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a\Desktop\LS\"/>
    </mc:Choice>
  </mc:AlternateContent>
  <xr:revisionPtr revIDLastSave="0" documentId="13_ncr:1_{C10AE624-E343-41DC-8D5C-822AF16F9176}" xr6:coauthVersionLast="46" xr6:coauthVersionMax="46" xr10:uidLastSave="{00000000-0000-0000-0000-000000000000}"/>
  <bookViews>
    <workbookView xWindow="-108" yWindow="-108" windowWidth="23256" windowHeight="12576" xr2:uid="{848F3DBC-32CA-4C1C-BD9A-29BD4B222831}"/>
  </bookViews>
  <sheets>
    <sheet name="COMO USAR" sheetId="24" r:id="rId1"/>
    <sheet name="LS_Posicoes" sheetId="25" r:id="rId2"/>
    <sheet name="Graficos" sheetId="28" r:id="rId3"/>
    <sheet name="LS_Coint" sheetId="16" r:id="rId4"/>
    <sheet name="LS_Coint (2)" sheetId="29" r:id="rId5"/>
    <sheet name="BD_PRECOS" sheetId="26" r:id="rId6"/>
    <sheet name="LS_Coint_BD" sheetId="15" r:id="rId7"/>
    <sheet name="Grafico_BD" sheetId="27" r:id="rId8"/>
    <sheet name="Feriados" sheetId="2" r:id="rId9"/>
  </sheets>
  <definedNames>
    <definedName name="_xlnm._FilterDatabase" localSheetId="5" hidden="1">BD_PRECOS!$A$1:$CD$1</definedName>
    <definedName name="_xlnm._FilterDatabase" localSheetId="7" hidden="1">Grafico_BD!$A$270:$D$270</definedName>
    <definedName name="_xlnm._FilterDatabase" localSheetId="3" hidden="1">LS_Coint!$B$1:$AA$3</definedName>
    <definedName name="_xlnm._FilterDatabase" localSheetId="4" hidden="1">'LS_Coint (2)'!$B$2:$AB$595</definedName>
    <definedName name="_xlnm._FilterDatabase" localSheetId="6" hidden="1">LS_Coint_BD!$B$2:$AS$1334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2" i="25" l="1"/>
  <c r="S22" i="25" s="1"/>
  <c r="V22" i="25" s="1"/>
  <c r="F22" i="25"/>
  <c r="U21" i="25"/>
  <c r="P21" i="25"/>
  <c r="S21" i="25" s="1"/>
  <c r="V21" i="25" s="1"/>
  <c r="K21" i="25"/>
  <c r="M21" i="25" s="1"/>
  <c r="F21" i="25"/>
  <c r="J21" i="25" s="1"/>
  <c r="P20" i="25"/>
  <c r="S20" i="25" s="1"/>
  <c r="V20" i="25" s="1"/>
  <c r="F20" i="25"/>
  <c r="U19" i="25"/>
  <c r="P19" i="25"/>
  <c r="S19" i="25" s="1"/>
  <c r="K19" i="25"/>
  <c r="M19" i="25" s="1"/>
  <c r="F19" i="25"/>
  <c r="F41" i="16"/>
  <c r="F37" i="16"/>
  <c r="F34" i="16"/>
  <c r="B596" i="29"/>
  <c r="AD596" i="29" s="1"/>
  <c r="AJ596" i="29" s="1"/>
  <c r="C596" i="29"/>
  <c r="AE596" i="29" s="1"/>
  <c r="AC596" i="29"/>
  <c r="AI596" i="29"/>
  <c r="AO596" i="29"/>
  <c r="AP596" i="29"/>
  <c r="AQ596" i="29"/>
  <c r="AR596" i="29"/>
  <c r="AS596" i="29"/>
  <c r="AU596" i="29"/>
  <c r="AW596" i="29"/>
  <c r="AX596" i="29"/>
  <c r="AY596" i="29"/>
  <c r="AZ596" i="29"/>
  <c r="BA596" i="29"/>
  <c r="BC596" i="29"/>
  <c r="B597" i="29"/>
  <c r="AD597" i="29" s="1"/>
  <c r="AK597" i="29" s="1"/>
  <c r="AC597" i="29"/>
  <c r="AH597" i="29" s="1"/>
  <c r="AF597" i="29"/>
  <c r="D597" i="29" s="1"/>
  <c r="AJ597" i="29"/>
  <c r="AN597" i="29"/>
  <c r="AQ597" i="29"/>
  <c r="AR597" i="29"/>
  <c r="AX597" i="29"/>
  <c r="AY597" i="29"/>
  <c r="AZ597" i="29"/>
  <c r="AC598" i="29"/>
  <c r="AQ598" i="29"/>
  <c r="AS598" i="29"/>
  <c r="BB598" i="29"/>
  <c r="AS4" i="15"/>
  <c r="AS5" i="15"/>
  <c r="AS6" i="15"/>
  <c r="AS7" i="15"/>
  <c r="AS8" i="15"/>
  <c r="AS9" i="15"/>
  <c r="AS10" i="15"/>
  <c r="AS11" i="15"/>
  <c r="AS12" i="15"/>
  <c r="AS13" i="15"/>
  <c r="AS14" i="15"/>
  <c r="AS15" i="15"/>
  <c r="AS16" i="15"/>
  <c r="AS17" i="15"/>
  <c r="AS18" i="15"/>
  <c r="AS19" i="15"/>
  <c r="AS20" i="15"/>
  <c r="AS21" i="15"/>
  <c r="AS22" i="15"/>
  <c r="AS23" i="15"/>
  <c r="AS24" i="15"/>
  <c r="AS25" i="15"/>
  <c r="AS26" i="15"/>
  <c r="AS27" i="15"/>
  <c r="AS28" i="15"/>
  <c r="AS29" i="15"/>
  <c r="AS30" i="15"/>
  <c r="AS31" i="15"/>
  <c r="AS32" i="15"/>
  <c r="AS33" i="15"/>
  <c r="AS34" i="15"/>
  <c r="AS35" i="15"/>
  <c r="AS36" i="15"/>
  <c r="AS37" i="15"/>
  <c r="AS38" i="15"/>
  <c r="AS39" i="15"/>
  <c r="AS40" i="15"/>
  <c r="AS41" i="15"/>
  <c r="AS42" i="15"/>
  <c r="AS43" i="15"/>
  <c r="AS44" i="15"/>
  <c r="AS45" i="15"/>
  <c r="AS46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75" i="15"/>
  <c r="AS76" i="15"/>
  <c r="AS77" i="15"/>
  <c r="AS78" i="15"/>
  <c r="AS79" i="15"/>
  <c r="AS80" i="15"/>
  <c r="AS81" i="15"/>
  <c r="AS82" i="15"/>
  <c r="AS83" i="15"/>
  <c r="AS84" i="15"/>
  <c r="AS85" i="15"/>
  <c r="AS86" i="15"/>
  <c r="AS87" i="15"/>
  <c r="AS88" i="15"/>
  <c r="AS89" i="15"/>
  <c r="AS90" i="15"/>
  <c r="AS91" i="15"/>
  <c r="AS92" i="15"/>
  <c r="AS93" i="15"/>
  <c r="AS94" i="15"/>
  <c r="AS95" i="15"/>
  <c r="AS96" i="15"/>
  <c r="AS97" i="15"/>
  <c r="AS98" i="15"/>
  <c r="AS99" i="15"/>
  <c r="AS100" i="15"/>
  <c r="AS101" i="15"/>
  <c r="AS102" i="15"/>
  <c r="AS103" i="15"/>
  <c r="AS104" i="15"/>
  <c r="AS105" i="15"/>
  <c r="AS106" i="15"/>
  <c r="AS107" i="15"/>
  <c r="AS108" i="15"/>
  <c r="AS109" i="15"/>
  <c r="AS110" i="15"/>
  <c r="AS111" i="15"/>
  <c r="AS112" i="15"/>
  <c r="AS113" i="15"/>
  <c r="AS114" i="15"/>
  <c r="AS115" i="15"/>
  <c r="AS116" i="15"/>
  <c r="AS117" i="15"/>
  <c r="AS118" i="15"/>
  <c r="AS119" i="15"/>
  <c r="AS120" i="15"/>
  <c r="AS121" i="15"/>
  <c r="AS122" i="15"/>
  <c r="AS123" i="15"/>
  <c r="AS124" i="15"/>
  <c r="AS125" i="15"/>
  <c r="AS126" i="15"/>
  <c r="AS127" i="15"/>
  <c r="AS128" i="15"/>
  <c r="AS129" i="15"/>
  <c r="AS130" i="15"/>
  <c r="AS131" i="15"/>
  <c r="AS132" i="15"/>
  <c r="AS133" i="15"/>
  <c r="AS134" i="15"/>
  <c r="AS135" i="15"/>
  <c r="AS136" i="15"/>
  <c r="AS137" i="15"/>
  <c r="AS138" i="15"/>
  <c r="AS139" i="15"/>
  <c r="AS140" i="15"/>
  <c r="AS141" i="15"/>
  <c r="AS142" i="15"/>
  <c r="AS143" i="15"/>
  <c r="AS144" i="15"/>
  <c r="AS145" i="15"/>
  <c r="AS146" i="15"/>
  <c r="AS147" i="15"/>
  <c r="AS148" i="15"/>
  <c r="AS149" i="15"/>
  <c r="AS150" i="15"/>
  <c r="AS151" i="15"/>
  <c r="AS152" i="15"/>
  <c r="AS153" i="15"/>
  <c r="AS154" i="15"/>
  <c r="AS155" i="15"/>
  <c r="AS156" i="15"/>
  <c r="AS157" i="15"/>
  <c r="AS158" i="15"/>
  <c r="AS159" i="15"/>
  <c r="AS160" i="15"/>
  <c r="AS161" i="15"/>
  <c r="AS162" i="15"/>
  <c r="AS163" i="15"/>
  <c r="AS164" i="15"/>
  <c r="AS165" i="15"/>
  <c r="AS166" i="15"/>
  <c r="AS167" i="15"/>
  <c r="AS168" i="15"/>
  <c r="AS169" i="15"/>
  <c r="AS170" i="15"/>
  <c r="AS171" i="15"/>
  <c r="AS172" i="15"/>
  <c r="AS173" i="15"/>
  <c r="AS174" i="15"/>
  <c r="AS175" i="15"/>
  <c r="AS176" i="15"/>
  <c r="AS177" i="15"/>
  <c r="AS178" i="15"/>
  <c r="AS179" i="15"/>
  <c r="AS180" i="15"/>
  <c r="AS181" i="15"/>
  <c r="AS182" i="15"/>
  <c r="AS183" i="15"/>
  <c r="AS184" i="15"/>
  <c r="AS185" i="15"/>
  <c r="AS186" i="15"/>
  <c r="AS187" i="15"/>
  <c r="AS188" i="15"/>
  <c r="AS189" i="15"/>
  <c r="AS190" i="15"/>
  <c r="AS191" i="15"/>
  <c r="AS192" i="15"/>
  <c r="AS193" i="15"/>
  <c r="AS194" i="15"/>
  <c r="AS195" i="15"/>
  <c r="AS196" i="15"/>
  <c r="AS197" i="15"/>
  <c r="AS198" i="15"/>
  <c r="AS199" i="15"/>
  <c r="AS200" i="15"/>
  <c r="AS201" i="15"/>
  <c r="AS202" i="15"/>
  <c r="AS203" i="15"/>
  <c r="AS204" i="15"/>
  <c r="AS205" i="15"/>
  <c r="AS206" i="15"/>
  <c r="AS207" i="15"/>
  <c r="AS208" i="15"/>
  <c r="AS209" i="15"/>
  <c r="AS210" i="15"/>
  <c r="AS211" i="15"/>
  <c r="AS212" i="15"/>
  <c r="AS213" i="15"/>
  <c r="AS214" i="15"/>
  <c r="AS215" i="15"/>
  <c r="AS216" i="15"/>
  <c r="AS217" i="15"/>
  <c r="AS218" i="15"/>
  <c r="AS219" i="15"/>
  <c r="AS220" i="15"/>
  <c r="AS221" i="15"/>
  <c r="AS222" i="15"/>
  <c r="AS223" i="15"/>
  <c r="AS224" i="15"/>
  <c r="AS225" i="15"/>
  <c r="AS226" i="15"/>
  <c r="AS227" i="15"/>
  <c r="AS228" i="15"/>
  <c r="AS229" i="15"/>
  <c r="AS230" i="15"/>
  <c r="AS231" i="15"/>
  <c r="AS232" i="15"/>
  <c r="AS233" i="15"/>
  <c r="AS234" i="15"/>
  <c r="AS235" i="15"/>
  <c r="AS236" i="15"/>
  <c r="AS237" i="15"/>
  <c r="AS238" i="15"/>
  <c r="AS239" i="15"/>
  <c r="AS240" i="15"/>
  <c r="AS241" i="15"/>
  <c r="AS242" i="15"/>
  <c r="AS243" i="15"/>
  <c r="AS244" i="15"/>
  <c r="AS245" i="15"/>
  <c r="AS246" i="15"/>
  <c r="AS247" i="15"/>
  <c r="AS248" i="15"/>
  <c r="AS249" i="15"/>
  <c r="AS250" i="15"/>
  <c r="AS251" i="15"/>
  <c r="AS252" i="15"/>
  <c r="AS253" i="15"/>
  <c r="AS254" i="15"/>
  <c r="AS255" i="15"/>
  <c r="AS256" i="15"/>
  <c r="AS257" i="15"/>
  <c r="AS258" i="15"/>
  <c r="AS259" i="15"/>
  <c r="AS260" i="15"/>
  <c r="AS261" i="15"/>
  <c r="AS262" i="15"/>
  <c r="AS263" i="15"/>
  <c r="AS264" i="15"/>
  <c r="AS265" i="15"/>
  <c r="AS266" i="15"/>
  <c r="AS267" i="15"/>
  <c r="AS268" i="15"/>
  <c r="AS269" i="15"/>
  <c r="AS270" i="15"/>
  <c r="AS271" i="15"/>
  <c r="AS272" i="15"/>
  <c r="AS273" i="15"/>
  <c r="AS274" i="15"/>
  <c r="AS275" i="15"/>
  <c r="AS276" i="15"/>
  <c r="AS277" i="15"/>
  <c r="AS278" i="15"/>
  <c r="AS279" i="15"/>
  <c r="AS280" i="15"/>
  <c r="AS281" i="15"/>
  <c r="AS282" i="15"/>
  <c r="AS283" i="15"/>
  <c r="AS284" i="15"/>
  <c r="AS285" i="15"/>
  <c r="AS286" i="15"/>
  <c r="AS287" i="15"/>
  <c r="AS288" i="15"/>
  <c r="AS289" i="15"/>
  <c r="AS290" i="15"/>
  <c r="AS291" i="15"/>
  <c r="AS292" i="15"/>
  <c r="AS293" i="15"/>
  <c r="AS294" i="15"/>
  <c r="AS295" i="15"/>
  <c r="AS296" i="15"/>
  <c r="AS297" i="15"/>
  <c r="AS298" i="15"/>
  <c r="AS299" i="15"/>
  <c r="AS300" i="15"/>
  <c r="AS301" i="15"/>
  <c r="AS302" i="15"/>
  <c r="AS303" i="15"/>
  <c r="AS304" i="15"/>
  <c r="AS305" i="15"/>
  <c r="AS306" i="15"/>
  <c r="AS307" i="15"/>
  <c r="AS308" i="15"/>
  <c r="AS309" i="15"/>
  <c r="AS310" i="15"/>
  <c r="AS311" i="15"/>
  <c r="AS312" i="15"/>
  <c r="AS313" i="15"/>
  <c r="AS314" i="15"/>
  <c r="AS315" i="15"/>
  <c r="AS316" i="15"/>
  <c r="AS317" i="15"/>
  <c r="AS318" i="15"/>
  <c r="AS319" i="15"/>
  <c r="AS320" i="15"/>
  <c r="AS321" i="15"/>
  <c r="AS322" i="15"/>
  <c r="AS323" i="15"/>
  <c r="AS324" i="15"/>
  <c r="AS325" i="15"/>
  <c r="AS326" i="15"/>
  <c r="AS327" i="15"/>
  <c r="AS328" i="15"/>
  <c r="AS329" i="15"/>
  <c r="AS330" i="15"/>
  <c r="AS331" i="15"/>
  <c r="AS332" i="15"/>
  <c r="AS333" i="15"/>
  <c r="AS334" i="15"/>
  <c r="AS335" i="15"/>
  <c r="AS336" i="15"/>
  <c r="AS337" i="15"/>
  <c r="AS338" i="15"/>
  <c r="AS339" i="15"/>
  <c r="AS340" i="15"/>
  <c r="AS341" i="15"/>
  <c r="AS342" i="15"/>
  <c r="AS343" i="15"/>
  <c r="AS344" i="15"/>
  <c r="AS345" i="15"/>
  <c r="AS346" i="15"/>
  <c r="AS347" i="15"/>
  <c r="AS348" i="15"/>
  <c r="AS349" i="15"/>
  <c r="AS350" i="15"/>
  <c r="AS351" i="15"/>
  <c r="AS352" i="15"/>
  <c r="AS353" i="15"/>
  <c r="AS354" i="15"/>
  <c r="AS355" i="15"/>
  <c r="AS356" i="15"/>
  <c r="AS357" i="15"/>
  <c r="AS358" i="15"/>
  <c r="AS359" i="15"/>
  <c r="AS360" i="15"/>
  <c r="AS361" i="15"/>
  <c r="AS362" i="15"/>
  <c r="AS363" i="15"/>
  <c r="AS364" i="15"/>
  <c r="AS365" i="15"/>
  <c r="AS366" i="15"/>
  <c r="AS367" i="15"/>
  <c r="AS368" i="15"/>
  <c r="AS369" i="15"/>
  <c r="AS370" i="15"/>
  <c r="AS371" i="15"/>
  <c r="AS372" i="15"/>
  <c r="AS373" i="15"/>
  <c r="AS374" i="15"/>
  <c r="AS375" i="15"/>
  <c r="AS376" i="15"/>
  <c r="AS377" i="15"/>
  <c r="AS378" i="15"/>
  <c r="AS379" i="15"/>
  <c r="AS380" i="15"/>
  <c r="AS381" i="15"/>
  <c r="AS382" i="15"/>
  <c r="AS383" i="15"/>
  <c r="AS384" i="15"/>
  <c r="AS385" i="15"/>
  <c r="AS386" i="15"/>
  <c r="AS387" i="15"/>
  <c r="AS388" i="15"/>
  <c r="AS389" i="15"/>
  <c r="AS390" i="15"/>
  <c r="AS391" i="15"/>
  <c r="AS392" i="15"/>
  <c r="AS393" i="15"/>
  <c r="AS394" i="15"/>
  <c r="AS395" i="15"/>
  <c r="AS396" i="15"/>
  <c r="AS397" i="15"/>
  <c r="AS398" i="15"/>
  <c r="AS399" i="15"/>
  <c r="AS400" i="15"/>
  <c r="AS401" i="15"/>
  <c r="AS402" i="15"/>
  <c r="AS403" i="15"/>
  <c r="AS404" i="15"/>
  <c r="AS405" i="15"/>
  <c r="AS406" i="15"/>
  <c r="AS407" i="15"/>
  <c r="AS408" i="15"/>
  <c r="AS409" i="15"/>
  <c r="AS410" i="15"/>
  <c r="AS411" i="15"/>
  <c r="AS412" i="15"/>
  <c r="AS413" i="15"/>
  <c r="AS414" i="15"/>
  <c r="AS415" i="15"/>
  <c r="AS416" i="15"/>
  <c r="AS417" i="15"/>
  <c r="AS418" i="15"/>
  <c r="AS419" i="15"/>
  <c r="AS420" i="15"/>
  <c r="AS421" i="15"/>
  <c r="AS422" i="15"/>
  <c r="AS423" i="15"/>
  <c r="AS424" i="15"/>
  <c r="AS425" i="15"/>
  <c r="AS426" i="15"/>
  <c r="AS427" i="15"/>
  <c r="AS428" i="15"/>
  <c r="AS429" i="15"/>
  <c r="AS430" i="15"/>
  <c r="AS431" i="15"/>
  <c r="AS432" i="15"/>
  <c r="AS433" i="15"/>
  <c r="AS434" i="15"/>
  <c r="AS435" i="15"/>
  <c r="AS436" i="15"/>
  <c r="AS437" i="15"/>
  <c r="AS438" i="15"/>
  <c r="AS439" i="15"/>
  <c r="AS440" i="15"/>
  <c r="AS441" i="15"/>
  <c r="AS442" i="15"/>
  <c r="AS443" i="15"/>
  <c r="AS444" i="15"/>
  <c r="AS445" i="15"/>
  <c r="AS446" i="15"/>
  <c r="AS447" i="15"/>
  <c r="AS448" i="15"/>
  <c r="AS449" i="15"/>
  <c r="AS450" i="15"/>
  <c r="AS451" i="15"/>
  <c r="AS452" i="15"/>
  <c r="AS453" i="15"/>
  <c r="AS454" i="15"/>
  <c r="AS455" i="15"/>
  <c r="AS456" i="15"/>
  <c r="AS457" i="15"/>
  <c r="AS458" i="15"/>
  <c r="AS459" i="15"/>
  <c r="AS460" i="15"/>
  <c r="AS461" i="15"/>
  <c r="AS462" i="15"/>
  <c r="AS463" i="15"/>
  <c r="AS464" i="15"/>
  <c r="AS465" i="15"/>
  <c r="AS466" i="15"/>
  <c r="AS467" i="15"/>
  <c r="AS468" i="15"/>
  <c r="AS469" i="15"/>
  <c r="AS470" i="15"/>
  <c r="AS471" i="15"/>
  <c r="AS472" i="15"/>
  <c r="AS473" i="15"/>
  <c r="AS474" i="15"/>
  <c r="AS475" i="15"/>
  <c r="AS476" i="15"/>
  <c r="AS477" i="15"/>
  <c r="AS478" i="15"/>
  <c r="AS479" i="15"/>
  <c r="AS480" i="15"/>
  <c r="AS481" i="15"/>
  <c r="AS482" i="15"/>
  <c r="AS483" i="15"/>
  <c r="AS484" i="15"/>
  <c r="AS485" i="15"/>
  <c r="AS486" i="15"/>
  <c r="AS487" i="15"/>
  <c r="AS488" i="15"/>
  <c r="AS489" i="15"/>
  <c r="AS490" i="15"/>
  <c r="AS491" i="15"/>
  <c r="AS492" i="15"/>
  <c r="AS493" i="15"/>
  <c r="AS494" i="15"/>
  <c r="AS495" i="15"/>
  <c r="AS496" i="15"/>
  <c r="AS497" i="15"/>
  <c r="AS498" i="15"/>
  <c r="AS499" i="15"/>
  <c r="AS500" i="15"/>
  <c r="AS501" i="15"/>
  <c r="AS502" i="15"/>
  <c r="AS503" i="15"/>
  <c r="AS504" i="15"/>
  <c r="AS505" i="15"/>
  <c r="AS506" i="15"/>
  <c r="AS507" i="15"/>
  <c r="AS508" i="15"/>
  <c r="AS509" i="15"/>
  <c r="AS510" i="15"/>
  <c r="AS511" i="15"/>
  <c r="AS512" i="15"/>
  <c r="AS513" i="15"/>
  <c r="AS514" i="15"/>
  <c r="AS515" i="15"/>
  <c r="AS516" i="15"/>
  <c r="AS517" i="15"/>
  <c r="AS518" i="15"/>
  <c r="AS519" i="15"/>
  <c r="AS520" i="15"/>
  <c r="AS521" i="15"/>
  <c r="AS522" i="15"/>
  <c r="AS523" i="15"/>
  <c r="AS524" i="15"/>
  <c r="AS525" i="15"/>
  <c r="AS526" i="15"/>
  <c r="AS527" i="15"/>
  <c r="AS528" i="15"/>
  <c r="AS529" i="15"/>
  <c r="AS530" i="15"/>
  <c r="AS531" i="15"/>
  <c r="AS532" i="15"/>
  <c r="AS533" i="15"/>
  <c r="AS534" i="15"/>
  <c r="AS535" i="15"/>
  <c r="AS536" i="15"/>
  <c r="AS537" i="15"/>
  <c r="AS538" i="15"/>
  <c r="AS539" i="15"/>
  <c r="AS540" i="15"/>
  <c r="AS541" i="15"/>
  <c r="AS542" i="15"/>
  <c r="AS543" i="15"/>
  <c r="AS544" i="15"/>
  <c r="AS545" i="15"/>
  <c r="AS546" i="15"/>
  <c r="AS547" i="15"/>
  <c r="AS548" i="15"/>
  <c r="AS549" i="15"/>
  <c r="AS550" i="15"/>
  <c r="AS551" i="15"/>
  <c r="AS552" i="15"/>
  <c r="AS553" i="15"/>
  <c r="AS554" i="15"/>
  <c r="AS555" i="15"/>
  <c r="AS556" i="15"/>
  <c r="AS557" i="15"/>
  <c r="AS558" i="15"/>
  <c r="AS559" i="15"/>
  <c r="AS560" i="15"/>
  <c r="AS561" i="15"/>
  <c r="AS562" i="15"/>
  <c r="AS563" i="15"/>
  <c r="AS564" i="15"/>
  <c r="AS565" i="15"/>
  <c r="AS566" i="15"/>
  <c r="AS567" i="15"/>
  <c r="AS568" i="15"/>
  <c r="AS569" i="15"/>
  <c r="AS570" i="15"/>
  <c r="AS571" i="15"/>
  <c r="AS572" i="15"/>
  <c r="AS573" i="15"/>
  <c r="AS574" i="15"/>
  <c r="AS575" i="15"/>
  <c r="AS576" i="15"/>
  <c r="AS577" i="15"/>
  <c r="AS578" i="15"/>
  <c r="AS579" i="15"/>
  <c r="AS580" i="15"/>
  <c r="AS581" i="15"/>
  <c r="AS582" i="15"/>
  <c r="AS583" i="15"/>
  <c r="AS584" i="15"/>
  <c r="AS585" i="15"/>
  <c r="AS586" i="15"/>
  <c r="AS587" i="15"/>
  <c r="AS588" i="15"/>
  <c r="AS589" i="15"/>
  <c r="AS590" i="15"/>
  <c r="AS591" i="15"/>
  <c r="AS592" i="15"/>
  <c r="AS593" i="15"/>
  <c r="AS594" i="15"/>
  <c r="AS595" i="15"/>
  <c r="AS596" i="15"/>
  <c r="AS597" i="15"/>
  <c r="AS598" i="15"/>
  <c r="AS599" i="15"/>
  <c r="AS600" i="15"/>
  <c r="AS601" i="15"/>
  <c r="AS602" i="15"/>
  <c r="AS603" i="15"/>
  <c r="AS604" i="15"/>
  <c r="AS605" i="15"/>
  <c r="AS606" i="15"/>
  <c r="AS607" i="15"/>
  <c r="AS608" i="15"/>
  <c r="AS609" i="15"/>
  <c r="AS610" i="15"/>
  <c r="AS611" i="15"/>
  <c r="AS612" i="15"/>
  <c r="AS613" i="15"/>
  <c r="AS614" i="15"/>
  <c r="AS615" i="15"/>
  <c r="AS616" i="15"/>
  <c r="AS617" i="15"/>
  <c r="AS618" i="15"/>
  <c r="AS619" i="15"/>
  <c r="AS620" i="15"/>
  <c r="AS621" i="15"/>
  <c r="AS622" i="15"/>
  <c r="AS623" i="15"/>
  <c r="AS624" i="15"/>
  <c r="AS625" i="15"/>
  <c r="AS626" i="15"/>
  <c r="AS627" i="15"/>
  <c r="AS628" i="15"/>
  <c r="AS629" i="15"/>
  <c r="AS630" i="15"/>
  <c r="AS631" i="15"/>
  <c r="AS632" i="15"/>
  <c r="AS633" i="15"/>
  <c r="AS634" i="15"/>
  <c r="AS635" i="15"/>
  <c r="AS636" i="15"/>
  <c r="AS637" i="15"/>
  <c r="AS638" i="15"/>
  <c r="AS639" i="15"/>
  <c r="AS640" i="15"/>
  <c r="AS641" i="15"/>
  <c r="AS642" i="15"/>
  <c r="AS643" i="15"/>
  <c r="AS644" i="15"/>
  <c r="AS645" i="15"/>
  <c r="AS646" i="15"/>
  <c r="AS647" i="15"/>
  <c r="AS648" i="15"/>
  <c r="AS649" i="15"/>
  <c r="AS650" i="15"/>
  <c r="AS651" i="15"/>
  <c r="AS652" i="15"/>
  <c r="AS653" i="15"/>
  <c r="AS654" i="15"/>
  <c r="AS655" i="15"/>
  <c r="AS656" i="15"/>
  <c r="AS657" i="15"/>
  <c r="AS658" i="15"/>
  <c r="AS659" i="15"/>
  <c r="AS660" i="15"/>
  <c r="AS661" i="15"/>
  <c r="AS662" i="15"/>
  <c r="AS663" i="15"/>
  <c r="AS664" i="15"/>
  <c r="AS665" i="15"/>
  <c r="AS666" i="15"/>
  <c r="AS667" i="15"/>
  <c r="AS668" i="15"/>
  <c r="AS669" i="15"/>
  <c r="AS670" i="15"/>
  <c r="AS671" i="15"/>
  <c r="AS672" i="15"/>
  <c r="AS673" i="15"/>
  <c r="AS674" i="15"/>
  <c r="AS675" i="15"/>
  <c r="AS676" i="15"/>
  <c r="AS677" i="15"/>
  <c r="AS678" i="15"/>
  <c r="AS679" i="15"/>
  <c r="AS680" i="15"/>
  <c r="AS681" i="15"/>
  <c r="AS682" i="15"/>
  <c r="AS683" i="15"/>
  <c r="AS684" i="15"/>
  <c r="AS685" i="15"/>
  <c r="AS686" i="15"/>
  <c r="AS687" i="15"/>
  <c r="AS688" i="15"/>
  <c r="AS689" i="15"/>
  <c r="AS690" i="15"/>
  <c r="AS691" i="15"/>
  <c r="AS692" i="15"/>
  <c r="AS693" i="15"/>
  <c r="AS694" i="15"/>
  <c r="AS695" i="15"/>
  <c r="AS696" i="15"/>
  <c r="AS697" i="15"/>
  <c r="AS698" i="15"/>
  <c r="AS699" i="15"/>
  <c r="AS700" i="15"/>
  <c r="AS701" i="15"/>
  <c r="AS702" i="15"/>
  <c r="AS703" i="15"/>
  <c r="AS704" i="15"/>
  <c r="AS705" i="15"/>
  <c r="AS706" i="15"/>
  <c r="AS707" i="15"/>
  <c r="AS708" i="15"/>
  <c r="AS709" i="15"/>
  <c r="AS710" i="15"/>
  <c r="AS711" i="15"/>
  <c r="AS712" i="15"/>
  <c r="AS713" i="15"/>
  <c r="AS714" i="15"/>
  <c r="AS715" i="15"/>
  <c r="AS716" i="15"/>
  <c r="AS717" i="15"/>
  <c r="AS718" i="15"/>
  <c r="AS719" i="15"/>
  <c r="AS720" i="15"/>
  <c r="AS721" i="15"/>
  <c r="AS722" i="15"/>
  <c r="AS723" i="15"/>
  <c r="AS724" i="15"/>
  <c r="AS725" i="15"/>
  <c r="AS726" i="15"/>
  <c r="AS727" i="15"/>
  <c r="AS728" i="15"/>
  <c r="AS729" i="15"/>
  <c r="AS730" i="15"/>
  <c r="AS731" i="15"/>
  <c r="AS732" i="15"/>
  <c r="AS733" i="15"/>
  <c r="AS734" i="15"/>
  <c r="AS735" i="15"/>
  <c r="AS736" i="15"/>
  <c r="AS737" i="15"/>
  <c r="AS738" i="15"/>
  <c r="AS739" i="15"/>
  <c r="AS740" i="15"/>
  <c r="AS741" i="15"/>
  <c r="AS742" i="15"/>
  <c r="AS743" i="15"/>
  <c r="AS744" i="15"/>
  <c r="AS745" i="15"/>
  <c r="AS746" i="15"/>
  <c r="AS747" i="15"/>
  <c r="AS748" i="15"/>
  <c r="AS749" i="15"/>
  <c r="AS750" i="15"/>
  <c r="AS751" i="15"/>
  <c r="AS752" i="15"/>
  <c r="AS753" i="15"/>
  <c r="AS754" i="15"/>
  <c r="AS755" i="15"/>
  <c r="AS756" i="15"/>
  <c r="AS757" i="15"/>
  <c r="AS758" i="15"/>
  <c r="AS759" i="15"/>
  <c r="AS760" i="15"/>
  <c r="AS761" i="15"/>
  <c r="AS762" i="15"/>
  <c r="AS763" i="15"/>
  <c r="AS764" i="15"/>
  <c r="AS765" i="15"/>
  <c r="AS766" i="15"/>
  <c r="AS767" i="15"/>
  <c r="AS768" i="15"/>
  <c r="AS769" i="15"/>
  <c r="AS770" i="15"/>
  <c r="AS771" i="15"/>
  <c r="AS772" i="15"/>
  <c r="AS773" i="15"/>
  <c r="AS774" i="15"/>
  <c r="AS775" i="15"/>
  <c r="AS776" i="15"/>
  <c r="AS777" i="15"/>
  <c r="AS778" i="15"/>
  <c r="AS779" i="15"/>
  <c r="AS780" i="15"/>
  <c r="AS781" i="15"/>
  <c r="AS782" i="15"/>
  <c r="AS783" i="15"/>
  <c r="AS784" i="15"/>
  <c r="AS785" i="15"/>
  <c r="AS786" i="15"/>
  <c r="AS787" i="15"/>
  <c r="AS788" i="15"/>
  <c r="AS789" i="15"/>
  <c r="AS790" i="15"/>
  <c r="AS791" i="15"/>
  <c r="AS792" i="15"/>
  <c r="AS793" i="15"/>
  <c r="AS794" i="15"/>
  <c r="AS795" i="15"/>
  <c r="AS796" i="15"/>
  <c r="AS797" i="15"/>
  <c r="AS798" i="15"/>
  <c r="AS799" i="15"/>
  <c r="AS800" i="15"/>
  <c r="AS801" i="15"/>
  <c r="AS802" i="15"/>
  <c r="AS803" i="15"/>
  <c r="AS804" i="15"/>
  <c r="AS805" i="15"/>
  <c r="AS806" i="15"/>
  <c r="AS807" i="15"/>
  <c r="AS808" i="15"/>
  <c r="AS809" i="15"/>
  <c r="AS810" i="15"/>
  <c r="AS811" i="15"/>
  <c r="AS812" i="15"/>
  <c r="AS813" i="15"/>
  <c r="AS814" i="15"/>
  <c r="AS815" i="15"/>
  <c r="AS816" i="15"/>
  <c r="AS817" i="15"/>
  <c r="AS818" i="15"/>
  <c r="AS819" i="15"/>
  <c r="AS820" i="15"/>
  <c r="AS821" i="15"/>
  <c r="AS822" i="15"/>
  <c r="AS823" i="15"/>
  <c r="AS824" i="15"/>
  <c r="AS825" i="15"/>
  <c r="AS826" i="15"/>
  <c r="AS827" i="15"/>
  <c r="AS828" i="15"/>
  <c r="AS829" i="15"/>
  <c r="AS830" i="15"/>
  <c r="AS831" i="15"/>
  <c r="AS832" i="15"/>
  <c r="AS833" i="15"/>
  <c r="AS834" i="15"/>
  <c r="AS835" i="15"/>
  <c r="AS836" i="15"/>
  <c r="AS837" i="15"/>
  <c r="AS838" i="15"/>
  <c r="AS839" i="15"/>
  <c r="AS840" i="15"/>
  <c r="AS841" i="15"/>
  <c r="AS842" i="15"/>
  <c r="AS843" i="15"/>
  <c r="AS844" i="15"/>
  <c r="AS845" i="15"/>
  <c r="AS846" i="15"/>
  <c r="AS847" i="15"/>
  <c r="AS848" i="15"/>
  <c r="AS849" i="15"/>
  <c r="AS850" i="15"/>
  <c r="AS851" i="15"/>
  <c r="AS852" i="15"/>
  <c r="AS853" i="15"/>
  <c r="AS854" i="15"/>
  <c r="AS855" i="15"/>
  <c r="AS856" i="15"/>
  <c r="AS857" i="15"/>
  <c r="AS858" i="15"/>
  <c r="AS859" i="15"/>
  <c r="AS860" i="15"/>
  <c r="AS861" i="15"/>
  <c r="AS862" i="15"/>
  <c r="AS863" i="15"/>
  <c r="AS864" i="15"/>
  <c r="AS865" i="15"/>
  <c r="AS866" i="15"/>
  <c r="AS867" i="15"/>
  <c r="AS868" i="15"/>
  <c r="AS869" i="15"/>
  <c r="AS870" i="15"/>
  <c r="AS871" i="15"/>
  <c r="AS872" i="15"/>
  <c r="AS873" i="15"/>
  <c r="AS874" i="15"/>
  <c r="AS875" i="15"/>
  <c r="AS876" i="15"/>
  <c r="AS877" i="15"/>
  <c r="AS878" i="15"/>
  <c r="AS879" i="15"/>
  <c r="AS880" i="15"/>
  <c r="AS881" i="15"/>
  <c r="AS882" i="15"/>
  <c r="AS883" i="15"/>
  <c r="AS884" i="15"/>
  <c r="AS885" i="15"/>
  <c r="AS886" i="15"/>
  <c r="AS887" i="15"/>
  <c r="AS888" i="15"/>
  <c r="AS889" i="15"/>
  <c r="AS890" i="15"/>
  <c r="AS891" i="15"/>
  <c r="AS892" i="15"/>
  <c r="AS893" i="15"/>
  <c r="AS894" i="15"/>
  <c r="AS895" i="15"/>
  <c r="AS896" i="15"/>
  <c r="AS897" i="15"/>
  <c r="AS898" i="15"/>
  <c r="AS899" i="15"/>
  <c r="AS900" i="15"/>
  <c r="AS901" i="15"/>
  <c r="AS902" i="15"/>
  <c r="AS903" i="15"/>
  <c r="AS904" i="15"/>
  <c r="AS905" i="15"/>
  <c r="AS906" i="15"/>
  <c r="AS907" i="15"/>
  <c r="AS908" i="15"/>
  <c r="AS909" i="15"/>
  <c r="AS910" i="15"/>
  <c r="AS911" i="15"/>
  <c r="AS912" i="15"/>
  <c r="AS913" i="15"/>
  <c r="AS914" i="15"/>
  <c r="AS915" i="15"/>
  <c r="AS916" i="15"/>
  <c r="AS917" i="15"/>
  <c r="AS918" i="15"/>
  <c r="AS919" i="15"/>
  <c r="AS920" i="15"/>
  <c r="AS921" i="15"/>
  <c r="AS922" i="15"/>
  <c r="AS923" i="15"/>
  <c r="AS924" i="15"/>
  <c r="AS925" i="15"/>
  <c r="AS926" i="15"/>
  <c r="AS927" i="15"/>
  <c r="AS928" i="15"/>
  <c r="AS929" i="15"/>
  <c r="AS930" i="15"/>
  <c r="AS931" i="15"/>
  <c r="AS932" i="15"/>
  <c r="AS933" i="15"/>
  <c r="AS934" i="15"/>
  <c r="AS935" i="15"/>
  <c r="AS936" i="15"/>
  <c r="AS937" i="15"/>
  <c r="AS938" i="15"/>
  <c r="AS939" i="15"/>
  <c r="AS940" i="15"/>
  <c r="AS941" i="15"/>
  <c r="AS942" i="15"/>
  <c r="AS943" i="15"/>
  <c r="AS944" i="15"/>
  <c r="AS945" i="15"/>
  <c r="AS946" i="15"/>
  <c r="AS947" i="15"/>
  <c r="AS948" i="15"/>
  <c r="AS949" i="15"/>
  <c r="AS950" i="15"/>
  <c r="AS951" i="15"/>
  <c r="AS952" i="15"/>
  <c r="AS953" i="15"/>
  <c r="AS954" i="15"/>
  <c r="AS955" i="15"/>
  <c r="AS956" i="15"/>
  <c r="AS957" i="15"/>
  <c r="AS958" i="15"/>
  <c r="AS959" i="15"/>
  <c r="AS960" i="15"/>
  <c r="AS961" i="15"/>
  <c r="AS962" i="15"/>
  <c r="AS963" i="15"/>
  <c r="AS964" i="15"/>
  <c r="AS965" i="15"/>
  <c r="AS966" i="15"/>
  <c r="AS967" i="15"/>
  <c r="AS968" i="15"/>
  <c r="AS969" i="15"/>
  <c r="AS970" i="15"/>
  <c r="AS971" i="15"/>
  <c r="AS972" i="15"/>
  <c r="AS973" i="15"/>
  <c r="AS974" i="15"/>
  <c r="AS975" i="15"/>
  <c r="AS976" i="15"/>
  <c r="AS977" i="15"/>
  <c r="AS978" i="15"/>
  <c r="AS979" i="15"/>
  <c r="AS980" i="15"/>
  <c r="AS981" i="15"/>
  <c r="AS982" i="15"/>
  <c r="AS983" i="15"/>
  <c r="AS984" i="15"/>
  <c r="AS985" i="15"/>
  <c r="AS986" i="15"/>
  <c r="AS987" i="15"/>
  <c r="AS988" i="15"/>
  <c r="AS989" i="15"/>
  <c r="AS990" i="15"/>
  <c r="AS991" i="15"/>
  <c r="AS992" i="15"/>
  <c r="AS993" i="15"/>
  <c r="AS994" i="15"/>
  <c r="AS995" i="15"/>
  <c r="AS996" i="15"/>
  <c r="AS997" i="15"/>
  <c r="AS998" i="15"/>
  <c r="AS999" i="15"/>
  <c r="AS1000" i="15"/>
  <c r="AS1001" i="15"/>
  <c r="AS1002" i="15"/>
  <c r="AS1003" i="15"/>
  <c r="AS1004" i="15"/>
  <c r="AS1005" i="15"/>
  <c r="AS1006" i="15"/>
  <c r="AS1007" i="15"/>
  <c r="AS1008" i="15"/>
  <c r="AS1009" i="15"/>
  <c r="AS1010" i="15"/>
  <c r="AS1011" i="15"/>
  <c r="AS1012" i="15"/>
  <c r="AS1013" i="15"/>
  <c r="AS1014" i="15"/>
  <c r="AS1015" i="15"/>
  <c r="AS1016" i="15"/>
  <c r="AS1017" i="15"/>
  <c r="AS1018" i="15"/>
  <c r="AS1019" i="15"/>
  <c r="AS1020" i="15"/>
  <c r="AS1021" i="15"/>
  <c r="AS1022" i="15"/>
  <c r="AS1023" i="15"/>
  <c r="AS1024" i="15"/>
  <c r="AS1025" i="15"/>
  <c r="AS1026" i="15"/>
  <c r="AS1027" i="15"/>
  <c r="AS1028" i="15"/>
  <c r="AS1029" i="15"/>
  <c r="AS1030" i="15"/>
  <c r="AS1031" i="15"/>
  <c r="AS1032" i="15"/>
  <c r="AS1033" i="15"/>
  <c r="AS1034" i="15"/>
  <c r="AS1035" i="15"/>
  <c r="AS1036" i="15"/>
  <c r="AS1037" i="15"/>
  <c r="AS1038" i="15"/>
  <c r="AS1039" i="15"/>
  <c r="AS1040" i="15"/>
  <c r="AS1041" i="15"/>
  <c r="AS1042" i="15"/>
  <c r="AS1043" i="15"/>
  <c r="AS1044" i="15"/>
  <c r="AS1045" i="15"/>
  <c r="AS1046" i="15"/>
  <c r="AS1047" i="15"/>
  <c r="AS1048" i="15"/>
  <c r="AS1049" i="15"/>
  <c r="AS1050" i="15"/>
  <c r="AS1051" i="15"/>
  <c r="AS1052" i="15"/>
  <c r="AS1053" i="15"/>
  <c r="AS1054" i="15"/>
  <c r="AS1055" i="15"/>
  <c r="AS1056" i="15"/>
  <c r="AS1057" i="15"/>
  <c r="AS1058" i="15"/>
  <c r="AS1059" i="15"/>
  <c r="AS1060" i="15"/>
  <c r="AS1061" i="15"/>
  <c r="AS1062" i="15"/>
  <c r="AS1063" i="15"/>
  <c r="AS1064" i="15"/>
  <c r="AS1065" i="15"/>
  <c r="AS1066" i="15"/>
  <c r="AS1067" i="15"/>
  <c r="AS1068" i="15"/>
  <c r="AS1069" i="15"/>
  <c r="AS1070" i="15"/>
  <c r="AS1071" i="15"/>
  <c r="AS1072" i="15"/>
  <c r="AS1073" i="15"/>
  <c r="AS1074" i="15"/>
  <c r="AS1075" i="15"/>
  <c r="AS1076" i="15"/>
  <c r="AS1077" i="15"/>
  <c r="AS1078" i="15"/>
  <c r="AS1079" i="15"/>
  <c r="AS3" i="15"/>
  <c r="H60" i="16"/>
  <c r="B59" i="16"/>
  <c r="U59" i="16" s="1"/>
  <c r="H55" i="16"/>
  <c r="B54" i="16"/>
  <c r="U54" i="16" s="1"/>
  <c r="J45" i="16"/>
  <c r="E60" i="16" s="1"/>
  <c r="J34" i="16"/>
  <c r="J35" i="16" s="1"/>
  <c r="H34" i="16"/>
  <c r="H35" i="16" s="1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B521" i="27"/>
  <c r="R270" i="27"/>
  <c r="Q270" i="27"/>
  <c r="P270" i="27"/>
  <c r="O270" i="27"/>
  <c r="N270" i="27"/>
  <c r="M270" i="27"/>
  <c r="L270" i="27"/>
  <c r="K270" i="27"/>
  <c r="J270" i="27"/>
  <c r="I270" i="27"/>
  <c r="H270" i="27"/>
  <c r="G270" i="27"/>
  <c r="F270" i="27"/>
  <c r="E270" i="27"/>
  <c r="D270" i="27"/>
  <c r="C270" i="27"/>
  <c r="C268" i="27"/>
  <c r="D265" i="27"/>
  <c r="C265" i="27"/>
  <c r="B265" i="27"/>
  <c r="D264" i="27"/>
  <c r="C264" i="27"/>
  <c r="B264" i="27"/>
  <c r="B520" i="27" s="1"/>
  <c r="D263" i="27"/>
  <c r="C263" i="27"/>
  <c r="B263" i="27"/>
  <c r="B519" i="27" s="1"/>
  <c r="D262" i="27"/>
  <c r="C262" i="27"/>
  <c r="B262" i="27"/>
  <c r="B518" i="27" s="1"/>
  <c r="D261" i="27"/>
  <c r="C261" i="27"/>
  <c r="B261" i="27"/>
  <c r="B517" i="27" s="1"/>
  <c r="D260" i="27"/>
  <c r="C260" i="27"/>
  <c r="B260" i="27"/>
  <c r="B516" i="27" s="1"/>
  <c r="D259" i="27"/>
  <c r="C259" i="27"/>
  <c r="B259" i="27"/>
  <c r="B515" i="27" s="1"/>
  <c r="D258" i="27"/>
  <c r="C258" i="27"/>
  <c r="B258" i="27"/>
  <c r="B514" i="27" s="1"/>
  <c r="D257" i="27"/>
  <c r="C257" i="27"/>
  <c r="B257" i="27"/>
  <c r="B513" i="27" s="1"/>
  <c r="D256" i="27"/>
  <c r="C256" i="27"/>
  <c r="B256" i="27"/>
  <c r="B512" i="27" s="1"/>
  <c r="D255" i="27"/>
  <c r="C255" i="27"/>
  <c r="B255" i="27"/>
  <c r="B511" i="27" s="1"/>
  <c r="D254" i="27"/>
  <c r="C254" i="27"/>
  <c r="B254" i="27"/>
  <c r="B510" i="27" s="1"/>
  <c r="D253" i="27"/>
  <c r="C253" i="27"/>
  <c r="B253" i="27"/>
  <c r="B509" i="27" s="1"/>
  <c r="D252" i="27"/>
  <c r="C252" i="27"/>
  <c r="B252" i="27"/>
  <c r="B508" i="27" s="1"/>
  <c r="D251" i="27"/>
  <c r="C251" i="27"/>
  <c r="B251" i="27"/>
  <c r="B507" i="27" s="1"/>
  <c r="D250" i="27"/>
  <c r="C250" i="27"/>
  <c r="B250" i="27"/>
  <c r="B506" i="27" s="1"/>
  <c r="D249" i="27"/>
  <c r="C249" i="27"/>
  <c r="B249" i="27"/>
  <c r="B505" i="27" s="1"/>
  <c r="D248" i="27"/>
  <c r="C248" i="27"/>
  <c r="B248" i="27"/>
  <c r="B504" i="27" s="1"/>
  <c r="D247" i="27"/>
  <c r="C247" i="27"/>
  <c r="B247" i="27"/>
  <c r="B503" i="27" s="1"/>
  <c r="D246" i="27"/>
  <c r="C246" i="27"/>
  <c r="B246" i="27"/>
  <c r="B502" i="27" s="1"/>
  <c r="D245" i="27"/>
  <c r="C245" i="27"/>
  <c r="B245" i="27"/>
  <c r="B501" i="27" s="1"/>
  <c r="D244" i="27"/>
  <c r="C244" i="27"/>
  <c r="B244" i="27"/>
  <c r="B500" i="27" s="1"/>
  <c r="D243" i="27"/>
  <c r="C243" i="27"/>
  <c r="B243" i="27"/>
  <c r="B499" i="27" s="1"/>
  <c r="D242" i="27"/>
  <c r="C242" i="27"/>
  <c r="B242" i="27"/>
  <c r="B498" i="27" s="1"/>
  <c r="D241" i="27"/>
  <c r="C241" i="27"/>
  <c r="B241" i="27"/>
  <c r="B497" i="27" s="1"/>
  <c r="D240" i="27"/>
  <c r="C240" i="27"/>
  <c r="B240" i="27"/>
  <c r="B496" i="27" s="1"/>
  <c r="D239" i="27"/>
  <c r="C239" i="27"/>
  <c r="B239" i="27"/>
  <c r="B495" i="27" s="1"/>
  <c r="D238" i="27"/>
  <c r="C238" i="27"/>
  <c r="B238" i="27"/>
  <c r="B494" i="27" s="1"/>
  <c r="D237" i="27"/>
  <c r="C237" i="27"/>
  <c r="B237" i="27"/>
  <c r="B493" i="27" s="1"/>
  <c r="D236" i="27"/>
  <c r="C236" i="27"/>
  <c r="B236" i="27"/>
  <c r="B492" i="27" s="1"/>
  <c r="D235" i="27"/>
  <c r="C235" i="27"/>
  <c r="B235" i="27"/>
  <c r="B491" i="27" s="1"/>
  <c r="D234" i="27"/>
  <c r="C234" i="27"/>
  <c r="B234" i="27"/>
  <c r="B490" i="27" s="1"/>
  <c r="D233" i="27"/>
  <c r="C233" i="27"/>
  <c r="B233" i="27"/>
  <c r="B489" i="27" s="1"/>
  <c r="D232" i="27"/>
  <c r="C232" i="27"/>
  <c r="B232" i="27"/>
  <c r="B488" i="27" s="1"/>
  <c r="D231" i="27"/>
  <c r="C231" i="27"/>
  <c r="B231" i="27"/>
  <c r="B487" i="27" s="1"/>
  <c r="D230" i="27"/>
  <c r="C230" i="27"/>
  <c r="B230" i="27"/>
  <c r="B486" i="27" s="1"/>
  <c r="D229" i="27"/>
  <c r="C229" i="27"/>
  <c r="B229" i="27"/>
  <c r="B485" i="27" s="1"/>
  <c r="D228" i="27"/>
  <c r="C228" i="27"/>
  <c r="B228" i="27"/>
  <c r="B484" i="27" s="1"/>
  <c r="D227" i="27"/>
  <c r="C227" i="27"/>
  <c r="B227" i="27"/>
  <c r="B483" i="27" s="1"/>
  <c r="D226" i="27"/>
  <c r="C226" i="27"/>
  <c r="B226" i="27"/>
  <c r="B482" i="27" s="1"/>
  <c r="D225" i="27"/>
  <c r="C225" i="27"/>
  <c r="B225" i="27"/>
  <c r="B481" i="27" s="1"/>
  <c r="D224" i="27"/>
  <c r="C224" i="27"/>
  <c r="B224" i="27"/>
  <c r="B480" i="27" s="1"/>
  <c r="D223" i="27"/>
  <c r="C223" i="27"/>
  <c r="B223" i="27"/>
  <c r="B479" i="27" s="1"/>
  <c r="D222" i="27"/>
  <c r="C222" i="27"/>
  <c r="B222" i="27"/>
  <c r="B478" i="27" s="1"/>
  <c r="D221" i="27"/>
  <c r="C221" i="27"/>
  <c r="B221" i="27"/>
  <c r="B477" i="27" s="1"/>
  <c r="D220" i="27"/>
  <c r="C220" i="27"/>
  <c r="B220" i="27"/>
  <c r="B476" i="27" s="1"/>
  <c r="D219" i="27"/>
  <c r="C219" i="27"/>
  <c r="B219" i="27"/>
  <c r="B475" i="27" s="1"/>
  <c r="D218" i="27"/>
  <c r="C218" i="27"/>
  <c r="B218" i="27"/>
  <c r="B474" i="27" s="1"/>
  <c r="D217" i="27"/>
  <c r="C217" i="27"/>
  <c r="B217" i="27"/>
  <c r="B473" i="27" s="1"/>
  <c r="D216" i="27"/>
  <c r="C216" i="27"/>
  <c r="B216" i="27"/>
  <c r="B472" i="27" s="1"/>
  <c r="D215" i="27"/>
  <c r="C215" i="27"/>
  <c r="B215" i="27"/>
  <c r="B471" i="27" s="1"/>
  <c r="D214" i="27"/>
  <c r="C214" i="27"/>
  <c r="B214" i="27"/>
  <c r="B470" i="27" s="1"/>
  <c r="D213" i="27"/>
  <c r="C213" i="27"/>
  <c r="B213" i="27"/>
  <c r="B469" i="27" s="1"/>
  <c r="D212" i="27"/>
  <c r="C212" i="27"/>
  <c r="B212" i="27"/>
  <c r="B468" i="27" s="1"/>
  <c r="D211" i="27"/>
  <c r="C211" i="27"/>
  <c r="B211" i="27"/>
  <c r="B467" i="27" s="1"/>
  <c r="D210" i="27"/>
  <c r="C210" i="27"/>
  <c r="B210" i="27"/>
  <c r="B466" i="27" s="1"/>
  <c r="D209" i="27"/>
  <c r="C209" i="27"/>
  <c r="B209" i="27"/>
  <c r="B465" i="27" s="1"/>
  <c r="D208" i="27"/>
  <c r="C208" i="27"/>
  <c r="B208" i="27"/>
  <c r="B464" i="27" s="1"/>
  <c r="D207" i="27"/>
  <c r="C207" i="27"/>
  <c r="B207" i="27"/>
  <c r="B463" i="27" s="1"/>
  <c r="D206" i="27"/>
  <c r="C206" i="27"/>
  <c r="B206" i="27"/>
  <c r="B462" i="27" s="1"/>
  <c r="D205" i="27"/>
  <c r="C205" i="27"/>
  <c r="B205" i="27"/>
  <c r="B461" i="27" s="1"/>
  <c r="D204" i="27"/>
  <c r="C204" i="27"/>
  <c r="B204" i="27"/>
  <c r="B460" i="27" s="1"/>
  <c r="D203" i="27"/>
  <c r="C203" i="27"/>
  <c r="B203" i="27"/>
  <c r="B459" i="27" s="1"/>
  <c r="D202" i="27"/>
  <c r="C202" i="27"/>
  <c r="B202" i="27"/>
  <c r="B458" i="27" s="1"/>
  <c r="D201" i="27"/>
  <c r="C201" i="27"/>
  <c r="B201" i="27"/>
  <c r="B457" i="27" s="1"/>
  <c r="D200" i="27"/>
  <c r="C200" i="27"/>
  <c r="B200" i="27"/>
  <c r="B456" i="27" s="1"/>
  <c r="D199" i="27"/>
  <c r="C199" i="27"/>
  <c r="B199" i="27"/>
  <c r="B455" i="27" s="1"/>
  <c r="D198" i="27"/>
  <c r="C198" i="27"/>
  <c r="B198" i="27"/>
  <c r="B454" i="27" s="1"/>
  <c r="D197" i="27"/>
  <c r="C197" i="27"/>
  <c r="B197" i="27"/>
  <c r="B453" i="27" s="1"/>
  <c r="D196" i="27"/>
  <c r="C196" i="27"/>
  <c r="B196" i="27"/>
  <c r="B452" i="27" s="1"/>
  <c r="D195" i="27"/>
  <c r="C195" i="27"/>
  <c r="B195" i="27"/>
  <c r="B451" i="27" s="1"/>
  <c r="D194" i="27"/>
  <c r="C194" i="27"/>
  <c r="B194" i="27"/>
  <c r="B450" i="27" s="1"/>
  <c r="D193" i="27"/>
  <c r="C193" i="27"/>
  <c r="B193" i="27"/>
  <c r="B449" i="27" s="1"/>
  <c r="D192" i="27"/>
  <c r="C192" i="27"/>
  <c r="B192" i="27"/>
  <c r="B448" i="27" s="1"/>
  <c r="D191" i="27"/>
  <c r="C191" i="27"/>
  <c r="B191" i="27"/>
  <c r="B447" i="27" s="1"/>
  <c r="D190" i="27"/>
  <c r="C190" i="27"/>
  <c r="B190" i="27"/>
  <c r="B446" i="27" s="1"/>
  <c r="D189" i="27"/>
  <c r="C189" i="27"/>
  <c r="B189" i="27"/>
  <c r="B445" i="27" s="1"/>
  <c r="D188" i="27"/>
  <c r="C188" i="27"/>
  <c r="B188" i="27"/>
  <c r="B444" i="27" s="1"/>
  <c r="D187" i="27"/>
  <c r="C187" i="27"/>
  <c r="B187" i="27"/>
  <c r="B443" i="27" s="1"/>
  <c r="D186" i="27"/>
  <c r="C186" i="27"/>
  <c r="B186" i="27"/>
  <c r="B442" i="27" s="1"/>
  <c r="D185" i="27"/>
  <c r="C185" i="27"/>
  <c r="B185" i="27"/>
  <c r="B441" i="27" s="1"/>
  <c r="D184" i="27"/>
  <c r="C184" i="27"/>
  <c r="B184" i="27"/>
  <c r="B440" i="27" s="1"/>
  <c r="D183" i="27"/>
  <c r="C183" i="27"/>
  <c r="B183" i="27"/>
  <c r="B439" i="27" s="1"/>
  <c r="D182" i="27"/>
  <c r="C182" i="27"/>
  <c r="B182" i="27"/>
  <c r="B438" i="27" s="1"/>
  <c r="D181" i="27"/>
  <c r="C181" i="27"/>
  <c r="B181" i="27"/>
  <c r="B437" i="27" s="1"/>
  <c r="D180" i="27"/>
  <c r="C180" i="27"/>
  <c r="B180" i="27"/>
  <c r="B436" i="27" s="1"/>
  <c r="D179" i="27"/>
  <c r="C179" i="27"/>
  <c r="B179" i="27"/>
  <c r="B435" i="27" s="1"/>
  <c r="D178" i="27"/>
  <c r="C178" i="27"/>
  <c r="B178" i="27"/>
  <c r="B434" i="27" s="1"/>
  <c r="D177" i="27"/>
  <c r="C177" i="27"/>
  <c r="B177" i="27"/>
  <c r="B433" i="27" s="1"/>
  <c r="D176" i="27"/>
  <c r="C176" i="27"/>
  <c r="B176" i="27"/>
  <c r="B432" i="27" s="1"/>
  <c r="D175" i="27"/>
  <c r="C175" i="27"/>
  <c r="B175" i="27"/>
  <c r="B431" i="27" s="1"/>
  <c r="D174" i="27"/>
  <c r="C174" i="27"/>
  <c r="B174" i="27"/>
  <c r="B430" i="27" s="1"/>
  <c r="D173" i="27"/>
  <c r="C173" i="27"/>
  <c r="B173" i="27"/>
  <c r="B429" i="27" s="1"/>
  <c r="D172" i="27"/>
  <c r="C172" i="27"/>
  <c r="B172" i="27"/>
  <c r="B428" i="27" s="1"/>
  <c r="D171" i="27"/>
  <c r="C171" i="27"/>
  <c r="B171" i="27"/>
  <c r="B427" i="27" s="1"/>
  <c r="D170" i="27"/>
  <c r="C170" i="27"/>
  <c r="B170" i="27"/>
  <c r="B426" i="27" s="1"/>
  <c r="D169" i="27"/>
  <c r="C169" i="27"/>
  <c r="B169" i="27"/>
  <c r="B425" i="27" s="1"/>
  <c r="D168" i="27"/>
  <c r="C168" i="27"/>
  <c r="B168" i="27"/>
  <c r="B424" i="27" s="1"/>
  <c r="D167" i="27"/>
  <c r="C167" i="27"/>
  <c r="B167" i="27"/>
  <c r="B423" i="27" s="1"/>
  <c r="D166" i="27"/>
  <c r="C166" i="27"/>
  <c r="B166" i="27"/>
  <c r="B422" i="27" s="1"/>
  <c r="D165" i="27"/>
  <c r="C165" i="27"/>
  <c r="B165" i="27"/>
  <c r="B421" i="27" s="1"/>
  <c r="D164" i="27"/>
  <c r="C164" i="27"/>
  <c r="B164" i="27"/>
  <c r="B420" i="27" s="1"/>
  <c r="D163" i="27"/>
  <c r="C163" i="27"/>
  <c r="B163" i="27"/>
  <c r="B419" i="27" s="1"/>
  <c r="D162" i="27"/>
  <c r="C162" i="27"/>
  <c r="B162" i="27"/>
  <c r="B418" i="27" s="1"/>
  <c r="D161" i="27"/>
  <c r="C161" i="27"/>
  <c r="B161" i="27"/>
  <c r="B417" i="27" s="1"/>
  <c r="D160" i="27"/>
  <c r="C160" i="27"/>
  <c r="B160" i="27"/>
  <c r="B416" i="27" s="1"/>
  <c r="D159" i="27"/>
  <c r="C159" i="27"/>
  <c r="B159" i="27"/>
  <c r="B415" i="27" s="1"/>
  <c r="D158" i="27"/>
  <c r="C158" i="27"/>
  <c r="B158" i="27"/>
  <c r="B414" i="27" s="1"/>
  <c r="D157" i="27"/>
  <c r="C157" i="27"/>
  <c r="B157" i="27"/>
  <c r="B413" i="27" s="1"/>
  <c r="D156" i="27"/>
  <c r="C156" i="27"/>
  <c r="B156" i="27"/>
  <c r="B412" i="27" s="1"/>
  <c r="D155" i="27"/>
  <c r="C155" i="27"/>
  <c r="B155" i="27"/>
  <c r="B411" i="27" s="1"/>
  <c r="D154" i="27"/>
  <c r="C154" i="27"/>
  <c r="B154" i="27"/>
  <c r="B410" i="27" s="1"/>
  <c r="D153" i="27"/>
  <c r="C153" i="27"/>
  <c r="B153" i="27"/>
  <c r="B409" i="27" s="1"/>
  <c r="D152" i="27"/>
  <c r="C152" i="27"/>
  <c r="B152" i="27"/>
  <c r="B408" i="27" s="1"/>
  <c r="D151" i="27"/>
  <c r="C151" i="27"/>
  <c r="B151" i="27"/>
  <c r="B407" i="27" s="1"/>
  <c r="D150" i="27"/>
  <c r="C150" i="27"/>
  <c r="B150" i="27"/>
  <c r="B406" i="27" s="1"/>
  <c r="D149" i="27"/>
  <c r="C149" i="27"/>
  <c r="B149" i="27"/>
  <c r="B405" i="27" s="1"/>
  <c r="D148" i="27"/>
  <c r="C148" i="27"/>
  <c r="B148" i="27"/>
  <c r="B404" i="27" s="1"/>
  <c r="D147" i="27"/>
  <c r="C147" i="27"/>
  <c r="B147" i="27"/>
  <c r="B403" i="27" s="1"/>
  <c r="D146" i="27"/>
  <c r="C146" i="27"/>
  <c r="B146" i="27"/>
  <c r="B402" i="27" s="1"/>
  <c r="D145" i="27"/>
  <c r="C145" i="27"/>
  <c r="B145" i="27"/>
  <c r="B401" i="27" s="1"/>
  <c r="D144" i="27"/>
  <c r="C144" i="27"/>
  <c r="B144" i="27"/>
  <c r="B400" i="27" s="1"/>
  <c r="D143" i="27"/>
  <c r="C143" i="27"/>
  <c r="B143" i="27"/>
  <c r="B399" i="27" s="1"/>
  <c r="D142" i="27"/>
  <c r="C142" i="27"/>
  <c r="B142" i="27"/>
  <c r="B398" i="27" s="1"/>
  <c r="D141" i="27"/>
  <c r="C141" i="27"/>
  <c r="B141" i="27"/>
  <c r="B397" i="27" s="1"/>
  <c r="D140" i="27"/>
  <c r="C140" i="27"/>
  <c r="B140" i="27"/>
  <c r="B396" i="27" s="1"/>
  <c r="D139" i="27"/>
  <c r="C139" i="27"/>
  <c r="B139" i="27"/>
  <c r="B395" i="27" s="1"/>
  <c r="D138" i="27"/>
  <c r="C138" i="27"/>
  <c r="B138" i="27"/>
  <c r="B394" i="27" s="1"/>
  <c r="D137" i="27"/>
  <c r="C137" i="27"/>
  <c r="B137" i="27"/>
  <c r="B393" i="27" s="1"/>
  <c r="D136" i="27"/>
  <c r="C136" i="27"/>
  <c r="B136" i="27"/>
  <c r="B392" i="27" s="1"/>
  <c r="D135" i="27"/>
  <c r="C135" i="27"/>
  <c r="B135" i="27"/>
  <c r="B391" i="27" s="1"/>
  <c r="D134" i="27"/>
  <c r="C134" i="27"/>
  <c r="B134" i="27"/>
  <c r="B390" i="27" s="1"/>
  <c r="D133" i="27"/>
  <c r="C133" i="27"/>
  <c r="B133" i="27"/>
  <c r="B389" i="27" s="1"/>
  <c r="D132" i="27"/>
  <c r="C132" i="27"/>
  <c r="B132" i="27"/>
  <c r="B388" i="27" s="1"/>
  <c r="D131" i="27"/>
  <c r="C131" i="27"/>
  <c r="B131" i="27"/>
  <c r="B387" i="27" s="1"/>
  <c r="D130" i="27"/>
  <c r="C130" i="27"/>
  <c r="B130" i="27"/>
  <c r="B386" i="27" s="1"/>
  <c r="D129" i="27"/>
  <c r="C129" i="27"/>
  <c r="B129" i="27"/>
  <c r="B385" i="27" s="1"/>
  <c r="D128" i="27"/>
  <c r="C128" i="27"/>
  <c r="B128" i="27"/>
  <c r="B384" i="27" s="1"/>
  <c r="D127" i="27"/>
  <c r="C127" i="27"/>
  <c r="B127" i="27"/>
  <c r="B383" i="27" s="1"/>
  <c r="D126" i="27"/>
  <c r="C126" i="27"/>
  <c r="B126" i="27"/>
  <c r="B382" i="27" s="1"/>
  <c r="D125" i="27"/>
  <c r="C125" i="27"/>
  <c r="B125" i="27"/>
  <c r="B381" i="27" s="1"/>
  <c r="D124" i="27"/>
  <c r="C124" i="27"/>
  <c r="B124" i="27"/>
  <c r="B380" i="27" s="1"/>
  <c r="D123" i="27"/>
  <c r="C123" i="27"/>
  <c r="B123" i="27"/>
  <c r="B379" i="27" s="1"/>
  <c r="D122" i="27"/>
  <c r="C122" i="27"/>
  <c r="B122" i="27"/>
  <c r="B378" i="27" s="1"/>
  <c r="D121" i="27"/>
  <c r="C121" i="27"/>
  <c r="B121" i="27"/>
  <c r="B377" i="27" s="1"/>
  <c r="D120" i="27"/>
  <c r="C120" i="27"/>
  <c r="B120" i="27"/>
  <c r="B376" i="27" s="1"/>
  <c r="D119" i="27"/>
  <c r="C119" i="27"/>
  <c r="B119" i="27"/>
  <c r="B375" i="27" s="1"/>
  <c r="D118" i="27"/>
  <c r="C118" i="27"/>
  <c r="B118" i="27"/>
  <c r="B374" i="27" s="1"/>
  <c r="D117" i="27"/>
  <c r="C117" i="27"/>
  <c r="B117" i="27"/>
  <c r="B373" i="27" s="1"/>
  <c r="D116" i="27"/>
  <c r="C116" i="27"/>
  <c r="B116" i="27"/>
  <c r="B372" i="27" s="1"/>
  <c r="D115" i="27"/>
  <c r="C115" i="27"/>
  <c r="B115" i="27"/>
  <c r="B371" i="27" s="1"/>
  <c r="D114" i="27"/>
  <c r="C114" i="27"/>
  <c r="B114" i="27"/>
  <c r="B370" i="27" s="1"/>
  <c r="D113" i="27"/>
  <c r="C113" i="27"/>
  <c r="B113" i="27"/>
  <c r="B369" i="27" s="1"/>
  <c r="D112" i="27"/>
  <c r="C112" i="27"/>
  <c r="B112" i="27"/>
  <c r="B368" i="27" s="1"/>
  <c r="D111" i="27"/>
  <c r="C111" i="27"/>
  <c r="B111" i="27"/>
  <c r="B367" i="27" s="1"/>
  <c r="D110" i="27"/>
  <c r="C110" i="27"/>
  <c r="B110" i="27"/>
  <c r="B366" i="27" s="1"/>
  <c r="D109" i="27"/>
  <c r="C109" i="27"/>
  <c r="B109" i="27"/>
  <c r="B365" i="27" s="1"/>
  <c r="D108" i="27"/>
  <c r="C108" i="27"/>
  <c r="B108" i="27"/>
  <c r="B364" i="27" s="1"/>
  <c r="D107" i="27"/>
  <c r="C107" i="27"/>
  <c r="B107" i="27"/>
  <c r="B363" i="27" s="1"/>
  <c r="D106" i="27"/>
  <c r="C106" i="27"/>
  <c r="B106" i="27"/>
  <c r="B362" i="27" s="1"/>
  <c r="D105" i="27"/>
  <c r="C105" i="27"/>
  <c r="B105" i="27"/>
  <c r="B361" i="27" s="1"/>
  <c r="D104" i="27"/>
  <c r="C104" i="27"/>
  <c r="B104" i="27"/>
  <c r="B360" i="27" s="1"/>
  <c r="D103" i="27"/>
  <c r="C103" i="27"/>
  <c r="B103" i="27"/>
  <c r="B359" i="27" s="1"/>
  <c r="D102" i="27"/>
  <c r="C102" i="27"/>
  <c r="B102" i="27"/>
  <c r="B358" i="27" s="1"/>
  <c r="D101" i="27"/>
  <c r="C101" i="27"/>
  <c r="B101" i="27"/>
  <c r="B357" i="27" s="1"/>
  <c r="D100" i="27"/>
  <c r="C100" i="27"/>
  <c r="B100" i="27"/>
  <c r="B356" i="27" s="1"/>
  <c r="D99" i="27"/>
  <c r="C99" i="27"/>
  <c r="B99" i="27"/>
  <c r="B355" i="27" s="1"/>
  <c r="D98" i="27"/>
  <c r="C98" i="27"/>
  <c r="B98" i="27"/>
  <c r="B354" i="27" s="1"/>
  <c r="D97" i="27"/>
  <c r="C97" i="27"/>
  <c r="B97" i="27"/>
  <c r="B353" i="27" s="1"/>
  <c r="D96" i="27"/>
  <c r="C96" i="27"/>
  <c r="B96" i="27"/>
  <c r="B352" i="27" s="1"/>
  <c r="D95" i="27"/>
  <c r="C95" i="27"/>
  <c r="B95" i="27"/>
  <c r="B351" i="27" s="1"/>
  <c r="D94" i="27"/>
  <c r="C94" i="27"/>
  <c r="B94" i="27"/>
  <c r="B350" i="27" s="1"/>
  <c r="D93" i="27"/>
  <c r="C93" i="27"/>
  <c r="B93" i="27"/>
  <c r="B349" i="27" s="1"/>
  <c r="D92" i="27"/>
  <c r="C92" i="27"/>
  <c r="B92" i="27"/>
  <c r="B348" i="27" s="1"/>
  <c r="D91" i="27"/>
  <c r="C91" i="27"/>
  <c r="B91" i="27"/>
  <c r="B347" i="27" s="1"/>
  <c r="D90" i="27"/>
  <c r="C90" i="27"/>
  <c r="B90" i="27"/>
  <c r="B346" i="27" s="1"/>
  <c r="D89" i="27"/>
  <c r="C89" i="27"/>
  <c r="B89" i="27"/>
  <c r="B345" i="27" s="1"/>
  <c r="D88" i="27"/>
  <c r="C88" i="27"/>
  <c r="B88" i="27"/>
  <c r="B344" i="27" s="1"/>
  <c r="D87" i="27"/>
  <c r="C87" i="27"/>
  <c r="B87" i="27"/>
  <c r="B343" i="27" s="1"/>
  <c r="D86" i="27"/>
  <c r="C86" i="27"/>
  <c r="B86" i="27"/>
  <c r="B342" i="27" s="1"/>
  <c r="D85" i="27"/>
  <c r="C85" i="27"/>
  <c r="B85" i="27"/>
  <c r="B341" i="27" s="1"/>
  <c r="D84" i="27"/>
  <c r="C84" i="27"/>
  <c r="B84" i="27"/>
  <c r="B340" i="27" s="1"/>
  <c r="D83" i="27"/>
  <c r="C83" i="27"/>
  <c r="B83" i="27"/>
  <c r="B339" i="27" s="1"/>
  <c r="D82" i="27"/>
  <c r="C82" i="27"/>
  <c r="B82" i="27"/>
  <c r="B338" i="27" s="1"/>
  <c r="D81" i="27"/>
  <c r="C81" i="27"/>
  <c r="B81" i="27"/>
  <c r="B337" i="27" s="1"/>
  <c r="D80" i="27"/>
  <c r="C80" i="27"/>
  <c r="B80" i="27"/>
  <c r="B336" i="27" s="1"/>
  <c r="D79" i="27"/>
  <c r="C79" i="27"/>
  <c r="B79" i="27"/>
  <c r="B335" i="27" s="1"/>
  <c r="D78" i="27"/>
  <c r="C78" i="27"/>
  <c r="B78" i="27"/>
  <c r="B334" i="27" s="1"/>
  <c r="D77" i="27"/>
  <c r="C77" i="27"/>
  <c r="B77" i="27"/>
  <c r="B333" i="27" s="1"/>
  <c r="D76" i="27"/>
  <c r="C76" i="27"/>
  <c r="B76" i="27"/>
  <c r="B332" i="27" s="1"/>
  <c r="D75" i="27"/>
  <c r="C75" i="27"/>
  <c r="B75" i="27"/>
  <c r="B331" i="27" s="1"/>
  <c r="D74" i="27"/>
  <c r="C74" i="27"/>
  <c r="B74" i="27"/>
  <c r="B330" i="27" s="1"/>
  <c r="D73" i="27"/>
  <c r="C73" i="27"/>
  <c r="B73" i="27"/>
  <c r="B329" i="27" s="1"/>
  <c r="D72" i="27"/>
  <c r="C72" i="27"/>
  <c r="B72" i="27"/>
  <c r="B328" i="27" s="1"/>
  <c r="D71" i="27"/>
  <c r="C71" i="27"/>
  <c r="B71" i="27"/>
  <c r="B327" i="27" s="1"/>
  <c r="D70" i="27"/>
  <c r="C70" i="27"/>
  <c r="B70" i="27"/>
  <c r="B326" i="27" s="1"/>
  <c r="D69" i="27"/>
  <c r="C69" i="27"/>
  <c r="B69" i="27"/>
  <c r="B325" i="27" s="1"/>
  <c r="D68" i="27"/>
  <c r="C68" i="27"/>
  <c r="B68" i="27"/>
  <c r="B324" i="27" s="1"/>
  <c r="D67" i="27"/>
  <c r="C67" i="27"/>
  <c r="B67" i="27"/>
  <c r="B323" i="27" s="1"/>
  <c r="D66" i="27"/>
  <c r="C66" i="27"/>
  <c r="B66" i="27"/>
  <c r="B322" i="27" s="1"/>
  <c r="D65" i="27"/>
  <c r="C65" i="27"/>
  <c r="B65" i="27"/>
  <c r="B321" i="27" s="1"/>
  <c r="D64" i="27"/>
  <c r="C64" i="27"/>
  <c r="B64" i="27"/>
  <c r="B320" i="27" s="1"/>
  <c r="D63" i="27"/>
  <c r="C63" i="27"/>
  <c r="B63" i="27"/>
  <c r="B319" i="27" s="1"/>
  <c r="D62" i="27"/>
  <c r="C62" i="27"/>
  <c r="B62" i="27"/>
  <c r="B318" i="27" s="1"/>
  <c r="D61" i="27"/>
  <c r="C61" i="27"/>
  <c r="B61" i="27"/>
  <c r="B317" i="27" s="1"/>
  <c r="D60" i="27"/>
  <c r="C60" i="27"/>
  <c r="B60" i="27"/>
  <c r="B316" i="27" s="1"/>
  <c r="D59" i="27"/>
  <c r="C59" i="27"/>
  <c r="B59" i="27"/>
  <c r="B315" i="27" s="1"/>
  <c r="D58" i="27"/>
  <c r="C58" i="27"/>
  <c r="B58" i="27"/>
  <c r="B314" i="27" s="1"/>
  <c r="D57" i="27"/>
  <c r="C57" i="27"/>
  <c r="B57" i="27"/>
  <c r="B313" i="27" s="1"/>
  <c r="D56" i="27"/>
  <c r="C56" i="27"/>
  <c r="B56" i="27"/>
  <c r="B312" i="27" s="1"/>
  <c r="D55" i="27"/>
  <c r="C55" i="27"/>
  <c r="B55" i="27"/>
  <c r="B311" i="27" s="1"/>
  <c r="D54" i="27"/>
  <c r="C54" i="27"/>
  <c r="B54" i="27"/>
  <c r="B310" i="27" s="1"/>
  <c r="D53" i="27"/>
  <c r="C53" i="27"/>
  <c r="B53" i="27"/>
  <c r="B309" i="27" s="1"/>
  <c r="D52" i="27"/>
  <c r="C52" i="27"/>
  <c r="B52" i="27"/>
  <c r="B308" i="27" s="1"/>
  <c r="D51" i="27"/>
  <c r="C51" i="27"/>
  <c r="B51" i="27"/>
  <c r="B307" i="27" s="1"/>
  <c r="D50" i="27"/>
  <c r="C50" i="27"/>
  <c r="B50" i="27"/>
  <c r="B306" i="27" s="1"/>
  <c r="D49" i="27"/>
  <c r="C49" i="27"/>
  <c r="B49" i="27"/>
  <c r="B305" i="27" s="1"/>
  <c r="D48" i="27"/>
  <c r="C48" i="27"/>
  <c r="B48" i="27"/>
  <c r="B304" i="27" s="1"/>
  <c r="D47" i="27"/>
  <c r="C47" i="27"/>
  <c r="B47" i="27"/>
  <c r="B303" i="27" s="1"/>
  <c r="D46" i="27"/>
  <c r="C46" i="27"/>
  <c r="B46" i="27"/>
  <c r="B302" i="27" s="1"/>
  <c r="D45" i="27"/>
  <c r="C45" i="27"/>
  <c r="B45" i="27"/>
  <c r="B301" i="27" s="1"/>
  <c r="D44" i="27"/>
  <c r="C44" i="27"/>
  <c r="B44" i="27"/>
  <c r="B300" i="27" s="1"/>
  <c r="D43" i="27"/>
  <c r="C43" i="27"/>
  <c r="B43" i="27"/>
  <c r="B299" i="27" s="1"/>
  <c r="D42" i="27"/>
  <c r="C42" i="27"/>
  <c r="B42" i="27"/>
  <c r="B298" i="27" s="1"/>
  <c r="D41" i="27"/>
  <c r="C41" i="27"/>
  <c r="B41" i="27"/>
  <c r="B297" i="27" s="1"/>
  <c r="D40" i="27"/>
  <c r="C40" i="27"/>
  <c r="B40" i="27"/>
  <c r="B296" i="27" s="1"/>
  <c r="D39" i="27"/>
  <c r="C39" i="27"/>
  <c r="B39" i="27"/>
  <c r="B295" i="27" s="1"/>
  <c r="D38" i="27"/>
  <c r="C38" i="27"/>
  <c r="B38" i="27"/>
  <c r="B294" i="27" s="1"/>
  <c r="D37" i="27"/>
  <c r="C37" i="27"/>
  <c r="B37" i="27"/>
  <c r="B293" i="27" s="1"/>
  <c r="D36" i="27"/>
  <c r="C36" i="27"/>
  <c r="B36" i="27"/>
  <c r="B292" i="27" s="1"/>
  <c r="D35" i="27"/>
  <c r="C35" i="27"/>
  <c r="B35" i="27"/>
  <c r="B291" i="27" s="1"/>
  <c r="D34" i="27"/>
  <c r="C34" i="27"/>
  <c r="B34" i="27"/>
  <c r="B290" i="27" s="1"/>
  <c r="D33" i="27"/>
  <c r="C33" i="27"/>
  <c r="B33" i="27"/>
  <c r="B289" i="27" s="1"/>
  <c r="D32" i="27"/>
  <c r="C32" i="27"/>
  <c r="B32" i="27"/>
  <c r="B288" i="27" s="1"/>
  <c r="D31" i="27"/>
  <c r="C31" i="27"/>
  <c r="B31" i="27"/>
  <c r="B287" i="27" s="1"/>
  <c r="D30" i="27"/>
  <c r="C30" i="27"/>
  <c r="B30" i="27"/>
  <c r="B286" i="27" s="1"/>
  <c r="D29" i="27"/>
  <c r="C29" i="27"/>
  <c r="B29" i="27"/>
  <c r="B285" i="27" s="1"/>
  <c r="D28" i="27"/>
  <c r="C28" i="27"/>
  <c r="B28" i="27"/>
  <c r="B284" i="27" s="1"/>
  <c r="D27" i="27"/>
  <c r="C27" i="27"/>
  <c r="B27" i="27"/>
  <c r="B283" i="27" s="1"/>
  <c r="D26" i="27"/>
  <c r="C26" i="27"/>
  <c r="B26" i="27"/>
  <c r="B282" i="27" s="1"/>
  <c r="D25" i="27"/>
  <c r="C25" i="27"/>
  <c r="B25" i="27"/>
  <c r="B281" i="27" s="1"/>
  <c r="D24" i="27"/>
  <c r="C24" i="27"/>
  <c r="B24" i="27"/>
  <c r="B280" i="27" s="1"/>
  <c r="D23" i="27"/>
  <c r="C23" i="27"/>
  <c r="B23" i="27"/>
  <c r="B279" i="27" s="1"/>
  <c r="D22" i="27"/>
  <c r="C22" i="27"/>
  <c r="B22" i="27"/>
  <c r="B278" i="27" s="1"/>
  <c r="D21" i="27"/>
  <c r="C21" i="27"/>
  <c r="B21" i="27"/>
  <c r="B277" i="27" s="1"/>
  <c r="D20" i="27"/>
  <c r="C20" i="27"/>
  <c r="B20" i="27"/>
  <c r="B276" i="27" s="1"/>
  <c r="D19" i="27"/>
  <c r="C19" i="27"/>
  <c r="B19" i="27"/>
  <c r="B275" i="27" s="1"/>
  <c r="D18" i="27"/>
  <c r="C18" i="27"/>
  <c r="B18" i="27"/>
  <c r="B274" i="27" s="1"/>
  <c r="D17" i="27"/>
  <c r="C17" i="27"/>
  <c r="B17" i="27"/>
  <c r="B273" i="27" s="1"/>
  <c r="D16" i="27"/>
  <c r="C16" i="27"/>
  <c r="B16" i="27"/>
  <c r="B272" i="27" s="1"/>
  <c r="D15" i="27"/>
  <c r="C15" i="27"/>
  <c r="B15" i="27"/>
  <c r="B271" i="27" s="1"/>
  <c r="D14" i="27"/>
  <c r="C14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C3" i="27"/>
  <c r="AK11" i="27" s="1"/>
  <c r="J6" i="27" s="1"/>
  <c r="C2" i="27"/>
  <c r="C1" i="27"/>
  <c r="AC6" i="29"/>
  <c r="AW5" i="29"/>
  <c r="AV5" i="29"/>
  <c r="AO5" i="29"/>
  <c r="AN5" i="29"/>
  <c r="C5" i="29"/>
  <c r="AE5" i="29" s="1"/>
  <c r="B5" i="29"/>
  <c r="AD5" i="29" s="1"/>
  <c r="AY4" i="29"/>
  <c r="AX4" i="29"/>
  <c r="AW4" i="29"/>
  <c r="AV4" i="29"/>
  <c r="AP4" i="29"/>
  <c r="AO4" i="29"/>
  <c r="AN4" i="29"/>
  <c r="C4" i="29"/>
  <c r="AE4" i="29" s="1"/>
  <c r="B4" i="29"/>
  <c r="AD4" i="29" s="1"/>
  <c r="BK3" i="29"/>
  <c r="BJ3" i="29"/>
  <c r="BI3" i="29"/>
  <c r="BH3" i="29"/>
  <c r="BG3" i="29"/>
  <c r="BF3" i="29"/>
  <c r="BE3" i="29"/>
  <c r="BD3" i="29"/>
  <c r="BC3" i="29"/>
  <c r="BB3" i="29"/>
  <c r="BA3" i="29"/>
  <c r="AZ3" i="29"/>
  <c r="AY3" i="29"/>
  <c r="AX3" i="29"/>
  <c r="AW3" i="29"/>
  <c r="AV3" i="29"/>
  <c r="AU3" i="29"/>
  <c r="AT3" i="29"/>
  <c r="AS3" i="29"/>
  <c r="AR3" i="29"/>
  <c r="AQ3" i="29"/>
  <c r="AP3" i="29"/>
  <c r="AO3" i="29"/>
  <c r="AN3" i="29"/>
  <c r="AM3" i="29"/>
  <c r="AL3" i="29"/>
  <c r="AK3" i="29"/>
  <c r="AJ3" i="29"/>
  <c r="AI3" i="29"/>
  <c r="AH3" i="29"/>
  <c r="AG3" i="29"/>
  <c r="AF3" i="29"/>
  <c r="AZ2" i="29"/>
  <c r="AZ5" i="29" s="1"/>
  <c r="AY2" i="29"/>
  <c r="AY5" i="29" s="1"/>
  <c r="AX2" i="29"/>
  <c r="AX5" i="29" s="1"/>
  <c r="AW2" i="29"/>
  <c r="AQ2" i="29"/>
  <c r="AR2" i="29" s="1"/>
  <c r="AP2" i="29"/>
  <c r="AP5" i="29" s="1"/>
  <c r="AO2" i="29"/>
  <c r="AH2" i="29"/>
  <c r="AI2" i="29" s="1"/>
  <c r="AJ2" i="29" s="1"/>
  <c r="AK2" i="29" s="1"/>
  <c r="AL2" i="29" s="1"/>
  <c r="AM2" i="29" s="1"/>
  <c r="AG2" i="29"/>
  <c r="D45" i="16"/>
  <c r="E55" i="16" s="1"/>
  <c r="AC36" i="16"/>
  <c r="AF34" i="16"/>
  <c r="AG34" i="16" s="1"/>
  <c r="AH34" i="16" s="1"/>
  <c r="AI34" i="16" s="1"/>
  <c r="AJ34" i="16" s="1"/>
  <c r="AK34" i="16" s="1"/>
  <c r="AL34" i="16" s="1"/>
  <c r="D34" i="16"/>
  <c r="C34" i="16"/>
  <c r="AC32" i="16"/>
  <c r="AF32" i="16" s="1"/>
  <c r="AC31" i="16"/>
  <c r="C25" i="16"/>
  <c r="AE25" i="16" s="1"/>
  <c r="B25" i="16"/>
  <c r="AD25" i="16" s="1"/>
  <c r="AW24" i="16"/>
  <c r="AV24" i="16"/>
  <c r="AN24" i="16"/>
  <c r="C24" i="16"/>
  <c r="AE24" i="16" s="1"/>
  <c r="B24" i="16"/>
  <c r="AD24" i="16" s="1"/>
  <c r="AC6" i="16"/>
  <c r="AC7" i="16" s="1"/>
  <c r="AW5" i="16"/>
  <c r="AV5" i="16"/>
  <c r="AN5" i="16"/>
  <c r="C5" i="16"/>
  <c r="AE5" i="16" s="1"/>
  <c r="B5" i="16"/>
  <c r="AD5" i="16" s="1"/>
  <c r="AV4" i="16"/>
  <c r="AN4" i="16"/>
  <c r="C4" i="16"/>
  <c r="AE4" i="16" s="1"/>
  <c r="B4" i="16"/>
  <c r="AD4" i="16" s="1"/>
  <c r="BK3" i="16"/>
  <c r="BJ3" i="16"/>
  <c r="BI3" i="16"/>
  <c r="BH3" i="16"/>
  <c r="BG3" i="16"/>
  <c r="BF3" i="16"/>
  <c r="BE3" i="16"/>
  <c r="BD3" i="16"/>
  <c r="BC3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O3" i="16"/>
  <c r="AN3" i="16"/>
  <c r="AM3" i="16"/>
  <c r="AL3" i="16"/>
  <c r="AK3" i="16"/>
  <c r="AJ3" i="16"/>
  <c r="AI3" i="16"/>
  <c r="AH3" i="16"/>
  <c r="AG3" i="16"/>
  <c r="AF3" i="16"/>
  <c r="AW2" i="16"/>
  <c r="AX2" i="16" s="1"/>
  <c r="AO2" i="16"/>
  <c r="AO4" i="16" s="1"/>
  <c r="AG2" i="16"/>
  <c r="AH2" i="16" s="1"/>
  <c r="AI2" i="16" s="1"/>
  <c r="AJ2" i="16" s="1"/>
  <c r="AK2" i="16" s="1"/>
  <c r="AL2" i="16" s="1"/>
  <c r="AM2" i="16" s="1"/>
  <c r="P18" i="25"/>
  <c r="F18" i="25"/>
  <c r="U17" i="25"/>
  <c r="P17" i="25"/>
  <c r="S17" i="25" s="1"/>
  <c r="K17" i="25"/>
  <c r="M17" i="25" s="1"/>
  <c r="F17" i="25"/>
  <c r="P16" i="25"/>
  <c r="F16" i="25"/>
  <c r="U15" i="25"/>
  <c r="P15" i="25"/>
  <c r="S15" i="25" s="1"/>
  <c r="K15" i="25"/>
  <c r="M15" i="25" s="1"/>
  <c r="F15" i="25"/>
  <c r="P14" i="25"/>
  <c r="S14" i="25" s="1"/>
  <c r="V14" i="25" s="1"/>
  <c r="F14" i="25"/>
  <c r="U13" i="25"/>
  <c r="P13" i="25"/>
  <c r="S13" i="25" s="1"/>
  <c r="K13" i="25"/>
  <c r="M13" i="25" s="1"/>
  <c r="F13" i="25"/>
  <c r="S12" i="25"/>
  <c r="V12" i="25" s="1"/>
  <c r="F12" i="25"/>
  <c r="U11" i="25"/>
  <c r="S11" i="25"/>
  <c r="V11" i="25" s="1"/>
  <c r="Q11" i="25"/>
  <c r="R11" i="25" s="1"/>
  <c r="K11" i="25"/>
  <c r="M11" i="25" s="1"/>
  <c r="F11" i="25"/>
  <c r="S10" i="25"/>
  <c r="V10" i="25" s="1"/>
  <c r="F10" i="25"/>
  <c r="U9" i="25"/>
  <c r="S9" i="25"/>
  <c r="Q9" i="25"/>
  <c r="R9" i="25" s="1"/>
  <c r="K9" i="25"/>
  <c r="M9" i="25" s="1"/>
  <c r="F9" i="25"/>
  <c r="P8" i="25"/>
  <c r="S8" i="25" s="1"/>
  <c r="V8" i="25" s="1"/>
  <c r="F8" i="25"/>
  <c r="U7" i="25"/>
  <c r="P7" i="25"/>
  <c r="S7" i="25" s="1"/>
  <c r="V7" i="25" s="1"/>
  <c r="K7" i="25"/>
  <c r="M7" i="25" s="1"/>
  <c r="F7" i="25"/>
  <c r="S6" i="25"/>
  <c r="V6" i="25" s="1"/>
  <c r="F6" i="25"/>
  <c r="U5" i="25"/>
  <c r="S5" i="25"/>
  <c r="V5" i="25" s="1"/>
  <c r="Q5" i="25"/>
  <c r="R5" i="25" s="1"/>
  <c r="K5" i="25"/>
  <c r="M5" i="25" s="1"/>
  <c r="F5" i="25"/>
  <c r="S4" i="25"/>
  <c r="V4" i="25" s="1"/>
  <c r="F4" i="25"/>
  <c r="U3" i="25"/>
  <c r="S3" i="25"/>
  <c r="V3" i="25" s="1"/>
  <c r="Q3" i="25"/>
  <c r="R3" i="25" s="1"/>
  <c r="K3" i="25"/>
  <c r="M3" i="25" s="1"/>
  <c r="F3" i="25"/>
  <c r="J19" i="25" l="1"/>
  <c r="V19" i="25"/>
  <c r="T19" i="25"/>
  <c r="T21" i="25"/>
  <c r="Q21" i="25"/>
  <c r="R21" i="25" s="1"/>
  <c r="Q19" i="25"/>
  <c r="R19" i="25" s="1"/>
  <c r="AH596" i="29"/>
  <c r="J596" i="29" s="1"/>
  <c r="AG596" i="29"/>
  <c r="G596" i="29" s="1"/>
  <c r="BE596" i="29" s="1"/>
  <c r="I596" i="29" s="1"/>
  <c r="H596" i="29" s="1"/>
  <c r="AU598" i="29"/>
  <c r="BC598" i="29"/>
  <c r="AN598" i="29"/>
  <c r="AV598" i="29"/>
  <c r="B598" i="29"/>
  <c r="AD598" i="29" s="1"/>
  <c r="AM598" i="29" s="1"/>
  <c r="Y598" i="29" s="1"/>
  <c r="AP598" i="29"/>
  <c r="AX598" i="29"/>
  <c r="AT598" i="29"/>
  <c r="AW598" i="29"/>
  <c r="AC599" i="29"/>
  <c r="AZ598" i="29"/>
  <c r="C598" i="29"/>
  <c r="AE598" i="29" s="1"/>
  <c r="AO598" i="29"/>
  <c r="BA598" i="29"/>
  <c r="AY598" i="29"/>
  <c r="AR598" i="29"/>
  <c r="M596" i="29"/>
  <c r="P596" i="29"/>
  <c r="AV597" i="29"/>
  <c r="BD597" i="29" s="1"/>
  <c r="F597" i="29" s="1"/>
  <c r="AI597" i="29"/>
  <c r="AL596" i="29"/>
  <c r="V596" i="29" s="1"/>
  <c r="AS597" i="29"/>
  <c r="AL597" i="29"/>
  <c r="AT597" i="29"/>
  <c r="BB597" i="29"/>
  <c r="AM597" i="29"/>
  <c r="AU597" i="29"/>
  <c r="BC597" i="29"/>
  <c r="AG597" i="29"/>
  <c r="G597" i="29" s="1"/>
  <c r="AO597" i="29"/>
  <c r="AW597" i="29"/>
  <c r="BA597" i="29"/>
  <c r="AP597" i="29"/>
  <c r="C597" i="29"/>
  <c r="AE597" i="29" s="1"/>
  <c r="S597" i="29" s="1"/>
  <c r="AK596" i="29"/>
  <c r="S596" i="29" s="1"/>
  <c r="AM596" i="29"/>
  <c r="Y596" i="29" s="1"/>
  <c r="AV596" i="29"/>
  <c r="AN596" i="29"/>
  <c r="AF596" i="29"/>
  <c r="D596" i="29" s="1"/>
  <c r="BB596" i="29"/>
  <c r="AT596" i="29"/>
  <c r="AR5" i="29"/>
  <c r="AR4" i="29"/>
  <c r="AS2" i="29"/>
  <c r="BA2" i="29"/>
  <c r="AN6" i="29"/>
  <c r="AZ4" i="29"/>
  <c r="AO6" i="29"/>
  <c r="AQ5" i="29"/>
  <c r="AV6" i="29"/>
  <c r="AQ4" i="29"/>
  <c r="AW6" i="29"/>
  <c r="AI5" i="29"/>
  <c r="M5" i="29" s="1"/>
  <c r="BG5" i="29" s="1"/>
  <c r="O5" i="29" s="1"/>
  <c r="N5" i="29" s="1"/>
  <c r="AX24" i="16"/>
  <c r="AY2" i="16"/>
  <c r="AZ2" i="16" s="1"/>
  <c r="AZ25" i="16" s="1"/>
  <c r="AX5" i="16"/>
  <c r="AW7" i="16"/>
  <c r="AV7" i="16"/>
  <c r="C60" i="16"/>
  <c r="P60" i="16" s="1"/>
  <c r="AW4" i="16"/>
  <c r="AY6" i="16"/>
  <c r="AI24" i="16"/>
  <c r="AC8" i="16"/>
  <c r="AX7" i="16"/>
  <c r="C7" i="16"/>
  <c r="AE7" i="16" s="1"/>
  <c r="B7" i="16"/>
  <c r="AD7" i="16" s="1"/>
  <c r="AL7" i="16" s="1"/>
  <c r="AO5" i="16"/>
  <c r="AN7" i="16"/>
  <c r="AZ7" i="16"/>
  <c r="AO24" i="16"/>
  <c r="AX4" i="16"/>
  <c r="AO7" i="16"/>
  <c r="AZ4" i="16"/>
  <c r="AX6" i="16"/>
  <c r="AP2" i="16"/>
  <c r="AY7" i="16"/>
  <c r="C6" i="16"/>
  <c r="AE6" i="16" s="1"/>
  <c r="AM31" i="16"/>
  <c r="AH31" i="16"/>
  <c r="AF31" i="16"/>
  <c r="AG31" i="16"/>
  <c r="BA2" i="16"/>
  <c r="BA7" i="16" s="1"/>
  <c r="AZ24" i="16"/>
  <c r="AZ5" i="16"/>
  <c r="C35" i="16"/>
  <c r="C54" i="16"/>
  <c r="P54" i="16" s="1"/>
  <c r="AY4" i="16"/>
  <c r="AY24" i="16"/>
  <c r="AY5" i="16"/>
  <c r="AY25" i="16"/>
  <c r="AL5" i="16"/>
  <c r="V5" i="16" s="1"/>
  <c r="BA6" i="16"/>
  <c r="B6" i="16"/>
  <c r="AD6" i="16" s="1"/>
  <c r="AL6" i="16" s="1"/>
  <c r="V6" i="16" s="1"/>
  <c r="AW6" i="16"/>
  <c r="AO6" i="16"/>
  <c r="AV6" i="16"/>
  <c r="AN6" i="16"/>
  <c r="AZ6" i="16"/>
  <c r="AI31" i="16"/>
  <c r="AK43" i="16"/>
  <c r="AM4" i="16"/>
  <c r="Y4" i="16" s="1"/>
  <c r="C55" i="16"/>
  <c r="C59" i="16"/>
  <c r="AG32" i="16"/>
  <c r="AK25" i="16"/>
  <c r="AH32" i="16"/>
  <c r="F60" i="16"/>
  <c r="J7" i="25"/>
  <c r="T9" i="25"/>
  <c r="T5" i="25"/>
  <c r="V9" i="25"/>
  <c r="J9" i="25"/>
  <c r="J15" i="25"/>
  <c r="J5" i="25"/>
  <c r="J17" i="25"/>
  <c r="J3" i="25"/>
  <c r="J11" i="25"/>
  <c r="J13" i="25"/>
  <c r="F54" i="16"/>
  <c r="AE36" i="16"/>
  <c r="AE43" i="16"/>
  <c r="AJ31" i="16"/>
  <c r="AI32" i="16"/>
  <c r="AF36" i="16"/>
  <c r="AF37" i="16"/>
  <c r="J37" i="16" s="1"/>
  <c r="I60" i="16" s="1"/>
  <c r="AF38" i="16"/>
  <c r="H39" i="16" s="1"/>
  <c r="AF39" i="16"/>
  <c r="J39" i="16" s="1"/>
  <c r="AF43" i="16"/>
  <c r="H44" i="16" s="1"/>
  <c r="J59" i="16" s="1"/>
  <c r="AE38" i="16"/>
  <c r="AK31" i="16"/>
  <c r="AJ32" i="16"/>
  <c r="AG36" i="16"/>
  <c r="AG40" i="16" s="1"/>
  <c r="AG41" i="16" s="1"/>
  <c r="AG37" i="16"/>
  <c r="AG38" i="16"/>
  <c r="AG39" i="16"/>
  <c r="AG43" i="16"/>
  <c r="AL36" i="16"/>
  <c r="AL40" i="16" s="1"/>
  <c r="AL41" i="16" s="1"/>
  <c r="AL38" i="16"/>
  <c r="AL39" i="16"/>
  <c r="AE39" i="16"/>
  <c r="AL31" i="16"/>
  <c r="AK32" i="16"/>
  <c r="AH36" i="16"/>
  <c r="AH40" i="16" s="1"/>
  <c r="AH41" i="16" s="1"/>
  <c r="AH37" i="16"/>
  <c r="AH38" i="16"/>
  <c r="AH39" i="16"/>
  <c r="AH43" i="16"/>
  <c r="AL37" i="16"/>
  <c r="AL43" i="16"/>
  <c r="AE37" i="16"/>
  <c r="AL32" i="16"/>
  <c r="AI36" i="16"/>
  <c r="AI40" i="16" s="1"/>
  <c r="AI41" i="16" s="1"/>
  <c r="AI37" i="16"/>
  <c r="AI38" i="16"/>
  <c r="AI39" i="16"/>
  <c r="AI43" i="16"/>
  <c r="AM32" i="16"/>
  <c r="AJ36" i="16"/>
  <c r="AJ40" i="16" s="1"/>
  <c r="AJ41" i="16" s="1"/>
  <c r="AJ37" i="16"/>
  <c r="AJ38" i="16"/>
  <c r="AJ39" i="16"/>
  <c r="AJ43" i="16"/>
  <c r="AK36" i="16"/>
  <c r="AK40" i="16" s="1"/>
  <c r="AK41" i="16" s="1"/>
  <c r="AK37" i="16"/>
  <c r="AK38" i="16"/>
  <c r="AK39" i="16"/>
  <c r="AN25" i="16"/>
  <c r="AV25" i="16"/>
  <c r="AO25" i="16"/>
  <c r="AW25" i="16"/>
  <c r="AP25" i="16"/>
  <c r="AX25" i="16"/>
  <c r="AC26" i="16"/>
  <c r="AP6" i="29"/>
  <c r="AX6" i="29"/>
  <c r="AC7" i="29"/>
  <c r="AQ6" i="29"/>
  <c r="AY6" i="29"/>
  <c r="B6" i="29"/>
  <c r="AD6" i="29" s="1"/>
  <c r="AR6" i="29"/>
  <c r="AZ6" i="29"/>
  <c r="C6" i="29"/>
  <c r="AE6" i="29" s="1"/>
  <c r="AS6" i="29"/>
  <c r="BA6" i="29"/>
  <c r="J11" i="27"/>
  <c r="R11" i="27"/>
  <c r="AG11" i="27"/>
  <c r="D35" i="16"/>
  <c r="F11" i="27"/>
  <c r="D5" i="27" s="1"/>
  <c r="Z11" i="27"/>
  <c r="H5" i="27" s="1"/>
  <c r="I11" i="27"/>
  <c r="D7" i="27" s="1"/>
  <c r="AD11" i="27"/>
  <c r="N11" i="27"/>
  <c r="E7" i="27" s="1"/>
  <c r="AH11" i="27"/>
  <c r="I7" i="27" s="1"/>
  <c r="Q11" i="27"/>
  <c r="F6" i="27" s="1"/>
  <c r="AL11" i="27"/>
  <c r="A11" i="27"/>
  <c r="C5" i="27" s="1"/>
  <c r="V11" i="27"/>
  <c r="G6" i="27" s="1"/>
  <c r="Y33" i="27" s="1"/>
  <c r="Z33" i="27" s="1"/>
  <c r="B11" i="27"/>
  <c r="C6" i="27" s="1"/>
  <c r="E208" i="27" s="1"/>
  <c r="F208" i="27" s="1"/>
  <c r="Y11" i="27"/>
  <c r="G11" i="27"/>
  <c r="D6" i="27" s="1"/>
  <c r="J189" i="27" s="1"/>
  <c r="K189" i="27" s="1"/>
  <c r="O11" i="27"/>
  <c r="W11" i="27"/>
  <c r="AE11" i="27"/>
  <c r="I5" i="27" s="1"/>
  <c r="AM11" i="27"/>
  <c r="J7" i="27" s="1"/>
  <c r="AR202" i="27" s="1"/>
  <c r="R458" i="27" s="1"/>
  <c r="Q458" i="27" s="1"/>
  <c r="H11" i="27"/>
  <c r="P11" i="27"/>
  <c r="F5" i="27" s="1"/>
  <c r="T178" i="27" s="1"/>
  <c r="U178" i="27" s="1"/>
  <c r="X11" i="27"/>
  <c r="G7" i="27" s="1"/>
  <c r="AF11" i="27"/>
  <c r="I6" i="27" s="1"/>
  <c r="AI236" i="27" s="1"/>
  <c r="AJ236" i="27" s="1"/>
  <c r="AM236" i="27" s="1"/>
  <c r="P492" i="27" s="1"/>
  <c r="O492" i="27" s="1"/>
  <c r="AN11" i="27"/>
  <c r="C11" i="27"/>
  <c r="K11" i="27"/>
  <c r="E5" i="27" s="1"/>
  <c r="S11" i="27"/>
  <c r="F7" i="27" s="1"/>
  <c r="AA11" i="27"/>
  <c r="H6" i="27" s="1"/>
  <c r="AD29" i="27" s="1"/>
  <c r="AE29" i="27" s="1"/>
  <c r="AI11" i="27"/>
  <c r="D11" i="27"/>
  <c r="C7" i="27" s="1"/>
  <c r="L11" i="27"/>
  <c r="E6" i="27" s="1"/>
  <c r="O202" i="27" s="1"/>
  <c r="P202" i="27" s="1"/>
  <c r="T11" i="27"/>
  <c r="AB11" i="27"/>
  <c r="AJ11" i="27"/>
  <c r="J5" i="27" s="1"/>
  <c r="AN173" i="27" s="1"/>
  <c r="AO173" i="27" s="1"/>
  <c r="E11" i="27"/>
  <c r="M11" i="27"/>
  <c r="U11" i="27"/>
  <c r="G5" i="27" s="1"/>
  <c r="AC11" i="27"/>
  <c r="H7" i="27" s="1"/>
  <c r="AO11" i="27"/>
  <c r="E185" i="27"/>
  <c r="E122" i="27"/>
  <c r="F122" i="27" s="1"/>
  <c r="E210" i="27"/>
  <c r="F210" i="27" s="1"/>
  <c r="E96" i="27"/>
  <c r="F96" i="27" s="1"/>
  <c r="E74" i="27"/>
  <c r="E207" i="27"/>
  <c r="E77" i="27"/>
  <c r="F77" i="27" s="1"/>
  <c r="E92" i="27"/>
  <c r="F92" i="27" s="1"/>
  <c r="E30" i="27"/>
  <c r="F30" i="27" s="1"/>
  <c r="AI249" i="27"/>
  <c r="AJ249" i="27" s="1"/>
  <c r="AM249" i="27" s="1"/>
  <c r="P505" i="27" s="1"/>
  <c r="O505" i="27" s="1"/>
  <c r="AR260" i="27"/>
  <c r="R516" i="27" s="1"/>
  <c r="Q516" i="27" s="1"/>
  <c r="AR207" i="27"/>
  <c r="R463" i="27" s="1"/>
  <c r="Q463" i="27" s="1"/>
  <c r="AR200" i="27"/>
  <c r="R456" i="27" s="1"/>
  <c r="Q456" i="27" s="1"/>
  <c r="AR161" i="27"/>
  <c r="R417" i="27" s="1"/>
  <c r="Q417" i="27" s="1"/>
  <c r="AR235" i="27"/>
  <c r="R491" i="27" s="1"/>
  <c r="Q491" i="27" s="1"/>
  <c r="AR214" i="27"/>
  <c r="R470" i="27" s="1"/>
  <c r="Q470" i="27" s="1"/>
  <c r="AR219" i="27"/>
  <c r="R475" i="27" s="1"/>
  <c r="Q475" i="27" s="1"/>
  <c r="AR201" i="27"/>
  <c r="R457" i="27" s="1"/>
  <c r="Q457" i="27" s="1"/>
  <c r="AR182" i="27"/>
  <c r="R438" i="27" s="1"/>
  <c r="Q438" i="27" s="1"/>
  <c r="AR250" i="27"/>
  <c r="R506" i="27" s="1"/>
  <c r="Q506" i="27" s="1"/>
  <c r="AR232" i="27"/>
  <c r="R488" i="27" s="1"/>
  <c r="Q488" i="27" s="1"/>
  <c r="AR181" i="27"/>
  <c r="R437" i="27" s="1"/>
  <c r="Q437" i="27" s="1"/>
  <c r="AR174" i="27"/>
  <c r="R430" i="27" s="1"/>
  <c r="Q430" i="27" s="1"/>
  <c r="AR145" i="27"/>
  <c r="R401" i="27" s="1"/>
  <c r="Q401" i="27" s="1"/>
  <c r="AR238" i="27"/>
  <c r="R494" i="27" s="1"/>
  <c r="Q494" i="27" s="1"/>
  <c r="AR206" i="27"/>
  <c r="R462" i="27" s="1"/>
  <c r="Q462" i="27" s="1"/>
  <c r="AR193" i="27"/>
  <c r="R449" i="27" s="1"/>
  <c r="Q449" i="27" s="1"/>
  <c r="AR256" i="27"/>
  <c r="R512" i="27" s="1"/>
  <c r="Q512" i="27" s="1"/>
  <c r="AR128" i="27"/>
  <c r="R384" i="27" s="1"/>
  <c r="Q384" i="27" s="1"/>
  <c r="AR244" i="27"/>
  <c r="R500" i="27" s="1"/>
  <c r="Q500" i="27" s="1"/>
  <c r="AR227" i="27"/>
  <c r="R483" i="27" s="1"/>
  <c r="Q483" i="27" s="1"/>
  <c r="AR177" i="27"/>
  <c r="R433" i="27" s="1"/>
  <c r="Q433" i="27" s="1"/>
  <c r="AR135" i="27"/>
  <c r="R391" i="27" s="1"/>
  <c r="Q391" i="27" s="1"/>
  <c r="AR87" i="27"/>
  <c r="R343" i="27" s="1"/>
  <c r="Q343" i="27" s="1"/>
  <c r="AR228" i="27"/>
  <c r="R484" i="27" s="1"/>
  <c r="Q484" i="27" s="1"/>
  <c r="AR163" i="27"/>
  <c r="R419" i="27" s="1"/>
  <c r="Q419" i="27" s="1"/>
  <c r="AR154" i="27"/>
  <c r="R410" i="27" s="1"/>
  <c r="Q410" i="27" s="1"/>
  <c r="AR164" i="27"/>
  <c r="R420" i="27" s="1"/>
  <c r="Q420" i="27" s="1"/>
  <c r="AR132" i="27"/>
  <c r="R388" i="27" s="1"/>
  <c r="Q388" i="27" s="1"/>
  <c r="AR114" i="27"/>
  <c r="R370" i="27" s="1"/>
  <c r="Q370" i="27" s="1"/>
  <c r="AR74" i="27"/>
  <c r="R330" i="27" s="1"/>
  <c r="Q330" i="27" s="1"/>
  <c r="AR66" i="27"/>
  <c r="R322" i="27" s="1"/>
  <c r="Q322" i="27" s="1"/>
  <c r="AR160" i="27"/>
  <c r="R416" i="27" s="1"/>
  <c r="Q416" i="27" s="1"/>
  <c r="AR136" i="27"/>
  <c r="R392" i="27" s="1"/>
  <c r="Q392" i="27" s="1"/>
  <c r="AR84" i="27"/>
  <c r="R340" i="27" s="1"/>
  <c r="Q340" i="27" s="1"/>
  <c r="AR65" i="27"/>
  <c r="R321" i="27" s="1"/>
  <c r="Q321" i="27" s="1"/>
  <c r="AR59" i="27"/>
  <c r="R315" i="27" s="1"/>
  <c r="Q315" i="27" s="1"/>
  <c r="AR53" i="27"/>
  <c r="R309" i="27" s="1"/>
  <c r="Q309" i="27" s="1"/>
  <c r="AR255" i="27"/>
  <c r="R511" i="27" s="1"/>
  <c r="Q511" i="27" s="1"/>
  <c r="AR138" i="27"/>
  <c r="R394" i="27" s="1"/>
  <c r="Q394" i="27" s="1"/>
  <c r="AR124" i="27"/>
  <c r="R380" i="27" s="1"/>
  <c r="Q380" i="27" s="1"/>
  <c r="AR119" i="27"/>
  <c r="R375" i="27" s="1"/>
  <c r="Q375" i="27" s="1"/>
  <c r="AR78" i="27"/>
  <c r="R334" i="27" s="1"/>
  <c r="Q334" i="27" s="1"/>
  <c r="AR72" i="27"/>
  <c r="R328" i="27" s="1"/>
  <c r="Q328" i="27" s="1"/>
  <c r="AR32" i="27"/>
  <c r="R288" i="27" s="1"/>
  <c r="Q288" i="27" s="1"/>
  <c r="AR203" i="27"/>
  <c r="R459" i="27" s="1"/>
  <c r="Q459" i="27" s="1"/>
  <c r="AR149" i="27"/>
  <c r="R405" i="27" s="1"/>
  <c r="Q405" i="27" s="1"/>
  <c r="AR147" i="27"/>
  <c r="R403" i="27" s="1"/>
  <c r="Q403" i="27" s="1"/>
  <c r="AR73" i="27"/>
  <c r="R329" i="27" s="1"/>
  <c r="Q329" i="27" s="1"/>
  <c r="AR37" i="27"/>
  <c r="R293" i="27" s="1"/>
  <c r="Q293" i="27" s="1"/>
  <c r="J46" i="27"/>
  <c r="AI58" i="27"/>
  <c r="AR60" i="27"/>
  <c r="R316" i="27" s="1"/>
  <c r="Q316" i="27" s="1"/>
  <c r="AR89" i="27"/>
  <c r="R345" i="27" s="1"/>
  <c r="Q345" i="27" s="1"/>
  <c r="AI95" i="27"/>
  <c r="AJ95" i="27" s="1"/>
  <c r="AM95" i="27" s="1"/>
  <c r="P351" i="27" s="1"/>
  <c r="O351" i="27" s="1"/>
  <c r="AR105" i="27"/>
  <c r="R361" i="27" s="1"/>
  <c r="Q361" i="27" s="1"/>
  <c r="J119" i="27"/>
  <c r="K119" i="27" s="1"/>
  <c r="AI130" i="27"/>
  <c r="AJ130" i="27" s="1"/>
  <c r="AM130" i="27" s="1"/>
  <c r="P386" i="27" s="1"/>
  <c r="O386" i="27" s="1"/>
  <c r="AI154" i="27"/>
  <c r="AJ154" i="27" s="1"/>
  <c r="J186" i="27"/>
  <c r="AR189" i="27"/>
  <c r="R445" i="27" s="1"/>
  <c r="Q445" i="27" s="1"/>
  <c r="AR247" i="27"/>
  <c r="R503" i="27" s="1"/>
  <c r="Q503" i="27" s="1"/>
  <c r="J41" i="27"/>
  <c r="K41" i="27" s="1"/>
  <c r="E91" i="27"/>
  <c r="F91" i="27" s="1"/>
  <c r="J111" i="27"/>
  <c r="K111" i="27" s="1"/>
  <c r="J124" i="27"/>
  <c r="K124" i="27" s="1"/>
  <c r="J230" i="27"/>
  <c r="J234" i="27"/>
  <c r="O226" i="27"/>
  <c r="O63" i="27"/>
  <c r="P63" i="27" s="1"/>
  <c r="S63" i="27" s="1"/>
  <c r="J21" i="27"/>
  <c r="K21" i="27" s="1"/>
  <c r="J45" i="27"/>
  <c r="K45" i="27" s="1"/>
  <c r="J48" i="27"/>
  <c r="K48" i="27" s="1"/>
  <c r="AR67" i="27"/>
  <c r="R323" i="27" s="1"/>
  <c r="Q323" i="27" s="1"/>
  <c r="J69" i="27"/>
  <c r="AI72" i="27"/>
  <c r="AJ72" i="27" s="1"/>
  <c r="AR77" i="27"/>
  <c r="R333" i="27" s="1"/>
  <c r="Q333" i="27" s="1"/>
  <c r="J95" i="27"/>
  <c r="K95" i="27" s="1"/>
  <c r="AR96" i="27"/>
  <c r="R352" i="27" s="1"/>
  <c r="Q352" i="27" s="1"/>
  <c r="AR101" i="27"/>
  <c r="R357" i="27" s="1"/>
  <c r="Q357" i="27" s="1"/>
  <c r="AI106" i="27"/>
  <c r="AR115" i="27"/>
  <c r="R371" i="27" s="1"/>
  <c r="Q371" i="27" s="1"/>
  <c r="AR141" i="27"/>
  <c r="R397" i="27" s="1"/>
  <c r="Q397" i="27" s="1"/>
  <c r="O144" i="27"/>
  <c r="P144" i="27" s="1"/>
  <c r="AR150" i="27"/>
  <c r="R406" i="27" s="1"/>
  <c r="Q406" i="27" s="1"/>
  <c r="AI205" i="27"/>
  <c r="AR241" i="27"/>
  <c r="R497" i="27" s="1"/>
  <c r="Q497" i="27" s="1"/>
  <c r="E248" i="27"/>
  <c r="F248" i="27" s="1"/>
  <c r="AN247" i="27"/>
  <c r="AO247" i="27" s="1"/>
  <c r="AN195" i="27"/>
  <c r="AO195" i="27" s="1"/>
  <c r="AN196" i="27"/>
  <c r="AO196" i="27" s="1"/>
  <c r="AN111" i="27"/>
  <c r="AO111" i="27" s="1"/>
  <c r="AN220" i="27"/>
  <c r="AO220" i="27" s="1"/>
  <c r="AN96" i="27"/>
  <c r="AO96" i="27" s="1"/>
  <c r="J19" i="27"/>
  <c r="K19" i="27" s="1"/>
  <c r="J47" i="27"/>
  <c r="J107" i="27"/>
  <c r="K107" i="27" s="1"/>
  <c r="J114" i="27"/>
  <c r="K114" i="27" s="1"/>
  <c r="J158" i="27"/>
  <c r="K158" i="27" s="1"/>
  <c r="AI187" i="27"/>
  <c r="AJ187" i="27" s="1"/>
  <c r="AR28" i="27"/>
  <c r="R284" i="27" s="1"/>
  <c r="Q284" i="27" s="1"/>
  <c r="AR30" i="27"/>
  <c r="R286" i="27" s="1"/>
  <c r="Q286" i="27" s="1"/>
  <c r="J38" i="27"/>
  <c r="K38" i="27" s="1"/>
  <c r="AR41" i="27"/>
  <c r="R297" i="27" s="1"/>
  <c r="Q297" i="27" s="1"/>
  <c r="AR48" i="27"/>
  <c r="R304" i="27" s="1"/>
  <c r="Q304" i="27" s="1"/>
  <c r="J67" i="27"/>
  <c r="K67" i="27" s="1"/>
  <c r="AN68" i="27"/>
  <c r="AO68" i="27" s="1"/>
  <c r="E78" i="27"/>
  <c r="F78" i="27" s="1"/>
  <c r="AR79" i="27"/>
  <c r="R335" i="27" s="1"/>
  <c r="Q335" i="27" s="1"/>
  <c r="AR98" i="27"/>
  <c r="R354" i="27" s="1"/>
  <c r="Q354" i="27" s="1"/>
  <c r="AI102" i="27"/>
  <c r="AJ102" i="27" s="1"/>
  <c r="AM102" i="27" s="1"/>
  <c r="P358" i="27" s="1"/>
  <c r="O358" i="27" s="1"/>
  <c r="AR103" i="27"/>
  <c r="R359" i="27" s="1"/>
  <c r="Q359" i="27" s="1"/>
  <c r="AI116" i="27"/>
  <c r="AJ116" i="27" s="1"/>
  <c r="AR133" i="27"/>
  <c r="R389" i="27" s="1"/>
  <c r="Q389" i="27" s="1"/>
  <c r="J140" i="27"/>
  <c r="K140" i="27" s="1"/>
  <c r="J143" i="27"/>
  <c r="K143" i="27" s="1"/>
  <c r="J169" i="27"/>
  <c r="K169" i="27" s="1"/>
  <c r="AR199" i="27"/>
  <c r="R455" i="27" s="1"/>
  <c r="Q455" i="27" s="1"/>
  <c r="AI242" i="27"/>
  <c r="AJ242" i="27" s="1"/>
  <c r="AM242" i="27" s="1"/>
  <c r="P498" i="27" s="1"/>
  <c r="O498" i="27" s="1"/>
  <c r="AR246" i="27"/>
  <c r="R502" i="27" s="1"/>
  <c r="Q502" i="27" s="1"/>
  <c r="J207" i="27"/>
  <c r="J250" i="27"/>
  <c r="K250" i="27" s="1"/>
  <c r="J229" i="27"/>
  <c r="K229" i="27" s="1"/>
  <c r="J204" i="27"/>
  <c r="J179" i="27"/>
  <c r="K179" i="27" s="1"/>
  <c r="J166" i="27"/>
  <c r="J226" i="27"/>
  <c r="K226" i="27" s="1"/>
  <c r="J210" i="27"/>
  <c r="J203" i="27"/>
  <c r="K203" i="27" s="1"/>
  <c r="J174" i="27"/>
  <c r="K174" i="27" s="1"/>
  <c r="J188" i="27"/>
  <c r="J137" i="27"/>
  <c r="J258" i="27"/>
  <c r="K258" i="27" s="1"/>
  <c r="J185" i="27"/>
  <c r="K185" i="27" s="1"/>
  <c r="J159" i="27"/>
  <c r="K159" i="27" s="1"/>
  <c r="J142" i="27"/>
  <c r="K142" i="27" s="1"/>
  <c r="J241" i="27"/>
  <c r="J191" i="27"/>
  <c r="K191" i="27" s="1"/>
  <c r="J173" i="27"/>
  <c r="K173" i="27" s="1"/>
  <c r="J156" i="27"/>
  <c r="K156" i="27" s="1"/>
  <c r="J154" i="27"/>
  <c r="K154" i="27" s="1"/>
  <c r="J153" i="27"/>
  <c r="K153" i="27" s="1"/>
  <c r="J138" i="27"/>
  <c r="K138" i="27" s="1"/>
  <c r="J232" i="27"/>
  <c r="K232" i="27" s="1"/>
  <c r="J208" i="27"/>
  <c r="J192" i="27"/>
  <c r="K192" i="27" s="1"/>
  <c r="J162" i="27"/>
  <c r="K162" i="27" s="1"/>
  <c r="J116" i="27"/>
  <c r="K116" i="27" s="1"/>
  <c r="J108" i="27"/>
  <c r="K108" i="27" s="1"/>
  <c r="J106" i="27"/>
  <c r="K106" i="27" s="1"/>
  <c r="J99" i="27"/>
  <c r="K99" i="27" s="1"/>
  <c r="J94" i="27"/>
  <c r="K94" i="27" s="1"/>
  <c r="J245" i="27"/>
  <c r="K245" i="27" s="1"/>
  <c r="J129" i="27"/>
  <c r="K129" i="27" s="1"/>
  <c r="J121" i="27"/>
  <c r="K121" i="27" s="1"/>
  <c r="J120" i="27"/>
  <c r="K120" i="27" s="1"/>
  <c r="J63" i="27"/>
  <c r="K63" i="27" s="1"/>
  <c r="J44" i="27"/>
  <c r="K44" i="27" s="1"/>
  <c r="J29" i="27"/>
  <c r="K29" i="27" s="1"/>
  <c r="J201" i="27"/>
  <c r="K201" i="27" s="1"/>
  <c r="J197" i="27"/>
  <c r="J172" i="27"/>
  <c r="K172" i="27" s="1"/>
  <c r="J101" i="27"/>
  <c r="K101" i="27" s="1"/>
  <c r="J92" i="27"/>
  <c r="K92" i="27" s="1"/>
  <c r="J80" i="27"/>
  <c r="K80" i="27" s="1"/>
  <c r="J75" i="27"/>
  <c r="K75" i="27" s="1"/>
  <c r="J57" i="27"/>
  <c r="K57" i="27" s="1"/>
  <c r="J42" i="27"/>
  <c r="K42" i="27" s="1"/>
  <c r="J32" i="27"/>
  <c r="K32" i="27" s="1"/>
  <c r="J27" i="27"/>
  <c r="K27" i="27" s="1"/>
  <c r="J251" i="27"/>
  <c r="K251" i="27" s="1"/>
  <c r="J205" i="27"/>
  <c r="J170" i="27"/>
  <c r="J90" i="27"/>
  <c r="K90" i="27" s="1"/>
  <c r="J30" i="27"/>
  <c r="K30" i="27" s="1"/>
  <c r="J132" i="27"/>
  <c r="K132" i="27" s="1"/>
  <c r="J85" i="27"/>
  <c r="K85" i="27" s="1"/>
  <c r="J83" i="27"/>
  <c r="K83" i="27" s="1"/>
  <c r="I77" i="27"/>
  <c r="J24" i="27"/>
  <c r="K24" i="27" s="1"/>
  <c r="AI50" i="27"/>
  <c r="AJ50" i="27" s="1"/>
  <c r="J56" i="27"/>
  <c r="K56" i="27" s="1"/>
  <c r="AI71" i="27"/>
  <c r="AJ71" i="27" s="1"/>
  <c r="J89" i="27"/>
  <c r="J113" i="27"/>
  <c r="K113" i="27" s="1"/>
  <c r="J135" i="27"/>
  <c r="K135" i="27" s="1"/>
  <c r="E157" i="27"/>
  <c r="F157" i="27" s="1"/>
  <c r="AI189" i="27"/>
  <c r="J218" i="27"/>
  <c r="K218" i="27" s="1"/>
  <c r="AI69" i="27"/>
  <c r="AJ69" i="27" s="1"/>
  <c r="AM69" i="27" s="1"/>
  <c r="P325" i="27" s="1"/>
  <c r="O325" i="27" s="1"/>
  <c r="AI75" i="27"/>
  <c r="AJ75" i="27" s="1"/>
  <c r="AM75" i="27" s="1"/>
  <c r="P331" i="27" s="1"/>
  <c r="O331" i="27" s="1"/>
  <c r="AI105" i="27"/>
  <c r="AJ105" i="27" s="1"/>
  <c r="AM105" i="27" s="1"/>
  <c r="P361" i="27" s="1"/>
  <c r="O361" i="27" s="1"/>
  <c r="J127" i="27"/>
  <c r="K127" i="27" s="1"/>
  <c r="AI170" i="27"/>
  <c r="AJ170" i="27" s="1"/>
  <c r="AM170" i="27" s="1"/>
  <c r="P426" i="27" s="1"/>
  <c r="O426" i="27" s="1"/>
  <c r="AI21" i="27"/>
  <c r="AJ21" i="27" s="1"/>
  <c r="AM21" i="27" s="1"/>
  <c r="AI24" i="27"/>
  <c r="AJ24" i="27" s="1"/>
  <c r="AM24" i="27" s="1"/>
  <c r="AI31" i="27"/>
  <c r="AJ31" i="27" s="1"/>
  <c r="AI53" i="27"/>
  <c r="AJ53" i="27" s="1"/>
  <c r="AM53" i="27" s="1"/>
  <c r="P309" i="27" s="1"/>
  <c r="O309" i="27" s="1"/>
  <c r="AI74" i="27"/>
  <c r="AJ74" i="27" s="1"/>
  <c r="AM74" i="27" s="1"/>
  <c r="P330" i="27" s="1"/>
  <c r="O330" i="27" s="1"/>
  <c r="E101" i="27"/>
  <c r="F101" i="27" s="1"/>
  <c r="AI119" i="27"/>
  <c r="AJ119" i="27" s="1"/>
  <c r="AM119" i="27" s="1"/>
  <c r="P375" i="27" s="1"/>
  <c r="O375" i="27" s="1"/>
  <c r="AI150" i="27"/>
  <c r="AJ150" i="27" s="1"/>
  <c r="AM150" i="27" s="1"/>
  <c r="P406" i="27" s="1"/>
  <c r="O406" i="27" s="1"/>
  <c r="AI28" i="27"/>
  <c r="AJ28" i="27" s="1"/>
  <c r="AI46" i="27"/>
  <c r="AJ46" i="27" s="1"/>
  <c r="AI47" i="27"/>
  <c r="AJ47" i="27" s="1"/>
  <c r="E88" i="27"/>
  <c r="F88" i="27" s="1"/>
  <c r="AI89" i="27"/>
  <c r="AJ89" i="27" s="1"/>
  <c r="AM89" i="27" s="1"/>
  <c r="P345" i="27" s="1"/>
  <c r="O345" i="27" s="1"/>
  <c r="AI129" i="27"/>
  <c r="AJ129" i="27" s="1"/>
  <c r="AM129" i="27" s="1"/>
  <c r="P385" i="27" s="1"/>
  <c r="O385" i="27" s="1"/>
  <c r="O26" i="27"/>
  <c r="P26" i="27" s="1"/>
  <c r="AI48" i="27"/>
  <c r="AJ48" i="27" s="1"/>
  <c r="AM48" i="27" s="1"/>
  <c r="P304" i="27" s="1"/>
  <c r="O304" i="27" s="1"/>
  <c r="AI54" i="27"/>
  <c r="AJ54" i="27" s="1"/>
  <c r="AM54" i="27" s="1"/>
  <c r="P310" i="27" s="1"/>
  <c r="O310" i="27" s="1"/>
  <c r="E85" i="27"/>
  <c r="F85" i="27" s="1"/>
  <c r="AI161" i="27"/>
  <c r="AN176" i="27"/>
  <c r="AO176" i="27" s="1"/>
  <c r="AI192" i="27"/>
  <c r="J198" i="27"/>
  <c r="J235" i="27"/>
  <c r="K235" i="27" s="1"/>
  <c r="AI113" i="27"/>
  <c r="AJ113" i="27" s="1"/>
  <c r="AM113" i="27" s="1"/>
  <c r="P369" i="27" s="1"/>
  <c r="O369" i="27" s="1"/>
  <c r="AI164" i="27"/>
  <c r="AI167" i="27"/>
  <c r="E160" i="27"/>
  <c r="F160" i="27" s="1"/>
  <c r="E177" i="27"/>
  <c r="F177" i="27" s="1"/>
  <c r="AI185" i="27"/>
  <c r="AI210" i="27"/>
  <c r="AJ210" i="27" s="1"/>
  <c r="AM210" i="27" s="1"/>
  <c r="P466" i="27" s="1"/>
  <c r="O466" i="27" s="1"/>
  <c r="AI219" i="27"/>
  <c r="AI258" i="27"/>
  <c r="AJ258" i="27" s="1"/>
  <c r="AM258" i="27" s="1"/>
  <c r="P514" i="27" s="1"/>
  <c r="O514" i="27" s="1"/>
  <c r="E163" i="27"/>
  <c r="F163" i="27" s="1"/>
  <c r="AI166" i="27"/>
  <c r="AJ166" i="27" s="1"/>
  <c r="AM166" i="27" s="1"/>
  <c r="P422" i="27" s="1"/>
  <c r="O422" i="27" s="1"/>
  <c r="E188" i="27"/>
  <c r="J211" i="27"/>
  <c r="K211" i="27" s="1"/>
  <c r="AI132" i="27"/>
  <c r="AJ132" i="27" s="1"/>
  <c r="AM132" i="27" s="1"/>
  <c r="P388" i="27" s="1"/>
  <c r="O388" i="27" s="1"/>
  <c r="AI135" i="27"/>
  <c r="AJ135" i="27" s="1"/>
  <c r="E193" i="27"/>
  <c r="F193" i="27" s="1"/>
  <c r="AI240" i="27"/>
  <c r="AJ240" i="27" s="1"/>
  <c r="AM240" i="27" s="1"/>
  <c r="P496" i="27" s="1"/>
  <c r="O496" i="27" s="1"/>
  <c r="AI243" i="27"/>
  <c r="AJ243" i="27" s="1"/>
  <c r="AM243" i="27" s="1"/>
  <c r="P499" i="27" s="1"/>
  <c r="O499" i="27" s="1"/>
  <c r="AI179" i="27"/>
  <c r="AI186" i="27"/>
  <c r="AJ186" i="27" s="1"/>
  <c r="AM186" i="27" s="1"/>
  <c r="P442" i="27" s="1"/>
  <c r="O442" i="27" s="1"/>
  <c r="AI195" i="27"/>
  <c r="AJ195" i="27" s="1"/>
  <c r="AI197" i="27"/>
  <c r="AJ197" i="27" s="1"/>
  <c r="AM197" i="27" s="1"/>
  <c r="P453" i="27" s="1"/>
  <c r="O453" i="27" s="1"/>
  <c r="E204" i="27"/>
  <c r="F204" i="27" s="1"/>
  <c r="J213" i="27"/>
  <c r="K213" i="27" s="1"/>
  <c r="E265" i="27"/>
  <c r="F265" i="27" s="1"/>
  <c r="AI181" i="27"/>
  <c r="AJ181" i="27" s="1"/>
  <c r="AM181" i="27" s="1"/>
  <c r="P437" i="27" s="1"/>
  <c r="O437" i="27" s="1"/>
  <c r="AI184" i="27"/>
  <c r="AJ184" i="27" s="1"/>
  <c r="AM184" i="27" s="1"/>
  <c r="P440" i="27" s="1"/>
  <c r="O440" i="27" s="1"/>
  <c r="AI202" i="27"/>
  <c r="AJ202" i="27" s="1"/>
  <c r="AM202" i="27" s="1"/>
  <c r="P458" i="27" s="1"/>
  <c r="O458" i="27" s="1"/>
  <c r="AI227" i="27"/>
  <c r="AJ205" i="27"/>
  <c r="AM205" i="27" s="1"/>
  <c r="P461" i="27" s="1"/>
  <c r="O461" i="27" s="1"/>
  <c r="AI226" i="27"/>
  <c r="J262" i="27"/>
  <c r="K262" i="27" s="1"/>
  <c r="AI19" i="27"/>
  <c r="AJ19" i="27" s="1"/>
  <c r="E25" i="27"/>
  <c r="F25" i="27" s="1"/>
  <c r="J26" i="27"/>
  <c r="K26" i="27" s="1"/>
  <c r="E28" i="27"/>
  <c r="F28" i="27" s="1"/>
  <c r="AI29" i="27"/>
  <c r="AJ29" i="27" s="1"/>
  <c r="E31" i="27"/>
  <c r="F31" i="27" s="1"/>
  <c r="AI32" i="27"/>
  <c r="AJ32" i="27" s="1"/>
  <c r="AI35" i="27"/>
  <c r="AJ35" i="27" s="1"/>
  <c r="E36" i="27"/>
  <c r="F36" i="27" s="1"/>
  <c r="J36" i="27"/>
  <c r="K36" i="27" s="1"/>
  <c r="O36" i="27"/>
  <c r="P36" i="27" s="1"/>
  <c r="E16" i="27"/>
  <c r="F16" i="27" s="1"/>
  <c r="AI16" i="27"/>
  <c r="AJ16" i="27" s="1"/>
  <c r="AM16" i="27" s="1"/>
  <c r="J17" i="27"/>
  <c r="K17" i="27" s="1"/>
  <c r="O18" i="27"/>
  <c r="P18" i="27" s="1"/>
  <c r="J20" i="27"/>
  <c r="K20" i="27" s="1"/>
  <c r="E22" i="27"/>
  <c r="F22" i="27" s="1"/>
  <c r="J23" i="27"/>
  <c r="K23" i="27" s="1"/>
  <c r="AI26" i="27"/>
  <c r="AJ26" i="27" s="1"/>
  <c r="J33" i="27"/>
  <c r="K33" i="27" s="1"/>
  <c r="J34" i="27"/>
  <c r="K34" i="27" s="1"/>
  <c r="AI34" i="27"/>
  <c r="AJ34" i="27" s="1"/>
  <c r="AM34" i="27" s="1"/>
  <c r="E38" i="27"/>
  <c r="F38" i="27" s="1"/>
  <c r="K47" i="27"/>
  <c r="L48" i="27" s="1"/>
  <c r="E70" i="27"/>
  <c r="F70" i="27" s="1"/>
  <c r="AI70" i="27"/>
  <c r="AJ70" i="27" s="1"/>
  <c r="J70" i="27"/>
  <c r="K70" i="27" s="1"/>
  <c r="AI17" i="27"/>
  <c r="AJ17" i="27" s="1"/>
  <c r="AM17" i="27" s="1"/>
  <c r="AI20" i="27"/>
  <c r="AJ20" i="27" s="1"/>
  <c r="AM20" i="27" s="1"/>
  <c r="AI23" i="27"/>
  <c r="AJ23" i="27" s="1"/>
  <c r="AM23" i="27" s="1"/>
  <c r="AI30" i="27"/>
  <c r="AJ30" i="27" s="1"/>
  <c r="AM30" i="27" s="1"/>
  <c r="AI39" i="27"/>
  <c r="AJ39" i="27" s="1"/>
  <c r="AM39" i="27" s="1"/>
  <c r="J50" i="27"/>
  <c r="K50" i="27" s="1"/>
  <c r="E65" i="27"/>
  <c r="F65" i="27" s="1"/>
  <c r="J65" i="27"/>
  <c r="K65" i="27" s="1"/>
  <c r="AI65" i="27"/>
  <c r="AJ65" i="27" s="1"/>
  <c r="E68" i="27"/>
  <c r="F68" i="27" s="1"/>
  <c r="J68" i="27"/>
  <c r="K68" i="27" s="1"/>
  <c r="AI68" i="27"/>
  <c r="AJ68" i="27" s="1"/>
  <c r="E17" i="27"/>
  <c r="F17" i="27" s="1"/>
  <c r="J18" i="27"/>
  <c r="K18" i="27" s="1"/>
  <c r="E20" i="27"/>
  <c r="F20" i="27" s="1"/>
  <c r="E23" i="27"/>
  <c r="F23" i="27" s="1"/>
  <c r="AI27" i="27"/>
  <c r="AJ27" i="27" s="1"/>
  <c r="AM27" i="27" s="1"/>
  <c r="E33" i="27"/>
  <c r="F33" i="27" s="1"/>
  <c r="E35" i="27"/>
  <c r="F35" i="27" s="1"/>
  <c r="E45" i="27"/>
  <c r="F45" i="27" s="1"/>
  <c r="E48" i="27"/>
  <c r="F48" i="27" s="1"/>
  <c r="J16" i="27"/>
  <c r="K16" i="27" s="1"/>
  <c r="J25" i="27"/>
  <c r="K25" i="27" s="1"/>
  <c r="J28" i="27"/>
  <c r="K28" i="27" s="1"/>
  <c r="J31" i="27"/>
  <c r="K31" i="27" s="1"/>
  <c r="E50" i="27"/>
  <c r="F50" i="27" s="1"/>
  <c r="J22" i="27"/>
  <c r="K22" i="27" s="1"/>
  <c r="E39" i="27"/>
  <c r="F39" i="27" s="1"/>
  <c r="J39" i="27"/>
  <c r="K39" i="27" s="1"/>
  <c r="AI33" i="27"/>
  <c r="AJ33" i="27" s="1"/>
  <c r="AM33" i="27" s="1"/>
  <c r="J35" i="27"/>
  <c r="K35" i="27" s="1"/>
  <c r="J51" i="27"/>
  <c r="K51" i="27" s="1"/>
  <c r="E51" i="27"/>
  <c r="F51" i="27" s="1"/>
  <c r="AN40" i="27"/>
  <c r="AO40" i="27" s="1"/>
  <c r="AI42" i="27"/>
  <c r="AJ42" i="27" s="1"/>
  <c r="AM42" i="27" s="1"/>
  <c r="J49" i="27"/>
  <c r="K49" i="27" s="1"/>
  <c r="J52" i="27"/>
  <c r="K52" i="27" s="1"/>
  <c r="E54" i="27"/>
  <c r="F54" i="27" s="1"/>
  <c r="E56" i="27"/>
  <c r="F56" i="27" s="1"/>
  <c r="J76" i="27"/>
  <c r="K76" i="27" s="1"/>
  <c r="E76" i="27"/>
  <c r="F76" i="27" s="1"/>
  <c r="G77" i="27" s="1"/>
  <c r="AI76" i="27"/>
  <c r="AJ76" i="27" s="1"/>
  <c r="AM76" i="27" s="1"/>
  <c r="P332" i="27" s="1"/>
  <c r="O332" i="27" s="1"/>
  <c r="J79" i="27"/>
  <c r="K79" i="27" s="1"/>
  <c r="O79" i="27"/>
  <c r="P79" i="27" s="1"/>
  <c r="E79" i="27"/>
  <c r="F79" i="27" s="1"/>
  <c r="AI79" i="27"/>
  <c r="AJ79" i="27" s="1"/>
  <c r="AM79" i="27" s="1"/>
  <c r="P335" i="27" s="1"/>
  <c r="O335" i="27" s="1"/>
  <c r="AI49" i="27"/>
  <c r="AJ49" i="27" s="1"/>
  <c r="AM49" i="27" s="1"/>
  <c r="P305" i="27" s="1"/>
  <c r="O305" i="27" s="1"/>
  <c r="AI52" i="27"/>
  <c r="AJ52" i="27" s="1"/>
  <c r="AM52" i="27" s="1"/>
  <c r="P308" i="27" s="1"/>
  <c r="O308" i="27" s="1"/>
  <c r="O56" i="27"/>
  <c r="P56" i="27" s="1"/>
  <c r="E100" i="27"/>
  <c r="F100" i="27" s="1"/>
  <c r="AI100" i="27"/>
  <c r="AJ100" i="27" s="1"/>
  <c r="AM100" i="27" s="1"/>
  <c r="P356" i="27" s="1"/>
  <c r="O356" i="27" s="1"/>
  <c r="J100" i="27"/>
  <c r="K100" i="27" s="1"/>
  <c r="J37" i="27"/>
  <c r="K37" i="27" s="1"/>
  <c r="J40" i="27"/>
  <c r="K40" i="27" s="1"/>
  <c r="E42" i="27"/>
  <c r="F42" i="27" s="1"/>
  <c r="J43" i="27"/>
  <c r="K43" i="27" s="1"/>
  <c r="K46" i="27"/>
  <c r="J53" i="27"/>
  <c r="K53" i="27" s="1"/>
  <c r="O54" i="27"/>
  <c r="P54" i="27" s="1"/>
  <c r="AI56" i="27"/>
  <c r="AJ56" i="27" s="1"/>
  <c r="AM56" i="27" s="1"/>
  <c r="P312" i="27" s="1"/>
  <c r="O312" i="27" s="1"/>
  <c r="J59" i="27"/>
  <c r="K59" i="27" s="1"/>
  <c r="E62" i="27"/>
  <c r="F62" i="27" s="1"/>
  <c r="E84" i="27"/>
  <c r="F84" i="27" s="1"/>
  <c r="J84" i="27"/>
  <c r="K84" i="27" s="1"/>
  <c r="AI84" i="27"/>
  <c r="AJ84" i="27" s="1"/>
  <c r="AM84" i="27" s="1"/>
  <c r="P340" i="27" s="1"/>
  <c r="O340" i="27" s="1"/>
  <c r="E49" i="27"/>
  <c r="F49" i="27" s="1"/>
  <c r="E52" i="27"/>
  <c r="F52" i="27" s="1"/>
  <c r="E55" i="27"/>
  <c r="F55" i="27" s="1"/>
  <c r="E57" i="27"/>
  <c r="F57" i="27" s="1"/>
  <c r="O57" i="27"/>
  <c r="P57" i="27" s="1"/>
  <c r="AI57" i="27"/>
  <c r="AJ57" i="27" s="1"/>
  <c r="AM57" i="27" s="1"/>
  <c r="P313" i="27" s="1"/>
  <c r="O313" i="27" s="1"/>
  <c r="J60" i="27"/>
  <c r="K60" i="27" s="1"/>
  <c r="J66" i="27"/>
  <c r="K66" i="27" s="1"/>
  <c r="K69" i="27"/>
  <c r="E71" i="27"/>
  <c r="F71" i="27" s="1"/>
  <c r="J71" i="27"/>
  <c r="K71" i="27" s="1"/>
  <c r="O71" i="27"/>
  <c r="P71" i="27" s="1"/>
  <c r="J73" i="27"/>
  <c r="K73" i="27" s="1"/>
  <c r="E73" i="27"/>
  <c r="F73" i="27" s="1"/>
  <c r="AI73" i="27"/>
  <c r="AJ73" i="27" s="1"/>
  <c r="F74" i="27"/>
  <c r="J54" i="27"/>
  <c r="K54" i="27" s="1"/>
  <c r="AI55" i="27"/>
  <c r="AJ55" i="27" s="1"/>
  <c r="AM55" i="27" s="1"/>
  <c r="P311" i="27" s="1"/>
  <c r="O311" i="27" s="1"/>
  <c r="AJ58" i="27"/>
  <c r="AM58" i="27" s="1"/>
  <c r="P314" i="27" s="1"/>
  <c r="O314" i="27" s="1"/>
  <c r="AI59" i="27"/>
  <c r="AJ59" i="27" s="1"/>
  <c r="AM59" i="27" s="1"/>
  <c r="P315" i="27" s="1"/>
  <c r="O315" i="27" s="1"/>
  <c r="J62" i="27"/>
  <c r="K62" i="27" s="1"/>
  <c r="AI62" i="27"/>
  <c r="AJ62" i="27" s="1"/>
  <c r="AM62" i="27" s="1"/>
  <c r="P318" i="27" s="1"/>
  <c r="O318" i="27" s="1"/>
  <c r="E63" i="27"/>
  <c r="F63" i="27" s="1"/>
  <c r="E60" i="27"/>
  <c r="F60" i="27" s="1"/>
  <c r="AI60" i="27"/>
  <c r="AJ60" i="27" s="1"/>
  <c r="J58" i="27"/>
  <c r="K58" i="27" s="1"/>
  <c r="AI61" i="27"/>
  <c r="AJ61" i="27" s="1"/>
  <c r="AM61" i="27" s="1"/>
  <c r="P317" i="27" s="1"/>
  <c r="O317" i="27" s="1"/>
  <c r="AI64" i="27"/>
  <c r="AJ64" i="27" s="1"/>
  <c r="AM64" i="27" s="1"/>
  <c r="P320" i="27" s="1"/>
  <c r="O320" i="27" s="1"/>
  <c r="AI67" i="27"/>
  <c r="AJ67" i="27" s="1"/>
  <c r="AM67" i="27" s="1"/>
  <c r="P323" i="27" s="1"/>
  <c r="O323" i="27" s="1"/>
  <c r="AI77" i="27"/>
  <c r="AJ77" i="27" s="1"/>
  <c r="AM77" i="27" s="1"/>
  <c r="P333" i="27" s="1"/>
  <c r="O333" i="27" s="1"/>
  <c r="AI80" i="27"/>
  <c r="AJ80" i="27" s="1"/>
  <c r="AM80" i="27" s="1"/>
  <c r="P336" i="27" s="1"/>
  <c r="O336" i="27" s="1"/>
  <c r="AI82" i="27"/>
  <c r="AJ82" i="27" s="1"/>
  <c r="AM82" i="27" s="1"/>
  <c r="P338" i="27" s="1"/>
  <c r="O338" i="27" s="1"/>
  <c r="E98" i="27"/>
  <c r="F98" i="27" s="1"/>
  <c r="J98" i="27"/>
  <c r="K98" i="27" s="1"/>
  <c r="J81" i="27"/>
  <c r="K81" i="27" s="1"/>
  <c r="E97" i="27"/>
  <c r="F97" i="27" s="1"/>
  <c r="J97" i="27"/>
  <c r="K97" i="27" s="1"/>
  <c r="AI98" i="27"/>
  <c r="AJ98" i="27" s="1"/>
  <c r="AM98" i="27" s="1"/>
  <c r="P354" i="27" s="1"/>
  <c r="O354" i="27" s="1"/>
  <c r="AI81" i="27"/>
  <c r="AJ81" i="27" s="1"/>
  <c r="AM81" i="27" s="1"/>
  <c r="P337" i="27" s="1"/>
  <c r="O337" i="27" s="1"/>
  <c r="J86" i="27"/>
  <c r="K86" i="27" s="1"/>
  <c r="E86" i="27"/>
  <c r="F86" i="27" s="1"/>
  <c r="AI86" i="27"/>
  <c r="AJ86" i="27" s="1"/>
  <c r="E87" i="27"/>
  <c r="F87" i="27" s="1"/>
  <c r="J87" i="27"/>
  <c r="K87" i="27" s="1"/>
  <c r="K89" i="27"/>
  <c r="AI78" i="27"/>
  <c r="AJ78" i="27" s="1"/>
  <c r="AM78" i="27" s="1"/>
  <c r="P334" i="27" s="1"/>
  <c r="O334" i="27" s="1"/>
  <c r="AI87" i="27"/>
  <c r="AJ87" i="27" s="1"/>
  <c r="AM87" i="27" s="1"/>
  <c r="P343" i="27" s="1"/>
  <c r="O343" i="27" s="1"/>
  <c r="E81" i="27"/>
  <c r="F81" i="27" s="1"/>
  <c r="J82" i="27"/>
  <c r="K82" i="27" s="1"/>
  <c r="E117" i="27"/>
  <c r="F117" i="27" s="1"/>
  <c r="AI117" i="27"/>
  <c r="AJ117" i="27" s="1"/>
  <c r="AK117" i="27" s="1"/>
  <c r="J117" i="27"/>
  <c r="K117" i="27" s="1"/>
  <c r="AI93" i="27"/>
  <c r="AJ93" i="27" s="1"/>
  <c r="AI96" i="27"/>
  <c r="AJ96" i="27" s="1"/>
  <c r="AM96" i="27" s="1"/>
  <c r="P352" i="27" s="1"/>
  <c r="O352" i="27" s="1"/>
  <c r="AI99" i="27"/>
  <c r="AJ99" i="27" s="1"/>
  <c r="AN85" i="27"/>
  <c r="AO85" i="27" s="1"/>
  <c r="AI90" i="27"/>
  <c r="AJ90" i="27" s="1"/>
  <c r="AM90" i="27" s="1"/>
  <c r="P346" i="27" s="1"/>
  <c r="O346" i="27" s="1"/>
  <c r="E102" i="27"/>
  <c r="F102" i="27" s="1"/>
  <c r="J103" i="27"/>
  <c r="K103" i="27" s="1"/>
  <c r="AN104" i="27"/>
  <c r="AO104" i="27" s="1"/>
  <c r="AI103" i="27"/>
  <c r="AJ103" i="27" s="1"/>
  <c r="AM103" i="27" s="1"/>
  <c r="P359" i="27" s="1"/>
  <c r="O359" i="27" s="1"/>
  <c r="AJ106" i="27"/>
  <c r="J88" i="27"/>
  <c r="K88" i="27" s="1"/>
  <c r="J91" i="27"/>
  <c r="K91" i="27" s="1"/>
  <c r="AI94" i="27"/>
  <c r="AJ94" i="27" s="1"/>
  <c r="O102" i="27"/>
  <c r="P102" i="27" s="1"/>
  <c r="AI109" i="27"/>
  <c r="AJ109" i="27" s="1"/>
  <c r="AM109" i="27" s="1"/>
  <c r="P365" i="27" s="1"/>
  <c r="O365" i="27" s="1"/>
  <c r="AI114" i="27"/>
  <c r="AJ114" i="27" s="1"/>
  <c r="J122" i="27"/>
  <c r="K122" i="27" s="1"/>
  <c r="E126" i="27"/>
  <c r="F126" i="27" s="1"/>
  <c r="J126" i="27"/>
  <c r="K126" i="27" s="1"/>
  <c r="L127" i="27" s="1"/>
  <c r="AI85" i="27"/>
  <c r="AJ85" i="27" s="1"/>
  <c r="AM85" i="27" s="1"/>
  <c r="P341" i="27" s="1"/>
  <c r="O341" i="27" s="1"/>
  <c r="AI88" i="27"/>
  <c r="AJ88" i="27" s="1"/>
  <c r="AM88" i="27" s="1"/>
  <c r="P344" i="27" s="1"/>
  <c r="O344" i="27" s="1"/>
  <c r="AI91" i="27"/>
  <c r="AJ91" i="27" s="1"/>
  <c r="AM91" i="27" s="1"/>
  <c r="P347" i="27" s="1"/>
  <c r="O347" i="27" s="1"/>
  <c r="AI101" i="27"/>
  <c r="AJ101" i="27" s="1"/>
  <c r="AM101" i="27" s="1"/>
  <c r="P357" i="27" s="1"/>
  <c r="O357" i="27" s="1"/>
  <c r="AN102" i="27"/>
  <c r="AO102" i="27" s="1"/>
  <c r="E103" i="27"/>
  <c r="F103" i="27" s="1"/>
  <c r="AI104" i="27"/>
  <c r="AJ104" i="27" s="1"/>
  <c r="AM104" i="27" s="1"/>
  <c r="P360" i="27" s="1"/>
  <c r="O360" i="27" s="1"/>
  <c r="J110" i="27"/>
  <c r="K110" i="27" s="1"/>
  <c r="AI110" i="27"/>
  <c r="AJ110" i="27" s="1"/>
  <c r="AM110" i="27" s="1"/>
  <c r="P366" i="27" s="1"/>
  <c r="O366" i="27" s="1"/>
  <c r="J112" i="27"/>
  <c r="K112" i="27" s="1"/>
  <c r="E114" i="27"/>
  <c r="F114" i="27" s="1"/>
  <c r="E115" i="27"/>
  <c r="F115" i="27" s="1"/>
  <c r="J115" i="27"/>
  <c r="K115" i="27" s="1"/>
  <c r="E120" i="27"/>
  <c r="F120" i="27" s="1"/>
  <c r="AI122" i="27"/>
  <c r="AJ122" i="27" s="1"/>
  <c r="AM122" i="27" s="1"/>
  <c r="P378" i="27" s="1"/>
  <c r="O378" i="27" s="1"/>
  <c r="AI126" i="27"/>
  <c r="AJ126" i="27" s="1"/>
  <c r="AM126" i="27" s="1"/>
  <c r="P382" i="27" s="1"/>
  <c r="O382" i="27" s="1"/>
  <c r="J102" i="27"/>
  <c r="K102" i="27" s="1"/>
  <c r="O103" i="27"/>
  <c r="P103" i="27" s="1"/>
  <c r="E110" i="27"/>
  <c r="F110" i="27" s="1"/>
  <c r="AN109" i="27"/>
  <c r="AO109" i="27" s="1"/>
  <c r="E112" i="27"/>
  <c r="F112" i="27" s="1"/>
  <c r="AI112" i="27"/>
  <c r="AJ112" i="27" s="1"/>
  <c r="AM112" i="27" s="1"/>
  <c r="P368" i="27" s="1"/>
  <c r="O368" i="27" s="1"/>
  <c r="AI111" i="27"/>
  <c r="AJ111" i="27" s="1"/>
  <c r="AM111" i="27" s="1"/>
  <c r="P367" i="27" s="1"/>
  <c r="O367" i="27" s="1"/>
  <c r="J118" i="27"/>
  <c r="K118" i="27" s="1"/>
  <c r="AI121" i="27"/>
  <c r="AJ121" i="27" s="1"/>
  <c r="E123" i="27"/>
  <c r="F123" i="27" s="1"/>
  <c r="AI124" i="27"/>
  <c r="AJ124" i="27" s="1"/>
  <c r="AM124" i="27" s="1"/>
  <c r="P380" i="27" s="1"/>
  <c r="O380" i="27" s="1"/>
  <c r="AI127" i="27"/>
  <c r="AJ127" i="27" s="1"/>
  <c r="AM127" i="27" s="1"/>
  <c r="P383" i="27" s="1"/>
  <c r="O383" i="27" s="1"/>
  <c r="E133" i="27"/>
  <c r="F133" i="27" s="1"/>
  <c r="J134" i="27"/>
  <c r="K134" i="27" s="1"/>
  <c r="E136" i="27"/>
  <c r="F136" i="27" s="1"/>
  <c r="K137" i="27"/>
  <c r="AI137" i="27"/>
  <c r="AJ137" i="27" s="1"/>
  <c r="AM137" i="27" s="1"/>
  <c r="P393" i="27" s="1"/>
  <c r="O393" i="27" s="1"/>
  <c r="AN138" i="27"/>
  <c r="AO138" i="27" s="1"/>
  <c r="E139" i="27"/>
  <c r="F139" i="27" s="1"/>
  <c r="AI140" i="27"/>
  <c r="AJ140" i="27" s="1"/>
  <c r="J151" i="27"/>
  <c r="K151" i="27" s="1"/>
  <c r="AI118" i="27"/>
  <c r="AJ118" i="27" s="1"/>
  <c r="AM118" i="27" s="1"/>
  <c r="P374" i="27" s="1"/>
  <c r="O374" i="27" s="1"/>
  <c r="J125" i="27"/>
  <c r="K125" i="27" s="1"/>
  <c r="T127" i="27"/>
  <c r="U127" i="27" s="1"/>
  <c r="J128" i="27"/>
  <c r="K128" i="27" s="1"/>
  <c r="J131" i="27"/>
  <c r="K131" i="27" s="1"/>
  <c r="AI134" i="27"/>
  <c r="AJ134" i="27" s="1"/>
  <c r="AM134" i="27" s="1"/>
  <c r="P390" i="27" s="1"/>
  <c r="O390" i="27" s="1"/>
  <c r="J141" i="27"/>
  <c r="K141" i="27" s="1"/>
  <c r="AI141" i="27"/>
  <c r="AJ141" i="27" s="1"/>
  <c r="AM141" i="27" s="1"/>
  <c r="P397" i="27" s="1"/>
  <c r="O397" i="27" s="1"/>
  <c r="AI125" i="27"/>
  <c r="AJ125" i="27" s="1"/>
  <c r="AM125" i="27" s="1"/>
  <c r="P381" i="27" s="1"/>
  <c r="O381" i="27" s="1"/>
  <c r="AI128" i="27"/>
  <c r="AJ128" i="27" s="1"/>
  <c r="AM128" i="27" s="1"/>
  <c r="P384" i="27" s="1"/>
  <c r="O384" i="27" s="1"/>
  <c r="AI131" i="27"/>
  <c r="AJ131" i="27" s="1"/>
  <c r="E146" i="27"/>
  <c r="F146" i="27" s="1"/>
  <c r="J148" i="27"/>
  <c r="K148" i="27" s="1"/>
  <c r="O148" i="27"/>
  <c r="P148" i="27" s="1"/>
  <c r="E149" i="27"/>
  <c r="F149" i="27" s="1"/>
  <c r="J149" i="27"/>
  <c r="K149" i="27" s="1"/>
  <c r="AI149" i="27"/>
  <c r="AJ149" i="27" s="1"/>
  <c r="AM149" i="27" s="1"/>
  <c r="P405" i="27" s="1"/>
  <c r="O405" i="27" s="1"/>
  <c r="AI138" i="27"/>
  <c r="AJ138" i="27" s="1"/>
  <c r="AM138" i="27" s="1"/>
  <c r="P394" i="27" s="1"/>
  <c r="O394" i="27" s="1"/>
  <c r="AI146" i="27"/>
  <c r="AJ146" i="27" s="1"/>
  <c r="AM146" i="27" s="1"/>
  <c r="P402" i="27" s="1"/>
  <c r="O402" i="27" s="1"/>
  <c r="J147" i="27"/>
  <c r="K147" i="27" s="1"/>
  <c r="AI148" i="27"/>
  <c r="AJ148" i="27" s="1"/>
  <c r="AM148" i="27" s="1"/>
  <c r="P404" i="27" s="1"/>
  <c r="O404" i="27" s="1"/>
  <c r="E152" i="27"/>
  <c r="F152" i="27" s="1"/>
  <c r="J152" i="27"/>
  <c r="K152" i="27" s="1"/>
  <c r="E125" i="27"/>
  <c r="F125" i="27" s="1"/>
  <c r="E128" i="27"/>
  <c r="F128" i="27" s="1"/>
  <c r="E131" i="27"/>
  <c r="F131" i="27" s="1"/>
  <c r="AI147" i="27"/>
  <c r="AJ147" i="27" s="1"/>
  <c r="AM147" i="27" s="1"/>
  <c r="P403" i="27" s="1"/>
  <c r="O403" i="27" s="1"/>
  <c r="E148" i="27"/>
  <c r="F148" i="27" s="1"/>
  <c r="AI152" i="27"/>
  <c r="AJ152" i="27" s="1"/>
  <c r="AM152" i="27" s="1"/>
  <c r="P408" i="27" s="1"/>
  <c r="O408" i="27" s="1"/>
  <c r="J133" i="27"/>
  <c r="K133" i="27" s="1"/>
  <c r="O134" i="27"/>
  <c r="P134" i="27" s="1"/>
  <c r="J136" i="27"/>
  <c r="K136" i="27" s="1"/>
  <c r="E138" i="27"/>
  <c r="F138" i="27" s="1"/>
  <c r="J139" i="27"/>
  <c r="K139" i="27" s="1"/>
  <c r="J144" i="27"/>
  <c r="K144" i="27" s="1"/>
  <c r="AI144" i="27"/>
  <c r="AJ144" i="27" s="1"/>
  <c r="AM144" i="27" s="1"/>
  <c r="P400" i="27" s="1"/>
  <c r="O400" i="27" s="1"/>
  <c r="J145" i="27"/>
  <c r="K145" i="27" s="1"/>
  <c r="E147" i="27"/>
  <c r="F147" i="27" s="1"/>
  <c r="AI123" i="27"/>
  <c r="AJ123" i="27" s="1"/>
  <c r="AM123" i="27" s="1"/>
  <c r="P379" i="27" s="1"/>
  <c r="O379" i="27" s="1"/>
  <c r="O128" i="27"/>
  <c r="P128" i="27" s="1"/>
  <c r="O131" i="27"/>
  <c r="P131" i="27" s="1"/>
  <c r="AI133" i="27"/>
  <c r="AJ133" i="27" s="1"/>
  <c r="AM133" i="27" s="1"/>
  <c r="P389" i="27" s="1"/>
  <c r="O389" i="27" s="1"/>
  <c r="AI136" i="27"/>
  <c r="AJ136" i="27" s="1"/>
  <c r="AI139" i="27"/>
  <c r="AJ139" i="27" s="1"/>
  <c r="AM139" i="27" s="1"/>
  <c r="P395" i="27" s="1"/>
  <c r="O395" i="27" s="1"/>
  <c r="J146" i="27"/>
  <c r="K146" i="27" s="1"/>
  <c r="E144" i="27"/>
  <c r="F144" i="27" s="1"/>
  <c r="E145" i="27"/>
  <c r="F145" i="27" s="1"/>
  <c r="AI142" i="27"/>
  <c r="AJ142" i="27" s="1"/>
  <c r="AM142" i="27" s="1"/>
  <c r="P398" i="27" s="1"/>
  <c r="O398" i="27" s="1"/>
  <c r="AN153" i="27"/>
  <c r="AO153" i="27" s="1"/>
  <c r="E154" i="27"/>
  <c r="F154" i="27" s="1"/>
  <c r="J155" i="27"/>
  <c r="K155" i="27" s="1"/>
  <c r="AI158" i="27"/>
  <c r="AJ158" i="27" s="1"/>
  <c r="AM158" i="27" s="1"/>
  <c r="P414" i="27" s="1"/>
  <c r="O414" i="27" s="1"/>
  <c r="AN159" i="27"/>
  <c r="AO159" i="27" s="1"/>
  <c r="AJ161" i="27"/>
  <c r="AJ164" i="27"/>
  <c r="AM164" i="27" s="1"/>
  <c r="P420" i="27" s="1"/>
  <c r="O420" i="27" s="1"/>
  <c r="J165" i="27"/>
  <c r="K165" i="27" s="1"/>
  <c r="AJ167" i="27"/>
  <c r="J168" i="27"/>
  <c r="K168" i="27" s="1"/>
  <c r="AN169" i="27"/>
  <c r="AO169" i="27" s="1"/>
  <c r="E170" i="27"/>
  <c r="F170" i="27" s="1"/>
  <c r="J171" i="27"/>
  <c r="K171" i="27" s="1"/>
  <c r="AI172" i="27"/>
  <c r="AJ172" i="27" s="1"/>
  <c r="AM172" i="27" s="1"/>
  <c r="P428" i="27" s="1"/>
  <c r="O428" i="27" s="1"/>
  <c r="AI176" i="27"/>
  <c r="AJ176" i="27" s="1"/>
  <c r="AM176" i="27" s="1"/>
  <c r="P432" i="27" s="1"/>
  <c r="O432" i="27" s="1"/>
  <c r="AI155" i="27"/>
  <c r="AJ155" i="27" s="1"/>
  <c r="E164" i="27"/>
  <c r="F164" i="27" s="1"/>
  <c r="AI165" i="27"/>
  <c r="AJ165" i="27" s="1"/>
  <c r="AM165" i="27" s="1"/>
  <c r="P421" i="27" s="1"/>
  <c r="O421" i="27" s="1"/>
  <c r="AI168" i="27"/>
  <c r="AJ168" i="27" s="1"/>
  <c r="AM168" i="27" s="1"/>
  <c r="P424" i="27" s="1"/>
  <c r="O424" i="27" s="1"/>
  <c r="I177" i="27"/>
  <c r="D433" i="27" s="1"/>
  <c r="C433" i="27" s="1"/>
  <c r="AI162" i="27"/>
  <c r="AJ162" i="27" s="1"/>
  <c r="AN163" i="27"/>
  <c r="AO163" i="27" s="1"/>
  <c r="O175" i="27"/>
  <c r="P175" i="27" s="1"/>
  <c r="AI153" i="27"/>
  <c r="AJ153" i="27" s="1"/>
  <c r="E155" i="27"/>
  <c r="F155" i="27" s="1"/>
  <c r="AI156" i="27"/>
  <c r="AJ156" i="27" s="1"/>
  <c r="AM156" i="27" s="1"/>
  <c r="P412" i="27" s="1"/>
  <c r="O412" i="27" s="1"/>
  <c r="AI159" i="27"/>
  <c r="AJ159" i="27" s="1"/>
  <c r="AM159" i="27" s="1"/>
  <c r="P415" i="27" s="1"/>
  <c r="O415" i="27" s="1"/>
  <c r="O164" i="27"/>
  <c r="P164" i="27" s="1"/>
  <c r="E165" i="27"/>
  <c r="F165" i="27" s="1"/>
  <c r="O167" i="27"/>
  <c r="P167" i="27" s="1"/>
  <c r="E168" i="27"/>
  <c r="F168" i="27" s="1"/>
  <c r="AI169" i="27"/>
  <c r="AJ169" i="27" s="1"/>
  <c r="AM169" i="27" s="1"/>
  <c r="P425" i="27" s="1"/>
  <c r="O425" i="27" s="1"/>
  <c r="E171" i="27"/>
  <c r="F171" i="27" s="1"/>
  <c r="J176" i="27"/>
  <c r="K176" i="27" s="1"/>
  <c r="J157" i="27"/>
  <c r="K157" i="27" s="1"/>
  <c r="J160" i="27"/>
  <c r="K160" i="27" s="1"/>
  <c r="E162" i="27"/>
  <c r="F162" i="27" s="1"/>
  <c r="J163" i="27"/>
  <c r="K163" i="27" s="1"/>
  <c r="K166" i="27"/>
  <c r="AN167" i="27"/>
  <c r="AO167" i="27" s="1"/>
  <c r="E175" i="27"/>
  <c r="F175" i="27" s="1"/>
  <c r="J178" i="27"/>
  <c r="K178" i="27" s="1"/>
  <c r="AI157" i="27"/>
  <c r="AJ157" i="27" s="1"/>
  <c r="AM157" i="27" s="1"/>
  <c r="P413" i="27" s="1"/>
  <c r="O413" i="27" s="1"/>
  <c r="AI160" i="27"/>
  <c r="AJ160" i="27" s="1"/>
  <c r="AM160" i="27" s="1"/>
  <c r="P416" i="27" s="1"/>
  <c r="O416" i="27" s="1"/>
  <c r="AI163" i="27"/>
  <c r="AJ163" i="27" s="1"/>
  <c r="AM163" i="27" s="1"/>
  <c r="P419" i="27" s="1"/>
  <c r="O419" i="27" s="1"/>
  <c r="AN155" i="27"/>
  <c r="AO155" i="27" s="1"/>
  <c r="J161" i="27"/>
  <c r="K161" i="27" s="1"/>
  <c r="J164" i="27"/>
  <c r="K164" i="27" s="1"/>
  <c r="AN165" i="27"/>
  <c r="AO165" i="27" s="1"/>
  <c r="J167" i="27"/>
  <c r="K167" i="27" s="1"/>
  <c r="AN168" i="27"/>
  <c r="AO168" i="27" s="1"/>
  <c r="K170" i="27"/>
  <c r="J175" i="27"/>
  <c r="K175" i="27" s="1"/>
  <c r="AI175" i="27"/>
  <c r="AJ175" i="27" s="1"/>
  <c r="AM175" i="27" s="1"/>
  <c r="P431" i="27" s="1"/>
  <c r="O431" i="27" s="1"/>
  <c r="O176" i="27"/>
  <c r="P176" i="27" s="1"/>
  <c r="E176" i="27"/>
  <c r="F176" i="27" s="1"/>
  <c r="AI171" i="27"/>
  <c r="AJ171" i="27" s="1"/>
  <c r="AM171" i="27" s="1"/>
  <c r="P427" i="27" s="1"/>
  <c r="O427" i="27" s="1"/>
  <c r="J177" i="27"/>
  <c r="K177" i="27" s="1"/>
  <c r="AJ179" i="27"/>
  <c r="AM179" i="27" s="1"/>
  <c r="P435" i="27" s="1"/>
  <c r="O435" i="27" s="1"/>
  <c r="J180" i="27"/>
  <c r="K180" i="27" s="1"/>
  <c r="E182" i="27"/>
  <c r="F182" i="27" s="1"/>
  <c r="J183" i="27"/>
  <c r="K183" i="27" s="1"/>
  <c r="AN184" i="27"/>
  <c r="AO184" i="27" s="1"/>
  <c r="F185" i="27"/>
  <c r="K186" i="27"/>
  <c r="F188" i="27"/>
  <c r="AJ189" i="27"/>
  <c r="AM189" i="27" s="1"/>
  <c r="P445" i="27" s="1"/>
  <c r="O445" i="27" s="1"/>
  <c r="AJ192" i="27"/>
  <c r="AM192" i="27" s="1"/>
  <c r="P448" i="27" s="1"/>
  <c r="O448" i="27" s="1"/>
  <c r="J193" i="27"/>
  <c r="K193" i="27" s="1"/>
  <c r="O194" i="27"/>
  <c r="P194" i="27" s="1"/>
  <c r="J196" i="27"/>
  <c r="K196" i="27" s="1"/>
  <c r="E198" i="27"/>
  <c r="F198" i="27" s="1"/>
  <c r="AI198" i="27"/>
  <c r="AJ198" i="27" s="1"/>
  <c r="AM198" i="27" s="1"/>
  <c r="P454" i="27" s="1"/>
  <c r="O454" i="27" s="1"/>
  <c r="AN206" i="27"/>
  <c r="AO206" i="27" s="1"/>
  <c r="E206" i="27"/>
  <c r="F206" i="27" s="1"/>
  <c r="J206" i="27"/>
  <c r="K206" i="27" s="1"/>
  <c r="AI177" i="27"/>
  <c r="AJ177" i="27" s="1"/>
  <c r="AM177" i="27" s="1"/>
  <c r="P433" i="27" s="1"/>
  <c r="O433" i="27" s="1"/>
  <c r="E179" i="27"/>
  <c r="F179" i="27" s="1"/>
  <c r="AI180" i="27"/>
  <c r="AJ180" i="27" s="1"/>
  <c r="AM180" i="27" s="1"/>
  <c r="P436" i="27" s="1"/>
  <c r="O436" i="27" s="1"/>
  <c r="AI183" i="27"/>
  <c r="AJ183" i="27" s="1"/>
  <c r="AM183" i="27" s="1"/>
  <c r="P439" i="27" s="1"/>
  <c r="O439" i="27" s="1"/>
  <c r="E189" i="27"/>
  <c r="F189" i="27" s="1"/>
  <c r="J190" i="27"/>
  <c r="K190" i="27" s="1"/>
  <c r="O191" i="27"/>
  <c r="P191" i="27" s="1"/>
  <c r="E192" i="27"/>
  <c r="F192" i="27" s="1"/>
  <c r="AI193" i="27"/>
  <c r="AJ193" i="27" s="1"/>
  <c r="AM193" i="27" s="1"/>
  <c r="P449" i="27" s="1"/>
  <c r="O449" i="27" s="1"/>
  <c r="E195" i="27"/>
  <c r="F195" i="27" s="1"/>
  <c r="AI196" i="27"/>
  <c r="AJ196" i="27" s="1"/>
  <c r="AM196" i="27" s="1"/>
  <c r="P452" i="27" s="1"/>
  <c r="O452" i="27" s="1"/>
  <c r="J199" i="27"/>
  <c r="K199" i="27" s="1"/>
  <c r="O199" i="27"/>
  <c r="P199" i="27" s="1"/>
  <c r="AI190" i="27"/>
  <c r="AJ190" i="27" s="1"/>
  <c r="AM190" i="27" s="1"/>
  <c r="P446" i="27" s="1"/>
  <c r="O446" i="27" s="1"/>
  <c r="K204" i="27"/>
  <c r="E180" i="27"/>
  <c r="F180" i="27" s="1"/>
  <c r="AN182" i="27"/>
  <c r="AO182" i="27" s="1"/>
  <c r="E183" i="27"/>
  <c r="F183" i="27" s="1"/>
  <c r="O189" i="27"/>
  <c r="P189" i="27" s="1"/>
  <c r="J194" i="27"/>
  <c r="K194" i="27" s="1"/>
  <c r="E196" i="27"/>
  <c r="F196" i="27" s="1"/>
  <c r="K197" i="27"/>
  <c r="E199" i="27"/>
  <c r="F199" i="27" s="1"/>
  <c r="E190" i="27"/>
  <c r="F190" i="27" s="1"/>
  <c r="AI194" i="27"/>
  <c r="AJ194" i="27" s="1"/>
  <c r="AM194" i="27" s="1"/>
  <c r="P450" i="27" s="1"/>
  <c r="O450" i="27" s="1"/>
  <c r="AN198" i="27"/>
  <c r="AO198" i="27" s="1"/>
  <c r="J182" i="27"/>
  <c r="K182" i="27" s="1"/>
  <c r="K188" i="27"/>
  <c r="L189" i="27" s="1"/>
  <c r="AI188" i="27"/>
  <c r="AJ188" i="27" s="1"/>
  <c r="AI191" i="27"/>
  <c r="AJ191" i="27" s="1"/>
  <c r="AM191" i="27" s="1"/>
  <c r="P447" i="27" s="1"/>
  <c r="O447" i="27" s="1"/>
  <c r="O196" i="27"/>
  <c r="P196" i="27" s="1"/>
  <c r="K198" i="27"/>
  <c r="AI199" i="27"/>
  <c r="AJ199" i="27" s="1"/>
  <c r="AM199" i="27" s="1"/>
  <c r="P455" i="27" s="1"/>
  <c r="O455" i="27" s="1"/>
  <c r="E200" i="27"/>
  <c r="F200" i="27" s="1"/>
  <c r="AI200" i="27"/>
  <c r="AJ200" i="27" s="1"/>
  <c r="AM200" i="27" s="1"/>
  <c r="P456" i="27" s="1"/>
  <c r="O456" i="27" s="1"/>
  <c r="AI182" i="27"/>
  <c r="AJ182" i="27" s="1"/>
  <c r="AM182" i="27" s="1"/>
  <c r="P438" i="27" s="1"/>
  <c r="O438" i="27" s="1"/>
  <c r="AJ185" i="27"/>
  <c r="AM185" i="27" s="1"/>
  <c r="P441" i="27" s="1"/>
  <c r="O441" i="27" s="1"/>
  <c r="E194" i="27"/>
  <c r="F194" i="27" s="1"/>
  <c r="K208" i="27"/>
  <c r="J209" i="27"/>
  <c r="K209" i="27" s="1"/>
  <c r="AI209" i="27"/>
  <c r="AJ209" i="27" s="1"/>
  <c r="AM209" i="27" s="1"/>
  <c r="P465" i="27" s="1"/>
  <c r="O465" i="27" s="1"/>
  <c r="AN212" i="27"/>
  <c r="AO212" i="27" s="1"/>
  <c r="AN216" i="27"/>
  <c r="AO216" i="27" s="1"/>
  <c r="O216" i="27"/>
  <c r="P216" i="27" s="1"/>
  <c r="J219" i="27"/>
  <c r="K219" i="27" s="1"/>
  <c r="AI203" i="27"/>
  <c r="AJ203" i="27" s="1"/>
  <c r="AK203" i="27" s="1"/>
  <c r="E209" i="27"/>
  <c r="F209" i="27" s="1"/>
  <c r="K210" i="27"/>
  <c r="AN214" i="27"/>
  <c r="AO214" i="27" s="1"/>
  <c r="AI217" i="27"/>
  <c r="AJ217" i="27" s="1"/>
  <c r="AM217" i="27" s="1"/>
  <c r="P473" i="27" s="1"/>
  <c r="O473" i="27" s="1"/>
  <c r="E216" i="27"/>
  <c r="F216" i="27" s="1"/>
  <c r="O219" i="27"/>
  <c r="P219" i="27" s="1"/>
  <c r="J224" i="27"/>
  <c r="K224" i="27" s="1"/>
  <c r="AN224" i="27"/>
  <c r="AO224" i="27" s="1"/>
  <c r="O224" i="27"/>
  <c r="P224" i="27" s="1"/>
  <c r="E224" i="27"/>
  <c r="F224" i="27" s="1"/>
  <c r="AI201" i="27"/>
  <c r="AJ201" i="27" s="1"/>
  <c r="AK202" i="27" s="1"/>
  <c r="AN202" i="27"/>
  <c r="AO202" i="27" s="1"/>
  <c r="E203" i="27"/>
  <c r="F203" i="27" s="1"/>
  <c r="AI204" i="27"/>
  <c r="AJ204" i="27" s="1"/>
  <c r="AM204" i="27" s="1"/>
  <c r="P460" i="27" s="1"/>
  <c r="O460" i="27" s="1"/>
  <c r="K207" i="27"/>
  <c r="AN209" i="27"/>
  <c r="AO209" i="27" s="1"/>
  <c r="AN211" i="27"/>
  <c r="AO211" i="27" s="1"/>
  <c r="J214" i="27"/>
  <c r="K214" i="27" s="1"/>
  <c r="J212" i="27"/>
  <c r="K212" i="27" s="1"/>
  <c r="AI212" i="27"/>
  <c r="AJ212" i="27" s="1"/>
  <c r="AM212" i="27" s="1"/>
  <c r="P468" i="27" s="1"/>
  <c r="O468" i="27" s="1"/>
  <c r="AN213" i="27"/>
  <c r="AO213" i="27" s="1"/>
  <c r="J217" i="27"/>
  <c r="K217" i="27" s="1"/>
  <c r="O217" i="27"/>
  <c r="P217" i="27" s="1"/>
  <c r="AN217" i="27"/>
  <c r="AO217" i="27" s="1"/>
  <c r="AN219" i="27"/>
  <c r="AO219" i="27" s="1"/>
  <c r="AP220" i="27" s="1"/>
  <c r="AP219" i="27" s="1"/>
  <c r="J202" i="27"/>
  <c r="K202" i="27" s="1"/>
  <c r="O203" i="27"/>
  <c r="P203" i="27" s="1"/>
  <c r="K205" i="27"/>
  <c r="O208" i="27"/>
  <c r="P208" i="27" s="1"/>
  <c r="E211" i="27"/>
  <c r="F211" i="27" s="1"/>
  <c r="O211" i="27"/>
  <c r="P211" i="27" s="1"/>
  <c r="O212" i="27"/>
  <c r="P212" i="27" s="1"/>
  <c r="AI213" i="27"/>
  <c r="AJ213" i="27" s="1"/>
  <c r="AM213" i="27" s="1"/>
  <c r="P469" i="27" s="1"/>
  <c r="O469" i="27" s="1"/>
  <c r="AN215" i="27"/>
  <c r="AO215" i="27" s="1"/>
  <c r="J215" i="27"/>
  <c r="K215" i="27" s="1"/>
  <c r="O215" i="27"/>
  <c r="P215" i="27" s="1"/>
  <c r="J216" i="27"/>
  <c r="K216" i="27" s="1"/>
  <c r="AI216" i="27"/>
  <c r="AJ216" i="27" s="1"/>
  <c r="AM216" i="27" s="1"/>
  <c r="P472" i="27" s="1"/>
  <c r="O472" i="27" s="1"/>
  <c r="AJ219" i="27"/>
  <c r="AM219" i="27" s="1"/>
  <c r="P475" i="27" s="1"/>
  <c r="O475" i="27" s="1"/>
  <c r="F207" i="27"/>
  <c r="AI208" i="27"/>
  <c r="AJ208" i="27" s="1"/>
  <c r="AM208" i="27" s="1"/>
  <c r="P464" i="27" s="1"/>
  <c r="O464" i="27" s="1"/>
  <c r="E212" i="27"/>
  <c r="F212" i="27" s="1"/>
  <c r="E213" i="27"/>
  <c r="F213" i="27" s="1"/>
  <c r="O213" i="27"/>
  <c r="P213" i="27" s="1"/>
  <c r="AI214" i="27"/>
  <c r="AJ214" i="27" s="1"/>
  <c r="AM214" i="27" s="1"/>
  <c r="P470" i="27" s="1"/>
  <c r="O470" i="27" s="1"/>
  <c r="E214" i="27"/>
  <c r="F214" i="27" s="1"/>
  <c r="E217" i="27"/>
  <c r="F217" i="27" s="1"/>
  <c r="E219" i="27"/>
  <c r="F219" i="27" s="1"/>
  <c r="J221" i="27"/>
  <c r="K221" i="27" s="1"/>
  <c r="AN221" i="27"/>
  <c r="AO221" i="27" s="1"/>
  <c r="AP221" i="27" s="1"/>
  <c r="O221" i="27"/>
  <c r="P221" i="27" s="1"/>
  <c r="E221" i="27"/>
  <c r="F221" i="27" s="1"/>
  <c r="AI218" i="27"/>
  <c r="AJ218" i="27" s="1"/>
  <c r="AM218" i="27" s="1"/>
  <c r="P474" i="27" s="1"/>
  <c r="O474" i="27" s="1"/>
  <c r="J225" i="27"/>
  <c r="K225" i="27" s="1"/>
  <c r="AJ227" i="27"/>
  <c r="AM227" i="27" s="1"/>
  <c r="P483" i="27" s="1"/>
  <c r="O483" i="27" s="1"/>
  <c r="J228" i="27"/>
  <c r="K228" i="27" s="1"/>
  <c r="AN229" i="27"/>
  <c r="AO229" i="27" s="1"/>
  <c r="E230" i="27"/>
  <c r="F230" i="27" s="1"/>
  <c r="J231" i="27"/>
  <c r="K231" i="27" s="1"/>
  <c r="L232" i="27" s="1"/>
  <c r="AN232" i="27"/>
  <c r="AO232" i="27" s="1"/>
  <c r="K234" i="27"/>
  <c r="AI234" i="27"/>
  <c r="AJ234" i="27" s="1"/>
  <c r="AM234" i="27" s="1"/>
  <c r="P490" i="27" s="1"/>
  <c r="O490" i="27" s="1"/>
  <c r="AN235" i="27"/>
  <c r="AO235" i="27" s="1"/>
  <c r="I248" i="27"/>
  <c r="D504" i="27" s="1"/>
  <c r="C504" i="27" s="1"/>
  <c r="O220" i="27"/>
  <c r="P220" i="27" s="1"/>
  <c r="J222" i="27"/>
  <c r="K222" i="27" s="1"/>
  <c r="O223" i="27"/>
  <c r="P223" i="27" s="1"/>
  <c r="AI225" i="27"/>
  <c r="AJ225" i="27" s="1"/>
  <c r="AM225" i="27" s="1"/>
  <c r="P481" i="27" s="1"/>
  <c r="O481" i="27" s="1"/>
  <c r="P226" i="27"/>
  <c r="E227" i="27"/>
  <c r="F227" i="27" s="1"/>
  <c r="AI228" i="27"/>
  <c r="AJ228" i="27" s="1"/>
  <c r="AI231" i="27"/>
  <c r="AJ231" i="27" s="1"/>
  <c r="AN237" i="27"/>
  <c r="AO237" i="27" s="1"/>
  <c r="O237" i="27"/>
  <c r="P237" i="27" s="1"/>
  <c r="E237" i="27"/>
  <c r="F237" i="27" s="1"/>
  <c r="AI222" i="27"/>
  <c r="AJ222" i="27" s="1"/>
  <c r="AM222" i="27" s="1"/>
  <c r="P478" i="27" s="1"/>
  <c r="O478" i="27" s="1"/>
  <c r="K241" i="27"/>
  <c r="O227" i="27"/>
  <c r="P227" i="27" s="1"/>
  <c r="E228" i="27"/>
  <c r="F228" i="27" s="1"/>
  <c r="AI229" i="27"/>
  <c r="AJ229" i="27" s="1"/>
  <c r="AM229" i="27" s="1"/>
  <c r="P485" i="27" s="1"/>
  <c r="O485" i="27" s="1"/>
  <c r="AI232" i="27"/>
  <c r="AJ232" i="27" s="1"/>
  <c r="AM232" i="27" s="1"/>
  <c r="P488" i="27" s="1"/>
  <c r="O488" i="27" s="1"/>
  <c r="J220" i="27"/>
  <c r="K220" i="27" s="1"/>
  <c r="E222" i="27"/>
  <c r="F222" i="27" s="1"/>
  <c r="J223" i="27"/>
  <c r="K223" i="27" s="1"/>
  <c r="AN227" i="27"/>
  <c r="AO227" i="27" s="1"/>
  <c r="J233" i="27"/>
  <c r="K233" i="27" s="1"/>
  <c r="AI235" i="27"/>
  <c r="AJ235" i="27" s="1"/>
  <c r="AM235" i="27" s="1"/>
  <c r="P491" i="27" s="1"/>
  <c r="O491" i="27" s="1"/>
  <c r="J236" i="27"/>
  <c r="K236" i="27" s="1"/>
  <c r="O236" i="27"/>
  <c r="P236" i="27" s="1"/>
  <c r="J237" i="27"/>
  <c r="K237" i="27" s="1"/>
  <c r="AI220" i="27"/>
  <c r="AJ220" i="27" s="1"/>
  <c r="AI223" i="27"/>
  <c r="AJ223" i="27" s="1"/>
  <c r="AM223" i="27" s="1"/>
  <c r="P479" i="27" s="1"/>
  <c r="O479" i="27" s="1"/>
  <c r="AJ226" i="27"/>
  <c r="AM226" i="27" s="1"/>
  <c r="P482" i="27" s="1"/>
  <c r="O482" i="27" s="1"/>
  <c r="O231" i="27"/>
  <c r="P231" i="27" s="1"/>
  <c r="E232" i="27"/>
  <c r="F232" i="27" s="1"/>
  <c r="AI233" i="27"/>
  <c r="AJ233" i="27" s="1"/>
  <c r="E235" i="27"/>
  <c r="F235" i="27" s="1"/>
  <c r="O235" i="27"/>
  <c r="P235" i="27" s="1"/>
  <c r="E238" i="27"/>
  <c r="F238" i="27" s="1"/>
  <c r="J238" i="27"/>
  <c r="K238" i="27" s="1"/>
  <c r="J227" i="27"/>
  <c r="K227" i="27" s="1"/>
  <c r="K230" i="27"/>
  <c r="AI237" i="27"/>
  <c r="AJ237" i="27" s="1"/>
  <c r="J244" i="27"/>
  <c r="K244" i="27" s="1"/>
  <c r="AN245" i="27"/>
  <c r="AO245" i="27" s="1"/>
  <c r="E246" i="27"/>
  <c r="F246" i="27" s="1"/>
  <c r="J247" i="27"/>
  <c r="K247" i="27" s="1"/>
  <c r="AN248" i="27"/>
  <c r="AO248" i="27" s="1"/>
  <c r="AP248" i="27" s="1"/>
  <c r="AP247" i="27" s="1"/>
  <c r="E252" i="27"/>
  <c r="F252" i="27" s="1"/>
  <c r="O252" i="27"/>
  <c r="P252" i="27" s="1"/>
  <c r="E254" i="27"/>
  <c r="F254" i="27" s="1"/>
  <c r="O254" i="27"/>
  <c r="P254" i="27" s="1"/>
  <c r="AN254" i="27"/>
  <c r="AO254" i="27" s="1"/>
  <c r="O239" i="27"/>
  <c r="P239" i="27" s="1"/>
  <c r="E240" i="27"/>
  <c r="F240" i="27" s="1"/>
  <c r="AI241" i="27"/>
  <c r="AJ241" i="27" s="1"/>
  <c r="AM241" i="27" s="1"/>
  <c r="P497" i="27" s="1"/>
  <c r="O497" i="27" s="1"/>
  <c r="E243" i="27"/>
  <c r="F243" i="27" s="1"/>
  <c r="AI244" i="27"/>
  <c r="AJ244" i="27" s="1"/>
  <c r="AI247" i="27"/>
  <c r="AJ247" i="27" s="1"/>
  <c r="AM247" i="27" s="1"/>
  <c r="P503" i="27" s="1"/>
  <c r="O503" i="27" s="1"/>
  <c r="O249" i="27"/>
  <c r="P249" i="27" s="1"/>
  <c r="AN251" i="27"/>
  <c r="AO251" i="27" s="1"/>
  <c r="E253" i="27"/>
  <c r="F253" i="27" s="1"/>
  <c r="O253" i="27"/>
  <c r="P253" i="27" s="1"/>
  <c r="AN256" i="27"/>
  <c r="AO256" i="27" s="1"/>
  <c r="E256" i="27"/>
  <c r="F256" i="27" s="1"/>
  <c r="J256" i="27"/>
  <c r="K256" i="27" s="1"/>
  <c r="O240" i="27"/>
  <c r="P240" i="27" s="1"/>
  <c r="J242" i="27"/>
  <c r="K242" i="27" s="1"/>
  <c r="O243" i="27"/>
  <c r="P243" i="27" s="1"/>
  <c r="E244" i="27"/>
  <c r="F244" i="27" s="1"/>
  <c r="AI245" i="27"/>
  <c r="AJ245" i="27" s="1"/>
  <c r="AM245" i="27" s="1"/>
  <c r="P501" i="27" s="1"/>
  <c r="O501" i="27" s="1"/>
  <c r="AN246" i="27"/>
  <c r="AO246" i="27" s="1"/>
  <c r="E247" i="27"/>
  <c r="F247" i="27" s="1"/>
  <c r="AI248" i="27"/>
  <c r="AJ248" i="27" s="1"/>
  <c r="AM248" i="27" s="1"/>
  <c r="P504" i="27" s="1"/>
  <c r="O504" i="27" s="1"/>
  <c r="Y249" i="27"/>
  <c r="Z249" i="27" s="1"/>
  <c r="J239" i="27"/>
  <c r="K239" i="27" s="1"/>
  <c r="AN240" i="27"/>
  <c r="AO240" i="27" s="1"/>
  <c r="AN243" i="27"/>
  <c r="AO243" i="27" s="1"/>
  <c r="J249" i="27"/>
  <c r="K249" i="27" s="1"/>
  <c r="O250" i="27"/>
  <c r="P250" i="27" s="1"/>
  <c r="J254" i="27"/>
  <c r="K254" i="27" s="1"/>
  <c r="AI254" i="27"/>
  <c r="AJ254" i="27" s="1"/>
  <c r="AM254" i="27" s="1"/>
  <c r="P510" i="27" s="1"/>
  <c r="O510" i="27" s="1"/>
  <c r="AI239" i="27"/>
  <c r="AJ239" i="27" s="1"/>
  <c r="AM239" i="27" s="1"/>
  <c r="P495" i="27" s="1"/>
  <c r="O495" i="27" s="1"/>
  <c r="J246" i="27"/>
  <c r="K246" i="27" s="1"/>
  <c r="J255" i="27"/>
  <c r="K255" i="27" s="1"/>
  <c r="O255" i="27"/>
  <c r="P255" i="27" s="1"/>
  <c r="AN255" i="27"/>
  <c r="AO255" i="27" s="1"/>
  <c r="J240" i="27"/>
  <c r="K240" i="27" s="1"/>
  <c r="J243" i="27"/>
  <c r="K243" i="27" s="1"/>
  <c r="AI246" i="27"/>
  <c r="AJ246" i="27" s="1"/>
  <c r="AM246" i="27" s="1"/>
  <c r="P502" i="27" s="1"/>
  <c r="O502" i="27" s="1"/>
  <c r="J252" i="27"/>
  <c r="K252" i="27" s="1"/>
  <c r="AI252" i="27"/>
  <c r="AJ252" i="27" s="1"/>
  <c r="AM252" i="27" s="1"/>
  <c r="P508" i="27" s="1"/>
  <c r="O508" i="27" s="1"/>
  <c r="AN253" i="27"/>
  <c r="AO253" i="27" s="1"/>
  <c r="J253" i="27"/>
  <c r="K253" i="27" s="1"/>
  <c r="AI253" i="27"/>
  <c r="AJ253" i="27" s="1"/>
  <c r="AM253" i="27" s="1"/>
  <c r="P509" i="27" s="1"/>
  <c r="O509" i="27" s="1"/>
  <c r="E255" i="27"/>
  <c r="F255" i="27" s="1"/>
  <c r="AN257" i="27"/>
  <c r="AO257" i="27" s="1"/>
  <c r="E258" i="27"/>
  <c r="F258" i="27" s="1"/>
  <c r="J259" i="27"/>
  <c r="K259" i="27" s="1"/>
  <c r="AN260" i="27"/>
  <c r="AO260" i="27" s="1"/>
  <c r="AI262" i="27"/>
  <c r="AJ262" i="27" s="1"/>
  <c r="AM262" i="27" s="1"/>
  <c r="P518" i="27" s="1"/>
  <c r="O518" i="27" s="1"/>
  <c r="AN263" i="27"/>
  <c r="AO263" i="27" s="1"/>
  <c r="O264" i="27"/>
  <c r="P264" i="27" s="1"/>
  <c r="AI259" i="27"/>
  <c r="AJ259" i="27" s="1"/>
  <c r="AM259" i="27" s="1"/>
  <c r="P515" i="27" s="1"/>
  <c r="O515" i="27" s="1"/>
  <c r="O261" i="27"/>
  <c r="P261" i="27" s="1"/>
  <c r="AN264" i="27"/>
  <c r="AO264" i="27" s="1"/>
  <c r="J257" i="27"/>
  <c r="K257" i="27" s="1"/>
  <c r="J260" i="27"/>
  <c r="K260" i="27" s="1"/>
  <c r="AN261" i="27"/>
  <c r="AO261" i="27" s="1"/>
  <c r="J263" i="27"/>
  <c r="K263" i="27" s="1"/>
  <c r="AI257" i="27"/>
  <c r="AJ257" i="27" s="1"/>
  <c r="AM257" i="27" s="1"/>
  <c r="P513" i="27" s="1"/>
  <c r="O513" i="27" s="1"/>
  <c r="E259" i="27"/>
  <c r="F259" i="27" s="1"/>
  <c r="AI260" i="27"/>
  <c r="AJ260" i="27" s="1"/>
  <c r="AM260" i="27" s="1"/>
  <c r="P516" i="27" s="1"/>
  <c r="O516" i="27" s="1"/>
  <c r="AI263" i="27"/>
  <c r="AJ263" i="27" s="1"/>
  <c r="AM263" i="27" s="1"/>
  <c r="P519" i="27" s="1"/>
  <c r="O519" i="27" s="1"/>
  <c r="J264" i="27"/>
  <c r="K264" i="27" s="1"/>
  <c r="J261" i="27"/>
  <c r="K261" i="27" s="1"/>
  <c r="AI264" i="27"/>
  <c r="AJ264" i="27" s="1"/>
  <c r="AM264" i="27" s="1"/>
  <c r="P520" i="27" s="1"/>
  <c r="O520" i="27" s="1"/>
  <c r="O259" i="27"/>
  <c r="P259" i="27" s="1"/>
  <c r="E260" i="27"/>
  <c r="F260" i="27" s="1"/>
  <c r="AI261" i="27"/>
  <c r="AJ261" i="27" s="1"/>
  <c r="E263" i="27"/>
  <c r="F263" i="27" s="1"/>
  <c r="AN259" i="27"/>
  <c r="AO259" i="27" s="1"/>
  <c r="E264" i="27"/>
  <c r="F264" i="27" s="1"/>
  <c r="T3" i="25"/>
  <c r="T11" i="25"/>
  <c r="AI4" i="16"/>
  <c r="M4" i="16" s="1"/>
  <c r="M24" i="16"/>
  <c r="V7" i="16"/>
  <c r="Q15" i="25"/>
  <c r="R15" i="25" s="1"/>
  <c r="AJ5" i="29"/>
  <c r="P5" i="29" s="1"/>
  <c r="AF4" i="16"/>
  <c r="D4" i="16" s="1"/>
  <c r="Q13" i="25"/>
  <c r="R13" i="25" s="1"/>
  <c r="AG4" i="16"/>
  <c r="G4" i="16" s="1"/>
  <c r="AF7" i="16"/>
  <c r="D7" i="16" s="1"/>
  <c r="S25" i="16"/>
  <c r="AK5" i="16"/>
  <c r="S5" i="16" s="1"/>
  <c r="AK4" i="16"/>
  <c r="S4" i="16" s="1"/>
  <c r="AI7" i="16"/>
  <c r="AM7" i="16"/>
  <c r="Y7" i="16" s="1"/>
  <c r="AH4" i="16"/>
  <c r="J4" i="16" s="1"/>
  <c r="O265" i="27"/>
  <c r="P265" i="27" s="1"/>
  <c r="AG24" i="16"/>
  <c r="G24" i="16" s="1"/>
  <c r="AK24" i="16"/>
  <c r="S24" i="16" s="1"/>
  <c r="AJ24" i="16"/>
  <c r="P24" i="16" s="1"/>
  <c r="AH24" i="16"/>
  <c r="J24" i="16" s="1"/>
  <c r="AG4" i="29"/>
  <c r="G4" i="29" s="1"/>
  <c r="BE4" i="29" s="1"/>
  <c r="I4" i="29" s="1"/>
  <c r="H4" i="29" s="1"/>
  <c r="AK4" i="29"/>
  <c r="S4" i="29" s="1"/>
  <c r="AJ4" i="29"/>
  <c r="P4" i="29" s="1"/>
  <c r="BH4" i="29" s="1"/>
  <c r="R4" i="29" s="1"/>
  <c r="Q4" i="29" s="1"/>
  <c r="AH4" i="29"/>
  <c r="J4" i="29" s="1"/>
  <c r="BF4" i="29" s="1"/>
  <c r="L4" i="29" s="1"/>
  <c r="K4" i="29" s="1"/>
  <c r="AI4" i="29"/>
  <c r="M4" i="29" s="1"/>
  <c r="BG4" i="29" s="1"/>
  <c r="O4" i="29" s="1"/>
  <c r="N4" i="29" s="1"/>
  <c r="AI25" i="16"/>
  <c r="M25" i="16" s="1"/>
  <c r="AJ25" i="16"/>
  <c r="P25" i="16" s="1"/>
  <c r="Q17" i="25"/>
  <c r="R17" i="25" s="1"/>
  <c r="S18" i="25"/>
  <c r="AJ7" i="16"/>
  <c r="P7" i="16" s="1"/>
  <c r="S16" i="25"/>
  <c r="V16" i="25" s="1"/>
  <c r="T7" i="25"/>
  <c r="AG7" i="16"/>
  <c r="G7" i="16" s="1"/>
  <c r="AJ4" i="16"/>
  <c r="P4" i="16" s="1"/>
  <c r="AH7" i="16"/>
  <c r="J7" i="16" s="1"/>
  <c r="AK5" i="29"/>
  <c r="S5" i="29" s="1"/>
  <c r="AN265" i="27"/>
  <c r="AO265" i="27" s="1"/>
  <c r="T13" i="25"/>
  <c r="V13" i="25"/>
  <c r="V17" i="25"/>
  <c r="AI5" i="16"/>
  <c r="M5" i="16" s="1"/>
  <c r="AM5" i="16"/>
  <c r="Y5" i="16" s="1"/>
  <c r="AH5" i="16"/>
  <c r="J5" i="16" s="1"/>
  <c r="AG5" i="16"/>
  <c r="G5" i="16" s="1"/>
  <c r="AF5" i="16"/>
  <c r="D5" i="16" s="1"/>
  <c r="V15" i="25"/>
  <c r="AJ5" i="16"/>
  <c r="P5" i="16" s="1"/>
  <c r="AL5" i="29"/>
  <c r="V5" i="29" s="1"/>
  <c r="AM5" i="29"/>
  <c r="Y5" i="29" s="1"/>
  <c r="Q7" i="25"/>
  <c r="R7" i="25" s="1"/>
  <c r="AL24" i="16"/>
  <c r="V24" i="16" s="1"/>
  <c r="AF25" i="16"/>
  <c r="D25" i="16" s="1"/>
  <c r="AL4" i="29"/>
  <c r="V4" i="29" s="1"/>
  <c r="AF5" i="29"/>
  <c r="D5" i="29" s="1"/>
  <c r="AL25" i="16"/>
  <c r="V25" i="16" s="1"/>
  <c r="AL4" i="16"/>
  <c r="V4" i="16" s="1"/>
  <c r="AK7" i="16"/>
  <c r="S7" i="16" s="1"/>
  <c r="AM24" i="16"/>
  <c r="Y24" i="16" s="1"/>
  <c r="AG25" i="16"/>
  <c r="G25" i="16" s="1"/>
  <c r="AM4" i="29"/>
  <c r="Y4" i="29" s="1"/>
  <c r="AG5" i="29"/>
  <c r="G5" i="29" s="1"/>
  <c r="AF24" i="16"/>
  <c r="D24" i="16" s="1"/>
  <c r="AH25" i="16"/>
  <c r="J25" i="16" s="1"/>
  <c r="AF4" i="29"/>
  <c r="D4" i="29" s="1"/>
  <c r="AH5" i="29"/>
  <c r="J5" i="29" s="1"/>
  <c r="AM25" i="16"/>
  <c r="Y25" i="16" s="1"/>
  <c r="J265" i="27"/>
  <c r="K265" i="27" s="1"/>
  <c r="AI265" i="27"/>
  <c r="AJ265" i="27" s="1"/>
  <c r="AM265" i="27" s="1"/>
  <c r="P521" i="27" s="1"/>
  <c r="O521" i="27" s="1"/>
  <c r="AJ6" i="16" l="1"/>
  <c r="P6" i="16" s="1"/>
  <c r="AJ598" i="29"/>
  <c r="P598" i="29" s="1"/>
  <c r="AF598" i="29"/>
  <c r="D598" i="29" s="1"/>
  <c r="BD598" i="29" s="1"/>
  <c r="F598" i="29" s="1"/>
  <c r="E598" i="29" s="1"/>
  <c r="AI598" i="29"/>
  <c r="M598" i="29" s="1"/>
  <c r="M7" i="16"/>
  <c r="AL598" i="29"/>
  <c r="V598" i="29" s="1"/>
  <c r="AH598" i="29"/>
  <c r="J598" i="29" s="1"/>
  <c r="BK598" i="29"/>
  <c r="AA598" i="29" s="1"/>
  <c r="BU598" i="29" s="1"/>
  <c r="E597" i="29"/>
  <c r="BN597" i="29"/>
  <c r="BI597" i="29"/>
  <c r="U597" i="29" s="1"/>
  <c r="T597" i="29" s="1"/>
  <c r="BH596" i="29"/>
  <c r="R596" i="29" s="1"/>
  <c r="Q596" i="29" s="1"/>
  <c r="P597" i="29"/>
  <c r="Y597" i="29"/>
  <c r="BD596" i="29"/>
  <c r="F596" i="29" s="1"/>
  <c r="E596" i="29" s="1"/>
  <c r="V597" i="29"/>
  <c r="BG596" i="29"/>
  <c r="O596" i="29" s="1"/>
  <c r="N596" i="29" s="1"/>
  <c r="AO599" i="29"/>
  <c r="AW599" i="29"/>
  <c r="C599" i="29"/>
  <c r="AE599" i="29" s="1"/>
  <c r="AQ599" i="29"/>
  <c r="AY599" i="29"/>
  <c r="B599" i="29"/>
  <c r="AD599" i="29" s="1"/>
  <c r="AH599" i="29" s="1"/>
  <c r="J599" i="29" s="1"/>
  <c r="AX599" i="29"/>
  <c r="AN599" i="29"/>
  <c r="AZ599" i="29"/>
  <c r="AR599" i="29"/>
  <c r="BB599" i="29"/>
  <c r="AS599" i="29"/>
  <c r="BC599" i="29"/>
  <c r="AU599" i="29"/>
  <c r="AV599" i="29"/>
  <c r="BA599" i="29"/>
  <c r="AC600" i="29"/>
  <c r="AP599" i="29"/>
  <c r="AT599" i="29"/>
  <c r="AG598" i="29"/>
  <c r="G598" i="29" s="1"/>
  <c r="AK598" i="29"/>
  <c r="S598" i="29" s="1"/>
  <c r="BF596" i="29"/>
  <c r="L596" i="29" s="1"/>
  <c r="K596" i="29" s="1"/>
  <c r="J597" i="29"/>
  <c r="BE597" i="29"/>
  <c r="I597" i="29" s="1"/>
  <c r="H597" i="29" s="1"/>
  <c r="BJ596" i="29"/>
  <c r="X596" i="29" s="1"/>
  <c r="W596" i="29" s="1"/>
  <c r="BK596" i="29"/>
  <c r="AA596" i="29" s="1"/>
  <c r="BU596" i="29" s="1"/>
  <c r="M597" i="29"/>
  <c r="BI596" i="29"/>
  <c r="U596" i="29" s="1"/>
  <c r="T596" i="29" s="1"/>
  <c r="BO596" i="29"/>
  <c r="BI4" i="29"/>
  <c r="U4" i="29" s="1"/>
  <c r="T4" i="29" s="1"/>
  <c r="BA5" i="29"/>
  <c r="BA4" i="29"/>
  <c r="BB2" i="29"/>
  <c r="AS5" i="29"/>
  <c r="AS4" i="29"/>
  <c r="AT2" i="29"/>
  <c r="Y222" i="27"/>
  <c r="Z222" i="27" s="1"/>
  <c r="Y55" i="27"/>
  <c r="Z55" i="27" s="1"/>
  <c r="T260" i="27"/>
  <c r="U260" i="27" s="1"/>
  <c r="AD246" i="27"/>
  <c r="AE246" i="27" s="1"/>
  <c r="Y235" i="27"/>
  <c r="Z235" i="27" s="1"/>
  <c r="Y224" i="27"/>
  <c r="Z224" i="27" s="1"/>
  <c r="T81" i="27"/>
  <c r="U81" i="27" s="1"/>
  <c r="AD56" i="27"/>
  <c r="AE56" i="27" s="1"/>
  <c r="AD36" i="27"/>
  <c r="AE36" i="27" s="1"/>
  <c r="I122" i="27"/>
  <c r="T264" i="27"/>
  <c r="U264" i="27" s="1"/>
  <c r="Y175" i="27"/>
  <c r="Z175" i="27" s="1"/>
  <c r="AD261" i="27"/>
  <c r="AE261" i="27" s="1"/>
  <c r="T248" i="27"/>
  <c r="U248" i="27" s="1"/>
  <c r="Y25" i="27"/>
  <c r="Z25" i="27" s="1"/>
  <c r="AR151" i="27"/>
  <c r="R407" i="27" s="1"/>
  <c r="Q407" i="27" s="1"/>
  <c r="AR211" i="27"/>
  <c r="R467" i="27" s="1"/>
  <c r="Q467" i="27" s="1"/>
  <c r="AR35" i="27"/>
  <c r="R291" i="27" s="1"/>
  <c r="Q291" i="27" s="1"/>
  <c r="AR196" i="27"/>
  <c r="R452" i="27" s="1"/>
  <c r="Q452" i="27" s="1"/>
  <c r="AR220" i="27"/>
  <c r="R476" i="27" s="1"/>
  <c r="Q476" i="27" s="1"/>
  <c r="AR217" i="27"/>
  <c r="R473" i="27" s="1"/>
  <c r="Q473" i="27" s="1"/>
  <c r="AR261" i="27"/>
  <c r="R517" i="27" s="1"/>
  <c r="Q517" i="27" s="1"/>
  <c r="E121" i="27"/>
  <c r="F121" i="27" s="1"/>
  <c r="I121" i="27" s="1"/>
  <c r="E202" i="27"/>
  <c r="F202" i="27" s="1"/>
  <c r="AD231" i="27"/>
  <c r="AE231" i="27" s="1"/>
  <c r="Y237" i="27"/>
  <c r="Z237" i="27" s="1"/>
  <c r="Y206" i="27"/>
  <c r="Z206" i="27" s="1"/>
  <c r="AD265" i="27"/>
  <c r="AE265" i="27" s="1"/>
  <c r="AH265" i="27" s="1"/>
  <c r="N521" i="27" s="1"/>
  <c r="M521" i="27" s="1"/>
  <c r="T262" i="27"/>
  <c r="U262" i="27" s="1"/>
  <c r="Y243" i="27"/>
  <c r="Z243" i="27" s="1"/>
  <c r="Y221" i="27"/>
  <c r="Z221" i="27" s="1"/>
  <c r="AD212" i="27"/>
  <c r="AE212" i="27" s="1"/>
  <c r="AD155" i="27"/>
  <c r="AE155" i="27" s="1"/>
  <c r="AD237" i="27"/>
  <c r="AE237" i="27" s="1"/>
  <c r="Y220" i="27"/>
  <c r="Z220" i="27" s="1"/>
  <c r="Y188" i="27"/>
  <c r="Z188" i="27" s="1"/>
  <c r="T228" i="27"/>
  <c r="U228" i="27" s="1"/>
  <c r="T37" i="27"/>
  <c r="U37" i="27" s="1"/>
  <c r="T88" i="27"/>
  <c r="U88" i="27" s="1"/>
  <c r="T170" i="27"/>
  <c r="U170" i="27" s="1"/>
  <c r="T34" i="27"/>
  <c r="U34" i="27" s="1"/>
  <c r="T63" i="27"/>
  <c r="U63" i="27" s="1"/>
  <c r="T20" i="27"/>
  <c r="U20" i="27" s="1"/>
  <c r="T16" i="27"/>
  <c r="U16" i="27" s="1"/>
  <c r="T97" i="27"/>
  <c r="U97" i="27" s="1"/>
  <c r="T86" i="27"/>
  <c r="U86" i="27" s="1"/>
  <c r="T96" i="27"/>
  <c r="U96" i="27" s="1"/>
  <c r="T122" i="27"/>
  <c r="U122" i="27" s="1"/>
  <c r="T162" i="27"/>
  <c r="U162" i="27" s="1"/>
  <c r="T156" i="27"/>
  <c r="U156" i="27" s="1"/>
  <c r="T184" i="27"/>
  <c r="U184" i="27" s="1"/>
  <c r="T180" i="27"/>
  <c r="U180" i="27" s="1"/>
  <c r="T29" i="27"/>
  <c r="U29" i="27" s="1"/>
  <c r="T41" i="27"/>
  <c r="U41" i="27" s="1"/>
  <c r="T188" i="27"/>
  <c r="U188" i="27" s="1"/>
  <c r="X188" i="27" s="1"/>
  <c r="J444" i="27" s="1"/>
  <c r="I444" i="27" s="1"/>
  <c r="T106" i="27"/>
  <c r="U106" i="27" s="1"/>
  <c r="T67" i="27"/>
  <c r="U67" i="27" s="1"/>
  <c r="X67" i="27" s="1"/>
  <c r="T60" i="27"/>
  <c r="U60" i="27" s="1"/>
  <c r="T261" i="27"/>
  <c r="U261" i="27" s="1"/>
  <c r="X261" i="27" s="1"/>
  <c r="J517" i="27" s="1"/>
  <c r="I517" i="27" s="1"/>
  <c r="T233" i="27"/>
  <c r="U233" i="27" s="1"/>
  <c r="X233" i="27" s="1"/>
  <c r="J489" i="27" s="1"/>
  <c r="I489" i="27" s="1"/>
  <c r="T36" i="27"/>
  <c r="U36" i="27" s="1"/>
  <c r="T19" i="27"/>
  <c r="U19" i="27" s="1"/>
  <c r="T23" i="27"/>
  <c r="U23" i="27" s="1"/>
  <c r="T68" i="27"/>
  <c r="U68" i="27" s="1"/>
  <c r="T39" i="27"/>
  <c r="U39" i="27" s="1"/>
  <c r="T56" i="27"/>
  <c r="U56" i="27" s="1"/>
  <c r="T99" i="27"/>
  <c r="U99" i="27" s="1"/>
  <c r="T114" i="27"/>
  <c r="U114" i="27" s="1"/>
  <c r="T103" i="27"/>
  <c r="U103" i="27" s="1"/>
  <c r="T174" i="27"/>
  <c r="U174" i="27" s="1"/>
  <c r="T163" i="27"/>
  <c r="U163" i="27" s="1"/>
  <c r="T192" i="27"/>
  <c r="U192" i="27" s="1"/>
  <c r="T254" i="27"/>
  <c r="U254" i="27" s="1"/>
  <c r="T57" i="27"/>
  <c r="U57" i="27" s="1"/>
  <c r="T64" i="27"/>
  <c r="U64" i="27" s="1"/>
  <c r="X64" i="27" s="1"/>
  <c r="T220" i="27"/>
  <c r="U220" i="27" s="1"/>
  <c r="X220" i="27" s="1"/>
  <c r="J476" i="27" s="1"/>
  <c r="I476" i="27" s="1"/>
  <c r="T32" i="27"/>
  <c r="U32" i="27" s="1"/>
  <c r="T45" i="27"/>
  <c r="U45" i="27" s="1"/>
  <c r="T84" i="27"/>
  <c r="U84" i="27" s="1"/>
  <c r="T87" i="27"/>
  <c r="U87" i="27" s="1"/>
  <c r="T149" i="27"/>
  <c r="U149" i="27" s="1"/>
  <c r="T138" i="27"/>
  <c r="U138" i="27" s="1"/>
  <c r="T159" i="27"/>
  <c r="U159" i="27" s="1"/>
  <c r="T169" i="27"/>
  <c r="U169" i="27" s="1"/>
  <c r="T141" i="27"/>
  <c r="U141" i="27" s="1"/>
  <c r="T77" i="27"/>
  <c r="U77" i="27" s="1"/>
  <c r="X77" i="27" s="1"/>
  <c r="T44" i="27"/>
  <c r="U44" i="27" s="1"/>
  <c r="T132" i="27"/>
  <c r="U132" i="27" s="1"/>
  <c r="X132" i="27" s="1"/>
  <c r="J388" i="27" s="1"/>
  <c r="I388" i="27" s="1"/>
  <c r="T65" i="27"/>
  <c r="U65" i="27" s="1"/>
  <c r="T30" i="27"/>
  <c r="U30" i="27" s="1"/>
  <c r="T51" i="27"/>
  <c r="U51" i="27" s="1"/>
  <c r="T100" i="27"/>
  <c r="U100" i="27" s="1"/>
  <c r="T59" i="27"/>
  <c r="U59" i="27" s="1"/>
  <c r="T94" i="27"/>
  <c r="U94" i="27" s="1"/>
  <c r="T151" i="27"/>
  <c r="U151" i="27" s="1"/>
  <c r="T148" i="27"/>
  <c r="U148" i="27" s="1"/>
  <c r="T161" i="27"/>
  <c r="U161" i="27" s="1"/>
  <c r="T167" i="27"/>
  <c r="U167" i="27" s="1"/>
  <c r="T165" i="27"/>
  <c r="U165" i="27" s="1"/>
  <c r="T190" i="27"/>
  <c r="U190" i="27" s="1"/>
  <c r="T194" i="27"/>
  <c r="U194" i="27" s="1"/>
  <c r="T175" i="27"/>
  <c r="U175" i="27" s="1"/>
  <c r="T61" i="27"/>
  <c r="U61" i="27" s="1"/>
  <c r="X61" i="27" s="1"/>
  <c r="T21" i="27"/>
  <c r="U21" i="27" s="1"/>
  <c r="X21" i="27" s="1"/>
  <c r="T201" i="27"/>
  <c r="U201" i="27" s="1"/>
  <c r="T107" i="27"/>
  <c r="U107" i="27" s="1"/>
  <c r="T139" i="27"/>
  <c r="U139" i="27" s="1"/>
  <c r="T110" i="27"/>
  <c r="U110" i="27" s="1"/>
  <c r="T200" i="27"/>
  <c r="U200" i="27" s="1"/>
  <c r="T245" i="27"/>
  <c r="U245" i="27" s="1"/>
  <c r="X245" i="27" s="1"/>
  <c r="J501" i="27" s="1"/>
  <c r="I501" i="27" s="1"/>
  <c r="T214" i="27"/>
  <c r="U214" i="27" s="1"/>
  <c r="T223" i="27"/>
  <c r="U223" i="27" s="1"/>
  <c r="X223" i="27" s="1"/>
  <c r="J479" i="27" s="1"/>
  <c r="I479" i="27" s="1"/>
  <c r="T70" i="27"/>
  <c r="U70" i="27" s="1"/>
  <c r="T50" i="27"/>
  <c r="U50" i="27" s="1"/>
  <c r="T55" i="27"/>
  <c r="U55" i="27" s="1"/>
  <c r="T73" i="27"/>
  <c r="U73" i="27" s="1"/>
  <c r="T78" i="27"/>
  <c r="U78" i="27" s="1"/>
  <c r="T117" i="27"/>
  <c r="U117" i="27" s="1"/>
  <c r="T126" i="27"/>
  <c r="U126" i="27" s="1"/>
  <c r="T120" i="27"/>
  <c r="U120" i="27" s="1"/>
  <c r="T143" i="27"/>
  <c r="U143" i="27" s="1"/>
  <c r="T145" i="27"/>
  <c r="U145" i="27" s="1"/>
  <c r="T203" i="27"/>
  <c r="U203" i="27" s="1"/>
  <c r="T104" i="27"/>
  <c r="U104" i="27" s="1"/>
  <c r="T26" i="27"/>
  <c r="U26" i="27" s="1"/>
  <c r="T95" i="27"/>
  <c r="U95" i="27" s="1"/>
  <c r="V95" i="27" s="1"/>
  <c r="T18" i="27"/>
  <c r="U18" i="27" s="1"/>
  <c r="X18" i="27" s="1"/>
  <c r="T112" i="27"/>
  <c r="U112" i="27" s="1"/>
  <c r="T212" i="27"/>
  <c r="U212" i="27" s="1"/>
  <c r="T246" i="27"/>
  <c r="U246" i="27" s="1"/>
  <c r="T49" i="27"/>
  <c r="U49" i="27" s="1"/>
  <c r="T79" i="27"/>
  <c r="U79" i="27" s="1"/>
  <c r="T93" i="27"/>
  <c r="U93" i="27" s="1"/>
  <c r="T109" i="27"/>
  <c r="U109" i="27" s="1"/>
  <c r="X109" i="27" s="1"/>
  <c r="J365" i="27" s="1"/>
  <c r="I365" i="27" s="1"/>
  <c r="T71" i="27"/>
  <c r="U71" i="27" s="1"/>
  <c r="T92" i="27"/>
  <c r="U92" i="27" s="1"/>
  <c r="T15" i="27"/>
  <c r="U15" i="27" s="1"/>
  <c r="X15" i="27" s="1"/>
  <c r="T40" i="27"/>
  <c r="U40" i="27" s="1"/>
  <c r="X40" i="27" s="1"/>
  <c r="T121" i="27"/>
  <c r="U121" i="27" s="1"/>
  <c r="X121" i="27" s="1"/>
  <c r="J377" i="27" s="1"/>
  <c r="I377" i="27" s="1"/>
  <c r="T239" i="27"/>
  <c r="U239" i="27" s="1"/>
  <c r="X239" i="27" s="1"/>
  <c r="J495" i="27" s="1"/>
  <c r="I495" i="27" s="1"/>
  <c r="T35" i="27"/>
  <c r="U35" i="27" s="1"/>
  <c r="T48" i="27"/>
  <c r="U48" i="27" s="1"/>
  <c r="X48" i="27" s="1"/>
  <c r="T62" i="27"/>
  <c r="U62" i="27" s="1"/>
  <c r="T52" i="27"/>
  <c r="U52" i="27" s="1"/>
  <c r="T98" i="27"/>
  <c r="U98" i="27" s="1"/>
  <c r="T83" i="27"/>
  <c r="U83" i="27" s="1"/>
  <c r="T102" i="27"/>
  <c r="U102" i="27" s="1"/>
  <c r="T130" i="27"/>
  <c r="U130" i="27" s="1"/>
  <c r="T152" i="27"/>
  <c r="U152" i="27" s="1"/>
  <c r="T173" i="27"/>
  <c r="U173" i="27" s="1"/>
  <c r="V174" i="27" s="1"/>
  <c r="T155" i="27"/>
  <c r="U155" i="27" s="1"/>
  <c r="T171" i="27"/>
  <c r="U171" i="27" s="1"/>
  <c r="T157" i="27"/>
  <c r="U157" i="27" s="1"/>
  <c r="T176" i="27"/>
  <c r="U176" i="27" s="1"/>
  <c r="T206" i="27"/>
  <c r="U206" i="27" s="1"/>
  <c r="T253" i="27"/>
  <c r="U253" i="27" s="1"/>
  <c r="N213" i="27"/>
  <c r="F469" i="27" s="1"/>
  <c r="E469" i="27" s="1"/>
  <c r="N211" i="27"/>
  <c r="F467" i="27" s="1"/>
  <c r="E467" i="27" s="1"/>
  <c r="N229" i="27"/>
  <c r="F485" i="27" s="1"/>
  <c r="E485" i="27" s="1"/>
  <c r="N45" i="27"/>
  <c r="N174" i="27"/>
  <c r="F430" i="27" s="1"/>
  <c r="E430" i="27" s="1"/>
  <c r="N169" i="27"/>
  <c r="F425" i="27" s="1"/>
  <c r="E425" i="27" s="1"/>
  <c r="N232" i="27"/>
  <c r="F488" i="27" s="1"/>
  <c r="E488" i="27" s="1"/>
  <c r="N235" i="27"/>
  <c r="F491" i="27" s="1"/>
  <c r="E491" i="27" s="1"/>
  <c r="N94" i="27"/>
  <c r="N127" i="27"/>
  <c r="T265" i="27"/>
  <c r="U265" i="27" s="1"/>
  <c r="Y260" i="27"/>
  <c r="Z260" i="27" s="1"/>
  <c r="Y240" i="27"/>
  <c r="Z240" i="27" s="1"/>
  <c r="AD247" i="27"/>
  <c r="AE247" i="27" s="1"/>
  <c r="Y239" i="27"/>
  <c r="Z239" i="27" s="1"/>
  <c r="Y245" i="27"/>
  <c r="Z245" i="27" s="1"/>
  <c r="Y254" i="27"/>
  <c r="Z254" i="27" s="1"/>
  <c r="T229" i="27"/>
  <c r="U229" i="27" s="1"/>
  <c r="T235" i="27"/>
  <c r="U235" i="27" s="1"/>
  <c r="AD220" i="27"/>
  <c r="AE220" i="27" s="1"/>
  <c r="AD190" i="27"/>
  <c r="AE190" i="27" s="1"/>
  <c r="Y182" i="27"/>
  <c r="Z182" i="27" s="1"/>
  <c r="Y190" i="27"/>
  <c r="Z190" i="27" s="1"/>
  <c r="T153" i="27"/>
  <c r="U153" i="27" s="1"/>
  <c r="Y160" i="27"/>
  <c r="Z160" i="27" s="1"/>
  <c r="AC160" i="27" s="1"/>
  <c r="L416" i="27" s="1"/>
  <c r="K416" i="27" s="1"/>
  <c r="T168" i="27"/>
  <c r="U168" i="27" s="1"/>
  <c r="AD157" i="27"/>
  <c r="AE157" i="27" s="1"/>
  <c r="AD99" i="27"/>
  <c r="AE99" i="27" s="1"/>
  <c r="AD262" i="27"/>
  <c r="AE262" i="27" s="1"/>
  <c r="AH262" i="27" s="1"/>
  <c r="N518" i="27" s="1"/>
  <c r="M518" i="27" s="1"/>
  <c r="AD210" i="27"/>
  <c r="AE210" i="27" s="1"/>
  <c r="AD264" i="27"/>
  <c r="AE264" i="27" s="1"/>
  <c r="AD146" i="27"/>
  <c r="AE146" i="27" s="1"/>
  <c r="AD244" i="27"/>
  <c r="AE244" i="27" s="1"/>
  <c r="AD70" i="27"/>
  <c r="AE70" i="27" s="1"/>
  <c r="AD26" i="27"/>
  <c r="AE26" i="27" s="1"/>
  <c r="AD45" i="27"/>
  <c r="AE45" i="27" s="1"/>
  <c r="AD47" i="27"/>
  <c r="AE47" i="27" s="1"/>
  <c r="AD79" i="27"/>
  <c r="AE79" i="27" s="1"/>
  <c r="AD66" i="27"/>
  <c r="AE66" i="27" s="1"/>
  <c r="AD63" i="27"/>
  <c r="AE63" i="27" s="1"/>
  <c r="AD60" i="27"/>
  <c r="AE60" i="27" s="1"/>
  <c r="AH60" i="27" s="1"/>
  <c r="AD141" i="27"/>
  <c r="AE141" i="27" s="1"/>
  <c r="AD147" i="27"/>
  <c r="AE147" i="27" s="1"/>
  <c r="AD118" i="27"/>
  <c r="AE118" i="27" s="1"/>
  <c r="AD134" i="27"/>
  <c r="AE134" i="27" s="1"/>
  <c r="AD128" i="27"/>
  <c r="AE128" i="27" s="1"/>
  <c r="AD171" i="27"/>
  <c r="AE171" i="27" s="1"/>
  <c r="AD191" i="27"/>
  <c r="AE191" i="27" s="1"/>
  <c r="AD53" i="27"/>
  <c r="AE53" i="27" s="1"/>
  <c r="AH53" i="27" s="1"/>
  <c r="AD39" i="27"/>
  <c r="AE39" i="27" s="1"/>
  <c r="AH39" i="27" s="1"/>
  <c r="AD31" i="27"/>
  <c r="AE31" i="27" s="1"/>
  <c r="AD16" i="27"/>
  <c r="AE16" i="27" s="1"/>
  <c r="AD51" i="27"/>
  <c r="AE51" i="27" s="1"/>
  <c r="AD57" i="27"/>
  <c r="AE57" i="27" s="1"/>
  <c r="AD98" i="27"/>
  <c r="AE98" i="27" s="1"/>
  <c r="AD131" i="27"/>
  <c r="AE131" i="27" s="1"/>
  <c r="AD144" i="27"/>
  <c r="AE144" i="27" s="1"/>
  <c r="AH144" i="27" s="1"/>
  <c r="N400" i="27" s="1"/>
  <c r="M400" i="27" s="1"/>
  <c r="AD145" i="27"/>
  <c r="AE145" i="27" s="1"/>
  <c r="AD175" i="27"/>
  <c r="AE175" i="27" s="1"/>
  <c r="AD168" i="27"/>
  <c r="AE168" i="27" s="1"/>
  <c r="AD185" i="27"/>
  <c r="AE185" i="27" s="1"/>
  <c r="AD162" i="27"/>
  <c r="AE162" i="27" s="1"/>
  <c r="AH162" i="27" s="1"/>
  <c r="N418" i="27" s="1"/>
  <c r="M418" i="27" s="1"/>
  <c r="AD194" i="27"/>
  <c r="AE194" i="27" s="1"/>
  <c r="AD251" i="27"/>
  <c r="AE251" i="27" s="1"/>
  <c r="AD68" i="27"/>
  <c r="AE68" i="27" s="1"/>
  <c r="AH68" i="27" s="1"/>
  <c r="N324" i="27" s="1"/>
  <c r="M324" i="27" s="1"/>
  <c r="AD17" i="27"/>
  <c r="AE17" i="27" s="1"/>
  <c r="AD76" i="27"/>
  <c r="AE76" i="27" s="1"/>
  <c r="AD73" i="27"/>
  <c r="AE73" i="27" s="1"/>
  <c r="AD89" i="27"/>
  <c r="AE89" i="27" s="1"/>
  <c r="AD107" i="27"/>
  <c r="AE107" i="27" s="1"/>
  <c r="AD151" i="27"/>
  <c r="AE151" i="27" s="1"/>
  <c r="AD133" i="27"/>
  <c r="AE133" i="27" s="1"/>
  <c r="AD160" i="27"/>
  <c r="AE160" i="27" s="1"/>
  <c r="AH160" i="27" s="1"/>
  <c r="N416" i="27" s="1"/>
  <c r="M416" i="27" s="1"/>
  <c r="AD164" i="27"/>
  <c r="AE164" i="27" s="1"/>
  <c r="AD59" i="27"/>
  <c r="AE59" i="27" s="1"/>
  <c r="AD148" i="27"/>
  <c r="AE148" i="27" s="1"/>
  <c r="AH148" i="27" s="1"/>
  <c r="N404" i="27" s="1"/>
  <c r="M404" i="27" s="1"/>
  <c r="AD201" i="27"/>
  <c r="AE201" i="27" s="1"/>
  <c r="AH201" i="27" s="1"/>
  <c r="N457" i="27" s="1"/>
  <c r="M457" i="27" s="1"/>
  <c r="AD260" i="27"/>
  <c r="AE260" i="27" s="1"/>
  <c r="AD20" i="27"/>
  <c r="AE20" i="27" s="1"/>
  <c r="AD71" i="27"/>
  <c r="AE71" i="27" s="1"/>
  <c r="AD97" i="27"/>
  <c r="AE97" i="27" s="1"/>
  <c r="AF97" i="27" s="1"/>
  <c r="AD182" i="27"/>
  <c r="AE182" i="27" s="1"/>
  <c r="AD200" i="27"/>
  <c r="AE200" i="27" s="1"/>
  <c r="AD217" i="27"/>
  <c r="AE217" i="27" s="1"/>
  <c r="AD223" i="27"/>
  <c r="AE223" i="27" s="1"/>
  <c r="AD189" i="27"/>
  <c r="AE189" i="27" s="1"/>
  <c r="AH189" i="27" s="1"/>
  <c r="N445" i="27" s="1"/>
  <c r="M445" i="27" s="1"/>
  <c r="AD84" i="27"/>
  <c r="AE84" i="27" s="1"/>
  <c r="AD181" i="27"/>
  <c r="AE181" i="27" s="1"/>
  <c r="AH181" i="27" s="1"/>
  <c r="N437" i="27" s="1"/>
  <c r="M437" i="27" s="1"/>
  <c r="AD18" i="27"/>
  <c r="AE18" i="27" s="1"/>
  <c r="AH18" i="27" s="1"/>
  <c r="AD33" i="27"/>
  <c r="AE33" i="27" s="1"/>
  <c r="AD65" i="27"/>
  <c r="AE65" i="27" s="1"/>
  <c r="AD48" i="27"/>
  <c r="AE48" i="27" s="1"/>
  <c r="AD92" i="27"/>
  <c r="AE92" i="27" s="1"/>
  <c r="AD93" i="27"/>
  <c r="AE93" i="27" s="1"/>
  <c r="AD112" i="27"/>
  <c r="AE112" i="27" s="1"/>
  <c r="AD114" i="27"/>
  <c r="AE114" i="27" s="1"/>
  <c r="AD136" i="27"/>
  <c r="AE136" i="27" s="1"/>
  <c r="AH136" i="27" s="1"/>
  <c r="N392" i="27" s="1"/>
  <c r="M392" i="27" s="1"/>
  <c r="AD149" i="27"/>
  <c r="AE149" i="27" s="1"/>
  <c r="AD152" i="27"/>
  <c r="AE152" i="27" s="1"/>
  <c r="AD172" i="27"/>
  <c r="AE172" i="27" s="1"/>
  <c r="AD167" i="27"/>
  <c r="AE167" i="27" s="1"/>
  <c r="AD188" i="27"/>
  <c r="AE188" i="27" s="1"/>
  <c r="AD206" i="27"/>
  <c r="AE206" i="27" s="1"/>
  <c r="AD137" i="27"/>
  <c r="AE137" i="27" s="1"/>
  <c r="AD153" i="27"/>
  <c r="AE153" i="27" s="1"/>
  <c r="AH153" i="27" s="1"/>
  <c r="N409" i="27" s="1"/>
  <c r="M409" i="27" s="1"/>
  <c r="AD229" i="27"/>
  <c r="AE229" i="27" s="1"/>
  <c r="AH229" i="27" s="1"/>
  <c r="N485" i="27" s="1"/>
  <c r="M485" i="27" s="1"/>
  <c r="AD257" i="27"/>
  <c r="AE257" i="27" s="1"/>
  <c r="AD232" i="27"/>
  <c r="AE232" i="27" s="1"/>
  <c r="AH232" i="27" s="1"/>
  <c r="N488" i="27" s="1"/>
  <c r="M488" i="27" s="1"/>
  <c r="AD25" i="27"/>
  <c r="AE25" i="27" s="1"/>
  <c r="AD35" i="27"/>
  <c r="AE35" i="27" s="1"/>
  <c r="AD23" i="27"/>
  <c r="AE23" i="27" s="1"/>
  <c r="AD41" i="27"/>
  <c r="AE41" i="27" s="1"/>
  <c r="AD54" i="27"/>
  <c r="AE54" i="27" s="1"/>
  <c r="AF54" i="27" s="1"/>
  <c r="AD62" i="27"/>
  <c r="AE62" i="27" s="1"/>
  <c r="AD105" i="27"/>
  <c r="AE105" i="27" s="1"/>
  <c r="AD110" i="27"/>
  <c r="AE110" i="27" s="1"/>
  <c r="AD154" i="27"/>
  <c r="AE154" i="27" s="1"/>
  <c r="AD103" i="27"/>
  <c r="AE103" i="27" s="1"/>
  <c r="AD42" i="27"/>
  <c r="AE42" i="27" s="1"/>
  <c r="AH42" i="27" s="1"/>
  <c r="AD55" i="27"/>
  <c r="AE55" i="27" s="1"/>
  <c r="AD117" i="27"/>
  <c r="AE117" i="27" s="1"/>
  <c r="AH117" i="27" s="1"/>
  <c r="N373" i="27" s="1"/>
  <c r="M373" i="27" s="1"/>
  <c r="AD108" i="27"/>
  <c r="AE108" i="27" s="1"/>
  <c r="AD96" i="27"/>
  <c r="AE96" i="27" s="1"/>
  <c r="AD126" i="27"/>
  <c r="AE126" i="27" s="1"/>
  <c r="AD120" i="27"/>
  <c r="AE120" i="27" s="1"/>
  <c r="AD109" i="27"/>
  <c r="AE109" i="27" s="1"/>
  <c r="AD139" i="27"/>
  <c r="AE139" i="27" s="1"/>
  <c r="AD163" i="27"/>
  <c r="AE163" i="27" s="1"/>
  <c r="AD165" i="27"/>
  <c r="AE165" i="27" s="1"/>
  <c r="AF165" i="27" s="1"/>
  <c r="AD178" i="27"/>
  <c r="AE178" i="27" s="1"/>
  <c r="AD198" i="27"/>
  <c r="AE198" i="27" s="1"/>
  <c r="AD216" i="27"/>
  <c r="AE216" i="27" s="1"/>
  <c r="AD214" i="27"/>
  <c r="AE214" i="27" s="1"/>
  <c r="AD219" i="27"/>
  <c r="AE219" i="27" s="1"/>
  <c r="AD215" i="27"/>
  <c r="AE215" i="27" s="1"/>
  <c r="AD221" i="27"/>
  <c r="AE221" i="27" s="1"/>
  <c r="AD255" i="27"/>
  <c r="AE255" i="27" s="1"/>
  <c r="AH255" i="27" s="1"/>
  <c r="N511" i="27" s="1"/>
  <c r="M511" i="27" s="1"/>
  <c r="T211" i="27"/>
  <c r="U211" i="27" s="1"/>
  <c r="T208" i="27"/>
  <c r="U208" i="27" s="1"/>
  <c r="AD199" i="27"/>
  <c r="AE199" i="27" s="1"/>
  <c r="T160" i="27"/>
  <c r="U160" i="27" s="1"/>
  <c r="AD123" i="27"/>
  <c r="AE123" i="27" s="1"/>
  <c r="AD95" i="27"/>
  <c r="AE95" i="27" s="1"/>
  <c r="Y63" i="27"/>
  <c r="Z63" i="27" s="1"/>
  <c r="AD44" i="27"/>
  <c r="AE44" i="27" s="1"/>
  <c r="AF45" i="27" s="1"/>
  <c r="AD241" i="27"/>
  <c r="AE241" i="27" s="1"/>
  <c r="I78" i="27"/>
  <c r="G78" i="27"/>
  <c r="Y246" i="27"/>
  <c r="Z246" i="27" s="1"/>
  <c r="Y252" i="27"/>
  <c r="Z252" i="27" s="1"/>
  <c r="T238" i="27"/>
  <c r="U238" i="27" s="1"/>
  <c r="Y227" i="27"/>
  <c r="Z227" i="27" s="1"/>
  <c r="T217" i="27"/>
  <c r="U217" i="27" s="1"/>
  <c r="T224" i="27"/>
  <c r="U224" i="27" s="1"/>
  <c r="AD209" i="27"/>
  <c r="AE209" i="27" s="1"/>
  <c r="T198" i="27"/>
  <c r="U198" i="27" s="1"/>
  <c r="T189" i="27"/>
  <c r="U189" i="27" s="1"/>
  <c r="Y171" i="27"/>
  <c r="Z171" i="27" s="1"/>
  <c r="Y157" i="27"/>
  <c r="Z157" i="27" s="1"/>
  <c r="Y133" i="27"/>
  <c r="Z133" i="27" s="1"/>
  <c r="Y147" i="27"/>
  <c r="Z147" i="27" s="1"/>
  <c r="AC147" i="27" s="1"/>
  <c r="L403" i="27" s="1"/>
  <c r="K403" i="27" s="1"/>
  <c r="T136" i="27"/>
  <c r="U136" i="27" s="1"/>
  <c r="T75" i="27"/>
  <c r="U75" i="27" s="1"/>
  <c r="X75" i="27" s="1"/>
  <c r="T187" i="27"/>
  <c r="U187" i="27" s="1"/>
  <c r="Y168" i="27"/>
  <c r="Z168" i="27" s="1"/>
  <c r="Y118" i="27"/>
  <c r="Z118" i="27" s="1"/>
  <c r="Y23" i="27"/>
  <c r="Z23" i="27" s="1"/>
  <c r="Y30" i="27"/>
  <c r="Z30" i="27" s="1"/>
  <c r="Y51" i="27"/>
  <c r="Z51" i="27" s="1"/>
  <c r="AC51" i="27" s="1"/>
  <c r="Y56" i="27"/>
  <c r="Z56" i="27" s="1"/>
  <c r="Y84" i="27"/>
  <c r="Z84" i="27" s="1"/>
  <c r="Y98" i="27"/>
  <c r="Z98" i="27" s="1"/>
  <c r="Y131" i="27"/>
  <c r="Z131" i="27" s="1"/>
  <c r="Y146" i="27"/>
  <c r="Z146" i="27" s="1"/>
  <c r="Y185" i="27"/>
  <c r="Z185" i="27" s="1"/>
  <c r="Y165" i="27"/>
  <c r="Z165" i="27" s="1"/>
  <c r="Y134" i="27"/>
  <c r="Z134" i="27" s="1"/>
  <c r="AC134" i="27" s="1"/>
  <c r="L390" i="27" s="1"/>
  <c r="K390" i="27" s="1"/>
  <c r="Y217" i="27"/>
  <c r="Z217" i="27" s="1"/>
  <c r="Y65" i="27"/>
  <c r="Z65" i="27" s="1"/>
  <c r="Y76" i="27"/>
  <c r="Z76" i="27" s="1"/>
  <c r="Y73" i="27"/>
  <c r="Z73" i="27" s="1"/>
  <c r="Y86" i="27"/>
  <c r="Z86" i="27" s="1"/>
  <c r="Y105" i="27"/>
  <c r="Z105" i="27" s="1"/>
  <c r="Y123" i="27"/>
  <c r="Z123" i="27" s="1"/>
  <c r="Y136" i="27"/>
  <c r="Z136" i="27" s="1"/>
  <c r="AC136" i="27" s="1"/>
  <c r="L392" i="27" s="1"/>
  <c r="K392" i="27" s="1"/>
  <c r="Y163" i="27"/>
  <c r="Z163" i="27" s="1"/>
  <c r="Y145" i="27"/>
  <c r="Z145" i="27" s="1"/>
  <c r="AC145" i="27" s="1"/>
  <c r="L401" i="27" s="1"/>
  <c r="K401" i="27" s="1"/>
  <c r="Y28" i="27"/>
  <c r="Z28" i="27" s="1"/>
  <c r="Y60" i="27"/>
  <c r="Z60" i="27" s="1"/>
  <c r="Y78" i="27"/>
  <c r="Z78" i="27" s="1"/>
  <c r="Y97" i="27"/>
  <c r="Z97" i="27" s="1"/>
  <c r="Y122" i="27"/>
  <c r="Z122" i="27" s="1"/>
  <c r="Y92" i="27"/>
  <c r="Z92" i="27" s="1"/>
  <c r="Y112" i="27"/>
  <c r="Z112" i="27" s="1"/>
  <c r="Y174" i="27"/>
  <c r="Z174" i="27" s="1"/>
  <c r="Y17" i="27"/>
  <c r="Z17" i="27" s="1"/>
  <c r="Y48" i="27"/>
  <c r="Z48" i="27" s="1"/>
  <c r="Y41" i="27"/>
  <c r="Z41" i="27" s="1"/>
  <c r="Y59" i="27"/>
  <c r="Z59" i="27" s="1"/>
  <c r="Y81" i="27"/>
  <c r="Z81" i="27" s="1"/>
  <c r="Y108" i="27"/>
  <c r="Z108" i="27" s="1"/>
  <c r="AC108" i="27" s="1"/>
  <c r="L364" i="27" s="1"/>
  <c r="K364" i="27" s="1"/>
  <c r="Y115" i="27"/>
  <c r="Z115" i="27" s="1"/>
  <c r="Y125" i="27"/>
  <c r="Z125" i="27" s="1"/>
  <c r="Y152" i="27"/>
  <c r="Z152" i="27" s="1"/>
  <c r="Y139" i="27"/>
  <c r="Z139" i="27" s="1"/>
  <c r="Y172" i="27"/>
  <c r="Z172" i="27" s="1"/>
  <c r="Y170" i="27"/>
  <c r="Z170" i="27" s="1"/>
  <c r="Y176" i="27"/>
  <c r="Z176" i="27" s="1"/>
  <c r="Y213" i="27"/>
  <c r="Z213" i="27" s="1"/>
  <c r="AA214" i="27" s="1"/>
  <c r="Y232" i="27"/>
  <c r="Z232" i="27" s="1"/>
  <c r="Y259" i="27"/>
  <c r="Z259" i="27" s="1"/>
  <c r="Y31" i="27"/>
  <c r="Z31" i="27" s="1"/>
  <c r="Y22" i="27"/>
  <c r="Z22" i="27" s="1"/>
  <c r="Y44" i="27"/>
  <c r="Z44" i="27" s="1"/>
  <c r="Y57" i="27"/>
  <c r="Z57" i="27" s="1"/>
  <c r="Y82" i="27"/>
  <c r="Z82" i="27" s="1"/>
  <c r="Y95" i="27"/>
  <c r="Z95" i="27" s="1"/>
  <c r="AA95" i="27" s="1"/>
  <c r="Y167" i="27"/>
  <c r="Z167" i="27" s="1"/>
  <c r="Y198" i="27"/>
  <c r="Z198" i="27" s="1"/>
  <c r="Y191" i="27"/>
  <c r="Z191" i="27" s="1"/>
  <c r="Y195" i="27"/>
  <c r="Z195" i="27" s="1"/>
  <c r="Y196" i="27"/>
  <c r="Z196" i="27" s="1"/>
  <c r="Y16" i="27"/>
  <c r="Z16" i="27" s="1"/>
  <c r="Y34" i="27"/>
  <c r="Z34" i="27" s="1"/>
  <c r="Y70" i="27"/>
  <c r="Z70" i="27" s="1"/>
  <c r="AC70" i="27" s="1"/>
  <c r="Y47" i="27"/>
  <c r="Z47" i="27" s="1"/>
  <c r="Y83" i="27"/>
  <c r="Z83" i="27" s="1"/>
  <c r="Y117" i="27"/>
  <c r="Z117" i="27" s="1"/>
  <c r="Y114" i="27"/>
  <c r="Z114" i="27" s="1"/>
  <c r="Y120" i="27"/>
  <c r="Z120" i="27" s="1"/>
  <c r="Y128" i="27"/>
  <c r="Z128" i="27" s="1"/>
  <c r="Y96" i="27"/>
  <c r="Z96" i="27" s="1"/>
  <c r="AC96" i="27" s="1"/>
  <c r="L352" i="27" s="1"/>
  <c r="K352" i="27" s="1"/>
  <c r="Y155" i="27"/>
  <c r="Z155" i="27" s="1"/>
  <c r="AC155" i="27" s="1"/>
  <c r="L411" i="27" s="1"/>
  <c r="K411" i="27" s="1"/>
  <c r="Y255" i="27"/>
  <c r="Z255" i="27" s="1"/>
  <c r="AC255" i="27" s="1"/>
  <c r="L511" i="27" s="1"/>
  <c r="K511" i="27" s="1"/>
  <c r="Y126" i="27"/>
  <c r="Z126" i="27" s="1"/>
  <c r="Y183" i="27"/>
  <c r="Z183" i="27" s="1"/>
  <c r="Y20" i="27"/>
  <c r="Z20" i="27" s="1"/>
  <c r="Y50" i="27"/>
  <c r="Z50" i="27" s="1"/>
  <c r="Y79" i="27"/>
  <c r="Z79" i="27" s="1"/>
  <c r="Y100" i="27"/>
  <c r="Z100" i="27" s="1"/>
  <c r="Y71" i="27"/>
  <c r="Z71" i="27" s="1"/>
  <c r="AC71" i="27" s="1"/>
  <c r="Y94" i="27"/>
  <c r="Z94" i="27" s="1"/>
  <c r="Y149" i="27"/>
  <c r="Z149" i="27" s="1"/>
  <c r="Y148" i="27"/>
  <c r="Z148" i="27" s="1"/>
  <c r="Y154" i="27"/>
  <c r="Z154" i="27" s="1"/>
  <c r="Y199" i="27"/>
  <c r="Z199" i="27" s="1"/>
  <c r="Y189" i="27"/>
  <c r="Z189" i="27" s="1"/>
  <c r="Y208" i="27"/>
  <c r="Z208" i="27" s="1"/>
  <c r="Y223" i="27"/>
  <c r="Z223" i="27" s="1"/>
  <c r="Y230" i="27"/>
  <c r="Z230" i="27" s="1"/>
  <c r="Y238" i="27"/>
  <c r="Z238" i="27" s="1"/>
  <c r="Y253" i="27"/>
  <c r="Z253" i="27" s="1"/>
  <c r="Y261" i="27"/>
  <c r="Z261" i="27" s="1"/>
  <c r="Y256" i="27"/>
  <c r="Z256" i="27" s="1"/>
  <c r="T243" i="27"/>
  <c r="U243" i="27" s="1"/>
  <c r="AD225" i="27"/>
  <c r="AE225" i="27" s="1"/>
  <c r="T237" i="27"/>
  <c r="U237" i="27" s="1"/>
  <c r="X237" i="27" s="1"/>
  <c r="J493" i="27" s="1"/>
  <c r="I493" i="27" s="1"/>
  <c r="AD235" i="27"/>
  <c r="AE235" i="27" s="1"/>
  <c r="T221" i="27"/>
  <c r="U221" i="27" s="1"/>
  <c r="Y216" i="27"/>
  <c r="Z216" i="27" s="1"/>
  <c r="AD208" i="27"/>
  <c r="AE208" i="27" s="1"/>
  <c r="T179" i="27"/>
  <c r="U179" i="27" s="1"/>
  <c r="AD161" i="27"/>
  <c r="AE161" i="27" s="1"/>
  <c r="T164" i="27"/>
  <c r="U164" i="27" s="1"/>
  <c r="Y138" i="27"/>
  <c r="Z138" i="27" s="1"/>
  <c r="AA139" i="27" s="1"/>
  <c r="AD82" i="27"/>
  <c r="AE82" i="27" s="1"/>
  <c r="Y45" i="27"/>
  <c r="Z45" i="27" s="1"/>
  <c r="AD28" i="27"/>
  <c r="AE28" i="27" s="1"/>
  <c r="AD130" i="27"/>
  <c r="AE130" i="27" s="1"/>
  <c r="AH130" i="27" s="1"/>
  <c r="N386" i="27" s="1"/>
  <c r="M386" i="27" s="1"/>
  <c r="AD236" i="27"/>
  <c r="AE236" i="27" s="1"/>
  <c r="AD228" i="27"/>
  <c r="AE228" i="27" s="1"/>
  <c r="AD227" i="27"/>
  <c r="AE227" i="27" s="1"/>
  <c r="Y229" i="27"/>
  <c r="Z229" i="27" s="1"/>
  <c r="T259" i="27"/>
  <c r="U259" i="27" s="1"/>
  <c r="T250" i="27"/>
  <c r="U250" i="27" s="1"/>
  <c r="Y262" i="27"/>
  <c r="Z262" i="27" s="1"/>
  <c r="T263" i="27"/>
  <c r="U263" i="27" s="1"/>
  <c r="T252" i="27"/>
  <c r="U252" i="27" s="1"/>
  <c r="T255" i="27"/>
  <c r="U255" i="27" s="1"/>
  <c r="Y251" i="27"/>
  <c r="Z251" i="27" s="1"/>
  <c r="T256" i="27"/>
  <c r="U256" i="27" s="1"/>
  <c r="X256" i="27" s="1"/>
  <c r="J512" i="27" s="1"/>
  <c r="I512" i="27" s="1"/>
  <c r="T240" i="27"/>
  <c r="U240" i="27" s="1"/>
  <c r="AD238" i="27"/>
  <c r="AE238" i="27" s="1"/>
  <c r="Y212" i="27"/>
  <c r="Z212" i="27" s="1"/>
  <c r="T213" i="27"/>
  <c r="U213" i="27" s="1"/>
  <c r="AD224" i="27"/>
  <c r="AE224" i="27" s="1"/>
  <c r="Y179" i="27"/>
  <c r="Z179" i="27" s="1"/>
  <c r="T195" i="27"/>
  <c r="U195" i="27" s="1"/>
  <c r="Y162" i="27"/>
  <c r="Z162" i="27" s="1"/>
  <c r="AA163" i="27" s="1"/>
  <c r="T147" i="27"/>
  <c r="U147" i="27" s="1"/>
  <c r="T146" i="27"/>
  <c r="U146" i="27" s="1"/>
  <c r="AD122" i="27"/>
  <c r="AE122" i="27" s="1"/>
  <c r="Y103" i="27"/>
  <c r="Z103" i="27" s="1"/>
  <c r="Y62" i="27"/>
  <c r="Z62" i="27" s="1"/>
  <c r="Y257" i="27"/>
  <c r="Z257" i="27" s="1"/>
  <c r="Y265" i="27"/>
  <c r="Z265" i="27" s="1"/>
  <c r="AD263" i="27"/>
  <c r="AE263" i="27" s="1"/>
  <c r="AF263" i="27" s="1"/>
  <c r="AG263" i="27" s="1"/>
  <c r="Y264" i="27"/>
  <c r="Z264" i="27" s="1"/>
  <c r="Y263" i="27"/>
  <c r="Z263" i="27" s="1"/>
  <c r="AD252" i="27"/>
  <c r="AE252" i="27" s="1"/>
  <c r="Y248" i="27"/>
  <c r="Z248" i="27" s="1"/>
  <c r="AD249" i="27"/>
  <c r="AE249" i="27" s="1"/>
  <c r="AD239" i="27"/>
  <c r="AE239" i="27" s="1"/>
  <c r="AD222" i="27"/>
  <c r="AE222" i="27" s="1"/>
  <c r="T227" i="27"/>
  <c r="U227" i="27" s="1"/>
  <c r="Y219" i="27"/>
  <c r="Z219" i="27" s="1"/>
  <c r="Y205" i="27"/>
  <c r="Z205" i="27" s="1"/>
  <c r="Y192" i="27"/>
  <c r="Z192" i="27" s="1"/>
  <c r="Y194" i="27"/>
  <c r="Z194" i="27" s="1"/>
  <c r="Y68" i="27"/>
  <c r="Z68" i="27" s="1"/>
  <c r="AD159" i="27"/>
  <c r="AE159" i="27" s="1"/>
  <c r="AH159" i="27" s="1"/>
  <c r="N415" i="27" s="1"/>
  <c r="M415" i="27" s="1"/>
  <c r="AF262" i="27"/>
  <c r="AD256" i="27"/>
  <c r="AE256" i="27" s="1"/>
  <c r="AH256" i="27" s="1"/>
  <c r="N512" i="27" s="1"/>
  <c r="M512" i="27" s="1"/>
  <c r="AD250" i="27"/>
  <c r="AE250" i="27" s="1"/>
  <c r="T232" i="27"/>
  <c r="U232" i="27" s="1"/>
  <c r="T222" i="27"/>
  <c r="U222" i="27" s="1"/>
  <c r="AD233" i="27"/>
  <c r="AE233" i="27" s="1"/>
  <c r="Y214" i="27"/>
  <c r="Z214" i="27" s="1"/>
  <c r="T219" i="27"/>
  <c r="U219" i="27" s="1"/>
  <c r="AD213" i="27"/>
  <c r="AE213" i="27" s="1"/>
  <c r="T216" i="27"/>
  <c r="U216" i="27" s="1"/>
  <c r="X216" i="27" s="1"/>
  <c r="J472" i="27" s="1"/>
  <c r="I472" i="27" s="1"/>
  <c r="AD100" i="27"/>
  <c r="AE100" i="27" s="1"/>
  <c r="T17" i="27"/>
  <c r="U17" i="27" s="1"/>
  <c r="T22" i="27"/>
  <c r="U22" i="27" s="1"/>
  <c r="AD43" i="27"/>
  <c r="AE43" i="27" s="1"/>
  <c r="N30" i="27"/>
  <c r="N99" i="27"/>
  <c r="N138" i="27"/>
  <c r="N159" i="27"/>
  <c r="F415" i="27" s="1"/>
  <c r="E415" i="27" s="1"/>
  <c r="AR131" i="27"/>
  <c r="R387" i="27" s="1"/>
  <c r="Q387" i="27" s="1"/>
  <c r="AR126" i="27"/>
  <c r="R382" i="27" s="1"/>
  <c r="Q382" i="27" s="1"/>
  <c r="AR257" i="27"/>
  <c r="R513" i="27" s="1"/>
  <c r="Q513" i="27" s="1"/>
  <c r="AR165" i="27"/>
  <c r="R421" i="27" s="1"/>
  <c r="Q421" i="27" s="1"/>
  <c r="AR172" i="27"/>
  <c r="R428" i="27" s="1"/>
  <c r="Q428" i="27" s="1"/>
  <c r="AR183" i="27"/>
  <c r="R439" i="27" s="1"/>
  <c r="Q439" i="27" s="1"/>
  <c r="AR162" i="27"/>
  <c r="R418" i="27" s="1"/>
  <c r="Q418" i="27" s="1"/>
  <c r="E41" i="27"/>
  <c r="F41" i="27" s="1"/>
  <c r="G42" i="27" s="1"/>
  <c r="AI63" i="27"/>
  <c r="AJ63" i="27" s="1"/>
  <c r="E251" i="27"/>
  <c r="F251" i="27" s="1"/>
  <c r="AD116" i="27"/>
  <c r="AE116" i="27" s="1"/>
  <c r="N153" i="27"/>
  <c r="F409" i="27" s="1"/>
  <c r="E409" i="27" s="1"/>
  <c r="N67" i="27"/>
  <c r="AI40" i="27"/>
  <c r="AJ40" i="27" s="1"/>
  <c r="AI83" i="27"/>
  <c r="AJ83" i="27" s="1"/>
  <c r="AM83" i="27" s="1"/>
  <c r="P339" i="27" s="1"/>
  <c r="O339" i="27" s="1"/>
  <c r="AK73" i="27"/>
  <c r="N80" i="27"/>
  <c r="N179" i="27"/>
  <c r="F435" i="27" s="1"/>
  <c r="E435" i="27" s="1"/>
  <c r="I30" i="27"/>
  <c r="I96" i="27"/>
  <c r="AI174" i="27"/>
  <c r="AJ174" i="27" s="1"/>
  <c r="AM174" i="27" s="1"/>
  <c r="P430" i="27" s="1"/>
  <c r="O430" i="27" s="1"/>
  <c r="N156" i="27"/>
  <c r="F412" i="27" s="1"/>
  <c r="E412" i="27" s="1"/>
  <c r="N48" i="27"/>
  <c r="O185" i="27"/>
  <c r="P185" i="27" s="1"/>
  <c r="S185" i="27" s="1"/>
  <c r="H441" i="27" s="1"/>
  <c r="G441" i="27" s="1"/>
  <c r="J96" i="27"/>
  <c r="K96" i="27" s="1"/>
  <c r="N96" i="27" s="1"/>
  <c r="AI45" i="27"/>
  <c r="AJ45" i="27" s="1"/>
  <c r="AM45" i="27" s="1"/>
  <c r="P301" i="27" s="1"/>
  <c r="O301" i="27" s="1"/>
  <c r="AR46" i="27"/>
  <c r="R302" i="27" s="1"/>
  <c r="Q302" i="27" s="1"/>
  <c r="AR42" i="27"/>
  <c r="R298" i="27" s="1"/>
  <c r="Q298" i="27" s="1"/>
  <c r="AR16" i="27"/>
  <c r="R272" i="27" s="1"/>
  <c r="Q272" i="27" s="1"/>
  <c r="AR179" i="27"/>
  <c r="R435" i="27" s="1"/>
  <c r="Q435" i="27" s="1"/>
  <c r="AR143" i="27"/>
  <c r="R399" i="27" s="1"/>
  <c r="Q399" i="27" s="1"/>
  <c r="AR134" i="27"/>
  <c r="R390" i="27" s="1"/>
  <c r="Q390" i="27" s="1"/>
  <c r="AR215" i="27"/>
  <c r="R471" i="27" s="1"/>
  <c r="Q471" i="27" s="1"/>
  <c r="AR251" i="27"/>
  <c r="R507" i="27" s="1"/>
  <c r="Q507" i="27" s="1"/>
  <c r="AR239" i="27"/>
  <c r="R495" i="27" s="1"/>
  <c r="Q495" i="27" s="1"/>
  <c r="E40" i="27"/>
  <c r="F40" i="27" s="1"/>
  <c r="E156" i="27"/>
  <c r="F156" i="27" s="1"/>
  <c r="I156" i="27" s="1"/>
  <c r="AI206" i="27"/>
  <c r="AJ206" i="27" s="1"/>
  <c r="AM206" i="27" s="1"/>
  <c r="P462" i="27" s="1"/>
  <c r="O462" i="27" s="1"/>
  <c r="N162" i="27"/>
  <c r="F418" i="27" s="1"/>
  <c r="E418" i="27" s="1"/>
  <c r="N173" i="27"/>
  <c r="F429" i="27" s="1"/>
  <c r="E429" i="27" s="1"/>
  <c r="N143" i="27"/>
  <c r="N83" i="27"/>
  <c r="N192" i="27"/>
  <c r="F448" i="27" s="1"/>
  <c r="E448" i="27" s="1"/>
  <c r="N250" i="27"/>
  <c r="F506" i="27" s="1"/>
  <c r="E506" i="27" s="1"/>
  <c r="N114" i="27"/>
  <c r="Y215" i="27"/>
  <c r="Z215" i="27" s="1"/>
  <c r="N189" i="27"/>
  <c r="F445" i="27" s="1"/>
  <c r="E445" i="27" s="1"/>
  <c r="AK237" i="27"/>
  <c r="O119" i="27"/>
  <c r="P119" i="27" s="1"/>
  <c r="AN228" i="27"/>
  <c r="AO228" i="27" s="1"/>
  <c r="AP229" i="27" s="1"/>
  <c r="E61" i="27"/>
  <c r="F61" i="27" s="1"/>
  <c r="I61" i="27" s="1"/>
  <c r="E250" i="27"/>
  <c r="F250" i="27" s="1"/>
  <c r="I250" i="27" s="1"/>
  <c r="D506" i="27" s="1"/>
  <c r="C506" i="27" s="1"/>
  <c r="AI215" i="27"/>
  <c r="AJ215" i="27" s="1"/>
  <c r="AM215" i="27" s="1"/>
  <c r="P471" i="27" s="1"/>
  <c r="O471" i="27" s="1"/>
  <c r="O232" i="27"/>
  <c r="P232" i="27" s="1"/>
  <c r="S232" i="27" s="1"/>
  <c r="H488" i="27" s="1"/>
  <c r="G488" i="27" s="1"/>
  <c r="O42" i="27"/>
  <c r="P42" i="27" s="1"/>
  <c r="O33" i="27"/>
  <c r="P33" i="27" s="1"/>
  <c r="O234" i="27"/>
  <c r="P234" i="27" s="1"/>
  <c r="S234" i="27" s="1"/>
  <c r="H490" i="27" s="1"/>
  <c r="G490" i="27" s="1"/>
  <c r="AM195" i="27"/>
  <c r="P451" i="27" s="1"/>
  <c r="O451" i="27" s="1"/>
  <c r="O149" i="27"/>
  <c r="P149" i="27" s="1"/>
  <c r="AM28" i="27"/>
  <c r="AM31" i="27"/>
  <c r="AM50" i="27"/>
  <c r="P306" i="27" s="1"/>
  <c r="O306" i="27" s="1"/>
  <c r="AM116" i="27"/>
  <c r="P372" i="27" s="1"/>
  <c r="O372" i="27" s="1"/>
  <c r="X29" i="27"/>
  <c r="AI22" i="27"/>
  <c r="AJ22" i="27" s="1"/>
  <c r="AM22" i="27" s="1"/>
  <c r="AR29" i="27"/>
  <c r="R285" i="27" s="1"/>
  <c r="Q285" i="27" s="1"/>
  <c r="AR169" i="27"/>
  <c r="R425" i="27" s="1"/>
  <c r="Q425" i="27" s="1"/>
  <c r="AR100" i="27"/>
  <c r="R356" i="27" s="1"/>
  <c r="Q356" i="27" s="1"/>
  <c r="AR208" i="27"/>
  <c r="R464" i="27" s="1"/>
  <c r="Q464" i="27" s="1"/>
  <c r="AR148" i="27"/>
  <c r="R404" i="27" s="1"/>
  <c r="Q404" i="27" s="1"/>
  <c r="AR259" i="27"/>
  <c r="R515" i="27" s="1"/>
  <c r="Q515" i="27" s="1"/>
  <c r="AR240" i="27"/>
  <c r="R496" i="27" s="1"/>
  <c r="Q496" i="27" s="1"/>
  <c r="AR262" i="27"/>
  <c r="R518" i="27" s="1"/>
  <c r="Q518" i="27" s="1"/>
  <c r="E191" i="27"/>
  <c r="F191" i="27" s="1"/>
  <c r="E67" i="27"/>
  <c r="F67" i="27" s="1"/>
  <c r="AI173" i="27"/>
  <c r="AJ173" i="27" s="1"/>
  <c r="AM173" i="27" s="1"/>
  <c r="P429" i="27" s="1"/>
  <c r="O429" i="27" s="1"/>
  <c r="T199" i="27"/>
  <c r="U199" i="27" s="1"/>
  <c r="X199" i="27" s="1"/>
  <c r="J455" i="27" s="1"/>
  <c r="I455" i="27" s="1"/>
  <c r="AP228" i="27"/>
  <c r="AP227" i="27" s="1"/>
  <c r="AM187" i="27"/>
  <c r="P443" i="27" s="1"/>
  <c r="O443" i="27" s="1"/>
  <c r="O136" i="27"/>
  <c r="P136" i="27" s="1"/>
  <c r="AM154" i="27"/>
  <c r="P410" i="27" s="1"/>
  <c r="O410" i="27" s="1"/>
  <c r="Y119" i="27"/>
  <c r="Z119" i="27" s="1"/>
  <c r="AM63" i="27"/>
  <c r="P319" i="27" s="1"/>
  <c r="O319" i="27" s="1"/>
  <c r="AN74" i="27"/>
  <c r="AO74" i="27" s="1"/>
  <c r="AN210" i="27"/>
  <c r="AO210" i="27" s="1"/>
  <c r="AP210" i="27" s="1"/>
  <c r="AN58" i="27"/>
  <c r="AO58" i="27" s="1"/>
  <c r="AN67" i="27"/>
  <c r="AO67" i="27" s="1"/>
  <c r="AP68" i="27" s="1"/>
  <c r="AP67" i="27" s="1"/>
  <c r="AN90" i="27"/>
  <c r="AO90" i="27" s="1"/>
  <c r="AN177" i="27"/>
  <c r="AO177" i="27" s="1"/>
  <c r="AN189" i="27"/>
  <c r="AO189" i="27" s="1"/>
  <c r="AN180" i="27"/>
  <c r="AO180" i="27" s="1"/>
  <c r="AN191" i="27"/>
  <c r="AO191" i="27" s="1"/>
  <c r="AN116" i="27"/>
  <c r="AO116" i="27" s="1"/>
  <c r="AN52" i="27"/>
  <c r="AO52" i="27" s="1"/>
  <c r="AN83" i="27"/>
  <c r="AO83" i="27" s="1"/>
  <c r="AN42" i="27"/>
  <c r="AO42" i="27" s="1"/>
  <c r="AN183" i="27"/>
  <c r="AO183" i="27" s="1"/>
  <c r="AN34" i="27"/>
  <c r="AO34" i="27" s="1"/>
  <c r="AN57" i="27"/>
  <c r="AO57" i="27" s="1"/>
  <c r="AN87" i="27"/>
  <c r="AO87" i="27" s="1"/>
  <c r="J8" i="27"/>
  <c r="AN65" i="27"/>
  <c r="AO65" i="27" s="1"/>
  <c r="AN186" i="27"/>
  <c r="AO186" i="27" s="1"/>
  <c r="AP186" i="27" s="1"/>
  <c r="AN199" i="27"/>
  <c r="AO199" i="27" s="1"/>
  <c r="AN188" i="27"/>
  <c r="AO188" i="27" s="1"/>
  <c r="AN158" i="27"/>
  <c r="AO158" i="27" s="1"/>
  <c r="AN236" i="27"/>
  <c r="AO236" i="27" s="1"/>
  <c r="AN135" i="27"/>
  <c r="AO135" i="27" s="1"/>
  <c r="AN108" i="27"/>
  <c r="AO108" i="27" s="1"/>
  <c r="AP109" i="27" s="1"/>
  <c r="AN49" i="27"/>
  <c r="AO49" i="27" s="1"/>
  <c r="AN231" i="27"/>
  <c r="AO231" i="27" s="1"/>
  <c r="AP232" i="27" s="1"/>
  <c r="AP231" i="27" s="1"/>
  <c r="AN45" i="27"/>
  <c r="AO45" i="27" s="1"/>
  <c r="AN80" i="27"/>
  <c r="AO80" i="27" s="1"/>
  <c r="AN225" i="27"/>
  <c r="AO225" i="27" s="1"/>
  <c r="AN190" i="27"/>
  <c r="AO190" i="27" s="1"/>
  <c r="AN203" i="27"/>
  <c r="AO203" i="27" s="1"/>
  <c r="AN21" i="27"/>
  <c r="AO21" i="27" s="1"/>
  <c r="AN35" i="27"/>
  <c r="AO35" i="27" s="1"/>
  <c r="AN22" i="27"/>
  <c r="AO22" i="27" s="1"/>
  <c r="AN86" i="27"/>
  <c r="AO86" i="27" s="1"/>
  <c r="AN117" i="27"/>
  <c r="AO117" i="27" s="1"/>
  <c r="AN147" i="27"/>
  <c r="AO147" i="27" s="1"/>
  <c r="AN156" i="27"/>
  <c r="AO156" i="27" s="1"/>
  <c r="AN175" i="27"/>
  <c r="AO175" i="27" s="1"/>
  <c r="AP176" i="27" s="1"/>
  <c r="AP175" i="27" s="1"/>
  <c r="AN161" i="27"/>
  <c r="AO161" i="27" s="1"/>
  <c r="AP162" i="27" s="1"/>
  <c r="AN178" i="27"/>
  <c r="AO178" i="27" s="1"/>
  <c r="AN174" i="27"/>
  <c r="AO174" i="27" s="1"/>
  <c r="AP174" i="27" s="1"/>
  <c r="AN258" i="27"/>
  <c r="AO258" i="27" s="1"/>
  <c r="AN244" i="27"/>
  <c r="AO244" i="27" s="1"/>
  <c r="AN166" i="27"/>
  <c r="AO166" i="27" s="1"/>
  <c r="AN150" i="27"/>
  <c r="AO150" i="27" s="1"/>
  <c r="AN170" i="27"/>
  <c r="AO170" i="27" s="1"/>
  <c r="AN105" i="27"/>
  <c r="AO105" i="27" s="1"/>
  <c r="AP105" i="27" s="1"/>
  <c r="AN98" i="27"/>
  <c r="AO98" i="27" s="1"/>
  <c r="AN48" i="27"/>
  <c r="AO48" i="27" s="1"/>
  <c r="AN56" i="27"/>
  <c r="AO56" i="27" s="1"/>
  <c r="AN92" i="27"/>
  <c r="AO92" i="27" s="1"/>
  <c r="AN154" i="27"/>
  <c r="AO154" i="27" s="1"/>
  <c r="AN84" i="27"/>
  <c r="AO84" i="27" s="1"/>
  <c r="AN17" i="27"/>
  <c r="AO17" i="27" s="1"/>
  <c r="AN238" i="27"/>
  <c r="AO238" i="27" s="1"/>
  <c r="AP238" i="27" s="1"/>
  <c r="AN208" i="27"/>
  <c r="AO208" i="27" s="1"/>
  <c r="AN128" i="27"/>
  <c r="AO128" i="27" s="1"/>
  <c r="AN207" i="27"/>
  <c r="AO207" i="27" s="1"/>
  <c r="AN39" i="27"/>
  <c r="AO39" i="27" s="1"/>
  <c r="AN47" i="27"/>
  <c r="AO47" i="27" s="1"/>
  <c r="AN54" i="27"/>
  <c r="AO54" i="27" s="1"/>
  <c r="AN78" i="27"/>
  <c r="AO78" i="27" s="1"/>
  <c r="AN91" i="27"/>
  <c r="AO91" i="27" s="1"/>
  <c r="AP92" i="27" s="1"/>
  <c r="AP91" i="27" s="1"/>
  <c r="AN101" i="27"/>
  <c r="AO101" i="27" s="1"/>
  <c r="AN136" i="27"/>
  <c r="AO136" i="27" s="1"/>
  <c r="AN141" i="27"/>
  <c r="AO141" i="27" s="1"/>
  <c r="AN197" i="27"/>
  <c r="AO197" i="27" s="1"/>
  <c r="AP197" i="27" s="1"/>
  <c r="AN200" i="27"/>
  <c r="AO200" i="27" s="1"/>
  <c r="AN124" i="27"/>
  <c r="AO124" i="27" s="1"/>
  <c r="AN131" i="27"/>
  <c r="AO131" i="27" s="1"/>
  <c r="AN99" i="27"/>
  <c r="AO99" i="27" s="1"/>
  <c r="AP100" i="27" s="1"/>
  <c r="AP99" i="27" s="1"/>
  <c r="AN119" i="27"/>
  <c r="AO119" i="27" s="1"/>
  <c r="AN242" i="27"/>
  <c r="AO242" i="27" s="1"/>
  <c r="AN230" i="27"/>
  <c r="AO230" i="27" s="1"/>
  <c r="AN123" i="27"/>
  <c r="AO123" i="27" s="1"/>
  <c r="AN162" i="27"/>
  <c r="AO162" i="27" s="1"/>
  <c r="AN94" i="27"/>
  <c r="AO94" i="27" s="1"/>
  <c r="AN89" i="27"/>
  <c r="AO89" i="27" s="1"/>
  <c r="AN120" i="27"/>
  <c r="AO120" i="27" s="1"/>
  <c r="AN32" i="27"/>
  <c r="AO32" i="27" s="1"/>
  <c r="AN95" i="27"/>
  <c r="AO95" i="27" s="1"/>
  <c r="AN23" i="27"/>
  <c r="AO23" i="27" s="1"/>
  <c r="AN100" i="27"/>
  <c r="AO100" i="27" s="1"/>
  <c r="AN69" i="27"/>
  <c r="AO69" i="27" s="1"/>
  <c r="AN151" i="27"/>
  <c r="AO151" i="27" s="1"/>
  <c r="AN143" i="27"/>
  <c r="AO143" i="27" s="1"/>
  <c r="AN146" i="27"/>
  <c r="AO146" i="27" s="1"/>
  <c r="AN157" i="27"/>
  <c r="AO157" i="27" s="1"/>
  <c r="AN181" i="27"/>
  <c r="AO181" i="27" s="1"/>
  <c r="AP181" i="27" s="1"/>
  <c r="AN187" i="27"/>
  <c r="AO187" i="27" s="1"/>
  <c r="AN46" i="27"/>
  <c r="AO46" i="27" s="1"/>
  <c r="AN103" i="27"/>
  <c r="AO103" i="27" s="1"/>
  <c r="AP104" i="27" s="1"/>
  <c r="AP103" i="27" s="1"/>
  <c r="AN29" i="27"/>
  <c r="AO29" i="27" s="1"/>
  <c r="AN223" i="27"/>
  <c r="AO223" i="27" s="1"/>
  <c r="AN226" i="27"/>
  <c r="AO226" i="27" s="1"/>
  <c r="AN222" i="27"/>
  <c r="AO222" i="27" s="1"/>
  <c r="AN133" i="27"/>
  <c r="AO133" i="27" s="1"/>
  <c r="AN93" i="27"/>
  <c r="AO93" i="27" s="1"/>
  <c r="AN81" i="27"/>
  <c r="AO81" i="27" s="1"/>
  <c r="AP81" i="27" s="1"/>
  <c r="AN118" i="27"/>
  <c r="AO118" i="27" s="1"/>
  <c r="AN64" i="27"/>
  <c r="AO64" i="27" s="1"/>
  <c r="AN250" i="27"/>
  <c r="AO250" i="27" s="1"/>
  <c r="AN24" i="27"/>
  <c r="AO24" i="27" s="1"/>
  <c r="AN25" i="27"/>
  <c r="AO25" i="27" s="1"/>
  <c r="AN62" i="27"/>
  <c r="AO62" i="27" s="1"/>
  <c r="AN59" i="27"/>
  <c r="AO59" i="27" s="1"/>
  <c r="AN72" i="27"/>
  <c r="AO72" i="27" s="1"/>
  <c r="AN97" i="27"/>
  <c r="AO97" i="27" s="1"/>
  <c r="AN114" i="27"/>
  <c r="AO114" i="27" s="1"/>
  <c r="AN112" i="27"/>
  <c r="AO112" i="27" s="1"/>
  <c r="AN122" i="27"/>
  <c r="AO122" i="27" s="1"/>
  <c r="AN148" i="27"/>
  <c r="AO148" i="27" s="1"/>
  <c r="AN139" i="27"/>
  <c r="AO139" i="27" s="1"/>
  <c r="AN160" i="27"/>
  <c r="AO160" i="27" s="1"/>
  <c r="AN164" i="27"/>
  <c r="AO164" i="27" s="1"/>
  <c r="AN19" i="27"/>
  <c r="AO19" i="27" s="1"/>
  <c r="AN144" i="27"/>
  <c r="AO144" i="27" s="1"/>
  <c r="AN249" i="27"/>
  <c r="AO249" i="27" s="1"/>
  <c r="AN218" i="27"/>
  <c r="AO218" i="27" s="1"/>
  <c r="AP218" i="27" s="1"/>
  <c r="AN205" i="27"/>
  <c r="AO205" i="27" s="1"/>
  <c r="AN201" i="27"/>
  <c r="AO201" i="27" s="1"/>
  <c r="AP202" i="27" s="1"/>
  <c r="AN127" i="27"/>
  <c r="AO127" i="27" s="1"/>
  <c r="AN51" i="27"/>
  <c r="AO51" i="27" s="1"/>
  <c r="AN26" i="27"/>
  <c r="AO26" i="27" s="1"/>
  <c r="AN113" i="27"/>
  <c r="AO113" i="27" s="1"/>
  <c r="AN73" i="27"/>
  <c r="AO73" i="27" s="1"/>
  <c r="AN140" i="27"/>
  <c r="AO140" i="27" s="1"/>
  <c r="AN171" i="27"/>
  <c r="AO171" i="27" s="1"/>
  <c r="AN28" i="27"/>
  <c r="AO28" i="27" s="1"/>
  <c r="AN79" i="27"/>
  <c r="AO79" i="27" s="1"/>
  <c r="AN41" i="27"/>
  <c r="AO41" i="27" s="1"/>
  <c r="AN66" i="27"/>
  <c r="AO66" i="27" s="1"/>
  <c r="AN75" i="27"/>
  <c r="AO75" i="27" s="1"/>
  <c r="AN53" i="27"/>
  <c r="AO53" i="27" s="1"/>
  <c r="AN241" i="27"/>
  <c r="AO241" i="27" s="1"/>
  <c r="AP241" i="27" s="1"/>
  <c r="AN204" i="27"/>
  <c r="AO204" i="27" s="1"/>
  <c r="AN185" i="27"/>
  <c r="AO185" i="27" s="1"/>
  <c r="AN137" i="27"/>
  <c r="AO137" i="27" s="1"/>
  <c r="AP138" i="27" s="1"/>
  <c r="AN233" i="27"/>
  <c r="AO233" i="27" s="1"/>
  <c r="AN134" i="27"/>
  <c r="AO134" i="27" s="1"/>
  <c r="AN106" i="27"/>
  <c r="AO106" i="27" s="1"/>
  <c r="AN252" i="27"/>
  <c r="AO252" i="27" s="1"/>
  <c r="AP252" i="27" s="1"/>
  <c r="AN30" i="27"/>
  <c r="AO30" i="27" s="1"/>
  <c r="AN36" i="27"/>
  <c r="AO36" i="27" s="1"/>
  <c r="AN31" i="27"/>
  <c r="AO31" i="27" s="1"/>
  <c r="AP32" i="27" s="1"/>
  <c r="AN50" i="27"/>
  <c r="AO50" i="27" s="1"/>
  <c r="AN55" i="27"/>
  <c r="AO55" i="27" s="1"/>
  <c r="AN76" i="27"/>
  <c r="AO76" i="27" s="1"/>
  <c r="AN71" i="27"/>
  <c r="AO71" i="27" s="1"/>
  <c r="AN88" i="27"/>
  <c r="AO88" i="27" s="1"/>
  <c r="AP88" i="27" s="1"/>
  <c r="AP87" i="27" s="1"/>
  <c r="AN149" i="27"/>
  <c r="AO149" i="27" s="1"/>
  <c r="AN130" i="27"/>
  <c r="AO130" i="27" s="1"/>
  <c r="AN145" i="27"/>
  <c r="AO145" i="27" s="1"/>
  <c r="AP145" i="27" s="1"/>
  <c r="AN43" i="27"/>
  <c r="AO43" i="27" s="1"/>
  <c r="AN262" i="27"/>
  <c r="AO262" i="27" s="1"/>
  <c r="AN16" i="27"/>
  <c r="AO16" i="27" s="1"/>
  <c r="AN20" i="27"/>
  <c r="AO20" i="27" s="1"/>
  <c r="AN234" i="27"/>
  <c r="AO234" i="27" s="1"/>
  <c r="AN193" i="27"/>
  <c r="AO193" i="27" s="1"/>
  <c r="AN179" i="27"/>
  <c r="AO179" i="27" s="1"/>
  <c r="AN239" i="27"/>
  <c r="AO239" i="27" s="1"/>
  <c r="AN192" i="27"/>
  <c r="AO192" i="27" s="1"/>
  <c r="AN121" i="27"/>
  <c r="AO121" i="27" s="1"/>
  <c r="AN61" i="27"/>
  <c r="AO61" i="27" s="1"/>
  <c r="AN125" i="27"/>
  <c r="AO125" i="27" s="1"/>
  <c r="AP125" i="27" s="1"/>
  <c r="AN38" i="27"/>
  <c r="AO38" i="27" s="1"/>
  <c r="AN70" i="27"/>
  <c r="AO70" i="27" s="1"/>
  <c r="AP70" i="27" s="1"/>
  <c r="AN33" i="27"/>
  <c r="AO33" i="27" s="1"/>
  <c r="AN60" i="27"/>
  <c r="AO60" i="27" s="1"/>
  <c r="AN44" i="27"/>
  <c r="AO44" i="27" s="1"/>
  <c r="AN82" i="27"/>
  <c r="AO82" i="27" s="1"/>
  <c r="AN126" i="27"/>
  <c r="AO126" i="27" s="1"/>
  <c r="AN115" i="27"/>
  <c r="AO115" i="27" s="1"/>
  <c r="AN152" i="27"/>
  <c r="AO152" i="27" s="1"/>
  <c r="AN194" i="27"/>
  <c r="AO194" i="27" s="1"/>
  <c r="AP194" i="27" s="1"/>
  <c r="O101" i="27"/>
  <c r="P101" i="27" s="1"/>
  <c r="O81" i="27"/>
  <c r="P81" i="27" s="1"/>
  <c r="S81" i="27" s="1"/>
  <c r="O186" i="27"/>
  <c r="P186" i="27" s="1"/>
  <c r="O262" i="27"/>
  <c r="P262" i="27" s="1"/>
  <c r="S262" i="27" s="1"/>
  <c r="H518" i="27" s="1"/>
  <c r="G518" i="27" s="1"/>
  <c r="O238" i="27"/>
  <c r="P238" i="27" s="1"/>
  <c r="S238" i="27" s="1"/>
  <c r="H494" i="27" s="1"/>
  <c r="G494" i="27" s="1"/>
  <c r="O150" i="27"/>
  <c r="P150" i="27" s="1"/>
  <c r="O41" i="27"/>
  <c r="P41" i="27" s="1"/>
  <c r="O225" i="27"/>
  <c r="P225" i="27" s="1"/>
  <c r="Q225" i="27" s="1"/>
  <c r="O91" i="27"/>
  <c r="P91" i="27" s="1"/>
  <c r="O138" i="27"/>
  <c r="P138" i="27" s="1"/>
  <c r="S138" i="27" s="1"/>
  <c r="H394" i="27" s="1"/>
  <c r="G394" i="27" s="1"/>
  <c r="O180" i="27"/>
  <c r="P180" i="27" s="1"/>
  <c r="O263" i="27"/>
  <c r="P263" i="27" s="1"/>
  <c r="O24" i="27"/>
  <c r="P24" i="27" s="1"/>
  <c r="O38" i="27"/>
  <c r="P38" i="27" s="1"/>
  <c r="O17" i="27"/>
  <c r="P17" i="27" s="1"/>
  <c r="O39" i="27"/>
  <c r="P39" i="27" s="1"/>
  <c r="S39" i="27" s="1"/>
  <c r="O51" i="27"/>
  <c r="P51" i="27" s="1"/>
  <c r="O60" i="27"/>
  <c r="P60" i="27" s="1"/>
  <c r="O112" i="27"/>
  <c r="P112" i="27" s="1"/>
  <c r="O126" i="27"/>
  <c r="P126" i="27" s="1"/>
  <c r="O182" i="27"/>
  <c r="P182" i="27" s="1"/>
  <c r="O179" i="27"/>
  <c r="P179" i="27" s="1"/>
  <c r="O183" i="27"/>
  <c r="P183" i="27" s="1"/>
  <c r="O30" i="27"/>
  <c r="P30" i="27" s="1"/>
  <c r="S30" i="27" s="1"/>
  <c r="O258" i="27"/>
  <c r="P258" i="27" s="1"/>
  <c r="O205" i="27"/>
  <c r="P205" i="27" s="1"/>
  <c r="S205" i="27" s="1"/>
  <c r="H461" i="27" s="1"/>
  <c r="G461" i="27" s="1"/>
  <c r="O135" i="27"/>
  <c r="P135" i="27" s="1"/>
  <c r="S135" i="27" s="1"/>
  <c r="H391" i="27" s="1"/>
  <c r="G391" i="27" s="1"/>
  <c r="O88" i="27"/>
  <c r="P88" i="27" s="1"/>
  <c r="O34" i="27"/>
  <c r="P34" i="27" s="1"/>
  <c r="O143" i="27"/>
  <c r="P143" i="27" s="1"/>
  <c r="S143" i="27" s="1"/>
  <c r="H399" i="27" s="1"/>
  <c r="G399" i="27" s="1"/>
  <c r="O70" i="27"/>
  <c r="P70" i="27" s="1"/>
  <c r="S70" i="27" s="1"/>
  <c r="O47" i="27"/>
  <c r="P47" i="27" s="1"/>
  <c r="S47" i="27" s="1"/>
  <c r="O177" i="27"/>
  <c r="P177" i="27" s="1"/>
  <c r="S177" i="27" s="1"/>
  <c r="H433" i="27" s="1"/>
  <c r="G433" i="27" s="1"/>
  <c r="O16" i="27"/>
  <c r="P16" i="27" s="1"/>
  <c r="O22" i="27"/>
  <c r="P22" i="27" s="1"/>
  <c r="O45" i="27"/>
  <c r="P45" i="27" s="1"/>
  <c r="O20" i="27"/>
  <c r="P20" i="27" s="1"/>
  <c r="O83" i="27"/>
  <c r="P83" i="27" s="1"/>
  <c r="O86" i="27"/>
  <c r="P86" i="27" s="1"/>
  <c r="O96" i="27"/>
  <c r="P96" i="27" s="1"/>
  <c r="S96" i="27" s="1"/>
  <c r="O123" i="27"/>
  <c r="P123" i="27" s="1"/>
  <c r="O152" i="27"/>
  <c r="P152" i="27" s="1"/>
  <c r="O160" i="27"/>
  <c r="P160" i="27" s="1"/>
  <c r="O161" i="27"/>
  <c r="P161" i="27" s="1"/>
  <c r="O178" i="27"/>
  <c r="P178" i="27" s="1"/>
  <c r="O168" i="27"/>
  <c r="P168" i="27" s="1"/>
  <c r="O188" i="27"/>
  <c r="P188" i="27" s="1"/>
  <c r="O195" i="27"/>
  <c r="P195" i="27" s="1"/>
  <c r="Q196" i="27" s="1"/>
  <c r="O15" i="27"/>
  <c r="P15" i="27" s="1"/>
  <c r="S15" i="27" s="1"/>
  <c r="O257" i="27"/>
  <c r="P257" i="27" s="1"/>
  <c r="O244" i="27"/>
  <c r="P244" i="27" s="1"/>
  <c r="O139" i="27"/>
  <c r="P139" i="27" s="1"/>
  <c r="S139" i="27" s="1"/>
  <c r="H395" i="27" s="1"/>
  <c r="G395" i="27" s="1"/>
  <c r="O74" i="27"/>
  <c r="P74" i="27" s="1"/>
  <c r="O31" i="27"/>
  <c r="P31" i="27" s="1"/>
  <c r="O107" i="27"/>
  <c r="P107" i="27" s="1"/>
  <c r="O40" i="27"/>
  <c r="P40" i="27" s="1"/>
  <c r="S40" i="27" s="1"/>
  <c r="O156" i="27"/>
  <c r="P156" i="27" s="1"/>
  <c r="O162" i="27"/>
  <c r="P162" i="27" s="1"/>
  <c r="S162" i="27" s="1"/>
  <c r="H418" i="27" s="1"/>
  <c r="G418" i="27" s="1"/>
  <c r="O35" i="27"/>
  <c r="P35" i="27" s="1"/>
  <c r="O32" i="27"/>
  <c r="P32" i="27" s="1"/>
  <c r="O66" i="27"/>
  <c r="P66" i="27" s="1"/>
  <c r="O99" i="27"/>
  <c r="P99" i="27" s="1"/>
  <c r="O114" i="27"/>
  <c r="P114" i="27" s="1"/>
  <c r="O120" i="27"/>
  <c r="P120" i="27" s="1"/>
  <c r="S120" i="27" s="1"/>
  <c r="O127" i="27"/>
  <c r="P127" i="27" s="1"/>
  <c r="O163" i="27"/>
  <c r="P163" i="27" s="1"/>
  <c r="O155" i="27"/>
  <c r="P155" i="27" s="1"/>
  <c r="O171" i="27"/>
  <c r="P171" i="27" s="1"/>
  <c r="O198" i="27"/>
  <c r="P198" i="27" s="1"/>
  <c r="O200" i="27"/>
  <c r="P200" i="27" s="1"/>
  <c r="O85" i="27"/>
  <c r="P85" i="27" s="1"/>
  <c r="O46" i="27"/>
  <c r="P46" i="27" s="1"/>
  <c r="S46" i="27" s="1"/>
  <c r="O248" i="27"/>
  <c r="P248" i="27" s="1"/>
  <c r="S248" i="27" s="1"/>
  <c r="H504" i="27" s="1"/>
  <c r="G504" i="27" s="1"/>
  <c r="O209" i="27"/>
  <c r="P209" i="27" s="1"/>
  <c r="O204" i="27"/>
  <c r="P204" i="27" s="1"/>
  <c r="O28" i="27"/>
  <c r="P28" i="27" s="1"/>
  <c r="O193" i="27"/>
  <c r="P193" i="27" s="1"/>
  <c r="O37" i="27"/>
  <c r="P37" i="27" s="1"/>
  <c r="O58" i="27"/>
  <c r="P58" i="27" s="1"/>
  <c r="S58" i="27" s="1"/>
  <c r="O90" i="27"/>
  <c r="P90" i="27" s="1"/>
  <c r="S90" i="27" s="1"/>
  <c r="O108" i="27"/>
  <c r="P108" i="27" s="1"/>
  <c r="O27" i="27"/>
  <c r="P27" i="27" s="1"/>
  <c r="O65" i="27"/>
  <c r="P65" i="27" s="1"/>
  <c r="O23" i="27"/>
  <c r="P23" i="27" s="1"/>
  <c r="O100" i="27"/>
  <c r="P100" i="27" s="1"/>
  <c r="O151" i="27"/>
  <c r="P151" i="27" s="1"/>
  <c r="O173" i="27"/>
  <c r="P173" i="27" s="1"/>
  <c r="O53" i="27"/>
  <c r="P53" i="27" s="1"/>
  <c r="Q54" i="27" s="1"/>
  <c r="O251" i="27"/>
  <c r="P251" i="27" s="1"/>
  <c r="O201" i="27"/>
  <c r="P201" i="27" s="1"/>
  <c r="S201" i="27" s="1"/>
  <c r="H457" i="27" s="1"/>
  <c r="G457" i="27" s="1"/>
  <c r="O184" i="27"/>
  <c r="P184" i="27" s="1"/>
  <c r="O153" i="27"/>
  <c r="P153" i="27" s="1"/>
  <c r="O207" i="27"/>
  <c r="P207" i="27" s="1"/>
  <c r="S207" i="27" s="1"/>
  <c r="H463" i="27" s="1"/>
  <c r="G463" i="27" s="1"/>
  <c r="O165" i="27"/>
  <c r="P165" i="27" s="1"/>
  <c r="O49" i="27"/>
  <c r="P49" i="27" s="1"/>
  <c r="S49" i="27" s="1"/>
  <c r="O92" i="27"/>
  <c r="P92" i="27" s="1"/>
  <c r="S92" i="27" s="1"/>
  <c r="O142" i="27"/>
  <c r="P142" i="27" s="1"/>
  <c r="O25" i="27"/>
  <c r="P25" i="27" s="1"/>
  <c r="O73" i="27"/>
  <c r="P73" i="27" s="1"/>
  <c r="O256" i="27"/>
  <c r="P256" i="27" s="1"/>
  <c r="O158" i="27"/>
  <c r="P158" i="27" s="1"/>
  <c r="O21" i="27"/>
  <c r="P21" i="27" s="1"/>
  <c r="O68" i="27"/>
  <c r="P68" i="27" s="1"/>
  <c r="O59" i="27"/>
  <c r="P59" i="27" s="1"/>
  <c r="O69" i="27"/>
  <c r="P69" i="27" s="1"/>
  <c r="O82" i="27"/>
  <c r="P82" i="27" s="1"/>
  <c r="O98" i="27"/>
  <c r="P98" i="27" s="1"/>
  <c r="O97" i="27"/>
  <c r="P97" i="27" s="1"/>
  <c r="O87" i="27"/>
  <c r="P87" i="27" s="1"/>
  <c r="O62" i="27"/>
  <c r="P62" i="27" s="1"/>
  <c r="O197" i="27"/>
  <c r="P197" i="27" s="1"/>
  <c r="O170" i="27"/>
  <c r="P170" i="27" s="1"/>
  <c r="O190" i="27"/>
  <c r="P190" i="27" s="1"/>
  <c r="S190" i="27" s="1"/>
  <c r="H446" i="27" s="1"/>
  <c r="G446" i="27" s="1"/>
  <c r="O166" i="27"/>
  <c r="P166" i="27" s="1"/>
  <c r="O105" i="27"/>
  <c r="P105" i="27" s="1"/>
  <c r="O113" i="27"/>
  <c r="P113" i="27" s="1"/>
  <c r="S113" i="27" s="1"/>
  <c r="O44" i="27"/>
  <c r="P44" i="27" s="1"/>
  <c r="O129" i="27"/>
  <c r="P129" i="27" s="1"/>
  <c r="O222" i="27"/>
  <c r="P222" i="27" s="1"/>
  <c r="S222" i="27" s="1"/>
  <c r="H478" i="27" s="1"/>
  <c r="G478" i="27" s="1"/>
  <c r="O121" i="27"/>
  <c r="P121" i="27" s="1"/>
  <c r="S121" i="27" s="1"/>
  <c r="O84" i="27"/>
  <c r="P84" i="27" s="1"/>
  <c r="O72" i="27"/>
  <c r="P72" i="27" s="1"/>
  <c r="O117" i="27"/>
  <c r="P117" i="27" s="1"/>
  <c r="O122" i="27"/>
  <c r="P122" i="27" s="1"/>
  <c r="O93" i="27"/>
  <c r="P93" i="27" s="1"/>
  <c r="O115" i="27"/>
  <c r="P115" i="27" s="1"/>
  <c r="O146" i="27"/>
  <c r="P146" i="27" s="1"/>
  <c r="O80" i="27"/>
  <c r="P80" i="27" s="1"/>
  <c r="S80" i="27" s="1"/>
  <c r="O141" i="27"/>
  <c r="P141" i="27" s="1"/>
  <c r="O187" i="27"/>
  <c r="P187" i="27" s="1"/>
  <c r="O169" i="27"/>
  <c r="P169" i="27" s="1"/>
  <c r="O174" i="27"/>
  <c r="P174" i="27" s="1"/>
  <c r="S174" i="27" s="1"/>
  <c r="H430" i="27" s="1"/>
  <c r="G430" i="27" s="1"/>
  <c r="O159" i="27"/>
  <c r="P159" i="27" s="1"/>
  <c r="S159" i="27" s="1"/>
  <c r="H415" i="27" s="1"/>
  <c r="G415" i="27" s="1"/>
  <c r="O95" i="27"/>
  <c r="P95" i="27" s="1"/>
  <c r="O77" i="27"/>
  <c r="P77" i="27" s="1"/>
  <c r="S77" i="27" s="1"/>
  <c r="O154" i="27"/>
  <c r="P154" i="27" s="1"/>
  <c r="O130" i="27"/>
  <c r="P130" i="27" s="1"/>
  <c r="S130" i="27" s="1"/>
  <c r="H386" i="27" s="1"/>
  <c r="G386" i="27" s="1"/>
  <c r="O218" i="27"/>
  <c r="P218" i="27" s="1"/>
  <c r="S218" i="27" s="1"/>
  <c r="H474" i="27" s="1"/>
  <c r="G474" i="27" s="1"/>
  <c r="O137" i="27"/>
  <c r="P137" i="27" s="1"/>
  <c r="O50" i="27"/>
  <c r="P50" i="27" s="1"/>
  <c r="O29" i="27"/>
  <c r="P29" i="27" s="1"/>
  <c r="O48" i="27"/>
  <c r="P48" i="27" s="1"/>
  <c r="O75" i="27"/>
  <c r="P75" i="27" s="1"/>
  <c r="O109" i="27"/>
  <c r="P109" i="27" s="1"/>
  <c r="O124" i="27"/>
  <c r="P124" i="27" s="1"/>
  <c r="O140" i="27"/>
  <c r="P140" i="27" s="1"/>
  <c r="O192" i="27"/>
  <c r="P192" i="27" s="1"/>
  <c r="S136" i="27"/>
  <c r="H392" i="27" s="1"/>
  <c r="G392" i="27" s="1"/>
  <c r="Q136" i="27"/>
  <c r="AN110" i="27"/>
  <c r="AO110" i="27" s="1"/>
  <c r="O118" i="27"/>
  <c r="P118" i="27" s="1"/>
  <c r="S118" i="27" s="1"/>
  <c r="AN129" i="27"/>
  <c r="AO129" i="27" s="1"/>
  <c r="Q222" i="27"/>
  <c r="E34" i="27"/>
  <c r="F34" i="27" s="1"/>
  <c r="E18" i="27"/>
  <c r="F18" i="27" s="1"/>
  <c r="E32" i="27"/>
  <c r="F32" i="27" s="1"/>
  <c r="I32" i="27" s="1"/>
  <c r="E19" i="27"/>
  <c r="F19" i="27" s="1"/>
  <c r="I19" i="27" s="1"/>
  <c r="E53" i="27"/>
  <c r="F53" i="27" s="1"/>
  <c r="I53" i="27" s="1"/>
  <c r="E239" i="27"/>
  <c r="F239" i="27" s="1"/>
  <c r="E231" i="27"/>
  <c r="F231" i="27" s="1"/>
  <c r="E172" i="27"/>
  <c r="F172" i="27" s="1"/>
  <c r="E184" i="27"/>
  <c r="F184" i="27" s="1"/>
  <c r="I184" i="27" s="1"/>
  <c r="D440" i="27" s="1"/>
  <c r="C440" i="27" s="1"/>
  <c r="L173" i="27"/>
  <c r="E82" i="27"/>
  <c r="F82" i="27" s="1"/>
  <c r="E249" i="27"/>
  <c r="F249" i="27" s="1"/>
  <c r="E72" i="27"/>
  <c r="F72" i="27" s="1"/>
  <c r="I72" i="27" s="1"/>
  <c r="E66" i="27"/>
  <c r="F66" i="27" s="1"/>
  <c r="E69" i="27"/>
  <c r="F69" i="27" s="1"/>
  <c r="I69" i="27" s="1"/>
  <c r="E119" i="27"/>
  <c r="F119" i="27" s="1"/>
  <c r="E95" i="27"/>
  <c r="F95" i="27" s="1"/>
  <c r="G96" i="27" s="1"/>
  <c r="E129" i="27"/>
  <c r="F129" i="27" s="1"/>
  <c r="I129" i="27" s="1"/>
  <c r="E261" i="27"/>
  <c r="F261" i="27" s="1"/>
  <c r="Y37" i="27"/>
  <c r="Z37" i="27" s="1"/>
  <c r="X41" i="27"/>
  <c r="E29" i="27"/>
  <c r="F29" i="27" s="1"/>
  <c r="G29" i="27" s="1"/>
  <c r="E26" i="27"/>
  <c r="F26" i="27" s="1"/>
  <c r="E83" i="27"/>
  <c r="F83" i="27" s="1"/>
  <c r="I83" i="27" s="1"/>
  <c r="E108" i="27"/>
  <c r="F108" i="27" s="1"/>
  <c r="E75" i="27"/>
  <c r="F75" i="27" s="1"/>
  <c r="I75" i="27" s="1"/>
  <c r="E150" i="27"/>
  <c r="F150" i="27" s="1"/>
  <c r="E111" i="27"/>
  <c r="F111" i="27" s="1"/>
  <c r="I111" i="27" s="1"/>
  <c r="E257" i="27"/>
  <c r="F257" i="27" s="1"/>
  <c r="I257" i="27" s="1"/>
  <c r="D513" i="27" s="1"/>
  <c r="C513" i="27" s="1"/>
  <c r="E186" i="27"/>
  <c r="F186" i="27" s="1"/>
  <c r="Y218" i="27"/>
  <c r="Z218" i="27" s="1"/>
  <c r="AC218" i="27" s="1"/>
  <c r="L474" i="27" s="1"/>
  <c r="K474" i="27" s="1"/>
  <c r="L143" i="27"/>
  <c r="E80" i="27"/>
  <c r="F80" i="27" s="1"/>
  <c r="I80" i="27" s="1"/>
  <c r="E44" i="27"/>
  <c r="F44" i="27" s="1"/>
  <c r="E94" i="27"/>
  <c r="F94" i="27" s="1"/>
  <c r="E137" i="27"/>
  <c r="F137" i="27" s="1"/>
  <c r="I137" i="27" s="1"/>
  <c r="E127" i="27"/>
  <c r="F127" i="27" s="1"/>
  <c r="I127" i="27" s="1"/>
  <c r="E229" i="27"/>
  <c r="F229" i="27" s="1"/>
  <c r="I229" i="27" s="1"/>
  <c r="D485" i="27" s="1"/>
  <c r="C485" i="27" s="1"/>
  <c r="E159" i="27"/>
  <c r="F159" i="27" s="1"/>
  <c r="I159" i="27" s="1"/>
  <c r="E236" i="27"/>
  <c r="F236" i="27" s="1"/>
  <c r="I236" i="27" s="1"/>
  <c r="D492" i="27" s="1"/>
  <c r="C492" i="27" s="1"/>
  <c r="E197" i="27"/>
  <c r="F197" i="27" s="1"/>
  <c r="O78" i="27"/>
  <c r="P78" i="27" s="1"/>
  <c r="O19" i="27"/>
  <c r="P19" i="27" s="1"/>
  <c r="S19" i="27" s="1"/>
  <c r="O242" i="27"/>
  <c r="P242" i="27" s="1"/>
  <c r="O230" i="27"/>
  <c r="P230" i="27" s="1"/>
  <c r="Q231" i="27" s="1"/>
  <c r="O229" i="27"/>
  <c r="P229" i="27" s="1"/>
  <c r="O132" i="27"/>
  <c r="P132" i="27" s="1"/>
  <c r="O125" i="27"/>
  <c r="P125" i="27" s="1"/>
  <c r="O94" i="27"/>
  <c r="P94" i="27" s="1"/>
  <c r="S94" i="27" s="1"/>
  <c r="O104" i="27"/>
  <c r="P104" i="27" s="1"/>
  <c r="O233" i="27"/>
  <c r="P233" i="27" s="1"/>
  <c r="E99" i="27"/>
  <c r="F99" i="27" s="1"/>
  <c r="I99" i="27" s="1"/>
  <c r="E58" i="27"/>
  <c r="F58" i="27" s="1"/>
  <c r="I58" i="27" s="1"/>
  <c r="E106" i="27"/>
  <c r="F106" i="27" s="1"/>
  <c r="E153" i="27"/>
  <c r="F153" i="27" s="1"/>
  <c r="I153" i="27" s="1"/>
  <c r="E140" i="27"/>
  <c r="F140" i="27" s="1"/>
  <c r="I140" i="27" s="1"/>
  <c r="E47" i="27"/>
  <c r="F47" i="27" s="1"/>
  <c r="E141" i="27"/>
  <c r="F141" i="27" s="1"/>
  <c r="E241" i="27"/>
  <c r="F241" i="27" s="1"/>
  <c r="E233" i="27"/>
  <c r="F233" i="27" s="1"/>
  <c r="I67" i="27"/>
  <c r="AI251" i="27"/>
  <c r="AJ251" i="27" s="1"/>
  <c r="AM251" i="27" s="1"/>
  <c r="P507" i="27" s="1"/>
  <c r="O507" i="27" s="1"/>
  <c r="AI107" i="27"/>
  <c r="AJ107" i="27" s="1"/>
  <c r="AM107" i="27" s="1"/>
  <c r="P363" i="27" s="1"/>
  <c r="O363" i="27" s="1"/>
  <c r="AI92" i="27"/>
  <c r="AJ92" i="27" s="1"/>
  <c r="AM92" i="27" s="1"/>
  <c r="P348" i="27" s="1"/>
  <c r="O348" i="27" s="1"/>
  <c r="AI37" i="27"/>
  <c r="AJ37" i="27" s="1"/>
  <c r="AM37" i="27" s="1"/>
  <c r="AI25" i="27"/>
  <c r="AJ25" i="27" s="1"/>
  <c r="AM25" i="27" s="1"/>
  <c r="AI51" i="27"/>
  <c r="AJ51" i="27" s="1"/>
  <c r="AM51" i="27" s="1"/>
  <c r="P307" i="27" s="1"/>
  <c r="O307" i="27" s="1"/>
  <c r="AI43" i="27"/>
  <c r="AJ43" i="27" s="1"/>
  <c r="AM43" i="27" s="1"/>
  <c r="G99" i="27"/>
  <c r="E134" i="27"/>
  <c r="F134" i="27" s="1"/>
  <c r="E118" i="27"/>
  <c r="F118" i="27" s="1"/>
  <c r="E113" i="27"/>
  <c r="F113" i="27" s="1"/>
  <c r="I113" i="27" s="1"/>
  <c r="E161" i="27"/>
  <c r="F161" i="27" s="1"/>
  <c r="I161" i="27" s="1"/>
  <c r="E24" i="27"/>
  <c r="F24" i="27" s="1"/>
  <c r="I24" i="27" s="1"/>
  <c r="E107" i="27"/>
  <c r="F107" i="27" s="1"/>
  <c r="E225" i="27"/>
  <c r="F225" i="27" s="1"/>
  <c r="E169" i="27"/>
  <c r="F169" i="27" s="1"/>
  <c r="I169" i="27" s="1"/>
  <c r="D425" i="27" s="1"/>
  <c r="C425" i="27" s="1"/>
  <c r="E181" i="27"/>
  <c r="F181" i="27" s="1"/>
  <c r="Y93" i="27"/>
  <c r="Z93" i="27" s="1"/>
  <c r="AC93" i="27" s="1"/>
  <c r="L349" i="27" s="1"/>
  <c r="K349" i="27" s="1"/>
  <c r="Y107" i="27"/>
  <c r="Z107" i="27" s="1"/>
  <c r="J64" i="27"/>
  <c r="K64" i="27" s="1"/>
  <c r="J195" i="27"/>
  <c r="K195" i="27" s="1"/>
  <c r="N195" i="27" s="1"/>
  <c r="F451" i="27" s="1"/>
  <c r="E451" i="27" s="1"/>
  <c r="J187" i="27"/>
  <c r="K187" i="27" s="1"/>
  <c r="J181" i="27"/>
  <c r="K181" i="27" s="1"/>
  <c r="J200" i="27"/>
  <c r="K200" i="27" s="1"/>
  <c r="N200" i="27" s="1"/>
  <c r="F456" i="27" s="1"/>
  <c r="E456" i="27" s="1"/>
  <c r="J93" i="27"/>
  <c r="K93" i="27" s="1"/>
  <c r="J15" i="27"/>
  <c r="K15" i="27" s="1"/>
  <c r="N15" i="27" s="1"/>
  <c r="J72" i="27"/>
  <c r="K72" i="27" s="1"/>
  <c r="J130" i="27"/>
  <c r="K130" i="27" s="1"/>
  <c r="N130" i="27" s="1"/>
  <c r="J55" i="27"/>
  <c r="K55" i="27" s="1"/>
  <c r="N55" i="27" s="1"/>
  <c r="E234" i="27"/>
  <c r="F234" i="27" s="1"/>
  <c r="I234" i="27" s="1"/>
  <c r="D490" i="27" s="1"/>
  <c r="C490" i="27" s="1"/>
  <c r="C39" i="16"/>
  <c r="T33" i="27"/>
  <c r="U33" i="27" s="1"/>
  <c r="X33" i="27" s="1"/>
  <c r="AD253" i="27"/>
  <c r="AE253" i="27" s="1"/>
  <c r="T133" i="27"/>
  <c r="U133" i="27" s="1"/>
  <c r="E109" i="27"/>
  <c r="F109" i="27" s="1"/>
  <c r="T185" i="27"/>
  <c r="U185" i="27" s="1"/>
  <c r="T123" i="27"/>
  <c r="U123" i="27" s="1"/>
  <c r="AD127" i="27"/>
  <c r="AE127" i="27" s="1"/>
  <c r="AD80" i="27"/>
  <c r="AE80" i="27" s="1"/>
  <c r="AH80" i="27" s="1"/>
  <c r="N336" i="27" s="1"/>
  <c r="M336" i="27" s="1"/>
  <c r="AR234" i="27"/>
  <c r="R490" i="27" s="1"/>
  <c r="Q490" i="27" s="1"/>
  <c r="AR122" i="27"/>
  <c r="R378" i="27" s="1"/>
  <c r="Q378" i="27" s="1"/>
  <c r="T46" i="27"/>
  <c r="U46" i="27" s="1"/>
  <c r="X46" i="27" s="1"/>
  <c r="E104" i="27"/>
  <c r="F104" i="27" s="1"/>
  <c r="AR204" i="27"/>
  <c r="R460" i="27" s="1"/>
  <c r="Q460" i="27" s="1"/>
  <c r="AR112" i="27"/>
  <c r="R368" i="27" s="1"/>
  <c r="Q368" i="27" s="1"/>
  <c r="T76" i="27"/>
  <c r="U76" i="27" s="1"/>
  <c r="AR221" i="27"/>
  <c r="R477" i="27" s="1"/>
  <c r="Q477" i="27" s="1"/>
  <c r="AR191" i="27"/>
  <c r="R447" i="27" s="1"/>
  <c r="Q447" i="27" s="1"/>
  <c r="AR99" i="27"/>
  <c r="R355" i="27" s="1"/>
  <c r="Q355" i="27" s="1"/>
  <c r="AR68" i="27"/>
  <c r="R324" i="27" s="1"/>
  <c r="Q324" i="27" s="1"/>
  <c r="AR254" i="27"/>
  <c r="R510" i="27" s="1"/>
  <c r="Q510" i="27" s="1"/>
  <c r="AR106" i="27"/>
  <c r="R362" i="27" s="1"/>
  <c r="Q362" i="27" s="1"/>
  <c r="AR198" i="27"/>
  <c r="R454" i="27" s="1"/>
  <c r="Q454" i="27" s="1"/>
  <c r="AR137" i="27"/>
  <c r="R393" i="27" s="1"/>
  <c r="Q393" i="27" s="1"/>
  <c r="AR230" i="27"/>
  <c r="R486" i="27" s="1"/>
  <c r="Q486" i="27" s="1"/>
  <c r="AR226" i="27"/>
  <c r="R482" i="27" s="1"/>
  <c r="Q482" i="27" s="1"/>
  <c r="AR184" i="27"/>
  <c r="R440" i="27" s="1"/>
  <c r="Q440" i="27" s="1"/>
  <c r="T113" i="27"/>
  <c r="U113" i="27" s="1"/>
  <c r="E151" i="27"/>
  <c r="F151" i="27" s="1"/>
  <c r="I151" i="27" s="1"/>
  <c r="E226" i="27"/>
  <c r="F226" i="27" s="1"/>
  <c r="E124" i="27"/>
  <c r="F124" i="27" s="1"/>
  <c r="I124" i="27" s="1"/>
  <c r="E64" i="27"/>
  <c r="F64" i="27" s="1"/>
  <c r="I64" i="27" s="1"/>
  <c r="E215" i="27"/>
  <c r="F215" i="27" s="1"/>
  <c r="E15" i="27"/>
  <c r="F15" i="27" s="1"/>
  <c r="I15" i="27" s="1"/>
  <c r="E46" i="27"/>
  <c r="F46" i="27" s="1"/>
  <c r="I46" i="27" s="1"/>
  <c r="E158" i="27"/>
  <c r="F158" i="27" s="1"/>
  <c r="E143" i="27"/>
  <c r="F143" i="27" s="1"/>
  <c r="I143" i="27" s="1"/>
  <c r="E223" i="27"/>
  <c r="F223" i="27" s="1"/>
  <c r="AD27" i="27"/>
  <c r="AE27" i="27" s="1"/>
  <c r="T196" i="27"/>
  <c r="U196" i="27" s="1"/>
  <c r="Y203" i="27"/>
  <c r="Z203" i="27" s="1"/>
  <c r="AC203" i="27" s="1"/>
  <c r="L459" i="27" s="1"/>
  <c r="K459" i="27" s="1"/>
  <c r="AK6" i="16"/>
  <c r="S6" i="16" s="1"/>
  <c r="AM6" i="16"/>
  <c r="Y6" i="16" s="1"/>
  <c r="AH6" i="16"/>
  <c r="J6" i="16" s="1"/>
  <c r="BF6" i="16" s="1"/>
  <c r="L6" i="16" s="1"/>
  <c r="K6" i="16" s="1"/>
  <c r="AG6" i="16"/>
  <c r="G6" i="16" s="1"/>
  <c r="BE6" i="16" s="1"/>
  <c r="I6" i="16" s="1"/>
  <c r="H6" i="16" s="1"/>
  <c r="BD7" i="16"/>
  <c r="F7" i="16" s="1"/>
  <c r="E7" i="16" s="1"/>
  <c r="AF6" i="16"/>
  <c r="D6" i="16" s="1"/>
  <c r="BD6" i="16" s="1"/>
  <c r="F6" i="16" s="1"/>
  <c r="E6" i="16" s="1"/>
  <c r="AI6" i="16"/>
  <c r="M6" i="16" s="1"/>
  <c r="BE4" i="16"/>
  <c r="I4" i="16" s="1"/>
  <c r="H4" i="16" s="1"/>
  <c r="D37" i="16"/>
  <c r="BE7" i="16"/>
  <c r="I7" i="16" s="1"/>
  <c r="H7" i="16" s="1"/>
  <c r="I55" i="16"/>
  <c r="D39" i="16"/>
  <c r="BA25" i="16"/>
  <c r="BB2" i="16"/>
  <c r="BB26" i="16" s="1"/>
  <c r="BA24" i="16"/>
  <c r="BA4" i="16"/>
  <c r="BA5" i="16"/>
  <c r="AP24" i="16"/>
  <c r="BF24" i="16" s="1"/>
  <c r="L24" i="16" s="1"/>
  <c r="K24" i="16" s="1"/>
  <c r="AP4" i="16"/>
  <c r="AP6" i="16"/>
  <c r="AP5" i="16"/>
  <c r="AQ2" i="16"/>
  <c r="AQ8" i="16" s="1"/>
  <c r="AF40" i="16"/>
  <c r="AF41" i="16" s="1"/>
  <c r="H37" i="16"/>
  <c r="F59" i="16"/>
  <c r="P59" i="16"/>
  <c r="F55" i="16"/>
  <c r="P55" i="16"/>
  <c r="AP7" i="16"/>
  <c r="BF7" i="16" s="1"/>
  <c r="L7" i="16" s="1"/>
  <c r="C44" i="16"/>
  <c r="J54" i="16" s="1"/>
  <c r="AY8" i="16"/>
  <c r="AC9" i="16"/>
  <c r="AX8" i="16"/>
  <c r="AP8" i="16"/>
  <c r="BA8" i="16"/>
  <c r="AN8" i="16"/>
  <c r="AZ8" i="16"/>
  <c r="C8" i="16"/>
  <c r="AE8" i="16" s="1"/>
  <c r="AW8" i="16"/>
  <c r="B8" i="16"/>
  <c r="AD8" i="16" s="1"/>
  <c r="AO8" i="16"/>
  <c r="AV8" i="16"/>
  <c r="AE40" i="16"/>
  <c r="C37" i="16"/>
  <c r="AV26" i="16"/>
  <c r="AN26" i="16"/>
  <c r="AW26" i="16"/>
  <c r="AY26" i="16"/>
  <c r="AC27" i="16"/>
  <c r="AO26" i="16"/>
  <c r="C26" i="16"/>
  <c r="AE26" i="16" s="1"/>
  <c r="AZ26" i="16"/>
  <c r="BA26" i="16"/>
  <c r="B26" i="16"/>
  <c r="AD26" i="16" s="1"/>
  <c r="AQ26" i="16"/>
  <c r="AX26" i="16"/>
  <c r="AP26" i="16"/>
  <c r="AL6" i="29"/>
  <c r="V6" i="29" s="1"/>
  <c r="AJ6" i="29"/>
  <c r="P6" i="29" s="1"/>
  <c r="BH6" i="29" s="1"/>
  <c r="R6" i="29" s="1"/>
  <c r="Q6" i="29" s="1"/>
  <c r="AI6" i="29"/>
  <c r="M6" i="29" s="1"/>
  <c r="BG6" i="29" s="1"/>
  <c r="O6" i="29" s="1"/>
  <c r="N6" i="29" s="1"/>
  <c r="AH6" i="29"/>
  <c r="J6" i="29" s="1"/>
  <c r="AK6" i="29"/>
  <c r="S6" i="29" s="1"/>
  <c r="AM6" i="29"/>
  <c r="Y6" i="29" s="1"/>
  <c r="AG6" i="29"/>
  <c r="G6" i="29" s="1"/>
  <c r="AF6" i="29"/>
  <c r="D6" i="29" s="1"/>
  <c r="BD6" i="29" s="1"/>
  <c r="F6" i="29" s="1"/>
  <c r="E6" i="29" s="1"/>
  <c r="AY7" i="29"/>
  <c r="AQ7" i="29"/>
  <c r="AC8" i="29"/>
  <c r="AX7" i="29"/>
  <c r="AP7" i="29"/>
  <c r="C7" i="29"/>
  <c r="AE7" i="29" s="1"/>
  <c r="B7" i="29"/>
  <c r="AD7" i="29" s="1"/>
  <c r="AW7" i="29"/>
  <c r="AO7" i="29"/>
  <c r="AV7" i="29"/>
  <c r="AN7" i="29"/>
  <c r="BB7" i="29"/>
  <c r="BA7" i="29"/>
  <c r="AT7" i="29"/>
  <c r="AS7" i="29"/>
  <c r="AZ7" i="29"/>
  <c r="AR7" i="29"/>
  <c r="AP253" i="27"/>
  <c r="G122" i="27"/>
  <c r="G177" i="27"/>
  <c r="G129" i="27"/>
  <c r="L174" i="27"/>
  <c r="AP112" i="27"/>
  <c r="AP111" i="27" s="1"/>
  <c r="AP46" i="27"/>
  <c r="AK155" i="27"/>
  <c r="G140" i="27"/>
  <c r="V188" i="27"/>
  <c r="L93" i="27"/>
  <c r="AP190" i="27"/>
  <c r="AK72" i="27"/>
  <c r="AP90" i="27"/>
  <c r="AP53" i="27"/>
  <c r="AK244" i="27"/>
  <c r="AP156" i="27"/>
  <c r="AP155" i="27" s="1"/>
  <c r="AK220" i="27"/>
  <c r="AK228" i="27"/>
  <c r="AP177" i="27"/>
  <c r="AQ177" i="27" s="1"/>
  <c r="AK69" i="27"/>
  <c r="AL70" i="27" s="1"/>
  <c r="AK70" i="27"/>
  <c r="AP160" i="27"/>
  <c r="AP159" i="27" s="1"/>
  <c r="L45" i="27"/>
  <c r="L159" i="27"/>
  <c r="G251" i="27"/>
  <c r="AK114" i="27"/>
  <c r="L162" i="27"/>
  <c r="AF232" i="27"/>
  <c r="AP178" i="27"/>
  <c r="AP192" i="27"/>
  <c r="AP191" i="27" s="1"/>
  <c r="L67" i="27"/>
  <c r="AP33" i="27"/>
  <c r="AK136" i="27"/>
  <c r="AP224" i="27"/>
  <c r="AP223" i="27" s="1"/>
  <c r="G137" i="27"/>
  <c r="AP260" i="27"/>
  <c r="AP259" i="27" s="1"/>
  <c r="AK188" i="27"/>
  <c r="AP72" i="27"/>
  <c r="AP71" i="27" s="1"/>
  <c r="AM188" i="27"/>
  <c r="P444" i="27" s="1"/>
  <c r="O444" i="27" s="1"/>
  <c r="AM155" i="27"/>
  <c r="P411" i="27" s="1"/>
  <c r="O411" i="27" s="1"/>
  <c r="T90" i="27"/>
  <c r="U90" i="27" s="1"/>
  <c r="T158" i="27"/>
  <c r="U158" i="27" s="1"/>
  <c r="AM244" i="27"/>
  <c r="P500" i="27" s="1"/>
  <c r="O500" i="27" s="1"/>
  <c r="AM203" i="27"/>
  <c r="P459" i="27" s="1"/>
  <c r="O459" i="27" s="1"/>
  <c r="AM231" i="27"/>
  <c r="P487" i="27" s="1"/>
  <c r="O487" i="27" s="1"/>
  <c r="T182" i="27"/>
  <c r="U182" i="27" s="1"/>
  <c r="AK261" i="27"/>
  <c r="AK26" i="27"/>
  <c r="AM26" i="27"/>
  <c r="AM136" i="27"/>
  <c r="P392" i="27" s="1"/>
  <c r="O392" i="27" s="1"/>
  <c r="AM201" i="27"/>
  <c r="P457" i="27" s="1"/>
  <c r="O457" i="27" s="1"/>
  <c r="AM237" i="27"/>
  <c r="P493" i="27" s="1"/>
  <c r="O493" i="27" s="1"/>
  <c r="O76" i="27"/>
  <c r="P76" i="27" s="1"/>
  <c r="O55" i="27"/>
  <c r="P55" i="27" s="1"/>
  <c r="S55" i="27" s="1"/>
  <c r="O111" i="27"/>
  <c r="P111" i="27" s="1"/>
  <c r="S111" i="27" s="1"/>
  <c r="O260" i="27"/>
  <c r="P260" i="27" s="1"/>
  <c r="S260" i="27" s="1"/>
  <c r="H516" i="27" s="1"/>
  <c r="G516" i="27" s="1"/>
  <c r="O172" i="27"/>
  <c r="P172" i="27" s="1"/>
  <c r="O214" i="27"/>
  <c r="P214" i="27" s="1"/>
  <c r="S214" i="27" s="1"/>
  <c r="H470" i="27" s="1"/>
  <c r="G470" i="27" s="1"/>
  <c r="O157" i="27"/>
  <c r="P157" i="27" s="1"/>
  <c r="Q158" i="27" s="1"/>
  <c r="O181" i="27"/>
  <c r="P181" i="27" s="1"/>
  <c r="Q181" i="27" s="1"/>
  <c r="O67" i="27"/>
  <c r="P67" i="27" s="1"/>
  <c r="S67" i="27" s="1"/>
  <c r="O64" i="27"/>
  <c r="P64" i="27" s="1"/>
  <c r="S64" i="27" s="1"/>
  <c r="O133" i="27"/>
  <c r="P133" i="27" s="1"/>
  <c r="S133" i="27" s="1"/>
  <c r="H389" i="27" s="1"/>
  <c r="G389" i="27" s="1"/>
  <c r="O89" i="27"/>
  <c r="P89" i="27" s="1"/>
  <c r="S89" i="27" s="1"/>
  <c r="O247" i="27"/>
  <c r="P247" i="27" s="1"/>
  <c r="Q248" i="27" s="1"/>
  <c r="O52" i="27"/>
  <c r="P52" i="27" s="1"/>
  <c r="S52" i="27" s="1"/>
  <c r="O206" i="27"/>
  <c r="P206" i="27" s="1"/>
  <c r="Q207" i="27" s="1"/>
  <c r="O245" i="27"/>
  <c r="P245" i="27" s="1"/>
  <c r="S245" i="27" s="1"/>
  <c r="H501" i="27" s="1"/>
  <c r="G501" i="27" s="1"/>
  <c r="O241" i="27"/>
  <c r="P241" i="27" s="1"/>
  <c r="O246" i="27"/>
  <c r="P246" i="27" s="1"/>
  <c r="O110" i="27"/>
  <c r="P110" i="27" s="1"/>
  <c r="Q111" i="27" s="1"/>
  <c r="O147" i="27"/>
  <c r="P147" i="27" s="1"/>
  <c r="S147" i="27" s="1"/>
  <c r="H403" i="27" s="1"/>
  <c r="G403" i="27" s="1"/>
  <c r="O106" i="27"/>
  <c r="P106" i="27" s="1"/>
  <c r="O210" i="27"/>
  <c r="P210" i="27" s="1"/>
  <c r="O43" i="27"/>
  <c r="P43" i="27" s="1"/>
  <c r="S43" i="27" s="1"/>
  <c r="T58" i="27"/>
  <c r="U58" i="27" s="1"/>
  <c r="V59" i="27" s="1"/>
  <c r="T72" i="27"/>
  <c r="U72" i="27" s="1"/>
  <c r="V73" i="27" s="1"/>
  <c r="T231" i="27"/>
  <c r="U231" i="27" s="1"/>
  <c r="T210" i="27"/>
  <c r="U210" i="27" s="1"/>
  <c r="X210" i="27" s="1"/>
  <c r="J466" i="27" s="1"/>
  <c r="I466" i="27" s="1"/>
  <c r="T230" i="27"/>
  <c r="U230" i="27" s="1"/>
  <c r="T197" i="27"/>
  <c r="U197" i="27" s="1"/>
  <c r="T247" i="27"/>
  <c r="U247" i="27" s="1"/>
  <c r="T116" i="27"/>
  <c r="U116" i="27" s="1"/>
  <c r="X116" i="27" s="1"/>
  <c r="J372" i="27" s="1"/>
  <c r="I372" i="27" s="1"/>
  <c r="T85" i="27"/>
  <c r="U85" i="27" s="1"/>
  <c r="V85" i="27" s="1"/>
  <c r="T191" i="27"/>
  <c r="U191" i="27" s="1"/>
  <c r="X191" i="27" s="1"/>
  <c r="J447" i="27" s="1"/>
  <c r="I447" i="27" s="1"/>
  <c r="T236" i="27"/>
  <c r="U236" i="27" s="1"/>
  <c r="X236" i="27" s="1"/>
  <c r="J492" i="27" s="1"/>
  <c r="I492" i="27" s="1"/>
  <c r="T181" i="27"/>
  <c r="U181" i="27" s="1"/>
  <c r="T131" i="27"/>
  <c r="U131" i="27" s="1"/>
  <c r="V132" i="27" s="1"/>
  <c r="T118" i="27"/>
  <c r="U118" i="27" s="1"/>
  <c r="X118" i="27" s="1"/>
  <c r="J374" i="27" s="1"/>
  <c r="I374" i="27" s="1"/>
  <c r="T69" i="27"/>
  <c r="U69" i="27" s="1"/>
  <c r="X69" i="27" s="1"/>
  <c r="T111" i="27"/>
  <c r="U111" i="27" s="1"/>
  <c r="X111" i="27" s="1"/>
  <c r="J367" i="27" s="1"/>
  <c r="I367" i="27" s="1"/>
  <c r="T54" i="27"/>
  <c r="U54" i="27" s="1"/>
  <c r="V55" i="27" s="1"/>
  <c r="T28" i="27"/>
  <c r="U28" i="27" s="1"/>
  <c r="T166" i="27"/>
  <c r="U166" i="27" s="1"/>
  <c r="T177" i="27"/>
  <c r="U177" i="27" s="1"/>
  <c r="V178" i="27" s="1"/>
  <c r="T144" i="27"/>
  <c r="U144" i="27" s="1"/>
  <c r="X144" i="27" s="1"/>
  <c r="J400" i="27" s="1"/>
  <c r="I400" i="27" s="1"/>
  <c r="T128" i="27"/>
  <c r="U128" i="27" s="1"/>
  <c r="T42" i="27"/>
  <c r="U42" i="27" s="1"/>
  <c r="T202" i="27"/>
  <c r="U202" i="27" s="1"/>
  <c r="X202" i="27" s="1"/>
  <c r="J458" i="27" s="1"/>
  <c r="I458" i="27" s="1"/>
  <c r="T226" i="27"/>
  <c r="U226" i="27" s="1"/>
  <c r="X226" i="27" s="1"/>
  <c r="J482" i="27" s="1"/>
  <c r="I482" i="27" s="1"/>
  <c r="T244" i="27"/>
  <c r="U244" i="27" s="1"/>
  <c r="V245" i="27" s="1"/>
  <c r="T135" i="27"/>
  <c r="U135" i="27" s="1"/>
  <c r="X135" i="27" s="1"/>
  <c r="J391" i="27" s="1"/>
  <c r="I391" i="27" s="1"/>
  <c r="T89" i="27"/>
  <c r="U89" i="27" s="1"/>
  <c r="T124" i="27"/>
  <c r="U124" i="27" s="1"/>
  <c r="X124" i="27" s="1"/>
  <c r="J380" i="27" s="1"/>
  <c r="I380" i="27" s="1"/>
  <c r="T134" i="27"/>
  <c r="U134" i="27" s="1"/>
  <c r="X134" i="27" s="1"/>
  <c r="J390" i="27" s="1"/>
  <c r="I390" i="27" s="1"/>
  <c r="T108" i="27"/>
  <c r="U108" i="27" s="1"/>
  <c r="T43" i="27"/>
  <c r="U43" i="27" s="1"/>
  <c r="X43" i="27" s="1"/>
  <c r="T125" i="27"/>
  <c r="U125" i="27" s="1"/>
  <c r="V126" i="27" s="1"/>
  <c r="AK162" i="27"/>
  <c r="AK131" i="27"/>
  <c r="AM131" i="27"/>
  <c r="P387" i="27" s="1"/>
  <c r="O387" i="27" s="1"/>
  <c r="AK99" i="27"/>
  <c r="AM70" i="27"/>
  <c r="P326" i="27" s="1"/>
  <c r="O326" i="27" s="1"/>
  <c r="AM99" i="27"/>
  <c r="P355" i="27" s="1"/>
  <c r="O355" i="27" s="1"/>
  <c r="AM71" i="27"/>
  <c r="P327" i="27" s="1"/>
  <c r="O327" i="27" s="1"/>
  <c r="AM117" i="27"/>
  <c r="P373" i="27" s="1"/>
  <c r="O373" i="27" s="1"/>
  <c r="T53" i="27"/>
  <c r="U53" i="27" s="1"/>
  <c r="V53" i="27" s="1"/>
  <c r="T172" i="27"/>
  <c r="U172" i="27" s="1"/>
  <c r="T183" i="27"/>
  <c r="U183" i="27" s="1"/>
  <c r="X183" i="27" s="1"/>
  <c r="J439" i="27" s="1"/>
  <c r="I439" i="27" s="1"/>
  <c r="O61" i="27"/>
  <c r="P61" i="27" s="1"/>
  <c r="S61" i="27" s="1"/>
  <c r="AM73" i="27"/>
  <c r="P329" i="27" s="1"/>
  <c r="O329" i="27" s="1"/>
  <c r="T142" i="27"/>
  <c r="U142" i="27" s="1"/>
  <c r="X142" i="27" s="1"/>
  <c r="J398" i="27" s="1"/>
  <c r="I398" i="27" s="1"/>
  <c r="T119" i="27"/>
  <c r="U119" i="27" s="1"/>
  <c r="T186" i="27"/>
  <c r="U186" i="27" s="1"/>
  <c r="X186" i="27" s="1"/>
  <c r="J442" i="27" s="1"/>
  <c r="I442" i="27" s="1"/>
  <c r="T204" i="27"/>
  <c r="U204" i="27" s="1"/>
  <c r="O145" i="27"/>
  <c r="P145" i="27" s="1"/>
  <c r="S145" i="27" s="1"/>
  <c r="H401" i="27" s="1"/>
  <c r="G401" i="27" s="1"/>
  <c r="AK233" i="27"/>
  <c r="AM233" i="27"/>
  <c r="P489" i="27" s="1"/>
  <c r="O489" i="27" s="1"/>
  <c r="AK154" i="27"/>
  <c r="AM153" i="27"/>
  <c r="P409" i="27" s="1"/>
  <c r="O409" i="27" s="1"/>
  <c r="AP66" i="27"/>
  <c r="AM220" i="27"/>
  <c r="P476" i="27" s="1"/>
  <c r="O476" i="27" s="1"/>
  <c r="T25" i="27"/>
  <c r="U25" i="27" s="1"/>
  <c r="T241" i="27"/>
  <c r="U241" i="27" s="1"/>
  <c r="T225" i="27"/>
  <c r="U225" i="27" s="1"/>
  <c r="T218" i="27"/>
  <c r="U218" i="27" s="1"/>
  <c r="X218" i="27" s="1"/>
  <c r="J474" i="27" s="1"/>
  <c r="I474" i="27" s="1"/>
  <c r="T207" i="27"/>
  <c r="U207" i="27" s="1"/>
  <c r="Q214" i="27"/>
  <c r="AK93" i="27"/>
  <c r="AM93" i="27"/>
  <c r="P349" i="27" s="1"/>
  <c r="O349" i="27" s="1"/>
  <c r="AM162" i="27"/>
  <c r="P418" i="27" s="1"/>
  <c r="O418" i="27" s="1"/>
  <c r="O116" i="27"/>
  <c r="P116" i="27" s="1"/>
  <c r="AM68" i="27"/>
  <c r="P324" i="27" s="1"/>
  <c r="O324" i="27" s="1"/>
  <c r="AM228" i="27"/>
  <c r="P484" i="27" s="1"/>
  <c r="O484" i="27" s="1"/>
  <c r="AP98" i="27"/>
  <c r="AP94" i="27"/>
  <c r="AP234" i="27"/>
  <c r="AN77" i="27"/>
  <c r="AO77" i="27" s="1"/>
  <c r="AP78" i="27" s="1"/>
  <c r="J150" i="27"/>
  <c r="K150" i="27" s="1"/>
  <c r="J104" i="27"/>
  <c r="K104" i="27" s="1"/>
  <c r="N104" i="27" s="1"/>
  <c r="AR82" i="27"/>
  <c r="R338" i="27" s="1"/>
  <c r="Q338" i="27" s="1"/>
  <c r="AR23" i="27"/>
  <c r="R279" i="27" s="1"/>
  <c r="Q279" i="27" s="1"/>
  <c r="AR194" i="27"/>
  <c r="R450" i="27" s="1"/>
  <c r="Q450" i="27" s="1"/>
  <c r="AR88" i="27"/>
  <c r="R344" i="27" s="1"/>
  <c r="Q344" i="27" s="1"/>
  <c r="AR25" i="27"/>
  <c r="R281" i="27" s="1"/>
  <c r="Q281" i="27" s="1"/>
  <c r="AR109" i="27"/>
  <c r="R365" i="27" s="1"/>
  <c r="Q365" i="27" s="1"/>
  <c r="AR40" i="27"/>
  <c r="R296" i="27" s="1"/>
  <c r="Q296" i="27" s="1"/>
  <c r="AR139" i="27"/>
  <c r="R395" i="27" s="1"/>
  <c r="Q395" i="27" s="1"/>
  <c r="AR178" i="27"/>
  <c r="R434" i="27" s="1"/>
  <c r="Q434" i="27" s="1"/>
  <c r="AR118" i="27"/>
  <c r="R374" i="27" s="1"/>
  <c r="Q374" i="27" s="1"/>
  <c r="AR142" i="27"/>
  <c r="R398" i="27" s="1"/>
  <c r="Q398" i="27" s="1"/>
  <c r="AR192" i="27"/>
  <c r="R448" i="27" s="1"/>
  <c r="Q448" i="27" s="1"/>
  <c r="AR153" i="27"/>
  <c r="R409" i="27" s="1"/>
  <c r="Q409" i="27" s="1"/>
  <c r="AR237" i="27"/>
  <c r="R493" i="27" s="1"/>
  <c r="Q493" i="27" s="1"/>
  <c r="AR216" i="27"/>
  <c r="R472" i="27" s="1"/>
  <c r="Q472" i="27" s="1"/>
  <c r="AR243" i="27"/>
  <c r="R499" i="27" s="1"/>
  <c r="Q499" i="27" s="1"/>
  <c r="AR222" i="27"/>
  <c r="R478" i="27" s="1"/>
  <c r="Q478" i="27" s="1"/>
  <c r="J184" i="27"/>
  <c r="K184" i="27" s="1"/>
  <c r="J74" i="27"/>
  <c r="K74" i="27" s="1"/>
  <c r="AN18" i="27"/>
  <c r="AO18" i="27" s="1"/>
  <c r="AP18" i="27" s="1"/>
  <c r="AN27" i="27"/>
  <c r="AO27" i="27" s="1"/>
  <c r="E43" i="27"/>
  <c r="F43" i="27" s="1"/>
  <c r="I43" i="27" s="1"/>
  <c r="E174" i="27"/>
  <c r="F174" i="27" s="1"/>
  <c r="E130" i="27"/>
  <c r="F130" i="27" s="1"/>
  <c r="G130" i="27" s="1"/>
  <c r="E90" i="27"/>
  <c r="F90" i="27" s="1"/>
  <c r="E187" i="27"/>
  <c r="F187" i="27" s="1"/>
  <c r="I187" i="27" s="1"/>
  <c r="D443" i="27" s="1"/>
  <c r="C443" i="27" s="1"/>
  <c r="E178" i="27"/>
  <c r="F178" i="27" s="1"/>
  <c r="E105" i="27"/>
  <c r="F105" i="27" s="1"/>
  <c r="G106" i="27" s="1"/>
  <c r="E93" i="27"/>
  <c r="F93" i="27" s="1"/>
  <c r="I93" i="27" s="1"/>
  <c r="E89" i="27"/>
  <c r="F89" i="27" s="1"/>
  <c r="I89" i="27" s="1"/>
  <c r="E132" i="27"/>
  <c r="F132" i="27" s="1"/>
  <c r="I132" i="27" s="1"/>
  <c r="E245" i="27"/>
  <c r="F245" i="27" s="1"/>
  <c r="G245" i="27" s="1"/>
  <c r="E262" i="27"/>
  <c r="F262" i="27" s="1"/>
  <c r="E173" i="27"/>
  <c r="F173" i="27" s="1"/>
  <c r="I173" i="27" s="1"/>
  <c r="D429" i="27" s="1"/>
  <c r="C429" i="27" s="1"/>
  <c r="E220" i="27"/>
  <c r="F220" i="27" s="1"/>
  <c r="Y19" i="27"/>
  <c r="Z19" i="27" s="1"/>
  <c r="AC19" i="27" s="1"/>
  <c r="AI38" i="27"/>
  <c r="AJ38" i="27" s="1"/>
  <c r="AK39" i="27" s="1"/>
  <c r="AI256" i="27"/>
  <c r="AJ256" i="27" s="1"/>
  <c r="AK257" i="27" s="1"/>
  <c r="AI221" i="27"/>
  <c r="AJ221" i="27" s="1"/>
  <c r="AM221" i="27" s="1"/>
  <c r="P477" i="27" s="1"/>
  <c r="O477" i="27" s="1"/>
  <c r="AM114" i="27"/>
  <c r="P370" i="27" s="1"/>
  <c r="O370" i="27" s="1"/>
  <c r="AM47" i="27"/>
  <c r="P303" i="27" s="1"/>
  <c r="O303" i="27" s="1"/>
  <c r="AM167" i="27"/>
  <c r="P423" i="27" s="1"/>
  <c r="O423" i="27" s="1"/>
  <c r="AM65" i="27"/>
  <c r="P321" i="27" s="1"/>
  <c r="O321" i="27" s="1"/>
  <c r="AM161" i="27"/>
  <c r="P417" i="27" s="1"/>
  <c r="O417" i="27" s="1"/>
  <c r="Y49" i="27"/>
  <c r="Z49" i="27" s="1"/>
  <c r="AA50" i="27" s="1"/>
  <c r="Y113" i="27"/>
  <c r="Z113" i="27" s="1"/>
  <c r="AC113" i="27" s="1"/>
  <c r="L369" i="27" s="1"/>
  <c r="K369" i="27" s="1"/>
  <c r="AI143" i="27"/>
  <c r="AJ143" i="27" s="1"/>
  <c r="AM143" i="27" s="1"/>
  <c r="P399" i="27" s="1"/>
  <c r="O399" i="27" s="1"/>
  <c r="AI115" i="27"/>
  <c r="AJ115" i="27" s="1"/>
  <c r="AI207" i="27"/>
  <c r="AJ207" i="27" s="1"/>
  <c r="AM207" i="27" s="1"/>
  <c r="P463" i="27" s="1"/>
  <c r="O463" i="27" s="1"/>
  <c r="AD138" i="27"/>
  <c r="AE138" i="27" s="1"/>
  <c r="AH138" i="27" s="1"/>
  <c r="N394" i="27" s="1"/>
  <c r="M394" i="27" s="1"/>
  <c r="Y156" i="27"/>
  <c r="Z156" i="27" s="1"/>
  <c r="AC156" i="27" s="1"/>
  <c r="L412" i="27" s="1"/>
  <c r="K412" i="27" s="1"/>
  <c r="AI18" i="27"/>
  <c r="AJ18" i="27" s="1"/>
  <c r="AM18" i="27" s="1"/>
  <c r="AD234" i="27"/>
  <c r="AE234" i="27" s="1"/>
  <c r="AH234" i="27" s="1"/>
  <c r="N490" i="27" s="1"/>
  <c r="M490" i="27" s="1"/>
  <c r="AN172" i="27"/>
  <c r="AO172" i="27" s="1"/>
  <c r="AP173" i="27" s="1"/>
  <c r="AQ174" i="27" s="1"/>
  <c r="AR93" i="27"/>
  <c r="R349" i="27" s="1"/>
  <c r="Q349" i="27" s="1"/>
  <c r="AR71" i="27"/>
  <c r="R327" i="27" s="1"/>
  <c r="Q327" i="27" s="1"/>
  <c r="AI44" i="27"/>
  <c r="AJ44" i="27" s="1"/>
  <c r="AM44" i="27" s="1"/>
  <c r="AR92" i="27"/>
  <c r="R348" i="27" s="1"/>
  <c r="Q348" i="27" s="1"/>
  <c r="AR45" i="27"/>
  <c r="R301" i="27" s="1"/>
  <c r="Q301" i="27" s="1"/>
  <c r="AR158" i="27"/>
  <c r="R414" i="27" s="1"/>
  <c r="Q414" i="27" s="1"/>
  <c r="AR61" i="27"/>
  <c r="R317" i="27" s="1"/>
  <c r="Q317" i="27" s="1"/>
  <c r="AR195" i="27"/>
  <c r="R451" i="27" s="1"/>
  <c r="Q451" i="27" s="1"/>
  <c r="AR111" i="27"/>
  <c r="R367" i="27" s="1"/>
  <c r="Q367" i="27" s="1"/>
  <c r="AR197" i="27"/>
  <c r="R453" i="27" s="1"/>
  <c r="Q453" i="27" s="1"/>
  <c r="AR86" i="27"/>
  <c r="R342" i="27" s="1"/>
  <c r="Q342" i="27" s="1"/>
  <c r="AR186" i="27"/>
  <c r="R442" i="27" s="1"/>
  <c r="Q442" i="27" s="1"/>
  <c r="AR210" i="27"/>
  <c r="R466" i="27" s="1"/>
  <c r="Q466" i="27" s="1"/>
  <c r="AR130" i="27"/>
  <c r="R386" i="27" s="1"/>
  <c r="Q386" i="27" s="1"/>
  <c r="AR212" i="27"/>
  <c r="R468" i="27" s="1"/>
  <c r="Q468" i="27" s="1"/>
  <c r="AR264" i="27"/>
  <c r="R520" i="27" s="1"/>
  <c r="Q520" i="27" s="1"/>
  <c r="AR258" i="27"/>
  <c r="R514" i="27" s="1"/>
  <c r="Q514" i="27" s="1"/>
  <c r="AR171" i="27"/>
  <c r="R427" i="27" s="1"/>
  <c r="Q427" i="27" s="1"/>
  <c r="AI230" i="27"/>
  <c r="AJ230" i="27" s="1"/>
  <c r="AM230" i="27" s="1"/>
  <c r="P486" i="27" s="1"/>
  <c r="O486" i="27" s="1"/>
  <c r="AN132" i="27"/>
  <c r="AO132" i="27" s="1"/>
  <c r="AP132" i="27" s="1"/>
  <c r="AP131" i="27" s="1"/>
  <c r="E142" i="27"/>
  <c r="F142" i="27" s="1"/>
  <c r="E27" i="27"/>
  <c r="F27" i="27" s="1"/>
  <c r="G27" i="27" s="1"/>
  <c r="E37" i="27"/>
  <c r="F37" i="27" s="1"/>
  <c r="I37" i="27" s="1"/>
  <c r="E116" i="27"/>
  <c r="F116" i="27" s="1"/>
  <c r="I116" i="27" s="1"/>
  <c r="E205" i="27"/>
  <c r="F205" i="27" s="1"/>
  <c r="I205" i="27" s="1"/>
  <c r="D461" i="27" s="1"/>
  <c r="C461" i="27" s="1"/>
  <c r="E135" i="27"/>
  <c r="F135" i="27" s="1"/>
  <c r="I135" i="27" s="1"/>
  <c r="E59" i="27"/>
  <c r="F59" i="27" s="1"/>
  <c r="E21" i="27"/>
  <c r="F21" i="27" s="1"/>
  <c r="I21" i="27" s="1"/>
  <c r="E167" i="27"/>
  <c r="F167" i="27" s="1"/>
  <c r="I167" i="27" s="1"/>
  <c r="D423" i="27" s="1"/>
  <c r="C423" i="27" s="1"/>
  <c r="E242" i="27"/>
  <c r="F242" i="27" s="1"/>
  <c r="I242" i="27" s="1"/>
  <c r="D498" i="27" s="1"/>
  <c r="C498" i="27" s="1"/>
  <c r="E218" i="27"/>
  <c r="F218" i="27" s="1"/>
  <c r="I218" i="27" s="1"/>
  <c r="D474" i="27" s="1"/>
  <c r="C474" i="27" s="1"/>
  <c r="E166" i="27"/>
  <c r="F166" i="27" s="1"/>
  <c r="I166" i="27" s="1"/>
  <c r="D422" i="27" s="1"/>
  <c r="C422" i="27" s="1"/>
  <c r="E201" i="27"/>
  <c r="F201" i="27" s="1"/>
  <c r="Y164" i="27"/>
  <c r="Z164" i="27" s="1"/>
  <c r="AC164" i="27" s="1"/>
  <c r="L420" i="27" s="1"/>
  <c r="K420" i="27" s="1"/>
  <c r="Y159" i="27"/>
  <c r="Z159" i="27" s="1"/>
  <c r="AC159" i="27" s="1"/>
  <c r="L415" i="27" s="1"/>
  <c r="K415" i="27" s="1"/>
  <c r="AI15" i="27"/>
  <c r="AJ15" i="27" s="1"/>
  <c r="AK16" i="27" s="1"/>
  <c r="AK15" i="27" s="1"/>
  <c r="AI224" i="27"/>
  <c r="AJ224" i="27" s="1"/>
  <c r="AM224" i="27" s="1"/>
  <c r="P480" i="27" s="1"/>
  <c r="O480" i="27" s="1"/>
  <c r="AM35" i="27"/>
  <c r="AM72" i="27"/>
  <c r="P328" i="27" s="1"/>
  <c r="O328" i="27" s="1"/>
  <c r="Y88" i="27"/>
  <c r="Z88" i="27" s="1"/>
  <c r="AC88" i="27" s="1"/>
  <c r="L344" i="27" s="1"/>
  <c r="K344" i="27" s="1"/>
  <c r="Y180" i="27"/>
  <c r="Z180" i="27" s="1"/>
  <c r="AI108" i="27"/>
  <c r="AJ108" i="27" s="1"/>
  <c r="AM108" i="27" s="1"/>
  <c r="P364" i="27" s="1"/>
  <c r="O364" i="27" s="1"/>
  <c r="AI255" i="27"/>
  <c r="AJ255" i="27" s="1"/>
  <c r="AM255" i="27" s="1"/>
  <c r="P511" i="27" s="1"/>
  <c r="O511" i="27" s="1"/>
  <c r="Y26" i="27"/>
  <c r="Z26" i="27" s="1"/>
  <c r="AI211" i="27"/>
  <c r="AJ211" i="27" s="1"/>
  <c r="AI238" i="27"/>
  <c r="AJ238" i="27" s="1"/>
  <c r="AM238" i="27" s="1"/>
  <c r="P494" i="27" s="1"/>
  <c r="O494" i="27" s="1"/>
  <c r="AI151" i="27"/>
  <c r="AJ151" i="27" s="1"/>
  <c r="AM151" i="27" s="1"/>
  <c r="P407" i="27" s="1"/>
  <c r="O407" i="27" s="1"/>
  <c r="AK241" i="27"/>
  <c r="AK216" i="27"/>
  <c r="V220" i="27"/>
  <c r="AK80" i="27"/>
  <c r="AK44" i="27"/>
  <c r="AD78" i="27"/>
  <c r="AE78" i="27" s="1"/>
  <c r="AF79" i="27" s="1"/>
  <c r="AD173" i="27"/>
  <c r="AE173" i="27" s="1"/>
  <c r="AH173" i="27" s="1"/>
  <c r="N429" i="27" s="1"/>
  <c r="M429" i="27" s="1"/>
  <c r="AD135" i="27"/>
  <c r="AE135" i="27" s="1"/>
  <c r="AH135" i="27" s="1"/>
  <c r="N391" i="27" s="1"/>
  <c r="M391" i="27" s="1"/>
  <c r="AD102" i="27"/>
  <c r="AE102" i="27" s="1"/>
  <c r="AD254" i="27"/>
  <c r="AE254" i="27" s="1"/>
  <c r="AD207" i="27"/>
  <c r="AE207" i="27" s="1"/>
  <c r="AD174" i="27"/>
  <c r="AE174" i="27" s="1"/>
  <c r="AD259" i="27"/>
  <c r="AE259" i="27" s="1"/>
  <c r="AH259" i="27" s="1"/>
  <c r="N515" i="27" s="1"/>
  <c r="M515" i="27" s="1"/>
  <c r="I251" i="27"/>
  <c r="D507" i="27" s="1"/>
  <c r="C507" i="27" s="1"/>
  <c r="Y89" i="27"/>
  <c r="Z89" i="27" s="1"/>
  <c r="AC89" i="27" s="1"/>
  <c r="L345" i="27" s="1"/>
  <c r="K345" i="27" s="1"/>
  <c r="Y85" i="27"/>
  <c r="Z85" i="27" s="1"/>
  <c r="AA86" i="27" s="1"/>
  <c r="Y54" i="27"/>
  <c r="Z54" i="27" s="1"/>
  <c r="Y46" i="27"/>
  <c r="Z46" i="27" s="1"/>
  <c r="AC46" i="27" s="1"/>
  <c r="Y231" i="27"/>
  <c r="Z231" i="27" s="1"/>
  <c r="AC231" i="27" s="1"/>
  <c r="L487" i="27" s="1"/>
  <c r="K487" i="27" s="1"/>
  <c r="Y21" i="27"/>
  <c r="Z21" i="27" s="1"/>
  <c r="AC21" i="27" s="1"/>
  <c r="Y132" i="27"/>
  <c r="Z132" i="27" s="1"/>
  <c r="AC132" i="27" s="1"/>
  <c r="L388" i="27" s="1"/>
  <c r="K388" i="27" s="1"/>
  <c r="Y184" i="27"/>
  <c r="Z184" i="27" s="1"/>
  <c r="AA185" i="27" s="1"/>
  <c r="Y187" i="27"/>
  <c r="Z187" i="27" s="1"/>
  <c r="AA188" i="27" s="1"/>
  <c r="Y151" i="27"/>
  <c r="Z151" i="27" s="1"/>
  <c r="AC151" i="27" s="1"/>
  <c r="L407" i="27" s="1"/>
  <c r="K407" i="27" s="1"/>
  <c r="Y135" i="27"/>
  <c r="Z135" i="27" s="1"/>
  <c r="AC135" i="27" s="1"/>
  <c r="L391" i="27" s="1"/>
  <c r="K391" i="27" s="1"/>
  <c r="Y202" i="27"/>
  <c r="Z202" i="27" s="1"/>
  <c r="AA203" i="27" s="1"/>
  <c r="Y241" i="27"/>
  <c r="Z241" i="27" s="1"/>
  <c r="AK208" i="27"/>
  <c r="AP212" i="27"/>
  <c r="AP211" i="27" s="1"/>
  <c r="AF162" i="27"/>
  <c r="AP196" i="27"/>
  <c r="AP195" i="27" s="1"/>
  <c r="AD94" i="27"/>
  <c r="AE94" i="27" s="1"/>
  <c r="AH94" i="27" s="1"/>
  <c r="N350" i="27" s="1"/>
  <c r="M350" i="27" s="1"/>
  <c r="AD196" i="27"/>
  <c r="AE196" i="27" s="1"/>
  <c r="AD15" i="27"/>
  <c r="AE15" i="27" s="1"/>
  <c r="AH15" i="27" s="1"/>
  <c r="AD248" i="27"/>
  <c r="AE248" i="27" s="1"/>
  <c r="AH248" i="27" s="1"/>
  <c r="N504" i="27" s="1"/>
  <c r="M504" i="27" s="1"/>
  <c r="AD113" i="27"/>
  <c r="AE113" i="27" s="1"/>
  <c r="AF113" i="27" s="1"/>
  <c r="AD125" i="27"/>
  <c r="AE125" i="27" s="1"/>
  <c r="AD183" i="27"/>
  <c r="AE183" i="27" s="1"/>
  <c r="AH183" i="27" s="1"/>
  <c r="N439" i="27" s="1"/>
  <c r="M439" i="27" s="1"/>
  <c r="AD184" i="27"/>
  <c r="AE184" i="27" s="1"/>
  <c r="AH184" i="27" s="1"/>
  <c r="N440" i="27" s="1"/>
  <c r="M440" i="27" s="1"/>
  <c r="Y99" i="27"/>
  <c r="Z99" i="27" s="1"/>
  <c r="AC99" i="27" s="1"/>
  <c r="L355" i="27" s="1"/>
  <c r="K355" i="27" s="1"/>
  <c r="Y35" i="27"/>
  <c r="Z35" i="27" s="1"/>
  <c r="AC35" i="27" s="1"/>
  <c r="Y102" i="27"/>
  <c r="Z102" i="27" s="1"/>
  <c r="Y101" i="27"/>
  <c r="Z101" i="27" s="1"/>
  <c r="Y80" i="27"/>
  <c r="Z80" i="27" s="1"/>
  <c r="AC80" i="27" s="1"/>
  <c r="Y87" i="27"/>
  <c r="Z87" i="27" s="1"/>
  <c r="Y64" i="27"/>
  <c r="Z64" i="27" s="1"/>
  <c r="AC64" i="27" s="1"/>
  <c r="Y24" i="27"/>
  <c r="Z24" i="27" s="1"/>
  <c r="AC24" i="27" s="1"/>
  <c r="Y141" i="27"/>
  <c r="Z141" i="27" s="1"/>
  <c r="AC141" i="27" s="1"/>
  <c r="L397" i="27" s="1"/>
  <c r="K397" i="27" s="1"/>
  <c r="Y204" i="27"/>
  <c r="Z204" i="27" s="1"/>
  <c r="AA204" i="27" s="1"/>
  <c r="Y193" i="27"/>
  <c r="Z193" i="27" s="1"/>
  <c r="Y153" i="27"/>
  <c r="Z153" i="27" s="1"/>
  <c r="AC153" i="27" s="1"/>
  <c r="L409" i="27" s="1"/>
  <c r="K409" i="27" s="1"/>
  <c r="Y142" i="27"/>
  <c r="Z142" i="27" s="1"/>
  <c r="Y207" i="27"/>
  <c r="Z207" i="27" s="1"/>
  <c r="AC207" i="27" s="1"/>
  <c r="L463" i="27" s="1"/>
  <c r="K463" i="27" s="1"/>
  <c r="Y247" i="27"/>
  <c r="Z247" i="27" s="1"/>
  <c r="AC247" i="27" s="1"/>
  <c r="L503" i="27" s="1"/>
  <c r="K503" i="27" s="1"/>
  <c r="O228" i="27"/>
  <c r="P228" i="27" s="1"/>
  <c r="S228" i="27" s="1"/>
  <c r="H484" i="27" s="1"/>
  <c r="G484" i="27" s="1"/>
  <c r="Q130" i="27"/>
  <c r="AP86" i="27"/>
  <c r="L120" i="27"/>
  <c r="AD115" i="27"/>
  <c r="AE115" i="27" s="1"/>
  <c r="AH115" i="27" s="1"/>
  <c r="N371" i="27" s="1"/>
  <c r="M371" i="27" s="1"/>
  <c r="AD88" i="27"/>
  <c r="AE88" i="27" s="1"/>
  <c r="AH88" i="27" s="1"/>
  <c r="N344" i="27" s="1"/>
  <c r="M344" i="27" s="1"/>
  <c r="AD38" i="27"/>
  <c r="AE38" i="27" s="1"/>
  <c r="AF39" i="27" s="1"/>
  <c r="AD30" i="27"/>
  <c r="AE30" i="27" s="1"/>
  <c r="AH30" i="27" s="1"/>
  <c r="AD34" i="27"/>
  <c r="AE34" i="27" s="1"/>
  <c r="AF35" i="27" s="1"/>
  <c r="AD101" i="27"/>
  <c r="AE101" i="27" s="1"/>
  <c r="AD193" i="27"/>
  <c r="AE193" i="27" s="1"/>
  <c r="AD258" i="27"/>
  <c r="AE258" i="27" s="1"/>
  <c r="AD170" i="27"/>
  <c r="AE170" i="27" s="1"/>
  <c r="AF171" i="27" s="1"/>
  <c r="Y116" i="27"/>
  <c r="Z116" i="27" s="1"/>
  <c r="AC116" i="27" s="1"/>
  <c r="L372" i="27" s="1"/>
  <c r="K372" i="27" s="1"/>
  <c r="Y150" i="27"/>
  <c r="Z150" i="27" s="1"/>
  <c r="AC150" i="27" s="1"/>
  <c r="L406" i="27" s="1"/>
  <c r="K406" i="27" s="1"/>
  <c r="Y18" i="27"/>
  <c r="Z18" i="27" s="1"/>
  <c r="AA18" i="27" s="1"/>
  <c r="Y40" i="27"/>
  <c r="Z40" i="27" s="1"/>
  <c r="AA41" i="27" s="1"/>
  <c r="Y110" i="27"/>
  <c r="Z110" i="27" s="1"/>
  <c r="Y36" i="27"/>
  <c r="Z36" i="27" s="1"/>
  <c r="Y43" i="27"/>
  <c r="Z43" i="27" s="1"/>
  <c r="Y69" i="27"/>
  <c r="Z69" i="27" s="1"/>
  <c r="AC69" i="27" s="1"/>
  <c r="Y127" i="27"/>
  <c r="Z127" i="27" s="1"/>
  <c r="AC127" i="27" s="1"/>
  <c r="L383" i="27" s="1"/>
  <c r="K383" i="27" s="1"/>
  <c r="Y173" i="27"/>
  <c r="Z173" i="27" s="1"/>
  <c r="AC173" i="27" s="1"/>
  <c r="L429" i="27" s="1"/>
  <c r="K429" i="27" s="1"/>
  <c r="Y178" i="27"/>
  <c r="Z178" i="27" s="1"/>
  <c r="AC178" i="27" s="1"/>
  <c r="L434" i="27" s="1"/>
  <c r="K434" i="27" s="1"/>
  <c r="Y225" i="27"/>
  <c r="Z225" i="27" s="1"/>
  <c r="AC225" i="27" s="1"/>
  <c r="L481" i="27" s="1"/>
  <c r="K481" i="27" s="1"/>
  <c r="Y201" i="27"/>
  <c r="Z201" i="27" s="1"/>
  <c r="AC201" i="27" s="1"/>
  <c r="L457" i="27" s="1"/>
  <c r="K457" i="27" s="1"/>
  <c r="AI250" i="27"/>
  <c r="AJ250" i="27" s="1"/>
  <c r="AM250" i="27" s="1"/>
  <c r="P506" i="27" s="1"/>
  <c r="O506" i="27" s="1"/>
  <c r="AM261" i="27"/>
  <c r="P517" i="27" s="1"/>
  <c r="O517" i="27" s="1"/>
  <c r="AM94" i="27"/>
  <c r="P350" i="27" s="1"/>
  <c r="O350" i="27" s="1"/>
  <c r="AM60" i="27"/>
  <c r="P316" i="27" s="1"/>
  <c r="O316" i="27" s="1"/>
  <c r="AM19" i="27"/>
  <c r="AM140" i="27"/>
  <c r="P396" i="27" s="1"/>
  <c r="O396" i="27" s="1"/>
  <c r="AM135" i="27"/>
  <c r="P391" i="27" s="1"/>
  <c r="O391" i="27" s="1"/>
  <c r="AM86" i="27"/>
  <c r="P342" i="27" s="1"/>
  <c r="O342" i="27" s="1"/>
  <c r="AM29" i="27"/>
  <c r="AM106" i="27"/>
  <c r="P362" i="27" s="1"/>
  <c r="O362" i="27" s="1"/>
  <c r="AM46" i="27"/>
  <c r="P302" i="27" s="1"/>
  <c r="O302" i="27" s="1"/>
  <c r="AM121" i="27"/>
  <c r="P377" i="27" s="1"/>
  <c r="O377" i="27" s="1"/>
  <c r="AM40" i="27"/>
  <c r="AM32" i="27"/>
  <c r="AK128" i="27"/>
  <c r="AK60" i="27"/>
  <c r="AK56" i="27"/>
  <c r="AK100" i="27"/>
  <c r="Y39" i="27"/>
  <c r="Z39" i="27" s="1"/>
  <c r="AC39" i="27" s="1"/>
  <c r="AD87" i="27"/>
  <c r="AE87" i="27" s="1"/>
  <c r="AD64" i="27"/>
  <c r="AE64" i="27" s="1"/>
  <c r="AH64" i="27" s="1"/>
  <c r="AD40" i="27"/>
  <c r="AE40" i="27" s="1"/>
  <c r="AD37" i="27"/>
  <c r="AE37" i="27" s="1"/>
  <c r="AD119" i="27"/>
  <c r="AE119" i="27" s="1"/>
  <c r="AD150" i="27"/>
  <c r="AE150" i="27" s="1"/>
  <c r="AD186" i="27"/>
  <c r="AE186" i="27" s="1"/>
  <c r="AH186" i="27" s="1"/>
  <c r="N442" i="27" s="1"/>
  <c r="M442" i="27" s="1"/>
  <c r="AD192" i="27"/>
  <c r="AE192" i="27" s="1"/>
  <c r="AH192" i="27" s="1"/>
  <c r="N448" i="27" s="1"/>
  <c r="M448" i="27" s="1"/>
  <c r="I262" i="27"/>
  <c r="D518" i="27" s="1"/>
  <c r="C518" i="27" s="1"/>
  <c r="Y137" i="27"/>
  <c r="Z137" i="27" s="1"/>
  <c r="AC137" i="27" s="1"/>
  <c r="L393" i="27" s="1"/>
  <c r="K393" i="27" s="1"/>
  <c r="Y166" i="27"/>
  <c r="Z166" i="27" s="1"/>
  <c r="AA166" i="27" s="1"/>
  <c r="Y38" i="27"/>
  <c r="Z38" i="27" s="1"/>
  <c r="Y91" i="27"/>
  <c r="Z91" i="27" s="1"/>
  <c r="Y144" i="27"/>
  <c r="Z144" i="27" s="1"/>
  <c r="AA145" i="27" s="1"/>
  <c r="Y58" i="27"/>
  <c r="Z58" i="27" s="1"/>
  <c r="AA59" i="27" s="1"/>
  <c r="Y61" i="27"/>
  <c r="Z61" i="27" s="1"/>
  <c r="AC61" i="27" s="1"/>
  <c r="Y72" i="27"/>
  <c r="Z72" i="27" s="1"/>
  <c r="AC72" i="27" s="1"/>
  <c r="Y129" i="27"/>
  <c r="Z129" i="27" s="1"/>
  <c r="AC129" i="27" s="1"/>
  <c r="L385" i="27" s="1"/>
  <c r="K385" i="27" s="1"/>
  <c r="Y226" i="27"/>
  <c r="Z226" i="27" s="1"/>
  <c r="AA227" i="27" s="1"/>
  <c r="Y186" i="27"/>
  <c r="Z186" i="27" s="1"/>
  <c r="AC186" i="27" s="1"/>
  <c r="L442" i="27" s="1"/>
  <c r="K442" i="27" s="1"/>
  <c r="Y234" i="27"/>
  <c r="Z234" i="27" s="1"/>
  <c r="Y210" i="27"/>
  <c r="Z210" i="27" s="1"/>
  <c r="AP245" i="27"/>
  <c r="AK165" i="27"/>
  <c r="AD104" i="27"/>
  <c r="AE104" i="27" s="1"/>
  <c r="AD49" i="27"/>
  <c r="AE49" i="27" s="1"/>
  <c r="AH49" i="27" s="1"/>
  <c r="AD74" i="27"/>
  <c r="AE74" i="27" s="1"/>
  <c r="AF75" i="27" s="1"/>
  <c r="AD52" i="27"/>
  <c r="AE52" i="27" s="1"/>
  <c r="AD46" i="27"/>
  <c r="AE46" i="27" s="1"/>
  <c r="AH46" i="27" s="1"/>
  <c r="AD195" i="27"/>
  <c r="AE195" i="27" s="1"/>
  <c r="AH195" i="27" s="1"/>
  <c r="N451" i="27" s="1"/>
  <c r="M451" i="27" s="1"/>
  <c r="AD158" i="27"/>
  <c r="AE158" i="27" s="1"/>
  <c r="AF158" i="27" s="1"/>
  <c r="AD218" i="27"/>
  <c r="AE218" i="27" s="1"/>
  <c r="AD203" i="27"/>
  <c r="AE203" i="27" s="1"/>
  <c r="Y42" i="27"/>
  <c r="Z42" i="27" s="1"/>
  <c r="AC42" i="27" s="1"/>
  <c r="Y236" i="27"/>
  <c r="Z236" i="27" s="1"/>
  <c r="AA236" i="27" s="1"/>
  <c r="Y90" i="27"/>
  <c r="Z90" i="27" s="1"/>
  <c r="Y143" i="27"/>
  <c r="Z143" i="27" s="1"/>
  <c r="AC143" i="27" s="1"/>
  <c r="L399" i="27" s="1"/>
  <c r="K399" i="27" s="1"/>
  <c r="Y158" i="27"/>
  <c r="Z158" i="27" s="1"/>
  <c r="AA158" i="27" s="1"/>
  <c r="Y67" i="27"/>
  <c r="Z67" i="27" s="1"/>
  <c r="AC67" i="27" s="1"/>
  <c r="Y77" i="27"/>
  <c r="Z77" i="27" s="1"/>
  <c r="AC77" i="27" s="1"/>
  <c r="Y106" i="27"/>
  <c r="Z106" i="27" s="1"/>
  <c r="Y140" i="27"/>
  <c r="Z140" i="27" s="1"/>
  <c r="AC140" i="27" s="1"/>
  <c r="L396" i="27" s="1"/>
  <c r="K396" i="27" s="1"/>
  <c r="Y242" i="27"/>
  <c r="Z242" i="27" s="1"/>
  <c r="AA243" i="27" s="1"/>
  <c r="Y211" i="27"/>
  <c r="Z211" i="27" s="1"/>
  <c r="AC211" i="27" s="1"/>
  <c r="L467" i="27" s="1"/>
  <c r="K467" i="27" s="1"/>
  <c r="Y244" i="27"/>
  <c r="Z244" i="27" s="1"/>
  <c r="AC244" i="27" s="1"/>
  <c r="L500" i="27" s="1"/>
  <c r="K500" i="27" s="1"/>
  <c r="Y258" i="27"/>
  <c r="Z258" i="27" s="1"/>
  <c r="AA258" i="27" s="1"/>
  <c r="T38" i="27"/>
  <c r="U38" i="27" s="1"/>
  <c r="X38" i="27" s="1"/>
  <c r="AK206" i="27"/>
  <c r="AD75" i="27"/>
  <c r="AE75" i="27" s="1"/>
  <c r="AD156" i="27"/>
  <c r="AE156" i="27" s="1"/>
  <c r="AH156" i="27" s="1"/>
  <c r="N412" i="27" s="1"/>
  <c r="M412" i="27" s="1"/>
  <c r="AD69" i="27"/>
  <c r="AE69" i="27" s="1"/>
  <c r="AF69" i="27" s="1"/>
  <c r="AD121" i="27"/>
  <c r="AE121" i="27" s="1"/>
  <c r="AH121" i="27" s="1"/>
  <c r="N377" i="27" s="1"/>
  <c r="M377" i="27" s="1"/>
  <c r="AD67" i="27"/>
  <c r="AE67" i="27" s="1"/>
  <c r="AH67" i="27" s="1"/>
  <c r="N323" i="27" s="1"/>
  <c r="M323" i="27" s="1"/>
  <c r="AD90" i="27"/>
  <c r="AE90" i="27" s="1"/>
  <c r="AH90" i="27" s="1"/>
  <c r="N346" i="27" s="1"/>
  <c r="M346" i="27" s="1"/>
  <c r="AD204" i="27"/>
  <c r="AE204" i="27" s="1"/>
  <c r="AH204" i="27" s="1"/>
  <c r="N460" i="27" s="1"/>
  <c r="M460" i="27" s="1"/>
  <c r="AD180" i="27"/>
  <c r="AE180" i="27" s="1"/>
  <c r="AF181" i="27" s="1"/>
  <c r="AD242" i="27"/>
  <c r="AE242" i="27" s="1"/>
  <c r="AD205" i="27"/>
  <c r="AE205" i="27" s="1"/>
  <c r="AH205" i="27" s="1"/>
  <c r="N461" i="27" s="1"/>
  <c r="M461" i="27" s="1"/>
  <c r="AD77" i="27"/>
  <c r="AE77" i="27" s="1"/>
  <c r="AH77" i="27" s="1"/>
  <c r="N333" i="27" s="1"/>
  <c r="M333" i="27" s="1"/>
  <c r="AD32" i="27"/>
  <c r="AE32" i="27" s="1"/>
  <c r="AF33" i="27" s="1"/>
  <c r="Y32" i="27"/>
  <c r="Z32" i="27" s="1"/>
  <c r="AC32" i="27" s="1"/>
  <c r="Y74" i="27"/>
  <c r="Z74" i="27" s="1"/>
  <c r="AA74" i="27" s="1"/>
  <c r="Y52" i="27"/>
  <c r="Z52" i="27" s="1"/>
  <c r="AC52" i="27" s="1"/>
  <c r="Y27" i="27"/>
  <c r="Z27" i="27" s="1"/>
  <c r="AC27" i="27" s="1"/>
  <c r="Y197" i="27"/>
  <c r="Z197" i="27" s="1"/>
  <c r="Y228" i="27"/>
  <c r="Z228" i="27" s="1"/>
  <c r="Y109" i="27"/>
  <c r="Z109" i="27" s="1"/>
  <c r="AA109" i="27" s="1"/>
  <c r="Y104" i="27"/>
  <c r="Z104" i="27" s="1"/>
  <c r="AA105" i="27" s="1"/>
  <c r="Y124" i="27"/>
  <c r="Z124" i="27" s="1"/>
  <c r="AC124" i="27" s="1"/>
  <c r="L380" i="27" s="1"/>
  <c r="K380" i="27" s="1"/>
  <c r="Y161" i="27"/>
  <c r="Z161" i="27" s="1"/>
  <c r="AC161" i="27" s="1"/>
  <c r="L417" i="27" s="1"/>
  <c r="K417" i="27" s="1"/>
  <c r="Y250" i="27"/>
  <c r="Z250" i="27" s="1"/>
  <c r="AC250" i="27" s="1"/>
  <c r="L506" i="27" s="1"/>
  <c r="K506" i="27" s="1"/>
  <c r="Y233" i="27"/>
  <c r="Z233" i="27" s="1"/>
  <c r="Y200" i="27"/>
  <c r="Z200" i="27" s="1"/>
  <c r="AP208" i="27"/>
  <c r="AP207" i="27" s="1"/>
  <c r="AP120" i="27"/>
  <c r="AP119" i="27" s="1"/>
  <c r="L83" i="27"/>
  <c r="AD169" i="27"/>
  <c r="AE169" i="27" s="1"/>
  <c r="AH169" i="27" s="1"/>
  <c r="N425" i="27" s="1"/>
  <c r="M425" i="27" s="1"/>
  <c r="AD22" i="27"/>
  <c r="AE22" i="27" s="1"/>
  <c r="AH22" i="27" s="1"/>
  <c r="AD72" i="27"/>
  <c r="AE72" i="27" s="1"/>
  <c r="AD129" i="27"/>
  <c r="AE129" i="27" s="1"/>
  <c r="AF130" i="27" s="1"/>
  <c r="AD111" i="27"/>
  <c r="AE111" i="27" s="1"/>
  <c r="AH111" i="27" s="1"/>
  <c r="N367" i="27" s="1"/>
  <c r="M367" i="27" s="1"/>
  <c r="AD91" i="27"/>
  <c r="AE91" i="27" s="1"/>
  <c r="AH91" i="27" s="1"/>
  <c r="N347" i="27" s="1"/>
  <c r="M347" i="27" s="1"/>
  <c r="AD211" i="27"/>
  <c r="AE211" i="27" s="1"/>
  <c r="AH211" i="27" s="1"/>
  <c r="N467" i="27" s="1"/>
  <c r="M467" i="27" s="1"/>
  <c r="AD197" i="27"/>
  <c r="AE197" i="27" s="1"/>
  <c r="AH197" i="27" s="1"/>
  <c r="N453" i="27" s="1"/>
  <c r="M453" i="27" s="1"/>
  <c r="AD243" i="27"/>
  <c r="AE243" i="27" s="1"/>
  <c r="AD230" i="27"/>
  <c r="AE230" i="27" s="1"/>
  <c r="AD24" i="27"/>
  <c r="AE24" i="27" s="1"/>
  <c r="AD81" i="27"/>
  <c r="AE81" i="27" s="1"/>
  <c r="AD50" i="27"/>
  <c r="AE50" i="27" s="1"/>
  <c r="AF51" i="27" s="1"/>
  <c r="Y66" i="27"/>
  <c r="Z66" i="27" s="1"/>
  <c r="AC66" i="27" s="1"/>
  <c r="Y75" i="27"/>
  <c r="Z75" i="27" s="1"/>
  <c r="AC75" i="27" s="1"/>
  <c r="Y53" i="27"/>
  <c r="Z53" i="27" s="1"/>
  <c r="Y29" i="27"/>
  <c r="Z29" i="27" s="1"/>
  <c r="AC29" i="27" s="1"/>
  <c r="Y209" i="27"/>
  <c r="Z209" i="27" s="1"/>
  <c r="Y15" i="27"/>
  <c r="Z15" i="27" s="1"/>
  <c r="AC15" i="27" s="1"/>
  <c r="Y111" i="27"/>
  <c r="Z111" i="27" s="1"/>
  <c r="AC111" i="27" s="1"/>
  <c r="L367" i="27" s="1"/>
  <c r="K367" i="27" s="1"/>
  <c r="Y130" i="27"/>
  <c r="Z130" i="27" s="1"/>
  <c r="AC130" i="27" s="1"/>
  <c r="L386" i="27" s="1"/>
  <c r="K386" i="27" s="1"/>
  <c r="Y177" i="27"/>
  <c r="Z177" i="27" s="1"/>
  <c r="AA177" i="27" s="1"/>
  <c r="Y169" i="27"/>
  <c r="Z169" i="27" s="1"/>
  <c r="AC169" i="27" s="1"/>
  <c r="L425" i="27" s="1"/>
  <c r="K425" i="27" s="1"/>
  <c r="Y121" i="27"/>
  <c r="Z121" i="27" s="1"/>
  <c r="AC121" i="27" s="1"/>
  <c r="L377" i="27" s="1"/>
  <c r="K377" i="27" s="1"/>
  <c r="Y181" i="27"/>
  <c r="Z181" i="27" s="1"/>
  <c r="AK111" i="27"/>
  <c r="AK51" i="27"/>
  <c r="L30" i="27"/>
  <c r="AK213" i="27"/>
  <c r="AP158" i="27"/>
  <c r="AK64" i="27"/>
  <c r="AK33" i="27"/>
  <c r="AK133" i="27"/>
  <c r="AK232" i="27"/>
  <c r="AK196" i="27"/>
  <c r="AK180" i="27"/>
  <c r="AP165" i="27"/>
  <c r="AK150" i="27"/>
  <c r="AP257" i="27"/>
  <c r="AK168" i="27"/>
  <c r="AP101" i="27"/>
  <c r="AK17" i="27"/>
  <c r="AP58" i="27"/>
  <c r="AK108" i="27"/>
  <c r="AK82" i="27"/>
  <c r="AP56" i="27"/>
  <c r="V77" i="27"/>
  <c r="AK49" i="27"/>
  <c r="AP80" i="27"/>
  <c r="AP79" i="27" s="1"/>
  <c r="AP65" i="27"/>
  <c r="AQ66" i="27" s="1"/>
  <c r="AD240" i="27"/>
  <c r="AE240" i="27" s="1"/>
  <c r="AH240" i="27" s="1"/>
  <c r="N496" i="27" s="1"/>
  <c r="M496" i="27" s="1"/>
  <c r="AD179" i="27"/>
  <c r="AE179" i="27" s="1"/>
  <c r="AH179" i="27" s="1"/>
  <c r="N435" i="27" s="1"/>
  <c r="M435" i="27" s="1"/>
  <c r="T74" i="27"/>
  <c r="U74" i="27" s="1"/>
  <c r="V74" i="27" s="1"/>
  <c r="T31" i="27"/>
  <c r="U31" i="27" s="1"/>
  <c r="AR95" i="27"/>
  <c r="R351" i="27" s="1"/>
  <c r="Q351" i="27" s="1"/>
  <c r="AR27" i="27"/>
  <c r="R283" i="27" s="1"/>
  <c r="Q283" i="27" s="1"/>
  <c r="AR116" i="27"/>
  <c r="R372" i="27" s="1"/>
  <c r="Q372" i="27" s="1"/>
  <c r="AR249" i="27"/>
  <c r="R505" i="27" s="1"/>
  <c r="Q505" i="27" s="1"/>
  <c r="AR63" i="27"/>
  <c r="R319" i="27" s="1"/>
  <c r="Q319" i="27" s="1"/>
  <c r="AR152" i="27"/>
  <c r="R408" i="27" s="1"/>
  <c r="Q408" i="27" s="1"/>
  <c r="AR58" i="27"/>
  <c r="R314" i="27" s="1"/>
  <c r="Q314" i="27" s="1"/>
  <c r="AR127" i="27"/>
  <c r="R383" i="27" s="1"/>
  <c r="Q383" i="27" s="1"/>
  <c r="AR209" i="27"/>
  <c r="R465" i="27" s="1"/>
  <c r="Q465" i="27" s="1"/>
  <c r="AR245" i="27"/>
  <c r="R501" i="27" s="1"/>
  <c r="Q501" i="27" s="1"/>
  <c r="AR121" i="27"/>
  <c r="R377" i="27" s="1"/>
  <c r="Q377" i="27" s="1"/>
  <c r="AR252" i="27"/>
  <c r="R508" i="27" s="1"/>
  <c r="Q508" i="27" s="1"/>
  <c r="AR213" i="27"/>
  <c r="R469" i="27" s="1"/>
  <c r="Q469" i="27" s="1"/>
  <c r="AR231" i="27"/>
  <c r="R487" i="27" s="1"/>
  <c r="Q487" i="27" s="1"/>
  <c r="AR156" i="27"/>
  <c r="R412" i="27" s="1"/>
  <c r="Q412" i="27" s="1"/>
  <c r="AR224" i="27"/>
  <c r="R480" i="27" s="1"/>
  <c r="Q480" i="27" s="1"/>
  <c r="AR180" i="27"/>
  <c r="R436" i="27" s="1"/>
  <c r="Q436" i="27" s="1"/>
  <c r="AR233" i="27"/>
  <c r="R489" i="27" s="1"/>
  <c r="Q489" i="27" s="1"/>
  <c r="AR253" i="27"/>
  <c r="R509" i="27" s="1"/>
  <c r="Q509" i="27" s="1"/>
  <c r="T129" i="27"/>
  <c r="U129" i="27" s="1"/>
  <c r="X129" i="27" s="1"/>
  <c r="J385" i="27" s="1"/>
  <c r="I385" i="27" s="1"/>
  <c r="T257" i="27"/>
  <c r="U257" i="27" s="1"/>
  <c r="X257" i="27" s="1"/>
  <c r="J513" i="27" s="1"/>
  <c r="I513" i="27" s="1"/>
  <c r="T140" i="27"/>
  <c r="U140" i="27" s="1"/>
  <c r="X140" i="27" s="1"/>
  <c r="J396" i="27" s="1"/>
  <c r="I396" i="27" s="1"/>
  <c r="T258" i="27"/>
  <c r="U258" i="27" s="1"/>
  <c r="T150" i="27"/>
  <c r="U150" i="27" s="1"/>
  <c r="T154" i="27"/>
  <c r="U154" i="27" s="1"/>
  <c r="T234" i="27"/>
  <c r="U234" i="27" s="1"/>
  <c r="V235" i="27" s="1"/>
  <c r="T205" i="27"/>
  <c r="U205" i="27" s="1"/>
  <c r="X205" i="27" s="1"/>
  <c r="J461" i="27" s="1"/>
  <c r="I461" i="27" s="1"/>
  <c r="T193" i="27"/>
  <c r="U193" i="27" s="1"/>
  <c r="V194" i="27" s="1"/>
  <c r="AD142" i="27"/>
  <c r="AE142" i="27" s="1"/>
  <c r="AH142" i="27" s="1"/>
  <c r="N398" i="27" s="1"/>
  <c r="M398" i="27" s="1"/>
  <c r="AI41" i="27"/>
  <c r="AJ41" i="27" s="1"/>
  <c r="AN37" i="27"/>
  <c r="AO37" i="27" s="1"/>
  <c r="AP37" i="27" s="1"/>
  <c r="AN63" i="27"/>
  <c r="AO63" i="27" s="1"/>
  <c r="AP64" i="27" s="1"/>
  <c r="AP63" i="27" s="1"/>
  <c r="AI97" i="27"/>
  <c r="AJ97" i="27" s="1"/>
  <c r="AM97" i="27" s="1"/>
  <c r="P353" i="27" s="1"/>
  <c r="O353" i="27" s="1"/>
  <c r="AI66" i="27"/>
  <c r="AJ66" i="27" s="1"/>
  <c r="AK66" i="27" s="1"/>
  <c r="AI145" i="27"/>
  <c r="AJ145" i="27" s="1"/>
  <c r="AK146" i="27" s="1"/>
  <c r="AI178" i="27"/>
  <c r="AJ178" i="27" s="1"/>
  <c r="T24" i="27"/>
  <c r="U24" i="27" s="1"/>
  <c r="X24" i="27" s="1"/>
  <c r="T242" i="27"/>
  <c r="U242" i="27" s="1"/>
  <c r="X242" i="27" s="1"/>
  <c r="J498" i="27" s="1"/>
  <c r="I498" i="27" s="1"/>
  <c r="T137" i="27"/>
  <c r="U137" i="27" s="1"/>
  <c r="X137" i="27" s="1"/>
  <c r="J393" i="27" s="1"/>
  <c r="I393" i="27" s="1"/>
  <c r="T80" i="27"/>
  <c r="U80" i="27" s="1"/>
  <c r="X80" i="27" s="1"/>
  <c r="AD202" i="27"/>
  <c r="AE202" i="27" s="1"/>
  <c r="AD19" i="27"/>
  <c r="AE19" i="27" s="1"/>
  <c r="AH19" i="27" s="1"/>
  <c r="AD187" i="27"/>
  <c r="AE187" i="27" s="1"/>
  <c r="AF188" i="27" s="1"/>
  <c r="AD83" i="27"/>
  <c r="AE83" i="27" s="1"/>
  <c r="AD124" i="27"/>
  <c r="AE124" i="27" s="1"/>
  <c r="AD106" i="27"/>
  <c r="AE106" i="27" s="1"/>
  <c r="AH106" i="27" s="1"/>
  <c r="N362" i="27" s="1"/>
  <c r="M362" i="27" s="1"/>
  <c r="AD132" i="27"/>
  <c r="AE132" i="27" s="1"/>
  <c r="AD58" i="27"/>
  <c r="AE58" i="27" s="1"/>
  <c r="AF59" i="27" s="1"/>
  <c r="AD21" i="27"/>
  <c r="AE21" i="27" s="1"/>
  <c r="AH21" i="27" s="1"/>
  <c r="AR248" i="27"/>
  <c r="R504" i="27" s="1"/>
  <c r="Q504" i="27" s="1"/>
  <c r="AR175" i="27"/>
  <c r="R431" i="27" s="1"/>
  <c r="Q431" i="27" s="1"/>
  <c r="AR85" i="27"/>
  <c r="R341" i="27" s="1"/>
  <c r="Q341" i="27" s="1"/>
  <c r="AR81" i="27"/>
  <c r="R337" i="27" s="1"/>
  <c r="Q337" i="27" s="1"/>
  <c r="AR39" i="27"/>
  <c r="R295" i="27" s="1"/>
  <c r="Q295" i="27" s="1"/>
  <c r="AR33" i="27"/>
  <c r="R289" i="27" s="1"/>
  <c r="Q289" i="27" s="1"/>
  <c r="AR31" i="27"/>
  <c r="R287" i="27" s="1"/>
  <c r="Q287" i="27" s="1"/>
  <c r="AR263" i="27"/>
  <c r="R519" i="27" s="1"/>
  <c r="Q519" i="27" s="1"/>
  <c r="AR170" i="27"/>
  <c r="R426" i="27" s="1"/>
  <c r="Q426" i="27" s="1"/>
  <c r="AR129" i="27"/>
  <c r="R385" i="27" s="1"/>
  <c r="Q385" i="27" s="1"/>
  <c r="AR70" i="27"/>
  <c r="R326" i="27" s="1"/>
  <c r="Q326" i="27" s="1"/>
  <c r="AR64" i="27"/>
  <c r="R320" i="27" s="1"/>
  <c r="Q320" i="27" s="1"/>
  <c r="AR26" i="27"/>
  <c r="R282" i="27" s="1"/>
  <c r="Q282" i="27" s="1"/>
  <c r="AR24" i="27"/>
  <c r="R280" i="27" s="1"/>
  <c r="Q280" i="27" s="1"/>
  <c r="AR265" i="27"/>
  <c r="R521" i="27" s="1"/>
  <c r="Q521" i="27" s="1"/>
  <c r="AR155" i="27"/>
  <c r="R411" i="27" s="1"/>
  <c r="Q411" i="27" s="1"/>
  <c r="AR91" i="27"/>
  <c r="R347" i="27" s="1"/>
  <c r="Q347" i="27" s="1"/>
  <c r="AR51" i="27"/>
  <c r="R307" i="27" s="1"/>
  <c r="Q307" i="27" s="1"/>
  <c r="AR43" i="27"/>
  <c r="R299" i="27" s="1"/>
  <c r="Q299" i="27" s="1"/>
  <c r="AR22" i="27"/>
  <c r="R278" i="27" s="1"/>
  <c r="Q278" i="27" s="1"/>
  <c r="AR229" i="27"/>
  <c r="R485" i="27" s="1"/>
  <c r="Q485" i="27" s="1"/>
  <c r="AR120" i="27"/>
  <c r="R376" i="27" s="1"/>
  <c r="Q376" i="27" s="1"/>
  <c r="AR76" i="27"/>
  <c r="R332" i="27" s="1"/>
  <c r="Q332" i="27" s="1"/>
  <c r="AR57" i="27"/>
  <c r="R313" i="27" s="1"/>
  <c r="Q313" i="27" s="1"/>
  <c r="AR55" i="27"/>
  <c r="R311" i="27" s="1"/>
  <c r="Q311" i="27" s="1"/>
  <c r="AR49" i="27"/>
  <c r="R305" i="27" s="1"/>
  <c r="Q305" i="27" s="1"/>
  <c r="AR20" i="27"/>
  <c r="R276" i="27" s="1"/>
  <c r="Q276" i="27" s="1"/>
  <c r="AR176" i="27"/>
  <c r="R432" i="27" s="1"/>
  <c r="Q432" i="27" s="1"/>
  <c r="AR113" i="27"/>
  <c r="R369" i="27" s="1"/>
  <c r="Q369" i="27" s="1"/>
  <c r="AR102" i="27"/>
  <c r="R358" i="27" s="1"/>
  <c r="Q358" i="27" s="1"/>
  <c r="AR97" i="27"/>
  <c r="R353" i="27" s="1"/>
  <c r="Q353" i="27" s="1"/>
  <c r="AR80" i="27"/>
  <c r="R336" i="27" s="1"/>
  <c r="Q336" i="27" s="1"/>
  <c r="AR36" i="27"/>
  <c r="R292" i="27" s="1"/>
  <c r="Q292" i="27" s="1"/>
  <c r="AR34" i="27"/>
  <c r="R290" i="27" s="1"/>
  <c r="Q290" i="27" s="1"/>
  <c r="AR188" i="27"/>
  <c r="R444" i="27" s="1"/>
  <c r="Q444" i="27" s="1"/>
  <c r="AR108" i="27"/>
  <c r="R364" i="27" s="1"/>
  <c r="Q364" i="27" s="1"/>
  <c r="AR69" i="27"/>
  <c r="R325" i="27" s="1"/>
  <c r="Q325" i="27" s="1"/>
  <c r="AR117" i="27"/>
  <c r="R373" i="27" s="1"/>
  <c r="Q373" i="27" s="1"/>
  <c r="AR110" i="27"/>
  <c r="R366" i="27" s="1"/>
  <c r="Q366" i="27" s="1"/>
  <c r="AR94" i="27"/>
  <c r="R350" i="27" s="1"/>
  <c r="Q350" i="27" s="1"/>
  <c r="AR52" i="27"/>
  <c r="R308" i="27" s="1"/>
  <c r="Q308" i="27" s="1"/>
  <c r="AR44" i="27"/>
  <c r="R300" i="27" s="1"/>
  <c r="Q300" i="27" s="1"/>
  <c r="AR21" i="27"/>
  <c r="R277" i="27" s="1"/>
  <c r="Q277" i="27" s="1"/>
  <c r="AR15" i="27"/>
  <c r="R271" i="27" s="1"/>
  <c r="Q271" i="27" s="1"/>
  <c r="AR223" i="27"/>
  <c r="R479" i="27" s="1"/>
  <c r="Q479" i="27" s="1"/>
  <c r="AR218" i="27"/>
  <c r="R474" i="27" s="1"/>
  <c r="Q474" i="27" s="1"/>
  <c r="AR173" i="27"/>
  <c r="R429" i="27" s="1"/>
  <c r="Q429" i="27" s="1"/>
  <c r="AR144" i="27"/>
  <c r="R400" i="27" s="1"/>
  <c r="Q400" i="27" s="1"/>
  <c r="AR125" i="27"/>
  <c r="R381" i="27" s="1"/>
  <c r="Q381" i="27" s="1"/>
  <c r="AR123" i="27"/>
  <c r="R379" i="27" s="1"/>
  <c r="Q379" i="27" s="1"/>
  <c r="AR83" i="27"/>
  <c r="R339" i="27" s="1"/>
  <c r="Q339" i="27" s="1"/>
  <c r="AR75" i="27"/>
  <c r="R331" i="27" s="1"/>
  <c r="Q331" i="27" s="1"/>
  <c r="AR56" i="27"/>
  <c r="R312" i="27" s="1"/>
  <c r="Q312" i="27" s="1"/>
  <c r="AR54" i="27"/>
  <c r="R310" i="27" s="1"/>
  <c r="Q310" i="27" s="1"/>
  <c r="AR50" i="27"/>
  <c r="R306" i="27" s="1"/>
  <c r="Q306" i="27" s="1"/>
  <c r="AR17" i="27"/>
  <c r="R273" i="27" s="1"/>
  <c r="Q273" i="27" s="1"/>
  <c r="AP85" i="27"/>
  <c r="AK96" i="27"/>
  <c r="AP69" i="27"/>
  <c r="AP40" i="27"/>
  <c r="AP39" i="27" s="1"/>
  <c r="AK29" i="27"/>
  <c r="AK75" i="27"/>
  <c r="AP74" i="27"/>
  <c r="AD166" i="27"/>
  <c r="AE166" i="27" s="1"/>
  <c r="AF167" i="27" s="1"/>
  <c r="AD143" i="27"/>
  <c r="AE143" i="27" s="1"/>
  <c r="AH143" i="27" s="1"/>
  <c r="N399" i="27" s="1"/>
  <c r="M399" i="27" s="1"/>
  <c r="AD85" i="27"/>
  <c r="AE85" i="27" s="1"/>
  <c r="AH85" i="27" s="1"/>
  <c r="N341" i="27" s="1"/>
  <c r="M341" i="27" s="1"/>
  <c r="AD61" i="27"/>
  <c r="AE61" i="27" s="1"/>
  <c r="AH61" i="27" s="1"/>
  <c r="AD176" i="27"/>
  <c r="AE176" i="27" s="1"/>
  <c r="AD140" i="27"/>
  <c r="AE140" i="27" s="1"/>
  <c r="AH140" i="27" s="1"/>
  <c r="N396" i="27" s="1"/>
  <c r="M396" i="27" s="1"/>
  <c r="AD245" i="27"/>
  <c r="AE245" i="27" s="1"/>
  <c r="AD177" i="27"/>
  <c r="AE177" i="27" s="1"/>
  <c r="AF178" i="27" s="1"/>
  <c r="AD226" i="27"/>
  <c r="AE226" i="27" s="1"/>
  <c r="AF226" i="27" s="1"/>
  <c r="AN142" i="27"/>
  <c r="AO142" i="27" s="1"/>
  <c r="AP142" i="27" s="1"/>
  <c r="AR38" i="27"/>
  <c r="R294" i="27" s="1"/>
  <c r="Q294" i="27" s="1"/>
  <c r="AR19" i="27"/>
  <c r="R275" i="27" s="1"/>
  <c r="Q275" i="27" s="1"/>
  <c r="AR159" i="27"/>
  <c r="R415" i="27" s="1"/>
  <c r="Q415" i="27" s="1"/>
  <c r="AR62" i="27"/>
  <c r="R318" i="27" s="1"/>
  <c r="Q318" i="27" s="1"/>
  <c r="AR146" i="27"/>
  <c r="R402" i="27" s="1"/>
  <c r="Q402" i="27" s="1"/>
  <c r="AR47" i="27"/>
  <c r="R303" i="27" s="1"/>
  <c r="Q303" i="27" s="1"/>
  <c r="AR107" i="27"/>
  <c r="R363" i="27" s="1"/>
  <c r="Q363" i="27" s="1"/>
  <c r="AR18" i="27"/>
  <c r="R274" i="27" s="1"/>
  <c r="Q274" i="27" s="1"/>
  <c r="AR104" i="27"/>
  <c r="R360" i="27" s="1"/>
  <c r="Q360" i="27" s="1"/>
  <c r="AR167" i="27"/>
  <c r="R423" i="27" s="1"/>
  <c r="Q423" i="27" s="1"/>
  <c r="AR166" i="27"/>
  <c r="R422" i="27" s="1"/>
  <c r="Q422" i="27" s="1"/>
  <c r="AR90" i="27"/>
  <c r="R346" i="27" s="1"/>
  <c r="Q346" i="27" s="1"/>
  <c r="AR185" i="27"/>
  <c r="R441" i="27" s="1"/>
  <c r="Q441" i="27" s="1"/>
  <c r="AR187" i="27"/>
  <c r="R443" i="27" s="1"/>
  <c r="Q443" i="27" s="1"/>
  <c r="AR157" i="27"/>
  <c r="R413" i="27" s="1"/>
  <c r="Q413" i="27" s="1"/>
  <c r="AR140" i="27"/>
  <c r="R396" i="27" s="1"/>
  <c r="Q396" i="27" s="1"/>
  <c r="AR190" i="27"/>
  <c r="R446" i="27" s="1"/>
  <c r="Q446" i="27" s="1"/>
  <c r="AR236" i="27"/>
  <c r="R492" i="27" s="1"/>
  <c r="Q492" i="27" s="1"/>
  <c r="AR205" i="27"/>
  <c r="R461" i="27" s="1"/>
  <c r="Q461" i="27" s="1"/>
  <c r="AR225" i="27"/>
  <c r="R481" i="27" s="1"/>
  <c r="Q481" i="27" s="1"/>
  <c r="AR168" i="27"/>
  <c r="R424" i="27" s="1"/>
  <c r="Q424" i="27" s="1"/>
  <c r="AR242" i="27"/>
  <c r="R498" i="27" s="1"/>
  <c r="Q498" i="27" s="1"/>
  <c r="T115" i="27"/>
  <c r="U115" i="27" s="1"/>
  <c r="T91" i="27"/>
  <c r="U91" i="27" s="1"/>
  <c r="V91" i="27" s="1"/>
  <c r="T101" i="27"/>
  <c r="U101" i="27" s="1"/>
  <c r="V102" i="27" s="1"/>
  <c r="T105" i="27"/>
  <c r="U105" i="27" s="1"/>
  <c r="X105" i="27" s="1"/>
  <c r="J361" i="27" s="1"/>
  <c r="I361" i="27" s="1"/>
  <c r="T251" i="27"/>
  <c r="U251" i="27" s="1"/>
  <c r="V252" i="27" s="1"/>
  <c r="T215" i="27"/>
  <c r="U215" i="27" s="1"/>
  <c r="X215" i="27" s="1"/>
  <c r="J471" i="27" s="1"/>
  <c r="I471" i="27" s="1"/>
  <c r="T209" i="27"/>
  <c r="U209" i="27" s="1"/>
  <c r="T249" i="27"/>
  <c r="U249" i="27" s="1"/>
  <c r="X249" i="27" s="1"/>
  <c r="J505" i="27" s="1"/>
  <c r="I505" i="27" s="1"/>
  <c r="J109" i="27"/>
  <c r="K109" i="27" s="1"/>
  <c r="L110" i="27" s="1"/>
  <c r="T27" i="27"/>
  <c r="U27" i="27" s="1"/>
  <c r="X27" i="27" s="1"/>
  <c r="AN15" i="27"/>
  <c r="AO15" i="27" s="1"/>
  <c r="AP16" i="27" s="1"/>
  <c r="AP15" i="27" s="1"/>
  <c r="AN107" i="27"/>
  <c r="AO107" i="27" s="1"/>
  <c r="I226" i="27"/>
  <c r="D482" i="27" s="1"/>
  <c r="C482" i="27" s="1"/>
  <c r="AI36" i="27"/>
  <c r="AJ36" i="27" s="1"/>
  <c r="AM36" i="27" s="1"/>
  <c r="AI120" i="27"/>
  <c r="AJ120" i="27" s="1"/>
  <c r="AK120" i="27" s="1"/>
  <c r="T66" i="27"/>
  <c r="U66" i="27" s="1"/>
  <c r="V66" i="27" s="1"/>
  <c r="C45" i="16"/>
  <c r="E54" i="16" s="1"/>
  <c r="AK25" i="27"/>
  <c r="T47" i="27"/>
  <c r="U47" i="27" s="1"/>
  <c r="AD86" i="27"/>
  <c r="AE86" i="27" s="1"/>
  <c r="J248" i="27"/>
  <c r="K248" i="27" s="1"/>
  <c r="N248" i="27" s="1"/>
  <c r="F504" i="27" s="1"/>
  <c r="E504" i="27" s="1"/>
  <c r="J123" i="27"/>
  <c r="K123" i="27" s="1"/>
  <c r="N123" i="27" s="1"/>
  <c r="J105" i="27"/>
  <c r="K105" i="27" s="1"/>
  <c r="L105" i="27" s="1"/>
  <c r="J78" i="27"/>
  <c r="K78" i="27" s="1"/>
  <c r="J61" i="27"/>
  <c r="K61" i="27" s="1"/>
  <c r="J77" i="27"/>
  <c r="K77" i="27" s="1"/>
  <c r="N77" i="27" s="1"/>
  <c r="T82" i="27"/>
  <c r="U82" i="27" s="1"/>
  <c r="V82" i="27" s="1"/>
  <c r="AH260" i="27"/>
  <c r="N516" i="27" s="1"/>
  <c r="M516" i="27" s="1"/>
  <c r="AH43" i="27"/>
  <c r="AF43" i="27"/>
  <c r="N57" i="27"/>
  <c r="L57" i="27"/>
  <c r="AK85" i="27"/>
  <c r="X185" i="27"/>
  <c r="J441" i="27" s="1"/>
  <c r="I441" i="27" s="1"/>
  <c r="X108" i="27"/>
  <c r="J364" i="27" s="1"/>
  <c r="I364" i="27" s="1"/>
  <c r="V108" i="27"/>
  <c r="AK242" i="27"/>
  <c r="AK183" i="27"/>
  <c r="AP184" i="27"/>
  <c r="AP183" i="27" s="1"/>
  <c r="AK78" i="27"/>
  <c r="AK62" i="27"/>
  <c r="AP265" i="27"/>
  <c r="AP263" i="27" s="1"/>
  <c r="AP262" i="27"/>
  <c r="AK253" i="27"/>
  <c r="AP249" i="27"/>
  <c r="AQ249" i="27" s="1"/>
  <c r="AK201" i="27"/>
  <c r="AL202" i="27" s="1"/>
  <c r="AP206" i="27"/>
  <c r="AK192" i="27"/>
  <c r="AK55" i="27"/>
  <c r="AL56" i="27" s="1"/>
  <c r="AK65" i="27"/>
  <c r="AL65" i="27" s="1"/>
  <c r="AP84" i="27"/>
  <c r="AP83" i="27" s="1"/>
  <c r="AK235" i="27"/>
  <c r="AK263" i="27"/>
  <c r="AK223" i="27"/>
  <c r="AK236" i="27"/>
  <c r="AL237" i="27" s="1"/>
  <c r="AK194" i="27"/>
  <c r="AP170" i="27"/>
  <c r="AK159" i="27"/>
  <c r="AK125" i="27"/>
  <c r="AP96" i="27"/>
  <c r="AP95" i="27" s="1"/>
  <c r="AK59" i="27"/>
  <c r="AL60" i="27" s="1"/>
  <c r="AK35" i="27"/>
  <c r="AP261" i="27"/>
  <c r="AK246" i="27"/>
  <c r="AP222" i="27"/>
  <c r="AQ222" i="27" s="1"/>
  <c r="AP213" i="27"/>
  <c r="AQ213" i="27" s="1"/>
  <c r="AK171" i="27"/>
  <c r="AK138" i="27"/>
  <c r="AK141" i="27"/>
  <c r="AP113" i="27"/>
  <c r="AQ113" i="27" s="1"/>
  <c r="AK107" i="27"/>
  <c r="AK48" i="27"/>
  <c r="V41" i="27"/>
  <c r="AP49" i="27"/>
  <c r="V135" i="27"/>
  <c r="AK260" i="27"/>
  <c r="AK252" i="27"/>
  <c r="AK176" i="27"/>
  <c r="AP153" i="27"/>
  <c r="AK91" i="27"/>
  <c r="AP114" i="27"/>
  <c r="N120" i="27"/>
  <c r="AK54" i="27"/>
  <c r="AP57" i="27"/>
  <c r="AK225" i="27"/>
  <c r="AL203" i="27"/>
  <c r="AP216" i="27"/>
  <c r="AP215" i="27" s="1"/>
  <c r="AP233" i="27"/>
  <c r="V185" i="27"/>
  <c r="AK186" i="27"/>
  <c r="AK198" i="27"/>
  <c r="AK175" i="27"/>
  <c r="AP168" i="27"/>
  <c r="AP167" i="27" s="1"/>
  <c r="AK163" i="27"/>
  <c r="AK156" i="27"/>
  <c r="AL156" i="27" s="1"/>
  <c r="AK122" i="27"/>
  <c r="AP102" i="27"/>
  <c r="AK89" i="27"/>
  <c r="AK86" i="27"/>
  <c r="AK76" i="27"/>
  <c r="AK27" i="27"/>
  <c r="Q64" i="27"/>
  <c r="AK106" i="27"/>
  <c r="AK32" i="27"/>
  <c r="AL33" i="27" s="1"/>
  <c r="AK22" i="27"/>
  <c r="AP244" i="27"/>
  <c r="AP243" i="27" s="1"/>
  <c r="AK212" i="27"/>
  <c r="AP200" i="27"/>
  <c r="AP199" i="27" s="1"/>
  <c r="AP198" i="27"/>
  <c r="AQ198" i="27" s="1"/>
  <c r="AK148" i="27"/>
  <c r="AK112" i="27"/>
  <c r="AK110" i="27"/>
  <c r="AK101" i="27"/>
  <c r="AK103" i="27"/>
  <c r="L246" i="27"/>
  <c r="N246" i="27"/>
  <c r="F502" i="27" s="1"/>
  <c r="E502" i="27" s="1"/>
  <c r="N254" i="27"/>
  <c r="F510" i="27" s="1"/>
  <c r="E510" i="27" s="1"/>
  <c r="L254" i="27"/>
  <c r="AC253" i="27"/>
  <c r="L509" i="27" s="1"/>
  <c r="K509" i="27" s="1"/>
  <c r="AA253" i="27"/>
  <c r="AH222" i="27"/>
  <c r="N478" i="27" s="1"/>
  <c r="M478" i="27" s="1"/>
  <c r="AF222" i="27"/>
  <c r="Q211" i="27"/>
  <c r="S211" i="27"/>
  <c r="H467" i="27" s="1"/>
  <c r="G467" i="27" s="1"/>
  <c r="AF200" i="27"/>
  <c r="AH200" i="27"/>
  <c r="N456" i="27" s="1"/>
  <c r="M456" i="27" s="1"/>
  <c r="AF201" i="27"/>
  <c r="N183" i="27"/>
  <c r="F439" i="27" s="1"/>
  <c r="E439" i="27" s="1"/>
  <c r="L183" i="27"/>
  <c r="AC171" i="27"/>
  <c r="L427" i="27" s="1"/>
  <c r="K427" i="27" s="1"/>
  <c r="AA171" i="27"/>
  <c r="AC175" i="27"/>
  <c r="L431" i="27" s="1"/>
  <c r="K431" i="27" s="1"/>
  <c r="AA175" i="27"/>
  <c r="X165" i="27"/>
  <c r="J421" i="27" s="1"/>
  <c r="I421" i="27" s="1"/>
  <c r="V165" i="27"/>
  <c r="N131" i="27"/>
  <c r="L131" i="27"/>
  <c r="S151" i="27"/>
  <c r="H407" i="27" s="1"/>
  <c r="G407" i="27" s="1"/>
  <c r="Q151" i="27"/>
  <c r="AH96" i="27"/>
  <c r="N352" i="27" s="1"/>
  <c r="M352" i="27" s="1"/>
  <c r="AF96" i="27"/>
  <c r="AC81" i="27"/>
  <c r="N58" i="27"/>
  <c r="L58" i="27"/>
  <c r="I60" i="27"/>
  <c r="G60" i="27"/>
  <c r="G61" i="27"/>
  <c r="X79" i="27"/>
  <c r="V79" i="27"/>
  <c r="AC59" i="27"/>
  <c r="N54" i="27"/>
  <c r="L54" i="27"/>
  <c r="L55" i="27"/>
  <c r="AC41" i="27"/>
  <c r="AA42" i="27"/>
  <c r="N40" i="27"/>
  <c r="L40" i="27"/>
  <c r="AH54" i="27"/>
  <c r="I56" i="27"/>
  <c r="G56" i="27"/>
  <c r="G17" i="27"/>
  <c r="I17" i="27"/>
  <c r="AP26" i="27"/>
  <c r="S243" i="27"/>
  <c r="H499" i="27" s="1"/>
  <c r="G499" i="27" s="1"/>
  <c r="Q243" i="27"/>
  <c r="AC222" i="27"/>
  <c r="L478" i="27" s="1"/>
  <c r="K478" i="27" s="1"/>
  <c r="AA222" i="27"/>
  <c r="I217" i="27"/>
  <c r="D473" i="27" s="1"/>
  <c r="C473" i="27" s="1"/>
  <c r="G217" i="27"/>
  <c r="S216" i="27"/>
  <c r="H472" i="27" s="1"/>
  <c r="G472" i="27" s="1"/>
  <c r="Q216" i="27"/>
  <c r="X149" i="27"/>
  <c r="J405" i="27" s="1"/>
  <c r="I405" i="27" s="1"/>
  <c r="V149" i="27"/>
  <c r="S112" i="27"/>
  <c r="Q113" i="27"/>
  <c r="X102" i="27"/>
  <c r="S69" i="27"/>
  <c r="Q69" i="27"/>
  <c r="Q70" i="27"/>
  <c r="N37" i="27"/>
  <c r="L37" i="27"/>
  <c r="AH47" i="27"/>
  <c r="AK23" i="27"/>
  <c r="AK24" i="27"/>
  <c r="N34" i="27"/>
  <c r="L34" i="27"/>
  <c r="N260" i="27"/>
  <c r="F516" i="27" s="1"/>
  <c r="E516" i="27" s="1"/>
  <c r="L260" i="27"/>
  <c r="AC263" i="27"/>
  <c r="L519" i="27" s="1"/>
  <c r="K519" i="27" s="1"/>
  <c r="AA263" i="27"/>
  <c r="AC257" i="27"/>
  <c r="L513" i="27" s="1"/>
  <c r="K513" i="27" s="1"/>
  <c r="AA257" i="27"/>
  <c r="S249" i="27"/>
  <c r="H505" i="27" s="1"/>
  <c r="G505" i="27" s="1"/>
  <c r="Q249" i="27"/>
  <c r="R249" i="27" s="1"/>
  <c r="I230" i="27"/>
  <c r="D486" i="27" s="1"/>
  <c r="C486" i="27" s="1"/>
  <c r="G230" i="27"/>
  <c r="I212" i="27"/>
  <c r="D468" i="27" s="1"/>
  <c r="C468" i="27" s="1"/>
  <c r="G212" i="27"/>
  <c r="AK204" i="27"/>
  <c r="AL204" i="27" s="1"/>
  <c r="AK205" i="27"/>
  <c r="AL206" i="27" s="1"/>
  <c r="AH199" i="27"/>
  <c r="N455" i="27" s="1"/>
  <c r="M455" i="27" s="1"/>
  <c r="AF199" i="27"/>
  <c r="N177" i="27"/>
  <c r="F433" i="27" s="1"/>
  <c r="E433" i="27" s="1"/>
  <c r="L177" i="27"/>
  <c r="I175" i="27"/>
  <c r="D431" i="27" s="1"/>
  <c r="C431" i="27" s="1"/>
  <c r="G175" i="27"/>
  <c r="AC163" i="27"/>
  <c r="L419" i="27" s="1"/>
  <c r="K419" i="27" s="1"/>
  <c r="AA164" i="27"/>
  <c r="X171" i="27"/>
  <c r="J427" i="27" s="1"/>
  <c r="I427" i="27" s="1"/>
  <c r="V171" i="27"/>
  <c r="AP136" i="27"/>
  <c r="AP135" i="27" s="1"/>
  <c r="AP137" i="27"/>
  <c r="AC128" i="27"/>
  <c r="L384" i="27" s="1"/>
  <c r="K384" i="27" s="1"/>
  <c r="AA128" i="27"/>
  <c r="AA129" i="27"/>
  <c r="I63" i="27"/>
  <c r="G63" i="27"/>
  <c r="G64" i="27"/>
  <c r="N60" i="27"/>
  <c r="L60" i="27"/>
  <c r="I54" i="27"/>
  <c r="AF48" i="27"/>
  <c r="AH48" i="27"/>
  <c r="AF49" i="27"/>
  <c r="AK40" i="27"/>
  <c r="AC23" i="27"/>
  <c r="AA23" i="27"/>
  <c r="AA24" i="27"/>
  <c r="S253" i="27"/>
  <c r="H509" i="27" s="1"/>
  <c r="G509" i="27" s="1"/>
  <c r="Q253" i="27"/>
  <c r="S231" i="27"/>
  <c r="H487" i="27" s="1"/>
  <c r="G487" i="27" s="1"/>
  <c r="AF225" i="27"/>
  <c r="AH225" i="27"/>
  <c r="N481" i="27" s="1"/>
  <c r="M481" i="27" s="1"/>
  <c r="AK229" i="27"/>
  <c r="AL229" i="27" s="1"/>
  <c r="AK230" i="27"/>
  <c r="S203" i="27"/>
  <c r="H459" i="27" s="1"/>
  <c r="G459" i="27" s="1"/>
  <c r="Q203" i="27"/>
  <c r="S200" i="27"/>
  <c r="H456" i="27" s="1"/>
  <c r="G456" i="27" s="1"/>
  <c r="Q200" i="27"/>
  <c r="Q201" i="27"/>
  <c r="S182" i="27"/>
  <c r="H438" i="27" s="1"/>
  <c r="G438" i="27" s="1"/>
  <c r="AK160" i="27"/>
  <c r="AK169" i="27"/>
  <c r="AL169" i="27" s="1"/>
  <c r="AK170" i="27"/>
  <c r="N165" i="27"/>
  <c r="F421" i="27" s="1"/>
  <c r="E421" i="27" s="1"/>
  <c r="L165" i="27"/>
  <c r="I152" i="27"/>
  <c r="G152" i="27"/>
  <c r="G153" i="27"/>
  <c r="AK118" i="27"/>
  <c r="AL118" i="27" s="1"/>
  <c r="AK119" i="27"/>
  <c r="I120" i="27"/>
  <c r="G120" i="27"/>
  <c r="G121" i="27"/>
  <c r="AC115" i="27"/>
  <c r="L371" i="27" s="1"/>
  <c r="K371" i="27" s="1"/>
  <c r="AA115" i="27"/>
  <c r="AA116" i="27"/>
  <c r="AH107" i="27"/>
  <c r="N363" i="27" s="1"/>
  <c r="M363" i="27" s="1"/>
  <c r="AF107" i="27"/>
  <c r="G86" i="27"/>
  <c r="I86" i="27"/>
  <c r="X73" i="27"/>
  <c r="S68" i="27"/>
  <c r="V260" i="27"/>
  <c r="X260" i="27"/>
  <c r="J516" i="27" s="1"/>
  <c r="I516" i="27" s="1"/>
  <c r="V261" i="27"/>
  <c r="X262" i="27"/>
  <c r="J518" i="27" s="1"/>
  <c r="I518" i="27" s="1"/>
  <c r="V262" i="27"/>
  <c r="S264" i="27"/>
  <c r="H520" i="27" s="1"/>
  <c r="G520" i="27" s="1"/>
  <c r="Q264" i="27"/>
  <c r="AH239" i="27"/>
  <c r="N495" i="27" s="1"/>
  <c r="M495" i="27" s="1"/>
  <c r="AF239" i="27"/>
  <c r="S191" i="27"/>
  <c r="H447" i="27" s="1"/>
  <c r="G447" i="27" s="1"/>
  <c r="Q191" i="27"/>
  <c r="Q152" i="27"/>
  <c r="S152" i="27"/>
  <c r="H408" i="27" s="1"/>
  <c r="G408" i="27" s="1"/>
  <c r="S128" i="27"/>
  <c r="H384" i="27" s="1"/>
  <c r="G384" i="27" s="1"/>
  <c r="Q128" i="27"/>
  <c r="N144" i="27"/>
  <c r="L144" i="27"/>
  <c r="M144" i="27" s="1"/>
  <c r="AC139" i="27"/>
  <c r="L395" i="27" s="1"/>
  <c r="K395" i="27" s="1"/>
  <c r="AA140" i="27"/>
  <c r="AC133" i="27"/>
  <c r="L389" i="27" s="1"/>
  <c r="K389" i="27" s="1"/>
  <c r="N128" i="27"/>
  <c r="L128" i="27"/>
  <c r="M128" i="27" s="1"/>
  <c r="AC125" i="27"/>
  <c r="L381" i="27" s="1"/>
  <c r="K381" i="27" s="1"/>
  <c r="G110" i="27"/>
  <c r="I110" i="27"/>
  <c r="G111" i="27"/>
  <c r="N91" i="27"/>
  <c r="L91" i="27"/>
  <c r="AH82" i="27"/>
  <c r="N338" i="27" s="1"/>
  <c r="M338" i="27" s="1"/>
  <c r="AF82" i="27"/>
  <c r="AF56" i="27"/>
  <c r="AH56" i="27"/>
  <c r="AC73" i="27"/>
  <c r="X84" i="27"/>
  <c r="V84" i="27"/>
  <c r="AP44" i="27"/>
  <c r="AP43" i="27" s="1"/>
  <c r="AP45" i="27"/>
  <c r="AQ46" i="27" s="1"/>
  <c r="AK42" i="27"/>
  <c r="AK43" i="27"/>
  <c r="AA31" i="27"/>
  <c r="AC31" i="27"/>
  <c r="AF26" i="27"/>
  <c r="AH26" i="27"/>
  <c r="G20" i="27"/>
  <c r="I20" i="27"/>
  <c r="G21" i="27"/>
  <c r="AK30" i="27"/>
  <c r="AK31" i="27"/>
  <c r="N26" i="27"/>
  <c r="L26" i="27"/>
  <c r="X22" i="27"/>
  <c r="V22" i="27"/>
  <c r="AA246" i="27"/>
  <c r="AC246" i="27"/>
  <c r="L502" i="27" s="1"/>
  <c r="K502" i="27" s="1"/>
  <c r="S240" i="27"/>
  <c r="H496" i="27" s="1"/>
  <c r="G496" i="27" s="1"/>
  <c r="Q240" i="27"/>
  <c r="Q254" i="27"/>
  <c r="S254" i="27"/>
  <c r="H510" i="27" s="1"/>
  <c r="G510" i="27" s="1"/>
  <c r="AH249" i="27"/>
  <c r="N505" i="27" s="1"/>
  <c r="M505" i="27" s="1"/>
  <c r="AF249" i="27"/>
  <c r="Q208" i="27"/>
  <c r="S208" i="27"/>
  <c r="H464" i="27" s="1"/>
  <c r="G464" i="27" s="1"/>
  <c r="AK199" i="27"/>
  <c r="Q199" i="27"/>
  <c r="S199" i="27"/>
  <c r="H455" i="27" s="1"/>
  <c r="G455" i="27" s="1"/>
  <c r="N193" i="27"/>
  <c r="F449" i="27" s="1"/>
  <c r="E449" i="27" s="1"/>
  <c r="L193" i="27"/>
  <c r="S171" i="27"/>
  <c r="H427" i="27" s="1"/>
  <c r="G427" i="27" s="1"/>
  <c r="AK157" i="27"/>
  <c r="S178" i="27"/>
  <c r="H434" i="27" s="1"/>
  <c r="G434" i="27" s="1"/>
  <c r="Q178" i="27"/>
  <c r="I168" i="27"/>
  <c r="D424" i="27" s="1"/>
  <c r="C424" i="27" s="1"/>
  <c r="G168" i="27"/>
  <c r="S161" i="27"/>
  <c r="H417" i="27" s="1"/>
  <c r="G417" i="27" s="1"/>
  <c r="Q161" i="27"/>
  <c r="Q162" i="27"/>
  <c r="AC149" i="27"/>
  <c r="L405" i="27" s="1"/>
  <c r="K405" i="27" s="1"/>
  <c r="AA149" i="27"/>
  <c r="AC112" i="27"/>
  <c r="L368" i="27" s="1"/>
  <c r="K368" i="27" s="1"/>
  <c r="N88" i="27"/>
  <c r="L88" i="27"/>
  <c r="X117" i="27"/>
  <c r="J373" i="27" s="1"/>
  <c r="I373" i="27" s="1"/>
  <c r="V118" i="27"/>
  <c r="N73" i="27"/>
  <c r="L73" i="27"/>
  <c r="AC57" i="27"/>
  <c r="AA57" i="27"/>
  <c r="N43" i="27"/>
  <c r="L43" i="27"/>
  <c r="AC56" i="27"/>
  <c r="AA56" i="27"/>
  <c r="AC50" i="27"/>
  <c r="V21" i="27"/>
  <c r="X20" i="27"/>
  <c r="V20" i="27"/>
  <c r="G260" i="27"/>
  <c r="I260" i="27"/>
  <c r="D516" i="27" s="1"/>
  <c r="C516" i="27" s="1"/>
  <c r="N264" i="27"/>
  <c r="F520" i="27" s="1"/>
  <c r="E520" i="27" s="1"/>
  <c r="L264" i="27"/>
  <c r="AC264" i="27"/>
  <c r="L520" i="27" s="1"/>
  <c r="K520" i="27" s="1"/>
  <c r="AA264" i="27"/>
  <c r="N257" i="27"/>
  <c r="F513" i="27" s="1"/>
  <c r="E513" i="27" s="1"/>
  <c r="L257" i="27"/>
  <c r="N244" i="27"/>
  <c r="F500" i="27" s="1"/>
  <c r="E500" i="27" s="1"/>
  <c r="L244" i="27"/>
  <c r="S227" i="27"/>
  <c r="H483" i="27" s="1"/>
  <c r="G483" i="27" s="1"/>
  <c r="Q227" i="27"/>
  <c r="Q228" i="27"/>
  <c r="N228" i="27"/>
  <c r="F484" i="27" s="1"/>
  <c r="E484" i="27" s="1"/>
  <c r="L228" i="27"/>
  <c r="L229" i="27"/>
  <c r="Q215" i="27"/>
  <c r="R215" i="27" s="1"/>
  <c r="S215" i="27"/>
  <c r="H471" i="27" s="1"/>
  <c r="G471" i="27" s="1"/>
  <c r="S212" i="27"/>
  <c r="H468" i="27" s="1"/>
  <c r="G468" i="27" s="1"/>
  <c r="Q212" i="27"/>
  <c r="AH214" i="27"/>
  <c r="N470" i="27" s="1"/>
  <c r="M470" i="27" s="1"/>
  <c r="AF214" i="27"/>
  <c r="AA182" i="27"/>
  <c r="AC182" i="27"/>
  <c r="L438" i="27" s="1"/>
  <c r="K438" i="27" s="1"/>
  <c r="AC185" i="27"/>
  <c r="L441" i="27" s="1"/>
  <c r="K441" i="27" s="1"/>
  <c r="AA186" i="27"/>
  <c r="AC199" i="27"/>
  <c r="L455" i="27" s="1"/>
  <c r="K455" i="27" s="1"/>
  <c r="AA199" i="27"/>
  <c r="AH188" i="27"/>
  <c r="N444" i="27" s="1"/>
  <c r="M444" i="27" s="1"/>
  <c r="AF189" i="27"/>
  <c r="L180" i="27"/>
  <c r="N180" i="27"/>
  <c r="F436" i="27" s="1"/>
  <c r="E436" i="27" s="1"/>
  <c r="S155" i="27"/>
  <c r="H411" i="27" s="1"/>
  <c r="G411" i="27" s="1"/>
  <c r="S167" i="27"/>
  <c r="H423" i="27" s="1"/>
  <c r="G423" i="27" s="1"/>
  <c r="Q167" i="27"/>
  <c r="AH172" i="27"/>
  <c r="N428" i="27" s="1"/>
  <c r="M428" i="27" s="1"/>
  <c r="AF172" i="27"/>
  <c r="AF173" i="27"/>
  <c r="AK143" i="27"/>
  <c r="AK142" i="27"/>
  <c r="AK139" i="27"/>
  <c r="I147" i="27"/>
  <c r="G147" i="27"/>
  <c r="I112" i="27"/>
  <c r="G112" i="27"/>
  <c r="G113" i="27"/>
  <c r="N110" i="27"/>
  <c r="AH99" i="27"/>
  <c r="N355" i="27" s="1"/>
  <c r="M355" i="27" s="1"/>
  <c r="AF99" i="27"/>
  <c r="AC60" i="27"/>
  <c r="AA60" i="27"/>
  <c r="Q57" i="27"/>
  <c r="S57" i="27"/>
  <c r="Q58" i="27"/>
  <c r="AP55" i="27"/>
  <c r="S56" i="27"/>
  <c r="Q56" i="27"/>
  <c r="Q79" i="27"/>
  <c r="S79" i="27"/>
  <c r="AH51" i="27"/>
  <c r="AF52" i="27"/>
  <c r="AC260" i="27"/>
  <c r="L516" i="27" s="1"/>
  <c r="K516" i="27" s="1"/>
  <c r="AA260" i="27"/>
  <c r="I244" i="27"/>
  <c r="D500" i="27" s="1"/>
  <c r="C500" i="27" s="1"/>
  <c r="G244" i="27"/>
  <c r="AA239" i="27"/>
  <c r="AC239" i="27"/>
  <c r="L495" i="27" s="1"/>
  <c r="K495" i="27" s="1"/>
  <c r="AF228" i="27"/>
  <c r="AH228" i="27"/>
  <c r="N484" i="27" s="1"/>
  <c r="M484" i="27" s="1"/>
  <c r="AF229" i="27"/>
  <c r="AK214" i="27"/>
  <c r="L199" i="27"/>
  <c r="N199" i="27"/>
  <c r="F455" i="27" s="1"/>
  <c r="E455" i="27" s="1"/>
  <c r="AA154" i="27"/>
  <c r="AC154" i="27"/>
  <c r="L410" i="27" s="1"/>
  <c r="K410" i="27" s="1"/>
  <c r="AC172" i="27"/>
  <c r="L428" i="27" s="1"/>
  <c r="K428" i="27" s="1"/>
  <c r="AA172" i="27"/>
  <c r="I131" i="27"/>
  <c r="G132" i="27"/>
  <c r="G125" i="27"/>
  <c r="I125" i="27"/>
  <c r="AA147" i="27"/>
  <c r="G126" i="27"/>
  <c r="I126" i="27"/>
  <c r="I81" i="27"/>
  <c r="G81" i="27"/>
  <c r="S72" i="27"/>
  <c r="Q72" i="27"/>
  <c r="S60" i="27"/>
  <c r="Q71" i="27"/>
  <c r="S71" i="27"/>
  <c r="AP76" i="27"/>
  <c r="AP75" i="27" s="1"/>
  <c r="S66" i="27"/>
  <c r="Q66" i="27"/>
  <c r="N84" i="27"/>
  <c r="L84" i="27"/>
  <c r="AP41" i="27"/>
  <c r="AP42" i="27"/>
  <c r="N35" i="27"/>
  <c r="L35" i="27"/>
  <c r="Q29" i="27"/>
  <c r="S29" i="27"/>
  <c r="AC262" i="27"/>
  <c r="L518" i="27" s="1"/>
  <c r="K518" i="27" s="1"/>
  <c r="AA262" i="27"/>
  <c r="AF247" i="27"/>
  <c r="AH247" i="27"/>
  <c r="N503" i="27" s="1"/>
  <c r="M503" i="27" s="1"/>
  <c r="AH252" i="27"/>
  <c r="N508" i="27" s="1"/>
  <c r="M508" i="27" s="1"/>
  <c r="AF252" i="27"/>
  <c r="AK258" i="27"/>
  <c r="AH251" i="27"/>
  <c r="N507" i="27" s="1"/>
  <c r="M507" i="27" s="1"/>
  <c r="AF251" i="27"/>
  <c r="I249" i="27"/>
  <c r="D505" i="27" s="1"/>
  <c r="C505" i="27" s="1"/>
  <c r="G249" i="27"/>
  <c r="AP236" i="27"/>
  <c r="AP235" i="27" s="1"/>
  <c r="X225" i="27"/>
  <c r="J481" i="27" s="1"/>
  <c r="I481" i="27" s="1"/>
  <c r="V225" i="27"/>
  <c r="V198" i="27"/>
  <c r="X198" i="27"/>
  <c r="J454" i="27" s="1"/>
  <c r="I454" i="27" s="1"/>
  <c r="Q193" i="27"/>
  <c r="S193" i="27"/>
  <c r="H449" i="27" s="1"/>
  <c r="G449" i="27" s="1"/>
  <c r="Q183" i="27"/>
  <c r="S183" i="27"/>
  <c r="H439" i="27" s="1"/>
  <c r="G439" i="27" s="1"/>
  <c r="AC191" i="27"/>
  <c r="L447" i="27" s="1"/>
  <c r="K447" i="27" s="1"/>
  <c r="AA191" i="27"/>
  <c r="S189" i="27"/>
  <c r="H445" i="27" s="1"/>
  <c r="G445" i="27" s="1"/>
  <c r="Q189" i="27"/>
  <c r="Q176" i="27"/>
  <c r="S176" i="27"/>
  <c r="H432" i="27" s="1"/>
  <c r="G432" i="27" s="1"/>
  <c r="L154" i="27"/>
  <c r="N154" i="27"/>
  <c r="F410" i="27" s="1"/>
  <c r="E410" i="27" s="1"/>
  <c r="I165" i="27"/>
  <c r="D421" i="27" s="1"/>
  <c r="C421" i="27" s="1"/>
  <c r="G165" i="27"/>
  <c r="I155" i="27"/>
  <c r="G155" i="27"/>
  <c r="X161" i="27"/>
  <c r="J417" i="27" s="1"/>
  <c r="I417" i="27" s="1"/>
  <c r="V161" i="27"/>
  <c r="AF128" i="27"/>
  <c r="AH128" i="27"/>
  <c r="N384" i="27" s="1"/>
  <c r="M384" i="27" s="1"/>
  <c r="N112" i="27"/>
  <c r="L112" i="27"/>
  <c r="S102" i="27"/>
  <c r="Q102" i="27"/>
  <c r="Q96" i="27"/>
  <c r="S114" i="27"/>
  <c r="Q114" i="27"/>
  <c r="S105" i="27"/>
  <c r="Q105" i="27"/>
  <c r="AH108" i="27"/>
  <c r="N364" i="27" s="1"/>
  <c r="M364" i="27" s="1"/>
  <c r="AF108" i="27"/>
  <c r="G102" i="27"/>
  <c r="I102" i="27"/>
  <c r="X96" i="27"/>
  <c r="S116" i="27"/>
  <c r="Q116" i="27"/>
  <c r="X112" i="27"/>
  <c r="J368" i="27" s="1"/>
  <c r="I368" i="27" s="1"/>
  <c r="Q117" i="27"/>
  <c r="S117" i="27"/>
  <c r="AK104" i="27"/>
  <c r="AL104" i="27" s="1"/>
  <c r="I115" i="27"/>
  <c r="G115" i="27"/>
  <c r="AP110" i="27"/>
  <c r="X92" i="27"/>
  <c r="L75" i="27"/>
  <c r="N75" i="27"/>
  <c r="X125" i="27"/>
  <c r="J381" i="27" s="1"/>
  <c r="I381" i="27" s="1"/>
  <c r="AC101" i="27"/>
  <c r="L357" i="27" s="1"/>
  <c r="K357" i="27" s="1"/>
  <c r="AA101" i="27"/>
  <c r="AH87" i="27"/>
  <c r="N343" i="27" s="1"/>
  <c r="M343" i="27" s="1"/>
  <c r="AK105" i="27"/>
  <c r="N89" i="27"/>
  <c r="L89" i="27"/>
  <c r="S119" i="27"/>
  <c r="S97" i="27"/>
  <c r="Q83" i="27"/>
  <c r="S83" i="27"/>
  <c r="S75" i="27"/>
  <c r="Q75" i="27"/>
  <c r="L98" i="27"/>
  <c r="N98" i="27"/>
  <c r="AC91" i="27"/>
  <c r="L347" i="27" s="1"/>
  <c r="K347" i="27" s="1"/>
  <c r="AA91" i="27"/>
  <c r="Q107" i="27"/>
  <c r="S107" i="27"/>
  <c r="I73" i="27"/>
  <c r="G73" i="27"/>
  <c r="X53" i="27"/>
  <c r="G74" i="27"/>
  <c r="I74" i="27"/>
  <c r="AK57" i="27"/>
  <c r="AL57" i="27" s="1"/>
  <c r="G84" i="27"/>
  <c r="I84" i="27"/>
  <c r="G49" i="27"/>
  <c r="I49" i="27"/>
  <c r="N79" i="27"/>
  <c r="L79" i="27"/>
  <c r="AA55" i="27"/>
  <c r="AC55" i="27"/>
  <c r="I48" i="27"/>
  <c r="G48" i="27"/>
  <c r="G100" i="27"/>
  <c r="I100" i="27"/>
  <c r="AH79" i="27"/>
  <c r="N335" i="27" s="1"/>
  <c r="M335" i="27" s="1"/>
  <c r="AC76" i="27"/>
  <c r="X68" i="27"/>
  <c r="V68" i="27"/>
  <c r="V69" i="27"/>
  <c r="AC62" i="27"/>
  <c r="AF41" i="27"/>
  <c r="AH41" i="27"/>
  <c r="Q73" i="27"/>
  <c r="S73" i="27"/>
  <c r="AP60" i="27"/>
  <c r="AP59" i="27" s="1"/>
  <c r="AK52" i="27"/>
  <c r="I39" i="27"/>
  <c r="G39" i="27"/>
  <c r="L25" i="27"/>
  <c r="N25" i="27"/>
  <c r="AA77" i="27"/>
  <c r="I50" i="27"/>
  <c r="G50" i="27"/>
  <c r="N41" i="27"/>
  <c r="L41" i="27"/>
  <c r="AA28" i="27"/>
  <c r="AC28" i="27"/>
  <c r="L18" i="27"/>
  <c r="N18" i="27"/>
  <c r="AC54" i="27"/>
  <c r="S48" i="27"/>
  <c r="Q43" i="27"/>
  <c r="I42" i="27"/>
  <c r="AF32" i="27"/>
  <c r="X23" i="27"/>
  <c r="V23" i="27"/>
  <c r="X17" i="27"/>
  <c r="V17" i="27"/>
  <c r="V35" i="27"/>
  <c r="X35" i="27"/>
  <c r="I47" i="27"/>
  <c r="G47" i="27"/>
  <c r="I31" i="27"/>
  <c r="G31" i="27"/>
  <c r="AH25" i="27"/>
  <c r="AF25" i="27"/>
  <c r="AC17" i="27"/>
  <c r="AA17" i="27"/>
  <c r="AF89" i="27"/>
  <c r="AH89" i="27"/>
  <c r="N345" i="27" s="1"/>
  <c r="M345" i="27" s="1"/>
  <c r="L36" i="27"/>
  <c r="N36" i="27"/>
  <c r="I18" i="27"/>
  <c r="G18" i="27"/>
  <c r="H18" i="27" s="1"/>
  <c r="G32" i="27"/>
  <c r="AC259" i="27"/>
  <c r="L515" i="27" s="1"/>
  <c r="K515" i="27" s="1"/>
  <c r="AA259" i="27"/>
  <c r="X252" i="27"/>
  <c r="J508" i="27" s="1"/>
  <c r="I508" i="27" s="1"/>
  <c r="L240" i="27"/>
  <c r="N240" i="27"/>
  <c r="F496" i="27" s="1"/>
  <c r="E496" i="27" s="1"/>
  <c r="Q250" i="27"/>
  <c r="S250" i="27"/>
  <c r="H506" i="27" s="1"/>
  <c r="G506" i="27" s="1"/>
  <c r="S257" i="27"/>
  <c r="H513" i="27" s="1"/>
  <c r="G513" i="27" s="1"/>
  <c r="Q257" i="27"/>
  <c r="AP256" i="27"/>
  <c r="AP255" i="27" s="1"/>
  <c r="V251" i="27"/>
  <c r="X251" i="27"/>
  <c r="J507" i="27" s="1"/>
  <c r="I507" i="27" s="1"/>
  <c r="AH246" i="27"/>
  <c r="N502" i="27" s="1"/>
  <c r="M502" i="27" s="1"/>
  <c r="AF246" i="27"/>
  <c r="AK243" i="27"/>
  <c r="AL243" i="27" s="1"/>
  <c r="V232" i="27"/>
  <c r="X232" i="27"/>
  <c r="J488" i="27" s="1"/>
  <c r="I488" i="27" s="1"/>
  <c r="G222" i="27"/>
  <c r="I222" i="27"/>
  <c r="D478" i="27" s="1"/>
  <c r="C478" i="27" s="1"/>
  <c r="Q244" i="27"/>
  <c r="S244" i="27"/>
  <c r="H500" i="27" s="1"/>
  <c r="G500" i="27" s="1"/>
  <c r="X231" i="27"/>
  <c r="J487" i="27" s="1"/>
  <c r="I487" i="27" s="1"/>
  <c r="I237" i="27"/>
  <c r="D493" i="27" s="1"/>
  <c r="C493" i="27" s="1"/>
  <c r="G237" i="27"/>
  <c r="S223" i="27"/>
  <c r="H479" i="27" s="1"/>
  <c r="G479" i="27" s="1"/>
  <c r="Q223" i="27"/>
  <c r="R223" i="27" s="1"/>
  <c r="AC228" i="27"/>
  <c r="L484" i="27" s="1"/>
  <c r="K484" i="27" s="1"/>
  <c r="AA228" i="27"/>
  <c r="AK224" i="27"/>
  <c r="X221" i="27"/>
  <c r="J477" i="27" s="1"/>
  <c r="I477" i="27" s="1"/>
  <c r="V221" i="27"/>
  <c r="W221" i="27" s="1"/>
  <c r="AC216" i="27"/>
  <c r="L472" i="27" s="1"/>
  <c r="K472" i="27" s="1"/>
  <c r="AA216" i="27"/>
  <c r="AC208" i="27"/>
  <c r="L464" i="27" s="1"/>
  <c r="K464" i="27" s="1"/>
  <c r="AA208" i="27"/>
  <c r="X213" i="27"/>
  <c r="J469" i="27" s="1"/>
  <c r="I469" i="27" s="1"/>
  <c r="V213" i="27"/>
  <c r="X211" i="27"/>
  <c r="J467" i="27" s="1"/>
  <c r="I467" i="27" s="1"/>
  <c r="G203" i="27"/>
  <c r="I203" i="27"/>
  <c r="D459" i="27" s="1"/>
  <c r="C459" i="27" s="1"/>
  <c r="Q219" i="27"/>
  <c r="S219" i="27"/>
  <c r="H475" i="27" s="1"/>
  <c r="G475" i="27" s="1"/>
  <c r="AH210" i="27"/>
  <c r="N466" i="27" s="1"/>
  <c r="M466" i="27" s="1"/>
  <c r="AF210" i="27"/>
  <c r="V233" i="27"/>
  <c r="AK191" i="27"/>
  <c r="X194" i="27"/>
  <c r="J450" i="27" s="1"/>
  <c r="I450" i="27" s="1"/>
  <c r="L188" i="27"/>
  <c r="M189" i="27" s="1"/>
  <c r="N188" i="27"/>
  <c r="F444" i="27" s="1"/>
  <c r="E444" i="27" s="1"/>
  <c r="G190" i="27"/>
  <c r="I190" i="27"/>
  <c r="D446" i="27" s="1"/>
  <c r="C446" i="27" s="1"/>
  <c r="AC194" i="27"/>
  <c r="L450" i="27" s="1"/>
  <c r="K450" i="27" s="1"/>
  <c r="AA194" i="27"/>
  <c r="AP188" i="27"/>
  <c r="AP187" i="27" s="1"/>
  <c r="I195" i="27"/>
  <c r="D451" i="27" s="1"/>
  <c r="C451" i="27" s="1"/>
  <c r="G195" i="27"/>
  <c r="N190" i="27"/>
  <c r="F446" i="27" s="1"/>
  <c r="E446" i="27" s="1"/>
  <c r="L190" i="27"/>
  <c r="M190" i="27" s="1"/>
  <c r="I201" i="27"/>
  <c r="D457" i="27" s="1"/>
  <c r="C457" i="27" s="1"/>
  <c r="G201" i="27"/>
  <c r="AK195" i="27"/>
  <c r="V179" i="27"/>
  <c r="X179" i="27"/>
  <c r="J435" i="27" s="1"/>
  <c r="I435" i="27" s="1"/>
  <c r="AC176" i="27"/>
  <c r="L432" i="27" s="1"/>
  <c r="K432" i="27" s="1"/>
  <c r="AA176" i="27"/>
  <c r="N164" i="27"/>
  <c r="F420" i="27" s="1"/>
  <c r="E420" i="27" s="1"/>
  <c r="L164" i="27"/>
  <c r="S158" i="27"/>
  <c r="H414" i="27" s="1"/>
  <c r="G414" i="27" s="1"/>
  <c r="X178" i="27"/>
  <c r="J434" i="27" s="1"/>
  <c r="I434" i="27" s="1"/>
  <c r="AP164" i="27"/>
  <c r="AP163" i="27" s="1"/>
  <c r="L160" i="27"/>
  <c r="M160" i="27" s="1"/>
  <c r="N160" i="27"/>
  <c r="F416" i="27" s="1"/>
  <c r="E416" i="27" s="1"/>
  <c r="AP154" i="27"/>
  <c r="AQ154" i="27" s="1"/>
  <c r="AC166" i="27"/>
  <c r="L422" i="27" s="1"/>
  <c r="K422" i="27" s="1"/>
  <c r="S163" i="27"/>
  <c r="H419" i="27" s="1"/>
  <c r="G419" i="27" s="1"/>
  <c r="Q163" i="27"/>
  <c r="S169" i="27"/>
  <c r="H425" i="27" s="1"/>
  <c r="G425" i="27" s="1"/>
  <c r="Q169" i="27"/>
  <c r="AK164" i="27"/>
  <c r="AF160" i="27"/>
  <c r="S156" i="27"/>
  <c r="H412" i="27" s="1"/>
  <c r="G412" i="27" s="1"/>
  <c r="Q156" i="27"/>
  <c r="AH145" i="27"/>
  <c r="N401" i="27" s="1"/>
  <c r="M401" i="27" s="1"/>
  <c r="AC144" i="27"/>
  <c r="L400" i="27" s="1"/>
  <c r="K400" i="27" s="1"/>
  <c r="X145" i="27"/>
  <c r="J401" i="27" s="1"/>
  <c r="I401" i="27" s="1"/>
  <c r="AF134" i="27"/>
  <c r="AH134" i="27"/>
  <c r="N390" i="27" s="1"/>
  <c r="M390" i="27" s="1"/>
  <c r="N129" i="27"/>
  <c r="L129" i="27"/>
  <c r="L147" i="27"/>
  <c r="N147" i="27"/>
  <c r="F403" i="27" s="1"/>
  <c r="E403" i="27" s="1"/>
  <c r="S141" i="27"/>
  <c r="H397" i="27" s="1"/>
  <c r="G397" i="27" s="1"/>
  <c r="Q141" i="27"/>
  <c r="S150" i="27"/>
  <c r="H406" i="27" s="1"/>
  <c r="G406" i="27" s="1"/>
  <c r="Q150" i="27"/>
  <c r="L121" i="27"/>
  <c r="M121" i="27" s="1"/>
  <c r="N121" i="27"/>
  <c r="AP118" i="27"/>
  <c r="AH109" i="27"/>
  <c r="N365" i="27" s="1"/>
  <c r="M365" i="27" s="1"/>
  <c r="AF109" i="27"/>
  <c r="L95" i="27"/>
  <c r="N95" i="27"/>
  <c r="AF120" i="27"/>
  <c r="AH120" i="27"/>
  <c r="N376" i="27" s="1"/>
  <c r="M376" i="27" s="1"/>
  <c r="I106" i="27"/>
  <c r="N122" i="27"/>
  <c r="L122" i="27"/>
  <c r="S95" i="27"/>
  <c r="Q95" i="27"/>
  <c r="N106" i="27"/>
  <c r="AH95" i="27"/>
  <c r="N351" i="27" s="1"/>
  <c r="M351" i="27" s="1"/>
  <c r="AK90" i="27"/>
  <c r="AL90" i="27" s="1"/>
  <c r="N116" i="27"/>
  <c r="L116" i="27"/>
  <c r="AH104" i="27"/>
  <c r="N360" i="27" s="1"/>
  <c r="M360" i="27" s="1"/>
  <c r="AF104" i="27"/>
  <c r="I92" i="27"/>
  <c r="G92" i="27"/>
  <c r="G85" i="27"/>
  <c r="I85" i="27"/>
  <c r="AF125" i="27"/>
  <c r="AH125" i="27"/>
  <c r="N381" i="27" s="1"/>
  <c r="M381" i="27" s="1"/>
  <c r="N101" i="27"/>
  <c r="L101" i="27"/>
  <c r="N85" i="27"/>
  <c r="L85" i="27"/>
  <c r="L87" i="27"/>
  <c r="N87" i="27"/>
  <c r="N86" i="27"/>
  <c r="L86" i="27"/>
  <c r="AP97" i="27"/>
  <c r="AQ98" i="27" s="1"/>
  <c r="AC83" i="27"/>
  <c r="AA83" i="27"/>
  <c r="V98" i="27"/>
  <c r="X98" i="27"/>
  <c r="S78" i="27"/>
  <c r="Q78" i="27"/>
  <c r="AH63" i="27"/>
  <c r="AF63" i="27"/>
  <c r="AC107" i="27"/>
  <c r="L363" i="27" s="1"/>
  <c r="K363" i="27" s="1"/>
  <c r="AA107" i="27"/>
  <c r="AP73" i="27"/>
  <c r="AQ73" i="27" s="1"/>
  <c r="AK58" i="27"/>
  <c r="AA47" i="27"/>
  <c r="AC47" i="27"/>
  <c r="S100" i="27"/>
  <c r="Q100" i="27"/>
  <c r="G75" i="27"/>
  <c r="I82" i="27"/>
  <c r="G82" i="27"/>
  <c r="AF80" i="27"/>
  <c r="AF72" i="27"/>
  <c r="AH72" i="27"/>
  <c r="N328" i="27" s="1"/>
  <c r="M328" i="27" s="1"/>
  <c r="X62" i="27"/>
  <c r="V62" i="27"/>
  <c r="X34" i="27"/>
  <c r="S23" i="27"/>
  <c r="Q23" i="27"/>
  <c r="I40" i="27"/>
  <c r="G40" i="27"/>
  <c r="AF17" i="27"/>
  <c r="AH17" i="27"/>
  <c r="AC48" i="27"/>
  <c r="AA48" i="27"/>
  <c r="S42" i="27"/>
  <c r="Q42" i="27"/>
  <c r="L50" i="27"/>
  <c r="N50" i="27"/>
  <c r="I38" i="27"/>
  <c r="S25" i="27"/>
  <c r="Q25" i="27"/>
  <c r="S44" i="27"/>
  <c r="Q44" i="27"/>
  <c r="R44" i="27" s="1"/>
  <c r="AC30" i="27"/>
  <c r="AA30" i="27"/>
  <c r="I25" i="27"/>
  <c r="G25" i="27"/>
  <c r="S21" i="27"/>
  <c r="Q21" i="27"/>
  <c r="N17" i="27"/>
  <c r="L17" i="27"/>
  <c r="AK74" i="27"/>
  <c r="X36" i="27"/>
  <c r="V36" i="27"/>
  <c r="AA29" i="27"/>
  <c r="AK37" i="27"/>
  <c r="N214" i="27"/>
  <c r="F470" i="27" s="1"/>
  <c r="E470" i="27" s="1"/>
  <c r="L214" i="27"/>
  <c r="V264" i="27"/>
  <c r="W264" i="27" s="1"/>
  <c r="X264" i="27"/>
  <c r="J520" i="27" s="1"/>
  <c r="I520" i="27" s="1"/>
  <c r="L258" i="27"/>
  <c r="N258" i="27"/>
  <c r="F514" i="27" s="1"/>
  <c r="E514" i="27" s="1"/>
  <c r="AC258" i="27"/>
  <c r="L514" i="27" s="1"/>
  <c r="K514" i="27" s="1"/>
  <c r="I259" i="27"/>
  <c r="D515" i="27" s="1"/>
  <c r="C515" i="27" s="1"/>
  <c r="G259" i="27"/>
  <c r="S263" i="27"/>
  <c r="H519" i="27" s="1"/>
  <c r="G519" i="27" s="1"/>
  <c r="Q263" i="27"/>
  <c r="N259" i="27"/>
  <c r="F515" i="27" s="1"/>
  <c r="E515" i="27" s="1"/>
  <c r="L259" i="27"/>
  <c r="I255" i="27"/>
  <c r="D511" i="27" s="1"/>
  <c r="C511" i="27" s="1"/>
  <c r="G255" i="27"/>
  <c r="L252" i="27"/>
  <c r="N252" i="27"/>
  <c r="F508" i="27" s="1"/>
  <c r="E508" i="27" s="1"/>
  <c r="I264" i="27"/>
  <c r="D520" i="27" s="1"/>
  <c r="C520" i="27" s="1"/>
  <c r="G264" i="27"/>
  <c r="N255" i="27"/>
  <c r="F511" i="27" s="1"/>
  <c r="E511" i="27" s="1"/>
  <c r="L255" i="27"/>
  <c r="AC249" i="27"/>
  <c r="L505" i="27" s="1"/>
  <c r="K505" i="27" s="1"/>
  <c r="AA249" i="27"/>
  <c r="N242" i="27"/>
  <c r="F498" i="27" s="1"/>
  <c r="E498" i="27" s="1"/>
  <c r="L242" i="27"/>
  <c r="N245" i="27"/>
  <c r="F501" i="27" s="1"/>
  <c r="E501" i="27" s="1"/>
  <c r="L245" i="27"/>
  <c r="S256" i="27"/>
  <c r="H512" i="27" s="1"/>
  <c r="G512" i="27" s="1"/>
  <c r="Q256" i="27"/>
  <c r="AH254" i="27"/>
  <c r="N510" i="27" s="1"/>
  <c r="M510" i="27" s="1"/>
  <c r="AF254" i="27"/>
  <c r="X250" i="27"/>
  <c r="J506" i="27" s="1"/>
  <c r="I506" i="27" s="1"/>
  <c r="I246" i="27"/>
  <c r="D502" i="27" s="1"/>
  <c r="C502" i="27" s="1"/>
  <c r="G246" i="27"/>
  <c r="X240" i="27"/>
  <c r="J496" i="27" s="1"/>
  <c r="I496" i="27" s="1"/>
  <c r="V240" i="27"/>
  <c r="AK245" i="27"/>
  <c r="AL245" i="27" s="1"/>
  <c r="Q236" i="27"/>
  <c r="S236" i="27"/>
  <c r="H492" i="27" s="1"/>
  <c r="G492" i="27" s="1"/>
  <c r="Q235" i="27"/>
  <c r="S235" i="27"/>
  <c r="H491" i="27" s="1"/>
  <c r="G491" i="27" s="1"/>
  <c r="AC227" i="27"/>
  <c r="L483" i="27" s="1"/>
  <c r="K483" i="27" s="1"/>
  <c r="N226" i="27"/>
  <c r="F482" i="27" s="1"/>
  <c r="E482" i="27" s="1"/>
  <c r="L226" i="27"/>
  <c r="AA220" i="27"/>
  <c r="AC220" i="27"/>
  <c r="L476" i="27" s="1"/>
  <c r="K476" i="27" s="1"/>
  <c r="AP237" i="27"/>
  <c r="AC229" i="27"/>
  <c r="L485" i="27" s="1"/>
  <c r="K485" i="27" s="1"/>
  <c r="AH223" i="27"/>
  <c r="N479" i="27" s="1"/>
  <c r="M479" i="27" s="1"/>
  <c r="AF223" i="27"/>
  <c r="AG223" i="27" s="1"/>
  <c r="L218" i="27"/>
  <c r="N218" i="27"/>
  <c r="F474" i="27" s="1"/>
  <c r="E474" i="27" s="1"/>
  <c r="I221" i="27"/>
  <c r="D477" i="27" s="1"/>
  <c r="C477" i="27" s="1"/>
  <c r="G221" i="27"/>
  <c r="AC215" i="27"/>
  <c r="L471" i="27" s="1"/>
  <c r="K471" i="27" s="1"/>
  <c r="AA215" i="27"/>
  <c r="I213" i="27"/>
  <c r="D469" i="27" s="1"/>
  <c r="C469" i="27" s="1"/>
  <c r="G213" i="27"/>
  <c r="H213" i="27" s="1"/>
  <c r="N207" i="27"/>
  <c r="F463" i="27" s="1"/>
  <c r="E463" i="27" s="1"/>
  <c r="L207" i="27"/>
  <c r="X224" i="27"/>
  <c r="J480" i="27" s="1"/>
  <c r="I480" i="27" s="1"/>
  <c r="V224" i="27"/>
  <c r="AK207" i="27"/>
  <c r="N210" i="27"/>
  <c r="F466" i="27" s="1"/>
  <c r="E466" i="27" s="1"/>
  <c r="L210" i="27"/>
  <c r="N208" i="27"/>
  <c r="F464" i="27" s="1"/>
  <c r="E464" i="27" s="1"/>
  <c r="L208" i="27"/>
  <c r="AH198" i="27"/>
  <c r="N454" i="27" s="1"/>
  <c r="M454" i="27" s="1"/>
  <c r="AH193" i="27"/>
  <c r="N449" i="27" s="1"/>
  <c r="M449" i="27" s="1"/>
  <c r="X187" i="27"/>
  <c r="J443" i="27" s="1"/>
  <c r="I443" i="27" s="1"/>
  <c r="L182" i="27"/>
  <c r="N182" i="27"/>
  <c r="F438" i="27" s="1"/>
  <c r="E438" i="27" s="1"/>
  <c r="AC188" i="27"/>
  <c r="L444" i="27" s="1"/>
  <c r="K444" i="27" s="1"/>
  <c r="AC200" i="27"/>
  <c r="L456" i="27" s="1"/>
  <c r="K456" i="27" s="1"/>
  <c r="AA200" i="27"/>
  <c r="AB200" i="27" s="1"/>
  <c r="N194" i="27"/>
  <c r="F450" i="27" s="1"/>
  <c r="E450" i="27" s="1"/>
  <c r="L194" i="27"/>
  <c r="I183" i="27"/>
  <c r="D439" i="27" s="1"/>
  <c r="C439" i="27" s="1"/>
  <c r="G183" i="27"/>
  <c r="AK193" i="27"/>
  <c r="AL193" i="27" s="1"/>
  <c r="I189" i="27"/>
  <c r="D445" i="27" s="1"/>
  <c r="C445" i="27" s="1"/>
  <c r="G189" i="27"/>
  <c r="I179" i="27"/>
  <c r="D435" i="27" s="1"/>
  <c r="C435" i="27" s="1"/>
  <c r="G179" i="27"/>
  <c r="AF206" i="27"/>
  <c r="AH206" i="27"/>
  <c r="N462" i="27" s="1"/>
  <c r="M462" i="27" s="1"/>
  <c r="AK200" i="27"/>
  <c r="AL201" i="27" s="1"/>
  <c r="X195" i="27"/>
  <c r="J451" i="27" s="1"/>
  <c r="I451" i="27" s="1"/>
  <c r="V195" i="27"/>
  <c r="I191" i="27"/>
  <c r="D447" i="27" s="1"/>
  <c r="C447" i="27" s="1"/>
  <c r="G191" i="27"/>
  <c r="S187" i="27"/>
  <c r="H443" i="27" s="1"/>
  <c r="G443" i="27" s="1"/>
  <c r="Q187" i="27"/>
  <c r="X182" i="27"/>
  <c r="J438" i="27" s="1"/>
  <c r="I438" i="27" s="1"/>
  <c r="AH178" i="27"/>
  <c r="N434" i="27" s="1"/>
  <c r="M434" i="27" s="1"/>
  <c r="AF179" i="27"/>
  <c r="AK182" i="27"/>
  <c r="G184" i="27"/>
  <c r="L170" i="27"/>
  <c r="N170" i="27"/>
  <c r="F426" i="27" s="1"/>
  <c r="E426" i="27" s="1"/>
  <c r="X163" i="27"/>
  <c r="J419" i="27" s="1"/>
  <c r="I419" i="27" s="1"/>
  <c r="V163" i="27"/>
  <c r="V169" i="27"/>
  <c r="X169" i="27"/>
  <c r="J425" i="27" s="1"/>
  <c r="I425" i="27" s="1"/>
  <c r="S164" i="27"/>
  <c r="H420" i="27" s="1"/>
  <c r="G420" i="27" s="1"/>
  <c r="Q164" i="27"/>
  <c r="V159" i="27"/>
  <c r="X159" i="27"/>
  <c r="J415" i="27" s="1"/>
  <c r="I415" i="27" s="1"/>
  <c r="X152" i="27"/>
  <c r="J408" i="27" s="1"/>
  <c r="I408" i="27" s="1"/>
  <c r="V152" i="27"/>
  <c r="AH161" i="27"/>
  <c r="N417" i="27" s="1"/>
  <c r="M417" i="27" s="1"/>
  <c r="AF161" i="27"/>
  <c r="I172" i="27"/>
  <c r="D428" i="27" s="1"/>
  <c r="C428" i="27" s="1"/>
  <c r="G172" i="27"/>
  <c r="S160" i="27"/>
  <c r="H416" i="27" s="1"/>
  <c r="G416" i="27" s="1"/>
  <c r="Q160" i="27"/>
  <c r="AC168" i="27"/>
  <c r="L424" i="27" s="1"/>
  <c r="K424" i="27" s="1"/>
  <c r="AA168" i="27"/>
  <c r="X164" i="27"/>
  <c r="J420" i="27" s="1"/>
  <c r="I420" i="27" s="1"/>
  <c r="V164" i="27"/>
  <c r="I160" i="27"/>
  <c r="G160" i="27"/>
  <c r="I145" i="27"/>
  <c r="G145" i="27"/>
  <c r="Q159" i="27"/>
  <c r="AA156" i="27"/>
  <c r="Q140" i="27"/>
  <c r="S140" i="27"/>
  <c r="H396" i="27" s="1"/>
  <c r="G396" i="27" s="1"/>
  <c r="I150" i="27"/>
  <c r="G150" i="27"/>
  <c r="S142" i="27"/>
  <c r="H398" i="27" s="1"/>
  <c r="G398" i="27" s="1"/>
  <c r="Q142" i="27"/>
  <c r="AA123" i="27"/>
  <c r="AC123" i="27"/>
  <c r="L379" i="27" s="1"/>
  <c r="K379" i="27" s="1"/>
  <c r="V147" i="27"/>
  <c r="X147" i="27"/>
  <c r="J403" i="27" s="1"/>
  <c r="I403" i="27" s="1"/>
  <c r="AH150" i="27"/>
  <c r="N406" i="27" s="1"/>
  <c r="M406" i="27" s="1"/>
  <c r="AF150" i="27"/>
  <c r="G146" i="27"/>
  <c r="I146" i="27"/>
  <c r="AK134" i="27"/>
  <c r="AL134" i="27" s="1"/>
  <c r="AK124" i="27"/>
  <c r="N137" i="27"/>
  <c r="L137" i="27"/>
  <c r="AH132" i="27"/>
  <c r="N388" i="27" s="1"/>
  <c r="M388" i="27" s="1"/>
  <c r="AF132" i="27"/>
  <c r="V120" i="27"/>
  <c r="X120" i="27"/>
  <c r="J376" i="27" s="1"/>
  <c r="I376" i="27" s="1"/>
  <c r="V121" i="27"/>
  <c r="Q120" i="27"/>
  <c r="X100" i="27"/>
  <c r="V100" i="27"/>
  <c r="X87" i="27"/>
  <c r="V87" i="27"/>
  <c r="L138" i="27"/>
  <c r="AP126" i="27"/>
  <c r="AQ126" i="27" s="1"/>
  <c r="V122" i="27"/>
  <c r="X122" i="27"/>
  <c r="J378" i="27" s="1"/>
  <c r="I378" i="27" s="1"/>
  <c r="AF105" i="27"/>
  <c r="AH105" i="27"/>
  <c r="N361" i="27" s="1"/>
  <c r="M361" i="27" s="1"/>
  <c r="AC100" i="27"/>
  <c r="L356" i="27" s="1"/>
  <c r="K356" i="27" s="1"/>
  <c r="I95" i="27"/>
  <c r="G95" i="27"/>
  <c r="L130" i="27"/>
  <c r="S104" i="27"/>
  <c r="Q104" i="27"/>
  <c r="X110" i="27"/>
  <c r="J366" i="27" s="1"/>
  <c r="I366" i="27" s="1"/>
  <c r="S125" i="27"/>
  <c r="H381" i="27" s="1"/>
  <c r="G381" i="27" s="1"/>
  <c r="Q125" i="27"/>
  <c r="V101" i="27"/>
  <c r="X101" i="27"/>
  <c r="AK88" i="27"/>
  <c r="AL89" i="27" s="1"/>
  <c r="X85" i="27"/>
  <c r="N119" i="27"/>
  <c r="L119" i="27"/>
  <c r="AK98" i="27"/>
  <c r="AA102" i="27"/>
  <c r="AC102" i="27"/>
  <c r="L358" i="27" s="1"/>
  <c r="K358" i="27" s="1"/>
  <c r="I98" i="27"/>
  <c r="G98" i="27"/>
  <c r="X91" i="27"/>
  <c r="L64" i="27"/>
  <c r="N64" i="27"/>
  <c r="V63" i="27"/>
  <c r="V64" i="27"/>
  <c r="X63" i="27"/>
  <c r="Q121" i="27"/>
  <c r="N71" i="27"/>
  <c r="L71" i="27"/>
  <c r="AK84" i="27"/>
  <c r="AH57" i="27"/>
  <c r="AF57" i="27"/>
  <c r="AG57" i="27" s="1"/>
  <c r="AA44" i="27"/>
  <c r="AC44" i="27"/>
  <c r="AK63" i="27"/>
  <c r="AL63" i="27" s="1"/>
  <c r="N46" i="27"/>
  <c r="L46" i="27"/>
  <c r="S82" i="27"/>
  <c r="Q82" i="27"/>
  <c r="N66" i="27"/>
  <c r="L66" i="27"/>
  <c r="M67" i="27" s="1"/>
  <c r="I59" i="27"/>
  <c r="L49" i="27"/>
  <c r="M49" i="27" s="1"/>
  <c r="N49" i="27"/>
  <c r="V51" i="27"/>
  <c r="X51" i="27"/>
  <c r="V60" i="27"/>
  <c r="X60" i="27"/>
  <c r="L38" i="27"/>
  <c r="M38" i="27" s="1"/>
  <c r="N38" i="27"/>
  <c r="N22" i="27"/>
  <c r="L22" i="27"/>
  <c r="V61" i="27"/>
  <c r="S37" i="27"/>
  <c r="Q37" i="27"/>
  <c r="AF16" i="27"/>
  <c r="AF15" i="27" s="1"/>
  <c r="AH16" i="27"/>
  <c r="AC43" i="27"/>
  <c r="AA43" i="27"/>
  <c r="AH40" i="27"/>
  <c r="AF40" i="27"/>
  <c r="N27" i="27"/>
  <c r="L27" i="27"/>
  <c r="AP22" i="27"/>
  <c r="AK68" i="27"/>
  <c r="N65" i="27"/>
  <c r="L65" i="27"/>
  <c r="X50" i="27"/>
  <c r="V50" i="27"/>
  <c r="S31" i="27"/>
  <c r="I70" i="27"/>
  <c r="G70" i="27"/>
  <c r="AC20" i="27"/>
  <c r="I36" i="27"/>
  <c r="G36" i="27"/>
  <c r="N29" i="27"/>
  <c r="L29" i="27"/>
  <c r="AK18" i="27"/>
  <c r="AK28" i="27"/>
  <c r="AH258" i="27"/>
  <c r="N514" i="27" s="1"/>
  <c r="M514" i="27" s="1"/>
  <c r="AF258" i="27"/>
  <c r="Q260" i="27"/>
  <c r="L243" i="27"/>
  <c r="N243" i="27"/>
  <c r="F499" i="27" s="1"/>
  <c r="E499" i="27" s="1"/>
  <c r="AH250" i="27"/>
  <c r="N506" i="27" s="1"/>
  <c r="M506" i="27" s="1"/>
  <c r="AF250" i="27"/>
  <c r="AF240" i="27"/>
  <c r="N247" i="27"/>
  <c r="F503" i="27" s="1"/>
  <c r="E503" i="27" s="1"/>
  <c r="L247" i="27"/>
  <c r="L233" i="27"/>
  <c r="M233" i="27" s="1"/>
  <c r="N233" i="27"/>
  <c r="F489" i="27" s="1"/>
  <c r="E489" i="27" s="1"/>
  <c r="AH244" i="27"/>
  <c r="N500" i="27" s="1"/>
  <c r="M500" i="27" s="1"/>
  <c r="N216" i="27"/>
  <c r="F472" i="27" s="1"/>
  <c r="E472" i="27" s="1"/>
  <c r="L216" i="27"/>
  <c r="N209" i="27"/>
  <c r="F465" i="27" s="1"/>
  <c r="E465" i="27" s="1"/>
  <c r="L209" i="27"/>
  <c r="X203" i="27"/>
  <c r="J459" i="27" s="1"/>
  <c r="I459" i="27" s="1"/>
  <c r="AF216" i="27"/>
  <c r="AH216" i="27"/>
  <c r="N472" i="27" s="1"/>
  <c r="M472" i="27" s="1"/>
  <c r="Q165" i="27"/>
  <c r="S165" i="27"/>
  <c r="H421" i="27" s="1"/>
  <c r="G421" i="27" s="1"/>
  <c r="N178" i="27"/>
  <c r="F434" i="27" s="1"/>
  <c r="E434" i="27" s="1"/>
  <c r="L178" i="27"/>
  <c r="AK172" i="27"/>
  <c r="AL172" i="27" s="1"/>
  <c r="AP169" i="27"/>
  <c r="AQ169" i="27" s="1"/>
  <c r="AC152" i="27"/>
  <c r="L408" i="27" s="1"/>
  <c r="K408" i="27" s="1"/>
  <c r="I144" i="27"/>
  <c r="G144" i="27"/>
  <c r="AF131" i="27"/>
  <c r="AG131" i="27" s="1"/>
  <c r="AH131" i="27"/>
  <c r="N387" i="27" s="1"/>
  <c r="M387" i="27" s="1"/>
  <c r="AK129" i="27"/>
  <c r="AH137" i="27"/>
  <c r="N393" i="27" s="1"/>
  <c r="M393" i="27" s="1"/>
  <c r="Q124" i="27"/>
  <c r="S124" i="27"/>
  <c r="N152" i="27"/>
  <c r="F408" i="27" s="1"/>
  <c r="E408" i="27" s="1"/>
  <c r="L152" i="27"/>
  <c r="AC146" i="27"/>
  <c r="L402" i="27" s="1"/>
  <c r="K402" i="27" s="1"/>
  <c r="AA146" i="27"/>
  <c r="N151" i="27"/>
  <c r="F407" i="27" s="1"/>
  <c r="E407" i="27" s="1"/>
  <c r="L151" i="27"/>
  <c r="X133" i="27"/>
  <c r="J389" i="27" s="1"/>
  <c r="I389" i="27" s="1"/>
  <c r="V133" i="27"/>
  <c r="AC122" i="27"/>
  <c r="L378" i="27" s="1"/>
  <c r="K378" i="27" s="1"/>
  <c r="AK264" i="27"/>
  <c r="AP258" i="27"/>
  <c r="AQ258" i="27" s="1"/>
  <c r="S258" i="27"/>
  <c r="H514" i="27" s="1"/>
  <c r="G514" i="27" s="1"/>
  <c r="Q258" i="27"/>
  <c r="S261" i="27"/>
  <c r="H517" i="27" s="1"/>
  <c r="G517" i="27" s="1"/>
  <c r="X258" i="27"/>
  <c r="J514" i="27" s="1"/>
  <c r="I514" i="27" s="1"/>
  <c r="V258" i="27"/>
  <c r="AK254" i="27"/>
  <c r="AC243" i="27"/>
  <c r="L499" i="27" s="1"/>
  <c r="K499" i="27" s="1"/>
  <c r="AP240" i="27"/>
  <c r="AP239" i="27" s="1"/>
  <c r="AP254" i="27"/>
  <c r="AQ254" i="27" s="1"/>
  <c r="AP250" i="27"/>
  <c r="AQ250" i="27" s="1"/>
  <c r="I240" i="27"/>
  <c r="D496" i="27" s="1"/>
  <c r="C496" i="27" s="1"/>
  <c r="G240" i="27"/>
  <c r="AC252" i="27"/>
  <c r="L508" i="27" s="1"/>
  <c r="K508" i="27" s="1"/>
  <c r="AA252" i="27"/>
  <c r="AH242" i="27"/>
  <c r="N498" i="27" s="1"/>
  <c r="M498" i="27" s="1"/>
  <c r="AF242" i="27"/>
  <c r="L230" i="27"/>
  <c r="N230" i="27"/>
  <c r="F486" i="27" s="1"/>
  <c r="E486" i="27" s="1"/>
  <c r="N238" i="27"/>
  <c r="F494" i="27" s="1"/>
  <c r="E494" i="27" s="1"/>
  <c r="L238" i="27"/>
  <c r="I235" i="27"/>
  <c r="D491" i="27" s="1"/>
  <c r="C491" i="27" s="1"/>
  <c r="G235" i="27"/>
  <c r="AK226" i="27"/>
  <c r="N236" i="27"/>
  <c r="F492" i="27" s="1"/>
  <c r="E492" i="27" s="1"/>
  <c r="L236" i="27"/>
  <c r="I231" i="27"/>
  <c r="D487" i="27" s="1"/>
  <c r="C487" i="27" s="1"/>
  <c r="G231" i="27"/>
  <c r="H231" i="27" s="1"/>
  <c r="L220" i="27"/>
  <c r="N220" i="27"/>
  <c r="F476" i="27" s="1"/>
  <c r="E476" i="27" s="1"/>
  <c r="N222" i="27"/>
  <c r="F478" i="27" s="1"/>
  <c r="E478" i="27" s="1"/>
  <c r="L222" i="27"/>
  <c r="AH235" i="27"/>
  <c r="N491" i="27" s="1"/>
  <c r="M491" i="27" s="1"/>
  <c r="AF235" i="27"/>
  <c r="AK227" i="27"/>
  <c r="AL228" i="27" s="1"/>
  <c r="I223" i="27"/>
  <c r="D479" i="27" s="1"/>
  <c r="C479" i="27" s="1"/>
  <c r="G223" i="27"/>
  <c r="I215" i="27"/>
  <c r="D471" i="27" s="1"/>
  <c r="C471" i="27" s="1"/>
  <c r="G215" i="27"/>
  <c r="AF215" i="27"/>
  <c r="AH215" i="27"/>
  <c r="N471" i="27" s="1"/>
  <c r="M471" i="27" s="1"/>
  <c r="AA212" i="27"/>
  <c r="AC212" i="27"/>
  <c r="L468" i="27" s="1"/>
  <c r="K468" i="27" s="1"/>
  <c r="G208" i="27"/>
  <c r="I208" i="27"/>
  <c r="D464" i="27" s="1"/>
  <c r="C464" i="27" s="1"/>
  <c r="AP217" i="27"/>
  <c r="I206" i="27"/>
  <c r="D462" i="27" s="1"/>
  <c r="C462" i="27" s="1"/>
  <c r="G206" i="27"/>
  <c r="I224" i="27"/>
  <c r="D480" i="27" s="1"/>
  <c r="C480" i="27" s="1"/>
  <c r="G224" i="27"/>
  <c r="I216" i="27"/>
  <c r="D472" i="27" s="1"/>
  <c r="C472" i="27" s="1"/>
  <c r="G216" i="27"/>
  <c r="S209" i="27"/>
  <c r="H465" i="27" s="1"/>
  <c r="G465" i="27" s="1"/>
  <c r="Q209" i="27"/>
  <c r="N219" i="27"/>
  <c r="F475" i="27" s="1"/>
  <c r="E475" i="27" s="1"/>
  <c r="L219" i="27"/>
  <c r="M219" i="27" s="1"/>
  <c r="AK209" i="27"/>
  <c r="AK185" i="27"/>
  <c r="AA192" i="27"/>
  <c r="AC192" i="27"/>
  <c r="L448" i="27" s="1"/>
  <c r="K448" i="27" s="1"/>
  <c r="AK187" i="27"/>
  <c r="V193" i="27"/>
  <c r="N187" i="27"/>
  <c r="F443" i="27" s="1"/>
  <c r="E443" i="27" s="1"/>
  <c r="L187" i="27"/>
  <c r="AP182" i="27"/>
  <c r="AQ182" i="27" s="1"/>
  <c r="AP204" i="27"/>
  <c r="AP203" i="27" s="1"/>
  <c r="AC181" i="27"/>
  <c r="L437" i="27" s="1"/>
  <c r="K437" i="27" s="1"/>
  <c r="AA181" i="27"/>
  <c r="I202" i="27"/>
  <c r="D458" i="27" s="1"/>
  <c r="C458" i="27" s="1"/>
  <c r="G202" i="27"/>
  <c r="S194" i="27"/>
  <c r="H450" i="27" s="1"/>
  <c r="G450" i="27" s="1"/>
  <c r="Q194" i="27"/>
  <c r="AH194" i="27"/>
  <c r="N450" i="27" s="1"/>
  <c r="M450" i="27" s="1"/>
  <c r="AF194" i="27"/>
  <c r="N186" i="27"/>
  <c r="F442" i="27" s="1"/>
  <c r="E442" i="27" s="1"/>
  <c r="L186" i="27"/>
  <c r="AH176" i="27"/>
  <c r="N432" i="27" s="1"/>
  <c r="M432" i="27" s="1"/>
  <c r="AF176" i="27"/>
  <c r="V175" i="27"/>
  <c r="X175" i="27"/>
  <c r="J431" i="27" s="1"/>
  <c r="I431" i="27" s="1"/>
  <c r="N161" i="27"/>
  <c r="F417" i="27" s="1"/>
  <c r="E417" i="27" s="1"/>
  <c r="L161" i="27"/>
  <c r="AK190" i="27"/>
  <c r="AC170" i="27"/>
  <c r="L426" i="27" s="1"/>
  <c r="K426" i="27" s="1"/>
  <c r="AF168" i="27"/>
  <c r="AH168" i="27"/>
  <c r="N424" i="27" s="1"/>
  <c r="M424" i="27" s="1"/>
  <c r="V153" i="27"/>
  <c r="X153" i="27"/>
  <c r="J409" i="27" s="1"/>
  <c r="I409" i="27" s="1"/>
  <c r="L176" i="27"/>
  <c r="N176" i="27"/>
  <c r="F432" i="27" s="1"/>
  <c r="E432" i="27" s="1"/>
  <c r="I158" i="27"/>
  <c r="G158" i="27"/>
  <c r="AH167" i="27"/>
  <c r="N423" i="27" s="1"/>
  <c r="M423" i="27" s="1"/>
  <c r="AK158" i="27"/>
  <c r="N168" i="27"/>
  <c r="F424" i="27" s="1"/>
  <c r="E424" i="27" s="1"/>
  <c r="L168" i="27"/>
  <c r="AH163" i="27"/>
  <c r="N419" i="27" s="1"/>
  <c r="M419" i="27" s="1"/>
  <c r="AF163" i="27"/>
  <c r="N155" i="27"/>
  <c r="F411" i="27" s="1"/>
  <c r="E411" i="27" s="1"/>
  <c r="L155" i="27"/>
  <c r="S144" i="27"/>
  <c r="H400" i="27" s="1"/>
  <c r="G400" i="27" s="1"/>
  <c r="Q144" i="27"/>
  <c r="AH141" i="27"/>
  <c r="N397" i="27" s="1"/>
  <c r="M397" i="27" s="1"/>
  <c r="AK126" i="27"/>
  <c r="L145" i="27"/>
  <c r="N145" i="27"/>
  <c r="F401" i="27" s="1"/>
  <c r="E401" i="27" s="1"/>
  <c r="G148" i="27"/>
  <c r="I148" i="27"/>
  <c r="AF140" i="27"/>
  <c r="N135" i="27"/>
  <c r="L135" i="27"/>
  <c r="N132" i="27"/>
  <c r="L132" i="27"/>
  <c r="M132" i="27" s="1"/>
  <c r="AH127" i="27"/>
  <c r="N383" i="27" s="1"/>
  <c r="M383" i="27" s="1"/>
  <c r="AF127" i="27"/>
  <c r="AF121" i="27"/>
  <c r="AF152" i="27"/>
  <c r="AH152" i="27"/>
  <c r="N408" i="27" s="1"/>
  <c r="M408" i="27" s="1"/>
  <c r="I149" i="27"/>
  <c r="G149" i="27"/>
  <c r="L169" i="27"/>
  <c r="G156" i="27"/>
  <c r="H156" i="27" s="1"/>
  <c r="S146" i="27"/>
  <c r="H402" i="27" s="1"/>
  <c r="G402" i="27" s="1"/>
  <c r="N134" i="27"/>
  <c r="L134" i="27"/>
  <c r="AH123" i="27"/>
  <c r="N379" i="27" s="1"/>
  <c r="M379" i="27" s="1"/>
  <c r="AF123" i="27"/>
  <c r="X136" i="27"/>
  <c r="J392" i="27" s="1"/>
  <c r="I392" i="27" s="1"/>
  <c r="V136" i="27"/>
  <c r="AH114" i="27"/>
  <c r="N370" i="27" s="1"/>
  <c r="M370" i="27" s="1"/>
  <c r="AP129" i="27"/>
  <c r="AP128" i="27"/>
  <c r="AP127" i="27" s="1"/>
  <c r="X126" i="27"/>
  <c r="J382" i="27" s="1"/>
  <c r="I382" i="27" s="1"/>
  <c r="AC120" i="27"/>
  <c r="L376" i="27" s="1"/>
  <c r="K376" i="27" s="1"/>
  <c r="AA120" i="27"/>
  <c r="AC105" i="27"/>
  <c r="L361" i="27" s="1"/>
  <c r="K361" i="27" s="1"/>
  <c r="AK94" i="27"/>
  <c r="AL94" i="27" s="1"/>
  <c r="L126" i="27"/>
  <c r="M127" i="27" s="1"/>
  <c r="N126" i="27"/>
  <c r="AH122" i="27"/>
  <c r="N378" i="27" s="1"/>
  <c r="M378" i="27" s="1"/>
  <c r="AH102" i="27"/>
  <c r="N358" i="27" s="1"/>
  <c r="M358" i="27" s="1"/>
  <c r="AF102" i="27"/>
  <c r="Q143" i="27"/>
  <c r="R143" i="27" s="1"/>
  <c r="AK113" i="27"/>
  <c r="AL113" i="27" s="1"/>
  <c r="I105" i="27"/>
  <c r="L113" i="27"/>
  <c r="N113" i="27"/>
  <c r="N108" i="27"/>
  <c r="L108" i="27"/>
  <c r="AF117" i="27"/>
  <c r="S110" i="27"/>
  <c r="AF103" i="27"/>
  <c r="AH103" i="27"/>
  <c r="N359" i="27" s="1"/>
  <c r="M359" i="27" s="1"/>
  <c r="I101" i="27"/>
  <c r="G101" i="27"/>
  <c r="AC90" i="27"/>
  <c r="L346" i="27" s="1"/>
  <c r="K346" i="27" s="1"/>
  <c r="S88" i="27"/>
  <c r="Q88" i="27"/>
  <c r="X86" i="27"/>
  <c r="AK81" i="27"/>
  <c r="AL81" i="27" s="1"/>
  <c r="G87" i="27"/>
  <c r="I87" i="27"/>
  <c r="G119" i="27"/>
  <c r="I119" i="27"/>
  <c r="AK95" i="27"/>
  <c r="AF100" i="27"/>
  <c r="AH100" i="27"/>
  <c r="N356" i="27" s="1"/>
  <c r="M356" i="27" s="1"/>
  <c r="G94" i="27"/>
  <c r="I94" i="27"/>
  <c r="AH75" i="27"/>
  <c r="N331" i="27" s="1"/>
  <c r="M331" i="27" s="1"/>
  <c r="S62" i="27"/>
  <c r="N107" i="27"/>
  <c r="L107" i="27"/>
  <c r="AH71" i="27"/>
  <c r="N327" i="27" s="1"/>
  <c r="M327" i="27" s="1"/>
  <c r="AF71" i="27"/>
  <c r="I71" i="27"/>
  <c r="G71" i="27"/>
  <c r="V57" i="27"/>
  <c r="X57" i="27"/>
  <c r="AC84" i="27"/>
  <c r="AA84" i="27"/>
  <c r="AC63" i="27"/>
  <c r="AA63" i="27"/>
  <c r="G55" i="27"/>
  <c r="I55" i="27"/>
  <c r="N63" i="27"/>
  <c r="L63" i="27"/>
  <c r="I45" i="27"/>
  <c r="G45" i="27"/>
  <c r="L80" i="27"/>
  <c r="AC79" i="27"/>
  <c r="AA79" i="27"/>
  <c r="L82" i="27"/>
  <c r="N82" i="27"/>
  <c r="L72" i="27"/>
  <c r="N72" i="27"/>
  <c r="Q65" i="27"/>
  <c r="S65" i="27"/>
  <c r="AK77" i="27"/>
  <c r="S20" i="27"/>
  <c r="Q20" i="27"/>
  <c r="X59" i="27"/>
  <c r="AH45" i="27"/>
  <c r="AA37" i="27"/>
  <c r="AC37" i="27"/>
  <c r="AA25" i="27"/>
  <c r="AB25" i="27" s="1"/>
  <c r="AC25" i="27"/>
  <c r="V16" i="27"/>
  <c r="V15" i="27" s="1"/>
  <c r="X16" i="27"/>
  <c r="V45" i="27"/>
  <c r="X45" i="27"/>
  <c r="N21" i="27"/>
  <c r="L21" i="27"/>
  <c r="I65" i="27"/>
  <c r="G65" i="27"/>
  <c r="S35" i="27"/>
  <c r="Q35" i="27"/>
  <c r="V46" i="27"/>
  <c r="W46" i="27" s="1"/>
  <c r="AK34" i="27"/>
  <c r="AL34" i="27" s="1"/>
  <c r="N44" i="27"/>
  <c r="L44" i="27"/>
  <c r="M44" i="27" s="1"/>
  <c r="AH28" i="27"/>
  <c r="AF28" i="27"/>
  <c r="S24" i="27"/>
  <c r="Q24" i="27"/>
  <c r="N20" i="27"/>
  <c r="L20" i="27"/>
  <c r="AC16" i="27"/>
  <c r="AA16" i="27"/>
  <c r="AA15" i="27" s="1"/>
  <c r="X37" i="27"/>
  <c r="V37" i="27"/>
  <c r="W37" i="27" s="1"/>
  <c r="X28" i="27"/>
  <c r="AH24" i="27"/>
  <c r="AF24" i="27"/>
  <c r="V18" i="27"/>
  <c r="AK265" i="27"/>
  <c r="AL265" i="27" s="1"/>
  <c r="N263" i="27"/>
  <c r="F519" i="27" s="1"/>
  <c r="E519" i="27" s="1"/>
  <c r="L263" i="27"/>
  <c r="S246" i="27"/>
  <c r="H502" i="27" s="1"/>
  <c r="G502" i="27" s="1"/>
  <c r="I256" i="27"/>
  <c r="D512" i="27" s="1"/>
  <c r="C512" i="27" s="1"/>
  <c r="G256" i="27"/>
  <c r="X238" i="27"/>
  <c r="J494" i="27" s="1"/>
  <c r="I494" i="27" s="1"/>
  <c r="I228" i="27"/>
  <c r="D484" i="27" s="1"/>
  <c r="C484" i="27" s="1"/>
  <c r="G228" i="27"/>
  <c r="S179" i="27"/>
  <c r="H435" i="27" s="1"/>
  <c r="G435" i="27" s="1"/>
  <c r="Q179" i="27"/>
  <c r="R179" i="27" s="1"/>
  <c r="N196" i="27"/>
  <c r="F452" i="27" s="1"/>
  <c r="E452" i="27" s="1"/>
  <c r="L196" i="27"/>
  <c r="AH185" i="27"/>
  <c r="N441" i="27" s="1"/>
  <c r="M441" i="27" s="1"/>
  <c r="AF185" i="27"/>
  <c r="V201" i="27"/>
  <c r="X201" i="27"/>
  <c r="J457" i="27" s="1"/>
  <c r="I457" i="27" s="1"/>
  <c r="I188" i="27"/>
  <c r="D444" i="27" s="1"/>
  <c r="C444" i="27" s="1"/>
  <c r="G188" i="27"/>
  <c r="AF142" i="27"/>
  <c r="N149" i="27"/>
  <c r="F405" i="27" s="1"/>
  <c r="E405" i="27" s="1"/>
  <c r="L149" i="27"/>
  <c r="I141" i="27"/>
  <c r="G141" i="27"/>
  <c r="AH126" i="27"/>
  <c r="N382" i="27" s="1"/>
  <c r="M382" i="27" s="1"/>
  <c r="AF126" i="27"/>
  <c r="N262" i="27"/>
  <c r="F518" i="27" s="1"/>
  <c r="E518" i="27" s="1"/>
  <c r="L262" i="27"/>
  <c r="L253" i="27"/>
  <c r="N253" i="27"/>
  <c r="F509" i="27" s="1"/>
  <c r="E509" i="27" s="1"/>
  <c r="AK249" i="27"/>
  <c r="AA240" i="27"/>
  <c r="AC240" i="27"/>
  <c r="L496" i="27" s="1"/>
  <c r="K496" i="27" s="1"/>
  <c r="X253" i="27"/>
  <c r="J509" i="27" s="1"/>
  <c r="I509" i="27" s="1"/>
  <c r="V253" i="27"/>
  <c r="V248" i="27"/>
  <c r="X248" i="27"/>
  <c r="J504" i="27" s="1"/>
  <c r="I504" i="27" s="1"/>
  <c r="AH243" i="27"/>
  <c r="N499" i="27" s="1"/>
  <c r="M499" i="27" s="1"/>
  <c r="AF243" i="27"/>
  <c r="X254" i="27"/>
  <c r="J510" i="27" s="1"/>
  <c r="I510" i="27" s="1"/>
  <c r="V254" i="27"/>
  <c r="AC245" i="27"/>
  <c r="L501" i="27" s="1"/>
  <c r="K501" i="27" s="1"/>
  <c r="S252" i="27"/>
  <c r="H508" i="27" s="1"/>
  <c r="G508" i="27" s="1"/>
  <c r="Q252" i="27"/>
  <c r="X246" i="27"/>
  <c r="J502" i="27" s="1"/>
  <c r="I502" i="27" s="1"/>
  <c r="V246" i="27"/>
  <c r="W246" i="27" s="1"/>
  <c r="AK240" i="27"/>
  <c r="N227" i="27"/>
  <c r="F483" i="27" s="1"/>
  <c r="E483" i="27" s="1"/>
  <c r="L227" i="27"/>
  <c r="AF248" i="27"/>
  <c r="AP230" i="27"/>
  <c r="I225" i="27"/>
  <c r="D481" i="27" s="1"/>
  <c r="C481" i="27" s="1"/>
  <c r="G225" i="27"/>
  <c r="AH218" i="27"/>
  <c r="N474" i="27" s="1"/>
  <c r="M474" i="27" s="1"/>
  <c r="AF218" i="27"/>
  <c r="AC235" i="27"/>
  <c r="L491" i="27" s="1"/>
  <c r="K491" i="27" s="1"/>
  <c r="AA235" i="27"/>
  <c r="X228" i="27"/>
  <c r="J484" i="27" s="1"/>
  <c r="I484" i="27" s="1"/>
  <c r="V228" i="27"/>
  <c r="N241" i="27"/>
  <c r="F497" i="27" s="1"/>
  <c r="E497" i="27" s="1"/>
  <c r="L241" i="27"/>
  <c r="AH230" i="27"/>
  <c r="N486" i="27" s="1"/>
  <c r="M486" i="27" s="1"/>
  <c r="AF230" i="27"/>
  <c r="AG230" i="27" s="1"/>
  <c r="AC237" i="27"/>
  <c r="L493" i="27" s="1"/>
  <c r="K493" i="27" s="1"/>
  <c r="S220" i="27"/>
  <c r="H476" i="27" s="1"/>
  <c r="G476" i="27" s="1"/>
  <c r="Q220" i="27"/>
  <c r="X227" i="27"/>
  <c r="J483" i="27" s="1"/>
  <c r="I483" i="27" s="1"/>
  <c r="AQ221" i="27"/>
  <c r="AK219" i="27"/>
  <c r="AL220" i="27" s="1"/>
  <c r="V207" i="27"/>
  <c r="X207" i="27"/>
  <c r="J463" i="27" s="1"/>
  <c r="I463" i="27" s="1"/>
  <c r="AP225" i="27"/>
  <c r="AQ225" i="27" s="1"/>
  <c r="Q217" i="27"/>
  <c r="S217" i="27"/>
  <c r="H473" i="27" s="1"/>
  <c r="G473" i="27" s="1"/>
  <c r="S210" i="27"/>
  <c r="H466" i="27" s="1"/>
  <c r="G466" i="27" s="1"/>
  <c r="Q210" i="27"/>
  <c r="AP205" i="27"/>
  <c r="AH224" i="27"/>
  <c r="N480" i="27" s="1"/>
  <c r="M480" i="27" s="1"/>
  <c r="AF224" i="27"/>
  <c r="AG224" i="27" s="1"/>
  <c r="AK215" i="27"/>
  <c r="V215" i="27"/>
  <c r="AC209" i="27"/>
  <c r="L465" i="27" s="1"/>
  <c r="K465" i="27" s="1"/>
  <c r="AA209" i="27"/>
  <c r="AB209" i="27" s="1"/>
  <c r="AK210" i="27"/>
  <c r="L198" i="27"/>
  <c r="N198" i="27"/>
  <c r="F454" i="27" s="1"/>
  <c r="E454" i="27" s="1"/>
  <c r="S186" i="27"/>
  <c r="H442" i="27" s="1"/>
  <c r="G442" i="27" s="1"/>
  <c r="AF180" i="27"/>
  <c r="AG180" i="27" s="1"/>
  <c r="AH180" i="27"/>
  <c r="N436" i="27" s="1"/>
  <c r="M436" i="27" s="1"/>
  <c r="I199" i="27"/>
  <c r="D455" i="27" s="1"/>
  <c r="C455" i="27" s="1"/>
  <c r="G199" i="27"/>
  <c r="S192" i="27"/>
  <c r="H448" i="27" s="1"/>
  <c r="G448" i="27" s="1"/>
  <c r="Q192" i="27"/>
  <c r="R192" i="27" s="1"/>
  <c r="AC204" i="27"/>
  <c r="L460" i="27" s="1"/>
  <c r="K460" i="27" s="1"/>
  <c r="S202" i="27"/>
  <c r="H458" i="27" s="1"/>
  <c r="G458" i="27" s="1"/>
  <c r="Q202" i="27"/>
  <c r="R202" i="27" s="1"/>
  <c r="S198" i="27"/>
  <c r="H454" i="27" s="1"/>
  <c r="G454" i="27" s="1"/>
  <c r="Q198" i="27"/>
  <c r="AK177" i="27"/>
  <c r="AL177" i="27" s="1"/>
  <c r="AC206" i="27"/>
  <c r="L462" i="27" s="1"/>
  <c r="K462" i="27" s="1"/>
  <c r="AA206" i="27"/>
  <c r="AC190" i="27"/>
  <c r="L446" i="27" s="1"/>
  <c r="K446" i="27" s="1"/>
  <c r="AA190" i="27"/>
  <c r="N175" i="27"/>
  <c r="F431" i="27" s="1"/>
  <c r="E431" i="27" s="1"/>
  <c r="L175" i="27"/>
  <c r="M175" i="27" s="1"/>
  <c r="Q168" i="27"/>
  <c r="S168" i="27"/>
  <c r="H424" i="27" s="1"/>
  <c r="G424" i="27" s="1"/>
  <c r="X160" i="27"/>
  <c r="J416" i="27" s="1"/>
  <c r="I416" i="27" s="1"/>
  <c r="V160" i="27"/>
  <c r="AK174" i="27"/>
  <c r="L163" i="27"/>
  <c r="M163" i="27" s="1"/>
  <c r="N163" i="27"/>
  <c r="F419" i="27" s="1"/>
  <c r="E419" i="27" s="1"/>
  <c r="AC157" i="27"/>
  <c r="L413" i="27" s="1"/>
  <c r="K413" i="27" s="1"/>
  <c r="AA157" i="27"/>
  <c r="Q175" i="27"/>
  <c r="S175" i="27"/>
  <c r="H431" i="27" s="1"/>
  <c r="G431" i="27" s="1"/>
  <c r="AP166" i="27"/>
  <c r="AQ166" i="27" s="1"/>
  <c r="X158" i="27"/>
  <c r="J414" i="27" s="1"/>
  <c r="I414" i="27" s="1"/>
  <c r="V158" i="27"/>
  <c r="AK167" i="27"/>
  <c r="AL168" i="27" s="1"/>
  <c r="I163" i="27"/>
  <c r="G163" i="27"/>
  <c r="X154" i="27"/>
  <c r="J410" i="27" s="1"/>
  <c r="I410" i="27" s="1"/>
  <c r="V154" i="27"/>
  <c r="AA153" i="27"/>
  <c r="L139" i="27"/>
  <c r="N139" i="27"/>
  <c r="L133" i="27"/>
  <c r="N133" i="27"/>
  <c r="X131" i="27"/>
  <c r="J387" i="27" s="1"/>
  <c r="I387" i="27" s="1"/>
  <c r="Q127" i="27"/>
  <c r="S127" i="27"/>
  <c r="H383" i="27" s="1"/>
  <c r="G383" i="27" s="1"/>
  <c r="L156" i="27"/>
  <c r="M156" i="27" s="1"/>
  <c r="AP152" i="27"/>
  <c r="AP151" i="27" s="1"/>
  <c r="S149" i="27"/>
  <c r="H405" i="27" s="1"/>
  <c r="G405" i="27" s="1"/>
  <c r="Q149" i="27"/>
  <c r="AH146" i="27"/>
  <c r="N402" i="27" s="1"/>
  <c r="M402" i="27" s="1"/>
  <c r="AF146" i="27"/>
  <c r="X148" i="27"/>
  <c r="J404" i="27" s="1"/>
  <c r="I404" i="27" s="1"/>
  <c r="V148" i="27"/>
  <c r="AP144" i="27"/>
  <c r="AP143" i="27" s="1"/>
  <c r="M174" i="27"/>
  <c r="AK140" i="27"/>
  <c r="AL140" i="27" s="1"/>
  <c r="AH133" i="27"/>
  <c r="N389" i="27" s="1"/>
  <c r="M389" i="27" s="1"/>
  <c r="AF133" i="27"/>
  <c r="AG133" i="27" s="1"/>
  <c r="S129" i="27"/>
  <c r="H385" i="27" s="1"/>
  <c r="G385" i="27" s="1"/>
  <c r="Q129" i="27"/>
  <c r="X151" i="27"/>
  <c r="J407" i="27" s="1"/>
  <c r="I407" i="27" s="1"/>
  <c r="V151" i="27"/>
  <c r="I136" i="27"/>
  <c r="V113" i="27"/>
  <c r="X113" i="27"/>
  <c r="J369" i="27" s="1"/>
  <c r="I369" i="27" s="1"/>
  <c r="I114" i="27"/>
  <c r="G114" i="27"/>
  <c r="H114" i="27" s="1"/>
  <c r="AK109" i="27"/>
  <c r="AL109" i="27" s="1"/>
  <c r="Q99" i="27"/>
  <c r="S99" i="27"/>
  <c r="V94" i="27"/>
  <c r="X94" i="27"/>
  <c r="AH83" i="27"/>
  <c r="N339" i="27" s="1"/>
  <c r="M339" i="27" s="1"/>
  <c r="AF83" i="27"/>
  <c r="S122" i="27"/>
  <c r="X114" i="27"/>
  <c r="J370" i="27" s="1"/>
  <c r="I370" i="27" s="1"/>
  <c r="V114" i="27"/>
  <c r="V99" i="27"/>
  <c r="X99" i="27"/>
  <c r="AA94" i="27"/>
  <c r="AC94" i="27"/>
  <c r="L350" i="27" s="1"/>
  <c r="K350" i="27" s="1"/>
  <c r="AC87" i="27"/>
  <c r="L343" i="27" s="1"/>
  <c r="K343" i="27" s="1"/>
  <c r="AA87" i="27"/>
  <c r="AP121" i="27"/>
  <c r="AQ121" i="27" s="1"/>
  <c r="AC106" i="27"/>
  <c r="L362" i="27" s="1"/>
  <c r="K362" i="27" s="1"/>
  <c r="AA106" i="27"/>
  <c r="AC117" i="27"/>
  <c r="L373" i="27" s="1"/>
  <c r="K373" i="27" s="1"/>
  <c r="AA117" i="27"/>
  <c r="AB117" i="27" s="1"/>
  <c r="AC104" i="27"/>
  <c r="L360" i="27" s="1"/>
  <c r="K360" i="27" s="1"/>
  <c r="V115" i="27"/>
  <c r="N92" i="27"/>
  <c r="L92" i="27"/>
  <c r="L99" i="27"/>
  <c r="M99" i="27" s="1"/>
  <c r="N90" i="27"/>
  <c r="L90" i="27"/>
  <c r="AH86" i="27"/>
  <c r="N342" i="27" s="1"/>
  <c r="M342" i="27" s="1"/>
  <c r="S87" i="27"/>
  <c r="Q87" i="27"/>
  <c r="N81" i="27"/>
  <c r="L81" i="27"/>
  <c r="AP93" i="27"/>
  <c r="AH59" i="27"/>
  <c r="X107" i="27"/>
  <c r="J363" i="27" s="1"/>
  <c r="I363" i="27" s="1"/>
  <c r="V107" i="27"/>
  <c r="L62" i="27"/>
  <c r="N62" i="27"/>
  <c r="G57" i="27"/>
  <c r="I57" i="27"/>
  <c r="N69" i="27"/>
  <c r="L69" i="27"/>
  <c r="AH62" i="27"/>
  <c r="X52" i="27"/>
  <c r="V52" i="27"/>
  <c r="X82" i="27"/>
  <c r="AH76" i="27"/>
  <c r="N332" i="27" s="1"/>
  <c r="M332" i="27" s="1"/>
  <c r="AF76" i="27"/>
  <c r="X70" i="27"/>
  <c r="V70" i="27"/>
  <c r="W70" i="27" s="1"/>
  <c r="X55" i="27"/>
  <c r="AC38" i="27"/>
  <c r="AA38" i="27"/>
  <c r="AC33" i="27"/>
  <c r="S17" i="27"/>
  <c r="Q17" i="27"/>
  <c r="L16" i="27"/>
  <c r="L15" i="27" s="1"/>
  <c r="N16" i="27"/>
  <c r="AK50" i="27"/>
  <c r="AL50" i="27" s="1"/>
  <c r="V30" i="27"/>
  <c r="X30" i="27"/>
  <c r="I26" i="27"/>
  <c r="G26" i="27"/>
  <c r="N68" i="27"/>
  <c r="L68" i="27"/>
  <c r="M68" i="27" s="1"/>
  <c r="G46" i="27"/>
  <c r="V29" i="27"/>
  <c r="AP34" i="27"/>
  <c r="AQ34" i="27" s="1"/>
  <c r="AK71" i="27"/>
  <c r="AL71" i="27" s="1"/>
  <c r="N47" i="27"/>
  <c r="L47" i="27"/>
  <c r="L33" i="27"/>
  <c r="N33" i="27"/>
  <c r="I28" i="27"/>
  <c r="S16" i="27"/>
  <c r="Q16" i="27"/>
  <c r="Q15" i="27" s="1"/>
  <c r="L56" i="27"/>
  <c r="M56" i="27" s="1"/>
  <c r="N56" i="27"/>
  <c r="Q49" i="27"/>
  <c r="S229" i="27"/>
  <c r="H485" i="27" s="1"/>
  <c r="G485" i="27" s="1"/>
  <c r="Q229" i="27"/>
  <c r="R229" i="27" s="1"/>
  <c r="N224" i="27"/>
  <c r="F480" i="27" s="1"/>
  <c r="E480" i="27" s="1"/>
  <c r="L224" i="27"/>
  <c r="G229" i="27"/>
  <c r="AP214" i="27"/>
  <c r="X200" i="27"/>
  <c r="J456" i="27" s="1"/>
  <c r="I456" i="27" s="1"/>
  <c r="X192" i="27"/>
  <c r="J448" i="27" s="1"/>
  <c r="I448" i="27" s="1"/>
  <c r="V192" i="27"/>
  <c r="L136" i="27"/>
  <c r="N136" i="27"/>
  <c r="X143" i="27"/>
  <c r="J399" i="27" s="1"/>
  <c r="I399" i="27" s="1"/>
  <c r="V143" i="27"/>
  <c r="G23" i="27"/>
  <c r="I23" i="27"/>
  <c r="G263" i="27"/>
  <c r="I263" i="27"/>
  <c r="D519" i="27" s="1"/>
  <c r="C519" i="27" s="1"/>
  <c r="AP264" i="27"/>
  <c r="I258" i="27"/>
  <c r="D514" i="27" s="1"/>
  <c r="C514" i="27" s="1"/>
  <c r="G258" i="27"/>
  <c r="AH261" i="27"/>
  <c r="N517" i="27" s="1"/>
  <c r="M517" i="27" s="1"/>
  <c r="AF261" i="27"/>
  <c r="AG262" i="27" s="1"/>
  <c r="Q247" i="27"/>
  <c r="S247" i="27"/>
  <c r="H503" i="27" s="1"/>
  <c r="G503" i="27" s="1"/>
  <c r="AF253" i="27"/>
  <c r="AH253" i="27"/>
  <c r="N509" i="27" s="1"/>
  <c r="M509" i="27" s="1"/>
  <c r="X247" i="27"/>
  <c r="J503" i="27" s="1"/>
  <c r="I503" i="27" s="1"/>
  <c r="V247" i="27"/>
  <c r="AF237" i="27"/>
  <c r="AH237" i="27"/>
  <c r="N493" i="27" s="1"/>
  <c r="M493" i="27" s="1"/>
  <c r="AK247" i="27"/>
  <c r="AL247" i="27" s="1"/>
  <c r="S239" i="27"/>
  <c r="H495" i="27" s="1"/>
  <c r="G495" i="27" s="1"/>
  <c r="Q239" i="27"/>
  <c r="AC254" i="27"/>
  <c r="L510" i="27" s="1"/>
  <c r="K510" i="27" s="1"/>
  <c r="AA254" i="27"/>
  <c r="AB254" i="27" s="1"/>
  <c r="I252" i="27"/>
  <c r="D508" i="27" s="1"/>
  <c r="C508" i="27" s="1"/>
  <c r="G252" i="27"/>
  <c r="I238" i="27"/>
  <c r="D494" i="27" s="1"/>
  <c r="C494" i="27" s="1"/>
  <c r="G238" i="27"/>
  <c r="G232" i="27"/>
  <c r="I232" i="27"/>
  <c r="D488" i="27" s="1"/>
  <c r="C488" i="27" s="1"/>
  <c r="Q224" i="27"/>
  <c r="S224" i="27"/>
  <c r="H480" i="27" s="1"/>
  <c r="G480" i="27" s="1"/>
  <c r="AC217" i="27"/>
  <c r="L473" i="27" s="1"/>
  <c r="K473" i="27" s="1"/>
  <c r="AA217" i="27"/>
  <c r="X235" i="27"/>
  <c r="J491" i="27" s="1"/>
  <c r="I491" i="27" s="1"/>
  <c r="G250" i="27"/>
  <c r="V242" i="27"/>
  <c r="X241" i="27"/>
  <c r="J497" i="27" s="1"/>
  <c r="I497" i="27" s="1"/>
  <c r="V241" i="27"/>
  <c r="AK248" i="27"/>
  <c r="AK234" i="27"/>
  <c r="AL234" i="27" s="1"/>
  <c r="I227" i="27"/>
  <c r="D483" i="27" s="1"/>
  <c r="C483" i="27" s="1"/>
  <c r="G227" i="27"/>
  <c r="AK218" i="27"/>
  <c r="AH226" i="27"/>
  <c r="N482" i="27" s="1"/>
  <c r="M482" i="27" s="1"/>
  <c r="S213" i="27"/>
  <c r="H469" i="27" s="1"/>
  <c r="G469" i="27" s="1"/>
  <c r="Q213" i="27"/>
  <c r="R213" i="27" s="1"/>
  <c r="AC221" i="27"/>
  <c r="L477" i="27" s="1"/>
  <c r="K477" i="27" s="1"/>
  <c r="AA221" i="27"/>
  <c r="AB221" i="27" s="1"/>
  <c r="AH217" i="27"/>
  <c r="N473" i="27" s="1"/>
  <c r="M473" i="27" s="1"/>
  <c r="AF217" i="27"/>
  <c r="AG217" i="27" s="1"/>
  <c r="AC224" i="27"/>
  <c r="L480" i="27" s="1"/>
  <c r="K480" i="27" s="1"/>
  <c r="AA224" i="27"/>
  <c r="G210" i="27"/>
  <c r="I210" i="27"/>
  <c r="D466" i="27" s="1"/>
  <c r="C466" i="27" s="1"/>
  <c r="AC205" i="27"/>
  <c r="L461" i="27" s="1"/>
  <c r="K461" i="27" s="1"/>
  <c r="N215" i="27"/>
  <c r="F471" i="27" s="1"/>
  <c r="E471" i="27" s="1"/>
  <c r="L215" i="27"/>
  <c r="X208" i="27"/>
  <c r="J464" i="27" s="1"/>
  <c r="I464" i="27" s="1"/>
  <c r="V208" i="27"/>
  <c r="I209" i="27"/>
  <c r="D465" i="27" s="1"/>
  <c r="C465" i="27" s="1"/>
  <c r="G209" i="27"/>
  <c r="Q221" i="27"/>
  <c r="S221" i="27"/>
  <c r="H477" i="27" s="1"/>
  <c r="G477" i="27" s="1"/>
  <c r="S204" i="27"/>
  <c r="H460" i="27" s="1"/>
  <c r="G460" i="27" s="1"/>
  <c r="Q204" i="27"/>
  <c r="G197" i="27"/>
  <c r="I197" i="27"/>
  <c r="D453" i="27" s="1"/>
  <c r="C453" i="27" s="1"/>
  <c r="G181" i="27"/>
  <c r="I181" i="27"/>
  <c r="D437" i="27" s="1"/>
  <c r="C437" i="27" s="1"/>
  <c r="V197" i="27"/>
  <c r="X197" i="27"/>
  <c r="J453" i="27" s="1"/>
  <c r="I453" i="27" s="1"/>
  <c r="L191" i="27"/>
  <c r="N191" i="27"/>
  <c r="F447" i="27" s="1"/>
  <c r="E447" i="27" s="1"/>
  <c r="L185" i="27"/>
  <c r="N185" i="27"/>
  <c r="F441" i="27" s="1"/>
  <c r="E441" i="27" s="1"/>
  <c r="AA179" i="27"/>
  <c r="AC179" i="27"/>
  <c r="L435" i="27" s="1"/>
  <c r="K435" i="27" s="1"/>
  <c r="AK197" i="27"/>
  <c r="AK184" i="27"/>
  <c r="N197" i="27"/>
  <c r="F453" i="27" s="1"/>
  <c r="E453" i="27" s="1"/>
  <c r="L197" i="27"/>
  <c r="I186" i="27"/>
  <c r="D442" i="27" s="1"/>
  <c r="C442" i="27" s="1"/>
  <c r="G186" i="27"/>
  <c r="N181" i="27"/>
  <c r="F437" i="27" s="1"/>
  <c r="E437" i="27" s="1"/>
  <c r="L181" i="27"/>
  <c r="N204" i="27"/>
  <c r="F460" i="27" s="1"/>
  <c r="E460" i="27" s="1"/>
  <c r="L204" i="27"/>
  <c r="S188" i="27"/>
  <c r="H444" i="27" s="1"/>
  <c r="G444" i="27" s="1"/>
  <c r="Q188" i="27"/>
  <c r="AA202" i="27"/>
  <c r="AC202" i="27"/>
  <c r="L458" i="27" s="1"/>
  <c r="K458" i="27" s="1"/>
  <c r="I198" i="27"/>
  <c r="D454" i="27" s="1"/>
  <c r="C454" i="27" s="1"/>
  <c r="G198" i="27"/>
  <c r="AH182" i="27"/>
  <c r="N438" i="27" s="1"/>
  <c r="M438" i="27" s="1"/>
  <c r="AF182" i="27"/>
  <c r="AG182" i="27" s="1"/>
  <c r="AC193" i="27"/>
  <c r="L449" i="27" s="1"/>
  <c r="K449" i="27" s="1"/>
  <c r="AA193" i="27"/>
  <c r="AK189" i="27"/>
  <c r="I185" i="27"/>
  <c r="D441" i="27" s="1"/>
  <c r="C441" i="27" s="1"/>
  <c r="G185" i="27"/>
  <c r="S181" i="27"/>
  <c r="H437" i="27" s="1"/>
  <c r="G437" i="27" s="1"/>
  <c r="Q177" i="27"/>
  <c r="N167" i="27"/>
  <c r="F423" i="27" s="1"/>
  <c r="E423" i="27" s="1"/>
  <c r="L167" i="27"/>
  <c r="AC167" i="27"/>
  <c r="L423" i="27" s="1"/>
  <c r="K423" i="27" s="1"/>
  <c r="L179" i="27"/>
  <c r="X162" i="27"/>
  <c r="J418" i="27" s="1"/>
  <c r="I418" i="27" s="1"/>
  <c r="V162" i="27"/>
  <c r="W162" i="27" s="1"/>
  <c r="L157" i="27"/>
  <c r="N157" i="27"/>
  <c r="F413" i="27" s="1"/>
  <c r="E413" i="27" s="1"/>
  <c r="S148" i="27"/>
  <c r="H404" i="27" s="1"/>
  <c r="G404" i="27" s="1"/>
  <c r="AH175" i="27"/>
  <c r="N431" i="27" s="1"/>
  <c r="M431" i="27" s="1"/>
  <c r="AF175" i="27"/>
  <c r="AP157" i="27"/>
  <c r="AQ157" i="27" s="1"/>
  <c r="S166" i="27"/>
  <c r="H422" i="27" s="1"/>
  <c r="G422" i="27" s="1"/>
  <c r="Q166" i="27"/>
  <c r="N171" i="27"/>
  <c r="F427" i="27" s="1"/>
  <c r="E427" i="27" s="1"/>
  <c r="L171" i="27"/>
  <c r="X167" i="27"/>
  <c r="J423" i="27" s="1"/>
  <c r="I423" i="27" s="1"/>
  <c r="V167" i="27"/>
  <c r="N158" i="27"/>
  <c r="F414" i="27" s="1"/>
  <c r="E414" i="27" s="1"/>
  <c r="L158" i="27"/>
  <c r="I154" i="27"/>
  <c r="G154" i="27"/>
  <c r="H154" i="27" s="1"/>
  <c r="V141" i="27"/>
  <c r="X141" i="27"/>
  <c r="J397" i="27" s="1"/>
  <c r="I397" i="27" s="1"/>
  <c r="G138" i="27"/>
  <c r="H138" i="27" s="1"/>
  <c r="I138" i="27"/>
  <c r="AK132" i="27"/>
  <c r="AL132" i="27" s="1"/>
  <c r="AK147" i="27"/>
  <c r="V134" i="27"/>
  <c r="AC126" i="27"/>
  <c r="L382" i="27" s="1"/>
  <c r="K382" i="27" s="1"/>
  <c r="AA126" i="27"/>
  <c r="AH118" i="27"/>
  <c r="N374" i="27" s="1"/>
  <c r="M374" i="27" s="1"/>
  <c r="L150" i="27"/>
  <c r="N150" i="27"/>
  <c r="F406" i="27" s="1"/>
  <c r="E406" i="27" s="1"/>
  <c r="AH139" i="27"/>
  <c r="N395" i="27" s="1"/>
  <c r="M395" i="27" s="1"/>
  <c r="AF139" i="27"/>
  <c r="I133" i="27"/>
  <c r="G133" i="27"/>
  <c r="AH151" i="27"/>
  <c r="N407" i="27" s="1"/>
  <c r="M407" i="27" s="1"/>
  <c r="AF151" i="27"/>
  <c r="AG151" i="27" s="1"/>
  <c r="N140" i="27"/>
  <c r="L140" i="27"/>
  <c r="AK130" i="27"/>
  <c r="AL130" i="27" s="1"/>
  <c r="L124" i="27"/>
  <c r="N124" i="27"/>
  <c r="Q106" i="27"/>
  <c r="S106" i="27"/>
  <c r="X103" i="27"/>
  <c r="V103" i="27"/>
  <c r="AC98" i="27"/>
  <c r="L354" i="27" s="1"/>
  <c r="K354" i="27" s="1"/>
  <c r="AA98" i="27"/>
  <c r="AH93" i="27"/>
  <c r="N349" i="27" s="1"/>
  <c r="M349" i="27" s="1"/>
  <c r="AF93" i="27"/>
  <c r="S131" i="27"/>
  <c r="H387" i="27" s="1"/>
  <c r="G387" i="27" s="1"/>
  <c r="Q131" i="27"/>
  <c r="AC103" i="27"/>
  <c r="L359" i="27" s="1"/>
  <c r="K359" i="27" s="1"/>
  <c r="AA103" i="27"/>
  <c r="AH98" i="27"/>
  <c r="N354" i="27" s="1"/>
  <c r="M354" i="27" s="1"/>
  <c r="L104" i="27"/>
  <c r="AA110" i="27"/>
  <c r="AC110" i="27"/>
  <c r="L366" i="27" s="1"/>
  <c r="K366" i="27" s="1"/>
  <c r="V81" i="27"/>
  <c r="X81" i="27"/>
  <c r="AH101" i="27"/>
  <c r="N357" i="27" s="1"/>
  <c r="M357" i="27" s="1"/>
  <c r="AF101" i="27"/>
  <c r="X90" i="27"/>
  <c r="S86" i="27"/>
  <c r="Q86" i="27"/>
  <c r="AA119" i="27"/>
  <c r="AC119" i="27"/>
  <c r="L375" i="27" s="1"/>
  <c r="K375" i="27" s="1"/>
  <c r="L97" i="27"/>
  <c r="N97" i="27"/>
  <c r="H122" i="27"/>
  <c r="AQ81" i="27"/>
  <c r="L61" i="27"/>
  <c r="M61" i="27" s="1"/>
  <c r="N61" i="27"/>
  <c r="S59" i="27"/>
  <c r="I107" i="27"/>
  <c r="G107" i="27"/>
  <c r="AL55" i="27"/>
  <c r="S74" i="27"/>
  <c r="Q74" i="27"/>
  <c r="G66" i="27"/>
  <c r="I66" i="27"/>
  <c r="AK53" i="27"/>
  <c r="AH84" i="27"/>
  <c r="N340" i="27" s="1"/>
  <c r="M340" i="27" s="1"/>
  <c r="AF84" i="27"/>
  <c r="G67" i="27"/>
  <c r="N59" i="27"/>
  <c r="L59" i="27"/>
  <c r="M59" i="27" s="1"/>
  <c r="N53" i="27"/>
  <c r="L53" i="27"/>
  <c r="S84" i="27"/>
  <c r="Q84" i="27"/>
  <c r="R84" i="27" s="1"/>
  <c r="I62" i="27"/>
  <c r="G62" i="27"/>
  <c r="H62" i="27" s="1"/>
  <c r="I51" i="27"/>
  <c r="G51" i="27"/>
  <c r="H51" i="27" s="1"/>
  <c r="L100" i="27"/>
  <c r="N100" i="27"/>
  <c r="AK79" i="27"/>
  <c r="V76" i="27"/>
  <c r="X76" i="27"/>
  <c r="AC65" i="27"/>
  <c r="AA65" i="27"/>
  <c r="Q51" i="27"/>
  <c r="S51" i="27"/>
  <c r="Q52" i="27"/>
  <c r="AP61" i="27"/>
  <c r="AQ61" i="27" s="1"/>
  <c r="L31" i="27"/>
  <c r="M31" i="27" s="1"/>
  <c r="N31" i="27"/>
  <c r="H78" i="27"/>
  <c r="I41" i="27"/>
  <c r="G41" i="27"/>
  <c r="H41" i="27" s="1"/>
  <c r="Q33" i="27"/>
  <c r="S33" i="27"/>
  <c r="AF23" i="27"/>
  <c r="AH23" i="27"/>
  <c r="Q34" i="27"/>
  <c r="S34" i="27"/>
  <c r="AH29" i="27"/>
  <c r="AF29" i="27"/>
  <c r="I68" i="27"/>
  <c r="G68" i="27"/>
  <c r="Q63" i="27"/>
  <c r="Q40" i="27"/>
  <c r="G35" i="27"/>
  <c r="I35" i="27"/>
  <c r="AK20" i="27"/>
  <c r="AC34" i="27"/>
  <c r="AA34" i="27"/>
  <c r="AH70" i="27"/>
  <c r="N326" i="27" s="1"/>
  <c r="M326" i="27" s="1"/>
  <c r="AK46" i="27"/>
  <c r="AL32" i="27"/>
  <c r="S27" i="27"/>
  <c r="Q27" i="27"/>
  <c r="N23" i="27"/>
  <c r="L23" i="27"/>
  <c r="M23" i="27" s="1"/>
  <c r="X19" i="27"/>
  <c r="V19" i="27"/>
  <c r="W19" i="27" s="1"/>
  <c r="I16" i="27"/>
  <c r="G16" i="27"/>
  <c r="G15" i="27" s="1"/>
  <c r="X56" i="27"/>
  <c r="V56" i="27"/>
  <c r="AP36" i="27"/>
  <c r="AP35" i="27" s="1"/>
  <c r="N32" i="27"/>
  <c r="L32" i="27"/>
  <c r="AH27" i="27"/>
  <c r="AF27" i="27"/>
  <c r="AF42" i="27"/>
  <c r="AG42" i="27" s="1"/>
  <c r="AP29" i="27"/>
  <c r="AK47" i="27"/>
  <c r="G24" i="27"/>
  <c r="L261" i="27"/>
  <c r="N261" i="27"/>
  <c r="F517" i="27" s="1"/>
  <c r="E517" i="27" s="1"/>
  <c r="V255" i="27"/>
  <c r="X255" i="27"/>
  <c r="J511" i="27" s="1"/>
  <c r="I511" i="27" s="1"/>
  <c r="S242" i="27"/>
  <c r="H498" i="27" s="1"/>
  <c r="G498" i="27" s="1"/>
  <c r="Q242" i="27"/>
  <c r="AC230" i="27"/>
  <c r="L486" i="27" s="1"/>
  <c r="K486" i="27" s="1"/>
  <c r="L237" i="27"/>
  <c r="M237" i="27" s="1"/>
  <c r="N237" i="27"/>
  <c r="F493" i="27" s="1"/>
  <c r="E493" i="27" s="1"/>
  <c r="V222" i="27"/>
  <c r="X222" i="27"/>
  <c r="J478" i="27" s="1"/>
  <c r="I478" i="27" s="1"/>
  <c r="N225" i="27"/>
  <c r="F481" i="27" s="1"/>
  <c r="E481" i="27" s="1"/>
  <c r="L225" i="27"/>
  <c r="AH221" i="27"/>
  <c r="N477" i="27" s="1"/>
  <c r="M477" i="27" s="1"/>
  <c r="AF221" i="27"/>
  <c r="AF208" i="27"/>
  <c r="AH208" i="27"/>
  <c r="N464" i="27" s="1"/>
  <c r="M464" i="27" s="1"/>
  <c r="N212" i="27"/>
  <c r="F468" i="27" s="1"/>
  <c r="E468" i="27" s="1"/>
  <c r="L212" i="27"/>
  <c r="AH212" i="27"/>
  <c r="N468" i="27" s="1"/>
  <c r="M468" i="27" s="1"/>
  <c r="N184" i="27"/>
  <c r="F440" i="27" s="1"/>
  <c r="E440" i="27" s="1"/>
  <c r="L184" i="27"/>
  <c r="M184" i="27" s="1"/>
  <c r="AC184" i="27"/>
  <c r="L440" i="27" s="1"/>
  <c r="K440" i="27" s="1"/>
  <c r="AA184" i="27"/>
  <c r="X206" i="27"/>
  <c r="J462" i="27" s="1"/>
  <c r="I462" i="27" s="1"/>
  <c r="AC183" i="27"/>
  <c r="L439" i="27" s="1"/>
  <c r="K439" i="27" s="1"/>
  <c r="AA183" i="27"/>
  <c r="AB183" i="27" s="1"/>
  <c r="X174" i="27"/>
  <c r="J430" i="27" s="1"/>
  <c r="I430" i="27" s="1"/>
  <c r="S173" i="27"/>
  <c r="H429" i="27" s="1"/>
  <c r="G429" i="27" s="1"/>
  <c r="Q173" i="27"/>
  <c r="S123" i="27"/>
  <c r="Q123" i="27"/>
  <c r="I118" i="27"/>
  <c r="G118" i="27"/>
  <c r="V263" i="27"/>
  <c r="W263" i="27" s="1"/>
  <c r="X263" i="27"/>
  <c r="J519" i="27" s="1"/>
  <c r="I519" i="27" s="1"/>
  <c r="AK259" i="27"/>
  <c r="AL259" i="27" s="1"/>
  <c r="I261" i="27"/>
  <c r="D517" i="27" s="1"/>
  <c r="C517" i="27" s="1"/>
  <c r="G261" i="27"/>
  <c r="AC256" i="27"/>
  <c r="L512" i="27" s="1"/>
  <c r="K512" i="27" s="1"/>
  <c r="AA256" i="27"/>
  <c r="AA251" i="27"/>
  <c r="AC251" i="27"/>
  <c r="L507" i="27" s="1"/>
  <c r="K507" i="27" s="1"/>
  <c r="L239" i="27"/>
  <c r="N239" i="27"/>
  <c r="F495" i="27" s="1"/>
  <c r="E495" i="27" s="1"/>
  <c r="S251" i="27"/>
  <c r="H507" i="27" s="1"/>
  <c r="G507" i="27" s="1"/>
  <c r="Q251" i="27"/>
  <c r="I247" i="27"/>
  <c r="D503" i="27" s="1"/>
  <c r="C503" i="27" s="1"/>
  <c r="G247" i="27"/>
  <c r="Q237" i="27"/>
  <c r="S237" i="27"/>
  <c r="H493" i="27" s="1"/>
  <c r="G493" i="27" s="1"/>
  <c r="L256" i="27"/>
  <c r="N256" i="27"/>
  <c r="F512" i="27" s="1"/>
  <c r="E512" i="27" s="1"/>
  <c r="I253" i="27"/>
  <c r="D509" i="27" s="1"/>
  <c r="C509" i="27" s="1"/>
  <c r="G253" i="27"/>
  <c r="AC248" i="27"/>
  <c r="L504" i="27" s="1"/>
  <c r="K504" i="27" s="1"/>
  <c r="X243" i="27"/>
  <c r="J499" i="27" s="1"/>
  <c r="I499" i="27" s="1"/>
  <c r="V243" i="27"/>
  <c r="AC238" i="27"/>
  <c r="L494" i="27" s="1"/>
  <c r="K494" i="27" s="1"/>
  <c r="AA238" i="27"/>
  <c r="I254" i="27"/>
  <c r="D510" i="27" s="1"/>
  <c r="C510" i="27" s="1"/>
  <c r="G254" i="27"/>
  <c r="N251" i="27"/>
  <c r="F507" i="27" s="1"/>
  <c r="E507" i="27" s="1"/>
  <c r="L251" i="27"/>
  <c r="AH238" i="27"/>
  <c r="N494" i="27" s="1"/>
  <c r="M494" i="27" s="1"/>
  <c r="AF238" i="27"/>
  <c r="AF231" i="27"/>
  <c r="AH231" i="27"/>
  <c r="N487" i="27" s="1"/>
  <c r="M487" i="27" s="1"/>
  <c r="V229" i="27"/>
  <c r="X229" i="27"/>
  <c r="J485" i="27" s="1"/>
  <c r="I485" i="27" s="1"/>
  <c r="AA223" i="27"/>
  <c r="AC223" i="27"/>
  <c r="L479" i="27" s="1"/>
  <c r="K479" i="27" s="1"/>
  <c r="X244" i="27"/>
  <c r="J500" i="27" s="1"/>
  <c r="I500" i="27" s="1"/>
  <c r="V244" i="27"/>
  <c r="W245" i="27" s="1"/>
  <c r="I241" i="27"/>
  <c r="D497" i="27" s="1"/>
  <c r="C497" i="27" s="1"/>
  <c r="G241" i="27"/>
  <c r="AH227" i="27"/>
  <c r="N483" i="27" s="1"/>
  <c r="M483" i="27" s="1"/>
  <c r="AC232" i="27"/>
  <c r="L488" i="27" s="1"/>
  <c r="K488" i="27" s="1"/>
  <c r="S226" i="27"/>
  <c r="H482" i="27" s="1"/>
  <c r="G482" i="27" s="1"/>
  <c r="Q226" i="27"/>
  <c r="N234" i="27"/>
  <c r="F490" i="27" s="1"/>
  <c r="E490" i="27" s="1"/>
  <c r="L234" i="27"/>
  <c r="M234" i="27" s="1"/>
  <c r="AK221" i="27"/>
  <c r="AL221" i="27" s="1"/>
  <c r="L221" i="27"/>
  <c r="N221" i="27"/>
  <c r="F477" i="27" s="1"/>
  <c r="E477" i="27" s="1"/>
  <c r="I214" i="27"/>
  <c r="D470" i="27" s="1"/>
  <c r="C470" i="27" s="1"/>
  <c r="G214" i="27"/>
  <c r="H214" i="27" s="1"/>
  <c r="AH207" i="27"/>
  <c r="N463" i="27" s="1"/>
  <c r="M463" i="27" s="1"/>
  <c r="AF207" i="27"/>
  <c r="AK217" i="27"/>
  <c r="AL217" i="27" s="1"/>
  <c r="I211" i="27"/>
  <c r="D467" i="27" s="1"/>
  <c r="C467" i="27" s="1"/>
  <c r="G211" i="27"/>
  <c r="L205" i="27"/>
  <c r="N205" i="27"/>
  <c r="F461" i="27" s="1"/>
  <c r="E461" i="27" s="1"/>
  <c r="AC219" i="27"/>
  <c r="L475" i="27" s="1"/>
  <c r="K475" i="27" s="1"/>
  <c r="AA219" i="27"/>
  <c r="L217" i="27"/>
  <c r="M217" i="27" s="1"/>
  <c r="N217" i="27"/>
  <c r="F473" i="27" s="1"/>
  <c r="E473" i="27" s="1"/>
  <c r="AP209" i="27"/>
  <c r="AQ209" i="27" s="1"/>
  <c r="AF213" i="27"/>
  <c r="AH213" i="27"/>
  <c r="N469" i="27" s="1"/>
  <c r="M469" i="27" s="1"/>
  <c r="AC214" i="27"/>
  <c r="L470" i="27" s="1"/>
  <c r="K470" i="27" s="1"/>
  <c r="V223" i="27"/>
  <c r="G200" i="27"/>
  <c r="I200" i="27"/>
  <c r="D456" i="27" s="1"/>
  <c r="C456" i="27" s="1"/>
  <c r="S196" i="27"/>
  <c r="H452" i="27" s="1"/>
  <c r="G452" i="27" s="1"/>
  <c r="Q180" i="27"/>
  <c r="S180" i="27"/>
  <c r="H436" i="27" s="1"/>
  <c r="G436" i="27" s="1"/>
  <c r="AH196" i="27"/>
  <c r="N452" i="27" s="1"/>
  <c r="M452" i="27" s="1"/>
  <c r="AF190" i="27"/>
  <c r="AG190" i="27" s="1"/>
  <c r="AH190" i="27"/>
  <c r="N446" i="27" s="1"/>
  <c r="M446" i="27" s="1"/>
  <c r="X184" i="27"/>
  <c r="J440" i="27" s="1"/>
  <c r="I440" i="27" s="1"/>
  <c r="X196" i="27"/>
  <c r="J452" i="27" s="1"/>
  <c r="I452" i="27" s="1"/>
  <c r="V196" i="27"/>
  <c r="AP185" i="27"/>
  <c r="AQ185" i="27" s="1"/>
  <c r="X180" i="27"/>
  <c r="J436" i="27" s="1"/>
  <c r="I436" i="27" s="1"/>
  <c r="V180" i="27"/>
  <c r="V204" i="27"/>
  <c r="X204" i="27"/>
  <c r="J460" i="27" s="1"/>
  <c r="I460" i="27" s="1"/>
  <c r="AA187" i="27"/>
  <c r="L213" i="27"/>
  <c r="N202" i="27"/>
  <c r="F458" i="27" s="1"/>
  <c r="E458" i="27" s="1"/>
  <c r="L202" i="27"/>
  <c r="I192" i="27"/>
  <c r="D448" i="27" s="1"/>
  <c r="C448" i="27" s="1"/>
  <c r="G192" i="27"/>
  <c r="I182" i="27"/>
  <c r="D438" i="27" s="1"/>
  <c r="C438" i="27" s="1"/>
  <c r="G182" i="27"/>
  <c r="AP201" i="27"/>
  <c r="S197" i="27"/>
  <c r="H453" i="27" s="1"/>
  <c r="G453" i="27" s="1"/>
  <c r="Q197" i="27"/>
  <c r="X189" i="27"/>
  <c r="J445" i="27" s="1"/>
  <c r="I445" i="27" s="1"/>
  <c r="V189" i="27"/>
  <c r="AC180" i="27"/>
  <c r="L436" i="27" s="1"/>
  <c r="K436" i="27" s="1"/>
  <c r="AA180" i="27"/>
  <c r="AK173" i="27"/>
  <c r="AL173" i="27" s="1"/>
  <c r="Q190" i="27"/>
  <c r="R190" i="27" s="1"/>
  <c r="X176" i="27"/>
  <c r="J432" i="27" s="1"/>
  <c r="I432" i="27" s="1"/>
  <c r="V176" i="27"/>
  <c r="W176" i="27" s="1"/>
  <c r="V172" i="27"/>
  <c r="W172" i="27" s="1"/>
  <c r="X172" i="27"/>
  <c r="J428" i="27" s="1"/>
  <c r="I428" i="27" s="1"/>
  <c r="V166" i="27"/>
  <c r="X166" i="27"/>
  <c r="J422" i="27" s="1"/>
  <c r="I422" i="27" s="1"/>
  <c r="X157" i="27"/>
  <c r="J413" i="27" s="1"/>
  <c r="I413" i="27" s="1"/>
  <c r="V157" i="27"/>
  <c r="AK166" i="27"/>
  <c r="AL166" i="27" s="1"/>
  <c r="AH171" i="27"/>
  <c r="N427" i="27" s="1"/>
  <c r="M427" i="27" s="1"/>
  <c r="N166" i="27"/>
  <c r="F422" i="27" s="1"/>
  <c r="E422" i="27" s="1"/>
  <c r="L166" i="27"/>
  <c r="G162" i="27"/>
  <c r="I162" i="27"/>
  <c r="V156" i="27"/>
  <c r="X156" i="27"/>
  <c r="J412" i="27" s="1"/>
  <c r="I412" i="27" s="1"/>
  <c r="X168" i="27"/>
  <c r="J424" i="27" s="1"/>
  <c r="I424" i="27" s="1"/>
  <c r="V168" i="27"/>
  <c r="X155" i="27"/>
  <c r="J411" i="27" s="1"/>
  <c r="I411" i="27" s="1"/>
  <c r="V155" i="27"/>
  <c r="Q172" i="27"/>
  <c r="S172" i="27"/>
  <c r="H428" i="27" s="1"/>
  <c r="G428" i="27" s="1"/>
  <c r="AL155" i="27"/>
  <c r="X170" i="27"/>
  <c r="J426" i="27" s="1"/>
  <c r="I426" i="27" s="1"/>
  <c r="V170" i="27"/>
  <c r="AC162" i="27"/>
  <c r="L418" i="27" s="1"/>
  <c r="K418" i="27" s="1"/>
  <c r="AH157" i="27"/>
  <c r="N413" i="27" s="1"/>
  <c r="M413" i="27" s="1"/>
  <c r="AF157" i="27"/>
  <c r="N141" i="27"/>
  <c r="L141" i="27"/>
  <c r="L146" i="27"/>
  <c r="N146" i="27"/>
  <c r="F402" i="27" s="1"/>
  <c r="E402" i="27" s="1"/>
  <c r="Q134" i="27"/>
  <c r="Q135" i="27"/>
  <c r="S134" i="27"/>
  <c r="H390" i="27" s="1"/>
  <c r="G390" i="27" s="1"/>
  <c r="Q137" i="27"/>
  <c r="R137" i="27" s="1"/>
  <c r="S137" i="27"/>
  <c r="H393" i="27" s="1"/>
  <c r="G393" i="27" s="1"/>
  <c r="G159" i="27"/>
  <c r="I134" i="27"/>
  <c r="G134" i="27"/>
  <c r="L153" i="27"/>
  <c r="AA148" i="27"/>
  <c r="AB148" i="27" s="1"/>
  <c r="AC148" i="27"/>
  <c r="L404" i="27" s="1"/>
  <c r="K404" i="27" s="1"/>
  <c r="X150" i="27"/>
  <c r="J406" i="27" s="1"/>
  <c r="I406" i="27" s="1"/>
  <c r="V150" i="27"/>
  <c r="AP148" i="27"/>
  <c r="AP147" i="27" s="1"/>
  <c r="Q126" i="27"/>
  <c r="R126" i="27" s="1"/>
  <c r="S126" i="27"/>
  <c r="H382" i="27" s="1"/>
  <c r="G382" i="27" s="1"/>
  <c r="AK153" i="27"/>
  <c r="AC138" i="27"/>
  <c r="L394" i="27" s="1"/>
  <c r="K394" i="27" s="1"/>
  <c r="AA138" i="27"/>
  <c r="AK127" i="27"/>
  <c r="X139" i="27"/>
  <c r="J395" i="27" s="1"/>
  <c r="I395" i="27" s="1"/>
  <c r="V139" i="27"/>
  <c r="X130" i="27"/>
  <c r="J386" i="27" s="1"/>
  <c r="I386" i="27" s="1"/>
  <c r="V123" i="27"/>
  <c r="X123" i="27"/>
  <c r="J379" i="27" s="1"/>
  <c r="I379" i="27" s="1"/>
  <c r="AP134" i="27"/>
  <c r="AA118" i="27"/>
  <c r="AC118" i="27"/>
  <c r="L374" i="27" s="1"/>
  <c r="K374" i="27" s="1"/>
  <c r="N111" i="27"/>
  <c r="L111" i="27"/>
  <c r="X128" i="27"/>
  <c r="J384" i="27" s="1"/>
  <c r="I384" i="27" s="1"/>
  <c r="V128" i="27"/>
  <c r="S108" i="27"/>
  <c r="Q108" i="27"/>
  <c r="R108" i="27" s="1"/>
  <c r="G103" i="27"/>
  <c r="I103" i="27"/>
  <c r="X97" i="27"/>
  <c r="V97" i="27"/>
  <c r="S93" i="27"/>
  <c r="AA127" i="27"/>
  <c r="AK123" i="27"/>
  <c r="AK87" i="27"/>
  <c r="AL87" i="27" s="1"/>
  <c r="L103" i="27"/>
  <c r="N103" i="27"/>
  <c r="AC97" i="27"/>
  <c r="L353" i="27" s="1"/>
  <c r="K353" i="27" s="1"/>
  <c r="AA97" i="27"/>
  <c r="V93" i="27"/>
  <c r="X93" i="27"/>
  <c r="AK83" i="27"/>
  <c r="AL83" i="27" s="1"/>
  <c r="V104" i="27"/>
  <c r="X104" i="27"/>
  <c r="N115" i="27"/>
  <c r="L115" i="27"/>
  <c r="Q94" i="27"/>
  <c r="G88" i="27"/>
  <c r="I88" i="27"/>
  <c r="S101" i="27"/>
  <c r="Q101" i="27"/>
  <c r="I90" i="27"/>
  <c r="X88" i="27"/>
  <c r="V88" i="27"/>
  <c r="AC86" i="27"/>
  <c r="L342" i="27" s="1"/>
  <c r="K342" i="27" s="1"/>
  <c r="Q89" i="27"/>
  <c r="V119" i="27"/>
  <c r="W119" i="27" s="1"/>
  <c r="X119" i="27"/>
  <c r="J375" i="27" s="1"/>
  <c r="I375" i="27" s="1"/>
  <c r="G91" i="27"/>
  <c r="I91" i="27"/>
  <c r="AC78" i="27"/>
  <c r="AA78" i="27"/>
  <c r="AB78" i="27" s="1"/>
  <c r="Q98" i="27"/>
  <c r="S98" i="27"/>
  <c r="AC74" i="27"/>
  <c r="AH66" i="27"/>
  <c r="N322" i="27" s="1"/>
  <c r="M322" i="27" s="1"/>
  <c r="AF66" i="27"/>
  <c r="G52" i="27"/>
  <c r="I52" i="27"/>
  <c r="AF88" i="27"/>
  <c r="AH73" i="27"/>
  <c r="N329" i="27" s="1"/>
  <c r="M329" i="27" s="1"/>
  <c r="AF73" i="27"/>
  <c r="AG73" i="27" s="1"/>
  <c r="I76" i="27"/>
  <c r="G76" i="27"/>
  <c r="H77" i="27" s="1"/>
  <c r="AL64" i="27"/>
  <c r="AP82" i="27"/>
  <c r="AQ82" i="27" s="1"/>
  <c r="N76" i="27"/>
  <c r="L76" i="27"/>
  <c r="X65" i="27"/>
  <c r="V65" i="27"/>
  <c r="Q53" i="27"/>
  <c r="Q76" i="27"/>
  <c r="AK61" i="27"/>
  <c r="AL61" i="27" s="1"/>
  <c r="L39" i="27"/>
  <c r="N39" i="27"/>
  <c r="L28" i="27"/>
  <c r="M28" i="27" s="1"/>
  <c r="N28" i="27"/>
  <c r="S41" i="27"/>
  <c r="AC22" i="27"/>
  <c r="S54" i="27"/>
  <c r="Q45" i="27"/>
  <c r="S45" i="27"/>
  <c r="N42" i="27"/>
  <c r="L42" i="27"/>
  <c r="M42" i="27" s="1"/>
  <c r="I34" i="27"/>
  <c r="G34" i="27"/>
  <c r="AC18" i="27"/>
  <c r="AH65" i="27"/>
  <c r="N321" i="27" s="1"/>
  <c r="M321" i="27" s="1"/>
  <c r="Q50" i="27"/>
  <c r="S50" i="27"/>
  <c r="AC40" i="27"/>
  <c r="AH35" i="27"/>
  <c r="S28" i="27"/>
  <c r="Q28" i="27"/>
  <c r="AH38" i="27"/>
  <c r="AH33" i="27"/>
  <c r="L70" i="27"/>
  <c r="M70" i="27" s="1"/>
  <c r="N70" i="27"/>
  <c r="X44" i="27"/>
  <c r="X32" i="27"/>
  <c r="V32" i="27"/>
  <c r="X31" i="27"/>
  <c r="V31" i="27"/>
  <c r="W31" i="27" s="1"/>
  <c r="N19" i="27"/>
  <c r="L19" i="27"/>
  <c r="M19" i="27" s="1"/>
  <c r="Q32" i="27"/>
  <c r="S32" i="27"/>
  <c r="S22" i="27"/>
  <c r="Q22" i="27"/>
  <c r="R22" i="27" s="1"/>
  <c r="Q241" i="27"/>
  <c r="R241" i="27" s="1"/>
  <c r="S241" i="27"/>
  <c r="H497" i="27" s="1"/>
  <c r="G497" i="27" s="1"/>
  <c r="N231" i="27"/>
  <c r="F487" i="27" s="1"/>
  <c r="E487" i="27" s="1"/>
  <c r="L231" i="27"/>
  <c r="M231" i="27" s="1"/>
  <c r="I233" i="27"/>
  <c r="D489" i="27" s="1"/>
  <c r="C489" i="27" s="1"/>
  <c r="G233" i="27"/>
  <c r="I220" i="27"/>
  <c r="D476" i="27" s="1"/>
  <c r="C476" i="27" s="1"/>
  <c r="G220" i="27"/>
  <c r="AF219" i="27"/>
  <c r="AH219" i="27"/>
  <c r="N475" i="27" s="1"/>
  <c r="M475" i="27" s="1"/>
  <c r="L203" i="27"/>
  <c r="N203" i="27"/>
  <c r="F459" i="27" s="1"/>
  <c r="E459" i="27" s="1"/>
  <c r="AA195" i="27"/>
  <c r="AB195" i="27" s="1"/>
  <c r="AC195" i="27"/>
  <c r="L451" i="27" s="1"/>
  <c r="K451" i="27" s="1"/>
  <c r="AH154" i="27"/>
  <c r="N410" i="27" s="1"/>
  <c r="M410" i="27" s="1"/>
  <c r="I164" i="27"/>
  <c r="G164" i="27"/>
  <c r="AC131" i="27"/>
  <c r="L387" i="27" s="1"/>
  <c r="K387" i="27" s="1"/>
  <c r="AA131" i="27"/>
  <c r="N102" i="27"/>
  <c r="L102" i="27"/>
  <c r="M102" i="27" s="1"/>
  <c r="G262" i="27"/>
  <c r="AC261" i="27"/>
  <c r="L517" i="27" s="1"/>
  <c r="K517" i="27" s="1"/>
  <c r="AA261" i="27"/>
  <c r="X259" i="27"/>
  <c r="J515" i="27" s="1"/>
  <c r="I515" i="27" s="1"/>
  <c r="V259" i="27"/>
  <c r="AK262" i="27"/>
  <c r="AH264" i="27"/>
  <c r="N520" i="27" s="1"/>
  <c r="M520" i="27" s="1"/>
  <c r="AF264" i="27"/>
  <c r="AG264" i="27" s="1"/>
  <c r="Q255" i="27"/>
  <c r="R255" i="27" s="1"/>
  <c r="S255" i="27"/>
  <c r="H511" i="27" s="1"/>
  <c r="G511" i="27" s="1"/>
  <c r="N249" i="27"/>
  <c r="F505" i="27" s="1"/>
  <c r="E505" i="27" s="1"/>
  <c r="Q259" i="27"/>
  <c r="S259" i="27"/>
  <c r="H515" i="27" s="1"/>
  <c r="G515" i="27" s="1"/>
  <c r="AP246" i="27"/>
  <c r="AQ246" i="27" s="1"/>
  <c r="AH257" i="27"/>
  <c r="N513" i="27" s="1"/>
  <c r="M513" i="27" s="1"/>
  <c r="Q262" i="27"/>
  <c r="V256" i="27"/>
  <c r="I243" i="27"/>
  <c r="D499" i="27" s="1"/>
  <c r="C499" i="27" s="1"/>
  <c r="I239" i="27"/>
  <c r="D495" i="27" s="1"/>
  <c r="C495" i="27" s="1"/>
  <c r="G239" i="27"/>
  <c r="H239" i="27" s="1"/>
  <c r="V239" i="27"/>
  <c r="AH236" i="27"/>
  <c r="N492" i="27" s="1"/>
  <c r="M492" i="27" s="1"/>
  <c r="AF236" i="27"/>
  <c r="AC233" i="27"/>
  <c r="L489" i="27" s="1"/>
  <c r="K489" i="27" s="1"/>
  <c r="AA233" i="27"/>
  <c r="L223" i="27"/>
  <c r="M223" i="27" s="1"/>
  <c r="N223" i="27"/>
  <c r="F479" i="27" s="1"/>
  <c r="E479" i="27" s="1"/>
  <c r="L250" i="27"/>
  <c r="AA226" i="27"/>
  <c r="AF241" i="27"/>
  <c r="AH241" i="27"/>
  <c r="N497" i="27" s="1"/>
  <c r="M497" i="27" s="1"/>
  <c r="AL225" i="27"/>
  <c r="G248" i="27"/>
  <c r="AH233" i="27"/>
  <c r="N489" i="27" s="1"/>
  <c r="M489" i="27" s="1"/>
  <c r="AF233" i="27"/>
  <c r="AG233" i="27" s="1"/>
  <c r="AA225" i="27"/>
  <c r="AH220" i="27"/>
  <c r="N476" i="27" s="1"/>
  <c r="M476" i="27" s="1"/>
  <c r="AF220" i="27"/>
  <c r="I219" i="27"/>
  <c r="D475" i="27" s="1"/>
  <c r="C475" i="27" s="1"/>
  <c r="G219" i="27"/>
  <c r="I207" i="27"/>
  <c r="D463" i="27" s="1"/>
  <c r="C463" i="27" s="1"/>
  <c r="G207" i="27"/>
  <c r="V209" i="27"/>
  <c r="X209" i="27"/>
  <c r="J465" i="27" s="1"/>
  <c r="I465" i="27" s="1"/>
  <c r="AF203" i="27"/>
  <c r="AH203" i="27"/>
  <c r="N459" i="27" s="1"/>
  <c r="M459" i="27" s="1"/>
  <c r="V219" i="27"/>
  <c r="X219" i="27"/>
  <c r="J475" i="27" s="1"/>
  <c r="I475" i="27" s="1"/>
  <c r="AH209" i="27"/>
  <c r="N465" i="27" s="1"/>
  <c r="M465" i="27" s="1"/>
  <c r="AF209" i="27"/>
  <c r="V216" i="27"/>
  <c r="W216" i="27" s="1"/>
  <c r="L235" i="27"/>
  <c r="X214" i="27"/>
  <c r="J470" i="27" s="1"/>
  <c r="I470" i="27" s="1"/>
  <c r="V214" i="27"/>
  <c r="W214" i="27" s="1"/>
  <c r="AC198" i="27"/>
  <c r="L454" i="27" s="1"/>
  <c r="K454" i="27" s="1"/>
  <c r="AA198" i="27"/>
  <c r="I194" i="27"/>
  <c r="D450" i="27" s="1"/>
  <c r="C450" i="27" s="1"/>
  <c r="G194" i="27"/>
  <c r="V212" i="27"/>
  <c r="X212" i="27"/>
  <c r="J468" i="27" s="1"/>
  <c r="I468" i="27" s="1"/>
  <c r="AA189" i="27"/>
  <c r="AC189" i="27"/>
  <c r="L445" i="27" s="1"/>
  <c r="K445" i="27" s="1"/>
  <c r="AF183" i="27"/>
  <c r="L211" i="27"/>
  <c r="M211" i="27" s="1"/>
  <c r="I193" i="27"/>
  <c r="D449" i="27" s="1"/>
  <c r="C449" i="27" s="1"/>
  <c r="G193" i="27"/>
  <c r="H193" i="27" s="1"/>
  <c r="AK181" i="27"/>
  <c r="AL181" i="27" s="1"/>
  <c r="I196" i="27"/>
  <c r="D452" i="27" s="1"/>
  <c r="C452" i="27" s="1"/>
  <c r="G196" i="27"/>
  <c r="X190" i="27"/>
  <c r="J446" i="27" s="1"/>
  <c r="I446" i="27" s="1"/>
  <c r="V190" i="27"/>
  <c r="I180" i="27"/>
  <c r="D436" i="27" s="1"/>
  <c r="C436" i="27" s="1"/>
  <c r="G180" i="27"/>
  <c r="H180" i="27" s="1"/>
  <c r="I204" i="27"/>
  <c r="D460" i="27" s="1"/>
  <c r="C460" i="27" s="1"/>
  <c r="G204" i="27"/>
  <c r="AC197" i="27"/>
  <c r="L453" i="27" s="1"/>
  <c r="K453" i="27" s="1"/>
  <c r="AA197" i="27"/>
  <c r="AH191" i="27"/>
  <c r="N447" i="27" s="1"/>
  <c r="M447" i="27" s="1"/>
  <c r="AF191" i="27"/>
  <c r="AL186" i="27"/>
  <c r="N206" i="27"/>
  <c r="F462" i="27" s="1"/>
  <c r="E462" i="27" s="1"/>
  <c r="L206" i="27"/>
  <c r="N201" i="27"/>
  <c r="F457" i="27" s="1"/>
  <c r="E457" i="27" s="1"/>
  <c r="AC196" i="27"/>
  <c r="L452" i="27" s="1"/>
  <c r="K452" i="27" s="1"/>
  <c r="AA196" i="27"/>
  <c r="AL192" i="27"/>
  <c r="S184" i="27"/>
  <c r="H440" i="27" s="1"/>
  <c r="G440" i="27" s="1"/>
  <c r="Q184" i="27"/>
  <c r="R184" i="27" s="1"/>
  <c r="G176" i="27"/>
  <c r="H176" i="27" s="1"/>
  <c r="I176" i="27"/>
  <c r="D432" i="27" s="1"/>
  <c r="C432" i="27" s="1"/>
  <c r="N172" i="27"/>
  <c r="F428" i="27" s="1"/>
  <c r="E428" i="27" s="1"/>
  <c r="L172" i="27"/>
  <c r="M172" i="27" s="1"/>
  <c r="L192" i="27"/>
  <c r="I171" i="27"/>
  <c r="D427" i="27" s="1"/>
  <c r="C427" i="27" s="1"/>
  <c r="G171" i="27"/>
  <c r="AF155" i="27"/>
  <c r="AH155" i="27"/>
  <c r="N411" i="27" s="1"/>
  <c r="M411" i="27" s="1"/>
  <c r="X146" i="27"/>
  <c r="J402" i="27" s="1"/>
  <c r="I402" i="27" s="1"/>
  <c r="V146" i="27"/>
  <c r="AC174" i="27"/>
  <c r="L430" i="27" s="1"/>
  <c r="K430" i="27" s="1"/>
  <c r="AA174" i="27"/>
  <c r="AH164" i="27"/>
  <c r="N420" i="27" s="1"/>
  <c r="M420" i="27" s="1"/>
  <c r="AF164" i="27"/>
  <c r="I170" i="27"/>
  <c r="D426" i="27" s="1"/>
  <c r="C426" i="27" s="1"/>
  <c r="AC165" i="27"/>
  <c r="L421" i="27" s="1"/>
  <c r="K421" i="27" s="1"/>
  <c r="AA165" i="27"/>
  <c r="AK161" i="27"/>
  <c r="AL161" i="27" s="1"/>
  <c r="I157" i="27"/>
  <c r="G157" i="27"/>
  <c r="S153" i="27"/>
  <c r="H409" i="27" s="1"/>
  <c r="G409" i="27" s="1"/>
  <c r="Q153" i="27"/>
  <c r="R153" i="27" s="1"/>
  <c r="G142" i="27"/>
  <c r="I142" i="27"/>
  <c r="AA136" i="27"/>
  <c r="V138" i="27"/>
  <c r="X138" i="27"/>
  <c r="J394" i="27" s="1"/>
  <c r="I394" i="27" s="1"/>
  <c r="AH124" i="27"/>
  <c r="N380" i="27" s="1"/>
  <c r="M380" i="27" s="1"/>
  <c r="AF124" i="27"/>
  <c r="AG124" i="27" s="1"/>
  <c r="AK149" i="27"/>
  <c r="AH147" i="27"/>
  <c r="N403" i="27" s="1"/>
  <c r="M403" i="27" s="1"/>
  <c r="AF147" i="27"/>
  <c r="N142" i="27"/>
  <c r="L142" i="27"/>
  <c r="AF159" i="27"/>
  <c r="L148" i="27"/>
  <c r="M148" i="27" s="1"/>
  <c r="N148" i="27"/>
  <c r="F404" i="27" s="1"/>
  <c r="E404" i="27" s="1"/>
  <c r="AK137" i="27"/>
  <c r="S132" i="27"/>
  <c r="H388" i="27" s="1"/>
  <c r="G388" i="27" s="1"/>
  <c r="Q132" i="27"/>
  <c r="X127" i="27"/>
  <c r="J383" i="27" s="1"/>
  <c r="I383" i="27" s="1"/>
  <c r="V127" i="27"/>
  <c r="I117" i="27"/>
  <c r="I139" i="27"/>
  <c r="G139" i="27"/>
  <c r="AH129" i="27"/>
  <c r="N385" i="27" s="1"/>
  <c r="M385" i="27" s="1"/>
  <c r="AF129" i="27"/>
  <c r="I123" i="27"/>
  <c r="G123" i="27"/>
  <c r="H123" i="27" s="1"/>
  <c r="G143" i="27"/>
  <c r="N118" i="27"/>
  <c r="L118" i="27"/>
  <c r="S103" i="27"/>
  <c r="Q103" i="27"/>
  <c r="R103" i="27" s="1"/>
  <c r="AF148" i="27"/>
  <c r="I128" i="27"/>
  <c r="Q115" i="27"/>
  <c r="S115" i="27"/>
  <c r="AH112" i="27"/>
  <c r="N368" i="27" s="1"/>
  <c r="M368" i="27" s="1"/>
  <c r="AF112" i="27"/>
  <c r="G108" i="27"/>
  <c r="I108" i="27"/>
  <c r="V144" i="27"/>
  <c r="AC114" i="27"/>
  <c r="L370" i="27" s="1"/>
  <c r="K370" i="27" s="1"/>
  <c r="X106" i="27"/>
  <c r="J362" i="27" s="1"/>
  <c r="I362" i="27" s="1"/>
  <c r="AF149" i="27"/>
  <c r="AH149" i="27"/>
  <c r="N405" i="27" s="1"/>
  <c r="M405" i="27" s="1"/>
  <c r="G135" i="27"/>
  <c r="I109" i="27"/>
  <c r="G109" i="27"/>
  <c r="AF92" i="27"/>
  <c r="AH92" i="27"/>
  <c r="N348" i="27" s="1"/>
  <c r="M348" i="27" s="1"/>
  <c r="AK135" i="27"/>
  <c r="AH116" i="27"/>
  <c r="N372" i="27" s="1"/>
  <c r="M372" i="27" s="1"/>
  <c r="AK102" i="27"/>
  <c r="AL102" i="27" s="1"/>
  <c r="L117" i="27"/>
  <c r="N117" i="27"/>
  <c r="I104" i="27"/>
  <c r="G104" i="27"/>
  <c r="AK115" i="27"/>
  <c r="AL115" i="27" s="1"/>
  <c r="AH110" i="27"/>
  <c r="N366" i="27" s="1"/>
  <c r="M366" i="27" s="1"/>
  <c r="AF110" i="27"/>
  <c r="AG110" i="27" s="1"/>
  <c r="X78" i="27"/>
  <c r="V78" i="27"/>
  <c r="W78" i="27" s="1"/>
  <c r="L125" i="27"/>
  <c r="N125" i="27"/>
  <c r="H96" i="27"/>
  <c r="Q90" i="27"/>
  <c r="S85" i="27"/>
  <c r="Q85" i="27"/>
  <c r="L114" i="27"/>
  <c r="AP89" i="27"/>
  <c r="AQ89" i="27" s="1"/>
  <c r="AF119" i="27"/>
  <c r="AH119" i="27"/>
  <c r="N375" i="27" s="1"/>
  <c r="M375" i="27" s="1"/>
  <c r="G97" i="27"/>
  <c r="H97" i="27" s="1"/>
  <c r="I97" i="27"/>
  <c r="X83" i="27"/>
  <c r="S91" i="27"/>
  <c r="X71" i="27"/>
  <c r="V71" i="27"/>
  <c r="N74" i="27"/>
  <c r="L74" i="27"/>
  <c r="X72" i="27"/>
  <c r="V72" i="27"/>
  <c r="AH55" i="27"/>
  <c r="AF55" i="27"/>
  <c r="X49" i="27"/>
  <c r="I79" i="27"/>
  <c r="G79" i="27"/>
  <c r="H79" i="27" s="1"/>
  <c r="AC82" i="27"/>
  <c r="AA82" i="27"/>
  <c r="AC68" i="27"/>
  <c r="AA68" i="27"/>
  <c r="L52" i="27"/>
  <c r="N52" i="27"/>
  <c r="N51" i="27"/>
  <c r="L51" i="27"/>
  <c r="AF60" i="27"/>
  <c r="V40" i="27"/>
  <c r="X39" i="27"/>
  <c r="Q26" i="27"/>
  <c r="R26" i="27" s="1"/>
  <c r="S26" i="27"/>
  <c r="AF20" i="27"/>
  <c r="AH20" i="27"/>
  <c r="AP54" i="27"/>
  <c r="AC45" i="27"/>
  <c r="AA45" i="27"/>
  <c r="X42" i="27"/>
  <c r="V42" i="27"/>
  <c r="G33" i="27"/>
  <c r="H33" i="27" s="1"/>
  <c r="I33" i="27"/>
  <c r="N24" i="27"/>
  <c r="L24" i="27"/>
  <c r="X26" i="27"/>
  <c r="S38" i="27"/>
  <c r="Q38" i="27"/>
  <c r="R38" i="27" s="1"/>
  <c r="X47" i="27"/>
  <c r="V47" i="27"/>
  <c r="W47" i="27" s="1"/>
  <c r="I44" i="27"/>
  <c r="AH36" i="27"/>
  <c r="AF36" i="27"/>
  <c r="AH31" i="27"/>
  <c r="I22" i="27"/>
  <c r="G22" i="27"/>
  <c r="H22" i="27" s="1"/>
  <c r="S18" i="27"/>
  <c r="Q18" i="27"/>
  <c r="R18" i="27" s="1"/>
  <c r="AK92" i="27"/>
  <c r="AL92" i="27" s="1"/>
  <c r="Q55" i="27"/>
  <c r="S36" i="27"/>
  <c r="Q36" i="27"/>
  <c r="AC26" i="27"/>
  <c r="AA26" i="27"/>
  <c r="AK21" i="27"/>
  <c r="G19" i="27"/>
  <c r="AF30" i="27"/>
  <c r="BQ5" i="29"/>
  <c r="BO4" i="29"/>
  <c r="BF4" i="16"/>
  <c r="L4" i="16" s="1"/>
  <c r="K4" i="16" s="1"/>
  <c r="T15" i="25"/>
  <c r="BQ4" i="29"/>
  <c r="S265" i="27"/>
  <c r="H521" i="27" s="1"/>
  <c r="G521" i="27" s="1"/>
  <c r="Q265" i="27"/>
  <c r="BN7" i="16"/>
  <c r="AF265" i="27"/>
  <c r="BI5" i="29"/>
  <c r="U5" i="29" s="1"/>
  <c r="T5" i="29" s="1"/>
  <c r="BE24" i="16"/>
  <c r="I24" i="16" s="1"/>
  <c r="H24" i="16" s="1"/>
  <c r="I265" i="27"/>
  <c r="D521" i="27" s="1"/>
  <c r="C521" i="27" s="1"/>
  <c r="G265" i="27"/>
  <c r="BH5" i="29"/>
  <c r="R5" i="29" s="1"/>
  <c r="V18" i="25"/>
  <c r="T17" i="25"/>
  <c r="BO7" i="16"/>
  <c r="BD4" i="16"/>
  <c r="F4" i="16" s="1"/>
  <c r="BD4" i="29"/>
  <c r="F4" i="29" s="1"/>
  <c r="E4" i="29" s="1"/>
  <c r="BD25" i="16"/>
  <c r="F25" i="16" s="1"/>
  <c r="E25" i="16" s="1"/>
  <c r="BE25" i="16"/>
  <c r="I25" i="16" s="1"/>
  <c r="H25" i="16" s="1"/>
  <c r="BI6" i="29"/>
  <c r="U6" i="29" s="1"/>
  <c r="T6" i="29" s="1"/>
  <c r="X265" i="27"/>
  <c r="J521" i="27" s="1"/>
  <c r="I521" i="27" s="1"/>
  <c r="V265" i="27"/>
  <c r="BD24" i="16"/>
  <c r="F24" i="16" s="1"/>
  <c r="E24" i="16" s="1"/>
  <c r="BR4" i="29"/>
  <c r="BD5" i="29"/>
  <c r="F5" i="29" s="1"/>
  <c r="BP4" i="29"/>
  <c r="BF25" i="16"/>
  <c r="L25" i="16" s="1"/>
  <c r="L265" i="27"/>
  <c r="M265" i="27" s="1"/>
  <c r="N265" i="27"/>
  <c r="F521" i="27" s="1"/>
  <c r="E521" i="27" s="1"/>
  <c r="BE5" i="29"/>
  <c r="I5" i="29" s="1"/>
  <c r="H5" i="29" s="1"/>
  <c r="BD5" i="16"/>
  <c r="F5" i="16" s="1"/>
  <c r="E5" i="16" s="1"/>
  <c r="BE6" i="29"/>
  <c r="I6" i="29" s="1"/>
  <c r="H6" i="29" s="1"/>
  <c r="BE5" i="16"/>
  <c r="I5" i="16" s="1"/>
  <c r="H5" i="16" s="1"/>
  <c r="AC265" i="27"/>
  <c r="L521" i="27" s="1"/>
  <c r="K521" i="27" s="1"/>
  <c r="AA265" i="27"/>
  <c r="AB265" i="27" s="1"/>
  <c r="BF5" i="29"/>
  <c r="L5" i="29" s="1"/>
  <c r="K5" i="29" s="1"/>
  <c r="BF6" i="29"/>
  <c r="L6" i="29" s="1"/>
  <c r="K6" i="29" s="1"/>
  <c r="BF5" i="16"/>
  <c r="L5" i="16" s="1"/>
  <c r="K5" i="16" s="1"/>
  <c r="T25" i="25" l="1"/>
  <c r="BQ596" i="29"/>
  <c r="BS4" i="29"/>
  <c r="BT596" i="29"/>
  <c r="BS596" i="29"/>
  <c r="BF599" i="29"/>
  <c r="L599" i="29" s="1"/>
  <c r="K599" i="29" s="1"/>
  <c r="BP596" i="29"/>
  <c r="AJ599" i="29"/>
  <c r="P599" i="29" s="1"/>
  <c r="AI599" i="29"/>
  <c r="M599" i="29" s="1"/>
  <c r="BJ597" i="29"/>
  <c r="X597" i="29" s="1"/>
  <c r="W597" i="29" s="1"/>
  <c r="BR596" i="29"/>
  <c r="BG598" i="29"/>
  <c r="O598" i="29" s="1"/>
  <c r="N598" i="29" s="1"/>
  <c r="BH598" i="29"/>
  <c r="R598" i="29" s="1"/>
  <c r="Q598" i="29" s="1"/>
  <c r="BR598" i="29"/>
  <c r="BI598" i="29"/>
  <c r="U598" i="29" s="1"/>
  <c r="T598" i="29" s="1"/>
  <c r="BN596" i="29"/>
  <c r="BE598" i="29"/>
  <c r="I598" i="29" s="1"/>
  <c r="H598" i="29" s="1"/>
  <c r="BS597" i="29"/>
  <c r="BL596" i="29"/>
  <c r="Z596" i="29"/>
  <c r="AL599" i="29"/>
  <c r="V599" i="29" s="1"/>
  <c r="BK597" i="29"/>
  <c r="AA597" i="29" s="1"/>
  <c r="BU597" i="29" s="1"/>
  <c r="BN598" i="29"/>
  <c r="BO597" i="29"/>
  <c r="AK599" i="29"/>
  <c r="S599" i="29" s="1"/>
  <c r="AM599" i="29"/>
  <c r="Y599" i="29" s="1"/>
  <c r="AG599" i="29"/>
  <c r="G599" i="29" s="1"/>
  <c r="BH597" i="29"/>
  <c r="R597" i="29" s="1"/>
  <c r="Q597" i="29" s="1"/>
  <c r="B600" i="29"/>
  <c r="AD600" i="29" s="1"/>
  <c r="AH600" i="29" s="1"/>
  <c r="AP600" i="29"/>
  <c r="AX600" i="29"/>
  <c r="AR600" i="29"/>
  <c r="AZ600" i="29"/>
  <c r="AC601" i="29"/>
  <c r="AQ600" i="29"/>
  <c r="BB600" i="29"/>
  <c r="AS600" i="29"/>
  <c r="BC600" i="29"/>
  <c r="AU600" i="29"/>
  <c r="AV600" i="29"/>
  <c r="AN600" i="29"/>
  <c r="AO600" i="29"/>
  <c r="C600" i="29"/>
  <c r="AE600" i="29" s="1"/>
  <c r="AT600" i="29"/>
  <c r="AW600" i="29"/>
  <c r="AY600" i="29"/>
  <c r="BA600" i="29"/>
  <c r="AM600" i="29"/>
  <c r="AF599" i="29"/>
  <c r="D599" i="29" s="1"/>
  <c r="BF598" i="29"/>
  <c r="L598" i="29" s="1"/>
  <c r="K598" i="29" s="1"/>
  <c r="BG597" i="29"/>
  <c r="O597" i="29" s="1"/>
  <c r="N597" i="29" s="1"/>
  <c r="BF597" i="29"/>
  <c r="L597" i="29" s="1"/>
  <c r="K597" i="29" s="1"/>
  <c r="BJ598" i="29"/>
  <c r="X598" i="29" s="1"/>
  <c r="W598" i="29" s="1"/>
  <c r="BL598" i="29"/>
  <c r="Z598" i="29"/>
  <c r="AT5" i="29"/>
  <c r="AT4" i="29"/>
  <c r="AU2" i="29"/>
  <c r="AT6" i="29"/>
  <c r="BB5" i="29"/>
  <c r="BJ5" i="29" s="1"/>
  <c r="X5" i="29" s="1"/>
  <c r="W5" i="29" s="1"/>
  <c r="BB4" i="29"/>
  <c r="BJ4" i="29" s="1"/>
  <c r="X4" i="29" s="1"/>
  <c r="W4" i="29" s="1"/>
  <c r="BC2" i="29"/>
  <c r="BB6" i="29"/>
  <c r="BJ6" i="29" s="1"/>
  <c r="X6" i="29" s="1"/>
  <c r="R36" i="27"/>
  <c r="W222" i="27"/>
  <c r="R188" i="27"/>
  <c r="M197" i="27"/>
  <c r="M161" i="27"/>
  <c r="H251" i="27"/>
  <c r="H130" i="27"/>
  <c r="AL101" i="27"/>
  <c r="W123" i="27"/>
  <c r="V227" i="27"/>
  <c r="AA229" i="27"/>
  <c r="AA92" i="27"/>
  <c r="V217" i="27"/>
  <c r="AA255" i="27"/>
  <c r="H88" i="27"/>
  <c r="M208" i="27"/>
  <c r="AB204" i="27"/>
  <c r="M146" i="27"/>
  <c r="H19" i="27"/>
  <c r="H204" i="27"/>
  <c r="M80" i="27"/>
  <c r="AP28" i="27"/>
  <c r="AP27" i="27" s="1"/>
  <c r="Q109" i="27"/>
  <c r="R109" i="27" s="1"/>
  <c r="Q154" i="27"/>
  <c r="R154" i="27" s="1"/>
  <c r="Q171" i="27"/>
  <c r="Q60" i="27"/>
  <c r="AP193" i="27"/>
  <c r="AP150" i="27"/>
  <c r="AP140" i="27"/>
  <c r="AP139" i="27" s="1"/>
  <c r="AP24" i="27"/>
  <c r="AP23" i="27" s="1"/>
  <c r="AP146" i="27"/>
  <c r="AQ146" i="27" s="1"/>
  <c r="AP21" i="27"/>
  <c r="AQ22" i="27" s="1"/>
  <c r="AP117" i="27"/>
  <c r="M47" i="27"/>
  <c r="AQ74" i="27"/>
  <c r="AF38" i="27"/>
  <c r="Q139" i="27"/>
  <c r="H99" i="27"/>
  <c r="AP251" i="27"/>
  <c r="AQ253" i="27"/>
  <c r="AP31" i="27"/>
  <c r="AQ33" i="27"/>
  <c r="AG55" i="27"/>
  <c r="G170" i="27"/>
  <c r="AC226" i="27"/>
  <c r="L482" i="27" s="1"/>
  <c r="K482" i="27" s="1"/>
  <c r="S53" i="27"/>
  <c r="Q93" i="27"/>
  <c r="R94" i="27" s="1"/>
  <c r="Q46" i="27"/>
  <c r="R46" i="27" s="1"/>
  <c r="G44" i="27"/>
  <c r="G72" i="27"/>
  <c r="AA72" i="27"/>
  <c r="AB72" i="27" s="1"/>
  <c r="AF111" i="27"/>
  <c r="Q185" i="27"/>
  <c r="X217" i="27"/>
  <c r="J473" i="27" s="1"/>
  <c r="I473" i="27" s="1"/>
  <c r="Q233" i="27"/>
  <c r="AF154" i="27"/>
  <c r="AG155" i="27" s="1"/>
  <c r="AF18" i="27"/>
  <c r="AG18" i="27" s="1"/>
  <c r="AA71" i="27"/>
  <c r="AA134" i="27"/>
  <c r="W229" i="27"/>
  <c r="AF70" i="27"/>
  <c r="AG70" i="27" s="1"/>
  <c r="V48" i="27"/>
  <c r="AC109" i="27"/>
  <c r="L365" i="27" s="1"/>
  <c r="K365" i="27" s="1"/>
  <c r="AA108" i="27"/>
  <c r="AB108" i="27" s="1"/>
  <c r="AF118" i="27"/>
  <c r="AA167" i="27"/>
  <c r="AB167" i="27" s="1"/>
  <c r="AL189" i="27"/>
  <c r="V58" i="27"/>
  <c r="Q122" i="27"/>
  <c r="AA151" i="27"/>
  <c r="Q186" i="27"/>
  <c r="R187" i="27" s="1"/>
  <c r="AA237" i="27"/>
  <c r="AB237" i="27" s="1"/>
  <c r="S154" i="27"/>
  <c r="H410" i="27" s="1"/>
  <c r="G410" i="27" s="1"/>
  <c r="V238" i="27"/>
  <c r="X95" i="27"/>
  <c r="AF137" i="27"/>
  <c r="AC95" i="27"/>
  <c r="L351" i="27" s="1"/>
  <c r="K351" i="27" s="1"/>
  <c r="L200" i="27"/>
  <c r="Q230" i="27"/>
  <c r="R230" i="27" s="1"/>
  <c r="V34" i="27"/>
  <c r="W34" i="27" s="1"/>
  <c r="AF74" i="27"/>
  <c r="AG75" i="27" s="1"/>
  <c r="AH263" i="27"/>
  <c r="N519" i="27" s="1"/>
  <c r="M519" i="27" s="1"/>
  <c r="AF256" i="27"/>
  <c r="AH44" i="27"/>
  <c r="AL52" i="27"/>
  <c r="Q80" i="27"/>
  <c r="V109" i="27"/>
  <c r="W109" i="27" s="1"/>
  <c r="Q155" i="27"/>
  <c r="R156" i="27" s="1"/>
  <c r="G169" i="27"/>
  <c r="H170" i="27" s="1"/>
  <c r="AP25" i="27"/>
  <c r="AP161" i="27"/>
  <c r="AQ161" i="27" s="1"/>
  <c r="V186" i="27"/>
  <c r="W186" i="27" s="1"/>
  <c r="AP149" i="27"/>
  <c r="AQ150" i="27" s="1"/>
  <c r="Q138" i="27"/>
  <c r="AG265" i="27"/>
  <c r="Q91" i="27"/>
  <c r="R91" i="27" s="1"/>
  <c r="X173" i="27"/>
  <c r="J429" i="27" s="1"/>
  <c r="I429" i="27" s="1"/>
  <c r="L201" i="27"/>
  <c r="M201" i="27" s="1"/>
  <c r="AF257" i="27"/>
  <c r="AG257" i="27" s="1"/>
  <c r="S109" i="27"/>
  <c r="AA213" i="27"/>
  <c r="AF98" i="27"/>
  <c r="AG98" i="27" s="1"/>
  <c r="S225" i="27"/>
  <c r="H481" i="27" s="1"/>
  <c r="G481" i="27" s="1"/>
  <c r="G257" i="27"/>
  <c r="H257" i="27" s="1"/>
  <c r="X58" i="27"/>
  <c r="Q170" i="27"/>
  <c r="R170" i="27" s="1"/>
  <c r="AA160" i="27"/>
  <c r="AH69" i="27"/>
  <c r="N325" i="27" s="1"/>
  <c r="M325" i="27" s="1"/>
  <c r="AA96" i="27"/>
  <c r="AB97" i="27" s="1"/>
  <c r="AP116" i="27"/>
  <c r="AP115" i="27" s="1"/>
  <c r="S230" i="27"/>
  <c r="H486" i="27" s="1"/>
  <c r="G486" i="27" s="1"/>
  <c r="V250" i="27"/>
  <c r="W251" i="27" s="1"/>
  <c r="AH74" i="27"/>
  <c r="N330" i="27" s="1"/>
  <c r="M330" i="27" s="1"/>
  <c r="R250" i="27"/>
  <c r="AF44" i="27"/>
  <c r="AG44" i="27" s="1"/>
  <c r="Q48" i="27"/>
  <c r="AA85" i="27"/>
  <c r="AB86" i="27" s="1"/>
  <c r="AA112" i="27"/>
  <c r="AB113" i="27" s="1"/>
  <c r="G54" i="27"/>
  <c r="H54" i="27" s="1"/>
  <c r="I245" i="27"/>
  <c r="D501" i="27" s="1"/>
  <c r="C501" i="27" s="1"/>
  <c r="L96" i="27"/>
  <c r="AQ54" i="27"/>
  <c r="AC92" i="27"/>
  <c r="L348" i="27" s="1"/>
  <c r="K348" i="27" s="1"/>
  <c r="V173" i="27"/>
  <c r="AC213" i="27"/>
  <c r="L469" i="27" s="1"/>
  <c r="K469" i="27" s="1"/>
  <c r="AC242" i="27"/>
  <c r="L498" i="27" s="1"/>
  <c r="K498" i="27" s="1"/>
  <c r="Q39" i="27"/>
  <c r="S170" i="27"/>
  <c r="H426" i="27" s="1"/>
  <c r="G426" i="27" s="1"/>
  <c r="V86" i="27"/>
  <c r="AF177" i="27"/>
  <c r="R194" i="27"/>
  <c r="AL129" i="27"/>
  <c r="AA155" i="27"/>
  <c r="AB155" i="27" s="1"/>
  <c r="AF50" i="27"/>
  <c r="AG50" i="27" s="1"/>
  <c r="AF145" i="27"/>
  <c r="AG146" i="27" s="1"/>
  <c r="V199" i="27"/>
  <c r="AF255" i="27"/>
  <c r="AF34" i="27"/>
  <c r="AG35" i="27" s="1"/>
  <c r="AC85" i="27"/>
  <c r="L341" i="27" s="1"/>
  <c r="K341" i="27" s="1"/>
  <c r="AQ110" i="27"/>
  <c r="AH97" i="27"/>
  <c r="N353" i="27" s="1"/>
  <c r="M353" i="27" s="1"/>
  <c r="AL76" i="27"/>
  <c r="AP108" i="27"/>
  <c r="AQ69" i="27"/>
  <c r="AA54" i="27"/>
  <c r="AF244" i="27"/>
  <c r="V33" i="27"/>
  <c r="AP106" i="27"/>
  <c r="AQ106" i="27" s="1"/>
  <c r="AL73" i="27"/>
  <c r="Q81" i="27"/>
  <c r="R82" i="27" s="1"/>
  <c r="AQ233" i="27"/>
  <c r="AA114" i="27"/>
  <c r="AB180" i="27"/>
  <c r="AA93" i="27"/>
  <c r="Q118" i="27"/>
  <c r="G128" i="27"/>
  <c r="H129" i="27" s="1"/>
  <c r="AG164" i="27"/>
  <c r="AH165" i="27"/>
  <c r="N421" i="27" s="1"/>
  <c r="M421" i="27" s="1"/>
  <c r="Q245" i="27"/>
  <c r="AA51" i="27"/>
  <c r="Q195" i="27"/>
  <c r="AA230" i="27"/>
  <c r="AB230" i="27" s="1"/>
  <c r="M97" i="27"/>
  <c r="H252" i="27"/>
  <c r="V200" i="27"/>
  <c r="W201" i="27" s="1"/>
  <c r="Q246" i="27"/>
  <c r="V54" i="27"/>
  <c r="AH177" i="27"/>
  <c r="N433" i="27" s="1"/>
  <c r="M433" i="27" s="1"/>
  <c r="V226" i="27"/>
  <c r="W226" i="27" s="1"/>
  <c r="Q47" i="27"/>
  <c r="Q232" i="27"/>
  <c r="R232" i="27" s="1"/>
  <c r="AH50" i="27"/>
  <c r="AF95" i="27"/>
  <c r="AG96" i="27" s="1"/>
  <c r="AA141" i="27"/>
  <c r="AB141" i="27" s="1"/>
  <c r="AH34" i="27"/>
  <c r="Q97" i="27"/>
  <c r="R98" i="27" s="1"/>
  <c r="G127" i="27"/>
  <c r="H127" i="27" s="1"/>
  <c r="Q182" i="27"/>
  <c r="R182" i="27" s="1"/>
  <c r="V237" i="27"/>
  <c r="AA46" i="27"/>
  <c r="AB47" i="27" s="1"/>
  <c r="G80" i="27"/>
  <c r="H80" i="27" s="1"/>
  <c r="AP50" i="27"/>
  <c r="AQ229" i="27"/>
  <c r="AB256" i="27"/>
  <c r="V49" i="27"/>
  <c r="W49" i="27" s="1"/>
  <c r="Q41" i="27"/>
  <c r="R42" i="27" s="1"/>
  <c r="AL123" i="27"/>
  <c r="W189" i="27"/>
  <c r="S195" i="27"/>
  <c r="H451" i="27" s="1"/>
  <c r="G451" i="27" s="1"/>
  <c r="Q59" i="27"/>
  <c r="X54" i="27"/>
  <c r="R209" i="27"/>
  <c r="Q92" i="27"/>
  <c r="V187" i="27"/>
  <c r="W187" i="27" s="1"/>
  <c r="AC236" i="27"/>
  <c r="L492" i="27" s="1"/>
  <c r="K492" i="27" s="1"/>
  <c r="Q119" i="27"/>
  <c r="R119" i="27" s="1"/>
  <c r="V96" i="27"/>
  <c r="W96" i="27" s="1"/>
  <c r="AP141" i="27"/>
  <c r="G53" i="27"/>
  <c r="G59" i="27"/>
  <c r="AA100" i="27"/>
  <c r="AB101" i="27" s="1"/>
  <c r="AQ50" i="27"/>
  <c r="AL242" i="27"/>
  <c r="AF153" i="27"/>
  <c r="AG153" i="27" s="1"/>
  <c r="AA152" i="27"/>
  <c r="AB153" i="27" s="1"/>
  <c r="Q31" i="27"/>
  <c r="R32" i="27" s="1"/>
  <c r="V110" i="27"/>
  <c r="H100" i="27"/>
  <c r="Q30" i="27"/>
  <c r="Q218" i="27"/>
  <c r="R219" i="27" s="1"/>
  <c r="V182" i="27"/>
  <c r="AP20" i="27"/>
  <c r="AP19" i="27" s="1"/>
  <c r="AP180" i="27"/>
  <c r="Q238" i="27"/>
  <c r="R239" i="27" s="1"/>
  <c r="AP189" i="27"/>
  <c r="AQ190" i="27" s="1"/>
  <c r="Q19" i="27"/>
  <c r="R20" i="27" s="1"/>
  <c r="AQ138" i="27"/>
  <c r="AP62" i="27"/>
  <c r="AQ62" i="27" s="1"/>
  <c r="AQ105" i="27"/>
  <c r="AP30" i="27"/>
  <c r="AQ30" i="27" s="1"/>
  <c r="AP242" i="27"/>
  <c r="AQ242" i="27" s="1"/>
  <c r="AQ230" i="27"/>
  <c r="AA211" i="27"/>
  <c r="AB212" i="27" s="1"/>
  <c r="AQ194" i="27"/>
  <c r="G58" i="27"/>
  <c r="H58" i="27" s="1"/>
  <c r="H43" i="16"/>
  <c r="H59" i="16" s="1"/>
  <c r="G236" i="27"/>
  <c r="H237" i="27" s="1"/>
  <c r="Q205" i="27"/>
  <c r="R205" i="27" s="1"/>
  <c r="AB214" i="27"/>
  <c r="R139" i="27"/>
  <c r="N93" i="27"/>
  <c r="L94" i="27"/>
  <c r="M94" i="27" s="1"/>
  <c r="G69" i="27"/>
  <c r="H69" i="27" s="1"/>
  <c r="AP130" i="27"/>
  <c r="AP52" i="27"/>
  <c r="G30" i="27"/>
  <c r="H30" i="27" s="1"/>
  <c r="I29" i="27"/>
  <c r="G124" i="27"/>
  <c r="H125" i="27" s="1"/>
  <c r="AP122" i="27"/>
  <c r="G161" i="27"/>
  <c r="H161" i="27" s="1"/>
  <c r="G226" i="27"/>
  <c r="H226" i="27" s="1"/>
  <c r="L195" i="27"/>
  <c r="M196" i="27" s="1"/>
  <c r="Q174" i="27"/>
  <c r="R175" i="27" s="1"/>
  <c r="AP17" i="27"/>
  <c r="AQ17" i="27" s="1"/>
  <c r="AL106" i="27"/>
  <c r="AB177" i="27"/>
  <c r="AB258" i="27"/>
  <c r="G234" i="27"/>
  <c r="H235" i="27" s="1"/>
  <c r="AA218" i="27"/>
  <c r="AB219" i="27" s="1"/>
  <c r="S233" i="27"/>
  <c r="H489" i="27" s="1"/>
  <c r="G489" i="27" s="1"/>
  <c r="Q234" i="27"/>
  <c r="R235" i="27" s="1"/>
  <c r="G151" i="27"/>
  <c r="H151" i="27" s="1"/>
  <c r="G83" i="27"/>
  <c r="H84" i="27" s="1"/>
  <c r="AP48" i="27"/>
  <c r="AP47" i="27" s="1"/>
  <c r="AP226" i="27"/>
  <c r="AP124" i="27"/>
  <c r="F39" i="16"/>
  <c r="I59" i="16"/>
  <c r="BB8" i="16"/>
  <c r="BP24" i="16"/>
  <c r="Q59" i="16"/>
  <c r="BO4" i="16"/>
  <c r="L59" i="16"/>
  <c r="K7" i="16"/>
  <c r="BP7" i="16"/>
  <c r="B39" i="16"/>
  <c r="I54" i="16"/>
  <c r="L54" i="16" s="1"/>
  <c r="AQ4" i="16"/>
  <c r="BG4" i="16" s="1"/>
  <c r="O4" i="16" s="1"/>
  <c r="AR2" i="16"/>
  <c r="AQ24" i="16"/>
  <c r="BG24" i="16" s="1"/>
  <c r="O24" i="16" s="1"/>
  <c r="AQ5" i="16"/>
  <c r="BG5" i="16" s="1"/>
  <c r="O5" i="16" s="1"/>
  <c r="N5" i="16" s="1"/>
  <c r="AQ6" i="16"/>
  <c r="BG6" i="16" s="1"/>
  <c r="O6" i="16" s="1"/>
  <c r="N6" i="16" s="1"/>
  <c r="AQ25" i="16"/>
  <c r="BG25" i="16" s="1"/>
  <c r="O25" i="16" s="1"/>
  <c r="N25" i="16" s="1"/>
  <c r="AQ7" i="16"/>
  <c r="BG7" i="16" s="1"/>
  <c r="O7" i="16" s="1"/>
  <c r="BB25" i="16"/>
  <c r="BB4" i="16"/>
  <c r="BC2" i="16"/>
  <c r="BB5" i="16"/>
  <c r="BB24" i="16"/>
  <c r="BB6" i="16"/>
  <c r="BB7" i="16"/>
  <c r="AG8" i="16"/>
  <c r="G8" i="16" s="1"/>
  <c r="AK8" i="16"/>
  <c r="S8" i="16" s="1"/>
  <c r="AM8" i="16"/>
  <c r="Y8" i="16" s="1"/>
  <c r="AF8" i="16"/>
  <c r="D8" i="16" s="1"/>
  <c r="BD8" i="16" s="1"/>
  <c r="F8" i="16" s="1"/>
  <c r="E8" i="16" s="1"/>
  <c r="AJ8" i="16"/>
  <c r="P8" i="16" s="1"/>
  <c r="AI8" i="16"/>
  <c r="M8" i="16" s="1"/>
  <c r="AH8" i="16"/>
  <c r="J8" i="16" s="1"/>
  <c r="AL8" i="16"/>
  <c r="V8" i="16" s="1"/>
  <c r="AZ9" i="16"/>
  <c r="AR9" i="16"/>
  <c r="AV9" i="16"/>
  <c r="AN9" i="16"/>
  <c r="BC9" i="16"/>
  <c r="AW9" i="16"/>
  <c r="AC10" i="16"/>
  <c r="C9" i="16"/>
  <c r="AE9" i="16" s="1"/>
  <c r="B9" i="16"/>
  <c r="AD9" i="16" s="1"/>
  <c r="AM9" i="16" s="1"/>
  <c r="Y9" i="16" s="1"/>
  <c r="AQ9" i="16"/>
  <c r="BB9" i="16"/>
  <c r="AP9" i="16"/>
  <c r="BA9" i="16"/>
  <c r="AO9" i="16"/>
  <c r="AY9" i="16"/>
  <c r="AX9" i="16"/>
  <c r="AJ9" i="16"/>
  <c r="C41" i="16"/>
  <c r="D41" i="16"/>
  <c r="D46" i="16"/>
  <c r="C43" i="16"/>
  <c r="H54" i="16" s="1"/>
  <c r="AE41" i="16"/>
  <c r="AD42" i="16" s="1"/>
  <c r="AM26" i="16"/>
  <c r="Y26" i="16" s="1"/>
  <c r="AJ26" i="16"/>
  <c r="P26" i="16" s="1"/>
  <c r="AI26" i="16"/>
  <c r="M26" i="16" s="1"/>
  <c r="BG26" i="16" s="1"/>
  <c r="O26" i="16" s="1"/>
  <c r="N26" i="16" s="1"/>
  <c r="AH26" i="16"/>
  <c r="J26" i="16" s="1"/>
  <c r="BF26" i="16" s="1"/>
  <c r="L26" i="16" s="1"/>
  <c r="K26" i="16" s="1"/>
  <c r="AG26" i="16"/>
  <c r="G26" i="16" s="1"/>
  <c r="BE26" i="16" s="1"/>
  <c r="I26" i="16" s="1"/>
  <c r="H26" i="16" s="1"/>
  <c r="AK26" i="16"/>
  <c r="S26" i="16" s="1"/>
  <c r="AL26" i="16"/>
  <c r="V26" i="16" s="1"/>
  <c r="AF26" i="16"/>
  <c r="D26" i="16" s="1"/>
  <c r="BD26" i="16" s="1"/>
  <c r="F26" i="16" s="1"/>
  <c r="E26" i="16" s="1"/>
  <c r="BA27" i="16"/>
  <c r="B27" i="16"/>
  <c r="AD27" i="16" s="1"/>
  <c r="AI27" i="16" s="1"/>
  <c r="AZ27" i="16"/>
  <c r="AR27" i="16"/>
  <c r="BB27" i="16"/>
  <c r="AV27" i="16"/>
  <c r="AY27" i="16"/>
  <c r="AQ27" i="16"/>
  <c r="AW27" i="16"/>
  <c r="BC27" i="16"/>
  <c r="C27" i="16"/>
  <c r="AE27" i="16" s="1"/>
  <c r="AC28" i="16"/>
  <c r="AX27" i="16"/>
  <c r="AP27" i="16"/>
  <c r="AO27" i="16"/>
  <c r="AN27" i="16"/>
  <c r="AL7" i="29"/>
  <c r="V7" i="29" s="1"/>
  <c r="AK7" i="29"/>
  <c r="S7" i="29" s="1"/>
  <c r="BI7" i="29" s="1"/>
  <c r="U7" i="29" s="1"/>
  <c r="AJ7" i="29"/>
  <c r="P7" i="29" s="1"/>
  <c r="BH7" i="29" s="1"/>
  <c r="R7" i="29" s="1"/>
  <c r="AI7" i="29"/>
  <c r="M7" i="29" s="1"/>
  <c r="BG7" i="29" s="1"/>
  <c r="O7" i="29" s="1"/>
  <c r="N7" i="29" s="1"/>
  <c r="AF7" i="29"/>
  <c r="D7" i="29" s="1"/>
  <c r="BD7" i="29" s="1"/>
  <c r="F7" i="29" s="1"/>
  <c r="E7" i="29" s="1"/>
  <c r="AM7" i="29"/>
  <c r="Y7" i="29" s="1"/>
  <c r="AH7" i="29"/>
  <c r="J7" i="29" s="1"/>
  <c r="BF7" i="29" s="1"/>
  <c r="L7" i="29" s="1"/>
  <c r="K7" i="29" s="1"/>
  <c r="AG7" i="29"/>
  <c r="G7" i="29" s="1"/>
  <c r="BE7" i="29" s="1"/>
  <c r="I7" i="29" s="1"/>
  <c r="H7" i="29" s="1"/>
  <c r="BC8" i="29"/>
  <c r="AU8" i="29"/>
  <c r="AC9" i="29"/>
  <c r="BB8" i="29"/>
  <c r="AT8" i="29"/>
  <c r="AX8" i="29"/>
  <c r="AO8" i="29"/>
  <c r="BA8" i="29"/>
  <c r="AS8" i="29"/>
  <c r="C8" i="29"/>
  <c r="AE8" i="29" s="1"/>
  <c r="AW8" i="29"/>
  <c r="AZ8" i="29"/>
  <c r="AR8" i="29"/>
  <c r="B8" i="29"/>
  <c r="AD8" i="29" s="1"/>
  <c r="AL8" i="29" s="1"/>
  <c r="V8" i="29" s="1"/>
  <c r="BJ8" i="29" s="1"/>
  <c r="X8" i="29" s="1"/>
  <c r="W8" i="29" s="1"/>
  <c r="AY8" i="29"/>
  <c r="AQ8" i="29"/>
  <c r="AP8" i="29"/>
  <c r="AN8" i="29"/>
  <c r="AV8" i="29"/>
  <c r="R74" i="27"/>
  <c r="AL147" i="27"/>
  <c r="M181" i="27"/>
  <c r="AF259" i="27"/>
  <c r="AC177" i="27"/>
  <c r="L433" i="27" s="1"/>
  <c r="K433" i="27" s="1"/>
  <c r="AC58" i="27"/>
  <c r="AF68" i="27"/>
  <c r="AG69" i="27" s="1"/>
  <c r="W88" i="27"/>
  <c r="W71" i="27"/>
  <c r="R45" i="27"/>
  <c r="M140" i="27"/>
  <c r="H185" i="27"/>
  <c r="V111" i="27"/>
  <c r="H141" i="27"/>
  <c r="G105" i="27"/>
  <c r="H105" i="27" s="1"/>
  <c r="AF141" i="27"/>
  <c r="AG142" i="27" s="1"/>
  <c r="AB192" i="27"/>
  <c r="R165" i="27"/>
  <c r="AA58" i="27"/>
  <c r="R140" i="27"/>
  <c r="AL207" i="27"/>
  <c r="R163" i="27"/>
  <c r="AA178" i="27"/>
  <c r="AB178" i="27" s="1"/>
  <c r="M35" i="27"/>
  <c r="V117" i="27"/>
  <c r="W118" i="27" s="1"/>
  <c r="R208" i="27"/>
  <c r="AA125" i="27"/>
  <c r="AB126" i="27" s="1"/>
  <c r="AQ261" i="27"/>
  <c r="AF195" i="27"/>
  <c r="AG195" i="27" s="1"/>
  <c r="I27" i="27"/>
  <c r="AG241" i="27"/>
  <c r="G243" i="27"/>
  <c r="H244" i="27" s="1"/>
  <c r="H107" i="27"/>
  <c r="W18" i="27"/>
  <c r="AQ70" i="27"/>
  <c r="W136" i="27"/>
  <c r="AA53" i="27"/>
  <c r="AB54" i="27" s="1"/>
  <c r="AL163" i="27"/>
  <c r="AQ178" i="27"/>
  <c r="AL149" i="27"/>
  <c r="V44" i="27"/>
  <c r="AA33" i="27"/>
  <c r="AB34" i="27" s="1"/>
  <c r="AF62" i="27"/>
  <c r="AG63" i="27" s="1"/>
  <c r="AG83" i="27"/>
  <c r="V203" i="27"/>
  <c r="W204" i="27" s="1"/>
  <c r="AC53" i="27"/>
  <c r="AA250" i="27"/>
  <c r="AB251" i="27" s="1"/>
  <c r="M255" i="27"/>
  <c r="Q68" i="27"/>
  <c r="AK239" i="27"/>
  <c r="AL240" i="27" s="1"/>
  <c r="AA66" i="27"/>
  <c r="AB66" i="27" s="1"/>
  <c r="R115" i="27"/>
  <c r="M203" i="27"/>
  <c r="AA22" i="27"/>
  <c r="AB23" i="27" s="1"/>
  <c r="R89" i="27"/>
  <c r="H159" i="27"/>
  <c r="V205" i="27"/>
  <c r="V206" i="27"/>
  <c r="W207" i="27" s="1"/>
  <c r="AF212" i="27"/>
  <c r="S206" i="27"/>
  <c r="H462" i="27" s="1"/>
  <c r="G462" i="27" s="1"/>
  <c r="G28" i="27"/>
  <c r="V43" i="27"/>
  <c r="V142" i="27"/>
  <c r="W142" i="27" s="1"/>
  <c r="AL158" i="27"/>
  <c r="AF21" i="27"/>
  <c r="AF211" i="27"/>
  <c r="AA32" i="27"/>
  <c r="V116" i="27"/>
  <c r="W116" i="27" s="1"/>
  <c r="M117" i="27"/>
  <c r="W239" i="27"/>
  <c r="AB261" i="27"/>
  <c r="R251" i="27"/>
  <c r="H261" i="27"/>
  <c r="Q206" i="27"/>
  <c r="AB217" i="27"/>
  <c r="AG253" i="27"/>
  <c r="W86" i="27"/>
  <c r="AQ189" i="27"/>
  <c r="AF204" i="27"/>
  <c r="AQ118" i="27"/>
  <c r="V24" i="27"/>
  <c r="V112" i="27"/>
  <c r="W113" i="27" s="1"/>
  <c r="AA73" i="27"/>
  <c r="AB74" i="27" s="1"/>
  <c r="AA124" i="27"/>
  <c r="AB124" i="27" s="1"/>
  <c r="AF67" i="27"/>
  <c r="AG67" i="27" s="1"/>
  <c r="AK238" i="27"/>
  <c r="AL238" i="27" s="1"/>
  <c r="AA122" i="27"/>
  <c r="AA20" i="27"/>
  <c r="L106" i="27"/>
  <c r="M107" i="27" s="1"/>
  <c r="Q67" i="27"/>
  <c r="R67" i="27" s="1"/>
  <c r="AL139" i="27"/>
  <c r="AK19" i="27"/>
  <c r="AL20" i="27" s="1"/>
  <c r="H142" i="27"/>
  <c r="H82" i="27"/>
  <c r="R71" i="27"/>
  <c r="AQ86" i="27"/>
  <c r="AK45" i="27"/>
  <c r="AL46" i="27" s="1"/>
  <c r="M141" i="27"/>
  <c r="AB38" i="27"/>
  <c r="AB84" i="27"/>
  <c r="V90" i="27"/>
  <c r="W91" i="27" s="1"/>
  <c r="W255" i="27"/>
  <c r="M72" i="27"/>
  <c r="W154" i="27"/>
  <c r="W199" i="27"/>
  <c r="H24" i="27"/>
  <c r="AG121" i="27"/>
  <c r="AB157" i="27"/>
  <c r="AQ205" i="27"/>
  <c r="AA201" i="27"/>
  <c r="AB202" i="27" s="1"/>
  <c r="AL142" i="27"/>
  <c r="M58" i="27"/>
  <c r="AG162" i="27"/>
  <c r="V25" i="27"/>
  <c r="AA89" i="27"/>
  <c r="M192" i="27"/>
  <c r="H182" i="27"/>
  <c r="W56" i="27"/>
  <c r="H256" i="27"/>
  <c r="AG105" i="27"/>
  <c r="M105" i="27"/>
  <c r="AL25" i="27"/>
  <c r="AA142" i="27"/>
  <c r="AB142" i="27" s="1"/>
  <c r="AL208" i="27"/>
  <c r="AG76" i="27"/>
  <c r="AL96" i="27"/>
  <c r="AL66" i="27"/>
  <c r="W155" i="27"/>
  <c r="H75" i="27"/>
  <c r="AF86" i="27"/>
  <c r="R265" i="27"/>
  <c r="G117" i="27"/>
  <c r="AQ206" i="27"/>
  <c r="H262" i="27"/>
  <c r="G90" i="27"/>
  <c r="H91" i="27" s="1"/>
  <c r="AL127" i="27"/>
  <c r="W150" i="27"/>
  <c r="AQ201" i="27"/>
  <c r="W196" i="27"/>
  <c r="AL79" i="27"/>
  <c r="R59" i="27"/>
  <c r="W52" i="27"/>
  <c r="M90" i="27"/>
  <c r="AA150" i="27"/>
  <c r="AA90" i="27"/>
  <c r="Q110" i="27"/>
  <c r="R111" i="27" s="1"/>
  <c r="AF122" i="27"/>
  <c r="AG122" i="27" s="1"/>
  <c r="X181" i="27"/>
  <c r="J437" i="27" s="1"/>
  <c r="I437" i="27" s="1"/>
  <c r="M230" i="27"/>
  <c r="R258" i="27"/>
  <c r="AL18" i="27"/>
  <c r="M46" i="27"/>
  <c r="AB58" i="27"/>
  <c r="W85" i="27"/>
  <c r="V177" i="27"/>
  <c r="W177" i="27" s="1"/>
  <c r="X25" i="27"/>
  <c r="AA144" i="27"/>
  <c r="AB145" i="27" s="1"/>
  <c r="AH32" i="27"/>
  <c r="AQ41" i="27"/>
  <c r="AA61" i="27"/>
  <c r="R254" i="27"/>
  <c r="AG226" i="27"/>
  <c r="AL44" i="27"/>
  <c r="AQ234" i="27"/>
  <c r="W42" i="27"/>
  <c r="AF116" i="27"/>
  <c r="AG117" i="27" s="1"/>
  <c r="V210" i="27"/>
  <c r="N105" i="27"/>
  <c r="R172" i="27"/>
  <c r="AC187" i="27"/>
  <c r="L443" i="27" s="1"/>
  <c r="K443" i="27" s="1"/>
  <c r="H133" i="27"/>
  <c r="AQ214" i="27"/>
  <c r="AQ65" i="27"/>
  <c r="H57" i="27"/>
  <c r="AL175" i="27"/>
  <c r="R217" i="27"/>
  <c r="R220" i="27"/>
  <c r="H225" i="27"/>
  <c r="AG259" i="27"/>
  <c r="AF136" i="27"/>
  <c r="AG137" i="27" s="1"/>
  <c r="AA161" i="27"/>
  <c r="V28" i="27"/>
  <c r="W29" i="27" s="1"/>
  <c r="AL77" i="27"/>
  <c r="V181" i="27"/>
  <c r="AC210" i="27"/>
  <c r="L466" i="27" s="1"/>
  <c r="K466" i="27" s="1"/>
  <c r="X177" i="27"/>
  <c r="J433" i="27" s="1"/>
  <c r="I433" i="27" s="1"/>
  <c r="W36" i="27"/>
  <c r="AC142" i="27"/>
  <c r="L398" i="27" s="1"/>
  <c r="K398" i="27" s="1"/>
  <c r="M84" i="27"/>
  <c r="G131" i="27"/>
  <c r="H131" i="27" s="1"/>
  <c r="R212" i="27"/>
  <c r="AA133" i="27"/>
  <c r="AL108" i="27"/>
  <c r="W108" i="27"/>
  <c r="AA242" i="27"/>
  <c r="Q133" i="27"/>
  <c r="R134" i="27" s="1"/>
  <c r="AL135" i="27"/>
  <c r="W209" i="27"/>
  <c r="L248" i="27"/>
  <c r="M248" i="27" s="1"/>
  <c r="AF170" i="27"/>
  <c r="AA40" i="27"/>
  <c r="AB41" i="27" s="1"/>
  <c r="V130" i="27"/>
  <c r="AG27" i="27"/>
  <c r="H66" i="27"/>
  <c r="G89" i="27"/>
  <c r="H89" i="27" s="1"/>
  <c r="V105" i="27"/>
  <c r="AF135" i="27"/>
  <c r="M157" i="27"/>
  <c r="M191" i="27"/>
  <c r="G136" i="27"/>
  <c r="H137" i="27" s="1"/>
  <c r="H101" i="27"/>
  <c r="AA210" i="27"/>
  <c r="AB211" i="27" s="1"/>
  <c r="AL226" i="27"/>
  <c r="G166" i="27"/>
  <c r="H166" i="27" s="1"/>
  <c r="AF193" i="27"/>
  <c r="V89" i="27"/>
  <c r="V211" i="27"/>
  <c r="W212" i="27" s="1"/>
  <c r="V92" i="27"/>
  <c r="W92" i="27" s="1"/>
  <c r="AG108" i="27"/>
  <c r="AA173" i="27"/>
  <c r="AB174" i="27" s="1"/>
  <c r="R152" i="27"/>
  <c r="AL111" i="27"/>
  <c r="AQ102" i="27"/>
  <c r="W74" i="27"/>
  <c r="AF196" i="27"/>
  <c r="AG196" i="27" s="1"/>
  <c r="W195" i="27"/>
  <c r="AG36" i="27"/>
  <c r="V26" i="27"/>
  <c r="W26" i="27" s="1"/>
  <c r="V106" i="27"/>
  <c r="W107" i="27" s="1"/>
  <c r="H207" i="27"/>
  <c r="AL262" i="27"/>
  <c r="AH170" i="27"/>
  <c r="N426" i="27" s="1"/>
  <c r="M426" i="27" s="1"/>
  <c r="R76" i="27"/>
  <c r="AA162" i="27"/>
  <c r="V184" i="27"/>
  <c r="W185" i="27" s="1"/>
  <c r="AA248" i="27"/>
  <c r="AB249" i="27" s="1"/>
  <c r="R166" i="27"/>
  <c r="AL184" i="27"/>
  <c r="H250" i="27"/>
  <c r="M92" i="27"/>
  <c r="AF46" i="27"/>
  <c r="AG46" i="27" s="1"/>
  <c r="R65" i="27"/>
  <c r="H149" i="27"/>
  <c r="AP172" i="27"/>
  <c r="AP171" i="27" s="1"/>
  <c r="AB146" i="27"/>
  <c r="AB102" i="27"/>
  <c r="AA247" i="27"/>
  <c r="AB247" i="27" s="1"/>
  <c r="AQ97" i="27"/>
  <c r="X89" i="27"/>
  <c r="G43" i="27"/>
  <c r="H44" i="27" s="1"/>
  <c r="AL258" i="27"/>
  <c r="AB172" i="27"/>
  <c r="AF144" i="27"/>
  <c r="AG145" i="27" s="1"/>
  <c r="AF47" i="27"/>
  <c r="V80" i="27"/>
  <c r="AA81" i="27"/>
  <c r="AB82" i="27" s="1"/>
  <c r="AL261" i="27"/>
  <c r="AB189" i="27"/>
  <c r="AG248" i="27"/>
  <c r="AA245" i="27"/>
  <c r="AB246" i="27" s="1"/>
  <c r="H65" i="27"/>
  <c r="AG100" i="27"/>
  <c r="M145" i="27"/>
  <c r="AG163" i="27"/>
  <c r="AH158" i="27"/>
  <c r="N414" i="27" s="1"/>
  <c r="M414" i="27" s="1"/>
  <c r="M247" i="27"/>
  <c r="M27" i="27"/>
  <c r="AQ238" i="27"/>
  <c r="AB29" i="27"/>
  <c r="AF115" i="27"/>
  <c r="V183" i="27"/>
  <c r="AL224" i="27"/>
  <c r="AA70" i="27"/>
  <c r="AB71" i="27" s="1"/>
  <c r="AG97" i="27"/>
  <c r="Q112" i="27"/>
  <c r="R112" i="27" s="1"/>
  <c r="AA130" i="27"/>
  <c r="AB131" i="27" s="1"/>
  <c r="AB18" i="27"/>
  <c r="V236" i="27"/>
  <c r="W170" i="27"/>
  <c r="AA244" i="27"/>
  <c r="AB244" i="27" s="1"/>
  <c r="AL183" i="27"/>
  <c r="AQ193" i="27"/>
  <c r="R50" i="27"/>
  <c r="H254" i="27"/>
  <c r="H247" i="27"/>
  <c r="AF58" i="27"/>
  <c r="AG59" i="27" s="1"/>
  <c r="G116" i="27"/>
  <c r="H116" i="27" s="1"/>
  <c r="AH113" i="27"/>
  <c r="N369" i="27" s="1"/>
  <c r="M369" i="27" s="1"/>
  <c r="AL21" i="27"/>
  <c r="AA80" i="27"/>
  <c r="AB80" i="27" s="1"/>
  <c r="M74" i="27"/>
  <c r="V83" i="27"/>
  <c r="W84" i="27" s="1"/>
  <c r="AL137" i="27"/>
  <c r="AG191" i="27"/>
  <c r="H248" i="27"/>
  <c r="L249" i="27"/>
  <c r="AF143" i="27"/>
  <c r="AG143" i="27" s="1"/>
  <c r="AB213" i="27"/>
  <c r="AQ162" i="27"/>
  <c r="AA88" i="27"/>
  <c r="AB88" i="27" s="1"/>
  <c r="AA104" i="27"/>
  <c r="R129" i="27"/>
  <c r="AF114" i="27"/>
  <c r="AG114" i="27" s="1"/>
  <c r="X193" i="27"/>
  <c r="J449" i="27" s="1"/>
  <c r="I449" i="27" s="1"/>
  <c r="AL209" i="27"/>
  <c r="AG40" i="27"/>
  <c r="M258" i="27"/>
  <c r="R244" i="27"/>
  <c r="AP77" i="27"/>
  <c r="AQ77" i="27" s="1"/>
  <c r="AA113" i="27"/>
  <c r="AB114" i="27" s="1"/>
  <c r="I130" i="27"/>
  <c r="AL99" i="27"/>
  <c r="V231" i="27"/>
  <c r="W232" i="27" s="1"/>
  <c r="AA19" i="27"/>
  <c r="AB19" i="27" s="1"/>
  <c r="AF31" i="27"/>
  <c r="AG32" i="27" s="1"/>
  <c r="AQ122" i="27"/>
  <c r="H164" i="27"/>
  <c r="AA35" i="27"/>
  <c r="AF91" i="27"/>
  <c r="AG92" i="27" s="1"/>
  <c r="AB127" i="27"/>
  <c r="AB118" i="27"/>
  <c r="AF166" i="27"/>
  <c r="AG166" i="27" s="1"/>
  <c r="M166" i="27"/>
  <c r="W166" i="27"/>
  <c r="AF234" i="27"/>
  <c r="AG234" i="27" s="1"/>
  <c r="R237" i="27"/>
  <c r="R131" i="27"/>
  <c r="R106" i="27"/>
  <c r="M150" i="27"/>
  <c r="AL197" i="27"/>
  <c r="AA205" i="27"/>
  <c r="AB205" i="27" s="1"/>
  <c r="V230" i="27"/>
  <c r="W230" i="27" s="1"/>
  <c r="AB106" i="27"/>
  <c r="W99" i="27"/>
  <c r="AH58" i="27"/>
  <c r="Q146" i="27"/>
  <c r="Q261" i="27"/>
  <c r="R262" i="27" s="1"/>
  <c r="AF198" i="27"/>
  <c r="AG199" i="27" s="1"/>
  <c r="G38" i="27"/>
  <c r="H39" i="27" s="1"/>
  <c r="AL58" i="27"/>
  <c r="V145" i="27"/>
  <c r="W145" i="27" s="1"/>
  <c r="AK36" i="27"/>
  <c r="AL36" i="27" s="1"/>
  <c r="AF87" i="27"/>
  <c r="AG88" i="27" s="1"/>
  <c r="Q61" i="27"/>
  <c r="AL214" i="27"/>
  <c r="AL112" i="27"/>
  <c r="AB158" i="27"/>
  <c r="AM15" i="27"/>
  <c r="AK250" i="27"/>
  <c r="AL250" i="27" s="1"/>
  <c r="AB51" i="27"/>
  <c r="W144" i="27"/>
  <c r="AF65" i="27"/>
  <c r="AG66" i="27" s="1"/>
  <c r="AH166" i="27"/>
  <c r="N422" i="27" s="1"/>
  <c r="M422" i="27" s="1"/>
  <c r="H192" i="27"/>
  <c r="R195" i="27"/>
  <c r="M261" i="27"/>
  <c r="R34" i="27"/>
  <c r="H209" i="27"/>
  <c r="X230" i="27"/>
  <c r="J486" i="27" s="1"/>
  <c r="I486" i="27" s="1"/>
  <c r="G37" i="27"/>
  <c r="H37" i="27" s="1"/>
  <c r="W55" i="27"/>
  <c r="V131" i="27"/>
  <c r="W132" i="27" s="1"/>
  <c r="AQ170" i="27"/>
  <c r="H40" i="27"/>
  <c r="M129" i="27"/>
  <c r="AA62" i="27"/>
  <c r="AF260" i="27"/>
  <c r="AG260" i="27" s="1"/>
  <c r="G187" i="27"/>
  <c r="H188" i="27" s="1"/>
  <c r="R226" i="27"/>
  <c r="M100" i="27"/>
  <c r="AG118" i="27"/>
  <c r="H223" i="27"/>
  <c r="AL100" i="27"/>
  <c r="V39" i="27"/>
  <c r="W40" i="27" s="1"/>
  <c r="H104" i="27"/>
  <c r="AB92" i="27"/>
  <c r="H128" i="27"/>
  <c r="W190" i="27"/>
  <c r="R101" i="27"/>
  <c r="V124" i="27"/>
  <c r="W180" i="27"/>
  <c r="H211" i="27"/>
  <c r="AG231" i="27"/>
  <c r="AL45" i="27"/>
  <c r="Q148" i="27"/>
  <c r="R149" i="27" s="1"/>
  <c r="H232" i="27"/>
  <c r="X115" i="27"/>
  <c r="J371" i="27" s="1"/>
  <c r="I371" i="27" s="1"/>
  <c r="Q62" i="27"/>
  <c r="R63" i="27" s="1"/>
  <c r="N109" i="27"/>
  <c r="AA170" i="27"/>
  <c r="AL187" i="27"/>
  <c r="AA241" i="27"/>
  <c r="AB242" i="27" s="1"/>
  <c r="H32" i="27"/>
  <c r="H112" i="27"/>
  <c r="AL199" i="27"/>
  <c r="AL30" i="27"/>
  <c r="AL160" i="27"/>
  <c r="AL27" i="27"/>
  <c r="AP38" i="27"/>
  <c r="AQ38" i="27" s="1"/>
  <c r="M205" i="27"/>
  <c r="AG119" i="27"/>
  <c r="W127" i="27"/>
  <c r="AG183" i="27"/>
  <c r="AA232" i="27"/>
  <c r="AB233" i="27" s="1"/>
  <c r="AG238" i="27"/>
  <c r="W243" i="27"/>
  <c r="V38" i="27"/>
  <c r="W38" i="27" s="1"/>
  <c r="W81" i="27"/>
  <c r="Q145" i="27"/>
  <c r="R145" i="27" s="1"/>
  <c r="H238" i="27"/>
  <c r="W148" i="27"/>
  <c r="W54" i="27"/>
  <c r="L109" i="27"/>
  <c r="M110" i="27" s="1"/>
  <c r="AC241" i="27"/>
  <c r="L497" i="27" s="1"/>
  <c r="K497" i="27" s="1"/>
  <c r="AB43" i="27"/>
  <c r="M194" i="27"/>
  <c r="V125" i="27"/>
  <c r="W126" i="27" s="1"/>
  <c r="G218" i="27"/>
  <c r="H219" i="27" s="1"/>
  <c r="AL26" i="27"/>
  <c r="Q147" i="27"/>
  <c r="W265" i="27"/>
  <c r="R118" i="27"/>
  <c r="M125" i="27"/>
  <c r="AG236" i="27"/>
  <c r="AF90" i="27"/>
  <c r="M39" i="27"/>
  <c r="AB223" i="27"/>
  <c r="AQ29" i="27"/>
  <c r="AB193" i="27"/>
  <c r="M215" i="27"/>
  <c r="M136" i="27"/>
  <c r="G93" i="27"/>
  <c r="H93" i="27" s="1"/>
  <c r="M113" i="27"/>
  <c r="AA231" i="27"/>
  <c r="AL254" i="27"/>
  <c r="AL49" i="27"/>
  <c r="AA64" i="27"/>
  <c r="AB65" i="27" s="1"/>
  <c r="AK251" i="27"/>
  <c r="G242" i="27"/>
  <c r="H243" i="27" s="1"/>
  <c r="AG60" i="27"/>
  <c r="M76" i="27"/>
  <c r="H103" i="27"/>
  <c r="AF227" i="27"/>
  <c r="AG227" i="27" s="1"/>
  <c r="AB103" i="27"/>
  <c r="R177" i="27"/>
  <c r="M139" i="27"/>
  <c r="M227" i="27"/>
  <c r="AG45" i="27"/>
  <c r="AG215" i="27"/>
  <c r="M178" i="27"/>
  <c r="M209" i="27"/>
  <c r="M243" i="27"/>
  <c r="AA169" i="27"/>
  <c r="AF64" i="27"/>
  <c r="AG64" i="27" s="1"/>
  <c r="AK151" i="27"/>
  <c r="AL151" i="27" s="1"/>
  <c r="AA76" i="27"/>
  <c r="AB77" i="27" s="1"/>
  <c r="AK152" i="27"/>
  <c r="AL153" i="27" s="1"/>
  <c r="AK67" i="27"/>
  <c r="AL68" i="27" s="1"/>
  <c r="AM66" i="27"/>
  <c r="P322" i="27" s="1"/>
  <c r="O322" i="27" s="1"/>
  <c r="I174" i="27"/>
  <c r="D430" i="27" s="1"/>
  <c r="C430" i="27" s="1"/>
  <c r="G174" i="27"/>
  <c r="H175" i="27" s="1"/>
  <c r="AL17" i="27"/>
  <c r="AK256" i="27"/>
  <c r="AM256" i="27"/>
  <c r="P512" i="27" s="1"/>
  <c r="O512" i="27" s="1"/>
  <c r="S157" i="27"/>
  <c r="H413" i="27" s="1"/>
  <c r="G413" i="27" s="1"/>
  <c r="Q157" i="27"/>
  <c r="R157" i="27" s="1"/>
  <c r="R28" i="27"/>
  <c r="AG168" i="27"/>
  <c r="AB96" i="27"/>
  <c r="AL157" i="27"/>
  <c r="AK222" i="27"/>
  <c r="AL223" i="27" s="1"/>
  <c r="G167" i="27"/>
  <c r="H167" i="27" s="1"/>
  <c r="AM120" i="27"/>
  <c r="P376" i="27" s="1"/>
  <c r="O376" i="27" s="1"/>
  <c r="AF184" i="27"/>
  <c r="AG185" i="27" s="1"/>
  <c r="AA21" i="27"/>
  <c r="AB21" i="27" s="1"/>
  <c r="AC49" i="27"/>
  <c r="AA49" i="27"/>
  <c r="AB49" i="27" s="1"/>
  <c r="AK38" i="27"/>
  <c r="AL38" i="27" s="1"/>
  <c r="AM38" i="27"/>
  <c r="V218" i="27"/>
  <c r="W219" i="27" s="1"/>
  <c r="AL22" i="27"/>
  <c r="AL233" i="27"/>
  <c r="AK211" i="27"/>
  <c r="AL212" i="27" s="1"/>
  <c r="AM211" i="27"/>
  <c r="P467" i="27" s="1"/>
  <c r="O467" i="27" s="1"/>
  <c r="V191" i="27"/>
  <c r="W192" i="27" s="1"/>
  <c r="H28" i="27"/>
  <c r="AB90" i="27"/>
  <c r="M195" i="27"/>
  <c r="AB229" i="27"/>
  <c r="AQ58" i="27"/>
  <c r="AK41" i="27"/>
  <c r="AL41" i="27" s="1"/>
  <c r="AM41" i="27"/>
  <c r="AA67" i="27"/>
  <c r="AB68" i="27" s="1"/>
  <c r="G178" i="27"/>
  <c r="H178" i="27" s="1"/>
  <c r="I178" i="27"/>
  <c r="D434" i="27" s="1"/>
  <c r="C434" i="27" s="1"/>
  <c r="AP133" i="27"/>
  <c r="AQ133" i="27" s="1"/>
  <c r="R247" i="27"/>
  <c r="AK97" i="27"/>
  <c r="AL97" i="27" s="1"/>
  <c r="AA111" i="27"/>
  <c r="AB111" i="27" s="1"/>
  <c r="AF138" i="27"/>
  <c r="AG138" i="27" s="1"/>
  <c r="W153" i="27"/>
  <c r="H168" i="27"/>
  <c r="AK179" i="27"/>
  <c r="AL180" i="27" s="1"/>
  <c r="AM178" i="27"/>
  <c r="P434" i="27" s="1"/>
  <c r="O434" i="27" s="1"/>
  <c r="AK144" i="27"/>
  <c r="G173" i="27"/>
  <c r="H173" i="27" s="1"/>
  <c r="AK231" i="27"/>
  <c r="AL232" i="27" s="1"/>
  <c r="H233" i="27"/>
  <c r="W242" i="27"/>
  <c r="M87" i="27"/>
  <c r="AF22" i="27"/>
  <c r="AG22" i="27" s="1"/>
  <c r="AK145" i="27"/>
  <c r="AM145" i="27"/>
  <c r="P401" i="27" s="1"/>
  <c r="O401" i="27" s="1"/>
  <c r="AK116" i="27"/>
  <c r="AL117" i="27" s="1"/>
  <c r="AM115" i="27"/>
  <c r="P371" i="27" s="1"/>
  <c r="O371" i="27" s="1"/>
  <c r="V202" i="27"/>
  <c r="W202" i="27" s="1"/>
  <c r="G205" i="27"/>
  <c r="H206" i="27" s="1"/>
  <c r="AK255" i="27"/>
  <c r="AL255" i="27" s="1"/>
  <c r="S76" i="27"/>
  <c r="Q77" i="27"/>
  <c r="R78" i="27" s="1"/>
  <c r="R55" i="27"/>
  <c r="M235" i="27"/>
  <c r="R123" i="27"/>
  <c r="R221" i="27"/>
  <c r="R121" i="27"/>
  <c r="AA121" i="27"/>
  <c r="AB121" i="27" s="1"/>
  <c r="W103" i="27"/>
  <c r="H198" i="27"/>
  <c r="R113" i="27"/>
  <c r="AL120" i="27"/>
  <c r="AH52" i="27"/>
  <c r="AF53" i="27"/>
  <c r="AG54" i="27" s="1"/>
  <c r="AC234" i="27"/>
  <c r="L490" i="27" s="1"/>
  <c r="K490" i="27" s="1"/>
  <c r="AA234" i="27"/>
  <c r="AB234" i="27" s="1"/>
  <c r="AF78" i="27"/>
  <c r="AH78" i="27"/>
  <c r="N334" i="27" s="1"/>
  <c r="M334" i="27" s="1"/>
  <c r="AA207" i="27"/>
  <c r="AB208" i="27" s="1"/>
  <c r="R30" i="27"/>
  <c r="AA27" i="27"/>
  <c r="AB28" i="27" s="1"/>
  <c r="AA39" i="27"/>
  <c r="AB39" i="27" s="1"/>
  <c r="AA52" i="27"/>
  <c r="AF192" i="27"/>
  <c r="AF205" i="27"/>
  <c r="AG206" i="27" s="1"/>
  <c r="AF94" i="27"/>
  <c r="AH174" i="27"/>
  <c r="N430" i="27" s="1"/>
  <c r="M430" i="27" s="1"/>
  <c r="AF174" i="27"/>
  <c r="AG174" i="27" s="1"/>
  <c r="AA75" i="27"/>
  <c r="AB75" i="27" s="1"/>
  <c r="AA132" i="27"/>
  <c r="AB133" i="27" s="1"/>
  <c r="AA143" i="27"/>
  <c r="AB143" i="27" s="1"/>
  <c r="AA69" i="27"/>
  <c r="AH37" i="27"/>
  <c r="AF37" i="27"/>
  <c r="AG38" i="27" s="1"/>
  <c r="AF169" i="27"/>
  <c r="AG169" i="27" s="1"/>
  <c r="AF186" i="27"/>
  <c r="AG186" i="27" s="1"/>
  <c r="AB226" i="27"/>
  <c r="AA99" i="27"/>
  <c r="AA137" i="27"/>
  <c r="AB138" i="27" s="1"/>
  <c r="AF77" i="27"/>
  <c r="AG77" i="27" s="1"/>
  <c r="AA135" i="27"/>
  <c r="AB136" i="27" s="1"/>
  <c r="R197" i="27"/>
  <c r="AQ142" i="27"/>
  <c r="AG189" i="27"/>
  <c r="AL23" i="27"/>
  <c r="AH81" i="27"/>
  <c r="N337" i="27" s="1"/>
  <c r="M337" i="27" s="1"/>
  <c r="AF81" i="27"/>
  <c r="AG82" i="27" s="1"/>
  <c r="AA159" i="27"/>
  <c r="AB159" i="27" s="1"/>
  <c r="AC158" i="27"/>
  <c r="L414" i="27" s="1"/>
  <c r="K414" i="27" s="1"/>
  <c r="AC36" i="27"/>
  <c r="AA36" i="27"/>
  <c r="AB37" i="27" s="1"/>
  <c r="AF156" i="27"/>
  <c r="AG157" i="27" s="1"/>
  <c r="AF197" i="27"/>
  <c r="AQ197" i="27"/>
  <c r="AP107" i="27"/>
  <c r="AQ109" i="27"/>
  <c r="V257" i="27"/>
  <c r="W258" i="27" s="1"/>
  <c r="H108" i="27"/>
  <c r="AG209" i="27"/>
  <c r="AL114" i="27"/>
  <c r="AL248" i="27"/>
  <c r="AL244" i="27"/>
  <c r="AG126" i="27"/>
  <c r="H87" i="27"/>
  <c r="AL28" i="27"/>
  <c r="M130" i="27"/>
  <c r="R162" i="27"/>
  <c r="AG48" i="27"/>
  <c r="AQ101" i="27"/>
  <c r="AH202" i="27"/>
  <c r="N458" i="27" s="1"/>
  <c r="M458" i="27" s="1"/>
  <c r="AF202" i="27"/>
  <c r="AG203" i="27" s="1"/>
  <c r="M114" i="27"/>
  <c r="R41" i="27"/>
  <c r="H52" i="27"/>
  <c r="AG29" i="27"/>
  <c r="AG243" i="27"/>
  <c r="AG58" i="27"/>
  <c r="AL126" i="27"/>
  <c r="AL227" i="27"/>
  <c r="H95" i="27"/>
  <c r="R159" i="27"/>
  <c r="AQ237" i="27"/>
  <c r="M41" i="27"/>
  <c r="R117" i="27"/>
  <c r="M229" i="27"/>
  <c r="X66" i="27"/>
  <c r="V67" i="27"/>
  <c r="W67" i="27" s="1"/>
  <c r="X234" i="27"/>
  <c r="J490" i="27" s="1"/>
  <c r="I490" i="27" s="1"/>
  <c r="V234" i="27"/>
  <c r="W234" i="27" s="1"/>
  <c r="V140" i="27"/>
  <c r="W141" i="27" s="1"/>
  <c r="R85" i="27"/>
  <c r="R132" i="27"/>
  <c r="M142" i="27"/>
  <c r="AG219" i="27"/>
  <c r="M221" i="27"/>
  <c r="M32" i="27"/>
  <c r="H67" i="27"/>
  <c r="M133" i="27"/>
  <c r="AL215" i="27"/>
  <c r="W122" i="27"/>
  <c r="AG161" i="27"/>
  <c r="AL195" i="27"/>
  <c r="R80" i="27"/>
  <c r="R201" i="27"/>
  <c r="AH245" i="27"/>
  <c r="N501" i="27" s="1"/>
  <c r="M501" i="27" s="1"/>
  <c r="AF245" i="27"/>
  <c r="AG245" i="27" s="1"/>
  <c r="AK121" i="27"/>
  <c r="AL121" i="27" s="1"/>
  <c r="V27" i="27"/>
  <c r="W28" i="27" s="1"/>
  <c r="AK178" i="27"/>
  <c r="AF106" i="27"/>
  <c r="AG106" i="27" s="1"/>
  <c r="AB197" i="27"/>
  <c r="W217" i="27"/>
  <c r="V137" i="27"/>
  <c r="W137" i="27" s="1"/>
  <c r="H139" i="27"/>
  <c r="AG147" i="27"/>
  <c r="W256" i="27"/>
  <c r="R259" i="27"/>
  <c r="W259" i="27"/>
  <c r="AQ117" i="27"/>
  <c r="R173" i="27"/>
  <c r="W111" i="27"/>
  <c r="R168" i="27"/>
  <c r="M253" i="27"/>
  <c r="H246" i="27"/>
  <c r="M245" i="27"/>
  <c r="N78" i="27"/>
  <c r="L78" i="27"/>
  <c r="M79" i="27" s="1"/>
  <c r="X74" i="27"/>
  <c r="V75" i="27"/>
  <c r="W75" i="27" s="1"/>
  <c r="L123" i="27"/>
  <c r="M123" i="27" s="1"/>
  <c r="L77" i="27"/>
  <c r="M77" i="27" s="1"/>
  <c r="AF19" i="27"/>
  <c r="AG20" i="27" s="1"/>
  <c r="M24" i="27"/>
  <c r="AL141" i="27"/>
  <c r="H171" i="27"/>
  <c r="W65" i="27"/>
  <c r="H134" i="27"/>
  <c r="AG207" i="27"/>
  <c r="H241" i="27"/>
  <c r="M239" i="27"/>
  <c r="AL47" i="27"/>
  <c r="AL69" i="27"/>
  <c r="AG101" i="27"/>
  <c r="M171" i="27"/>
  <c r="W143" i="27"/>
  <c r="AL210" i="27"/>
  <c r="W253" i="27"/>
  <c r="R24" i="27"/>
  <c r="H71" i="27"/>
  <c r="AQ217" i="27"/>
  <c r="R120" i="27"/>
  <c r="AL200" i="27"/>
  <c r="H85" i="27"/>
  <c r="AL164" i="27"/>
  <c r="H49" i="27"/>
  <c r="W80" i="27"/>
  <c r="AQ245" i="27"/>
  <c r="AL213" i="27"/>
  <c r="V249" i="27"/>
  <c r="W249" i="27" s="1"/>
  <c r="AF85" i="27"/>
  <c r="AG86" i="27" s="1"/>
  <c r="V129" i="27"/>
  <c r="AB26" i="27"/>
  <c r="AG149" i="27"/>
  <c r="W247" i="27"/>
  <c r="H26" i="27"/>
  <c r="H148" i="27"/>
  <c r="H202" i="27"/>
  <c r="H224" i="27"/>
  <c r="AB176" i="27"/>
  <c r="R114" i="27"/>
  <c r="AQ57" i="27"/>
  <c r="AB186" i="27"/>
  <c r="AQ262" i="27"/>
  <c r="AH187" i="27"/>
  <c r="N443" i="27" s="1"/>
  <c r="M443" i="27" s="1"/>
  <c r="AF187" i="27"/>
  <c r="AF61" i="27"/>
  <c r="AG61" i="27" s="1"/>
  <c r="AB255" i="27"/>
  <c r="M29" i="27"/>
  <c r="W100" i="27"/>
  <c r="AB123" i="27"/>
  <c r="AQ145" i="27"/>
  <c r="M170" i="27"/>
  <c r="H195" i="27"/>
  <c r="M240" i="27"/>
  <c r="M199" i="27"/>
  <c r="AQ25" i="27"/>
  <c r="R17" i="27"/>
  <c r="W115" i="27"/>
  <c r="M152" i="27"/>
  <c r="R142" i="27"/>
  <c r="W164" i="27"/>
  <c r="AG134" i="27"/>
  <c r="R61" i="27"/>
  <c r="H245" i="27"/>
  <c r="AB61" i="27"/>
  <c r="M88" i="27"/>
  <c r="H21" i="27"/>
  <c r="R203" i="27"/>
  <c r="H64" i="27"/>
  <c r="AL253" i="27"/>
  <c r="AG148" i="27"/>
  <c r="AB196" i="27"/>
  <c r="R51" i="27"/>
  <c r="M53" i="27"/>
  <c r="M167" i="27"/>
  <c r="H186" i="27"/>
  <c r="H263" i="27"/>
  <c r="W58" i="27"/>
  <c r="M81" i="27"/>
  <c r="W59" i="27"/>
  <c r="W133" i="27"/>
  <c r="M216" i="27"/>
  <c r="H36" i="27"/>
  <c r="M106" i="27"/>
  <c r="H190" i="27"/>
  <c r="AG211" i="27"/>
  <c r="H222" i="27"/>
  <c r="R56" i="27"/>
  <c r="AB60" i="27"/>
  <c r="W21" i="27"/>
  <c r="AB57" i="27"/>
  <c r="AL176" i="27"/>
  <c r="AL236" i="27"/>
  <c r="AB35" i="27"/>
  <c r="W168" i="27"/>
  <c r="AB224" i="27"/>
  <c r="R252" i="27"/>
  <c r="AL249" i="27"/>
  <c r="AB161" i="27"/>
  <c r="AG24" i="27"/>
  <c r="H236" i="27"/>
  <c r="M138" i="27"/>
  <c r="AB227" i="27"/>
  <c r="R256" i="27"/>
  <c r="M259" i="27"/>
  <c r="M50" i="27"/>
  <c r="W233" i="27"/>
  <c r="M36" i="27"/>
  <c r="AL105" i="27"/>
  <c r="AG252" i="27"/>
  <c r="R228" i="27"/>
  <c r="AG249" i="27"/>
  <c r="W22" i="27"/>
  <c r="AQ45" i="27"/>
  <c r="AB139" i="27"/>
  <c r="AL230" i="27"/>
  <c r="AB164" i="27"/>
  <c r="AG201" i="27"/>
  <c r="AL107" i="27"/>
  <c r="AQ85" i="27"/>
  <c r="W210" i="27"/>
  <c r="AG91" i="27"/>
  <c r="H177" i="27"/>
  <c r="AQ210" i="27"/>
  <c r="AG221" i="27"/>
  <c r="R64" i="27"/>
  <c r="M62" i="27"/>
  <c r="M151" i="27"/>
  <c r="AG52" i="27"/>
  <c r="M73" i="27"/>
  <c r="AL205" i="27"/>
  <c r="AB257" i="27"/>
  <c r="M115" i="27"/>
  <c r="R39" i="27"/>
  <c r="W248" i="27"/>
  <c r="AG141" i="27"/>
  <c r="AG89" i="27"/>
  <c r="M57" i="27"/>
  <c r="AG41" i="27"/>
  <c r="H74" i="27"/>
  <c r="AL91" i="27"/>
  <c r="AG128" i="27"/>
  <c r="M154" i="27"/>
  <c r="H27" i="27"/>
  <c r="H120" i="27"/>
  <c r="AL86" i="27"/>
  <c r="H220" i="27"/>
  <c r="R53" i="27"/>
  <c r="W157" i="27"/>
  <c r="M213" i="27"/>
  <c r="M225" i="27"/>
  <c r="W82" i="27"/>
  <c r="R87" i="27"/>
  <c r="W158" i="27"/>
  <c r="H199" i="27"/>
  <c r="AB44" i="27"/>
  <c r="M119" i="27"/>
  <c r="AG113" i="27"/>
  <c r="AL124" i="27"/>
  <c r="AG247" i="27"/>
  <c r="AB239" i="27"/>
  <c r="AL143" i="27"/>
  <c r="AB149" i="27"/>
  <c r="AL131" i="27"/>
  <c r="AQ114" i="27"/>
  <c r="M118" i="27"/>
  <c r="AG165" i="27"/>
  <c r="R54" i="27"/>
  <c r="W139" i="27"/>
  <c r="AB110" i="27"/>
  <c r="AL93" i="27"/>
  <c r="H229" i="27"/>
  <c r="M69" i="27"/>
  <c r="AL48" i="27"/>
  <c r="AG103" i="27"/>
  <c r="AQ129" i="27"/>
  <c r="AG177" i="27"/>
  <c r="M187" i="27"/>
  <c r="M65" i="27"/>
  <c r="W61" i="27"/>
  <c r="R160" i="27"/>
  <c r="AQ218" i="27"/>
  <c r="R96" i="27"/>
  <c r="AL154" i="27"/>
  <c r="AL31" i="27"/>
  <c r="AG239" i="27"/>
  <c r="W260" i="27"/>
  <c r="AL119" i="27"/>
  <c r="AQ137" i="27"/>
  <c r="R48" i="27"/>
  <c r="AQ165" i="27"/>
  <c r="AB129" i="27"/>
  <c r="H265" i="27"/>
  <c r="AG31" i="27"/>
  <c r="W83" i="27"/>
  <c r="H109" i="27"/>
  <c r="AG112" i="27"/>
  <c r="AG159" i="27"/>
  <c r="AL144" i="27"/>
  <c r="H194" i="27"/>
  <c r="AG220" i="27"/>
  <c r="AG33" i="27"/>
  <c r="H34" i="27"/>
  <c r="AG90" i="27"/>
  <c r="W104" i="27"/>
  <c r="M103" i="27"/>
  <c r="AQ130" i="27"/>
  <c r="R135" i="27"/>
  <c r="W205" i="27"/>
  <c r="R196" i="27"/>
  <c r="AG213" i="27"/>
  <c r="AQ202" i="27"/>
  <c r="AL53" i="27"/>
  <c r="R136" i="27"/>
  <c r="M158" i="27"/>
  <c r="M185" i="27"/>
  <c r="H197" i="27"/>
  <c r="W208" i="27"/>
  <c r="H210" i="27"/>
  <c r="W241" i="27"/>
  <c r="R225" i="27"/>
  <c r="M159" i="27"/>
  <c r="R222" i="27"/>
  <c r="M33" i="27"/>
  <c r="AB94" i="27"/>
  <c r="AB151" i="27"/>
  <c r="R198" i="27"/>
  <c r="M198" i="27"/>
  <c r="AB203" i="27"/>
  <c r="AL95" i="27"/>
  <c r="M108" i="27"/>
  <c r="M126" i="27"/>
  <c r="AG140" i="27"/>
  <c r="H158" i="27"/>
  <c r="AG194" i="27"/>
  <c r="W181" i="27"/>
  <c r="AB241" i="27"/>
  <c r="AG242" i="27"/>
  <c r="H144" i="27"/>
  <c r="M22" i="27"/>
  <c r="W51" i="27"/>
  <c r="AB95" i="27"/>
  <c r="W121" i="27"/>
  <c r="H160" i="27"/>
  <c r="W182" i="27"/>
  <c r="M200" i="27"/>
  <c r="AB215" i="27"/>
  <c r="M17" i="27"/>
  <c r="R23" i="27"/>
  <c r="R100" i="27"/>
  <c r="AG104" i="27"/>
  <c r="AL110" i="27"/>
  <c r="AL191" i="27"/>
  <c r="H203" i="27"/>
  <c r="AB216" i="27"/>
  <c r="R257" i="27"/>
  <c r="W252" i="27"/>
  <c r="AB17" i="27"/>
  <c r="H50" i="27"/>
  <c r="AL51" i="27"/>
  <c r="AB55" i="27"/>
  <c r="R107" i="27"/>
  <c r="R75" i="27"/>
  <c r="M89" i="27"/>
  <c r="W112" i="27"/>
  <c r="H102" i="27"/>
  <c r="W161" i="27"/>
  <c r="AL59" i="27"/>
  <c r="AL194" i="27"/>
  <c r="AG173" i="27"/>
  <c r="AB185" i="27"/>
  <c r="M244" i="27"/>
  <c r="AB56" i="27"/>
  <c r="R178" i="27"/>
  <c r="H20" i="27"/>
  <c r="H111" i="27"/>
  <c r="M143" i="27"/>
  <c r="AB137" i="27"/>
  <c r="R191" i="27"/>
  <c r="AB27" i="27"/>
  <c r="H86" i="27"/>
  <c r="R253" i="27"/>
  <c r="AL40" i="27"/>
  <c r="M60" i="27"/>
  <c r="AB128" i="27"/>
  <c r="AL198" i="27"/>
  <c r="H230" i="27"/>
  <c r="M45" i="27"/>
  <c r="AL54" i="27"/>
  <c r="H218" i="27"/>
  <c r="M40" i="27"/>
  <c r="AB59" i="27"/>
  <c r="W140" i="27"/>
  <c r="AB175" i="27"/>
  <c r="AB253" i="27"/>
  <c r="AG43" i="27"/>
  <c r="H72" i="27"/>
  <c r="M251" i="27"/>
  <c r="AB150" i="27"/>
  <c r="H45" i="27"/>
  <c r="R88" i="27"/>
  <c r="R144" i="27"/>
  <c r="R260" i="27"/>
  <c r="H98" i="27"/>
  <c r="W159" i="27"/>
  <c r="H264" i="27"/>
  <c r="R263" i="27"/>
  <c r="AG21" i="27"/>
  <c r="AB107" i="27"/>
  <c r="AG125" i="27"/>
  <c r="M147" i="27"/>
  <c r="W179" i="27"/>
  <c r="H47" i="27"/>
  <c r="H42" i="27"/>
  <c r="AG34" i="27"/>
  <c r="R176" i="27"/>
  <c r="H249" i="27"/>
  <c r="R29" i="27"/>
  <c r="AG172" i="27"/>
  <c r="M180" i="27"/>
  <c r="H260" i="27"/>
  <c r="AL165" i="27"/>
  <c r="R199" i="27"/>
  <c r="M26" i="27"/>
  <c r="AG56" i="27"/>
  <c r="AL148" i="27"/>
  <c r="R264" i="27"/>
  <c r="M165" i="27"/>
  <c r="AB263" i="27"/>
  <c r="AL24" i="27"/>
  <c r="R70" i="27"/>
  <c r="H140" i="27"/>
  <c r="H217" i="27"/>
  <c r="R243" i="27"/>
  <c r="H17" i="27"/>
  <c r="R151" i="27"/>
  <c r="AG200" i="27"/>
  <c r="W240" i="27"/>
  <c r="M30" i="27"/>
  <c r="AB45" i="27"/>
  <c r="W72" i="27"/>
  <c r="H135" i="27"/>
  <c r="AG111" i="27"/>
  <c r="R185" i="27"/>
  <c r="AB198" i="27"/>
  <c r="AB225" i="27"/>
  <c r="R245" i="27"/>
  <c r="W32" i="27"/>
  <c r="M202" i="27"/>
  <c r="H200" i="27"/>
  <c r="AB184" i="27"/>
  <c r="R242" i="27"/>
  <c r="H35" i="27"/>
  <c r="R33" i="27"/>
  <c r="AL80" i="27"/>
  <c r="AB119" i="27"/>
  <c r="M179" i="27"/>
  <c r="R204" i="27"/>
  <c r="AL218" i="27"/>
  <c r="AL235" i="27"/>
  <c r="M224" i="27"/>
  <c r="W94" i="27"/>
  <c r="R127" i="27"/>
  <c r="AQ226" i="27"/>
  <c r="AL219" i="27"/>
  <c r="M262" i="27"/>
  <c r="R246" i="27"/>
  <c r="M20" i="27"/>
  <c r="M21" i="27"/>
  <c r="AG71" i="27"/>
  <c r="H119" i="27"/>
  <c r="M169" i="27"/>
  <c r="AG127" i="27"/>
  <c r="W175" i="27"/>
  <c r="AB252" i="27"/>
  <c r="AB243" i="27"/>
  <c r="R124" i="27"/>
  <c r="AB152" i="27"/>
  <c r="W120" i="27"/>
  <c r="H146" i="27"/>
  <c r="H172" i="27"/>
  <c r="R164" i="27"/>
  <c r="AG204" i="27"/>
  <c r="AB188" i="27"/>
  <c r="W224" i="27"/>
  <c r="H221" i="27"/>
  <c r="AB220" i="27"/>
  <c r="R21" i="27"/>
  <c r="R25" i="27"/>
  <c r="AB48" i="27"/>
  <c r="W98" i="27"/>
  <c r="M85" i="27"/>
  <c r="M116" i="27"/>
  <c r="R95" i="27"/>
  <c r="AG120" i="27"/>
  <c r="AG160" i="27"/>
  <c r="AB166" i="27"/>
  <c r="AG25" i="27"/>
  <c r="W17" i="27"/>
  <c r="M120" i="27"/>
  <c r="H115" i="27"/>
  <c r="R116" i="27"/>
  <c r="R102" i="27"/>
  <c r="H155" i="27"/>
  <c r="AB262" i="27"/>
  <c r="R66" i="27"/>
  <c r="R60" i="27"/>
  <c r="H126" i="27"/>
  <c r="H132" i="27"/>
  <c r="AL159" i="27"/>
  <c r="R214" i="27"/>
  <c r="AQ141" i="27"/>
  <c r="M257" i="27"/>
  <c r="W20" i="27"/>
  <c r="M43" i="27"/>
  <c r="AL62" i="27"/>
  <c r="AL188" i="27"/>
  <c r="AG26" i="27"/>
  <c r="H110" i="27"/>
  <c r="H187" i="27"/>
  <c r="R69" i="27"/>
  <c r="W149" i="27"/>
  <c r="AB52" i="27"/>
  <c r="AB42" i="27"/>
  <c r="AB171" i="27"/>
  <c r="W220" i="27"/>
  <c r="M254" i="27"/>
  <c r="W128" i="27"/>
  <c r="AG129" i="27"/>
  <c r="AG130" i="27"/>
  <c r="AG192" i="27"/>
  <c r="R224" i="27"/>
  <c r="R90" i="27"/>
  <c r="H157" i="27"/>
  <c r="W173" i="27"/>
  <c r="M111" i="27"/>
  <c r="W156" i="27"/>
  <c r="W223" i="27"/>
  <c r="W244" i="27"/>
  <c r="H253" i="27"/>
  <c r="W174" i="27"/>
  <c r="M212" i="27"/>
  <c r="M48" i="27"/>
  <c r="R40" i="27"/>
  <c r="M104" i="27"/>
  <c r="AG93" i="27"/>
  <c r="W167" i="27"/>
  <c r="R181" i="27"/>
  <c r="M204" i="27"/>
  <c r="H23" i="27"/>
  <c r="W114" i="27"/>
  <c r="AB190" i="27"/>
  <c r="R210" i="27"/>
  <c r="W254" i="27"/>
  <c r="M149" i="27"/>
  <c r="W236" i="27"/>
  <c r="AL72" i="27"/>
  <c r="AG102" i="27"/>
  <c r="AB105" i="27"/>
  <c r="M155" i="27"/>
  <c r="M176" i="27"/>
  <c r="AG181" i="27"/>
  <c r="AL185" i="27"/>
  <c r="H216" i="27"/>
  <c r="AG235" i="27"/>
  <c r="M220" i="27"/>
  <c r="M238" i="27"/>
  <c r="AL264" i="27"/>
  <c r="AG240" i="27"/>
  <c r="AG258" i="27"/>
  <c r="R31" i="27"/>
  <c r="W64" i="27"/>
  <c r="AL88" i="27"/>
  <c r="AG132" i="27"/>
  <c r="AG150" i="27"/>
  <c r="H184" i="27"/>
  <c r="M226" i="27"/>
  <c r="R236" i="27"/>
  <c r="M242" i="27"/>
  <c r="AG72" i="27"/>
  <c r="AB83" i="27"/>
  <c r="H201" i="27"/>
  <c r="W183" i="27"/>
  <c r="M188" i="27"/>
  <c r="AG210" i="27"/>
  <c r="AQ241" i="27"/>
  <c r="AG256" i="27"/>
  <c r="M18" i="27"/>
  <c r="W69" i="27"/>
  <c r="W53" i="27"/>
  <c r="AB91" i="27"/>
  <c r="R83" i="27"/>
  <c r="AB85" i="27"/>
  <c r="R105" i="27"/>
  <c r="AL196" i="27"/>
  <c r="R193" i="27"/>
  <c r="AG251" i="27"/>
  <c r="AG229" i="27"/>
  <c r="R248" i="27"/>
  <c r="R58" i="27"/>
  <c r="H113" i="27"/>
  <c r="H147" i="27"/>
  <c r="R167" i="27"/>
  <c r="AB182" i="27"/>
  <c r="M228" i="27"/>
  <c r="AL78" i="27"/>
  <c r="R161" i="27"/>
  <c r="R240" i="27"/>
  <c r="W33" i="27"/>
  <c r="AB32" i="27"/>
  <c r="R128" i="27"/>
  <c r="W262" i="27"/>
  <c r="W66" i="27"/>
  <c r="AB116" i="27"/>
  <c r="H153" i="27"/>
  <c r="AL170" i="27"/>
  <c r="AB24" i="27"/>
  <c r="AG49" i="27"/>
  <c r="H63" i="27"/>
  <c r="AG232" i="27"/>
  <c r="M260" i="27"/>
  <c r="AB222" i="27"/>
  <c r="AQ257" i="27"/>
  <c r="H56" i="27"/>
  <c r="W79" i="27"/>
  <c r="M131" i="27"/>
  <c r="AB93" i="27"/>
  <c r="M206" i="27"/>
  <c r="H196" i="27"/>
  <c r="AB64" i="27"/>
  <c r="AG135" i="27"/>
  <c r="W197" i="27"/>
  <c r="AG237" i="27"/>
  <c r="AQ93" i="27"/>
  <c r="R99" i="27"/>
  <c r="H163" i="27"/>
  <c r="AL174" i="27"/>
  <c r="M241" i="27"/>
  <c r="AG218" i="27"/>
  <c r="H228" i="27"/>
  <c r="M263" i="27"/>
  <c r="AQ94" i="27"/>
  <c r="AB120" i="27"/>
  <c r="M134" i="27"/>
  <c r="AG176" i="27"/>
  <c r="W193" i="27"/>
  <c r="H215" i="27"/>
  <c r="H240" i="27"/>
  <c r="AG216" i="27"/>
  <c r="AG244" i="27"/>
  <c r="R37" i="27"/>
  <c r="W41" i="27"/>
  <c r="AL84" i="27"/>
  <c r="W63" i="27"/>
  <c r="R104" i="27"/>
  <c r="H150" i="27"/>
  <c r="H145" i="27"/>
  <c r="AB168" i="27"/>
  <c r="AL182" i="27"/>
  <c r="H191" i="27"/>
  <c r="H183" i="27"/>
  <c r="M207" i="27"/>
  <c r="M252" i="27"/>
  <c r="H259" i="27"/>
  <c r="M214" i="27"/>
  <c r="H25" i="27"/>
  <c r="AG80" i="27"/>
  <c r="H92" i="27"/>
  <c r="M122" i="27"/>
  <c r="R150" i="27"/>
  <c r="M164" i="27"/>
  <c r="W213" i="27"/>
  <c r="AG255" i="27"/>
  <c r="AB259" i="27"/>
  <c r="W23" i="27"/>
  <c r="R43" i="27"/>
  <c r="M25" i="27"/>
  <c r="H73" i="27"/>
  <c r="M96" i="27"/>
  <c r="M112" i="27"/>
  <c r="H165" i="27"/>
  <c r="R189" i="27"/>
  <c r="AL35" i="27"/>
  <c r="W77" i="27"/>
  <c r="R72" i="27"/>
  <c r="AB154" i="27"/>
  <c r="AB260" i="27"/>
  <c r="M93" i="27"/>
  <c r="AG214" i="27"/>
  <c r="AB264" i="27"/>
  <c r="R171" i="27"/>
  <c r="AL103" i="27"/>
  <c r="AB115" i="27"/>
  <c r="W102" i="27"/>
  <c r="AL133" i="27"/>
  <c r="AL260" i="27"/>
  <c r="AL171" i="27"/>
  <c r="R211" i="27"/>
  <c r="W134" i="27"/>
  <c r="W135" i="27"/>
  <c r="M168" i="27"/>
  <c r="AL74" i="27"/>
  <c r="AL75" i="27"/>
  <c r="W62" i="27"/>
  <c r="M51" i="27"/>
  <c r="AG53" i="27"/>
  <c r="M52" i="27"/>
  <c r="AB187" i="27"/>
  <c r="AL211" i="27"/>
  <c r="AQ186" i="27"/>
  <c r="R27" i="27"/>
  <c r="R52" i="27"/>
  <c r="R86" i="27"/>
  <c r="W105" i="27"/>
  <c r="AB98" i="27"/>
  <c r="R130" i="27"/>
  <c r="W30" i="27"/>
  <c r="AB87" i="27"/>
  <c r="W151" i="27"/>
  <c r="W160" i="27"/>
  <c r="W215" i="27"/>
  <c r="AB240" i="27"/>
  <c r="AQ37" i="27"/>
  <c r="M82" i="27"/>
  <c r="M63" i="27"/>
  <c r="M222" i="27"/>
  <c r="AG250" i="27"/>
  <c r="M66" i="27"/>
  <c r="M71" i="27"/>
  <c r="W101" i="27"/>
  <c r="W87" i="27"/>
  <c r="M137" i="27"/>
  <c r="W169" i="27"/>
  <c r="AG179" i="27"/>
  <c r="H189" i="27"/>
  <c r="M182" i="27"/>
  <c r="M218" i="27"/>
  <c r="AG254" i="27"/>
  <c r="H255" i="27"/>
  <c r="AG17" i="27"/>
  <c r="AG109" i="27"/>
  <c r="R169" i="27"/>
  <c r="W194" i="27"/>
  <c r="AB228" i="27"/>
  <c r="AB236" i="27"/>
  <c r="H53" i="27"/>
  <c r="R73" i="27"/>
  <c r="H48" i="27"/>
  <c r="R97" i="27"/>
  <c r="AG87" i="27"/>
  <c r="M75" i="27"/>
  <c r="W198" i="27"/>
  <c r="AG39" i="27"/>
  <c r="AQ42" i="27"/>
  <c r="AL125" i="27"/>
  <c r="M173" i="27"/>
  <c r="AG228" i="27"/>
  <c r="R79" i="27"/>
  <c r="R57" i="27"/>
  <c r="AG99" i="27"/>
  <c r="AB199" i="27"/>
  <c r="M193" i="27"/>
  <c r="AB31" i="27"/>
  <c r="M91" i="27"/>
  <c r="AB140" i="27"/>
  <c r="AL216" i="27"/>
  <c r="W261" i="27"/>
  <c r="R200" i="27"/>
  <c r="AG225" i="27"/>
  <c r="AL67" i="27"/>
  <c r="W171" i="27"/>
  <c r="M162" i="27"/>
  <c r="AB201" i="27"/>
  <c r="M232" i="27"/>
  <c r="M55" i="27"/>
  <c r="H61" i="27"/>
  <c r="AL138" i="27"/>
  <c r="M183" i="27"/>
  <c r="AL231" i="27"/>
  <c r="M246" i="27"/>
  <c r="AG158" i="27"/>
  <c r="AG30" i="27"/>
  <c r="H143" i="27"/>
  <c r="AB165" i="27"/>
  <c r="H76" i="27"/>
  <c r="M153" i="27"/>
  <c r="AQ149" i="27"/>
  <c r="AQ153" i="27"/>
  <c r="AL162" i="27"/>
  <c r="R180" i="27"/>
  <c r="M256" i="27"/>
  <c r="AG208" i="27"/>
  <c r="H68" i="27"/>
  <c r="W48" i="27"/>
  <c r="AG84" i="27"/>
  <c r="AQ90" i="27"/>
  <c r="AQ158" i="27"/>
  <c r="H181" i="27"/>
  <c r="R49" i="27"/>
  <c r="H46" i="27"/>
  <c r="W43" i="27"/>
  <c r="AB104" i="27"/>
  <c r="R122" i="27"/>
  <c r="AL167" i="27"/>
  <c r="W228" i="27"/>
  <c r="AG28" i="27"/>
  <c r="R35" i="27"/>
  <c r="AB79" i="27"/>
  <c r="W57" i="27"/>
  <c r="W95" i="27"/>
  <c r="AG152" i="27"/>
  <c r="M135" i="27"/>
  <c r="AL190" i="27"/>
  <c r="M186" i="27"/>
  <c r="AB181" i="27"/>
  <c r="H208" i="27"/>
  <c r="M236" i="27"/>
  <c r="AL150" i="27"/>
  <c r="AL29" i="27"/>
  <c r="W60" i="27"/>
  <c r="M64" i="27"/>
  <c r="R125" i="27"/>
  <c r="W147" i="27"/>
  <c r="AB169" i="27"/>
  <c r="W152" i="27"/>
  <c r="W163" i="27"/>
  <c r="AG178" i="27"/>
  <c r="M210" i="27"/>
  <c r="AL241" i="27"/>
  <c r="AB30" i="27"/>
  <c r="H83" i="27"/>
  <c r="M86" i="27"/>
  <c r="M101" i="27"/>
  <c r="R141" i="27"/>
  <c r="AB194" i="27"/>
  <c r="H29" i="27"/>
  <c r="W35" i="27"/>
  <c r="W24" i="27"/>
  <c r="AL82" i="27"/>
  <c r="AG94" i="27"/>
  <c r="M98" i="27"/>
  <c r="AL85" i="27"/>
  <c r="AB191" i="27"/>
  <c r="W225" i="27"/>
  <c r="AB147" i="27"/>
  <c r="AL136" i="27"/>
  <c r="AL263" i="27"/>
  <c r="M83" i="27"/>
  <c r="R227" i="27"/>
  <c r="M264" i="27"/>
  <c r="W117" i="27"/>
  <c r="AL128" i="27"/>
  <c r="AB218" i="27"/>
  <c r="AL43" i="27"/>
  <c r="W73" i="27"/>
  <c r="H121" i="27"/>
  <c r="R138" i="27"/>
  <c r="AL178" i="27"/>
  <c r="AQ78" i="27"/>
  <c r="M177" i="27"/>
  <c r="H212" i="27"/>
  <c r="R238" i="27"/>
  <c r="M34" i="27"/>
  <c r="M37" i="27"/>
  <c r="R216" i="27"/>
  <c r="AQ26" i="27"/>
  <c r="M54" i="27"/>
  <c r="W165" i="27"/>
  <c r="AG222" i="27"/>
  <c r="AL246" i="27"/>
  <c r="D47" i="16"/>
  <c r="BP4" i="16"/>
  <c r="BS5" i="29"/>
  <c r="BO24" i="16"/>
  <c r="BN24" i="16"/>
  <c r="E5" i="29"/>
  <c r="BN5" i="29"/>
  <c r="T7" i="29"/>
  <c r="BS7" i="29"/>
  <c r="Q7" i="29"/>
  <c r="BR7" i="29"/>
  <c r="BQ26" i="16"/>
  <c r="Q5" i="29"/>
  <c r="BR5" i="29"/>
  <c r="BS6" i="29"/>
  <c r="BO5" i="29"/>
  <c r="BQ7" i="29"/>
  <c r="K25" i="16"/>
  <c r="BP25" i="16"/>
  <c r="BP5" i="16"/>
  <c r="E4" i="16"/>
  <c r="BN4" i="16"/>
  <c r="BO6" i="29"/>
  <c r="BP6" i="29"/>
  <c r="BO6" i="16"/>
  <c r="BQ6" i="29"/>
  <c r="BQ6" i="16"/>
  <c r="BO5" i="16"/>
  <c r="BN6" i="29"/>
  <c r="BT5" i="29"/>
  <c r="BO25" i="16"/>
  <c r="BP5" i="29"/>
  <c r="BN6" i="16"/>
  <c r="BP6" i="16"/>
  <c r="BR6" i="29"/>
  <c r="BN7" i="29"/>
  <c r="BN25" i="16"/>
  <c r="BN8" i="16"/>
  <c r="BN5" i="16"/>
  <c r="BN4" i="29"/>
  <c r="BT4" i="29" l="1"/>
  <c r="BT8" i="29"/>
  <c r="BQ597" i="29"/>
  <c r="AF600" i="29"/>
  <c r="BQ5" i="16"/>
  <c r="BP597" i="29"/>
  <c r="AK600" i="29"/>
  <c r="S600" i="29" s="1"/>
  <c r="AJ600" i="29"/>
  <c r="P600" i="29" s="1"/>
  <c r="BO598" i="29"/>
  <c r="BS598" i="29"/>
  <c r="J600" i="29"/>
  <c r="BO7" i="29"/>
  <c r="BT598" i="29"/>
  <c r="AL600" i="29"/>
  <c r="V600" i="29" s="1"/>
  <c r="BJ600" i="29" s="1"/>
  <c r="X600" i="29" s="1"/>
  <c r="W600" i="29" s="1"/>
  <c r="BF600" i="29"/>
  <c r="L600" i="29" s="1"/>
  <c r="K600" i="29" s="1"/>
  <c r="D600" i="29"/>
  <c r="AI600" i="29"/>
  <c r="M600" i="29" s="1"/>
  <c r="C601" i="29"/>
  <c r="AE601" i="29" s="1"/>
  <c r="AQ601" i="29"/>
  <c r="AY601" i="29"/>
  <c r="AS601" i="29"/>
  <c r="BA601" i="29"/>
  <c r="AU601" i="29"/>
  <c r="AC602" i="29"/>
  <c r="AV601" i="29"/>
  <c r="AN601" i="29"/>
  <c r="AX601" i="29"/>
  <c r="AO601" i="29"/>
  <c r="AZ601" i="29"/>
  <c r="BC601" i="29"/>
  <c r="AP601" i="29"/>
  <c r="B601" i="29"/>
  <c r="AD601" i="29" s="1"/>
  <c r="AK601" i="29" s="1"/>
  <c r="S601" i="29" s="1"/>
  <c r="AT601" i="29"/>
  <c r="AW601" i="29"/>
  <c r="BB601" i="29"/>
  <c r="AR601" i="29"/>
  <c r="BR597" i="29"/>
  <c r="AB596" i="29"/>
  <c r="BT597" i="29"/>
  <c r="BP598" i="29"/>
  <c r="BE599" i="29"/>
  <c r="I599" i="29" s="1"/>
  <c r="H599" i="29" s="1"/>
  <c r="BJ599" i="29"/>
  <c r="X599" i="29" s="1"/>
  <c r="W599" i="29" s="1"/>
  <c r="BG599" i="29"/>
  <c r="O599" i="29" s="1"/>
  <c r="N599" i="29" s="1"/>
  <c r="BK599" i="29"/>
  <c r="AA599" i="29" s="1"/>
  <c r="BU599" i="29" s="1"/>
  <c r="BH599" i="29"/>
  <c r="R599" i="29" s="1"/>
  <c r="Q599" i="29" s="1"/>
  <c r="BD599" i="29"/>
  <c r="F599" i="29" s="1"/>
  <c r="E599" i="29" s="1"/>
  <c r="AG600" i="29"/>
  <c r="G600" i="29" s="1"/>
  <c r="BI599" i="29"/>
  <c r="U599" i="29" s="1"/>
  <c r="T599" i="29" s="1"/>
  <c r="BS599" i="29"/>
  <c r="Y600" i="29"/>
  <c r="BL597" i="29"/>
  <c r="Z597" i="29"/>
  <c r="BQ598" i="29"/>
  <c r="BP599" i="29"/>
  <c r="W6" i="29"/>
  <c r="BT6" i="29"/>
  <c r="AM8" i="29"/>
  <c r="Y8" i="29" s="1"/>
  <c r="BK8" i="29" s="1"/>
  <c r="AA8" i="29" s="1"/>
  <c r="BU8" i="29" s="1"/>
  <c r="AU5" i="29"/>
  <c r="AU4" i="29"/>
  <c r="AU6" i="29"/>
  <c r="AU7" i="29"/>
  <c r="BC5" i="29"/>
  <c r="BK5" i="29" s="1"/>
  <c r="AA5" i="29" s="1"/>
  <c r="BC4" i="29"/>
  <c r="BK4" i="29" s="1"/>
  <c r="AA4" i="29" s="1"/>
  <c r="BC6" i="29"/>
  <c r="BK6" i="29" s="1"/>
  <c r="AA6" i="29" s="1"/>
  <c r="BC7" i="29"/>
  <c r="BK7" i="29" s="1"/>
  <c r="AA7" i="29" s="1"/>
  <c r="R155" i="27"/>
  <c r="H81" i="27"/>
  <c r="R146" i="27"/>
  <c r="H258" i="27"/>
  <c r="AB238" i="27"/>
  <c r="W97" i="27"/>
  <c r="R206" i="27"/>
  <c r="AB109" i="27"/>
  <c r="H31" i="27"/>
  <c r="AB46" i="27"/>
  <c r="R186" i="27"/>
  <c r="W218" i="27"/>
  <c r="AB62" i="27"/>
  <c r="R93" i="27"/>
  <c r="R92" i="27"/>
  <c r="H106" i="27"/>
  <c r="R47" i="27"/>
  <c r="AG95" i="27"/>
  <c r="W200" i="27"/>
  <c r="H59" i="27"/>
  <c r="R234" i="27"/>
  <c r="AL19" i="27"/>
  <c r="AB125" i="27"/>
  <c r="R174" i="27"/>
  <c r="AB156" i="27"/>
  <c r="AB70" i="27"/>
  <c r="W44" i="27"/>
  <c r="W238" i="27"/>
  <c r="H55" i="27"/>
  <c r="W50" i="27"/>
  <c r="R19" i="27"/>
  <c r="AG51" i="27"/>
  <c r="AB250" i="27"/>
  <c r="W110" i="27"/>
  <c r="R81" i="27"/>
  <c r="AG154" i="27"/>
  <c r="W45" i="27"/>
  <c r="H234" i="27"/>
  <c r="H169" i="27"/>
  <c r="R207" i="27"/>
  <c r="W188" i="27"/>
  <c r="R231" i="27"/>
  <c r="AQ49" i="27"/>
  <c r="R218" i="27"/>
  <c r="R233" i="27"/>
  <c r="R133" i="27"/>
  <c r="H124" i="27"/>
  <c r="AG74" i="27"/>
  <c r="AB134" i="27"/>
  <c r="AB179" i="27"/>
  <c r="R183" i="27"/>
  <c r="H60" i="27"/>
  <c r="AB206" i="27"/>
  <c r="AB100" i="27"/>
  <c r="W227" i="27"/>
  <c r="AB231" i="27"/>
  <c r="AG198" i="27"/>
  <c r="W237" i="27"/>
  <c r="W125" i="27"/>
  <c r="H70" i="27"/>
  <c r="AB122" i="27"/>
  <c r="AL37" i="27"/>
  <c r="AP179" i="27"/>
  <c r="AQ181" i="27"/>
  <c r="AQ21" i="27"/>
  <c r="R147" i="27"/>
  <c r="AP123" i="27"/>
  <c r="AQ125" i="27"/>
  <c r="H162" i="27"/>
  <c r="AB162" i="27"/>
  <c r="W131" i="27"/>
  <c r="AQ18" i="27"/>
  <c r="AG212" i="27"/>
  <c r="M95" i="27"/>
  <c r="AL9" i="16"/>
  <c r="V9" i="16" s="1"/>
  <c r="AP51" i="27"/>
  <c r="AQ53" i="27"/>
  <c r="AF9" i="16"/>
  <c r="D9" i="16" s="1"/>
  <c r="BD9" i="16" s="1"/>
  <c r="F9" i="16" s="1"/>
  <c r="E9" i="16" s="1"/>
  <c r="H227" i="27"/>
  <c r="H152" i="27"/>
  <c r="W106" i="27"/>
  <c r="P9" i="16"/>
  <c r="AK9" i="16"/>
  <c r="S9" i="16" s="1"/>
  <c r="AG9" i="16"/>
  <c r="G9" i="16" s="1"/>
  <c r="BE9" i="16" s="1"/>
  <c r="I9" i="16" s="1"/>
  <c r="AH9" i="16"/>
  <c r="J9" i="16" s="1"/>
  <c r="BF9" i="16" s="1"/>
  <c r="L9" i="16" s="1"/>
  <c r="AI9" i="16"/>
  <c r="M9" i="16" s="1"/>
  <c r="BO26" i="16"/>
  <c r="J46" i="16"/>
  <c r="J41" i="16"/>
  <c r="M59" i="16" s="1"/>
  <c r="N59" i="16" s="1"/>
  <c r="H41" i="16"/>
  <c r="BF8" i="16"/>
  <c r="L8" i="16" s="1"/>
  <c r="K8" i="16" s="1"/>
  <c r="BP8" i="16"/>
  <c r="BG8" i="16"/>
  <c r="O8" i="16" s="1"/>
  <c r="N8" i="16" s="1"/>
  <c r="N24" i="16"/>
  <c r="BQ24" i="16"/>
  <c r="B43" i="16"/>
  <c r="F43" i="16"/>
  <c r="BC24" i="16"/>
  <c r="BC4" i="16"/>
  <c r="BC6" i="16"/>
  <c r="BC5" i="16"/>
  <c r="BC7" i="16"/>
  <c r="BC25" i="16"/>
  <c r="BC26" i="16"/>
  <c r="BC8" i="16"/>
  <c r="AR24" i="16"/>
  <c r="BH24" i="16" s="1"/>
  <c r="R24" i="16" s="1"/>
  <c r="AR5" i="16"/>
  <c r="BH5" i="16" s="1"/>
  <c r="R5" i="16" s="1"/>
  <c r="AR25" i="16"/>
  <c r="BH25" i="16" s="1"/>
  <c r="R25" i="16" s="1"/>
  <c r="AR6" i="16"/>
  <c r="BH6" i="16" s="1"/>
  <c r="R6" i="16" s="1"/>
  <c r="AR4" i="16"/>
  <c r="BH4" i="16" s="1"/>
  <c r="R4" i="16" s="1"/>
  <c r="AS2" i="16"/>
  <c r="AR7" i="16"/>
  <c r="BH7" i="16" s="1"/>
  <c r="R7" i="16" s="1"/>
  <c r="AR8" i="16"/>
  <c r="BH8" i="16" s="1"/>
  <c r="R8" i="16" s="1"/>
  <c r="AR26" i="16"/>
  <c r="BH26" i="16" s="1"/>
  <c r="R26" i="16" s="1"/>
  <c r="Q26" i="16" s="1"/>
  <c r="BQ25" i="16"/>
  <c r="N4" i="16"/>
  <c r="BQ4" i="16"/>
  <c r="AW10" i="16"/>
  <c r="AO10" i="16"/>
  <c r="BA10" i="16"/>
  <c r="AS10" i="16"/>
  <c r="B10" i="16"/>
  <c r="AD10" i="16" s="1"/>
  <c r="AM10" i="16" s="1"/>
  <c r="Y10" i="16" s="1"/>
  <c r="AZ10" i="16"/>
  <c r="AR10" i="16"/>
  <c r="BB10" i="16"/>
  <c r="AN10" i="16"/>
  <c r="AY10" i="16"/>
  <c r="AQ10" i="16"/>
  <c r="BC10" i="16"/>
  <c r="AX10" i="16"/>
  <c r="C10" i="16"/>
  <c r="AE10" i="16" s="1"/>
  <c r="AV10" i="16"/>
  <c r="AC11" i="16"/>
  <c r="AP10" i="16"/>
  <c r="BE8" i="16"/>
  <c r="I8" i="16" s="1"/>
  <c r="H8" i="16" s="1"/>
  <c r="N7" i="16"/>
  <c r="BQ7" i="16"/>
  <c r="M54" i="16"/>
  <c r="BP26" i="16"/>
  <c r="C46" i="16"/>
  <c r="D55" i="16"/>
  <c r="AK27" i="16"/>
  <c r="S27" i="16" s="1"/>
  <c r="AM27" i="16"/>
  <c r="Y27" i="16" s="1"/>
  <c r="AG27" i="16"/>
  <c r="G27" i="16" s="1"/>
  <c r="BE27" i="16" s="1"/>
  <c r="I27" i="16" s="1"/>
  <c r="H27" i="16" s="1"/>
  <c r="AL27" i="16"/>
  <c r="V27" i="16" s="1"/>
  <c r="AH27" i="16"/>
  <c r="J27" i="16" s="1"/>
  <c r="BN26" i="16"/>
  <c r="M27" i="16"/>
  <c r="AX28" i="16"/>
  <c r="AP28" i="16"/>
  <c r="AW28" i="16"/>
  <c r="AO28" i="16"/>
  <c r="AS28" i="16"/>
  <c r="AR28" i="16"/>
  <c r="AQ28" i="16"/>
  <c r="AV28" i="16"/>
  <c r="AN28" i="16"/>
  <c r="BB28" i="16"/>
  <c r="C28" i="16"/>
  <c r="AE28" i="16" s="1"/>
  <c r="AY28" i="16"/>
  <c r="BC28" i="16"/>
  <c r="BA28" i="16"/>
  <c r="B28" i="16"/>
  <c r="AD28" i="16" s="1"/>
  <c r="AI28" i="16" s="1"/>
  <c r="AZ28" i="16"/>
  <c r="AF27" i="16"/>
  <c r="D27" i="16" s="1"/>
  <c r="AJ27" i="16"/>
  <c r="P27" i="16" s="1"/>
  <c r="AJ8" i="29"/>
  <c r="P8" i="29" s="1"/>
  <c r="AK8" i="29"/>
  <c r="S8" i="29" s="1"/>
  <c r="BI8" i="29" s="1"/>
  <c r="U8" i="29" s="1"/>
  <c r="BP7" i="29"/>
  <c r="AH8" i="29"/>
  <c r="J8" i="29" s="1"/>
  <c r="AF8" i="29"/>
  <c r="D8" i="29" s="1"/>
  <c r="AG8" i="29"/>
  <c r="G8" i="29" s="1"/>
  <c r="AZ9" i="29"/>
  <c r="AR9" i="29"/>
  <c r="AY9" i="29"/>
  <c r="AQ9" i="29"/>
  <c r="AT9" i="29"/>
  <c r="AC10" i="29"/>
  <c r="AX9" i="29"/>
  <c r="AP9" i="29"/>
  <c r="AU9" i="29"/>
  <c r="AW9" i="29"/>
  <c r="AO9" i="29"/>
  <c r="BB9" i="29"/>
  <c r="AV9" i="29"/>
  <c r="AN9" i="29"/>
  <c r="BC9" i="29"/>
  <c r="C9" i="29"/>
  <c r="AE9" i="29" s="1"/>
  <c r="BA9" i="29"/>
  <c r="AS9" i="29"/>
  <c r="B9" i="29"/>
  <c r="AD9" i="29" s="1"/>
  <c r="AL9" i="29" s="1"/>
  <c r="BJ7" i="29"/>
  <c r="X7" i="29" s="1"/>
  <c r="W7" i="29" s="1"/>
  <c r="AI8" i="29"/>
  <c r="M8" i="29" s="1"/>
  <c r="R261" i="27"/>
  <c r="AB33" i="27"/>
  <c r="AL239" i="27"/>
  <c r="AB163" i="27"/>
  <c r="W206" i="27"/>
  <c r="W90" i="27"/>
  <c r="R68" i="27"/>
  <c r="AG68" i="27"/>
  <c r="AB53" i="27"/>
  <c r="AB73" i="27"/>
  <c r="AG144" i="27"/>
  <c r="AG85" i="27"/>
  <c r="AG37" i="27"/>
  <c r="H43" i="27"/>
  <c r="W93" i="27"/>
  <c r="H136" i="27"/>
  <c r="W178" i="27"/>
  <c r="W27" i="27"/>
  <c r="W130" i="27"/>
  <c r="W25" i="27"/>
  <c r="R77" i="27"/>
  <c r="R62" i="27"/>
  <c r="H90" i="27"/>
  <c r="AG136" i="27"/>
  <c r="AB173" i="27"/>
  <c r="AB20" i="27"/>
  <c r="AB210" i="27"/>
  <c r="H117" i="27"/>
  <c r="AB67" i="27"/>
  <c r="AG167" i="27"/>
  <c r="H205" i="27"/>
  <c r="AG170" i="27"/>
  <c r="AG193" i="27"/>
  <c r="AQ173" i="27"/>
  <c r="H94" i="27"/>
  <c r="H242" i="27"/>
  <c r="AB130" i="27"/>
  <c r="AB132" i="27"/>
  <c r="W257" i="27"/>
  <c r="AG202" i="27"/>
  <c r="M249" i="27"/>
  <c r="AG156" i="27"/>
  <c r="R158" i="27"/>
  <c r="R110" i="27"/>
  <c r="W211" i="27"/>
  <c r="AB245" i="27"/>
  <c r="AG171" i="27"/>
  <c r="M250" i="27"/>
  <c r="AG115" i="27"/>
  <c r="AG47" i="27"/>
  <c r="H118" i="27"/>
  <c r="AL116" i="27"/>
  <c r="W124" i="27"/>
  <c r="AG123" i="27"/>
  <c r="AB99" i="27"/>
  <c r="AB76" i="27"/>
  <c r="AB50" i="27"/>
  <c r="AB63" i="27"/>
  <c r="W146" i="27"/>
  <c r="H38" i="27"/>
  <c r="AB232" i="27"/>
  <c r="AB81" i="27"/>
  <c r="AL251" i="27"/>
  <c r="W89" i="27"/>
  <c r="AG197" i="27"/>
  <c r="AL222" i="27"/>
  <c r="AG187" i="27"/>
  <c r="AB248" i="27"/>
  <c r="AG116" i="27"/>
  <c r="AL179" i="27"/>
  <c r="AL252" i="27"/>
  <c r="W184" i="27"/>
  <c r="AL152" i="27"/>
  <c r="W231" i="27"/>
  <c r="M109" i="27"/>
  <c r="AB89" i="27"/>
  <c r="AB36" i="27"/>
  <c r="AG261" i="27"/>
  <c r="AG65" i="27"/>
  <c r="AB170" i="27"/>
  <c r="AB135" i="27"/>
  <c r="AL122" i="27"/>
  <c r="AL256" i="27"/>
  <c r="AL145" i="27"/>
  <c r="AB112" i="27"/>
  <c r="AL42" i="27"/>
  <c r="W39" i="27"/>
  <c r="AL39" i="27"/>
  <c r="AG139" i="27"/>
  <c r="R148" i="27"/>
  <c r="AB207" i="27"/>
  <c r="AG184" i="27"/>
  <c r="AG107" i="27"/>
  <c r="AG78" i="27"/>
  <c r="W203" i="27"/>
  <c r="H179" i="27"/>
  <c r="AG23" i="27"/>
  <c r="H174" i="27"/>
  <c r="W129" i="27"/>
  <c r="AQ134" i="27"/>
  <c r="AB69" i="27"/>
  <c r="AL146" i="27"/>
  <c r="AL257" i="27"/>
  <c r="AL98" i="27"/>
  <c r="W191" i="27"/>
  <c r="AB144" i="27"/>
  <c r="AB22" i="27"/>
  <c r="W68" i="27"/>
  <c r="AB235" i="27"/>
  <c r="AG175" i="27"/>
  <c r="AG81" i="27"/>
  <c r="W250" i="27"/>
  <c r="AG205" i="27"/>
  <c r="AB40" i="27"/>
  <c r="W76" i="27"/>
  <c r="AG79" i="27"/>
  <c r="AB160" i="27"/>
  <c r="AG246" i="27"/>
  <c r="W235" i="27"/>
  <c r="AG62" i="27"/>
  <c r="W138" i="27"/>
  <c r="AG188" i="27"/>
  <c r="AG19" i="27"/>
  <c r="M78" i="27"/>
  <c r="M124" i="27"/>
  <c r="BN9" i="16" l="1"/>
  <c r="AI9" i="29"/>
  <c r="BO599" i="29"/>
  <c r="AG601" i="29"/>
  <c r="G601" i="29" s="1"/>
  <c r="AF601" i="29"/>
  <c r="BO8" i="16"/>
  <c r="BI600" i="29"/>
  <c r="U600" i="29" s="1"/>
  <c r="T600" i="29" s="1"/>
  <c r="AM601" i="29"/>
  <c r="Y601" i="29" s="1"/>
  <c r="AI601" i="29"/>
  <c r="M601" i="29" s="1"/>
  <c r="BQ601" i="29" s="1"/>
  <c r="AH601" i="29"/>
  <c r="J601" i="29" s="1"/>
  <c r="BF601" i="29" s="1"/>
  <c r="L601" i="29" s="1"/>
  <c r="K601" i="29" s="1"/>
  <c r="AL601" i="29"/>
  <c r="V601" i="29" s="1"/>
  <c r="BJ601" i="29" s="1"/>
  <c r="X601" i="29" s="1"/>
  <c r="W601" i="29" s="1"/>
  <c r="AB597" i="29"/>
  <c r="BT600" i="29"/>
  <c r="AB598" i="29"/>
  <c r="BI601" i="29"/>
  <c r="U601" i="29" s="1"/>
  <c r="T601" i="29" s="1"/>
  <c r="BH600" i="29"/>
  <c r="R600" i="29" s="1"/>
  <c r="Q600" i="29" s="1"/>
  <c r="AJ601" i="29"/>
  <c r="P601" i="29" s="1"/>
  <c r="BG600" i="29"/>
  <c r="O600" i="29" s="1"/>
  <c r="N600" i="29" s="1"/>
  <c r="BE601" i="29"/>
  <c r="I601" i="29" s="1"/>
  <c r="H601" i="29" s="1"/>
  <c r="BE600" i="29"/>
  <c r="I600" i="29" s="1"/>
  <c r="H600" i="29" s="1"/>
  <c r="BD600" i="29"/>
  <c r="F600" i="29" s="1"/>
  <c r="E600" i="29" s="1"/>
  <c r="BK600" i="29"/>
  <c r="AA600" i="29" s="1"/>
  <c r="D601" i="29"/>
  <c r="BN599" i="29"/>
  <c r="BQ599" i="29"/>
  <c r="BP600" i="29"/>
  <c r="BR599" i="29"/>
  <c r="BK601" i="29"/>
  <c r="AA601" i="29" s="1"/>
  <c r="BL599" i="29"/>
  <c r="Z599" i="29"/>
  <c r="BT599" i="29"/>
  <c r="AR602" i="29"/>
  <c r="AZ602" i="29"/>
  <c r="AC603" i="29"/>
  <c r="AT602" i="29"/>
  <c r="BB602" i="29"/>
  <c r="AN602" i="29"/>
  <c r="AX602" i="29"/>
  <c r="AO602" i="29"/>
  <c r="AY602" i="29"/>
  <c r="AQ602" i="29"/>
  <c r="BC602" i="29"/>
  <c r="B602" i="29"/>
  <c r="AD602" i="29" s="1"/>
  <c r="AI602" i="29" s="1"/>
  <c r="AH602" i="29"/>
  <c r="J602" i="29" s="1"/>
  <c r="AS602" i="29"/>
  <c r="AV602" i="29"/>
  <c r="AW602" i="29"/>
  <c r="BA602" i="29"/>
  <c r="AP602" i="29"/>
  <c r="C602" i="29"/>
  <c r="AE602" i="29" s="1"/>
  <c r="AU602" i="29"/>
  <c r="BG601" i="29"/>
  <c r="O601" i="29" s="1"/>
  <c r="N601" i="29" s="1"/>
  <c r="BU7" i="29"/>
  <c r="BL7" i="29"/>
  <c r="Z7" i="29"/>
  <c r="BU6" i="29"/>
  <c r="AB6" i="29" s="1"/>
  <c r="Z6" i="29"/>
  <c r="BL6" i="29"/>
  <c r="BU4" i="29"/>
  <c r="AB4" i="29" s="1"/>
  <c r="BL4" i="29"/>
  <c r="Z4" i="29"/>
  <c r="BU5" i="29"/>
  <c r="AB5" i="29" s="1"/>
  <c r="Z5" i="29"/>
  <c r="BL5" i="29"/>
  <c r="Z8" i="29"/>
  <c r="AK9" i="29"/>
  <c r="S9" i="29" s="1"/>
  <c r="BH9" i="16"/>
  <c r="R9" i="16" s="1"/>
  <c r="Q9" i="16" s="1"/>
  <c r="R59" i="16"/>
  <c r="AQ266" i="27"/>
  <c r="D60" i="16"/>
  <c r="J47" i="16"/>
  <c r="H45" i="16" s="1"/>
  <c r="E59" i="16" s="1"/>
  <c r="H46" i="16"/>
  <c r="BG9" i="16"/>
  <c r="O9" i="16" s="1"/>
  <c r="N9" i="16" s="1"/>
  <c r="AG10" i="16"/>
  <c r="G10" i="16" s="1"/>
  <c r="BE10" i="16" s="1"/>
  <c r="I10" i="16" s="1"/>
  <c r="H10" i="16" s="1"/>
  <c r="AK10" i="16"/>
  <c r="S10" i="16" s="1"/>
  <c r="BI10" i="16" s="1"/>
  <c r="U10" i="16" s="1"/>
  <c r="T10" i="16" s="1"/>
  <c r="Q8" i="16"/>
  <c r="BR8" i="16"/>
  <c r="Q5" i="16"/>
  <c r="BR5" i="16"/>
  <c r="AH10" i="16"/>
  <c r="J10" i="16" s="1"/>
  <c r="Q24" i="16"/>
  <c r="BR24" i="16"/>
  <c r="Q25" i="16"/>
  <c r="BR25" i="16"/>
  <c r="AI10" i="16"/>
  <c r="M10" i="16" s="1"/>
  <c r="BB11" i="16"/>
  <c r="C11" i="16"/>
  <c r="AE11" i="16" s="1"/>
  <c r="AC12" i="16"/>
  <c r="AX11" i="16"/>
  <c r="AP11" i="16"/>
  <c r="AW11" i="16"/>
  <c r="AO11" i="16"/>
  <c r="AS11" i="16"/>
  <c r="AZ11" i="16"/>
  <c r="AR11" i="16"/>
  <c r="BC11" i="16"/>
  <c r="AQ11" i="16"/>
  <c r="B11" i="16"/>
  <c r="AD11" i="16" s="1"/>
  <c r="AL11" i="16" s="1"/>
  <c r="V11" i="16" s="1"/>
  <c r="BA11" i="16"/>
  <c r="AN11" i="16"/>
  <c r="AY11" i="16"/>
  <c r="AV11" i="16"/>
  <c r="AF10" i="16"/>
  <c r="D10" i="16" s="1"/>
  <c r="Q7" i="16"/>
  <c r="BR7" i="16"/>
  <c r="BR26" i="16"/>
  <c r="AJ10" i="16"/>
  <c r="P10" i="16" s="1"/>
  <c r="AS25" i="16"/>
  <c r="BI25" i="16" s="1"/>
  <c r="U25" i="16" s="1"/>
  <c r="AS5" i="16"/>
  <c r="BI5" i="16" s="1"/>
  <c r="U5" i="16" s="1"/>
  <c r="AS24" i="16"/>
  <c r="BI24" i="16" s="1"/>
  <c r="U24" i="16" s="1"/>
  <c r="AT2" i="16"/>
  <c r="AS4" i="16"/>
  <c r="BI4" i="16" s="1"/>
  <c r="U4" i="16" s="1"/>
  <c r="AS6" i="16"/>
  <c r="BI6" i="16" s="1"/>
  <c r="U6" i="16" s="1"/>
  <c r="AS7" i="16"/>
  <c r="BI7" i="16" s="1"/>
  <c r="U7" i="16" s="1"/>
  <c r="AS26" i="16"/>
  <c r="BI26" i="16" s="1"/>
  <c r="U26" i="16" s="1"/>
  <c r="AS8" i="16"/>
  <c r="BI8" i="16" s="1"/>
  <c r="U8" i="16" s="1"/>
  <c r="AS9" i="16"/>
  <c r="BI9" i="16" s="1"/>
  <c r="U9" i="16" s="1"/>
  <c r="AS27" i="16"/>
  <c r="BI27" i="16" s="1"/>
  <c r="U27" i="16" s="1"/>
  <c r="T27" i="16" s="1"/>
  <c r="BQ8" i="16"/>
  <c r="AL10" i="16"/>
  <c r="V10" i="16" s="1"/>
  <c r="Q4" i="16"/>
  <c r="BR4" i="16"/>
  <c r="H9" i="16"/>
  <c r="BO9" i="16"/>
  <c r="Q6" i="16"/>
  <c r="BR6" i="16"/>
  <c r="K9" i="16"/>
  <c r="BP9" i="16"/>
  <c r="N54" i="16"/>
  <c r="G55" i="16"/>
  <c r="S55" i="16"/>
  <c r="V55" i="16" s="1"/>
  <c r="D54" i="16"/>
  <c r="C47" i="16"/>
  <c r="C48" i="16" s="1"/>
  <c r="AM28" i="16"/>
  <c r="Y28" i="16" s="1"/>
  <c r="AJ28" i="16"/>
  <c r="P28" i="16" s="1"/>
  <c r="AL28" i="16"/>
  <c r="V28" i="16" s="1"/>
  <c r="AG28" i="16"/>
  <c r="G28" i="16" s="1"/>
  <c r="BE28" i="16" s="1"/>
  <c r="I28" i="16" s="1"/>
  <c r="H28" i="16" s="1"/>
  <c r="BO27" i="16"/>
  <c r="BH27" i="16"/>
  <c r="R27" i="16" s="1"/>
  <c r="Q27" i="16" s="1"/>
  <c r="AK28" i="16"/>
  <c r="S28" i="16" s="1"/>
  <c r="M28" i="16"/>
  <c r="BF27" i="16"/>
  <c r="L27" i="16" s="1"/>
  <c r="K27" i="16" s="1"/>
  <c r="BD27" i="16"/>
  <c r="F27" i="16" s="1"/>
  <c r="E27" i="16" s="1"/>
  <c r="BG27" i="16"/>
  <c r="O27" i="16" s="1"/>
  <c r="N27" i="16" s="1"/>
  <c r="AH28" i="16"/>
  <c r="J28" i="16" s="1"/>
  <c r="AF28" i="16"/>
  <c r="D28" i="16" s="1"/>
  <c r="AH9" i="29"/>
  <c r="J9" i="29" s="1"/>
  <c r="BH8" i="29"/>
  <c r="R8" i="29" s="1"/>
  <c r="Q8" i="29" s="1"/>
  <c r="BT7" i="29"/>
  <c r="AB7" i="29" s="1"/>
  <c r="AM9" i="29"/>
  <c r="Y9" i="29" s="1"/>
  <c r="BK9" i="29" s="1"/>
  <c r="AA9" i="29" s="1"/>
  <c r="AJ9" i="29"/>
  <c r="P9" i="29" s="1"/>
  <c r="AV10" i="29"/>
  <c r="AN10" i="29"/>
  <c r="BC10" i="29"/>
  <c r="AU10" i="29"/>
  <c r="AQ10" i="29"/>
  <c r="AP10" i="29"/>
  <c r="BB10" i="29"/>
  <c r="AT10" i="29"/>
  <c r="AC11" i="29"/>
  <c r="BA10" i="29"/>
  <c r="AS10" i="29"/>
  <c r="C10" i="29"/>
  <c r="AE10" i="29" s="1"/>
  <c r="AY10" i="29"/>
  <c r="AZ10" i="29"/>
  <c r="AR10" i="29"/>
  <c r="B10" i="29"/>
  <c r="AD10" i="29" s="1"/>
  <c r="AM10" i="29" s="1"/>
  <c r="AX10" i="29"/>
  <c r="AW10" i="29"/>
  <c r="AO10" i="29"/>
  <c r="BE8" i="29"/>
  <c r="I8" i="29" s="1"/>
  <c r="H8" i="29" s="1"/>
  <c r="AF9" i="29"/>
  <c r="D9" i="29" s="1"/>
  <c r="BD8" i="29"/>
  <c r="BI9" i="29"/>
  <c r="U9" i="29" s="1"/>
  <c r="T9" i="29" s="1"/>
  <c r="M9" i="29"/>
  <c r="BG8" i="29"/>
  <c r="O8" i="29" s="1"/>
  <c r="N8" i="29" s="1"/>
  <c r="V9" i="29"/>
  <c r="T8" i="29"/>
  <c r="BS8" i="29"/>
  <c r="BF8" i="29"/>
  <c r="L8" i="29" s="1"/>
  <c r="K8" i="29" s="1"/>
  <c r="AG9" i="29"/>
  <c r="G9" i="29" s="1"/>
  <c r="M266" i="27"/>
  <c r="D8" i="27" s="1"/>
  <c r="H266" i="27"/>
  <c r="C8" i="27" s="1"/>
  <c r="R266" i="27"/>
  <c r="E8" i="27" s="1"/>
  <c r="AB266" i="27"/>
  <c r="G8" i="27" s="1"/>
  <c r="AL266" i="27"/>
  <c r="I8" i="27" s="1"/>
  <c r="W266" i="27"/>
  <c r="F8" i="27" s="1"/>
  <c r="AG266" i="27"/>
  <c r="H8" i="27" s="1"/>
  <c r="BP8" i="29" l="1"/>
  <c r="BS600" i="29"/>
  <c r="AL602" i="29"/>
  <c r="V602" i="29" s="1"/>
  <c r="AF602" i="29"/>
  <c r="D602" i="29" s="1"/>
  <c r="AG602" i="29"/>
  <c r="G602" i="29" s="1"/>
  <c r="BE602" i="29" s="1"/>
  <c r="I602" i="29" s="1"/>
  <c r="BN600" i="29"/>
  <c r="BR600" i="29"/>
  <c r="BS601" i="29"/>
  <c r="BQ9" i="16"/>
  <c r="AK602" i="29"/>
  <c r="S602" i="29" s="1"/>
  <c r="AJ602" i="29"/>
  <c r="P602" i="29" s="1"/>
  <c r="BH602" i="29" s="1"/>
  <c r="R602" i="29" s="1"/>
  <c r="Q602" i="29" s="1"/>
  <c r="BT601" i="29"/>
  <c r="M602" i="29"/>
  <c r="BG602" i="29" s="1"/>
  <c r="O602" i="29" s="1"/>
  <c r="N602" i="29" s="1"/>
  <c r="BQ600" i="29"/>
  <c r="AS603" i="29"/>
  <c r="BA603" i="29"/>
  <c r="AU603" i="29"/>
  <c r="BC603" i="29"/>
  <c r="AQ603" i="29"/>
  <c r="BB603" i="29"/>
  <c r="B603" i="29"/>
  <c r="AD603" i="29" s="1"/>
  <c r="AJ603" i="29" s="1"/>
  <c r="AR603" i="29"/>
  <c r="AV603" i="29"/>
  <c r="AW603" i="29"/>
  <c r="AO603" i="29"/>
  <c r="AP603" i="29"/>
  <c r="C603" i="29"/>
  <c r="AE603" i="29" s="1"/>
  <c r="AT603" i="29"/>
  <c r="AX603" i="29"/>
  <c r="AC604" i="29"/>
  <c r="AN603" i="29"/>
  <c r="AY603" i="29"/>
  <c r="AZ603" i="29"/>
  <c r="BP601" i="29"/>
  <c r="AM602" i="29"/>
  <c r="Y602" i="29" s="1"/>
  <c r="Z600" i="29"/>
  <c r="BL600" i="29"/>
  <c r="BF602" i="29"/>
  <c r="L602" i="29" s="1"/>
  <c r="K602" i="29" s="1"/>
  <c r="BD601" i="29"/>
  <c r="F601" i="29" s="1"/>
  <c r="E601" i="29" s="1"/>
  <c r="BO600" i="29"/>
  <c r="BJ602" i="29"/>
  <c r="X602" i="29" s="1"/>
  <c r="W602" i="29" s="1"/>
  <c r="AB599" i="29"/>
  <c r="BH601" i="29"/>
  <c r="R601" i="29" s="1"/>
  <c r="Q601" i="29" s="1"/>
  <c r="BU600" i="29"/>
  <c r="BO601" i="29"/>
  <c r="Z601" i="29"/>
  <c r="BD602" i="29"/>
  <c r="F602" i="29" s="1"/>
  <c r="E602" i="29" s="1"/>
  <c r="BU601" i="29"/>
  <c r="BR9" i="16"/>
  <c r="BO10" i="16"/>
  <c r="D59" i="16"/>
  <c r="H47" i="16"/>
  <c r="H48" i="16" s="1"/>
  <c r="S60" i="16"/>
  <c r="V60" i="16" s="1"/>
  <c r="G60" i="16"/>
  <c r="T9" i="16"/>
  <c r="BS9" i="16"/>
  <c r="AM11" i="16"/>
  <c r="Y11" i="16" s="1"/>
  <c r="BS26" i="16"/>
  <c r="T26" i="16"/>
  <c r="BH10" i="16"/>
  <c r="R10" i="16" s="1"/>
  <c r="Q10" i="16" s="1"/>
  <c r="AG11" i="16"/>
  <c r="G11" i="16" s="1"/>
  <c r="BS10" i="16"/>
  <c r="T25" i="16"/>
  <c r="BS25" i="16"/>
  <c r="T7" i="16"/>
  <c r="BS7" i="16"/>
  <c r="AH11" i="16"/>
  <c r="J11" i="16" s="1"/>
  <c r="BG10" i="16"/>
  <c r="O10" i="16" s="1"/>
  <c r="N10" i="16" s="1"/>
  <c r="T4" i="16"/>
  <c r="BS4" i="16"/>
  <c r="AK11" i="16"/>
  <c r="S11" i="16" s="1"/>
  <c r="T6" i="16"/>
  <c r="BS6" i="16"/>
  <c r="AT4" i="16"/>
  <c r="BJ4" i="16" s="1"/>
  <c r="X4" i="16" s="1"/>
  <c r="AU2" i="16"/>
  <c r="AU12" i="16" s="1"/>
  <c r="AT5" i="16"/>
  <c r="BJ5" i="16" s="1"/>
  <c r="X5" i="16" s="1"/>
  <c r="AT24" i="16"/>
  <c r="BJ24" i="16" s="1"/>
  <c r="X24" i="16" s="1"/>
  <c r="AT25" i="16"/>
  <c r="BJ25" i="16" s="1"/>
  <c r="X25" i="16" s="1"/>
  <c r="AT6" i="16"/>
  <c r="BJ6" i="16" s="1"/>
  <c r="X6" i="16" s="1"/>
  <c r="AT7" i="16"/>
  <c r="BJ7" i="16" s="1"/>
  <c r="X7" i="16" s="1"/>
  <c r="AT26" i="16"/>
  <c r="BJ26" i="16" s="1"/>
  <c r="X26" i="16" s="1"/>
  <c r="AT8" i="16"/>
  <c r="BJ8" i="16" s="1"/>
  <c r="X8" i="16" s="1"/>
  <c r="AT9" i="16"/>
  <c r="BJ9" i="16" s="1"/>
  <c r="X9" i="16" s="1"/>
  <c r="AT27" i="16"/>
  <c r="BJ27" i="16" s="1"/>
  <c r="X27" i="16" s="1"/>
  <c r="AT28" i="16"/>
  <c r="BJ28" i="16" s="1"/>
  <c r="X28" i="16" s="1"/>
  <c r="W28" i="16" s="1"/>
  <c r="AT10" i="16"/>
  <c r="BJ10" i="16" s="1"/>
  <c r="X10" i="16" s="1"/>
  <c r="W10" i="16" s="1"/>
  <c r="AJ11" i="16"/>
  <c r="P11" i="16" s="1"/>
  <c r="AI11" i="16"/>
  <c r="M11" i="16" s="1"/>
  <c r="BS27" i="16"/>
  <c r="T24" i="16"/>
  <c r="BS24" i="16"/>
  <c r="BD10" i="16"/>
  <c r="F10" i="16" s="1"/>
  <c r="E10" i="16" s="1"/>
  <c r="AF11" i="16"/>
  <c r="D11" i="16" s="1"/>
  <c r="AY12" i="16"/>
  <c r="AQ12" i="16"/>
  <c r="BC12" i="16"/>
  <c r="BA12" i="16"/>
  <c r="BB12" i="16"/>
  <c r="AT12" i="16"/>
  <c r="C12" i="16"/>
  <c r="AE12" i="16" s="1"/>
  <c r="AO12" i="16"/>
  <c r="AR12" i="16"/>
  <c r="AZ12" i="16"/>
  <c r="AN12" i="16"/>
  <c r="AC13" i="16"/>
  <c r="AP12" i="16"/>
  <c r="AX12" i="16"/>
  <c r="B12" i="16"/>
  <c r="AD12" i="16" s="1"/>
  <c r="AG12" i="16" s="1"/>
  <c r="G12" i="16" s="1"/>
  <c r="AW12" i="16"/>
  <c r="AV12" i="16"/>
  <c r="AS12" i="16"/>
  <c r="T5" i="16"/>
  <c r="BS5" i="16"/>
  <c r="T8" i="16"/>
  <c r="BS8" i="16"/>
  <c r="AT11" i="16"/>
  <c r="BJ11" i="16" s="1"/>
  <c r="X11" i="16" s="1"/>
  <c r="BF10" i="16"/>
  <c r="L10" i="16" s="1"/>
  <c r="K10" i="16" s="1"/>
  <c r="G54" i="16"/>
  <c r="K54" i="16" s="1"/>
  <c r="S54" i="16"/>
  <c r="BP27" i="16"/>
  <c r="BO28" i="16"/>
  <c r="BR27" i="16"/>
  <c r="BQ27" i="16"/>
  <c r="BN27" i="16"/>
  <c r="BI28" i="16"/>
  <c r="U28" i="16" s="1"/>
  <c r="T28" i="16" s="1"/>
  <c r="BD28" i="16"/>
  <c r="F28" i="16" s="1"/>
  <c r="E28" i="16" s="1"/>
  <c r="BG28" i="16"/>
  <c r="O28" i="16" s="1"/>
  <c r="N28" i="16" s="1"/>
  <c r="BF28" i="16"/>
  <c r="L28" i="16" s="1"/>
  <c r="K28" i="16" s="1"/>
  <c r="BH28" i="16"/>
  <c r="R28" i="16" s="1"/>
  <c r="Q28" i="16" s="1"/>
  <c r="BU9" i="29"/>
  <c r="AK10" i="29"/>
  <c r="S10" i="29" s="1"/>
  <c r="AG10" i="29"/>
  <c r="G10" i="29" s="1"/>
  <c r="AF10" i="29"/>
  <c r="D10" i="29" s="1"/>
  <c r="BD10" i="29" s="1"/>
  <c r="F10" i="29" s="1"/>
  <c r="E10" i="29" s="1"/>
  <c r="AL10" i="29"/>
  <c r="V10" i="29" s="1"/>
  <c r="AH10" i="29"/>
  <c r="J10" i="29" s="1"/>
  <c r="BR8" i="29"/>
  <c r="BS9" i="29"/>
  <c r="BO8" i="29"/>
  <c r="F8" i="29"/>
  <c r="BL8" i="29"/>
  <c r="BJ9" i="29"/>
  <c r="X9" i="29" s="1"/>
  <c r="W9" i="29" s="1"/>
  <c r="BE9" i="29"/>
  <c r="I9" i="29" s="1"/>
  <c r="H9" i="29" s="1"/>
  <c r="BQ8" i="29"/>
  <c r="AI10" i="29"/>
  <c r="M10" i="29" s="1"/>
  <c r="BA11" i="29"/>
  <c r="AS11" i="29"/>
  <c r="B11" i="29"/>
  <c r="AD11" i="29" s="1"/>
  <c r="AG11" i="29" s="1"/>
  <c r="BB11" i="29"/>
  <c r="AZ11" i="29"/>
  <c r="AR11" i="29"/>
  <c r="AN11" i="29"/>
  <c r="AU11" i="29"/>
  <c r="AT11" i="29"/>
  <c r="AY11" i="29"/>
  <c r="AQ11" i="29"/>
  <c r="AC12" i="29"/>
  <c r="AX11" i="29"/>
  <c r="AP11" i="29"/>
  <c r="C11" i="29"/>
  <c r="AE11" i="29" s="1"/>
  <c r="AW11" i="29"/>
  <c r="AO11" i="29"/>
  <c r="AV11" i="29"/>
  <c r="BC11" i="29"/>
  <c r="BE10" i="29"/>
  <c r="I10" i="29" s="1"/>
  <c r="H10" i="29" s="1"/>
  <c r="Z9" i="29"/>
  <c r="Y10" i="29"/>
  <c r="BH9" i="29"/>
  <c r="R9" i="29" s="1"/>
  <c r="Q9" i="29" s="1"/>
  <c r="BD9" i="29"/>
  <c r="F9" i="29" s="1"/>
  <c r="E9" i="29" s="1"/>
  <c r="BG9" i="29"/>
  <c r="O9" i="29" s="1"/>
  <c r="N9" i="29" s="1"/>
  <c r="AJ10" i="29"/>
  <c r="P10" i="29" s="1"/>
  <c r="BF9" i="29"/>
  <c r="L9" i="29" s="1"/>
  <c r="K9" i="29" s="1"/>
  <c r="AF603" i="29" l="1"/>
  <c r="D603" i="29" s="1"/>
  <c r="BD603" i="29" s="1"/>
  <c r="F603" i="29" s="1"/>
  <c r="E603" i="29" s="1"/>
  <c r="AL603" i="29"/>
  <c r="V603" i="29" s="1"/>
  <c r="BJ603" i="29" s="1"/>
  <c r="X603" i="29" s="1"/>
  <c r="W603" i="29" s="1"/>
  <c r="AI603" i="29"/>
  <c r="M603" i="29" s="1"/>
  <c r="BP10" i="16"/>
  <c r="AG603" i="29"/>
  <c r="G603" i="29" s="1"/>
  <c r="BE603" i="29" s="1"/>
  <c r="I603" i="29" s="1"/>
  <c r="H603" i="29" s="1"/>
  <c r="BP9" i="29"/>
  <c r="BT602" i="29"/>
  <c r="AM603" i="29"/>
  <c r="Y603" i="29" s="1"/>
  <c r="BK603" i="29" s="1"/>
  <c r="AA603" i="29" s="1"/>
  <c r="BU603" i="29" s="1"/>
  <c r="H602" i="29"/>
  <c r="BO602" i="29"/>
  <c r="BN601" i="29"/>
  <c r="AB601" i="29" s="1"/>
  <c r="P603" i="29"/>
  <c r="BH603" i="29" s="1"/>
  <c r="R603" i="29" s="1"/>
  <c r="Q603" i="29" s="1"/>
  <c r="AB600" i="29"/>
  <c r="BR601" i="29"/>
  <c r="BO9" i="29"/>
  <c r="BG603" i="29"/>
  <c r="O603" i="29" s="1"/>
  <c r="N603" i="29" s="1"/>
  <c r="AH603" i="29"/>
  <c r="J603" i="29" s="1"/>
  <c r="BN602" i="29"/>
  <c r="BI602" i="29"/>
  <c r="U602" i="29" s="1"/>
  <c r="T602" i="29" s="1"/>
  <c r="BL601" i="29"/>
  <c r="AK603" i="29"/>
  <c r="S603" i="29" s="1"/>
  <c r="BR602" i="29"/>
  <c r="BK602" i="29"/>
  <c r="AA602" i="29" s="1"/>
  <c r="BU602" i="29" s="1"/>
  <c r="AT604" i="29"/>
  <c r="BB604" i="29"/>
  <c r="AP604" i="29"/>
  <c r="AY604" i="29"/>
  <c r="AQ604" i="29"/>
  <c r="AZ604" i="29"/>
  <c r="AS604" i="29"/>
  <c r="BC604" i="29"/>
  <c r="AC605" i="29"/>
  <c r="AU604" i="29"/>
  <c r="AW604" i="29"/>
  <c r="AX604" i="29"/>
  <c r="BA604" i="29"/>
  <c r="C604" i="29"/>
  <c r="AE604" i="29" s="1"/>
  <c r="AO604" i="29"/>
  <c r="AN604" i="29"/>
  <c r="AR604" i="29"/>
  <c r="AV604" i="29"/>
  <c r="B604" i="29"/>
  <c r="AD604" i="29" s="1"/>
  <c r="AG604" i="29" s="1"/>
  <c r="G604" i="29" s="1"/>
  <c r="BP602" i="29"/>
  <c r="BQ602" i="29"/>
  <c r="G11" i="29"/>
  <c r="BN10" i="29"/>
  <c r="BT10" i="16"/>
  <c r="AJ12" i="16"/>
  <c r="P12" i="16" s="1"/>
  <c r="BH12" i="16" s="1"/>
  <c r="R12" i="16" s="1"/>
  <c r="Q12" i="16" s="1"/>
  <c r="AH12" i="16"/>
  <c r="J12" i="16" s="1"/>
  <c r="BF12" i="16" s="1"/>
  <c r="L12" i="16" s="1"/>
  <c r="AK12" i="16"/>
  <c r="S12" i="16" s="1"/>
  <c r="BI12" i="16" s="1"/>
  <c r="U12" i="16" s="1"/>
  <c r="T12" i="16" s="1"/>
  <c r="G59" i="16"/>
  <c r="K59" i="16" s="1"/>
  <c r="S59" i="16"/>
  <c r="AL12" i="16"/>
  <c r="V12" i="16" s="1"/>
  <c r="BJ12" i="16" s="1"/>
  <c r="X12" i="16" s="1"/>
  <c r="W12" i="16" s="1"/>
  <c r="W11" i="16"/>
  <c r="BT11" i="16"/>
  <c r="BI11" i="16"/>
  <c r="U11" i="16" s="1"/>
  <c r="T11" i="16" s="1"/>
  <c r="BE12" i="16"/>
  <c r="I12" i="16" s="1"/>
  <c r="H12" i="16" s="1"/>
  <c r="BD11" i="16"/>
  <c r="F11" i="16" s="1"/>
  <c r="E11" i="16" s="1"/>
  <c r="W25" i="16"/>
  <c r="BT25" i="16"/>
  <c r="W6" i="16"/>
  <c r="BT6" i="16"/>
  <c r="AI12" i="16"/>
  <c r="M12" i="16" s="1"/>
  <c r="AM12" i="16"/>
  <c r="Y12" i="16" s="1"/>
  <c r="BK12" i="16" s="1"/>
  <c r="AA12" i="16" s="1"/>
  <c r="BN10" i="16"/>
  <c r="W24" i="16"/>
  <c r="BT24" i="16"/>
  <c r="W27" i="16"/>
  <c r="BT27" i="16"/>
  <c r="BH11" i="16"/>
  <c r="R11" i="16" s="1"/>
  <c r="Q11" i="16" s="1"/>
  <c r="W5" i="16"/>
  <c r="BT5" i="16"/>
  <c r="AF12" i="16"/>
  <c r="D12" i="16" s="1"/>
  <c r="AV13" i="16"/>
  <c r="AN13" i="16"/>
  <c r="BC13" i="16"/>
  <c r="AU13" i="16"/>
  <c r="AZ13" i="16"/>
  <c r="AR13" i="16"/>
  <c r="AC14" i="16"/>
  <c r="AX13" i="16"/>
  <c r="AY13" i="16"/>
  <c r="AQ13" i="16"/>
  <c r="AP13" i="16"/>
  <c r="BB13" i="16"/>
  <c r="B13" i="16"/>
  <c r="AD13" i="16" s="1"/>
  <c r="AJ13" i="16" s="1"/>
  <c r="BA13" i="16"/>
  <c r="AO13" i="16"/>
  <c r="AW13" i="16"/>
  <c r="AT13" i="16"/>
  <c r="AS13" i="16"/>
  <c r="C13" i="16"/>
  <c r="AE13" i="16" s="1"/>
  <c r="W9" i="16"/>
  <c r="BT9" i="16"/>
  <c r="AU24" i="16"/>
  <c r="BK24" i="16" s="1"/>
  <c r="AA24" i="16" s="1"/>
  <c r="AU4" i="16"/>
  <c r="BK4" i="16" s="1"/>
  <c r="AA4" i="16" s="1"/>
  <c r="AU5" i="16"/>
  <c r="BK5" i="16" s="1"/>
  <c r="AA5" i="16" s="1"/>
  <c r="AU25" i="16"/>
  <c r="BK25" i="16" s="1"/>
  <c r="AA25" i="16" s="1"/>
  <c r="AU6" i="16"/>
  <c r="BK6" i="16" s="1"/>
  <c r="AA6" i="16" s="1"/>
  <c r="AU7" i="16"/>
  <c r="BK7" i="16" s="1"/>
  <c r="AA7" i="16" s="1"/>
  <c r="AU8" i="16"/>
  <c r="BK8" i="16" s="1"/>
  <c r="AA8" i="16" s="1"/>
  <c r="AU26" i="16"/>
  <c r="BK26" i="16" s="1"/>
  <c r="AA26" i="16" s="1"/>
  <c r="AU27" i="16"/>
  <c r="BK27" i="16" s="1"/>
  <c r="AA27" i="16" s="1"/>
  <c r="AU9" i="16"/>
  <c r="BK9" i="16" s="1"/>
  <c r="AA9" i="16" s="1"/>
  <c r="AU28" i="16"/>
  <c r="BK28" i="16" s="1"/>
  <c r="AA28" i="16" s="1"/>
  <c r="BL28" i="16" s="1"/>
  <c r="AU10" i="16"/>
  <c r="BK10" i="16" s="1"/>
  <c r="AA10" i="16" s="1"/>
  <c r="AU11" i="16"/>
  <c r="BK11" i="16" s="1"/>
  <c r="AA11" i="16" s="1"/>
  <c r="W8" i="16"/>
  <c r="BT8" i="16"/>
  <c r="W4" i="16"/>
  <c r="BT4" i="16"/>
  <c r="BQ10" i="16"/>
  <c r="W26" i="16"/>
  <c r="BT26" i="16"/>
  <c r="BE11" i="16"/>
  <c r="I11" i="16" s="1"/>
  <c r="H11" i="16" s="1"/>
  <c r="BG11" i="16"/>
  <c r="O11" i="16" s="1"/>
  <c r="N11" i="16" s="1"/>
  <c r="W7" i="16"/>
  <c r="BT7" i="16"/>
  <c r="BF11" i="16"/>
  <c r="L11" i="16" s="1"/>
  <c r="K11" i="16" s="1"/>
  <c r="BR10" i="16"/>
  <c r="T54" i="16"/>
  <c r="V54" i="16"/>
  <c r="BR28" i="16"/>
  <c r="BP28" i="16"/>
  <c r="BN28" i="16"/>
  <c r="BQ28" i="16"/>
  <c r="BT28" i="16"/>
  <c r="BS28" i="16"/>
  <c r="BL9" i="29"/>
  <c r="BF10" i="29"/>
  <c r="L10" i="29" s="1"/>
  <c r="K10" i="29" s="1"/>
  <c r="BN9" i="29"/>
  <c r="AI11" i="29"/>
  <c r="M11" i="29" s="1"/>
  <c r="BG11" i="29" s="1"/>
  <c r="O11" i="29" s="1"/>
  <c r="N11" i="29" s="1"/>
  <c r="AM11" i="29"/>
  <c r="Y11" i="29" s="1"/>
  <c r="BK11" i="29" s="1"/>
  <c r="AA11" i="29" s="1"/>
  <c r="Z11" i="29" s="1"/>
  <c r="AK11" i="29"/>
  <c r="S11" i="29" s="1"/>
  <c r="BI11" i="29" s="1"/>
  <c r="U11" i="29" s="1"/>
  <c r="T11" i="29" s="1"/>
  <c r="AH11" i="29"/>
  <c r="J11" i="29" s="1"/>
  <c r="AF11" i="29"/>
  <c r="D11" i="29" s="1"/>
  <c r="BG10" i="29"/>
  <c r="O10" i="29" s="1"/>
  <c r="N10" i="29" s="1"/>
  <c r="BQ9" i="29"/>
  <c r="BJ10" i="29"/>
  <c r="X10" i="29" s="1"/>
  <c r="W10" i="29" s="1"/>
  <c r="E8" i="29"/>
  <c r="BN8" i="29"/>
  <c r="AB8" i="29" s="1"/>
  <c r="BI10" i="29"/>
  <c r="U10" i="29" s="1"/>
  <c r="T10" i="29" s="1"/>
  <c r="AL11" i="29"/>
  <c r="V11" i="29" s="1"/>
  <c r="BO10" i="29"/>
  <c r="AJ11" i="29"/>
  <c r="P11" i="29" s="1"/>
  <c r="AW12" i="29"/>
  <c r="AO12" i="29"/>
  <c r="B12" i="29"/>
  <c r="AD12" i="29" s="1"/>
  <c r="AH12" i="29" s="1"/>
  <c r="J12" i="29" s="1"/>
  <c r="AV12" i="29"/>
  <c r="AN12" i="29"/>
  <c r="AR12" i="29"/>
  <c r="AY12" i="29"/>
  <c r="AC13" i="29"/>
  <c r="BC12" i="29"/>
  <c r="AU12" i="29"/>
  <c r="BB12" i="29"/>
  <c r="AT12" i="29"/>
  <c r="AQ12" i="29"/>
  <c r="BA12" i="29"/>
  <c r="AS12" i="29"/>
  <c r="C12" i="29"/>
  <c r="AE12" i="29" s="1"/>
  <c r="AZ12" i="29"/>
  <c r="AP12" i="29"/>
  <c r="AX12" i="29"/>
  <c r="BT9" i="29"/>
  <c r="BK10" i="29"/>
  <c r="AA10" i="29" s="1"/>
  <c r="BU10" i="29" s="1"/>
  <c r="BH10" i="29"/>
  <c r="R10" i="29" s="1"/>
  <c r="Q10" i="29" s="1"/>
  <c r="BR9" i="29"/>
  <c r="BE11" i="29"/>
  <c r="I11" i="29" s="1"/>
  <c r="H11" i="29" s="1"/>
  <c r="BO12" i="16" l="1"/>
  <c r="BN603" i="29"/>
  <c r="BP11" i="16"/>
  <c r="K12" i="16"/>
  <c r="BP12" i="16"/>
  <c r="BO11" i="16"/>
  <c r="BN11" i="16"/>
  <c r="BE604" i="29"/>
  <c r="I604" i="29" s="1"/>
  <c r="H604" i="29" s="1"/>
  <c r="BO604" i="29"/>
  <c r="AJ604" i="29"/>
  <c r="P604" i="29" s="1"/>
  <c r="BF603" i="29"/>
  <c r="L603" i="29" s="1"/>
  <c r="K603" i="29" s="1"/>
  <c r="AF604" i="29"/>
  <c r="D604" i="29" s="1"/>
  <c r="AL604" i="29"/>
  <c r="V604" i="29" s="1"/>
  <c r="BO603" i="29"/>
  <c r="Z602" i="29"/>
  <c r="BL602" i="29"/>
  <c r="BQ603" i="29"/>
  <c r="AH604" i="29"/>
  <c r="J604" i="29" s="1"/>
  <c r="BI603" i="29"/>
  <c r="U603" i="29" s="1"/>
  <c r="T603" i="29" s="1"/>
  <c r="AK604" i="29"/>
  <c r="S604" i="29" s="1"/>
  <c r="Z603" i="29"/>
  <c r="BL603" i="29"/>
  <c r="AI604" i="29"/>
  <c r="M604" i="29" s="1"/>
  <c r="AM604" i="29"/>
  <c r="Y604" i="29" s="1"/>
  <c r="AR605" i="29"/>
  <c r="AZ605" i="29"/>
  <c r="AC606" i="29"/>
  <c r="AS605" i="29"/>
  <c r="BA605" i="29"/>
  <c r="B605" i="29"/>
  <c r="AD605" i="29" s="1"/>
  <c r="AG605" i="29" s="1"/>
  <c r="G605" i="29" s="1"/>
  <c r="AU605" i="29"/>
  <c r="BC605" i="29"/>
  <c r="C605" i="29"/>
  <c r="AE605" i="29" s="1"/>
  <c r="AN605" i="29"/>
  <c r="AV605" i="29"/>
  <c r="AX605" i="29"/>
  <c r="BB605" i="29"/>
  <c r="AO605" i="29"/>
  <c r="AY605" i="29"/>
  <c r="AW605" i="29"/>
  <c r="AP605" i="29"/>
  <c r="AQ605" i="29"/>
  <c r="AT605" i="29"/>
  <c r="BT603" i="29"/>
  <c r="BS602" i="29"/>
  <c r="AB602" i="29" s="1"/>
  <c r="BR603" i="29"/>
  <c r="BT10" i="29"/>
  <c r="BS10" i="29"/>
  <c r="BR10" i="29"/>
  <c r="BS12" i="16"/>
  <c r="AF13" i="16"/>
  <c r="BQ11" i="16"/>
  <c r="AH13" i="16"/>
  <c r="J13" i="16" s="1"/>
  <c r="V59" i="16"/>
  <c r="T59" i="16"/>
  <c r="AL13" i="16"/>
  <c r="V13" i="16" s="1"/>
  <c r="BT12" i="16"/>
  <c r="AI13" i="16"/>
  <c r="M13" i="16" s="1"/>
  <c r="AK13" i="16"/>
  <c r="S13" i="16" s="1"/>
  <c r="BU12" i="16"/>
  <c r="Z12" i="16"/>
  <c r="BU7" i="16"/>
  <c r="BL7" i="16"/>
  <c r="Z7" i="16"/>
  <c r="BG12" i="16"/>
  <c r="O12" i="16" s="1"/>
  <c r="N12" i="16" s="1"/>
  <c r="BL8" i="16"/>
  <c r="BU8" i="16"/>
  <c r="Z8" i="16"/>
  <c r="BU6" i="16"/>
  <c r="Z6" i="16"/>
  <c r="BL6" i="16"/>
  <c r="AM13" i="16"/>
  <c r="Y13" i="16" s="1"/>
  <c r="BK13" i="16" s="1"/>
  <c r="AA13" i="16" s="1"/>
  <c r="Z25" i="16"/>
  <c r="BL25" i="16"/>
  <c r="BU25" i="16"/>
  <c r="D13" i="16"/>
  <c r="BD12" i="16"/>
  <c r="F12" i="16" s="1"/>
  <c r="E12" i="16" s="1"/>
  <c r="BU11" i="16"/>
  <c r="Z11" i="16"/>
  <c r="BL11" i="16"/>
  <c r="BU10" i="16"/>
  <c r="BL10" i="16"/>
  <c r="Z10" i="16"/>
  <c r="BU28" i="16"/>
  <c r="Z28" i="16"/>
  <c r="BU5" i="16"/>
  <c r="BL5" i="16"/>
  <c r="Z5" i="16"/>
  <c r="AG13" i="16"/>
  <c r="G13" i="16" s="1"/>
  <c r="BA14" i="16"/>
  <c r="AS14" i="16"/>
  <c r="B14" i="16"/>
  <c r="AD14" i="16" s="1"/>
  <c r="AI14" i="16" s="1"/>
  <c r="AZ14" i="16"/>
  <c r="AR14" i="16"/>
  <c r="AW14" i="16"/>
  <c r="AO14" i="16"/>
  <c r="BC14" i="16"/>
  <c r="AV14" i="16"/>
  <c r="AN14" i="16"/>
  <c r="AU14" i="16"/>
  <c r="AC15" i="16"/>
  <c r="C14" i="16"/>
  <c r="AE14" i="16" s="1"/>
  <c r="BB14" i="16"/>
  <c r="AY14" i="16"/>
  <c r="AX14" i="16"/>
  <c r="AT14" i="16"/>
  <c r="AQ14" i="16"/>
  <c r="AP14" i="16"/>
  <c r="BR12" i="16"/>
  <c r="BS11" i="16"/>
  <c r="BU9" i="16"/>
  <c r="Z9" i="16"/>
  <c r="BL9" i="16"/>
  <c r="BU4" i="16"/>
  <c r="Z4" i="16"/>
  <c r="BL4" i="16"/>
  <c r="BU27" i="16"/>
  <c r="Z27" i="16"/>
  <c r="BL27" i="16"/>
  <c r="BU24" i="16"/>
  <c r="BL24" i="16"/>
  <c r="Z24" i="16"/>
  <c r="P13" i="16"/>
  <c r="BR11" i="16"/>
  <c r="Z26" i="16"/>
  <c r="BL26" i="16"/>
  <c r="BU26" i="16"/>
  <c r="AB9" i="29"/>
  <c r="BD11" i="29"/>
  <c r="F11" i="29" s="1"/>
  <c r="E11" i="29" s="1"/>
  <c r="AL12" i="29"/>
  <c r="V12" i="29" s="1"/>
  <c r="BJ12" i="29" s="1"/>
  <c r="X12" i="29" s="1"/>
  <c r="W12" i="29" s="1"/>
  <c r="AJ12" i="29"/>
  <c r="P12" i="29" s="1"/>
  <c r="BF11" i="29"/>
  <c r="L11" i="29" s="1"/>
  <c r="K11" i="29" s="1"/>
  <c r="BS11" i="29"/>
  <c r="AK12" i="29"/>
  <c r="S12" i="29" s="1"/>
  <c r="AG12" i="29"/>
  <c r="G12" i="29" s="1"/>
  <c r="AM12" i="29"/>
  <c r="Y12" i="29" s="1"/>
  <c r="BK12" i="29" s="1"/>
  <c r="AA12" i="29" s="1"/>
  <c r="BU11" i="29"/>
  <c r="BP10" i="29"/>
  <c r="Z10" i="29"/>
  <c r="BL10" i="29"/>
  <c r="BH11" i="29"/>
  <c r="R11" i="29" s="1"/>
  <c r="Q11" i="29" s="1"/>
  <c r="BQ11" i="29"/>
  <c r="AF12" i="29"/>
  <c r="D12" i="29" s="1"/>
  <c r="BB13" i="29"/>
  <c r="AT13" i="29"/>
  <c r="C13" i="29"/>
  <c r="AE13" i="29" s="1"/>
  <c r="BA13" i="29"/>
  <c r="AS13" i="29"/>
  <c r="B13" i="29"/>
  <c r="AD13" i="29" s="1"/>
  <c r="AI13" i="29" s="1"/>
  <c r="AZ13" i="29"/>
  <c r="AR13" i="29"/>
  <c r="AW13" i="29"/>
  <c r="AN13" i="29"/>
  <c r="AY13" i="29"/>
  <c r="AQ13" i="29"/>
  <c r="AO13" i="29"/>
  <c r="BC13" i="29"/>
  <c r="AC14" i="29"/>
  <c r="AX13" i="29"/>
  <c r="AP13" i="29"/>
  <c r="AV13" i="29"/>
  <c r="AU13" i="29"/>
  <c r="BO11" i="29"/>
  <c r="BQ10" i="29"/>
  <c r="BF12" i="29"/>
  <c r="L12" i="29" s="1"/>
  <c r="K12" i="29" s="1"/>
  <c r="BJ11" i="29"/>
  <c r="X11" i="29" s="1"/>
  <c r="W11" i="29" s="1"/>
  <c r="AI12" i="29"/>
  <c r="M12" i="29" s="1"/>
  <c r="BS603" i="29" l="1"/>
  <c r="BL11" i="29"/>
  <c r="BE605" i="29"/>
  <c r="I605" i="29" s="1"/>
  <c r="H605" i="29" s="1"/>
  <c r="AK605" i="29"/>
  <c r="S605" i="29" s="1"/>
  <c r="AL605" i="29"/>
  <c r="V605" i="29" s="1"/>
  <c r="AI605" i="29"/>
  <c r="M605" i="29" s="1"/>
  <c r="AM605" i="29"/>
  <c r="Y605" i="29" s="1"/>
  <c r="BF604" i="29"/>
  <c r="L604" i="29" s="1"/>
  <c r="K604" i="29" s="1"/>
  <c r="BP603" i="29"/>
  <c r="AB603" i="29" s="1"/>
  <c r="BK604" i="29"/>
  <c r="AA604" i="29" s="1"/>
  <c r="BU604" i="29" s="1"/>
  <c r="BD604" i="29"/>
  <c r="F604" i="29" s="1"/>
  <c r="E604" i="29" s="1"/>
  <c r="BN604" i="29"/>
  <c r="BG604" i="29"/>
  <c r="O604" i="29" s="1"/>
  <c r="N604" i="29" s="1"/>
  <c r="BH604" i="29"/>
  <c r="R604" i="29" s="1"/>
  <c r="Q604" i="29" s="1"/>
  <c r="BJ604" i="29"/>
  <c r="X604" i="29" s="1"/>
  <c r="W604" i="29" s="1"/>
  <c r="AH605" i="29"/>
  <c r="J605" i="29" s="1"/>
  <c r="AJ605" i="29"/>
  <c r="P605" i="29" s="1"/>
  <c r="BI604" i="29"/>
  <c r="U604" i="29" s="1"/>
  <c r="T604" i="29" s="1"/>
  <c r="AF605" i="29"/>
  <c r="D605" i="29" s="1"/>
  <c r="AS606" i="29"/>
  <c r="BA606" i="29"/>
  <c r="AT606" i="29"/>
  <c r="AN606" i="29"/>
  <c r="AV606" i="29"/>
  <c r="AY606" i="29"/>
  <c r="AP606" i="29"/>
  <c r="BB606" i="29"/>
  <c r="B606" i="29"/>
  <c r="AD606" i="29" s="1"/>
  <c r="AL606" i="29" s="1"/>
  <c r="V606" i="29" s="1"/>
  <c r="AQ606" i="29"/>
  <c r="BC606" i="29"/>
  <c r="AX606" i="29"/>
  <c r="AZ606" i="29"/>
  <c r="C606" i="29"/>
  <c r="AE606" i="29" s="1"/>
  <c r="AO606" i="29"/>
  <c r="AR606" i="29"/>
  <c r="AU606" i="29"/>
  <c r="AC607" i="29"/>
  <c r="AW606" i="29"/>
  <c r="AL14" i="16"/>
  <c r="V14" i="16" s="1"/>
  <c r="AG14" i="16"/>
  <c r="G14" i="16" s="1"/>
  <c r="BE14" i="16" s="1"/>
  <c r="I14" i="16" s="1"/>
  <c r="H14" i="16" s="1"/>
  <c r="AJ14" i="16"/>
  <c r="P14" i="16" s="1"/>
  <c r="AB10" i="29"/>
  <c r="M13" i="29"/>
  <c r="BG13" i="29" s="1"/>
  <c r="O13" i="29" s="1"/>
  <c r="N13" i="29" s="1"/>
  <c r="AH14" i="16"/>
  <c r="J14" i="16" s="1"/>
  <c r="BF14" i="16" s="1"/>
  <c r="L14" i="16" s="1"/>
  <c r="K14" i="16" s="1"/>
  <c r="AK14" i="16"/>
  <c r="S14" i="16" s="1"/>
  <c r="BI14" i="16" s="1"/>
  <c r="U14" i="16" s="1"/>
  <c r="T14" i="16" s="1"/>
  <c r="M14" i="16"/>
  <c r="BG14" i="16"/>
  <c r="O14" i="16" s="1"/>
  <c r="N14" i="16" s="1"/>
  <c r="BU13" i="16"/>
  <c r="Z13" i="16"/>
  <c r="BI13" i="16"/>
  <c r="U13" i="16" s="1"/>
  <c r="T13" i="16" s="1"/>
  <c r="BH13" i="16"/>
  <c r="R13" i="16" s="1"/>
  <c r="Q13" i="16" s="1"/>
  <c r="AF14" i="16"/>
  <c r="D14" i="16" s="1"/>
  <c r="AC16" i="16"/>
  <c r="AX15" i="16"/>
  <c r="AP15" i="16"/>
  <c r="AW15" i="16"/>
  <c r="AO15" i="16"/>
  <c r="BB15" i="16"/>
  <c r="AT15" i="16"/>
  <c r="C15" i="16"/>
  <c r="AE15" i="16" s="1"/>
  <c r="AZ15" i="16"/>
  <c r="BA15" i="16"/>
  <c r="AS15" i="16"/>
  <c r="B15" i="16"/>
  <c r="AD15" i="16" s="1"/>
  <c r="AG15" i="16" s="1"/>
  <c r="G15" i="16" s="1"/>
  <c r="BC15" i="16"/>
  <c r="AR15" i="16"/>
  <c r="AQ15" i="16"/>
  <c r="AN15" i="16"/>
  <c r="AY15" i="16"/>
  <c r="AV15" i="16"/>
  <c r="AU15" i="16"/>
  <c r="BN12" i="16"/>
  <c r="BJ14" i="16"/>
  <c r="X14" i="16" s="1"/>
  <c r="W14" i="16" s="1"/>
  <c r="BJ13" i="16"/>
  <c r="X13" i="16" s="1"/>
  <c r="W13" i="16" s="1"/>
  <c r="BF13" i="16"/>
  <c r="L13" i="16" s="1"/>
  <c r="K13" i="16" s="1"/>
  <c r="BP13" i="16"/>
  <c r="AM14" i="16"/>
  <c r="Y14" i="16" s="1"/>
  <c r="BK14" i="16" s="1"/>
  <c r="AA14" i="16" s="1"/>
  <c r="BG13" i="16"/>
  <c r="O13" i="16" s="1"/>
  <c r="N13" i="16" s="1"/>
  <c r="BQ13" i="16"/>
  <c r="BD13" i="16"/>
  <c r="F13" i="16" s="1"/>
  <c r="E13" i="16" s="1"/>
  <c r="BE13" i="16"/>
  <c r="I13" i="16" s="1"/>
  <c r="H13" i="16" s="1"/>
  <c r="BL12" i="16"/>
  <c r="BQ12" i="16"/>
  <c r="BT11" i="29"/>
  <c r="BP12" i="29"/>
  <c r="BT12" i="29"/>
  <c r="BU12" i="29"/>
  <c r="BR11" i="29"/>
  <c r="BP11" i="29"/>
  <c r="BN11" i="29"/>
  <c r="AM13" i="29"/>
  <c r="Y13" i="29" s="1"/>
  <c r="AK13" i="29"/>
  <c r="S13" i="29" s="1"/>
  <c r="BE12" i="29"/>
  <c r="I12" i="29" s="1"/>
  <c r="H12" i="29" s="1"/>
  <c r="BI12" i="29"/>
  <c r="U12" i="29" s="1"/>
  <c r="T12" i="29" s="1"/>
  <c r="AG13" i="29"/>
  <c r="G13" i="29" s="1"/>
  <c r="AJ13" i="29"/>
  <c r="P13" i="29" s="1"/>
  <c r="BD12" i="29"/>
  <c r="F12" i="29" s="1"/>
  <c r="E12" i="29" s="1"/>
  <c r="BH12" i="29"/>
  <c r="R12" i="29" s="1"/>
  <c r="Q12" i="29" s="1"/>
  <c r="BG12" i="29"/>
  <c r="O12" i="29" s="1"/>
  <c r="N12" i="29" s="1"/>
  <c r="Z12" i="29"/>
  <c r="AL13" i="29"/>
  <c r="V13" i="29" s="1"/>
  <c r="AH13" i="29"/>
  <c r="J13" i="29" s="1"/>
  <c r="AF13" i="29"/>
  <c r="D13" i="29" s="1"/>
  <c r="AC15" i="29"/>
  <c r="AX14" i="29"/>
  <c r="AP14" i="29"/>
  <c r="BA14" i="29"/>
  <c r="AY14" i="29"/>
  <c r="AW14" i="29"/>
  <c r="AO14" i="29"/>
  <c r="C14" i="29"/>
  <c r="AE14" i="29" s="1"/>
  <c r="B14" i="29"/>
  <c r="AD14" i="29" s="1"/>
  <c r="AL14" i="29" s="1"/>
  <c r="AQ14" i="29"/>
  <c r="AV14" i="29"/>
  <c r="AN14" i="29"/>
  <c r="BC14" i="29"/>
  <c r="AU14" i="29"/>
  <c r="AZ14" i="29"/>
  <c r="BB14" i="29"/>
  <c r="AT14" i="29"/>
  <c r="AS14" i="29"/>
  <c r="AR14" i="29"/>
  <c r="BT14" i="16" l="1"/>
  <c r="BR604" i="29"/>
  <c r="BO13" i="16"/>
  <c r="AL15" i="16"/>
  <c r="AK606" i="29"/>
  <c r="S606" i="29" s="1"/>
  <c r="BI606" i="29" s="1"/>
  <c r="U606" i="29" s="1"/>
  <c r="T606" i="29" s="1"/>
  <c r="AH606" i="29"/>
  <c r="J606" i="29" s="1"/>
  <c r="BQ14" i="16"/>
  <c r="AM606" i="29"/>
  <c r="Y606" i="29" s="1"/>
  <c r="AG606" i="29"/>
  <c r="G606" i="29" s="1"/>
  <c r="BE606" i="29" s="1"/>
  <c r="I606" i="29" s="1"/>
  <c r="H606" i="29" s="1"/>
  <c r="BR13" i="16"/>
  <c r="BJ606" i="29"/>
  <c r="X606" i="29" s="1"/>
  <c r="W606" i="29" s="1"/>
  <c r="BK606" i="29"/>
  <c r="AA606" i="29" s="1"/>
  <c r="AF606" i="29"/>
  <c r="D606" i="29" s="1"/>
  <c r="BS604" i="29"/>
  <c r="BQ604" i="29"/>
  <c r="BK605" i="29"/>
  <c r="AA605" i="29" s="1"/>
  <c r="AT607" i="29"/>
  <c r="BB607" i="29"/>
  <c r="AO607" i="29"/>
  <c r="AW607" i="29"/>
  <c r="B607" i="29"/>
  <c r="AD607" i="29" s="1"/>
  <c r="AH607" i="29" s="1"/>
  <c r="AR607" i="29"/>
  <c r="BC607" i="29"/>
  <c r="AU607" i="29"/>
  <c r="AC608" i="29"/>
  <c r="AV607" i="29"/>
  <c r="AX607" i="29"/>
  <c r="AY607" i="29"/>
  <c r="C607" i="29"/>
  <c r="AE607" i="29" s="1"/>
  <c r="BA607" i="29"/>
  <c r="AN607" i="29"/>
  <c r="AS607" i="29"/>
  <c r="AZ607" i="29"/>
  <c r="AP607" i="29"/>
  <c r="AQ607" i="29"/>
  <c r="BH605" i="29"/>
  <c r="R605" i="29" s="1"/>
  <c r="Q605" i="29" s="1"/>
  <c r="BG605" i="29"/>
  <c r="O605" i="29" s="1"/>
  <c r="N605" i="29" s="1"/>
  <c r="BD605" i="29"/>
  <c r="F605" i="29" s="1"/>
  <c r="E605" i="29" s="1"/>
  <c r="BP604" i="29"/>
  <c r="AI606" i="29"/>
  <c r="M606" i="29" s="1"/>
  <c r="AJ606" i="29"/>
  <c r="P606" i="29" s="1"/>
  <c r="BF605" i="29"/>
  <c r="L605" i="29" s="1"/>
  <c r="K605" i="29" s="1"/>
  <c r="BJ605" i="29"/>
  <c r="X605" i="29" s="1"/>
  <c r="W605" i="29" s="1"/>
  <c r="BT604" i="29"/>
  <c r="BL604" i="29"/>
  <c r="Z604" i="29"/>
  <c r="BI605" i="29"/>
  <c r="U605" i="29" s="1"/>
  <c r="T605" i="29" s="1"/>
  <c r="BO605" i="29"/>
  <c r="AB11" i="29"/>
  <c r="BH14" i="16"/>
  <c r="R14" i="16" s="1"/>
  <c r="Q14" i="16" s="1"/>
  <c r="BR14" i="16"/>
  <c r="AK15" i="16"/>
  <c r="S15" i="16" s="1"/>
  <c r="BT13" i="16"/>
  <c r="AJ15" i="16"/>
  <c r="P15" i="16" s="1"/>
  <c r="BH15" i="16" s="1"/>
  <c r="R15" i="16" s="1"/>
  <c r="Q15" i="16" s="1"/>
  <c r="AF15" i="16"/>
  <c r="D15" i="16" s="1"/>
  <c r="BD15" i="16" s="1"/>
  <c r="F15" i="16" s="1"/>
  <c r="E15" i="16" s="1"/>
  <c r="BS13" i="16"/>
  <c r="BS14" i="16"/>
  <c r="V15" i="16"/>
  <c r="BJ15" i="16" s="1"/>
  <c r="X15" i="16" s="1"/>
  <c r="W15" i="16" s="1"/>
  <c r="AM15" i="16"/>
  <c r="Y15" i="16" s="1"/>
  <c r="BK15" i="16" s="1"/>
  <c r="AA15" i="16" s="1"/>
  <c r="Z15" i="16" s="1"/>
  <c r="BP14" i="16"/>
  <c r="BE15" i="16"/>
  <c r="I15" i="16" s="1"/>
  <c r="H15" i="16" s="1"/>
  <c r="BN13" i="16"/>
  <c r="BU14" i="16"/>
  <c r="Z14" i="16"/>
  <c r="AH15" i="16"/>
  <c r="J15" i="16" s="1"/>
  <c r="BC16" i="16"/>
  <c r="AU16" i="16"/>
  <c r="BB16" i="16"/>
  <c r="AT16" i="16"/>
  <c r="C16" i="16"/>
  <c r="AE16" i="16" s="1"/>
  <c r="AY16" i="16"/>
  <c r="AQ16" i="16"/>
  <c r="AW16" i="16"/>
  <c r="AC17" i="16"/>
  <c r="AX16" i="16"/>
  <c r="AP16" i="16"/>
  <c r="AO16" i="16"/>
  <c r="B16" i="16"/>
  <c r="AD16" i="16" s="1"/>
  <c r="AG16" i="16" s="1"/>
  <c r="G16" i="16" s="1"/>
  <c r="BA16" i="16"/>
  <c r="AZ16" i="16"/>
  <c r="AV16" i="16"/>
  <c r="AS16" i="16"/>
  <c r="AR16" i="16"/>
  <c r="AN16" i="16"/>
  <c r="BL13" i="16"/>
  <c r="BO14" i="16"/>
  <c r="AI15" i="16"/>
  <c r="M15" i="16" s="1"/>
  <c r="BD14" i="16"/>
  <c r="F14" i="16" s="1"/>
  <c r="E14" i="16" s="1"/>
  <c r="BL12" i="29"/>
  <c r="BQ12" i="29"/>
  <c r="BS12" i="29"/>
  <c r="V14" i="29"/>
  <c r="BJ14" i="29" s="1"/>
  <c r="X14" i="29" s="1"/>
  <c r="W14" i="29" s="1"/>
  <c r="BR12" i="29"/>
  <c r="BO12" i="29"/>
  <c r="BN12" i="29"/>
  <c r="BD13" i="29"/>
  <c r="F13" i="29" s="1"/>
  <c r="E13" i="29" s="1"/>
  <c r="AK14" i="29"/>
  <c r="S14" i="29" s="1"/>
  <c r="BF13" i="29"/>
  <c r="L13" i="29" s="1"/>
  <c r="K13" i="29" s="1"/>
  <c r="BP13" i="29"/>
  <c r="BJ13" i="29"/>
  <c r="X13" i="29" s="1"/>
  <c r="W13" i="29" s="1"/>
  <c r="AI14" i="29"/>
  <c r="M14" i="29" s="1"/>
  <c r="BE13" i="29"/>
  <c r="I13" i="29" s="1"/>
  <c r="H13" i="29" s="1"/>
  <c r="AM14" i="29"/>
  <c r="Y14" i="29" s="1"/>
  <c r="BK14" i="29" s="1"/>
  <c r="AA14" i="29" s="1"/>
  <c r="AF14" i="29"/>
  <c r="D14" i="29" s="1"/>
  <c r="AG14" i="29"/>
  <c r="G14" i="29" s="1"/>
  <c r="BH13" i="29"/>
  <c r="R13" i="29" s="1"/>
  <c r="Q13" i="29" s="1"/>
  <c r="BI13" i="29"/>
  <c r="U13" i="29" s="1"/>
  <c r="T13" i="29" s="1"/>
  <c r="AJ14" i="29"/>
  <c r="P14" i="29" s="1"/>
  <c r="BC15" i="29"/>
  <c r="AU15" i="29"/>
  <c r="BB15" i="29"/>
  <c r="AT15" i="29"/>
  <c r="C15" i="29"/>
  <c r="AE15" i="29" s="1"/>
  <c r="AP15" i="29"/>
  <c r="AO15" i="29"/>
  <c r="BA15" i="29"/>
  <c r="AS15" i="29"/>
  <c r="B15" i="29"/>
  <c r="AD15" i="29" s="1"/>
  <c r="AL15" i="29" s="1"/>
  <c r="AW15" i="29"/>
  <c r="AV15" i="29"/>
  <c r="AZ15" i="29"/>
  <c r="AR15" i="29"/>
  <c r="AC16" i="29"/>
  <c r="AY15" i="29"/>
  <c r="AQ15" i="29"/>
  <c r="AX15" i="29"/>
  <c r="AN15" i="29"/>
  <c r="AH14" i="29"/>
  <c r="J14" i="29" s="1"/>
  <c r="BQ13" i="29"/>
  <c r="BK13" i="29"/>
  <c r="AA13" i="29" s="1"/>
  <c r="BU13" i="29" s="1"/>
  <c r="AB604" i="29" l="1"/>
  <c r="BT606" i="29"/>
  <c r="J607" i="29"/>
  <c r="BF607" i="29" s="1"/>
  <c r="L607" i="29" s="1"/>
  <c r="K607" i="29" s="1"/>
  <c r="BF606" i="29"/>
  <c r="L606" i="29" s="1"/>
  <c r="K606" i="29" s="1"/>
  <c r="AK15" i="29"/>
  <c r="S15" i="29" s="1"/>
  <c r="BI15" i="29" s="1"/>
  <c r="U15" i="29" s="1"/>
  <c r="T15" i="29" s="1"/>
  <c r="BN15" i="16"/>
  <c r="AB12" i="29"/>
  <c r="BR605" i="29"/>
  <c r="BH606" i="29"/>
  <c r="R606" i="29" s="1"/>
  <c r="Q606" i="29" s="1"/>
  <c r="Z605" i="29"/>
  <c r="BL605" i="29"/>
  <c r="BG606" i="29"/>
  <c r="O606" i="29" s="1"/>
  <c r="N606" i="29" s="1"/>
  <c r="AK607" i="29"/>
  <c r="S607" i="29" s="1"/>
  <c r="BS606" i="29"/>
  <c r="BN605" i="29"/>
  <c r="BO606" i="29"/>
  <c r="AM607" i="29"/>
  <c r="Y607" i="29" s="1"/>
  <c r="AG607" i="29"/>
  <c r="G607" i="29" s="1"/>
  <c r="BD606" i="29"/>
  <c r="F606" i="29" s="1"/>
  <c r="E606" i="29" s="1"/>
  <c r="AJ607" i="29"/>
  <c r="P607" i="29" s="1"/>
  <c r="Z606" i="29"/>
  <c r="BU606" i="29"/>
  <c r="B608" i="29"/>
  <c r="AD608" i="29" s="1"/>
  <c r="AL608" i="29" s="1"/>
  <c r="V608" i="29" s="1"/>
  <c r="AQ608" i="29"/>
  <c r="AY608" i="29"/>
  <c r="AS608" i="29"/>
  <c r="BA608" i="29"/>
  <c r="AT608" i="29"/>
  <c r="BB608" i="29"/>
  <c r="AO608" i="29"/>
  <c r="BC608" i="29"/>
  <c r="AP608" i="29"/>
  <c r="AU608" i="29"/>
  <c r="AR608" i="29"/>
  <c r="AX608" i="29"/>
  <c r="AZ608" i="29"/>
  <c r="AC609" i="29"/>
  <c r="AN608" i="29"/>
  <c r="AV608" i="29"/>
  <c r="C608" i="29"/>
  <c r="AE608" i="29" s="1"/>
  <c r="AW608" i="29"/>
  <c r="BT605" i="29"/>
  <c r="BP605" i="29"/>
  <c r="BQ605" i="29"/>
  <c r="AI607" i="29"/>
  <c r="M607" i="29" s="1"/>
  <c r="AF607" i="29"/>
  <c r="D607" i="29" s="1"/>
  <c r="AL607" i="29"/>
  <c r="V607" i="29" s="1"/>
  <c r="BS605" i="29"/>
  <c r="BU605" i="29"/>
  <c r="BI15" i="16"/>
  <c r="U15" i="16" s="1"/>
  <c r="T15" i="16" s="1"/>
  <c r="BR15" i="16"/>
  <c r="BU15" i="16"/>
  <c r="BO15" i="16"/>
  <c r="AI16" i="16"/>
  <c r="M16" i="16" s="1"/>
  <c r="BL15" i="16"/>
  <c r="AH16" i="16"/>
  <c r="J16" i="16" s="1"/>
  <c r="BE16" i="16"/>
  <c r="I16" i="16" s="1"/>
  <c r="H16" i="16" s="1"/>
  <c r="BN14" i="16"/>
  <c r="AK16" i="16"/>
  <c r="S16" i="16" s="1"/>
  <c r="AZ17" i="16"/>
  <c r="AR17" i="16"/>
  <c r="AY17" i="16"/>
  <c r="AQ17" i="16"/>
  <c r="AV17" i="16"/>
  <c r="AN17" i="16"/>
  <c r="AT17" i="16"/>
  <c r="C17" i="16"/>
  <c r="AE17" i="16" s="1"/>
  <c r="BC17" i="16"/>
  <c r="AU17" i="16"/>
  <c r="BB17" i="16"/>
  <c r="AO17" i="16"/>
  <c r="AC18" i="16"/>
  <c r="B17" i="16"/>
  <c r="AD17" i="16" s="1"/>
  <c r="AJ17" i="16" s="1"/>
  <c r="AW17" i="16"/>
  <c r="AP17" i="16"/>
  <c r="BA17" i="16"/>
  <c r="AS17" i="16"/>
  <c r="AX17" i="16"/>
  <c r="AM16" i="16"/>
  <c r="Y16" i="16" s="1"/>
  <c r="BK16" i="16" s="1"/>
  <c r="AA16" i="16" s="1"/>
  <c r="AJ16" i="16"/>
  <c r="P16" i="16" s="1"/>
  <c r="AL16" i="16"/>
  <c r="V16" i="16" s="1"/>
  <c r="BF15" i="16"/>
  <c r="L15" i="16" s="1"/>
  <c r="K15" i="16" s="1"/>
  <c r="BG15" i="16"/>
  <c r="O15" i="16" s="1"/>
  <c r="N15" i="16" s="1"/>
  <c r="AF16" i="16"/>
  <c r="D16" i="16" s="1"/>
  <c r="BL14" i="16"/>
  <c r="BT15" i="16"/>
  <c r="BT14" i="29"/>
  <c r="BO13" i="29"/>
  <c r="V15" i="29"/>
  <c r="BJ15" i="29" s="1"/>
  <c r="X15" i="29" s="1"/>
  <c r="W15" i="29" s="1"/>
  <c r="BN13" i="29"/>
  <c r="BI14" i="29"/>
  <c r="U14" i="29" s="1"/>
  <c r="T14" i="29" s="1"/>
  <c r="BU14" i="29"/>
  <c r="Z14" i="29"/>
  <c r="BH14" i="29"/>
  <c r="R14" i="29" s="1"/>
  <c r="Q14" i="29" s="1"/>
  <c r="AF15" i="29"/>
  <c r="D15" i="29" s="1"/>
  <c r="AY16" i="29"/>
  <c r="AQ16" i="29"/>
  <c r="AS16" i="29"/>
  <c r="AC17" i="29"/>
  <c r="AX16" i="29"/>
  <c r="AP16" i="29"/>
  <c r="AT16" i="29"/>
  <c r="BA16" i="29"/>
  <c r="B16" i="29"/>
  <c r="AD16" i="29" s="1"/>
  <c r="AG16" i="29" s="1"/>
  <c r="AW16" i="29"/>
  <c r="AO16" i="29"/>
  <c r="AV16" i="29"/>
  <c r="AN16" i="29"/>
  <c r="AZ16" i="29"/>
  <c r="BC16" i="29"/>
  <c r="AU16" i="29"/>
  <c r="BB16" i="29"/>
  <c r="C16" i="29"/>
  <c r="AE16" i="29" s="1"/>
  <c r="AR16" i="29"/>
  <c r="BS13" i="29"/>
  <c r="BE14" i="29"/>
  <c r="I14" i="29" s="1"/>
  <c r="H14" i="29" s="1"/>
  <c r="AH15" i="29"/>
  <c r="J15" i="29" s="1"/>
  <c r="AG15" i="29"/>
  <c r="G15" i="29" s="1"/>
  <c r="AI15" i="29"/>
  <c r="M15" i="29" s="1"/>
  <c r="BG14" i="29"/>
  <c r="O14" i="29" s="1"/>
  <c r="N14" i="29" s="1"/>
  <c r="BF14" i="29"/>
  <c r="L14" i="29" s="1"/>
  <c r="K14" i="29" s="1"/>
  <c r="BP14" i="29"/>
  <c r="BD14" i="29"/>
  <c r="F14" i="29" s="1"/>
  <c r="E14" i="29" s="1"/>
  <c r="AM15" i="29"/>
  <c r="Y15" i="29" s="1"/>
  <c r="BL13" i="29"/>
  <c r="Z13" i="29"/>
  <c r="AJ15" i="29"/>
  <c r="P15" i="29" s="1"/>
  <c r="BR13" i="29"/>
  <c r="BT13" i="29"/>
  <c r="AI608" i="29" l="1"/>
  <c r="BL606" i="29"/>
  <c r="AG608" i="29"/>
  <c r="G608" i="29" s="1"/>
  <c r="AK608" i="29"/>
  <c r="S608" i="29" s="1"/>
  <c r="BI608" i="29" s="1"/>
  <c r="U608" i="29" s="1"/>
  <c r="T608" i="29" s="1"/>
  <c r="BN606" i="29"/>
  <c r="AL17" i="16"/>
  <c r="V17" i="16" s="1"/>
  <c r="BJ17" i="16" s="1"/>
  <c r="X17" i="16" s="1"/>
  <c r="W17" i="16" s="1"/>
  <c r="AF608" i="29"/>
  <c r="D608" i="29" s="1"/>
  <c r="BR606" i="29"/>
  <c r="BP607" i="29"/>
  <c r="BQ15" i="16"/>
  <c r="AM608" i="29"/>
  <c r="Y608" i="29" s="1"/>
  <c r="BK608" i="29" s="1"/>
  <c r="AA608" i="29" s="1"/>
  <c r="BU608" i="29" s="1"/>
  <c r="BS15" i="16"/>
  <c r="AJ608" i="29"/>
  <c r="P608" i="29" s="1"/>
  <c r="BP606" i="29"/>
  <c r="AB606" i="29" s="1"/>
  <c r="BJ608" i="29"/>
  <c r="X608" i="29" s="1"/>
  <c r="W608" i="29" s="1"/>
  <c r="BI607" i="29"/>
  <c r="U607" i="29" s="1"/>
  <c r="T607" i="29" s="1"/>
  <c r="BH607" i="29"/>
  <c r="R607" i="29" s="1"/>
  <c r="Q607" i="29" s="1"/>
  <c r="AH608" i="29"/>
  <c r="J608" i="29" s="1"/>
  <c r="BQ606" i="29"/>
  <c r="BE607" i="29"/>
  <c r="I607" i="29" s="1"/>
  <c r="H607" i="29" s="1"/>
  <c r="BK607" i="29"/>
  <c r="AA607" i="29" s="1"/>
  <c r="BU607" i="29" s="1"/>
  <c r="M608" i="29"/>
  <c r="BJ607" i="29"/>
  <c r="X607" i="29" s="1"/>
  <c r="W607" i="29" s="1"/>
  <c r="BD607" i="29"/>
  <c r="F607" i="29" s="1"/>
  <c r="E607" i="29" s="1"/>
  <c r="BH608" i="29"/>
  <c r="R608" i="29" s="1"/>
  <c r="Q608" i="29" s="1"/>
  <c r="BG607" i="29"/>
  <c r="O607" i="29" s="1"/>
  <c r="N607" i="29" s="1"/>
  <c r="AR609" i="29"/>
  <c r="AZ609" i="29"/>
  <c r="AC610" i="29"/>
  <c r="AT609" i="29"/>
  <c r="BB609" i="29"/>
  <c r="AU609" i="29"/>
  <c r="BC609" i="29"/>
  <c r="AV609" i="29"/>
  <c r="AW609" i="29"/>
  <c r="AN609" i="29"/>
  <c r="AY609" i="29"/>
  <c r="B609" i="29"/>
  <c r="AD609" i="29" s="1"/>
  <c r="AL609" i="29" s="1"/>
  <c r="AP609" i="29"/>
  <c r="C609" i="29"/>
  <c r="AE609" i="29" s="1"/>
  <c r="AQ609" i="29"/>
  <c r="AS609" i="29"/>
  <c r="AX609" i="29"/>
  <c r="AO609" i="29"/>
  <c r="BA609" i="29"/>
  <c r="AB605" i="29"/>
  <c r="AJ16" i="29"/>
  <c r="P16" i="29" s="1"/>
  <c r="BH16" i="29" s="1"/>
  <c r="R16" i="29" s="1"/>
  <c r="Q16" i="29" s="1"/>
  <c r="P17" i="16"/>
  <c r="BH17" i="16" s="1"/>
  <c r="R17" i="16" s="1"/>
  <c r="Q17" i="16" s="1"/>
  <c r="AB13" i="29"/>
  <c r="AI16" i="29"/>
  <c r="M16" i="29" s="1"/>
  <c r="BG16" i="29" s="1"/>
  <c r="O16" i="29" s="1"/>
  <c r="N16" i="29" s="1"/>
  <c r="AI17" i="16"/>
  <c r="M17" i="16" s="1"/>
  <c r="BG17" i="16" s="1"/>
  <c r="O17" i="16" s="1"/>
  <c r="N17" i="16" s="1"/>
  <c r="AK17" i="16"/>
  <c r="S17" i="16" s="1"/>
  <c r="BI17" i="16" s="1"/>
  <c r="U17" i="16" s="1"/>
  <c r="T17" i="16" s="1"/>
  <c r="BO16" i="16"/>
  <c r="AM17" i="16"/>
  <c r="Y17" i="16" s="1"/>
  <c r="BK17" i="16" s="1"/>
  <c r="AA17" i="16" s="1"/>
  <c r="AG17" i="16"/>
  <c r="G17" i="16" s="1"/>
  <c r="BI16" i="16"/>
  <c r="U16" i="16" s="1"/>
  <c r="T16" i="16" s="1"/>
  <c r="BP15" i="16"/>
  <c r="AH17" i="16"/>
  <c r="J17" i="16" s="1"/>
  <c r="BJ16" i="16"/>
  <c r="X16" i="16" s="1"/>
  <c r="W16" i="16" s="1"/>
  <c r="AF17" i="16"/>
  <c r="D17" i="16" s="1"/>
  <c r="AW18" i="16"/>
  <c r="AO18" i="16"/>
  <c r="AV18" i="16"/>
  <c r="AN18" i="16"/>
  <c r="BA18" i="16"/>
  <c r="AS18" i="16"/>
  <c r="B18" i="16"/>
  <c r="AD18" i="16" s="1"/>
  <c r="AF18" i="16" s="1"/>
  <c r="AY18" i="16"/>
  <c r="AQ18" i="16"/>
  <c r="AZ18" i="16"/>
  <c r="AR18" i="16"/>
  <c r="AP18" i="16"/>
  <c r="AU18" i="16"/>
  <c r="AC19" i="16"/>
  <c r="C18" i="16"/>
  <c r="AE18" i="16" s="1"/>
  <c r="BC18" i="16"/>
  <c r="BB18" i="16"/>
  <c r="AX18" i="16"/>
  <c r="AT18" i="16"/>
  <c r="BD16" i="16"/>
  <c r="F16" i="16" s="1"/>
  <c r="E16" i="16" s="1"/>
  <c r="BH16" i="16"/>
  <c r="R16" i="16" s="1"/>
  <c r="Q16" i="16" s="1"/>
  <c r="BF16" i="16"/>
  <c r="L16" i="16" s="1"/>
  <c r="K16" i="16" s="1"/>
  <c r="BP16" i="16"/>
  <c r="BU16" i="16"/>
  <c r="Z16" i="16"/>
  <c r="BG16" i="16"/>
  <c r="O16" i="16" s="1"/>
  <c r="N16" i="16" s="1"/>
  <c r="BN14" i="29"/>
  <c r="BO14" i="29"/>
  <c r="AF16" i="29"/>
  <c r="D16" i="29" s="1"/>
  <c r="BD16" i="29" s="1"/>
  <c r="F16" i="29" s="1"/>
  <c r="E16" i="29" s="1"/>
  <c r="BS15" i="29"/>
  <c r="BS14" i="29"/>
  <c r="G16" i="29"/>
  <c r="BE16" i="29" s="1"/>
  <c r="I16" i="29" s="1"/>
  <c r="H16" i="29" s="1"/>
  <c r="AK16" i="29"/>
  <c r="S16" i="29" s="1"/>
  <c r="BI16" i="29" s="1"/>
  <c r="U16" i="29" s="1"/>
  <c r="AH16" i="29"/>
  <c r="J16" i="29" s="1"/>
  <c r="BF16" i="29" s="1"/>
  <c r="L16" i="29" s="1"/>
  <c r="K16" i="29" s="1"/>
  <c r="BQ14" i="29"/>
  <c r="AM16" i="29"/>
  <c r="Y16" i="29" s="1"/>
  <c r="BK16" i="29" s="1"/>
  <c r="AA16" i="29" s="1"/>
  <c r="BL14" i="29"/>
  <c r="BG15" i="29"/>
  <c r="O15" i="29" s="1"/>
  <c r="N15" i="29" s="1"/>
  <c r="BT15" i="29"/>
  <c r="BH15" i="29"/>
  <c r="R15" i="29" s="1"/>
  <c r="Q15" i="29" s="1"/>
  <c r="BK15" i="29"/>
  <c r="AA15" i="29" s="1"/>
  <c r="BU15" i="29" s="1"/>
  <c r="BF15" i="29"/>
  <c r="L15" i="29" s="1"/>
  <c r="K15" i="29" s="1"/>
  <c r="AL16" i="29"/>
  <c r="V16" i="29" s="1"/>
  <c r="BD15" i="29"/>
  <c r="F15" i="29" s="1"/>
  <c r="E15" i="29" s="1"/>
  <c r="AV17" i="29"/>
  <c r="AN17" i="29"/>
  <c r="AW17" i="29"/>
  <c r="BC17" i="29"/>
  <c r="AU17" i="29"/>
  <c r="AQ17" i="29"/>
  <c r="AC18" i="29"/>
  <c r="AO17" i="29"/>
  <c r="BB17" i="29"/>
  <c r="AT17" i="29"/>
  <c r="C17" i="29"/>
  <c r="AE17" i="29" s="1"/>
  <c r="BA17" i="29"/>
  <c r="AS17" i="29"/>
  <c r="B17" i="29"/>
  <c r="AD17" i="29" s="1"/>
  <c r="AL17" i="29" s="1"/>
  <c r="V17" i="29" s="1"/>
  <c r="AX17" i="29"/>
  <c r="AZ17" i="29"/>
  <c r="AR17" i="29"/>
  <c r="AY17" i="29"/>
  <c r="AP17" i="29"/>
  <c r="BE15" i="29"/>
  <c r="I15" i="29" s="1"/>
  <c r="H15" i="29" s="1"/>
  <c r="BR14" i="29"/>
  <c r="BE608" i="29" l="1"/>
  <c r="I608" i="29" s="1"/>
  <c r="H608" i="29" s="1"/>
  <c r="BQ607" i="29"/>
  <c r="AH18" i="16"/>
  <c r="BR17" i="16"/>
  <c r="BR16" i="16"/>
  <c r="V609" i="29"/>
  <c r="BT607" i="29"/>
  <c r="BO607" i="29"/>
  <c r="AG18" i="16"/>
  <c r="G18" i="16" s="1"/>
  <c r="BJ609" i="29"/>
  <c r="X609" i="29" s="1"/>
  <c r="W609" i="29" s="1"/>
  <c r="BS607" i="29"/>
  <c r="BN607" i="29"/>
  <c r="BD608" i="29"/>
  <c r="F608" i="29" s="1"/>
  <c r="E608" i="29" s="1"/>
  <c r="BN608" i="29"/>
  <c r="AK609" i="29"/>
  <c r="S609" i="29" s="1"/>
  <c r="AF609" i="29"/>
  <c r="D609" i="29" s="1"/>
  <c r="AG609" i="29"/>
  <c r="G609" i="29" s="1"/>
  <c r="AJ609" i="29"/>
  <c r="P609" i="29" s="1"/>
  <c r="BS608" i="29"/>
  <c r="AS610" i="29"/>
  <c r="BA610" i="29"/>
  <c r="AU610" i="29"/>
  <c r="BC610" i="29"/>
  <c r="AN610" i="29"/>
  <c r="AV610" i="29"/>
  <c r="B610" i="29"/>
  <c r="AD610" i="29" s="1"/>
  <c r="AJ610" i="29" s="1"/>
  <c r="AO610" i="29"/>
  <c r="AZ610" i="29"/>
  <c r="C610" i="29"/>
  <c r="AE610" i="29" s="1"/>
  <c r="AP610" i="29"/>
  <c r="BB610" i="29"/>
  <c r="AR610" i="29"/>
  <c r="AT610" i="29"/>
  <c r="AH610" i="29"/>
  <c r="J610" i="29" s="1"/>
  <c r="AY610" i="29"/>
  <c r="AC611" i="29"/>
  <c r="AQ610" i="29"/>
  <c r="AX610" i="29"/>
  <c r="AW610" i="29"/>
  <c r="AH609" i="29"/>
  <c r="J609" i="29" s="1"/>
  <c r="AM609" i="29"/>
  <c r="Y609" i="29" s="1"/>
  <c r="BG608" i="29"/>
  <c r="O608" i="29" s="1"/>
  <c r="N608" i="29" s="1"/>
  <c r="BF608" i="29"/>
  <c r="L608" i="29" s="1"/>
  <c r="K608" i="29" s="1"/>
  <c r="Z608" i="29"/>
  <c r="BL608" i="29"/>
  <c r="AI609" i="29"/>
  <c r="M609" i="29" s="1"/>
  <c r="BR608" i="29"/>
  <c r="Z607" i="29"/>
  <c r="BL607" i="29"/>
  <c r="BR607" i="29"/>
  <c r="BT608" i="29"/>
  <c r="AB14" i="29"/>
  <c r="BQ17" i="16"/>
  <c r="BT16" i="16"/>
  <c r="AM18" i="16"/>
  <c r="Y18" i="16" s="1"/>
  <c r="BK18" i="16" s="1"/>
  <c r="AA18" i="16" s="1"/>
  <c r="BU18" i="16" s="1"/>
  <c r="AI18" i="16"/>
  <c r="M18" i="16" s="1"/>
  <c r="AJ18" i="16"/>
  <c r="P18" i="16" s="1"/>
  <c r="BQ16" i="16"/>
  <c r="BD17" i="16"/>
  <c r="F17" i="16" s="1"/>
  <c r="E17" i="16" s="1"/>
  <c r="BF17" i="16"/>
  <c r="L17" i="16" s="1"/>
  <c r="K17" i="16" s="1"/>
  <c r="J18" i="16"/>
  <c r="D18" i="16"/>
  <c r="BN16" i="16"/>
  <c r="AK18" i="16"/>
  <c r="S18" i="16" s="1"/>
  <c r="BB19" i="16"/>
  <c r="AT19" i="16"/>
  <c r="C19" i="16"/>
  <c r="AE19" i="16" s="1"/>
  <c r="BA19" i="16"/>
  <c r="AS19" i="16"/>
  <c r="B19" i="16"/>
  <c r="AD19" i="16" s="1"/>
  <c r="AJ19" i="16" s="1"/>
  <c r="AC20" i="16"/>
  <c r="AX19" i="16"/>
  <c r="AP19" i="16"/>
  <c r="AV19" i="16"/>
  <c r="AN19" i="16"/>
  <c r="AW19" i="16"/>
  <c r="AO19" i="16"/>
  <c r="AR19" i="16"/>
  <c r="AZ19" i="16"/>
  <c r="AU19" i="16"/>
  <c r="AQ19" i="16"/>
  <c r="BC19" i="16"/>
  <c r="AY19" i="16"/>
  <c r="BS16" i="16"/>
  <c r="BU17" i="16"/>
  <c r="Z17" i="16"/>
  <c r="BL17" i="16"/>
  <c r="AL18" i="16"/>
  <c r="V18" i="16" s="1"/>
  <c r="BE17" i="16"/>
  <c r="I17" i="16" s="1"/>
  <c r="H17" i="16" s="1"/>
  <c r="BL16" i="16"/>
  <c r="BT17" i="16"/>
  <c r="BS17" i="16"/>
  <c r="T16" i="29"/>
  <c r="BS16" i="29"/>
  <c r="AJ17" i="29"/>
  <c r="P17" i="29" s="1"/>
  <c r="AI17" i="29"/>
  <c r="AF17" i="29"/>
  <c r="D17" i="29" s="1"/>
  <c r="AG17" i="29"/>
  <c r="G17" i="29" s="1"/>
  <c r="BO15" i="29"/>
  <c r="AM17" i="29"/>
  <c r="Y17" i="29" s="1"/>
  <c r="BK17" i="29" s="1"/>
  <c r="AA17" i="29" s="1"/>
  <c r="AK17" i="29"/>
  <c r="S17" i="29" s="1"/>
  <c r="AH17" i="29"/>
  <c r="J17" i="29" s="1"/>
  <c r="BF17" i="29" s="1"/>
  <c r="L17" i="29" s="1"/>
  <c r="K17" i="29" s="1"/>
  <c r="BR15" i="29"/>
  <c r="BN16" i="29"/>
  <c r="BJ16" i="29"/>
  <c r="X16" i="29" s="1"/>
  <c r="W16" i="29" s="1"/>
  <c r="BP16" i="29"/>
  <c r="BU16" i="29"/>
  <c r="Z16" i="29"/>
  <c r="BL16" i="29"/>
  <c r="M17" i="29"/>
  <c r="BR16" i="29"/>
  <c r="BP15" i="29"/>
  <c r="BQ16" i="29"/>
  <c r="AZ18" i="29"/>
  <c r="AR18" i="29"/>
  <c r="B18" i="29"/>
  <c r="AD18" i="29" s="1"/>
  <c r="AM18" i="29" s="1"/>
  <c r="Y18" i="29" s="1"/>
  <c r="AY18" i="29"/>
  <c r="AQ18" i="29"/>
  <c r="AU18" i="29"/>
  <c r="AS18" i="29"/>
  <c r="AC19" i="29"/>
  <c r="AX18" i="29"/>
  <c r="AP18" i="29"/>
  <c r="BB18" i="29"/>
  <c r="BA18" i="29"/>
  <c r="AW18" i="29"/>
  <c r="AO18" i="29"/>
  <c r="AV18" i="29"/>
  <c r="AN18" i="29"/>
  <c r="BC18" i="29"/>
  <c r="AT18" i="29"/>
  <c r="C18" i="29"/>
  <c r="AE18" i="29" s="1"/>
  <c r="BJ17" i="29"/>
  <c r="X17" i="29" s="1"/>
  <c r="W17" i="29" s="1"/>
  <c r="BN15" i="29"/>
  <c r="BO16" i="29"/>
  <c r="Z15" i="29"/>
  <c r="BL15" i="29"/>
  <c r="BQ15" i="29"/>
  <c r="BO608" i="29" l="1"/>
  <c r="BQ608" i="29"/>
  <c r="P610" i="29"/>
  <c r="BH610" i="29" s="1"/>
  <c r="R610" i="29" s="1"/>
  <c r="Q610" i="29" s="1"/>
  <c r="BT609" i="29"/>
  <c r="AF610" i="29"/>
  <c r="D610" i="29" s="1"/>
  <c r="AL610" i="29"/>
  <c r="V610" i="29" s="1"/>
  <c r="AI610" i="29"/>
  <c r="M610" i="29" s="1"/>
  <c r="BK609" i="29"/>
  <c r="AA609" i="29" s="1"/>
  <c r="BU609" i="29" s="1"/>
  <c r="BD609" i="29"/>
  <c r="F609" i="29" s="1"/>
  <c r="E609" i="29" s="1"/>
  <c r="BG609" i="29"/>
  <c r="O609" i="29" s="1"/>
  <c r="N609" i="29" s="1"/>
  <c r="BF609" i="29"/>
  <c r="L609" i="29" s="1"/>
  <c r="K609" i="29" s="1"/>
  <c r="AM610" i="29"/>
  <c r="Y610" i="29" s="1"/>
  <c r="BI609" i="29"/>
  <c r="U609" i="29" s="1"/>
  <c r="T609" i="29" s="1"/>
  <c r="BP610" i="29"/>
  <c r="BF610" i="29"/>
  <c r="L610" i="29" s="1"/>
  <c r="K610" i="29" s="1"/>
  <c r="AK610" i="29"/>
  <c r="S610" i="29" s="1"/>
  <c r="AB607" i="29"/>
  <c r="AB608" i="29"/>
  <c r="BP608" i="29"/>
  <c r="AT611" i="29"/>
  <c r="BB611" i="29"/>
  <c r="AN611" i="29"/>
  <c r="AV611" i="29"/>
  <c r="AO611" i="29"/>
  <c r="AW611" i="29"/>
  <c r="AS611" i="29"/>
  <c r="AU611" i="29"/>
  <c r="AY611" i="29"/>
  <c r="BC611" i="29"/>
  <c r="C611" i="29"/>
  <c r="AE611" i="29" s="1"/>
  <c r="AQ611" i="29"/>
  <c r="AC612" i="29"/>
  <c r="AR611" i="29"/>
  <c r="AX611" i="29"/>
  <c r="AZ611" i="29"/>
  <c r="AP611" i="29"/>
  <c r="BA611" i="29"/>
  <c r="B611" i="29"/>
  <c r="AD611" i="29" s="1"/>
  <c r="AJ611" i="29" s="1"/>
  <c r="P611" i="29" s="1"/>
  <c r="AG610" i="29"/>
  <c r="G610" i="29" s="1"/>
  <c r="BD610" i="29"/>
  <c r="F610" i="29" s="1"/>
  <c r="E610" i="29" s="1"/>
  <c r="BH609" i="29"/>
  <c r="R609" i="29" s="1"/>
  <c r="Q609" i="29" s="1"/>
  <c r="BR609" i="29"/>
  <c r="BE609" i="29"/>
  <c r="I609" i="29" s="1"/>
  <c r="H609" i="29" s="1"/>
  <c r="AB15" i="29"/>
  <c r="BK18" i="29"/>
  <c r="AA18" i="29" s="1"/>
  <c r="P19" i="16"/>
  <c r="BH19" i="16" s="1"/>
  <c r="R19" i="16" s="1"/>
  <c r="BO17" i="16"/>
  <c r="BN17" i="16"/>
  <c r="AF19" i="16"/>
  <c r="D19" i="16" s="1"/>
  <c r="AG19" i="16"/>
  <c r="G19" i="16" s="1"/>
  <c r="BH18" i="16"/>
  <c r="R18" i="16" s="1"/>
  <c r="Q18" i="16" s="1"/>
  <c r="BR18" i="16"/>
  <c r="AH19" i="16"/>
  <c r="J19" i="16" s="1"/>
  <c r="BF18" i="16"/>
  <c r="L18" i="16" s="1"/>
  <c r="K18" i="16" s="1"/>
  <c r="BP17" i="16"/>
  <c r="BD18" i="16"/>
  <c r="F18" i="16" s="1"/>
  <c r="E18" i="16" s="1"/>
  <c r="AK19" i="16"/>
  <c r="S19" i="16" s="1"/>
  <c r="AI19" i="16"/>
  <c r="M19" i="16" s="1"/>
  <c r="Z18" i="16"/>
  <c r="AL19" i="16"/>
  <c r="V19" i="16" s="1"/>
  <c r="BI18" i="16"/>
  <c r="U18" i="16" s="1"/>
  <c r="T18" i="16" s="1"/>
  <c r="BE18" i="16"/>
  <c r="I18" i="16" s="1"/>
  <c r="H18" i="16" s="1"/>
  <c r="BJ18" i="16"/>
  <c r="X18" i="16" s="1"/>
  <c r="W18" i="16" s="1"/>
  <c r="AM19" i="16"/>
  <c r="Y19" i="16" s="1"/>
  <c r="BK19" i="16" s="1"/>
  <c r="AA19" i="16" s="1"/>
  <c r="AY20" i="16"/>
  <c r="AQ20" i="16"/>
  <c r="AC21" i="16"/>
  <c r="AX20" i="16"/>
  <c r="AP20" i="16"/>
  <c r="BC20" i="16"/>
  <c r="AU20" i="16"/>
  <c r="BA20" i="16"/>
  <c r="AS20" i="16"/>
  <c r="BB20" i="16"/>
  <c r="AT20" i="16"/>
  <c r="C20" i="16"/>
  <c r="AE20" i="16" s="1"/>
  <c r="B20" i="16"/>
  <c r="AD20" i="16" s="1"/>
  <c r="AH20" i="16" s="1"/>
  <c r="J20" i="16" s="1"/>
  <c r="AV20" i="16"/>
  <c r="AR20" i="16"/>
  <c r="AZ20" i="16"/>
  <c r="AO20" i="16"/>
  <c r="AN20" i="16"/>
  <c r="AW20" i="16"/>
  <c r="BG18" i="16"/>
  <c r="O18" i="16" s="1"/>
  <c r="N18" i="16" s="1"/>
  <c r="BQ18" i="16"/>
  <c r="BP17" i="29"/>
  <c r="BD17" i="29"/>
  <c r="F17" i="29" s="1"/>
  <c r="E17" i="29" s="1"/>
  <c r="BT16" i="29"/>
  <c r="AJ18" i="29"/>
  <c r="P18" i="29" s="1"/>
  <c r="BT17" i="29"/>
  <c r="AG18" i="29"/>
  <c r="G18" i="29" s="1"/>
  <c r="Z17" i="29"/>
  <c r="AL18" i="29"/>
  <c r="V18" i="29" s="1"/>
  <c r="BH17" i="29"/>
  <c r="R17" i="29" s="1"/>
  <c r="Q17" i="29" s="1"/>
  <c r="AK18" i="29"/>
  <c r="S18" i="29" s="1"/>
  <c r="BI17" i="29"/>
  <c r="U17" i="29" s="1"/>
  <c r="T17" i="29" s="1"/>
  <c r="AW19" i="29"/>
  <c r="AO19" i="29"/>
  <c r="AV19" i="29"/>
  <c r="AN19" i="29"/>
  <c r="AZ19" i="29"/>
  <c r="AQ19" i="29"/>
  <c r="AX19" i="29"/>
  <c r="BC19" i="29"/>
  <c r="AU19" i="29"/>
  <c r="BB19" i="29"/>
  <c r="AT19" i="29"/>
  <c r="C19" i="29"/>
  <c r="AE19" i="29" s="1"/>
  <c r="AR19" i="29"/>
  <c r="AY19" i="29"/>
  <c r="AC20" i="29"/>
  <c r="BA19" i="29"/>
  <c r="AS19" i="29"/>
  <c r="B19" i="29"/>
  <c r="AD19" i="29" s="1"/>
  <c r="AG19" i="29" s="1"/>
  <c r="G19" i="29" s="1"/>
  <c r="AP19" i="29"/>
  <c r="AH18" i="29"/>
  <c r="J18" i="29" s="1"/>
  <c r="AF18" i="29"/>
  <c r="D18" i="29" s="1"/>
  <c r="BE17" i="29"/>
  <c r="I17" i="29" s="1"/>
  <c r="H17" i="29" s="1"/>
  <c r="BU17" i="29"/>
  <c r="AI18" i="29"/>
  <c r="M18" i="29" s="1"/>
  <c r="BU18" i="29"/>
  <c r="Z18" i="29"/>
  <c r="BG17" i="29"/>
  <c r="O17" i="29" s="1"/>
  <c r="N17" i="29" s="1"/>
  <c r="AB16" i="29"/>
  <c r="BO18" i="16" l="1"/>
  <c r="BN610" i="29"/>
  <c r="BQ17" i="29"/>
  <c r="AG611" i="29"/>
  <c r="G611" i="29" s="1"/>
  <c r="BE611" i="29" s="1"/>
  <c r="I611" i="29" s="1"/>
  <c r="H611" i="29" s="1"/>
  <c r="AK611" i="29"/>
  <c r="S611" i="29" s="1"/>
  <c r="BI611" i="29" s="1"/>
  <c r="U611" i="29" s="1"/>
  <c r="T611" i="29" s="1"/>
  <c r="AF611" i="29"/>
  <c r="D611" i="29" s="1"/>
  <c r="AI611" i="29"/>
  <c r="M611" i="29" s="1"/>
  <c r="BG611" i="29" s="1"/>
  <c r="O611" i="29" s="1"/>
  <c r="BH611" i="29"/>
  <c r="R611" i="29" s="1"/>
  <c r="Q611" i="29" s="1"/>
  <c r="BK610" i="29"/>
  <c r="AA610" i="29" s="1"/>
  <c r="BU610" i="29" s="1"/>
  <c r="BI610" i="29"/>
  <c r="U610" i="29" s="1"/>
  <c r="T610" i="29" s="1"/>
  <c r="BQ609" i="29"/>
  <c r="BG610" i="29"/>
  <c r="O610" i="29" s="1"/>
  <c r="N610" i="29" s="1"/>
  <c r="BR610" i="29"/>
  <c r="AU612" i="29"/>
  <c r="BC612" i="29"/>
  <c r="AO612" i="29"/>
  <c r="AW612" i="29"/>
  <c r="B612" i="29"/>
  <c r="AD612" i="29" s="1"/>
  <c r="AK612" i="29" s="1"/>
  <c r="AR612" i="29"/>
  <c r="BB612" i="29"/>
  <c r="C612" i="29"/>
  <c r="AE612" i="29" s="1"/>
  <c r="AS612" i="29"/>
  <c r="AV612" i="29"/>
  <c r="AN612" i="29"/>
  <c r="AC613" i="29"/>
  <c r="AT612" i="29"/>
  <c r="AX612" i="29"/>
  <c r="AY612" i="29"/>
  <c r="AZ612" i="29"/>
  <c r="AP612" i="29"/>
  <c r="BA612" i="29"/>
  <c r="AQ612" i="29"/>
  <c r="BD611" i="29"/>
  <c r="F611" i="29" s="1"/>
  <c r="E611" i="29" s="1"/>
  <c r="BO609" i="29"/>
  <c r="AL611" i="29"/>
  <c r="V611" i="29" s="1"/>
  <c r="BN609" i="29"/>
  <c r="BE610" i="29"/>
  <c r="I610" i="29" s="1"/>
  <c r="H610" i="29" s="1"/>
  <c r="AH611" i="29"/>
  <c r="J611" i="29" s="1"/>
  <c r="AM611" i="29"/>
  <c r="Y611" i="29" s="1"/>
  <c r="BS609" i="29"/>
  <c r="BJ610" i="29"/>
  <c r="X610" i="29" s="1"/>
  <c r="W610" i="29" s="1"/>
  <c r="Z609" i="29"/>
  <c r="BL609" i="29"/>
  <c r="BP609" i="29"/>
  <c r="Q19" i="16"/>
  <c r="BR19" i="16"/>
  <c r="BR17" i="29"/>
  <c r="BN18" i="16"/>
  <c r="BL18" i="16"/>
  <c r="BP18" i="16"/>
  <c r="BF20" i="16"/>
  <c r="L20" i="16" s="1"/>
  <c r="K20" i="16" s="1"/>
  <c r="BJ19" i="16"/>
  <c r="X19" i="16" s="1"/>
  <c r="W19" i="16" s="1"/>
  <c r="BU19" i="16"/>
  <c r="Z19" i="16"/>
  <c r="AJ20" i="16"/>
  <c r="P20" i="16" s="1"/>
  <c r="AK20" i="16"/>
  <c r="S20" i="16" s="1"/>
  <c r="AF20" i="16"/>
  <c r="D20" i="16" s="1"/>
  <c r="BT18" i="16"/>
  <c r="BD19" i="16"/>
  <c r="F19" i="16" s="1"/>
  <c r="E19" i="16" s="1"/>
  <c r="AG20" i="16"/>
  <c r="G20" i="16" s="1"/>
  <c r="BG19" i="16"/>
  <c r="O19" i="16" s="1"/>
  <c r="N19" i="16" s="1"/>
  <c r="BI19" i="16"/>
  <c r="U19" i="16" s="1"/>
  <c r="T19" i="16" s="1"/>
  <c r="AM20" i="16"/>
  <c r="Y20" i="16" s="1"/>
  <c r="BF19" i="16"/>
  <c r="L19" i="16" s="1"/>
  <c r="K19" i="16" s="1"/>
  <c r="AI20" i="16"/>
  <c r="M20" i="16" s="1"/>
  <c r="AV21" i="16"/>
  <c r="AN21" i="16"/>
  <c r="BC21" i="16"/>
  <c r="AU21" i="16"/>
  <c r="AZ21" i="16"/>
  <c r="AR21" i="16"/>
  <c r="AC22" i="16"/>
  <c r="AP21" i="16"/>
  <c r="AY21" i="16"/>
  <c r="AQ21" i="16"/>
  <c r="AX21" i="16"/>
  <c r="AW21" i="16"/>
  <c r="AT21" i="16"/>
  <c r="B21" i="16"/>
  <c r="AD21" i="16" s="1"/>
  <c r="AI21" i="16" s="1"/>
  <c r="BA21" i="16"/>
  <c r="AS21" i="16"/>
  <c r="AO21" i="16"/>
  <c r="C21" i="16"/>
  <c r="AE21" i="16" s="1"/>
  <c r="BB21" i="16"/>
  <c r="BS18" i="16"/>
  <c r="AL20" i="16"/>
  <c r="V20" i="16" s="1"/>
  <c r="BE19" i="16"/>
  <c r="I19" i="16" s="1"/>
  <c r="H19" i="16" s="1"/>
  <c r="AM19" i="29"/>
  <c r="Y19" i="29" s="1"/>
  <c r="BK19" i="29" s="1"/>
  <c r="AA19" i="29" s="1"/>
  <c r="Z19" i="29" s="1"/>
  <c r="BL17" i="29"/>
  <c r="BN17" i="29"/>
  <c r="BE19" i="29"/>
  <c r="I19" i="29" s="1"/>
  <c r="H19" i="29" s="1"/>
  <c r="BJ18" i="29"/>
  <c r="X18" i="29" s="1"/>
  <c r="W18" i="29" s="1"/>
  <c r="BT18" i="29"/>
  <c r="BF18" i="29"/>
  <c r="L18" i="29" s="1"/>
  <c r="K18" i="29" s="1"/>
  <c r="AH19" i="29"/>
  <c r="J19" i="29" s="1"/>
  <c r="AI19" i="29"/>
  <c r="M19" i="29" s="1"/>
  <c r="AJ19" i="29"/>
  <c r="P19" i="29" s="1"/>
  <c r="AL19" i="29"/>
  <c r="V19" i="29" s="1"/>
  <c r="BS17" i="29"/>
  <c r="BD18" i="29"/>
  <c r="BG18" i="29"/>
  <c r="O18" i="29" s="1"/>
  <c r="N18" i="29" s="1"/>
  <c r="AK19" i="29"/>
  <c r="S19" i="29" s="1"/>
  <c r="BA20" i="29"/>
  <c r="AS20" i="29"/>
  <c r="C20" i="29"/>
  <c r="AE20" i="29" s="1"/>
  <c r="AZ20" i="29"/>
  <c r="AR20" i="29"/>
  <c r="B20" i="29"/>
  <c r="AD20" i="29" s="1"/>
  <c r="AH20" i="29" s="1"/>
  <c r="AU20" i="29"/>
  <c r="AT20" i="29"/>
  <c r="AY20" i="29"/>
  <c r="AQ20" i="29"/>
  <c r="AN20" i="29"/>
  <c r="AC21" i="29"/>
  <c r="AX20" i="29"/>
  <c r="AP20" i="29"/>
  <c r="AW20" i="29"/>
  <c r="AO20" i="29"/>
  <c r="AV20" i="29"/>
  <c r="BC20" i="29"/>
  <c r="BB20" i="29"/>
  <c r="BE18" i="29"/>
  <c r="I18" i="29" s="1"/>
  <c r="H18" i="29" s="1"/>
  <c r="BO17" i="29"/>
  <c r="AF19" i="29"/>
  <c r="D19" i="29" s="1"/>
  <c r="BI18" i="29"/>
  <c r="U18" i="29" s="1"/>
  <c r="T18" i="29" s="1"/>
  <c r="BH18" i="29"/>
  <c r="R18" i="29" s="1"/>
  <c r="Q18" i="29" s="1"/>
  <c r="BO18" i="29" l="1"/>
  <c r="AF612" i="29"/>
  <c r="D612" i="29" s="1"/>
  <c r="BD612" i="29" s="1"/>
  <c r="F612" i="29" s="1"/>
  <c r="E612" i="29" s="1"/>
  <c r="BR18" i="29"/>
  <c r="BL19" i="16"/>
  <c r="S612" i="29"/>
  <c r="BI612" i="29" s="1"/>
  <c r="U612" i="29" s="1"/>
  <c r="T612" i="29" s="1"/>
  <c r="BR611" i="29"/>
  <c r="N611" i="29"/>
  <c r="BQ611" i="29"/>
  <c r="BO611" i="29"/>
  <c r="AI612" i="29"/>
  <c r="M612" i="29" s="1"/>
  <c r="AG612" i="29"/>
  <c r="G612" i="29" s="1"/>
  <c r="BE612" i="29" s="1"/>
  <c r="I612" i="29" s="1"/>
  <c r="H612" i="29" s="1"/>
  <c r="BN611" i="29"/>
  <c r="BS610" i="29"/>
  <c r="BN19" i="16"/>
  <c r="AL612" i="29"/>
  <c r="V612" i="29" s="1"/>
  <c r="AH612" i="29"/>
  <c r="J612" i="29" s="1"/>
  <c r="BF612" i="29" s="1"/>
  <c r="L612" i="29" s="1"/>
  <c r="K612" i="29" s="1"/>
  <c r="BQ610" i="29"/>
  <c r="BF611" i="29"/>
  <c r="L611" i="29" s="1"/>
  <c r="K611" i="29" s="1"/>
  <c r="BS611" i="29"/>
  <c r="AN613" i="29"/>
  <c r="AV613" i="29"/>
  <c r="C613" i="29"/>
  <c r="AE613" i="29" s="1"/>
  <c r="AW613" i="29"/>
  <c r="AO613" i="29"/>
  <c r="AX613" i="29"/>
  <c r="AQ613" i="29"/>
  <c r="AZ613" i="29"/>
  <c r="AS613" i="29"/>
  <c r="AY613" i="29"/>
  <c r="BA613" i="29"/>
  <c r="BB613" i="29"/>
  <c r="AP613" i="29"/>
  <c r="BC613" i="29"/>
  <c r="AU613" i="29"/>
  <c r="AC614" i="29"/>
  <c r="B613" i="29"/>
  <c r="AD613" i="29" s="1"/>
  <c r="AM613" i="29" s="1"/>
  <c r="Y613" i="29" s="1"/>
  <c r="AR613" i="29"/>
  <c r="AT613" i="29"/>
  <c r="AM612" i="29"/>
  <c r="Y612" i="29" s="1"/>
  <c r="BO610" i="29"/>
  <c r="BT610" i="29"/>
  <c r="AB609" i="29"/>
  <c r="BJ611" i="29"/>
  <c r="X611" i="29" s="1"/>
  <c r="W611" i="29" s="1"/>
  <c r="AJ612" i="29"/>
  <c r="P612" i="29" s="1"/>
  <c r="BL610" i="29"/>
  <c r="Z610" i="29"/>
  <c r="BK611" i="29"/>
  <c r="AA611" i="29" s="1"/>
  <c r="BU611" i="29" s="1"/>
  <c r="AB17" i="29"/>
  <c r="BU19" i="29"/>
  <c r="BP19" i="16"/>
  <c r="J20" i="29"/>
  <c r="BQ19" i="16"/>
  <c r="BO19" i="16"/>
  <c r="BH20" i="16"/>
  <c r="R20" i="16" s="1"/>
  <c r="Q20" i="16" s="1"/>
  <c r="AH21" i="16"/>
  <c r="J21" i="16" s="1"/>
  <c r="AM21" i="16"/>
  <c r="Y21" i="16" s="1"/>
  <c r="AL21" i="16"/>
  <c r="V21" i="16" s="1"/>
  <c r="BG20" i="16"/>
  <c r="O20" i="16" s="1"/>
  <c r="N20" i="16" s="1"/>
  <c r="BE20" i="16"/>
  <c r="I20" i="16" s="1"/>
  <c r="H20" i="16" s="1"/>
  <c r="AF21" i="16"/>
  <c r="D21" i="16" s="1"/>
  <c r="BA22" i="16"/>
  <c r="AS22" i="16"/>
  <c r="B22" i="16"/>
  <c r="AD22" i="16" s="1"/>
  <c r="AM22" i="16" s="1"/>
  <c r="Y22" i="16" s="1"/>
  <c r="AZ22" i="16"/>
  <c r="AR22" i="16"/>
  <c r="AW22" i="16"/>
  <c r="AO22" i="16"/>
  <c r="BC22" i="16"/>
  <c r="AU22" i="16"/>
  <c r="AV22" i="16"/>
  <c r="AN22" i="16"/>
  <c r="AY22" i="16"/>
  <c r="AX22" i="16"/>
  <c r="AC23" i="16"/>
  <c r="AT22" i="16"/>
  <c r="AQ22" i="16"/>
  <c r="AP22" i="16"/>
  <c r="C22" i="16"/>
  <c r="AE22" i="16" s="1"/>
  <c r="BB22" i="16"/>
  <c r="AG22" i="16"/>
  <c r="G22" i="16" s="1"/>
  <c r="M21" i="16"/>
  <c r="BT19" i="16"/>
  <c r="AG21" i="16"/>
  <c r="G21" i="16" s="1"/>
  <c r="AJ21" i="16"/>
  <c r="P21" i="16" s="1"/>
  <c r="BK20" i="16"/>
  <c r="AA20" i="16" s="1"/>
  <c r="BJ20" i="16"/>
  <c r="X20" i="16" s="1"/>
  <c r="W20" i="16" s="1"/>
  <c r="AK21" i="16"/>
  <c r="S21" i="16" s="1"/>
  <c r="BS19" i="16"/>
  <c r="BD20" i="16"/>
  <c r="F20" i="16" s="1"/>
  <c r="E20" i="16" s="1"/>
  <c r="BN20" i="16"/>
  <c r="BP20" i="16"/>
  <c r="BI20" i="16"/>
  <c r="U20" i="16" s="1"/>
  <c r="T20" i="16" s="1"/>
  <c r="AM20" i="29"/>
  <c r="Y20" i="29" s="1"/>
  <c r="BK20" i="29" s="1"/>
  <c r="AA20" i="29" s="1"/>
  <c r="BU20" i="29" s="1"/>
  <c r="AL20" i="29"/>
  <c r="V20" i="29" s="1"/>
  <c r="BJ20" i="29" s="1"/>
  <c r="X20" i="29" s="1"/>
  <c r="W20" i="29" s="1"/>
  <c r="AI20" i="29"/>
  <c r="M20" i="29" s="1"/>
  <c r="BG20" i="29" s="1"/>
  <c r="O20" i="29" s="1"/>
  <c r="N20" i="29" s="1"/>
  <c r="BQ18" i="29"/>
  <c r="BD19" i="29"/>
  <c r="F18" i="29"/>
  <c r="BL18" i="29"/>
  <c r="AJ20" i="29"/>
  <c r="P20" i="29" s="1"/>
  <c r="BJ19" i="29"/>
  <c r="X19" i="29" s="1"/>
  <c r="W19" i="29" s="1"/>
  <c r="AC22" i="29"/>
  <c r="AX21" i="29"/>
  <c r="AW21" i="29"/>
  <c r="AO21" i="29"/>
  <c r="AV21" i="29"/>
  <c r="BB21" i="29"/>
  <c r="AT21" i="29"/>
  <c r="BA21" i="29"/>
  <c r="AS21" i="29"/>
  <c r="AQ21" i="29"/>
  <c r="AR21" i="29"/>
  <c r="AP21" i="29"/>
  <c r="B21" i="29"/>
  <c r="AD21" i="29" s="1"/>
  <c r="AI21" i="29" s="1"/>
  <c r="AU21" i="29"/>
  <c r="AN21" i="29"/>
  <c r="BC21" i="29"/>
  <c r="AZ21" i="29"/>
  <c r="C21" i="29"/>
  <c r="AE21" i="29" s="1"/>
  <c r="AY21" i="29"/>
  <c r="BH19" i="29"/>
  <c r="R19" i="29" s="1"/>
  <c r="Q19" i="29" s="1"/>
  <c r="BR19" i="29"/>
  <c r="AG20" i="29"/>
  <c r="G20" i="29" s="1"/>
  <c r="BS18" i="29"/>
  <c r="AF20" i="29"/>
  <c r="D20" i="29" s="1"/>
  <c r="BI19" i="29"/>
  <c r="U19" i="29" s="1"/>
  <c r="T19" i="29" s="1"/>
  <c r="BG19" i="29"/>
  <c r="O19" i="29" s="1"/>
  <c r="N19" i="29" s="1"/>
  <c r="AK20" i="29"/>
  <c r="S20" i="29" s="1"/>
  <c r="BF19" i="29"/>
  <c r="L19" i="29" s="1"/>
  <c r="K19" i="29" s="1"/>
  <c r="BO19" i="29"/>
  <c r="BF20" i="29"/>
  <c r="L20" i="29" s="1"/>
  <c r="K20" i="29" s="1"/>
  <c r="BP18" i="29"/>
  <c r="BS612" i="29" l="1"/>
  <c r="BP612" i="29"/>
  <c r="BP611" i="29"/>
  <c r="BK613" i="29"/>
  <c r="AA613" i="29" s="1"/>
  <c r="BU613" i="29" s="1"/>
  <c r="AL613" i="29"/>
  <c r="V613" i="29" s="1"/>
  <c r="AH613" i="29"/>
  <c r="J613" i="29" s="1"/>
  <c r="AF613" i="29"/>
  <c r="D613" i="29" s="1"/>
  <c r="AI613" i="29"/>
  <c r="M613" i="29" s="1"/>
  <c r="BJ612" i="29"/>
  <c r="X612" i="29" s="1"/>
  <c r="W612" i="29" s="1"/>
  <c r="BK612" i="29"/>
  <c r="AA612" i="29" s="1"/>
  <c r="BU612" i="29" s="1"/>
  <c r="AG613" i="29"/>
  <c r="G613" i="29" s="1"/>
  <c r="AO614" i="29"/>
  <c r="AW614" i="29"/>
  <c r="AR614" i="29"/>
  <c r="AZ614" i="29"/>
  <c r="AC615" i="29"/>
  <c r="C614" i="29"/>
  <c r="AE614" i="29" s="1"/>
  <c r="AP614" i="29"/>
  <c r="BA614" i="29"/>
  <c r="AT614" i="29"/>
  <c r="AU614" i="29"/>
  <c r="AV614" i="29"/>
  <c r="AX614" i="29"/>
  <c r="AY614" i="29"/>
  <c r="BC614" i="29"/>
  <c r="B614" i="29"/>
  <c r="AD614" i="29" s="1"/>
  <c r="AK614" i="29" s="1"/>
  <c r="AN614" i="29"/>
  <c r="AQ614" i="29"/>
  <c r="AS614" i="29"/>
  <c r="BB614" i="29"/>
  <c r="BG612" i="29"/>
  <c r="O612" i="29" s="1"/>
  <c r="N612" i="29" s="1"/>
  <c r="BL611" i="29"/>
  <c r="Z611" i="29"/>
  <c r="AB610" i="29"/>
  <c r="AK613" i="29"/>
  <c r="S613" i="29" s="1"/>
  <c r="BH612" i="29"/>
  <c r="R612" i="29" s="1"/>
  <c r="Q612" i="29" s="1"/>
  <c r="BO612" i="29"/>
  <c r="BT611" i="29"/>
  <c r="AB611" i="29" s="1"/>
  <c r="BN612" i="29"/>
  <c r="AJ613" i="29"/>
  <c r="P613" i="29" s="1"/>
  <c r="BK22" i="16"/>
  <c r="AA22" i="16" s="1"/>
  <c r="Z22" i="16" s="1"/>
  <c r="BS20" i="16"/>
  <c r="M21" i="29"/>
  <c r="BG21" i="29" s="1"/>
  <c r="O21" i="29" s="1"/>
  <c r="N21" i="29" s="1"/>
  <c r="AF22" i="16"/>
  <c r="D22" i="16" s="1"/>
  <c r="BD22" i="16" s="1"/>
  <c r="BT20" i="16"/>
  <c r="AH22" i="16"/>
  <c r="J22" i="16" s="1"/>
  <c r="BF22" i="16" s="1"/>
  <c r="L22" i="16" s="1"/>
  <c r="K22" i="16" s="1"/>
  <c r="BQ20" i="16"/>
  <c r="AJ22" i="16"/>
  <c r="P22" i="16" s="1"/>
  <c r="BH22" i="16" s="1"/>
  <c r="R22" i="16" s="1"/>
  <c r="BL20" i="16"/>
  <c r="Z20" i="16"/>
  <c r="BH21" i="16"/>
  <c r="R21" i="16" s="1"/>
  <c r="Q21" i="16" s="1"/>
  <c r="AX23" i="16"/>
  <c r="AP23" i="16"/>
  <c r="AW23" i="16"/>
  <c r="AO23" i="16"/>
  <c r="BB23" i="16"/>
  <c r="AT23" i="16"/>
  <c r="C23" i="16"/>
  <c r="AE23" i="16" s="1"/>
  <c r="AZ23" i="16"/>
  <c r="BA23" i="16"/>
  <c r="AS23" i="16"/>
  <c r="B23" i="16"/>
  <c r="AD23" i="16" s="1"/>
  <c r="AH23" i="16" s="1"/>
  <c r="J23" i="16" s="1"/>
  <c r="AR23" i="16"/>
  <c r="BC23" i="16"/>
  <c r="AY23" i="16"/>
  <c r="AV23" i="16"/>
  <c r="AU23" i="16"/>
  <c r="AN23" i="16"/>
  <c r="AQ23" i="16"/>
  <c r="BE21" i="16"/>
  <c r="I21" i="16" s="1"/>
  <c r="H21" i="16" s="1"/>
  <c r="AK22" i="16"/>
  <c r="S22" i="16" s="1"/>
  <c r="AL22" i="16"/>
  <c r="V22" i="16" s="1"/>
  <c r="BU22" i="16"/>
  <c r="BJ21" i="16"/>
  <c r="X21" i="16" s="1"/>
  <c r="W21" i="16" s="1"/>
  <c r="BK21" i="16"/>
  <c r="AA21" i="16" s="1"/>
  <c r="BU21" i="16" s="1"/>
  <c r="BG21" i="16"/>
  <c r="O21" i="16" s="1"/>
  <c r="N21" i="16" s="1"/>
  <c r="BI21" i="16"/>
  <c r="U21" i="16" s="1"/>
  <c r="T21" i="16" s="1"/>
  <c r="BF21" i="16"/>
  <c r="L21" i="16" s="1"/>
  <c r="K21" i="16" s="1"/>
  <c r="BU20" i="16"/>
  <c r="AI22" i="16"/>
  <c r="M22" i="16" s="1"/>
  <c r="BD21" i="16"/>
  <c r="F21" i="16" s="1"/>
  <c r="E21" i="16" s="1"/>
  <c r="BR20" i="16"/>
  <c r="BE22" i="16"/>
  <c r="I22" i="16" s="1"/>
  <c r="H22" i="16" s="1"/>
  <c r="BO20" i="16"/>
  <c r="BQ20" i="29"/>
  <c r="BT20" i="29"/>
  <c r="BP20" i="29"/>
  <c r="BQ19" i="29"/>
  <c r="AM21" i="29"/>
  <c r="Y21" i="29" s="1"/>
  <c r="BK21" i="29" s="1"/>
  <c r="AA21" i="29" s="1"/>
  <c r="BH20" i="29"/>
  <c r="R20" i="29" s="1"/>
  <c r="Q20" i="29" s="1"/>
  <c r="BI20" i="29"/>
  <c r="U20" i="29" s="1"/>
  <c r="T20" i="29" s="1"/>
  <c r="AL21" i="29"/>
  <c r="V21" i="29" s="1"/>
  <c r="E18" i="29"/>
  <c r="BN18" i="29"/>
  <c r="AB18" i="29" s="1"/>
  <c r="AJ21" i="29"/>
  <c r="P21" i="29" s="1"/>
  <c r="BE20" i="29"/>
  <c r="I20" i="29" s="1"/>
  <c r="H20" i="29" s="1"/>
  <c r="BD20" i="29"/>
  <c r="F20" i="29" s="1"/>
  <c r="E20" i="29" s="1"/>
  <c r="AK21" i="29"/>
  <c r="S21" i="29" s="1"/>
  <c r="BS19" i="29"/>
  <c r="AH21" i="29"/>
  <c r="J21" i="29" s="1"/>
  <c r="BB22" i="29"/>
  <c r="AT22" i="29"/>
  <c r="BA22" i="29"/>
  <c r="AS22" i="29"/>
  <c r="C22" i="29"/>
  <c r="AE22" i="29" s="1"/>
  <c r="AZ22" i="29"/>
  <c r="AR22" i="29"/>
  <c r="B22" i="29"/>
  <c r="AD22" i="29" s="1"/>
  <c r="AL22" i="29" s="1"/>
  <c r="AC23" i="29"/>
  <c r="AX22" i="29"/>
  <c r="AP22" i="29"/>
  <c r="AW22" i="29"/>
  <c r="AO22" i="29"/>
  <c r="AQ22" i="29"/>
  <c r="AY22" i="29"/>
  <c r="AN22" i="29"/>
  <c r="AU22" i="29"/>
  <c r="BC22" i="29"/>
  <c r="AV22" i="29"/>
  <c r="Z20" i="29"/>
  <c r="AG21" i="29"/>
  <c r="G21" i="29" s="1"/>
  <c r="BP19" i="29"/>
  <c r="AF21" i="29"/>
  <c r="D21" i="29" s="1"/>
  <c r="BT19" i="29"/>
  <c r="F19" i="29"/>
  <c r="BL19" i="29"/>
  <c r="BO22" i="16" l="1"/>
  <c r="V22" i="29"/>
  <c r="AM614" i="29"/>
  <c r="Y614" i="29" s="1"/>
  <c r="BQ21" i="29"/>
  <c r="AF614" i="29"/>
  <c r="D614" i="29" s="1"/>
  <c r="BD614" i="29" s="1"/>
  <c r="F614" i="29" s="1"/>
  <c r="E614" i="29" s="1"/>
  <c r="AJ614" i="29"/>
  <c r="P614" i="29" s="1"/>
  <c r="BH614" i="29" s="1"/>
  <c r="R614" i="29" s="1"/>
  <c r="Q614" i="29" s="1"/>
  <c r="S614" i="29"/>
  <c r="BI614" i="29" s="1"/>
  <c r="U614" i="29" s="1"/>
  <c r="T614" i="29" s="1"/>
  <c r="AI614" i="29"/>
  <c r="M614" i="29" s="1"/>
  <c r="BG614" i="29" s="1"/>
  <c r="O614" i="29" s="1"/>
  <c r="N614" i="29" s="1"/>
  <c r="BQ612" i="29"/>
  <c r="AI23" i="16"/>
  <c r="M23" i="16" s="1"/>
  <c r="BG23" i="16" s="1"/>
  <c r="O23" i="16" s="1"/>
  <c r="BR612" i="29"/>
  <c r="AB612" i="29" s="1"/>
  <c r="BT612" i="29"/>
  <c r="BG613" i="29"/>
  <c r="O613" i="29" s="1"/>
  <c r="N613" i="29" s="1"/>
  <c r="AG614" i="29"/>
  <c r="G614" i="29" s="1"/>
  <c r="BF613" i="29"/>
  <c r="L613" i="29" s="1"/>
  <c r="K613" i="29" s="1"/>
  <c r="BP613" i="29"/>
  <c r="BD613" i="29"/>
  <c r="F613" i="29" s="1"/>
  <c r="E613" i="29" s="1"/>
  <c r="AL614" i="29"/>
  <c r="V614" i="29" s="1"/>
  <c r="B615" i="29"/>
  <c r="AD615" i="29" s="1"/>
  <c r="AH615" i="29" s="1"/>
  <c r="AP615" i="29"/>
  <c r="AX615" i="29"/>
  <c r="AS615" i="29"/>
  <c r="BA615" i="29"/>
  <c r="C615" i="29"/>
  <c r="AE615" i="29" s="1"/>
  <c r="AT615" i="29"/>
  <c r="AW615" i="29"/>
  <c r="AN615" i="29"/>
  <c r="AY615" i="29"/>
  <c r="AO615" i="29"/>
  <c r="AZ615" i="29"/>
  <c r="AQ615" i="29"/>
  <c r="BB615" i="29"/>
  <c r="AR615" i="29"/>
  <c r="AV615" i="29"/>
  <c r="BC615" i="29"/>
  <c r="AU615" i="29"/>
  <c r="AC616" i="29"/>
  <c r="BE613" i="29"/>
  <c r="I613" i="29" s="1"/>
  <c r="H613" i="29" s="1"/>
  <c r="BJ613" i="29"/>
  <c r="X613" i="29" s="1"/>
  <c r="W613" i="29" s="1"/>
  <c r="BI613" i="29"/>
  <c r="U613" i="29" s="1"/>
  <c r="T613" i="29" s="1"/>
  <c r="BH613" i="29"/>
  <c r="R613" i="29" s="1"/>
  <c r="Q613" i="29" s="1"/>
  <c r="AH614" i="29"/>
  <c r="J614" i="29" s="1"/>
  <c r="BL612" i="29"/>
  <c r="Z612" i="29"/>
  <c r="Z613" i="29"/>
  <c r="Q22" i="16"/>
  <c r="BR22" i="16"/>
  <c r="BR21" i="16"/>
  <c r="BL20" i="29"/>
  <c r="BQ21" i="16"/>
  <c r="F22" i="16"/>
  <c r="E22" i="16" s="1"/>
  <c r="BL22" i="16"/>
  <c r="BP22" i="16"/>
  <c r="BF23" i="16"/>
  <c r="L23" i="16" s="1"/>
  <c r="K23" i="16" s="1"/>
  <c r="BO21" i="16"/>
  <c r="AG23" i="16"/>
  <c r="G23" i="16" s="1"/>
  <c r="BG22" i="16"/>
  <c r="O22" i="16" s="1"/>
  <c r="N22" i="16" s="1"/>
  <c r="BQ22" i="16"/>
  <c r="AL23" i="16"/>
  <c r="V23" i="16" s="1"/>
  <c r="BP21" i="16"/>
  <c r="AJ23" i="16"/>
  <c r="P23" i="16" s="1"/>
  <c r="BJ22" i="16"/>
  <c r="X22" i="16" s="1"/>
  <c r="W22" i="16" s="1"/>
  <c r="AM23" i="16"/>
  <c r="Y23" i="16" s="1"/>
  <c r="AK23" i="16"/>
  <c r="S23" i="16" s="1"/>
  <c r="AF23" i="16"/>
  <c r="D23" i="16" s="1"/>
  <c r="BL21" i="16"/>
  <c r="Z21" i="16"/>
  <c r="BN21" i="16"/>
  <c r="BS21" i="16"/>
  <c r="BT21" i="16"/>
  <c r="BI22" i="16"/>
  <c r="U22" i="16" s="1"/>
  <c r="T22" i="16" s="1"/>
  <c r="BE21" i="29"/>
  <c r="I21" i="29" s="1"/>
  <c r="H21" i="29" s="1"/>
  <c r="AG22" i="29"/>
  <c r="G22" i="29" s="1"/>
  <c r="BD21" i="29"/>
  <c r="F21" i="29" s="1"/>
  <c r="E21" i="29" s="1"/>
  <c r="BI21" i="29"/>
  <c r="U21" i="29" s="1"/>
  <c r="T21" i="29" s="1"/>
  <c r="BJ21" i="29"/>
  <c r="X21" i="29" s="1"/>
  <c r="W21" i="29" s="1"/>
  <c r="BF21" i="29"/>
  <c r="L21" i="29" s="1"/>
  <c r="K21" i="29" s="1"/>
  <c r="BN20" i="29"/>
  <c r="BS20" i="29"/>
  <c r="AI22" i="29"/>
  <c r="M22" i="29" s="1"/>
  <c r="AJ22" i="29"/>
  <c r="P22" i="29" s="1"/>
  <c r="AM22" i="29"/>
  <c r="Y22" i="29" s="1"/>
  <c r="BK22" i="29" s="1"/>
  <c r="AA22" i="29" s="1"/>
  <c r="AH22" i="29"/>
  <c r="J22" i="29" s="1"/>
  <c r="E19" i="29"/>
  <c r="BN19" i="29"/>
  <c r="AB19" i="29" s="1"/>
  <c r="BO20" i="29"/>
  <c r="BR20" i="29"/>
  <c r="BJ22" i="29"/>
  <c r="X22" i="29" s="1"/>
  <c r="W22" i="29" s="1"/>
  <c r="AF22" i="29"/>
  <c r="D22" i="29" s="1"/>
  <c r="AK22" i="29"/>
  <c r="S22" i="29" s="1"/>
  <c r="AY23" i="29"/>
  <c r="AQ23" i="29"/>
  <c r="AC24" i="29"/>
  <c r="AX23" i="29"/>
  <c r="AP23" i="29"/>
  <c r="AW23" i="29"/>
  <c r="AO23" i="29"/>
  <c r="BC23" i="29"/>
  <c r="AU23" i="29"/>
  <c r="BB23" i="29"/>
  <c r="AT23" i="29"/>
  <c r="C23" i="29"/>
  <c r="AE23" i="29" s="1"/>
  <c r="AS23" i="29"/>
  <c r="AR23" i="29"/>
  <c r="AN23" i="29"/>
  <c r="B23" i="29"/>
  <c r="AD23" i="29" s="1"/>
  <c r="AM23" i="29" s="1"/>
  <c r="BA23" i="29"/>
  <c r="AZ23" i="29"/>
  <c r="AV23" i="29"/>
  <c r="BH21" i="29"/>
  <c r="R21" i="29" s="1"/>
  <c r="Q21" i="29" s="1"/>
  <c r="BR21" i="29"/>
  <c r="BU21" i="29"/>
  <c r="Z21" i="29"/>
  <c r="Y23" i="29" l="1"/>
  <c r="BK23" i="29" s="1"/>
  <c r="AA23" i="29" s="1"/>
  <c r="BU23" i="29" s="1"/>
  <c r="BN21" i="29"/>
  <c r="BU614" i="29"/>
  <c r="BK614" i="29"/>
  <c r="AA614" i="29" s="1"/>
  <c r="BL613" i="29"/>
  <c r="BP21" i="29"/>
  <c r="BS22" i="16"/>
  <c r="BQ613" i="29"/>
  <c r="BS614" i="29"/>
  <c r="BP23" i="16"/>
  <c r="BR613" i="29"/>
  <c r="N23" i="16"/>
  <c r="BQ23" i="16"/>
  <c r="BL21" i="29"/>
  <c r="BN22" i="16"/>
  <c r="J615" i="29"/>
  <c r="BF615" i="29"/>
  <c r="L615" i="29" s="1"/>
  <c r="K615" i="29" s="1"/>
  <c r="BJ614" i="29"/>
  <c r="X614" i="29" s="1"/>
  <c r="W614" i="29" s="1"/>
  <c r="BN613" i="29"/>
  <c r="AF615" i="29"/>
  <c r="D615" i="29" s="1"/>
  <c r="AG615" i="29"/>
  <c r="G615" i="29" s="1"/>
  <c r="AK615" i="29"/>
  <c r="S615" i="29" s="1"/>
  <c r="BF614" i="29"/>
  <c r="L614" i="29" s="1"/>
  <c r="K614" i="29" s="1"/>
  <c r="BO613" i="29"/>
  <c r="AJ615" i="29"/>
  <c r="P615" i="29" s="1"/>
  <c r="BQ614" i="29"/>
  <c r="Z614" i="29"/>
  <c r="BL614" i="29"/>
  <c r="BN614" i="29"/>
  <c r="BT613" i="29"/>
  <c r="BS613" i="29"/>
  <c r="AL615" i="29"/>
  <c r="V615" i="29" s="1"/>
  <c r="AM615" i="29"/>
  <c r="Y615" i="29" s="1"/>
  <c r="BE614" i="29"/>
  <c r="I614" i="29" s="1"/>
  <c r="H614" i="29" s="1"/>
  <c r="AI615" i="29"/>
  <c r="M615" i="29" s="1"/>
  <c r="C616" i="29"/>
  <c r="AE616" i="29" s="1"/>
  <c r="AQ616" i="29"/>
  <c r="AY616" i="29"/>
  <c r="AT616" i="29"/>
  <c r="BB616" i="29"/>
  <c r="AP616" i="29"/>
  <c r="BA616" i="29"/>
  <c r="AR616" i="29"/>
  <c r="BC616" i="29"/>
  <c r="AC617" i="29"/>
  <c r="B616" i="29"/>
  <c r="AD616" i="29" s="1"/>
  <c r="AI616" i="29" s="1"/>
  <c r="AS616" i="29"/>
  <c r="AU616" i="29"/>
  <c r="AZ616" i="29"/>
  <c r="AO616" i="29"/>
  <c r="AV616" i="29"/>
  <c r="AW616" i="29"/>
  <c r="AX616" i="29"/>
  <c r="AN616" i="29"/>
  <c r="BR614" i="29"/>
  <c r="BT22" i="29"/>
  <c r="BO21" i="29"/>
  <c r="BS21" i="29"/>
  <c r="Q54" i="16"/>
  <c r="R54" i="16" s="1"/>
  <c r="BD23" i="16"/>
  <c r="F23" i="16" s="1"/>
  <c r="E23" i="16" s="1"/>
  <c r="BI23" i="16"/>
  <c r="U23" i="16" s="1"/>
  <c r="T23" i="16" s="1"/>
  <c r="BK23" i="16"/>
  <c r="AA23" i="16" s="1"/>
  <c r="BU23" i="16" s="1"/>
  <c r="BT22" i="16"/>
  <c r="BE23" i="16"/>
  <c r="I23" i="16" s="1"/>
  <c r="H23" i="16" s="1"/>
  <c r="BJ23" i="16"/>
  <c r="X23" i="16" s="1"/>
  <c r="W23" i="16" s="1"/>
  <c r="BH23" i="16"/>
  <c r="R23" i="16" s="1"/>
  <c r="Q23" i="16" s="1"/>
  <c r="BR23" i="16"/>
  <c r="AK23" i="29"/>
  <c r="S23" i="29" s="1"/>
  <c r="BI23" i="29" s="1"/>
  <c r="U23" i="29" s="1"/>
  <c r="AJ23" i="29"/>
  <c r="P23" i="29" s="1"/>
  <c r="BH23" i="29" s="1"/>
  <c r="R23" i="29" s="1"/>
  <c r="BD22" i="29"/>
  <c r="F22" i="29" s="1"/>
  <c r="E22" i="29" s="1"/>
  <c r="AF23" i="29"/>
  <c r="D23" i="29" s="1"/>
  <c r="BH22" i="29"/>
  <c r="R22" i="29" s="1"/>
  <c r="Q22" i="29" s="1"/>
  <c r="BG22" i="29"/>
  <c r="O22" i="29" s="1"/>
  <c r="N22" i="29" s="1"/>
  <c r="BU22" i="29"/>
  <c r="Z22" i="29"/>
  <c r="BC24" i="29"/>
  <c r="AU24" i="29"/>
  <c r="BB24" i="29"/>
  <c r="AT24" i="29"/>
  <c r="BA24" i="29"/>
  <c r="AS24" i="29"/>
  <c r="C24" i="29"/>
  <c r="AE24" i="29" s="1"/>
  <c r="AY24" i="29"/>
  <c r="AQ24" i="29"/>
  <c r="AC25" i="29"/>
  <c r="AX24" i="29"/>
  <c r="AP24" i="29"/>
  <c r="AV24" i="29"/>
  <c r="AR24" i="29"/>
  <c r="AO24" i="29"/>
  <c r="AZ24" i="29"/>
  <c r="AW24" i="29"/>
  <c r="AN24" i="29"/>
  <c r="B24" i="29"/>
  <c r="AD24" i="29" s="1"/>
  <c r="AG24" i="29" s="1"/>
  <c r="G24" i="29" s="1"/>
  <c r="AB20" i="29"/>
  <c r="AG23" i="29"/>
  <c r="G23" i="29" s="1"/>
  <c r="AL23" i="29"/>
  <c r="V23" i="29" s="1"/>
  <c r="BE22" i="29"/>
  <c r="I22" i="29" s="1"/>
  <c r="H22" i="29" s="1"/>
  <c r="AH23" i="29"/>
  <c r="J23" i="29" s="1"/>
  <c r="AI23" i="29"/>
  <c r="M23" i="29" s="1"/>
  <c r="BI22" i="29"/>
  <c r="U22" i="29" s="1"/>
  <c r="T22" i="29" s="1"/>
  <c r="BF22" i="29"/>
  <c r="L22" i="29" s="1"/>
  <c r="K22" i="29" s="1"/>
  <c r="BT21" i="29"/>
  <c r="BP22" i="29" l="1"/>
  <c r="BR22" i="29"/>
  <c r="AB613" i="29"/>
  <c r="M616" i="29"/>
  <c r="BG616" i="29" s="1"/>
  <c r="O616" i="29" s="1"/>
  <c r="N616" i="29" s="1"/>
  <c r="BP614" i="29"/>
  <c r="BO614" i="29"/>
  <c r="AH616" i="29"/>
  <c r="J616" i="29" s="1"/>
  <c r="AF616" i="29"/>
  <c r="D616" i="29" s="1"/>
  <c r="BG615" i="29"/>
  <c r="O615" i="29" s="1"/>
  <c r="N615" i="29" s="1"/>
  <c r="BE615" i="29"/>
  <c r="I615" i="29" s="1"/>
  <c r="H615" i="29" s="1"/>
  <c r="BD615" i="29"/>
  <c r="F615" i="29" s="1"/>
  <c r="E615" i="29" s="1"/>
  <c r="BI615" i="29"/>
  <c r="U615" i="29" s="1"/>
  <c r="T615" i="29" s="1"/>
  <c r="C617" i="29"/>
  <c r="AE617" i="29" s="1"/>
  <c r="AR617" i="29"/>
  <c r="AZ617" i="29"/>
  <c r="AC618" i="29"/>
  <c r="AS617" i="29"/>
  <c r="BA617" i="29"/>
  <c r="AU617" i="29"/>
  <c r="BC617" i="29"/>
  <c r="AN617" i="29"/>
  <c r="AY617" i="29"/>
  <c r="B617" i="29"/>
  <c r="AD617" i="29" s="1"/>
  <c r="AK617" i="29" s="1"/>
  <c r="S617" i="29" s="1"/>
  <c r="AP617" i="29"/>
  <c r="AT617" i="29"/>
  <c r="AV617" i="29"/>
  <c r="AW617" i="29"/>
  <c r="AQ617" i="29"/>
  <c r="BB617" i="29"/>
  <c r="AO617" i="29"/>
  <c r="AX617" i="29"/>
  <c r="BK615" i="29"/>
  <c r="AA615" i="29" s="1"/>
  <c r="BH615" i="29"/>
  <c r="R615" i="29" s="1"/>
  <c r="Q615" i="29" s="1"/>
  <c r="AK616" i="29"/>
  <c r="S616" i="29" s="1"/>
  <c r="BJ615" i="29"/>
  <c r="X615" i="29" s="1"/>
  <c r="W615" i="29" s="1"/>
  <c r="BT614" i="29"/>
  <c r="AB614" i="29"/>
  <c r="AM616" i="29"/>
  <c r="Y616" i="29" s="1"/>
  <c r="AL616" i="29"/>
  <c r="V616" i="29" s="1"/>
  <c r="AG616" i="29"/>
  <c r="G616" i="29" s="1"/>
  <c r="BP615" i="29"/>
  <c r="AJ616" i="29"/>
  <c r="P616" i="29" s="1"/>
  <c r="AB21" i="29"/>
  <c r="BT23" i="16"/>
  <c r="Z23" i="16"/>
  <c r="BL23" i="16"/>
  <c r="BS23" i="16"/>
  <c r="BN23" i="16"/>
  <c r="BO23" i="16"/>
  <c r="Q23" i="29"/>
  <c r="BR23" i="29"/>
  <c r="BS22" i="29"/>
  <c r="BO22" i="29"/>
  <c r="BL22" i="29"/>
  <c r="BN22" i="29"/>
  <c r="T23" i="29"/>
  <c r="BS23" i="29"/>
  <c r="AF24" i="29"/>
  <c r="D24" i="29" s="1"/>
  <c r="BD24" i="29" s="1"/>
  <c r="F24" i="29" s="1"/>
  <c r="BQ22" i="29"/>
  <c r="BF23" i="29"/>
  <c r="L23" i="29" s="1"/>
  <c r="K23" i="29" s="1"/>
  <c r="BP23" i="29"/>
  <c r="AH24" i="29"/>
  <c r="J24" i="29" s="1"/>
  <c r="BE24" i="29"/>
  <c r="I24" i="29" s="1"/>
  <c r="H24" i="29" s="1"/>
  <c r="AM24" i="29"/>
  <c r="Y24" i="29" s="1"/>
  <c r="BK24" i="29" s="1"/>
  <c r="AA24" i="29" s="1"/>
  <c r="AZ25" i="29"/>
  <c r="AR25" i="29"/>
  <c r="AY25" i="29"/>
  <c r="AQ25" i="29"/>
  <c r="AC26" i="29"/>
  <c r="AX25" i="29"/>
  <c r="AP25" i="29"/>
  <c r="AV25" i="29"/>
  <c r="AN25" i="29"/>
  <c r="BC25" i="29"/>
  <c r="AU25" i="29"/>
  <c r="AW25" i="29"/>
  <c r="AT25" i="29"/>
  <c r="B25" i="29"/>
  <c r="AD25" i="29" s="1"/>
  <c r="AL25" i="29" s="1"/>
  <c r="BB25" i="29"/>
  <c r="BA25" i="29"/>
  <c r="AS25" i="29"/>
  <c r="AO25" i="29"/>
  <c r="C25" i="29"/>
  <c r="AE25" i="29" s="1"/>
  <c r="AI24" i="29"/>
  <c r="M24" i="29" s="1"/>
  <c r="AJ24" i="29"/>
  <c r="P24" i="29" s="1"/>
  <c r="BD23" i="29"/>
  <c r="F23" i="29" s="1"/>
  <c r="E23" i="29" s="1"/>
  <c r="BJ23" i="29"/>
  <c r="X23" i="29" s="1"/>
  <c r="W23" i="29" s="1"/>
  <c r="BG23" i="29"/>
  <c r="O23" i="29" s="1"/>
  <c r="N23" i="29" s="1"/>
  <c r="AL24" i="29"/>
  <c r="V24" i="29" s="1"/>
  <c r="Z23" i="29"/>
  <c r="BE23" i="29"/>
  <c r="I23" i="29" s="1"/>
  <c r="H23" i="29" s="1"/>
  <c r="AK24" i="29"/>
  <c r="S24" i="29" s="1"/>
  <c r="BS615" i="29" l="1"/>
  <c r="BQ615" i="29"/>
  <c r="AH617" i="29"/>
  <c r="J617" i="29" s="1"/>
  <c r="BF617" i="29" s="1"/>
  <c r="L617" i="29" s="1"/>
  <c r="K617" i="29" s="1"/>
  <c r="AL617" i="29"/>
  <c r="V617" i="29" s="1"/>
  <c r="BJ617" i="29" s="1"/>
  <c r="X617" i="29" s="1"/>
  <c r="W617" i="29" s="1"/>
  <c r="AM617" i="29"/>
  <c r="Y617" i="29" s="1"/>
  <c r="BK617" i="29" s="1"/>
  <c r="AA617" i="29" s="1"/>
  <c r="BU617" i="29" s="1"/>
  <c r="AF617" i="29"/>
  <c r="D617" i="29" s="1"/>
  <c r="BD617" i="29" s="1"/>
  <c r="F617" i="29" s="1"/>
  <c r="E617" i="29" s="1"/>
  <c r="AB22" i="29"/>
  <c r="AG617" i="29"/>
  <c r="G617" i="29" s="1"/>
  <c r="AI617" i="29"/>
  <c r="M617" i="29" s="1"/>
  <c r="BG617" i="29" s="1"/>
  <c r="O617" i="29" s="1"/>
  <c r="N617" i="29" s="1"/>
  <c r="AJ617" i="29"/>
  <c r="P617" i="29" s="1"/>
  <c r="BI617" i="29"/>
  <c r="U617" i="29" s="1"/>
  <c r="T617" i="29" s="1"/>
  <c r="BO615" i="29"/>
  <c r="Z615" i="29"/>
  <c r="BL615" i="29"/>
  <c r="BD616" i="29"/>
  <c r="F616" i="29" s="1"/>
  <c r="E616" i="29" s="1"/>
  <c r="BK616" i="29"/>
  <c r="AA616" i="29" s="1"/>
  <c r="BU616" i="29" s="1"/>
  <c r="BH617" i="29"/>
  <c r="R617" i="29" s="1"/>
  <c r="Q617" i="29" s="1"/>
  <c r="BT615" i="29"/>
  <c r="BE616" i="29"/>
  <c r="I616" i="29" s="1"/>
  <c r="H616" i="29" s="1"/>
  <c r="BF616" i="29"/>
  <c r="L616" i="29" s="1"/>
  <c r="K616" i="29" s="1"/>
  <c r="BU615" i="29"/>
  <c r="BH616" i="29"/>
  <c r="R616" i="29" s="1"/>
  <c r="Q616" i="29" s="1"/>
  <c r="BI616" i="29"/>
  <c r="U616" i="29" s="1"/>
  <c r="T616" i="29" s="1"/>
  <c r="BJ616" i="29"/>
  <c r="X616" i="29" s="1"/>
  <c r="W616" i="29" s="1"/>
  <c r="BR615" i="29"/>
  <c r="BN615" i="29"/>
  <c r="BQ616" i="29"/>
  <c r="AS618" i="29"/>
  <c r="BA618" i="29"/>
  <c r="AT618" i="29"/>
  <c r="BB618" i="29"/>
  <c r="AN618" i="29"/>
  <c r="AV618" i="29"/>
  <c r="AR618" i="29"/>
  <c r="AW618" i="29"/>
  <c r="AY618" i="29"/>
  <c r="B618" i="29"/>
  <c r="AD618" i="29" s="1"/>
  <c r="AM618" i="29" s="1"/>
  <c r="Y618" i="29" s="1"/>
  <c r="AO618" i="29"/>
  <c r="AZ618" i="29"/>
  <c r="C618" i="29"/>
  <c r="AE618" i="29" s="1"/>
  <c r="AP618" i="29"/>
  <c r="BC618" i="29"/>
  <c r="AQ618" i="29"/>
  <c r="AX618" i="29"/>
  <c r="AC619" i="29"/>
  <c r="AU618" i="29"/>
  <c r="V25" i="29"/>
  <c r="BJ25" i="29" s="1"/>
  <c r="X25" i="29" s="1"/>
  <c r="W25" i="29" s="1"/>
  <c r="BN23" i="29"/>
  <c r="BL23" i="29"/>
  <c r="E24" i="29"/>
  <c r="BN24" i="29"/>
  <c r="AG25" i="29"/>
  <c r="G25" i="29" s="1"/>
  <c r="BE25" i="29" s="1"/>
  <c r="I25" i="29" s="1"/>
  <c r="H25" i="29" s="1"/>
  <c r="AM25" i="29"/>
  <c r="Y25" i="29" s="1"/>
  <c r="BK25" i="29" s="1"/>
  <c r="AA25" i="29" s="1"/>
  <c r="BU25" i="29" s="1"/>
  <c r="BQ23" i="29"/>
  <c r="AK25" i="29"/>
  <c r="S25" i="29" s="1"/>
  <c r="BI25" i="29" s="1"/>
  <c r="U25" i="29" s="1"/>
  <c r="T25" i="29" s="1"/>
  <c r="AJ25" i="29"/>
  <c r="P25" i="29" s="1"/>
  <c r="BH25" i="29" s="1"/>
  <c r="R25" i="29" s="1"/>
  <c r="Q25" i="29" s="1"/>
  <c r="AF25" i="29"/>
  <c r="D25" i="29" s="1"/>
  <c r="BO24" i="29"/>
  <c r="BO23" i="29"/>
  <c r="BT23" i="29"/>
  <c r="BH24" i="29"/>
  <c r="R24" i="29" s="1"/>
  <c r="Q24" i="29" s="1"/>
  <c r="BF24" i="29"/>
  <c r="L24" i="29" s="1"/>
  <c r="K24" i="29" s="1"/>
  <c r="BJ24" i="29"/>
  <c r="X24" i="29" s="1"/>
  <c r="W24" i="29" s="1"/>
  <c r="AI25" i="29"/>
  <c r="M25" i="29" s="1"/>
  <c r="AV26" i="29"/>
  <c r="AN26" i="29"/>
  <c r="BC26" i="29"/>
  <c r="AU26" i="29"/>
  <c r="BB26" i="29"/>
  <c r="AT26" i="29"/>
  <c r="AZ26" i="29"/>
  <c r="AR26" i="29"/>
  <c r="B26" i="29"/>
  <c r="AD26" i="29" s="1"/>
  <c r="AM26" i="29" s="1"/>
  <c r="Y26" i="29" s="1"/>
  <c r="AY26" i="29"/>
  <c r="AQ26" i="29"/>
  <c r="AX26" i="29"/>
  <c r="AW26" i="29"/>
  <c r="AC27" i="29"/>
  <c r="AS26" i="29"/>
  <c r="AP26" i="29"/>
  <c r="BA26" i="29"/>
  <c r="AO26" i="29"/>
  <c r="C26" i="29"/>
  <c r="AE26" i="29" s="1"/>
  <c r="AH25" i="29"/>
  <c r="J25" i="29" s="1"/>
  <c r="BU24" i="29"/>
  <c r="BL24" i="29"/>
  <c r="Z24" i="29"/>
  <c r="BI24" i="29"/>
  <c r="U24" i="29" s="1"/>
  <c r="T24" i="29" s="1"/>
  <c r="BG24" i="29"/>
  <c r="O24" i="29" s="1"/>
  <c r="N24" i="29" s="1"/>
  <c r="AB23" i="29" l="1"/>
  <c r="BN616" i="29"/>
  <c r="AI618" i="29"/>
  <c r="M618" i="29" s="1"/>
  <c r="BO616" i="29"/>
  <c r="AL618" i="29"/>
  <c r="V618" i="29" s="1"/>
  <c r="BJ618" i="29" s="1"/>
  <c r="X618" i="29" s="1"/>
  <c r="W618" i="29" s="1"/>
  <c r="BS24" i="29"/>
  <c r="BK618" i="29"/>
  <c r="AA618" i="29" s="1"/>
  <c r="BU618" i="29" s="1"/>
  <c r="AJ618" i="29"/>
  <c r="P618" i="29" s="1"/>
  <c r="AG618" i="29"/>
  <c r="G618" i="29" s="1"/>
  <c r="BS616" i="29"/>
  <c r="BE617" i="29"/>
  <c r="I617" i="29" s="1"/>
  <c r="H617" i="29" s="1"/>
  <c r="AT619" i="29"/>
  <c r="BB619" i="29"/>
  <c r="AU619" i="29"/>
  <c r="BC619" i="29"/>
  <c r="AO619" i="29"/>
  <c r="AW619" i="29"/>
  <c r="AY619" i="29"/>
  <c r="C619" i="29"/>
  <c r="AE619" i="29" s="1"/>
  <c r="AP619" i="29"/>
  <c r="BA619" i="29"/>
  <c r="AR619" i="29"/>
  <c r="AS619" i="29"/>
  <c r="AV619" i="29"/>
  <c r="AN619" i="29"/>
  <c r="AX619" i="29"/>
  <c r="AC620" i="29"/>
  <c r="AZ619" i="29"/>
  <c r="B619" i="29"/>
  <c r="AD619" i="29" s="1"/>
  <c r="AK619" i="29" s="1"/>
  <c r="S619" i="29" s="1"/>
  <c r="AQ619" i="29"/>
  <c r="AK618" i="29"/>
  <c r="S618" i="29" s="1"/>
  <c r="BR616" i="29"/>
  <c r="BR617" i="29"/>
  <c r="BN617" i="29"/>
  <c r="BP617" i="29"/>
  <c r="AH618" i="29"/>
  <c r="J618" i="29" s="1"/>
  <c r="AF618" i="29"/>
  <c r="D618" i="29" s="1"/>
  <c r="AB615" i="29"/>
  <c r="BT617" i="29"/>
  <c r="BL616" i="29"/>
  <c r="Z616" i="29"/>
  <c r="BQ617" i="29"/>
  <c r="BT616" i="29"/>
  <c r="BP616" i="29"/>
  <c r="Z617" i="29"/>
  <c r="BL617" i="29"/>
  <c r="BS617" i="29"/>
  <c r="BK26" i="29"/>
  <c r="AA26" i="29" s="1"/>
  <c r="BU26" i="29" s="1"/>
  <c r="BT25" i="29"/>
  <c r="BD25" i="29"/>
  <c r="F25" i="29" s="1"/>
  <c r="E25" i="29" s="1"/>
  <c r="BR25" i="29"/>
  <c r="BG25" i="29"/>
  <c r="O25" i="29" s="1"/>
  <c r="N25" i="29" s="1"/>
  <c r="BO25" i="29"/>
  <c r="AL26" i="29"/>
  <c r="V26" i="29" s="1"/>
  <c r="BA27" i="29"/>
  <c r="AS27" i="29"/>
  <c r="B27" i="29"/>
  <c r="AD27" i="29" s="1"/>
  <c r="AK27" i="29" s="1"/>
  <c r="AZ27" i="29"/>
  <c r="AR27" i="29"/>
  <c r="AY27" i="29"/>
  <c r="AQ27" i="29"/>
  <c r="AW27" i="29"/>
  <c r="AO27" i="29"/>
  <c r="AV27" i="29"/>
  <c r="AN27" i="29"/>
  <c r="BB27" i="29"/>
  <c r="AX27" i="29"/>
  <c r="AC28" i="29"/>
  <c r="AU27" i="29"/>
  <c r="AT27" i="29"/>
  <c r="AP27" i="29"/>
  <c r="C27" i="29"/>
  <c r="AE27" i="29" s="1"/>
  <c r="BC27" i="29"/>
  <c r="BT24" i="29"/>
  <c r="BS25" i="29"/>
  <c r="AJ26" i="29"/>
  <c r="P26" i="29" s="1"/>
  <c r="AI26" i="29"/>
  <c r="M26" i="29" s="1"/>
  <c r="AF26" i="29"/>
  <c r="D26" i="29" s="1"/>
  <c r="Z25" i="29"/>
  <c r="AK26" i="29"/>
  <c r="S26" i="29" s="1"/>
  <c r="AG26" i="29"/>
  <c r="G26" i="29" s="1"/>
  <c r="BF25" i="29"/>
  <c r="L25" i="29" s="1"/>
  <c r="K25" i="29" s="1"/>
  <c r="BQ24" i="29"/>
  <c r="AH26" i="29"/>
  <c r="J26" i="29" s="1"/>
  <c r="BP24" i="29"/>
  <c r="BR24" i="29"/>
  <c r="S27" i="29" l="1"/>
  <c r="BG618" i="29"/>
  <c r="O618" i="29" s="1"/>
  <c r="N618" i="29" s="1"/>
  <c r="BL25" i="29"/>
  <c r="AB616" i="29"/>
  <c r="BP25" i="29"/>
  <c r="Z26" i="29"/>
  <c r="BO617" i="29"/>
  <c r="AB617" i="29" s="1"/>
  <c r="BI619" i="29"/>
  <c r="U619" i="29" s="1"/>
  <c r="T619" i="29" s="1"/>
  <c r="AU620" i="29"/>
  <c r="BC620" i="29"/>
  <c r="AN620" i="29"/>
  <c r="AV620" i="29"/>
  <c r="B620" i="29"/>
  <c r="AD620" i="29" s="1"/>
  <c r="AH620" i="29" s="1"/>
  <c r="AP620" i="29"/>
  <c r="AX620" i="29"/>
  <c r="AR620" i="29"/>
  <c r="AT620" i="29"/>
  <c r="AY620" i="29"/>
  <c r="AZ620" i="29"/>
  <c r="C620" i="29"/>
  <c r="AE620" i="29" s="1"/>
  <c r="AO620" i="29"/>
  <c r="BA620" i="29"/>
  <c r="AS620" i="29"/>
  <c r="BB620" i="29"/>
  <c r="AC621" i="29"/>
  <c r="AQ620" i="29"/>
  <c r="AW620" i="29"/>
  <c r="AF619" i="29"/>
  <c r="D619" i="29" s="1"/>
  <c r="AG619" i="29"/>
  <c r="G619" i="29" s="1"/>
  <c r="AL619" i="29"/>
  <c r="V619" i="29" s="1"/>
  <c r="AM619" i="29"/>
  <c r="Y619" i="29" s="1"/>
  <c r="BE618" i="29"/>
  <c r="I618" i="29" s="1"/>
  <c r="H618" i="29" s="1"/>
  <c r="AH619" i="29"/>
  <c r="J619" i="29" s="1"/>
  <c r="BI618" i="29"/>
  <c r="U618" i="29" s="1"/>
  <c r="T618" i="29" s="1"/>
  <c r="BS618" i="29"/>
  <c r="BF618" i="29"/>
  <c r="L618" i="29" s="1"/>
  <c r="K618" i="29" s="1"/>
  <c r="AI619" i="29"/>
  <c r="M619" i="29" s="1"/>
  <c r="BH618" i="29"/>
  <c r="R618" i="29" s="1"/>
  <c r="Q618" i="29" s="1"/>
  <c r="BD618" i="29"/>
  <c r="F618" i="29" s="1"/>
  <c r="E618" i="29" s="1"/>
  <c r="BT618" i="29"/>
  <c r="AJ619" i="29"/>
  <c r="P619" i="29" s="1"/>
  <c r="Z618" i="29"/>
  <c r="BN25" i="29"/>
  <c r="BQ25" i="29"/>
  <c r="AB24" i="29"/>
  <c r="BI27" i="29"/>
  <c r="U27" i="29" s="1"/>
  <c r="T27" i="29" s="1"/>
  <c r="AI27" i="29"/>
  <c r="M27" i="29" s="1"/>
  <c r="BF26" i="29"/>
  <c r="L26" i="29" s="1"/>
  <c r="K26" i="29" s="1"/>
  <c r="BJ26" i="29"/>
  <c r="X26" i="29" s="1"/>
  <c r="W26" i="29" s="1"/>
  <c r="BG26" i="29"/>
  <c r="O26" i="29" s="1"/>
  <c r="N26" i="29" s="1"/>
  <c r="AM27" i="29"/>
  <c r="Y27" i="29" s="1"/>
  <c r="AG27" i="29"/>
  <c r="G27" i="29" s="1"/>
  <c r="AF27" i="29"/>
  <c r="D27" i="29" s="1"/>
  <c r="AJ27" i="29"/>
  <c r="P27" i="29" s="1"/>
  <c r="AW28" i="29"/>
  <c r="AO28" i="29"/>
  <c r="AV28" i="29"/>
  <c r="AN28" i="29"/>
  <c r="BC28" i="29"/>
  <c r="AU28" i="29"/>
  <c r="BA28" i="29"/>
  <c r="AS28" i="29"/>
  <c r="C28" i="29"/>
  <c r="AE28" i="29" s="1"/>
  <c r="AZ28" i="29"/>
  <c r="AR28" i="29"/>
  <c r="B28" i="29"/>
  <c r="AD28" i="29" s="1"/>
  <c r="AH28" i="29" s="1"/>
  <c r="BB28" i="29"/>
  <c r="AY28" i="29"/>
  <c r="AC29" i="29"/>
  <c r="AX28" i="29"/>
  <c r="AT28" i="29"/>
  <c r="AQ28" i="29"/>
  <c r="AP28" i="29"/>
  <c r="BH26" i="29"/>
  <c r="R26" i="29" s="1"/>
  <c r="Q26" i="29" s="1"/>
  <c r="BI26" i="29"/>
  <c r="U26" i="29" s="1"/>
  <c r="T26" i="29" s="1"/>
  <c r="AL27" i="29"/>
  <c r="V27" i="29" s="1"/>
  <c r="BD26" i="29"/>
  <c r="BE26" i="29"/>
  <c r="I26" i="29" s="1"/>
  <c r="H26" i="29" s="1"/>
  <c r="AH27" i="29"/>
  <c r="J27" i="29" s="1"/>
  <c r="BL618" i="29" l="1"/>
  <c r="BQ618" i="29"/>
  <c r="AK620" i="29"/>
  <c r="S620" i="29" s="1"/>
  <c r="BI620" i="29" s="1"/>
  <c r="U620" i="29" s="1"/>
  <c r="T620" i="29" s="1"/>
  <c r="AJ620" i="29"/>
  <c r="P620" i="29" s="1"/>
  <c r="BH620" i="29" s="1"/>
  <c r="R620" i="29" s="1"/>
  <c r="Q620" i="29" s="1"/>
  <c r="BP618" i="29"/>
  <c r="BS619" i="29"/>
  <c r="J620" i="29"/>
  <c r="BP620" i="29" s="1"/>
  <c r="BF620" i="29"/>
  <c r="L620" i="29" s="1"/>
  <c r="K620" i="29" s="1"/>
  <c r="BE619" i="29"/>
  <c r="I619" i="29" s="1"/>
  <c r="H619" i="29" s="1"/>
  <c r="BO619" i="29"/>
  <c r="BD619" i="29"/>
  <c r="F619" i="29" s="1"/>
  <c r="E619" i="29" s="1"/>
  <c r="AI620" i="29"/>
  <c r="M620" i="29" s="1"/>
  <c r="AF620" i="29"/>
  <c r="D620" i="29" s="1"/>
  <c r="BN618" i="29"/>
  <c r="BH619" i="29"/>
  <c r="R619" i="29" s="1"/>
  <c r="Q619" i="29" s="1"/>
  <c r="BF619" i="29"/>
  <c r="L619" i="29" s="1"/>
  <c r="K619" i="29" s="1"/>
  <c r="AM620" i="29"/>
  <c r="Y620" i="29" s="1"/>
  <c r="AN621" i="29"/>
  <c r="AV621" i="29"/>
  <c r="AO621" i="29"/>
  <c r="AW621" i="29"/>
  <c r="C621" i="29"/>
  <c r="AE621" i="29" s="1"/>
  <c r="AQ621" i="29"/>
  <c r="AY621" i="29"/>
  <c r="AX621" i="29"/>
  <c r="AR621" i="29"/>
  <c r="BC621" i="29"/>
  <c r="AS621" i="29"/>
  <c r="AT621" i="29"/>
  <c r="AU621" i="29"/>
  <c r="AC622" i="29"/>
  <c r="B621" i="29"/>
  <c r="AD621" i="29" s="1"/>
  <c r="AL621" i="29" s="1"/>
  <c r="V621" i="29" s="1"/>
  <c r="BA621" i="29"/>
  <c r="AP621" i="29"/>
  <c r="AZ621" i="29"/>
  <c r="BB621" i="29"/>
  <c r="BR618" i="29"/>
  <c r="BO618" i="29"/>
  <c r="AG620" i="29"/>
  <c r="G620" i="29" s="1"/>
  <c r="AL620" i="29"/>
  <c r="V620" i="29" s="1"/>
  <c r="BJ619" i="29"/>
  <c r="X619" i="29" s="1"/>
  <c r="W619" i="29" s="1"/>
  <c r="BG619" i="29"/>
  <c r="O619" i="29" s="1"/>
  <c r="N619" i="29" s="1"/>
  <c r="BK619" i="29"/>
  <c r="AA619" i="29" s="1"/>
  <c r="BU619" i="29" s="1"/>
  <c r="BS26" i="29"/>
  <c r="AB25" i="29"/>
  <c r="BP26" i="29"/>
  <c r="BS27" i="29"/>
  <c r="AI28" i="29"/>
  <c r="M28" i="29" s="1"/>
  <c r="BG28" i="29" s="1"/>
  <c r="O28" i="29" s="1"/>
  <c r="N28" i="29" s="1"/>
  <c r="AJ28" i="29"/>
  <c r="P28" i="29" s="1"/>
  <c r="BO26" i="29"/>
  <c r="AK28" i="29"/>
  <c r="S28" i="29" s="1"/>
  <c r="BI28" i="29" s="1"/>
  <c r="U28" i="29" s="1"/>
  <c r="T28" i="29" s="1"/>
  <c r="AG28" i="29"/>
  <c r="G28" i="29" s="1"/>
  <c r="BE28" i="29" s="1"/>
  <c r="I28" i="29" s="1"/>
  <c r="H28" i="29" s="1"/>
  <c r="AL28" i="29"/>
  <c r="V28" i="29" s="1"/>
  <c r="AF28" i="29"/>
  <c r="D28" i="29" s="1"/>
  <c r="BD28" i="29" s="1"/>
  <c r="F28" i="29" s="1"/>
  <c r="E28" i="29" s="1"/>
  <c r="AM28" i="29"/>
  <c r="Y28" i="29" s="1"/>
  <c r="BK28" i="29" s="1"/>
  <c r="AA28" i="29" s="1"/>
  <c r="BT26" i="29"/>
  <c r="BH27" i="29"/>
  <c r="R27" i="29" s="1"/>
  <c r="Q27" i="29" s="1"/>
  <c r="BJ27" i="29"/>
  <c r="X27" i="29" s="1"/>
  <c r="W27" i="29" s="1"/>
  <c r="BB29" i="29"/>
  <c r="AT29" i="29"/>
  <c r="C29" i="29"/>
  <c r="AE29" i="29" s="1"/>
  <c r="BA29" i="29"/>
  <c r="AS29" i="29"/>
  <c r="B29" i="29"/>
  <c r="AD29" i="29" s="1"/>
  <c r="AK29" i="29" s="1"/>
  <c r="AZ29" i="29"/>
  <c r="AR29" i="29"/>
  <c r="AC30" i="29"/>
  <c r="AX29" i="29"/>
  <c r="AP29" i="29"/>
  <c r="AW29" i="29"/>
  <c r="AO29" i="29"/>
  <c r="BC29" i="29"/>
  <c r="AQ29" i="29"/>
  <c r="AY29" i="29"/>
  <c r="AV29" i="29"/>
  <c r="AU29" i="29"/>
  <c r="AN29" i="29"/>
  <c r="BD27" i="29"/>
  <c r="F27" i="29" s="1"/>
  <c r="E27" i="29" s="1"/>
  <c r="BE27" i="29"/>
  <c r="I27" i="29" s="1"/>
  <c r="H27" i="29" s="1"/>
  <c r="BG27" i="29"/>
  <c r="O27" i="29" s="1"/>
  <c r="N27" i="29" s="1"/>
  <c r="F26" i="29"/>
  <c r="BL26" i="29"/>
  <c r="BK27" i="29"/>
  <c r="AA27" i="29" s="1"/>
  <c r="BU27" i="29" s="1"/>
  <c r="BF27" i="29"/>
  <c r="L27" i="29" s="1"/>
  <c r="K27" i="29" s="1"/>
  <c r="BR26" i="29"/>
  <c r="J28" i="29"/>
  <c r="BQ26" i="29"/>
  <c r="BP619" i="29" l="1"/>
  <c r="BQ619" i="29"/>
  <c r="BJ621" i="29"/>
  <c r="X621" i="29" s="1"/>
  <c r="W621" i="29" s="1"/>
  <c r="AJ621" i="29"/>
  <c r="P621" i="29" s="1"/>
  <c r="BG620" i="29"/>
  <c r="O620" i="29" s="1"/>
  <c r="N620" i="29" s="1"/>
  <c r="AG621" i="29"/>
  <c r="G621" i="29" s="1"/>
  <c r="BR619" i="29"/>
  <c r="BD620" i="29"/>
  <c r="F620" i="29" s="1"/>
  <c r="E620" i="29" s="1"/>
  <c r="AK621" i="29"/>
  <c r="S621" i="29" s="1"/>
  <c r="AB618" i="29"/>
  <c r="BN619" i="29"/>
  <c r="Z619" i="29"/>
  <c r="BL619" i="29"/>
  <c r="BE620" i="29"/>
  <c r="I620" i="29" s="1"/>
  <c r="H620" i="29" s="1"/>
  <c r="AO622" i="29"/>
  <c r="AW622" i="29"/>
  <c r="B622" i="29"/>
  <c r="AD622" i="29" s="1"/>
  <c r="AM622" i="29" s="1"/>
  <c r="Y622" i="29" s="1"/>
  <c r="AP622" i="29"/>
  <c r="AX622" i="29"/>
  <c r="AR622" i="29"/>
  <c r="AZ622" i="29"/>
  <c r="AC623" i="29"/>
  <c r="AQ622" i="29"/>
  <c r="BC622" i="29"/>
  <c r="AV622" i="29"/>
  <c r="AY622" i="29"/>
  <c r="BA622" i="29"/>
  <c r="C622" i="29"/>
  <c r="AE622" i="29" s="1"/>
  <c r="BB622" i="29"/>
  <c r="AN622" i="29"/>
  <c r="AS622" i="29"/>
  <c r="AT622" i="29"/>
  <c r="AU622" i="29"/>
  <c r="BT619" i="29"/>
  <c r="AF621" i="29"/>
  <c r="D621" i="29" s="1"/>
  <c r="BR620" i="29"/>
  <c r="AM621" i="29"/>
  <c r="Y621" i="29" s="1"/>
  <c r="AH621" i="29"/>
  <c r="J621" i="29" s="1"/>
  <c r="AI621" i="29"/>
  <c r="M621" i="29" s="1"/>
  <c r="BK620" i="29"/>
  <c r="AA620" i="29" s="1"/>
  <c r="BU620" i="29"/>
  <c r="BJ620" i="29"/>
  <c r="X620" i="29" s="1"/>
  <c r="W620" i="29" s="1"/>
  <c r="BS620" i="29"/>
  <c r="S29" i="29"/>
  <c r="BT27" i="29"/>
  <c r="BU28" i="29"/>
  <c r="Z28" i="29"/>
  <c r="BL28" i="29"/>
  <c r="BJ28" i="29"/>
  <c r="X28" i="29" s="1"/>
  <c r="W28" i="29" s="1"/>
  <c r="E26" i="29"/>
  <c r="BN26" i="29"/>
  <c r="AB26" i="29" s="1"/>
  <c r="BH28" i="29"/>
  <c r="R28" i="29" s="1"/>
  <c r="Q28" i="29" s="1"/>
  <c r="AI29" i="29"/>
  <c r="M29" i="29" s="1"/>
  <c r="AJ29" i="29"/>
  <c r="P29" i="29" s="1"/>
  <c r="BP27" i="29"/>
  <c r="BS28" i="29"/>
  <c r="BN27" i="29"/>
  <c r="AL29" i="29"/>
  <c r="V29" i="29" s="1"/>
  <c r="BR27" i="29"/>
  <c r="BI29" i="29"/>
  <c r="U29" i="29" s="1"/>
  <c r="T29" i="29" s="1"/>
  <c r="BQ27" i="29"/>
  <c r="AM29" i="29"/>
  <c r="Y29" i="29" s="1"/>
  <c r="BF28" i="29"/>
  <c r="L28" i="29" s="1"/>
  <c r="K28" i="29" s="1"/>
  <c r="AF29" i="29"/>
  <c r="D29" i="29" s="1"/>
  <c r="AH29" i="29"/>
  <c r="J29" i="29" s="1"/>
  <c r="AC31" i="29"/>
  <c r="AX30" i="29"/>
  <c r="AP30" i="29"/>
  <c r="AW30" i="29"/>
  <c r="AO30" i="29"/>
  <c r="AV30" i="29"/>
  <c r="AN30" i="29"/>
  <c r="BB30" i="29"/>
  <c r="AT30" i="29"/>
  <c r="BA30" i="29"/>
  <c r="AS30" i="29"/>
  <c r="C30" i="29"/>
  <c r="AE30" i="29" s="1"/>
  <c r="B30" i="29"/>
  <c r="AD30" i="29" s="1"/>
  <c r="AL30" i="29" s="1"/>
  <c r="V30" i="29" s="1"/>
  <c r="BC30" i="29"/>
  <c r="AZ30" i="29"/>
  <c r="AY30" i="29"/>
  <c r="AR30" i="29"/>
  <c r="AQ30" i="29"/>
  <c r="AU30" i="29"/>
  <c r="BQ28" i="29"/>
  <c r="BL27" i="29"/>
  <c r="Z27" i="29"/>
  <c r="BN28" i="29"/>
  <c r="BO27" i="29"/>
  <c r="AG29" i="29"/>
  <c r="G29" i="29" s="1"/>
  <c r="BO28" i="29"/>
  <c r="AF622" i="29" l="1"/>
  <c r="D622" i="29" s="1"/>
  <c r="BD622" i="29" s="1"/>
  <c r="F622" i="29" s="1"/>
  <c r="E622" i="29" s="1"/>
  <c r="AJ622" i="29"/>
  <c r="P622" i="29" s="1"/>
  <c r="BH622" i="29" s="1"/>
  <c r="R622" i="29" s="1"/>
  <c r="Q622" i="29" s="1"/>
  <c r="BN620" i="29"/>
  <c r="BP28" i="29"/>
  <c r="AL622" i="29"/>
  <c r="V622" i="29" s="1"/>
  <c r="BJ622" i="29" s="1"/>
  <c r="X622" i="29" s="1"/>
  <c r="BT620" i="29"/>
  <c r="AG622" i="29"/>
  <c r="G622" i="29" s="1"/>
  <c r="AM30" i="29"/>
  <c r="Y30" i="29" s="1"/>
  <c r="BK30" i="29" s="1"/>
  <c r="AA30" i="29" s="1"/>
  <c r="Z30" i="29" s="1"/>
  <c r="AG30" i="29"/>
  <c r="G30" i="29" s="1"/>
  <c r="BE30" i="29" s="1"/>
  <c r="I30" i="29" s="1"/>
  <c r="H30" i="29" s="1"/>
  <c r="AK622" i="29"/>
  <c r="S622" i="29" s="1"/>
  <c r="BI622" i="29" s="1"/>
  <c r="U622" i="29" s="1"/>
  <c r="T622" i="29" s="1"/>
  <c r="BK622" i="29"/>
  <c r="AA622" i="29" s="1"/>
  <c r="BU622" i="29" s="1"/>
  <c r="BU621" i="29"/>
  <c r="BK621" i="29"/>
  <c r="AA621" i="29" s="1"/>
  <c r="BO620" i="29"/>
  <c r="BE622" i="29"/>
  <c r="I622" i="29" s="1"/>
  <c r="H622" i="29" s="1"/>
  <c r="BD621" i="29"/>
  <c r="F621" i="29" s="1"/>
  <c r="E621" i="29" s="1"/>
  <c r="AH622" i="29"/>
  <c r="J622" i="29" s="1"/>
  <c r="AB619" i="29"/>
  <c r="BQ620" i="29"/>
  <c r="BG621" i="29"/>
  <c r="O621" i="29" s="1"/>
  <c r="N621" i="29" s="1"/>
  <c r="BF621" i="29"/>
  <c r="L621" i="29" s="1"/>
  <c r="K621" i="29" s="1"/>
  <c r="BE621" i="29"/>
  <c r="I621" i="29" s="1"/>
  <c r="H621" i="29" s="1"/>
  <c r="B623" i="29"/>
  <c r="AD623" i="29" s="1"/>
  <c r="AH623" i="29" s="1"/>
  <c r="J623" i="29" s="1"/>
  <c r="AP623" i="29"/>
  <c r="AX623" i="29"/>
  <c r="C623" i="29"/>
  <c r="AE623" i="29" s="1"/>
  <c r="AQ623" i="29"/>
  <c r="AY623" i="29"/>
  <c r="AS623" i="29"/>
  <c r="BA623" i="29"/>
  <c r="AV623" i="29"/>
  <c r="AC624" i="29"/>
  <c r="AO623" i="29"/>
  <c r="BC623" i="29"/>
  <c r="AR623" i="29"/>
  <c r="AT623" i="29"/>
  <c r="AU623" i="29"/>
  <c r="AW623" i="29"/>
  <c r="AZ623" i="29"/>
  <c r="AN623" i="29"/>
  <c r="BB623" i="29"/>
  <c r="BH621" i="29"/>
  <c r="R621" i="29" s="1"/>
  <c r="Q621" i="29" s="1"/>
  <c r="BL620" i="29"/>
  <c r="Z620" i="29"/>
  <c r="AI622" i="29"/>
  <c r="M622" i="29" s="1"/>
  <c r="BI621" i="29"/>
  <c r="U621" i="29" s="1"/>
  <c r="T621" i="29" s="1"/>
  <c r="BT621" i="29"/>
  <c r="AB620" i="29"/>
  <c r="AF30" i="29"/>
  <c r="D30" i="29" s="1"/>
  <c r="BD30" i="29" s="1"/>
  <c r="F30" i="29" s="1"/>
  <c r="E30" i="29" s="1"/>
  <c r="AH30" i="29"/>
  <c r="J30" i="29" s="1"/>
  <c r="BF30" i="29" s="1"/>
  <c r="L30" i="29" s="1"/>
  <c r="K30" i="29" s="1"/>
  <c r="AI30" i="29"/>
  <c r="M30" i="29" s="1"/>
  <c r="BG30" i="29" s="1"/>
  <c r="O30" i="29" s="1"/>
  <c r="N30" i="29" s="1"/>
  <c r="BR28" i="29"/>
  <c r="BD29" i="29"/>
  <c r="F29" i="29" s="1"/>
  <c r="E29" i="29" s="1"/>
  <c r="BJ29" i="29"/>
  <c r="X29" i="29" s="1"/>
  <c r="W29" i="29" s="1"/>
  <c r="BE29" i="29"/>
  <c r="I29" i="29" s="1"/>
  <c r="H29" i="29" s="1"/>
  <c r="BF29" i="29"/>
  <c r="L29" i="29" s="1"/>
  <c r="K29" i="29" s="1"/>
  <c r="AK30" i="29"/>
  <c r="S30" i="29" s="1"/>
  <c r="AB27" i="29"/>
  <c r="BC31" i="29"/>
  <c r="AU31" i="29"/>
  <c r="BB31" i="29"/>
  <c r="AT31" i="29"/>
  <c r="C31" i="29"/>
  <c r="AE31" i="29" s="1"/>
  <c r="BA31" i="29"/>
  <c r="AS31" i="29"/>
  <c r="B31" i="29"/>
  <c r="AD31" i="29" s="1"/>
  <c r="AH31" i="29" s="1"/>
  <c r="AY31" i="29"/>
  <c r="AQ31" i="29"/>
  <c r="AC32" i="29"/>
  <c r="AX31" i="29"/>
  <c r="AP31" i="29"/>
  <c r="AN31" i="29"/>
  <c r="AV31" i="29"/>
  <c r="AR31" i="29"/>
  <c r="AZ31" i="29"/>
  <c r="AW31" i="29"/>
  <c r="AO31" i="29"/>
  <c r="BJ30" i="29"/>
  <c r="X30" i="29" s="1"/>
  <c r="W30" i="29" s="1"/>
  <c r="BT28" i="29"/>
  <c r="BK29" i="29"/>
  <c r="AA29" i="29" s="1"/>
  <c r="BU29" i="29" s="1"/>
  <c r="BH29" i="29"/>
  <c r="R29" i="29" s="1"/>
  <c r="Q29" i="29" s="1"/>
  <c r="AJ30" i="29"/>
  <c r="P30" i="29" s="1"/>
  <c r="BS29" i="29"/>
  <c r="BG29" i="29"/>
  <c r="O29" i="29" s="1"/>
  <c r="N29" i="29" s="1"/>
  <c r="W622" i="29" l="1"/>
  <c r="BT622" i="29"/>
  <c r="BN621" i="29"/>
  <c r="AB28" i="29"/>
  <c r="BR622" i="29"/>
  <c r="BP621" i="29"/>
  <c r="BQ621" i="29"/>
  <c r="BO622" i="29"/>
  <c r="BR29" i="29"/>
  <c r="BO621" i="29"/>
  <c r="BF623" i="29"/>
  <c r="L623" i="29" s="1"/>
  <c r="K623" i="29" s="1"/>
  <c r="BP623" i="29"/>
  <c r="C624" i="29"/>
  <c r="AE624" i="29" s="1"/>
  <c r="AQ624" i="29"/>
  <c r="AY624" i="29"/>
  <c r="AR624" i="29"/>
  <c r="AZ624" i="29"/>
  <c r="AC625" i="29"/>
  <c r="AT624" i="29"/>
  <c r="BB624" i="29"/>
  <c r="B624" i="29"/>
  <c r="AD624" i="29" s="1"/>
  <c r="AK624" i="29" s="1"/>
  <c r="S624" i="29" s="1"/>
  <c r="AV624" i="29"/>
  <c r="AW624" i="29"/>
  <c r="AX624" i="29"/>
  <c r="AN624" i="29"/>
  <c r="AP624" i="29"/>
  <c r="AU624" i="29"/>
  <c r="BA624" i="29"/>
  <c r="BC624" i="29"/>
  <c r="AO624" i="29"/>
  <c r="AS624" i="29"/>
  <c r="AI623" i="29"/>
  <c r="M623" i="29" s="1"/>
  <c r="BL621" i="29"/>
  <c r="Z621" i="29"/>
  <c r="BR621" i="29"/>
  <c r="AG623" i="29"/>
  <c r="G623" i="29" s="1"/>
  <c r="AJ623" i="29"/>
  <c r="P623" i="29" s="1"/>
  <c r="BS622" i="29"/>
  <c r="BF622" i="29"/>
  <c r="L622" i="29" s="1"/>
  <c r="K622" i="29" s="1"/>
  <c r="BP622" i="29"/>
  <c r="BS621" i="29"/>
  <c r="AL623" i="29"/>
  <c r="V623" i="29" s="1"/>
  <c r="AK623" i="29"/>
  <c r="S623" i="29" s="1"/>
  <c r="BN622" i="29"/>
  <c r="AM623" i="29"/>
  <c r="Y623" i="29" s="1"/>
  <c r="BG622" i="29"/>
  <c r="O622" i="29" s="1"/>
  <c r="N622" i="29" s="1"/>
  <c r="AF623" i="29"/>
  <c r="D623" i="29" s="1"/>
  <c r="Z622" i="29"/>
  <c r="BL622" i="29"/>
  <c r="BU30" i="29"/>
  <c r="BP30" i="29"/>
  <c r="BL30" i="29"/>
  <c r="BN29" i="29"/>
  <c r="BO30" i="29"/>
  <c r="BP29" i="29"/>
  <c r="BQ29" i="29"/>
  <c r="BQ30" i="29"/>
  <c r="BO29" i="29"/>
  <c r="BN30" i="29"/>
  <c r="J31" i="29"/>
  <c r="BF31" i="29" s="1"/>
  <c r="L31" i="29" s="1"/>
  <c r="K31" i="29" s="1"/>
  <c r="BT30" i="29"/>
  <c r="BT29" i="29"/>
  <c r="AI31" i="29"/>
  <c r="M31" i="29" s="1"/>
  <c r="BI30" i="29"/>
  <c r="U30" i="29" s="1"/>
  <c r="T30" i="29" s="1"/>
  <c r="AF31" i="29"/>
  <c r="D31" i="29" s="1"/>
  <c r="AL31" i="29"/>
  <c r="V31" i="29" s="1"/>
  <c r="AM31" i="29"/>
  <c r="Y31" i="29" s="1"/>
  <c r="AY32" i="29"/>
  <c r="AQ32" i="29"/>
  <c r="AC33" i="29"/>
  <c r="AX32" i="29"/>
  <c r="AP32" i="29"/>
  <c r="AW32" i="29"/>
  <c r="AO32" i="29"/>
  <c r="BC32" i="29"/>
  <c r="AU32" i="29"/>
  <c r="BB32" i="29"/>
  <c r="AT32" i="29"/>
  <c r="AN32" i="29"/>
  <c r="C32" i="29"/>
  <c r="AE32" i="29" s="1"/>
  <c r="AR32" i="29"/>
  <c r="B32" i="29"/>
  <c r="AD32" i="29" s="1"/>
  <c r="AL32" i="29" s="1"/>
  <c r="BA32" i="29"/>
  <c r="AZ32" i="29"/>
  <c r="AV32" i="29"/>
  <c r="AS32" i="29"/>
  <c r="BH30" i="29"/>
  <c r="R30" i="29" s="1"/>
  <c r="Q30" i="29" s="1"/>
  <c r="AJ31" i="29"/>
  <c r="P31" i="29" s="1"/>
  <c r="Z29" i="29"/>
  <c r="BL29" i="29"/>
  <c r="AG31" i="29"/>
  <c r="G31" i="29" s="1"/>
  <c r="AK31" i="29"/>
  <c r="S31" i="29" s="1"/>
  <c r="BQ622" i="29" l="1"/>
  <c r="AB622" i="29" s="1"/>
  <c r="AB621" i="29"/>
  <c r="BI624" i="29"/>
  <c r="U624" i="29" s="1"/>
  <c r="T624" i="29" s="1"/>
  <c r="AJ624" i="29"/>
  <c r="P624" i="29" s="1"/>
  <c r="BD623" i="29"/>
  <c r="F623" i="29" s="1"/>
  <c r="E623" i="29" s="1"/>
  <c r="BN623" i="29"/>
  <c r="AI624" i="29"/>
  <c r="M624" i="29" s="1"/>
  <c r="BH623" i="29"/>
  <c r="R623" i="29" s="1"/>
  <c r="Q623" i="29" s="1"/>
  <c r="AG624" i="29"/>
  <c r="G624" i="29" s="1"/>
  <c r="AM624" i="29"/>
  <c r="Y624" i="29" s="1"/>
  <c r="AL624" i="29"/>
  <c r="V624" i="29" s="1"/>
  <c r="BG623" i="29"/>
  <c r="O623" i="29" s="1"/>
  <c r="N623" i="29" s="1"/>
  <c r="BE623" i="29"/>
  <c r="I623" i="29" s="1"/>
  <c r="H623" i="29" s="1"/>
  <c r="AR625" i="29"/>
  <c r="AZ625" i="29"/>
  <c r="AC626" i="29"/>
  <c r="AS625" i="29"/>
  <c r="BA625" i="29"/>
  <c r="AU625" i="29"/>
  <c r="BC625" i="29"/>
  <c r="B625" i="29"/>
  <c r="AD625" i="29" s="1"/>
  <c r="AK625" i="29" s="1"/>
  <c r="AO625" i="29"/>
  <c r="BB625" i="29"/>
  <c r="C625" i="29"/>
  <c r="AE625" i="29" s="1"/>
  <c r="AP625" i="29"/>
  <c r="AQ625" i="29"/>
  <c r="AW625" i="29"/>
  <c r="AY625" i="29"/>
  <c r="AN625" i="29"/>
  <c r="AT625" i="29"/>
  <c r="AV625" i="29"/>
  <c r="AX625" i="29"/>
  <c r="AH624" i="29"/>
  <c r="J624" i="29" s="1"/>
  <c r="BI623" i="29"/>
  <c r="U623" i="29" s="1"/>
  <c r="T623" i="29" s="1"/>
  <c r="AF624" i="29"/>
  <c r="D624" i="29" s="1"/>
  <c r="BK623" i="29"/>
  <c r="AA623" i="29" s="1"/>
  <c r="BU623" i="29" s="1"/>
  <c r="BJ623" i="29"/>
  <c r="X623" i="29" s="1"/>
  <c r="W623" i="29" s="1"/>
  <c r="BR30" i="29"/>
  <c r="BS30" i="29"/>
  <c r="AB30" i="29"/>
  <c r="AB29" i="29"/>
  <c r="V32" i="29"/>
  <c r="BP31" i="29"/>
  <c r="BJ32" i="29"/>
  <c r="X32" i="29" s="1"/>
  <c r="W32" i="29" s="1"/>
  <c r="AF32" i="29"/>
  <c r="D32" i="29" s="1"/>
  <c r="BD31" i="29"/>
  <c r="F31" i="29" s="1"/>
  <c r="E31" i="29" s="1"/>
  <c r="AI32" i="29"/>
  <c r="M32" i="29" s="1"/>
  <c r="AM32" i="29"/>
  <c r="Y32" i="29" s="1"/>
  <c r="BH31" i="29"/>
  <c r="R31" i="29" s="1"/>
  <c r="Q31" i="29" s="1"/>
  <c r="AV33" i="29"/>
  <c r="AN33" i="29"/>
  <c r="BC33" i="29"/>
  <c r="AU33" i="29"/>
  <c r="BB33" i="29"/>
  <c r="AT33" i="29"/>
  <c r="C33" i="29"/>
  <c r="AE33" i="29" s="1"/>
  <c r="AZ33" i="29"/>
  <c r="AR33" i="29"/>
  <c r="AY33" i="29"/>
  <c r="AQ33" i="29"/>
  <c r="AP33" i="29"/>
  <c r="AO33" i="29"/>
  <c r="AX33" i="29"/>
  <c r="AW33" i="29"/>
  <c r="AC34" i="29"/>
  <c r="B33" i="29"/>
  <c r="AD33" i="29" s="1"/>
  <c r="AL33" i="29" s="1"/>
  <c r="AS33" i="29"/>
  <c r="BA33" i="29"/>
  <c r="AG32" i="29"/>
  <c r="G32" i="29" s="1"/>
  <c r="BI31" i="29"/>
  <c r="U31" i="29" s="1"/>
  <c r="T31" i="29" s="1"/>
  <c r="BS31" i="29"/>
  <c r="AH32" i="29"/>
  <c r="J32" i="29" s="1"/>
  <c r="BG31" i="29"/>
  <c r="O31" i="29" s="1"/>
  <c r="N31" i="29" s="1"/>
  <c r="BJ31" i="29"/>
  <c r="X31" i="29" s="1"/>
  <c r="W31" i="29" s="1"/>
  <c r="AJ32" i="29"/>
  <c r="P32" i="29" s="1"/>
  <c r="BE31" i="29"/>
  <c r="I31" i="29" s="1"/>
  <c r="H31" i="29" s="1"/>
  <c r="AK32" i="29"/>
  <c r="S32" i="29" s="1"/>
  <c r="BK31" i="29"/>
  <c r="AA31" i="29" s="1"/>
  <c r="AH625" i="29" l="1"/>
  <c r="J625" i="29" s="1"/>
  <c r="BS624" i="29"/>
  <c r="S625" i="29"/>
  <c r="BI625" i="29" s="1"/>
  <c r="U625" i="29" s="1"/>
  <c r="T625" i="29" s="1"/>
  <c r="AJ625" i="29"/>
  <c r="P625" i="29" s="1"/>
  <c r="BO623" i="29"/>
  <c r="AG625" i="29"/>
  <c r="G625" i="29" s="1"/>
  <c r="BQ623" i="29"/>
  <c r="BD624" i="29"/>
  <c r="F624" i="29" s="1"/>
  <c r="E624" i="29" s="1"/>
  <c r="AI625" i="29"/>
  <c r="M625" i="29" s="1"/>
  <c r="AF625" i="29"/>
  <c r="D625" i="29" s="1"/>
  <c r="AM625" i="29"/>
  <c r="Y625" i="29" s="1"/>
  <c r="BR623" i="29"/>
  <c r="BS623" i="29"/>
  <c r="BG624" i="29"/>
  <c r="O624" i="29" s="1"/>
  <c r="N624" i="29" s="1"/>
  <c r="BQ624" i="29"/>
  <c r="AL625" i="29"/>
  <c r="V625" i="29" s="1"/>
  <c r="BT623" i="29"/>
  <c r="BF624" i="29"/>
  <c r="L624" i="29" s="1"/>
  <c r="K624" i="29" s="1"/>
  <c r="AS626" i="29"/>
  <c r="BA626" i="29"/>
  <c r="AT626" i="29"/>
  <c r="BB626" i="29"/>
  <c r="AN626" i="29"/>
  <c r="AV626" i="29"/>
  <c r="AU626" i="29"/>
  <c r="AW626" i="29"/>
  <c r="AX626" i="29"/>
  <c r="AO626" i="29"/>
  <c r="AC627" i="29"/>
  <c r="C626" i="29"/>
  <c r="AE626" i="29" s="1"/>
  <c r="AQ626" i="29"/>
  <c r="AY626" i="29"/>
  <c r="AZ626" i="29"/>
  <c r="BC626" i="29"/>
  <c r="AP626" i="29"/>
  <c r="AR626" i="29"/>
  <c r="B626" i="29"/>
  <c r="AD626" i="29" s="1"/>
  <c r="AM626" i="29" s="1"/>
  <c r="Y626" i="29" s="1"/>
  <c r="BJ624" i="29"/>
  <c r="X624" i="29" s="1"/>
  <c r="W624" i="29" s="1"/>
  <c r="BH624" i="29"/>
  <c r="R624" i="29" s="1"/>
  <c r="Q624" i="29" s="1"/>
  <c r="BK624" i="29"/>
  <c r="AA624" i="29" s="1"/>
  <c r="BU624" i="29" s="1"/>
  <c r="Z623" i="29"/>
  <c r="BL623" i="29"/>
  <c r="BE624" i="29"/>
  <c r="I624" i="29" s="1"/>
  <c r="H624" i="29" s="1"/>
  <c r="BO31" i="29"/>
  <c r="AK33" i="29"/>
  <c r="S33" i="29" s="1"/>
  <c r="BT31" i="29"/>
  <c r="BT32" i="29"/>
  <c r="BI32" i="29"/>
  <c r="U32" i="29" s="1"/>
  <c r="T32" i="29" s="1"/>
  <c r="BK32" i="29"/>
  <c r="AA32" i="29" s="1"/>
  <c r="BU32" i="29" s="1"/>
  <c r="BF32" i="29"/>
  <c r="L32" i="29" s="1"/>
  <c r="K32" i="29" s="1"/>
  <c r="AF33" i="29"/>
  <c r="D33" i="29" s="1"/>
  <c r="BG32" i="29"/>
  <c r="O32" i="29" s="1"/>
  <c r="N32" i="29" s="1"/>
  <c r="AI33" i="29"/>
  <c r="M33" i="29" s="1"/>
  <c r="AM33" i="29"/>
  <c r="Y33" i="29" s="1"/>
  <c r="BK33" i="29" s="1"/>
  <c r="AA33" i="29" s="1"/>
  <c r="BN31" i="29"/>
  <c r="BE32" i="29"/>
  <c r="I32" i="29" s="1"/>
  <c r="H32" i="29" s="1"/>
  <c r="AH33" i="29"/>
  <c r="J33" i="29" s="1"/>
  <c r="BD32" i="29"/>
  <c r="F32" i="29" s="1"/>
  <c r="E32" i="29" s="1"/>
  <c r="V33" i="29"/>
  <c r="Z31" i="29"/>
  <c r="BL31" i="29"/>
  <c r="BH32" i="29"/>
  <c r="R32" i="29" s="1"/>
  <c r="Q32" i="29" s="1"/>
  <c r="AG33" i="29"/>
  <c r="G33" i="29" s="1"/>
  <c r="BU31" i="29"/>
  <c r="BQ31" i="29"/>
  <c r="AJ33" i="29"/>
  <c r="P33" i="29" s="1"/>
  <c r="BA34" i="29"/>
  <c r="AS34" i="29"/>
  <c r="B34" i="29"/>
  <c r="AD34" i="29" s="1"/>
  <c r="AM34" i="29" s="1"/>
  <c r="AZ34" i="29"/>
  <c r="AR34" i="29"/>
  <c r="AY34" i="29"/>
  <c r="AQ34" i="29"/>
  <c r="AW34" i="29"/>
  <c r="AO34" i="29"/>
  <c r="AV34" i="29"/>
  <c r="AN34" i="29"/>
  <c r="AT34" i="29"/>
  <c r="AP34" i="29"/>
  <c r="BB34" i="29"/>
  <c r="AC35" i="29"/>
  <c r="C34" i="29"/>
  <c r="AE34" i="29" s="1"/>
  <c r="BC34" i="29"/>
  <c r="AX34" i="29"/>
  <c r="AU34" i="29"/>
  <c r="BR31" i="29"/>
  <c r="BO624" i="29" l="1"/>
  <c r="BR32" i="29"/>
  <c r="BR624" i="29"/>
  <c r="AG626" i="29"/>
  <c r="G626" i="29" s="1"/>
  <c r="BE626" i="29" s="1"/>
  <c r="I626" i="29" s="1"/>
  <c r="H626" i="29" s="1"/>
  <c r="BT624" i="29"/>
  <c r="BS625" i="29"/>
  <c r="AB623" i="29"/>
  <c r="BP624" i="29"/>
  <c r="AF626" i="29"/>
  <c r="D626" i="29" s="1"/>
  <c r="BD626" i="29" s="1"/>
  <c r="F626" i="29" s="1"/>
  <c r="E626" i="29" s="1"/>
  <c r="BK626" i="29"/>
  <c r="AA626" i="29" s="1"/>
  <c r="BU626" i="29" s="1"/>
  <c r="AJ626" i="29"/>
  <c r="P626" i="29" s="1"/>
  <c r="BK625" i="29"/>
  <c r="AA625" i="29" s="1"/>
  <c r="BU625" i="29"/>
  <c r="BJ625" i="29"/>
  <c r="X625" i="29" s="1"/>
  <c r="W625" i="29" s="1"/>
  <c r="BD625" i="29"/>
  <c r="F625" i="29" s="1"/>
  <c r="E625" i="29" s="1"/>
  <c r="BG625" i="29"/>
  <c r="O625" i="29" s="1"/>
  <c r="N625" i="29" s="1"/>
  <c r="AI626" i="29"/>
  <c r="M626" i="29" s="1"/>
  <c r="AH626" i="29"/>
  <c r="J626" i="29" s="1"/>
  <c r="BN624" i="29"/>
  <c r="BF625" i="29"/>
  <c r="L625" i="29" s="1"/>
  <c r="K625" i="29" s="1"/>
  <c r="AT627" i="29"/>
  <c r="BB627" i="29"/>
  <c r="AO627" i="29"/>
  <c r="AW627" i="29"/>
  <c r="B627" i="29"/>
  <c r="AD627" i="29" s="1"/>
  <c r="AJ627" i="29" s="1"/>
  <c r="AU627" i="29"/>
  <c r="AC628" i="29"/>
  <c r="C627" i="29"/>
  <c r="AE627" i="29" s="1"/>
  <c r="AV627" i="29"/>
  <c r="AX627" i="29"/>
  <c r="AR627" i="29"/>
  <c r="AY627" i="29"/>
  <c r="BA627" i="29"/>
  <c r="AN627" i="29"/>
  <c r="BC627" i="29"/>
  <c r="AP627" i="29"/>
  <c r="AZ627" i="29"/>
  <c r="AQ627" i="29"/>
  <c r="AS627" i="29"/>
  <c r="AK626" i="29"/>
  <c r="S626" i="29" s="1"/>
  <c r="AL626" i="29"/>
  <c r="V626" i="29" s="1"/>
  <c r="BL624" i="29"/>
  <c r="Z624" i="29"/>
  <c r="BE625" i="29"/>
  <c r="I625" i="29" s="1"/>
  <c r="H625" i="29" s="1"/>
  <c r="BH625" i="29"/>
  <c r="R625" i="29" s="1"/>
  <c r="Q625" i="29" s="1"/>
  <c r="BS32" i="29"/>
  <c r="AG34" i="29"/>
  <c r="G34" i="29" s="1"/>
  <c r="BE34" i="29" s="1"/>
  <c r="I34" i="29" s="1"/>
  <c r="H34" i="29" s="1"/>
  <c r="AH34" i="29"/>
  <c r="J34" i="29" s="1"/>
  <c r="BF34" i="29" s="1"/>
  <c r="L34" i="29" s="1"/>
  <c r="K34" i="29" s="1"/>
  <c r="BN32" i="29"/>
  <c r="AL34" i="29"/>
  <c r="V34" i="29" s="1"/>
  <c r="AF34" i="29"/>
  <c r="D34" i="29" s="1"/>
  <c r="BD34" i="29" s="1"/>
  <c r="F34" i="29" s="1"/>
  <c r="E34" i="29" s="1"/>
  <c r="BP32" i="29"/>
  <c r="BE33" i="29"/>
  <c r="I33" i="29" s="1"/>
  <c r="H33" i="29" s="1"/>
  <c r="BI33" i="29"/>
  <c r="U33" i="29" s="1"/>
  <c r="T33" i="29" s="1"/>
  <c r="BD33" i="29"/>
  <c r="F33" i="29" s="1"/>
  <c r="E33" i="29" s="1"/>
  <c r="Y34" i="29"/>
  <c r="BO32" i="29"/>
  <c r="BF33" i="29"/>
  <c r="L33" i="29" s="1"/>
  <c r="K33" i="29" s="1"/>
  <c r="AJ34" i="29"/>
  <c r="P34" i="29" s="1"/>
  <c r="AB31" i="29"/>
  <c r="BH33" i="29"/>
  <c r="R33" i="29" s="1"/>
  <c r="Q33" i="29" s="1"/>
  <c r="BJ33" i="29"/>
  <c r="X33" i="29" s="1"/>
  <c r="W33" i="29" s="1"/>
  <c r="BU33" i="29"/>
  <c r="Z33" i="29"/>
  <c r="BL32" i="29"/>
  <c r="Z32" i="29"/>
  <c r="AI34" i="29"/>
  <c r="M34" i="29" s="1"/>
  <c r="BG33" i="29"/>
  <c r="O33" i="29" s="1"/>
  <c r="N33" i="29" s="1"/>
  <c r="AC36" i="29"/>
  <c r="AX35" i="29"/>
  <c r="AP35" i="29"/>
  <c r="AW35" i="29"/>
  <c r="AO35" i="29"/>
  <c r="AV35" i="29"/>
  <c r="AN35" i="29"/>
  <c r="BB35" i="29"/>
  <c r="AT35" i="29"/>
  <c r="C35" i="29"/>
  <c r="AE35" i="29" s="1"/>
  <c r="BA35" i="29"/>
  <c r="AS35" i="29"/>
  <c r="B35" i="29"/>
  <c r="AD35" i="29" s="1"/>
  <c r="AG35" i="29" s="1"/>
  <c r="G35" i="29" s="1"/>
  <c r="AU35" i="29"/>
  <c r="AR35" i="29"/>
  <c r="AQ35" i="29"/>
  <c r="AZ35" i="29"/>
  <c r="AY35" i="29"/>
  <c r="BC35" i="29"/>
  <c r="AK34" i="29"/>
  <c r="S34" i="29" s="1"/>
  <c r="BQ32" i="29"/>
  <c r="AB32" i="29" s="1"/>
  <c r="AB624" i="29" l="1"/>
  <c r="BR625" i="29"/>
  <c r="BP625" i="29"/>
  <c r="P627" i="29"/>
  <c r="AM627" i="29"/>
  <c r="Y627" i="29" s="1"/>
  <c r="BT625" i="29"/>
  <c r="BN626" i="29"/>
  <c r="BH627" i="29"/>
  <c r="R627" i="29" s="1"/>
  <c r="Q627" i="29" s="1"/>
  <c r="BK627" i="29"/>
  <c r="AA627" i="29" s="1"/>
  <c r="BU627" i="29" s="1"/>
  <c r="BF626" i="29"/>
  <c r="L626" i="29" s="1"/>
  <c r="K626" i="29" s="1"/>
  <c r="BI626" i="29"/>
  <c r="U626" i="29" s="1"/>
  <c r="T626" i="29" s="1"/>
  <c r="AK627" i="29"/>
  <c r="S627" i="29" s="1"/>
  <c r="AG627" i="29"/>
  <c r="G627" i="29" s="1"/>
  <c r="BG626" i="29"/>
  <c r="O626" i="29" s="1"/>
  <c r="N626" i="29" s="1"/>
  <c r="Z625" i="29"/>
  <c r="BL625" i="29"/>
  <c r="BH626" i="29"/>
  <c r="R626" i="29" s="1"/>
  <c r="Q626" i="29" s="1"/>
  <c r="AI627" i="29"/>
  <c r="M627" i="29" s="1"/>
  <c r="BO625" i="29"/>
  <c r="AU628" i="29"/>
  <c r="BC628" i="29"/>
  <c r="B628" i="29"/>
  <c r="AD628" i="29" s="1"/>
  <c r="AM628" i="29" s="1"/>
  <c r="Y628" i="29" s="1"/>
  <c r="AP628" i="29"/>
  <c r="AX628" i="29"/>
  <c r="AN628" i="29"/>
  <c r="AY628" i="29"/>
  <c r="AO628" i="29"/>
  <c r="AZ628" i="29"/>
  <c r="AQ628" i="29"/>
  <c r="BA628" i="29"/>
  <c r="AR628" i="29"/>
  <c r="AT628" i="29"/>
  <c r="AW628" i="29"/>
  <c r="C628" i="29"/>
  <c r="AE628" i="29" s="1"/>
  <c r="BB628" i="29"/>
  <c r="AS628" i="29"/>
  <c r="AV628" i="29"/>
  <c r="AC629" i="29"/>
  <c r="BQ625" i="29"/>
  <c r="AH627" i="29"/>
  <c r="J627" i="29" s="1"/>
  <c r="AF627" i="29"/>
  <c r="D627" i="29" s="1"/>
  <c r="AL627" i="29"/>
  <c r="V627" i="29" s="1"/>
  <c r="BN625" i="29"/>
  <c r="BO626" i="29"/>
  <c r="BL626" i="29"/>
  <c r="Z626" i="29"/>
  <c r="BJ626" i="29"/>
  <c r="X626" i="29" s="1"/>
  <c r="W626" i="29" s="1"/>
  <c r="BT626" i="29"/>
  <c r="BP33" i="29"/>
  <c r="BQ33" i="29"/>
  <c r="BT33" i="29"/>
  <c r="AF35" i="29"/>
  <c r="D35" i="29" s="1"/>
  <c r="BD35" i="29" s="1"/>
  <c r="F35" i="29" s="1"/>
  <c r="E35" i="29" s="1"/>
  <c r="AH35" i="29"/>
  <c r="J35" i="29" s="1"/>
  <c r="BF35" i="29" s="1"/>
  <c r="L35" i="29" s="1"/>
  <c r="K35" i="29" s="1"/>
  <c r="AJ35" i="29"/>
  <c r="P35" i="29" s="1"/>
  <c r="BH35" i="29" s="1"/>
  <c r="R35" i="29" s="1"/>
  <c r="BP34" i="29"/>
  <c r="BS33" i="29"/>
  <c r="BN34" i="29"/>
  <c r="BL33" i="29"/>
  <c r="BO34" i="29"/>
  <c r="BN33" i="29"/>
  <c r="BJ34" i="29"/>
  <c r="X34" i="29" s="1"/>
  <c r="W34" i="29" s="1"/>
  <c r="BE35" i="29"/>
  <c r="I35" i="29" s="1"/>
  <c r="H35" i="29" s="1"/>
  <c r="BH34" i="29"/>
  <c r="R34" i="29" s="1"/>
  <c r="Q34" i="29" s="1"/>
  <c r="AK35" i="29"/>
  <c r="S35" i="29" s="1"/>
  <c r="BG34" i="29"/>
  <c r="O34" i="29" s="1"/>
  <c r="N34" i="29" s="1"/>
  <c r="AI35" i="29"/>
  <c r="M35" i="29" s="1"/>
  <c r="AL35" i="29"/>
  <c r="V35" i="29" s="1"/>
  <c r="BO33" i="29"/>
  <c r="BI34" i="29"/>
  <c r="U34" i="29" s="1"/>
  <c r="T34" i="29" s="1"/>
  <c r="AM35" i="29"/>
  <c r="Y35" i="29" s="1"/>
  <c r="BB36" i="29"/>
  <c r="AT36" i="29"/>
  <c r="BA36" i="29"/>
  <c r="AS36" i="29"/>
  <c r="C36" i="29"/>
  <c r="AE36" i="29" s="1"/>
  <c r="AZ36" i="29"/>
  <c r="AR36" i="29"/>
  <c r="B36" i="29"/>
  <c r="AD36" i="29" s="1"/>
  <c r="AH36" i="29" s="1"/>
  <c r="J36" i="29" s="1"/>
  <c r="AC37" i="29"/>
  <c r="AX36" i="29"/>
  <c r="AP36" i="29"/>
  <c r="AW36" i="29"/>
  <c r="AO36" i="29"/>
  <c r="AV36" i="29"/>
  <c r="AU36" i="29"/>
  <c r="AY36" i="29"/>
  <c r="AQ36" i="29"/>
  <c r="AN36" i="29"/>
  <c r="BC36" i="29"/>
  <c r="BR33" i="29"/>
  <c r="BK34" i="29"/>
  <c r="AA34" i="29" s="1"/>
  <c r="BU34" i="29" s="1"/>
  <c r="AB625" i="29" l="1"/>
  <c r="BP626" i="29"/>
  <c r="BQ626" i="29"/>
  <c r="BS626" i="29"/>
  <c r="BK628" i="29"/>
  <c r="AA628" i="29" s="1"/>
  <c r="BU628" i="29" s="1"/>
  <c r="BF627" i="29"/>
  <c r="L627" i="29" s="1"/>
  <c r="K627" i="29" s="1"/>
  <c r="BP627" i="29"/>
  <c r="AH628" i="29"/>
  <c r="J628" i="29" s="1"/>
  <c r="BD627" i="29"/>
  <c r="F627" i="29" s="1"/>
  <c r="E627" i="29" s="1"/>
  <c r="AK628" i="29"/>
  <c r="S628" i="29" s="1"/>
  <c r="BR626" i="29"/>
  <c r="AJ628" i="29"/>
  <c r="P628" i="29" s="1"/>
  <c r="AF628" i="29"/>
  <c r="D628" i="29" s="1"/>
  <c r="AL628" i="29"/>
  <c r="V628" i="29" s="1"/>
  <c r="AG628" i="29"/>
  <c r="G628" i="29" s="1"/>
  <c r="AN629" i="29"/>
  <c r="C629" i="29"/>
  <c r="AE629" i="29" s="1"/>
  <c r="AQ629" i="29"/>
  <c r="AR629" i="29"/>
  <c r="AZ629" i="29"/>
  <c r="AC630" i="29"/>
  <c r="B629" i="29"/>
  <c r="AD629" i="29" s="1"/>
  <c r="AI629" i="29" s="1"/>
  <c r="M629" i="29" s="1"/>
  <c r="AS629" i="29"/>
  <c r="BA629" i="29"/>
  <c r="AT629" i="29"/>
  <c r="BB629" i="29"/>
  <c r="BC629" i="29"/>
  <c r="AP629" i="29"/>
  <c r="AV629" i="29"/>
  <c r="AW629" i="29"/>
  <c r="AX629" i="29"/>
  <c r="AU629" i="29"/>
  <c r="AO629" i="29"/>
  <c r="AY629" i="29"/>
  <c r="AI628" i="29"/>
  <c r="M628" i="29" s="1"/>
  <c r="Z627" i="29"/>
  <c r="BE627" i="29"/>
  <c r="I627" i="29" s="1"/>
  <c r="H627" i="29" s="1"/>
  <c r="BJ627" i="29"/>
  <c r="X627" i="29" s="1"/>
  <c r="W627" i="29" s="1"/>
  <c r="BG627" i="29"/>
  <c r="O627" i="29" s="1"/>
  <c r="N627" i="29" s="1"/>
  <c r="BI627" i="29"/>
  <c r="U627" i="29" s="1"/>
  <c r="T627" i="29" s="1"/>
  <c r="BR627" i="29"/>
  <c r="BS34" i="29"/>
  <c r="BP35" i="29"/>
  <c r="Q35" i="29"/>
  <c r="BR35" i="29"/>
  <c r="BT34" i="29"/>
  <c r="BR34" i="29"/>
  <c r="BK35" i="29"/>
  <c r="AA35" i="29" s="1"/>
  <c r="BU35" i="29" s="1"/>
  <c r="BI35" i="29"/>
  <c r="U35" i="29" s="1"/>
  <c r="T35" i="29" s="1"/>
  <c r="AY37" i="29"/>
  <c r="AQ37" i="29"/>
  <c r="AC38" i="29"/>
  <c r="AX37" i="29"/>
  <c r="AP37" i="29"/>
  <c r="AW37" i="29"/>
  <c r="AO37" i="29"/>
  <c r="BC37" i="29"/>
  <c r="AU37" i="29"/>
  <c r="BB37" i="29"/>
  <c r="AT37" i="29"/>
  <c r="C37" i="29"/>
  <c r="AE37" i="29" s="1"/>
  <c r="AZ37" i="29"/>
  <c r="BA37" i="29"/>
  <c r="AV37" i="29"/>
  <c r="AS37" i="29"/>
  <c r="AR37" i="29"/>
  <c r="B37" i="29"/>
  <c r="AD37" i="29" s="1"/>
  <c r="AL37" i="29" s="1"/>
  <c r="AN37" i="29"/>
  <c r="AI36" i="29"/>
  <c r="M36" i="29" s="1"/>
  <c r="AB33" i="29"/>
  <c r="AM36" i="29"/>
  <c r="Y36" i="29" s="1"/>
  <c r="BK36" i="29" s="1"/>
  <c r="AA36" i="29" s="1"/>
  <c r="AL36" i="29"/>
  <c r="V36" i="29" s="1"/>
  <c r="AF36" i="29"/>
  <c r="D36" i="29" s="1"/>
  <c r="Z34" i="29"/>
  <c r="BL34" i="29"/>
  <c r="BJ35" i="29"/>
  <c r="X35" i="29" s="1"/>
  <c r="W35" i="29" s="1"/>
  <c r="BT35" i="29"/>
  <c r="BF36" i="29"/>
  <c r="L36" i="29" s="1"/>
  <c r="K36" i="29" s="1"/>
  <c r="AK36" i="29"/>
  <c r="S36" i="29" s="1"/>
  <c r="BG35" i="29"/>
  <c r="O35" i="29" s="1"/>
  <c r="N35" i="29" s="1"/>
  <c r="BO35" i="29"/>
  <c r="BN35" i="29"/>
  <c r="AG36" i="29"/>
  <c r="G36" i="29" s="1"/>
  <c r="AJ36" i="29"/>
  <c r="P36" i="29" s="1"/>
  <c r="BQ34" i="29"/>
  <c r="AB626" i="29" l="1"/>
  <c r="BL627" i="29"/>
  <c r="BO627" i="29"/>
  <c r="BS627" i="29"/>
  <c r="AB34" i="29"/>
  <c r="BQ627" i="29"/>
  <c r="BT627" i="29"/>
  <c r="BG629" i="29"/>
  <c r="O629" i="29" s="1"/>
  <c r="N629" i="29" s="1"/>
  <c r="AL629" i="29"/>
  <c r="V629" i="29" s="1"/>
  <c r="AM629" i="29"/>
  <c r="Y629" i="29" s="1"/>
  <c r="AS630" i="29"/>
  <c r="BA630" i="29"/>
  <c r="AT630" i="29"/>
  <c r="BB630" i="29"/>
  <c r="AU630" i="29"/>
  <c r="BC630" i="29"/>
  <c r="AV630" i="29"/>
  <c r="AX630" i="29"/>
  <c r="B630" i="29"/>
  <c r="AD630" i="29" s="1"/>
  <c r="AM630" i="29" s="1"/>
  <c r="Y630" i="29" s="1"/>
  <c r="AO630" i="29"/>
  <c r="AZ630" i="29"/>
  <c r="C630" i="29"/>
  <c r="AE630" i="29" s="1"/>
  <c r="AP630" i="29"/>
  <c r="AQ630" i="29"/>
  <c r="AR630" i="29"/>
  <c r="AC631" i="29"/>
  <c r="AW630" i="29"/>
  <c r="AY630" i="29"/>
  <c r="AN630" i="29"/>
  <c r="AF629" i="29"/>
  <c r="D629" i="29" s="1"/>
  <c r="BN627" i="29"/>
  <c r="BE628" i="29"/>
  <c r="I628" i="29" s="1"/>
  <c r="H628" i="29" s="1"/>
  <c r="BF628" i="29"/>
  <c r="L628" i="29" s="1"/>
  <c r="K628" i="29" s="1"/>
  <c r="BJ628" i="29"/>
  <c r="X628" i="29" s="1"/>
  <c r="W628" i="29" s="1"/>
  <c r="AH629" i="29"/>
  <c r="J629" i="29" s="1"/>
  <c r="AK629" i="29"/>
  <c r="S629" i="29" s="1"/>
  <c r="AJ629" i="29"/>
  <c r="P629" i="29" s="1"/>
  <c r="AG629" i="29"/>
  <c r="G629" i="29" s="1"/>
  <c r="BD628" i="29"/>
  <c r="F628" i="29" s="1"/>
  <c r="E628" i="29" s="1"/>
  <c r="BH628" i="29"/>
  <c r="R628" i="29" s="1"/>
  <c r="Q628" i="29" s="1"/>
  <c r="BI628" i="29"/>
  <c r="U628" i="29" s="1"/>
  <c r="T628" i="29" s="1"/>
  <c r="BG628" i="29"/>
  <c r="O628" i="29" s="1"/>
  <c r="N628" i="29" s="1"/>
  <c r="Z628" i="29"/>
  <c r="BQ35" i="29"/>
  <c r="V37" i="29"/>
  <c r="BJ37" i="29" s="1"/>
  <c r="X37" i="29" s="1"/>
  <c r="BG36" i="29"/>
  <c r="O36" i="29" s="1"/>
  <c r="N36" i="29" s="1"/>
  <c r="BE36" i="29"/>
  <c r="I36" i="29" s="1"/>
  <c r="H36" i="29" s="1"/>
  <c r="AG37" i="29"/>
  <c r="G37" i="29" s="1"/>
  <c r="AK37" i="29"/>
  <c r="S37" i="29" s="1"/>
  <c r="AV38" i="29"/>
  <c r="AN38" i="29"/>
  <c r="BC38" i="29"/>
  <c r="AU38" i="29"/>
  <c r="BB38" i="29"/>
  <c r="AT38" i="29"/>
  <c r="C38" i="29"/>
  <c r="AE38" i="29" s="1"/>
  <c r="AZ38" i="29"/>
  <c r="AR38" i="29"/>
  <c r="AY38" i="29"/>
  <c r="AQ38" i="29"/>
  <c r="BA38" i="29"/>
  <c r="AX38" i="29"/>
  <c r="AO38" i="29"/>
  <c r="B38" i="29"/>
  <c r="AD38" i="29" s="1"/>
  <c r="AJ38" i="29" s="1"/>
  <c r="P38" i="29" s="1"/>
  <c r="AW38" i="29"/>
  <c r="AS38" i="29"/>
  <c r="AP38" i="29"/>
  <c r="AC39" i="29"/>
  <c r="AH37" i="29"/>
  <c r="J37" i="29" s="1"/>
  <c r="AI37" i="29"/>
  <c r="M37" i="29" s="1"/>
  <c r="BD36" i="29"/>
  <c r="F36" i="29" s="1"/>
  <c r="E36" i="29" s="1"/>
  <c r="AF37" i="29"/>
  <c r="D37" i="29" s="1"/>
  <c r="BS35" i="29"/>
  <c r="BI36" i="29"/>
  <c r="U36" i="29" s="1"/>
  <c r="T36" i="29" s="1"/>
  <c r="BJ36" i="29"/>
  <c r="X36" i="29" s="1"/>
  <c r="W36" i="29" s="1"/>
  <c r="AM37" i="29"/>
  <c r="Y37" i="29" s="1"/>
  <c r="BP36" i="29"/>
  <c r="BU36" i="29"/>
  <c r="Z36" i="29"/>
  <c r="AJ37" i="29"/>
  <c r="P37" i="29" s="1"/>
  <c r="BH36" i="29"/>
  <c r="R36" i="29" s="1"/>
  <c r="Q36" i="29" s="1"/>
  <c r="BL35" i="29"/>
  <c r="Z35" i="29"/>
  <c r="AB35" i="29" l="1"/>
  <c r="AB627" i="29"/>
  <c r="AL630" i="29"/>
  <c r="V630" i="29" s="1"/>
  <c r="BJ630" i="29" s="1"/>
  <c r="X630" i="29" s="1"/>
  <c r="W630" i="29" s="1"/>
  <c r="BO628" i="29"/>
  <c r="AJ630" i="29"/>
  <c r="P630" i="29" s="1"/>
  <c r="BL628" i="29"/>
  <c r="AF630" i="29"/>
  <c r="D630" i="29" s="1"/>
  <c r="BP628" i="29"/>
  <c r="AI630" i="29"/>
  <c r="M630" i="29" s="1"/>
  <c r="BK630" i="29"/>
  <c r="AA630" i="29" s="1"/>
  <c r="BU630" i="29"/>
  <c r="BR628" i="29"/>
  <c r="BT628" i="29"/>
  <c r="AH630" i="29"/>
  <c r="J630" i="29" s="1"/>
  <c r="AK630" i="29"/>
  <c r="S630" i="29" s="1"/>
  <c r="BK629" i="29"/>
  <c r="AA629" i="29" s="1"/>
  <c r="BU629" i="29" s="1"/>
  <c r="BF629" i="29"/>
  <c r="L629" i="29" s="1"/>
  <c r="K629" i="29" s="1"/>
  <c r="BN628" i="29"/>
  <c r="BQ628" i="29"/>
  <c r="BE629" i="29"/>
  <c r="I629" i="29" s="1"/>
  <c r="H629" i="29" s="1"/>
  <c r="AG630" i="29"/>
  <c r="G630" i="29" s="1"/>
  <c r="BJ629" i="29"/>
  <c r="X629" i="29" s="1"/>
  <c r="W629" i="29" s="1"/>
  <c r="BH630" i="29"/>
  <c r="R630" i="29" s="1"/>
  <c r="Q630" i="29" s="1"/>
  <c r="AT631" i="29"/>
  <c r="BB631" i="29"/>
  <c r="AU631" i="29"/>
  <c r="BC631" i="29"/>
  <c r="AN631" i="29"/>
  <c r="AV631" i="29"/>
  <c r="B631" i="29"/>
  <c r="AD631" i="29" s="1"/>
  <c r="AK631" i="29" s="1"/>
  <c r="S631" i="29" s="1"/>
  <c r="AO631" i="29"/>
  <c r="AZ631" i="29"/>
  <c r="AS631" i="29"/>
  <c r="AW631" i="29"/>
  <c r="AX631" i="29"/>
  <c r="AC632" i="29"/>
  <c r="AP631" i="29"/>
  <c r="AQ631" i="29"/>
  <c r="AR631" i="29"/>
  <c r="AY631" i="29"/>
  <c r="BA631" i="29"/>
  <c r="C631" i="29"/>
  <c r="AE631" i="29" s="1"/>
  <c r="BD629" i="29"/>
  <c r="F629" i="29" s="1"/>
  <c r="E629" i="29" s="1"/>
  <c r="BH629" i="29"/>
  <c r="R629" i="29" s="1"/>
  <c r="Q629" i="29" s="1"/>
  <c r="BS628" i="29"/>
  <c r="BI629" i="29"/>
  <c r="U629" i="29" s="1"/>
  <c r="T629" i="29" s="1"/>
  <c r="BQ629" i="29"/>
  <c r="BO36" i="29"/>
  <c r="BT36" i="29"/>
  <c r="W37" i="29"/>
  <c r="BT37" i="29"/>
  <c r="BQ36" i="29"/>
  <c r="BN36" i="29"/>
  <c r="AL38" i="29"/>
  <c r="V38" i="29" s="1"/>
  <c r="BE37" i="29"/>
  <c r="I37" i="29" s="1"/>
  <c r="H37" i="29" s="1"/>
  <c r="AH38" i="29"/>
  <c r="J38" i="29" s="1"/>
  <c r="BK37" i="29"/>
  <c r="AA37" i="29" s="1"/>
  <c r="BU37" i="29" s="1"/>
  <c r="BG37" i="29"/>
  <c r="O37" i="29" s="1"/>
  <c r="N37" i="29" s="1"/>
  <c r="AK38" i="29"/>
  <c r="S38" i="29" s="1"/>
  <c r="BR36" i="29"/>
  <c r="BF37" i="29"/>
  <c r="L37" i="29" s="1"/>
  <c r="K37" i="29" s="1"/>
  <c r="BA39" i="29"/>
  <c r="AS39" i="29"/>
  <c r="B39" i="29"/>
  <c r="AD39" i="29" s="1"/>
  <c r="AL39" i="29" s="1"/>
  <c r="V39" i="29" s="1"/>
  <c r="AZ39" i="29"/>
  <c r="AR39" i="29"/>
  <c r="AY39" i="29"/>
  <c r="AQ39" i="29"/>
  <c r="AW39" i="29"/>
  <c r="AO39" i="29"/>
  <c r="AV39" i="29"/>
  <c r="AN39" i="29"/>
  <c r="BC39" i="29"/>
  <c r="BB39" i="29"/>
  <c r="AC40" i="29"/>
  <c r="AX39" i="29"/>
  <c r="AU39" i="29"/>
  <c r="AT39" i="29"/>
  <c r="AP39" i="29"/>
  <c r="C39" i="29"/>
  <c r="AE39" i="29" s="1"/>
  <c r="BD37" i="29"/>
  <c r="F37" i="29" s="1"/>
  <c r="E37" i="29" s="1"/>
  <c r="BH37" i="29"/>
  <c r="R37" i="29" s="1"/>
  <c r="Q37" i="29" s="1"/>
  <c r="BR37" i="29"/>
  <c r="BS36" i="29"/>
  <c r="AG38" i="29"/>
  <c r="G38" i="29" s="1"/>
  <c r="AM38" i="29"/>
  <c r="Y38" i="29" s="1"/>
  <c r="BL36" i="29"/>
  <c r="AI38" i="29"/>
  <c r="M38" i="29" s="1"/>
  <c r="BH38" i="29"/>
  <c r="R38" i="29" s="1"/>
  <c r="Q38" i="29" s="1"/>
  <c r="AF38" i="29"/>
  <c r="D38" i="29" s="1"/>
  <c r="BI37" i="29"/>
  <c r="U37" i="29" s="1"/>
  <c r="T37" i="29" s="1"/>
  <c r="AF631" i="29" l="1"/>
  <c r="D631" i="29" s="1"/>
  <c r="BD631" i="29" s="1"/>
  <c r="F631" i="29" s="1"/>
  <c r="E631" i="29" s="1"/>
  <c r="BP629" i="29"/>
  <c r="AI631" i="29"/>
  <c r="BR629" i="29"/>
  <c r="AL631" i="29"/>
  <c r="V631" i="29" s="1"/>
  <c r="AG631" i="29"/>
  <c r="G631" i="29" s="1"/>
  <c r="BE631" i="29" s="1"/>
  <c r="I631" i="29" s="1"/>
  <c r="H631" i="29" s="1"/>
  <c r="AJ631" i="29"/>
  <c r="P631" i="29" s="1"/>
  <c r="BT629" i="29"/>
  <c r="BI631" i="29"/>
  <c r="U631" i="29" s="1"/>
  <c r="T631" i="29" s="1"/>
  <c r="AB628" i="29"/>
  <c r="BI630" i="29"/>
  <c r="U630" i="29" s="1"/>
  <c r="T630" i="29" s="1"/>
  <c r="M631" i="29"/>
  <c r="BR630" i="29"/>
  <c r="BF630" i="29"/>
  <c r="L630" i="29" s="1"/>
  <c r="K630" i="29" s="1"/>
  <c r="AH631" i="29"/>
  <c r="J631" i="29" s="1"/>
  <c r="AM631" i="29"/>
  <c r="Y631" i="29" s="1"/>
  <c r="BE630" i="29"/>
  <c r="I630" i="29" s="1"/>
  <c r="H630" i="29" s="1"/>
  <c r="BL629" i="29"/>
  <c r="Z629" i="29"/>
  <c r="BD630" i="29"/>
  <c r="F630" i="29" s="1"/>
  <c r="E630" i="29" s="1"/>
  <c r="BN629" i="29"/>
  <c r="AU632" i="29"/>
  <c r="BC632" i="29"/>
  <c r="AN632" i="29"/>
  <c r="AV632" i="29"/>
  <c r="AO632" i="29"/>
  <c r="AW632" i="29"/>
  <c r="AS632" i="29"/>
  <c r="B632" i="29"/>
  <c r="AD632" i="29" s="1"/>
  <c r="AK632" i="29" s="1"/>
  <c r="AZ632" i="29"/>
  <c r="C632" i="29"/>
  <c r="AE632" i="29" s="1"/>
  <c r="AP632" i="29"/>
  <c r="BA632" i="29"/>
  <c r="AQ632" i="29"/>
  <c r="BB632" i="29"/>
  <c r="AT632" i="29"/>
  <c r="AX632" i="29"/>
  <c r="AC633" i="29"/>
  <c r="AY632" i="29"/>
  <c r="AR632" i="29"/>
  <c r="BG630" i="29"/>
  <c r="O630" i="29" s="1"/>
  <c r="N630" i="29" s="1"/>
  <c r="BS629" i="29"/>
  <c r="BO629" i="29"/>
  <c r="BT630" i="29"/>
  <c r="Z630" i="29"/>
  <c r="BP37" i="29"/>
  <c r="BS37" i="29"/>
  <c r="AK39" i="29"/>
  <c r="S39" i="29" s="1"/>
  <c r="AI39" i="29"/>
  <c r="M39" i="29" s="1"/>
  <c r="BR38" i="29"/>
  <c r="BJ39" i="29"/>
  <c r="X39" i="29" s="1"/>
  <c r="W39" i="29" s="1"/>
  <c r="BG38" i="29"/>
  <c r="O38" i="29" s="1"/>
  <c r="N38" i="29" s="1"/>
  <c r="BE38" i="29"/>
  <c r="I38" i="29" s="1"/>
  <c r="H38" i="29" s="1"/>
  <c r="AF39" i="29"/>
  <c r="D39" i="29" s="1"/>
  <c r="BF38" i="29"/>
  <c r="L38" i="29" s="1"/>
  <c r="K38" i="29" s="1"/>
  <c r="AJ39" i="29"/>
  <c r="P39" i="29" s="1"/>
  <c r="BO37" i="29"/>
  <c r="BK38" i="29"/>
  <c r="AA38" i="29" s="1"/>
  <c r="BU38" i="29" s="1"/>
  <c r="AM39" i="29"/>
  <c r="Y39" i="29" s="1"/>
  <c r="AC41" i="29"/>
  <c r="AX40" i="29"/>
  <c r="AP40" i="29"/>
  <c r="AW40" i="29"/>
  <c r="AO40" i="29"/>
  <c r="AV40" i="29"/>
  <c r="AN40" i="29"/>
  <c r="BB40" i="29"/>
  <c r="AT40" i="29"/>
  <c r="C40" i="29"/>
  <c r="AE40" i="29" s="1"/>
  <c r="BA40" i="29"/>
  <c r="AS40" i="29"/>
  <c r="B40" i="29"/>
  <c r="AD40" i="29" s="1"/>
  <c r="AI40" i="29" s="1"/>
  <c r="AR40" i="29"/>
  <c r="BC40" i="29"/>
  <c r="AQ40" i="29"/>
  <c r="AZ40" i="29"/>
  <c r="AY40" i="29"/>
  <c r="AU40" i="29"/>
  <c r="BD38" i="29"/>
  <c r="F38" i="29" s="1"/>
  <c r="E38" i="29" s="1"/>
  <c r="BN38" i="29"/>
  <c r="AH39" i="29"/>
  <c r="J39" i="29" s="1"/>
  <c r="BI38" i="29"/>
  <c r="U38" i="29" s="1"/>
  <c r="T38" i="29" s="1"/>
  <c r="BJ38" i="29"/>
  <c r="X38" i="29" s="1"/>
  <c r="W38" i="29" s="1"/>
  <c r="Z37" i="29"/>
  <c r="BL37" i="29"/>
  <c r="BN37" i="29"/>
  <c r="AG39" i="29"/>
  <c r="G39" i="29" s="1"/>
  <c r="BQ37" i="29"/>
  <c r="AB36" i="29"/>
  <c r="BL630" i="29" l="1"/>
  <c r="S632" i="29"/>
  <c r="BI632" i="29" s="1"/>
  <c r="U632" i="29" s="1"/>
  <c r="T632" i="29" s="1"/>
  <c r="BN630" i="29"/>
  <c r="BO630" i="29"/>
  <c r="AI632" i="29"/>
  <c r="M632" i="29" s="1"/>
  <c r="AM632" i="29"/>
  <c r="Y632" i="29" s="1"/>
  <c r="BS630" i="29"/>
  <c r="AH632" i="29"/>
  <c r="J632" i="29" s="1"/>
  <c r="BF632" i="29" s="1"/>
  <c r="L632" i="29" s="1"/>
  <c r="K632" i="29" s="1"/>
  <c r="BK631" i="29"/>
  <c r="AA631" i="29" s="1"/>
  <c r="BU631" i="29" s="1"/>
  <c r="BG631" i="29"/>
  <c r="O631" i="29" s="1"/>
  <c r="N631" i="29" s="1"/>
  <c r="AB629" i="29"/>
  <c r="BF631" i="29"/>
  <c r="L631" i="29" s="1"/>
  <c r="K631" i="29" s="1"/>
  <c r="BJ631" i="29"/>
  <c r="X631" i="29" s="1"/>
  <c r="W631" i="29" s="1"/>
  <c r="AG632" i="29"/>
  <c r="G632" i="29" s="1"/>
  <c r="BH631" i="29"/>
  <c r="R631" i="29" s="1"/>
  <c r="Q631" i="29" s="1"/>
  <c r="BQ630" i="29"/>
  <c r="AL632" i="29"/>
  <c r="V632" i="29" s="1"/>
  <c r="BP630" i="29"/>
  <c r="BO631" i="29"/>
  <c r="AF632" i="29"/>
  <c r="D632" i="29" s="1"/>
  <c r="AN633" i="29"/>
  <c r="AV633" i="29"/>
  <c r="AO633" i="29"/>
  <c r="AW633" i="29"/>
  <c r="B633" i="29"/>
  <c r="AD633" i="29" s="1"/>
  <c r="AH633" i="29" s="1"/>
  <c r="AP633" i="29"/>
  <c r="AX633" i="29"/>
  <c r="AZ633" i="29"/>
  <c r="AS633" i="29"/>
  <c r="AT633" i="29"/>
  <c r="AU633" i="29"/>
  <c r="AC634" i="29"/>
  <c r="AQ633" i="29"/>
  <c r="C633" i="29"/>
  <c r="AE633" i="29" s="1"/>
  <c r="BA633" i="29"/>
  <c r="BB633" i="29"/>
  <c r="BC633" i="29"/>
  <c r="AR633" i="29"/>
  <c r="AY633" i="29"/>
  <c r="AJ632" i="29"/>
  <c r="P632" i="29" s="1"/>
  <c r="BN631" i="29"/>
  <c r="BS631" i="29"/>
  <c r="M40" i="29"/>
  <c r="AJ40" i="29"/>
  <c r="P40" i="29" s="1"/>
  <c r="BH40" i="29" s="1"/>
  <c r="R40" i="29" s="1"/>
  <c r="Q40" i="29" s="1"/>
  <c r="BT39" i="29"/>
  <c r="AF40" i="29"/>
  <c r="D40" i="29" s="1"/>
  <c r="AK40" i="29"/>
  <c r="S40" i="29" s="1"/>
  <c r="BI40" i="29" s="1"/>
  <c r="U40" i="29" s="1"/>
  <c r="T40" i="29" s="1"/>
  <c r="AM40" i="29"/>
  <c r="Y40" i="29" s="1"/>
  <c r="BK40" i="29" s="1"/>
  <c r="AA40" i="29" s="1"/>
  <c r="BP38" i="29"/>
  <c r="BK39" i="29"/>
  <c r="AA39" i="29" s="1"/>
  <c r="BD39" i="29"/>
  <c r="F39" i="29" s="1"/>
  <c r="E39" i="29" s="1"/>
  <c r="BN39" i="29"/>
  <c r="BS38" i="29"/>
  <c r="BO38" i="29"/>
  <c r="BE39" i="29"/>
  <c r="I39" i="29" s="1"/>
  <c r="H39" i="29" s="1"/>
  <c r="BG40" i="29"/>
  <c r="O40" i="29" s="1"/>
  <c r="N40" i="29" s="1"/>
  <c r="BQ38" i="29"/>
  <c r="BH39" i="29"/>
  <c r="R39" i="29" s="1"/>
  <c r="Q39" i="29" s="1"/>
  <c r="BR39" i="29"/>
  <c r="BF39" i="29"/>
  <c r="L39" i="29" s="1"/>
  <c r="K39" i="29" s="1"/>
  <c r="AL40" i="29"/>
  <c r="V40" i="29" s="1"/>
  <c r="BG39" i="29"/>
  <c r="O39" i="29" s="1"/>
  <c r="N39" i="29" s="1"/>
  <c r="BI39" i="29"/>
  <c r="U39" i="29" s="1"/>
  <c r="T39" i="29" s="1"/>
  <c r="AB37" i="29"/>
  <c r="BL38" i="29"/>
  <c r="Z38" i="29"/>
  <c r="AH40" i="29"/>
  <c r="J40" i="29" s="1"/>
  <c r="BT38" i="29"/>
  <c r="AG40" i="29"/>
  <c r="G40" i="29" s="1"/>
  <c r="BC41" i="29"/>
  <c r="AU41" i="29"/>
  <c r="BB41" i="29"/>
  <c r="AT41" i="29"/>
  <c r="C41" i="29"/>
  <c r="AE41" i="29" s="1"/>
  <c r="BA41" i="29"/>
  <c r="AS41" i="29"/>
  <c r="B41" i="29"/>
  <c r="AD41" i="29" s="1"/>
  <c r="AM41" i="29" s="1"/>
  <c r="Y41" i="29" s="1"/>
  <c r="BK41" i="29" s="1"/>
  <c r="AA41" i="29" s="1"/>
  <c r="AY41" i="29"/>
  <c r="AQ41" i="29"/>
  <c r="AC42" i="29"/>
  <c r="AX41" i="29"/>
  <c r="AP41" i="29"/>
  <c r="AN41" i="29"/>
  <c r="AZ41" i="29"/>
  <c r="AO41" i="29"/>
  <c r="AW41" i="29"/>
  <c r="AV41" i="29"/>
  <c r="AR41" i="29"/>
  <c r="AB630" i="29" l="1"/>
  <c r="J633" i="29"/>
  <c r="BG632" i="29"/>
  <c r="O632" i="29" s="1"/>
  <c r="N632" i="29" s="1"/>
  <c r="AB38" i="29"/>
  <c r="BS632" i="29"/>
  <c r="BT631" i="29"/>
  <c r="BF633" i="29"/>
  <c r="L633" i="29" s="1"/>
  <c r="K633" i="29" s="1"/>
  <c r="AI633" i="29"/>
  <c r="M633" i="29" s="1"/>
  <c r="BE632" i="29"/>
  <c r="I632" i="29" s="1"/>
  <c r="H632" i="29" s="1"/>
  <c r="BJ632" i="29"/>
  <c r="X632" i="29" s="1"/>
  <c r="W632" i="29" s="1"/>
  <c r="BL631" i="29"/>
  <c r="Z631" i="29"/>
  <c r="AG633" i="29"/>
  <c r="G633" i="29" s="1"/>
  <c r="BK632" i="29"/>
  <c r="AA632" i="29" s="1"/>
  <c r="BU632" i="29" s="1"/>
  <c r="AL633" i="29"/>
  <c r="V633" i="29" s="1"/>
  <c r="AO634" i="29"/>
  <c r="AW634" i="29"/>
  <c r="B634" i="29"/>
  <c r="AD634" i="29" s="1"/>
  <c r="AH634" i="29" s="1"/>
  <c r="AP634" i="29"/>
  <c r="AX634" i="29"/>
  <c r="C634" i="29"/>
  <c r="AE634" i="29" s="1"/>
  <c r="AQ634" i="29"/>
  <c r="AY634" i="29"/>
  <c r="AZ634" i="29"/>
  <c r="BA634" i="29"/>
  <c r="AN634" i="29"/>
  <c r="BB634" i="29"/>
  <c r="AS634" i="29"/>
  <c r="AV634" i="29"/>
  <c r="BC634" i="29"/>
  <c r="AC635" i="29"/>
  <c r="AR634" i="29"/>
  <c r="AT634" i="29"/>
  <c r="AU634" i="29"/>
  <c r="BP632" i="29"/>
  <c r="BP631" i="29"/>
  <c r="BH632" i="29"/>
  <c r="R632" i="29" s="1"/>
  <c r="Q632" i="29" s="1"/>
  <c r="AM633" i="29"/>
  <c r="Y633" i="29" s="1"/>
  <c r="AF633" i="29"/>
  <c r="D633" i="29" s="1"/>
  <c r="BR631" i="29"/>
  <c r="AK633" i="29"/>
  <c r="S633" i="29" s="1"/>
  <c r="AJ633" i="29"/>
  <c r="P633" i="29" s="1"/>
  <c r="BD632" i="29"/>
  <c r="F632" i="29" s="1"/>
  <c r="E632" i="29" s="1"/>
  <c r="BN632" i="29"/>
  <c r="BQ631" i="29"/>
  <c r="BD40" i="29"/>
  <c r="F40" i="29" s="1"/>
  <c r="E40" i="29" s="1"/>
  <c r="BQ39" i="29"/>
  <c r="Z40" i="29"/>
  <c r="BU40" i="29"/>
  <c r="AG41" i="29"/>
  <c r="G41" i="29" s="1"/>
  <c r="AK41" i="29"/>
  <c r="S41" i="29" s="1"/>
  <c r="BI41" i="29" s="1"/>
  <c r="U41" i="29" s="1"/>
  <c r="BS40" i="29"/>
  <c r="AL41" i="29"/>
  <c r="V41" i="29" s="1"/>
  <c r="BJ41" i="29" s="1"/>
  <c r="X41" i="29" s="1"/>
  <c r="W41" i="29" s="1"/>
  <c r="AI41" i="29"/>
  <c r="M41" i="29" s="1"/>
  <c r="BG41" i="29" s="1"/>
  <c r="O41" i="29" s="1"/>
  <c r="N41" i="29" s="1"/>
  <c r="BQ40" i="29"/>
  <c r="AJ41" i="29"/>
  <c r="P41" i="29" s="1"/>
  <c r="Z39" i="29"/>
  <c r="BL39" i="29"/>
  <c r="AZ42" i="29"/>
  <c r="AR42" i="29"/>
  <c r="AY42" i="29"/>
  <c r="AQ42" i="29"/>
  <c r="AC43" i="29"/>
  <c r="AX42" i="29"/>
  <c r="AP42" i="29"/>
  <c r="AV42" i="29"/>
  <c r="AN42" i="29"/>
  <c r="BC42" i="29"/>
  <c r="AU42" i="29"/>
  <c r="AO42" i="29"/>
  <c r="C42" i="29"/>
  <c r="AE42" i="29" s="1"/>
  <c r="AW42" i="29"/>
  <c r="AT42" i="29"/>
  <c r="B42" i="29"/>
  <c r="AD42" i="29" s="1"/>
  <c r="AG42" i="29" s="1"/>
  <c r="G42" i="29" s="1"/>
  <c r="BB42" i="29"/>
  <c r="BA42" i="29"/>
  <c r="AS42" i="29"/>
  <c r="AF41" i="29"/>
  <c r="D41" i="29" s="1"/>
  <c r="BJ40" i="29"/>
  <c r="X40" i="29" s="1"/>
  <c r="W40" i="29" s="1"/>
  <c r="BU41" i="29"/>
  <c r="Z41" i="29"/>
  <c r="BE40" i="29"/>
  <c r="I40" i="29" s="1"/>
  <c r="H40" i="29" s="1"/>
  <c r="BP39" i="29"/>
  <c r="BO39" i="29"/>
  <c r="BU39" i="29"/>
  <c r="BF40" i="29"/>
  <c r="L40" i="29" s="1"/>
  <c r="K40" i="29" s="1"/>
  <c r="AH41" i="29"/>
  <c r="J41" i="29" s="1"/>
  <c r="BS39" i="29"/>
  <c r="BR40" i="29"/>
  <c r="AB631" i="29" l="1"/>
  <c r="J634" i="29"/>
  <c r="BQ632" i="29"/>
  <c r="BP633" i="29"/>
  <c r="BR632" i="29"/>
  <c r="AK634" i="29"/>
  <c r="S634" i="29" s="1"/>
  <c r="BO632" i="29"/>
  <c r="AL634" i="29"/>
  <c r="V634" i="29" s="1"/>
  <c r="AF634" i="29"/>
  <c r="D634" i="29" s="1"/>
  <c r="BF634" i="29"/>
  <c r="L634" i="29" s="1"/>
  <c r="K634" i="29" s="1"/>
  <c r="BP634" i="29"/>
  <c r="BD633" i="29"/>
  <c r="F633" i="29" s="1"/>
  <c r="E633" i="29" s="1"/>
  <c r="AI634" i="29"/>
  <c r="M634" i="29" s="1"/>
  <c r="AG634" i="29"/>
  <c r="G634" i="29" s="1"/>
  <c r="BJ633" i="29"/>
  <c r="X633" i="29" s="1"/>
  <c r="W633" i="29" s="1"/>
  <c r="BT632" i="29"/>
  <c r="BK633" i="29"/>
  <c r="AA633" i="29" s="1"/>
  <c r="B635" i="29"/>
  <c r="AD635" i="29" s="1"/>
  <c r="AI635" i="29" s="1"/>
  <c r="AP635" i="29"/>
  <c r="AX635" i="29"/>
  <c r="C635" i="29"/>
  <c r="AE635" i="29" s="1"/>
  <c r="AQ635" i="29"/>
  <c r="AY635" i="29"/>
  <c r="AR635" i="29"/>
  <c r="AZ635" i="29"/>
  <c r="AC636" i="29"/>
  <c r="AS635" i="29"/>
  <c r="AT635" i="29"/>
  <c r="AU635" i="29"/>
  <c r="AK635" i="29"/>
  <c r="BB635" i="29"/>
  <c r="AN635" i="29"/>
  <c r="AO635" i="29"/>
  <c r="AV635" i="29"/>
  <c r="AW635" i="29"/>
  <c r="BA635" i="29"/>
  <c r="BC635" i="29"/>
  <c r="AJ634" i="29"/>
  <c r="P634" i="29" s="1"/>
  <c r="AM634" i="29"/>
  <c r="Y634" i="29" s="1"/>
  <c r="BL632" i="29"/>
  <c r="Z632" i="29"/>
  <c r="BG633" i="29"/>
  <c r="O633" i="29" s="1"/>
  <c r="N633" i="29" s="1"/>
  <c r="BH633" i="29"/>
  <c r="R633" i="29" s="1"/>
  <c r="Q633" i="29" s="1"/>
  <c r="BE633" i="29"/>
  <c r="I633" i="29" s="1"/>
  <c r="H633" i="29" s="1"/>
  <c r="BD634" i="29"/>
  <c r="F634" i="29" s="1"/>
  <c r="E634" i="29" s="1"/>
  <c r="BI633" i="29"/>
  <c r="U633" i="29" s="1"/>
  <c r="T633" i="29" s="1"/>
  <c r="BO40" i="29"/>
  <c r="BL40" i="29"/>
  <c r="AF42" i="29"/>
  <c r="D42" i="29" s="1"/>
  <c r="BD42" i="29" s="1"/>
  <c r="F42" i="29" s="1"/>
  <c r="E42" i="29" s="1"/>
  <c r="AI42" i="29"/>
  <c r="M42" i="29" s="1"/>
  <c r="BG42" i="29" s="1"/>
  <c r="O42" i="29" s="1"/>
  <c r="N42" i="29" s="1"/>
  <c r="AM42" i="29"/>
  <c r="Y42" i="29" s="1"/>
  <c r="AK42" i="29"/>
  <c r="S42" i="29" s="1"/>
  <c r="BN40" i="29"/>
  <c r="T41" i="29"/>
  <c r="BS41" i="29"/>
  <c r="AL42" i="29"/>
  <c r="V42" i="29" s="1"/>
  <c r="BE41" i="29"/>
  <c r="I41" i="29" s="1"/>
  <c r="H41" i="29" s="1"/>
  <c r="BT40" i="29"/>
  <c r="AH42" i="29"/>
  <c r="J42" i="29" s="1"/>
  <c r="BP40" i="29"/>
  <c r="AB39" i="29"/>
  <c r="AJ42" i="29"/>
  <c r="P42" i="29" s="1"/>
  <c r="BH41" i="29"/>
  <c r="R41" i="29" s="1"/>
  <c r="Q41" i="29" s="1"/>
  <c r="AW43" i="29"/>
  <c r="AO43" i="29"/>
  <c r="AV43" i="29"/>
  <c r="AN43" i="29"/>
  <c r="BC43" i="29"/>
  <c r="AU43" i="29"/>
  <c r="BA43" i="29"/>
  <c r="AS43" i="29"/>
  <c r="B43" i="29"/>
  <c r="AD43" i="29" s="1"/>
  <c r="AL43" i="29" s="1"/>
  <c r="AZ43" i="29"/>
  <c r="AR43" i="29"/>
  <c r="AQ43" i="29"/>
  <c r="AP43" i="29"/>
  <c r="AT43" i="29"/>
  <c r="C43" i="29"/>
  <c r="AE43" i="29" s="1"/>
  <c r="AC44" i="29"/>
  <c r="AY43" i="29"/>
  <c r="BB43" i="29"/>
  <c r="AX43" i="29"/>
  <c r="BD41" i="29"/>
  <c r="BT41" i="29"/>
  <c r="BF41" i="29"/>
  <c r="L41" i="29" s="1"/>
  <c r="K41" i="29" s="1"/>
  <c r="BE42" i="29"/>
  <c r="I42" i="29" s="1"/>
  <c r="H42" i="29" s="1"/>
  <c r="BQ41" i="29"/>
  <c r="BN633" i="29" l="1"/>
  <c r="S635" i="29"/>
  <c r="AB632" i="29"/>
  <c r="M635" i="29"/>
  <c r="BR633" i="29"/>
  <c r="AJ635" i="29"/>
  <c r="P635" i="29" s="1"/>
  <c r="BQ633" i="29"/>
  <c r="AM635" i="29"/>
  <c r="Y635" i="29" s="1"/>
  <c r="BI635" i="29"/>
  <c r="U635" i="29" s="1"/>
  <c r="T635" i="29" s="1"/>
  <c r="AH635" i="29"/>
  <c r="J635" i="29" s="1"/>
  <c r="BE634" i="29"/>
  <c r="I634" i="29" s="1"/>
  <c r="H634" i="29" s="1"/>
  <c r="BG634" i="29"/>
  <c r="O634" i="29" s="1"/>
  <c r="N634" i="29" s="1"/>
  <c r="BT633" i="29"/>
  <c r="BI634" i="29"/>
  <c r="U634" i="29" s="1"/>
  <c r="T634" i="29" s="1"/>
  <c r="BS634" i="29"/>
  <c r="C636" i="29"/>
  <c r="AE636" i="29" s="1"/>
  <c r="AQ636" i="29"/>
  <c r="AY636" i="29"/>
  <c r="AR636" i="29"/>
  <c r="AZ636" i="29"/>
  <c r="AC637" i="29"/>
  <c r="AS636" i="29"/>
  <c r="BA636" i="29"/>
  <c r="AW636" i="29"/>
  <c r="AX636" i="29"/>
  <c r="AN636" i="29"/>
  <c r="BB636" i="29"/>
  <c r="AT636" i="29"/>
  <c r="BC636" i="29"/>
  <c r="AO636" i="29"/>
  <c r="AP636" i="29"/>
  <c r="AU636" i="29"/>
  <c r="B636" i="29"/>
  <c r="AD636" i="29" s="1"/>
  <c r="AI636" i="29" s="1"/>
  <c r="M636" i="29" s="1"/>
  <c r="AV636" i="29"/>
  <c r="BN634" i="29"/>
  <c r="AG635" i="29"/>
  <c r="G635" i="29" s="1"/>
  <c r="BO633" i="29"/>
  <c r="BL633" i="29"/>
  <c r="Z633" i="29"/>
  <c r="BS633" i="29"/>
  <c r="BH635" i="29"/>
  <c r="R635" i="29" s="1"/>
  <c r="Q635" i="29" s="1"/>
  <c r="AL635" i="29"/>
  <c r="V635" i="29" s="1"/>
  <c r="BK634" i="29"/>
  <c r="AA634" i="29" s="1"/>
  <c r="BU634" i="29" s="1"/>
  <c r="AF635" i="29"/>
  <c r="D635" i="29" s="1"/>
  <c r="BU633" i="29"/>
  <c r="BJ634" i="29"/>
  <c r="X634" i="29" s="1"/>
  <c r="W634" i="29" s="1"/>
  <c r="BH634" i="29"/>
  <c r="R634" i="29" s="1"/>
  <c r="Q634" i="29" s="1"/>
  <c r="AB40" i="29"/>
  <c r="BF42" i="29"/>
  <c r="L42" i="29" s="1"/>
  <c r="K42" i="29" s="1"/>
  <c r="BO41" i="29"/>
  <c r="BN42" i="29"/>
  <c r="AI43" i="29"/>
  <c r="M43" i="29" s="1"/>
  <c r="BG43" i="29" s="1"/>
  <c r="O43" i="29" s="1"/>
  <c r="N43" i="29" s="1"/>
  <c r="AH43" i="29"/>
  <c r="J43" i="29" s="1"/>
  <c r="BP41" i="29"/>
  <c r="AM43" i="29"/>
  <c r="Y43" i="29" s="1"/>
  <c r="BK43" i="29" s="1"/>
  <c r="AA43" i="29" s="1"/>
  <c r="Z43" i="29" s="1"/>
  <c r="BI42" i="29"/>
  <c r="U42" i="29" s="1"/>
  <c r="T42" i="29" s="1"/>
  <c r="AG43" i="29"/>
  <c r="G43" i="29" s="1"/>
  <c r="BO42" i="29"/>
  <c r="AK43" i="29"/>
  <c r="S43" i="29" s="1"/>
  <c r="BH42" i="29"/>
  <c r="R42" i="29" s="1"/>
  <c r="Q42" i="29" s="1"/>
  <c r="F41" i="29"/>
  <c r="BL41" i="29"/>
  <c r="BJ42" i="29"/>
  <c r="X42" i="29" s="1"/>
  <c r="W42" i="29" s="1"/>
  <c r="AJ43" i="29"/>
  <c r="P43" i="29" s="1"/>
  <c r="BR41" i="29"/>
  <c r="V43" i="29"/>
  <c r="AF43" i="29"/>
  <c r="D43" i="29" s="1"/>
  <c r="BB44" i="29"/>
  <c r="AT44" i="29"/>
  <c r="C44" i="29"/>
  <c r="AE44" i="29" s="1"/>
  <c r="BA44" i="29"/>
  <c r="AS44" i="29"/>
  <c r="B44" i="29"/>
  <c r="AD44" i="29" s="1"/>
  <c r="AM44" i="29" s="1"/>
  <c r="AZ44" i="29"/>
  <c r="AR44" i="29"/>
  <c r="AC45" i="29"/>
  <c r="AX44" i="29"/>
  <c r="AP44" i="29"/>
  <c r="AW44" i="29"/>
  <c r="AO44" i="29"/>
  <c r="AU44" i="29"/>
  <c r="AV44" i="29"/>
  <c r="AQ44" i="29"/>
  <c r="AN44" i="29"/>
  <c r="AY44" i="29"/>
  <c r="BC44" i="29"/>
  <c r="BK42" i="29"/>
  <c r="AA42" i="29" s="1"/>
  <c r="BU42" i="29" s="1"/>
  <c r="BQ42" i="29"/>
  <c r="AK636" i="29" l="1"/>
  <c r="BR634" i="29"/>
  <c r="BG635" i="29"/>
  <c r="O635" i="29" s="1"/>
  <c r="N635" i="29" s="1"/>
  <c r="AB633" i="29"/>
  <c r="BK635" i="29"/>
  <c r="AA635" i="29" s="1"/>
  <c r="BU635" i="29" s="1"/>
  <c r="BG636" i="29"/>
  <c r="O636" i="29" s="1"/>
  <c r="N636" i="29" s="1"/>
  <c r="AS637" i="29"/>
  <c r="AT637" i="29"/>
  <c r="BB637" i="29"/>
  <c r="C637" i="29"/>
  <c r="AE637" i="29" s="1"/>
  <c r="AO637" i="29"/>
  <c r="AY637" i="29"/>
  <c r="AP637" i="29"/>
  <c r="AZ637" i="29"/>
  <c r="AQ637" i="29"/>
  <c r="BA637" i="29"/>
  <c r="AX637" i="29"/>
  <c r="AN637" i="29"/>
  <c r="AC638" i="29"/>
  <c r="B637" i="29"/>
  <c r="AD637" i="29" s="1"/>
  <c r="AI637" i="29" s="1"/>
  <c r="AR637" i="29"/>
  <c r="AU637" i="29"/>
  <c r="AV637" i="29"/>
  <c r="AW637" i="29"/>
  <c r="BC637" i="29"/>
  <c r="BO634" i="29"/>
  <c r="BD635" i="29"/>
  <c r="F635" i="29" s="1"/>
  <c r="E635" i="29" s="1"/>
  <c r="AH636" i="29"/>
  <c r="J636" i="29" s="1"/>
  <c r="AM636" i="29"/>
  <c r="Y636" i="29" s="1"/>
  <c r="BF635" i="29"/>
  <c r="L635" i="29" s="1"/>
  <c r="K635" i="29" s="1"/>
  <c r="Z634" i="29"/>
  <c r="BL634" i="29"/>
  <c r="BE635" i="29"/>
  <c r="I635" i="29" s="1"/>
  <c r="H635" i="29" s="1"/>
  <c r="AG636" i="29"/>
  <c r="G636" i="29" s="1"/>
  <c r="AJ636" i="29"/>
  <c r="P636" i="29" s="1"/>
  <c r="S636" i="29"/>
  <c r="BJ635" i="29"/>
  <c r="X635" i="29" s="1"/>
  <c r="W635" i="29" s="1"/>
  <c r="AL636" i="29"/>
  <c r="V636" i="29" s="1"/>
  <c r="BQ634" i="29"/>
  <c r="BS635" i="29"/>
  <c r="BR635" i="29"/>
  <c r="AF636" i="29"/>
  <c r="D636" i="29" s="1"/>
  <c r="BT634" i="29"/>
  <c r="BP42" i="29"/>
  <c r="BU43" i="29"/>
  <c r="AG44" i="29"/>
  <c r="G44" i="29" s="1"/>
  <c r="BE44" i="29" s="1"/>
  <c r="I44" i="29" s="1"/>
  <c r="H44" i="29" s="1"/>
  <c r="BR42" i="29"/>
  <c r="BT42" i="29"/>
  <c r="BH43" i="29"/>
  <c r="R43" i="29" s="1"/>
  <c r="Q43" i="29" s="1"/>
  <c r="AF44" i="29"/>
  <c r="D44" i="29" s="1"/>
  <c r="AY45" i="29"/>
  <c r="AQ45" i="29"/>
  <c r="AC46" i="29"/>
  <c r="AX45" i="29"/>
  <c r="AP45" i="29"/>
  <c r="AW45" i="29"/>
  <c r="AO45" i="29"/>
  <c r="BC45" i="29"/>
  <c r="AU45" i="29"/>
  <c r="BB45" i="29"/>
  <c r="AT45" i="29"/>
  <c r="C45" i="29"/>
  <c r="AE45" i="29" s="1"/>
  <c r="AV45" i="29"/>
  <c r="AS45" i="29"/>
  <c r="BA45" i="29"/>
  <c r="AR45" i="29"/>
  <c r="AN45" i="29"/>
  <c r="B45" i="29"/>
  <c r="AD45" i="29" s="1"/>
  <c r="AM45" i="29" s="1"/>
  <c r="AZ45" i="29"/>
  <c r="AK44" i="29"/>
  <c r="S44" i="29" s="1"/>
  <c r="AL44" i="29"/>
  <c r="V44" i="29" s="1"/>
  <c r="BD43" i="29"/>
  <c r="E41" i="29"/>
  <c r="BN41" i="29"/>
  <c r="AB41" i="29" s="1"/>
  <c r="BI43" i="29"/>
  <c r="U43" i="29" s="1"/>
  <c r="T43" i="29" s="1"/>
  <c r="AJ44" i="29"/>
  <c r="P44" i="29" s="1"/>
  <c r="BJ43" i="29"/>
  <c r="X43" i="29" s="1"/>
  <c r="W43" i="29" s="1"/>
  <c r="BQ43" i="29"/>
  <c r="Y44" i="29"/>
  <c r="BK44" i="29" s="1"/>
  <c r="AA44" i="29" s="1"/>
  <c r="BF43" i="29"/>
  <c r="L43" i="29" s="1"/>
  <c r="K43" i="29" s="1"/>
  <c r="BE43" i="29"/>
  <c r="I43" i="29" s="1"/>
  <c r="H43" i="29" s="1"/>
  <c r="Z42" i="29"/>
  <c r="BL42" i="29"/>
  <c r="AI44" i="29"/>
  <c r="M44" i="29" s="1"/>
  <c r="AH44" i="29"/>
  <c r="J44" i="29" s="1"/>
  <c r="BS42" i="29"/>
  <c r="BQ635" i="29" l="1"/>
  <c r="BP635" i="29"/>
  <c r="BO44" i="29"/>
  <c r="BN635" i="29"/>
  <c r="M637" i="29"/>
  <c r="BG637" i="29" s="1"/>
  <c r="O637" i="29" s="1"/>
  <c r="N637" i="29" s="1"/>
  <c r="AB634" i="29"/>
  <c r="BL635" i="29"/>
  <c r="Z635" i="29"/>
  <c r="BQ636" i="29"/>
  <c r="AB42" i="29"/>
  <c r="BT43" i="29"/>
  <c r="BO635" i="29"/>
  <c r="BJ636" i="29"/>
  <c r="X636" i="29" s="1"/>
  <c r="W636" i="29" s="1"/>
  <c r="BT636" i="29"/>
  <c r="AG637" i="29"/>
  <c r="G637" i="29" s="1"/>
  <c r="AL637" i="29"/>
  <c r="V637" i="29" s="1"/>
  <c r="BT635" i="29"/>
  <c r="AH637" i="29"/>
  <c r="J637" i="29" s="1"/>
  <c r="AO638" i="29"/>
  <c r="AW638" i="29"/>
  <c r="AP638" i="29"/>
  <c r="AX638" i="29"/>
  <c r="AQ638" i="29"/>
  <c r="AY638" i="29"/>
  <c r="AV638" i="29"/>
  <c r="B638" i="29"/>
  <c r="AD638" i="29" s="1"/>
  <c r="AG638" i="29" s="1"/>
  <c r="G638" i="29" s="1"/>
  <c r="AN638" i="29"/>
  <c r="BB638" i="29"/>
  <c r="C638" i="29"/>
  <c r="AE638" i="29" s="1"/>
  <c r="AR638" i="29"/>
  <c r="BC638" i="29"/>
  <c r="AS638" i="29"/>
  <c r="AT638" i="29"/>
  <c r="AU638" i="29"/>
  <c r="AZ638" i="29"/>
  <c r="BA638" i="29"/>
  <c r="AC639" i="29"/>
  <c r="BD636" i="29"/>
  <c r="F636" i="29" s="1"/>
  <c r="E636" i="29" s="1"/>
  <c r="BI636" i="29"/>
  <c r="U636" i="29" s="1"/>
  <c r="T636" i="29" s="1"/>
  <c r="AF637" i="29"/>
  <c r="D637" i="29" s="1"/>
  <c r="AK637" i="29"/>
  <c r="S637" i="29" s="1"/>
  <c r="BH636" i="29"/>
  <c r="R636" i="29" s="1"/>
  <c r="Q636" i="29" s="1"/>
  <c r="BK636" i="29"/>
  <c r="AA636" i="29" s="1"/>
  <c r="BU636" i="29"/>
  <c r="AB635" i="29"/>
  <c r="AJ637" i="29"/>
  <c r="P637" i="29" s="1"/>
  <c r="BE636" i="29"/>
  <c r="I636" i="29" s="1"/>
  <c r="H636" i="29" s="1"/>
  <c r="BF636" i="29"/>
  <c r="L636" i="29" s="1"/>
  <c r="K636" i="29" s="1"/>
  <c r="AM637" i="29"/>
  <c r="Y637" i="29" s="1"/>
  <c r="Y45" i="29"/>
  <c r="BK45" i="29" s="1"/>
  <c r="AA45" i="29" s="1"/>
  <c r="BU45" i="29" s="1"/>
  <c r="AH45" i="29"/>
  <c r="J45" i="29" s="1"/>
  <c r="BF45" i="29" s="1"/>
  <c r="L45" i="29" s="1"/>
  <c r="K45" i="29" s="1"/>
  <c r="BO43" i="29"/>
  <c r="BS43" i="29"/>
  <c r="AF45" i="29"/>
  <c r="D45" i="29" s="1"/>
  <c r="BD45" i="29" s="1"/>
  <c r="F45" i="29" s="1"/>
  <c r="E45" i="29" s="1"/>
  <c r="AL45" i="29"/>
  <c r="V45" i="29" s="1"/>
  <c r="BJ45" i="29" s="1"/>
  <c r="X45" i="29" s="1"/>
  <c r="W45" i="29" s="1"/>
  <c r="BJ44" i="29"/>
  <c r="X44" i="29" s="1"/>
  <c r="W44" i="29" s="1"/>
  <c r="BI44" i="29"/>
  <c r="U44" i="29" s="1"/>
  <c r="T44" i="29" s="1"/>
  <c r="BF44" i="29"/>
  <c r="L44" i="29" s="1"/>
  <c r="K44" i="29" s="1"/>
  <c r="BP43" i="29"/>
  <c r="AJ45" i="29"/>
  <c r="P45" i="29" s="1"/>
  <c r="F43" i="29"/>
  <c r="BL43" i="29"/>
  <c r="AV46" i="29"/>
  <c r="AN46" i="29"/>
  <c r="BC46" i="29"/>
  <c r="AU46" i="29"/>
  <c r="BB46" i="29"/>
  <c r="AT46" i="29"/>
  <c r="C46" i="29"/>
  <c r="AE46" i="29" s="1"/>
  <c r="AZ46" i="29"/>
  <c r="AR46" i="29"/>
  <c r="AY46" i="29"/>
  <c r="AQ46" i="29"/>
  <c r="AX46" i="29"/>
  <c r="AW46" i="29"/>
  <c r="B46" i="29"/>
  <c r="AD46" i="29" s="1"/>
  <c r="AL46" i="29" s="1"/>
  <c r="BA46" i="29"/>
  <c r="AS46" i="29"/>
  <c r="AP46" i="29"/>
  <c r="AO46" i="29"/>
  <c r="AC47" i="29"/>
  <c r="BG44" i="29"/>
  <c r="O44" i="29" s="1"/>
  <c r="N44" i="29" s="1"/>
  <c r="AK45" i="29"/>
  <c r="S45" i="29" s="1"/>
  <c r="BD44" i="29"/>
  <c r="F44" i="29" s="1"/>
  <c r="E44" i="29" s="1"/>
  <c r="BH44" i="29"/>
  <c r="R44" i="29" s="1"/>
  <c r="Q44" i="29" s="1"/>
  <c r="BU44" i="29"/>
  <c r="Z44" i="29"/>
  <c r="AI45" i="29"/>
  <c r="M45" i="29" s="1"/>
  <c r="BR43" i="29"/>
  <c r="AG45" i="29"/>
  <c r="G45" i="29" s="1"/>
  <c r="BQ637" i="29" l="1"/>
  <c r="BS636" i="29"/>
  <c r="V46" i="29"/>
  <c r="BJ46" i="29" s="1"/>
  <c r="X46" i="29" s="1"/>
  <c r="W46" i="29" s="1"/>
  <c r="AI638" i="29"/>
  <c r="M638" i="29" s="1"/>
  <c r="BR636" i="29"/>
  <c r="BO636" i="29"/>
  <c r="BE638" i="29"/>
  <c r="I638" i="29" s="1"/>
  <c r="H638" i="29" s="1"/>
  <c r="BJ637" i="29"/>
  <c r="X637" i="29" s="1"/>
  <c r="W637" i="29" s="1"/>
  <c r="BE637" i="29"/>
  <c r="I637" i="29" s="1"/>
  <c r="H637" i="29" s="1"/>
  <c r="AH638" i="29"/>
  <c r="J638" i="29" s="1"/>
  <c r="BL636" i="29"/>
  <c r="Z636" i="29"/>
  <c r="AM638" i="29"/>
  <c r="Y638" i="29" s="1"/>
  <c r="AF638" i="29"/>
  <c r="D638" i="29" s="1"/>
  <c r="BP636" i="29"/>
  <c r="AL638" i="29"/>
  <c r="V638" i="29" s="1"/>
  <c r="AK638" i="29"/>
  <c r="S638" i="29" s="1"/>
  <c r="BK637" i="29"/>
  <c r="AA637" i="29" s="1"/>
  <c r="BN636" i="29"/>
  <c r="BI637" i="29"/>
  <c r="U637" i="29" s="1"/>
  <c r="T637" i="29" s="1"/>
  <c r="AJ638" i="29"/>
  <c r="P638" i="29" s="1"/>
  <c r="BH637" i="29"/>
  <c r="R637" i="29" s="1"/>
  <c r="Q637" i="29" s="1"/>
  <c r="BD637" i="29"/>
  <c r="F637" i="29" s="1"/>
  <c r="E637" i="29" s="1"/>
  <c r="B639" i="29"/>
  <c r="AD639" i="29" s="1"/>
  <c r="AJ639" i="29" s="1"/>
  <c r="AP639" i="29"/>
  <c r="AX639" i="29"/>
  <c r="C639" i="29"/>
  <c r="AE639" i="29" s="1"/>
  <c r="AQ639" i="29"/>
  <c r="AY639" i="29"/>
  <c r="AR639" i="29"/>
  <c r="AZ639" i="29"/>
  <c r="AC640" i="29"/>
  <c r="AO639" i="29"/>
  <c r="BC639" i="29"/>
  <c r="AU639" i="29"/>
  <c r="AV639" i="29"/>
  <c r="AW639" i="29"/>
  <c r="AM639" i="29"/>
  <c r="BA639" i="29"/>
  <c r="AS639" i="29"/>
  <c r="AT639" i="29"/>
  <c r="BB639" i="29"/>
  <c r="AN639" i="29"/>
  <c r="BF637" i="29"/>
  <c r="L637" i="29" s="1"/>
  <c r="K637" i="29" s="1"/>
  <c r="BP637" i="29"/>
  <c r="AK46" i="29"/>
  <c r="S46" i="29" s="1"/>
  <c r="BI46" i="29" s="1"/>
  <c r="U46" i="29" s="1"/>
  <c r="BR44" i="29"/>
  <c r="AG46" i="29"/>
  <c r="G46" i="29" s="1"/>
  <c r="BE46" i="29" s="1"/>
  <c r="I46" i="29" s="1"/>
  <c r="H46" i="29" s="1"/>
  <c r="BP45" i="29"/>
  <c r="BN44" i="29"/>
  <c r="E43" i="29"/>
  <c r="BN43" i="29"/>
  <c r="AB43" i="29" s="1"/>
  <c r="Z45" i="29"/>
  <c r="BL45" i="29"/>
  <c r="BH45" i="29"/>
  <c r="R45" i="29" s="1"/>
  <c r="Q45" i="29" s="1"/>
  <c r="BT45" i="29"/>
  <c r="AJ46" i="29"/>
  <c r="P46" i="29" s="1"/>
  <c r="BI45" i="29"/>
  <c r="U45" i="29" s="1"/>
  <c r="T45" i="29" s="1"/>
  <c r="AF46" i="29"/>
  <c r="D46" i="29" s="1"/>
  <c r="BE45" i="29"/>
  <c r="I45" i="29" s="1"/>
  <c r="H45" i="29" s="1"/>
  <c r="AM46" i="29"/>
  <c r="Y46" i="29" s="1"/>
  <c r="BG45" i="29"/>
  <c r="O45" i="29" s="1"/>
  <c r="N45" i="29" s="1"/>
  <c r="BL44" i="29"/>
  <c r="BQ44" i="29"/>
  <c r="AI46" i="29"/>
  <c r="M46" i="29" s="1"/>
  <c r="BP44" i="29"/>
  <c r="BT44" i="29"/>
  <c r="BA47" i="29"/>
  <c r="AS47" i="29"/>
  <c r="B47" i="29"/>
  <c r="AD47" i="29" s="1"/>
  <c r="AL47" i="29" s="1"/>
  <c r="AZ47" i="29"/>
  <c r="AR47" i="29"/>
  <c r="AY47" i="29"/>
  <c r="AQ47" i="29"/>
  <c r="AW47" i="29"/>
  <c r="AO47" i="29"/>
  <c r="AV47" i="29"/>
  <c r="AN47" i="29"/>
  <c r="BB47" i="29"/>
  <c r="AX47" i="29"/>
  <c r="AC48" i="29"/>
  <c r="AU47" i="29"/>
  <c r="BC47" i="29"/>
  <c r="AT47" i="29"/>
  <c r="AP47" i="29"/>
  <c r="C47" i="29"/>
  <c r="AE47" i="29" s="1"/>
  <c r="AH46" i="29"/>
  <c r="J46" i="29" s="1"/>
  <c r="BS44" i="29"/>
  <c r="BN45" i="29"/>
  <c r="BO638" i="29" l="1"/>
  <c r="P639" i="29"/>
  <c r="AG639" i="29"/>
  <c r="G639" i="29" s="1"/>
  <c r="BE639" i="29" s="1"/>
  <c r="I639" i="29" s="1"/>
  <c r="H639" i="29" s="1"/>
  <c r="AI639" i="29"/>
  <c r="M639" i="29" s="1"/>
  <c r="BG639" i="29" s="1"/>
  <c r="O639" i="29" s="1"/>
  <c r="N639" i="29" s="1"/>
  <c r="BT46" i="29"/>
  <c r="AL639" i="29"/>
  <c r="V639" i="29" s="1"/>
  <c r="BR637" i="29"/>
  <c r="BH639" i="29"/>
  <c r="R639" i="29" s="1"/>
  <c r="Q639" i="29" s="1"/>
  <c r="BI638" i="29"/>
  <c r="U638" i="29" s="1"/>
  <c r="T638" i="29" s="1"/>
  <c r="BJ638" i="29"/>
  <c r="X638" i="29" s="1"/>
  <c r="W638" i="29" s="1"/>
  <c r="BT638" i="29"/>
  <c r="BO637" i="29"/>
  <c r="BF638" i="29"/>
  <c r="L638" i="29" s="1"/>
  <c r="K638" i="29" s="1"/>
  <c r="C640" i="29"/>
  <c r="AE640" i="29" s="1"/>
  <c r="AQ640" i="29"/>
  <c r="AY640" i="29"/>
  <c r="AR640" i="29"/>
  <c r="AZ640" i="29"/>
  <c r="AC641" i="29"/>
  <c r="AS640" i="29"/>
  <c r="BA640" i="29"/>
  <c r="AV640" i="29"/>
  <c r="AN640" i="29"/>
  <c r="BB640" i="29"/>
  <c r="B640" i="29"/>
  <c r="AD640" i="29" s="1"/>
  <c r="AM640" i="29" s="1"/>
  <c r="AO640" i="29"/>
  <c r="BC640" i="29"/>
  <c r="AP640" i="29"/>
  <c r="AT640" i="29"/>
  <c r="AU640" i="29"/>
  <c r="AW640" i="29"/>
  <c r="AX640" i="29"/>
  <c r="AG640" i="29"/>
  <c r="AL640" i="29"/>
  <c r="BH638" i="29"/>
  <c r="R638" i="29" s="1"/>
  <c r="Q638" i="29" s="1"/>
  <c r="BT637" i="29"/>
  <c r="Z637" i="29"/>
  <c r="BL637" i="29"/>
  <c r="BD638" i="29"/>
  <c r="F638" i="29" s="1"/>
  <c r="E638" i="29" s="1"/>
  <c r="AH639" i="29"/>
  <c r="J639" i="29" s="1"/>
  <c r="BS637" i="29"/>
  <c r="BK638" i="29"/>
  <c r="AA638" i="29" s="1"/>
  <c r="BU638" i="29" s="1"/>
  <c r="BG638" i="29"/>
  <c r="O638" i="29" s="1"/>
  <c r="N638" i="29" s="1"/>
  <c r="AB636" i="29"/>
  <c r="Y639" i="29"/>
  <c r="AF639" i="29"/>
  <c r="D639" i="29" s="1"/>
  <c r="AK639" i="29"/>
  <c r="S639" i="29" s="1"/>
  <c r="BN637" i="29"/>
  <c r="BU637" i="29"/>
  <c r="BR45" i="29"/>
  <c r="BS45" i="29"/>
  <c r="T46" i="29"/>
  <c r="BS46" i="29"/>
  <c r="AB44" i="29"/>
  <c r="AM47" i="29"/>
  <c r="Y47" i="29" s="1"/>
  <c r="BK47" i="29" s="1"/>
  <c r="AA47" i="29" s="1"/>
  <c r="Z47" i="29" s="1"/>
  <c r="AH47" i="29"/>
  <c r="J47" i="29" s="1"/>
  <c r="AJ47" i="29"/>
  <c r="P47" i="29" s="1"/>
  <c r="BH47" i="29" s="1"/>
  <c r="R47" i="29" s="1"/>
  <c r="Q47" i="29" s="1"/>
  <c r="BQ45" i="29"/>
  <c r="V47" i="29"/>
  <c r="AI47" i="29"/>
  <c r="M47" i="29" s="1"/>
  <c r="BF46" i="29"/>
  <c r="L46" i="29" s="1"/>
  <c r="K46" i="29" s="1"/>
  <c r="BK46" i="29"/>
  <c r="AA46" i="29" s="1"/>
  <c r="BU46" i="29" s="1"/>
  <c r="BH46" i="29"/>
  <c r="R46" i="29" s="1"/>
  <c r="Q46" i="29" s="1"/>
  <c r="BD46" i="29"/>
  <c r="F46" i="29" s="1"/>
  <c r="E46" i="29" s="1"/>
  <c r="AF47" i="29"/>
  <c r="D47" i="29" s="1"/>
  <c r="AK47" i="29"/>
  <c r="S47" i="29" s="1"/>
  <c r="BO46" i="29"/>
  <c r="AG47" i="29"/>
  <c r="G47" i="29" s="1"/>
  <c r="AC49" i="29"/>
  <c r="AX48" i="29"/>
  <c r="AP48" i="29"/>
  <c r="AW48" i="29"/>
  <c r="AO48" i="29"/>
  <c r="AV48" i="29"/>
  <c r="AN48" i="29"/>
  <c r="BB48" i="29"/>
  <c r="AT48" i="29"/>
  <c r="C48" i="29"/>
  <c r="AE48" i="29" s="1"/>
  <c r="BA48" i="29"/>
  <c r="AS48" i="29"/>
  <c r="B48" i="29"/>
  <c r="AD48" i="29" s="1"/>
  <c r="AG48" i="29" s="1"/>
  <c r="BC48" i="29"/>
  <c r="AQ48" i="29"/>
  <c r="AZ48" i="29"/>
  <c r="AY48" i="29"/>
  <c r="AU48" i="29"/>
  <c r="AR48" i="29"/>
  <c r="BG46" i="29"/>
  <c r="O46" i="29" s="1"/>
  <c r="N46" i="29" s="1"/>
  <c r="BO45" i="29"/>
  <c r="G640" i="29" l="1"/>
  <c r="Y640" i="29"/>
  <c r="BR46" i="29"/>
  <c r="BP638" i="29"/>
  <c r="BR639" i="29"/>
  <c r="AB45" i="29"/>
  <c r="V640" i="29"/>
  <c r="BJ640" i="29" s="1"/>
  <c r="X640" i="29" s="1"/>
  <c r="W640" i="29" s="1"/>
  <c r="BQ639" i="29"/>
  <c r="AK640" i="29"/>
  <c r="S640" i="29" s="1"/>
  <c r="BI640" i="29" s="1"/>
  <c r="U640" i="29" s="1"/>
  <c r="T640" i="29" s="1"/>
  <c r="AJ640" i="29"/>
  <c r="P640" i="29" s="1"/>
  <c r="AF640" i="29"/>
  <c r="D640" i="29" s="1"/>
  <c r="BD640" i="29" s="1"/>
  <c r="F640" i="29" s="1"/>
  <c r="E640" i="29" s="1"/>
  <c r="AH640" i="29"/>
  <c r="J640" i="29" s="1"/>
  <c r="BF640" i="29" s="1"/>
  <c r="L640" i="29" s="1"/>
  <c r="K640" i="29" s="1"/>
  <c r="BK640" i="29"/>
  <c r="AA640" i="29" s="1"/>
  <c r="BU640" i="29" s="1"/>
  <c r="BO639" i="29"/>
  <c r="BR638" i="29"/>
  <c r="BQ638" i="29"/>
  <c r="BK639" i="29"/>
  <c r="AA639" i="29" s="1"/>
  <c r="BN638" i="29"/>
  <c r="BE640" i="29"/>
  <c r="I640" i="29" s="1"/>
  <c r="H640" i="29" s="1"/>
  <c r="AI640" i="29"/>
  <c r="M640" i="29" s="1"/>
  <c r="BS638" i="29"/>
  <c r="BJ639" i="29"/>
  <c r="X639" i="29" s="1"/>
  <c r="W639" i="29" s="1"/>
  <c r="AB637" i="29"/>
  <c r="Z638" i="29"/>
  <c r="BL638" i="29"/>
  <c r="AR641" i="29"/>
  <c r="AZ641" i="29"/>
  <c r="AC642" i="29"/>
  <c r="AS641" i="29"/>
  <c r="BA641" i="29"/>
  <c r="AT641" i="29"/>
  <c r="BB641" i="29"/>
  <c r="B641" i="29"/>
  <c r="AD641" i="29" s="1"/>
  <c r="AL641" i="29" s="1"/>
  <c r="AO641" i="29"/>
  <c r="BC641" i="29"/>
  <c r="AU641" i="29"/>
  <c r="AV641" i="29"/>
  <c r="AW641" i="29"/>
  <c r="AX641" i="29"/>
  <c r="C641" i="29"/>
  <c r="AE641" i="29" s="1"/>
  <c r="AN641" i="29"/>
  <c r="AP641" i="29"/>
  <c r="AQ641" i="29"/>
  <c r="AY641" i="29"/>
  <c r="BI639" i="29"/>
  <c r="U639" i="29" s="1"/>
  <c r="T639" i="29" s="1"/>
  <c r="BH640" i="29"/>
  <c r="R640" i="29" s="1"/>
  <c r="Q640" i="29" s="1"/>
  <c r="BD639" i="29"/>
  <c r="F639" i="29" s="1"/>
  <c r="E639" i="29" s="1"/>
  <c r="BF639" i="29"/>
  <c r="L639" i="29" s="1"/>
  <c r="K639" i="29" s="1"/>
  <c r="G48" i="29"/>
  <c r="BE48" i="29" s="1"/>
  <c r="I48" i="29" s="1"/>
  <c r="H48" i="29" s="1"/>
  <c r="BU47" i="29"/>
  <c r="BF47" i="29"/>
  <c r="L47" i="29" s="1"/>
  <c r="K47" i="29" s="1"/>
  <c r="BQ46" i="29"/>
  <c r="AH48" i="29"/>
  <c r="J48" i="29" s="1"/>
  <c r="BR47" i="29"/>
  <c r="BN46" i="29"/>
  <c r="BC49" i="29"/>
  <c r="AU49" i="29"/>
  <c r="BB49" i="29"/>
  <c r="AT49" i="29"/>
  <c r="C49" i="29"/>
  <c r="AE49" i="29" s="1"/>
  <c r="BA49" i="29"/>
  <c r="AS49" i="29"/>
  <c r="B49" i="29"/>
  <c r="AD49" i="29" s="1"/>
  <c r="AF49" i="29" s="1"/>
  <c r="D49" i="29" s="1"/>
  <c r="AY49" i="29"/>
  <c r="AQ49" i="29"/>
  <c r="AC50" i="29"/>
  <c r="AX49" i="29"/>
  <c r="AP49" i="29"/>
  <c r="AR49" i="29"/>
  <c r="AZ49" i="29"/>
  <c r="AW49" i="29"/>
  <c r="AN49" i="29"/>
  <c r="AV49" i="29"/>
  <c r="AO49" i="29"/>
  <c r="AL48" i="29"/>
  <c r="V48" i="29" s="1"/>
  <c r="BE47" i="29"/>
  <c r="I47" i="29" s="1"/>
  <c r="H47" i="29" s="1"/>
  <c r="AJ48" i="29"/>
  <c r="P48" i="29" s="1"/>
  <c r="AI48" i="29"/>
  <c r="M48" i="29" s="1"/>
  <c r="AF48" i="29"/>
  <c r="D48" i="29" s="1"/>
  <c r="BG47" i="29"/>
  <c r="O47" i="29" s="1"/>
  <c r="N47" i="29" s="1"/>
  <c r="BD47" i="29"/>
  <c r="AM48" i="29"/>
  <c r="Y48" i="29" s="1"/>
  <c r="BK48" i="29" s="1"/>
  <c r="AA48" i="29" s="1"/>
  <c r="Z46" i="29"/>
  <c r="BL46" i="29"/>
  <c r="AK48" i="29"/>
  <c r="S48" i="29" s="1"/>
  <c r="BI47" i="29"/>
  <c r="U47" i="29" s="1"/>
  <c r="T47" i="29" s="1"/>
  <c r="BP46" i="29"/>
  <c r="BJ47" i="29"/>
  <c r="X47" i="29" s="1"/>
  <c r="W47" i="29" s="1"/>
  <c r="BT47" i="29"/>
  <c r="BS639" i="29" l="1"/>
  <c r="BS640" i="29"/>
  <c r="BT640" i="29"/>
  <c r="BP639" i="29"/>
  <c r="V641" i="29"/>
  <c r="BR640" i="29"/>
  <c r="BT639" i="29"/>
  <c r="AG641" i="29"/>
  <c r="G641" i="29" s="1"/>
  <c r="BO640" i="29"/>
  <c r="AB638" i="29"/>
  <c r="AK641" i="29"/>
  <c r="S641" i="29" s="1"/>
  <c r="AM641" i="29"/>
  <c r="Y641" i="29" s="1"/>
  <c r="AS642" i="29"/>
  <c r="BA642" i="29"/>
  <c r="AT642" i="29"/>
  <c r="BB642" i="29"/>
  <c r="AU642" i="29"/>
  <c r="BC642" i="29"/>
  <c r="AV642" i="29"/>
  <c r="AN642" i="29"/>
  <c r="AY642" i="29"/>
  <c r="B642" i="29"/>
  <c r="AD642" i="29" s="1"/>
  <c r="AH642" i="29" s="1"/>
  <c r="AO642" i="29"/>
  <c r="AZ642" i="29"/>
  <c r="C642" i="29"/>
  <c r="AE642" i="29" s="1"/>
  <c r="AP642" i="29"/>
  <c r="AQ642" i="29"/>
  <c r="AR642" i="29"/>
  <c r="AW642" i="29"/>
  <c r="AX642" i="29"/>
  <c r="AC643" i="29"/>
  <c r="Z639" i="29"/>
  <c r="BL639" i="29"/>
  <c r="BP640" i="29"/>
  <c r="BU639" i="29"/>
  <c r="AI641" i="29"/>
  <c r="M641" i="29" s="1"/>
  <c r="BN640" i="29"/>
  <c r="AF641" i="29"/>
  <c r="D641" i="29" s="1"/>
  <c r="BN639" i="29"/>
  <c r="AJ641" i="29"/>
  <c r="P641" i="29" s="1"/>
  <c r="AH641" i="29"/>
  <c r="J641" i="29" s="1"/>
  <c r="BG640" i="29"/>
  <c r="O640" i="29" s="1"/>
  <c r="N640" i="29" s="1"/>
  <c r="BQ640" i="29"/>
  <c r="Z640" i="29"/>
  <c r="BL640" i="29"/>
  <c r="BQ47" i="29"/>
  <c r="BO47" i="29"/>
  <c r="AB46" i="29"/>
  <c r="AI49" i="29"/>
  <c r="M49" i="29" s="1"/>
  <c r="BG49" i="29" s="1"/>
  <c r="O49" i="29" s="1"/>
  <c r="N49" i="29" s="1"/>
  <c r="AJ49" i="29"/>
  <c r="P49" i="29" s="1"/>
  <c r="BH49" i="29" s="1"/>
  <c r="R49" i="29" s="1"/>
  <c r="Q49" i="29" s="1"/>
  <c r="AG49" i="29"/>
  <c r="G49" i="29" s="1"/>
  <c r="AM49" i="29"/>
  <c r="Y49" i="29" s="1"/>
  <c r="BK49" i="29" s="1"/>
  <c r="AA49" i="29" s="1"/>
  <c r="AL49" i="29"/>
  <c r="V49" i="29" s="1"/>
  <c r="AH49" i="29"/>
  <c r="J49" i="29" s="1"/>
  <c r="BF49" i="29" s="1"/>
  <c r="L49" i="29" s="1"/>
  <c r="K49" i="29" s="1"/>
  <c r="BS47" i="29"/>
  <c r="AK49" i="29"/>
  <c r="S49" i="29" s="1"/>
  <c r="BP47" i="29"/>
  <c r="BU48" i="29"/>
  <c r="Z48" i="29"/>
  <c r="F47" i="29"/>
  <c r="BL47" i="29"/>
  <c r="BF48" i="29"/>
  <c r="L48" i="29" s="1"/>
  <c r="K48" i="29" s="1"/>
  <c r="BJ48" i="29"/>
  <c r="X48" i="29" s="1"/>
  <c r="W48" i="29" s="1"/>
  <c r="BG48" i="29"/>
  <c r="O48" i="29" s="1"/>
  <c r="N48" i="29" s="1"/>
  <c r="AZ50" i="29"/>
  <c r="AR50" i="29"/>
  <c r="AY50" i="29"/>
  <c r="AQ50" i="29"/>
  <c r="AC51" i="29"/>
  <c r="AX50" i="29"/>
  <c r="AP50" i="29"/>
  <c r="AV50" i="29"/>
  <c r="AN50" i="29"/>
  <c r="BC50" i="29"/>
  <c r="AU50" i="29"/>
  <c r="C50" i="29"/>
  <c r="AE50" i="29" s="1"/>
  <c r="B50" i="29"/>
  <c r="AD50" i="29" s="1"/>
  <c r="AG50" i="29" s="1"/>
  <c r="BB50" i="29"/>
  <c r="AS50" i="29"/>
  <c r="BA50" i="29"/>
  <c r="AT50" i="29"/>
  <c r="AW50" i="29"/>
  <c r="AO50" i="29"/>
  <c r="BI48" i="29"/>
  <c r="U48" i="29" s="1"/>
  <c r="T48" i="29" s="1"/>
  <c r="BD48" i="29"/>
  <c r="F48" i="29" s="1"/>
  <c r="E48" i="29" s="1"/>
  <c r="BH48" i="29"/>
  <c r="R48" i="29" s="1"/>
  <c r="Q48" i="29" s="1"/>
  <c r="BD49" i="29"/>
  <c r="F49" i="29" s="1"/>
  <c r="E49" i="29" s="1"/>
  <c r="BO48" i="29"/>
  <c r="BJ641" i="29" l="1"/>
  <c r="X641" i="29" s="1"/>
  <c r="W641" i="29" s="1"/>
  <c r="BQ49" i="29"/>
  <c r="J642" i="29"/>
  <c r="AB640" i="29"/>
  <c r="BF642" i="29"/>
  <c r="L642" i="29" s="1"/>
  <c r="K642" i="29" s="1"/>
  <c r="BK641" i="29"/>
  <c r="AA641" i="29" s="1"/>
  <c r="AM642" i="29"/>
  <c r="Y642" i="29" s="1"/>
  <c r="BI641" i="29"/>
  <c r="U641" i="29" s="1"/>
  <c r="T641" i="29" s="1"/>
  <c r="BF641" i="29"/>
  <c r="L641" i="29" s="1"/>
  <c r="K641" i="29" s="1"/>
  <c r="AI642" i="29"/>
  <c r="M642" i="29" s="1"/>
  <c r="AK642" i="29"/>
  <c r="S642" i="29" s="1"/>
  <c r="BH641" i="29"/>
  <c r="R641" i="29" s="1"/>
  <c r="Q641" i="29" s="1"/>
  <c r="AL642" i="29"/>
  <c r="V642" i="29" s="1"/>
  <c r="BE641" i="29"/>
  <c r="I641" i="29" s="1"/>
  <c r="H641" i="29" s="1"/>
  <c r="BG641" i="29"/>
  <c r="O641" i="29" s="1"/>
  <c r="N641" i="29" s="1"/>
  <c r="AJ642" i="29"/>
  <c r="P642" i="29" s="1"/>
  <c r="AB639" i="29"/>
  <c r="AG642" i="29"/>
  <c r="G642" i="29" s="1"/>
  <c r="AF642" i="29"/>
  <c r="D642" i="29" s="1"/>
  <c r="BD641" i="29"/>
  <c r="F641" i="29" s="1"/>
  <c r="E641" i="29" s="1"/>
  <c r="AT643" i="29"/>
  <c r="BB643" i="29"/>
  <c r="AU643" i="29"/>
  <c r="BC643" i="29"/>
  <c r="AN643" i="29"/>
  <c r="AV643" i="29"/>
  <c r="B643" i="29"/>
  <c r="AD643" i="29" s="1"/>
  <c r="AL643" i="29" s="1"/>
  <c r="AO643" i="29"/>
  <c r="AZ643" i="29"/>
  <c r="AR643" i="29"/>
  <c r="AS643" i="29"/>
  <c r="AX643" i="29"/>
  <c r="AC644" i="29"/>
  <c r="AQ643" i="29"/>
  <c r="AW643" i="29"/>
  <c r="AY643" i="29"/>
  <c r="C643" i="29"/>
  <c r="AE643" i="29" s="1"/>
  <c r="BA643" i="29"/>
  <c r="AP643" i="29"/>
  <c r="BN49" i="29"/>
  <c r="BS48" i="29"/>
  <c r="G50" i="29"/>
  <c r="BR49" i="29"/>
  <c r="BT48" i="29"/>
  <c r="BR48" i="29"/>
  <c r="BP48" i="29"/>
  <c r="BE49" i="29"/>
  <c r="I49" i="29" s="1"/>
  <c r="H49" i="29" s="1"/>
  <c r="BQ48" i="29"/>
  <c r="BJ49" i="29"/>
  <c r="X49" i="29" s="1"/>
  <c r="W49" i="29" s="1"/>
  <c r="BE50" i="29"/>
  <c r="I50" i="29" s="1"/>
  <c r="H50" i="29" s="1"/>
  <c r="BI49" i="29"/>
  <c r="U49" i="29" s="1"/>
  <c r="T49" i="29" s="1"/>
  <c r="BN48" i="29"/>
  <c r="AI50" i="29"/>
  <c r="M50" i="29" s="1"/>
  <c r="E47" i="29"/>
  <c r="BN47" i="29"/>
  <c r="AB47" i="29" s="1"/>
  <c r="AH50" i="29"/>
  <c r="J50" i="29" s="1"/>
  <c r="BP49" i="29"/>
  <c r="AM50" i="29"/>
  <c r="Y50" i="29" s="1"/>
  <c r="AJ50" i="29"/>
  <c r="P50" i="29" s="1"/>
  <c r="BU49" i="29"/>
  <c r="BL49" i="29"/>
  <c r="Z49" i="29"/>
  <c r="AW51" i="29"/>
  <c r="AO51" i="29"/>
  <c r="AV51" i="29"/>
  <c r="AN51" i="29"/>
  <c r="BC51" i="29"/>
  <c r="AU51" i="29"/>
  <c r="BA51" i="29"/>
  <c r="AS51" i="29"/>
  <c r="B51" i="29"/>
  <c r="AD51" i="29" s="1"/>
  <c r="AL51" i="29" s="1"/>
  <c r="AZ51" i="29"/>
  <c r="AR51" i="29"/>
  <c r="AP51" i="29"/>
  <c r="AT51" i="29"/>
  <c r="C51" i="29"/>
  <c r="AE51" i="29" s="1"/>
  <c r="AQ51" i="29"/>
  <c r="AC52" i="29"/>
  <c r="BB51" i="29"/>
  <c r="AY51" i="29"/>
  <c r="AX51" i="29"/>
  <c r="AF50" i="29"/>
  <c r="D50" i="29" s="1"/>
  <c r="AK50" i="29"/>
  <c r="S50" i="29" s="1"/>
  <c r="BL48" i="29"/>
  <c r="AL50" i="29"/>
  <c r="V50" i="29" s="1"/>
  <c r="BR641" i="29" l="1"/>
  <c r="AI643" i="29"/>
  <c r="M643" i="29" s="1"/>
  <c r="BG643" i="29" s="1"/>
  <c r="O643" i="29" s="1"/>
  <c r="N643" i="29" s="1"/>
  <c r="AG643" i="29"/>
  <c r="G643" i="29" s="1"/>
  <c r="BT641" i="29"/>
  <c r="BN641" i="29"/>
  <c r="BS641" i="29"/>
  <c r="V643" i="29"/>
  <c r="AH643" i="29"/>
  <c r="J643" i="29" s="1"/>
  <c r="AF643" i="29"/>
  <c r="D643" i="29" s="1"/>
  <c r="BO641" i="29"/>
  <c r="BD642" i="29"/>
  <c r="F642" i="29" s="1"/>
  <c r="E642" i="29" s="1"/>
  <c r="BJ642" i="29"/>
  <c r="X642" i="29" s="1"/>
  <c r="W642" i="29" s="1"/>
  <c r="BE642" i="29"/>
  <c r="I642" i="29" s="1"/>
  <c r="H642" i="29" s="1"/>
  <c r="BK642" i="29"/>
  <c r="AA642" i="29" s="1"/>
  <c r="BU642" i="29" s="1"/>
  <c r="AM643" i="29"/>
  <c r="Y643" i="29" s="1"/>
  <c r="BL641" i="29"/>
  <c r="Z641" i="29"/>
  <c r="BH642" i="29"/>
  <c r="R642" i="29" s="1"/>
  <c r="Q642" i="29" s="1"/>
  <c r="BI642" i="29"/>
  <c r="U642" i="29" s="1"/>
  <c r="T642" i="29" s="1"/>
  <c r="BU641" i="29"/>
  <c r="AU644" i="29"/>
  <c r="BC644" i="29"/>
  <c r="AN644" i="29"/>
  <c r="AV644" i="29"/>
  <c r="AO644" i="29"/>
  <c r="AW644" i="29"/>
  <c r="AS644" i="29"/>
  <c r="AY644" i="29"/>
  <c r="B644" i="29"/>
  <c r="AD644" i="29" s="1"/>
  <c r="AH644" i="29" s="1"/>
  <c r="J644" i="29" s="1"/>
  <c r="AZ644" i="29"/>
  <c r="AQ644" i="29"/>
  <c r="BB644" i="29"/>
  <c r="AX644" i="29"/>
  <c r="AC645" i="29"/>
  <c r="C644" i="29"/>
  <c r="AE644" i="29" s="1"/>
  <c r="AP644" i="29"/>
  <c r="AR644" i="29"/>
  <c r="BA644" i="29"/>
  <c r="AT644" i="29"/>
  <c r="BG642" i="29"/>
  <c r="O642" i="29" s="1"/>
  <c r="N642" i="29" s="1"/>
  <c r="AK643" i="29"/>
  <c r="S643" i="29" s="1"/>
  <c r="AJ643" i="29"/>
  <c r="P643" i="29" s="1"/>
  <c r="BQ641" i="29"/>
  <c r="BP641" i="29"/>
  <c r="BP642" i="29"/>
  <c r="BO49" i="29"/>
  <c r="AB48" i="29"/>
  <c r="V51" i="29"/>
  <c r="BJ51" i="29" s="1"/>
  <c r="X51" i="29" s="1"/>
  <c r="W51" i="29" s="1"/>
  <c r="BT49" i="29"/>
  <c r="AM51" i="29"/>
  <c r="Y51" i="29" s="1"/>
  <c r="BA52" i="29"/>
  <c r="AS52" i="29"/>
  <c r="C52" i="29"/>
  <c r="AE52" i="29" s="1"/>
  <c r="AZ52" i="29"/>
  <c r="AR52" i="29"/>
  <c r="B52" i="29"/>
  <c r="AD52" i="29" s="1"/>
  <c r="AH52" i="29" s="1"/>
  <c r="AY52" i="29"/>
  <c r="AQ52" i="29"/>
  <c r="AW52" i="29"/>
  <c r="AO52" i="29"/>
  <c r="AV52" i="29"/>
  <c r="AN52" i="29"/>
  <c r="AP52" i="29"/>
  <c r="AT52" i="29"/>
  <c r="AX52" i="29"/>
  <c r="AU52" i="29"/>
  <c r="AC53" i="29"/>
  <c r="BC52" i="29"/>
  <c r="BB52" i="29"/>
  <c r="AF51" i="29"/>
  <c r="D51" i="29" s="1"/>
  <c r="BG50" i="29"/>
  <c r="O50" i="29" s="1"/>
  <c r="N50" i="29" s="1"/>
  <c r="BJ50" i="29"/>
  <c r="X50" i="29" s="1"/>
  <c r="W50" i="29" s="1"/>
  <c r="AH51" i="29"/>
  <c r="J51" i="29" s="1"/>
  <c r="BH50" i="29"/>
  <c r="R50" i="29" s="1"/>
  <c r="Q50" i="29" s="1"/>
  <c r="AJ51" i="29"/>
  <c r="P51" i="29" s="1"/>
  <c r="AI51" i="29"/>
  <c r="M51" i="29" s="1"/>
  <c r="BI50" i="29"/>
  <c r="U50" i="29" s="1"/>
  <c r="T50" i="29" s="1"/>
  <c r="AK51" i="29"/>
  <c r="S51" i="29" s="1"/>
  <c r="BK50" i="29"/>
  <c r="AA50" i="29" s="1"/>
  <c r="BU50" i="29" s="1"/>
  <c r="BS49" i="29"/>
  <c r="AB49" i="29" s="1"/>
  <c r="BD50" i="29"/>
  <c r="F50" i="29" s="1"/>
  <c r="E50" i="29" s="1"/>
  <c r="AG51" i="29"/>
  <c r="G51" i="29" s="1"/>
  <c r="BF50" i="29"/>
  <c r="L50" i="29" s="1"/>
  <c r="K50" i="29" s="1"/>
  <c r="BO50" i="29"/>
  <c r="BQ50" i="29" l="1"/>
  <c r="BQ642" i="29"/>
  <c r="BS642" i="29"/>
  <c r="BJ643" i="29"/>
  <c r="X643" i="29" s="1"/>
  <c r="W643" i="29" s="1"/>
  <c r="BT642" i="29"/>
  <c r="BN50" i="29"/>
  <c r="BR50" i="29"/>
  <c r="AB641" i="29"/>
  <c r="BQ643" i="29"/>
  <c r="BO642" i="29"/>
  <c r="BF644" i="29"/>
  <c r="L644" i="29" s="1"/>
  <c r="K644" i="29" s="1"/>
  <c r="BP644" i="29"/>
  <c r="BI643" i="29"/>
  <c r="U643" i="29" s="1"/>
  <c r="T643" i="29" s="1"/>
  <c r="BN642" i="29"/>
  <c r="BH643" i="29"/>
  <c r="R643" i="29" s="1"/>
  <c r="Q643" i="29" s="1"/>
  <c r="AL644" i="29"/>
  <c r="V644" i="29" s="1"/>
  <c r="AG644" i="29"/>
  <c r="G644" i="29" s="1"/>
  <c r="Z642" i="29"/>
  <c r="BL642" i="29"/>
  <c r="BD643" i="29"/>
  <c r="F643" i="29" s="1"/>
  <c r="E643" i="29" s="1"/>
  <c r="BN643" i="29"/>
  <c r="BK643" i="29"/>
  <c r="AA643" i="29" s="1"/>
  <c r="BU643" i="29" s="1"/>
  <c r="AF645" i="29"/>
  <c r="D645" i="29" s="1"/>
  <c r="AN645" i="29"/>
  <c r="AV645" i="29"/>
  <c r="AO645" i="29"/>
  <c r="AW645" i="29"/>
  <c r="B645" i="29"/>
  <c r="AD645" i="29" s="1"/>
  <c r="AI645" i="29" s="1"/>
  <c r="M645" i="29" s="1"/>
  <c r="AP645" i="29"/>
  <c r="AX645" i="29"/>
  <c r="AZ645" i="29"/>
  <c r="AR645" i="29"/>
  <c r="BC645" i="29"/>
  <c r="AC646" i="29"/>
  <c r="AS645" i="29"/>
  <c r="AJ645" i="29"/>
  <c r="P645" i="29" s="1"/>
  <c r="AU645" i="29"/>
  <c r="BB645" i="29"/>
  <c r="AQ645" i="29"/>
  <c r="AT645" i="29"/>
  <c r="AY645" i="29"/>
  <c r="BA645" i="29"/>
  <c r="C645" i="29"/>
  <c r="AE645" i="29" s="1"/>
  <c r="AK644" i="29"/>
  <c r="S644" i="29" s="1"/>
  <c r="AF644" i="29"/>
  <c r="D644" i="29" s="1"/>
  <c r="BR642" i="29"/>
  <c r="BE643" i="29"/>
  <c r="I643" i="29" s="1"/>
  <c r="H643" i="29" s="1"/>
  <c r="BF643" i="29"/>
  <c r="L643" i="29" s="1"/>
  <c r="K643" i="29" s="1"/>
  <c r="AJ644" i="29"/>
  <c r="P644" i="29" s="1"/>
  <c r="AM644" i="29"/>
  <c r="Y644" i="29" s="1"/>
  <c r="AI644" i="29"/>
  <c r="M644" i="29" s="1"/>
  <c r="J52" i="29"/>
  <c r="BF52" i="29" s="1"/>
  <c r="L52" i="29" s="1"/>
  <c r="K52" i="29" s="1"/>
  <c r="BT50" i="29"/>
  <c r="BP50" i="29"/>
  <c r="AM52" i="29"/>
  <c r="Y52" i="29" s="1"/>
  <c r="BK52" i="29" s="1"/>
  <c r="AA52" i="29" s="1"/>
  <c r="AF52" i="29"/>
  <c r="D52" i="29" s="1"/>
  <c r="BG51" i="29"/>
  <c r="O51" i="29" s="1"/>
  <c r="N51" i="29" s="1"/>
  <c r="AL52" i="29"/>
  <c r="V52" i="29" s="1"/>
  <c r="BH51" i="29"/>
  <c r="R51" i="29" s="1"/>
  <c r="Q51" i="29" s="1"/>
  <c r="BD51" i="29"/>
  <c r="F51" i="29" s="1"/>
  <c r="E51" i="29" s="1"/>
  <c r="AG52" i="29"/>
  <c r="G52" i="29" s="1"/>
  <c r="BL50" i="29"/>
  <c r="Z50" i="29"/>
  <c r="AJ52" i="29"/>
  <c r="P52" i="29" s="1"/>
  <c r="BI51" i="29"/>
  <c r="U51" i="29" s="1"/>
  <c r="T51" i="29" s="1"/>
  <c r="AI52" i="29"/>
  <c r="M52" i="29" s="1"/>
  <c r="BS50" i="29"/>
  <c r="AK52" i="29"/>
  <c r="S52" i="29" s="1"/>
  <c r="AC54" i="29"/>
  <c r="AX53" i="29"/>
  <c r="AP53" i="29"/>
  <c r="AW53" i="29"/>
  <c r="AO53" i="29"/>
  <c r="AV53" i="29"/>
  <c r="AN53" i="29"/>
  <c r="BB53" i="29"/>
  <c r="AT53" i="29"/>
  <c r="C53" i="29"/>
  <c r="AE53" i="29" s="1"/>
  <c r="BA53" i="29"/>
  <c r="AS53" i="29"/>
  <c r="B53" i="29"/>
  <c r="AD53" i="29" s="1"/>
  <c r="AL53" i="29" s="1"/>
  <c r="AR53" i="29"/>
  <c r="AQ53" i="29"/>
  <c r="AY53" i="29"/>
  <c r="BC53" i="29"/>
  <c r="AZ53" i="29"/>
  <c r="AU53" i="29"/>
  <c r="BF51" i="29"/>
  <c r="L51" i="29" s="1"/>
  <c r="K51" i="29" s="1"/>
  <c r="BE51" i="29"/>
  <c r="I51" i="29" s="1"/>
  <c r="H51" i="29" s="1"/>
  <c r="BT51" i="29"/>
  <c r="BK51" i="29"/>
  <c r="AA51" i="29" s="1"/>
  <c r="BO643" i="29" l="1"/>
  <c r="BT643" i="29"/>
  <c r="BG645" i="29"/>
  <c r="O645" i="29" s="1"/>
  <c r="N645" i="29" s="1"/>
  <c r="BJ644" i="29"/>
  <c r="X644" i="29" s="1"/>
  <c r="W644" i="29" s="1"/>
  <c r="AH645" i="29"/>
  <c r="J645" i="29" s="1"/>
  <c r="B646" i="29"/>
  <c r="AD646" i="29" s="1"/>
  <c r="AJ646" i="29" s="1"/>
  <c r="P646" i="29" s="1"/>
  <c r="AP646" i="29"/>
  <c r="AX646" i="29"/>
  <c r="C646" i="29"/>
  <c r="AE646" i="29" s="1"/>
  <c r="AQ646" i="29"/>
  <c r="AY646" i="29"/>
  <c r="AW646" i="29"/>
  <c r="AN646" i="29"/>
  <c r="AZ646" i="29"/>
  <c r="AC647" i="29"/>
  <c r="AR646" i="29"/>
  <c r="BB646" i="29"/>
  <c r="AO646" i="29"/>
  <c r="AT646" i="29"/>
  <c r="AV646" i="29"/>
  <c r="BA646" i="29"/>
  <c r="BC646" i="29"/>
  <c r="AS646" i="29"/>
  <c r="AU646" i="29"/>
  <c r="BL643" i="29"/>
  <c r="Z643" i="29"/>
  <c r="BR643" i="29"/>
  <c r="AB642" i="29"/>
  <c r="BD645" i="29"/>
  <c r="F645" i="29" s="1"/>
  <c r="E645" i="29" s="1"/>
  <c r="BG644" i="29"/>
  <c r="O644" i="29" s="1"/>
  <c r="N644" i="29" s="1"/>
  <c r="BK644" i="29"/>
  <c r="AA644" i="29" s="1"/>
  <c r="BU644" i="29" s="1"/>
  <c r="BI644" i="29"/>
  <c r="U644" i="29" s="1"/>
  <c r="T644" i="29" s="1"/>
  <c r="AK645" i="29"/>
  <c r="S645" i="29" s="1"/>
  <c r="AG645" i="29"/>
  <c r="G645" i="29" s="1"/>
  <c r="BS643" i="29"/>
  <c r="BH645" i="29"/>
  <c r="R645" i="29" s="1"/>
  <c r="Q645" i="29" s="1"/>
  <c r="BD644" i="29"/>
  <c r="F644" i="29" s="1"/>
  <c r="E644" i="29" s="1"/>
  <c r="BN644" i="29"/>
  <c r="BH644" i="29"/>
  <c r="R644" i="29" s="1"/>
  <c r="Q644" i="29" s="1"/>
  <c r="AM645" i="29"/>
  <c r="Y645" i="29" s="1"/>
  <c r="AL645" i="29"/>
  <c r="V645" i="29" s="1"/>
  <c r="BP643" i="29"/>
  <c r="BE644" i="29"/>
  <c r="I644" i="29" s="1"/>
  <c r="H644" i="29" s="1"/>
  <c r="AB50" i="29"/>
  <c r="BQ51" i="29"/>
  <c r="BD52" i="29"/>
  <c r="F52" i="29" s="1"/>
  <c r="E52" i="29" s="1"/>
  <c r="Z52" i="29"/>
  <c r="BU52" i="29"/>
  <c r="BP52" i="29"/>
  <c r="BS51" i="29"/>
  <c r="AG53" i="29"/>
  <c r="G53" i="29" s="1"/>
  <c r="AK53" i="29"/>
  <c r="S53" i="29" s="1"/>
  <c r="BI53" i="29" s="1"/>
  <c r="U53" i="29" s="1"/>
  <c r="T53" i="29" s="1"/>
  <c r="BO51" i="29"/>
  <c r="AF53" i="29"/>
  <c r="D53" i="29" s="1"/>
  <c r="BC54" i="29"/>
  <c r="AU54" i="29"/>
  <c r="BB54" i="29"/>
  <c r="AT54" i="29"/>
  <c r="C54" i="29"/>
  <c r="AE54" i="29" s="1"/>
  <c r="BA54" i="29"/>
  <c r="AS54" i="29"/>
  <c r="B54" i="29"/>
  <c r="AD54" i="29" s="1"/>
  <c r="AL54" i="29" s="1"/>
  <c r="V54" i="29" s="1"/>
  <c r="AY54" i="29"/>
  <c r="AQ54" i="29"/>
  <c r="AC55" i="29"/>
  <c r="AX54" i="29"/>
  <c r="AP54" i="29"/>
  <c r="AV54" i="29"/>
  <c r="AR54" i="29"/>
  <c r="AW54" i="29"/>
  <c r="AO54" i="29"/>
  <c r="AN54" i="29"/>
  <c r="AZ54" i="29"/>
  <c r="Z51" i="29"/>
  <c r="BL51" i="29"/>
  <c r="BE53" i="29"/>
  <c r="I53" i="29" s="1"/>
  <c r="H53" i="29" s="1"/>
  <c r="BR51" i="29"/>
  <c r="BH52" i="29"/>
  <c r="R52" i="29" s="1"/>
  <c r="Q52" i="29" s="1"/>
  <c r="BI52" i="29"/>
  <c r="U52" i="29" s="1"/>
  <c r="T52" i="29" s="1"/>
  <c r="BP51" i="29"/>
  <c r="AH53" i="29"/>
  <c r="J53" i="29" s="1"/>
  <c r="BG52" i="29"/>
  <c r="O52" i="29" s="1"/>
  <c r="N52" i="29" s="1"/>
  <c r="V53" i="29"/>
  <c r="BE52" i="29"/>
  <c r="I52" i="29" s="1"/>
  <c r="H52" i="29" s="1"/>
  <c r="BJ52" i="29"/>
  <c r="X52" i="29" s="1"/>
  <c r="W52" i="29" s="1"/>
  <c r="AM53" i="29"/>
  <c r="Y53" i="29" s="1"/>
  <c r="AI53" i="29"/>
  <c r="M53" i="29" s="1"/>
  <c r="BU51" i="29"/>
  <c r="AJ53" i="29"/>
  <c r="P53" i="29" s="1"/>
  <c r="BN51" i="29"/>
  <c r="BL52" i="29" l="1"/>
  <c r="AB643" i="29"/>
  <c r="AG646" i="29"/>
  <c r="G646" i="29" s="1"/>
  <c r="BE646" i="29" s="1"/>
  <c r="I646" i="29" s="1"/>
  <c r="H646" i="29" s="1"/>
  <c r="AM646" i="29"/>
  <c r="Y646" i="29" s="1"/>
  <c r="BK646" i="29" s="1"/>
  <c r="AA646" i="29" s="1"/>
  <c r="AL646" i="29"/>
  <c r="V646" i="29" s="1"/>
  <c r="BJ646" i="29" s="1"/>
  <c r="X646" i="29" s="1"/>
  <c r="W646" i="29" s="1"/>
  <c r="BH646" i="29"/>
  <c r="R646" i="29" s="1"/>
  <c r="Q646" i="29" s="1"/>
  <c r="BE645" i="29"/>
  <c r="I645" i="29" s="1"/>
  <c r="H645" i="29" s="1"/>
  <c r="BN645" i="29"/>
  <c r="AH646" i="29"/>
  <c r="J646" i="29" s="1"/>
  <c r="BI645" i="29"/>
  <c r="U645" i="29" s="1"/>
  <c r="T645" i="29" s="1"/>
  <c r="BF645" i="29"/>
  <c r="L645" i="29" s="1"/>
  <c r="K645" i="29" s="1"/>
  <c r="BR644" i="29"/>
  <c r="AK646" i="29"/>
  <c r="S646" i="29" s="1"/>
  <c r="BJ645" i="29"/>
  <c r="X645" i="29" s="1"/>
  <c r="W645" i="29" s="1"/>
  <c r="BS644" i="29"/>
  <c r="BO644" i="29"/>
  <c r="AF646" i="29"/>
  <c r="D646" i="29" s="1"/>
  <c r="AI646" i="29"/>
  <c r="M646" i="29" s="1"/>
  <c r="BT644" i="29"/>
  <c r="BL644" i="29"/>
  <c r="Z644" i="29"/>
  <c r="AR647" i="29"/>
  <c r="AZ647" i="29"/>
  <c r="AC648" i="29"/>
  <c r="AS647" i="29"/>
  <c r="BA647" i="29"/>
  <c r="AU647" i="29"/>
  <c r="BC647" i="29"/>
  <c r="AX647" i="29"/>
  <c r="B647" i="29"/>
  <c r="AD647" i="29" s="1"/>
  <c r="AK647" i="29" s="1"/>
  <c r="AO647" i="29"/>
  <c r="BB647" i="29"/>
  <c r="AQ647" i="29"/>
  <c r="AT647" i="29"/>
  <c r="AV647" i="29"/>
  <c r="AP647" i="29"/>
  <c r="AW647" i="29"/>
  <c r="AY647" i="29"/>
  <c r="AN647" i="29"/>
  <c r="C647" i="29"/>
  <c r="AE647" i="29" s="1"/>
  <c r="BK645" i="29"/>
  <c r="AA645" i="29" s="1"/>
  <c r="BU645" i="29"/>
  <c r="BR645" i="29"/>
  <c r="BQ644" i="29"/>
  <c r="BQ645" i="29"/>
  <c r="BO52" i="29"/>
  <c r="BO53" i="29"/>
  <c r="BN52" i="29"/>
  <c r="BS52" i="29"/>
  <c r="AH54" i="29"/>
  <c r="J54" i="29" s="1"/>
  <c r="BF54" i="29" s="1"/>
  <c r="L54" i="29" s="1"/>
  <c r="K54" i="29" s="1"/>
  <c r="AG54" i="29"/>
  <c r="G54" i="29" s="1"/>
  <c r="AB51" i="29"/>
  <c r="BJ54" i="29"/>
  <c r="X54" i="29" s="1"/>
  <c r="W54" i="29" s="1"/>
  <c r="BD53" i="29"/>
  <c r="F53" i="29" s="1"/>
  <c r="E53" i="29" s="1"/>
  <c r="BF53" i="29"/>
  <c r="L53" i="29" s="1"/>
  <c r="K53" i="29" s="1"/>
  <c r="AM54" i="29"/>
  <c r="Y54" i="29" s="1"/>
  <c r="BK54" i="29" s="1"/>
  <c r="AA54" i="29" s="1"/>
  <c r="BJ53" i="29"/>
  <c r="X53" i="29" s="1"/>
  <c r="W53" i="29" s="1"/>
  <c r="AK54" i="29"/>
  <c r="S54" i="29" s="1"/>
  <c r="AI54" i="29"/>
  <c r="M54" i="29" s="1"/>
  <c r="BG53" i="29"/>
  <c r="O53" i="29" s="1"/>
  <c r="N53" i="29" s="1"/>
  <c r="BS53" i="29"/>
  <c r="BR52" i="29"/>
  <c r="AF54" i="29"/>
  <c r="D54" i="29" s="1"/>
  <c r="AZ55" i="29"/>
  <c r="AR55" i="29"/>
  <c r="AY55" i="29"/>
  <c r="AQ55" i="29"/>
  <c r="AC56" i="29"/>
  <c r="AX55" i="29"/>
  <c r="AP55" i="29"/>
  <c r="AV55" i="29"/>
  <c r="AN55" i="29"/>
  <c r="BC55" i="29"/>
  <c r="AU55" i="29"/>
  <c r="AW55" i="29"/>
  <c r="B55" i="29"/>
  <c r="AD55" i="29" s="1"/>
  <c r="AJ55" i="29" s="1"/>
  <c r="P55" i="29" s="1"/>
  <c r="AT55" i="29"/>
  <c r="BB55" i="29"/>
  <c r="AS55" i="29"/>
  <c r="AO55" i="29"/>
  <c r="C55" i="29"/>
  <c r="AE55" i="29" s="1"/>
  <c r="BA55" i="29"/>
  <c r="BH53" i="29"/>
  <c r="R53" i="29" s="1"/>
  <c r="Q53" i="29" s="1"/>
  <c r="AJ54" i="29"/>
  <c r="P54" i="29" s="1"/>
  <c r="BK53" i="29"/>
  <c r="AA53" i="29" s="1"/>
  <c r="BU53" i="29" s="1"/>
  <c r="BT52" i="29"/>
  <c r="BQ52" i="29"/>
  <c r="BT646" i="29" l="1"/>
  <c r="AB52" i="29"/>
  <c r="BP645" i="29"/>
  <c r="BO645" i="29"/>
  <c r="BS645" i="29"/>
  <c r="AB644" i="29"/>
  <c r="S647" i="29"/>
  <c r="BI647" i="29" s="1"/>
  <c r="U647" i="29" s="1"/>
  <c r="T647" i="29" s="1"/>
  <c r="BD646" i="29"/>
  <c r="F646" i="29" s="1"/>
  <c r="E646" i="29" s="1"/>
  <c r="AG647" i="29"/>
  <c r="G647" i="29" s="1"/>
  <c r="AS648" i="29"/>
  <c r="BA648" i="29"/>
  <c r="AT648" i="29"/>
  <c r="BB648" i="29"/>
  <c r="AN648" i="29"/>
  <c r="AV648" i="29"/>
  <c r="AQ648" i="29"/>
  <c r="AU648" i="29"/>
  <c r="AX648" i="29"/>
  <c r="AC649" i="29"/>
  <c r="AY648" i="29"/>
  <c r="B648" i="29"/>
  <c r="AD648" i="29" s="1"/>
  <c r="AH648" i="29" s="1"/>
  <c r="J648" i="29" s="1"/>
  <c r="AO648" i="29"/>
  <c r="AZ648" i="29"/>
  <c r="AP648" i="29"/>
  <c r="AR648" i="29"/>
  <c r="AW648" i="29"/>
  <c r="BC648" i="29"/>
  <c r="C648" i="29"/>
  <c r="AE648" i="29" s="1"/>
  <c r="AL647" i="29"/>
  <c r="V647" i="29" s="1"/>
  <c r="AJ647" i="29"/>
  <c r="P647" i="29" s="1"/>
  <c r="Z645" i="29"/>
  <c r="BL645" i="29"/>
  <c r="AF647" i="29"/>
  <c r="D647" i="29" s="1"/>
  <c r="AM647" i="29"/>
  <c r="Y647" i="29" s="1"/>
  <c r="Z646" i="29"/>
  <c r="BF646" i="29"/>
  <c r="L646" i="29" s="1"/>
  <c r="K646" i="29" s="1"/>
  <c r="BT645" i="29"/>
  <c r="AB645" i="29" s="1"/>
  <c r="BU646" i="29"/>
  <c r="AH647" i="29"/>
  <c r="J647" i="29" s="1"/>
  <c r="AI647" i="29"/>
  <c r="M647" i="29" s="1"/>
  <c r="BI646" i="29"/>
  <c r="U646" i="29" s="1"/>
  <c r="T646" i="29" s="1"/>
  <c r="BO646" i="29"/>
  <c r="BR646" i="29"/>
  <c r="BG646" i="29"/>
  <c r="O646" i="29" s="1"/>
  <c r="N646" i="29" s="1"/>
  <c r="BQ53" i="29"/>
  <c r="BT54" i="29"/>
  <c r="BT53" i="29"/>
  <c r="BN53" i="29"/>
  <c r="BP54" i="29"/>
  <c r="BH54" i="29"/>
  <c r="R54" i="29" s="1"/>
  <c r="Q54" i="29" s="1"/>
  <c r="BU54" i="29"/>
  <c r="Z54" i="29"/>
  <c r="BR53" i="29"/>
  <c r="AL55" i="29"/>
  <c r="V55" i="29" s="1"/>
  <c r="BP53" i="29"/>
  <c r="AW56" i="29"/>
  <c r="AO56" i="29"/>
  <c r="AV56" i="29"/>
  <c r="AN56" i="29"/>
  <c r="BC56" i="29"/>
  <c r="AU56" i="29"/>
  <c r="BA56" i="29"/>
  <c r="AS56" i="29"/>
  <c r="B56" i="29"/>
  <c r="AD56" i="29" s="1"/>
  <c r="AL56" i="29" s="1"/>
  <c r="AZ56" i="29"/>
  <c r="AR56" i="29"/>
  <c r="AY56" i="29"/>
  <c r="AX56" i="29"/>
  <c r="AT56" i="29"/>
  <c r="C56" i="29"/>
  <c r="AE56" i="29" s="1"/>
  <c r="AQ56" i="29"/>
  <c r="BB56" i="29"/>
  <c r="AP56" i="29"/>
  <c r="AC57" i="29"/>
  <c r="BG54" i="29"/>
  <c r="O54" i="29" s="1"/>
  <c r="N54" i="29" s="1"/>
  <c r="BH55" i="29"/>
  <c r="R55" i="29" s="1"/>
  <c r="Q55" i="29" s="1"/>
  <c r="AI55" i="29"/>
  <c r="M55" i="29" s="1"/>
  <c r="AM55" i="29"/>
  <c r="Y55" i="29" s="1"/>
  <c r="BK55" i="29" s="1"/>
  <c r="AA55" i="29" s="1"/>
  <c r="BI54" i="29"/>
  <c r="U54" i="29" s="1"/>
  <c r="T54" i="29" s="1"/>
  <c r="BD54" i="29"/>
  <c r="F54" i="29" s="1"/>
  <c r="E54" i="29" s="1"/>
  <c r="BE54" i="29"/>
  <c r="I54" i="29" s="1"/>
  <c r="H54" i="29" s="1"/>
  <c r="AF55" i="29"/>
  <c r="D55" i="29" s="1"/>
  <c r="AH55" i="29"/>
  <c r="J55" i="29" s="1"/>
  <c r="AG55" i="29"/>
  <c r="G55" i="29" s="1"/>
  <c r="Z53" i="29"/>
  <c r="BL53" i="29"/>
  <c r="AK55" i="29"/>
  <c r="S55" i="29" s="1"/>
  <c r="BS54" i="29" l="1"/>
  <c r="BS646" i="29"/>
  <c r="BQ646" i="29"/>
  <c r="BS647" i="29"/>
  <c r="BL646" i="29"/>
  <c r="BF648" i="29"/>
  <c r="L648" i="29" s="1"/>
  <c r="K648" i="29" s="1"/>
  <c r="BK647" i="29"/>
  <c r="AA647" i="29" s="1"/>
  <c r="BU647" i="29" s="1"/>
  <c r="AK648" i="29"/>
  <c r="S648" i="29" s="1"/>
  <c r="BD647" i="29"/>
  <c r="F647" i="29" s="1"/>
  <c r="E647" i="29" s="1"/>
  <c r="AM648" i="29"/>
  <c r="Y648" i="29" s="1"/>
  <c r="BE647" i="29"/>
  <c r="I647" i="29" s="1"/>
  <c r="H647" i="29" s="1"/>
  <c r="AT649" i="29"/>
  <c r="BB649" i="29"/>
  <c r="AU649" i="29"/>
  <c r="BC649" i="29"/>
  <c r="AO649" i="29"/>
  <c r="AW649" i="29"/>
  <c r="AX649" i="29"/>
  <c r="AC650" i="29"/>
  <c r="B649" i="29"/>
  <c r="AD649" i="29" s="1"/>
  <c r="AG649" i="29" s="1"/>
  <c r="AN649" i="29"/>
  <c r="AZ649" i="29"/>
  <c r="AQ649" i="29"/>
  <c r="AR649" i="29"/>
  <c r="AS649" i="29"/>
  <c r="C649" i="29"/>
  <c r="AE649" i="29" s="1"/>
  <c r="AP649" i="29"/>
  <c r="AV649" i="29"/>
  <c r="BA649" i="29"/>
  <c r="AY649" i="29"/>
  <c r="AF648" i="29"/>
  <c r="D648" i="29" s="1"/>
  <c r="BN646" i="29"/>
  <c r="BF647" i="29"/>
  <c r="L647" i="29" s="1"/>
  <c r="K647" i="29" s="1"/>
  <c r="BH647" i="29"/>
  <c r="R647" i="29" s="1"/>
  <c r="Q647" i="29" s="1"/>
  <c r="AG648" i="29"/>
  <c r="G648" i="29" s="1"/>
  <c r="AJ648" i="29"/>
  <c r="P648" i="29" s="1"/>
  <c r="BG647" i="29"/>
  <c r="O647" i="29" s="1"/>
  <c r="N647" i="29" s="1"/>
  <c r="BJ647" i="29"/>
  <c r="X647" i="29" s="1"/>
  <c r="W647" i="29" s="1"/>
  <c r="AL648" i="29"/>
  <c r="V648" i="29" s="1"/>
  <c r="BP646" i="29"/>
  <c r="AI648" i="29"/>
  <c r="M648" i="29" s="1"/>
  <c r="AH56" i="29"/>
  <c r="J56" i="29" s="1"/>
  <c r="BF56" i="29" s="1"/>
  <c r="L56" i="29" s="1"/>
  <c r="K56" i="29" s="1"/>
  <c r="AM56" i="29"/>
  <c r="Y56" i="29" s="1"/>
  <c r="AG56" i="29"/>
  <c r="G56" i="29" s="1"/>
  <c r="BE56" i="29" s="1"/>
  <c r="I56" i="29" s="1"/>
  <c r="H56" i="29" s="1"/>
  <c r="AI56" i="29"/>
  <c r="AF56" i="29"/>
  <c r="D56" i="29" s="1"/>
  <c r="AB53" i="29"/>
  <c r="BR55" i="29"/>
  <c r="BR54" i="29"/>
  <c r="BO54" i="29"/>
  <c r="BN54" i="29"/>
  <c r="BJ55" i="29"/>
  <c r="X55" i="29" s="1"/>
  <c r="W55" i="29" s="1"/>
  <c r="BD55" i="29"/>
  <c r="F55" i="29" s="1"/>
  <c r="E55" i="29" s="1"/>
  <c r="M56" i="29"/>
  <c r="BF55" i="29"/>
  <c r="L55" i="29" s="1"/>
  <c r="K55" i="29" s="1"/>
  <c r="BQ54" i="29"/>
  <c r="AJ56" i="29"/>
  <c r="P56" i="29" s="1"/>
  <c r="BL54" i="29"/>
  <c r="BG55" i="29"/>
  <c r="O55" i="29" s="1"/>
  <c r="N55" i="29" s="1"/>
  <c r="BB57" i="29"/>
  <c r="AT57" i="29"/>
  <c r="C57" i="29"/>
  <c r="AE57" i="29" s="1"/>
  <c r="BA57" i="29"/>
  <c r="AS57" i="29"/>
  <c r="B57" i="29"/>
  <c r="AD57" i="29" s="1"/>
  <c r="AF57" i="29" s="1"/>
  <c r="D57" i="29" s="1"/>
  <c r="AZ57" i="29"/>
  <c r="AR57" i="29"/>
  <c r="AC58" i="29"/>
  <c r="AX57" i="29"/>
  <c r="AP57" i="29"/>
  <c r="AW57" i="29"/>
  <c r="AO57" i="29"/>
  <c r="BC57" i="29"/>
  <c r="AY57" i="29"/>
  <c r="AV57" i="29"/>
  <c r="AU57" i="29"/>
  <c r="AN57" i="29"/>
  <c r="AQ57" i="29"/>
  <c r="BI55" i="29"/>
  <c r="U55" i="29" s="1"/>
  <c r="T55" i="29" s="1"/>
  <c r="BE55" i="29"/>
  <c r="I55" i="29" s="1"/>
  <c r="H55" i="29" s="1"/>
  <c r="AK56" i="29"/>
  <c r="S56" i="29" s="1"/>
  <c r="BU55" i="29"/>
  <c r="Z55" i="29"/>
  <c r="BD56" i="29"/>
  <c r="F56" i="29" s="1"/>
  <c r="E56" i="29" s="1"/>
  <c r="V56" i="29"/>
  <c r="AB646" i="29" l="1"/>
  <c r="G649" i="29"/>
  <c r="BT647" i="29"/>
  <c r="BS55" i="29"/>
  <c r="BN647" i="29"/>
  <c r="BE649" i="29"/>
  <c r="I649" i="29" s="1"/>
  <c r="H649" i="29" s="1"/>
  <c r="BQ647" i="29"/>
  <c r="BD648" i="29"/>
  <c r="F648" i="29" s="1"/>
  <c r="E648" i="29" s="1"/>
  <c r="AU650" i="29"/>
  <c r="BC650" i="29"/>
  <c r="AN650" i="29"/>
  <c r="AV650" i="29"/>
  <c r="B650" i="29"/>
  <c r="AD650" i="29" s="1"/>
  <c r="AF650" i="29" s="1"/>
  <c r="D650" i="29" s="1"/>
  <c r="AP650" i="29"/>
  <c r="AX650" i="29"/>
  <c r="AQ650" i="29"/>
  <c r="BB650" i="29"/>
  <c r="AS650" i="29"/>
  <c r="AW650" i="29"/>
  <c r="AC651" i="29"/>
  <c r="AY650" i="29"/>
  <c r="AZ650" i="29"/>
  <c r="C650" i="29"/>
  <c r="AE650" i="29" s="1"/>
  <c r="AO650" i="29"/>
  <c r="AR650" i="29"/>
  <c r="BA650" i="29"/>
  <c r="AT650" i="29"/>
  <c r="AM649" i="29"/>
  <c r="Y649" i="29" s="1"/>
  <c r="AK649" i="29"/>
  <c r="S649" i="29" s="1"/>
  <c r="AH649" i="29"/>
  <c r="J649" i="29" s="1"/>
  <c r="BI648" i="29"/>
  <c r="U648" i="29" s="1"/>
  <c r="T648" i="29" s="1"/>
  <c r="BK648" i="29"/>
  <c r="AA648" i="29" s="1"/>
  <c r="BE648" i="29"/>
  <c r="I648" i="29" s="1"/>
  <c r="H648" i="29" s="1"/>
  <c r="AI649" i="29"/>
  <c r="M649" i="29" s="1"/>
  <c r="AJ649" i="29"/>
  <c r="P649" i="29" s="1"/>
  <c r="BG648" i="29"/>
  <c r="O648" i="29" s="1"/>
  <c r="N648" i="29" s="1"/>
  <c r="BR647" i="29"/>
  <c r="AF649" i="29"/>
  <c r="D649" i="29" s="1"/>
  <c r="AL649" i="29"/>
  <c r="V649" i="29" s="1"/>
  <c r="BL647" i="29"/>
  <c r="Z647" i="29"/>
  <c r="BJ648" i="29"/>
  <c r="X648" i="29" s="1"/>
  <c r="W648" i="29" s="1"/>
  <c r="BT648" i="29"/>
  <c r="BH648" i="29"/>
  <c r="R648" i="29" s="1"/>
  <c r="Q648" i="29" s="1"/>
  <c r="BP647" i="29"/>
  <c r="BO647" i="29"/>
  <c r="BP648" i="29"/>
  <c r="BO55" i="29"/>
  <c r="AM57" i="29"/>
  <c r="Y57" i="29" s="1"/>
  <c r="BK57" i="29" s="1"/>
  <c r="AA57" i="29" s="1"/>
  <c r="Z57" i="29" s="1"/>
  <c r="BN56" i="29"/>
  <c r="AB54" i="29"/>
  <c r="BD57" i="29"/>
  <c r="F57" i="29" s="1"/>
  <c r="E57" i="29" s="1"/>
  <c r="BG56" i="29"/>
  <c r="O56" i="29" s="1"/>
  <c r="N56" i="29" s="1"/>
  <c r="BJ56" i="29"/>
  <c r="X56" i="29" s="1"/>
  <c r="W56" i="29" s="1"/>
  <c r="AI57" i="29"/>
  <c r="M57" i="29" s="1"/>
  <c r="BN55" i="29"/>
  <c r="AG57" i="29"/>
  <c r="G57" i="29" s="1"/>
  <c r="BK56" i="29"/>
  <c r="AA56" i="29" s="1"/>
  <c r="BU56" i="29" s="1"/>
  <c r="AJ57" i="29"/>
  <c r="P57" i="29" s="1"/>
  <c r="BP56" i="29"/>
  <c r="BO56" i="29"/>
  <c r="BH56" i="29"/>
  <c r="R56" i="29" s="1"/>
  <c r="Q56" i="29" s="1"/>
  <c r="AK57" i="29"/>
  <c r="S57" i="29" s="1"/>
  <c r="AY58" i="29"/>
  <c r="AQ58" i="29"/>
  <c r="AC59" i="29"/>
  <c r="AX58" i="29"/>
  <c r="AP58" i="29"/>
  <c r="AW58" i="29"/>
  <c r="AO58" i="29"/>
  <c r="BC58" i="29"/>
  <c r="AU58" i="29"/>
  <c r="BB58" i="29"/>
  <c r="AT58" i="29"/>
  <c r="C58" i="29"/>
  <c r="AE58" i="29" s="1"/>
  <c r="BA58" i="29"/>
  <c r="AN58" i="29"/>
  <c r="B58" i="29"/>
  <c r="AD58" i="29" s="1"/>
  <c r="AG58" i="29" s="1"/>
  <c r="G58" i="29" s="1"/>
  <c r="AZ58" i="29"/>
  <c r="AV58" i="29"/>
  <c r="AS58" i="29"/>
  <c r="AR58" i="29"/>
  <c r="BL55" i="29"/>
  <c r="AL57" i="29"/>
  <c r="V57" i="29" s="1"/>
  <c r="BP55" i="29"/>
  <c r="BT55" i="29"/>
  <c r="BI56" i="29"/>
  <c r="U56" i="29" s="1"/>
  <c r="T56" i="29" s="1"/>
  <c r="AH57" i="29"/>
  <c r="J57" i="29" s="1"/>
  <c r="BQ55" i="29"/>
  <c r="AB647" i="29" l="1"/>
  <c r="BU57" i="29"/>
  <c r="BQ648" i="29"/>
  <c r="BD650" i="29"/>
  <c r="F650" i="29" s="1"/>
  <c r="E650" i="29" s="1"/>
  <c r="BL648" i="29"/>
  <c r="Z648" i="29"/>
  <c r="AK650" i="29"/>
  <c r="S650" i="29" s="1"/>
  <c r="BU648" i="29"/>
  <c r="AN651" i="29"/>
  <c r="AV651" i="29"/>
  <c r="AO651" i="29"/>
  <c r="AW651" i="29"/>
  <c r="C651" i="29"/>
  <c r="AE651" i="29" s="1"/>
  <c r="AQ651" i="29"/>
  <c r="AY651" i="29"/>
  <c r="AU651" i="29"/>
  <c r="AC652" i="29"/>
  <c r="AZ651" i="29"/>
  <c r="AP651" i="29"/>
  <c r="BB651" i="29"/>
  <c r="AR651" i="29"/>
  <c r="BC651" i="29"/>
  <c r="AS651" i="29"/>
  <c r="B651" i="29"/>
  <c r="AD651" i="29" s="1"/>
  <c r="AJ651" i="29" s="1"/>
  <c r="P651" i="29" s="1"/>
  <c r="AX651" i="29"/>
  <c r="AT651" i="29"/>
  <c r="BA651" i="29"/>
  <c r="AM650" i="29"/>
  <c r="Y650" i="29" s="1"/>
  <c r="BD649" i="29"/>
  <c r="F649" i="29" s="1"/>
  <c r="E649" i="29" s="1"/>
  <c r="BR648" i="29"/>
  <c r="BS648" i="29"/>
  <c r="AH650" i="29"/>
  <c r="J650" i="29" s="1"/>
  <c r="BN648" i="29"/>
  <c r="AI650" i="29"/>
  <c r="M650" i="29" s="1"/>
  <c r="AJ650" i="29"/>
  <c r="P650" i="29" s="1"/>
  <c r="BH649" i="29"/>
  <c r="R649" i="29" s="1"/>
  <c r="Q649" i="29" s="1"/>
  <c r="BG649" i="29"/>
  <c r="O649" i="29" s="1"/>
  <c r="N649" i="29" s="1"/>
  <c r="BI649" i="29"/>
  <c r="U649" i="29" s="1"/>
  <c r="T649" i="29" s="1"/>
  <c r="AG650" i="29"/>
  <c r="G650" i="29" s="1"/>
  <c r="BF649" i="29"/>
  <c r="L649" i="29" s="1"/>
  <c r="K649" i="29" s="1"/>
  <c r="BO648" i="29"/>
  <c r="BK649" i="29"/>
  <c r="AA649" i="29" s="1"/>
  <c r="BU649" i="29" s="1"/>
  <c r="AL650" i="29"/>
  <c r="V650" i="29" s="1"/>
  <c r="BO649" i="29"/>
  <c r="BJ649" i="29"/>
  <c r="X649" i="29" s="1"/>
  <c r="W649" i="29" s="1"/>
  <c r="BN57" i="29"/>
  <c r="BL57" i="29"/>
  <c r="AM58" i="29"/>
  <c r="Y58" i="29" s="1"/>
  <c r="BK58" i="29" s="1"/>
  <c r="AA58" i="29" s="1"/>
  <c r="Z58" i="29" s="1"/>
  <c r="AI58" i="29"/>
  <c r="M58" i="29" s="1"/>
  <c r="BG58" i="29" s="1"/>
  <c r="O58" i="29" s="1"/>
  <c r="N58" i="29" s="1"/>
  <c r="AH58" i="29"/>
  <c r="J58" i="29" s="1"/>
  <c r="BF58" i="29" s="1"/>
  <c r="L58" i="29" s="1"/>
  <c r="K58" i="29" s="1"/>
  <c r="AL58" i="29"/>
  <c r="V58" i="29" s="1"/>
  <c r="BJ58" i="29" s="1"/>
  <c r="X58" i="29" s="1"/>
  <c r="W58" i="29" s="1"/>
  <c r="AF58" i="29"/>
  <c r="D58" i="29" s="1"/>
  <c r="BD58" i="29" s="1"/>
  <c r="F58" i="29" s="1"/>
  <c r="E58" i="29" s="1"/>
  <c r="AV59" i="29"/>
  <c r="AN59" i="29"/>
  <c r="BC59" i="29"/>
  <c r="AU59" i="29"/>
  <c r="BB59" i="29"/>
  <c r="AT59" i="29"/>
  <c r="C59" i="29"/>
  <c r="AE59" i="29" s="1"/>
  <c r="AZ59" i="29"/>
  <c r="AR59" i="29"/>
  <c r="AY59" i="29"/>
  <c r="AQ59" i="29"/>
  <c r="AC60" i="29"/>
  <c r="B59" i="29"/>
  <c r="AD59" i="29" s="1"/>
  <c r="AG59" i="29" s="1"/>
  <c r="AS59" i="29"/>
  <c r="BA59" i="29"/>
  <c r="AX59" i="29"/>
  <c r="AW59" i="29"/>
  <c r="AP59" i="29"/>
  <c r="AO59" i="29"/>
  <c r="BI57" i="29"/>
  <c r="U57" i="29" s="1"/>
  <c r="T57" i="29" s="1"/>
  <c r="BL56" i="29"/>
  <c r="Z56" i="29"/>
  <c r="BF57" i="29"/>
  <c r="L57" i="29" s="1"/>
  <c r="K57" i="29" s="1"/>
  <c r="BE58" i="29"/>
  <c r="I58" i="29" s="1"/>
  <c r="H58" i="29" s="1"/>
  <c r="BR56" i="29"/>
  <c r="BE57" i="29"/>
  <c r="I57" i="29" s="1"/>
  <c r="H57" i="29" s="1"/>
  <c r="BQ56" i="29"/>
  <c r="BH57" i="29"/>
  <c r="R57" i="29" s="1"/>
  <c r="Q57" i="29" s="1"/>
  <c r="AB55" i="29"/>
  <c r="AK58" i="29"/>
  <c r="S58" i="29" s="1"/>
  <c r="BG57" i="29"/>
  <c r="O57" i="29" s="1"/>
  <c r="N57" i="29" s="1"/>
  <c r="BS56" i="29"/>
  <c r="BJ57" i="29"/>
  <c r="X57" i="29" s="1"/>
  <c r="W57" i="29" s="1"/>
  <c r="AJ58" i="29"/>
  <c r="P58" i="29" s="1"/>
  <c r="BT56" i="29"/>
  <c r="BT649" i="29" l="1"/>
  <c r="BN650" i="29"/>
  <c r="BO57" i="29"/>
  <c r="BQ649" i="29"/>
  <c r="BU58" i="29"/>
  <c r="AB648" i="29"/>
  <c r="AK651" i="29"/>
  <c r="S651" i="29" s="1"/>
  <c r="BI651" i="29" s="1"/>
  <c r="U651" i="29" s="1"/>
  <c r="T651" i="29" s="1"/>
  <c r="BH651" i="29"/>
  <c r="R651" i="29" s="1"/>
  <c r="Q651" i="29" s="1"/>
  <c r="BJ650" i="29"/>
  <c r="X650" i="29" s="1"/>
  <c r="W650" i="29" s="1"/>
  <c r="BS649" i="29"/>
  <c r="AF651" i="29"/>
  <c r="D651" i="29" s="1"/>
  <c r="BF650" i="29"/>
  <c r="L650" i="29" s="1"/>
  <c r="K650" i="29" s="1"/>
  <c r="BP650" i="29"/>
  <c r="AM651" i="29"/>
  <c r="Y651" i="29" s="1"/>
  <c r="AI651" i="29"/>
  <c r="M651" i="29" s="1"/>
  <c r="BI650" i="29"/>
  <c r="U650" i="29" s="1"/>
  <c r="T650" i="29" s="1"/>
  <c r="AL651" i="29"/>
  <c r="V651" i="29" s="1"/>
  <c r="BP649" i="29"/>
  <c r="BR649" i="29"/>
  <c r="BN649" i="29"/>
  <c r="AH651" i="29"/>
  <c r="J651" i="29" s="1"/>
  <c r="AO652" i="29"/>
  <c r="AW652" i="29"/>
  <c r="B652" i="29"/>
  <c r="AD652" i="29" s="1"/>
  <c r="AF652" i="29" s="1"/>
  <c r="D652" i="29" s="1"/>
  <c r="AP652" i="29"/>
  <c r="AX652" i="29"/>
  <c r="AR652" i="29"/>
  <c r="AZ652" i="29"/>
  <c r="AC653" i="29"/>
  <c r="C652" i="29"/>
  <c r="AE652" i="29" s="1"/>
  <c r="AN652" i="29"/>
  <c r="BB652" i="29"/>
  <c r="AS652" i="29"/>
  <c r="AU652" i="29"/>
  <c r="AV652" i="29"/>
  <c r="AY652" i="29"/>
  <c r="BC652" i="29"/>
  <c r="AT652" i="29"/>
  <c r="AQ652" i="29"/>
  <c r="BA652" i="29"/>
  <c r="BH650" i="29"/>
  <c r="R650" i="29" s="1"/>
  <c r="Q650" i="29" s="1"/>
  <c r="BK650" i="29"/>
  <c r="AA650" i="29" s="1"/>
  <c r="BU650" i="29" s="1"/>
  <c r="AG651" i="29"/>
  <c r="G651" i="29" s="1"/>
  <c r="BL649" i="29"/>
  <c r="Z649" i="29"/>
  <c r="BE650" i="29"/>
  <c r="I650" i="29" s="1"/>
  <c r="H650" i="29" s="1"/>
  <c r="BG650" i="29"/>
  <c r="O650" i="29" s="1"/>
  <c r="N650" i="29" s="1"/>
  <c r="BT58" i="29"/>
  <c r="AB56" i="29"/>
  <c r="BS57" i="29"/>
  <c r="BQ58" i="29"/>
  <c r="G59" i="29"/>
  <c r="BE59" i="29" s="1"/>
  <c r="I59" i="29" s="1"/>
  <c r="H59" i="29" s="1"/>
  <c r="BT57" i="29"/>
  <c r="BI58" i="29"/>
  <c r="U58" i="29" s="1"/>
  <c r="T58" i="29" s="1"/>
  <c r="AJ59" i="29"/>
  <c r="P59" i="29" s="1"/>
  <c r="BA60" i="29"/>
  <c r="AS60" i="29"/>
  <c r="B60" i="29"/>
  <c r="AD60" i="29" s="1"/>
  <c r="AI60" i="29" s="1"/>
  <c r="AZ60" i="29"/>
  <c r="AR60" i="29"/>
  <c r="AY60" i="29"/>
  <c r="AQ60" i="29"/>
  <c r="AW60" i="29"/>
  <c r="AO60" i="29"/>
  <c r="AV60" i="29"/>
  <c r="AN60" i="29"/>
  <c r="AP60" i="29"/>
  <c r="AC61" i="29"/>
  <c r="C60" i="29"/>
  <c r="AE60" i="29" s="1"/>
  <c r="AT60" i="29"/>
  <c r="BC60" i="29"/>
  <c r="BB60" i="29"/>
  <c r="AX60" i="29"/>
  <c r="AU60" i="29"/>
  <c r="BH58" i="29"/>
  <c r="R58" i="29" s="1"/>
  <c r="Q58" i="29" s="1"/>
  <c r="AL59" i="29"/>
  <c r="V59" i="29" s="1"/>
  <c r="AK59" i="29"/>
  <c r="S59" i="29" s="1"/>
  <c r="AI59" i="29"/>
  <c r="M59" i="29" s="1"/>
  <c r="BP58" i="29"/>
  <c r="BO58" i="29"/>
  <c r="BN58" i="29"/>
  <c r="AM59" i="29"/>
  <c r="Y59" i="29" s="1"/>
  <c r="BK59" i="29" s="1"/>
  <c r="AA59" i="29" s="1"/>
  <c r="AH59" i="29"/>
  <c r="J59" i="29" s="1"/>
  <c r="AF59" i="29"/>
  <c r="D59" i="29" s="1"/>
  <c r="BQ57" i="29"/>
  <c r="BR57" i="29"/>
  <c r="BP57" i="29"/>
  <c r="BL58" i="29"/>
  <c r="BR650" i="29" l="1"/>
  <c r="BS651" i="29"/>
  <c r="AL652" i="29"/>
  <c r="V652" i="29" s="1"/>
  <c r="BR651" i="29"/>
  <c r="BQ650" i="29"/>
  <c r="AH652" i="29"/>
  <c r="J652" i="29" s="1"/>
  <c r="BF652" i="29" s="1"/>
  <c r="L652" i="29" s="1"/>
  <c r="K652" i="29" s="1"/>
  <c r="BD652" i="29"/>
  <c r="F652" i="29" s="1"/>
  <c r="E652" i="29" s="1"/>
  <c r="BJ651" i="29"/>
  <c r="X651" i="29" s="1"/>
  <c r="W651" i="29" s="1"/>
  <c r="BD651" i="29"/>
  <c r="F651" i="29" s="1"/>
  <c r="E651" i="29" s="1"/>
  <c r="AK652" i="29"/>
  <c r="S652" i="29" s="1"/>
  <c r="BO650" i="29"/>
  <c r="B653" i="29"/>
  <c r="AD653" i="29" s="1"/>
  <c r="AH653" i="29" s="1"/>
  <c r="AP653" i="29"/>
  <c r="AX653" i="29"/>
  <c r="C653" i="29"/>
  <c r="AE653" i="29" s="1"/>
  <c r="AQ653" i="29"/>
  <c r="AY653" i="29"/>
  <c r="AS653" i="29"/>
  <c r="BA653" i="29"/>
  <c r="AU653" i="29"/>
  <c r="AW653" i="29"/>
  <c r="AN653" i="29"/>
  <c r="BB653" i="29"/>
  <c r="AO653" i="29"/>
  <c r="BC653" i="29"/>
  <c r="AR653" i="29"/>
  <c r="AZ653" i="29"/>
  <c r="AC654" i="29"/>
  <c r="AT653" i="29"/>
  <c r="AV653" i="29"/>
  <c r="AG652" i="29"/>
  <c r="G652" i="29" s="1"/>
  <c r="BE651" i="29"/>
  <c r="I651" i="29" s="1"/>
  <c r="H651" i="29" s="1"/>
  <c r="AM652" i="29"/>
  <c r="Y652" i="29" s="1"/>
  <c r="AI652" i="29"/>
  <c r="M652" i="29" s="1"/>
  <c r="AJ652" i="29"/>
  <c r="P652" i="29" s="1"/>
  <c r="BF651" i="29"/>
  <c r="L651" i="29" s="1"/>
  <c r="K651" i="29" s="1"/>
  <c r="BS650" i="29"/>
  <c r="BT650" i="29"/>
  <c r="BJ652" i="29"/>
  <c r="X652" i="29" s="1"/>
  <c r="W652" i="29" s="1"/>
  <c r="AB649" i="29"/>
  <c r="BG651" i="29"/>
  <c r="O651" i="29" s="1"/>
  <c r="N651" i="29" s="1"/>
  <c r="BL650" i="29"/>
  <c r="Z650" i="29"/>
  <c r="BK651" i="29"/>
  <c r="AA651" i="29" s="1"/>
  <c r="BU651" i="29" s="1"/>
  <c r="AL60" i="29"/>
  <c r="BO59" i="29"/>
  <c r="V60" i="29"/>
  <c r="AM60" i="29"/>
  <c r="Y60" i="29" s="1"/>
  <c r="BR58" i="29"/>
  <c r="AG60" i="29"/>
  <c r="G60" i="29" s="1"/>
  <c r="BE60" i="29" s="1"/>
  <c r="I60" i="29" s="1"/>
  <c r="M60" i="29"/>
  <c r="AH60" i="29"/>
  <c r="J60" i="29" s="1"/>
  <c r="BF60" i="29" s="1"/>
  <c r="L60" i="29" s="1"/>
  <c r="K60" i="29" s="1"/>
  <c r="AJ60" i="29"/>
  <c r="P60" i="29" s="1"/>
  <c r="AB57" i="29"/>
  <c r="AF60" i="29"/>
  <c r="D60" i="29" s="1"/>
  <c r="BD60" i="29" s="1"/>
  <c r="F60" i="29" s="1"/>
  <c r="E60" i="29" s="1"/>
  <c r="AK60" i="29"/>
  <c r="S60" i="29" s="1"/>
  <c r="BS58" i="29"/>
  <c r="AB58" i="29" s="1"/>
  <c r="BG60" i="29"/>
  <c r="O60" i="29" s="1"/>
  <c r="N60" i="29" s="1"/>
  <c r="BG59" i="29"/>
  <c r="O59" i="29" s="1"/>
  <c r="N59" i="29" s="1"/>
  <c r="BH59" i="29"/>
  <c r="R59" i="29" s="1"/>
  <c r="Q59" i="29" s="1"/>
  <c r="BI59" i="29"/>
  <c r="U59" i="29" s="1"/>
  <c r="T59" i="29" s="1"/>
  <c r="BJ60" i="29"/>
  <c r="X60" i="29" s="1"/>
  <c r="W60" i="29" s="1"/>
  <c r="BJ59" i="29"/>
  <c r="X59" i="29" s="1"/>
  <c r="W59" i="29" s="1"/>
  <c r="BT59" i="29"/>
  <c r="BD59" i="29"/>
  <c r="F59" i="29" s="1"/>
  <c r="E59" i="29" s="1"/>
  <c r="BF59" i="29"/>
  <c r="L59" i="29" s="1"/>
  <c r="K59" i="29" s="1"/>
  <c r="AC62" i="29"/>
  <c r="AX61" i="29"/>
  <c r="AP61" i="29"/>
  <c r="AW61" i="29"/>
  <c r="AO61" i="29"/>
  <c r="AV61" i="29"/>
  <c r="AN61" i="29"/>
  <c r="BB61" i="29"/>
  <c r="AT61" i="29"/>
  <c r="C61" i="29"/>
  <c r="AE61" i="29" s="1"/>
  <c r="BA61" i="29"/>
  <c r="AS61" i="29"/>
  <c r="B61" i="29"/>
  <c r="AD61" i="29" s="1"/>
  <c r="AL61" i="29" s="1"/>
  <c r="AQ61" i="29"/>
  <c r="AY61" i="29"/>
  <c r="AR61" i="29"/>
  <c r="BC61" i="29"/>
  <c r="AU61" i="29"/>
  <c r="AZ61" i="29"/>
  <c r="BU59" i="29"/>
  <c r="Z59" i="29"/>
  <c r="BH60" i="29"/>
  <c r="R60" i="29" s="1"/>
  <c r="Q60" i="29" s="1"/>
  <c r="AF653" i="29" l="1"/>
  <c r="D653" i="29" s="1"/>
  <c r="AL653" i="29"/>
  <c r="V653" i="29" s="1"/>
  <c r="BJ653" i="29" s="1"/>
  <c r="X653" i="29" s="1"/>
  <c r="W653" i="29" s="1"/>
  <c r="BO651" i="29"/>
  <c r="J653" i="29"/>
  <c r="AM653" i="29"/>
  <c r="Y653" i="29" s="1"/>
  <c r="BN651" i="29"/>
  <c r="AI653" i="29"/>
  <c r="M653" i="29" s="1"/>
  <c r="BG653" i="29" s="1"/>
  <c r="O653" i="29" s="1"/>
  <c r="AG653" i="29"/>
  <c r="G653" i="29" s="1"/>
  <c r="BQ60" i="29"/>
  <c r="AK653" i="29"/>
  <c r="S653" i="29" s="1"/>
  <c r="AJ653" i="29"/>
  <c r="BF653" i="29"/>
  <c r="L653" i="29" s="1"/>
  <c r="K653" i="29" s="1"/>
  <c r="BI652" i="29"/>
  <c r="U652" i="29" s="1"/>
  <c r="T652" i="29" s="1"/>
  <c r="BE652" i="29"/>
  <c r="I652" i="29" s="1"/>
  <c r="H652" i="29" s="1"/>
  <c r="BQ651" i="29"/>
  <c r="BP651" i="29"/>
  <c r="BD653" i="29"/>
  <c r="F653" i="29" s="1"/>
  <c r="E653" i="29" s="1"/>
  <c r="BH652" i="29"/>
  <c r="R652" i="29" s="1"/>
  <c r="Q652" i="29" s="1"/>
  <c r="BT651" i="29"/>
  <c r="BL651" i="29"/>
  <c r="Z651" i="29"/>
  <c r="BG652" i="29"/>
  <c r="O652" i="29" s="1"/>
  <c r="N652" i="29" s="1"/>
  <c r="P653" i="29"/>
  <c r="AB650" i="29"/>
  <c r="BT652" i="29"/>
  <c r="BK652" i="29"/>
  <c r="AA652" i="29" s="1"/>
  <c r="BU652" i="29" s="1"/>
  <c r="C654" i="29"/>
  <c r="AE654" i="29" s="1"/>
  <c r="AQ654" i="29"/>
  <c r="AY654" i="29"/>
  <c r="AT654" i="29"/>
  <c r="BB654" i="29"/>
  <c r="AW654" i="29"/>
  <c r="AO654" i="29"/>
  <c r="AZ654" i="29"/>
  <c r="AR654" i="29"/>
  <c r="BC654" i="29"/>
  <c r="AS654" i="29"/>
  <c r="AU654" i="29"/>
  <c r="AC655" i="29"/>
  <c r="AV654" i="29"/>
  <c r="BA654" i="29"/>
  <c r="AN654" i="29"/>
  <c r="AP654" i="29"/>
  <c r="AX654" i="29"/>
  <c r="B654" i="29"/>
  <c r="AD654" i="29" s="1"/>
  <c r="AG654" i="29" s="1"/>
  <c r="BP652" i="29"/>
  <c r="BN652" i="29"/>
  <c r="BK60" i="29"/>
  <c r="AA60" i="29" s="1"/>
  <c r="Z60" i="29" s="1"/>
  <c r="H60" i="29"/>
  <c r="BO60" i="29"/>
  <c r="BR60" i="29"/>
  <c r="BQ59" i="29"/>
  <c r="BP60" i="29"/>
  <c r="AG61" i="29"/>
  <c r="G61" i="29" s="1"/>
  <c r="BE61" i="29" s="1"/>
  <c r="I61" i="29" s="1"/>
  <c r="H61" i="29" s="1"/>
  <c r="BT60" i="29"/>
  <c r="BI60" i="29"/>
  <c r="U60" i="29" s="1"/>
  <c r="T60" i="29" s="1"/>
  <c r="BL59" i="29"/>
  <c r="BR59" i="29"/>
  <c r="BN59" i="29"/>
  <c r="BB62" i="29"/>
  <c r="AT62" i="29"/>
  <c r="BA62" i="29"/>
  <c r="AS62" i="29"/>
  <c r="C62" i="29"/>
  <c r="AE62" i="29" s="1"/>
  <c r="AZ62" i="29"/>
  <c r="AR62" i="29"/>
  <c r="B62" i="29"/>
  <c r="AD62" i="29" s="1"/>
  <c r="AL62" i="29" s="1"/>
  <c r="AC63" i="29"/>
  <c r="AX62" i="29"/>
  <c r="AP62" i="29"/>
  <c r="AW62" i="29"/>
  <c r="AO62" i="29"/>
  <c r="AQ62" i="29"/>
  <c r="AY62" i="29"/>
  <c r="AN62" i="29"/>
  <c r="BC62" i="29"/>
  <c r="AV62" i="29"/>
  <c r="AU62" i="29"/>
  <c r="AM61" i="29"/>
  <c r="Y61" i="29" s="1"/>
  <c r="AH61" i="29"/>
  <c r="J61" i="29" s="1"/>
  <c r="AF61" i="29"/>
  <c r="D61" i="29" s="1"/>
  <c r="AJ61" i="29"/>
  <c r="P61" i="29" s="1"/>
  <c r="BP59" i="29"/>
  <c r="BS59" i="29"/>
  <c r="BN60" i="29"/>
  <c r="AI61" i="29"/>
  <c r="M61" i="29" s="1"/>
  <c r="V61" i="29"/>
  <c r="AK61" i="29"/>
  <c r="S61" i="29" s="1"/>
  <c r="BP653" i="29" l="1"/>
  <c r="BN653" i="29"/>
  <c r="G654" i="29"/>
  <c r="BQ652" i="29"/>
  <c r="N653" i="29"/>
  <c r="BQ653" i="29"/>
  <c r="AB651" i="29"/>
  <c r="BO652" i="29"/>
  <c r="BR652" i="29"/>
  <c r="BT653" i="29"/>
  <c r="AI654" i="29"/>
  <c r="M654" i="29" s="1"/>
  <c r="BG654" i="29" s="1"/>
  <c r="O654" i="29" s="1"/>
  <c r="N654" i="29" s="1"/>
  <c r="BL60" i="29"/>
  <c r="BU60" i="29"/>
  <c r="BE654" i="29"/>
  <c r="I654" i="29" s="1"/>
  <c r="H654" i="29" s="1"/>
  <c r="BK653" i="29"/>
  <c r="AA653" i="29" s="1"/>
  <c r="BE653" i="29"/>
  <c r="I653" i="29" s="1"/>
  <c r="H653" i="29" s="1"/>
  <c r="AK654" i="29"/>
  <c r="S654" i="29" s="1"/>
  <c r="AM654" i="29"/>
  <c r="Y654" i="29" s="1"/>
  <c r="Z652" i="29"/>
  <c r="BL652" i="29"/>
  <c r="AH654" i="29"/>
  <c r="J654" i="29" s="1"/>
  <c r="BS652" i="29"/>
  <c r="AF654" i="29"/>
  <c r="D654" i="29" s="1"/>
  <c r="BI653" i="29"/>
  <c r="U653" i="29" s="1"/>
  <c r="T653" i="29" s="1"/>
  <c r="AJ654" i="29"/>
  <c r="P654" i="29" s="1"/>
  <c r="AL654" i="29"/>
  <c r="V654" i="29" s="1"/>
  <c r="BH653" i="29"/>
  <c r="R653" i="29" s="1"/>
  <c r="Q653" i="29" s="1"/>
  <c r="AR655" i="29"/>
  <c r="AZ655" i="29"/>
  <c r="AC656" i="29"/>
  <c r="AU655" i="29"/>
  <c r="BC655" i="29"/>
  <c r="AP655" i="29"/>
  <c r="BA655" i="29"/>
  <c r="B655" i="29"/>
  <c r="AD655" i="29" s="1"/>
  <c r="AH655" i="29" s="1"/>
  <c r="J655" i="29" s="1"/>
  <c r="AV655" i="29"/>
  <c r="AW655" i="29"/>
  <c r="AN655" i="29"/>
  <c r="AX655" i="29"/>
  <c r="C655" i="29"/>
  <c r="AE655" i="29" s="1"/>
  <c r="AO655" i="29"/>
  <c r="AQ655" i="29"/>
  <c r="AS655" i="29"/>
  <c r="AY655" i="29"/>
  <c r="AT655" i="29"/>
  <c r="BB655" i="29"/>
  <c r="AB59" i="29"/>
  <c r="V62" i="29"/>
  <c r="BJ62" i="29" s="1"/>
  <c r="X62" i="29" s="1"/>
  <c r="W62" i="29" s="1"/>
  <c r="AI62" i="29"/>
  <c r="M62" i="29" s="1"/>
  <c r="BG62" i="29" s="1"/>
  <c r="O62" i="29" s="1"/>
  <c r="BS60" i="29"/>
  <c r="AB60" i="29" s="1"/>
  <c r="BI61" i="29"/>
  <c r="U61" i="29" s="1"/>
  <c r="T61" i="29" s="1"/>
  <c r="BD61" i="29"/>
  <c r="F61" i="29" s="1"/>
  <c r="E61" i="29" s="1"/>
  <c r="AG62" i="29"/>
  <c r="G62" i="29" s="1"/>
  <c r="AF62" i="29"/>
  <c r="D62" i="29" s="1"/>
  <c r="BJ61" i="29"/>
  <c r="X61" i="29" s="1"/>
  <c r="W61" i="29" s="1"/>
  <c r="AK62" i="29"/>
  <c r="S62" i="29" s="1"/>
  <c r="AM62" i="29"/>
  <c r="Y62" i="29" s="1"/>
  <c r="BK62" i="29" s="1"/>
  <c r="AA62" i="29" s="1"/>
  <c r="BF61" i="29"/>
  <c r="L61" i="29" s="1"/>
  <c r="K61" i="29" s="1"/>
  <c r="BK61" i="29"/>
  <c r="AA61" i="29" s="1"/>
  <c r="BU61" i="29" s="1"/>
  <c r="BG61" i="29"/>
  <c r="O61" i="29" s="1"/>
  <c r="N61" i="29" s="1"/>
  <c r="BO61" i="29"/>
  <c r="AH62" i="29"/>
  <c r="J62" i="29" s="1"/>
  <c r="BH61" i="29"/>
  <c r="R61" i="29" s="1"/>
  <c r="Q61" i="29" s="1"/>
  <c r="AJ62" i="29"/>
  <c r="P62" i="29" s="1"/>
  <c r="AY63" i="29"/>
  <c r="AQ63" i="29"/>
  <c r="AC64" i="29"/>
  <c r="AX63" i="29"/>
  <c r="AP63" i="29"/>
  <c r="AW63" i="29"/>
  <c r="AO63" i="29"/>
  <c r="BC63" i="29"/>
  <c r="AU63" i="29"/>
  <c r="BB63" i="29"/>
  <c r="AT63" i="29"/>
  <c r="C63" i="29"/>
  <c r="AE63" i="29" s="1"/>
  <c r="AS63" i="29"/>
  <c r="AR63" i="29"/>
  <c r="AZ63" i="29"/>
  <c r="AN63" i="29"/>
  <c r="AV63" i="29"/>
  <c r="B63" i="29"/>
  <c r="AD63" i="29" s="1"/>
  <c r="AJ63" i="29" s="1"/>
  <c r="BA63" i="29"/>
  <c r="AB652" i="29" l="1"/>
  <c r="BR653" i="29"/>
  <c r="BS653" i="29"/>
  <c r="BS61" i="29"/>
  <c r="BQ654" i="29"/>
  <c r="P63" i="29"/>
  <c r="BT62" i="29"/>
  <c r="AI655" i="29"/>
  <c r="M655" i="29" s="1"/>
  <c r="AJ655" i="29"/>
  <c r="P655" i="29" s="1"/>
  <c r="BR61" i="29"/>
  <c r="BF655" i="29"/>
  <c r="L655" i="29" s="1"/>
  <c r="K655" i="29" s="1"/>
  <c r="BP655" i="29"/>
  <c r="BI654" i="29"/>
  <c r="U654" i="29" s="1"/>
  <c r="T654" i="29" s="1"/>
  <c r="BK654" i="29"/>
  <c r="AA654" i="29" s="1"/>
  <c r="BU654" i="29" s="1"/>
  <c r="BD654" i="29"/>
  <c r="F654" i="29" s="1"/>
  <c r="E654" i="29" s="1"/>
  <c r="BO653" i="29"/>
  <c r="BH655" i="29"/>
  <c r="R655" i="29" s="1"/>
  <c r="Q655" i="29" s="1"/>
  <c r="BF654" i="29"/>
  <c r="L654" i="29" s="1"/>
  <c r="K654" i="29" s="1"/>
  <c r="Z653" i="29"/>
  <c r="BL653" i="29"/>
  <c r="AF655" i="29"/>
  <c r="D655" i="29" s="1"/>
  <c r="AL655" i="29"/>
  <c r="V655" i="29" s="1"/>
  <c r="AK655" i="29"/>
  <c r="S655" i="29" s="1"/>
  <c r="AM655" i="29"/>
  <c r="Y655" i="29" s="1"/>
  <c r="AG655" i="29"/>
  <c r="G655" i="29" s="1"/>
  <c r="AS656" i="29"/>
  <c r="BA656" i="29"/>
  <c r="AN656" i="29"/>
  <c r="AV656" i="29"/>
  <c r="C656" i="29"/>
  <c r="AE656" i="29" s="1"/>
  <c r="AT656" i="29"/>
  <c r="AC657" i="29"/>
  <c r="AO656" i="29"/>
  <c r="AY656" i="29"/>
  <c r="AP656" i="29"/>
  <c r="AZ656" i="29"/>
  <c r="AQ656" i="29"/>
  <c r="BB656" i="29"/>
  <c r="AW656" i="29"/>
  <c r="BC656" i="29"/>
  <c r="B656" i="29"/>
  <c r="AD656" i="29" s="1"/>
  <c r="AH656" i="29" s="1"/>
  <c r="J656" i="29" s="1"/>
  <c r="AR656" i="29"/>
  <c r="AX656" i="29"/>
  <c r="AU656" i="29"/>
  <c r="BU653" i="29"/>
  <c r="BJ654" i="29"/>
  <c r="X654" i="29" s="1"/>
  <c r="W654" i="29" s="1"/>
  <c r="BH654" i="29"/>
  <c r="R654" i="29" s="1"/>
  <c r="Q654" i="29" s="1"/>
  <c r="BO654" i="29"/>
  <c r="N62" i="29"/>
  <c r="BQ62" i="29"/>
  <c r="AH63" i="29"/>
  <c r="J63" i="29" s="1"/>
  <c r="BF63" i="29" s="1"/>
  <c r="L63" i="29" s="1"/>
  <c r="K63" i="29" s="1"/>
  <c r="BQ61" i="29"/>
  <c r="BT61" i="29"/>
  <c r="AM63" i="29"/>
  <c r="Y63" i="29" s="1"/>
  <c r="BK63" i="29" s="1"/>
  <c r="AA63" i="29" s="1"/>
  <c r="AI63" i="29"/>
  <c r="M63" i="29" s="1"/>
  <c r="AF63" i="29"/>
  <c r="D63" i="29" s="1"/>
  <c r="BD63" i="29" s="1"/>
  <c r="F63" i="29" s="1"/>
  <c r="BP61" i="29"/>
  <c r="AB61" i="29" s="1"/>
  <c r="BN61" i="29"/>
  <c r="BD62" i="29"/>
  <c r="F62" i="29" s="1"/>
  <c r="E62" i="29" s="1"/>
  <c r="AG63" i="29"/>
  <c r="G63" i="29" s="1"/>
  <c r="BE62" i="29"/>
  <c r="I62" i="29" s="1"/>
  <c r="H62" i="29" s="1"/>
  <c r="BF62" i="29"/>
  <c r="L62" i="29" s="1"/>
  <c r="K62" i="29" s="1"/>
  <c r="AK63" i="29"/>
  <c r="S63" i="29" s="1"/>
  <c r="AV64" i="29"/>
  <c r="AN64" i="29"/>
  <c r="BC64" i="29"/>
  <c r="AU64" i="29"/>
  <c r="BB64" i="29"/>
  <c r="AT64" i="29"/>
  <c r="C64" i="29"/>
  <c r="AE64" i="29" s="1"/>
  <c r="AZ64" i="29"/>
  <c r="AR64" i="29"/>
  <c r="AY64" i="29"/>
  <c r="AQ64" i="29"/>
  <c r="AW64" i="29"/>
  <c r="AS64" i="29"/>
  <c r="AX64" i="29"/>
  <c r="AP64" i="29"/>
  <c r="AO64" i="29"/>
  <c r="AC65" i="29"/>
  <c r="B64" i="29"/>
  <c r="AD64" i="29" s="1"/>
  <c r="AG64" i="29" s="1"/>
  <c r="G64" i="29" s="1"/>
  <c r="BA64" i="29"/>
  <c r="BU62" i="29"/>
  <c r="Z62" i="29"/>
  <c r="BL62" i="29"/>
  <c r="BH63" i="29"/>
  <c r="R63" i="29" s="1"/>
  <c r="Q63" i="29" s="1"/>
  <c r="BI62" i="29"/>
  <c r="U62" i="29" s="1"/>
  <c r="T62" i="29" s="1"/>
  <c r="AL63" i="29"/>
  <c r="V63" i="29" s="1"/>
  <c r="BH62" i="29"/>
  <c r="R62" i="29" s="1"/>
  <c r="Q62" i="29" s="1"/>
  <c r="Z61" i="29"/>
  <c r="BL61" i="29"/>
  <c r="AF64" i="29" l="1"/>
  <c r="D64" i="29" s="1"/>
  <c r="BT654" i="29"/>
  <c r="BG655" i="29"/>
  <c r="O655" i="29" s="1"/>
  <c r="N655" i="29" s="1"/>
  <c r="BS62" i="29"/>
  <c r="BF656" i="29"/>
  <c r="L656" i="29" s="1"/>
  <c r="K656" i="29" s="1"/>
  <c r="AO657" i="29"/>
  <c r="AW657" i="29"/>
  <c r="B657" i="29"/>
  <c r="AD657" i="29" s="1"/>
  <c r="AL657" i="29" s="1"/>
  <c r="V657" i="29" s="1"/>
  <c r="AP657" i="29"/>
  <c r="AX657" i="29"/>
  <c r="C657" i="29"/>
  <c r="AE657" i="29" s="1"/>
  <c r="AQ657" i="29"/>
  <c r="AY657" i="29"/>
  <c r="AT657" i="29"/>
  <c r="AV657" i="29"/>
  <c r="AZ657" i="29"/>
  <c r="BA657" i="29"/>
  <c r="AR657" i="29"/>
  <c r="BC657" i="29"/>
  <c r="AC658" i="29"/>
  <c r="AN657" i="29"/>
  <c r="AU657" i="29"/>
  <c r="BB657" i="29"/>
  <c r="AS657" i="29"/>
  <c r="AK656" i="29"/>
  <c r="S656" i="29" s="1"/>
  <c r="BN654" i="29"/>
  <c r="AM656" i="29"/>
  <c r="Y656" i="29" s="1"/>
  <c r="BR654" i="29"/>
  <c r="AI656" i="29"/>
  <c r="M656" i="29" s="1"/>
  <c r="BE655" i="29"/>
  <c r="I655" i="29" s="1"/>
  <c r="H655" i="29" s="1"/>
  <c r="BK655" i="29"/>
  <c r="AA655" i="29" s="1"/>
  <c r="BU655" i="29" s="1"/>
  <c r="Z654" i="29"/>
  <c r="BL654" i="29"/>
  <c r="BI655" i="29"/>
  <c r="U655" i="29" s="1"/>
  <c r="T655" i="29" s="1"/>
  <c r="BP654" i="29"/>
  <c r="AL656" i="29"/>
  <c r="V656" i="29" s="1"/>
  <c r="AJ656" i="29"/>
  <c r="P656" i="29" s="1"/>
  <c r="BJ655" i="29"/>
  <c r="X655" i="29" s="1"/>
  <c r="W655" i="29" s="1"/>
  <c r="BR655" i="29"/>
  <c r="BS654" i="29"/>
  <c r="AF656" i="29"/>
  <c r="D656" i="29" s="1"/>
  <c r="BD655" i="29"/>
  <c r="F655" i="29" s="1"/>
  <c r="E655" i="29" s="1"/>
  <c r="AG656" i="29"/>
  <c r="G656" i="29" s="1"/>
  <c r="AB653" i="29"/>
  <c r="AL64" i="29"/>
  <c r="V64" i="29" s="1"/>
  <c r="BJ64" i="29" s="1"/>
  <c r="X64" i="29" s="1"/>
  <c r="W64" i="29" s="1"/>
  <c r="BR63" i="29"/>
  <c r="BN62" i="29"/>
  <c r="E63" i="29"/>
  <c r="BN63" i="29"/>
  <c r="BR62" i="29"/>
  <c r="BE64" i="29"/>
  <c r="I64" i="29" s="1"/>
  <c r="H64" i="29" s="1"/>
  <c r="BD64" i="29"/>
  <c r="F64" i="29" s="1"/>
  <c r="E64" i="29" s="1"/>
  <c r="BO62" i="29"/>
  <c r="BA65" i="29"/>
  <c r="AS65" i="29"/>
  <c r="B65" i="29"/>
  <c r="AD65" i="29" s="1"/>
  <c r="AF65" i="29" s="1"/>
  <c r="AZ65" i="29"/>
  <c r="AR65" i="29"/>
  <c r="AY65" i="29"/>
  <c r="AQ65" i="29"/>
  <c r="AW65" i="29"/>
  <c r="AO65" i="29"/>
  <c r="AV65" i="29"/>
  <c r="AN65" i="29"/>
  <c r="AX65" i="29"/>
  <c r="AU65" i="29"/>
  <c r="AC66" i="29"/>
  <c r="BC65" i="29"/>
  <c r="AT65" i="29"/>
  <c r="AP65" i="29"/>
  <c r="C65" i="29"/>
  <c r="AE65" i="29" s="1"/>
  <c r="BB65" i="29"/>
  <c r="BI63" i="29"/>
  <c r="U63" i="29" s="1"/>
  <c r="T63" i="29" s="1"/>
  <c r="BE63" i="29"/>
  <c r="I63" i="29" s="1"/>
  <c r="H63" i="29" s="1"/>
  <c r="AI64" i="29"/>
  <c r="M64" i="29" s="1"/>
  <c r="AH64" i="29"/>
  <c r="J64" i="29" s="1"/>
  <c r="BJ63" i="29"/>
  <c r="X63" i="29" s="1"/>
  <c r="W63" i="29" s="1"/>
  <c r="AK64" i="29"/>
  <c r="S64" i="29" s="1"/>
  <c r="BP62" i="29"/>
  <c r="BL63" i="29"/>
  <c r="Z63" i="29"/>
  <c r="AJ64" i="29"/>
  <c r="P64" i="29" s="1"/>
  <c r="AM64" i="29"/>
  <c r="Y64" i="29" s="1"/>
  <c r="BK64" i="29" s="1"/>
  <c r="AA64" i="29" s="1"/>
  <c r="BG63" i="29"/>
  <c r="O63" i="29" s="1"/>
  <c r="N63" i="29" s="1"/>
  <c r="BU63" i="29"/>
  <c r="BP63" i="29"/>
  <c r="BS655" i="29" l="1"/>
  <c r="BO655" i="29"/>
  <c r="AJ657" i="29"/>
  <c r="P657" i="29" s="1"/>
  <c r="BH657" i="29" s="1"/>
  <c r="R657" i="29" s="1"/>
  <c r="Q657" i="29" s="1"/>
  <c r="AJ65" i="29"/>
  <c r="P65" i="29" s="1"/>
  <c r="BH65" i="29" s="1"/>
  <c r="R65" i="29" s="1"/>
  <c r="Q65" i="29" s="1"/>
  <c r="AB654" i="29"/>
  <c r="AH657" i="29"/>
  <c r="J657" i="29" s="1"/>
  <c r="BQ655" i="29"/>
  <c r="BJ657" i="29"/>
  <c r="X657" i="29" s="1"/>
  <c r="W657" i="29" s="1"/>
  <c r="BI656" i="29"/>
  <c r="U656" i="29" s="1"/>
  <c r="T656" i="29" s="1"/>
  <c r="BK656" i="29"/>
  <c r="AA656" i="29" s="1"/>
  <c r="BH656" i="29"/>
  <c r="R656" i="29" s="1"/>
  <c r="Q656" i="29" s="1"/>
  <c r="BL655" i="29"/>
  <c r="Z655" i="29"/>
  <c r="BE656" i="29"/>
  <c r="I656" i="29" s="1"/>
  <c r="H656" i="29" s="1"/>
  <c r="BO656" i="29"/>
  <c r="BN655" i="29"/>
  <c r="BJ656" i="29"/>
  <c r="X656" i="29" s="1"/>
  <c r="W656" i="29" s="1"/>
  <c r="BT656" i="29"/>
  <c r="AF657" i="29"/>
  <c r="D657" i="29" s="1"/>
  <c r="AM657" i="29"/>
  <c r="Y657" i="29" s="1"/>
  <c r="AI657" i="29"/>
  <c r="M657" i="29" s="1"/>
  <c r="AG657" i="29"/>
  <c r="G657" i="29" s="1"/>
  <c r="BF657" i="29"/>
  <c r="L657" i="29" s="1"/>
  <c r="K657" i="29" s="1"/>
  <c r="AK657" i="29"/>
  <c r="S657" i="29" s="1"/>
  <c r="B658" i="29"/>
  <c r="AD658" i="29" s="1"/>
  <c r="AJ658" i="29" s="1"/>
  <c r="AP658" i="29"/>
  <c r="AX658" i="29"/>
  <c r="C658" i="29"/>
  <c r="AE658" i="29" s="1"/>
  <c r="AQ658" i="29"/>
  <c r="AY658" i="29"/>
  <c r="AR658" i="29"/>
  <c r="AZ658" i="29"/>
  <c r="AC659" i="29"/>
  <c r="BA658" i="29"/>
  <c r="AO658" i="29"/>
  <c r="BC658" i="29"/>
  <c r="AS658" i="29"/>
  <c r="AT658" i="29"/>
  <c r="AV658" i="29"/>
  <c r="AU658" i="29"/>
  <c r="AW658" i="29"/>
  <c r="BB658" i="29"/>
  <c r="AN658" i="29"/>
  <c r="BD656" i="29"/>
  <c r="F656" i="29" s="1"/>
  <c r="E656" i="29" s="1"/>
  <c r="BG656" i="29"/>
  <c r="O656" i="29" s="1"/>
  <c r="N656" i="29" s="1"/>
  <c r="BT655" i="29"/>
  <c r="BP656" i="29"/>
  <c r="AB62" i="29"/>
  <c r="D65" i="29"/>
  <c r="BD65" i="29" s="1"/>
  <c r="F65" i="29" s="1"/>
  <c r="E65" i="29" s="1"/>
  <c r="AH65" i="29"/>
  <c r="J65" i="29" s="1"/>
  <c r="BF65" i="29" s="1"/>
  <c r="L65" i="29" s="1"/>
  <c r="K65" i="29" s="1"/>
  <c r="BO64" i="29"/>
  <c r="AL65" i="29"/>
  <c r="V65" i="29" s="1"/>
  <c r="BJ65" i="29" s="1"/>
  <c r="X65" i="29" s="1"/>
  <c r="W65" i="29" s="1"/>
  <c r="BO63" i="29"/>
  <c r="AG65" i="29"/>
  <c r="G65" i="29" s="1"/>
  <c r="BE65" i="29" s="1"/>
  <c r="I65" i="29" s="1"/>
  <c r="H65" i="29" s="1"/>
  <c r="BT63" i="29"/>
  <c r="AK65" i="29"/>
  <c r="S65" i="29" s="1"/>
  <c r="BI65" i="29" s="1"/>
  <c r="U65" i="29" s="1"/>
  <c r="T65" i="29" s="1"/>
  <c r="AM65" i="29"/>
  <c r="Y65" i="29" s="1"/>
  <c r="BK65" i="29" s="1"/>
  <c r="AA65" i="29" s="1"/>
  <c r="Z65" i="29" s="1"/>
  <c r="BH64" i="29"/>
  <c r="R64" i="29" s="1"/>
  <c r="Q64" i="29" s="1"/>
  <c r="BG64" i="29"/>
  <c r="O64" i="29" s="1"/>
  <c r="N64" i="29" s="1"/>
  <c r="BT64" i="29"/>
  <c r="BF64" i="29"/>
  <c r="L64" i="29" s="1"/>
  <c r="K64" i="29" s="1"/>
  <c r="AC67" i="29"/>
  <c r="AX66" i="29"/>
  <c r="AP66" i="29"/>
  <c r="AW66" i="29"/>
  <c r="AO66" i="29"/>
  <c r="AV66" i="29"/>
  <c r="AN66" i="29"/>
  <c r="BB66" i="29"/>
  <c r="AT66" i="29"/>
  <c r="C66" i="29"/>
  <c r="AE66" i="29" s="1"/>
  <c r="BA66" i="29"/>
  <c r="AS66" i="29"/>
  <c r="B66" i="29"/>
  <c r="AD66" i="29" s="1"/>
  <c r="AG66" i="29" s="1"/>
  <c r="AZ66" i="29"/>
  <c r="AY66" i="29"/>
  <c r="AU66" i="29"/>
  <c r="AR66" i="29"/>
  <c r="AQ66" i="29"/>
  <c r="BC66" i="29"/>
  <c r="AI65" i="29"/>
  <c r="M65" i="29" s="1"/>
  <c r="BN64" i="29"/>
  <c r="BQ63" i="29"/>
  <c r="BI64" i="29"/>
  <c r="U64" i="29" s="1"/>
  <c r="T64" i="29" s="1"/>
  <c r="BS63" i="29"/>
  <c r="BU64" i="29"/>
  <c r="BL64" i="29"/>
  <c r="Z64" i="29"/>
  <c r="BR657" i="29" l="1"/>
  <c r="P658" i="29"/>
  <c r="BS656" i="29"/>
  <c r="BN656" i="29"/>
  <c r="AF658" i="29"/>
  <c r="D658" i="29" s="1"/>
  <c r="BP657" i="29"/>
  <c r="AG658" i="29"/>
  <c r="G658" i="29" s="1"/>
  <c r="BE658" i="29" s="1"/>
  <c r="I658" i="29" s="1"/>
  <c r="H658" i="29" s="1"/>
  <c r="G66" i="29"/>
  <c r="BE66" i="29" s="1"/>
  <c r="I66" i="29" s="1"/>
  <c r="H66" i="29" s="1"/>
  <c r="BQ656" i="29"/>
  <c r="AH658" i="29"/>
  <c r="J658" i="29" s="1"/>
  <c r="BF658" i="29" s="1"/>
  <c r="L658" i="29" s="1"/>
  <c r="BH658" i="29"/>
  <c r="R658" i="29" s="1"/>
  <c r="Q658" i="29" s="1"/>
  <c r="BR656" i="29"/>
  <c r="BD658" i="29"/>
  <c r="F658" i="29" s="1"/>
  <c r="E658" i="29" s="1"/>
  <c r="BI657" i="29"/>
  <c r="U657" i="29" s="1"/>
  <c r="T657" i="29" s="1"/>
  <c r="BL656" i="29"/>
  <c r="Z656" i="29"/>
  <c r="AB655" i="29"/>
  <c r="BU656" i="29"/>
  <c r="AB656" i="29" s="1"/>
  <c r="BD657" i="29"/>
  <c r="F657" i="29" s="1"/>
  <c r="E657" i="29" s="1"/>
  <c r="AL658" i="29"/>
  <c r="V658" i="29" s="1"/>
  <c r="AI658" i="29"/>
  <c r="M658" i="29" s="1"/>
  <c r="BE657" i="29"/>
  <c r="I657" i="29" s="1"/>
  <c r="H657" i="29" s="1"/>
  <c r="AM658" i="29"/>
  <c r="Y658" i="29" s="1"/>
  <c r="AK658" i="29"/>
  <c r="S658" i="29" s="1"/>
  <c r="C659" i="29"/>
  <c r="AE659" i="29" s="1"/>
  <c r="AQ659" i="29"/>
  <c r="AY659" i="29"/>
  <c r="AR659" i="29"/>
  <c r="AZ659" i="29"/>
  <c r="AC660" i="29"/>
  <c r="AS659" i="29"/>
  <c r="BA659" i="29"/>
  <c r="AV659" i="29"/>
  <c r="AW659" i="29"/>
  <c r="AX659" i="29"/>
  <c r="B659" i="29"/>
  <c r="AD659" i="29" s="1"/>
  <c r="AI659" i="29" s="1"/>
  <c r="M659" i="29" s="1"/>
  <c r="AO659" i="29"/>
  <c r="BC659" i="29"/>
  <c r="AT659" i="29"/>
  <c r="BB659" i="29"/>
  <c r="AN659" i="29"/>
  <c r="AP659" i="29"/>
  <c r="AU659" i="29"/>
  <c r="BG657" i="29"/>
  <c r="O657" i="29" s="1"/>
  <c r="N657" i="29" s="1"/>
  <c r="BK657" i="29"/>
  <c r="AA657" i="29" s="1"/>
  <c r="BU657" i="29" s="1"/>
  <c r="BT657" i="29"/>
  <c r="BR65" i="29"/>
  <c r="BQ64" i="29"/>
  <c r="BT65" i="29"/>
  <c r="BP65" i="29"/>
  <c r="BO65" i="29"/>
  <c r="BU65" i="29"/>
  <c r="BP64" i="29"/>
  <c r="AF66" i="29"/>
  <c r="D66" i="29" s="1"/>
  <c r="BN65" i="29"/>
  <c r="BS64" i="29"/>
  <c r="AI66" i="29"/>
  <c r="M66" i="29" s="1"/>
  <c r="AK66" i="29"/>
  <c r="S66" i="29" s="1"/>
  <c r="BG65" i="29"/>
  <c r="O65" i="29" s="1"/>
  <c r="N65" i="29" s="1"/>
  <c r="AB63" i="29"/>
  <c r="AM66" i="29"/>
  <c r="Y66" i="29" s="1"/>
  <c r="BL65" i="29"/>
  <c r="BR64" i="29"/>
  <c r="AH66" i="29"/>
  <c r="J66" i="29" s="1"/>
  <c r="AJ66" i="29"/>
  <c r="P66" i="29" s="1"/>
  <c r="BS65" i="29"/>
  <c r="AL66" i="29"/>
  <c r="V66" i="29" s="1"/>
  <c r="BC67" i="29"/>
  <c r="AU67" i="29"/>
  <c r="BB67" i="29"/>
  <c r="AT67" i="29"/>
  <c r="C67" i="29"/>
  <c r="AE67" i="29" s="1"/>
  <c r="BA67" i="29"/>
  <c r="AS67" i="29"/>
  <c r="B67" i="29"/>
  <c r="AD67" i="29" s="1"/>
  <c r="AK67" i="29" s="1"/>
  <c r="AY67" i="29"/>
  <c r="AQ67" i="29"/>
  <c r="AC68" i="29"/>
  <c r="AX67" i="29"/>
  <c r="AP67" i="29"/>
  <c r="AZ67" i="29"/>
  <c r="AW67" i="29"/>
  <c r="AV67" i="29"/>
  <c r="AR67" i="29"/>
  <c r="AO67" i="29"/>
  <c r="AN67" i="29"/>
  <c r="BN658" i="29" l="1"/>
  <c r="K658" i="29"/>
  <c r="BP658" i="29"/>
  <c r="AG659" i="29"/>
  <c r="G659" i="29" s="1"/>
  <c r="BE659" i="29" s="1"/>
  <c r="I659" i="29" s="1"/>
  <c r="H659" i="29" s="1"/>
  <c r="AM659" i="29"/>
  <c r="Y659" i="29" s="1"/>
  <c r="BK659" i="29" s="1"/>
  <c r="AA659" i="29" s="1"/>
  <c r="BU659" i="29" s="1"/>
  <c r="AF659" i="29"/>
  <c r="AL659" i="29"/>
  <c r="V659" i="29" s="1"/>
  <c r="BQ657" i="29"/>
  <c r="BS657" i="29"/>
  <c r="AK659" i="29"/>
  <c r="S659" i="29" s="1"/>
  <c r="BO657" i="29"/>
  <c r="BG659" i="29"/>
  <c r="O659" i="29" s="1"/>
  <c r="N659" i="29" s="1"/>
  <c r="BI659" i="29"/>
  <c r="U659" i="29" s="1"/>
  <c r="T659" i="29" s="1"/>
  <c r="D659" i="29"/>
  <c r="BK658" i="29"/>
  <c r="AA658" i="29" s="1"/>
  <c r="BU658" i="29" s="1"/>
  <c r="BI658" i="29"/>
  <c r="U658" i="29" s="1"/>
  <c r="T658" i="29" s="1"/>
  <c r="BN657" i="29"/>
  <c r="AJ659" i="29"/>
  <c r="P659" i="29" s="1"/>
  <c r="BJ658" i="29"/>
  <c r="X658" i="29" s="1"/>
  <c r="W658" i="29" s="1"/>
  <c r="Z657" i="29"/>
  <c r="BL657" i="29"/>
  <c r="AH659" i="29"/>
  <c r="J659" i="29" s="1"/>
  <c r="AR660" i="29"/>
  <c r="AZ660" i="29"/>
  <c r="AC661" i="29"/>
  <c r="AS660" i="29"/>
  <c r="BA660" i="29"/>
  <c r="AT660" i="29"/>
  <c r="BB660" i="29"/>
  <c r="B660" i="29"/>
  <c r="AD660" i="29" s="1"/>
  <c r="AK660" i="29" s="1"/>
  <c r="AO660" i="29"/>
  <c r="BC660" i="29"/>
  <c r="C660" i="29"/>
  <c r="AE660" i="29" s="1"/>
  <c r="AP660" i="29"/>
  <c r="AQ660" i="29"/>
  <c r="AV660" i="29"/>
  <c r="AX660" i="29"/>
  <c r="AN660" i="29"/>
  <c r="AU660" i="29"/>
  <c r="AW660" i="29"/>
  <c r="AY660" i="29"/>
  <c r="BO658" i="29"/>
  <c r="BR658" i="29"/>
  <c r="BG658" i="29"/>
  <c r="O658" i="29" s="1"/>
  <c r="N658" i="29" s="1"/>
  <c r="AB64" i="29"/>
  <c r="BQ65" i="29"/>
  <c r="AM67" i="29"/>
  <c r="Y67" i="29" s="1"/>
  <c r="BK67" i="29" s="1"/>
  <c r="AA67" i="29" s="1"/>
  <c r="Z67" i="29" s="1"/>
  <c r="AL67" i="29"/>
  <c r="V67" i="29" s="1"/>
  <c r="BJ67" i="29" s="1"/>
  <c r="X67" i="29" s="1"/>
  <c r="W67" i="29" s="1"/>
  <c r="AI67" i="29"/>
  <c r="M67" i="29" s="1"/>
  <c r="BO66" i="29"/>
  <c r="AZ68" i="29"/>
  <c r="AR68" i="29"/>
  <c r="AY68" i="29"/>
  <c r="AQ68" i="29"/>
  <c r="AC69" i="29"/>
  <c r="AX68" i="29"/>
  <c r="AP68" i="29"/>
  <c r="AV68" i="29"/>
  <c r="AN68" i="29"/>
  <c r="BC68" i="29"/>
  <c r="AU68" i="29"/>
  <c r="B68" i="29"/>
  <c r="AD68" i="29" s="1"/>
  <c r="AM68" i="29" s="1"/>
  <c r="C68" i="29"/>
  <c r="AE68" i="29" s="1"/>
  <c r="BB68" i="29"/>
  <c r="AS68" i="29"/>
  <c r="AO68" i="29"/>
  <c r="BA68" i="29"/>
  <c r="AW68" i="29"/>
  <c r="AT68" i="29"/>
  <c r="BH66" i="29"/>
  <c r="R66" i="29" s="1"/>
  <c r="Q66" i="29" s="1"/>
  <c r="BR66" i="29"/>
  <c r="BF66" i="29"/>
  <c r="L66" i="29" s="1"/>
  <c r="K66" i="29" s="1"/>
  <c r="BK66" i="29"/>
  <c r="AA66" i="29" s="1"/>
  <c r="BU66" i="29" s="1"/>
  <c r="BG66" i="29"/>
  <c r="O66" i="29" s="1"/>
  <c r="N66" i="29" s="1"/>
  <c r="AG67" i="29"/>
  <c r="G67" i="29" s="1"/>
  <c r="AF67" i="29"/>
  <c r="D67" i="29" s="1"/>
  <c r="BI66" i="29"/>
  <c r="U66" i="29" s="1"/>
  <c r="T66" i="29" s="1"/>
  <c r="AH67" i="29"/>
  <c r="J67" i="29" s="1"/>
  <c r="BJ66" i="29"/>
  <c r="X66" i="29" s="1"/>
  <c r="W66" i="29" s="1"/>
  <c r="AB65" i="29"/>
  <c r="S67" i="29"/>
  <c r="AJ67" i="29"/>
  <c r="P67" i="29" s="1"/>
  <c r="BD66" i="29"/>
  <c r="F66" i="29" s="1"/>
  <c r="E66" i="29" s="1"/>
  <c r="BS659" i="29" l="1"/>
  <c r="BT658" i="29"/>
  <c r="AM660" i="29"/>
  <c r="Y660" i="29" s="1"/>
  <c r="S660" i="29"/>
  <c r="BS658" i="29"/>
  <c r="AH660" i="29"/>
  <c r="J660" i="29" s="1"/>
  <c r="AB657" i="29"/>
  <c r="BQ659" i="29"/>
  <c r="AI660" i="29"/>
  <c r="M660" i="29" s="1"/>
  <c r="BG660" i="29" s="1"/>
  <c r="O660" i="29" s="1"/>
  <c r="N660" i="29" s="1"/>
  <c r="AF660" i="29"/>
  <c r="D660" i="29" s="1"/>
  <c r="AL660" i="29"/>
  <c r="V660" i="29" s="1"/>
  <c r="BI660" i="29"/>
  <c r="U660" i="29" s="1"/>
  <c r="T660" i="29" s="1"/>
  <c r="AJ660" i="29"/>
  <c r="P660" i="29" s="1"/>
  <c r="BH659" i="29"/>
  <c r="R659" i="29" s="1"/>
  <c r="Q659" i="29" s="1"/>
  <c r="Z658" i="29"/>
  <c r="BL658" i="29"/>
  <c r="BQ658" i="29"/>
  <c r="AB658" i="29" s="1"/>
  <c r="BO659" i="29"/>
  <c r="BD659" i="29"/>
  <c r="F659" i="29" s="1"/>
  <c r="E659" i="29" s="1"/>
  <c r="BF659" i="29"/>
  <c r="L659" i="29" s="1"/>
  <c r="K659" i="29" s="1"/>
  <c r="Z659" i="29"/>
  <c r="BF660" i="29"/>
  <c r="L660" i="29" s="1"/>
  <c r="K660" i="29" s="1"/>
  <c r="AG660" i="29"/>
  <c r="G660" i="29" s="1"/>
  <c r="BK660" i="29"/>
  <c r="AA660" i="29" s="1"/>
  <c r="BU660" i="29" s="1"/>
  <c r="AS661" i="29"/>
  <c r="BA661" i="29"/>
  <c r="AT661" i="29"/>
  <c r="BB661" i="29"/>
  <c r="AU661" i="29"/>
  <c r="BC661" i="29"/>
  <c r="AV661" i="29"/>
  <c r="AW661" i="29"/>
  <c r="AX661" i="29"/>
  <c r="B661" i="29"/>
  <c r="AD661" i="29" s="1"/>
  <c r="AK661" i="29" s="1"/>
  <c r="AO661" i="29"/>
  <c r="AZ661" i="29"/>
  <c r="AN661" i="29"/>
  <c r="AQ661" i="29"/>
  <c r="AR661" i="29"/>
  <c r="AY661" i="29"/>
  <c r="AC662" i="29"/>
  <c r="AP661" i="29"/>
  <c r="C661" i="29"/>
  <c r="AE661" i="29" s="1"/>
  <c r="BJ659" i="29"/>
  <c r="X659" i="29" s="1"/>
  <c r="W659" i="29" s="1"/>
  <c r="BP66" i="29"/>
  <c r="BT67" i="29"/>
  <c r="Y68" i="29"/>
  <c r="BK68" i="29" s="1"/>
  <c r="AA68" i="29" s="1"/>
  <c r="BU68" i="29" s="1"/>
  <c r="BQ66" i="29"/>
  <c r="BU67" i="29"/>
  <c r="BS66" i="29"/>
  <c r="BT66" i="29"/>
  <c r="BE67" i="29"/>
  <c r="I67" i="29" s="1"/>
  <c r="H67" i="29" s="1"/>
  <c r="BD67" i="29"/>
  <c r="BF67" i="29"/>
  <c r="L67" i="29" s="1"/>
  <c r="K67" i="29" s="1"/>
  <c r="AL68" i="29"/>
  <c r="V68" i="29" s="1"/>
  <c r="BN66" i="29"/>
  <c r="AJ68" i="29"/>
  <c r="P68" i="29" s="1"/>
  <c r="BG67" i="29"/>
  <c r="O67" i="29" s="1"/>
  <c r="N67" i="29" s="1"/>
  <c r="AI68" i="29"/>
  <c r="M68" i="29" s="1"/>
  <c r="AK68" i="29"/>
  <c r="S68" i="29" s="1"/>
  <c r="Z66" i="29"/>
  <c r="BL66" i="29"/>
  <c r="AH68" i="29"/>
  <c r="J68" i="29" s="1"/>
  <c r="BH67" i="29"/>
  <c r="R67" i="29" s="1"/>
  <c r="Q67" i="29" s="1"/>
  <c r="AF68" i="29"/>
  <c r="D68" i="29" s="1"/>
  <c r="BI67" i="29"/>
  <c r="U67" i="29" s="1"/>
  <c r="T67" i="29" s="1"/>
  <c r="BS67" i="29"/>
  <c r="AG68" i="29"/>
  <c r="G68" i="29" s="1"/>
  <c r="AW69" i="29"/>
  <c r="AO69" i="29"/>
  <c r="AV69" i="29"/>
  <c r="AN69" i="29"/>
  <c r="BC69" i="29"/>
  <c r="AU69" i="29"/>
  <c r="BA69" i="29"/>
  <c r="AS69" i="29"/>
  <c r="B69" i="29"/>
  <c r="AD69" i="29" s="1"/>
  <c r="AL69" i="29" s="1"/>
  <c r="AZ69" i="29"/>
  <c r="AR69" i="29"/>
  <c r="C69" i="29"/>
  <c r="AE69" i="29" s="1"/>
  <c r="AT69" i="29"/>
  <c r="AC70" i="29"/>
  <c r="AP69" i="29"/>
  <c r="BB69" i="29"/>
  <c r="AY69" i="29"/>
  <c r="AQ69" i="29"/>
  <c r="AX69" i="29"/>
  <c r="BR659" i="29" l="1"/>
  <c r="BS660" i="29"/>
  <c r="BT659" i="29"/>
  <c r="BQ67" i="29"/>
  <c r="BP659" i="29"/>
  <c r="S661" i="29"/>
  <c r="BI661" i="29"/>
  <c r="U661" i="29" s="1"/>
  <c r="T661" i="29" s="1"/>
  <c r="AM661" i="29"/>
  <c r="Y661" i="29" s="1"/>
  <c r="AJ661" i="29"/>
  <c r="P661" i="29" s="1"/>
  <c r="BE660" i="29"/>
  <c r="I660" i="29" s="1"/>
  <c r="H660" i="29" s="1"/>
  <c r="BN659" i="29"/>
  <c r="BJ660" i="29"/>
  <c r="X660" i="29" s="1"/>
  <c r="W660" i="29" s="1"/>
  <c r="AT662" i="29"/>
  <c r="BB662" i="29"/>
  <c r="AU662" i="29"/>
  <c r="BC662" i="29"/>
  <c r="AN662" i="29"/>
  <c r="AV662" i="29"/>
  <c r="B662" i="29"/>
  <c r="AD662" i="29" s="1"/>
  <c r="AH662" i="29" s="1"/>
  <c r="AO662" i="29"/>
  <c r="AZ662" i="29"/>
  <c r="C662" i="29"/>
  <c r="AE662" i="29" s="1"/>
  <c r="AP662" i="29"/>
  <c r="BA662" i="29"/>
  <c r="AS662" i="29"/>
  <c r="AC663" i="29"/>
  <c r="AR662" i="29"/>
  <c r="AW662" i="29"/>
  <c r="AX662" i="29"/>
  <c r="AQ662" i="29"/>
  <c r="AY662" i="29"/>
  <c r="BH660" i="29"/>
  <c r="R660" i="29" s="1"/>
  <c r="Q660" i="29" s="1"/>
  <c r="AL661" i="29"/>
  <c r="V661" i="29" s="1"/>
  <c r="BP660" i="29"/>
  <c r="AF661" i="29"/>
  <c r="D661" i="29" s="1"/>
  <c r="BD660" i="29"/>
  <c r="F660" i="29" s="1"/>
  <c r="E660" i="29" s="1"/>
  <c r="BQ660" i="29"/>
  <c r="AH661" i="29"/>
  <c r="J661" i="29" s="1"/>
  <c r="BL659" i="29"/>
  <c r="BL660" i="29"/>
  <c r="Z660" i="29"/>
  <c r="AI661" i="29"/>
  <c r="M661" i="29" s="1"/>
  <c r="AG661" i="29"/>
  <c r="G661" i="29" s="1"/>
  <c r="V69" i="29"/>
  <c r="BJ69" i="29" s="1"/>
  <c r="X69" i="29" s="1"/>
  <c r="W69" i="29" s="1"/>
  <c r="AB66" i="29"/>
  <c r="AJ69" i="29"/>
  <c r="P69" i="29" s="1"/>
  <c r="BH69" i="29" s="1"/>
  <c r="R69" i="29" s="1"/>
  <c r="AI69" i="29"/>
  <c r="M69" i="29" s="1"/>
  <c r="BG69" i="29" s="1"/>
  <c r="O69" i="29" s="1"/>
  <c r="N69" i="29" s="1"/>
  <c r="AF69" i="29"/>
  <c r="D69" i="29" s="1"/>
  <c r="BD69" i="29" s="1"/>
  <c r="F69" i="29" s="1"/>
  <c r="E69" i="29" s="1"/>
  <c r="AK69" i="29"/>
  <c r="S69" i="29" s="1"/>
  <c r="BI69" i="29" s="1"/>
  <c r="U69" i="29" s="1"/>
  <c r="BB70" i="29"/>
  <c r="AT70" i="29"/>
  <c r="C70" i="29"/>
  <c r="AE70" i="29" s="1"/>
  <c r="BA70" i="29"/>
  <c r="AS70" i="29"/>
  <c r="B70" i="29"/>
  <c r="AD70" i="29" s="1"/>
  <c r="AL70" i="29" s="1"/>
  <c r="AZ70" i="29"/>
  <c r="AR70" i="29"/>
  <c r="AC71" i="29"/>
  <c r="AX70" i="29"/>
  <c r="AP70" i="29"/>
  <c r="AW70" i="29"/>
  <c r="AO70" i="29"/>
  <c r="AN70" i="29"/>
  <c r="BC70" i="29"/>
  <c r="AY70" i="29"/>
  <c r="AV70" i="29"/>
  <c r="AU70" i="29"/>
  <c r="AQ70" i="29"/>
  <c r="BG68" i="29"/>
  <c r="O68" i="29" s="1"/>
  <c r="N68" i="29" s="1"/>
  <c r="BD68" i="29"/>
  <c r="F68" i="29" s="1"/>
  <c r="E68" i="29" s="1"/>
  <c r="AM69" i="29"/>
  <c r="Y69" i="29" s="1"/>
  <c r="BR67" i="29"/>
  <c r="BO67" i="29"/>
  <c r="F67" i="29"/>
  <c r="BL67" i="29"/>
  <c r="BH68" i="29"/>
  <c r="R68" i="29" s="1"/>
  <c r="Q68" i="29" s="1"/>
  <c r="BR68" i="29"/>
  <c r="BI68" i="29"/>
  <c r="U68" i="29" s="1"/>
  <c r="T68" i="29" s="1"/>
  <c r="BF68" i="29"/>
  <c r="L68" i="29" s="1"/>
  <c r="K68" i="29" s="1"/>
  <c r="AH69" i="29"/>
  <c r="J69" i="29" s="1"/>
  <c r="BJ68" i="29"/>
  <c r="X68" i="29" s="1"/>
  <c r="W68" i="29" s="1"/>
  <c r="AG69" i="29"/>
  <c r="G69" i="29" s="1"/>
  <c r="BE68" i="29"/>
  <c r="I68" i="29" s="1"/>
  <c r="H68" i="29" s="1"/>
  <c r="BP67" i="29"/>
  <c r="Z68" i="29"/>
  <c r="BN660" i="29" l="1"/>
  <c r="AF662" i="29"/>
  <c r="D662" i="29" s="1"/>
  <c r="BR660" i="29"/>
  <c r="J662" i="29"/>
  <c r="AB659" i="29"/>
  <c r="BF662" i="29"/>
  <c r="L662" i="29" s="1"/>
  <c r="K662" i="29" s="1"/>
  <c r="BJ661" i="29"/>
  <c r="X661" i="29" s="1"/>
  <c r="W661" i="29" s="1"/>
  <c r="BF661" i="29"/>
  <c r="L661" i="29" s="1"/>
  <c r="K661" i="29" s="1"/>
  <c r="BP661" i="29"/>
  <c r="AU663" i="29"/>
  <c r="BC663" i="29"/>
  <c r="AN663" i="29"/>
  <c r="AV663" i="29"/>
  <c r="AO663" i="29"/>
  <c r="AW663" i="29"/>
  <c r="AS663" i="29"/>
  <c r="AT663" i="29"/>
  <c r="B663" i="29"/>
  <c r="AD663" i="29" s="1"/>
  <c r="AJ663" i="29" s="1"/>
  <c r="P663" i="29" s="1"/>
  <c r="AZ663" i="29"/>
  <c r="AR663" i="29"/>
  <c r="AY663" i="29"/>
  <c r="BB663" i="29"/>
  <c r="AC664" i="29"/>
  <c r="AP663" i="29"/>
  <c r="C663" i="29"/>
  <c r="AE663" i="29" s="1"/>
  <c r="BA663" i="29"/>
  <c r="AQ663" i="29"/>
  <c r="AX663" i="29"/>
  <c r="AM662" i="29"/>
  <c r="Y662" i="29" s="1"/>
  <c r="BO660" i="29"/>
  <c r="AK662" i="29"/>
  <c r="S662" i="29" s="1"/>
  <c r="BH661" i="29"/>
  <c r="R661" i="29" s="1"/>
  <c r="Q661" i="29" s="1"/>
  <c r="BD662" i="29"/>
  <c r="F662" i="29" s="1"/>
  <c r="E662" i="29" s="1"/>
  <c r="BN662" i="29"/>
  <c r="BK661" i="29"/>
  <c r="AA661" i="29" s="1"/>
  <c r="BU661" i="29" s="1"/>
  <c r="AI662" i="29"/>
  <c r="M662" i="29" s="1"/>
  <c r="BE661" i="29"/>
  <c r="I661" i="29" s="1"/>
  <c r="H661" i="29" s="1"/>
  <c r="AJ662" i="29"/>
  <c r="P662" i="29" s="1"/>
  <c r="AL662" i="29"/>
  <c r="V662" i="29" s="1"/>
  <c r="BS661" i="29"/>
  <c r="BG661" i="29"/>
  <c r="O661" i="29" s="1"/>
  <c r="N661" i="29" s="1"/>
  <c r="BD661" i="29"/>
  <c r="F661" i="29" s="1"/>
  <c r="E661" i="29" s="1"/>
  <c r="AG662" i="29"/>
  <c r="G662" i="29" s="1"/>
  <c r="BT660" i="29"/>
  <c r="BQ69" i="29"/>
  <c r="BP68" i="29"/>
  <c r="V70" i="29"/>
  <c r="BJ70" i="29" s="1"/>
  <c r="X70" i="29" s="1"/>
  <c r="W70" i="29" s="1"/>
  <c r="BT68" i="29"/>
  <c r="T69" i="29"/>
  <c r="BS69" i="29"/>
  <c r="Q69" i="29"/>
  <c r="BR69" i="29"/>
  <c r="BN69" i="29"/>
  <c r="BO68" i="29"/>
  <c r="BT69" i="29"/>
  <c r="E67" i="29"/>
  <c r="BN67" i="29"/>
  <c r="AB67" i="29" s="1"/>
  <c r="BQ68" i="29"/>
  <c r="AI70" i="29"/>
  <c r="M70" i="29" s="1"/>
  <c r="BL68" i="29"/>
  <c r="AG70" i="29"/>
  <c r="G70" i="29" s="1"/>
  <c r="BE69" i="29"/>
  <c r="I69" i="29" s="1"/>
  <c r="H69" i="29" s="1"/>
  <c r="AK70" i="29"/>
  <c r="S70" i="29" s="1"/>
  <c r="BS68" i="29"/>
  <c r="AJ70" i="29"/>
  <c r="P70" i="29" s="1"/>
  <c r="BF69" i="29"/>
  <c r="L69" i="29" s="1"/>
  <c r="K69" i="29" s="1"/>
  <c r="AM70" i="29"/>
  <c r="Y70" i="29" s="1"/>
  <c r="BK70" i="29" s="1"/>
  <c r="AA70" i="29" s="1"/>
  <c r="AY71" i="29"/>
  <c r="AQ71" i="29"/>
  <c r="AC72" i="29"/>
  <c r="AX71" i="29"/>
  <c r="AP71" i="29"/>
  <c r="AW71" i="29"/>
  <c r="AO71" i="29"/>
  <c r="BC71" i="29"/>
  <c r="AU71" i="29"/>
  <c r="BB71" i="29"/>
  <c r="AT71" i="29"/>
  <c r="C71" i="29"/>
  <c r="AE71" i="29" s="1"/>
  <c r="AR71" i="29"/>
  <c r="AN71" i="29"/>
  <c r="AS71" i="29"/>
  <c r="B71" i="29"/>
  <c r="AD71" i="29" s="1"/>
  <c r="AL71" i="29" s="1"/>
  <c r="V71" i="29" s="1"/>
  <c r="AV71" i="29"/>
  <c r="AZ71" i="29"/>
  <c r="BA71" i="29"/>
  <c r="AH70" i="29"/>
  <c r="J70" i="29" s="1"/>
  <c r="BK69" i="29"/>
  <c r="AA69" i="29" s="1"/>
  <c r="BU69" i="29" s="1"/>
  <c r="AF70" i="29"/>
  <c r="D70" i="29" s="1"/>
  <c r="BN68" i="29"/>
  <c r="AB68" i="29" s="1"/>
  <c r="BT661" i="29" l="1"/>
  <c r="BP69" i="29"/>
  <c r="AH663" i="29"/>
  <c r="J663" i="29" s="1"/>
  <c r="AB660" i="29"/>
  <c r="BN661" i="29"/>
  <c r="AB661" i="29" s="1"/>
  <c r="BQ661" i="29"/>
  <c r="AM663" i="29"/>
  <c r="Y663" i="29" s="1"/>
  <c r="BH663" i="29"/>
  <c r="R663" i="29" s="1"/>
  <c r="Q663" i="29" s="1"/>
  <c r="BJ662" i="29"/>
  <c r="X662" i="29" s="1"/>
  <c r="W662" i="29" s="1"/>
  <c r="BT662" i="29"/>
  <c r="BF663" i="29"/>
  <c r="L663" i="29" s="1"/>
  <c r="K663" i="29" s="1"/>
  <c r="BO661" i="29"/>
  <c r="BR661" i="29"/>
  <c r="AL663" i="29"/>
  <c r="V663" i="29" s="1"/>
  <c r="AG663" i="29"/>
  <c r="G663" i="29" s="1"/>
  <c r="BH662" i="29"/>
  <c r="R662" i="29" s="1"/>
  <c r="Q662" i="29" s="1"/>
  <c r="AK663" i="29"/>
  <c r="S663" i="29" s="1"/>
  <c r="BG662" i="29"/>
  <c r="O662" i="29" s="1"/>
  <c r="N662" i="29" s="1"/>
  <c r="AO664" i="29"/>
  <c r="AW664" i="29"/>
  <c r="B664" i="29"/>
  <c r="AD664" i="29" s="1"/>
  <c r="AI664" i="29" s="1"/>
  <c r="M664" i="29" s="1"/>
  <c r="AP664" i="29"/>
  <c r="AX664" i="29"/>
  <c r="AU664" i="29"/>
  <c r="C664" i="29"/>
  <c r="AE664" i="29" s="1"/>
  <c r="AV664" i="29"/>
  <c r="AQ664" i="29"/>
  <c r="BA664" i="29"/>
  <c r="AZ664" i="29"/>
  <c r="BC664" i="29"/>
  <c r="AR664" i="29"/>
  <c r="AS664" i="29"/>
  <c r="AT664" i="29"/>
  <c r="AN664" i="29"/>
  <c r="AY664" i="29"/>
  <c r="BB664" i="29"/>
  <c r="AC665" i="29"/>
  <c r="BL661" i="29"/>
  <c r="Z661" i="29"/>
  <c r="BK662" i="29"/>
  <c r="AA662" i="29" s="1"/>
  <c r="AI663" i="29"/>
  <c r="M663" i="29" s="1"/>
  <c r="AF663" i="29"/>
  <c r="D663" i="29" s="1"/>
  <c r="BE662" i="29"/>
  <c r="I662" i="29" s="1"/>
  <c r="H662" i="29" s="1"/>
  <c r="BI662" i="29"/>
  <c r="U662" i="29" s="1"/>
  <c r="T662" i="29" s="1"/>
  <c r="BP662" i="29"/>
  <c r="BO69" i="29"/>
  <c r="AB69" i="29" s="1"/>
  <c r="AI71" i="29"/>
  <c r="M71" i="29" s="1"/>
  <c r="BG71" i="29" s="1"/>
  <c r="O71" i="29" s="1"/>
  <c r="N71" i="29" s="1"/>
  <c r="AG71" i="29"/>
  <c r="G71" i="29" s="1"/>
  <c r="BE71" i="29" s="1"/>
  <c r="I71" i="29" s="1"/>
  <c r="H71" i="29" s="1"/>
  <c r="AH71" i="29"/>
  <c r="J71" i="29" s="1"/>
  <c r="BG70" i="29"/>
  <c r="O70" i="29" s="1"/>
  <c r="N70" i="29" s="1"/>
  <c r="AK71" i="29"/>
  <c r="S71" i="29" s="1"/>
  <c r="AJ71" i="29"/>
  <c r="P71" i="29" s="1"/>
  <c r="Z69" i="29"/>
  <c r="BL69" i="29"/>
  <c r="AV72" i="29"/>
  <c r="AN72" i="29"/>
  <c r="BC72" i="29"/>
  <c r="AU72" i="29"/>
  <c r="BB72" i="29"/>
  <c r="AT72" i="29"/>
  <c r="C72" i="29"/>
  <c r="AE72" i="29" s="1"/>
  <c r="AZ72" i="29"/>
  <c r="AR72" i="29"/>
  <c r="AY72" i="29"/>
  <c r="AQ72" i="29"/>
  <c r="AS72" i="29"/>
  <c r="AP72" i="29"/>
  <c r="BA72" i="29"/>
  <c r="AX72" i="29"/>
  <c r="AO72" i="29"/>
  <c r="AC73" i="29"/>
  <c r="B72" i="29"/>
  <c r="AD72" i="29" s="1"/>
  <c r="AL72" i="29" s="1"/>
  <c r="AW72" i="29"/>
  <c r="BI70" i="29"/>
  <c r="U70" i="29" s="1"/>
  <c r="T70" i="29" s="1"/>
  <c r="BH70" i="29"/>
  <c r="R70" i="29" s="1"/>
  <c r="Q70" i="29" s="1"/>
  <c r="BF70" i="29"/>
  <c r="L70" i="29" s="1"/>
  <c r="K70" i="29" s="1"/>
  <c r="AF71" i="29"/>
  <c r="D71" i="29" s="1"/>
  <c r="BD70" i="29"/>
  <c r="F70" i="29" s="1"/>
  <c r="E70" i="29" s="1"/>
  <c r="AM71" i="29"/>
  <c r="Y71" i="29" s="1"/>
  <c r="BT70" i="29"/>
  <c r="BJ71" i="29"/>
  <c r="X71" i="29" s="1"/>
  <c r="W71" i="29" s="1"/>
  <c r="BU70" i="29"/>
  <c r="Z70" i="29"/>
  <c r="BE70" i="29"/>
  <c r="I70" i="29" s="1"/>
  <c r="H70" i="29" s="1"/>
  <c r="BQ70" i="29" l="1"/>
  <c r="BQ662" i="29"/>
  <c r="BR663" i="29"/>
  <c r="AJ664" i="29"/>
  <c r="P664" i="29" s="1"/>
  <c r="BG664" i="29"/>
  <c r="O664" i="29" s="1"/>
  <c r="N664" i="29" s="1"/>
  <c r="AH664" i="29"/>
  <c r="J664" i="29" s="1"/>
  <c r="BP663" i="29"/>
  <c r="BI663" i="29"/>
  <c r="U663" i="29" s="1"/>
  <c r="T663" i="29" s="1"/>
  <c r="BR662" i="29"/>
  <c r="BK663" i="29"/>
  <c r="AA663" i="29" s="1"/>
  <c r="BU663" i="29" s="1"/>
  <c r="BE663" i="29"/>
  <c r="I663" i="29" s="1"/>
  <c r="H663" i="29" s="1"/>
  <c r="BS662" i="29"/>
  <c r="AM664" i="29"/>
  <c r="Y664" i="29" s="1"/>
  <c r="AG664" i="29"/>
  <c r="G664" i="29" s="1"/>
  <c r="BJ663" i="29"/>
  <c r="X663" i="29" s="1"/>
  <c r="W663" i="29" s="1"/>
  <c r="BL662" i="29"/>
  <c r="Z662" i="29"/>
  <c r="AF664" i="29"/>
  <c r="D664" i="29" s="1"/>
  <c r="AL664" i="29"/>
  <c r="V664" i="29" s="1"/>
  <c r="BO662" i="29"/>
  <c r="B665" i="29"/>
  <c r="AD665" i="29" s="1"/>
  <c r="AH665" i="29" s="1"/>
  <c r="J665" i="29" s="1"/>
  <c r="AP665" i="29"/>
  <c r="AX665" i="29"/>
  <c r="C665" i="29"/>
  <c r="AE665" i="29" s="1"/>
  <c r="AQ665" i="29"/>
  <c r="AY665" i="29"/>
  <c r="AN665" i="29"/>
  <c r="AZ665" i="29"/>
  <c r="AO665" i="29"/>
  <c r="BA665" i="29"/>
  <c r="AT665" i="29"/>
  <c r="AC666" i="29"/>
  <c r="AV665" i="29"/>
  <c r="BB665" i="29"/>
  <c r="AR665" i="29"/>
  <c r="AS665" i="29"/>
  <c r="BC665" i="29"/>
  <c r="AU665" i="29"/>
  <c r="AW665" i="29"/>
  <c r="BG663" i="29"/>
  <c r="O663" i="29" s="1"/>
  <c r="N663" i="29" s="1"/>
  <c r="AK664" i="29"/>
  <c r="S664" i="29" s="1"/>
  <c r="BD663" i="29"/>
  <c r="F663" i="29" s="1"/>
  <c r="E663" i="29" s="1"/>
  <c r="BU662" i="29"/>
  <c r="BL70" i="29"/>
  <c r="V72" i="29"/>
  <c r="BJ72" i="29" s="1"/>
  <c r="X72" i="29" s="1"/>
  <c r="W72" i="29" s="1"/>
  <c r="BO70" i="29"/>
  <c r="BN70" i="29"/>
  <c r="BP70" i="29"/>
  <c r="BQ71" i="29"/>
  <c r="AF72" i="29"/>
  <c r="D72" i="29" s="1"/>
  <c r="BT71" i="29"/>
  <c r="BI71" i="29"/>
  <c r="U71" i="29" s="1"/>
  <c r="T71" i="29" s="1"/>
  <c r="BK71" i="29"/>
  <c r="AA71" i="29" s="1"/>
  <c r="BU71" i="29" s="1"/>
  <c r="BS70" i="29"/>
  <c r="AH72" i="29"/>
  <c r="J72" i="29" s="1"/>
  <c r="BO71" i="29"/>
  <c r="BD71" i="29"/>
  <c r="F71" i="29" s="1"/>
  <c r="E71" i="29" s="1"/>
  <c r="AJ72" i="29"/>
  <c r="P72" i="29" s="1"/>
  <c r="BA73" i="29"/>
  <c r="AS73" i="29"/>
  <c r="B73" i="29"/>
  <c r="AD73" i="29" s="1"/>
  <c r="AF73" i="29" s="1"/>
  <c r="D73" i="29" s="1"/>
  <c r="AZ73" i="29"/>
  <c r="AR73" i="29"/>
  <c r="AY73" i="29"/>
  <c r="AQ73" i="29"/>
  <c r="AW73" i="29"/>
  <c r="AO73" i="29"/>
  <c r="AV73" i="29"/>
  <c r="AN73" i="29"/>
  <c r="AU73" i="29"/>
  <c r="AT73" i="29"/>
  <c r="AP73" i="29"/>
  <c r="AX73" i="29"/>
  <c r="AC74" i="29"/>
  <c r="C73" i="29"/>
  <c r="AE73" i="29" s="1"/>
  <c r="BC73" i="29"/>
  <c r="BB73" i="29"/>
  <c r="AK72" i="29"/>
  <c r="S72" i="29" s="1"/>
  <c r="BF71" i="29"/>
  <c r="L71" i="29" s="1"/>
  <c r="K71" i="29" s="1"/>
  <c r="AI72" i="29"/>
  <c r="M72" i="29" s="1"/>
  <c r="AM72" i="29"/>
  <c r="Y72" i="29" s="1"/>
  <c r="BR70" i="29"/>
  <c r="AG72" i="29"/>
  <c r="G72" i="29" s="1"/>
  <c r="BH71" i="29"/>
  <c r="R71" i="29" s="1"/>
  <c r="Q71" i="29" s="1"/>
  <c r="BP71" i="29" l="1"/>
  <c r="BH664" i="29"/>
  <c r="R664" i="29" s="1"/>
  <c r="Q664" i="29" s="1"/>
  <c r="BN663" i="29"/>
  <c r="BO663" i="29"/>
  <c r="BQ663" i="29"/>
  <c r="BQ664" i="29"/>
  <c r="BF665" i="29"/>
  <c r="L665" i="29" s="1"/>
  <c r="K665" i="29" s="1"/>
  <c r="AL665" i="29"/>
  <c r="V665" i="29" s="1"/>
  <c r="AB662" i="29"/>
  <c r="BK664" i="29"/>
  <c r="AA664" i="29" s="1"/>
  <c r="BU664" i="29" s="1"/>
  <c r="BE664" i="29"/>
  <c r="I664" i="29" s="1"/>
  <c r="H664" i="29" s="1"/>
  <c r="AG665" i="29"/>
  <c r="G665" i="29" s="1"/>
  <c r="C666" i="29"/>
  <c r="AE666" i="29" s="1"/>
  <c r="AQ666" i="29"/>
  <c r="AY666" i="29"/>
  <c r="AR666" i="29"/>
  <c r="BA666" i="29"/>
  <c r="B666" i="29"/>
  <c r="AD666" i="29" s="1"/>
  <c r="AK666" i="29" s="1"/>
  <c r="S666" i="29" s="1"/>
  <c r="AS666" i="29"/>
  <c r="BB666" i="29"/>
  <c r="AV666" i="29"/>
  <c r="AC667" i="29"/>
  <c r="AT666" i="29"/>
  <c r="AW666" i="29"/>
  <c r="AZ666" i="29"/>
  <c r="AN666" i="29"/>
  <c r="BC666" i="29"/>
  <c r="AO666" i="29"/>
  <c r="AP666" i="29"/>
  <c r="AU666" i="29"/>
  <c r="AX666" i="29"/>
  <c r="BJ664" i="29"/>
  <c r="X664" i="29" s="1"/>
  <c r="W664" i="29" s="1"/>
  <c r="AI665" i="29"/>
  <c r="M665" i="29" s="1"/>
  <c r="BD664" i="29"/>
  <c r="F664" i="29" s="1"/>
  <c r="E664" i="29" s="1"/>
  <c r="BS663" i="29"/>
  <c r="BF664" i="29"/>
  <c r="L664" i="29" s="1"/>
  <c r="K664" i="29" s="1"/>
  <c r="AF665" i="29"/>
  <c r="D665" i="29" s="1"/>
  <c r="BL663" i="29"/>
  <c r="Z663" i="29"/>
  <c r="BI664" i="29"/>
  <c r="U664" i="29" s="1"/>
  <c r="T664" i="29" s="1"/>
  <c r="AJ665" i="29"/>
  <c r="P665" i="29" s="1"/>
  <c r="AM665" i="29"/>
  <c r="Y665" i="29" s="1"/>
  <c r="AK665" i="29"/>
  <c r="S665" i="29" s="1"/>
  <c r="BT663" i="29"/>
  <c r="BR71" i="29"/>
  <c r="BN71" i="29"/>
  <c r="AB70" i="29"/>
  <c r="BD72" i="29"/>
  <c r="F72" i="29" s="1"/>
  <c r="E72" i="29" s="1"/>
  <c r="BS71" i="29"/>
  <c r="AH73" i="29"/>
  <c r="J73" i="29" s="1"/>
  <c r="BF73" i="29" s="1"/>
  <c r="L73" i="29" s="1"/>
  <c r="K73" i="29" s="1"/>
  <c r="BD73" i="29"/>
  <c r="F73" i="29" s="1"/>
  <c r="E73" i="29" s="1"/>
  <c r="BK72" i="29"/>
  <c r="AA72" i="29" s="1"/>
  <c r="BU72" i="29" s="1"/>
  <c r="AI73" i="29"/>
  <c r="M73" i="29" s="1"/>
  <c r="AC75" i="29"/>
  <c r="AX74" i="29"/>
  <c r="AP74" i="29"/>
  <c r="AW74" i="29"/>
  <c r="AO74" i="29"/>
  <c r="AV74" i="29"/>
  <c r="AN74" i="29"/>
  <c r="BB74" i="29"/>
  <c r="AT74" i="29"/>
  <c r="C74" i="29"/>
  <c r="AE74" i="29" s="1"/>
  <c r="BA74" i="29"/>
  <c r="AS74" i="29"/>
  <c r="B74" i="29"/>
  <c r="AD74" i="29" s="1"/>
  <c r="AM74" i="29" s="1"/>
  <c r="AY74" i="29"/>
  <c r="AU74" i="29"/>
  <c r="BC74" i="29"/>
  <c r="AZ74" i="29"/>
  <c r="AR74" i="29"/>
  <c r="AQ74" i="29"/>
  <c r="BH72" i="29"/>
  <c r="R72" i="29" s="1"/>
  <c r="Q72" i="29" s="1"/>
  <c r="BR72" i="29"/>
  <c r="BI72" i="29"/>
  <c r="U72" i="29" s="1"/>
  <c r="T72" i="29" s="1"/>
  <c r="AK73" i="29"/>
  <c r="S73" i="29" s="1"/>
  <c r="Z71" i="29"/>
  <c r="BL71" i="29"/>
  <c r="BF72" i="29"/>
  <c r="L72" i="29" s="1"/>
  <c r="K72" i="29" s="1"/>
  <c r="AL73" i="29"/>
  <c r="V73" i="29" s="1"/>
  <c r="AG73" i="29"/>
  <c r="G73" i="29" s="1"/>
  <c r="AJ73" i="29"/>
  <c r="P73" i="29" s="1"/>
  <c r="BE72" i="29"/>
  <c r="I72" i="29" s="1"/>
  <c r="H72" i="29" s="1"/>
  <c r="BG72" i="29"/>
  <c r="O72" i="29" s="1"/>
  <c r="N72" i="29" s="1"/>
  <c r="AM73" i="29"/>
  <c r="Y73" i="29" s="1"/>
  <c r="BT72" i="29"/>
  <c r="AB71" i="29" l="1"/>
  <c r="AB663" i="29"/>
  <c r="BP665" i="29"/>
  <c r="BR664" i="29"/>
  <c r="Y74" i="29"/>
  <c r="BK74" i="29" s="1"/>
  <c r="AA74" i="29" s="1"/>
  <c r="BO664" i="29"/>
  <c r="BI666" i="29"/>
  <c r="U666" i="29" s="1"/>
  <c r="T666" i="29" s="1"/>
  <c r="AG666" i="29"/>
  <c r="G666" i="29" s="1"/>
  <c r="BD665" i="29"/>
  <c r="F665" i="29" s="1"/>
  <c r="E665" i="29" s="1"/>
  <c r="BT664" i="29"/>
  <c r="AM666" i="29"/>
  <c r="Y666" i="29" s="1"/>
  <c r="AJ666" i="29"/>
  <c r="P666" i="29" s="1"/>
  <c r="BI665" i="29"/>
  <c r="U665" i="29" s="1"/>
  <c r="T665" i="29" s="1"/>
  <c r="BP664" i="29"/>
  <c r="Z664" i="29"/>
  <c r="BL664" i="29"/>
  <c r="AO667" i="29"/>
  <c r="AW667" i="29"/>
  <c r="AP667" i="29"/>
  <c r="AX667" i="29"/>
  <c r="AS667" i="29"/>
  <c r="BA667" i="29"/>
  <c r="C667" i="29"/>
  <c r="AE667" i="29" s="1"/>
  <c r="AQ667" i="29"/>
  <c r="BC667" i="29"/>
  <c r="AT667" i="29"/>
  <c r="AV667" i="29"/>
  <c r="AC668" i="29"/>
  <c r="AY667" i="29"/>
  <c r="AZ667" i="29"/>
  <c r="B667" i="29"/>
  <c r="AD667" i="29" s="1"/>
  <c r="AH667" i="29" s="1"/>
  <c r="J667" i="29" s="1"/>
  <c r="AN667" i="29"/>
  <c r="AR667" i="29"/>
  <c r="AU667" i="29"/>
  <c r="BB667" i="29"/>
  <c r="AL666" i="29"/>
  <c r="V666" i="29" s="1"/>
  <c r="BG665" i="29"/>
  <c r="O665" i="29" s="1"/>
  <c r="N665" i="29" s="1"/>
  <c r="BH665" i="29"/>
  <c r="R665" i="29" s="1"/>
  <c r="Q665" i="29" s="1"/>
  <c r="AH666" i="29"/>
  <c r="J666" i="29" s="1"/>
  <c r="AI666" i="29"/>
  <c r="M666" i="29" s="1"/>
  <c r="BJ665" i="29"/>
  <c r="X665" i="29" s="1"/>
  <c r="W665" i="29" s="1"/>
  <c r="BK665" i="29"/>
  <c r="AA665" i="29" s="1"/>
  <c r="AF666" i="29"/>
  <c r="D666" i="29" s="1"/>
  <c r="BS664" i="29"/>
  <c r="BN664" i="29"/>
  <c r="BE665" i="29"/>
  <c r="I665" i="29" s="1"/>
  <c r="H665" i="29" s="1"/>
  <c r="BO72" i="29"/>
  <c r="BN73" i="29"/>
  <c r="AK74" i="29"/>
  <c r="S74" i="29" s="1"/>
  <c r="BI74" i="29" s="1"/>
  <c r="U74" i="29" s="1"/>
  <c r="T74" i="29" s="1"/>
  <c r="AI74" i="29"/>
  <c r="M74" i="29" s="1"/>
  <c r="BG74" i="29" s="1"/>
  <c r="O74" i="29" s="1"/>
  <c r="N74" i="29" s="1"/>
  <c r="BP72" i="29"/>
  <c r="BN72" i="29"/>
  <c r="AG74" i="29"/>
  <c r="G74" i="29" s="1"/>
  <c r="BE74" i="29" s="1"/>
  <c r="I74" i="29" s="1"/>
  <c r="H74" i="29" s="1"/>
  <c r="AJ74" i="29"/>
  <c r="P74" i="29" s="1"/>
  <c r="BH74" i="29" s="1"/>
  <c r="R74" i="29" s="1"/>
  <c r="Q74" i="29" s="1"/>
  <c r="BU74" i="29"/>
  <c r="Z74" i="29"/>
  <c r="BE73" i="29"/>
  <c r="I73" i="29" s="1"/>
  <c r="H73" i="29" s="1"/>
  <c r="BS72" i="29"/>
  <c r="BG73" i="29"/>
  <c r="O73" i="29" s="1"/>
  <c r="N73" i="29" s="1"/>
  <c r="BK73" i="29"/>
  <c r="AA73" i="29" s="1"/>
  <c r="BU73" i="29" s="1"/>
  <c r="BH73" i="29"/>
  <c r="R73" i="29" s="1"/>
  <c r="Q73" i="29" s="1"/>
  <c r="Z72" i="29"/>
  <c r="BL72" i="29"/>
  <c r="AF74" i="29"/>
  <c r="D74" i="29" s="1"/>
  <c r="BQ72" i="29"/>
  <c r="AH74" i="29"/>
  <c r="J74" i="29" s="1"/>
  <c r="BP73" i="29"/>
  <c r="AL74" i="29"/>
  <c r="V74" i="29" s="1"/>
  <c r="BI73" i="29"/>
  <c r="U73" i="29" s="1"/>
  <c r="T73" i="29" s="1"/>
  <c r="BJ73" i="29"/>
  <c r="X73" i="29" s="1"/>
  <c r="W73" i="29" s="1"/>
  <c r="BC75" i="29"/>
  <c r="AU75" i="29"/>
  <c r="BB75" i="29"/>
  <c r="AT75" i="29"/>
  <c r="C75" i="29"/>
  <c r="AE75" i="29" s="1"/>
  <c r="BA75" i="29"/>
  <c r="AS75" i="29"/>
  <c r="B75" i="29"/>
  <c r="AD75" i="29" s="1"/>
  <c r="AK75" i="29" s="1"/>
  <c r="AY75" i="29"/>
  <c r="AQ75" i="29"/>
  <c r="AC76" i="29"/>
  <c r="AX75" i="29"/>
  <c r="AP75" i="29"/>
  <c r="AZ75" i="29"/>
  <c r="AW75" i="29"/>
  <c r="AN75" i="29"/>
  <c r="AV75" i="29"/>
  <c r="AR75" i="29"/>
  <c r="AO75" i="29"/>
  <c r="AB664" i="29" l="1"/>
  <c r="BN665" i="29"/>
  <c r="BR665" i="29"/>
  <c r="BQ665" i="29"/>
  <c r="AL667" i="29"/>
  <c r="V667" i="29" s="1"/>
  <c r="BJ667" i="29" s="1"/>
  <c r="X667" i="29" s="1"/>
  <c r="W667" i="29" s="1"/>
  <c r="BS665" i="29"/>
  <c r="BS666" i="29"/>
  <c r="BF667" i="29"/>
  <c r="L667" i="29" s="1"/>
  <c r="K667" i="29" s="1"/>
  <c r="BK666" i="29"/>
  <c r="AA666" i="29" s="1"/>
  <c r="BU666" i="29" s="1"/>
  <c r="BF666" i="29"/>
  <c r="L666" i="29" s="1"/>
  <c r="K666" i="29" s="1"/>
  <c r="B668" i="29"/>
  <c r="AD668" i="29" s="1"/>
  <c r="AJ668" i="29" s="1"/>
  <c r="AP668" i="29"/>
  <c r="AX668" i="29"/>
  <c r="C668" i="29"/>
  <c r="AE668" i="29" s="1"/>
  <c r="AQ668" i="29"/>
  <c r="AY668" i="29"/>
  <c r="AT668" i="29"/>
  <c r="BB668" i="29"/>
  <c r="AV668" i="29"/>
  <c r="AC669" i="29"/>
  <c r="AO668" i="29"/>
  <c r="BC668" i="29"/>
  <c r="AR668" i="29"/>
  <c r="AS668" i="29"/>
  <c r="AZ668" i="29"/>
  <c r="BA668" i="29"/>
  <c r="AN668" i="29"/>
  <c r="AU668" i="29"/>
  <c r="AW668" i="29"/>
  <c r="AG667" i="29"/>
  <c r="G667" i="29" s="1"/>
  <c r="BO665" i="29"/>
  <c r="BG666" i="29"/>
  <c r="O666" i="29" s="1"/>
  <c r="N666" i="29" s="1"/>
  <c r="BD666" i="29"/>
  <c r="F666" i="29" s="1"/>
  <c r="E666" i="29" s="1"/>
  <c r="BN666" i="29"/>
  <c r="AI667" i="29"/>
  <c r="M667" i="29" s="1"/>
  <c r="AJ667" i="29"/>
  <c r="P667" i="29" s="1"/>
  <c r="AK667" i="29"/>
  <c r="S667" i="29" s="1"/>
  <c r="BE666" i="29"/>
  <c r="I666" i="29" s="1"/>
  <c r="H666" i="29" s="1"/>
  <c r="Z665" i="29"/>
  <c r="BL665" i="29"/>
  <c r="BU665" i="29"/>
  <c r="AF667" i="29"/>
  <c r="D667" i="29" s="1"/>
  <c r="BH666" i="29"/>
  <c r="R666" i="29" s="1"/>
  <c r="Q666" i="29" s="1"/>
  <c r="BT665" i="29"/>
  <c r="BJ666" i="29"/>
  <c r="X666" i="29" s="1"/>
  <c r="W666" i="29" s="1"/>
  <c r="AM667" i="29"/>
  <c r="Y667" i="29" s="1"/>
  <c r="BR74" i="29"/>
  <c r="AB72" i="29"/>
  <c r="BO73" i="29"/>
  <c r="AG75" i="29"/>
  <c r="G75" i="29" s="1"/>
  <c r="BE75" i="29" s="1"/>
  <c r="I75" i="29" s="1"/>
  <c r="H75" i="29" s="1"/>
  <c r="AJ75" i="29"/>
  <c r="P75" i="29" s="1"/>
  <c r="BS73" i="29"/>
  <c r="AL75" i="29"/>
  <c r="V75" i="29" s="1"/>
  <c r="AM75" i="29"/>
  <c r="Y75" i="29" s="1"/>
  <c r="AF75" i="29"/>
  <c r="D75" i="29" s="1"/>
  <c r="AH75" i="29"/>
  <c r="J75" i="29" s="1"/>
  <c r="BF75" i="29" s="1"/>
  <c r="L75" i="29" s="1"/>
  <c r="K75" i="29" s="1"/>
  <c r="AI75" i="29"/>
  <c r="M75" i="29" s="1"/>
  <c r="BQ73" i="29"/>
  <c r="BJ74" i="29"/>
  <c r="X74" i="29" s="1"/>
  <c r="W74" i="29" s="1"/>
  <c r="BT73" i="29"/>
  <c r="BQ74" i="29"/>
  <c r="BR73" i="29"/>
  <c r="AZ76" i="29"/>
  <c r="AR76" i="29"/>
  <c r="AY76" i="29"/>
  <c r="AQ76" i="29"/>
  <c r="AC77" i="29"/>
  <c r="AX76" i="29"/>
  <c r="AP76" i="29"/>
  <c r="AV76" i="29"/>
  <c r="AN76" i="29"/>
  <c r="BC76" i="29"/>
  <c r="AU76" i="29"/>
  <c r="BB76" i="29"/>
  <c r="AO76" i="29"/>
  <c r="BA76" i="29"/>
  <c r="AW76" i="29"/>
  <c r="AT76" i="29"/>
  <c r="AS76" i="29"/>
  <c r="C76" i="29"/>
  <c r="AE76" i="29" s="1"/>
  <c r="B76" i="29"/>
  <c r="AD76" i="29" s="1"/>
  <c r="AK76" i="29" s="1"/>
  <c r="S76" i="29" s="1"/>
  <c r="BF74" i="29"/>
  <c r="L74" i="29" s="1"/>
  <c r="K74" i="29" s="1"/>
  <c r="Z73" i="29"/>
  <c r="BL73" i="29"/>
  <c r="S75" i="29"/>
  <c r="BD74" i="29"/>
  <c r="BO74" i="29"/>
  <c r="BS74" i="29"/>
  <c r="BQ666" i="29" l="1"/>
  <c r="AH668" i="29"/>
  <c r="J668" i="29" s="1"/>
  <c r="AF668" i="29"/>
  <c r="D668" i="29" s="1"/>
  <c r="BD668" i="29" s="1"/>
  <c r="F668" i="29" s="1"/>
  <c r="E668" i="29" s="1"/>
  <c r="BT666" i="29"/>
  <c r="BO666" i="29"/>
  <c r="P668" i="29"/>
  <c r="BR666" i="29"/>
  <c r="AB665" i="29"/>
  <c r="AL668" i="29"/>
  <c r="V668" i="29" s="1"/>
  <c r="BJ668" i="29" s="1"/>
  <c r="X668" i="29" s="1"/>
  <c r="BT667" i="29"/>
  <c r="AM668" i="29"/>
  <c r="Y668" i="29" s="1"/>
  <c r="AK668" i="29"/>
  <c r="S668" i="29" s="1"/>
  <c r="BP666" i="29"/>
  <c r="AG668" i="29"/>
  <c r="G668" i="29" s="1"/>
  <c r="C669" i="29"/>
  <c r="AE669" i="29" s="1"/>
  <c r="AQ669" i="29"/>
  <c r="AY669" i="29"/>
  <c r="AR669" i="29"/>
  <c r="AZ669" i="29"/>
  <c r="AC670" i="29"/>
  <c r="AU669" i="29"/>
  <c r="BC669" i="29"/>
  <c r="B669" i="29"/>
  <c r="AD669" i="29" s="1"/>
  <c r="AH669" i="29" s="1"/>
  <c r="J669" i="29" s="1"/>
  <c r="AO669" i="29"/>
  <c r="BB669" i="29"/>
  <c r="AV669" i="29"/>
  <c r="AW669" i="29"/>
  <c r="AX669" i="29"/>
  <c r="AN669" i="29"/>
  <c r="AP669" i="29"/>
  <c r="AS669" i="29"/>
  <c r="AT669" i="29"/>
  <c r="BA669" i="29"/>
  <c r="AI668" i="29"/>
  <c r="M668" i="29" s="1"/>
  <c r="BF668" i="29"/>
  <c r="L668" i="29" s="1"/>
  <c r="K668" i="29" s="1"/>
  <c r="BI667" i="29"/>
  <c r="U667" i="29" s="1"/>
  <c r="T667" i="29" s="1"/>
  <c r="BL666" i="29"/>
  <c r="Z666" i="29"/>
  <c r="BD667" i="29"/>
  <c r="F667" i="29" s="1"/>
  <c r="E667" i="29" s="1"/>
  <c r="BH667" i="29"/>
  <c r="R667" i="29" s="1"/>
  <c r="Q667" i="29" s="1"/>
  <c r="BE667" i="29"/>
  <c r="I667" i="29" s="1"/>
  <c r="H667" i="29" s="1"/>
  <c r="BP667" i="29"/>
  <c r="AB666" i="29"/>
  <c r="BK667" i="29"/>
  <c r="AA667" i="29" s="1"/>
  <c r="BG667" i="29"/>
  <c r="O667" i="29" s="1"/>
  <c r="N667" i="29" s="1"/>
  <c r="BP74" i="29"/>
  <c r="AB73" i="29"/>
  <c r="BP75" i="29"/>
  <c r="BD75" i="29"/>
  <c r="F75" i="29" s="1"/>
  <c r="E75" i="29" s="1"/>
  <c r="BT74" i="29"/>
  <c r="BI76" i="29"/>
  <c r="U76" i="29" s="1"/>
  <c r="T76" i="29" s="1"/>
  <c r="AH76" i="29"/>
  <c r="J76" i="29" s="1"/>
  <c r="AJ76" i="29"/>
  <c r="P76" i="29" s="1"/>
  <c r="AF76" i="29"/>
  <c r="D76" i="29" s="1"/>
  <c r="BG75" i="29"/>
  <c r="O75" i="29" s="1"/>
  <c r="N75" i="29" s="1"/>
  <c r="AM76" i="29"/>
  <c r="Y76" i="29" s="1"/>
  <c r="BJ75" i="29"/>
  <c r="X75" i="29" s="1"/>
  <c r="W75" i="29" s="1"/>
  <c r="AL76" i="29"/>
  <c r="V76" i="29" s="1"/>
  <c r="AG76" i="29"/>
  <c r="G76" i="29" s="1"/>
  <c r="BI75" i="29"/>
  <c r="U75" i="29" s="1"/>
  <c r="T75" i="29" s="1"/>
  <c r="BO75" i="29"/>
  <c r="AI76" i="29"/>
  <c r="M76" i="29" s="1"/>
  <c r="BH75" i="29"/>
  <c r="R75" i="29" s="1"/>
  <c r="Q75" i="29" s="1"/>
  <c r="AW77" i="29"/>
  <c r="AO77" i="29"/>
  <c r="AV77" i="29"/>
  <c r="AN77" i="29"/>
  <c r="BC77" i="29"/>
  <c r="AU77" i="29"/>
  <c r="BA77" i="29"/>
  <c r="AS77" i="29"/>
  <c r="B77" i="29"/>
  <c r="AD77" i="29" s="1"/>
  <c r="AL77" i="29" s="1"/>
  <c r="AZ77" i="29"/>
  <c r="AR77" i="29"/>
  <c r="AC78" i="29"/>
  <c r="C77" i="29"/>
  <c r="AE77" i="29" s="1"/>
  <c r="BB77" i="29"/>
  <c r="AP77" i="29"/>
  <c r="AY77" i="29"/>
  <c r="AX77" i="29"/>
  <c r="AT77" i="29"/>
  <c r="AQ77" i="29"/>
  <c r="F74" i="29"/>
  <c r="BL74" i="29"/>
  <c r="BK75" i="29"/>
  <c r="AA75" i="29" s="1"/>
  <c r="BU75" i="29" s="1"/>
  <c r="AF669" i="29" l="1"/>
  <c r="D669" i="29" s="1"/>
  <c r="AJ669" i="29"/>
  <c r="P669" i="29" s="1"/>
  <c r="BH668" i="29"/>
  <c r="R668" i="29" s="1"/>
  <c r="Q668" i="29" s="1"/>
  <c r="AG669" i="29"/>
  <c r="G669" i="29" s="1"/>
  <c r="W668" i="29"/>
  <c r="BT668" i="29"/>
  <c r="BS667" i="29"/>
  <c r="BO667" i="29"/>
  <c r="BP668" i="29"/>
  <c r="BN668" i="29"/>
  <c r="BF669" i="29"/>
  <c r="L669" i="29" s="1"/>
  <c r="K669" i="29" s="1"/>
  <c r="BQ667" i="29"/>
  <c r="BD669" i="29"/>
  <c r="F669" i="29" s="1"/>
  <c r="E669" i="29" s="1"/>
  <c r="Z667" i="29"/>
  <c r="BL667" i="29"/>
  <c r="BK668" i="29"/>
  <c r="AA668" i="29" s="1"/>
  <c r="BG668" i="29"/>
  <c r="O668" i="29" s="1"/>
  <c r="N668" i="29" s="1"/>
  <c r="AI669" i="29"/>
  <c r="M669" i="29" s="1"/>
  <c r="BR667" i="29"/>
  <c r="BN667" i="29"/>
  <c r="AL669" i="29"/>
  <c r="V669" i="29" s="1"/>
  <c r="AK669" i="29"/>
  <c r="S669" i="29" s="1"/>
  <c r="AR670" i="29"/>
  <c r="AZ670" i="29"/>
  <c r="AC671" i="29"/>
  <c r="AS670" i="29"/>
  <c r="BA670" i="29"/>
  <c r="AN670" i="29"/>
  <c r="AV670" i="29"/>
  <c r="AU670" i="29"/>
  <c r="B670" i="29"/>
  <c r="AD670" i="29" s="1"/>
  <c r="AF670" i="29" s="1"/>
  <c r="D670" i="29" s="1"/>
  <c r="AO670" i="29"/>
  <c r="BB670" i="29"/>
  <c r="C670" i="29"/>
  <c r="AE670" i="29" s="1"/>
  <c r="AP670" i="29"/>
  <c r="BC670" i="29"/>
  <c r="AQ670" i="29"/>
  <c r="AT670" i="29"/>
  <c r="AW670" i="29"/>
  <c r="AX670" i="29"/>
  <c r="AY670" i="29"/>
  <c r="BE668" i="29"/>
  <c r="I668" i="29" s="1"/>
  <c r="H668" i="29" s="1"/>
  <c r="BH669" i="29"/>
  <c r="R669" i="29" s="1"/>
  <c r="Q669" i="29" s="1"/>
  <c r="BU667" i="29"/>
  <c r="AM669" i="29"/>
  <c r="Y669" i="29" s="1"/>
  <c r="BE669" i="29"/>
  <c r="I669" i="29" s="1"/>
  <c r="H669" i="29" s="1"/>
  <c r="BI668" i="29"/>
  <c r="U668" i="29" s="1"/>
  <c r="T668" i="29" s="1"/>
  <c r="BS76" i="29"/>
  <c r="AF77" i="29"/>
  <c r="D77" i="29" s="1"/>
  <c r="BD77" i="29" s="1"/>
  <c r="F77" i="29" s="1"/>
  <c r="E77" i="29" s="1"/>
  <c r="BQ75" i="29"/>
  <c r="AH77" i="29"/>
  <c r="J77" i="29" s="1"/>
  <c r="AM77" i="29"/>
  <c r="Y77" i="29" s="1"/>
  <c r="BK77" i="29" s="1"/>
  <c r="AA77" i="29" s="1"/>
  <c r="AI77" i="29"/>
  <c r="M77" i="29" s="1"/>
  <c r="BG77" i="29" s="1"/>
  <c r="O77" i="29" s="1"/>
  <c r="N77" i="29" s="1"/>
  <c r="AJ77" i="29"/>
  <c r="P77" i="29" s="1"/>
  <c r="BH77" i="29" s="1"/>
  <c r="R77" i="29" s="1"/>
  <c r="Q77" i="29" s="1"/>
  <c r="V77" i="29"/>
  <c r="BJ77" i="29" s="1"/>
  <c r="X77" i="29" s="1"/>
  <c r="W77" i="29" s="1"/>
  <c r="AG77" i="29"/>
  <c r="G77" i="29" s="1"/>
  <c r="BE77" i="29" s="1"/>
  <c r="I77" i="29" s="1"/>
  <c r="H77" i="29" s="1"/>
  <c r="AK77" i="29"/>
  <c r="S77" i="29" s="1"/>
  <c r="BN75" i="29"/>
  <c r="E74" i="29"/>
  <c r="BN74" i="29"/>
  <c r="AB74" i="29" s="1"/>
  <c r="BB78" i="29"/>
  <c r="AT78" i="29"/>
  <c r="C78" i="29"/>
  <c r="AE78" i="29" s="1"/>
  <c r="BA78" i="29"/>
  <c r="AS78" i="29"/>
  <c r="B78" i="29"/>
  <c r="AD78" i="29" s="1"/>
  <c r="AF78" i="29" s="1"/>
  <c r="D78" i="29" s="1"/>
  <c r="AZ78" i="29"/>
  <c r="AR78" i="29"/>
  <c r="AC79" i="29"/>
  <c r="AX78" i="29"/>
  <c r="AP78" i="29"/>
  <c r="AW78" i="29"/>
  <c r="AO78" i="29"/>
  <c r="AN78" i="29"/>
  <c r="BC78" i="29"/>
  <c r="AY78" i="29"/>
  <c r="AU78" i="29"/>
  <c r="AQ78" i="29"/>
  <c r="AV78" i="29"/>
  <c r="BS75" i="29"/>
  <c r="BF77" i="29"/>
  <c r="L77" i="29" s="1"/>
  <c r="K77" i="29" s="1"/>
  <c r="BE76" i="29"/>
  <c r="I76" i="29" s="1"/>
  <c r="H76" i="29" s="1"/>
  <c r="BH76" i="29"/>
  <c r="R76" i="29" s="1"/>
  <c r="Q76" i="29" s="1"/>
  <c r="BJ76" i="29"/>
  <c r="X76" i="29" s="1"/>
  <c r="W76" i="29" s="1"/>
  <c r="BF76" i="29"/>
  <c r="L76" i="29" s="1"/>
  <c r="K76" i="29" s="1"/>
  <c r="BR75" i="29"/>
  <c r="BT75" i="29"/>
  <c r="BD76" i="29"/>
  <c r="F76" i="29" s="1"/>
  <c r="E76" i="29" s="1"/>
  <c r="BL75" i="29"/>
  <c r="Z75" i="29"/>
  <c r="BG76" i="29"/>
  <c r="O76" i="29" s="1"/>
  <c r="N76" i="29" s="1"/>
  <c r="BK76" i="29"/>
  <c r="AA76" i="29" s="1"/>
  <c r="BR668" i="29" l="1"/>
  <c r="BQ668" i="29"/>
  <c r="BP669" i="29"/>
  <c r="BR669" i="29"/>
  <c r="BD670" i="29"/>
  <c r="F670" i="29" s="1"/>
  <c r="E670" i="29" s="1"/>
  <c r="BN670" i="29"/>
  <c r="AB667" i="29"/>
  <c r="BJ669" i="29"/>
  <c r="X669" i="29" s="1"/>
  <c r="W669" i="29" s="1"/>
  <c r="AM670" i="29"/>
  <c r="Y670" i="29" s="1"/>
  <c r="BS668" i="29"/>
  <c r="BO668" i="29"/>
  <c r="AL670" i="29"/>
  <c r="V670" i="29" s="1"/>
  <c r="AS671" i="29"/>
  <c r="BA671" i="29"/>
  <c r="AT671" i="29"/>
  <c r="BB671" i="29"/>
  <c r="AO671" i="29"/>
  <c r="AW671" i="29"/>
  <c r="AU671" i="29"/>
  <c r="AV671" i="29"/>
  <c r="AX671" i="29"/>
  <c r="AC672" i="29"/>
  <c r="AZ671" i="29"/>
  <c r="BC671" i="29"/>
  <c r="AN671" i="29"/>
  <c r="B671" i="29"/>
  <c r="AD671" i="29" s="1"/>
  <c r="AK671" i="29" s="1"/>
  <c r="AP671" i="29"/>
  <c r="C671" i="29"/>
  <c r="AE671" i="29" s="1"/>
  <c r="AQ671" i="29"/>
  <c r="AR671" i="29"/>
  <c r="AY671" i="29"/>
  <c r="AK670" i="29"/>
  <c r="S670" i="29" s="1"/>
  <c r="BG669" i="29"/>
  <c r="O669" i="29" s="1"/>
  <c r="N669" i="29" s="1"/>
  <c r="BN669" i="29"/>
  <c r="AI670" i="29"/>
  <c r="M670" i="29" s="1"/>
  <c r="AH670" i="29"/>
  <c r="J670" i="29" s="1"/>
  <c r="BO669" i="29"/>
  <c r="AG670" i="29"/>
  <c r="G670" i="29" s="1"/>
  <c r="Z668" i="29"/>
  <c r="BL668" i="29"/>
  <c r="BK669" i="29"/>
  <c r="AA669" i="29" s="1"/>
  <c r="BU669" i="29" s="1"/>
  <c r="AJ670" i="29"/>
  <c r="P670" i="29" s="1"/>
  <c r="BI669" i="29"/>
  <c r="U669" i="29" s="1"/>
  <c r="T669" i="29" s="1"/>
  <c r="BU668" i="29"/>
  <c r="BR76" i="29"/>
  <c r="BR77" i="29"/>
  <c r="BQ76" i="29"/>
  <c r="AJ78" i="29"/>
  <c r="P78" i="29" s="1"/>
  <c r="AI78" i="29"/>
  <c r="BO76" i="29"/>
  <c r="AG78" i="29"/>
  <c r="G78" i="29" s="1"/>
  <c r="BP76" i="29"/>
  <c r="AK78" i="29"/>
  <c r="S78" i="29" s="1"/>
  <c r="BN77" i="29"/>
  <c r="BQ77" i="29"/>
  <c r="AH78" i="29"/>
  <c r="J78" i="29" s="1"/>
  <c r="BF78" i="29" s="1"/>
  <c r="L78" i="29" s="1"/>
  <c r="K78" i="29" s="1"/>
  <c r="BI77" i="29"/>
  <c r="U77" i="29" s="1"/>
  <c r="T77" i="29" s="1"/>
  <c r="BO77" i="29"/>
  <c r="AM78" i="29"/>
  <c r="Y78" i="29" s="1"/>
  <c r="BK78" i="29" s="1"/>
  <c r="AA78" i="29" s="1"/>
  <c r="Z78" i="29" s="1"/>
  <c r="AB75" i="29"/>
  <c r="AL78" i="29"/>
  <c r="V78" i="29" s="1"/>
  <c r="BD78" i="29"/>
  <c r="F78" i="29" s="1"/>
  <c r="E78" i="29" s="1"/>
  <c r="BL76" i="29"/>
  <c r="Z76" i="29"/>
  <c r="AY79" i="29"/>
  <c r="AQ79" i="29"/>
  <c r="AC80" i="29"/>
  <c r="AX79" i="29"/>
  <c r="AP79" i="29"/>
  <c r="AW79" i="29"/>
  <c r="AO79" i="29"/>
  <c r="BC79" i="29"/>
  <c r="AU79" i="29"/>
  <c r="BB79" i="29"/>
  <c r="AT79" i="29"/>
  <c r="C79" i="29"/>
  <c r="AE79" i="29" s="1"/>
  <c r="AN79" i="29"/>
  <c r="B79" i="29"/>
  <c r="AD79" i="29" s="1"/>
  <c r="AL79" i="29" s="1"/>
  <c r="AV79" i="29"/>
  <c r="BA79" i="29"/>
  <c r="AZ79" i="29"/>
  <c r="AS79" i="29"/>
  <c r="AR79" i="29"/>
  <c r="Z77" i="29"/>
  <c r="BL77" i="29"/>
  <c r="M78" i="29"/>
  <c r="BT77" i="29"/>
  <c r="BU76" i="29"/>
  <c r="BN76" i="29"/>
  <c r="BT76" i="29"/>
  <c r="BP77" i="29"/>
  <c r="BU77" i="29"/>
  <c r="AB668" i="29" l="1"/>
  <c r="BQ669" i="29"/>
  <c r="S671" i="29"/>
  <c r="BI671" i="29" s="1"/>
  <c r="U671" i="29" s="1"/>
  <c r="T671" i="29" s="1"/>
  <c r="BK670" i="29"/>
  <c r="AA670" i="29" s="1"/>
  <c r="BI670" i="29"/>
  <c r="U670" i="29" s="1"/>
  <c r="T670" i="29" s="1"/>
  <c r="AM671" i="29"/>
  <c r="Y671" i="29" s="1"/>
  <c r="AI671" i="29"/>
  <c r="M671" i="29" s="1"/>
  <c r="AL671" i="29"/>
  <c r="V671" i="29" s="1"/>
  <c r="AG671" i="29"/>
  <c r="G671" i="29" s="1"/>
  <c r="BE670" i="29"/>
  <c r="I670" i="29" s="1"/>
  <c r="H670" i="29" s="1"/>
  <c r="BT669" i="29"/>
  <c r="BS669" i="29"/>
  <c r="AB669" i="29" s="1"/>
  <c r="AF671" i="29"/>
  <c r="D671" i="29" s="1"/>
  <c r="AH671" i="29"/>
  <c r="J671" i="29" s="1"/>
  <c r="BL669" i="29"/>
  <c r="Z669" i="29"/>
  <c r="AJ671" i="29"/>
  <c r="P671" i="29" s="1"/>
  <c r="BF670" i="29"/>
  <c r="L670" i="29" s="1"/>
  <c r="K670" i="29" s="1"/>
  <c r="BH670" i="29"/>
  <c r="R670" i="29" s="1"/>
  <c r="Q670" i="29" s="1"/>
  <c r="BG670" i="29"/>
  <c r="O670" i="29" s="1"/>
  <c r="N670" i="29" s="1"/>
  <c r="AT672" i="29"/>
  <c r="BB672" i="29"/>
  <c r="AU672" i="29"/>
  <c r="BC672" i="29"/>
  <c r="B672" i="29"/>
  <c r="AD672" i="29" s="1"/>
  <c r="AH672" i="29" s="1"/>
  <c r="AP672" i="29"/>
  <c r="AX672" i="29"/>
  <c r="AN672" i="29"/>
  <c r="AZ672" i="29"/>
  <c r="C672" i="29"/>
  <c r="AE672" i="29" s="1"/>
  <c r="AO672" i="29"/>
  <c r="BA672" i="29"/>
  <c r="AQ672" i="29"/>
  <c r="AR672" i="29"/>
  <c r="AS672" i="29"/>
  <c r="AC673" i="29"/>
  <c r="AV672" i="29"/>
  <c r="AF672" i="29"/>
  <c r="AW672" i="29"/>
  <c r="AY672" i="29"/>
  <c r="AI672" i="29"/>
  <c r="AJ672" i="29"/>
  <c r="BJ670" i="29"/>
  <c r="X670" i="29" s="1"/>
  <c r="W670" i="29" s="1"/>
  <c r="BN78" i="29"/>
  <c r="BP78" i="29"/>
  <c r="AM79" i="29"/>
  <c r="Y79" i="29" s="1"/>
  <c r="BK79" i="29" s="1"/>
  <c r="AA79" i="29" s="1"/>
  <c r="Z79" i="29" s="1"/>
  <c r="AB76" i="29"/>
  <c r="BI78" i="29"/>
  <c r="U78" i="29" s="1"/>
  <c r="T78" i="29" s="1"/>
  <c r="BL78" i="29"/>
  <c r="V79" i="29"/>
  <c r="BJ79" i="29" s="1"/>
  <c r="X79" i="29" s="1"/>
  <c r="W79" i="29" s="1"/>
  <c r="BU78" i="29"/>
  <c r="BS77" i="29"/>
  <c r="AB77" i="29" s="1"/>
  <c r="BH78" i="29"/>
  <c r="R78" i="29" s="1"/>
  <c r="Q78" i="29" s="1"/>
  <c r="AG79" i="29"/>
  <c r="G79" i="29" s="1"/>
  <c r="AH79" i="29"/>
  <c r="J79" i="29" s="1"/>
  <c r="AF79" i="29"/>
  <c r="D79" i="29" s="1"/>
  <c r="AK79" i="29"/>
  <c r="S79" i="29" s="1"/>
  <c r="AV80" i="29"/>
  <c r="AN80" i="29"/>
  <c r="BC80" i="29"/>
  <c r="AU80" i="29"/>
  <c r="BB80" i="29"/>
  <c r="AT80" i="29"/>
  <c r="C80" i="29"/>
  <c r="AE80" i="29" s="1"/>
  <c r="AZ80" i="29"/>
  <c r="AR80" i="29"/>
  <c r="AY80" i="29"/>
  <c r="AQ80" i="29"/>
  <c r="AP80" i="29"/>
  <c r="AO80" i="29"/>
  <c r="AW80" i="29"/>
  <c r="AS80" i="29"/>
  <c r="AC81" i="29"/>
  <c r="B80" i="29"/>
  <c r="AD80" i="29" s="1"/>
  <c r="AM80" i="29" s="1"/>
  <c r="BA80" i="29"/>
  <c r="AX80" i="29"/>
  <c r="AJ79" i="29"/>
  <c r="P79" i="29" s="1"/>
  <c r="BJ78" i="29"/>
  <c r="X78" i="29" s="1"/>
  <c r="W78" i="29" s="1"/>
  <c r="BE78" i="29"/>
  <c r="I78" i="29" s="1"/>
  <c r="H78" i="29" s="1"/>
  <c r="BO78" i="29"/>
  <c r="BG78" i="29"/>
  <c r="O78" i="29" s="1"/>
  <c r="N78" i="29" s="1"/>
  <c r="AI79" i="29"/>
  <c r="M79" i="29" s="1"/>
  <c r="BT670" i="29" l="1"/>
  <c r="BP670" i="29"/>
  <c r="BS671" i="29"/>
  <c r="AM672" i="29"/>
  <c r="Y672" i="29" s="1"/>
  <c r="J672" i="29"/>
  <c r="AG672" i="29"/>
  <c r="G672" i="29" s="1"/>
  <c r="BF672" i="29"/>
  <c r="L672" i="29" s="1"/>
  <c r="K672" i="29" s="1"/>
  <c r="BK671" i="29"/>
  <c r="AA671" i="29" s="1"/>
  <c r="BD671" i="29"/>
  <c r="F671" i="29" s="1"/>
  <c r="E671" i="29" s="1"/>
  <c r="AK672" i="29"/>
  <c r="S672" i="29" s="1"/>
  <c r="AU673" i="29"/>
  <c r="BC673" i="29"/>
  <c r="C673" i="29"/>
  <c r="AE673" i="29" s="1"/>
  <c r="AQ673" i="29"/>
  <c r="AY673" i="29"/>
  <c r="AT673" i="29"/>
  <c r="AC674" i="29"/>
  <c r="AV673" i="29"/>
  <c r="AW673" i="29"/>
  <c r="AP673" i="29"/>
  <c r="AR673" i="29"/>
  <c r="AS673" i="29"/>
  <c r="AX673" i="29"/>
  <c r="AZ673" i="29"/>
  <c r="BA673" i="29"/>
  <c r="B673" i="29"/>
  <c r="AD673" i="29" s="1"/>
  <c r="AM673" i="29" s="1"/>
  <c r="Y673" i="29" s="1"/>
  <c r="AN673" i="29"/>
  <c r="BB673" i="29"/>
  <c r="AO673" i="29"/>
  <c r="BS670" i="29"/>
  <c r="P672" i="29"/>
  <c r="D672" i="29"/>
  <c r="AL672" i="29"/>
  <c r="V672" i="29" s="1"/>
  <c r="BH671" i="29"/>
  <c r="R671" i="29" s="1"/>
  <c r="Q671" i="29" s="1"/>
  <c r="BO670" i="29"/>
  <c r="BL670" i="29"/>
  <c r="Z670" i="29"/>
  <c r="M672" i="29"/>
  <c r="BE671" i="29"/>
  <c r="I671" i="29" s="1"/>
  <c r="H671" i="29" s="1"/>
  <c r="BU670" i="29"/>
  <c r="BQ670" i="29"/>
  <c r="BG671" i="29"/>
  <c r="O671" i="29" s="1"/>
  <c r="N671" i="29" s="1"/>
  <c r="BR670" i="29"/>
  <c r="BF671" i="29"/>
  <c r="L671" i="29" s="1"/>
  <c r="K671" i="29" s="1"/>
  <c r="BJ671" i="29"/>
  <c r="X671" i="29" s="1"/>
  <c r="W671" i="29" s="1"/>
  <c r="BU79" i="29"/>
  <c r="BT78" i="29"/>
  <c r="BQ78" i="29"/>
  <c r="Y80" i="29"/>
  <c r="BK80" i="29" s="1"/>
  <c r="AA80" i="29" s="1"/>
  <c r="Z80" i="29" s="1"/>
  <c r="BS78" i="29"/>
  <c r="AH80" i="29"/>
  <c r="J80" i="29" s="1"/>
  <c r="BF79" i="29"/>
  <c r="L79" i="29" s="1"/>
  <c r="K79" i="29" s="1"/>
  <c r="BG79" i="29"/>
  <c r="O79" i="29" s="1"/>
  <c r="N79" i="29" s="1"/>
  <c r="AI80" i="29"/>
  <c r="M80" i="29" s="1"/>
  <c r="BE79" i="29"/>
  <c r="I79" i="29" s="1"/>
  <c r="H79" i="29" s="1"/>
  <c r="BH79" i="29"/>
  <c r="R79" i="29" s="1"/>
  <c r="Q79" i="29" s="1"/>
  <c r="AJ80" i="29"/>
  <c r="P80" i="29" s="1"/>
  <c r="BR78" i="29"/>
  <c r="AF80" i="29"/>
  <c r="D80" i="29" s="1"/>
  <c r="BA81" i="29"/>
  <c r="AS81" i="29"/>
  <c r="B81" i="29"/>
  <c r="AD81" i="29" s="1"/>
  <c r="AF81" i="29" s="1"/>
  <c r="AZ81" i="29"/>
  <c r="AR81" i="29"/>
  <c r="AY81" i="29"/>
  <c r="AQ81" i="29"/>
  <c r="AW81" i="29"/>
  <c r="AO81" i="29"/>
  <c r="AV81" i="29"/>
  <c r="AN81" i="29"/>
  <c r="AT81" i="29"/>
  <c r="BB81" i="29"/>
  <c r="AP81" i="29"/>
  <c r="AC82" i="29"/>
  <c r="C81" i="29"/>
  <c r="AE81" i="29" s="1"/>
  <c r="BC81" i="29"/>
  <c r="AX81" i="29"/>
  <c r="AU81" i="29"/>
  <c r="BI79" i="29"/>
  <c r="U79" i="29" s="1"/>
  <c r="T79" i="29" s="1"/>
  <c r="BD79" i="29"/>
  <c r="AG80" i="29"/>
  <c r="G80" i="29" s="1"/>
  <c r="AK80" i="29"/>
  <c r="S80" i="29" s="1"/>
  <c r="AL80" i="29"/>
  <c r="V80" i="29" s="1"/>
  <c r="BT79" i="29"/>
  <c r="BP671" i="29" l="1"/>
  <c r="BO671" i="29"/>
  <c r="BR671" i="29"/>
  <c r="AB78" i="29"/>
  <c r="BK673" i="29"/>
  <c r="AA673" i="29" s="1"/>
  <c r="BU673" i="29"/>
  <c r="BJ672" i="29"/>
  <c r="X672" i="29" s="1"/>
  <c r="W672" i="29" s="1"/>
  <c r="BK672" i="29"/>
  <c r="AA672" i="29" s="1"/>
  <c r="BU672" i="29" s="1"/>
  <c r="BI672" i="29"/>
  <c r="U672" i="29" s="1"/>
  <c r="T672" i="29" s="1"/>
  <c r="BD672" i="29"/>
  <c r="F672" i="29" s="1"/>
  <c r="E672" i="29" s="1"/>
  <c r="AH673" i="29"/>
  <c r="J673" i="29" s="1"/>
  <c r="AJ673" i="29"/>
  <c r="P673" i="29" s="1"/>
  <c r="BG672" i="29"/>
  <c r="O672" i="29" s="1"/>
  <c r="N672" i="29" s="1"/>
  <c r="BH672" i="29"/>
  <c r="R672" i="29" s="1"/>
  <c r="Q672" i="29" s="1"/>
  <c r="AL673" i="29"/>
  <c r="V673" i="29" s="1"/>
  <c r="AI673" i="29"/>
  <c r="M673" i="29" s="1"/>
  <c r="BN671" i="29"/>
  <c r="AG673" i="29"/>
  <c r="G673" i="29" s="1"/>
  <c r="BL671" i="29"/>
  <c r="Z671" i="29"/>
  <c r="BE672" i="29"/>
  <c r="I672" i="29" s="1"/>
  <c r="H672" i="29" s="1"/>
  <c r="BQ671" i="29"/>
  <c r="AK673" i="29"/>
  <c r="S673" i="29" s="1"/>
  <c r="BU671" i="29"/>
  <c r="AB670" i="29"/>
  <c r="AF673" i="29"/>
  <c r="D673" i="29" s="1"/>
  <c r="AN674" i="29"/>
  <c r="AV674" i="29"/>
  <c r="AR674" i="29"/>
  <c r="AZ674" i="29"/>
  <c r="AM674" i="29"/>
  <c r="Y674" i="29" s="1"/>
  <c r="AX674" i="29"/>
  <c r="AO674" i="29"/>
  <c r="AY674" i="29"/>
  <c r="AP674" i="29"/>
  <c r="BA674" i="29"/>
  <c r="AQ674" i="29"/>
  <c r="AS674" i="29"/>
  <c r="AT674" i="29"/>
  <c r="AU674" i="29"/>
  <c r="AW674" i="29"/>
  <c r="B674" i="29"/>
  <c r="AD674" i="29" s="1"/>
  <c r="AJ674" i="29" s="1"/>
  <c r="P674" i="29" s="1"/>
  <c r="BB674" i="29"/>
  <c r="AC675" i="29"/>
  <c r="C674" i="29"/>
  <c r="AE674" i="29" s="1"/>
  <c r="BC674" i="29"/>
  <c r="BP672" i="29"/>
  <c r="BT671" i="29"/>
  <c r="AK81" i="29"/>
  <c r="S81" i="29" s="1"/>
  <c r="AG81" i="29"/>
  <c r="G81" i="29" s="1"/>
  <c r="AH81" i="29"/>
  <c r="J81" i="29" s="1"/>
  <c r="BU80" i="29"/>
  <c r="AJ81" i="29"/>
  <c r="P81" i="29" s="1"/>
  <c r="BQ79" i="29"/>
  <c r="AI81" i="29"/>
  <c r="M81" i="29" s="1"/>
  <c r="BS79" i="29"/>
  <c r="BE80" i="29"/>
  <c r="I80" i="29" s="1"/>
  <c r="H80" i="29" s="1"/>
  <c r="BH80" i="29"/>
  <c r="R80" i="29" s="1"/>
  <c r="Q80" i="29" s="1"/>
  <c r="BP79" i="29"/>
  <c r="BR79" i="29"/>
  <c r="AC83" i="29"/>
  <c r="AX82" i="29"/>
  <c r="AP82" i="29"/>
  <c r="AW82" i="29"/>
  <c r="AO82" i="29"/>
  <c r="AV82" i="29"/>
  <c r="AN82" i="29"/>
  <c r="BB82" i="29"/>
  <c r="AT82" i="29"/>
  <c r="C82" i="29"/>
  <c r="AE82" i="29" s="1"/>
  <c r="BA82" i="29"/>
  <c r="AS82" i="29"/>
  <c r="B82" i="29"/>
  <c r="AD82" i="29" s="1"/>
  <c r="AG82" i="29" s="1"/>
  <c r="AU82" i="29"/>
  <c r="AR82" i="29"/>
  <c r="AZ82" i="29"/>
  <c r="AQ82" i="29"/>
  <c r="BC82" i="29"/>
  <c r="AY82" i="29"/>
  <c r="BF80" i="29"/>
  <c r="L80" i="29" s="1"/>
  <c r="K80" i="29" s="1"/>
  <c r="BD80" i="29"/>
  <c r="D81" i="29"/>
  <c r="BO79" i="29"/>
  <c r="BI80" i="29"/>
  <c r="U80" i="29" s="1"/>
  <c r="T80" i="29" s="1"/>
  <c r="F79" i="29"/>
  <c r="BL79" i="29"/>
  <c r="AL81" i="29"/>
  <c r="V81" i="29" s="1"/>
  <c r="BJ80" i="29"/>
  <c r="X80" i="29" s="1"/>
  <c r="W80" i="29" s="1"/>
  <c r="AM81" i="29"/>
  <c r="Y81" i="29" s="1"/>
  <c r="BK81" i="29" s="1"/>
  <c r="AA81" i="29" s="1"/>
  <c r="BG80" i="29"/>
  <c r="O80" i="29" s="1"/>
  <c r="N80" i="29" s="1"/>
  <c r="AH674" i="29" l="1"/>
  <c r="J674" i="29" s="1"/>
  <c r="BF674" i="29" s="1"/>
  <c r="L674" i="29" s="1"/>
  <c r="K674" i="29" s="1"/>
  <c r="BT672" i="29"/>
  <c r="BH674" i="29"/>
  <c r="R674" i="29" s="1"/>
  <c r="Q674" i="29" s="1"/>
  <c r="AK674" i="29"/>
  <c r="S674" i="29" s="1"/>
  <c r="BO672" i="29"/>
  <c r="BR672" i="29"/>
  <c r="BS672" i="29"/>
  <c r="AG674" i="29"/>
  <c r="G674" i="29" s="1"/>
  <c r="AF674" i="29"/>
  <c r="D674" i="29" s="1"/>
  <c r="AO675" i="29"/>
  <c r="AW675" i="29"/>
  <c r="AV675" i="29"/>
  <c r="B675" i="29"/>
  <c r="AD675" i="29" s="1"/>
  <c r="AJ675" i="29" s="1"/>
  <c r="AN675" i="29"/>
  <c r="AX675" i="29"/>
  <c r="C675" i="29"/>
  <c r="AE675" i="29" s="1"/>
  <c r="AP675" i="29"/>
  <c r="AY675" i="29"/>
  <c r="AU675" i="29"/>
  <c r="AZ675" i="29"/>
  <c r="BA675" i="29"/>
  <c r="BB675" i="29"/>
  <c r="AQ675" i="29"/>
  <c r="BC675" i="29"/>
  <c r="AR675" i="29"/>
  <c r="AS675" i="29"/>
  <c r="AC676" i="29"/>
  <c r="AT675" i="29"/>
  <c r="BD673" i="29"/>
  <c r="F673" i="29" s="1"/>
  <c r="E673" i="29" s="1"/>
  <c r="BQ672" i="29"/>
  <c r="Z672" i="29"/>
  <c r="BL672" i="29"/>
  <c r="BE673" i="29"/>
  <c r="I673" i="29" s="1"/>
  <c r="H673" i="29" s="1"/>
  <c r="BH673" i="29"/>
  <c r="R673" i="29" s="1"/>
  <c r="Q673" i="29" s="1"/>
  <c r="AB671" i="29"/>
  <c r="BF673" i="29"/>
  <c r="L673" i="29" s="1"/>
  <c r="K673" i="29" s="1"/>
  <c r="BK674" i="29"/>
  <c r="AA674" i="29" s="1"/>
  <c r="AI674" i="29"/>
  <c r="M674" i="29" s="1"/>
  <c r="BI673" i="29"/>
  <c r="U673" i="29" s="1"/>
  <c r="T673" i="29" s="1"/>
  <c r="BG673" i="29"/>
  <c r="O673" i="29" s="1"/>
  <c r="N673" i="29" s="1"/>
  <c r="AL674" i="29"/>
  <c r="V674" i="29" s="1"/>
  <c r="BJ673" i="29"/>
  <c r="X673" i="29" s="1"/>
  <c r="W673" i="29" s="1"/>
  <c r="BN672" i="29"/>
  <c r="Z673" i="29"/>
  <c r="BO80" i="29"/>
  <c r="G82" i="29"/>
  <c r="BE82" i="29" s="1"/>
  <c r="I82" i="29" s="1"/>
  <c r="H82" i="29" s="1"/>
  <c r="BJ81" i="29"/>
  <c r="X81" i="29" s="1"/>
  <c r="W81" i="29" s="1"/>
  <c r="AF82" i="29"/>
  <c r="D82" i="29" s="1"/>
  <c r="BE81" i="29"/>
  <c r="I81" i="29" s="1"/>
  <c r="H81" i="29" s="1"/>
  <c r="BG81" i="29"/>
  <c r="O81" i="29" s="1"/>
  <c r="N81" i="29" s="1"/>
  <c r="AK82" i="29"/>
  <c r="S82" i="29" s="1"/>
  <c r="BQ80" i="29"/>
  <c r="E79" i="29"/>
  <c r="BN79" i="29"/>
  <c r="AB79" i="29" s="1"/>
  <c r="BP80" i="29"/>
  <c r="AJ82" i="29"/>
  <c r="P82" i="29" s="1"/>
  <c r="BR80" i="29"/>
  <c r="BS80" i="29"/>
  <c r="AL82" i="29"/>
  <c r="V82" i="29" s="1"/>
  <c r="BF81" i="29"/>
  <c r="L81" i="29" s="1"/>
  <c r="K81" i="29" s="1"/>
  <c r="F80" i="29"/>
  <c r="BL80" i="29"/>
  <c r="BT80" i="29"/>
  <c r="AI82" i="29"/>
  <c r="M82" i="29" s="1"/>
  <c r="BC83" i="29"/>
  <c r="AU83" i="29"/>
  <c r="BB83" i="29"/>
  <c r="AT83" i="29"/>
  <c r="C83" i="29"/>
  <c r="AE83" i="29" s="1"/>
  <c r="BA83" i="29"/>
  <c r="AS83" i="29"/>
  <c r="B83" i="29"/>
  <c r="AD83" i="29" s="1"/>
  <c r="AL83" i="29" s="1"/>
  <c r="V83" i="29" s="1"/>
  <c r="AY83" i="29"/>
  <c r="AQ83" i="29"/>
  <c r="AC84" i="29"/>
  <c r="AX83" i="29"/>
  <c r="AP83" i="29"/>
  <c r="AW83" i="29"/>
  <c r="AV83" i="29"/>
  <c r="AR83" i="29"/>
  <c r="AO83" i="29"/>
  <c r="AZ83" i="29"/>
  <c r="AN83" i="29"/>
  <c r="BH81" i="29"/>
  <c r="R81" i="29" s="1"/>
  <c r="Q81" i="29" s="1"/>
  <c r="BU81" i="29"/>
  <c r="Z81" i="29"/>
  <c r="AH82" i="29"/>
  <c r="J82" i="29" s="1"/>
  <c r="BD81" i="29"/>
  <c r="F81" i="29" s="1"/>
  <c r="E81" i="29" s="1"/>
  <c r="AM82" i="29"/>
  <c r="Y82" i="29" s="1"/>
  <c r="BI81" i="29"/>
  <c r="U81" i="29" s="1"/>
  <c r="T81" i="29" s="1"/>
  <c r="BS673" i="29" l="1"/>
  <c r="BP673" i="29"/>
  <c r="BN81" i="29"/>
  <c r="P675" i="29"/>
  <c r="BQ673" i="29"/>
  <c r="BR673" i="29"/>
  <c r="BH675" i="29"/>
  <c r="R675" i="29" s="1"/>
  <c r="Q675" i="29" s="1"/>
  <c r="AI675" i="29"/>
  <c r="M675" i="29" s="1"/>
  <c r="BE674" i="29"/>
  <c r="I674" i="29" s="1"/>
  <c r="H674" i="29" s="1"/>
  <c r="BL673" i="29"/>
  <c r="BN673" i="29"/>
  <c r="AM675" i="29"/>
  <c r="Y675" i="29" s="1"/>
  <c r="AL675" i="29"/>
  <c r="V675" i="29" s="1"/>
  <c r="BG674" i="29"/>
  <c r="O674" i="29" s="1"/>
  <c r="N674" i="29" s="1"/>
  <c r="BO673" i="29"/>
  <c r="AH675" i="29"/>
  <c r="J675" i="29" s="1"/>
  <c r="AF675" i="29"/>
  <c r="D675" i="29" s="1"/>
  <c r="BD674" i="29"/>
  <c r="F674" i="29" s="1"/>
  <c r="E674" i="29" s="1"/>
  <c r="BN674" i="29"/>
  <c r="Z674" i="29"/>
  <c r="AG675" i="29"/>
  <c r="G675" i="29" s="1"/>
  <c r="BI674" i="29"/>
  <c r="U674" i="29" s="1"/>
  <c r="T674" i="29" s="1"/>
  <c r="AB672" i="29"/>
  <c r="B676" i="29"/>
  <c r="AD676" i="29" s="1"/>
  <c r="AH676" i="29" s="1"/>
  <c r="AT676" i="29"/>
  <c r="BB676" i="29"/>
  <c r="AU676" i="29"/>
  <c r="BC676" i="29"/>
  <c r="AN676" i="29"/>
  <c r="AV676" i="29"/>
  <c r="AS676" i="29"/>
  <c r="AW676" i="29"/>
  <c r="AX676" i="29"/>
  <c r="AC677" i="29"/>
  <c r="AY676" i="29"/>
  <c r="AO676" i="29"/>
  <c r="AZ676" i="29"/>
  <c r="AP676" i="29"/>
  <c r="BA676" i="29"/>
  <c r="C676" i="29"/>
  <c r="AE676" i="29" s="1"/>
  <c r="AQ676" i="29"/>
  <c r="AR676" i="29"/>
  <c r="AK675" i="29"/>
  <c r="S675" i="29" s="1"/>
  <c r="BT673" i="29"/>
  <c r="BU674" i="29"/>
  <c r="BP674" i="29"/>
  <c r="BR674" i="29"/>
  <c r="BJ674" i="29"/>
  <c r="X674" i="29" s="1"/>
  <c r="W674" i="29" s="1"/>
  <c r="BL81" i="29"/>
  <c r="BO81" i="29"/>
  <c r="BS81" i="29"/>
  <c r="AM83" i="29"/>
  <c r="Y83" i="29" s="1"/>
  <c r="BK83" i="29" s="1"/>
  <c r="AA83" i="29" s="1"/>
  <c r="BG82" i="29"/>
  <c r="O82" i="29" s="1"/>
  <c r="N82" i="29" s="1"/>
  <c r="BJ83" i="29"/>
  <c r="X83" i="29" s="1"/>
  <c r="W83" i="29" s="1"/>
  <c r="AG83" i="29"/>
  <c r="G83" i="29" s="1"/>
  <c r="BH82" i="29"/>
  <c r="R82" i="29" s="1"/>
  <c r="Q82" i="29" s="1"/>
  <c r="BO82" i="29"/>
  <c r="AH83" i="29"/>
  <c r="J83" i="29" s="1"/>
  <c r="BR81" i="29"/>
  <c r="AJ83" i="29"/>
  <c r="P83" i="29" s="1"/>
  <c r="BP81" i="29"/>
  <c r="E80" i="29"/>
  <c r="BN80" i="29"/>
  <c r="AB80" i="29" s="1"/>
  <c r="AZ84" i="29"/>
  <c r="AR84" i="29"/>
  <c r="AY84" i="29"/>
  <c r="AQ84" i="29"/>
  <c r="AC85" i="29"/>
  <c r="AX84" i="29"/>
  <c r="AP84" i="29"/>
  <c r="AV84" i="29"/>
  <c r="AN84" i="29"/>
  <c r="BC84" i="29"/>
  <c r="AU84" i="29"/>
  <c r="BA84" i="29"/>
  <c r="BB84" i="29"/>
  <c r="AW84" i="29"/>
  <c r="C84" i="29"/>
  <c r="AE84" i="29" s="1"/>
  <c r="AT84" i="29"/>
  <c r="AS84" i="29"/>
  <c r="AO84" i="29"/>
  <c r="B84" i="29"/>
  <c r="AD84" i="29" s="1"/>
  <c r="AL84" i="29" s="1"/>
  <c r="BD82" i="29"/>
  <c r="F82" i="29" s="1"/>
  <c r="E82" i="29" s="1"/>
  <c r="AF83" i="29"/>
  <c r="D83" i="29" s="1"/>
  <c r="BJ82" i="29"/>
  <c r="X82" i="29" s="1"/>
  <c r="W82" i="29" s="1"/>
  <c r="BI82" i="29"/>
  <c r="U82" i="29" s="1"/>
  <c r="T82" i="29" s="1"/>
  <c r="BT81" i="29"/>
  <c r="BF82" i="29"/>
  <c r="L82" i="29" s="1"/>
  <c r="K82" i="29" s="1"/>
  <c r="BK82" i="29"/>
  <c r="AA82" i="29" s="1"/>
  <c r="BU82" i="29" s="1"/>
  <c r="AK83" i="29"/>
  <c r="S83" i="29" s="1"/>
  <c r="AI83" i="29"/>
  <c r="M83" i="29" s="1"/>
  <c r="BQ81" i="29"/>
  <c r="BQ82" i="29" l="1"/>
  <c r="BS674" i="29"/>
  <c r="BR675" i="29"/>
  <c r="J676" i="29"/>
  <c r="BO674" i="29"/>
  <c r="AB673" i="29"/>
  <c r="AK676" i="29"/>
  <c r="S676" i="29" s="1"/>
  <c r="AF676" i="29"/>
  <c r="D676" i="29" s="1"/>
  <c r="BD675" i="29"/>
  <c r="F675" i="29" s="1"/>
  <c r="E675" i="29" s="1"/>
  <c r="BT674" i="29"/>
  <c r="BF675" i="29"/>
  <c r="L675" i="29" s="1"/>
  <c r="K675" i="29" s="1"/>
  <c r="BK675" i="29"/>
  <c r="AA675" i="29" s="1"/>
  <c r="BU675" i="29"/>
  <c r="AJ676" i="29"/>
  <c r="P676" i="29" s="1"/>
  <c r="AI676" i="29"/>
  <c r="M676" i="29" s="1"/>
  <c r="BE675" i="29"/>
  <c r="I675" i="29" s="1"/>
  <c r="H675" i="29" s="1"/>
  <c r="BG675" i="29"/>
  <c r="O675" i="29" s="1"/>
  <c r="N675" i="29" s="1"/>
  <c r="AU677" i="29"/>
  <c r="BC677" i="29"/>
  <c r="AN677" i="29"/>
  <c r="AV677" i="29"/>
  <c r="AO677" i="29"/>
  <c r="AW677" i="29"/>
  <c r="B677" i="29"/>
  <c r="AD677" i="29" s="1"/>
  <c r="AG677" i="29" s="1"/>
  <c r="G677" i="29" s="1"/>
  <c r="AZ677" i="29"/>
  <c r="C677" i="29"/>
  <c r="AE677" i="29" s="1"/>
  <c r="AP677" i="29"/>
  <c r="BA677" i="29"/>
  <c r="AQ677" i="29"/>
  <c r="BB677" i="29"/>
  <c r="AR677" i="29"/>
  <c r="AS677" i="29"/>
  <c r="AT677" i="29"/>
  <c r="AX677" i="29"/>
  <c r="AC678" i="29"/>
  <c r="AY677" i="29"/>
  <c r="BI675" i="29"/>
  <c r="U675" i="29" s="1"/>
  <c r="T675" i="29" s="1"/>
  <c r="BQ674" i="29"/>
  <c r="AL676" i="29"/>
  <c r="V676" i="29" s="1"/>
  <c r="AM676" i="29"/>
  <c r="Y676" i="29" s="1"/>
  <c r="AG676" i="29"/>
  <c r="G676" i="29" s="1"/>
  <c r="BL674" i="29"/>
  <c r="BJ675" i="29"/>
  <c r="X675" i="29" s="1"/>
  <c r="W675" i="29" s="1"/>
  <c r="AB81" i="29"/>
  <c r="BN82" i="29"/>
  <c r="BT83" i="29"/>
  <c r="AH84" i="29"/>
  <c r="J84" i="29" s="1"/>
  <c r="AI84" i="29"/>
  <c r="M84" i="29" s="1"/>
  <c r="BR82" i="29"/>
  <c r="BI83" i="29"/>
  <c r="U83" i="29" s="1"/>
  <c r="T83" i="29" s="1"/>
  <c r="BT82" i="29"/>
  <c r="AK84" i="29"/>
  <c r="S84" i="29" s="1"/>
  <c r="BG83" i="29"/>
  <c r="O83" i="29" s="1"/>
  <c r="N83" i="29" s="1"/>
  <c r="BL82" i="29"/>
  <c r="Z82" i="29"/>
  <c r="AG84" i="29"/>
  <c r="G84" i="29" s="1"/>
  <c r="BP82" i="29"/>
  <c r="BD83" i="29"/>
  <c r="F83" i="29" s="1"/>
  <c r="E83" i="29" s="1"/>
  <c r="AF84" i="29"/>
  <c r="D84" i="29" s="1"/>
  <c r="AW85" i="29"/>
  <c r="AO85" i="29"/>
  <c r="AV85" i="29"/>
  <c r="AN85" i="29"/>
  <c r="BC85" i="29"/>
  <c r="AU85" i="29"/>
  <c r="BA85" i="29"/>
  <c r="AS85" i="29"/>
  <c r="B85" i="29"/>
  <c r="AD85" i="29" s="1"/>
  <c r="AL85" i="29" s="1"/>
  <c r="AZ85" i="29"/>
  <c r="AR85" i="29"/>
  <c r="BB85" i="29"/>
  <c r="AY85" i="29"/>
  <c r="C85" i="29"/>
  <c r="AE85" i="29" s="1"/>
  <c r="AC86" i="29"/>
  <c r="AX85" i="29"/>
  <c r="AT85" i="29"/>
  <c r="AP85" i="29"/>
  <c r="AQ85" i="29"/>
  <c r="BH83" i="29"/>
  <c r="R83" i="29" s="1"/>
  <c r="Q83" i="29" s="1"/>
  <c r="BR83" i="29"/>
  <c r="AM84" i="29"/>
  <c r="Y84" i="29" s="1"/>
  <c r="V84" i="29"/>
  <c r="BF83" i="29"/>
  <c r="L83" i="29" s="1"/>
  <c r="K83" i="29" s="1"/>
  <c r="BE83" i="29"/>
  <c r="I83" i="29" s="1"/>
  <c r="H83" i="29" s="1"/>
  <c r="BS82" i="29"/>
  <c r="AJ84" i="29"/>
  <c r="P84" i="29" s="1"/>
  <c r="BU83" i="29"/>
  <c r="Z83" i="29"/>
  <c r="BO675" i="29" l="1"/>
  <c r="AB674" i="29"/>
  <c r="BF676" i="29"/>
  <c r="L676" i="29" s="1"/>
  <c r="K676" i="29" s="1"/>
  <c r="BE677" i="29"/>
  <c r="I677" i="29" s="1"/>
  <c r="H677" i="29" s="1"/>
  <c r="BO677" i="29"/>
  <c r="BS675" i="29"/>
  <c r="AF677" i="29"/>
  <c r="D677" i="29" s="1"/>
  <c r="BT675" i="29"/>
  <c r="AH677" i="29"/>
  <c r="J677" i="29" s="1"/>
  <c r="AL677" i="29"/>
  <c r="V677" i="29" s="1"/>
  <c r="BG676" i="29"/>
  <c r="O676" i="29" s="1"/>
  <c r="N676" i="29" s="1"/>
  <c r="BN675" i="29"/>
  <c r="AK677" i="29"/>
  <c r="S677" i="29" s="1"/>
  <c r="BH676" i="29"/>
  <c r="R676" i="29" s="1"/>
  <c r="Q676" i="29" s="1"/>
  <c r="BD676" i="29"/>
  <c r="F676" i="29" s="1"/>
  <c r="E676" i="29" s="1"/>
  <c r="AN678" i="29"/>
  <c r="AV678" i="29"/>
  <c r="AO678" i="29"/>
  <c r="AW678" i="29"/>
  <c r="B678" i="29"/>
  <c r="AD678" i="29" s="1"/>
  <c r="AL678" i="29" s="1"/>
  <c r="V678" i="29" s="1"/>
  <c r="AP678" i="29"/>
  <c r="AX678" i="29"/>
  <c r="AS678" i="29"/>
  <c r="AT678" i="29"/>
  <c r="AU678" i="29"/>
  <c r="AC679" i="29"/>
  <c r="AY678" i="29"/>
  <c r="AZ678" i="29"/>
  <c r="C678" i="29"/>
  <c r="AE678" i="29" s="1"/>
  <c r="BA678" i="29"/>
  <c r="AQ678" i="29"/>
  <c r="BB678" i="29"/>
  <c r="AR678" i="29"/>
  <c r="BC678" i="29"/>
  <c r="AM677" i="29"/>
  <c r="Y677" i="29" s="1"/>
  <c r="BI676" i="29"/>
  <c r="U676" i="29" s="1"/>
  <c r="T676" i="29" s="1"/>
  <c r="BK676" i="29"/>
  <c r="AA676" i="29" s="1"/>
  <c r="BU676" i="29" s="1"/>
  <c r="BL675" i="29"/>
  <c r="Z675" i="29"/>
  <c r="AI677" i="29"/>
  <c r="M677" i="29" s="1"/>
  <c r="BE676" i="29"/>
  <c r="I676" i="29" s="1"/>
  <c r="H676" i="29" s="1"/>
  <c r="BJ676" i="29"/>
  <c r="X676" i="29" s="1"/>
  <c r="W676" i="29" s="1"/>
  <c r="BT676" i="29"/>
  <c r="AJ677" i="29"/>
  <c r="P677" i="29" s="1"/>
  <c r="BQ675" i="29"/>
  <c r="BP675" i="29"/>
  <c r="V85" i="29"/>
  <c r="BJ85" i="29" s="1"/>
  <c r="X85" i="29" s="1"/>
  <c r="W85" i="29" s="1"/>
  <c r="AB82" i="29"/>
  <c r="BL83" i="29"/>
  <c r="BG84" i="29"/>
  <c r="O84" i="29" s="1"/>
  <c r="N84" i="29" s="1"/>
  <c r="BP83" i="29"/>
  <c r="AG85" i="29"/>
  <c r="G85" i="29" s="1"/>
  <c r="BD84" i="29"/>
  <c r="F84" i="29" s="1"/>
  <c r="E84" i="29" s="1"/>
  <c r="BQ83" i="29"/>
  <c r="AI85" i="29"/>
  <c r="M85" i="29" s="1"/>
  <c r="BB86" i="29"/>
  <c r="AT86" i="29"/>
  <c r="C86" i="29"/>
  <c r="AE86" i="29" s="1"/>
  <c r="BA86" i="29"/>
  <c r="AS86" i="29"/>
  <c r="B86" i="29"/>
  <c r="AD86" i="29" s="1"/>
  <c r="AL86" i="29" s="1"/>
  <c r="V86" i="29" s="1"/>
  <c r="AZ86" i="29"/>
  <c r="AR86" i="29"/>
  <c r="AC87" i="29"/>
  <c r="AX86" i="29"/>
  <c r="AP86" i="29"/>
  <c r="AW86" i="29"/>
  <c r="AO86" i="29"/>
  <c r="BC86" i="29"/>
  <c r="AY86" i="29"/>
  <c r="AV86" i="29"/>
  <c r="AU86" i="29"/>
  <c r="AQ86" i="29"/>
  <c r="AN86" i="29"/>
  <c r="BN83" i="29"/>
  <c r="BI84" i="29"/>
  <c r="U84" i="29" s="1"/>
  <c r="T84" i="29" s="1"/>
  <c r="AH85" i="29"/>
  <c r="J85" i="29" s="1"/>
  <c r="BH84" i="29"/>
  <c r="R84" i="29" s="1"/>
  <c r="Q84" i="29" s="1"/>
  <c r="BR84" i="29"/>
  <c r="BK84" i="29"/>
  <c r="AA84" i="29" s="1"/>
  <c r="BU84" i="29" s="1"/>
  <c r="AM85" i="29"/>
  <c r="Y85" i="29" s="1"/>
  <c r="BK85" i="29" s="1"/>
  <c r="AA85" i="29" s="1"/>
  <c r="AK85" i="29"/>
  <c r="S85" i="29" s="1"/>
  <c r="AF85" i="29"/>
  <c r="D85" i="29" s="1"/>
  <c r="BE84" i="29"/>
  <c r="I84" i="29" s="1"/>
  <c r="H84" i="29" s="1"/>
  <c r="BS83" i="29"/>
  <c r="BJ84" i="29"/>
  <c r="X84" i="29" s="1"/>
  <c r="W84" i="29" s="1"/>
  <c r="BO83" i="29"/>
  <c r="AJ85" i="29"/>
  <c r="P85" i="29" s="1"/>
  <c r="BF84" i="29"/>
  <c r="L84" i="29" s="1"/>
  <c r="K84" i="29" s="1"/>
  <c r="BP84" i="29"/>
  <c r="AK678" i="29" l="1"/>
  <c r="S678" i="29" s="1"/>
  <c r="AH678" i="29"/>
  <c r="J678" i="29" s="1"/>
  <c r="BF678" i="29" s="1"/>
  <c r="L678" i="29" s="1"/>
  <c r="K678" i="29" s="1"/>
  <c r="AF678" i="29"/>
  <c r="D678" i="29" s="1"/>
  <c r="BS676" i="29"/>
  <c r="BN676" i="29"/>
  <c r="BP676" i="29"/>
  <c r="BJ678" i="29"/>
  <c r="X678" i="29" s="1"/>
  <c r="W678" i="29" s="1"/>
  <c r="BJ677" i="29"/>
  <c r="X677" i="29" s="1"/>
  <c r="W677" i="29" s="1"/>
  <c r="AO679" i="29"/>
  <c r="AW679" i="29"/>
  <c r="B679" i="29"/>
  <c r="AD679" i="29" s="1"/>
  <c r="AH679" i="29" s="1"/>
  <c r="J679" i="29" s="1"/>
  <c r="AP679" i="29"/>
  <c r="AX679" i="29"/>
  <c r="C679" i="29"/>
  <c r="AE679" i="29" s="1"/>
  <c r="AQ679" i="29"/>
  <c r="AY679" i="29"/>
  <c r="AZ679" i="29"/>
  <c r="BA679" i="29"/>
  <c r="AN679" i="29"/>
  <c r="BB679" i="29"/>
  <c r="AR679" i="29"/>
  <c r="BC679" i="29"/>
  <c r="AS679" i="29"/>
  <c r="AT679" i="29"/>
  <c r="AU679" i="29"/>
  <c r="AC680" i="29"/>
  <c r="AV679" i="29"/>
  <c r="BF677" i="29"/>
  <c r="L677" i="29" s="1"/>
  <c r="K677" i="29" s="1"/>
  <c r="BL676" i="29"/>
  <c r="Z676" i="29"/>
  <c r="AM678" i="29"/>
  <c r="Y678" i="29" s="1"/>
  <c r="AJ678" i="29"/>
  <c r="P678" i="29" s="1"/>
  <c r="BR676" i="29"/>
  <c r="BD677" i="29"/>
  <c r="F677" i="29" s="1"/>
  <c r="E677" i="29" s="1"/>
  <c r="BI678" i="29"/>
  <c r="U678" i="29" s="1"/>
  <c r="T678" i="29" s="1"/>
  <c r="BK677" i="29"/>
  <c r="AA677" i="29" s="1"/>
  <c r="BU677" i="29" s="1"/>
  <c r="AI678" i="29"/>
  <c r="M678" i="29" s="1"/>
  <c r="AG678" i="29"/>
  <c r="G678" i="29" s="1"/>
  <c r="BI677" i="29"/>
  <c r="U677" i="29" s="1"/>
  <c r="T677" i="29" s="1"/>
  <c r="BH677" i="29"/>
  <c r="R677" i="29" s="1"/>
  <c r="Q677" i="29" s="1"/>
  <c r="BG677" i="29"/>
  <c r="O677" i="29" s="1"/>
  <c r="N677" i="29" s="1"/>
  <c r="AB675" i="29"/>
  <c r="BD678" i="29"/>
  <c r="F678" i="29" s="1"/>
  <c r="E678" i="29" s="1"/>
  <c r="BO676" i="29"/>
  <c r="BQ676" i="29"/>
  <c r="AB83" i="29"/>
  <c r="BQ84" i="29"/>
  <c r="BN84" i="29"/>
  <c r="BT84" i="29"/>
  <c r="BT85" i="29"/>
  <c r="BJ86" i="29"/>
  <c r="X86" i="29" s="1"/>
  <c r="W86" i="29" s="1"/>
  <c r="BD85" i="29"/>
  <c r="F85" i="29" s="1"/>
  <c r="E85" i="29" s="1"/>
  <c r="BS84" i="29"/>
  <c r="AJ86" i="29"/>
  <c r="P86" i="29" s="1"/>
  <c r="AH86" i="29"/>
  <c r="J86" i="29" s="1"/>
  <c r="BE85" i="29"/>
  <c r="I85" i="29" s="1"/>
  <c r="H85" i="29" s="1"/>
  <c r="BU85" i="29"/>
  <c r="Z85" i="29"/>
  <c r="AG86" i="29"/>
  <c r="G86" i="29" s="1"/>
  <c r="BF85" i="29"/>
  <c r="L85" i="29" s="1"/>
  <c r="K85" i="29" s="1"/>
  <c r="BH85" i="29"/>
  <c r="R85" i="29" s="1"/>
  <c r="Q85" i="29" s="1"/>
  <c r="AM86" i="29"/>
  <c r="Y86" i="29" s="1"/>
  <c r="BK86" i="29" s="1"/>
  <c r="AA86" i="29" s="1"/>
  <c r="AY87" i="29"/>
  <c r="AQ87" i="29"/>
  <c r="AC88" i="29"/>
  <c r="AX87" i="29"/>
  <c r="AP87" i="29"/>
  <c r="AW87" i="29"/>
  <c r="AO87" i="29"/>
  <c r="BC87" i="29"/>
  <c r="AU87" i="29"/>
  <c r="BB87" i="29"/>
  <c r="AT87" i="29"/>
  <c r="C87" i="29"/>
  <c r="AE87" i="29" s="1"/>
  <c r="B87" i="29"/>
  <c r="AD87" i="29" s="1"/>
  <c r="AL87" i="29" s="1"/>
  <c r="AS87" i="29"/>
  <c r="AR87" i="29"/>
  <c r="BA87" i="29"/>
  <c r="AZ87" i="29"/>
  <c r="AV87" i="29"/>
  <c r="AN87" i="29"/>
  <c r="AF86" i="29"/>
  <c r="D86" i="29" s="1"/>
  <c r="Z84" i="29"/>
  <c r="BL84" i="29"/>
  <c r="AI86" i="29"/>
  <c r="M86" i="29" s="1"/>
  <c r="BG85" i="29"/>
  <c r="O85" i="29" s="1"/>
  <c r="N85" i="29" s="1"/>
  <c r="BI85" i="29"/>
  <c r="U85" i="29" s="1"/>
  <c r="T85" i="29" s="1"/>
  <c r="BO84" i="29"/>
  <c r="AK86" i="29"/>
  <c r="S86" i="29" s="1"/>
  <c r="BN677" i="29" l="1"/>
  <c r="BP678" i="29"/>
  <c r="BP677" i="29"/>
  <c r="AB676" i="29"/>
  <c r="AL679" i="29"/>
  <c r="V679" i="29" s="1"/>
  <c r="AK679" i="29"/>
  <c r="S679" i="29" s="1"/>
  <c r="BI679" i="29" s="1"/>
  <c r="U679" i="29" s="1"/>
  <c r="T679" i="29" s="1"/>
  <c r="V87" i="29"/>
  <c r="BF679" i="29"/>
  <c r="L679" i="29" s="1"/>
  <c r="K679" i="29" s="1"/>
  <c r="BH678" i="29"/>
  <c r="R678" i="29" s="1"/>
  <c r="Q678" i="29" s="1"/>
  <c r="BG678" i="29"/>
  <c r="O678" i="29" s="1"/>
  <c r="N678" i="29" s="1"/>
  <c r="BQ678" i="29"/>
  <c r="BK678" i="29"/>
  <c r="AA678" i="29" s="1"/>
  <c r="BQ677" i="29"/>
  <c r="BL677" i="29"/>
  <c r="Z677" i="29"/>
  <c r="B680" i="29"/>
  <c r="AD680" i="29" s="1"/>
  <c r="AL680" i="29" s="1"/>
  <c r="V680" i="29" s="1"/>
  <c r="AP680" i="29"/>
  <c r="AX680" i="29"/>
  <c r="C680" i="29"/>
  <c r="AE680" i="29" s="1"/>
  <c r="AQ680" i="29"/>
  <c r="AY680" i="29"/>
  <c r="AR680" i="29"/>
  <c r="AZ680" i="29"/>
  <c r="AC681" i="29"/>
  <c r="AS680" i="29"/>
  <c r="AT680" i="29"/>
  <c r="AU680" i="29"/>
  <c r="AV680" i="29"/>
  <c r="AW680" i="29"/>
  <c r="BA680" i="29"/>
  <c r="AN680" i="29"/>
  <c r="BB680" i="29"/>
  <c r="AO680" i="29"/>
  <c r="BC680" i="29"/>
  <c r="AI679" i="29"/>
  <c r="M679" i="29" s="1"/>
  <c r="AG679" i="29"/>
  <c r="G679" i="29" s="1"/>
  <c r="BR677" i="29"/>
  <c r="BS678" i="29"/>
  <c r="AJ679" i="29"/>
  <c r="P679" i="29" s="1"/>
  <c r="BT677" i="29"/>
  <c r="AM679" i="29"/>
  <c r="Y679" i="29" s="1"/>
  <c r="BN678" i="29"/>
  <c r="BS677" i="29"/>
  <c r="AF679" i="29"/>
  <c r="D679" i="29" s="1"/>
  <c r="BE678" i="29"/>
  <c r="I678" i="29" s="1"/>
  <c r="H678" i="29" s="1"/>
  <c r="BJ679" i="29"/>
  <c r="X679" i="29" s="1"/>
  <c r="W679" i="29" s="1"/>
  <c r="BT678" i="29"/>
  <c r="AB84" i="29"/>
  <c r="BN85" i="29"/>
  <c r="BQ85" i="29"/>
  <c r="AH87" i="29"/>
  <c r="J87" i="29" s="1"/>
  <c r="BF87" i="29" s="1"/>
  <c r="L87" i="29" s="1"/>
  <c r="K87" i="29" s="1"/>
  <c r="BL85" i="29"/>
  <c r="BJ87" i="29"/>
  <c r="X87" i="29" s="1"/>
  <c r="W87" i="29" s="1"/>
  <c r="BP85" i="29"/>
  <c r="BF86" i="29"/>
  <c r="L86" i="29" s="1"/>
  <c r="K86" i="29" s="1"/>
  <c r="BI86" i="29"/>
  <c r="U86" i="29" s="1"/>
  <c r="T86" i="29" s="1"/>
  <c r="BE86" i="29"/>
  <c r="I86" i="29" s="1"/>
  <c r="H86" i="29" s="1"/>
  <c r="BS85" i="29"/>
  <c r="AJ87" i="29"/>
  <c r="P87" i="29" s="1"/>
  <c r="AF87" i="29"/>
  <c r="D87" i="29" s="1"/>
  <c r="AI87" i="29"/>
  <c r="M87" i="29" s="1"/>
  <c r="BD86" i="29"/>
  <c r="F86" i="29" s="1"/>
  <c r="E86" i="29" s="1"/>
  <c r="AV88" i="29"/>
  <c r="AN88" i="29"/>
  <c r="BC88" i="29"/>
  <c r="AU88" i="29"/>
  <c r="BB88" i="29"/>
  <c r="AT88" i="29"/>
  <c r="C88" i="29"/>
  <c r="AE88" i="29" s="1"/>
  <c r="AZ88" i="29"/>
  <c r="AR88" i="29"/>
  <c r="AY88" i="29"/>
  <c r="AQ88" i="29"/>
  <c r="AO88" i="29"/>
  <c r="AW88" i="29"/>
  <c r="AC89" i="29"/>
  <c r="B88" i="29"/>
  <c r="AD88" i="29" s="1"/>
  <c r="AG88" i="29" s="1"/>
  <c r="G88" i="29" s="1"/>
  <c r="AP88" i="29"/>
  <c r="BA88" i="29"/>
  <c r="AS88" i="29"/>
  <c r="AX88" i="29"/>
  <c r="AG87" i="29"/>
  <c r="G87" i="29" s="1"/>
  <c r="BU86" i="29"/>
  <c r="Z86" i="29"/>
  <c r="AK87" i="29"/>
  <c r="S87" i="29" s="1"/>
  <c r="BR85" i="29"/>
  <c r="BT86" i="29"/>
  <c r="BH86" i="29"/>
  <c r="R86" i="29" s="1"/>
  <c r="Q86" i="29" s="1"/>
  <c r="BG86" i="29"/>
  <c r="O86" i="29" s="1"/>
  <c r="N86" i="29" s="1"/>
  <c r="AM87" i="29"/>
  <c r="Y87" i="29" s="1"/>
  <c r="BO85" i="29"/>
  <c r="AB677" i="29" l="1"/>
  <c r="BR86" i="29"/>
  <c r="BR678" i="29"/>
  <c r="BP679" i="29"/>
  <c r="BJ680" i="29"/>
  <c r="X680" i="29" s="1"/>
  <c r="W680" i="29" s="1"/>
  <c r="AK680" i="29"/>
  <c r="S680" i="29" s="1"/>
  <c r="AH680" i="29"/>
  <c r="J680" i="29" s="1"/>
  <c r="AJ680" i="29"/>
  <c r="P680" i="29" s="1"/>
  <c r="BO678" i="29"/>
  <c r="BH679" i="29"/>
  <c r="R679" i="29" s="1"/>
  <c r="Q679" i="29" s="1"/>
  <c r="AG680" i="29"/>
  <c r="G680" i="29" s="1"/>
  <c r="BS679" i="29"/>
  <c r="BK679" i="29"/>
  <c r="AA679" i="29" s="1"/>
  <c r="BU679" i="29"/>
  <c r="BD679" i="29"/>
  <c r="F679" i="29" s="1"/>
  <c r="E679" i="29" s="1"/>
  <c r="AM680" i="29"/>
  <c r="Y680" i="29" s="1"/>
  <c r="AF680" i="29"/>
  <c r="D680" i="29" s="1"/>
  <c r="AI680" i="29"/>
  <c r="M680" i="29" s="1"/>
  <c r="BT679" i="29"/>
  <c r="BL678" i="29"/>
  <c r="Z678" i="29"/>
  <c r="BE679" i="29"/>
  <c r="I679" i="29" s="1"/>
  <c r="H679" i="29" s="1"/>
  <c r="AB678" i="29"/>
  <c r="BG679" i="29"/>
  <c r="O679" i="29" s="1"/>
  <c r="N679" i="29" s="1"/>
  <c r="C681" i="29"/>
  <c r="AE681" i="29" s="1"/>
  <c r="AQ681" i="29"/>
  <c r="AY681" i="29"/>
  <c r="AR681" i="29"/>
  <c r="AZ681" i="29"/>
  <c r="AC682" i="29"/>
  <c r="AS681" i="29"/>
  <c r="BA681" i="29"/>
  <c r="AW681" i="29"/>
  <c r="AX681" i="29"/>
  <c r="AN681" i="29"/>
  <c r="BB681" i="29"/>
  <c r="B681" i="29"/>
  <c r="AD681" i="29" s="1"/>
  <c r="AG681" i="29" s="1"/>
  <c r="AO681" i="29"/>
  <c r="BC681" i="29"/>
  <c r="AP681" i="29"/>
  <c r="AT681" i="29"/>
  <c r="AU681" i="29"/>
  <c r="AV681" i="29"/>
  <c r="BU678" i="29"/>
  <c r="BT87" i="29"/>
  <c r="BL86" i="29"/>
  <c r="AB85" i="29"/>
  <c r="BN86" i="29"/>
  <c r="BP86" i="29"/>
  <c r="BE88" i="29"/>
  <c r="I88" i="29" s="1"/>
  <c r="H88" i="29" s="1"/>
  <c r="BI87" i="29"/>
  <c r="U87" i="29" s="1"/>
  <c r="T87" i="29" s="1"/>
  <c r="AK88" i="29"/>
  <c r="S88" i="29" s="1"/>
  <c r="AH88" i="29"/>
  <c r="J88" i="29" s="1"/>
  <c r="BS86" i="29"/>
  <c r="AF88" i="29"/>
  <c r="D88" i="29" s="1"/>
  <c r="AI88" i="29"/>
  <c r="M88" i="29" s="1"/>
  <c r="BG87" i="29"/>
  <c r="O87" i="29" s="1"/>
  <c r="N87" i="29" s="1"/>
  <c r="BA89" i="29"/>
  <c r="AS89" i="29"/>
  <c r="B89" i="29"/>
  <c r="AD89" i="29" s="1"/>
  <c r="AJ89" i="29" s="1"/>
  <c r="AZ89" i="29"/>
  <c r="AR89" i="29"/>
  <c r="AY89" i="29"/>
  <c r="AQ89" i="29"/>
  <c r="AW89" i="29"/>
  <c r="AO89" i="29"/>
  <c r="AV89" i="29"/>
  <c r="AN89" i="29"/>
  <c r="AP89" i="29"/>
  <c r="AX89" i="29"/>
  <c r="AC90" i="29"/>
  <c r="C89" i="29"/>
  <c r="AE89" i="29" s="1"/>
  <c r="BC89" i="29"/>
  <c r="BB89" i="29"/>
  <c r="AU89" i="29"/>
  <c r="AT89" i="29"/>
  <c r="BP87" i="29"/>
  <c r="BE87" i="29"/>
  <c r="I87" i="29" s="1"/>
  <c r="H87" i="29" s="1"/>
  <c r="AL88" i="29"/>
  <c r="V88" i="29" s="1"/>
  <c r="BD87" i="29"/>
  <c r="F87" i="29" s="1"/>
  <c r="E87" i="29" s="1"/>
  <c r="BQ86" i="29"/>
  <c r="AJ88" i="29"/>
  <c r="P88" i="29" s="1"/>
  <c r="BH87" i="29"/>
  <c r="R87" i="29" s="1"/>
  <c r="Q87" i="29" s="1"/>
  <c r="AM88" i="29"/>
  <c r="Y88" i="29" s="1"/>
  <c r="BK88" i="29" s="1"/>
  <c r="AA88" i="29" s="1"/>
  <c r="BK87" i="29"/>
  <c r="AA87" i="29" s="1"/>
  <c r="BU87" i="29" s="1"/>
  <c r="BO86" i="29"/>
  <c r="AL681" i="29" l="1"/>
  <c r="V681" i="29" s="1"/>
  <c r="G681" i="29"/>
  <c r="BO88" i="29"/>
  <c r="AH681" i="29"/>
  <c r="J681" i="29" s="1"/>
  <c r="BF681" i="29" s="1"/>
  <c r="L681" i="29" s="1"/>
  <c r="K681" i="29" s="1"/>
  <c r="AF681" i="29"/>
  <c r="D681" i="29" s="1"/>
  <c r="BD681" i="29" s="1"/>
  <c r="F681" i="29" s="1"/>
  <c r="E681" i="29" s="1"/>
  <c r="AM681" i="29"/>
  <c r="Y681" i="29" s="1"/>
  <c r="BK681" i="29" s="1"/>
  <c r="AA681" i="29" s="1"/>
  <c r="BU681" i="29" s="1"/>
  <c r="BN679" i="29"/>
  <c r="BE681" i="29"/>
  <c r="I681" i="29" s="1"/>
  <c r="H681" i="29" s="1"/>
  <c r="BK680" i="29"/>
  <c r="AA680" i="29" s="1"/>
  <c r="BR679" i="29"/>
  <c r="AJ681" i="29"/>
  <c r="P681" i="29" s="1"/>
  <c r="BO679" i="29"/>
  <c r="BD680" i="29"/>
  <c r="F680" i="29" s="1"/>
  <c r="E680" i="29" s="1"/>
  <c r="BH680" i="29"/>
  <c r="R680" i="29" s="1"/>
  <c r="Q680" i="29" s="1"/>
  <c r="BJ681" i="29"/>
  <c r="X681" i="29" s="1"/>
  <c r="W681" i="29" s="1"/>
  <c r="BF680" i="29"/>
  <c r="L680" i="29" s="1"/>
  <c r="K680" i="29" s="1"/>
  <c r="AI681" i="29"/>
  <c r="M681" i="29" s="1"/>
  <c r="Z679" i="29"/>
  <c r="BL679" i="29"/>
  <c r="BI680" i="29"/>
  <c r="U680" i="29" s="1"/>
  <c r="T680" i="29" s="1"/>
  <c r="AK681" i="29"/>
  <c r="S681" i="29" s="1"/>
  <c r="AR682" i="29"/>
  <c r="AZ682" i="29"/>
  <c r="AC683" i="29"/>
  <c r="AS682" i="29"/>
  <c r="BA682" i="29"/>
  <c r="AT682" i="29"/>
  <c r="BB682" i="29"/>
  <c r="C682" i="29"/>
  <c r="AE682" i="29" s="1"/>
  <c r="AP682" i="29"/>
  <c r="AQ682" i="29"/>
  <c r="AU682" i="29"/>
  <c r="AV682" i="29"/>
  <c r="AW682" i="29"/>
  <c r="AX682" i="29"/>
  <c r="AN682" i="29"/>
  <c r="AY682" i="29"/>
  <c r="AO682" i="29"/>
  <c r="BC682" i="29"/>
  <c r="B682" i="29"/>
  <c r="AD682" i="29" s="1"/>
  <c r="AK682" i="29" s="1"/>
  <c r="BQ679" i="29"/>
  <c r="BG680" i="29"/>
  <c r="O680" i="29" s="1"/>
  <c r="N680" i="29" s="1"/>
  <c r="BE680" i="29"/>
  <c r="I680" i="29" s="1"/>
  <c r="H680" i="29" s="1"/>
  <c r="BT680" i="29"/>
  <c r="P89" i="29"/>
  <c r="BH89" i="29" s="1"/>
  <c r="R89" i="29" s="1"/>
  <c r="Q89" i="29" s="1"/>
  <c r="BN87" i="29"/>
  <c r="AL89" i="29"/>
  <c r="V89" i="29" s="1"/>
  <c r="BJ89" i="29" s="1"/>
  <c r="X89" i="29" s="1"/>
  <c r="W89" i="29" s="1"/>
  <c r="AK89" i="29"/>
  <c r="S89" i="29" s="1"/>
  <c r="BI89" i="29" s="1"/>
  <c r="U89" i="29" s="1"/>
  <c r="T89" i="29" s="1"/>
  <c r="AB86" i="29"/>
  <c r="AM89" i="29"/>
  <c r="Y89" i="29" s="1"/>
  <c r="BK89" i="29" s="1"/>
  <c r="AA89" i="29" s="1"/>
  <c r="Z89" i="29" s="1"/>
  <c r="BF88" i="29"/>
  <c r="L88" i="29" s="1"/>
  <c r="K88" i="29" s="1"/>
  <c r="AG89" i="29"/>
  <c r="G89" i="29" s="1"/>
  <c r="BI88" i="29"/>
  <c r="U88" i="29" s="1"/>
  <c r="T88" i="29" s="1"/>
  <c r="AF89" i="29"/>
  <c r="D89" i="29" s="1"/>
  <c r="BQ87" i="29"/>
  <c r="BS87" i="29"/>
  <c r="BL87" i="29"/>
  <c r="Z87" i="29"/>
  <c r="BU88" i="29"/>
  <c r="Z88" i="29"/>
  <c r="BO87" i="29"/>
  <c r="AI89" i="29"/>
  <c r="M89" i="29" s="1"/>
  <c r="AC91" i="29"/>
  <c r="AX90" i="29"/>
  <c r="AP90" i="29"/>
  <c r="AW90" i="29"/>
  <c r="AO90" i="29"/>
  <c r="AV90" i="29"/>
  <c r="AN90" i="29"/>
  <c r="BB90" i="29"/>
  <c r="AT90" i="29"/>
  <c r="C90" i="29"/>
  <c r="AE90" i="29" s="1"/>
  <c r="BA90" i="29"/>
  <c r="AS90" i="29"/>
  <c r="B90" i="29"/>
  <c r="AD90" i="29" s="1"/>
  <c r="AG90" i="29" s="1"/>
  <c r="G90" i="29" s="1"/>
  <c r="AR90" i="29"/>
  <c r="AQ90" i="29"/>
  <c r="AY90" i="29"/>
  <c r="AU90" i="29"/>
  <c r="AZ90" i="29"/>
  <c r="BC90" i="29"/>
  <c r="BG88" i="29"/>
  <c r="O88" i="29" s="1"/>
  <c r="N88" i="29" s="1"/>
  <c r="BH88" i="29"/>
  <c r="R88" i="29" s="1"/>
  <c r="Q88" i="29" s="1"/>
  <c r="BJ88" i="29"/>
  <c r="X88" i="29" s="1"/>
  <c r="W88" i="29" s="1"/>
  <c r="AH89" i="29"/>
  <c r="J89" i="29" s="1"/>
  <c r="BR87" i="29"/>
  <c r="BD88" i="29"/>
  <c r="F88" i="29" s="1"/>
  <c r="E88" i="29" s="1"/>
  <c r="BS88" i="29" l="1"/>
  <c r="BP680" i="29"/>
  <c r="BQ680" i="29"/>
  <c r="BR680" i="29"/>
  <c r="BS680" i="29"/>
  <c r="AB679" i="29"/>
  <c r="S682" i="29"/>
  <c r="BI682" i="29" s="1"/>
  <c r="U682" i="29" s="1"/>
  <c r="T682" i="29" s="1"/>
  <c r="BT681" i="29"/>
  <c r="Z680" i="29"/>
  <c r="BL680" i="29"/>
  <c r="AJ682" i="29"/>
  <c r="P682" i="29" s="1"/>
  <c r="BG681" i="29"/>
  <c r="O681" i="29" s="1"/>
  <c r="N681" i="29" s="1"/>
  <c r="BU680" i="29"/>
  <c r="BI681" i="29"/>
  <c r="U681" i="29" s="1"/>
  <c r="T681" i="29" s="1"/>
  <c r="AS683" i="29"/>
  <c r="BA683" i="29"/>
  <c r="AT683" i="29"/>
  <c r="BB683" i="29"/>
  <c r="AU683" i="29"/>
  <c r="BC683" i="29"/>
  <c r="AW683" i="29"/>
  <c r="AN683" i="29"/>
  <c r="AY683" i="29"/>
  <c r="AC684" i="29"/>
  <c r="B683" i="29"/>
  <c r="AD683" i="29" s="1"/>
  <c r="AM683" i="29" s="1"/>
  <c r="Y683" i="29" s="1"/>
  <c r="AO683" i="29"/>
  <c r="AZ683" i="29"/>
  <c r="C683" i="29"/>
  <c r="AE683" i="29" s="1"/>
  <c r="AP683" i="29"/>
  <c r="AQ683" i="29"/>
  <c r="AR683" i="29"/>
  <c r="AV683" i="29"/>
  <c r="AX683" i="29"/>
  <c r="AI682" i="29"/>
  <c r="M682" i="29" s="1"/>
  <c r="AL682" i="29"/>
  <c r="V682" i="29" s="1"/>
  <c r="BO680" i="29"/>
  <c r="AG682" i="29"/>
  <c r="G682" i="29" s="1"/>
  <c r="BP681" i="29"/>
  <c r="BN680" i="29"/>
  <c r="BN681" i="29"/>
  <c r="AH682" i="29"/>
  <c r="J682" i="29" s="1"/>
  <c r="BL681" i="29"/>
  <c r="Z681" i="29"/>
  <c r="BH681" i="29"/>
  <c r="R681" i="29" s="1"/>
  <c r="Q681" i="29" s="1"/>
  <c r="AM682" i="29"/>
  <c r="Y682" i="29" s="1"/>
  <c r="AF682" i="29"/>
  <c r="D682" i="29" s="1"/>
  <c r="BO681" i="29"/>
  <c r="BU89" i="29"/>
  <c r="BR89" i="29"/>
  <c r="AB87" i="29"/>
  <c r="BQ88" i="29"/>
  <c r="BN88" i="29"/>
  <c r="AH90" i="29"/>
  <c r="J90" i="29" s="1"/>
  <c r="BF90" i="29" s="1"/>
  <c r="L90" i="29" s="1"/>
  <c r="K90" i="29" s="1"/>
  <c r="BE89" i="29"/>
  <c r="I89" i="29" s="1"/>
  <c r="H89" i="29" s="1"/>
  <c r="BR88" i="29"/>
  <c r="AJ90" i="29"/>
  <c r="P90" i="29" s="1"/>
  <c r="BL88" i="29"/>
  <c r="BD89" i="29"/>
  <c r="AF90" i="29"/>
  <c r="D90" i="29" s="1"/>
  <c r="AI90" i="29"/>
  <c r="M90" i="29" s="1"/>
  <c r="BS89" i="29"/>
  <c r="BT89" i="29"/>
  <c r="BP88" i="29"/>
  <c r="BE90" i="29"/>
  <c r="I90" i="29" s="1"/>
  <c r="H90" i="29" s="1"/>
  <c r="AL90" i="29"/>
  <c r="V90" i="29" s="1"/>
  <c r="AK90" i="29"/>
  <c r="S90" i="29" s="1"/>
  <c r="BC91" i="29"/>
  <c r="AU91" i="29"/>
  <c r="BB91" i="29"/>
  <c r="AT91" i="29"/>
  <c r="C91" i="29"/>
  <c r="AE91" i="29" s="1"/>
  <c r="BA91" i="29"/>
  <c r="AS91" i="29"/>
  <c r="B91" i="29"/>
  <c r="AD91" i="29" s="1"/>
  <c r="AG91" i="29" s="1"/>
  <c r="AY91" i="29"/>
  <c r="AQ91" i="29"/>
  <c r="AC92" i="29"/>
  <c r="AX91" i="29"/>
  <c r="AP91" i="29"/>
  <c r="AV91" i="29"/>
  <c r="AR91" i="29"/>
  <c r="AO91" i="29"/>
  <c r="AN91" i="29"/>
  <c r="AZ91" i="29"/>
  <c r="AW91" i="29"/>
  <c r="BF89" i="29"/>
  <c r="L89" i="29" s="1"/>
  <c r="K89" i="29" s="1"/>
  <c r="BT88" i="29"/>
  <c r="AM90" i="29"/>
  <c r="Y90" i="29" s="1"/>
  <c r="BK90" i="29" s="1"/>
  <c r="AA90" i="29" s="1"/>
  <c r="BG89" i="29"/>
  <c r="O89" i="29" s="1"/>
  <c r="N89" i="29" s="1"/>
  <c r="AF683" i="29" l="1"/>
  <c r="D683" i="29" s="1"/>
  <c r="AG683" i="29"/>
  <c r="G683" i="29" s="1"/>
  <c r="BE683" i="29" s="1"/>
  <c r="I683" i="29" s="1"/>
  <c r="H683" i="29" s="1"/>
  <c r="G91" i="29"/>
  <c r="AH683" i="29"/>
  <c r="AI683" i="29"/>
  <c r="M683" i="29" s="1"/>
  <c r="BQ681" i="29"/>
  <c r="BK683" i="29"/>
  <c r="AA683" i="29" s="1"/>
  <c r="BU683" i="29" s="1"/>
  <c r="BG682" i="29"/>
  <c r="O682" i="29" s="1"/>
  <c r="N682" i="29" s="1"/>
  <c r="AL683" i="29"/>
  <c r="V683" i="29" s="1"/>
  <c r="C684" i="29"/>
  <c r="AE684" i="29" s="1"/>
  <c r="AQ684" i="29"/>
  <c r="AY684" i="29"/>
  <c r="AS684" i="29"/>
  <c r="AT684" i="29"/>
  <c r="BB684" i="29"/>
  <c r="AU684" i="29"/>
  <c r="BC684" i="29"/>
  <c r="AN684" i="29"/>
  <c r="AV684" i="29"/>
  <c r="AO684" i="29"/>
  <c r="AW684" i="29"/>
  <c r="AZ684" i="29"/>
  <c r="BA684" i="29"/>
  <c r="AC685" i="29"/>
  <c r="B684" i="29"/>
  <c r="AD684" i="29" s="1"/>
  <c r="AI684" i="29" s="1"/>
  <c r="M684" i="29" s="1"/>
  <c r="AP684" i="29"/>
  <c r="AR684" i="29"/>
  <c r="AX684" i="29"/>
  <c r="BF682" i="29"/>
  <c r="L682" i="29" s="1"/>
  <c r="K682" i="29" s="1"/>
  <c r="J683" i="29"/>
  <c r="BH682" i="29"/>
  <c r="R682" i="29" s="1"/>
  <c r="Q682" i="29" s="1"/>
  <c r="BG683" i="29"/>
  <c r="O683" i="29" s="1"/>
  <c r="N683" i="29" s="1"/>
  <c r="BD682" i="29"/>
  <c r="F682" i="29" s="1"/>
  <c r="E682" i="29" s="1"/>
  <c r="AK683" i="29"/>
  <c r="S683" i="29" s="1"/>
  <c r="AB680" i="29"/>
  <c r="BK682" i="29"/>
  <c r="AA682" i="29" s="1"/>
  <c r="BU682" i="29" s="1"/>
  <c r="AJ683" i="29"/>
  <c r="P683" i="29" s="1"/>
  <c r="BS681" i="29"/>
  <c r="BJ682" i="29"/>
  <c r="X682" i="29" s="1"/>
  <c r="W682" i="29" s="1"/>
  <c r="BR681" i="29"/>
  <c r="BE682" i="29"/>
  <c r="I682" i="29" s="1"/>
  <c r="H682" i="29" s="1"/>
  <c r="BS682" i="29"/>
  <c r="BO89" i="29"/>
  <c r="BO90" i="29"/>
  <c r="BP89" i="29"/>
  <c r="AH91" i="29"/>
  <c r="J91" i="29" s="1"/>
  <c r="AB88" i="29"/>
  <c r="BE91" i="29"/>
  <c r="I91" i="29" s="1"/>
  <c r="H91" i="29" s="1"/>
  <c r="AM91" i="29"/>
  <c r="Y91" i="29" s="1"/>
  <c r="BK91" i="29" s="1"/>
  <c r="AA91" i="29" s="1"/>
  <c r="AL91" i="29"/>
  <c r="V91" i="29" s="1"/>
  <c r="AZ92" i="29"/>
  <c r="AR92" i="29"/>
  <c r="AY92" i="29"/>
  <c r="AQ92" i="29"/>
  <c r="AC93" i="29"/>
  <c r="AX92" i="29"/>
  <c r="AP92" i="29"/>
  <c r="AV92" i="29"/>
  <c r="AN92" i="29"/>
  <c r="BC92" i="29"/>
  <c r="AU92" i="29"/>
  <c r="AW92" i="29"/>
  <c r="AT92" i="29"/>
  <c r="B92" i="29"/>
  <c r="AD92" i="29" s="1"/>
  <c r="AL92" i="29" s="1"/>
  <c r="BB92" i="29"/>
  <c r="AS92" i="29"/>
  <c r="AO92" i="29"/>
  <c r="BA92" i="29"/>
  <c r="C92" i="29"/>
  <c r="AE92" i="29" s="1"/>
  <c r="F89" i="29"/>
  <c r="BL89" i="29"/>
  <c r="AI91" i="29"/>
  <c r="M91" i="29" s="1"/>
  <c r="BQ89" i="29"/>
  <c r="AF91" i="29"/>
  <c r="D91" i="29" s="1"/>
  <c r="BH90" i="29"/>
  <c r="R90" i="29" s="1"/>
  <c r="Q90" i="29" s="1"/>
  <c r="BI90" i="29"/>
  <c r="U90" i="29" s="1"/>
  <c r="T90" i="29" s="1"/>
  <c r="BG90" i="29"/>
  <c r="O90" i="29" s="1"/>
  <c r="N90" i="29" s="1"/>
  <c r="BU90" i="29"/>
  <c r="Z90" i="29"/>
  <c r="BJ90" i="29"/>
  <c r="X90" i="29" s="1"/>
  <c r="W90" i="29" s="1"/>
  <c r="BD90" i="29"/>
  <c r="F90" i="29" s="1"/>
  <c r="E90" i="29" s="1"/>
  <c r="AK91" i="29"/>
  <c r="S91" i="29" s="1"/>
  <c r="AJ91" i="29"/>
  <c r="P91" i="29" s="1"/>
  <c r="BP90" i="29"/>
  <c r="BR682" i="29" l="1"/>
  <c r="AB681" i="29"/>
  <c r="BO91" i="29"/>
  <c r="BO682" i="29"/>
  <c r="BF91" i="29"/>
  <c r="L91" i="29" s="1"/>
  <c r="K91" i="29" s="1"/>
  <c r="BP682" i="29"/>
  <c r="BS90" i="29"/>
  <c r="BN682" i="29"/>
  <c r="BG684" i="29"/>
  <c r="O684" i="29" s="1"/>
  <c r="N684" i="29" s="1"/>
  <c r="AJ684" i="29"/>
  <c r="P684" i="29" s="1"/>
  <c r="AL684" i="29"/>
  <c r="V684" i="29" s="1"/>
  <c r="BO683" i="29"/>
  <c r="AG684" i="29"/>
  <c r="G684" i="29" s="1"/>
  <c r="BF683" i="29"/>
  <c r="L683" i="29" s="1"/>
  <c r="K683" i="29" s="1"/>
  <c r="AH684" i="29"/>
  <c r="J684" i="29" s="1"/>
  <c r="BJ683" i="29"/>
  <c r="X683" i="29" s="1"/>
  <c r="W683" i="29" s="1"/>
  <c r="BT682" i="29"/>
  <c r="BI683" i="29"/>
  <c r="U683" i="29" s="1"/>
  <c r="T683" i="29" s="1"/>
  <c r="AR685" i="29"/>
  <c r="AZ685" i="29"/>
  <c r="AC686" i="29"/>
  <c r="AU685" i="29"/>
  <c r="BC685" i="29"/>
  <c r="AN685" i="29"/>
  <c r="AV685" i="29"/>
  <c r="AO685" i="29"/>
  <c r="AW685" i="29"/>
  <c r="B685" i="29"/>
  <c r="AD685" i="29" s="1"/>
  <c r="AG685" i="29" s="1"/>
  <c r="AP685" i="29"/>
  <c r="AX685" i="29"/>
  <c r="C685" i="29"/>
  <c r="AE685" i="29" s="1"/>
  <c r="AS685" i="29"/>
  <c r="AT685" i="29"/>
  <c r="AY685" i="29"/>
  <c r="BA685" i="29"/>
  <c r="BB685" i="29"/>
  <c r="AQ685" i="29"/>
  <c r="AF684" i="29"/>
  <c r="D684" i="29" s="1"/>
  <c r="AK684" i="29"/>
  <c r="S684" i="29" s="1"/>
  <c r="BD683" i="29"/>
  <c r="F683" i="29" s="1"/>
  <c r="E683" i="29" s="1"/>
  <c r="BQ682" i="29"/>
  <c r="BH683" i="29"/>
  <c r="R683" i="29" s="1"/>
  <c r="Q683" i="29" s="1"/>
  <c r="AM684" i="29"/>
  <c r="Y684" i="29" s="1"/>
  <c r="BL682" i="29"/>
  <c r="Z682" i="29"/>
  <c r="BQ683" i="29"/>
  <c r="Z683" i="29"/>
  <c r="BN90" i="29"/>
  <c r="BT90" i="29"/>
  <c r="AI92" i="29"/>
  <c r="M92" i="29" s="1"/>
  <c r="AK92" i="29"/>
  <c r="S92" i="29" s="1"/>
  <c r="AF92" i="29"/>
  <c r="D92" i="29" s="1"/>
  <c r="BD92" i="29" s="1"/>
  <c r="F92" i="29" s="1"/>
  <c r="E92" i="29" s="1"/>
  <c r="AG92" i="29"/>
  <c r="G92" i="29" s="1"/>
  <c r="AM92" i="29"/>
  <c r="Y92" i="29" s="1"/>
  <c r="BK92" i="29" s="1"/>
  <c r="AA92" i="29" s="1"/>
  <c r="BU92" i="29" s="1"/>
  <c r="E89" i="29"/>
  <c r="BN89" i="29"/>
  <c r="AB89" i="29" s="1"/>
  <c r="BR90" i="29"/>
  <c r="AH92" i="29"/>
  <c r="J92" i="29" s="1"/>
  <c r="BH91" i="29"/>
  <c r="R91" i="29" s="1"/>
  <c r="Q91" i="29" s="1"/>
  <c r="BL90" i="29"/>
  <c r="BJ91" i="29"/>
  <c r="X91" i="29" s="1"/>
  <c r="W91" i="29" s="1"/>
  <c r="BD91" i="29"/>
  <c r="F91" i="29" s="1"/>
  <c r="E91" i="29" s="1"/>
  <c r="BU91" i="29"/>
  <c r="Z91" i="29"/>
  <c r="V92" i="29"/>
  <c r="BI91" i="29"/>
  <c r="U91" i="29" s="1"/>
  <c r="T91" i="29" s="1"/>
  <c r="BQ90" i="29"/>
  <c r="BG91" i="29"/>
  <c r="O91" i="29" s="1"/>
  <c r="N91" i="29" s="1"/>
  <c r="AJ92" i="29"/>
  <c r="P92" i="29" s="1"/>
  <c r="AW93" i="29"/>
  <c r="AO93" i="29"/>
  <c r="AV93" i="29"/>
  <c r="AN93" i="29"/>
  <c r="BC93" i="29"/>
  <c r="AU93" i="29"/>
  <c r="BA93" i="29"/>
  <c r="AS93" i="29"/>
  <c r="B93" i="29"/>
  <c r="AD93" i="29" s="1"/>
  <c r="AM93" i="29" s="1"/>
  <c r="Y93" i="29" s="1"/>
  <c r="AZ93" i="29"/>
  <c r="AR93" i="29"/>
  <c r="AY93" i="29"/>
  <c r="BB93" i="29"/>
  <c r="AX93" i="29"/>
  <c r="C93" i="29"/>
  <c r="AE93" i="29" s="1"/>
  <c r="AT93" i="29"/>
  <c r="AQ93" i="29"/>
  <c r="AP93" i="29"/>
  <c r="AC94" i="29"/>
  <c r="AF685" i="29" l="1"/>
  <c r="D685" i="29" s="1"/>
  <c r="AB682" i="29"/>
  <c r="AL685" i="29"/>
  <c r="V685" i="29" s="1"/>
  <c r="BP91" i="29"/>
  <c r="BS683" i="29"/>
  <c r="AB90" i="29"/>
  <c r="BT683" i="29"/>
  <c r="BR683" i="29"/>
  <c r="G685" i="29"/>
  <c r="BE685" i="29" s="1"/>
  <c r="I685" i="29" s="1"/>
  <c r="H685" i="29" s="1"/>
  <c r="BL683" i="29"/>
  <c r="AK685" i="29"/>
  <c r="S685" i="29" s="1"/>
  <c r="AJ685" i="29"/>
  <c r="P685" i="29" s="1"/>
  <c r="BP683" i="29"/>
  <c r="BJ684" i="29"/>
  <c r="X684" i="29" s="1"/>
  <c r="W684" i="29" s="1"/>
  <c r="BJ685" i="29"/>
  <c r="X685" i="29" s="1"/>
  <c r="W685" i="29" s="1"/>
  <c r="BE684" i="29"/>
  <c r="I684" i="29" s="1"/>
  <c r="H684" i="29" s="1"/>
  <c r="AI685" i="29"/>
  <c r="M685" i="29" s="1"/>
  <c r="AH685" i="29"/>
  <c r="J685" i="29" s="1"/>
  <c r="BI684" i="29"/>
  <c r="U684" i="29" s="1"/>
  <c r="T684" i="29" s="1"/>
  <c r="AM685" i="29"/>
  <c r="Y685" i="29" s="1"/>
  <c r="BH684" i="29"/>
  <c r="R684" i="29" s="1"/>
  <c r="Q684" i="29" s="1"/>
  <c r="BD685" i="29"/>
  <c r="F685" i="29" s="1"/>
  <c r="E685" i="29" s="1"/>
  <c r="BN683" i="29"/>
  <c r="BK684" i="29"/>
  <c r="AA684" i="29" s="1"/>
  <c r="BU684" i="29" s="1"/>
  <c r="BD684" i="29"/>
  <c r="F684" i="29" s="1"/>
  <c r="E684" i="29" s="1"/>
  <c r="BN684" i="29"/>
  <c r="AS686" i="29"/>
  <c r="BA686" i="29"/>
  <c r="AN686" i="29"/>
  <c r="AV686" i="29"/>
  <c r="AO686" i="29"/>
  <c r="AW686" i="29"/>
  <c r="B686" i="29"/>
  <c r="AD686" i="29" s="1"/>
  <c r="AG686" i="29" s="1"/>
  <c r="G686" i="29" s="1"/>
  <c r="AP686" i="29"/>
  <c r="AX686" i="29"/>
  <c r="C686" i="29"/>
  <c r="AE686" i="29" s="1"/>
  <c r="AQ686" i="29"/>
  <c r="AY686" i="29"/>
  <c r="AR686" i="29"/>
  <c r="AT686" i="29"/>
  <c r="AU686" i="29"/>
  <c r="AZ686" i="29"/>
  <c r="BB686" i="29"/>
  <c r="BC686" i="29"/>
  <c r="AC687" i="29"/>
  <c r="BQ684" i="29"/>
  <c r="BF684" i="29"/>
  <c r="L684" i="29" s="1"/>
  <c r="K684" i="29" s="1"/>
  <c r="BT91" i="29"/>
  <c r="BQ91" i="29"/>
  <c r="BN91" i="29"/>
  <c r="BF92" i="29"/>
  <c r="L92" i="29" s="1"/>
  <c r="K92" i="29" s="1"/>
  <c r="AG93" i="29"/>
  <c r="G93" i="29" s="1"/>
  <c r="BS91" i="29"/>
  <c r="AH93" i="29"/>
  <c r="J93" i="29" s="1"/>
  <c r="BH92" i="29"/>
  <c r="R92" i="29" s="1"/>
  <c r="Q92" i="29" s="1"/>
  <c r="BJ92" i="29"/>
  <c r="X92" i="29" s="1"/>
  <c r="W92" i="29" s="1"/>
  <c r="BL91" i="29"/>
  <c r="BI92" i="29"/>
  <c r="U92" i="29" s="1"/>
  <c r="T92" i="29" s="1"/>
  <c r="BK93" i="29"/>
  <c r="AA93" i="29" s="1"/>
  <c r="BU93" i="29" s="1"/>
  <c r="AL93" i="29"/>
  <c r="V93" i="29" s="1"/>
  <c r="Z92" i="29"/>
  <c r="BL92" i="29"/>
  <c r="BA94" i="29"/>
  <c r="AS94" i="29"/>
  <c r="C94" i="29"/>
  <c r="AE94" i="29" s="1"/>
  <c r="AZ94" i="29"/>
  <c r="AR94" i="29"/>
  <c r="B94" i="29"/>
  <c r="AD94" i="29" s="1"/>
  <c r="AL94" i="29" s="1"/>
  <c r="V94" i="29" s="1"/>
  <c r="AY94" i="29"/>
  <c r="AQ94" i="29"/>
  <c r="AW94" i="29"/>
  <c r="AO94" i="29"/>
  <c r="AV94" i="29"/>
  <c r="AN94" i="29"/>
  <c r="BB94" i="29"/>
  <c r="AX94" i="29"/>
  <c r="AC95" i="29"/>
  <c r="BC94" i="29"/>
  <c r="AU94" i="29"/>
  <c r="AT94" i="29"/>
  <c r="AP94" i="29"/>
  <c r="AI93" i="29"/>
  <c r="M93" i="29" s="1"/>
  <c r="AK93" i="29"/>
  <c r="S93" i="29" s="1"/>
  <c r="BR91" i="29"/>
  <c r="AB91" i="29" s="1"/>
  <c r="BG92" i="29"/>
  <c r="O92" i="29" s="1"/>
  <c r="N92" i="29" s="1"/>
  <c r="AJ93" i="29"/>
  <c r="P93" i="29" s="1"/>
  <c r="AF93" i="29"/>
  <c r="D93" i="29" s="1"/>
  <c r="BN92" i="29"/>
  <c r="BE92" i="29"/>
  <c r="I92" i="29" s="1"/>
  <c r="H92" i="29" s="1"/>
  <c r="BT684" i="29" l="1"/>
  <c r="AM686" i="29"/>
  <c r="AB683" i="29"/>
  <c r="BO684" i="29"/>
  <c r="BN685" i="29"/>
  <c r="BO685" i="29"/>
  <c r="AL686" i="29"/>
  <c r="V686" i="29" s="1"/>
  <c r="BE686" i="29"/>
  <c r="I686" i="29" s="1"/>
  <c r="H686" i="29" s="1"/>
  <c r="BP684" i="29"/>
  <c r="BL684" i="29"/>
  <c r="Z684" i="29"/>
  <c r="BS684" i="29"/>
  <c r="AF686" i="29"/>
  <c r="D686" i="29" s="1"/>
  <c r="BF685" i="29"/>
  <c r="L685" i="29" s="1"/>
  <c r="K685" i="29" s="1"/>
  <c r="Y686" i="29"/>
  <c r="AH686" i="29"/>
  <c r="J686" i="29" s="1"/>
  <c r="BG685" i="29"/>
  <c r="O685" i="29" s="1"/>
  <c r="N685" i="29" s="1"/>
  <c r="BH685" i="29"/>
  <c r="R685" i="29" s="1"/>
  <c r="Q685" i="29" s="1"/>
  <c r="BI685" i="29"/>
  <c r="U685" i="29" s="1"/>
  <c r="T685" i="29" s="1"/>
  <c r="AJ686" i="29"/>
  <c r="P686" i="29" s="1"/>
  <c r="AK686" i="29"/>
  <c r="S686" i="29" s="1"/>
  <c r="BR684" i="29"/>
  <c r="AT687" i="29"/>
  <c r="BB687" i="29"/>
  <c r="AO687" i="29"/>
  <c r="AW687" i="29"/>
  <c r="B687" i="29"/>
  <c r="AD687" i="29" s="1"/>
  <c r="AG687" i="29" s="1"/>
  <c r="AP687" i="29"/>
  <c r="AX687" i="29"/>
  <c r="C687" i="29"/>
  <c r="AE687" i="29" s="1"/>
  <c r="AQ687" i="29"/>
  <c r="AY687" i="29"/>
  <c r="AR687" i="29"/>
  <c r="AZ687" i="29"/>
  <c r="AC688" i="29"/>
  <c r="BA687" i="29"/>
  <c r="BC687" i="29"/>
  <c r="AN687" i="29"/>
  <c r="AS687" i="29"/>
  <c r="AU687" i="29"/>
  <c r="AV687" i="29"/>
  <c r="AI686" i="29"/>
  <c r="M686" i="29" s="1"/>
  <c r="BK685" i="29"/>
  <c r="AA685" i="29" s="1"/>
  <c r="BU685" i="29" s="1"/>
  <c r="BT685" i="29"/>
  <c r="BR92" i="29"/>
  <c r="BP92" i="29"/>
  <c r="BJ94" i="29"/>
  <c r="X94" i="29" s="1"/>
  <c r="W94" i="29" s="1"/>
  <c r="BJ93" i="29"/>
  <c r="X93" i="29" s="1"/>
  <c r="W93" i="29" s="1"/>
  <c r="AI94" i="29"/>
  <c r="M94" i="29" s="1"/>
  <c r="BO92" i="29"/>
  <c r="BI93" i="29"/>
  <c r="U93" i="29" s="1"/>
  <c r="T93" i="29" s="1"/>
  <c r="AM94" i="29"/>
  <c r="Y94" i="29" s="1"/>
  <c r="BS92" i="29"/>
  <c r="BE93" i="29"/>
  <c r="I93" i="29" s="1"/>
  <c r="H93" i="29" s="1"/>
  <c r="BF93" i="29"/>
  <c r="L93" i="29" s="1"/>
  <c r="K93" i="29" s="1"/>
  <c r="AH94" i="29"/>
  <c r="J94" i="29" s="1"/>
  <c r="AG94" i="29"/>
  <c r="G94" i="29" s="1"/>
  <c r="AJ94" i="29"/>
  <c r="P94" i="29" s="1"/>
  <c r="BG93" i="29"/>
  <c r="O93" i="29" s="1"/>
  <c r="N93" i="29" s="1"/>
  <c r="BH93" i="29"/>
  <c r="R93" i="29" s="1"/>
  <c r="Q93" i="29" s="1"/>
  <c r="BQ92" i="29"/>
  <c r="AF94" i="29"/>
  <c r="D94" i="29" s="1"/>
  <c r="BT92" i="29"/>
  <c r="AK94" i="29"/>
  <c r="S94" i="29" s="1"/>
  <c r="Z93" i="29"/>
  <c r="BD93" i="29"/>
  <c r="F93" i="29" s="1"/>
  <c r="E93" i="29" s="1"/>
  <c r="AC96" i="29"/>
  <c r="AX95" i="29"/>
  <c r="AP95" i="29"/>
  <c r="AW95" i="29"/>
  <c r="AO95" i="29"/>
  <c r="AV95" i="29"/>
  <c r="AN95" i="29"/>
  <c r="BB95" i="29"/>
  <c r="AT95" i="29"/>
  <c r="C95" i="29"/>
  <c r="AE95" i="29" s="1"/>
  <c r="BA95" i="29"/>
  <c r="AS95" i="29"/>
  <c r="B95" i="29"/>
  <c r="AD95" i="29" s="1"/>
  <c r="AL95" i="29" s="1"/>
  <c r="BC95" i="29"/>
  <c r="AQ95" i="29"/>
  <c r="AZ95" i="29"/>
  <c r="AY95" i="29"/>
  <c r="AU95" i="29"/>
  <c r="AR95" i="29"/>
  <c r="AB92" i="29" l="1"/>
  <c r="AB684" i="29"/>
  <c r="AJ687" i="29"/>
  <c r="P687" i="29" s="1"/>
  <c r="AM687" i="29"/>
  <c r="AK687" i="29"/>
  <c r="S687" i="29" s="1"/>
  <c r="BO686" i="29"/>
  <c r="Y687" i="29"/>
  <c r="BK687" i="29" s="1"/>
  <c r="AA687" i="29" s="1"/>
  <c r="BU687" i="29" s="1"/>
  <c r="BR685" i="29"/>
  <c r="G687" i="29"/>
  <c r="BE687" i="29" s="1"/>
  <c r="I687" i="29" s="1"/>
  <c r="H687" i="29" s="1"/>
  <c r="BS685" i="29"/>
  <c r="AU688" i="29"/>
  <c r="BC688" i="29"/>
  <c r="B688" i="29"/>
  <c r="AD688" i="29" s="1"/>
  <c r="AK688" i="29" s="1"/>
  <c r="AP688" i="29"/>
  <c r="AX688" i="29"/>
  <c r="C688" i="29"/>
  <c r="AE688" i="29" s="1"/>
  <c r="AQ688" i="29"/>
  <c r="AY688" i="29"/>
  <c r="AR688" i="29"/>
  <c r="AZ688" i="29"/>
  <c r="AC689" i="29"/>
  <c r="AS688" i="29"/>
  <c r="BA688" i="29"/>
  <c r="AT688" i="29"/>
  <c r="AV688" i="29"/>
  <c r="AW688" i="29"/>
  <c r="BB688" i="29"/>
  <c r="AN688" i="29"/>
  <c r="AO688" i="29"/>
  <c r="AL687" i="29"/>
  <c r="V687" i="29" s="1"/>
  <c r="BD686" i="29"/>
  <c r="F686" i="29" s="1"/>
  <c r="E686" i="29" s="1"/>
  <c r="AH687" i="29"/>
  <c r="J687" i="29" s="1"/>
  <c r="BH687" i="29"/>
  <c r="R687" i="29" s="1"/>
  <c r="Q687" i="29" s="1"/>
  <c r="BI686" i="29"/>
  <c r="U686" i="29" s="1"/>
  <c r="T686" i="29" s="1"/>
  <c r="BQ685" i="29"/>
  <c r="BL685" i="29"/>
  <c r="Z685" i="29"/>
  <c r="BH686" i="29"/>
  <c r="R686" i="29" s="1"/>
  <c r="Q686" i="29" s="1"/>
  <c r="BG686" i="29"/>
  <c r="O686" i="29" s="1"/>
  <c r="N686" i="29" s="1"/>
  <c r="BF686" i="29"/>
  <c r="L686" i="29" s="1"/>
  <c r="K686" i="29" s="1"/>
  <c r="AF687" i="29"/>
  <c r="D687" i="29" s="1"/>
  <c r="AI687" i="29"/>
  <c r="M687" i="29" s="1"/>
  <c r="BK686" i="29"/>
  <c r="AA686" i="29" s="1"/>
  <c r="BU686" i="29" s="1"/>
  <c r="BJ686" i="29"/>
  <c r="X686" i="29" s="1"/>
  <c r="W686" i="29" s="1"/>
  <c r="BP685" i="29"/>
  <c r="BS93" i="29"/>
  <c r="BO93" i="29"/>
  <c r="AF95" i="29"/>
  <c r="D95" i="29" s="1"/>
  <c r="AH95" i="29"/>
  <c r="J95" i="29" s="1"/>
  <c r="BF95" i="29" s="1"/>
  <c r="L95" i="29" s="1"/>
  <c r="K95" i="29" s="1"/>
  <c r="BR93" i="29"/>
  <c r="BT94" i="29"/>
  <c r="BN93" i="29"/>
  <c r="BD94" i="29"/>
  <c r="F94" i="29" s="1"/>
  <c r="E94" i="29" s="1"/>
  <c r="AJ95" i="29"/>
  <c r="P95" i="29" s="1"/>
  <c r="BC96" i="29"/>
  <c r="AU96" i="29"/>
  <c r="BB96" i="29"/>
  <c r="AT96" i="29"/>
  <c r="C96" i="29"/>
  <c r="AE96" i="29" s="1"/>
  <c r="BA96" i="29"/>
  <c r="AS96" i="29"/>
  <c r="B96" i="29"/>
  <c r="AD96" i="29" s="1"/>
  <c r="AL96" i="29" s="1"/>
  <c r="AY96" i="29"/>
  <c r="AQ96" i="29"/>
  <c r="AC97" i="29"/>
  <c r="AX96" i="29"/>
  <c r="AP96" i="29"/>
  <c r="AR96" i="29"/>
  <c r="AZ96" i="29"/>
  <c r="AO96" i="29"/>
  <c r="AW96" i="29"/>
  <c r="AV96" i="29"/>
  <c r="AN96" i="29"/>
  <c r="BP93" i="29"/>
  <c r="BG94" i="29"/>
  <c r="O94" i="29" s="1"/>
  <c r="N94" i="29" s="1"/>
  <c r="AM95" i="29"/>
  <c r="Y95" i="29" s="1"/>
  <c r="BK95" i="29" s="1"/>
  <c r="AA95" i="29" s="1"/>
  <c r="BL93" i="29"/>
  <c r="BQ93" i="29"/>
  <c r="BT93" i="29"/>
  <c r="V95" i="29"/>
  <c r="BF94" i="29"/>
  <c r="L94" i="29" s="1"/>
  <c r="K94" i="29" s="1"/>
  <c r="AI95" i="29"/>
  <c r="M95" i="29" s="1"/>
  <c r="AK95" i="29"/>
  <c r="S95" i="29" s="1"/>
  <c r="BI94" i="29"/>
  <c r="U94" i="29" s="1"/>
  <c r="T94" i="29" s="1"/>
  <c r="BH94" i="29"/>
  <c r="R94" i="29" s="1"/>
  <c r="Q94" i="29" s="1"/>
  <c r="AG95" i="29"/>
  <c r="G95" i="29" s="1"/>
  <c r="BE94" i="29"/>
  <c r="I94" i="29" s="1"/>
  <c r="H94" i="29" s="1"/>
  <c r="BK94" i="29"/>
  <c r="AA94" i="29" s="1"/>
  <c r="BU94" i="29" s="1"/>
  <c r="BI687" i="29" l="1"/>
  <c r="U687" i="29" s="1"/>
  <c r="T687" i="29" s="1"/>
  <c r="BQ686" i="29"/>
  <c r="AF688" i="29"/>
  <c r="D688" i="29" s="1"/>
  <c r="BD688" i="29" s="1"/>
  <c r="F688" i="29" s="1"/>
  <c r="E688" i="29" s="1"/>
  <c r="AJ688" i="29"/>
  <c r="P688" i="29" s="1"/>
  <c r="BH688" i="29" s="1"/>
  <c r="R688" i="29" s="1"/>
  <c r="Q688" i="29" s="1"/>
  <c r="BP94" i="29"/>
  <c r="BN686" i="29"/>
  <c r="S688" i="29"/>
  <c r="BI688" i="29" s="1"/>
  <c r="U688" i="29" s="1"/>
  <c r="T688" i="29" s="1"/>
  <c r="AB685" i="29"/>
  <c r="BP686" i="29"/>
  <c r="BT686" i="29"/>
  <c r="BS686" i="29"/>
  <c r="AH688" i="29"/>
  <c r="J688" i="29" s="1"/>
  <c r="BJ687" i="29"/>
  <c r="X687" i="29" s="1"/>
  <c r="W687" i="29" s="1"/>
  <c r="BF687" i="29"/>
  <c r="L687" i="29" s="1"/>
  <c r="K687" i="29" s="1"/>
  <c r="Z687" i="29"/>
  <c r="BL686" i="29"/>
  <c r="Z686" i="29"/>
  <c r="BG687" i="29"/>
  <c r="O687" i="29" s="1"/>
  <c r="N687" i="29" s="1"/>
  <c r="BD687" i="29"/>
  <c r="F687" i="29" s="1"/>
  <c r="E687" i="29" s="1"/>
  <c r="BR686" i="29"/>
  <c r="AB686" i="29" s="1"/>
  <c r="BR687" i="29"/>
  <c r="AL688" i="29"/>
  <c r="V688" i="29" s="1"/>
  <c r="AI688" i="29"/>
  <c r="M688" i="29" s="1"/>
  <c r="AM688" i="29"/>
  <c r="Y688" i="29" s="1"/>
  <c r="AN689" i="29"/>
  <c r="AV689" i="29"/>
  <c r="C689" i="29"/>
  <c r="AE689" i="29" s="1"/>
  <c r="AQ689" i="29"/>
  <c r="AY689" i="29"/>
  <c r="AR689" i="29"/>
  <c r="AZ689" i="29"/>
  <c r="AC690" i="29"/>
  <c r="AS689" i="29"/>
  <c r="BA689" i="29"/>
  <c r="AT689" i="29"/>
  <c r="BB689" i="29"/>
  <c r="AO689" i="29"/>
  <c r="AP689" i="29"/>
  <c r="B689" i="29"/>
  <c r="AD689" i="29" s="1"/>
  <c r="AM689" i="29" s="1"/>
  <c r="Y689" i="29" s="1"/>
  <c r="AU689" i="29"/>
  <c r="AW689" i="29"/>
  <c r="AX689" i="29"/>
  <c r="BC689" i="29"/>
  <c r="AG688" i="29"/>
  <c r="G688" i="29" s="1"/>
  <c r="BO687" i="29"/>
  <c r="BQ94" i="29"/>
  <c r="BP95" i="29"/>
  <c r="V96" i="29"/>
  <c r="BJ96" i="29" s="1"/>
  <c r="X96" i="29" s="1"/>
  <c r="W96" i="29" s="1"/>
  <c r="BR94" i="29"/>
  <c r="BS94" i="29"/>
  <c r="AB93" i="29"/>
  <c r="BN94" i="29"/>
  <c r="AM96" i="29"/>
  <c r="Y96" i="29" s="1"/>
  <c r="BK96" i="29" s="1"/>
  <c r="AA96" i="29" s="1"/>
  <c r="AF96" i="29"/>
  <c r="D96" i="29" s="1"/>
  <c r="BD96" i="29" s="1"/>
  <c r="F96" i="29" s="1"/>
  <c r="E96" i="29" s="1"/>
  <c r="BJ95" i="29"/>
  <c r="X95" i="29" s="1"/>
  <c r="W95" i="29" s="1"/>
  <c r="AH96" i="29"/>
  <c r="J96" i="29" s="1"/>
  <c r="Z94" i="29"/>
  <c r="BL94" i="29"/>
  <c r="BO94" i="29"/>
  <c r="BI95" i="29"/>
  <c r="U95" i="29" s="1"/>
  <c r="T95" i="29" s="1"/>
  <c r="BU95" i="29"/>
  <c r="Z95" i="29"/>
  <c r="AI96" i="29"/>
  <c r="M96" i="29" s="1"/>
  <c r="AZ97" i="29"/>
  <c r="AR97" i="29"/>
  <c r="AY97" i="29"/>
  <c r="AQ97" i="29"/>
  <c r="AC98" i="29"/>
  <c r="AX97" i="29"/>
  <c r="AP97" i="29"/>
  <c r="AV97" i="29"/>
  <c r="AN97" i="29"/>
  <c r="BC97" i="29"/>
  <c r="AU97" i="29"/>
  <c r="C97" i="29"/>
  <c r="AE97" i="29" s="1"/>
  <c r="B97" i="29"/>
  <c r="AD97" i="29" s="1"/>
  <c r="AK97" i="29" s="1"/>
  <c r="AO97" i="29"/>
  <c r="BB97" i="29"/>
  <c r="BA97" i="29"/>
  <c r="AW97" i="29"/>
  <c r="AT97" i="29"/>
  <c r="AS97" i="29"/>
  <c r="BH95" i="29"/>
  <c r="R95" i="29" s="1"/>
  <c r="Q95" i="29" s="1"/>
  <c r="BG95" i="29"/>
  <c r="O95" i="29" s="1"/>
  <c r="N95" i="29" s="1"/>
  <c r="AK96" i="29"/>
  <c r="S96" i="29" s="1"/>
  <c r="AJ96" i="29"/>
  <c r="P96" i="29" s="1"/>
  <c r="BD95" i="29"/>
  <c r="F95" i="29" s="1"/>
  <c r="E95" i="29" s="1"/>
  <c r="BE95" i="29"/>
  <c r="I95" i="29" s="1"/>
  <c r="H95" i="29" s="1"/>
  <c r="AG96" i="29"/>
  <c r="G96" i="29" s="1"/>
  <c r="BQ687" i="29" l="1"/>
  <c r="BS687" i="29"/>
  <c r="AF689" i="29"/>
  <c r="D689" i="29" s="1"/>
  <c r="BR688" i="29"/>
  <c r="BL687" i="29"/>
  <c r="BO95" i="29"/>
  <c r="AG689" i="29"/>
  <c r="G689" i="29" s="1"/>
  <c r="BE689" i="29" s="1"/>
  <c r="I689" i="29" s="1"/>
  <c r="H689" i="29" s="1"/>
  <c r="BP687" i="29"/>
  <c r="BS688" i="29"/>
  <c r="BK689" i="29"/>
  <c r="AA689" i="29" s="1"/>
  <c r="BU689" i="29" s="1"/>
  <c r="AJ689" i="29"/>
  <c r="P689" i="29" s="1"/>
  <c r="AL689" i="29"/>
  <c r="V689" i="29" s="1"/>
  <c r="BG688" i="29"/>
  <c r="O688" i="29" s="1"/>
  <c r="N688" i="29" s="1"/>
  <c r="BJ688" i="29"/>
  <c r="X688" i="29" s="1"/>
  <c r="W688" i="29" s="1"/>
  <c r="BT687" i="29"/>
  <c r="BE688" i="29"/>
  <c r="I688" i="29" s="1"/>
  <c r="H688" i="29" s="1"/>
  <c r="AK689" i="29"/>
  <c r="S689" i="29" s="1"/>
  <c r="BF688" i="29"/>
  <c r="L688" i="29" s="1"/>
  <c r="K688" i="29" s="1"/>
  <c r="BP688" i="29"/>
  <c r="BD689" i="29"/>
  <c r="F689" i="29" s="1"/>
  <c r="E689" i="29" s="1"/>
  <c r="BK688" i="29"/>
  <c r="AA688" i="29" s="1"/>
  <c r="BU688" i="29" s="1"/>
  <c r="AI689" i="29"/>
  <c r="M689" i="29" s="1"/>
  <c r="AH689" i="29"/>
  <c r="J689" i="29" s="1"/>
  <c r="AO690" i="29"/>
  <c r="AW690" i="29"/>
  <c r="AR690" i="29"/>
  <c r="AZ690" i="29"/>
  <c r="AC691" i="29"/>
  <c r="AS690" i="29"/>
  <c r="BA690" i="29"/>
  <c r="AT690" i="29"/>
  <c r="BB690" i="29"/>
  <c r="AU690" i="29"/>
  <c r="BC690" i="29"/>
  <c r="AY690" i="29"/>
  <c r="AN690" i="29"/>
  <c r="AP690" i="29"/>
  <c r="B690" i="29"/>
  <c r="AD690" i="29" s="1"/>
  <c r="AJ690" i="29" s="1"/>
  <c r="AQ690" i="29"/>
  <c r="C690" i="29"/>
  <c r="AE690" i="29" s="1"/>
  <c r="AV690" i="29"/>
  <c r="AX690" i="29"/>
  <c r="BN687" i="29"/>
  <c r="BN688" i="29"/>
  <c r="BR95" i="29"/>
  <c r="AB94" i="29"/>
  <c r="AL97" i="29"/>
  <c r="V97" i="29" s="1"/>
  <c r="BJ97" i="29" s="1"/>
  <c r="X97" i="29" s="1"/>
  <c r="W97" i="29" s="1"/>
  <c r="BT95" i="29"/>
  <c r="AM97" i="29"/>
  <c r="Y97" i="29" s="1"/>
  <c r="BK97" i="29" s="1"/>
  <c r="AA97" i="29" s="1"/>
  <c r="BU96" i="29"/>
  <c r="AF97" i="29"/>
  <c r="D97" i="29" s="1"/>
  <c r="BD97" i="29" s="1"/>
  <c r="F97" i="29" s="1"/>
  <c r="E97" i="29" s="1"/>
  <c r="AH97" i="29"/>
  <c r="J97" i="29" s="1"/>
  <c r="AI97" i="29"/>
  <c r="M97" i="29" s="1"/>
  <c r="BN95" i="29"/>
  <c r="BT96" i="29"/>
  <c r="BQ95" i="29"/>
  <c r="BG96" i="29"/>
  <c r="O96" i="29" s="1"/>
  <c r="N96" i="29" s="1"/>
  <c r="BQ96" i="29"/>
  <c r="BL95" i="29"/>
  <c r="BF96" i="29"/>
  <c r="L96" i="29" s="1"/>
  <c r="K96" i="29" s="1"/>
  <c r="S97" i="29"/>
  <c r="AW98" i="29"/>
  <c r="AO98" i="29"/>
  <c r="AV98" i="29"/>
  <c r="AN98" i="29"/>
  <c r="BC98" i="29"/>
  <c r="AU98" i="29"/>
  <c r="BA98" i="29"/>
  <c r="AS98" i="29"/>
  <c r="B98" i="29"/>
  <c r="AD98" i="29" s="1"/>
  <c r="AL98" i="29" s="1"/>
  <c r="AZ98" i="29"/>
  <c r="AR98" i="29"/>
  <c r="AP98" i="29"/>
  <c r="C98" i="29"/>
  <c r="AE98" i="29" s="1"/>
  <c r="AX98" i="29"/>
  <c r="AT98" i="29"/>
  <c r="AC99" i="29"/>
  <c r="BB98" i="29"/>
  <c r="AY98" i="29"/>
  <c r="AQ98" i="29"/>
  <c r="BS95" i="29"/>
  <c r="BN96" i="29"/>
  <c r="Z97" i="29"/>
  <c r="BH96" i="29"/>
  <c r="R96" i="29" s="1"/>
  <c r="Q96" i="29" s="1"/>
  <c r="AG97" i="29"/>
  <c r="G97" i="29" s="1"/>
  <c r="BE96" i="29"/>
  <c r="I96" i="29" s="1"/>
  <c r="H96" i="29" s="1"/>
  <c r="BI96" i="29"/>
  <c r="U96" i="29" s="1"/>
  <c r="T96" i="29" s="1"/>
  <c r="AJ97" i="29"/>
  <c r="P97" i="29" s="1"/>
  <c r="Z96" i="29"/>
  <c r="BL96" i="29"/>
  <c r="BQ688" i="29" l="1"/>
  <c r="P690" i="29"/>
  <c r="AH690" i="29"/>
  <c r="J690" i="29" s="1"/>
  <c r="AL690" i="29"/>
  <c r="V690" i="29" s="1"/>
  <c r="BT690" i="29" s="1"/>
  <c r="BO688" i="29"/>
  <c r="BH690" i="29"/>
  <c r="R690" i="29" s="1"/>
  <c r="Q690" i="29" s="1"/>
  <c r="BJ690" i="29"/>
  <c r="X690" i="29" s="1"/>
  <c r="W690" i="29" s="1"/>
  <c r="AF690" i="29"/>
  <c r="D690" i="29" s="1"/>
  <c r="AG690" i="29"/>
  <c r="G690" i="29" s="1"/>
  <c r="BT688" i="29"/>
  <c r="AK690" i="29"/>
  <c r="S690" i="29" s="1"/>
  <c r="BF689" i="29"/>
  <c r="L689" i="29" s="1"/>
  <c r="K689" i="29" s="1"/>
  <c r="BI689" i="29"/>
  <c r="U689" i="29" s="1"/>
  <c r="T689" i="29" s="1"/>
  <c r="B691" i="29"/>
  <c r="AD691" i="29" s="1"/>
  <c r="AF691" i="29" s="1"/>
  <c r="D691" i="29" s="1"/>
  <c r="AP691" i="29"/>
  <c r="AX691" i="29"/>
  <c r="AS691" i="29"/>
  <c r="BA691" i="29"/>
  <c r="AT691" i="29"/>
  <c r="BB691" i="29"/>
  <c r="AU691" i="29"/>
  <c r="BC691" i="29"/>
  <c r="AN691" i="29"/>
  <c r="AV691" i="29"/>
  <c r="C691" i="29"/>
  <c r="AE691" i="29" s="1"/>
  <c r="AR691" i="29"/>
  <c r="AW691" i="29"/>
  <c r="AY691" i="29"/>
  <c r="AZ691" i="29"/>
  <c r="AC692" i="29"/>
  <c r="AO691" i="29"/>
  <c r="AQ691" i="29"/>
  <c r="BG689" i="29"/>
  <c r="O689" i="29" s="1"/>
  <c r="N689" i="29" s="1"/>
  <c r="BF690" i="29"/>
  <c r="L690" i="29" s="1"/>
  <c r="K690" i="29" s="1"/>
  <c r="AB688" i="29"/>
  <c r="Z688" i="29"/>
  <c r="BL688" i="29"/>
  <c r="BH689" i="29"/>
  <c r="R689" i="29" s="1"/>
  <c r="Q689" i="29" s="1"/>
  <c r="AM690" i="29"/>
  <c r="Y690" i="29" s="1"/>
  <c r="BJ689" i="29"/>
  <c r="X689" i="29" s="1"/>
  <c r="W689" i="29" s="1"/>
  <c r="AB687" i="29"/>
  <c r="AI690" i="29"/>
  <c r="M690" i="29" s="1"/>
  <c r="BN689" i="29"/>
  <c r="BO689" i="29"/>
  <c r="BL689" i="29"/>
  <c r="Z689" i="29"/>
  <c r="V98" i="29"/>
  <c r="AB95" i="29"/>
  <c r="BP96" i="29"/>
  <c r="AH98" i="29"/>
  <c r="J98" i="29" s="1"/>
  <c r="BF98" i="29" s="1"/>
  <c r="L98" i="29" s="1"/>
  <c r="K98" i="29" s="1"/>
  <c r="BR96" i="29"/>
  <c r="BS96" i="29"/>
  <c r="BU97" i="29"/>
  <c r="BT97" i="29"/>
  <c r="AJ98" i="29"/>
  <c r="P98" i="29" s="1"/>
  <c r="BE97" i="29"/>
  <c r="I97" i="29" s="1"/>
  <c r="H97" i="29" s="1"/>
  <c r="BN97" i="29"/>
  <c r="BJ98" i="29"/>
  <c r="X98" i="29" s="1"/>
  <c r="W98" i="29" s="1"/>
  <c r="AK98" i="29"/>
  <c r="S98" i="29" s="1"/>
  <c r="BA99" i="29"/>
  <c r="AS99" i="29"/>
  <c r="C99" i="29"/>
  <c r="AE99" i="29" s="1"/>
  <c r="AZ99" i="29"/>
  <c r="AR99" i="29"/>
  <c r="B99" i="29"/>
  <c r="AD99" i="29" s="1"/>
  <c r="AL99" i="29" s="1"/>
  <c r="AY99" i="29"/>
  <c r="AQ99" i="29"/>
  <c r="AW99" i="29"/>
  <c r="AO99" i="29"/>
  <c r="AV99" i="29"/>
  <c r="AN99" i="29"/>
  <c r="AP99" i="29"/>
  <c r="AT99" i="29"/>
  <c r="AC100" i="29"/>
  <c r="BC99" i="29"/>
  <c r="AX99" i="29"/>
  <c r="AU99" i="29"/>
  <c r="BB99" i="29"/>
  <c r="BI97" i="29"/>
  <c r="U97" i="29" s="1"/>
  <c r="T97" i="29" s="1"/>
  <c r="AI98" i="29"/>
  <c r="M98" i="29" s="1"/>
  <c r="BL97" i="29"/>
  <c r="BF97" i="29"/>
  <c r="L97" i="29" s="1"/>
  <c r="K97" i="29" s="1"/>
  <c r="BH97" i="29"/>
  <c r="R97" i="29" s="1"/>
  <c r="Q97" i="29" s="1"/>
  <c r="AG98" i="29"/>
  <c r="G98" i="29" s="1"/>
  <c r="BG97" i="29"/>
  <c r="O97" i="29" s="1"/>
  <c r="N97" i="29" s="1"/>
  <c r="AF98" i="29"/>
  <c r="D98" i="29" s="1"/>
  <c r="BO96" i="29"/>
  <c r="AM98" i="29"/>
  <c r="Y98" i="29" s="1"/>
  <c r="BK98" i="29" s="1"/>
  <c r="AA98" i="29" s="1"/>
  <c r="AG691" i="29" l="1"/>
  <c r="G691" i="29" s="1"/>
  <c r="BO691" i="29" s="1"/>
  <c r="BS689" i="29"/>
  <c r="BQ689" i="29"/>
  <c r="BR689" i="29"/>
  <c r="AH691" i="29"/>
  <c r="J691" i="29" s="1"/>
  <c r="BF691" i="29" s="1"/>
  <c r="L691" i="29" s="1"/>
  <c r="K691" i="29" s="1"/>
  <c r="AK691" i="29"/>
  <c r="S691" i="29" s="1"/>
  <c r="BP689" i="29"/>
  <c r="AB689" i="29" s="1"/>
  <c r="BD691" i="29"/>
  <c r="F691" i="29" s="1"/>
  <c r="E691" i="29" s="1"/>
  <c r="BK690" i="29"/>
  <c r="AA690" i="29" s="1"/>
  <c r="BU690" i="29" s="1"/>
  <c r="BI690" i="29"/>
  <c r="U690" i="29" s="1"/>
  <c r="T690" i="29" s="1"/>
  <c r="AM691" i="29"/>
  <c r="Y691" i="29" s="1"/>
  <c r="BE691" i="29"/>
  <c r="I691" i="29" s="1"/>
  <c r="H691" i="29" s="1"/>
  <c r="BD690" i="29"/>
  <c r="F690" i="29" s="1"/>
  <c r="E690" i="29" s="1"/>
  <c r="BI691" i="29"/>
  <c r="U691" i="29" s="1"/>
  <c r="T691" i="29" s="1"/>
  <c r="BE690" i="29"/>
  <c r="I690" i="29" s="1"/>
  <c r="H690" i="29" s="1"/>
  <c r="AL691" i="29"/>
  <c r="V691" i="29" s="1"/>
  <c r="BT689" i="29"/>
  <c r="BP690" i="29"/>
  <c r="AI691" i="29"/>
  <c r="M691" i="29" s="1"/>
  <c r="BG690" i="29"/>
  <c r="O690" i="29" s="1"/>
  <c r="N690" i="29" s="1"/>
  <c r="C692" i="29"/>
  <c r="AE692" i="29" s="1"/>
  <c r="AQ692" i="29"/>
  <c r="AY692" i="29"/>
  <c r="AT692" i="29"/>
  <c r="BB692" i="29"/>
  <c r="AU692" i="29"/>
  <c r="BC692" i="29"/>
  <c r="AN692" i="29"/>
  <c r="AV692" i="29"/>
  <c r="AO692" i="29"/>
  <c r="AW692" i="29"/>
  <c r="AP692" i="29"/>
  <c r="B692" i="29"/>
  <c r="AD692" i="29" s="1"/>
  <c r="AI692" i="29" s="1"/>
  <c r="AR692" i="29"/>
  <c r="AS692" i="29"/>
  <c r="AX692" i="29"/>
  <c r="AZ692" i="29"/>
  <c r="AC693" i="29"/>
  <c r="BA692" i="29"/>
  <c r="AJ691" i="29"/>
  <c r="P691" i="29" s="1"/>
  <c r="BR690" i="29"/>
  <c r="AB96" i="29"/>
  <c r="BP97" i="29"/>
  <c r="BO97" i="29"/>
  <c r="AK99" i="29"/>
  <c r="S99" i="29" s="1"/>
  <c r="BI99" i="29" s="1"/>
  <c r="U99" i="29" s="1"/>
  <c r="T99" i="29" s="1"/>
  <c r="BS97" i="29"/>
  <c r="V99" i="29"/>
  <c r="BJ99" i="29" s="1"/>
  <c r="X99" i="29" s="1"/>
  <c r="W99" i="29" s="1"/>
  <c r="BR97" i="29"/>
  <c r="AM99" i="29"/>
  <c r="Y99" i="29" s="1"/>
  <c r="BQ97" i="29"/>
  <c r="BG98" i="29"/>
  <c r="O98" i="29" s="1"/>
  <c r="N98" i="29" s="1"/>
  <c r="AG99" i="29"/>
  <c r="G99" i="29" s="1"/>
  <c r="BT98" i="29"/>
  <c r="BE98" i="29"/>
  <c r="I98" i="29" s="1"/>
  <c r="H98" i="29" s="1"/>
  <c r="AI99" i="29"/>
  <c r="M99" i="29" s="1"/>
  <c r="AH99" i="29"/>
  <c r="J99" i="29" s="1"/>
  <c r="AF99" i="29"/>
  <c r="D99" i="29" s="1"/>
  <c r="BI98" i="29"/>
  <c r="U98" i="29" s="1"/>
  <c r="T98" i="29" s="1"/>
  <c r="BH98" i="29"/>
  <c r="R98" i="29" s="1"/>
  <c r="Q98" i="29" s="1"/>
  <c r="BD98" i="29"/>
  <c r="F98" i="29" s="1"/>
  <c r="E98" i="29" s="1"/>
  <c r="BU98" i="29"/>
  <c r="Z98" i="29"/>
  <c r="AJ99" i="29"/>
  <c r="P99" i="29" s="1"/>
  <c r="AC101" i="29"/>
  <c r="AX100" i="29"/>
  <c r="AP100" i="29"/>
  <c r="AW100" i="29"/>
  <c r="AO100" i="29"/>
  <c r="AV100" i="29"/>
  <c r="AN100" i="29"/>
  <c r="BB100" i="29"/>
  <c r="AT100" i="29"/>
  <c r="C100" i="29"/>
  <c r="AE100" i="29" s="1"/>
  <c r="BA100" i="29"/>
  <c r="AS100" i="29"/>
  <c r="B100" i="29"/>
  <c r="AD100" i="29" s="1"/>
  <c r="AI100" i="29" s="1"/>
  <c r="AR100" i="29"/>
  <c r="AQ100" i="29"/>
  <c r="BC100" i="29"/>
  <c r="AZ100" i="29"/>
  <c r="AY100" i="29"/>
  <c r="AU100" i="29"/>
  <c r="BP98" i="29"/>
  <c r="BS691" i="29" l="1"/>
  <c r="M692" i="29"/>
  <c r="BS690" i="29"/>
  <c r="AG692" i="29"/>
  <c r="G692" i="29" s="1"/>
  <c r="BE692" i="29" s="1"/>
  <c r="I692" i="29" s="1"/>
  <c r="H692" i="29" s="1"/>
  <c r="M100" i="29"/>
  <c r="AH692" i="29"/>
  <c r="J692" i="29" s="1"/>
  <c r="AK692" i="29"/>
  <c r="S692" i="29" s="1"/>
  <c r="BI692" i="29" s="1"/>
  <c r="U692" i="29" s="1"/>
  <c r="T692" i="29" s="1"/>
  <c r="AM692" i="29"/>
  <c r="Y692" i="29" s="1"/>
  <c r="BP691" i="29"/>
  <c r="BS98" i="29"/>
  <c r="BG692" i="29"/>
  <c r="O692" i="29" s="1"/>
  <c r="N692" i="29" s="1"/>
  <c r="BQ690" i="29"/>
  <c r="BK691" i="29"/>
  <c r="AA691" i="29" s="1"/>
  <c r="BU691" i="29" s="1"/>
  <c r="BG691" i="29"/>
  <c r="O691" i="29" s="1"/>
  <c r="N691" i="29" s="1"/>
  <c r="BF692" i="29"/>
  <c r="L692" i="29" s="1"/>
  <c r="K692" i="29" s="1"/>
  <c r="AU693" i="29"/>
  <c r="BC693" i="29"/>
  <c r="AO693" i="29"/>
  <c r="AW693" i="29"/>
  <c r="B693" i="29"/>
  <c r="AD693" i="29" s="1"/>
  <c r="AH693" i="29" s="1"/>
  <c r="J693" i="29" s="1"/>
  <c r="AP693" i="29"/>
  <c r="AX693" i="29"/>
  <c r="AI693" i="29"/>
  <c r="M693" i="29" s="1"/>
  <c r="AT693" i="29"/>
  <c r="AV693" i="29"/>
  <c r="AC694" i="29"/>
  <c r="AY693" i="29"/>
  <c r="AZ693" i="29"/>
  <c r="AN693" i="29"/>
  <c r="BA693" i="29"/>
  <c r="AQ693" i="29"/>
  <c r="BB693" i="29"/>
  <c r="C693" i="29"/>
  <c r="AE693" i="29" s="1"/>
  <c r="AR693" i="29"/>
  <c r="AS693" i="29"/>
  <c r="AL692" i="29"/>
  <c r="V692" i="29" s="1"/>
  <c r="BH691" i="29"/>
  <c r="R691" i="29" s="1"/>
  <c r="Q691" i="29" s="1"/>
  <c r="BN690" i="29"/>
  <c r="AF692" i="29"/>
  <c r="D692" i="29" s="1"/>
  <c r="BL690" i="29"/>
  <c r="Z690" i="29"/>
  <c r="AJ692" i="29"/>
  <c r="P692" i="29" s="1"/>
  <c r="BJ691" i="29"/>
  <c r="X691" i="29" s="1"/>
  <c r="W691" i="29" s="1"/>
  <c r="BN691" i="29"/>
  <c r="BO690" i="29"/>
  <c r="BR98" i="29"/>
  <c r="AB97" i="29"/>
  <c r="BK99" i="29"/>
  <c r="AA99" i="29" s="1"/>
  <c r="BU99" i="29" s="1"/>
  <c r="BO98" i="29"/>
  <c r="BG100" i="29"/>
  <c r="O100" i="29" s="1"/>
  <c r="N100" i="29" s="1"/>
  <c r="BF99" i="29"/>
  <c r="L99" i="29" s="1"/>
  <c r="K99" i="29" s="1"/>
  <c r="BE99" i="29"/>
  <c r="I99" i="29" s="1"/>
  <c r="H99" i="29" s="1"/>
  <c r="AJ100" i="29"/>
  <c r="P100" i="29" s="1"/>
  <c r="AM100" i="29"/>
  <c r="Y100" i="29" s="1"/>
  <c r="BK100" i="29" s="1"/>
  <c r="AA100" i="29" s="1"/>
  <c r="BN98" i="29"/>
  <c r="BS99" i="29"/>
  <c r="BQ98" i="29"/>
  <c r="BG99" i="29"/>
  <c r="O99" i="29" s="1"/>
  <c r="N99" i="29" s="1"/>
  <c r="AK100" i="29"/>
  <c r="S100" i="29" s="1"/>
  <c r="BC101" i="29"/>
  <c r="AU101" i="29"/>
  <c r="BB101" i="29"/>
  <c r="AT101" i="29"/>
  <c r="C101" i="29"/>
  <c r="AE101" i="29" s="1"/>
  <c r="BA101" i="29"/>
  <c r="AS101" i="29"/>
  <c r="B101" i="29"/>
  <c r="AD101" i="29" s="1"/>
  <c r="AH101" i="29" s="1"/>
  <c r="J101" i="29" s="1"/>
  <c r="AY101" i="29"/>
  <c r="AQ101" i="29"/>
  <c r="AC102" i="29"/>
  <c r="AX101" i="29"/>
  <c r="AP101" i="29"/>
  <c r="AV101" i="29"/>
  <c r="AR101" i="29"/>
  <c r="AZ101" i="29"/>
  <c r="AO101" i="29"/>
  <c r="AN101" i="29"/>
  <c r="AW101" i="29"/>
  <c r="BH99" i="29"/>
  <c r="R99" i="29" s="1"/>
  <c r="Q99" i="29" s="1"/>
  <c r="Z99" i="29"/>
  <c r="AL100" i="29"/>
  <c r="V100" i="29" s="1"/>
  <c r="AF100" i="29"/>
  <c r="D100" i="29" s="1"/>
  <c r="AG100" i="29"/>
  <c r="G100" i="29" s="1"/>
  <c r="BL98" i="29"/>
  <c r="BT99" i="29"/>
  <c r="AH100" i="29"/>
  <c r="J100" i="29" s="1"/>
  <c r="BD99" i="29"/>
  <c r="F99" i="29" s="1"/>
  <c r="E99" i="29" s="1"/>
  <c r="AF693" i="29" l="1"/>
  <c r="D693" i="29" s="1"/>
  <c r="AL693" i="29"/>
  <c r="V693" i="29" s="1"/>
  <c r="BJ693" i="29" s="1"/>
  <c r="X693" i="29" s="1"/>
  <c r="W693" i="29" s="1"/>
  <c r="BK692" i="29"/>
  <c r="AA692" i="29" s="1"/>
  <c r="BU692" i="29" s="1"/>
  <c r="AJ693" i="29"/>
  <c r="P693" i="29" s="1"/>
  <c r="BH693" i="29" s="1"/>
  <c r="R693" i="29" s="1"/>
  <c r="Q693" i="29" s="1"/>
  <c r="BR99" i="29"/>
  <c r="BO692" i="29"/>
  <c r="BF693" i="29"/>
  <c r="L693" i="29" s="1"/>
  <c r="K693" i="29" s="1"/>
  <c r="BH692" i="29"/>
  <c r="R692" i="29" s="1"/>
  <c r="Q692" i="29" s="1"/>
  <c r="BQ691" i="29"/>
  <c r="BJ692" i="29"/>
  <c r="X692" i="29" s="1"/>
  <c r="W692" i="29" s="1"/>
  <c r="AG693" i="29"/>
  <c r="G693" i="29" s="1"/>
  <c r="BG693" i="29"/>
  <c r="O693" i="29" s="1"/>
  <c r="N693" i="29" s="1"/>
  <c r="Z691" i="29"/>
  <c r="BL691" i="29"/>
  <c r="BD693" i="29"/>
  <c r="F693" i="29" s="1"/>
  <c r="E693" i="29" s="1"/>
  <c r="BS692" i="29"/>
  <c r="AM693" i="29"/>
  <c r="Y693" i="29" s="1"/>
  <c r="BD692" i="29"/>
  <c r="F692" i="29" s="1"/>
  <c r="E692" i="29" s="1"/>
  <c r="AK693" i="29"/>
  <c r="S693" i="29" s="1"/>
  <c r="Z692" i="29"/>
  <c r="BR691" i="29"/>
  <c r="BT691" i="29"/>
  <c r="AB690" i="29"/>
  <c r="AN694" i="29"/>
  <c r="AV694" i="29"/>
  <c r="B694" i="29"/>
  <c r="AD694" i="29" s="1"/>
  <c r="AH694" i="29" s="1"/>
  <c r="J694" i="29" s="1"/>
  <c r="AP694" i="29"/>
  <c r="AX694" i="29"/>
  <c r="C694" i="29"/>
  <c r="AE694" i="29" s="1"/>
  <c r="AQ694" i="29"/>
  <c r="AY694" i="29"/>
  <c r="BA694" i="29"/>
  <c r="AO694" i="29"/>
  <c r="BB694" i="29"/>
  <c r="AR694" i="29"/>
  <c r="BC694" i="29"/>
  <c r="AS694" i="29"/>
  <c r="AT694" i="29"/>
  <c r="AU694" i="29"/>
  <c r="AC695" i="29"/>
  <c r="AW694" i="29"/>
  <c r="AZ694" i="29"/>
  <c r="BP692" i="29"/>
  <c r="BQ692" i="29"/>
  <c r="BO99" i="29"/>
  <c r="BQ100" i="29"/>
  <c r="BF101" i="29"/>
  <c r="L101" i="29" s="1"/>
  <c r="K101" i="29" s="1"/>
  <c r="AI101" i="29"/>
  <c r="M101" i="29" s="1"/>
  <c r="BU100" i="29"/>
  <c r="Z100" i="29"/>
  <c r="BE100" i="29"/>
  <c r="I100" i="29" s="1"/>
  <c r="H100" i="29" s="1"/>
  <c r="BH100" i="29"/>
  <c r="R100" i="29" s="1"/>
  <c r="Q100" i="29" s="1"/>
  <c r="AF101" i="29"/>
  <c r="D101" i="29" s="1"/>
  <c r="BI100" i="29"/>
  <c r="U100" i="29" s="1"/>
  <c r="T100" i="29" s="1"/>
  <c r="BN99" i="29"/>
  <c r="AG101" i="29"/>
  <c r="G101" i="29" s="1"/>
  <c r="BQ99" i="29"/>
  <c r="BL99" i="29"/>
  <c r="AJ101" i="29"/>
  <c r="P101" i="29" s="1"/>
  <c r="BP99" i="29"/>
  <c r="AK101" i="29"/>
  <c r="S101" i="29" s="1"/>
  <c r="BD100" i="29"/>
  <c r="F100" i="29" s="1"/>
  <c r="E100" i="29" s="1"/>
  <c r="BF100" i="29"/>
  <c r="L100" i="29" s="1"/>
  <c r="K100" i="29" s="1"/>
  <c r="AM101" i="29"/>
  <c r="Y101" i="29" s="1"/>
  <c r="AL101" i="29"/>
  <c r="V101" i="29" s="1"/>
  <c r="BJ100" i="29"/>
  <c r="X100" i="29" s="1"/>
  <c r="W100" i="29" s="1"/>
  <c r="AY102" i="29"/>
  <c r="AQ102" i="29"/>
  <c r="AC103" i="29"/>
  <c r="AX102" i="29"/>
  <c r="AP102" i="29"/>
  <c r="AW102" i="29"/>
  <c r="AO102" i="29"/>
  <c r="BC102" i="29"/>
  <c r="AU102" i="29"/>
  <c r="BB102" i="29"/>
  <c r="AT102" i="29"/>
  <c r="AV102" i="29"/>
  <c r="AS102" i="29"/>
  <c r="B102" i="29"/>
  <c r="AD102" i="29" s="1"/>
  <c r="AG102" i="29" s="1"/>
  <c r="G102" i="29" s="1"/>
  <c r="AZ102" i="29"/>
  <c r="AR102" i="29"/>
  <c r="AN102" i="29"/>
  <c r="C102" i="29"/>
  <c r="AE102" i="29" s="1"/>
  <c r="BA102" i="29"/>
  <c r="AB98" i="29"/>
  <c r="BT692" i="29" l="1"/>
  <c r="BR692" i="29"/>
  <c r="BT693" i="29"/>
  <c r="AB691" i="29"/>
  <c r="BL692" i="29"/>
  <c r="BN100" i="29"/>
  <c r="BP101" i="29"/>
  <c r="BN692" i="29"/>
  <c r="AB692" i="29" s="1"/>
  <c r="BF694" i="29"/>
  <c r="L694" i="29" s="1"/>
  <c r="K694" i="29" s="1"/>
  <c r="AL694" i="29"/>
  <c r="V694" i="29" s="1"/>
  <c r="BN693" i="29"/>
  <c r="AG694" i="29"/>
  <c r="G694" i="29" s="1"/>
  <c r="AI694" i="29"/>
  <c r="M694" i="29" s="1"/>
  <c r="AF694" i="29"/>
  <c r="D694" i="29" s="1"/>
  <c r="BI693" i="29"/>
  <c r="U693" i="29" s="1"/>
  <c r="T693" i="29" s="1"/>
  <c r="BR693" i="29"/>
  <c r="AM694" i="29"/>
  <c r="Y694" i="29" s="1"/>
  <c r="AK694" i="29"/>
  <c r="S694" i="29" s="1"/>
  <c r="BQ693" i="29"/>
  <c r="AO695" i="29"/>
  <c r="AW695" i="29"/>
  <c r="C695" i="29"/>
  <c r="AE695" i="29" s="1"/>
  <c r="AQ695" i="29"/>
  <c r="AY695" i="29"/>
  <c r="AR695" i="29"/>
  <c r="AZ695" i="29"/>
  <c r="AC696" i="29"/>
  <c r="AT695" i="29"/>
  <c r="AU695" i="29"/>
  <c r="AV695" i="29"/>
  <c r="AX695" i="29"/>
  <c r="BA695" i="29"/>
  <c r="B695" i="29"/>
  <c r="AD695" i="29" s="1"/>
  <c r="AJ695" i="29" s="1"/>
  <c r="P695" i="29" s="1"/>
  <c r="AN695" i="29"/>
  <c r="BB695" i="29"/>
  <c r="AP695" i="29"/>
  <c r="BC695" i="29"/>
  <c r="AS695" i="29"/>
  <c r="AJ694" i="29"/>
  <c r="P694" i="29" s="1"/>
  <c r="BK693" i="29"/>
  <c r="AA693" i="29" s="1"/>
  <c r="BU693" i="29"/>
  <c r="BE693" i="29"/>
  <c r="I693" i="29" s="1"/>
  <c r="H693" i="29" s="1"/>
  <c r="BP693" i="29"/>
  <c r="AB99" i="29"/>
  <c r="AI102" i="29"/>
  <c r="M102" i="29" s="1"/>
  <c r="AM102" i="29"/>
  <c r="Y102" i="29" s="1"/>
  <c r="AH102" i="29"/>
  <c r="J102" i="29" s="1"/>
  <c r="BP100" i="29"/>
  <c r="BO100" i="29"/>
  <c r="AV103" i="29"/>
  <c r="AN103" i="29"/>
  <c r="BC103" i="29"/>
  <c r="AU103" i="29"/>
  <c r="BB103" i="29"/>
  <c r="AT103" i="29"/>
  <c r="C103" i="29"/>
  <c r="AE103" i="29" s="1"/>
  <c r="AZ103" i="29"/>
  <c r="AR103" i="29"/>
  <c r="AY103" i="29"/>
  <c r="AQ103" i="29"/>
  <c r="AX103" i="29"/>
  <c r="BA103" i="29"/>
  <c r="AW103" i="29"/>
  <c r="AC104" i="29"/>
  <c r="AS103" i="29"/>
  <c r="AP103" i="29"/>
  <c r="AO103" i="29"/>
  <c r="B103" i="29"/>
  <c r="AD103" i="29" s="1"/>
  <c r="AM103" i="29" s="1"/>
  <c r="Y103" i="29" s="1"/>
  <c r="BK103" i="29" s="1"/>
  <c r="AA103" i="29" s="1"/>
  <c r="BE101" i="29"/>
  <c r="I101" i="29" s="1"/>
  <c r="H101" i="29" s="1"/>
  <c r="AL102" i="29"/>
  <c r="V102" i="29" s="1"/>
  <c r="BS100" i="29"/>
  <c r="BL100" i="29"/>
  <c r="AF102" i="29"/>
  <c r="D102" i="29" s="1"/>
  <c r="BT100" i="29"/>
  <c r="BI101" i="29"/>
  <c r="U101" i="29" s="1"/>
  <c r="T101" i="29" s="1"/>
  <c r="BD101" i="29"/>
  <c r="F101" i="29" s="1"/>
  <c r="E101" i="29" s="1"/>
  <c r="BG101" i="29"/>
  <c r="O101" i="29" s="1"/>
  <c r="N101" i="29" s="1"/>
  <c r="BE102" i="29"/>
  <c r="I102" i="29" s="1"/>
  <c r="H102" i="29" s="1"/>
  <c r="BJ101" i="29"/>
  <c r="X101" i="29" s="1"/>
  <c r="W101" i="29" s="1"/>
  <c r="BH101" i="29"/>
  <c r="R101" i="29" s="1"/>
  <c r="Q101" i="29" s="1"/>
  <c r="BR100" i="29"/>
  <c r="AK102" i="29"/>
  <c r="S102" i="29" s="1"/>
  <c r="AJ102" i="29"/>
  <c r="P102" i="29" s="1"/>
  <c r="BK101" i="29"/>
  <c r="AA101" i="29" s="1"/>
  <c r="BO693" i="29" l="1"/>
  <c r="BH695" i="29"/>
  <c r="R695" i="29" s="1"/>
  <c r="Q695" i="29" s="1"/>
  <c r="AL695" i="29"/>
  <c r="V695" i="29" s="1"/>
  <c r="AG695" i="29"/>
  <c r="G695" i="29" s="1"/>
  <c r="BD694" i="29"/>
  <c r="F694" i="29" s="1"/>
  <c r="E694" i="29" s="1"/>
  <c r="BI694" i="29"/>
  <c r="U694" i="29" s="1"/>
  <c r="T694" i="29" s="1"/>
  <c r="BE694" i="29"/>
  <c r="I694" i="29" s="1"/>
  <c r="H694" i="29" s="1"/>
  <c r="AH695" i="29"/>
  <c r="J695" i="29" s="1"/>
  <c r="BK694" i="29"/>
  <c r="AA694" i="29" s="1"/>
  <c r="BU694" i="29" s="1"/>
  <c r="AK695" i="29"/>
  <c r="S695" i="29" s="1"/>
  <c r="Z693" i="29"/>
  <c r="BL693" i="29"/>
  <c r="AI695" i="29"/>
  <c r="M695" i="29" s="1"/>
  <c r="BJ694" i="29"/>
  <c r="X694" i="29" s="1"/>
  <c r="W694" i="29" s="1"/>
  <c r="BG694" i="29"/>
  <c r="O694" i="29" s="1"/>
  <c r="N694" i="29" s="1"/>
  <c r="BQ694" i="29"/>
  <c r="BH694" i="29"/>
  <c r="R694" i="29" s="1"/>
  <c r="Q694" i="29" s="1"/>
  <c r="AM695" i="29"/>
  <c r="Y695" i="29" s="1"/>
  <c r="AF695" i="29"/>
  <c r="D695" i="29" s="1"/>
  <c r="BP694" i="29"/>
  <c r="B696" i="29"/>
  <c r="AD696" i="29" s="1"/>
  <c r="AG696" i="29" s="1"/>
  <c r="G696" i="29" s="1"/>
  <c r="AP696" i="29"/>
  <c r="AX696" i="29"/>
  <c r="AR696" i="29"/>
  <c r="AZ696" i="29"/>
  <c r="AC697" i="29"/>
  <c r="AS696" i="29"/>
  <c r="BA696" i="29"/>
  <c r="AY696" i="29"/>
  <c r="AN696" i="29"/>
  <c r="BB696" i="29"/>
  <c r="C696" i="29"/>
  <c r="AE696" i="29" s="1"/>
  <c r="AO696" i="29"/>
  <c r="BC696" i="29"/>
  <c r="AQ696" i="29"/>
  <c r="AT696" i="29"/>
  <c r="AU696" i="29"/>
  <c r="AV696" i="29"/>
  <c r="AW696" i="29"/>
  <c r="BS693" i="29"/>
  <c r="AB693" i="29" s="1"/>
  <c r="BO102" i="29"/>
  <c r="BN101" i="29"/>
  <c r="AB100" i="29"/>
  <c r="BR101" i="29"/>
  <c r="BU103" i="29"/>
  <c r="Z103" i="29"/>
  <c r="AL103" i="29"/>
  <c r="V103" i="29" s="1"/>
  <c r="Z101" i="29"/>
  <c r="BL101" i="29"/>
  <c r="BS101" i="29"/>
  <c r="AH103" i="29"/>
  <c r="J103" i="29" s="1"/>
  <c r="AJ103" i="29"/>
  <c r="P103" i="29" s="1"/>
  <c r="BQ101" i="29"/>
  <c r="BD102" i="29"/>
  <c r="F102" i="29" s="1"/>
  <c r="E102" i="29" s="1"/>
  <c r="BN102" i="29"/>
  <c r="AG103" i="29"/>
  <c r="G103" i="29" s="1"/>
  <c r="BI102" i="29"/>
  <c r="U102" i="29" s="1"/>
  <c r="T102" i="29" s="1"/>
  <c r="AF103" i="29"/>
  <c r="D103" i="29" s="1"/>
  <c r="BH102" i="29"/>
  <c r="R102" i="29" s="1"/>
  <c r="Q102" i="29" s="1"/>
  <c r="AK103" i="29"/>
  <c r="S103" i="29" s="1"/>
  <c r="AZ104" i="29"/>
  <c r="AR104" i="29"/>
  <c r="B104" i="29"/>
  <c r="AD104" i="29" s="1"/>
  <c r="AK104" i="29" s="1"/>
  <c r="AY104" i="29"/>
  <c r="AQ104" i="29"/>
  <c r="AC105" i="29"/>
  <c r="AX104" i="29"/>
  <c r="AP104" i="29"/>
  <c r="AV104" i="29"/>
  <c r="AN104" i="29"/>
  <c r="BC104" i="29"/>
  <c r="AU104" i="29"/>
  <c r="BA104" i="29"/>
  <c r="AW104" i="29"/>
  <c r="C104" i="29"/>
  <c r="AE104" i="29" s="1"/>
  <c r="AT104" i="29"/>
  <c r="AS104" i="29"/>
  <c r="AO104" i="29"/>
  <c r="BB104" i="29"/>
  <c r="BJ102" i="29"/>
  <c r="X102" i="29" s="1"/>
  <c r="W102" i="29" s="1"/>
  <c r="AI103" i="29"/>
  <c r="M103" i="29" s="1"/>
  <c r="BF102" i="29"/>
  <c r="L102" i="29" s="1"/>
  <c r="K102" i="29" s="1"/>
  <c r="BU101" i="29"/>
  <c r="BT101" i="29"/>
  <c r="BG102" i="29"/>
  <c r="O102" i="29" s="1"/>
  <c r="N102" i="29" s="1"/>
  <c r="BO101" i="29"/>
  <c r="BK102" i="29"/>
  <c r="AA102" i="29" s="1"/>
  <c r="BU102" i="29" s="1"/>
  <c r="BN694" i="29" l="1"/>
  <c r="AJ696" i="29"/>
  <c r="P696" i="29" s="1"/>
  <c r="BQ102" i="29"/>
  <c r="BE696" i="29"/>
  <c r="I696" i="29" s="1"/>
  <c r="H696" i="29" s="1"/>
  <c r="AF696" i="29"/>
  <c r="D696" i="29" s="1"/>
  <c r="AM696" i="29"/>
  <c r="Y696" i="29" s="1"/>
  <c r="BR694" i="29"/>
  <c r="BI695" i="29"/>
  <c r="U695" i="29" s="1"/>
  <c r="T695" i="29" s="1"/>
  <c r="BS694" i="29"/>
  <c r="AL696" i="29"/>
  <c r="V696" i="29" s="1"/>
  <c r="AH696" i="29"/>
  <c r="J696" i="29" s="1"/>
  <c r="BL694" i="29"/>
  <c r="Z694" i="29"/>
  <c r="BE695" i="29"/>
  <c r="I695" i="29" s="1"/>
  <c r="H695" i="29" s="1"/>
  <c r="C697" i="29"/>
  <c r="AE697" i="29" s="1"/>
  <c r="AQ697" i="29"/>
  <c r="AY697" i="29"/>
  <c r="AS697" i="29"/>
  <c r="BA697" i="29"/>
  <c r="AT697" i="29"/>
  <c r="BB697" i="29"/>
  <c r="AR697" i="29"/>
  <c r="AU697" i="29"/>
  <c r="AV697" i="29"/>
  <c r="AW697" i="29"/>
  <c r="AC698" i="29"/>
  <c r="AX697" i="29"/>
  <c r="AN697" i="29"/>
  <c r="AZ697" i="29"/>
  <c r="B697" i="29"/>
  <c r="AD697" i="29" s="1"/>
  <c r="AF697" i="29" s="1"/>
  <c r="AO697" i="29"/>
  <c r="BC697" i="29"/>
  <c r="AP697" i="29"/>
  <c r="BT694" i="29"/>
  <c r="BF695" i="29"/>
  <c r="L695" i="29" s="1"/>
  <c r="K695" i="29" s="1"/>
  <c r="BJ695" i="29"/>
  <c r="X695" i="29" s="1"/>
  <c r="W695" i="29" s="1"/>
  <c r="BH696" i="29"/>
  <c r="R696" i="29" s="1"/>
  <c r="Q696" i="29" s="1"/>
  <c r="BR696" i="29"/>
  <c r="AK696" i="29"/>
  <c r="S696" i="29" s="1"/>
  <c r="BD695" i="29"/>
  <c r="F695" i="29" s="1"/>
  <c r="E695" i="29" s="1"/>
  <c r="BG695" i="29"/>
  <c r="O695" i="29" s="1"/>
  <c r="N695" i="29" s="1"/>
  <c r="BR695" i="29"/>
  <c r="AI696" i="29"/>
  <c r="M696" i="29" s="1"/>
  <c r="BK695" i="29"/>
  <c r="AA695" i="29" s="1"/>
  <c r="BU695" i="29" s="1"/>
  <c r="BO694" i="29"/>
  <c r="BT102" i="29"/>
  <c r="S104" i="29"/>
  <c r="BI104" i="29" s="1"/>
  <c r="U104" i="29" s="1"/>
  <c r="T104" i="29" s="1"/>
  <c r="AB101" i="29"/>
  <c r="BD103" i="29"/>
  <c r="BF103" i="29"/>
  <c r="L103" i="29" s="1"/>
  <c r="K103" i="29" s="1"/>
  <c r="AL104" i="29"/>
  <c r="V104" i="29" s="1"/>
  <c r="AM104" i="29"/>
  <c r="Y104" i="29" s="1"/>
  <c r="BK104" i="29" s="1"/>
  <c r="AA104" i="29" s="1"/>
  <c r="AG104" i="29"/>
  <c r="G104" i="29" s="1"/>
  <c r="BS102" i="29"/>
  <c r="BJ103" i="29"/>
  <c r="X103" i="29" s="1"/>
  <c r="W103" i="29" s="1"/>
  <c r="AH104" i="29"/>
  <c r="J104" i="29" s="1"/>
  <c r="BP102" i="29"/>
  <c r="AI104" i="29"/>
  <c r="M104" i="29" s="1"/>
  <c r="BI103" i="29"/>
  <c r="U103" i="29" s="1"/>
  <c r="T103" i="29" s="1"/>
  <c r="BE103" i="29"/>
  <c r="I103" i="29" s="1"/>
  <c r="H103" i="29" s="1"/>
  <c r="Z102" i="29"/>
  <c r="BL102" i="29"/>
  <c r="AF104" i="29"/>
  <c r="D104" i="29" s="1"/>
  <c r="BR102" i="29"/>
  <c r="AJ104" i="29"/>
  <c r="P104" i="29" s="1"/>
  <c r="BG103" i="29"/>
  <c r="O103" i="29" s="1"/>
  <c r="N103" i="29" s="1"/>
  <c r="AW105" i="29"/>
  <c r="AO105" i="29"/>
  <c r="AV105" i="29"/>
  <c r="AN105" i="29"/>
  <c r="BC105" i="29"/>
  <c r="AU105" i="29"/>
  <c r="BA105" i="29"/>
  <c r="AS105" i="29"/>
  <c r="B105" i="29"/>
  <c r="AD105" i="29" s="1"/>
  <c r="AK105" i="29" s="1"/>
  <c r="S105" i="29" s="1"/>
  <c r="AZ105" i="29"/>
  <c r="AR105" i="29"/>
  <c r="BB105" i="29"/>
  <c r="AP105" i="29"/>
  <c r="AY105" i="29"/>
  <c r="AX105" i="29"/>
  <c r="AC106" i="29"/>
  <c r="AT105" i="29"/>
  <c r="AQ105" i="29"/>
  <c r="C105" i="29"/>
  <c r="AE105" i="29" s="1"/>
  <c r="BH103" i="29"/>
  <c r="R103" i="29" s="1"/>
  <c r="Q103" i="29" s="1"/>
  <c r="BN695" i="29" l="1"/>
  <c r="BQ103" i="29"/>
  <c r="D697" i="29"/>
  <c r="BD697" i="29" s="1"/>
  <c r="F697" i="29" s="1"/>
  <c r="E697" i="29" s="1"/>
  <c r="BO695" i="29"/>
  <c r="BT103" i="29"/>
  <c r="BQ695" i="29"/>
  <c r="BO696" i="29"/>
  <c r="AB694" i="29"/>
  <c r="AJ697" i="29"/>
  <c r="P697" i="29" s="1"/>
  <c r="BS695" i="29"/>
  <c r="BT695" i="29"/>
  <c r="AH697" i="29"/>
  <c r="J697" i="29" s="1"/>
  <c r="BK696" i="29"/>
  <c r="AA696" i="29" s="1"/>
  <c r="BG696" i="29"/>
  <c r="O696" i="29" s="1"/>
  <c r="N696" i="29" s="1"/>
  <c r="AL697" i="29"/>
  <c r="V697" i="29" s="1"/>
  <c r="BP695" i="29"/>
  <c r="AG697" i="29"/>
  <c r="G697" i="29" s="1"/>
  <c r="AK697" i="29"/>
  <c r="S697" i="29" s="1"/>
  <c r="BD696" i="29"/>
  <c r="F696" i="29" s="1"/>
  <c r="E696" i="29" s="1"/>
  <c r="AI697" i="29"/>
  <c r="M697" i="29" s="1"/>
  <c r="Z695" i="29"/>
  <c r="BL695" i="29"/>
  <c r="AM697" i="29"/>
  <c r="Y697" i="29" s="1"/>
  <c r="BF696" i="29"/>
  <c r="L696" i="29" s="1"/>
  <c r="K696" i="29" s="1"/>
  <c r="BI696" i="29"/>
  <c r="U696" i="29" s="1"/>
  <c r="T696" i="29" s="1"/>
  <c r="AR698" i="29"/>
  <c r="AZ698" i="29"/>
  <c r="AC699" i="29"/>
  <c r="AT698" i="29"/>
  <c r="BB698" i="29"/>
  <c r="AU698" i="29"/>
  <c r="BC698" i="29"/>
  <c r="AX698" i="29"/>
  <c r="AN698" i="29"/>
  <c r="AY698" i="29"/>
  <c r="B698" i="29"/>
  <c r="AD698" i="29" s="1"/>
  <c r="AM698" i="29" s="1"/>
  <c r="AO698" i="29"/>
  <c r="BA698" i="29"/>
  <c r="C698" i="29"/>
  <c r="AE698" i="29" s="1"/>
  <c r="AP698" i="29"/>
  <c r="AQ698" i="29"/>
  <c r="AS698" i="29"/>
  <c r="AV698" i="29"/>
  <c r="AW698" i="29"/>
  <c r="BJ696" i="29"/>
  <c r="X696" i="29" s="1"/>
  <c r="W696" i="29" s="1"/>
  <c r="BP103" i="29"/>
  <c r="BS104" i="29"/>
  <c r="BR103" i="29"/>
  <c r="AB102" i="29"/>
  <c r="AM105" i="29"/>
  <c r="Y105" i="29" s="1"/>
  <c r="BK105" i="29" s="1"/>
  <c r="AA105" i="29" s="1"/>
  <c r="AJ105" i="29"/>
  <c r="P105" i="29" s="1"/>
  <c r="AL105" i="29"/>
  <c r="V105" i="29" s="1"/>
  <c r="BJ105" i="29" s="1"/>
  <c r="X105" i="29" s="1"/>
  <c r="W105" i="29" s="1"/>
  <c r="AH105" i="29"/>
  <c r="J105" i="29" s="1"/>
  <c r="BI105" i="29"/>
  <c r="U105" i="29" s="1"/>
  <c r="T105" i="29" s="1"/>
  <c r="BG104" i="29"/>
  <c r="O104" i="29" s="1"/>
  <c r="N104" i="29" s="1"/>
  <c r="BU104" i="29"/>
  <c r="Z104" i="29"/>
  <c r="BD104" i="29"/>
  <c r="F104" i="29" s="1"/>
  <c r="E104" i="29" s="1"/>
  <c r="BJ104" i="29"/>
  <c r="X104" i="29" s="1"/>
  <c r="W104" i="29" s="1"/>
  <c r="BF104" i="29"/>
  <c r="L104" i="29" s="1"/>
  <c r="K104" i="29" s="1"/>
  <c r="BO103" i="29"/>
  <c r="AF105" i="29"/>
  <c r="D105" i="29" s="1"/>
  <c r="F103" i="29"/>
  <c r="BL103" i="29"/>
  <c r="AI105" i="29"/>
  <c r="M105" i="29" s="1"/>
  <c r="BB106" i="29"/>
  <c r="AT106" i="29"/>
  <c r="C106" i="29"/>
  <c r="AE106" i="29" s="1"/>
  <c r="BA106" i="29"/>
  <c r="AS106" i="29"/>
  <c r="B106" i="29"/>
  <c r="AD106" i="29" s="1"/>
  <c r="AJ106" i="29" s="1"/>
  <c r="P106" i="29" s="1"/>
  <c r="AZ106" i="29"/>
  <c r="AR106" i="29"/>
  <c r="AC107" i="29"/>
  <c r="AX106" i="29"/>
  <c r="AP106" i="29"/>
  <c r="AW106" i="29"/>
  <c r="AO106" i="29"/>
  <c r="BC106" i="29"/>
  <c r="AN106" i="29"/>
  <c r="AY106" i="29"/>
  <c r="AV106" i="29"/>
  <c r="AU106" i="29"/>
  <c r="AQ106" i="29"/>
  <c r="AG105" i="29"/>
  <c r="G105" i="29" s="1"/>
  <c r="BS103" i="29"/>
  <c r="BH104" i="29"/>
  <c r="R104" i="29" s="1"/>
  <c r="Q104" i="29" s="1"/>
  <c r="BE104" i="29"/>
  <c r="I104" i="29" s="1"/>
  <c r="H104" i="29" s="1"/>
  <c r="BQ104" i="29" l="1"/>
  <c r="AB695" i="29"/>
  <c r="Y698" i="29"/>
  <c r="BK698" i="29" s="1"/>
  <c r="AA698" i="29" s="1"/>
  <c r="Z696" i="29"/>
  <c r="BL696" i="29"/>
  <c r="AG698" i="29"/>
  <c r="G698" i="29" s="1"/>
  <c r="BP696" i="29"/>
  <c r="BN696" i="29"/>
  <c r="BU696" i="29"/>
  <c r="AI698" i="29"/>
  <c r="M698" i="29" s="1"/>
  <c r="AK698" i="29"/>
  <c r="S698" i="29" s="1"/>
  <c r="AL698" i="29"/>
  <c r="V698" i="29" s="1"/>
  <c r="BI697" i="29"/>
  <c r="U697" i="29" s="1"/>
  <c r="T697" i="29" s="1"/>
  <c r="BS697" i="29"/>
  <c r="BF697" i="29"/>
  <c r="L697" i="29" s="1"/>
  <c r="K697" i="29" s="1"/>
  <c r="BT696" i="29"/>
  <c r="AF698" i="29"/>
  <c r="D698" i="29" s="1"/>
  <c r="AS699" i="29"/>
  <c r="BA699" i="29"/>
  <c r="AU699" i="29"/>
  <c r="BC699" i="29"/>
  <c r="AN699" i="29"/>
  <c r="AV699" i="29"/>
  <c r="AQ699" i="29"/>
  <c r="AR699" i="29"/>
  <c r="AT699" i="29"/>
  <c r="AW699" i="29"/>
  <c r="AX699" i="29"/>
  <c r="AC700" i="29"/>
  <c r="AY699" i="29"/>
  <c r="B699" i="29"/>
  <c r="AD699" i="29" s="1"/>
  <c r="AK699" i="29" s="1"/>
  <c r="S699" i="29" s="1"/>
  <c r="AO699" i="29"/>
  <c r="AZ699" i="29"/>
  <c r="C699" i="29"/>
  <c r="AE699" i="29" s="1"/>
  <c r="AP699" i="29"/>
  <c r="BB699" i="29"/>
  <c r="BK697" i="29"/>
  <c r="AA697" i="29" s="1"/>
  <c r="BE697" i="29"/>
  <c r="I697" i="29" s="1"/>
  <c r="H697" i="29" s="1"/>
  <c r="BO697" i="29"/>
  <c r="BJ697" i="29"/>
  <c r="X697" i="29" s="1"/>
  <c r="W697" i="29" s="1"/>
  <c r="BH697" i="29"/>
  <c r="R697" i="29" s="1"/>
  <c r="Q697" i="29" s="1"/>
  <c r="AJ698" i="29"/>
  <c r="P698" i="29" s="1"/>
  <c r="AH698" i="29"/>
  <c r="J698" i="29" s="1"/>
  <c r="BS696" i="29"/>
  <c r="BG697" i="29"/>
  <c r="O697" i="29" s="1"/>
  <c r="N697" i="29" s="1"/>
  <c r="BQ696" i="29"/>
  <c r="BN697" i="29"/>
  <c r="BN104" i="29"/>
  <c r="BT105" i="29"/>
  <c r="BF105" i="29"/>
  <c r="L105" i="29" s="1"/>
  <c r="K105" i="29" s="1"/>
  <c r="BT104" i="29"/>
  <c r="BS105" i="29"/>
  <c r="AM106" i="29"/>
  <c r="Y106" i="29" s="1"/>
  <c r="BK106" i="29" s="1"/>
  <c r="AA106" i="29" s="1"/>
  <c r="BL104" i="29"/>
  <c r="AG106" i="29"/>
  <c r="G106" i="29" s="1"/>
  <c r="BE106" i="29" s="1"/>
  <c r="I106" i="29" s="1"/>
  <c r="H106" i="29" s="1"/>
  <c r="AH106" i="29"/>
  <c r="J106" i="29" s="1"/>
  <c r="BF106" i="29" s="1"/>
  <c r="L106" i="29" s="1"/>
  <c r="K106" i="29" s="1"/>
  <c r="AK106" i="29"/>
  <c r="S106" i="29" s="1"/>
  <c r="BI106" i="29" s="1"/>
  <c r="U106" i="29" s="1"/>
  <c r="T106" i="29" s="1"/>
  <c r="AL106" i="29"/>
  <c r="V106" i="29" s="1"/>
  <c r="BJ106" i="29" s="1"/>
  <c r="X106" i="29" s="1"/>
  <c r="W106" i="29" s="1"/>
  <c r="AY107" i="29"/>
  <c r="AQ107" i="29"/>
  <c r="AC108" i="29"/>
  <c r="AX107" i="29"/>
  <c r="AP107" i="29"/>
  <c r="AW107" i="29"/>
  <c r="AO107" i="29"/>
  <c r="BC107" i="29"/>
  <c r="AU107" i="29"/>
  <c r="BB107" i="29"/>
  <c r="AT107" i="29"/>
  <c r="C107" i="29"/>
  <c r="AE107" i="29" s="1"/>
  <c r="B107" i="29"/>
  <c r="AD107" i="29" s="1"/>
  <c r="AH107" i="29" s="1"/>
  <c r="J107" i="29" s="1"/>
  <c r="AS107" i="29"/>
  <c r="AN107" i="29"/>
  <c r="BA107" i="29"/>
  <c r="AZ107" i="29"/>
  <c r="AV107" i="29"/>
  <c r="AR107" i="29"/>
  <c r="BP104" i="29"/>
  <c r="BG105" i="29"/>
  <c r="O105" i="29" s="1"/>
  <c r="N105" i="29" s="1"/>
  <c r="Z105" i="29"/>
  <c r="BR104" i="29"/>
  <c r="BH106" i="29"/>
  <c r="R106" i="29" s="1"/>
  <c r="Q106" i="29" s="1"/>
  <c r="BH105" i="29"/>
  <c r="R105" i="29" s="1"/>
  <c r="Q105" i="29" s="1"/>
  <c r="AI106" i="29"/>
  <c r="M106" i="29" s="1"/>
  <c r="AF106" i="29"/>
  <c r="D106" i="29" s="1"/>
  <c r="E103" i="29"/>
  <c r="BN103" i="29"/>
  <c r="AB103" i="29" s="1"/>
  <c r="BO104" i="29"/>
  <c r="BE105" i="29"/>
  <c r="I105" i="29" s="1"/>
  <c r="H105" i="29" s="1"/>
  <c r="BD105" i="29"/>
  <c r="F105" i="29" s="1"/>
  <c r="E105" i="29" s="1"/>
  <c r="BU105" i="29"/>
  <c r="BT697" i="29" l="1"/>
  <c r="BU698" i="29"/>
  <c r="BI699" i="29"/>
  <c r="U699" i="29" s="1"/>
  <c r="T699" i="29" s="1"/>
  <c r="AB696" i="29"/>
  <c r="BF698" i="29"/>
  <c r="L698" i="29" s="1"/>
  <c r="K698" i="29" s="1"/>
  <c r="BL697" i="29"/>
  <c r="Z697" i="29"/>
  <c r="AH699" i="29"/>
  <c r="J699" i="29" s="1"/>
  <c r="BP697" i="29"/>
  <c r="BH698" i="29"/>
  <c r="R698" i="29" s="1"/>
  <c r="Q698" i="29" s="1"/>
  <c r="AM699" i="29"/>
  <c r="Y699" i="29" s="1"/>
  <c r="BE698" i="29"/>
  <c r="I698" i="29" s="1"/>
  <c r="H698" i="29" s="1"/>
  <c r="AI699" i="29"/>
  <c r="M699" i="29" s="1"/>
  <c r="AF699" i="29"/>
  <c r="D699" i="29" s="1"/>
  <c r="AL699" i="29"/>
  <c r="V699" i="29" s="1"/>
  <c r="AT700" i="29"/>
  <c r="BB700" i="29"/>
  <c r="AN700" i="29"/>
  <c r="AV700" i="29"/>
  <c r="AO700" i="29"/>
  <c r="AW700" i="29"/>
  <c r="AX700" i="29"/>
  <c r="AC701" i="29"/>
  <c r="AY700" i="29"/>
  <c r="B700" i="29"/>
  <c r="AD700" i="29" s="1"/>
  <c r="AL700" i="29" s="1"/>
  <c r="AZ700" i="29"/>
  <c r="C700" i="29"/>
  <c r="AE700" i="29" s="1"/>
  <c r="AP700" i="29"/>
  <c r="BA700" i="29"/>
  <c r="AQ700" i="29"/>
  <c r="BC700" i="29"/>
  <c r="AR700" i="29"/>
  <c r="AS700" i="29"/>
  <c r="AU700" i="29"/>
  <c r="AG699" i="29"/>
  <c r="G699" i="29" s="1"/>
  <c r="BU697" i="29"/>
  <c r="BR697" i="29"/>
  <c r="BJ698" i="29"/>
  <c r="X698" i="29" s="1"/>
  <c r="W698" i="29" s="1"/>
  <c r="AJ699" i="29"/>
  <c r="P699" i="29" s="1"/>
  <c r="BI698" i="29"/>
  <c r="U698" i="29" s="1"/>
  <c r="T698" i="29" s="1"/>
  <c r="BQ697" i="29"/>
  <c r="BD698" i="29"/>
  <c r="F698" i="29" s="1"/>
  <c r="E698" i="29" s="1"/>
  <c r="BG698" i="29"/>
  <c r="O698" i="29" s="1"/>
  <c r="N698" i="29" s="1"/>
  <c r="Z698" i="29"/>
  <c r="BO105" i="29"/>
  <c r="AB104" i="29"/>
  <c r="BS106" i="29"/>
  <c r="BT106" i="29"/>
  <c r="BR105" i="29"/>
  <c r="BP105" i="29"/>
  <c r="BR106" i="29"/>
  <c r="BF107" i="29"/>
  <c r="L107" i="29" s="1"/>
  <c r="K107" i="29" s="1"/>
  <c r="BN105" i="29"/>
  <c r="BG106" i="29"/>
  <c r="O106" i="29" s="1"/>
  <c r="N106" i="29" s="1"/>
  <c r="BP106" i="29"/>
  <c r="BO106" i="29"/>
  <c r="AJ107" i="29"/>
  <c r="P107" i="29" s="1"/>
  <c r="AG107" i="29"/>
  <c r="G107" i="29" s="1"/>
  <c r="AV108" i="29"/>
  <c r="AN108" i="29"/>
  <c r="BC108" i="29"/>
  <c r="AU108" i="29"/>
  <c r="BB108" i="29"/>
  <c r="AT108" i="29"/>
  <c r="C108" i="29"/>
  <c r="AE108" i="29" s="1"/>
  <c r="AZ108" i="29"/>
  <c r="AR108" i="29"/>
  <c r="AY108" i="29"/>
  <c r="AQ108" i="29"/>
  <c r="AO108" i="29"/>
  <c r="AC109" i="29"/>
  <c r="B108" i="29"/>
  <c r="AD108" i="29" s="1"/>
  <c r="AI108" i="29" s="1"/>
  <c r="AS108" i="29"/>
  <c r="BA108" i="29"/>
  <c r="AX108" i="29"/>
  <c r="AW108" i="29"/>
  <c r="AP108" i="29"/>
  <c r="AL107" i="29"/>
  <c r="V107" i="29" s="1"/>
  <c r="AK107" i="29"/>
  <c r="S107" i="29" s="1"/>
  <c r="BL105" i="29"/>
  <c r="BU106" i="29"/>
  <c r="Z106" i="29"/>
  <c r="AI107" i="29"/>
  <c r="M107" i="29" s="1"/>
  <c r="BQ105" i="29"/>
  <c r="AF107" i="29"/>
  <c r="D107" i="29" s="1"/>
  <c r="AM107" i="29"/>
  <c r="Y107" i="29" s="1"/>
  <c r="BD106" i="29"/>
  <c r="F106" i="29" s="1"/>
  <c r="E106" i="29" s="1"/>
  <c r="BQ698" i="29" l="1"/>
  <c r="V700" i="29"/>
  <c r="AB697" i="29"/>
  <c r="BO698" i="29"/>
  <c r="BN106" i="29"/>
  <c r="BR698" i="29"/>
  <c r="BJ700" i="29"/>
  <c r="X700" i="29" s="1"/>
  <c r="W700" i="29" s="1"/>
  <c r="BJ699" i="29"/>
  <c r="X699" i="29" s="1"/>
  <c r="W699" i="29" s="1"/>
  <c r="BD699" i="29"/>
  <c r="F699" i="29" s="1"/>
  <c r="E699" i="29" s="1"/>
  <c r="BN699" i="29"/>
  <c r="BG699" i="29"/>
  <c r="O699" i="29" s="1"/>
  <c r="N699" i="29" s="1"/>
  <c r="BF699" i="29"/>
  <c r="L699" i="29" s="1"/>
  <c r="K699" i="29" s="1"/>
  <c r="BN698" i="29"/>
  <c r="AK700" i="29"/>
  <c r="S700" i="29" s="1"/>
  <c r="AH700" i="29"/>
  <c r="J700" i="29" s="1"/>
  <c r="AG700" i="29"/>
  <c r="G700" i="29" s="1"/>
  <c r="AF700" i="29"/>
  <c r="D700" i="29" s="1"/>
  <c r="BS698" i="29"/>
  <c r="BK699" i="29"/>
  <c r="AA699" i="29" s="1"/>
  <c r="BU699" i="29" s="1"/>
  <c r="BP698" i="29"/>
  <c r="AM700" i="29"/>
  <c r="Y700" i="29" s="1"/>
  <c r="BE699" i="29"/>
  <c r="I699" i="29" s="1"/>
  <c r="H699" i="29" s="1"/>
  <c r="BL698" i="29"/>
  <c r="AJ700" i="29"/>
  <c r="P700" i="29" s="1"/>
  <c r="AU701" i="29"/>
  <c r="BC701" i="29"/>
  <c r="AO701" i="29"/>
  <c r="AW701" i="29"/>
  <c r="B701" i="29"/>
  <c r="AD701" i="29" s="1"/>
  <c r="AM701" i="29" s="1"/>
  <c r="Y701" i="29" s="1"/>
  <c r="AP701" i="29"/>
  <c r="AX701" i="29"/>
  <c r="AQ701" i="29"/>
  <c r="BB701" i="29"/>
  <c r="AC702" i="29"/>
  <c r="AR701" i="29"/>
  <c r="AS701" i="29"/>
  <c r="AT701" i="29"/>
  <c r="AV701" i="29"/>
  <c r="AY701" i="29"/>
  <c r="AZ701" i="29"/>
  <c r="AN701" i="29"/>
  <c r="BA701" i="29"/>
  <c r="C701" i="29"/>
  <c r="AE701" i="29" s="1"/>
  <c r="BH699" i="29"/>
  <c r="R699" i="29" s="1"/>
  <c r="Q699" i="29" s="1"/>
  <c r="AI700" i="29"/>
  <c r="M700" i="29" s="1"/>
  <c r="BT698" i="29"/>
  <c r="BS699" i="29"/>
  <c r="BP107" i="29"/>
  <c r="M108" i="29"/>
  <c r="BG108" i="29" s="1"/>
  <c r="O108" i="29" s="1"/>
  <c r="N108" i="29" s="1"/>
  <c r="AG108" i="29"/>
  <c r="G108" i="29" s="1"/>
  <c r="BE108" i="29" s="1"/>
  <c r="I108" i="29" s="1"/>
  <c r="H108" i="29" s="1"/>
  <c r="BQ106" i="29"/>
  <c r="AB106" i="29" s="1"/>
  <c r="BH107" i="29"/>
  <c r="R107" i="29" s="1"/>
  <c r="Q107" i="29" s="1"/>
  <c r="BI107" i="29"/>
  <c r="U107" i="29" s="1"/>
  <c r="T107" i="29" s="1"/>
  <c r="BJ107" i="29"/>
  <c r="X107" i="29" s="1"/>
  <c r="W107" i="29" s="1"/>
  <c r="AH108" i="29"/>
  <c r="J108" i="29" s="1"/>
  <c r="AK108" i="29"/>
  <c r="S108" i="29" s="1"/>
  <c r="BA109" i="29"/>
  <c r="AS109" i="29"/>
  <c r="B109" i="29"/>
  <c r="AD109" i="29" s="1"/>
  <c r="AG109" i="29" s="1"/>
  <c r="G109" i="29" s="1"/>
  <c r="AZ109" i="29"/>
  <c r="AR109" i="29"/>
  <c r="AY109" i="29"/>
  <c r="AQ109" i="29"/>
  <c r="AW109" i="29"/>
  <c r="AO109" i="29"/>
  <c r="AV109" i="29"/>
  <c r="AN109" i="29"/>
  <c r="AP109" i="29"/>
  <c r="AX109" i="29"/>
  <c r="AT109" i="29"/>
  <c r="AC110" i="29"/>
  <c r="C109" i="29"/>
  <c r="AE109" i="29" s="1"/>
  <c r="BC109" i="29"/>
  <c r="BB109" i="29"/>
  <c r="AU109" i="29"/>
  <c r="AB105" i="29"/>
  <c r="AF108" i="29"/>
  <c r="D108" i="29" s="1"/>
  <c r="BD107" i="29"/>
  <c r="F107" i="29" s="1"/>
  <c r="E107" i="29" s="1"/>
  <c r="BG107" i="29"/>
  <c r="O107" i="29" s="1"/>
  <c r="N107" i="29" s="1"/>
  <c r="BL106" i="29"/>
  <c r="AM108" i="29"/>
  <c r="Y108" i="29" s="1"/>
  <c r="BK108" i="29" s="1"/>
  <c r="AA108" i="29" s="1"/>
  <c r="BK107" i="29"/>
  <c r="AA107" i="29" s="1"/>
  <c r="BU107" i="29" s="1"/>
  <c r="AL108" i="29"/>
  <c r="V108" i="29" s="1"/>
  <c r="AJ108" i="29"/>
  <c r="P108" i="29" s="1"/>
  <c r="BE107" i="29"/>
  <c r="I107" i="29" s="1"/>
  <c r="H107" i="29" s="1"/>
  <c r="AF701" i="29" l="1"/>
  <c r="AL701" i="29"/>
  <c r="AG701" i="29"/>
  <c r="BP699" i="29"/>
  <c r="BR699" i="29"/>
  <c r="AH701" i="29"/>
  <c r="J701" i="29" s="1"/>
  <c r="BF701" i="29" s="1"/>
  <c r="L701" i="29" s="1"/>
  <c r="K701" i="29" s="1"/>
  <c r="BO699" i="29"/>
  <c r="D701" i="29"/>
  <c r="BD701" i="29" s="1"/>
  <c r="F701" i="29" s="1"/>
  <c r="E701" i="29" s="1"/>
  <c r="BT700" i="29"/>
  <c r="V701" i="29"/>
  <c r="BJ701" i="29" s="1"/>
  <c r="X701" i="29" s="1"/>
  <c r="W701" i="29" s="1"/>
  <c r="G701" i="29"/>
  <c r="BE701" i="29" s="1"/>
  <c r="I701" i="29" s="1"/>
  <c r="H701" i="29" s="1"/>
  <c r="BK701" i="29"/>
  <c r="AA701" i="29" s="1"/>
  <c r="BU701" i="29" s="1"/>
  <c r="BH700" i="29"/>
  <c r="R700" i="29" s="1"/>
  <c r="Q700" i="29" s="1"/>
  <c r="BD700" i="29"/>
  <c r="F700" i="29" s="1"/>
  <c r="E700" i="29" s="1"/>
  <c r="BQ699" i="29"/>
  <c r="BG700" i="29"/>
  <c r="O700" i="29" s="1"/>
  <c r="N700" i="29" s="1"/>
  <c r="BE700" i="29"/>
  <c r="I700" i="29" s="1"/>
  <c r="H700" i="29" s="1"/>
  <c r="AK701" i="29"/>
  <c r="S701" i="29" s="1"/>
  <c r="B702" i="29"/>
  <c r="AD702" i="29" s="1"/>
  <c r="AK702" i="29" s="1"/>
  <c r="S702" i="29" s="1"/>
  <c r="AP702" i="29"/>
  <c r="AX702" i="29"/>
  <c r="C702" i="29"/>
  <c r="AE702" i="29" s="1"/>
  <c r="AQ702" i="29"/>
  <c r="AY702" i="29"/>
  <c r="AW702" i="29"/>
  <c r="AN702" i="29"/>
  <c r="AZ702" i="29"/>
  <c r="AO702" i="29"/>
  <c r="BA702" i="29"/>
  <c r="AR702" i="29"/>
  <c r="BB702" i="29"/>
  <c r="AS702" i="29"/>
  <c r="BC702" i="29"/>
  <c r="AT702" i="29"/>
  <c r="AC703" i="29"/>
  <c r="AU702" i="29"/>
  <c r="AV702" i="29"/>
  <c r="BF700" i="29"/>
  <c r="L700" i="29" s="1"/>
  <c r="K700" i="29" s="1"/>
  <c r="BK700" i="29"/>
  <c r="AA700" i="29" s="1"/>
  <c r="BU700" i="29" s="1"/>
  <c r="AJ701" i="29"/>
  <c r="P701" i="29" s="1"/>
  <c r="AB698" i="29"/>
  <c r="BT699" i="29"/>
  <c r="AB699" i="29" s="1"/>
  <c r="BS700" i="29"/>
  <c r="BI700" i="29"/>
  <c r="U700" i="29" s="1"/>
  <c r="T700" i="29" s="1"/>
  <c r="AI701" i="29"/>
  <c r="M701" i="29" s="1"/>
  <c r="BL699" i="29"/>
  <c r="Z699" i="29"/>
  <c r="BR107" i="29"/>
  <c r="AM109" i="29"/>
  <c r="Y109" i="29" s="1"/>
  <c r="BK109" i="29" s="1"/>
  <c r="AA109" i="29" s="1"/>
  <c r="BU109" i="29" s="1"/>
  <c r="BO107" i="29"/>
  <c r="BQ107" i="29"/>
  <c r="BS107" i="29"/>
  <c r="BE109" i="29"/>
  <c r="I109" i="29" s="1"/>
  <c r="H109" i="29" s="1"/>
  <c r="BI108" i="29"/>
  <c r="U108" i="29" s="1"/>
  <c r="T108" i="29" s="1"/>
  <c r="BO108" i="29"/>
  <c r="BD108" i="29"/>
  <c r="F108" i="29" s="1"/>
  <c r="E108" i="29" s="1"/>
  <c r="BU108" i="29"/>
  <c r="Z108" i="29"/>
  <c r="AJ109" i="29"/>
  <c r="P109" i="29" s="1"/>
  <c r="AF109" i="29"/>
  <c r="D109" i="29" s="1"/>
  <c r="Z107" i="29"/>
  <c r="BL107" i="29"/>
  <c r="BF108" i="29"/>
  <c r="L108" i="29" s="1"/>
  <c r="K108" i="29" s="1"/>
  <c r="BH108" i="29"/>
  <c r="R108" i="29" s="1"/>
  <c r="Q108" i="29" s="1"/>
  <c r="BN107" i="29"/>
  <c r="AH109" i="29"/>
  <c r="J109" i="29" s="1"/>
  <c r="BT107" i="29"/>
  <c r="BQ108" i="29"/>
  <c r="AK109" i="29"/>
  <c r="S109" i="29" s="1"/>
  <c r="AL109" i="29"/>
  <c r="V109" i="29" s="1"/>
  <c r="AW110" i="29"/>
  <c r="AO110" i="29"/>
  <c r="AV110" i="29"/>
  <c r="AN110" i="29"/>
  <c r="BC110" i="29"/>
  <c r="AU110" i="29"/>
  <c r="BA110" i="29"/>
  <c r="AS110" i="29"/>
  <c r="C110" i="29"/>
  <c r="AE110" i="29" s="1"/>
  <c r="AZ110" i="29"/>
  <c r="AR110" i="29"/>
  <c r="B110" i="29"/>
  <c r="AD110" i="29" s="1"/>
  <c r="AG110" i="29" s="1"/>
  <c r="AQ110" i="29"/>
  <c r="AP110" i="29"/>
  <c r="AC111" i="29"/>
  <c r="AY110" i="29"/>
  <c r="AX110" i="29"/>
  <c r="AT110" i="29"/>
  <c r="BB110" i="29"/>
  <c r="BJ108" i="29"/>
  <c r="X108" i="29" s="1"/>
  <c r="W108" i="29" s="1"/>
  <c r="AI109" i="29"/>
  <c r="M109" i="29" s="1"/>
  <c r="AJ702" i="29" l="1"/>
  <c r="P702" i="29" s="1"/>
  <c r="BO700" i="29"/>
  <c r="BP701" i="29"/>
  <c r="AF702" i="29"/>
  <c r="D702" i="29" s="1"/>
  <c r="BD702" i="29" s="1"/>
  <c r="F702" i="29" s="1"/>
  <c r="E702" i="29" s="1"/>
  <c r="AI702" i="29"/>
  <c r="M702" i="29" s="1"/>
  <c r="BG702" i="29" s="1"/>
  <c r="O702" i="29" s="1"/>
  <c r="BN700" i="29"/>
  <c r="G110" i="29"/>
  <c r="BO701" i="29"/>
  <c r="AM702" i="29"/>
  <c r="Y702" i="29" s="1"/>
  <c r="BK702" i="29" s="1"/>
  <c r="AA702" i="29" s="1"/>
  <c r="BU702" i="29" s="1"/>
  <c r="BI702" i="29"/>
  <c r="U702" i="29" s="1"/>
  <c r="T702" i="29" s="1"/>
  <c r="BT701" i="29"/>
  <c r="BP700" i="29"/>
  <c r="BN701" i="29"/>
  <c r="BL700" i="29"/>
  <c r="Z700" i="29"/>
  <c r="AN703" i="29"/>
  <c r="AV703" i="29"/>
  <c r="AO703" i="29"/>
  <c r="AW703" i="29"/>
  <c r="B703" i="29"/>
  <c r="AD703" i="29" s="1"/>
  <c r="AH703" i="29" s="1"/>
  <c r="J703" i="29" s="1"/>
  <c r="AP703" i="29"/>
  <c r="AX703" i="29"/>
  <c r="C703" i="29"/>
  <c r="AE703" i="29" s="1"/>
  <c r="AQ703" i="29"/>
  <c r="AY703" i="29"/>
  <c r="AR703" i="29"/>
  <c r="AZ703" i="29"/>
  <c r="AC704" i="29"/>
  <c r="AS703" i="29"/>
  <c r="BA703" i="29"/>
  <c r="AT703" i="29"/>
  <c r="BB703" i="29"/>
  <c r="BC703" i="29"/>
  <c r="AU703" i="29"/>
  <c r="BH702" i="29"/>
  <c r="R702" i="29" s="1"/>
  <c r="Q702" i="29" s="1"/>
  <c r="AL702" i="29"/>
  <c r="V702" i="29" s="1"/>
  <c r="AG702" i="29"/>
  <c r="G702" i="29" s="1"/>
  <c r="AH702" i="29"/>
  <c r="J702" i="29" s="1"/>
  <c r="BR700" i="29"/>
  <c r="BG701" i="29"/>
  <c r="O701" i="29" s="1"/>
  <c r="N701" i="29" s="1"/>
  <c r="BQ700" i="29"/>
  <c r="BH701" i="29"/>
  <c r="R701" i="29" s="1"/>
  <c r="Q701" i="29" s="1"/>
  <c r="BI701" i="29"/>
  <c r="U701" i="29" s="1"/>
  <c r="T701" i="29" s="1"/>
  <c r="Z701" i="29"/>
  <c r="BL701" i="29"/>
  <c r="BS108" i="29"/>
  <c r="AK110" i="29"/>
  <c r="S110" i="29" s="1"/>
  <c r="BI110" i="29" s="1"/>
  <c r="U110" i="29" s="1"/>
  <c r="T110" i="29" s="1"/>
  <c r="AH110" i="29"/>
  <c r="J110" i="29" s="1"/>
  <c r="BF110" i="29" s="1"/>
  <c r="L110" i="29" s="1"/>
  <c r="K110" i="29" s="1"/>
  <c r="BR108" i="29"/>
  <c r="BO109" i="29"/>
  <c r="BT108" i="29"/>
  <c r="BN108" i="29"/>
  <c r="AF110" i="29"/>
  <c r="D110" i="29" s="1"/>
  <c r="AB107" i="29"/>
  <c r="Z109" i="29"/>
  <c r="BF109" i="29"/>
  <c r="L109" i="29" s="1"/>
  <c r="K109" i="29" s="1"/>
  <c r="BD109" i="29"/>
  <c r="F109" i="29" s="1"/>
  <c r="E109" i="29" s="1"/>
  <c r="BE110" i="29"/>
  <c r="I110" i="29" s="1"/>
  <c r="H110" i="29" s="1"/>
  <c r="BH109" i="29"/>
  <c r="R109" i="29" s="1"/>
  <c r="Q109" i="29" s="1"/>
  <c r="AJ110" i="29"/>
  <c r="P110" i="29" s="1"/>
  <c r="BJ109" i="29"/>
  <c r="X109" i="29" s="1"/>
  <c r="W109" i="29" s="1"/>
  <c r="BP108" i="29"/>
  <c r="AB108" i="29" s="1"/>
  <c r="BG109" i="29"/>
  <c r="O109" i="29" s="1"/>
  <c r="N109" i="29" s="1"/>
  <c r="AI110" i="29"/>
  <c r="M110" i="29" s="1"/>
  <c r="AL110" i="29"/>
  <c r="V110" i="29" s="1"/>
  <c r="AM110" i="29"/>
  <c r="Y110" i="29" s="1"/>
  <c r="BB111" i="29"/>
  <c r="AT111" i="29"/>
  <c r="C111" i="29"/>
  <c r="AE111" i="29" s="1"/>
  <c r="BA111" i="29"/>
  <c r="AS111" i="29"/>
  <c r="B111" i="29"/>
  <c r="AD111" i="29" s="1"/>
  <c r="AL111" i="29" s="1"/>
  <c r="V111" i="29" s="1"/>
  <c r="AZ111" i="29"/>
  <c r="AR111" i="29"/>
  <c r="AC112" i="29"/>
  <c r="AX111" i="29"/>
  <c r="AP111" i="29"/>
  <c r="AW111" i="29"/>
  <c r="AO111" i="29"/>
  <c r="AU111" i="29"/>
  <c r="AQ111" i="29"/>
  <c r="AY111" i="29"/>
  <c r="AN111" i="29"/>
  <c r="BC111" i="29"/>
  <c r="AV111" i="29"/>
  <c r="BI109" i="29"/>
  <c r="U109" i="29" s="1"/>
  <c r="T109" i="29" s="1"/>
  <c r="BL108" i="29"/>
  <c r="N702" i="29" l="1"/>
  <c r="BQ702" i="29"/>
  <c r="BQ701" i="29"/>
  <c r="BS702" i="29"/>
  <c r="AB700" i="29"/>
  <c r="BF703" i="29"/>
  <c r="L703" i="29" s="1"/>
  <c r="K703" i="29" s="1"/>
  <c r="BR702" i="29"/>
  <c r="AL703" i="29"/>
  <c r="V703" i="29" s="1"/>
  <c r="AJ703" i="29"/>
  <c r="P703" i="29" s="1"/>
  <c r="BS701" i="29"/>
  <c r="AI703" i="29"/>
  <c r="M703" i="29" s="1"/>
  <c r="AG703" i="29"/>
  <c r="G703" i="29" s="1"/>
  <c r="BE702" i="29"/>
  <c r="I702" i="29" s="1"/>
  <c r="H702" i="29" s="1"/>
  <c r="AM703" i="29"/>
  <c r="Y703" i="29" s="1"/>
  <c r="AO704" i="29"/>
  <c r="AW704" i="29"/>
  <c r="B704" i="29"/>
  <c r="AD704" i="29" s="1"/>
  <c r="AM704" i="29" s="1"/>
  <c r="Y704" i="29" s="1"/>
  <c r="AP704" i="29"/>
  <c r="AX704" i="29"/>
  <c r="C704" i="29"/>
  <c r="AE704" i="29" s="1"/>
  <c r="AQ704" i="29"/>
  <c r="AY704" i="29"/>
  <c r="AR704" i="29"/>
  <c r="AZ704" i="29"/>
  <c r="AC705" i="29"/>
  <c r="AS704" i="29"/>
  <c r="BA704" i="29"/>
  <c r="AT704" i="29"/>
  <c r="BB704" i="29"/>
  <c r="AU704" i="29"/>
  <c r="BC704" i="29"/>
  <c r="AV704" i="29"/>
  <c r="AN704" i="29"/>
  <c r="BN702" i="29"/>
  <c r="BJ702" i="29"/>
  <c r="X702" i="29" s="1"/>
  <c r="W702" i="29" s="1"/>
  <c r="AF703" i="29"/>
  <c r="D703" i="29" s="1"/>
  <c r="BF702" i="29"/>
  <c r="L702" i="29" s="1"/>
  <c r="K702" i="29" s="1"/>
  <c r="AK703" i="29"/>
  <c r="S703" i="29" s="1"/>
  <c r="BR701" i="29"/>
  <c r="Z702" i="29"/>
  <c r="BL702" i="29"/>
  <c r="BS110" i="29"/>
  <c r="BS109" i="29"/>
  <c r="BP110" i="29"/>
  <c r="BR109" i="29"/>
  <c r="BO110" i="29"/>
  <c r="BJ111" i="29"/>
  <c r="X111" i="29" s="1"/>
  <c r="W111" i="29" s="1"/>
  <c r="AK111" i="29"/>
  <c r="S111" i="29" s="1"/>
  <c r="BQ109" i="29"/>
  <c r="BL109" i="29"/>
  <c r="BG110" i="29"/>
  <c r="O110" i="29" s="1"/>
  <c r="N110" i="29" s="1"/>
  <c r="AM111" i="29"/>
  <c r="Y111" i="29" s="1"/>
  <c r="BK111" i="29" s="1"/>
  <c r="AA111" i="29" s="1"/>
  <c r="BT109" i="29"/>
  <c r="BN109" i="29"/>
  <c r="AJ111" i="29"/>
  <c r="P111" i="29" s="1"/>
  <c r="AG111" i="29"/>
  <c r="G111" i="29" s="1"/>
  <c r="AY112" i="29"/>
  <c r="AQ112" i="29"/>
  <c r="AC113" i="29"/>
  <c r="AX112" i="29"/>
  <c r="AP112" i="29"/>
  <c r="AW112" i="29"/>
  <c r="AO112" i="29"/>
  <c r="BC112" i="29"/>
  <c r="AU112" i="29"/>
  <c r="BB112" i="29"/>
  <c r="AT112" i="29"/>
  <c r="C112" i="29"/>
  <c r="AE112" i="29" s="1"/>
  <c r="AV112" i="29"/>
  <c r="AS112" i="29"/>
  <c r="AZ112" i="29"/>
  <c r="AR112" i="29"/>
  <c r="AN112" i="29"/>
  <c r="B112" i="29"/>
  <c r="AD112" i="29" s="1"/>
  <c r="AG112" i="29" s="1"/>
  <c r="BA112" i="29"/>
  <c r="BD110" i="29"/>
  <c r="F110" i="29" s="1"/>
  <c r="E110" i="29" s="1"/>
  <c r="AI111" i="29"/>
  <c r="M111" i="29" s="1"/>
  <c r="AH111" i="29"/>
  <c r="J111" i="29" s="1"/>
  <c r="BK110" i="29"/>
  <c r="AA110" i="29" s="1"/>
  <c r="BU110" i="29" s="1"/>
  <c r="BH110" i="29"/>
  <c r="R110" i="29" s="1"/>
  <c r="Q110" i="29" s="1"/>
  <c r="BP109" i="29"/>
  <c r="AF111" i="29"/>
  <c r="D111" i="29" s="1"/>
  <c r="BJ110" i="29"/>
  <c r="X110" i="29" s="1"/>
  <c r="W110" i="29" s="1"/>
  <c r="BT110" i="29"/>
  <c r="AB701" i="29" l="1"/>
  <c r="BP702" i="29"/>
  <c r="BT702" i="29"/>
  <c r="BT111" i="29"/>
  <c r="BK704" i="29"/>
  <c r="AA704" i="29" s="1"/>
  <c r="BU704" i="29"/>
  <c r="BG703" i="29"/>
  <c r="O703" i="29" s="1"/>
  <c r="N703" i="29" s="1"/>
  <c r="AL704" i="29"/>
  <c r="V704" i="29" s="1"/>
  <c r="AF704" i="29"/>
  <c r="D704" i="29" s="1"/>
  <c r="BH703" i="29"/>
  <c r="R703" i="29" s="1"/>
  <c r="Q703" i="29" s="1"/>
  <c r="BE703" i="29"/>
  <c r="I703" i="29" s="1"/>
  <c r="H703" i="29" s="1"/>
  <c r="BO703" i="29"/>
  <c r="AI704" i="29"/>
  <c r="M704" i="29" s="1"/>
  <c r="AG704" i="29"/>
  <c r="G704" i="29" s="1"/>
  <c r="BK703" i="29"/>
  <c r="AA703" i="29" s="1"/>
  <c r="BJ703" i="29"/>
  <c r="X703" i="29" s="1"/>
  <c r="W703" i="29" s="1"/>
  <c r="AH704" i="29"/>
  <c r="J704" i="29" s="1"/>
  <c r="AJ704" i="29"/>
  <c r="P704" i="29" s="1"/>
  <c r="AK704" i="29"/>
  <c r="S704" i="29" s="1"/>
  <c r="BD703" i="29"/>
  <c r="F703" i="29" s="1"/>
  <c r="E703" i="29" s="1"/>
  <c r="B705" i="29"/>
  <c r="AD705" i="29" s="1"/>
  <c r="AM705" i="29" s="1"/>
  <c r="AP705" i="29"/>
  <c r="AX705" i="29"/>
  <c r="C705" i="29"/>
  <c r="AE705" i="29" s="1"/>
  <c r="AQ705" i="29"/>
  <c r="AY705" i="29"/>
  <c r="AR705" i="29"/>
  <c r="AZ705" i="29"/>
  <c r="AC706" i="29"/>
  <c r="AS705" i="29"/>
  <c r="BA705" i="29"/>
  <c r="AT705" i="29"/>
  <c r="BB705" i="29"/>
  <c r="AU705" i="29"/>
  <c r="BC705" i="29"/>
  <c r="AN705" i="29"/>
  <c r="AV705" i="29"/>
  <c r="AO705" i="29"/>
  <c r="AW705" i="29"/>
  <c r="BI703" i="29"/>
  <c r="U703" i="29" s="1"/>
  <c r="T703" i="29" s="1"/>
  <c r="BO702" i="29"/>
  <c r="AB702" i="29" s="1"/>
  <c r="BP703" i="29"/>
  <c r="BN110" i="29"/>
  <c r="BQ110" i="29"/>
  <c r="BR110" i="29"/>
  <c r="AV113" i="29"/>
  <c r="AN113" i="29"/>
  <c r="BC113" i="29"/>
  <c r="AU113" i="29"/>
  <c r="BB113" i="29"/>
  <c r="AT113" i="29"/>
  <c r="C113" i="29"/>
  <c r="AE113" i="29" s="1"/>
  <c r="AZ113" i="29"/>
  <c r="AR113" i="29"/>
  <c r="AY113" i="29"/>
  <c r="AQ113" i="29"/>
  <c r="AX113" i="29"/>
  <c r="AW113" i="29"/>
  <c r="B113" i="29"/>
  <c r="AD113" i="29" s="1"/>
  <c r="AM113" i="29" s="1"/>
  <c r="AS113" i="29"/>
  <c r="AP113" i="29"/>
  <c r="AO113" i="29"/>
  <c r="AC114" i="29"/>
  <c r="BA113" i="29"/>
  <c r="AI112" i="29"/>
  <c r="M112" i="29" s="1"/>
  <c r="G112" i="29"/>
  <c r="AK112" i="29"/>
  <c r="S112" i="29" s="1"/>
  <c r="AF112" i="29"/>
  <c r="D112" i="29" s="1"/>
  <c r="BE111" i="29"/>
  <c r="I111" i="29" s="1"/>
  <c r="H111" i="29" s="1"/>
  <c r="BD111" i="29"/>
  <c r="F111" i="29" s="1"/>
  <c r="E111" i="29" s="1"/>
  <c r="AM112" i="29"/>
  <c r="Y112" i="29" s="1"/>
  <c r="BK112" i="29" s="1"/>
  <c r="AA112" i="29" s="1"/>
  <c r="BH111" i="29"/>
  <c r="R111" i="29" s="1"/>
  <c r="Q111" i="29" s="1"/>
  <c r="BI111" i="29"/>
  <c r="U111" i="29" s="1"/>
  <c r="T111" i="29" s="1"/>
  <c r="AJ112" i="29"/>
  <c r="P112" i="29" s="1"/>
  <c r="BH112" i="29" s="1"/>
  <c r="R112" i="29" s="1"/>
  <c r="BF111" i="29"/>
  <c r="L111" i="29" s="1"/>
  <c r="K111" i="29" s="1"/>
  <c r="AH112" i="29"/>
  <c r="J112" i="29" s="1"/>
  <c r="AB109" i="29"/>
  <c r="BU111" i="29"/>
  <c r="Z111" i="29"/>
  <c r="Z110" i="29"/>
  <c r="BL110" i="29"/>
  <c r="BG111" i="29"/>
  <c r="O111" i="29" s="1"/>
  <c r="N111" i="29" s="1"/>
  <c r="AL112" i="29"/>
  <c r="V112" i="29" s="1"/>
  <c r="Y705" i="29" l="1"/>
  <c r="BN703" i="29"/>
  <c r="AB110" i="29"/>
  <c r="BQ703" i="29"/>
  <c r="Y113" i="29"/>
  <c r="BS703" i="29"/>
  <c r="BK705" i="29"/>
  <c r="AA705" i="29" s="1"/>
  <c r="BL703" i="29"/>
  <c r="Z703" i="29"/>
  <c r="BD704" i="29"/>
  <c r="F704" i="29" s="1"/>
  <c r="E704" i="29" s="1"/>
  <c r="BU703" i="29"/>
  <c r="BE704" i="29"/>
  <c r="I704" i="29" s="1"/>
  <c r="H704" i="29" s="1"/>
  <c r="BJ704" i="29"/>
  <c r="X704" i="29" s="1"/>
  <c r="W704" i="29" s="1"/>
  <c r="BT704" i="29"/>
  <c r="AJ705" i="29"/>
  <c r="P705" i="29" s="1"/>
  <c r="AI705" i="29"/>
  <c r="M705" i="29" s="1"/>
  <c r="BI704" i="29"/>
  <c r="U704" i="29" s="1"/>
  <c r="T704" i="29" s="1"/>
  <c r="BG704" i="29"/>
  <c r="O704" i="29" s="1"/>
  <c r="N704" i="29" s="1"/>
  <c r="AH705" i="29"/>
  <c r="J705" i="29" s="1"/>
  <c r="BH704" i="29"/>
  <c r="R704" i="29" s="1"/>
  <c r="Q704" i="29" s="1"/>
  <c r="AL705" i="29"/>
  <c r="V705" i="29" s="1"/>
  <c r="AF705" i="29"/>
  <c r="D705" i="29" s="1"/>
  <c r="BF704" i="29"/>
  <c r="L704" i="29" s="1"/>
  <c r="K704" i="29" s="1"/>
  <c r="AK705" i="29"/>
  <c r="S705" i="29" s="1"/>
  <c r="C706" i="29"/>
  <c r="AE706" i="29" s="1"/>
  <c r="AQ706" i="29"/>
  <c r="AY706" i="29"/>
  <c r="AR706" i="29"/>
  <c r="AZ706" i="29"/>
  <c r="AC707" i="29"/>
  <c r="AS706" i="29"/>
  <c r="BA706" i="29"/>
  <c r="AT706" i="29"/>
  <c r="BB706" i="29"/>
  <c r="AU706" i="29"/>
  <c r="BC706" i="29"/>
  <c r="AN706" i="29"/>
  <c r="AV706" i="29"/>
  <c r="AO706" i="29"/>
  <c r="AW706" i="29"/>
  <c r="AP706" i="29"/>
  <c r="AX706" i="29"/>
  <c r="B706" i="29"/>
  <c r="AD706" i="29" s="1"/>
  <c r="AH706" i="29" s="1"/>
  <c r="J706" i="29" s="1"/>
  <c r="AG705" i="29"/>
  <c r="G705" i="29" s="1"/>
  <c r="BT703" i="29"/>
  <c r="BR703" i="29"/>
  <c r="Z704" i="29"/>
  <c r="BN111" i="29"/>
  <c r="AH113" i="29"/>
  <c r="J113" i="29" s="1"/>
  <c r="BF113" i="29" s="1"/>
  <c r="L113" i="29" s="1"/>
  <c r="K113" i="29" s="1"/>
  <c r="AJ113" i="29"/>
  <c r="P113" i="29" s="1"/>
  <c r="BH113" i="29" s="1"/>
  <c r="R113" i="29" s="1"/>
  <c r="Q113" i="29" s="1"/>
  <c r="BQ111" i="29"/>
  <c r="BP111" i="29"/>
  <c r="BL111" i="29"/>
  <c r="BS111" i="29"/>
  <c r="BR111" i="29"/>
  <c r="BK113" i="29"/>
  <c r="AA113" i="29" s="1"/>
  <c r="BU113" i="29" s="1"/>
  <c r="BJ112" i="29"/>
  <c r="X112" i="29" s="1"/>
  <c r="W112" i="29" s="1"/>
  <c r="BE112" i="29"/>
  <c r="I112" i="29" s="1"/>
  <c r="H112" i="29" s="1"/>
  <c r="AK113" i="29"/>
  <c r="S113" i="29" s="1"/>
  <c r="BD112" i="29"/>
  <c r="F112" i="29" s="1"/>
  <c r="E112" i="29" s="1"/>
  <c r="BF112" i="29"/>
  <c r="L112" i="29" s="1"/>
  <c r="K112" i="29" s="1"/>
  <c r="BU112" i="29"/>
  <c r="Z112" i="29"/>
  <c r="BG112" i="29"/>
  <c r="O112" i="29" s="1"/>
  <c r="N112" i="29" s="1"/>
  <c r="AF113" i="29"/>
  <c r="D113" i="29" s="1"/>
  <c r="BI112" i="29"/>
  <c r="U112" i="29" s="1"/>
  <c r="T112" i="29" s="1"/>
  <c r="AL113" i="29"/>
  <c r="V113" i="29" s="1"/>
  <c r="AI113" i="29"/>
  <c r="M113" i="29" s="1"/>
  <c r="BA114" i="29"/>
  <c r="AS114" i="29"/>
  <c r="B114" i="29"/>
  <c r="AD114" i="29" s="1"/>
  <c r="AL114" i="29" s="1"/>
  <c r="V114" i="29" s="1"/>
  <c r="AZ114" i="29"/>
  <c r="AR114" i="29"/>
  <c r="AY114" i="29"/>
  <c r="AQ114" i="29"/>
  <c r="AW114" i="29"/>
  <c r="AO114" i="29"/>
  <c r="AV114" i="29"/>
  <c r="AN114" i="29"/>
  <c r="BB114" i="29"/>
  <c r="BC114" i="29"/>
  <c r="AX114" i="29"/>
  <c r="C114" i="29"/>
  <c r="AE114" i="29" s="1"/>
  <c r="AU114" i="29"/>
  <c r="AT114" i="29"/>
  <c r="AP114" i="29"/>
  <c r="AC115" i="29"/>
  <c r="BR112" i="29"/>
  <c r="Q112" i="29"/>
  <c r="BO111" i="29"/>
  <c r="AG113" i="29"/>
  <c r="G113" i="29" s="1"/>
  <c r="AB111" i="29" l="1"/>
  <c r="BR704" i="29"/>
  <c r="BL704" i="29"/>
  <c r="BN704" i="29"/>
  <c r="AM706" i="29"/>
  <c r="Y706" i="29" s="1"/>
  <c r="BK706" i="29" s="1"/>
  <c r="AA706" i="29" s="1"/>
  <c r="BU706" i="29" s="1"/>
  <c r="AB703" i="29"/>
  <c r="BP704" i="29"/>
  <c r="BS704" i="29"/>
  <c r="BF706" i="29"/>
  <c r="L706" i="29" s="1"/>
  <c r="K706" i="29" s="1"/>
  <c r="Z705" i="29"/>
  <c r="AG706" i="29"/>
  <c r="G706" i="29" s="1"/>
  <c r="AJ706" i="29"/>
  <c r="P706" i="29" s="1"/>
  <c r="BD705" i="29"/>
  <c r="F705" i="29" s="1"/>
  <c r="E705" i="29" s="1"/>
  <c r="BE705" i="29"/>
  <c r="I705" i="29" s="1"/>
  <c r="H705" i="29" s="1"/>
  <c r="AL706" i="29"/>
  <c r="V706" i="29" s="1"/>
  <c r="BJ705" i="29"/>
  <c r="X705" i="29" s="1"/>
  <c r="W705" i="29" s="1"/>
  <c r="BG705" i="29"/>
  <c r="O705" i="29" s="1"/>
  <c r="N705" i="29" s="1"/>
  <c r="AF706" i="29"/>
  <c r="D706" i="29" s="1"/>
  <c r="AI706" i="29"/>
  <c r="M706" i="29" s="1"/>
  <c r="BF705" i="29"/>
  <c r="L705" i="29" s="1"/>
  <c r="K705" i="29" s="1"/>
  <c r="BH705" i="29"/>
  <c r="R705" i="29" s="1"/>
  <c r="Q705" i="29" s="1"/>
  <c r="AK706" i="29"/>
  <c r="S706" i="29" s="1"/>
  <c r="AR707" i="29"/>
  <c r="AZ707" i="29"/>
  <c r="AC708" i="29"/>
  <c r="AS707" i="29"/>
  <c r="BA707" i="29"/>
  <c r="AT707" i="29"/>
  <c r="BB707" i="29"/>
  <c r="AU707" i="29"/>
  <c r="BC707" i="29"/>
  <c r="AN707" i="29"/>
  <c r="AV707" i="29"/>
  <c r="AO707" i="29"/>
  <c r="AW707" i="29"/>
  <c r="B707" i="29"/>
  <c r="AD707" i="29" s="1"/>
  <c r="AL707" i="29" s="1"/>
  <c r="V707" i="29" s="1"/>
  <c r="AP707" i="29"/>
  <c r="AX707" i="29"/>
  <c r="AQ707" i="29"/>
  <c r="AY707" i="29"/>
  <c r="C707" i="29"/>
  <c r="AE707" i="29" s="1"/>
  <c r="BI705" i="29"/>
  <c r="U705" i="29" s="1"/>
  <c r="T705" i="29" s="1"/>
  <c r="BQ704" i="29"/>
  <c r="BO704" i="29"/>
  <c r="AB704" i="29" s="1"/>
  <c r="BU705" i="29"/>
  <c r="BO112" i="29"/>
  <c r="BP112" i="29"/>
  <c r="BP113" i="29"/>
  <c r="BS112" i="29"/>
  <c r="BN112" i="29"/>
  <c r="BR113" i="29"/>
  <c r="AM114" i="29"/>
  <c r="Y114" i="29" s="1"/>
  <c r="BK114" i="29" s="1"/>
  <c r="AA114" i="29" s="1"/>
  <c r="BU114" i="29" s="1"/>
  <c r="BL112" i="29"/>
  <c r="BJ113" i="29"/>
  <c r="X113" i="29" s="1"/>
  <c r="W113" i="29" s="1"/>
  <c r="BT112" i="29"/>
  <c r="BE113" i="29"/>
  <c r="I113" i="29" s="1"/>
  <c r="H113" i="29" s="1"/>
  <c r="AG114" i="29"/>
  <c r="G114" i="29" s="1"/>
  <c r="AJ114" i="29"/>
  <c r="P114" i="29" s="1"/>
  <c r="BG113" i="29"/>
  <c r="O113" i="29" s="1"/>
  <c r="N113" i="29" s="1"/>
  <c r="AK114" i="29"/>
  <c r="S114" i="29" s="1"/>
  <c r="AW115" i="29"/>
  <c r="AO115" i="29"/>
  <c r="AV115" i="29"/>
  <c r="AN115" i="29"/>
  <c r="BC115" i="29"/>
  <c r="AU115" i="29"/>
  <c r="BA115" i="29"/>
  <c r="AS115" i="29"/>
  <c r="C115" i="29"/>
  <c r="AE115" i="29" s="1"/>
  <c r="AZ115" i="29"/>
  <c r="AR115" i="29"/>
  <c r="B115" i="29"/>
  <c r="AD115" i="29" s="1"/>
  <c r="AL115" i="29" s="1"/>
  <c r="BB115" i="29"/>
  <c r="AP115" i="29"/>
  <c r="AY115" i="29"/>
  <c r="AC116" i="29"/>
  <c r="AX115" i="29"/>
  <c r="AT115" i="29"/>
  <c r="AQ115" i="29"/>
  <c r="BD113" i="29"/>
  <c r="F113" i="29" s="1"/>
  <c r="E113" i="29" s="1"/>
  <c r="Z113" i="29"/>
  <c r="BJ114" i="29"/>
  <c r="X114" i="29" s="1"/>
  <c r="W114" i="29" s="1"/>
  <c r="AH114" i="29"/>
  <c r="J114" i="29" s="1"/>
  <c r="BQ112" i="29"/>
  <c r="AF114" i="29"/>
  <c r="D114" i="29" s="1"/>
  <c r="AI114" i="29"/>
  <c r="M114" i="29" s="1"/>
  <c r="BI113" i="29"/>
  <c r="U113" i="29" s="1"/>
  <c r="T113" i="29" s="1"/>
  <c r="BT114" i="29" l="1"/>
  <c r="BT705" i="29"/>
  <c r="BL705" i="29"/>
  <c r="BT113" i="29"/>
  <c r="BR705" i="29"/>
  <c r="AB112" i="29"/>
  <c r="BJ707" i="29"/>
  <c r="X707" i="29" s="1"/>
  <c r="W707" i="29" s="1"/>
  <c r="AF707" i="29"/>
  <c r="D707" i="29" s="1"/>
  <c r="BE706" i="29"/>
  <c r="I706" i="29" s="1"/>
  <c r="H706" i="29" s="1"/>
  <c r="BO706" i="29"/>
  <c r="BS705" i="29"/>
  <c r="AH707" i="29"/>
  <c r="J707" i="29" s="1"/>
  <c r="AK707" i="29"/>
  <c r="S707" i="29" s="1"/>
  <c r="BP705" i="29"/>
  <c r="AS708" i="29"/>
  <c r="BA708" i="29"/>
  <c r="AT708" i="29"/>
  <c r="BB708" i="29"/>
  <c r="AU708" i="29"/>
  <c r="BC708" i="29"/>
  <c r="AN708" i="29"/>
  <c r="AV708" i="29"/>
  <c r="AO708" i="29"/>
  <c r="AW708" i="29"/>
  <c r="B708" i="29"/>
  <c r="AD708" i="29" s="1"/>
  <c r="AK708" i="29" s="1"/>
  <c r="AP708" i="29"/>
  <c r="AX708" i="29"/>
  <c r="C708" i="29"/>
  <c r="AE708" i="29" s="1"/>
  <c r="AQ708" i="29"/>
  <c r="AY708" i="29"/>
  <c r="AR708" i="29"/>
  <c r="AZ708" i="29"/>
  <c r="AC709" i="29"/>
  <c r="BJ706" i="29"/>
  <c r="X706" i="29" s="1"/>
  <c r="W706" i="29" s="1"/>
  <c r="BG706" i="29"/>
  <c r="O706" i="29" s="1"/>
  <c r="N706" i="29" s="1"/>
  <c r="BD706" i="29"/>
  <c r="F706" i="29" s="1"/>
  <c r="E706" i="29" s="1"/>
  <c r="BO705" i="29"/>
  <c r="Z706" i="29"/>
  <c r="BH706" i="29"/>
  <c r="R706" i="29" s="1"/>
  <c r="Q706" i="29" s="1"/>
  <c r="BR706" i="29"/>
  <c r="AM707" i="29"/>
  <c r="Y707" i="29" s="1"/>
  <c r="AG707" i="29"/>
  <c r="G707" i="29" s="1"/>
  <c r="AJ707" i="29"/>
  <c r="P707" i="29" s="1"/>
  <c r="BN705" i="29"/>
  <c r="AI707" i="29"/>
  <c r="M707" i="29" s="1"/>
  <c r="BI706" i="29"/>
  <c r="U706" i="29" s="1"/>
  <c r="T706" i="29" s="1"/>
  <c r="BQ705" i="29"/>
  <c r="BP706" i="29"/>
  <c r="AK115" i="29"/>
  <c r="S115" i="29" s="1"/>
  <c r="Z114" i="29"/>
  <c r="AI115" i="29"/>
  <c r="M115" i="29" s="1"/>
  <c r="AG115" i="29"/>
  <c r="G115" i="29" s="1"/>
  <c r="BO113" i="29"/>
  <c r="AF115" i="29"/>
  <c r="D115" i="29" s="1"/>
  <c r="AM115" i="29"/>
  <c r="Y115" i="29" s="1"/>
  <c r="BK115" i="29" s="1"/>
  <c r="AA115" i="29" s="1"/>
  <c r="BF114" i="29"/>
  <c r="L114" i="29" s="1"/>
  <c r="K114" i="29" s="1"/>
  <c r="BE114" i="29"/>
  <c r="I114" i="29" s="1"/>
  <c r="H114" i="29" s="1"/>
  <c r="BB116" i="29"/>
  <c r="AT116" i="29"/>
  <c r="C116" i="29"/>
  <c r="AE116" i="29" s="1"/>
  <c r="BA116" i="29"/>
  <c r="AS116" i="29"/>
  <c r="B116" i="29"/>
  <c r="AD116" i="29" s="1"/>
  <c r="AL116" i="29" s="1"/>
  <c r="AZ116" i="29"/>
  <c r="AR116" i="29"/>
  <c r="AC117" i="29"/>
  <c r="AX116" i="29"/>
  <c r="AP116" i="29"/>
  <c r="AW116" i="29"/>
  <c r="AO116" i="29"/>
  <c r="BC116" i="29"/>
  <c r="AQ116" i="29"/>
  <c r="AN116" i="29"/>
  <c r="AY116" i="29"/>
  <c r="AV116" i="29"/>
  <c r="AU116" i="29"/>
  <c r="BI114" i="29"/>
  <c r="U114" i="29" s="1"/>
  <c r="T114" i="29" s="1"/>
  <c r="BS113" i="29"/>
  <c r="BL113" i="29"/>
  <c r="AJ115" i="29"/>
  <c r="P115" i="29" s="1"/>
  <c r="BQ113" i="29"/>
  <c r="BG114" i="29"/>
  <c r="O114" i="29" s="1"/>
  <c r="N114" i="29" s="1"/>
  <c r="AH115" i="29"/>
  <c r="J115" i="29" s="1"/>
  <c r="BH114" i="29"/>
  <c r="R114" i="29" s="1"/>
  <c r="Q114" i="29" s="1"/>
  <c r="BD114" i="29"/>
  <c r="BN113" i="29"/>
  <c r="V115" i="29"/>
  <c r="AJ708" i="29" l="1"/>
  <c r="BS706" i="29"/>
  <c r="S708" i="29"/>
  <c r="AM708" i="29"/>
  <c r="Y708" i="29" s="1"/>
  <c r="BQ706" i="29"/>
  <c r="AG708" i="29"/>
  <c r="G708" i="29" s="1"/>
  <c r="BE708" i="29" s="1"/>
  <c r="I708" i="29" s="1"/>
  <c r="H708" i="29" s="1"/>
  <c r="BT706" i="29"/>
  <c r="AI708" i="29"/>
  <c r="M708" i="29" s="1"/>
  <c r="BI708" i="29"/>
  <c r="U708" i="29" s="1"/>
  <c r="T708" i="29" s="1"/>
  <c r="BF707" i="29"/>
  <c r="L707" i="29" s="1"/>
  <c r="K707" i="29" s="1"/>
  <c r="BI707" i="29"/>
  <c r="U707" i="29" s="1"/>
  <c r="T707" i="29" s="1"/>
  <c r="BK708" i="29"/>
  <c r="AA708" i="29" s="1"/>
  <c r="AL708" i="29"/>
  <c r="V708" i="29" s="1"/>
  <c r="BG707" i="29"/>
  <c r="O707" i="29" s="1"/>
  <c r="N707" i="29" s="1"/>
  <c r="BL706" i="29"/>
  <c r="AU709" i="29"/>
  <c r="BC709" i="29"/>
  <c r="B709" i="29"/>
  <c r="AD709" i="29" s="1"/>
  <c r="AH709" i="29" s="1"/>
  <c r="AP709" i="29"/>
  <c r="AX709" i="29"/>
  <c r="C709" i="29"/>
  <c r="AE709" i="29" s="1"/>
  <c r="AQ709" i="29"/>
  <c r="AY709" i="29"/>
  <c r="AR709" i="29"/>
  <c r="AZ709" i="29"/>
  <c r="AC710" i="29"/>
  <c r="BA709" i="29"/>
  <c r="BB709" i="29"/>
  <c r="AN709" i="29"/>
  <c r="AO709" i="29"/>
  <c r="AS709" i="29"/>
  <c r="AT709" i="29"/>
  <c r="AV709" i="29"/>
  <c r="AW709" i="29"/>
  <c r="AB705" i="29"/>
  <c r="AF708" i="29"/>
  <c r="D708" i="29" s="1"/>
  <c r="BD707" i="29"/>
  <c r="F707" i="29" s="1"/>
  <c r="E707" i="29" s="1"/>
  <c r="BK707" i="29"/>
  <c r="AA707" i="29" s="1"/>
  <c r="BU707" i="29" s="1"/>
  <c r="BH707" i="29"/>
  <c r="R707" i="29" s="1"/>
  <c r="Q707" i="29" s="1"/>
  <c r="BN706" i="29"/>
  <c r="AH708" i="29"/>
  <c r="J708" i="29" s="1"/>
  <c r="BT707" i="29"/>
  <c r="BE707" i="29"/>
  <c r="I707" i="29" s="1"/>
  <c r="H707" i="29" s="1"/>
  <c r="BO707" i="29"/>
  <c r="P708" i="29"/>
  <c r="BR114" i="29"/>
  <c r="AK116" i="29"/>
  <c r="S116" i="29" s="1"/>
  <c r="BI116" i="29" s="1"/>
  <c r="U116" i="29" s="1"/>
  <c r="T116" i="29" s="1"/>
  <c r="AG116" i="29"/>
  <c r="G116" i="29" s="1"/>
  <c r="AB113" i="29"/>
  <c r="AH116" i="29"/>
  <c r="J116" i="29" s="1"/>
  <c r="BP114" i="29"/>
  <c r="AJ116" i="29"/>
  <c r="P116" i="29" s="1"/>
  <c r="BH116" i="29" s="1"/>
  <c r="R116" i="29" s="1"/>
  <c r="Q116" i="29" s="1"/>
  <c r="BO114" i="29"/>
  <c r="AM116" i="29"/>
  <c r="Y116" i="29" s="1"/>
  <c r="BK116" i="29" s="1"/>
  <c r="AA116" i="29" s="1"/>
  <c r="AY117" i="29"/>
  <c r="AQ117" i="29"/>
  <c r="AC118" i="29"/>
  <c r="AX117" i="29"/>
  <c r="AP117" i="29"/>
  <c r="AW117" i="29"/>
  <c r="AO117" i="29"/>
  <c r="BC117" i="29"/>
  <c r="AU117" i="29"/>
  <c r="BB117" i="29"/>
  <c r="AT117" i="29"/>
  <c r="C117" i="29"/>
  <c r="AE117" i="29" s="1"/>
  <c r="B117" i="29"/>
  <c r="AD117" i="29" s="1"/>
  <c r="AG117" i="29" s="1"/>
  <c r="BA117" i="29"/>
  <c r="AZ117" i="29"/>
  <c r="AV117" i="29"/>
  <c r="AS117" i="29"/>
  <c r="AR117" i="29"/>
  <c r="AN117" i="29"/>
  <c r="BH115" i="29"/>
  <c r="R115" i="29" s="1"/>
  <c r="Q115" i="29" s="1"/>
  <c r="V116" i="29"/>
  <c r="BU115" i="29"/>
  <c r="Z115" i="29"/>
  <c r="F114" i="29"/>
  <c r="BL114" i="29"/>
  <c r="BF115" i="29"/>
  <c r="L115" i="29" s="1"/>
  <c r="K115" i="29" s="1"/>
  <c r="BD115" i="29"/>
  <c r="F115" i="29" s="1"/>
  <c r="E115" i="29" s="1"/>
  <c r="BJ115" i="29"/>
  <c r="X115" i="29" s="1"/>
  <c r="W115" i="29" s="1"/>
  <c r="BQ114" i="29"/>
  <c r="BG115" i="29"/>
  <c r="O115" i="29" s="1"/>
  <c r="N115" i="29" s="1"/>
  <c r="AF116" i="29"/>
  <c r="D116" i="29" s="1"/>
  <c r="BI115" i="29"/>
  <c r="U115" i="29" s="1"/>
  <c r="T115" i="29" s="1"/>
  <c r="BE115" i="29"/>
  <c r="I115" i="29" s="1"/>
  <c r="H115" i="29" s="1"/>
  <c r="BS114" i="29"/>
  <c r="AI116" i="29"/>
  <c r="M116" i="29" s="1"/>
  <c r="BG708" i="29" l="1"/>
  <c r="O708" i="29" s="1"/>
  <c r="N708" i="29" s="1"/>
  <c r="AF709" i="29"/>
  <c r="D709" i="29" s="1"/>
  <c r="AB706" i="29"/>
  <c r="AG709" i="29"/>
  <c r="G709" i="29" s="1"/>
  <c r="AL709" i="29"/>
  <c r="V709" i="29" s="1"/>
  <c r="AK709" i="29"/>
  <c r="S709" i="29" s="1"/>
  <c r="BI709" i="29" s="1"/>
  <c r="U709" i="29" s="1"/>
  <c r="T709" i="29" s="1"/>
  <c r="G117" i="29"/>
  <c r="BE117" i="29" s="1"/>
  <c r="I117" i="29" s="1"/>
  <c r="H117" i="29" s="1"/>
  <c r="BN707" i="29"/>
  <c r="BO708" i="29"/>
  <c r="J709" i="29"/>
  <c r="AJ709" i="29"/>
  <c r="P709" i="29" s="1"/>
  <c r="BF709" i="29"/>
  <c r="L709" i="29" s="1"/>
  <c r="K709" i="29" s="1"/>
  <c r="Z708" i="29"/>
  <c r="BE709" i="29"/>
  <c r="I709" i="29" s="1"/>
  <c r="H709" i="29" s="1"/>
  <c r="BJ709" i="29"/>
  <c r="X709" i="29" s="1"/>
  <c r="W709" i="29" s="1"/>
  <c r="AI709" i="29"/>
  <c r="M709" i="29" s="1"/>
  <c r="AM709" i="29"/>
  <c r="Y709" i="29" s="1"/>
  <c r="BS707" i="29"/>
  <c r="BH708" i="29"/>
  <c r="R708" i="29" s="1"/>
  <c r="Q708" i="29" s="1"/>
  <c r="BL707" i="29"/>
  <c r="Z707" i="29"/>
  <c r="BQ707" i="29"/>
  <c r="BP707" i="29"/>
  <c r="BD709" i="29"/>
  <c r="F709" i="29" s="1"/>
  <c r="E709" i="29" s="1"/>
  <c r="AN710" i="29"/>
  <c r="AV710" i="29"/>
  <c r="C710" i="29"/>
  <c r="AE710" i="29" s="1"/>
  <c r="AQ710" i="29"/>
  <c r="AY710" i="29"/>
  <c r="AR710" i="29"/>
  <c r="AZ710" i="29"/>
  <c r="AC711" i="29"/>
  <c r="AS710" i="29"/>
  <c r="BA710" i="29"/>
  <c r="AT710" i="29"/>
  <c r="AU710" i="29"/>
  <c r="AW710" i="29"/>
  <c r="B710" i="29"/>
  <c r="AD710" i="29" s="1"/>
  <c r="AI710" i="29" s="1"/>
  <c r="M710" i="29" s="1"/>
  <c r="AX710" i="29"/>
  <c r="BB710" i="29"/>
  <c r="BC710" i="29"/>
  <c r="AO710" i="29"/>
  <c r="AP710" i="29"/>
  <c r="BR707" i="29"/>
  <c r="BD708" i="29"/>
  <c r="F708" i="29" s="1"/>
  <c r="E708" i="29" s="1"/>
  <c r="BJ708" i="29"/>
  <c r="X708" i="29" s="1"/>
  <c r="W708" i="29" s="1"/>
  <c r="BF708" i="29"/>
  <c r="L708" i="29" s="1"/>
  <c r="K708" i="29" s="1"/>
  <c r="BU708" i="29"/>
  <c r="BS708" i="29"/>
  <c r="BL115" i="29"/>
  <c r="BT115" i="29"/>
  <c r="BO115" i="29"/>
  <c r="BR116" i="29"/>
  <c r="BQ115" i="29"/>
  <c r="BF116" i="29"/>
  <c r="L116" i="29" s="1"/>
  <c r="K116" i="29" s="1"/>
  <c r="AF117" i="29"/>
  <c r="D117" i="29" s="1"/>
  <c r="BC118" i="29"/>
  <c r="AU118" i="29"/>
  <c r="BB118" i="29"/>
  <c r="AT118" i="29"/>
  <c r="BA118" i="29"/>
  <c r="AS118" i="29"/>
  <c r="C118" i="29"/>
  <c r="AE118" i="29" s="1"/>
  <c r="AY118" i="29"/>
  <c r="AQ118" i="29"/>
  <c r="AC119" i="29"/>
  <c r="AX118" i="29"/>
  <c r="AP118" i="29"/>
  <c r="AN118" i="29"/>
  <c r="AR118" i="29"/>
  <c r="B118" i="29"/>
  <c r="AD118" i="29" s="1"/>
  <c r="AG118" i="29" s="1"/>
  <c r="G118" i="29" s="1"/>
  <c r="AV118" i="29"/>
  <c r="AO118" i="29"/>
  <c r="AZ118" i="29"/>
  <c r="AW118" i="29"/>
  <c r="AL117" i="29"/>
  <c r="V117" i="29" s="1"/>
  <c r="BS115" i="29"/>
  <c r="BN115" i="29"/>
  <c r="AH117" i="29"/>
  <c r="J117" i="29" s="1"/>
  <c r="AM117" i="29"/>
  <c r="Y117" i="29" s="1"/>
  <c r="BK117" i="29" s="1"/>
  <c r="AA117" i="29" s="1"/>
  <c r="BJ116" i="29"/>
  <c r="X116" i="29" s="1"/>
  <c r="W116" i="29" s="1"/>
  <c r="AJ117" i="29"/>
  <c r="P117" i="29" s="1"/>
  <c r="BD116" i="29"/>
  <c r="F116" i="29" s="1"/>
  <c r="E116" i="29" s="1"/>
  <c r="BP115" i="29"/>
  <c r="BR115" i="29"/>
  <c r="AI117" i="29"/>
  <c r="M117" i="29" s="1"/>
  <c r="BU116" i="29"/>
  <c r="Z116" i="29"/>
  <c r="E114" i="29"/>
  <c r="BN114" i="29"/>
  <c r="AB114" i="29" s="1"/>
  <c r="BE116" i="29"/>
  <c r="I116" i="29" s="1"/>
  <c r="H116" i="29" s="1"/>
  <c r="AK117" i="29"/>
  <c r="S117" i="29" s="1"/>
  <c r="BG116" i="29"/>
  <c r="O116" i="29" s="1"/>
  <c r="N116" i="29" s="1"/>
  <c r="BS116" i="29"/>
  <c r="AB707" i="29" l="1"/>
  <c r="BQ116" i="29"/>
  <c r="BP708" i="29"/>
  <c r="BQ708" i="29"/>
  <c r="BO116" i="29"/>
  <c r="AH710" i="29"/>
  <c r="J710" i="29" s="1"/>
  <c r="BF710" i="29" s="1"/>
  <c r="L710" i="29" s="1"/>
  <c r="K710" i="29" s="1"/>
  <c r="BR708" i="29"/>
  <c r="BP709" i="29"/>
  <c r="BN709" i="29"/>
  <c r="AJ710" i="29"/>
  <c r="P710" i="29" s="1"/>
  <c r="AM710" i="29"/>
  <c r="Y710" i="29" s="1"/>
  <c r="BK710" i="29" s="1"/>
  <c r="AA710" i="29" s="1"/>
  <c r="BT708" i="29"/>
  <c r="AK710" i="29"/>
  <c r="S710" i="29" s="1"/>
  <c r="BI710" i="29" s="1"/>
  <c r="U710" i="29" s="1"/>
  <c r="T710" i="29" s="1"/>
  <c r="BG710" i="29"/>
  <c r="O710" i="29" s="1"/>
  <c r="N710" i="29" s="1"/>
  <c r="AG710" i="29"/>
  <c r="G710" i="29" s="1"/>
  <c r="AF710" i="29"/>
  <c r="D710" i="29" s="1"/>
  <c r="BT709" i="29"/>
  <c r="BH710" i="29"/>
  <c r="R710" i="29" s="1"/>
  <c r="Q710" i="29" s="1"/>
  <c r="BR710" i="29"/>
  <c r="BO709" i="29"/>
  <c r="BN708" i="29"/>
  <c r="AL710" i="29"/>
  <c r="V710" i="29" s="1"/>
  <c r="BL708" i="29"/>
  <c r="BS709" i="29"/>
  <c r="BK709" i="29"/>
  <c r="AA709" i="29" s="1"/>
  <c r="BU709" i="29"/>
  <c r="BH709" i="29"/>
  <c r="R709" i="29" s="1"/>
  <c r="Q709" i="29" s="1"/>
  <c r="AR711" i="29"/>
  <c r="AZ711" i="29"/>
  <c r="AC712" i="29"/>
  <c r="AS711" i="29"/>
  <c r="BA711" i="29"/>
  <c r="AT711" i="29"/>
  <c r="BB711" i="29"/>
  <c r="AU711" i="29"/>
  <c r="AV711" i="29"/>
  <c r="AW711" i="29"/>
  <c r="AX711" i="29"/>
  <c r="AN711" i="29"/>
  <c r="AY711" i="29"/>
  <c r="AO711" i="29"/>
  <c r="BC711" i="29"/>
  <c r="B711" i="29"/>
  <c r="AD711" i="29" s="1"/>
  <c r="AF711" i="29" s="1"/>
  <c r="D711" i="29" s="1"/>
  <c r="AP711" i="29"/>
  <c r="C711" i="29"/>
  <c r="AE711" i="29" s="1"/>
  <c r="AQ711" i="29"/>
  <c r="BG709" i="29"/>
  <c r="O709" i="29" s="1"/>
  <c r="N709" i="29" s="1"/>
  <c r="AI118" i="29"/>
  <c r="M118" i="29" s="1"/>
  <c r="BG118" i="29" s="1"/>
  <c r="O118" i="29" s="1"/>
  <c r="N118" i="29" s="1"/>
  <c r="BT116" i="29"/>
  <c r="BJ117" i="29"/>
  <c r="X117" i="29" s="1"/>
  <c r="W117" i="29" s="1"/>
  <c r="BH117" i="29"/>
  <c r="R117" i="29" s="1"/>
  <c r="Q117" i="29" s="1"/>
  <c r="AL118" i="29"/>
  <c r="V118" i="29" s="1"/>
  <c r="AZ119" i="29"/>
  <c r="AR119" i="29"/>
  <c r="AY119" i="29"/>
  <c r="AQ119" i="29"/>
  <c r="AC120" i="29"/>
  <c r="AX119" i="29"/>
  <c r="AP119" i="29"/>
  <c r="AV119" i="29"/>
  <c r="AN119" i="29"/>
  <c r="BC119" i="29"/>
  <c r="AU119" i="29"/>
  <c r="AO119" i="29"/>
  <c r="C119" i="29"/>
  <c r="AE119" i="29" s="1"/>
  <c r="AT119" i="29"/>
  <c r="B119" i="29"/>
  <c r="AD119" i="29" s="1"/>
  <c r="AF119" i="29" s="1"/>
  <c r="D119" i="29" s="1"/>
  <c r="AW119" i="29"/>
  <c r="BB119" i="29"/>
  <c r="AS119" i="29"/>
  <c r="BA119" i="29"/>
  <c r="AF118" i="29"/>
  <c r="D118" i="29" s="1"/>
  <c r="BD117" i="29"/>
  <c r="F117" i="29" s="1"/>
  <c r="E117" i="29" s="1"/>
  <c r="BE118" i="29"/>
  <c r="I118" i="29" s="1"/>
  <c r="H118" i="29" s="1"/>
  <c r="BP116" i="29"/>
  <c r="BG117" i="29"/>
  <c r="O117" i="29" s="1"/>
  <c r="N117" i="29" s="1"/>
  <c r="BF117" i="29"/>
  <c r="L117" i="29" s="1"/>
  <c r="K117" i="29" s="1"/>
  <c r="AM118" i="29"/>
  <c r="Y118" i="29" s="1"/>
  <c r="BU117" i="29"/>
  <c r="Z117" i="29"/>
  <c r="AB115" i="29"/>
  <c r="AJ118" i="29"/>
  <c r="P118" i="29" s="1"/>
  <c r="BO117" i="29"/>
  <c r="BL116" i="29"/>
  <c r="BI117" i="29"/>
  <c r="U117" i="29" s="1"/>
  <c r="T117" i="29" s="1"/>
  <c r="AH118" i="29"/>
  <c r="J118" i="29" s="1"/>
  <c r="BN116" i="29"/>
  <c r="AK118" i="29"/>
  <c r="S118" i="29" s="1"/>
  <c r="BQ709" i="29" l="1"/>
  <c r="AB116" i="29"/>
  <c r="BP710" i="29"/>
  <c r="BT117" i="29"/>
  <c r="BS710" i="29"/>
  <c r="AB708" i="29"/>
  <c r="BQ710" i="29"/>
  <c r="BD711" i="29"/>
  <c r="F711" i="29" s="1"/>
  <c r="E711" i="29" s="1"/>
  <c r="AM711" i="29"/>
  <c r="Y711" i="29" s="1"/>
  <c r="AJ711" i="29"/>
  <c r="P711" i="29" s="1"/>
  <c r="AL711" i="29"/>
  <c r="V711" i="29" s="1"/>
  <c r="BR709" i="29"/>
  <c r="AB709" i="29" s="1"/>
  <c r="BJ710" i="29"/>
  <c r="X710" i="29" s="1"/>
  <c r="W710" i="29" s="1"/>
  <c r="BT710" i="29"/>
  <c r="AK711" i="29"/>
  <c r="S711" i="29" s="1"/>
  <c r="BD710" i="29"/>
  <c r="F710" i="29" s="1"/>
  <c r="E710" i="29" s="1"/>
  <c r="AI711" i="29"/>
  <c r="M711" i="29" s="1"/>
  <c r="AH711" i="29"/>
  <c r="J711" i="29" s="1"/>
  <c r="AS712" i="29"/>
  <c r="BA712" i="29"/>
  <c r="AT712" i="29"/>
  <c r="BB712" i="29"/>
  <c r="AU712" i="29"/>
  <c r="BC712" i="29"/>
  <c r="AN712" i="29"/>
  <c r="AY712" i="29"/>
  <c r="B712" i="29"/>
  <c r="AD712" i="29" s="1"/>
  <c r="AL712" i="29" s="1"/>
  <c r="AO712" i="29"/>
  <c r="AZ712" i="29"/>
  <c r="C712" i="29"/>
  <c r="AE712" i="29" s="1"/>
  <c r="AP712" i="29"/>
  <c r="AQ712" i="29"/>
  <c r="AR712" i="29"/>
  <c r="AV712" i="29"/>
  <c r="AW712" i="29"/>
  <c r="AC713" i="29"/>
  <c r="AX712" i="29"/>
  <c r="BL710" i="29"/>
  <c r="Z710" i="29"/>
  <c r="BE710" i="29"/>
  <c r="I710" i="29" s="1"/>
  <c r="H710" i="29" s="1"/>
  <c r="AG711" i="29"/>
  <c r="G711" i="29" s="1"/>
  <c r="Z709" i="29"/>
  <c r="BL709" i="29"/>
  <c r="BU710" i="29"/>
  <c r="BQ117" i="29"/>
  <c r="BS117" i="29"/>
  <c r="BR117" i="29"/>
  <c r="BP117" i="29"/>
  <c r="BQ118" i="29"/>
  <c r="AI119" i="29"/>
  <c r="M119" i="29" s="1"/>
  <c r="BG119" i="29" s="1"/>
  <c r="O119" i="29" s="1"/>
  <c r="N119" i="29" s="1"/>
  <c r="AG119" i="29"/>
  <c r="G119" i="29" s="1"/>
  <c r="BE119" i="29" s="1"/>
  <c r="I119" i="29" s="1"/>
  <c r="H119" i="29" s="1"/>
  <c r="AJ119" i="29"/>
  <c r="P119" i="29" s="1"/>
  <c r="BH119" i="29" s="1"/>
  <c r="R119" i="29" s="1"/>
  <c r="BL117" i="29"/>
  <c r="AH119" i="29"/>
  <c r="J119" i="29" s="1"/>
  <c r="BF119" i="29" s="1"/>
  <c r="L119" i="29" s="1"/>
  <c r="K119" i="29" s="1"/>
  <c r="BO118" i="29"/>
  <c r="BD119" i="29"/>
  <c r="F119" i="29" s="1"/>
  <c r="E119" i="29" s="1"/>
  <c r="BF118" i="29"/>
  <c r="L118" i="29" s="1"/>
  <c r="K118" i="29" s="1"/>
  <c r="AK119" i="29"/>
  <c r="S119" i="29" s="1"/>
  <c r="BK118" i="29"/>
  <c r="AA118" i="29" s="1"/>
  <c r="BU118" i="29" s="1"/>
  <c r="BN117" i="29"/>
  <c r="AM119" i="29"/>
  <c r="Y119" i="29" s="1"/>
  <c r="BK119" i="29" s="1"/>
  <c r="AA119" i="29" s="1"/>
  <c r="BJ118" i="29"/>
  <c r="X118" i="29" s="1"/>
  <c r="W118" i="29" s="1"/>
  <c r="BH118" i="29"/>
  <c r="R118" i="29" s="1"/>
  <c r="Q118" i="29" s="1"/>
  <c r="AL119" i="29"/>
  <c r="V119" i="29" s="1"/>
  <c r="AV120" i="29"/>
  <c r="AN120" i="29"/>
  <c r="BC120" i="29"/>
  <c r="AU120" i="29"/>
  <c r="BB120" i="29"/>
  <c r="AT120" i="29"/>
  <c r="AZ120" i="29"/>
  <c r="AR120" i="29"/>
  <c r="B120" i="29"/>
  <c r="AD120" i="29" s="1"/>
  <c r="AL120" i="29" s="1"/>
  <c r="AY120" i="29"/>
  <c r="AQ120" i="29"/>
  <c r="AP120" i="29"/>
  <c r="AO120" i="29"/>
  <c r="AC121" i="29"/>
  <c r="C120" i="29"/>
  <c r="AE120" i="29" s="1"/>
  <c r="BA120" i="29"/>
  <c r="AX120" i="29"/>
  <c r="AW120" i="29"/>
  <c r="AS120" i="29"/>
  <c r="BI118" i="29"/>
  <c r="U118" i="29" s="1"/>
  <c r="T118" i="29" s="1"/>
  <c r="BD118" i="29"/>
  <c r="F118" i="29" s="1"/>
  <c r="E118" i="29" s="1"/>
  <c r="BN118" i="29"/>
  <c r="BN710" i="29" l="1"/>
  <c r="AI712" i="29"/>
  <c r="M712" i="29" s="1"/>
  <c r="BG712" i="29" s="1"/>
  <c r="O712" i="29" s="1"/>
  <c r="N712" i="29" s="1"/>
  <c r="AG712" i="29"/>
  <c r="G712" i="29" s="1"/>
  <c r="BE712" i="29" s="1"/>
  <c r="I712" i="29" s="1"/>
  <c r="H712" i="29" s="1"/>
  <c r="BN119" i="29"/>
  <c r="V712" i="29"/>
  <c r="BJ712" i="29" s="1"/>
  <c r="X712" i="29" s="1"/>
  <c r="W712" i="29" s="1"/>
  <c r="AJ712" i="29"/>
  <c r="P712" i="29" s="1"/>
  <c r="AT713" i="29"/>
  <c r="BB713" i="29"/>
  <c r="AU713" i="29"/>
  <c r="BC713" i="29"/>
  <c r="AN713" i="29"/>
  <c r="AV713" i="29"/>
  <c r="AR713" i="29"/>
  <c r="AS713" i="29"/>
  <c r="AW713" i="29"/>
  <c r="AX713" i="29"/>
  <c r="AC714" i="29"/>
  <c r="AY713" i="29"/>
  <c r="B713" i="29"/>
  <c r="AD713" i="29" s="1"/>
  <c r="AI713" i="29" s="1"/>
  <c r="AO713" i="29"/>
  <c r="AZ713" i="29"/>
  <c r="C713" i="29"/>
  <c r="AE713" i="29" s="1"/>
  <c r="AP713" i="29"/>
  <c r="BA713" i="29"/>
  <c r="AQ713" i="29"/>
  <c r="AF712" i="29"/>
  <c r="D712" i="29" s="1"/>
  <c r="AK712" i="29"/>
  <c r="S712" i="29" s="1"/>
  <c r="BJ711" i="29"/>
  <c r="X711" i="29" s="1"/>
  <c r="W711" i="29" s="1"/>
  <c r="BF711" i="29"/>
  <c r="L711" i="29" s="1"/>
  <c r="K711" i="29" s="1"/>
  <c r="AM712" i="29"/>
  <c r="Y712" i="29" s="1"/>
  <c r="BG711" i="29"/>
  <c r="O711" i="29" s="1"/>
  <c r="N711" i="29" s="1"/>
  <c r="BH711" i="29"/>
  <c r="R711" i="29" s="1"/>
  <c r="Q711" i="29" s="1"/>
  <c r="BK711" i="29"/>
  <c r="AA711" i="29" s="1"/>
  <c r="BU711" i="29" s="1"/>
  <c r="BE711" i="29"/>
  <c r="I711" i="29" s="1"/>
  <c r="H711" i="29" s="1"/>
  <c r="BO710" i="29"/>
  <c r="AB710" i="29" s="1"/>
  <c r="AH712" i="29"/>
  <c r="J712" i="29" s="1"/>
  <c r="BI711" i="29"/>
  <c r="U711" i="29" s="1"/>
  <c r="T711" i="29" s="1"/>
  <c r="BN711" i="29"/>
  <c r="BQ119" i="29"/>
  <c r="Q119" i="29"/>
  <c r="BR119" i="29"/>
  <c r="AB117" i="29"/>
  <c r="BR118" i="29"/>
  <c r="BS118" i="29"/>
  <c r="V120" i="29"/>
  <c r="BJ120" i="29" s="1"/>
  <c r="X120" i="29" s="1"/>
  <c r="BI119" i="29"/>
  <c r="U119" i="29" s="1"/>
  <c r="T119" i="29" s="1"/>
  <c r="BJ119" i="29"/>
  <c r="X119" i="29" s="1"/>
  <c r="W119" i="29" s="1"/>
  <c r="Z118" i="29"/>
  <c r="BL118" i="29"/>
  <c r="BP118" i="29"/>
  <c r="AI120" i="29"/>
  <c r="M120" i="29" s="1"/>
  <c r="AK120" i="29"/>
  <c r="S120" i="29" s="1"/>
  <c r="AH120" i="29"/>
  <c r="J120" i="29" s="1"/>
  <c r="BA121" i="29"/>
  <c r="AS121" i="29"/>
  <c r="B121" i="29"/>
  <c r="AD121" i="29" s="1"/>
  <c r="AM121" i="29" s="1"/>
  <c r="AZ121" i="29"/>
  <c r="AR121" i="29"/>
  <c r="AY121" i="29"/>
  <c r="AQ121" i="29"/>
  <c r="AW121" i="29"/>
  <c r="AO121" i="29"/>
  <c r="AV121" i="29"/>
  <c r="AN121" i="29"/>
  <c r="AT121" i="29"/>
  <c r="AP121" i="29"/>
  <c r="BB121" i="29"/>
  <c r="AX121" i="29"/>
  <c r="AU121" i="29"/>
  <c r="AC122" i="29"/>
  <c r="C121" i="29"/>
  <c r="AE121" i="29" s="1"/>
  <c r="BC121" i="29"/>
  <c r="AM120" i="29"/>
  <c r="Y120" i="29" s="1"/>
  <c r="BK120" i="29" s="1"/>
  <c r="AA120" i="29" s="1"/>
  <c r="BT118" i="29"/>
  <c r="BP119" i="29"/>
  <c r="AF120" i="29"/>
  <c r="D120" i="29" s="1"/>
  <c r="AG120" i="29"/>
  <c r="G120" i="29" s="1"/>
  <c r="AJ120" i="29"/>
  <c r="P120" i="29" s="1"/>
  <c r="BU119" i="29"/>
  <c r="Z119" i="29"/>
  <c r="BL119" i="29"/>
  <c r="BO119" i="29"/>
  <c r="Y121" i="29" l="1"/>
  <c r="M713" i="29"/>
  <c r="BG713" i="29" s="1"/>
  <c r="O713" i="29" s="1"/>
  <c r="N713" i="29" s="1"/>
  <c r="BQ712" i="29"/>
  <c r="AH713" i="29"/>
  <c r="J713" i="29" s="1"/>
  <c r="BF713" i="29" s="1"/>
  <c r="L713" i="29" s="1"/>
  <c r="K713" i="29" s="1"/>
  <c r="AK713" i="29"/>
  <c r="S713" i="29" s="1"/>
  <c r="BI713" i="29" s="1"/>
  <c r="U713" i="29" s="1"/>
  <c r="T713" i="29" s="1"/>
  <c r="AJ713" i="29"/>
  <c r="AB118" i="29"/>
  <c r="AM713" i="29"/>
  <c r="Y713" i="29" s="1"/>
  <c r="BK713" i="29" s="1"/>
  <c r="AA713" i="29" s="1"/>
  <c r="BU713" i="29" s="1"/>
  <c r="BO711" i="29"/>
  <c r="BK712" i="29"/>
  <c r="AA712" i="29" s="1"/>
  <c r="BU712" i="29" s="1"/>
  <c r="AU714" i="29"/>
  <c r="BC714" i="29"/>
  <c r="AN714" i="29"/>
  <c r="AV714" i="29"/>
  <c r="AO714" i="29"/>
  <c r="AW714" i="29"/>
  <c r="AY714" i="29"/>
  <c r="B714" i="29"/>
  <c r="AD714" i="29" s="1"/>
  <c r="AG714" i="29" s="1"/>
  <c r="G714" i="29" s="1"/>
  <c r="AZ714" i="29"/>
  <c r="C714" i="29"/>
  <c r="AE714" i="29" s="1"/>
  <c r="AP714" i="29"/>
  <c r="BA714" i="29"/>
  <c r="AQ714" i="29"/>
  <c r="BB714" i="29"/>
  <c r="AR714" i="29"/>
  <c r="AS714" i="29"/>
  <c r="AT714" i="29"/>
  <c r="AX714" i="29"/>
  <c r="AC715" i="29"/>
  <c r="AG713" i="29"/>
  <c r="G713" i="29" s="1"/>
  <c r="BQ711" i="29"/>
  <c r="BS711" i="29"/>
  <c r="BL711" i="29"/>
  <c r="Z711" i="29"/>
  <c r="BP711" i="29"/>
  <c r="AL713" i="29"/>
  <c r="V713" i="29" s="1"/>
  <c r="P713" i="29"/>
  <c r="BP712" i="29"/>
  <c r="BF712" i="29"/>
  <c r="L712" i="29" s="1"/>
  <c r="K712" i="29" s="1"/>
  <c r="BT711" i="29"/>
  <c r="AF713" i="29"/>
  <c r="D713" i="29" s="1"/>
  <c r="BO712" i="29"/>
  <c r="BR711" i="29"/>
  <c r="BH712" i="29"/>
  <c r="R712" i="29" s="1"/>
  <c r="Q712" i="29" s="1"/>
  <c r="BD712" i="29"/>
  <c r="F712" i="29" s="1"/>
  <c r="E712" i="29" s="1"/>
  <c r="BI712" i="29"/>
  <c r="U712" i="29" s="1"/>
  <c r="T712" i="29" s="1"/>
  <c r="BT712" i="29"/>
  <c r="BS119" i="29"/>
  <c r="BK121" i="29"/>
  <c r="AA121" i="29" s="1"/>
  <c r="BU121" i="29" s="1"/>
  <c r="W120" i="29"/>
  <c r="BT120" i="29"/>
  <c r="AK121" i="29"/>
  <c r="S121" i="29" s="1"/>
  <c r="AC123" i="29"/>
  <c r="AX122" i="29"/>
  <c r="AP122" i="29"/>
  <c r="AW122" i="29"/>
  <c r="AO122" i="29"/>
  <c r="AV122" i="29"/>
  <c r="AN122" i="29"/>
  <c r="BB122" i="29"/>
  <c r="AT122" i="29"/>
  <c r="C122" i="29"/>
  <c r="AE122" i="29" s="1"/>
  <c r="BA122" i="29"/>
  <c r="AS122" i="29"/>
  <c r="B122" i="29"/>
  <c r="AD122" i="29" s="1"/>
  <c r="AG122" i="29" s="1"/>
  <c r="AU122" i="29"/>
  <c r="AR122" i="29"/>
  <c r="AQ122" i="29"/>
  <c r="BC122" i="29"/>
  <c r="AZ122" i="29"/>
  <c r="AY122" i="29"/>
  <c r="BT119" i="29"/>
  <c r="AB119" i="29" s="1"/>
  <c r="BF120" i="29"/>
  <c r="L120" i="29" s="1"/>
  <c r="K120" i="29" s="1"/>
  <c r="Z121" i="29"/>
  <c r="BE120" i="29"/>
  <c r="I120" i="29" s="1"/>
  <c r="H120" i="29" s="1"/>
  <c r="BH120" i="29"/>
  <c r="R120" i="29" s="1"/>
  <c r="Q120" i="29" s="1"/>
  <c r="AJ121" i="29"/>
  <c r="P121" i="29" s="1"/>
  <c r="BI120" i="29"/>
  <c r="U120" i="29" s="1"/>
  <c r="T120" i="29" s="1"/>
  <c r="BU120" i="29"/>
  <c r="Z120" i="29"/>
  <c r="AF121" i="29"/>
  <c r="D121" i="29" s="1"/>
  <c r="AH121" i="29"/>
  <c r="J121" i="29" s="1"/>
  <c r="AG121" i="29"/>
  <c r="G121" i="29" s="1"/>
  <c r="AI121" i="29"/>
  <c r="M121" i="29" s="1"/>
  <c r="BG120" i="29"/>
  <c r="O120" i="29" s="1"/>
  <c r="N120" i="29" s="1"/>
  <c r="BD120" i="29"/>
  <c r="F120" i="29" s="1"/>
  <c r="E120" i="29" s="1"/>
  <c r="AL121" i="29"/>
  <c r="V121" i="29" s="1"/>
  <c r="BN712" i="29" l="1"/>
  <c r="BR712" i="29"/>
  <c r="BQ713" i="29"/>
  <c r="AB711" i="29"/>
  <c r="BP713" i="29"/>
  <c r="BE714" i="29"/>
  <c r="I714" i="29" s="1"/>
  <c r="H714" i="29" s="1"/>
  <c r="BH713" i="29"/>
  <c r="R713" i="29" s="1"/>
  <c r="Q713" i="29" s="1"/>
  <c r="Z713" i="29"/>
  <c r="AH714" i="29"/>
  <c r="J714" i="29" s="1"/>
  <c r="AL714" i="29"/>
  <c r="V714" i="29" s="1"/>
  <c r="AF714" i="29"/>
  <c r="D714" i="29" s="1"/>
  <c r="AJ714" i="29"/>
  <c r="P714" i="29" s="1"/>
  <c r="BS713" i="29"/>
  <c r="BJ713" i="29"/>
  <c r="X713" i="29" s="1"/>
  <c r="W713" i="29" s="1"/>
  <c r="BT713" i="29"/>
  <c r="AN715" i="29"/>
  <c r="AV715" i="29"/>
  <c r="AO715" i="29"/>
  <c r="AW715" i="29"/>
  <c r="B715" i="29"/>
  <c r="AD715" i="29" s="1"/>
  <c r="AG715" i="29" s="1"/>
  <c r="AP715" i="29"/>
  <c r="AX715" i="29"/>
  <c r="AR715" i="29"/>
  <c r="BC715" i="29"/>
  <c r="AS715" i="29"/>
  <c r="AT715" i="29"/>
  <c r="AU715" i="29"/>
  <c r="AC716" i="29"/>
  <c r="AY715" i="29"/>
  <c r="AZ715" i="29"/>
  <c r="C715" i="29"/>
  <c r="AE715" i="29" s="1"/>
  <c r="BA715" i="29"/>
  <c r="AQ715" i="29"/>
  <c r="BB715" i="29"/>
  <c r="AK714" i="29"/>
  <c r="S714" i="29" s="1"/>
  <c r="BE713" i="29"/>
  <c r="I713" i="29" s="1"/>
  <c r="H713" i="29" s="1"/>
  <c r="BS712" i="29"/>
  <c r="AB712" i="29" s="1"/>
  <c r="BD713" i="29"/>
  <c r="F713" i="29" s="1"/>
  <c r="E713" i="29" s="1"/>
  <c r="AM714" i="29"/>
  <c r="Y714" i="29" s="1"/>
  <c r="AI714" i="29"/>
  <c r="M714" i="29" s="1"/>
  <c r="Z712" i="29"/>
  <c r="BL712" i="29"/>
  <c r="BO120" i="29"/>
  <c r="G122" i="29"/>
  <c r="BE122" i="29" s="1"/>
  <c r="I122" i="29" s="1"/>
  <c r="H122" i="29" s="1"/>
  <c r="BR120" i="29"/>
  <c r="AK122" i="29"/>
  <c r="S122" i="29" s="1"/>
  <c r="BI122" i="29" s="1"/>
  <c r="U122" i="29" s="1"/>
  <c r="T122" i="29" s="1"/>
  <c r="BL120" i="29"/>
  <c r="AI122" i="29"/>
  <c r="M122" i="29" s="1"/>
  <c r="BG122" i="29" s="1"/>
  <c r="O122" i="29" s="1"/>
  <c r="N122" i="29" s="1"/>
  <c r="BN120" i="29"/>
  <c r="BS120" i="29"/>
  <c r="BP120" i="29"/>
  <c r="BG121" i="29"/>
  <c r="O121" i="29" s="1"/>
  <c r="N121" i="29" s="1"/>
  <c r="AJ122" i="29"/>
  <c r="P122" i="29" s="1"/>
  <c r="BF121" i="29"/>
  <c r="L121" i="29" s="1"/>
  <c r="K121" i="29" s="1"/>
  <c r="AM122" i="29"/>
  <c r="Y122" i="29" s="1"/>
  <c r="BK122" i="29" s="1"/>
  <c r="AA122" i="29" s="1"/>
  <c r="BE121" i="29"/>
  <c r="I121" i="29" s="1"/>
  <c r="H121" i="29" s="1"/>
  <c r="BH121" i="29"/>
  <c r="R121" i="29" s="1"/>
  <c r="Q121" i="29" s="1"/>
  <c r="BD121" i="29"/>
  <c r="AF122" i="29"/>
  <c r="D122" i="29" s="1"/>
  <c r="BJ121" i="29"/>
  <c r="X121" i="29" s="1"/>
  <c r="W121" i="29" s="1"/>
  <c r="AH122" i="29"/>
  <c r="J122" i="29" s="1"/>
  <c r="BB123" i="29"/>
  <c r="BA123" i="29"/>
  <c r="AZ123" i="29"/>
  <c r="AC124" i="29"/>
  <c r="AX123" i="29"/>
  <c r="AU123" i="29"/>
  <c r="AT123" i="29"/>
  <c r="C123" i="29"/>
  <c r="AE123" i="29" s="1"/>
  <c r="AS123" i="29"/>
  <c r="B123" i="29"/>
  <c r="AD123" i="29" s="1"/>
  <c r="AM123" i="29" s="1"/>
  <c r="BC123" i="29"/>
  <c r="AQ123" i="29"/>
  <c r="AY123" i="29"/>
  <c r="AP123" i="29"/>
  <c r="AW123" i="29"/>
  <c r="AV123" i="29"/>
  <c r="AR123" i="29"/>
  <c r="AO123" i="29"/>
  <c r="AN123" i="29"/>
  <c r="BQ120" i="29"/>
  <c r="AL122" i="29"/>
  <c r="V122" i="29" s="1"/>
  <c r="BI121" i="29"/>
  <c r="U121" i="29" s="1"/>
  <c r="T121" i="29" s="1"/>
  <c r="BS121" i="29" l="1"/>
  <c r="AJ715" i="29"/>
  <c r="P715" i="29" s="1"/>
  <c r="BH715" i="29" s="1"/>
  <c r="R715" i="29" s="1"/>
  <c r="Q715" i="29" s="1"/>
  <c r="BO713" i="29"/>
  <c r="AK715" i="29"/>
  <c r="S715" i="29" s="1"/>
  <c r="BI715" i="29" s="1"/>
  <c r="U715" i="29" s="1"/>
  <c r="T715" i="29" s="1"/>
  <c r="AH715" i="29"/>
  <c r="J715" i="29" s="1"/>
  <c r="G715" i="29"/>
  <c r="BE715" i="29" s="1"/>
  <c r="I715" i="29" s="1"/>
  <c r="H715" i="29" s="1"/>
  <c r="AM715" i="29"/>
  <c r="Y715" i="29" s="1"/>
  <c r="BK715" i="29" s="1"/>
  <c r="AA715" i="29" s="1"/>
  <c r="BU715" i="29" s="1"/>
  <c r="BK714" i="29"/>
  <c r="AA714" i="29" s="1"/>
  <c r="BU714" i="29" s="1"/>
  <c r="AO716" i="29"/>
  <c r="AW716" i="29"/>
  <c r="B716" i="29"/>
  <c r="AD716" i="29" s="1"/>
  <c r="AL716" i="29" s="1"/>
  <c r="AP716" i="29"/>
  <c r="AX716" i="29"/>
  <c r="C716" i="29"/>
  <c r="AE716" i="29" s="1"/>
  <c r="AQ716" i="29"/>
  <c r="AY716" i="29"/>
  <c r="AV716" i="29"/>
  <c r="AZ716" i="29"/>
  <c r="BA716" i="29"/>
  <c r="AN716" i="29"/>
  <c r="BB716" i="29"/>
  <c r="AR716" i="29"/>
  <c r="BC716" i="29"/>
  <c r="AS716" i="29"/>
  <c r="AT716" i="29"/>
  <c r="AU716" i="29"/>
  <c r="AC717" i="29"/>
  <c r="BF714" i="29"/>
  <c r="L714" i="29" s="1"/>
  <c r="K714" i="29" s="1"/>
  <c r="BN713" i="29"/>
  <c r="AF715" i="29"/>
  <c r="D715" i="29" s="1"/>
  <c r="BJ714" i="29"/>
  <c r="X714" i="29" s="1"/>
  <c r="W714" i="29" s="1"/>
  <c r="BG714" i="29"/>
  <c r="O714" i="29" s="1"/>
  <c r="N714" i="29" s="1"/>
  <c r="AI715" i="29"/>
  <c r="M715" i="29" s="1"/>
  <c r="BR713" i="29"/>
  <c r="BF715" i="29"/>
  <c r="L715" i="29" s="1"/>
  <c r="K715" i="29" s="1"/>
  <c r="BL713" i="29"/>
  <c r="AL715" i="29"/>
  <c r="V715" i="29" s="1"/>
  <c r="BH714" i="29"/>
  <c r="R714" i="29" s="1"/>
  <c r="Q714" i="29" s="1"/>
  <c r="BI714" i="29"/>
  <c r="U714" i="29" s="1"/>
  <c r="T714" i="29" s="1"/>
  <c r="BD714" i="29"/>
  <c r="F714" i="29" s="1"/>
  <c r="E714" i="29" s="1"/>
  <c r="BO714" i="29"/>
  <c r="AB120" i="29"/>
  <c r="Y123" i="29"/>
  <c r="BK123" i="29" s="1"/>
  <c r="AA123" i="29" s="1"/>
  <c r="Z123" i="29" s="1"/>
  <c r="BO121" i="29"/>
  <c r="BS122" i="29"/>
  <c r="BR121" i="29"/>
  <c r="BQ121" i="29"/>
  <c r="AK123" i="29"/>
  <c r="S123" i="29" s="1"/>
  <c r="AL123" i="29"/>
  <c r="V123" i="29" s="1"/>
  <c r="AY124" i="29"/>
  <c r="AQ124" i="29"/>
  <c r="AC125" i="29"/>
  <c r="AX124" i="29"/>
  <c r="AP124" i="29"/>
  <c r="AW124" i="29"/>
  <c r="AO124" i="29"/>
  <c r="BC124" i="29"/>
  <c r="AU124" i="29"/>
  <c r="AR124" i="29"/>
  <c r="AN124" i="29"/>
  <c r="BB124" i="29"/>
  <c r="C124" i="29"/>
  <c r="AE124" i="29" s="1"/>
  <c r="AZ124" i="29"/>
  <c r="AV124" i="29"/>
  <c r="B124" i="29"/>
  <c r="AD124" i="29" s="1"/>
  <c r="AL124" i="29" s="1"/>
  <c r="V124" i="29" s="1"/>
  <c r="AS124" i="29"/>
  <c r="AT124" i="29"/>
  <c r="BA124" i="29"/>
  <c r="AF123" i="29"/>
  <c r="D123" i="29" s="1"/>
  <c r="F121" i="29"/>
  <c r="BL121" i="29"/>
  <c r="BO122" i="29"/>
  <c r="AI123" i="29"/>
  <c r="M123" i="29" s="1"/>
  <c r="AH123" i="29"/>
  <c r="J123" i="29" s="1"/>
  <c r="BH122" i="29"/>
  <c r="R122" i="29" s="1"/>
  <c r="Q122" i="29" s="1"/>
  <c r="BF122" i="29"/>
  <c r="L122" i="29" s="1"/>
  <c r="K122" i="29" s="1"/>
  <c r="BT121" i="29"/>
  <c r="AG123" i="29"/>
  <c r="G123" i="29" s="1"/>
  <c r="AJ123" i="29"/>
  <c r="P123" i="29" s="1"/>
  <c r="BU122" i="29"/>
  <c r="Z122" i="29"/>
  <c r="BJ122" i="29"/>
  <c r="X122" i="29" s="1"/>
  <c r="W122" i="29" s="1"/>
  <c r="BQ122" i="29"/>
  <c r="BD122" i="29"/>
  <c r="F122" i="29" s="1"/>
  <c r="E122" i="29" s="1"/>
  <c r="BN122" i="29"/>
  <c r="BP121" i="29"/>
  <c r="BN714" i="29" l="1"/>
  <c r="BS714" i="29"/>
  <c r="AH716" i="29"/>
  <c r="J716" i="29" s="1"/>
  <c r="BF716" i="29" s="1"/>
  <c r="L716" i="29" s="1"/>
  <c r="K716" i="29" s="1"/>
  <c r="BS715" i="29"/>
  <c r="BP715" i="29"/>
  <c r="V716" i="29"/>
  <c r="BJ716" i="29" s="1"/>
  <c r="X716" i="29" s="1"/>
  <c r="W716" i="29" s="1"/>
  <c r="BU123" i="29"/>
  <c r="BR715" i="29"/>
  <c r="B717" i="29"/>
  <c r="AD717" i="29" s="1"/>
  <c r="AI717" i="29" s="1"/>
  <c r="M717" i="29" s="1"/>
  <c r="AP717" i="29"/>
  <c r="AX717" i="29"/>
  <c r="C717" i="29"/>
  <c r="AE717" i="29" s="1"/>
  <c r="AQ717" i="29"/>
  <c r="AY717" i="29"/>
  <c r="AJ717" i="29"/>
  <c r="AR717" i="29"/>
  <c r="AZ717" i="29"/>
  <c r="AC718" i="29"/>
  <c r="AO717" i="29"/>
  <c r="BC717" i="29"/>
  <c r="AS717" i="29"/>
  <c r="AT717" i="29"/>
  <c r="AG717" i="29"/>
  <c r="G717" i="29" s="1"/>
  <c r="AU717" i="29"/>
  <c r="AV717" i="29"/>
  <c r="AW717" i="29"/>
  <c r="BA717" i="29"/>
  <c r="AN717" i="29"/>
  <c r="BB717" i="29"/>
  <c r="BQ714" i="29"/>
  <c r="BP714" i="29"/>
  <c r="AK716" i="29"/>
  <c r="S716" i="29" s="1"/>
  <c r="AJ716" i="29"/>
  <c r="P716" i="29" s="1"/>
  <c r="AI716" i="29"/>
  <c r="M716" i="29" s="1"/>
  <c r="BR714" i="29"/>
  <c r="BG715" i="29"/>
  <c r="O715" i="29" s="1"/>
  <c r="N715" i="29" s="1"/>
  <c r="BT714" i="29"/>
  <c r="AM716" i="29"/>
  <c r="Y716" i="29" s="1"/>
  <c r="AG716" i="29"/>
  <c r="G716" i="29" s="1"/>
  <c r="BJ715" i="29"/>
  <c r="X715" i="29" s="1"/>
  <c r="W715" i="29" s="1"/>
  <c r="Z715" i="29"/>
  <c r="BD715" i="29"/>
  <c r="F715" i="29" s="1"/>
  <c r="E715" i="29" s="1"/>
  <c r="AF716" i="29"/>
  <c r="D716" i="29" s="1"/>
  <c r="BL714" i="29"/>
  <c r="Z714" i="29"/>
  <c r="AB713" i="29"/>
  <c r="BO715" i="29"/>
  <c r="BR122" i="29"/>
  <c r="AI124" i="29"/>
  <c r="M124" i="29" s="1"/>
  <c r="BG124" i="29" s="1"/>
  <c r="O124" i="29" s="1"/>
  <c r="N124" i="29" s="1"/>
  <c r="AG124" i="29"/>
  <c r="G124" i="29" s="1"/>
  <c r="BE124" i="29" s="1"/>
  <c r="I124" i="29" s="1"/>
  <c r="H124" i="29" s="1"/>
  <c r="BL122" i="29"/>
  <c r="BD123" i="29"/>
  <c r="BC125" i="29"/>
  <c r="AU125" i="29"/>
  <c r="BB125" i="29"/>
  <c r="AT125" i="29"/>
  <c r="BA125" i="29"/>
  <c r="AS125" i="29"/>
  <c r="C125" i="29"/>
  <c r="AE125" i="29" s="1"/>
  <c r="AY125" i="29"/>
  <c r="AQ125" i="29"/>
  <c r="AN125" i="29"/>
  <c r="AZ125" i="29"/>
  <c r="B125" i="29"/>
  <c r="AD125" i="29" s="1"/>
  <c r="AM125" i="29" s="1"/>
  <c r="AX125" i="29"/>
  <c r="AV125" i="29"/>
  <c r="AR125" i="29"/>
  <c r="AW125" i="29"/>
  <c r="AC126" i="29"/>
  <c r="AP125" i="29"/>
  <c r="AO125" i="29"/>
  <c r="BJ124" i="29"/>
  <c r="X124" i="29" s="1"/>
  <c r="W124" i="29" s="1"/>
  <c r="BJ123" i="29"/>
  <c r="X123" i="29" s="1"/>
  <c r="W123" i="29" s="1"/>
  <c r="BF123" i="29"/>
  <c r="L123" i="29" s="1"/>
  <c r="K123" i="29" s="1"/>
  <c r="AM124" i="29"/>
  <c r="Y124" i="29" s="1"/>
  <c r="BI123" i="29"/>
  <c r="U123" i="29" s="1"/>
  <c r="T123" i="29" s="1"/>
  <c r="BH123" i="29"/>
  <c r="R123" i="29" s="1"/>
  <c r="Q123" i="29" s="1"/>
  <c r="AF124" i="29"/>
  <c r="D124" i="29" s="1"/>
  <c r="BE123" i="29"/>
  <c r="I123" i="29" s="1"/>
  <c r="H123" i="29" s="1"/>
  <c r="AJ124" i="29"/>
  <c r="P124" i="29" s="1"/>
  <c r="BG123" i="29"/>
  <c r="O123" i="29" s="1"/>
  <c r="N123" i="29" s="1"/>
  <c r="AH124" i="29"/>
  <c r="J124" i="29" s="1"/>
  <c r="BT122" i="29"/>
  <c r="BP122" i="29"/>
  <c r="E121" i="29"/>
  <c r="BN121" i="29"/>
  <c r="AB121" i="29" s="1"/>
  <c r="AK124" i="29"/>
  <c r="S124" i="29" s="1"/>
  <c r="AM717" i="29" l="1"/>
  <c r="Y717" i="29" s="1"/>
  <c r="AF717" i="29"/>
  <c r="D717" i="29" s="1"/>
  <c r="Y125" i="29"/>
  <c r="BK125" i="29" s="1"/>
  <c r="AA125" i="29" s="1"/>
  <c r="AL717" i="29"/>
  <c r="V717" i="29" s="1"/>
  <c r="BJ717" i="29" s="1"/>
  <c r="X717" i="29" s="1"/>
  <c r="W717" i="29" s="1"/>
  <c r="AK717" i="29"/>
  <c r="AH717" i="29"/>
  <c r="J717" i="29" s="1"/>
  <c r="BR123" i="29"/>
  <c r="BT715" i="29"/>
  <c r="AB714" i="29"/>
  <c r="BN715" i="29"/>
  <c r="BQ715" i="29"/>
  <c r="BP716" i="29"/>
  <c r="BH716" i="29"/>
  <c r="R716" i="29" s="1"/>
  <c r="Q716" i="29" s="1"/>
  <c r="BG717" i="29"/>
  <c r="O717" i="29" s="1"/>
  <c r="N717" i="29" s="1"/>
  <c r="BL715" i="29"/>
  <c r="S717" i="29"/>
  <c r="C718" i="29"/>
  <c r="AE718" i="29" s="1"/>
  <c r="AQ718" i="29"/>
  <c r="AY718" i="29"/>
  <c r="AR718" i="29"/>
  <c r="AZ718" i="29"/>
  <c r="AC719" i="29"/>
  <c r="AS718" i="29"/>
  <c r="BA718" i="29"/>
  <c r="AV718" i="29"/>
  <c r="AW718" i="29"/>
  <c r="AX718" i="29"/>
  <c r="AN718" i="29"/>
  <c r="BB718" i="29"/>
  <c r="B718" i="29"/>
  <c r="AD718" i="29" s="1"/>
  <c r="AK718" i="29" s="1"/>
  <c r="AO718" i="29"/>
  <c r="BC718" i="29"/>
  <c r="AP718" i="29"/>
  <c r="AT718" i="29"/>
  <c r="AU718" i="29"/>
  <c r="BG716" i="29"/>
  <c r="O716" i="29" s="1"/>
  <c r="N716" i="29" s="1"/>
  <c r="BF717" i="29"/>
  <c r="L717" i="29" s="1"/>
  <c r="K717" i="29" s="1"/>
  <c r="BE716" i="29"/>
  <c r="I716" i="29" s="1"/>
  <c r="H716" i="29" s="1"/>
  <c r="P717" i="29"/>
  <c r="BE717" i="29"/>
  <c r="I717" i="29" s="1"/>
  <c r="H717" i="29" s="1"/>
  <c r="BD716" i="29"/>
  <c r="F716" i="29" s="1"/>
  <c r="E716" i="29" s="1"/>
  <c r="BK716" i="29"/>
  <c r="AA716" i="29" s="1"/>
  <c r="BU716" i="29" s="1"/>
  <c r="BI716" i="29"/>
  <c r="U716" i="29" s="1"/>
  <c r="T716" i="29" s="1"/>
  <c r="BK717" i="29"/>
  <c r="AA717" i="29" s="1"/>
  <c r="BD717" i="29"/>
  <c r="F717" i="29" s="1"/>
  <c r="E717" i="29" s="1"/>
  <c r="BT716" i="29"/>
  <c r="BO123" i="29"/>
  <c r="AB122" i="29"/>
  <c r="BQ124" i="29"/>
  <c r="AI125" i="29"/>
  <c r="M125" i="29" s="1"/>
  <c r="BI124" i="29"/>
  <c r="U124" i="29" s="1"/>
  <c r="T124" i="29" s="1"/>
  <c r="BH124" i="29"/>
  <c r="R124" i="29" s="1"/>
  <c r="Q124" i="29" s="1"/>
  <c r="BT124" i="29"/>
  <c r="AF125" i="29"/>
  <c r="D125" i="29" s="1"/>
  <c r="BO124" i="29"/>
  <c r="BS123" i="29"/>
  <c r="AJ125" i="29"/>
  <c r="P125" i="29" s="1"/>
  <c r="BU125" i="29"/>
  <c r="Z125" i="29"/>
  <c r="BK124" i="29"/>
  <c r="AA124" i="29" s="1"/>
  <c r="BU124" i="29" s="1"/>
  <c r="BP123" i="29"/>
  <c r="AK125" i="29"/>
  <c r="S125" i="29" s="1"/>
  <c r="BF124" i="29"/>
  <c r="L124" i="29" s="1"/>
  <c r="K124" i="29" s="1"/>
  <c r="AH125" i="29"/>
  <c r="J125" i="29" s="1"/>
  <c r="AZ126" i="29"/>
  <c r="AR126" i="29"/>
  <c r="AY126" i="29"/>
  <c r="AQ126" i="29"/>
  <c r="AC127" i="29"/>
  <c r="AX126" i="29"/>
  <c r="AP126" i="29"/>
  <c r="AV126" i="29"/>
  <c r="AN126" i="29"/>
  <c r="BA126" i="29"/>
  <c r="B126" i="29"/>
  <c r="AD126" i="29" s="1"/>
  <c r="AG126" i="29" s="1"/>
  <c r="AW126" i="29"/>
  <c r="AU126" i="29"/>
  <c r="AS126" i="29"/>
  <c r="AO126" i="29"/>
  <c r="C126" i="29"/>
  <c r="AE126" i="29" s="1"/>
  <c r="BB126" i="29"/>
  <c r="BC126" i="29"/>
  <c r="AT126" i="29"/>
  <c r="BQ123" i="29"/>
  <c r="BD124" i="29"/>
  <c r="F124" i="29" s="1"/>
  <c r="E124" i="29" s="1"/>
  <c r="BT123" i="29"/>
  <c r="AL125" i="29"/>
  <c r="V125" i="29" s="1"/>
  <c r="AG125" i="29"/>
  <c r="G125" i="29" s="1"/>
  <c r="F123" i="29"/>
  <c r="BL123" i="29"/>
  <c r="BN716" i="29" l="1"/>
  <c r="AF718" i="29"/>
  <c r="D718" i="29" s="1"/>
  <c r="AM718" i="29"/>
  <c r="Y718" i="29" s="1"/>
  <c r="AB715" i="29"/>
  <c r="S718" i="29"/>
  <c r="G126" i="29"/>
  <c r="BR716" i="29"/>
  <c r="BS716" i="29"/>
  <c r="BP717" i="29"/>
  <c r="BI718" i="29"/>
  <c r="U718" i="29" s="1"/>
  <c r="T718" i="29" s="1"/>
  <c r="Z716" i="29"/>
  <c r="BL716" i="29"/>
  <c r="BN717" i="29"/>
  <c r="AL718" i="29"/>
  <c r="V718" i="29" s="1"/>
  <c r="BQ717" i="29"/>
  <c r="BK718" i="29"/>
  <c r="AA718" i="29" s="1"/>
  <c r="BQ716" i="29"/>
  <c r="AJ718" i="29"/>
  <c r="P718" i="29" s="1"/>
  <c r="BI717" i="29"/>
  <c r="U717" i="29" s="1"/>
  <c r="T717" i="29" s="1"/>
  <c r="AH718" i="29"/>
  <c r="J718" i="29" s="1"/>
  <c r="BO717" i="29"/>
  <c r="AR719" i="29"/>
  <c r="AZ719" i="29"/>
  <c r="AC720" i="29"/>
  <c r="AS719" i="29"/>
  <c r="BA719" i="29"/>
  <c r="AT719" i="29"/>
  <c r="BB719" i="29"/>
  <c r="B719" i="29"/>
  <c r="AD719" i="29" s="1"/>
  <c r="AJ719" i="29" s="1"/>
  <c r="P719" i="29" s="1"/>
  <c r="AO719" i="29"/>
  <c r="BC719" i="29"/>
  <c r="C719" i="29"/>
  <c r="AE719" i="29" s="1"/>
  <c r="AP719" i="29"/>
  <c r="AQ719" i="29"/>
  <c r="AU719" i="29"/>
  <c r="AV719" i="29"/>
  <c r="AW719" i="29"/>
  <c r="AX719" i="29"/>
  <c r="AN719" i="29"/>
  <c r="AY719" i="29"/>
  <c r="Z717" i="29"/>
  <c r="BL717" i="29"/>
  <c r="BU717" i="29"/>
  <c r="BH717" i="29"/>
  <c r="R717" i="29" s="1"/>
  <c r="Q717" i="29" s="1"/>
  <c r="BR717" i="29"/>
  <c r="AG718" i="29"/>
  <c r="G718" i="29" s="1"/>
  <c r="AI718" i="29"/>
  <c r="M718" i="29" s="1"/>
  <c r="BT717" i="29"/>
  <c r="BO716" i="29"/>
  <c r="BD718" i="29"/>
  <c r="F718" i="29" s="1"/>
  <c r="E718" i="29" s="1"/>
  <c r="AH126" i="29"/>
  <c r="J126" i="29" s="1"/>
  <c r="BF126" i="29" s="1"/>
  <c r="L126" i="29" s="1"/>
  <c r="K126" i="29" s="1"/>
  <c r="AM126" i="29"/>
  <c r="Y126" i="29" s="1"/>
  <c r="BK126" i="29" s="1"/>
  <c r="AA126" i="29" s="1"/>
  <c r="BU126" i="29" s="1"/>
  <c r="BR124" i="29"/>
  <c r="BE126" i="29"/>
  <c r="I126" i="29" s="1"/>
  <c r="H126" i="29" s="1"/>
  <c r="BD125" i="29"/>
  <c r="AF126" i="29"/>
  <c r="D126" i="29" s="1"/>
  <c r="BF125" i="29"/>
  <c r="L125" i="29" s="1"/>
  <c r="K125" i="29" s="1"/>
  <c r="BJ125" i="29"/>
  <c r="X125" i="29" s="1"/>
  <c r="W125" i="29" s="1"/>
  <c r="AK126" i="29"/>
  <c r="S126" i="29" s="1"/>
  <c r="BP124" i="29"/>
  <c r="BS124" i="29"/>
  <c r="E123" i="29"/>
  <c r="BN123" i="29"/>
  <c r="AB123" i="29" s="1"/>
  <c r="BE125" i="29"/>
  <c r="I125" i="29" s="1"/>
  <c r="H125" i="29" s="1"/>
  <c r="BH125" i="29"/>
  <c r="R125" i="29" s="1"/>
  <c r="Q125" i="29" s="1"/>
  <c r="BL124" i="29"/>
  <c r="Z124" i="29"/>
  <c r="AL126" i="29"/>
  <c r="V126" i="29" s="1"/>
  <c r="AI126" i="29"/>
  <c r="M126" i="29" s="1"/>
  <c r="BN124" i="29"/>
  <c r="AJ126" i="29"/>
  <c r="P126" i="29" s="1"/>
  <c r="AW127" i="29"/>
  <c r="AO127" i="29"/>
  <c r="AV127" i="29"/>
  <c r="AN127" i="29"/>
  <c r="BC127" i="29"/>
  <c r="AU127" i="29"/>
  <c r="BA127" i="29"/>
  <c r="AS127" i="29"/>
  <c r="B127" i="29"/>
  <c r="AD127" i="29" s="1"/>
  <c r="AL127" i="29" s="1"/>
  <c r="AX127" i="29"/>
  <c r="AT127" i="29"/>
  <c r="AR127" i="29"/>
  <c r="AC128" i="29"/>
  <c r="AP127" i="29"/>
  <c r="BB127" i="29"/>
  <c r="C127" i="29"/>
  <c r="AE127" i="29" s="1"/>
  <c r="AZ127" i="29"/>
  <c r="AY127" i="29"/>
  <c r="AQ127" i="29"/>
  <c r="BI125" i="29"/>
  <c r="U125" i="29" s="1"/>
  <c r="T125" i="29" s="1"/>
  <c r="BG125" i="29"/>
  <c r="O125" i="29" s="1"/>
  <c r="N125" i="29" s="1"/>
  <c r="BS718" i="29" l="1"/>
  <c r="AF719" i="29"/>
  <c r="D719" i="29" s="1"/>
  <c r="AM719" i="29"/>
  <c r="Y719" i="29" s="1"/>
  <c r="BK719" i="29" s="1"/>
  <c r="AA719" i="29" s="1"/>
  <c r="AL719" i="29"/>
  <c r="V719" i="29" s="1"/>
  <c r="BJ719" i="29" s="1"/>
  <c r="X719" i="29" s="1"/>
  <c r="W719" i="29" s="1"/>
  <c r="AB716" i="29"/>
  <c r="AG719" i="29"/>
  <c r="G719" i="29" s="1"/>
  <c r="BE719" i="29" s="1"/>
  <c r="I719" i="29" s="1"/>
  <c r="H719" i="29" s="1"/>
  <c r="V127" i="29"/>
  <c r="AI719" i="29"/>
  <c r="M719" i="29" s="1"/>
  <c r="BH719" i="29"/>
  <c r="R719" i="29" s="1"/>
  <c r="Q719" i="29" s="1"/>
  <c r="BL718" i="29"/>
  <c r="Z718" i="29"/>
  <c r="BF718" i="29"/>
  <c r="L718" i="29" s="1"/>
  <c r="K718" i="29" s="1"/>
  <c r="BJ718" i="29"/>
  <c r="X718" i="29" s="1"/>
  <c r="W718" i="29" s="1"/>
  <c r="BN718" i="29"/>
  <c r="AK719" i="29"/>
  <c r="S719" i="29" s="1"/>
  <c r="BS717" i="29"/>
  <c r="AB717" i="29" s="1"/>
  <c r="AH719" i="29"/>
  <c r="J719" i="29" s="1"/>
  <c r="AS720" i="29"/>
  <c r="BA720" i="29"/>
  <c r="AT720" i="29"/>
  <c r="BB720" i="29"/>
  <c r="AU720" i="29"/>
  <c r="BC720" i="29"/>
  <c r="AV720" i="29"/>
  <c r="AW720" i="29"/>
  <c r="AX720" i="29"/>
  <c r="AC721" i="29"/>
  <c r="AN720" i="29"/>
  <c r="AY720" i="29"/>
  <c r="B720" i="29"/>
  <c r="AD720" i="29" s="1"/>
  <c r="AM720" i="29" s="1"/>
  <c r="AO720" i="29"/>
  <c r="AZ720" i="29"/>
  <c r="C720" i="29"/>
  <c r="AE720" i="29" s="1"/>
  <c r="AP720" i="29"/>
  <c r="AQ720" i="29"/>
  <c r="AR720" i="29"/>
  <c r="BH718" i="29"/>
  <c r="R718" i="29" s="1"/>
  <c r="Q718" i="29" s="1"/>
  <c r="BD719" i="29"/>
  <c r="F719" i="29" s="1"/>
  <c r="E719" i="29" s="1"/>
  <c r="BG718" i="29"/>
  <c r="O718" i="29" s="1"/>
  <c r="N718" i="29" s="1"/>
  <c r="BQ718" i="29"/>
  <c r="BE718" i="29"/>
  <c r="I718" i="29" s="1"/>
  <c r="H718" i="29" s="1"/>
  <c r="BU718" i="29"/>
  <c r="BQ125" i="29"/>
  <c r="Z126" i="29"/>
  <c r="BS125" i="29"/>
  <c r="BO126" i="29"/>
  <c r="BR125" i="29"/>
  <c r="BT125" i="29"/>
  <c r="AJ127" i="29"/>
  <c r="P127" i="29" s="1"/>
  <c r="BH126" i="29"/>
  <c r="R126" i="29" s="1"/>
  <c r="Q126" i="29" s="1"/>
  <c r="BO125" i="29"/>
  <c r="BP126" i="29"/>
  <c r="BJ127" i="29"/>
  <c r="X127" i="29" s="1"/>
  <c r="W127" i="29" s="1"/>
  <c r="AB124" i="29"/>
  <c r="BI126" i="29"/>
  <c r="U126" i="29" s="1"/>
  <c r="T126" i="29" s="1"/>
  <c r="AM127" i="29"/>
  <c r="Y127" i="29" s="1"/>
  <c r="BK127" i="29" s="1"/>
  <c r="AA127" i="29" s="1"/>
  <c r="BD126" i="29"/>
  <c r="AK127" i="29"/>
  <c r="S127" i="29" s="1"/>
  <c r="BB128" i="29"/>
  <c r="AT128" i="29"/>
  <c r="C128" i="29"/>
  <c r="AE128" i="29" s="1"/>
  <c r="BA128" i="29"/>
  <c r="AS128" i="29"/>
  <c r="B128" i="29"/>
  <c r="AD128" i="29" s="1"/>
  <c r="AJ128" i="29" s="1"/>
  <c r="AZ128" i="29"/>
  <c r="AR128" i="29"/>
  <c r="AC129" i="29"/>
  <c r="AX128" i="29"/>
  <c r="AP128" i="29"/>
  <c r="AU128" i="29"/>
  <c r="AQ128" i="29"/>
  <c r="AO128" i="29"/>
  <c r="BC128" i="29"/>
  <c r="AY128" i="29"/>
  <c r="AN128" i="29"/>
  <c r="AW128" i="29"/>
  <c r="AV128" i="29"/>
  <c r="BJ126" i="29"/>
  <c r="X126" i="29" s="1"/>
  <c r="W126" i="29" s="1"/>
  <c r="F125" i="29"/>
  <c r="BL125" i="29"/>
  <c r="AG127" i="29"/>
  <c r="G127" i="29" s="1"/>
  <c r="AF127" i="29"/>
  <c r="D127" i="29" s="1"/>
  <c r="AI127" i="29"/>
  <c r="M127" i="29" s="1"/>
  <c r="AH127" i="29"/>
  <c r="J127" i="29" s="1"/>
  <c r="BG126" i="29"/>
  <c r="O126" i="29" s="1"/>
  <c r="N126" i="29" s="1"/>
  <c r="BP125" i="29"/>
  <c r="BO719" i="29" l="1"/>
  <c r="BR718" i="29"/>
  <c r="Y720" i="29"/>
  <c r="BK720" i="29" s="1"/>
  <c r="AA720" i="29" s="1"/>
  <c r="BU720" i="29" s="1"/>
  <c r="BI719" i="29"/>
  <c r="U719" i="29" s="1"/>
  <c r="T719" i="29" s="1"/>
  <c r="BP718" i="29"/>
  <c r="BG719" i="29"/>
  <c r="O719" i="29" s="1"/>
  <c r="N719" i="29" s="1"/>
  <c r="BO718" i="29"/>
  <c r="AL720" i="29"/>
  <c r="V720" i="29" s="1"/>
  <c r="AG720" i="29"/>
  <c r="G720" i="29" s="1"/>
  <c r="AH720" i="29"/>
  <c r="J720" i="29" s="1"/>
  <c r="BT719" i="29"/>
  <c r="BL719" i="29"/>
  <c r="Z719" i="29"/>
  <c r="AJ720" i="29"/>
  <c r="P720" i="29" s="1"/>
  <c r="AI720" i="29"/>
  <c r="M720" i="29" s="1"/>
  <c r="AK720" i="29"/>
  <c r="S720" i="29" s="1"/>
  <c r="BU719" i="29"/>
  <c r="AF720" i="29"/>
  <c r="D720" i="29" s="1"/>
  <c r="AT721" i="29"/>
  <c r="BB721" i="29"/>
  <c r="AU721" i="29"/>
  <c r="BC721" i="29"/>
  <c r="AN721" i="29"/>
  <c r="AV721" i="29"/>
  <c r="B721" i="29"/>
  <c r="AD721" i="29" s="1"/>
  <c r="AF721" i="29" s="1"/>
  <c r="D721" i="29" s="1"/>
  <c r="AO721" i="29"/>
  <c r="AZ721" i="29"/>
  <c r="C721" i="29"/>
  <c r="AE721" i="29" s="1"/>
  <c r="AQ721" i="29"/>
  <c r="AR721" i="29"/>
  <c r="AS721" i="29"/>
  <c r="AW721" i="29"/>
  <c r="AX721" i="29"/>
  <c r="AC722" i="29"/>
  <c r="AY721" i="29"/>
  <c r="BA721" i="29"/>
  <c r="AP721" i="29"/>
  <c r="BF719" i="29"/>
  <c r="L719" i="29" s="1"/>
  <c r="K719" i="29" s="1"/>
  <c r="BT718" i="29"/>
  <c r="BR719" i="29"/>
  <c r="BN719" i="29"/>
  <c r="BR126" i="29"/>
  <c r="BQ126" i="29"/>
  <c r="BT126" i="29"/>
  <c r="AF128" i="29"/>
  <c r="D128" i="29" s="1"/>
  <c r="BD128" i="29" s="1"/>
  <c r="F128" i="29" s="1"/>
  <c r="E128" i="29" s="1"/>
  <c r="P128" i="29"/>
  <c r="BH128" i="29" s="1"/>
  <c r="R128" i="29" s="1"/>
  <c r="Q128" i="29" s="1"/>
  <c r="AL128" i="29"/>
  <c r="V128" i="29" s="1"/>
  <c r="BJ128" i="29" s="1"/>
  <c r="X128" i="29" s="1"/>
  <c r="W128" i="29" s="1"/>
  <c r="AH128" i="29"/>
  <c r="J128" i="29" s="1"/>
  <c r="BF128" i="29" s="1"/>
  <c r="L128" i="29" s="1"/>
  <c r="AG128" i="29"/>
  <c r="G128" i="29" s="1"/>
  <c r="BE128" i="29" s="1"/>
  <c r="I128" i="29" s="1"/>
  <c r="H128" i="29" s="1"/>
  <c r="BD127" i="29"/>
  <c r="F127" i="29" s="1"/>
  <c r="E127" i="29" s="1"/>
  <c r="AI128" i="29"/>
  <c r="M128" i="29" s="1"/>
  <c r="AC130" i="29"/>
  <c r="AX129" i="29"/>
  <c r="AP129" i="29"/>
  <c r="AW129" i="29"/>
  <c r="AO129" i="29"/>
  <c r="AV129" i="29"/>
  <c r="AN129" i="29"/>
  <c r="BB129" i="29"/>
  <c r="AT129" i="29"/>
  <c r="AQ129" i="29"/>
  <c r="BC129" i="29"/>
  <c r="BA129" i="29"/>
  <c r="C129" i="29"/>
  <c r="AE129" i="29" s="1"/>
  <c r="AY129" i="29"/>
  <c r="AU129" i="29"/>
  <c r="AZ129" i="29"/>
  <c r="AS129" i="29"/>
  <c r="AR129" i="29"/>
  <c r="B129" i="29"/>
  <c r="AD129" i="29" s="1"/>
  <c r="AM129" i="29" s="1"/>
  <c r="BT127" i="29"/>
  <c r="BI127" i="29"/>
  <c r="U127" i="29" s="1"/>
  <c r="T127" i="29" s="1"/>
  <c r="AM128" i="29"/>
  <c r="Y128" i="29" s="1"/>
  <c r="F126" i="29"/>
  <c r="BL126" i="29"/>
  <c r="BG127" i="29"/>
  <c r="O127" i="29" s="1"/>
  <c r="N127" i="29" s="1"/>
  <c r="E125" i="29"/>
  <c r="BN125" i="29"/>
  <c r="AB125" i="29" s="1"/>
  <c r="AK128" i="29"/>
  <c r="S128" i="29" s="1"/>
  <c r="BU127" i="29"/>
  <c r="BL127" i="29"/>
  <c r="Z127" i="29"/>
  <c r="BE127" i="29"/>
  <c r="I127" i="29" s="1"/>
  <c r="H127" i="29" s="1"/>
  <c r="BS126" i="29"/>
  <c r="BF127" i="29"/>
  <c r="L127" i="29" s="1"/>
  <c r="K127" i="29" s="1"/>
  <c r="BH127" i="29"/>
  <c r="R127" i="29" s="1"/>
  <c r="Q127" i="29" s="1"/>
  <c r="AM721" i="29" l="1"/>
  <c r="Y721" i="29" s="1"/>
  <c r="BK721" i="29" s="1"/>
  <c r="AA721" i="29" s="1"/>
  <c r="BS719" i="29"/>
  <c r="AJ721" i="29"/>
  <c r="P721" i="29" s="1"/>
  <c r="AB718" i="29"/>
  <c r="BD721" i="29"/>
  <c r="F721" i="29" s="1"/>
  <c r="E721" i="29" s="1"/>
  <c r="AK721" i="29"/>
  <c r="S721" i="29" s="1"/>
  <c r="BQ719" i="29"/>
  <c r="AH721" i="29"/>
  <c r="J721" i="29" s="1"/>
  <c r="AL721" i="29"/>
  <c r="V721" i="29" s="1"/>
  <c r="BG720" i="29"/>
  <c r="O720" i="29" s="1"/>
  <c r="N720" i="29" s="1"/>
  <c r="BD720" i="29"/>
  <c r="F720" i="29" s="1"/>
  <c r="E720" i="29" s="1"/>
  <c r="AI721" i="29"/>
  <c r="M721" i="29" s="1"/>
  <c r="AN722" i="29"/>
  <c r="AV722" i="29"/>
  <c r="AO722" i="29"/>
  <c r="AW722" i="29"/>
  <c r="AR722" i="29"/>
  <c r="BB722" i="29"/>
  <c r="AU722" i="29"/>
  <c r="B722" i="29"/>
  <c r="AD722" i="29" s="1"/>
  <c r="AG722" i="29" s="1"/>
  <c r="G722" i="29" s="1"/>
  <c r="AX722" i="29"/>
  <c r="C722" i="29"/>
  <c r="AE722" i="29" s="1"/>
  <c r="AY722" i="29"/>
  <c r="AP722" i="29"/>
  <c r="AZ722" i="29"/>
  <c r="AS722" i="29"/>
  <c r="AC723" i="29"/>
  <c r="AT722" i="29"/>
  <c r="BA722" i="29"/>
  <c r="BC722" i="29"/>
  <c r="AQ722" i="29"/>
  <c r="AG721" i="29"/>
  <c r="G721" i="29" s="1"/>
  <c r="BF720" i="29"/>
  <c r="L720" i="29" s="1"/>
  <c r="K720" i="29" s="1"/>
  <c r="BP719" i="29"/>
  <c r="BH720" i="29"/>
  <c r="R720" i="29" s="1"/>
  <c r="Q720" i="29" s="1"/>
  <c r="BE720" i="29"/>
  <c r="I720" i="29" s="1"/>
  <c r="H720" i="29" s="1"/>
  <c r="BH721" i="29"/>
  <c r="R721" i="29" s="1"/>
  <c r="Q721" i="29" s="1"/>
  <c r="BI720" i="29"/>
  <c r="U720" i="29" s="1"/>
  <c r="T720" i="29" s="1"/>
  <c r="BJ720" i="29"/>
  <c r="X720" i="29" s="1"/>
  <c r="W720" i="29" s="1"/>
  <c r="BL720" i="29"/>
  <c r="Z720" i="29"/>
  <c r="BO128" i="29"/>
  <c r="BS127" i="29"/>
  <c r="BN128" i="29"/>
  <c r="BP127" i="29"/>
  <c r="K128" i="29"/>
  <c r="BP128" i="29"/>
  <c r="BR127" i="29"/>
  <c r="BR128" i="29"/>
  <c r="AJ129" i="29"/>
  <c r="P129" i="29" s="1"/>
  <c r="BH129" i="29" s="1"/>
  <c r="R129" i="29" s="1"/>
  <c r="Q129" i="29" s="1"/>
  <c r="AH129" i="29"/>
  <c r="J129" i="29" s="1"/>
  <c r="BF129" i="29" s="1"/>
  <c r="L129" i="29" s="1"/>
  <c r="K129" i="29" s="1"/>
  <c r="Y129" i="29"/>
  <c r="BK129" i="29" s="1"/>
  <c r="AA129" i="29" s="1"/>
  <c r="BI128" i="29"/>
  <c r="U128" i="29" s="1"/>
  <c r="T128" i="29" s="1"/>
  <c r="E126" i="29"/>
  <c r="BN126" i="29"/>
  <c r="AB126" i="29" s="1"/>
  <c r="AK129" i="29"/>
  <c r="S129" i="29" s="1"/>
  <c r="AL129" i="29"/>
  <c r="V129" i="29" s="1"/>
  <c r="BN127" i="29"/>
  <c r="BC130" i="29"/>
  <c r="AU130" i="29"/>
  <c r="BB130" i="29"/>
  <c r="AT130" i="29"/>
  <c r="C130" i="29"/>
  <c r="AE130" i="29" s="1"/>
  <c r="BA130" i="29"/>
  <c r="AS130" i="29"/>
  <c r="B130" i="29"/>
  <c r="AD130" i="29" s="1"/>
  <c r="AL130" i="29" s="1"/>
  <c r="AY130" i="29"/>
  <c r="AQ130" i="29"/>
  <c r="AW130" i="29"/>
  <c r="AO130" i="29"/>
  <c r="AN130" i="29"/>
  <c r="AC131" i="29"/>
  <c r="AX130" i="29"/>
  <c r="AV130" i="29"/>
  <c r="AR130" i="29"/>
  <c r="AP130" i="29"/>
  <c r="AZ130" i="29"/>
  <c r="BG128" i="29"/>
  <c r="O128" i="29" s="1"/>
  <c r="N128" i="29" s="1"/>
  <c r="BO127" i="29"/>
  <c r="BT128" i="29"/>
  <c r="AG129" i="29"/>
  <c r="G129" i="29" s="1"/>
  <c r="AI129" i="29"/>
  <c r="M129" i="29" s="1"/>
  <c r="BK128" i="29"/>
  <c r="AA128" i="29" s="1"/>
  <c r="BU128" i="29" s="1"/>
  <c r="BQ127" i="29"/>
  <c r="AF129" i="29"/>
  <c r="D129" i="29" s="1"/>
  <c r="AI722" i="29" l="1"/>
  <c r="BO720" i="29"/>
  <c r="BT720" i="29"/>
  <c r="AK722" i="29"/>
  <c r="S722" i="29" s="1"/>
  <c r="BI722" i="29" s="1"/>
  <c r="U722" i="29" s="1"/>
  <c r="T722" i="29" s="1"/>
  <c r="BN721" i="29"/>
  <c r="BU721" i="29"/>
  <c r="BS720" i="29"/>
  <c r="BQ720" i="29"/>
  <c r="BP720" i="29"/>
  <c r="BR721" i="29"/>
  <c r="AJ722" i="29"/>
  <c r="P722" i="29" s="1"/>
  <c r="M722" i="29"/>
  <c r="AB719" i="29"/>
  <c r="BE722" i="29"/>
  <c r="I722" i="29" s="1"/>
  <c r="H722" i="29" s="1"/>
  <c r="BH722" i="29"/>
  <c r="R722" i="29" s="1"/>
  <c r="Q722" i="29" s="1"/>
  <c r="AF722" i="29"/>
  <c r="D722" i="29" s="1"/>
  <c r="BF721" i="29"/>
  <c r="L721" i="29" s="1"/>
  <c r="K721" i="29" s="1"/>
  <c r="BR720" i="29"/>
  <c r="AM722" i="29"/>
  <c r="Y722" i="29" s="1"/>
  <c r="BG721" i="29"/>
  <c r="O721" i="29" s="1"/>
  <c r="N721" i="29" s="1"/>
  <c r="AH722" i="29"/>
  <c r="J722" i="29" s="1"/>
  <c r="BL721" i="29"/>
  <c r="Z721" i="29"/>
  <c r="BJ721" i="29"/>
  <c r="X721" i="29" s="1"/>
  <c r="W721" i="29" s="1"/>
  <c r="BN720" i="29"/>
  <c r="AO723" i="29"/>
  <c r="AW723" i="29"/>
  <c r="B723" i="29"/>
  <c r="AD723" i="29" s="1"/>
  <c r="AF723" i="29" s="1"/>
  <c r="D723" i="29" s="1"/>
  <c r="AP723" i="29"/>
  <c r="AX723" i="29"/>
  <c r="AU723" i="29"/>
  <c r="AN723" i="29"/>
  <c r="AZ723" i="29"/>
  <c r="AQ723" i="29"/>
  <c r="BA723" i="29"/>
  <c r="AR723" i="29"/>
  <c r="BB723" i="29"/>
  <c r="C723" i="29"/>
  <c r="AE723" i="29" s="1"/>
  <c r="AS723" i="29"/>
  <c r="BC723" i="29"/>
  <c r="AC724" i="29"/>
  <c r="AT723" i="29"/>
  <c r="AV723" i="29"/>
  <c r="AY723" i="29"/>
  <c r="AL722" i="29"/>
  <c r="V722" i="29" s="1"/>
  <c r="BI721" i="29"/>
  <c r="U721" i="29" s="1"/>
  <c r="T721" i="29" s="1"/>
  <c r="BE721" i="29"/>
  <c r="I721" i="29" s="1"/>
  <c r="H721" i="29" s="1"/>
  <c r="BP129" i="29"/>
  <c r="BU129" i="29"/>
  <c r="V130" i="29"/>
  <c r="BJ130" i="29" s="1"/>
  <c r="X130" i="29" s="1"/>
  <c r="W130" i="29" s="1"/>
  <c r="AB127" i="29"/>
  <c r="BS128" i="29"/>
  <c r="AI130" i="29"/>
  <c r="M130" i="29" s="1"/>
  <c r="AH130" i="29"/>
  <c r="J130" i="29" s="1"/>
  <c r="BI129" i="29"/>
  <c r="U129" i="29" s="1"/>
  <c r="T129" i="29" s="1"/>
  <c r="AG130" i="29"/>
  <c r="G130" i="29" s="1"/>
  <c r="BJ129" i="29"/>
  <c r="X129" i="29" s="1"/>
  <c r="W129" i="29" s="1"/>
  <c r="Z128" i="29"/>
  <c r="BL128" i="29"/>
  <c r="BG129" i="29"/>
  <c r="O129" i="29" s="1"/>
  <c r="N129" i="29" s="1"/>
  <c r="BE129" i="29"/>
  <c r="I129" i="29" s="1"/>
  <c r="H129" i="29" s="1"/>
  <c r="AJ130" i="29"/>
  <c r="P130" i="29" s="1"/>
  <c r="AY131" i="29"/>
  <c r="AQ131" i="29"/>
  <c r="AC132" i="29"/>
  <c r="AX131" i="29"/>
  <c r="AP131" i="29"/>
  <c r="AW131" i="29"/>
  <c r="AO131" i="29"/>
  <c r="BC131" i="29"/>
  <c r="AU131" i="29"/>
  <c r="BA131" i="29"/>
  <c r="AS131" i="29"/>
  <c r="C131" i="29"/>
  <c r="AE131" i="29" s="1"/>
  <c r="AN131" i="29"/>
  <c r="B131" i="29"/>
  <c r="AD131" i="29" s="1"/>
  <c r="AK131" i="29" s="1"/>
  <c r="AZ131" i="29"/>
  <c r="AV131" i="29"/>
  <c r="AT131" i="29"/>
  <c r="AR131" i="29"/>
  <c r="BB131" i="29"/>
  <c r="AK130" i="29"/>
  <c r="S130" i="29" s="1"/>
  <c r="Z129" i="29"/>
  <c r="BD129" i="29"/>
  <c r="F129" i="29" s="1"/>
  <c r="E129" i="29" s="1"/>
  <c r="AM130" i="29"/>
  <c r="Y130" i="29" s="1"/>
  <c r="BK130" i="29" s="1"/>
  <c r="AA130" i="29" s="1"/>
  <c r="BQ128" i="29"/>
  <c r="AF130" i="29"/>
  <c r="D130" i="29" s="1"/>
  <c r="BR129" i="29"/>
  <c r="BQ721" i="29" l="1"/>
  <c r="AB128" i="29"/>
  <c r="AB720" i="29"/>
  <c r="BQ129" i="29"/>
  <c r="BG722" i="29"/>
  <c r="O722" i="29" s="1"/>
  <c r="N722" i="29" s="1"/>
  <c r="S131" i="29"/>
  <c r="BS721" i="29"/>
  <c r="BD723" i="29"/>
  <c r="F723" i="29" s="1"/>
  <c r="E723" i="29" s="1"/>
  <c r="BF722" i="29"/>
  <c r="L722" i="29" s="1"/>
  <c r="K722" i="29" s="1"/>
  <c r="BP722" i="29"/>
  <c r="AH723" i="29"/>
  <c r="J723" i="29" s="1"/>
  <c r="AI723" i="29"/>
  <c r="M723" i="29" s="1"/>
  <c r="AG723" i="29"/>
  <c r="G723" i="29" s="1"/>
  <c r="BD722" i="29"/>
  <c r="F722" i="29" s="1"/>
  <c r="E722" i="29" s="1"/>
  <c r="BO721" i="29"/>
  <c r="B724" i="29"/>
  <c r="AD724" i="29" s="1"/>
  <c r="AH724" i="29" s="1"/>
  <c r="AP724" i="29"/>
  <c r="AX724" i="29"/>
  <c r="C724" i="29"/>
  <c r="AE724" i="29" s="1"/>
  <c r="AQ724" i="29"/>
  <c r="AY724" i="29"/>
  <c r="AN724" i="29"/>
  <c r="AZ724" i="29"/>
  <c r="AS724" i="29"/>
  <c r="BC724" i="29"/>
  <c r="AT724" i="29"/>
  <c r="AU724" i="29"/>
  <c r="AC725" i="29"/>
  <c r="AV724" i="29"/>
  <c r="AR724" i="29"/>
  <c r="AW724" i="29"/>
  <c r="BA724" i="29"/>
  <c r="BB724" i="29"/>
  <c r="AO724" i="29"/>
  <c r="BK722" i="29"/>
  <c r="AA722" i="29" s="1"/>
  <c r="BR722" i="29"/>
  <c r="AJ723" i="29"/>
  <c r="P723" i="29" s="1"/>
  <c r="AK723" i="29"/>
  <c r="S723" i="29" s="1"/>
  <c r="BS722" i="29"/>
  <c r="AM723" i="29"/>
  <c r="Y723" i="29" s="1"/>
  <c r="BT721" i="29"/>
  <c r="BO722" i="29"/>
  <c r="BJ722" i="29"/>
  <c r="X722" i="29" s="1"/>
  <c r="W722" i="29" s="1"/>
  <c r="AL723" i="29"/>
  <c r="V723" i="29" s="1"/>
  <c r="BP721" i="29"/>
  <c r="BS129" i="29"/>
  <c r="BT130" i="29"/>
  <c r="BU130" i="29"/>
  <c r="Z130" i="29"/>
  <c r="AI131" i="29"/>
  <c r="M131" i="29" s="1"/>
  <c r="BH130" i="29"/>
  <c r="R130" i="29" s="1"/>
  <c r="Q130" i="29" s="1"/>
  <c r="BN129" i="29"/>
  <c r="AG131" i="29"/>
  <c r="G131" i="29" s="1"/>
  <c r="BO129" i="29"/>
  <c r="BE130" i="29"/>
  <c r="I130" i="29" s="1"/>
  <c r="H130" i="29" s="1"/>
  <c r="BI131" i="29"/>
  <c r="U131" i="29" s="1"/>
  <c r="T131" i="29" s="1"/>
  <c r="AL131" i="29"/>
  <c r="V131" i="29" s="1"/>
  <c r="AH131" i="29"/>
  <c r="J131" i="29" s="1"/>
  <c r="BI130" i="29"/>
  <c r="U130" i="29" s="1"/>
  <c r="T130" i="29" s="1"/>
  <c r="AV132" i="29"/>
  <c r="AN132" i="29"/>
  <c r="BC132" i="29"/>
  <c r="AU132" i="29"/>
  <c r="BB132" i="29"/>
  <c r="AT132" i="29"/>
  <c r="C132" i="29"/>
  <c r="AE132" i="29" s="1"/>
  <c r="AZ132" i="29"/>
  <c r="AR132" i="29"/>
  <c r="AC133" i="29"/>
  <c r="AX132" i="29"/>
  <c r="AP132" i="29"/>
  <c r="AQ132" i="29"/>
  <c r="AO132" i="29"/>
  <c r="B132" i="29"/>
  <c r="AD132" i="29" s="1"/>
  <c r="AL132" i="29" s="1"/>
  <c r="BA132" i="29"/>
  <c r="AY132" i="29"/>
  <c r="AW132" i="29"/>
  <c r="AS132" i="29"/>
  <c r="BL129" i="29"/>
  <c r="BD130" i="29"/>
  <c r="F130" i="29" s="1"/>
  <c r="E130" i="29" s="1"/>
  <c r="AJ131" i="29"/>
  <c r="P131" i="29" s="1"/>
  <c r="BF130" i="29"/>
  <c r="L130" i="29" s="1"/>
  <c r="K130" i="29" s="1"/>
  <c r="AF131" i="29"/>
  <c r="D131" i="29" s="1"/>
  <c r="AM131" i="29"/>
  <c r="Y131" i="29" s="1"/>
  <c r="BK131" i="29" s="1"/>
  <c r="AA131" i="29" s="1"/>
  <c r="BT129" i="29"/>
  <c r="BG130" i="29"/>
  <c r="O130" i="29" s="1"/>
  <c r="N130" i="29" s="1"/>
  <c r="AL724" i="29" l="1"/>
  <c r="BN130" i="29"/>
  <c r="AJ724" i="29"/>
  <c r="P724" i="29" s="1"/>
  <c r="AI724" i="29"/>
  <c r="AG724" i="29"/>
  <c r="G724" i="29" s="1"/>
  <c r="BE724" i="29" s="1"/>
  <c r="I724" i="29" s="1"/>
  <c r="H724" i="29" s="1"/>
  <c r="BQ722" i="29"/>
  <c r="M724" i="29"/>
  <c r="BG724" i="29" s="1"/>
  <c r="O724" i="29" s="1"/>
  <c r="N724" i="29" s="1"/>
  <c r="BR130" i="29"/>
  <c r="V724" i="29"/>
  <c r="BJ724" i="29" s="1"/>
  <c r="X724" i="29" s="1"/>
  <c r="J724" i="29"/>
  <c r="BO130" i="29"/>
  <c r="AF724" i="29"/>
  <c r="D724" i="29" s="1"/>
  <c r="BD724" i="29" s="1"/>
  <c r="F724" i="29" s="1"/>
  <c r="E724" i="29" s="1"/>
  <c r="AK724" i="29"/>
  <c r="BF724" i="29"/>
  <c r="L724" i="29" s="1"/>
  <c r="K724" i="29" s="1"/>
  <c r="BH724" i="29"/>
  <c r="R724" i="29" s="1"/>
  <c r="Q724" i="29" s="1"/>
  <c r="BL722" i="29"/>
  <c r="Z722" i="29"/>
  <c r="BE723" i="29"/>
  <c r="I723" i="29" s="1"/>
  <c r="H723" i="29" s="1"/>
  <c r="BO723" i="29"/>
  <c r="BU722" i="29"/>
  <c r="BG723" i="29"/>
  <c r="O723" i="29" s="1"/>
  <c r="N723" i="29" s="1"/>
  <c r="BF723" i="29"/>
  <c r="L723" i="29" s="1"/>
  <c r="K723" i="29" s="1"/>
  <c r="BT722" i="29"/>
  <c r="BK723" i="29"/>
  <c r="AA723" i="29" s="1"/>
  <c r="BU723" i="29" s="1"/>
  <c r="AM724" i="29"/>
  <c r="Y724" i="29" s="1"/>
  <c r="C725" i="29"/>
  <c r="AE725" i="29" s="1"/>
  <c r="AN725" i="29"/>
  <c r="AV725" i="29"/>
  <c r="AQ725" i="29"/>
  <c r="AY725" i="29"/>
  <c r="AR725" i="29"/>
  <c r="AZ725" i="29"/>
  <c r="AC726" i="29"/>
  <c r="AS725" i="29"/>
  <c r="BA725" i="29"/>
  <c r="AT725" i="29"/>
  <c r="BB725" i="29"/>
  <c r="B725" i="29"/>
  <c r="AD725" i="29" s="1"/>
  <c r="AF725" i="29" s="1"/>
  <c r="AX725" i="29"/>
  <c r="BC725" i="29"/>
  <c r="AO725" i="29"/>
  <c r="AP725" i="29"/>
  <c r="AU725" i="29"/>
  <c r="AW725" i="29"/>
  <c r="BI723" i="29"/>
  <c r="U723" i="29" s="1"/>
  <c r="T723" i="29" s="1"/>
  <c r="S724" i="29"/>
  <c r="AB721" i="29"/>
  <c r="BJ723" i="29"/>
  <c r="X723" i="29" s="1"/>
  <c r="W723" i="29" s="1"/>
  <c r="BH723" i="29"/>
  <c r="R723" i="29" s="1"/>
  <c r="Q723" i="29" s="1"/>
  <c r="BN722" i="29"/>
  <c r="BN723" i="29"/>
  <c r="V132" i="29"/>
  <c r="BJ132" i="29" s="1"/>
  <c r="X132" i="29" s="1"/>
  <c r="W132" i="29" s="1"/>
  <c r="BQ130" i="29"/>
  <c r="BS131" i="29"/>
  <c r="BE131" i="29"/>
  <c r="I131" i="29" s="1"/>
  <c r="H131" i="29" s="1"/>
  <c r="AJ132" i="29"/>
  <c r="P132" i="29" s="1"/>
  <c r="BF131" i="29"/>
  <c r="L131" i="29" s="1"/>
  <c r="K131" i="29" s="1"/>
  <c r="AB129" i="29"/>
  <c r="BG131" i="29"/>
  <c r="O131" i="29" s="1"/>
  <c r="N131" i="29" s="1"/>
  <c r="AG132" i="29"/>
  <c r="G132" i="29" s="1"/>
  <c r="BJ131" i="29"/>
  <c r="X131" i="29" s="1"/>
  <c r="W131" i="29" s="1"/>
  <c r="BU131" i="29"/>
  <c r="Z131" i="29"/>
  <c r="AH132" i="29"/>
  <c r="J132" i="29" s="1"/>
  <c r="BA133" i="29"/>
  <c r="AS133" i="29"/>
  <c r="B133" i="29"/>
  <c r="AD133" i="29" s="1"/>
  <c r="AF133" i="29" s="1"/>
  <c r="AZ133" i="29"/>
  <c r="AR133" i="29"/>
  <c r="AY133" i="29"/>
  <c r="AQ133" i="29"/>
  <c r="AW133" i="29"/>
  <c r="AO133" i="29"/>
  <c r="BC133" i="29"/>
  <c r="AU133" i="29"/>
  <c r="AT133" i="29"/>
  <c r="AP133" i="29"/>
  <c r="AN133" i="29"/>
  <c r="BB133" i="29"/>
  <c r="AV133" i="29"/>
  <c r="C133" i="29"/>
  <c r="AE133" i="29" s="1"/>
  <c r="AC134" i="29"/>
  <c r="AX133" i="29"/>
  <c r="BL130" i="29"/>
  <c r="BH131" i="29"/>
  <c r="R131" i="29" s="1"/>
  <c r="Q131" i="29" s="1"/>
  <c r="AI132" i="29"/>
  <c r="M132" i="29" s="1"/>
  <c r="AK132" i="29"/>
  <c r="S132" i="29" s="1"/>
  <c r="AM132" i="29"/>
  <c r="Y132" i="29" s="1"/>
  <c r="BK132" i="29" s="1"/>
  <c r="AA132" i="29" s="1"/>
  <c r="BD131" i="29"/>
  <c r="F131" i="29" s="1"/>
  <c r="E131" i="29" s="1"/>
  <c r="BP130" i="29"/>
  <c r="AF132" i="29"/>
  <c r="D132" i="29" s="1"/>
  <c r="BS130" i="29"/>
  <c r="W724" i="29" l="1"/>
  <c r="BT724" i="29"/>
  <c r="BP723" i="29"/>
  <c r="D725" i="29"/>
  <c r="BD725" i="29" s="1"/>
  <c r="F725" i="29" s="1"/>
  <c r="E725" i="29" s="1"/>
  <c r="AB722" i="29"/>
  <c r="AJ725" i="29"/>
  <c r="P725" i="29" s="1"/>
  <c r="BK724" i="29"/>
  <c r="AA724" i="29" s="1"/>
  <c r="BU724" i="29" s="1"/>
  <c r="BS723" i="29"/>
  <c r="AM725" i="29"/>
  <c r="Y725" i="29" s="1"/>
  <c r="AL725" i="29"/>
  <c r="V725" i="29" s="1"/>
  <c r="Z723" i="29"/>
  <c r="BL723" i="29"/>
  <c r="AH725" i="29"/>
  <c r="J725" i="29" s="1"/>
  <c r="BI724" i="29"/>
  <c r="U724" i="29" s="1"/>
  <c r="T724" i="29" s="1"/>
  <c r="AI725" i="29"/>
  <c r="M725" i="29" s="1"/>
  <c r="BO724" i="29"/>
  <c r="BR723" i="29"/>
  <c r="BN724" i="29"/>
  <c r="AG725" i="29"/>
  <c r="G725" i="29" s="1"/>
  <c r="AK725" i="29"/>
  <c r="S725" i="29" s="1"/>
  <c r="BQ723" i="29"/>
  <c r="BR724" i="29"/>
  <c r="BT723" i="29"/>
  <c r="AO726" i="29"/>
  <c r="AW726" i="29"/>
  <c r="AR726" i="29"/>
  <c r="AZ726" i="29"/>
  <c r="AC727" i="29"/>
  <c r="AS726" i="29"/>
  <c r="BA726" i="29"/>
  <c r="AT726" i="29"/>
  <c r="BB726" i="29"/>
  <c r="AU726" i="29"/>
  <c r="BC726" i="29"/>
  <c r="B726" i="29"/>
  <c r="AD726" i="29" s="1"/>
  <c r="AL726" i="29" s="1"/>
  <c r="AQ726" i="29"/>
  <c r="C726" i="29"/>
  <c r="AE726" i="29" s="1"/>
  <c r="AV726" i="29"/>
  <c r="AX726" i="29"/>
  <c r="AY726" i="29"/>
  <c r="AN726" i="29"/>
  <c r="AP726" i="29"/>
  <c r="BP724" i="29"/>
  <c r="BQ724" i="29"/>
  <c r="D133" i="29"/>
  <c r="BD133" i="29" s="1"/>
  <c r="F133" i="29" s="1"/>
  <c r="E133" i="29" s="1"/>
  <c r="AB130" i="29"/>
  <c r="AK133" i="29"/>
  <c r="S133" i="29" s="1"/>
  <c r="BI133" i="29" s="1"/>
  <c r="U133" i="29" s="1"/>
  <c r="T133" i="29" s="1"/>
  <c r="BN131" i="29"/>
  <c r="AJ133" i="29"/>
  <c r="P133" i="29" s="1"/>
  <c r="BP131" i="29"/>
  <c r="AM133" i="29"/>
  <c r="Y133" i="29" s="1"/>
  <c r="BK133" i="29" s="1"/>
  <c r="AA133" i="29" s="1"/>
  <c r="Z133" i="29" s="1"/>
  <c r="BT131" i="29"/>
  <c r="AL133" i="29"/>
  <c r="V133" i="29" s="1"/>
  <c r="BO131" i="29"/>
  <c r="BQ131" i="29"/>
  <c r="BG132" i="29"/>
  <c r="O132" i="29" s="1"/>
  <c r="N132" i="29" s="1"/>
  <c r="AG133" i="29"/>
  <c r="G133" i="29" s="1"/>
  <c r="BL131" i="29"/>
  <c r="BT132" i="29"/>
  <c r="BD132" i="29"/>
  <c r="F132" i="29" s="1"/>
  <c r="E132" i="29" s="1"/>
  <c r="BR131" i="29"/>
  <c r="BU132" i="29"/>
  <c r="Z132" i="29"/>
  <c r="AI133" i="29"/>
  <c r="M133" i="29" s="1"/>
  <c r="AC135" i="29"/>
  <c r="AX134" i="29"/>
  <c r="AP134" i="29"/>
  <c r="AW134" i="29"/>
  <c r="AO134" i="29"/>
  <c r="AV134" i="29"/>
  <c r="AN134" i="29"/>
  <c r="BB134" i="29"/>
  <c r="AT134" i="29"/>
  <c r="C134" i="29"/>
  <c r="AE134" i="29" s="1"/>
  <c r="AZ134" i="29"/>
  <c r="AR134" i="29"/>
  <c r="AU134" i="29"/>
  <c r="AS134" i="29"/>
  <c r="AQ134" i="29"/>
  <c r="B134" i="29"/>
  <c r="AD134" i="29" s="1"/>
  <c r="AK134" i="29" s="1"/>
  <c r="BC134" i="29"/>
  <c r="AY134" i="29"/>
  <c r="BA134" i="29"/>
  <c r="BE132" i="29"/>
  <c r="I132" i="29" s="1"/>
  <c r="H132" i="29" s="1"/>
  <c r="BH132" i="29"/>
  <c r="R132" i="29" s="1"/>
  <c r="Q132" i="29" s="1"/>
  <c r="AH133" i="29"/>
  <c r="J133" i="29" s="1"/>
  <c r="BI132" i="29"/>
  <c r="U132" i="29" s="1"/>
  <c r="T132" i="29" s="1"/>
  <c r="BF132" i="29"/>
  <c r="L132" i="29" s="1"/>
  <c r="K132" i="29" s="1"/>
  <c r="AB723" i="29" l="1"/>
  <c r="BN725" i="29"/>
  <c r="BO132" i="29"/>
  <c r="V726" i="29"/>
  <c r="BJ726" i="29" s="1"/>
  <c r="X726" i="29" s="1"/>
  <c r="W726" i="29" s="1"/>
  <c r="AB131" i="29"/>
  <c r="BK725" i="29"/>
  <c r="AA725" i="29" s="1"/>
  <c r="AH726" i="29"/>
  <c r="J726" i="29" s="1"/>
  <c r="AK726" i="29"/>
  <c r="S726" i="29" s="1"/>
  <c r="B727" i="29"/>
  <c r="AD727" i="29" s="1"/>
  <c r="AM727" i="29" s="1"/>
  <c r="Y727" i="29" s="1"/>
  <c r="AP727" i="29"/>
  <c r="AX727" i="29"/>
  <c r="AS727" i="29"/>
  <c r="BA727" i="29"/>
  <c r="AT727" i="29"/>
  <c r="BB727" i="29"/>
  <c r="AU727" i="29"/>
  <c r="BC727" i="29"/>
  <c r="AN727" i="29"/>
  <c r="AV727" i="29"/>
  <c r="AC728" i="29"/>
  <c r="AO727" i="29"/>
  <c r="AQ727" i="29"/>
  <c r="C727" i="29"/>
  <c r="AE727" i="29" s="1"/>
  <c r="AR727" i="29"/>
  <c r="AW727" i="29"/>
  <c r="AY727" i="29"/>
  <c r="AZ727" i="29"/>
  <c r="AG726" i="29"/>
  <c r="G726" i="29" s="1"/>
  <c r="BG725" i="29"/>
  <c r="O725" i="29" s="1"/>
  <c r="N725" i="29" s="1"/>
  <c r="AF726" i="29"/>
  <c r="D726" i="29" s="1"/>
  <c r="AM726" i="29"/>
  <c r="Y726" i="29" s="1"/>
  <c r="BS724" i="29"/>
  <c r="AB724" i="29" s="1"/>
  <c r="Z724" i="29"/>
  <c r="BL724" i="29"/>
  <c r="BF725" i="29"/>
  <c r="L725" i="29" s="1"/>
  <c r="K725" i="29" s="1"/>
  <c r="AJ726" i="29"/>
  <c r="P726" i="29" s="1"/>
  <c r="BE725" i="29"/>
  <c r="I725" i="29" s="1"/>
  <c r="H725" i="29" s="1"/>
  <c r="BO725" i="29"/>
  <c r="BH725" i="29"/>
  <c r="R725" i="29" s="1"/>
  <c r="Q725" i="29" s="1"/>
  <c r="AI726" i="29"/>
  <c r="M726" i="29" s="1"/>
  <c r="BI725" i="29"/>
  <c r="U725" i="29" s="1"/>
  <c r="T725" i="29" s="1"/>
  <c r="BJ725" i="29"/>
  <c r="X725" i="29" s="1"/>
  <c r="W725" i="29" s="1"/>
  <c r="BS133" i="29"/>
  <c r="BQ132" i="29"/>
  <c r="BP132" i="29"/>
  <c r="BH133" i="29"/>
  <c r="R133" i="29" s="1"/>
  <c r="Q133" i="29" s="1"/>
  <c r="BU133" i="29"/>
  <c r="AH134" i="29"/>
  <c r="J134" i="29" s="1"/>
  <c r="BF134" i="29" s="1"/>
  <c r="L134" i="29" s="1"/>
  <c r="BJ133" i="29"/>
  <c r="X133" i="29" s="1"/>
  <c r="W133" i="29" s="1"/>
  <c r="AJ134" i="29"/>
  <c r="P134" i="29" s="1"/>
  <c r="BN133" i="29"/>
  <c r="BL133" i="29"/>
  <c r="AL134" i="29"/>
  <c r="V134" i="29" s="1"/>
  <c r="BE133" i="29"/>
  <c r="I133" i="29" s="1"/>
  <c r="H133" i="29" s="1"/>
  <c r="AI134" i="29"/>
  <c r="M134" i="29" s="1"/>
  <c r="BC135" i="29"/>
  <c r="AU135" i="29"/>
  <c r="BB135" i="29"/>
  <c r="AT135" i="29"/>
  <c r="C135" i="29"/>
  <c r="AE135" i="29" s="1"/>
  <c r="BA135" i="29"/>
  <c r="AS135" i="29"/>
  <c r="B135" i="29"/>
  <c r="AD135" i="29" s="1"/>
  <c r="AJ135" i="29" s="1"/>
  <c r="AY135" i="29"/>
  <c r="AQ135" i="29"/>
  <c r="AW135" i="29"/>
  <c r="AO135" i="29"/>
  <c r="AX135" i="29"/>
  <c r="AV135" i="29"/>
  <c r="AR135" i="29"/>
  <c r="AN135" i="29"/>
  <c r="AC136" i="29"/>
  <c r="AZ135" i="29"/>
  <c r="AP135" i="29"/>
  <c r="S134" i="29"/>
  <c r="BG133" i="29"/>
  <c r="O133" i="29" s="1"/>
  <c r="N133" i="29" s="1"/>
  <c r="BF133" i="29"/>
  <c r="L133" i="29" s="1"/>
  <c r="K133" i="29" s="1"/>
  <c r="AG134" i="29"/>
  <c r="G134" i="29" s="1"/>
  <c r="AF134" i="29"/>
  <c r="D134" i="29" s="1"/>
  <c r="BS132" i="29"/>
  <c r="BR132" i="29"/>
  <c r="AM134" i="29"/>
  <c r="Y134" i="29" s="1"/>
  <c r="BK134" i="29" s="1"/>
  <c r="AA134" i="29" s="1"/>
  <c r="BL132" i="29"/>
  <c r="BN132" i="29"/>
  <c r="BR725" i="29" l="1"/>
  <c r="BT725" i="29"/>
  <c r="BS725" i="29"/>
  <c r="BO133" i="29"/>
  <c r="BK727" i="29"/>
  <c r="AA727" i="29" s="1"/>
  <c r="BU727" i="29"/>
  <c r="AG727" i="29"/>
  <c r="G727" i="29" s="1"/>
  <c r="BK726" i="29"/>
  <c r="AA726" i="29" s="1"/>
  <c r="BU726" i="29" s="1"/>
  <c r="AL727" i="29"/>
  <c r="V727" i="29" s="1"/>
  <c r="BI726" i="29"/>
  <c r="U726" i="29" s="1"/>
  <c r="T726" i="29" s="1"/>
  <c r="C728" i="29"/>
  <c r="AE728" i="29" s="1"/>
  <c r="AQ728" i="29"/>
  <c r="AY728" i="29"/>
  <c r="AT728" i="29"/>
  <c r="BB728" i="29"/>
  <c r="AU728" i="29"/>
  <c r="BC728" i="29"/>
  <c r="AN728" i="29"/>
  <c r="AV728" i="29"/>
  <c r="AO728" i="29"/>
  <c r="AW728" i="29"/>
  <c r="AZ728" i="29"/>
  <c r="BA728" i="29"/>
  <c r="AC729" i="29"/>
  <c r="AP728" i="29"/>
  <c r="B728" i="29"/>
  <c r="AD728" i="29" s="1"/>
  <c r="AI728" i="29" s="1"/>
  <c r="M728" i="29" s="1"/>
  <c r="AR728" i="29"/>
  <c r="AS728" i="29"/>
  <c r="AX728" i="29"/>
  <c r="AJ727" i="29"/>
  <c r="P727" i="29" s="1"/>
  <c r="BD726" i="29"/>
  <c r="F726" i="29" s="1"/>
  <c r="E726" i="29" s="1"/>
  <c r="BF726" i="29"/>
  <c r="L726" i="29" s="1"/>
  <c r="K726" i="29" s="1"/>
  <c r="BH726" i="29"/>
  <c r="R726" i="29" s="1"/>
  <c r="Q726" i="29" s="1"/>
  <c r="BQ725" i="29"/>
  <c r="AF727" i="29"/>
  <c r="D727" i="29" s="1"/>
  <c r="BL725" i="29"/>
  <c r="Z725" i="29"/>
  <c r="AK727" i="29"/>
  <c r="S727" i="29" s="1"/>
  <c r="BU725" i="29"/>
  <c r="BP725" i="29"/>
  <c r="BE726" i="29"/>
  <c r="I726" i="29" s="1"/>
  <c r="H726" i="29" s="1"/>
  <c r="BT726" i="29"/>
  <c r="AH727" i="29"/>
  <c r="J727" i="29" s="1"/>
  <c r="BG726" i="29"/>
  <c r="O726" i="29" s="1"/>
  <c r="N726" i="29" s="1"/>
  <c r="AI727" i="29"/>
  <c r="M727" i="29" s="1"/>
  <c r="BR133" i="29"/>
  <c r="AL135" i="29"/>
  <c r="V135" i="29" s="1"/>
  <c r="BJ135" i="29" s="1"/>
  <c r="X135" i="29" s="1"/>
  <c r="W135" i="29" s="1"/>
  <c r="K134" i="29"/>
  <c r="BP134" i="29"/>
  <c r="AB132" i="29"/>
  <c r="P135" i="29"/>
  <c r="BH135" i="29" s="1"/>
  <c r="R135" i="29" s="1"/>
  <c r="BQ133" i="29"/>
  <c r="BH134" i="29"/>
  <c r="R134" i="29" s="1"/>
  <c r="Q134" i="29" s="1"/>
  <c r="AM135" i="29"/>
  <c r="Y135" i="29" s="1"/>
  <c r="BK135" i="29" s="1"/>
  <c r="AA135" i="29" s="1"/>
  <c r="Z135" i="29" s="1"/>
  <c r="BT133" i="29"/>
  <c r="BP133" i="29"/>
  <c r="AH135" i="29"/>
  <c r="J135" i="29" s="1"/>
  <c r="AZ136" i="29"/>
  <c r="AR136" i="29"/>
  <c r="AY136" i="29"/>
  <c r="AQ136" i="29"/>
  <c r="AC137" i="29"/>
  <c r="AX136" i="29"/>
  <c r="AP136" i="29"/>
  <c r="AV136" i="29"/>
  <c r="AN136" i="29"/>
  <c r="BB136" i="29"/>
  <c r="AT136" i="29"/>
  <c r="C136" i="29"/>
  <c r="AE136" i="29" s="1"/>
  <c r="BA136" i="29"/>
  <c r="AW136" i="29"/>
  <c r="AU136" i="29"/>
  <c r="AO136" i="29"/>
  <c r="AS136" i="29"/>
  <c r="B136" i="29"/>
  <c r="AD136" i="29" s="1"/>
  <c r="AM136" i="29" s="1"/>
  <c r="Y136" i="29" s="1"/>
  <c r="BC136" i="29"/>
  <c r="AI135" i="29"/>
  <c r="M135" i="29" s="1"/>
  <c r="BG134" i="29"/>
  <c r="O134" i="29" s="1"/>
  <c r="N134" i="29" s="1"/>
  <c r="AG135" i="29"/>
  <c r="G135" i="29" s="1"/>
  <c r="BE134" i="29"/>
  <c r="I134" i="29" s="1"/>
  <c r="H134" i="29" s="1"/>
  <c r="BU134" i="29"/>
  <c r="Z134" i="29"/>
  <c r="AK135" i="29"/>
  <c r="S135" i="29" s="1"/>
  <c r="BD134" i="29"/>
  <c r="F134" i="29" s="1"/>
  <c r="E134" i="29" s="1"/>
  <c r="BI134" i="29"/>
  <c r="U134" i="29" s="1"/>
  <c r="T134" i="29" s="1"/>
  <c r="AF135" i="29"/>
  <c r="D135" i="29" s="1"/>
  <c r="BJ134" i="29"/>
  <c r="X134" i="29" s="1"/>
  <c r="W134" i="29" s="1"/>
  <c r="BT134" i="29" l="1"/>
  <c r="BO134" i="29"/>
  <c r="BO726" i="29"/>
  <c r="BS726" i="29"/>
  <c r="BG728" i="29"/>
  <c r="O728" i="29" s="1"/>
  <c r="N728" i="29" s="1"/>
  <c r="BQ726" i="29"/>
  <c r="AK728" i="29"/>
  <c r="S728" i="29" s="1"/>
  <c r="AG728" i="29"/>
  <c r="G728" i="29" s="1"/>
  <c r="BJ727" i="29"/>
  <c r="X727" i="29" s="1"/>
  <c r="W727" i="29" s="1"/>
  <c r="BG727" i="29"/>
  <c r="O727" i="29" s="1"/>
  <c r="N727" i="29" s="1"/>
  <c r="BF727" i="29"/>
  <c r="L727" i="29" s="1"/>
  <c r="K727" i="29" s="1"/>
  <c r="BN726" i="29"/>
  <c r="AR729" i="29"/>
  <c r="AZ729" i="29"/>
  <c r="AC730" i="29"/>
  <c r="AU729" i="29"/>
  <c r="BC729" i="29"/>
  <c r="AN729" i="29"/>
  <c r="AV729" i="29"/>
  <c r="AO729" i="29"/>
  <c r="AW729" i="29"/>
  <c r="B729" i="29"/>
  <c r="AD729" i="29" s="1"/>
  <c r="AM729" i="29" s="1"/>
  <c r="AP729" i="29"/>
  <c r="AX729" i="29"/>
  <c r="C729" i="29"/>
  <c r="AE729" i="29" s="1"/>
  <c r="AS729" i="29"/>
  <c r="AT729" i="29"/>
  <c r="AY729" i="29"/>
  <c r="BA729" i="29"/>
  <c r="BB729" i="29"/>
  <c r="AQ729" i="29"/>
  <c r="AL728" i="29"/>
  <c r="V728" i="29" s="1"/>
  <c r="BH727" i="29"/>
  <c r="R727" i="29" s="1"/>
  <c r="Q727" i="29" s="1"/>
  <c r="AJ728" i="29"/>
  <c r="P728" i="29" s="1"/>
  <c r="Z726" i="29"/>
  <c r="BL726" i="29"/>
  <c r="BI727" i="29"/>
  <c r="U727" i="29" s="1"/>
  <c r="T727" i="29" s="1"/>
  <c r="BP726" i="29"/>
  <c r="AF728" i="29"/>
  <c r="D728" i="29" s="1"/>
  <c r="BE727" i="29"/>
  <c r="I727" i="29" s="1"/>
  <c r="H727" i="29" s="1"/>
  <c r="AM728" i="29"/>
  <c r="Y728" i="29" s="1"/>
  <c r="BD727" i="29"/>
  <c r="F727" i="29" s="1"/>
  <c r="E727" i="29" s="1"/>
  <c r="BR726" i="29"/>
  <c r="AH728" i="29"/>
  <c r="J728" i="29" s="1"/>
  <c r="AB725" i="29"/>
  <c r="Z727" i="29"/>
  <c r="BT135" i="29"/>
  <c r="Q135" i="29"/>
  <c r="BR135" i="29"/>
  <c r="BU135" i="29"/>
  <c r="AB133" i="29"/>
  <c r="BR134" i="29"/>
  <c r="AK136" i="29"/>
  <c r="S136" i="29" s="1"/>
  <c r="BN134" i="29"/>
  <c r="BG135" i="29"/>
  <c r="O135" i="29" s="1"/>
  <c r="N135" i="29" s="1"/>
  <c r="AG136" i="29"/>
  <c r="G136" i="29" s="1"/>
  <c r="AH136" i="29"/>
  <c r="J136" i="29" s="1"/>
  <c r="BF135" i="29"/>
  <c r="L135" i="29" s="1"/>
  <c r="K135" i="29" s="1"/>
  <c r="BE135" i="29"/>
  <c r="I135" i="29" s="1"/>
  <c r="H135" i="29" s="1"/>
  <c r="AF136" i="29"/>
  <c r="D136" i="29" s="1"/>
  <c r="AL136" i="29"/>
  <c r="V136" i="29" s="1"/>
  <c r="BI135" i="29"/>
  <c r="U135" i="29" s="1"/>
  <c r="T135" i="29" s="1"/>
  <c r="AI136" i="29"/>
  <c r="M136" i="29" s="1"/>
  <c r="BK136" i="29"/>
  <c r="AA136" i="29" s="1"/>
  <c r="BU136" i="29" s="1"/>
  <c r="BD135" i="29"/>
  <c r="BS134" i="29"/>
  <c r="BL134" i="29"/>
  <c r="BQ134" i="29"/>
  <c r="AJ136" i="29"/>
  <c r="P136" i="29" s="1"/>
  <c r="AW137" i="29"/>
  <c r="AO137" i="29"/>
  <c r="AV137" i="29"/>
  <c r="AN137" i="29"/>
  <c r="BC137" i="29"/>
  <c r="AU137" i="29"/>
  <c r="BA137" i="29"/>
  <c r="AS137" i="29"/>
  <c r="B137" i="29"/>
  <c r="AD137" i="29" s="1"/>
  <c r="AM137" i="29" s="1"/>
  <c r="AY137" i="29"/>
  <c r="AQ137" i="29"/>
  <c r="BB137" i="29"/>
  <c r="AZ137" i="29"/>
  <c r="AX137" i="29"/>
  <c r="AR137" i="29"/>
  <c r="AP137" i="29"/>
  <c r="AC138" i="29"/>
  <c r="AT137" i="29"/>
  <c r="C137" i="29"/>
  <c r="AE137" i="29" s="1"/>
  <c r="BN727" i="29" l="1"/>
  <c r="Y729" i="29"/>
  <c r="BK729" i="29" s="1"/>
  <c r="AA729" i="29" s="1"/>
  <c r="BU729" i="29" s="1"/>
  <c r="BQ728" i="29"/>
  <c r="BS727" i="29"/>
  <c r="AL729" i="29"/>
  <c r="V729" i="29" s="1"/>
  <c r="BJ729" i="29" s="1"/>
  <c r="X729" i="29" s="1"/>
  <c r="W729" i="29" s="1"/>
  <c r="AG729" i="29"/>
  <c r="G729" i="29" s="1"/>
  <c r="BE729" i="29" s="1"/>
  <c r="I729" i="29" s="1"/>
  <c r="H729" i="29" s="1"/>
  <c r="BO727" i="29"/>
  <c r="BT727" i="29"/>
  <c r="BF728" i="29"/>
  <c r="L728" i="29" s="1"/>
  <c r="K728" i="29" s="1"/>
  <c r="AK729" i="29"/>
  <c r="S729" i="29" s="1"/>
  <c r="AJ729" i="29"/>
  <c r="P729" i="29" s="1"/>
  <c r="BE728" i="29"/>
  <c r="I728" i="29" s="1"/>
  <c r="H728" i="29" s="1"/>
  <c r="AB726" i="29"/>
  <c r="BI728" i="29"/>
  <c r="U728" i="29" s="1"/>
  <c r="T728" i="29" s="1"/>
  <c r="BK728" i="29"/>
  <c r="AA728" i="29" s="1"/>
  <c r="BU728" i="29" s="1"/>
  <c r="AF729" i="29"/>
  <c r="D729" i="29" s="1"/>
  <c r="BL727" i="29"/>
  <c r="BH728" i="29"/>
  <c r="R728" i="29" s="1"/>
  <c r="Q728" i="29" s="1"/>
  <c r="AI729" i="29"/>
  <c r="M729" i="29" s="1"/>
  <c r="AH729" i="29"/>
  <c r="J729" i="29" s="1"/>
  <c r="BP727" i="29"/>
  <c r="BJ728" i="29"/>
  <c r="X728" i="29" s="1"/>
  <c r="W728" i="29" s="1"/>
  <c r="BT728" i="29"/>
  <c r="AS730" i="29"/>
  <c r="BA730" i="29"/>
  <c r="AN730" i="29"/>
  <c r="AV730" i="29"/>
  <c r="AO730" i="29"/>
  <c r="AW730" i="29"/>
  <c r="B730" i="29"/>
  <c r="AD730" i="29" s="1"/>
  <c r="AG730" i="29" s="1"/>
  <c r="G730" i="29" s="1"/>
  <c r="AP730" i="29"/>
  <c r="AX730" i="29"/>
  <c r="C730" i="29"/>
  <c r="AE730" i="29" s="1"/>
  <c r="AQ730" i="29"/>
  <c r="AY730" i="29"/>
  <c r="AR730" i="29"/>
  <c r="AC731" i="29"/>
  <c r="AT730" i="29"/>
  <c r="AU730" i="29"/>
  <c r="AZ730" i="29"/>
  <c r="BB730" i="29"/>
  <c r="BC730" i="29"/>
  <c r="BD728" i="29"/>
  <c r="F728" i="29" s="1"/>
  <c r="E728" i="29" s="1"/>
  <c r="BR727" i="29"/>
  <c r="BQ727" i="29"/>
  <c r="AB134" i="29"/>
  <c r="BQ135" i="29"/>
  <c r="AG137" i="29"/>
  <c r="G137" i="29" s="1"/>
  <c r="BE137" i="29" s="1"/>
  <c r="I137" i="29" s="1"/>
  <c r="H137" i="29" s="1"/>
  <c r="Y137" i="29"/>
  <c r="BK137" i="29" s="1"/>
  <c r="AA137" i="29" s="1"/>
  <c r="BS135" i="29"/>
  <c r="AJ137" i="29"/>
  <c r="P137" i="29" s="1"/>
  <c r="BH137" i="29" s="1"/>
  <c r="R137" i="29" s="1"/>
  <c r="Q137" i="29" s="1"/>
  <c r="AF137" i="29"/>
  <c r="D137" i="29" s="1"/>
  <c r="BD137" i="29" s="1"/>
  <c r="F137" i="29" s="1"/>
  <c r="E137" i="29" s="1"/>
  <c r="AI137" i="29"/>
  <c r="M137" i="29" s="1"/>
  <c r="BG137" i="29" s="1"/>
  <c r="O137" i="29" s="1"/>
  <c r="N137" i="29" s="1"/>
  <c r="AL137" i="29"/>
  <c r="V137" i="29" s="1"/>
  <c r="BJ137" i="29" s="1"/>
  <c r="X137" i="29" s="1"/>
  <c r="AK137" i="29"/>
  <c r="S137" i="29" s="1"/>
  <c r="BI137" i="29" s="1"/>
  <c r="U137" i="29" s="1"/>
  <c r="T137" i="29" s="1"/>
  <c r="BP135" i="29"/>
  <c r="BG136" i="29"/>
  <c r="O136" i="29" s="1"/>
  <c r="N136" i="29" s="1"/>
  <c r="BE136" i="29"/>
  <c r="I136" i="29" s="1"/>
  <c r="H136" i="29" s="1"/>
  <c r="BH136" i="29"/>
  <c r="R136" i="29" s="1"/>
  <c r="Q136" i="29" s="1"/>
  <c r="BJ136" i="29"/>
  <c r="X136" i="29" s="1"/>
  <c r="W136" i="29" s="1"/>
  <c r="F135" i="29"/>
  <c r="BL135" i="29"/>
  <c r="BD136" i="29"/>
  <c r="F136" i="29" s="1"/>
  <c r="E136" i="29" s="1"/>
  <c r="BF136" i="29"/>
  <c r="L136" i="29" s="1"/>
  <c r="K136" i="29" s="1"/>
  <c r="AH137" i="29"/>
  <c r="J137" i="29" s="1"/>
  <c r="BO135" i="29"/>
  <c r="BB138" i="29"/>
  <c r="AT138" i="29"/>
  <c r="C138" i="29"/>
  <c r="AE138" i="29" s="1"/>
  <c r="BA138" i="29"/>
  <c r="AS138" i="29"/>
  <c r="B138" i="29"/>
  <c r="AD138" i="29" s="1"/>
  <c r="AJ138" i="29" s="1"/>
  <c r="AZ138" i="29"/>
  <c r="AR138" i="29"/>
  <c r="AC139" i="29"/>
  <c r="AX138" i="29"/>
  <c r="AP138" i="29"/>
  <c r="AV138" i="29"/>
  <c r="AN138" i="29"/>
  <c r="BC138" i="29"/>
  <c r="AY138" i="29"/>
  <c r="AU138" i="29"/>
  <c r="AQ138" i="29"/>
  <c r="AW138" i="29"/>
  <c r="AO138" i="29"/>
  <c r="Z136" i="29"/>
  <c r="BI136" i="29"/>
  <c r="U136" i="29" s="1"/>
  <c r="T136" i="29" s="1"/>
  <c r="BN728" i="29" l="1"/>
  <c r="AB727" i="29"/>
  <c r="AL730" i="29"/>
  <c r="V730" i="29" s="1"/>
  <c r="BJ730" i="29" s="1"/>
  <c r="X730" i="29" s="1"/>
  <c r="W730" i="29" s="1"/>
  <c r="AJ730" i="29"/>
  <c r="P730" i="29" s="1"/>
  <c r="BH730" i="29" s="1"/>
  <c r="R730" i="29" s="1"/>
  <c r="Q730" i="29" s="1"/>
  <c r="AF730" i="29"/>
  <c r="D730" i="29" s="1"/>
  <c r="BD730" i="29" s="1"/>
  <c r="F730" i="29" s="1"/>
  <c r="E730" i="29" s="1"/>
  <c r="BR728" i="29"/>
  <c r="BE730" i="29"/>
  <c r="I730" i="29" s="1"/>
  <c r="H730" i="29" s="1"/>
  <c r="BI729" i="29"/>
  <c r="U729" i="29" s="1"/>
  <c r="T729" i="29" s="1"/>
  <c r="AM730" i="29"/>
  <c r="Y730" i="29" s="1"/>
  <c r="AH730" i="29"/>
  <c r="J730" i="29" s="1"/>
  <c r="BF729" i="29"/>
  <c r="L729" i="29" s="1"/>
  <c r="K729" i="29" s="1"/>
  <c r="BG729" i="29"/>
  <c r="O729" i="29" s="1"/>
  <c r="N729" i="29" s="1"/>
  <c r="BO729" i="29"/>
  <c r="BT729" i="29"/>
  <c r="AK730" i="29"/>
  <c r="S730" i="29" s="1"/>
  <c r="AT731" i="29"/>
  <c r="BB731" i="29"/>
  <c r="AO731" i="29"/>
  <c r="AW731" i="29"/>
  <c r="B731" i="29"/>
  <c r="AD731" i="29" s="1"/>
  <c r="AI731" i="29" s="1"/>
  <c r="AP731" i="29"/>
  <c r="AX731" i="29"/>
  <c r="C731" i="29"/>
  <c r="AE731" i="29" s="1"/>
  <c r="AR731" i="29"/>
  <c r="AZ731" i="29"/>
  <c r="AC732" i="29"/>
  <c r="AN731" i="29"/>
  <c r="AQ731" i="29"/>
  <c r="AS731" i="29"/>
  <c r="AU731" i="29"/>
  <c r="AV731" i="29"/>
  <c r="AY731" i="29"/>
  <c r="BA731" i="29"/>
  <c r="BC731" i="29"/>
  <c r="BS728" i="29"/>
  <c r="BD729" i="29"/>
  <c r="F729" i="29" s="1"/>
  <c r="E729" i="29" s="1"/>
  <c r="BO728" i="29"/>
  <c r="BP728" i="29"/>
  <c r="AI730" i="29"/>
  <c r="M730" i="29" s="1"/>
  <c r="BL728" i="29"/>
  <c r="Z728" i="29"/>
  <c r="BH729" i="29"/>
  <c r="R729" i="29" s="1"/>
  <c r="Q729" i="29" s="1"/>
  <c r="Z729" i="29"/>
  <c r="AI138" i="29"/>
  <c r="AH138" i="29"/>
  <c r="J138" i="29" s="1"/>
  <c r="BN136" i="29"/>
  <c r="BU137" i="29"/>
  <c r="AG138" i="29"/>
  <c r="G138" i="29" s="1"/>
  <c r="BE138" i="29" s="1"/>
  <c r="I138" i="29" s="1"/>
  <c r="H138" i="29" s="1"/>
  <c r="AF138" i="29"/>
  <c r="D138" i="29" s="1"/>
  <c r="BD138" i="29" s="1"/>
  <c r="F138" i="29" s="1"/>
  <c r="E138" i="29" s="1"/>
  <c r="BO137" i="29"/>
  <c r="AL138" i="29"/>
  <c r="V138" i="29" s="1"/>
  <c r="BJ138" i="29" s="1"/>
  <c r="X138" i="29" s="1"/>
  <c r="BL136" i="29"/>
  <c r="AK138" i="29"/>
  <c r="S138" i="29" s="1"/>
  <c r="BI138" i="29" s="1"/>
  <c r="U138" i="29" s="1"/>
  <c r="T138" i="29" s="1"/>
  <c r="BN137" i="29"/>
  <c r="W137" i="29"/>
  <c r="BT137" i="29"/>
  <c r="BR137" i="29"/>
  <c r="BT136" i="29"/>
  <c r="BO136" i="29"/>
  <c r="M138" i="29"/>
  <c r="BG138" i="29" s="1"/>
  <c r="O138" i="29" s="1"/>
  <c r="N138" i="29" s="1"/>
  <c r="BS137" i="29"/>
  <c r="BS136" i="29"/>
  <c r="BQ137" i="29"/>
  <c r="BQ136" i="29"/>
  <c r="BP136" i="29"/>
  <c r="BR136" i="29"/>
  <c r="Z137" i="29"/>
  <c r="BL137" i="29"/>
  <c r="AY139" i="29"/>
  <c r="AQ139" i="29"/>
  <c r="AC140" i="29"/>
  <c r="AX139" i="29"/>
  <c r="AP139" i="29"/>
  <c r="AW139" i="29"/>
  <c r="AO139" i="29"/>
  <c r="BC139" i="29"/>
  <c r="AU139" i="29"/>
  <c r="BA139" i="29"/>
  <c r="AS139" i="29"/>
  <c r="B139" i="29"/>
  <c r="AD139" i="29" s="1"/>
  <c r="AG139" i="29" s="1"/>
  <c r="G139" i="29" s="1"/>
  <c r="C139" i="29"/>
  <c r="AE139" i="29" s="1"/>
  <c r="BB139" i="29"/>
  <c r="AV139" i="29"/>
  <c r="AT139" i="29"/>
  <c r="AR139" i="29"/>
  <c r="AN139" i="29"/>
  <c r="AZ139" i="29"/>
  <c r="P138" i="29"/>
  <c r="AM138" i="29"/>
  <c r="Y138" i="29" s="1"/>
  <c r="BK138" i="29" s="1"/>
  <c r="AA138" i="29" s="1"/>
  <c r="BF137" i="29"/>
  <c r="L137" i="29" s="1"/>
  <c r="K137" i="29" s="1"/>
  <c r="E135" i="29"/>
  <c r="BN135" i="29"/>
  <c r="AB135" i="29" s="1"/>
  <c r="AB728" i="29" l="1"/>
  <c r="BS729" i="29"/>
  <c r="M731" i="29"/>
  <c r="AK731" i="29"/>
  <c r="S731" i="29" s="1"/>
  <c r="BR729" i="29"/>
  <c r="BN729" i="29"/>
  <c r="AJ731" i="29"/>
  <c r="P731" i="29" s="1"/>
  <c r="BH731" i="29" s="1"/>
  <c r="R731" i="29" s="1"/>
  <c r="Q731" i="29" s="1"/>
  <c r="AG731" i="29"/>
  <c r="G731" i="29" s="1"/>
  <c r="BE731" i="29" s="1"/>
  <c r="I731" i="29" s="1"/>
  <c r="BQ729" i="29"/>
  <c r="AF731" i="29"/>
  <c r="D731" i="29" s="1"/>
  <c r="BD731" i="29" s="1"/>
  <c r="F731" i="29" s="1"/>
  <c r="E731" i="29" s="1"/>
  <c r="BP729" i="29"/>
  <c r="AM731" i="29"/>
  <c r="Y731" i="29" s="1"/>
  <c r="BK731" i="29" s="1"/>
  <c r="AA731" i="29" s="1"/>
  <c r="BU731" i="29" s="1"/>
  <c r="AL731" i="29"/>
  <c r="V731" i="29" s="1"/>
  <c r="AH731" i="29"/>
  <c r="J731" i="29" s="1"/>
  <c r="BF731" i="29" s="1"/>
  <c r="L731" i="29" s="1"/>
  <c r="K731" i="29" s="1"/>
  <c r="BG731" i="29"/>
  <c r="O731" i="29" s="1"/>
  <c r="N731" i="29" s="1"/>
  <c r="BI730" i="29"/>
  <c r="U730" i="29" s="1"/>
  <c r="T730" i="29" s="1"/>
  <c r="B732" i="29"/>
  <c r="AD732" i="29" s="1"/>
  <c r="AI732" i="29" s="1"/>
  <c r="AP732" i="29"/>
  <c r="AX732" i="29"/>
  <c r="C732" i="29"/>
  <c r="AE732" i="29" s="1"/>
  <c r="AQ732" i="29"/>
  <c r="AY732" i="29"/>
  <c r="AS732" i="29"/>
  <c r="BA732" i="29"/>
  <c r="AO732" i="29"/>
  <c r="BC732" i="29"/>
  <c r="AR732" i="29"/>
  <c r="AT732" i="29"/>
  <c r="AU732" i="29"/>
  <c r="AV732" i="29"/>
  <c r="AC733" i="29"/>
  <c r="AW732" i="29"/>
  <c r="AZ732" i="29"/>
  <c r="AN732" i="29"/>
  <c r="BB732" i="29"/>
  <c r="BT730" i="29"/>
  <c r="BF730" i="29"/>
  <c r="L730" i="29" s="1"/>
  <c r="K730" i="29" s="1"/>
  <c r="BJ731" i="29"/>
  <c r="X731" i="29" s="1"/>
  <c r="W731" i="29" s="1"/>
  <c r="BK730" i="29"/>
  <c r="AA730" i="29" s="1"/>
  <c r="BU730" i="29" s="1"/>
  <c r="BI731" i="29"/>
  <c r="U731" i="29" s="1"/>
  <c r="T731" i="29" s="1"/>
  <c r="BG730" i="29"/>
  <c r="O730" i="29" s="1"/>
  <c r="N730" i="29" s="1"/>
  <c r="BN730" i="29"/>
  <c r="BL729" i="29"/>
  <c r="BR730" i="29"/>
  <c r="BO730" i="29"/>
  <c r="BS138" i="29"/>
  <c r="AH139" i="29"/>
  <c r="J139" i="29" s="1"/>
  <c r="AB136" i="29"/>
  <c r="W138" i="29"/>
  <c r="BT138" i="29"/>
  <c r="BP137" i="29"/>
  <c r="AB137" i="29" s="1"/>
  <c r="BO138" i="29"/>
  <c r="BE139" i="29"/>
  <c r="I139" i="29" s="1"/>
  <c r="H139" i="29" s="1"/>
  <c r="AF139" i="29"/>
  <c r="D139" i="29" s="1"/>
  <c r="AV140" i="29"/>
  <c r="AN140" i="29"/>
  <c r="BC140" i="29"/>
  <c r="AU140" i="29"/>
  <c r="BB140" i="29"/>
  <c r="AT140" i="29"/>
  <c r="C140" i="29"/>
  <c r="AE140" i="29" s="1"/>
  <c r="AZ140" i="29"/>
  <c r="AR140" i="29"/>
  <c r="AC141" i="29"/>
  <c r="AX140" i="29"/>
  <c r="AP140" i="29"/>
  <c r="AO140" i="29"/>
  <c r="B140" i="29"/>
  <c r="AD140" i="29" s="1"/>
  <c r="AM140" i="29" s="1"/>
  <c r="Y140" i="29" s="1"/>
  <c r="AY140" i="29"/>
  <c r="AW140" i="29"/>
  <c r="AS140" i="29"/>
  <c r="AQ140" i="29"/>
  <c r="BA140" i="29"/>
  <c r="BN138" i="29"/>
  <c r="BF138" i="29"/>
  <c r="L138" i="29" s="1"/>
  <c r="K138" i="29" s="1"/>
  <c r="AK139" i="29"/>
  <c r="S139" i="29" s="1"/>
  <c r="AM139" i="29"/>
  <c r="Y139" i="29" s="1"/>
  <c r="AI139" i="29"/>
  <c r="M139" i="29" s="1"/>
  <c r="AL139" i="29"/>
  <c r="V139" i="29" s="1"/>
  <c r="BQ138" i="29"/>
  <c r="AJ139" i="29"/>
  <c r="P139" i="29" s="1"/>
  <c r="BU138" i="29"/>
  <c r="Z138" i="29"/>
  <c r="BL138" i="29"/>
  <c r="BH138" i="29"/>
  <c r="R138" i="29" s="1"/>
  <c r="Q138" i="29" s="1"/>
  <c r="H731" i="29" l="1"/>
  <c r="BO731" i="29"/>
  <c r="AB729" i="29"/>
  <c r="M732" i="29"/>
  <c r="AJ732" i="29"/>
  <c r="P732" i="29" s="1"/>
  <c r="BH732" i="29" s="1"/>
  <c r="R732" i="29" s="1"/>
  <c r="Q732" i="29" s="1"/>
  <c r="AH732" i="29"/>
  <c r="J732" i="29" s="1"/>
  <c r="BF732" i="29" s="1"/>
  <c r="L732" i="29" s="1"/>
  <c r="K732" i="29" s="1"/>
  <c r="AG732" i="29"/>
  <c r="G732" i="29" s="1"/>
  <c r="AK732" i="29"/>
  <c r="S732" i="29" s="1"/>
  <c r="BI732" i="29" s="1"/>
  <c r="U732" i="29" s="1"/>
  <c r="BR731" i="29"/>
  <c r="BP731" i="29"/>
  <c r="AF732" i="29"/>
  <c r="D732" i="29" s="1"/>
  <c r="AL732" i="29"/>
  <c r="V732" i="29" s="1"/>
  <c r="BJ732" i="29" s="1"/>
  <c r="X732" i="29" s="1"/>
  <c r="W732" i="29" s="1"/>
  <c r="BP730" i="29"/>
  <c r="BG732" i="29"/>
  <c r="O732" i="29" s="1"/>
  <c r="N732" i="29" s="1"/>
  <c r="BN731" i="29"/>
  <c r="BE732" i="29"/>
  <c r="I732" i="29" s="1"/>
  <c r="H732" i="29" s="1"/>
  <c r="BQ730" i="29"/>
  <c r="BT731" i="29"/>
  <c r="AM732" i="29"/>
  <c r="Y732" i="29" s="1"/>
  <c r="BS730" i="29"/>
  <c r="BD732" i="29"/>
  <c r="F732" i="29" s="1"/>
  <c r="E732" i="29" s="1"/>
  <c r="BS731" i="29"/>
  <c r="C733" i="29"/>
  <c r="AE733" i="29" s="1"/>
  <c r="AQ733" i="29"/>
  <c r="AY733" i="29"/>
  <c r="AR733" i="29"/>
  <c r="AZ733" i="29"/>
  <c r="AC734" i="29"/>
  <c r="AT733" i="29"/>
  <c r="BB733" i="29"/>
  <c r="AV733" i="29"/>
  <c r="AW733" i="29"/>
  <c r="AX733" i="29"/>
  <c r="AN733" i="29"/>
  <c r="BA733" i="29"/>
  <c r="B733" i="29"/>
  <c r="AD733" i="29" s="1"/>
  <c r="AH733" i="29" s="1"/>
  <c r="J733" i="29" s="1"/>
  <c r="AO733" i="29"/>
  <c r="BC733" i="29"/>
  <c r="AP733" i="29"/>
  <c r="AS733" i="29"/>
  <c r="AU733" i="29"/>
  <c r="Z731" i="29"/>
  <c r="BL731" i="29"/>
  <c r="BL730" i="29"/>
  <c r="Z730" i="29"/>
  <c r="BQ731" i="29"/>
  <c r="AG140" i="29"/>
  <c r="G140" i="29" s="1"/>
  <c r="BE140" i="29" s="1"/>
  <c r="I140" i="29" s="1"/>
  <c r="H140" i="29" s="1"/>
  <c r="AF140" i="29"/>
  <c r="D140" i="29" s="1"/>
  <c r="BD140" i="29" s="1"/>
  <c r="F140" i="29" s="1"/>
  <c r="E140" i="29" s="1"/>
  <c r="BO139" i="29"/>
  <c r="AI140" i="29"/>
  <c r="M140" i="29" s="1"/>
  <c r="BG140" i="29" s="1"/>
  <c r="O140" i="29" s="1"/>
  <c r="N140" i="29" s="1"/>
  <c r="AK140" i="29"/>
  <c r="S140" i="29" s="1"/>
  <c r="BI140" i="29" s="1"/>
  <c r="U140" i="29" s="1"/>
  <c r="AH140" i="29"/>
  <c r="J140" i="29" s="1"/>
  <c r="BF140" i="29" s="1"/>
  <c r="L140" i="29" s="1"/>
  <c r="K140" i="29" s="1"/>
  <c r="AL140" i="29"/>
  <c r="V140" i="29" s="1"/>
  <c r="AJ140" i="29"/>
  <c r="P140" i="29" s="1"/>
  <c r="BH140" i="29" s="1"/>
  <c r="R140" i="29" s="1"/>
  <c r="Q140" i="29" s="1"/>
  <c r="BK140" i="29"/>
  <c r="AA140" i="29" s="1"/>
  <c r="BU140" i="29" s="1"/>
  <c r="BH139" i="29"/>
  <c r="R139" i="29" s="1"/>
  <c r="Q139" i="29" s="1"/>
  <c r="BJ139" i="29"/>
  <c r="X139" i="29" s="1"/>
  <c r="W139" i="29" s="1"/>
  <c r="BT139" i="29"/>
  <c r="BR138" i="29"/>
  <c r="BG139" i="29"/>
  <c r="O139" i="29" s="1"/>
  <c r="N139" i="29" s="1"/>
  <c r="BA141" i="29"/>
  <c r="AS141" i="29"/>
  <c r="B141" i="29"/>
  <c r="AD141" i="29" s="1"/>
  <c r="AM141" i="29" s="1"/>
  <c r="Y141" i="29" s="1"/>
  <c r="AZ141" i="29"/>
  <c r="AR141" i="29"/>
  <c r="AY141" i="29"/>
  <c r="AQ141" i="29"/>
  <c r="AW141" i="29"/>
  <c r="AO141" i="29"/>
  <c r="BC141" i="29"/>
  <c r="AU141" i="29"/>
  <c r="AP141" i="29"/>
  <c r="AN141" i="29"/>
  <c r="AC142" i="29"/>
  <c r="C141" i="29"/>
  <c r="AE141" i="29" s="1"/>
  <c r="BB141" i="29"/>
  <c r="AX141" i="29"/>
  <c r="AV141" i="29"/>
  <c r="AT141" i="29"/>
  <c r="BK139" i="29"/>
  <c r="AA139" i="29" s="1"/>
  <c r="BU139" i="29" s="1"/>
  <c r="BI139" i="29"/>
  <c r="U139" i="29" s="1"/>
  <c r="T139" i="29" s="1"/>
  <c r="BD139" i="29"/>
  <c r="F139" i="29" s="1"/>
  <c r="E139" i="29" s="1"/>
  <c r="BF139" i="29"/>
  <c r="L139" i="29" s="1"/>
  <c r="K139" i="29" s="1"/>
  <c r="BP138" i="29"/>
  <c r="BN732" i="29" l="1"/>
  <c r="AB730" i="29"/>
  <c r="BQ732" i="29"/>
  <c r="BS139" i="29"/>
  <c r="AG733" i="29"/>
  <c r="G733" i="29" s="1"/>
  <c r="AB138" i="29"/>
  <c r="T732" i="29"/>
  <c r="BS732" i="29"/>
  <c r="AK733" i="29"/>
  <c r="AI733" i="29"/>
  <c r="M733" i="29" s="1"/>
  <c r="BG733" i="29" s="1"/>
  <c r="O733" i="29" s="1"/>
  <c r="N733" i="29" s="1"/>
  <c r="AL733" i="29"/>
  <c r="V733" i="29" s="1"/>
  <c r="BJ733" i="29" s="1"/>
  <c r="X733" i="29" s="1"/>
  <c r="W733" i="29" s="1"/>
  <c r="BF733" i="29"/>
  <c r="L733" i="29" s="1"/>
  <c r="K733" i="29" s="1"/>
  <c r="BR732" i="29"/>
  <c r="AF733" i="29"/>
  <c r="D733" i="29" s="1"/>
  <c r="AM733" i="29"/>
  <c r="Y733" i="29" s="1"/>
  <c r="AR734" i="29"/>
  <c r="AZ734" i="29"/>
  <c r="AC735" i="29"/>
  <c r="AS734" i="29"/>
  <c r="BA734" i="29"/>
  <c r="AU734" i="29"/>
  <c r="BC734" i="29"/>
  <c r="B734" i="29"/>
  <c r="AD734" i="29" s="1"/>
  <c r="AJ734" i="29" s="1"/>
  <c r="P734" i="29" s="1"/>
  <c r="AO734" i="29"/>
  <c r="BB734" i="29"/>
  <c r="C734" i="29"/>
  <c r="AE734" i="29" s="1"/>
  <c r="AP734" i="29"/>
  <c r="AQ734" i="29"/>
  <c r="AT734" i="29"/>
  <c r="AV734" i="29"/>
  <c r="AI734" i="29"/>
  <c r="AW734" i="29"/>
  <c r="AX734" i="29"/>
  <c r="AN734" i="29"/>
  <c r="AY734" i="29"/>
  <c r="BK732" i="29"/>
  <c r="AA732" i="29" s="1"/>
  <c r="BP732" i="29"/>
  <c r="BT732" i="29"/>
  <c r="AB731" i="29"/>
  <c r="S733" i="29"/>
  <c r="AJ733" i="29"/>
  <c r="P733" i="29" s="1"/>
  <c r="BE733" i="29"/>
  <c r="I733" i="29" s="1"/>
  <c r="H733" i="29" s="1"/>
  <c r="BO732" i="29"/>
  <c r="T140" i="29"/>
  <c r="BS140" i="29"/>
  <c r="AK141" i="29"/>
  <c r="S141" i="29" s="1"/>
  <c r="BI141" i="29" s="1"/>
  <c r="U141" i="29" s="1"/>
  <c r="T141" i="29" s="1"/>
  <c r="AJ141" i="29"/>
  <c r="P141" i="29" s="1"/>
  <c r="BH141" i="29" s="1"/>
  <c r="R141" i="29" s="1"/>
  <c r="Q141" i="29" s="1"/>
  <c r="BP139" i="29"/>
  <c r="AF141" i="29"/>
  <c r="D141" i="29" s="1"/>
  <c r="BJ140" i="29"/>
  <c r="X140" i="29" s="1"/>
  <c r="W140" i="29" s="1"/>
  <c r="AG141" i="29"/>
  <c r="G141" i="29" s="1"/>
  <c r="BE141" i="29" s="1"/>
  <c r="I141" i="29" s="1"/>
  <c r="H141" i="29" s="1"/>
  <c r="BP140" i="29"/>
  <c r="AH141" i="29"/>
  <c r="J141" i="29" s="1"/>
  <c r="BF141" i="29" s="1"/>
  <c r="L141" i="29" s="1"/>
  <c r="K141" i="29" s="1"/>
  <c r="BR139" i="29"/>
  <c r="BQ139" i="29"/>
  <c r="BN139" i="29"/>
  <c r="BO140" i="29"/>
  <c r="AI141" i="29"/>
  <c r="M141" i="29" s="1"/>
  <c r="AW142" i="29"/>
  <c r="AO142" i="29"/>
  <c r="AV142" i="29"/>
  <c r="AN142" i="29"/>
  <c r="BC142" i="29"/>
  <c r="AU142" i="29"/>
  <c r="BA142" i="29"/>
  <c r="AS142" i="29"/>
  <c r="C142" i="29"/>
  <c r="AE142" i="29" s="1"/>
  <c r="AY142" i="29"/>
  <c r="AQ142" i="29"/>
  <c r="AR142" i="29"/>
  <c r="AP142" i="29"/>
  <c r="BB142" i="29"/>
  <c r="AZ142" i="29"/>
  <c r="AT142" i="29"/>
  <c r="AX142" i="29"/>
  <c r="B142" i="29"/>
  <c r="AD142" i="29" s="1"/>
  <c r="AM142" i="29" s="1"/>
  <c r="AC143" i="29"/>
  <c r="BN140" i="29"/>
  <c r="AL141" i="29"/>
  <c r="V141" i="29" s="1"/>
  <c r="BQ140" i="29"/>
  <c r="BL139" i="29"/>
  <c r="Z139" i="29"/>
  <c r="BK141" i="29"/>
  <c r="AA141" i="29" s="1"/>
  <c r="BU141" i="29" s="1"/>
  <c r="BR140" i="29"/>
  <c r="BL140" i="29"/>
  <c r="Z140" i="29"/>
  <c r="BP733" i="29" l="1"/>
  <c r="AF734" i="29"/>
  <c r="D734" i="29" s="1"/>
  <c r="AM734" i="29"/>
  <c r="Y734" i="29" s="1"/>
  <c r="BT733" i="29"/>
  <c r="AL734" i="29"/>
  <c r="V734" i="29" s="1"/>
  <c r="BJ734" i="29" s="1"/>
  <c r="X734" i="29" s="1"/>
  <c r="BH734" i="29"/>
  <c r="R734" i="29" s="1"/>
  <c r="Q734" i="29" s="1"/>
  <c r="BD733" i="29"/>
  <c r="F733" i="29" s="1"/>
  <c r="E733" i="29" s="1"/>
  <c r="M734" i="29"/>
  <c r="Z732" i="29"/>
  <c r="BL732" i="29"/>
  <c r="AK734" i="29"/>
  <c r="S734" i="29" s="1"/>
  <c r="BK733" i="29"/>
  <c r="AA733" i="29" s="1"/>
  <c r="BU733" i="29" s="1"/>
  <c r="BO733" i="29"/>
  <c r="BU732" i="29"/>
  <c r="AB732" i="29" s="1"/>
  <c r="AH734" i="29"/>
  <c r="J734" i="29" s="1"/>
  <c r="AS735" i="29"/>
  <c r="BA735" i="29"/>
  <c r="AT735" i="29"/>
  <c r="BB735" i="29"/>
  <c r="AN735" i="29"/>
  <c r="AV735" i="29"/>
  <c r="AU735" i="29"/>
  <c r="AW735" i="29"/>
  <c r="AX735" i="29"/>
  <c r="AC736" i="29"/>
  <c r="AY735" i="29"/>
  <c r="B735" i="29"/>
  <c r="AD735" i="29" s="1"/>
  <c r="AK735" i="29" s="1"/>
  <c r="S735" i="29" s="1"/>
  <c r="AO735" i="29"/>
  <c r="AZ735" i="29"/>
  <c r="C735" i="29"/>
  <c r="AE735" i="29" s="1"/>
  <c r="AP735" i="29"/>
  <c r="BC735" i="29"/>
  <c r="AQ735" i="29"/>
  <c r="AR735" i="29"/>
  <c r="BK734" i="29"/>
  <c r="AA734" i="29" s="1"/>
  <c r="BU734" i="29" s="1"/>
  <c r="BQ733" i="29"/>
  <c r="BD734" i="29"/>
  <c r="F734" i="29" s="1"/>
  <c r="E734" i="29" s="1"/>
  <c r="BH733" i="29"/>
  <c r="R733" i="29" s="1"/>
  <c r="Q733" i="29" s="1"/>
  <c r="AG734" i="29"/>
  <c r="G734" i="29" s="1"/>
  <c r="BI733" i="29"/>
  <c r="U733" i="29" s="1"/>
  <c r="T733" i="29" s="1"/>
  <c r="AB139" i="29"/>
  <c r="AL142" i="29"/>
  <c r="V142" i="29" s="1"/>
  <c r="AH142" i="29"/>
  <c r="J142" i="29" s="1"/>
  <c r="BF142" i="29" s="1"/>
  <c r="L142" i="29" s="1"/>
  <c r="K142" i="29" s="1"/>
  <c r="AJ142" i="29"/>
  <c r="P142" i="29" s="1"/>
  <c r="AK142" i="29"/>
  <c r="S142" i="29" s="1"/>
  <c r="BI142" i="29" s="1"/>
  <c r="U142" i="29" s="1"/>
  <c r="T142" i="29" s="1"/>
  <c r="AI142" i="29"/>
  <c r="M142" i="29" s="1"/>
  <c r="BG142" i="29" s="1"/>
  <c r="O142" i="29" s="1"/>
  <c r="N142" i="29" s="1"/>
  <c r="AG142" i="29"/>
  <c r="G142" i="29" s="1"/>
  <c r="BE142" i="29" s="1"/>
  <c r="I142" i="29" s="1"/>
  <c r="H142" i="29" s="1"/>
  <c r="BP141" i="29"/>
  <c r="Y142" i="29"/>
  <c r="BK142" i="29" s="1"/>
  <c r="AA142" i="29" s="1"/>
  <c r="BR141" i="29"/>
  <c r="BT140" i="29"/>
  <c r="BO141" i="29"/>
  <c r="AB140" i="29"/>
  <c r="Z141" i="29"/>
  <c r="BL141" i="29"/>
  <c r="BB143" i="29"/>
  <c r="AT143" i="29"/>
  <c r="C143" i="29"/>
  <c r="AE143" i="29" s="1"/>
  <c r="BA143" i="29"/>
  <c r="AS143" i="29"/>
  <c r="B143" i="29"/>
  <c r="AD143" i="29" s="1"/>
  <c r="AH143" i="29" s="1"/>
  <c r="AZ143" i="29"/>
  <c r="AR143" i="29"/>
  <c r="AC144" i="29"/>
  <c r="AX143" i="29"/>
  <c r="AP143" i="29"/>
  <c r="AV143" i="29"/>
  <c r="AN143" i="29"/>
  <c r="AU143" i="29"/>
  <c r="AQ143" i="29"/>
  <c r="AO143" i="29"/>
  <c r="BC143" i="29"/>
  <c r="AY143" i="29"/>
  <c r="AW143" i="29"/>
  <c r="BD141" i="29"/>
  <c r="F141" i="29" s="1"/>
  <c r="E141" i="29" s="1"/>
  <c r="BJ141" i="29"/>
  <c r="X141" i="29" s="1"/>
  <c r="W141" i="29" s="1"/>
  <c r="BS141" i="29"/>
  <c r="AF142" i="29"/>
  <c r="D142" i="29" s="1"/>
  <c r="BG141" i="29"/>
  <c r="O141" i="29" s="1"/>
  <c r="N141" i="29" s="1"/>
  <c r="BN734" i="29" l="1"/>
  <c r="W734" i="29"/>
  <c r="BT734" i="29"/>
  <c r="AF735" i="29"/>
  <c r="D735" i="29" s="1"/>
  <c r="BD735" i="29" s="1"/>
  <c r="F735" i="29" s="1"/>
  <c r="E735" i="29" s="1"/>
  <c r="BR734" i="29"/>
  <c r="BS733" i="29"/>
  <c r="J143" i="29"/>
  <c r="BI735" i="29"/>
  <c r="U735" i="29" s="1"/>
  <c r="T735" i="29" s="1"/>
  <c r="AJ735" i="29"/>
  <c r="P735" i="29" s="1"/>
  <c r="BN733" i="29"/>
  <c r="BG734" i="29"/>
  <c r="O734" i="29" s="1"/>
  <c r="N734" i="29" s="1"/>
  <c r="AT736" i="29"/>
  <c r="BB736" i="29"/>
  <c r="AU736" i="29"/>
  <c r="BC736" i="29"/>
  <c r="AG736" i="29"/>
  <c r="G736" i="29" s="1"/>
  <c r="AO736" i="29"/>
  <c r="AW736" i="29"/>
  <c r="B736" i="29"/>
  <c r="AD736" i="29" s="1"/>
  <c r="AH736" i="29" s="1"/>
  <c r="AN736" i="29"/>
  <c r="AZ736" i="29"/>
  <c r="C736" i="29"/>
  <c r="AE736" i="29" s="1"/>
  <c r="AP736" i="29"/>
  <c r="BA736" i="29"/>
  <c r="AQ736" i="29"/>
  <c r="AR736" i="29"/>
  <c r="AS736" i="29"/>
  <c r="AV736" i="29"/>
  <c r="AX736" i="29"/>
  <c r="AC737" i="29"/>
  <c r="AY736" i="29"/>
  <c r="BI734" i="29"/>
  <c r="U734" i="29" s="1"/>
  <c r="T734" i="29" s="1"/>
  <c r="BL734" i="29"/>
  <c r="Z734" i="29"/>
  <c r="BL733" i="29"/>
  <c r="Z733" i="29"/>
  <c r="BE734" i="29"/>
  <c r="I734" i="29" s="1"/>
  <c r="H734" i="29" s="1"/>
  <c r="BR733" i="29"/>
  <c r="AG735" i="29"/>
  <c r="G735" i="29" s="1"/>
  <c r="AH735" i="29"/>
  <c r="J735" i="29" s="1"/>
  <c r="BF734" i="29"/>
  <c r="L734" i="29" s="1"/>
  <c r="K734" i="29" s="1"/>
  <c r="AI735" i="29"/>
  <c r="M735" i="29" s="1"/>
  <c r="AL735" i="29"/>
  <c r="V735" i="29" s="1"/>
  <c r="AM735" i="29"/>
  <c r="Y735" i="29" s="1"/>
  <c r="BN141" i="29"/>
  <c r="BH142" i="29"/>
  <c r="R142" i="29" s="1"/>
  <c r="Q142" i="29" s="1"/>
  <c r="BJ142" i="29"/>
  <c r="X142" i="29" s="1"/>
  <c r="W142" i="29" s="1"/>
  <c r="BT141" i="29"/>
  <c r="BO142" i="29"/>
  <c r="BF143" i="29"/>
  <c r="L143" i="29" s="1"/>
  <c r="K143" i="29" s="1"/>
  <c r="AF143" i="29"/>
  <c r="D143" i="29" s="1"/>
  <c r="BU142" i="29"/>
  <c r="Z142" i="29"/>
  <c r="BQ141" i="29"/>
  <c r="BP142" i="29"/>
  <c r="AL143" i="29"/>
  <c r="V143" i="29" s="1"/>
  <c r="BQ142" i="29"/>
  <c r="AI143" i="29"/>
  <c r="M143" i="29" s="1"/>
  <c r="AM143" i="29"/>
  <c r="Y143" i="29" s="1"/>
  <c r="AC145" i="29"/>
  <c r="AX144" i="29"/>
  <c r="AP144" i="29"/>
  <c r="AW144" i="29"/>
  <c r="AO144" i="29"/>
  <c r="AV144" i="29"/>
  <c r="AN144" i="29"/>
  <c r="BB144" i="29"/>
  <c r="AT144" i="29"/>
  <c r="AZ144" i="29"/>
  <c r="AR144" i="29"/>
  <c r="B144" i="29"/>
  <c r="AD144" i="29" s="1"/>
  <c r="AM144" i="29" s="1"/>
  <c r="AU144" i="29"/>
  <c r="AS144" i="29"/>
  <c r="AQ144" i="29"/>
  <c r="C144" i="29"/>
  <c r="AE144" i="29" s="1"/>
  <c r="BC144" i="29"/>
  <c r="BA144" i="29"/>
  <c r="AY144" i="29"/>
  <c r="AJ143" i="29"/>
  <c r="P143" i="29" s="1"/>
  <c r="BD142" i="29"/>
  <c r="F142" i="29" s="1"/>
  <c r="E142" i="29" s="1"/>
  <c r="BS142" i="29"/>
  <c r="AK143" i="29"/>
  <c r="S143" i="29" s="1"/>
  <c r="AG143" i="29"/>
  <c r="G143" i="29" s="1"/>
  <c r="J736" i="29" l="1"/>
  <c r="BS734" i="29"/>
  <c r="BP734" i="29"/>
  <c r="AJ736" i="29"/>
  <c r="P736" i="29" s="1"/>
  <c r="BH736" i="29" s="1"/>
  <c r="R736" i="29" s="1"/>
  <c r="BN735" i="29"/>
  <c r="AI736" i="29"/>
  <c r="M736" i="29" s="1"/>
  <c r="BG736" i="29" s="1"/>
  <c r="O736" i="29" s="1"/>
  <c r="N736" i="29" s="1"/>
  <c r="AB141" i="29"/>
  <c r="AL736" i="29"/>
  <c r="V736" i="29" s="1"/>
  <c r="BJ736" i="29" s="1"/>
  <c r="X736" i="29" s="1"/>
  <c r="W736" i="29" s="1"/>
  <c r="AK736" i="29"/>
  <c r="S736" i="29" s="1"/>
  <c r="AF736" i="29"/>
  <c r="D736" i="29" s="1"/>
  <c r="BD736" i="29" s="1"/>
  <c r="F736" i="29" s="1"/>
  <c r="E736" i="29" s="1"/>
  <c r="BF736" i="29"/>
  <c r="L736" i="29" s="1"/>
  <c r="K736" i="29" s="1"/>
  <c r="BF735" i="29"/>
  <c r="L735" i="29" s="1"/>
  <c r="K735" i="29" s="1"/>
  <c r="AU737" i="29"/>
  <c r="BC737" i="29"/>
  <c r="AN737" i="29"/>
  <c r="AV737" i="29"/>
  <c r="B737" i="29"/>
  <c r="AD737" i="29" s="1"/>
  <c r="AI737" i="29" s="1"/>
  <c r="AP737" i="29"/>
  <c r="AX737" i="29"/>
  <c r="AS737" i="29"/>
  <c r="AT737" i="29"/>
  <c r="AW737" i="29"/>
  <c r="AC738" i="29"/>
  <c r="AY737" i="29"/>
  <c r="AZ737" i="29"/>
  <c r="C737" i="29"/>
  <c r="AE737" i="29" s="1"/>
  <c r="AO737" i="29"/>
  <c r="BA737" i="29"/>
  <c r="AQ737" i="29"/>
  <c r="BB737" i="29"/>
  <c r="AR737" i="29"/>
  <c r="BE736" i="29"/>
  <c r="I736" i="29" s="1"/>
  <c r="H736" i="29" s="1"/>
  <c r="BQ734" i="29"/>
  <c r="BE735" i="29"/>
  <c r="I735" i="29" s="1"/>
  <c r="H735" i="29" s="1"/>
  <c r="AB733" i="29"/>
  <c r="BK735" i="29"/>
  <c r="AA735" i="29" s="1"/>
  <c r="BU735" i="29" s="1"/>
  <c r="BJ735" i="29"/>
  <c r="X735" i="29" s="1"/>
  <c r="W735" i="29" s="1"/>
  <c r="BT735" i="29"/>
  <c r="BO734" i="29"/>
  <c r="AB734" i="29" s="1"/>
  <c r="AM736" i="29"/>
  <c r="Y736" i="29" s="1"/>
  <c r="BH735" i="29"/>
  <c r="R735" i="29" s="1"/>
  <c r="Q735" i="29" s="1"/>
  <c r="BG735" i="29"/>
  <c r="O735" i="29" s="1"/>
  <c r="N735" i="29" s="1"/>
  <c r="BS735" i="29"/>
  <c r="BI736" i="29"/>
  <c r="U736" i="29" s="1"/>
  <c r="T736" i="29" s="1"/>
  <c r="BT142" i="29"/>
  <c r="BR142" i="29"/>
  <c r="AI144" i="29"/>
  <c r="M144" i="29" s="1"/>
  <c r="AJ144" i="29"/>
  <c r="P144" i="29" s="1"/>
  <c r="BP143" i="29"/>
  <c r="AH144" i="29"/>
  <c r="J144" i="29" s="1"/>
  <c r="AL144" i="29"/>
  <c r="V144" i="29" s="1"/>
  <c r="AF144" i="29"/>
  <c r="D144" i="29" s="1"/>
  <c r="AG144" i="29"/>
  <c r="G144" i="29" s="1"/>
  <c r="BC145" i="29"/>
  <c r="AU145" i="29"/>
  <c r="BB145" i="29"/>
  <c r="AT145" i="29"/>
  <c r="C145" i="29"/>
  <c r="AE145" i="29" s="1"/>
  <c r="BA145" i="29"/>
  <c r="AS145" i="29"/>
  <c r="B145" i="29"/>
  <c r="AD145" i="29" s="1"/>
  <c r="AM145" i="29" s="1"/>
  <c r="AY145" i="29"/>
  <c r="AQ145" i="29"/>
  <c r="AW145" i="29"/>
  <c r="AO145" i="29"/>
  <c r="AX145" i="29"/>
  <c r="AV145" i="29"/>
  <c r="AR145" i="29"/>
  <c r="AN145" i="29"/>
  <c r="AC146" i="29"/>
  <c r="AP145" i="29"/>
  <c r="AZ145" i="29"/>
  <c r="BL142" i="29"/>
  <c r="BH143" i="29"/>
  <c r="R143" i="29" s="1"/>
  <c r="Q143" i="29" s="1"/>
  <c r="BK143" i="29"/>
  <c r="AA143" i="29" s="1"/>
  <c r="BU143" i="29" s="1"/>
  <c r="BE143" i="29"/>
  <c r="I143" i="29" s="1"/>
  <c r="H143" i="29" s="1"/>
  <c r="BG143" i="29"/>
  <c r="O143" i="29" s="1"/>
  <c r="N143" i="29" s="1"/>
  <c r="BI143" i="29"/>
  <c r="U143" i="29" s="1"/>
  <c r="T143" i="29" s="1"/>
  <c r="BD143" i="29"/>
  <c r="F143" i="29" s="1"/>
  <c r="E143" i="29" s="1"/>
  <c r="BN142" i="29"/>
  <c r="AK144" i="29"/>
  <c r="S144" i="29" s="1"/>
  <c r="BJ143" i="29"/>
  <c r="X143" i="29" s="1"/>
  <c r="W143" i="29" s="1"/>
  <c r="Y144" i="29"/>
  <c r="Q736" i="29" l="1"/>
  <c r="BR736" i="29"/>
  <c r="BN143" i="29"/>
  <c r="AK737" i="29"/>
  <c r="S737" i="29" s="1"/>
  <c r="AH737" i="29"/>
  <c r="J737" i="29" s="1"/>
  <c r="BF737" i="29" s="1"/>
  <c r="L737" i="29" s="1"/>
  <c r="K737" i="29" s="1"/>
  <c r="BT736" i="29"/>
  <c r="BO143" i="29"/>
  <c r="M737" i="29"/>
  <c r="AJ737" i="29"/>
  <c r="P737" i="29" s="1"/>
  <c r="AB142" i="29"/>
  <c r="BS736" i="29"/>
  <c r="AF737" i="29"/>
  <c r="D737" i="29" s="1"/>
  <c r="AL737" i="29"/>
  <c r="V737" i="29" s="1"/>
  <c r="BJ737" i="29" s="1"/>
  <c r="X737" i="29" s="1"/>
  <c r="W737" i="29" s="1"/>
  <c r="AG737" i="29"/>
  <c r="G737" i="29" s="1"/>
  <c r="BE737" i="29" s="1"/>
  <c r="I737" i="29" s="1"/>
  <c r="H737" i="29" s="1"/>
  <c r="AH145" i="29"/>
  <c r="BG737" i="29"/>
  <c r="O737" i="29" s="1"/>
  <c r="N737" i="29" s="1"/>
  <c r="BP736" i="29"/>
  <c r="BR735" i="29"/>
  <c r="BN736" i="29"/>
  <c r="BQ735" i="29"/>
  <c r="BK736" i="29"/>
  <c r="AA736" i="29" s="1"/>
  <c r="AN738" i="29"/>
  <c r="AV738" i="29"/>
  <c r="AO738" i="29"/>
  <c r="AW738" i="29"/>
  <c r="C738" i="29"/>
  <c r="AE738" i="29" s="1"/>
  <c r="AQ738" i="29"/>
  <c r="AY738" i="29"/>
  <c r="AZ738" i="29"/>
  <c r="B738" i="29"/>
  <c r="AD738" i="29" s="1"/>
  <c r="AI738" i="29" s="1"/>
  <c r="BA738" i="29"/>
  <c r="AP738" i="29"/>
  <c r="BB738" i="29"/>
  <c r="AR738" i="29"/>
  <c r="BC738" i="29"/>
  <c r="AS738" i="29"/>
  <c r="AT738" i="29"/>
  <c r="AJ738" i="29"/>
  <c r="AU738" i="29"/>
  <c r="AC739" i="29"/>
  <c r="AX738" i="29"/>
  <c r="AM737" i="29"/>
  <c r="Y737" i="29" s="1"/>
  <c r="BH737" i="29"/>
  <c r="R737" i="29" s="1"/>
  <c r="Q737" i="29" s="1"/>
  <c r="BP735" i="29"/>
  <c r="BI737" i="29"/>
  <c r="U737" i="29" s="1"/>
  <c r="T737" i="29" s="1"/>
  <c r="BO735" i="29"/>
  <c r="BQ736" i="29"/>
  <c r="BL735" i="29"/>
  <c r="Z735" i="29"/>
  <c r="BO736" i="29"/>
  <c r="AF145" i="29"/>
  <c r="J145" i="29"/>
  <c r="BF145" i="29" s="1"/>
  <c r="L145" i="29" s="1"/>
  <c r="K145" i="29" s="1"/>
  <c r="AI145" i="29"/>
  <c r="M145" i="29" s="1"/>
  <c r="BG145" i="29" s="1"/>
  <c r="O145" i="29" s="1"/>
  <c r="N145" i="29" s="1"/>
  <c r="AL145" i="29"/>
  <c r="V145" i="29" s="1"/>
  <c r="BT143" i="29"/>
  <c r="BQ143" i="29"/>
  <c r="BR143" i="29"/>
  <c r="BD144" i="29"/>
  <c r="F144" i="29" s="1"/>
  <c r="E144" i="29" s="1"/>
  <c r="BJ144" i="29"/>
  <c r="X144" i="29" s="1"/>
  <c r="W144" i="29" s="1"/>
  <c r="AG145" i="29"/>
  <c r="G145" i="29" s="1"/>
  <c r="BI144" i="29"/>
  <c r="U144" i="29" s="1"/>
  <c r="T144" i="29" s="1"/>
  <c r="AK145" i="29"/>
  <c r="S145" i="29" s="1"/>
  <c r="AZ146" i="29"/>
  <c r="AR146" i="29"/>
  <c r="AY146" i="29"/>
  <c r="AQ146" i="29"/>
  <c r="AC147" i="29"/>
  <c r="AX146" i="29"/>
  <c r="AP146" i="29"/>
  <c r="AV146" i="29"/>
  <c r="AN146" i="29"/>
  <c r="BB146" i="29"/>
  <c r="AT146" i="29"/>
  <c r="C146" i="29"/>
  <c r="AE146" i="29" s="1"/>
  <c r="BA146" i="29"/>
  <c r="AW146" i="29"/>
  <c r="AU146" i="29"/>
  <c r="AO146" i="29"/>
  <c r="AS146" i="29"/>
  <c r="BC146" i="29"/>
  <c r="B146" i="29"/>
  <c r="AD146" i="29" s="1"/>
  <c r="AL146" i="29" s="1"/>
  <c r="D145" i="29"/>
  <c r="Y145" i="29"/>
  <c r="BK145" i="29" s="1"/>
  <c r="AA145" i="29" s="1"/>
  <c r="BH144" i="29"/>
  <c r="R144" i="29" s="1"/>
  <c r="Q144" i="29" s="1"/>
  <c r="BK144" i="29"/>
  <c r="AA144" i="29" s="1"/>
  <c r="BU144" i="29" s="1"/>
  <c r="BE144" i="29"/>
  <c r="I144" i="29" s="1"/>
  <c r="H144" i="29" s="1"/>
  <c r="BF144" i="29"/>
  <c r="L144" i="29" s="1"/>
  <c r="K144" i="29" s="1"/>
  <c r="BS143" i="29"/>
  <c r="Z143" i="29"/>
  <c r="BL143" i="29"/>
  <c r="AJ145" i="29"/>
  <c r="P145" i="29" s="1"/>
  <c r="BG144" i="29"/>
  <c r="O144" i="29" s="1"/>
  <c r="N144" i="29" s="1"/>
  <c r="V146" i="29" l="1"/>
  <c r="BD737" i="29"/>
  <c r="F737" i="29" s="1"/>
  <c r="E737" i="29" s="1"/>
  <c r="BR737" i="29"/>
  <c r="BO737" i="29"/>
  <c r="M738" i="29"/>
  <c r="BQ144" i="29"/>
  <c r="BG738" i="29"/>
  <c r="O738" i="29" s="1"/>
  <c r="N738" i="29" s="1"/>
  <c r="AM738" i="29"/>
  <c r="Y738" i="29" s="1"/>
  <c r="BT737" i="29"/>
  <c r="AH738" i="29"/>
  <c r="J738" i="29" s="1"/>
  <c r="AG738" i="29"/>
  <c r="G738" i="29" s="1"/>
  <c r="BP737" i="29"/>
  <c r="AL738" i="29"/>
  <c r="V738" i="29" s="1"/>
  <c r="Z736" i="29"/>
  <c r="BL736" i="29"/>
  <c r="BK737" i="29"/>
  <c r="AA737" i="29" s="1"/>
  <c r="BU737" i="29" s="1"/>
  <c r="AK738" i="29"/>
  <c r="S738" i="29" s="1"/>
  <c r="AO739" i="29"/>
  <c r="AW739" i="29"/>
  <c r="B739" i="29"/>
  <c r="AD739" i="29" s="1"/>
  <c r="AH739" i="29" s="1"/>
  <c r="J739" i="29" s="1"/>
  <c r="AP739" i="29"/>
  <c r="AX739" i="29"/>
  <c r="AJ739" i="29"/>
  <c r="AR739" i="29"/>
  <c r="AZ739" i="29"/>
  <c r="AC740" i="29"/>
  <c r="AS739" i="29"/>
  <c r="AT739" i="29"/>
  <c r="AU739" i="29"/>
  <c r="AK739" i="29"/>
  <c r="S739" i="29" s="1"/>
  <c r="AV739" i="29"/>
  <c r="AY739" i="29"/>
  <c r="BA739" i="29"/>
  <c r="C739" i="29"/>
  <c r="AE739" i="29" s="1"/>
  <c r="AN739" i="29"/>
  <c r="BB739" i="29"/>
  <c r="AQ739" i="29"/>
  <c r="BC739" i="29"/>
  <c r="AF738" i="29"/>
  <c r="D738" i="29" s="1"/>
  <c r="P738" i="29"/>
  <c r="AB735" i="29"/>
  <c r="BS737" i="29"/>
  <c r="BU736" i="29"/>
  <c r="AB736" i="29" s="1"/>
  <c r="BQ737" i="29"/>
  <c r="BO144" i="29"/>
  <c r="BN144" i="29"/>
  <c r="BR144" i="29"/>
  <c r="AB143" i="29"/>
  <c r="BT144" i="29"/>
  <c r="BP145" i="29"/>
  <c r="BJ146" i="29"/>
  <c r="X146" i="29" s="1"/>
  <c r="W146" i="29" s="1"/>
  <c r="BH145" i="29"/>
  <c r="R145" i="29" s="1"/>
  <c r="Q145" i="29" s="1"/>
  <c r="BI145" i="29"/>
  <c r="U145" i="29" s="1"/>
  <c r="T145" i="29" s="1"/>
  <c r="BD145" i="29"/>
  <c r="F145" i="29" s="1"/>
  <c r="E145" i="29" s="1"/>
  <c r="AF146" i="29"/>
  <c r="D146" i="29" s="1"/>
  <c r="Z144" i="29"/>
  <c r="BL144" i="29"/>
  <c r="AG146" i="29"/>
  <c r="G146" i="29" s="1"/>
  <c r="BQ145" i="29"/>
  <c r="AJ146" i="29"/>
  <c r="P146" i="29" s="1"/>
  <c r="AH146" i="29"/>
  <c r="J146" i="29" s="1"/>
  <c r="BS144" i="29"/>
  <c r="BJ145" i="29"/>
  <c r="X145" i="29" s="1"/>
  <c r="W145" i="29" s="1"/>
  <c r="AK146" i="29"/>
  <c r="S146" i="29" s="1"/>
  <c r="BP144" i="29"/>
  <c r="AM146" i="29"/>
  <c r="Y146" i="29" s="1"/>
  <c r="BK146" i="29" s="1"/>
  <c r="AA146" i="29" s="1"/>
  <c r="AW147" i="29"/>
  <c r="AO147" i="29"/>
  <c r="AV147" i="29"/>
  <c r="AN147" i="29"/>
  <c r="BC147" i="29"/>
  <c r="AU147" i="29"/>
  <c r="BA147" i="29"/>
  <c r="AS147" i="29"/>
  <c r="B147" i="29"/>
  <c r="AD147" i="29" s="1"/>
  <c r="AJ147" i="29" s="1"/>
  <c r="AY147" i="29"/>
  <c r="AQ147" i="29"/>
  <c r="BB147" i="29"/>
  <c r="AZ147" i="29"/>
  <c r="AX147" i="29"/>
  <c r="AR147" i="29"/>
  <c r="AP147" i="29"/>
  <c r="AC148" i="29"/>
  <c r="AT147" i="29"/>
  <c r="C147" i="29"/>
  <c r="AE147" i="29" s="1"/>
  <c r="BU145" i="29"/>
  <c r="Z145" i="29"/>
  <c r="AI146" i="29"/>
  <c r="M146" i="29" s="1"/>
  <c r="BE145" i="29"/>
  <c r="I145" i="29" s="1"/>
  <c r="H145" i="29" s="1"/>
  <c r="AB144" i="29" l="1"/>
  <c r="BN737" i="29"/>
  <c r="AI739" i="29"/>
  <c r="M739" i="29" s="1"/>
  <c r="BN145" i="29"/>
  <c r="AL739" i="29"/>
  <c r="AG739" i="29"/>
  <c r="G739" i="29" s="1"/>
  <c r="BE739" i="29" s="1"/>
  <c r="I739" i="29" s="1"/>
  <c r="H739" i="29" s="1"/>
  <c r="AB737" i="29"/>
  <c r="BF739" i="29"/>
  <c r="L739" i="29" s="1"/>
  <c r="K739" i="29" s="1"/>
  <c r="BE738" i="29"/>
  <c r="I738" i="29" s="1"/>
  <c r="H738" i="29" s="1"/>
  <c r="P739" i="29"/>
  <c r="BI738" i="29"/>
  <c r="U738" i="29" s="1"/>
  <c r="T738" i="29" s="1"/>
  <c r="BF738" i="29"/>
  <c r="L738" i="29" s="1"/>
  <c r="K738" i="29" s="1"/>
  <c r="BG739" i="29"/>
  <c r="O739" i="29" s="1"/>
  <c r="N739" i="29" s="1"/>
  <c r="BK738" i="29"/>
  <c r="AA738" i="29" s="1"/>
  <c r="BL737" i="29"/>
  <c r="Z737" i="29"/>
  <c r="BH738" i="29"/>
  <c r="R738" i="29" s="1"/>
  <c r="Q738" i="29" s="1"/>
  <c r="AM739" i="29"/>
  <c r="Y739" i="29" s="1"/>
  <c r="AF739" i="29"/>
  <c r="D739" i="29" s="1"/>
  <c r="BD738" i="29"/>
  <c r="F738" i="29" s="1"/>
  <c r="E738" i="29" s="1"/>
  <c r="BQ738" i="29"/>
  <c r="BI739" i="29"/>
  <c r="U739" i="29" s="1"/>
  <c r="T739" i="29" s="1"/>
  <c r="V739" i="29"/>
  <c r="B740" i="29"/>
  <c r="AD740" i="29" s="1"/>
  <c r="AI740" i="29" s="1"/>
  <c r="AP740" i="29"/>
  <c r="AX740" i="29"/>
  <c r="C740" i="29"/>
  <c r="AE740" i="29" s="1"/>
  <c r="AQ740" i="29"/>
  <c r="AY740" i="29"/>
  <c r="AS740" i="29"/>
  <c r="BA740" i="29"/>
  <c r="AW740" i="29"/>
  <c r="AC741" i="29"/>
  <c r="AZ740" i="29"/>
  <c r="AN740" i="29"/>
  <c r="BB740" i="29"/>
  <c r="AO740" i="29"/>
  <c r="BC740" i="29"/>
  <c r="AR740" i="29"/>
  <c r="AT740" i="29"/>
  <c r="AU740" i="29"/>
  <c r="AV740" i="29"/>
  <c r="BJ738" i="29"/>
  <c r="X738" i="29" s="1"/>
  <c r="W738" i="29" s="1"/>
  <c r="BT146" i="29"/>
  <c r="BO145" i="29"/>
  <c r="BS145" i="29"/>
  <c r="BL145" i="29"/>
  <c r="BF146" i="29"/>
  <c r="L146" i="29" s="1"/>
  <c r="K146" i="29" s="1"/>
  <c r="BB148" i="29"/>
  <c r="AT148" i="29"/>
  <c r="C148" i="29"/>
  <c r="AE148" i="29" s="1"/>
  <c r="BA148" i="29"/>
  <c r="AS148" i="29"/>
  <c r="B148" i="29"/>
  <c r="AD148" i="29" s="1"/>
  <c r="AK148" i="29" s="1"/>
  <c r="AZ148" i="29"/>
  <c r="AR148" i="29"/>
  <c r="AC149" i="29"/>
  <c r="AX148" i="29"/>
  <c r="AP148" i="29"/>
  <c r="AV148" i="29"/>
  <c r="AN148" i="29"/>
  <c r="BC148" i="29"/>
  <c r="AY148" i="29"/>
  <c r="AU148" i="29"/>
  <c r="AQ148" i="29"/>
  <c r="AO148" i="29"/>
  <c r="AW148" i="29"/>
  <c r="BH146" i="29"/>
  <c r="R146" i="29" s="1"/>
  <c r="Q146" i="29" s="1"/>
  <c r="BU146" i="29"/>
  <c r="Z146" i="29"/>
  <c r="BG146" i="29"/>
  <c r="O146" i="29" s="1"/>
  <c r="N146" i="29" s="1"/>
  <c r="AG147" i="29"/>
  <c r="G147" i="29" s="1"/>
  <c r="BE147" i="29" s="1"/>
  <c r="I147" i="29" s="1"/>
  <c r="BE146" i="29"/>
  <c r="I146" i="29" s="1"/>
  <c r="H146" i="29" s="1"/>
  <c r="BR145" i="29"/>
  <c r="AF147" i="29"/>
  <c r="D147" i="29" s="1"/>
  <c r="BI146" i="29"/>
  <c r="U146" i="29" s="1"/>
  <c r="T146" i="29" s="1"/>
  <c r="P147" i="29"/>
  <c r="AL147" i="29"/>
  <c r="V147" i="29" s="1"/>
  <c r="AM147" i="29"/>
  <c r="Y147" i="29" s="1"/>
  <c r="AK147" i="29"/>
  <c r="S147" i="29" s="1"/>
  <c r="BT145" i="29"/>
  <c r="AI147" i="29"/>
  <c r="M147" i="29" s="1"/>
  <c r="AH147" i="29"/>
  <c r="J147" i="29" s="1"/>
  <c r="BD146" i="29"/>
  <c r="F146" i="29" s="1"/>
  <c r="E146" i="29" s="1"/>
  <c r="BO738" i="29" l="1"/>
  <c r="M740" i="29"/>
  <c r="BO739" i="29"/>
  <c r="BP738" i="29"/>
  <c r="BS739" i="29"/>
  <c r="BN738" i="29"/>
  <c r="AB145" i="29"/>
  <c r="BG740" i="29"/>
  <c r="O740" i="29" s="1"/>
  <c r="N740" i="29" s="1"/>
  <c r="BS738" i="29"/>
  <c r="BT738" i="29"/>
  <c r="AJ740" i="29"/>
  <c r="P740" i="29" s="1"/>
  <c r="AH740" i="29"/>
  <c r="J740" i="29" s="1"/>
  <c r="BD739" i="29"/>
  <c r="F739" i="29" s="1"/>
  <c r="E739" i="29" s="1"/>
  <c r="BL738" i="29"/>
  <c r="Z738" i="29"/>
  <c r="BH739" i="29"/>
  <c r="R739" i="29" s="1"/>
  <c r="Q739" i="29" s="1"/>
  <c r="BK739" i="29"/>
  <c r="AA739" i="29" s="1"/>
  <c r="BU739" i="29" s="1"/>
  <c r="BU738" i="29"/>
  <c r="AG740" i="29"/>
  <c r="G740" i="29" s="1"/>
  <c r="BJ739" i="29"/>
  <c r="X739" i="29" s="1"/>
  <c r="W739" i="29" s="1"/>
  <c r="AL740" i="29"/>
  <c r="V740" i="29" s="1"/>
  <c r="AK740" i="29"/>
  <c r="S740" i="29" s="1"/>
  <c r="BR738" i="29"/>
  <c r="BQ739" i="29"/>
  <c r="BP739" i="29"/>
  <c r="AM740" i="29"/>
  <c r="Y740" i="29" s="1"/>
  <c r="AF740" i="29"/>
  <c r="D740" i="29" s="1"/>
  <c r="C741" i="29"/>
  <c r="AE741" i="29" s="1"/>
  <c r="AQ741" i="29"/>
  <c r="AY741" i="29"/>
  <c r="AT741" i="29"/>
  <c r="BB741" i="29"/>
  <c r="AN741" i="29"/>
  <c r="AX741" i="29"/>
  <c r="AO741" i="29"/>
  <c r="AZ741" i="29"/>
  <c r="AP741" i="29"/>
  <c r="BA741" i="29"/>
  <c r="AR741" i="29"/>
  <c r="BC741" i="29"/>
  <c r="AS741" i="29"/>
  <c r="AU741" i="29"/>
  <c r="AC742" i="29"/>
  <c r="AV741" i="29"/>
  <c r="B741" i="29"/>
  <c r="AD741" i="29" s="1"/>
  <c r="AI741" i="29" s="1"/>
  <c r="M741" i="29" s="1"/>
  <c r="AW741" i="29"/>
  <c r="S148" i="29"/>
  <c r="BI148" i="29" s="1"/>
  <c r="U148" i="29" s="1"/>
  <c r="T148" i="29" s="1"/>
  <c r="BO146" i="29"/>
  <c r="BN146" i="29"/>
  <c r="AM148" i="29"/>
  <c r="Y148" i="29" s="1"/>
  <c r="BK148" i="29" s="1"/>
  <c r="AA148" i="29" s="1"/>
  <c r="BU148" i="29" s="1"/>
  <c r="BR146" i="29"/>
  <c r="AF148" i="29"/>
  <c r="D148" i="29" s="1"/>
  <c r="BD148" i="29" s="1"/>
  <c r="F148" i="29" s="1"/>
  <c r="E148" i="29" s="1"/>
  <c r="AL148" i="29"/>
  <c r="V148" i="29" s="1"/>
  <c r="AJ148" i="29"/>
  <c r="P148" i="29" s="1"/>
  <c r="BH148" i="29" s="1"/>
  <c r="R148" i="29" s="1"/>
  <c r="Q148" i="29" s="1"/>
  <c r="AH148" i="29"/>
  <c r="J148" i="29" s="1"/>
  <c r="BF148" i="29" s="1"/>
  <c r="L148" i="29" s="1"/>
  <c r="BP146" i="29"/>
  <c r="BQ146" i="29"/>
  <c r="AG148" i="29"/>
  <c r="G148" i="29" s="1"/>
  <c r="BJ147" i="29"/>
  <c r="X147" i="29" s="1"/>
  <c r="W147" i="29" s="1"/>
  <c r="BI147" i="29"/>
  <c r="U147" i="29" s="1"/>
  <c r="T147" i="29" s="1"/>
  <c r="BO147" i="29"/>
  <c r="H147" i="29"/>
  <c r="BH147" i="29"/>
  <c r="R147" i="29" s="1"/>
  <c r="Q147" i="29" s="1"/>
  <c r="BS146" i="29"/>
  <c r="AI148" i="29"/>
  <c r="M148" i="29" s="1"/>
  <c r="AC150" i="29"/>
  <c r="AX149" i="29"/>
  <c r="AP149" i="29"/>
  <c r="AW149" i="29"/>
  <c r="AO149" i="29"/>
  <c r="AV149" i="29"/>
  <c r="AN149" i="29"/>
  <c r="BB149" i="29"/>
  <c r="AT149" i="29"/>
  <c r="AZ149" i="29"/>
  <c r="AR149" i="29"/>
  <c r="B149" i="29"/>
  <c r="AD149" i="29" s="1"/>
  <c r="AM149" i="29" s="1"/>
  <c r="Y149" i="29" s="1"/>
  <c r="BK149" i="29" s="1"/>
  <c r="AA149" i="29" s="1"/>
  <c r="C149" i="29"/>
  <c r="AE149" i="29" s="1"/>
  <c r="BC149" i="29"/>
  <c r="BA149" i="29"/>
  <c r="AU149" i="29"/>
  <c r="AS149" i="29"/>
  <c r="AQ149" i="29"/>
  <c r="AY149" i="29"/>
  <c r="BK147" i="29"/>
  <c r="AA147" i="29" s="1"/>
  <c r="BU147" i="29" s="1"/>
  <c r="BF147" i="29"/>
  <c r="L147" i="29" s="1"/>
  <c r="K147" i="29" s="1"/>
  <c r="BG147" i="29"/>
  <c r="O147" i="29" s="1"/>
  <c r="N147" i="29" s="1"/>
  <c r="BD147" i="29"/>
  <c r="F147" i="29" s="1"/>
  <c r="E147" i="29" s="1"/>
  <c r="BN147" i="29"/>
  <c r="BL146" i="29"/>
  <c r="BR739" i="29" l="1"/>
  <c r="BR147" i="29"/>
  <c r="AB738" i="29"/>
  <c r="BG741" i="29"/>
  <c r="O741" i="29" s="1"/>
  <c r="N741" i="29" s="1"/>
  <c r="BH740" i="29"/>
  <c r="R740" i="29" s="1"/>
  <c r="Q740" i="29" s="1"/>
  <c r="AK741" i="29"/>
  <c r="S741" i="29" s="1"/>
  <c r="AG741" i="29"/>
  <c r="G741" i="29" s="1"/>
  <c r="AR742" i="29"/>
  <c r="AZ742" i="29"/>
  <c r="AC743" i="29"/>
  <c r="AU742" i="29"/>
  <c r="BC742" i="29"/>
  <c r="B742" i="29"/>
  <c r="AD742" i="29" s="1"/>
  <c r="AI742" i="29" s="1"/>
  <c r="AS742" i="29"/>
  <c r="C742" i="29"/>
  <c r="AE742" i="29" s="1"/>
  <c r="AT742" i="29"/>
  <c r="AV742" i="29"/>
  <c r="AW742" i="29"/>
  <c r="AN742" i="29"/>
  <c r="AX742" i="29"/>
  <c r="AO742" i="29"/>
  <c r="AY742" i="29"/>
  <c r="BB742" i="29"/>
  <c r="AP742" i="29"/>
  <c r="AQ742" i="29"/>
  <c r="BA742" i="29"/>
  <c r="BN739" i="29"/>
  <c r="AL741" i="29"/>
  <c r="V741" i="29" s="1"/>
  <c r="Z739" i="29"/>
  <c r="BL739" i="29"/>
  <c r="AF741" i="29"/>
  <c r="D741" i="29" s="1"/>
  <c r="BI740" i="29"/>
  <c r="U740" i="29" s="1"/>
  <c r="T740" i="29" s="1"/>
  <c r="BE740" i="29"/>
  <c r="I740" i="29" s="1"/>
  <c r="H740" i="29" s="1"/>
  <c r="BF740" i="29"/>
  <c r="L740" i="29" s="1"/>
  <c r="K740" i="29" s="1"/>
  <c r="AJ741" i="29"/>
  <c r="P741" i="29" s="1"/>
  <c r="AM741" i="29"/>
  <c r="Y741" i="29" s="1"/>
  <c r="AH741" i="29"/>
  <c r="J741" i="29" s="1"/>
  <c r="BJ740" i="29"/>
  <c r="X740" i="29" s="1"/>
  <c r="W740" i="29" s="1"/>
  <c r="BD740" i="29"/>
  <c r="F740" i="29" s="1"/>
  <c r="E740" i="29" s="1"/>
  <c r="BT739" i="29"/>
  <c r="BQ740" i="29"/>
  <c r="BK740" i="29"/>
  <c r="AA740" i="29" s="1"/>
  <c r="BU740" i="29"/>
  <c r="BQ147" i="29"/>
  <c r="BP147" i="29"/>
  <c r="AB146" i="29"/>
  <c r="K148" i="29"/>
  <c r="BP148" i="29"/>
  <c r="BT147" i="29"/>
  <c r="AH149" i="29"/>
  <c r="J149" i="29" s="1"/>
  <c r="BF149" i="29" s="1"/>
  <c r="L149" i="29" s="1"/>
  <c r="K149" i="29" s="1"/>
  <c r="AK149" i="29"/>
  <c r="S149" i="29" s="1"/>
  <c r="BI149" i="29" s="1"/>
  <c r="U149" i="29" s="1"/>
  <c r="T149" i="29" s="1"/>
  <c r="BG148" i="29"/>
  <c r="O148" i="29" s="1"/>
  <c r="N148" i="29" s="1"/>
  <c r="BE148" i="29"/>
  <c r="I148" i="29" s="1"/>
  <c r="H148" i="29" s="1"/>
  <c r="AF149" i="29"/>
  <c r="D149" i="29" s="1"/>
  <c r="BU149" i="29"/>
  <c r="Z149" i="29"/>
  <c r="Z147" i="29"/>
  <c r="BL147" i="29"/>
  <c r="Z148" i="29"/>
  <c r="BL148" i="29"/>
  <c r="AL149" i="29"/>
  <c r="V149" i="29" s="1"/>
  <c r="BJ148" i="29"/>
  <c r="X148" i="29" s="1"/>
  <c r="W148" i="29" s="1"/>
  <c r="AG149" i="29"/>
  <c r="G149" i="29" s="1"/>
  <c r="BS147" i="29"/>
  <c r="BS148" i="29"/>
  <c r="AI149" i="29"/>
  <c r="M149" i="29" s="1"/>
  <c r="BN148" i="29"/>
  <c r="BR148" i="29"/>
  <c r="AJ149" i="29"/>
  <c r="P149" i="29" s="1"/>
  <c r="BB150" i="29"/>
  <c r="AT150" i="29"/>
  <c r="BA150" i="29"/>
  <c r="AS150" i="29"/>
  <c r="C150" i="29"/>
  <c r="AE150" i="29" s="1"/>
  <c r="AZ150" i="29"/>
  <c r="AR150" i="29"/>
  <c r="B150" i="29"/>
  <c r="AD150" i="29" s="1"/>
  <c r="AG150" i="29" s="1"/>
  <c r="AC151" i="29"/>
  <c r="AX150" i="29"/>
  <c r="AP150" i="29"/>
  <c r="AV150" i="29"/>
  <c r="AN150" i="29"/>
  <c r="BC150" i="29"/>
  <c r="AW150" i="29"/>
  <c r="AU150" i="29"/>
  <c r="AY150" i="29"/>
  <c r="AQ150" i="29"/>
  <c r="AO150" i="29"/>
  <c r="M742" i="29" l="1"/>
  <c r="AJ742" i="29"/>
  <c r="P742" i="29" s="1"/>
  <c r="AH742" i="29"/>
  <c r="J742" i="29" s="1"/>
  <c r="BF742" i="29" s="1"/>
  <c r="L742" i="29" s="1"/>
  <c r="K742" i="29" s="1"/>
  <c r="AB147" i="29"/>
  <c r="BO740" i="29"/>
  <c r="BR740" i="29"/>
  <c r="BS740" i="29"/>
  <c r="BO148" i="29"/>
  <c r="BG742" i="29"/>
  <c r="O742" i="29" s="1"/>
  <c r="N742" i="29" s="1"/>
  <c r="Z740" i="29"/>
  <c r="BL740" i="29"/>
  <c r="BE741" i="29"/>
  <c r="I741" i="29" s="1"/>
  <c r="H741" i="29" s="1"/>
  <c r="BK741" i="29"/>
  <c r="AA741" i="29" s="1"/>
  <c r="BU741" i="29" s="1"/>
  <c r="BH741" i="29"/>
  <c r="R741" i="29" s="1"/>
  <c r="Q741" i="29" s="1"/>
  <c r="AF742" i="29"/>
  <c r="D742" i="29" s="1"/>
  <c r="BI741" i="29"/>
  <c r="U741" i="29" s="1"/>
  <c r="T741" i="29" s="1"/>
  <c r="BD741" i="29"/>
  <c r="F741" i="29" s="1"/>
  <c r="E741" i="29" s="1"/>
  <c r="AG742" i="29"/>
  <c r="G742" i="29" s="1"/>
  <c r="AL742" i="29"/>
  <c r="V742" i="29" s="1"/>
  <c r="BP740" i="29"/>
  <c r="AK742" i="29"/>
  <c r="S742" i="29" s="1"/>
  <c r="BT740" i="29"/>
  <c r="BF741" i="29"/>
  <c r="L741" i="29" s="1"/>
  <c r="K741" i="29" s="1"/>
  <c r="BJ741" i="29"/>
  <c r="X741" i="29" s="1"/>
  <c r="W741" i="29" s="1"/>
  <c r="AM742" i="29"/>
  <c r="Y742" i="29" s="1"/>
  <c r="BN740" i="29"/>
  <c r="AB739" i="29"/>
  <c r="AS743" i="29"/>
  <c r="BA743" i="29"/>
  <c r="AN743" i="29"/>
  <c r="AV743" i="29"/>
  <c r="AW743" i="29"/>
  <c r="AC744" i="29"/>
  <c r="AX743" i="29"/>
  <c r="AO743" i="29"/>
  <c r="AY743" i="29"/>
  <c r="AP743" i="29"/>
  <c r="AZ743" i="29"/>
  <c r="AQ743" i="29"/>
  <c r="BB743" i="29"/>
  <c r="B743" i="29"/>
  <c r="AD743" i="29" s="1"/>
  <c r="AF743" i="29" s="1"/>
  <c r="D743" i="29" s="1"/>
  <c r="AR743" i="29"/>
  <c r="BC743" i="29"/>
  <c r="C743" i="29"/>
  <c r="AE743" i="29" s="1"/>
  <c r="AT743" i="29"/>
  <c r="AU743" i="29"/>
  <c r="BQ741" i="29"/>
  <c r="G150" i="29"/>
  <c r="BS149" i="29"/>
  <c r="AK150" i="29"/>
  <c r="S150" i="29" s="1"/>
  <c r="BI150" i="29" s="1"/>
  <c r="U150" i="29" s="1"/>
  <c r="AL150" i="29"/>
  <c r="V150" i="29" s="1"/>
  <c r="BJ150" i="29" s="1"/>
  <c r="X150" i="29" s="1"/>
  <c r="W150" i="29" s="1"/>
  <c r="AF150" i="29"/>
  <c r="D150" i="29" s="1"/>
  <c r="AM150" i="29"/>
  <c r="Y150" i="29" s="1"/>
  <c r="BQ148" i="29"/>
  <c r="BE150" i="29"/>
  <c r="I150" i="29" s="1"/>
  <c r="H150" i="29" s="1"/>
  <c r="BD149" i="29"/>
  <c r="BE149" i="29"/>
  <c r="I149" i="29" s="1"/>
  <c r="H149" i="29" s="1"/>
  <c r="AH150" i="29"/>
  <c r="J150" i="29" s="1"/>
  <c r="AY151" i="29"/>
  <c r="AQ151" i="29"/>
  <c r="AC152" i="29"/>
  <c r="AX151" i="29"/>
  <c r="AP151" i="29"/>
  <c r="AW151" i="29"/>
  <c r="AO151" i="29"/>
  <c r="BC151" i="29"/>
  <c r="AU151" i="29"/>
  <c r="BA151" i="29"/>
  <c r="AS151" i="29"/>
  <c r="B151" i="29"/>
  <c r="AD151" i="29" s="1"/>
  <c r="AL151" i="29" s="1"/>
  <c r="AN151" i="29"/>
  <c r="C151" i="29"/>
  <c r="AE151" i="29" s="1"/>
  <c r="AZ151" i="29"/>
  <c r="AV151" i="29"/>
  <c r="AR151" i="29"/>
  <c r="AT151" i="29"/>
  <c r="BB151" i="29"/>
  <c r="BT148" i="29"/>
  <c r="BG149" i="29"/>
  <c r="O149" i="29" s="1"/>
  <c r="N149" i="29" s="1"/>
  <c r="BH149" i="29"/>
  <c r="R149" i="29" s="1"/>
  <c r="Q149" i="29" s="1"/>
  <c r="AI150" i="29"/>
  <c r="M150" i="29" s="1"/>
  <c r="BJ149" i="29"/>
  <c r="X149" i="29" s="1"/>
  <c r="W149" i="29" s="1"/>
  <c r="AJ150" i="29"/>
  <c r="P150" i="29" s="1"/>
  <c r="BP149" i="29"/>
  <c r="BQ149" i="29" l="1"/>
  <c r="BS741" i="29"/>
  <c r="AB740" i="29"/>
  <c r="BT741" i="29"/>
  <c r="BQ742" i="29"/>
  <c r="BN741" i="29"/>
  <c r="AB148" i="29"/>
  <c r="BT149" i="29"/>
  <c r="BD743" i="29"/>
  <c r="F743" i="29" s="1"/>
  <c r="E743" i="29" s="1"/>
  <c r="BP741" i="29"/>
  <c r="AS744" i="29"/>
  <c r="BA744" i="29"/>
  <c r="AT744" i="29"/>
  <c r="BB744" i="29"/>
  <c r="AU744" i="29"/>
  <c r="BC744" i="29"/>
  <c r="AN744" i="29"/>
  <c r="AV744" i="29"/>
  <c r="AO744" i="29"/>
  <c r="AW744" i="29"/>
  <c r="B744" i="29"/>
  <c r="AD744" i="29" s="1"/>
  <c r="AM744" i="29" s="1"/>
  <c r="Y744" i="29" s="1"/>
  <c r="AP744" i="29"/>
  <c r="AX744" i="29"/>
  <c r="C744" i="29"/>
  <c r="AE744" i="29" s="1"/>
  <c r="AJ744" i="29"/>
  <c r="P744" i="29" s="1"/>
  <c r="AC745" i="29"/>
  <c r="AQ744" i="29"/>
  <c r="AR744" i="29"/>
  <c r="AY744" i="29"/>
  <c r="AZ744" i="29"/>
  <c r="AK743" i="29"/>
  <c r="S743" i="29" s="1"/>
  <c r="BP742" i="29"/>
  <c r="AJ743" i="29"/>
  <c r="P743" i="29" s="1"/>
  <c r="AG743" i="29"/>
  <c r="G743" i="29" s="1"/>
  <c r="BI742" i="29"/>
  <c r="U742" i="29" s="1"/>
  <c r="T742" i="29" s="1"/>
  <c r="BO741" i="29"/>
  <c r="BK742" i="29"/>
  <c r="AA742" i="29" s="1"/>
  <c r="BU742" i="29" s="1"/>
  <c r="BJ742" i="29"/>
  <c r="X742" i="29" s="1"/>
  <c r="W742" i="29" s="1"/>
  <c r="BD742" i="29"/>
  <c r="F742" i="29" s="1"/>
  <c r="E742" i="29" s="1"/>
  <c r="BL741" i="29"/>
  <c r="Z741" i="29"/>
  <c r="AM743" i="29"/>
  <c r="Y743" i="29" s="1"/>
  <c r="AI743" i="29"/>
  <c r="M743" i="29" s="1"/>
  <c r="AL743" i="29"/>
  <c r="V743" i="29" s="1"/>
  <c r="BE742" i="29"/>
  <c r="I742" i="29" s="1"/>
  <c r="H742" i="29" s="1"/>
  <c r="BH742" i="29"/>
  <c r="R742" i="29" s="1"/>
  <c r="Q742" i="29" s="1"/>
  <c r="AH743" i="29"/>
  <c r="J743" i="29" s="1"/>
  <c r="BR741" i="29"/>
  <c r="BR149" i="29"/>
  <c r="BO150" i="29"/>
  <c r="BT150" i="29"/>
  <c r="BO149" i="29"/>
  <c r="T150" i="29"/>
  <c r="BS150" i="29"/>
  <c r="V151" i="29"/>
  <c r="BJ151" i="29" s="1"/>
  <c r="X151" i="29" s="1"/>
  <c r="W151" i="29" s="1"/>
  <c r="BH150" i="29"/>
  <c r="R150" i="29" s="1"/>
  <c r="Q150" i="29" s="1"/>
  <c r="AK151" i="29"/>
  <c r="S151" i="29" s="1"/>
  <c r="BK150" i="29"/>
  <c r="AA150" i="29" s="1"/>
  <c r="BU150" i="29" s="1"/>
  <c r="AV152" i="29"/>
  <c r="AN152" i="29"/>
  <c r="BC152" i="29"/>
  <c r="AU152" i="29"/>
  <c r="BB152" i="29"/>
  <c r="AT152" i="29"/>
  <c r="C152" i="29"/>
  <c r="AE152" i="29" s="1"/>
  <c r="AZ152" i="29"/>
  <c r="AR152" i="29"/>
  <c r="AC153" i="29"/>
  <c r="AX152" i="29"/>
  <c r="AP152" i="29"/>
  <c r="AQ152" i="29"/>
  <c r="AO152" i="29"/>
  <c r="B152" i="29"/>
  <c r="AD152" i="29" s="1"/>
  <c r="AM152" i="29" s="1"/>
  <c r="Y152" i="29" s="1"/>
  <c r="BA152" i="29"/>
  <c r="AY152" i="29"/>
  <c r="AW152" i="29"/>
  <c r="AS152" i="29"/>
  <c r="AF151" i="29"/>
  <c r="D151" i="29" s="1"/>
  <c r="AI151" i="29"/>
  <c r="M151" i="29" s="1"/>
  <c r="AG151" i="29"/>
  <c r="G151" i="29" s="1"/>
  <c r="AJ151" i="29"/>
  <c r="P151" i="29" s="1"/>
  <c r="F149" i="29"/>
  <c r="BL149" i="29"/>
  <c r="BG150" i="29"/>
  <c r="O150" i="29" s="1"/>
  <c r="N150" i="29" s="1"/>
  <c r="AM151" i="29"/>
  <c r="Y151" i="29" s="1"/>
  <c r="BK151" i="29" s="1"/>
  <c r="AA151" i="29" s="1"/>
  <c r="BD150" i="29"/>
  <c r="F150" i="29" s="1"/>
  <c r="E150" i="29" s="1"/>
  <c r="BN150" i="29"/>
  <c r="AH151" i="29"/>
  <c r="J151" i="29" s="1"/>
  <c r="BF150" i="29"/>
  <c r="L150" i="29" s="1"/>
  <c r="K150" i="29" s="1"/>
  <c r="AG744" i="29" l="1"/>
  <c r="G744" i="29" s="1"/>
  <c r="AI744" i="29"/>
  <c r="M744" i="29" s="1"/>
  <c r="AB741" i="29"/>
  <c r="BT742" i="29"/>
  <c r="BR742" i="29"/>
  <c r="BS742" i="29"/>
  <c r="BK744" i="29"/>
  <c r="AA744" i="29" s="1"/>
  <c r="BU744" i="29" s="1"/>
  <c r="BG744" i="29"/>
  <c r="O744" i="29" s="1"/>
  <c r="N744" i="29" s="1"/>
  <c r="BK743" i="29"/>
  <c r="AA743" i="29" s="1"/>
  <c r="BU743" i="29" s="1"/>
  <c r="Z742" i="29"/>
  <c r="BL742" i="29"/>
  <c r="BI743" i="29"/>
  <c r="U743" i="29" s="1"/>
  <c r="T743" i="29" s="1"/>
  <c r="AL744" i="29"/>
  <c r="V744" i="29" s="1"/>
  <c r="BH743" i="29"/>
  <c r="R743" i="29" s="1"/>
  <c r="Q743" i="29" s="1"/>
  <c r="BF743" i="29"/>
  <c r="L743" i="29" s="1"/>
  <c r="K743" i="29" s="1"/>
  <c r="AF744" i="29"/>
  <c r="D744" i="29" s="1"/>
  <c r="BE744" i="29"/>
  <c r="I744" i="29" s="1"/>
  <c r="H744" i="29" s="1"/>
  <c r="BO744" i="29"/>
  <c r="BN742" i="29"/>
  <c r="AH744" i="29"/>
  <c r="J744" i="29" s="1"/>
  <c r="AK744" i="29"/>
  <c r="S744" i="29" s="1"/>
  <c r="BH744" i="29"/>
  <c r="R744" i="29" s="1"/>
  <c r="Q744" i="29" s="1"/>
  <c r="BG743" i="29"/>
  <c r="O743" i="29" s="1"/>
  <c r="N743" i="29" s="1"/>
  <c r="BJ743" i="29"/>
  <c r="X743" i="29" s="1"/>
  <c r="W743" i="29" s="1"/>
  <c r="BO742" i="29"/>
  <c r="BE743" i="29"/>
  <c r="I743" i="29" s="1"/>
  <c r="H743" i="29" s="1"/>
  <c r="AT745" i="29"/>
  <c r="BB745" i="29"/>
  <c r="AU745" i="29"/>
  <c r="BC745" i="29"/>
  <c r="AN745" i="29"/>
  <c r="AV745" i="29"/>
  <c r="AO745" i="29"/>
  <c r="AW745" i="29"/>
  <c r="B745" i="29"/>
  <c r="AD745" i="29" s="1"/>
  <c r="AH745" i="29" s="1"/>
  <c r="AP745" i="29"/>
  <c r="AX745" i="29"/>
  <c r="C745" i="29"/>
  <c r="AE745" i="29" s="1"/>
  <c r="AQ745" i="29"/>
  <c r="AY745" i="29"/>
  <c r="BA745" i="29"/>
  <c r="AC746" i="29"/>
  <c r="AR745" i="29"/>
  <c r="AS745" i="29"/>
  <c r="AZ745" i="29"/>
  <c r="BN743" i="29"/>
  <c r="BR150" i="29"/>
  <c r="BT151" i="29"/>
  <c r="BP150" i="29"/>
  <c r="AH152" i="29"/>
  <c r="J152" i="29" s="1"/>
  <c r="Z150" i="29"/>
  <c r="BL150" i="29"/>
  <c r="AF152" i="29"/>
  <c r="D152" i="29" s="1"/>
  <c r="BF151" i="29"/>
  <c r="L151" i="29" s="1"/>
  <c r="K151" i="29" s="1"/>
  <c r="AJ152" i="29"/>
  <c r="P152" i="29" s="1"/>
  <c r="BG151" i="29"/>
  <c r="O151" i="29" s="1"/>
  <c r="N151" i="29" s="1"/>
  <c r="BI151" i="29"/>
  <c r="U151" i="29" s="1"/>
  <c r="T151" i="29" s="1"/>
  <c r="BS151" i="29"/>
  <c r="AG152" i="29"/>
  <c r="G152" i="29" s="1"/>
  <c r="E149" i="29"/>
  <c r="BN149" i="29"/>
  <c r="AB149" i="29" s="1"/>
  <c r="BH151" i="29"/>
  <c r="R151" i="29" s="1"/>
  <c r="Q151" i="29" s="1"/>
  <c r="BE151" i="29"/>
  <c r="I151" i="29" s="1"/>
  <c r="H151" i="29" s="1"/>
  <c r="BU151" i="29"/>
  <c r="Z151" i="29"/>
  <c r="BK152" i="29"/>
  <c r="AA152" i="29" s="1"/>
  <c r="BU152" i="29" s="1"/>
  <c r="AI152" i="29"/>
  <c r="M152" i="29" s="1"/>
  <c r="AL152" i="29"/>
  <c r="V152" i="29" s="1"/>
  <c r="BD151" i="29"/>
  <c r="F151" i="29" s="1"/>
  <c r="E151" i="29" s="1"/>
  <c r="BQ150" i="29"/>
  <c r="AK152" i="29"/>
  <c r="S152" i="29" s="1"/>
  <c r="BA153" i="29"/>
  <c r="AS153" i="29"/>
  <c r="B153" i="29"/>
  <c r="AD153" i="29" s="1"/>
  <c r="AL153" i="29" s="1"/>
  <c r="AZ153" i="29"/>
  <c r="AR153" i="29"/>
  <c r="AY153" i="29"/>
  <c r="AQ153" i="29"/>
  <c r="AW153" i="29"/>
  <c r="AO153" i="29"/>
  <c r="BC153" i="29"/>
  <c r="AU153" i="29"/>
  <c r="AT153" i="29"/>
  <c r="AP153" i="29"/>
  <c r="AN153" i="29"/>
  <c r="BB153" i="29"/>
  <c r="AC154" i="29"/>
  <c r="AX153" i="29"/>
  <c r="AV153" i="29"/>
  <c r="C153" i="29"/>
  <c r="AE153" i="29" s="1"/>
  <c r="AM745" i="29" l="1"/>
  <c r="BR744" i="29"/>
  <c r="BP743" i="29"/>
  <c r="AB150" i="29"/>
  <c r="AG745" i="29"/>
  <c r="G745" i="29" s="1"/>
  <c r="BE745" i="29" s="1"/>
  <c r="I745" i="29" s="1"/>
  <c r="H745" i="29" s="1"/>
  <c r="AI745" i="29"/>
  <c r="M745" i="29" s="1"/>
  <c r="BG745" i="29" s="1"/>
  <c r="O745" i="29" s="1"/>
  <c r="N745" i="29" s="1"/>
  <c r="BS743" i="29"/>
  <c r="AF745" i="29"/>
  <c r="D745" i="29" s="1"/>
  <c r="BD745" i="29" s="1"/>
  <c r="F745" i="29" s="1"/>
  <c r="E745" i="29" s="1"/>
  <c r="AK745" i="29"/>
  <c r="S745" i="29" s="1"/>
  <c r="BI745" i="29" s="1"/>
  <c r="U745" i="29" s="1"/>
  <c r="BO743" i="29"/>
  <c r="BR743" i="29"/>
  <c r="J745" i="29"/>
  <c r="BQ743" i="29"/>
  <c r="Y745" i="29"/>
  <c r="BK745" i="29" s="1"/>
  <c r="AA745" i="29" s="1"/>
  <c r="BU745" i="29" s="1"/>
  <c r="BD744" i="29"/>
  <c r="F744" i="29" s="1"/>
  <c r="E744" i="29" s="1"/>
  <c r="AL745" i="29"/>
  <c r="V745" i="29" s="1"/>
  <c r="BI744" i="29"/>
  <c r="U744" i="29" s="1"/>
  <c r="T744" i="29" s="1"/>
  <c r="BL743" i="29"/>
  <c r="Z743" i="29"/>
  <c r="AJ745" i="29"/>
  <c r="P745" i="29" s="1"/>
  <c r="BF744" i="29"/>
  <c r="L744" i="29" s="1"/>
  <c r="K744" i="29" s="1"/>
  <c r="AU746" i="29"/>
  <c r="BC746" i="29"/>
  <c r="AN746" i="29"/>
  <c r="AV746" i="29"/>
  <c r="AO746" i="29"/>
  <c r="AW746" i="29"/>
  <c r="B746" i="29"/>
  <c r="AD746" i="29" s="1"/>
  <c r="AF746" i="29" s="1"/>
  <c r="AP746" i="29"/>
  <c r="AX746" i="29"/>
  <c r="C746" i="29"/>
  <c r="AE746" i="29" s="1"/>
  <c r="AQ746" i="29"/>
  <c r="AY746" i="29"/>
  <c r="AR746" i="29"/>
  <c r="AZ746" i="29"/>
  <c r="AC747" i="29"/>
  <c r="AT746" i="29"/>
  <c r="BA746" i="29"/>
  <c r="BB746" i="29"/>
  <c r="AS746" i="29"/>
  <c r="BT743" i="29"/>
  <c r="AB742" i="29"/>
  <c r="BJ744" i="29"/>
  <c r="X744" i="29" s="1"/>
  <c r="W744" i="29" s="1"/>
  <c r="BQ744" i="29"/>
  <c r="Z744" i="29"/>
  <c r="BN151" i="29"/>
  <c r="BO151" i="29"/>
  <c r="AJ153" i="29"/>
  <c r="P153" i="29" s="1"/>
  <c r="AG153" i="29"/>
  <c r="G153" i="29" s="1"/>
  <c r="AI153" i="29"/>
  <c r="M153" i="29" s="1"/>
  <c r="BL151" i="29"/>
  <c r="BH152" i="29"/>
  <c r="R152" i="29" s="1"/>
  <c r="Q152" i="29" s="1"/>
  <c r="Z152" i="29"/>
  <c r="BP151" i="29"/>
  <c r="AC155" i="29"/>
  <c r="AX154" i="29"/>
  <c r="AP154" i="29"/>
  <c r="AW154" i="29"/>
  <c r="AO154" i="29"/>
  <c r="AV154" i="29"/>
  <c r="AN154" i="29"/>
  <c r="BB154" i="29"/>
  <c r="AT154" i="29"/>
  <c r="C154" i="29"/>
  <c r="AE154" i="29" s="1"/>
  <c r="AZ154" i="29"/>
  <c r="AR154" i="29"/>
  <c r="AU154" i="29"/>
  <c r="AS154" i="29"/>
  <c r="AQ154" i="29"/>
  <c r="B154" i="29"/>
  <c r="AD154" i="29" s="1"/>
  <c r="AH154" i="29" s="1"/>
  <c r="BC154" i="29"/>
  <c r="BA154" i="29"/>
  <c r="AY154" i="29"/>
  <c r="AK153" i="29"/>
  <c r="S153" i="29" s="1"/>
  <c r="BE152" i="29"/>
  <c r="I152" i="29" s="1"/>
  <c r="H152" i="29" s="1"/>
  <c r="BD152" i="29"/>
  <c r="F152" i="29" s="1"/>
  <c r="E152" i="29" s="1"/>
  <c r="AH153" i="29"/>
  <c r="J153" i="29" s="1"/>
  <c r="BI152" i="29"/>
  <c r="U152" i="29" s="1"/>
  <c r="T152" i="29" s="1"/>
  <c r="AF153" i="29"/>
  <c r="D153" i="29" s="1"/>
  <c r="AM153" i="29"/>
  <c r="Y153" i="29" s="1"/>
  <c r="BJ152" i="29"/>
  <c r="X152" i="29" s="1"/>
  <c r="W152" i="29" s="1"/>
  <c r="BQ151" i="29"/>
  <c r="V153" i="29"/>
  <c r="BG152" i="29"/>
  <c r="O152" i="29" s="1"/>
  <c r="N152" i="29" s="1"/>
  <c r="BR151" i="29"/>
  <c r="BF152" i="29"/>
  <c r="L152" i="29" s="1"/>
  <c r="K152" i="29" s="1"/>
  <c r="BP744" i="29" l="1"/>
  <c r="AB743" i="29"/>
  <c r="T745" i="29"/>
  <c r="BS745" i="29"/>
  <c r="AL746" i="29"/>
  <c r="V746" i="29" s="1"/>
  <c r="BJ746" i="29" s="1"/>
  <c r="X746" i="29" s="1"/>
  <c r="W746" i="29" s="1"/>
  <c r="AJ746" i="29"/>
  <c r="BF745" i="29"/>
  <c r="L745" i="29" s="1"/>
  <c r="K745" i="29" s="1"/>
  <c r="AK746" i="29"/>
  <c r="S746" i="29" s="1"/>
  <c r="BO745" i="29"/>
  <c r="AH746" i="29"/>
  <c r="J746" i="29" s="1"/>
  <c r="BF746" i="29" s="1"/>
  <c r="L746" i="29" s="1"/>
  <c r="K746" i="29" s="1"/>
  <c r="BQ745" i="29"/>
  <c r="D746" i="29"/>
  <c r="AM746" i="29"/>
  <c r="Y746" i="29" s="1"/>
  <c r="BK746" i="29" s="1"/>
  <c r="AA746" i="29" s="1"/>
  <c r="BU746" i="29" s="1"/>
  <c r="BL744" i="29"/>
  <c r="AB151" i="29"/>
  <c r="BT744" i="29"/>
  <c r="AI746" i="29"/>
  <c r="M746" i="29" s="1"/>
  <c r="BG746" i="29" s="1"/>
  <c r="O746" i="29" s="1"/>
  <c r="N746" i="29" s="1"/>
  <c r="AG746" i="29"/>
  <c r="G746" i="29" s="1"/>
  <c r="BE746" i="29" s="1"/>
  <c r="I746" i="29" s="1"/>
  <c r="BN744" i="29"/>
  <c r="AB744" i="29" s="1"/>
  <c r="BD746" i="29"/>
  <c r="F746" i="29" s="1"/>
  <c r="E746" i="29" s="1"/>
  <c r="BN745" i="29"/>
  <c r="AN747" i="29"/>
  <c r="AV747" i="29"/>
  <c r="AO747" i="29"/>
  <c r="AW747" i="29"/>
  <c r="B747" i="29"/>
  <c r="AD747" i="29" s="1"/>
  <c r="AH747" i="29" s="1"/>
  <c r="AP747" i="29"/>
  <c r="AX747" i="29"/>
  <c r="C747" i="29"/>
  <c r="AE747" i="29" s="1"/>
  <c r="AQ747" i="29"/>
  <c r="AY747" i="29"/>
  <c r="AR747" i="29"/>
  <c r="AZ747" i="29"/>
  <c r="AC748" i="29"/>
  <c r="AS747" i="29"/>
  <c r="BA747" i="29"/>
  <c r="AT747" i="29"/>
  <c r="AU747" i="29"/>
  <c r="BB747" i="29"/>
  <c r="BC747" i="29"/>
  <c r="BH745" i="29"/>
  <c r="R745" i="29" s="1"/>
  <c r="Q745" i="29" s="1"/>
  <c r="BR745" i="29"/>
  <c r="BJ745" i="29"/>
  <c r="X745" i="29" s="1"/>
  <c r="W745" i="29" s="1"/>
  <c r="BL745" i="29"/>
  <c r="Z745" i="29"/>
  <c r="P746" i="29"/>
  <c r="BS744" i="29"/>
  <c r="BN152" i="29"/>
  <c r="J154" i="29"/>
  <c r="BF154" i="29" s="1"/>
  <c r="L154" i="29" s="1"/>
  <c r="K154" i="29" s="1"/>
  <c r="BO152" i="29"/>
  <c r="BR152" i="29"/>
  <c r="BQ152" i="29"/>
  <c r="BS152" i="29"/>
  <c r="BT152" i="29"/>
  <c r="BP152" i="29"/>
  <c r="AJ154" i="29"/>
  <c r="P154" i="29" s="1"/>
  <c r="BB155" i="29"/>
  <c r="AT155" i="29"/>
  <c r="BA155" i="29"/>
  <c r="AS155" i="29"/>
  <c r="C155" i="29"/>
  <c r="AE155" i="29" s="1"/>
  <c r="AZ155" i="29"/>
  <c r="AR155" i="29"/>
  <c r="B155" i="29"/>
  <c r="AD155" i="29" s="1"/>
  <c r="AH155" i="29" s="1"/>
  <c r="J155" i="29" s="1"/>
  <c r="AC156" i="29"/>
  <c r="AX155" i="29"/>
  <c r="AP155" i="29"/>
  <c r="AV155" i="29"/>
  <c r="AN155" i="29"/>
  <c r="AW155" i="29"/>
  <c r="AU155" i="29"/>
  <c r="AQ155" i="29"/>
  <c r="AO155" i="29"/>
  <c r="BC155" i="29"/>
  <c r="AY155" i="29"/>
  <c r="BK153" i="29"/>
  <c r="AA153" i="29" s="1"/>
  <c r="BU153" i="29" s="1"/>
  <c r="BL152" i="29"/>
  <c r="AG154" i="29"/>
  <c r="G154" i="29" s="1"/>
  <c r="AM154" i="29"/>
  <c r="Y154" i="29" s="1"/>
  <c r="BD153" i="29"/>
  <c r="F153" i="29" s="1"/>
  <c r="E153" i="29" s="1"/>
  <c r="AI154" i="29"/>
  <c r="M154" i="29" s="1"/>
  <c r="BJ153" i="29"/>
  <c r="X153" i="29" s="1"/>
  <c r="W153" i="29" s="1"/>
  <c r="BI153" i="29"/>
  <c r="U153" i="29" s="1"/>
  <c r="T153" i="29" s="1"/>
  <c r="AL154" i="29"/>
  <c r="V154" i="29" s="1"/>
  <c r="AK154" i="29"/>
  <c r="S154" i="29" s="1"/>
  <c r="AF154" i="29"/>
  <c r="D154" i="29" s="1"/>
  <c r="BG153" i="29"/>
  <c r="O153" i="29" s="1"/>
  <c r="N153" i="29" s="1"/>
  <c r="BF153" i="29"/>
  <c r="L153" i="29" s="1"/>
  <c r="K153" i="29" s="1"/>
  <c r="BE153" i="29"/>
  <c r="I153" i="29" s="1"/>
  <c r="H153" i="29" s="1"/>
  <c r="BH153" i="29"/>
  <c r="R153" i="29" s="1"/>
  <c r="Q153" i="29" s="1"/>
  <c r="BT745" i="29" l="1"/>
  <c r="J747" i="29"/>
  <c r="BF747" i="29" s="1"/>
  <c r="L747" i="29" s="1"/>
  <c r="K747" i="29" s="1"/>
  <c r="BI746" i="29"/>
  <c r="U746" i="29" s="1"/>
  <c r="T746" i="29" s="1"/>
  <c r="BP745" i="29"/>
  <c r="H746" i="29"/>
  <c r="BO746" i="29"/>
  <c r="BN746" i="29"/>
  <c r="BP746" i="29"/>
  <c r="AM747" i="29"/>
  <c r="Y747" i="29" s="1"/>
  <c r="AI747" i="29"/>
  <c r="M747" i="29" s="1"/>
  <c r="AG747" i="29"/>
  <c r="G747" i="29" s="1"/>
  <c r="AB745" i="29"/>
  <c r="AO748" i="29"/>
  <c r="AW748" i="29"/>
  <c r="B748" i="29"/>
  <c r="AD748" i="29" s="1"/>
  <c r="AH748" i="29" s="1"/>
  <c r="J748" i="29" s="1"/>
  <c r="AP748" i="29"/>
  <c r="AX748" i="29"/>
  <c r="C748" i="29"/>
  <c r="AE748" i="29" s="1"/>
  <c r="AQ748" i="29"/>
  <c r="AY748" i="29"/>
  <c r="AR748" i="29"/>
  <c r="AZ748" i="29"/>
  <c r="AC749" i="29"/>
  <c r="AS748" i="29"/>
  <c r="BA748" i="29"/>
  <c r="AT748" i="29"/>
  <c r="BB748" i="29"/>
  <c r="AN748" i="29"/>
  <c r="AU748" i="29"/>
  <c r="AV748" i="29"/>
  <c r="BC748" i="29"/>
  <c r="BL746" i="29"/>
  <c r="Z746" i="29"/>
  <c r="AJ747" i="29"/>
  <c r="P747" i="29" s="1"/>
  <c r="BT746" i="29"/>
  <c r="AL747" i="29"/>
  <c r="V747" i="29" s="1"/>
  <c r="AK747" i="29"/>
  <c r="S747" i="29" s="1"/>
  <c r="AF747" i="29"/>
  <c r="D747" i="29" s="1"/>
  <c r="BQ746" i="29"/>
  <c r="BH746" i="29"/>
  <c r="R746" i="29" s="1"/>
  <c r="Q746" i="29" s="1"/>
  <c r="AB152" i="29"/>
  <c r="BR153" i="29"/>
  <c r="BP153" i="29"/>
  <c r="BP154" i="29"/>
  <c r="BO153" i="29"/>
  <c r="AG155" i="29"/>
  <c r="G155" i="29" s="1"/>
  <c r="AF155" i="29"/>
  <c r="D155" i="29" s="1"/>
  <c r="BD155" i="29" s="1"/>
  <c r="F155" i="29" s="1"/>
  <c r="E155" i="29" s="1"/>
  <c r="AM155" i="29"/>
  <c r="Y155" i="29" s="1"/>
  <c r="BT153" i="29"/>
  <c r="AL155" i="29"/>
  <c r="V155" i="29" s="1"/>
  <c r="BQ153" i="29"/>
  <c r="Z153" i="29"/>
  <c r="BL153" i="29"/>
  <c r="BG154" i="29"/>
  <c r="O154" i="29" s="1"/>
  <c r="N154" i="29" s="1"/>
  <c r="AI155" i="29"/>
  <c r="M155" i="29" s="1"/>
  <c r="BD154" i="29"/>
  <c r="F154" i="29" s="1"/>
  <c r="E154" i="29" s="1"/>
  <c r="BN153" i="29"/>
  <c r="AY156" i="29"/>
  <c r="AQ156" i="29"/>
  <c r="AC157" i="29"/>
  <c r="AX156" i="29"/>
  <c r="AP156" i="29"/>
  <c r="AW156" i="29"/>
  <c r="AO156" i="29"/>
  <c r="BC156" i="29"/>
  <c r="AU156" i="29"/>
  <c r="BA156" i="29"/>
  <c r="AS156" i="29"/>
  <c r="B156" i="29"/>
  <c r="AD156" i="29" s="1"/>
  <c r="AL156" i="29" s="1"/>
  <c r="AZ156" i="29"/>
  <c r="AV156" i="29"/>
  <c r="AT156" i="29"/>
  <c r="AN156" i="29"/>
  <c r="C156" i="29"/>
  <c r="AE156" i="29" s="1"/>
  <c r="BB156" i="29"/>
  <c r="AR156" i="29"/>
  <c r="BI154" i="29"/>
  <c r="U154" i="29" s="1"/>
  <c r="T154" i="29" s="1"/>
  <c r="BF155" i="29"/>
  <c r="L155" i="29" s="1"/>
  <c r="K155" i="29" s="1"/>
  <c r="BH154" i="29"/>
  <c r="R154" i="29" s="1"/>
  <c r="Q154" i="29" s="1"/>
  <c r="BJ154" i="29"/>
  <c r="X154" i="29" s="1"/>
  <c r="W154" i="29" s="1"/>
  <c r="BK154" i="29"/>
  <c r="AA154" i="29" s="1"/>
  <c r="BU154" i="29" s="1"/>
  <c r="AJ155" i="29"/>
  <c r="P155" i="29" s="1"/>
  <c r="BS153" i="29"/>
  <c r="BE154" i="29"/>
  <c r="I154" i="29" s="1"/>
  <c r="H154" i="29" s="1"/>
  <c r="BO154" i="29"/>
  <c r="AK155" i="29"/>
  <c r="S155" i="29" s="1"/>
  <c r="AM748" i="29" l="1"/>
  <c r="Y748" i="29" s="1"/>
  <c r="AF748" i="29"/>
  <c r="D748" i="29" s="1"/>
  <c r="BP747" i="29"/>
  <c r="BS746" i="29"/>
  <c r="AJ748" i="29"/>
  <c r="P748" i="29" s="1"/>
  <c r="BH748" i="29" s="1"/>
  <c r="R748" i="29" s="1"/>
  <c r="Q748" i="29" s="1"/>
  <c r="BQ154" i="29"/>
  <c r="AL748" i="29"/>
  <c r="V748" i="29" s="1"/>
  <c r="BJ748" i="29" s="1"/>
  <c r="X748" i="29" s="1"/>
  <c r="W748" i="29" s="1"/>
  <c r="AG748" i="29"/>
  <c r="G748" i="29" s="1"/>
  <c r="BE748" i="29" s="1"/>
  <c r="I748" i="29" s="1"/>
  <c r="H748" i="29" s="1"/>
  <c r="AI748" i="29"/>
  <c r="M748" i="29" s="1"/>
  <c r="BG748" i="29" s="1"/>
  <c r="O748" i="29" s="1"/>
  <c r="N748" i="29" s="1"/>
  <c r="AK748" i="29"/>
  <c r="S748" i="29" s="1"/>
  <c r="BI748" i="29" s="1"/>
  <c r="U748" i="29" s="1"/>
  <c r="T748" i="29" s="1"/>
  <c r="BF748" i="29"/>
  <c r="L748" i="29" s="1"/>
  <c r="K748" i="29" s="1"/>
  <c r="BJ747" i="29"/>
  <c r="X747" i="29" s="1"/>
  <c r="W747" i="29" s="1"/>
  <c r="BK748" i="29"/>
  <c r="AA748" i="29" s="1"/>
  <c r="B749" i="29"/>
  <c r="AD749" i="29" s="1"/>
  <c r="AH749" i="29" s="1"/>
  <c r="J749" i="29" s="1"/>
  <c r="AP749" i="29"/>
  <c r="AX749" i="29"/>
  <c r="C749" i="29"/>
  <c r="AE749" i="29" s="1"/>
  <c r="AQ749" i="29"/>
  <c r="AY749" i="29"/>
  <c r="AR749" i="29"/>
  <c r="AZ749" i="29"/>
  <c r="AC750" i="29"/>
  <c r="AS749" i="29"/>
  <c r="BA749" i="29"/>
  <c r="AT749" i="29"/>
  <c r="BB749" i="29"/>
  <c r="AU749" i="29"/>
  <c r="BC749" i="29"/>
  <c r="AN749" i="29"/>
  <c r="AO749" i="29"/>
  <c r="AV749" i="29"/>
  <c r="AW749" i="29"/>
  <c r="BD747" i="29"/>
  <c r="F747" i="29" s="1"/>
  <c r="E747" i="29" s="1"/>
  <c r="BH747" i="29"/>
  <c r="R747" i="29" s="1"/>
  <c r="Q747" i="29" s="1"/>
  <c r="BD748" i="29"/>
  <c r="F748" i="29" s="1"/>
  <c r="E748" i="29" s="1"/>
  <c r="BG747" i="29"/>
  <c r="O747" i="29" s="1"/>
  <c r="N747" i="29" s="1"/>
  <c r="BQ747" i="29"/>
  <c r="BR746" i="29"/>
  <c r="AB746" i="29" s="1"/>
  <c r="BK747" i="29"/>
  <c r="AA747" i="29" s="1"/>
  <c r="BU747" i="29" s="1"/>
  <c r="BI747" i="29"/>
  <c r="U747" i="29" s="1"/>
  <c r="T747" i="29" s="1"/>
  <c r="BE747" i="29"/>
  <c r="I747" i="29" s="1"/>
  <c r="H747" i="29" s="1"/>
  <c r="BR154" i="29"/>
  <c r="AI156" i="29"/>
  <c r="M156" i="29" s="1"/>
  <c r="BT154" i="29"/>
  <c r="AK156" i="29"/>
  <c r="S156" i="29" s="1"/>
  <c r="AG156" i="29"/>
  <c r="G156" i="29" s="1"/>
  <c r="BE156" i="29" s="1"/>
  <c r="I156" i="29" s="1"/>
  <c r="H156" i="29" s="1"/>
  <c r="BN155" i="29"/>
  <c r="BS154" i="29"/>
  <c r="BI155" i="29"/>
  <c r="U155" i="29" s="1"/>
  <c r="T155" i="29" s="1"/>
  <c r="BK155" i="29"/>
  <c r="AA155" i="29" s="1"/>
  <c r="BU155" i="29" s="1"/>
  <c r="AF156" i="29"/>
  <c r="D156" i="29" s="1"/>
  <c r="BE155" i="29"/>
  <c r="I155" i="29" s="1"/>
  <c r="H155" i="29" s="1"/>
  <c r="Z154" i="29"/>
  <c r="BL154" i="29"/>
  <c r="AB153" i="29"/>
  <c r="AV157" i="29"/>
  <c r="AN157" i="29"/>
  <c r="BC157" i="29"/>
  <c r="AU157" i="29"/>
  <c r="BB157" i="29"/>
  <c r="AT157" i="29"/>
  <c r="C157" i="29"/>
  <c r="AE157" i="29" s="1"/>
  <c r="AZ157" i="29"/>
  <c r="AR157" i="29"/>
  <c r="AC158" i="29"/>
  <c r="AX157" i="29"/>
  <c r="AP157" i="29"/>
  <c r="BA157" i="29"/>
  <c r="AY157" i="29"/>
  <c r="AW157" i="29"/>
  <c r="AQ157" i="29"/>
  <c r="AO157" i="29"/>
  <c r="B157" i="29"/>
  <c r="AD157" i="29" s="1"/>
  <c r="AI157" i="29" s="1"/>
  <c r="AS157" i="29"/>
  <c r="AH156" i="29"/>
  <c r="J156" i="29" s="1"/>
  <c r="BP155" i="29"/>
  <c r="AJ156" i="29"/>
  <c r="P156" i="29" s="1"/>
  <c r="BN154" i="29"/>
  <c r="BH155" i="29"/>
  <c r="R155" i="29" s="1"/>
  <c r="Q155" i="29" s="1"/>
  <c r="AM156" i="29"/>
  <c r="Y156" i="29" s="1"/>
  <c r="BK156" i="29" s="1"/>
  <c r="AA156" i="29" s="1"/>
  <c r="BJ155" i="29"/>
  <c r="X155" i="29" s="1"/>
  <c r="W155" i="29" s="1"/>
  <c r="V156" i="29"/>
  <c r="BG155" i="29"/>
  <c r="O155" i="29" s="1"/>
  <c r="N155" i="29" s="1"/>
  <c r="BT747" i="29" l="1"/>
  <c r="AB154" i="29"/>
  <c r="BS747" i="29"/>
  <c r="BN747" i="29"/>
  <c r="BQ748" i="29"/>
  <c r="BF749" i="29"/>
  <c r="L749" i="29" s="1"/>
  <c r="K749" i="29" s="1"/>
  <c r="BP749" i="29"/>
  <c r="AK749" i="29"/>
  <c r="S749" i="29" s="1"/>
  <c r="BN748" i="29"/>
  <c r="AL749" i="29"/>
  <c r="V749" i="29" s="1"/>
  <c r="Z748" i="29"/>
  <c r="BL748" i="29"/>
  <c r="AJ749" i="29"/>
  <c r="P749" i="29" s="1"/>
  <c r="BR747" i="29"/>
  <c r="AG749" i="29"/>
  <c r="G749" i="29" s="1"/>
  <c r="BU748" i="29"/>
  <c r="BL747" i="29"/>
  <c r="Z747" i="29"/>
  <c r="AF749" i="29"/>
  <c r="D749" i="29" s="1"/>
  <c r="AI749" i="29"/>
  <c r="M749" i="29" s="1"/>
  <c r="BS748" i="29"/>
  <c r="BT748" i="29"/>
  <c r="BR748" i="29"/>
  <c r="C750" i="29"/>
  <c r="AE750" i="29" s="1"/>
  <c r="AQ750" i="29"/>
  <c r="AY750" i="29"/>
  <c r="AR750" i="29"/>
  <c r="AZ750" i="29"/>
  <c r="AC751" i="29"/>
  <c r="AS750" i="29"/>
  <c r="BA750" i="29"/>
  <c r="AT750" i="29"/>
  <c r="BB750" i="29"/>
  <c r="AU750" i="29"/>
  <c r="BC750" i="29"/>
  <c r="AN750" i="29"/>
  <c r="AV750" i="29"/>
  <c r="AX750" i="29"/>
  <c r="B750" i="29"/>
  <c r="AD750" i="29" s="1"/>
  <c r="AG750" i="29" s="1"/>
  <c r="AO750" i="29"/>
  <c r="AP750" i="29"/>
  <c r="AW750" i="29"/>
  <c r="BP748" i="29"/>
  <c r="AM749" i="29"/>
  <c r="Y749" i="29" s="1"/>
  <c r="BO747" i="29"/>
  <c r="BO748" i="29"/>
  <c r="BQ155" i="29"/>
  <c r="BT155" i="29"/>
  <c r="M157" i="29"/>
  <c r="BG157" i="29" s="1"/>
  <c r="O157" i="29" s="1"/>
  <c r="N157" i="29" s="1"/>
  <c r="BR155" i="29"/>
  <c r="BS155" i="29"/>
  <c r="BO156" i="29"/>
  <c r="AG157" i="29"/>
  <c r="G157" i="29" s="1"/>
  <c r="BD156" i="29"/>
  <c r="F156" i="29" s="1"/>
  <c r="E156" i="29" s="1"/>
  <c r="BA158" i="29"/>
  <c r="AS158" i="29"/>
  <c r="B158" i="29"/>
  <c r="AD158" i="29" s="1"/>
  <c r="AG158" i="29" s="1"/>
  <c r="G158" i="29" s="1"/>
  <c r="AZ158" i="29"/>
  <c r="AR158" i="29"/>
  <c r="AY158" i="29"/>
  <c r="AQ158" i="29"/>
  <c r="AW158" i="29"/>
  <c r="AO158" i="29"/>
  <c r="BC158" i="29"/>
  <c r="AU158" i="29"/>
  <c r="BB158" i="29"/>
  <c r="AX158" i="29"/>
  <c r="AT158" i="29"/>
  <c r="AP158" i="29"/>
  <c r="AC159" i="29"/>
  <c r="AV158" i="29"/>
  <c r="AN158" i="29"/>
  <c r="C158" i="29"/>
  <c r="AE158" i="29" s="1"/>
  <c r="AH157" i="29"/>
  <c r="J157" i="29" s="1"/>
  <c r="AL157" i="29"/>
  <c r="V157" i="29" s="1"/>
  <c r="Z155" i="29"/>
  <c r="BL155" i="29"/>
  <c r="BF156" i="29"/>
  <c r="L156" i="29" s="1"/>
  <c r="K156" i="29" s="1"/>
  <c r="AJ157" i="29"/>
  <c r="P157" i="29" s="1"/>
  <c r="AF157" i="29"/>
  <c r="D157" i="29" s="1"/>
  <c r="BH156" i="29"/>
  <c r="R156" i="29" s="1"/>
  <c r="Q156" i="29" s="1"/>
  <c r="AM157" i="29"/>
  <c r="Y157" i="29" s="1"/>
  <c r="BU156" i="29"/>
  <c r="BL156" i="29"/>
  <c r="Z156" i="29"/>
  <c r="BI156" i="29"/>
  <c r="U156" i="29" s="1"/>
  <c r="T156" i="29" s="1"/>
  <c r="BS156" i="29"/>
  <c r="BJ156" i="29"/>
  <c r="X156" i="29" s="1"/>
  <c r="W156" i="29" s="1"/>
  <c r="AK157" i="29"/>
  <c r="S157" i="29" s="1"/>
  <c r="BO155" i="29"/>
  <c r="BG156" i="29"/>
  <c r="O156" i="29" s="1"/>
  <c r="N156" i="29" s="1"/>
  <c r="G750" i="29" l="1"/>
  <c r="AB747" i="29"/>
  <c r="AB155" i="29"/>
  <c r="BE750" i="29"/>
  <c r="I750" i="29" s="1"/>
  <c r="H750" i="29" s="1"/>
  <c r="AL750" i="29"/>
  <c r="V750" i="29" s="1"/>
  <c r="BD749" i="29"/>
  <c r="F749" i="29" s="1"/>
  <c r="E749" i="29" s="1"/>
  <c r="BK749" i="29"/>
  <c r="AA749" i="29" s="1"/>
  <c r="BU749" i="29" s="1"/>
  <c r="AJ750" i="29"/>
  <c r="P750" i="29" s="1"/>
  <c r="BJ749" i="29"/>
  <c r="X749" i="29" s="1"/>
  <c r="W749" i="29" s="1"/>
  <c r="BG749" i="29"/>
  <c r="O749" i="29" s="1"/>
  <c r="N749" i="29" s="1"/>
  <c r="AF750" i="29"/>
  <c r="D750" i="29" s="1"/>
  <c r="AI750" i="29"/>
  <c r="M750" i="29" s="1"/>
  <c r="AB748" i="29"/>
  <c r="AK750" i="29"/>
  <c r="S750" i="29" s="1"/>
  <c r="BI749" i="29"/>
  <c r="U749" i="29" s="1"/>
  <c r="T749" i="29" s="1"/>
  <c r="AH750" i="29"/>
  <c r="J750" i="29" s="1"/>
  <c r="AR751" i="29"/>
  <c r="AZ751" i="29"/>
  <c r="AC752" i="29"/>
  <c r="AS751" i="29"/>
  <c r="BA751" i="29"/>
  <c r="AT751" i="29"/>
  <c r="BB751" i="29"/>
  <c r="AU751" i="29"/>
  <c r="BC751" i="29"/>
  <c r="AN751" i="29"/>
  <c r="AV751" i="29"/>
  <c r="AO751" i="29"/>
  <c r="AW751" i="29"/>
  <c r="AQ751" i="29"/>
  <c r="AX751" i="29"/>
  <c r="AY751" i="29"/>
  <c r="B751" i="29"/>
  <c r="AD751" i="29" s="1"/>
  <c r="AJ751" i="29" s="1"/>
  <c r="P751" i="29" s="1"/>
  <c r="C751" i="29"/>
  <c r="AE751" i="29" s="1"/>
  <c r="AI751" i="29"/>
  <c r="M751" i="29" s="1"/>
  <c r="AP751" i="29"/>
  <c r="BE749" i="29"/>
  <c r="I749" i="29" s="1"/>
  <c r="H749" i="29" s="1"/>
  <c r="AM750" i="29"/>
  <c r="Y750" i="29" s="1"/>
  <c r="BH749" i="29"/>
  <c r="R749" i="29" s="1"/>
  <c r="Q749" i="29" s="1"/>
  <c r="BQ157" i="29"/>
  <c r="BN156" i="29"/>
  <c r="AM158" i="29"/>
  <c r="Y158" i="29" s="1"/>
  <c r="BK158" i="29" s="1"/>
  <c r="AA158" i="29" s="1"/>
  <c r="BD157" i="29"/>
  <c r="F157" i="29" s="1"/>
  <c r="E157" i="29" s="1"/>
  <c r="AK158" i="29"/>
  <c r="S158" i="29" s="1"/>
  <c r="BE158" i="29"/>
  <c r="I158" i="29" s="1"/>
  <c r="H158" i="29" s="1"/>
  <c r="BQ156" i="29"/>
  <c r="BP156" i="29"/>
  <c r="AF158" i="29"/>
  <c r="D158" i="29" s="1"/>
  <c r="BF157" i="29"/>
  <c r="L157" i="29" s="1"/>
  <c r="K157" i="29" s="1"/>
  <c r="AJ158" i="29"/>
  <c r="P158" i="29" s="1"/>
  <c r="AH158" i="29"/>
  <c r="J158" i="29" s="1"/>
  <c r="AC160" i="29"/>
  <c r="AX159" i="29"/>
  <c r="AP159" i="29"/>
  <c r="AW159" i="29"/>
  <c r="AO159" i="29"/>
  <c r="AV159" i="29"/>
  <c r="AN159" i="29"/>
  <c r="BB159" i="29"/>
  <c r="AT159" i="29"/>
  <c r="C159" i="29"/>
  <c r="AE159" i="29" s="1"/>
  <c r="AZ159" i="29"/>
  <c r="AR159" i="29"/>
  <c r="B159" i="29"/>
  <c r="AD159" i="29" s="1"/>
  <c r="AK159" i="29" s="1"/>
  <c r="BC159" i="29"/>
  <c r="BA159" i="29"/>
  <c r="AU159" i="29"/>
  <c r="AS159" i="29"/>
  <c r="AY159" i="29"/>
  <c r="AQ159" i="29"/>
  <c r="BI157" i="29"/>
  <c r="U157" i="29" s="1"/>
  <c r="T157" i="29" s="1"/>
  <c r="BK157" i="29"/>
  <c r="AA157" i="29" s="1"/>
  <c r="BU157" i="29" s="1"/>
  <c r="AL158" i="29"/>
  <c r="V158" i="29" s="1"/>
  <c r="BH157" i="29"/>
  <c r="R157" i="29" s="1"/>
  <c r="Q157" i="29" s="1"/>
  <c r="BT156" i="29"/>
  <c r="BR156" i="29"/>
  <c r="BJ157" i="29"/>
  <c r="X157" i="29" s="1"/>
  <c r="W157" i="29" s="1"/>
  <c r="AI158" i="29"/>
  <c r="M158" i="29" s="1"/>
  <c r="BE157" i="29"/>
  <c r="I157" i="29" s="1"/>
  <c r="H157" i="29" s="1"/>
  <c r="BO157" i="29"/>
  <c r="AM751" i="29" l="1"/>
  <c r="Y751" i="29" s="1"/>
  <c r="BR749" i="29"/>
  <c r="AL751" i="29"/>
  <c r="V751" i="29" s="1"/>
  <c r="AH751" i="29"/>
  <c r="J751" i="29" s="1"/>
  <c r="BF751" i="29" s="1"/>
  <c r="L751" i="29" s="1"/>
  <c r="K751" i="29" s="1"/>
  <c r="AF751" i="29"/>
  <c r="D751" i="29" s="1"/>
  <c r="BD751" i="29" s="1"/>
  <c r="F751" i="29" s="1"/>
  <c r="E751" i="29" s="1"/>
  <c r="BO158" i="29"/>
  <c r="AK751" i="29"/>
  <c r="S751" i="29" s="1"/>
  <c r="BH751" i="29"/>
  <c r="R751" i="29" s="1"/>
  <c r="Q751" i="29" s="1"/>
  <c r="BI750" i="29"/>
  <c r="U750" i="29" s="1"/>
  <c r="T750" i="29" s="1"/>
  <c r="BH750" i="29"/>
  <c r="R750" i="29" s="1"/>
  <c r="Q750" i="29" s="1"/>
  <c r="BO749" i="29"/>
  <c r="AS752" i="29"/>
  <c r="BA752" i="29"/>
  <c r="AU752" i="29"/>
  <c r="BC752" i="29"/>
  <c r="AN752" i="29"/>
  <c r="AV752" i="29"/>
  <c r="AO752" i="29"/>
  <c r="AW752" i="29"/>
  <c r="B752" i="29"/>
  <c r="AD752" i="29" s="1"/>
  <c r="AF752" i="29" s="1"/>
  <c r="D752" i="29" s="1"/>
  <c r="AP752" i="29"/>
  <c r="AX752" i="29"/>
  <c r="AQ752" i="29"/>
  <c r="AR752" i="29"/>
  <c r="AT752" i="29"/>
  <c r="AY752" i="29"/>
  <c r="AZ752" i="29"/>
  <c r="BB752" i="29"/>
  <c r="AC753" i="29"/>
  <c r="C752" i="29"/>
  <c r="AE752" i="29" s="1"/>
  <c r="BG751" i="29"/>
  <c r="O751" i="29" s="1"/>
  <c r="N751" i="29" s="1"/>
  <c r="BD750" i="29"/>
  <c r="F750" i="29" s="1"/>
  <c r="E750" i="29" s="1"/>
  <c r="BK751" i="29"/>
  <c r="AA751" i="29" s="1"/>
  <c r="BU751" i="29"/>
  <c r="AG751" i="29"/>
  <c r="G751" i="29" s="1"/>
  <c r="BQ749" i="29"/>
  <c r="BN749" i="29"/>
  <c r="BK750" i="29"/>
  <c r="AA750" i="29" s="1"/>
  <c r="BF750" i="29"/>
  <c r="L750" i="29" s="1"/>
  <c r="K750" i="29" s="1"/>
  <c r="BJ750" i="29"/>
  <c r="X750" i="29" s="1"/>
  <c r="W750" i="29" s="1"/>
  <c r="BG750" i="29"/>
  <c r="O750" i="29" s="1"/>
  <c r="N750" i="29" s="1"/>
  <c r="Z749" i="29"/>
  <c r="BL749" i="29"/>
  <c r="BS749" i="29"/>
  <c r="BT749" i="29"/>
  <c r="BO750" i="29"/>
  <c r="BT157" i="29"/>
  <c r="AG159" i="29"/>
  <c r="G159" i="29" s="1"/>
  <c r="BE159" i="29" s="1"/>
  <c r="I159" i="29" s="1"/>
  <c r="AI159" i="29"/>
  <c r="M159" i="29" s="1"/>
  <c r="BG159" i="29" s="1"/>
  <c r="O159" i="29" s="1"/>
  <c r="N159" i="29" s="1"/>
  <c r="AL159" i="29"/>
  <c r="V159" i="29" s="1"/>
  <c r="BR157" i="29"/>
  <c r="AJ159" i="29"/>
  <c r="AF159" i="29"/>
  <c r="D159" i="29" s="1"/>
  <c r="BP157" i="29"/>
  <c r="BN157" i="29"/>
  <c r="S159" i="29"/>
  <c r="BI159" i="29" s="1"/>
  <c r="U159" i="29" s="1"/>
  <c r="T159" i="29" s="1"/>
  <c r="AB156" i="29"/>
  <c r="BC160" i="29"/>
  <c r="AU160" i="29"/>
  <c r="BB160" i="29"/>
  <c r="AT160" i="29"/>
  <c r="C160" i="29"/>
  <c r="AE160" i="29" s="1"/>
  <c r="BA160" i="29"/>
  <c r="AS160" i="29"/>
  <c r="B160" i="29"/>
  <c r="AD160" i="29" s="1"/>
  <c r="AM160" i="29" s="1"/>
  <c r="AY160" i="29"/>
  <c r="AQ160" i="29"/>
  <c r="AW160" i="29"/>
  <c r="AO160" i="29"/>
  <c r="AN160" i="29"/>
  <c r="AC161" i="29"/>
  <c r="AX160" i="29"/>
  <c r="AV160" i="29"/>
  <c r="AP160" i="29"/>
  <c r="AZ160" i="29"/>
  <c r="AR160" i="29"/>
  <c r="BJ158" i="29"/>
  <c r="X158" i="29" s="1"/>
  <c r="W158" i="29" s="1"/>
  <c r="BG158" i="29"/>
  <c r="O158" i="29" s="1"/>
  <c r="N158" i="29" s="1"/>
  <c r="AM159" i="29"/>
  <c r="Y159" i="29" s="1"/>
  <c r="BK159" i="29" s="1"/>
  <c r="AA159" i="29" s="1"/>
  <c r="BF158" i="29"/>
  <c r="L158" i="29" s="1"/>
  <c r="K158" i="29" s="1"/>
  <c r="BH158" i="29"/>
  <c r="R158" i="29" s="1"/>
  <c r="Q158" i="29" s="1"/>
  <c r="BI158" i="29"/>
  <c r="U158" i="29" s="1"/>
  <c r="T158" i="29" s="1"/>
  <c r="Z157" i="29"/>
  <c r="BL157" i="29"/>
  <c r="BS157" i="29"/>
  <c r="AH159" i="29"/>
  <c r="J159" i="29" s="1"/>
  <c r="AB157" i="29"/>
  <c r="P159" i="29"/>
  <c r="BD158" i="29"/>
  <c r="F158" i="29" s="1"/>
  <c r="E158" i="29" s="1"/>
  <c r="BU158" i="29"/>
  <c r="Z158" i="29"/>
  <c r="BQ750" i="29" l="1"/>
  <c r="BN750" i="29"/>
  <c r="BN751" i="29"/>
  <c r="BI751" i="29"/>
  <c r="U751" i="29" s="1"/>
  <c r="T751" i="29" s="1"/>
  <c r="BR751" i="29"/>
  <c r="AH752" i="29"/>
  <c r="J752" i="29" s="1"/>
  <c r="BF752" i="29" s="1"/>
  <c r="L752" i="29" s="1"/>
  <c r="K752" i="29" s="1"/>
  <c r="AB749" i="29"/>
  <c r="BT750" i="29"/>
  <c r="BQ751" i="29"/>
  <c r="AG752" i="29"/>
  <c r="G752" i="29" s="1"/>
  <c r="BE752" i="29" s="1"/>
  <c r="I752" i="29" s="1"/>
  <c r="BR750" i="29"/>
  <c r="BP750" i="29"/>
  <c r="Y160" i="29"/>
  <c r="BK160" i="29" s="1"/>
  <c r="AA160" i="29" s="1"/>
  <c r="AI752" i="29"/>
  <c r="BD752" i="29"/>
  <c r="F752" i="29" s="1"/>
  <c r="E752" i="29" s="1"/>
  <c r="AM752" i="29"/>
  <c r="Y752" i="29" s="1"/>
  <c r="BS750" i="29"/>
  <c r="BL750" i="29"/>
  <c r="Z750" i="29"/>
  <c r="BE751" i="29"/>
  <c r="I751" i="29" s="1"/>
  <c r="H751" i="29" s="1"/>
  <c r="AL752" i="29"/>
  <c r="V752" i="29" s="1"/>
  <c r="BP751" i="29"/>
  <c r="BL751" i="29"/>
  <c r="Z751" i="29"/>
  <c r="AT753" i="29"/>
  <c r="BB753" i="29"/>
  <c r="AN753" i="29"/>
  <c r="AV753" i="29"/>
  <c r="AO753" i="29"/>
  <c r="AW753" i="29"/>
  <c r="B753" i="29"/>
  <c r="AD753" i="29" s="1"/>
  <c r="AL753" i="29" s="1"/>
  <c r="V753" i="29" s="1"/>
  <c r="AP753" i="29"/>
  <c r="AX753" i="29"/>
  <c r="C753" i="29"/>
  <c r="AE753" i="29" s="1"/>
  <c r="AQ753" i="29"/>
  <c r="AY753" i="29"/>
  <c r="BA753" i="29"/>
  <c r="BC753" i="29"/>
  <c r="AC754" i="29"/>
  <c r="AR753" i="29"/>
  <c r="AS753" i="29"/>
  <c r="AU753" i="29"/>
  <c r="AZ753" i="29"/>
  <c r="AJ752" i="29"/>
  <c r="P752" i="29" s="1"/>
  <c r="BJ751" i="29"/>
  <c r="X751" i="29" s="1"/>
  <c r="W751" i="29" s="1"/>
  <c r="M752" i="29"/>
  <c r="AK752" i="29"/>
  <c r="S752" i="29" s="1"/>
  <c r="BU750" i="29"/>
  <c r="BL158" i="29"/>
  <c r="BN158" i="29"/>
  <c r="BS158" i="29"/>
  <c r="H159" i="29"/>
  <c r="BO159" i="29"/>
  <c r="BR158" i="29"/>
  <c r="BT158" i="29"/>
  <c r="AH160" i="29"/>
  <c r="J160" i="29" s="1"/>
  <c r="BF160" i="29" s="1"/>
  <c r="L160" i="29" s="1"/>
  <c r="K160" i="29" s="1"/>
  <c r="BS159" i="29"/>
  <c r="BP158" i="29"/>
  <c r="BQ158" i="29"/>
  <c r="AI160" i="29"/>
  <c r="M160" i="29" s="1"/>
  <c r="BU160" i="29"/>
  <c r="Z160" i="29"/>
  <c r="AJ160" i="29"/>
  <c r="P160" i="29" s="1"/>
  <c r="BD159" i="29"/>
  <c r="F159" i="29" s="1"/>
  <c r="E159" i="29" s="1"/>
  <c r="AF160" i="29"/>
  <c r="D160" i="29" s="1"/>
  <c r="AK160" i="29"/>
  <c r="S160" i="29" s="1"/>
  <c r="AG160" i="29"/>
  <c r="G160" i="29" s="1"/>
  <c r="AZ161" i="29"/>
  <c r="AR161" i="29"/>
  <c r="AY161" i="29"/>
  <c r="AQ161" i="29"/>
  <c r="AC162" i="29"/>
  <c r="AX161" i="29"/>
  <c r="AP161" i="29"/>
  <c r="AV161" i="29"/>
  <c r="AN161" i="29"/>
  <c r="BB161" i="29"/>
  <c r="AT161" i="29"/>
  <c r="C161" i="29"/>
  <c r="AE161" i="29" s="1"/>
  <c r="AO161" i="29"/>
  <c r="B161" i="29"/>
  <c r="AD161" i="29" s="1"/>
  <c r="AL161" i="29" s="1"/>
  <c r="BA161" i="29"/>
  <c r="AW161" i="29"/>
  <c r="BC161" i="29"/>
  <c r="AS161" i="29"/>
  <c r="AU161" i="29"/>
  <c r="BG160" i="29"/>
  <c r="O160" i="29" s="1"/>
  <c r="N160" i="29" s="1"/>
  <c r="BU159" i="29"/>
  <c r="Z159" i="29"/>
  <c r="BH159" i="29"/>
  <c r="R159" i="29" s="1"/>
  <c r="Q159" i="29" s="1"/>
  <c r="BF159" i="29"/>
  <c r="L159" i="29" s="1"/>
  <c r="K159" i="29" s="1"/>
  <c r="BJ159" i="29"/>
  <c r="X159" i="29" s="1"/>
  <c r="W159" i="29" s="1"/>
  <c r="AL160" i="29"/>
  <c r="V160" i="29" s="1"/>
  <c r="BQ159" i="29"/>
  <c r="AB750" i="29" l="1"/>
  <c r="BT751" i="29"/>
  <c r="BS751" i="29"/>
  <c r="H752" i="29"/>
  <c r="BO752" i="29"/>
  <c r="BN752" i="29"/>
  <c r="BO751" i="29"/>
  <c r="BJ753" i="29"/>
  <c r="X753" i="29" s="1"/>
  <c r="W753" i="29" s="1"/>
  <c r="AG753" i="29"/>
  <c r="G753" i="29" s="1"/>
  <c r="AI753" i="29"/>
  <c r="M753" i="29" s="1"/>
  <c r="BK752" i="29"/>
  <c r="AA752" i="29" s="1"/>
  <c r="BU752" i="29" s="1"/>
  <c r="AK753" i="29"/>
  <c r="S753" i="29" s="1"/>
  <c r="BH752" i="29"/>
  <c r="R752" i="29" s="1"/>
  <c r="Q752" i="29" s="1"/>
  <c r="AF753" i="29"/>
  <c r="D753" i="29" s="1"/>
  <c r="AM753" i="29"/>
  <c r="Y753" i="29" s="1"/>
  <c r="AU754" i="29"/>
  <c r="BC754" i="29"/>
  <c r="AO754" i="29"/>
  <c r="AW754" i="29"/>
  <c r="B754" i="29"/>
  <c r="AD754" i="29" s="1"/>
  <c r="AF754" i="29" s="1"/>
  <c r="AP754" i="29"/>
  <c r="AX754" i="29"/>
  <c r="C754" i="29"/>
  <c r="AE754" i="29" s="1"/>
  <c r="AQ754" i="29"/>
  <c r="AY754" i="29"/>
  <c r="AR754" i="29"/>
  <c r="AZ754" i="29"/>
  <c r="AC755" i="29"/>
  <c r="AT754" i="29"/>
  <c r="AV754" i="29"/>
  <c r="BA754" i="29"/>
  <c r="BB754" i="29"/>
  <c r="AN754" i="29"/>
  <c r="AS754" i="29"/>
  <c r="AJ753" i="29"/>
  <c r="P753" i="29" s="1"/>
  <c r="AH753" i="29"/>
  <c r="J753" i="29" s="1"/>
  <c r="BJ752" i="29"/>
  <c r="X752" i="29" s="1"/>
  <c r="W752" i="29" s="1"/>
  <c r="BP752" i="29"/>
  <c r="BI752" i="29"/>
  <c r="U752" i="29" s="1"/>
  <c r="T752" i="29" s="1"/>
  <c r="BG752" i="29"/>
  <c r="O752" i="29" s="1"/>
  <c r="N752" i="29" s="1"/>
  <c r="AB158" i="29"/>
  <c r="BP159" i="29"/>
  <c r="BR159" i="29"/>
  <c r="AH161" i="29"/>
  <c r="J161" i="29" s="1"/>
  <c r="BF161" i="29" s="1"/>
  <c r="L161" i="29" s="1"/>
  <c r="K161" i="29" s="1"/>
  <c r="BL159" i="29"/>
  <c r="BT159" i="29"/>
  <c r="BQ160" i="29"/>
  <c r="AG161" i="29"/>
  <c r="G161" i="29" s="1"/>
  <c r="AF161" i="29"/>
  <c r="D161" i="29" s="1"/>
  <c r="BD161" i="29" s="1"/>
  <c r="F161" i="29" s="1"/>
  <c r="E161" i="29" s="1"/>
  <c r="AM161" i="29"/>
  <c r="Y161" i="29" s="1"/>
  <c r="BK161" i="29" s="1"/>
  <c r="AA161" i="29" s="1"/>
  <c r="BU161" i="29" s="1"/>
  <c r="BN159" i="29"/>
  <c r="AW162" i="29"/>
  <c r="AO162" i="29"/>
  <c r="AV162" i="29"/>
  <c r="AN162" i="29"/>
  <c r="BC162" i="29"/>
  <c r="AU162" i="29"/>
  <c r="BA162" i="29"/>
  <c r="AS162" i="29"/>
  <c r="B162" i="29"/>
  <c r="AD162" i="29" s="1"/>
  <c r="AI162" i="29" s="1"/>
  <c r="AY162" i="29"/>
  <c r="AQ162" i="29"/>
  <c r="AR162" i="29"/>
  <c r="AP162" i="29"/>
  <c r="C162" i="29"/>
  <c r="AE162" i="29" s="1"/>
  <c r="BB162" i="29"/>
  <c r="AZ162" i="29"/>
  <c r="AC163" i="29"/>
  <c r="AX162" i="29"/>
  <c r="AT162" i="29"/>
  <c r="BP160" i="29"/>
  <c r="AI161" i="29"/>
  <c r="M161" i="29" s="1"/>
  <c r="BJ160" i="29"/>
  <c r="X160" i="29" s="1"/>
  <c r="W160" i="29" s="1"/>
  <c r="AK161" i="29"/>
  <c r="S161" i="29" s="1"/>
  <c r="BE160" i="29"/>
  <c r="I160" i="29" s="1"/>
  <c r="H160" i="29" s="1"/>
  <c r="BH160" i="29"/>
  <c r="R160" i="29" s="1"/>
  <c r="Q160" i="29" s="1"/>
  <c r="AJ161" i="29"/>
  <c r="P161" i="29" s="1"/>
  <c r="BI160" i="29"/>
  <c r="U160" i="29" s="1"/>
  <c r="T160" i="29" s="1"/>
  <c r="V161" i="29"/>
  <c r="BD160" i="29"/>
  <c r="AL754" i="29" l="1"/>
  <c r="V754" i="29" s="1"/>
  <c r="AK754" i="29"/>
  <c r="S754" i="29" s="1"/>
  <c r="BI754" i="29" s="1"/>
  <c r="U754" i="29" s="1"/>
  <c r="T754" i="29" s="1"/>
  <c r="AB751" i="29"/>
  <c r="D754" i="29"/>
  <c r="BR752" i="29"/>
  <c r="AJ754" i="29"/>
  <c r="P754" i="29" s="1"/>
  <c r="BH754" i="29" s="1"/>
  <c r="R754" i="29" s="1"/>
  <c r="BD754" i="29"/>
  <c r="F754" i="29" s="1"/>
  <c r="E754" i="29" s="1"/>
  <c r="BQ752" i="29"/>
  <c r="BH753" i="29"/>
  <c r="R753" i="29" s="1"/>
  <c r="Q753" i="29" s="1"/>
  <c r="AI754" i="29"/>
  <c r="M754" i="29" s="1"/>
  <c r="AG754" i="29"/>
  <c r="G754" i="29" s="1"/>
  <c r="BI753" i="29"/>
  <c r="U753" i="29" s="1"/>
  <c r="T753" i="29" s="1"/>
  <c r="BS752" i="29"/>
  <c r="B755" i="29"/>
  <c r="AD755" i="29" s="1"/>
  <c r="AF755" i="29" s="1"/>
  <c r="D755" i="29" s="1"/>
  <c r="C755" i="29"/>
  <c r="AE755" i="29" s="1"/>
  <c r="AQ755" i="29"/>
  <c r="AY755" i="29"/>
  <c r="AR755" i="29"/>
  <c r="AZ755" i="29"/>
  <c r="AC756" i="29"/>
  <c r="AS755" i="29"/>
  <c r="BA755" i="29"/>
  <c r="AO755" i="29"/>
  <c r="BC755" i="29"/>
  <c r="AP755" i="29"/>
  <c r="AT755" i="29"/>
  <c r="AU755" i="29"/>
  <c r="AV755" i="29"/>
  <c r="AL755" i="29"/>
  <c r="V755" i="29" s="1"/>
  <c r="AW755" i="29"/>
  <c r="AX755" i="29"/>
  <c r="AN755" i="29"/>
  <c r="BB755" i="29"/>
  <c r="BL752" i="29"/>
  <c r="Z752" i="29"/>
  <c r="BJ754" i="29"/>
  <c r="X754" i="29" s="1"/>
  <c r="W754" i="29" s="1"/>
  <c r="AM754" i="29"/>
  <c r="Y754" i="29" s="1"/>
  <c r="BG753" i="29"/>
  <c r="O753" i="29" s="1"/>
  <c r="N753" i="29" s="1"/>
  <c r="BF753" i="29"/>
  <c r="L753" i="29" s="1"/>
  <c r="K753" i="29" s="1"/>
  <c r="AH754" i="29"/>
  <c r="J754" i="29" s="1"/>
  <c r="BK753" i="29"/>
  <c r="AA753" i="29" s="1"/>
  <c r="BU753" i="29" s="1"/>
  <c r="BE753" i="29"/>
  <c r="I753" i="29" s="1"/>
  <c r="H753" i="29" s="1"/>
  <c r="BD753" i="29"/>
  <c r="F753" i="29" s="1"/>
  <c r="E753" i="29" s="1"/>
  <c r="BT753" i="29"/>
  <c r="BT752" i="29"/>
  <c r="AG162" i="29"/>
  <c r="G162" i="29" s="1"/>
  <c r="BP161" i="29"/>
  <c r="BS160" i="29"/>
  <c r="AB159" i="29"/>
  <c r="AL162" i="29"/>
  <c r="V162" i="29" s="1"/>
  <c r="BJ162" i="29" s="1"/>
  <c r="X162" i="29" s="1"/>
  <c r="W162" i="29" s="1"/>
  <c r="AJ162" i="29"/>
  <c r="P162" i="29" s="1"/>
  <c r="AF162" i="29"/>
  <c r="D162" i="29" s="1"/>
  <c r="BR160" i="29"/>
  <c r="AK162" i="29"/>
  <c r="S162" i="29" s="1"/>
  <c r="BI162" i="29" s="1"/>
  <c r="U162" i="29" s="1"/>
  <c r="T162" i="29" s="1"/>
  <c r="BO160" i="29"/>
  <c r="F160" i="29"/>
  <c r="BL160" i="29"/>
  <c r="BG161" i="29"/>
  <c r="O161" i="29" s="1"/>
  <c r="N161" i="29" s="1"/>
  <c r="BN161" i="29"/>
  <c r="BE161" i="29"/>
  <c r="I161" i="29" s="1"/>
  <c r="H161" i="29" s="1"/>
  <c r="BJ161" i="29"/>
  <c r="X161" i="29" s="1"/>
  <c r="W161" i="29" s="1"/>
  <c r="BI161" i="29"/>
  <c r="U161" i="29" s="1"/>
  <c r="T161" i="29" s="1"/>
  <c r="M162" i="29"/>
  <c r="BB163" i="29"/>
  <c r="AT163" i="29"/>
  <c r="C163" i="29"/>
  <c r="AE163" i="29" s="1"/>
  <c r="BA163" i="29"/>
  <c r="AS163" i="29"/>
  <c r="B163" i="29"/>
  <c r="AD163" i="29" s="1"/>
  <c r="AH163" i="29" s="1"/>
  <c r="AZ163" i="29"/>
  <c r="AR163" i="29"/>
  <c r="AC164" i="29"/>
  <c r="AX163" i="29"/>
  <c r="AP163" i="29"/>
  <c r="AV163" i="29"/>
  <c r="AN163" i="29"/>
  <c r="AU163" i="29"/>
  <c r="AQ163" i="29"/>
  <c r="AO163" i="29"/>
  <c r="BC163" i="29"/>
  <c r="AY163" i="29"/>
  <c r="AW163" i="29"/>
  <c r="AM162" i="29"/>
  <c r="Y162" i="29" s="1"/>
  <c r="BH161" i="29"/>
  <c r="R161" i="29" s="1"/>
  <c r="Q161" i="29" s="1"/>
  <c r="BT160" i="29"/>
  <c r="AH162" i="29"/>
  <c r="J162" i="29" s="1"/>
  <c r="Z161" i="29"/>
  <c r="BL161" i="29"/>
  <c r="BR753" i="29" l="1"/>
  <c r="Q754" i="29"/>
  <c r="BR754" i="29"/>
  <c r="BT754" i="29"/>
  <c r="BS753" i="29"/>
  <c r="AJ755" i="29"/>
  <c r="P755" i="29" s="1"/>
  <c r="BH755" i="29" s="1"/>
  <c r="R755" i="29" s="1"/>
  <c r="Q755" i="29" s="1"/>
  <c r="BD755" i="29"/>
  <c r="F755" i="29" s="1"/>
  <c r="E755" i="29" s="1"/>
  <c r="BS754" i="29"/>
  <c r="BE754" i="29"/>
  <c r="I754" i="29" s="1"/>
  <c r="H754" i="29" s="1"/>
  <c r="BO754" i="29"/>
  <c r="BJ755" i="29"/>
  <c r="X755" i="29" s="1"/>
  <c r="W755" i="29" s="1"/>
  <c r="BP753" i="29"/>
  <c r="AH755" i="29"/>
  <c r="J755" i="29" s="1"/>
  <c r="BG754" i="29"/>
  <c r="O754" i="29" s="1"/>
  <c r="N754" i="29" s="1"/>
  <c r="BO753" i="29"/>
  <c r="AI755" i="29"/>
  <c r="M755" i="29" s="1"/>
  <c r="BQ753" i="29"/>
  <c r="AG755" i="29"/>
  <c r="G755" i="29" s="1"/>
  <c r="AK755" i="29"/>
  <c r="S755" i="29" s="1"/>
  <c r="AB752" i="29"/>
  <c r="AR756" i="29"/>
  <c r="AZ756" i="29"/>
  <c r="AC757" i="29"/>
  <c r="AS756" i="29"/>
  <c r="BA756" i="29"/>
  <c r="AT756" i="29"/>
  <c r="BB756" i="29"/>
  <c r="AV756" i="29"/>
  <c r="AW756" i="29"/>
  <c r="AX756" i="29"/>
  <c r="AN756" i="29"/>
  <c r="AY756" i="29"/>
  <c r="B756" i="29"/>
  <c r="AD756" i="29" s="1"/>
  <c r="AM756" i="29" s="1"/>
  <c r="Y756" i="29" s="1"/>
  <c r="AO756" i="29"/>
  <c r="BC756" i="29"/>
  <c r="C756" i="29"/>
  <c r="AE756" i="29" s="1"/>
  <c r="AP756" i="29"/>
  <c r="AQ756" i="29"/>
  <c r="AU756" i="29"/>
  <c r="BK754" i="29"/>
  <c r="AA754" i="29" s="1"/>
  <c r="BU754" i="29" s="1"/>
  <c r="AM755" i="29"/>
  <c r="Y755" i="29" s="1"/>
  <c r="BL753" i="29"/>
  <c r="Z753" i="29"/>
  <c r="BN753" i="29"/>
  <c r="BF754" i="29"/>
  <c r="L754" i="29" s="1"/>
  <c r="K754" i="29" s="1"/>
  <c r="BN754" i="29"/>
  <c r="BT161" i="29"/>
  <c r="BQ161" i="29"/>
  <c r="BT162" i="29"/>
  <c r="AJ163" i="29"/>
  <c r="P163" i="29" s="1"/>
  <c r="AG163" i="29"/>
  <c r="G163" i="29" s="1"/>
  <c r="BS161" i="29"/>
  <c r="AI163" i="29"/>
  <c r="M163" i="29" s="1"/>
  <c r="AM163" i="29"/>
  <c r="Y163" i="29" s="1"/>
  <c r="BK163" i="29" s="1"/>
  <c r="AA163" i="29" s="1"/>
  <c r="BO161" i="29"/>
  <c r="AF163" i="29"/>
  <c r="D163" i="29" s="1"/>
  <c r="AK163" i="29"/>
  <c r="S163" i="29" s="1"/>
  <c r="BI163" i="29" s="1"/>
  <c r="U163" i="29" s="1"/>
  <c r="T163" i="29" s="1"/>
  <c r="BR161" i="29"/>
  <c r="AL163" i="29"/>
  <c r="V163" i="29" s="1"/>
  <c r="BJ163" i="29" s="1"/>
  <c r="X163" i="29" s="1"/>
  <c r="W163" i="29" s="1"/>
  <c r="BS162" i="29"/>
  <c r="BD162" i="29"/>
  <c r="F162" i="29" s="1"/>
  <c r="E162" i="29" s="1"/>
  <c r="BK162" i="29"/>
  <c r="AA162" i="29" s="1"/>
  <c r="BU162" i="29" s="1"/>
  <c r="AY164" i="29"/>
  <c r="AQ164" i="29"/>
  <c r="AC165" i="29"/>
  <c r="AX164" i="29"/>
  <c r="AP164" i="29"/>
  <c r="AW164" i="29"/>
  <c r="AO164" i="29"/>
  <c r="BC164" i="29"/>
  <c r="AU164" i="29"/>
  <c r="BA164" i="29"/>
  <c r="AS164" i="29"/>
  <c r="B164" i="29"/>
  <c r="AD164" i="29" s="1"/>
  <c r="AK164" i="29" s="1"/>
  <c r="AV164" i="29"/>
  <c r="AT164" i="29"/>
  <c r="AR164" i="29"/>
  <c r="C164" i="29"/>
  <c r="AE164" i="29" s="1"/>
  <c r="AN164" i="29"/>
  <c r="BB164" i="29"/>
  <c r="AZ164" i="29"/>
  <c r="BE162" i="29"/>
  <c r="I162" i="29" s="1"/>
  <c r="H162" i="29" s="1"/>
  <c r="BF162" i="29"/>
  <c r="L162" i="29" s="1"/>
  <c r="K162" i="29" s="1"/>
  <c r="BG162" i="29"/>
  <c r="O162" i="29" s="1"/>
  <c r="N162" i="29" s="1"/>
  <c r="J163" i="29"/>
  <c r="BH162" i="29"/>
  <c r="R162" i="29" s="1"/>
  <c r="Q162" i="29" s="1"/>
  <c r="E160" i="29"/>
  <c r="BN160" i="29"/>
  <c r="AB160" i="29" s="1"/>
  <c r="BP754" i="29" l="1"/>
  <c r="BT755" i="29"/>
  <c r="BQ754" i="29"/>
  <c r="BK756" i="29"/>
  <c r="AA756" i="29" s="1"/>
  <c r="BU756" i="29" s="1"/>
  <c r="BK755" i="29"/>
  <c r="AA755" i="29" s="1"/>
  <c r="AK756" i="29"/>
  <c r="S756" i="29" s="1"/>
  <c r="AB754" i="29"/>
  <c r="Z754" i="29"/>
  <c r="BL754" i="29"/>
  <c r="AS757" i="29"/>
  <c r="BA757" i="29"/>
  <c r="AT757" i="29"/>
  <c r="BB757" i="29"/>
  <c r="AU757" i="29"/>
  <c r="BC757" i="29"/>
  <c r="B757" i="29"/>
  <c r="AD757" i="29" s="1"/>
  <c r="AK757" i="29" s="1"/>
  <c r="AO757" i="29"/>
  <c r="AZ757" i="29"/>
  <c r="C757" i="29"/>
  <c r="AE757" i="29" s="1"/>
  <c r="AP757" i="29"/>
  <c r="AQ757" i="29"/>
  <c r="AR757" i="29"/>
  <c r="AV757" i="29"/>
  <c r="AI757" i="29"/>
  <c r="M757" i="29" s="1"/>
  <c r="AW757" i="29"/>
  <c r="AX757" i="29"/>
  <c r="AC758" i="29"/>
  <c r="AN757" i="29"/>
  <c r="AY757" i="29"/>
  <c r="BR755" i="29"/>
  <c r="AH756" i="29"/>
  <c r="J756" i="29" s="1"/>
  <c r="BG755" i="29"/>
  <c r="O755" i="29" s="1"/>
  <c r="N755" i="29" s="1"/>
  <c r="AI756" i="29"/>
  <c r="M756" i="29" s="1"/>
  <c r="AB753" i="29"/>
  <c r="AJ756" i="29"/>
  <c r="P756" i="29" s="1"/>
  <c r="AG756" i="29"/>
  <c r="G756" i="29" s="1"/>
  <c r="AF756" i="29"/>
  <c r="D756" i="29" s="1"/>
  <c r="AL756" i="29"/>
  <c r="V756" i="29" s="1"/>
  <c r="BI755" i="29"/>
  <c r="U755" i="29" s="1"/>
  <c r="T755" i="29" s="1"/>
  <c r="BN755" i="29"/>
  <c r="BE755" i="29"/>
  <c r="I755" i="29" s="1"/>
  <c r="H755" i="29" s="1"/>
  <c r="BF755" i="29"/>
  <c r="L755" i="29" s="1"/>
  <c r="K755" i="29" s="1"/>
  <c r="BO162" i="29"/>
  <c r="BN162" i="29"/>
  <c r="BR162" i="29"/>
  <c r="BT163" i="29"/>
  <c r="AB161" i="29"/>
  <c r="AG164" i="29"/>
  <c r="G164" i="29" s="1"/>
  <c r="BP162" i="29"/>
  <c r="AJ164" i="29"/>
  <c r="P164" i="29" s="1"/>
  <c r="AF164" i="29"/>
  <c r="D164" i="29" s="1"/>
  <c r="BD164" i="29" s="1"/>
  <c r="F164" i="29" s="1"/>
  <c r="AM164" i="29"/>
  <c r="Y164" i="29" s="1"/>
  <c r="BQ162" i="29"/>
  <c r="BD163" i="29"/>
  <c r="F163" i="29" s="1"/>
  <c r="E163" i="29" s="1"/>
  <c r="BN163" i="29"/>
  <c r="BF163" i="29"/>
  <c r="L163" i="29" s="1"/>
  <c r="K163" i="29" s="1"/>
  <c r="BS163" i="29"/>
  <c r="AH164" i="29"/>
  <c r="J164" i="29" s="1"/>
  <c r="Z162" i="29"/>
  <c r="BL162" i="29"/>
  <c r="S164" i="29"/>
  <c r="BG163" i="29"/>
  <c r="O163" i="29" s="1"/>
  <c r="N163" i="29" s="1"/>
  <c r="AV165" i="29"/>
  <c r="AN165" i="29"/>
  <c r="BC165" i="29"/>
  <c r="AU165" i="29"/>
  <c r="BB165" i="29"/>
  <c r="AT165" i="29"/>
  <c r="C165" i="29"/>
  <c r="AE165" i="29" s="1"/>
  <c r="AZ165" i="29"/>
  <c r="AR165" i="29"/>
  <c r="AC166" i="29"/>
  <c r="AX165" i="29"/>
  <c r="AP165" i="29"/>
  <c r="AY165" i="29"/>
  <c r="AW165" i="29"/>
  <c r="AS165" i="29"/>
  <c r="AO165" i="29"/>
  <c r="B165" i="29"/>
  <c r="AD165" i="29" s="1"/>
  <c r="AJ165" i="29" s="1"/>
  <c r="P165" i="29" s="1"/>
  <c r="BA165" i="29"/>
  <c r="AQ165" i="29"/>
  <c r="BH163" i="29"/>
  <c r="R163" i="29" s="1"/>
  <c r="Q163" i="29" s="1"/>
  <c r="AI164" i="29"/>
  <c r="M164" i="29" s="1"/>
  <c r="BU163" i="29"/>
  <c r="BL163" i="29"/>
  <c r="Z163" i="29"/>
  <c r="AL164" i="29"/>
  <c r="V164" i="29" s="1"/>
  <c r="BE163" i="29"/>
  <c r="I163" i="29" s="1"/>
  <c r="H163" i="29" s="1"/>
  <c r="BO163" i="29" l="1"/>
  <c r="S757" i="29"/>
  <c r="BI757" i="29"/>
  <c r="U757" i="29" s="1"/>
  <c r="T757" i="29" s="1"/>
  <c r="BS755" i="29"/>
  <c r="BQ755" i="29"/>
  <c r="AJ757" i="29"/>
  <c r="P757" i="29" s="1"/>
  <c r="AF757" i="29"/>
  <c r="D757" i="29" s="1"/>
  <c r="AM757" i="29"/>
  <c r="Y757" i="29" s="1"/>
  <c r="BG756" i="29"/>
  <c r="O756" i="29" s="1"/>
  <c r="N756" i="29" s="1"/>
  <c r="BG757" i="29"/>
  <c r="O757" i="29" s="1"/>
  <c r="N757" i="29" s="1"/>
  <c r="BI756" i="29"/>
  <c r="U756" i="29" s="1"/>
  <c r="T756" i="29" s="1"/>
  <c r="BS756" i="29"/>
  <c r="BD756" i="29"/>
  <c r="F756" i="29" s="1"/>
  <c r="E756" i="29" s="1"/>
  <c r="AL757" i="29"/>
  <c r="V757" i="29" s="1"/>
  <c r="BL755" i="29"/>
  <c r="Z755" i="29"/>
  <c r="BJ756" i="29"/>
  <c r="X756" i="29" s="1"/>
  <c r="W756" i="29" s="1"/>
  <c r="BP755" i="29"/>
  <c r="BE756" i="29"/>
  <c r="I756" i="29" s="1"/>
  <c r="H756" i="29" s="1"/>
  <c r="AH757" i="29"/>
  <c r="J757" i="29" s="1"/>
  <c r="BU755" i="29"/>
  <c r="BH756" i="29"/>
  <c r="R756" i="29" s="1"/>
  <c r="Q756" i="29" s="1"/>
  <c r="BF756" i="29"/>
  <c r="L756" i="29" s="1"/>
  <c r="K756" i="29" s="1"/>
  <c r="BO755" i="29"/>
  <c r="AT758" i="29"/>
  <c r="BB758" i="29"/>
  <c r="AU758" i="29"/>
  <c r="BC758" i="29"/>
  <c r="AN758" i="29"/>
  <c r="AV758" i="29"/>
  <c r="AS758" i="29"/>
  <c r="AW758" i="29"/>
  <c r="AX758" i="29"/>
  <c r="AC759" i="29"/>
  <c r="AY758" i="29"/>
  <c r="B758" i="29"/>
  <c r="AD758" i="29" s="1"/>
  <c r="AH758" i="29" s="1"/>
  <c r="J758" i="29" s="1"/>
  <c r="AO758" i="29"/>
  <c r="AZ758" i="29"/>
  <c r="C758" i="29"/>
  <c r="AE758" i="29" s="1"/>
  <c r="AP758" i="29"/>
  <c r="BA758" i="29"/>
  <c r="AQ758" i="29"/>
  <c r="AR758" i="29"/>
  <c r="AG757" i="29"/>
  <c r="G757" i="29" s="1"/>
  <c r="Z756" i="29"/>
  <c r="AB162" i="29"/>
  <c r="BE164" i="29"/>
  <c r="I164" i="29" s="1"/>
  <c r="H164" i="29" s="1"/>
  <c r="E164" i="29"/>
  <c r="BN164" i="29"/>
  <c r="BR163" i="29"/>
  <c r="BQ163" i="29"/>
  <c r="AL165" i="29"/>
  <c r="V165" i="29" s="1"/>
  <c r="BJ165" i="29" s="1"/>
  <c r="X165" i="29" s="1"/>
  <c r="W165" i="29" s="1"/>
  <c r="AM165" i="29"/>
  <c r="Y165" i="29" s="1"/>
  <c r="BK165" i="29" s="1"/>
  <c r="AA165" i="29" s="1"/>
  <c r="Z165" i="29" s="1"/>
  <c r="AK165" i="29"/>
  <c r="S165" i="29" s="1"/>
  <c r="BI165" i="29" s="1"/>
  <c r="U165" i="29" s="1"/>
  <c r="T165" i="29" s="1"/>
  <c r="BP163" i="29"/>
  <c r="BH165" i="29"/>
  <c r="R165" i="29" s="1"/>
  <c r="Q165" i="29" s="1"/>
  <c r="AF165" i="29"/>
  <c r="D165" i="29" s="1"/>
  <c r="BI164" i="29"/>
  <c r="U164" i="29" s="1"/>
  <c r="T164" i="29" s="1"/>
  <c r="BH164" i="29"/>
  <c r="R164" i="29" s="1"/>
  <c r="Q164" i="29" s="1"/>
  <c r="AI165" i="29"/>
  <c r="M165" i="29" s="1"/>
  <c r="BK164" i="29"/>
  <c r="AA164" i="29" s="1"/>
  <c r="BU164" i="29" s="1"/>
  <c r="BJ164" i="29"/>
  <c r="X164" i="29" s="1"/>
  <c r="W164" i="29" s="1"/>
  <c r="AG165" i="29"/>
  <c r="G165" i="29" s="1"/>
  <c r="BG164" i="29"/>
  <c r="O164" i="29" s="1"/>
  <c r="N164" i="29" s="1"/>
  <c r="AH165" i="29"/>
  <c r="J165" i="29" s="1"/>
  <c r="AZ166" i="29"/>
  <c r="AR166" i="29"/>
  <c r="B166" i="29"/>
  <c r="AD166" i="29" s="1"/>
  <c r="AK166" i="29" s="1"/>
  <c r="S166" i="29" s="1"/>
  <c r="AY166" i="29"/>
  <c r="AQ166" i="29"/>
  <c r="AC167" i="29"/>
  <c r="AX166" i="29"/>
  <c r="AP166" i="29"/>
  <c r="AV166" i="29"/>
  <c r="AN166" i="29"/>
  <c r="BB166" i="29"/>
  <c r="AT166" i="29"/>
  <c r="BA166" i="29"/>
  <c r="AW166" i="29"/>
  <c r="AU166" i="29"/>
  <c r="AO166" i="29"/>
  <c r="C166" i="29"/>
  <c r="AE166" i="29" s="1"/>
  <c r="AS166" i="29"/>
  <c r="BC166" i="29"/>
  <c r="BF164" i="29"/>
  <c r="L164" i="29" s="1"/>
  <c r="K164" i="29" s="1"/>
  <c r="AB163" i="29" l="1"/>
  <c r="AK758" i="29"/>
  <c r="S758" i="29" s="1"/>
  <c r="BI758" i="29" s="1"/>
  <c r="U758" i="29" s="1"/>
  <c r="T758" i="29" s="1"/>
  <c r="BP756" i="29"/>
  <c r="BS757" i="29"/>
  <c r="AL758" i="29"/>
  <c r="V758" i="29" s="1"/>
  <c r="BS164" i="29"/>
  <c r="AB755" i="29"/>
  <c r="BQ756" i="29"/>
  <c r="BF758" i="29"/>
  <c r="L758" i="29" s="1"/>
  <c r="K758" i="29" s="1"/>
  <c r="BK757" i="29"/>
  <c r="AA757" i="29" s="1"/>
  <c r="BU757" i="29" s="1"/>
  <c r="BJ757" i="29"/>
  <c r="X757" i="29" s="1"/>
  <c r="W757" i="29" s="1"/>
  <c r="AF758" i="29"/>
  <c r="D758" i="29" s="1"/>
  <c r="BO756" i="29"/>
  <c r="BN756" i="29"/>
  <c r="BD757" i="29"/>
  <c r="F757" i="29" s="1"/>
  <c r="E757" i="29" s="1"/>
  <c r="BH757" i="29"/>
  <c r="R757" i="29" s="1"/>
  <c r="Q757" i="29" s="1"/>
  <c r="AJ758" i="29"/>
  <c r="P758" i="29" s="1"/>
  <c r="BL756" i="29"/>
  <c r="BR756" i="29"/>
  <c r="BT756" i="29"/>
  <c r="BF757" i="29"/>
  <c r="L757" i="29" s="1"/>
  <c r="K757" i="29" s="1"/>
  <c r="AI758" i="29"/>
  <c r="M758" i="29" s="1"/>
  <c r="AM758" i="29"/>
  <c r="Y758" i="29" s="1"/>
  <c r="AU759" i="29"/>
  <c r="BC759" i="29"/>
  <c r="AN759" i="29"/>
  <c r="AV759" i="29"/>
  <c r="AO759" i="29"/>
  <c r="AW759" i="29"/>
  <c r="B759" i="29"/>
  <c r="AD759" i="29" s="1"/>
  <c r="AM759" i="29" s="1"/>
  <c r="Y759" i="29" s="1"/>
  <c r="AZ759" i="29"/>
  <c r="C759" i="29"/>
  <c r="AE759" i="29" s="1"/>
  <c r="AP759" i="29"/>
  <c r="BA759" i="29"/>
  <c r="AQ759" i="29"/>
  <c r="BB759" i="29"/>
  <c r="AR759" i="29"/>
  <c r="AS759" i="29"/>
  <c r="AT759" i="29"/>
  <c r="AX759" i="29"/>
  <c r="AC760" i="29"/>
  <c r="AY759" i="29"/>
  <c r="BE757" i="29"/>
  <c r="I757" i="29" s="1"/>
  <c r="H757" i="29" s="1"/>
  <c r="BQ757" i="29"/>
  <c r="AG758" i="29"/>
  <c r="G758" i="29" s="1"/>
  <c r="BR164" i="29"/>
  <c r="BO164" i="29"/>
  <c r="AM166" i="29"/>
  <c r="Y166" i="29" s="1"/>
  <c r="AI166" i="29"/>
  <c r="M166" i="29" s="1"/>
  <c r="AF166" i="29"/>
  <c r="D166" i="29" s="1"/>
  <c r="AJ166" i="29"/>
  <c r="P166" i="29" s="1"/>
  <c r="AH166" i="29"/>
  <c r="J166" i="29" s="1"/>
  <c r="AG166" i="29"/>
  <c r="G166" i="29" s="1"/>
  <c r="BR165" i="29"/>
  <c r="BT165" i="29"/>
  <c r="BT164" i="29"/>
  <c r="BS165" i="29"/>
  <c r="AL166" i="29"/>
  <c r="V166" i="29" s="1"/>
  <c r="BJ166" i="29" s="1"/>
  <c r="X166" i="29" s="1"/>
  <c r="W166" i="29" s="1"/>
  <c r="BU165" i="29"/>
  <c r="BF165" i="29"/>
  <c r="L165" i="29" s="1"/>
  <c r="K165" i="29" s="1"/>
  <c r="BP164" i="29"/>
  <c r="BQ164" i="29"/>
  <c r="AW167" i="29"/>
  <c r="AO167" i="29"/>
  <c r="AV167" i="29"/>
  <c r="AN167" i="29"/>
  <c r="BC167" i="29"/>
  <c r="AU167" i="29"/>
  <c r="BA167" i="29"/>
  <c r="AS167" i="29"/>
  <c r="B167" i="29"/>
  <c r="AD167" i="29" s="1"/>
  <c r="AL167" i="29" s="1"/>
  <c r="AY167" i="29"/>
  <c r="AQ167" i="29"/>
  <c r="BB167" i="29"/>
  <c r="AZ167" i="29"/>
  <c r="AX167" i="29"/>
  <c r="AR167" i="29"/>
  <c r="AP167" i="29"/>
  <c r="C167" i="29"/>
  <c r="AE167" i="29" s="1"/>
  <c r="AC168" i="29"/>
  <c r="AT167" i="29"/>
  <c r="BL164" i="29"/>
  <c r="Z164" i="29"/>
  <c r="BD165" i="29"/>
  <c r="BE165" i="29"/>
  <c r="I165" i="29" s="1"/>
  <c r="H165" i="29" s="1"/>
  <c r="BG165" i="29"/>
  <c r="O165" i="29" s="1"/>
  <c r="N165" i="29" s="1"/>
  <c r="BI166" i="29"/>
  <c r="U166" i="29" s="1"/>
  <c r="T166" i="29" s="1"/>
  <c r="BN757" i="29" l="1"/>
  <c r="BT757" i="29"/>
  <c r="AH759" i="29"/>
  <c r="AL759" i="29"/>
  <c r="BS758" i="29"/>
  <c r="AJ759" i="29"/>
  <c r="P759" i="29" s="1"/>
  <c r="BH759" i="29" s="1"/>
  <c r="R759" i="29" s="1"/>
  <c r="AG759" i="29"/>
  <c r="G759" i="29" s="1"/>
  <c r="AI759" i="29"/>
  <c r="M759" i="29" s="1"/>
  <c r="BK759" i="29"/>
  <c r="AA759" i="29" s="1"/>
  <c r="BU759" i="29" s="1"/>
  <c r="BK758" i="29"/>
  <c r="AA758" i="29" s="1"/>
  <c r="BU758" i="29" s="1"/>
  <c r="BD758" i="29"/>
  <c r="F758" i="29" s="1"/>
  <c r="E758" i="29" s="1"/>
  <c r="BE758" i="29"/>
  <c r="I758" i="29" s="1"/>
  <c r="H758" i="29" s="1"/>
  <c r="BO757" i="29"/>
  <c r="AF759" i="29"/>
  <c r="D759" i="29" s="1"/>
  <c r="BP757" i="29"/>
  <c r="BR757" i="29"/>
  <c r="BH758" i="29"/>
  <c r="R758" i="29" s="1"/>
  <c r="Q758" i="29" s="1"/>
  <c r="BL757" i="29"/>
  <c r="Z757" i="29"/>
  <c r="BJ758" i="29"/>
  <c r="X758" i="29" s="1"/>
  <c r="W758" i="29" s="1"/>
  <c r="BG758" i="29"/>
  <c r="O758" i="29" s="1"/>
  <c r="N758" i="29" s="1"/>
  <c r="J759" i="29"/>
  <c r="V759" i="29"/>
  <c r="AK759" i="29"/>
  <c r="S759" i="29" s="1"/>
  <c r="AN760" i="29"/>
  <c r="AV760" i="29"/>
  <c r="AO760" i="29"/>
  <c r="AW760" i="29"/>
  <c r="B760" i="29"/>
  <c r="AD760" i="29" s="1"/>
  <c r="AJ760" i="29" s="1"/>
  <c r="AP760" i="29"/>
  <c r="AX760" i="29"/>
  <c r="AS760" i="29"/>
  <c r="AT760" i="29"/>
  <c r="AU760" i="29"/>
  <c r="AC761" i="29"/>
  <c r="AY760" i="29"/>
  <c r="AL760" i="29"/>
  <c r="V760" i="29" s="1"/>
  <c r="AZ760" i="29"/>
  <c r="C760" i="29"/>
  <c r="AE760" i="29" s="1"/>
  <c r="BA760" i="29"/>
  <c r="AQ760" i="29"/>
  <c r="BB760" i="29"/>
  <c r="BC760" i="29"/>
  <c r="AR760" i="29"/>
  <c r="AB756" i="29"/>
  <c r="BP758" i="29"/>
  <c r="BP165" i="29"/>
  <c r="BK166" i="29"/>
  <c r="AA166" i="29" s="1"/>
  <c r="BU166" i="29" s="1"/>
  <c r="BQ165" i="29"/>
  <c r="AB164" i="29"/>
  <c r="AK167" i="29"/>
  <c r="S167" i="29" s="1"/>
  <c r="BO165" i="29"/>
  <c r="BE166" i="29"/>
  <c r="I166" i="29" s="1"/>
  <c r="H166" i="29" s="1"/>
  <c r="AI167" i="29"/>
  <c r="M167" i="29" s="1"/>
  <c r="BB168" i="29"/>
  <c r="AT168" i="29"/>
  <c r="C168" i="29"/>
  <c r="AE168" i="29" s="1"/>
  <c r="BA168" i="29"/>
  <c r="AS168" i="29"/>
  <c r="B168" i="29"/>
  <c r="AD168" i="29" s="1"/>
  <c r="AM168" i="29" s="1"/>
  <c r="Y168" i="29" s="1"/>
  <c r="AZ168" i="29"/>
  <c r="AR168" i="29"/>
  <c r="AC169" i="29"/>
  <c r="AX168" i="29"/>
  <c r="AP168" i="29"/>
  <c r="AV168" i="29"/>
  <c r="AN168" i="29"/>
  <c r="BC168" i="29"/>
  <c r="AY168" i="29"/>
  <c r="AU168" i="29"/>
  <c r="AQ168" i="29"/>
  <c r="AW168" i="29"/>
  <c r="AO168" i="29"/>
  <c r="BT166" i="29"/>
  <c r="V167" i="29"/>
  <c r="AH167" i="29"/>
  <c r="J167" i="29" s="1"/>
  <c r="BF166" i="29"/>
  <c r="L166" i="29" s="1"/>
  <c r="K166" i="29" s="1"/>
  <c r="F165" i="29"/>
  <c r="BL165" i="29"/>
  <c r="AM167" i="29"/>
  <c r="Y167" i="29" s="1"/>
  <c r="BK167" i="29" s="1"/>
  <c r="AA167" i="29" s="1"/>
  <c r="AJ167" i="29"/>
  <c r="P167" i="29" s="1"/>
  <c r="AF167" i="29"/>
  <c r="D167" i="29" s="1"/>
  <c r="BH166" i="29"/>
  <c r="R166" i="29" s="1"/>
  <c r="Q166" i="29" s="1"/>
  <c r="BS166" i="29"/>
  <c r="AG167" i="29"/>
  <c r="G167" i="29" s="1"/>
  <c r="BG166" i="29"/>
  <c r="O166" i="29" s="1"/>
  <c r="N166" i="29" s="1"/>
  <c r="BD166" i="29"/>
  <c r="F166" i="29" s="1"/>
  <c r="E166" i="29" s="1"/>
  <c r="AB757" i="29" l="1"/>
  <c r="AG760" i="29"/>
  <c r="G760" i="29" s="1"/>
  <c r="BO760" i="29" s="1"/>
  <c r="AI760" i="29"/>
  <c r="M760" i="29" s="1"/>
  <c r="BG760" i="29" s="1"/>
  <c r="O760" i="29" s="1"/>
  <c r="N760" i="29" s="1"/>
  <c r="BR758" i="29"/>
  <c r="Q759" i="29"/>
  <c r="BR759" i="29"/>
  <c r="BO758" i="29"/>
  <c r="P760" i="29"/>
  <c r="BH760" i="29" s="1"/>
  <c r="R760" i="29" s="1"/>
  <c r="Q760" i="29" s="1"/>
  <c r="BF759" i="29"/>
  <c r="L759" i="29" s="1"/>
  <c r="K759" i="29" s="1"/>
  <c r="BJ760" i="29"/>
  <c r="X760" i="29" s="1"/>
  <c r="W760" i="29" s="1"/>
  <c r="BQ758" i="29"/>
  <c r="BN758" i="29"/>
  <c r="AK760" i="29"/>
  <c r="S760" i="29" s="1"/>
  <c r="AF760" i="29"/>
  <c r="D760" i="29" s="1"/>
  <c r="BT758" i="29"/>
  <c r="BE760" i="29"/>
  <c r="I760" i="29" s="1"/>
  <c r="H760" i="29" s="1"/>
  <c r="BI759" i="29"/>
  <c r="U759" i="29" s="1"/>
  <c r="T759" i="29" s="1"/>
  <c r="BD759" i="29"/>
  <c r="F759" i="29" s="1"/>
  <c r="E759" i="29" s="1"/>
  <c r="BN759" i="29"/>
  <c r="BL758" i="29"/>
  <c r="Z758" i="29"/>
  <c r="BJ759" i="29"/>
  <c r="X759" i="29" s="1"/>
  <c r="W759" i="29" s="1"/>
  <c r="BE759" i="29"/>
  <c r="I759" i="29" s="1"/>
  <c r="H759" i="29" s="1"/>
  <c r="AO761" i="29"/>
  <c r="AW761" i="29"/>
  <c r="B761" i="29"/>
  <c r="AD761" i="29" s="1"/>
  <c r="AG761" i="29" s="1"/>
  <c r="AP761" i="29"/>
  <c r="AX761" i="29"/>
  <c r="C761" i="29"/>
  <c r="AE761" i="29" s="1"/>
  <c r="AQ761" i="29"/>
  <c r="AY761" i="29"/>
  <c r="AZ761" i="29"/>
  <c r="BA761" i="29"/>
  <c r="AN761" i="29"/>
  <c r="BB761" i="29"/>
  <c r="AR761" i="29"/>
  <c r="BC761" i="29"/>
  <c r="AS761" i="29"/>
  <c r="AT761" i="29"/>
  <c r="AU761" i="29"/>
  <c r="AC762" i="29"/>
  <c r="AK761" i="29"/>
  <c r="S761" i="29" s="1"/>
  <c r="AV761" i="29"/>
  <c r="AH760" i="29"/>
  <c r="J760" i="29" s="1"/>
  <c r="AM760" i="29"/>
  <c r="Y760" i="29" s="1"/>
  <c r="BG759" i="29"/>
  <c r="O759" i="29" s="1"/>
  <c r="N759" i="29" s="1"/>
  <c r="Z759" i="29"/>
  <c r="BO166" i="29"/>
  <c r="BQ166" i="29"/>
  <c r="Z166" i="29"/>
  <c r="AK168" i="29"/>
  <c r="S168" i="29" s="1"/>
  <c r="BI168" i="29" s="1"/>
  <c r="U168" i="29" s="1"/>
  <c r="AG168" i="29"/>
  <c r="G168" i="29" s="1"/>
  <c r="BE168" i="29" s="1"/>
  <c r="I168" i="29" s="1"/>
  <c r="AF168" i="29"/>
  <c r="D168" i="29" s="1"/>
  <c r="BD168" i="29" s="1"/>
  <c r="F168" i="29" s="1"/>
  <c r="E168" i="29" s="1"/>
  <c r="AH168" i="29"/>
  <c r="J168" i="29" s="1"/>
  <c r="BF168" i="29" s="1"/>
  <c r="L168" i="29" s="1"/>
  <c r="K168" i="29" s="1"/>
  <c r="BR166" i="29"/>
  <c r="AY169" i="29"/>
  <c r="AQ169" i="29"/>
  <c r="AC170" i="29"/>
  <c r="AX169" i="29"/>
  <c r="AP169" i="29"/>
  <c r="AW169" i="29"/>
  <c r="AO169" i="29"/>
  <c r="BC169" i="29"/>
  <c r="AU169" i="29"/>
  <c r="BA169" i="29"/>
  <c r="AS169" i="29"/>
  <c r="B169" i="29"/>
  <c r="AD169" i="29" s="1"/>
  <c r="AL169" i="29" s="1"/>
  <c r="C169" i="29"/>
  <c r="AE169" i="29" s="1"/>
  <c r="BB169" i="29"/>
  <c r="AV169" i="29"/>
  <c r="AT169" i="29"/>
  <c r="AN169" i="29"/>
  <c r="AR169" i="29"/>
  <c r="AZ169" i="29"/>
  <c r="BG167" i="29"/>
  <c r="O167" i="29" s="1"/>
  <c r="N167" i="29" s="1"/>
  <c r="BQ167" i="29"/>
  <c r="BU167" i="29"/>
  <c r="Z167" i="29"/>
  <c r="BE167" i="29"/>
  <c r="I167" i="29" s="1"/>
  <c r="H167" i="29" s="1"/>
  <c r="E165" i="29"/>
  <c r="BN165" i="29"/>
  <c r="AB165" i="29" s="1"/>
  <c r="BP166" i="29"/>
  <c r="AI168" i="29"/>
  <c r="M168" i="29" s="1"/>
  <c r="BL166" i="29"/>
  <c r="BK168" i="29"/>
  <c r="AA168" i="29" s="1"/>
  <c r="BU168" i="29" s="1"/>
  <c r="BF167" i="29"/>
  <c r="L167" i="29" s="1"/>
  <c r="K167" i="29" s="1"/>
  <c r="AJ168" i="29"/>
  <c r="P168" i="29" s="1"/>
  <c r="BN166" i="29"/>
  <c r="BD167" i="29"/>
  <c r="F167" i="29" s="1"/>
  <c r="E167" i="29" s="1"/>
  <c r="BJ167" i="29"/>
  <c r="X167" i="29" s="1"/>
  <c r="W167" i="29" s="1"/>
  <c r="AL168" i="29"/>
  <c r="V168" i="29" s="1"/>
  <c r="BH167" i="29"/>
  <c r="R167" i="29" s="1"/>
  <c r="Q167" i="29" s="1"/>
  <c r="BI167" i="29"/>
  <c r="U167" i="29" s="1"/>
  <c r="T167" i="29" s="1"/>
  <c r="BS759" i="29" l="1"/>
  <c r="BL759" i="29"/>
  <c r="AJ761" i="29"/>
  <c r="P761" i="29" s="1"/>
  <c r="AL761" i="29"/>
  <c r="V761" i="29" s="1"/>
  <c r="BJ761" i="29" s="1"/>
  <c r="X761" i="29" s="1"/>
  <c r="W761" i="29" s="1"/>
  <c r="G761" i="29"/>
  <c r="BE761" i="29" s="1"/>
  <c r="I761" i="29" s="1"/>
  <c r="H761" i="29" s="1"/>
  <c r="BQ759" i="29"/>
  <c r="AM761" i="29"/>
  <c r="Y761" i="29" s="1"/>
  <c r="BT760" i="29"/>
  <c r="BK760" i="29"/>
  <c r="AA760" i="29" s="1"/>
  <c r="BU760" i="29" s="1"/>
  <c r="AF761" i="29"/>
  <c r="D761" i="29" s="1"/>
  <c r="AH761" i="29"/>
  <c r="J761" i="29" s="1"/>
  <c r="BT759" i="29"/>
  <c r="BP759" i="29"/>
  <c r="BF760" i="29"/>
  <c r="L760" i="29" s="1"/>
  <c r="K760" i="29" s="1"/>
  <c r="BD760" i="29"/>
  <c r="F760" i="29" s="1"/>
  <c r="E760" i="29" s="1"/>
  <c r="BQ760" i="29"/>
  <c r="BI761" i="29"/>
  <c r="U761" i="29" s="1"/>
  <c r="T761" i="29" s="1"/>
  <c r="BI760" i="29"/>
  <c r="U760" i="29" s="1"/>
  <c r="T760" i="29" s="1"/>
  <c r="B762" i="29"/>
  <c r="AD762" i="29" s="1"/>
  <c r="AG762" i="29" s="1"/>
  <c r="G762" i="29" s="1"/>
  <c r="AH762" i="29"/>
  <c r="AP762" i="29"/>
  <c r="AX762" i="29"/>
  <c r="C762" i="29"/>
  <c r="AE762" i="29" s="1"/>
  <c r="AQ762" i="29"/>
  <c r="AY762" i="29"/>
  <c r="AR762" i="29"/>
  <c r="AZ762" i="29"/>
  <c r="AC763" i="29"/>
  <c r="AS762" i="29"/>
  <c r="AT762" i="29"/>
  <c r="AU762" i="29"/>
  <c r="AV762" i="29"/>
  <c r="AW762" i="29"/>
  <c r="AM762" i="29"/>
  <c r="Y762" i="29" s="1"/>
  <c r="BA762" i="29"/>
  <c r="AN762" i="29"/>
  <c r="BB762" i="29"/>
  <c r="AO762" i="29"/>
  <c r="BC762" i="29"/>
  <c r="AI761" i="29"/>
  <c r="M761" i="29" s="1"/>
  <c r="AB758" i="29"/>
  <c r="BR760" i="29"/>
  <c r="BO759" i="29"/>
  <c r="BT167" i="29"/>
  <c r="AM169" i="29"/>
  <c r="Y169" i="29" s="1"/>
  <c r="BK169" i="29" s="1"/>
  <c r="AA169" i="29" s="1"/>
  <c r="Z169" i="29" s="1"/>
  <c r="BP167" i="29"/>
  <c r="BN168" i="29"/>
  <c r="V169" i="29"/>
  <c r="BJ169" i="29" s="1"/>
  <c r="X169" i="29" s="1"/>
  <c r="W169" i="29" s="1"/>
  <c r="BO167" i="29"/>
  <c r="H168" i="29"/>
  <c r="BO168" i="29"/>
  <c r="T168" i="29"/>
  <c r="BS168" i="29"/>
  <c r="BN167" i="29"/>
  <c r="AJ169" i="29"/>
  <c r="P169" i="29" s="1"/>
  <c r="BH169" i="29" s="1"/>
  <c r="R169" i="29" s="1"/>
  <c r="Q169" i="29" s="1"/>
  <c r="AF169" i="29"/>
  <c r="D169" i="29" s="1"/>
  <c r="BD169" i="29" s="1"/>
  <c r="F169" i="29" s="1"/>
  <c r="E169" i="29" s="1"/>
  <c r="AH169" i="29"/>
  <c r="J169" i="29" s="1"/>
  <c r="BS167" i="29"/>
  <c r="Z168" i="29"/>
  <c r="BL168" i="29"/>
  <c r="BL167" i="29"/>
  <c r="AV170" i="29"/>
  <c r="AN170" i="29"/>
  <c r="BC170" i="29"/>
  <c r="AU170" i="29"/>
  <c r="BB170" i="29"/>
  <c r="AT170" i="29"/>
  <c r="C170" i="29"/>
  <c r="AE170" i="29" s="1"/>
  <c r="AZ170" i="29"/>
  <c r="AR170" i="29"/>
  <c r="AC171" i="29"/>
  <c r="AX170" i="29"/>
  <c r="AP170" i="29"/>
  <c r="AO170" i="29"/>
  <c r="B170" i="29"/>
  <c r="AD170" i="29" s="1"/>
  <c r="AM170" i="29" s="1"/>
  <c r="AY170" i="29"/>
  <c r="AW170" i="29"/>
  <c r="BA170" i="29"/>
  <c r="AS170" i="29"/>
  <c r="AQ170" i="29"/>
  <c r="AB166" i="29"/>
  <c r="AG169" i="29"/>
  <c r="G169" i="29" s="1"/>
  <c r="BR167" i="29"/>
  <c r="BP168" i="29"/>
  <c r="BG168" i="29"/>
  <c r="O168" i="29" s="1"/>
  <c r="N168" i="29" s="1"/>
  <c r="AK169" i="29"/>
  <c r="S169" i="29" s="1"/>
  <c r="BJ168" i="29"/>
  <c r="X168" i="29" s="1"/>
  <c r="W168" i="29" s="1"/>
  <c r="BH168" i="29"/>
  <c r="R168" i="29" s="1"/>
  <c r="Q168" i="29" s="1"/>
  <c r="AI169" i="29"/>
  <c r="M169" i="29" s="1"/>
  <c r="BN760" i="29" l="1"/>
  <c r="AJ762" i="29"/>
  <c r="AK762" i="29"/>
  <c r="S762" i="29" s="1"/>
  <c r="BS760" i="29"/>
  <c r="AB759" i="29"/>
  <c r="BH761" i="29"/>
  <c r="R761" i="29" s="1"/>
  <c r="Q761" i="29" s="1"/>
  <c r="AF762" i="29"/>
  <c r="D762" i="29" s="1"/>
  <c r="BD762" i="29" s="1"/>
  <c r="F762" i="29" s="1"/>
  <c r="E762" i="29" s="1"/>
  <c r="AI762" i="29"/>
  <c r="M762" i="29" s="1"/>
  <c r="BU169" i="29"/>
  <c r="BE762" i="29"/>
  <c r="I762" i="29" s="1"/>
  <c r="H762" i="29" s="1"/>
  <c r="BK762" i="29"/>
  <c r="AA762" i="29" s="1"/>
  <c r="BG761" i="29"/>
  <c r="O761" i="29" s="1"/>
  <c r="N761" i="29" s="1"/>
  <c r="AL762" i="29"/>
  <c r="V762" i="29" s="1"/>
  <c r="C763" i="29"/>
  <c r="AE763" i="29" s="1"/>
  <c r="AQ763" i="29"/>
  <c r="AY763" i="29"/>
  <c r="AR763" i="29"/>
  <c r="AZ763" i="29"/>
  <c r="AC764" i="29"/>
  <c r="AS763" i="29"/>
  <c r="BA763" i="29"/>
  <c r="AW763" i="29"/>
  <c r="AX763" i="29"/>
  <c r="AN763" i="29"/>
  <c r="BB763" i="29"/>
  <c r="B763" i="29"/>
  <c r="AD763" i="29" s="1"/>
  <c r="AG763" i="29" s="1"/>
  <c r="AO763" i="29"/>
  <c r="BC763" i="29"/>
  <c r="AP763" i="29"/>
  <c r="AT763" i="29"/>
  <c r="AU763" i="29"/>
  <c r="AV763" i="29"/>
  <c r="BS761" i="29"/>
  <c r="BT761" i="29"/>
  <c r="BK761" i="29"/>
  <c r="AA761" i="29" s="1"/>
  <c r="J762" i="29"/>
  <c r="BF761" i="29"/>
  <c r="L761" i="29" s="1"/>
  <c r="K761" i="29" s="1"/>
  <c r="BI762" i="29"/>
  <c r="U762" i="29" s="1"/>
  <c r="T762" i="29" s="1"/>
  <c r="BN761" i="29"/>
  <c r="BD761" i="29"/>
  <c r="F761" i="29" s="1"/>
  <c r="E761" i="29" s="1"/>
  <c r="BO761" i="29"/>
  <c r="P762" i="29"/>
  <c r="BP760" i="29"/>
  <c r="AB760" i="29" s="1"/>
  <c r="BL760" i="29"/>
  <c r="Z760" i="29"/>
  <c r="BQ168" i="29"/>
  <c r="BT168" i="29"/>
  <c r="AB167" i="29"/>
  <c r="BR168" i="29"/>
  <c r="AL170" i="29"/>
  <c r="V170" i="29" s="1"/>
  <c r="BJ170" i="29" s="1"/>
  <c r="X170" i="29" s="1"/>
  <c r="W170" i="29" s="1"/>
  <c r="AK170" i="29"/>
  <c r="S170" i="29" s="1"/>
  <c r="AH170" i="29"/>
  <c r="J170" i="29" s="1"/>
  <c r="BF170" i="29" s="1"/>
  <c r="L170" i="29" s="1"/>
  <c r="K170" i="29" s="1"/>
  <c r="AJ170" i="29"/>
  <c r="P170" i="29" s="1"/>
  <c r="AG170" i="29"/>
  <c r="G170" i="29" s="1"/>
  <c r="BE170" i="29" s="1"/>
  <c r="I170" i="29" s="1"/>
  <c r="H170" i="29" s="1"/>
  <c r="BI169" i="29"/>
  <c r="U169" i="29" s="1"/>
  <c r="T169" i="29" s="1"/>
  <c r="BA171" i="29"/>
  <c r="AS171" i="29"/>
  <c r="B171" i="29"/>
  <c r="AD171" i="29" s="1"/>
  <c r="AM171" i="29" s="1"/>
  <c r="Y171" i="29" s="1"/>
  <c r="BK171" i="29" s="1"/>
  <c r="AA171" i="29" s="1"/>
  <c r="AZ171" i="29"/>
  <c r="AR171" i="29"/>
  <c r="AY171" i="29"/>
  <c r="AQ171" i="29"/>
  <c r="AW171" i="29"/>
  <c r="AO171" i="29"/>
  <c r="BC171" i="29"/>
  <c r="AU171" i="29"/>
  <c r="AP171" i="29"/>
  <c r="AN171" i="29"/>
  <c r="AC172" i="29"/>
  <c r="C171" i="29"/>
  <c r="AE171" i="29" s="1"/>
  <c r="BB171" i="29"/>
  <c r="AX171" i="29"/>
  <c r="AV171" i="29"/>
  <c r="AT171" i="29"/>
  <c r="BT169" i="29"/>
  <c r="BN169" i="29"/>
  <c r="BG169" i="29"/>
  <c r="O169" i="29" s="1"/>
  <c r="N169" i="29" s="1"/>
  <c r="BI170" i="29"/>
  <c r="U170" i="29" s="1"/>
  <c r="T170" i="29" s="1"/>
  <c r="Y170" i="29"/>
  <c r="BL169" i="29"/>
  <c r="AI170" i="29"/>
  <c r="M170" i="29" s="1"/>
  <c r="BR169" i="29"/>
  <c r="BE169" i="29"/>
  <c r="I169" i="29" s="1"/>
  <c r="H169" i="29" s="1"/>
  <c r="AF170" i="29"/>
  <c r="D170" i="29" s="1"/>
  <c r="BF169" i="29"/>
  <c r="L169" i="29" s="1"/>
  <c r="K169" i="29" s="1"/>
  <c r="AB168" i="29" l="1"/>
  <c r="BN762" i="29"/>
  <c r="BT170" i="29"/>
  <c r="G763" i="29"/>
  <c r="BE763" i="29" s="1"/>
  <c r="I763" i="29" s="1"/>
  <c r="H763" i="29" s="1"/>
  <c r="BR761" i="29"/>
  <c r="AJ763" i="29"/>
  <c r="P763" i="29" s="1"/>
  <c r="Z762" i="29"/>
  <c r="BL762" i="29"/>
  <c r="Z761" i="29"/>
  <c r="BL761" i="29"/>
  <c r="AF763" i="29"/>
  <c r="D763" i="29" s="1"/>
  <c r="AM763" i="29"/>
  <c r="Y763" i="29" s="1"/>
  <c r="BS762" i="29"/>
  <c r="AL763" i="29"/>
  <c r="V763" i="29" s="1"/>
  <c r="BU762" i="29"/>
  <c r="BP761" i="29"/>
  <c r="AH763" i="29"/>
  <c r="J763" i="29" s="1"/>
  <c r="BG762" i="29"/>
  <c r="O762" i="29" s="1"/>
  <c r="N762" i="29" s="1"/>
  <c r="AI763" i="29"/>
  <c r="M763" i="29" s="1"/>
  <c r="AK763" i="29"/>
  <c r="S763" i="29" s="1"/>
  <c r="AR764" i="29"/>
  <c r="AZ764" i="29"/>
  <c r="AC765" i="29"/>
  <c r="AS764" i="29"/>
  <c r="BA764" i="29"/>
  <c r="AT764" i="29"/>
  <c r="BB764" i="29"/>
  <c r="C764" i="29"/>
  <c r="AE764" i="29" s="1"/>
  <c r="AP764" i="29"/>
  <c r="AQ764" i="29"/>
  <c r="AU764" i="29"/>
  <c r="AV764" i="29"/>
  <c r="AW764" i="29"/>
  <c r="AX764" i="29"/>
  <c r="AN764" i="29"/>
  <c r="AY764" i="29"/>
  <c r="B764" i="29"/>
  <c r="AD764" i="29" s="1"/>
  <c r="AK764" i="29" s="1"/>
  <c r="AO764" i="29"/>
  <c r="BC764" i="29"/>
  <c r="BT762" i="29"/>
  <c r="BJ762" i="29"/>
  <c r="X762" i="29" s="1"/>
  <c r="W762" i="29" s="1"/>
  <c r="BH762" i="29"/>
  <c r="R762" i="29" s="1"/>
  <c r="Q762" i="29" s="1"/>
  <c r="BR762" i="29"/>
  <c r="BF762" i="29"/>
  <c r="L762" i="29" s="1"/>
  <c r="K762" i="29" s="1"/>
  <c r="BU761" i="29"/>
  <c r="BQ761" i="29"/>
  <c r="AB761" i="29" s="1"/>
  <c r="BO762" i="29"/>
  <c r="BS170" i="29"/>
  <c r="BH170" i="29"/>
  <c r="R170" i="29" s="1"/>
  <c r="Q170" i="29" s="1"/>
  <c r="BS169" i="29"/>
  <c r="AF171" i="29"/>
  <c r="D171" i="29" s="1"/>
  <c r="BD171" i="29" s="1"/>
  <c r="F171" i="29" s="1"/>
  <c r="E171" i="29" s="1"/>
  <c r="AI171" i="29"/>
  <c r="M171" i="29" s="1"/>
  <c r="BG171" i="29" s="1"/>
  <c r="O171" i="29" s="1"/>
  <c r="N171" i="29" s="1"/>
  <c r="BO170" i="29"/>
  <c r="BP169" i="29"/>
  <c r="BU171" i="29"/>
  <c r="Z171" i="29"/>
  <c r="AJ171" i="29"/>
  <c r="P171" i="29" s="1"/>
  <c r="BQ169" i="29"/>
  <c r="AL171" i="29"/>
  <c r="V171" i="29" s="1"/>
  <c r="BG170" i="29"/>
  <c r="O170" i="29" s="1"/>
  <c r="N170" i="29" s="1"/>
  <c r="AK171" i="29"/>
  <c r="S171" i="29" s="1"/>
  <c r="BK170" i="29"/>
  <c r="AA170" i="29" s="1"/>
  <c r="BU170" i="29" s="1"/>
  <c r="BD170" i="29"/>
  <c r="F170" i="29" s="1"/>
  <c r="E170" i="29" s="1"/>
  <c r="BP170" i="29"/>
  <c r="AH171" i="29"/>
  <c r="J171" i="29" s="1"/>
  <c r="AC173" i="29"/>
  <c r="AX172" i="29"/>
  <c r="AP172" i="29"/>
  <c r="AW172" i="29"/>
  <c r="AO172" i="29"/>
  <c r="AV172" i="29"/>
  <c r="AN172" i="29"/>
  <c r="BB172" i="29"/>
  <c r="AT172" i="29"/>
  <c r="C172" i="29"/>
  <c r="AE172" i="29" s="1"/>
  <c r="AZ172" i="29"/>
  <c r="AR172" i="29"/>
  <c r="AS172" i="29"/>
  <c r="AQ172" i="29"/>
  <c r="BC172" i="29"/>
  <c r="BA172" i="29"/>
  <c r="B172" i="29"/>
  <c r="AD172" i="29" s="1"/>
  <c r="AI172" i="29" s="1"/>
  <c r="AY172" i="29"/>
  <c r="AU172" i="29"/>
  <c r="AG171" i="29"/>
  <c r="G171" i="29" s="1"/>
  <c r="BO169" i="29"/>
  <c r="M172" i="29" l="1"/>
  <c r="BP762" i="29"/>
  <c r="S764" i="29"/>
  <c r="BI764" i="29" s="1"/>
  <c r="U764" i="29" s="1"/>
  <c r="BO763" i="29"/>
  <c r="BF763" i="29"/>
  <c r="L763" i="29" s="1"/>
  <c r="K763" i="29" s="1"/>
  <c r="AS765" i="29"/>
  <c r="BA765" i="29"/>
  <c r="AT765" i="29"/>
  <c r="BB765" i="29"/>
  <c r="AU765" i="29"/>
  <c r="BC765" i="29"/>
  <c r="AW765" i="29"/>
  <c r="AX765" i="29"/>
  <c r="AC766" i="29"/>
  <c r="AN765" i="29"/>
  <c r="AY765" i="29"/>
  <c r="B765" i="29"/>
  <c r="AD765" i="29" s="1"/>
  <c r="AL765" i="29" s="1"/>
  <c r="V765" i="29" s="1"/>
  <c r="AO765" i="29"/>
  <c r="AZ765" i="29"/>
  <c r="C765" i="29"/>
  <c r="AE765" i="29" s="1"/>
  <c r="AP765" i="29"/>
  <c r="AQ765" i="29"/>
  <c r="AR765" i="29"/>
  <c r="AV765" i="29"/>
  <c r="AI764" i="29"/>
  <c r="M764" i="29" s="1"/>
  <c r="AH764" i="29"/>
  <c r="J764" i="29" s="1"/>
  <c r="AJ764" i="29"/>
  <c r="P764" i="29" s="1"/>
  <c r="BD763" i="29"/>
  <c r="F763" i="29" s="1"/>
  <c r="E763" i="29" s="1"/>
  <c r="AL764" i="29"/>
  <c r="V764" i="29" s="1"/>
  <c r="BI763" i="29"/>
  <c r="U763" i="29" s="1"/>
  <c r="T763" i="29" s="1"/>
  <c r="BJ763" i="29"/>
  <c r="X763" i="29" s="1"/>
  <c r="W763" i="29" s="1"/>
  <c r="BH763" i="29"/>
  <c r="R763" i="29" s="1"/>
  <c r="Q763" i="29" s="1"/>
  <c r="BG763" i="29"/>
  <c r="O763" i="29" s="1"/>
  <c r="N763" i="29" s="1"/>
  <c r="AG764" i="29"/>
  <c r="G764" i="29" s="1"/>
  <c r="AM764" i="29"/>
  <c r="Y764" i="29" s="1"/>
  <c r="AF764" i="29"/>
  <c r="D764" i="29" s="1"/>
  <c r="BQ762" i="29"/>
  <c r="AB762" i="29" s="1"/>
  <c r="BK763" i="29"/>
  <c r="AA763" i="29" s="1"/>
  <c r="BU763" i="29" s="1"/>
  <c r="BQ170" i="29"/>
  <c r="AB170" i="29" s="1"/>
  <c r="BR170" i="29"/>
  <c r="AB169" i="29"/>
  <c r="BN170" i="29"/>
  <c r="AH172" i="29"/>
  <c r="J172" i="29" s="1"/>
  <c r="BF172" i="29" s="1"/>
  <c r="L172" i="29" s="1"/>
  <c r="BN171" i="29"/>
  <c r="Z170" i="29"/>
  <c r="BL170" i="29"/>
  <c r="BG172" i="29"/>
  <c r="O172" i="29" s="1"/>
  <c r="N172" i="29" s="1"/>
  <c r="BC173" i="29"/>
  <c r="AU173" i="29"/>
  <c r="BB173" i="29"/>
  <c r="AT173" i="29"/>
  <c r="C173" i="29"/>
  <c r="AE173" i="29" s="1"/>
  <c r="BA173" i="29"/>
  <c r="AS173" i="29"/>
  <c r="B173" i="29"/>
  <c r="AD173" i="29" s="1"/>
  <c r="AM173" i="29" s="1"/>
  <c r="AY173" i="29"/>
  <c r="AQ173" i="29"/>
  <c r="AW173" i="29"/>
  <c r="AO173" i="29"/>
  <c r="AV173" i="29"/>
  <c r="AR173" i="29"/>
  <c r="AP173" i="29"/>
  <c r="AC174" i="29"/>
  <c r="AN173" i="29"/>
  <c r="AZ173" i="29"/>
  <c r="AX173" i="29"/>
  <c r="BI171" i="29"/>
  <c r="U171" i="29" s="1"/>
  <c r="T171" i="29" s="1"/>
  <c r="BQ171" i="29"/>
  <c r="BE171" i="29"/>
  <c r="I171" i="29" s="1"/>
  <c r="H171" i="29" s="1"/>
  <c r="AJ172" i="29"/>
  <c r="P172" i="29" s="1"/>
  <c r="BF171" i="29"/>
  <c r="L171" i="29" s="1"/>
  <c r="K171" i="29" s="1"/>
  <c r="AF172" i="29"/>
  <c r="D172" i="29" s="1"/>
  <c r="BL171" i="29"/>
  <c r="BH171" i="29"/>
  <c r="R171" i="29" s="1"/>
  <c r="Q171" i="29" s="1"/>
  <c r="BR171" i="29"/>
  <c r="AK172" i="29"/>
  <c r="S172" i="29" s="1"/>
  <c r="AL172" i="29"/>
  <c r="V172" i="29" s="1"/>
  <c r="BJ171" i="29"/>
  <c r="X171" i="29" s="1"/>
  <c r="W171" i="29" s="1"/>
  <c r="AM172" i="29"/>
  <c r="Y172" i="29" s="1"/>
  <c r="AG172" i="29"/>
  <c r="G172" i="29" s="1"/>
  <c r="T764" i="29" l="1"/>
  <c r="BS764" i="29"/>
  <c r="BR763" i="29"/>
  <c r="BT763" i="29"/>
  <c r="BQ763" i="29"/>
  <c r="BN763" i="29"/>
  <c r="AB763" i="29" s="1"/>
  <c r="BS763" i="29"/>
  <c r="BJ765" i="29"/>
  <c r="X765" i="29" s="1"/>
  <c r="W765" i="29" s="1"/>
  <c r="BE764" i="29"/>
  <c r="I764" i="29" s="1"/>
  <c r="H764" i="29" s="1"/>
  <c r="BO764" i="29"/>
  <c r="AH765" i="29"/>
  <c r="J765" i="29" s="1"/>
  <c r="AI765" i="29"/>
  <c r="M765" i="29" s="1"/>
  <c r="BD764" i="29"/>
  <c r="F764" i="29" s="1"/>
  <c r="E764" i="29" s="1"/>
  <c r="BJ764" i="29"/>
  <c r="X764" i="29" s="1"/>
  <c r="W764" i="29" s="1"/>
  <c r="AK765" i="29"/>
  <c r="S765" i="29" s="1"/>
  <c r="AG765" i="29"/>
  <c r="G765" i="29" s="1"/>
  <c r="BK764" i="29"/>
  <c r="AA764" i="29" s="1"/>
  <c r="AM765" i="29"/>
  <c r="Y765" i="29" s="1"/>
  <c r="BP763" i="29"/>
  <c r="BL763" i="29"/>
  <c r="Z763" i="29"/>
  <c r="BH764" i="29"/>
  <c r="R764" i="29" s="1"/>
  <c r="Q764" i="29" s="1"/>
  <c r="AF765" i="29"/>
  <c r="D765" i="29" s="1"/>
  <c r="AT766" i="29"/>
  <c r="BB766" i="29"/>
  <c r="AU766" i="29"/>
  <c r="BC766" i="29"/>
  <c r="AN766" i="29"/>
  <c r="AV766" i="29"/>
  <c r="C766" i="29"/>
  <c r="AE766" i="29" s="1"/>
  <c r="AP766" i="29"/>
  <c r="BA766" i="29"/>
  <c r="AQ766" i="29"/>
  <c r="AR766" i="29"/>
  <c r="AS766" i="29"/>
  <c r="AW766" i="29"/>
  <c r="AX766" i="29"/>
  <c r="AC767" i="29"/>
  <c r="AY766" i="29"/>
  <c r="AO766" i="29"/>
  <c r="AZ766" i="29"/>
  <c r="B766" i="29"/>
  <c r="AD766" i="29" s="1"/>
  <c r="AM766" i="29" s="1"/>
  <c r="BF764" i="29"/>
  <c r="L764" i="29" s="1"/>
  <c r="K764" i="29" s="1"/>
  <c r="BG764" i="29"/>
  <c r="O764" i="29" s="1"/>
  <c r="N764" i="29" s="1"/>
  <c r="AJ765" i="29"/>
  <c r="P765" i="29" s="1"/>
  <c r="BT171" i="29"/>
  <c r="K172" i="29"/>
  <c r="BP172" i="29"/>
  <c r="AI173" i="29"/>
  <c r="M173" i="29" s="1"/>
  <c r="AL173" i="29"/>
  <c r="V173" i="29" s="1"/>
  <c r="BJ173" i="29" s="1"/>
  <c r="X173" i="29" s="1"/>
  <c r="BO171" i="29"/>
  <c r="AH173" i="29"/>
  <c r="J173" i="29" s="1"/>
  <c r="BF173" i="29" s="1"/>
  <c r="L173" i="29" s="1"/>
  <c r="K173" i="29" s="1"/>
  <c r="AG173" i="29"/>
  <c r="G173" i="29" s="1"/>
  <c r="AK173" i="29"/>
  <c r="S173" i="29" s="1"/>
  <c r="BI173" i="29" s="1"/>
  <c r="U173" i="29" s="1"/>
  <c r="T173" i="29" s="1"/>
  <c r="BH172" i="29"/>
  <c r="R172" i="29" s="1"/>
  <c r="Q172" i="29" s="1"/>
  <c r="BD172" i="29"/>
  <c r="F172" i="29" s="1"/>
  <c r="E172" i="29" s="1"/>
  <c r="BI172" i="29"/>
  <c r="U172" i="29" s="1"/>
  <c r="T172" i="29" s="1"/>
  <c r="AY174" i="29"/>
  <c r="AQ174" i="29"/>
  <c r="AC175" i="29"/>
  <c r="AX174" i="29"/>
  <c r="AP174" i="29"/>
  <c r="AW174" i="29"/>
  <c r="AO174" i="29"/>
  <c r="BC174" i="29"/>
  <c r="AU174" i="29"/>
  <c r="BA174" i="29"/>
  <c r="AS174" i="29"/>
  <c r="C174" i="29"/>
  <c r="AE174" i="29" s="1"/>
  <c r="AV174" i="29"/>
  <c r="AT174" i="29"/>
  <c r="AR174" i="29"/>
  <c r="B174" i="29"/>
  <c r="AD174" i="29" s="1"/>
  <c r="AK174" i="29" s="1"/>
  <c r="BB174" i="29"/>
  <c r="AZ174" i="29"/>
  <c r="AN174" i="29"/>
  <c r="Y173" i="29"/>
  <c r="BQ172" i="29"/>
  <c r="BJ172" i="29"/>
  <c r="X172" i="29" s="1"/>
  <c r="W172" i="29" s="1"/>
  <c r="BE172" i="29"/>
  <c r="I172" i="29" s="1"/>
  <c r="H172" i="29" s="1"/>
  <c r="BK172" i="29"/>
  <c r="AA172" i="29" s="1"/>
  <c r="BU172" i="29" s="1"/>
  <c r="AF173" i="29"/>
  <c r="D173" i="29" s="1"/>
  <c r="BP171" i="29"/>
  <c r="BS171" i="29"/>
  <c r="AJ173" i="29"/>
  <c r="P173" i="29" s="1"/>
  <c r="BT765" i="29" l="1"/>
  <c r="BQ764" i="29"/>
  <c r="AI766" i="29"/>
  <c r="M766" i="29" s="1"/>
  <c r="BN764" i="29"/>
  <c r="Y766" i="29"/>
  <c r="BR172" i="29"/>
  <c r="BK766" i="29"/>
  <c r="AA766" i="29" s="1"/>
  <c r="BU766" i="29" s="1"/>
  <c r="AL766" i="29"/>
  <c r="V766" i="29" s="1"/>
  <c r="BD765" i="29"/>
  <c r="F765" i="29" s="1"/>
  <c r="E765" i="29" s="1"/>
  <c r="BL764" i="29"/>
  <c r="Z764" i="29"/>
  <c r="BG765" i="29"/>
  <c r="O765" i="29" s="1"/>
  <c r="N765" i="29" s="1"/>
  <c r="BH765" i="29"/>
  <c r="R765" i="29" s="1"/>
  <c r="Q765" i="29" s="1"/>
  <c r="AK766" i="29"/>
  <c r="S766" i="29" s="1"/>
  <c r="AF766" i="29"/>
  <c r="D766" i="29" s="1"/>
  <c r="BR764" i="29"/>
  <c r="BU764" i="29"/>
  <c r="BF765" i="29"/>
  <c r="L765" i="29" s="1"/>
  <c r="K765" i="29" s="1"/>
  <c r="BK765" i="29"/>
  <c r="AA765" i="29" s="1"/>
  <c r="BU765" i="29" s="1"/>
  <c r="AU767" i="29"/>
  <c r="BC767" i="29"/>
  <c r="AN767" i="29"/>
  <c r="AV767" i="29"/>
  <c r="AO767" i="29"/>
  <c r="AW767" i="29"/>
  <c r="AT767" i="29"/>
  <c r="AX767" i="29"/>
  <c r="AC768" i="29"/>
  <c r="AY767" i="29"/>
  <c r="B767" i="29"/>
  <c r="AD767" i="29" s="1"/>
  <c r="AF767" i="29" s="1"/>
  <c r="AZ767" i="29"/>
  <c r="C767" i="29"/>
  <c r="AE767" i="29" s="1"/>
  <c r="AP767" i="29"/>
  <c r="BA767" i="29"/>
  <c r="AQ767" i="29"/>
  <c r="BB767" i="29"/>
  <c r="AR767" i="29"/>
  <c r="AS767" i="29"/>
  <c r="AG766" i="29"/>
  <c r="G766" i="29" s="1"/>
  <c r="BE765" i="29"/>
  <c r="I765" i="29" s="1"/>
  <c r="H765" i="29" s="1"/>
  <c r="BI765" i="29"/>
  <c r="U765" i="29" s="1"/>
  <c r="T765" i="29" s="1"/>
  <c r="AH766" i="29"/>
  <c r="J766" i="29" s="1"/>
  <c r="BP764" i="29"/>
  <c r="AJ766" i="29"/>
  <c r="P766" i="29" s="1"/>
  <c r="BT764" i="29"/>
  <c r="AB171" i="29"/>
  <c r="AL174" i="29"/>
  <c r="V174" i="29" s="1"/>
  <c r="BN172" i="29"/>
  <c r="AG174" i="29"/>
  <c r="G174" i="29" s="1"/>
  <c r="BE174" i="29" s="1"/>
  <c r="I174" i="29" s="1"/>
  <c r="H174" i="29" s="1"/>
  <c r="AH174" i="29"/>
  <c r="J174" i="29" s="1"/>
  <c r="BF174" i="29" s="1"/>
  <c r="L174" i="29" s="1"/>
  <c r="K174" i="29" s="1"/>
  <c r="BO172" i="29"/>
  <c r="W173" i="29"/>
  <c r="BT173" i="29"/>
  <c r="BP173" i="29"/>
  <c r="AV175" i="29"/>
  <c r="AN175" i="29"/>
  <c r="BC175" i="29"/>
  <c r="AU175" i="29"/>
  <c r="BB175" i="29"/>
  <c r="AT175" i="29"/>
  <c r="C175" i="29"/>
  <c r="AE175" i="29" s="1"/>
  <c r="AZ175" i="29"/>
  <c r="AR175" i="29"/>
  <c r="AC176" i="29"/>
  <c r="AX175" i="29"/>
  <c r="AP175" i="29"/>
  <c r="AY175" i="29"/>
  <c r="AW175" i="29"/>
  <c r="AS175" i="29"/>
  <c r="AO175" i="29"/>
  <c r="B175" i="29"/>
  <c r="AD175" i="29" s="1"/>
  <c r="AF175" i="29" s="1"/>
  <c r="AQ175" i="29"/>
  <c r="BA175" i="29"/>
  <c r="BL172" i="29"/>
  <c r="Z172" i="29"/>
  <c r="S174" i="29"/>
  <c r="BD173" i="29"/>
  <c r="F173" i="29" s="1"/>
  <c r="E173" i="29" s="1"/>
  <c r="BH173" i="29"/>
  <c r="R173" i="29" s="1"/>
  <c r="Q173" i="29" s="1"/>
  <c r="AM174" i="29"/>
  <c r="Y174" i="29" s="1"/>
  <c r="BE173" i="29"/>
  <c r="I173" i="29" s="1"/>
  <c r="H173" i="29" s="1"/>
  <c r="BS173" i="29"/>
  <c r="BT172" i="29"/>
  <c r="AF174" i="29"/>
  <c r="D174" i="29" s="1"/>
  <c r="BG173" i="29"/>
  <c r="O173" i="29" s="1"/>
  <c r="N173" i="29" s="1"/>
  <c r="BK173" i="29"/>
  <c r="AA173" i="29" s="1"/>
  <c r="AI174" i="29"/>
  <c r="M174" i="29" s="1"/>
  <c r="AJ174" i="29"/>
  <c r="P174" i="29" s="1"/>
  <c r="BS172" i="29"/>
  <c r="D767" i="29" l="1"/>
  <c r="BR173" i="29"/>
  <c r="AB764" i="29"/>
  <c r="AB172" i="29"/>
  <c r="BS765" i="29"/>
  <c r="BN173" i="29"/>
  <c r="BD767" i="29"/>
  <c r="F767" i="29" s="1"/>
  <c r="E767" i="29" s="1"/>
  <c r="AJ767" i="29"/>
  <c r="P767" i="29" s="1"/>
  <c r="BF766" i="29"/>
  <c r="L766" i="29" s="1"/>
  <c r="K766" i="29" s="1"/>
  <c r="AH767" i="29"/>
  <c r="J767" i="29" s="1"/>
  <c r="AL767" i="29"/>
  <c r="V767" i="29" s="1"/>
  <c r="AI767" i="29"/>
  <c r="M767" i="29" s="1"/>
  <c r="BD766" i="29"/>
  <c r="F766" i="29" s="1"/>
  <c r="E766" i="29" s="1"/>
  <c r="AM767" i="29"/>
  <c r="Y767" i="29" s="1"/>
  <c r="BI766" i="29"/>
  <c r="U766" i="29" s="1"/>
  <c r="T766" i="29" s="1"/>
  <c r="BN765" i="29"/>
  <c r="BH766" i="29"/>
  <c r="R766" i="29" s="1"/>
  <c r="Q766" i="29" s="1"/>
  <c r="BE766" i="29"/>
  <c r="I766" i="29" s="1"/>
  <c r="H766" i="29" s="1"/>
  <c r="BG766" i="29"/>
  <c r="O766" i="29" s="1"/>
  <c r="N766" i="29" s="1"/>
  <c r="AK767" i="29"/>
  <c r="S767" i="29" s="1"/>
  <c r="AG767" i="29"/>
  <c r="G767" i="29" s="1"/>
  <c r="BL765" i="29"/>
  <c r="Z765" i="29"/>
  <c r="BR765" i="29"/>
  <c r="BJ766" i="29"/>
  <c r="X766" i="29" s="1"/>
  <c r="W766" i="29" s="1"/>
  <c r="AO768" i="29"/>
  <c r="AW768" i="29"/>
  <c r="B768" i="29"/>
  <c r="AD768" i="29" s="1"/>
  <c r="AH768" i="29" s="1"/>
  <c r="AP768" i="29"/>
  <c r="AX768" i="29"/>
  <c r="C768" i="29"/>
  <c r="AE768" i="29" s="1"/>
  <c r="AY768" i="29"/>
  <c r="AN768" i="29"/>
  <c r="AZ768" i="29"/>
  <c r="AQ768" i="29"/>
  <c r="BA768" i="29"/>
  <c r="AR768" i="29"/>
  <c r="BB768" i="29"/>
  <c r="AS768" i="29"/>
  <c r="BC768" i="29"/>
  <c r="AT768" i="29"/>
  <c r="AC769" i="29"/>
  <c r="AU768" i="29"/>
  <c r="AV768" i="29"/>
  <c r="BO765" i="29"/>
  <c r="BP765" i="29"/>
  <c r="BQ765" i="29"/>
  <c r="Z766" i="29"/>
  <c r="D175" i="29"/>
  <c r="BP174" i="29"/>
  <c r="AL175" i="29"/>
  <c r="V175" i="29" s="1"/>
  <c r="BJ175" i="29" s="1"/>
  <c r="X175" i="29" s="1"/>
  <c r="W175" i="29" s="1"/>
  <c r="AI175" i="29"/>
  <c r="M175" i="29" s="1"/>
  <c r="BG175" i="29" s="1"/>
  <c r="O175" i="29" s="1"/>
  <c r="BD175" i="29"/>
  <c r="F175" i="29" s="1"/>
  <c r="E175" i="29" s="1"/>
  <c r="BQ173" i="29"/>
  <c r="BK174" i="29"/>
  <c r="AA174" i="29" s="1"/>
  <c r="BU174" i="29" s="1"/>
  <c r="AH175" i="29"/>
  <c r="J175" i="29" s="1"/>
  <c r="Z173" i="29"/>
  <c r="BL173" i="29"/>
  <c r="BD174" i="29"/>
  <c r="F174" i="29" s="1"/>
  <c r="E174" i="29" s="1"/>
  <c r="AJ175" i="29"/>
  <c r="P175" i="29" s="1"/>
  <c r="AK175" i="29"/>
  <c r="S175" i="29" s="1"/>
  <c r="BA176" i="29"/>
  <c r="AS176" i="29"/>
  <c r="B176" i="29"/>
  <c r="AD176" i="29" s="1"/>
  <c r="AM176" i="29" s="1"/>
  <c r="AZ176" i="29"/>
  <c r="AR176" i="29"/>
  <c r="AY176" i="29"/>
  <c r="AQ176" i="29"/>
  <c r="AW176" i="29"/>
  <c r="AO176" i="29"/>
  <c r="BC176" i="29"/>
  <c r="AU176" i="29"/>
  <c r="BB176" i="29"/>
  <c r="AX176" i="29"/>
  <c r="AV176" i="29"/>
  <c r="AP176" i="29"/>
  <c r="AN176" i="29"/>
  <c r="C176" i="29"/>
  <c r="AE176" i="29" s="1"/>
  <c r="AC177" i="29"/>
  <c r="AT176" i="29"/>
  <c r="BG174" i="29"/>
  <c r="O174" i="29" s="1"/>
  <c r="N174" i="29" s="1"/>
  <c r="AM175" i="29"/>
  <c r="Y175" i="29" s="1"/>
  <c r="BK175" i="29" s="1"/>
  <c r="AA175" i="29" s="1"/>
  <c r="BJ174" i="29"/>
  <c r="X174" i="29" s="1"/>
  <c r="W174" i="29" s="1"/>
  <c r="BO173" i="29"/>
  <c r="BI174" i="29"/>
  <c r="U174" i="29" s="1"/>
  <c r="T174" i="29" s="1"/>
  <c r="AG175" i="29"/>
  <c r="G175" i="29" s="1"/>
  <c r="BH174" i="29"/>
  <c r="R174" i="29" s="1"/>
  <c r="Q174" i="29" s="1"/>
  <c r="BU173" i="29"/>
  <c r="BO174" i="29"/>
  <c r="BQ766" i="29" l="1"/>
  <c r="BL766" i="29"/>
  <c r="BS766" i="29"/>
  <c r="J768" i="29"/>
  <c r="BF768" i="29" s="1"/>
  <c r="L768" i="29" s="1"/>
  <c r="K768" i="29" s="1"/>
  <c r="BP766" i="29"/>
  <c r="BT766" i="29"/>
  <c r="BR766" i="29"/>
  <c r="BJ767" i="29"/>
  <c r="X767" i="29" s="1"/>
  <c r="W767" i="29" s="1"/>
  <c r="BE767" i="29"/>
  <c r="I767" i="29" s="1"/>
  <c r="H767" i="29" s="1"/>
  <c r="BF767" i="29"/>
  <c r="L767" i="29" s="1"/>
  <c r="K767" i="29" s="1"/>
  <c r="BG767" i="29"/>
  <c r="O767" i="29" s="1"/>
  <c r="N767" i="29" s="1"/>
  <c r="AB765" i="29"/>
  <c r="AL768" i="29"/>
  <c r="V768" i="29" s="1"/>
  <c r="AI768" i="29"/>
  <c r="M768" i="29" s="1"/>
  <c r="AM768" i="29"/>
  <c r="Y768" i="29" s="1"/>
  <c r="AG768" i="29"/>
  <c r="G768" i="29" s="1"/>
  <c r="BI767" i="29"/>
  <c r="U767" i="29" s="1"/>
  <c r="T767" i="29" s="1"/>
  <c r="AF768" i="29"/>
  <c r="D768" i="29" s="1"/>
  <c r="AJ768" i="29"/>
  <c r="P768" i="29" s="1"/>
  <c r="BK767" i="29"/>
  <c r="AA767" i="29" s="1"/>
  <c r="BU767" i="29" s="1"/>
  <c r="BH767" i="29"/>
  <c r="R767" i="29" s="1"/>
  <c r="Q767" i="29" s="1"/>
  <c r="BR767" i="29"/>
  <c r="AK768" i="29"/>
  <c r="S768" i="29" s="1"/>
  <c r="B769" i="29"/>
  <c r="AD769" i="29" s="1"/>
  <c r="AH769" i="29" s="1"/>
  <c r="AP769" i="29"/>
  <c r="AX769" i="29"/>
  <c r="C769" i="29"/>
  <c r="AE769" i="29" s="1"/>
  <c r="AQ769" i="29"/>
  <c r="AY769" i="29"/>
  <c r="AR769" i="29"/>
  <c r="BB769" i="29"/>
  <c r="AS769" i="29"/>
  <c r="BC769" i="29"/>
  <c r="AT769" i="29"/>
  <c r="AU769" i="29"/>
  <c r="AV769" i="29"/>
  <c r="AW769" i="29"/>
  <c r="AN769" i="29"/>
  <c r="AZ769" i="29"/>
  <c r="AC770" i="29"/>
  <c r="AO769" i="29"/>
  <c r="BA769" i="29"/>
  <c r="BO766" i="29"/>
  <c r="BN766" i="29"/>
  <c r="BN767" i="29"/>
  <c r="AI176" i="29"/>
  <c r="M176" i="29" s="1"/>
  <c r="N175" i="29"/>
  <c r="BQ175" i="29"/>
  <c r="AB173" i="29"/>
  <c r="AH176" i="29"/>
  <c r="J176" i="29" s="1"/>
  <c r="BT174" i="29"/>
  <c r="AJ176" i="29"/>
  <c r="P176" i="29" s="1"/>
  <c r="BN174" i="29"/>
  <c r="BN175" i="29"/>
  <c r="BR174" i="29"/>
  <c r="BQ174" i="29"/>
  <c r="BI175" i="29"/>
  <c r="U175" i="29" s="1"/>
  <c r="T175" i="29" s="1"/>
  <c r="BF175" i="29"/>
  <c r="L175" i="29" s="1"/>
  <c r="K175" i="29" s="1"/>
  <c r="AK176" i="29"/>
  <c r="S176" i="29" s="1"/>
  <c r="AG176" i="29"/>
  <c r="G176" i="29" s="1"/>
  <c r="Z174" i="29"/>
  <c r="BL174" i="29"/>
  <c r="BU175" i="29"/>
  <c r="Z175" i="29"/>
  <c r="BL175" i="29"/>
  <c r="BE175" i="29"/>
  <c r="I175" i="29" s="1"/>
  <c r="H175" i="29" s="1"/>
  <c r="BS174" i="29"/>
  <c r="BT175" i="29"/>
  <c r="AL176" i="29"/>
  <c r="V176" i="29" s="1"/>
  <c r="BH175" i="29"/>
  <c r="R175" i="29" s="1"/>
  <c r="Q175" i="29" s="1"/>
  <c r="Y176" i="29"/>
  <c r="AF176" i="29"/>
  <c r="D176" i="29" s="1"/>
  <c r="AC178" i="29"/>
  <c r="AX177" i="29"/>
  <c r="AP177" i="29"/>
  <c r="AW177" i="29"/>
  <c r="AO177" i="29"/>
  <c r="AV177" i="29"/>
  <c r="AN177" i="29"/>
  <c r="BB177" i="29"/>
  <c r="AT177" i="29"/>
  <c r="C177" i="29"/>
  <c r="AE177" i="29" s="1"/>
  <c r="AZ177" i="29"/>
  <c r="AR177" i="29"/>
  <c r="BC177" i="29"/>
  <c r="BA177" i="29"/>
  <c r="AY177" i="29"/>
  <c r="AS177" i="29"/>
  <c r="AQ177" i="29"/>
  <c r="AU177" i="29"/>
  <c r="B177" i="29"/>
  <c r="AD177" i="29" s="1"/>
  <c r="AI177" i="29" s="1"/>
  <c r="AB766" i="29" l="1"/>
  <c r="AK769" i="29"/>
  <c r="S769" i="29" s="1"/>
  <c r="AF769" i="29"/>
  <c r="AJ769" i="29"/>
  <c r="P769" i="29" s="1"/>
  <c r="AI769" i="29"/>
  <c r="M769" i="29" s="1"/>
  <c r="AM769" i="29"/>
  <c r="Y769" i="29" s="1"/>
  <c r="BK769" i="29" s="1"/>
  <c r="AA769" i="29" s="1"/>
  <c r="AG769" i="29"/>
  <c r="G769" i="29" s="1"/>
  <c r="BO175" i="29"/>
  <c r="BS767" i="29"/>
  <c r="BO767" i="29"/>
  <c r="BP768" i="29"/>
  <c r="AL769" i="29"/>
  <c r="V769" i="29" s="1"/>
  <c r="BJ769" i="29" s="1"/>
  <c r="X769" i="29" s="1"/>
  <c r="W769" i="29" s="1"/>
  <c r="J769" i="29"/>
  <c r="BP767" i="29"/>
  <c r="BF769" i="29"/>
  <c r="L769" i="29" s="1"/>
  <c r="K769" i="29" s="1"/>
  <c r="BK768" i="29"/>
  <c r="AA768" i="29" s="1"/>
  <c r="BG768" i="29"/>
  <c r="O768" i="29" s="1"/>
  <c r="N768" i="29" s="1"/>
  <c r="BL767" i="29"/>
  <c r="Z767" i="29"/>
  <c r="BJ768" i="29"/>
  <c r="X768" i="29" s="1"/>
  <c r="W768" i="29" s="1"/>
  <c r="BH768" i="29"/>
  <c r="R768" i="29" s="1"/>
  <c r="Q768" i="29" s="1"/>
  <c r="BT767" i="29"/>
  <c r="BE768" i="29"/>
  <c r="I768" i="29" s="1"/>
  <c r="H768" i="29" s="1"/>
  <c r="BD768" i="29"/>
  <c r="F768" i="29" s="1"/>
  <c r="E768" i="29" s="1"/>
  <c r="AU770" i="29"/>
  <c r="BC770" i="29"/>
  <c r="AN770" i="29"/>
  <c r="AV770" i="29"/>
  <c r="AO770" i="29"/>
  <c r="AW770" i="29"/>
  <c r="B770" i="29"/>
  <c r="AD770" i="29" s="1"/>
  <c r="AM770" i="29" s="1"/>
  <c r="Y770" i="29" s="1"/>
  <c r="AP770" i="29"/>
  <c r="AX770" i="29"/>
  <c r="C770" i="29"/>
  <c r="AE770" i="29" s="1"/>
  <c r="AQ770" i="29"/>
  <c r="AY770" i="29"/>
  <c r="AR770" i="29"/>
  <c r="AZ770" i="29"/>
  <c r="AC771" i="29"/>
  <c r="AS770" i="29"/>
  <c r="BA770" i="29"/>
  <c r="AT770" i="29"/>
  <c r="BB770" i="29"/>
  <c r="D769" i="29"/>
  <c r="BQ767" i="29"/>
  <c r="BI769" i="29"/>
  <c r="U769" i="29" s="1"/>
  <c r="T769" i="29" s="1"/>
  <c r="BI768" i="29"/>
  <c r="U768" i="29" s="1"/>
  <c r="T768" i="29" s="1"/>
  <c r="M177" i="29"/>
  <c r="BG177" i="29" s="1"/>
  <c r="O177" i="29" s="1"/>
  <c r="N177" i="29" s="1"/>
  <c r="AB174" i="29"/>
  <c r="BS175" i="29"/>
  <c r="AM177" i="29"/>
  <c r="Y177" i="29" s="1"/>
  <c r="BK177" i="29" s="1"/>
  <c r="AA177" i="29" s="1"/>
  <c r="Z177" i="29" s="1"/>
  <c r="BE176" i="29"/>
  <c r="I176" i="29" s="1"/>
  <c r="H176" i="29" s="1"/>
  <c r="AG177" i="29"/>
  <c r="G177" i="29" s="1"/>
  <c r="BI176" i="29"/>
  <c r="U176" i="29" s="1"/>
  <c r="T176" i="29" s="1"/>
  <c r="AH177" i="29"/>
  <c r="J177" i="29" s="1"/>
  <c r="BK176" i="29"/>
  <c r="AA176" i="29" s="1"/>
  <c r="BU176" i="29" s="1"/>
  <c r="BP175" i="29"/>
  <c r="BG176" i="29"/>
  <c r="O176" i="29" s="1"/>
  <c r="N176" i="29" s="1"/>
  <c r="BH176" i="29"/>
  <c r="R176" i="29" s="1"/>
  <c r="Q176" i="29" s="1"/>
  <c r="BR175" i="29"/>
  <c r="AF177" i="29"/>
  <c r="D177" i="29" s="1"/>
  <c r="AL177" i="29"/>
  <c r="V177" i="29" s="1"/>
  <c r="AK177" i="29"/>
  <c r="S177" i="29" s="1"/>
  <c r="BC178" i="29"/>
  <c r="AU178" i="29"/>
  <c r="BB178" i="29"/>
  <c r="AT178" i="29"/>
  <c r="C178" i="29"/>
  <c r="AE178" i="29" s="1"/>
  <c r="BA178" i="29"/>
  <c r="AS178" i="29"/>
  <c r="B178" i="29"/>
  <c r="AD178" i="29" s="1"/>
  <c r="AI178" i="29" s="1"/>
  <c r="AY178" i="29"/>
  <c r="AQ178" i="29"/>
  <c r="AW178" i="29"/>
  <c r="AO178" i="29"/>
  <c r="AC179" i="29"/>
  <c r="AZ178" i="29"/>
  <c r="AV178" i="29"/>
  <c r="AR178" i="29"/>
  <c r="AN178" i="29"/>
  <c r="AX178" i="29"/>
  <c r="AP178" i="29"/>
  <c r="AJ177" i="29"/>
  <c r="P177" i="29" s="1"/>
  <c r="BD176" i="29"/>
  <c r="F176" i="29" s="1"/>
  <c r="E176" i="29" s="1"/>
  <c r="BJ176" i="29"/>
  <c r="X176" i="29" s="1"/>
  <c r="W176" i="29" s="1"/>
  <c r="BF176" i="29"/>
  <c r="L176" i="29" s="1"/>
  <c r="K176" i="29" s="1"/>
  <c r="BH769" i="29" l="1"/>
  <c r="R769" i="29" s="1"/>
  <c r="Q769" i="29" s="1"/>
  <c r="AB767" i="29"/>
  <c r="AH770" i="29"/>
  <c r="J770" i="29" s="1"/>
  <c r="AI770" i="29"/>
  <c r="M770" i="29" s="1"/>
  <c r="AG770" i="29"/>
  <c r="G770" i="29" s="1"/>
  <c r="BE770" i="29" s="1"/>
  <c r="I770" i="29" s="1"/>
  <c r="AK770" i="29"/>
  <c r="S770" i="29" s="1"/>
  <c r="BT769" i="29"/>
  <c r="BN176" i="29"/>
  <c r="BK770" i="29"/>
  <c r="AA770" i="29" s="1"/>
  <c r="BU770" i="29" s="1"/>
  <c r="Z769" i="29"/>
  <c r="AN771" i="29"/>
  <c r="AV771" i="29"/>
  <c r="AO771" i="29"/>
  <c r="AW771" i="29"/>
  <c r="B771" i="29"/>
  <c r="AD771" i="29" s="1"/>
  <c r="AG771" i="29" s="1"/>
  <c r="G771" i="29" s="1"/>
  <c r="AP771" i="29"/>
  <c r="AX771" i="29"/>
  <c r="C771" i="29"/>
  <c r="AE771" i="29" s="1"/>
  <c r="AQ771" i="29"/>
  <c r="AY771" i="29"/>
  <c r="AR771" i="29"/>
  <c r="AZ771" i="29"/>
  <c r="AC772" i="29"/>
  <c r="AS771" i="29"/>
  <c r="BA771" i="29"/>
  <c r="AT771" i="29"/>
  <c r="BB771" i="29"/>
  <c r="AU771" i="29"/>
  <c r="BC771" i="29"/>
  <c r="BN768" i="29"/>
  <c r="Z768" i="29"/>
  <c r="BL768" i="29"/>
  <c r="BQ768" i="29"/>
  <c r="BD769" i="29"/>
  <c r="F769" i="29" s="1"/>
  <c r="E769" i="29" s="1"/>
  <c r="AF770" i="29"/>
  <c r="D770" i="29" s="1"/>
  <c r="BO768" i="29"/>
  <c r="BT768" i="29"/>
  <c r="BU768" i="29"/>
  <c r="BG770" i="29"/>
  <c r="O770" i="29" s="1"/>
  <c r="N770" i="29" s="1"/>
  <c r="BG769" i="29"/>
  <c r="O769" i="29" s="1"/>
  <c r="N769" i="29" s="1"/>
  <c r="AJ770" i="29"/>
  <c r="P770" i="29" s="1"/>
  <c r="BS768" i="29"/>
  <c r="AL770" i="29"/>
  <c r="V770" i="29" s="1"/>
  <c r="BE769" i="29"/>
  <c r="I769" i="29" s="1"/>
  <c r="H769" i="29" s="1"/>
  <c r="BS769" i="29"/>
  <c r="BU769" i="29"/>
  <c r="BR768" i="29"/>
  <c r="BP769" i="29"/>
  <c r="M178" i="29"/>
  <c r="BU177" i="29"/>
  <c r="BQ177" i="29"/>
  <c r="BO176" i="29"/>
  <c r="BP176" i="29"/>
  <c r="AJ178" i="29"/>
  <c r="P178" i="29" s="1"/>
  <c r="Z176" i="29"/>
  <c r="BL176" i="29"/>
  <c r="BI177" i="29"/>
  <c r="U177" i="29" s="1"/>
  <c r="T177" i="29" s="1"/>
  <c r="BF177" i="29"/>
  <c r="L177" i="29" s="1"/>
  <c r="K177" i="29" s="1"/>
  <c r="BG178" i="29"/>
  <c r="O178" i="29" s="1"/>
  <c r="N178" i="29" s="1"/>
  <c r="BT176" i="29"/>
  <c r="AF178" i="29"/>
  <c r="D178" i="29" s="1"/>
  <c r="BJ177" i="29"/>
  <c r="X177" i="29" s="1"/>
  <c r="W177" i="29" s="1"/>
  <c r="BQ176" i="29"/>
  <c r="BS176" i="29"/>
  <c r="BD177" i="29"/>
  <c r="BE177" i="29"/>
  <c r="I177" i="29" s="1"/>
  <c r="H177" i="29" s="1"/>
  <c r="AL178" i="29"/>
  <c r="V178" i="29" s="1"/>
  <c r="AK178" i="29"/>
  <c r="S178" i="29" s="1"/>
  <c r="AH178" i="29"/>
  <c r="J178" i="29" s="1"/>
  <c r="AG178" i="29"/>
  <c r="G178" i="29" s="1"/>
  <c r="AY179" i="29"/>
  <c r="AQ179" i="29"/>
  <c r="AC180" i="29"/>
  <c r="AX179" i="29"/>
  <c r="AP179" i="29"/>
  <c r="AW179" i="29"/>
  <c r="AO179" i="29"/>
  <c r="BC179" i="29"/>
  <c r="AU179" i="29"/>
  <c r="BA179" i="29"/>
  <c r="AS179" i="29"/>
  <c r="C179" i="29"/>
  <c r="AE179" i="29" s="1"/>
  <c r="B179" i="29"/>
  <c r="AD179" i="29" s="1"/>
  <c r="AL179" i="29" s="1"/>
  <c r="V179" i="29" s="1"/>
  <c r="BB179" i="29"/>
  <c r="AV179" i="29"/>
  <c r="AT179" i="29"/>
  <c r="AZ179" i="29"/>
  <c r="AR179" i="29"/>
  <c r="AN179" i="29"/>
  <c r="AM178" i="29"/>
  <c r="Y178" i="29" s="1"/>
  <c r="BK178" i="29" s="1"/>
  <c r="AA178" i="29" s="1"/>
  <c r="BR176" i="29"/>
  <c r="BH177" i="29"/>
  <c r="R177" i="29" s="1"/>
  <c r="Q177" i="29" s="1"/>
  <c r="AB175" i="29"/>
  <c r="BR769" i="29" l="1"/>
  <c r="H770" i="29"/>
  <c r="BO770" i="29"/>
  <c r="BN769" i="29"/>
  <c r="AM771" i="29"/>
  <c r="Y771" i="29" s="1"/>
  <c r="AJ771" i="29"/>
  <c r="P771" i="29" s="1"/>
  <c r="BP177" i="29"/>
  <c r="BQ770" i="29"/>
  <c r="BO769" i="29"/>
  <c r="AF771" i="29"/>
  <c r="D771" i="29" s="1"/>
  <c r="AK771" i="29"/>
  <c r="S771" i="29" s="1"/>
  <c r="BI771" i="29" s="1"/>
  <c r="U771" i="29" s="1"/>
  <c r="T771" i="29" s="1"/>
  <c r="BE771" i="29"/>
  <c r="I771" i="29" s="1"/>
  <c r="H771" i="29" s="1"/>
  <c r="BH770" i="29"/>
  <c r="R770" i="29" s="1"/>
  <c r="Q770" i="29" s="1"/>
  <c r="BQ769" i="29"/>
  <c r="BD770" i="29"/>
  <c r="F770" i="29" s="1"/>
  <c r="E770" i="29" s="1"/>
  <c r="AO772" i="29"/>
  <c r="AW772" i="29"/>
  <c r="B772" i="29"/>
  <c r="AD772" i="29" s="1"/>
  <c r="AL772" i="29" s="1"/>
  <c r="V772" i="29" s="1"/>
  <c r="AP772" i="29"/>
  <c r="AX772" i="29"/>
  <c r="C772" i="29"/>
  <c r="AE772" i="29" s="1"/>
  <c r="AQ772" i="29"/>
  <c r="AY772" i="29"/>
  <c r="AR772" i="29"/>
  <c r="AZ772" i="29"/>
  <c r="AC773" i="29"/>
  <c r="AS772" i="29"/>
  <c r="BA772" i="29"/>
  <c r="AT772" i="29"/>
  <c r="BB772" i="29"/>
  <c r="AU772" i="29"/>
  <c r="BC772" i="29"/>
  <c r="AN772" i="29"/>
  <c r="AV772" i="29"/>
  <c r="BF770" i="29"/>
  <c r="L770" i="29" s="1"/>
  <c r="K770" i="29" s="1"/>
  <c r="AH771" i="29"/>
  <c r="J771" i="29" s="1"/>
  <c r="BI770" i="29"/>
  <c r="U770" i="29" s="1"/>
  <c r="T770" i="29" s="1"/>
  <c r="BS770" i="29"/>
  <c r="AB769" i="29"/>
  <c r="BL769" i="29"/>
  <c r="AL771" i="29"/>
  <c r="V771" i="29" s="1"/>
  <c r="BK771" i="29"/>
  <c r="AA771" i="29" s="1"/>
  <c r="BJ770" i="29"/>
  <c r="X770" i="29" s="1"/>
  <c r="W770" i="29" s="1"/>
  <c r="AB768" i="29"/>
  <c r="AI771" i="29"/>
  <c r="M771" i="29" s="1"/>
  <c r="Z770" i="29"/>
  <c r="BQ178" i="29"/>
  <c r="AF179" i="29"/>
  <c r="D179" i="29" s="1"/>
  <c r="BT177" i="29"/>
  <c r="BS177" i="29"/>
  <c r="BO177" i="29"/>
  <c r="AH179" i="29"/>
  <c r="J179" i="29" s="1"/>
  <c r="BF179" i="29" s="1"/>
  <c r="L179" i="29" s="1"/>
  <c r="K179" i="29" s="1"/>
  <c r="BR177" i="29"/>
  <c r="AB176" i="29"/>
  <c r="BE178" i="29"/>
  <c r="I178" i="29" s="1"/>
  <c r="H178" i="29" s="1"/>
  <c r="BF178" i="29"/>
  <c r="L178" i="29" s="1"/>
  <c r="K178" i="29" s="1"/>
  <c r="AG179" i="29"/>
  <c r="G179" i="29" s="1"/>
  <c r="BI178" i="29"/>
  <c r="U178" i="29" s="1"/>
  <c r="T178" i="29" s="1"/>
  <c r="BJ179" i="29"/>
  <c r="X179" i="29" s="1"/>
  <c r="W179" i="29" s="1"/>
  <c r="BJ178" i="29"/>
  <c r="X178" i="29" s="1"/>
  <c r="W178" i="29" s="1"/>
  <c r="BD179" i="29"/>
  <c r="F179" i="29" s="1"/>
  <c r="E179" i="29" s="1"/>
  <c r="AI179" i="29"/>
  <c r="M179" i="29" s="1"/>
  <c r="BD178" i="29"/>
  <c r="F178" i="29" s="1"/>
  <c r="E178" i="29" s="1"/>
  <c r="BU178" i="29"/>
  <c r="Z178" i="29"/>
  <c r="AV180" i="29"/>
  <c r="AN180" i="29"/>
  <c r="BC180" i="29"/>
  <c r="AU180" i="29"/>
  <c r="BB180" i="29"/>
  <c r="AT180" i="29"/>
  <c r="C180" i="29"/>
  <c r="AE180" i="29" s="1"/>
  <c r="AZ180" i="29"/>
  <c r="AR180" i="29"/>
  <c r="AY180" i="29"/>
  <c r="AC181" i="29"/>
  <c r="AX180" i="29"/>
  <c r="AP180" i="29"/>
  <c r="AO180" i="29"/>
  <c r="B180" i="29"/>
  <c r="AD180" i="29" s="1"/>
  <c r="AI180" i="29" s="1"/>
  <c r="M180" i="29" s="1"/>
  <c r="BA180" i="29"/>
  <c r="AW180" i="29"/>
  <c r="AS180" i="29"/>
  <c r="AQ180" i="29"/>
  <c r="AJ179" i="29"/>
  <c r="P179" i="29" s="1"/>
  <c r="BH178" i="29"/>
  <c r="R178" i="29" s="1"/>
  <c r="Q178" i="29" s="1"/>
  <c r="AM179" i="29"/>
  <c r="Y179" i="29" s="1"/>
  <c r="AK179" i="29"/>
  <c r="S179" i="29" s="1"/>
  <c r="F177" i="29"/>
  <c r="BL177" i="29"/>
  <c r="AF772" i="29" l="1"/>
  <c r="AG772" i="29"/>
  <c r="G772" i="29" s="1"/>
  <c r="BE772" i="29" s="1"/>
  <c r="I772" i="29" s="1"/>
  <c r="H772" i="29" s="1"/>
  <c r="AI772" i="29"/>
  <c r="M772" i="29" s="1"/>
  <c r="BG772" i="29" s="1"/>
  <c r="O772" i="29" s="1"/>
  <c r="N772" i="29" s="1"/>
  <c r="BR770" i="29"/>
  <c r="BL770" i="29"/>
  <c r="BN770" i="29"/>
  <c r="D772" i="29"/>
  <c r="BD772" i="29" s="1"/>
  <c r="F772" i="29" s="1"/>
  <c r="E772" i="29" s="1"/>
  <c r="AK772" i="29"/>
  <c r="S772" i="29" s="1"/>
  <c r="BT770" i="29"/>
  <c r="AM772" i="29"/>
  <c r="Y772" i="29" s="1"/>
  <c r="BK772" i="29" s="1"/>
  <c r="AA772" i="29" s="1"/>
  <c r="BU772" i="29" s="1"/>
  <c r="BJ772" i="29"/>
  <c r="X772" i="29" s="1"/>
  <c r="W772" i="29" s="1"/>
  <c r="Z771" i="29"/>
  <c r="BU771" i="29"/>
  <c r="B773" i="29"/>
  <c r="AD773" i="29" s="1"/>
  <c r="AI773" i="29" s="1"/>
  <c r="M773" i="29" s="1"/>
  <c r="AP773" i="29"/>
  <c r="AX773" i="29"/>
  <c r="C773" i="29"/>
  <c r="AE773" i="29" s="1"/>
  <c r="AQ773" i="29"/>
  <c r="AY773" i="29"/>
  <c r="AR773" i="29"/>
  <c r="AZ773" i="29"/>
  <c r="AC774" i="29"/>
  <c r="AS773" i="29"/>
  <c r="BA773" i="29"/>
  <c r="AT773" i="29"/>
  <c r="BB773" i="29"/>
  <c r="AU773" i="29"/>
  <c r="BC773" i="29"/>
  <c r="AN773" i="29"/>
  <c r="AV773" i="29"/>
  <c r="AO773" i="29"/>
  <c r="AW773" i="29"/>
  <c r="BF771" i="29"/>
  <c r="L771" i="29" s="1"/>
  <c r="K771" i="29" s="1"/>
  <c r="BG771" i="29"/>
  <c r="O771" i="29" s="1"/>
  <c r="N771" i="29" s="1"/>
  <c r="BS771" i="29"/>
  <c r="BP770" i="29"/>
  <c r="AB770" i="29" s="1"/>
  <c r="AH772" i="29"/>
  <c r="J772" i="29" s="1"/>
  <c r="BJ771" i="29"/>
  <c r="X771" i="29" s="1"/>
  <c r="W771" i="29" s="1"/>
  <c r="AJ772" i="29"/>
  <c r="P772" i="29" s="1"/>
  <c r="BD771" i="29"/>
  <c r="F771" i="29" s="1"/>
  <c r="E771" i="29" s="1"/>
  <c r="BO771" i="29"/>
  <c r="BH771" i="29"/>
  <c r="R771" i="29" s="1"/>
  <c r="Q771" i="29" s="1"/>
  <c r="BT178" i="29"/>
  <c r="BL178" i="29"/>
  <c r="BP178" i="29"/>
  <c r="BR178" i="29"/>
  <c r="BN179" i="29"/>
  <c r="BO178" i="29"/>
  <c r="BP179" i="29"/>
  <c r="BN178" i="29"/>
  <c r="BS178" i="29"/>
  <c r="AH180" i="29"/>
  <c r="J180" i="29" s="1"/>
  <c r="BF180" i="29" s="1"/>
  <c r="L180" i="29" s="1"/>
  <c r="K180" i="29" s="1"/>
  <c r="BG179" i="29"/>
  <c r="O179" i="29" s="1"/>
  <c r="N179" i="29" s="1"/>
  <c r="BE179" i="29"/>
  <c r="I179" i="29" s="1"/>
  <c r="H179" i="29" s="1"/>
  <c r="AJ180" i="29"/>
  <c r="P180" i="29" s="1"/>
  <c r="BI179" i="29"/>
  <c r="U179" i="29" s="1"/>
  <c r="T179" i="29" s="1"/>
  <c r="AF180" i="29"/>
  <c r="D180" i="29" s="1"/>
  <c r="BK179" i="29"/>
  <c r="AA179" i="29" s="1"/>
  <c r="BU179" i="29" s="1"/>
  <c r="AL180" i="29"/>
  <c r="V180" i="29" s="1"/>
  <c r="BH179" i="29"/>
  <c r="R179" i="29" s="1"/>
  <c r="Q179" i="29" s="1"/>
  <c r="BA181" i="29"/>
  <c r="AS181" i="29"/>
  <c r="B181" i="29"/>
  <c r="AD181" i="29" s="1"/>
  <c r="AM181" i="29" s="1"/>
  <c r="Y181" i="29" s="1"/>
  <c r="BK181" i="29" s="1"/>
  <c r="AA181" i="29" s="1"/>
  <c r="AZ181" i="29"/>
  <c r="AR181" i="29"/>
  <c r="AY181" i="29"/>
  <c r="AQ181" i="29"/>
  <c r="AW181" i="29"/>
  <c r="AO181" i="29"/>
  <c r="AV181" i="29"/>
  <c r="AN181" i="29"/>
  <c r="BC181" i="29"/>
  <c r="AU181" i="29"/>
  <c r="AX181" i="29"/>
  <c r="AT181" i="29"/>
  <c r="AP181" i="29"/>
  <c r="C181" i="29"/>
  <c r="AE181" i="29" s="1"/>
  <c r="BB181" i="29"/>
  <c r="AC182" i="29"/>
  <c r="E177" i="29"/>
  <c r="BN177" i="29"/>
  <c r="AB177" i="29" s="1"/>
  <c r="AK180" i="29"/>
  <c r="S180" i="29" s="1"/>
  <c r="AM180" i="29"/>
  <c r="Y180" i="29" s="1"/>
  <c r="BG180" i="29"/>
  <c r="O180" i="29" s="1"/>
  <c r="N180" i="29" s="1"/>
  <c r="AG180" i="29"/>
  <c r="G180" i="29" s="1"/>
  <c r="BT179" i="29"/>
  <c r="BR179" i="29" l="1"/>
  <c r="BN771" i="29"/>
  <c r="BO179" i="29"/>
  <c r="BT771" i="29"/>
  <c r="BN772" i="29"/>
  <c r="AM773" i="29"/>
  <c r="Y773" i="29" s="1"/>
  <c r="BK773" i="29" s="1"/>
  <c r="AA773" i="29" s="1"/>
  <c r="BI772" i="29"/>
  <c r="U772" i="29" s="1"/>
  <c r="T772" i="29" s="1"/>
  <c r="AG773" i="29"/>
  <c r="G773" i="29" s="1"/>
  <c r="BE773" i="29" s="1"/>
  <c r="I773" i="29" s="1"/>
  <c r="H773" i="29" s="1"/>
  <c r="AJ773" i="29"/>
  <c r="P773" i="29" s="1"/>
  <c r="BH773" i="29" s="1"/>
  <c r="R773" i="29" s="1"/>
  <c r="Q773" i="29" s="1"/>
  <c r="AK773" i="29"/>
  <c r="S773" i="29" s="1"/>
  <c r="BI773" i="29" s="1"/>
  <c r="U773" i="29" s="1"/>
  <c r="T773" i="29" s="1"/>
  <c r="BQ771" i="29"/>
  <c r="BG773" i="29"/>
  <c r="O773" i="29" s="1"/>
  <c r="N773" i="29" s="1"/>
  <c r="C774" i="29"/>
  <c r="AE774" i="29" s="1"/>
  <c r="AQ774" i="29"/>
  <c r="AY774" i="29"/>
  <c r="AR774" i="29"/>
  <c r="AZ774" i="29"/>
  <c r="AC775" i="29"/>
  <c r="AS774" i="29"/>
  <c r="BA774" i="29"/>
  <c r="AT774" i="29"/>
  <c r="BB774" i="29"/>
  <c r="AU774" i="29"/>
  <c r="BC774" i="29"/>
  <c r="AN774" i="29"/>
  <c r="AV774" i="29"/>
  <c r="AO774" i="29"/>
  <c r="AW774" i="29"/>
  <c r="B774" i="29"/>
  <c r="AD774" i="29" s="1"/>
  <c r="AJ774" i="29" s="1"/>
  <c r="P774" i="29" s="1"/>
  <c r="AP774" i="29"/>
  <c r="AX774" i="29"/>
  <c r="BF772" i="29"/>
  <c r="L772" i="29" s="1"/>
  <c r="K772" i="29" s="1"/>
  <c r="AH773" i="29"/>
  <c r="J773" i="29" s="1"/>
  <c r="BL771" i="29"/>
  <c r="BH772" i="29"/>
  <c r="R772" i="29" s="1"/>
  <c r="Q772" i="29" s="1"/>
  <c r="AL773" i="29"/>
  <c r="V773" i="29" s="1"/>
  <c r="BQ772" i="29"/>
  <c r="Z772" i="29"/>
  <c r="BL772" i="29"/>
  <c r="BR771" i="29"/>
  <c r="AF773" i="29"/>
  <c r="D773" i="29" s="1"/>
  <c r="BT772" i="29"/>
  <c r="BP771" i="29"/>
  <c r="BO772" i="29"/>
  <c r="BP180" i="29"/>
  <c r="AL181" i="29"/>
  <c r="V181" i="29" s="1"/>
  <c r="BJ181" i="29" s="1"/>
  <c r="X181" i="29" s="1"/>
  <c r="W181" i="29" s="1"/>
  <c r="AH181" i="29"/>
  <c r="J181" i="29" s="1"/>
  <c r="BF181" i="29" s="1"/>
  <c r="L181" i="29" s="1"/>
  <c r="K181" i="29" s="1"/>
  <c r="BQ180" i="29"/>
  <c r="AG181" i="29"/>
  <c r="G181" i="29" s="1"/>
  <c r="BE181" i="29" s="1"/>
  <c r="I181" i="29" s="1"/>
  <c r="H181" i="29" s="1"/>
  <c r="BQ179" i="29"/>
  <c r="AF181" i="29"/>
  <c r="D181" i="29" s="1"/>
  <c r="BD181" i="29" s="1"/>
  <c r="F181" i="29" s="1"/>
  <c r="E181" i="29" s="1"/>
  <c r="AB178" i="29"/>
  <c r="AI181" i="29"/>
  <c r="M181" i="29" s="1"/>
  <c r="BG181" i="29" s="1"/>
  <c r="O181" i="29" s="1"/>
  <c r="N181" i="29" s="1"/>
  <c r="BK180" i="29"/>
  <c r="AA180" i="29" s="1"/>
  <c r="BU180" i="29" s="1"/>
  <c r="BJ180" i="29"/>
  <c r="X180" i="29" s="1"/>
  <c r="W180" i="29" s="1"/>
  <c r="BI180" i="29"/>
  <c r="U180" i="29" s="1"/>
  <c r="T180" i="29" s="1"/>
  <c r="AK181" i="29"/>
  <c r="S181" i="29" s="1"/>
  <c r="BL179" i="29"/>
  <c r="Z179" i="29"/>
  <c r="BU181" i="29"/>
  <c r="Z181" i="29"/>
  <c r="BD180" i="29"/>
  <c r="F180" i="29" s="1"/>
  <c r="E180" i="29" s="1"/>
  <c r="BH180" i="29"/>
  <c r="R180" i="29" s="1"/>
  <c r="Q180" i="29" s="1"/>
  <c r="AC183" i="29"/>
  <c r="AX182" i="29"/>
  <c r="AP182" i="29"/>
  <c r="AW182" i="29"/>
  <c r="AO182" i="29"/>
  <c r="AV182" i="29"/>
  <c r="AN182" i="29"/>
  <c r="BB182" i="29"/>
  <c r="AT182" i="29"/>
  <c r="C182" i="29"/>
  <c r="AE182" i="29" s="1"/>
  <c r="BA182" i="29"/>
  <c r="AS182" i="29"/>
  <c r="B182" i="29"/>
  <c r="AD182" i="29" s="1"/>
  <c r="AK182" i="29" s="1"/>
  <c r="AZ182" i="29"/>
  <c r="AR182" i="29"/>
  <c r="BC182" i="29"/>
  <c r="AU182" i="29"/>
  <c r="AQ182" i="29"/>
  <c r="AY182" i="29"/>
  <c r="AJ181" i="29"/>
  <c r="P181" i="29" s="1"/>
  <c r="BS179" i="29"/>
  <c r="BE180" i="29"/>
  <c r="I180" i="29" s="1"/>
  <c r="H180" i="29" s="1"/>
  <c r="AB179" i="29" l="1"/>
  <c r="BU773" i="29"/>
  <c r="BQ773" i="29"/>
  <c r="AB771" i="29"/>
  <c r="BR772" i="29"/>
  <c r="AH774" i="29"/>
  <c r="J774" i="29" s="1"/>
  <c r="BF774" i="29" s="1"/>
  <c r="L774" i="29" s="1"/>
  <c r="K774" i="29" s="1"/>
  <c r="AL774" i="29"/>
  <c r="V774" i="29" s="1"/>
  <c r="BJ774" i="29" s="1"/>
  <c r="X774" i="29" s="1"/>
  <c r="W774" i="29" s="1"/>
  <c r="BS773" i="29"/>
  <c r="BS772" i="29"/>
  <c r="BH774" i="29"/>
  <c r="R774" i="29" s="1"/>
  <c r="Q774" i="29" s="1"/>
  <c r="BR773" i="29"/>
  <c r="AF774" i="29"/>
  <c r="D774" i="29" s="1"/>
  <c r="AI774" i="29"/>
  <c r="M774" i="29" s="1"/>
  <c r="AK774" i="29"/>
  <c r="S774" i="29" s="1"/>
  <c r="AR775" i="29"/>
  <c r="AZ775" i="29"/>
  <c r="AC776" i="29"/>
  <c r="AS775" i="29"/>
  <c r="BA775" i="29"/>
  <c r="AT775" i="29"/>
  <c r="BB775" i="29"/>
  <c r="AU775" i="29"/>
  <c r="BC775" i="29"/>
  <c r="AN775" i="29"/>
  <c r="AV775" i="29"/>
  <c r="AO775" i="29"/>
  <c r="AW775" i="29"/>
  <c r="B775" i="29"/>
  <c r="AD775" i="29" s="1"/>
  <c r="AF775" i="29" s="1"/>
  <c r="D775" i="29" s="1"/>
  <c r="AP775" i="29"/>
  <c r="AX775" i="29"/>
  <c r="AY775" i="29"/>
  <c r="C775" i="29"/>
  <c r="AE775" i="29" s="1"/>
  <c r="AQ775" i="29"/>
  <c r="BD773" i="29"/>
  <c r="F773" i="29" s="1"/>
  <c r="E773" i="29" s="1"/>
  <c r="BN773" i="29"/>
  <c r="BJ773" i="29"/>
  <c r="X773" i="29" s="1"/>
  <c r="W773" i="29" s="1"/>
  <c r="AM774" i="29"/>
  <c r="Y774" i="29" s="1"/>
  <c r="Z773" i="29"/>
  <c r="BF773" i="29"/>
  <c r="L773" i="29" s="1"/>
  <c r="K773" i="29" s="1"/>
  <c r="BO773" i="29"/>
  <c r="BP772" i="29"/>
  <c r="AB772" i="29" s="1"/>
  <c r="AG774" i="29"/>
  <c r="G774" i="29" s="1"/>
  <c r="S182" i="29"/>
  <c r="BI182" i="29" s="1"/>
  <c r="U182" i="29" s="1"/>
  <c r="T182" i="29" s="1"/>
  <c r="BT181" i="29"/>
  <c r="AI182" i="29"/>
  <c r="M182" i="29" s="1"/>
  <c r="BG182" i="29" s="1"/>
  <c r="O182" i="29" s="1"/>
  <c r="N182" i="29" s="1"/>
  <c r="BQ181" i="29"/>
  <c r="BO180" i="29"/>
  <c r="AM182" i="29"/>
  <c r="Y182" i="29" s="1"/>
  <c r="BR180" i="29"/>
  <c r="BT180" i="29"/>
  <c r="BI181" i="29"/>
  <c r="U181" i="29" s="1"/>
  <c r="T181" i="29" s="1"/>
  <c r="BN180" i="29"/>
  <c r="BS180" i="29"/>
  <c r="AF182" i="29"/>
  <c r="D182" i="29" s="1"/>
  <c r="BH181" i="29"/>
  <c r="R181" i="29" s="1"/>
  <c r="Q181" i="29" s="1"/>
  <c r="BL180" i="29"/>
  <c r="Z180" i="29"/>
  <c r="BL181" i="29"/>
  <c r="AL182" i="29"/>
  <c r="V182" i="29" s="1"/>
  <c r="BC183" i="29"/>
  <c r="AU183" i="29"/>
  <c r="BB183" i="29"/>
  <c r="AT183" i="29"/>
  <c r="C183" i="29"/>
  <c r="AE183" i="29" s="1"/>
  <c r="BA183" i="29"/>
  <c r="AS183" i="29"/>
  <c r="B183" i="29"/>
  <c r="AD183" i="29" s="1"/>
  <c r="AM183" i="29" s="1"/>
  <c r="Y183" i="29" s="1"/>
  <c r="BK183" i="29" s="1"/>
  <c r="AA183" i="29" s="1"/>
  <c r="AY183" i="29"/>
  <c r="AQ183" i="29"/>
  <c r="AC184" i="29"/>
  <c r="AX183" i="29"/>
  <c r="AP183" i="29"/>
  <c r="AW183" i="29"/>
  <c r="AO183" i="29"/>
  <c r="AR183" i="29"/>
  <c r="AN183" i="29"/>
  <c r="AZ183" i="29"/>
  <c r="AV183" i="29"/>
  <c r="AG182" i="29"/>
  <c r="G182" i="29" s="1"/>
  <c r="AH182" i="29"/>
  <c r="J182" i="29" s="1"/>
  <c r="BN181" i="29"/>
  <c r="AJ182" i="29"/>
  <c r="P182" i="29" s="1"/>
  <c r="BO181" i="29"/>
  <c r="BP181" i="29"/>
  <c r="BR774" i="29" l="1"/>
  <c r="BT773" i="29"/>
  <c r="BP773" i="29"/>
  <c r="AB773" i="29" s="1"/>
  <c r="BD775" i="29"/>
  <c r="F775" i="29" s="1"/>
  <c r="E775" i="29" s="1"/>
  <c r="AS776" i="29"/>
  <c r="BA776" i="29"/>
  <c r="AT776" i="29"/>
  <c r="BB776" i="29"/>
  <c r="AU776" i="29"/>
  <c r="BC776" i="29"/>
  <c r="AN776" i="29"/>
  <c r="AV776" i="29"/>
  <c r="AO776" i="29"/>
  <c r="AW776" i="29"/>
  <c r="B776" i="29"/>
  <c r="AD776" i="29" s="1"/>
  <c r="AM776" i="29" s="1"/>
  <c r="AP776" i="29"/>
  <c r="AX776" i="29"/>
  <c r="C776" i="29"/>
  <c r="AE776" i="29" s="1"/>
  <c r="AQ776" i="29"/>
  <c r="AY776" i="29"/>
  <c r="AR776" i="29"/>
  <c r="AZ776" i="29"/>
  <c r="AC777" i="29"/>
  <c r="BD774" i="29"/>
  <c r="F774" i="29" s="1"/>
  <c r="E774" i="29" s="1"/>
  <c r="AM775" i="29"/>
  <c r="Y775" i="29" s="1"/>
  <c r="BT774" i="29"/>
  <c r="AK775" i="29"/>
  <c r="S775" i="29" s="1"/>
  <c r="AG775" i="29"/>
  <c r="G775" i="29" s="1"/>
  <c r="AJ775" i="29"/>
  <c r="P775" i="29" s="1"/>
  <c r="BK774" i="29"/>
  <c r="AA774" i="29" s="1"/>
  <c r="BU774" i="29" s="1"/>
  <c r="AL775" i="29"/>
  <c r="V775" i="29" s="1"/>
  <c r="BI774" i="29"/>
  <c r="U774" i="29" s="1"/>
  <c r="T774" i="29" s="1"/>
  <c r="BG774" i="29"/>
  <c r="O774" i="29" s="1"/>
  <c r="N774" i="29" s="1"/>
  <c r="BL773" i="29"/>
  <c r="BE774" i="29"/>
  <c r="I774" i="29" s="1"/>
  <c r="H774" i="29" s="1"/>
  <c r="AH775" i="29"/>
  <c r="J775" i="29" s="1"/>
  <c r="AI775" i="29"/>
  <c r="M775" i="29" s="1"/>
  <c r="BP774" i="29"/>
  <c r="AK183" i="29"/>
  <c r="S183" i="29" s="1"/>
  <c r="BI183" i="29" s="1"/>
  <c r="U183" i="29" s="1"/>
  <c r="T183" i="29" s="1"/>
  <c r="BQ182" i="29"/>
  <c r="AI183" i="29"/>
  <c r="M183" i="29" s="1"/>
  <c r="BG183" i="29" s="1"/>
  <c r="O183" i="29" s="1"/>
  <c r="N183" i="29" s="1"/>
  <c r="BS181" i="29"/>
  <c r="BF182" i="29"/>
  <c r="L182" i="29" s="1"/>
  <c r="K182" i="29" s="1"/>
  <c r="AB180" i="29"/>
  <c r="BE182" i="29"/>
  <c r="I182" i="29" s="1"/>
  <c r="H182" i="29" s="1"/>
  <c r="AZ184" i="29"/>
  <c r="AR184" i="29"/>
  <c r="AY184" i="29"/>
  <c r="AQ184" i="29"/>
  <c r="AC185" i="29"/>
  <c r="AX184" i="29"/>
  <c r="AP184" i="29"/>
  <c r="AV184" i="29"/>
  <c r="AN184" i="29"/>
  <c r="BC184" i="29"/>
  <c r="AU184" i="29"/>
  <c r="BB184" i="29"/>
  <c r="AT184" i="29"/>
  <c r="C184" i="29"/>
  <c r="AE184" i="29" s="1"/>
  <c r="BA184" i="29"/>
  <c r="AW184" i="29"/>
  <c r="AO184" i="29"/>
  <c r="B184" i="29"/>
  <c r="AD184" i="29" s="1"/>
  <c r="AG184" i="29" s="1"/>
  <c r="AS184" i="29"/>
  <c r="AG183" i="29"/>
  <c r="G183" i="29" s="1"/>
  <c r="BR181" i="29"/>
  <c r="AB181" i="29"/>
  <c r="AH183" i="29"/>
  <c r="J183" i="29" s="1"/>
  <c r="AF183" i="29"/>
  <c r="D183" i="29" s="1"/>
  <c r="BU183" i="29"/>
  <c r="Z183" i="29"/>
  <c r="BJ182" i="29"/>
  <c r="X182" i="29" s="1"/>
  <c r="W182" i="29" s="1"/>
  <c r="BD182" i="29"/>
  <c r="F182" i="29" s="1"/>
  <c r="E182" i="29" s="1"/>
  <c r="AJ183" i="29"/>
  <c r="P183" i="29" s="1"/>
  <c r="BK182" i="29"/>
  <c r="AA182" i="29" s="1"/>
  <c r="BH182" i="29"/>
  <c r="R182" i="29" s="1"/>
  <c r="Q182" i="29" s="1"/>
  <c r="AL183" i="29"/>
  <c r="V183" i="29" s="1"/>
  <c r="BS182" i="29"/>
  <c r="BO774" i="29" l="1"/>
  <c r="Y776" i="29"/>
  <c r="AJ776" i="29"/>
  <c r="BK776" i="29"/>
  <c r="AA776" i="29" s="1"/>
  <c r="BU776" i="29" s="1"/>
  <c r="BF775" i="29"/>
  <c r="L775" i="29" s="1"/>
  <c r="K775" i="29" s="1"/>
  <c r="BP775" i="29"/>
  <c r="BJ775" i="29"/>
  <c r="X775" i="29" s="1"/>
  <c r="W775" i="29" s="1"/>
  <c r="BN774" i="29"/>
  <c r="AI776" i="29"/>
  <c r="M776" i="29" s="1"/>
  <c r="AG776" i="29"/>
  <c r="G776" i="29" s="1"/>
  <c r="BG775" i="29"/>
  <c r="O775" i="29" s="1"/>
  <c r="N775" i="29" s="1"/>
  <c r="AL776" i="29"/>
  <c r="V776" i="29" s="1"/>
  <c r="P776" i="29"/>
  <c r="BH775" i="29"/>
  <c r="R775" i="29" s="1"/>
  <c r="Q775" i="29" s="1"/>
  <c r="AT777" i="29"/>
  <c r="BB777" i="29"/>
  <c r="AU777" i="29"/>
  <c r="BC777" i="29"/>
  <c r="AN777" i="29"/>
  <c r="AV777" i="29"/>
  <c r="AO777" i="29"/>
  <c r="AW777" i="29"/>
  <c r="B777" i="29"/>
  <c r="AD777" i="29" s="1"/>
  <c r="AG777" i="29" s="1"/>
  <c r="AP777" i="29"/>
  <c r="AX777" i="29"/>
  <c r="C777" i="29"/>
  <c r="AE777" i="29" s="1"/>
  <c r="AQ777" i="29"/>
  <c r="AY777" i="29"/>
  <c r="AR777" i="29"/>
  <c r="AZ777" i="29"/>
  <c r="AC778" i="29"/>
  <c r="AS777" i="29"/>
  <c r="BA777" i="29"/>
  <c r="AF776" i="29"/>
  <c r="D776" i="29" s="1"/>
  <c r="BL774" i="29"/>
  <c r="Z774" i="29"/>
  <c r="BQ774" i="29"/>
  <c r="BE775" i="29"/>
  <c r="I775" i="29" s="1"/>
  <c r="H775" i="29" s="1"/>
  <c r="AH776" i="29"/>
  <c r="J776" i="29" s="1"/>
  <c r="AK776" i="29"/>
  <c r="S776" i="29" s="1"/>
  <c r="BI775" i="29"/>
  <c r="U775" i="29" s="1"/>
  <c r="T775" i="29" s="1"/>
  <c r="BN775" i="29"/>
  <c r="BK775" i="29"/>
  <c r="AA775" i="29" s="1"/>
  <c r="BU775" i="29" s="1"/>
  <c r="BS774" i="29"/>
  <c r="BN182" i="29"/>
  <c r="BR182" i="29"/>
  <c r="AJ184" i="29"/>
  <c r="P184" i="29" s="1"/>
  <c r="BH184" i="29" s="1"/>
  <c r="R184" i="29" s="1"/>
  <c r="Q184" i="29" s="1"/>
  <c r="AH184" i="29"/>
  <c r="J184" i="29" s="1"/>
  <c r="BF184" i="29" s="1"/>
  <c r="L184" i="29" s="1"/>
  <c r="K184" i="29" s="1"/>
  <c r="AK184" i="29"/>
  <c r="S184" i="29" s="1"/>
  <c r="BI184" i="29" s="1"/>
  <c r="U184" i="29" s="1"/>
  <c r="T184" i="29" s="1"/>
  <c r="BS183" i="29"/>
  <c r="BP182" i="29"/>
  <c r="BQ183" i="29"/>
  <c r="G184" i="29"/>
  <c r="BE184" i="29" s="1"/>
  <c r="I184" i="29" s="1"/>
  <c r="H184" i="29" s="1"/>
  <c r="BL182" i="29"/>
  <c r="Z182" i="29"/>
  <c r="BD183" i="29"/>
  <c r="AM184" i="29"/>
  <c r="Y184" i="29" s="1"/>
  <c r="BO182" i="29"/>
  <c r="BJ183" i="29"/>
  <c r="X183" i="29" s="1"/>
  <c r="W183" i="29" s="1"/>
  <c r="BF183" i="29"/>
  <c r="L183" i="29" s="1"/>
  <c r="K183" i="29" s="1"/>
  <c r="AF184" i="29"/>
  <c r="D184" i="29" s="1"/>
  <c r="BH183" i="29"/>
  <c r="R183" i="29" s="1"/>
  <c r="Q183" i="29" s="1"/>
  <c r="AI184" i="29"/>
  <c r="M184" i="29" s="1"/>
  <c r="BT182" i="29"/>
  <c r="AL184" i="29"/>
  <c r="V184" i="29" s="1"/>
  <c r="AW185" i="29"/>
  <c r="AO185" i="29"/>
  <c r="AV185" i="29"/>
  <c r="AN185" i="29"/>
  <c r="BC185" i="29"/>
  <c r="AU185" i="29"/>
  <c r="BA185" i="29"/>
  <c r="AS185" i="29"/>
  <c r="B185" i="29"/>
  <c r="AD185" i="29" s="1"/>
  <c r="AL185" i="29" s="1"/>
  <c r="AZ185" i="29"/>
  <c r="AR185" i="29"/>
  <c r="AY185" i="29"/>
  <c r="AQ185" i="29"/>
  <c r="C185" i="29"/>
  <c r="AE185" i="29" s="1"/>
  <c r="BB185" i="29"/>
  <c r="AX185" i="29"/>
  <c r="AT185" i="29"/>
  <c r="AP185" i="29"/>
  <c r="AC186" i="29"/>
  <c r="BU182" i="29"/>
  <c r="BE183" i="29"/>
  <c r="I183" i="29" s="1"/>
  <c r="H183" i="29" s="1"/>
  <c r="BO183" i="29"/>
  <c r="BR775" i="29" l="1"/>
  <c r="BT775" i="29"/>
  <c r="BO775" i="29"/>
  <c r="G777" i="29"/>
  <c r="BS775" i="29"/>
  <c r="BE777" i="29"/>
  <c r="I777" i="29" s="1"/>
  <c r="H777" i="29" s="1"/>
  <c r="BG776" i="29"/>
  <c r="O776" i="29" s="1"/>
  <c r="N776" i="29" s="1"/>
  <c r="AB774" i="29"/>
  <c r="AL777" i="29"/>
  <c r="V777" i="29" s="1"/>
  <c r="BL775" i="29"/>
  <c r="Z775" i="29"/>
  <c r="AF777" i="29"/>
  <c r="D777" i="29" s="1"/>
  <c r="AK777" i="29"/>
  <c r="S777" i="29" s="1"/>
  <c r="AU778" i="29"/>
  <c r="BC778" i="29"/>
  <c r="AO778" i="29"/>
  <c r="AW778" i="29"/>
  <c r="B778" i="29"/>
  <c r="AD778" i="29" s="1"/>
  <c r="AK778" i="29" s="1"/>
  <c r="C778" i="29"/>
  <c r="AE778" i="29" s="1"/>
  <c r="AQ778" i="29"/>
  <c r="AY778" i="29"/>
  <c r="AR778" i="29"/>
  <c r="AZ778" i="29"/>
  <c r="AC779" i="29"/>
  <c r="AS778" i="29"/>
  <c r="BA778" i="29"/>
  <c r="AV778" i="29"/>
  <c r="AX778" i="29"/>
  <c r="BB778" i="29"/>
  <c r="AN778" i="29"/>
  <c r="AP778" i="29"/>
  <c r="AT778" i="29"/>
  <c r="AH777" i="29"/>
  <c r="J777" i="29" s="1"/>
  <c r="BH776" i="29"/>
  <c r="R776" i="29" s="1"/>
  <c r="Q776" i="29" s="1"/>
  <c r="BJ776" i="29"/>
  <c r="X776" i="29" s="1"/>
  <c r="W776" i="29" s="1"/>
  <c r="BD776" i="29"/>
  <c r="F776" i="29" s="1"/>
  <c r="E776" i="29" s="1"/>
  <c r="AM777" i="29"/>
  <c r="Y777" i="29" s="1"/>
  <c r="AJ777" i="29"/>
  <c r="P777" i="29" s="1"/>
  <c r="BI776" i="29"/>
  <c r="U776" i="29" s="1"/>
  <c r="T776" i="29" s="1"/>
  <c r="BQ775" i="29"/>
  <c r="AB775" i="29" s="1"/>
  <c r="BF776" i="29"/>
  <c r="L776" i="29" s="1"/>
  <c r="K776" i="29" s="1"/>
  <c r="AI777" i="29"/>
  <c r="M777" i="29" s="1"/>
  <c r="BE776" i="29"/>
  <c r="I776" i="29" s="1"/>
  <c r="H776" i="29" s="1"/>
  <c r="BL776" i="29"/>
  <c r="Z776" i="29"/>
  <c r="AG185" i="29"/>
  <c r="G185" i="29" s="1"/>
  <c r="BE185" i="29" s="1"/>
  <c r="I185" i="29" s="1"/>
  <c r="H185" i="29" s="1"/>
  <c r="AM185" i="29"/>
  <c r="Y185" i="29" s="1"/>
  <c r="BK185" i="29" s="1"/>
  <c r="AA185" i="29" s="1"/>
  <c r="BR183" i="29"/>
  <c r="BR184" i="29"/>
  <c r="BS184" i="29"/>
  <c r="BP184" i="29"/>
  <c r="V185" i="29"/>
  <c r="BJ185" i="29" s="1"/>
  <c r="X185" i="29" s="1"/>
  <c r="W185" i="29" s="1"/>
  <c r="BT183" i="29"/>
  <c r="BO184" i="29"/>
  <c r="BP183" i="29"/>
  <c r="AK185" i="29"/>
  <c r="S185" i="29" s="1"/>
  <c r="AF185" i="29"/>
  <c r="D185" i="29" s="1"/>
  <c r="BD185" i="29" s="1"/>
  <c r="F185" i="29" s="1"/>
  <c r="E185" i="29" s="1"/>
  <c r="AI185" i="29"/>
  <c r="M185" i="29" s="1"/>
  <c r="BG185" i="29" s="1"/>
  <c r="O185" i="29" s="1"/>
  <c r="N185" i="29" s="1"/>
  <c r="AB182" i="29"/>
  <c r="AJ185" i="29"/>
  <c r="P185" i="29" s="1"/>
  <c r="BG184" i="29"/>
  <c r="O184" i="29" s="1"/>
  <c r="N184" i="29" s="1"/>
  <c r="BK184" i="29"/>
  <c r="AA184" i="29" s="1"/>
  <c r="BU184" i="29" s="1"/>
  <c r="AH185" i="29"/>
  <c r="J185" i="29" s="1"/>
  <c r="BB186" i="29"/>
  <c r="AT186" i="29"/>
  <c r="C186" i="29"/>
  <c r="AE186" i="29" s="1"/>
  <c r="BA186" i="29"/>
  <c r="AS186" i="29"/>
  <c r="B186" i="29"/>
  <c r="AD186" i="29" s="1"/>
  <c r="AH186" i="29" s="1"/>
  <c r="AZ186" i="29"/>
  <c r="AR186" i="29"/>
  <c r="AC187" i="29"/>
  <c r="AX186" i="29"/>
  <c r="AP186" i="29"/>
  <c r="AW186" i="29"/>
  <c r="AO186" i="29"/>
  <c r="AV186" i="29"/>
  <c r="AN186" i="29"/>
  <c r="AY186" i="29"/>
  <c r="AU186" i="29"/>
  <c r="AQ186" i="29"/>
  <c r="BC186" i="29"/>
  <c r="BD184" i="29"/>
  <c r="F184" i="29" s="1"/>
  <c r="E184" i="29" s="1"/>
  <c r="F183" i="29"/>
  <c r="BL183" i="29"/>
  <c r="BJ184" i="29"/>
  <c r="X184" i="29" s="1"/>
  <c r="W184" i="29" s="1"/>
  <c r="BP776" i="29" l="1"/>
  <c r="S778" i="29"/>
  <c r="BI778" i="29" s="1"/>
  <c r="U778" i="29" s="1"/>
  <c r="T778" i="29" s="1"/>
  <c r="BS776" i="29"/>
  <c r="BO776" i="29"/>
  <c r="BN776" i="29"/>
  <c r="BQ776" i="29"/>
  <c r="AH778" i="29"/>
  <c r="J778" i="29" s="1"/>
  <c r="BF778" i="29" s="1"/>
  <c r="L778" i="29" s="1"/>
  <c r="K778" i="29" s="1"/>
  <c r="BH777" i="29"/>
  <c r="R777" i="29" s="1"/>
  <c r="Q777" i="29" s="1"/>
  <c r="BF777" i="29"/>
  <c r="L777" i="29" s="1"/>
  <c r="K777" i="29" s="1"/>
  <c r="AF778" i="29"/>
  <c r="D778" i="29" s="1"/>
  <c r="AJ778" i="29"/>
  <c r="P778" i="29" s="1"/>
  <c r="AG778" i="29"/>
  <c r="G778" i="29" s="1"/>
  <c r="BJ777" i="29"/>
  <c r="X777" i="29" s="1"/>
  <c r="W777" i="29" s="1"/>
  <c r="BT777" i="29"/>
  <c r="BG777" i="29"/>
  <c r="O777" i="29" s="1"/>
  <c r="N777" i="29" s="1"/>
  <c r="BR776" i="29"/>
  <c r="BK777" i="29"/>
  <c r="AA777" i="29" s="1"/>
  <c r="BU777" i="29" s="1"/>
  <c r="BT776" i="29"/>
  <c r="AI778" i="29"/>
  <c r="M778" i="29" s="1"/>
  <c r="AM778" i="29"/>
  <c r="Y778" i="29" s="1"/>
  <c r="AL778" i="29"/>
  <c r="V778" i="29" s="1"/>
  <c r="BI777" i="29"/>
  <c r="U777" i="29" s="1"/>
  <c r="T777" i="29" s="1"/>
  <c r="BO777" i="29"/>
  <c r="AN779" i="29"/>
  <c r="AV779" i="29"/>
  <c r="B779" i="29"/>
  <c r="AD779" i="29" s="1"/>
  <c r="AJ779" i="29" s="1"/>
  <c r="AP779" i="29"/>
  <c r="AX779" i="29"/>
  <c r="AR779" i="29"/>
  <c r="AZ779" i="29"/>
  <c r="AC780" i="29"/>
  <c r="AS779" i="29"/>
  <c r="BA779" i="29"/>
  <c r="AT779" i="29"/>
  <c r="BB779" i="29"/>
  <c r="AO779" i="29"/>
  <c r="AQ779" i="29"/>
  <c r="C779" i="29"/>
  <c r="AE779" i="29" s="1"/>
  <c r="AU779" i="29"/>
  <c r="AW779" i="29"/>
  <c r="AY779" i="29"/>
  <c r="BC779" i="29"/>
  <c r="BD777" i="29"/>
  <c r="F777" i="29" s="1"/>
  <c r="E777" i="29" s="1"/>
  <c r="J186" i="29"/>
  <c r="BF186" i="29" s="1"/>
  <c r="L186" i="29" s="1"/>
  <c r="K186" i="29" s="1"/>
  <c r="BQ184" i="29"/>
  <c r="BN185" i="29"/>
  <c r="AJ186" i="29"/>
  <c r="P186" i="29" s="1"/>
  <c r="BH186" i="29" s="1"/>
  <c r="R186" i="29" s="1"/>
  <c r="Q186" i="29" s="1"/>
  <c r="BT185" i="29"/>
  <c r="BF185" i="29"/>
  <c r="L185" i="29" s="1"/>
  <c r="K185" i="29" s="1"/>
  <c r="AF186" i="29"/>
  <c r="D186" i="29" s="1"/>
  <c r="Z184" i="29"/>
  <c r="BL184" i="29"/>
  <c r="BI185" i="29"/>
  <c r="U185" i="29" s="1"/>
  <c r="T185" i="29" s="1"/>
  <c r="BQ185" i="29"/>
  <c r="AG186" i="29"/>
  <c r="G186" i="29" s="1"/>
  <c r="BU185" i="29"/>
  <c r="Z185" i="29"/>
  <c r="BL185" i="29"/>
  <c r="BO185" i="29"/>
  <c r="AI186" i="29"/>
  <c r="M186" i="29" s="1"/>
  <c r="BH185" i="29"/>
  <c r="R185" i="29" s="1"/>
  <c r="Q185" i="29" s="1"/>
  <c r="AL186" i="29"/>
  <c r="V186" i="29" s="1"/>
  <c r="E183" i="29"/>
  <c r="BN183" i="29"/>
  <c r="AB183" i="29" s="1"/>
  <c r="AK186" i="29"/>
  <c r="S186" i="29" s="1"/>
  <c r="AM186" i="29"/>
  <c r="Y186" i="29" s="1"/>
  <c r="BT184" i="29"/>
  <c r="BN184" i="29"/>
  <c r="AY187" i="29"/>
  <c r="AQ187" i="29"/>
  <c r="AC188" i="29"/>
  <c r="AX187" i="29"/>
  <c r="AP187" i="29"/>
  <c r="AW187" i="29"/>
  <c r="AO187" i="29"/>
  <c r="BC187" i="29"/>
  <c r="AU187" i="29"/>
  <c r="BB187" i="29"/>
  <c r="AT187" i="29"/>
  <c r="C187" i="29"/>
  <c r="AE187" i="29" s="1"/>
  <c r="BA187" i="29"/>
  <c r="AS187" i="29"/>
  <c r="B187" i="29"/>
  <c r="AD187" i="29" s="1"/>
  <c r="AH187" i="29" s="1"/>
  <c r="J187" i="29" s="1"/>
  <c r="AV187" i="29"/>
  <c r="AR187" i="29"/>
  <c r="AZ187" i="29"/>
  <c r="AN187" i="29"/>
  <c r="BQ777" i="29" l="1"/>
  <c r="AB776" i="29"/>
  <c r="AM187" i="29"/>
  <c r="AL779" i="29"/>
  <c r="V779" i="29" s="1"/>
  <c r="BJ779" i="29" s="1"/>
  <c r="X779" i="29" s="1"/>
  <c r="W779" i="29" s="1"/>
  <c r="BP778" i="29"/>
  <c r="P779" i="29"/>
  <c r="BH779" i="29" s="1"/>
  <c r="R779" i="29" s="1"/>
  <c r="Q779" i="29" s="1"/>
  <c r="AB184" i="29"/>
  <c r="AK779" i="29"/>
  <c r="S779" i="29" s="1"/>
  <c r="AM779" i="29"/>
  <c r="Y779" i="29" s="1"/>
  <c r="BH778" i="29"/>
  <c r="R778" i="29" s="1"/>
  <c r="Q778" i="29" s="1"/>
  <c r="BN777" i="29"/>
  <c r="AH779" i="29"/>
  <c r="J779" i="29" s="1"/>
  <c r="BL777" i="29"/>
  <c r="Z777" i="29"/>
  <c r="BN778" i="29"/>
  <c r="BD778" i="29"/>
  <c r="F778" i="29" s="1"/>
  <c r="E778" i="29" s="1"/>
  <c r="BS777" i="29"/>
  <c r="BP777" i="29"/>
  <c r="BE778" i="29"/>
  <c r="I778" i="29" s="1"/>
  <c r="H778" i="29" s="1"/>
  <c r="BJ778" i="29"/>
  <c r="X778" i="29" s="1"/>
  <c r="W778" i="29" s="1"/>
  <c r="AI779" i="29"/>
  <c r="M779" i="29" s="1"/>
  <c r="BK778" i="29"/>
  <c r="AA778" i="29" s="1"/>
  <c r="BU778" i="29" s="1"/>
  <c r="BR777" i="29"/>
  <c r="AO780" i="29"/>
  <c r="AW780" i="29"/>
  <c r="C780" i="29"/>
  <c r="AE780" i="29" s="1"/>
  <c r="AQ780" i="29"/>
  <c r="AY780" i="29"/>
  <c r="AS780" i="29"/>
  <c r="BA780" i="29"/>
  <c r="AT780" i="29"/>
  <c r="BB780" i="29"/>
  <c r="AU780" i="29"/>
  <c r="BC780" i="29"/>
  <c r="AC781" i="29"/>
  <c r="AN780" i="29"/>
  <c r="AP780" i="29"/>
  <c r="B780" i="29"/>
  <c r="AD780" i="29" s="1"/>
  <c r="AJ780" i="29" s="1"/>
  <c r="P780" i="29" s="1"/>
  <c r="AR780" i="29"/>
  <c r="AV780" i="29"/>
  <c r="AX780" i="29"/>
  <c r="AZ780" i="29"/>
  <c r="BG778" i="29"/>
  <c r="O778" i="29" s="1"/>
  <c r="N778" i="29" s="1"/>
  <c r="AF779" i="29"/>
  <c r="D779" i="29" s="1"/>
  <c r="AG779" i="29"/>
  <c r="G779" i="29" s="1"/>
  <c r="BS778" i="29"/>
  <c r="AI187" i="29"/>
  <c r="M187" i="29" s="1"/>
  <c r="BP185" i="29"/>
  <c r="AG187" i="29"/>
  <c r="G187" i="29" s="1"/>
  <c r="BE187" i="29" s="1"/>
  <c r="I187" i="29" s="1"/>
  <c r="H187" i="29" s="1"/>
  <c r="BR185" i="29"/>
  <c r="BS185" i="29"/>
  <c r="BP186" i="29"/>
  <c r="AL187" i="29"/>
  <c r="V187" i="29" s="1"/>
  <c r="AK187" i="29"/>
  <c r="S187" i="29" s="1"/>
  <c r="AV188" i="29"/>
  <c r="AN188" i="29"/>
  <c r="BC188" i="29"/>
  <c r="AU188" i="29"/>
  <c r="BB188" i="29"/>
  <c r="AT188" i="29"/>
  <c r="C188" i="29"/>
  <c r="AE188" i="29" s="1"/>
  <c r="AZ188" i="29"/>
  <c r="AR188" i="29"/>
  <c r="AY188" i="29"/>
  <c r="AQ188" i="29"/>
  <c r="AC189" i="29"/>
  <c r="AX188" i="29"/>
  <c r="AP188" i="29"/>
  <c r="AS188" i="29"/>
  <c r="AO188" i="29"/>
  <c r="B188" i="29"/>
  <c r="AD188" i="29" s="1"/>
  <c r="AF188" i="29" s="1"/>
  <c r="D188" i="29" s="1"/>
  <c r="BA188" i="29"/>
  <c r="AW188" i="29"/>
  <c r="BJ186" i="29"/>
  <c r="X186" i="29" s="1"/>
  <c r="W186" i="29" s="1"/>
  <c r="BE186" i="29"/>
  <c r="I186" i="29" s="1"/>
  <c r="H186" i="29" s="1"/>
  <c r="BD186" i="29"/>
  <c r="F186" i="29" s="1"/>
  <c r="E186" i="29" s="1"/>
  <c r="Y187" i="29"/>
  <c r="BK187" i="29" s="1"/>
  <c r="AA187" i="29" s="1"/>
  <c r="BF187" i="29"/>
  <c r="L187" i="29" s="1"/>
  <c r="K187" i="29" s="1"/>
  <c r="BK186" i="29"/>
  <c r="AA186" i="29" s="1"/>
  <c r="BU186" i="29" s="1"/>
  <c r="BG186" i="29"/>
  <c r="O186" i="29" s="1"/>
  <c r="N186" i="29" s="1"/>
  <c r="AF187" i="29"/>
  <c r="D187" i="29" s="1"/>
  <c r="AJ187" i="29"/>
  <c r="P187" i="29" s="1"/>
  <c r="BI186" i="29"/>
  <c r="U186" i="29" s="1"/>
  <c r="T186" i="29" s="1"/>
  <c r="BR186" i="29"/>
  <c r="BQ778" i="29" l="1"/>
  <c r="BO186" i="29"/>
  <c r="AG780" i="29"/>
  <c r="G780" i="29" s="1"/>
  <c r="BE780" i="29" s="1"/>
  <c r="I780" i="29" s="1"/>
  <c r="H780" i="29" s="1"/>
  <c r="AB777" i="29"/>
  <c r="BT779" i="29"/>
  <c r="BR778" i="29"/>
  <c r="AH780" i="29"/>
  <c r="J780" i="29" s="1"/>
  <c r="BO778" i="29"/>
  <c r="BH780" i="29"/>
  <c r="R780" i="29" s="1"/>
  <c r="Q780" i="29" s="1"/>
  <c r="AK780" i="29"/>
  <c r="S780" i="29" s="1"/>
  <c r="BK779" i="29"/>
  <c r="AA779" i="29" s="1"/>
  <c r="BE779" i="29"/>
  <c r="I779" i="29" s="1"/>
  <c r="H779" i="29" s="1"/>
  <c r="BD779" i="29"/>
  <c r="F779" i="29" s="1"/>
  <c r="E779" i="29" s="1"/>
  <c r="AM780" i="29"/>
  <c r="Y780" i="29" s="1"/>
  <c r="BF779" i="29"/>
  <c r="L779" i="29" s="1"/>
  <c r="K779" i="29" s="1"/>
  <c r="Z778" i="29"/>
  <c r="BL778" i="29"/>
  <c r="BG779" i="29"/>
  <c r="O779" i="29" s="1"/>
  <c r="N779" i="29" s="1"/>
  <c r="AI780" i="29"/>
  <c r="M780" i="29" s="1"/>
  <c r="BI779" i="29"/>
  <c r="U779" i="29" s="1"/>
  <c r="T779" i="29" s="1"/>
  <c r="AL780" i="29"/>
  <c r="V780" i="29" s="1"/>
  <c r="B781" i="29"/>
  <c r="AD781" i="29" s="1"/>
  <c r="AL781" i="29" s="1"/>
  <c r="AP781" i="29"/>
  <c r="AX781" i="29"/>
  <c r="AR781" i="29"/>
  <c r="AZ781" i="29"/>
  <c r="AC782" i="29"/>
  <c r="AT781" i="29"/>
  <c r="BB781" i="29"/>
  <c r="AU781" i="29"/>
  <c r="BC781" i="29"/>
  <c r="AN781" i="29"/>
  <c r="AV781" i="29"/>
  <c r="AW781" i="29"/>
  <c r="AY781" i="29"/>
  <c r="BA781" i="29"/>
  <c r="AO781" i="29"/>
  <c r="AQ781" i="29"/>
  <c r="C781" i="29"/>
  <c r="AE781" i="29" s="1"/>
  <c r="AS781" i="29"/>
  <c r="AF780" i="29"/>
  <c r="D780" i="29" s="1"/>
  <c r="BT778" i="29"/>
  <c r="AB778" i="29" s="1"/>
  <c r="BR779" i="29"/>
  <c r="BP187" i="29"/>
  <c r="AB185" i="29"/>
  <c r="AJ188" i="29"/>
  <c r="P188" i="29" s="1"/>
  <c r="BH188" i="29" s="1"/>
  <c r="R188" i="29" s="1"/>
  <c r="Q188" i="29" s="1"/>
  <c r="AG188" i="29"/>
  <c r="G188" i="29" s="1"/>
  <c r="BE188" i="29" s="1"/>
  <c r="I188" i="29" s="1"/>
  <c r="H188" i="29" s="1"/>
  <c r="AK188" i="29"/>
  <c r="S188" i="29" s="1"/>
  <c r="BI188" i="29" s="1"/>
  <c r="U188" i="29" s="1"/>
  <c r="BD188" i="29"/>
  <c r="F188" i="29" s="1"/>
  <c r="E188" i="29" s="1"/>
  <c r="BD187" i="29"/>
  <c r="F187" i="29" s="1"/>
  <c r="E187" i="29" s="1"/>
  <c r="BG187" i="29"/>
  <c r="O187" i="29" s="1"/>
  <c r="N187" i="29" s="1"/>
  <c r="BI187" i="29"/>
  <c r="U187" i="29" s="1"/>
  <c r="T187" i="29" s="1"/>
  <c r="AL188" i="29"/>
  <c r="V188" i="29" s="1"/>
  <c r="BQ186" i="29"/>
  <c r="BO187" i="29"/>
  <c r="BT186" i="29"/>
  <c r="AM188" i="29"/>
  <c r="Y188" i="29" s="1"/>
  <c r="BK188" i="29" s="1"/>
  <c r="AA188" i="29" s="1"/>
  <c r="BH187" i="29"/>
  <c r="R187" i="29" s="1"/>
  <c r="Q187" i="29" s="1"/>
  <c r="AI188" i="29"/>
  <c r="M188" i="29" s="1"/>
  <c r="AZ189" i="29"/>
  <c r="AR189" i="29"/>
  <c r="B189" i="29"/>
  <c r="AD189" i="29" s="1"/>
  <c r="AM189" i="29" s="1"/>
  <c r="Y189" i="29" s="1"/>
  <c r="BK189" i="29" s="1"/>
  <c r="AA189" i="29" s="1"/>
  <c r="AY189" i="29"/>
  <c r="AQ189" i="29"/>
  <c r="AC190" i="29"/>
  <c r="AX189" i="29"/>
  <c r="AP189" i="29"/>
  <c r="AV189" i="29"/>
  <c r="AN189" i="29"/>
  <c r="BC189" i="29"/>
  <c r="AU189" i="29"/>
  <c r="BB189" i="29"/>
  <c r="AT189" i="29"/>
  <c r="BA189" i="29"/>
  <c r="AW189" i="29"/>
  <c r="AO189" i="29"/>
  <c r="C189" i="29"/>
  <c r="AE189" i="29" s="1"/>
  <c r="AS189" i="29"/>
  <c r="BU187" i="29"/>
  <c r="Z187" i="29"/>
  <c r="AH188" i="29"/>
  <c r="J188" i="29" s="1"/>
  <c r="Z186" i="29"/>
  <c r="BL186" i="29"/>
  <c r="BN186" i="29"/>
  <c r="BS186" i="29"/>
  <c r="BJ187" i="29"/>
  <c r="X187" i="29" s="1"/>
  <c r="W187" i="29" s="1"/>
  <c r="V781" i="29" l="1"/>
  <c r="BN188" i="29"/>
  <c r="BQ779" i="29"/>
  <c r="BN779" i="29"/>
  <c r="BF780" i="29"/>
  <c r="L780" i="29" s="1"/>
  <c r="K780" i="29" s="1"/>
  <c r="BO780" i="29"/>
  <c r="BS779" i="29"/>
  <c r="BP779" i="29"/>
  <c r="BJ781" i="29"/>
  <c r="X781" i="29" s="1"/>
  <c r="W781" i="29" s="1"/>
  <c r="BJ780" i="29"/>
  <c r="X780" i="29" s="1"/>
  <c r="W780" i="29" s="1"/>
  <c r="BT780" i="29"/>
  <c r="AI781" i="29"/>
  <c r="M781" i="29" s="1"/>
  <c r="AK781" i="29"/>
  <c r="S781" i="29" s="1"/>
  <c r="AF781" i="29"/>
  <c r="D781" i="29" s="1"/>
  <c r="AJ781" i="29"/>
  <c r="P781" i="29" s="1"/>
  <c r="BO779" i="29"/>
  <c r="BD780" i="29"/>
  <c r="F780" i="29" s="1"/>
  <c r="E780" i="29" s="1"/>
  <c r="AG781" i="29"/>
  <c r="G781" i="29" s="1"/>
  <c r="AM781" i="29"/>
  <c r="Y781" i="29" s="1"/>
  <c r="BG780" i="29"/>
  <c r="O780" i="29" s="1"/>
  <c r="N780" i="29" s="1"/>
  <c r="BL779" i="29"/>
  <c r="Z779" i="29"/>
  <c r="BK780" i="29"/>
  <c r="AA780" i="29" s="1"/>
  <c r="BU780" i="29" s="1"/>
  <c r="BU779" i="29"/>
  <c r="AH781" i="29"/>
  <c r="J781" i="29" s="1"/>
  <c r="BI780" i="29"/>
  <c r="U780" i="29" s="1"/>
  <c r="T780" i="29" s="1"/>
  <c r="C782" i="29"/>
  <c r="AE782" i="29" s="1"/>
  <c r="AQ782" i="29"/>
  <c r="AY782" i="29"/>
  <c r="AK782" i="29"/>
  <c r="S782" i="29" s="1"/>
  <c r="AS782" i="29"/>
  <c r="BA782" i="29"/>
  <c r="AU782" i="29"/>
  <c r="BC782" i="29"/>
  <c r="AN782" i="29"/>
  <c r="AV782" i="29"/>
  <c r="AO782" i="29"/>
  <c r="AW782" i="29"/>
  <c r="AP782" i="29"/>
  <c r="B782" i="29"/>
  <c r="AD782" i="29" s="1"/>
  <c r="AI782" i="29" s="1"/>
  <c r="AR782" i="29"/>
  <c r="AT782" i="29"/>
  <c r="AX782" i="29"/>
  <c r="AZ782" i="29"/>
  <c r="BB782" i="29"/>
  <c r="AC783" i="29"/>
  <c r="AL782" i="29"/>
  <c r="BR780" i="29"/>
  <c r="BO188" i="29"/>
  <c r="T188" i="29"/>
  <c r="BS188" i="29"/>
  <c r="BR188" i="29"/>
  <c r="AI189" i="29"/>
  <c r="M189" i="29" s="1"/>
  <c r="BS187" i="29"/>
  <c r="BT187" i="29"/>
  <c r="BL187" i="29"/>
  <c r="AB186" i="29"/>
  <c r="BQ187" i="29"/>
  <c r="BU189" i="29"/>
  <c r="Z189" i="29"/>
  <c r="BN187" i="29"/>
  <c r="BJ188" i="29"/>
  <c r="X188" i="29" s="1"/>
  <c r="W188" i="29" s="1"/>
  <c r="AF189" i="29"/>
  <c r="D189" i="29" s="1"/>
  <c r="AL189" i="29"/>
  <c r="V189" i="29" s="1"/>
  <c r="BG188" i="29"/>
  <c r="O188" i="29" s="1"/>
  <c r="N188" i="29" s="1"/>
  <c r="AK189" i="29"/>
  <c r="S189" i="29" s="1"/>
  <c r="AG189" i="29"/>
  <c r="G189" i="29" s="1"/>
  <c r="BR187" i="29"/>
  <c r="BF188" i="29"/>
  <c r="L188" i="29" s="1"/>
  <c r="K188" i="29" s="1"/>
  <c r="AH189" i="29"/>
  <c r="J189" i="29" s="1"/>
  <c r="AV190" i="29"/>
  <c r="AN190" i="29"/>
  <c r="BC190" i="29"/>
  <c r="AU190" i="29"/>
  <c r="BB190" i="29"/>
  <c r="AT190" i="29"/>
  <c r="AZ190" i="29"/>
  <c r="AR190" i="29"/>
  <c r="B190" i="29"/>
  <c r="AD190" i="29" s="1"/>
  <c r="AM190" i="29" s="1"/>
  <c r="Y190" i="29" s="1"/>
  <c r="AY190" i="29"/>
  <c r="AQ190" i="29"/>
  <c r="AC191" i="29"/>
  <c r="AX190" i="29"/>
  <c r="AP190" i="29"/>
  <c r="C190" i="29"/>
  <c r="AE190" i="29" s="1"/>
  <c r="BA190" i="29"/>
  <c r="AW190" i="29"/>
  <c r="AO190" i="29"/>
  <c r="AS190" i="29"/>
  <c r="AJ189" i="29"/>
  <c r="P189" i="29" s="1"/>
  <c r="BU188" i="29"/>
  <c r="Z188" i="29"/>
  <c r="BL188" i="29"/>
  <c r="V782" i="29" l="1"/>
  <c r="BS780" i="29"/>
  <c r="M782" i="29"/>
  <c r="BG782" i="29" s="1"/>
  <c r="O782" i="29" s="1"/>
  <c r="AB779" i="29"/>
  <c r="AG782" i="29"/>
  <c r="G782" i="29" s="1"/>
  <c r="BE782" i="29" s="1"/>
  <c r="I782" i="29" s="1"/>
  <c r="H782" i="29" s="1"/>
  <c r="AJ782" i="29"/>
  <c r="P782" i="29" s="1"/>
  <c r="AM782" i="29"/>
  <c r="Y782" i="29" s="1"/>
  <c r="BK782" i="29" s="1"/>
  <c r="AA782" i="29" s="1"/>
  <c r="AH782" i="29"/>
  <c r="J782" i="29" s="1"/>
  <c r="BF782" i="29" s="1"/>
  <c r="L782" i="29" s="1"/>
  <c r="K782" i="29" s="1"/>
  <c r="BP780" i="29"/>
  <c r="BQ780" i="29"/>
  <c r="BD781" i="29"/>
  <c r="F781" i="29" s="1"/>
  <c r="E781" i="29" s="1"/>
  <c r="BI781" i="29"/>
  <c r="U781" i="29" s="1"/>
  <c r="T781" i="29" s="1"/>
  <c r="BH781" i="29"/>
  <c r="R781" i="29" s="1"/>
  <c r="Q781" i="29" s="1"/>
  <c r="BF781" i="29"/>
  <c r="L781" i="29" s="1"/>
  <c r="K781" i="29" s="1"/>
  <c r="BK781" i="29"/>
  <c r="AA781" i="29" s="1"/>
  <c r="BG781" i="29"/>
  <c r="O781" i="29" s="1"/>
  <c r="N781" i="29" s="1"/>
  <c r="BE781" i="29"/>
  <c r="I781" i="29" s="1"/>
  <c r="H781" i="29" s="1"/>
  <c r="BJ782" i="29"/>
  <c r="X782" i="29" s="1"/>
  <c r="W782" i="29" s="1"/>
  <c r="AF782" i="29"/>
  <c r="D782" i="29" s="1"/>
  <c r="BI782" i="29"/>
  <c r="U782" i="29" s="1"/>
  <c r="T782" i="29" s="1"/>
  <c r="AR783" i="29"/>
  <c r="AZ783" i="29"/>
  <c r="AC784" i="29"/>
  <c r="AT783" i="29"/>
  <c r="BB783" i="29"/>
  <c r="AN783" i="29"/>
  <c r="AV783" i="29"/>
  <c r="AO783" i="29"/>
  <c r="AW783" i="29"/>
  <c r="B783" i="29"/>
  <c r="AD783" i="29" s="1"/>
  <c r="AL783" i="29" s="1"/>
  <c r="AH783" i="29"/>
  <c r="AP783" i="29"/>
  <c r="AX783" i="29"/>
  <c r="BC783" i="29"/>
  <c r="AQ783" i="29"/>
  <c r="C783" i="29"/>
  <c r="AE783" i="29" s="1"/>
  <c r="AS783" i="29"/>
  <c r="AU783" i="29"/>
  <c r="AY783" i="29"/>
  <c r="BA783" i="29"/>
  <c r="BL780" i="29"/>
  <c r="Z780" i="29"/>
  <c r="BN780" i="29"/>
  <c r="AB780" i="29" s="1"/>
  <c r="BT781" i="29"/>
  <c r="BH782" i="29"/>
  <c r="R782" i="29" s="1"/>
  <c r="Q782" i="29" s="1"/>
  <c r="BT188" i="29"/>
  <c r="BP188" i="29"/>
  <c r="AG190" i="29"/>
  <c r="G190" i="29" s="1"/>
  <c r="AJ190" i="29"/>
  <c r="P190" i="29" s="1"/>
  <c r="AK190" i="29"/>
  <c r="S190" i="29" s="1"/>
  <c r="BI190" i="29" s="1"/>
  <c r="U190" i="29" s="1"/>
  <c r="T190" i="29" s="1"/>
  <c r="AF190" i="29"/>
  <c r="D190" i="29" s="1"/>
  <c r="BD189" i="29"/>
  <c r="BH189" i="29"/>
  <c r="R189" i="29" s="1"/>
  <c r="Q189" i="29" s="1"/>
  <c r="AL190" i="29"/>
  <c r="V190" i="29" s="1"/>
  <c r="BA191" i="29"/>
  <c r="AS191" i="29"/>
  <c r="B191" i="29"/>
  <c r="AD191" i="29" s="1"/>
  <c r="AI191" i="29" s="1"/>
  <c r="AZ191" i="29"/>
  <c r="AR191" i="29"/>
  <c r="AY191" i="29"/>
  <c r="AQ191" i="29"/>
  <c r="AW191" i="29"/>
  <c r="AO191" i="29"/>
  <c r="AV191" i="29"/>
  <c r="AN191" i="29"/>
  <c r="BC191" i="29"/>
  <c r="AU191" i="29"/>
  <c r="AX191" i="29"/>
  <c r="AT191" i="29"/>
  <c r="AP191" i="29"/>
  <c r="BB191" i="29"/>
  <c r="AC192" i="29"/>
  <c r="C191" i="29"/>
  <c r="AE191" i="29" s="1"/>
  <c r="BE189" i="29"/>
  <c r="I189" i="29" s="1"/>
  <c r="H189" i="29" s="1"/>
  <c r="BG189" i="29"/>
  <c r="O189" i="29" s="1"/>
  <c r="N189" i="29" s="1"/>
  <c r="BI189" i="29"/>
  <c r="U189" i="29" s="1"/>
  <c r="T189" i="29" s="1"/>
  <c r="AB187" i="29"/>
  <c r="AH190" i="29"/>
  <c r="J190" i="29" s="1"/>
  <c r="BQ188" i="29"/>
  <c r="BK190" i="29"/>
  <c r="AA190" i="29" s="1"/>
  <c r="BU190" i="29" s="1"/>
  <c r="AI190" i="29"/>
  <c r="M190" i="29" s="1"/>
  <c r="BF189" i="29"/>
  <c r="L189" i="29" s="1"/>
  <c r="K189" i="29" s="1"/>
  <c r="BJ189" i="29"/>
  <c r="X189" i="29" s="1"/>
  <c r="W189" i="29" s="1"/>
  <c r="N782" i="29" l="1"/>
  <c r="BQ782" i="29"/>
  <c r="V783" i="29"/>
  <c r="AK783" i="29"/>
  <c r="S783" i="29" s="1"/>
  <c r="AB188" i="29"/>
  <c r="BT782" i="29"/>
  <c r="BR781" i="29"/>
  <c r="BP782" i="29"/>
  <c r="BU782" i="29"/>
  <c r="BN781" i="29"/>
  <c r="AG783" i="29"/>
  <c r="G783" i="29" s="1"/>
  <c r="BP781" i="29"/>
  <c r="BJ783" i="29"/>
  <c r="X783" i="29" s="1"/>
  <c r="W783" i="29" s="1"/>
  <c r="AS784" i="29"/>
  <c r="BA784" i="29"/>
  <c r="AU784" i="29"/>
  <c r="BC784" i="29"/>
  <c r="AO784" i="29"/>
  <c r="AW784" i="29"/>
  <c r="B784" i="29"/>
  <c r="AD784" i="29" s="1"/>
  <c r="AG784" i="29" s="1"/>
  <c r="G784" i="29" s="1"/>
  <c r="AP784" i="29"/>
  <c r="AX784" i="29"/>
  <c r="C784" i="29"/>
  <c r="AE784" i="29" s="1"/>
  <c r="AQ784" i="29"/>
  <c r="AY784" i="29"/>
  <c r="AV784" i="29"/>
  <c r="AZ784" i="29"/>
  <c r="BB784" i="29"/>
  <c r="AC785" i="29"/>
  <c r="AN784" i="29"/>
  <c r="AR784" i="29"/>
  <c r="AT784" i="29"/>
  <c r="Z781" i="29"/>
  <c r="BL781" i="29"/>
  <c r="AI783" i="29"/>
  <c r="M783" i="29" s="1"/>
  <c r="BO781" i="29"/>
  <c r="BI783" i="29"/>
  <c r="U783" i="29" s="1"/>
  <c r="T783" i="29" s="1"/>
  <c r="AJ783" i="29"/>
  <c r="P783" i="29" s="1"/>
  <c r="BR782" i="29"/>
  <c r="AF783" i="29"/>
  <c r="D783" i="29" s="1"/>
  <c r="BS782" i="29"/>
  <c r="Z782" i="29"/>
  <c r="BD782" i="29"/>
  <c r="F782" i="29" s="1"/>
  <c r="E782" i="29" s="1"/>
  <c r="BQ781" i="29"/>
  <c r="BS781" i="29"/>
  <c r="J783" i="29"/>
  <c r="AM783" i="29"/>
  <c r="Y783" i="29" s="1"/>
  <c r="BU781" i="29"/>
  <c r="BO782" i="29"/>
  <c r="BO189" i="29"/>
  <c r="M191" i="29"/>
  <c r="BG191" i="29" s="1"/>
  <c r="O191" i="29" s="1"/>
  <c r="N191" i="29" s="1"/>
  <c r="BT189" i="29"/>
  <c r="AJ191" i="29"/>
  <c r="P191" i="29" s="1"/>
  <c r="BH191" i="29" s="1"/>
  <c r="R191" i="29" s="1"/>
  <c r="Q191" i="29" s="1"/>
  <c r="BP189" i="29"/>
  <c r="AK191" i="29"/>
  <c r="S191" i="29" s="1"/>
  <c r="AM191" i="29"/>
  <c r="Y191" i="29" s="1"/>
  <c r="BK191" i="29" s="1"/>
  <c r="AA191" i="29" s="1"/>
  <c r="BQ189" i="29"/>
  <c r="AF191" i="29"/>
  <c r="D191" i="29" s="1"/>
  <c r="BR189" i="29"/>
  <c r="BF190" i="29"/>
  <c r="L190" i="29" s="1"/>
  <c r="K190" i="29" s="1"/>
  <c r="AH191" i="29"/>
  <c r="J191" i="29" s="1"/>
  <c r="F189" i="29"/>
  <c r="BL189" i="29"/>
  <c r="BD190" i="29"/>
  <c r="F190" i="29" s="1"/>
  <c r="E190" i="29" s="1"/>
  <c r="Z190" i="29"/>
  <c r="BH190" i="29"/>
  <c r="R190" i="29" s="1"/>
  <c r="Q190" i="29" s="1"/>
  <c r="AL191" i="29"/>
  <c r="V191" i="29" s="1"/>
  <c r="AC193" i="29"/>
  <c r="AX192" i="29"/>
  <c r="AP192" i="29"/>
  <c r="AW192" i="29"/>
  <c r="AO192" i="29"/>
  <c r="AV192" i="29"/>
  <c r="AN192" i="29"/>
  <c r="BB192" i="29"/>
  <c r="AT192" i="29"/>
  <c r="C192" i="29"/>
  <c r="AE192" i="29" s="1"/>
  <c r="BA192" i="29"/>
  <c r="AS192" i="29"/>
  <c r="B192" i="29"/>
  <c r="AD192" i="29" s="1"/>
  <c r="AI192" i="29" s="1"/>
  <c r="AZ192" i="29"/>
  <c r="AR192" i="29"/>
  <c r="BC192" i="29"/>
  <c r="AU192" i="29"/>
  <c r="AQ192" i="29"/>
  <c r="AY192" i="29"/>
  <c r="BS190" i="29"/>
  <c r="BG190" i="29"/>
  <c r="O190" i="29" s="1"/>
  <c r="N190" i="29" s="1"/>
  <c r="BS189" i="29"/>
  <c r="AG191" i="29"/>
  <c r="G191" i="29" s="1"/>
  <c r="BE190" i="29"/>
  <c r="I190" i="29" s="1"/>
  <c r="H190" i="29" s="1"/>
  <c r="BJ190" i="29"/>
  <c r="X190" i="29" s="1"/>
  <c r="W190" i="29" s="1"/>
  <c r="AB781" i="29" l="1"/>
  <c r="BO190" i="29"/>
  <c r="AJ784" i="29"/>
  <c r="P784" i="29" s="1"/>
  <c r="BT783" i="29"/>
  <c r="BE784" i="29"/>
  <c r="I784" i="29" s="1"/>
  <c r="H784" i="29" s="1"/>
  <c r="BE783" i="29"/>
  <c r="I783" i="29" s="1"/>
  <c r="H783" i="29" s="1"/>
  <c r="AF784" i="29"/>
  <c r="D784" i="29" s="1"/>
  <c r="AM784" i="29"/>
  <c r="Y784" i="29" s="1"/>
  <c r="BN782" i="29"/>
  <c r="AB782" i="29" s="1"/>
  <c r="BH783" i="29"/>
  <c r="R783" i="29" s="1"/>
  <c r="Q783" i="29" s="1"/>
  <c r="AH784" i="29"/>
  <c r="J784" i="29" s="1"/>
  <c r="BF783" i="29"/>
  <c r="L783" i="29" s="1"/>
  <c r="K783" i="29" s="1"/>
  <c r="BP783" i="29"/>
  <c r="BS783" i="29"/>
  <c r="AK784" i="29"/>
  <c r="S784" i="29" s="1"/>
  <c r="BD783" i="29"/>
  <c r="F783" i="29" s="1"/>
  <c r="E783" i="29" s="1"/>
  <c r="BL782" i="29"/>
  <c r="AL784" i="29"/>
  <c r="V784" i="29" s="1"/>
  <c r="BK783" i="29"/>
  <c r="AA783" i="29" s="1"/>
  <c r="BG783" i="29"/>
  <c r="O783" i="29" s="1"/>
  <c r="N783" i="29" s="1"/>
  <c r="AL785" i="29"/>
  <c r="V785" i="29" s="1"/>
  <c r="AT785" i="29"/>
  <c r="BB785" i="29"/>
  <c r="AN785" i="29"/>
  <c r="B785" i="29"/>
  <c r="AD785" i="29" s="1"/>
  <c r="AI785" i="29" s="1"/>
  <c r="M785" i="29" s="1"/>
  <c r="AP785" i="29"/>
  <c r="AX785" i="29"/>
  <c r="C785" i="29"/>
  <c r="AE785" i="29" s="1"/>
  <c r="AQ785" i="29"/>
  <c r="AY785" i="29"/>
  <c r="AR785" i="29"/>
  <c r="AZ785" i="29"/>
  <c r="AC786" i="29"/>
  <c r="AO785" i="29"/>
  <c r="AS785" i="29"/>
  <c r="AU785" i="29"/>
  <c r="AV785" i="29"/>
  <c r="AW785" i="29"/>
  <c r="BA785" i="29"/>
  <c r="BC785" i="29"/>
  <c r="AI784" i="29"/>
  <c r="M784" i="29" s="1"/>
  <c r="BN190" i="29"/>
  <c r="M192" i="29"/>
  <c r="BG192" i="29" s="1"/>
  <c r="O192" i="29" s="1"/>
  <c r="N192" i="29" s="1"/>
  <c r="BQ191" i="29"/>
  <c r="BL190" i="29"/>
  <c r="BP190" i="29"/>
  <c r="BT190" i="29"/>
  <c r="AG192" i="29"/>
  <c r="G192" i="29" s="1"/>
  <c r="BI191" i="29"/>
  <c r="U191" i="29" s="1"/>
  <c r="T191" i="29" s="1"/>
  <c r="BU191" i="29"/>
  <c r="Z191" i="29"/>
  <c r="AL192" i="29"/>
  <c r="V192" i="29" s="1"/>
  <c r="AM192" i="29"/>
  <c r="Y192" i="29" s="1"/>
  <c r="BC193" i="29"/>
  <c r="AU193" i="29"/>
  <c r="BB193" i="29"/>
  <c r="AT193" i="29"/>
  <c r="C193" i="29"/>
  <c r="AE193" i="29" s="1"/>
  <c r="BA193" i="29"/>
  <c r="AS193" i="29"/>
  <c r="B193" i="29"/>
  <c r="AD193" i="29" s="1"/>
  <c r="AL193" i="29" s="1"/>
  <c r="AY193" i="29"/>
  <c r="AQ193" i="29"/>
  <c r="AC194" i="29"/>
  <c r="AX193" i="29"/>
  <c r="AP193" i="29"/>
  <c r="AW193" i="29"/>
  <c r="AO193" i="29"/>
  <c r="AR193" i="29"/>
  <c r="AN193" i="29"/>
  <c r="AZ193" i="29"/>
  <c r="AV193" i="29"/>
  <c r="BD191" i="29"/>
  <c r="F191" i="29" s="1"/>
  <c r="E191" i="29" s="1"/>
  <c r="BR191" i="29"/>
  <c r="AJ192" i="29"/>
  <c r="P192" i="29" s="1"/>
  <c r="BJ191" i="29"/>
  <c r="X191" i="29" s="1"/>
  <c r="W191" i="29" s="1"/>
  <c r="BT191" i="29"/>
  <c r="AH192" i="29"/>
  <c r="J192" i="29" s="1"/>
  <c r="BR190" i="29"/>
  <c r="E189" i="29"/>
  <c r="BN189" i="29"/>
  <c r="AB189" i="29" s="1"/>
  <c r="AF192" i="29"/>
  <c r="D192" i="29" s="1"/>
  <c r="AK192" i="29"/>
  <c r="S192" i="29" s="1"/>
  <c r="BE191" i="29"/>
  <c r="I191" i="29" s="1"/>
  <c r="H191" i="29" s="1"/>
  <c r="BQ190" i="29"/>
  <c r="AB190" i="29" s="1"/>
  <c r="BF191" i="29"/>
  <c r="L191" i="29" s="1"/>
  <c r="K191" i="29" s="1"/>
  <c r="BS191" i="29" l="1"/>
  <c r="BR783" i="29"/>
  <c r="BO784" i="29"/>
  <c r="BQ192" i="29"/>
  <c r="AK785" i="29"/>
  <c r="S785" i="29" s="1"/>
  <c r="BG785" i="29"/>
  <c r="O785" i="29" s="1"/>
  <c r="N785" i="29" s="1"/>
  <c r="BQ785" i="29"/>
  <c r="C786" i="29"/>
  <c r="AE786" i="29" s="1"/>
  <c r="AQ786" i="29"/>
  <c r="AY786" i="29"/>
  <c r="AS786" i="29"/>
  <c r="BA786" i="29"/>
  <c r="AV786" i="29"/>
  <c r="AW786" i="29"/>
  <c r="B786" i="29"/>
  <c r="AD786" i="29" s="1"/>
  <c r="AH786" i="29" s="1"/>
  <c r="J786" i="29" s="1"/>
  <c r="AN786" i="29"/>
  <c r="AX786" i="29"/>
  <c r="AO786" i="29"/>
  <c r="AZ786" i="29"/>
  <c r="AP786" i="29"/>
  <c r="BB786" i="29"/>
  <c r="AR786" i="29"/>
  <c r="BC786" i="29"/>
  <c r="AT786" i="29"/>
  <c r="AC787" i="29"/>
  <c r="AU786" i="29"/>
  <c r="BI784" i="29"/>
  <c r="U784" i="29" s="1"/>
  <c r="T784" i="29" s="1"/>
  <c r="BH784" i="29"/>
  <c r="R784" i="29" s="1"/>
  <c r="Q784" i="29" s="1"/>
  <c r="AG785" i="29"/>
  <c r="G785" i="29" s="1"/>
  <c r="AH785" i="29"/>
  <c r="J785" i="29" s="1"/>
  <c r="BQ783" i="29"/>
  <c r="BK784" i="29"/>
  <c r="AA784" i="29" s="1"/>
  <c r="BU784" i="29" s="1"/>
  <c r="BL783" i="29"/>
  <c r="Z783" i="29"/>
  <c r="BD784" i="29"/>
  <c r="F784" i="29" s="1"/>
  <c r="E784" i="29" s="1"/>
  <c r="BI785" i="29"/>
  <c r="U785" i="29" s="1"/>
  <c r="T785" i="29" s="1"/>
  <c r="AJ785" i="29"/>
  <c r="P785" i="29" s="1"/>
  <c r="BU783" i="29"/>
  <c r="BO783" i="29"/>
  <c r="AF785" i="29"/>
  <c r="D785" i="29" s="1"/>
  <c r="BJ784" i="29"/>
  <c r="X784" i="29" s="1"/>
  <c r="W784" i="29" s="1"/>
  <c r="BF784" i="29"/>
  <c r="L784" i="29" s="1"/>
  <c r="K784" i="29" s="1"/>
  <c r="BG784" i="29"/>
  <c r="O784" i="29" s="1"/>
  <c r="N784" i="29" s="1"/>
  <c r="BQ784" i="29"/>
  <c r="AM785" i="29"/>
  <c r="Y785" i="29" s="1"/>
  <c r="BT785" i="29"/>
  <c r="BJ785" i="29"/>
  <c r="X785" i="29" s="1"/>
  <c r="W785" i="29" s="1"/>
  <c r="BN783" i="29"/>
  <c r="BN191" i="29"/>
  <c r="AI193" i="29"/>
  <c r="M193" i="29" s="1"/>
  <c r="BP191" i="29"/>
  <c r="AF193" i="29"/>
  <c r="D193" i="29" s="1"/>
  <c r="BD193" i="29" s="1"/>
  <c r="F193" i="29" s="1"/>
  <c r="E193" i="29" s="1"/>
  <c r="AM193" i="29"/>
  <c r="Y193" i="29" s="1"/>
  <c r="AZ194" i="29"/>
  <c r="AR194" i="29"/>
  <c r="AY194" i="29"/>
  <c r="AQ194" i="29"/>
  <c r="AC195" i="29"/>
  <c r="AX194" i="29"/>
  <c r="AP194" i="29"/>
  <c r="AV194" i="29"/>
  <c r="AN194" i="29"/>
  <c r="BC194" i="29"/>
  <c r="AU194" i="29"/>
  <c r="BB194" i="29"/>
  <c r="AT194" i="29"/>
  <c r="C194" i="29"/>
  <c r="AE194" i="29" s="1"/>
  <c r="BA194" i="29"/>
  <c r="AW194" i="29"/>
  <c r="AO194" i="29"/>
  <c r="B194" i="29"/>
  <c r="AD194" i="29" s="1"/>
  <c r="AG194" i="29" s="1"/>
  <c r="G194" i="29" s="1"/>
  <c r="AS194" i="29"/>
  <c r="BF192" i="29"/>
  <c r="L192" i="29" s="1"/>
  <c r="K192" i="29" s="1"/>
  <c r="BP192" i="29"/>
  <c r="AH193" i="29"/>
  <c r="J193" i="29" s="1"/>
  <c r="BO191" i="29"/>
  <c r="AJ193" i="29"/>
  <c r="P193" i="29" s="1"/>
  <c r="BE192" i="29"/>
  <c r="I192" i="29" s="1"/>
  <c r="H192" i="29" s="1"/>
  <c r="V193" i="29"/>
  <c r="BK192" i="29"/>
  <c r="AA192" i="29" s="1"/>
  <c r="BU192" i="29" s="1"/>
  <c r="BI192" i="29"/>
  <c r="U192" i="29" s="1"/>
  <c r="T192" i="29" s="1"/>
  <c r="AK193" i="29"/>
  <c r="S193" i="29" s="1"/>
  <c r="BJ192" i="29"/>
  <c r="X192" i="29" s="1"/>
  <c r="W192" i="29" s="1"/>
  <c r="BD192" i="29"/>
  <c r="F192" i="29" s="1"/>
  <c r="E192" i="29" s="1"/>
  <c r="BH192" i="29"/>
  <c r="R192" i="29" s="1"/>
  <c r="Q192" i="29" s="1"/>
  <c r="AG193" i="29"/>
  <c r="G193" i="29" s="1"/>
  <c r="BL191" i="29"/>
  <c r="AB191" i="29" l="1"/>
  <c r="BR784" i="29"/>
  <c r="BF786" i="29"/>
  <c r="L786" i="29" s="1"/>
  <c r="K786" i="29" s="1"/>
  <c r="BK785" i="29"/>
  <c r="AA785" i="29" s="1"/>
  <c r="BS784" i="29"/>
  <c r="AK786" i="29"/>
  <c r="S786" i="29" s="1"/>
  <c r="AG786" i="29"/>
  <c r="G786" i="29" s="1"/>
  <c r="BH785" i="29"/>
  <c r="R785" i="29" s="1"/>
  <c r="Q785" i="29" s="1"/>
  <c r="Z784" i="29"/>
  <c r="BL784" i="29"/>
  <c r="BP784" i="29"/>
  <c r="BS785" i="29"/>
  <c r="AJ786" i="29"/>
  <c r="P786" i="29" s="1"/>
  <c r="AM786" i="29"/>
  <c r="Y786" i="29" s="1"/>
  <c r="AI786" i="29"/>
  <c r="M786" i="29" s="1"/>
  <c r="BD785" i="29"/>
  <c r="F785" i="29" s="1"/>
  <c r="E785" i="29" s="1"/>
  <c r="AR787" i="29"/>
  <c r="AZ787" i="29"/>
  <c r="AC788" i="29"/>
  <c r="AT787" i="29"/>
  <c r="BB787" i="29"/>
  <c r="AO787" i="29"/>
  <c r="AY787" i="29"/>
  <c r="AP787" i="29"/>
  <c r="BA787" i="29"/>
  <c r="AQ787" i="29"/>
  <c r="BC787" i="29"/>
  <c r="B787" i="29"/>
  <c r="AD787" i="29" s="1"/>
  <c r="AM787" i="29" s="1"/>
  <c r="AS787" i="29"/>
  <c r="C787" i="29"/>
  <c r="AE787" i="29" s="1"/>
  <c r="AU787" i="29"/>
  <c r="AV787" i="29"/>
  <c r="AW787" i="29"/>
  <c r="AN787" i="29"/>
  <c r="AX787" i="29"/>
  <c r="AB783" i="29"/>
  <c r="BE785" i="29"/>
  <c r="I785" i="29" s="1"/>
  <c r="H785" i="29" s="1"/>
  <c r="AL786" i="29"/>
  <c r="V786" i="29" s="1"/>
  <c r="BF785" i="29"/>
  <c r="L785" i="29" s="1"/>
  <c r="K785" i="29" s="1"/>
  <c r="AF786" i="29"/>
  <c r="D786" i="29" s="1"/>
  <c r="BT784" i="29"/>
  <c r="BN784" i="29"/>
  <c r="BR192" i="29"/>
  <c r="AI194" i="29"/>
  <c r="M194" i="29" s="1"/>
  <c r="BN193" i="29"/>
  <c r="AH194" i="29"/>
  <c r="J194" i="29" s="1"/>
  <c r="BE194" i="29"/>
  <c r="I194" i="29" s="1"/>
  <c r="H194" i="29" s="1"/>
  <c r="AJ194" i="29"/>
  <c r="P194" i="29" s="1"/>
  <c r="AV195" i="29"/>
  <c r="AN195" i="29"/>
  <c r="BC195" i="29"/>
  <c r="AU195" i="29"/>
  <c r="BB195" i="29"/>
  <c r="AT195" i="29"/>
  <c r="AZ195" i="29"/>
  <c r="AR195" i="29"/>
  <c r="B195" i="29"/>
  <c r="AD195" i="29" s="1"/>
  <c r="AL195" i="29" s="1"/>
  <c r="AY195" i="29"/>
  <c r="AQ195" i="29"/>
  <c r="AC196" i="29"/>
  <c r="AX195" i="29"/>
  <c r="AP195" i="29"/>
  <c r="C195" i="29"/>
  <c r="AE195" i="29" s="1"/>
  <c r="BA195" i="29"/>
  <c r="AW195" i="29"/>
  <c r="AS195" i="29"/>
  <c r="AO195" i="29"/>
  <c r="Z192" i="29"/>
  <c r="BL192" i="29"/>
  <c r="BJ193" i="29"/>
  <c r="X193" i="29" s="1"/>
  <c r="W193" i="29" s="1"/>
  <c r="AM194" i="29"/>
  <c r="Y194" i="29" s="1"/>
  <c r="BG193" i="29"/>
  <c r="O193" i="29" s="1"/>
  <c r="N193" i="29" s="1"/>
  <c r="BT192" i="29"/>
  <c r="BO192" i="29"/>
  <c r="AL194" i="29"/>
  <c r="V194" i="29" s="1"/>
  <c r="BI193" i="29"/>
  <c r="U193" i="29" s="1"/>
  <c r="T193" i="29" s="1"/>
  <c r="BH193" i="29"/>
  <c r="R193" i="29" s="1"/>
  <c r="Q193" i="29" s="1"/>
  <c r="AK194" i="29"/>
  <c r="S194" i="29" s="1"/>
  <c r="BS192" i="29"/>
  <c r="AF194" i="29"/>
  <c r="D194" i="29" s="1"/>
  <c r="BK193" i="29"/>
  <c r="AA193" i="29" s="1"/>
  <c r="BU193" i="29" s="1"/>
  <c r="BE193" i="29"/>
  <c r="I193" i="29" s="1"/>
  <c r="H193" i="29" s="1"/>
  <c r="BN192" i="29"/>
  <c r="BF193" i="29"/>
  <c r="L193" i="29" s="1"/>
  <c r="K193" i="29" s="1"/>
  <c r="V195" i="29" l="1"/>
  <c r="Y787" i="29"/>
  <c r="BK787" i="29" s="1"/>
  <c r="AA787" i="29" s="1"/>
  <c r="AB784" i="29"/>
  <c r="AL787" i="29"/>
  <c r="V787" i="29" s="1"/>
  <c r="BJ787" i="29" s="1"/>
  <c r="X787" i="29" s="1"/>
  <c r="W787" i="29" s="1"/>
  <c r="AG787" i="29"/>
  <c r="G787" i="29" s="1"/>
  <c r="BT193" i="29"/>
  <c r="AK787" i="29"/>
  <c r="S787" i="29" s="1"/>
  <c r="BI787" i="29" s="1"/>
  <c r="U787" i="29" s="1"/>
  <c r="T787" i="29" s="1"/>
  <c r="BK786" i="29"/>
  <c r="AA786" i="29" s="1"/>
  <c r="BE786" i="29"/>
  <c r="I786" i="29" s="1"/>
  <c r="H786" i="29" s="1"/>
  <c r="BG786" i="29"/>
  <c r="O786" i="29" s="1"/>
  <c r="N786" i="29" s="1"/>
  <c r="AI787" i="29"/>
  <c r="M787" i="29" s="1"/>
  <c r="AS788" i="29"/>
  <c r="BA788" i="29"/>
  <c r="AU788" i="29"/>
  <c r="BC788" i="29"/>
  <c r="B788" i="29"/>
  <c r="AD788" i="29" s="1"/>
  <c r="AF788" i="29" s="1"/>
  <c r="D788" i="29" s="1"/>
  <c r="AR788" i="29"/>
  <c r="C788" i="29"/>
  <c r="AE788" i="29" s="1"/>
  <c r="AT788" i="29"/>
  <c r="AV788" i="29"/>
  <c r="AC789" i="29"/>
  <c r="AW788" i="29"/>
  <c r="AN788" i="29"/>
  <c r="AX788" i="29"/>
  <c r="AO788" i="29"/>
  <c r="AY788" i="29"/>
  <c r="AP788" i="29"/>
  <c r="AZ788" i="29"/>
  <c r="AQ788" i="29"/>
  <c r="BB788" i="29"/>
  <c r="BH786" i="29"/>
  <c r="R786" i="29" s="1"/>
  <c r="Q786" i="29" s="1"/>
  <c r="BI786" i="29"/>
  <c r="U786" i="29" s="1"/>
  <c r="T786" i="29" s="1"/>
  <c r="BD786" i="29"/>
  <c r="F786" i="29" s="1"/>
  <c r="E786" i="29" s="1"/>
  <c r="AF787" i="29"/>
  <c r="D787" i="29" s="1"/>
  <c r="Z785" i="29"/>
  <c r="BL785" i="29"/>
  <c r="BO785" i="29"/>
  <c r="BP785" i="29"/>
  <c r="AH787" i="29"/>
  <c r="J787" i="29" s="1"/>
  <c r="AJ787" i="29"/>
  <c r="P787" i="29" s="1"/>
  <c r="BU785" i="29"/>
  <c r="BE787" i="29"/>
  <c r="I787" i="29" s="1"/>
  <c r="H787" i="29" s="1"/>
  <c r="BJ786" i="29"/>
  <c r="X786" i="29" s="1"/>
  <c r="W786" i="29" s="1"/>
  <c r="BN785" i="29"/>
  <c r="BR785" i="29"/>
  <c r="BP786" i="29"/>
  <c r="AJ195" i="29"/>
  <c r="P195" i="29" s="1"/>
  <c r="AH195" i="29"/>
  <c r="J195" i="29" s="1"/>
  <c r="BF195" i="29" s="1"/>
  <c r="L195" i="29" s="1"/>
  <c r="K195" i="29" s="1"/>
  <c r="AK195" i="29"/>
  <c r="S195" i="29" s="1"/>
  <c r="BI195" i="29" s="1"/>
  <c r="U195" i="29" s="1"/>
  <c r="T195" i="29" s="1"/>
  <c r="BP193" i="29"/>
  <c r="AF195" i="29"/>
  <c r="D195" i="29" s="1"/>
  <c r="BD195" i="29" s="1"/>
  <c r="F195" i="29" s="1"/>
  <c r="AM195" i="29"/>
  <c r="Y195" i="29" s="1"/>
  <c r="BK195" i="29" s="1"/>
  <c r="AA195" i="29" s="1"/>
  <c r="AI195" i="29"/>
  <c r="M195" i="29" s="1"/>
  <c r="BG195" i="29" s="1"/>
  <c r="O195" i="29" s="1"/>
  <c r="BG194" i="29"/>
  <c r="O194" i="29" s="1"/>
  <c r="N194" i="29" s="1"/>
  <c r="BA196" i="29"/>
  <c r="AS196" i="29"/>
  <c r="B196" i="29"/>
  <c r="AD196" i="29" s="1"/>
  <c r="AK196" i="29" s="1"/>
  <c r="AZ196" i="29"/>
  <c r="AR196" i="29"/>
  <c r="AY196" i="29"/>
  <c r="AQ196" i="29"/>
  <c r="AW196" i="29"/>
  <c r="AO196" i="29"/>
  <c r="AV196" i="29"/>
  <c r="AN196" i="29"/>
  <c r="BC196" i="29"/>
  <c r="AU196" i="29"/>
  <c r="AX196" i="29"/>
  <c r="AT196" i="29"/>
  <c r="AP196" i="29"/>
  <c r="AC197" i="29"/>
  <c r="BB196" i="29"/>
  <c r="C196" i="29"/>
  <c r="AE196" i="29" s="1"/>
  <c r="BJ194" i="29"/>
  <c r="X194" i="29" s="1"/>
  <c r="W194" i="29" s="1"/>
  <c r="BI194" i="29"/>
  <c r="U194" i="29" s="1"/>
  <c r="T194" i="29" s="1"/>
  <c r="AB192" i="29"/>
  <c r="BO193" i="29"/>
  <c r="BR193" i="29"/>
  <c r="BQ193" i="29"/>
  <c r="BD194" i="29"/>
  <c r="F194" i="29" s="1"/>
  <c r="E194" i="29" s="1"/>
  <c r="BJ195" i="29"/>
  <c r="X195" i="29" s="1"/>
  <c r="W195" i="29" s="1"/>
  <c r="BS193" i="29"/>
  <c r="AG195" i="29"/>
  <c r="G195" i="29" s="1"/>
  <c r="BH194" i="29"/>
  <c r="R194" i="29" s="1"/>
  <c r="Q194" i="29" s="1"/>
  <c r="BH195" i="29"/>
  <c r="R195" i="29" s="1"/>
  <c r="Q195" i="29" s="1"/>
  <c r="Z193" i="29"/>
  <c r="BL193" i="29"/>
  <c r="BK194" i="29"/>
  <c r="AA194" i="29" s="1"/>
  <c r="BU194" i="29" s="1"/>
  <c r="BO194" i="29"/>
  <c r="BF194" i="29"/>
  <c r="L194" i="29" s="1"/>
  <c r="K194" i="29" s="1"/>
  <c r="BS194" i="29" l="1"/>
  <c r="AJ788" i="29"/>
  <c r="BT787" i="29"/>
  <c r="BU787" i="29"/>
  <c r="BS786" i="29"/>
  <c r="BQ786" i="29"/>
  <c r="BN786" i="29"/>
  <c r="P788" i="29"/>
  <c r="BH788" i="29" s="1"/>
  <c r="R788" i="29" s="1"/>
  <c r="Q788" i="29" s="1"/>
  <c r="BR195" i="29"/>
  <c r="BS787" i="29"/>
  <c r="AB785" i="29"/>
  <c r="BD788" i="29"/>
  <c r="F788" i="29" s="1"/>
  <c r="E788" i="29" s="1"/>
  <c r="BD787" i="29"/>
  <c r="F787" i="29" s="1"/>
  <c r="E787" i="29" s="1"/>
  <c r="BR786" i="29"/>
  <c r="AM788" i="29"/>
  <c r="Y788" i="29" s="1"/>
  <c r="BO786" i="29"/>
  <c r="BO787" i="29"/>
  <c r="AI788" i="29"/>
  <c r="M788" i="29" s="1"/>
  <c r="Z786" i="29"/>
  <c r="BL786" i="29"/>
  <c r="BU786" i="29"/>
  <c r="BF787" i="29"/>
  <c r="L787" i="29" s="1"/>
  <c r="K787" i="29" s="1"/>
  <c r="AG788" i="29"/>
  <c r="G788" i="29" s="1"/>
  <c r="AK788" i="29"/>
  <c r="S788" i="29" s="1"/>
  <c r="BH787" i="29"/>
  <c r="R787" i="29" s="1"/>
  <c r="Q787" i="29" s="1"/>
  <c r="AL788" i="29"/>
  <c r="V788" i="29" s="1"/>
  <c r="AH788" i="29"/>
  <c r="J788" i="29" s="1"/>
  <c r="BG787" i="29"/>
  <c r="O787" i="29" s="1"/>
  <c r="N787" i="29" s="1"/>
  <c r="AT789" i="29"/>
  <c r="BB789" i="29"/>
  <c r="AN789" i="29"/>
  <c r="AV789" i="29"/>
  <c r="AW789" i="29"/>
  <c r="AX789" i="29"/>
  <c r="AO789" i="29"/>
  <c r="AY789" i="29"/>
  <c r="AP789" i="29"/>
  <c r="AZ789" i="29"/>
  <c r="AQ789" i="29"/>
  <c r="BA789" i="29"/>
  <c r="B789" i="29"/>
  <c r="AD789" i="29" s="1"/>
  <c r="AJ789" i="29" s="1"/>
  <c r="P789" i="29" s="1"/>
  <c r="AR789" i="29"/>
  <c r="BC789" i="29"/>
  <c r="C789" i="29"/>
  <c r="AE789" i="29" s="1"/>
  <c r="AS789" i="29"/>
  <c r="AC790" i="29"/>
  <c r="AU789" i="29"/>
  <c r="BT786" i="29"/>
  <c r="BL787" i="29"/>
  <c r="Z787" i="29"/>
  <c r="BU195" i="29"/>
  <c r="AH196" i="29"/>
  <c r="J196" i="29" s="1"/>
  <c r="E195" i="29"/>
  <c r="BN195" i="29"/>
  <c r="N195" i="29"/>
  <c r="BQ195" i="29"/>
  <c r="AM196" i="29"/>
  <c r="Y196" i="29" s="1"/>
  <c r="BS195" i="29"/>
  <c r="BT194" i="29"/>
  <c r="BQ194" i="29"/>
  <c r="BP194" i="29"/>
  <c r="BP195" i="29"/>
  <c r="BT195" i="29"/>
  <c r="S196" i="29"/>
  <c r="AJ196" i="29"/>
  <c r="P196" i="29" s="1"/>
  <c r="AC198" i="29"/>
  <c r="AX197" i="29"/>
  <c r="AP197" i="29"/>
  <c r="AW197" i="29"/>
  <c r="AO197" i="29"/>
  <c r="AV197" i="29"/>
  <c r="AN197" i="29"/>
  <c r="BB197" i="29"/>
  <c r="AT197" i="29"/>
  <c r="C197" i="29"/>
  <c r="AE197" i="29" s="1"/>
  <c r="BA197" i="29"/>
  <c r="AS197" i="29"/>
  <c r="B197" i="29"/>
  <c r="AD197" i="29" s="1"/>
  <c r="AM197" i="29" s="1"/>
  <c r="AZ197" i="29"/>
  <c r="AR197" i="29"/>
  <c r="BC197" i="29"/>
  <c r="AU197" i="29"/>
  <c r="AQ197" i="29"/>
  <c r="AY197" i="29"/>
  <c r="AG196" i="29"/>
  <c r="G196" i="29" s="1"/>
  <c r="AB193" i="29"/>
  <c r="AF196" i="29"/>
  <c r="D196" i="29" s="1"/>
  <c r="BE195" i="29"/>
  <c r="I195" i="29" s="1"/>
  <c r="H195" i="29" s="1"/>
  <c r="BF196" i="29"/>
  <c r="L196" i="29" s="1"/>
  <c r="K196" i="29" s="1"/>
  <c r="BR194" i="29"/>
  <c r="BN194" i="29"/>
  <c r="AI196" i="29"/>
  <c r="M196" i="29" s="1"/>
  <c r="BL195" i="29"/>
  <c r="Z195" i="29"/>
  <c r="Z194" i="29"/>
  <c r="BL194" i="29"/>
  <c r="AL196" i="29"/>
  <c r="V196" i="29" s="1"/>
  <c r="AB786" i="29" l="1"/>
  <c r="BN788" i="29"/>
  <c r="BP787" i="29"/>
  <c r="AB194" i="29"/>
  <c r="BQ787" i="29"/>
  <c r="BH789" i="29"/>
  <c r="R789" i="29" s="1"/>
  <c r="Q789" i="29" s="1"/>
  <c r="BF788" i="29"/>
  <c r="L788" i="29" s="1"/>
  <c r="K788" i="29" s="1"/>
  <c r="BK788" i="29"/>
  <c r="AA788" i="29" s="1"/>
  <c r="BU788" i="29" s="1"/>
  <c r="BJ788" i="29"/>
  <c r="X788" i="29" s="1"/>
  <c r="W788" i="29" s="1"/>
  <c r="AF789" i="29"/>
  <c r="D789" i="29" s="1"/>
  <c r="BR787" i="29"/>
  <c r="BN787" i="29"/>
  <c r="AB787" i="29" s="1"/>
  <c r="AG789" i="29"/>
  <c r="G789" i="29" s="1"/>
  <c r="AH789" i="29"/>
  <c r="J789" i="29" s="1"/>
  <c r="BI788" i="29"/>
  <c r="U788" i="29" s="1"/>
  <c r="T788" i="29" s="1"/>
  <c r="BG788" i="29"/>
  <c r="O788" i="29" s="1"/>
  <c r="N788" i="29" s="1"/>
  <c r="BR788" i="29"/>
  <c r="AM789" i="29"/>
  <c r="Y789" i="29" s="1"/>
  <c r="AL789" i="29"/>
  <c r="V789" i="29" s="1"/>
  <c r="BE788" i="29"/>
  <c r="I788" i="29" s="1"/>
  <c r="H788" i="29" s="1"/>
  <c r="AI789" i="29"/>
  <c r="M789" i="29" s="1"/>
  <c r="AK789" i="29"/>
  <c r="S789" i="29" s="1"/>
  <c r="AU790" i="29"/>
  <c r="BC790" i="29"/>
  <c r="AO790" i="29"/>
  <c r="AW790" i="29"/>
  <c r="AP790" i="29"/>
  <c r="AZ790" i="29"/>
  <c r="AQ790" i="29"/>
  <c r="BA790" i="29"/>
  <c r="B790" i="29"/>
  <c r="AD790" i="29" s="1"/>
  <c r="AL790" i="29" s="1"/>
  <c r="V790" i="29" s="1"/>
  <c r="AR790" i="29"/>
  <c r="BB790" i="29"/>
  <c r="C790" i="29"/>
  <c r="AE790" i="29" s="1"/>
  <c r="AS790" i="29"/>
  <c r="AT790" i="29"/>
  <c r="AC791" i="29"/>
  <c r="AV790" i="29"/>
  <c r="AX790" i="29"/>
  <c r="AN790" i="29"/>
  <c r="AY790" i="29"/>
  <c r="BP196" i="29"/>
  <c r="Y197" i="29"/>
  <c r="BK197" i="29" s="1"/>
  <c r="AA197" i="29" s="1"/>
  <c r="BU197" i="29" s="1"/>
  <c r="AI197" i="29"/>
  <c r="M197" i="29" s="1"/>
  <c r="BG197" i="29" s="1"/>
  <c r="O197" i="29" s="1"/>
  <c r="BO195" i="29"/>
  <c r="AB195" i="29" s="1"/>
  <c r="AK197" i="29"/>
  <c r="S197" i="29" s="1"/>
  <c r="AJ197" i="29"/>
  <c r="P197" i="29" s="1"/>
  <c r="BC198" i="29"/>
  <c r="AU198" i="29"/>
  <c r="BB198" i="29"/>
  <c r="AT198" i="29"/>
  <c r="C198" i="29"/>
  <c r="AE198" i="29" s="1"/>
  <c r="BA198" i="29"/>
  <c r="AS198" i="29"/>
  <c r="B198" i="29"/>
  <c r="AD198" i="29" s="1"/>
  <c r="AM198" i="29" s="1"/>
  <c r="Y198" i="29" s="1"/>
  <c r="BK198" i="29" s="1"/>
  <c r="AA198" i="29" s="1"/>
  <c r="AY198" i="29"/>
  <c r="AQ198" i="29"/>
  <c r="AC199" i="29"/>
  <c r="AX198" i="29"/>
  <c r="AP198" i="29"/>
  <c r="AW198" i="29"/>
  <c r="AO198" i="29"/>
  <c r="AR198" i="29"/>
  <c r="AN198" i="29"/>
  <c r="AZ198" i="29"/>
  <c r="AV198" i="29"/>
  <c r="AG197" i="29"/>
  <c r="G197" i="29" s="1"/>
  <c r="BH196" i="29"/>
  <c r="R196" i="29" s="1"/>
  <c r="Q196" i="29" s="1"/>
  <c r="BJ196" i="29"/>
  <c r="X196" i="29" s="1"/>
  <c r="W196" i="29" s="1"/>
  <c r="AH197" i="29"/>
  <c r="J197" i="29" s="1"/>
  <c r="BI196" i="29"/>
  <c r="U196" i="29" s="1"/>
  <c r="T196" i="29" s="1"/>
  <c r="BG196" i="29"/>
  <c r="O196" i="29" s="1"/>
  <c r="N196" i="29" s="1"/>
  <c r="BE196" i="29"/>
  <c r="I196" i="29" s="1"/>
  <c r="H196" i="29" s="1"/>
  <c r="AF197" i="29"/>
  <c r="D197" i="29" s="1"/>
  <c r="BD196" i="29"/>
  <c r="F196" i="29" s="1"/>
  <c r="E196" i="29" s="1"/>
  <c r="AL197" i="29"/>
  <c r="V197" i="29" s="1"/>
  <c r="BK196" i="29"/>
  <c r="AA196" i="29" s="1"/>
  <c r="BU196" i="29" s="1"/>
  <c r="BS788" i="29" l="1"/>
  <c r="BQ788" i="29"/>
  <c r="BO788" i="29"/>
  <c r="BJ790" i="29"/>
  <c r="X790" i="29" s="1"/>
  <c r="W790" i="29" s="1"/>
  <c r="BT788" i="29"/>
  <c r="AK790" i="29"/>
  <c r="S790" i="29" s="1"/>
  <c r="AN791" i="29"/>
  <c r="AV791" i="29"/>
  <c r="B791" i="29"/>
  <c r="AD791" i="29" s="1"/>
  <c r="AH791" i="29" s="1"/>
  <c r="J791" i="29" s="1"/>
  <c r="AP791" i="29"/>
  <c r="AX791" i="29"/>
  <c r="C791" i="29"/>
  <c r="AE791" i="29" s="1"/>
  <c r="AS791" i="29"/>
  <c r="BC791" i="29"/>
  <c r="AT791" i="29"/>
  <c r="AC792" i="29"/>
  <c r="AU791" i="29"/>
  <c r="AW791" i="29"/>
  <c r="AY791" i="29"/>
  <c r="AO791" i="29"/>
  <c r="AZ791" i="29"/>
  <c r="AQ791" i="29"/>
  <c r="BA791" i="29"/>
  <c r="AR791" i="29"/>
  <c r="BB791" i="29"/>
  <c r="AH790" i="29"/>
  <c r="J790" i="29" s="1"/>
  <c r="AG790" i="29"/>
  <c r="G790" i="29" s="1"/>
  <c r="BF789" i="29"/>
  <c r="L789" i="29" s="1"/>
  <c r="K789" i="29" s="1"/>
  <c r="Z788" i="29"/>
  <c r="BL788" i="29"/>
  <c r="BJ789" i="29"/>
  <c r="X789" i="29" s="1"/>
  <c r="W789" i="29" s="1"/>
  <c r="BE789" i="29"/>
  <c r="I789" i="29" s="1"/>
  <c r="H789" i="29" s="1"/>
  <c r="BG789" i="29"/>
  <c r="O789" i="29" s="1"/>
  <c r="N789" i="29" s="1"/>
  <c r="AJ790" i="29"/>
  <c r="P790" i="29" s="1"/>
  <c r="BK789" i="29"/>
  <c r="AA789" i="29" s="1"/>
  <c r="BP788" i="29"/>
  <c r="AI790" i="29"/>
  <c r="M790" i="29" s="1"/>
  <c r="AF790" i="29"/>
  <c r="D790" i="29" s="1"/>
  <c r="AM790" i="29"/>
  <c r="Y790" i="29" s="1"/>
  <c r="BI789" i="29"/>
  <c r="U789" i="29" s="1"/>
  <c r="T789" i="29" s="1"/>
  <c r="BD789" i="29"/>
  <c r="F789" i="29" s="1"/>
  <c r="E789" i="29" s="1"/>
  <c r="BN789" i="29"/>
  <c r="BR789" i="29"/>
  <c r="Z197" i="29"/>
  <c r="BO196" i="29"/>
  <c r="BN196" i="29"/>
  <c r="N197" i="29"/>
  <c r="BQ197" i="29"/>
  <c r="BR196" i="29"/>
  <c r="BU198" i="29"/>
  <c r="Z198" i="29"/>
  <c r="BH197" i="29"/>
  <c r="R197" i="29" s="1"/>
  <c r="Q197" i="29" s="1"/>
  <c r="BT196" i="29"/>
  <c r="AH198" i="29"/>
  <c r="J198" i="29" s="1"/>
  <c r="AL198" i="29"/>
  <c r="V198" i="29" s="1"/>
  <c r="AG198" i="29"/>
  <c r="G198" i="29" s="1"/>
  <c r="BF197" i="29"/>
  <c r="L197" i="29" s="1"/>
  <c r="K197" i="29" s="1"/>
  <c r="BP197" i="29"/>
  <c r="AK198" i="29"/>
  <c r="S198" i="29" s="1"/>
  <c r="BQ196" i="29"/>
  <c r="AF198" i="29"/>
  <c r="D198" i="29" s="1"/>
  <c r="BI197" i="29"/>
  <c r="U197" i="29" s="1"/>
  <c r="T197" i="29" s="1"/>
  <c r="BD197" i="29"/>
  <c r="Z196" i="29"/>
  <c r="BL196" i="29"/>
  <c r="BE197" i="29"/>
  <c r="I197" i="29" s="1"/>
  <c r="H197" i="29" s="1"/>
  <c r="AZ199" i="29"/>
  <c r="AR199" i="29"/>
  <c r="AY199" i="29"/>
  <c r="AQ199" i="29"/>
  <c r="AC200" i="29"/>
  <c r="AX199" i="29"/>
  <c r="AP199" i="29"/>
  <c r="AV199" i="29"/>
  <c r="AN199" i="29"/>
  <c r="BC199" i="29"/>
  <c r="AU199" i="29"/>
  <c r="BB199" i="29"/>
  <c r="AT199" i="29"/>
  <c r="C199" i="29"/>
  <c r="AE199" i="29" s="1"/>
  <c r="BA199" i="29"/>
  <c r="AW199" i="29"/>
  <c r="AO199" i="29"/>
  <c r="B199" i="29"/>
  <c r="AD199" i="29" s="1"/>
  <c r="AG199" i="29" s="1"/>
  <c r="AS199" i="29"/>
  <c r="AI198" i="29"/>
  <c r="M198" i="29" s="1"/>
  <c r="BJ197" i="29"/>
  <c r="X197" i="29" s="1"/>
  <c r="W197" i="29" s="1"/>
  <c r="BS196" i="29"/>
  <c r="AJ198" i="29"/>
  <c r="P198" i="29" s="1"/>
  <c r="BT789" i="29" l="1"/>
  <c r="AB788" i="29"/>
  <c r="BP789" i="29"/>
  <c r="AJ791" i="29"/>
  <c r="AB196" i="29"/>
  <c r="BO789" i="29"/>
  <c r="AG791" i="29"/>
  <c r="G791" i="29" s="1"/>
  <c r="BE791" i="29" s="1"/>
  <c r="I791" i="29" s="1"/>
  <c r="H791" i="29" s="1"/>
  <c r="AM791" i="29"/>
  <c r="Y791" i="29" s="1"/>
  <c r="BK791" i="29" s="1"/>
  <c r="AA791" i="29" s="1"/>
  <c r="BF791" i="29"/>
  <c r="L791" i="29" s="1"/>
  <c r="K791" i="29" s="1"/>
  <c r="BL789" i="29"/>
  <c r="Z789" i="29"/>
  <c r="BU789" i="29"/>
  <c r="AL791" i="29"/>
  <c r="V791" i="29" s="1"/>
  <c r="AI791" i="29"/>
  <c r="M791" i="29" s="1"/>
  <c r="AF791" i="29"/>
  <c r="D791" i="29" s="1"/>
  <c r="BI790" i="29"/>
  <c r="U790" i="29" s="1"/>
  <c r="T790" i="29" s="1"/>
  <c r="BH790" i="29"/>
  <c r="R790" i="29" s="1"/>
  <c r="Q790" i="29" s="1"/>
  <c r="BS789" i="29"/>
  <c r="BQ789" i="29"/>
  <c r="AK791" i="29"/>
  <c r="S791" i="29" s="1"/>
  <c r="BK790" i="29"/>
  <c r="AA790" i="29" s="1"/>
  <c r="BU790" i="29" s="1"/>
  <c r="AO792" i="29"/>
  <c r="AW792" i="29"/>
  <c r="C792" i="29"/>
  <c r="AE792" i="29" s="1"/>
  <c r="AQ792" i="29"/>
  <c r="AY792" i="29"/>
  <c r="AV792" i="29"/>
  <c r="AX792" i="29"/>
  <c r="AN792" i="29"/>
  <c r="AZ792" i="29"/>
  <c r="AP792" i="29"/>
  <c r="BA792" i="29"/>
  <c r="AR792" i="29"/>
  <c r="BB792" i="29"/>
  <c r="B792" i="29"/>
  <c r="AD792" i="29" s="1"/>
  <c r="AH792" i="29" s="1"/>
  <c r="AS792" i="29"/>
  <c r="BC792" i="29"/>
  <c r="AT792" i="29"/>
  <c r="AC793" i="29"/>
  <c r="AU792" i="29"/>
  <c r="BD790" i="29"/>
  <c r="F790" i="29" s="1"/>
  <c r="E790" i="29" s="1"/>
  <c r="BE790" i="29"/>
  <c r="I790" i="29" s="1"/>
  <c r="H790" i="29" s="1"/>
  <c r="BG790" i="29"/>
  <c r="O790" i="29" s="1"/>
  <c r="N790" i="29" s="1"/>
  <c r="BF790" i="29"/>
  <c r="L790" i="29" s="1"/>
  <c r="K790" i="29" s="1"/>
  <c r="P791" i="29"/>
  <c r="BT790" i="29"/>
  <c r="G199" i="29"/>
  <c r="BE199" i="29" s="1"/>
  <c r="I199" i="29" s="1"/>
  <c r="H199" i="29" s="1"/>
  <c r="BT197" i="29"/>
  <c r="BO197" i="29"/>
  <c r="AK199" i="29"/>
  <c r="S199" i="29" s="1"/>
  <c r="BI199" i="29" s="1"/>
  <c r="U199" i="29" s="1"/>
  <c r="AM199" i="29"/>
  <c r="Y199" i="29" s="1"/>
  <c r="BK199" i="29" s="1"/>
  <c r="AA199" i="29" s="1"/>
  <c r="Z199" i="29" s="1"/>
  <c r="BS197" i="29"/>
  <c r="AJ199" i="29"/>
  <c r="P199" i="29" s="1"/>
  <c r="BF198" i="29"/>
  <c r="L198" i="29" s="1"/>
  <c r="K198" i="29" s="1"/>
  <c r="BD198" i="29"/>
  <c r="BH198" i="29"/>
  <c r="R198" i="29" s="1"/>
  <c r="Q198" i="29" s="1"/>
  <c r="BR197" i="29"/>
  <c r="BJ198" i="29"/>
  <c r="X198" i="29" s="1"/>
  <c r="W198" i="29" s="1"/>
  <c r="AL199" i="29"/>
  <c r="V199" i="29" s="1"/>
  <c r="AI199" i="29"/>
  <c r="M199" i="29" s="1"/>
  <c r="AW200" i="29"/>
  <c r="AO200" i="29"/>
  <c r="AV200" i="29"/>
  <c r="AN200" i="29"/>
  <c r="BC200" i="29"/>
  <c r="AU200" i="29"/>
  <c r="BA200" i="29"/>
  <c r="AS200" i="29"/>
  <c r="B200" i="29"/>
  <c r="AD200" i="29" s="1"/>
  <c r="AG200" i="29" s="1"/>
  <c r="G200" i="29" s="1"/>
  <c r="AZ200" i="29"/>
  <c r="AR200" i="29"/>
  <c r="AY200" i="29"/>
  <c r="AQ200" i="29"/>
  <c r="C200" i="29"/>
  <c r="AE200" i="29" s="1"/>
  <c r="BB200" i="29"/>
  <c r="AX200" i="29"/>
  <c r="AT200" i="29"/>
  <c r="AC201" i="29"/>
  <c r="AP200" i="29"/>
  <c r="BI198" i="29"/>
  <c r="U198" i="29" s="1"/>
  <c r="T198" i="29" s="1"/>
  <c r="AH199" i="29"/>
  <c r="J199" i="29" s="1"/>
  <c r="AF199" i="29"/>
  <c r="D199" i="29" s="1"/>
  <c r="BG198" i="29"/>
  <c r="O198" i="29" s="1"/>
  <c r="N198" i="29" s="1"/>
  <c r="F197" i="29"/>
  <c r="BL197" i="29"/>
  <c r="BE198" i="29"/>
  <c r="I198" i="29" s="1"/>
  <c r="H198" i="29" s="1"/>
  <c r="J792" i="29" l="1"/>
  <c r="BO790" i="29"/>
  <c r="BP791" i="29"/>
  <c r="BR198" i="29"/>
  <c r="AM792" i="29"/>
  <c r="Y792" i="29" s="1"/>
  <c r="BK792" i="29" s="1"/>
  <c r="AA792" i="29" s="1"/>
  <c r="BN790" i="29"/>
  <c r="AB789" i="29"/>
  <c r="AK792" i="29"/>
  <c r="S792" i="29" s="1"/>
  <c r="BI792" i="29" s="1"/>
  <c r="U792" i="29" s="1"/>
  <c r="T792" i="29" s="1"/>
  <c r="BR790" i="29"/>
  <c r="BF792" i="29"/>
  <c r="L792" i="29" s="1"/>
  <c r="K792" i="29" s="1"/>
  <c r="BP790" i="29"/>
  <c r="B793" i="29"/>
  <c r="AD793" i="29" s="1"/>
  <c r="AJ793" i="29" s="1"/>
  <c r="AP793" i="29"/>
  <c r="AX793" i="29"/>
  <c r="AR793" i="29"/>
  <c r="AZ793" i="29"/>
  <c r="AO793" i="29"/>
  <c r="BA793" i="29"/>
  <c r="AQ793" i="29"/>
  <c r="BB793" i="29"/>
  <c r="AS793" i="29"/>
  <c r="BC793" i="29"/>
  <c r="C793" i="29"/>
  <c r="AE793" i="29" s="1"/>
  <c r="AT793" i="29"/>
  <c r="AU793" i="29"/>
  <c r="AV793" i="29"/>
  <c r="AW793" i="29"/>
  <c r="AC794" i="29"/>
  <c r="AN793" i="29"/>
  <c r="AY793" i="29"/>
  <c r="AG792" i="29"/>
  <c r="G792" i="29" s="1"/>
  <c r="BQ790" i="29"/>
  <c r="AF792" i="29"/>
  <c r="D792" i="29" s="1"/>
  <c r="AL792" i="29"/>
  <c r="V792" i="29" s="1"/>
  <c r="BS790" i="29"/>
  <c r="BH791" i="29"/>
  <c r="R791" i="29" s="1"/>
  <c r="Q791" i="29" s="1"/>
  <c r="AJ792" i="29"/>
  <c r="P792" i="29" s="1"/>
  <c r="BL790" i="29"/>
  <c r="Z790" i="29"/>
  <c r="BI791" i="29"/>
  <c r="U791" i="29" s="1"/>
  <c r="T791" i="29" s="1"/>
  <c r="BO791" i="29"/>
  <c r="Z791" i="29"/>
  <c r="AI792" i="29"/>
  <c r="M792" i="29" s="1"/>
  <c r="BD791" i="29"/>
  <c r="F791" i="29" s="1"/>
  <c r="E791" i="29" s="1"/>
  <c r="BU791" i="29"/>
  <c r="BG791" i="29"/>
  <c r="O791" i="29" s="1"/>
  <c r="N791" i="29" s="1"/>
  <c r="BJ791" i="29"/>
  <c r="X791" i="29" s="1"/>
  <c r="W791" i="29" s="1"/>
  <c r="BO198" i="29"/>
  <c r="AM200" i="29"/>
  <c r="Y200" i="29" s="1"/>
  <c r="AF200" i="29"/>
  <c r="D200" i="29" s="1"/>
  <c r="BD200" i="29" s="1"/>
  <c r="F200" i="29" s="1"/>
  <c r="E200" i="29" s="1"/>
  <c r="T199" i="29"/>
  <c r="BS199" i="29"/>
  <c r="BU199" i="29"/>
  <c r="BT198" i="29"/>
  <c r="BP198" i="29"/>
  <c r="AK200" i="29"/>
  <c r="S200" i="29" s="1"/>
  <c r="BI200" i="29" s="1"/>
  <c r="U200" i="29" s="1"/>
  <c r="T200" i="29" s="1"/>
  <c r="AH200" i="29"/>
  <c r="J200" i="29" s="1"/>
  <c r="BF199" i="29"/>
  <c r="L199" i="29" s="1"/>
  <c r="K199" i="29" s="1"/>
  <c r="BJ199" i="29"/>
  <c r="X199" i="29" s="1"/>
  <c r="W199" i="29" s="1"/>
  <c r="BO199" i="29"/>
  <c r="BS198" i="29"/>
  <c r="AI200" i="29"/>
  <c r="M200" i="29" s="1"/>
  <c r="BD199" i="29"/>
  <c r="BH199" i="29"/>
  <c r="R199" i="29" s="1"/>
  <c r="Q199" i="29" s="1"/>
  <c r="AJ200" i="29"/>
  <c r="P200" i="29" s="1"/>
  <c r="BB201" i="29"/>
  <c r="AT201" i="29"/>
  <c r="C201" i="29"/>
  <c r="AE201" i="29" s="1"/>
  <c r="BA201" i="29"/>
  <c r="AS201" i="29"/>
  <c r="B201" i="29"/>
  <c r="AD201" i="29" s="1"/>
  <c r="AI201" i="29" s="1"/>
  <c r="AZ201" i="29"/>
  <c r="AR201" i="29"/>
  <c r="AC202" i="29"/>
  <c r="AX201" i="29"/>
  <c r="AP201" i="29"/>
  <c r="AW201" i="29"/>
  <c r="AO201" i="29"/>
  <c r="AV201" i="29"/>
  <c r="AN201" i="29"/>
  <c r="AY201" i="29"/>
  <c r="AU201" i="29"/>
  <c r="AQ201" i="29"/>
  <c r="BC201" i="29"/>
  <c r="BE200" i="29"/>
  <c r="I200" i="29" s="1"/>
  <c r="H200" i="29" s="1"/>
  <c r="BO200" i="29"/>
  <c r="E197" i="29"/>
  <c r="BN197" i="29"/>
  <c r="AB197" i="29" s="1"/>
  <c r="BQ198" i="29"/>
  <c r="AL200" i="29"/>
  <c r="V200" i="29" s="1"/>
  <c r="BG199" i="29"/>
  <c r="O199" i="29" s="1"/>
  <c r="N199" i="29" s="1"/>
  <c r="F198" i="29"/>
  <c r="BL198" i="29"/>
  <c r="BL791" i="29" l="1"/>
  <c r="AB790" i="29"/>
  <c r="AI793" i="29"/>
  <c r="M793" i="29" s="1"/>
  <c r="BT791" i="29"/>
  <c r="BR791" i="29"/>
  <c r="P793" i="29"/>
  <c r="BH793" i="29" s="1"/>
  <c r="R793" i="29" s="1"/>
  <c r="Q793" i="29" s="1"/>
  <c r="BN791" i="29"/>
  <c r="AB791" i="29" s="1"/>
  <c r="AK793" i="29"/>
  <c r="S793" i="29" s="1"/>
  <c r="BI793" i="29" s="1"/>
  <c r="U793" i="29" s="1"/>
  <c r="T793" i="29" s="1"/>
  <c r="BH792" i="29"/>
  <c r="R792" i="29" s="1"/>
  <c r="Q792" i="29" s="1"/>
  <c r="BQ791" i="29"/>
  <c r="AF793" i="29"/>
  <c r="D793" i="29" s="1"/>
  <c r="AH793" i="29"/>
  <c r="J793" i="29" s="1"/>
  <c r="C794" i="29"/>
  <c r="AE794" i="29" s="1"/>
  <c r="B794" i="29"/>
  <c r="AD794" i="29" s="1"/>
  <c r="AM794" i="29" s="1"/>
  <c r="AU794" i="29"/>
  <c r="BC794" i="29"/>
  <c r="AN794" i="29"/>
  <c r="AV794" i="29"/>
  <c r="AO794" i="29"/>
  <c r="AW794" i="29"/>
  <c r="AP794" i="29"/>
  <c r="AX794" i="29"/>
  <c r="AQ794" i="29"/>
  <c r="AY794" i="29"/>
  <c r="AR794" i="29"/>
  <c r="AZ794" i="29"/>
  <c r="AC795" i="29"/>
  <c r="AS794" i="29"/>
  <c r="BA794" i="29"/>
  <c r="AT794" i="29"/>
  <c r="BB794" i="29"/>
  <c r="Z792" i="29"/>
  <c r="BJ792" i="29"/>
  <c r="X792" i="29" s="1"/>
  <c r="W792" i="29" s="1"/>
  <c r="AM793" i="29"/>
  <c r="Y793" i="29" s="1"/>
  <c r="BS792" i="29"/>
  <c r="BS791" i="29"/>
  <c r="BD792" i="29"/>
  <c r="F792" i="29" s="1"/>
  <c r="E792" i="29" s="1"/>
  <c r="BU792" i="29"/>
  <c r="BG792" i="29"/>
  <c r="O792" i="29" s="1"/>
  <c r="N792" i="29" s="1"/>
  <c r="AL793" i="29"/>
  <c r="V793" i="29" s="1"/>
  <c r="AG793" i="29"/>
  <c r="G793" i="29" s="1"/>
  <c r="BG793" i="29"/>
  <c r="O793" i="29" s="1"/>
  <c r="N793" i="29" s="1"/>
  <c r="BE792" i="29"/>
  <c r="I792" i="29" s="1"/>
  <c r="H792" i="29" s="1"/>
  <c r="BP792" i="29"/>
  <c r="BQ199" i="29"/>
  <c r="BS200" i="29"/>
  <c r="AF201" i="29"/>
  <c r="D201" i="29" s="1"/>
  <c r="BD201" i="29" s="1"/>
  <c r="F201" i="29" s="1"/>
  <c r="E201" i="29" s="1"/>
  <c r="BN200" i="29"/>
  <c r="AK201" i="29"/>
  <c r="S201" i="29" s="1"/>
  <c r="BI201" i="29" s="1"/>
  <c r="U201" i="29" s="1"/>
  <c r="T201" i="29" s="1"/>
  <c r="AH201" i="29"/>
  <c r="J201" i="29" s="1"/>
  <c r="BF201" i="29" s="1"/>
  <c r="L201" i="29" s="1"/>
  <c r="K201" i="29" s="1"/>
  <c r="BT199" i="29"/>
  <c r="AM201" i="29"/>
  <c r="Y201" i="29" s="1"/>
  <c r="BK201" i="29" s="1"/>
  <c r="AA201" i="29" s="1"/>
  <c r="Z201" i="29" s="1"/>
  <c r="M201" i="29"/>
  <c r="BG201" i="29" s="1"/>
  <c r="O201" i="29" s="1"/>
  <c r="N201" i="29" s="1"/>
  <c r="AJ201" i="29"/>
  <c r="P201" i="29" s="1"/>
  <c r="BH201" i="29" s="1"/>
  <c r="R201" i="29" s="1"/>
  <c r="Q201" i="29" s="1"/>
  <c r="BP199" i="29"/>
  <c r="BH200" i="29"/>
  <c r="R200" i="29" s="1"/>
  <c r="Q200" i="29" s="1"/>
  <c r="BR200" i="29"/>
  <c r="BF200" i="29"/>
  <c r="L200" i="29" s="1"/>
  <c r="K200" i="29" s="1"/>
  <c r="E198" i="29"/>
  <c r="BN198" i="29"/>
  <c r="AB198" i="29" s="1"/>
  <c r="BR199" i="29"/>
  <c r="AL201" i="29"/>
  <c r="V201" i="29" s="1"/>
  <c r="BJ200" i="29"/>
  <c r="X200" i="29" s="1"/>
  <c r="W200" i="29" s="1"/>
  <c r="AG201" i="29"/>
  <c r="G201" i="29" s="1"/>
  <c r="AY202" i="29"/>
  <c r="AQ202" i="29"/>
  <c r="AC203" i="29"/>
  <c r="AX202" i="29"/>
  <c r="AP202" i="29"/>
  <c r="AW202" i="29"/>
  <c r="AO202" i="29"/>
  <c r="BC202" i="29"/>
  <c r="AU202" i="29"/>
  <c r="BB202" i="29"/>
  <c r="AT202" i="29"/>
  <c r="C202" i="29"/>
  <c r="AE202" i="29" s="1"/>
  <c r="BA202" i="29"/>
  <c r="AS202" i="29"/>
  <c r="B202" i="29"/>
  <c r="AD202" i="29" s="1"/>
  <c r="AG202" i="29" s="1"/>
  <c r="AV202" i="29"/>
  <c r="AR202" i="29"/>
  <c r="AZ202" i="29"/>
  <c r="AN202" i="29"/>
  <c r="F199" i="29"/>
  <c r="BL199" i="29"/>
  <c r="BK200" i="29"/>
  <c r="AA200" i="29" s="1"/>
  <c r="BU200" i="29" s="1"/>
  <c r="BG200" i="29"/>
  <c r="O200" i="29" s="1"/>
  <c r="N200" i="29" s="1"/>
  <c r="BQ793" i="29" l="1"/>
  <c r="BR793" i="29"/>
  <c r="BO792" i="29"/>
  <c r="AI794" i="29"/>
  <c r="M794" i="29" s="1"/>
  <c r="Y794" i="29"/>
  <c r="BK794" i="29" s="1"/>
  <c r="AA794" i="29" s="1"/>
  <c r="BU794" i="29" s="1"/>
  <c r="BP201" i="29"/>
  <c r="AJ794" i="29"/>
  <c r="P794" i="29" s="1"/>
  <c r="BH794" i="29" s="1"/>
  <c r="R794" i="29" s="1"/>
  <c r="Q794" i="29" s="1"/>
  <c r="AG794" i="29"/>
  <c r="G794" i="29" s="1"/>
  <c r="BN792" i="29"/>
  <c r="AL794" i="29"/>
  <c r="V794" i="29" s="1"/>
  <c r="BF793" i="29"/>
  <c r="L793" i="29" s="1"/>
  <c r="K793" i="29" s="1"/>
  <c r="BK793" i="29"/>
  <c r="AA793" i="29" s="1"/>
  <c r="BU793" i="29" s="1"/>
  <c r="BD793" i="29"/>
  <c r="F793" i="29" s="1"/>
  <c r="E793" i="29" s="1"/>
  <c r="BG794" i="29"/>
  <c r="O794" i="29" s="1"/>
  <c r="N794" i="29" s="1"/>
  <c r="BS793" i="29"/>
  <c r="AK794" i="29"/>
  <c r="S794" i="29" s="1"/>
  <c r="AF794" i="29"/>
  <c r="D794" i="29" s="1"/>
  <c r="BT792" i="29"/>
  <c r="BL792" i="29"/>
  <c r="AN795" i="29"/>
  <c r="AV795" i="29"/>
  <c r="AO795" i="29"/>
  <c r="AW795" i="29"/>
  <c r="B795" i="29"/>
  <c r="AD795" i="29" s="1"/>
  <c r="AF795" i="29" s="1"/>
  <c r="D795" i="29" s="1"/>
  <c r="AP795" i="29"/>
  <c r="AX795" i="29"/>
  <c r="C795" i="29"/>
  <c r="AE795" i="29" s="1"/>
  <c r="AQ795" i="29"/>
  <c r="AY795" i="29"/>
  <c r="AR795" i="29"/>
  <c r="AZ795" i="29"/>
  <c r="AC796" i="29"/>
  <c r="AS795" i="29"/>
  <c r="BA795" i="29"/>
  <c r="AT795" i="29"/>
  <c r="BB795" i="29"/>
  <c r="AU795" i="29"/>
  <c r="BC795" i="29"/>
  <c r="BR792" i="29"/>
  <c r="BE793" i="29"/>
  <c r="I793" i="29" s="1"/>
  <c r="H793" i="29" s="1"/>
  <c r="AH794" i="29"/>
  <c r="J794" i="29" s="1"/>
  <c r="BJ793" i="29"/>
  <c r="X793" i="29" s="1"/>
  <c r="W793" i="29" s="1"/>
  <c r="BQ792" i="29"/>
  <c r="AB792" i="29" s="1"/>
  <c r="BP200" i="29"/>
  <c r="BT200" i="29"/>
  <c r="AI202" i="29"/>
  <c r="M202" i="29" s="1"/>
  <c r="BG202" i="29" s="1"/>
  <c r="O202" i="29" s="1"/>
  <c r="BN201" i="29"/>
  <c r="BL201" i="29"/>
  <c r="BU201" i="29"/>
  <c r="G202" i="29"/>
  <c r="BE202" i="29" s="1"/>
  <c r="I202" i="29" s="1"/>
  <c r="BQ201" i="29"/>
  <c r="AV203" i="29"/>
  <c r="AN203" i="29"/>
  <c r="BC203" i="29"/>
  <c r="AU203" i="29"/>
  <c r="BB203" i="29"/>
  <c r="AT203" i="29"/>
  <c r="C203" i="29"/>
  <c r="AE203" i="29" s="1"/>
  <c r="AZ203" i="29"/>
  <c r="AR203" i="29"/>
  <c r="AY203" i="29"/>
  <c r="AQ203" i="29"/>
  <c r="AC204" i="29"/>
  <c r="AX203" i="29"/>
  <c r="AP203" i="29"/>
  <c r="AS203" i="29"/>
  <c r="AO203" i="29"/>
  <c r="B203" i="29"/>
  <c r="AD203" i="29" s="1"/>
  <c r="AL203" i="29" s="1"/>
  <c r="AW203" i="29"/>
  <c r="BA203" i="29"/>
  <c r="AL202" i="29"/>
  <c r="V202" i="29" s="1"/>
  <c r="Z200" i="29"/>
  <c r="BL200" i="29"/>
  <c r="AH202" i="29"/>
  <c r="J202" i="29" s="1"/>
  <c r="BE201" i="29"/>
  <c r="I201" i="29" s="1"/>
  <c r="H201" i="29" s="1"/>
  <c r="BJ201" i="29"/>
  <c r="X201" i="29" s="1"/>
  <c r="W201" i="29" s="1"/>
  <c r="AM202" i="29"/>
  <c r="Y202" i="29" s="1"/>
  <c r="AJ202" i="29"/>
  <c r="P202" i="29" s="1"/>
  <c r="E199" i="29"/>
  <c r="BN199" i="29"/>
  <c r="AB199" i="29" s="1"/>
  <c r="AK202" i="29"/>
  <c r="S202" i="29" s="1"/>
  <c r="BQ200" i="29"/>
  <c r="BS201" i="29"/>
  <c r="AF202" i="29"/>
  <c r="D202" i="29" s="1"/>
  <c r="BR201" i="29"/>
  <c r="AB200" i="29" l="1"/>
  <c r="BR794" i="29"/>
  <c r="BQ794" i="29"/>
  <c r="BD795" i="29"/>
  <c r="F795" i="29" s="1"/>
  <c r="E795" i="29" s="1"/>
  <c r="BN793" i="29"/>
  <c r="BJ794" i="29"/>
  <c r="X794" i="29" s="1"/>
  <c r="W794" i="29" s="1"/>
  <c r="BO793" i="29"/>
  <c r="BD794" i="29"/>
  <c r="F794" i="29" s="1"/>
  <c r="E794" i="29" s="1"/>
  <c r="Z793" i="29"/>
  <c r="BL793" i="29"/>
  <c r="AI795" i="29"/>
  <c r="M795" i="29" s="1"/>
  <c r="AG795" i="29"/>
  <c r="G795" i="29" s="1"/>
  <c r="BI794" i="29"/>
  <c r="U794" i="29" s="1"/>
  <c r="T794" i="29" s="1"/>
  <c r="BP793" i="29"/>
  <c r="BF794" i="29"/>
  <c r="L794" i="29" s="1"/>
  <c r="K794" i="29" s="1"/>
  <c r="AL795" i="29"/>
  <c r="V795" i="29" s="1"/>
  <c r="BE794" i="29"/>
  <c r="I794" i="29" s="1"/>
  <c r="H794" i="29" s="1"/>
  <c r="AH795" i="29"/>
  <c r="J795" i="29" s="1"/>
  <c r="AJ795" i="29"/>
  <c r="P795" i="29" s="1"/>
  <c r="AK795" i="29"/>
  <c r="S795" i="29" s="1"/>
  <c r="AO796" i="29"/>
  <c r="AW796" i="29"/>
  <c r="B796" i="29"/>
  <c r="AD796" i="29" s="1"/>
  <c r="AJ796" i="29" s="1"/>
  <c r="P796" i="29" s="1"/>
  <c r="AP796" i="29"/>
  <c r="AX796" i="29"/>
  <c r="C796" i="29"/>
  <c r="AE796" i="29" s="1"/>
  <c r="AQ796" i="29"/>
  <c r="AY796" i="29"/>
  <c r="AR796" i="29"/>
  <c r="AZ796" i="29"/>
  <c r="AC797" i="29"/>
  <c r="AS796" i="29"/>
  <c r="BA796" i="29"/>
  <c r="AT796" i="29"/>
  <c r="BB796" i="29"/>
  <c r="AU796" i="29"/>
  <c r="BC796" i="29"/>
  <c r="AF796" i="29"/>
  <c r="D796" i="29" s="1"/>
  <c r="AN796" i="29"/>
  <c r="AV796" i="29"/>
  <c r="BT793" i="29"/>
  <c r="AM795" i="29"/>
  <c r="Y795" i="29" s="1"/>
  <c r="Z794" i="29"/>
  <c r="V203" i="29"/>
  <c r="H202" i="29"/>
  <c r="BO202" i="29"/>
  <c r="BT201" i="29"/>
  <c r="N202" i="29"/>
  <c r="BQ202" i="29"/>
  <c r="AK203" i="29"/>
  <c r="S203" i="29" s="1"/>
  <c r="BI203" i="29" s="1"/>
  <c r="U203" i="29" s="1"/>
  <c r="T203" i="29" s="1"/>
  <c r="AJ203" i="29"/>
  <c r="P203" i="29" s="1"/>
  <c r="BH203" i="29" s="1"/>
  <c r="R203" i="29" s="1"/>
  <c r="Q203" i="29" s="1"/>
  <c r="AM203" i="29"/>
  <c r="Y203" i="29" s="1"/>
  <c r="BK203" i="29" s="1"/>
  <c r="AA203" i="29" s="1"/>
  <c r="BU203" i="29" s="1"/>
  <c r="AG203" i="29"/>
  <c r="G203" i="29" s="1"/>
  <c r="BE203" i="29" s="1"/>
  <c r="I203" i="29" s="1"/>
  <c r="H203" i="29" s="1"/>
  <c r="AI203" i="29"/>
  <c r="M203" i="29" s="1"/>
  <c r="BG203" i="29" s="1"/>
  <c r="O203" i="29" s="1"/>
  <c r="N203" i="29" s="1"/>
  <c r="BH202" i="29"/>
  <c r="R202" i="29" s="1"/>
  <c r="Q202" i="29" s="1"/>
  <c r="BK202" i="29"/>
  <c r="AA202" i="29" s="1"/>
  <c r="BU202" i="29" s="1"/>
  <c r="BD202" i="29"/>
  <c r="F202" i="29" s="1"/>
  <c r="E202" i="29" s="1"/>
  <c r="AH203" i="29"/>
  <c r="J203" i="29" s="1"/>
  <c r="BA204" i="29"/>
  <c r="AS204" i="29"/>
  <c r="B204" i="29"/>
  <c r="AD204" i="29" s="1"/>
  <c r="AM204" i="29" s="1"/>
  <c r="AZ204" i="29"/>
  <c r="AR204" i="29"/>
  <c r="AY204" i="29"/>
  <c r="AQ204" i="29"/>
  <c r="AW204" i="29"/>
  <c r="AO204" i="29"/>
  <c r="AV204" i="29"/>
  <c r="AN204" i="29"/>
  <c r="BC204" i="29"/>
  <c r="AU204" i="29"/>
  <c r="AC205" i="29"/>
  <c r="BB204" i="29"/>
  <c r="AX204" i="29"/>
  <c r="AP204" i="29"/>
  <c r="C204" i="29"/>
  <c r="AE204" i="29" s="1"/>
  <c r="AT204" i="29"/>
  <c r="BJ202" i="29"/>
  <c r="X202" i="29" s="1"/>
  <c r="W202" i="29" s="1"/>
  <c r="BO201" i="29"/>
  <c r="AB201" i="29" s="1"/>
  <c r="BJ203" i="29"/>
  <c r="X203" i="29" s="1"/>
  <c r="W203" i="29" s="1"/>
  <c r="BF202" i="29"/>
  <c r="L202" i="29" s="1"/>
  <c r="K202" i="29" s="1"/>
  <c r="BI202" i="29"/>
  <c r="U202" i="29" s="1"/>
  <c r="T202" i="29" s="1"/>
  <c r="AF203" i="29"/>
  <c r="D203" i="29" s="1"/>
  <c r="AI796" i="29" l="1"/>
  <c r="M796" i="29" s="1"/>
  <c r="AI204" i="29"/>
  <c r="M204" i="29" s="1"/>
  <c r="BN202" i="29"/>
  <c r="AK204" i="29"/>
  <c r="AG796" i="29"/>
  <c r="G796" i="29" s="1"/>
  <c r="BN794" i="29"/>
  <c r="BH796" i="29"/>
  <c r="R796" i="29" s="1"/>
  <c r="Q796" i="29" s="1"/>
  <c r="BH795" i="29"/>
  <c r="R795" i="29" s="1"/>
  <c r="Q795" i="29" s="1"/>
  <c r="BS794" i="29"/>
  <c r="AK796" i="29"/>
  <c r="S796" i="29" s="1"/>
  <c r="BF795" i="29"/>
  <c r="L795" i="29" s="1"/>
  <c r="K795" i="29" s="1"/>
  <c r="B797" i="29"/>
  <c r="AD797" i="29" s="1"/>
  <c r="AL797" i="29" s="1"/>
  <c r="V797" i="29" s="1"/>
  <c r="AP797" i="29"/>
  <c r="AX797" i="29"/>
  <c r="C797" i="29"/>
  <c r="AE797" i="29" s="1"/>
  <c r="AQ797" i="29"/>
  <c r="AY797" i="29"/>
  <c r="AR797" i="29"/>
  <c r="AZ797" i="29"/>
  <c r="AC798" i="29"/>
  <c r="AS797" i="29"/>
  <c r="BA797" i="29"/>
  <c r="AT797" i="29"/>
  <c r="BB797" i="29"/>
  <c r="AU797" i="29"/>
  <c r="BC797" i="29"/>
  <c r="AN797" i="29"/>
  <c r="AV797" i="29"/>
  <c r="AW797" i="29"/>
  <c r="AO797" i="29"/>
  <c r="BK795" i="29"/>
  <c r="AA795" i="29" s="1"/>
  <c r="BU795" i="29" s="1"/>
  <c r="AH796" i="29"/>
  <c r="J796" i="29" s="1"/>
  <c r="BO794" i="29"/>
  <c r="BE795" i="29"/>
  <c r="I795" i="29" s="1"/>
  <c r="H795" i="29" s="1"/>
  <c r="BT794" i="29"/>
  <c r="BG796" i="29"/>
  <c r="O796" i="29" s="1"/>
  <c r="N796" i="29" s="1"/>
  <c r="BI795" i="29"/>
  <c r="U795" i="29" s="1"/>
  <c r="T795" i="29" s="1"/>
  <c r="BL794" i="29"/>
  <c r="BG795" i="29"/>
  <c r="O795" i="29" s="1"/>
  <c r="N795" i="29" s="1"/>
  <c r="AB793" i="29"/>
  <c r="BD796" i="29"/>
  <c r="F796" i="29" s="1"/>
  <c r="E796" i="29" s="1"/>
  <c r="AL796" i="29"/>
  <c r="V796" i="29" s="1"/>
  <c r="BJ795" i="29"/>
  <c r="X795" i="29" s="1"/>
  <c r="W795" i="29" s="1"/>
  <c r="BN795" i="29"/>
  <c r="BE796" i="29"/>
  <c r="I796" i="29" s="1"/>
  <c r="H796" i="29" s="1"/>
  <c r="AM796" i="29"/>
  <c r="Y796" i="29" s="1"/>
  <c r="BP794" i="29"/>
  <c r="BS203" i="29"/>
  <c r="BT203" i="29"/>
  <c r="S204" i="29"/>
  <c r="AF204" i="29"/>
  <c r="D204" i="29" s="1"/>
  <c r="BD204" i="29" s="1"/>
  <c r="F204" i="29" s="1"/>
  <c r="Y204" i="29"/>
  <c r="BK204" i="29" s="1"/>
  <c r="AA204" i="29" s="1"/>
  <c r="BT202" i="29"/>
  <c r="BR202" i="29"/>
  <c r="AH204" i="29"/>
  <c r="J204" i="29" s="1"/>
  <c r="BF204" i="29" s="1"/>
  <c r="L204" i="29" s="1"/>
  <c r="K204" i="29" s="1"/>
  <c r="BP202" i="29"/>
  <c r="BR203" i="29"/>
  <c r="AC206" i="29"/>
  <c r="AX205" i="29"/>
  <c r="AP205" i="29"/>
  <c r="AW205" i="29"/>
  <c r="AO205" i="29"/>
  <c r="AV205" i="29"/>
  <c r="AN205" i="29"/>
  <c r="BB205" i="29"/>
  <c r="AT205" i="29"/>
  <c r="C205" i="29"/>
  <c r="AE205" i="29" s="1"/>
  <c r="BA205" i="29"/>
  <c r="AS205" i="29"/>
  <c r="B205" i="29"/>
  <c r="AD205" i="29" s="1"/>
  <c r="AJ205" i="29" s="1"/>
  <c r="P205" i="29" s="1"/>
  <c r="AZ205" i="29"/>
  <c r="AR205" i="29"/>
  <c r="BC205" i="29"/>
  <c r="AY205" i="29"/>
  <c r="AU205" i="29"/>
  <c r="AQ205" i="29"/>
  <c r="Z202" i="29"/>
  <c r="BL202" i="29"/>
  <c r="BI204" i="29"/>
  <c r="U204" i="29" s="1"/>
  <c r="T204" i="29" s="1"/>
  <c r="BD203" i="29"/>
  <c r="F203" i="29" s="1"/>
  <c r="E203" i="29" s="1"/>
  <c r="Z203" i="29"/>
  <c r="AG204" i="29"/>
  <c r="G204" i="29" s="1"/>
  <c r="BS202" i="29"/>
  <c r="BQ203" i="29"/>
  <c r="AJ204" i="29"/>
  <c r="P204" i="29" s="1"/>
  <c r="BO203" i="29"/>
  <c r="AL204" i="29"/>
  <c r="V204" i="29" s="1"/>
  <c r="BF203" i="29"/>
  <c r="L203" i="29" s="1"/>
  <c r="K203" i="29" s="1"/>
  <c r="BG204" i="29" l="1"/>
  <c r="O204" i="29" s="1"/>
  <c r="N204" i="29" s="1"/>
  <c r="BQ796" i="29"/>
  <c r="AJ797" i="29"/>
  <c r="BO796" i="29"/>
  <c r="BQ795" i="29"/>
  <c r="BO795" i="29"/>
  <c r="AI797" i="29"/>
  <c r="AK797" i="29"/>
  <c r="S797" i="29" s="1"/>
  <c r="BI797" i="29" s="1"/>
  <c r="U797" i="29" s="1"/>
  <c r="T797" i="29" s="1"/>
  <c r="AG797" i="29"/>
  <c r="AB794" i="29"/>
  <c r="AF797" i="29"/>
  <c r="D797" i="29" s="1"/>
  <c r="BD797" i="29" s="1"/>
  <c r="F797" i="29" s="1"/>
  <c r="BT795" i="29"/>
  <c r="BS795" i="29"/>
  <c r="BJ797" i="29"/>
  <c r="X797" i="29" s="1"/>
  <c r="W797" i="29" s="1"/>
  <c r="BT797" i="29"/>
  <c r="M797" i="29"/>
  <c r="BI796" i="29"/>
  <c r="U796" i="29" s="1"/>
  <c r="T796" i="29" s="1"/>
  <c r="BJ796" i="29"/>
  <c r="X796" i="29" s="1"/>
  <c r="W796" i="29" s="1"/>
  <c r="C798" i="29"/>
  <c r="AE798" i="29" s="1"/>
  <c r="AQ798" i="29"/>
  <c r="AY798" i="29"/>
  <c r="AR798" i="29"/>
  <c r="AZ798" i="29"/>
  <c r="AC799" i="29"/>
  <c r="AS798" i="29"/>
  <c r="BA798" i="29"/>
  <c r="AT798" i="29"/>
  <c r="BB798" i="29"/>
  <c r="AU798" i="29"/>
  <c r="BC798" i="29"/>
  <c r="AN798" i="29"/>
  <c r="AV798" i="29"/>
  <c r="AO798" i="29"/>
  <c r="AW798" i="29"/>
  <c r="AP798" i="29"/>
  <c r="AX798" i="29"/>
  <c r="B798" i="29"/>
  <c r="AD798" i="29" s="1"/>
  <c r="AK798" i="29" s="1"/>
  <c r="BL795" i="29"/>
  <c r="Z795" i="29"/>
  <c r="BK796" i="29"/>
  <c r="AA796" i="29" s="1"/>
  <c r="BU796" i="29" s="1"/>
  <c r="BN796" i="29"/>
  <c r="AM797" i="29"/>
  <c r="Y797" i="29" s="1"/>
  <c r="BR795" i="29"/>
  <c r="G797" i="29"/>
  <c r="AH797" i="29"/>
  <c r="J797" i="29" s="1"/>
  <c r="BF796" i="29"/>
  <c r="L796" i="29" s="1"/>
  <c r="K796" i="29" s="1"/>
  <c r="P797" i="29"/>
  <c r="BR796" i="29"/>
  <c r="BP795" i="29"/>
  <c r="AB795" i="29" s="1"/>
  <c r="AB202" i="29"/>
  <c r="E204" i="29"/>
  <c r="BN204" i="29"/>
  <c r="AF205" i="29"/>
  <c r="D205" i="29" s="1"/>
  <c r="AM205" i="29"/>
  <c r="Y205" i="29" s="1"/>
  <c r="BK205" i="29" s="1"/>
  <c r="AA205" i="29" s="1"/>
  <c r="Z205" i="29" s="1"/>
  <c r="AG205" i="29"/>
  <c r="BN203" i="29"/>
  <c r="BP204" i="29"/>
  <c r="BS204" i="29"/>
  <c r="BJ204" i="29"/>
  <c r="X204" i="29" s="1"/>
  <c r="W204" i="29" s="1"/>
  <c r="BU204" i="29"/>
  <c r="Z204" i="29"/>
  <c r="BL204" i="29"/>
  <c r="AL205" i="29"/>
  <c r="V205" i="29" s="1"/>
  <c r="BC206" i="29"/>
  <c r="AU206" i="29"/>
  <c r="BB206" i="29"/>
  <c r="AT206" i="29"/>
  <c r="C206" i="29"/>
  <c r="AE206" i="29" s="1"/>
  <c r="BA206" i="29"/>
  <c r="AS206" i="29"/>
  <c r="B206" i="29"/>
  <c r="AD206" i="29" s="1"/>
  <c r="AI206" i="29" s="1"/>
  <c r="AY206" i="29"/>
  <c r="AQ206" i="29"/>
  <c r="AC207" i="29"/>
  <c r="AX206" i="29"/>
  <c r="AP206" i="29"/>
  <c r="AW206" i="29"/>
  <c r="AO206" i="29"/>
  <c r="AZ206" i="29"/>
  <c r="AV206" i="29"/>
  <c r="AR206" i="29"/>
  <c r="AN206" i="29"/>
  <c r="BH204" i="29"/>
  <c r="R204" i="29" s="1"/>
  <c r="Q204" i="29" s="1"/>
  <c r="BR204" i="29"/>
  <c r="AH205" i="29"/>
  <c r="J205" i="29" s="1"/>
  <c r="BE204" i="29"/>
  <c r="I204" i="29" s="1"/>
  <c r="H204" i="29" s="1"/>
  <c r="BP203" i="29"/>
  <c r="AB203" i="29" s="1"/>
  <c r="AI205" i="29"/>
  <c r="M205" i="29" s="1"/>
  <c r="G205" i="29"/>
  <c r="BL203" i="29"/>
  <c r="AK205" i="29"/>
  <c r="S205" i="29" s="1"/>
  <c r="BH205" i="29"/>
  <c r="R205" i="29" s="1"/>
  <c r="Q205" i="29" s="1"/>
  <c r="E797" i="29" l="1"/>
  <c r="BN797" i="29"/>
  <c r="BU205" i="29"/>
  <c r="S798" i="29"/>
  <c r="BI798" i="29" s="1"/>
  <c r="U798" i="29" s="1"/>
  <c r="T798" i="29" s="1"/>
  <c r="BQ204" i="29"/>
  <c r="AM798" i="29"/>
  <c r="Y798" i="29" s="1"/>
  <c r="BK798" i="29" s="1"/>
  <c r="AA798" i="29" s="1"/>
  <c r="BU798" i="29" s="1"/>
  <c r="BP796" i="29"/>
  <c r="Z796" i="29"/>
  <c r="BL796" i="29"/>
  <c r="BT796" i="29"/>
  <c r="AG798" i="29"/>
  <c r="G798" i="29" s="1"/>
  <c r="AJ798" i="29"/>
  <c r="P798" i="29" s="1"/>
  <c r="BF797" i="29"/>
  <c r="L797" i="29" s="1"/>
  <c r="K797" i="29" s="1"/>
  <c r="AL798" i="29"/>
  <c r="V798" i="29" s="1"/>
  <c r="BS796" i="29"/>
  <c r="BE797" i="29"/>
  <c r="I797" i="29" s="1"/>
  <c r="H797" i="29" s="1"/>
  <c r="AH798" i="29"/>
  <c r="J798" i="29" s="1"/>
  <c r="BH797" i="29"/>
  <c r="R797" i="29" s="1"/>
  <c r="Q797" i="29" s="1"/>
  <c r="AF798" i="29"/>
  <c r="D798" i="29" s="1"/>
  <c r="AI798" i="29"/>
  <c r="M798" i="29" s="1"/>
  <c r="BG797" i="29"/>
  <c r="O797" i="29" s="1"/>
  <c r="N797" i="29" s="1"/>
  <c r="BQ797" i="29"/>
  <c r="BK797" i="29"/>
  <c r="AA797" i="29" s="1"/>
  <c r="AR799" i="29"/>
  <c r="AZ799" i="29"/>
  <c r="AC800" i="29"/>
  <c r="AS799" i="29"/>
  <c r="BA799" i="29"/>
  <c r="AT799" i="29"/>
  <c r="BB799" i="29"/>
  <c r="AU799" i="29"/>
  <c r="BC799" i="29"/>
  <c r="AN799" i="29"/>
  <c r="AV799" i="29"/>
  <c r="AO799" i="29"/>
  <c r="AW799" i="29"/>
  <c r="B799" i="29"/>
  <c r="AD799" i="29" s="1"/>
  <c r="AL799" i="29" s="1"/>
  <c r="V799" i="29" s="1"/>
  <c r="AP799" i="29"/>
  <c r="AX799" i="29"/>
  <c r="AQ799" i="29"/>
  <c r="AY799" i="29"/>
  <c r="C799" i="29"/>
  <c r="AE799" i="29" s="1"/>
  <c r="BS797" i="29"/>
  <c r="BD205" i="29"/>
  <c r="F205" i="29" s="1"/>
  <c r="E205" i="29" s="1"/>
  <c r="BO204" i="29"/>
  <c r="AB204" i="29" s="1"/>
  <c r="BR205" i="29"/>
  <c r="M206" i="29"/>
  <c r="BG206" i="29" s="1"/>
  <c r="O206" i="29" s="1"/>
  <c r="N206" i="29" s="1"/>
  <c r="BT204" i="29"/>
  <c r="BJ205" i="29"/>
  <c r="X205" i="29" s="1"/>
  <c r="W205" i="29" s="1"/>
  <c r="BI205" i="29"/>
  <c r="U205" i="29" s="1"/>
  <c r="T205" i="29" s="1"/>
  <c r="AK206" i="29"/>
  <c r="S206" i="29" s="1"/>
  <c r="AF206" i="29"/>
  <c r="D206" i="29" s="1"/>
  <c r="AJ206" i="29"/>
  <c r="P206" i="29" s="1"/>
  <c r="BE205" i="29"/>
  <c r="I205" i="29" s="1"/>
  <c r="H205" i="29" s="1"/>
  <c r="BF205" i="29"/>
  <c r="L205" i="29" s="1"/>
  <c r="K205" i="29" s="1"/>
  <c r="AG206" i="29"/>
  <c r="G206" i="29" s="1"/>
  <c r="AH206" i="29"/>
  <c r="J206" i="29" s="1"/>
  <c r="BG205" i="29"/>
  <c r="O205" i="29" s="1"/>
  <c r="N205" i="29" s="1"/>
  <c r="AZ207" i="29"/>
  <c r="AR207" i="29"/>
  <c r="AY207" i="29"/>
  <c r="AQ207" i="29"/>
  <c r="AC208" i="29"/>
  <c r="AX207" i="29"/>
  <c r="AP207" i="29"/>
  <c r="AV207" i="29"/>
  <c r="AN207" i="29"/>
  <c r="BC207" i="29"/>
  <c r="AU207" i="29"/>
  <c r="BB207" i="29"/>
  <c r="AT207" i="29"/>
  <c r="C207" i="29"/>
  <c r="AE207" i="29" s="1"/>
  <c r="AW207" i="29"/>
  <c r="AS207" i="29"/>
  <c r="BA207" i="29"/>
  <c r="AO207" i="29"/>
  <c r="B207" i="29"/>
  <c r="AD207" i="29" s="1"/>
  <c r="AG207" i="29" s="1"/>
  <c r="G207" i="29" s="1"/>
  <c r="AL206" i="29"/>
  <c r="V206" i="29" s="1"/>
  <c r="AM206" i="29"/>
  <c r="Y206" i="29" s="1"/>
  <c r="BS798" i="29" l="1"/>
  <c r="BP797" i="29"/>
  <c r="BS205" i="29"/>
  <c r="BL205" i="29"/>
  <c r="AB796" i="29"/>
  <c r="BJ799" i="29"/>
  <c r="X799" i="29" s="1"/>
  <c r="W799" i="29" s="1"/>
  <c r="BF798" i="29"/>
  <c r="L798" i="29" s="1"/>
  <c r="K798" i="29" s="1"/>
  <c r="AH799" i="29"/>
  <c r="J799" i="29" s="1"/>
  <c r="AK799" i="29"/>
  <c r="S799" i="29" s="1"/>
  <c r="AS800" i="29"/>
  <c r="BA800" i="29"/>
  <c r="AT800" i="29"/>
  <c r="BB800" i="29"/>
  <c r="AU800" i="29"/>
  <c r="BC800" i="29"/>
  <c r="AN800" i="29"/>
  <c r="AV800" i="29"/>
  <c r="AO800" i="29"/>
  <c r="AW800" i="29"/>
  <c r="B800" i="29"/>
  <c r="AD800" i="29" s="1"/>
  <c r="AL800" i="29" s="1"/>
  <c r="AP800" i="29"/>
  <c r="AX800" i="29"/>
  <c r="C800" i="29"/>
  <c r="AE800" i="29" s="1"/>
  <c r="AQ800" i="29"/>
  <c r="AY800" i="29"/>
  <c r="AC801" i="29"/>
  <c r="AR800" i="29"/>
  <c r="AZ800" i="29"/>
  <c r="BO797" i="29"/>
  <c r="AF799" i="29"/>
  <c r="D799" i="29" s="1"/>
  <c r="AM799" i="29"/>
  <c r="Y799" i="29" s="1"/>
  <c r="BE798" i="29"/>
  <c r="I798" i="29" s="1"/>
  <c r="H798" i="29" s="1"/>
  <c r="BG798" i="29"/>
  <c r="O798" i="29" s="1"/>
  <c r="N798" i="29" s="1"/>
  <c r="BJ798" i="29"/>
  <c r="X798" i="29" s="1"/>
  <c r="W798" i="29" s="1"/>
  <c r="AG799" i="29"/>
  <c r="G799" i="29" s="1"/>
  <c r="AJ799" i="29"/>
  <c r="P799" i="29" s="1"/>
  <c r="BD798" i="29"/>
  <c r="F798" i="29" s="1"/>
  <c r="E798" i="29" s="1"/>
  <c r="Z798" i="29"/>
  <c r="AI799" i="29"/>
  <c r="M799" i="29" s="1"/>
  <c r="BR797" i="29"/>
  <c r="Z797" i="29"/>
  <c r="BL797" i="29"/>
  <c r="BU797" i="29"/>
  <c r="BH798" i="29"/>
  <c r="R798" i="29" s="1"/>
  <c r="Q798" i="29" s="1"/>
  <c r="BP205" i="29"/>
  <c r="BT205" i="29"/>
  <c r="BN205" i="29"/>
  <c r="AF207" i="29"/>
  <c r="D207" i="29" s="1"/>
  <c r="BD207" i="29" s="1"/>
  <c r="F207" i="29" s="1"/>
  <c r="E207" i="29" s="1"/>
  <c r="AI207" i="29"/>
  <c r="M207" i="29" s="1"/>
  <c r="BO205" i="29"/>
  <c r="BE206" i="29"/>
  <c r="I206" i="29" s="1"/>
  <c r="H206" i="29" s="1"/>
  <c r="BK206" i="29"/>
  <c r="AA206" i="29" s="1"/>
  <c r="BU206" i="29" s="1"/>
  <c r="AW208" i="29"/>
  <c r="AO208" i="29"/>
  <c r="AV208" i="29"/>
  <c r="AN208" i="29"/>
  <c r="BC208" i="29"/>
  <c r="AU208" i="29"/>
  <c r="BA208" i="29"/>
  <c r="AS208" i="29"/>
  <c r="B208" i="29"/>
  <c r="AD208" i="29" s="1"/>
  <c r="AJ208" i="29" s="1"/>
  <c r="AZ208" i="29"/>
  <c r="AR208" i="29"/>
  <c r="AY208" i="29"/>
  <c r="AQ208" i="29"/>
  <c r="AT208" i="29"/>
  <c r="AP208" i="29"/>
  <c r="C208" i="29"/>
  <c r="AE208" i="29" s="1"/>
  <c r="AC209" i="29"/>
  <c r="AX208" i="29"/>
  <c r="BB208" i="29"/>
  <c r="BD206" i="29"/>
  <c r="F206" i="29" s="1"/>
  <c r="E206" i="29" s="1"/>
  <c r="BF206" i="29"/>
  <c r="L206" i="29" s="1"/>
  <c r="K206" i="29" s="1"/>
  <c r="AK207" i="29"/>
  <c r="S207" i="29" s="1"/>
  <c r="BJ206" i="29"/>
  <c r="X206" i="29" s="1"/>
  <c r="W206" i="29" s="1"/>
  <c r="AL207" i="29"/>
  <c r="V207" i="29" s="1"/>
  <c r="BI206" i="29"/>
  <c r="U206" i="29" s="1"/>
  <c r="T206" i="29" s="1"/>
  <c r="AJ207" i="29"/>
  <c r="P207" i="29" s="1"/>
  <c r="AM207" i="29"/>
  <c r="Y207" i="29" s="1"/>
  <c r="BK207" i="29" s="1"/>
  <c r="AA207" i="29" s="1"/>
  <c r="BE207" i="29"/>
  <c r="I207" i="29" s="1"/>
  <c r="H207" i="29" s="1"/>
  <c r="AH207" i="29"/>
  <c r="J207" i="29" s="1"/>
  <c r="BQ205" i="29"/>
  <c r="BH206" i="29"/>
  <c r="R206" i="29" s="1"/>
  <c r="Q206" i="29" s="1"/>
  <c r="BQ206" i="29"/>
  <c r="V800" i="29" l="1"/>
  <c r="BQ798" i="29"/>
  <c r="BO206" i="29"/>
  <c r="BN798" i="29"/>
  <c r="BO798" i="29"/>
  <c r="BP206" i="29"/>
  <c r="BT799" i="29"/>
  <c r="BT798" i="29"/>
  <c r="AB205" i="29"/>
  <c r="BL798" i="29"/>
  <c r="BJ800" i="29"/>
  <c r="X800" i="29" s="1"/>
  <c r="W800" i="29" s="1"/>
  <c r="BR798" i="29"/>
  <c r="AT801" i="29"/>
  <c r="BB801" i="29"/>
  <c r="AU801" i="29"/>
  <c r="BC801" i="29"/>
  <c r="AN801" i="29"/>
  <c r="AV801" i="29"/>
  <c r="AO801" i="29"/>
  <c r="AW801" i="29"/>
  <c r="B801" i="29"/>
  <c r="AD801" i="29" s="1"/>
  <c r="AH801" i="29" s="1"/>
  <c r="J801" i="29" s="1"/>
  <c r="AP801" i="29"/>
  <c r="AX801" i="29"/>
  <c r="C801" i="29"/>
  <c r="AE801" i="29" s="1"/>
  <c r="AQ801" i="29"/>
  <c r="AY801" i="29"/>
  <c r="AR801" i="29"/>
  <c r="AZ801" i="29"/>
  <c r="AC802" i="29"/>
  <c r="AS801" i="29"/>
  <c r="BA801" i="29"/>
  <c r="AH800" i="29"/>
  <c r="J800" i="29" s="1"/>
  <c r="AK800" i="29"/>
  <c r="S800" i="29" s="1"/>
  <c r="BI799" i="29"/>
  <c r="U799" i="29" s="1"/>
  <c r="T799" i="29" s="1"/>
  <c r="AJ800" i="29"/>
  <c r="P800" i="29" s="1"/>
  <c r="AM800" i="29"/>
  <c r="Y800" i="29" s="1"/>
  <c r="BF799" i="29"/>
  <c r="L799" i="29" s="1"/>
  <c r="K799" i="29" s="1"/>
  <c r="BH799" i="29"/>
  <c r="R799" i="29" s="1"/>
  <c r="Q799" i="29" s="1"/>
  <c r="BK799" i="29"/>
  <c r="AA799" i="29" s="1"/>
  <c r="BU799" i="29" s="1"/>
  <c r="BE799" i="29"/>
  <c r="I799" i="29" s="1"/>
  <c r="H799" i="29" s="1"/>
  <c r="BD799" i="29"/>
  <c r="F799" i="29" s="1"/>
  <c r="E799" i="29" s="1"/>
  <c r="AI800" i="29"/>
  <c r="M800" i="29" s="1"/>
  <c r="AG800" i="29"/>
  <c r="G800" i="29" s="1"/>
  <c r="BP798" i="29"/>
  <c r="AB798" i="29" s="1"/>
  <c r="AF800" i="29"/>
  <c r="D800" i="29" s="1"/>
  <c r="AB797" i="29"/>
  <c r="BG799" i="29"/>
  <c r="O799" i="29" s="1"/>
  <c r="N799" i="29" s="1"/>
  <c r="BT206" i="29"/>
  <c r="P208" i="29"/>
  <c r="BS206" i="29"/>
  <c r="BR206" i="29"/>
  <c r="BF207" i="29"/>
  <c r="L207" i="29" s="1"/>
  <c r="K207" i="29" s="1"/>
  <c r="BO207" i="29"/>
  <c r="BJ207" i="29"/>
  <c r="X207" i="29" s="1"/>
  <c r="W207" i="29" s="1"/>
  <c r="AM208" i="29"/>
  <c r="Y208" i="29" s="1"/>
  <c r="BK208" i="29" s="1"/>
  <c r="AA208" i="29" s="1"/>
  <c r="BG207" i="29"/>
  <c r="O207" i="29" s="1"/>
  <c r="N207" i="29" s="1"/>
  <c r="AF208" i="29"/>
  <c r="D208" i="29" s="1"/>
  <c r="BA209" i="29"/>
  <c r="AS209" i="29"/>
  <c r="C209" i="29"/>
  <c r="AE209" i="29" s="1"/>
  <c r="AZ209" i="29"/>
  <c r="AR209" i="29"/>
  <c r="B209" i="29"/>
  <c r="AD209" i="29" s="1"/>
  <c r="AK209" i="29" s="1"/>
  <c r="AY209" i="29"/>
  <c r="AQ209" i="29"/>
  <c r="AW209" i="29"/>
  <c r="AO209" i="29"/>
  <c r="AV209" i="29"/>
  <c r="AN209" i="29"/>
  <c r="BC209" i="29"/>
  <c r="AU209" i="29"/>
  <c r="AC210" i="29"/>
  <c r="BB209" i="29"/>
  <c r="AX209" i="29"/>
  <c r="AP209" i="29"/>
  <c r="AT209" i="29"/>
  <c r="BH207" i="29"/>
  <c r="R207" i="29" s="1"/>
  <c r="Q207" i="29" s="1"/>
  <c r="BI207" i="29"/>
  <c r="U207" i="29" s="1"/>
  <c r="T207" i="29" s="1"/>
  <c r="AH208" i="29"/>
  <c r="J208" i="29" s="1"/>
  <c r="AK208" i="29"/>
  <c r="S208" i="29" s="1"/>
  <c r="Z206" i="29"/>
  <c r="BL206" i="29"/>
  <c r="BU207" i="29"/>
  <c r="Z207" i="29"/>
  <c r="BL207" i="29"/>
  <c r="AI208" i="29"/>
  <c r="M208" i="29" s="1"/>
  <c r="BH208" i="29"/>
  <c r="R208" i="29" s="1"/>
  <c r="Q208" i="29" s="1"/>
  <c r="AL208" i="29"/>
  <c r="V208" i="29" s="1"/>
  <c r="BN207" i="29"/>
  <c r="BN206" i="29"/>
  <c r="AG208" i="29"/>
  <c r="G208" i="29" s="1"/>
  <c r="BP799" i="29" l="1"/>
  <c r="BT800" i="29"/>
  <c r="AB206" i="29"/>
  <c r="BN799" i="29"/>
  <c r="BS799" i="29"/>
  <c r="BF801" i="29"/>
  <c r="L801" i="29" s="1"/>
  <c r="K801" i="29" s="1"/>
  <c r="BF800" i="29"/>
  <c r="L800" i="29" s="1"/>
  <c r="K800" i="29" s="1"/>
  <c r="AM801" i="29"/>
  <c r="Y801" i="29" s="1"/>
  <c r="BG800" i="29"/>
  <c r="O800" i="29" s="1"/>
  <c r="N800" i="29" s="1"/>
  <c r="BQ799" i="29"/>
  <c r="BO799" i="29"/>
  <c r="BK800" i="29"/>
  <c r="AA800" i="29" s="1"/>
  <c r="BU800" i="29" s="1"/>
  <c r="AI801" i="29"/>
  <c r="M801" i="29" s="1"/>
  <c r="AG801" i="29"/>
  <c r="G801" i="29" s="1"/>
  <c r="BI800" i="29"/>
  <c r="U800" i="29" s="1"/>
  <c r="T800" i="29" s="1"/>
  <c r="AL801" i="29"/>
  <c r="V801" i="29" s="1"/>
  <c r="BH800" i="29"/>
  <c r="R800" i="29" s="1"/>
  <c r="Q800" i="29" s="1"/>
  <c r="AU802" i="29"/>
  <c r="BC802" i="29"/>
  <c r="AN802" i="29"/>
  <c r="AV802" i="29"/>
  <c r="AO802" i="29"/>
  <c r="AW802" i="29"/>
  <c r="B802" i="29"/>
  <c r="AD802" i="29" s="1"/>
  <c r="AK802" i="29" s="1"/>
  <c r="S802" i="29" s="1"/>
  <c r="AP802" i="29"/>
  <c r="AX802" i="29"/>
  <c r="C802" i="29"/>
  <c r="AE802" i="29" s="1"/>
  <c r="AQ802" i="29"/>
  <c r="AY802" i="29"/>
  <c r="AR802" i="29"/>
  <c r="AZ802" i="29"/>
  <c r="AC803" i="29"/>
  <c r="AS802" i="29"/>
  <c r="BA802" i="29"/>
  <c r="AT802" i="29"/>
  <c r="BB802" i="29"/>
  <c r="AJ801" i="29"/>
  <c r="P801" i="29" s="1"/>
  <c r="BD800" i="29"/>
  <c r="F800" i="29" s="1"/>
  <c r="E800" i="29" s="1"/>
  <c r="BL799" i="29"/>
  <c r="Z799" i="29"/>
  <c r="AF801" i="29"/>
  <c r="D801" i="29" s="1"/>
  <c r="AK801" i="29"/>
  <c r="S801" i="29" s="1"/>
  <c r="BE800" i="29"/>
  <c r="I800" i="29" s="1"/>
  <c r="H800" i="29" s="1"/>
  <c r="BR799" i="29"/>
  <c r="BR207" i="29"/>
  <c r="BT207" i="29"/>
  <c r="S209" i="29"/>
  <c r="BI209" i="29" s="1"/>
  <c r="U209" i="29" s="1"/>
  <c r="T209" i="29" s="1"/>
  <c r="BP207" i="29"/>
  <c r="BS207" i="29"/>
  <c r="BQ207" i="29"/>
  <c r="AI209" i="29"/>
  <c r="M209" i="29" s="1"/>
  <c r="AM209" i="29"/>
  <c r="Y209" i="29" s="1"/>
  <c r="BE208" i="29"/>
  <c r="I208" i="29" s="1"/>
  <c r="H208" i="29" s="1"/>
  <c r="BU208" i="29"/>
  <c r="Z208" i="29"/>
  <c r="AL209" i="29"/>
  <c r="V209" i="29" s="1"/>
  <c r="BJ208" i="29"/>
  <c r="X208" i="29" s="1"/>
  <c r="W208" i="29" s="1"/>
  <c r="AG209" i="29"/>
  <c r="G209" i="29" s="1"/>
  <c r="AC211" i="29"/>
  <c r="AX210" i="29"/>
  <c r="AP210" i="29"/>
  <c r="AW210" i="29"/>
  <c r="AO210" i="29"/>
  <c r="AV210" i="29"/>
  <c r="AN210" i="29"/>
  <c r="BB210" i="29"/>
  <c r="AT210" i="29"/>
  <c r="C210" i="29"/>
  <c r="AE210" i="29" s="1"/>
  <c r="BA210" i="29"/>
  <c r="AS210" i="29"/>
  <c r="B210" i="29"/>
  <c r="AD210" i="29" s="1"/>
  <c r="AI210" i="29" s="1"/>
  <c r="AZ210" i="29"/>
  <c r="AR210" i="29"/>
  <c r="BC210" i="29"/>
  <c r="AY210" i="29"/>
  <c r="AU210" i="29"/>
  <c r="AQ210" i="29"/>
  <c r="AH209" i="29"/>
  <c r="J209" i="29" s="1"/>
  <c r="BR208" i="29"/>
  <c r="BI208" i="29"/>
  <c r="U208" i="29" s="1"/>
  <c r="T208" i="29" s="1"/>
  <c r="AF209" i="29"/>
  <c r="D209" i="29" s="1"/>
  <c r="BG208" i="29"/>
  <c r="O208" i="29" s="1"/>
  <c r="N208" i="29" s="1"/>
  <c r="AJ209" i="29"/>
  <c r="P209" i="29" s="1"/>
  <c r="BF208" i="29"/>
  <c r="L208" i="29" s="1"/>
  <c r="K208" i="29" s="1"/>
  <c r="BD208" i="29"/>
  <c r="F208" i="29" s="1"/>
  <c r="E208" i="29" s="1"/>
  <c r="BP800" i="29" l="1"/>
  <c r="AB799" i="29"/>
  <c r="BO800" i="29"/>
  <c r="AB207" i="29"/>
  <c r="BN208" i="29"/>
  <c r="BP801" i="29"/>
  <c r="BS800" i="29"/>
  <c r="BQ800" i="29"/>
  <c r="BI802" i="29"/>
  <c r="U802" i="29" s="1"/>
  <c r="T802" i="29" s="1"/>
  <c r="BH801" i="29"/>
  <c r="R801" i="29" s="1"/>
  <c r="Q801" i="29" s="1"/>
  <c r="BR801" i="29"/>
  <c r="AF802" i="29"/>
  <c r="D802" i="29" s="1"/>
  <c r="AH802" i="29"/>
  <c r="J802" i="29" s="1"/>
  <c r="BE801" i="29"/>
  <c r="I801" i="29" s="1"/>
  <c r="H801" i="29" s="1"/>
  <c r="BO801" i="29"/>
  <c r="BG801" i="29"/>
  <c r="O801" i="29" s="1"/>
  <c r="N801" i="29" s="1"/>
  <c r="BK801" i="29"/>
  <c r="AA801" i="29" s="1"/>
  <c r="BU801" i="29"/>
  <c r="BD801" i="29"/>
  <c r="F801" i="29" s="1"/>
  <c r="E801" i="29" s="1"/>
  <c r="AL802" i="29"/>
  <c r="V802" i="29" s="1"/>
  <c r="AM802" i="29"/>
  <c r="Y802" i="29" s="1"/>
  <c r="AN803" i="29"/>
  <c r="AV803" i="29"/>
  <c r="AO803" i="29"/>
  <c r="AW803" i="29"/>
  <c r="B803" i="29"/>
  <c r="AD803" i="29" s="1"/>
  <c r="AF803" i="29" s="1"/>
  <c r="D803" i="29" s="1"/>
  <c r="AP803" i="29"/>
  <c r="AX803" i="29"/>
  <c r="C803" i="29"/>
  <c r="AE803" i="29" s="1"/>
  <c r="AQ803" i="29"/>
  <c r="AY803" i="29"/>
  <c r="AR803" i="29"/>
  <c r="AZ803" i="29"/>
  <c r="AC804" i="29"/>
  <c r="AS803" i="29"/>
  <c r="BA803" i="29"/>
  <c r="AT803" i="29"/>
  <c r="BB803" i="29"/>
  <c r="AU803" i="29"/>
  <c r="BC803" i="29"/>
  <c r="BI801" i="29"/>
  <c r="U801" i="29" s="1"/>
  <c r="T801" i="29" s="1"/>
  <c r="AJ802" i="29"/>
  <c r="P802" i="29" s="1"/>
  <c r="BL800" i="29"/>
  <c r="Z800" i="29"/>
  <c r="AI802" i="29"/>
  <c r="M802" i="29" s="1"/>
  <c r="AG802" i="29"/>
  <c r="G802" i="29" s="1"/>
  <c r="BR800" i="29"/>
  <c r="BN800" i="29"/>
  <c r="BJ801" i="29"/>
  <c r="X801" i="29" s="1"/>
  <c r="W801" i="29" s="1"/>
  <c r="BT801" i="29"/>
  <c r="BT208" i="29"/>
  <c r="BS209" i="29"/>
  <c r="BS208" i="29"/>
  <c r="AK210" i="29"/>
  <c r="S210" i="29" s="1"/>
  <c r="BI210" i="29" s="1"/>
  <c r="U210" i="29" s="1"/>
  <c r="T210" i="29" s="1"/>
  <c r="BO208" i="29"/>
  <c r="AJ210" i="29"/>
  <c r="P210" i="29" s="1"/>
  <c r="BH210" i="29" s="1"/>
  <c r="R210" i="29" s="1"/>
  <c r="Q210" i="29" s="1"/>
  <c r="AG210" i="29"/>
  <c r="G210" i="29" s="1"/>
  <c r="BE210" i="29" s="1"/>
  <c r="I210" i="29" s="1"/>
  <c r="H210" i="29" s="1"/>
  <c r="AH210" i="29"/>
  <c r="J210" i="29" s="1"/>
  <c r="AF210" i="29"/>
  <c r="D210" i="29" s="1"/>
  <c r="BD210" i="29" s="1"/>
  <c r="F210" i="29" s="1"/>
  <c r="BL208" i="29"/>
  <c r="BP208" i="29"/>
  <c r="BD209" i="29"/>
  <c r="F209" i="29" s="1"/>
  <c r="E209" i="29" s="1"/>
  <c r="BE209" i="29"/>
  <c r="I209" i="29" s="1"/>
  <c r="H209" i="29" s="1"/>
  <c r="BO209" i="29"/>
  <c r="BQ208" i="29"/>
  <c r="BK209" i="29"/>
  <c r="AA209" i="29" s="1"/>
  <c r="BU209" i="29" s="1"/>
  <c r="BH209" i="29"/>
  <c r="R209" i="29" s="1"/>
  <c r="Q209" i="29" s="1"/>
  <c r="AM210" i="29"/>
  <c r="Y210" i="29" s="1"/>
  <c r="BK210" i="29" s="1"/>
  <c r="AA210" i="29" s="1"/>
  <c r="BG209" i="29"/>
  <c r="O209" i="29" s="1"/>
  <c r="N209" i="29" s="1"/>
  <c r="M210" i="29"/>
  <c r="BJ209" i="29"/>
  <c r="X209" i="29" s="1"/>
  <c r="W209" i="29" s="1"/>
  <c r="BB211" i="29"/>
  <c r="AT211" i="29"/>
  <c r="BA211" i="29"/>
  <c r="AS211" i="29"/>
  <c r="C211" i="29"/>
  <c r="AE211" i="29" s="1"/>
  <c r="AZ211" i="29"/>
  <c r="AR211" i="29"/>
  <c r="B211" i="29"/>
  <c r="AD211" i="29" s="1"/>
  <c r="AL211" i="29" s="1"/>
  <c r="AC212" i="29"/>
  <c r="AX211" i="29"/>
  <c r="AP211" i="29"/>
  <c r="AW211" i="29"/>
  <c r="AO211" i="29"/>
  <c r="AV211" i="29"/>
  <c r="AN211" i="29"/>
  <c r="AY211" i="29"/>
  <c r="AU211" i="29"/>
  <c r="AQ211" i="29"/>
  <c r="BC211" i="29"/>
  <c r="BF209" i="29"/>
  <c r="L209" i="29" s="1"/>
  <c r="K209" i="29" s="1"/>
  <c r="AL210" i="29"/>
  <c r="V210" i="29" s="1"/>
  <c r="AB208" i="29" l="1"/>
  <c r="BQ801" i="29"/>
  <c r="BS802" i="29"/>
  <c r="BN801" i="29"/>
  <c r="BD803" i="29"/>
  <c r="F803" i="29" s="1"/>
  <c r="E803" i="29" s="1"/>
  <c r="BN803" i="29"/>
  <c r="BJ802" i="29"/>
  <c r="X802" i="29" s="1"/>
  <c r="W802" i="29" s="1"/>
  <c r="BK802" i="29"/>
  <c r="AA802" i="29" s="1"/>
  <c r="BU802" i="29" s="1"/>
  <c r="BF802" i="29"/>
  <c r="L802" i="29" s="1"/>
  <c r="K802" i="29" s="1"/>
  <c r="BH802" i="29"/>
  <c r="R802" i="29" s="1"/>
  <c r="Q802" i="29" s="1"/>
  <c r="BD802" i="29"/>
  <c r="F802" i="29" s="1"/>
  <c r="E802" i="29" s="1"/>
  <c r="AB800" i="29"/>
  <c r="BS801" i="29"/>
  <c r="AB801" i="29" s="1"/>
  <c r="AI803" i="29"/>
  <c r="M803" i="29" s="1"/>
  <c r="AG803" i="29"/>
  <c r="G803" i="29" s="1"/>
  <c r="AH803" i="29"/>
  <c r="J803" i="29" s="1"/>
  <c r="AJ803" i="29"/>
  <c r="P803" i="29" s="1"/>
  <c r="BL801" i="29"/>
  <c r="Z801" i="29"/>
  <c r="BE802" i="29"/>
  <c r="I802" i="29" s="1"/>
  <c r="H802" i="29" s="1"/>
  <c r="AO804" i="29"/>
  <c r="AW804" i="29"/>
  <c r="B804" i="29"/>
  <c r="AD804" i="29" s="1"/>
  <c r="AJ804" i="29" s="1"/>
  <c r="AP804" i="29"/>
  <c r="AX804" i="29"/>
  <c r="C804" i="29"/>
  <c r="AE804" i="29" s="1"/>
  <c r="AQ804" i="29"/>
  <c r="AY804" i="29"/>
  <c r="AR804" i="29"/>
  <c r="AZ804" i="29"/>
  <c r="AC805" i="29"/>
  <c r="AS804" i="29"/>
  <c r="BA804" i="29"/>
  <c r="AT804" i="29"/>
  <c r="BB804" i="29"/>
  <c r="AU804" i="29"/>
  <c r="BC804" i="29"/>
  <c r="AN804" i="29"/>
  <c r="AV804" i="29"/>
  <c r="AL803" i="29"/>
  <c r="V803" i="29" s="1"/>
  <c r="AK803" i="29"/>
  <c r="S803" i="29" s="1"/>
  <c r="BG802" i="29"/>
  <c r="O802" i="29" s="1"/>
  <c r="N802" i="29" s="1"/>
  <c r="AM803" i="29"/>
  <c r="Y803" i="29" s="1"/>
  <c r="BS210" i="29"/>
  <c r="V211" i="29"/>
  <c r="BJ211" i="29" s="1"/>
  <c r="X211" i="29" s="1"/>
  <c r="W211" i="29" s="1"/>
  <c r="E210" i="29"/>
  <c r="BN210" i="29"/>
  <c r="BR209" i="29"/>
  <c r="AF211" i="29"/>
  <c r="D211" i="29" s="1"/>
  <c r="BD211" i="29" s="1"/>
  <c r="F211" i="29" s="1"/>
  <c r="E211" i="29" s="1"/>
  <c r="AJ211" i="29"/>
  <c r="P211" i="29" s="1"/>
  <c r="BH211" i="29" s="1"/>
  <c r="R211" i="29" s="1"/>
  <c r="Q211" i="29" s="1"/>
  <c r="BP209" i="29"/>
  <c r="BT209" i="29"/>
  <c r="BR210" i="29"/>
  <c r="BG210" i="29"/>
  <c r="O210" i="29" s="1"/>
  <c r="N210" i="29" s="1"/>
  <c r="AY212" i="29"/>
  <c r="AQ212" i="29"/>
  <c r="AC213" i="29"/>
  <c r="AX212" i="29"/>
  <c r="AP212" i="29"/>
  <c r="AW212" i="29"/>
  <c r="AO212" i="29"/>
  <c r="BC212" i="29"/>
  <c r="AU212" i="29"/>
  <c r="BB212" i="29"/>
  <c r="AT212" i="29"/>
  <c r="C212" i="29"/>
  <c r="AE212" i="29" s="1"/>
  <c r="BA212" i="29"/>
  <c r="AS212" i="29"/>
  <c r="B212" i="29"/>
  <c r="AD212" i="29" s="1"/>
  <c r="AM212" i="29" s="1"/>
  <c r="Y212" i="29" s="1"/>
  <c r="BK212" i="29" s="1"/>
  <c r="AA212" i="29" s="1"/>
  <c r="AV212" i="29"/>
  <c r="AR212" i="29"/>
  <c r="AN212" i="29"/>
  <c r="AZ212" i="29"/>
  <c r="BQ209" i="29"/>
  <c r="BN209" i="29"/>
  <c r="AM211" i="29"/>
  <c r="Y211" i="29" s="1"/>
  <c r="BK211" i="29" s="1"/>
  <c r="AA211" i="29" s="1"/>
  <c r="AK211" i="29"/>
  <c r="S211" i="29" s="1"/>
  <c r="AI211" i="29"/>
  <c r="M211" i="29" s="1"/>
  <c r="BJ210" i="29"/>
  <c r="X210" i="29" s="1"/>
  <c r="W210" i="29" s="1"/>
  <c r="BU210" i="29"/>
  <c r="BL210" i="29"/>
  <c r="Z210" i="29"/>
  <c r="Z209" i="29"/>
  <c r="BL209" i="29"/>
  <c r="AH211" i="29"/>
  <c r="J211" i="29" s="1"/>
  <c r="AG211" i="29"/>
  <c r="G211" i="29" s="1"/>
  <c r="BO210" i="29"/>
  <c r="BF210" i="29"/>
  <c r="L210" i="29" s="1"/>
  <c r="K210" i="29" s="1"/>
  <c r="BQ802" i="29" l="1"/>
  <c r="P804" i="29"/>
  <c r="BH804" i="29" s="1"/>
  <c r="R804" i="29" s="1"/>
  <c r="Q804" i="29" s="1"/>
  <c r="AF804" i="29"/>
  <c r="D804" i="29" s="1"/>
  <c r="AH212" i="29"/>
  <c r="J212" i="29" s="1"/>
  <c r="BF212" i="29" s="1"/>
  <c r="L212" i="29" s="1"/>
  <c r="K212" i="29" s="1"/>
  <c r="BO802" i="29"/>
  <c r="BK803" i="29"/>
  <c r="AA803" i="29" s="1"/>
  <c r="B805" i="29"/>
  <c r="AD805" i="29" s="1"/>
  <c r="AK805" i="29" s="1"/>
  <c r="S805" i="29" s="1"/>
  <c r="AP805" i="29"/>
  <c r="AX805" i="29"/>
  <c r="C805" i="29"/>
  <c r="AE805" i="29" s="1"/>
  <c r="AQ805" i="29"/>
  <c r="AY805" i="29"/>
  <c r="AR805" i="29"/>
  <c r="AZ805" i="29"/>
  <c r="AS805" i="29"/>
  <c r="BA805" i="29"/>
  <c r="AT805" i="29"/>
  <c r="BB805" i="29"/>
  <c r="AU805" i="29"/>
  <c r="BC805" i="29"/>
  <c r="AN805" i="29"/>
  <c r="AV805" i="29"/>
  <c r="AG805" i="29"/>
  <c r="G805" i="29" s="1"/>
  <c r="AO805" i="29"/>
  <c r="AW805" i="29"/>
  <c r="AC806" i="29"/>
  <c r="AI804" i="29"/>
  <c r="M804" i="29" s="1"/>
  <c r="AG804" i="29"/>
  <c r="G804" i="29" s="1"/>
  <c r="AK804" i="29"/>
  <c r="S804" i="29" s="1"/>
  <c r="AM804" i="29"/>
  <c r="Y804" i="29" s="1"/>
  <c r="BN802" i="29"/>
  <c r="BL802" i="29"/>
  <c r="Z802" i="29"/>
  <c r="BD804" i="29"/>
  <c r="F804" i="29" s="1"/>
  <c r="E804" i="29" s="1"/>
  <c r="BI803" i="29"/>
  <c r="U803" i="29" s="1"/>
  <c r="T803" i="29" s="1"/>
  <c r="AH804" i="29"/>
  <c r="J804" i="29" s="1"/>
  <c r="BH803" i="29"/>
  <c r="R803" i="29" s="1"/>
  <c r="Q803" i="29" s="1"/>
  <c r="BR802" i="29"/>
  <c r="BT802" i="29"/>
  <c r="BJ803" i="29"/>
  <c r="X803" i="29" s="1"/>
  <c r="W803" i="29" s="1"/>
  <c r="AL804" i="29"/>
  <c r="V804" i="29" s="1"/>
  <c r="BF803" i="29"/>
  <c r="L803" i="29" s="1"/>
  <c r="K803" i="29" s="1"/>
  <c r="BP803" i="29"/>
  <c r="BG803" i="29"/>
  <c r="O803" i="29" s="1"/>
  <c r="N803" i="29" s="1"/>
  <c r="BE803" i="29"/>
  <c r="I803" i="29" s="1"/>
  <c r="H803" i="29" s="1"/>
  <c r="BP802" i="29"/>
  <c r="BP210" i="29"/>
  <c r="BT211" i="29"/>
  <c r="BN211" i="29"/>
  <c r="AB209" i="29"/>
  <c r="BG211" i="29"/>
  <c r="O211" i="29" s="1"/>
  <c r="N211" i="29" s="1"/>
  <c r="AI212" i="29"/>
  <c r="M212" i="29" s="1"/>
  <c r="BI211" i="29"/>
  <c r="U211" i="29" s="1"/>
  <c r="T211" i="29" s="1"/>
  <c r="AJ212" i="29"/>
  <c r="P212" i="29" s="1"/>
  <c r="BQ210" i="29"/>
  <c r="BU212" i="29"/>
  <c r="Z212" i="29"/>
  <c r="BU211" i="29"/>
  <c r="Z211" i="29"/>
  <c r="BL211" i="29"/>
  <c r="AF212" i="29"/>
  <c r="D212" i="29" s="1"/>
  <c r="AK212" i="29"/>
  <c r="S212" i="29" s="1"/>
  <c r="BE211" i="29"/>
  <c r="I211" i="29" s="1"/>
  <c r="H211" i="29" s="1"/>
  <c r="AG212" i="29"/>
  <c r="G212" i="29" s="1"/>
  <c r="BF211" i="29"/>
  <c r="L211" i="29" s="1"/>
  <c r="K211" i="29" s="1"/>
  <c r="AL212" i="29"/>
  <c r="V212" i="29" s="1"/>
  <c r="BR211" i="29"/>
  <c r="BT210" i="29"/>
  <c r="AV213" i="29"/>
  <c r="AN213" i="29"/>
  <c r="BC213" i="29"/>
  <c r="AU213" i="29"/>
  <c r="BB213" i="29"/>
  <c r="AT213" i="29"/>
  <c r="C213" i="29"/>
  <c r="AE213" i="29" s="1"/>
  <c r="AZ213" i="29"/>
  <c r="AR213" i="29"/>
  <c r="AY213" i="29"/>
  <c r="AQ213" i="29"/>
  <c r="AC214" i="29"/>
  <c r="AX213" i="29"/>
  <c r="AP213" i="29"/>
  <c r="AS213" i="29"/>
  <c r="AO213" i="29"/>
  <c r="B213" i="29"/>
  <c r="AD213" i="29" s="1"/>
  <c r="AL213" i="29" s="1"/>
  <c r="V213" i="29" s="1"/>
  <c r="BA213" i="29"/>
  <c r="AW213" i="29"/>
  <c r="BR803" i="29" l="1"/>
  <c r="BT803" i="29"/>
  <c r="AJ805" i="29"/>
  <c r="P805" i="29" s="1"/>
  <c r="BO803" i="29"/>
  <c r="BN804" i="29"/>
  <c r="BQ803" i="29"/>
  <c r="BI805" i="29"/>
  <c r="U805" i="29" s="1"/>
  <c r="T805" i="29" s="1"/>
  <c r="C806" i="29"/>
  <c r="AE806" i="29" s="1"/>
  <c r="AQ806" i="29"/>
  <c r="AY806" i="29"/>
  <c r="AT806" i="29"/>
  <c r="BB806" i="29"/>
  <c r="AU806" i="29"/>
  <c r="BC806" i="29"/>
  <c r="AN806" i="29"/>
  <c r="AV806" i="29"/>
  <c r="AO806" i="29"/>
  <c r="AW806" i="29"/>
  <c r="BA806" i="29"/>
  <c r="AC807" i="29"/>
  <c r="B806" i="29"/>
  <c r="AD806" i="29" s="1"/>
  <c r="AG806" i="29" s="1"/>
  <c r="G806" i="29" s="1"/>
  <c r="AP806" i="29"/>
  <c r="AR806" i="29"/>
  <c r="AS806" i="29"/>
  <c r="AX806" i="29"/>
  <c r="AZ806" i="29"/>
  <c r="AM805" i="29"/>
  <c r="Y805" i="29" s="1"/>
  <c r="AH805" i="29"/>
  <c r="J805" i="29" s="1"/>
  <c r="BH805" i="29"/>
  <c r="R805" i="29" s="1"/>
  <c r="Q805" i="29" s="1"/>
  <c r="BL803" i="29"/>
  <c r="Z803" i="29"/>
  <c r="BF804" i="29"/>
  <c r="L804" i="29" s="1"/>
  <c r="K804" i="29" s="1"/>
  <c r="BK804" i="29"/>
  <c r="AA804" i="29" s="1"/>
  <c r="BU804" i="29"/>
  <c r="AL805" i="29"/>
  <c r="V805" i="29" s="1"/>
  <c r="BU803" i="29"/>
  <c r="BJ804" i="29"/>
  <c r="X804" i="29" s="1"/>
  <c r="W804" i="29" s="1"/>
  <c r="BS803" i="29"/>
  <c r="BI804" i="29"/>
  <c r="U804" i="29" s="1"/>
  <c r="T804" i="29" s="1"/>
  <c r="AI805" i="29"/>
  <c r="M805" i="29" s="1"/>
  <c r="BE805" i="29"/>
  <c r="I805" i="29" s="1"/>
  <c r="H805" i="29" s="1"/>
  <c r="BE804" i="29"/>
  <c r="I804" i="29" s="1"/>
  <c r="H804" i="29" s="1"/>
  <c r="AF805" i="29"/>
  <c r="D805" i="29" s="1"/>
  <c r="BR804" i="29"/>
  <c r="AB802" i="29"/>
  <c r="BG804" i="29"/>
  <c r="O804" i="29" s="1"/>
  <c r="N804" i="29" s="1"/>
  <c r="BP211" i="29"/>
  <c r="BP212" i="29"/>
  <c r="AB210" i="29"/>
  <c r="BQ211" i="29"/>
  <c r="BS211" i="29"/>
  <c r="AK213" i="29"/>
  <c r="S213" i="29" s="1"/>
  <c r="BA214" i="29"/>
  <c r="AS214" i="29"/>
  <c r="B214" i="29"/>
  <c r="AD214" i="29" s="1"/>
  <c r="AJ214" i="29" s="1"/>
  <c r="AZ214" i="29"/>
  <c r="AR214" i="29"/>
  <c r="AY214" i="29"/>
  <c r="AQ214" i="29"/>
  <c r="AW214" i="29"/>
  <c r="AO214" i="29"/>
  <c r="AV214" i="29"/>
  <c r="AN214" i="29"/>
  <c r="BC214" i="29"/>
  <c r="AU214" i="29"/>
  <c r="AC215" i="29"/>
  <c r="BB214" i="29"/>
  <c r="AX214" i="29"/>
  <c r="AP214" i="29"/>
  <c r="C214" i="29"/>
  <c r="AE214" i="29" s="1"/>
  <c r="AT214" i="29"/>
  <c r="BE212" i="29"/>
  <c r="I212" i="29" s="1"/>
  <c r="H212" i="29" s="1"/>
  <c r="AJ213" i="29"/>
  <c r="P213" i="29" s="1"/>
  <c r="BO211" i="29"/>
  <c r="BJ213" i="29"/>
  <c r="X213" i="29" s="1"/>
  <c r="W213" i="29" s="1"/>
  <c r="BG212" i="29"/>
  <c r="O212" i="29" s="1"/>
  <c r="N212" i="29" s="1"/>
  <c r="AI213" i="29"/>
  <c r="M213" i="29" s="1"/>
  <c r="AF213" i="29"/>
  <c r="D213" i="29" s="1"/>
  <c r="AG213" i="29"/>
  <c r="G213" i="29" s="1"/>
  <c r="BI212" i="29"/>
  <c r="U212" i="29" s="1"/>
  <c r="T212" i="29" s="1"/>
  <c r="BD212" i="29"/>
  <c r="AH213" i="29"/>
  <c r="J213" i="29" s="1"/>
  <c r="AM213" i="29"/>
  <c r="Y213" i="29" s="1"/>
  <c r="BK213" i="29" s="1"/>
  <c r="AA213" i="29" s="1"/>
  <c r="BJ212" i="29"/>
  <c r="X212" i="29" s="1"/>
  <c r="W212" i="29" s="1"/>
  <c r="BH212" i="29"/>
  <c r="R212" i="29" s="1"/>
  <c r="Q212" i="29" s="1"/>
  <c r="BT804" i="29" l="1"/>
  <c r="AI214" i="29"/>
  <c r="BS805" i="29"/>
  <c r="AB211" i="29"/>
  <c r="BR805" i="29"/>
  <c r="BP804" i="29"/>
  <c r="BE806" i="29"/>
  <c r="I806" i="29" s="1"/>
  <c r="H806" i="29" s="1"/>
  <c r="AL806" i="29"/>
  <c r="V806" i="29" s="1"/>
  <c r="BS804" i="29"/>
  <c r="Z804" i="29"/>
  <c r="BL804" i="29"/>
  <c r="BK805" i="29"/>
  <c r="AA805" i="29" s="1"/>
  <c r="BU805" i="29" s="1"/>
  <c r="AR807" i="29"/>
  <c r="AZ807" i="29"/>
  <c r="AC808" i="29"/>
  <c r="AU807" i="29"/>
  <c r="BC807" i="29"/>
  <c r="AN807" i="29"/>
  <c r="AV807" i="29"/>
  <c r="AO807" i="29"/>
  <c r="AW807" i="29"/>
  <c r="B807" i="29"/>
  <c r="AD807" i="29" s="1"/>
  <c r="AJ807" i="29" s="1"/>
  <c r="AP807" i="29"/>
  <c r="AX807" i="29"/>
  <c r="AT807" i="29"/>
  <c r="AY807" i="29"/>
  <c r="BA807" i="29"/>
  <c r="BB807" i="29"/>
  <c r="AQ807" i="29"/>
  <c r="C807" i="29"/>
  <c r="AE807" i="29" s="1"/>
  <c r="AS807" i="29"/>
  <c r="BG805" i="29"/>
  <c r="O805" i="29" s="1"/>
  <c r="N805" i="29" s="1"/>
  <c r="AF806" i="29"/>
  <c r="D806" i="29" s="1"/>
  <c r="AI806" i="29"/>
  <c r="M806" i="29" s="1"/>
  <c r="BF805" i="29"/>
  <c r="L805" i="29" s="1"/>
  <c r="K805" i="29" s="1"/>
  <c r="AJ806" i="29"/>
  <c r="P806" i="29" s="1"/>
  <c r="AB803" i="29"/>
  <c r="BO804" i="29"/>
  <c r="AH806" i="29"/>
  <c r="J806" i="29" s="1"/>
  <c r="BD805" i="29"/>
  <c r="F805" i="29" s="1"/>
  <c r="E805" i="29" s="1"/>
  <c r="AM806" i="29"/>
  <c r="Y806" i="29" s="1"/>
  <c r="BQ804" i="29"/>
  <c r="BO805" i="29"/>
  <c r="BJ805" i="29"/>
  <c r="X805" i="29" s="1"/>
  <c r="W805" i="29" s="1"/>
  <c r="AK806" i="29"/>
  <c r="S806" i="29" s="1"/>
  <c r="BS212" i="29"/>
  <c r="M214" i="29"/>
  <c r="P214" i="29"/>
  <c r="BR212" i="29"/>
  <c r="AH214" i="29"/>
  <c r="J214" i="29" s="1"/>
  <c r="BF214" i="29" s="1"/>
  <c r="L214" i="29" s="1"/>
  <c r="K214" i="29" s="1"/>
  <c r="BT212" i="29"/>
  <c r="AG214" i="29"/>
  <c r="G214" i="29" s="1"/>
  <c r="BE214" i="29" s="1"/>
  <c r="I214" i="29" s="1"/>
  <c r="H214" i="29" s="1"/>
  <c r="AK214" i="29"/>
  <c r="S214" i="29" s="1"/>
  <c r="BI214" i="29" s="1"/>
  <c r="U214" i="29" s="1"/>
  <c r="T214" i="29" s="1"/>
  <c r="BQ212" i="29"/>
  <c r="AM214" i="29"/>
  <c r="Y214" i="29" s="1"/>
  <c r="BK214" i="29" s="1"/>
  <c r="AA214" i="29" s="1"/>
  <c r="Z214" i="29" s="1"/>
  <c r="AC216" i="29"/>
  <c r="AX215" i="29"/>
  <c r="AP215" i="29"/>
  <c r="AW215" i="29"/>
  <c r="AO215" i="29"/>
  <c r="AV215" i="29"/>
  <c r="AN215" i="29"/>
  <c r="BB215" i="29"/>
  <c r="AT215" i="29"/>
  <c r="C215" i="29"/>
  <c r="AE215" i="29" s="1"/>
  <c r="BA215" i="29"/>
  <c r="AS215" i="29"/>
  <c r="B215" i="29"/>
  <c r="AD215" i="29" s="1"/>
  <c r="AM215" i="29" s="1"/>
  <c r="Y215" i="29" s="1"/>
  <c r="AZ215" i="29"/>
  <c r="AR215" i="29"/>
  <c r="BC215" i="29"/>
  <c r="AY215" i="29"/>
  <c r="AU215" i="29"/>
  <c r="AQ215" i="29"/>
  <c r="BH213" i="29"/>
  <c r="R213" i="29" s="1"/>
  <c r="Q213" i="29" s="1"/>
  <c r="BD213" i="29"/>
  <c r="F213" i="29" s="1"/>
  <c r="E213" i="29" s="1"/>
  <c r="BO212" i="29"/>
  <c r="BG213" i="29"/>
  <c r="O213" i="29" s="1"/>
  <c r="N213" i="29" s="1"/>
  <c r="BH214" i="29"/>
  <c r="R214" i="29" s="1"/>
  <c r="Q214" i="29" s="1"/>
  <c r="BE213" i="29"/>
  <c r="I213" i="29" s="1"/>
  <c r="H213" i="29" s="1"/>
  <c r="BU213" i="29"/>
  <c r="Z213" i="29"/>
  <c r="BF213" i="29"/>
  <c r="L213" i="29" s="1"/>
  <c r="K213" i="29" s="1"/>
  <c r="AF214" i="29"/>
  <c r="D214" i="29" s="1"/>
  <c r="F212" i="29"/>
  <c r="BL212" i="29"/>
  <c r="BT213" i="29"/>
  <c r="AL214" i="29"/>
  <c r="V214" i="29" s="1"/>
  <c r="BI213" i="29"/>
  <c r="U213" i="29" s="1"/>
  <c r="T213" i="29" s="1"/>
  <c r="BO806" i="29" l="1"/>
  <c r="AL807" i="29"/>
  <c r="BG214" i="29"/>
  <c r="O214" i="29" s="1"/>
  <c r="N214" i="29" s="1"/>
  <c r="AB804" i="29"/>
  <c r="P807" i="29"/>
  <c r="V807" i="29"/>
  <c r="BJ807" i="29" s="1"/>
  <c r="X807" i="29" s="1"/>
  <c r="W807" i="29" s="1"/>
  <c r="BH807" i="29"/>
  <c r="R807" i="29" s="1"/>
  <c r="Q807" i="29" s="1"/>
  <c r="AF807" i="29"/>
  <c r="D807" i="29" s="1"/>
  <c r="BN805" i="29"/>
  <c r="BG806" i="29"/>
  <c r="O806" i="29" s="1"/>
  <c r="N806" i="29" s="1"/>
  <c r="AK807" i="29"/>
  <c r="S807" i="29" s="1"/>
  <c r="AH807" i="29"/>
  <c r="J807" i="29" s="1"/>
  <c r="Z805" i="29"/>
  <c r="BL805" i="29"/>
  <c r="BF806" i="29"/>
  <c r="L806" i="29" s="1"/>
  <c r="K806" i="29" s="1"/>
  <c r="BQ805" i="29"/>
  <c r="AI807" i="29"/>
  <c r="M807" i="29" s="1"/>
  <c r="AM807" i="29"/>
  <c r="Y807" i="29" s="1"/>
  <c r="BD806" i="29"/>
  <c r="F806" i="29" s="1"/>
  <c r="E806" i="29" s="1"/>
  <c r="BI806" i="29"/>
  <c r="U806" i="29" s="1"/>
  <c r="T806" i="29" s="1"/>
  <c r="BT805" i="29"/>
  <c r="AS808" i="29"/>
  <c r="BA808" i="29"/>
  <c r="AN808" i="29"/>
  <c r="AV808" i="29"/>
  <c r="AO808" i="29"/>
  <c r="AW808" i="29"/>
  <c r="B808" i="29"/>
  <c r="AD808" i="29" s="1"/>
  <c r="AH808" i="29" s="1"/>
  <c r="J808" i="29" s="1"/>
  <c r="AP808" i="29"/>
  <c r="AX808" i="29"/>
  <c r="C808" i="29"/>
  <c r="AE808" i="29" s="1"/>
  <c r="AQ808" i="29"/>
  <c r="AY808" i="29"/>
  <c r="AR808" i="29"/>
  <c r="AT808" i="29"/>
  <c r="AU808" i="29"/>
  <c r="AZ808" i="29"/>
  <c r="BB808" i="29"/>
  <c r="BC808" i="29"/>
  <c r="AC809" i="29"/>
  <c r="BK806" i="29"/>
  <c r="AA806" i="29" s="1"/>
  <c r="BU806" i="29" s="1"/>
  <c r="AG807" i="29"/>
  <c r="G807" i="29" s="1"/>
  <c r="BJ806" i="29"/>
  <c r="X806" i="29" s="1"/>
  <c r="W806" i="29" s="1"/>
  <c r="BT806" i="29"/>
  <c r="BH806" i="29"/>
  <c r="R806" i="29" s="1"/>
  <c r="Q806" i="29" s="1"/>
  <c r="BR806" i="29"/>
  <c r="BP805" i="29"/>
  <c r="BS213" i="29"/>
  <c r="BQ213" i="29"/>
  <c r="BR214" i="29"/>
  <c r="BP214" i="29"/>
  <c r="BO213" i="29"/>
  <c r="BN213" i="29"/>
  <c r="BU214" i="29"/>
  <c r="E212" i="29"/>
  <c r="BN212" i="29"/>
  <c r="AB212" i="29" s="1"/>
  <c r="BR213" i="29"/>
  <c r="AG215" i="29"/>
  <c r="G215" i="29" s="1"/>
  <c r="AK215" i="29"/>
  <c r="S215" i="29" s="1"/>
  <c r="AI215" i="29"/>
  <c r="M215" i="29" s="1"/>
  <c r="BC216" i="29"/>
  <c r="AU216" i="29"/>
  <c r="BB216" i="29"/>
  <c r="AT216" i="29"/>
  <c r="C216" i="29"/>
  <c r="AE216" i="29" s="1"/>
  <c r="BA216" i="29"/>
  <c r="AS216" i="29"/>
  <c r="B216" i="29"/>
  <c r="AD216" i="29" s="1"/>
  <c r="AG216" i="29" s="1"/>
  <c r="AY216" i="29"/>
  <c r="AQ216" i="29"/>
  <c r="AC217" i="29"/>
  <c r="AX216" i="29"/>
  <c r="AP216" i="29"/>
  <c r="AW216" i="29"/>
  <c r="AO216" i="29"/>
  <c r="AZ216" i="29"/>
  <c r="AV216" i="29"/>
  <c r="AR216" i="29"/>
  <c r="AN216" i="29"/>
  <c r="AJ215" i="29"/>
  <c r="P215" i="29" s="1"/>
  <c r="BD214" i="29"/>
  <c r="BP213" i="29"/>
  <c r="BS214" i="29"/>
  <c r="AL215" i="29"/>
  <c r="V215" i="29" s="1"/>
  <c r="BK215" i="29"/>
  <c r="AA215" i="29" s="1"/>
  <c r="BU215" i="29" s="1"/>
  <c r="BJ214" i="29"/>
  <c r="X214" i="29" s="1"/>
  <c r="W214" i="29" s="1"/>
  <c r="AF215" i="29"/>
  <c r="D215" i="29" s="1"/>
  <c r="BL213" i="29"/>
  <c r="BO214" i="29"/>
  <c r="AH215" i="29"/>
  <c r="J215" i="29" s="1"/>
  <c r="BR807" i="29" l="1"/>
  <c r="BQ806" i="29"/>
  <c r="BQ214" i="29"/>
  <c r="BT807" i="29"/>
  <c r="BF808" i="29"/>
  <c r="L808" i="29" s="1"/>
  <c r="K808" i="29" s="1"/>
  <c r="BG807" i="29"/>
  <c r="O807" i="29" s="1"/>
  <c r="N807" i="29" s="1"/>
  <c r="AK808" i="29"/>
  <c r="S808" i="29" s="1"/>
  <c r="AJ808" i="29"/>
  <c r="P808" i="29" s="1"/>
  <c r="AB805" i="29"/>
  <c r="AI808" i="29"/>
  <c r="M808" i="29" s="1"/>
  <c r="AG808" i="29"/>
  <c r="G808" i="29" s="1"/>
  <c r="BP806" i="29"/>
  <c r="BD807" i="29"/>
  <c r="F807" i="29" s="1"/>
  <c r="E807" i="29" s="1"/>
  <c r="BE807" i="29"/>
  <c r="I807" i="29" s="1"/>
  <c r="H807" i="29" s="1"/>
  <c r="BO807" i="29"/>
  <c r="BS806" i="29"/>
  <c r="AM808" i="29"/>
  <c r="Y808" i="29" s="1"/>
  <c r="BN806" i="29"/>
  <c r="AO809" i="29"/>
  <c r="AW809" i="29"/>
  <c r="B809" i="29"/>
  <c r="AD809" i="29" s="1"/>
  <c r="AK809" i="29" s="1"/>
  <c r="AP809" i="29"/>
  <c r="AX809" i="29"/>
  <c r="C809" i="29"/>
  <c r="AE809" i="29" s="1"/>
  <c r="AR809" i="29"/>
  <c r="AZ809" i="29"/>
  <c r="AC810" i="29"/>
  <c r="AV809" i="29"/>
  <c r="AY809" i="29"/>
  <c r="BA809" i="29"/>
  <c r="AN809" i="29"/>
  <c r="BB809" i="29"/>
  <c r="AQ809" i="29"/>
  <c r="BC809" i="29"/>
  <c r="AS809" i="29"/>
  <c r="AT809" i="29"/>
  <c r="AU809" i="29"/>
  <c r="AF808" i="29"/>
  <c r="D808" i="29" s="1"/>
  <c r="BF807" i="29"/>
  <c r="L807" i="29" s="1"/>
  <c r="K807" i="29" s="1"/>
  <c r="BL806" i="29"/>
  <c r="Z806" i="29"/>
  <c r="AL808" i="29"/>
  <c r="V808" i="29" s="1"/>
  <c r="BK807" i="29"/>
  <c r="AA807" i="29" s="1"/>
  <c r="BU807" i="29" s="1"/>
  <c r="BI807" i="29"/>
  <c r="U807" i="29" s="1"/>
  <c r="T807" i="29" s="1"/>
  <c r="AM216" i="29"/>
  <c r="Y216" i="29" s="1"/>
  <c r="BK216" i="29" s="1"/>
  <c r="AA216" i="29" s="1"/>
  <c r="Z216" i="29" s="1"/>
  <c r="G216" i="29"/>
  <c r="BO216" i="29" s="1"/>
  <c r="AB213" i="29"/>
  <c r="BE216" i="29"/>
  <c r="I216" i="29" s="1"/>
  <c r="H216" i="29" s="1"/>
  <c r="BG215" i="29"/>
  <c r="O215" i="29" s="1"/>
  <c r="N215" i="29" s="1"/>
  <c r="BF215" i="29"/>
  <c r="L215" i="29" s="1"/>
  <c r="K215" i="29" s="1"/>
  <c r="BI215" i="29"/>
  <c r="U215" i="29" s="1"/>
  <c r="T215" i="29" s="1"/>
  <c r="BJ215" i="29"/>
  <c r="X215" i="29" s="1"/>
  <c r="W215" i="29" s="1"/>
  <c r="AH216" i="29"/>
  <c r="J216" i="29" s="1"/>
  <c r="AK216" i="29"/>
  <c r="S216" i="29" s="1"/>
  <c r="BU216" i="29"/>
  <c r="BE215" i="29"/>
  <c r="I215" i="29" s="1"/>
  <c r="H215" i="29" s="1"/>
  <c r="BD215" i="29"/>
  <c r="F215" i="29" s="1"/>
  <c r="E215" i="29" s="1"/>
  <c r="BT214" i="29"/>
  <c r="F214" i="29"/>
  <c r="BL214" i="29"/>
  <c r="AF216" i="29"/>
  <c r="D216" i="29" s="1"/>
  <c r="AL216" i="29"/>
  <c r="V216" i="29" s="1"/>
  <c r="AI216" i="29"/>
  <c r="M216" i="29" s="1"/>
  <c r="AY217" i="29"/>
  <c r="AQ217" i="29"/>
  <c r="AC218" i="29"/>
  <c r="AX217" i="29"/>
  <c r="AP217" i="29"/>
  <c r="AW217" i="29"/>
  <c r="AO217" i="29"/>
  <c r="BC217" i="29"/>
  <c r="AU217" i="29"/>
  <c r="BB217" i="29"/>
  <c r="AT217" i="29"/>
  <c r="BA217" i="29"/>
  <c r="AS217" i="29"/>
  <c r="C217" i="29"/>
  <c r="AE217" i="29" s="1"/>
  <c r="AV217" i="29"/>
  <c r="AR217" i="29"/>
  <c r="B217" i="29"/>
  <c r="AD217" i="29" s="1"/>
  <c r="AI217" i="29" s="1"/>
  <c r="AN217" i="29"/>
  <c r="AZ217" i="29"/>
  <c r="BH215" i="29"/>
  <c r="R215" i="29" s="1"/>
  <c r="Q215" i="29" s="1"/>
  <c r="BR215" i="29"/>
  <c r="Z215" i="29"/>
  <c r="AJ216" i="29"/>
  <c r="P216" i="29" s="1"/>
  <c r="S809" i="29" l="1"/>
  <c r="BQ807" i="29"/>
  <c r="BP808" i="29"/>
  <c r="BQ215" i="29"/>
  <c r="BI809" i="29"/>
  <c r="U809" i="29" s="1"/>
  <c r="T809" i="29" s="1"/>
  <c r="BG808" i="29"/>
  <c r="O808" i="29" s="1"/>
  <c r="N808" i="29" s="1"/>
  <c r="BP807" i="29"/>
  <c r="B810" i="29"/>
  <c r="AD810" i="29" s="1"/>
  <c r="AI810" i="29" s="1"/>
  <c r="M810" i="29" s="1"/>
  <c r="AP810" i="29"/>
  <c r="AX810" i="29"/>
  <c r="C810" i="29"/>
  <c r="AE810" i="29" s="1"/>
  <c r="AQ810" i="29"/>
  <c r="AY810" i="29"/>
  <c r="AS810" i="29"/>
  <c r="BA810" i="29"/>
  <c r="AO810" i="29"/>
  <c r="BC810" i="29"/>
  <c r="AR810" i="29"/>
  <c r="AT810" i="29"/>
  <c r="AU810" i="29"/>
  <c r="AV810" i="29"/>
  <c r="AC811" i="29"/>
  <c r="AW810" i="29"/>
  <c r="AZ810" i="29"/>
  <c r="AN810" i="29"/>
  <c r="BB810" i="29"/>
  <c r="AH809" i="29"/>
  <c r="J809" i="29" s="1"/>
  <c r="BH808" i="29"/>
  <c r="R808" i="29" s="1"/>
  <c r="Q808" i="29" s="1"/>
  <c r="BK808" i="29"/>
  <c r="AA808" i="29" s="1"/>
  <c r="BD808" i="29"/>
  <c r="F808" i="29" s="1"/>
  <c r="E808" i="29" s="1"/>
  <c r="BI808" i="29"/>
  <c r="U808" i="29" s="1"/>
  <c r="T808" i="29" s="1"/>
  <c r="AF809" i="29"/>
  <c r="D809" i="29" s="1"/>
  <c r="BS807" i="29"/>
  <c r="AM809" i="29"/>
  <c r="Y809" i="29" s="1"/>
  <c r="AJ809" i="29"/>
  <c r="P809" i="29" s="1"/>
  <c r="BN807" i="29"/>
  <c r="BL807" i="29"/>
  <c r="Z807" i="29"/>
  <c r="AI809" i="29"/>
  <c r="M809" i="29" s="1"/>
  <c r="AG809" i="29"/>
  <c r="G809" i="29" s="1"/>
  <c r="AL809" i="29"/>
  <c r="V809" i="29" s="1"/>
  <c r="BJ808" i="29"/>
  <c r="X808" i="29" s="1"/>
  <c r="W808" i="29" s="1"/>
  <c r="AB806" i="29"/>
  <c r="BE808" i="29"/>
  <c r="I808" i="29" s="1"/>
  <c r="H808" i="29" s="1"/>
  <c r="BL215" i="29"/>
  <c r="AG217" i="29"/>
  <c r="BT215" i="29"/>
  <c r="AF217" i="29"/>
  <c r="D217" i="29" s="1"/>
  <c r="BS215" i="29"/>
  <c r="AK217" i="29"/>
  <c r="S217" i="29" s="1"/>
  <c r="BI217" i="29" s="1"/>
  <c r="U217" i="29" s="1"/>
  <c r="T217" i="29" s="1"/>
  <c r="BN215" i="29"/>
  <c r="AM217" i="29"/>
  <c r="Y217" i="29" s="1"/>
  <c r="BK217" i="29" s="1"/>
  <c r="AA217" i="29" s="1"/>
  <c r="BU217" i="29" s="1"/>
  <c r="BP215" i="29"/>
  <c r="M217" i="29"/>
  <c r="BG217" i="29" s="1"/>
  <c r="O217" i="29" s="1"/>
  <c r="N217" i="29" s="1"/>
  <c r="AJ217" i="29"/>
  <c r="P217" i="29" s="1"/>
  <c r="BD216" i="29"/>
  <c r="BJ216" i="29"/>
  <c r="X216" i="29" s="1"/>
  <c r="W216" i="29" s="1"/>
  <c r="AH217" i="29"/>
  <c r="J217" i="29" s="1"/>
  <c r="AL217" i="29"/>
  <c r="V217" i="29" s="1"/>
  <c r="E214" i="29"/>
  <c r="BN214" i="29"/>
  <c r="AB214" i="29" s="1"/>
  <c r="AV218" i="29"/>
  <c r="AN218" i="29"/>
  <c r="BC218" i="29"/>
  <c r="AU218" i="29"/>
  <c r="BB218" i="29"/>
  <c r="AT218" i="29"/>
  <c r="C218" i="29"/>
  <c r="AE218" i="29" s="1"/>
  <c r="AZ218" i="29"/>
  <c r="AR218" i="29"/>
  <c r="AY218" i="29"/>
  <c r="AQ218" i="29"/>
  <c r="AC219" i="29"/>
  <c r="AX218" i="29"/>
  <c r="AP218" i="29"/>
  <c r="AS218" i="29"/>
  <c r="AO218" i="29"/>
  <c r="B218" i="29"/>
  <c r="AD218" i="29" s="1"/>
  <c r="AK218" i="29" s="1"/>
  <c r="S218" i="29" s="1"/>
  <c r="BA218" i="29"/>
  <c r="AW218" i="29"/>
  <c r="BI216" i="29"/>
  <c r="U216" i="29" s="1"/>
  <c r="T216" i="29" s="1"/>
  <c r="BF216" i="29"/>
  <c r="L216" i="29" s="1"/>
  <c r="K216" i="29" s="1"/>
  <c r="G217" i="29"/>
  <c r="BH216" i="29"/>
  <c r="R216" i="29" s="1"/>
  <c r="Q216" i="29" s="1"/>
  <c r="BG216" i="29"/>
  <c r="O216" i="29" s="1"/>
  <c r="N216" i="29" s="1"/>
  <c r="BO215" i="29"/>
  <c r="AB807" i="29" l="1"/>
  <c r="BO808" i="29"/>
  <c r="BT808" i="29"/>
  <c r="BR808" i="29"/>
  <c r="BG810" i="29"/>
  <c r="O810" i="29" s="1"/>
  <c r="N810" i="29" s="1"/>
  <c r="BN808" i="29"/>
  <c r="AH810" i="29"/>
  <c r="J810" i="29" s="1"/>
  <c r="AJ810" i="29"/>
  <c r="P810" i="29" s="1"/>
  <c r="BL808" i="29"/>
  <c r="Z808" i="29"/>
  <c r="BH809" i="29"/>
  <c r="R809" i="29" s="1"/>
  <c r="Q809" i="29" s="1"/>
  <c r="AM810" i="29"/>
  <c r="Y810" i="29" s="1"/>
  <c r="BK809" i="29"/>
  <c r="AA809" i="29" s="1"/>
  <c r="BU808" i="29"/>
  <c r="AF810" i="29"/>
  <c r="D810" i="29" s="1"/>
  <c r="BQ808" i="29"/>
  <c r="AG810" i="29"/>
  <c r="G810" i="29" s="1"/>
  <c r="AK810" i="29"/>
  <c r="S810" i="29" s="1"/>
  <c r="BJ809" i="29"/>
  <c r="X809" i="29" s="1"/>
  <c r="W809" i="29" s="1"/>
  <c r="AL810" i="29"/>
  <c r="V810" i="29" s="1"/>
  <c r="BD809" i="29"/>
  <c r="F809" i="29" s="1"/>
  <c r="E809" i="29" s="1"/>
  <c r="BE809" i="29"/>
  <c r="I809" i="29" s="1"/>
  <c r="H809" i="29" s="1"/>
  <c r="C811" i="29"/>
  <c r="AE811" i="29" s="1"/>
  <c r="AQ811" i="29"/>
  <c r="AY811" i="29"/>
  <c r="AR811" i="29"/>
  <c r="AZ811" i="29"/>
  <c r="AC812" i="29"/>
  <c r="AT811" i="29"/>
  <c r="BB811" i="29"/>
  <c r="AV811" i="29"/>
  <c r="AW811" i="29"/>
  <c r="AX811" i="29"/>
  <c r="AN811" i="29"/>
  <c r="BA811" i="29"/>
  <c r="B811" i="29"/>
  <c r="AD811" i="29" s="1"/>
  <c r="AL811" i="29" s="1"/>
  <c r="AO811" i="29"/>
  <c r="BC811" i="29"/>
  <c r="AP811" i="29"/>
  <c r="AF811" i="29"/>
  <c r="D811" i="29" s="1"/>
  <c r="AS811" i="29"/>
  <c r="AU811" i="29"/>
  <c r="BQ809" i="29"/>
  <c r="BG809" i="29"/>
  <c r="O809" i="29" s="1"/>
  <c r="N809" i="29" s="1"/>
  <c r="BS808" i="29"/>
  <c r="BF809" i="29"/>
  <c r="L809" i="29" s="1"/>
  <c r="K809" i="29" s="1"/>
  <c r="BP809" i="29"/>
  <c r="BS809" i="29"/>
  <c r="BQ216" i="29"/>
  <c r="BQ217" i="29"/>
  <c r="BS217" i="29"/>
  <c r="AB215" i="29"/>
  <c r="BR216" i="29"/>
  <c r="BP216" i="29"/>
  <c r="BT216" i="29"/>
  <c r="BD217" i="29"/>
  <c r="F217" i="29" s="1"/>
  <c r="E217" i="29" s="1"/>
  <c r="AH218" i="29"/>
  <c r="J218" i="29" s="1"/>
  <c r="BI218" i="29"/>
  <c r="U218" i="29" s="1"/>
  <c r="T218" i="29" s="1"/>
  <c r="AJ218" i="29"/>
  <c r="P218" i="29" s="1"/>
  <c r="BH217" i="29"/>
  <c r="R217" i="29" s="1"/>
  <c r="Q217" i="29" s="1"/>
  <c r="F216" i="29"/>
  <c r="BL216" i="29"/>
  <c r="AM218" i="29"/>
  <c r="Y218" i="29" s="1"/>
  <c r="AF218" i="29"/>
  <c r="D218" i="29" s="1"/>
  <c r="BE217" i="29"/>
  <c r="I217" i="29" s="1"/>
  <c r="H217" i="29" s="1"/>
  <c r="AI218" i="29"/>
  <c r="M218" i="29" s="1"/>
  <c r="Z217" i="29"/>
  <c r="AG218" i="29"/>
  <c r="G218" i="29" s="1"/>
  <c r="BJ217" i="29"/>
  <c r="X217" i="29" s="1"/>
  <c r="W217" i="29" s="1"/>
  <c r="BS216" i="29"/>
  <c r="AL218" i="29"/>
  <c r="V218" i="29" s="1"/>
  <c r="BA219" i="29"/>
  <c r="AS219" i="29"/>
  <c r="B219" i="29"/>
  <c r="AD219" i="29" s="1"/>
  <c r="AJ219" i="29" s="1"/>
  <c r="P219" i="29" s="1"/>
  <c r="AZ219" i="29"/>
  <c r="AR219" i="29"/>
  <c r="AY219" i="29"/>
  <c r="AQ219" i="29"/>
  <c r="AW219" i="29"/>
  <c r="AO219" i="29"/>
  <c r="AV219" i="29"/>
  <c r="AN219" i="29"/>
  <c r="BC219" i="29"/>
  <c r="AU219" i="29"/>
  <c r="AC220" i="29"/>
  <c r="BB219" i="29"/>
  <c r="AX219" i="29"/>
  <c r="AP219" i="29"/>
  <c r="C219" i="29"/>
  <c r="AE219" i="29" s="1"/>
  <c r="AT219" i="29"/>
  <c r="BF217" i="29"/>
  <c r="L217" i="29" s="1"/>
  <c r="K217" i="29" s="1"/>
  <c r="AG811" i="29" l="1"/>
  <c r="G811" i="29" s="1"/>
  <c r="BO811" i="29" s="1"/>
  <c r="V811" i="29"/>
  <c r="BT809" i="29"/>
  <c r="BO809" i="29"/>
  <c r="AB808" i="29"/>
  <c r="AM811" i="29"/>
  <c r="Y811" i="29" s="1"/>
  <c r="BK811" i="29" s="1"/>
  <c r="AA811" i="29" s="1"/>
  <c r="BU811" i="29" s="1"/>
  <c r="BQ810" i="29"/>
  <c r="AK811" i="29"/>
  <c r="S811" i="29" s="1"/>
  <c r="AI811" i="29"/>
  <c r="M811" i="29" s="1"/>
  <c r="BG811" i="29" s="1"/>
  <c r="O811" i="29" s="1"/>
  <c r="N811" i="29" s="1"/>
  <c r="BJ811" i="29"/>
  <c r="X811" i="29" s="1"/>
  <c r="W811" i="29" s="1"/>
  <c r="Z809" i="29"/>
  <c r="BL809" i="29"/>
  <c r="BD811" i="29"/>
  <c r="F811" i="29" s="1"/>
  <c r="E811" i="29" s="1"/>
  <c r="AR812" i="29"/>
  <c r="AZ812" i="29"/>
  <c r="AC813" i="29"/>
  <c r="AS812" i="29"/>
  <c r="BA812" i="29"/>
  <c r="AU812" i="29"/>
  <c r="BC812" i="29"/>
  <c r="B812" i="29"/>
  <c r="AD812" i="29" s="1"/>
  <c r="AJ812" i="29" s="1"/>
  <c r="AO812" i="29"/>
  <c r="BB812" i="29"/>
  <c r="C812" i="29"/>
  <c r="AE812" i="29" s="1"/>
  <c r="AP812" i="29"/>
  <c r="AQ812" i="29"/>
  <c r="AT812" i="29"/>
  <c r="AV812" i="29"/>
  <c r="AW812" i="29"/>
  <c r="AX812" i="29"/>
  <c r="AN812" i="29"/>
  <c r="AY812" i="29"/>
  <c r="BE810" i="29"/>
  <c r="I810" i="29" s="1"/>
  <c r="H810" i="29" s="1"/>
  <c r="BD810" i="29"/>
  <c r="F810" i="29" s="1"/>
  <c r="E810" i="29" s="1"/>
  <c r="AJ811" i="29"/>
  <c r="P811" i="29" s="1"/>
  <c r="BN809" i="29"/>
  <c r="BH810" i="29"/>
  <c r="R810" i="29" s="1"/>
  <c r="Q810" i="29" s="1"/>
  <c r="AH811" i="29"/>
  <c r="J811" i="29" s="1"/>
  <c r="BJ810" i="29"/>
  <c r="X810" i="29" s="1"/>
  <c r="W810" i="29" s="1"/>
  <c r="BU809" i="29"/>
  <c r="BF810" i="29"/>
  <c r="L810" i="29" s="1"/>
  <c r="K810" i="29" s="1"/>
  <c r="BE811" i="29"/>
  <c r="I811" i="29" s="1"/>
  <c r="H811" i="29" s="1"/>
  <c r="BK810" i="29"/>
  <c r="AA810" i="29" s="1"/>
  <c r="BU810" i="29" s="1"/>
  <c r="BI810" i="29"/>
  <c r="U810" i="29" s="1"/>
  <c r="T810" i="29" s="1"/>
  <c r="BR809" i="29"/>
  <c r="BP217" i="29"/>
  <c r="AG219" i="29"/>
  <c r="G219" i="29" s="1"/>
  <c r="BO217" i="29"/>
  <c r="AF219" i="29"/>
  <c r="D219" i="29" s="1"/>
  <c r="AI219" i="29"/>
  <c r="M219" i="29" s="1"/>
  <c r="BG219" i="29" s="1"/>
  <c r="O219" i="29" s="1"/>
  <c r="N219" i="29" s="1"/>
  <c r="AK219" i="29"/>
  <c r="S219" i="29" s="1"/>
  <c r="AM219" i="29"/>
  <c r="Y219" i="29" s="1"/>
  <c r="BK219" i="29" s="1"/>
  <c r="AA219" i="29" s="1"/>
  <c r="BU219" i="29" s="1"/>
  <c r="AH219" i="29"/>
  <c r="J219" i="29" s="1"/>
  <c r="BN217" i="29"/>
  <c r="AL219" i="29"/>
  <c r="V219" i="29" s="1"/>
  <c r="BL217" i="29"/>
  <c r="BR217" i="29"/>
  <c r="BG218" i="29"/>
  <c r="O218" i="29" s="1"/>
  <c r="N218" i="29" s="1"/>
  <c r="BJ218" i="29"/>
  <c r="X218" i="29" s="1"/>
  <c r="W218" i="29" s="1"/>
  <c r="BH218" i="29"/>
  <c r="R218" i="29" s="1"/>
  <c r="Q218" i="29" s="1"/>
  <c r="BS218" i="29"/>
  <c r="AC221" i="29"/>
  <c r="AX220" i="29"/>
  <c r="AP220" i="29"/>
  <c r="AW220" i="29"/>
  <c r="AO220" i="29"/>
  <c r="AV220" i="29"/>
  <c r="AN220" i="29"/>
  <c r="BB220" i="29"/>
  <c r="AT220" i="29"/>
  <c r="C220" i="29"/>
  <c r="AE220" i="29" s="1"/>
  <c r="BA220" i="29"/>
  <c r="AS220" i="29"/>
  <c r="B220" i="29"/>
  <c r="AD220" i="29" s="1"/>
  <c r="AJ220" i="29" s="1"/>
  <c r="AZ220" i="29"/>
  <c r="AR220" i="29"/>
  <c r="BC220" i="29"/>
  <c r="AY220" i="29"/>
  <c r="AU220" i="29"/>
  <c r="AQ220" i="29"/>
  <c r="BT217" i="29"/>
  <c r="BD218" i="29"/>
  <c r="F218" i="29" s="1"/>
  <c r="E218" i="29" s="1"/>
  <c r="BK218" i="29"/>
  <c r="AA218" i="29" s="1"/>
  <c r="BU218" i="29" s="1"/>
  <c r="BF218" i="29"/>
  <c r="L218" i="29" s="1"/>
  <c r="K218" i="29" s="1"/>
  <c r="BP218" i="29"/>
  <c r="BH219" i="29"/>
  <c r="R219" i="29" s="1"/>
  <c r="Q219" i="29" s="1"/>
  <c r="BE218" i="29"/>
  <c r="I218" i="29" s="1"/>
  <c r="H218" i="29" s="1"/>
  <c r="E216" i="29"/>
  <c r="BN216" i="29"/>
  <c r="AB216" i="29" s="1"/>
  <c r="P812" i="29" l="1"/>
  <c r="BS810" i="29"/>
  <c r="BP810" i="29"/>
  <c r="BT811" i="29"/>
  <c r="BN810" i="29"/>
  <c r="BQ218" i="29"/>
  <c r="BI811" i="29"/>
  <c r="U811" i="29" s="1"/>
  <c r="T811" i="29" s="1"/>
  <c r="AB217" i="29"/>
  <c r="BR219" i="29"/>
  <c r="BR810" i="29"/>
  <c r="BH812" i="29"/>
  <c r="R812" i="29" s="1"/>
  <c r="Q812" i="29" s="1"/>
  <c r="AL812" i="29"/>
  <c r="V812" i="29" s="1"/>
  <c r="AM812" i="29"/>
  <c r="Y812" i="29" s="1"/>
  <c r="BQ811" i="29"/>
  <c r="BL811" i="29"/>
  <c r="Z811" i="29"/>
  <c r="AI812" i="29"/>
  <c r="M812" i="29" s="1"/>
  <c r="AB809" i="29"/>
  <c r="AK812" i="29"/>
  <c r="S812" i="29" s="1"/>
  <c r="BN811" i="29"/>
  <c r="BP811" i="29"/>
  <c r="BF811" i="29"/>
  <c r="L811" i="29" s="1"/>
  <c r="K811" i="29" s="1"/>
  <c r="AF812" i="29"/>
  <c r="D812" i="29" s="1"/>
  <c r="BH811" i="29"/>
  <c r="R811" i="29" s="1"/>
  <c r="Q811" i="29" s="1"/>
  <c r="BO810" i="29"/>
  <c r="AH812" i="29"/>
  <c r="J812" i="29" s="1"/>
  <c r="AS813" i="29"/>
  <c r="BA813" i="29"/>
  <c r="AT813" i="29"/>
  <c r="BB813" i="29"/>
  <c r="AN813" i="29"/>
  <c r="AV813" i="29"/>
  <c r="AU813" i="29"/>
  <c r="AW813" i="29"/>
  <c r="AX813" i="29"/>
  <c r="AC814" i="29"/>
  <c r="AY813" i="29"/>
  <c r="B813" i="29"/>
  <c r="AD813" i="29" s="1"/>
  <c r="AF813" i="29" s="1"/>
  <c r="D813" i="29" s="1"/>
  <c r="AO813" i="29"/>
  <c r="AZ813" i="29"/>
  <c r="C813" i="29"/>
  <c r="AE813" i="29" s="1"/>
  <c r="AP813" i="29"/>
  <c r="BC813" i="29"/>
  <c r="AQ813" i="29"/>
  <c r="AR813" i="29"/>
  <c r="AG812" i="29"/>
  <c r="G812" i="29" s="1"/>
  <c r="Z810" i="29"/>
  <c r="BL810" i="29"/>
  <c r="BT810" i="29"/>
  <c r="BR218" i="29"/>
  <c r="BN218" i="29"/>
  <c r="AI220" i="29"/>
  <c r="M220" i="29" s="1"/>
  <c r="BG220" i="29" s="1"/>
  <c r="O220" i="29" s="1"/>
  <c r="AH220" i="29"/>
  <c r="J220" i="29" s="1"/>
  <c r="BO218" i="29"/>
  <c r="BC221" i="29"/>
  <c r="AU221" i="29"/>
  <c r="BB221" i="29"/>
  <c r="AT221" i="29"/>
  <c r="C221" i="29"/>
  <c r="AE221" i="29" s="1"/>
  <c r="BA221" i="29"/>
  <c r="AS221" i="29"/>
  <c r="B221" i="29"/>
  <c r="AD221" i="29" s="1"/>
  <c r="AL221" i="29" s="1"/>
  <c r="V221" i="29" s="1"/>
  <c r="AY221" i="29"/>
  <c r="AQ221" i="29"/>
  <c r="AC222" i="29"/>
  <c r="AX221" i="29"/>
  <c r="AP221" i="29"/>
  <c r="AW221" i="29"/>
  <c r="AO221" i="29"/>
  <c r="AZ221" i="29"/>
  <c r="AV221" i="29"/>
  <c r="AR221" i="29"/>
  <c r="AN221" i="29"/>
  <c r="BE219" i="29"/>
  <c r="I219" i="29" s="1"/>
  <c r="H219" i="29" s="1"/>
  <c r="BL218" i="29"/>
  <c r="Z218" i="29"/>
  <c r="AL220" i="29"/>
  <c r="V220" i="29" s="1"/>
  <c r="BF219" i="29"/>
  <c r="L219" i="29" s="1"/>
  <c r="K219" i="29" s="1"/>
  <c r="BT218" i="29"/>
  <c r="AM220" i="29"/>
  <c r="Y220" i="29" s="1"/>
  <c r="BJ219" i="29"/>
  <c r="X219" i="29" s="1"/>
  <c r="W219" i="29" s="1"/>
  <c r="BD219" i="29"/>
  <c r="F219" i="29" s="1"/>
  <c r="E219" i="29" s="1"/>
  <c r="AK220" i="29"/>
  <c r="S220" i="29" s="1"/>
  <c r="BI219" i="29"/>
  <c r="U219" i="29" s="1"/>
  <c r="T219" i="29" s="1"/>
  <c r="P220" i="29"/>
  <c r="Z219" i="29"/>
  <c r="AF220" i="29"/>
  <c r="D220" i="29" s="1"/>
  <c r="AG220" i="29"/>
  <c r="G220" i="29" s="1"/>
  <c r="BQ219" i="29"/>
  <c r="AB810" i="29" l="1"/>
  <c r="AB218" i="29"/>
  <c r="BS811" i="29"/>
  <c r="BD813" i="29"/>
  <c r="F813" i="29" s="1"/>
  <c r="E813" i="29" s="1"/>
  <c r="AJ813" i="29"/>
  <c r="P813" i="29" s="1"/>
  <c r="BR811" i="29"/>
  <c r="BG812" i="29"/>
  <c r="O812" i="29" s="1"/>
  <c r="N812" i="29" s="1"/>
  <c r="BE812" i="29"/>
  <c r="I812" i="29" s="1"/>
  <c r="H812" i="29" s="1"/>
  <c r="AI813" i="29"/>
  <c r="M813" i="29" s="1"/>
  <c r="AL813" i="29"/>
  <c r="V813" i="29" s="1"/>
  <c r="BD812" i="29"/>
  <c r="F812" i="29" s="1"/>
  <c r="E812" i="29" s="1"/>
  <c r="AG813" i="29"/>
  <c r="G813" i="29" s="1"/>
  <c r="AH813" i="29"/>
  <c r="J813" i="29" s="1"/>
  <c r="BK812" i="29"/>
  <c r="AA812" i="29" s="1"/>
  <c r="BU812" i="29" s="1"/>
  <c r="AB811" i="29"/>
  <c r="BJ812" i="29"/>
  <c r="X812" i="29" s="1"/>
  <c r="W812" i="29" s="1"/>
  <c r="AT814" i="29"/>
  <c r="BB814" i="29"/>
  <c r="AU814" i="29"/>
  <c r="BC814" i="29"/>
  <c r="AO814" i="29"/>
  <c r="AW814" i="29"/>
  <c r="B814" i="29"/>
  <c r="AD814" i="29" s="1"/>
  <c r="AK814" i="29" s="1"/>
  <c r="S814" i="29" s="1"/>
  <c r="AN814" i="29"/>
  <c r="AZ814" i="29"/>
  <c r="C814" i="29"/>
  <c r="AE814" i="29" s="1"/>
  <c r="AP814" i="29"/>
  <c r="BA814" i="29"/>
  <c r="AQ814" i="29"/>
  <c r="AR814" i="29"/>
  <c r="AS814" i="29"/>
  <c r="AV814" i="29"/>
  <c r="AX814" i="29"/>
  <c r="AC815" i="29"/>
  <c r="AY814" i="29"/>
  <c r="BF812" i="29"/>
  <c r="L812" i="29" s="1"/>
  <c r="K812" i="29" s="1"/>
  <c r="BI812" i="29"/>
  <c r="U812" i="29" s="1"/>
  <c r="T812" i="29" s="1"/>
  <c r="BR812" i="29"/>
  <c r="AM813" i="29"/>
  <c r="Y813" i="29" s="1"/>
  <c r="AK813" i="29"/>
  <c r="S813" i="29" s="1"/>
  <c r="BT219" i="29"/>
  <c r="BO219" i="29"/>
  <c r="AF221" i="29"/>
  <c r="BS219" i="29"/>
  <c r="AK221" i="29"/>
  <c r="S221" i="29" s="1"/>
  <c r="BI221" i="29" s="1"/>
  <c r="U221" i="29" s="1"/>
  <c r="T221" i="29" s="1"/>
  <c r="N220" i="29"/>
  <c r="BQ220" i="29"/>
  <c r="AM221" i="29"/>
  <c r="Y221" i="29" s="1"/>
  <c r="BK221" i="29" s="1"/>
  <c r="AA221" i="29" s="1"/>
  <c r="Z221" i="29" s="1"/>
  <c r="AI221" i="29"/>
  <c r="M221" i="29" s="1"/>
  <c r="BG221" i="29" s="1"/>
  <c r="O221" i="29" s="1"/>
  <c r="N221" i="29" s="1"/>
  <c r="AJ221" i="29"/>
  <c r="P221" i="29" s="1"/>
  <c r="BJ220" i="29"/>
  <c r="X220" i="29" s="1"/>
  <c r="W220" i="29" s="1"/>
  <c r="BK220" i="29"/>
  <c r="AA220" i="29" s="1"/>
  <c r="BU220" i="29" s="1"/>
  <c r="D221" i="29"/>
  <c r="BH220" i="29"/>
  <c r="R220" i="29" s="1"/>
  <c r="Q220" i="29" s="1"/>
  <c r="AZ222" i="29"/>
  <c r="AR222" i="29"/>
  <c r="AY222" i="29"/>
  <c r="AQ222" i="29"/>
  <c r="AC223" i="29"/>
  <c r="AX222" i="29"/>
  <c r="AP222" i="29"/>
  <c r="AV222" i="29"/>
  <c r="AN222" i="29"/>
  <c r="BC222" i="29"/>
  <c r="AU222" i="29"/>
  <c r="BB222" i="29"/>
  <c r="AT222" i="29"/>
  <c r="C222" i="29"/>
  <c r="AE222" i="29" s="1"/>
  <c r="AW222" i="29"/>
  <c r="AS222" i="29"/>
  <c r="BA222" i="29"/>
  <c r="AO222" i="29"/>
  <c r="B222" i="29"/>
  <c r="AD222" i="29" s="1"/>
  <c r="AM222" i="29" s="1"/>
  <c r="BE220" i="29"/>
  <c r="I220" i="29" s="1"/>
  <c r="H220" i="29" s="1"/>
  <c r="BI220" i="29"/>
  <c r="U220" i="29" s="1"/>
  <c r="T220" i="29" s="1"/>
  <c r="AG221" i="29"/>
  <c r="G221" i="29" s="1"/>
  <c r="BL219" i="29"/>
  <c r="BD220" i="29"/>
  <c r="F220" i="29" s="1"/>
  <c r="E220" i="29" s="1"/>
  <c r="BN219" i="29"/>
  <c r="BP219" i="29"/>
  <c r="AH221" i="29"/>
  <c r="J221" i="29" s="1"/>
  <c r="BJ221" i="29"/>
  <c r="X221" i="29" s="1"/>
  <c r="W221" i="29" s="1"/>
  <c r="BF220" i="29"/>
  <c r="L220" i="29" s="1"/>
  <c r="K220" i="29" s="1"/>
  <c r="BQ812" i="29" l="1"/>
  <c r="BN813" i="29"/>
  <c r="BI814" i="29"/>
  <c r="U814" i="29" s="1"/>
  <c r="T814" i="29" s="1"/>
  <c r="BI813" i="29"/>
  <c r="U813" i="29" s="1"/>
  <c r="T813" i="29" s="1"/>
  <c r="AI814" i="29"/>
  <c r="M814" i="29" s="1"/>
  <c r="BP812" i="29"/>
  <c r="AM814" i="29"/>
  <c r="Y814" i="29" s="1"/>
  <c r="BL812" i="29"/>
  <c r="Z812" i="29"/>
  <c r="BO812" i="29"/>
  <c r="AH814" i="29"/>
  <c r="J814" i="29" s="1"/>
  <c r="BF813" i="29"/>
  <c r="L813" i="29" s="1"/>
  <c r="K813" i="29" s="1"/>
  <c r="BE813" i="29"/>
  <c r="I813" i="29" s="1"/>
  <c r="H813" i="29" s="1"/>
  <c r="BK813" i="29"/>
  <c r="AA813" i="29" s="1"/>
  <c r="BU813" i="29" s="1"/>
  <c r="AU815" i="29"/>
  <c r="BC815" i="29"/>
  <c r="B815" i="29"/>
  <c r="AD815" i="29" s="1"/>
  <c r="AF815" i="29" s="1"/>
  <c r="AP815" i="29"/>
  <c r="AX815" i="29"/>
  <c r="AQ815" i="29"/>
  <c r="BA815" i="29"/>
  <c r="AR815" i="29"/>
  <c r="BB815" i="29"/>
  <c r="AS815" i="29"/>
  <c r="AT815" i="29"/>
  <c r="AC816" i="29"/>
  <c r="AV815" i="29"/>
  <c r="C815" i="29"/>
  <c r="AE815" i="29" s="1"/>
  <c r="AW815" i="29"/>
  <c r="AN815" i="29"/>
  <c r="AY815" i="29"/>
  <c r="AZ815" i="29"/>
  <c r="AO815" i="29"/>
  <c r="AF814" i="29"/>
  <c r="D814" i="29" s="1"/>
  <c r="AL814" i="29"/>
  <c r="V814" i="29" s="1"/>
  <c r="BN812" i="29"/>
  <c r="BH813" i="29"/>
  <c r="R813" i="29" s="1"/>
  <c r="Q813" i="29" s="1"/>
  <c r="BS812" i="29"/>
  <c r="AJ814" i="29"/>
  <c r="P814" i="29" s="1"/>
  <c r="AG814" i="29"/>
  <c r="G814" i="29" s="1"/>
  <c r="BT812" i="29"/>
  <c r="BJ813" i="29"/>
  <c r="X813" i="29" s="1"/>
  <c r="W813" i="29" s="1"/>
  <c r="BT813" i="29"/>
  <c r="BG813" i="29"/>
  <c r="O813" i="29" s="1"/>
  <c r="N813" i="29" s="1"/>
  <c r="BP220" i="29"/>
  <c r="BO220" i="29"/>
  <c r="BN220" i="29"/>
  <c r="AB219" i="29"/>
  <c r="BT220" i="29"/>
  <c r="BT221" i="29"/>
  <c r="BR220" i="29"/>
  <c r="AF222" i="29"/>
  <c r="D222" i="29" s="1"/>
  <c r="BU221" i="29"/>
  <c r="AG222" i="29"/>
  <c r="G222" i="29" s="1"/>
  <c r="BE222" i="29" s="1"/>
  <c r="I222" i="29" s="1"/>
  <c r="H222" i="29" s="1"/>
  <c r="AL222" i="29"/>
  <c r="V222" i="29" s="1"/>
  <c r="BJ222" i="29" s="1"/>
  <c r="X222" i="29" s="1"/>
  <c r="W222" i="29" s="1"/>
  <c r="BS220" i="29"/>
  <c r="AJ222" i="29"/>
  <c r="P222" i="29" s="1"/>
  <c r="BD221" i="29"/>
  <c r="AW223" i="29"/>
  <c r="AO223" i="29"/>
  <c r="AV223" i="29"/>
  <c r="AN223" i="29"/>
  <c r="BC223" i="29"/>
  <c r="AU223" i="29"/>
  <c r="BA223" i="29"/>
  <c r="AS223" i="29"/>
  <c r="B223" i="29"/>
  <c r="AD223" i="29" s="1"/>
  <c r="AM223" i="29" s="1"/>
  <c r="Y223" i="29" s="1"/>
  <c r="AZ223" i="29"/>
  <c r="AR223" i="29"/>
  <c r="AY223" i="29"/>
  <c r="AQ223" i="29"/>
  <c r="AT223" i="29"/>
  <c r="AP223" i="29"/>
  <c r="C223" i="29"/>
  <c r="AE223" i="29" s="1"/>
  <c r="AC224" i="29"/>
  <c r="BB223" i="29"/>
  <c r="AX223" i="29"/>
  <c r="BS221" i="29"/>
  <c r="BQ221" i="29"/>
  <c r="AI222" i="29"/>
  <c r="M222" i="29" s="1"/>
  <c r="BL220" i="29"/>
  <c r="Z220" i="29"/>
  <c r="Y222" i="29"/>
  <c r="BK222" i="29" s="1"/>
  <c r="AA222" i="29" s="1"/>
  <c r="BH221" i="29"/>
  <c r="R221" i="29" s="1"/>
  <c r="Q221" i="29" s="1"/>
  <c r="AK222" i="29"/>
  <c r="S222" i="29" s="1"/>
  <c r="BF221" i="29"/>
  <c r="L221" i="29" s="1"/>
  <c r="K221" i="29" s="1"/>
  <c r="BP221" i="29"/>
  <c r="BE221" i="29"/>
  <c r="I221" i="29" s="1"/>
  <c r="H221" i="29" s="1"/>
  <c r="AH222" i="29"/>
  <c r="J222" i="29" s="1"/>
  <c r="BQ813" i="29" l="1"/>
  <c r="AB220" i="29"/>
  <c r="BR813" i="29"/>
  <c r="D815" i="29"/>
  <c r="BD815" i="29" s="1"/>
  <c r="F815" i="29" s="1"/>
  <c r="E815" i="29" s="1"/>
  <c r="BF814" i="29"/>
  <c r="L814" i="29" s="1"/>
  <c r="K814" i="29" s="1"/>
  <c r="AB812" i="29"/>
  <c r="AL815" i="29"/>
  <c r="V815" i="29" s="1"/>
  <c r="AI815" i="29"/>
  <c r="M815" i="29" s="1"/>
  <c r="BK814" i="29"/>
  <c r="AA814" i="29" s="1"/>
  <c r="BJ814" i="29"/>
  <c r="X814" i="29" s="1"/>
  <c r="W814" i="29" s="1"/>
  <c r="AH815" i="29"/>
  <c r="J815" i="29" s="1"/>
  <c r="BO813" i="29"/>
  <c r="BD814" i="29"/>
  <c r="F814" i="29" s="1"/>
  <c r="E814" i="29" s="1"/>
  <c r="BG814" i="29"/>
  <c r="O814" i="29" s="1"/>
  <c r="N814" i="29" s="1"/>
  <c r="AN816" i="29"/>
  <c r="AV816" i="29"/>
  <c r="C816" i="29"/>
  <c r="AE816" i="29" s="1"/>
  <c r="AQ816" i="29"/>
  <c r="AY816" i="29"/>
  <c r="AT816" i="29"/>
  <c r="AC817" i="29"/>
  <c r="AU816" i="29"/>
  <c r="AW816" i="29"/>
  <c r="AX816" i="29"/>
  <c r="AO816" i="29"/>
  <c r="AZ816" i="29"/>
  <c r="AP816" i="29"/>
  <c r="BA816" i="29"/>
  <c r="AR816" i="29"/>
  <c r="BB816" i="29"/>
  <c r="B816" i="29"/>
  <c r="AD816" i="29" s="1"/>
  <c r="AJ816" i="29" s="1"/>
  <c r="P816" i="29" s="1"/>
  <c r="AS816" i="29"/>
  <c r="BC816" i="29"/>
  <c r="BE814" i="29"/>
  <c r="I814" i="29" s="1"/>
  <c r="H814" i="29" s="1"/>
  <c r="AK815" i="29"/>
  <c r="S815" i="29" s="1"/>
  <c r="AG815" i="29"/>
  <c r="G815" i="29" s="1"/>
  <c r="BP813" i="29"/>
  <c r="BS813" i="29"/>
  <c r="BR814" i="29"/>
  <c r="BH814" i="29"/>
  <c r="R814" i="29" s="1"/>
  <c r="Q814" i="29" s="1"/>
  <c r="AM815" i="29"/>
  <c r="Y815" i="29" s="1"/>
  <c r="AJ815" i="29"/>
  <c r="P815" i="29" s="1"/>
  <c r="BL813" i="29"/>
  <c r="Z813" i="29"/>
  <c r="BS814" i="29"/>
  <c r="BD222" i="29"/>
  <c r="F222" i="29" s="1"/>
  <c r="E222" i="29" s="1"/>
  <c r="BT222" i="29"/>
  <c r="BU222" i="29"/>
  <c r="Z222" i="29"/>
  <c r="AL223" i="29"/>
  <c r="V223" i="29" s="1"/>
  <c r="BK223" i="29"/>
  <c r="AA223" i="29" s="1"/>
  <c r="BU223" i="29" s="1"/>
  <c r="BH222" i="29"/>
  <c r="R222" i="29" s="1"/>
  <c r="Q222" i="29" s="1"/>
  <c r="BC224" i="29"/>
  <c r="AC225" i="29"/>
  <c r="BB224" i="29"/>
  <c r="AT224" i="29"/>
  <c r="C224" i="29"/>
  <c r="AE224" i="29" s="1"/>
  <c r="BA224" i="29"/>
  <c r="AS224" i="29"/>
  <c r="B224" i="29"/>
  <c r="AD224" i="29" s="1"/>
  <c r="AK224" i="29" s="1"/>
  <c r="AZ224" i="29"/>
  <c r="AR224" i="29"/>
  <c r="AX224" i="29"/>
  <c r="AP224" i="29"/>
  <c r="AW224" i="29"/>
  <c r="AO224" i="29"/>
  <c r="AV224" i="29"/>
  <c r="AN224" i="29"/>
  <c r="AY224" i="29"/>
  <c r="AQ224" i="29"/>
  <c r="AU224" i="29"/>
  <c r="BG222" i="29"/>
  <c r="O222" i="29" s="1"/>
  <c r="N222" i="29" s="1"/>
  <c r="BQ222" i="29"/>
  <c r="AK223" i="29"/>
  <c r="S223" i="29" s="1"/>
  <c r="BI222" i="29"/>
  <c r="U222" i="29" s="1"/>
  <c r="T222" i="29" s="1"/>
  <c r="BS222" i="29"/>
  <c r="AJ223" i="29"/>
  <c r="P223" i="29" s="1"/>
  <c r="F221" i="29"/>
  <c r="BL221" i="29"/>
  <c r="AF223" i="29"/>
  <c r="D223" i="29" s="1"/>
  <c r="BF222" i="29"/>
  <c r="L222" i="29" s="1"/>
  <c r="K222" i="29" s="1"/>
  <c r="AG223" i="29"/>
  <c r="G223" i="29" s="1"/>
  <c r="AH223" i="29"/>
  <c r="J223" i="29" s="1"/>
  <c r="BO221" i="29"/>
  <c r="BR221" i="29"/>
  <c r="BO222" i="29"/>
  <c r="AI223" i="29"/>
  <c r="M223" i="29" s="1"/>
  <c r="BQ814" i="29" l="1"/>
  <c r="BT814" i="29"/>
  <c r="BL222" i="29"/>
  <c r="BP814" i="29"/>
  <c r="BH816" i="29"/>
  <c r="R816" i="29" s="1"/>
  <c r="Q816" i="29" s="1"/>
  <c r="BE815" i="29"/>
  <c r="I815" i="29" s="1"/>
  <c r="H815" i="29" s="1"/>
  <c r="AM816" i="29"/>
  <c r="Y816" i="29" s="1"/>
  <c r="Z814" i="29"/>
  <c r="BL814" i="29"/>
  <c r="BG815" i="29"/>
  <c r="O815" i="29" s="1"/>
  <c r="N815" i="29" s="1"/>
  <c r="BH815" i="29"/>
  <c r="R815" i="29" s="1"/>
  <c r="Q815" i="29" s="1"/>
  <c r="BO814" i="29"/>
  <c r="AG816" i="29"/>
  <c r="G816" i="29" s="1"/>
  <c r="AL816" i="29"/>
  <c r="V816" i="29" s="1"/>
  <c r="AI816" i="29"/>
  <c r="M816" i="29" s="1"/>
  <c r="BN814" i="29"/>
  <c r="BJ815" i="29"/>
  <c r="X815" i="29" s="1"/>
  <c r="W815" i="29" s="1"/>
  <c r="AB813" i="29"/>
  <c r="BK815" i="29"/>
  <c r="AA815" i="29" s="1"/>
  <c r="BU815" i="29" s="1"/>
  <c r="AK816" i="29"/>
  <c r="S816" i="29" s="1"/>
  <c r="BF815" i="29"/>
  <c r="L815" i="29" s="1"/>
  <c r="K815" i="29" s="1"/>
  <c r="AO817" i="29"/>
  <c r="AW817" i="29"/>
  <c r="AR817" i="29"/>
  <c r="AZ817" i="29"/>
  <c r="AC818" i="29"/>
  <c r="AX817" i="29"/>
  <c r="AN817" i="29"/>
  <c r="AY817" i="29"/>
  <c r="AP817" i="29"/>
  <c r="BA817" i="29"/>
  <c r="AQ817" i="29"/>
  <c r="BB817" i="29"/>
  <c r="B817" i="29"/>
  <c r="AD817" i="29" s="1"/>
  <c r="AG817" i="29" s="1"/>
  <c r="AS817" i="29"/>
  <c r="BC817" i="29"/>
  <c r="C817" i="29"/>
  <c r="AE817" i="29" s="1"/>
  <c r="AI817" i="29"/>
  <c r="AT817" i="29"/>
  <c r="AU817" i="29"/>
  <c r="AV817" i="29"/>
  <c r="AH816" i="29"/>
  <c r="J816" i="29" s="1"/>
  <c r="AF816" i="29"/>
  <c r="D816" i="29" s="1"/>
  <c r="BI815" i="29"/>
  <c r="U815" i="29" s="1"/>
  <c r="T815" i="29" s="1"/>
  <c r="BU814" i="29"/>
  <c r="BN815" i="29"/>
  <c r="BR222" i="29"/>
  <c r="S224" i="29"/>
  <c r="BI224" i="29" s="1"/>
  <c r="U224" i="29" s="1"/>
  <c r="T224" i="29" s="1"/>
  <c r="BP222" i="29"/>
  <c r="BN222" i="29"/>
  <c r="AI224" i="29"/>
  <c r="M224" i="29" s="1"/>
  <c r="AF224" i="29"/>
  <c r="D224" i="29" s="1"/>
  <c r="BE223" i="29"/>
  <c r="I223" i="29" s="1"/>
  <c r="H223" i="29" s="1"/>
  <c r="AH224" i="29"/>
  <c r="J224" i="29" s="1"/>
  <c r="Z223" i="29"/>
  <c r="AM224" i="29"/>
  <c r="Y224" i="29" s="1"/>
  <c r="BG223" i="29"/>
  <c r="O223" i="29" s="1"/>
  <c r="N223" i="29" s="1"/>
  <c r="BJ223" i="29"/>
  <c r="X223" i="29" s="1"/>
  <c r="W223" i="29" s="1"/>
  <c r="BI223" i="29"/>
  <c r="U223" i="29" s="1"/>
  <c r="T223" i="29" s="1"/>
  <c r="AG224" i="29"/>
  <c r="G224" i="29" s="1"/>
  <c r="E221" i="29"/>
  <c r="BN221" i="29"/>
  <c r="AB221" i="29" s="1"/>
  <c r="AL224" i="29"/>
  <c r="V224" i="29" s="1"/>
  <c r="AZ225" i="29"/>
  <c r="AR225" i="29"/>
  <c r="AY225" i="29"/>
  <c r="AQ225" i="29"/>
  <c r="AC226" i="29"/>
  <c r="AX225" i="29"/>
  <c r="AP225" i="29"/>
  <c r="AV225" i="29"/>
  <c r="AN225" i="29"/>
  <c r="BC225" i="29"/>
  <c r="AU225" i="29"/>
  <c r="BB225" i="29"/>
  <c r="BA225" i="29"/>
  <c r="AW225" i="29"/>
  <c r="AS225" i="29"/>
  <c r="AO225" i="29"/>
  <c r="C225" i="29"/>
  <c r="AE225" i="29" s="1"/>
  <c r="AT225" i="29"/>
  <c r="B225" i="29"/>
  <c r="AD225" i="29" s="1"/>
  <c r="AL225" i="29" s="1"/>
  <c r="BF223" i="29"/>
  <c r="L223" i="29" s="1"/>
  <c r="K223" i="29" s="1"/>
  <c r="BD223" i="29"/>
  <c r="F223" i="29" s="1"/>
  <c r="E223" i="29" s="1"/>
  <c r="BH223" i="29"/>
  <c r="R223" i="29" s="1"/>
  <c r="Q223" i="29" s="1"/>
  <c r="AJ224" i="29"/>
  <c r="P224" i="29" s="1"/>
  <c r="BQ815" i="29" l="1"/>
  <c r="M817" i="29"/>
  <c r="BS224" i="29"/>
  <c r="AB222" i="29"/>
  <c r="G817" i="29"/>
  <c r="BN223" i="29"/>
  <c r="BO223" i="29"/>
  <c r="AM817" i="29"/>
  <c r="Y817" i="29" s="1"/>
  <c r="BO815" i="29"/>
  <c r="AK817" i="29"/>
  <c r="S817" i="29" s="1"/>
  <c r="BI817" i="29" s="1"/>
  <c r="U817" i="29" s="1"/>
  <c r="T817" i="29" s="1"/>
  <c r="AF817" i="29"/>
  <c r="D817" i="29" s="1"/>
  <c r="BE817" i="29"/>
  <c r="I817" i="29" s="1"/>
  <c r="H817" i="29" s="1"/>
  <c r="BP815" i="29"/>
  <c r="AB814" i="29"/>
  <c r="BG817" i="29"/>
  <c r="O817" i="29" s="1"/>
  <c r="N817" i="29" s="1"/>
  <c r="BI816" i="29"/>
  <c r="U816" i="29" s="1"/>
  <c r="T816" i="29" s="1"/>
  <c r="BJ816" i="29"/>
  <c r="X816" i="29" s="1"/>
  <c r="W816" i="29" s="1"/>
  <c r="BS815" i="29"/>
  <c r="BE816" i="29"/>
  <c r="I816" i="29" s="1"/>
  <c r="H816" i="29" s="1"/>
  <c r="BK816" i="29"/>
  <c r="AA816" i="29" s="1"/>
  <c r="BG816" i="29"/>
  <c r="O816" i="29" s="1"/>
  <c r="N816" i="29" s="1"/>
  <c r="BD816" i="29"/>
  <c r="F816" i="29" s="1"/>
  <c r="E816" i="29" s="1"/>
  <c r="BF816" i="29"/>
  <c r="L816" i="29" s="1"/>
  <c r="K816" i="29" s="1"/>
  <c r="AJ817" i="29"/>
  <c r="P817" i="29" s="1"/>
  <c r="Z815" i="29"/>
  <c r="BL815" i="29"/>
  <c r="B818" i="29"/>
  <c r="AD818" i="29" s="1"/>
  <c r="AK818" i="29" s="1"/>
  <c r="S818" i="29" s="1"/>
  <c r="AP818" i="29"/>
  <c r="AX818" i="29"/>
  <c r="AS818" i="29"/>
  <c r="BA818" i="29"/>
  <c r="AQ818" i="29"/>
  <c r="BB818" i="29"/>
  <c r="AR818" i="29"/>
  <c r="BC818" i="29"/>
  <c r="C818" i="29"/>
  <c r="AE818" i="29" s="1"/>
  <c r="AT818" i="29"/>
  <c r="AU818" i="29"/>
  <c r="AC819" i="29"/>
  <c r="AV818" i="29"/>
  <c r="AW818" i="29"/>
  <c r="AN818" i="29"/>
  <c r="AY818" i="29"/>
  <c r="AO818" i="29"/>
  <c r="AZ818" i="29"/>
  <c r="AL817" i="29"/>
  <c r="V817" i="29" s="1"/>
  <c r="AH817" i="29"/>
  <c r="J817" i="29" s="1"/>
  <c r="BR815" i="29"/>
  <c r="BT815" i="29"/>
  <c r="BR816" i="29"/>
  <c r="BP223" i="29"/>
  <c r="BS223" i="29"/>
  <c r="BT223" i="29"/>
  <c r="V225" i="29"/>
  <c r="BJ225" i="29" s="1"/>
  <c r="X225" i="29" s="1"/>
  <c r="W225" i="29" s="1"/>
  <c r="BF224" i="29"/>
  <c r="L224" i="29" s="1"/>
  <c r="K224" i="29" s="1"/>
  <c r="AI225" i="29"/>
  <c r="M225" i="29" s="1"/>
  <c r="BR223" i="29"/>
  <c r="AG225" i="29"/>
  <c r="G225" i="29" s="1"/>
  <c r="BJ224" i="29"/>
  <c r="X224" i="29" s="1"/>
  <c r="W224" i="29" s="1"/>
  <c r="BQ223" i="29"/>
  <c r="BD224" i="29"/>
  <c r="F224" i="29" s="1"/>
  <c r="E224" i="29" s="1"/>
  <c r="AM225" i="29"/>
  <c r="Y225" i="29" s="1"/>
  <c r="AF225" i="29"/>
  <c r="D225" i="29" s="1"/>
  <c r="AH225" i="29"/>
  <c r="J225" i="29" s="1"/>
  <c r="BG224" i="29"/>
  <c r="O224" i="29" s="1"/>
  <c r="N224" i="29" s="1"/>
  <c r="BH224" i="29"/>
  <c r="R224" i="29" s="1"/>
  <c r="Q224" i="29" s="1"/>
  <c r="AJ225" i="29"/>
  <c r="P225" i="29" s="1"/>
  <c r="BK224" i="29"/>
  <c r="AA224" i="29" s="1"/>
  <c r="BU224" i="29" s="1"/>
  <c r="AK225" i="29"/>
  <c r="S225" i="29" s="1"/>
  <c r="AW226" i="29"/>
  <c r="AO226" i="29"/>
  <c r="AV226" i="29"/>
  <c r="AN226" i="29"/>
  <c r="BC226" i="29"/>
  <c r="AU226" i="29"/>
  <c r="BA226" i="29"/>
  <c r="AS226" i="29"/>
  <c r="B226" i="29"/>
  <c r="AD226" i="29" s="1"/>
  <c r="AK226" i="29" s="1"/>
  <c r="S226" i="29" s="1"/>
  <c r="AZ226" i="29"/>
  <c r="AR226" i="29"/>
  <c r="AC227" i="29"/>
  <c r="BB226" i="29"/>
  <c r="AY226" i="29"/>
  <c r="AT226" i="29"/>
  <c r="AQ226" i="29"/>
  <c r="AP226" i="29"/>
  <c r="AX226" i="29"/>
  <c r="C226" i="29"/>
  <c r="AE226" i="29" s="1"/>
  <c r="BE224" i="29"/>
  <c r="I224" i="29" s="1"/>
  <c r="H224" i="29" s="1"/>
  <c r="BL223" i="29"/>
  <c r="AB815" i="29" l="1"/>
  <c r="AM818" i="29"/>
  <c r="Y818" i="29" s="1"/>
  <c r="BP224" i="29"/>
  <c r="BN816" i="29"/>
  <c r="BO817" i="29"/>
  <c r="BQ817" i="29"/>
  <c r="AG818" i="29"/>
  <c r="G818" i="29" s="1"/>
  <c r="AL818" i="29"/>
  <c r="V818" i="29" s="1"/>
  <c r="BJ818" i="29" s="1"/>
  <c r="X818" i="29" s="1"/>
  <c r="W818" i="29" s="1"/>
  <c r="AJ818" i="29"/>
  <c r="P818" i="29" s="1"/>
  <c r="BH818" i="29" s="1"/>
  <c r="R818" i="29" s="1"/>
  <c r="Q818" i="29" s="1"/>
  <c r="BS817" i="29"/>
  <c r="BP816" i="29"/>
  <c r="BI818" i="29"/>
  <c r="U818" i="29" s="1"/>
  <c r="T818" i="29" s="1"/>
  <c r="BJ817" i="29"/>
  <c r="X817" i="29" s="1"/>
  <c r="W817" i="29" s="1"/>
  <c r="BE818" i="29"/>
  <c r="I818" i="29" s="1"/>
  <c r="H818" i="29" s="1"/>
  <c r="AH818" i="29"/>
  <c r="J818" i="29" s="1"/>
  <c r="BQ816" i="29"/>
  <c r="BT816" i="29"/>
  <c r="BK817" i="29"/>
  <c r="AA817" i="29" s="1"/>
  <c r="BU817" i="29" s="1"/>
  <c r="AF818" i="29"/>
  <c r="D818" i="29" s="1"/>
  <c r="C819" i="29"/>
  <c r="AE819" i="29" s="1"/>
  <c r="AQ819" i="29"/>
  <c r="AY819" i="29"/>
  <c r="AT819" i="29"/>
  <c r="BB819" i="29"/>
  <c r="AU819" i="29"/>
  <c r="AC820" i="29"/>
  <c r="AV819" i="29"/>
  <c r="AW819" i="29"/>
  <c r="AN819" i="29"/>
  <c r="AX819" i="29"/>
  <c r="AO819" i="29"/>
  <c r="AZ819" i="29"/>
  <c r="AP819" i="29"/>
  <c r="BA819" i="29"/>
  <c r="AR819" i="29"/>
  <c r="BC819" i="29"/>
  <c r="AS819" i="29"/>
  <c r="B819" i="29"/>
  <c r="AD819" i="29" s="1"/>
  <c r="AJ819" i="29" s="1"/>
  <c r="AI818" i="29"/>
  <c r="M818" i="29" s="1"/>
  <c r="BL816" i="29"/>
  <c r="Z816" i="29"/>
  <c r="BS816" i="29"/>
  <c r="BH817" i="29"/>
  <c r="R817" i="29" s="1"/>
  <c r="Q817" i="29" s="1"/>
  <c r="BU816" i="29"/>
  <c r="BD817" i="29"/>
  <c r="F817" i="29" s="1"/>
  <c r="E817" i="29" s="1"/>
  <c r="BK818" i="29"/>
  <c r="AA818" i="29" s="1"/>
  <c r="BF817" i="29"/>
  <c r="L817" i="29" s="1"/>
  <c r="K817" i="29" s="1"/>
  <c r="BO816" i="29"/>
  <c r="AB223" i="29"/>
  <c r="BT225" i="29"/>
  <c r="BO224" i="29"/>
  <c r="BR224" i="29"/>
  <c r="AG226" i="29"/>
  <c r="G226" i="29" s="1"/>
  <c r="BE226" i="29" s="1"/>
  <c r="I226" i="29" s="1"/>
  <c r="H226" i="29" s="1"/>
  <c r="AH226" i="29"/>
  <c r="J226" i="29" s="1"/>
  <c r="BF226" i="29" s="1"/>
  <c r="L226" i="29" s="1"/>
  <c r="K226" i="29" s="1"/>
  <c r="AF226" i="29"/>
  <c r="D226" i="29" s="1"/>
  <c r="BN224" i="29"/>
  <c r="AJ226" i="29"/>
  <c r="P226" i="29" s="1"/>
  <c r="BH226" i="29" s="1"/>
  <c r="R226" i="29" s="1"/>
  <c r="Q226" i="29" s="1"/>
  <c r="AL226" i="29"/>
  <c r="V226" i="29" s="1"/>
  <c r="AI226" i="29"/>
  <c r="M226" i="29" s="1"/>
  <c r="BG226" i="29" s="1"/>
  <c r="O226" i="29" s="1"/>
  <c r="N226" i="29" s="1"/>
  <c r="BF225" i="29"/>
  <c r="L225" i="29" s="1"/>
  <c r="K225" i="29" s="1"/>
  <c r="BE225" i="29"/>
  <c r="I225" i="29" s="1"/>
  <c r="H225" i="29" s="1"/>
  <c r="Z224" i="29"/>
  <c r="BL224" i="29"/>
  <c r="BH225" i="29"/>
  <c r="R225" i="29" s="1"/>
  <c r="Q225" i="29" s="1"/>
  <c r="BK225" i="29"/>
  <c r="AA225" i="29" s="1"/>
  <c r="BU225" i="29" s="1"/>
  <c r="BG225" i="29"/>
  <c r="O225" i="29" s="1"/>
  <c r="N225" i="29" s="1"/>
  <c r="BI225" i="29"/>
  <c r="U225" i="29" s="1"/>
  <c r="T225" i="29" s="1"/>
  <c r="BD225" i="29"/>
  <c r="F225" i="29" s="1"/>
  <c r="E225" i="29" s="1"/>
  <c r="BB227" i="29"/>
  <c r="AT227" i="29"/>
  <c r="C227" i="29"/>
  <c r="AE227" i="29" s="1"/>
  <c r="BA227" i="29"/>
  <c r="AS227" i="29"/>
  <c r="B227" i="29"/>
  <c r="AD227" i="29" s="1"/>
  <c r="AJ227" i="29" s="1"/>
  <c r="AZ227" i="29"/>
  <c r="AR227" i="29"/>
  <c r="AC228" i="29"/>
  <c r="AX227" i="29"/>
  <c r="AP227" i="29"/>
  <c r="AW227" i="29"/>
  <c r="AO227" i="29"/>
  <c r="BC227" i="29"/>
  <c r="AV227" i="29"/>
  <c r="AU227" i="29"/>
  <c r="AQ227" i="29"/>
  <c r="AY227" i="29"/>
  <c r="AN227" i="29"/>
  <c r="AM226" i="29"/>
  <c r="Y226" i="29" s="1"/>
  <c r="BK226" i="29" s="1"/>
  <c r="AA226" i="29" s="1"/>
  <c r="BI226" i="29"/>
  <c r="U226" i="29" s="1"/>
  <c r="T226" i="29" s="1"/>
  <c r="BQ224" i="29"/>
  <c r="BT224" i="29"/>
  <c r="BS818" i="29" l="1"/>
  <c r="P227" i="29"/>
  <c r="BR817" i="29"/>
  <c r="BO818" i="29"/>
  <c r="AB816" i="29"/>
  <c r="BP817" i="29"/>
  <c r="BS226" i="29"/>
  <c r="BP225" i="29"/>
  <c r="P819" i="29"/>
  <c r="BH819" i="29" s="1"/>
  <c r="R819" i="29" s="1"/>
  <c r="Q819" i="29" s="1"/>
  <c r="Z818" i="29"/>
  <c r="BL817" i="29"/>
  <c r="Z817" i="29"/>
  <c r="BU818" i="29"/>
  <c r="AM819" i="29"/>
  <c r="Y819" i="29" s="1"/>
  <c r="AL819" i="29"/>
  <c r="V819" i="29" s="1"/>
  <c r="AG819" i="29"/>
  <c r="G819" i="29" s="1"/>
  <c r="BG818" i="29"/>
  <c r="O818" i="29" s="1"/>
  <c r="N818" i="29" s="1"/>
  <c r="BT818" i="29"/>
  <c r="BN817" i="29"/>
  <c r="AF819" i="29"/>
  <c r="D819" i="29" s="1"/>
  <c r="AK819" i="29"/>
  <c r="S819" i="29" s="1"/>
  <c r="AR820" i="29"/>
  <c r="AZ820" i="29"/>
  <c r="AU820" i="29"/>
  <c r="BC820" i="29"/>
  <c r="AN820" i="29"/>
  <c r="AX820" i="29"/>
  <c r="AC821" i="29"/>
  <c r="AO820" i="29"/>
  <c r="AY820" i="29"/>
  <c r="AP820" i="29"/>
  <c r="BA820" i="29"/>
  <c r="AQ820" i="29"/>
  <c r="BB820" i="29"/>
  <c r="B820" i="29"/>
  <c r="AD820" i="29" s="1"/>
  <c r="AJ820" i="29" s="1"/>
  <c r="AS820" i="29"/>
  <c r="C820" i="29"/>
  <c r="AE820" i="29" s="1"/>
  <c r="AT820" i="29"/>
  <c r="AK820" i="29"/>
  <c r="AV820" i="29"/>
  <c r="AW820" i="29"/>
  <c r="AI819" i="29"/>
  <c r="M819" i="29" s="1"/>
  <c r="BR818" i="29"/>
  <c r="BT817" i="29"/>
  <c r="AH819" i="29"/>
  <c r="J819" i="29" s="1"/>
  <c r="BF818" i="29"/>
  <c r="L818" i="29" s="1"/>
  <c r="K818" i="29" s="1"/>
  <c r="BD818" i="29"/>
  <c r="F818" i="29" s="1"/>
  <c r="E818" i="29" s="1"/>
  <c r="BQ225" i="29"/>
  <c r="BR225" i="29"/>
  <c r="BR226" i="29"/>
  <c r="BO225" i="29"/>
  <c r="BP226" i="29"/>
  <c r="BJ226" i="29"/>
  <c r="X226" i="29" s="1"/>
  <c r="W226" i="29" s="1"/>
  <c r="BO226" i="29"/>
  <c r="BD226" i="29"/>
  <c r="F226" i="29" s="1"/>
  <c r="E226" i="29" s="1"/>
  <c r="AL227" i="29"/>
  <c r="V227" i="29" s="1"/>
  <c r="AB224" i="29"/>
  <c r="AI227" i="29"/>
  <c r="M227" i="29" s="1"/>
  <c r="BG227" i="29" s="1"/>
  <c r="O227" i="29" s="1"/>
  <c r="BH227" i="29"/>
  <c r="R227" i="29" s="1"/>
  <c r="Q227" i="29" s="1"/>
  <c r="BN225" i="29"/>
  <c r="AM227" i="29"/>
  <c r="Y227" i="29" s="1"/>
  <c r="AF227" i="29"/>
  <c r="D227" i="29" s="1"/>
  <c r="BS225" i="29"/>
  <c r="BL225" i="29"/>
  <c r="Z225" i="29"/>
  <c r="BU226" i="29"/>
  <c r="Z226" i="29"/>
  <c r="AY228" i="29"/>
  <c r="AQ228" i="29"/>
  <c r="AC229" i="29"/>
  <c r="AX228" i="29"/>
  <c r="AP228" i="29"/>
  <c r="AW228" i="29"/>
  <c r="AO228" i="29"/>
  <c r="BC228" i="29"/>
  <c r="AU228" i="29"/>
  <c r="BB228" i="29"/>
  <c r="AT228" i="29"/>
  <c r="C228" i="29"/>
  <c r="AE228" i="29" s="1"/>
  <c r="AN228" i="29"/>
  <c r="B228" i="29"/>
  <c r="AD228" i="29" s="1"/>
  <c r="AM228" i="29" s="1"/>
  <c r="Y228" i="29" s="1"/>
  <c r="AZ228" i="29"/>
  <c r="AV228" i="29"/>
  <c r="AS228" i="29"/>
  <c r="BA228" i="29"/>
  <c r="AR228" i="29"/>
  <c r="AK227" i="29"/>
  <c r="S227" i="29" s="1"/>
  <c r="AG227" i="29"/>
  <c r="G227" i="29" s="1"/>
  <c r="AH227" i="29"/>
  <c r="J227" i="29" s="1"/>
  <c r="BQ226" i="29"/>
  <c r="BR227" i="29" l="1"/>
  <c r="BN818" i="29"/>
  <c r="S820" i="29"/>
  <c r="BI820" i="29" s="1"/>
  <c r="U820" i="29" s="1"/>
  <c r="T820" i="29" s="1"/>
  <c r="P820" i="29"/>
  <c r="BH820" i="29"/>
  <c r="R820" i="29" s="1"/>
  <c r="Q820" i="29" s="1"/>
  <c r="BI819" i="29"/>
  <c r="U819" i="29" s="1"/>
  <c r="T819" i="29" s="1"/>
  <c r="BK819" i="29"/>
  <c r="AA819" i="29" s="1"/>
  <c r="BP819" i="29"/>
  <c r="BF819" i="29"/>
  <c r="L819" i="29" s="1"/>
  <c r="K819" i="29" s="1"/>
  <c r="BD819" i="29"/>
  <c r="F819" i="29" s="1"/>
  <c r="E819" i="29" s="1"/>
  <c r="AB817" i="29"/>
  <c r="AG820" i="29"/>
  <c r="G820" i="29" s="1"/>
  <c r="AI820" i="29"/>
  <c r="M820" i="29" s="1"/>
  <c r="BG819" i="29"/>
  <c r="O819" i="29" s="1"/>
  <c r="N819" i="29" s="1"/>
  <c r="AF820" i="29"/>
  <c r="D820" i="29" s="1"/>
  <c r="AM820" i="29"/>
  <c r="Y820" i="29" s="1"/>
  <c r="BL818" i="29"/>
  <c r="AH820" i="29"/>
  <c r="J820" i="29" s="1"/>
  <c r="BQ818" i="29"/>
  <c r="BE819" i="29"/>
  <c r="I819" i="29" s="1"/>
  <c r="H819" i="29" s="1"/>
  <c r="AL820" i="29"/>
  <c r="V820" i="29" s="1"/>
  <c r="BP818" i="29"/>
  <c r="AB818" i="29" s="1"/>
  <c r="AS821" i="29"/>
  <c r="BA821" i="29"/>
  <c r="AT821" i="29"/>
  <c r="BB821" i="29"/>
  <c r="AU821" i="29"/>
  <c r="BC821" i="29"/>
  <c r="AN821" i="29"/>
  <c r="AV821" i="29"/>
  <c r="AO821" i="29"/>
  <c r="AW821" i="29"/>
  <c r="B821" i="29"/>
  <c r="AD821" i="29" s="1"/>
  <c r="AJ821" i="29" s="1"/>
  <c r="AP821" i="29"/>
  <c r="AX821" i="29"/>
  <c r="C821" i="29"/>
  <c r="AE821" i="29" s="1"/>
  <c r="AQ821" i="29"/>
  <c r="AY821" i="29"/>
  <c r="AC822" i="29"/>
  <c r="AR821" i="29"/>
  <c r="AZ821" i="29"/>
  <c r="BJ819" i="29"/>
  <c r="X819" i="29" s="1"/>
  <c r="W819" i="29" s="1"/>
  <c r="BR819" i="29"/>
  <c r="N227" i="29"/>
  <c r="BQ227" i="29"/>
  <c r="BN226" i="29"/>
  <c r="BL226" i="29"/>
  <c r="BT226" i="29"/>
  <c r="BJ227" i="29"/>
  <c r="X227" i="29" s="1"/>
  <c r="W227" i="29" s="1"/>
  <c r="AI228" i="29"/>
  <c r="M228" i="29" s="1"/>
  <c r="BG228" i="29" s="1"/>
  <c r="O228" i="29" s="1"/>
  <c r="N228" i="29" s="1"/>
  <c r="BD227" i="29"/>
  <c r="F227" i="29" s="1"/>
  <c r="E227" i="29" s="1"/>
  <c r="BK227" i="29"/>
  <c r="AA227" i="29" s="1"/>
  <c r="BU227" i="29" s="1"/>
  <c r="BK228" i="29"/>
  <c r="AA228" i="29" s="1"/>
  <c r="BU228" i="29" s="1"/>
  <c r="AJ228" i="29"/>
  <c r="P228" i="29" s="1"/>
  <c r="BE227" i="29"/>
  <c r="I227" i="29" s="1"/>
  <c r="H227" i="29" s="1"/>
  <c r="AF228" i="29"/>
  <c r="D228" i="29" s="1"/>
  <c r="AB225" i="29"/>
  <c r="AL228" i="29"/>
  <c r="V228" i="29" s="1"/>
  <c r="BI227" i="29"/>
  <c r="U227" i="29" s="1"/>
  <c r="T227" i="29" s="1"/>
  <c r="BS227" i="29"/>
  <c r="AV229" i="29"/>
  <c r="AN229" i="29"/>
  <c r="BC229" i="29"/>
  <c r="AU229" i="29"/>
  <c r="BB229" i="29"/>
  <c r="AT229" i="29"/>
  <c r="C229" i="29"/>
  <c r="AE229" i="29" s="1"/>
  <c r="AZ229" i="29"/>
  <c r="AR229" i="29"/>
  <c r="AY229" i="29"/>
  <c r="AQ229" i="29"/>
  <c r="AP229" i="29"/>
  <c r="AO229" i="29"/>
  <c r="AC230" i="29"/>
  <c r="B229" i="29"/>
  <c r="AD229" i="29" s="1"/>
  <c r="AF229" i="29" s="1"/>
  <c r="D229" i="29" s="1"/>
  <c r="BA229" i="29"/>
  <c r="AX229" i="29"/>
  <c r="AW229" i="29"/>
  <c r="AS229" i="29"/>
  <c r="BF227" i="29"/>
  <c r="L227" i="29" s="1"/>
  <c r="K227" i="29" s="1"/>
  <c r="AK228" i="29"/>
  <c r="S228" i="29" s="1"/>
  <c r="AG228" i="29"/>
  <c r="G228" i="29" s="1"/>
  <c r="AH228" i="29"/>
  <c r="J228" i="29" s="1"/>
  <c r="BR820" i="29" l="1"/>
  <c r="BS820" i="29"/>
  <c r="P821" i="29"/>
  <c r="AB226" i="29"/>
  <c r="BH821" i="29"/>
  <c r="R821" i="29" s="1"/>
  <c r="Q821" i="29" s="1"/>
  <c r="BT819" i="29"/>
  <c r="AI821" i="29"/>
  <c r="M821" i="29" s="1"/>
  <c r="AG821" i="29"/>
  <c r="G821" i="29" s="1"/>
  <c r="BO819" i="29"/>
  <c r="AL821" i="29"/>
  <c r="V821" i="29" s="1"/>
  <c r="BG820" i="29"/>
  <c r="O820" i="29" s="1"/>
  <c r="N820" i="29" s="1"/>
  <c r="BE820" i="29"/>
  <c r="I820" i="29" s="1"/>
  <c r="H820" i="29" s="1"/>
  <c r="Z819" i="29"/>
  <c r="BL819" i="29"/>
  <c r="AF821" i="29"/>
  <c r="D821" i="29" s="1"/>
  <c r="BF820" i="29"/>
  <c r="L820" i="29" s="1"/>
  <c r="K820" i="29" s="1"/>
  <c r="BU819" i="29"/>
  <c r="AT822" i="29"/>
  <c r="BB822" i="29"/>
  <c r="AU822" i="29"/>
  <c r="BC822" i="29"/>
  <c r="AN822" i="29"/>
  <c r="AV822" i="29"/>
  <c r="AO822" i="29"/>
  <c r="AW822" i="29"/>
  <c r="B822" i="29"/>
  <c r="AD822" i="29" s="1"/>
  <c r="AK822" i="29" s="1"/>
  <c r="S822" i="29" s="1"/>
  <c r="AP822" i="29"/>
  <c r="AX822" i="29"/>
  <c r="C822" i="29"/>
  <c r="AE822" i="29" s="1"/>
  <c r="AQ822" i="29"/>
  <c r="AY822" i="29"/>
  <c r="AR822" i="29"/>
  <c r="AZ822" i="29"/>
  <c r="AC823" i="29"/>
  <c r="AS822" i="29"/>
  <c r="BA822" i="29"/>
  <c r="AH821" i="29"/>
  <c r="J821" i="29" s="1"/>
  <c r="AK821" i="29"/>
  <c r="S821" i="29" s="1"/>
  <c r="BK820" i="29"/>
  <c r="AA820" i="29" s="1"/>
  <c r="BU820" i="29" s="1"/>
  <c r="BS819" i="29"/>
  <c r="AM821" i="29"/>
  <c r="Y821" i="29" s="1"/>
  <c r="BJ820" i="29"/>
  <c r="X820" i="29" s="1"/>
  <c r="W820" i="29" s="1"/>
  <c r="BD820" i="29"/>
  <c r="F820" i="29" s="1"/>
  <c r="E820" i="29" s="1"/>
  <c r="BN820" i="29"/>
  <c r="BQ819" i="29"/>
  <c r="BN819" i="29"/>
  <c r="BN227" i="29"/>
  <c r="BQ228" i="29"/>
  <c r="BP227" i="29"/>
  <c r="BT227" i="29"/>
  <c r="BH228" i="29"/>
  <c r="R228" i="29" s="1"/>
  <c r="Q228" i="29" s="1"/>
  <c r="BR228" i="29"/>
  <c r="BF228" i="29"/>
  <c r="L228" i="29" s="1"/>
  <c r="K228" i="29" s="1"/>
  <c r="BJ228" i="29"/>
  <c r="X228" i="29" s="1"/>
  <c r="W228" i="29" s="1"/>
  <c r="AH229" i="29"/>
  <c r="J229" i="29" s="1"/>
  <c r="AM229" i="29"/>
  <c r="Y229" i="29" s="1"/>
  <c r="BK229" i="29" s="1"/>
  <c r="AA229" i="29" s="1"/>
  <c r="Z228" i="29"/>
  <c r="BD229" i="29"/>
  <c r="F229" i="29" s="1"/>
  <c r="E229" i="29" s="1"/>
  <c r="AZ230" i="29"/>
  <c r="AR230" i="29"/>
  <c r="B230" i="29"/>
  <c r="AD230" i="29" s="1"/>
  <c r="AM230" i="29" s="1"/>
  <c r="Y230" i="29" s="1"/>
  <c r="AY230" i="29"/>
  <c r="AQ230" i="29"/>
  <c r="AC231" i="29"/>
  <c r="AX230" i="29"/>
  <c r="AP230" i="29"/>
  <c r="AV230" i="29"/>
  <c r="AN230" i="29"/>
  <c r="BC230" i="29"/>
  <c r="AU230" i="29"/>
  <c r="AS230" i="29"/>
  <c r="AO230" i="29"/>
  <c r="BB230" i="29"/>
  <c r="BA230" i="29"/>
  <c r="AW230" i="29"/>
  <c r="C230" i="29"/>
  <c r="AE230" i="29" s="1"/>
  <c r="AT230" i="29"/>
  <c r="AJ229" i="29"/>
  <c r="P229" i="29" s="1"/>
  <c r="AK229" i="29"/>
  <c r="S229" i="29" s="1"/>
  <c r="AL229" i="29"/>
  <c r="V229" i="29" s="1"/>
  <c r="Z227" i="29"/>
  <c r="BL227" i="29"/>
  <c r="BE228" i="29"/>
  <c r="I228" i="29" s="1"/>
  <c r="H228" i="29" s="1"/>
  <c r="BO228" i="29"/>
  <c r="AI229" i="29"/>
  <c r="M229" i="29" s="1"/>
  <c r="BD228" i="29"/>
  <c r="F228" i="29" s="1"/>
  <c r="E228" i="29" s="1"/>
  <c r="BI228" i="29"/>
  <c r="U228" i="29" s="1"/>
  <c r="T228" i="29" s="1"/>
  <c r="AG229" i="29"/>
  <c r="G229" i="29" s="1"/>
  <c r="BO227" i="29"/>
  <c r="AB819" i="29" l="1"/>
  <c r="AB227" i="29"/>
  <c r="BT820" i="29"/>
  <c r="BQ820" i="29"/>
  <c r="BI822" i="29"/>
  <c r="U822" i="29" s="1"/>
  <c r="T822" i="29" s="1"/>
  <c r="AF822" i="29"/>
  <c r="D822" i="29" s="1"/>
  <c r="BP820" i="29"/>
  <c r="BL820" i="29"/>
  <c r="Z820" i="29"/>
  <c r="AH822" i="29"/>
  <c r="J822" i="29" s="1"/>
  <c r="BJ821" i="29"/>
  <c r="X821" i="29" s="1"/>
  <c r="W821" i="29" s="1"/>
  <c r="BD821" i="29"/>
  <c r="F821" i="29" s="1"/>
  <c r="E821" i="29" s="1"/>
  <c r="BF821" i="29"/>
  <c r="L821" i="29" s="1"/>
  <c r="K821" i="29" s="1"/>
  <c r="AM822" i="29"/>
  <c r="Y822" i="29" s="1"/>
  <c r="BE821" i="29"/>
  <c r="I821" i="29" s="1"/>
  <c r="H821" i="29" s="1"/>
  <c r="AJ822" i="29"/>
  <c r="P822" i="29" s="1"/>
  <c r="BG821" i="29"/>
  <c r="O821" i="29" s="1"/>
  <c r="N821" i="29" s="1"/>
  <c r="AI822" i="29"/>
  <c r="M822" i="29" s="1"/>
  <c r="AG822" i="29"/>
  <c r="G822" i="29" s="1"/>
  <c r="BO820" i="29"/>
  <c r="AB820" i="29" s="1"/>
  <c r="AL822" i="29"/>
  <c r="V822" i="29" s="1"/>
  <c r="BI821" i="29"/>
  <c r="U821" i="29" s="1"/>
  <c r="T821" i="29" s="1"/>
  <c r="BK821" i="29"/>
  <c r="AA821" i="29" s="1"/>
  <c r="BU821" i="29" s="1"/>
  <c r="AU823" i="29"/>
  <c r="BC823" i="29"/>
  <c r="AN823" i="29"/>
  <c r="AV823" i="29"/>
  <c r="AO823" i="29"/>
  <c r="AW823" i="29"/>
  <c r="B823" i="29"/>
  <c r="AD823" i="29" s="1"/>
  <c r="AK823" i="29" s="1"/>
  <c r="S823" i="29" s="1"/>
  <c r="AP823" i="29"/>
  <c r="AX823" i="29"/>
  <c r="C823" i="29"/>
  <c r="AE823" i="29" s="1"/>
  <c r="AQ823" i="29"/>
  <c r="AY823" i="29"/>
  <c r="AR823" i="29"/>
  <c r="AZ823" i="29"/>
  <c r="AC824" i="29"/>
  <c r="AS823" i="29"/>
  <c r="BA823" i="29"/>
  <c r="AT823" i="29"/>
  <c r="BB823" i="29"/>
  <c r="BR821" i="29"/>
  <c r="BN228" i="29"/>
  <c r="BP228" i="29"/>
  <c r="BN229" i="29"/>
  <c r="BK230" i="29"/>
  <c r="AA230" i="29" s="1"/>
  <c r="BU230" i="29" s="1"/>
  <c r="BF229" i="29"/>
  <c r="L229" i="29" s="1"/>
  <c r="K229" i="29" s="1"/>
  <c r="BT228" i="29"/>
  <c r="AF230" i="29"/>
  <c r="D230" i="29" s="1"/>
  <c r="BG229" i="29"/>
  <c r="O229" i="29" s="1"/>
  <c r="N229" i="29" s="1"/>
  <c r="AJ230" i="29"/>
  <c r="P230" i="29" s="1"/>
  <c r="AG230" i="29"/>
  <c r="G230" i="29" s="1"/>
  <c r="AK230" i="29"/>
  <c r="S230" i="29" s="1"/>
  <c r="BS228" i="29"/>
  <c r="AH230" i="29"/>
  <c r="J230" i="29" s="1"/>
  <c r="BI229" i="29"/>
  <c r="U229" i="29" s="1"/>
  <c r="T229" i="29" s="1"/>
  <c r="BH229" i="29"/>
  <c r="R229" i="29" s="1"/>
  <c r="Q229" i="29" s="1"/>
  <c r="BE229" i="29"/>
  <c r="I229" i="29" s="1"/>
  <c r="H229" i="29" s="1"/>
  <c r="AI230" i="29"/>
  <c r="M230" i="29" s="1"/>
  <c r="AW231" i="29"/>
  <c r="AO231" i="29"/>
  <c r="AV231" i="29"/>
  <c r="AN231" i="29"/>
  <c r="BC231" i="29"/>
  <c r="AU231" i="29"/>
  <c r="BA231" i="29"/>
  <c r="AS231" i="29"/>
  <c r="B231" i="29"/>
  <c r="AD231" i="29" s="1"/>
  <c r="AG231" i="29" s="1"/>
  <c r="G231" i="29" s="1"/>
  <c r="AZ231" i="29"/>
  <c r="AR231" i="29"/>
  <c r="AT231" i="29"/>
  <c r="AQ231" i="29"/>
  <c r="AP231" i="29"/>
  <c r="AC232" i="29"/>
  <c r="BB231" i="29"/>
  <c r="AY231" i="29"/>
  <c r="AX231" i="29"/>
  <c r="C231" i="29"/>
  <c r="AE231" i="29" s="1"/>
  <c r="BL228" i="29"/>
  <c r="BU229" i="29"/>
  <c r="BL229" i="29"/>
  <c r="Z229" i="29"/>
  <c r="BJ229" i="29"/>
  <c r="X229" i="29" s="1"/>
  <c r="W229" i="29" s="1"/>
  <c r="AL230" i="29"/>
  <c r="V230" i="29" s="1"/>
  <c r="BS821" i="29" l="1"/>
  <c r="BN821" i="29"/>
  <c r="BP229" i="29"/>
  <c r="BI823" i="29"/>
  <c r="U823" i="29" s="1"/>
  <c r="T823" i="29" s="1"/>
  <c r="BS823" i="29"/>
  <c r="AF823" i="29"/>
  <c r="D823" i="29" s="1"/>
  <c r="BJ822" i="29"/>
  <c r="X822" i="29" s="1"/>
  <c r="W822" i="29" s="1"/>
  <c r="BO821" i="29"/>
  <c r="AB821" i="29" s="1"/>
  <c r="AH823" i="29"/>
  <c r="J823" i="29" s="1"/>
  <c r="BF822" i="29"/>
  <c r="L822" i="29" s="1"/>
  <c r="K822" i="29" s="1"/>
  <c r="AJ823" i="29"/>
  <c r="P823" i="29" s="1"/>
  <c r="BE822" i="29"/>
  <c r="I822" i="29" s="1"/>
  <c r="H822" i="29" s="1"/>
  <c r="BK822" i="29"/>
  <c r="AA822" i="29" s="1"/>
  <c r="BU822" i="29"/>
  <c r="AL823" i="29"/>
  <c r="V823" i="29" s="1"/>
  <c r="AM823" i="29"/>
  <c r="Y823" i="29" s="1"/>
  <c r="BG822" i="29"/>
  <c r="O822" i="29" s="1"/>
  <c r="N822" i="29" s="1"/>
  <c r="BP821" i="29"/>
  <c r="BQ821" i="29"/>
  <c r="BL821" i="29"/>
  <c r="Z821" i="29"/>
  <c r="BD822" i="29"/>
  <c r="F822" i="29" s="1"/>
  <c r="E822" i="29" s="1"/>
  <c r="BH822" i="29"/>
  <c r="R822" i="29" s="1"/>
  <c r="Q822" i="29" s="1"/>
  <c r="AI823" i="29"/>
  <c r="M823" i="29" s="1"/>
  <c r="AG823" i="29"/>
  <c r="G823" i="29" s="1"/>
  <c r="AN824" i="29"/>
  <c r="AV824" i="29"/>
  <c r="AO824" i="29"/>
  <c r="AW824" i="29"/>
  <c r="B824" i="29"/>
  <c r="AD824" i="29" s="1"/>
  <c r="AG824" i="29" s="1"/>
  <c r="AP824" i="29"/>
  <c r="AX824" i="29"/>
  <c r="C824" i="29"/>
  <c r="AE824" i="29" s="1"/>
  <c r="AQ824" i="29"/>
  <c r="AY824" i="29"/>
  <c r="AR824" i="29"/>
  <c r="AZ824" i="29"/>
  <c r="AC825" i="29"/>
  <c r="AS824" i="29"/>
  <c r="BA824" i="29"/>
  <c r="AT824" i="29"/>
  <c r="BB824" i="29"/>
  <c r="AU824" i="29"/>
  <c r="BC824" i="29"/>
  <c r="BT821" i="29"/>
  <c r="BS822" i="29"/>
  <c r="BT229" i="29"/>
  <c r="AB228" i="29"/>
  <c r="BE231" i="29"/>
  <c r="I231" i="29" s="1"/>
  <c r="H231" i="29" s="1"/>
  <c r="BF230" i="29"/>
  <c r="L230" i="29" s="1"/>
  <c r="K230" i="29" s="1"/>
  <c r="BD230" i="29"/>
  <c r="F230" i="29" s="1"/>
  <c r="E230" i="29" s="1"/>
  <c r="BG230" i="29"/>
  <c r="O230" i="29" s="1"/>
  <c r="N230" i="29" s="1"/>
  <c r="BJ230" i="29"/>
  <c r="X230" i="29" s="1"/>
  <c r="W230" i="29" s="1"/>
  <c r="AI231" i="29"/>
  <c r="M231" i="29" s="1"/>
  <c r="BB232" i="29"/>
  <c r="AT232" i="29"/>
  <c r="C232" i="29"/>
  <c r="AE232" i="29" s="1"/>
  <c r="BA232" i="29"/>
  <c r="AS232" i="29"/>
  <c r="B232" i="29"/>
  <c r="AD232" i="29" s="1"/>
  <c r="AF232" i="29" s="1"/>
  <c r="D232" i="29" s="1"/>
  <c r="AZ232" i="29"/>
  <c r="AR232" i="29"/>
  <c r="AC233" i="29"/>
  <c r="AX232" i="29"/>
  <c r="AP232" i="29"/>
  <c r="AW232" i="29"/>
  <c r="AO232" i="29"/>
  <c r="AV232" i="29"/>
  <c r="AU232" i="29"/>
  <c r="AQ232" i="29"/>
  <c r="BC232" i="29"/>
  <c r="AN232" i="29"/>
  <c r="AY232" i="29"/>
  <c r="BO229" i="29"/>
  <c r="BI230" i="29"/>
  <c r="U230" i="29" s="1"/>
  <c r="T230" i="29" s="1"/>
  <c r="BE230" i="29"/>
  <c r="I230" i="29" s="1"/>
  <c r="H230" i="29" s="1"/>
  <c r="AF231" i="29"/>
  <c r="D231" i="29" s="1"/>
  <c r="AM231" i="29"/>
  <c r="Y231" i="29" s="1"/>
  <c r="AJ231" i="29"/>
  <c r="P231" i="29" s="1"/>
  <c r="BR229" i="29"/>
  <c r="AK231" i="29"/>
  <c r="S231" i="29" s="1"/>
  <c r="BH230" i="29"/>
  <c r="R230" i="29" s="1"/>
  <c r="Q230" i="29" s="1"/>
  <c r="AL231" i="29"/>
  <c r="V231" i="29" s="1"/>
  <c r="AH231" i="29"/>
  <c r="J231" i="29" s="1"/>
  <c r="BS229" i="29"/>
  <c r="BQ229" i="29"/>
  <c r="Z230" i="29"/>
  <c r="BO231" i="29" l="1"/>
  <c r="BR822" i="29"/>
  <c r="BQ822" i="29"/>
  <c r="G824" i="29"/>
  <c r="BE824" i="29" s="1"/>
  <c r="I824" i="29" s="1"/>
  <c r="H824" i="29" s="1"/>
  <c r="AK824" i="29"/>
  <c r="S824" i="29" s="1"/>
  <c r="BK823" i="29"/>
  <c r="AA823" i="29" s="1"/>
  <c r="BU823" i="29" s="1"/>
  <c r="BJ823" i="29"/>
  <c r="X823" i="29" s="1"/>
  <c r="W823" i="29" s="1"/>
  <c r="BF823" i="29"/>
  <c r="L823" i="29" s="1"/>
  <c r="K823" i="29" s="1"/>
  <c r="AM824" i="29"/>
  <c r="Y824" i="29" s="1"/>
  <c r="AF824" i="29"/>
  <c r="D824" i="29" s="1"/>
  <c r="AH824" i="29"/>
  <c r="J824" i="29" s="1"/>
  <c r="BE823" i="29"/>
  <c r="I823" i="29" s="1"/>
  <c r="H823" i="29" s="1"/>
  <c r="BO823" i="29"/>
  <c r="BL822" i="29"/>
  <c r="Z822" i="29"/>
  <c r="BT822" i="29"/>
  <c r="BG823" i="29"/>
  <c r="O823" i="29" s="1"/>
  <c r="N823" i="29" s="1"/>
  <c r="BQ823" i="29"/>
  <c r="BO822" i="29"/>
  <c r="AO825" i="29"/>
  <c r="AW825" i="29"/>
  <c r="B825" i="29"/>
  <c r="AD825" i="29" s="1"/>
  <c r="AH825" i="29" s="1"/>
  <c r="J825" i="29" s="1"/>
  <c r="AP825" i="29"/>
  <c r="AX825" i="29"/>
  <c r="C825" i="29"/>
  <c r="AE825" i="29" s="1"/>
  <c r="AQ825" i="29"/>
  <c r="AY825" i="29"/>
  <c r="AR825" i="29"/>
  <c r="AZ825" i="29"/>
  <c r="AC826" i="29"/>
  <c r="AS825" i="29"/>
  <c r="BA825" i="29"/>
  <c r="AT825" i="29"/>
  <c r="BB825" i="29"/>
  <c r="AU825" i="29"/>
  <c r="BC825" i="29"/>
  <c r="AN825" i="29"/>
  <c r="AV825" i="29"/>
  <c r="BD823" i="29"/>
  <c r="F823" i="29" s="1"/>
  <c r="E823" i="29" s="1"/>
  <c r="BH823" i="29"/>
  <c r="R823" i="29" s="1"/>
  <c r="Q823" i="29" s="1"/>
  <c r="AJ824" i="29"/>
  <c r="P824" i="29" s="1"/>
  <c r="AL824" i="29"/>
  <c r="V824" i="29" s="1"/>
  <c r="AI824" i="29"/>
  <c r="M824" i="29" s="1"/>
  <c r="BN822" i="29"/>
  <c r="BP822" i="29"/>
  <c r="AM232" i="29"/>
  <c r="Y232" i="29" s="1"/>
  <c r="BK232" i="29" s="1"/>
  <c r="AA232" i="29" s="1"/>
  <c r="AG232" i="29"/>
  <c r="G232" i="29" s="1"/>
  <c r="BE232" i="29" s="1"/>
  <c r="I232" i="29" s="1"/>
  <c r="H232" i="29" s="1"/>
  <c r="AK232" i="29"/>
  <c r="S232" i="29" s="1"/>
  <c r="BI232" i="29" s="1"/>
  <c r="U232" i="29" s="1"/>
  <c r="T232" i="29" s="1"/>
  <c r="AH232" i="29"/>
  <c r="J232" i="29" s="1"/>
  <c r="BF232" i="29" s="1"/>
  <c r="L232" i="29" s="1"/>
  <c r="BS230" i="29"/>
  <c r="BP230" i="29"/>
  <c r="AB229" i="29"/>
  <c r="BL230" i="29"/>
  <c r="AL232" i="29"/>
  <c r="V232" i="29" s="1"/>
  <c r="BQ230" i="29"/>
  <c r="BI231" i="29"/>
  <c r="U231" i="29" s="1"/>
  <c r="T231" i="29" s="1"/>
  <c r="BN230" i="29"/>
  <c r="BH231" i="29"/>
  <c r="R231" i="29" s="1"/>
  <c r="Q231" i="29" s="1"/>
  <c r="BK231" i="29"/>
  <c r="AA231" i="29" s="1"/>
  <c r="BU231" i="29" s="1"/>
  <c r="AJ232" i="29"/>
  <c r="P232" i="29" s="1"/>
  <c r="AY233" i="29"/>
  <c r="AQ233" i="29"/>
  <c r="AC234" i="29"/>
  <c r="AX233" i="29"/>
  <c r="AP233" i="29"/>
  <c r="AW233" i="29"/>
  <c r="AO233" i="29"/>
  <c r="BC233" i="29"/>
  <c r="AU233" i="29"/>
  <c r="BB233" i="29"/>
  <c r="AT233" i="29"/>
  <c r="C233" i="29"/>
  <c r="AE233" i="29" s="1"/>
  <c r="AZ233" i="29"/>
  <c r="AV233" i="29"/>
  <c r="AS233" i="29"/>
  <c r="AN233" i="29"/>
  <c r="B233" i="29"/>
  <c r="AD233" i="29" s="1"/>
  <c r="AL233" i="29" s="1"/>
  <c r="BA233" i="29"/>
  <c r="AR233" i="29"/>
  <c r="BF231" i="29"/>
  <c r="L231" i="29" s="1"/>
  <c r="K231" i="29" s="1"/>
  <c r="BG231" i="29"/>
  <c r="O231" i="29" s="1"/>
  <c r="N231" i="29" s="1"/>
  <c r="BD231" i="29"/>
  <c r="F231" i="29" s="1"/>
  <c r="E231" i="29" s="1"/>
  <c r="BJ231" i="29"/>
  <c r="X231" i="29" s="1"/>
  <c r="W231" i="29" s="1"/>
  <c r="BO230" i="29"/>
  <c r="AI232" i="29"/>
  <c r="M232" i="29" s="1"/>
  <c r="BT230" i="29"/>
  <c r="BR230" i="29"/>
  <c r="BD232" i="29"/>
  <c r="F232" i="29" s="1"/>
  <c r="E232" i="29" s="1"/>
  <c r="BR823" i="29" l="1"/>
  <c r="BN231" i="29"/>
  <c r="BO824" i="29"/>
  <c r="BF825" i="29"/>
  <c r="L825" i="29" s="1"/>
  <c r="K825" i="29" s="1"/>
  <c r="BP825" i="29"/>
  <c r="AB822" i="29"/>
  <c r="AL825" i="29"/>
  <c r="V825" i="29" s="1"/>
  <c r="AJ825" i="29"/>
  <c r="P825" i="29" s="1"/>
  <c r="BT823" i="29"/>
  <c r="BG824" i="29"/>
  <c r="O824" i="29" s="1"/>
  <c r="N824" i="29" s="1"/>
  <c r="BJ824" i="29"/>
  <c r="X824" i="29" s="1"/>
  <c r="W824" i="29" s="1"/>
  <c r="AF825" i="29"/>
  <c r="D825" i="29" s="1"/>
  <c r="AI825" i="29"/>
  <c r="M825" i="29" s="1"/>
  <c r="AG825" i="29"/>
  <c r="G825" i="29" s="1"/>
  <c r="AK825" i="29"/>
  <c r="S825" i="29" s="1"/>
  <c r="BF824" i="29"/>
  <c r="L824" i="29" s="1"/>
  <c r="K824" i="29" s="1"/>
  <c r="BL823" i="29"/>
  <c r="Z823" i="29"/>
  <c r="BI824" i="29"/>
  <c r="U824" i="29" s="1"/>
  <c r="T824" i="29" s="1"/>
  <c r="BS824" i="29"/>
  <c r="BH824" i="29"/>
  <c r="R824" i="29" s="1"/>
  <c r="Q824" i="29" s="1"/>
  <c r="BD824" i="29"/>
  <c r="F824" i="29" s="1"/>
  <c r="E824" i="29" s="1"/>
  <c r="AM825" i="29"/>
  <c r="Y825" i="29" s="1"/>
  <c r="BK824" i="29"/>
  <c r="AA824" i="29" s="1"/>
  <c r="B826" i="29"/>
  <c r="AD826" i="29" s="1"/>
  <c r="AI826" i="29" s="1"/>
  <c r="AP826" i="29"/>
  <c r="AX826" i="29"/>
  <c r="C826" i="29"/>
  <c r="AE826" i="29" s="1"/>
  <c r="AQ826" i="29"/>
  <c r="AY826" i="29"/>
  <c r="AR826" i="29"/>
  <c r="AZ826" i="29"/>
  <c r="AC827" i="29"/>
  <c r="AS826" i="29"/>
  <c r="BA826" i="29"/>
  <c r="AT826" i="29"/>
  <c r="BB826" i="29"/>
  <c r="AU826" i="29"/>
  <c r="BC826" i="29"/>
  <c r="AN826" i="29"/>
  <c r="AV826" i="29"/>
  <c r="AO826" i="29"/>
  <c r="AW826" i="29"/>
  <c r="BN823" i="29"/>
  <c r="BP823" i="29"/>
  <c r="AM233" i="29"/>
  <c r="Y233" i="29" s="1"/>
  <c r="BK233" i="29" s="1"/>
  <c r="AA233" i="29" s="1"/>
  <c r="Z233" i="29" s="1"/>
  <c r="AJ233" i="29"/>
  <c r="P233" i="29" s="1"/>
  <c r="BR233" i="29" s="1"/>
  <c r="AG233" i="29"/>
  <c r="G233" i="29" s="1"/>
  <c r="BE233" i="29" s="1"/>
  <c r="I233" i="29" s="1"/>
  <c r="H233" i="29" s="1"/>
  <c r="K232" i="29"/>
  <c r="BP232" i="29"/>
  <c r="BP231" i="29"/>
  <c r="BS231" i="29"/>
  <c r="BS232" i="29"/>
  <c r="BO232" i="29"/>
  <c r="V233" i="29"/>
  <c r="BJ233" i="29"/>
  <c r="X233" i="29" s="1"/>
  <c r="W233" i="29" s="1"/>
  <c r="Z232" i="29"/>
  <c r="BL232" i="29"/>
  <c r="AK233" i="29"/>
  <c r="S233" i="29" s="1"/>
  <c r="BH232" i="29"/>
  <c r="R232" i="29" s="1"/>
  <c r="Q232" i="29" s="1"/>
  <c r="BR232" i="29"/>
  <c r="BQ231" i="29"/>
  <c r="AI233" i="29"/>
  <c r="M233" i="29" s="1"/>
  <c r="AB230" i="29"/>
  <c r="AF233" i="29"/>
  <c r="D233" i="29" s="1"/>
  <c r="Z231" i="29"/>
  <c r="BL231" i="29"/>
  <c r="BG232" i="29"/>
  <c r="O232" i="29" s="1"/>
  <c r="N232" i="29" s="1"/>
  <c r="BJ232" i="29"/>
  <c r="X232" i="29" s="1"/>
  <c r="W232" i="29" s="1"/>
  <c r="AH233" i="29"/>
  <c r="J233" i="29" s="1"/>
  <c r="BR231" i="29"/>
  <c r="BH233" i="29"/>
  <c r="R233" i="29" s="1"/>
  <c r="Q233" i="29" s="1"/>
  <c r="BN232" i="29"/>
  <c r="BT231" i="29"/>
  <c r="AV234" i="29"/>
  <c r="AN234" i="29"/>
  <c r="BC234" i="29"/>
  <c r="AU234" i="29"/>
  <c r="BB234" i="29"/>
  <c r="AT234" i="29"/>
  <c r="C234" i="29"/>
  <c r="AE234" i="29" s="1"/>
  <c r="AZ234" i="29"/>
  <c r="AR234" i="29"/>
  <c r="AY234" i="29"/>
  <c r="AQ234" i="29"/>
  <c r="BA234" i="29"/>
  <c r="AX234" i="29"/>
  <c r="AW234" i="29"/>
  <c r="AP234" i="29"/>
  <c r="AO234" i="29"/>
  <c r="AC235" i="29"/>
  <c r="B234" i="29"/>
  <c r="AD234" i="29" s="1"/>
  <c r="AI234" i="29" s="1"/>
  <c r="AS234" i="29"/>
  <c r="BU232" i="29"/>
  <c r="M826" i="29" l="1"/>
  <c r="AB823" i="29"/>
  <c r="BT824" i="29"/>
  <c r="BG826" i="29"/>
  <c r="O826" i="29" s="1"/>
  <c r="N826" i="29" s="1"/>
  <c r="BQ826" i="29"/>
  <c r="BN824" i="29"/>
  <c r="BP824" i="29"/>
  <c r="BQ824" i="29"/>
  <c r="C827" i="29"/>
  <c r="AE827" i="29" s="1"/>
  <c r="AQ827" i="29"/>
  <c r="AY827" i="29"/>
  <c r="AR827" i="29"/>
  <c r="AZ827" i="29"/>
  <c r="AC828" i="29"/>
  <c r="AS827" i="29"/>
  <c r="BA827" i="29"/>
  <c r="AT827" i="29"/>
  <c r="BB827" i="29"/>
  <c r="AU827" i="29"/>
  <c r="BC827" i="29"/>
  <c r="AN827" i="29"/>
  <c r="AV827" i="29"/>
  <c r="AO827" i="29"/>
  <c r="AW827" i="29"/>
  <c r="B827" i="29"/>
  <c r="AD827" i="29" s="1"/>
  <c r="AL827" i="29" s="1"/>
  <c r="V827" i="29" s="1"/>
  <c r="AP827" i="29"/>
  <c r="AX827" i="29"/>
  <c r="AM826" i="29"/>
  <c r="Y826" i="29" s="1"/>
  <c r="BR824" i="29"/>
  <c r="BI825" i="29"/>
  <c r="U825" i="29" s="1"/>
  <c r="T825" i="29" s="1"/>
  <c r="AH826" i="29"/>
  <c r="J826" i="29" s="1"/>
  <c r="BE825" i="29"/>
  <c r="I825" i="29" s="1"/>
  <c r="H825" i="29" s="1"/>
  <c r="BH825" i="29"/>
  <c r="R825" i="29" s="1"/>
  <c r="Q825" i="29" s="1"/>
  <c r="BG825" i="29"/>
  <c r="O825" i="29" s="1"/>
  <c r="N825" i="29" s="1"/>
  <c r="BJ825" i="29"/>
  <c r="X825" i="29" s="1"/>
  <c r="W825" i="29" s="1"/>
  <c r="BT825" i="29"/>
  <c r="AL826" i="29"/>
  <c r="V826" i="29" s="1"/>
  <c r="BD825" i="29"/>
  <c r="F825" i="29" s="1"/>
  <c r="E825" i="29" s="1"/>
  <c r="AK826" i="29"/>
  <c r="S826" i="29" s="1"/>
  <c r="AG826" i="29"/>
  <c r="G826" i="29" s="1"/>
  <c r="BL824" i="29"/>
  <c r="Z824" i="29"/>
  <c r="BU824" i="29"/>
  <c r="AJ826" i="29"/>
  <c r="P826" i="29" s="1"/>
  <c r="AF826" i="29"/>
  <c r="D826" i="29" s="1"/>
  <c r="BK825" i="29"/>
  <c r="AA825" i="29" s="1"/>
  <c r="BT233" i="29"/>
  <c r="AB231" i="29"/>
  <c r="BU233" i="29"/>
  <c r="M234" i="29"/>
  <c r="BO233" i="29"/>
  <c r="AJ234" i="29"/>
  <c r="P234" i="29" s="1"/>
  <c r="BT232" i="29"/>
  <c r="AG234" i="29"/>
  <c r="G234" i="29" s="1"/>
  <c r="BQ232" i="29"/>
  <c r="BG234" i="29"/>
  <c r="O234" i="29" s="1"/>
  <c r="N234" i="29" s="1"/>
  <c r="BA235" i="29"/>
  <c r="AS235" i="29"/>
  <c r="B235" i="29"/>
  <c r="AD235" i="29" s="1"/>
  <c r="AG235" i="29" s="1"/>
  <c r="AZ235" i="29"/>
  <c r="AR235" i="29"/>
  <c r="AY235" i="29"/>
  <c r="AQ235" i="29"/>
  <c r="AW235" i="29"/>
  <c r="AO235" i="29"/>
  <c r="AV235" i="29"/>
  <c r="AN235" i="29"/>
  <c r="BC235" i="29"/>
  <c r="BB235" i="29"/>
  <c r="AX235" i="29"/>
  <c r="AT235" i="29"/>
  <c r="AP235" i="29"/>
  <c r="AC236" i="29"/>
  <c r="AU235" i="29"/>
  <c r="C235" i="29"/>
  <c r="AE235" i="29" s="1"/>
  <c r="AK234" i="29"/>
  <c r="S234" i="29" s="1"/>
  <c r="BF233" i="29"/>
  <c r="L233" i="29" s="1"/>
  <c r="K233" i="29" s="1"/>
  <c r="AL234" i="29"/>
  <c r="V234" i="29" s="1"/>
  <c r="BI233" i="29"/>
  <c r="U233" i="29" s="1"/>
  <c r="T233" i="29" s="1"/>
  <c r="AF234" i="29"/>
  <c r="D234" i="29" s="1"/>
  <c r="BG233" i="29"/>
  <c r="O233" i="29" s="1"/>
  <c r="N233" i="29" s="1"/>
  <c r="AH234" i="29"/>
  <c r="J234" i="29" s="1"/>
  <c r="AM234" i="29"/>
  <c r="Y234" i="29" s="1"/>
  <c r="BK234" i="29" s="1"/>
  <c r="AA234" i="29" s="1"/>
  <c r="BD233" i="29"/>
  <c r="AK827" i="29" l="1"/>
  <c r="S827" i="29" s="1"/>
  <c r="BQ233" i="29"/>
  <c r="BQ825" i="29"/>
  <c r="AH827" i="29"/>
  <c r="J827" i="29" s="1"/>
  <c r="BF827" i="29" s="1"/>
  <c r="L827" i="29" s="1"/>
  <c r="K827" i="29" s="1"/>
  <c r="BJ827" i="29"/>
  <c r="X827" i="29" s="1"/>
  <c r="W827" i="29" s="1"/>
  <c r="BT827" i="29"/>
  <c r="Z825" i="29"/>
  <c r="BL825" i="29"/>
  <c r="BD826" i="29"/>
  <c r="F826" i="29" s="1"/>
  <c r="E826" i="29" s="1"/>
  <c r="BN825" i="29"/>
  <c r="BO825" i="29"/>
  <c r="AF827" i="29"/>
  <c r="D827" i="29" s="1"/>
  <c r="AI827" i="29"/>
  <c r="M827" i="29" s="1"/>
  <c r="BI827" i="29"/>
  <c r="U827" i="29" s="1"/>
  <c r="T827" i="29" s="1"/>
  <c r="BS827" i="29"/>
  <c r="BH826" i="29"/>
  <c r="R826" i="29" s="1"/>
  <c r="Q826" i="29" s="1"/>
  <c r="BF826" i="29"/>
  <c r="L826" i="29" s="1"/>
  <c r="K826" i="29" s="1"/>
  <c r="AR828" i="29"/>
  <c r="AZ828" i="29"/>
  <c r="AC829" i="29"/>
  <c r="AS828" i="29"/>
  <c r="BA828" i="29"/>
  <c r="AT828" i="29"/>
  <c r="BB828" i="29"/>
  <c r="AU828" i="29"/>
  <c r="BC828" i="29"/>
  <c r="AN828" i="29"/>
  <c r="AV828" i="29"/>
  <c r="AO828" i="29"/>
  <c r="AW828" i="29"/>
  <c r="B828" i="29"/>
  <c r="AD828" i="29" s="1"/>
  <c r="AJ828" i="29" s="1"/>
  <c r="AP828" i="29"/>
  <c r="AX828" i="29"/>
  <c r="AY828" i="29"/>
  <c r="C828" i="29"/>
  <c r="AE828" i="29" s="1"/>
  <c r="AQ828" i="29"/>
  <c r="BS825" i="29"/>
  <c r="AM827" i="29"/>
  <c r="Y827" i="29" s="1"/>
  <c r="AB824" i="29"/>
  <c r="BJ826" i="29"/>
  <c r="X826" i="29" s="1"/>
  <c r="W826" i="29" s="1"/>
  <c r="BE826" i="29"/>
  <c r="I826" i="29" s="1"/>
  <c r="H826" i="29" s="1"/>
  <c r="AG827" i="29"/>
  <c r="G827" i="29" s="1"/>
  <c r="AJ827" i="29"/>
  <c r="P827" i="29" s="1"/>
  <c r="BU825" i="29"/>
  <c r="BI826" i="29"/>
  <c r="U826" i="29" s="1"/>
  <c r="T826" i="29" s="1"/>
  <c r="BR825" i="29"/>
  <c r="BK826" i="29"/>
  <c r="AA826" i="29" s="1"/>
  <c r="BU826" i="29" s="1"/>
  <c r="AB232" i="29"/>
  <c r="AH235" i="29"/>
  <c r="J235" i="29" s="1"/>
  <c r="BF235" i="29" s="1"/>
  <c r="L235" i="29" s="1"/>
  <c r="K235" i="29" s="1"/>
  <c r="AI235" i="29"/>
  <c r="M235" i="29" s="1"/>
  <c r="BQ234" i="29"/>
  <c r="AK235" i="29"/>
  <c r="S235" i="29" s="1"/>
  <c r="BI235" i="29" s="1"/>
  <c r="U235" i="29" s="1"/>
  <c r="BS233" i="29"/>
  <c r="AF235" i="29"/>
  <c r="D235" i="29" s="1"/>
  <c r="AL235" i="29"/>
  <c r="V235" i="29" s="1"/>
  <c r="G235" i="29"/>
  <c r="BE235" i="29" s="1"/>
  <c r="I235" i="29" s="1"/>
  <c r="H235" i="29" s="1"/>
  <c r="AC237" i="29"/>
  <c r="AX236" i="29"/>
  <c r="AP236" i="29"/>
  <c r="AW236" i="29"/>
  <c r="AO236" i="29"/>
  <c r="AV236" i="29"/>
  <c r="AN236" i="29"/>
  <c r="BB236" i="29"/>
  <c r="AT236" i="29"/>
  <c r="C236" i="29"/>
  <c r="AE236" i="29" s="1"/>
  <c r="BA236" i="29"/>
  <c r="AS236" i="29"/>
  <c r="B236" i="29"/>
  <c r="AD236" i="29" s="1"/>
  <c r="AJ236" i="29" s="1"/>
  <c r="BC236" i="29"/>
  <c r="AZ236" i="29"/>
  <c r="AU236" i="29"/>
  <c r="AR236" i="29"/>
  <c r="AQ236" i="29"/>
  <c r="AY236" i="29"/>
  <c r="BJ234" i="29"/>
  <c r="X234" i="29" s="1"/>
  <c r="W234" i="29" s="1"/>
  <c r="BU234" i="29"/>
  <c r="Z234" i="29"/>
  <c r="BP233" i="29"/>
  <c r="AJ235" i="29"/>
  <c r="P235" i="29" s="1"/>
  <c r="F233" i="29"/>
  <c r="BL233" i="29"/>
  <c r="AM235" i="29"/>
  <c r="Y235" i="29" s="1"/>
  <c r="BE234" i="29"/>
  <c r="I234" i="29" s="1"/>
  <c r="H234" i="29" s="1"/>
  <c r="BD234" i="29"/>
  <c r="F234" i="29" s="1"/>
  <c r="E234" i="29" s="1"/>
  <c r="BF234" i="29"/>
  <c r="L234" i="29" s="1"/>
  <c r="K234" i="29" s="1"/>
  <c r="BI234" i="29"/>
  <c r="U234" i="29" s="1"/>
  <c r="T234" i="29" s="1"/>
  <c r="BH234" i="29"/>
  <c r="R234" i="29" s="1"/>
  <c r="Q234" i="29" s="1"/>
  <c r="BO826" i="29" l="1"/>
  <c r="BS826" i="29"/>
  <c r="BR826" i="29"/>
  <c r="BN826" i="29"/>
  <c r="P828" i="29"/>
  <c r="BH828" i="29" s="1"/>
  <c r="R828" i="29" s="1"/>
  <c r="BT826" i="29"/>
  <c r="AL828" i="29"/>
  <c r="V828" i="29" s="1"/>
  <c r="BP826" i="29"/>
  <c r="AB825" i="29"/>
  <c r="AF828" i="29"/>
  <c r="D828" i="29" s="1"/>
  <c r="BP827" i="29"/>
  <c r="BK827" i="29"/>
  <c r="AA827" i="29" s="1"/>
  <c r="BU827" i="29"/>
  <c r="AH828" i="29"/>
  <c r="J828" i="29" s="1"/>
  <c r="AK828" i="29"/>
  <c r="S828" i="29" s="1"/>
  <c r="AS829" i="29"/>
  <c r="BA829" i="29"/>
  <c r="AT829" i="29"/>
  <c r="BB829" i="29"/>
  <c r="AU829" i="29"/>
  <c r="BC829" i="29"/>
  <c r="AN829" i="29"/>
  <c r="AV829" i="29"/>
  <c r="AO829" i="29"/>
  <c r="AW829" i="29"/>
  <c r="B829" i="29"/>
  <c r="AD829" i="29" s="1"/>
  <c r="AL829" i="29" s="1"/>
  <c r="V829" i="29" s="1"/>
  <c r="AP829" i="29"/>
  <c r="AX829" i="29"/>
  <c r="C829" i="29"/>
  <c r="AE829" i="29" s="1"/>
  <c r="AQ829" i="29"/>
  <c r="AY829" i="29"/>
  <c r="AR829" i="29"/>
  <c r="AZ829" i="29"/>
  <c r="AC830" i="29"/>
  <c r="BH827" i="29"/>
  <c r="R827" i="29" s="1"/>
  <c r="Q827" i="29" s="1"/>
  <c r="BE827" i="29"/>
  <c r="I827" i="29" s="1"/>
  <c r="H827" i="29" s="1"/>
  <c r="AM828" i="29"/>
  <c r="Y828" i="29" s="1"/>
  <c r="Z826" i="29"/>
  <c r="BL826" i="29"/>
  <c r="AI828" i="29"/>
  <c r="M828" i="29" s="1"/>
  <c r="BG827" i="29"/>
  <c r="O827" i="29" s="1"/>
  <c r="N827" i="29" s="1"/>
  <c r="AG828" i="29"/>
  <c r="G828" i="29" s="1"/>
  <c r="BD827" i="29"/>
  <c r="F827" i="29" s="1"/>
  <c r="E827" i="29" s="1"/>
  <c r="BS234" i="29"/>
  <c r="BO235" i="29"/>
  <c r="BN234" i="29"/>
  <c r="T235" i="29"/>
  <c r="BS235" i="29"/>
  <c r="AH236" i="29"/>
  <c r="J236" i="29" s="1"/>
  <c r="BR234" i="29"/>
  <c r="BT234" i="29"/>
  <c r="BC237" i="29"/>
  <c r="AU237" i="29"/>
  <c r="BB237" i="29"/>
  <c r="AT237" i="29"/>
  <c r="C237" i="29"/>
  <c r="AE237" i="29" s="1"/>
  <c r="BA237" i="29"/>
  <c r="AS237" i="29"/>
  <c r="B237" i="29"/>
  <c r="AD237" i="29" s="1"/>
  <c r="AL237" i="29" s="1"/>
  <c r="AY237" i="29"/>
  <c r="AQ237" i="29"/>
  <c r="AC238" i="29"/>
  <c r="AX237" i="29"/>
  <c r="AP237" i="29"/>
  <c r="AN237" i="29"/>
  <c r="AW237" i="29"/>
  <c r="AV237" i="29"/>
  <c r="AR237" i="29"/>
  <c r="AZ237" i="29"/>
  <c r="AO237" i="29"/>
  <c r="AI236" i="29"/>
  <c r="M236" i="29" s="1"/>
  <c r="BP235" i="29"/>
  <c r="BO234" i="29"/>
  <c r="BL234" i="29"/>
  <c r="AL236" i="29"/>
  <c r="V236" i="29" s="1"/>
  <c r="BD235" i="29"/>
  <c r="F235" i="29" s="1"/>
  <c r="E235" i="29" s="1"/>
  <c r="AF236" i="29"/>
  <c r="D236" i="29" s="1"/>
  <c r="BK235" i="29"/>
  <c r="AA235" i="29" s="1"/>
  <c r="BU235" i="29" s="1"/>
  <c r="AK236" i="29"/>
  <c r="S236" i="29" s="1"/>
  <c r="BJ235" i="29"/>
  <c r="X235" i="29" s="1"/>
  <c r="W235" i="29" s="1"/>
  <c r="BG235" i="29"/>
  <c r="O235" i="29" s="1"/>
  <c r="N235" i="29" s="1"/>
  <c r="P236" i="29"/>
  <c r="BH235" i="29"/>
  <c r="R235" i="29" s="1"/>
  <c r="Q235" i="29" s="1"/>
  <c r="AM236" i="29"/>
  <c r="Y236" i="29" s="1"/>
  <c r="BP234" i="29"/>
  <c r="E233" i="29"/>
  <c r="BN233" i="29"/>
  <c r="AB233" i="29" s="1"/>
  <c r="AG236" i="29"/>
  <c r="G236" i="29" s="1"/>
  <c r="AB826" i="29" l="1"/>
  <c r="Q828" i="29"/>
  <c r="BR828" i="29"/>
  <c r="AJ829" i="29"/>
  <c r="P829" i="29" s="1"/>
  <c r="BN827" i="29"/>
  <c r="BO827" i="29"/>
  <c r="BJ829" i="29"/>
  <c r="X829" i="29" s="1"/>
  <c r="W829" i="29" s="1"/>
  <c r="BH829" i="29"/>
  <c r="R829" i="29" s="1"/>
  <c r="Q829" i="29" s="1"/>
  <c r="BD828" i="29"/>
  <c r="F828" i="29" s="1"/>
  <c r="E828" i="29" s="1"/>
  <c r="BN828" i="29"/>
  <c r="AT830" i="29"/>
  <c r="BB830" i="29"/>
  <c r="AU830" i="29"/>
  <c r="BC830" i="29"/>
  <c r="AN830" i="29"/>
  <c r="AV830" i="29"/>
  <c r="AO830" i="29"/>
  <c r="AW830" i="29"/>
  <c r="B830" i="29"/>
  <c r="AD830" i="29" s="1"/>
  <c r="AM830" i="29" s="1"/>
  <c r="AP830" i="29"/>
  <c r="AX830" i="29"/>
  <c r="C830" i="29"/>
  <c r="AE830" i="29" s="1"/>
  <c r="AQ830" i="29"/>
  <c r="AY830" i="29"/>
  <c r="AR830" i="29"/>
  <c r="AZ830" i="29"/>
  <c r="AC831" i="29"/>
  <c r="AS830" i="29"/>
  <c r="BA830" i="29"/>
  <c r="AF829" i="29"/>
  <c r="D829" i="29" s="1"/>
  <c r="AH829" i="29"/>
  <c r="J829" i="29" s="1"/>
  <c r="AK829" i="29"/>
  <c r="S829" i="29" s="1"/>
  <c r="BI828" i="29"/>
  <c r="U828" i="29" s="1"/>
  <c r="T828" i="29" s="1"/>
  <c r="BF828" i="29"/>
  <c r="L828" i="29" s="1"/>
  <c r="K828" i="29" s="1"/>
  <c r="BJ828" i="29"/>
  <c r="X828" i="29" s="1"/>
  <c r="W828" i="29" s="1"/>
  <c r="BG828" i="29"/>
  <c r="O828" i="29" s="1"/>
  <c r="N828" i="29" s="1"/>
  <c r="AM829" i="29"/>
  <c r="Y829" i="29" s="1"/>
  <c r="BE828" i="29"/>
  <c r="I828" i="29" s="1"/>
  <c r="H828" i="29" s="1"/>
  <c r="BQ827" i="29"/>
  <c r="AB827" i="29" s="1"/>
  <c r="BR827" i="29"/>
  <c r="AI829" i="29"/>
  <c r="M829" i="29" s="1"/>
  <c r="AG829" i="29"/>
  <c r="G829" i="29" s="1"/>
  <c r="BL827" i="29"/>
  <c r="Z827" i="29"/>
  <c r="BK828" i="29"/>
  <c r="AA828" i="29" s="1"/>
  <c r="BU828" i="29" s="1"/>
  <c r="BN235" i="29"/>
  <c r="BT235" i="29"/>
  <c r="BF236" i="29"/>
  <c r="L236" i="29" s="1"/>
  <c r="K236" i="29" s="1"/>
  <c r="BQ235" i="29"/>
  <c r="AM237" i="29"/>
  <c r="Y237" i="29" s="1"/>
  <c r="BK237" i="29" s="1"/>
  <c r="AA237" i="29" s="1"/>
  <c r="AI237" i="29"/>
  <c r="M237" i="29" s="1"/>
  <c r="BG237" i="29" s="1"/>
  <c r="O237" i="29" s="1"/>
  <c r="N237" i="29" s="1"/>
  <c r="AJ237" i="29"/>
  <c r="P237" i="29" s="1"/>
  <c r="BH237" i="29" s="1"/>
  <c r="R237" i="29" s="1"/>
  <c r="AF237" i="29"/>
  <c r="D237" i="29" s="1"/>
  <c r="BD237" i="29" s="1"/>
  <c r="F237" i="29" s="1"/>
  <c r="AB234" i="29"/>
  <c r="AK237" i="29"/>
  <c r="S237" i="29" s="1"/>
  <c r="BR235" i="29"/>
  <c r="BG236" i="29"/>
  <c r="O236" i="29" s="1"/>
  <c r="N236" i="29" s="1"/>
  <c r="BI236" i="29"/>
  <c r="U236" i="29" s="1"/>
  <c r="T236" i="29" s="1"/>
  <c r="BD236" i="29"/>
  <c r="F236" i="29" s="1"/>
  <c r="E236" i="29" s="1"/>
  <c r="AC239" i="29"/>
  <c r="AX238" i="29"/>
  <c r="AP238" i="29"/>
  <c r="AW238" i="29"/>
  <c r="AO238" i="29"/>
  <c r="AV238" i="29"/>
  <c r="AN238" i="29"/>
  <c r="BB238" i="29"/>
  <c r="AT238" i="29"/>
  <c r="BA238" i="29"/>
  <c r="AS238" i="29"/>
  <c r="C238" i="29"/>
  <c r="AE238" i="29" s="1"/>
  <c r="BC238" i="29"/>
  <c r="B238" i="29"/>
  <c r="AD238" i="29" s="1"/>
  <c r="AL238" i="29" s="1"/>
  <c r="AY238" i="29"/>
  <c r="AU238" i="29"/>
  <c r="AR238" i="29"/>
  <c r="AZ238" i="29"/>
  <c r="AQ238" i="29"/>
  <c r="BK236" i="29"/>
  <c r="AA236" i="29" s="1"/>
  <c r="BU236" i="29" s="1"/>
  <c r="Z235" i="29"/>
  <c r="BL235" i="29"/>
  <c r="BE236" i="29"/>
  <c r="I236" i="29" s="1"/>
  <c r="H236" i="29" s="1"/>
  <c r="AG237" i="29"/>
  <c r="G237" i="29" s="1"/>
  <c r="BJ236" i="29"/>
  <c r="X236" i="29" s="1"/>
  <c r="W236" i="29" s="1"/>
  <c r="V237" i="29"/>
  <c r="BH236" i="29"/>
  <c r="R236" i="29" s="1"/>
  <c r="Q236" i="29" s="1"/>
  <c r="AH237" i="29"/>
  <c r="J237" i="29" s="1"/>
  <c r="V238" i="29" l="1"/>
  <c r="BT829" i="29"/>
  <c r="Y830" i="29"/>
  <c r="BK830" i="29" s="1"/>
  <c r="AA830" i="29" s="1"/>
  <c r="BU830" i="29" s="1"/>
  <c r="AJ830" i="29"/>
  <c r="BT828" i="29"/>
  <c r="AB235" i="29"/>
  <c r="AK830" i="29"/>
  <c r="S830" i="29" s="1"/>
  <c r="BI830" i="29" s="1"/>
  <c r="U830" i="29" s="1"/>
  <c r="BR236" i="29"/>
  <c r="BS828" i="29"/>
  <c r="AU831" i="29"/>
  <c r="BC831" i="29"/>
  <c r="AN831" i="29"/>
  <c r="AV831" i="29"/>
  <c r="AO831" i="29"/>
  <c r="AW831" i="29"/>
  <c r="B831" i="29"/>
  <c r="AD831" i="29" s="1"/>
  <c r="AG831" i="29" s="1"/>
  <c r="G831" i="29" s="1"/>
  <c r="AP831" i="29"/>
  <c r="AX831" i="29"/>
  <c r="C831" i="29"/>
  <c r="AE831" i="29" s="1"/>
  <c r="AQ831" i="29"/>
  <c r="AY831" i="29"/>
  <c r="AR831" i="29"/>
  <c r="AZ831" i="29"/>
  <c r="AC832" i="29"/>
  <c r="AS831" i="29"/>
  <c r="BA831" i="29"/>
  <c r="AT831" i="29"/>
  <c r="BB831" i="29"/>
  <c r="BO828" i="29"/>
  <c r="BP828" i="29"/>
  <c r="AI830" i="29"/>
  <c r="M830" i="29" s="1"/>
  <c r="AG830" i="29"/>
  <c r="G830" i="29" s="1"/>
  <c r="AL830" i="29"/>
  <c r="V830" i="29" s="1"/>
  <c r="BL828" i="29"/>
  <c r="Z828" i="29"/>
  <c r="BK829" i="29"/>
  <c r="AA829" i="29" s="1"/>
  <c r="BU829" i="29"/>
  <c r="AF830" i="29"/>
  <c r="D830" i="29" s="1"/>
  <c r="BE829" i="29"/>
  <c r="I829" i="29" s="1"/>
  <c r="H829" i="29" s="1"/>
  <c r="BI829" i="29"/>
  <c r="U829" i="29" s="1"/>
  <c r="T829" i="29" s="1"/>
  <c r="AH830" i="29"/>
  <c r="J830" i="29" s="1"/>
  <c r="BF829" i="29"/>
  <c r="L829" i="29" s="1"/>
  <c r="K829" i="29" s="1"/>
  <c r="BR829" i="29"/>
  <c r="P830" i="29"/>
  <c r="BD829" i="29"/>
  <c r="F829" i="29" s="1"/>
  <c r="E829" i="29" s="1"/>
  <c r="BG829" i="29"/>
  <c r="O829" i="29" s="1"/>
  <c r="N829" i="29" s="1"/>
  <c r="BQ828" i="29"/>
  <c r="BO236" i="29"/>
  <c r="BQ237" i="29"/>
  <c r="E237" i="29"/>
  <c r="BN237" i="29"/>
  <c r="Q237" i="29"/>
  <c r="BR237" i="29"/>
  <c r="BP236" i="29"/>
  <c r="BI237" i="29"/>
  <c r="U237" i="29" s="1"/>
  <c r="T237" i="29" s="1"/>
  <c r="BS236" i="29"/>
  <c r="BQ236" i="29"/>
  <c r="BE237" i="29"/>
  <c r="I237" i="29" s="1"/>
  <c r="H237" i="29" s="1"/>
  <c r="AM238" i="29"/>
  <c r="Y238" i="29" s="1"/>
  <c r="BJ238" i="29"/>
  <c r="X238" i="29" s="1"/>
  <c r="W238" i="29" s="1"/>
  <c r="BF237" i="29"/>
  <c r="L237" i="29" s="1"/>
  <c r="K237" i="29" s="1"/>
  <c r="AG238" i="29"/>
  <c r="G238" i="29" s="1"/>
  <c r="BJ237" i="29"/>
  <c r="X237" i="29" s="1"/>
  <c r="W237" i="29" s="1"/>
  <c r="AI238" i="29"/>
  <c r="M238" i="29" s="1"/>
  <c r="BC239" i="29"/>
  <c r="AU239" i="29"/>
  <c r="BB239" i="29"/>
  <c r="AT239" i="29"/>
  <c r="C239" i="29"/>
  <c r="AE239" i="29" s="1"/>
  <c r="BA239" i="29"/>
  <c r="AS239" i="29"/>
  <c r="B239" i="29"/>
  <c r="AD239" i="29" s="1"/>
  <c r="AM239" i="29" s="1"/>
  <c r="AY239" i="29"/>
  <c r="AQ239" i="29"/>
  <c r="AC240" i="29"/>
  <c r="AX239" i="29"/>
  <c r="AP239" i="29"/>
  <c r="AO239" i="29"/>
  <c r="AN239" i="29"/>
  <c r="AZ239" i="29"/>
  <c r="AW239" i="29"/>
  <c r="AV239" i="29"/>
  <c r="AR239" i="29"/>
  <c r="BU237" i="29"/>
  <c r="Z237" i="29"/>
  <c r="BL237" i="29"/>
  <c r="Z236" i="29"/>
  <c r="BL236" i="29"/>
  <c r="AK238" i="29"/>
  <c r="S238" i="29" s="1"/>
  <c r="BT236" i="29"/>
  <c r="AF238" i="29"/>
  <c r="D238" i="29" s="1"/>
  <c r="BN236" i="29"/>
  <c r="AH238" i="29"/>
  <c r="J238" i="29" s="1"/>
  <c r="AJ238" i="29"/>
  <c r="P238" i="29" s="1"/>
  <c r="AB236" i="29" l="1"/>
  <c r="BP829" i="29"/>
  <c r="BT237" i="29"/>
  <c r="BO829" i="29"/>
  <c r="AK831" i="29"/>
  <c r="S831" i="29" s="1"/>
  <c r="BI831" i="29" s="1"/>
  <c r="U831" i="29" s="1"/>
  <c r="T831" i="29" s="1"/>
  <c r="T830" i="29"/>
  <c r="BS830" i="29"/>
  <c r="AB828" i="29"/>
  <c r="BT238" i="29"/>
  <c r="BQ829" i="29"/>
  <c r="AJ831" i="29"/>
  <c r="P831" i="29" s="1"/>
  <c r="BH831" i="29" s="1"/>
  <c r="R831" i="29" s="1"/>
  <c r="Q831" i="29" s="1"/>
  <c r="BS829" i="29"/>
  <c r="BO237" i="29"/>
  <c r="BE831" i="29"/>
  <c r="I831" i="29" s="1"/>
  <c r="H831" i="29" s="1"/>
  <c r="AN832" i="29"/>
  <c r="AV832" i="29"/>
  <c r="AO832" i="29"/>
  <c r="AW832" i="29"/>
  <c r="B832" i="29"/>
  <c r="AD832" i="29" s="1"/>
  <c r="AL832" i="29" s="1"/>
  <c r="AP832" i="29"/>
  <c r="AX832" i="29"/>
  <c r="C832" i="29"/>
  <c r="AE832" i="29" s="1"/>
  <c r="AQ832" i="29"/>
  <c r="AY832" i="29"/>
  <c r="AR832" i="29"/>
  <c r="AZ832" i="29"/>
  <c r="AC833" i="29"/>
  <c r="AS832" i="29"/>
  <c r="BA832" i="29"/>
  <c r="AT832" i="29"/>
  <c r="BB832" i="29"/>
  <c r="AU832" i="29"/>
  <c r="BC832" i="29"/>
  <c r="BG830" i="29"/>
  <c r="O830" i="29" s="1"/>
  <c r="N830" i="29" s="1"/>
  <c r="BL829" i="29"/>
  <c r="Z829" i="29"/>
  <c r="AF831" i="29"/>
  <c r="D831" i="29" s="1"/>
  <c r="BF830" i="29"/>
  <c r="L830" i="29" s="1"/>
  <c r="K830" i="29" s="1"/>
  <c r="AH831" i="29"/>
  <c r="J831" i="29" s="1"/>
  <c r="BN829" i="29"/>
  <c r="AL831" i="29"/>
  <c r="V831" i="29" s="1"/>
  <c r="AM831" i="29"/>
  <c r="Y831" i="29" s="1"/>
  <c r="BD830" i="29"/>
  <c r="F830" i="29" s="1"/>
  <c r="E830" i="29" s="1"/>
  <c r="BJ830" i="29"/>
  <c r="X830" i="29" s="1"/>
  <c r="W830" i="29" s="1"/>
  <c r="BH830" i="29"/>
  <c r="R830" i="29" s="1"/>
  <c r="Q830" i="29" s="1"/>
  <c r="BE830" i="29"/>
  <c r="I830" i="29" s="1"/>
  <c r="H830" i="29" s="1"/>
  <c r="AI831" i="29"/>
  <c r="M831" i="29" s="1"/>
  <c r="Z830" i="29"/>
  <c r="BS237" i="29"/>
  <c r="AI239" i="29"/>
  <c r="M239" i="29" s="1"/>
  <c r="BF238" i="29"/>
  <c r="L238" i="29" s="1"/>
  <c r="K238" i="29" s="1"/>
  <c r="AF239" i="29"/>
  <c r="D239" i="29" s="1"/>
  <c r="BP237" i="29"/>
  <c r="BD238" i="29"/>
  <c r="F238" i="29" s="1"/>
  <c r="E238" i="29" s="1"/>
  <c r="AL239" i="29"/>
  <c r="V239" i="29" s="1"/>
  <c r="AG239" i="29"/>
  <c r="G239" i="29" s="1"/>
  <c r="AY240" i="29"/>
  <c r="AQ240" i="29"/>
  <c r="AC241" i="29"/>
  <c r="AX240" i="29"/>
  <c r="AP240" i="29"/>
  <c r="AW240" i="29"/>
  <c r="AO240" i="29"/>
  <c r="BC240" i="29"/>
  <c r="AU240" i="29"/>
  <c r="BB240" i="29"/>
  <c r="AT240" i="29"/>
  <c r="AR240" i="29"/>
  <c r="AN240" i="29"/>
  <c r="C240" i="29"/>
  <c r="AE240" i="29" s="1"/>
  <c r="BA240" i="29"/>
  <c r="AZ240" i="29"/>
  <c r="AV240" i="29"/>
  <c r="AS240" i="29"/>
  <c r="B240" i="29"/>
  <c r="AD240" i="29" s="1"/>
  <c r="AH240" i="29" s="1"/>
  <c r="J240" i="29" s="1"/>
  <c r="BG238" i="29"/>
  <c r="O238" i="29" s="1"/>
  <c r="N238" i="29" s="1"/>
  <c r="BK238" i="29"/>
  <c r="AA238" i="29" s="1"/>
  <c r="BU238" i="29" s="1"/>
  <c r="Y239" i="29"/>
  <c r="AK239" i="29"/>
  <c r="S239" i="29" s="1"/>
  <c r="BE238" i="29"/>
  <c r="I238" i="29" s="1"/>
  <c r="H238" i="29" s="1"/>
  <c r="BI238" i="29"/>
  <c r="U238" i="29" s="1"/>
  <c r="T238" i="29" s="1"/>
  <c r="AJ239" i="29"/>
  <c r="P239" i="29" s="1"/>
  <c r="BH238" i="29"/>
  <c r="R238" i="29" s="1"/>
  <c r="Q238" i="29" s="1"/>
  <c r="AH239" i="29"/>
  <c r="J239" i="29" s="1"/>
  <c r="BO831" i="29" l="1"/>
  <c r="BL830" i="29"/>
  <c r="AJ832" i="29"/>
  <c r="AB237" i="29"/>
  <c r="BP830" i="29"/>
  <c r="AK832" i="29"/>
  <c r="S832" i="29" s="1"/>
  <c r="AB829" i="29"/>
  <c r="BN830" i="29"/>
  <c r="BS831" i="29"/>
  <c r="BO830" i="29"/>
  <c r="BR830" i="29"/>
  <c r="V832" i="29"/>
  <c r="BJ832" i="29" s="1"/>
  <c r="X832" i="29" s="1"/>
  <c r="W832" i="29" s="1"/>
  <c r="BT830" i="29"/>
  <c r="AI832" i="29"/>
  <c r="M832" i="29" s="1"/>
  <c r="AG832" i="29"/>
  <c r="G832" i="29" s="1"/>
  <c r="AO833" i="29"/>
  <c r="AW833" i="29"/>
  <c r="B833" i="29"/>
  <c r="AD833" i="29" s="1"/>
  <c r="AL833" i="29" s="1"/>
  <c r="AP833" i="29"/>
  <c r="AX833" i="29"/>
  <c r="C833" i="29"/>
  <c r="AE833" i="29" s="1"/>
  <c r="AQ833" i="29"/>
  <c r="AY833" i="29"/>
  <c r="AR833" i="29"/>
  <c r="AZ833" i="29"/>
  <c r="AC834" i="29"/>
  <c r="AS833" i="29"/>
  <c r="BA833" i="29"/>
  <c r="AT833" i="29"/>
  <c r="BB833" i="29"/>
  <c r="AU833" i="29"/>
  <c r="BC833" i="29"/>
  <c r="AN833" i="29"/>
  <c r="AV833" i="29"/>
  <c r="BG831" i="29"/>
  <c r="O831" i="29" s="1"/>
  <c r="N831" i="29" s="1"/>
  <c r="BQ831" i="29"/>
  <c r="AM832" i="29"/>
  <c r="Y832" i="29" s="1"/>
  <c r="AF832" i="29"/>
  <c r="D832" i="29" s="1"/>
  <c r="BF831" i="29"/>
  <c r="L831" i="29" s="1"/>
  <c r="K831" i="29" s="1"/>
  <c r="BK831" i="29"/>
  <c r="AA831" i="29" s="1"/>
  <c r="BU831" i="29" s="1"/>
  <c r="BD831" i="29"/>
  <c r="F831" i="29" s="1"/>
  <c r="E831" i="29" s="1"/>
  <c r="AH832" i="29"/>
  <c r="J832" i="29" s="1"/>
  <c r="P832" i="29"/>
  <c r="BJ831" i="29"/>
  <c r="X831" i="29" s="1"/>
  <c r="W831" i="29" s="1"/>
  <c r="BR831" i="29"/>
  <c r="BQ830" i="29"/>
  <c r="AB830" i="29" s="1"/>
  <c r="BP238" i="29"/>
  <c r="BO238" i="29"/>
  <c r="AM240" i="29"/>
  <c r="Y240" i="29" s="1"/>
  <c r="BK240" i="29" s="1"/>
  <c r="AA240" i="29" s="1"/>
  <c r="BU240" i="29" s="1"/>
  <c r="BR238" i="29"/>
  <c r="BK239" i="29"/>
  <c r="AA239" i="29" s="1"/>
  <c r="BU239" i="29" s="1"/>
  <c r="AL240" i="29"/>
  <c r="V240" i="29" s="1"/>
  <c r="BJ239" i="29"/>
  <c r="X239" i="29" s="1"/>
  <c r="W239" i="29" s="1"/>
  <c r="BN238" i="29"/>
  <c r="AJ240" i="29"/>
  <c r="P240" i="29" s="1"/>
  <c r="BS238" i="29"/>
  <c r="BQ238" i="29"/>
  <c r="AF240" i="29"/>
  <c r="D240" i="29" s="1"/>
  <c r="BF240" i="29"/>
  <c r="L240" i="29" s="1"/>
  <c r="K240" i="29" s="1"/>
  <c r="AV241" i="29"/>
  <c r="AN241" i="29"/>
  <c r="BC241" i="29"/>
  <c r="AU241" i="29"/>
  <c r="BB241" i="29"/>
  <c r="AT241" i="29"/>
  <c r="C241" i="29"/>
  <c r="AE241" i="29" s="1"/>
  <c r="AZ241" i="29"/>
  <c r="AR241" i="29"/>
  <c r="AY241" i="29"/>
  <c r="AQ241" i="29"/>
  <c r="AS241" i="29"/>
  <c r="AP241" i="29"/>
  <c r="AO241" i="29"/>
  <c r="BA241" i="29"/>
  <c r="AX241" i="29"/>
  <c r="AC242" i="29"/>
  <c r="B241" i="29"/>
  <c r="AD241" i="29" s="1"/>
  <c r="AL241" i="29" s="1"/>
  <c r="AW241" i="29"/>
  <c r="BD239" i="29"/>
  <c r="F239" i="29" s="1"/>
  <c r="E239" i="29" s="1"/>
  <c r="Z238" i="29"/>
  <c r="BL238" i="29"/>
  <c r="AG240" i="29"/>
  <c r="G240" i="29" s="1"/>
  <c r="AI240" i="29"/>
  <c r="M240" i="29" s="1"/>
  <c r="BH239" i="29"/>
  <c r="R239" i="29" s="1"/>
  <c r="Q239" i="29" s="1"/>
  <c r="BF239" i="29"/>
  <c r="L239" i="29" s="1"/>
  <c r="K239" i="29" s="1"/>
  <c r="BI239" i="29"/>
  <c r="U239" i="29" s="1"/>
  <c r="T239" i="29" s="1"/>
  <c r="AK240" i="29"/>
  <c r="S240" i="29" s="1"/>
  <c r="BE239" i="29"/>
  <c r="I239" i="29" s="1"/>
  <c r="H239" i="29" s="1"/>
  <c r="BO239" i="29"/>
  <c r="BG239" i="29"/>
  <c r="O239" i="29" s="1"/>
  <c r="N239" i="29" s="1"/>
  <c r="V833" i="29" l="1"/>
  <c r="AF833" i="29"/>
  <c r="D833" i="29" s="1"/>
  <c r="BQ239" i="29"/>
  <c r="BT832" i="29"/>
  <c r="AK833" i="29"/>
  <c r="S833" i="29" s="1"/>
  <c r="BT831" i="29"/>
  <c r="AM833" i="29"/>
  <c r="Y833" i="29" s="1"/>
  <c r="BN831" i="29"/>
  <c r="AB831" i="29" s="1"/>
  <c r="AG833" i="29"/>
  <c r="G833" i="29" s="1"/>
  <c r="AI833" i="29"/>
  <c r="M833" i="29" s="1"/>
  <c r="BG833" i="29" s="1"/>
  <c r="O833" i="29" s="1"/>
  <c r="N833" i="29" s="1"/>
  <c r="V241" i="29"/>
  <c r="BJ241" i="29" s="1"/>
  <c r="X241" i="29" s="1"/>
  <c r="BJ833" i="29"/>
  <c r="X833" i="29" s="1"/>
  <c r="W833" i="29" s="1"/>
  <c r="BP831" i="29"/>
  <c r="BK832" i="29"/>
  <c r="AA832" i="29" s="1"/>
  <c r="B834" i="29"/>
  <c r="AD834" i="29" s="1"/>
  <c r="AH834" i="29" s="1"/>
  <c r="AP834" i="29"/>
  <c r="AX834" i="29"/>
  <c r="C834" i="29"/>
  <c r="AE834" i="29" s="1"/>
  <c r="AQ834" i="29"/>
  <c r="AY834" i="29"/>
  <c r="AR834" i="29"/>
  <c r="AZ834" i="29"/>
  <c r="AC835" i="29"/>
  <c r="AS834" i="29"/>
  <c r="BA834" i="29"/>
  <c r="AT834" i="29"/>
  <c r="BB834" i="29"/>
  <c r="AU834" i="29"/>
  <c r="BC834" i="29"/>
  <c r="AN834" i="29"/>
  <c r="AV834" i="29"/>
  <c r="AO834" i="29"/>
  <c r="AW834" i="29"/>
  <c r="BE832" i="29"/>
  <c r="I832" i="29" s="1"/>
  <c r="H832" i="29" s="1"/>
  <c r="BD832" i="29"/>
  <c r="F832" i="29" s="1"/>
  <c r="E832" i="29" s="1"/>
  <c r="BG832" i="29"/>
  <c r="O832" i="29" s="1"/>
  <c r="N832" i="29" s="1"/>
  <c r="BD833" i="29"/>
  <c r="F833" i="29" s="1"/>
  <c r="E833" i="29" s="1"/>
  <c r="BF832" i="29"/>
  <c r="L832" i="29" s="1"/>
  <c r="K832" i="29" s="1"/>
  <c r="AH833" i="29"/>
  <c r="J833" i="29" s="1"/>
  <c r="BH832" i="29"/>
  <c r="R832" i="29" s="1"/>
  <c r="Q832" i="29" s="1"/>
  <c r="BI832" i="29"/>
  <c r="U832" i="29" s="1"/>
  <c r="T832" i="29" s="1"/>
  <c r="BS832" i="29"/>
  <c r="BI833" i="29"/>
  <c r="U833" i="29" s="1"/>
  <c r="T833" i="29" s="1"/>
  <c r="AJ833" i="29"/>
  <c r="P833" i="29" s="1"/>
  <c r="BL831" i="29"/>
  <c r="Z831" i="29"/>
  <c r="BS239" i="29"/>
  <c r="BT239" i="29"/>
  <c r="AB238" i="29"/>
  <c r="BP239" i="29"/>
  <c r="BG240" i="29"/>
  <c r="O240" i="29" s="1"/>
  <c r="N240" i="29" s="1"/>
  <c r="AM241" i="29"/>
  <c r="Y241" i="29" s="1"/>
  <c r="BK241" i="29" s="1"/>
  <c r="AA241" i="29" s="1"/>
  <c r="BA242" i="29"/>
  <c r="AS242" i="29"/>
  <c r="B242" i="29"/>
  <c r="AD242" i="29" s="1"/>
  <c r="AL242" i="29" s="1"/>
  <c r="AZ242" i="29"/>
  <c r="AR242" i="29"/>
  <c r="AY242" i="29"/>
  <c r="AQ242" i="29"/>
  <c r="AW242" i="29"/>
  <c r="AO242" i="29"/>
  <c r="AV242" i="29"/>
  <c r="AN242" i="29"/>
  <c r="AU242" i="29"/>
  <c r="AT242" i="29"/>
  <c r="AP242" i="29"/>
  <c r="AC243" i="29"/>
  <c r="C242" i="29"/>
  <c r="AE242" i="29" s="1"/>
  <c r="BC242" i="29"/>
  <c r="BB242" i="29"/>
  <c r="AX242" i="29"/>
  <c r="BH240" i="29"/>
  <c r="R240" i="29" s="1"/>
  <c r="Q240" i="29" s="1"/>
  <c r="AI241" i="29"/>
  <c r="M241" i="29" s="1"/>
  <c r="AF241" i="29"/>
  <c r="D241" i="29" s="1"/>
  <c r="BP240" i="29"/>
  <c r="BJ240" i="29"/>
  <c r="X240" i="29" s="1"/>
  <c r="W240" i="29" s="1"/>
  <c r="BE240" i="29"/>
  <c r="I240" i="29" s="1"/>
  <c r="H240" i="29" s="1"/>
  <c r="AH241" i="29"/>
  <c r="J241" i="29" s="1"/>
  <c r="BD240" i="29"/>
  <c r="F240" i="29" s="1"/>
  <c r="E240" i="29" s="1"/>
  <c r="Z240" i="29"/>
  <c r="AK241" i="29"/>
  <c r="S241" i="29" s="1"/>
  <c r="Z239" i="29"/>
  <c r="BL239" i="29"/>
  <c r="BI240" i="29"/>
  <c r="U240" i="29" s="1"/>
  <c r="T240" i="29" s="1"/>
  <c r="AG241" i="29"/>
  <c r="G241" i="29" s="1"/>
  <c r="BR239" i="29"/>
  <c r="BN239" i="29"/>
  <c r="AJ241" i="29"/>
  <c r="P241" i="29" s="1"/>
  <c r="BS833" i="29" l="1"/>
  <c r="AB239" i="29"/>
  <c r="BR832" i="29"/>
  <c r="J834" i="29"/>
  <c r="BF834" i="29" s="1"/>
  <c r="L834" i="29" s="1"/>
  <c r="K834" i="29" s="1"/>
  <c r="W241" i="29"/>
  <c r="BT241" i="29"/>
  <c r="AF834" i="29"/>
  <c r="D834" i="29" s="1"/>
  <c r="BD834" i="29" s="1"/>
  <c r="F834" i="29" s="1"/>
  <c r="E834" i="29" s="1"/>
  <c r="AK834" i="29"/>
  <c r="S834" i="29" s="1"/>
  <c r="BI834" i="29" s="1"/>
  <c r="U834" i="29" s="1"/>
  <c r="BO832" i="29"/>
  <c r="AJ834" i="29"/>
  <c r="P834" i="29" s="1"/>
  <c r="BH834" i="29" s="1"/>
  <c r="R834" i="29" s="1"/>
  <c r="Q834" i="29" s="1"/>
  <c r="AG834" i="29"/>
  <c r="G834" i="29" s="1"/>
  <c r="BE834" i="29" s="1"/>
  <c r="I834" i="29" s="1"/>
  <c r="H834" i="29" s="1"/>
  <c r="AL834" i="29"/>
  <c r="V834" i="29" s="1"/>
  <c r="BJ834" i="29" s="1"/>
  <c r="X834" i="29" s="1"/>
  <c r="W834" i="29" s="1"/>
  <c r="BN832" i="29"/>
  <c r="BT833" i="29"/>
  <c r="BK833" i="29"/>
  <c r="AA833" i="29" s="1"/>
  <c r="BU833" i="29"/>
  <c r="BL832" i="29"/>
  <c r="Z832" i="29"/>
  <c r="BU832" i="29"/>
  <c r="BH833" i="29"/>
  <c r="R833" i="29" s="1"/>
  <c r="Q833" i="29" s="1"/>
  <c r="BP832" i="29"/>
  <c r="AI834" i="29"/>
  <c r="M834" i="29" s="1"/>
  <c r="BE833" i="29"/>
  <c r="I833" i="29" s="1"/>
  <c r="H833" i="29" s="1"/>
  <c r="BQ833" i="29"/>
  <c r="C835" i="29"/>
  <c r="AE835" i="29" s="1"/>
  <c r="AQ835" i="29"/>
  <c r="AY835" i="29"/>
  <c r="AR835" i="29"/>
  <c r="AZ835" i="29"/>
  <c r="AC836" i="29"/>
  <c r="AK835" i="29"/>
  <c r="AS835" i="29"/>
  <c r="BA835" i="29"/>
  <c r="AT835" i="29"/>
  <c r="BB835" i="29"/>
  <c r="AU835" i="29"/>
  <c r="BC835" i="29"/>
  <c r="AF835" i="29"/>
  <c r="AN835" i="29"/>
  <c r="AV835" i="29"/>
  <c r="AO835" i="29"/>
  <c r="AW835" i="29"/>
  <c r="B835" i="29"/>
  <c r="AD835" i="29" s="1"/>
  <c r="AL835" i="29" s="1"/>
  <c r="AP835" i="29"/>
  <c r="AX835" i="29"/>
  <c r="BN833" i="29"/>
  <c r="AM834" i="29"/>
  <c r="Y834" i="29" s="1"/>
  <c r="BF833" i="29"/>
  <c r="L833" i="29" s="1"/>
  <c r="K833" i="29" s="1"/>
  <c r="BQ832" i="29"/>
  <c r="BL240" i="29"/>
  <c r="BN240" i="29"/>
  <c r="BR240" i="29"/>
  <c r="BQ240" i="29"/>
  <c r="BS240" i="29"/>
  <c r="V242" i="29"/>
  <c r="BJ242" i="29" s="1"/>
  <c r="X242" i="29" s="1"/>
  <c r="W242" i="29" s="1"/>
  <c r="BI241" i="29"/>
  <c r="U241" i="29" s="1"/>
  <c r="T241" i="29" s="1"/>
  <c r="BT240" i="29"/>
  <c r="AJ242" i="29"/>
  <c r="P242" i="29" s="1"/>
  <c r="AF242" i="29"/>
  <c r="D242" i="29" s="1"/>
  <c r="BU241" i="29"/>
  <c r="Z241" i="29"/>
  <c r="BD241" i="29"/>
  <c r="F241" i="29" s="1"/>
  <c r="E241" i="29" s="1"/>
  <c r="AG242" i="29"/>
  <c r="G242" i="29" s="1"/>
  <c r="AC244" i="29"/>
  <c r="AX243" i="29"/>
  <c r="AP243" i="29"/>
  <c r="AW243" i="29"/>
  <c r="AO243" i="29"/>
  <c r="AV243" i="29"/>
  <c r="AN243" i="29"/>
  <c r="BB243" i="29"/>
  <c r="AT243" i="29"/>
  <c r="C243" i="29"/>
  <c r="AE243" i="29" s="1"/>
  <c r="BA243" i="29"/>
  <c r="AS243" i="29"/>
  <c r="B243" i="29"/>
  <c r="AD243" i="29" s="1"/>
  <c r="AM243" i="29" s="1"/>
  <c r="Y243" i="29" s="1"/>
  <c r="AY243" i="29"/>
  <c r="AU243" i="29"/>
  <c r="AR243" i="29"/>
  <c r="BC243" i="29"/>
  <c r="AQ243" i="29"/>
  <c r="AZ243" i="29"/>
  <c r="AK242" i="29"/>
  <c r="S242" i="29" s="1"/>
  <c r="BG241" i="29"/>
  <c r="O241" i="29" s="1"/>
  <c r="N241" i="29" s="1"/>
  <c r="AH242" i="29"/>
  <c r="J242" i="29" s="1"/>
  <c r="BH241" i="29"/>
  <c r="R241" i="29" s="1"/>
  <c r="Q241" i="29" s="1"/>
  <c r="AM242" i="29"/>
  <c r="Y242" i="29" s="1"/>
  <c r="BF241" i="29"/>
  <c r="L241" i="29" s="1"/>
  <c r="K241" i="29" s="1"/>
  <c r="AI242" i="29"/>
  <c r="M242" i="29" s="1"/>
  <c r="BE241" i="29"/>
  <c r="I241" i="29" s="1"/>
  <c r="H241" i="29" s="1"/>
  <c r="BO240" i="29"/>
  <c r="AH835" i="29" l="1"/>
  <c r="J835" i="29" s="1"/>
  <c r="BF835" i="29" s="1"/>
  <c r="L835" i="29" s="1"/>
  <c r="K835" i="29" s="1"/>
  <c r="AB832" i="29"/>
  <c r="BP834" i="29"/>
  <c r="AI835" i="29"/>
  <c r="M835" i="29" s="1"/>
  <c r="T834" i="29"/>
  <c r="BS834" i="29"/>
  <c r="BP833" i="29"/>
  <c r="BN834" i="29"/>
  <c r="BT834" i="29"/>
  <c r="S835" i="29"/>
  <c r="BI835" i="29" s="1"/>
  <c r="U835" i="29" s="1"/>
  <c r="T835" i="29" s="1"/>
  <c r="BR833" i="29"/>
  <c r="D835" i="29"/>
  <c r="BD835" i="29" s="1"/>
  <c r="F835" i="29" s="1"/>
  <c r="E835" i="29" s="1"/>
  <c r="BR241" i="29"/>
  <c r="BN241" i="29"/>
  <c r="V835" i="29"/>
  <c r="BJ835" i="29" s="1"/>
  <c r="X835" i="29" s="1"/>
  <c r="BG834" i="29"/>
  <c r="O834" i="29" s="1"/>
  <c r="N834" i="29" s="1"/>
  <c r="BG835" i="29"/>
  <c r="O835" i="29" s="1"/>
  <c r="N835" i="29" s="1"/>
  <c r="AR836" i="29"/>
  <c r="AZ836" i="29"/>
  <c r="AC837" i="29"/>
  <c r="AS836" i="29"/>
  <c r="BA836" i="29"/>
  <c r="AT836" i="29"/>
  <c r="BB836" i="29"/>
  <c r="AU836" i="29"/>
  <c r="BC836" i="29"/>
  <c r="AN836" i="29"/>
  <c r="AV836" i="29"/>
  <c r="AO836" i="29"/>
  <c r="AW836" i="29"/>
  <c r="B836" i="29"/>
  <c r="AD836" i="29" s="1"/>
  <c r="AM836" i="29" s="1"/>
  <c r="Y836" i="29" s="1"/>
  <c r="AP836" i="29"/>
  <c r="AX836" i="29"/>
  <c r="C836" i="29"/>
  <c r="AE836" i="29" s="1"/>
  <c r="AQ836" i="29"/>
  <c r="AY836" i="29"/>
  <c r="AM835" i="29"/>
  <c r="Y835" i="29" s="1"/>
  <c r="Z833" i="29"/>
  <c r="BL833" i="29"/>
  <c r="BK834" i="29"/>
  <c r="AA834" i="29" s="1"/>
  <c r="BU834" i="29" s="1"/>
  <c r="AG835" i="29"/>
  <c r="G835" i="29" s="1"/>
  <c r="AJ835" i="29"/>
  <c r="P835" i="29" s="1"/>
  <c r="BO833" i="29"/>
  <c r="BO834" i="29"/>
  <c r="BR834" i="29"/>
  <c r="BS241" i="29"/>
  <c r="BP241" i="29"/>
  <c r="AL243" i="29"/>
  <c r="V243" i="29" s="1"/>
  <c r="AG243" i="29"/>
  <c r="G243" i="29" s="1"/>
  <c r="BE243" i="29" s="1"/>
  <c r="I243" i="29" s="1"/>
  <c r="H243" i="29" s="1"/>
  <c r="AK243" i="29"/>
  <c r="BT242" i="29"/>
  <c r="AF243" i="29"/>
  <c r="D243" i="29" s="1"/>
  <c r="BD243" i="29" s="1"/>
  <c r="F243" i="29" s="1"/>
  <c r="E243" i="29" s="1"/>
  <c r="AJ243" i="29"/>
  <c r="P243" i="29" s="1"/>
  <c r="AB240" i="29"/>
  <c r="BQ241" i="29"/>
  <c r="BK243" i="29"/>
  <c r="AA243" i="29" s="1"/>
  <c r="BU243" i="29" s="1"/>
  <c r="BD242" i="29"/>
  <c r="F242" i="29" s="1"/>
  <c r="E242" i="29" s="1"/>
  <c r="BK242" i="29"/>
  <c r="AA242" i="29" s="1"/>
  <c r="BU242" i="29" s="1"/>
  <c r="BC244" i="29"/>
  <c r="AU244" i="29"/>
  <c r="BB244" i="29"/>
  <c r="AT244" i="29"/>
  <c r="C244" i="29"/>
  <c r="AE244" i="29" s="1"/>
  <c r="BA244" i="29"/>
  <c r="AS244" i="29"/>
  <c r="B244" i="29"/>
  <c r="AD244" i="29" s="1"/>
  <c r="AH244" i="29" s="1"/>
  <c r="J244" i="29" s="1"/>
  <c r="AY244" i="29"/>
  <c r="AQ244" i="29"/>
  <c r="AC245" i="29"/>
  <c r="AX244" i="29"/>
  <c r="AP244" i="29"/>
  <c r="AZ244" i="29"/>
  <c r="AW244" i="29"/>
  <c r="AV244" i="29"/>
  <c r="AO244" i="29"/>
  <c r="AN244" i="29"/>
  <c r="AR244" i="29"/>
  <c r="BH242" i="29"/>
  <c r="R242" i="29" s="1"/>
  <c r="Q242" i="29" s="1"/>
  <c r="BR242" i="29"/>
  <c r="BO241" i="29"/>
  <c r="BF242" i="29"/>
  <c r="L242" i="29" s="1"/>
  <c r="K242" i="29" s="1"/>
  <c r="AH243" i="29"/>
  <c r="J243" i="29" s="1"/>
  <c r="BE242" i="29"/>
  <c r="I242" i="29" s="1"/>
  <c r="H242" i="29" s="1"/>
  <c r="BG242" i="29"/>
  <c r="O242" i="29" s="1"/>
  <c r="N242" i="29" s="1"/>
  <c r="AI243" i="29"/>
  <c r="M243" i="29" s="1"/>
  <c r="S243" i="29"/>
  <c r="BI242" i="29"/>
  <c r="U242" i="29" s="1"/>
  <c r="T242" i="29" s="1"/>
  <c r="BL241" i="29"/>
  <c r="AB833" i="29" l="1"/>
  <c r="AB241" i="29"/>
  <c r="BQ835" i="29"/>
  <c r="W835" i="29"/>
  <c r="BT835" i="29"/>
  <c r="BQ834" i="29"/>
  <c r="AB834" i="29" s="1"/>
  <c r="BP835" i="29"/>
  <c r="BK836" i="29"/>
  <c r="AA836" i="29" s="1"/>
  <c r="BU836" i="29" s="1"/>
  <c r="BN835" i="29"/>
  <c r="AI836" i="29"/>
  <c r="M836" i="29" s="1"/>
  <c r="AG836" i="29"/>
  <c r="G836" i="29" s="1"/>
  <c r="AJ836" i="29"/>
  <c r="P836" i="29" s="1"/>
  <c r="AL836" i="29"/>
  <c r="V836" i="29" s="1"/>
  <c r="BH835" i="29"/>
  <c r="R835" i="29" s="1"/>
  <c r="Q835" i="29" s="1"/>
  <c r="BS835" i="29"/>
  <c r="AF836" i="29"/>
  <c r="D836" i="29" s="1"/>
  <c r="BE835" i="29"/>
  <c r="I835" i="29" s="1"/>
  <c r="H835" i="29" s="1"/>
  <c r="AH836" i="29"/>
  <c r="J836" i="29" s="1"/>
  <c r="AK836" i="29"/>
  <c r="S836" i="29" s="1"/>
  <c r="AS837" i="29"/>
  <c r="BA837" i="29"/>
  <c r="AT837" i="29"/>
  <c r="BB837" i="29"/>
  <c r="AU837" i="29"/>
  <c r="BC837" i="29"/>
  <c r="AN837" i="29"/>
  <c r="AV837" i="29"/>
  <c r="AO837" i="29"/>
  <c r="AW837" i="29"/>
  <c r="B837" i="29"/>
  <c r="AD837" i="29" s="1"/>
  <c r="AF837" i="29" s="1"/>
  <c r="D837" i="29" s="1"/>
  <c r="AP837" i="29"/>
  <c r="AX837" i="29"/>
  <c r="C837" i="29"/>
  <c r="AE837" i="29" s="1"/>
  <c r="AQ837" i="29"/>
  <c r="AY837" i="29"/>
  <c r="AZ837" i="29"/>
  <c r="AC838" i="29"/>
  <c r="AR837" i="29"/>
  <c r="BK835" i="29"/>
  <c r="AA835" i="29" s="1"/>
  <c r="BU835" i="29" s="1"/>
  <c r="Z834" i="29"/>
  <c r="BL834" i="29"/>
  <c r="BS242" i="29"/>
  <c r="BQ242" i="29"/>
  <c r="BN243" i="29"/>
  <c r="BO242" i="29"/>
  <c r="BN242" i="29"/>
  <c r="BO243" i="29"/>
  <c r="BF244" i="29"/>
  <c r="L244" i="29" s="1"/>
  <c r="K244" i="29" s="1"/>
  <c r="AL244" i="29"/>
  <c r="V244" i="29" s="1"/>
  <c r="BF243" i="29"/>
  <c r="L243" i="29" s="1"/>
  <c r="K243" i="29" s="1"/>
  <c r="AK244" i="29"/>
  <c r="S244" i="29" s="1"/>
  <c r="AI244" i="29"/>
  <c r="M244" i="29" s="1"/>
  <c r="BL242" i="29"/>
  <c r="Z242" i="29"/>
  <c r="AG244" i="29"/>
  <c r="G244" i="29" s="1"/>
  <c r="BP242" i="29"/>
  <c r="BH243" i="29"/>
  <c r="R243" i="29" s="1"/>
  <c r="Q243" i="29" s="1"/>
  <c r="BJ243" i="29"/>
  <c r="X243" i="29" s="1"/>
  <c r="W243" i="29" s="1"/>
  <c r="AZ245" i="29"/>
  <c r="AR245" i="29"/>
  <c r="AY245" i="29"/>
  <c r="AQ245" i="29"/>
  <c r="AC246" i="29"/>
  <c r="AX245" i="29"/>
  <c r="AP245" i="29"/>
  <c r="AV245" i="29"/>
  <c r="AN245" i="29"/>
  <c r="BC245" i="29"/>
  <c r="AU245" i="29"/>
  <c r="BB245" i="29"/>
  <c r="BA245" i="29"/>
  <c r="AW245" i="29"/>
  <c r="AS245" i="29"/>
  <c r="AO245" i="29"/>
  <c r="C245" i="29"/>
  <c r="AE245" i="29" s="1"/>
  <c r="AT245" i="29"/>
  <c r="B245" i="29"/>
  <c r="AD245" i="29" s="1"/>
  <c r="AM245" i="29" s="1"/>
  <c r="AM244" i="29"/>
  <c r="Y244" i="29" s="1"/>
  <c r="BI243" i="29"/>
  <c r="U243" i="29" s="1"/>
  <c r="T243" i="29" s="1"/>
  <c r="AF244" i="29"/>
  <c r="D244" i="29" s="1"/>
  <c r="BG243" i="29"/>
  <c r="O243" i="29" s="1"/>
  <c r="N243" i="29" s="1"/>
  <c r="AJ244" i="29"/>
  <c r="P244" i="29" s="1"/>
  <c r="Z243" i="29"/>
  <c r="BL243" i="29"/>
  <c r="AB242" i="29" l="1"/>
  <c r="BO835" i="29"/>
  <c r="BD837" i="29"/>
  <c r="F837" i="29" s="1"/>
  <c r="E837" i="29" s="1"/>
  <c r="AJ837" i="29"/>
  <c r="P837" i="29" s="1"/>
  <c r="AH837" i="29"/>
  <c r="J837" i="29" s="1"/>
  <c r="AK837" i="29"/>
  <c r="S837" i="29" s="1"/>
  <c r="BI836" i="29"/>
  <c r="U836" i="29" s="1"/>
  <c r="T836" i="29" s="1"/>
  <c r="BJ836" i="29"/>
  <c r="X836" i="29" s="1"/>
  <c r="W836" i="29" s="1"/>
  <c r="AM837" i="29"/>
  <c r="Y837" i="29" s="1"/>
  <c r="BF836" i="29"/>
  <c r="L836" i="29" s="1"/>
  <c r="K836" i="29" s="1"/>
  <c r="BP836" i="29"/>
  <c r="BH836" i="29"/>
  <c r="R836" i="29" s="1"/>
  <c r="Q836" i="29" s="1"/>
  <c r="BE836" i="29"/>
  <c r="I836" i="29" s="1"/>
  <c r="H836" i="29" s="1"/>
  <c r="AG837" i="29"/>
  <c r="G837" i="29" s="1"/>
  <c r="BG836" i="29"/>
  <c r="O836" i="29" s="1"/>
  <c r="N836" i="29" s="1"/>
  <c r="BD836" i="29"/>
  <c r="F836" i="29" s="1"/>
  <c r="E836" i="29" s="1"/>
  <c r="AI837" i="29"/>
  <c r="M837" i="29" s="1"/>
  <c r="BL835" i="29"/>
  <c r="Z835" i="29"/>
  <c r="AL837" i="29"/>
  <c r="V837" i="29" s="1"/>
  <c r="AT838" i="29"/>
  <c r="BB838" i="29"/>
  <c r="AU838" i="29"/>
  <c r="BC838" i="29"/>
  <c r="AN838" i="29"/>
  <c r="AV838" i="29"/>
  <c r="AO838" i="29"/>
  <c r="AW838" i="29"/>
  <c r="B838" i="29"/>
  <c r="AD838" i="29" s="1"/>
  <c r="AF838" i="29" s="1"/>
  <c r="D838" i="29" s="1"/>
  <c r="AP838" i="29"/>
  <c r="AX838" i="29"/>
  <c r="C838" i="29"/>
  <c r="AE838" i="29" s="1"/>
  <c r="AQ838" i="29"/>
  <c r="AY838" i="29"/>
  <c r="AR838" i="29"/>
  <c r="AZ838" i="29"/>
  <c r="AC839" i="29"/>
  <c r="AS838" i="29"/>
  <c r="BA838" i="29"/>
  <c r="BR835" i="29"/>
  <c r="AB835" i="29" s="1"/>
  <c r="Z836" i="29"/>
  <c r="AH245" i="29"/>
  <c r="J245" i="29" s="1"/>
  <c r="BF245" i="29" s="1"/>
  <c r="L245" i="29" s="1"/>
  <c r="K245" i="29" s="1"/>
  <c r="BR243" i="29"/>
  <c r="BP244" i="29"/>
  <c r="Y245" i="29"/>
  <c r="BP243" i="29"/>
  <c r="BT243" i="29"/>
  <c r="BS243" i="29"/>
  <c r="BG244" i="29"/>
  <c r="O244" i="29" s="1"/>
  <c r="N244" i="29" s="1"/>
  <c r="AG245" i="29"/>
  <c r="G245" i="29" s="1"/>
  <c r="BI244" i="29"/>
  <c r="U244" i="29" s="1"/>
  <c r="T244" i="29" s="1"/>
  <c r="AF245" i="29"/>
  <c r="D245" i="29" s="1"/>
  <c r="AJ245" i="29"/>
  <c r="P245" i="29" s="1"/>
  <c r="AV246" i="29"/>
  <c r="AN246" i="29"/>
  <c r="BC246" i="29"/>
  <c r="AU246" i="29"/>
  <c r="BB246" i="29"/>
  <c r="AT246" i="29"/>
  <c r="AZ246" i="29"/>
  <c r="AR246" i="29"/>
  <c r="B246" i="29"/>
  <c r="AD246" i="29" s="1"/>
  <c r="AM246" i="29" s="1"/>
  <c r="Y246" i="29" s="1"/>
  <c r="BK246" i="29" s="1"/>
  <c r="AA246" i="29" s="1"/>
  <c r="AY246" i="29"/>
  <c r="AQ246" i="29"/>
  <c r="BA246" i="29"/>
  <c r="AX246" i="29"/>
  <c r="AS246" i="29"/>
  <c r="AP246" i="29"/>
  <c r="AO246" i="29"/>
  <c r="AC247" i="29"/>
  <c r="AW246" i="29"/>
  <c r="C246" i="29"/>
  <c r="AE246" i="29" s="1"/>
  <c r="BK244" i="29"/>
  <c r="AA244" i="29" s="1"/>
  <c r="BU244" i="29" s="1"/>
  <c r="AI245" i="29"/>
  <c r="M245" i="29" s="1"/>
  <c r="BK245" i="29"/>
  <c r="AA245" i="29" s="1"/>
  <c r="BU245" i="29" s="1"/>
  <c r="BJ244" i="29"/>
  <c r="X244" i="29" s="1"/>
  <c r="W244" i="29" s="1"/>
  <c r="BH244" i="29"/>
  <c r="R244" i="29" s="1"/>
  <c r="Q244" i="29" s="1"/>
  <c r="AK245" i="29"/>
  <c r="S245" i="29" s="1"/>
  <c r="BE244" i="29"/>
  <c r="I244" i="29" s="1"/>
  <c r="H244" i="29" s="1"/>
  <c r="BD244" i="29"/>
  <c r="F244" i="29" s="1"/>
  <c r="E244" i="29" s="1"/>
  <c r="BQ243" i="29"/>
  <c r="AL245" i="29"/>
  <c r="V245" i="29" s="1"/>
  <c r="BL836" i="29" l="1"/>
  <c r="BR836" i="29"/>
  <c r="AB243" i="29"/>
  <c r="BN837" i="29"/>
  <c r="BQ836" i="29"/>
  <c r="BS836" i="29"/>
  <c r="BD838" i="29"/>
  <c r="F838" i="29" s="1"/>
  <c r="E838" i="29" s="1"/>
  <c r="AH838" i="29"/>
  <c r="J838" i="29" s="1"/>
  <c r="BO836" i="29"/>
  <c r="BG837" i="29"/>
  <c r="O837" i="29" s="1"/>
  <c r="N837" i="29" s="1"/>
  <c r="AJ838" i="29"/>
  <c r="P838" i="29" s="1"/>
  <c r="AM838" i="29"/>
  <c r="Y838" i="29" s="1"/>
  <c r="AK838" i="29"/>
  <c r="S838" i="29" s="1"/>
  <c r="BN836" i="29"/>
  <c r="BI837" i="29"/>
  <c r="U837" i="29" s="1"/>
  <c r="T837" i="29" s="1"/>
  <c r="AI838" i="29"/>
  <c r="M838" i="29" s="1"/>
  <c r="AG838" i="29"/>
  <c r="G838" i="29" s="1"/>
  <c r="BF837" i="29"/>
  <c r="L837" i="29" s="1"/>
  <c r="K837" i="29" s="1"/>
  <c r="AL838" i="29"/>
  <c r="V838" i="29" s="1"/>
  <c r="BH837" i="29"/>
  <c r="R837" i="29" s="1"/>
  <c r="Q837" i="29" s="1"/>
  <c r="AU839" i="29"/>
  <c r="BC839" i="29"/>
  <c r="AN839" i="29"/>
  <c r="AV839" i="29"/>
  <c r="AO839" i="29"/>
  <c r="AW839" i="29"/>
  <c r="B839" i="29"/>
  <c r="AD839" i="29" s="1"/>
  <c r="AG839" i="29" s="1"/>
  <c r="G839" i="29" s="1"/>
  <c r="AP839" i="29"/>
  <c r="AX839" i="29"/>
  <c r="C839" i="29"/>
  <c r="AE839" i="29" s="1"/>
  <c r="AQ839" i="29"/>
  <c r="AY839" i="29"/>
  <c r="AR839" i="29"/>
  <c r="AZ839" i="29"/>
  <c r="AC840" i="29"/>
  <c r="AS839" i="29"/>
  <c r="BA839" i="29"/>
  <c r="AT839" i="29"/>
  <c r="BB839" i="29"/>
  <c r="BJ837" i="29"/>
  <c r="X837" i="29" s="1"/>
  <c r="W837" i="29" s="1"/>
  <c r="BK837" i="29"/>
  <c r="AA837" i="29" s="1"/>
  <c r="BE837" i="29"/>
  <c r="I837" i="29" s="1"/>
  <c r="H837" i="29" s="1"/>
  <c r="BT836" i="29"/>
  <c r="BO244" i="29"/>
  <c r="BQ244" i="29"/>
  <c r="AJ246" i="29"/>
  <c r="P246" i="29" s="1"/>
  <c r="AK246" i="29"/>
  <c r="S246" i="29" s="1"/>
  <c r="BI246" i="29" s="1"/>
  <c r="U246" i="29" s="1"/>
  <c r="T246" i="29" s="1"/>
  <c r="AH246" i="29"/>
  <c r="J246" i="29" s="1"/>
  <c r="BR244" i="29"/>
  <c r="AI246" i="29"/>
  <c r="M246" i="29" s="1"/>
  <c r="BT244" i="29"/>
  <c r="AG246" i="29"/>
  <c r="G246" i="29" s="1"/>
  <c r="BE246" i="29" s="1"/>
  <c r="I246" i="29" s="1"/>
  <c r="H246" i="29" s="1"/>
  <c r="BP245" i="29"/>
  <c r="Z245" i="29"/>
  <c r="BG245" i="29"/>
  <c r="O245" i="29" s="1"/>
  <c r="N245" i="29" s="1"/>
  <c r="BD245" i="29"/>
  <c r="F245" i="29" s="1"/>
  <c r="E245" i="29" s="1"/>
  <c r="BI245" i="29"/>
  <c r="U245" i="29" s="1"/>
  <c r="T245" i="29" s="1"/>
  <c r="AF246" i="29"/>
  <c r="D246" i="29" s="1"/>
  <c r="BS244" i="29"/>
  <c r="Z244" i="29"/>
  <c r="BL244" i="29"/>
  <c r="BJ245" i="29"/>
  <c r="X245" i="29" s="1"/>
  <c r="W245" i="29" s="1"/>
  <c r="BE245" i="29"/>
  <c r="I245" i="29" s="1"/>
  <c r="H245" i="29" s="1"/>
  <c r="BU246" i="29"/>
  <c r="Z246" i="29"/>
  <c r="BA247" i="29"/>
  <c r="AS247" i="29"/>
  <c r="B247" i="29"/>
  <c r="AD247" i="29" s="1"/>
  <c r="AM247" i="29" s="1"/>
  <c r="AZ247" i="29"/>
  <c r="AR247" i="29"/>
  <c r="AY247" i="29"/>
  <c r="AQ247" i="29"/>
  <c r="AW247" i="29"/>
  <c r="AO247" i="29"/>
  <c r="AV247" i="29"/>
  <c r="AN247" i="29"/>
  <c r="AC248" i="29"/>
  <c r="C247" i="29"/>
  <c r="AE247" i="29" s="1"/>
  <c r="BC247" i="29"/>
  <c r="BB247" i="29"/>
  <c r="AU247" i="29"/>
  <c r="AT247" i="29"/>
  <c r="AP247" i="29"/>
  <c r="AX247" i="29"/>
  <c r="BN244" i="29"/>
  <c r="AL246" i="29"/>
  <c r="V246" i="29" s="1"/>
  <c r="BH245" i="29"/>
  <c r="R245" i="29" s="1"/>
  <c r="Q245" i="29" s="1"/>
  <c r="BN838" i="29" l="1"/>
  <c r="BO245" i="29"/>
  <c r="BO837" i="29"/>
  <c r="AK839" i="29"/>
  <c r="S839" i="29" s="1"/>
  <c r="BQ837" i="29"/>
  <c r="AF839" i="29"/>
  <c r="D839" i="29" s="1"/>
  <c r="BD839" i="29" s="1"/>
  <c r="F839" i="29" s="1"/>
  <c r="E839" i="29" s="1"/>
  <c r="BE839" i="29"/>
  <c r="I839" i="29" s="1"/>
  <c r="H839" i="29" s="1"/>
  <c r="BL837" i="29"/>
  <c r="Z837" i="29"/>
  <c r="BT837" i="29"/>
  <c r="AN840" i="29"/>
  <c r="AV840" i="29"/>
  <c r="AO840" i="29"/>
  <c r="AW840" i="29"/>
  <c r="B840" i="29"/>
  <c r="AD840" i="29" s="1"/>
  <c r="AG840" i="29" s="1"/>
  <c r="G840" i="29" s="1"/>
  <c r="AP840" i="29"/>
  <c r="AX840" i="29"/>
  <c r="C840" i="29"/>
  <c r="AE840" i="29" s="1"/>
  <c r="AQ840" i="29"/>
  <c r="AY840" i="29"/>
  <c r="AR840" i="29"/>
  <c r="AZ840" i="29"/>
  <c r="AC841" i="29"/>
  <c r="AS840" i="29"/>
  <c r="BA840" i="29"/>
  <c r="AT840" i="29"/>
  <c r="BB840" i="29"/>
  <c r="AU840" i="29"/>
  <c r="BC840" i="29"/>
  <c r="BP837" i="29"/>
  <c r="BK838" i="29"/>
  <c r="AA838" i="29" s="1"/>
  <c r="BU838" i="29" s="1"/>
  <c r="BH838" i="29"/>
  <c r="R838" i="29" s="1"/>
  <c r="Q838" i="29" s="1"/>
  <c r="AH839" i="29"/>
  <c r="J839" i="29" s="1"/>
  <c r="BE838" i="29"/>
  <c r="I838" i="29" s="1"/>
  <c r="H838" i="29" s="1"/>
  <c r="BG838" i="29"/>
  <c r="O838" i="29" s="1"/>
  <c r="N838" i="29" s="1"/>
  <c r="AJ839" i="29"/>
  <c r="P839" i="29" s="1"/>
  <c r="AL839" i="29"/>
  <c r="V839" i="29" s="1"/>
  <c r="AM839" i="29"/>
  <c r="Y839" i="29" s="1"/>
  <c r="BS837" i="29"/>
  <c r="BF838" i="29"/>
  <c r="L838" i="29" s="1"/>
  <c r="K838" i="29" s="1"/>
  <c r="BU837" i="29"/>
  <c r="AI839" i="29"/>
  <c r="M839" i="29" s="1"/>
  <c r="BR837" i="29"/>
  <c r="AB836" i="29"/>
  <c r="BI839" i="29"/>
  <c r="U839" i="29" s="1"/>
  <c r="T839" i="29" s="1"/>
  <c r="BJ838" i="29"/>
  <c r="X838" i="29" s="1"/>
  <c r="W838" i="29" s="1"/>
  <c r="BI838" i="29"/>
  <c r="U838" i="29" s="1"/>
  <c r="T838" i="29" s="1"/>
  <c r="Y247" i="29"/>
  <c r="BK247" i="29" s="1"/>
  <c r="AA247" i="29" s="1"/>
  <c r="Z247" i="29" s="1"/>
  <c r="AB244" i="29"/>
  <c r="BL245" i="29"/>
  <c r="AH247" i="29"/>
  <c r="J247" i="29" s="1"/>
  <c r="AL247" i="29"/>
  <c r="V247" i="29" s="1"/>
  <c r="BN245" i="29"/>
  <c r="AI247" i="29"/>
  <c r="M247" i="29" s="1"/>
  <c r="AJ247" i="29"/>
  <c r="P247" i="29" s="1"/>
  <c r="AK247" i="29"/>
  <c r="S247" i="29" s="1"/>
  <c r="BI247" i="29" s="1"/>
  <c r="U247" i="29" s="1"/>
  <c r="T247" i="29" s="1"/>
  <c r="BO246" i="29"/>
  <c r="AF247" i="29"/>
  <c r="D247" i="29" s="1"/>
  <c r="AG247" i="29"/>
  <c r="G247" i="29" s="1"/>
  <c r="BE247" i="29" s="1"/>
  <c r="I247" i="29" s="1"/>
  <c r="H247" i="29" s="1"/>
  <c r="AC249" i="29"/>
  <c r="AX248" i="29"/>
  <c r="AP248" i="29"/>
  <c r="AW248" i="29"/>
  <c r="AO248" i="29"/>
  <c r="AV248" i="29"/>
  <c r="AN248" i="29"/>
  <c r="BB248" i="29"/>
  <c r="AT248" i="29"/>
  <c r="C248" i="29"/>
  <c r="AE248" i="29" s="1"/>
  <c r="BA248" i="29"/>
  <c r="AS248" i="29"/>
  <c r="B248" i="29"/>
  <c r="AD248" i="29" s="1"/>
  <c r="AM248" i="29" s="1"/>
  <c r="BC248" i="29"/>
  <c r="AY248" i="29"/>
  <c r="AU248" i="29"/>
  <c r="AR248" i="29"/>
  <c r="AZ248" i="29"/>
  <c r="AQ248" i="29"/>
  <c r="BQ245" i="29"/>
  <c r="BJ246" i="29"/>
  <c r="X246" i="29" s="1"/>
  <c r="W246" i="29" s="1"/>
  <c r="BF246" i="29"/>
  <c r="L246" i="29" s="1"/>
  <c r="K246" i="29" s="1"/>
  <c r="BD246" i="29"/>
  <c r="BT245" i="29"/>
  <c r="BS245" i="29"/>
  <c r="BH246" i="29"/>
  <c r="R246" i="29" s="1"/>
  <c r="Q246" i="29" s="1"/>
  <c r="BG246" i="29"/>
  <c r="O246" i="29" s="1"/>
  <c r="N246" i="29" s="1"/>
  <c r="BQ246" i="29"/>
  <c r="BR245" i="29"/>
  <c r="BS246" i="29"/>
  <c r="BO839" i="29" l="1"/>
  <c r="AB837" i="29"/>
  <c r="AK840" i="29"/>
  <c r="S840" i="29" s="1"/>
  <c r="BI840" i="29" s="1"/>
  <c r="U840" i="29" s="1"/>
  <c r="T840" i="29" s="1"/>
  <c r="BT838" i="29"/>
  <c r="BP838" i="29"/>
  <c r="BQ838" i="29"/>
  <c r="BN839" i="29"/>
  <c r="BO838" i="29"/>
  <c r="AM840" i="29"/>
  <c r="Y840" i="29" s="1"/>
  <c r="BK840" i="29" s="1"/>
  <c r="AA840" i="29" s="1"/>
  <c r="BU840" i="29" s="1"/>
  <c r="AJ840" i="29"/>
  <c r="P840" i="29" s="1"/>
  <c r="BH840" i="29" s="1"/>
  <c r="R840" i="29" s="1"/>
  <c r="Q840" i="29" s="1"/>
  <c r="BE840" i="29"/>
  <c r="I840" i="29" s="1"/>
  <c r="H840" i="29" s="1"/>
  <c r="AO841" i="29"/>
  <c r="AW841" i="29"/>
  <c r="B841" i="29"/>
  <c r="AD841" i="29" s="1"/>
  <c r="AK841" i="29" s="1"/>
  <c r="AP841" i="29"/>
  <c r="AX841" i="29"/>
  <c r="C841" i="29"/>
  <c r="AE841" i="29" s="1"/>
  <c r="AQ841" i="29"/>
  <c r="AY841" i="29"/>
  <c r="AR841" i="29"/>
  <c r="AZ841" i="29"/>
  <c r="AC842" i="29"/>
  <c r="AS841" i="29"/>
  <c r="BA841" i="29"/>
  <c r="AT841" i="29"/>
  <c r="BB841" i="29"/>
  <c r="AU841" i="29"/>
  <c r="BC841" i="29"/>
  <c r="AN841" i="29"/>
  <c r="AV841" i="29"/>
  <c r="BF839" i="29"/>
  <c r="L839" i="29" s="1"/>
  <c r="K839" i="29" s="1"/>
  <c r="AF840" i="29"/>
  <c r="D840" i="29" s="1"/>
  <c r="BK839" i="29"/>
  <c r="AA839" i="29" s="1"/>
  <c r="BU839" i="29" s="1"/>
  <c r="BR838" i="29"/>
  <c r="AH840" i="29"/>
  <c r="J840" i="29" s="1"/>
  <c r="BS838" i="29"/>
  <c r="BG839" i="29"/>
  <c r="O839" i="29" s="1"/>
  <c r="N839" i="29" s="1"/>
  <c r="BH839" i="29"/>
  <c r="R839" i="29" s="1"/>
  <c r="Q839" i="29" s="1"/>
  <c r="AL840" i="29"/>
  <c r="V840" i="29" s="1"/>
  <c r="BJ839" i="29"/>
  <c r="X839" i="29" s="1"/>
  <c r="W839" i="29" s="1"/>
  <c r="BL838" i="29"/>
  <c r="Z838" i="29"/>
  <c r="BS839" i="29"/>
  <c r="AI840" i="29"/>
  <c r="M840" i="29" s="1"/>
  <c r="BU247" i="29"/>
  <c r="AB245" i="29"/>
  <c r="BR246" i="29"/>
  <c r="BO247" i="29"/>
  <c r="AI248" i="29"/>
  <c r="M248" i="29" s="1"/>
  <c r="BS247" i="29"/>
  <c r="BP246" i="29"/>
  <c r="AJ248" i="29"/>
  <c r="P248" i="29" s="1"/>
  <c r="AF248" i="29"/>
  <c r="D248" i="29" s="1"/>
  <c r="BD248" i="29" s="1"/>
  <c r="F248" i="29" s="1"/>
  <c r="E248" i="29" s="1"/>
  <c r="AG248" i="29"/>
  <c r="G248" i="29" s="1"/>
  <c r="BC249" i="29"/>
  <c r="AU249" i="29"/>
  <c r="BB249" i="29"/>
  <c r="AT249" i="29"/>
  <c r="C249" i="29"/>
  <c r="AE249" i="29" s="1"/>
  <c r="BA249" i="29"/>
  <c r="AS249" i="29"/>
  <c r="B249" i="29"/>
  <c r="AD249" i="29" s="1"/>
  <c r="AM249" i="29" s="1"/>
  <c r="Y249" i="29" s="1"/>
  <c r="AY249" i="29"/>
  <c r="AQ249" i="29"/>
  <c r="AC250" i="29"/>
  <c r="AX249" i="29"/>
  <c r="AP249" i="29"/>
  <c r="AO249" i="29"/>
  <c r="AN249" i="29"/>
  <c r="AZ249" i="29"/>
  <c r="AW249" i="29"/>
  <c r="AV249" i="29"/>
  <c r="AR249" i="29"/>
  <c r="BH247" i="29"/>
  <c r="R247" i="29" s="1"/>
  <c r="Q247" i="29" s="1"/>
  <c r="BR247" i="29"/>
  <c r="BT246" i="29"/>
  <c r="AH248" i="29"/>
  <c r="J248" i="29" s="1"/>
  <c r="BF247" i="29"/>
  <c r="L247" i="29" s="1"/>
  <c r="K247" i="29" s="1"/>
  <c r="Y248" i="29"/>
  <c r="AK248" i="29"/>
  <c r="S248" i="29" s="1"/>
  <c r="BJ247" i="29"/>
  <c r="X247" i="29" s="1"/>
  <c r="W247" i="29" s="1"/>
  <c r="BG247" i="29"/>
  <c r="O247" i="29" s="1"/>
  <c r="N247" i="29" s="1"/>
  <c r="BD247" i="29"/>
  <c r="AL248" i="29"/>
  <c r="V248" i="29" s="1"/>
  <c r="F246" i="29"/>
  <c r="BL246" i="29"/>
  <c r="BP839" i="29" l="1"/>
  <c r="BO840" i="29"/>
  <c r="BT839" i="29"/>
  <c r="S841" i="29"/>
  <c r="BR839" i="29"/>
  <c r="AJ841" i="29"/>
  <c r="P841" i="29" s="1"/>
  <c r="BH841" i="29" s="1"/>
  <c r="R841" i="29" s="1"/>
  <c r="Q841" i="29" s="1"/>
  <c r="BI841" i="29"/>
  <c r="U841" i="29" s="1"/>
  <c r="T841" i="29" s="1"/>
  <c r="AM841" i="29"/>
  <c r="Y841" i="29" s="1"/>
  <c r="AH841" i="29"/>
  <c r="J841" i="29" s="1"/>
  <c r="BF840" i="29"/>
  <c r="L840" i="29" s="1"/>
  <c r="K840" i="29" s="1"/>
  <c r="AB838" i="29"/>
  <c r="AL841" i="29"/>
  <c r="V841" i="29" s="1"/>
  <c r="BS840" i="29"/>
  <c r="BG840" i="29"/>
  <c r="O840" i="29" s="1"/>
  <c r="N840" i="29" s="1"/>
  <c r="BQ839" i="29"/>
  <c r="BL839" i="29"/>
  <c r="Z839" i="29"/>
  <c r="AF841" i="29"/>
  <c r="D841" i="29" s="1"/>
  <c r="AI841" i="29"/>
  <c r="M841" i="29" s="1"/>
  <c r="AG841" i="29"/>
  <c r="G841" i="29" s="1"/>
  <c r="BJ840" i="29"/>
  <c r="X840" i="29" s="1"/>
  <c r="W840" i="29" s="1"/>
  <c r="BD840" i="29"/>
  <c r="F840" i="29" s="1"/>
  <c r="E840" i="29" s="1"/>
  <c r="BR840" i="29"/>
  <c r="Z840" i="29"/>
  <c r="B842" i="29"/>
  <c r="AD842" i="29" s="1"/>
  <c r="AI842" i="29" s="1"/>
  <c r="AP842" i="29"/>
  <c r="AX842" i="29"/>
  <c r="C842" i="29"/>
  <c r="AE842" i="29" s="1"/>
  <c r="AQ842" i="29"/>
  <c r="AS842" i="29"/>
  <c r="BA842" i="29"/>
  <c r="AT842" i="29"/>
  <c r="BB842" i="29"/>
  <c r="AU842" i="29"/>
  <c r="BC842" i="29"/>
  <c r="AN842" i="29"/>
  <c r="AV842" i="29"/>
  <c r="AZ842" i="29"/>
  <c r="AC843" i="29"/>
  <c r="AO842" i="29"/>
  <c r="AR842" i="29"/>
  <c r="AW842" i="29"/>
  <c r="AY842" i="29"/>
  <c r="AG249" i="29"/>
  <c r="G249" i="29" s="1"/>
  <c r="BP247" i="29"/>
  <c r="AF249" i="29"/>
  <c r="AJ249" i="29"/>
  <c r="P249" i="29" s="1"/>
  <c r="BH249" i="29" s="1"/>
  <c r="R249" i="29" s="1"/>
  <c r="Q249" i="29" s="1"/>
  <c r="AL249" i="29"/>
  <c r="V249" i="29" s="1"/>
  <c r="BJ249" i="29" s="1"/>
  <c r="X249" i="29" s="1"/>
  <c r="W249" i="29" s="1"/>
  <c r="AK249" i="29"/>
  <c r="S249" i="29" s="1"/>
  <c r="BI249" i="29" s="1"/>
  <c r="U249" i="29" s="1"/>
  <c r="T249" i="29" s="1"/>
  <c r="BN248" i="29"/>
  <c r="AI249" i="29"/>
  <c r="M249" i="29" s="1"/>
  <c r="E246" i="29"/>
  <c r="BN246" i="29"/>
  <c r="AB246" i="29" s="1"/>
  <c r="BJ248" i="29"/>
  <c r="X248" i="29" s="1"/>
  <c r="W248" i="29" s="1"/>
  <c r="BK248" i="29"/>
  <c r="AA248" i="29" s="1"/>
  <c r="BE248" i="29"/>
  <c r="I248" i="29" s="1"/>
  <c r="H248" i="29" s="1"/>
  <c r="AZ250" i="29"/>
  <c r="AR250" i="29"/>
  <c r="AY250" i="29"/>
  <c r="AQ250" i="29"/>
  <c r="AC251" i="29"/>
  <c r="AX250" i="29"/>
  <c r="AP250" i="29"/>
  <c r="AV250" i="29"/>
  <c r="AN250" i="29"/>
  <c r="BC250" i="29"/>
  <c r="AU250" i="29"/>
  <c r="AS250" i="29"/>
  <c r="AO250" i="29"/>
  <c r="C250" i="29"/>
  <c r="AE250" i="29" s="1"/>
  <c r="BB250" i="29"/>
  <c r="BA250" i="29"/>
  <c r="AW250" i="29"/>
  <c r="B250" i="29"/>
  <c r="AD250" i="29" s="1"/>
  <c r="AI250" i="29" s="1"/>
  <c r="AT250" i="29"/>
  <c r="BI248" i="29"/>
  <c r="U248" i="29" s="1"/>
  <c r="T248" i="29" s="1"/>
  <c r="F247" i="29"/>
  <c r="BL247" i="29"/>
  <c r="BQ247" i="29"/>
  <c r="BF248" i="29"/>
  <c r="L248" i="29" s="1"/>
  <c r="K248" i="29" s="1"/>
  <c r="BK249" i="29"/>
  <c r="AA249" i="29" s="1"/>
  <c r="BU249" i="29" s="1"/>
  <c r="BH248" i="29"/>
  <c r="R248" i="29" s="1"/>
  <c r="Q248" i="29" s="1"/>
  <c r="D249" i="29"/>
  <c r="BT247" i="29"/>
  <c r="AH249" i="29"/>
  <c r="J249" i="29" s="1"/>
  <c r="BG248" i="29"/>
  <c r="O248" i="29" s="1"/>
  <c r="N248" i="29" s="1"/>
  <c r="M250" i="29" l="1"/>
  <c r="AB839" i="29"/>
  <c r="BS841" i="29"/>
  <c r="M842" i="29"/>
  <c r="BG842" i="29" s="1"/>
  <c r="O842" i="29" s="1"/>
  <c r="N842" i="29" s="1"/>
  <c r="BR841" i="29"/>
  <c r="BT248" i="29"/>
  <c r="BN840" i="29"/>
  <c r="AL842" i="29"/>
  <c r="V842" i="29" s="1"/>
  <c r="BT840" i="29"/>
  <c r="BQ840" i="29"/>
  <c r="AH842" i="29"/>
  <c r="J842" i="29" s="1"/>
  <c r="BF841" i="29"/>
  <c r="L841" i="29" s="1"/>
  <c r="K841" i="29" s="1"/>
  <c r="BE841" i="29"/>
  <c r="I841" i="29" s="1"/>
  <c r="H841" i="29" s="1"/>
  <c r="BK841" i="29"/>
  <c r="AA841" i="29" s="1"/>
  <c r="BU841" i="29" s="1"/>
  <c r="AG842" i="29"/>
  <c r="G842" i="29" s="1"/>
  <c r="BG841" i="29"/>
  <c r="O841" i="29" s="1"/>
  <c r="N841" i="29" s="1"/>
  <c r="BJ841" i="29"/>
  <c r="X841" i="29" s="1"/>
  <c r="W841" i="29" s="1"/>
  <c r="AF842" i="29"/>
  <c r="D842" i="29" s="1"/>
  <c r="AJ842" i="29"/>
  <c r="P842" i="29" s="1"/>
  <c r="BD841" i="29"/>
  <c r="F841" i="29" s="1"/>
  <c r="E841" i="29" s="1"/>
  <c r="AK842" i="29"/>
  <c r="S842" i="29" s="1"/>
  <c r="BL840" i="29"/>
  <c r="C843" i="29"/>
  <c r="AE843" i="29" s="1"/>
  <c r="AQ843" i="29"/>
  <c r="AY843" i="29"/>
  <c r="AT843" i="29"/>
  <c r="BB843" i="29"/>
  <c r="AU843" i="29"/>
  <c r="BC843" i="29"/>
  <c r="AN843" i="29"/>
  <c r="AV843" i="29"/>
  <c r="AO843" i="29"/>
  <c r="AW843" i="29"/>
  <c r="AS843" i="29"/>
  <c r="AX843" i="29"/>
  <c r="AZ843" i="29"/>
  <c r="BA843" i="29"/>
  <c r="AC844" i="29"/>
  <c r="AP843" i="29"/>
  <c r="AR843" i="29"/>
  <c r="B843" i="29"/>
  <c r="AD843" i="29" s="1"/>
  <c r="AI843" i="29" s="1"/>
  <c r="AM842" i="29"/>
  <c r="Y842" i="29" s="1"/>
  <c r="BP840" i="29"/>
  <c r="BP248" i="29"/>
  <c r="BR248" i="29"/>
  <c r="BS249" i="29"/>
  <c r="BS248" i="29"/>
  <c r="BR249" i="29"/>
  <c r="BT249" i="29"/>
  <c r="BG250" i="29"/>
  <c r="O250" i="29" s="1"/>
  <c r="N250" i="29" s="1"/>
  <c r="AH250" i="29"/>
  <c r="J250" i="29" s="1"/>
  <c r="BD249" i="29"/>
  <c r="F249" i="29" s="1"/>
  <c r="E249" i="29" s="1"/>
  <c r="AG250" i="29"/>
  <c r="G250" i="29" s="1"/>
  <c r="AM250" i="29"/>
  <c r="Y250" i="29" s="1"/>
  <c r="AL250" i="29"/>
  <c r="V250" i="29" s="1"/>
  <c r="BO248" i="29"/>
  <c r="BQ248" i="29"/>
  <c r="BE249" i="29"/>
  <c r="I249" i="29" s="1"/>
  <c r="H249" i="29" s="1"/>
  <c r="AF250" i="29"/>
  <c r="D250" i="29" s="1"/>
  <c r="Z248" i="29"/>
  <c r="BL248" i="29"/>
  <c r="BG249" i="29"/>
  <c r="O249" i="29" s="1"/>
  <c r="N249" i="29" s="1"/>
  <c r="AJ250" i="29"/>
  <c r="P250" i="29" s="1"/>
  <c r="BF249" i="29"/>
  <c r="L249" i="29" s="1"/>
  <c r="K249" i="29" s="1"/>
  <c r="Z249" i="29"/>
  <c r="E247" i="29"/>
  <c r="BN247" i="29"/>
  <c r="AB247" i="29" s="1"/>
  <c r="AK250" i="29"/>
  <c r="S250" i="29" s="1"/>
  <c r="AV251" i="29"/>
  <c r="AN251" i="29"/>
  <c r="BC251" i="29"/>
  <c r="AU251" i="29"/>
  <c r="BB251" i="29"/>
  <c r="AT251" i="29"/>
  <c r="AZ251" i="29"/>
  <c r="AR251" i="29"/>
  <c r="B251" i="29"/>
  <c r="AD251" i="29" s="1"/>
  <c r="AG251" i="29" s="1"/>
  <c r="G251" i="29" s="1"/>
  <c r="AY251" i="29"/>
  <c r="AQ251" i="29"/>
  <c r="AS251" i="29"/>
  <c r="AP251" i="29"/>
  <c r="AO251" i="29"/>
  <c r="BA251" i="29"/>
  <c r="AX251" i="29"/>
  <c r="AC252" i="29"/>
  <c r="AW251" i="29"/>
  <c r="C251" i="29"/>
  <c r="AE251" i="29" s="1"/>
  <c r="BU248" i="29"/>
  <c r="BO841" i="29" l="1"/>
  <c r="BQ842" i="29"/>
  <c r="BT841" i="29"/>
  <c r="M843" i="29"/>
  <c r="BG843" i="29" s="1"/>
  <c r="O843" i="29" s="1"/>
  <c r="AR844" i="29"/>
  <c r="AZ844" i="29"/>
  <c r="AC845" i="29"/>
  <c r="AU844" i="29"/>
  <c r="BC844" i="29"/>
  <c r="AN844" i="29"/>
  <c r="AV844" i="29"/>
  <c r="AO844" i="29"/>
  <c r="AW844" i="29"/>
  <c r="B844" i="29"/>
  <c r="AD844" i="29" s="1"/>
  <c r="AH844" i="29" s="1"/>
  <c r="J844" i="29" s="1"/>
  <c r="AP844" i="29"/>
  <c r="AX844" i="29"/>
  <c r="AQ844" i="29"/>
  <c r="C844" i="29"/>
  <c r="AE844" i="29" s="1"/>
  <c r="AS844" i="29"/>
  <c r="AT844" i="29"/>
  <c r="AY844" i="29"/>
  <c r="BA844" i="29"/>
  <c r="BB844" i="29"/>
  <c r="AK843" i="29"/>
  <c r="S843" i="29" s="1"/>
  <c r="AM843" i="29"/>
  <c r="Y843" i="29" s="1"/>
  <c r="BQ841" i="29"/>
  <c r="BI842" i="29"/>
  <c r="U842" i="29" s="1"/>
  <c r="T842" i="29" s="1"/>
  <c r="BF842" i="29"/>
  <c r="L842" i="29" s="1"/>
  <c r="K842" i="29" s="1"/>
  <c r="AJ843" i="29"/>
  <c r="P843" i="29" s="1"/>
  <c r="AG843" i="29"/>
  <c r="G843" i="29" s="1"/>
  <c r="BE842" i="29"/>
  <c r="I842" i="29" s="1"/>
  <c r="H842" i="29" s="1"/>
  <c r="AL843" i="29"/>
  <c r="V843" i="29" s="1"/>
  <c r="BN841" i="29"/>
  <c r="BH842" i="29"/>
  <c r="R842" i="29" s="1"/>
  <c r="Q842" i="29" s="1"/>
  <c r="Z841" i="29"/>
  <c r="BL841" i="29"/>
  <c r="BJ842" i="29"/>
  <c r="X842" i="29" s="1"/>
  <c r="W842" i="29" s="1"/>
  <c r="BT842" i="29"/>
  <c r="AH843" i="29"/>
  <c r="J843" i="29" s="1"/>
  <c r="AF843" i="29"/>
  <c r="D843" i="29" s="1"/>
  <c r="BD842" i="29"/>
  <c r="F842" i="29" s="1"/>
  <c r="E842" i="29" s="1"/>
  <c r="BN842" i="29"/>
  <c r="AB840" i="29"/>
  <c r="BK842" i="29"/>
  <c r="AA842" i="29" s="1"/>
  <c r="BU842" i="29" s="1"/>
  <c r="BP841" i="29"/>
  <c r="AK251" i="29"/>
  <c r="S251" i="29" s="1"/>
  <c r="BL249" i="29"/>
  <c r="BQ250" i="29"/>
  <c r="AF251" i="29"/>
  <c r="D251" i="29" s="1"/>
  <c r="BD251" i="29" s="1"/>
  <c r="F251" i="29" s="1"/>
  <c r="E251" i="29" s="1"/>
  <c r="AJ251" i="29"/>
  <c r="P251" i="29" s="1"/>
  <c r="AH251" i="29"/>
  <c r="J251" i="29" s="1"/>
  <c r="AI251" i="29"/>
  <c r="M251" i="29" s="1"/>
  <c r="BJ250" i="29"/>
  <c r="X250" i="29" s="1"/>
  <c r="W250" i="29" s="1"/>
  <c r="BK250" i="29"/>
  <c r="AA250" i="29" s="1"/>
  <c r="BU250" i="29" s="1"/>
  <c r="BE250" i="29"/>
  <c r="I250" i="29" s="1"/>
  <c r="H250" i="29" s="1"/>
  <c r="AL251" i="29"/>
  <c r="V251" i="29" s="1"/>
  <c r="BD250" i="29"/>
  <c r="F250" i="29" s="1"/>
  <c r="E250" i="29" s="1"/>
  <c r="BN249" i="29"/>
  <c r="BP249" i="29"/>
  <c r="BO249" i="29"/>
  <c r="BF250" i="29"/>
  <c r="L250" i="29" s="1"/>
  <c r="K250" i="29" s="1"/>
  <c r="BE251" i="29"/>
  <c r="I251" i="29" s="1"/>
  <c r="H251" i="29" s="1"/>
  <c r="BH250" i="29"/>
  <c r="R250" i="29" s="1"/>
  <c r="Q250" i="29" s="1"/>
  <c r="BA252" i="29"/>
  <c r="AS252" i="29"/>
  <c r="B252" i="29"/>
  <c r="AD252" i="29" s="1"/>
  <c r="AM252" i="29" s="1"/>
  <c r="AZ252" i="29"/>
  <c r="AR252" i="29"/>
  <c r="AY252" i="29"/>
  <c r="AQ252" i="29"/>
  <c r="AW252" i="29"/>
  <c r="AO252" i="29"/>
  <c r="AV252" i="29"/>
  <c r="AN252" i="29"/>
  <c r="AU252" i="29"/>
  <c r="AT252" i="29"/>
  <c r="AP252" i="29"/>
  <c r="AC253" i="29"/>
  <c r="C252" i="29"/>
  <c r="AE252" i="29" s="1"/>
  <c r="BC252" i="29"/>
  <c r="BB252" i="29"/>
  <c r="AX252" i="29"/>
  <c r="AM251" i="29"/>
  <c r="Y251" i="29" s="1"/>
  <c r="BK251" i="29" s="1"/>
  <c r="AA251" i="29" s="1"/>
  <c r="BI250" i="29"/>
  <c r="U250" i="29" s="1"/>
  <c r="T250" i="29" s="1"/>
  <c r="BQ249" i="29"/>
  <c r="AB248" i="29"/>
  <c r="BS842" i="29" l="1"/>
  <c r="BP842" i="29"/>
  <c r="BR250" i="29"/>
  <c r="N843" i="29"/>
  <c r="BQ843" i="29"/>
  <c r="BO250" i="29"/>
  <c r="BF844" i="29"/>
  <c r="L844" i="29" s="1"/>
  <c r="K844" i="29" s="1"/>
  <c r="BP844" i="29"/>
  <c r="BK843" i="29"/>
  <c r="AA843" i="29" s="1"/>
  <c r="BU843" i="29" s="1"/>
  <c r="AM844" i="29"/>
  <c r="Y844" i="29" s="1"/>
  <c r="AS845" i="29"/>
  <c r="BA845" i="29"/>
  <c r="AN845" i="29"/>
  <c r="AV845" i="29"/>
  <c r="AO845" i="29"/>
  <c r="AW845" i="29"/>
  <c r="B845" i="29"/>
  <c r="AD845" i="29" s="1"/>
  <c r="AF845" i="29" s="1"/>
  <c r="D845" i="29" s="1"/>
  <c r="AP845" i="29"/>
  <c r="AX845" i="29"/>
  <c r="C845" i="29"/>
  <c r="AE845" i="29" s="1"/>
  <c r="AQ845" i="29"/>
  <c r="AY845" i="29"/>
  <c r="BB845" i="29"/>
  <c r="BC845" i="29"/>
  <c r="AC846" i="29"/>
  <c r="AR845" i="29"/>
  <c r="AT845" i="29"/>
  <c r="AU845" i="29"/>
  <c r="AZ845" i="29"/>
  <c r="Z842" i="29"/>
  <c r="BL842" i="29"/>
  <c r="BH843" i="29"/>
  <c r="R843" i="29" s="1"/>
  <c r="Q843" i="29" s="1"/>
  <c r="AK844" i="29"/>
  <c r="S844" i="29" s="1"/>
  <c r="AG844" i="29"/>
  <c r="G844" i="29" s="1"/>
  <c r="AL844" i="29"/>
  <c r="V844" i="29" s="1"/>
  <c r="BI843" i="29"/>
  <c r="U843" i="29" s="1"/>
  <c r="T843" i="29" s="1"/>
  <c r="BR842" i="29"/>
  <c r="AI844" i="29"/>
  <c r="M844" i="29" s="1"/>
  <c r="AJ844" i="29"/>
  <c r="P844" i="29" s="1"/>
  <c r="BO842" i="29"/>
  <c r="AB842" i="29" s="1"/>
  <c r="BD843" i="29"/>
  <c r="F843" i="29" s="1"/>
  <c r="E843" i="29" s="1"/>
  <c r="AB841" i="29"/>
  <c r="AF844" i="29"/>
  <c r="D844" i="29" s="1"/>
  <c r="BE843" i="29"/>
  <c r="I843" i="29" s="1"/>
  <c r="H843" i="29" s="1"/>
  <c r="BF843" i="29"/>
  <c r="L843" i="29" s="1"/>
  <c r="K843" i="29" s="1"/>
  <c r="BJ843" i="29"/>
  <c r="X843" i="29" s="1"/>
  <c r="W843" i="29" s="1"/>
  <c r="BN251" i="29"/>
  <c r="AL252" i="29"/>
  <c r="V252" i="29" s="1"/>
  <c r="AJ252" i="29"/>
  <c r="P252" i="29" s="1"/>
  <c r="BH252" i="29" s="1"/>
  <c r="R252" i="29" s="1"/>
  <c r="Q252" i="29" s="1"/>
  <c r="AF252" i="29"/>
  <c r="D252" i="29" s="1"/>
  <c r="AH252" i="29"/>
  <c r="AK252" i="29"/>
  <c r="S252" i="29" s="1"/>
  <c r="BS250" i="29"/>
  <c r="AG252" i="29"/>
  <c r="G252" i="29" s="1"/>
  <c r="BO251" i="29"/>
  <c r="AI252" i="29"/>
  <c r="M252" i="29" s="1"/>
  <c r="BT250" i="29"/>
  <c r="BG251" i="29"/>
  <c r="O251" i="29" s="1"/>
  <c r="N251" i="29" s="1"/>
  <c r="J252" i="29"/>
  <c r="AC254" i="29"/>
  <c r="AX253" i="29"/>
  <c r="AP253" i="29"/>
  <c r="AW253" i="29"/>
  <c r="AO253" i="29"/>
  <c r="AV253" i="29"/>
  <c r="AN253" i="29"/>
  <c r="BB253" i="29"/>
  <c r="AT253" i="29"/>
  <c r="C253" i="29"/>
  <c r="AE253" i="29" s="1"/>
  <c r="BA253" i="29"/>
  <c r="AS253" i="29"/>
  <c r="B253" i="29"/>
  <c r="AD253" i="29" s="1"/>
  <c r="AJ253" i="29" s="1"/>
  <c r="AY253" i="29"/>
  <c r="AU253" i="29"/>
  <c r="AR253" i="29"/>
  <c r="BC253" i="29"/>
  <c r="AZ253" i="29"/>
  <c r="AQ253" i="29"/>
  <c r="BI251" i="29"/>
  <c r="U251" i="29" s="1"/>
  <c r="T251" i="29" s="1"/>
  <c r="AB249" i="29"/>
  <c r="BU251" i="29"/>
  <c r="Z251" i="29"/>
  <c r="BL251" i="29"/>
  <c r="Y252" i="29"/>
  <c r="BK252" i="29" s="1"/>
  <c r="AA252" i="29" s="1"/>
  <c r="BP250" i="29"/>
  <c r="BN250" i="29"/>
  <c r="Z250" i="29"/>
  <c r="BL250" i="29"/>
  <c r="BH251" i="29"/>
  <c r="R251" i="29" s="1"/>
  <c r="Q251" i="29" s="1"/>
  <c r="BF251" i="29"/>
  <c r="L251" i="29" s="1"/>
  <c r="K251" i="29" s="1"/>
  <c r="BJ251" i="29"/>
  <c r="X251" i="29" s="1"/>
  <c r="W251" i="29" s="1"/>
  <c r="BR843" i="29" l="1"/>
  <c r="BP843" i="29"/>
  <c r="BR251" i="29"/>
  <c r="BD845" i="29"/>
  <c r="F845" i="29" s="1"/>
  <c r="E845" i="29" s="1"/>
  <c r="BT843" i="29"/>
  <c r="BN843" i="29"/>
  <c r="BJ844" i="29"/>
  <c r="X844" i="29" s="1"/>
  <c r="W844" i="29" s="1"/>
  <c r="AJ845" i="29"/>
  <c r="P845" i="29" s="1"/>
  <c r="AH845" i="29"/>
  <c r="J845" i="29" s="1"/>
  <c r="BE844" i="29"/>
  <c r="I844" i="29" s="1"/>
  <c r="H844" i="29" s="1"/>
  <c r="AK845" i="29"/>
  <c r="S845" i="29" s="1"/>
  <c r="BI844" i="29"/>
  <c r="U844" i="29" s="1"/>
  <c r="T844" i="29" s="1"/>
  <c r="BK844" i="29"/>
  <c r="AA844" i="29" s="1"/>
  <c r="BU844" i="29" s="1"/>
  <c r="BO843" i="29"/>
  <c r="BG844" i="29"/>
  <c r="O844" i="29" s="1"/>
  <c r="N844" i="29" s="1"/>
  <c r="AM845" i="29"/>
  <c r="Y845" i="29" s="1"/>
  <c r="AI845" i="29"/>
  <c r="M845" i="29" s="1"/>
  <c r="AG845" i="29"/>
  <c r="G845" i="29" s="1"/>
  <c r="BL843" i="29"/>
  <c r="Z843" i="29"/>
  <c r="BH844" i="29"/>
  <c r="R844" i="29" s="1"/>
  <c r="Q844" i="29" s="1"/>
  <c r="BD844" i="29"/>
  <c r="F844" i="29" s="1"/>
  <c r="E844" i="29" s="1"/>
  <c r="AT846" i="29"/>
  <c r="BB846" i="29"/>
  <c r="AO846" i="29"/>
  <c r="AW846" i="29"/>
  <c r="B846" i="29"/>
  <c r="AD846" i="29" s="1"/>
  <c r="AF846" i="29" s="1"/>
  <c r="D846" i="29" s="1"/>
  <c r="AP846" i="29"/>
  <c r="AX846" i="29"/>
  <c r="C846" i="29"/>
  <c r="AE846" i="29" s="1"/>
  <c r="AQ846" i="29"/>
  <c r="AY846" i="29"/>
  <c r="AR846" i="29"/>
  <c r="AZ846" i="29"/>
  <c r="AC847" i="29"/>
  <c r="AU846" i="29"/>
  <c r="AV846" i="29"/>
  <c r="BA846" i="29"/>
  <c r="BC846" i="29"/>
  <c r="AN846" i="29"/>
  <c r="AS846" i="29"/>
  <c r="AL845" i="29"/>
  <c r="V845" i="29" s="1"/>
  <c r="BS843" i="29"/>
  <c r="BP251" i="29"/>
  <c r="AB250" i="29"/>
  <c r="BQ251" i="29"/>
  <c r="BR252" i="29"/>
  <c r="P253" i="29"/>
  <c r="BH253" i="29" s="1"/>
  <c r="R253" i="29" s="1"/>
  <c r="Q253" i="29" s="1"/>
  <c r="AI253" i="29"/>
  <c r="M253" i="29" s="1"/>
  <c r="BT251" i="29"/>
  <c r="AH253" i="29"/>
  <c r="J253" i="29" s="1"/>
  <c r="BJ252" i="29"/>
  <c r="X252" i="29" s="1"/>
  <c r="W252" i="29" s="1"/>
  <c r="AM253" i="29"/>
  <c r="Y253" i="29" s="1"/>
  <c r="BC254" i="29"/>
  <c r="AU254" i="29"/>
  <c r="BB254" i="29"/>
  <c r="AT254" i="29"/>
  <c r="C254" i="29"/>
  <c r="AE254" i="29" s="1"/>
  <c r="BA254" i="29"/>
  <c r="AS254" i="29"/>
  <c r="B254" i="29"/>
  <c r="AD254" i="29" s="1"/>
  <c r="AL254" i="29" s="1"/>
  <c r="AY254" i="29"/>
  <c r="AQ254" i="29"/>
  <c r="AC255" i="29"/>
  <c r="AX254" i="29"/>
  <c r="AP254" i="29"/>
  <c r="AZ254" i="29"/>
  <c r="AW254" i="29"/>
  <c r="AV254" i="29"/>
  <c r="AO254" i="29"/>
  <c r="AN254" i="29"/>
  <c r="AR254" i="29"/>
  <c r="BU252" i="29"/>
  <c r="Z252" i="29"/>
  <c r="AK253" i="29"/>
  <c r="S253" i="29" s="1"/>
  <c r="BG252" i="29"/>
  <c r="O252" i="29" s="1"/>
  <c r="N252" i="29" s="1"/>
  <c r="AL253" i="29"/>
  <c r="V253" i="29" s="1"/>
  <c r="BF252" i="29"/>
  <c r="L252" i="29" s="1"/>
  <c r="K252" i="29" s="1"/>
  <c r="AF253" i="29"/>
  <c r="D253" i="29" s="1"/>
  <c r="BD252" i="29"/>
  <c r="F252" i="29" s="1"/>
  <c r="E252" i="29" s="1"/>
  <c r="BI252" i="29"/>
  <c r="U252" i="29" s="1"/>
  <c r="T252" i="29" s="1"/>
  <c r="AG253" i="29"/>
  <c r="G253" i="29" s="1"/>
  <c r="BE252" i="29"/>
  <c r="I252" i="29" s="1"/>
  <c r="H252" i="29" s="1"/>
  <c r="BS251" i="29"/>
  <c r="AB251" i="29" s="1"/>
  <c r="BN845" i="29" l="1"/>
  <c r="BO844" i="29"/>
  <c r="BN844" i="29"/>
  <c r="AH254" i="29"/>
  <c r="AJ254" i="29"/>
  <c r="BD846" i="29"/>
  <c r="F846" i="29" s="1"/>
  <c r="E846" i="29" s="1"/>
  <c r="BF845" i="29"/>
  <c r="L845" i="29" s="1"/>
  <c r="K845" i="29" s="1"/>
  <c r="BJ845" i="29"/>
  <c r="X845" i="29" s="1"/>
  <c r="W845" i="29" s="1"/>
  <c r="AI846" i="29"/>
  <c r="M846" i="29" s="1"/>
  <c r="AG846" i="29"/>
  <c r="G846" i="29" s="1"/>
  <c r="BH845" i="29"/>
  <c r="R845" i="29" s="1"/>
  <c r="Q845" i="29" s="1"/>
  <c r="BL844" i="29"/>
  <c r="Z844" i="29"/>
  <c r="B847" i="29"/>
  <c r="AD847" i="29" s="1"/>
  <c r="AF847" i="29" s="1"/>
  <c r="D847" i="29" s="1"/>
  <c r="C847" i="29"/>
  <c r="AE847" i="29" s="1"/>
  <c r="AQ847" i="29"/>
  <c r="AY847" i="29"/>
  <c r="AR847" i="29"/>
  <c r="AZ847" i="29"/>
  <c r="AC848" i="29"/>
  <c r="AS847" i="29"/>
  <c r="BA847" i="29"/>
  <c r="AT847" i="29"/>
  <c r="AU847" i="29"/>
  <c r="AV847" i="29"/>
  <c r="AW847" i="29"/>
  <c r="AX847" i="29"/>
  <c r="AN847" i="29"/>
  <c r="BB847" i="29"/>
  <c r="AO847" i="29"/>
  <c r="BC847" i="29"/>
  <c r="AP847" i="29"/>
  <c r="BE845" i="29"/>
  <c r="I845" i="29" s="1"/>
  <c r="H845" i="29" s="1"/>
  <c r="BS844" i="29"/>
  <c r="BT844" i="29"/>
  <c r="AL846" i="29"/>
  <c r="V846" i="29" s="1"/>
  <c r="BG845" i="29"/>
  <c r="O845" i="29" s="1"/>
  <c r="N845" i="29" s="1"/>
  <c r="AB843" i="29"/>
  <c r="BK845" i="29"/>
  <c r="AA845" i="29" s="1"/>
  <c r="BI845" i="29"/>
  <c r="U845" i="29" s="1"/>
  <c r="T845" i="29" s="1"/>
  <c r="AM846" i="29"/>
  <c r="Y846" i="29" s="1"/>
  <c r="AK846" i="29"/>
  <c r="S846" i="29" s="1"/>
  <c r="AH846" i="29"/>
  <c r="J846" i="29" s="1"/>
  <c r="AJ846" i="29"/>
  <c r="P846" i="29" s="1"/>
  <c r="BR844" i="29"/>
  <c r="BQ844" i="29"/>
  <c r="AB844" i="29" s="1"/>
  <c r="BQ252" i="29"/>
  <c r="AF254" i="29"/>
  <c r="D254" i="29" s="1"/>
  <c r="BS252" i="29"/>
  <c r="BR253" i="29"/>
  <c r="AG254" i="29"/>
  <c r="G254" i="29" s="1"/>
  <c r="BE254" i="29" s="1"/>
  <c r="I254" i="29" s="1"/>
  <c r="H254" i="29" s="1"/>
  <c r="P254" i="29"/>
  <c r="AI254" i="29"/>
  <c r="M254" i="29" s="1"/>
  <c r="BT252" i="29"/>
  <c r="BI253" i="29"/>
  <c r="U253" i="29" s="1"/>
  <c r="T253" i="29" s="1"/>
  <c r="BD254" i="29"/>
  <c r="F254" i="29" s="1"/>
  <c r="E254" i="29" s="1"/>
  <c r="BF253" i="29"/>
  <c r="L253" i="29" s="1"/>
  <c r="K253" i="29" s="1"/>
  <c r="BD253" i="29"/>
  <c r="F253" i="29" s="1"/>
  <c r="E253" i="29" s="1"/>
  <c r="AM254" i="29"/>
  <c r="Y254" i="29" s="1"/>
  <c r="BK254" i="29" s="1"/>
  <c r="AA254" i="29" s="1"/>
  <c r="BO252" i="29"/>
  <c r="BP252" i="29"/>
  <c r="AZ255" i="29"/>
  <c r="AR255" i="29"/>
  <c r="AY255" i="29"/>
  <c r="AQ255" i="29"/>
  <c r="AC256" i="29"/>
  <c r="AX255" i="29"/>
  <c r="AP255" i="29"/>
  <c r="AV255" i="29"/>
  <c r="AN255" i="29"/>
  <c r="BC255" i="29"/>
  <c r="AU255" i="29"/>
  <c r="BB255" i="29"/>
  <c r="BA255" i="29"/>
  <c r="AW255" i="29"/>
  <c r="AS255" i="29"/>
  <c r="AO255" i="29"/>
  <c r="C255" i="29"/>
  <c r="AE255" i="29" s="1"/>
  <c r="AT255" i="29"/>
  <c r="B255" i="29"/>
  <c r="AD255" i="29" s="1"/>
  <c r="AK255" i="29" s="1"/>
  <c r="BG253" i="29"/>
  <c r="O253" i="29" s="1"/>
  <c r="N253" i="29" s="1"/>
  <c r="BL252" i="29"/>
  <c r="J254" i="29"/>
  <c r="BE253" i="29"/>
  <c r="I253" i="29" s="1"/>
  <c r="H253" i="29" s="1"/>
  <c r="BJ253" i="29"/>
  <c r="X253" i="29" s="1"/>
  <c r="W253" i="29" s="1"/>
  <c r="AK254" i="29"/>
  <c r="S254" i="29" s="1"/>
  <c r="BN252" i="29"/>
  <c r="V254" i="29"/>
  <c r="BK253" i="29"/>
  <c r="AA253" i="29" s="1"/>
  <c r="BU253" i="29" s="1"/>
  <c r="BP845" i="29" l="1"/>
  <c r="AL847" i="29"/>
  <c r="V847" i="29" s="1"/>
  <c r="BJ847" i="29" s="1"/>
  <c r="X847" i="29" s="1"/>
  <c r="W847" i="29" s="1"/>
  <c r="BQ845" i="29"/>
  <c r="AI847" i="29"/>
  <c r="M847" i="29" s="1"/>
  <c r="BG847" i="29" s="1"/>
  <c r="O847" i="29" s="1"/>
  <c r="N847" i="29" s="1"/>
  <c r="BS845" i="29"/>
  <c r="BD847" i="29"/>
  <c r="F847" i="29" s="1"/>
  <c r="E847" i="29" s="1"/>
  <c r="BG846" i="29"/>
  <c r="O846" i="29" s="1"/>
  <c r="N846" i="29" s="1"/>
  <c r="BQ846" i="29"/>
  <c r="BK846" i="29"/>
  <c r="AA846" i="29" s="1"/>
  <c r="BT845" i="29"/>
  <c r="BE846" i="29"/>
  <c r="I846" i="29" s="1"/>
  <c r="H846" i="29" s="1"/>
  <c r="BF846" i="29"/>
  <c r="L846" i="29" s="1"/>
  <c r="K846" i="29" s="1"/>
  <c r="AK847" i="29"/>
  <c r="S847" i="29" s="1"/>
  <c r="BJ846" i="29"/>
  <c r="X846" i="29" s="1"/>
  <c r="W846" i="29" s="1"/>
  <c r="AG847" i="29"/>
  <c r="G847" i="29" s="1"/>
  <c r="AR848" i="29"/>
  <c r="AZ848" i="29"/>
  <c r="AC849" i="29"/>
  <c r="AS848" i="29"/>
  <c r="BA848" i="29"/>
  <c r="AT848" i="29"/>
  <c r="BB848" i="29"/>
  <c r="AX848" i="29"/>
  <c r="AN848" i="29"/>
  <c r="AY848" i="29"/>
  <c r="B848" i="29"/>
  <c r="AD848" i="29" s="1"/>
  <c r="AG848" i="29" s="1"/>
  <c r="AO848" i="29"/>
  <c r="BC848" i="29"/>
  <c r="C848" i="29"/>
  <c r="AE848" i="29" s="1"/>
  <c r="AP848" i="29"/>
  <c r="AQ848" i="29"/>
  <c r="AU848" i="29"/>
  <c r="AV848" i="29"/>
  <c r="AW848" i="29"/>
  <c r="BL845" i="29"/>
  <c r="Z845" i="29"/>
  <c r="AJ847" i="29"/>
  <c r="P847" i="29" s="1"/>
  <c r="BI846" i="29"/>
  <c r="U846" i="29" s="1"/>
  <c r="T846" i="29" s="1"/>
  <c r="AH847" i="29"/>
  <c r="J847" i="29" s="1"/>
  <c r="BH846" i="29"/>
  <c r="R846" i="29" s="1"/>
  <c r="Q846" i="29" s="1"/>
  <c r="BU845" i="29"/>
  <c r="BO845" i="29"/>
  <c r="AM847" i="29"/>
  <c r="Y847" i="29" s="1"/>
  <c r="BR845" i="29"/>
  <c r="BN846" i="29"/>
  <c r="BN254" i="29"/>
  <c r="BO253" i="29"/>
  <c r="AB252" i="29"/>
  <c r="AF255" i="29"/>
  <c r="D255" i="29" s="1"/>
  <c r="BD255" i="29" s="1"/>
  <c r="F255" i="29" s="1"/>
  <c r="E255" i="29" s="1"/>
  <c r="AM255" i="29"/>
  <c r="Y255" i="29" s="1"/>
  <c r="BK255" i="29" s="1"/>
  <c r="AA255" i="29" s="1"/>
  <c r="AG255" i="29"/>
  <c r="G255" i="29" s="1"/>
  <c r="BO254" i="29"/>
  <c r="AH255" i="29"/>
  <c r="J255" i="29" s="1"/>
  <c r="BL253" i="29"/>
  <c r="Z253" i="29"/>
  <c r="BJ254" i="29"/>
  <c r="X254" i="29" s="1"/>
  <c r="W254" i="29" s="1"/>
  <c r="AI255" i="29"/>
  <c r="M255" i="29" s="1"/>
  <c r="BS253" i="29"/>
  <c r="BU254" i="29"/>
  <c r="Z254" i="29"/>
  <c r="BL254" i="29"/>
  <c r="BI254" i="29"/>
  <c r="U254" i="29" s="1"/>
  <c r="T254" i="29" s="1"/>
  <c r="AL255" i="29"/>
  <c r="V255" i="29" s="1"/>
  <c r="AW256" i="29"/>
  <c r="AO256" i="29"/>
  <c r="AV256" i="29"/>
  <c r="AN256" i="29"/>
  <c r="BC256" i="29"/>
  <c r="AU256" i="29"/>
  <c r="BA256" i="29"/>
  <c r="AS256" i="29"/>
  <c r="B256" i="29"/>
  <c r="AD256" i="29" s="1"/>
  <c r="AM256" i="29" s="1"/>
  <c r="AZ256" i="29"/>
  <c r="AR256" i="29"/>
  <c r="AC257" i="29"/>
  <c r="BB256" i="29"/>
  <c r="AY256" i="29"/>
  <c r="AT256" i="29"/>
  <c r="AQ256" i="29"/>
  <c r="AP256" i="29"/>
  <c r="AX256" i="29"/>
  <c r="C256" i="29"/>
  <c r="AE256" i="29" s="1"/>
  <c r="BN253" i="29"/>
  <c r="BF254" i="29"/>
  <c r="L254" i="29" s="1"/>
  <c r="K254" i="29" s="1"/>
  <c r="BT253" i="29"/>
  <c r="BQ253" i="29"/>
  <c r="AJ255" i="29"/>
  <c r="P255" i="29" s="1"/>
  <c r="BG254" i="29"/>
  <c r="O254" i="29" s="1"/>
  <c r="N254" i="29" s="1"/>
  <c r="S255" i="29"/>
  <c r="BP253" i="29"/>
  <c r="BH254" i="29"/>
  <c r="R254" i="29" s="1"/>
  <c r="Q254" i="29" s="1"/>
  <c r="G848" i="29" l="1"/>
  <c r="BO846" i="29"/>
  <c r="BT846" i="29"/>
  <c r="BS846" i="29"/>
  <c r="AB845" i="29"/>
  <c r="BE848" i="29"/>
  <c r="I848" i="29" s="1"/>
  <c r="H848" i="29" s="1"/>
  <c r="AK848" i="29"/>
  <c r="S848" i="29" s="1"/>
  <c r="BI847" i="29"/>
  <c r="U847" i="29" s="1"/>
  <c r="T847" i="29" s="1"/>
  <c r="AF848" i="29"/>
  <c r="D848" i="29" s="1"/>
  <c r="AS849" i="29"/>
  <c r="BA849" i="29"/>
  <c r="AU849" i="29"/>
  <c r="BC849" i="29"/>
  <c r="B849" i="29"/>
  <c r="AD849" i="29" s="1"/>
  <c r="AI849" i="29" s="1"/>
  <c r="M849" i="29" s="1"/>
  <c r="AR849" i="29"/>
  <c r="C849" i="29"/>
  <c r="AE849" i="29" s="1"/>
  <c r="AT849" i="29"/>
  <c r="AV849" i="29"/>
  <c r="AC850" i="29"/>
  <c r="AW849" i="29"/>
  <c r="AN849" i="29"/>
  <c r="AX849" i="29"/>
  <c r="AO849" i="29"/>
  <c r="AY849" i="29"/>
  <c r="AP849" i="29"/>
  <c r="AZ849" i="29"/>
  <c r="AQ849" i="29"/>
  <c r="BB849" i="29"/>
  <c r="BR846" i="29"/>
  <c r="AM848" i="29"/>
  <c r="Y848" i="29" s="1"/>
  <c r="BT847" i="29"/>
  <c r="Z846" i="29"/>
  <c r="BL846" i="29"/>
  <c r="AI848" i="29"/>
  <c r="M848" i="29" s="1"/>
  <c r="BP846" i="29"/>
  <c r="BU846" i="29"/>
  <c r="BF847" i="29"/>
  <c r="L847" i="29" s="1"/>
  <c r="K847" i="29" s="1"/>
  <c r="AJ848" i="29"/>
  <c r="P848" i="29" s="1"/>
  <c r="AH848" i="29"/>
  <c r="J848" i="29" s="1"/>
  <c r="AL848" i="29"/>
  <c r="V848" i="29" s="1"/>
  <c r="BE847" i="29"/>
  <c r="I847" i="29" s="1"/>
  <c r="H847" i="29" s="1"/>
  <c r="BK847" i="29"/>
  <c r="AA847" i="29" s="1"/>
  <c r="BU847" i="29" s="1"/>
  <c r="BH847" i="29"/>
  <c r="R847" i="29" s="1"/>
  <c r="Q847" i="29" s="1"/>
  <c r="BQ847" i="29"/>
  <c r="BN847" i="29"/>
  <c r="Y256" i="29"/>
  <c r="BK256" i="29" s="1"/>
  <c r="AA256" i="29" s="1"/>
  <c r="Z256" i="29" s="1"/>
  <c r="AL256" i="29"/>
  <c r="V256" i="29" s="1"/>
  <c r="BJ256" i="29" s="1"/>
  <c r="X256" i="29" s="1"/>
  <c r="W256" i="29" s="1"/>
  <c r="BN255" i="29"/>
  <c r="AF256" i="29"/>
  <c r="D256" i="29" s="1"/>
  <c r="BD256" i="29" s="1"/>
  <c r="F256" i="29" s="1"/>
  <c r="E256" i="29" s="1"/>
  <c r="AH256" i="29"/>
  <c r="J256" i="29" s="1"/>
  <c r="BF256" i="29" s="1"/>
  <c r="L256" i="29" s="1"/>
  <c r="K256" i="29" s="1"/>
  <c r="BS254" i="29"/>
  <c r="BT254" i="29"/>
  <c r="AJ256" i="29"/>
  <c r="P256" i="29" s="1"/>
  <c r="BH256" i="29" s="1"/>
  <c r="R256" i="29" s="1"/>
  <c r="Q256" i="29" s="1"/>
  <c r="BR254" i="29"/>
  <c r="AG256" i="29"/>
  <c r="G256" i="29" s="1"/>
  <c r="BE256" i="29" s="1"/>
  <c r="I256" i="29" s="1"/>
  <c r="H256" i="29" s="1"/>
  <c r="AI256" i="29"/>
  <c r="M256" i="29" s="1"/>
  <c r="BG256" i="29" s="1"/>
  <c r="O256" i="29" s="1"/>
  <c r="N256" i="29" s="1"/>
  <c r="AK256" i="29"/>
  <c r="S256" i="29" s="1"/>
  <c r="BI256" i="29" s="1"/>
  <c r="U256" i="29" s="1"/>
  <c r="T256" i="29" s="1"/>
  <c r="BP254" i="29"/>
  <c r="BJ255" i="29"/>
  <c r="X255" i="29" s="1"/>
  <c r="W255" i="29" s="1"/>
  <c r="BG255" i="29"/>
  <c r="O255" i="29" s="1"/>
  <c r="N255" i="29" s="1"/>
  <c r="BU255" i="29"/>
  <c r="BL255" i="29"/>
  <c r="Z255" i="29"/>
  <c r="BF255" i="29"/>
  <c r="L255" i="29" s="1"/>
  <c r="K255" i="29" s="1"/>
  <c r="BI255" i="29"/>
  <c r="U255" i="29" s="1"/>
  <c r="T255" i="29" s="1"/>
  <c r="BQ254" i="29"/>
  <c r="AB253" i="29"/>
  <c r="BA257" i="29"/>
  <c r="AS257" i="29"/>
  <c r="C257" i="29"/>
  <c r="AE257" i="29" s="1"/>
  <c r="AZ257" i="29"/>
  <c r="AR257" i="29"/>
  <c r="B257" i="29"/>
  <c r="AD257" i="29" s="1"/>
  <c r="AF257" i="29" s="1"/>
  <c r="D257" i="29" s="1"/>
  <c r="AY257" i="29"/>
  <c r="AQ257" i="29"/>
  <c r="AW257" i="29"/>
  <c r="AO257" i="29"/>
  <c r="AV257" i="29"/>
  <c r="AN257" i="29"/>
  <c r="AC258" i="29"/>
  <c r="BC257" i="29"/>
  <c r="BB257" i="29"/>
  <c r="AU257" i="29"/>
  <c r="AT257" i="29"/>
  <c r="AP257" i="29"/>
  <c r="AX257" i="29"/>
  <c r="BE255" i="29"/>
  <c r="I255" i="29" s="1"/>
  <c r="H255" i="29" s="1"/>
  <c r="BO255" i="29"/>
  <c r="BH255" i="29"/>
  <c r="R255" i="29" s="1"/>
  <c r="Q255" i="29" s="1"/>
  <c r="BS847" i="29" l="1"/>
  <c r="BR847" i="29"/>
  <c r="BU256" i="29"/>
  <c r="AB846" i="29"/>
  <c r="BG849" i="29"/>
  <c r="O849" i="29" s="1"/>
  <c r="N849" i="29" s="1"/>
  <c r="BG848" i="29"/>
  <c r="O848" i="29" s="1"/>
  <c r="N848" i="29" s="1"/>
  <c r="AG849" i="29"/>
  <c r="G849" i="29" s="1"/>
  <c r="AK849" i="29"/>
  <c r="S849" i="29" s="1"/>
  <c r="AL849" i="29"/>
  <c r="V849" i="29" s="1"/>
  <c r="AH849" i="29"/>
  <c r="J849" i="29" s="1"/>
  <c r="BD848" i="29"/>
  <c r="F848" i="29" s="1"/>
  <c r="E848" i="29" s="1"/>
  <c r="AF849" i="29"/>
  <c r="D849" i="29" s="1"/>
  <c r="BJ848" i="29"/>
  <c r="X848" i="29" s="1"/>
  <c r="W848" i="29" s="1"/>
  <c r="BK848" i="29"/>
  <c r="AA848" i="29" s="1"/>
  <c r="BU848" i="29" s="1"/>
  <c r="BI848" i="29"/>
  <c r="U848" i="29" s="1"/>
  <c r="T848" i="29" s="1"/>
  <c r="BF848" i="29"/>
  <c r="L848" i="29" s="1"/>
  <c r="K848" i="29" s="1"/>
  <c r="BH848" i="29"/>
  <c r="R848" i="29" s="1"/>
  <c r="Q848" i="29" s="1"/>
  <c r="AJ849" i="29"/>
  <c r="P849" i="29" s="1"/>
  <c r="BP847" i="29"/>
  <c r="AM849" i="29"/>
  <c r="Y849" i="29" s="1"/>
  <c r="AT850" i="29"/>
  <c r="BB850" i="29"/>
  <c r="AN850" i="29"/>
  <c r="AV850" i="29"/>
  <c r="AW850" i="29"/>
  <c r="AX850" i="29"/>
  <c r="AO850" i="29"/>
  <c r="AY850" i="29"/>
  <c r="AP850" i="29"/>
  <c r="AZ850" i="29"/>
  <c r="AQ850" i="29"/>
  <c r="BA850" i="29"/>
  <c r="B850" i="29"/>
  <c r="AD850" i="29" s="1"/>
  <c r="AL850" i="29" s="1"/>
  <c r="AR850" i="29"/>
  <c r="BC850" i="29"/>
  <c r="C850" i="29"/>
  <c r="AE850" i="29" s="1"/>
  <c r="AS850" i="29"/>
  <c r="AU850" i="29"/>
  <c r="AC851" i="29"/>
  <c r="BL847" i="29"/>
  <c r="Z847" i="29"/>
  <c r="BO847" i="29"/>
  <c r="AB847" i="29" s="1"/>
  <c r="BO848" i="29"/>
  <c r="BP255" i="29"/>
  <c r="BQ256" i="29"/>
  <c r="BN256" i="29"/>
  <c r="BS255" i="29"/>
  <c r="BO256" i="29"/>
  <c r="BT255" i="29"/>
  <c r="BQ255" i="29"/>
  <c r="AI257" i="29"/>
  <c r="M257" i="29" s="1"/>
  <c r="BG257" i="29" s="1"/>
  <c r="O257" i="29" s="1"/>
  <c r="BD257" i="29"/>
  <c r="F257" i="29" s="1"/>
  <c r="E257" i="29" s="1"/>
  <c r="AL257" i="29"/>
  <c r="V257" i="29" s="1"/>
  <c r="AC259" i="29"/>
  <c r="AX258" i="29"/>
  <c r="AP258" i="29"/>
  <c r="AW258" i="29"/>
  <c r="AO258" i="29"/>
  <c r="AV258" i="29"/>
  <c r="AN258" i="29"/>
  <c r="BB258" i="29"/>
  <c r="AT258" i="29"/>
  <c r="C258" i="29"/>
  <c r="AE258" i="29" s="1"/>
  <c r="BA258" i="29"/>
  <c r="AS258" i="29"/>
  <c r="B258" i="29"/>
  <c r="AD258" i="29" s="1"/>
  <c r="AH258" i="29" s="1"/>
  <c r="J258" i="29" s="1"/>
  <c r="BC258" i="29"/>
  <c r="AY258" i="29"/>
  <c r="AU258" i="29"/>
  <c r="AR258" i="29"/>
  <c r="AZ258" i="29"/>
  <c r="AQ258" i="29"/>
  <c r="BT256" i="29"/>
  <c r="AH257" i="29"/>
  <c r="J257" i="29" s="1"/>
  <c r="BP256" i="29"/>
  <c r="AB254" i="29"/>
  <c r="BR256" i="29"/>
  <c r="AK257" i="29"/>
  <c r="S257" i="29" s="1"/>
  <c r="BL256" i="29"/>
  <c r="AJ257" i="29"/>
  <c r="P257" i="29" s="1"/>
  <c r="AG257" i="29"/>
  <c r="G257" i="29" s="1"/>
  <c r="BR255" i="29"/>
  <c r="AB255" i="29" s="1"/>
  <c r="AM257" i="29"/>
  <c r="Y257" i="29" s="1"/>
  <c r="BS256" i="29"/>
  <c r="BT848" i="29" l="1"/>
  <c r="V850" i="29"/>
  <c r="BJ850" i="29" s="1"/>
  <c r="X850" i="29" s="1"/>
  <c r="W850" i="29" s="1"/>
  <c r="AK850" i="29"/>
  <c r="BR848" i="29"/>
  <c r="AG850" i="29"/>
  <c r="G850" i="29" s="1"/>
  <c r="AI850" i="29"/>
  <c r="M850" i="29" s="1"/>
  <c r="BG850" i="29" s="1"/>
  <c r="O850" i="29" s="1"/>
  <c r="N850" i="29" s="1"/>
  <c r="S850" i="29"/>
  <c r="BF849" i="29"/>
  <c r="L849" i="29" s="1"/>
  <c r="K849" i="29" s="1"/>
  <c r="Z848" i="29"/>
  <c r="BL848" i="29"/>
  <c r="BJ849" i="29"/>
  <c r="X849" i="29" s="1"/>
  <c r="W849" i="29" s="1"/>
  <c r="BI849" i="29"/>
  <c r="U849" i="29" s="1"/>
  <c r="T849" i="29" s="1"/>
  <c r="BH849" i="29"/>
  <c r="R849" i="29" s="1"/>
  <c r="Q849" i="29" s="1"/>
  <c r="AF850" i="29"/>
  <c r="D850" i="29" s="1"/>
  <c r="BO849" i="29"/>
  <c r="BE849" i="29"/>
  <c r="I849" i="29" s="1"/>
  <c r="H849" i="29" s="1"/>
  <c r="AH850" i="29"/>
  <c r="J850" i="29" s="1"/>
  <c r="BD849" i="29"/>
  <c r="F849" i="29" s="1"/>
  <c r="E849" i="29" s="1"/>
  <c r="AU851" i="29"/>
  <c r="BC851" i="29"/>
  <c r="AO851" i="29"/>
  <c r="AW851" i="29"/>
  <c r="AP851" i="29"/>
  <c r="AZ851" i="29"/>
  <c r="AQ851" i="29"/>
  <c r="BA851" i="29"/>
  <c r="B851" i="29"/>
  <c r="AD851" i="29" s="1"/>
  <c r="AG851" i="29" s="1"/>
  <c r="AR851" i="29"/>
  <c r="BB851" i="29"/>
  <c r="C851" i="29"/>
  <c r="AE851" i="29" s="1"/>
  <c r="AS851" i="29"/>
  <c r="AT851" i="29"/>
  <c r="AC852" i="29"/>
  <c r="AV851" i="29"/>
  <c r="AX851" i="29"/>
  <c r="AN851" i="29"/>
  <c r="AY851" i="29"/>
  <c r="BP848" i="29"/>
  <c r="BQ848" i="29"/>
  <c r="AJ850" i="29"/>
  <c r="P850" i="29" s="1"/>
  <c r="AM850" i="29"/>
  <c r="Y850" i="29" s="1"/>
  <c r="BK849" i="29"/>
  <c r="AA849" i="29" s="1"/>
  <c r="BU849" i="29" s="1"/>
  <c r="BS848" i="29"/>
  <c r="BN848" i="29"/>
  <c r="BQ849" i="29"/>
  <c r="AG258" i="29"/>
  <c r="G258" i="29" s="1"/>
  <c r="BE258" i="29" s="1"/>
  <c r="I258" i="29" s="1"/>
  <c r="H258" i="29" s="1"/>
  <c r="AM258" i="29"/>
  <c r="Y258" i="29" s="1"/>
  <c r="BK258" i="29" s="1"/>
  <c r="AA258" i="29" s="1"/>
  <c r="Z258" i="29" s="1"/>
  <c r="AB256" i="29"/>
  <c r="N257" i="29"/>
  <c r="BQ257" i="29"/>
  <c r="AL258" i="29"/>
  <c r="V258" i="29" s="1"/>
  <c r="AJ258" i="29"/>
  <c r="P258" i="29" s="1"/>
  <c r="BI257" i="29"/>
  <c r="U257" i="29" s="1"/>
  <c r="T257" i="29" s="1"/>
  <c r="AF258" i="29"/>
  <c r="D258" i="29" s="1"/>
  <c r="BC259" i="29"/>
  <c r="AU259" i="29"/>
  <c r="BB259" i="29"/>
  <c r="AT259" i="29"/>
  <c r="C259" i="29"/>
  <c r="AE259" i="29" s="1"/>
  <c r="BA259" i="29"/>
  <c r="AS259" i="29"/>
  <c r="B259" i="29"/>
  <c r="AD259" i="29" s="1"/>
  <c r="AL259" i="29" s="1"/>
  <c r="V259" i="29" s="1"/>
  <c r="AY259" i="29"/>
  <c r="AQ259" i="29"/>
  <c r="AC260" i="29"/>
  <c r="AX259" i="29"/>
  <c r="AP259" i="29"/>
  <c r="AO259" i="29"/>
  <c r="AN259" i="29"/>
  <c r="AZ259" i="29"/>
  <c r="AW259" i="29"/>
  <c r="AV259" i="29"/>
  <c r="AR259" i="29"/>
  <c r="BJ257" i="29"/>
  <c r="X257" i="29" s="1"/>
  <c r="W257" i="29" s="1"/>
  <c r="BH257" i="29"/>
  <c r="R257" i="29" s="1"/>
  <c r="Q257" i="29" s="1"/>
  <c r="BK257" i="29"/>
  <c r="AA257" i="29" s="1"/>
  <c r="BU257" i="29" s="1"/>
  <c r="BF257" i="29"/>
  <c r="L257" i="29" s="1"/>
  <c r="K257" i="29" s="1"/>
  <c r="AI258" i="29"/>
  <c r="M258" i="29" s="1"/>
  <c r="BN257" i="29"/>
  <c r="BE257" i="29"/>
  <c r="I257" i="29" s="1"/>
  <c r="H257" i="29" s="1"/>
  <c r="AK258" i="29"/>
  <c r="S258" i="29" s="1"/>
  <c r="BF258" i="29"/>
  <c r="L258" i="29" s="1"/>
  <c r="K258" i="29" s="1"/>
  <c r="BR257" i="29" l="1"/>
  <c r="BS849" i="29"/>
  <c r="BT850" i="29"/>
  <c r="AJ851" i="29"/>
  <c r="P851" i="29" s="1"/>
  <c r="BN849" i="29"/>
  <c r="AB848" i="29"/>
  <c r="AI851" i="29"/>
  <c r="M851" i="29" s="1"/>
  <c r="BG851" i="29" s="1"/>
  <c r="O851" i="29" s="1"/>
  <c r="N851" i="29" s="1"/>
  <c r="BT849" i="29"/>
  <c r="BT257" i="29"/>
  <c r="BQ850" i="29"/>
  <c r="AL851" i="29"/>
  <c r="V851" i="29" s="1"/>
  <c r="BJ851" i="29" s="1"/>
  <c r="X851" i="29" s="1"/>
  <c r="W851" i="29" s="1"/>
  <c r="BU258" i="29"/>
  <c r="G851" i="29"/>
  <c r="BE851" i="29"/>
  <c r="I851" i="29" s="1"/>
  <c r="H851" i="29" s="1"/>
  <c r="BH851" i="29"/>
  <c r="R851" i="29" s="1"/>
  <c r="Q851" i="29" s="1"/>
  <c r="AF851" i="29"/>
  <c r="D851" i="29" s="1"/>
  <c r="AM851" i="29"/>
  <c r="Y851" i="29" s="1"/>
  <c r="BD850" i="29"/>
  <c r="F850" i="29" s="1"/>
  <c r="E850" i="29" s="1"/>
  <c r="Z849" i="29"/>
  <c r="BL849" i="29"/>
  <c r="BR849" i="29"/>
  <c r="BP849" i="29"/>
  <c r="AB849" i="29" s="1"/>
  <c r="BK850" i="29"/>
  <c r="AA850" i="29" s="1"/>
  <c r="BI850" i="29"/>
  <c r="U850" i="29" s="1"/>
  <c r="T850" i="29" s="1"/>
  <c r="BH850" i="29"/>
  <c r="R850" i="29" s="1"/>
  <c r="Q850" i="29" s="1"/>
  <c r="BE850" i="29"/>
  <c r="I850" i="29" s="1"/>
  <c r="H850" i="29" s="1"/>
  <c r="AK851" i="29"/>
  <c r="S851" i="29" s="1"/>
  <c r="AN852" i="29"/>
  <c r="AV852" i="29"/>
  <c r="B852" i="29"/>
  <c r="AD852" i="29" s="1"/>
  <c r="AK852" i="29" s="1"/>
  <c r="AP852" i="29"/>
  <c r="AX852" i="29"/>
  <c r="C852" i="29"/>
  <c r="AE852" i="29" s="1"/>
  <c r="AS852" i="29"/>
  <c r="BC852" i="29"/>
  <c r="AT852" i="29"/>
  <c r="AC853" i="29"/>
  <c r="AU852" i="29"/>
  <c r="AW852" i="29"/>
  <c r="AY852" i="29"/>
  <c r="AO852" i="29"/>
  <c r="AZ852" i="29"/>
  <c r="AQ852" i="29"/>
  <c r="BA852" i="29"/>
  <c r="BB852" i="29"/>
  <c r="AR852" i="29"/>
  <c r="AH851" i="29"/>
  <c r="J851" i="29" s="1"/>
  <c r="BF850" i="29"/>
  <c r="L850" i="29" s="1"/>
  <c r="K850" i="29" s="1"/>
  <c r="BO258" i="29"/>
  <c r="BO257" i="29"/>
  <c r="BJ258" i="29"/>
  <c r="X258" i="29" s="1"/>
  <c r="W258" i="29" s="1"/>
  <c r="BS257" i="29"/>
  <c r="AI259" i="29"/>
  <c r="M259" i="29" s="1"/>
  <c r="BG259" i="29" s="1"/>
  <c r="O259" i="29" s="1"/>
  <c r="N259" i="29" s="1"/>
  <c r="AM259" i="29"/>
  <c r="Y259" i="29" s="1"/>
  <c r="BK259" i="29" s="1"/>
  <c r="AA259" i="29" s="1"/>
  <c r="Z259" i="29" s="1"/>
  <c r="BP258" i="29"/>
  <c r="AG259" i="29"/>
  <c r="G259" i="29" s="1"/>
  <c r="BJ259" i="29"/>
  <c r="X259" i="29" s="1"/>
  <c r="W259" i="29" s="1"/>
  <c r="AF259" i="29"/>
  <c r="D259" i="29" s="1"/>
  <c r="AK259" i="29"/>
  <c r="S259" i="29" s="1"/>
  <c r="BI258" i="29"/>
  <c r="U258" i="29" s="1"/>
  <c r="T258" i="29" s="1"/>
  <c r="BL257" i="29"/>
  <c r="Z257" i="29"/>
  <c r="AJ259" i="29"/>
  <c r="P259" i="29" s="1"/>
  <c r="AH259" i="29"/>
  <c r="J259" i="29" s="1"/>
  <c r="BD258" i="29"/>
  <c r="BG258" i="29"/>
  <c r="O258" i="29" s="1"/>
  <c r="N258" i="29" s="1"/>
  <c r="BP257" i="29"/>
  <c r="AB257" i="29" s="1"/>
  <c r="BH258" i="29"/>
  <c r="R258" i="29" s="1"/>
  <c r="Q258" i="29" s="1"/>
  <c r="AZ260" i="29"/>
  <c r="AR260" i="29"/>
  <c r="AY260" i="29"/>
  <c r="AQ260" i="29"/>
  <c r="AC261" i="29"/>
  <c r="AX260" i="29"/>
  <c r="AP260" i="29"/>
  <c r="AV260" i="29"/>
  <c r="AN260" i="29"/>
  <c r="BC260" i="29"/>
  <c r="AU260" i="29"/>
  <c r="AS260" i="29"/>
  <c r="AO260" i="29"/>
  <c r="C260" i="29"/>
  <c r="AE260" i="29" s="1"/>
  <c r="BB260" i="29"/>
  <c r="BA260" i="29"/>
  <c r="AW260" i="29"/>
  <c r="AT260" i="29"/>
  <c r="B260" i="29"/>
  <c r="AD260" i="29" s="1"/>
  <c r="AM260" i="29" s="1"/>
  <c r="Y260" i="29" s="1"/>
  <c r="BK260" i="29" s="1"/>
  <c r="AA260" i="29" s="1"/>
  <c r="BO851" i="29" l="1"/>
  <c r="BO850" i="29"/>
  <c r="BN850" i="29"/>
  <c r="S852" i="29"/>
  <c r="BI852" i="29" s="1"/>
  <c r="U852" i="29" s="1"/>
  <c r="T852" i="29" s="1"/>
  <c r="BS850" i="29"/>
  <c r="AO853" i="29"/>
  <c r="AW853" i="29"/>
  <c r="C853" i="29"/>
  <c r="AE853" i="29" s="1"/>
  <c r="AQ853" i="29"/>
  <c r="AY853" i="29"/>
  <c r="AV853" i="29"/>
  <c r="AX853" i="29"/>
  <c r="AN853" i="29"/>
  <c r="AZ853" i="29"/>
  <c r="AP853" i="29"/>
  <c r="BA853" i="29"/>
  <c r="AR853" i="29"/>
  <c r="BB853" i="29"/>
  <c r="AC854" i="29"/>
  <c r="B853" i="29"/>
  <c r="AD853" i="29" s="1"/>
  <c r="AL853" i="29" s="1"/>
  <c r="AS853" i="29"/>
  <c r="BC853" i="29"/>
  <c r="AT853" i="29"/>
  <c r="AU853" i="29"/>
  <c r="BK851" i="29"/>
  <c r="AA851" i="29" s="1"/>
  <c r="BU851" i="29" s="1"/>
  <c r="BD851" i="29"/>
  <c r="F851" i="29" s="1"/>
  <c r="E851" i="29" s="1"/>
  <c r="BR850" i="29"/>
  <c r="BF851" i="29"/>
  <c r="L851" i="29" s="1"/>
  <c r="K851" i="29" s="1"/>
  <c r="AJ852" i="29"/>
  <c r="P852" i="29" s="1"/>
  <c r="AM852" i="29"/>
  <c r="Y852" i="29" s="1"/>
  <c r="BQ851" i="29"/>
  <c r="AH852" i="29"/>
  <c r="J852" i="29" s="1"/>
  <c r="AG852" i="29"/>
  <c r="G852" i="29" s="1"/>
  <c r="AL852" i="29"/>
  <c r="V852" i="29" s="1"/>
  <c r="AI852" i="29"/>
  <c r="M852" i="29" s="1"/>
  <c r="AF852" i="29"/>
  <c r="D852" i="29" s="1"/>
  <c r="BT851" i="29"/>
  <c r="BR851" i="29"/>
  <c r="BP850" i="29"/>
  <c r="BS851" i="29"/>
  <c r="BI851" i="29"/>
  <c r="U851" i="29" s="1"/>
  <c r="T851" i="29" s="1"/>
  <c r="BL850" i="29"/>
  <c r="Z850" i="29"/>
  <c r="BU850" i="29"/>
  <c r="BU259" i="29"/>
  <c r="BR258" i="29"/>
  <c r="BT258" i="29"/>
  <c r="BQ259" i="29"/>
  <c r="AL260" i="29"/>
  <c r="V260" i="29" s="1"/>
  <c r="BJ260" i="29" s="1"/>
  <c r="X260" i="29" s="1"/>
  <c r="W260" i="29" s="1"/>
  <c r="BT259" i="29"/>
  <c r="BD259" i="29"/>
  <c r="AK260" i="29"/>
  <c r="S260" i="29" s="1"/>
  <c r="AI260" i="29"/>
  <c r="M260" i="29" s="1"/>
  <c r="AW261" i="29"/>
  <c r="AO261" i="29"/>
  <c r="AV261" i="29"/>
  <c r="AN261" i="29"/>
  <c r="BC261" i="29"/>
  <c r="AU261" i="29"/>
  <c r="BA261" i="29"/>
  <c r="AS261" i="29"/>
  <c r="B261" i="29"/>
  <c r="AD261" i="29" s="1"/>
  <c r="AM261" i="29" s="1"/>
  <c r="AZ261" i="29"/>
  <c r="AR261" i="29"/>
  <c r="AT261" i="29"/>
  <c r="AQ261" i="29"/>
  <c r="AP261" i="29"/>
  <c r="AC262" i="29"/>
  <c r="BB261" i="29"/>
  <c r="AY261" i="29"/>
  <c r="C261" i="29"/>
  <c r="AE261" i="29" s="1"/>
  <c r="AX261" i="29"/>
  <c r="BQ258" i="29"/>
  <c r="BS258" i="29"/>
  <c r="BH259" i="29"/>
  <c r="R259" i="29" s="1"/>
  <c r="Q259" i="29" s="1"/>
  <c r="BE259" i="29"/>
  <c r="I259" i="29" s="1"/>
  <c r="H259" i="29" s="1"/>
  <c r="BU260" i="29"/>
  <c r="Z260" i="29"/>
  <c r="AF260" i="29"/>
  <c r="D260" i="29" s="1"/>
  <c r="AJ260" i="29"/>
  <c r="P260" i="29" s="1"/>
  <c r="F258" i="29"/>
  <c r="BL258" i="29"/>
  <c r="BI259" i="29"/>
  <c r="U259" i="29" s="1"/>
  <c r="T259" i="29" s="1"/>
  <c r="AG260" i="29"/>
  <c r="G260" i="29" s="1"/>
  <c r="AH260" i="29"/>
  <c r="J260" i="29" s="1"/>
  <c r="BF259" i="29"/>
  <c r="L259" i="29" s="1"/>
  <c r="K259" i="29" s="1"/>
  <c r="AB850" i="29" l="1"/>
  <c r="BN851" i="29"/>
  <c r="AB851" i="29" s="1"/>
  <c r="BP851" i="29"/>
  <c r="V853" i="29"/>
  <c r="BJ853" i="29" s="1"/>
  <c r="X853" i="29" s="1"/>
  <c r="W853" i="29" s="1"/>
  <c r="AG261" i="29"/>
  <c r="AH853" i="29"/>
  <c r="J853" i="29" s="1"/>
  <c r="AI853" i="29"/>
  <c r="M853" i="29" s="1"/>
  <c r="BK852" i="29"/>
  <c r="AA852" i="29" s="1"/>
  <c r="BH852" i="29"/>
  <c r="R852" i="29" s="1"/>
  <c r="Q852" i="29" s="1"/>
  <c r="B854" i="29"/>
  <c r="AD854" i="29" s="1"/>
  <c r="AI854" i="29" s="1"/>
  <c r="AO854" i="29"/>
  <c r="AW854" i="29"/>
  <c r="AP854" i="29"/>
  <c r="AX854" i="29"/>
  <c r="AQ854" i="29"/>
  <c r="AY854" i="29"/>
  <c r="C854" i="29"/>
  <c r="AE854" i="29" s="1"/>
  <c r="AR854" i="29"/>
  <c r="AZ854" i="29"/>
  <c r="AC855" i="29"/>
  <c r="AS854" i="29"/>
  <c r="BA854" i="29"/>
  <c r="AL854" i="29"/>
  <c r="V854" i="29" s="1"/>
  <c r="AT854" i="29"/>
  <c r="BB854" i="29"/>
  <c r="AM854" i="29"/>
  <c r="AU854" i="29"/>
  <c r="BC854" i="29"/>
  <c r="AF854" i="29"/>
  <c r="D854" i="29" s="1"/>
  <c r="AN854" i="29"/>
  <c r="AV854" i="29"/>
  <c r="BF852" i="29"/>
  <c r="L852" i="29" s="1"/>
  <c r="K852" i="29" s="1"/>
  <c r="BD852" i="29"/>
  <c r="F852" i="29" s="1"/>
  <c r="E852" i="29" s="1"/>
  <c r="AK853" i="29"/>
  <c r="S853" i="29" s="1"/>
  <c r="AM853" i="29"/>
  <c r="Y853" i="29" s="1"/>
  <c r="BG852" i="29"/>
  <c r="O852" i="29" s="1"/>
  <c r="N852" i="29" s="1"/>
  <c r="AG853" i="29"/>
  <c r="G853" i="29" s="1"/>
  <c r="BJ852" i="29"/>
  <c r="X852" i="29" s="1"/>
  <c r="W852" i="29" s="1"/>
  <c r="AJ853" i="29"/>
  <c r="P853" i="29" s="1"/>
  <c r="AF853" i="29"/>
  <c r="D853" i="29" s="1"/>
  <c r="BL851" i="29"/>
  <c r="Z851" i="29"/>
  <c r="BE852" i="29"/>
  <c r="I852" i="29" s="1"/>
  <c r="H852" i="29" s="1"/>
  <c r="BS852" i="29"/>
  <c r="BT260" i="29"/>
  <c r="BP259" i="29"/>
  <c r="BS259" i="29"/>
  <c r="BO259" i="29"/>
  <c r="Y261" i="29"/>
  <c r="BK261" i="29" s="1"/>
  <c r="AA261" i="29" s="1"/>
  <c r="BU261" i="29" s="1"/>
  <c r="BG260" i="29"/>
  <c r="O260" i="29" s="1"/>
  <c r="N260" i="29" s="1"/>
  <c r="AF261" i="29"/>
  <c r="D261" i="29" s="1"/>
  <c r="E258" i="29"/>
  <c r="BN258" i="29"/>
  <c r="AB258" i="29" s="1"/>
  <c r="BR259" i="29"/>
  <c r="AI261" i="29"/>
  <c r="M261" i="29" s="1"/>
  <c r="BB262" i="29"/>
  <c r="AT262" i="29"/>
  <c r="C262" i="29"/>
  <c r="AE262" i="29" s="1"/>
  <c r="BA262" i="29"/>
  <c r="AS262" i="29"/>
  <c r="B262" i="29"/>
  <c r="AD262" i="29" s="1"/>
  <c r="AJ262" i="29" s="1"/>
  <c r="AZ262" i="29"/>
  <c r="AR262" i="29"/>
  <c r="AC263" i="29"/>
  <c r="AX262" i="29"/>
  <c r="AP262" i="29"/>
  <c r="AW262" i="29"/>
  <c r="AO262" i="29"/>
  <c r="AV262" i="29"/>
  <c r="AU262" i="29"/>
  <c r="AQ262" i="29"/>
  <c r="BC262" i="29"/>
  <c r="AY262" i="29"/>
  <c r="AN262" i="29"/>
  <c r="BI260" i="29"/>
  <c r="U260" i="29" s="1"/>
  <c r="T260" i="29" s="1"/>
  <c r="G261" i="29"/>
  <c r="BH260" i="29"/>
  <c r="R260" i="29" s="1"/>
  <c r="Q260" i="29" s="1"/>
  <c r="AJ261" i="29"/>
  <c r="P261" i="29" s="1"/>
  <c r="BD260" i="29"/>
  <c r="AL261" i="29"/>
  <c r="V261" i="29" s="1"/>
  <c r="F259" i="29"/>
  <c r="BL259" i="29"/>
  <c r="AH261" i="29"/>
  <c r="J261" i="29" s="1"/>
  <c r="BF260" i="29"/>
  <c r="L260" i="29" s="1"/>
  <c r="K260" i="29" s="1"/>
  <c r="AK261" i="29"/>
  <c r="S261" i="29" s="1"/>
  <c r="BE260" i="29"/>
  <c r="I260" i="29" s="1"/>
  <c r="H260" i="29" s="1"/>
  <c r="BP852" i="29" l="1"/>
  <c r="Y854" i="29"/>
  <c r="BK854" i="29" s="1"/>
  <c r="AA854" i="29" s="1"/>
  <c r="M854" i="29"/>
  <c r="BG854" i="29" s="1"/>
  <c r="O854" i="29" s="1"/>
  <c r="N854" i="29" s="1"/>
  <c r="BO852" i="29"/>
  <c r="BR852" i="29"/>
  <c r="BH853" i="29"/>
  <c r="R853" i="29" s="1"/>
  <c r="Q853" i="29" s="1"/>
  <c r="BN852" i="29"/>
  <c r="B855" i="29"/>
  <c r="AD855" i="29" s="1"/>
  <c r="AK855" i="29" s="1"/>
  <c r="S855" i="29" s="1"/>
  <c r="AP855" i="29"/>
  <c r="AX855" i="29"/>
  <c r="C855" i="29"/>
  <c r="AE855" i="29" s="1"/>
  <c r="AQ855" i="29"/>
  <c r="AY855" i="29"/>
  <c r="AR855" i="29"/>
  <c r="AZ855" i="29"/>
  <c r="AC856" i="29"/>
  <c r="AS855" i="29"/>
  <c r="BA855" i="29"/>
  <c r="AT855" i="29"/>
  <c r="BB855" i="29"/>
  <c r="AU855" i="29"/>
  <c r="BC855" i="29"/>
  <c r="AN855" i="29"/>
  <c r="AV855" i="29"/>
  <c r="AO855" i="29"/>
  <c r="AW855" i="29"/>
  <c r="BL852" i="29"/>
  <c r="Z852" i="29"/>
  <c r="BT852" i="29"/>
  <c r="AH854" i="29"/>
  <c r="J854" i="29" s="1"/>
  <c r="BU852" i="29"/>
  <c r="BE853" i="29"/>
  <c r="I853" i="29" s="1"/>
  <c r="H853" i="29" s="1"/>
  <c r="AJ854" i="29"/>
  <c r="P854" i="29" s="1"/>
  <c r="BG853" i="29"/>
  <c r="O853" i="29" s="1"/>
  <c r="N853" i="29" s="1"/>
  <c r="BF853" i="29"/>
  <c r="L853" i="29" s="1"/>
  <c r="K853" i="29" s="1"/>
  <c r="BJ854" i="29"/>
  <c r="X854" i="29" s="1"/>
  <c r="W854" i="29" s="1"/>
  <c r="BQ852" i="29"/>
  <c r="AG854" i="29"/>
  <c r="G854" i="29" s="1"/>
  <c r="BK853" i="29"/>
  <c r="AA853" i="29" s="1"/>
  <c r="BD854" i="29"/>
  <c r="F854" i="29" s="1"/>
  <c r="E854" i="29" s="1"/>
  <c r="BD853" i="29"/>
  <c r="F853" i="29" s="1"/>
  <c r="E853" i="29" s="1"/>
  <c r="BI853" i="29"/>
  <c r="U853" i="29" s="1"/>
  <c r="T853" i="29" s="1"/>
  <c r="AK854" i="29"/>
  <c r="S854" i="29" s="1"/>
  <c r="BT853" i="29"/>
  <c r="Z261" i="29"/>
  <c r="BO260" i="29"/>
  <c r="P262" i="29"/>
  <c r="BH262" i="29" s="1"/>
  <c r="R262" i="29" s="1"/>
  <c r="Q262" i="29" s="1"/>
  <c r="BP260" i="29"/>
  <c r="BS260" i="29"/>
  <c r="BE261" i="29"/>
  <c r="I261" i="29" s="1"/>
  <c r="H261" i="29" s="1"/>
  <c r="AG262" i="29"/>
  <c r="G262" i="29" s="1"/>
  <c r="AI262" i="29"/>
  <c r="M262" i="29" s="1"/>
  <c r="BQ260" i="29"/>
  <c r="AK262" i="29"/>
  <c r="S262" i="29" s="1"/>
  <c r="BF261" i="29"/>
  <c r="L261" i="29" s="1"/>
  <c r="K261" i="29" s="1"/>
  <c r="E259" i="29"/>
  <c r="BN259" i="29"/>
  <c r="AB259" i="29" s="1"/>
  <c r="BI261" i="29"/>
  <c r="U261" i="29" s="1"/>
  <c r="T261" i="29" s="1"/>
  <c r="F260" i="29"/>
  <c r="BL260" i="29"/>
  <c r="AF262" i="29"/>
  <c r="D262" i="29" s="1"/>
  <c r="AY263" i="29"/>
  <c r="AQ263" i="29"/>
  <c r="AC264" i="29"/>
  <c r="AX263" i="29"/>
  <c r="AP263" i="29"/>
  <c r="AW263" i="29"/>
  <c r="AO263" i="29"/>
  <c r="BC263" i="29"/>
  <c r="AU263" i="29"/>
  <c r="BB263" i="29"/>
  <c r="AT263" i="29"/>
  <c r="C263" i="29"/>
  <c r="AE263" i="29" s="1"/>
  <c r="AZ263" i="29"/>
  <c r="AV263" i="29"/>
  <c r="AS263" i="29"/>
  <c r="AN263" i="29"/>
  <c r="B263" i="29"/>
  <c r="AD263" i="29" s="1"/>
  <c r="AF263" i="29" s="1"/>
  <c r="D263" i="29" s="1"/>
  <c r="AR263" i="29"/>
  <c r="BA263" i="29"/>
  <c r="BJ261" i="29"/>
  <c r="X261" i="29" s="1"/>
  <c r="W261" i="29" s="1"/>
  <c r="BH261" i="29"/>
  <c r="R261" i="29" s="1"/>
  <c r="Q261" i="29" s="1"/>
  <c r="AL262" i="29"/>
  <c r="V262" i="29" s="1"/>
  <c r="BG261" i="29"/>
  <c r="O261" i="29" s="1"/>
  <c r="N261" i="29" s="1"/>
  <c r="BD261" i="29"/>
  <c r="AH262" i="29"/>
  <c r="J262" i="29" s="1"/>
  <c r="BR260" i="29"/>
  <c r="AM262" i="29"/>
  <c r="Y262" i="29" s="1"/>
  <c r="BK262" i="29" s="1"/>
  <c r="AA262" i="29" s="1"/>
  <c r="BQ853" i="29" l="1"/>
  <c r="BU854" i="29"/>
  <c r="BN853" i="29"/>
  <c r="AJ855" i="29"/>
  <c r="P855" i="29" s="1"/>
  <c r="BH855" i="29" s="1"/>
  <c r="R855" i="29" s="1"/>
  <c r="Q855" i="29" s="1"/>
  <c r="BR853" i="29"/>
  <c r="BQ854" i="29"/>
  <c r="AG855" i="29"/>
  <c r="G855" i="29" s="1"/>
  <c r="BE855" i="29" s="1"/>
  <c r="I855" i="29" s="1"/>
  <c r="H855" i="29" s="1"/>
  <c r="BO261" i="29"/>
  <c r="BI855" i="29"/>
  <c r="U855" i="29" s="1"/>
  <c r="T855" i="29" s="1"/>
  <c r="BT854" i="29"/>
  <c r="AM855" i="29"/>
  <c r="Y855" i="29" s="1"/>
  <c r="AH855" i="29"/>
  <c r="J855" i="29" s="1"/>
  <c r="BN854" i="29"/>
  <c r="BP853" i="29"/>
  <c r="AL855" i="29"/>
  <c r="V855" i="29" s="1"/>
  <c r="AB852" i="29"/>
  <c r="BL853" i="29"/>
  <c r="Z853" i="29"/>
  <c r="BF854" i="29"/>
  <c r="L854" i="29" s="1"/>
  <c r="K854" i="29" s="1"/>
  <c r="BI854" i="29"/>
  <c r="U854" i="29" s="1"/>
  <c r="T854" i="29" s="1"/>
  <c r="BU853" i="29"/>
  <c r="AF855" i="29"/>
  <c r="D855" i="29" s="1"/>
  <c r="AI855" i="29"/>
  <c r="M855" i="29" s="1"/>
  <c r="BH854" i="29"/>
  <c r="R854" i="29" s="1"/>
  <c r="Q854" i="29" s="1"/>
  <c r="BE854" i="29"/>
  <c r="I854" i="29" s="1"/>
  <c r="H854" i="29" s="1"/>
  <c r="BS853" i="29"/>
  <c r="BO853" i="29"/>
  <c r="Z854" i="29"/>
  <c r="BL854" i="29"/>
  <c r="C856" i="29"/>
  <c r="AE856" i="29" s="1"/>
  <c r="AQ856" i="29"/>
  <c r="AY856" i="29"/>
  <c r="AR856" i="29"/>
  <c r="AZ856" i="29"/>
  <c r="AC857" i="29"/>
  <c r="AS856" i="29"/>
  <c r="BA856" i="29"/>
  <c r="AT856" i="29"/>
  <c r="BB856" i="29"/>
  <c r="AU856" i="29"/>
  <c r="BC856" i="29"/>
  <c r="AN856" i="29"/>
  <c r="AV856" i="29"/>
  <c r="AO856" i="29"/>
  <c r="AW856" i="29"/>
  <c r="AX856" i="29"/>
  <c r="B856" i="29"/>
  <c r="AD856" i="29" s="1"/>
  <c r="AI856" i="29" s="1"/>
  <c r="M856" i="29" s="1"/>
  <c r="AP856" i="29"/>
  <c r="BT261" i="29"/>
  <c r="BQ261" i="29"/>
  <c r="BR261" i="29"/>
  <c r="BR262" i="29"/>
  <c r="BS261" i="29"/>
  <c r="BP261" i="29"/>
  <c r="BD263" i="29"/>
  <c r="F263" i="29" s="1"/>
  <c r="E263" i="29" s="1"/>
  <c r="BD262" i="29"/>
  <c r="F262" i="29" s="1"/>
  <c r="E262" i="29" s="1"/>
  <c r="BI262" i="29"/>
  <c r="U262" i="29" s="1"/>
  <c r="T262" i="29" s="1"/>
  <c r="AH263" i="29"/>
  <c r="J263" i="29" s="1"/>
  <c r="E260" i="29"/>
  <c r="BN260" i="29"/>
  <c r="AB260" i="29" s="1"/>
  <c r="BF262" i="29"/>
  <c r="L262" i="29" s="1"/>
  <c r="K262" i="29" s="1"/>
  <c r="BG262" i="29"/>
  <c r="O262" i="29" s="1"/>
  <c r="N262" i="29" s="1"/>
  <c r="AM263" i="29"/>
  <c r="Y263" i="29" s="1"/>
  <c r="AG263" i="29"/>
  <c r="G263" i="29" s="1"/>
  <c r="AI263" i="29"/>
  <c r="M263" i="29" s="1"/>
  <c r="BE262" i="29"/>
  <c r="I262" i="29" s="1"/>
  <c r="H262" i="29" s="1"/>
  <c r="F261" i="29"/>
  <c r="BL261" i="29"/>
  <c r="AJ263" i="29"/>
  <c r="P263" i="29" s="1"/>
  <c r="AL263" i="29"/>
  <c r="V263" i="29" s="1"/>
  <c r="AK263" i="29"/>
  <c r="S263" i="29" s="1"/>
  <c r="AV264" i="29"/>
  <c r="AN264" i="29"/>
  <c r="BC264" i="29"/>
  <c r="AU264" i="29"/>
  <c r="BB264" i="29"/>
  <c r="AT264" i="29"/>
  <c r="C264" i="29"/>
  <c r="AE264" i="29" s="1"/>
  <c r="AZ264" i="29"/>
  <c r="AR264" i="29"/>
  <c r="AY264" i="29"/>
  <c r="AQ264" i="29"/>
  <c r="BA264" i="29"/>
  <c r="AX264" i="29"/>
  <c r="AW264" i="29"/>
  <c r="AP264" i="29"/>
  <c r="AO264" i="29"/>
  <c r="AC265" i="29"/>
  <c r="B264" i="29"/>
  <c r="AD264" i="29" s="1"/>
  <c r="AM264" i="29" s="1"/>
  <c r="AS264" i="29"/>
  <c r="BU262" i="29"/>
  <c r="Z262" i="29"/>
  <c r="BJ262" i="29"/>
  <c r="X262" i="29" s="1"/>
  <c r="W262" i="29" s="1"/>
  <c r="BS855" i="29" l="1"/>
  <c r="AB853" i="29"/>
  <c r="BS854" i="29"/>
  <c r="BO854" i="29"/>
  <c r="BG856" i="29"/>
  <c r="O856" i="29" s="1"/>
  <c r="N856" i="29" s="1"/>
  <c r="BQ856" i="29"/>
  <c r="BR855" i="29"/>
  <c r="AR857" i="29"/>
  <c r="AZ857" i="29"/>
  <c r="AC858" i="29"/>
  <c r="AS857" i="29"/>
  <c r="BA857" i="29"/>
  <c r="AT857" i="29"/>
  <c r="BB857" i="29"/>
  <c r="AU857" i="29"/>
  <c r="BC857" i="29"/>
  <c r="AN857" i="29"/>
  <c r="AV857" i="29"/>
  <c r="AO857" i="29"/>
  <c r="AW857" i="29"/>
  <c r="B857" i="29"/>
  <c r="AD857" i="29" s="1"/>
  <c r="AF857" i="29" s="1"/>
  <c r="D857" i="29" s="1"/>
  <c r="AP857" i="29"/>
  <c r="AX857" i="29"/>
  <c r="AQ857" i="29"/>
  <c r="AY857" i="29"/>
  <c r="C857" i="29"/>
  <c r="AE857" i="29" s="1"/>
  <c r="BG855" i="29"/>
  <c r="O855" i="29" s="1"/>
  <c r="N855" i="29" s="1"/>
  <c r="BD855" i="29"/>
  <c r="F855" i="29" s="1"/>
  <c r="E855" i="29" s="1"/>
  <c r="BN855" i="29"/>
  <c r="BF855" i="29"/>
  <c r="L855" i="29" s="1"/>
  <c r="K855" i="29" s="1"/>
  <c r="AM856" i="29"/>
  <c r="Y856" i="29" s="1"/>
  <c r="BO855" i="29"/>
  <c r="AJ856" i="29"/>
  <c r="P856" i="29" s="1"/>
  <c r="BK855" i="29"/>
  <c r="AA855" i="29" s="1"/>
  <c r="AG856" i="29"/>
  <c r="G856" i="29" s="1"/>
  <c r="BJ855" i="29"/>
  <c r="X855" i="29" s="1"/>
  <c r="W855" i="29" s="1"/>
  <c r="AK856" i="29"/>
  <c r="S856" i="29" s="1"/>
  <c r="AL856" i="29"/>
  <c r="V856" i="29" s="1"/>
  <c r="BP854" i="29"/>
  <c r="AB854" i="29" s="1"/>
  <c r="AH856" i="29"/>
  <c r="J856" i="29" s="1"/>
  <c r="AF856" i="29"/>
  <c r="D856" i="29" s="1"/>
  <c r="BR854" i="29"/>
  <c r="BL262" i="29"/>
  <c r="BN262" i="29"/>
  <c r="AJ264" i="29"/>
  <c r="P264" i="29" s="1"/>
  <c r="BH264" i="29" s="1"/>
  <c r="R264" i="29" s="1"/>
  <c r="Q264" i="29" s="1"/>
  <c r="AF264" i="29"/>
  <c r="D264" i="29" s="1"/>
  <c r="BD264" i="29" s="1"/>
  <c r="F264" i="29" s="1"/>
  <c r="E264" i="29" s="1"/>
  <c r="BN263" i="29"/>
  <c r="AH264" i="29"/>
  <c r="J264" i="29" s="1"/>
  <c r="BT262" i="29"/>
  <c r="BO262" i="29"/>
  <c r="BS262" i="29"/>
  <c r="BI263" i="29"/>
  <c r="U263" i="29" s="1"/>
  <c r="T263" i="29" s="1"/>
  <c r="BE263" i="29"/>
  <c r="I263" i="29" s="1"/>
  <c r="H263" i="29" s="1"/>
  <c r="BF263" i="29"/>
  <c r="L263" i="29" s="1"/>
  <c r="K263" i="29" s="1"/>
  <c r="BJ263" i="29"/>
  <c r="X263" i="29" s="1"/>
  <c r="W263" i="29" s="1"/>
  <c r="BK263" i="29"/>
  <c r="AA263" i="29" s="1"/>
  <c r="BU263" i="29" s="1"/>
  <c r="BA265" i="29"/>
  <c r="AS265" i="29"/>
  <c r="B265" i="29"/>
  <c r="AD265" i="29" s="1"/>
  <c r="AM265" i="29" s="1"/>
  <c r="AZ265" i="29"/>
  <c r="AR265" i="29"/>
  <c r="AY265" i="29"/>
  <c r="AQ265" i="29"/>
  <c r="AW265" i="29"/>
  <c r="AO265" i="29"/>
  <c r="AV265" i="29"/>
  <c r="AN265" i="29"/>
  <c r="BC265" i="29"/>
  <c r="BB265" i="29"/>
  <c r="AX265" i="29"/>
  <c r="AT265" i="29"/>
  <c r="AP265" i="29"/>
  <c r="AU265" i="29"/>
  <c r="C265" i="29"/>
  <c r="AE265" i="29" s="1"/>
  <c r="AC266" i="29"/>
  <c r="AL264" i="29"/>
  <c r="V264" i="29" s="1"/>
  <c r="BH263" i="29"/>
  <c r="R263" i="29" s="1"/>
  <c r="Q263" i="29" s="1"/>
  <c r="BQ262" i="29"/>
  <c r="AK264" i="29"/>
  <c r="S264" i="29" s="1"/>
  <c r="BG263" i="29"/>
  <c r="O263" i="29" s="1"/>
  <c r="N263" i="29" s="1"/>
  <c r="AI264" i="29"/>
  <c r="M264" i="29" s="1"/>
  <c r="AG264" i="29"/>
  <c r="G264" i="29" s="1"/>
  <c r="E261" i="29"/>
  <c r="BN261" i="29"/>
  <c r="AB261" i="29" s="1"/>
  <c r="BP262" i="29"/>
  <c r="Y264" i="29"/>
  <c r="BD857" i="29" l="1"/>
  <c r="F857" i="29" s="1"/>
  <c r="E857" i="29" s="1"/>
  <c r="BN857" i="29"/>
  <c r="BF856" i="29"/>
  <c r="L856" i="29" s="1"/>
  <c r="K856" i="29" s="1"/>
  <c r="Z855" i="29"/>
  <c r="BL855" i="29"/>
  <c r="BQ855" i="29"/>
  <c r="AH857" i="29"/>
  <c r="J857" i="29" s="1"/>
  <c r="AK857" i="29"/>
  <c r="S857" i="29" s="1"/>
  <c r="AS858" i="29"/>
  <c r="BA858" i="29"/>
  <c r="AT858" i="29"/>
  <c r="BB858" i="29"/>
  <c r="AU858" i="29"/>
  <c r="BC858" i="29"/>
  <c r="AN858" i="29"/>
  <c r="AV858" i="29"/>
  <c r="AO858" i="29"/>
  <c r="AW858" i="29"/>
  <c r="B858" i="29"/>
  <c r="AD858" i="29" s="1"/>
  <c r="AK858" i="29" s="1"/>
  <c r="S858" i="29" s="1"/>
  <c r="AP858" i="29"/>
  <c r="AX858" i="29"/>
  <c r="C858" i="29"/>
  <c r="AE858" i="29" s="1"/>
  <c r="AQ858" i="29"/>
  <c r="AY858" i="29"/>
  <c r="AC859" i="29"/>
  <c r="AR858" i="29"/>
  <c r="AZ858" i="29"/>
  <c r="BJ856" i="29"/>
  <c r="X856" i="29" s="1"/>
  <c r="W856" i="29" s="1"/>
  <c r="AI857" i="29"/>
  <c r="M857" i="29" s="1"/>
  <c r="AM857" i="29"/>
  <c r="Y857" i="29" s="1"/>
  <c r="BI856" i="29"/>
  <c r="U856" i="29" s="1"/>
  <c r="T856" i="29" s="1"/>
  <c r="BK856" i="29"/>
  <c r="AA856" i="29" s="1"/>
  <c r="BU856" i="29" s="1"/>
  <c r="BT855" i="29"/>
  <c r="BP855" i="29"/>
  <c r="AG857" i="29"/>
  <c r="G857" i="29" s="1"/>
  <c r="AJ857" i="29"/>
  <c r="P857" i="29" s="1"/>
  <c r="AL857" i="29"/>
  <c r="V857" i="29" s="1"/>
  <c r="BE856" i="29"/>
  <c r="I856" i="29" s="1"/>
  <c r="H856" i="29" s="1"/>
  <c r="BH856" i="29"/>
  <c r="R856" i="29" s="1"/>
  <c r="Q856" i="29" s="1"/>
  <c r="BD856" i="29"/>
  <c r="F856" i="29" s="1"/>
  <c r="E856" i="29" s="1"/>
  <c r="BU855" i="29"/>
  <c r="AB262" i="29"/>
  <c r="BP263" i="29"/>
  <c r="Y265" i="29"/>
  <c r="BT263" i="29"/>
  <c r="BO263" i="29"/>
  <c r="AG265" i="29"/>
  <c r="AI265" i="29"/>
  <c r="M265" i="29" s="1"/>
  <c r="BG265" i="29" s="1"/>
  <c r="O265" i="29" s="1"/>
  <c r="N265" i="29" s="1"/>
  <c r="BS263" i="29"/>
  <c r="AH265" i="29"/>
  <c r="J265" i="29" s="1"/>
  <c r="BF265" i="29" s="1"/>
  <c r="L265" i="29" s="1"/>
  <c r="AK265" i="29"/>
  <c r="S265" i="29" s="1"/>
  <c r="BI265" i="29" s="1"/>
  <c r="U265" i="29" s="1"/>
  <c r="T265" i="29" s="1"/>
  <c r="AJ265" i="29"/>
  <c r="P265" i="29" s="1"/>
  <c r="BH265" i="29" s="1"/>
  <c r="R265" i="29" s="1"/>
  <c r="Q265" i="29" s="1"/>
  <c r="BR264" i="29"/>
  <c r="BN264" i="29"/>
  <c r="BI264" i="29"/>
  <c r="U264" i="29" s="1"/>
  <c r="T264" i="29" s="1"/>
  <c r="BK264" i="29"/>
  <c r="AA264" i="29" s="1"/>
  <c r="AL265" i="29"/>
  <c r="V265" i="29" s="1"/>
  <c r="BR263" i="29"/>
  <c r="AF265" i="29"/>
  <c r="D265" i="29" s="1"/>
  <c r="BL263" i="29"/>
  <c r="Z263" i="29"/>
  <c r="BE264" i="29"/>
  <c r="I264" i="29" s="1"/>
  <c r="H264" i="29" s="1"/>
  <c r="G265" i="29"/>
  <c r="BJ264" i="29"/>
  <c r="X264" i="29" s="1"/>
  <c r="W264" i="29" s="1"/>
  <c r="AC267" i="29"/>
  <c r="AX266" i="29"/>
  <c r="AP266" i="29"/>
  <c r="AW266" i="29"/>
  <c r="AO266" i="29"/>
  <c r="AV266" i="29"/>
  <c r="AN266" i="29"/>
  <c r="BB266" i="29"/>
  <c r="AT266" i="29"/>
  <c r="C266" i="29"/>
  <c r="AE266" i="29" s="1"/>
  <c r="BA266" i="29"/>
  <c r="AS266" i="29"/>
  <c r="B266" i="29"/>
  <c r="AD266" i="29" s="1"/>
  <c r="AM266" i="29" s="1"/>
  <c r="BC266" i="29"/>
  <c r="AZ266" i="29"/>
  <c r="AU266" i="29"/>
  <c r="AR266" i="29"/>
  <c r="AQ266" i="29"/>
  <c r="AY266" i="29"/>
  <c r="BK265" i="29"/>
  <c r="AA265" i="29" s="1"/>
  <c r="BG264" i="29"/>
  <c r="O264" i="29" s="1"/>
  <c r="N264" i="29" s="1"/>
  <c r="BQ263" i="29"/>
  <c r="BF264" i="29"/>
  <c r="L264" i="29" s="1"/>
  <c r="K264" i="29" s="1"/>
  <c r="AB855" i="29" l="1"/>
  <c r="BP264" i="29"/>
  <c r="BN856" i="29"/>
  <c r="BO856" i="29"/>
  <c r="AJ858" i="29"/>
  <c r="P858" i="29" s="1"/>
  <c r="BI858" i="29"/>
  <c r="U858" i="29" s="1"/>
  <c r="T858" i="29" s="1"/>
  <c r="BS858" i="29"/>
  <c r="BK857" i="29"/>
  <c r="AA857" i="29" s="1"/>
  <c r="BU857" i="29" s="1"/>
  <c r="AM858" i="29"/>
  <c r="Y858" i="29" s="1"/>
  <c r="BF857" i="29"/>
  <c r="L857" i="29" s="1"/>
  <c r="K857" i="29" s="1"/>
  <c r="BG857" i="29"/>
  <c r="O857" i="29" s="1"/>
  <c r="N857" i="29" s="1"/>
  <c r="BE857" i="29"/>
  <c r="I857" i="29" s="1"/>
  <c r="H857" i="29" s="1"/>
  <c r="BO857" i="29"/>
  <c r="BR856" i="29"/>
  <c r="BT856" i="29"/>
  <c r="AI858" i="29"/>
  <c r="M858" i="29" s="1"/>
  <c r="AG858" i="29"/>
  <c r="G858" i="29" s="1"/>
  <c r="BH857" i="29"/>
  <c r="R857" i="29" s="1"/>
  <c r="Q857" i="29" s="1"/>
  <c r="AL858" i="29"/>
  <c r="V858" i="29" s="1"/>
  <c r="BL856" i="29"/>
  <c r="Z856" i="29"/>
  <c r="AF858" i="29"/>
  <c r="D858" i="29" s="1"/>
  <c r="BP856" i="29"/>
  <c r="BJ857" i="29"/>
  <c r="X857" i="29" s="1"/>
  <c r="W857" i="29" s="1"/>
  <c r="BS856" i="29"/>
  <c r="AT859" i="29"/>
  <c r="BB859" i="29"/>
  <c r="AU859" i="29"/>
  <c r="BC859" i="29"/>
  <c r="AN859" i="29"/>
  <c r="AV859" i="29"/>
  <c r="AO859" i="29"/>
  <c r="AW859" i="29"/>
  <c r="B859" i="29"/>
  <c r="AD859" i="29" s="1"/>
  <c r="AF859" i="29" s="1"/>
  <c r="AP859" i="29"/>
  <c r="AX859" i="29"/>
  <c r="C859" i="29"/>
  <c r="AE859" i="29" s="1"/>
  <c r="AQ859" i="29"/>
  <c r="AY859" i="29"/>
  <c r="AR859" i="29"/>
  <c r="AZ859" i="29"/>
  <c r="AC860" i="29"/>
  <c r="AS859" i="29"/>
  <c r="BA859" i="29"/>
  <c r="AH858" i="29"/>
  <c r="J858" i="29" s="1"/>
  <c r="BH858" i="29"/>
  <c r="R858" i="29" s="1"/>
  <c r="Q858" i="29" s="1"/>
  <c r="BI857" i="29"/>
  <c r="U857" i="29" s="1"/>
  <c r="T857" i="29" s="1"/>
  <c r="Y266" i="29"/>
  <c r="BK266" i="29" s="1"/>
  <c r="AA266" i="29" s="1"/>
  <c r="BU266" i="29" s="1"/>
  <c r="K265" i="29"/>
  <c r="BP265" i="29"/>
  <c r="BO264" i="29"/>
  <c r="BS264" i="29"/>
  <c r="AH266" i="29"/>
  <c r="J266" i="29" s="1"/>
  <c r="BF266" i="29" s="1"/>
  <c r="L266" i="29" s="1"/>
  <c r="K266" i="29" s="1"/>
  <c r="AJ266" i="29"/>
  <c r="P266" i="29" s="1"/>
  <c r="BH266" i="29" s="1"/>
  <c r="R266" i="29" s="1"/>
  <c r="Q266" i="29" s="1"/>
  <c r="AB263" i="29"/>
  <c r="BS265" i="29"/>
  <c r="BQ264" i="29"/>
  <c r="BD265" i="29"/>
  <c r="F265" i="29" s="1"/>
  <c r="E265" i="29" s="1"/>
  <c r="Z264" i="29"/>
  <c r="BL264" i="29"/>
  <c r="AL266" i="29"/>
  <c r="V266" i="29" s="1"/>
  <c r="BC267" i="29"/>
  <c r="AU267" i="29"/>
  <c r="BB267" i="29"/>
  <c r="AT267" i="29"/>
  <c r="C267" i="29"/>
  <c r="AE267" i="29" s="1"/>
  <c r="BA267" i="29"/>
  <c r="AS267" i="29"/>
  <c r="B267" i="29"/>
  <c r="AD267" i="29" s="1"/>
  <c r="AG267" i="29" s="1"/>
  <c r="G267" i="29" s="1"/>
  <c r="AY267" i="29"/>
  <c r="AQ267" i="29"/>
  <c r="AC268" i="29"/>
  <c r="AX267" i="29"/>
  <c r="AP267" i="29"/>
  <c r="AN267" i="29"/>
  <c r="AW267" i="29"/>
  <c r="AV267" i="29"/>
  <c r="AR267" i="29"/>
  <c r="AZ267" i="29"/>
  <c r="AO267" i="29"/>
  <c r="AI266" i="29"/>
  <c r="M266" i="29" s="1"/>
  <c r="BT264" i="29"/>
  <c r="BQ265" i="29"/>
  <c r="AG266" i="29"/>
  <c r="G266" i="29" s="1"/>
  <c r="BR265" i="29"/>
  <c r="AF266" i="29"/>
  <c r="D266" i="29" s="1"/>
  <c r="BE265" i="29"/>
  <c r="I265" i="29" s="1"/>
  <c r="H265" i="29" s="1"/>
  <c r="BJ265" i="29"/>
  <c r="X265" i="29" s="1"/>
  <c r="W265" i="29" s="1"/>
  <c r="AK266" i="29"/>
  <c r="S266" i="29" s="1"/>
  <c r="BU265" i="29"/>
  <c r="Z265" i="29"/>
  <c r="BU264" i="29"/>
  <c r="BT265" i="29" l="1"/>
  <c r="BR858" i="29"/>
  <c r="D859" i="29"/>
  <c r="BD859" i="29" s="1"/>
  <c r="F859" i="29" s="1"/>
  <c r="E859" i="29" s="1"/>
  <c r="BQ857" i="29"/>
  <c r="BP857" i="29"/>
  <c r="BS857" i="29"/>
  <c r="AB856" i="29"/>
  <c r="AH859" i="29"/>
  <c r="J859" i="29" s="1"/>
  <c r="BE858" i="29"/>
  <c r="I858" i="29" s="1"/>
  <c r="H858" i="29" s="1"/>
  <c r="BD858" i="29"/>
  <c r="F858" i="29" s="1"/>
  <c r="E858" i="29" s="1"/>
  <c r="BG858" i="29"/>
  <c r="O858" i="29" s="1"/>
  <c r="N858" i="29" s="1"/>
  <c r="BK858" i="29"/>
  <c r="AA858" i="29" s="1"/>
  <c r="BU858" i="29" s="1"/>
  <c r="BF858" i="29"/>
  <c r="L858" i="29" s="1"/>
  <c r="K858" i="29" s="1"/>
  <c r="AI859" i="29"/>
  <c r="M859" i="29" s="1"/>
  <c r="AG859" i="29"/>
  <c r="G859" i="29" s="1"/>
  <c r="AL859" i="29"/>
  <c r="V859" i="29" s="1"/>
  <c r="BL857" i="29"/>
  <c r="Z857" i="29"/>
  <c r="AJ859" i="29"/>
  <c r="P859" i="29" s="1"/>
  <c r="AM859" i="29"/>
  <c r="Y859" i="29" s="1"/>
  <c r="BJ858" i="29"/>
  <c r="X858" i="29" s="1"/>
  <c r="W858" i="29" s="1"/>
  <c r="AK859" i="29"/>
  <c r="S859" i="29" s="1"/>
  <c r="AU860" i="29"/>
  <c r="BC860" i="29"/>
  <c r="AN860" i="29"/>
  <c r="AV860" i="29"/>
  <c r="AO860" i="29"/>
  <c r="AW860" i="29"/>
  <c r="B860" i="29"/>
  <c r="AD860" i="29" s="1"/>
  <c r="AH860" i="29" s="1"/>
  <c r="J860" i="29" s="1"/>
  <c r="AP860" i="29"/>
  <c r="AX860" i="29"/>
  <c r="C860" i="29"/>
  <c r="AE860" i="29" s="1"/>
  <c r="AQ860" i="29"/>
  <c r="AY860" i="29"/>
  <c r="AR860" i="29"/>
  <c r="AZ860" i="29"/>
  <c r="AC861" i="29"/>
  <c r="AS860" i="29"/>
  <c r="BA860" i="29"/>
  <c r="AT860" i="29"/>
  <c r="BB860" i="29"/>
  <c r="BT857" i="29"/>
  <c r="BR857" i="29"/>
  <c r="AB857" i="29" s="1"/>
  <c r="AB264" i="29"/>
  <c r="BP266" i="29"/>
  <c r="AM267" i="29"/>
  <c r="Y267" i="29" s="1"/>
  <c r="BK267" i="29" s="1"/>
  <c r="AA267" i="29" s="1"/>
  <c r="AI267" i="29"/>
  <c r="M267" i="29" s="1"/>
  <c r="AL267" i="29"/>
  <c r="V267" i="29" s="1"/>
  <c r="BJ267" i="29" s="1"/>
  <c r="X267" i="29" s="1"/>
  <c r="W267" i="29" s="1"/>
  <c r="BL265" i="29"/>
  <c r="AF267" i="29"/>
  <c r="D267" i="29" s="1"/>
  <c r="BD267" i="29" s="1"/>
  <c r="F267" i="29" s="1"/>
  <c r="E267" i="29" s="1"/>
  <c r="BN265" i="29"/>
  <c r="BI266" i="29"/>
  <c r="U266" i="29" s="1"/>
  <c r="T266" i="29" s="1"/>
  <c r="BE266" i="29"/>
  <c r="I266" i="29" s="1"/>
  <c r="H266" i="29" s="1"/>
  <c r="BO265" i="29"/>
  <c r="AJ267" i="29"/>
  <c r="P267" i="29" s="1"/>
  <c r="Z267" i="29"/>
  <c r="BG266" i="29"/>
  <c r="O266" i="29" s="1"/>
  <c r="N266" i="29" s="1"/>
  <c r="AZ268" i="29"/>
  <c r="AR268" i="29"/>
  <c r="AY268" i="29"/>
  <c r="AQ268" i="29"/>
  <c r="AC269" i="29"/>
  <c r="AX268" i="29"/>
  <c r="AP268" i="29"/>
  <c r="AV268" i="29"/>
  <c r="AN268" i="29"/>
  <c r="BC268" i="29"/>
  <c r="AU268" i="29"/>
  <c r="AO268" i="29"/>
  <c r="C268" i="29"/>
  <c r="AE268" i="29" s="1"/>
  <c r="B268" i="29"/>
  <c r="AD268" i="29" s="1"/>
  <c r="AM268" i="29" s="1"/>
  <c r="Y268" i="29" s="1"/>
  <c r="BA268" i="29"/>
  <c r="AW268" i="29"/>
  <c r="AT268" i="29"/>
  <c r="BB268" i="29"/>
  <c r="AS268" i="29"/>
  <c r="BD266" i="29"/>
  <c r="F266" i="29" s="1"/>
  <c r="E266" i="29" s="1"/>
  <c r="AK267" i="29"/>
  <c r="S267" i="29" s="1"/>
  <c r="BR266" i="29"/>
  <c r="AH267" i="29"/>
  <c r="J267" i="29" s="1"/>
  <c r="BE267" i="29"/>
  <c r="I267" i="29" s="1"/>
  <c r="H267" i="29" s="1"/>
  <c r="BJ266" i="29"/>
  <c r="X266" i="29" s="1"/>
  <c r="W266" i="29" s="1"/>
  <c r="Z266" i="29"/>
  <c r="BT858" i="29" l="1"/>
  <c r="AB265" i="29"/>
  <c r="BN858" i="29"/>
  <c r="BU267" i="29"/>
  <c r="AJ860" i="29"/>
  <c r="P860" i="29" s="1"/>
  <c r="BH860" i="29" s="1"/>
  <c r="R860" i="29" s="1"/>
  <c r="Q860" i="29" s="1"/>
  <c r="AM860" i="29"/>
  <c r="Y860" i="29" s="1"/>
  <c r="BK860" i="29" s="1"/>
  <c r="AA860" i="29" s="1"/>
  <c r="AL860" i="29"/>
  <c r="V860" i="29" s="1"/>
  <c r="BJ860" i="29" s="1"/>
  <c r="X860" i="29" s="1"/>
  <c r="W860" i="29" s="1"/>
  <c r="AG860" i="29"/>
  <c r="G860" i="29" s="1"/>
  <c r="BE860" i="29" s="1"/>
  <c r="I860" i="29" s="1"/>
  <c r="H860" i="29" s="1"/>
  <c r="AI860" i="29"/>
  <c r="M860" i="29" s="1"/>
  <c r="BN859" i="29"/>
  <c r="AK860" i="29"/>
  <c r="S860" i="29" s="1"/>
  <c r="BI860" i="29" s="1"/>
  <c r="U860" i="29" s="1"/>
  <c r="T860" i="29" s="1"/>
  <c r="AF860" i="29"/>
  <c r="D860" i="29" s="1"/>
  <c r="BF860" i="29"/>
  <c r="L860" i="29" s="1"/>
  <c r="K860" i="29" s="1"/>
  <c r="BJ859" i="29"/>
  <c r="X859" i="29" s="1"/>
  <c r="W859" i="29" s="1"/>
  <c r="BI859" i="29"/>
  <c r="U859" i="29" s="1"/>
  <c r="T859" i="29" s="1"/>
  <c r="BE859" i="29"/>
  <c r="I859" i="29" s="1"/>
  <c r="H859" i="29" s="1"/>
  <c r="BG859" i="29"/>
  <c r="O859" i="29" s="1"/>
  <c r="N859" i="29" s="1"/>
  <c r="BP858" i="29"/>
  <c r="BO858" i="29"/>
  <c r="AN861" i="29"/>
  <c r="AV861" i="29"/>
  <c r="AO861" i="29"/>
  <c r="AW861" i="29"/>
  <c r="B861" i="29"/>
  <c r="AD861" i="29" s="1"/>
  <c r="AK861" i="29" s="1"/>
  <c r="AP861" i="29"/>
  <c r="AX861" i="29"/>
  <c r="C861" i="29"/>
  <c r="AE861" i="29" s="1"/>
  <c r="AQ861" i="29"/>
  <c r="AY861" i="29"/>
  <c r="AR861" i="29"/>
  <c r="AZ861" i="29"/>
  <c r="AC862" i="29"/>
  <c r="AS861" i="29"/>
  <c r="BA861" i="29"/>
  <c r="AT861" i="29"/>
  <c r="BB861" i="29"/>
  <c r="AU861" i="29"/>
  <c r="BC861" i="29"/>
  <c r="BK859" i="29"/>
  <c r="AA859" i="29" s="1"/>
  <c r="BU859" i="29" s="1"/>
  <c r="BD860" i="29"/>
  <c r="F860" i="29" s="1"/>
  <c r="E860" i="29" s="1"/>
  <c r="BH859" i="29"/>
  <c r="R859" i="29" s="1"/>
  <c r="Q859" i="29" s="1"/>
  <c r="BF859" i="29"/>
  <c r="L859" i="29" s="1"/>
  <c r="K859" i="29" s="1"/>
  <c r="BL858" i="29"/>
  <c r="Z858" i="29"/>
  <c r="BQ858" i="29"/>
  <c r="BS266" i="29"/>
  <c r="BG267" i="29"/>
  <c r="O267" i="29" s="1"/>
  <c r="N267" i="29" s="1"/>
  <c r="AL268" i="29"/>
  <c r="V268" i="29" s="1"/>
  <c r="BJ268" i="29" s="1"/>
  <c r="X268" i="29" s="1"/>
  <c r="W268" i="29" s="1"/>
  <c r="AJ268" i="29"/>
  <c r="P268" i="29" s="1"/>
  <c r="BH268" i="29" s="1"/>
  <c r="R268" i="29" s="1"/>
  <c r="BL266" i="29"/>
  <c r="BT266" i="29"/>
  <c r="BN266" i="29"/>
  <c r="BN267" i="29"/>
  <c r="AG268" i="29"/>
  <c r="G268" i="29" s="1"/>
  <c r="BE268" i="29" s="1"/>
  <c r="I268" i="29" s="1"/>
  <c r="H268" i="29" s="1"/>
  <c r="AK268" i="29"/>
  <c r="S268" i="29" s="1"/>
  <c r="BI268" i="29" s="1"/>
  <c r="U268" i="29" s="1"/>
  <c r="T268" i="29" s="1"/>
  <c r="AI268" i="29"/>
  <c r="M268" i="29" s="1"/>
  <c r="BG268" i="29" s="1"/>
  <c r="O268" i="29" s="1"/>
  <c r="N268" i="29" s="1"/>
  <c r="BT267" i="29"/>
  <c r="BO266" i="29"/>
  <c r="AH268" i="29"/>
  <c r="J268" i="29" s="1"/>
  <c r="BF268" i="29" s="1"/>
  <c r="L268" i="29" s="1"/>
  <c r="K268" i="29" s="1"/>
  <c r="BK268" i="29"/>
  <c r="AA268" i="29" s="1"/>
  <c r="BU268" i="29" s="1"/>
  <c r="AF268" i="29"/>
  <c r="D268" i="29" s="1"/>
  <c r="BQ266" i="29"/>
  <c r="BF267" i="29"/>
  <c r="L267" i="29" s="1"/>
  <c r="K267" i="29" s="1"/>
  <c r="BI267" i="29"/>
  <c r="U267" i="29" s="1"/>
  <c r="T267" i="29" s="1"/>
  <c r="BL267" i="29"/>
  <c r="BH267" i="29"/>
  <c r="R267" i="29" s="1"/>
  <c r="Q267" i="29" s="1"/>
  <c r="BO267" i="29"/>
  <c r="AW269" i="29"/>
  <c r="AO269" i="29"/>
  <c r="AV269" i="29"/>
  <c r="AN269" i="29"/>
  <c r="BC269" i="29"/>
  <c r="AU269" i="29"/>
  <c r="BA269" i="29"/>
  <c r="AS269" i="29"/>
  <c r="B269" i="29"/>
  <c r="AD269" i="29" s="1"/>
  <c r="AL269" i="29" s="1"/>
  <c r="AZ269" i="29"/>
  <c r="AR269" i="29"/>
  <c r="AQ269" i="29"/>
  <c r="AP269" i="29"/>
  <c r="C269" i="29"/>
  <c r="AE269" i="29" s="1"/>
  <c r="BB269" i="29"/>
  <c r="AY269" i="29"/>
  <c r="AX269" i="29"/>
  <c r="AC270" i="29"/>
  <c r="AT269" i="29"/>
  <c r="BP860" i="29" l="1"/>
  <c r="BO860" i="29"/>
  <c r="BR860" i="29"/>
  <c r="BG860" i="29"/>
  <c r="O860" i="29" s="1"/>
  <c r="N860" i="29" s="1"/>
  <c r="BS859" i="29"/>
  <c r="AB266" i="29"/>
  <c r="BO859" i="29"/>
  <c r="BT859" i="29"/>
  <c r="BP859" i="29"/>
  <c r="AB858" i="29"/>
  <c r="BU860" i="29"/>
  <c r="V269" i="29"/>
  <c r="BN860" i="29"/>
  <c r="BS860" i="29"/>
  <c r="S861" i="29"/>
  <c r="BI861" i="29" s="1"/>
  <c r="U861" i="29" s="1"/>
  <c r="T861" i="29" s="1"/>
  <c r="BR859" i="29"/>
  <c r="AM861" i="29"/>
  <c r="Y861" i="29" s="1"/>
  <c r="AF861" i="29"/>
  <c r="D861" i="29" s="1"/>
  <c r="AH861" i="29"/>
  <c r="J861" i="29" s="1"/>
  <c r="AL861" i="29"/>
  <c r="V861" i="29" s="1"/>
  <c r="AJ861" i="29"/>
  <c r="P861" i="29" s="1"/>
  <c r="BT860" i="29"/>
  <c r="AI861" i="29"/>
  <c r="M861" i="29" s="1"/>
  <c r="AG861" i="29"/>
  <c r="G861" i="29" s="1"/>
  <c r="BL860" i="29"/>
  <c r="Z860" i="29"/>
  <c r="BL859" i="29"/>
  <c r="Z859" i="29"/>
  <c r="AO862" i="29"/>
  <c r="AW862" i="29"/>
  <c r="B862" i="29"/>
  <c r="AD862" i="29" s="1"/>
  <c r="AG862" i="29" s="1"/>
  <c r="AP862" i="29"/>
  <c r="AX862" i="29"/>
  <c r="C862" i="29"/>
  <c r="AE862" i="29" s="1"/>
  <c r="AQ862" i="29"/>
  <c r="AY862" i="29"/>
  <c r="AR862" i="29"/>
  <c r="AZ862" i="29"/>
  <c r="AC863" i="29"/>
  <c r="AS862" i="29"/>
  <c r="BA862" i="29"/>
  <c r="AT862" i="29"/>
  <c r="BB862" i="29"/>
  <c r="AU862" i="29"/>
  <c r="BC862" i="29"/>
  <c r="AN862" i="29"/>
  <c r="AV862" i="29"/>
  <c r="BQ859" i="29"/>
  <c r="AB859" i="29" s="1"/>
  <c r="BQ267" i="29"/>
  <c r="Q268" i="29"/>
  <c r="BR268" i="29"/>
  <c r="BP268" i="29"/>
  <c r="BO268" i="29"/>
  <c r="BS267" i="29"/>
  <c r="BT268" i="29"/>
  <c r="BR267" i="29"/>
  <c r="BP267" i="29"/>
  <c r="AI269" i="29"/>
  <c r="M269" i="29" s="1"/>
  <c r="AH269" i="29"/>
  <c r="J269" i="29" s="1"/>
  <c r="BQ268" i="29"/>
  <c r="BD268" i="29"/>
  <c r="F268" i="29" s="1"/>
  <c r="E268" i="29" s="1"/>
  <c r="BJ269" i="29"/>
  <c r="X269" i="29" s="1"/>
  <c r="W269" i="29" s="1"/>
  <c r="BT269" i="29"/>
  <c r="AK269" i="29"/>
  <c r="S269" i="29" s="1"/>
  <c r="AF269" i="29"/>
  <c r="D269" i="29" s="1"/>
  <c r="AJ269" i="29"/>
  <c r="P269" i="29" s="1"/>
  <c r="AM269" i="29"/>
  <c r="Y269" i="29" s="1"/>
  <c r="BK269" i="29" s="1"/>
  <c r="AA269" i="29" s="1"/>
  <c r="AG269" i="29"/>
  <c r="G269" i="29" s="1"/>
  <c r="BB270" i="29"/>
  <c r="AT270" i="29"/>
  <c r="C270" i="29"/>
  <c r="AE270" i="29" s="1"/>
  <c r="BA270" i="29"/>
  <c r="AS270" i="29"/>
  <c r="B270" i="29"/>
  <c r="AD270" i="29" s="1"/>
  <c r="AL270" i="29" s="1"/>
  <c r="AZ270" i="29"/>
  <c r="AR270" i="29"/>
  <c r="AC271" i="29"/>
  <c r="AX270" i="29"/>
  <c r="AP270" i="29"/>
  <c r="AW270" i="29"/>
  <c r="AO270" i="29"/>
  <c r="AU270" i="29"/>
  <c r="AQ270" i="29"/>
  <c r="AN270" i="29"/>
  <c r="BC270" i="29"/>
  <c r="AY270" i="29"/>
  <c r="AV270" i="29"/>
  <c r="BS268" i="29"/>
  <c r="Z268" i="29"/>
  <c r="BL268" i="29"/>
  <c r="BQ860" i="29" l="1"/>
  <c r="AB860" i="29" s="1"/>
  <c r="BS861" i="29"/>
  <c r="G862" i="29"/>
  <c r="BE862" i="29" s="1"/>
  <c r="I862" i="29" s="1"/>
  <c r="H862" i="29" s="1"/>
  <c r="BH861" i="29"/>
  <c r="R861" i="29" s="1"/>
  <c r="Q861" i="29" s="1"/>
  <c r="BJ861" i="29"/>
  <c r="X861" i="29" s="1"/>
  <c r="W861" i="29" s="1"/>
  <c r="AK862" i="29"/>
  <c r="S862" i="29" s="1"/>
  <c r="BF861" i="29"/>
  <c r="L861" i="29" s="1"/>
  <c r="K861" i="29" s="1"/>
  <c r="AH862" i="29"/>
  <c r="J862" i="29" s="1"/>
  <c r="BD861" i="29"/>
  <c r="F861" i="29" s="1"/>
  <c r="E861" i="29" s="1"/>
  <c r="BK861" i="29"/>
  <c r="AA861" i="29" s="1"/>
  <c r="AM862" i="29"/>
  <c r="Y862" i="29" s="1"/>
  <c r="BE861" i="29"/>
  <c r="I861" i="29" s="1"/>
  <c r="H861" i="29" s="1"/>
  <c r="AJ862" i="29"/>
  <c r="P862" i="29" s="1"/>
  <c r="BG861" i="29"/>
  <c r="O861" i="29" s="1"/>
  <c r="N861" i="29" s="1"/>
  <c r="B863" i="29"/>
  <c r="AD863" i="29" s="1"/>
  <c r="AK863" i="29" s="1"/>
  <c r="S863" i="29" s="1"/>
  <c r="AP863" i="29"/>
  <c r="AX863" i="29"/>
  <c r="C863" i="29"/>
  <c r="AE863" i="29" s="1"/>
  <c r="AQ863" i="29"/>
  <c r="AY863" i="29"/>
  <c r="AR863" i="29"/>
  <c r="AZ863" i="29"/>
  <c r="AC864" i="29"/>
  <c r="AS863" i="29"/>
  <c r="BA863" i="29"/>
  <c r="AT863" i="29"/>
  <c r="BB863" i="29"/>
  <c r="AU863" i="29"/>
  <c r="BC863" i="29"/>
  <c r="AN863" i="29"/>
  <c r="AV863" i="29"/>
  <c r="AO863" i="29"/>
  <c r="AW863" i="29"/>
  <c r="AL862" i="29"/>
  <c r="V862" i="29" s="1"/>
  <c r="AF862" i="29"/>
  <c r="D862" i="29" s="1"/>
  <c r="AI862" i="29"/>
  <c r="M862" i="29" s="1"/>
  <c r="AB267" i="29"/>
  <c r="AH270" i="29"/>
  <c r="J270" i="29" s="1"/>
  <c r="BF270" i="29" s="1"/>
  <c r="L270" i="29" s="1"/>
  <c r="K270" i="29" s="1"/>
  <c r="AM270" i="29"/>
  <c r="Y270" i="29" s="1"/>
  <c r="BK270" i="29" s="1"/>
  <c r="AA270" i="29" s="1"/>
  <c r="AI270" i="29"/>
  <c r="M270" i="29" s="1"/>
  <c r="BI269" i="29"/>
  <c r="U269" i="29" s="1"/>
  <c r="T269" i="29" s="1"/>
  <c r="BS269" i="29"/>
  <c r="AG270" i="29"/>
  <c r="G270" i="29" s="1"/>
  <c r="AY271" i="29"/>
  <c r="AQ271" i="29"/>
  <c r="AC272" i="29"/>
  <c r="AX271" i="29"/>
  <c r="AP271" i="29"/>
  <c r="AW271" i="29"/>
  <c r="AO271" i="29"/>
  <c r="BC271" i="29"/>
  <c r="AU271" i="29"/>
  <c r="BB271" i="29"/>
  <c r="AT271" i="29"/>
  <c r="C271" i="29"/>
  <c r="AE271" i="29" s="1"/>
  <c r="AV271" i="29"/>
  <c r="AS271" i="29"/>
  <c r="AR271" i="29"/>
  <c r="B271" i="29"/>
  <c r="AD271" i="29" s="1"/>
  <c r="AI271" i="29" s="1"/>
  <c r="BA271" i="29"/>
  <c r="AZ271" i="29"/>
  <c r="AN271" i="29"/>
  <c r="BN268" i="29"/>
  <c r="AB268" i="29" s="1"/>
  <c r="AF270" i="29"/>
  <c r="D270" i="29" s="1"/>
  <c r="BE269" i="29"/>
  <c r="I269" i="29" s="1"/>
  <c r="H269" i="29" s="1"/>
  <c r="AJ270" i="29"/>
  <c r="P270" i="29" s="1"/>
  <c r="BU269" i="29"/>
  <c r="Z269" i="29"/>
  <c r="V270" i="29"/>
  <c r="BH269" i="29"/>
  <c r="R269" i="29" s="1"/>
  <c r="Q269" i="29" s="1"/>
  <c r="BF269" i="29"/>
  <c r="L269" i="29" s="1"/>
  <c r="K269" i="29" s="1"/>
  <c r="AK270" i="29"/>
  <c r="S270" i="29" s="1"/>
  <c r="BD269" i="29"/>
  <c r="F269" i="29" s="1"/>
  <c r="E269" i="29" s="1"/>
  <c r="BG269" i="29"/>
  <c r="O269" i="29" s="1"/>
  <c r="N269" i="29" s="1"/>
  <c r="BQ269" i="29" l="1"/>
  <c r="BO862" i="29"/>
  <c r="BI863" i="29"/>
  <c r="U863" i="29" s="1"/>
  <c r="T863" i="29" s="1"/>
  <c r="BJ862" i="29"/>
  <c r="X862" i="29" s="1"/>
  <c r="W862" i="29" s="1"/>
  <c r="C864" i="29"/>
  <c r="AE864" i="29" s="1"/>
  <c r="AQ864" i="29"/>
  <c r="AY864" i="29"/>
  <c r="AR864" i="29"/>
  <c r="AZ864" i="29"/>
  <c r="AC865" i="29"/>
  <c r="AS864" i="29"/>
  <c r="BA864" i="29"/>
  <c r="AT864" i="29"/>
  <c r="BB864" i="29"/>
  <c r="AU864" i="29"/>
  <c r="BC864" i="29"/>
  <c r="AN864" i="29"/>
  <c r="AV864" i="29"/>
  <c r="AO864" i="29"/>
  <c r="AW864" i="29"/>
  <c r="B864" i="29"/>
  <c r="AD864" i="29" s="1"/>
  <c r="AJ864" i="29" s="1"/>
  <c r="P864" i="29" s="1"/>
  <c r="AP864" i="29"/>
  <c r="AX864" i="29"/>
  <c r="BK862" i="29"/>
  <c r="AA862" i="29" s="1"/>
  <c r="BI862" i="29"/>
  <c r="U862" i="29" s="1"/>
  <c r="T862" i="29" s="1"/>
  <c r="AM863" i="29"/>
  <c r="Y863" i="29" s="1"/>
  <c r="AH863" i="29"/>
  <c r="J863" i="29" s="1"/>
  <c r="BL861" i="29"/>
  <c r="Z861" i="29"/>
  <c r="BT861" i="29"/>
  <c r="BU861" i="29"/>
  <c r="AJ863" i="29"/>
  <c r="P863" i="29" s="1"/>
  <c r="AL863" i="29"/>
  <c r="V863" i="29" s="1"/>
  <c r="BQ861" i="29"/>
  <c r="BN861" i="29"/>
  <c r="BR861" i="29"/>
  <c r="AG863" i="29"/>
  <c r="G863" i="29" s="1"/>
  <c r="BG862" i="29"/>
  <c r="O862" i="29" s="1"/>
  <c r="N862" i="29" s="1"/>
  <c r="AF863" i="29"/>
  <c r="D863" i="29" s="1"/>
  <c r="AI863" i="29"/>
  <c r="M863" i="29" s="1"/>
  <c r="BH862" i="29"/>
  <c r="R862" i="29" s="1"/>
  <c r="Q862" i="29" s="1"/>
  <c r="BF862" i="29"/>
  <c r="L862" i="29" s="1"/>
  <c r="K862" i="29" s="1"/>
  <c r="BN862" i="29"/>
  <c r="BD862" i="29"/>
  <c r="F862" i="29" s="1"/>
  <c r="E862" i="29" s="1"/>
  <c r="BO861" i="29"/>
  <c r="BP861" i="29"/>
  <c r="BP270" i="29"/>
  <c r="AK271" i="29"/>
  <c r="S271" i="29" s="1"/>
  <c r="BI271" i="29" s="1"/>
  <c r="U271" i="29" s="1"/>
  <c r="BO269" i="29"/>
  <c r="BP269" i="29"/>
  <c r="AM271" i="29"/>
  <c r="Y271" i="29" s="1"/>
  <c r="BK271" i="29" s="1"/>
  <c r="AA271" i="29" s="1"/>
  <c r="BC272" i="29"/>
  <c r="AU272" i="29"/>
  <c r="BB272" i="29"/>
  <c r="AT272" i="29"/>
  <c r="BA272" i="29"/>
  <c r="AS272" i="29"/>
  <c r="C272" i="29"/>
  <c r="AE272" i="29" s="1"/>
  <c r="AY272" i="29"/>
  <c r="AQ272" i="29"/>
  <c r="AC273" i="29"/>
  <c r="AX272" i="29"/>
  <c r="AP272" i="29"/>
  <c r="AW272" i="29"/>
  <c r="AV272" i="29"/>
  <c r="AR272" i="29"/>
  <c r="AN272" i="29"/>
  <c r="B272" i="29"/>
  <c r="AD272" i="29" s="1"/>
  <c r="AM272" i="29" s="1"/>
  <c r="AO272" i="29"/>
  <c r="AZ272" i="29"/>
  <c r="AF271" i="29"/>
  <c r="D271" i="29" s="1"/>
  <c r="M271" i="29"/>
  <c r="BE270" i="29"/>
  <c r="I270" i="29" s="1"/>
  <c r="H270" i="29" s="1"/>
  <c r="BU270" i="29"/>
  <c r="Z270" i="29"/>
  <c r="BL269" i="29"/>
  <c r="AH271" i="29"/>
  <c r="J271" i="29" s="1"/>
  <c r="AJ271" i="29"/>
  <c r="P271" i="29" s="1"/>
  <c r="BJ270" i="29"/>
  <c r="X270" i="29" s="1"/>
  <c r="W270" i="29" s="1"/>
  <c r="BH270" i="29"/>
  <c r="R270" i="29" s="1"/>
  <c r="Q270" i="29" s="1"/>
  <c r="BR269" i="29"/>
  <c r="AL271" i="29"/>
  <c r="V271" i="29" s="1"/>
  <c r="BI270" i="29"/>
  <c r="U270" i="29" s="1"/>
  <c r="T270" i="29" s="1"/>
  <c r="BN269" i="29"/>
  <c r="BD270" i="29"/>
  <c r="F270" i="29" s="1"/>
  <c r="E270" i="29" s="1"/>
  <c r="AG271" i="29"/>
  <c r="G271" i="29" s="1"/>
  <c r="BG270" i="29"/>
  <c r="O270" i="29" s="1"/>
  <c r="N270" i="29" s="1"/>
  <c r="AB269" i="29" l="1"/>
  <c r="Y272" i="29"/>
  <c r="BT862" i="29"/>
  <c r="BS863" i="29"/>
  <c r="BP862" i="29"/>
  <c r="AB861" i="29"/>
  <c r="BR862" i="29"/>
  <c r="BH864" i="29"/>
  <c r="R864" i="29" s="1"/>
  <c r="Q864" i="29" s="1"/>
  <c r="Z862" i="29"/>
  <c r="BL862" i="29"/>
  <c r="AL864" i="29"/>
  <c r="V864" i="29" s="1"/>
  <c r="BE863" i="29"/>
  <c r="I863" i="29" s="1"/>
  <c r="H863" i="29" s="1"/>
  <c r="AF864" i="29"/>
  <c r="D864" i="29" s="1"/>
  <c r="AI864" i="29"/>
  <c r="M864" i="29" s="1"/>
  <c r="BF863" i="29"/>
  <c r="L863" i="29" s="1"/>
  <c r="K863" i="29" s="1"/>
  <c r="AH864" i="29"/>
  <c r="J864" i="29" s="1"/>
  <c r="AK864" i="29"/>
  <c r="S864" i="29" s="1"/>
  <c r="BK863" i="29"/>
  <c r="AA863" i="29" s="1"/>
  <c r="BU863" i="29" s="1"/>
  <c r="AR865" i="29"/>
  <c r="AZ865" i="29"/>
  <c r="AC866" i="29"/>
  <c r="AS865" i="29"/>
  <c r="BA865" i="29"/>
  <c r="AT865" i="29"/>
  <c r="BB865" i="29"/>
  <c r="AU865" i="29"/>
  <c r="BC865" i="29"/>
  <c r="AN865" i="29"/>
  <c r="AV865" i="29"/>
  <c r="AO865" i="29"/>
  <c r="AW865" i="29"/>
  <c r="B865" i="29"/>
  <c r="AD865" i="29" s="1"/>
  <c r="AJ865" i="29" s="1"/>
  <c r="P865" i="29" s="1"/>
  <c r="AP865" i="29"/>
  <c r="AX865" i="29"/>
  <c r="AY865" i="29"/>
  <c r="C865" i="29"/>
  <c r="AE865" i="29" s="1"/>
  <c r="AQ865" i="29"/>
  <c r="BG863" i="29"/>
  <c r="O863" i="29" s="1"/>
  <c r="N863" i="29" s="1"/>
  <c r="BJ863" i="29"/>
  <c r="X863" i="29" s="1"/>
  <c r="W863" i="29" s="1"/>
  <c r="BS862" i="29"/>
  <c r="AM864" i="29"/>
  <c r="Y864" i="29" s="1"/>
  <c r="BH863" i="29"/>
  <c r="R863" i="29" s="1"/>
  <c r="Q863" i="29" s="1"/>
  <c r="BD863" i="29"/>
  <c r="F863" i="29" s="1"/>
  <c r="E863" i="29" s="1"/>
  <c r="BQ862" i="29"/>
  <c r="BU862" i="29"/>
  <c r="AG864" i="29"/>
  <c r="G864" i="29" s="1"/>
  <c r="BT270" i="29"/>
  <c r="T271" i="29"/>
  <c r="BS271" i="29"/>
  <c r="BO270" i="29"/>
  <c r="AI272" i="29"/>
  <c r="M272" i="29" s="1"/>
  <c r="BG272" i="29" s="1"/>
  <c r="O272" i="29" s="1"/>
  <c r="N272" i="29" s="1"/>
  <c r="AG272" i="29"/>
  <c r="G272" i="29" s="1"/>
  <c r="BE272" i="29" s="1"/>
  <c r="I272" i="29" s="1"/>
  <c r="BQ270" i="29"/>
  <c r="BR270" i="29"/>
  <c r="BS270" i="29"/>
  <c r="AJ272" i="29"/>
  <c r="P272" i="29" s="1"/>
  <c r="BG271" i="29"/>
  <c r="O271" i="29" s="1"/>
  <c r="N271" i="29" s="1"/>
  <c r="BD271" i="29"/>
  <c r="F271" i="29" s="1"/>
  <c r="E271" i="29" s="1"/>
  <c r="BF271" i="29"/>
  <c r="L271" i="29" s="1"/>
  <c r="K271" i="29" s="1"/>
  <c r="AL272" i="29"/>
  <c r="V272" i="29" s="1"/>
  <c r="AZ273" i="29"/>
  <c r="AR273" i="29"/>
  <c r="AY273" i="29"/>
  <c r="AQ273" i="29"/>
  <c r="AC274" i="29"/>
  <c r="AX273" i="29"/>
  <c r="AP273" i="29"/>
  <c r="AV273" i="29"/>
  <c r="AN273" i="29"/>
  <c r="BC273" i="29"/>
  <c r="AU273" i="29"/>
  <c r="BA273" i="29"/>
  <c r="AW273" i="29"/>
  <c r="AT273" i="29"/>
  <c r="AO273" i="29"/>
  <c r="C273" i="29"/>
  <c r="AE273" i="29" s="1"/>
  <c r="B273" i="29"/>
  <c r="AD273" i="29" s="1"/>
  <c r="AL273" i="29" s="1"/>
  <c r="BB273" i="29"/>
  <c r="AS273" i="29"/>
  <c r="BH271" i="29"/>
  <c r="R271" i="29" s="1"/>
  <c r="Q271" i="29" s="1"/>
  <c r="BK272" i="29"/>
  <c r="AA272" i="29" s="1"/>
  <c r="BU272" i="29" s="1"/>
  <c r="BJ271" i="29"/>
  <c r="X271" i="29" s="1"/>
  <c r="W271" i="29" s="1"/>
  <c r="BT271" i="29"/>
  <c r="BE271" i="29"/>
  <c r="I271" i="29" s="1"/>
  <c r="H271" i="29" s="1"/>
  <c r="AF272" i="29"/>
  <c r="D272" i="29" s="1"/>
  <c r="BN270" i="29"/>
  <c r="BL270" i="29"/>
  <c r="AH272" i="29"/>
  <c r="J272" i="29" s="1"/>
  <c r="BU271" i="29"/>
  <c r="BL271" i="29"/>
  <c r="Z271" i="29"/>
  <c r="AK272" i="29"/>
  <c r="S272" i="29" s="1"/>
  <c r="V273" i="29" l="1"/>
  <c r="BR864" i="29"/>
  <c r="AB862" i="29"/>
  <c r="BR863" i="29"/>
  <c r="BO863" i="29"/>
  <c r="BH865" i="29"/>
  <c r="R865" i="29" s="1"/>
  <c r="Q865" i="29" s="1"/>
  <c r="BR865" i="29"/>
  <c r="BE864" i="29"/>
  <c r="I864" i="29" s="1"/>
  <c r="H864" i="29" s="1"/>
  <c r="AL865" i="29"/>
  <c r="V865" i="29" s="1"/>
  <c r="BT863" i="29"/>
  <c r="Z863" i="29"/>
  <c r="BL863" i="29"/>
  <c r="AF865" i="29"/>
  <c r="D865" i="29" s="1"/>
  <c r="BI864" i="29"/>
  <c r="U864" i="29" s="1"/>
  <c r="T864" i="29" s="1"/>
  <c r="BS864" i="29"/>
  <c r="BJ864" i="29"/>
  <c r="X864" i="29" s="1"/>
  <c r="W864" i="29" s="1"/>
  <c r="BN863" i="29"/>
  <c r="BQ863" i="29"/>
  <c r="AH865" i="29"/>
  <c r="J865" i="29" s="1"/>
  <c r="AK865" i="29"/>
  <c r="S865" i="29" s="1"/>
  <c r="BF864" i="29"/>
  <c r="L864" i="29" s="1"/>
  <c r="K864" i="29" s="1"/>
  <c r="AS866" i="29"/>
  <c r="BA866" i="29"/>
  <c r="AT866" i="29"/>
  <c r="BB866" i="29"/>
  <c r="AU866" i="29"/>
  <c r="BC866" i="29"/>
  <c r="AN866" i="29"/>
  <c r="AV866" i="29"/>
  <c r="AO866" i="29"/>
  <c r="AW866" i="29"/>
  <c r="B866" i="29"/>
  <c r="AD866" i="29" s="1"/>
  <c r="AM866" i="29" s="1"/>
  <c r="AP866" i="29"/>
  <c r="AX866" i="29"/>
  <c r="C866" i="29"/>
  <c r="AE866" i="29" s="1"/>
  <c r="AQ866" i="29"/>
  <c r="AY866" i="29"/>
  <c r="AR866" i="29"/>
  <c r="AZ866" i="29"/>
  <c r="AC867" i="29"/>
  <c r="BP863" i="29"/>
  <c r="AM865" i="29"/>
  <c r="Y865" i="29" s="1"/>
  <c r="AI865" i="29"/>
  <c r="M865" i="29" s="1"/>
  <c r="BG864" i="29"/>
  <c r="O864" i="29" s="1"/>
  <c r="N864" i="29" s="1"/>
  <c r="BK864" i="29"/>
  <c r="AA864" i="29" s="1"/>
  <c r="BU864" i="29" s="1"/>
  <c r="AG865" i="29"/>
  <c r="G865" i="29" s="1"/>
  <c r="BD864" i="29"/>
  <c r="F864" i="29" s="1"/>
  <c r="E864" i="29" s="1"/>
  <c r="BR271" i="29"/>
  <c r="BN271" i="29"/>
  <c r="AB270" i="29"/>
  <c r="BQ271" i="29"/>
  <c r="BO271" i="29"/>
  <c r="H272" i="29"/>
  <c r="BO272" i="29"/>
  <c r="BJ273" i="29"/>
  <c r="X273" i="29" s="1"/>
  <c r="W273" i="29" s="1"/>
  <c r="AH273" i="29"/>
  <c r="J273" i="29" s="1"/>
  <c r="AF273" i="29"/>
  <c r="D273" i="29" s="1"/>
  <c r="BJ272" i="29"/>
  <c r="X272" i="29" s="1"/>
  <c r="W272" i="29" s="1"/>
  <c r="BI272" i="29"/>
  <c r="U272" i="29" s="1"/>
  <c r="T272" i="29" s="1"/>
  <c r="AK273" i="29"/>
  <c r="S273" i="29" s="1"/>
  <c r="AM273" i="29"/>
  <c r="Y273" i="29" s="1"/>
  <c r="BK273" i="29" s="1"/>
  <c r="AA273" i="29" s="1"/>
  <c r="AJ273" i="29"/>
  <c r="P273" i="29" s="1"/>
  <c r="BP271" i="29"/>
  <c r="BQ272" i="29"/>
  <c r="BF272" i="29"/>
  <c r="L272" i="29" s="1"/>
  <c r="K272" i="29" s="1"/>
  <c r="Z272" i="29"/>
  <c r="AG273" i="29"/>
  <c r="G273" i="29" s="1"/>
  <c r="AI273" i="29"/>
  <c r="M273" i="29" s="1"/>
  <c r="AW274" i="29"/>
  <c r="AO274" i="29"/>
  <c r="AV274" i="29"/>
  <c r="AN274" i="29"/>
  <c r="BC274" i="29"/>
  <c r="AU274" i="29"/>
  <c r="BA274" i="29"/>
  <c r="AS274" i="29"/>
  <c r="B274" i="29"/>
  <c r="AD274" i="29" s="1"/>
  <c r="AG274" i="29" s="1"/>
  <c r="G274" i="29" s="1"/>
  <c r="AZ274" i="29"/>
  <c r="AR274" i="29"/>
  <c r="BB274" i="29"/>
  <c r="AY274" i="29"/>
  <c r="AX274" i="29"/>
  <c r="AQ274" i="29"/>
  <c r="AP274" i="29"/>
  <c r="C274" i="29"/>
  <c r="AE274" i="29" s="1"/>
  <c r="AT274" i="29"/>
  <c r="AC275" i="29"/>
  <c r="BH272" i="29"/>
  <c r="R272" i="29" s="1"/>
  <c r="Q272" i="29" s="1"/>
  <c r="BD272" i="29"/>
  <c r="F272" i="29" s="1"/>
  <c r="E272" i="29" s="1"/>
  <c r="BQ864" i="29" l="1"/>
  <c r="AI866" i="29"/>
  <c r="M866" i="29" s="1"/>
  <c r="BO864" i="29"/>
  <c r="AB271" i="29"/>
  <c r="Y866" i="29"/>
  <c r="BT864" i="29"/>
  <c r="BK866" i="29"/>
  <c r="AA866" i="29" s="1"/>
  <c r="BU866" i="29" s="1"/>
  <c r="AG866" i="29"/>
  <c r="G866" i="29" s="1"/>
  <c r="BF865" i="29"/>
  <c r="L865" i="29" s="1"/>
  <c r="K865" i="29" s="1"/>
  <c r="AL866" i="29"/>
  <c r="V866" i="29" s="1"/>
  <c r="AB863" i="29"/>
  <c r="BN864" i="29"/>
  <c r="AJ866" i="29"/>
  <c r="P866" i="29" s="1"/>
  <c r="AF866" i="29"/>
  <c r="D866" i="29" s="1"/>
  <c r="BJ865" i="29"/>
  <c r="X865" i="29" s="1"/>
  <c r="W865" i="29" s="1"/>
  <c r="BE865" i="29"/>
  <c r="I865" i="29" s="1"/>
  <c r="H865" i="29" s="1"/>
  <c r="AT867" i="29"/>
  <c r="BB867" i="29"/>
  <c r="AU867" i="29"/>
  <c r="BC867" i="29"/>
  <c r="AN867" i="29"/>
  <c r="AV867" i="29"/>
  <c r="AO867" i="29"/>
  <c r="AW867" i="29"/>
  <c r="B867" i="29"/>
  <c r="AD867" i="29" s="1"/>
  <c r="AG867" i="29" s="1"/>
  <c r="AP867" i="29"/>
  <c r="AX867" i="29"/>
  <c r="C867" i="29"/>
  <c r="AE867" i="29" s="1"/>
  <c r="AQ867" i="29"/>
  <c r="AY867" i="29"/>
  <c r="AR867" i="29"/>
  <c r="AZ867" i="29"/>
  <c r="AC868" i="29"/>
  <c r="AS867" i="29"/>
  <c r="BA867" i="29"/>
  <c r="BL864" i="29"/>
  <c r="Z864" i="29"/>
  <c r="AH866" i="29"/>
  <c r="J866" i="29" s="1"/>
  <c r="AK866" i="29"/>
  <c r="S866" i="29" s="1"/>
  <c r="BK865" i="29"/>
  <c r="AA865" i="29" s="1"/>
  <c r="BU865" i="29" s="1"/>
  <c r="BP864" i="29"/>
  <c r="BG865" i="29"/>
  <c r="O865" i="29" s="1"/>
  <c r="N865" i="29" s="1"/>
  <c r="BI865" i="29"/>
  <c r="U865" i="29" s="1"/>
  <c r="T865" i="29" s="1"/>
  <c r="BD865" i="29"/>
  <c r="F865" i="29" s="1"/>
  <c r="E865" i="29" s="1"/>
  <c r="BN272" i="29"/>
  <c r="BT273" i="29"/>
  <c r="BR272" i="29"/>
  <c r="BP272" i="29"/>
  <c r="BT272" i="29"/>
  <c r="AF274" i="29"/>
  <c r="D274" i="29" s="1"/>
  <c r="AZ275" i="29"/>
  <c r="AR275" i="29"/>
  <c r="C275" i="29"/>
  <c r="AE275" i="29" s="1"/>
  <c r="AY275" i="29"/>
  <c r="AQ275" i="29"/>
  <c r="B275" i="29"/>
  <c r="AD275" i="29" s="1"/>
  <c r="AJ275" i="29" s="1"/>
  <c r="AC276" i="29"/>
  <c r="AX275" i="29"/>
  <c r="AP275" i="29"/>
  <c r="AV275" i="29"/>
  <c r="AN275" i="29"/>
  <c r="BC275" i="29"/>
  <c r="AU275" i="29"/>
  <c r="BB275" i="29"/>
  <c r="BA275" i="29"/>
  <c r="AW275" i="29"/>
  <c r="AS275" i="29"/>
  <c r="AO275" i="29"/>
  <c r="AT275" i="29"/>
  <c r="BE274" i="29"/>
  <c r="I274" i="29" s="1"/>
  <c r="H274" i="29" s="1"/>
  <c r="BD273" i="29"/>
  <c r="F273" i="29" s="1"/>
  <c r="E273" i="29" s="1"/>
  <c r="BG273" i="29"/>
  <c r="O273" i="29" s="1"/>
  <c r="N273" i="29" s="1"/>
  <c r="BH273" i="29"/>
  <c r="R273" i="29" s="1"/>
  <c r="Q273" i="29" s="1"/>
  <c r="BE273" i="29"/>
  <c r="I273" i="29" s="1"/>
  <c r="H273" i="29" s="1"/>
  <c r="BU273" i="29"/>
  <c r="Z273" i="29"/>
  <c r="BF273" i="29"/>
  <c r="L273" i="29" s="1"/>
  <c r="K273" i="29" s="1"/>
  <c r="AJ274" i="29"/>
  <c r="P274" i="29" s="1"/>
  <c r="AH274" i="29"/>
  <c r="J274" i="29" s="1"/>
  <c r="BI273" i="29"/>
  <c r="U273" i="29" s="1"/>
  <c r="T273" i="29" s="1"/>
  <c r="AL274" i="29"/>
  <c r="V274" i="29" s="1"/>
  <c r="AI274" i="29"/>
  <c r="M274" i="29" s="1"/>
  <c r="AM274" i="29"/>
  <c r="Y274" i="29" s="1"/>
  <c r="AK274" i="29"/>
  <c r="S274" i="29" s="1"/>
  <c r="BL272" i="29"/>
  <c r="BS272" i="29"/>
  <c r="BO865" i="29" l="1"/>
  <c r="BP865" i="29"/>
  <c r="G867" i="29"/>
  <c r="BN865" i="29"/>
  <c r="AB272" i="29"/>
  <c r="BE867" i="29"/>
  <c r="I867" i="29" s="1"/>
  <c r="H867" i="29" s="1"/>
  <c r="AL867" i="29"/>
  <c r="V867" i="29" s="1"/>
  <c r="BJ866" i="29"/>
  <c r="X866" i="29" s="1"/>
  <c r="W866" i="29" s="1"/>
  <c r="BI866" i="29"/>
  <c r="U866" i="29" s="1"/>
  <c r="T866" i="29" s="1"/>
  <c r="AF867" i="29"/>
  <c r="D867" i="29" s="1"/>
  <c r="BS865" i="29"/>
  <c r="BF866" i="29"/>
  <c r="L866" i="29" s="1"/>
  <c r="K866" i="29" s="1"/>
  <c r="AH867" i="29"/>
  <c r="J867" i="29" s="1"/>
  <c r="BT865" i="29"/>
  <c r="BE866" i="29"/>
  <c r="I866" i="29" s="1"/>
  <c r="H866" i="29" s="1"/>
  <c r="AU868" i="29"/>
  <c r="BC868" i="29"/>
  <c r="AN868" i="29"/>
  <c r="AV868" i="29"/>
  <c r="AO868" i="29"/>
  <c r="AW868" i="29"/>
  <c r="B868" i="29"/>
  <c r="AD868" i="29" s="1"/>
  <c r="AM868" i="29" s="1"/>
  <c r="Y868" i="29" s="1"/>
  <c r="AP868" i="29"/>
  <c r="AX868" i="29"/>
  <c r="C868" i="29"/>
  <c r="AE868" i="29" s="1"/>
  <c r="AQ868" i="29"/>
  <c r="AY868" i="29"/>
  <c r="AR868" i="29"/>
  <c r="AZ868" i="29"/>
  <c r="AC869" i="29"/>
  <c r="AS868" i="29"/>
  <c r="BA868" i="29"/>
  <c r="AT868" i="29"/>
  <c r="BB868" i="29"/>
  <c r="AM867" i="29"/>
  <c r="Y867" i="29" s="1"/>
  <c r="BD866" i="29"/>
  <c r="F866" i="29" s="1"/>
  <c r="E866" i="29" s="1"/>
  <c r="BG866" i="29"/>
  <c r="O866" i="29" s="1"/>
  <c r="N866" i="29" s="1"/>
  <c r="BL865" i="29"/>
  <c r="Z865" i="29"/>
  <c r="BH866" i="29"/>
  <c r="R866" i="29" s="1"/>
  <c r="Q866" i="29" s="1"/>
  <c r="AK867" i="29"/>
  <c r="S867" i="29" s="1"/>
  <c r="AJ867" i="29"/>
  <c r="P867" i="29" s="1"/>
  <c r="BQ865" i="29"/>
  <c r="AB865" i="29" s="1"/>
  <c r="AI867" i="29"/>
  <c r="M867" i="29" s="1"/>
  <c r="AB864" i="29"/>
  <c r="Z866" i="29"/>
  <c r="BP273" i="29"/>
  <c r="P275" i="29"/>
  <c r="BH275" i="29" s="1"/>
  <c r="R275" i="29" s="1"/>
  <c r="Q275" i="29" s="1"/>
  <c r="BS273" i="29"/>
  <c r="BR273" i="29"/>
  <c r="BO273" i="29"/>
  <c r="BO274" i="29"/>
  <c r="AH275" i="29"/>
  <c r="J275" i="29" s="1"/>
  <c r="AL275" i="29"/>
  <c r="V275" i="29" s="1"/>
  <c r="AM275" i="29"/>
  <c r="Y275" i="29" s="1"/>
  <c r="BK275" i="29" s="1"/>
  <c r="AA275" i="29" s="1"/>
  <c r="AK275" i="29"/>
  <c r="S275" i="29" s="1"/>
  <c r="BH274" i="29"/>
  <c r="R274" i="29" s="1"/>
  <c r="Q274" i="29" s="1"/>
  <c r="AF275" i="29"/>
  <c r="D275" i="29" s="1"/>
  <c r="BF274" i="29"/>
  <c r="L274" i="29" s="1"/>
  <c r="K274" i="29" s="1"/>
  <c r="BK274" i="29"/>
  <c r="AA274" i="29" s="1"/>
  <c r="BU274" i="29" s="1"/>
  <c r="BQ273" i="29"/>
  <c r="AI275" i="29"/>
  <c r="M275" i="29" s="1"/>
  <c r="BG274" i="29"/>
  <c r="O274" i="29" s="1"/>
  <c r="N274" i="29" s="1"/>
  <c r="BL273" i="29"/>
  <c r="AG275" i="29"/>
  <c r="G275" i="29" s="1"/>
  <c r="BI274" i="29"/>
  <c r="U274" i="29" s="1"/>
  <c r="T274" i="29" s="1"/>
  <c r="BJ274" i="29"/>
  <c r="X274" i="29" s="1"/>
  <c r="W274" i="29" s="1"/>
  <c r="BN273" i="29"/>
  <c r="AZ276" i="29"/>
  <c r="AC277" i="29"/>
  <c r="AW276" i="29"/>
  <c r="AO276" i="29"/>
  <c r="AV276" i="29"/>
  <c r="AN276" i="29"/>
  <c r="AU276" i="29"/>
  <c r="BB276" i="29"/>
  <c r="AS276" i="29"/>
  <c r="B276" i="29"/>
  <c r="AD276" i="29" s="1"/>
  <c r="AI276" i="29" s="1"/>
  <c r="BA276" i="29"/>
  <c r="AR276" i="29"/>
  <c r="BC276" i="29"/>
  <c r="AY276" i="29"/>
  <c r="AT276" i="29"/>
  <c r="AQ276" i="29"/>
  <c r="AP276" i="29"/>
  <c r="AX276" i="29"/>
  <c r="C276" i="29"/>
  <c r="AE276" i="29" s="1"/>
  <c r="BD274" i="29"/>
  <c r="F274" i="29" s="1"/>
  <c r="E274" i="29" s="1"/>
  <c r="BO866" i="29" l="1"/>
  <c r="BO867" i="29"/>
  <c r="AK868" i="29"/>
  <c r="S868" i="29" s="1"/>
  <c r="BI868" i="29" s="1"/>
  <c r="U868" i="29" s="1"/>
  <c r="T868" i="29" s="1"/>
  <c r="BS866" i="29"/>
  <c r="BN866" i="29"/>
  <c r="AJ868" i="29"/>
  <c r="P868" i="29" s="1"/>
  <c r="BL866" i="29"/>
  <c r="BR275" i="29"/>
  <c r="BQ866" i="29"/>
  <c r="BK868" i="29"/>
  <c r="AA868" i="29" s="1"/>
  <c r="BU868" i="29" s="1"/>
  <c r="BG867" i="29"/>
  <c r="O867" i="29" s="1"/>
  <c r="N867" i="29" s="1"/>
  <c r="BD867" i="29"/>
  <c r="F867" i="29" s="1"/>
  <c r="E867" i="29" s="1"/>
  <c r="AI868" i="29"/>
  <c r="M868" i="29" s="1"/>
  <c r="AG868" i="29"/>
  <c r="G868" i="29" s="1"/>
  <c r="BI867" i="29"/>
  <c r="U867" i="29" s="1"/>
  <c r="T867" i="29" s="1"/>
  <c r="AN869" i="29"/>
  <c r="AV869" i="29"/>
  <c r="AO869" i="29"/>
  <c r="AW869" i="29"/>
  <c r="B869" i="29"/>
  <c r="AD869" i="29" s="1"/>
  <c r="AJ869" i="29" s="1"/>
  <c r="P869" i="29" s="1"/>
  <c r="AP869" i="29"/>
  <c r="AX869" i="29"/>
  <c r="C869" i="29"/>
  <c r="AE869" i="29" s="1"/>
  <c r="AQ869" i="29"/>
  <c r="AY869" i="29"/>
  <c r="AR869" i="29"/>
  <c r="AZ869" i="29"/>
  <c r="AC870" i="29"/>
  <c r="AS869" i="29"/>
  <c r="BA869" i="29"/>
  <c r="AT869" i="29"/>
  <c r="BB869" i="29"/>
  <c r="AU869" i="29"/>
  <c r="BC869" i="29"/>
  <c r="BF867" i="29"/>
  <c r="L867" i="29" s="1"/>
  <c r="K867" i="29" s="1"/>
  <c r="BT866" i="29"/>
  <c r="BK867" i="29"/>
  <c r="AA867" i="29" s="1"/>
  <c r="BU867" i="29" s="1"/>
  <c r="AF868" i="29"/>
  <c r="D868" i="29" s="1"/>
  <c r="BP866" i="29"/>
  <c r="BH867" i="29"/>
  <c r="R867" i="29" s="1"/>
  <c r="Q867" i="29" s="1"/>
  <c r="BR866" i="29"/>
  <c r="AH868" i="29"/>
  <c r="J868" i="29" s="1"/>
  <c r="BJ867" i="29"/>
  <c r="X867" i="29" s="1"/>
  <c r="W867" i="29" s="1"/>
  <c r="AL868" i="29"/>
  <c r="V868" i="29" s="1"/>
  <c r="BP274" i="29"/>
  <c r="BQ274" i="29"/>
  <c r="AL276" i="29"/>
  <c r="V276" i="29" s="1"/>
  <c r="BJ276" i="29" s="1"/>
  <c r="X276" i="29" s="1"/>
  <c r="W276" i="29" s="1"/>
  <c r="AG276" i="29"/>
  <c r="BS274" i="29"/>
  <c r="AF276" i="29"/>
  <c r="D276" i="29" s="1"/>
  <c r="BN274" i="29"/>
  <c r="AM276" i="29"/>
  <c r="Y276" i="29" s="1"/>
  <c r="BK276" i="29" s="1"/>
  <c r="AA276" i="29" s="1"/>
  <c r="BU275" i="29"/>
  <c r="Z275" i="29"/>
  <c r="BL274" i="29"/>
  <c r="Z274" i="29"/>
  <c r="BJ275" i="29"/>
  <c r="X275" i="29" s="1"/>
  <c r="W275" i="29" s="1"/>
  <c r="G276" i="29"/>
  <c r="BE275" i="29"/>
  <c r="I275" i="29" s="1"/>
  <c r="H275" i="29" s="1"/>
  <c r="BF275" i="29"/>
  <c r="L275" i="29" s="1"/>
  <c r="K275" i="29" s="1"/>
  <c r="M276" i="29"/>
  <c r="AV277" i="29"/>
  <c r="AN277" i="29"/>
  <c r="BC277" i="29"/>
  <c r="BB277" i="29"/>
  <c r="AT277" i="29"/>
  <c r="AX277" i="29"/>
  <c r="AW277" i="29"/>
  <c r="C277" i="29"/>
  <c r="AE277" i="29" s="1"/>
  <c r="AU277" i="29"/>
  <c r="B277" i="29"/>
  <c r="AD277" i="29" s="1"/>
  <c r="AL277" i="29" s="1"/>
  <c r="AR277" i="29"/>
  <c r="BA277" i="29"/>
  <c r="AQ277" i="29"/>
  <c r="AO277" i="29"/>
  <c r="AZ277" i="29"/>
  <c r="AY277" i="29"/>
  <c r="AS277" i="29"/>
  <c r="AC278" i="29"/>
  <c r="AP277" i="29"/>
  <c r="AK276" i="29"/>
  <c r="S276" i="29" s="1"/>
  <c r="BD275" i="29"/>
  <c r="F275" i="29" s="1"/>
  <c r="E275" i="29" s="1"/>
  <c r="BI275" i="29"/>
  <c r="U275" i="29" s="1"/>
  <c r="T275" i="29" s="1"/>
  <c r="AH276" i="29"/>
  <c r="J276" i="29" s="1"/>
  <c r="AB273" i="29"/>
  <c r="BR274" i="29"/>
  <c r="AJ276" i="29"/>
  <c r="P276" i="29" s="1"/>
  <c r="BT274" i="29"/>
  <c r="BG275" i="29"/>
  <c r="O275" i="29" s="1"/>
  <c r="N275" i="29" s="1"/>
  <c r="BR867" i="29" l="1"/>
  <c r="AB866" i="29"/>
  <c r="BQ867" i="29"/>
  <c r="BP275" i="29"/>
  <c r="AG869" i="29"/>
  <c r="G869" i="29" s="1"/>
  <c r="BN867" i="29"/>
  <c r="AI869" i="29"/>
  <c r="M869" i="29" s="1"/>
  <c r="AK869" i="29"/>
  <c r="S869" i="29" s="1"/>
  <c r="BS868" i="29"/>
  <c r="BH869" i="29"/>
  <c r="R869" i="29" s="1"/>
  <c r="Q869" i="29" s="1"/>
  <c r="BE868" i="29"/>
  <c r="I868" i="29" s="1"/>
  <c r="H868" i="29" s="1"/>
  <c r="BG868" i="29"/>
  <c r="O868" i="29" s="1"/>
  <c r="N868" i="29" s="1"/>
  <c r="AO870" i="29"/>
  <c r="AW870" i="29"/>
  <c r="B870" i="29"/>
  <c r="AD870" i="29" s="1"/>
  <c r="AK870" i="29" s="1"/>
  <c r="S870" i="29" s="1"/>
  <c r="AP870" i="29"/>
  <c r="AX870" i="29"/>
  <c r="C870" i="29"/>
  <c r="AE870" i="29" s="1"/>
  <c r="AQ870" i="29"/>
  <c r="AY870" i="29"/>
  <c r="AR870" i="29"/>
  <c r="AZ870" i="29"/>
  <c r="AC871" i="29"/>
  <c r="AS870" i="29"/>
  <c r="BA870" i="29"/>
  <c r="AT870" i="29"/>
  <c r="BB870" i="29"/>
  <c r="AU870" i="29"/>
  <c r="BC870" i="29"/>
  <c r="AN870" i="29"/>
  <c r="AV870" i="29"/>
  <c r="BH868" i="29"/>
  <c r="R868" i="29" s="1"/>
  <c r="Q868" i="29" s="1"/>
  <c r="BD868" i="29"/>
  <c r="F868" i="29" s="1"/>
  <c r="E868" i="29" s="1"/>
  <c r="AM869" i="29"/>
  <c r="Y869" i="29" s="1"/>
  <c r="AF869" i="29"/>
  <c r="D869" i="29" s="1"/>
  <c r="BT867" i="29"/>
  <c r="AH869" i="29"/>
  <c r="J869" i="29" s="1"/>
  <c r="BL867" i="29"/>
  <c r="Z867" i="29"/>
  <c r="BS867" i="29"/>
  <c r="BF868" i="29"/>
  <c r="L868" i="29" s="1"/>
  <c r="K868" i="29" s="1"/>
  <c r="AL869" i="29"/>
  <c r="V869" i="29" s="1"/>
  <c r="BJ868" i="29"/>
  <c r="X868" i="29" s="1"/>
  <c r="W868" i="29" s="1"/>
  <c r="BP867" i="29"/>
  <c r="AB867" i="29" s="1"/>
  <c r="Z868" i="29"/>
  <c r="AB274" i="29"/>
  <c r="BT276" i="29"/>
  <c r="BQ275" i="29"/>
  <c r="V277" i="29"/>
  <c r="BJ277" i="29" s="1"/>
  <c r="X277" i="29" s="1"/>
  <c r="W277" i="29" s="1"/>
  <c r="BF276" i="29"/>
  <c r="L276" i="29" s="1"/>
  <c r="K276" i="29" s="1"/>
  <c r="BN275" i="29"/>
  <c r="AH277" i="29"/>
  <c r="J277" i="29" s="1"/>
  <c r="AM277" i="29"/>
  <c r="Y277" i="29" s="1"/>
  <c r="BD276" i="29"/>
  <c r="F276" i="29" s="1"/>
  <c r="E276" i="29" s="1"/>
  <c r="BI276" i="29"/>
  <c r="U276" i="29" s="1"/>
  <c r="T276" i="29" s="1"/>
  <c r="AK277" i="29"/>
  <c r="S277" i="29" s="1"/>
  <c r="BO275" i="29"/>
  <c r="AF277" i="29"/>
  <c r="D277" i="29" s="1"/>
  <c r="AI277" i="29"/>
  <c r="M277" i="29" s="1"/>
  <c r="BG276" i="29"/>
  <c r="O276" i="29" s="1"/>
  <c r="N276" i="29" s="1"/>
  <c r="BU276" i="29"/>
  <c r="Z276" i="29"/>
  <c r="AG277" i="29"/>
  <c r="G277" i="29" s="1"/>
  <c r="BA278" i="29"/>
  <c r="AS278" i="29"/>
  <c r="B278" i="29"/>
  <c r="AD278" i="29" s="1"/>
  <c r="AH278" i="29" s="1"/>
  <c r="J278" i="29" s="1"/>
  <c r="AZ278" i="29"/>
  <c r="AR278" i="29"/>
  <c r="AY278" i="29"/>
  <c r="AQ278" i="29"/>
  <c r="AP278" i="29"/>
  <c r="BC278" i="29"/>
  <c r="AO278" i="29"/>
  <c r="BB278" i="29"/>
  <c r="AN278" i="29"/>
  <c r="AW278" i="29"/>
  <c r="C278" i="29"/>
  <c r="AE278" i="29" s="1"/>
  <c r="AV278" i="29"/>
  <c r="AX278" i="29"/>
  <c r="AU278" i="29"/>
  <c r="AT278" i="29"/>
  <c r="AC279" i="29"/>
  <c r="BH276" i="29"/>
  <c r="R276" i="29" s="1"/>
  <c r="Q276" i="29" s="1"/>
  <c r="BE276" i="29"/>
  <c r="I276" i="29" s="1"/>
  <c r="H276" i="29" s="1"/>
  <c r="BL275" i="29"/>
  <c r="BT275" i="29"/>
  <c r="BS275" i="29"/>
  <c r="AJ277" i="29"/>
  <c r="P277" i="29" s="1"/>
  <c r="BO868" i="29" l="1"/>
  <c r="BL868" i="29"/>
  <c r="BR869" i="29"/>
  <c r="AJ870" i="29"/>
  <c r="P870" i="29" s="1"/>
  <c r="BH870" i="29" s="1"/>
  <c r="R870" i="29" s="1"/>
  <c r="Q870" i="29" s="1"/>
  <c r="BI870" i="29"/>
  <c r="U870" i="29" s="1"/>
  <c r="T870" i="29" s="1"/>
  <c r="BN868" i="29"/>
  <c r="B871" i="29"/>
  <c r="AD871" i="29" s="1"/>
  <c r="AI871" i="29" s="1"/>
  <c r="M871" i="29" s="1"/>
  <c r="AP871" i="29"/>
  <c r="AX871" i="29"/>
  <c r="C871" i="29"/>
  <c r="AE871" i="29" s="1"/>
  <c r="AQ871" i="29"/>
  <c r="AY871" i="29"/>
  <c r="AR871" i="29"/>
  <c r="AZ871" i="29"/>
  <c r="AC872" i="29"/>
  <c r="AS871" i="29"/>
  <c r="BA871" i="29"/>
  <c r="AT871" i="29"/>
  <c r="BB871" i="29"/>
  <c r="AU871" i="29"/>
  <c r="BC871" i="29"/>
  <c r="AN871" i="29"/>
  <c r="AV871" i="29"/>
  <c r="AO871" i="29"/>
  <c r="AW871" i="29"/>
  <c r="BQ868" i="29"/>
  <c r="AM870" i="29"/>
  <c r="Y870" i="29" s="1"/>
  <c r="BR868" i="29"/>
  <c r="AH870" i="29"/>
  <c r="J870" i="29" s="1"/>
  <c r="BF869" i="29"/>
  <c r="L869" i="29" s="1"/>
  <c r="K869" i="29" s="1"/>
  <c r="AL870" i="29"/>
  <c r="V870" i="29" s="1"/>
  <c r="BE869" i="29"/>
  <c r="I869" i="29" s="1"/>
  <c r="H869" i="29" s="1"/>
  <c r="BT868" i="29"/>
  <c r="BG869" i="29"/>
  <c r="O869" i="29" s="1"/>
  <c r="N869" i="29" s="1"/>
  <c r="BI869" i="29"/>
  <c r="U869" i="29" s="1"/>
  <c r="T869" i="29" s="1"/>
  <c r="BJ869" i="29"/>
  <c r="X869" i="29" s="1"/>
  <c r="W869" i="29" s="1"/>
  <c r="BP868" i="29"/>
  <c r="BD869" i="29"/>
  <c r="F869" i="29" s="1"/>
  <c r="E869" i="29" s="1"/>
  <c r="AF870" i="29"/>
  <c r="D870" i="29" s="1"/>
  <c r="AI870" i="29"/>
  <c r="M870" i="29" s="1"/>
  <c r="AG870" i="29"/>
  <c r="G870" i="29" s="1"/>
  <c r="BK869" i="29"/>
  <c r="AA869" i="29" s="1"/>
  <c r="BR276" i="29"/>
  <c r="BP276" i="29"/>
  <c r="BT277" i="29"/>
  <c r="BF278" i="29"/>
  <c r="L278" i="29" s="1"/>
  <c r="K278" i="29" s="1"/>
  <c r="AL278" i="29"/>
  <c r="V278" i="29" s="1"/>
  <c r="BQ276" i="29"/>
  <c r="BN276" i="29"/>
  <c r="BG277" i="29"/>
  <c r="O277" i="29" s="1"/>
  <c r="N277" i="29" s="1"/>
  <c r="BK277" i="29"/>
  <c r="AA277" i="29" s="1"/>
  <c r="AM278" i="29"/>
  <c r="Y278" i="29" s="1"/>
  <c r="BK278" i="29" s="1"/>
  <c r="AA278" i="29" s="1"/>
  <c r="BD277" i="29"/>
  <c r="F277" i="29" s="1"/>
  <c r="E277" i="29" s="1"/>
  <c r="BF277" i="29"/>
  <c r="L277" i="29" s="1"/>
  <c r="K277" i="29" s="1"/>
  <c r="BH277" i="29"/>
  <c r="R277" i="29" s="1"/>
  <c r="Q277" i="29" s="1"/>
  <c r="AI278" i="29"/>
  <c r="M278" i="29" s="1"/>
  <c r="BE277" i="29"/>
  <c r="I277" i="29" s="1"/>
  <c r="H277" i="29" s="1"/>
  <c r="AB275" i="29"/>
  <c r="AC280" i="29"/>
  <c r="AX279" i="29"/>
  <c r="AP279" i="29"/>
  <c r="AW279" i="29"/>
  <c r="AO279" i="29"/>
  <c r="AV279" i="29"/>
  <c r="AN279" i="29"/>
  <c r="BB279" i="29"/>
  <c r="AT279" i="29"/>
  <c r="AZ279" i="29"/>
  <c r="B279" i="29"/>
  <c r="AD279" i="29" s="1"/>
  <c r="AL279" i="29" s="1"/>
  <c r="AY279" i="29"/>
  <c r="AU279" i="29"/>
  <c r="AR279" i="29"/>
  <c r="AQ279" i="29"/>
  <c r="BA279" i="29"/>
  <c r="AS279" i="29"/>
  <c r="BC279" i="29"/>
  <c r="C279" i="29"/>
  <c r="AE279" i="29" s="1"/>
  <c r="AF278" i="29"/>
  <c r="D278" i="29" s="1"/>
  <c r="AJ278" i="29"/>
  <c r="P278" i="29" s="1"/>
  <c r="BO276" i="29"/>
  <c r="AK278" i="29"/>
  <c r="S278" i="29" s="1"/>
  <c r="BI277" i="29"/>
  <c r="U277" i="29" s="1"/>
  <c r="T277" i="29" s="1"/>
  <c r="AG278" i="29"/>
  <c r="G278" i="29" s="1"/>
  <c r="BL276" i="29"/>
  <c r="BS276" i="29"/>
  <c r="BT869" i="29" l="1"/>
  <c r="BS870" i="29"/>
  <c r="BS869" i="29"/>
  <c r="BP277" i="29"/>
  <c r="BN869" i="29"/>
  <c r="AJ871" i="29"/>
  <c r="P871" i="29" s="1"/>
  <c r="BH871" i="29" s="1"/>
  <c r="R871" i="29" s="1"/>
  <c r="Q871" i="29" s="1"/>
  <c r="BP869" i="29"/>
  <c r="BR870" i="29"/>
  <c r="AG871" i="29"/>
  <c r="G871" i="29" s="1"/>
  <c r="BE871" i="29" s="1"/>
  <c r="I871" i="29" s="1"/>
  <c r="H871" i="29" s="1"/>
  <c r="V279" i="29"/>
  <c r="BJ279" i="29" s="1"/>
  <c r="X279" i="29" s="1"/>
  <c r="W279" i="29" s="1"/>
  <c r="BP278" i="29"/>
  <c r="BQ869" i="29"/>
  <c r="AK871" i="29"/>
  <c r="S871" i="29" s="1"/>
  <c r="BG871" i="29"/>
  <c r="O871" i="29" s="1"/>
  <c r="N871" i="29" s="1"/>
  <c r="BI871" i="29"/>
  <c r="U871" i="29" s="1"/>
  <c r="T871" i="29" s="1"/>
  <c r="BL869" i="29"/>
  <c r="Z869" i="29"/>
  <c r="BJ870" i="29"/>
  <c r="X870" i="29" s="1"/>
  <c r="W870" i="29" s="1"/>
  <c r="C872" i="29"/>
  <c r="AE872" i="29" s="1"/>
  <c r="AQ872" i="29"/>
  <c r="AY872" i="29"/>
  <c r="AR872" i="29"/>
  <c r="AZ872" i="29"/>
  <c r="AC873" i="29"/>
  <c r="AS872" i="29"/>
  <c r="BA872" i="29"/>
  <c r="AT872" i="29"/>
  <c r="BB872" i="29"/>
  <c r="AU872" i="29"/>
  <c r="BC872" i="29"/>
  <c r="AN872" i="29"/>
  <c r="AV872" i="29"/>
  <c r="AO872" i="29"/>
  <c r="AW872" i="29"/>
  <c r="B872" i="29"/>
  <c r="AD872" i="29" s="1"/>
  <c r="AK872" i="29" s="1"/>
  <c r="S872" i="29" s="1"/>
  <c r="AP872" i="29"/>
  <c r="AX872" i="29"/>
  <c r="BU869" i="29"/>
  <c r="AM871" i="29"/>
  <c r="Y871" i="29" s="1"/>
  <c r="BE870" i="29"/>
  <c r="I870" i="29" s="1"/>
  <c r="H870" i="29" s="1"/>
  <c r="BG870" i="29"/>
  <c r="O870" i="29" s="1"/>
  <c r="N870" i="29" s="1"/>
  <c r="AH871" i="29"/>
  <c r="J871" i="29" s="1"/>
  <c r="BD870" i="29"/>
  <c r="F870" i="29" s="1"/>
  <c r="E870" i="29" s="1"/>
  <c r="BK870" i="29"/>
  <c r="AA870" i="29" s="1"/>
  <c r="BU870" i="29"/>
  <c r="AL871" i="29"/>
  <c r="V871" i="29" s="1"/>
  <c r="AB868" i="29"/>
  <c r="BF870" i="29"/>
  <c r="L870" i="29" s="1"/>
  <c r="K870" i="29" s="1"/>
  <c r="BO869" i="29"/>
  <c r="AF871" i="29"/>
  <c r="D871" i="29" s="1"/>
  <c r="BO277" i="29"/>
  <c r="BR277" i="29"/>
  <c r="AM279" i="29"/>
  <c r="Y279" i="29" s="1"/>
  <c r="BK279" i="29" s="1"/>
  <c r="AA279" i="29" s="1"/>
  <c r="BS277" i="29"/>
  <c r="AH279" i="29"/>
  <c r="J279" i="29" s="1"/>
  <c r="BD278" i="29"/>
  <c r="F278" i="29" s="1"/>
  <c r="E278" i="29" s="1"/>
  <c r="BQ277" i="29"/>
  <c r="AK279" i="29"/>
  <c r="S279" i="29" s="1"/>
  <c r="BC280" i="29"/>
  <c r="AU280" i="29"/>
  <c r="BB280" i="29"/>
  <c r="AT280" i="29"/>
  <c r="C280" i="29"/>
  <c r="AE280" i="29" s="1"/>
  <c r="BA280" i="29"/>
  <c r="AS280" i="29"/>
  <c r="B280" i="29"/>
  <c r="AD280" i="29" s="1"/>
  <c r="AI280" i="29" s="1"/>
  <c r="AY280" i="29"/>
  <c r="AQ280" i="29"/>
  <c r="AW280" i="29"/>
  <c r="AV280" i="29"/>
  <c r="AR280" i="29"/>
  <c r="AO280" i="29"/>
  <c r="AN280" i="29"/>
  <c r="AZ280" i="29"/>
  <c r="AX280" i="29"/>
  <c r="AP280" i="29"/>
  <c r="AC281" i="29"/>
  <c r="AB276" i="29"/>
  <c r="AG279" i="29"/>
  <c r="G279" i="29" s="1"/>
  <c r="AF279" i="29"/>
  <c r="D279" i="29" s="1"/>
  <c r="BN277" i="29"/>
  <c r="AI279" i="29"/>
  <c r="M279" i="29" s="1"/>
  <c r="BJ278" i="29"/>
  <c r="X278" i="29" s="1"/>
  <c r="W278" i="29" s="1"/>
  <c r="BE278" i="29"/>
  <c r="I278" i="29" s="1"/>
  <c r="H278" i="29" s="1"/>
  <c r="BI278" i="29"/>
  <c r="U278" i="29" s="1"/>
  <c r="T278" i="29" s="1"/>
  <c r="AJ279" i="29"/>
  <c r="P279" i="29" s="1"/>
  <c r="BU278" i="29"/>
  <c r="Z278" i="29"/>
  <c r="BL278" i="29"/>
  <c r="Z277" i="29"/>
  <c r="BL277" i="29"/>
  <c r="BH278" i="29"/>
  <c r="R278" i="29" s="1"/>
  <c r="Q278" i="29" s="1"/>
  <c r="BG278" i="29"/>
  <c r="O278" i="29" s="1"/>
  <c r="N278" i="29" s="1"/>
  <c r="BU277" i="29"/>
  <c r="BR871" i="29" l="1"/>
  <c r="BQ871" i="29"/>
  <c r="AG280" i="29"/>
  <c r="BO870" i="29"/>
  <c r="AB869" i="29"/>
  <c r="BO278" i="29"/>
  <c r="BI872" i="29"/>
  <c r="U872" i="29" s="1"/>
  <c r="T872" i="29" s="1"/>
  <c r="AR873" i="29"/>
  <c r="AZ873" i="29"/>
  <c r="AC874" i="29"/>
  <c r="AS873" i="29"/>
  <c r="BA873" i="29"/>
  <c r="AT873" i="29"/>
  <c r="BB873" i="29"/>
  <c r="AU873" i="29"/>
  <c r="BC873" i="29"/>
  <c r="AN873" i="29"/>
  <c r="AV873" i="29"/>
  <c r="AO873" i="29"/>
  <c r="AW873" i="29"/>
  <c r="B873" i="29"/>
  <c r="AD873" i="29" s="1"/>
  <c r="AL873" i="29" s="1"/>
  <c r="V873" i="29" s="1"/>
  <c r="AP873" i="29"/>
  <c r="AX873" i="29"/>
  <c r="C873" i="29"/>
  <c r="AE873" i="29" s="1"/>
  <c r="AQ873" i="29"/>
  <c r="AY873" i="29"/>
  <c r="BT870" i="29"/>
  <c r="BP870" i="29"/>
  <c r="BK871" i="29"/>
  <c r="AA871" i="29" s="1"/>
  <c r="AG872" i="29"/>
  <c r="G872" i="29" s="1"/>
  <c r="AJ872" i="29"/>
  <c r="P872" i="29" s="1"/>
  <c r="AM872" i="29"/>
  <c r="Y872" i="29" s="1"/>
  <c r="AL872" i="29"/>
  <c r="V872" i="29" s="1"/>
  <c r="BS871" i="29"/>
  <c r="Z870" i="29"/>
  <c r="BL870" i="29"/>
  <c r="BN870" i="29"/>
  <c r="BO871" i="29"/>
  <c r="BJ871" i="29"/>
  <c r="X871" i="29" s="1"/>
  <c r="W871" i="29" s="1"/>
  <c r="BF871" i="29"/>
  <c r="L871" i="29" s="1"/>
  <c r="K871" i="29" s="1"/>
  <c r="AF872" i="29"/>
  <c r="D872" i="29" s="1"/>
  <c r="AI872" i="29"/>
  <c r="M872" i="29" s="1"/>
  <c r="BD871" i="29"/>
  <c r="F871" i="29" s="1"/>
  <c r="E871" i="29" s="1"/>
  <c r="BQ870" i="29"/>
  <c r="AH872" i="29"/>
  <c r="J872" i="29" s="1"/>
  <c r="BN278" i="29"/>
  <c r="M280" i="29"/>
  <c r="BG280" i="29" s="1"/>
  <c r="O280" i="29" s="1"/>
  <c r="N280" i="29" s="1"/>
  <c r="G280" i="29"/>
  <c r="AJ280" i="29"/>
  <c r="P280" i="29" s="1"/>
  <c r="BH280" i="29" s="1"/>
  <c r="R280" i="29" s="1"/>
  <c r="Q280" i="29" s="1"/>
  <c r="AK280" i="29"/>
  <c r="S280" i="29" s="1"/>
  <c r="BI280" i="29" s="1"/>
  <c r="U280" i="29" s="1"/>
  <c r="T280" i="29" s="1"/>
  <c r="BQ278" i="29"/>
  <c r="AB277" i="29"/>
  <c r="BT279" i="29"/>
  <c r="BR278" i="29"/>
  <c r="BS278" i="29"/>
  <c r="BE280" i="29"/>
  <c r="I280" i="29" s="1"/>
  <c r="H280" i="29" s="1"/>
  <c r="BI279" i="29"/>
  <c r="U279" i="29" s="1"/>
  <c r="T279" i="29" s="1"/>
  <c r="AM280" i="29"/>
  <c r="Y280" i="29" s="1"/>
  <c r="BG279" i="29"/>
  <c r="O279" i="29" s="1"/>
  <c r="N279" i="29" s="1"/>
  <c r="BD279" i="29"/>
  <c r="F279" i="29" s="1"/>
  <c r="E279" i="29" s="1"/>
  <c r="BF279" i="29"/>
  <c r="L279" i="29" s="1"/>
  <c r="K279" i="29" s="1"/>
  <c r="BU279" i="29"/>
  <c r="Z279" i="29"/>
  <c r="AH280" i="29"/>
  <c r="J280" i="29" s="1"/>
  <c r="BH279" i="29"/>
  <c r="R279" i="29" s="1"/>
  <c r="Q279" i="29" s="1"/>
  <c r="AF280" i="29"/>
  <c r="D280" i="29" s="1"/>
  <c r="BT278" i="29"/>
  <c r="AL280" i="29"/>
  <c r="V280" i="29" s="1"/>
  <c r="AY281" i="29"/>
  <c r="AQ281" i="29"/>
  <c r="AC282" i="29"/>
  <c r="AX281" i="29"/>
  <c r="AP281" i="29"/>
  <c r="AW281" i="29"/>
  <c r="AO281" i="29"/>
  <c r="BC281" i="29"/>
  <c r="AU281" i="29"/>
  <c r="AS281" i="29"/>
  <c r="AR281" i="29"/>
  <c r="AN281" i="29"/>
  <c r="BA281" i="29"/>
  <c r="C281" i="29"/>
  <c r="AE281" i="29" s="1"/>
  <c r="AZ281" i="29"/>
  <c r="B281" i="29"/>
  <c r="AD281" i="29" s="1"/>
  <c r="AF281" i="29" s="1"/>
  <c r="BB281" i="29"/>
  <c r="AV281" i="29"/>
  <c r="AT281" i="29"/>
  <c r="BE279" i="29"/>
  <c r="I279" i="29" s="1"/>
  <c r="H279" i="29" s="1"/>
  <c r="BO279" i="29"/>
  <c r="BS872" i="29" l="1"/>
  <c r="BT871" i="29"/>
  <c r="BP871" i="29"/>
  <c r="BN871" i="29"/>
  <c r="BQ280" i="29"/>
  <c r="BJ873" i="29"/>
  <c r="X873" i="29" s="1"/>
  <c r="W873" i="29" s="1"/>
  <c r="BT873" i="29"/>
  <c r="BG872" i="29"/>
  <c r="O872" i="29" s="1"/>
  <c r="N872" i="29" s="1"/>
  <c r="Z871" i="29"/>
  <c r="BL871" i="29"/>
  <c r="AF873" i="29"/>
  <c r="D873" i="29" s="1"/>
  <c r="BD872" i="29"/>
  <c r="F872" i="29" s="1"/>
  <c r="E872" i="29" s="1"/>
  <c r="AH873" i="29"/>
  <c r="J873" i="29" s="1"/>
  <c r="AK873" i="29"/>
  <c r="S873" i="29" s="1"/>
  <c r="AS874" i="29"/>
  <c r="BA874" i="29"/>
  <c r="AT874" i="29"/>
  <c r="BB874" i="29"/>
  <c r="AU874" i="29"/>
  <c r="BC874" i="29"/>
  <c r="AN874" i="29"/>
  <c r="AV874" i="29"/>
  <c r="AO874" i="29"/>
  <c r="AW874" i="29"/>
  <c r="B874" i="29"/>
  <c r="AD874" i="29" s="1"/>
  <c r="AM874" i="29" s="1"/>
  <c r="Y874" i="29" s="1"/>
  <c r="AP874" i="29"/>
  <c r="AX874" i="29"/>
  <c r="C874" i="29"/>
  <c r="AE874" i="29" s="1"/>
  <c r="AQ874" i="29"/>
  <c r="AY874" i="29"/>
  <c r="AZ874" i="29"/>
  <c r="AC875" i="29"/>
  <c r="AR874" i="29"/>
  <c r="BJ872" i="29"/>
  <c r="X872" i="29" s="1"/>
  <c r="W872" i="29" s="1"/>
  <c r="AM873" i="29"/>
  <c r="Y873" i="29" s="1"/>
  <c r="BK872" i="29"/>
  <c r="AA872" i="29" s="1"/>
  <c r="BU872" i="29"/>
  <c r="BF872" i="29"/>
  <c r="L872" i="29" s="1"/>
  <c r="K872" i="29" s="1"/>
  <c r="BH872" i="29"/>
  <c r="R872" i="29" s="1"/>
  <c r="Q872" i="29" s="1"/>
  <c r="BR872" i="29"/>
  <c r="AI873" i="29"/>
  <c r="M873" i="29" s="1"/>
  <c r="AG873" i="29"/>
  <c r="G873" i="29" s="1"/>
  <c r="AJ873" i="29"/>
  <c r="P873" i="29" s="1"/>
  <c r="BE872" i="29"/>
  <c r="I872" i="29" s="1"/>
  <c r="H872" i="29" s="1"/>
  <c r="AB870" i="29"/>
  <c r="BU871" i="29"/>
  <c r="AB871" i="29" s="1"/>
  <c r="BQ279" i="29"/>
  <c r="D281" i="29"/>
  <c r="BD281" i="29" s="1"/>
  <c r="F281" i="29" s="1"/>
  <c r="E281" i="29" s="1"/>
  <c r="AB278" i="29"/>
  <c r="BS279" i="29"/>
  <c r="BS280" i="29"/>
  <c r="BR280" i="29"/>
  <c r="BN279" i="29"/>
  <c r="AG281" i="29"/>
  <c r="G281" i="29" s="1"/>
  <c r="AJ281" i="29"/>
  <c r="P281" i="29" s="1"/>
  <c r="BP279" i="29"/>
  <c r="AV282" i="29"/>
  <c r="AN282" i="29"/>
  <c r="BC282" i="29"/>
  <c r="AU282" i="29"/>
  <c r="BB282" i="29"/>
  <c r="AT282" i="29"/>
  <c r="C282" i="29"/>
  <c r="AE282" i="29" s="1"/>
  <c r="AZ282" i="29"/>
  <c r="AR282" i="29"/>
  <c r="AC283" i="29"/>
  <c r="AP282" i="29"/>
  <c r="AO282" i="29"/>
  <c r="BA282" i="29"/>
  <c r="B282" i="29"/>
  <c r="AD282" i="29" s="1"/>
  <c r="AM282" i="29" s="1"/>
  <c r="Y282" i="29" s="1"/>
  <c r="AX282" i="29"/>
  <c r="AW282" i="29"/>
  <c r="AY282" i="29"/>
  <c r="AS282" i="29"/>
  <c r="AQ282" i="29"/>
  <c r="BR279" i="29"/>
  <c r="AL281" i="29"/>
  <c r="V281" i="29" s="1"/>
  <c r="BF280" i="29"/>
  <c r="L280" i="29" s="1"/>
  <c r="K280" i="29" s="1"/>
  <c r="BO280" i="29"/>
  <c r="BJ280" i="29"/>
  <c r="X280" i="29" s="1"/>
  <c r="W280" i="29" s="1"/>
  <c r="AI281" i="29"/>
  <c r="M281" i="29" s="1"/>
  <c r="AM281" i="29"/>
  <c r="Y281" i="29" s="1"/>
  <c r="AH281" i="29"/>
  <c r="J281" i="29" s="1"/>
  <c r="AK281" i="29"/>
  <c r="S281" i="29" s="1"/>
  <c r="BL279" i="29"/>
  <c r="BD280" i="29"/>
  <c r="F280" i="29" s="1"/>
  <c r="E280" i="29" s="1"/>
  <c r="BK280" i="29"/>
  <c r="AA280" i="29" s="1"/>
  <c r="BP872" i="29" l="1"/>
  <c r="BK874" i="29"/>
  <c r="AA874" i="29" s="1"/>
  <c r="BU874" i="29"/>
  <c r="BG873" i="29"/>
  <c r="O873" i="29" s="1"/>
  <c r="N873" i="29" s="1"/>
  <c r="BT872" i="29"/>
  <c r="AI874" i="29"/>
  <c r="M874" i="29" s="1"/>
  <c r="AG874" i="29"/>
  <c r="G874" i="29" s="1"/>
  <c r="BD873" i="29"/>
  <c r="F873" i="29" s="1"/>
  <c r="E873" i="29" s="1"/>
  <c r="AT875" i="29"/>
  <c r="BB875" i="29"/>
  <c r="AU875" i="29"/>
  <c r="BC875" i="29"/>
  <c r="AN875" i="29"/>
  <c r="AV875" i="29"/>
  <c r="AO875" i="29"/>
  <c r="AW875" i="29"/>
  <c r="B875" i="29"/>
  <c r="AD875" i="29" s="1"/>
  <c r="AL875" i="29" s="1"/>
  <c r="V875" i="29" s="1"/>
  <c r="AP875" i="29"/>
  <c r="AX875" i="29"/>
  <c r="C875" i="29"/>
  <c r="AE875" i="29" s="1"/>
  <c r="AQ875" i="29"/>
  <c r="AY875" i="29"/>
  <c r="AR875" i="29"/>
  <c r="AZ875" i="29"/>
  <c r="AC876" i="29"/>
  <c r="AS875" i="29"/>
  <c r="BA875" i="29"/>
  <c r="AF874" i="29"/>
  <c r="D874" i="29" s="1"/>
  <c r="AL874" i="29"/>
  <c r="V874" i="29" s="1"/>
  <c r="BO872" i="29"/>
  <c r="AJ874" i="29"/>
  <c r="P874" i="29" s="1"/>
  <c r="AH874" i="29"/>
  <c r="J874" i="29" s="1"/>
  <c r="AK874" i="29"/>
  <c r="S874" i="29" s="1"/>
  <c r="BQ872" i="29"/>
  <c r="BI873" i="29"/>
  <c r="U873" i="29" s="1"/>
  <c r="T873" i="29" s="1"/>
  <c r="BH873" i="29"/>
  <c r="R873" i="29" s="1"/>
  <c r="Q873" i="29" s="1"/>
  <c r="BL872" i="29"/>
  <c r="Z872" i="29"/>
  <c r="BF873" i="29"/>
  <c r="L873" i="29" s="1"/>
  <c r="K873" i="29" s="1"/>
  <c r="BE873" i="29"/>
  <c r="I873" i="29" s="1"/>
  <c r="H873" i="29" s="1"/>
  <c r="BK873" i="29"/>
  <c r="AA873" i="29" s="1"/>
  <c r="BU873" i="29" s="1"/>
  <c r="BN872" i="29"/>
  <c r="BN281" i="29"/>
  <c r="BT280" i="29"/>
  <c r="BE281" i="29"/>
  <c r="I281" i="29" s="1"/>
  <c r="H281" i="29" s="1"/>
  <c r="AB279" i="29"/>
  <c r="AF282" i="29"/>
  <c r="D282" i="29" s="1"/>
  <c r="BD282" i="29" s="1"/>
  <c r="F282" i="29" s="1"/>
  <c r="E282" i="29" s="1"/>
  <c r="AL282" i="29"/>
  <c r="V282" i="29" s="1"/>
  <c r="BJ282" i="29" s="1"/>
  <c r="X282" i="29" s="1"/>
  <c r="W282" i="29" s="1"/>
  <c r="AH282" i="29"/>
  <c r="J282" i="29" s="1"/>
  <c r="BF282" i="29" s="1"/>
  <c r="L282" i="29" s="1"/>
  <c r="K282" i="29" s="1"/>
  <c r="BL280" i="29"/>
  <c r="Z280" i="29"/>
  <c r="AZ283" i="29"/>
  <c r="AR283" i="29"/>
  <c r="B283" i="29"/>
  <c r="AD283" i="29" s="1"/>
  <c r="AM283" i="29" s="1"/>
  <c r="AY283" i="29"/>
  <c r="AQ283" i="29"/>
  <c r="AC284" i="29"/>
  <c r="AX283" i="29"/>
  <c r="AP283" i="29"/>
  <c r="AV283" i="29"/>
  <c r="AN283" i="29"/>
  <c r="BB283" i="29"/>
  <c r="BA283" i="29"/>
  <c r="C283" i="29"/>
  <c r="AE283" i="29" s="1"/>
  <c r="AW283" i="29"/>
  <c r="AT283" i="29"/>
  <c r="AS283" i="29"/>
  <c r="BC283" i="29"/>
  <c r="AU283" i="29"/>
  <c r="AO283" i="29"/>
  <c r="BN280" i="29"/>
  <c r="AJ282" i="29"/>
  <c r="P282" i="29" s="1"/>
  <c r="BP280" i="29"/>
  <c r="AG282" i="29"/>
  <c r="G282" i="29" s="1"/>
  <c r="BK282" i="29"/>
  <c r="AA282" i="29" s="1"/>
  <c r="BU282" i="29" s="1"/>
  <c r="BJ281" i="29"/>
  <c r="X281" i="29" s="1"/>
  <c r="W281" i="29" s="1"/>
  <c r="AK282" i="29"/>
  <c r="S282" i="29" s="1"/>
  <c r="BH281" i="29"/>
  <c r="R281" i="29" s="1"/>
  <c r="Q281" i="29" s="1"/>
  <c r="BI281" i="29"/>
  <c r="U281" i="29" s="1"/>
  <c r="T281" i="29" s="1"/>
  <c r="BF281" i="29"/>
  <c r="L281" i="29" s="1"/>
  <c r="K281" i="29" s="1"/>
  <c r="AI282" i="29"/>
  <c r="M282" i="29" s="1"/>
  <c r="BK281" i="29"/>
  <c r="AA281" i="29" s="1"/>
  <c r="BU281" i="29" s="1"/>
  <c r="BU280" i="29"/>
  <c r="BG281" i="29"/>
  <c r="O281" i="29" s="1"/>
  <c r="N281" i="29" s="1"/>
  <c r="BT281" i="29" l="1"/>
  <c r="BR873" i="29"/>
  <c r="AB872" i="29"/>
  <c r="BJ875" i="29"/>
  <c r="X875" i="29" s="1"/>
  <c r="W875" i="29" s="1"/>
  <c r="BH874" i="29"/>
  <c r="R874" i="29" s="1"/>
  <c r="Q874" i="29" s="1"/>
  <c r="AF875" i="29"/>
  <c r="D875" i="29" s="1"/>
  <c r="AH875" i="29"/>
  <c r="J875" i="29" s="1"/>
  <c r="BE874" i="29"/>
  <c r="I874" i="29" s="1"/>
  <c r="H874" i="29" s="1"/>
  <c r="BG874" i="29"/>
  <c r="O874" i="29" s="1"/>
  <c r="N874" i="29" s="1"/>
  <c r="BJ874" i="29"/>
  <c r="X874" i="29" s="1"/>
  <c r="W874" i="29" s="1"/>
  <c r="AJ875" i="29"/>
  <c r="P875" i="29" s="1"/>
  <c r="BO873" i="29"/>
  <c r="BS873" i="29"/>
  <c r="BD874" i="29"/>
  <c r="F874" i="29" s="1"/>
  <c r="E874" i="29" s="1"/>
  <c r="AM875" i="29"/>
  <c r="Y875" i="29" s="1"/>
  <c r="BL873" i="29"/>
  <c r="Z873" i="29"/>
  <c r="AK875" i="29"/>
  <c r="S875" i="29" s="1"/>
  <c r="BP873" i="29"/>
  <c r="AI875" i="29"/>
  <c r="M875" i="29" s="1"/>
  <c r="AG875" i="29"/>
  <c r="G875" i="29" s="1"/>
  <c r="BQ873" i="29"/>
  <c r="BI874" i="29"/>
  <c r="U874" i="29" s="1"/>
  <c r="T874" i="29" s="1"/>
  <c r="BF874" i="29"/>
  <c r="L874" i="29" s="1"/>
  <c r="K874" i="29" s="1"/>
  <c r="AU876" i="29"/>
  <c r="BC876" i="29"/>
  <c r="AN876" i="29"/>
  <c r="AV876" i="29"/>
  <c r="AO876" i="29"/>
  <c r="AW876" i="29"/>
  <c r="B876" i="29"/>
  <c r="AD876" i="29" s="1"/>
  <c r="AF876" i="29" s="1"/>
  <c r="AP876" i="29"/>
  <c r="AX876" i="29"/>
  <c r="C876" i="29"/>
  <c r="AE876" i="29" s="1"/>
  <c r="AQ876" i="29"/>
  <c r="AY876" i="29"/>
  <c r="AR876" i="29"/>
  <c r="AZ876" i="29"/>
  <c r="AC877" i="29"/>
  <c r="AS876" i="29"/>
  <c r="BA876" i="29"/>
  <c r="AT876" i="29"/>
  <c r="BB876" i="29"/>
  <c r="BN873" i="29"/>
  <c r="Z874" i="29"/>
  <c r="BS281" i="29"/>
  <c r="BN282" i="29"/>
  <c r="BP281" i="29"/>
  <c r="BO281" i="29"/>
  <c r="BT282" i="29"/>
  <c r="AB280" i="29"/>
  <c r="BQ281" i="29"/>
  <c r="AG283" i="29"/>
  <c r="G283" i="29" s="1"/>
  <c r="BE283" i="29" s="1"/>
  <c r="I283" i="29" s="1"/>
  <c r="H283" i="29" s="1"/>
  <c r="AJ283" i="29"/>
  <c r="P283" i="29" s="1"/>
  <c r="BH283" i="29" s="1"/>
  <c r="R283" i="29" s="1"/>
  <c r="Q283" i="29" s="1"/>
  <c r="AF283" i="29"/>
  <c r="D283" i="29" s="1"/>
  <c r="BI282" i="29"/>
  <c r="U282" i="29" s="1"/>
  <c r="T282" i="29" s="1"/>
  <c r="AW284" i="29"/>
  <c r="AO284" i="29"/>
  <c r="AV284" i="29"/>
  <c r="AN284" i="29"/>
  <c r="BC284" i="29"/>
  <c r="AU284" i="29"/>
  <c r="BA284" i="29"/>
  <c r="AS284" i="29"/>
  <c r="B284" i="29"/>
  <c r="AD284" i="29" s="1"/>
  <c r="AG284" i="29" s="1"/>
  <c r="AY284" i="29"/>
  <c r="AX284" i="29"/>
  <c r="AT284" i="29"/>
  <c r="AQ284" i="29"/>
  <c r="AC285" i="29"/>
  <c r="AP284" i="29"/>
  <c r="BB284" i="29"/>
  <c r="AZ284" i="29"/>
  <c r="C284" i="29"/>
  <c r="AE284" i="29" s="1"/>
  <c r="AR284" i="29"/>
  <c r="BH282" i="29"/>
  <c r="R282" i="29" s="1"/>
  <c r="Q282" i="29" s="1"/>
  <c r="Y283" i="29"/>
  <c r="BK283" i="29" s="1"/>
  <c r="AA283" i="29" s="1"/>
  <c r="AH283" i="29"/>
  <c r="J283" i="29" s="1"/>
  <c r="BG282" i="29"/>
  <c r="O282" i="29" s="1"/>
  <c r="N282" i="29" s="1"/>
  <c r="BL281" i="29"/>
  <c r="Z281" i="29"/>
  <c r="Z282" i="29"/>
  <c r="BL282" i="29"/>
  <c r="AK283" i="29"/>
  <c r="S283" i="29" s="1"/>
  <c r="BE282" i="29"/>
  <c r="I282" i="29" s="1"/>
  <c r="H282" i="29" s="1"/>
  <c r="AL283" i="29"/>
  <c r="V283" i="29" s="1"/>
  <c r="BP282" i="29"/>
  <c r="BR281" i="29"/>
  <c r="AI283" i="29"/>
  <c r="M283" i="29" s="1"/>
  <c r="BT875" i="29" l="1"/>
  <c r="BL874" i="29"/>
  <c r="AB873" i="29"/>
  <c r="BT874" i="29"/>
  <c r="AB281" i="29"/>
  <c r="BP874" i="29"/>
  <c r="D876" i="29"/>
  <c r="BQ874" i="29"/>
  <c r="BE875" i="29"/>
  <c r="I875" i="29" s="1"/>
  <c r="H875" i="29" s="1"/>
  <c r="BO874" i="29"/>
  <c r="BG875" i="29"/>
  <c r="O875" i="29" s="1"/>
  <c r="N875" i="29" s="1"/>
  <c r="AL876" i="29"/>
  <c r="V876" i="29" s="1"/>
  <c r="AM876" i="29"/>
  <c r="Y876" i="29" s="1"/>
  <c r="BF875" i="29"/>
  <c r="L875" i="29" s="1"/>
  <c r="K875" i="29" s="1"/>
  <c r="AJ876" i="29"/>
  <c r="P876" i="29" s="1"/>
  <c r="BH875" i="29"/>
  <c r="R875" i="29" s="1"/>
  <c r="Q875" i="29" s="1"/>
  <c r="BD875" i="29"/>
  <c r="F875" i="29" s="1"/>
  <c r="E875" i="29" s="1"/>
  <c r="BN875" i="29"/>
  <c r="AH876" i="29"/>
  <c r="J876" i="29" s="1"/>
  <c r="BI875" i="29"/>
  <c r="U875" i="29" s="1"/>
  <c r="T875" i="29" s="1"/>
  <c r="AI876" i="29"/>
  <c r="M876" i="29" s="1"/>
  <c r="AG876" i="29"/>
  <c r="G876" i="29" s="1"/>
  <c r="BS874" i="29"/>
  <c r="BR874" i="29"/>
  <c r="AN877" i="29"/>
  <c r="AV877" i="29"/>
  <c r="AO877" i="29"/>
  <c r="AW877" i="29"/>
  <c r="B877" i="29"/>
  <c r="AD877" i="29" s="1"/>
  <c r="AK877" i="29" s="1"/>
  <c r="S877" i="29" s="1"/>
  <c r="AP877" i="29"/>
  <c r="AX877" i="29"/>
  <c r="C877" i="29"/>
  <c r="AE877" i="29" s="1"/>
  <c r="AQ877" i="29"/>
  <c r="AY877" i="29"/>
  <c r="AR877" i="29"/>
  <c r="AZ877" i="29"/>
  <c r="AC878" i="29"/>
  <c r="AS877" i="29"/>
  <c r="BA877" i="29"/>
  <c r="AT877" i="29"/>
  <c r="BB877" i="29"/>
  <c r="AU877" i="29"/>
  <c r="BC877" i="29"/>
  <c r="BK875" i="29"/>
  <c r="AA875" i="29" s="1"/>
  <c r="BU875" i="29" s="1"/>
  <c r="AK876" i="29"/>
  <c r="S876" i="29" s="1"/>
  <c r="BN874" i="29"/>
  <c r="AB874" i="29" s="1"/>
  <c r="G284" i="29"/>
  <c r="BE284" i="29" s="1"/>
  <c r="I284" i="29" s="1"/>
  <c r="H284" i="29" s="1"/>
  <c r="BR283" i="29"/>
  <c r="BQ282" i="29"/>
  <c r="BO282" i="29"/>
  <c r="BJ283" i="29"/>
  <c r="X283" i="29" s="1"/>
  <c r="W283" i="29" s="1"/>
  <c r="BI283" i="29"/>
  <c r="U283" i="29" s="1"/>
  <c r="T283" i="29" s="1"/>
  <c r="BU283" i="29"/>
  <c r="Z283" i="29"/>
  <c r="AL284" i="29"/>
  <c r="V284" i="29" s="1"/>
  <c r="BO283" i="29"/>
  <c r="AM284" i="29"/>
  <c r="Y284" i="29" s="1"/>
  <c r="AH284" i="29"/>
  <c r="J284" i="29" s="1"/>
  <c r="AK284" i="29"/>
  <c r="S284" i="29" s="1"/>
  <c r="AI284" i="29"/>
  <c r="M284" i="29" s="1"/>
  <c r="BA285" i="29"/>
  <c r="AS285" i="29"/>
  <c r="C285" i="29"/>
  <c r="AE285" i="29" s="1"/>
  <c r="AZ285" i="29"/>
  <c r="AR285" i="29"/>
  <c r="B285" i="29"/>
  <c r="AD285" i="29" s="1"/>
  <c r="AL285" i="29" s="1"/>
  <c r="AY285" i="29"/>
  <c r="AQ285" i="29"/>
  <c r="AW285" i="29"/>
  <c r="AO285" i="29"/>
  <c r="AU285" i="29"/>
  <c r="AT285" i="29"/>
  <c r="AC286" i="29"/>
  <c r="AP285" i="29"/>
  <c r="BC285" i="29"/>
  <c r="BB285" i="29"/>
  <c r="AN285" i="29"/>
  <c r="AX285" i="29"/>
  <c r="AV285" i="29"/>
  <c r="BS282" i="29"/>
  <c r="BG283" i="29"/>
  <c r="O283" i="29" s="1"/>
  <c r="N283" i="29" s="1"/>
  <c r="BD283" i="29"/>
  <c r="F283" i="29" s="1"/>
  <c r="E283" i="29" s="1"/>
  <c r="AJ284" i="29"/>
  <c r="P284" i="29" s="1"/>
  <c r="BF283" i="29"/>
  <c r="L283" i="29" s="1"/>
  <c r="K283" i="29" s="1"/>
  <c r="BR282" i="29"/>
  <c r="AF284" i="29"/>
  <c r="D284" i="29" s="1"/>
  <c r="BD876" i="29" l="1"/>
  <c r="F876" i="29" s="1"/>
  <c r="E876" i="29" s="1"/>
  <c r="BQ875" i="29"/>
  <c r="BO875" i="29"/>
  <c r="AJ877" i="29"/>
  <c r="P877" i="29" s="1"/>
  <c r="BH877" i="29" s="1"/>
  <c r="R877" i="29" s="1"/>
  <c r="Q877" i="29" s="1"/>
  <c r="AM877" i="29"/>
  <c r="Y877" i="29" s="1"/>
  <c r="BK877" i="29" s="1"/>
  <c r="AA877" i="29" s="1"/>
  <c r="AB282" i="29"/>
  <c r="BS875" i="29"/>
  <c r="AF877" i="29"/>
  <c r="D877" i="29" s="1"/>
  <c r="BD877" i="29" s="1"/>
  <c r="F877" i="29" s="1"/>
  <c r="E877" i="29" s="1"/>
  <c r="BQ283" i="29"/>
  <c r="V285" i="29"/>
  <c r="BR875" i="29"/>
  <c r="BI877" i="29"/>
  <c r="U877" i="29" s="1"/>
  <c r="T877" i="29" s="1"/>
  <c r="BJ876" i="29"/>
  <c r="X876" i="29" s="1"/>
  <c r="W876" i="29" s="1"/>
  <c r="AH877" i="29"/>
  <c r="J877" i="29" s="1"/>
  <c r="BI876" i="29"/>
  <c r="U876" i="29" s="1"/>
  <c r="T876" i="29" s="1"/>
  <c r="AL877" i="29"/>
  <c r="V877" i="29" s="1"/>
  <c r="BE876" i="29"/>
  <c r="I876" i="29" s="1"/>
  <c r="H876" i="29" s="1"/>
  <c r="BO876" i="29"/>
  <c r="BG876" i="29"/>
  <c r="O876" i="29" s="1"/>
  <c r="N876" i="29" s="1"/>
  <c r="BH876" i="29"/>
  <c r="R876" i="29" s="1"/>
  <c r="Q876" i="29" s="1"/>
  <c r="BL875" i="29"/>
  <c r="Z875" i="29"/>
  <c r="AI877" i="29"/>
  <c r="M877" i="29" s="1"/>
  <c r="AG877" i="29"/>
  <c r="G877" i="29" s="1"/>
  <c r="BP875" i="29"/>
  <c r="AB875" i="29" s="1"/>
  <c r="B878" i="29"/>
  <c r="AD878" i="29" s="1"/>
  <c r="AI878" i="29" s="1"/>
  <c r="AP878" i="29"/>
  <c r="AX878" i="29"/>
  <c r="C878" i="29"/>
  <c r="AE878" i="29" s="1"/>
  <c r="AQ878" i="29"/>
  <c r="AY878" i="29"/>
  <c r="AS878" i="29"/>
  <c r="BA878" i="29"/>
  <c r="AT878" i="29"/>
  <c r="BB878" i="29"/>
  <c r="AU878" i="29"/>
  <c r="BC878" i="29"/>
  <c r="AO878" i="29"/>
  <c r="AR878" i="29"/>
  <c r="AV878" i="29"/>
  <c r="AW878" i="29"/>
  <c r="AZ878" i="29"/>
  <c r="AC879" i="29"/>
  <c r="AN878" i="29"/>
  <c r="BF876" i="29"/>
  <c r="L876" i="29" s="1"/>
  <c r="K876" i="29" s="1"/>
  <c r="BK876" i="29"/>
  <c r="AA876" i="29" s="1"/>
  <c r="BU876" i="29" s="1"/>
  <c r="BO284" i="29"/>
  <c r="AI285" i="29"/>
  <c r="M285" i="29" s="1"/>
  <c r="BG285" i="29" s="1"/>
  <c r="O285" i="29" s="1"/>
  <c r="N285" i="29" s="1"/>
  <c r="BG284" i="29"/>
  <c r="O284" i="29" s="1"/>
  <c r="N284" i="29" s="1"/>
  <c r="BN283" i="29"/>
  <c r="AM285" i="29"/>
  <c r="Y285" i="29" s="1"/>
  <c r="BK285" i="29" s="1"/>
  <c r="AA285" i="29" s="1"/>
  <c r="BI284" i="29"/>
  <c r="U284" i="29" s="1"/>
  <c r="T284" i="29" s="1"/>
  <c r="BS283" i="29"/>
  <c r="BH284" i="29"/>
  <c r="R284" i="29" s="1"/>
  <c r="Q284" i="29" s="1"/>
  <c r="AK285" i="29"/>
  <c r="S285" i="29" s="1"/>
  <c r="AC287" i="29"/>
  <c r="AX286" i="29"/>
  <c r="AP286" i="29"/>
  <c r="AW286" i="29"/>
  <c r="AO286" i="29"/>
  <c r="AV286" i="29"/>
  <c r="AN286" i="29"/>
  <c r="BB286" i="29"/>
  <c r="AT286" i="29"/>
  <c r="C286" i="29"/>
  <c r="AE286" i="29" s="1"/>
  <c r="AR286" i="29"/>
  <c r="AQ286" i="29"/>
  <c r="BC286" i="29"/>
  <c r="AZ286" i="29"/>
  <c r="AY286" i="29"/>
  <c r="BA286" i="29"/>
  <c r="AS286" i="29"/>
  <c r="B286" i="29"/>
  <c r="AD286" i="29" s="1"/>
  <c r="AJ286" i="29" s="1"/>
  <c r="P286" i="29" s="1"/>
  <c r="AU286" i="29"/>
  <c r="BK284" i="29"/>
  <c r="AA284" i="29" s="1"/>
  <c r="BU284" i="29" s="1"/>
  <c r="BT283" i="29"/>
  <c r="AH285" i="29"/>
  <c r="J285" i="29" s="1"/>
  <c r="BD284" i="29"/>
  <c r="F284" i="29" s="1"/>
  <c r="E284" i="29" s="1"/>
  <c r="AG285" i="29"/>
  <c r="G285" i="29" s="1"/>
  <c r="BJ285" i="29"/>
  <c r="X285" i="29" s="1"/>
  <c r="W285" i="29" s="1"/>
  <c r="BJ284" i="29"/>
  <c r="X284" i="29" s="1"/>
  <c r="W284" i="29" s="1"/>
  <c r="BP283" i="29"/>
  <c r="AJ285" i="29"/>
  <c r="P285" i="29" s="1"/>
  <c r="BF284" i="29"/>
  <c r="L284" i="29" s="1"/>
  <c r="K284" i="29" s="1"/>
  <c r="AF285" i="29"/>
  <c r="D285" i="29" s="1"/>
  <c r="BD285" i="29" s="1"/>
  <c r="F285" i="29" s="1"/>
  <c r="BL283" i="29"/>
  <c r="BS877" i="29" l="1"/>
  <c r="BS284" i="29"/>
  <c r="BP876" i="29"/>
  <c r="BN876" i="29"/>
  <c r="M878" i="29"/>
  <c r="BG878" i="29" s="1"/>
  <c r="O878" i="29" s="1"/>
  <c r="N878" i="29" s="1"/>
  <c r="BR877" i="29"/>
  <c r="BN877" i="29"/>
  <c r="BS876" i="29"/>
  <c r="BR876" i="29"/>
  <c r="BF877" i="29"/>
  <c r="L877" i="29" s="1"/>
  <c r="K877" i="29" s="1"/>
  <c r="BP877" i="29"/>
  <c r="BE877" i="29"/>
  <c r="I877" i="29" s="1"/>
  <c r="H877" i="29" s="1"/>
  <c r="BG877" i="29"/>
  <c r="O877" i="29" s="1"/>
  <c r="N877" i="29" s="1"/>
  <c r="BT876" i="29"/>
  <c r="C879" i="29"/>
  <c r="AE879" i="29" s="1"/>
  <c r="AQ879" i="29"/>
  <c r="AY879" i="29"/>
  <c r="AR879" i="29"/>
  <c r="AZ879" i="29"/>
  <c r="AC880" i="29"/>
  <c r="AT879" i="29"/>
  <c r="BB879" i="29"/>
  <c r="AU879" i="29"/>
  <c r="BC879" i="29"/>
  <c r="AN879" i="29"/>
  <c r="AV879" i="29"/>
  <c r="AO879" i="29"/>
  <c r="AP879" i="29"/>
  <c r="B879" i="29"/>
  <c r="AD879" i="29" s="1"/>
  <c r="AF879" i="29" s="1"/>
  <c r="D879" i="29" s="1"/>
  <c r="AS879" i="29"/>
  <c r="AW879" i="29"/>
  <c r="AX879" i="29"/>
  <c r="BA879" i="29"/>
  <c r="AH878" i="29"/>
  <c r="J878" i="29" s="1"/>
  <c r="BJ877" i="29"/>
  <c r="X877" i="29" s="1"/>
  <c r="W877" i="29" s="1"/>
  <c r="AJ878" i="29"/>
  <c r="P878" i="29" s="1"/>
  <c r="AG878" i="29"/>
  <c r="G878" i="29" s="1"/>
  <c r="Z877" i="29"/>
  <c r="BL877" i="29"/>
  <c r="AL878" i="29"/>
  <c r="V878" i="29" s="1"/>
  <c r="AK878" i="29"/>
  <c r="S878" i="29" s="1"/>
  <c r="AM878" i="29"/>
  <c r="Y878" i="29" s="1"/>
  <c r="BU877" i="29"/>
  <c r="BL876" i="29"/>
  <c r="Z876" i="29"/>
  <c r="AF878" i="29"/>
  <c r="D878" i="29" s="1"/>
  <c r="BQ876" i="29"/>
  <c r="AB876" i="29" s="1"/>
  <c r="BN284" i="29"/>
  <c r="BT285" i="29"/>
  <c r="BP284" i="29"/>
  <c r="BH286" i="29"/>
  <c r="R286" i="29" s="1"/>
  <c r="Q286" i="29" s="1"/>
  <c r="BH285" i="29"/>
  <c r="R285" i="29" s="1"/>
  <c r="Q285" i="29" s="1"/>
  <c r="BT284" i="29"/>
  <c r="AM286" i="29"/>
  <c r="Y286" i="29" s="1"/>
  <c r="BK286" i="29" s="1"/>
  <c r="AA286" i="29" s="1"/>
  <c r="BN285" i="29"/>
  <c r="E285" i="29"/>
  <c r="AF286" i="29"/>
  <c r="D286" i="29" s="1"/>
  <c r="Z284" i="29"/>
  <c r="BL284" i="29"/>
  <c r="AG286" i="29"/>
  <c r="G286" i="29" s="1"/>
  <c r="AL286" i="29"/>
  <c r="V286" i="29" s="1"/>
  <c r="BU285" i="29"/>
  <c r="BL285" i="29"/>
  <c r="Z285" i="29"/>
  <c r="BE285" i="29"/>
  <c r="I285" i="29" s="1"/>
  <c r="H285" i="29" s="1"/>
  <c r="BC287" i="29"/>
  <c r="AU287" i="29"/>
  <c r="BB287" i="29"/>
  <c r="AT287" i="29"/>
  <c r="C287" i="29"/>
  <c r="AE287" i="29" s="1"/>
  <c r="BA287" i="29"/>
  <c r="AS287" i="29"/>
  <c r="B287" i="29"/>
  <c r="AD287" i="29" s="1"/>
  <c r="AM287" i="29" s="1"/>
  <c r="AY287" i="29"/>
  <c r="AQ287" i="29"/>
  <c r="AC288" i="29"/>
  <c r="AX287" i="29"/>
  <c r="AO287" i="29"/>
  <c r="AN287" i="29"/>
  <c r="AW287" i="29"/>
  <c r="AV287" i="29"/>
  <c r="AR287" i="29"/>
  <c r="AP287" i="29"/>
  <c r="AZ287" i="29"/>
  <c r="AB283" i="29"/>
  <c r="AK286" i="29"/>
  <c r="S286" i="29" s="1"/>
  <c r="AH286" i="29"/>
  <c r="J286" i="29" s="1"/>
  <c r="BQ285" i="29"/>
  <c r="AI286" i="29"/>
  <c r="M286" i="29" s="1"/>
  <c r="BI285" i="29"/>
  <c r="U285" i="29" s="1"/>
  <c r="T285" i="29" s="1"/>
  <c r="BQ284" i="29"/>
  <c r="BF285" i="29"/>
  <c r="L285" i="29" s="1"/>
  <c r="K285" i="29" s="1"/>
  <c r="BR284" i="29"/>
  <c r="BS285" i="29" l="1"/>
  <c r="BT877" i="29"/>
  <c r="BQ878" i="29"/>
  <c r="AJ287" i="29"/>
  <c r="AF287" i="29"/>
  <c r="D287" i="29" s="1"/>
  <c r="BQ877" i="29"/>
  <c r="BO877" i="29"/>
  <c r="AB877" i="29" s="1"/>
  <c r="BD879" i="29"/>
  <c r="F879" i="29" s="1"/>
  <c r="E879" i="29" s="1"/>
  <c r="AJ879" i="29"/>
  <c r="P879" i="29" s="1"/>
  <c r="BJ878" i="29"/>
  <c r="X878" i="29" s="1"/>
  <c r="W878" i="29" s="1"/>
  <c r="BF878" i="29"/>
  <c r="L878" i="29" s="1"/>
  <c r="K878" i="29" s="1"/>
  <c r="BP878" i="29"/>
  <c r="AM879" i="29"/>
  <c r="Y879" i="29" s="1"/>
  <c r="BK878" i="29"/>
  <c r="AA878" i="29" s="1"/>
  <c r="BU878" i="29"/>
  <c r="AK879" i="29"/>
  <c r="S879" i="29" s="1"/>
  <c r="BI878" i="29"/>
  <c r="U878" i="29" s="1"/>
  <c r="T878" i="29" s="1"/>
  <c r="BD878" i="29"/>
  <c r="F878" i="29" s="1"/>
  <c r="E878" i="29" s="1"/>
  <c r="AG879" i="29"/>
  <c r="G879" i="29" s="1"/>
  <c r="AH879" i="29"/>
  <c r="J879" i="29" s="1"/>
  <c r="AI879" i="29"/>
  <c r="M879" i="29" s="1"/>
  <c r="BE878" i="29"/>
  <c r="I878" i="29" s="1"/>
  <c r="H878" i="29" s="1"/>
  <c r="AL879" i="29"/>
  <c r="V879" i="29" s="1"/>
  <c r="BH878" i="29"/>
  <c r="R878" i="29" s="1"/>
  <c r="Q878" i="29" s="1"/>
  <c r="AR880" i="29"/>
  <c r="AZ880" i="29"/>
  <c r="AC881" i="29"/>
  <c r="AS880" i="29"/>
  <c r="BA880" i="29"/>
  <c r="AU880" i="29"/>
  <c r="BC880" i="29"/>
  <c r="AN880" i="29"/>
  <c r="AV880" i="29"/>
  <c r="AO880" i="29"/>
  <c r="AW880" i="29"/>
  <c r="AX880" i="29"/>
  <c r="AY880" i="29"/>
  <c r="BB880" i="29"/>
  <c r="AP880" i="29"/>
  <c r="B880" i="29"/>
  <c r="AD880" i="29" s="1"/>
  <c r="AF880" i="29" s="1"/>
  <c r="AQ880" i="29"/>
  <c r="AT880" i="29"/>
  <c r="C880" i="29"/>
  <c r="AE880" i="29" s="1"/>
  <c r="AL287" i="29"/>
  <c r="V287" i="29" s="1"/>
  <c r="BR285" i="29"/>
  <c r="BP285" i="29"/>
  <c r="BR286" i="29"/>
  <c r="AB284" i="29"/>
  <c r="AK287" i="29"/>
  <c r="S287" i="29" s="1"/>
  <c r="BU286" i="29"/>
  <c r="Z286" i="29"/>
  <c r="AZ288" i="29"/>
  <c r="AR288" i="29"/>
  <c r="AY288" i="29"/>
  <c r="AQ288" i="29"/>
  <c r="AC289" i="29"/>
  <c r="AX288" i="29"/>
  <c r="AP288" i="29"/>
  <c r="AV288" i="29"/>
  <c r="AN288" i="29"/>
  <c r="BC288" i="29"/>
  <c r="AU288" i="29"/>
  <c r="AO288" i="29"/>
  <c r="C288" i="29"/>
  <c r="AE288" i="29" s="1"/>
  <c r="B288" i="29"/>
  <c r="AD288" i="29" s="1"/>
  <c r="AK288" i="29" s="1"/>
  <c r="BA288" i="29"/>
  <c r="AW288" i="29"/>
  <c r="BB288" i="29"/>
  <c r="AT288" i="29"/>
  <c r="AS288" i="29"/>
  <c r="AG287" i="29"/>
  <c r="G287" i="29" s="1"/>
  <c r="BJ286" i="29"/>
  <c r="X286" i="29" s="1"/>
  <c r="W286" i="29" s="1"/>
  <c r="BF286" i="29"/>
  <c r="L286" i="29" s="1"/>
  <c r="K286" i="29" s="1"/>
  <c r="BE286" i="29"/>
  <c r="I286" i="29" s="1"/>
  <c r="H286" i="29" s="1"/>
  <c r="Y287" i="29"/>
  <c r="P287" i="29"/>
  <c r="BG286" i="29"/>
  <c r="O286" i="29" s="1"/>
  <c r="N286" i="29" s="1"/>
  <c r="AH287" i="29"/>
  <c r="J287" i="29" s="1"/>
  <c r="BO285" i="29"/>
  <c r="AB285" i="29" s="1"/>
  <c r="BI286" i="29"/>
  <c r="U286" i="29" s="1"/>
  <c r="T286" i="29" s="1"/>
  <c r="BD287" i="29"/>
  <c r="F287" i="29" s="1"/>
  <c r="E287" i="29" s="1"/>
  <c r="AI287" i="29"/>
  <c r="M287" i="29" s="1"/>
  <c r="BD286" i="29"/>
  <c r="F286" i="29" s="1"/>
  <c r="E286" i="29" s="1"/>
  <c r="BN879" i="29" l="1"/>
  <c r="BO878" i="29"/>
  <c r="D880" i="29"/>
  <c r="BD880" i="29" s="1"/>
  <c r="F880" i="29" s="1"/>
  <c r="E880" i="29" s="1"/>
  <c r="BE879" i="29"/>
  <c r="I879" i="29" s="1"/>
  <c r="H879" i="29" s="1"/>
  <c r="BK879" i="29"/>
  <c r="AA879" i="29" s="1"/>
  <c r="BU879" i="29" s="1"/>
  <c r="AM880" i="29"/>
  <c r="Y880" i="29" s="1"/>
  <c r="AJ880" i="29"/>
  <c r="P880" i="29" s="1"/>
  <c r="BR878" i="29"/>
  <c r="BN878" i="29"/>
  <c r="AL880" i="29"/>
  <c r="V880" i="29" s="1"/>
  <c r="AG880" i="29"/>
  <c r="G880" i="29" s="1"/>
  <c r="BJ879" i="29"/>
  <c r="X879" i="29" s="1"/>
  <c r="W879" i="29" s="1"/>
  <c r="BS878" i="29"/>
  <c r="BT878" i="29"/>
  <c r="AI880" i="29"/>
  <c r="M880" i="29" s="1"/>
  <c r="AK880" i="29"/>
  <c r="S880" i="29" s="1"/>
  <c r="AN881" i="29"/>
  <c r="AV881" i="29"/>
  <c r="AO881" i="29"/>
  <c r="AW881" i="29"/>
  <c r="B881" i="29"/>
  <c r="AD881" i="29" s="1"/>
  <c r="AJ881" i="29" s="1"/>
  <c r="P881" i="29" s="1"/>
  <c r="AP881" i="29"/>
  <c r="AX881" i="29"/>
  <c r="AQ881" i="29"/>
  <c r="BB881" i="29"/>
  <c r="C881" i="29"/>
  <c r="AE881" i="29" s="1"/>
  <c r="AR881" i="29"/>
  <c r="BC881" i="29"/>
  <c r="AS881" i="29"/>
  <c r="AT881" i="29"/>
  <c r="AU881" i="29"/>
  <c r="AC882" i="29"/>
  <c r="AY881" i="29"/>
  <c r="AZ881" i="29"/>
  <c r="BA881" i="29"/>
  <c r="BI879" i="29"/>
  <c r="U879" i="29" s="1"/>
  <c r="T879" i="29" s="1"/>
  <c r="BH879" i="29"/>
  <c r="R879" i="29" s="1"/>
  <c r="Q879" i="29" s="1"/>
  <c r="AH880" i="29"/>
  <c r="J880" i="29" s="1"/>
  <c r="BG879" i="29"/>
  <c r="O879" i="29" s="1"/>
  <c r="N879" i="29" s="1"/>
  <c r="BF879" i="29"/>
  <c r="L879" i="29" s="1"/>
  <c r="K879" i="29" s="1"/>
  <c r="Z878" i="29"/>
  <c r="BL878" i="29"/>
  <c r="BO286" i="29"/>
  <c r="BS286" i="29"/>
  <c r="AJ288" i="29"/>
  <c r="P288" i="29" s="1"/>
  <c r="BH288" i="29" s="1"/>
  <c r="R288" i="29" s="1"/>
  <c r="Q288" i="29" s="1"/>
  <c r="AF288" i="29"/>
  <c r="D288" i="29" s="1"/>
  <c r="BD288" i="29" s="1"/>
  <c r="F288" i="29" s="1"/>
  <c r="E288" i="29" s="1"/>
  <c r="AL288" i="29"/>
  <c r="V288" i="29" s="1"/>
  <c r="BQ286" i="29"/>
  <c r="BT286" i="29"/>
  <c r="AI288" i="29"/>
  <c r="M288" i="29" s="1"/>
  <c r="BK287" i="29"/>
  <c r="AA287" i="29" s="1"/>
  <c r="BU287" i="29" s="1"/>
  <c r="BG287" i="29"/>
  <c r="O287" i="29" s="1"/>
  <c r="N287" i="29" s="1"/>
  <c r="BE287" i="29"/>
  <c r="I287" i="29" s="1"/>
  <c r="H287" i="29" s="1"/>
  <c r="BI287" i="29"/>
  <c r="U287" i="29" s="1"/>
  <c r="T287" i="29" s="1"/>
  <c r="AM288" i="29"/>
  <c r="Y288" i="29" s="1"/>
  <c r="BN286" i="29"/>
  <c r="BF287" i="29"/>
  <c r="L287" i="29" s="1"/>
  <c r="K287" i="29" s="1"/>
  <c r="BP286" i="29"/>
  <c r="AH288" i="29"/>
  <c r="J288" i="29" s="1"/>
  <c r="BL286" i="29"/>
  <c r="S288" i="29"/>
  <c r="AW289" i="29"/>
  <c r="AO289" i="29"/>
  <c r="AV289" i="29"/>
  <c r="AN289" i="29"/>
  <c r="BC289" i="29"/>
  <c r="AU289" i="29"/>
  <c r="BA289" i="29"/>
  <c r="AS289" i="29"/>
  <c r="B289" i="29"/>
  <c r="AD289" i="29" s="1"/>
  <c r="AM289" i="29" s="1"/>
  <c r="Y289" i="29" s="1"/>
  <c r="BK289" i="29" s="1"/>
  <c r="AA289" i="29" s="1"/>
  <c r="AZ289" i="29"/>
  <c r="AR289" i="29"/>
  <c r="AQ289" i="29"/>
  <c r="AP289" i="29"/>
  <c r="C289" i="29"/>
  <c r="AE289" i="29" s="1"/>
  <c r="BB289" i="29"/>
  <c r="AY289" i="29"/>
  <c r="AC290" i="29"/>
  <c r="AX289" i="29"/>
  <c r="AT289" i="29"/>
  <c r="BN287" i="29"/>
  <c r="BH287" i="29"/>
  <c r="R287" i="29" s="1"/>
  <c r="Q287" i="29" s="1"/>
  <c r="AG288" i="29"/>
  <c r="G288" i="29" s="1"/>
  <c r="BJ287" i="29"/>
  <c r="X287" i="29" s="1"/>
  <c r="W287" i="29" s="1"/>
  <c r="BN880" i="29" l="1"/>
  <c r="BH881" i="29"/>
  <c r="R881" i="29" s="1"/>
  <c r="Q881" i="29" s="1"/>
  <c r="AG881" i="29"/>
  <c r="G881" i="29" s="1"/>
  <c r="BH880" i="29"/>
  <c r="R880" i="29" s="1"/>
  <c r="Q880" i="29" s="1"/>
  <c r="AO882" i="29"/>
  <c r="AW882" i="29"/>
  <c r="B882" i="29"/>
  <c r="AD882" i="29" s="1"/>
  <c r="AH882" i="29" s="1"/>
  <c r="J882" i="29" s="1"/>
  <c r="AP882" i="29"/>
  <c r="AX882" i="29"/>
  <c r="C882" i="29"/>
  <c r="AE882" i="29" s="1"/>
  <c r="AQ882" i="29"/>
  <c r="AY882" i="29"/>
  <c r="AU882" i="29"/>
  <c r="AC883" i="29"/>
  <c r="AV882" i="29"/>
  <c r="AZ882" i="29"/>
  <c r="BA882" i="29"/>
  <c r="AN882" i="29"/>
  <c r="BB882" i="29"/>
  <c r="AR882" i="29"/>
  <c r="BC882" i="29"/>
  <c r="AS882" i="29"/>
  <c r="AF882" i="29"/>
  <c r="D882" i="29" s="1"/>
  <c r="AT882" i="29"/>
  <c r="BK880" i="29"/>
  <c r="AA880" i="29" s="1"/>
  <c r="BU880" i="29" s="1"/>
  <c r="AI881" i="29"/>
  <c r="M881" i="29" s="1"/>
  <c r="BP879" i="29"/>
  <c r="BS879" i="29"/>
  <c r="BT879" i="29"/>
  <c r="AF881" i="29"/>
  <c r="D881" i="29" s="1"/>
  <c r="BL879" i="29"/>
  <c r="Z879" i="29"/>
  <c r="BQ879" i="29"/>
  <c r="AM881" i="29"/>
  <c r="Y881" i="29" s="1"/>
  <c r="AH881" i="29"/>
  <c r="J881" i="29" s="1"/>
  <c r="AL881" i="29"/>
  <c r="V881" i="29" s="1"/>
  <c r="BE880" i="29"/>
  <c r="I880" i="29" s="1"/>
  <c r="H880" i="29" s="1"/>
  <c r="BO879" i="29"/>
  <c r="AK881" i="29"/>
  <c r="S881" i="29" s="1"/>
  <c r="BJ880" i="29"/>
  <c r="X880" i="29" s="1"/>
  <c r="W880" i="29" s="1"/>
  <c r="BF880" i="29"/>
  <c r="L880" i="29" s="1"/>
  <c r="K880" i="29" s="1"/>
  <c r="BP880" i="29"/>
  <c r="BI880" i="29"/>
  <c r="U880" i="29" s="1"/>
  <c r="T880" i="29" s="1"/>
  <c r="AB878" i="29"/>
  <c r="BR879" i="29"/>
  <c r="BG880" i="29"/>
  <c r="O880" i="29" s="1"/>
  <c r="N880" i="29" s="1"/>
  <c r="BQ287" i="29"/>
  <c r="BR288" i="29"/>
  <c r="BR287" i="29"/>
  <c r="AB286" i="29"/>
  <c r="BN288" i="29"/>
  <c r="AH289" i="29"/>
  <c r="J289" i="29" s="1"/>
  <c r="BF289" i="29" s="1"/>
  <c r="L289" i="29" s="1"/>
  <c r="K289" i="29" s="1"/>
  <c r="BT287" i="29"/>
  <c r="BS287" i="29"/>
  <c r="BU289" i="29"/>
  <c r="Z289" i="29"/>
  <c r="BG288" i="29"/>
  <c r="O288" i="29" s="1"/>
  <c r="N288" i="29" s="1"/>
  <c r="AJ289" i="29"/>
  <c r="P289" i="29" s="1"/>
  <c r="BI288" i="29"/>
  <c r="U288" i="29" s="1"/>
  <c r="T288" i="29" s="1"/>
  <c r="AI289" i="29"/>
  <c r="M289" i="29" s="1"/>
  <c r="AL289" i="29"/>
  <c r="V289" i="29" s="1"/>
  <c r="BF288" i="29"/>
  <c r="L288" i="29" s="1"/>
  <c r="K288" i="29" s="1"/>
  <c r="BO287" i="29"/>
  <c r="Z287" i="29"/>
  <c r="BL287" i="29"/>
  <c r="BK288" i="29"/>
  <c r="AA288" i="29" s="1"/>
  <c r="BU288" i="29" s="1"/>
  <c r="AG289" i="29"/>
  <c r="G289" i="29" s="1"/>
  <c r="AF289" i="29"/>
  <c r="D289" i="29" s="1"/>
  <c r="BA290" i="29"/>
  <c r="AS290" i="29"/>
  <c r="C290" i="29"/>
  <c r="AE290" i="29" s="1"/>
  <c r="AZ290" i="29"/>
  <c r="AR290" i="29"/>
  <c r="B290" i="29"/>
  <c r="AD290" i="29" s="1"/>
  <c r="AK290" i="29" s="1"/>
  <c r="S290" i="29" s="1"/>
  <c r="AY290" i="29"/>
  <c r="AQ290" i="29"/>
  <c r="AW290" i="29"/>
  <c r="AO290" i="29"/>
  <c r="AV290" i="29"/>
  <c r="AN290" i="29"/>
  <c r="AT290" i="29"/>
  <c r="AP290" i="29"/>
  <c r="BC290" i="29"/>
  <c r="BB290" i="29"/>
  <c r="AU290" i="29"/>
  <c r="AC291" i="29"/>
  <c r="AX290" i="29"/>
  <c r="BE288" i="29"/>
  <c r="I288" i="29" s="1"/>
  <c r="H288" i="29" s="1"/>
  <c r="AK289" i="29"/>
  <c r="S289" i="29" s="1"/>
  <c r="BP287" i="29"/>
  <c r="BJ288" i="29"/>
  <c r="X288" i="29" s="1"/>
  <c r="W288" i="29" s="1"/>
  <c r="BS880" i="29" l="1"/>
  <c r="AK882" i="29"/>
  <c r="S882" i="29" s="1"/>
  <c r="BI882" i="29" s="1"/>
  <c r="U882" i="29" s="1"/>
  <c r="T882" i="29" s="1"/>
  <c r="AJ882" i="29"/>
  <c r="P882" i="29" s="1"/>
  <c r="AM882" i="29"/>
  <c r="Y882" i="29" s="1"/>
  <c r="BK882" i="29" s="1"/>
  <c r="AA882" i="29" s="1"/>
  <c r="AB879" i="29"/>
  <c r="BO880" i="29"/>
  <c r="BF882" i="29"/>
  <c r="L882" i="29" s="1"/>
  <c r="K882" i="29" s="1"/>
  <c r="BP882" i="29"/>
  <c r="BD882" i="29"/>
  <c r="F882" i="29" s="1"/>
  <c r="E882" i="29" s="1"/>
  <c r="BD881" i="29"/>
  <c r="F881" i="29" s="1"/>
  <c r="E881" i="29" s="1"/>
  <c r="AL882" i="29"/>
  <c r="V882" i="29" s="1"/>
  <c r="AI882" i="29"/>
  <c r="M882" i="29" s="1"/>
  <c r="AG882" i="29"/>
  <c r="G882" i="29" s="1"/>
  <c r="BJ881" i="29"/>
  <c r="X881" i="29" s="1"/>
  <c r="W881" i="29" s="1"/>
  <c r="BR880" i="29"/>
  <c r="BF881" i="29"/>
  <c r="L881" i="29" s="1"/>
  <c r="K881" i="29" s="1"/>
  <c r="BG881" i="29"/>
  <c r="O881" i="29" s="1"/>
  <c r="N881" i="29" s="1"/>
  <c r="B883" i="29"/>
  <c r="AD883" i="29" s="1"/>
  <c r="AI883" i="29" s="1"/>
  <c r="AP883" i="29"/>
  <c r="AX883" i="29"/>
  <c r="C883" i="29"/>
  <c r="AE883" i="29" s="1"/>
  <c r="AQ883" i="29"/>
  <c r="AY883" i="29"/>
  <c r="AR883" i="29"/>
  <c r="AZ883" i="29"/>
  <c r="AC884" i="29"/>
  <c r="AN883" i="29"/>
  <c r="BB883" i="29"/>
  <c r="AO883" i="29"/>
  <c r="BC883" i="29"/>
  <c r="AS883" i="29"/>
  <c r="AT883" i="29"/>
  <c r="AU883" i="29"/>
  <c r="AV883" i="29"/>
  <c r="AW883" i="29"/>
  <c r="BA883" i="29"/>
  <c r="BE881" i="29"/>
  <c r="I881" i="29" s="1"/>
  <c r="H881" i="29" s="1"/>
  <c r="BQ880" i="29"/>
  <c r="BK881" i="29"/>
  <c r="AA881" i="29" s="1"/>
  <c r="BU881" i="29" s="1"/>
  <c r="BT880" i="29"/>
  <c r="BI881" i="29"/>
  <c r="U881" i="29" s="1"/>
  <c r="T881" i="29" s="1"/>
  <c r="BL880" i="29"/>
  <c r="Z880" i="29"/>
  <c r="BH882" i="29"/>
  <c r="R882" i="29" s="1"/>
  <c r="Q882" i="29" s="1"/>
  <c r="BR881" i="29"/>
  <c r="BP288" i="29"/>
  <c r="BP289" i="29"/>
  <c r="BS288" i="29"/>
  <c r="AF290" i="29"/>
  <c r="D290" i="29" s="1"/>
  <c r="AJ290" i="29"/>
  <c r="P290" i="29" s="1"/>
  <c r="BH290" i="29" s="1"/>
  <c r="R290" i="29" s="1"/>
  <c r="Q290" i="29" s="1"/>
  <c r="BT288" i="29"/>
  <c r="AB287" i="29"/>
  <c r="BQ288" i="29"/>
  <c r="BI290" i="29"/>
  <c r="U290" i="29" s="1"/>
  <c r="T290" i="29" s="1"/>
  <c r="BJ289" i="29"/>
  <c r="X289" i="29" s="1"/>
  <c r="W289" i="29" s="1"/>
  <c r="AG290" i="29"/>
  <c r="G290" i="29" s="1"/>
  <c r="BI289" i="29"/>
  <c r="U289" i="29" s="1"/>
  <c r="T289" i="29" s="1"/>
  <c r="AM290" i="29"/>
  <c r="Y290" i="29" s="1"/>
  <c r="BG289" i="29"/>
  <c r="O289" i="29" s="1"/>
  <c r="N289" i="29" s="1"/>
  <c r="AH290" i="29"/>
  <c r="J290" i="29" s="1"/>
  <c r="Z288" i="29"/>
  <c r="BL288" i="29"/>
  <c r="AL290" i="29"/>
  <c r="V290" i="29" s="1"/>
  <c r="BD290" i="29"/>
  <c r="F290" i="29" s="1"/>
  <c r="E290" i="29" s="1"/>
  <c r="BD289" i="29"/>
  <c r="BE289" i="29"/>
  <c r="I289" i="29" s="1"/>
  <c r="H289" i="29" s="1"/>
  <c r="BO288" i="29"/>
  <c r="AI290" i="29"/>
  <c r="M290" i="29" s="1"/>
  <c r="AW291" i="29"/>
  <c r="AO291" i="29"/>
  <c r="AV291" i="29"/>
  <c r="AN291" i="29"/>
  <c r="BC291" i="29"/>
  <c r="AU291" i="29"/>
  <c r="BA291" i="29"/>
  <c r="AS291" i="29"/>
  <c r="C291" i="29"/>
  <c r="AE291" i="29" s="1"/>
  <c r="AZ291" i="29"/>
  <c r="AR291" i="29"/>
  <c r="B291" i="29"/>
  <c r="AD291" i="29" s="1"/>
  <c r="AL291" i="29" s="1"/>
  <c r="V291" i="29" s="1"/>
  <c r="AT291" i="29"/>
  <c r="AQ291" i="29"/>
  <c r="AP291" i="29"/>
  <c r="AC292" i="29"/>
  <c r="BB291" i="29"/>
  <c r="AY291" i="29"/>
  <c r="AX291" i="29"/>
  <c r="BH289" i="29"/>
  <c r="R289" i="29" s="1"/>
  <c r="Q289" i="29" s="1"/>
  <c r="AF883" i="29" l="1"/>
  <c r="D883" i="29" s="1"/>
  <c r="BD883" i="29" s="1"/>
  <c r="F883" i="29" s="1"/>
  <c r="E883" i="29" s="1"/>
  <c r="BO881" i="29"/>
  <c r="AM883" i="29"/>
  <c r="Y883" i="29" s="1"/>
  <c r="M883" i="29"/>
  <c r="AJ883" i="29"/>
  <c r="P883" i="29" s="1"/>
  <c r="BH883" i="29" s="1"/>
  <c r="R883" i="29" s="1"/>
  <c r="Q883" i="29" s="1"/>
  <c r="BQ881" i="29"/>
  <c r="BS882" i="29"/>
  <c r="BG883" i="29"/>
  <c r="O883" i="29" s="1"/>
  <c r="N883" i="29" s="1"/>
  <c r="AG883" i="29"/>
  <c r="G883" i="29" s="1"/>
  <c r="C884" i="29"/>
  <c r="AE884" i="29" s="1"/>
  <c r="AQ884" i="29"/>
  <c r="AY884" i="29"/>
  <c r="AR884" i="29"/>
  <c r="AZ884" i="29"/>
  <c r="AC885" i="29"/>
  <c r="AS884" i="29"/>
  <c r="BA884" i="29"/>
  <c r="AU884" i="29"/>
  <c r="AV884" i="29"/>
  <c r="AW884" i="29"/>
  <c r="AX884" i="29"/>
  <c r="AN884" i="29"/>
  <c r="BB884" i="29"/>
  <c r="B884" i="29"/>
  <c r="AD884" i="29" s="1"/>
  <c r="AH884" i="29" s="1"/>
  <c r="J884" i="29" s="1"/>
  <c r="AO884" i="29"/>
  <c r="BC884" i="29"/>
  <c r="AP884" i="29"/>
  <c r="AT884" i="29"/>
  <c r="BP881" i="29"/>
  <c r="BN881" i="29"/>
  <c r="AH883" i="29"/>
  <c r="J883" i="29" s="1"/>
  <c r="BS881" i="29"/>
  <c r="BN882" i="29"/>
  <c r="BL881" i="29"/>
  <c r="Z881" i="29"/>
  <c r="AL883" i="29"/>
  <c r="V883" i="29" s="1"/>
  <c r="BT881" i="29"/>
  <c r="Z882" i="29"/>
  <c r="BL882" i="29"/>
  <c r="BE882" i="29"/>
  <c r="I882" i="29" s="1"/>
  <c r="H882" i="29" s="1"/>
  <c r="BU882" i="29"/>
  <c r="BR882" i="29"/>
  <c r="AB880" i="29"/>
  <c r="AK883" i="29"/>
  <c r="S883" i="29" s="1"/>
  <c r="BG882" i="29"/>
  <c r="O882" i="29" s="1"/>
  <c r="N882" i="29" s="1"/>
  <c r="BK883" i="29"/>
  <c r="AA883" i="29" s="1"/>
  <c r="BJ882" i="29"/>
  <c r="X882" i="29" s="1"/>
  <c r="W882" i="29" s="1"/>
  <c r="BS290" i="29"/>
  <c r="BQ289" i="29"/>
  <c r="BN290" i="29"/>
  <c r="AG291" i="29"/>
  <c r="G291" i="29" s="1"/>
  <c r="BE291" i="29" s="1"/>
  <c r="I291" i="29" s="1"/>
  <c r="H291" i="29" s="1"/>
  <c r="BS289" i="29"/>
  <c r="AB288" i="29"/>
  <c r="BR289" i="29"/>
  <c r="BR290" i="29"/>
  <c r="BT289" i="29"/>
  <c r="BB292" i="29"/>
  <c r="AT292" i="29"/>
  <c r="C292" i="29"/>
  <c r="AE292" i="29" s="1"/>
  <c r="BA292" i="29"/>
  <c r="AS292" i="29"/>
  <c r="B292" i="29"/>
  <c r="AD292" i="29" s="1"/>
  <c r="AJ292" i="29" s="1"/>
  <c r="AZ292" i="29"/>
  <c r="AR292" i="29"/>
  <c r="AC293" i="29"/>
  <c r="AX292" i="29"/>
  <c r="AP292" i="29"/>
  <c r="AW292" i="29"/>
  <c r="AO292" i="29"/>
  <c r="AV292" i="29"/>
  <c r="AU292" i="29"/>
  <c r="AQ292" i="29"/>
  <c r="BC292" i="29"/>
  <c r="AY292" i="29"/>
  <c r="AN292" i="29"/>
  <c r="BJ290" i="29"/>
  <c r="X290" i="29" s="1"/>
  <c r="W290" i="29" s="1"/>
  <c r="AH291" i="29"/>
  <c r="J291" i="29" s="1"/>
  <c r="BO289" i="29"/>
  <c r="BG290" i="29"/>
  <c r="O290" i="29" s="1"/>
  <c r="N290" i="29" s="1"/>
  <c r="AI291" i="29"/>
  <c r="M291" i="29" s="1"/>
  <c r="BF290" i="29"/>
  <c r="L290" i="29" s="1"/>
  <c r="K290" i="29" s="1"/>
  <c r="BE290" i="29"/>
  <c r="I290" i="29" s="1"/>
  <c r="H290" i="29" s="1"/>
  <c r="BJ291" i="29"/>
  <c r="X291" i="29" s="1"/>
  <c r="W291" i="29" s="1"/>
  <c r="AJ291" i="29"/>
  <c r="P291" i="29" s="1"/>
  <c r="AM291" i="29"/>
  <c r="Y291" i="29" s="1"/>
  <c r="F289" i="29"/>
  <c r="BL289" i="29"/>
  <c r="AK291" i="29"/>
  <c r="S291" i="29" s="1"/>
  <c r="BK290" i="29"/>
  <c r="AA290" i="29" s="1"/>
  <c r="AF291" i="29"/>
  <c r="D291" i="29" s="1"/>
  <c r="BQ883" i="29" l="1"/>
  <c r="AK884" i="29"/>
  <c r="S884" i="29" s="1"/>
  <c r="BN883" i="29"/>
  <c r="BO882" i="29"/>
  <c r="BR883" i="29"/>
  <c r="P292" i="29"/>
  <c r="BF884" i="29"/>
  <c r="L884" i="29" s="1"/>
  <c r="K884" i="29" s="1"/>
  <c r="AB881" i="29"/>
  <c r="AJ884" i="29"/>
  <c r="P884" i="29" s="1"/>
  <c r="AG884" i="29"/>
  <c r="G884" i="29" s="1"/>
  <c r="Z883" i="29"/>
  <c r="BL883" i="29"/>
  <c r="BU883" i="29"/>
  <c r="BQ882" i="29"/>
  <c r="AF884" i="29"/>
  <c r="D884" i="29" s="1"/>
  <c r="AM884" i="29"/>
  <c r="Y884" i="29" s="1"/>
  <c r="AI884" i="29"/>
  <c r="M884" i="29" s="1"/>
  <c r="BI884" i="29"/>
  <c r="U884" i="29" s="1"/>
  <c r="T884" i="29" s="1"/>
  <c r="BI883" i="29"/>
  <c r="U883" i="29" s="1"/>
  <c r="T883" i="29" s="1"/>
  <c r="BF883" i="29"/>
  <c r="L883" i="29" s="1"/>
  <c r="K883" i="29" s="1"/>
  <c r="BP883" i="29"/>
  <c r="AL884" i="29"/>
  <c r="V884" i="29" s="1"/>
  <c r="AR885" i="29"/>
  <c r="AZ885" i="29"/>
  <c r="AC886" i="29"/>
  <c r="AS885" i="29"/>
  <c r="BA885" i="29"/>
  <c r="AT885" i="29"/>
  <c r="BB885" i="29"/>
  <c r="AN885" i="29"/>
  <c r="AY885" i="29"/>
  <c r="B885" i="29"/>
  <c r="AD885" i="29" s="1"/>
  <c r="AK885" i="29" s="1"/>
  <c r="S885" i="29" s="1"/>
  <c r="AO885" i="29"/>
  <c r="BC885" i="29"/>
  <c r="C885" i="29"/>
  <c r="AE885" i="29" s="1"/>
  <c r="AP885" i="29"/>
  <c r="AQ885" i="29"/>
  <c r="AU885" i="29"/>
  <c r="AV885" i="29"/>
  <c r="AW885" i="29"/>
  <c r="AX885" i="29"/>
  <c r="BE883" i="29"/>
  <c r="I883" i="29" s="1"/>
  <c r="H883" i="29" s="1"/>
  <c r="BJ883" i="29"/>
  <c r="X883" i="29" s="1"/>
  <c r="W883" i="29" s="1"/>
  <c r="BT882" i="29"/>
  <c r="AB882" i="29" s="1"/>
  <c r="BP290" i="29"/>
  <c r="BO290" i="29"/>
  <c r="BQ290" i="29"/>
  <c r="AK292" i="29"/>
  <c r="S292" i="29" s="1"/>
  <c r="BI292" i="29" s="1"/>
  <c r="U292" i="29" s="1"/>
  <c r="T292" i="29" s="1"/>
  <c r="AG292" i="29"/>
  <c r="G292" i="29" s="1"/>
  <c r="BT291" i="29"/>
  <c r="AF292" i="29"/>
  <c r="D292" i="29" s="1"/>
  <c r="BH292" i="29"/>
  <c r="R292" i="29" s="1"/>
  <c r="Q292" i="29" s="1"/>
  <c r="AI292" i="29"/>
  <c r="M292" i="29" s="1"/>
  <c r="Z290" i="29"/>
  <c r="BL290" i="29"/>
  <c r="BF291" i="29"/>
  <c r="L291" i="29" s="1"/>
  <c r="K291" i="29" s="1"/>
  <c r="E289" i="29"/>
  <c r="BN289" i="29"/>
  <c r="AB289" i="29" s="1"/>
  <c r="BT290" i="29"/>
  <c r="AL292" i="29"/>
  <c r="V292" i="29" s="1"/>
  <c r="BK291" i="29"/>
  <c r="AA291" i="29" s="1"/>
  <c r="BU291" i="29" s="1"/>
  <c r="BH291" i="29"/>
  <c r="R291" i="29" s="1"/>
  <c r="Q291" i="29" s="1"/>
  <c r="AH292" i="29"/>
  <c r="J292" i="29" s="1"/>
  <c r="BI291" i="29"/>
  <c r="U291" i="29" s="1"/>
  <c r="T291" i="29" s="1"/>
  <c r="BD291" i="29"/>
  <c r="F291" i="29" s="1"/>
  <c r="E291" i="29" s="1"/>
  <c r="BU290" i="29"/>
  <c r="BO291" i="29"/>
  <c r="BG291" i="29"/>
  <c r="O291" i="29" s="1"/>
  <c r="N291" i="29" s="1"/>
  <c r="AM292" i="29"/>
  <c r="Y292" i="29" s="1"/>
  <c r="AC294" i="29"/>
  <c r="AX293" i="29"/>
  <c r="AP293" i="29"/>
  <c r="AW293" i="29"/>
  <c r="AO293" i="29"/>
  <c r="AV293" i="29"/>
  <c r="AN293" i="29"/>
  <c r="BB293" i="29"/>
  <c r="AT293" i="29"/>
  <c r="BA293" i="29"/>
  <c r="AS293" i="29"/>
  <c r="C293" i="29"/>
  <c r="AE293" i="29" s="1"/>
  <c r="AY293" i="29"/>
  <c r="AU293" i="29"/>
  <c r="AR293" i="29"/>
  <c r="B293" i="29"/>
  <c r="AD293" i="29" s="1"/>
  <c r="AM293" i="29" s="1"/>
  <c r="AQ293" i="29"/>
  <c r="BC293" i="29"/>
  <c r="AZ293" i="29"/>
  <c r="BS883" i="29" l="1"/>
  <c r="BO883" i="29"/>
  <c r="AF885" i="29"/>
  <c r="D885" i="29" s="1"/>
  <c r="AJ885" i="29"/>
  <c r="P885" i="29" s="1"/>
  <c r="BR291" i="29"/>
  <c r="AM885" i="29"/>
  <c r="AL885" i="29"/>
  <c r="V885" i="29" s="1"/>
  <c r="AI885" i="29"/>
  <c r="M885" i="29" s="1"/>
  <c r="AG885" i="29"/>
  <c r="G885" i="29" s="1"/>
  <c r="BE885" i="29" s="1"/>
  <c r="I885" i="29" s="1"/>
  <c r="H885" i="29" s="1"/>
  <c r="BI885" i="29"/>
  <c r="U885" i="29" s="1"/>
  <c r="T885" i="29" s="1"/>
  <c r="AS886" i="29"/>
  <c r="BA886" i="29"/>
  <c r="AT886" i="29"/>
  <c r="BB886" i="29"/>
  <c r="AU886" i="29"/>
  <c r="BC886" i="29"/>
  <c r="AR886" i="29"/>
  <c r="AV886" i="29"/>
  <c r="AW886" i="29"/>
  <c r="AX886" i="29"/>
  <c r="AC887" i="29"/>
  <c r="AN886" i="29"/>
  <c r="AY886" i="29"/>
  <c r="B886" i="29"/>
  <c r="AD886" i="29" s="1"/>
  <c r="AI886" i="29" s="1"/>
  <c r="M886" i="29" s="1"/>
  <c r="AO886" i="29"/>
  <c r="AZ886" i="29"/>
  <c r="C886" i="29"/>
  <c r="AE886" i="29" s="1"/>
  <c r="AP886" i="29"/>
  <c r="AQ886" i="29"/>
  <c r="Y885" i="29"/>
  <c r="BS884" i="29"/>
  <c r="BD885" i="29"/>
  <c r="F885" i="29" s="1"/>
  <c r="E885" i="29" s="1"/>
  <c r="BE884" i="29"/>
  <c r="I884" i="29" s="1"/>
  <c r="H884" i="29" s="1"/>
  <c r="BG884" i="29"/>
  <c r="O884" i="29" s="1"/>
  <c r="N884" i="29" s="1"/>
  <c r="BJ884" i="29"/>
  <c r="X884" i="29" s="1"/>
  <c r="W884" i="29" s="1"/>
  <c r="BK884" i="29"/>
  <c r="AA884" i="29" s="1"/>
  <c r="BU884" i="29" s="1"/>
  <c r="BH884" i="29"/>
  <c r="R884" i="29" s="1"/>
  <c r="Q884" i="29" s="1"/>
  <c r="BR884" i="29"/>
  <c r="BD884" i="29"/>
  <c r="F884" i="29" s="1"/>
  <c r="E884" i="29" s="1"/>
  <c r="BT883" i="29"/>
  <c r="AB883" i="29" s="1"/>
  <c r="AH885" i="29"/>
  <c r="J885" i="29" s="1"/>
  <c r="BP884" i="29"/>
  <c r="BR292" i="29"/>
  <c r="AB290" i="29"/>
  <c r="BS292" i="29"/>
  <c r="Y293" i="29"/>
  <c r="BK293" i="29" s="1"/>
  <c r="AA293" i="29" s="1"/>
  <c r="BU293" i="29" s="1"/>
  <c r="BE292" i="29"/>
  <c r="I292" i="29" s="1"/>
  <c r="H292" i="29" s="1"/>
  <c r="BN291" i="29"/>
  <c r="BQ291" i="29"/>
  <c r="BF292" i="29"/>
  <c r="L292" i="29" s="1"/>
  <c r="K292" i="29" s="1"/>
  <c r="AL293" i="29"/>
  <c r="V293" i="29" s="1"/>
  <c r="BJ292" i="29"/>
  <c r="X292" i="29" s="1"/>
  <c r="W292" i="29" s="1"/>
  <c r="BG292" i="29"/>
  <c r="O292" i="29" s="1"/>
  <c r="N292" i="29" s="1"/>
  <c r="AK293" i="29"/>
  <c r="S293" i="29" s="1"/>
  <c r="AG293" i="29"/>
  <c r="G293" i="29" s="1"/>
  <c r="BD292" i="29"/>
  <c r="F292" i="29" s="1"/>
  <c r="E292" i="29" s="1"/>
  <c r="BK292" i="29"/>
  <c r="AA292" i="29" s="1"/>
  <c r="BU292" i="29" s="1"/>
  <c r="AI293" i="29"/>
  <c r="M293" i="29" s="1"/>
  <c r="BP291" i="29"/>
  <c r="AJ293" i="29"/>
  <c r="P293" i="29" s="1"/>
  <c r="AF293" i="29"/>
  <c r="D293" i="29" s="1"/>
  <c r="AH293" i="29"/>
  <c r="J293" i="29" s="1"/>
  <c r="BC294" i="29"/>
  <c r="AU294" i="29"/>
  <c r="BB294" i="29"/>
  <c r="AT294" i="29"/>
  <c r="C294" i="29"/>
  <c r="AE294" i="29" s="1"/>
  <c r="BA294" i="29"/>
  <c r="AS294" i="29"/>
  <c r="B294" i="29"/>
  <c r="AD294" i="29" s="1"/>
  <c r="AM294" i="29" s="1"/>
  <c r="Y294" i="29" s="1"/>
  <c r="BK294" i="29" s="1"/>
  <c r="AA294" i="29" s="1"/>
  <c r="AY294" i="29"/>
  <c r="AQ294" i="29"/>
  <c r="AC295" i="29"/>
  <c r="AX294" i="29"/>
  <c r="AP294" i="29"/>
  <c r="AZ294" i="29"/>
  <c r="AW294" i="29"/>
  <c r="AV294" i="29"/>
  <c r="AO294" i="29"/>
  <c r="AN294" i="29"/>
  <c r="AR294" i="29"/>
  <c r="BS291" i="29"/>
  <c r="Z291" i="29"/>
  <c r="BL291" i="29"/>
  <c r="BT884" i="29" l="1"/>
  <c r="Z293" i="29"/>
  <c r="BN884" i="29"/>
  <c r="AF886" i="29"/>
  <c r="D886" i="29" s="1"/>
  <c r="BO884" i="29"/>
  <c r="BS885" i="29"/>
  <c r="BG886" i="29"/>
  <c r="O886" i="29" s="1"/>
  <c r="N886" i="29" s="1"/>
  <c r="BQ884" i="29"/>
  <c r="BK885" i="29"/>
  <c r="AA885" i="29" s="1"/>
  <c r="AH886" i="29"/>
  <c r="J886" i="29" s="1"/>
  <c r="AL886" i="29"/>
  <c r="V886" i="29" s="1"/>
  <c r="AT887" i="29"/>
  <c r="BB887" i="29"/>
  <c r="AU887" i="29"/>
  <c r="BC887" i="29"/>
  <c r="AN887" i="29"/>
  <c r="AV887" i="29"/>
  <c r="AY887" i="29"/>
  <c r="B887" i="29"/>
  <c r="AD887" i="29" s="1"/>
  <c r="AL887" i="29" s="1"/>
  <c r="AO887" i="29"/>
  <c r="AZ887" i="29"/>
  <c r="C887" i="29"/>
  <c r="AE887" i="29" s="1"/>
  <c r="AP887" i="29"/>
  <c r="BA887" i="29"/>
  <c r="AQ887" i="29"/>
  <c r="AR887" i="29"/>
  <c r="AH887" i="29"/>
  <c r="AS887" i="29"/>
  <c r="AI887" i="29"/>
  <c r="AW887" i="29"/>
  <c r="AC888" i="29"/>
  <c r="AX887" i="29"/>
  <c r="AG886" i="29"/>
  <c r="G886" i="29" s="1"/>
  <c r="BH885" i="29"/>
  <c r="R885" i="29" s="1"/>
  <c r="Q885" i="29" s="1"/>
  <c r="BL884" i="29"/>
  <c r="Z884" i="29"/>
  <c r="AK886" i="29"/>
  <c r="S886" i="29" s="1"/>
  <c r="AJ886" i="29"/>
  <c r="P886" i="29" s="1"/>
  <c r="BF885" i="29"/>
  <c r="L885" i="29" s="1"/>
  <c r="K885" i="29" s="1"/>
  <c r="AM886" i="29"/>
  <c r="Y886" i="29" s="1"/>
  <c r="BO885" i="29"/>
  <c r="BG885" i="29"/>
  <c r="O885" i="29" s="1"/>
  <c r="N885" i="29" s="1"/>
  <c r="BN885" i="29"/>
  <c r="BJ885" i="29"/>
  <c r="X885" i="29" s="1"/>
  <c r="W885" i="29" s="1"/>
  <c r="AB291" i="29"/>
  <c r="BT292" i="29"/>
  <c r="BP292" i="29"/>
  <c r="BN292" i="29"/>
  <c r="BO292" i="29"/>
  <c r="BQ292" i="29"/>
  <c r="BU294" i="29"/>
  <c r="Z294" i="29"/>
  <c r="BF293" i="29"/>
  <c r="L293" i="29" s="1"/>
  <c r="K293" i="29" s="1"/>
  <c r="BD293" i="29"/>
  <c r="AG294" i="29"/>
  <c r="G294" i="29" s="1"/>
  <c r="AI294" i="29"/>
  <c r="M294" i="29" s="1"/>
  <c r="BH293" i="29"/>
  <c r="R293" i="29" s="1"/>
  <c r="Q293" i="29" s="1"/>
  <c r="BE293" i="29"/>
  <c r="I293" i="29" s="1"/>
  <c r="H293" i="29" s="1"/>
  <c r="AF294" i="29"/>
  <c r="D294" i="29" s="1"/>
  <c r="BI293" i="29"/>
  <c r="U293" i="29" s="1"/>
  <c r="T293" i="29" s="1"/>
  <c r="BJ293" i="29"/>
  <c r="X293" i="29" s="1"/>
  <c r="W293" i="29" s="1"/>
  <c r="AL294" i="29"/>
  <c r="V294" i="29" s="1"/>
  <c r="AH294" i="29"/>
  <c r="J294" i="29" s="1"/>
  <c r="BG293" i="29"/>
  <c r="O293" i="29" s="1"/>
  <c r="N293" i="29" s="1"/>
  <c r="AK294" i="29"/>
  <c r="S294" i="29" s="1"/>
  <c r="AJ294" i="29"/>
  <c r="P294" i="29" s="1"/>
  <c r="AZ295" i="29"/>
  <c r="AR295" i="29"/>
  <c r="AY295" i="29"/>
  <c r="AQ295" i="29"/>
  <c r="AC296" i="29"/>
  <c r="AX295" i="29"/>
  <c r="AP295" i="29"/>
  <c r="AV295" i="29"/>
  <c r="AN295" i="29"/>
  <c r="BC295" i="29"/>
  <c r="AU295" i="29"/>
  <c r="BB295" i="29"/>
  <c r="BA295" i="29"/>
  <c r="AW295" i="29"/>
  <c r="AS295" i="29"/>
  <c r="AO295" i="29"/>
  <c r="AT295" i="29"/>
  <c r="B295" i="29"/>
  <c r="AD295" i="29" s="1"/>
  <c r="AH295" i="29" s="1"/>
  <c r="J295" i="29" s="1"/>
  <c r="C295" i="29"/>
  <c r="AE295" i="29" s="1"/>
  <c r="Z292" i="29"/>
  <c r="BL292" i="29"/>
  <c r="BQ886" i="29" l="1"/>
  <c r="AB884" i="29"/>
  <c r="AJ887" i="29"/>
  <c r="P887" i="29" s="1"/>
  <c r="AF887" i="29"/>
  <c r="D887" i="29" s="1"/>
  <c r="BQ885" i="29"/>
  <c r="BR885" i="29"/>
  <c r="V887" i="29"/>
  <c r="BJ887" i="29" s="1"/>
  <c r="X887" i="29" s="1"/>
  <c r="AK887" i="29"/>
  <c r="S887" i="29" s="1"/>
  <c r="BI887" i="29" s="1"/>
  <c r="U887" i="29" s="1"/>
  <c r="T887" i="29" s="1"/>
  <c r="BJ886" i="29"/>
  <c r="X886" i="29" s="1"/>
  <c r="W886" i="29" s="1"/>
  <c r="BF886" i="29"/>
  <c r="L886" i="29" s="1"/>
  <c r="K886" i="29" s="1"/>
  <c r="BP886" i="29"/>
  <c r="M887" i="29"/>
  <c r="J887" i="29"/>
  <c r="Z885" i="29"/>
  <c r="BL885" i="29"/>
  <c r="BH886" i="29"/>
  <c r="R886" i="29" s="1"/>
  <c r="Q886" i="29" s="1"/>
  <c r="BE886" i="29"/>
  <c r="I886" i="29" s="1"/>
  <c r="H886" i="29" s="1"/>
  <c r="AM887" i="29"/>
  <c r="Y887" i="29" s="1"/>
  <c r="BU885" i="29"/>
  <c r="BK886" i="29"/>
  <c r="AA886" i="29" s="1"/>
  <c r="BU886" i="29" s="1"/>
  <c r="BT885" i="29"/>
  <c r="BP885" i="29"/>
  <c r="AG887" i="29"/>
  <c r="G887" i="29" s="1"/>
  <c r="BI886" i="29"/>
  <c r="U886" i="29" s="1"/>
  <c r="T886" i="29" s="1"/>
  <c r="AU888" i="29"/>
  <c r="BC888" i="29"/>
  <c r="AN888" i="29"/>
  <c r="AV888" i="29"/>
  <c r="AO888" i="29"/>
  <c r="AW888" i="29"/>
  <c r="AR888" i="29"/>
  <c r="AS888" i="29"/>
  <c r="AT888" i="29"/>
  <c r="AX888" i="29"/>
  <c r="AC889" i="29"/>
  <c r="AY888" i="29"/>
  <c r="B888" i="29"/>
  <c r="AD888" i="29" s="1"/>
  <c r="AG888" i="29" s="1"/>
  <c r="G888" i="29" s="1"/>
  <c r="AZ888" i="29"/>
  <c r="C888" i="29"/>
  <c r="AE888" i="29" s="1"/>
  <c r="AP888" i="29"/>
  <c r="BA888" i="29"/>
  <c r="AQ888" i="29"/>
  <c r="BB888" i="29"/>
  <c r="BH887" i="29"/>
  <c r="R887" i="29" s="1"/>
  <c r="Q887" i="29" s="1"/>
  <c r="BD886" i="29"/>
  <c r="F886" i="29" s="1"/>
  <c r="E886" i="29" s="1"/>
  <c r="AB292" i="29"/>
  <c r="BS293" i="29"/>
  <c r="AK295" i="29"/>
  <c r="S295" i="29" s="1"/>
  <c r="BI295" i="29" s="1"/>
  <c r="U295" i="29" s="1"/>
  <c r="T295" i="29" s="1"/>
  <c r="AL295" i="29"/>
  <c r="V295" i="29" s="1"/>
  <c r="BQ293" i="29"/>
  <c r="BO293" i="29"/>
  <c r="AF295" i="29"/>
  <c r="D295" i="29" s="1"/>
  <c r="BD295" i="29" s="1"/>
  <c r="F295" i="29" s="1"/>
  <c r="E295" i="29" s="1"/>
  <c r="AJ295" i="29"/>
  <c r="P295" i="29" s="1"/>
  <c r="BH295" i="29" s="1"/>
  <c r="R295" i="29" s="1"/>
  <c r="Q295" i="29" s="1"/>
  <c r="BR293" i="29"/>
  <c r="BP293" i="29"/>
  <c r="AM295" i="29"/>
  <c r="Y295" i="29" s="1"/>
  <c r="BK295" i="29" s="1"/>
  <c r="AA295" i="29" s="1"/>
  <c r="BU295" i="29" s="1"/>
  <c r="AI295" i="29"/>
  <c r="M295" i="29" s="1"/>
  <c r="BG295" i="29" s="1"/>
  <c r="O295" i="29" s="1"/>
  <c r="N295" i="29" s="1"/>
  <c r="AG295" i="29"/>
  <c r="G295" i="29" s="1"/>
  <c r="BE295" i="29" s="1"/>
  <c r="I295" i="29" s="1"/>
  <c r="H295" i="29" s="1"/>
  <c r="BF295" i="29"/>
  <c r="L295" i="29" s="1"/>
  <c r="K295" i="29" s="1"/>
  <c r="BE294" i="29"/>
  <c r="I294" i="29" s="1"/>
  <c r="H294" i="29" s="1"/>
  <c r="BI294" i="29"/>
  <c r="U294" i="29" s="1"/>
  <c r="T294" i="29" s="1"/>
  <c r="AW296" i="29"/>
  <c r="AO296" i="29"/>
  <c r="AV296" i="29"/>
  <c r="AN296" i="29"/>
  <c r="BC296" i="29"/>
  <c r="AU296" i="29"/>
  <c r="BA296" i="29"/>
  <c r="AS296" i="29"/>
  <c r="B296" i="29"/>
  <c r="AD296" i="29" s="1"/>
  <c r="AK296" i="29" s="1"/>
  <c r="AZ296" i="29"/>
  <c r="AR296" i="29"/>
  <c r="AC297" i="29"/>
  <c r="BB296" i="29"/>
  <c r="AY296" i="29"/>
  <c r="AT296" i="29"/>
  <c r="AQ296" i="29"/>
  <c r="AP296" i="29"/>
  <c r="C296" i="29"/>
  <c r="AE296" i="29" s="1"/>
  <c r="AX296" i="29"/>
  <c r="BF294" i="29"/>
  <c r="L294" i="29" s="1"/>
  <c r="K294" i="29" s="1"/>
  <c r="BD294" i="29"/>
  <c r="BJ294" i="29"/>
  <c r="X294" i="29" s="1"/>
  <c r="W294" i="29" s="1"/>
  <c r="BH294" i="29"/>
  <c r="R294" i="29" s="1"/>
  <c r="Q294" i="29" s="1"/>
  <c r="BT293" i="29"/>
  <c r="F293" i="29"/>
  <c r="BL293" i="29"/>
  <c r="BG294" i="29"/>
  <c r="O294" i="29" s="1"/>
  <c r="N294" i="29" s="1"/>
  <c r="AB885" i="29" l="1"/>
  <c r="W887" i="29"/>
  <c r="BT887" i="29"/>
  <c r="BR886" i="29"/>
  <c r="BN886" i="29"/>
  <c r="BE888" i="29"/>
  <c r="I888" i="29" s="1"/>
  <c r="H888" i="29" s="1"/>
  <c r="BK887" i="29"/>
  <c r="AA887" i="29" s="1"/>
  <c r="BU887" i="29" s="1"/>
  <c r="BG887" i="29"/>
  <c r="O887" i="29" s="1"/>
  <c r="N887" i="29" s="1"/>
  <c r="BS887" i="29"/>
  <c r="BE887" i="29"/>
  <c r="I887" i="29" s="1"/>
  <c r="H887" i="29" s="1"/>
  <c r="BO886" i="29"/>
  <c r="AF888" i="29"/>
  <c r="D888" i="29" s="1"/>
  <c r="AH888" i="29"/>
  <c r="J888" i="29" s="1"/>
  <c r="BT886" i="29"/>
  <c r="AL888" i="29"/>
  <c r="V888" i="29" s="1"/>
  <c r="AK888" i="29"/>
  <c r="S888" i="29" s="1"/>
  <c r="AI888" i="29"/>
  <c r="M888" i="29" s="1"/>
  <c r="AN889" i="29"/>
  <c r="AV889" i="29"/>
  <c r="AO889" i="29"/>
  <c r="AW889" i="29"/>
  <c r="B889" i="29"/>
  <c r="AD889" i="29" s="1"/>
  <c r="AF889" i="29" s="1"/>
  <c r="AP889" i="29"/>
  <c r="AX889" i="29"/>
  <c r="AY889" i="29"/>
  <c r="AZ889" i="29"/>
  <c r="C889" i="29"/>
  <c r="AE889" i="29" s="1"/>
  <c r="BA889" i="29"/>
  <c r="AQ889" i="29"/>
  <c r="BB889" i="29"/>
  <c r="AR889" i="29"/>
  <c r="BC889" i="29"/>
  <c r="AS889" i="29"/>
  <c r="AT889" i="29"/>
  <c r="AU889" i="29"/>
  <c r="AC890" i="29"/>
  <c r="AM888" i="29"/>
  <c r="Y888" i="29" s="1"/>
  <c r="BD887" i="29"/>
  <c r="F887" i="29" s="1"/>
  <c r="E887" i="29" s="1"/>
  <c r="BR887" i="29"/>
  <c r="BS886" i="29"/>
  <c r="BL886" i="29"/>
  <c r="Z886" i="29"/>
  <c r="AJ888" i="29"/>
  <c r="P888" i="29" s="1"/>
  <c r="BF887" i="29"/>
  <c r="L887" i="29" s="1"/>
  <c r="K887" i="29" s="1"/>
  <c r="BN295" i="29"/>
  <c r="BT294" i="29"/>
  <c r="BS294" i="29"/>
  <c r="S296" i="29"/>
  <c r="BI296" i="29" s="1"/>
  <c r="U296" i="29" s="1"/>
  <c r="T296" i="29" s="1"/>
  <c r="BS295" i="29"/>
  <c r="BP295" i="29"/>
  <c r="BO295" i="29"/>
  <c r="BQ294" i="29"/>
  <c r="BR294" i="29"/>
  <c r="AG296" i="29"/>
  <c r="G296" i="29" s="1"/>
  <c r="BQ295" i="29"/>
  <c r="BR295" i="29"/>
  <c r="E293" i="29"/>
  <c r="BN293" i="29"/>
  <c r="AB293" i="29" s="1"/>
  <c r="F294" i="29"/>
  <c r="BL294" i="29"/>
  <c r="BP294" i="29"/>
  <c r="AF296" i="29"/>
  <c r="D296" i="29" s="1"/>
  <c r="BO294" i="29"/>
  <c r="AL296" i="29"/>
  <c r="V296" i="29" s="1"/>
  <c r="AH296" i="29"/>
  <c r="J296" i="29" s="1"/>
  <c r="Z295" i="29"/>
  <c r="BL295" i="29"/>
  <c r="AJ296" i="29"/>
  <c r="P296" i="29" s="1"/>
  <c r="AI296" i="29"/>
  <c r="M296" i="29" s="1"/>
  <c r="BA297" i="29"/>
  <c r="AS297" i="29"/>
  <c r="C297" i="29"/>
  <c r="AE297" i="29" s="1"/>
  <c r="AZ297" i="29"/>
  <c r="AR297" i="29"/>
  <c r="B297" i="29"/>
  <c r="AD297" i="29" s="1"/>
  <c r="AJ297" i="29" s="1"/>
  <c r="AY297" i="29"/>
  <c r="AQ297" i="29"/>
  <c r="AW297" i="29"/>
  <c r="AO297" i="29"/>
  <c r="AV297" i="29"/>
  <c r="AN297" i="29"/>
  <c r="AC298" i="29"/>
  <c r="BC297" i="29"/>
  <c r="BB297" i="29"/>
  <c r="AU297" i="29"/>
  <c r="AT297" i="29"/>
  <c r="AX297" i="29"/>
  <c r="AP297" i="29"/>
  <c r="AM296" i="29"/>
  <c r="Y296" i="29" s="1"/>
  <c r="BK296" i="29" s="1"/>
  <c r="AA296" i="29" s="1"/>
  <c r="BJ295" i="29"/>
  <c r="X295" i="29" s="1"/>
  <c r="W295" i="29" s="1"/>
  <c r="AB886" i="29" l="1"/>
  <c r="BO887" i="29"/>
  <c r="BN887" i="29"/>
  <c r="D889" i="29"/>
  <c r="BO888" i="29"/>
  <c r="P297" i="29"/>
  <c r="BD889" i="29"/>
  <c r="F889" i="29" s="1"/>
  <c r="E889" i="29" s="1"/>
  <c r="AM889" i="29"/>
  <c r="Y889" i="29" s="1"/>
  <c r="AH889" i="29"/>
  <c r="J889" i="29" s="1"/>
  <c r="BG888" i="29"/>
  <c r="O888" i="29" s="1"/>
  <c r="N888" i="29" s="1"/>
  <c r="BI888" i="29"/>
  <c r="U888" i="29" s="1"/>
  <c r="T888" i="29" s="1"/>
  <c r="BJ888" i="29"/>
  <c r="X888" i="29" s="1"/>
  <c r="W888" i="29" s="1"/>
  <c r="AL889" i="29"/>
  <c r="V889" i="29" s="1"/>
  <c r="BQ887" i="29"/>
  <c r="BP887" i="29"/>
  <c r="AG889" i="29"/>
  <c r="G889" i="29" s="1"/>
  <c r="BF888" i="29"/>
  <c r="L888" i="29" s="1"/>
  <c r="K888" i="29" s="1"/>
  <c r="AI889" i="29"/>
  <c r="M889" i="29" s="1"/>
  <c r="BD888" i="29"/>
  <c r="F888" i="29" s="1"/>
  <c r="E888" i="29" s="1"/>
  <c r="BL887" i="29"/>
  <c r="Z887" i="29"/>
  <c r="BK888" i="29"/>
  <c r="AA888" i="29" s="1"/>
  <c r="BU888" i="29" s="1"/>
  <c r="AJ889" i="29"/>
  <c r="P889" i="29" s="1"/>
  <c r="AK889" i="29"/>
  <c r="S889" i="29" s="1"/>
  <c r="AO890" i="29"/>
  <c r="B890" i="29"/>
  <c r="AD890" i="29" s="1"/>
  <c r="AG890" i="29" s="1"/>
  <c r="G890" i="29" s="1"/>
  <c r="AP890" i="29"/>
  <c r="AX890" i="29"/>
  <c r="C890" i="29"/>
  <c r="AE890" i="29" s="1"/>
  <c r="AQ890" i="29"/>
  <c r="AY890" i="29"/>
  <c r="AR890" i="29"/>
  <c r="BB890" i="29"/>
  <c r="AS890" i="29"/>
  <c r="BC890" i="29"/>
  <c r="AT890" i="29"/>
  <c r="AC891" i="29"/>
  <c r="AU890" i="29"/>
  <c r="AV890" i="29"/>
  <c r="AW890" i="29"/>
  <c r="AZ890" i="29"/>
  <c r="AN890" i="29"/>
  <c r="BA890" i="29"/>
  <c r="BH888" i="29"/>
  <c r="R888" i="29" s="1"/>
  <c r="Q888" i="29" s="1"/>
  <c r="BT295" i="29"/>
  <c r="AB295" i="29" s="1"/>
  <c r="BS296" i="29"/>
  <c r="AH297" i="29"/>
  <c r="J297" i="29" s="1"/>
  <c r="BF296" i="29"/>
  <c r="L296" i="29" s="1"/>
  <c r="K296" i="29" s="1"/>
  <c r="BU296" i="29"/>
  <c r="Z296" i="29"/>
  <c r="BJ296" i="29"/>
  <c r="X296" i="29" s="1"/>
  <c r="W296" i="29" s="1"/>
  <c r="BH297" i="29"/>
  <c r="R297" i="29" s="1"/>
  <c r="Q297" i="29" s="1"/>
  <c r="AG297" i="29"/>
  <c r="G297" i="29" s="1"/>
  <c r="AL297" i="29"/>
  <c r="V297" i="29" s="1"/>
  <c r="E294" i="29"/>
  <c r="BN294" i="29"/>
  <c r="AB294" i="29" s="1"/>
  <c r="BD296" i="29"/>
  <c r="F296" i="29" s="1"/>
  <c r="E296" i="29" s="1"/>
  <c r="BE296" i="29"/>
  <c r="I296" i="29" s="1"/>
  <c r="H296" i="29" s="1"/>
  <c r="AK297" i="29"/>
  <c r="S297" i="29" s="1"/>
  <c r="AM297" i="29"/>
  <c r="Y297" i="29" s="1"/>
  <c r="BG296" i="29"/>
  <c r="O296" i="29" s="1"/>
  <c r="N296" i="29" s="1"/>
  <c r="AI297" i="29"/>
  <c r="M297" i="29" s="1"/>
  <c r="AC299" i="29"/>
  <c r="AX298" i="29"/>
  <c r="AP298" i="29"/>
  <c r="AW298" i="29"/>
  <c r="AO298" i="29"/>
  <c r="AV298" i="29"/>
  <c r="AN298" i="29"/>
  <c r="BB298" i="29"/>
  <c r="AT298" i="29"/>
  <c r="C298" i="29"/>
  <c r="AE298" i="29" s="1"/>
  <c r="BA298" i="29"/>
  <c r="AS298" i="29"/>
  <c r="B298" i="29"/>
  <c r="AD298" i="29" s="1"/>
  <c r="AJ298" i="29" s="1"/>
  <c r="BC298" i="29"/>
  <c r="AY298" i="29"/>
  <c r="AU298" i="29"/>
  <c r="AZ298" i="29"/>
  <c r="AR298" i="29"/>
  <c r="AQ298" i="29"/>
  <c r="AF297" i="29"/>
  <c r="D297" i="29" s="1"/>
  <c r="BH296" i="29"/>
  <c r="R296" i="29" s="1"/>
  <c r="Q296" i="29" s="1"/>
  <c r="BN889" i="29" l="1"/>
  <c r="AB887" i="29"/>
  <c r="AI890" i="29"/>
  <c r="M890" i="29" s="1"/>
  <c r="AF890" i="29"/>
  <c r="D890" i="29" s="1"/>
  <c r="BD890" i="29" s="1"/>
  <c r="F890" i="29" s="1"/>
  <c r="E890" i="29" s="1"/>
  <c r="AM890" i="29"/>
  <c r="Y890" i="29" s="1"/>
  <c r="BR297" i="29"/>
  <c r="AL890" i="29"/>
  <c r="V890" i="29" s="1"/>
  <c r="BJ890" i="29" s="1"/>
  <c r="X890" i="29" s="1"/>
  <c r="W890" i="29" s="1"/>
  <c r="BQ888" i="29"/>
  <c r="AJ890" i="29"/>
  <c r="P890" i="29" s="1"/>
  <c r="BH890" i="29" s="1"/>
  <c r="R890" i="29" s="1"/>
  <c r="Q890" i="29" s="1"/>
  <c r="BE890" i="29"/>
  <c r="I890" i="29" s="1"/>
  <c r="H890" i="29" s="1"/>
  <c r="BL888" i="29"/>
  <c r="Z888" i="29"/>
  <c r="BE889" i="29"/>
  <c r="I889" i="29" s="1"/>
  <c r="H889" i="29" s="1"/>
  <c r="BS888" i="29"/>
  <c r="BR888" i="29"/>
  <c r="AK890" i="29"/>
  <c r="S890" i="29" s="1"/>
  <c r="AH890" i="29"/>
  <c r="J890" i="29" s="1"/>
  <c r="BN888" i="29"/>
  <c r="BF889" i="29"/>
  <c r="L889" i="29" s="1"/>
  <c r="K889" i="29" s="1"/>
  <c r="C891" i="29"/>
  <c r="AE891" i="29" s="1"/>
  <c r="AQ891" i="29"/>
  <c r="AY891" i="29"/>
  <c r="AR891" i="29"/>
  <c r="AZ891" i="29"/>
  <c r="AU891" i="29"/>
  <c r="AV891" i="29"/>
  <c r="AW891" i="29"/>
  <c r="AN891" i="29"/>
  <c r="AX891" i="29"/>
  <c r="AO891" i="29"/>
  <c r="BA891" i="29"/>
  <c r="AP891" i="29"/>
  <c r="BB891" i="29"/>
  <c r="AS891" i="29"/>
  <c r="BC891" i="29"/>
  <c r="AC892" i="29"/>
  <c r="B891" i="29"/>
  <c r="AD891" i="29" s="1"/>
  <c r="AK891" i="29" s="1"/>
  <c r="S891" i="29" s="1"/>
  <c r="AT891" i="29"/>
  <c r="BJ889" i="29"/>
  <c r="X889" i="29" s="1"/>
  <c r="W889" i="29" s="1"/>
  <c r="BK889" i="29"/>
  <c r="AA889" i="29" s="1"/>
  <c r="BU889" i="29" s="1"/>
  <c r="BK890" i="29"/>
  <c r="AA890" i="29" s="1"/>
  <c r="BG890" i="29"/>
  <c r="O890" i="29" s="1"/>
  <c r="N890" i="29" s="1"/>
  <c r="BI889" i="29"/>
  <c r="U889" i="29" s="1"/>
  <c r="T889" i="29" s="1"/>
  <c r="BG889" i="29"/>
  <c r="O889" i="29" s="1"/>
  <c r="N889" i="29" s="1"/>
  <c r="BH889" i="29"/>
  <c r="R889" i="29" s="1"/>
  <c r="Q889" i="29" s="1"/>
  <c r="BP888" i="29"/>
  <c r="BT888" i="29"/>
  <c r="BQ296" i="29"/>
  <c r="P298" i="29"/>
  <c r="BH298" i="29" s="1"/>
  <c r="R298" i="29" s="1"/>
  <c r="Q298" i="29" s="1"/>
  <c r="BO296" i="29"/>
  <c r="BN296" i="29"/>
  <c r="BT296" i="29"/>
  <c r="BR296" i="29"/>
  <c r="AG298" i="29"/>
  <c r="G298" i="29" s="1"/>
  <c r="BE298" i="29" s="1"/>
  <c r="I298" i="29" s="1"/>
  <c r="H298" i="29" s="1"/>
  <c r="AK298" i="29"/>
  <c r="S298" i="29" s="1"/>
  <c r="BI298" i="29" s="1"/>
  <c r="U298" i="29" s="1"/>
  <c r="T298" i="29" s="1"/>
  <c r="BG297" i="29"/>
  <c r="O297" i="29" s="1"/>
  <c r="N297" i="29" s="1"/>
  <c r="BC299" i="29"/>
  <c r="AU299" i="29"/>
  <c r="BB299" i="29"/>
  <c r="AT299" i="29"/>
  <c r="C299" i="29"/>
  <c r="AE299" i="29" s="1"/>
  <c r="BA299" i="29"/>
  <c r="AS299" i="29"/>
  <c r="B299" i="29"/>
  <c r="AD299" i="29" s="1"/>
  <c r="AF299" i="29" s="1"/>
  <c r="D299" i="29" s="1"/>
  <c r="AY299" i="29"/>
  <c r="AQ299" i="29"/>
  <c r="AC300" i="29"/>
  <c r="AX299" i="29"/>
  <c r="AP299" i="29"/>
  <c r="AO299" i="29"/>
  <c r="AN299" i="29"/>
  <c r="AZ299" i="29"/>
  <c r="AW299" i="29"/>
  <c r="AR299" i="29"/>
  <c r="AV299" i="29"/>
  <c r="BL296" i="29"/>
  <c r="AM298" i="29"/>
  <c r="Y298" i="29" s="1"/>
  <c r="AH298" i="29"/>
  <c r="J298" i="29" s="1"/>
  <c r="BK297" i="29"/>
  <c r="AA297" i="29" s="1"/>
  <c r="BU297" i="29" s="1"/>
  <c r="BJ297" i="29"/>
  <c r="X297" i="29" s="1"/>
  <c r="W297" i="29" s="1"/>
  <c r="AI298" i="29"/>
  <c r="M298" i="29" s="1"/>
  <c r="AF298" i="29"/>
  <c r="D298" i="29" s="1"/>
  <c r="BI297" i="29"/>
  <c r="U297" i="29" s="1"/>
  <c r="T297" i="29" s="1"/>
  <c r="BE297" i="29"/>
  <c r="I297" i="29" s="1"/>
  <c r="H297" i="29" s="1"/>
  <c r="BP296" i="29"/>
  <c r="BD297" i="29"/>
  <c r="F297" i="29" s="1"/>
  <c r="E297" i="29" s="1"/>
  <c r="AL298" i="29"/>
  <c r="V298" i="29" s="1"/>
  <c r="BF297" i="29"/>
  <c r="L297" i="29" s="1"/>
  <c r="K297" i="29" s="1"/>
  <c r="BR889" i="29" l="1"/>
  <c r="BQ889" i="29"/>
  <c r="BQ890" i="29"/>
  <c r="AB296" i="29"/>
  <c r="BN890" i="29"/>
  <c r="BT889" i="29"/>
  <c r="BI891" i="29"/>
  <c r="U891" i="29" s="1"/>
  <c r="T891" i="29" s="1"/>
  <c r="BL889" i="29"/>
  <c r="Z889" i="29"/>
  <c r="BO889" i="29"/>
  <c r="AB888" i="29"/>
  <c r="AJ891" i="29"/>
  <c r="P891" i="29" s="1"/>
  <c r="AG891" i="29"/>
  <c r="G891" i="29" s="1"/>
  <c r="BS889" i="29"/>
  <c r="AM891" i="29"/>
  <c r="Y891" i="29" s="1"/>
  <c r="BR890" i="29"/>
  <c r="BF890" i="29"/>
  <c r="L890" i="29" s="1"/>
  <c r="K890" i="29" s="1"/>
  <c r="BP890" i="29"/>
  <c r="AH891" i="29"/>
  <c r="J891" i="29" s="1"/>
  <c r="AF891" i="29"/>
  <c r="D891" i="29" s="1"/>
  <c r="AL891" i="29"/>
  <c r="V891" i="29" s="1"/>
  <c r="AI891" i="29"/>
  <c r="M891" i="29" s="1"/>
  <c r="BI890" i="29"/>
  <c r="U890" i="29" s="1"/>
  <c r="T890" i="29" s="1"/>
  <c r="BT890" i="29"/>
  <c r="Z890" i="29"/>
  <c r="BL890" i="29"/>
  <c r="BU890" i="29"/>
  <c r="AU892" i="29"/>
  <c r="BC892" i="29"/>
  <c r="AN892" i="29"/>
  <c r="AV892" i="29"/>
  <c r="AO892" i="29"/>
  <c r="AW892" i="29"/>
  <c r="AP892" i="29"/>
  <c r="AX892" i="29"/>
  <c r="B892" i="29"/>
  <c r="AD892" i="29" s="1"/>
  <c r="AM892" i="29" s="1"/>
  <c r="AQ892" i="29"/>
  <c r="AY892" i="29"/>
  <c r="C892" i="29"/>
  <c r="AE892" i="29" s="1"/>
  <c r="AR892" i="29"/>
  <c r="AZ892" i="29"/>
  <c r="AC893" i="29"/>
  <c r="AS892" i="29"/>
  <c r="BA892" i="29"/>
  <c r="AT892" i="29"/>
  <c r="BB892" i="29"/>
  <c r="BP889" i="29"/>
  <c r="BO890" i="29"/>
  <c r="AM299" i="29"/>
  <c r="AL299" i="29"/>
  <c r="V299" i="29" s="1"/>
  <c r="BO297" i="29"/>
  <c r="BT297" i="29"/>
  <c r="BS298" i="29"/>
  <c r="BN297" i="29"/>
  <c r="BQ297" i="29"/>
  <c r="AI299" i="29"/>
  <c r="M299" i="29" s="1"/>
  <c r="BG299" i="29" s="1"/>
  <c r="O299" i="29" s="1"/>
  <c r="N299" i="29" s="1"/>
  <c r="BP297" i="29"/>
  <c r="BS297" i="29"/>
  <c r="AJ299" i="29"/>
  <c r="P299" i="29" s="1"/>
  <c r="AZ300" i="29"/>
  <c r="AR300" i="29"/>
  <c r="AY300" i="29"/>
  <c r="AQ300" i="29"/>
  <c r="AC301" i="29"/>
  <c r="AX300" i="29"/>
  <c r="AP300" i="29"/>
  <c r="AV300" i="29"/>
  <c r="AN300" i="29"/>
  <c r="BC300" i="29"/>
  <c r="AU300" i="29"/>
  <c r="AS300" i="29"/>
  <c r="AO300" i="29"/>
  <c r="C300" i="29"/>
  <c r="AE300" i="29" s="1"/>
  <c r="BB300" i="29"/>
  <c r="BA300" i="29"/>
  <c r="AW300" i="29"/>
  <c r="AT300" i="29"/>
  <c r="B300" i="29"/>
  <c r="AD300" i="29" s="1"/>
  <c r="AH300" i="29" s="1"/>
  <c r="J300" i="29" s="1"/>
  <c r="BL297" i="29"/>
  <c r="Z297" i="29"/>
  <c r="BJ298" i="29"/>
  <c r="X298" i="29" s="1"/>
  <c r="W298" i="29" s="1"/>
  <c r="BD298" i="29"/>
  <c r="F298" i="29" s="1"/>
  <c r="E298" i="29" s="1"/>
  <c r="BR298" i="29"/>
  <c r="AK299" i="29"/>
  <c r="S299" i="29" s="1"/>
  <c r="BG298" i="29"/>
  <c r="O298" i="29" s="1"/>
  <c r="N298" i="29" s="1"/>
  <c r="BD299" i="29"/>
  <c r="F299" i="29" s="1"/>
  <c r="E299" i="29" s="1"/>
  <c r="BO298" i="29"/>
  <c r="BF298" i="29"/>
  <c r="L298" i="29" s="1"/>
  <c r="K298" i="29" s="1"/>
  <c r="AH299" i="29"/>
  <c r="J299" i="29" s="1"/>
  <c r="Y299" i="29"/>
  <c r="BK299" i="29" s="1"/>
  <c r="AA299" i="29" s="1"/>
  <c r="BK298" i="29"/>
  <c r="AA298" i="29" s="1"/>
  <c r="BU298" i="29" s="1"/>
  <c r="AG299" i="29"/>
  <c r="G299" i="29" s="1"/>
  <c r="AG892" i="29" l="1"/>
  <c r="G892" i="29" s="1"/>
  <c r="BE892" i="29" s="1"/>
  <c r="I892" i="29" s="1"/>
  <c r="H892" i="29" s="1"/>
  <c r="BS890" i="29"/>
  <c r="AB890" i="29"/>
  <c r="Y892" i="29"/>
  <c r="BK892" i="29"/>
  <c r="AA892" i="29" s="1"/>
  <c r="BU892" i="29" s="1"/>
  <c r="BJ891" i="29"/>
  <c r="X891" i="29" s="1"/>
  <c r="W891" i="29" s="1"/>
  <c r="BE891" i="29"/>
  <c r="I891" i="29" s="1"/>
  <c r="H891" i="29" s="1"/>
  <c r="BN891" i="29"/>
  <c r="BD891" i="29"/>
  <c r="F891" i="29" s="1"/>
  <c r="E891" i="29" s="1"/>
  <c r="BH891" i="29"/>
  <c r="R891" i="29" s="1"/>
  <c r="Q891" i="29" s="1"/>
  <c r="AI892" i="29"/>
  <c r="M892" i="29" s="1"/>
  <c r="BF891" i="29"/>
  <c r="L891" i="29" s="1"/>
  <c r="K891" i="29" s="1"/>
  <c r="AB889" i="29"/>
  <c r="AK892" i="29"/>
  <c r="S892" i="29" s="1"/>
  <c r="AN893" i="29"/>
  <c r="AV893" i="29"/>
  <c r="AO893" i="29"/>
  <c r="AW893" i="29"/>
  <c r="B893" i="29"/>
  <c r="AD893" i="29" s="1"/>
  <c r="AK893" i="29" s="1"/>
  <c r="AP893" i="29"/>
  <c r="AX893" i="29"/>
  <c r="C893" i="29"/>
  <c r="AE893" i="29" s="1"/>
  <c r="AQ893" i="29"/>
  <c r="AY893" i="29"/>
  <c r="AR893" i="29"/>
  <c r="AZ893" i="29"/>
  <c r="AC894" i="29"/>
  <c r="AS893" i="29"/>
  <c r="BA893" i="29"/>
  <c r="AT893" i="29"/>
  <c r="BB893" i="29"/>
  <c r="AU893" i="29"/>
  <c r="BC893" i="29"/>
  <c r="AF892" i="29"/>
  <c r="D892" i="29" s="1"/>
  <c r="AJ892" i="29"/>
  <c r="P892" i="29" s="1"/>
  <c r="AH892" i="29"/>
  <c r="J892" i="29" s="1"/>
  <c r="BK891" i="29"/>
  <c r="AA891" i="29" s="1"/>
  <c r="BU891" i="29" s="1"/>
  <c r="AL892" i="29"/>
  <c r="V892" i="29" s="1"/>
  <c r="BG891" i="29"/>
  <c r="O891" i="29" s="1"/>
  <c r="N891" i="29" s="1"/>
  <c r="BS891" i="29"/>
  <c r="BN298" i="29"/>
  <c r="BP298" i="29"/>
  <c r="AF300" i="29"/>
  <c r="D300" i="29" s="1"/>
  <c r="BD300" i="29" s="1"/>
  <c r="F300" i="29" s="1"/>
  <c r="E300" i="29" s="1"/>
  <c r="AL300" i="29"/>
  <c r="V300" i="29" s="1"/>
  <c r="BJ300" i="29" s="1"/>
  <c r="X300" i="29" s="1"/>
  <c r="W300" i="29" s="1"/>
  <c r="AM300" i="29"/>
  <c r="Y300" i="29" s="1"/>
  <c r="BK300" i="29" s="1"/>
  <c r="AA300" i="29" s="1"/>
  <c r="Z300" i="29" s="1"/>
  <c r="AB297" i="29"/>
  <c r="AI300" i="29"/>
  <c r="M300" i="29" s="1"/>
  <c r="BG300" i="29" s="1"/>
  <c r="O300" i="29" s="1"/>
  <c r="N300" i="29" s="1"/>
  <c r="BQ299" i="29"/>
  <c r="BQ298" i="29"/>
  <c r="BH299" i="29"/>
  <c r="R299" i="29" s="1"/>
  <c r="Q299" i="29" s="1"/>
  <c r="BF300" i="29"/>
  <c r="L300" i="29" s="1"/>
  <c r="K300" i="29" s="1"/>
  <c r="BF299" i="29"/>
  <c r="L299" i="29" s="1"/>
  <c r="K299" i="29" s="1"/>
  <c r="AG300" i="29"/>
  <c r="G300" i="29" s="1"/>
  <c r="AW301" i="29"/>
  <c r="AO301" i="29"/>
  <c r="AV301" i="29"/>
  <c r="AN301" i="29"/>
  <c r="BC301" i="29"/>
  <c r="AU301" i="29"/>
  <c r="BA301" i="29"/>
  <c r="AS301" i="29"/>
  <c r="B301" i="29"/>
  <c r="AD301" i="29" s="1"/>
  <c r="AM301" i="29" s="1"/>
  <c r="AZ301" i="29"/>
  <c r="AR301" i="29"/>
  <c r="AT301" i="29"/>
  <c r="AQ301" i="29"/>
  <c r="AP301" i="29"/>
  <c r="AC302" i="29"/>
  <c r="BB301" i="29"/>
  <c r="AY301" i="29"/>
  <c r="AX301" i="29"/>
  <c r="C301" i="29"/>
  <c r="AE301" i="29" s="1"/>
  <c r="AK300" i="29"/>
  <c r="S300" i="29" s="1"/>
  <c r="BU299" i="29"/>
  <c r="Z299" i="29"/>
  <c r="BL299" i="29"/>
  <c r="BI299" i="29"/>
  <c r="U299" i="29" s="1"/>
  <c r="T299" i="29" s="1"/>
  <c r="BE299" i="29"/>
  <c r="I299" i="29" s="1"/>
  <c r="H299" i="29" s="1"/>
  <c r="Z298" i="29"/>
  <c r="BL298" i="29"/>
  <c r="BN299" i="29"/>
  <c r="BT298" i="29"/>
  <c r="AJ300" i="29"/>
  <c r="P300" i="29" s="1"/>
  <c r="BJ299" i="29"/>
  <c r="X299" i="29" s="1"/>
  <c r="W299" i="29" s="1"/>
  <c r="AB298" i="29" l="1"/>
  <c r="BQ891" i="29"/>
  <c r="BR891" i="29"/>
  <c r="BO891" i="29"/>
  <c r="S893" i="29"/>
  <c r="BI893" i="29" s="1"/>
  <c r="U893" i="29" s="1"/>
  <c r="T893" i="29" s="1"/>
  <c r="AM893" i="29"/>
  <c r="Y893" i="29" s="1"/>
  <c r="AF893" i="29"/>
  <c r="D893" i="29" s="1"/>
  <c r="AJ893" i="29"/>
  <c r="P893" i="29" s="1"/>
  <c r="BO892" i="29"/>
  <c r="AL893" i="29"/>
  <c r="V893" i="29" s="1"/>
  <c r="BF892" i="29"/>
  <c r="L892" i="29" s="1"/>
  <c r="K892" i="29" s="1"/>
  <c r="AH893" i="29"/>
  <c r="J893" i="29" s="1"/>
  <c r="BP891" i="29"/>
  <c r="BH892" i="29"/>
  <c r="R892" i="29" s="1"/>
  <c r="Q892" i="29" s="1"/>
  <c r="BR892" i="29"/>
  <c r="BD892" i="29"/>
  <c r="F892" i="29" s="1"/>
  <c r="E892" i="29" s="1"/>
  <c r="AI893" i="29"/>
  <c r="M893" i="29" s="1"/>
  <c r="AG893" i="29"/>
  <c r="G893" i="29" s="1"/>
  <c r="BG892" i="29"/>
  <c r="O892" i="29" s="1"/>
  <c r="N892" i="29" s="1"/>
  <c r="BT891" i="29"/>
  <c r="BJ892" i="29"/>
  <c r="X892" i="29" s="1"/>
  <c r="W892" i="29" s="1"/>
  <c r="BI892" i="29"/>
  <c r="U892" i="29" s="1"/>
  <c r="T892" i="29" s="1"/>
  <c r="Z891" i="29"/>
  <c r="BL891" i="29"/>
  <c r="AO894" i="29"/>
  <c r="AW894" i="29"/>
  <c r="B894" i="29"/>
  <c r="AD894" i="29" s="1"/>
  <c r="AM894" i="29" s="1"/>
  <c r="AP894" i="29"/>
  <c r="AX894" i="29"/>
  <c r="C894" i="29"/>
  <c r="AE894" i="29" s="1"/>
  <c r="AQ894" i="29"/>
  <c r="AY894" i="29"/>
  <c r="AR894" i="29"/>
  <c r="AZ894" i="29"/>
  <c r="AC895" i="29"/>
  <c r="AS894" i="29"/>
  <c r="BA894" i="29"/>
  <c r="AT894" i="29"/>
  <c r="BB894" i="29"/>
  <c r="AU894" i="29"/>
  <c r="BC894" i="29"/>
  <c r="AN894" i="29"/>
  <c r="AV894" i="29"/>
  <c r="Z892" i="29"/>
  <c r="BN300" i="29"/>
  <c r="BU300" i="29"/>
  <c r="AG301" i="29"/>
  <c r="G301" i="29" s="1"/>
  <c r="BE301" i="29" s="1"/>
  <c r="I301" i="29" s="1"/>
  <c r="H301" i="29" s="1"/>
  <c r="BO299" i="29"/>
  <c r="AI301" i="29"/>
  <c r="M301" i="29" s="1"/>
  <c r="AK301" i="29"/>
  <c r="S301" i="29" s="1"/>
  <c r="BI301" i="29" s="1"/>
  <c r="U301" i="29" s="1"/>
  <c r="T301" i="29" s="1"/>
  <c r="AJ301" i="29"/>
  <c r="P301" i="29" s="1"/>
  <c r="BH301" i="29" s="1"/>
  <c r="R301" i="29" s="1"/>
  <c r="Q301" i="29" s="1"/>
  <c r="AF301" i="29"/>
  <c r="D301" i="29" s="1"/>
  <c r="BB302" i="29"/>
  <c r="AT302" i="29"/>
  <c r="C302" i="29"/>
  <c r="AE302" i="29" s="1"/>
  <c r="BA302" i="29"/>
  <c r="AS302" i="29"/>
  <c r="B302" i="29"/>
  <c r="AD302" i="29" s="1"/>
  <c r="AL302" i="29" s="1"/>
  <c r="AZ302" i="29"/>
  <c r="AR302" i="29"/>
  <c r="AC303" i="29"/>
  <c r="AX302" i="29"/>
  <c r="AP302" i="29"/>
  <c r="AW302" i="29"/>
  <c r="AO302" i="29"/>
  <c r="AV302" i="29"/>
  <c r="AU302" i="29"/>
  <c r="AQ302" i="29"/>
  <c r="AN302" i="29"/>
  <c r="BC302" i="29"/>
  <c r="AY302" i="29"/>
  <c r="BQ300" i="29"/>
  <c r="BE300" i="29"/>
  <c r="I300" i="29" s="1"/>
  <c r="H300" i="29" s="1"/>
  <c r="AH301" i="29"/>
  <c r="J301" i="29" s="1"/>
  <c r="BP299" i="29"/>
  <c r="BR299" i="29"/>
  <c r="BI300" i="29"/>
  <c r="U300" i="29" s="1"/>
  <c r="T300" i="29" s="1"/>
  <c r="BH300" i="29"/>
  <c r="R300" i="29" s="1"/>
  <c r="Q300" i="29" s="1"/>
  <c r="BP300" i="29"/>
  <c r="BT299" i="29"/>
  <c r="AL301" i="29"/>
  <c r="V301" i="29" s="1"/>
  <c r="BL300" i="29"/>
  <c r="BS299" i="29"/>
  <c r="Y301" i="29"/>
  <c r="BK301" i="29" s="1"/>
  <c r="AA301" i="29" s="1"/>
  <c r="BT300" i="29"/>
  <c r="BL892" i="29" l="1"/>
  <c r="BS893" i="29"/>
  <c r="Y894" i="29"/>
  <c r="BK894" i="29" s="1"/>
  <c r="AA894" i="29" s="1"/>
  <c r="BP892" i="29"/>
  <c r="BT892" i="29"/>
  <c r="AB891" i="29"/>
  <c r="BO301" i="29"/>
  <c r="BN892" i="29"/>
  <c r="BJ893" i="29"/>
  <c r="X893" i="29" s="1"/>
  <c r="W893" i="29" s="1"/>
  <c r="BH893" i="29"/>
  <c r="R893" i="29" s="1"/>
  <c r="Q893" i="29" s="1"/>
  <c r="AF894" i="29"/>
  <c r="D894" i="29" s="1"/>
  <c r="AI894" i="29"/>
  <c r="M894" i="29" s="1"/>
  <c r="AG894" i="29"/>
  <c r="G894" i="29" s="1"/>
  <c r="BQ892" i="29"/>
  <c r="BD893" i="29"/>
  <c r="F893" i="29" s="1"/>
  <c r="E893" i="29" s="1"/>
  <c r="BF893" i="29"/>
  <c r="L893" i="29" s="1"/>
  <c r="K893" i="29" s="1"/>
  <c r="BK893" i="29"/>
  <c r="AA893" i="29" s="1"/>
  <c r="BU893" i="29" s="1"/>
  <c r="AL894" i="29"/>
  <c r="V894" i="29" s="1"/>
  <c r="B895" i="29"/>
  <c r="AD895" i="29" s="1"/>
  <c r="AL895" i="29" s="1"/>
  <c r="AP895" i="29"/>
  <c r="AX895" i="29"/>
  <c r="C895" i="29"/>
  <c r="AE895" i="29" s="1"/>
  <c r="AQ895" i="29"/>
  <c r="AY895" i="29"/>
  <c r="AR895" i="29"/>
  <c r="AZ895" i="29"/>
  <c r="AC896" i="29"/>
  <c r="AS895" i="29"/>
  <c r="BA895" i="29"/>
  <c r="AT895" i="29"/>
  <c r="BB895" i="29"/>
  <c r="AU895" i="29"/>
  <c r="BC895" i="29"/>
  <c r="AN895" i="29"/>
  <c r="AV895" i="29"/>
  <c r="AO895" i="29"/>
  <c r="AW895" i="29"/>
  <c r="BE893" i="29"/>
  <c r="I893" i="29" s="1"/>
  <c r="H893" i="29" s="1"/>
  <c r="AH894" i="29"/>
  <c r="J894" i="29" s="1"/>
  <c r="AJ894" i="29"/>
  <c r="P894" i="29" s="1"/>
  <c r="AK894" i="29"/>
  <c r="S894" i="29" s="1"/>
  <c r="BS892" i="29"/>
  <c r="BG893" i="29"/>
  <c r="O893" i="29" s="1"/>
  <c r="N893" i="29" s="1"/>
  <c r="BS301" i="29"/>
  <c r="BO300" i="29"/>
  <c r="BR300" i="29"/>
  <c r="AG302" i="29"/>
  <c r="G302" i="29" s="1"/>
  <c r="AB299" i="29"/>
  <c r="AF302" i="29"/>
  <c r="D302" i="29" s="1"/>
  <c r="AJ302" i="29"/>
  <c r="P302" i="29" s="1"/>
  <c r="BH302" i="29" s="1"/>
  <c r="R302" i="29" s="1"/>
  <c r="Q302" i="29" s="1"/>
  <c r="AI302" i="29"/>
  <c r="M302" i="29" s="1"/>
  <c r="BG302" i="29" s="1"/>
  <c r="O302" i="29" s="1"/>
  <c r="N302" i="29" s="1"/>
  <c r="BD301" i="29"/>
  <c r="F301" i="29" s="1"/>
  <c r="E301" i="29" s="1"/>
  <c r="BG301" i="29"/>
  <c r="O301" i="29" s="1"/>
  <c r="N301" i="29" s="1"/>
  <c r="AM302" i="29"/>
  <c r="Y302" i="29" s="1"/>
  <c r="BK302" i="29" s="1"/>
  <c r="AA302" i="29" s="1"/>
  <c r="Z302" i="29" s="1"/>
  <c r="BF301" i="29"/>
  <c r="L301" i="29" s="1"/>
  <c r="K301" i="29" s="1"/>
  <c r="AY303" i="29"/>
  <c r="AQ303" i="29"/>
  <c r="AC304" i="29"/>
  <c r="AX303" i="29"/>
  <c r="AP303" i="29"/>
  <c r="AW303" i="29"/>
  <c r="AO303" i="29"/>
  <c r="BC303" i="29"/>
  <c r="AU303" i="29"/>
  <c r="BB303" i="29"/>
  <c r="AT303" i="29"/>
  <c r="C303" i="29"/>
  <c r="AE303" i="29" s="1"/>
  <c r="AZ303" i="29"/>
  <c r="AV303" i="29"/>
  <c r="AS303" i="29"/>
  <c r="AN303" i="29"/>
  <c r="B303" i="29"/>
  <c r="AD303" i="29" s="1"/>
  <c r="AM303" i="29" s="1"/>
  <c r="BA303" i="29"/>
  <c r="AR303" i="29"/>
  <c r="AH302" i="29"/>
  <c r="J302" i="29" s="1"/>
  <c r="BJ301" i="29"/>
  <c r="X301" i="29" s="1"/>
  <c r="W301" i="29" s="1"/>
  <c r="BU301" i="29"/>
  <c r="Z301" i="29"/>
  <c r="BS300" i="29"/>
  <c r="BR301" i="29"/>
  <c r="AK302" i="29"/>
  <c r="S302" i="29" s="1"/>
  <c r="V302" i="29"/>
  <c r="AK895" i="29" l="1"/>
  <c r="S895" i="29" s="1"/>
  <c r="AF895" i="29"/>
  <c r="D895" i="29" s="1"/>
  <c r="BD895" i="29" s="1"/>
  <c r="F895" i="29" s="1"/>
  <c r="E895" i="29" s="1"/>
  <c r="AJ895" i="29"/>
  <c r="P895" i="29" s="1"/>
  <c r="BU894" i="29"/>
  <c r="AB892" i="29"/>
  <c r="AB300" i="29"/>
  <c r="AI895" i="29"/>
  <c r="M895" i="29" s="1"/>
  <c r="BG895" i="29" s="1"/>
  <c r="O895" i="29" s="1"/>
  <c r="N895" i="29" s="1"/>
  <c r="BP893" i="29"/>
  <c r="BO893" i="29"/>
  <c r="BT301" i="29"/>
  <c r="V895" i="29"/>
  <c r="BJ895" i="29" s="1"/>
  <c r="X895" i="29" s="1"/>
  <c r="W895" i="29" s="1"/>
  <c r="AG895" i="29"/>
  <c r="G895" i="29" s="1"/>
  <c r="BE895" i="29" s="1"/>
  <c r="I895" i="29" s="1"/>
  <c r="H895" i="29" s="1"/>
  <c r="BR893" i="29"/>
  <c r="BD894" i="29"/>
  <c r="F894" i="29" s="1"/>
  <c r="E894" i="29" s="1"/>
  <c r="C896" i="29"/>
  <c r="AE896" i="29" s="1"/>
  <c r="AQ896" i="29"/>
  <c r="AY896" i="29"/>
  <c r="AR896" i="29"/>
  <c r="AZ896" i="29"/>
  <c r="AC897" i="29"/>
  <c r="AS896" i="29"/>
  <c r="BA896" i="29"/>
  <c r="AT896" i="29"/>
  <c r="BB896" i="29"/>
  <c r="AU896" i="29"/>
  <c r="BC896" i="29"/>
  <c r="AN896" i="29"/>
  <c r="AV896" i="29"/>
  <c r="AO896" i="29"/>
  <c r="AW896" i="29"/>
  <c r="AX896" i="29"/>
  <c r="B896" i="29"/>
  <c r="AD896" i="29" s="1"/>
  <c r="AK896" i="29" s="1"/>
  <c r="AP896" i="29"/>
  <c r="BI895" i="29"/>
  <c r="U895" i="29" s="1"/>
  <c r="T895" i="29" s="1"/>
  <c r="BQ893" i="29"/>
  <c r="AM895" i="29"/>
  <c r="Y895" i="29" s="1"/>
  <c r="BN893" i="29"/>
  <c r="BT893" i="29"/>
  <c r="BF894" i="29"/>
  <c r="L894" i="29" s="1"/>
  <c r="K894" i="29" s="1"/>
  <c r="BP894" i="29"/>
  <c r="AH895" i="29"/>
  <c r="J895" i="29" s="1"/>
  <c r="BH895" i="29"/>
  <c r="R895" i="29" s="1"/>
  <c r="Q895" i="29" s="1"/>
  <c r="BI894" i="29"/>
  <c r="U894" i="29" s="1"/>
  <c r="T894" i="29" s="1"/>
  <c r="BJ894" i="29"/>
  <c r="X894" i="29" s="1"/>
  <c r="W894" i="29" s="1"/>
  <c r="BE894" i="29"/>
  <c r="I894" i="29" s="1"/>
  <c r="H894" i="29" s="1"/>
  <c r="BH894" i="29"/>
  <c r="R894" i="29" s="1"/>
  <c r="Q894" i="29" s="1"/>
  <c r="BL893" i="29"/>
  <c r="Z893" i="29"/>
  <c r="BG894" i="29"/>
  <c r="O894" i="29" s="1"/>
  <c r="N894" i="29" s="1"/>
  <c r="Z894" i="29"/>
  <c r="Y303" i="29"/>
  <c r="BK303" i="29" s="1"/>
  <c r="AA303" i="29" s="1"/>
  <c r="Z303" i="29" s="1"/>
  <c r="BL301" i="29"/>
  <c r="BP301" i="29"/>
  <c r="AG303" i="29"/>
  <c r="G303" i="29" s="1"/>
  <c r="BE303" i="29" s="1"/>
  <c r="I303" i="29" s="1"/>
  <c r="H303" i="29" s="1"/>
  <c r="BU302" i="29"/>
  <c r="BR302" i="29"/>
  <c r="BQ301" i="29"/>
  <c r="BN301" i="29"/>
  <c r="BI302" i="29"/>
  <c r="U302" i="29" s="1"/>
  <c r="T302" i="29" s="1"/>
  <c r="AH303" i="29"/>
  <c r="J303" i="29" s="1"/>
  <c r="BF302" i="29"/>
  <c r="L302" i="29" s="1"/>
  <c r="K302" i="29" s="1"/>
  <c r="AJ303" i="29"/>
  <c r="P303" i="29" s="1"/>
  <c r="AI303" i="29"/>
  <c r="M303" i="29" s="1"/>
  <c r="BB304" i="29"/>
  <c r="BA304" i="29"/>
  <c r="AZ304" i="29"/>
  <c r="AY304" i="29"/>
  <c r="AC305" i="29"/>
  <c r="AV304" i="29"/>
  <c r="AW304" i="29"/>
  <c r="AN304" i="29"/>
  <c r="AU304" i="29"/>
  <c r="AT304" i="29"/>
  <c r="C304" i="29"/>
  <c r="AE304" i="29" s="1"/>
  <c r="AR304" i="29"/>
  <c r="AQ304" i="29"/>
  <c r="BC304" i="29"/>
  <c r="AX304" i="29"/>
  <c r="AP304" i="29"/>
  <c r="AO304" i="29"/>
  <c r="AS304" i="29"/>
  <c r="B304" i="29"/>
  <c r="AD304" i="29" s="1"/>
  <c r="AM304" i="29" s="1"/>
  <c r="Y304" i="29" s="1"/>
  <c r="AK303" i="29"/>
  <c r="S303" i="29" s="1"/>
  <c r="AL303" i="29"/>
  <c r="V303" i="29" s="1"/>
  <c r="BJ302" i="29"/>
  <c r="X302" i="29" s="1"/>
  <c r="W302" i="29" s="1"/>
  <c r="AF303" i="29"/>
  <c r="D303" i="29" s="1"/>
  <c r="BD302" i="29"/>
  <c r="BQ302" i="29"/>
  <c r="BE302" i="29"/>
  <c r="I302" i="29" s="1"/>
  <c r="H302" i="29" s="1"/>
  <c r="BO894" i="29" l="1"/>
  <c r="BU303" i="29"/>
  <c r="BS894" i="29"/>
  <c r="BQ895" i="29"/>
  <c r="BR895" i="29"/>
  <c r="BN895" i="29"/>
  <c r="S896" i="29"/>
  <c r="BI896" i="29" s="1"/>
  <c r="U896" i="29" s="1"/>
  <c r="T896" i="29" s="1"/>
  <c r="BN894" i="29"/>
  <c r="BR894" i="29"/>
  <c r="BL894" i="29"/>
  <c r="BT895" i="29"/>
  <c r="BP302" i="29"/>
  <c r="BQ894" i="29"/>
  <c r="AB893" i="29"/>
  <c r="AR897" i="29"/>
  <c r="AZ897" i="29"/>
  <c r="AC898" i="29"/>
  <c r="AS897" i="29"/>
  <c r="BA897" i="29"/>
  <c r="AT897" i="29"/>
  <c r="BB897" i="29"/>
  <c r="AU897" i="29"/>
  <c r="BC897" i="29"/>
  <c r="AN897" i="29"/>
  <c r="AV897" i="29"/>
  <c r="AO897" i="29"/>
  <c r="AW897" i="29"/>
  <c r="B897" i="29"/>
  <c r="AD897" i="29" s="1"/>
  <c r="AF897" i="29" s="1"/>
  <c r="AP897" i="29"/>
  <c r="AX897" i="29"/>
  <c r="AQ897" i="29"/>
  <c r="AY897" i="29"/>
  <c r="C897" i="29"/>
  <c r="AE897" i="29" s="1"/>
  <c r="AM896" i="29"/>
  <c r="Y896" i="29" s="1"/>
  <c r="BO895" i="29"/>
  <c r="BS895" i="29"/>
  <c r="AG896" i="29"/>
  <c r="G896" i="29" s="1"/>
  <c r="AJ896" i="29"/>
  <c r="P896" i="29" s="1"/>
  <c r="BF895" i="29"/>
  <c r="L895" i="29" s="1"/>
  <c r="K895" i="29" s="1"/>
  <c r="AL896" i="29"/>
  <c r="V896" i="29" s="1"/>
  <c r="BK895" i="29"/>
  <c r="AA895" i="29" s="1"/>
  <c r="BU895" i="29" s="1"/>
  <c r="BT894" i="29"/>
  <c r="AB894" i="29" s="1"/>
  <c r="AH896" i="29"/>
  <c r="J896" i="29" s="1"/>
  <c r="AF896" i="29"/>
  <c r="D896" i="29" s="1"/>
  <c r="AI896" i="29"/>
  <c r="M896" i="29" s="1"/>
  <c r="BO303" i="29"/>
  <c r="BO302" i="29"/>
  <c r="AG304" i="29"/>
  <c r="G304" i="29" s="1"/>
  <c r="BE304" i="29" s="1"/>
  <c r="I304" i="29" s="1"/>
  <c r="H304" i="29" s="1"/>
  <c r="BS302" i="29"/>
  <c r="BT302" i="29"/>
  <c r="AB301" i="29"/>
  <c r="BF303" i="29"/>
  <c r="L303" i="29" s="1"/>
  <c r="K303" i="29" s="1"/>
  <c r="BJ303" i="29"/>
  <c r="X303" i="29" s="1"/>
  <c r="W303" i="29" s="1"/>
  <c r="AK304" i="29"/>
  <c r="S304" i="29" s="1"/>
  <c r="F302" i="29"/>
  <c r="BL302" i="29"/>
  <c r="BI303" i="29"/>
  <c r="U303" i="29" s="1"/>
  <c r="T303" i="29" s="1"/>
  <c r="BS303" i="29"/>
  <c r="AY305" i="29"/>
  <c r="AQ305" i="29"/>
  <c r="AC306" i="29"/>
  <c r="AX305" i="29"/>
  <c r="AP305" i="29"/>
  <c r="AW305" i="29"/>
  <c r="AO305" i="29"/>
  <c r="AV305" i="29"/>
  <c r="AN305" i="29"/>
  <c r="BC305" i="29"/>
  <c r="AU305" i="29"/>
  <c r="BA305" i="29"/>
  <c r="AS305" i="29"/>
  <c r="B305" i="29"/>
  <c r="AD305" i="29" s="1"/>
  <c r="AL305" i="29" s="1"/>
  <c r="BB305" i="29"/>
  <c r="AZ305" i="29"/>
  <c r="AR305" i="29"/>
  <c r="C305" i="29"/>
  <c r="AE305" i="29" s="1"/>
  <c r="AT305" i="29"/>
  <c r="AH304" i="29"/>
  <c r="J304" i="29" s="1"/>
  <c r="BD303" i="29"/>
  <c r="AL304" i="29"/>
  <c r="V304" i="29" s="1"/>
  <c r="BK304" i="29"/>
  <c r="AA304" i="29" s="1"/>
  <c r="BU304" i="29" s="1"/>
  <c r="AF304" i="29"/>
  <c r="D304" i="29" s="1"/>
  <c r="BG303" i="29"/>
  <c r="O303" i="29" s="1"/>
  <c r="N303" i="29" s="1"/>
  <c r="AJ304" i="29"/>
  <c r="P304" i="29" s="1"/>
  <c r="AI304" i="29"/>
  <c r="M304" i="29" s="1"/>
  <c r="BH303" i="29"/>
  <c r="R303" i="29" s="1"/>
  <c r="Q303" i="29" s="1"/>
  <c r="D897" i="29" l="1"/>
  <c r="BD897" i="29" s="1"/>
  <c r="F897" i="29" s="1"/>
  <c r="E897" i="29" s="1"/>
  <c r="BS896" i="29"/>
  <c r="BK896" i="29"/>
  <c r="AA896" i="29" s="1"/>
  <c r="BU896" i="29" s="1"/>
  <c r="AH897" i="29"/>
  <c r="J897" i="29" s="1"/>
  <c r="AK897" i="29"/>
  <c r="S897" i="29" s="1"/>
  <c r="AS898" i="29"/>
  <c r="BA898" i="29"/>
  <c r="AT898" i="29"/>
  <c r="BB898" i="29"/>
  <c r="AU898" i="29"/>
  <c r="BC898" i="29"/>
  <c r="AN898" i="29"/>
  <c r="AV898" i="29"/>
  <c r="AO898" i="29"/>
  <c r="AW898" i="29"/>
  <c r="B898" i="29"/>
  <c r="AD898" i="29" s="1"/>
  <c r="AL898" i="29" s="1"/>
  <c r="AP898" i="29"/>
  <c r="AX898" i="29"/>
  <c r="C898" i="29"/>
  <c r="AE898" i="29" s="1"/>
  <c r="AQ898" i="29"/>
  <c r="AY898" i="29"/>
  <c r="AC899" i="29"/>
  <c r="AR898" i="29"/>
  <c r="AZ898" i="29"/>
  <c r="BG896" i="29"/>
  <c r="O896" i="29" s="1"/>
  <c r="N896" i="29" s="1"/>
  <c r="BP895" i="29"/>
  <c r="AB895" i="29" s="1"/>
  <c r="AI897" i="29"/>
  <c r="M897" i="29" s="1"/>
  <c r="AM897" i="29"/>
  <c r="Y897" i="29" s="1"/>
  <c r="BF896" i="29"/>
  <c r="L896" i="29" s="1"/>
  <c r="K896" i="29" s="1"/>
  <c r="BH896" i="29"/>
  <c r="R896" i="29" s="1"/>
  <c r="Q896" i="29" s="1"/>
  <c r="AG897" i="29"/>
  <c r="G897" i="29" s="1"/>
  <c r="AJ897" i="29"/>
  <c r="P897" i="29" s="1"/>
  <c r="BD896" i="29"/>
  <c r="F896" i="29" s="1"/>
  <c r="E896" i="29" s="1"/>
  <c r="AL897" i="29"/>
  <c r="V897" i="29" s="1"/>
  <c r="BJ896" i="29"/>
  <c r="X896" i="29" s="1"/>
  <c r="W896" i="29" s="1"/>
  <c r="BE896" i="29"/>
  <c r="I896" i="29" s="1"/>
  <c r="H896" i="29" s="1"/>
  <c r="Z895" i="29"/>
  <c r="BL895" i="29"/>
  <c r="V305" i="29"/>
  <c r="BJ305" i="29" s="1"/>
  <c r="X305" i="29" s="1"/>
  <c r="W305" i="29" s="1"/>
  <c r="BP303" i="29"/>
  <c r="BQ303" i="29"/>
  <c r="AI305" i="29"/>
  <c r="M305" i="29" s="1"/>
  <c r="BG305" i="29" s="1"/>
  <c r="O305" i="29" s="1"/>
  <c r="N305" i="29" s="1"/>
  <c r="AK305" i="29"/>
  <c r="S305" i="29" s="1"/>
  <c r="AM305" i="29"/>
  <c r="Y305" i="29" s="1"/>
  <c r="BK305" i="29" s="1"/>
  <c r="AA305" i="29" s="1"/>
  <c r="AF305" i="29"/>
  <c r="D305" i="29" s="1"/>
  <c r="BR303" i="29"/>
  <c r="AJ305" i="29"/>
  <c r="P305" i="29" s="1"/>
  <c r="BH305" i="29" s="1"/>
  <c r="R305" i="29" s="1"/>
  <c r="Q305" i="29" s="1"/>
  <c r="AG305" i="29"/>
  <c r="G305" i="29" s="1"/>
  <c r="BE305" i="29" s="1"/>
  <c r="I305" i="29" s="1"/>
  <c r="H305" i="29" s="1"/>
  <c r="BO304" i="29"/>
  <c r="BF304" i="29"/>
  <c r="L304" i="29" s="1"/>
  <c r="K304" i="29" s="1"/>
  <c r="BI304" i="29"/>
  <c r="U304" i="29" s="1"/>
  <c r="T304" i="29" s="1"/>
  <c r="BT303" i="29"/>
  <c r="BD304" i="29"/>
  <c r="F304" i="29" s="1"/>
  <c r="E304" i="29" s="1"/>
  <c r="Z304" i="29"/>
  <c r="BJ304" i="29"/>
  <c r="X304" i="29" s="1"/>
  <c r="W304" i="29" s="1"/>
  <c r="AH305" i="29"/>
  <c r="J305" i="29" s="1"/>
  <c r="AV306" i="29"/>
  <c r="AN306" i="29"/>
  <c r="BC306" i="29"/>
  <c r="AU306" i="29"/>
  <c r="BB306" i="29"/>
  <c r="AT306" i="29"/>
  <c r="C306" i="29"/>
  <c r="AE306" i="29" s="1"/>
  <c r="BA306" i="29"/>
  <c r="AS306" i="29"/>
  <c r="B306" i="29"/>
  <c r="AD306" i="29" s="1"/>
  <c r="AH306" i="29" s="1"/>
  <c r="AZ306" i="29"/>
  <c r="AR306" i="29"/>
  <c r="AC307" i="29"/>
  <c r="AX306" i="29"/>
  <c r="AP306" i="29"/>
  <c r="AO306" i="29"/>
  <c r="AY306" i="29"/>
  <c r="AW306" i="29"/>
  <c r="AQ306" i="29"/>
  <c r="BG304" i="29"/>
  <c r="O304" i="29" s="1"/>
  <c r="N304" i="29" s="1"/>
  <c r="BH304" i="29"/>
  <c r="R304" i="29" s="1"/>
  <c r="Q304" i="29" s="1"/>
  <c r="F303" i="29"/>
  <c r="BL303" i="29"/>
  <c r="E302" i="29"/>
  <c r="BN302" i="29"/>
  <c r="AB302" i="29" s="1"/>
  <c r="AJ898" i="29" l="1"/>
  <c r="P898" i="29" s="1"/>
  <c r="BL304" i="29"/>
  <c r="BR304" i="29"/>
  <c r="BN897" i="29"/>
  <c r="BR896" i="29"/>
  <c r="V898" i="29"/>
  <c r="BT898" i="29" s="1"/>
  <c r="BN896" i="29"/>
  <c r="BJ898" i="29"/>
  <c r="X898" i="29" s="1"/>
  <c r="W898" i="29" s="1"/>
  <c r="AF898" i="29"/>
  <c r="D898" i="29" s="1"/>
  <c r="BJ897" i="29"/>
  <c r="X897" i="29" s="1"/>
  <c r="W897" i="29" s="1"/>
  <c r="BP896" i="29"/>
  <c r="AT899" i="29"/>
  <c r="BB899" i="29"/>
  <c r="AU899" i="29"/>
  <c r="BC899" i="29"/>
  <c r="AN899" i="29"/>
  <c r="AV899" i="29"/>
  <c r="AO899" i="29"/>
  <c r="AW899" i="29"/>
  <c r="B899" i="29"/>
  <c r="AD899" i="29" s="1"/>
  <c r="AJ899" i="29" s="1"/>
  <c r="AP899" i="29"/>
  <c r="AX899" i="29"/>
  <c r="C899" i="29"/>
  <c r="AE899" i="29" s="1"/>
  <c r="AQ899" i="29"/>
  <c r="AY899" i="29"/>
  <c r="AR899" i="29"/>
  <c r="AZ899" i="29"/>
  <c r="AC900" i="29"/>
  <c r="AS899" i="29"/>
  <c r="BA899" i="29"/>
  <c r="AH898" i="29"/>
  <c r="J898" i="29" s="1"/>
  <c r="AK898" i="29"/>
  <c r="S898" i="29" s="1"/>
  <c r="BI897" i="29"/>
  <c r="U897" i="29" s="1"/>
  <c r="T897" i="29" s="1"/>
  <c r="BG897" i="29"/>
  <c r="O897" i="29" s="1"/>
  <c r="N897" i="29" s="1"/>
  <c r="AM898" i="29"/>
  <c r="Y898" i="29" s="1"/>
  <c r="BF897" i="29"/>
  <c r="L897" i="29" s="1"/>
  <c r="K897" i="29" s="1"/>
  <c r="BH897" i="29"/>
  <c r="R897" i="29" s="1"/>
  <c r="Q897" i="29" s="1"/>
  <c r="BO896" i="29"/>
  <c r="BE897" i="29"/>
  <c r="I897" i="29" s="1"/>
  <c r="H897" i="29" s="1"/>
  <c r="BQ896" i="29"/>
  <c r="AI898" i="29"/>
  <c r="M898" i="29" s="1"/>
  <c r="AG898" i="29"/>
  <c r="G898" i="29" s="1"/>
  <c r="BL896" i="29"/>
  <c r="Z896" i="29"/>
  <c r="BH898" i="29"/>
  <c r="R898" i="29" s="1"/>
  <c r="Q898" i="29" s="1"/>
  <c r="BK897" i="29"/>
  <c r="AA897" i="29" s="1"/>
  <c r="BU897" i="29" s="1"/>
  <c r="BT896" i="29"/>
  <c r="BT305" i="29"/>
  <c r="BN304" i="29"/>
  <c r="BS304" i="29"/>
  <c r="AL306" i="29"/>
  <c r="V306" i="29" s="1"/>
  <c r="BJ306" i="29" s="1"/>
  <c r="X306" i="29" s="1"/>
  <c r="W306" i="29" s="1"/>
  <c r="BR305" i="29"/>
  <c r="BP304" i="29"/>
  <c r="AI306" i="29"/>
  <c r="M306" i="29" s="1"/>
  <c r="AG306" i="29"/>
  <c r="G306" i="29" s="1"/>
  <c r="BO305" i="29"/>
  <c r="AK306" i="29"/>
  <c r="S306" i="29" s="1"/>
  <c r="BI306" i="29" s="1"/>
  <c r="U306" i="29" s="1"/>
  <c r="T306" i="29" s="1"/>
  <c r="AJ306" i="29"/>
  <c r="P306" i="29" s="1"/>
  <c r="BH306" i="29" s="1"/>
  <c r="R306" i="29" s="1"/>
  <c r="Q306" i="29" s="1"/>
  <c r="BQ305" i="29"/>
  <c r="BU305" i="29"/>
  <c r="Z305" i="29"/>
  <c r="E303" i="29"/>
  <c r="BN303" i="29"/>
  <c r="AB303" i="29" s="1"/>
  <c r="AF306" i="29"/>
  <c r="D306" i="29" s="1"/>
  <c r="BA307" i="29"/>
  <c r="AS307" i="29"/>
  <c r="B307" i="29"/>
  <c r="AD307" i="29" s="1"/>
  <c r="AL307" i="29" s="1"/>
  <c r="V307" i="29" s="1"/>
  <c r="AZ307" i="29"/>
  <c r="AR307" i="29"/>
  <c r="AY307" i="29"/>
  <c r="AQ307" i="29"/>
  <c r="AC308" i="29"/>
  <c r="AX307" i="29"/>
  <c r="AP307" i="29"/>
  <c r="AW307" i="29"/>
  <c r="AO307" i="29"/>
  <c r="BC307" i="29"/>
  <c r="AU307" i="29"/>
  <c r="BB307" i="29"/>
  <c r="AV307" i="29"/>
  <c r="AT307" i="29"/>
  <c r="C307" i="29"/>
  <c r="AE307" i="29" s="1"/>
  <c r="AN307" i="29"/>
  <c r="BQ304" i="29"/>
  <c r="AM306" i="29"/>
  <c r="Y306" i="29" s="1"/>
  <c r="BI305" i="29"/>
  <c r="U305" i="29" s="1"/>
  <c r="T305" i="29" s="1"/>
  <c r="BD305" i="29"/>
  <c r="F305" i="29" s="1"/>
  <c r="E305" i="29" s="1"/>
  <c r="BF305" i="29"/>
  <c r="L305" i="29" s="1"/>
  <c r="K305" i="29" s="1"/>
  <c r="J306" i="29"/>
  <c r="BT304" i="29"/>
  <c r="P899" i="29" l="1"/>
  <c r="AB896" i="29"/>
  <c r="BP897" i="29"/>
  <c r="BQ897" i="29"/>
  <c r="BS897" i="29"/>
  <c r="AB304" i="29"/>
  <c r="BH899" i="29"/>
  <c r="R899" i="29" s="1"/>
  <c r="Q899" i="29" s="1"/>
  <c r="BO897" i="29"/>
  <c r="AI899" i="29"/>
  <c r="M899" i="29" s="1"/>
  <c r="AG899" i="29"/>
  <c r="G899" i="29" s="1"/>
  <c r="AL899" i="29"/>
  <c r="V899" i="29" s="1"/>
  <c r="AU900" i="29"/>
  <c r="BC900" i="29"/>
  <c r="AN900" i="29"/>
  <c r="AV900" i="29"/>
  <c r="AO900" i="29"/>
  <c r="AW900" i="29"/>
  <c r="B900" i="29"/>
  <c r="AD900" i="29" s="1"/>
  <c r="AH900" i="29" s="1"/>
  <c r="J900" i="29" s="1"/>
  <c r="AP900" i="29"/>
  <c r="AX900" i="29"/>
  <c r="C900" i="29"/>
  <c r="AE900" i="29" s="1"/>
  <c r="AQ900" i="29"/>
  <c r="AY900" i="29"/>
  <c r="AR900" i="29"/>
  <c r="AZ900" i="29"/>
  <c r="AC901" i="29"/>
  <c r="AS900" i="29"/>
  <c r="BA900" i="29"/>
  <c r="AT900" i="29"/>
  <c r="BB900" i="29"/>
  <c r="AK899" i="29"/>
  <c r="S899" i="29" s="1"/>
  <c r="BR898" i="29"/>
  <c r="BR897" i="29"/>
  <c r="AF899" i="29"/>
  <c r="D899" i="29" s="1"/>
  <c r="BT897" i="29"/>
  <c r="AH899" i="29"/>
  <c r="J899" i="29" s="1"/>
  <c r="BD898" i="29"/>
  <c r="F898" i="29" s="1"/>
  <c r="E898" i="29" s="1"/>
  <c r="BE898" i="29"/>
  <c r="I898" i="29" s="1"/>
  <c r="H898" i="29" s="1"/>
  <c r="BO898" i="29"/>
  <c r="BG898" i="29"/>
  <c r="O898" i="29" s="1"/>
  <c r="N898" i="29" s="1"/>
  <c r="BF898" i="29"/>
  <c r="L898" i="29" s="1"/>
  <c r="K898" i="29" s="1"/>
  <c r="BP898" i="29"/>
  <c r="AM899" i="29"/>
  <c r="Y899" i="29" s="1"/>
  <c r="BI898" i="29"/>
  <c r="U898" i="29" s="1"/>
  <c r="T898" i="29" s="1"/>
  <c r="BL897" i="29"/>
  <c r="Z897" i="29"/>
  <c r="BK898" i="29"/>
  <c r="AA898" i="29" s="1"/>
  <c r="BU898" i="29" s="1"/>
  <c r="BN305" i="29"/>
  <c r="BL305" i="29"/>
  <c r="BT306" i="29"/>
  <c r="BS305" i="29"/>
  <c r="BR306" i="29"/>
  <c r="AF307" i="29"/>
  <c r="D307" i="29" s="1"/>
  <c r="BD307" i="29" s="1"/>
  <c r="F307" i="29" s="1"/>
  <c r="E307" i="29" s="1"/>
  <c r="BP305" i="29"/>
  <c r="BD306" i="29"/>
  <c r="F306" i="29" s="1"/>
  <c r="E306" i="29" s="1"/>
  <c r="AJ307" i="29"/>
  <c r="P307" i="29" s="1"/>
  <c r="BH307" i="29" s="1"/>
  <c r="R307" i="29" s="1"/>
  <c r="AG307" i="29"/>
  <c r="G307" i="29" s="1"/>
  <c r="AH307" i="29"/>
  <c r="J307" i="29" s="1"/>
  <c r="BK306" i="29"/>
  <c r="AA306" i="29" s="1"/>
  <c r="BE306" i="29"/>
  <c r="I306" i="29" s="1"/>
  <c r="H306" i="29" s="1"/>
  <c r="BS306" i="29"/>
  <c r="AI307" i="29"/>
  <c r="M307" i="29" s="1"/>
  <c r="AC309" i="29"/>
  <c r="AX308" i="29"/>
  <c r="AP308" i="29"/>
  <c r="AW308" i="29"/>
  <c r="AO308" i="29"/>
  <c r="AV308" i="29"/>
  <c r="AN308" i="29"/>
  <c r="BC308" i="29"/>
  <c r="AU308" i="29"/>
  <c r="BB308" i="29"/>
  <c r="AT308" i="29"/>
  <c r="C308" i="29"/>
  <c r="AE308" i="29" s="1"/>
  <c r="AZ308" i="29"/>
  <c r="AR308" i="29"/>
  <c r="AY308" i="29"/>
  <c r="AS308" i="29"/>
  <c r="BA308" i="29"/>
  <c r="B308" i="29"/>
  <c r="AD308" i="29" s="1"/>
  <c r="AI308" i="29" s="1"/>
  <c r="AQ308" i="29"/>
  <c r="BJ307" i="29"/>
  <c r="X307" i="29" s="1"/>
  <c r="W307" i="29" s="1"/>
  <c r="BF306" i="29"/>
  <c r="L306" i="29" s="1"/>
  <c r="K306" i="29" s="1"/>
  <c r="AM307" i="29"/>
  <c r="Y307" i="29" s="1"/>
  <c r="BK307" i="29" s="1"/>
  <c r="AA307" i="29" s="1"/>
  <c r="AK307" i="29"/>
  <c r="S307" i="29" s="1"/>
  <c r="BG306" i="29"/>
  <c r="O306" i="29" s="1"/>
  <c r="N306" i="29" s="1"/>
  <c r="BR899" i="29" l="1"/>
  <c r="M308" i="29"/>
  <c r="BG308" i="29" s="1"/>
  <c r="O308" i="29" s="1"/>
  <c r="AB305" i="29"/>
  <c r="AJ900" i="29"/>
  <c r="P900" i="29" s="1"/>
  <c r="BH900" i="29" s="1"/>
  <c r="R900" i="29" s="1"/>
  <c r="Q900" i="29" s="1"/>
  <c r="BS898" i="29"/>
  <c r="AK900" i="29"/>
  <c r="S900" i="29" s="1"/>
  <c r="BI900" i="29" s="1"/>
  <c r="U900" i="29" s="1"/>
  <c r="T900" i="29" s="1"/>
  <c r="BF900" i="29"/>
  <c r="L900" i="29" s="1"/>
  <c r="K900" i="29" s="1"/>
  <c r="BF899" i="29"/>
  <c r="L899" i="29" s="1"/>
  <c r="K899" i="29" s="1"/>
  <c r="AL900" i="29"/>
  <c r="V900" i="29" s="1"/>
  <c r="AM900" i="29"/>
  <c r="Y900" i="29" s="1"/>
  <c r="BJ899" i="29"/>
  <c r="X899" i="29" s="1"/>
  <c r="W899" i="29" s="1"/>
  <c r="BK899" i="29"/>
  <c r="AA899" i="29" s="1"/>
  <c r="BU899" i="29" s="1"/>
  <c r="BL898" i="29"/>
  <c r="Z898" i="29"/>
  <c r="BQ898" i="29"/>
  <c r="BD899" i="29"/>
  <c r="F899" i="29" s="1"/>
  <c r="E899" i="29" s="1"/>
  <c r="AI900" i="29"/>
  <c r="M900" i="29" s="1"/>
  <c r="AG900" i="29"/>
  <c r="G900" i="29" s="1"/>
  <c r="BE899" i="29"/>
  <c r="I899" i="29" s="1"/>
  <c r="H899" i="29" s="1"/>
  <c r="BG899" i="29"/>
  <c r="O899" i="29" s="1"/>
  <c r="N899" i="29" s="1"/>
  <c r="AN901" i="29"/>
  <c r="AV901" i="29"/>
  <c r="AO901" i="29"/>
  <c r="AW901" i="29"/>
  <c r="B901" i="29"/>
  <c r="AD901" i="29" s="1"/>
  <c r="AH901" i="29" s="1"/>
  <c r="J901" i="29" s="1"/>
  <c r="AP901" i="29"/>
  <c r="AX901" i="29"/>
  <c r="C901" i="29"/>
  <c r="AE901" i="29" s="1"/>
  <c r="AQ901" i="29"/>
  <c r="AY901" i="29"/>
  <c r="AR901" i="29"/>
  <c r="AZ901" i="29"/>
  <c r="AC902" i="29"/>
  <c r="AS901" i="29"/>
  <c r="BA901" i="29"/>
  <c r="AT901" i="29"/>
  <c r="BB901" i="29"/>
  <c r="AU901" i="29"/>
  <c r="BC901" i="29"/>
  <c r="BI899" i="29"/>
  <c r="U899" i="29" s="1"/>
  <c r="T899" i="29" s="1"/>
  <c r="AF900" i="29"/>
  <c r="D900" i="29" s="1"/>
  <c r="AB897" i="29"/>
  <c r="BN898" i="29"/>
  <c r="BO306" i="29"/>
  <c r="BN306" i="29"/>
  <c r="BT307" i="29"/>
  <c r="BI307" i="29"/>
  <c r="U307" i="29" s="1"/>
  <c r="T307" i="29" s="1"/>
  <c r="AM308" i="29"/>
  <c r="Y308" i="29" s="1"/>
  <c r="BK308" i="29" s="1"/>
  <c r="AA308" i="29" s="1"/>
  <c r="BC309" i="29"/>
  <c r="AU309" i="29"/>
  <c r="BB309" i="29"/>
  <c r="AT309" i="29"/>
  <c r="C309" i="29"/>
  <c r="AE309" i="29" s="1"/>
  <c r="BA309" i="29"/>
  <c r="AS309" i="29"/>
  <c r="B309" i="29"/>
  <c r="AD309" i="29" s="1"/>
  <c r="AF309" i="29" s="1"/>
  <c r="D309" i="29" s="1"/>
  <c r="AZ309" i="29"/>
  <c r="AR309" i="29"/>
  <c r="AY309" i="29"/>
  <c r="AQ309" i="29"/>
  <c r="AW309" i="29"/>
  <c r="AO309" i="29"/>
  <c r="AV309" i="29"/>
  <c r="AP309" i="29"/>
  <c r="AN309" i="29"/>
  <c r="AC310" i="29"/>
  <c r="AX309" i="29"/>
  <c r="BF307" i="29"/>
  <c r="L307" i="29" s="1"/>
  <c r="K307" i="29" s="1"/>
  <c r="BP307" i="29"/>
  <c r="BU307" i="29"/>
  <c r="Z307" i="29"/>
  <c r="BL307" i="29"/>
  <c r="BE307" i="29"/>
  <c r="I307" i="29" s="1"/>
  <c r="H307" i="29" s="1"/>
  <c r="BP306" i="29"/>
  <c r="AG308" i="29"/>
  <c r="G308" i="29" s="1"/>
  <c r="BN307" i="29"/>
  <c r="AH308" i="29"/>
  <c r="J308" i="29" s="1"/>
  <c r="BG307" i="29"/>
  <c r="O307" i="29" s="1"/>
  <c r="N307" i="29" s="1"/>
  <c r="AK308" i="29"/>
  <c r="S308" i="29" s="1"/>
  <c r="BR307" i="29"/>
  <c r="Q307" i="29"/>
  <c r="AL308" i="29"/>
  <c r="V308" i="29" s="1"/>
  <c r="Z306" i="29"/>
  <c r="BL306" i="29"/>
  <c r="AJ308" i="29"/>
  <c r="P308" i="29" s="1"/>
  <c r="AF308" i="29"/>
  <c r="D308" i="29" s="1"/>
  <c r="BQ306" i="29"/>
  <c r="BU306" i="29"/>
  <c r="BP900" i="29" l="1"/>
  <c r="N308" i="29"/>
  <c r="BQ308" i="29"/>
  <c r="BT899" i="29"/>
  <c r="BS900" i="29"/>
  <c r="BO899" i="29"/>
  <c r="BF901" i="29"/>
  <c r="L901" i="29" s="1"/>
  <c r="K901" i="29" s="1"/>
  <c r="BK900" i="29"/>
  <c r="AA900" i="29" s="1"/>
  <c r="BU900" i="29"/>
  <c r="BJ900" i="29"/>
  <c r="X900" i="29" s="1"/>
  <c r="W900" i="29" s="1"/>
  <c r="AL901" i="29"/>
  <c r="V901" i="29" s="1"/>
  <c r="BP899" i="29"/>
  <c r="BS899" i="29"/>
  <c r="AI901" i="29"/>
  <c r="M901" i="29" s="1"/>
  <c r="AG901" i="29"/>
  <c r="G901" i="29" s="1"/>
  <c r="BR900" i="29"/>
  <c r="BE900" i="29"/>
  <c r="I900" i="29" s="1"/>
  <c r="H900" i="29" s="1"/>
  <c r="BL899" i="29"/>
  <c r="Z899" i="29"/>
  <c r="AJ901" i="29"/>
  <c r="P901" i="29" s="1"/>
  <c r="AK901" i="29"/>
  <c r="S901" i="29" s="1"/>
  <c r="AO902" i="29"/>
  <c r="AW902" i="29"/>
  <c r="B902" i="29"/>
  <c r="AD902" i="29" s="1"/>
  <c r="AK902" i="29" s="1"/>
  <c r="AP902" i="29"/>
  <c r="AX902" i="29"/>
  <c r="C902" i="29"/>
  <c r="AE902" i="29" s="1"/>
  <c r="AQ902" i="29"/>
  <c r="AY902" i="29"/>
  <c r="AR902" i="29"/>
  <c r="AZ902" i="29"/>
  <c r="AC903" i="29"/>
  <c r="AS902" i="29"/>
  <c r="BA902" i="29"/>
  <c r="AT902" i="29"/>
  <c r="BB902" i="29"/>
  <c r="AU902" i="29"/>
  <c r="BC902" i="29"/>
  <c r="AN902" i="29"/>
  <c r="AV902" i="29"/>
  <c r="AM901" i="29"/>
  <c r="Y901" i="29" s="1"/>
  <c r="AF901" i="29"/>
  <c r="D901" i="29" s="1"/>
  <c r="BG900" i="29"/>
  <c r="O900" i="29" s="1"/>
  <c r="N900" i="29" s="1"/>
  <c r="BD900" i="29"/>
  <c r="F900" i="29" s="1"/>
  <c r="E900" i="29" s="1"/>
  <c r="AB898" i="29"/>
  <c r="BQ899" i="29"/>
  <c r="BN899" i="29"/>
  <c r="AB306" i="29"/>
  <c r="BQ307" i="29"/>
  <c r="BS307" i="29"/>
  <c r="AH309" i="29"/>
  <c r="J309" i="29" s="1"/>
  <c r="BF309" i="29" s="1"/>
  <c r="L309" i="29" s="1"/>
  <c r="AG309" i="29"/>
  <c r="G309" i="29" s="1"/>
  <c r="AM309" i="29"/>
  <c r="Y309" i="29" s="1"/>
  <c r="BK309" i="29" s="1"/>
  <c r="AA309" i="29" s="1"/>
  <c r="BU309" i="29" s="1"/>
  <c r="AY310" i="29"/>
  <c r="AQ310" i="29"/>
  <c r="AC311" i="29"/>
  <c r="AX310" i="29"/>
  <c r="AP310" i="29"/>
  <c r="AW310" i="29"/>
  <c r="AO310" i="29"/>
  <c r="AV310" i="29"/>
  <c r="AN310" i="29"/>
  <c r="BC310" i="29"/>
  <c r="AU310" i="29"/>
  <c r="BA310" i="29"/>
  <c r="AS310" i="29"/>
  <c r="C310" i="29"/>
  <c r="AE310" i="29" s="1"/>
  <c r="BB310" i="29"/>
  <c r="AZ310" i="29"/>
  <c r="AR310" i="29"/>
  <c r="B310" i="29"/>
  <c r="AD310" i="29" s="1"/>
  <c r="AJ310" i="29" s="1"/>
  <c r="P310" i="29" s="1"/>
  <c r="AT310" i="29"/>
  <c r="BO307" i="29"/>
  <c r="AK309" i="29"/>
  <c r="S309" i="29" s="1"/>
  <c r="BE308" i="29"/>
  <c r="I308" i="29" s="1"/>
  <c r="H308" i="29" s="1"/>
  <c r="BD309" i="29"/>
  <c r="F309" i="29" s="1"/>
  <c r="E309" i="29" s="1"/>
  <c r="BN309" i="29"/>
  <c r="BU308" i="29"/>
  <c r="Z308" i="29"/>
  <c r="BJ308" i="29"/>
  <c r="X308" i="29" s="1"/>
  <c r="W308" i="29" s="1"/>
  <c r="BD308" i="29"/>
  <c r="F308" i="29" s="1"/>
  <c r="E308" i="29" s="1"/>
  <c r="BH308" i="29"/>
  <c r="R308" i="29" s="1"/>
  <c r="Q308" i="29" s="1"/>
  <c r="AL309" i="29"/>
  <c r="V309" i="29" s="1"/>
  <c r="BE309" i="29"/>
  <c r="I309" i="29" s="1"/>
  <c r="H309" i="29" s="1"/>
  <c r="AI309" i="29"/>
  <c r="M309" i="29" s="1"/>
  <c r="BI308" i="29"/>
  <c r="U308" i="29" s="1"/>
  <c r="T308" i="29" s="1"/>
  <c r="BF308" i="29"/>
  <c r="L308" i="29" s="1"/>
  <c r="K308" i="29" s="1"/>
  <c r="AJ309" i="29"/>
  <c r="P309" i="29" s="1"/>
  <c r="BP901" i="29" l="1"/>
  <c r="S902" i="29"/>
  <c r="BO900" i="29"/>
  <c r="AB307" i="29"/>
  <c r="AB899" i="29"/>
  <c r="BR308" i="29"/>
  <c r="BI902" i="29"/>
  <c r="U902" i="29" s="1"/>
  <c r="T902" i="29" s="1"/>
  <c r="AM902" i="29"/>
  <c r="Y902" i="29" s="1"/>
  <c r="AH902" i="29"/>
  <c r="J902" i="29" s="1"/>
  <c r="BJ901" i="29"/>
  <c r="X901" i="29" s="1"/>
  <c r="W901" i="29" s="1"/>
  <c r="AJ902" i="29"/>
  <c r="P902" i="29" s="1"/>
  <c r="AL902" i="29"/>
  <c r="V902" i="29" s="1"/>
  <c r="BT900" i="29"/>
  <c r="BD901" i="29"/>
  <c r="F901" i="29" s="1"/>
  <c r="E901" i="29" s="1"/>
  <c r="BK901" i="29"/>
  <c r="AA901" i="29" s="1"/>
  <c r="BU901" i="29" s="1"/>
  <c r="BN900" i="29"/>
  <c r="AF902" i="29"/>
  <c r="D902" i="29" s="1"/>
  <c r="AI902" i="29"/>
  <c r="M902" i="29" s="1"/>
  <c r="AG902" i="29"/>
  <c r="G902" i="29" s="1"/>
  <c r="BE901" i="29"/>
  <c r="I901" i="29" s="1"/>
  <c r="H901" i="29" s="1"/>
  <c r="BO901" i="29"/>
  <c r="BL900" i="29"/>
  <c r="Z900" i="29"/>
  <c r="BI901" i="29"/>
  <c r="U901" i="29" s="1"/>
  <c r="T901" i="29" s="1"/>
  <c r="BG901" i="29"/>
  <c r="O901" i="29" s="1"/>
  <c r="N901" i="29" s="1"/>
  <c r="BQ900" i="29"/>
  <c r="B903" i="29"/>
  <c r="AD903" i="29" s="1"/>
  <c r="AL903" i="29" s="1"/>
  <c r="AP903" i="29"/>
  <c r="AX903" i="29"/>
  <c r="C903" i="29"/>
  <c r="AE903" i="29" s="1"/>
  <c r="AQ903" i="29"/>
  <c r="AY903" i="29"/>
  <c r="AR903" i="29"/>
  <c r="AZ903" i="29"/>
  <c r="AC904" i="29"/>
  <c r="AS903" i="29"/>
  <c r="BA903" i="29"/>
  <c r="AT903" i="29"/>
  <c r="BB903" i="29"/>
  <c r="AU903" i="29"/>
  <c r="BC903" i="29"/>
  <c r="AN903" i="29"/>
  <c r="AV903" i="29"/>
  <c r="AO903" i="29"/>
  <c r="AW903" i="29"/>
  <c r="BH901" i="29"/>
  <c r="R901" i="29" s="1"/>
  <c r="Q901" i="29" s="1"/>
  <c r="BP308" i="29"/>
  <c r="BS308" i="29"/>
  <c r="K309" i="29"/>
  <c r="BP309" i="29"/>
  <c r="BO308" i="29"/>
  <c r="BO309" i="29"/>
  <c r="BT308" i="29"/>
  <c r="AK310" i="29"/>
  <c r="S310" i="29" s="1"/>
  <c r="AF310" i="29"/>
  <c r="D310" i="29" s="1"/>
  <c r="BI309" i="29"/>
  <c r="U309" i="29" s="1"/>
  <c r="T309" i="29" s="1"/>
  <c r="AG310" i="29"/>
  <c r="G310" i="29" s="1"/>
  <c r="Z309" i="29"/>
  <c r="BL309" i="29"/>
  <c r="AV311" i="29"/>
  <c r="AN311" i="29"/>
  <c r="BC311" i="29"/>
  <c r="AU311" i="29"/>
  <c r="BB311" i="29"/>
  <c r="AT311" i="29"/>
  <c r="C311" i="29"/>
  <c r="AE311" i="29" s="1"/>
  <c r="BA311" i="29"/>
  <c r="AS311" i="29"/>
  <c r="B311" i="29"/>
  <c r="AD311" i="29" s="1"/>
  <c r="AH311" i="29" s="1"/>
  <c r="AZ311" i="29"/>
  <c r="AR311" i="29"/>
  <c r="AC312" i="29"/>
  <c r="AX311" i="29"/>
  <c r="AP311" i="29"/>
  <c r="AO311" i="29"/>
  <c r="AY311" i="29"/>
  <c r="AW311" i="29"/>
  <c r="AQ311" i="29"/>
  <c r="BH309" i="29"/>
  <c r="R309" i="29" s="1"/>
  <c r="Q309" i="29" s="1"/>
  <c r="AH310" i="29"/>
  <c r="J310" i="29" s="1"/>
  <c r="BJ309" i="29"/>
  <c r="X309" i="29" s="1"/>
  <c r="W309" i="29" s="1"/>
  <c r="BL308" i="29"/>
  <c r="AI310" i="29"/>
  <c r="M310" i="29" s="1"/>
  <c r="AL310" i="29"/>
  <c r="V310" i="29" s="1"/>
  <c r="BH310" i="29"/>
  <c r="R310" i="29" s="1"/>
  <c r="Q310" i="29" s="1"/>
  <c r="BG309" i="29"/>
  <c r="O309" i="29" s="1"/>
  <c r="N309" i="29" s="1"/>
  <c r="BN308" i="29"/>
  <c r="AM310" i="29"/>
  <c r="Y310" i="29" s="1"/>
  <c r="BK310" i="29" s="1"/>
  <c r="AA310" i="29" s="1"/>
  <c r="BN901" i="29" l="1"/>
  <c r="BS902" i="29"/>
  <c r="AB900" i="29"/>
  <c r="BR901" i="29"/>
  <c r="J311" i="29"/>
  <c r="BT309" i="29"/>
  <c r="V903" i="29"/>
  <c r="BJ903" i="29" s="1"/>
  <c r="X903" i="29" s="1"/>
  <c r="W903" i="29" s="1"/>
  <c r="BS901" i="29"/>
  <c r="AF903" i="29"/>
  <c r="D903" i="29" s="1"/>
  <c r="BG902" i="29"/>
  <c r="O902" i="29" s="1"/>
  <c r="N902" i="29" s="1"/>
  <c r="BJ902" i="29"/>
  <c r="X902" i="29" s="1"/>
  <c r="W902" i="29" s="1"/>
  <c r="AK903" i="29"/>
  <c r="S903" i="29" s="1"/>
  <c r="BD902" i="29"/>
  <c r="F902" i="29" s="1"/>
  <c r="E902" i="29" s="1"/>
  <c r="BH902" i="29"/>
  <c r="R902" i="29" s="1"/>
  <c r="Q902" i="29" s="1"/>
  <c r="AI903" i="29"/>
  <c r="M903" i="29" s="1"/>
  <c r="C904" i="29"/>
  <c r="AE904" i="29" s="1"/>
  <c r="AQ904" i="29"/>
  <c r="AY904" i="29"/>
  <c r="AR904" i="29"/>
  <c r="AZ904" i="29"/>
  <c r="AC905" i="29"/>
  <c r="AS904" i="29"/>
  <c r="BA904" i="29"/>
  <c r="AT904" i="29"/>
  <c r="BB904" i="29"/>
  <c r="AU904" i="29"/>
  <c r="BC904" i="29"/>
  <c r="AN904" i="29"/>
  <c r="AV904" i="29"/>
  <c r="AO904" i="29"/>
  <c r="AW904" i="29"/>
  <c r="B904" i="29"/>
  <c r="AD904" i="29" s="1"/>
  <c r="AL904" i="29" s="1"/>
  <c r="V904" i="29" s="1"/>
  <c r="AP904" i="29"/>
  <c r="AX904" i="29"/>
  <c r="BT901" i="29"/>
  <c r="AM903" i="29"/>
  <c r="Y903" i="29" s="1"/>
  <c r="BL901" i="29"/>
  <c r="Z901" i="29"/>
  <c r="AH903" i="29"/>
  <c r="J903" i="29" s="1"/>
  <c r="BF902" i="29"/>
  <c r="L902" i="29" s="1"/>
  <c r="K902" i="29" s="1"/>
  <c r="AG903" i="29"/>
  <c r="G903" i="29" s="1"/>
  <c r="AJ903" i="29"/>
  <c r="P903" i="29" s="1"/>
  <c r="BK902" i="29"/>
  <c r="AA902" i="29" s="1"/>
  <c r="BU902" i="29" s="1"/>
  <c r="BQ901" i="29"/>
  <c r="AB901" i="29" s="1"/>
  <c r="BE902" i="29"/>
  <c r="I902" i="29" s="1"/>
  <c r="H902" i="29" s="1"/>
  <c r="AJ311" i="29"/>
  <c r="P311" i="29" s="1"/>
  <c r="BH311" i="29" s="1"/>
  <c r="R311" i="29" s="1"/>
  <c r="Q311" i="29" s="1"/>
  <c r="AL311" i="29"/>
  <c r="V311" i="29" s="1"/>
  <c r="BJ311" i="29" s="1"/>
  <c r="X311" i="29" s="1"/>
  <c r="W311" i="29" s="1"/>
  <c r="AM311" i="29"/>
  <c r="Y311" i="29" s="1"/>
  <c r="BK311" i="29" s="1"/>
  <c r="AA311" i="29" s="1"/>
  <c r="AB308" i="29"/>
  <c r="BQ309" i="29"/>
  <c r="BR310" i="29"/>
  <c r="BF311" i="29"/>
  <c r="L311" i="29" s="1"/>
  <c r="K311" i="29" s="1"/>
  <c r="AI311" i="29"/>
  <c r="M311" i="29" s="1"/>
  <c r="BG310" i="29"/>
  <c r="O310" i="29" s="1"/>
  <c r="N310" i="29" s="1"/>
  <c r="AF311" i="29"/>
  <c r="D311" i="29" s="1"/>
  <c r="BE310" i="29"/>
  <c r="I310" i="29" s="1"/>
  <c r="H310" i="29" s="1"/>
  <c r="BF310" i="29"/>
  <c r="L310" i="29" s="1"/>
  <c r="K310" i="29" s="1"/>
  <c r="BJ310" i="29"/>
  <c r="X310" i="29" s="1"/>
  <c r="W310" i="29" s="1"/>
  <c r="BR309" i="29"/>
  <c r="AG311" i="29"/>
  <c r="G311" i="29" s="1"/>
  <c r="BA312" i="29"/>
  <c r="AS312" i="29"/>
  <c r="B312" i="29"/>
  <c r="AD312" i="29" s="1"/>
  <c r="AM312" i="29" s="1"/>
  <c r="Y312" i="29" s="1"/>
  <c r="AZ312" i="29"/>
  <c r="AR312" i="29"/>
  <c r="AY312" i="29"/>
  <c r="AQ312" i="29"/>
  <c r="AC313" i="29"/>
  <c r="AX312" i="29"/>
  <c r="AP312" i="29"/>
  <c r="AW312" i="29"/>
  <c r="AO312" i="29"/>
  <c r="BC312" i="29"/>
  <c r="AU312" i="29"/>
  <c r="BB312" i="29"/>
  <c r="AV312" i="29"/>
  <c r="AT312" i="29"/>
  <c r="C312" i="29"/>
  <c r="AE312" i="29" s="1"/>
  <c r="AN312" i="29"/>
  <c r="BS309" i="29"/>
  <c r="BU310" i="29"/>
  <c r="Z310" i="29"/>
  <c r="BD310" i="29"/>
  <c r="F310" i="29" s="1"/>
  <c r="E310" i="29" s="1"/>
  <c r="BI310" i="29"/>
  <c r="U310" i="29" s="1"/>
  <c r="T310" i="29" s="1"/>
  <c r="AK311" i="29"/>
  <c r="S311" i="29" s="1"/>
  <c r="BP311" i="29" l="1"/>
  <c r="BO902" i="29"/>
  <c r="BP902" i="29"/>
  <c r="BQ902" i="29"/>
  <c r="BT903" i="29"/>
  <c r="BT902" i="29"/>
  <c r="BJ904" i="29"/>
  <c r="X904" i="29" s="1"/>
  <c r="W904" i="29" s="1"/>
  <c r="BI903" i="29"/>
  <c r="U903" i="29" s="1"/>
  <c r="T903" i="29" s="1"/>
  <c r="AF904" i="29"/>
  <c r="D904" i="29" s="1"/>
  <c r="AI904" i="29"/>
  <c r="M904" i="29" s="1"/>
  <c r="BE903" i="29"/>
  <c r="I903" i="29" s="1"/>
  <c r="H903" i="29" s="1"/>
  <c r="AR905" i="29"/>
  <c r="AZ905" i="29"/>
  <c r="AC906" i="29"/>
  <c r="AS905" i="29"/>
  <c r="BA905" i="29"/>
  <c r="AT905" i="29"/>
  <c r="BB905" i="29"/>
  <c r="AU905" i="29"/>
  <c r="BC905" i="29"/>
  <c r="AN905" i="29"/>
  <c r="AV905" i="29"/>
  <c r="AO905" i="29"/>
  <c r="AW905" i="29"/>
  <c r="B905" i="29"/>
  <c r="AD905" i="29" s="1"/>
  <c r="AJ905" i="29" s="1"/>
  <c r="AP905" i="29"/>
  <c r="AX905" i="29"/>
  <c r="AY905" i="29"/>
  <c r="C905" i="29"/>
  <c r="AE905" i="29" s="1"/>
  <c r="AQ905" i="29"/>
  <c r="BG903" i="29"/>
  <c r="O903" i="29" s="1"/>
  <c r="N903" i="29" s="1"/>
  <c r="BF903" i="29"/>
  <c r="L903" i="29" s="1"/>
  <c r="K903" i="29" s="1"/>
  <c r="BP903" i="29"/>
  <c r="AM904" i="29"/>
  <c r="Y904" i="29" s="1"/>
  <c r="BR902" i="29"/>
  <c r="BD903" i="29"/>
  <c r="F903" i="29" s="1"/>
  <c r="E903" i="29" s="1"/>
  <c r="BN903" i="29"/>
  <c r="AK904" i="29"/>
  <c r="S904" i="29" s="1"/>
  <c r="Z902" i="29"/>
  <c r="BL902" i="29"/>
  <c r="BK903" i="29"/>
  <c r="AA903" i="29" s="1"/>
  <c r="BU903" i="29" s="1"/>
  <c r="AG904" i="29"/>
  <c r="G904" i="29" s="1"/>
  <c r="AJ904" i="29"/>
  <c r="P904" i="29" s="1"/>
  <c r="AH904" i="29"/>
  <c r="J904" i="29" s="1"/>
  <c r="BH903" i="29"/>
  <c r="R903" i="29" s="1"/>
  <c r="Q903" i="29" s="1"/>
  <c r="BN902" i="29"/>
  <c r="BS310" i="29"/>
  <c r="BR311" i="29"/>
  <c r="AB309" i="29"/>
  <c r="BP310" i="29"/>
  <c r="BT311" i="29"/>
  <c r="BQ310" i="29"/>
  <c r="BT310" i="29"/>
  <c r="BL310" i="29"/>
  <c r="BN310" i="29"/>
  <c r="AG312" i="29"/>
  <c r="G312" i="29" s="1"/>
  <c r="BI311" i="29"/>
  <c r="U311" i="29" s="1"/>
  <c r="T311" i="29" s="1"/>
  <c r="AL312" i="29"/>
  <c r="V312" i="29" s="1"/>
  <c r="BO310" i="29"/>
  <c r="BK312" i="29"/>
  <c r="AA312" i="29" s="1"/>
  <c r="BU312" i="29" s="1"/>
  <c r="AI312" i="29"/>
  <c r="M312" i="29" s="1"/>
  <c r="AH312" i="29"/>
  <c r="J312" i="29" s="1"/>
  <c r="AJ312" i="29"/>
  <c r="P312" i="29" s="1"/>
  <c r="AF312" i="29"/>
  <c r="D312" i="29" s="1"/>
  <c r="AC314" i="29"/>
  <c r="AX313" i="29"/>
  <c r="AP313" i="29"/>
  <c r="AW313" i="29"/>
  <c r="AO313" i="29"/>
  <c r="AV313" i="29"/>
  <c r="AN313" i="29"/>
  <c r="BC313" i="29"/>
  <c r="AU313" i="29"/>
  <c r="BB313" i="29"/>
  <c r="AT313" i="29"/>
  <c r="C313" i="29"/>
  <c r="AE313" i="29" s="1"/>
  <c r="AZ313" i="29"/>
  <c r="AR313" i="29"/>
  <c r="AY313" i="29"/>
  <c r="AS313" i="29"/>
  <c r="BA313" i="29"/>
  <c r="AQ313" i="29"/>
  <c r="B313" i="29"/>
  <c r="AD313" i="29" s="1"/>
  <c r="AH313" i="29" s="1"/>
  <c r="BE311" i="29"/>
  <c r="I311" i="29" s="1"/>
  <c r="H311" i="29" s="1"/>
  <c r="BD311" i="29"/>
  <c r="F311" i="29" s="1"/>
  <c r="E311" i="29" s="1"/>
  <c r="BG311" i="29"/>
  <c r="O311" i="29" s="1"/>
  <c r="N311" i="29" s="1"/>
  <c r="AK312" i="29"/>
  <c r="S312" i="29" s="1"/>
  <c r="BU311" i="29"/>
  <c r="Z311" i="29"/>
  <c r="BT904" i="29" l="1"/>
  <c r="AB902" i="29"/>
  <c r="AB310" i="29"/>
  <c r="P905" i="29"/>
  <c r="BS903" i="29"/>
  <c r="BH905" i="29"/>
  <c r="R905" i="29" s="1"/>
  <c r="Q905" i="29" s="1"/>
  <c r="BK904" i="29"/>
  <c r="AA904" i="29" s="1"/>
  <c r="BU904" i="29" s="1"/>
  <c r="AL905" i="29"/>
  <c r="V905" i="29" s="1"/>
  <c r="BO903" i="29"/>
  <c r="Z903" i="29"/>
  <c r="BL903" i="29"/>
  <c r="AF905" i="29"/>
  <c r="D905" i="29" s="1"/>
  <c r="BG904" i="29"/>
  <c r="O904" i="29" s="1"/>
  <c r="N904" i="29" s="1"/>
  <c r="BR903" i="29"/>
  <c r="BQ903" i="29"/>
  <c r="AH905" i="29"/>
  <c r="J905" i="29" s="1"/>
  <c r="AK905" i="29"/>
  <c r="S905" i="29" s="1"/>
  <c r="BD904" i="29"/>
  <c r="F904" i="29" s="1"/>
  <c r="E904" i="29" s="1"/>
  <c r="AS906" i="29"/>
  <c r="BA906" i="29"/>
  <c r="AT906" i="29"/>
  <c r="BB906" i="29"/>
  <c r="AU906" i="29"/>
  <c r="BC906" i="29"/>
  <c r="AN906" i="29"/>
  <c r="AV906" i="29"/>
  <c r="AO906" i="29"/>
  <c r="AW906" i="29"/>
  <c r="B906" i="29"/>
  <c r="AD906" i="29" s="1"/>
  <c r="AK906" i="29" s="1"/>
  <c r="S906" i="29" s="1"/>
  <c r="AP906" i="29"/>
  <c r="AX906" i="29"/>
  <c r="C906" i="29"/>
  <c r="AE906" i="29" s="1"/>
  <c r="AQ906" i="29"/>
  <c r="AY906" i="29"/>
  <c r="AR906" i="29"/>
  <c r="AZ906" i="29"/>
  <c r="AC907" i="29"/>
  <c r="BI904" i="29"/>
  <c r="U904" i="29" s="1"/>
  <c r="T904" i="29" s="1"/>
  <c r="AB903" i="29"/>
  <c r="AM905" i="29"/>
  <c r="Y905" i="29" s="1"/>
  <c r="BF904" i="29"/>
  <c r="L904" i="29" s="1"/>
  <c r="K904" i="29" s="1"/>
  <c r="BH904" i="29"/>
  <c r="R904" i="29" s="1"/>
  <c r="Q904" i="29" s="1"/>
  <c r="AI905" i="29"/>
  <c r="M905" i="29" s="1"/>
  <c r="BE904" i="29"/>
  <c r="I904" i="29" s="1"/>
  <c r="H904" i="29" s="1"/>
  <c r="AG905" i="29"/>
  <c r="G905" i="29" s="1"/>
  <c r="J313" i="29"/>
  <c r="BF313" i="29" s="1"/>
  <c r="L313" i="29" s="1"/>
  <c r="K313" i="29" s="1"/>
  <c r="BS311" i="29"/>
  <c r="BL311" i="29"/>
  <c r="BO311" i="29"/>
  <c r="BG312" i="29"/>
  <c r="O312" i="29" s="1"/>
  <c r="N312" i="29" s="1"/>
  <c r="AK313" i="29"/>
  <c r="S313" i="29" s="1"/>
  <c r="BI312" i="29"/>
  <c r="U312" i="29" s="1"/>
  <c r="T312" i="29" s="1"/>
  <c r="AG313" i="29"/>
  <c r="G313" i="29" s="1"/>
  <c r="BQ311" i="29"/>
  <c r="AI313" i="29"/>
  <c r="M313" i="29" s="1"/>
  <c r="BC314" i="29"/>
  <c r="AU314" i="29"/>
  <c r="BB314" i="29"/>
  <c r="AT314" i="29"/>
  <c r="C314" i="29"/>
  <c r="AE314" i="29" s="1"/>
  <c r="BA314" i="29"/>
  <c r="AS314" i="29"/>
  <c r="B314" i="29"/>
  <c r="AD314" i="29" s="1"/>
  <c r="AH314" i="29" s="1"/>
  <c r="AZ314" i="29"/>
  <c r="AR314" i="29"/>
  <c r="AY314" i="29"/>
  <c r="AQ314" i="29"/>
  <c r="AW314" i="29"/>
  <c r="AO314" i="29"/>
  <c r="AV314" i="29"/>
  <c r="AP314" i="29"/>
  <c r="AN314" i="29"/>
  <c r="AC315" i="29"/>
  <c r="AX314" i="29"/>
  <c r="BJ312" i="29"/>
  <c r="X312" i="29" s="1"/>
  <c r="W312" i="29" s="1"/>
  <c r="BT312" i="29"/>
  <c r="Z312" i="29"/>
  <c r="BD312" i="29"/>
  <c r="F312" i="29" s="1"/>
  <c r="E312" i="29" s="1"/>
  <c r="BN312" i="29"/>
  <c r="AM313" i="29"/>
  <c r="Y313" i="29" s="1"/>
  <c r="BN311" i="29"/>
  <c r="AJ313" i="29"/>
  <c r="P313" i="29" s="1"/>
  <c r="BH312" i="29"/>
  <c r="R312" i="29" s="1"/>
  <c r="Q312" i="29" s="1"/>
  <c r="AL313" i="29"/>
  <c r="V313" i="29" s="1"/>
  <c r="AF313" i="29"/>
  <c r="D313" i="29" s="1"/>
  <c r="BF312" i="29"/>
  <c r="L312" i="29" s="1"/>
  <c r="K312" i="29" s="1"/>
  <c r="BE312" i="29"/>
  <c r="I312" i="29" s="1"/>
  <c r="H312" i="29" s="1"/>
  <c r="BR904" i="29" l="1"/>
  <c r="BQ904" i="29"/>
  <c r="BR905" i="29"/>
  <c r="BS904" i="29"/>
  <c r="BP904" i="29"/>
  <c r="BI906" i="29"/>
  <c r="U906" i="29" s="1"/>
  <c r="T906" i="29" s="1"/>
  <c r="BS906" i="29"/>
  <c r="BK905" i="29"/>
  <c r="AA905" i="29" s="1"/>
  <c r="BU905" i="29" s="1"/>
  <c r="AM906" i="29"/>
  <c r="Y906" i="29" s="1"/>
  <c r="BI905" i="29"/>
  <c r="U905" i="29" s="1"/>
  <c r="T905" i="29" s="1"/>
  <c r="BS905" i="29"/>
  <c r="AI906" i="29"/>
  <c r="M906" i="29" s="1"/>
  <c r="AG906" i="29"/>
  <c r="G906" i="29" s="1"/>
  <c r="BF905" i="29"/>
  <c r="L905" i="29" s="1"/>
  <c r="K905" i="29" s="1"/>
  <c r="AL906" i="29"/>
  <c r="V906" i="29" s="1"/>
  <c r="BJ905" i="29"/>
  <c r="X905" i="29" s="1"/>
  <c r="W905" i="29" s="1"/>
  <c r="BG905" i="29"/>
  <c r="O905" i="29" s="1"/>
  <c r="N905" i="29" s="1"/>
  <c r="AT907" i="29"/>
  <c r="BB907" i="29"/>
  <c r="AU907" i="29"/>
  <c r="BC907" i="29"/>
  <c r="AN907" i="29"/>
  <c r="AV907" i="29"/>
  <c r="AO907" i="29"/>
  <c r="AW907" i="29"/>
  <c r="B907" i="29"/>
  <c r="AD907" i="29" s="1"/>
  <c r="AL907" i="29" s="1"/>
  <c r="V907" i="29" s="1"/>
  <c r="AP907" i="29"/>
  <c r="AX907" i="29"/>
  <c r="C907" i="29"/>
  <c r="AE907" i="29" s="1"/>
  <c r="AQ907" i="29"/>
  <c r="AY907" i="29"/>
  <c r="AR907" i="29"/>
  <c r="AZ907" i="29"/>
  <c r="AC908" i="29"/>
  <c r="AS907" i="29"/>
  <c r="BA907" i="29"/>
  <c r="AJ906" i="29"/>
  <c r="P906" i="29" s="1"/>
  <c r="AF906" i="29"/>
  <c r="D906" i="29" s="1"/>
  <c r="BL904" i="29"/>
  <c r="Z904" i="29"/>
  <c r="BE905" i="29"/>
  <c r="I905" i="29" s="1"/>
  <c r="H905" i="29" s="1"/>
  <c r="BO904" i="29"/>
  <c r="AH906" i="29"/>
  <c r="J906" i="29" s="1"/>
  <c r="BN904" i="29"/>
  <c r="BD905" i="29"/>
  <c r="F905" i="29" s="1"/>
  <c r="E905" i="29" s="1"/>
  <c r="AI314" i="29"/>
  <c r="M314" i="29" s="1"/>
  <c r="AJ314" i="29"/>
  <c r="P314" i="29" s="1"/>
  <c r="BH314" i="29" s="1"/>
  <c r="R314" i="29" s="1"/>
  <c r="Q314" i="29" s="1"/>
  <c r="AG314" i="29"/>
  <c r="G314" i="29" s="1"/>
  <c r="BE314" i="29" s="1"/>
  <c r="I314" i="29" s="1"/>
  <c r="H314" i="29" s="1"/>
  <c r="AB311" i="29"/>
  <c r="AF314" i="29"/>
  <c r="D314" i="29" s="1"/>
  <c r="BD314" i="29" s="1"/>
  <c r="F314" i="29" s="1"/>
  <c r="E314" i="29" s="1"/>
  <c r="BO312" i="29"/>
  <c r="BQ312" i="29"/>
  <c r="AK314" i="29"/>
  <c r="S314" i="29" s="1"/>
  <c r="BI314" i="29" s="1"/>
  <c r="U314" i="29" s="1"/>
  <c r="T314" i="29" s="1"/>
  <c r="BL312" i="29"/>
  <c r="BE313" i="29"/>
  <c r="I313" i="29" s="1"/>
  <c r="H313" i="29" s="1"/>
  <c r="BR312" i="29"/>
  <c r="BS312" i="29"/>
  <c r="BH313" i="29"/>
  <c r="R313" i="29" s="1"/>
  <c r="Q313" i="29" s="1"/>
  <c r="BI313" i="29"/>
  <c r="U313" i="29" s="1"/>
  <c r="T313" i="29" s="1"/>
  <c r="AC316" i="29"/>
  <c r="AX315" i="29"/>
  <c r="AP315" i="29"/>
  <c r="AW315" i="29"/>
  <c r="AO315" i="29"/>
  <c r="AV315" i="29"/>
  <c r="AN315" i="29"/>
  <c r="BC315" i="29"/>
  <c r="AU315" i="29"/>
  <c r="BB315" i="29"/>
  <c r="AT315" i="29"/>
  <c r="AZ315" i="29"/>
  <c r="AR315" i="29"/>
  <c r="C315" i="29"/>
  <c r="AE315" i="29" s="1"/>
  <c r="BA315" i="29"/>
  <c r="AY315" i="29"/>
  <c r="AQ315" i="29"/>
  <c r="AS315" i="29"/>
  <c r="B315" i="29"/>
  <c r="AD315" i="29" s="1"/>
  <c r="AJ315" i="29" s="1"/>
  <c r="BP312" i="29"/>
  <c r="BK313" i="29"/>
  <c r="AA313" i="29" s="1"/>
  <c r="BU313" i="29" s="1"/>
  <c r="AL314" i="29"/>
  <c r="V314" i="29" s="1"/>
  <c r="AB312" i="29"/>
  <c r="J314" i="29"/>
  <c r="BG313" i="29"/>
  <c r="O313" i="29" s="1"/>
  <c r="N313" i="29" s="1"/>
  <c r="BP313" i="29"/>
  <c r="BJ313" i="29"/>
  <c r="X313" i="29" s="1"/>
  <c r="W313" i="29" s="1"/>
  <c r="BD313" i="29"/>
  <c r="F313" i="29" s="1"/>
  <c r="E313" i="29" s="1"/>
  <c r="AM314" i="29"/>
  <c r="Y314" i="29" s="1"/>
  <c r="BK314" i="29" s="1"/>
  <c r="AA314" i="29" s="1"/>
  <c r="BP905" i="29" l="1"/>
  <c r="AB904" i="29"/>
  <c r="BJ907" i="29"/>
  <c r="X907" i="29" s="1"/>
  <c r="W907" i="29" s="1"/>
  <c r="BT907" i="29"/>
  <c r="BG906" i="29"/>
  <c r="O906" i="29" s="1"/>
  <c r="N906" i="29" s="1"/>
  <c r="BQ906" i="29"/>
  <c r="AU908" i="29"/>
  <c r="BC908" i="29"/>
  <c r="AN908" i="29"/>
  <c r="AO908" i="29"/>
  <c r="AW908" i="29"/>
  <c r="B908" i="29"/>
  <c r="AD908" i="29" s="1"/>
  <c r="AG908" i="29" s="1"/>
  <c r="G908" i="29" s="1"/>
  <c r="C908" i="29"/>
  <c r="AE908" i="29" s="1"/>
  <c r="AQ908" i="29"/>
  <c r="AY908" i="29"/>
  <c r="AR908" i="29"/>
  <c r="AZ908" i="29"/>
  <c r="AC909" i="29"/>
  <c r="AS908" i="29"/>
  <c r="BA908" i="29"/>
  <c r="AP908" i="29"/>
  <c r="AT908" i="29"/>
  <c r="AV908" i="29"/>
  <c r="AX908" i="29"/>
  <c r="BB908" i="29"/>
  <c r="AF907" i="29"/>
  <c r="D907" i="29" s="1"/>
  <c r="BQ905" i="29"/>
  <c r="BN905" i="29"/>
  <c r="AH907" i="29"/>
  <c r="J907" i="29" s="1"/>
  <c r="BT905" i="29"/>
  <c r="BK906" i="29"/>
  <c r="AA906" i="29" s="1"/>
  <c r="BU906" i="29" s="1"/>
  <c r="BH906" i="29"/>
  <c r="R906" i="29" s="1"/>
  <c r="Q906" i="29" s="1"/>
  <c r="AM907" i="29"/>
  <c r="Y907" i="29" s="1"/>
  <c r="BJ906" i="29"/>
  <c r="X906" i="29" s="1"/>
  <c r="W906" i="29" s="1"/>
  <c r="BL905" i="29"/>
  <c r="Z905" i="29"/>
  <c r="BD906" i="29"/>
  <c r="F906" i="29" s="1"/>
  <c r="E906" i="29" s="1"/>
  <c r="AJ907" i="29"/>
  <c r="P907" i="29" s="1"/>
  <c r="BF906" i="29"/>
  <c r="L906" i="29" s="1"/>
  <c r="K906" i="29" s="1"/>
  <c r="AI907" i="29"/>
  <c r="M907" i="29" s="1"/>
  <c r="AG907" i="29"/>
  <c r="G907" i="29" s="1"/>
  <c r="BO905" i="29"/>
  <c r="AK907" i="29"/>
  <c r="S907" i="29" s="1"/>
  <c r="BE906" i="29"/>
  <c r="I906" i="29" s="1"/>
  <c r="H906" i="29" s="1"/>
  <c r="BT313" i="29"/>
  <c r="BN313" i="29"/>
  <c r="BN314" i="29"/>
  <c r="BS313" i="29"/>
  <c r="AM315" i="29"/>
  <c r="Y315" i="29" s="1"/>
  <c r="BK315" i="29" s="1"/>
  <c r="AA315" i="29" s="1"/>
  <c r="AI315" i="29"/>
  <c r="M315" i="29" s="1"/>
  <c r="BO313" i="29"/>
  <c r="BR314" i="29"/>
  <c r="BS314" i="29"/>
  <c r="BO314" i="29"/>
  <c r="AH315" i="29"/>
  <c r="J315" i="29" s="1"/>
  <c r="BF315" i="29" s="1"/>
  <c r="L315" i="29" s="1"/>
  <c r="K315" i="29" s="1"/>
  <c r="BG314" i="29"/>
  <c r="O314" i="29" s="1"/>
  <c r="N314" i="29" s="1"/>
  <c r="AK315" i="29"/>
  <c r="S315" i="29" s="1"/>
  <c r="BC316" i="29"/>
  <c r="AU316" i="29"/>
  <c r="BB316" i="29"/>
  <c r="AT316" i="29"/>
  <c r="C316" i="29"/>
  <c r="AE316" i="29" s="1"/>
  <c r="BA316" i="29"/>
  <c r="AS316" i="29"/>
  <c r="B316" i="29"/>
  <c r="AD316" i="29" s="1"/>
  <c r="AM316" i="29" s="1"/>
  <c r="Y316" i="29" s="1"/>
  <c r="AZ316" i="29"/>
  <c r="AR316" i="29"/>
  <c r="AY316" i="29"/>
  <c r="AQ316" i="29"/>
  <c r="AW316" i="29"/>
  <c r="AO316" i="29"/>
  <c r="AN316" i="29"/>
  <c r="AX316" i="29"/>
  <c r="AV316" i="29"/>
  <c r="AP316" i="29"/>
  <c r="AC317" i="29"/>
  <c r="BF314" i="29"/>
  <c r="L314" i="29" s="1"/>
  <c r="K314" i="29" s="1"/>
  <c r="BJ314" i="29"/>
  <c r="X314" i="29" s="1"/>
  <c r="W314" i="29" s="1"/>
  <c r="AF315" i="29"/>
  <c r="D315" i="29" s="1"/>
  <c r="BL313" i="29"/>
  <c r="Z313" i="29"/>
  <c r="AL315" i="29"/>
  <c r="V315" i="29" s="1"/>
  <c r="P315" i="29"/>
  <c r="BR313" i="29"/>
  <c r="BU314" i="29"/>
  <c r="Z314" i="29"/>
  <c r="BL314" i="29"/>
  <c r="BQ313" i="29"/>
  <c r="AG315" i="29"/>
  <c r="G315" i="29" s="1"/>
  <c r="BT906" i="29" l="1"/>
  <c r="AK908" i="29"/>
  <c r="S908" i="29" s="1"/>
  <c r="BO906" i="29"/>
  <c r="BN906" i="29"/>
  <c r="BR906" i="29"/>
  <c r="BE908" i="29"/>
  <c r="I908" i="29" s="1"/>
  <c r="H908" i="29" s="1"/>
  <c r="BO908" i="29"/>
  <c r="BH907" i="29"/>
  <c r="R907" i="29" s="1"/>
  <c r="Q907" i="29" s="1"/>
  <c r="BD907" i="29"/>
  <c r="F907" i="29" s="1"/>
  <c r="E907" i="29" s="1"/>
  <c r="AI908" i="29"/>
  <c r="M908" i="29" s="1"/>
  <c r="AF908" i="29"/>
  <c r="D908" i="29" s="1"/>
  <c r="BI907" i="29"/>
  <c r="U907" i="29" s="1"/>
  <c r="T907" i="29" s="1"/>
  <c r="AN909" i="29"/>
  <c r="AV909" i="29"/>
  <c r="B909" i="29"/>
  <c r="AD909" i="29" s="1"/>
  <c r="AL909" i="29" s="1"/>
  <c r="V909" i="29" s="1"/>
  <c r="AP909" i="29"/>
  <c r="AX909" i="29"/>
  <c r="AR909" i="29"/>
  <c r="AZ909" i="29"/>
  <c r="AC910" i="29"/>
  <c r="AS909" i="29"/>
  <c r="BA909" i="29"/>
  <c r="AT909" i="29"/>
  <c r="BB909" i="29"/>
  <c r="AY909" i="29"/>
  <c r="BC909" i="29"/>
  <c r="AO909" i="29"/>
  <c r="AQ909" i="29"/>
  <c r="C909" i="29"/>
  <c r="AE909" i="29" s="1"/>
  <c r="AU909" i="29"/>
  <c r="AW909" i="29"/>
  <c r="AH908" i="29"/>
  <c r="J908" i="29" s="1"/>
  <c r="BL906" i="29"/>
  <c r="Z906" i="29"/>
  <c r="AM908" i="29"/>
  <c r="Y908" i="29" s="1"/>
  <c r="BE907" i="29"/>
  <c r="I907" i="29" s="1"/>
  <c r="H907" i="29" s="1"/>
  <c r="BF907" i="29"/>
  <c r="L907" i="29" s="1"/>
  <c r="K907" i="29" s="1"/>
  <c r="AJ908" i="29"/>
  <c r="P908" i="29" s="1"/>
  <c r="BG907" i="29"/>
  <c r="O907" i="29" s="1"/>
  <c r="N907" i="29" s="1"/>
  <c r="BP906" i="29"/>
  <c r="AB906" i="29" s="1"/>
  <c r="AB905" i="29"/>
  <c r="AL908" i="29"/>
  <c r="V908" i="29" s="1"/>
  <c r="BI908" i="29"/>
  <c r="U908" i="29" s="1"/>
  <c r="T908" i="29" s="1"/>
  <c r="BK907" i="29"/>
  <c r="AA907" i="29" s="1"/>
  <c r="BU907" i="29" s="1"/>
  <c r="AB313" i="29"/>
  <c r="BP315" i="29"/>
  <c r="BT314" i="29"/>
  <c r="BQ314" i="29"/>
  <c r="AI316" i="29"/>
  <c r="M316" i="29" s="1"/>
  <c r="AH316" i="29"/>
  <c r="J316" i="29" s="1"/>
  <c r="BI315" i="29"/>
  <c r="U315" i="29" s="1"/>
  <c r="T315" i="29" s="1"/>
  <c r="AF316" i="29"/>
  <c r="D316" i="29" s="1"/>
  <c r="BP314" i="29"/>
  <c r="AL316" i="29"/>
  <c r="V316" i="29" s="1"/>
  <c r="BG315" i="29"/>
  <c r="O315" i="29" s="1"/>
  <c r="N315" i="29" s="1"/>
  <c r="BD315" i="29"/>
  <c r="F315" i="29" s="1"/>
  <c r="E315" i="29" s="1"/>
  <c r="AK316" i="29"/>
  <c r="S316" i="29" s="1"/>
  <c r="BH315" i="29"/>
  <c r="R315" i="29" s="1"/>
  <c r="Q315" i="29" s="1"/>
  <c r="AC318" i="29"/>
  <c r="AX317" i="29"/>
  <c r="AP317" i="29"/>
  <c r="AW317" i="29"/>
  <c r="AO317" i="29"/>
  <c r="AV317" i="29"/>
  <c r="AN317" i="29"/>
  <c r="BC317" i="29"/>
  <c r="AU317" i="29"/>
  <c r="BB317" i="29"/>
  <c r="AT317" i="29"/>
  <c r="AZ317" i="29"/>
  <c r="AR317" i="29"/>
  <c r="C317" i="29"/>
  <c r="AE317" i="29" s="1"/>
  <c r="AY317" i="29"/>
  <c r="AS317" i="29"/>
  <c r="AQ317" i="29"/>
  <c r="B317" i="29"/>
  <c r="AD317" i="29" s="1"/>
  <c r="AL317" i="29" s="1"/>
  <c r="V317" i="29" s="1"/>
  <c r="BA317" i="29"/>
  <c r="BJ315" i="29"/>
  <c r="X315" i="29" s="1"/>
  <c r="W315" i="29" s="1"/>
  <c r="AJ316" i="29"/>
  <c r="P316" i="29" s="1"/>
  <c r="BK316" i="29"/>
  <c r="AA316" i="29" s="1"/>
  <c r="BU316" i="29" s="1"/>
  <c r="BE315" i="29"/>
  <c r="I315" i="29" s="1"/>
  <c r="H315" i="29" s="1"/>
  <c r="AG316" i="29"/>
  <c r="G316" i="29" s="1"/>
  <c r="BU315" i="29"/>
  <c r="Z315" i="29"/>
  <c r="BS908" i="29" l="1"/>
  <c r="BP907" i="29"/>
  <c r="BO315" i="29"/>
  <c r="BN907" i="29"/>
  <c r="BR907" i="29"/>
  <c r="BJ909" i="29"/>
  <c r="X909" i="29" s="1"/>
  <c r="W909" i="29" s="1"/>
  <c r="AM909" i="29"/>
  <c r="Y909" i="29" s="1"/>
  <c r="BD908" i="29"/>
  <c r="F908" i="29" s="1"/>
  <c r="E908" i="29" s="1"/>
  <c r="BH908" i="29"/>
  <c r="R908" i="29" s="1"/>
  <c r="Q908" i="29" s="1"/>
  <c r="BR908" i="29"/>
  <c r="AI909" i="29"/>
  <c r="M909" i="29" s="1"/>
  <c r="AH909" i="29"/>
  <c r="J909" i="29" s="1"/>
  <c r="BG908" i="29"/>
  <c r="O908" i="29" s="1"/>
  <c r="N908" i="29" s="1"/>
  <c r="BF908" i="29"/>
  <c r="L908" i="29" s="1"/>
  <c r="K908" i="29" s="1"/>
  <c r="AK909" i="29"/>
  <c r="S909" i="29" s="1"/>
  <c r="AG909" i="29"/>
  <c r="G909" i="29" s="1"/>
  <c r="AO910" i="29"/>
  <c r="AW910" i="29"/>
  <c r="C910" i="29"/>
  <c r="AE910" i="29" s="1"/>
  <c r="AQ910" i="29"/>
  <c r="AY910" i="29"/>
  <c r="AS910" i="29"/>
  <c r="BA910" i="29"/>
  <c r="AT910" i="29"/>
  <c r="BB910" i="29"/>
  <c r="AU910" i="29"/>
  <c r="BC910" i="29"/>
  <c r="B910" i="29"/>
  <c r="AD910" i="29" s="1"/>
  <c r="AG910" i="29" s="1"/>
  <c r="G910" i="29" s="1"/>
  <c r="AR910" i="29"/>
  <c r="AV910" i="29"/>
  <c r="AX910" i="29"/>
  <c r="AZ910" i="29"/>
  <c r="AC911" i="29"/>
  <c r="AN910" i="29"/>
  <c r="AP910" i="29"/>
  <c r="BJ908" i="29"/>
  <c r="X908" i="29" s="1"/>
  <c r="W908" i="29" s="1"/>
  <c r="BO907" i="29"/>
  <c r="AF909" i="29"/>
  <c r="D909" i="29" s="1"/>
  <c r="AJ909" i="29"/>
  <c r="P909" i="29" s="1"/>
  <c r="BL907" i="29"/>
  <c r="Z907" i="29"/>
  <c r="BQ907" i="29"/>
  <c r="BK908" i="29"/>
  <c r="AA908" i="29" s="1"/>
  <c r="BU908" i="29" s="1"/>
  <c r="BS907" i="29"/>
  <c r="BS315" i="29"/>
  <c r="BL315" i="29"/>
  <c r="AB314" i="29"/>
  <c r="BT315" i="29"/>
  <c r="BJ317" i="29"/>
  <c r="X317" i="29" s="1"/>
  <c r="W317" i="29" s="1"/>
  <c r="BC318" i="29"/>
  <c r="AU318" i="29"/>
  <c r="BB318" i="29"/>
  <c r="AT318" i="29"/>
  <c r="C318" i="29"/>
  <c r="AE318" i="29" s="1"/>
  <c r="BA318" i="29"/>
  <c r="AS318" i="29"/>
  <c r="B318" i="29"/>
  <c r="AD318" i="29" s="1"/>
  <c r="AK318" i="29" s="1"/>
  <c r="AZ318" i="29"/>
  <c r="AR318" i="29"/>
  <c r="AY318" i="29"/>
  <c r="AQ318" i="29"/>
  <c r="AW318" i="29"/>
  <c r="AO318" i="29"/>
  <c r="AC319" i="29"/>
  <c r="AV318" i="29"/>
  <c r="AP318" i="29"/>
  <c r="AX318" i="29"/>
  <c r="AN318" i="29"/>
  <c r="BJ316" i="29"/>
  <c r="X316" i="29" s="1"/>
  <c r="W316" i="29" s="1"/>
  <c r="BR315" i="29"/>
  <c r="BD316" i="29"/>
  <c r="F316" i="29" s="1"/>
  <c r="E316" i="29" s="1"/>
  <c r="BI316" i="29"/>
  <c r="U316" i="29" s="1"/>
  <c r="T316" i="29" s="1"/>
  <c r="BE316" i="29"/>
  <c r="I316" i="29" s="1"/>
  <c r="H316" i="29" s="1"/>
  <c r="AM317" i="29"/>
  <c r="Y317" i="29" s="1"/>
  <c r="BK317" i="29" s="1"/>
  <c r="AA317" i="29" s="1"/>
  <c r="AH317" i="29"/>
  <c r="J317" i="29" s="1"/>
  <c r="BH316" i="29"/>
  <c r="R316" i="29" s="1"/>
  <c r="Q316" i="29" s="1"/>
  <c r="AJ317" i="29"/>
  <c r="P317" i="29" s="1"/>
  <c r="BN315" i="29"/>
  <c r="AK317" i="29"/>
  <c r="S317" i="29" s="1"/>
  <c r="AI317" i="29"/>
  <c r="M317" i="29" s="1"/>
  <c r="BF316" i="29"/>
  <c r="L316" i="29" s="1"/>
  <c r="K316" i="29" s="1"/>
  <c r="AG317" i="29"/>
  <c r="G317" i="29" s="1"/>
  <c r="AF317" i="29"/>
  <c r="D317" i="29" s="1"/>
  <c r="Z316" i="29"/>
  <c r="BQ315" i="29"/>
  <c r="BG316" i="29"/>
  <c r="O316" i="29" s="1"/>
  <c r="N316" i="29" s="1"/>
  <c r="BT908" i="29" l="1"/>
  <c r="AK910" i="29"/>
  <c r="S910" i="29" s="1"/>
  <c r="BI910" i="29" s="1"/>
  <c r="U910" i="29" s="1"/>
  <c r="T910" i="29" s="1"/>
  <c r="AJ910" i="29"/>
  <c r="P910" i="29" s="1"/>
  <c r="BP316" i="29"/>
  <c r="BQ908" i="29"/>
  <c r="BT909" i="29"/>
  <c r="AH910" i="29"/>
  <c r="J910" i="29" s="1"/>
  <c r="BF910" i="29" s="1"/>
  <c r="L910" i="29" s="1"/>
  <c r="K910" i="29" s="1"/>
  <c r="AB907" i="29"/>
  <c r="BE910" i="29"/>
  <c r="I910" i="29" s="1"/>
  <c r="H910" i="29" s="1"/>
  <c r="BO910" i="29"/>
  <c r="BE909" i="29"/>
  <c r="I909" i="29" s="1"/>
  <c r="H909" i="29" s="1"/>
  <c r="BG909" i="29"/>
  <c r="O909" i="29" s="1"/>
  <c r="N909" i="29" s="1"/>
  <c r="BI909" i="29"/>
  <c r="U909" i="29" s="1"/>
  <c r="T909" i="29" s="1"/>
  <c r="BS909" i="29"/>
  <c r="BD909" i="29"/>
  <c r="F909" i="29" s="1"/>
  <c r="E909" i="29" s="1"/>
  <c r="BN909" i="29"/>
  <c r="AM910" i="29"/>
  <c r="Y910" i="29" s="1"/>
  <c r="AF910" i="29"/>
  <c r="D910" i="29" s="1"/>
  <c r="AI910" i="29"/>
  <c r="M910" i="29" s="1"/>
  <c r="BP908" i="29"/>
  <c r="BN908" i="29"/>
  <c r="AB908" i="29" s="1"/>
  <c r="BH910" i="29"/>
  <c r="R910" i="29" s="1"/>
  <c r="Q910" i="29" s="1"/>
  <c r="AL910" i="29"/>
  <c r="V910" i="29" s="1"/>
  <c r="BK909" i="29"/>
  <c r="AA909" i="29" s="1"/>
  <c r="BU909" i="29" s="1"/>
  <c r="BH909" i="29"/>
  <c r="R909" i="29" s="1"/>
  <c r="Q909" i="29" s="1"/>
  <c r="Z908" i="29"/>
  <c r="BL908" i="29"/>
  <c r="B911" i="29"/>
  <c r="AD911" i="29" s="1"/>
  <c r="AJ911" i="29" s="1"/>
  <c r="P911" i="29" s="1"/>
  <c r="AP911" i="29"/>
  <c r="AX911" i="29"/>
  <c r="AR911" i="29"/>
  <c r="AZ911" i="29"/>
  <c r="AC912" i="29"/>
  <c r="AT911" i="29"/>
  <c r="BB911" i="29"/>
  <c r="AU911" i="29"/>
  <c r="BC911" i="29"/>
  <c r="AN911" i="29"/>
  <c r="AV911" i="29"/>
  <c r="AO911" i="29"/>
  <c r="AQ911" i="29"/>
  <c r="C911" i="29"/>
  <c r="AE911" i="29" s="1"/>
  <c r="AS911" i="29"/>
  <c r="AW911" i="29"/>
  <c r="AY911" i="29"/>
  <c r="BA911" i="29"/>
  <c r="BF909" i="29"/>
  <c r="L909" i="29" s="1"/>
  <c r="K909" i="29" s="1"/>
  <c r="AI318" i="29"/>
  <c r="M318" i="29" s="1"/>
  <c r="BG318" i="29" s="1"/>
  <c r="O318" i="29" s="1"/>
  <c r="N318" i="29" s="1"/>
  <c r="BT317" i="29"/>
  <c r="AF318" i="29"/>
  <c r="D318" i="29" s="1"/>
  <c r="BD318" i="29" s="1"/>
  <c r="F318" i="29" s="1"/>
  <c r="E318" i="29" s="1"/>
  <c r="BT316" i="29"/>
  <c r="AH318" i="29"/>
  <c r="J318" i="29" s="1"/>
  <c r="AJ318" i="29"/>
  <c r="P318" i="29" s="1"/>
  <c r="AM318" i="29"/>
  <c r="Y318" i="29" s="1"/>
  <c r="BK318" i="29" s="1"/>
  <c r="AA318" i="29" s="1"/>
  <c r="Z318" i="29" s="1"/>
  <c r="BQ316" i="29"/>
  <c r="AG318" i="29"/>
  <c r="G318" i="29" s="1"/>
  <c r="BE318" i="29" s="1"/>
  <c r="I318" i="29" s="1"/>
  <c r="H318" i="29" s="1"/>
  <c r="BE317" i="29"/>
  <c r="I317" i="29" s="1"/>
  <c r="H317" i="29" s="1"/>
  <c r="BU317" i="29"/>
  <c r="Z317" i="29"/>
  <c r="BG317" i="29"/>
  <c r="O317" i="29" s="1"/>
  <c r="N317" i="29" s="1"/>
  <c r="BO316" i="29"/>
  <c r="BI317" i="29"/>
  <c r="U317" i="29" s="1"/>
  <c r="T317" i="29" s="1"/>
  <c r="BF317" i="29"/>
  <c r="L317" i="29" s="1"/>
  <c r="K317" i="29" s="1"/>
  <c r="AB315" i="29"/>
  <c r="BS316" i="29"/>
  <c r="BL316" i="29"/>
  <c r="S318" i="29"/>
  <c r="BH317" i="29"/>
  <c r="R317" i="29" s="1"/>
  <c r="Q317" i="29" s="1"/>
  <c r="BD317" i="29"/>
  <c r="F317" i="29" s="1"/>
  <c r="E317" i="29" s="1"/>
  <c r="BR316" i="29"/>
  <c r="BN316" i="29"/>
  <c r="AL318" i="29"/>
  <c r="V318" i="29" s="1"/>
  <c r="AZ319" i="29"/>
  <c r="AR319" i="29"/>
  <c r="AY319" i="29"/>
  <c r="AQ319" i="29"/>
  <c r="AC320" i="29"/>
  <c r="AX319" i="29"/>
  <c r="AP319" i="29"/>
  <c r="AW319" i="29"/>
  <c r="AO319" i="29"/>
  <c r="AV319" i="29"/>
  <c r="AN319" i="29"/>
  <c r="BB319" i="29"/>
  <c r="AT319" i="29"/>
  <c r="C319" i="29"/>
  <c r="AE319" i="29" s="1"/>
  <c r="AS319" i="29"/>
  <c r="B319" i="29"/>
  <c r="AD319" i="29" s="1"/>
  <c r="AK319" i="29" s="1"/>
  <c r="BC319" i="29"/>
  <c r="AU319" i="29"/>
  <c r="BA319" i="29"/>
  <c r="AI911" i="29" l="1"/>
  <c r="M911" i="29" s="1"/>
  <c r="BG911" i="29" s="1"/>
  <c r="O911" i="29" s="1"/>
  <c r="N911" i="29" s="1"/>
  <c r="BQ909" i="29"/>
  <c r="BH911" i="29"/>
  <c r="R911" i="29" s="1"/>
  <c r="Q911" i="29" s="1"/>
  <c r="BR911" i="29"/>
  <c r="AM911" i="29"/>
  <c r="Y911" i="29" s="1"/>
  <c r="BL909" i="29"/>
  <c r="Z909" i="29"/>
  <c r="BD910" i="29"/>
  <c r="F910" i="29" s="1"/>
  <c r="E910" i="29" s="1"/>
  <c r="BK910" i="29"/>
  <c r="AA910" i="29" s="1"/>
  <c r="AH911" i="29"/>
  <c r="J911" i="29" s="1"/>
  <c r="BJ910" i="29"/>
  <c r="X910" i="29" s="1"/>
  <c r="W910" i="29" s="1"/>
  <c r="BO909" i="29"/>
  <c r="AG911" i="29"/>
  <c r="G911" i="29" s="1"/>
  <c r="C912" i="29"/>
  <c r="AE912" i="29" s="1"/>
  <c r="AQ912" i="29"/>
  <c r="AY912" i="29"/>
  <c r="AS912" i="29"/>
  <c r="BA912" i="29"/>
  <c r="AU912" i="29"/>
  <c r="BC912" i="29"/>
  <c r="AN912" i="29"/>
  <c r="AV912" i="29"/>
  <c r="AO912" i="29"/>
  <c r="AW912" i="29"/>
  <c r="AZ912" i="29"/>
  <c r="BB912" i="29"/>
  <c r="AC913" i="29"/>
  <c r="AP912" i="29"/>
  <c r="B912" i="29"/>
  <c r="AD912" i="29" s="1"/>
  <c r="AM912" i="29" s="1"/>
  <c r="Y912" i="29" s="1"/>
  <c r="AR912" i="29"/>
  <c r="AT912" i="29"/>
  <c r="AX912" i="29"/>
  <c r="BR910" i="29"/>
  <c r="BS910" i="29"/>
  <c r="AL911" i="29"/>
  <c r="V911" i="29" s="1"/>
  <c r="AF911" i="29"/>
  <c r="D911" i="29" s="1"/>
  <c r="BP910" i="29"/>
  <c r="AK911" i="29"/>
  <c r="S911" i="29" s="1"/>
  <c r="BR909" i="29"/>
  <c r="BP909" i="29"/>
  <c r="BG910" i="29"/>
  <c r="O910" i="29" s="1"/>
  <c r="N910" i="29" s="1"/>
  <c r="BL318" i="29"/>
  <c r="BN317" i="29"/>
  <c r="BP317" i="29"/>
  <c r="BS317" i="29"/>
  <c r="BL317" i="29"/>
  <c r="BN318" i="29"/>
  <c r="BU318" i="29"/>
  <c r="BQ318" i="29"/>
  <c r="BF318" i="29"/>
  <c r="L318" i="29" s="1"/>
  <c r="K318" i="29" s="1"/>
  <c r="AF319" i="29"/>
  <c r="D319" i="29" s="1"/>
  <c r="BD319" i="29" s="1"/>
  <c r="F319" i="29" s="1"/>
  <c r="E319" i="29" s="1"/>
  <c r="BR317" i="29"/>
  <c r="BO318" i="29"/>
  <c r="S319" i="29"/>
  <c r="BI319" i="29" s="1"/>
  <c r="U319" i="29" s="1"/>
  <c r="T319" i="29" s="1"/>
  <c r="BQ317" i="29"/>
  <c r="BO317" i="29"/>
  <c r="AG319" i="29"/>
  <c r="G319" i="29" s="1"/>
  <c r="BH318" i="29"/>
  <c r="R318" i="29" s="1"/>
  <c r="Q318" i="29" s="1"/>
  <c r="AW320" i="29"/>
  <c r="AO320" i="29"/>
  <c r="AV320" i="29"/>
  <c r="AN320" i="29"/>
  <c r="BC320" i="29"/>
  <c r="AU320" i="29"/>
  <c r="BB320" i="29"/>
  <c r="AT320" i="29"/>
  <c r="C320" i="29"/>
  <c r="AE320" i="29" s="1"/>
  <c r="BA320" i="29"/>
  <c r="AS320" i="29"/>
  <c r="B320" i="29"/>
  <c r="AD320" i="29" s="1"/>
  <c r="AF320" i="29" s="1"/>
  <c r="D320" i="29" s="1"/>
  <c r="AY320" i="29"/>
  <c r="AQ320" i="29"/>
  <c r="AC321" i="29"/>
  <c r="AZ320" i="29"/>
  <c r="AX320" i="29"/>
  <c r="AP320" i="29"/>
  <c r="AR320" i="29"/>
  <c r="AI319" i="29"/>
  <c r="M319" i="29" s="1"/>
  <c r="AJ319" i="29"/>
  <c r="P319" i="29" s="1"/>
  <c r="BI318" i="29"/>
  <c r="U318" i="29" s="1"/>
  <c r="T318" i="29" s="1"/>
  <c r="BJ318" i="29"/>
  <c r="X318" i="29" s="1"/>
  <c r="W318" i="29" s="1"/>
  <c r="AL319" i="29"/>
  <c r="V319" i="29" s="1"/>
  <c r="AM319" i="29"/>
  <c r="Y319" i="29" s="1"/>
  <c r="BK319" i="29" s="1"/>
  <c r="AA319" i="29" s="1"/>
  <c r="AB316" i="29"/>
  <c r="AH319" i="29"/>
  <c r="J319" i="29" s="1"/>
  <c r="AB909" i="29" l="1"/>
  <c r="AL912" i="29"/>
  <c r="V912" i="29" s="1"/>
  <c r="BJ912" i="29" s="1"/>
  <c r="X912" i="29" s="1"/>
  <c r="BQ910" i="29"/>
  <c r="BT910" i="29"/>
  <c r="BK912" i="29"/>
  <c r="AA912" i="29" s="1"/>
  <c r="BU912" i="29"/>
  <c r="BD911" i="29"/>
  <c r="F911" i="29" s="1"/>
  <c r="E911" i="29" s="1"/>
  <c r="Z910" i="29"/>
  <c r="BL910" i="29"/>
  <c r="AG912" i="29"/>
  <c r="G912" i="29" s="1"/>
  <c r="BJ911" i="29"/>
  <c r="X911" i="29" s="1"/>
  <c r="W911" i="29" s="1"/>
  <c r="BT911" i="29"/>
  <c r="AR913" i="29"/>
  <c r="AZ913" i="29"/>
  <c r="AC914" i="29"/>
  <c r="AT913" i="29"/>
  <c r="BB913" i="29"/>
  <c r="AN913" i="29"/>
  <c r="AV913" i="29"/>
  <c r="AO913" i="29"/>
  <c r="AW913" i="29"/>
  <c r="B913" i="29"/>
  <c r="AD913" i="29" s="1"/>
  <c r="AH913" i="29" s="1"/>
  <c r="J913" i="29" s="1"/>
  <c r="AP913" i="29"/>
  <c r="AX913" i="29"/>
  <c r="C913" i="29"/>
  <c r="AE913" i="29" s="1"/>
  <c r="AS913" i="29"/>
  <c r="AU913" i="29"/>
  <c r="AY913" i="29"/>
  <c r="BA913" i="29"/>
  <c r="BC913" i="29"/>
  <c r="AQ913" i="29"/>
  <c r="AK912" i="29"/>
  <c r="S912" i="29" s="1"/>
  <c r="BN910" i="29"/>
  <c r="AJ912" i="29"/>
  <c r="P912" i="29" s="1"/>
  <c r="AF912" i="29"/>
  <c r="D912" i="29" s="1"/>
  <c r="BF911" i="29"/>
  <c r="L911" i="29" s="1"/>
  <c r="K911" i="29" s="1"/>
  <c r="AH912" i="29"/>
  <c r="J912" i="29" s="1"/>
  <c r="AI912" i="29"/>
  <c r="M912" i="29" s="1"/>
  <c r="BK911" i="29"/>
  <c r="AA911" i="29" s="1"/>
  <c r="BU911" i="29" s="1"/>
  <c r="BI911" i="29"/>
  <c r="U911" i="29" s="1"/>
  <c r="T911" i="29" s="1"/>
  <c r="BQ911" i="29"/>
  <c r="BE911" i="29"/>
  <c r="I911" i="29" s="1"/>
  <c r="H911" i="29" s="1"/>
  <c r="BU910" i="29"/>
  <c r="AM320" i="29"/>
  <c r="Y320" i="29" s="1"/>
  <c r="BK320" i="29" s="1"/>
  <c r="AA320" i="29" s="1"/>
  <c r="AL320" i="29"/>
  <c r="AB317" i="29"/>
  <c r="AI320" i="29"/>
  <c r="M320" i="29" s="1"/>
  <c r="BG320" i="29" s="1"/>
  <c r="O320" i="29" s="1"/>
  <c r="N320" i="29" s="1"/>
  <c r="AJ320" i="29"/>
  <c r="P320" i="29" s="1"/>
  <c r="BH320" i="29" s="1"/>
  <c r="R320" i="29" s="1"/>
  <c r="Q320" i="29" s="1"/>
  <c r="AH320" i="29"/>
  <c r="J320" i="29" s="1"/>
  <c r="BF320" i="29" s="1"/>
  <c r="L320" i="29" s="1"/>
  <c r="AK320" i="29"/>
  <c r="S320" i="29" s="1"/>
  <c r="BN319" i="29"/>
  <c r="AG320" i="29"/>
  <c r="G320" i="29" s="1"/>
  <c r="BP318" i="29"/>
  <c r="BD320" i="29"/>
  <c r="F320" i="29" s="1"/>
  <c r="E320" i="29" s="1"/>
  <c r="BS319" i="29"/>
  <c r="Z320" i="29"/>
  <c r="BF319" i="29"/>
  <c r="L319" i="29" s="1"/>
  <c r="K319" i="29" s="1"/>
  <c r="BS318" i="29"/>
  <c r="BR318" i="29"/>
  <c r="BA321" i="29"/>
  <c r="AS321" i="29"/>
  <c r="C321" i="29"/>
  <c r="AE321" i="29" s="1"/>
  <c r="AZ321" i="29"/>
  <c r="AR321" i="29"/>
  <c r="B321" i="29"/>
  <c r="AD321" i="29" s="1"/>
  <c r="AM321" i="29" s="1"/>
  <c r="AY321" i="29"/>
  <c r="AQ321" i="29"/>
  <c r="AC322" i="29"/>
  <c r="AX321" i="29"/>
  <c r="AP321" i="29"/>
  <c r="AW321" i="29"/>
  <c r="AO321" i="29"/>
  <c r="BC321" i="29"/>
  <c r="AU321" i="29"/>
  <c r="BB321" i="29"/>
  <c r="AV321" i="29"/>
  <c r="AN321" i="29"/>
  <c r="AT321" i="29"/>
  <c r="BU319" i="29"/>
  <c r="Z319" i="29"/>
  <c r="BL319" i="29"/>
  <c r="BH319" i="29"/>
  <c r="R319" i="29" s="1"/>
  <c r="Q319" i="29" s="1"/>
  <c r="BE319" i="29"/>
  <c r="I319" i="29" s="1"/>
  <c r="H319" i="29" s="1"/>
  <c r="BJ319" i="29"/>
  <c r="X319" i="29" s="1"/>
  <c r="W319" i="29" s="1"/>
  <c r="BG319" i="29"/>
  <c r="O319" i="29" s="1"/>
  <c r="N319" i="29" s="1"/>
  <c r="BT318" i="29"/>
  <c r="V320" i="29"/>
  <c r="BP911" i="29" l="1"/>
  <c r="BU320" i="29"/>
  <c r="W912" i="29"/>
  <c r="BT912" i="29"/>
  <c r="BQ319" i="29"/>
  <c r="BS911" i="29"/>
  <c r="AG913" i="29"/>
  <c r="G913" i="29" s="1"/>
  <c r="BE913" i="29" s="1"/>
  <c r="I913" i="29" s="1"/>
  <c r="H913" i="29" s="1"/>
  <c r="BO319" i="29"/>
  <c r="AB910" i="29"/>
  <c r="Y321" i="29"/>
  <c r="BK321" i="29" s="1"/>
  <c r="AA321" i="29" s="1"/>
  <c r="BU321" i="29" s="1"/>
  <c r="AM913" i="29"/>
  <c r="Y913" i="29" s="1"/>
  <c r="BF913" i="29"/>
  <c r="L913" i="29" s="1"/>
  <c r="K913" i="29" s="1"/>
  <c r="BP913" i="29"/>
  <c r="AL913" i="29"/>
  <c r="V913" i="29" s="1"/>
  <c r="BI912" i="29"/>
  <c r="U912" i="29" s="1"/>
  <c r="T912" i="29" s="1"/>
  <c r="AS914" i="29"/>
  <c r="BA914" i="29"/>
  <c r="AU914" i="29"/>
  <c r="BC914" i="29"/>
  <c r="AO914" i="29"/>
  <c r="AW914" i="29"/>
  <c r="B914" i="29"/>
  <c r="AD914" i="29" s="1"/>
  <c r="AM914" i="29" s="1"/>
  <c r="Y914" i="29" s="1"/>
  <c r="AP914" i="29"/>
  <c r="AX914" i="29"/>
  <c r="C914" i="29"/>
  <c r="AE914" i="29" s="1"/>
  <c r="AQ914" i="29"/>
  <c r="AY914" i="29"/>
  <c r="AN914" i="29"/>
  <c r="AR914" i="29"/>
  <c r="AT914" i="29"/>
  <c r="AV914" i="29"/>
  <c r="AZ914" i="29"/>
  <c r="BB914" i="29"/>
  <c r="AC915" i="29"/>
  <c r="BG912" i="29"/>
  <c r="O912" i="29" s="1"/>
  <c r="N912" i="29" s="1"/>
  <c r="Z911" i="29"/>
  <c r="BL911" i="29"/>
  <c r="BF912" i="29"/>
  <c r="L912" i="29" s="1"/>
  <c r="K912" i="29" s="1"/>
  <c r="BO911" i="29"/>
  <c r="AK913" i="29"/>
  <c r="S913" i="29" s="1"/>
  <c r="AJ913" i="29"/>
  <c r="P913" i="29" s="1"/>
  <c r="BN911" i="29"/>
  <c r="BK913" i="29"/>
  <c r="AA913" i="29" s="1"/>
  <c r="AF913" i="29"/>
  <c r="D913" i="29" s="1"/>
  <c r="BD912" i="29"/>
  <c r="F912" i="29" s="1"/>
  <c r="E912" i="29" s="1"/>
  <c r="AI913" i="29"/>
  <c r="M913" i="29" s="1"/>
  <c r="BH912" i="29"/>
  <c r="R912" i="29" s="1"/>
  <c r="Q912" i="29" s="1"/>
  <c r="BE912" i="29"/>
  <c r="I912" i="29" s="1"/>
  <c r="H912" i="29" s="1"/>
  <c r="BL912" i="29"/>
  <c r="Z912" i="29"/>
  <c r="BR319" i="29"/>
  <c r="K320" i="29"/>
  <c r="BP320" i="29"/>
  <c r="BL320" i="29"/>
  <c r="BP319" i="29"/>
  <c r="BQ320" i="29"/>
  <c r="BR320" i="29"/>
  <c r="BN320" i="29"/>
  <c r="AJ321" i="29"/>
  <c r="P321" i="29" s="1"/>
  <c r="AG321" i="29"/>
  <c r="G321" i="29" s="1"/>
  <c r="Z321" i="29"/>
  <c r="AB318" i="29"/>
  <c r="AI321" i="29"/>
  <c r="M321" i="29" s="1"/>
  <c r="AL321" i="29"/>
  <c r="V321" i="29" s="1"/>
  <c r="BT319" i="29"/>
  <c r="AH321" i="29"/>
  <c r="J321" i="29" s="1"/>
  <c r="BI320" i="29"/>
  <c r="U320" i="29" s="1"/>
  <c r="T320" i="29" s="1"/>
  <c r="BE320" i="29"/>
  <c r="I320" i="29" s="1"/>
  <c r="H320" i="29" s="1"/>
  <c r="BJ320" i="29"/>
  <c r="X320" i="29" s="1"/>
  <c r="W320" i="29" s="1"/>
  <c r="AK321" i="29"/>
  <c r="S321" i="29" s="1"/>
  <c r="AF321" i="29"/>
  <c r="D321" i="29" s="1"/>
  <c r="AC323" i="29"/>
  <c r="AX322" i="29"/>
  <c r="AP322" i="29"/>
  <c r="AW322" i="29"/>
  <c r="AO322" i="29"/>
  <c r="AV322" i="29"/>
  <c r="AN322" i="29"/>
  <c r="BC322" i="29"/>
  <c r="AU322" i="29"/>
  <c r="BB322" i="29"/>
  <c r="AT322" i="29"/>
  <c r="C322" i="29"/>
  <c r="AE322" i="29" s="1"/>
  <c r="AZ322" i="29"/>
  <c r="AR322" i="29"/>
  <c r="AY322" i="29"/>
  <c r="AS322" i="29"/>
  <c r="AQ322" i="29"/>
  <c r="BA322" i="29"/>
  <c r="B322" i="29"/>
  <c r="AD322" i="29" s="1"/>
  <c r="AK322" i="29" s="1"/>
  <c r="AB319" i="29" l="1"/>
  <c r="AB911" i="29"/>
  <c r="BO912" i="29"/>
  <c r="BP912" i="29"/>
  <c r="BS912" i="29"/>
  <c r="BO913" i="29"/>
  <c r="S322" i="29"/>
  <c r="BI322" i="29" s="1"/>
  <c r="U322" i="29" s="1"/>
  <c r="T322" i="29" s="1"/>
  <c r="BR912" i="29"/>
  <c r="BK914" i="29"/>
  <c r="AA914" i="29" s="1"/>
  <c r="BU914" i="29" s="1"/>
  <c r="AT915" i="29"/>
  <c r="BB915" i="29"/>
  <c r="AN915" i="29"/>
  <c r="AV915" i="29"/>
  <c r="B915" i="29"/>
  <c r="AD915" i="29" s="1"/>
  <c r="AH915" i="29" s="1"/>
  <c r="J915" i="29" s="1"/>
  <c r="AP915" i="29"/>
  <c r="AX915" i="29"/>
  <c r="C915" i="29"/>
  <c r="AE915" i="29" s="1"/>
  <c r="AQ915" i="29"/>
  <c r="AY915" i="29"/>
  <c r="AR915" i="29"/>
  <c r="AZ915" i="29"/>
  <c r="AC916" i="29"/>
  <c r="BA915" i="29"/>
  <c r="BC915" i="29"/>
  <c r="AO915" i="29"/>
  <c r="AS915" i="29"/>
  <c r="AU915" i="29"/>
  <c r="AW915" i="29"/>
  <c r="AH914" i="29"/>
  <c r="J914" i="29" s="1"/>
  <c r="BD913" i="29"/>
  <c r="F913" i="29" s="1"/>
  <c r="E913" i="29" s="1"/>
  <c r="AL914" i="29"/>
  <c r="V914" i="29" s="1"/>
  <c r="AK914" i="29"/>
  <c r="S914" i="29" s="1"/>
  <c r="AJ914" i="29"/>
  <c r="P914" i="29" s="1"/>
  <c r="Z913" i="29"/>
  <c r="BU913" i="29"/>
  <c r="AF914" i="29"/>
  <c r="D914" i="29" s="1"/>
  <c r="BQ912" i="29"/>
  <c r="AI914" i="29"/>
  <c r="M914" i="29" s="1"/>
  <c r="AG914" i="29"/>
  <c r="G914" i="29" s="1"/>
  <c r="BJ913" i="29"/>
  <c r="X913" i="29" s="1"/>
  <c r="W913" i="29" s="1"/>
  <c r="BH913" i="29"/>
  <c r="R913" i="29" s="1"/>
  <c r="Q913" i="29" s="1"/>
  <c r="BI913" i="29"/>
  <c r="U913" i="29" s="1"/>
  <c r="T913" i="29" s="1"/>
  <c r="BG913" i="29"/>
  <c r="O913" i="29" s="1"/>
  <c r="N913" i="29" s="1"/>
  <c r="BN912" i="29"/>
  <c r="BO320" i="29"/>
  <c r="BS320" i="29"/>
  <c r="AG322" i="29"/>
  <c r="G322" i="29" s="1"/>
  <c r="BE322" i="29" s="1"/>
  <c r="I322" i="29" s="1"/>
  <c r="H322" i="29" s="1"/>
  <c r="AI322" i="29"/>
  <c r="M322" i="29" s="1"/>
  <c r="BG322" i="29" s="1"/>
  <c r="O322" i="29" s="1"/>
  <c r="N322" i="29" s="1"/>
  <c r="BG321" i="29"/>
  <c r="O321" i="29" s="1"/>
  <c r="N321" i="29" s="1"/>
  <c r="BJ321" i="29"/>
  <c r="X321" i="29" s="1"/>
  <c r="W321" i="29" s="1"/>
  <c r="AL322" i="29"/>
  <c r="V322" i="29" s="1"/>
  <c r="AF322" i="29"/>
  <c r="D322" i="29" s="1"/>
  <c r="BA323" i="29"/>
  <c r="AS323" i="29"/>
  <c r="AZ323" i="29"/>
  <c r="AR323" i="29"/>
  <c r="C323" i="29"/>
  <c r="AE323" i="29" s="1"/>
  <c r="AY323" i="29"/>
  <c r="AQ323" i="29"/>
  <c r="B323" i="29"/>
  <c r="AD323" i="29" s="1"/>
  <c r="AG323" i="29" s="1"/>
  <c r="AC324" i="29"/>
  <c r="AX323" i="29"/>
  <c r="AP323" i="29"/>
  <c r="AW323" i="29"/>
  <c r="AO323" i="29"/>
  <c r="BC323" i="29"/>
  <c r="AU323" i="29"/>
  <c r="BB323" i="29"/>
  <c r="AT323" i="29"/>
  <c r="AN323" i="29"/>
  <c r="AV323" i="29"/>
  <c r="AM322" i="29"/>
  <c r="Y322" i="29" s="1"/>
  <c r="BK322" i="29" s="1"/>
  <c r="AA322" i="29" s="1"/>
  <c r="AH322" i="29"/>
  <c r="J322" i="29" s="1"/>
  <c r="BD321" i="29"/>
  <c r="BF321" i="29"/>
  <c r="L321" i="29" s="1"/>
  <c r="K321" i="29" s="1"/>
  <c r="BE321" i="29"/>
  <c r="I321" i="29" s="1"/>
  <c r="H321" i="29" s="1"/>
  <c r="BI321" i="29"/>
  <c r="U321" i="29" s="1"/>
  <c r="T321" i="29" s="1"/>
  <c r="AJ322" i="29"/>
  <c r="P322" i="29" s="1"/>
  <c r="BT320" i="29"/>
  <c r="AB320" i="29" s="1"/>
  <c r="BH321" i="29"/>
  <c r="R321" i="29" s="1"/>
  <c r="Q321" i="29" s="1"/>
  <c r="BR913" i="29" l="1"/>
  <c r="AK915" i="29"/>
  <c r="S915" i="29" s="1"/>
  <c r="BI915" i="29" s="1"/>
  <c r="U915" i="29" s="1"/>
  <c r="T915" i="29" s="1"/>
  <c r="BN913" i="29"/>
  <c r="BQ913" i="29"/>
  <c r="AJ915" i="29"/>
  <c r="P915" i="29" s="1"/>
  <c r="AM915" i="29"/>
  <c r="Y915" i="29" s="1"/>
  <c r="BF915" i="29"/>
  <c r="L915" i="29" s="1"/>
  <c r="K915" i="29" s="1"/>
  <c r="BP915" i="29"/>
  <c r="BS913" i="29"/>
  <c r="AB913" i="29" s="1"/>
  <c r="BD914" i="29"/>
  <c r="F914" i="29" s="1"/>
  <c r="E914" i="29" s="1"/>
  <c r="BF914" i="29"/>
  <c r="L914" i="29" s="1"/>
  <c r="K914" i="29" s="1"/>
  <c r="BP914" i="29"/>
  <c r="AG915" i="29"/>
  <c r="G915" i="29" s="1"/>
  <c r="AI915" i="29"/>
  <c r="M915" i="29" s="1"/>
  <c r="AF915" i="29"/>
  <c r="D915" i="29" s="1"/>
  <c r="BG914" i="29"/>
  <c r="O914" i="29" s="1"/>
  <c r="N914" i="29" s="1"/>
  <c r="BQ914" i="29"/>
  <c r="BT913" i="29"/>
  <c r="BL913" i="29"/>
  <c r="AU916" i="29"/>
  <c r="BC916" i="29"/>
  <c r="AO916" i="29"/>
  <c r="AW916" i="29"/>
  <c r="C916" i="29"/>
  <c r="AE916" i="29" s="1"/>
  <c r="AQ916" i="29"/>
  <c r="AY916" i="29"/>
  <c r="AR916" i="29"/>
  <c r="AZ916" i="29"/>
  <c r="AC917" i="29"/>
  <c r="AS916" i="29"/>
  <c r="BA916" i="29"/>
  <c r="B916" i="29"/>
  <c r="AD916" i="29" s="1"/>
  <c r="AI916" i="29" s="1"/>
  <c r="M916" i="29" s="1"/>
  <c r="AT916" i="29"/>
  <c r="AV916" i="29"/>
  <c r="AX916" i="29"/>
  <c r="BB916" i="29"/>
  <c r="AN916" i="29"/>
  <c r="AP916" i="29"/>
  <c r="AB912" i="29"/>
  <c r="BH914" i="29"/>
  <c r="R914" i="29" s="1"/>
  <c r="Q914" i="29" s="1"/>
  <c r="AL915" i="29"/>
  <c r="V915" i="29" s="1"/>
  <c r="BE914" i="29"/>
  <c r="I914" i="29" s="1"/>
  <c r="H914" i="29" s="1"/>
  <c r="BI914" i="29"/>
  <c r="U914" i="29" s="1"/>
  <c r="T914" i="29" s="1"/>
  <c r="BS914" i="29"/>
  <c r="BJ914" i="29"/>
  <c r="X914" i="29" s="1"/>
  <c r="W914" i="29" s="1"/>
  <c r="BK915" i="29"/>
  <c r="AA915" i="29" s="1"/>
  <c r="BU915" i="29" s="1"/>
  <c r="BH915" i="29"/>
  <c r="R915" i="29" s="1"/>
  <c r="Q915" i="29" s="1"/>
  <c r="Z914" i="29"/>
  <c r="BL914" i="29"/>
  <c r="G323" i="29"/>
  <c r="BE323" i="29" s="1"/>
  <c r="I323" i="29" s="1"/>
  <c r="H323" i="29" s="1"/>
  <c r="BS322" i="29"/>
  <c r="BO321" i="29"/>
  <c r="BT321" i="29"/>
  <c r="BR321" i="29"/>
  <c r="BP321" i="29"/>
  <c r="BD322" i="29"/>
  <c r="F322" i="29" s="1"/>
  <c r="E322" i="29" s="1"/>
  <c r="BQ322" i="29"/>
  <c r="AK323" i="29"/>
  <c r="S323" i="29" s="1"/>
  <c r="BJ322" i="29"/>
  <c r="X322" i="29" s="1"/>
  <c r="W322" i="29" s="1"/>
  <c r="F321" i="29"/>
  <c r="BL321" i="29"/>
  <c r="BU322" i="29"/>
  <c r="Z322" i="29"/>
  <c r="AF323" i="29"/>
  <c r="D323" i="29" s="1"/>
  <c r="BF322" i="29"/>
  <c r="L322" i="29" s="1"/>
  <c r="K322" i="29" s="1"/>
  <c r="AJ323" i="29"/>
  <c r="P323" i="29" s="1"/>
  <c r="AL323" i="29"/>
  <c r="V323" i="29" s="1"/>
  <c r="AI323" i="29"/>
  <c r="M323" i="29" s="1"/>
  <c r="BH322" i="29"/>
  <c r="R322" i="29" s="1"/>
  <c r="Q322" i="29" s="1"/>
  <c r="AM323" i="29"/>
  <c r="Y323" i="29" s="1"/>
  <c r="BQ321" i="29"/>
  <c r="AH323" i="29"/>
  <c r="J323" i="29" s="1"/>
  <c r="BS321" i="29"/>
  <c r="BO322" i="29"/>
  <c r="AC325" i="29"/>
  <c r="AX324" i="29"/>
  <c r="AP324" i="29"/>
  <c r="AW324" i="29"/>
  <c r="AO324" i="29"/>
  <c r="AV324" i="29"/>
  <c r="AN324" i="29"/>
  <c r="BC324" i="29"/>
  <c r="AU324" i="29"/>
  <c r="BB324" i="29"/>
  <c r="AT324" i="29"/>
  <c r="C324" i="29"/>
  <c r="AE324" i="29" s="1"/>
  <c r="AZ324" i="29"/>
  <c r="AR324" i="29"/>
  <c r="AQ324" i="29"/>
  <c r="B324" i="29"/>
  <c r="AD324" i="29" s="1"/>
  <c r="AJ324" i="29" s="1"/>
  <c r="BA324" i="29"/>
  <c r="AY324" i="29"/>
  <c r="AS324" i="29"/>
  <c r="BT914" i="29" l="1"/>
  <c r="AK916" i="29"/>
  <c r="S916" i="29" s="1"/>
  <c r="BG916" i="29"/>
  <c r="O916" i="29" s="1"/>
  <c r="N916" i="29" s="1"/>
  <c r="BQ916" i="29"/>
  <c r="AF916" i="29"/>
  <c r="D916" i="29" s="1"/>
  <c r="AN917" i="29"/>
  <c r="AV917" i="29"/>
  <c r="B917" i="29"/>
  <c r="AD917" i="29" s="1"/>
  <c r="AM917" i="29" s="1"/>
  <c r="Y917" i="29" s="1"/>
  <c r="AR917" i="29"/>
  <c r="AZ917" i="29"/>
  <c r="AC918" i="29"/>
  <c r="AS917" i="29"/>
  <c r="BA917" i="29"/>
  <c r="AT917" i="29"/>
  <c r="BB917" i="29"/>
  <c r="AU917" i="29"/>
  <c r="AW917" i="29"/>
  <c r="AX917" i="29"/>
  <c r="C917" i="29"/>
  <c r="AE917" i="29" s="1"/>
  <c r="AY917" i="29"/>
  <c r="BC917" i="29"/>
  <c r="AO917" i="29"/>
  <c r="AP917" i="29"/>
  <c r="AQ917" i="29"/>
  <c r="BN914" i="29"/>
  <c r="BI916" i="29"/>
  <c r="U916" i="29" s="1"/>
  <c r="T916" i="29" s="1"/>
  <c r="BR914" i="29"/>
  <c r="AG916" i="29"/>
  <c r="G916" i="29" s="1"/>
  <c r="BD915" i="29"/>
  <c r="F915" i="29" s="1"/>
  <c r="E915" i="29" s="1"/>
  <c r="Z915" i="29"/>
  <c r="AJ916" i="29"/>
  <c r="P916" i="29" s="1"/>
  <c r="BG915" i="29"/>
  <c r="O915" i="29" s="1"/>
  <c r="N915" i="29" s="1"/>
  <c r="BS915" i="29"/>
  <c r="BE915" i="29"/>
  <c r="I915" i="29" s="1"/>
  <c r="H915" i="29" s="1"/>
  <c r="BR915" i="29"/>
  <c r="BO914" i="29"/>
  <c r="AL916" i="29"/>
  <c r="V916" i="29" s="1"/>
  <c r="AM916" i="29"/>
  <c r="Y916" i="29" s="1"/>
  <c r="BJ915" i="29"/>
  <c r="X915" i="29" s="1"/>
  <c r="W915" i="29" s="1"/>
  <c r="AH916" i="29"/>
  <c r="J916" i="29" s="1"/>
  <c r="BO323" i="29"/>
  <c r="BP322" i="29"/>
  <c r="BL322" i="29"/>
  <c r="BN322" i="29"/>
  <c r="BT322" i="29"/>
  <c r="AG324" i="29"/>
  <c r="G324" i="29" s="1"/>
  <c r="AF324" i="29"/>
  <c r="D324" i="29" s="1"/>
  <c r="AM324" i="29"/>
  <c r="Y324" i="29" s="1"/>
  <c r="BK324" i="29" s="1"/>
  <c r="AA324" i="29" s="1"/>
  <c r="BK323" i="29"/>
  <c r="AA323" i="29" s="1"/>
  <c r="BU323" i="29" s="1"/>
  <c r="BI323" i="29"/>
  <c r="U323" i="29" s="1"/>
  <c r="T323" i="29" s="1"/>
  <c r="BD323" i="29"/>
  <c r="F323" i="29" s="1"/>
  <c r="E323" i="29" s="1"/>
  <c r="BR322" i="29"/>
  <c r="AB322" i="29"/>
  <c r="BF323" i="29"/>
  <c r="L323" i="29" s="1"/>
  <c r="K323" i="29" s="1"/>
  <c r="AI324" i="29"/>
  <c r="M324" i="29" s="1"/>
  <c r="AK324" i="29"/>
  <c r="S324" i="29" s="1"/>
  <c r="BA325" i="29"/>
  <c r="AS325" i="29"/>
  <c r="AZ325" i="29"/>
  <c r="AR325" i="29"/>
  <c r="C325" i="29"/>
  <c r="AE325" i="29" s="1"/>
  <c r="AY325" i="29"/>
  <c r="AQ325" i="29"/>
  <c r="B325" i="29"/>
  <c r="AD325" i="29" s="1"/>
  <c r="AK325" i="29" s="1"/>
  <c r="S325" i="29" s="1"/>
  <c r="AC326" i="29"/>
  <c r="AX325" i="29"/>
  <c r="AP325" i="29"/>
  <c r="AW325" i="29"/>
  <c r="AO325" i="29"/>
  <c r="BC325" i="29"/>
  <c r="AU325" i="29"/>
  <c r="BB325" i="29"/>
  <c r="AV325" i="29"/>
  <c r="AT325" i="29"/>
  <c r="AN325" i="29"/>
  <c r="BG323" i="29"/>
  <c r="O323" i="29" s="1"/>
  <c r="N323" i="29" s="1"/>
  <c r="P324" i="29"/>
  <c r="BJ323" i="29"/>
  <c r="X323" i="29" s="1"/>
  <c r="W323" i="29" s="1"/>
  <c r="AH324" i="29"/>
  <c r="J324" i="29" s="1"/>
  <c r="AL324" i="29"/>
  <c r="V324" i="29" s="1"/>
  <c r="BH323" i="29"/>
  <c r="R323" i="29" s="1"/>
  <c r="Q323" i="29" s="1"/>
  <c r="E321" i="29"/>
  <c r="BN321" i="29"/>
  <c r="AB321" i="29" s="1"/>
  <c r="BO915" i="29" l="1"/>
  <c r="AB914" i="29"/>
  <c r="BR323" i="29"/>
  <c r="BL915" i="29"/>
  <c r="BT323" i="29"/>
  <c r="BT915" i="29"/>
  <c r="BK917" i="29"/>
  <c r="AA917" i="29" s="1"/>
  <c r="BH916" i="29"/>
  <c r="R916" i="29" s="1"/>
  <c r="Q916" i="29" s="1"/>
  <c r="AI917" i="29"/>
  <c r="M917" i="29" s="1"/>
  <c r="AJ917" i="29"/>
  <c r="P917" i="29" s="1"/>
  <c r="AL917" i="29"/>
  <c r="V917" i="29" s="1"/>
  <c r="BJ916" i="29"/>
  <c r="X916" i="29" s="1"/>
  <c r="W916" i="29" s="1"/>
  <c r="BN915" i="29"/>
  <c r="AH917" i="29"/>
  <c r="J917" i="29" s="1"/>
  <c r="BF916" i="29"/>
  <c r="L916" i="29" s="1"/>
  <c r="K916" i="29" s="1"/>
  <c r="AK917" i="29"/>
  <c r="S917" i="29" s="1"/>
  <c r="AF917" i="29"/>
  <c r="D917" i="29" s="1"/>
  <c r="BE916" i="29"/>
  <c r="I916" i="29" s="1"/>
  <c r="H916" i="29" s="1"/>
  <c r="AG917" i="29"/>
  <c r="G917" i="29" s="1"/>
  <c r="AS918" i="29"/>
  <c r="BA918" i="29"/>
  <c r="AT918" i="29"/>
  <c r="BB918" i="29"/>
  <c r="AU918" i="29"/>
  <c r="BC918" i="29"/>
  <c r="AR918" i="29"/>
  <c r="AV918" i="29"/>
  <c r="AW918" i="29"/>
  <c r="AX918" i="29"/>
  <c r="AC919" i="29"/>
  <c r="AN918" i="29"/>
  <c r="AY918" i="29"/>
  <c r="B918" i="29"/>
  <c r="AD918" i="29" s="1"/>
  <c r="AM918" i="29" s="1"/>
  <c r="Y918" i="29" s="1"/>
  <c r="AO918" i="29"/>
  <c r="AZ918" i="29"/>
  <c r="C918" i="29"/>
  <c r="AE918" i="29" s="1"/>
  <c r="AP918" i="29"/>
  <c r="AQ918" i="29"/>
  <c r="BD916" i="29"/>
  <c r="F916" i="29" s="1"/>
  <c r="E916" i="29" s="1"/>
  <c r="BQ915" i="29"/>
  <c r="BK916" i="29"/>
  <c r="AA916" i="29" s="1"/>
  <c r="BU916" i="29" s="1"/>
  <c r="BS916" i="29"/>
  <c r="BP323" i="29"/>
  <c r="BQ323" i="29"/>
  <c r="BS323" i="29"/>
  <c r="BI325" i="29"/>
  <c r="U325" i="29" s="1"/>
  <c r="T325" i="29" s="1"/>
  <c r="BI324" i="29"/>
  <c r="U324" i="29" s="1"/>
  <c r="T324" i="29" s="1"/>
  <c r="BG324" i="29"/>
  <c r="O324" i="29" s="1"/>
  <c r="N324" i="29" s="1"/>
  <c r="AL325" i="29"/>
  <c r="V325" i="29" s="1"/>
  <c r="AM325" i="29"/>
  <c r="Y325" i="29" s="1"/>
  <c r="AI325" i="29"/>
  <c r="M325" i="29" s="1"/>
  <c r="BL323" i="29"/>
  <c r="Z323" i="29"/>
  <c r="BJ324" i="29"/>
  <c r="X324" i="29" s="1"/>
  <c r="W324" i="29" s="1"/>
  <c r="AJ325" i="29"/>
  <c r="P325" i="29" s="1"/>
  <c r="BU324" i="29"/>
  <c r="Z324" i="29"/>
  <c r="AC327" i="29"/>
  <c r="AX326" i="29"/>
  <c r="AP326" i="29"/>
  <c r="AW326" i="29"/>
  <c r="AO326" i="29"/>
  <c r="AV326" i="29"/>
  <c r="AN326" i="29"/>
  <c r="BC326" i="29"/>
  <c r="AU326" i="29"/>
  <c r="BB326" i="29"/>
  <c r="AT326" i="29"/>
  <c r="C326" i="29"/>
  <c r="AE326" i="29" s="1"/>
  <c r="AZ326" i="29"/>
  <c r="AR326" i="29"/>
  <c r="AY326" i="29"/>
  <c r="AS326" i="29"/>
  <c r="BA326" i="29"/>
  <c r="AQ326" i="29"/>
  <c r="B326" i="29"/>
  <c r="AD326" i="29" s="1"/>
  <c r="AK326" i="29" s="1"/>
  <c r="AF325" i="29"/>
  <c r="D325" i="29" s="1"/>
  <c r="BH324" i="29"/>
  <c r="R324" i="29" s="1"/>
  <c r="Q324" i="29" s="1"/>
  <c r="BD324" i="29"/>
  <c r="F324" i="29" s="1"/>
  <c r="E324" i="29" s="1"/>
  <c r="BF324" i="29"/>
  <c r="L324" i="29" s="1"/>
  <c r="K324" i="29" s="1"/>
  <c r="AH325" i="29"/>
  <c r="J325" i="29" s="1"/>
  <c r="AG325" i="29"/>
  <c r="G325" i="29" s="1"/>
  <c r="BN323" i="29"/>
  <c r="AB323" i="29" s="1"/>
  <c r="BE324" i="29"/>
  <c r="I324" i="29" s="1"/>
  <c r="H324" i="29" s="1"/>
  <c r="BS324" i="29" l="1"/>
  <c r="BT916" i="29"/>
  <c r="BN324" i="29"/>
  <c r="BK918" i="29"/>
  <c r="AA918" i="29" s="1"/>
  <c r="BU918" i="29" s="1"/>
  <c r="AI918" i="29"/>
  <c r="M918" i="29" s="1"/>
  <c r="BD917" i="29"/>
  <c r="F917" i="29" s="1"/>
  <c r="E917" i="29" s="1"/>
  <c r="BJ917" i="29"/>
  <c r="X917" i="29" s="1"/>
  <c r="W917" i="29" s="1"/>
  <c r="AH918" i="29"/>
  <c r="J918" i="29" s="1"/>
  <c r="AL918" i="29"/>
  <c r="V918" i="29" s="1"/>
  <c r="BI917" i="29"/>
  <c r="U917" i="29" s="1"/>
  <c r="T917" i="29" s="1"/>
  <c r="BH917" i="29"/>
  <c r="R917" i="29" s="1"/>
  <c r="Q917" i="29" s="1"/>
  <c r="BG917" i="29"/>
  <c r="O917" i="29" s="1"/>
  <c r="N917" i="29" s="1"/>
  <c r="BN916" i="29"/>
  <c r="AF918" i="29"/>
  <c r="D918" i="29" s="1"/>
  <c r="AT919" i="29"/>
  <c r="BB919" i="29"/>
  <c r="AU919" i="29"/>
  <c r="BC919" i="29"/>
  <c r="AN919" i="29"/>
  <c r="AV919" i="29"/>
  <c r="AY919" i="29"/>
  <c r="B919" i="29"/>
  <c r="AD919" i="29" s="1"/>
  <c r="AI919" i="29" s="1"/>
  <c r="M919" i="29" s="1"/>
  <c r="AO919" i="29"/>
  <c r="AZ919" i="29"/>
  <c r="C919" i="29"/>
  <c r="AE919" i="29" s="1"/>
  <c r="AP919" i="29"/>
  <c r="BA919" i="29"/>
  <c r="AQ919" i="29"/>
  <c r="AR919" i="29"/>
  <c r="AS919" i="29"/>
  <c r="AW919" i="29"/>
  <c r="AX919" i="29"/>
  <c r="AC920" i="29"/>
  <c r="AG918" i="29"/>
  <c r="G918" i="29" s="1"/>
  <c r="BP916" i="29"/>
  <c r="BR916" i="29"/>
  <c r="AK918" i="29"/>
  <c r="S918" i="29" s="1"/>
  <c r="BP917" i="29"/>
  <c r="BF917" i="29"/>
  <c r="L917" i="29" s="1"/>
  <c r="K917" i="29" s="1"/>
  <c r="AJ918" i="29"/>
  <c r="P918" i="29" s="1"/>
  <c r="BE917" i="29"/>
  <c r="I917" i="29" s="1"/>
  <c r="H917" i="29" s="1"/>
  <c r="AB915" i="29"/>
  <c r="BL917" i="29"/>
  <c r="Z917" i="29"/>
  <c r="Z916" i="29"/>
  <c r="BL916" i="29"/>
  <c r="BO916" i="29"/>
  <c r="BU917" i="29"/>
  <c r="BS325" i="29"/>
  <c r="AG326" i="29"/>
  <c r="G326" i="29" s="1"/>
  <c r="BE326" i="29" s="1"/>
  <c r="I326" i="29" s="1"/>
  <c r="H326" i="29" s="1"/>
  <c r="S326" i="29"/>
  <c r="BI326" i="29" s="1"/>
  <c r="U326" i="29" s="1"/>
  <c r="T326" i="29" s="1"/>
  <c r="BR324" i="29"/>
  <c r="BQ324" i="29"/>
  <c r="AJ326" i="29"/>
  <c r="P326" i="29" s="1"/>
  <c r="BJ325" i="29"/>
  <c r="X325" i="29" s="1"/>
  <c r="W325" i="29" s="1"/>
  <c r="BH325" i="29"/>
  <c r="R325" i="29" s="1"/>
  <c r="Q325" i="29" s="1"/>
  <c r="BR325" i="29"/>
  <c r="AM326" i="29"/>
  <c r="Y326" i="29" s="1"/>
  <c r="BK326" i="29" s="1"/>
  <c r="AA326" i="29" s="1"/>
  <c r="BT324" i="29"/>
  <c r="BD325" i="29"/>
  <c r="F325" i="29" s="1"/>
  <c r="E325" i="29" s="1"/>
  <c r="AF326" i="29"/>
  <c r="D326" i="29" s="1"/>
  <c r="AH326" i="29"/>
  <c r="J326" i="29" s="1"/>
  <c r="BF325" i="29"/>
  <c r="L325" i="29" s="1"/>
  <c r="K325" i="29" s="1"/>
  <c r="BP324" i="29"/>
  <c r="AI326" i="29"/>
  <c r="M326" i="29" s="1"/>
  <c r="BC327" i="29"/>
  <c r="AU327" i="29"/>
  <c r="BB327" i="29"/>
  <c r="AT327" i="29"/>
  <c r="C327" i="29"/>
  <c r="AE327" i="29" s="1"/>
  <c r="BA327" i="29"/>
  <c r="AS327" i="29"/>
  <c r="B327" i="29"/>
  <c r="AD327" i="29" s="1"/>
  <c r="AG327" i="29" s="1"/>
  <c r="G327" i="29" s="1"/>
  <c r="AZ327" i="29"/>
  <c r="AR327" i="29"/>
  <c r="AY327" i="29"/>
  <c r="AQ327" i="29"/>
  <c r="AW327" i="29"/>
  <c r="AO327" i="29"/>
  <c r="AV327" i="29"/>
  <c r="AP327" i="29"/>
  <c r="AN327" i="29"/>
  <c r="AC328" i="29"/>
  <c r="AX327" i="29"/>
  <c r="BK325" i="29"/>
  <c r="AA325" i="29" s="1"/>
  <c r="BU325" i="29" s="1"/>
  <c r="BO324" i="29"/>
  <c r="BE325" i="29"/>
  <c r="I325" i="29" s="1"/>
  <c r="H325" i="29" s="1"/>
  <c r="AL326" i="29"/>
  <c r="V326" i="29" s="1"/>
  <c r="BL324" i="29"/>
  <c r="BG325" i="29"/>
  <c r="O325" i="29" s="1"/>
  <c r="N325" i="29" s="1"/>
  <c r="BN917" i="29" l="1"/>
  <c r="AF919" i="29"/>
  <c r="D919" i="29" s="1"/>
  <c r="BR917" i="29"/>
  <c r="BS917" i="29"/>
  <c r="BS326" i="29"/>
  <c r="BT917" i="29"/>
  <c r="BG919" i="29"/>
  <c r="O919" i="29" s="1"/>
  <c r="N919" i="29" s="1"/>
  <c r="AB916" i="29"/>
  <c r="BF918" i="29"/>
  <c r="L918" i="29" s="1"/>
  <c r="K918" i="29" s="1"/>
  <c r="BI918" i="29"/>
  <c r="U918" i="29" s="1"/>
  <c r="T918" i="29" s="1"/>
  <c r="AH919" i="29"/>
  <c r="J919" i="29" s="1"/>
  <c r="BQ917" i="29"/>
  <c r="AM919" i="29"/>
  <c r="Y919" i="29" s="1"/>
  <c r="BO917" i="29"/>
  <c r="AU920" i="29"/>
  <c r="BC920" i="29"/>
  <c r="AO920" i="29"/>
  <c r="AW920" i="29"/>
  <c r="AP920" i="29"/>
  <c r="AZ920" i="29"/>
  <c r="AQ920" i="29"/>
  <c r="BA920" i="29"/>
  <c r="AR920" i="29"/>
  <c r="BB920" i="29"/>
  <c r="AS920" i="29"/>
  <c r="AT920" i="29"/>
  <c r="AC921" i="29"/>
  <c r="B920" i="29"/>
  <c r="AD920" i="29" s="1"/>
  <c r="AK920" i="29" s="1"/>
  <c r="S920" i="29" s="1"/>
  <c r="AV920" i="29"/>
  <c r="C920" i="29"/>
  <c r="AE920" i="29" s="1"/>
  <c r="AX920" i="29"/>
  <c r="AY920" i="29"/>
  <c r="AN920" i="29"/>
  <c r="AG919" i="29"/>
  <c r="G919" i="29" s="1"/>
  <c r="BD919" i="29"/>
  <c r="F919" i="29" s="1"/>
  <c r="E919" i="29" s="1"/>
  <c r="BN919" i="29"/>
  <c r="BH918" i="29"/>
  <c r="R918" i="29" s="1"/>
  <c r="Q918" i="29" s="1"/>
  <c r="BG918" i="29"/>
  <c r="O918" i="29" s="1"/>
  <c r="N918" i="29" s="1"/>
  <c r="BE918" i="29"/>
  <c r="I918" i="29" s="1"/>
  <c r="H918" i="29" s="1"/>
  <c r="AK919" i="29"/>
  <c r="S919" i="29" s="1"/>
  <c r="AJ919" i="29"/>
  <c r="P919" i="29" s="1"/>
  <c r="AL919" i="29"/>
  <c r="V919" i="29" s="1"/>
  <c r="BD918" i="29"/>
  <c r="F918" i="29" s="1"/>
  <c r="E918" i="29" s="1"/>
  <c r="BJ918" i="29"/>
  <c r="X918" i="29" s="1"/>
  <c r="W918" i="29" s="1"/>
  <c r="Z918" i="29"/>
  <c r="AB324" i="29"/>
  <c r="BT325" i="29"/>
  <c r="BQ325" i="29"/>
  <c r="AF327" i="29"/>
  <c r="D327" i="29" s="1"/>
  <c r="BD327" i="29" s="1"/>
  <c r="F327" i="29" s="1"/>
  <c r="E327" i="29" s="1"/>
  <c r="AI327" i="29"/>
  <c r="M327" i="29" s="1"/>
  <c r="BG327" i="29" s="1"/>
  <c r="O327" i="29" s="1"/>
  <c r="N327" i="29" s="1"/>
  <c r="AH327" i="29"/>
  <c r="J327" i="29" s="1"/>
  <c r="BF327" i="29" s="1"/>
  <c r="L327" i="29" s="1"/>
  <c r="K327" i="29" s="1"/>
  <c r="BO325" i="29"/>
  <c r="BN325" i="29"/>
  <c r="BO326" i="29"/>
  <c r="BE327" i="29"/>
  <c r="I327" i="29" s="1"/>
  <c r="H327" i="29" s="1"/>
  <c r="Z325" i="29"/>
  <c r="BL325" i="29"/>
  <c r="AJ327" i="29"/>
  <c r="P327" i="29" s="1"/>
  <c r="BD326" i="29"/>
  <c r="F326" i="29" s="1"/>
  <c r="E326" i="29" s="1"/>
  <c r="BF326" i="29"/>
  <c r="L326" i="29" s="1"/>
  <c r="K326" i="29" s="1"/>
  <c r="AZ328" i="29"/>
  <c r="AR328" i="29"/>
  <c r="AY328" i="29"/>
  <c r="AQ328" i="29"/>
  <c r="AC329" i="29"/>
  <c r="AX328" i="29"/>
  <c r="AP328" i="29"/>
  <c r="AW328" i="29"/>
  <c r="AO328" i="29"/>
  <c r="AV328" i="29"/>
  <c r="AN328" i="29"/>
  <c r="BB328" i="29"/>
  <c r="AT328" i="29"/>
  <c r="C328" i="29"/>
  <c r="AE328" i="29" s="1"/>
  <c r="BC328" i="29"/>
  <c r="BA328" i="29"/>
  <c r="AS328" i="29"/>
  <c r="AU328" i="29"/>
  <c r="B328" i="29"/>
  <c r="AD328" i="29" s="1"/>
  <c r="AI328" i="29" s="1"/>
  <c r="BG326" i="29"/>
  <c r="O326" i="29" s="1"/>
  <c r="N326" i="29" s="1"/>
  <c r="BJ326" i="29"/>
  <c r="X326" i="29" s="1"/>
  <c r="W326" i="29" s="1"/>
  <c r="AK327" i="29"/>
  <c r="S327" i="29" s="1"/>
  <c r="AL327" i="29"/>
  <c r="V327" i="29" s="1"/>
  <c r="AM327" i="29"/>
  <c r="Y327" i="29" s="1"/>
  <c r="BK327" i="29" s="1"/>
  <c r="AA327" i="29" s="1"/>
  <c r="BP325" i="29"/>
  <c r="BH326" i="29"/>
  <c r="R326" i="29" s="1"/>
  <c r="Q326" i="29" s="1"/>
  <c r="BU326" i="29"/>
  <c r="Z326" i="29"/>
  <c r="BL326" i="29" l="1"/>
  <c r="BR326" i="29"/>
  <c r="AB325" i="29"/>
  <c r="BS918" i="29"/>
  <c r="BL918" i="29"/>
  <c r="BT918" i="29"/>
  <c r="BQ918" i="29"/>
  <c r="AB917" i="29"/>
  <c r="BN918" i="29"/>
  <c r="BR918" i="29"/>
  <c r="BI920" i="29"/>
  <c r="U920" i="29" s="1"/>
  <c r="T920" i="29" s="1"/>
  <c r="AH920" i="29"/>
  <c r="J920" i="29" s="1"/>
  <c r="AG920" i="29"/>
  <c r="G920" i="29" s="1"/>
  <c r="BF919" i="29"/>
  <c r="L919" i="29" s="1"/>
  <c r="K919" i="29" s="1"/>
  <c r="AN921" i="29"/>
  <c r="AV921" i="29"/>
  <c r="B921" i="29"/>
  <c r="AD921" i="29" s="1"/>
  <c r="AM921" i="29" s="1"/>
  <c r="Y921" i="29" s="1"/>
  <c r="AP921" i="29"/>
  <c r="AX921" i="29"/>
  <c r="C921" i="29"/>
  <c r="AE921" i="29" s="1"/>
  <c r="AS921" i="29"/>
  <c r="BC921" i="29"/>
  <c r="AT921" i="29"/>
  <c r="AC922" i="29"/>
  <c r="AU921" i="29"/>
  <c r="AW921" i="29"/>
  <c r="AY921" i="29"/>
  <c r="AO921" i="29"/>
  <c r="AZ921" i="29"/>
  <c r="AQ921" i="29"/>
  <c r="BA921" i="29"/>
  <c r="AR921" i="29"/>
  <c r="BB921" i="29"/>
  <c r="BE919" i="29"/>
  <c r="I919" i="29" s="1"/>
  <c r="H919" i="29" s="1"/>
  <c r="BO918" i="29"/>
  <c r="AJ920" i="29"/>
  <c r="P920" i="29" s="1"/>
  <c r="AF920" i="29"/>
  <c r="D920" i="29" s="1"/>
  <c r="AM920" i="29"/>
  <c r="Y920" i="29" s="1"/>
  <c r="BP918" i="29"/>
  <c r="AL920" i="29"/>
  <c r="V920" i="29" s="1"/>
  <c r="AI920" i="29"/>
  <c r="M920" i="29" s="1"/>
  <c r="BH919" i="29"/>
  <c r="R919" i="29" s="1"/>
  <c r="Q919" i="29" s="1"/>
  <c r="BK919" i="29"/>
  <c r="AA919" i="29" s="1"/>
  <c r="BU919" i="29" s="1"/>
  <c r="BJ919" i="29"/>
  <c r="X919" i="29" s="1"/>
  <c r="W919" i="29" s="1"/>
  <c r="BI919" i="29"/>
  <c r="U919" i="29" s="1"/>
  <c r="T919" i="29" s="1"/>
  <c r="BQ919" i="29"/>
  <c r="BQ326" i="29"/>
  <c r="M328" i="29"/>
  <c r="BP327" i="29"/>
  <c r="BQ327" i="29"/>
  <c r="BO327" i="29"/>
  <c r="BP326" i="29"/>
  <c r="BG328" i="29"/>
  <c r="O328" i="29" s="1"/>
  <c r="N328" i="29" s="1"/>
  <c r="AV329" i="29"/>
  <c r="AN329" i="29"/>
  <c r="BC329" i="29"/>
  <c r="AU329" i="29"/>
  <c r="BB329" i="29"/>
  <c r="AT329" i="29"/>
  <c r="BA329" i="29"/>
  <c r="AS329" i="29"/>
  <c r="C329" i="29"/>
  <c r="AE329" i="29" s="1"/>
  <c r="AZ329" i="29"/>
  <c r="AR329" i="29"/>
  <c r="B329" i="29"/>
  <c r="AD329" i="29" s="1"/>
  <c r="AL329" i="29" s="1"/>
  <c r="AC330" i="29"/>
  <c r="AX329" i="29"/>
  <c r="AP329" i="29"/>
  <c r="AO329" i="29"/>
  <c r="AY329" i="29"/>
  <c r="AW329" i="29"/>
  <c r="AQ329" i="29"/>
  <c r="AF328" i="29"/>
  <c r="D328" i="29" s="1"/>
  <c r="BN326" i="29"/>
  <c r="AH328" i="29"/>
  <c r="J328" i="29" s="1"/>
  <c r="BH327" i="29"/>
  <c r="R327" i="29" s="1"/>
  <c r="Q327" i="29" s="1"/>
  <c r="BI327" i="29"/>
  <c r="U327" i="29" s="1"/>
  <c r="T327" i="29" s="1"/>
  <c r="AL328" i="29"/>
  <c r="V328" i="29" s="1"/>
  <c r="BU327" i="29"/>
  <c r="Z327" i="29"/>
  <c r="BL327" i="29"/>
  <c r="BJ327" i="29"/>
  <c r="X327" i="29" s="1"/>
  <c r="W327" i="29" s="1"/>
  <c r="BT326" i="29"/>
  <c r="AG328" i="29"/>
  <c r="G328" i="29" s="1"/>
  <c r="AJ328" i="29"/>
  <c r="P328" i="29" s="1"/>
  <c r="AM328" i="29"/>
  <c r="Y328" i="29" s="1"/>
  <c r="BK328" i="29" s="1"/>
  <c r="AA328" i="29" s="1"/>
  <c r="AK328" i="29"/>
  <c r="S328" i="29" s="1"/>
  <c r="BN327" i="29"/>
  <c r="BR919" i="29" l="1"/>
  <c r="BS919" i="29"/>
  <c r="AJ921" i="29"/>
  <c r="P921" i="29" s="1"/>
  <c r="AB918" i="29"/>
  <c r="BO919" i="29"/>
  <c r="BK921" i="29"/>
  <c r="AA921" i="29" s="1"/>
  <c r="BK920" i="29"/>
  <c r="AA920" i="29" s="1"/>
  <c r="BU920" i="29" s="1"/>
  <c r="AG921" i="29"/>
  <c r="G921" i="29" s="1"/>
  <c r="AL921" i="29"/>
  <c r="V921" i="29" s="1"/>
  <c r="AI921" i="29"/>
  <c r="M921" i="29" s="1"/>
  <c r="AF921" i="29"/>
  <c r="D921" i="29" s="1"/>
  <c r="BD920" i="29"/>
  <c r="F920" i="29" s="1"/>
  <c r="E920" i="29" s="1"/>
  <c r="BH920" i="29"/>
  <c r="R920" i="29" s="1"/>
  <c r="Q920" i="29" s="1"/>
  <c r="AK921" i="29"/>
  <c r="S921" i="29" s="1"/>
  <c r="BP919" i="29"/>
  <c r="BL919" i="29"/>
  <c r="Z919" i="29"/>
  <c r="AO922" i="29"/>
  <c r="AW922" i="29"/>
  <c r="C922" i="29"/>
  <c r="AE922" i="29" s="1"/>
  <c r="AQ922" i="29"/>
  <c r="AY922" i="29"/>
  <c r="AV922" i="29"/>
  <c r="AX922" i="29"/>
  <c r="AN922" i="29"/>
  <c r="AZ922" i="29"/>
  <c r="AP922" i="29"/>
  <c r="BA922" i="29"/>
  <c r="AR922" i="29"/>
  <c r="BB922" i="29"/>
  <c r="B922" i="29"/>
  <c r="AD922" i="29" s="1"/>
  <c r="AG922" i="29" s="1"/>
  <c r="G922" i="29" s="1"/>
  <c r="AS922" i="29"/>
  <c r="BC922" i="29"/>
  <c r="AT922" i="29"/>
  <c r="AC923" i="29"/>
  <c r="AU922" i="29"/>
  <c r="BE920" i="29"/>
  <c r="I920" i="29" s="1"/>
  <c r="H920" i="29" s="1"/>
  <c r="BG920" i="29"/>
  <c r="O920" i="29" s="1"/>
  <c r="N920" i="29" s="1"/>
  <c r="AH921" i="29"/>
  <c r="J921" i="29" s="1"/>
  <c r="BF920" i="29"/>
  <c r="L920" i="29" s="1"/>
  <c r="K920" i="29" s="1"/>
  <c r="BH921" i="29"/>
  <c r="R921" i="29" s="1"/>
  <c r="Q921" i="29" s="1"/>
  <c r="BJ920" i="29"/>
  <c r="X920" i="29" s="1"/>
  <c r="W920" i="29" s="1"/>
  <c r="BT919" i="29"/>
  <c r="BS920" i="29"/>
  <c r="V329" i="29"/>
  <c r="BJ329" i="29" s="1"/>
  <c r="X329" i="29" s="1"/>
  <c r="W329" i="29" s="1"/>
  <c r="BQ328" i="29"/>
  <c r="AM329" i="29"/>
  <c r="Y329" i="29" s="1"/>
  <c r="BK329" i="29" s="1"/>
  <c r="AA329" i="29" s="1"/>
  <c r="Z329" i="29" s="1"/>
  <c r="AB326" i="29"/>
  <c r="BS327" i="29"/>
  <c r="BF328" i="29"/>
  <c r="L328" i="29" s="1"/>
  <c r="K328" i="29" s="1"/>
  <c r="AJ329" i="29"/>
  <c r="P329" i="29" s="1"/>
  <c r="BA330" i="29"/>
  <c r="AS330" i="29"/>
  <c r="B330" i="29"/>
  <c r="AD330" i="29" s="1"/>
  <c r="AJ330" i="29" s="1"/>
  <c r="P330" i="29" s="1"/>
  <c r="AZ330" i="29"/>
  <c r="AR330" i="29"/>
  <c r="AY330" i="29"/>
  <c r="AQ330" i="29"/>
  <c r="AC331" i="29"/>
  <c r="AX330" i="29"/>
  <c r="AP330" i="29"/>
  <c r="AW330" i="29"/>
  <c r="AO330" i="29"/>
  <c r="BC330" i="29"/>
  <c r="AU330" i="29"/>
  <c r="BB330" i="29"/>
  <c r="AV330" i="29"/>
  <c r="AT330" i="29"/>
  <c r="C330" i="29"/>
  <c r="AE330" i="29" s="1"/>
  <c r="AN330" i="29"/>
  <c r="BU328" i="29"/>
  <c r="Z328" i="29"/>
  <c r="BD328" i="29"/>
  <c r="F328" i="29" s="1"/>
  <c r="E328" i="29" s="1"/>
  <c r="BI328" i="29"/>
  <c r="U328" i="29" s="1"/>
  <c r="T328" i="29" s="1"/>
  <c r="BH328" i="29"/>
  <c r="R328" i="29" s="1"/>
  <c r="Q328" i="29" s="1"/>
  <c r="AH329" i="29"/>
  <c r="J329" i="29" s="1"/>
  <c r="AI329" i="29"/>
  <c r="M329" i="29" s="1"/>
  <c r="BJ328" i="29"/>
  <c r="X328" i="29" s="1"/>
  <c r="W328" i="29" s="1"/>
  <c r="AF329" i="29"/>
  <c r="D329" i="29" s="1"/>
  <c r="BE328" i="29"/>
  <c r="I328" i="29" s="1"/>
  <c r="H328" i="29" s="1"/>
  <c r="AK329" i="29"/>
  <c r="S329" i="29" s="1"/>
  <c r="BT327" i="29"/>
  <c r="BR327" i="29"/>
  <c r="AG329" i="29"/>
  <c r="G329" i="29" s="1"/>
  <c r="BU329" i="29" l="1"/>
  <c r="BP328" i="29"/>
  <c r="AJ922" i="29"/>
  <c r="P922" i="29" s="1"/>
  <c r="BP920" i="29"/>
  <c r="BE922" i="29"/>
  <c r="I922" i="29" s="1"/>
  <c r="H922" i="29" s="1"/>
  <c r="BO922" i="29"/>
  <c r="BF921" i="29"/>
  <c r="L921" i="29" s="1"/>
  <c r="K921" i="29" s="1"/>
  <c r="AF922" i="29"/>
  <c r="D922" i="29" s="1"/>
  <c r="AL922" i="29"/>
  <c r="V922" i="29" s="1"/>
  <c r="BD921" i="29"/>
  <c r="F921" i="29" s="1"/>
  <c r="E921" i="29" s="1"/>
  <c r="BG921" i="29"/>
  <c r="O921" i="29" s="1"/>
  <c r="N921" i="29" s="1"/>
  <c r="AB919" i="29"/>
  <c r="BJ921" i="29"/>
  <c r="X921" i="29" s="1"/>
  <c r="W921" i="29" s="1"/>
  <c r="BT920" i="29"/>
  <c r="BO920" i="29"/>
  <c r="AI922" i="29"/>
  <c r="M922" i="29" s="1"/>
  <c r="BI921" i="29"/>
  <c r="U921" i="29" s="1"/>
  <c r="T921" i="29" s="1"/>
  <c r="BE921" i="29"/>
  <c r="I921" i="29" s="1"/>
  <c r="H921" i="29" s="1"/>
  <c r="BH922" i="29"/>
  <c r="R922" i="29" s="1"/>
  <c r="Q922" i="29" s="1"/>
  <c r="BQ920" i="29"/>
  <c r="BR921" i="29"/>
  <c r="BR920" i="29"/>
  <c r="BL920" i="29"/>
  <c r="Z920" i="29"/>
  <c r="AH922" i="29"/>
  <c r="J922" i="29" s="1"/>
  <c r="AK922" i="29"/>
  <c r="S922" i="29" s="1"/>
  <c r="AM922" i="29"/>
  <c r="Y922" i="29" s="1"/>
  <c r="BL921" i="29"/>
  <c r="Z921" i="29"/>
  <c r="B923" i="29"/>
  <c r="AD923" i="29" s="1"/>
  <c r="AH923" i="29" s="1"/>
  <c r="J923" i="29" s="1"/>
  <c r="AP923" i="29"/>
  <c r="AX923" i="29"/>
  <c r="AR923" i="29"/>
  <c r="AZ923" i="29"/>
  <c r="AO923" i="29"/>
  <c r="BA923" i="29"/>
  <c r="AQ923" i="29"/>
  <c r="BB923" i="29"/>
  <c r="AS923" i="29"/>
  <c r="BC923" i="29"/>
  <c r="C923" i="29"/>
  <c r="AE923" i="29" s="1"/>
  <c r="AT923" i="29"/>
  <c r="AC924" i="29"/>
  <c r="AU923" i="29"/>
  <c r="AV923" i="29"/>
  <c r="AM923" i="29"/>
  <c r="Y923" i="29" s="1"/>
  <c r="AW923" i="29"/>
  <c r="AN923" i="29"/>
  <c r="AY923" i="29"/>
  <c r="BN920" i="29"/>
  <c r="AB920" i="29" s="1"/>
  <c r="BU921" i="29"/>
  <c r="BT328" i="29"/>
  <c r="AB327" i="29"/>
  <c r="BS328" i="29"/>
  <c r="BO328" i="29"/>
  <c r="BR328" i="29"/>
  <c r="AH330" i="29"/>
  <c r="J330" i="29" s="1"/>
  <c r="BF330" i="29" s="1"/>
  <c r="L330" i="29" s="1"/>
  <c r="K330" i="29" s="1"/>
  <c r="BT329" i="29"/>
  <c r="AF330" i="29"/>
  <c r="D330" i="29" s="1"/>
  <c r="BH330" i="29"/>
  <c r="R330" i="29" s="1"/>
  <c r="Q330" i="29" s="1"/>
  <c r="BI329" i="29"/>
  <c r="U329" i="29" s="1"/>
  <c r="T329" i="29" s="1"/>
  <c r="BN328" i="29"/>
  <c r="AB328" i="29" s="1"/>
  <c r="AG330" i="29"/>
  <c r="G330" i="29" s="1"/>
  <c r="AK330" i="29"/>
  <c r="S330" i="29" s="1"/>
  <c r="AC332" i="29"/>
  <c r="AX331" i="29"/>
  <c r="AP331" i="29"/>
  <c r="AW331" i="29"/>
  <c r="AO331" i="29"/>
  <c r="AV331" i="29"/>
  <c r="AN331" i="29"/>
  <c r="BC331" i="29"/>
  <c r="AU331" i="29"/>
  <c r="BB331" i="29"/>
  <c r="AT331" i="29"/>
  <c r="C331" i="29"/>
  <c r="AE331" i="29" s="1"/>
  <c r="AZ331" i="29"/>
  <c r="AR331" i="29"/>
  <c r="AY331" i="29"/>
  <c r="AS331" i="29"/>
  <c r="BA331" i="29"/>
  <c r="AQ331" i="29"/>
  <c r="B331" i="29"/>
  <c r="AD331" i="29" s="1"/>
  <c r="AG331" i="29" s="1"/>
  <c r="G331" i="29" s="1"/>
  <c r="BH329" i="29"/>
  <c r="R329" i="29" s="1"/>
  <c r="Q329" i="29" s="1"/>
  <c r="BE329" i="29"/>
  <c r="I329" i="29" s="1"/>
  <c r="H329" i="29" s="1"/>
  <c r="BG329" i="29"/>
  <c r="O329" i="29" s="1"/>
  <c r="N329" i="29" s="1"/>
  <c r="AI330" i="29"/>
  <c r="M330" i="29" s="1"/>
  <c r="AL330" i="29"/>
  <c r="V330" i="29" s="1"/>
  <c r="BD329" i="29"/>
  <c r="BF329" i="29"/>
  <c r="L329" i="29" s="1"/>
  <c r="K329" i="29" s="1"/>
  <c r="BL328" i="29"/>
  <c r="AM330" i="29"/>
  <c r="Y330" i="29" s="1"/>
  <c r="BK330" i="29" s="1"/>
  <c r="AA330" i="29" s="1"/>
  <c r="AG923" i="29" l="1"/>
  <c r="G923" i="29" s="1"/>
  <c r="AK923" i="29"/>
  <c r="S923" i="29" s="1"/>
  <c r="AI923" i="29"/>
  <c r="M923" i="29" s="1"/>
  <c r="AL923" i="29"/>
  <c r="V923" i="29" s="1"/>
  <c r="AJ923" i="29"/>
  <c r="P923" i="29" s="1"/>
  <c r="BH923" i="29" s="1"/>
  <c r="R923" i="29" s="1"/>
  <c r="Q923" i="29" s="1"/>
  <c r="BO921" i="29"/>
  <c r="BF923" i="29"/>
  <c r="L923" i="29" s="1"/>
  <c r="K923" i="29" s="1"/>
  <c r="BG922" i="29"/>
  <c r="O922" i="29" s="1"/>
  <c r="N922" i="29" s="1"/>
  <c r="BQ922" i="29"/>
  <c r="BN921" i="29"/>
  <c r="BJ923" i="29"/>
  <c r="X923" i="29" s="1"/>
  <c r="W923" i="29" s="1"/>
  <c r="BK922" i="29"/>
  <c r="AA922" i="29" s="1"/>
  <c r="BU922" i="29" s="1"/>
  <c r="BR922" i="29"/>
  <c r="BJ922" i="29"/>
  <c r="X922" i="29" s="1"/>
  <c r="W922" i="29" s="1"/>
  <c r="BE923" i="29"/>
  <c r="I923" i="29" s="1"/>
  <c r="H923" i="29" s="1"/>
  <c r="BI922" i="29"/>
  <c r="U922" i="29" s="1"/>
  <c r="T922" i="29" s="1"/>
  <c r="BD922" i="29"/>
  <c r="F922" i="29" s="1"/>
  <c r="E922" i="29" s="1"/>
  <c r="BF922" i="29"/>
  <c r="L922" i="29" s="1"/>
  <c r="K922" i="29" s="1"/>
  <c r="BT921" i="29"/>
  <c r="BP921" i="29"/>
  <c r="C924" i="29"/>
  <c r="AE924" i="29" s="1"/>
  <c r="AP924" i="29"/>
  <c r="AX924" i="29"/>
  <c r="AQ924" i="29"/>
  <c r="AY924" i="29"/>
  <c r="B924" i="29"/>
  <c r="AD924" i="29" s="1"/>
  <c r="AJ924" i="29" s="1"/>
  <c r="P924" i="29" s="1"/>
  <c r="AR924" i="29"/>
  <c r="AZ924" i="29"/>
  <c r="AC925" i="29"/>
  <c r="AS924" i="29"/>
  <c r="BA924" i="29"/>
  <c r="AT924" i="29"/>
  <c r="BB924" i="29"/>
  <c r="AU924" i="29"/>
  <c r="BC924" i="29"/>
  <c r="AN924" i="29"/>
  <c r="AV924" i="29"/>
  <c r="AO924" i="29"/>
  <c r="AW924" i="29"/>
  <c r="BI923" i="29"/>
  <c r="U923" i="29" s="1"/>
  <c r="T923" i="29" s="1"/>
  <c r="AF923" i="29"/>
  <c r="D923" i="29" s="1"/>
  <c r="BK923" i="29"/>
  <c r="AA923" i="29" s="1"/>
  <c r="BU923" i="29" s="1"/>
  <c r="BG923" i="29"/>
  <c r="O923" i="29" s="1"/>
  <c r="N923" i="29" s="1"/>
  <c r="BS921" i="29"/>
  <c r="BQ921" i="29"/>
  <c r="BS329" i="29"/>
  <c r="BP330" i="29"/>
  <c r="BR329" i="29"/>
  <c r="BR330" i="29"/>
  <c r="BE331" i="29"/>
  <c r="I331" i="29" s="1"/>
  <c r="H331" i="29" s="1"/>
  <c r="BJ330" i="29"/>
  <c r="X330" i="29" s="1"/>
  <c r="W330" i="29" s="1"/>
  <c r="AM331" i="29"/>
  <c r="Y331" i="29" s="1"/>
  <c r="AI331" i="29"/>
  <c r="M331" i="29" s="1"/>
  <c r="AH331" i="29"/>
  <c r="J331" i="29" s="1"/>
  <c r="BC332" i="29"/>
  <c r="AU332" i="29"/>
  <c r="BB332" i="29"/>
  <c r="AT332" i="29"/>
  <c r="C332" i="29"/>
  <c r="AE332" i="29" s="1"/>
  <c r="BA332" i="29"/>
  <c r="AS332" i="29"/>
  <c r="B332" i="29"/>
  <c r="AD332" i="29" s="1"/>
  <c r="AF332" i="29" s="1"/>
  <c r="D332" i="29" s="1"/>
  <c r="AZ332" i="29"/>
  <c r="AR332" i="29"/>
  <c r="AY332" i="29"/>
  <c r="AQ332" i="29"/>
  <c r="AW332" i="29"/>
  <c r="AO332" i="29"/>
  <c r="AV332" i="29"/>
  <c r="AP332" i="29"/>
  <c r="AN332" i="29"/>
  <c r="AC333" i="29"/>
  <c r="AX332" i="29"/>
  <c r="BD330" i="29"/>
  <c r="F330" i="29" s="1"/>
  <c r="E330" i="29" s="1"/>
  <c r="BU330" i="29"/>
  <c r="Z330" i="29"/>
  <c r="BQ329" i="29"/>
  <c r="AL331" i="29"/>
  <c r="V331" i="29" s="1"/>
  <c r="BI330" i="29"/>
  <c r="U330" i="29" s="1"/>
  <c r="T330" i="29" s="1"/>
  <c r="AF331" i="29"/>
  <c r="D331" i="29" s="1"/>
  <c r="BG330" i="29"/>
  <c r="O330" i="29" s="1"/>
  <c r="N330" i="29" s="1"/>
  <c r="BQ330" i="29"/>
  <c r="AK331" i="29"/>
  <c r="S331" i="29" s="1"/>
  <c r="BE330" i="29"/>
  <c r="I330" i="29" s="1"/>
  <c r="H330" i="29" s="1"/>
  <c r="F329" i="29"/>
  <c r="BL329" i="29"/>
  <c r="BP329" i="29"/>
  <c r="BO329" i="29"/>
  <c r="AJ331" i="29"/>
  <c r="P331" i="29" s="1"/>
  <c r="BP923" i="29" l="1"/>
  <c r="BT923" i="29"/>
  <c r="BO331" i="29"/>
  <c r="BH924" i="29"/>
  <c r="R924" i="29" s="1"/>
  <c r="Q924" i="29" s="1"/>
  <c r="BR923" i="29"/>
  <c r="BS922" i="29"/>
  <c r="AF924" i="29"/>
  <c r="D924" i="29" s="1"/>
  <c r="BS923" i="29"/>
  <c r="AK924" i="29"/>
  <c r="S924" i="29" s="1"/>
  <c r="AI924" i="29"/>
  <c r="M924" i="29" s="1"/>
  <c r="BO923" i="29"/>
  <c r="AB921" i="29"/>
  <c r="Z923" i="29"/>
  <c r="C925" i="29"/>
  <c r="AE925" i="29" s="1"/>
  <c r="AQ925" i="29"/>
  <c r="AY925" i="29"/>
  <c r="AR925" i="29"/>
  <c r="AZ925" i="29"/>
  <c r="AC926" i="29"/>
  <c r="AS925" i="29"/>
  <c r="BA925" i="29"/>
  <c r="AT925" i="29"/>
  <c r="BB925" i="29"/>
  <c r="AU925" i="29"/>
  <c r="BC925" i="29"/>
  <c r="AN925" i="29"/>
  <c r="AV925" i="29"/>
  <c r="AO925" i="29"/>
  <c r="AW925" i="29"/>
  <c r="AP925" i="29"/>
  <c r="AX925" i="29"/>
  <c r="B925" i="29"/>
  <c r="AD925" i="29" s="1"/>
  <c r="AJ925" i="29" s="1"/>
  <c r="P925" i="29" s="1"/>
  <c r="BD923" i="29"/>
  <c r="F923" i="29" s="1"/>
  <c r="E923" i="29" s="1"/>
  <c r="AM924" i="29"/>
  <c r="Y924" i="29" s="1"/>
  <c r="BP922" i="29"/>
  <c r="BT922" i="29"/>
  <c r="BQ923" i="29"/>
  <c r="AH924" i="29"/>
  <c r="J924" i="29" s="1"/>
  <c r="AL924" i="29"/>
  <c r="V924" i="29" s="1"/>
  <c r="AG924" i="29"/>
  <c r="G924" i="29" s="1"/>
  <c r="BN922" i="29"/>
  <c r="BL922" i="29"/>
  <c r="Z922" i="29"/>
  <c r="BS330" i="29"/>
  <c r="BT330" i="29"/>
  <c r="BO330" i="29"/>
  <c r="BL330" i="29"/>
  <c r="BD332" i="29"/>
  <c r="F332" i="29" s="1"/>
  <c r="E332" i="29" s="1"/>
  <c r="BF331" i="29"/>
  <c r="L331" i="29" s="1"/>
  <c r="K331" i="29" s="1"/>
  <c r="BG331" i="29"/>
  <c r="O331" i="29" s="1"/>
  <c r="N331" i="29" s="1"/>
  <c r="BH331" i="29"/>
  <c r="R331" i="29" s="1"/>
  <c r="Q331" i="29" s="1"/>
  <c r="BK331" i="29"/>
  <c r="AA331" i="29" s="1"/>
  <c r="BU331" i="29" s="1"/>
  <c r="AJ332" i="29"/>
  <c r="P332" i="29" s="1"/>
  <c r="AM332" i="29"/>
  <c r="Y332" i="29" s="1"/>
  <c r="BK332" i="29" s="1"/>
  <c r="AA332" i="29" s="1"/>
  <c r="AG332" i="29"/>
  <c r="G332" i="29" s="1"/>
  <c r="AL332" i="29"/>
  <c r="V332" i="29" s="1"/>
  <c r="BD331" i="29"/>
  <c r="F331" i="29" s="1"/>
  <c r="E331" i="29" s="1"/>
  <c r="BN330" i="29"/>
  <c r="AH332" i="29"/>
  <c r="J332" i="29" s="1"/>
  <c r="BJ331" i="29"/>
  <c r="X331" i="29" s="1"/>
  <c r="W331" i="29" s="1"/>
  <c r="BT331" i="29"/>
  <c r="BI331" i="29"/>
  <c r="U331" i="29" s="1"/>
  <c r="T331" i="29" s="1"/>
  <c r="AK332" i="29"/>
  <c r="S332" i="29" s="1"/>
  <c r="E329" i="29"/>
  <c r="BN329" i="29"/>
  <c r="AB329" i="29" s="1"/>
  <c r="AI332" i="29"/>
  <c r="M332" i="29" s="1"/>
  <c r="AZ333" i="29"/>
  <c r="AR333" i="29"/>
  <c r="AY333" i="29"/>
  <c r="AQ333" i="29"/>
  <c r="AC334" i="29"/>
  <c r="AX333" i="29"/>
  <c r="AP333" i="29"/>
  <c r="AW333" i="29"/>
  <c r="AO333" i="29"/>
  <c r="AV333" i="29"/>
  <c r="AN333" i="29"/>
  <c r="BB333" i="29"/>
  <c r="AT333" i="29"/>
  <c r="C333" i="29"/>
  <c r="AE333" i="29" s="1"/>
  <c r="BC333" i="29"/>
  <c r="BA333" i="29"/>
  <c r="AS333" i="29"/>
  <c r="AU333" i="29"/>
  <c r="B333" i="29"/>
  <c r="AD333" i="29" s="1"/>
  <c r="AH333" i="29" s="1"/>
  <c r="J333" i="29" s="1"/>
  <c r="BN332" i="29" l="1"/>
  <c r="BR924" i="29"/>
  <c r="AB330" i="29"/>
  <c r="BH925" i="29"/>
  <c r="R925" i="29" s="1"/>
  <c r="Q925" i="29" s="1"/>
  <c r="AL925" i="29"/>
  <c r="V925" i="29" s="1"/>
  <c r="BG924" i="29"/>
  <c r="O924" i="29" s="1"/>
  <c r="N924" i="29" s="1"/>
  <c r="BI924" i="29"/>
  <c r="U924" i="29" s="1"/>
  <c r="T924" i="29" s="1"/>
  <c r="BF924" i="29"/>
  <c r="L924" i="29" s="1"/>
  <c r="K924" i="29" s="1"/>
  <c r="AF925" i="29"/>
  <c r="D925" i="29" s="1"/>
  <c r="AI925" i="29"/>
  <c r="M925" i="29" s="1"/>
  <c r="BJ924" i="29"/>
  <c r="X924" i="29" s="1"/>
  <c r="W924" i="29" s="1"/>
  <c r="AK925" i="29"/>
  <c r="S925" i="29" s="1"/>
  <c r="BD924" i="29"/>
  <c r="F924" i="29" s="1"/>
  <c r="E924" i="29" s="1"/>
  <c r="AH925" i="29"/>
  <c r="J925" i="29" s="1"/>
  <c r="AR926" i="29"/>
  <c r="AZ926" i="29"/>
  <c r="AC927" i="29"/>
  <c r="AS926" i="29"/>
  <c r="BA926" i="29"/>
  <c r="AT926" i="29"/>
  <c r="BB926" i="29"/>
  <c r="AU926" i="29"/>
  <c r="BC926" i="29"/>
  <c r="AN926" i="29"/>
  <c r="AV926" i="29"/>
  <c r="AO926" i="29"/>
  <c r="AW926" i="29"/>
  <c r="B926" i="29"/>
  <c r="AD926" i="29" s="1"/>
  <c r="AL926" i="29" s="1"/>
  <c r="V926" i="29" s="1"/>
  <c r="AP926" i="29"/>
  <c r="AX926" i="29"/>
  <c r="C926" i="29"/>
  <c r="AE926" i="29" s="1"/>
  <c r="AQ926" i="29"/>
  <c r="AY926" i="29"/>
  <c r="BL923" i="29"/>
  <c r="AM925" i="29"/>
  <c r="Y925" i="29" s="1"/>
  <c r="BE924" i="29"/>
  <c r="I924" i="29" s="1"/>
  <c r="H924" i="29" s="1"/>
  <c r="BK924" i="29"/>
  <c r="AA924" i="29" s="1"/>
  <c r="BU924" i="29" s="1"/>
  <c r="AB922" i="29"/>
  <c r="BN923" i="29"/>
  <c r="AB923" i="29" s="1"/>
  <c r="AG925" i="29"/>
  <c r="G925" i="29" s="1"/>
  <c r="BS331" i="29"/>
  <c r="BP331" i="29"/>
  <c r="BQ331" i="29"/>
  <c r="AJ333" i="29"/>
  <c r="P333" i="29" s="1"/>
  <c r="BN331" i="29"/>
  <c r="BR331" i="29"/>
  <c r="AW334" i="29"/>
  <c r="AO334" i="29"/>
  <c r="AV334" i="29"/>
  <c r="AN334" i="29"/>
  <c r="BC334" i="29"/>
  <c r="AU334" i="29"/>
  <c r="BB334" i="29"/>
  <c r="AT334" i="29"/>
  <c r="C334" i="29"/>
  <c r="AE334" i="29" s="1"/>
  <c r="BA334" i="29"/>
  <c r="AS334" i="29"/>
  <c r="B334" i="29"/>
  <c r="AD334" i="29" s="1"/>
  <c r="AF334" i="29" s="1"/>
  <c r="AY334" i="29"/>
  <c r="AQ334" i="29"/>
  <c r="AP334" i="29"/>
  <c r="AC335" i="29"/>
  <c r="AZ334" i="29"/>
  <c r="AR334" i="29"/>
  <c r="AX334" i="29"/>
  <c r="BI332" i="29"/>
  <c r="U332" i="29" s="1"/>
  <c r="T332" i="29" s="1"/>
  <c r="BJ332" i="29"/>
  <c r="X332" i="29" s="1"/>
  <c r="W332" i="29" s="1"/>
  <c r="BF333" i="29"/>
  <c r="L333" i="29" s="1"/>
  <c r="K333" i="29" s="1"/>
  <c r="BE332" i="29"/>
  <c r="I332" i="29" s="1"/>
  <c r="H332" i="29" s="1"/>
  <c r="AK333" i="29"/>
  <c r="S333" i="29" s="1"/>
  <c r="BU332" i="29"/>
  <c r="BL332" i="29"/>
  <c r="Z332" i="29"/>
  <c r="AL333" i="29"/>
  <c r="V333" i="29" s="1"/>
  <c r="AG333" i="29"/>
  <c r="G333" i="29" s="1"/>
  <c r="BH332" i="29"/>
  <c r="R332" i="29" s="1"/>
  <c r="Q332" i="29" s="1"/>
  <c r="AI333" i="29"/>
  <c r="M333" i="29" s="1"/>
  <c r="BG332" i="29"/>
  <c r="O332" i="29" s="1"/>
  <c r="N332" i="29" s="1"/>
  <c r="BF332" i="29"/>
  <c r="L332" i="29" s="1"/>
  <c r="K332" i="29" s="1"/>
  <c r="AM333" i="29"/>
  <c r="Y333" i="29" s="1"/>
  <c r="AF333" i="29"/>
  <c r="D333" i="29" s="1"/>
  <c r="Z331" i="29"/>
  <c r="BL331" i="29"/>
  <c r="BS924" i="29" l="1"/>
  <c r="BT332" i="29"/>
  <c r="AH926" i="29"/>
  <c r="J926" i="29" s="1"/>
  <c r="BF926" i="29" s="1"/>
  <c r="L926" i="29" s="1"/>
  <c r="K926" i="29" s="1"/>
  <c r="BO924" i="29"/>
  <c r="BR925" i="29"/>
  <c r="AF926" i="29"/>
  <c r="D926" i="29" s="1"/>
  <c r="BD926" i="29" s="1"/>
  <c r="F926" i="29" s="1"/>
  <c r="E926" i="29" s="1"/>
  <c r="BJ926" i="29"/>
  <c r="X926" i="29" s="1"/>
  <c r="W926" i="29" s="1"/>
  <c r="BN924" i="29"/>
  <c r="AK926" i="29"/>
  <c r="S926" i="29" s="1"/>
  <c r="BI925" i="29"/>
  <c r="U925" i="29" s="1"/>
  <c r="T925" i="29" s="1"/>
  <c r="BE925" i="29"/>
  <c r="I925" i="29" s="1"/>
  <c r="H925" i="29" s="1"/>
  <c r="AS927" i="29"/>
  <c r="BA927" i="29"/>
  <c r="AT927" i="29"/>
  <c r="BB927" i="29"/>
  <c r="AU927" i="29"/>
  <c r="BC927" i="29"/>
  <c r="AN927" i="29"/>
  <c r="AV927" i="29"/>
  <c r="AO927" i="29"/>
  <c r="AW927" i="29"/>
  <c r="B927" i="29"/>
  <c r="AD927" i="29" s="1"/>
  <c r="AG927" i="29" s="1"/>
  <c r="G927" i="29" s="1"/>
  <c r="AP927" i="29"/>
  <c r="AX927" i="29"/>
  <c r="C927" i="29"/>
  <c r="AE927" i="29" s="1"/>
  <c r="AQ927" i="29"/>
  <c r="AY927" i="29"/>
  <c r="AC928" i="29"/>
  <c r="AR927" i="29"/>
  <c r="AZ927" i="29"/>
  <c r="BT924" i="29"/>
  <c r="BQ924" i="29"/>
  <c r="AM926" i="29"/>
  <c r="Y926" i="29" s="1"/>
  <c r="BG925" i="29"/>
  <c r="O925" i="29" s="1"/>
  <c r="N925" i="29" s="1"/>
  <c r="BJ925" i="29"/>
  <c r="X925" i="29" s="1"/>
  <c r="W925" i="29" s="1"/>
  <c r="AI926" i="29"/>
  <c r="M926" i="29" s="1"/>
  <c r="AG926" i="29"/>
  <c r="G926" i="29" s="1"/>
  <c r="AJ926" i="29"/>
  <c r="P926" i="29" s="1"/>
  <c r="BD925" i="29"/>
  <c r="F925" i="29" s="1"/>
  <c r="E925" i="29" s="1"/>
  <c r="BK925" i="29"/>
  <c r="AA925" i="29" s="1"/>
  <c r="BU925" i="29" s="1"/>
  <c r="Z924" i="29"/>
  <c r="BL924" i="29"/>
  <c r="BF925" i="29"/>
  <c r="L925" i="29" s="1"/>
  <c r="K925" i="29" s="1"/>
  <c r="BP924" i="29"/>
  <c r="AB331" i="29"/>
  <c r="BP332" i="29"/>
  <c r="D334" i="29"/>
  <c r="BD334" i="29" s="1"/>
  <c r="F334" i="29" s="1"/>
  <c r="E334" i="29" s="1"/>
  <c r="BS332" i="29"/>
  <c r="AL334" i="29"/>
  <c r="V334" i="29" s="1"/>
  <c r="BJ334" i="29" s="1"/>
  <c r="X334" i="29" s="1"/>
  <c r="W334" i="29" s="1"/>
  <c r="AJ334" i="29"/>
  <c r="P334" i="29" s="1"/>
  <c r="BH334" i="29" s="1"/>
  <c r="R334" i="29" s="1"/>
  <c r="Q334" i="29" s="1"/>
  <c r="AM334" i="29"/>
  <c r="Y334" i="29" s="1"/>
  <c r="BK334" i="29" s="1"/>
  <c r="AA334" i="29" s="1"/>
  <c r="BU334" i="29" s="1"/>
  <c r="BP333" i="29"/>
  <c r="AI334" i="29"/>
  <c r="M334" i="29" s="1"/>
  <c r="BG334" i="29" s="1"/>
  <c r="O334" i="29" s="1"/>
  <c r="N334" i="29" s="1"/>
  <c r="BJ333" i="29"/>
  <c r="X333" i="29" s="1"/>
  <c r="W333" i="29" s="1"/>
  <c r="BQ332" i="29"/>
  <c r="AH334" i="29"/>
  <c r="J334" i="29" s="1"/>
  <c r="BG333" i="29"/>
  <c r="O333" i="29" s="1"/>
  <c r="N333" i="29" s="1"/>
  <c r="BI333" i="29"/>
  <c r="U333" i="29" s="1"/>
  <c r="T333" i="29" s="1"/>
  <c r="BB335" i="29"/>
  <c r="AT335" i="29"/>
  <c r="C335" i="29"/>
  <c r="AE335" i="29" s="1"/>
  <c r="BA335" i="29"/>
  <c r="AS335" i="29"/>
  <c r="B335" i="29"/>
  <c r="AD335" i="29" s="1"/>
  <c r="AH335" i="29" s="1"/>
  <c r="AZ335" i="29"/>
  <c r="AR335" i="29"/>
  <c r="AY335" i="29"/>
  <c r="AQ335" i="29"/>
  <c r="AC336" i="29"/>
  <c r="AX335" i="29"/>
  <c r="AP335" i="29"/>
  <c r="AV335" i="29"/>
  <c r="AN335" i="29"/>
  <c r="BC335" i="29"/>
  <c r="AW335" i="29"/>
  <c r="AU335" i="29"/>
  <c r="AO335" i="29"/>
  <c r="BD333" i="29"/>
  <c r="F333" i="29" s="1"/>
  <c r="E333" i="29" s="1"/>
  <c r="BK333" i="29"/>
  <c r="AA333" i="29" s="1"/>
  <c r="BU333" i="29"/>
  <c r="BR332" i="29"/>
  <c r="BO332" i="29"/>
  <c r="AG334" i="29"/>
  <c r="G334" i="29" s="1"/>
  <c r="BE333" i="29"/>
  <c r="I333" i="29" s="1"/>
  <c r="H333" i="29" s="1"/>
  <c r="BH333" i="29"/>
  <c r="R333" i="29" s="1"/>
  <c r="Q333" i="29" s="1"/>
  <c r="AK334" i="29"/>
  <c r="S334" i="29" s="1"/>
  <c r="BP925" i="29" l="1"/>
  <c r="BQ925" i="29"/>
  <c r="BT925" i="29"/>
  <c r="BN926" i="29"/>
  <c r="BO333" i="29"/>
  <c r="BN925" i="29"/>
  <c r="BS925" i="29"/>
  <c r="BT926" i="29"/>
  <c r="BP926" i="29"/>
  <c r="BE927" i="29"/>
  <c r="I927" i="29" s="1"/>
  <c r="H927" i="29" s="1"/>
  <c r="AL927" i="29"/>
  <c r="V927" i="29" s="1"/>
  <c r="BI926" i="29"/>
  <c r="U926" i="29" s="1"/>
  <c r="T926" i="29" s="1"/>
  <c r="AF927" i="29"/>
  <c r="D927" i="29" s="1"/>
  <c r="AT928" i="29"/>
  <c r="BB928" i="29"/>
  <c r="AU928" i="29"/>
  <c r="BC928" i="29"/>
  <c r="AN928" i="29"/>
  <c r="AV928" i="29"/>
  <c r="AO928" i="29"/>
  <c r="AW928" i="29"/>
  <c r="B928" i="29"/>
  <c r="AD928" i="29" s="1"/>
  <c r="AJ928" i="29" s="1"/>
  <c r="P928" i="29" s="1"/>
  <c r="AP928" i="29"/>
  <c r="AX928" i="29"/>
  <c r="C928" i="29"/>
  <c r="AE928" i="29" s="1"/>
  <c r="AQ928" i="29"/>
  <c r="AY928" i="29"/>
  <c r="AR928" i="29"/>
  <c r="AZ928" i="29"/>
  <c r="AC929" i="29"/>
  <c r="BA928" i="29"/>
  <c r="AS928" i="29"/>
  <c r="AH927" i="29"/>
  <c r="J927" i="29" s="1"/>
  <c r="AK927" i="29"/>
  <c r="S927" i="29" s="1"/>
  <c r="BO925" i="29"/>
  <c r="AB925" i="29" s="1"/>
  <c r="AM927" i="29"/>
  <c r="Y927" i="29" s="1"/>
  <c r="AB924" i="29"/>
  <c r="BG926" i="29"/>
  <c r="O926" i="29" s="1"/>
  <c r="N926" i="29" s="1"/>
  <c r="BL925" i="29"/>
  <c r="Z925" i="29"/>
  <c r="AJ927" i="29"/>
  <c r="P927" i="29" s="1"/>
  <c r="BK926" i="29"/>
  <c r="AA926" i="29" s="1"/>
  <c r="BU926" i="29" s="1"/>
  <c r="BE926" i="29"/>
  <c r="I926" i="29" s="1"/>
  <c r="H926" i="29" s="1"/>
  <c r="BH926" i="29"/>
  <c r="R926" i="29" s="1"/>
  <c r="Q926" i="29" s="1"/>
  <c r="AI927" i="29"/>
  <c r="M927" i="29" s="1"/>
  <c r="BN334" i="29"/>
  <c r="BS333" i="29"/>
  <c r="BT333" i="29"/>
  <c r="BT334" i="29"/>
  <c r="J335" i="29"/>
  <c r="BF335" i="29" s="1"/>
  <c r="L335" i="29" s="1"/>
  <c r="K335" i="29" s="1"/>
  <c r="BQ333" i="29"/>
  <c r="BR333" i="29"/>
  <c r="Z333" i="29"/>
  <c r="BL333" i="29"/>
  <c r="AJ335" i="29"/>
  <c r="P335" i="29" s="1"/>
  <c r="BI334" i="29"/>
  <c r="U334" i="29" s="1"/>
  <c r="T334" i="29" s="1"/>
  <c r="BN333" i="29"/>
  <c r="AG335" i="29"/>
  <c r="G335" i="29" s="1"/>
  <c r="BR334" i="29"/>
  <c r="BQ334" i="29"/>
  <c r="AL335" i="29"/>
  <c r="V335" i="29" s="1"/>
  <c r="AM335" i="29"/>
  <c r="Y335" i="29" s="1"/>
  <c r="AF335" i="29"/>
  <c r="D335" i="29" s="1"/>
  <c r="AC337" i="29"/>
  <c r="AX336" i="29"/>
  <c r="AP336" i="29"/>
  <c r="AW336" i="29"/>
  <c r="AO336" i="29"/>
  <c r="AV336" i="29"/>
  <c r="AN336" i="29"/>
  <c r="BC336" i="29"/>
  <c r="AU336" i="29"/>
  <c r="BB336" i="29"/>
  <c r="AT336" i="29"/>
  <c r="AZ336" i="29"/>
  <c r="AR336" i="29"/>
  <c r="B336" i="29"/>
  <c r="AD336" i="29" s="1"/>
  <c r="AI336" i="29" s="1"/>
  <c r="M336" i="29" s="1"/>
  <c r="AY336" i="29"/>
  <c r="AS336" i="29"/>
  <c r="AQ336" i="29"/>
  <c r="C336" i="29"/>
  <c r="AE336" i="29" s="1"/>
  <c r="BA336" i="29"/>
  <c r="BE334" i="29"/>
  <c r="I334" i="29" s="1"/>
  <c r="H334" i="29" s="1"/>
  <c r="AI335" i="29"/>
  <c r="M335" i="29" s="1"/>
  <c r="BL334" i="29"/>
  <c r="Z334" i="29"/>
  <c r="AB332" i="29"/>
  <c r="AK335" i="29"/>
  <c r="S335" i="29" s="1"/>
  <c r="BF334" i="29"/>
  <c r="L334" i="29" s="1"/>
  <c r="K334" i="29" s="1"/>
  <c r="BR926" i="29" l="1"/>
  <c r="BO927" i="29"/>
  <c r="BH928" i="29"/>
  <c r="R928" i="29" s="1"/>
  <c r="Q928" i="29" s="1"/>
  <c r="AK928" i="29"/>
  <c r="S928" i="29" s="1"/>
  <c r="AI928" i="29"/>
  <c r="M928" i="29" s="1"/>
  <c r="AG928" i="29"/>
  <c r="G928" i="29" s="1"/>
  <c r="AL928" i="29"/>
  <c r="V928" i="29" s="1"/>
  <c r="AU929" i="29"/>
  <c r="BC929" i="29"/>
  <c r="AN929" i="29"/>
  <c r="AV929" i="29"/>
  <c r="AO929" i="29"/>
  <c r="AW929" i="29"/>
  <c r="B929" i="29"/>
  <c r="AD929" i="29" s="1"/>
  <c r="AH929" i="29" s="1"/>
  <c r="J929" i="29" s="1"/>
  <c r="AP929" i="29"/>
  <c r="AX929" i="29"/>
  <c r="C929" i="29"/>
  <c r="AE929" i="29" s="1"/>
  <c r="AQ929" i="29"/>
  <c r="AY929" i="29"/>
  <c r="AR929" i="29"/>
  <c r="AZ929" i="29"/>
  <c r="AC930" i="29"/>
  <c r="AS929" i="29"/>
  <c r="BA929" i="29"/>
  <c r="AT929" i="29"/>
  <c r="BB929" i="29"/>
  <c r="BD927" i="29"/>
  <c r="F927" i="29" s="1"/>
  <c r="E927" i="29" s="1"/>
  <c r="BK927" i="29"/>
  <c r="AA927" i="29" s="1"/>
  <c r="BU927" i="29" s="1"/>
  <c r="BL926" i="29"/>
  <c r="Z926" i="29"/>
  <c r="BH927" i="29"/>
  <c r="R927" i="29" s="1"/>
  <c r="Q927" i="29" s="1"/>
  <c r="AF928" i="29"/>
  <c r="D928" i="29" s="1"/>
  <c r="BS926" i="29"/>
  <c r="BG927" i="29"/>
  <c r="O927" i="29" s="1"/>
  <c r="N927" i="29" s="1"/>
  <c r="AH928" i="29"/>
  <c r="J928" i="29" s="1"/>
  <c r="BJ927" i="29"/>
  <c r="X927" i="29" s="1"/>
  <c r="W927" i="29" s="1"/>
  <c r="BF927" i="29"/>
  <c r="L927" i="29" s="1"/>
  <c r="K927" i="29" s="1"/>
  <c r="AM928" i="29"/>
  <c r="Y928" i="29" s="1"/>
  <c r="BI927" i="29"/>
  <c r="U927" i="29" s="1"/>
  <c r="T927" i="29" s="1"/>
  <c r="BO926" i="29"/>
  <c r="BQ926" i="29"/>
  <c r="BP334" i="29"/>
  <c r="AB333" i="29"/>
  <c r="AF336" i="29"/>
  <c r="D336" i="29" s="1"/>
  <c r="BD336" i="29" s="1"/>
  <c r="F336" i="29" s="1"/>
  <c r="E336" i="29" s="1"/>
  <c r="AG336" i="29"/>
  <c r="G336" i="29" s="1"/>
  <c r="BE336" i="29" s="1"/>
  <c r="I336" i="29" s="1"/>
  <c r="H336" i="29" s="1"/>
  <c r="BP335" i="29"/>
  <c r="BI335" i="29"/>
  <c r="U335" i="29" s="1"/>
  <c r="T335" i="29" s="1"/>
  <c r="BE335" i="29"/>
  <c r="I335" i="29" s="1"/>
  <c r="H335" i="29" s="1"/>
  <c r="AJ336" i="29"/>
  <c r="P336" i="29" s="1"/>
  <c r="BS334" i="29"/>
  <c r="BC337" i="29"/>
  <c r="AU337" i="29"/>
  <c r="BB337" i="29"/>
  <c r="AT337" i="29"/>
  <c r="C337" i="29"/>
  <c r="AE337" i="29" s="1"/>
  <c r="BA337" i="29"/>
  <c r="AS337" i="29"/>
  <c r="B337" i="29"/>
  <c r="AD337" i="29" s="1"/>
  <c r="AL337" i="29" s="1"/>
  <c r="AZ337" i="29"/>
  <c r="AR337" i="29"/>
  <c r="AY337" i="29"/>
  <c r="AQ337" i="29"/>
  <c r="AW337" i="29"/>
  <c r="AO337" i="29"/>
  <c r="AV337" i="29"/>
  <c r="AP337" i="29"/>
  <c r="AN337" i="29"/>
  <c r="AC338" i="29"/>
  <c r="AX337" i="29"/>
  <c r="BD335" i="29"/>
  <c r="F335" i="29" s="1"/>
  <c r="E335" i="29" s="1"/>
  <c r="AK336" i="29"/>
  <c r="S336" i="29" s="1"/>
  <c r="AL336" i="29"/>
  <c r="V336" i="29" s="1"/>
  <c r="BK335" i="29"/>
  <c r="AA335" i="29" s="1"/>
  <c r="BU335" i="29" s="1"/>
  <c r="BH335" i="29"/>
  <c r="R335" i="29" s="1"/>
  <c r="Q335" i="29" s="1"/>
  <c r="BG335" i="29"/>
  <c r="O335" i="29" s="1"/>
  <c r="N335" i="29" s="1"/>
  <c r="AM336" i="29"/>
  <c r="Y336" i="29" s="1"/>
  <c r="BK336" i="29" s="1"/>
  <c r="AA336" i="29" s="1"/>
  <c r="BJ335" i="29"/>
  <c r="X335" i="29" s="1"/>
  <c r="W335" i="29" s="1"/>
  <c r="BG336" i="29"/>
  <c r="O336" i="29" s="1"/>
  <c r="N336" i="29" s="1"/>
  <c r="BO334" i="29"/>
  <c r="AH336" i="29"/>
  <c r="J336" i="29" s="1"/>
  <c r="AB926" i="29" l="1"/>
  <c r="BN927" i="29"/>
  <c r="AJ929" i="29"/>
  <c r="P929" i="29" s="1"/>
  <c r="BR928" i="29"/>
  <c r="BP927" i="29"/>
  <c r="BR927" i="29"/>
  <c r="BR335" i="29"/>
  <c r="BT927" i="29"/>
  <c r="BF929" i="29"/>
  <c r="L929" i="29" s="1"/>
  <c r="K929" i="29" s="1"/>
  <c r="AM929" i="29"/>
  <c r="Y929" i="29" s="1"/>
  <c r="BF928" i="29"/>
  <c r="L928" i="29" s="1"/>
  <c r="K928" i="29" s="1"/>
  <c r="BP928" i="29"/>
  <c r="BJ928" i="29"/>
  <c r="X928" i="29" s="1"/>
  <c r="W928" i="29" s="1"/>
  <c r="BS927" i="29"/>
  <c r="BQ927" i="29"/>
  <c r="AI929" i="29"/>
  <c r="M929" i="29" s="1"/>
  <c r="AG929" i="29"/>
  <c r="G929" i="29" s="1"/>
  <c r="BE928" i="29"/>
  <c r="I928" i="29" s="1"/>
  <c r="H928" i="29" s="1"/>
  <c r="BG928" i="29"/>
  <c r="O928" i="29" s="1"/>
  <c r="N928" i="29" s="1"/>
  <c r="BL927" i="29"/>
  <c r="Z927" i="29"/>
  <c r="AK929" i="29"/>
  <c r="S929" i="29" s="1"/>
  <c r="AN930" i="29"/>
  <c r="AV930" i="29"/>
  <c r="AO930" i="29"/>
  <c r="AW930" i="29"/>
  <c r="B930" i="29"/>
  <c r="AD930" i="29" s="1"/>
  <c r="AL930" i="29" s="1"/>
  <c r="V930" i="29" s="1"/>
  <c r="AP930" i="29"/>
  <c r="AX930" i="29"/>
  <c r="C930" i="29"/>
  <c r="AE930" i="29" s="1"/>
  <c r="AQ930" i="29"/>
  <c r="AY930" i="29"/>
  <c r="AR930" i="29"/>
  <c r="AZ930" i="29"/>
  <c r="AC931" i="29"/>
  <c r="AS930" i="29"/>
  <c r="BA930" i="29"/>
  <c r="AT930" i="29"/>
  <c r="BB930" i="29"/>
  <c r="AU930" i="29"/>
  <c r="BC930" i="29"/>
  <c r="BS928" i="29"/>
  <c r="BI928" i="29"/>
  <c r="U928" i="29" s="1"/>
  <c r="T928" i="29" s="1"/>
  <c r="BK928" i="29"/>
  <c r="AA928" i="29" s="1"/>
  <c r="BU928" i="29" s="1"/>
  <c r="BD928" i="29"/>
  <c r="F928" i="29" s="1"/>
  <c r="E928" i="29" s="1"/>
  <c r="AF929" i="29"/>
  <c r="D929" i="29" s="1"/>
  <c r="AB927" i="29"/>
  <c r="AL929" i="29"/>
  <c r="V929" i="29" s="1"/>
  <c r="BO335" i="29"/>
  <c r="AH337" i="29"/>
  <c r="J337" i="29" s="1"/>
  <c r="AF337" i="29"/>
  <c r="D337" i="29" s="1"/>
  <c r="AI337" i="29"/>
  <c r="M337" i="29" s="1"/>
  <c r="BG337" i="29" s="1"/>
  <c r="O337" i="29" s="1"/>
  <c r="N337" i="29" s="1"/>
  <c r="AG337" i="29"/>
  <c r="G337" i="29" s="1"/>
  <c r="BO336" i="29"/>
  <c r="BS335" i="29"/>
  <c r="AK337" i="29"/>
  <c r="S337" i="29" s="1"/>
  <c r="BI337" i="29" s="1"/>
  <c r="U337" i="29" s="1"/>
  <c r="T337" i="29" s="1"/>
  <c r="AJ337" i="29"/>
  <c r="P337" i="29" s="1"/>
  <c r="BH337" i="29" s="1"/>
  <c r="R337" i="29" s="1"/>
  <c r="Q337" i="29" s="1"/>
  <c r="BQ335" i="29"/>
  <c r="BN335" i="29"/>
  <c r="AM337" i="29"/>
  <c r="Y337" i="29" s="1"/>
  <c r="BK337" i="29" s="1"/>
  <c r="AA337" i="29" s="1"/>
  <c r="BN336" i="29"/>
  <c r="BH336" i="29"/>
  <c r="R336" i="29" s="1"/>
  <c r="Q336" i="29" s="1"/>
  <c r="BU336" i="29"/>
  <c r="Z336" i="29"/>
  <c r="BL336" i="29"/>
  <c r="BF336" i="29"/>
  <c r="L336" i="29" s="1"/>
  <c r="K336" i="29" s="1"/>
  <c r="AB334" i="29"/>
  <c r="AZ338" i="29"/>
  <c r="AR338" i="29"/>
  <c r="AY338" i="29"/>
  <c r="AQ338" i="29"/>
  <c r="AC339" i="29"/>
  <c r="AX338" i="29"/>
  <c r="AP338" i="29"/>
  <c r="AW338" i="29"/>
  <c r="AO338" i="29"/>
  <c r="AV338" i="29"/>
  <c r="AN338" i="29"/>
  <c r="BB338" i="29"/>
  <c r="AT338" i="29"/>
  <c r="C338" i="29"/>
  <c r="AE338" i="29" s="1"/>
  <c r="BC338" i="29"/>
  <c r="BA338" i="29"/>
  <c r="AS338" i="29"/>
  <c r="AU338" i="29"/>
  <c r="B338" i="29"/>
  <c r="AD338" i="29" s="1"/>
  <c r="AM338" i="29" s="1"/>
  <c r="BJ336" i="29"/>
  <c r="X336" i="29" s="1"/>
  <c r="W336" i="29" s="1"/>
  <c r="BQ336" i="29"/>
  <c r="BI336" i="29"/>
  <c r="U336" i="29" s="1"/>
  <c r="T336" i="29" s="1"/>
  <c r="V337" i="29"/>
  <c r="BT335" i="29"/>
  <c r="AB335" i="29" s="1"/>
  <c r="BL335" i="29"/>
  <c r="Z335" i="29"/>
  <c r="BP336" i="29" l="1"/>
  <c r="AJ930" i="29"/>
  <c r="P930" i="29" s="1"/>
  <c r="BH929" i="29"/>
  <c r="R929" i="29" s="1"/>
  <c r="Q929" i="29" s="1"/>
  <c r="BN928" i="29"/>
  <c r="AM930" i="29"/>
  <c r="Y930" i="29" s="1"/>
  <c r="BK930" i="29" s="1"/>
  <c r="AA930" i="29" s="1"/>
  <c r="BU930" i="29" s="1"/>
  <c r="AH930" i="29"/>
  <c r="J930" i="29" s="1"/>
  <c r="BF930" i="29" s="1"/>
  <c r="L930" i="29" s="1"/>
  <c r="K930" i="29" s="1"/>
  <c r="BO928" i="29"/>
  <c r="AI930" i="29"/>
  <c r="M930" i="29" s="1"/>
  <c r="BG930" i="29" s="1"/>
  <c r="O930" i="29" s="1"/>
  <c r="BP929" i="29"/>
  <c r="AK930" i="29"/>
  <c r="S930" i="29" s="1"/>
  <c r="BJ930" i="29"/>
  <c r="X930" i="29" s="1"/>
  <c r="W930" i="29" s="1"/>
  <c r="AG930" i="29"/>
  <c r="G930" i="29" s="1"/>
  <c r="BD929" i="29"/>
  <c r="F929" i="29" s="1"/>
  <c r="E929" i="29" s="1"/>
  <c r="AO931" i="29"/>
  <c r="AW931" i="29"/>
  <c r="B931" i="29"/>
  <c r="AD931" i="29" s="1"/>
  <c r="AL931" i="29" s="1"/>
  <c r="V931" i="29" s="1"/>
  <c r="AP931" i="29"/>
  <c r="AX931" i="29"/>
  <c r="C931" i="29"/>
  <c r="AE931" i="29" s="1"/>
  <c r="AQ931" i="29"/>
  <c r="AY931" i="29"/>
  <c r="AJ931" i="29"/>
  <c r="P931" i="29" s="1"/>
  <c r="AR931" i="29"/>
  <c r="AZ931" i="29"/>
  <c r="AC932" i="29"/>
  <c r="AK931" i="29"/>
  <c r="S931" i="29" s="1"/>
  <c r="AS931" i="29"/>
  <c r="BA931" i="29"/>
  <c r="AT931" i="29"/>
  <c r="BB931" i="29"/>
  <c r="AU931" i="29"/>
  <c r="BC931" i="29"/>
  <c r="AN931" i="29"/>
  <c r="AV931" i="29"/>
  <c r="AF930" i="29"/>
  <c r="D930" i="29" s="1"/>
  <c r="BE929" i="29"/>
  <c r="I929" i="29" s="1"/>
  <c r="H929" i="29" s="1"/>
  <c r="BK929" i="29"/>
  <c r="AA929" i="29" s="1"/>
  <c r="BI930" i="29"/>
  <c r="U930" i="29" s="1"/>
  <c r="T930" i="29" s="1"/>
  <c r="BI929" i="29"/>
  <c r="U929" i="29" s="1"/>
  <c r="T929" i="29" s="1"/>
  <c r="BS929" i="29"/>
  <c r="BG929" i="29"/>
  <c r="O929" i="29" s="1"/>
  <c r="N929" i="29" s="1"/>
  <c r="BJ929" i="29"/>
  <c r="X929" i="29" s="1"/>
  <c r="W929" i="29" s="1"/>
  <c r="BH930" i="29"/>
  <c r="R930" i="29" s="1"/>
  <c r="Q930" i="29" s="1"/>
  <c r="BL928" i="29"/>
  <c r="Z928" i="29"/>
  <c r="BQ928" i="29"/>
  <c r="BT928" i="29"/>
  <c r="BS336" i="29"/>
  <c r="Y338" i="29"/>
  <c r="BK338" i="29" s="1"/>
  <c r="AA338" i="29" s="1"/>
  <c r="Z338" i="29" s="1"/>
  <c r="BQ337" i="29"/>
  <c r="AK338" i="29"/>
  <c r="S338" i="29" s="1"/>
  <c r="BF337" i="29"/>
  <c r="L337" i="29" s="1"/>
  <c r="K337" i="29" s="1"/>
  <c r="AF338" i="29"/>
  <c r="D338" i="29" s="1"/>
  <c r="BU337" i="29"/>
  <c r="Z337" i="29"/>
  <c r="AG338" i="29"/>
  <c r="G338" i="29" s="1"/>
  <c r="BD337" i="29"/>
  <c r="F337" i="29" s="1"/>
  <c r="E337" i="29" s="1"/>
  <c r="BR337" i="29"/>
  <c r="AH338" i="29"/>
  <c r="J338" i="29" s="1"/>
  <c r="AI338" i="29"/>
  <c r="M338" i="29" s="1"/>
  <c r="AJ338" i="29"/>
  <c r="P338" i="29" s="1"/>
  <c r="BJ337" i="29"/>
  <c r="X337" i="29" s="1"/>
  <c r="W337" i="29" s="1"/>
  <c r="BT336" i="29"/>
  <c r="AL338" i="29"/>
  <c r="V338" i="29" s="1"/>
  <c r="AV339" i="29"/>
  <c r="AN339" i="29"/>
  <c r="BC339" i="29"/>
  <c r="AU339" i="29"/>
  <c r="BB339" i="29"/>
  <c r="AT339" i="29"/>
  <c r="BA339" i="29"/>
  <c r="AS339" i="29"/>
  <c r="C339" i="29"/>
  <c r="AE339" i="29" s="1"/>
  <c r="AZ339" i="29"/>
  <c r="AR339" i="29"/>
  <c r="B339" i="29"/>
  <c r="AD339" i="29" s="1"/>
  <c r="AK339" i="29" s="1"/>
  <c r="S339" i="29" s="1"/>
  <c r="AC340" i="29"/>
  <c r="AX339" i="29"/>
  <c r="AP339" i="29"/>
  <c r="AO339" i="29"/>
  <c r="AY339" i="29"/>
  <c r="AW339" i="29"/>
  <c r="AQ339" i="29"/>
  <c r="BR336" i="29"/>
  <c r="AB336" i="29" s="1"/>
  <c r="BE337" i="29"/>
  <c r="I337" i="29" s="1"/>
  <c r="H337" i="29" s="1"/>
  <c r="BS337" i="29"/>
  <c r="BS930" i="29" l="1"/>
  <c r="AB928" i="29"/>
  <c r="AF931" i="29"/>
  <c r="D931" i="29" s="1"/>
  <c r="BD931" i="29" s="1"/>
  <c r="F931" i="29" s="1"/>
  <c r="E931" i="29" s="1"/>
  <c r="BR929" i="29"/>
  <c r="BU338" i="29"/>
  <c r="N930" i="29"/>
  <c r="BQ930" i="29"/>
  <c r="BQ929" i="29"/>
  <c r="BP930" i="29"/>
  <c r="BN929" i="29"/>
  <c r="BR930" i="29"/>
  <c r="BT929" i="29"/>
  <c r="BO929" i="29"/>
  <c r="BT930" i="29"/>
  <c r="BJ931" i="29"/>
  <c r="X931" i="29" s="1"/>
  <c r="W931" i="29" s="1"/>
  <c r="BL929" i="29"/>
  <c r="Z929" i="29"/>
  <c r="AI931" i="29"/>
  <c r="M931" i="29" s="1"/>
  <c r="AG931" i="29"/>
  <c r="G931" i="29" s="1"/>
  <c r="B932" i="29"/>
  <c r="AD932" i="29" s="1"/>
  <c r="AL932" i="29" s="1"/>
  <c r="V932" i="29" s="1"/>
  <c r="AP932" i="29"/>
  <c r="AX932" i="29"/>
  <c r="C932" i="29"/>
  <c r="AE932" i="29" s="1"/>
  <c r="AQ932" i="29"/>
  <c r="AY932" i="29"/>
  <c r="AJ932" i="29"/>
  <c r="P932" i="29" s="1"/>
  <c r="AR932" i="29"/>
  <c r="AZ932" i="29"/>
  <c r="AC933" i="29"/>
  <c r="AK932" i="29"/>
  <c r="S932" i="29" s="1"/>
  <c r="AS932" i="29"/>
  <c r="BA932" i="29"/>
  <c r="AT932" i="29"/>
  <c r="BB932" i="29"/>
  <c r="AM932" i="29"/>
  <c r="Y932" i="29" s="1"/>
  <c r="AU932" i="29"/>
  <c r="BC932" i="29"/>
  <c r="AF932" i="29"/>
  <c r="D932" i="29" s="1"/>
  <c r="AN932" i="29"/>
  <c r="AV932" i="29"/>
  <c r="AG932" i="29"/>
  <c r="G932" i="29" s="1"/>
  <c r="AO932" i="29"/>
  <c r="AW932" i="29"/>
  <c r="BI931" i="29"/>
  <c r="U931" i="29" s="1"/>
  <c r="T931" i="29" s="1"/>
  <c r="BD930" i="29"/>
  <c r="F930" i="29" s="1"/>
  <c r="E930" i="29" s="1"/>
  <c r="AM931" i="29"/>
  <c r="Y931" i="29" s="1"/>
  <c r="BE930" i="29"/>
  <c r="I930" i="29" s="1"/>
  <c r="H930" i="29" s="1"/>
  <c r="Z930" i="29"/>
  <c r="AH931" i="29"/>
  <c r="J931" i="29" s="1"/>
  <c r="BH931" i="29"/>
  <c r="R931" i="29" s="1"/>
  <c r="Q931" i="29" s="1"/>
  <c r="BU929" i="29"/>
  <c r="BP337" i="29"/>
  <c r="BO337" i="29"/>
  <c r="BT337" i="29"/>
  <c r="BI339" i="29"/>
  <c r="U339" i="29" s="1"/>
  <c r="T339" i="29" s="1"/>
  <c r="AL339" i="29"/>
  <c r="V339" i="29" s="1"/>
  <c r="BD338" i="29"/>
  <c r="BJ338" i="29"/>
  <c r="X338" i="29" s="1"/>
  <c r="W338" i="29" s="1"/>
  <c r="BN337" i="29"/>
  <c r="AJ339" i="29"/>
  <c r="P339" i="29" s="1"/>
  <c r="BI338" i="29"/>
  <c r="U338" i="29" s="1"/>
  <c r="T338" i="29" s="1"/>
  <c r="AG339" i="29"/>
  <c r="G339" i="29" s="1"/>
  <c r="AF339" i="29"/>
  <c r="D339" i="29" s="1"/>
  <c r="BE338" i="29"/>
  <c r="I338" i="29" s="1"/>
  <c r="H338" i="29" s="1"/>
  <c r="BF338" i="29"/>
  <c r="L338" i="29" s="1"/>
  <c r="K338" i="29" s="1"/>
  <c r="AH339" i="29"/>
  <c r="J339" i="29" s="1"/>
  <c r="AI339" i="29"/>
  <c r="M339" i="29" s="1"/>
  <c r="BA340" i="29"/>
  <c r="AS340" i="29"/>
  <c r="B340" i="29"/>
  <c r="AD340" i="29" s="1"/>
  <c r="AJ340" i="29" s="1"/>
  <c r="P340" i="29" s="1"/>
  <c r="AZ340" i="29"/>
  <c r="AR340" i="29"/>
  <c r="AY340" i="29"/>
  <c r="AQ340" i="29"/>
  <c r="AC341" i="29"/>
  <c r="AX340" i="29"/>
  <c r="AP340" i="29"/>
  <c r="AW340" i="29"/>
  <c r="AO340" i="29"/>
  <c r="BC340" i="29"/>
  <c r="AU340" i="29"/>
  <c r="BB340" i="29"/>
  <c r="AV340" i="29"/>
  <c r="AT340" i="29"/>
  <c r="C340" i="29"/>
  <c r="AE340" i="29" s="1"/>
  <c r="AN340" i="29"/>
  <c r="BL337" i="29"/>
  <c r="AM339" i="29"/>
  <c r="Y339" i="29" s="1"/>
  <c r="BK339" i="29" s="1"/>
  <c r="AA339" i="29" s="1"/>
  <c r="BH338" i="29"/>
  <c r="R338" i="29" s="1"/>
  <c r="Q338" i="29" s="1"/>
  <c r="BG338" i="29"/>
  <c r="O338" i="29" s="1"/>
  <c r="N338" i="29" s="1"/>
  <c r="AI932" i="29" l="1"/>
  <c r="M932" i="29" s="1"/>
  <c r="BG932" i="29" s="1"/>
  <c r="O932" i="29" s="1"/>
  <c r="N932" i="29" s="1"/>
  <c r="BS931" i="29"/>
  <c r="BT931" i="29"/>
  <c r="AB337" i="29"/>
  <c r="AB929" i="29"/>
  <c r="BJ932" i="29"/>
  <c r="X932" i="29" s="1"/>
  <c r="W932" i="29" s="1"/>
  <c r="BT932" i="29"/>
  <c r="BR931" i="29"/>
  <c r="BN930" i="29"/>
  <c r="BE931" i="29"/>
  <c r="I931" i="29" s="1"/>
  <c r="H931" i="29" s="1"/>
  <c r="BG931" i="29"/>
  <c r="O931" i="29" s="1"/>
  <c r="N931" i="29" s="1"/>
  <c r="BI932" i="29"/>
  <c r="U932" i="29" s="1"/>
  <c r="T932" i="29" s="1"/>
  <c r="C933" i="29"/>
  <c r="AE933" i="29" s="1"/>
  <c r="AQ933" i="29"/>
  <c r="AY933" i="29"/>
  <c r="AR933" i="29"/>
  <c r="AZ933" i="29"/>
  <c r="AC934" i="29"/>
  <c r="AS933" i="29"/>
  <c r="BA933" i="29"/>
  <c r="AT933" i="29"/>
  <c r="BB933" i="29"/>
  <c r="AU933" i="29"/>
  <c r="BC933" i="29"/>
  <c r="AN933" i="29"/>
  <c r="AV933" i="29"/>
  <c r="AO933" i="29"/>
  <c r="AW933" i="29"/>
  <c r="AP933" i="29"/>
  <c r="AX933" i="29"/>
  <c r="B933" i="29"/>
  <c r="AD933" i="29" s="1"/>
  <c r="AJ933" i="29" s="1"/>
  <c r="P933" i="29" s="1"/>
  <c r="BN931" i="29"/>
  <c r="BD932" i="29"/>
  <c r="F932" i="29" s="1"/>
  <c r="E932" i="29" s="1"/>
  <c r="BN932" i="29"/>
  <c r="BL930" i="29"/>
  <c r="BK932" i="29"/>
  <c r="AA932" i="29" s="1"/>
  <c r="BU932" i="29"/>
  <c r="BF931" i="29"/>
  <c r="L931" i="29" s="1"/>
  <c r="K931" i="29" s="1"/>
  <c r="BO930" i="29"/>
  <c r="AH932" i="29"/>
  <c r="J932" i="29" s="1"/>
  <c r="BH932" i="29"/>
  <c r="R932" i="29" s="1"/>
  <c r="Q932" i="29" s="1"/>
  <c r="BE932" i="29"/>
  <c r="I932" i="29" s="1"/>
  <c r="H932" i="29" s="1"/>
  <c r="BK931" i="29"/>
  <c r="AA931" i="29" s="1"/>
  <c r="BU931" i="29" s="1"/>
  <c r="BS338" i="29"/>
  <c r="BS339" i="29"/>
  <c r="BO338" i="29"/>
  <c r="BT338" i="29"/>
  <c r="AL340" i="29"/>
  <c r="V340" i="29" s="1"/>
  <c r="BJ340" i="29" s="1"/>
  <c r="X340" i="29" s="1"/>
  <c r="W340" i="29" s="1"/>
  <c r="BQ338" i="29"/>
  <c r="BD339" i="29"/>
  <c r="F339" i="29" s="1"/>
  <c r="E339" i="29" s="1"/>
  <c r="AF340" i="29"/>
  <c r="D340" i="29" s="1"/>
  <c r="BE339" i="29"/>
  <c r="I339" i="29" s="1"/>
  <c r="H339" i="29" s="1"/>
  <c r="F338" i="29"/>
  <c r="BL338" i="29"/>
  <c r="BU339" i="29"/>
  <c r="Z339" i="29"/>
  <c r="AK340" i="29"/>
  <c r="S340" i="29" s="1"/>
  <c r="AC342" i="29"/>
  <c r="AX341" i="29"/>
  <c r="AP341" i="29"/>
  <c r="AW341" i="29"/>
  <c r="AO341" i="29"/>
  <c r="AV341" i="29"/>
  <c r="AN341" i="29"/>
  <c r="BC341" i="29"/>
  <c r="AU341" i="29"/>
  <c r="BB341" i="29"/>
  <c r="AT341" i="29"/>
  <c r="C341" i="29"/>
  <c r="AE341" i="29" s="1"/>
  <c r="AZ341" i="29"/>
  <c r="AR341" i="29"/>
  <c r="AY341" i="29"/>
  <c r="AS341" i="29"/>
  <c r="B341" i="29"/>
  <c r="AD341" i="29" s="1"/>
  <c r="AH341" i="29" s="1"/>
  <c r="J341" i="29" s="1"/>
  <c r="BA341" i="29"/>
  <c r="AQ341" i="29"/>
  <c r="BG339" i="29"/>
  <c r="O339" i="29" s="1"/>
  <c r="N339" i="29" s="1"/>
  <c r="BJ339" i="29"/>
  <c r="X339" i="29" s="1"/>
  <c r="W339" i="29" s="1"/>
  <c r="AM340" i="29"/>
  <c r="Y340" i="29" s="1"/>
  <c r="BF339" i="29"/>
  <c r="L339" i="29" s="1"/>
  <c r="K339" i="29" s="1"/>
  <c r="BH340" i="29"/>
  <c r="R340" i="29" s="1"/>
  <c r="Q340" i="29" s="1"/>
  <c r="AI340" i="29"/>
  <c r="M340" i="29" s="1"/>
  <c r="AG340" i="29"/>
  <c r="G340" i="29" s="1"/>
  <c r="BR338" i="29"/>
  <c r="AH340" i="29"/>
  <c r="J340" i="29" s="1"/>
  <c r="BP338" i="29"/>
  <c r="BH339" i="29"/>
  <c r="R339" i="29" s="1"/>
  <c r="Q339" i="29" s="1"/>
  <c r="BQ931" i="29" l="1"/>
  <c r="BO339" i="29"/>
  <c r="BS932" i="29"/>
  <c r="BP931" i="29"/>
  <c r="BH933" i="29"/>
  <c r="R933" i="29" s="1"/>
  <c r="Q933" i="29" s="1"/>
  <c r="BR933" i="29"/>
  <c r="AB931" i="29"/>
  <c r="AL933" i="29"/>
  <c r="V933" i="29" s="1"/>
  <c r="BQ932" i="29"/>
  <c r="Z931" i="29"/>
  <c r="BL931" i="29"/>
  <c r="AF933" i="29"/>
  <c r="D933" i="29" s="1"/>
  <c r="AI933" i="29"/>
  <c r="M933" i="29" s="1"/>
  <c r="BO931" i="29"/>
  <c r="BO932" i="29"/>
  <c r="Z932" i="29"/>
  <c r="BL932" i="29"/>
  <c r="AH933" i="29"/>
  <c r="J933" i="29" s="1"/>
  <c r="AR934" i="29"/>
  <c r="AZ934" i="29"/>
  <c r="AC935" i="29"/>
  <c r="AS934" i="29"/>
  <c r="BA934" i="29"/>
  <c r="AT934" i="29"/>
  <c r="BB934" i="29"/>
  <c r="AU934" i="29"/>
  <c r="BC934" i="29"/>
  <c r="AN934" i="29"/>
  <c r="AV934" i="29"/>
  <c r="AO934" i="29"/>
  <c r="AW934" i="29"/>
  <c r="B934" i="29"/>
  <c r="AD934" i="29" s="1"/>
  <c r="AM934" i="29" s="1"/>
  <c r="Y934" i="29" s="1"/>
  <c r="AP934" i="29"/>
  <c r="AX934" i="29"/>
  <c r="AQ934" i="29"/>
  <c r="AY934" i="29"/>
  <c r="C934" i="29"/>
  <c r="AE934" i="29" s="1"/>
  <c r="AB930" i="29"/>
  <c r="AK933" i="29"/>
  <c r="S933" i="29" s="1"/>
  <c r="BR932" i="29"/>
  <c r="AM933" i="29"/>
  <c r="Y933" i="29" s="1"/>
  <c r="BF932" i="29"/>
  <c r="L932" i="29" s="1"/>
  <c r="K932" i="29" s="1"/>
  <c r="AG933" i="29"/>
  <c r="G933" i="29" s="1"/>
  <c r="BT339" i="29"/>
  <c r="BL339" i="29"/>
  <c r="BN339" i="29"/>
  <c r="BR339" i="29"/>
  <c r="BP339" i="29"/>
  <c r="BQ339" i="29"/>
  <c r="AL341" i="29"/>
  <c r="V341" i="29" s="1"/>
  <c r="BR340" i="29"/>
  <c r="E338" i="29"/>
  <c r="BN338" i="29"/>
  <c r="AB338" i="29" s="1"/>
  <c r="BI340" i="29"/>
  <c r="U340" i="29" s="1"/>
  <c r="T340" i="29" s="1"/>
  <c r="BK340" i="29"/>
  <c r="AA340" i="29" s="1"/>
  <c r="BU340" i="29" s="1"/>
  <c r="AF341" i="29"/>
  <c r="D341" i="29" s="1"/>
  <c r="BF341" i="29"/>
  <c r="L341" i="29" s="1"/>
  <c r="K341" i="29" s="1"/>
  <c r="AM341" i="29"/>
  <c r="Y341" i="29" s="1"/>
  <c r="BD340" i="29"/>
  <c r="F340" i="29" s="1"/>
  <c r="E340" i="29" s="1"/>
  <c r="AI341" i="29"/>
  <c r="M341" i="29" s="1"/>
  <c r="BC342" i="29"/>
  <c r="AU342" i="29"/>
  <c r="BB342" i="29"/>
  <c r="AT342" i="29"/>
  <c r="C342" i="29"/>
  <c r="AE342" i="29" s="1"/>
  <c r="BA342" i="29"/>
  <c r="AS342" i="29"/>
  <c r="B342" i="29"/>
  <c r="AD342" i="29" s="1"/>
  <c r="AI342" i="29" s="1"/>
  <c r="AZ342" i="29"/>
  <c r="AR342" i="29"/>
  <c r="AY342" i="29"/>
  <c r="AQ342" i="29"/>
  <c r="AW342" i="29"/>
  <c r="AO342" i="29"/>
  <c r="AV342" i="29"/>
  <c r="AP342" i="29"/>
  <c r="AN342" i="29"/>
  <c r="AC343" i="29"/>
  <c r="AX342" i="29"/>
  <c r="BF340" i="29"/>
  <c r="L340" i="29" s="1"/>
  <c r="K340" i="29" s="1"/>
  <c r="BE340" i="29"/>
  <c r="I340" i="29" s="1"/>
  <c r="H340" i="29" s="1"/>
  <c r="AG341" i="29"/>
  <c r="G341" i="29" s="1"/>
  <c r="BT340" i="29"/>
  <c r="AK341" i="29"/>
  <c r="S341" i="29" s="1"/>
  <c r="BG340" i="29"/>
  <c r="O340" i="29" s="1"/>
  <c r="N340" i="29" s="1"/>
  <c r="AJ341" i="29"/>
  <c r="P341" i="29" s="1"/>
  <c r="BP340" i="29" l="1"/>
  <c r="AB339" i="29"/>
  <c r="AL934" i="29"/>
  <c r="V934" i="29" s="1"/>
  <c r="AG934" i="29"/>
  <c r="G934" i="29" s="1"/>
  <c r="BE934" i="29" s="1"/>
  <c r="I934" i="29" s="1"/>
  <c r="AI934" i="29"/>
  <c r="M934" i="29" s="1"/>
  <c r="BG934" i="29" s="1"/>
  <c r="O934" i="29" s="1"/>
  <c r="N934" i="29" s="1"/>
  <c r="AH934" i="29"/>
  <c r="J934" i="29" s="1"/>
  <c r="BK934" i="29"/>
  <c r="AA934" i="29" s="1"/>
  <c r="BU934" i="29" s="1"/>
  <c r="BP932" i="29"/>
  <c r="AB932" i="29" s="1"/>
  <c r="BD933" i="29"/>
  <c r="F933" i="29" s="1"/>
  <c r="E933" i="29" s="1"/>
  <c r="AJ934" i="29"/>
  <c r="P934" i="29" s="1"/>
  <c r="BJ934" i="29"/>
  <c r="X934" i="29" s="1"/>
  <c r="W934" i="29" s="1"/>
  <c r="BF933" i="29"/>
  <c r="L933" i="29" s="1"/>
  <c r="K933" i="29" s="1"/>
  <c r="BK933" i="29"/>
  <c r="AA933" i="29" s="1"/>
  <c r="BU933" i="29" s="1"/>
  <c r="AF934" i="29"/>
  <c r="D934" i="29" s="1"/>
  <c r="BJ933" i="29"/>
  <c r="X933" i="29" s="1"/>
  <c r="W933" i="29" s="1"/>
  <c r="AK934" i="29"/>
  <c r="S934" i="29" s="1"/>
  <c r="BF934" i="29"/>
  <c r="L934" i="29" s="1"/>
  <c r="K934" i="29" s="1"/>
  <c r="AS935" i="29"/>
  <c r="BA935" i="29"/>
  <c r="AT935" i="29"/>
  <c r="BB935" i="29"/>
  <c r="AU935" i="29"/>
  <c r="BC935" i="29"/>
  <c r="AN935" i="29"/>
  <c r="AV935" i="29"/>
  <c r="AO935" i="29"/>
  <c r="AW935" i="29"/>
  <c r="B935" i="29"/>
  <c r="AD935" i="29" s="1"/>
  <c r="AJ935" i="29" s="1"/>
  <c r="P935" i="29" s="1"/>
  <c r="AP935" i="29"/>
  <c r="AX935" i="29"/>
  <c r="C935" i="29"/>
  <c r="AE935" i="29" s="1"/>
  <c r="AQ935" i="29"/>
  <c r="AY935" i="29"/>
  <c r="AC936" i="29"/>
  <c r="AR935" i="29"/>
  <c r="AZ935" i="29"/>
  <c r="BI933" i="29"/>
  <c r="U933" i="29" s="1"/>
  <c r="T933" i="29" s="1"/>
  <c r="BE933" i="29"/>
  <c r="I933" i="29" s="1"/>
  <c r="H933" i="29" s="1"/>
  <c r="BG933" i="29"/>
  <c r="O933" i="29" s="1"/>
  <c r="N933" i="29" s="1"/>
  <c r="BP341" i="29"/>
  <c r="M342" i="29"/>
  <c r="BG342" i="29" s="1"/>
  <c r="O342" i="29" s="1"/>
  <c r="N342" i="29" s="1"/>
  <c r="BQ340" i="29"/>
  <c r="BS340" i="29"/>
  <c r="BG341" i="29"/>
  <c r="O341" i="29" s="1"/>
  <c r="N341" i="29" s="1"/>
  <c r="BO340" i="29"/>
  <c r="AK342" i="29"/>
  <c r="S342" i="29" s="1"/>
  <c r="BN340" i="29"/>
  <c r="Z340" i="29"/>
  <c r="BL340" i="29"/>
  <c r="BK341" i="29"/>
  <c r="AA341" i="29" s="1"/>
  <c r="BU341" i="29" s="1"/>
  <c r="BE341" i="29"/>
  <c r="I341" i="29" s="1"/>
  <c r="H341" i="29" s="1"/>
  <c r="AL342" i="29"/>
  <c r="V342" i="29" s="1"/>
  <c r="AF342" i="29"/>
  <c r="D342" i="29" s="1"/>
  <c r="AJ342" i="29"/>
  <c r="P342" i="29" s="1"/>
  <c r="AH342" i="29"/>
  <c r="J342" i="29" s="1"/>
  <c r="BH341" i="29"/>
  <c r="R341" i="29" s="1"/>
  <c r="Q341" i="29" s="1"/>
  <c r="BI341" i="29"/>
  <c r="U341" i="29" s="1"/>
  <c r="T341" i="29" s="1"/>
  <c r="AG342" i="29"/>
  <c r="G342" i="29" s="1"/>
  <c r="AZ343" i="29"/>
  <c r="AR343" i="29"/>
  <c r="AY343" i="29"/>
  <c r="AQ343" i="29"/>
  <c r="AC344" i="29"/>
  <c r="AX343" i="29"/>
  <c r="AP343" i="29"/>
  <c r="AW343" i="29"/>
  <c r="AO343" i="29"/>
  <c r="AV343" i="29"/>
  <c r="AN343" i="29"/>
  <c r="BB343" i="29"/>
  <c r="AT343" i="29"/>
  <c r="C343" i="29"/>
  <c r="AE343" i="29" s="1"/>
  <c r="BC343" i="29"/>
  <c r="BA343" i="29"/>
  <c r="AS343" i="29"/>
  <c r="B343" i="29"/>
  <c r="AD343" i="29" s="1"/>
  <c r="AK343" i="29" s="1"/>
  <c r="S343" i="29" s="1"/>
  <c r="AU343" i="29"/>
  <c r="AM342" i="29"/>
  <c r="Y342" i="29" s="1"/>
  <c r="BK342" i="29" s="1"/>
  <c r="AA342" i="29" s="1"/>
  <c r="BD341" i="29"/>
  <c r="F341" i="29" s="1"/>
  <c r="E341" i="29" s="1"/>
  <c r="BJ341" i="29"/>
  <c r="X341" i="29" s="1"/>
  <c r="W341" i="29" s="1"/>
  <c r="H934" i="29" l="1"/>
  <c r="BO934" i="29"/>
  <c r="BT934" i="29"/>
  <c r="BP933" i="29"/>
  <c r="BO933" i="29"/>
  <c r="BT933" i="29"/>
  <c r="BN933" i="29"/>
  <c r="BH935" i="29"/>
  <c r="R935" i="29" s="1"/>
  <c r="Q935" i="29" s="1"/>
  <c r="BH934" i="29"/>
  <c r="R934" i="29" s="1"/>
  <c r="Q934" i="29" s="1"/>
  <c r="AF935" i="29"/>
  <c r="D935" i="29" s="1"/>
  <c r="BQ933" i="29"/>
  <c r="AT936" i="29"/>
  <c r="BB936" i="29"/>
  <c r="AU936" i="29"/>
  <c r="BC936" i="29"/>
  <c r="AN936" i="29"/>
  <c r="AV936" i="29"/>
  <c r="AO936" i="29"/>
  <c r="AW936" i="29"/>
  <c r="B936" i="29"/>
  <c r="AD936" i="29" s="1"/>
  <c r="AM936" i="29" s="1"/>
  <c r="Y936" i="29" s="1"/>
  <c r="AP936" i="29"/>
  <c r="AX936" i="29"/>
  <c r="C936" i="29"/>
  <c r="AE936" i="29" s="1"/>
  <c r="AQ936" i="29"/>
  <c r="AY936" i="29"/>
  <c r="AR936" i="29"/>
  <c r="AZ936" i="29"/>
  <c r="AC937" i="29"/>
  <c r="AS936" i="29"/>
  <c r="BA936" i="29"/>
  <c r="AH935" i="29"/>
  <c r="J935" i="29" s="1"/>
  <c r="AK935" i="29"/>
  <c r="S935" i="29" s="1"/>
  <c r="BQ934" i="29"/>
  <c r="BP934" i="29"/>
  <c r="AM935" i="29"/>
  <c r="Y935" i="29" s="1"/>
  <c r="BL933" i="29"/>
  <c r="Z933" i="29"/>
  <c r="BI934" i="29"/>
  <c r="U934" i="29" s="1"/>
  <c r="T934" i="29" s="1"/>
  <c r="BS934" i="29"/>
  <c r="BS933" i="29"/>
  <c r="AB933" i="29" s="1"/>
  <c r="AI935" i="29"/>
  <c r="M935" i="29" s="1"/>
  <c r="AG935" i="29"/>
  <c r="G935" i="29" s="1"/>
  <c r="AL935" i="29"/>
  <c r="V935" i="29" s="1"/>
  <c r="BD934" i="29"/>
  <c r="F934" i="29" s="1"/>
  <c r="E934" i="29" s="1"/>
  <c r="Z934" i="29"/>
  <c r="AB340" i="29"/>
  <c r="BN341" i="29"/>
  <c r="BR341" i="29"/>
  <c r="BQ342" i="29"/>
  <c r="AF343" i="29"/>
  <c r="D343" i="29" s="1"/>
  <c r="BH342" i="29"/>
  <c r="R342" i="29" s="1"/>
  <c r="Q342" i="29" s="1"/>
  <c r="BD342" i="29"/>
  <c r="F342" i="29" s="1"/>
  <c r="E342" i="29" s="1"/>
  <c r="BJ342" i="29"/>
  <c r="X342" i="29" s="1"/>
  <c r="W342" i="29" s="1"/>
  <c r="BT341" i="29"/>
  <c r="AH343" i="29"/>
  <c r="J343" i="29" s="1"/>
  <c r="BS341" i="29"/>
  <c r="BO341" i="29"/>
  <c r="BQ341" i="29"/>
  <c r="BI342" i="29"/>
  <c r="U342" i="29" s="1"/>
  <c r="T342" i="29" s="1"/>
  <c r="AI343" i="29"/>
  <c r="M343" i="29" s="1"/>
  <c r="AL343" i="29"/>
  <c r="V343" i="29" s="1"/>
  <c r="BE342" i="29"/>
  <c r="I342" i="29" s="1"/>
  <c r="H342" i="29" s="1"/>
  <c r="AM343" i="29"/>
  <c r="Y343" i="29" s="1"/>
  <c r="BK343" i="29" s="1"/>
  <c r="AA343" i="29" s="1"/>
  <c r="AV344" i="29"/>
  <c r="AN344" i="29"/>
  <c r="BC344" i="29"/>
  <c r="AU344" i="29"/>
  <c r="BB344" i="29"/>
  <c r="AT344" i="29"/>
  <c r="BA344" i="29"/>
  <c r="AS344" i="29"/>
  <c r="C344" i="29"/>
  <c r="AE344" i="29" s="1"/>
  <c r="AZ344" i="29"/>
  <c r="AR344" i="29"/>
  <c r="B344" i="29"/>
  <c r="AD344" i="29" s="1"/>
  <c r="AF344" i="29" s="1"/>
  <c r="AC345" i="29"/>
  <c r="AX344" i="29"/>
  <c r="AP344" i="29"/>
  <c r="AO344" i="29"/>
  <c r="AY344" i="29"/>
  <c r="AW344" i="29"/>
  <c r="AQ344" i="29"/>
  <c r="AG343" i="29"/>
  <c r="G343" i="29" s="1"/>
  <c r="Z341" i="29"/>
  <c r="BL341" i="29"/>
  <c r="BI343" i="29"/>
  <c r="U343" i="29" s="1"/>
  <c r="T343" i="29" s="1"/>
  <c r="BS343" i="29"/>
  <c r="AJ343" i="29"/>
  <c r="P343" i="29" s="1"/>
  <c r="BU342" i="29"/>
  <c r="Z342" i="29"/>
  <c r="BF342" i="29"/>
  <c r="L342" i="29" s="1"/>
  <c r="K342" i="29" s="1"/>
  <c r="AJ936" i="29" l="1"/>
  <c r="P936" i="29" s="1"/>
  <c r="AB341" i="29"/>
  <c r="AK936" i="29"/>
  <c r="S936" i="29" s="1"/>
  <c r="BI936" i="29" s="1"/>
  <c r="U936" i="29" s="1"/>
  <c r="T936" i="29" s="1"/>
  <c r="D344" i="29"/>
  <c r="BK936" i="29"/>
  <c r="AA936" i="29" s="1"/>
  <c r="BU936" i="29"/>
  <c r="AI936" i="29"/>
  <c r="M936" i="29" s="1"/>
  <c r="AG936" i="29"/>
  <c r="G936" i="29" s="1"/>
  <c r="AL936" i="29"/>
  <c r="V936" i="29" s="1"/>
  <c r="BE935" i="29"/>
  <c r="I935" i="29" s="1"/>
  <c r="H935" i="29" s="1"/>
  <c r="BK935" i="29"/>
  <c r="AA935" i="29" s="1"/>
  <c r="AU937" i="29"/>
  <c r="BC937" i="29"/>
  <c r="AN937" i="29"/>
  <c r="AV937" i="29"/>
  <c r="AO937" i="29"/>
  <c r="AW937" i="29"/>
  <c r="B937" i="29"/>
  <c r="AD937" i="29" s="1"/>
  <c r="AJ937" i="29" s="1"/>
  <c r="P937" i="29" s="1"/>
  <c r="AP937" i="29"/>
  <c r="AX937" i="29"/>
  <c r="C937" i="29"/>
  <c r="AE937" i="29" s="1"/>
  <c r="AQ937" i="29"/>
  <c r="AY937" i="29"/>
  <c r="AR937" i="29"/>
  <c r="AZ937" i="29"/>
  <c r="AC938" i="29"/>
  <c r="AS937" i="29"/>
  <c r="BA937" i="29"/>
  <c r="BB937" i="29"/>
  <c r="AT937" i="29"/>
  <c r="BG935" i="29"/>
  <c r="O935" i="29" s="1"/>
  <c r="N935" i="29" s="1"/>
  <c r="AF936" i="29"/>
  <c r="D936" i="29" s="1"/>
  <c r="BD935" i="29"/>
  <c r="F935" i="29" s="1"/>
  <c r="E935" i="29" s="1"/>
  <c r="AH936" i="29"/>
  <c r="J936" i="29" s="1"/>
  <c r="BR934" i="29"/>
  <c r="BH936" i="29"/>
  <c r="R936" i="29" s="1"/>
  <c r="Q936" i="29" s="1"/>
  <c r="BR936" i="29"/>
  <c r="BJ935" i="29"/>
  <c r="X935" i="29" s="1"/>
  <c r="W935" i="29" s="1"/>
  <c r="BL934" i="29"/>
  <c r="BF935" i="29"/>
  <c r="L935" i="29" s="1"/>
  <c r="K935" i="29" s="1"/>
  <c r="BI935" i="29"/>
  <c r="U935" i="29" s="1"/>
  <c r="T935" i="29" s="1"/>
  <c r="BN934" i="29"/>
  <c r="AB934" i="29" s="1"/>
  <c r="BR935" i="29"/>
  <c r="BR342" i="29"/>
  <c r="BL342" i="29"/>
  <c r="BS342" i="29"/>
  <c r="BD344" i="29"/>
  <c r="F344" i="29" s="1"/>
  <c r="E344" i="29" s="1"/>
  <c r="BJ343" i="29"/>
  <c r="X343" i="29" s="1"/>
  <c r="W343" i="29" s="1"/>
  <c r="BE343" i="29"/>
  <c r="I343" i="29" s="1"/>
  <c r="H343" i="29" s="1"/>
  <c r="BG343" i="29"/>
  <c r="O343" i="29" s="1"/>
  <c r="N343" i="29" s="1"/>
  <c r="BT342" i="29"/>
  <c r="AK344" i="29"/>
  <c r="S344" i="29" s="1"/>
  <c r="BN342" i="29"/>
  <c r="AJ344" i="29"/>
  <c r="P344" i="29" s="1"/>
  <c r="BU343" i="29"/>
  <c r="Z343" i="29"/>
  <c r="BH343" i="29"/>
  <c r="R343" i="29" s="1"/>
  <c r="Q343" i="29" s="1"/>
  <c r="AH344" i="29"/>
  <c r="J344" i="29" s="1"/>
  <c r="AL344" i="29"/>
  <c r="V344" i="29" s="1"/>
  <c r="BO342" i="29"/>
  <c r="AG344" i="29"/>
  <c r="G344" i="29" s="1"/>
  <c r="AI344" i="29"/>
  <c r="M344" i="29" s="1"/>
  <c r="BP342" i="29"/>
  <c r="AM344" i="29"/>
  <c r="Y344" i="29" s="1"/>
  <c r="BA345" i="29"/>
  <c r="AS345" i="29"/>
  <c r="B345" i="29"/>
  <c r="AD345" i="29" s="1"/>
  <c r="AF345" i="29" s="1"/>
  <c r="AZ345" i="29"/>
  <c r="AR345" i="29"/>
  <c r="AY345" i="29"/>
  <c r="AQ345" i="29"/>
  <c r="AC346" i="29"/>
  <c r="AX345" i="29"/>
  <c r="AP345" i="29"/>
  <c r="AW345" i="29"/>
  <c r="AO345" i="29"/>
  <c r="BC345" i="29"/>
  <c r="AU345" i="29"/>
  <c r="BB345" i="29"/>
  <c r="AV345" i="29"/>
  <c r="AT345" i="29"/>
  <c r="C345" i="29"/>
  <c r="AE345" i="29" s="1"/>
  <c r="AN345" i="29"/>
  <c r="BF343" i="29"/>
  <c r="L343" i="29" s="1"/>
  <c r="K343" i="29" s="1"/>
  <c r="BD343" i="29"/>
  <c r="F343" i="29" s="1"/>
  <c r="E343" i="29" s="1"/>
  <c r="D345" i="29" l="1"/>
  <c r="BD345" i="29" s="1"/>
  <c r="F345" i="29" s="1"/>
  <c r="E345" i="29" s="1"/>
  <c r="BQ935" i="29"/>
  <c r="BS935" i="29"/>
  <c r="BP935" i="29"/>
  <c r="AK937" i="29"/>
  <c r="S937" i="29" s="1"/>
  <c r="BO935" i="29"/>
  <c r="BH937" i="29"/>
  <c r="R937" i="29" s="1"/>
  <c r="Q937" i="29" s="1"/>
  <c r="AI937" i="29"/>
  <c r="M937" i="29" s="1"/>
  <c r="AG937" i="29"/>
  <c r="G937" i="29" s="1"/>
  <c r="BL935" i="29"/>
  <c r="Z935" i="29"/>
  <c r="AN938" i="29"/>
  <c r="AV938" i="29"/>
  <c r="AO938" i="29"/>
  <c r="AW938" i="29"/>
  <c r="B938" i="29"/>
  <c r="AD938" i="29" s="1"/>
  <c r="AK938" i="29" s="1"/>
  <c r="S938" i="29" s="1"/>
  <c r="AP938" i="29"/>
  <c r="AX938" i="29"/>
  <c r="C938" i="29"/>
  <c r="AE938" i="29" s="1"/>
  <c r="AQ938" i="29"/>
  <c r="AY938" i="29"/>
  <c r="AR938" i="29"/>
  <c r="AZ938" i="29"/>
  <c r="AC939" i="29"/>
  <c r="AS938" i="29"/>
  <c r="BA938" i="29"/>
  <c r="AT938" i="29"/>
  <c r="BB938" i="29"/>
  <c r="AU938" i="29"/>
  <c r="BC938" i="29"/>
  <c r="AF937" i="29"/>
  <c r="D937" i="29" s="1"/>
  <c r="BJ936" i="29"/>
  <c r="X936" i="29" s="1"/>
  <c r="W936" i="29" s="1"/>
  <c r="BF936" i="29"/>
  <c r="L936" i="29" s="1"/>
  <c r="K936" i="29" s="1"/>
  <c r="AH937" i="29"/>
  <c r="J937" i="29" s="1"/>
  <c r="BE936" i="29"/>
  <c r="I936" i="29" s="1"/>
  <c r="H936" i="29" s="1"/>
  <c r="BG936" i="29"/>
  <c r="O936" i="29" s="1"/>
  <c r="N936" i="29" s="1"/>
  <c r="BD936" i="29"/>
  <c r="F936" i="29" s="1"/>
  <c r="E936" i="29" s="1"/>
  <c r="BN936" i="29"/>
  <c r="AL937" i="29"/>
  <c r="V937" i="29" s="1"/>
  <c r="BS936" i="29"/>
  <c r="AM937" i="29"/>
  <c r="Y937" i="29" s="1"/>
  <c r="BI937" i="29"/>
  <c r="U937" i="29" s="1"/>
  <c r="T937" i="29" s="1"/>
  <c r="BT935" i="29"/>
  <c r="BN935" i="29"/>
  <c r="BU935" i="29"/>
  <c r="BL936" i="29"/>
  <c r="Z936" i="29"/>
  <c r="BP343" i="29"/>
  <c r="BO343" i="29"/>
  <c r="BN344" i="29"/>
  <c r="AH345" i="29"/>
  <c r="J345" i="29" s="1"/>
  <c r="AC347" i="29"/>
  <c r="AX346" i="29"/>
  <c r="AP346" i="29"/>
  <c r="AW346" i="29"/>
  <c r="AO346" i="29"/>
  <c r="AV346" i="29"/>
  <c r="AN346" i="29"/>
  <c r="BC346" i="29"/>
  <c r="AU346" i="29"/>
  <c r="BB346" i="29"/>
  <c r="AT346" i="29"/>
  <c r="C346" i="29"/>
  <c r="AE346" i="29" s="1"/>
  <c r="AZ346" i="29"/>
  <c r="AR346" i="29"/>
  <c r="AY346" i="29"/>
  <c r="AS346" i="29"/>
  <c r="BA346" i="29"/>
  <c r="AQ346" i="29"/>
  <c r="B346" i="29"/>
  <c r="AD346" i="29" s="1"/>
  <c r="AJ346" i="29" s="1"/>
  <c r="P346" i="29" s="1"/>
  <c r="BK344" i="29"/>
  <c r="AA344" i="29" s="1"/>
  <c r="BU344" i="29" s="1"/>
  <c r="BQ343" i="29"/>
  <c r="AL345" i="29"/>
  <c r="V345" i="29" s="1"/>
  <c r="BN343" i="29"/>
  <c r="AJ345" i="29"/>
  <c r="P345" i="29" s="1"/>
  <c r="BL343" i="29"/>
  <c r="AI345" i="29"/>
  <c r="M345" i="29" s="1"/>
  <c r="BE344" i="29"/>
  <c r="I344" i="29" s="1"/>
  <c r="H344" i="29" s="1"/>
  <c r="BG344" i="29"/>
  <c r="O344" i="29" s="1"/>
  <c r="N344" i="29" s="1"/>
  <c r="AM345" i="29"/>
  <c r="Y345" i="29" s="1"/>
  <c r="BH344" i="29"/>
  <c r="R344" i="29" s="1"/>
  <c r="Q344" i="29" s="1"/>
  <c r="BT343" i="29"/>
  <c r="BJ344" i="29"/>
  <c r="X344" i="29" s="1"/>
  <c r="W344" i="29" s="1"/>
  <c r="AB342" i="29"/>
  <c r="BF344" i="29"/>
  <c r="L344" i="29" s="1"/>
  <c r="K344" i="29" s="1"/>
  <c r="BI344" i="29"/>
  <c r="U344" i="29" s="1"/>
  <c r="T344" i="29" s="1"/>
  <c r="AK345" i="29"/>
  <c r="S345" i="29" s="1"/>
  <c r="AG345" i="29"/>
  <c r="G345" i="29" s="1"/>
  <c r="BR343" i="29"/>
  <c r="BR937" i="29" l="1"/>
  <c r="AB935" i="29"/>
  <c r="BQ936" i="29"/>
  <c r="AJ938" i="29"/>
  <c r="P938" i="29" s="1"/>
  <c r="BH938" i="29" s="1"/>
  <c r="R938" i="29" s="1"/>
  <c r="Q938" i="29" s="1"/>
  <c r="BI938" i="29"/>
  <c r="U938" i="29" s="1"/>
  <c r="T938" i="29" s="1"/>
  <c r="BK937" i="29"/>
  <c r="AA937" i="29" s="1"/>
  <c r="BU937" i="29" s="1"/>
  <c r="AO939" i="29"/>
  <c r="AW939" i="29"/>
  <c r="B939" i="29"/>
  <c r="AD939" i="29" s="1"/>
  <c r="AH939" i="29" s="1"/>
  <c r="J939" i="29" s="1"/>
  <c r="AP939" i="29"/>
  <c r="AX939" i="29"/>
  <c r="C939" i="29"/>
  <c r="AE939" i="29" s="1"/>
  <c r="AQ939" i="29"/>
  <c r="AY939" i="29"/>
  <c r="AR939" i="29"/>
  <c r="AZ939" i="29"/>
  <c r="AC940" i="29"/>
  <c r="AS939" i="29"/>
  <c r="BA939" i="29"/>
  <c r="AT939" i="29"/>
  <c r="BB939" i="29"/>
  <c r="AU939" i="29"/>
  <c r="BC939" i="29"/>
  <c r="AN939" i="29"/>
  <c r="AV939" i="29"/>
  <c r="BF937" i="29"/>
  <c r="L937" i="29" s="1"/>
  <c r="K937" i="29" s="1"/>
  <c r="AF938" i="29"/>
  <c r="D938" i="29" s="1"/>
  <c r="BJ937" i="29"/>
  <c r="X937" i="29" s="1"/>
  <c r="W937" i="29" s="1"/>
  <c r="BP936" i="29"/>
  <c r="AH938" i="29"/>
  <c r="J938" i="29" s="1"/>
  <c r="BT936" i="29"/>
  <c r="AB936" i="29" s="1"/>
  <c r="AL938" i="29"/>
  <c r="V938" i="29" s="1"/>
  <c r="BE937" i="29"/>
  <c r="I937" i="29" s="1"/>
  <c r="H937" i="29" s="1"/>
  <c r="BG937" i="29"/>
  <c r="O937" i="29" s="1"/>
  <c r="N937" i="29" s="1"/>
  <c r="BS937" i="29"/>
  <c r="BD937" i="29"/>
  <c r="F937" i="29" s="1"/>
  <c r="E937" i="29" s="1"/>
  <c r="AI938" i="29"/>
  <c r="M938" i="29" s="1"/>
  <c r="AG938" i="29"/>
  <c r="G938" i="29" s="1"/>
  <c r="BO936" i="29"/>
  <c r="AM938" i="29"/>
  <c r="Y938" i="29" s="1"/>
  <c r="BT344" i="29"/>
  <c r="BP344" i="29"/>
  <c r="BO344" i="29"/>
  <c r="AK346" i="29"/>
  <c r="S346" i="29" s="1"/>
  <c r="BE345" i="29"/>
  <c r="I345" i="29" s="1"/>
  <c r="H345" i="29" s="1"/>
  <c r="BO345" i="29"/>
  <c r="AH346" i="29"/>
  <c r="J346" i="29" s="1"/>
  <c r="BG345" i="29"/>
  <c r="O345" i="29" s="1"/>
  <c r="N345" i="29" s="1"/>
  <c r="AI346" i="29"/>
  <c r="M346" i="29" s="1"/>
  <c r="BS344" i="29"/>
  <c r="BR344" i="29"/>
  <c r="AM346" i="29"/>
  <c r="Y346" i="29" s="1"/>
  <c r="BK346" i="29" s="1"/>
  <c r="AA346" i="29" s="1"/>
  <c r="BC347" i="29"/>
  <c r="AU347" i="29"/>
  <c r="BB347" i="29"/>
  <c r="AT347" i="29"/>
  <c r="C347" i="29"/>
  <c r="AE347" i="29" s="1"/>
  <c r="BA347" i="29"/>
  <c r="AS347" i="29"/>
  <c r="B347" i="29"/>
  <c r="AD347" i="29" s="1"/>
  <c r="AG347" i="29" s="1"/>
  <c r="AZ347" i="29"/>
  <c r="AR347" i="29"/>
  <c r="AY347" i="29"/>
  <c r="AQ347" i="29"/>
  <c r="AW347" i="29"/>
  <c r="AO347" i="29"/>
  <c r="AV347" i="29"/>
  <c r="AP347" i="29"/>
  <c r="AN347" i="29"/>
  <c r="AC348" i="29"/>
  <c r="AX347" i="29"/>
  <c r="BH345" i="29"/>
  <c r="R345" i="29" s="1"/>
  <c r="Q345" i="29" s="1"/>
  <c r="AG346" i="29"/>
  <c r="G346" i="29" s="1"/>
  <c r="BF345" i="29"/>
  <c r="L345" i="29" s="1"/>
  <c r="K345" i="29" s="1"/>
  <c r="BI345" i="29"/>
  <c r="U345" i="29" s="1"/>
  <c r="T345" i="29" s="1"/>
  <c r="Z344" i="29"/>
  <c r="BL344" i="29"/>
  <c r="BK345" i="29"/>
  <c r="AA345" i="29" s="1"/>
  <c r="BU345" i="29" s="1"/>
  <c r="AB343" i="29"/>
  <c r="AL346" i="29"/>
  <c r="V346" i="29" s="1"/>
  <c r="BN345" i="29"/>
  <c r="BH346" i="29"/>
  <c r="R346" i="29" s="1"/>
  <c r="Q346" i="29" s="1"/>
  <c r="BQ344" i="29"/>
  <c r="BJ345" i="29"/>
  <c r="X345" i="29" s="1"/>
  <c r="W345" i="29" s="1"/>
  <c r="AF346" i="29"/>
  <c r="D346" i="29" s="1"/>
  <c r="BR938" i="29" l="1"/>
  <c r="AB344" i="29"/>
  <c r="BQ937" i="29"/>
  <c r="BP345" i="29"/>
  <c r="AJ939" i="29"/>
  <c r="P939" i="29" s="1"/>
  <c r="BH939" i="29" s="1"/>
  <c r="R939" i="29" s="1"/>
  <c r="Q939" i="29" s="1"/>
  <c r="BO937" i="29"/>
  <c r="BS938" i="29"/>
  <c r="BF939" i="29"/>
  <c r="L939" i="29" s="1"/>
  <c r="K939" i="29" s="1"/>
  <c r="AF939" i="29"/>
  <c r="D939" i="29" s="1"/>
  <c r="AL939" i="29"/>
  <c r="V939" i="29" s="1"/>
  <c r="BK938" i="29"/>
  <c r="AA938" i="29" s="1"/>
  <c r="BU938" i="29" s="1"/>
  <c r="BF938" i="29"/>
  <c r="L938" i="29" s="1"/>
  <c r="K938" i="29" s="1"/>
  <c r="AI939" i="29"/>
  <c r="M939" i="29" s="1"/>
  <c r="AG939" i="29"/>
  <c r="G939" i="29" s="1"/>
  <c r="AK939" i="29"/>
  <c r="S939" i="29" s="1"/>
  <c r="BE938" i="29"/>
  <c r="I938" i="29" s="1"/>
  <c r="H938" i="29" s="1"/>
  <c r="BT937" i="29"/>
  <c r="B940" i="29"/>
  <c r="AD940" i="29" s="1"/>
  <c r="AH940" i="29" s="1"/>
  <c r="J940" i="29" s="1"/>
  <c r="AP940" i="29"/>
  <c r="AX940" i="29"/>
  <c r="C940" i="29"/>
  <c r="AE940" i="29" s="1"/>
  <c r="AQ940" i="29"/>
  <c r="AY940" i="29"/>
  <c r="AR940" i="29"/>
  <c r="AZ940" i="29"/>
  <c r="AC941" i="29"/>
  <c r="AS940" i="29"/>
  <c r="BA940" i="29"/>
  <c r="AT940" i="29"/>
  <c r="BB940" i="29"/>
  <c r="AM940" i="29"/>
  <c r="Y940" i="29" s="1"/>
  <c r="AU940" i="29"/>
  <c r="BC940" i="29"/>
  <c r="AF940" i="29"/>
  <c r="D940" i="29" s="1"/>
  <c r="AN940" i="29"/>
  <c r="AV940" i="29"/>
  <c r="AO940" i="29"/>
  <c r="AW940" i="29"/>
  <c r="BL937" i="29"/>
  <c r="Z937" i="29"/>
  <c r="BG938" i="29"/>
  <c r="O938" i="29" s="1"/>
  <c r="N938" i="29" s="1"/>
  <c r="BD938" i="29"/>
  <c r="F938" i="29" s="1"/>
  <c r="E938" i="29" s="1"/>
  <c r="AM939" i="29"/>
  <c r="Y939" i="29" s="1"/>
  <c r="BJ938" i="29"/>
  <c r="X938" i="29" s="1"/>
  <c r="W938" i="29" s="1"/>
  <c r="BN937" i="29"/>
  <c r="AB937" i="29" s="1"/>
  <c r="BP937" i="29"/>
  <c r="AI347" i="29"/>
  <c r="M347" i="29" s="1"/>
  <c r="BG347" i="29" s="1"/>
  <c r="O347" i="29" s="1"/>
  <c r="N347" i="29" s="1"/>
  <c r="BQ345" i="29"/>
  <c r="AK347" i="29"/>
  <c r="S347" i="29" s="1"/>
  <c r="BT345" i="29"/>
  <c r="BR345" i="29"/>
  <c r="AM347" i="29"/>
  <c r="Y347" i="29" s="1"/>
  <c r="BR346" i="29"/>
  <c r="AH347" i="29"/>
  <c r="J347" i="29" s="1"/>
  <c r="BG346" i="29"/>
  <c r="O346" i="29" s="1"/>
  <c r="N346" i="29" s="1"/>
  <c r="Z345" i="29"/>
  <c r="BL345" i="29"/>
  <c r="BE346" i="29"/>
  <c r="I346" i="29" s="1"/>
  <c r="H346" i="29" s="1"/>
  <c r="AZ348" i="29"/>
  <c r="AR348" i="29"/>
  <c r="AY348" i="29"/>
  <c r="AQ348" i="29"/>
  <c r="AC349" i="29"/>
  <c r="AX348" i="29"/>
  <c r="AP348" i="29"/>
  <c r="AW348" i="29"/>
  <c r="AO348" i="29"/>
  <c r="AV348" i="29"/>
  <c r="AN348" i="29"/>
  <c r="BB348" i="29"/>
  <c r="AT348" i="29"/>
  <c r="C348" i="29"/>
  <c r="AE348" i="29" s="1"/>
  <c r="BC348" i="29"/>
  <c r="BA348" i="29"/>
  <c r="AS348" i="29"/>
  <c r="AU348" i="29"/>
  <c r="B348" i="29"/>
  <c r="AD348" i="29" s="1"/>
  <c r="AL348" i="29" s="1"/>
  <c r="BF346" i="29"/>
  <c r="L346" i="29" s="1"/>
  <c r="K346" i="29" s="1"/>
  <c r="BS345" i="29"/>
  <c r="AF347" i="29"/>
  <c r="D347" i="29" s="1"/>
  <c r="G347" i="29"/>
  <c r="BU346" i="29"/>
  <c r="Z346" i="29"/>
  <c r="BJ346" i="29"/>
  <c r="X346" i="29" s="1"/>
  <c r="W346" i="29" s="1"/>
  <c r="AL347" i="29"/>
  <c r="V347" i="29" s="1"/>
  <c r="BI346" i="29"/>
  <c r="U346" i="29" s="1"/>
  <c r="T346" i="29" s="1"/>
  <c r="BD346" i="29"/>
  <c r="F346" i="29" s="1"/>
  <c r="E346" i="29" s="1"/>
  <c r="AJ347" i="29"/>
  <c r="P347" i="29" s="1"/>
  <c r="AK940" i="29" l="1"/>
  <c r="S940" i="29" s="1"/>
  <c r="BP938" i="29"/>
  <c r="AL940" i="29"/>
  <c r="V940" i="29" s="1"/>
  <c r="BJ940" i="29" s="1"/>
  <c r="X940" i="29" s="1"/>
  <c r="BR939" i="29"/>
  <c r="AI940" i="29"/>
  <c r="M940" i="29" s="1"/>
  <c r="BQ940" i="29" s="1"/>
  <c r="BP939" i="29"/>
  <c r="AB345" i="29"/>
  <c r="AG940" i="29"/>
  <c r="G940" i="29" s="1"/>
  <c r="BE940" i="29" s="1"/>
  <c r="I940" i="29" s="1"/>
  <c r="H940" i="29" s="1"/>
  <c r="AJ940" i="29"/>
  <c r="P940" i="29" s="1"/>
  <c r="BN938" i="29"/>
  <c r="BF940" i="29"/>
  <c r="L940" i="29" s="1"/>
  <c r="K940" i="29" s="1"/>
  <c r="BL938" i="29"/>
  <c r="Z938" i="29"/>
  <c r="BQ938" i="29"/>
  <c r="AB938" i="29" s="1"/>
  <c r="BO938" i="29"/>
  <c r="BD940" i="29"/>
  <c r="F940" i="29" s="1"/>
  <c r="E940" i="29" s="1"/>
  <c r="BG940" i="29"/>
  <c r="O940" i="29" s="1"/>
  <c r="N940" i="29" s="1"/>
  <c r="BJ939" i="29"/>
  <c r="X939" i="29" s="1"/>
  <c r="W939" i="29" s="1"/>
  <c r="BI940" i="29"/>
  <c r="U940" i="29" s="1"/>
  <c r="T940" i="29" s="1"/>
  <c r="BI939" i="29"/>
  <c r="U939" i="29" s="1"/>
  <c r="T939" i="29" s="1"/>
  <c r="BS939" i="29"/>
  <c r="BD939" i="29"/>
  <c r="F939" i="29" s="1"/>
  <c r="E939" i="29" s="1"/>
  <c r="BT938" i="29"/>
  <c r="C941" i="29"/>
  <c r="AE941" i="29" s="1"/>
  <c r="AQ941" i="29"/>
  <c r="AY941" i="29"/>
  <c r="AR941" i="29"/>
  <c r="AZ941" i="29"/>
  <c r="AC942" i="29"/>
  <c r="AS941" i="29"/>
  <c r="BA941" i="29"/>
  <c r="AT941" i="29"/>
  <c r="BB941" i="29"/>
  <c r="AU941" i="29"/>
  <c r="BC941" i="29"/>
  <c r="AN941" i="29"/>
  <c r="AV941" i="29"/>
  <c r="AO941" i="29"/>
  <c r="AW941" i="29"/>
  <c r="AP941" i="29"/>
  <c r="AX941" i="29"/>
  <c r="B941" i="29"/>
  <c r="AD941" i="29" s="1"/>
  <c r="AL941" i="29" s="1"/>
  <c r="V941" i="29" s="1"/>
  <c r="BE939" i="29"/>
  <c r="I939" i="29" s="1"/>
  <c r="H939" i="29" s="1"/>
  <c r="BK940" i="29"/>
  <c r="AA940" i="29" s="1"/>
  <c r="BU940" i="29" s="1"/>
  <c r="BG939" i="29"/>
  <c r="O939" i="29" s="1"/>
  <c r="N939" i="29" s="1"/>
  <c r="BK939" i="29"/>
  <c r="AA939" i="29" s="1"/>
  <c r="BU939" i="29"/>
  <c r="BH940" i="29"/>
  <c r="R940" i="29" s="1"/>
  <c r="Q940" i="29" s="1"/>
  <c r="BO346" i="29"/>
  <c r="BQ346" i="29"/>
  <c r="BP346" i="29"/>
  <c r="BL346" i="29"/>
  <c r="AH348" i="29"/>
  <c r="J348" i="29" s="1"/>
  <c r="BN346" i="29"/>
  <c r="BD347" i="29"/>
  <c r="F347" i="29" s="1"/>
  <c r="E347" i="29" s="1"/>
  <c r="BT346" i="29"/>
  <c r="AK348" i="29"/>
  <c r="S348" i="29" s="1"/>
  <c r="AW349" i="29"/>
  <c r="AO349" i="29"/>
  <c r="AV349" i="29"/>
  <c r="AN349" i="29"/>
  <c r="BC349" i="29"/>
  <c r="AU349" i="29"/>
  <c r="BB349" i="29"/>
  <c r="AT349" i="29"/>
  <c r="C349" i="29"/>
  <c r="AE349" i="29" s="1"/>
  <c r="BA349" i="29"/>
  <c r="AS349" i="29"/>
  <c r="B349" i="29"/>
  <c r="AD349" i="29" s="1"/>
  <c r="AG349" i="29" s="1"/>
  <c r="G349" i="29" s="1"/>
  <c r="AY349" i="29"/>
  <c r="AQ349" i="29"/>
  <c r="AP349" i="29"/>
  <c r="AC350" i="29"/>
  <c r="AZ349" i="29"/>
  <c r="AX349" i="29"/>
  <c r="AR349" i="29"/>
  <c r="BI347" i="29"/>
  <c r="U347" i="29" s="1"/>
  <c r="T347" i="29" s="1"/>
  <c r="V348" i="29"/>
  <c r="BJ347" i="29"/>
  <c r="X347" i="29" s="1"/>
  <c r="W347" i="29" s="1"/>
  <c r="AF348" i="29"/>
  <c r="D348" i="29" s="1"/>
  <c r="BF347" i="29"/>
  <c r="L347" i="29" s="1"/>
  <c r="K347" i="29" s="1"/>
  <c r="AG348" i="29"/>
  <c r="G348" i="29" s="1"/>
  <c r="BH347" i="29"/>
  <c r="R347" i="29" s="1"/>
  <c r="Q347" i="29" s="1"/>
  <c r="BS346" i="29"/>
  <c r="BE347" i="29"/>
  <c r="I347" i="29" s="1"/>
  <c r="H347" i="29" s="1"/>
  <c r="AI348" i="29"/>
  <c r="M348" i="29" s="1"/>
  <c r="BK347" i="29"/>
  <c r="AA347" i="29" s="1"/>
  <c r="AJ348" i="29"/>
  <c r="P348" i="29" s="1"/>
  <c r="AM348" i="29"/>
  <c r="Y348" i="29" s="1"/>
  <c r="BK348" i="29" s="1"/>
  <c r="AA348" i="29" s="1"/>
  <c r="BQ347" i="29"/>
  <c r="W940" i="29" l="1"/>
  <c r="BT940" i="29"/>
  <c r="BQ939" i="29"/>
  <c r="AB346" i="29"/>
  <c r="BN940" i="29"/>
  <c r="BP940" i="29"/>
  <c r="BO939" i="29"/>
  <c r="BT939" i="29"/>
  <c r="BJ941" i="29"/>
  <c r="X941" i="29" s="1"/>
  <c r="W941" i="29" s="1"/>
  <c r="BS940" i="29"/>
  <c r="AI941" i="29"/>
  <c r="M941" i="29" s="1"/>
  <c r="AK941" i="29"/>
  <c r="S941" i="29" s="1"/>
  <c r="BR940" i="29"/>
  <c r="AH941" i="29"/>
  <c r="J941" i="29" s="1"/>
  <c r="AR942" i="29"/>
  <c r="AZ942" i="29"/>
  <c r="AC943" i="29"/>
  <c r="AS942" i="29"/>
  <c r="BA942" i="29"/>
  <c r="AL942" i="29"/>
  <c r="V942" i="29" s="1"/>
  <c r="AT942" i="29"/>
  <c r="BB942" i="29"/>
  <c r="AU942" i="29"/>
  <c r="BC942" i="29"/>
  <c r="AN942" i="29"/>
  <c r="AV942" i="29"/>
  <c r="AO942" i="29"/>
  <c r="AW942" i="29"/>
  <c r="B942" i="29"/>
  <c r="AD942" i="29" s="1"/>
  <c r="AM942" i="29" s="1"/>
  <c r="Y942" i="29" s="1"/>
  <c r="AP942" i="29"/>
  <c r="AX942" i="29"/>
  <c r="AQ942" i="29"/>
  <c r="AY942" i="29"/>
  <c r="C942" i="29"/>
  <c r="AE942" i="29" s="1"/>
  <c r="AM941" i="29"/>
  <c r="Y941" i="29" s="1"/>
  <c r="Z939" i="29"/>
  <c r="BL939" i="29"/>
  <c r="Z940" i="29"/>
  <c r="BL940" i="29"/>
  <c r="BN939" i="29"/>
  <c r="BO940" i="29"/>
  <c r="AG941" i="29"/>
  <c r="G941" i="29" s="1"/>
  <c r="AJ941" i="29"/>
  <c r="P941" i="29" s="1"/>
  <c r="AF941" i="29"/>
  <c r="D941" i="29" s="1"/>
  <c r="BS347" i="29"/>
  <c r="BP347" i="29"/>
  <c r="BO347" i="29"/>
  <c r="AL349" i="29"/>
  <c r="V349" i="29" s="1"/>
  <c r="BJ349" i="29" s="1"/>
  <c r="X349" i="29" s="1"/>
  <c r="W349" i="29" s="1"/>
  <c r="AJ349" i="29"/>
  <c r="P349" i="29" s="1"/>
  <c r="BH349" i="29" s="1"/>
  <c r="R349" i="29" s="1"/>
  <c r="Q349" i="29" s="1"/>
  <c r="AK349" i="29"/>
  <c r="S349" i="29" s="1"/>
  <c r="BI349" i="29" s="1"/>
  <c r="U349" i="29" s="1"/>
  <c r="T349" i="29" s="1"/>
  <c r="BR347" i="29"/>
  <c r="BT347" i="29"/>
  <c r="BE349" i="29"/>
  <c r="I349" i="29" s="1"/>
  <c r="H349" i="29" s="1"/>
  <c r="Z347" i="29"/>
  <c r="BL347" i="29"/>
  <c r="BG348" i="29"/>
  <c r="O348" i="29" s="1"/>
  <c r="N348" i="29" s="1"/>
  <c r="BF348" i="29"/>
  <c r="L348" i="29" s="1"/>
  <c r="K348" i="29" s="1"/>
  <c r="AM349" i="29"/>
  <c r="Y349" i="29" s="1"/>
  <c r="BK349" i="29" s="1"/>
  <c r="AA349" i="29" s="1"/>
  <c r="BA350" i="29"/>
  <c r="AS350" i="29"/>
  <c r="C350" i="29"/>
  <c r="AE350" i="29" s="1"/>
  <c r="AZ350" i="29"/>
  <c r="AR350" i="29"/>
  <c r="B350" i="29"/>
  <c r="AD350" i="29" s="1"/>
  <c r="AJ350" i="29" s="1"/>
  <c r="AY350" i="29"/>
  <c r="AQ350" i="29"/>
  <c r="AC351" i="29"/>
  <c r="AX350" i="29"/>
  <c r="AP350" i="29"/>
  <c r="AW350" i="29"/>
  <c r="AO350" i="29"/>
  <c r="BC350" i="29"/>
  <c r="AU350" i="29"/>
  <c r="BB350" i="29"/>
  <c r="AV350" i="29"/>
  <c r="AT350" i="29"/>
  <c r="AN350" i="29"/>
  <c r="BI348" i="29"/>
  <c r="U348" i="29" s="1"/>
  <c r="T348" i="29" s="1"/>
  <c r="BU348" i="29"/>
  <c r="Z348" i="29"/>
  <c r="AH349" i="29"/>
  <c r="J349" i="29" s="1"/>
  <c r="BH348" i="29"/>
  <c r="R348" i="29" s="1"/>
  <c r="Q348" i="29" s="1"/>
  <c r="AF349" i="29"/>
  <c r="D349" i="29" s="1"/>
  <c r="BN347" i="29"/>
  <c r="BD348" i="29"/>
  <c r="F348" i="29" s="1"/>
  <c r="E348" i="29" s="1"/>
  <c r="BU347" i="29"/>
  <c r="BE348" i="29"/>
  <c r="I348" i="29" s="1"/>
  <c r="H348" i="29" s="1"/>
  <c r="BJ348" i="29"/>
  <c r="X348" i="29" s="1"/>
  <c r="W348" i="29" s="1"/>
  <c r="AI349" i="29"/>
  <c r="M349" i="29" s="1"/>
  <c r="AI942" i="29" l="1"/>
  <c r="M942" i="29" s="1"/>
  <c r="BG942" i="29" s="1"/>
  <c r="O942" i="29" s="1"/>
  <c r="N942" i="29" s="1"/>
  <c r="AB940" i="29"/>
  <c r="AB939" i="29"/>
  <c r="BQ348" i="29"/>
  <c r="BT941" i="29"/>
  <c r="BK942" i="29"/>
  <c r="AA942" i="29" s="1"/>
  <c r="BU942" i="29"/>
  <c r="AG942" i="29"/>
  <c r="G942" i="29" s="1"/>
  <c r="AJ942" i="29"/>
  <c r="P942" i="29" s="1"/>
  <c r="BJ942" i="29"/>
  <c r="X942" i="29" s="1"/>
  <c r="W942" i="29" s="1"/>
  <c r="BF941" i="29"/>
  <c r="L941" i="29" s="1"/>
  <c r="K941" i="29" s="1"/>
  <c r="BD941" i="29"/>
  <c r="F941" i="29" s="1"/>
  <c r="E941" i="29" s="1"/>
  <c r="BN941" i="29"/>
  <c r="AF942" i="29"/>
  <c r="D942" i="29" s="1"/>
  <c r="BI941" i="29"/>
  <c r="U941" i="29" s="1"/>
  <c r="T941" i="29" s="1"/>
  <c r="AH942" i="29"/>
  <c r="J942" i="29" s="1"/>
  <c r="AK942" i="29"/>
  <c r="S942" i="29" s="1"/>
  <c r="BG941" i="29"/>
  <c r="O941" i="29" s="1"/>
  <c r="N941" i="29" s="1"/>
  <c r="BK941" i="29"/>
  <c r="AA941" i="29" s="1"/>
  <c r="BU941" i="29" s="1"/>
  <c r="AS943" i="29"/>
  <c r="BA943" i="29"/>
  <c r="AT943" i="29"/>
  <c r="BB943" i="29"/>
  <c r="AU943" i="29"/>
  <c r="BC943" i="29"/>
  <c r="AN943" i="29"/>
  <c r="AV943" i="29"/>
  <c r="AO943" i="29"/>
  <c r="AW943" i="29"/>
  <c r="B943" i="29"/>
  <c r="AD943" i="29" s="1"/>
  <c r="AL943" i="29" s="1"/>
  <c r="V943" i="29" s="1"/>
  <c r="AP943" i="29"/>
  <c r="AX943" i="29"/>
  <c r="C943" i="29"/>
  <c r="AE943" i="29" s="1"/>
  <c r="AQ943" i="29"/>
  <c r="AY943" i="29"/>
  <c r="AC944" i="29"/>
  <c r="AR943" i="29"/>
  <c r="AZ943" i="29"/>
  <c r="BH941" i="29"/>
  <c r="R941" i="29" s="1"/>
  <c r="Q941" i="29" s="1"/>
  <c r="BE941" i="29"/>
  <c r="I941" i="29" s="1"/>
  <c r="H941" i="29" s="1"/>
  <c r="BN348" i="29"/>
  <c r="BP348" i="29"/>
  <c r="AI350" i="29"/>
  <c r="M350" i="29" s="1"/>
  <c r="BO349" i="29"/>
  <c r="AM350" i="29"/>
  <c r="Y350" i="29" s="1"/>
  <c r="BK350" i="29" s="1"/>
  <c r="AA350" i="29" s="1"/>
  <c r="AG350" i="29"/>
  <c r="G350" i="29" s="1"/>
  <c r="BE350" i="29" s="1"/>
  <c r="I350" i="29" s="1"/>
  <c r="BS348" i="29"/>
  <c r="AH350" i="29"/>
  <c r="J350" i="29" s="1"/>
  <c r="BF350" i="29" s="1"/>
  <c r="L350" i="29" s="1"/>
  <c r="K350" i="29" s="1"/>
  <c r="BS349" i="29"/>
  <c r="BO348" i="29"/>
  <c r="BR349" i="29"/>
  <c r="AF350" i="29"/>
  <c r="D350" i="29" s="1"/>
  <c r="BD350" i="29" s="1"/>
  <c r="F350" i="29" s="1"/>
  <c r="E350" i="29" s="1"/>
  <c r="AL350" i="29"/>
  <c r="V350" i="29" s="1"/>
  <c r="AK350" i="29"/>
  <c r="S350" i="29" s="1"/>
  <c r="AC352" i="29"/>
  <c r="AX351" i="29"/>
  <c r="AP351" i="29"/>
  <c r="AW351" i="29"/>
  <c r="AO351" i="29"/>
  <c r="AV351" i="29"/>
  <c r="AN351" i="29"/>
  <c r="BC351" i="29"/>
  <c r="AU351" i="29"/>
  <c r="BB351" i="29"/>
  <c r="AT351" i="29"/>
  <c r="C351" i="29"/>
  <c r="AE351" i="29" s="1"/>
  <c r="AZ351" i="29"/>
  <c r="AR351" i="29"/>
  <c r="AY351" i="29"/>
  <c r="AS351" i="29"/>
  <c r="BA351" i="29"/>
  <c r="AQ351" i="29"/>
  <c r="B351" i="29"/>
  <c r="AD351" i="29" s="1"/>
  <c r="AG351" i="29" s="1"/>
  <c r="G351" i="29" s="1"/>
  <c r="BU349" i="29"/>
  <c r="Z349" i="29"/>
  <c r="AB347" i="29"/>
  <c r="BL348" i="29"/>
  <c r="BT348" i="29"/>
  <c r="BD349" i="29"/>
  <c r="F349" i="29" s="1"/>
  <c r="E349" i="29" s="1"/>
  <c r="BN349" i="29"/>
  <c r="BF349" i="29"/>
  <c r="L349" i="29" s="1"/>
  <c r="K349" i="29" s="1"/>
  <c r="BG349" i="29"/>
  <c r="O349" i="29" s="1"/>
  <c r="N349" i="29" s="1"/>
  <c r="BR348" i="29"/>
  <c r="BT349" i="29"/>
  <c r="P350" i="29"/>
  <c r="BO941" i="29" l="1"/>
  <c r="BS941" i="29"/>
  <c r="BQ941" i="29"/>
  <c r="BJ943" i="29"/>
  <c r="X943" i="29" s="1"/>
  <c r="W943" i="29" s="1"/>
  <c r="BF942" i="29"/>
  <c r="L942" i="29" s="1"/>
  <c r="K942" i="29" s="1"/>
  <c r="BP941" i="29"/>
  <c r="AF943" i="29"/>
  <c r="D943" i="29" s="1"/>
  <c r="AT944" i="29"/>
  <c r="BB944" i="29"/>
  <c r="AU944" i="29"/>
  <c r="BC944" i="29"/>
  <c r="AN944" i="29"/>
  <c r="AV944" i="29"/>
  <c r="AG944" i="29"/>
  <c r="G944" i="29" s="1"/>
  <c r="AO944" i="29"/>
  <c r="AW944" i="29"/>
  <c r="B944" i="29"/>
  <c r="AD944" i="29" s="1"/>
  <c r="AM944" i="29" s="1"/>
  <c r="Y944" i="29" s="1"/>
  <c r="AP944" i="29"/>
  <c r="AX944" i="29"/>
  <c r="C944" i="29"/>
  <c r="AE944" i="29" s="1"/>
  <c r="AI944" i="29"/>
  <c r="M944" i="29" s="1"/>
  <c r="AQ944" i="29"/>
  <c r="AY944" i="29"/>
  <c r="AR944" i="29"/>
  <c r="AZ944" i="29"/>
  <c r="AC945" i="29"/>
  <c r="AS944" i="29"/>
  <c r="BA944" i="29"/>
  <c r="AH943" i="29"/>
  <c r="J943" i="29" s="1"/>
  <c r="AK943" i="29"/>
  <c r="S943" i="29" s="1"/>
  <c r="BT942" i="29"/>
  <c r="BD942" i="29"/>
  <c r="F942" i="29" s="1"/>
  <c r="E942" i="29" s="1"/>
  <c r="AM943" i="29"/>
  <c r="Y943" i="29" s="1"/>
  <c r="BH942" i="29"/>
  <c r="R942" i="29" s="1"/>
  <c r="Q942" i="29" s="1"/>
  <c r="BL941" i="29"/>
  <c r="Z941" i="29"/>
  <c r="BE942" i="29"/>
  <c r="I942" i="29" s="1"/>
  <c r="H942" i="29" s="1"/>
  <c r="AJ943" i="29"/>
  <c r="P943" i="29" s="1"/>
  <c r="BR941" i="29"/>
  <c r="AB941" i="29" s="1"/>
  <c r="AI943" i="29"/>
  <c r="M943" i="29" s="1"/>
  <c r="AG943" i="29"/>
  <c r="G943" i="29" s="1"/>
  <c r="BI942" i="29"/>
  <c r="U942" i="29" s="1"/>
  <c r="T942" i="29" s="1"/>
  <c r="BQ942" i="29"/>
  <c r="BL942" i="29"/>
  <c r="Z942" i="29"/>
  <c r="AM351" i="29"/>
  <c r="Y351" i="29" s="1"/>
  <c r="BK351" i="29" s="1"/>
  <c r="AA351" i="29" s="1"/>
  <c r="AB348" i="29"/>
  <c r="BP350" i="29"/>
  <c r="H350" i="29"/>
  <c r="BO350" i="29"/>
  <c r="AH351" i="29"/>
  <c r="J351" i="29" s="1"/>
  <c r="BF351" i="29" s="1"/>
  <c r="L351" i="29" s="1"/>
  <c r="K351" i="29" s="1"/>
  <c r="AJ351" i="29"/>
  <c r="P351" i="29" s="1"/>
  <c r="BH351" i="29" s="1"/>
  <c r="R351" i="29" s="1"/>
  <c r="Q351" i="29" s="1"/>
  <c r="AF351" i="29"/>
  <c r="D351" i="29" s="1"/>
  <c r="BD351" i="29" s="1"/>
  <c r="BP349" i="29"/>
  <c r="AL351" i="29"/>
  <c r="V351" i="29" s="1"/>
  <c r="BJ351" i="29" s="1"/>
  <c r="X351" i="29" s="1"/>
  <c r="W351" i="29" s="1"/>
  <c r="AK351" i="29"/>
  <c r="S351" i="29" s="1"/>
  <c r="BI351" i="29" s="1"/>
  <c r="U351" i="29" s="1"/>
  <c r="T351" i="29" s="1"/>
  <c r="BE351" i="29"/>
  <c r="I351" i="29" s="1"/>
  <c r="H351" i="29" s="1"/>
  <c r="BB352" i="29"/>
  <c r="AT352" i="29"/>
  <c r="BA352" i="29"/>
  <c r="AS352" i="29"/>
  <c r="C352" i="29"/>
  <c r="AE352" i="29" s="1"/>
  <c r="AZ352" i="29"/>
  <c r="AR352" i="29"/>
  <c r="B352" i="29"/>
  <c r="AD352" i="29" s="1"/>
  <c r="AL352" i="29" s="1"/>
  <c r="V352" i="29" s="1"/>
  <c r="AY352" i="29"/>
  <c r="AQ352" i="29"/>
  <c r="AC353" i="29"/>
  <c r="AX352" i="29"/>
  <c r="AP352" i="29"/>
  <c r="AV352" i="29"/>
  <c r="AN352" i="29"/>
  <c r="AU352" i="29"/>
  <c r="AO352" i="29"/>
  <c r="BC352" i="29"/>
  <c r="AW352" i="29"/>
  <c r="BL349" i="29"/>
  <c r="AI351" i="29"/>
  <c r="M351" i="29" s="1"/>
  <c r="BN350" i="29"/>
  <c r="BH350" i="29"/>
  <c r="R350" i="29" s="1"/>
  <c r="Q350" i="29" s="1"/>
  <c r="BU350" i="29"/>
  <c r="BL350" i="29"/>
  <c r="Z350" i="29"/>
  <c r="BG350" i="29"/>
  <c r="O350" i="29" s="1"/>
  <c r="N350" i="29" s="1"/>
  <c r="BI350" i="29"/>
  <c r="U350" i="29" s="1"/>
  <c r="T350" i="29" s="1"/>
  <c r="BJ350" i="29"/>
  <c r="X350" i="29" s="1"/>
  <c r="W350" i="29" s="1"/>
  <c r="BQ349" i="29"/>
  <c r="BU351" i="29"/>
  <c r="Z351" i="29"/>
  <c r="BO942" i="29" l="1"/>
  <c r="AK944" i="29"/>
  <c r="S944" i="29" s="1"/>
  <c r="BI944" i="29" s="1"/>
  <c r="U944" i="29" s="1"/>
  <c r="T944" i="29" s="1"/>
  <c r="AB349" i="29"/>
  <c r="BN942" i="29"/>
  <c r="BR942" i="29"/>
  <c r="BT943" i="29"/>
  <c r="BO351" i="29"/>
  <c r="AJ944" i="29"/>
  <c r="P944" i="29" s="1"/>
  <c r="BH944" i="29" s="1"/>
  <c r="R944" i="29" s="1"/>
  <c r="Q944" i="29" s="1"/>
  <c r="BK944" i="29"/>
  <c r="AA944" i="29" s="1"/>
  <c r="BU944" i="29"/>
  <c r="BH943" i="29"/>
  <c r="R943" i="29" s="1"/>
  <c r="Q943" i="29" s="1"/>
  <c r="AL944" i="29"/>
  <c r="V944" i="29" s="1"/>
  <c r="AU945" i="29"/>
  <c r="BC945" i="29"/>
  <c r="AN945" i="29"/>
  <c r="AV945" i="29"/>
  <c r="AO945" i="29"/>
  <c r="AW945" i="29"/>
  <c r="B945" i="29"/>
  <c r="AD945" i="29" s="1"/>
  <c r="AH945" i="29" s="1"/>
  <c r="J945" i="29" s="1"/>
  <c r="AP945" i="29"/>
  <c r="AX945" i="29"/>
  <c r="C945" i="29"/>
  <c r="AE945" i="29" s="1"/>
  <c r="AQ945" i="29"/>
  <c r="AY945" i="29"/>
  <c r="AR945" i="29"/>
  <c r="AZ945" i="29"/>
  <c r="AC946" i="29"/>
  <c r="AS945" i="29"/>
  <c r="BA945" i="29"/>
  <c r="AT945" i="29"/>
  <c r="BB945" i="29"/>
  <c r="BD943" i="29"/>
  <c r="F943" i="29" s="1"/>
  <c r="E943" i="29" s="1"/>
  <c r="AF944" i="29"/>
  <c r="D944" i="29" s="1"/>
  <c r="BK943" i="29"/>
  <c r="AA943" i="29" s="1"/>
  <c r="BU943" i="29" s="1"/>
  <c r="BS942" i="29"/>
  <c r="AH944" i="29"/>
  <c r="J944" i="29" s="1"/>
  <c r="BP942" i="29"/>
  <c r="AB942" i="29" s="1"/>
  <c r="BG944" i="29"/>
  <c r="O944" i="29" s="1"/>
  <c r="N944" i="29" s="1"/>
  <c r="BE944" i="29"/>
  <c r="I944" i="29" s="1"/>
  <c r="H944" i="29" s="1"/>
  <c r="BE943" i="29"/>
  <c r="I943" i="29" s="1"/>
  <c r="H943" i="29" s="1"/>
  <c r="BF943" i="29"/>
  <c r="L943" i="29" s="1"/>
  <c r="K943" i="29" s="1"/>
  <c r="BI943" i="29"/>
  <c r="U943" i="29" s="1"/>
  <c r="T943" i="29" s="1"/>
  <c r="BG943" i="29"/>
  <c r="O943" i="29" s="1"/>
  <c r="N943" i="29" s="1"/>
  <c r="AG352" i="29"/>
  <c r="G352" i="29" s="1"/>
  <c r="BE352" i="29" s="1"/>
  <c r="I352" i="29" s="1"/>
  <c r="H352" i="29" s="1"/>
  <c r="AF352" i="29"/>
  <c r="D352" i="29" s="1"/>
  <c r="BD352" i="29" s="1"/>
  <c r="F352" i="29" s="1"/>
  <c r="E352" i="29" s="1"/>
  <c r="BR350" i="29"/>
  <c r="BT350" i="29"/>
  <c r="F351" i="29"/>
  <c r="E351" i="29" s="1"/>
  <c r="BL351" i="29"/>
  <c r="BT351" i="29"/>
  <c r="BS351" i="29"/>
  <c r="AJ352" i="29"/>
  <c r="P352" i="29" s="1"/>
  <c r="AI352" i="29"/>
  <c r="M352" i="29" s="1"/>
  <c r="BG352" i="29" s="1"/>
  <c r="O352" i="29" s="1"/>
  <c r="N352" i="29" s="1"/>
  <c r="BJ352" i="29"/>
  <c r="X352" i="29" s="1"/>
  <c r="W352" i="29" s="1"/>
  <c r="BQ350" i="29"/>
  <c r="BR351" i="29"/>
  <c r="AM352" i="29"/>
  <c r="Y352" i="29" s="1"/>
  <c r="AK352" i="29"/>
  <c r="S352" i="29" s="1"/>
  <c r="AY353" i="29"/>
  <c r="AQ353" i="29"/>
  <c r="AC354" i="29"/>
  <c r="AX353" i="29"/>
  <c r="AP353" i="29"/>
  <c r="AW353" i="29"/>
  <c r="AO353" i="29"/>
  <c r="AV353" i="29"/>
  <c r="AN353" i="29"/>
  <c r="BC353" i="29"/>
  <c r="AU353" i="29"/>
  <c r="BA353" i="29"/>
  <c r="AS353" i="29"/>
  <c r="B353" i="29"/>
  <c r="AD353" i="29" s="1"/>
  <c r="AJ353" i="29" s="1"/>
  <c r="BB353" i="29"/>
  <c r="AZ353" i="29"/>
  <c r="AR353" i="29"/>
  <c r="C353" i="29"/>
  <c r="AE353" i="29" s="1"/>
  <c r="AT353" i="29"/>
  <c r="BG351" i="29"/>
  <c r="O351" i="29" s="1"/>
  <c r="N351" i="29" s="1"/>
  <c r="BS350" i="29"/>
  <c r="AH352" i="29"/>
  <c r="J352" i="29" s="1"/>
  <c r="BP351" i="29"/>
  <c r="BO943" i="29" l="1"/>
  <c r="BS944" i="29"/>
  <c r="BN943" i="29"/>
  <c r="AB350" i="29"/>
  <c r="BF945" i="29"/>
  <c r="L945" i="29" s="1"/>
  <c r="K945" i="29" s="1"/>
  <c r="BP945" i="29"/>
  <c r="BS943" i="29"/>
  <c r="BR944" i="29"/>
  <c r="BL943" i="29"/>
  <c r="Z943" i="29"/>
  <c r="AL945" i="29"/>
  <c r="V945" i="29" s="1"/>
  <c r="AM945" i="29"/>
  <c r="Y945" i="29" s="1"/>
  <c r="BD944" i="29"/>
  <c r="F944" i="29" s="1"/>
  <c r="E944" i="29" s="1"/>
  <c r="BN944" i="29"/>
  <c r="BP943" i="29"/>
  <c r="BQ944" i="29"/>
  <c r="AI945" i="29"/>
  <c r="M945" i="29" s="1"/>
  <c r="AG945" i="29"/>
  <c r="G945" i="29" s="1"/>
  <c r="BJ944" i="29"/>
  <c r="X944" i="29" s="1"/>
  <c r="W944" i="29" s="1"/>
  <c r="BT944" i="29"/>
  <c r="AN946" i="29"/>
  <c r="AV946" i="29"/>
  <c r="AO946" i="29"/>
  <c r="AW946" i="29"/>
  <c r="B946" i="29"/>
  <c r="AD946" i="29" s="1"/>
  <c r="AH946" i="29" s="1"/>
  <c r="J946" i="29" s="1"/>
  <c r="AP946" i="29"/>
  <c r="AX946" i="29"/>
  <c r="C946" i="29"/>
  <c r="AE946" i="29" s="1"/>
  <c r="AQ946" i="29"/>
  <c r="AY946" i="29"/>
  <c r="AR946" i="29"/>
  <c r="AZ946" i="29"/>
  <c r="AC947" i="29"/>
  <c r="AS946" i="29"/>
  <c r="BA946" i="29"/>
  <c r="AT946" i="29"/>
  <c r="BB946" i="29"/>
  <c r="BC946" i="29"/>
  <c r="AU946" i="29"/>
  <c r="BR943" i="29"/>
  <c r="AK945" i="29"/>
  <c r="S945" i="29" s="1"/>
  <c r="BF944" i="29"/>
  <c r="L944" i="29" s="1"/>
  <c r="K944" i="29" s="1"/>
  <c r="BP944" i="29"/>
  <c r="AF945" i="29"/>
  <c r="D945" i="29" s="1"/>
  <c r="AJ945" i="29"/>
  <c r="P945" i="29" s="1"/>
  <c r="BQ943" i="29"/>
  <c r="AB943" i="29" s="1"/>
  <c r="BO944" i="29"/>
  <c r="BL944" i="29"/>
  <c r="Z944" i="29"/>
  <c r="BN351" i="29"/>
  <c r="BN352" i="29"/>
  <c r="P353" i="29"/>
  <c r="AI353" i="29"/>
  <c r="M353" i="29" s="1"/>
  <c r="BQ352" i="29"/>
  <c r="BH352" i="29"/>
  <c r="R352" i="29" s="1"/>
  <c r="Q352" i="29" s="1"/>
  <c r="AH353" i="29"/>
  <c r="J353" i="29" s="1"/>
  <c r="BO352" i="29"/>
  <c r="AG353" i="29"/>
  <c r="G353" i="29" s="1"/>
  <c r="AF353" i="29"/>
  <c r="D353" i="29" s="1"/>
  <c r="BD353" i="29" s="1"/>
  <c r="F353" i="29" s="1"/>
  <c r="BT352" i="29"/>
  <c r="BK352" i="29"/>
  <c r="AA352" i="29" s="1"/>
  <c r="BU352" i="29" s="1"/>
  <c r="BI352" i="29"/>
  <c r="U352" i="29" s="1"/>
  <c r="T352" i="29" s="1"/>
  <c r="AK353" i="29"/>
  <c r="S353" i="29" s="1"/>
  <c r="BF352" i="29"/>
  <c r="L352" i="29" s="1"/>
  <c r="K352" i="29" s="1"/>
  <c r="AM353" i="29"/>
  <c r="Y353" i="29" s="1"/>
  <c r="BQ351" i="29"/>
  <c r="AB351" i="29" s="1"/>
  <c r="AL353" i="29"/>
  <c r="V353" i="29" s="1"/>
  <c r="AV354" i="29"/>
  <c r="AN354" i="29"/>
  <c r="BC354" i="29"/>
  <c r="AU354" i="29"/>
  <c r="BB354" i="29"/>
  <c r="AT354" i="29"/>
  <c r="C354" i="29"/>
  <c r="AE354" i="29" s="1"/>
  <c r="BA354" i="29"/>
  <c r="AS354" i="29"/>
  <c r="B354" i="29"/>
  <c r="AD354" i="29" s="1"/>
  <c r="AG354" i="29" s="1"/>
  <c r="AZ354" i="29"/>
  <c r="AR354" i="29"/>
  <c r="AC355" i="29"/>
  <c r="AX354" i="29"/>
  <c r="AP354" i="29"/>
  <c r="AO354" i="29"/>
  <c r="AY354" i="29"/>
  <c r="AQ354" i="29"/>
  <c r="AW354" i="29"/>
  <c r="BH353" i="29" l="1"/>
  <c r="R353" i="29" s="1"/>
  <c r="Q353" i="29" s="1"/>
  <c r="BF946" i="29"/>
  <c r="L946" i="29" s="1"/>
  <c r="K946" i="29" s="1"/>
  <c r="BP946" i="29"/>
  <c r="AJ946" i="29"/>
  <c r="P946" i="29" s="1"/>
  <c r="BJ945" i="29"/>
  <c r="X945" i="29" s="1"/>
  <c r="W945" i="29" s="1"/>
  <c r="BI945" i="29"/>
  <c r="U945" i="29" s="1"/>
  <c r="T945" i="29" s="1"/>
  <c r="BE945" i="29"/>
  <c r="I945" i="29" s="1"/>
  <c r="H945" i="29" s="1"/>
  <c r="BK945" i="29"/>
  <c r="AA945" i="29" s="1"/>
  <c r="BU945" i="29" s="1"/>
  <c r="AI946" i="29"/>
  <c r="M946" i="29" s="1"/>
  <c r="AG946" i="29"/>
  <c r="G946" i="29" s="1"/>
  <c r="BG945" i="29"/>
  <c r="O945" i="29" s="1"/>
  <c r="N945" i="29" s="1"/>
  <c r="AL946" i="29"/>
  <c r="V946" i="29" s="1"/>
  <c r="AK946" i="29"/>
  <c r="S946" i="29" s="1"/>
  <c r="AM946" i="29"/>
  <c r="Y946" i="29" s="1"/>
  <c r="AO947" i="29"/>
  <c r="AW947" i="29"/>
  <c r="B947" i="29"/>
  <c r="AD947" i="29" s="1"/>
  <c r="AH947" i="29" s="1"/>
  <c r="J947" i="29" s="1"/>
  <c r="AP947" i="29"/>
  <c r="AX947" i="29"/>
  <c r="C947" i="29"/>
  <c r="AE947" i="29" s="1"/>
  <c r="AQ947" i="29"/>
  <c r="AY947" i="29"/>
  <c r="AR947" i="29"/>
  <c r="AZ947" i="29"/>
  <c r="AC948" i="29"/>
  <c r="AS947" i="29"/>
  <c r="BA947" i="29"/>
  <c r="AT947" i="29"/>
  <c r="BB947" i="29"/>
  <c r="AU947" i="29"/>
  <c r="BC947" i="29"/>
  <c r="AV947" i="29"/>
  <c r="AN947" i="29"/>
  <c r="BH945" i="29"/>
  <c r="R945" i="29" s="1"/>
  <c r="Q945" i="29" s="1"/>
  <c r="AF946" i="29"/>
  <c r="D946" i="29" s="1"/>
  <c r="AB944" i="29"/>
  <c r="BD945" i="29"/>
  <c r="F945" i="29" s="1"/>
  <c r="E945" i="29" s="1"/>
  <c r="AF354" i="29"/>
  <c r="D354" i="29" s="1"/>
  <c r="BD354" i="29" s="1"/>
  <c r="F354" i="29" s="1"/>
  <c r="E354" i="29" s="1"/>
  <c r="AK354" i="29"/>
  <c r="S354" i="29" s="1"/>
  <c r="BI354" i="29" s="1"/>
  <c r="U354" i="29" s="1"/>
  <c r="T354" i="29" s="1"/>
  <c r="BP352" i="29"/>
  <c r="BF353" i="29"/>
  <c r="L353" i="29" s="1"/>
  <c r="K353" i="29" s="1"/>
  <c r="E353" i="29"/>
  <c r="BN353" i="29"/>
  <c r="G354" i="29"/>
  <c r="BE354" i="29" s="1"/>
  <c r="I354" i="29" s="1"/>
  <c r="H354" i="29" s="1"/>
  <c r="BR352" i="29"/>
  <c r="BA355" i="29"/>
  <c r="AS355" i="29"/>
  <c r="B355" i="29"/>
  <c r="AD355" i="29" s="1"/>
  <c r="AF355" i="29" s="1"/>
  <c r="AZ355" i="29"/>
  <c r="AR355" i="29"/>
  <c r="AY355" i="29"/>
  <c r="AQ355" i="29"/>
  <c r="AC356" i="29"/>
  <c r="AX355" i="29"/>
  <c r="AP355" i="29"/>
  <c r="AW355" i="29"/>
  <c r="AO355" i="29"/>
  <c r="BC355" i="29"/>
  <c r="AU355" i="29"/>
  <c r="BB355" i="29"/>
  <c r="AV355" i="29"/>
  <c r="AT355" i="29"/>
  <c r="C355" i="29"/>
  <c r="AE355" i="29" s="1"/>
  <c r="AN355" i="29"/>
  <c r="BK353" i="29"/>
  <c r="AA353" i="29" s="1"/>
  <c r="BU353" i="29" s="1"/>
  <c r="BJ353" i="29"/>
  <c r="X353" i="29" s="1"/>
  <c r="W353" i="29" s="1"/>
  <c r="AM354" i="29"/>
  <c r="Y354" i="29" s="1"/>
  <c r="BL352" i="29"/>
  <c r="Z352" i="29"/>
  <c r="AH354" i="29"/>
  <c r="J354" i="29" s="1"/>
  <c r="BG353" i="29"/>
  <c r="O353" i="29" s="1"/>
  <c r="N353" i="29" s="1"/>
  <c r="BE353" i="29"/>
  <c r="I353" i="29" s="1"/>
  <c r="H353" i="29" s="1"/>
  <c r="AJ354" i="29"/>
  <c r="P354" i="29" s="1"/>
  <c r="AI354" i="29"/>
  <c r="M354" i="29" s="1"/>
  <c r="BI353" i="29"/>
  <c r="U353" i="29" s="1"/>
  <c r="T353" i="29" s="1"/>
  <c r="AL354" i="29"/>
  <c r="V354" i="29" s="1"/>
  <c r="BS352" i="29"/>
  <c r="AB352" i="29" s="1"/>
  <c r="BS945" i="29" l="1"/>
  <c r="BR353" i="29"/>
  <c r="BR945" i="29"/>
  <c r="BQ945" i="29"/>
  <c r="BS353" i="29"/>
  <c r="BF947" i="29"/>
  <c r="L947" i="29" s="1"/>
  <c r="K947" i="29" s="1"/>
  <c r="BP947" i="29"/>
  <c r="BJ946" i="29"/>
  <c r="X946" i="29" s="1"/>
  <c r="W946" i="29" s="1"/>
  <c r="BE946" i="29"/>
  <c r="I946" i="29" s="1"/>
  <c r="H946" i="29" s="1"/>
  <c r="BD946" i="29"/>
  <c r="F946" i="29" s="1"/>
  <c r="E946" i="29" s="1"/>
  <c r="BN946" i="29"/>
  <c r="AM947" i="29"/>
  <c r="Y947" i="29" s="1"/>
  <c r="AJ947" i="29"/>
  <c r="P947" i="29" s="1"/>
  <c r="BG946" i="29"/>
  <c r="O946" i="29" s="1"/>
  <c r="N946" i="29" s="1"/>
  <c r="BT945" i="29"/>
  <c r="AL947" i="29"/>
  <c r="V947" i="29" s="1"/>
  <c r="AF947" i="29"/>
  <c r="D947" i="29" s="1"/>
  <c r="BN945" i="29"/>
  <c r="AI947" i="29"/>
  <c r="M947" i="29" s="1"/>
  <c r="AG947" i="29"/>
  <c r="G947" i="29" s="1"/>
  <c r="BH946" i="29"/>
  <c r="R946" i="29" s="1"/>
  <c r="Q946" i="29" s="1"/>
  <c r="AK947" i="29"/>
  <c r="S947" i="29" s="1"/>
  <c r="BK946" i="29"/>
  <c r="AA946" i="29" s="1"/>
  <c r="BL945" i="29"/>
  <c r="Z945" i="29"/>
  <c r="B948" i="29"/>
  <c r="AD948" i="29" s="1"/>
  <c r="AL948" i="29" s="1"/>
  <c r="V948" i="29" s="1"/>
  <c r="AP948" i="29"/>
  <c r="AX948" i="29"/>
  <c r="C948" i="29"/>
  <c r="AE948" i="29" s="1"/>
  <c r="AQ948" i="29"/>
  <c r="AY948" i="29"/>
  <c r="AR948" i="29"/>
  <c r="AZ948" i="29"/>
  <c r="AC949" i="29"/>
  <c r="AS948" i="29"/>
  <c r="BA948" i="29"/>
  <c r="AT948" i="29"/>
  <c r="BB948" i="29"/>
  <c r="AU948" i="29"/>
  <c r="BC948" i="29"/>
  <c r="AF948" i="29"/>
  <c r="D948" i="29" s="1"/>
  <c r="AN948" i="29"/>
  <c r="AV948" i="29"/>
  <c r="AO948" i="29"/>
  <c r="AW948" i="29"/>
  <c r="BI946" i="29"/>
  <c r="U946" i="29" s="1"/>
  <c r="T946" i="29" s="1"/>
  <c r="BO945" i="29"/>
  <c r="BO353" i="29"/>
  <c r="D355" i="29"/>
  <c r="BO354" i="29"/>
  <c r="BP353" i="29"/>
  <c r="AG355" i="29"/>
  <c r="G355" i="29" s="1"/>
  <c r="BE355" i="29" s="1"/>
  <c r="I355" i="29" s="1"/>
  <c r="H355" i="29" s="1"/>
  <c r="AK355" i="29"/>
  <c r="S355" i="29" s="1"/>
  <c r="BI355" i="29" s="1"/>
  <c r="U355" i="29" s="1"/>
  <c r="T355" i="29" s="1"/>
  <c r="AJ355" i="29"/>
  <c r="P355" i="29" s="1"/>
  <c r="BH355" i="29" s="1"/>
  <c r="R355" i="29" s="1"/>
  <c r="Q355" i="29" s="1"/>
  <c r="AM355" i="29"/>
  <c r="Y355" i="29" s="1"/>
  <c r="BK355" i="29" s="1"/>
  <c r="AA355" i="29" s="1"/>
  <c r="BF354" i="29"/>
  <c r="L354" i="29" s="1"/>
  <c r="K354" i="29" s="1"/>
  <c r="BH354" i="29"/>
  <c r="R354" i="29" s="1"/>
  <c r="Q354" i="29" s="1"/>
  <c r="BG354" i="29"/>
  <c r="O354" i="29" s="1"/>
  <c r="N354" i="29" s="1"/>
  <c r="Z353" i="29"/>
  <c r="BL353" i="29"/>
  <c r="BS354" i="29"/>
  <c r="BN354" i="29"/>
  <c r="AI355" i="29"/>
  <c r="M355" i="29" s="1"/>
  <c r="BD355" i="29"/>
  <c r="F355" i="29" s="1"/>
  <c r="E355" i="29" s="1"/>
  <c r="BJ354" i="29"/>
  <c r="X354" i="29" s="1"/>
  <c r="W354" i="29" s="1"/>
  <c r="AH355" i="29"/>
  <c r="J355" i="29" s="1"/>
  <c r="BK354" i="29"/>
  <c r="AA354" i="29" s="1"/>
  <c r="BU354" i="29" s="1"/>
  <c r="BQ353" i="29"/>
  <c r="BT353" i="29"/>
  <c r="AL355" i="29"/>
  <c r="V355" i="29" s="1"/>
  <c r="AC357" i="29"/>
  <c r="AX356" i="29"/>
  <c r="AP356" i="29"/>
  <c r="AW356" i="29"/>
  <c r="AO356" i="29"/>
  <c r="AV356" i="29"/>
  <c r="AN356" i="29"/>
  <c r="BC356" i="29"/>
  <c r="AU356" i="29"/>
  <c r="BB356" i="29"/>
  <c r="AT356" i="29"/>
  <c r="C356" i="29"/>
  <c r="AE356" i="29" s="1"/>
  <c r="AZ356" i="29"/>
  <c r="AR356" i="29"/>
  <c r="AY356" i="29"/>
  <c r="AS356" i="29"/>
  <c r="AQ356" i="29"/>
  <c r="B356" i="29"/>
  <c r="AD356" i="29" s="1"/>
  <c r="AJ356" i="29" s="1"/>
  <c r="BA356" i="29"/>
  <c r="BT354" i="29" l="1"/>
  <c r="BO946" i="29"/>
  <c r="BS946" i="29"/>
  <c r="P356" i="29"/>
  <c r="BP354" i="29"/>
  <c r="AB945" i="29"/>
  <c r="BJ948" i="29"/>
  <c r="X948" i="29" s="1"/>
  <c r="W948" i="29" s="1"/>
  <c r="BD948" i="29"/>
  <c r="F948" i="29" s="1"/>
  <c r="E948" i="29" s="1"/>
  <c r="AI948" i="29"/>
  <c r="M948" i="29" s="1"/>
  <c r="BL946" i="29"/>
  <c r="Z946" i="29"/>
  <c r="BD947" i="29"/>
  <c r="F947" i="29" s="1"/>
  <c r="E947" i="29" s="1"/>
  <c r="BU946" i="29"/>
  <c r="BJ947" i="29"/>
  <c r="X947" i="29" s="1"/>
  <c r="W947" i="29" s="1"/>
  <c r="BI947" i="29"/>
  <c r="U947" i="29" s="1"/>
  <c r="T947" i="29" s="1"/>
  <c r="C949" i="29"/>
  <c r="AE949" i="29" s="1"/>
  <c r="AQ949" i="29"/>
  <c r="AY949" i="29"/>
  <c r="AR949" i="29"/>
  <c r="AZ949" i="29"/>
  <c r="AC950" i="29"/>
  <c r="AS949" i="29"/>
  <c r="BA949" i="29"/>
  <c r="AT949" i="29"/>
  <c r="BB949" i="29"/>
  <c r="AU949" i="29"/>
  <c r="BC949" i="29"/>
  <c r="AN949" i="29"/>
  <c r="AV949" i="29"/>
  <c r="AO949" i="29"/>
  <c r="AW949" i="29"/>
  <c r="AP949" i="29"/>
  <c r="AX949" i="29"/>
  <c r="B949" i="29"/>
  <c r="AD949" i="29" s="1"/>
  <c r="AL949" i="29" s="1"/>
  <c r="V949" i="29" s="1"/>
  <c r="AG948" i="29"/>
  <c r="G948" i="29" s="1"/>
  <c r="AM948" i="29"/>
  <c r="Y948" i="29" s="1"/>
  <c r="BR946" i="29"/>
  <c r="BQ946" i="29"/>
  <c r="AB946" i="29" s="1"/>
  <c r="BT946" i="29"/>
  <c r="AK948" i="29"/>
  <c r="S948" i="29" s="1"/>
  <c r="AH948" i="29"/>
  <c r="J948" i="29" s="1"/>
  <c r="BE947" i="29"/>
  <c r="I947" i="29" s="1"/>
  <c r="H947" i="29" s="1"/>
  <c r="BH947" i="29"/>
  <c r="R947" i="29" s="1"/>
  <c r="Q947" i="29" s="1"/>
  <c r="BR947" i="29"/>
  <c r="AJ948" i="29"/>
  <c r="P948" i="29" s="1"/>
  <c r="BG947" i="29"/>
  <c r="O947" i="29" s="1"/>
  <c r="N947" i="29" s="1"/>
  <c r="BK947" i="29"/>
  <c r="AA947" i="29" s="1"/>
  <c r="BU947" i="29" s="1"/>
  <c r="BL355" i="29"/>
  <c r="BR355" i="29"/>
  <c r="Z355" i="29"/>
  <c r="BU355" i="29"/>
  <c r="BN355" i="29"/>
  <c r="AI356" i="29"/>
  <c r="M356" i="29" s="1"/>
  <c r="BG356" i="29" s="1"/>
  <c r="O356" i="29" s="1"/>
  <c r="N356" i="29" s="1"/>
  <c r="BH356" i="29"/>
  <c r="R356" i="29" s="1"/>
  <c r="Q356" i="29" s="1"/>
  <c r="BG355" i="29"/>
  <c r="O355" i="29" s="1"/>
  <c r="N355" i="29" s="1"/>
  <c r="AZ357" i="29"/>
  <c r="AY357" i="29"/>
  <c r="AC358" i="29"/>
  <c r="AX357" i="29"/>
  <c r="AW357" i="29"/>
  <c r="BB357" i="29"/>
  <c r="AU357" i="29"/>
  <c r="AT357" i="29"/>
  <c r="C357" i="29"/>
  <c r="AE357" i="29" s="1"/>
  <c r="AS357" i="29"/>
  <c r="B357" i="29"/>
  <c r="AD357" i="29" s="1"/>
  <c r="AG357" i="29" s="1"/>
  <c r="G357" i="29" s="1"/>
  <c r="AR357" i="29"/>
  <c r="AQ357" i="29"/>
  <c r="BA357" i="29"/>
  <c r="AO357" i="29"/>
  <c r="AV357" i="29"/>
  <c r="AP357" i="29"/>
  <c r="AN357" i="29"/>
  <c r="BC357" i="29"/>
  <c r="BF355" i="29"/>
  <c r="L355" i="29" s="1"/>
  <c r="K355" i="29" s="1"/>
  <c r="BR354" i="29"/>
  <c r="AB353" i="29"/>
  <c r="AL356" i="29"/>
  <c r="V356" i="29" s="1"/>
  <c r="AK356" i="29"/>
  <c r="S356" i="29" s="1"/>
  <c r="AG356" i="29"/>
  <c r="G356" i="29" s="1"/>
  <c r="BQ354" i="29"/>
  <c r="Z354" i="29"/>
  <c r="BL354" i="29"/>
  <c r="BJ355" i="29"/>
  <c r="X355" i="29" s="1"/>
  <c r="W355" i="29" s="1"/>
  <c r="AM356" i="29"/>
  <c r="Y356" i="29" s="1"/>
  <c r="AH356" i="29"/>
  <c r="J356" i="29" s="1"/>
  <c r="AF356" i="29"/>
  <c r="D356" i="29" s="1"/>
  <c r="BS355" i="29"/>
  <c r="BO355" i="29"/>
  <c r="BT948" i="29" l="1"/>
  <c r="BQ947" i="29"/>
  <c r="AH949" i="29"/>
  <c r="J949" i="29" s="1"/>
  <c r="AM949" i="29"/>
  <c r="Y949" i="29" s="1"/>
  <c r="BK949" i="29" s="1"/>
  <c r="AA949" i="29" s="1"/>
  <c r="BO947" i="29"/>
  <c r="AI949" i="29"/>
  <c r="M949" i="29" s="1"/>
  <c r="BG949" i="29" s="1"/>
  <c r="O949" i="29" s="1"/>
  <c r="BN947" i="29"/>
  <c r="AF949" i="29"/>
  <c r="D949" i="29" s="1"/>
  <c r="BD949" i="29" s="1"/>
  <c r="F949" i="29" s="1"/>
  <c r="E949" i="29" s="1"/>
  <c r="AK949" i="29"/>
  <c r="S949" i="29" s="1"/>
  <c r="BI949" i="29" s="1"/>
  <c r="U949" i="29" s="1"/>
  <c r="T949" i="29" s="1"/>
  <c r="BS947" i="29"/>
  <c r="BT947" i="29"/>
  <c r="BN948" i="29"/>
  <c r="BJ949" i="29"/>
  <c r="X949" i="29" s="1"/>
  <c r="W949" i="29" s="1"/>
  <c r="BT949" i="29"/>
  <c r="AB947" i="29"/>
  <c r="BI948" i="29"/>
  <c r="U948" i="29" s="1"/>
  <c r="T948" i="29" s="1"/>
  <c r="BG948" i="29"/>
  <c r="O948" i="29" s="1"/>
  <c r="N948" i="29" s="1"/>
  <c r="BK948" i="29"/>
  <c r="AA948" i="29" s="1"/>
  <c r="BU948" i="29" s="1"/>
  <c r="AG949" i="29"/>
  <c r="G949" i="29" s="1"/>
  <c r="AJ949" i="29"/>
  <c r="P949" i="29" s="1"/>
  <c r="BH948" i="29"/>
  <c r="R948" i="29" s="1"/>
  <c r="Q948" i="29" s="1"/>
  <c r="AR950" i="29"/>
  <c r="AZ950" i="29"/>
  <c r="AC951" i="29"/>
  <c r="AS950" i="29"/>
  <c r="BA950" i="29"/>
  <c r="AT950" i="29"/>
  <c r="BB950" i="29"/>
  <c r="AU950" i="29"/>
  <c r="BC950" i="29"/>
  <c r="AN950" i="29"/>
  <c r="AV950" i="29"/>
  <c r="AO950" i="29"/>
  <c r="AW950" i="29"/>
  <c r="B950" i="29"/>
  <c r="AD950" i="29" s="1"/>
  <c r="AM950" i="29" s="1"/>
  <c r="Y950" i="29" s="1"/>
  <c r="AP950" i="29"/>
  <c r="AX950" i="29"/>
  <c r="AQ950" i="29"/>
  <c r="AY950" i="29"/>
  <c r="C950" i="29"/>
  <c r="AE950" i="29" s="1"/>
  <c r="BE948" i="29"/>
  <c r="I948" i="29" s="1"/>
  <c r="H948" i="29" s="1"/>
  <c r="BF949" i="29"/>
  <c r="L949" i="29" s="1"/>
  <c r="K949" i="29" s="1"/>
  <c r="Z947" i="29"/>
  <c r="BL947" i="29"/>
  <c r="BF948" i="29"/>
  <c r="L948" i="29" s="1"/>
  <c r="K948" i="29" s="1"/>
  <c r="BR356" i="29"/>
  <c r="AI357" i="29"/>
  <c r="BP355" i="29"/>
  <c r="BQ356" i="29"/>
  <c r="AB354" i="29"/>
  <c r="AL357" i="29"/>
  <c r="V357" i="29" s="1"/>
  <c r="BJ357" i="29" s="1"/>
  <c r="X357" i="29" s="1"/>
  <c r="BT355" i="29"/>
  <c r="AH357" i="29"/>
  <c r="J357" i="29" s="1"/>
  <c r="BF357" i="29" s="1"/>
  <c r="L357" i="29" s="1"/>
  <c r="K357" i="29" s="1"/>
  <c r="BK356" i="29"/>
  <c r="AA356" i="29" s="1"/>
  <c r="BU356" i="29" s="1"/>
  <c r="BE357" i="29"/>
  <c r="I357" i="29" s="1"/>
  <c r="H357" i="29" s="1"/>
  <c r="AW358" i="29"/>
  <c r="AO358" i="29"/>
  <c r="AV358" i="29"/>
  <c r="AN358" i="29"/>
  <c r="BC358" i="29"/>
  <c r="AU358" i="29"/>
  <c r="BB358" i="29"/>
  <c r="AT358" i="29"/>
  <c r="C358" i="29"/>
  <c r="AE358" i="29" s="1"/>
  <c r="BA358" i="29"/>
  <c r="AS358" i="29"/>
  <c r="B358" i="29"/>
  <c r="AD358" i="29" s="1"/>
  <c r="AK358" i="29" s="1"/>
  <c r="AY358" i="29"/>
  <c r="AQ358" i="29"/>
  <c r="AC359" i="29"/>
  <c r="AZ358" i="29"/>
  <c r="AX358" i="29"/>
  <c r="AR358" i="29"/>
  <c r="AP358" i="29"/>
  <c r="BF356" i="29"/>
  <c r="L356" i="29" s="1"/>
  <c r="K356" i="29" s="1"/>
  <c r="BI356" i="29"/>
  <c r="U356" i="29" s="1"/>
  <c r="T356" i="29" s="1"/>
  <c r="AM357" i="29"/>
  <c r="Y357" i="29" s="1"/>
  <c r="BK357" i="29" s="1"/>
  <c r="AA357" i="29" s="1"/>
  <c r="BQ355" i="29"/>
  <c r="AB355" i="29" s="1"/>
  <c r="M357" i="29"/>
  <c r="AF357" i="29"/>
  <c r="D357" i="29" s="1"/>
  <c r="BE356" i="29"/>
  <c r="I356" i="29" s="1"/>
  <c r="H356" i="29" s="1"/>
  <c r="BJ356" i="29"/>
  <c r="X356" i="29" s="1"/>
  <c r="W356" i="29" s="1"/>
  <c r="AK357" i="29"/>
  <c r="S357" i="29" s="1"/>
  <c r="BD356" i="29"/>
  <c r="F356" i="29" s="1"/>
  <c r="E356" i="29" s="1"/>
  <c r="AJ357" i="29"/>
  <c r="P357" i="29" s="1"/>
  <c r="BU949" i="29" l="1"/>
  <c r="N949" i="29"/>
  <c r="BQ949" i="29"/>
  <c r="BS948" i="29"/>
  <c r="AI950" i="29"/>
  <c r="M950" i="29" s="1"/>
  <c r="BG950" i="29" s="1"/>
  <c r="O950" i="29" s="1"/>
  <c r="N950" i="29" s="1"/>
  <c r="BN949" i="29"/>
  <c r="AH950" i="29"/>
  <c r="J950" i="29" s="1"/>
  <c r="BF950" i="29" s="1"/>
  <c r="L950" i="29" s="1"/>
  <c r="K950" i="29" s="1"/>
  <c r="BK950" i="29"/>
  <c r="AA950" i="29" s="1"/>
  <c r="BU950" i="29" s="1"/>
  <c r="AG950" i="29"/>
  <c r="G950" i="29" s="1"/>
  <c r="AJ950" i="29"/>
  <c r="P950" i="29" s="1"/>
  <c r="BQ948" i="29"/>
  <c r="AL950" i="29"/>
  <c r="V950" i="29" s="1"/>
  <c r="BR948" i="29"/>
  <c r="BP949" i="29"/>
  <c r="AF950" i="29"/>
  <c r="D950" i="29" s="1"/>
  <c r="BH949" i="29"/>
  <c r="R949" i="29" s="1"/>
  <c r="Q949" i="29" s="1"/>
  <c r="BL949" i="29"/>
  <c r="Z949" i="29"/>
  <c r="AK950" i="29"/>
  <c r="S950" i="29" s="1"/>
  <c r="BE949" i="29"/>
  <c r="I949" i="29" s="1"/>
  <c r="H949" i="29" s="1"/>
  <c r="BO948" i="29"/>
  <c r="AB948" i="29" s="1"/>
  <c r="AS951" i="29"/>
  <c r="BA951" i="29"/>
  <c r="AN951" i="29"/>
  <c r="AV951" i="29"/>
  <c r="AO951" i="29"/>
  <c r="AW951" i="29"/>
  <c r="B951" i="29"/>
  <c r="AD951" i="29" s="1"/>
  <c r="AH951" i="29" s="1"/>
  <c r="J951" i="29" s="1"/>
  <c r="AP951" i="29"/>
  <c r="AX951" i="29"/>
  <c r="C951" i="29"/>
  <c r="AE951" i="29" s="1"/>
  <c r="AQ951" i="29"/>
  <c r="AY951" i="29"/>
  <c r="AT951" i="29"/>
  <c r="AU951" i="29"/>
  <c r="AZ951" i="29"/>
  <c r="BB951" i="29"/>
  <c r="BC951" i="29"/>
  <c r="AC952" i="29"/>
  <c r="AR951" i="29"/>
  <c r="BP948" i="29"/>
  <c r="Z948" i="29"/>
  <c r="BL948" i="29"/>
  <c r="BS949" i="29"/>
  <c r="BO356" i="29"/>
  <c r="AI358" i="29"/>
  <c r="M358" i="29" s="1"/>
  <c r="AG358" i="29"/>
  <c r="G358" i="29" s="1"/>
  <c r="BS356" i="29"/>
  <c r="W357" i="29"/>
  <c r="BT357" i="29"/>
  <c r="AJ358" i="29"/>
  <c r="P358" i="29" s="1"/>
  <c r="AM358" i="29"/>
  <c r="Y358" i="29" s="1"/>
  <c r="BK358" i="29" s="1"/>
  <c r="AA358" i="29" s="1"/>
  <c r="Z358" i="29" s="1"/>
  <c r="BP356" i="29"/>
  <c r="AL358" i="29"/>
  <c r="V358" i="29" s="1"/>
  <c r="BJ358" i="29" s="1"/>
  <c r="X358" i="29" s="1"/>
  <c r="W358" i="29" s="1"/>
  <c r="BO357" i="29"/>
  <c r="BI357" i="29"/>
  <c r="U357" i="29" s="1"/>
  <c r="T357" i="29" s="1"/>
  <c r="BT356" i="29"/>
  <c r="BP357" i="29"/>
  <c r="BU357" i="29"/>
  <c r="Z357" i="29"/>
  <c r="BB359" i="29"/>
  <c r="AT359" i="29"/>
  <c r="C359" i="29"/>
  <c r="AE359" i="29" s="1"/>
  <c r="BA359" i="29"/>
  <c r="AS359" i="29"/>
  <c r="B359" i="29"/>
  <c r="AD359" i="29" s="1"/>
  <c r="AG359" i="29" s="1"/>
  <c r="AZ359" i="29"/>
  <c r="AR359" i="29"/>
  <c r="AY359" i="29"/>
  <c r="AQ359" i="29"/>
  <c r="AC360" i="29"/>
  <c r="AX359" i="29"/>
  <c r="AP359" i="29"/>
  <c r="AV359" i="29"/>
  <c r="AN359" i="29"/>
  <c r="BC359" i="29"/>
  <c r="AU359" i="29"/>
  <c r="AW359" i="29"/>
  <c r="AO359" i="29"/>
  <c r="BH357" i="29"/>
  <c r="R357" i="29" s="1"/>
  <c r="Q357" i="29" s="1"/>
  <c r="BD357" i="29"/>
  <c r="F357" i="29" s="1"/>
  <c r="E357" i="29" s="1"/>
  <c r="AF358" i="29"/>
  <c r="D358" i="29" s="1"/>
  <c r="BN356" i="29"/>
  <c r="BG357" i="29"/>
  <c r="O357" i="29" s="1"/>
  <c r="N357" i="29" s="1"/>
  <c r="AH358" i="29"/>
  <c r="J358" i="29" s="1"/>
  <c r="BL356" i="29"/>
  <c r="Z356" i="29"/>
  <c r="S358" i="29"/>
  <c r="G359" i="29" l="1"/>
  <c r="BE359" i="29" s="1"/>
  <c r="I359" i="29" s="1"/>
  <c r="H359" i="29" s="1"/>
  <c r="BF951" i="29"/>
  <c r="L951" i="29" s="1"/>
  <c r="K951" i="29" s="1"/>
  <c r="BP951" i="29"/>
  <c r="AK951" i="29"/>
  <c r="S951" i="29" s="1"/>
  <c r="AM951" i="29"/>
  <c r="Y951" i="29" s="1"/>
  <c r="BQ950" i="29"/>
  <c r="AI951" i="29"/>
  <c r="M951" i="29" s="1"/>
  <c r="AG951" i="29"/>
  <c r="G951" i="29" s="1"/>
  <c r="BR949" i="29"/>
  <c r="BO949" i="29"/>
  <c r="BH950" i="29"/>
  <c r="R950" i="29" s="1"/>
  <c r="Q950" i="29" s="1"/>
  <c r="BR950" i="29"/>
  <c r="AL951" i="29"/>
  <c r="V951" i="29" s="1"/>
  <c r="AJ951" i="29"/>
  <c r="P951" i="29" s="1"/>
  <c r="BD950" i="29"/>
  <c r="F950" i="29" s="1"/>
  <c r="E950" i="29" s="1"/>
  <c r="BE950" i="29"/>
  <c r="I950" i="29" s="1"/>
  <c r="H950" i="29" s="1"/>
  <c r="AF951" i="29"/>
  <c r="D951" i="29" s="1"/>
  <c r="BI950" i="29"/>
  <c r="U950" i="29" s="1"/>
  <c r="T950" i="29" s="1"/>
  <c r="BS950" i="29"/>
  <c r="BJ950" i="29"/>
  <c r="X950" i="29" s="1"/>
  <c r="W950" i="29" s="1"/>
  <c r="AT952" i="29"/>
  <c r="BB952" i="29"/>
  <c r="AO952" i="29"/>
  <c r="AW952" i="29"/>
  <c r="B952" i="29"/>
  <c r="AD952" i="29" s="1"/>
  <c r="AM952" i="29" s="1"/>
  <c r="Y952" i="29" s="1"/>
  <c r="AP952" i="29"/>
  <c r="AX952" i="29"/>
  <c r="C952" i="29"/>
  <c r="AE952" i="29" s="1"/>
  <c r="AQ952" i="29"/>
  <c r="AY952" i="29"/>
  <c r="AR952" i="29"/>
  <c r="AZ952" i="29"/>
  <c r="AC953" i="29"/>
  <c r="AN952" i="29"/>
  <c r="AS952" i="29"/>
  <c r="AU952" i="29"/>
  <c r="AV952" i="29"/>
  <c r="BA952" i="29"/>
  <c r="BC952" i="29"/>
  <c r="BP950" i="29"/>
  <c r="Z950" i="29"/>
  <c r="AB356" i="29"/>
  <c r="BU358" i="29"/>
  <c r="BQ357" i="29"/>
  <c r="BR357" i="29"/>
  <c r="BT358" i="29"/>
  <c r="BS357" i="29"/>
  <c r="BF358" i="29"/>
  <c r="L358" i="29" s="1"/>
  <c r="K358" i="29" s="1"/>
  <c r="AM359" i="29"/>
  <c r="Y359" i="29" s="1"/>
  <c r="AK359" i="29"/>
  <c r="S359" i="29" s="1"/>
  <c r="BL357" i="29"/>
  <c r="BE358" i="29"/>
  <c r="I358" i="29" s="1"/>
  <c r="H358" i="29" s="1"/>
  <c r="AI359" i="29"/>
  <c r="M359" i="29" s="1"/>
  <c r="AY360" i="29"/>
  <c r="AQ360" i="29"/>
  <c r="AC361" i="29"/>
  <c r="AX360" i="29"/>
  <c r="AP360" i="29"/>
  <c r="AW360" i="29"/>
  <c r="AO360" i="29"/>
  <c r="AV360" i="29"/>
  <c r="AN360" i="29"/>
  <c r="BC360" i="29"/>
  <c r="AU360" i="29"/>
  <c r="BA360" i="29"/>
  <c r="AS360" i="29"/>
  <c r="B360" i="29"/>
  <c r="AD360" i="29" s="1"/>
  <c r="AL360" i="29" s="1"/>
  <c r="AZ360" i="29"/>
  <c r="AT360" i="29"/>
  <c r="AR360" i="29"/>
  <c r="C360" i="29"/>
  <c r="AE360" i="29" s="1"/>
  <c r="BB360" i="29"/>
  <c r="AL359" i="29"/>
  <c r="V359" i="29" s="1"/>
  <c r="BD358" i="29"/>
  <c r="AH359" i="29"/>
  <c r="J359" i="29" s="1"/>
  <c r="BH358" i="29"/>
  <c r="R358" i="29" s="1"/>
  <c r="Q358" i="29" s="1"/>
  <c r="BI358" i="29"/>
  <c r="U358" i="29" s="1"/>
  <c r="T358" i="29" s="1"/>
  <c r="BS358" i="29"/>
  <c r="AF359" i="29"/>
  <c r="D359" i="29" s="1"/>
  <c r="BG358" i="29"/>
  <c r="O358" i="29" s="1"/>
  <c r="N358" i="29" s="1"/>
  <c r="BN357" i="29"/>
  <c r="AJ359" i="29"/>
  <c r="P359" i="29" s="1"/>
  <c r="BN950" i="29" l="1"/>
  <c r="BR358" i="29"/>
  <c r="AB357" i="29"/>
  <c r="BO359" i="29"/>
  <c r="BT950" i="29"/>
  <c r="BL950" i="29"/>
  <c r="BK952" i="29"/>
  <c r="AA952" i="29" s="1"/>
  <c r="BU952" i="29" s="1"/>
  <c r="AF952" i="29"/>
  <c r="D952" i="29" s="1"/>
  <c r="B953" i="29"/>
  <c r="AD953" i="29" s="1"/>
  <c r="AI953" i="29" s="1"/>
  <c r="M953" i="29" s="1"/>
  <c r="AP953" i="29"/>
  <c r="AX953" i="29"/>
  <c r="C953" i="29"/>
  <c r="AE953" i="29" s="1"/>
  <c r="AQ953" i="29"/>
  <c r="AY953" i="29"/>
  <c r="AR953" i="29"/>
  <c r="AZ953" i="29"/>
  <c r="AC954" i="29"/>
  <c r="AS953" i="29"/>
  <c r="BA953" i="29"/>
  <c r="BC953" i="29"/>
  <c r="AN953" i="29"/>
  <c r="AO953" i="29"/>
  <c r="AT953" i="29"/>
  <c r="AU953" i="29"/>
  <c r="AV953" i="29"/>
  <c r="AW953" i="29"/>
  <c r="BB953" i="29"/>
  <c r="BE951" i="29"/>
  <c r="I951" i="29" s="1"/>
  <c r="H951" i="29" s="1"/>
  <c r="AH952" i="29"/>
  <c r="J952" i="29" s="1"/>
  <c r="BG951" i="29"/>
  <c r="O951" i="29" s="1"/>
  <c r="N951" i="29" s="1"/>
  <c r="BH951" i="29"/>
  <c r="R951" i="29" s="1"/>
  <c r="Q951" i="29" s="1"/>
  <c r="BJ951" i="29"/>
  <c r="X951" i="29" s="1"/>
  <c r="W951" i="29" s="1"/>
  <c r="BK951" i="29"/>
  <c r="AA951" i="29" s="1"/>
  <c r="BI951" i="29"/>
  <c r="U951" i="29" s="1"/>
  <c r="T951" i="29" s="1"/>
  <c r="BS951" i="29"/>
  <c r="AL952" i="29"/>
  <c r="V952" i="29" s="1"/>
  <c r="AJ952" i="29"/>
  <c r="P952" i="29" s="1"/>
  <c r="AI952" i="29"/>
  <c r="M952" i="29" s="1"/>
  <c r="AG952" i="29"/>
  <c r="G952" i="29" s="1"/>
  <c r="BD951" i="29"/>
  <c r="F951" i="29" s="1"/>
  <c r="E951" i="29" s="1"/>
  <c r="AK952" i="29"/>
  <c r="S952" i="29" s="1"/>
  <c r="BO950" i="29"/>
  <c r="AB950" i="29" s="1"/>
  <c r="AB949" i="29"/>
  <c r="V360" i="29"/>
  <c r="BJ360" i="29" s="1"/>
  <c r="X360" i="29" s="1"/>
  <c r="W360" i="29" s="1"/>
  <c r="BQ358" i="29"/>
  <c r="AH360" i="29"/>
  <c r="J360" i="29" s="1"/>
  <c r="BJ359" i="29"/>
  <c r="X359" i="29" s="1"/>
  <c r="W359" i="29" s="1"/>
  <c r="AV361" i="29"/>
  <c r="AN361" i="29"/>
  <c r="BC361" i="29"/>
  <c r="AU361" i="29"/>
  <c r="BB361" i="29"/>
  <c r="AT361" i="29"/>
  <c r="C361" i="29"/>
  <c r="AE361" i="29" s="1"/>
  <c r="BA361" i="29"/>
  <c r="AS361" i="29"/>
  <c r="B361" i="29"/>
  <c r="AD361" i="29" s="1"/>
  <c r="AL361" i="29" s="1"/>
  <c r="AZ361" i="29"/>
  <c r="AR361" i="29"/>
  <c r="AC362" i="29"/>
  <c r="AX361" i="29"/>
  <c r="AP361" i="29"/>
  <c r="AY361" i="29"/>
  <c r="AW361" i="29"/>
  <c r="AO361" i="29"/>
  <c r="AQ361" i="29"/>
  <c r="AF360" i="29"/>
  <c r="D360" i="29" s="1"/>
  <c r="BD359" i="29"/>
  <c r="F359" i="29" s="1"/>
  <c r="E359" i="29" s="1"/>
  <c r="BI359" i="29"/>
  <c r="U359" i="29" s="1"/>
  <c r="T359" i="29" s="1"/>
  <c r="AJ360" i="29"/>
  <c r="P360" i="29" s="1"/>
  <c r="AK360" i="29"/>
  <c r="S360" i="29" s="1"/>
  <c r="AI360" i="29"/>
  <c r="M360" i="29" s="1"/>
  <c r="BK359" i="29"/>
  <c r="AA359" i="29" s="1"/>
  <c r="AG360" i="29"/>
  <c r="G360" i="29" s="1"/>
  <c r="BG359" i="29"/>
  <c r="O359" i="29" s="1"/>
  <c r="N359" i="29" s="1"/>
  <c r="BP358" i="29"/>
  <c r="BF359" i="29"/>
  <c r="L359" i="29" s="1"/>
  <c r="K359" i="29" s="1"/>
  <c r="BP359" i="29"/>
  <c r="F358" i="29"/>
  <c r="BL358" i="29"/>
  <c r="BH359" i="29"/>
  <c r="R359" i="29" s="1"/>
  <c r="Q359" i="29" s="1"/>
  <c r="AM360" i="29"/>
  <c r="Y360" i="29" s="1"/>
  <c r="BO358" i="29"/>
  <c r="BQ951" i="29" l="1"/>
  <c r="BN951" i="29"/>
  <c r="AJ953" i="29"/>
  <c r="P953" i="29" s="1"/>
  <c r="V361" i="29"/>
  <c r="AK953" i="29"/>
  <c r="S953" i="29" s="1"/>
  <c r="BI953" i="29" s="1"/>
  <c r="U953" i="29" s="1"/>
  <c r="T953" i="29" s="1"/>
  <c r="BQ359" i="29"/>
  <c r="BN359" i="29"/>
  <c r="BG953" i="29"/>
  <c r="O953" i="29" s="1"/>
  <c r="N953" i="29" s="1"/>
  <c r="BE952" i="29"/>
  <c r="I952" i="29" s="1"/>
  <c r="H952" i="29" s="1"/>
  <c r="C954" i="29"/>
  <c r="AE954" i="29" s="1"/>
  <c r="AQ954" i="29"/>
  <c r="AY954" i="29"/>
  <c r="AS954" i="29"/>
  <c r="BA954" i="29"/>
  <c r="AT954" i="29"/>
  <c r="BB954" i="29"/>
  <c r="AW954" i="29"/>
  <c r="AC955" i="29"/>
  <c r="AX954" i="29"/>
  <c r="AN954" i="29"/>
  <c r="AZ954" i="29"/>
  <c r="B954" i="29"/>
  <c r="AD954" i="29" s="1"/>
  <c r="AJ954" i="29" s="1"/>
  <c r="P954" i="29" s="1"/>
  <c r="AO954" i="29"/>
  <c r="BC954" i="29"/>
  <c r="AP954" i="29"/>
  <c r="AR954" i="29"/>
  <c r="AU954" i="29"/>
  <c r="AV954" i="29"/>
  <c r="BG952" i="29"/>
  <c r="O952" i="29" s="1"/>
  <c r="N952" i="29" s="1"/>
  <c r="BQ952" i="29"/>
  <c r="BT951" i="29"/>
  <c r="BH952" i="29"/>
  <c r="R952" i="29" s="1"/>
  <c r="Q952" i="29" s="1"/>
  <c r="BJ952" i="29"/>
  <c r="X952" i="29" s="1"/>
  <c r="W952" i="29" s="1"/>
  <c r="BT952" i="29"/>
  <c r="BR951" i="29"/>
  <c r="AL953" i="29"/>
  <c r="V953" i="29" s="1"/>
  <c r="AH953" i="29"/>
  <c r="J953" i="29" s="1"/>
  <c r="BH953" i="29"/>
  <c r="R953" i="29" s="1"/>
  <c r="Q953" i="29" s="1"/>
  <c r="BI952" i="29"/>
  <c r="U952" i="29" s="1"/>
  <c r="T952" i="29" s="1"/>
  <c r="AG953" i="29"/>
  <c r="G953" i="29" s="1"/>
  <c r="AM953" i="29"/>
  <c r="Y953" i="29" s="1"/>
  <c r="BD952" i="29"/>
  <c r="F952" i="29" s="1"/>
  <c r="E952" i="29" s="1"/>
  <c r="BF952" i="29"/>
  <c r="L952" i="29" s="1"/>
  <c r="K952" i="29" s="1"/>
  <c r="BP952" i="29"/>
  <c r="AB951" i="29"/>
  <c r="BL951" i="29"/>
  <c r="Z951" i="29"/>
  <c r="BU951" i="29"/>
  <c r="BO951" i="29"/>
  <c r="AF953" i="29"/>
  <c r="D953" i="29" s="1"/>
  <c r="Z952" i="29"/>
  <c r="AM361" i="29"/>
  <c r="Y361" i="29" s="1"/>
  <c r="BK361" i="29" s="1"/>
  <c r="AA361" i="29" s="1"/>
  <c r="BU361" i="29" s="1"/>
  <c r="BT360" i="29"/>
  <c r="AG361" i="29"/>
  <c r="G361" i="29" s="1"/>
  <c r="BE361" i="29" s="1"/>
  <c r="I361" i="29" s="1"/>
  <c r="H361" i="29" s="1"/>
  <c r="BS359" i="29"/>
  <c r="AK361" i="29"/>
  <c r="S361" i="29" s="1"/>
  <c r="AH361" i="29"/>
  <c r="J361" i="29" s="1"/>
  <c r="BF361" i="29" s="1"/>
  <c r="L361" i="29" s="1"/>
  <c r="K361" i="29" s="1"/>
  <c r="AF361" i="29"/>
  <c r="D361" i="29" s="1"/>
  <c r="BD361" i="29" s="1"/>
  <c r="F361" i="29" s="1"/>
  <c r="E361" i="29" s="1"/>
  <c r="Z359" i="29"/>
  <c r="BL359" i="29"/>
  <c r="BJ361" i="29"/>
  <c r="X361" i="29" s="1"/>
  <c r="W361" i="29" s="1"/>
  <c r="BG360" i="29"/>
  <c r="O360" i="29" s="1"/>
  <c r="N360" i="29" s="1"/>
  <c r="BH360" i="29"/>
  <c r="R360" i="29" s="1"/>
  <c r="Q360" i="29" s="1"/>
  <c r="BI360" i="29"/>
  <c r="U360" i="29" s="1"/>
  <c r="T360" i="29" s="1"/>
  <c r="BK360" i="29"/>
  <c r="AA360" i="29" s="1"/>
  <c r="BU360" i="29" s="1"/>
  <c r="BR359" i="29"/>
  <c r="AI361" i="29"/>
  <c r="M361" i="29" s="1"/>
  <c r="BT359" i="29"/>
  <c r="BD360" i="29"/>
  <c r="F360" i="29" s="1"/>
  <c r="E360" i="29" s="1"/>
  <c r="BA362" i="29"/>
  <c r="AS362" i="29"/>
  <c r="B362" i="29"/>
  <c r="AD362" i="29" s="1"/>
  <c r="AJ362" i="29" s="1"/>
  <c r="P362" i="29" s="1"/>
  <c r="AZ362" i="29"/>
  <c r="AR362" i="29"/>
  <c r="AY362" i="29"/>
  <c r="AQ362" i="29"/>
  <c r="AC363" i="29"/>
  <c r="AX362" i="29"/>
  <c r="AP362" i="29"/>
  <c r="AW362" i="29"/>
  <c r="AO362" i="29"/>
  <c r="BC362" i="29"/>
  <c r="AU362" i="29"/>
  <c r="AT362" i="29"/>
  <c r="AN362" i="29"/>
  <c r="C362" i="29"/>
  <c r="AE362" i="29" s="1"/>
  <c r="BB362" i="29"/>
  <c r="AV362" i="29"/>
  <c r="E358" i="29"/>
  <c r="BN358" i="29"/>
  <c r="AB358" i="29" s="1"/>
  <c r="BE360" i="29"/>
  <c r="I360" i="29" s="1"/>
  <c r="H360" i="29" s="1"/>
  <c r="BI361" i="29"/>
  <c r="U361" i="29" s="1"/>
  <c r="T361" i="29" s="1"/>
  <c r="BU359" i="29"/>
  <c r="AJ361" i="29"/>
  <c r="P361" i="29" s="1"/>
  <c r="BF360" i="29"/>
  <c r="L360" i="29" s="1"/>
  <c r="K360" i="29" s="1"/>
  <c r="BL952" i="29" l="1"/>
  <c r="BQ953" i="29"/>
  <c r="BR953" i="29"/>
  <c r="BS952" i="29"/>
  <c r="BH954" i="29"/>
  <c r="R954" i="29" s="1"/>
  <c r="Q954" i="29" s="1"/>
  <c r="AI954" i="29"/>
  <c r="M954" i="29" s="1"/>
  <c r="BR952" i="29"/>
  <c r="AG954" i="29"/>
  <c r="G954" i="29" s="1"/>
  <c r="AL954" i="29"/>
  <c r="V954" i="29" s="1"/>
  <c r="BS953" i="29"/>
  <c r="AF954" i="29"/>
  <c r="D954" i="29" s="1"/>
  <c r="AM954" i="29"/>
  <c r="Y954" i="29" s="1"/>
  <c r="BO952" i="29"/>
  <c r="BD953" i="29"/>
  <c r="F953" i="29" s="1"/>
  <c r="E953" i="29" s="1"/>
  <c r="BF953" i="29"/>
  <c r="L953" i="29" s="1"/>
  <c r="K953" i="29" s="1"/>
  <c r="AR955" i="29"/>
  <c r="AZ955" i="29"/>
  <c r="AC956" i="29"/>
  <c r="AT955" i="29"/>
  <c r="BB955" i="29"/>
  <c r="AU955" i="29"/>
  <c r="BC955" i="29"/>
  <c r="C955" i="29"/>
  <c r="AE955" i="29" s="1"/>
  <c r="AP955" i="29"/>
  <c r="AQ955" i="29"/>
  <c r="AS955" i="29"/>
  <c r="AV955" i="29"/>
  <c r="AW955" i="29"/>
  <c r="AX955" i="29"/>
  <c r="AN955" i="29"/>
  <c r="AY955" i="29"/>
  <c r="BA955" i="29"/>
  <c r="B955" i="29"/>
  <c r="AD955" i="29" s="1"/>
  <c r="AI955" i="29" s="1"/>
  <c r="M955" i="29" s="1"/>
  <c r="AO955" i="29"/>
  <c r="AK954" i="29"/>
  <c r="S954" i="29" s="1"/>
  <c r="BN952" i="29"/>
  <c r="BJ953" i="29"/>
  <c r="X953" i="29" s="1"/>
  <c r="W953" i="29" s="1"/>
  <c r="BE953" i="29"/>
  <c r="I953" i="29" s="1"/>
  <c r="H953" i="29" s="1"/>
  <c r="AH954" i="29"/>
  <c r="J954" i="29" s="1"/>
  <c r="BK953" i="29"/>
  <c r="AA953" i="29" s="1"/>
  <c r="BU953" i="29" s="1"/>
  <c r="AB359" i="29"/>
  <c r="BP360" i="29"/>
  <c r="AI362" i="29"/>
  <c r="M362" i="29" s="1"/>
  <c r="BG362" i="29" s="1"/>
  <c r="O362" i="29" s="1"/>
  <c r="N362" i="29" s="1"/>
  <c r="BN361" i="29"/>
  <c r="BO361" i="29"/>
  <c r="BR360" i="29"/>
  <c r="BS361" i="29"/>
  <c r="AF362" i="29"/>
  <c r="D362" i="29" s="1"/>
  <c r="BD362" i="29" s="1"/>
  <c r="F362" i="29" s="1"/>
  <c r="E362" i="29" s="1"/>
  <c r="AK362" i="29"/>
  <c r="S362" i="29" s="1"/>
  <c r="BI362" i="29" s="1"/>
  <c r="U362" i="29" s="1"/>
  <c r="T362" i="29" s="1"/>
  <c r="AM362" i="29"/>
  <c r="Y362" i="29" s="1"/>
  <c r="BK362" i="29" s="1"/>
  <c r="AA362" i="29" s="1"/>
  <c r="Z362" i="29" s="1"/>
  <c r="AG362" i="29"/>
  <c r="G362" i="29" s="1"/>
  <c r="BE362" i="29" s="1"/>
  <c r="I362" i="29" s="1"/>
  <c r="H362" i="29" s="1"/>
  <c r="BT361" i="29"/>
  <c r="BS360" i="29"/>
  <c r="BH362" i="29"/>
  <c r="R362" i="29" s="1"/>
  <c r="Q362" i="29" s="1"/>
  <c r="BG361" i="29"/>
  <c r="O361" i="29" s="1"/>
  <c r="N361" i="29" s="1"/>
  <c r="Z361" i="29"/>
  <c r="BL361" i="29"/>
  <c r="BQ360" i="29"/>
  <c r="BP361" i="29"/>
  <c r="BH361" i="29"/>
  <c r="R361" i="29" s="1"/>
  <c r="Q361" i="29" s="1"/>
  <c r="AL362" i="29"/>
  <c r="V362" i="29" s="1"/>
  <c r="BL360" i="29"/>
  <c r="Z360" i="29"/>
  <c r="AH362" i="29"/>
  <c r="J362" i="29" s="1"/>
  <c r="BO360" i="29"/>
  <c r="AC364" i="29"/>
  <c r="AX363" i="29"/>
  <c r="AP363" i="29"/>
  <c r="AW363" i="29"/>
  <c r="AO363" i="29"/>
  <c r="AV363" i="29"/>
  <c r="AN363" i="29"/>
  <c r="BC363" i="29"/>
  <c r="AU363" i="29"/>
  <c r="BB363" i="29"/>
  <c r="AT363" i="29"/>
  <c r="C363" i="29"/>
  <c r="AE363" i="29" s="1"/>
  <c r="AZ363" i="29"/>
  <c r="AR363" i="29"/>
  <c r="BA363" i="29"/>
  <c r="AY363" i="29"/>
  <c r="AS363" i="29"/>
  <c r="AQ363" i="29"/>
  <c r="B363" i="29"/>
  <c r="AD363" i="29" s="1"/>
  <c r="AF363" i="29" s="1"/>
  <c r="BN360" i="29"/>
  <c r="AB360" i="29" s="1"/>
  <c r="D363" i="29" l="1"/>
  <c r="AB952" i="29"/>
  <c r="BG955" i="29"/>
  <c r="O955" i="29" s="1"/>
  <c r="N955" i="29" s="1"/>
  <c r="BF954" i="29"/>
  <c r="L954" i="29" s="1"/>
  <c r="K954" i="29" s="1"/>
  <c r="BD954" i="29"/>
  <c r="F954" i="29" s="1"/>
  <c r="E954" i="29" s="1"/>
  <c r="AH955" i="29"/>
  <c r="J955" i="29" s="1"/>
  <c r="AJ955" i="29"/>
  <c r="P955" i="29" s="1"/>
  <c r="BO953" i="29"/>
  <c r="AM955" i="29"/>
  <c r="Y955" i="29" s="1"/>
  <c r="BP953" i="29"/>
  <c r="BJ954" i="29"/>
  <c r="X954" i="29" s="1"/>
  <c r="W954" i="29" s="1"/>
  <c r="BE954" i="29"/>
  <c r="I954" i="29" s="1"/>
  <c r="H954" i="29" s="1"/>
  <c r="BT953" i="29"/>
  <c r="BN953" i="29"/>
  <c r="AK955" i="29"/>
  <c r="S955" i="29" s="1"/>
  <c r="AF955" i="29"/>
  <c r="D955" i="29" s="1"/>
  <c r="AL955" i="29"/>
  <c r="V955" i="29" s="1"/>
  <c r="BG954" i="29"/>
  <c r="O954" i="29" s="1"/>
  <c r="N954" i="29" s="1"/>
  <c r="AG955" i="29"/>
  <c r="G955" i="29" s="1"/>
  <c r="Z953" i="29"/>
  <c r="BL953" i="29"/>
  <c r="BI954" i="29"/>
  <c r="U954" i="29" s="1"/>
  <c r="T954" i="29" s="1"/>
  <c r="AS956" i="29"/>
  <c r="BA956" i="29"/>
  <c r="AN956" i="29"/>
  <c r="AV956" i="29"/>
  <c r="AR956" i="29"/>
  <c r="BC956" i="29"/>
  <c r="AT956" i="29"/>
  <c r="AU956" i="29"/>
  <c r="AC957" i="29"/>
  <c r="B956" i="29"/>
  <c r="AD956" i="29" s="1"/>
  <c r="AH956" i="29" s="1"/>
  <c r="J956" i="29" s="1"/>
  <c r="AW956" i="29"/>
  <c r="C956" i="29"/>
  <c r="AE956" i="29" s="1"/>
  <c r="AX956" i="29"/>
  <c r="AO956" i="29"/>
  <c r="AY956" i="29"/>
  <c r="AP956" i="29"/>
  <c r="AZ956" i="29"/>
  <c r="AQ956" i="29"/>
  <c r="BB956" i="29"/>
  <c r="BK954" i="29"/>
  <c r="AA954" i="29" s="1"/>
  <c r="BU954" i="29" s="1"/>
  <c r="BR954" i="29"/>
  <c r="BQ361" i="29"/>
  <c r="BL362" i="29"/>
  <c r="BU362" i="29"/>
  <c r="AJ363" i="29"/>
  <c r="P363" i="29" s="1"/>
  <c r="BC364" i="29"/>
  <c r="AU364" i="29"/>
  <c r="BB364" i="29"/>
  <c r="AT364" i="29"/>
  <c r="C364" i="29"/>
  <c r="AE364" i="29" s="1"/>
  <c r="BA364" i="29"/>
  <c r="AS364" i="29"/>
  <c r="B364" i="29"/>
  <c r="AD364" i="29" s="1"/>
  <c r="AH364" i="29" s="1"/>
  <c r="AZ364" i="29"/>
  <c r="AR364" i="29"/>
  <c r="AY364" i="29"/>
  <c r="AQ364" i="29"/>
  <c r="AW364" i="29"/>
  <c r="AO364" i="29"/>
  <c r="AN364" i="29"/>
  <c r="AC365" i="29"/>
  <c r="AV364" i="29"/>
  <c r="AP364" i="29"/>
  <c r="AX364" i="29"/>
  <c r="BN362" i="29"/>
  <c r="AH363" i="29"/>
  <c r="J363" i="29" s="1"/>
  <c r="BJ362" i="29"/>
  <c r="X362" i="29" s="1"/>
  <c r="W362" i="29" s="1"/>
  <c r="AL363" i="29"/>
  <c r="V363" i="29" s="1"/>
  <c r="BR361" i="29"/>
  <c r="AB361" i="29" s="1"/>
  <c r="BO362" i="29"/>
  <c r="AM363" i="29"/>
  <c r="Y363" i="29" s="1"/>
  <c r="AG363" i="29"/>
  <c r="G363" i="29" s="1"/>
  <c r="AK363" i="29"/>
  <c r="S363" i="29" s="1"/>
  <c r="BF362" i="29"/>
  <c r="L362" i="29" s="1"/>
  <c r="K362" i="29" s="1"/>
  <c r="BR362" i="29"/>
  <c r="BD363" i="29"/>
  <c r="F363" i="29" s="1"/>
  <c r="E363" i="29" s="1"/>
  <c r="BN363" i="29"/>
  <c r="AI363" i="29"/>
  <c r="M363" i="29" s="1"/>
  <c r="BQ362" i="29"/>
  <c r="BS362" i="29"/>
  <c r="BT954" i="29" l="1"/>
  <c r="BF956" i="29"/>
  <c r="L956" i="29" s="1"/>
  <c r="K956" i="29" s="1"/>
  <c r="BH955" i="29"/>
  <c r="R955" i="29" s="1"/>
  <c r="Q955" i="29" s="1"/>
  <c r="AJ956" i="29"/>
  <c r="P956" i="29" s="1"/>
  <c r="AF956" i="29"/>
  <c r="D956" i="29" s="1"/>
  <c r="BF955" i="29"/>
  <c r="L955" i="29" s="1"/>
  <c r="K955" i="29" s="1"/>
  <c r="BE955" i="29"/>
  <c r="I955" i="29" s="1"/>
  <c r="H955" i="29" s="1"/>
  <c r="AM956" i="29"/>
  <c r="Y956" i="29" s="1"/>
  <c r="BQ954" i="29"/>
  <c r="BO954" i="29"/>
  <c r="AI956" i="29"/>
  <c r="M956" i="29" s="1"/>
  <c r="BN954" i="29"/>
  <c r="BL954" i="29"/>
  <c r="Z954" i="29"/>
  <c r="AG956" i="29"/>
  <c r="G956" i="29" s="1"/>
  <c r="AK956" i="29"/>
  <c r="S956" i="29" s="1"/>
  <c r="BJ955" i="29"/>
  <c r="X955" i="29" s="1"/>
  <c r="W955" i="29" s="1"/>
  <c r="BT955" i="29"/>
  <c r="AL956" i="29"/>
  <c r="V956" i="29" s="1"/>
  <c r="BS954" i="29"/>
  <c r="BD955" i="29"/>
  <c r="F955" i="29" s="1"/>
  <c r="E955" i="29" s="1"/>
  <c r="BP954" i="29"/>
  <c r="BI955" i="29"/>
  <c r="U955" i="29" s="1"/>
  <c r="T955" i="29" s="1"/>
  <c r="BK955" i="29"/>
  <c r="AA955" i="29" s="1"/>
  <c r="BU955" i="29" s="1"/>
  <c r="AT957" i="29"/>
  <c r="BB957" i="29"/>
  <c r="AO957" i="29"/>
  <c r="AW957" i="29"/>
  <c r="AV957" i="29"/>
  <c r="AX957" i="29"/>
  <c r="AN957" i="29"/>
  <c r="AY957" i="29"/>
  <c r="AP957" i="29"/>
  <c r="AZ957" i="29"/>
  <c r="AQ957" i="29"/>
  <c r="BA957" i="29"/>
  <c r="B957" i="29"/>
  <c r="AD957" i="29" s="1"/>
  <c r="AH957" i="29" s="1"/>
  <c r="J957" i="29" s="1"/>
  <c r="AR957" i="29"/>
  <c r="BC957" i="29"/>
  <c r="C957" i="29"/>
  <c r="AE957" i="29" s="1"/>
  <c r="AS957" i="29"/>
  <c r="AC958" i="29"/>
  <c r="AU957" i="29"/>
  <c r="AB953" i="29"/>
  <c r="BQ955" i="29"/>
  <c r="AI364" i="29"/>
  <c r="M364" i="29" s="1"/>
  <c r="BG364" i="29" s="1"/>
  <c r="O364" i="29" s="1"/>
  <c r="N364" i="29" s="1"/>
  <c r="J364" i="29"/>
  <c r="AJ364" i="29"/>
  <c r="P364" i="29" s="1"/>
  <c r="AG364" i="29"/>
  <c r="G364" i="29" s="1"/>
  <c r="AL364" i="29"/>
  <c r="V364" i="29" s="1"/>
  <c r="AK364" i="29"/>
  <c r="S364" i="29" s="1"/>
  <c r="AM364" i="29"/>
  <c r="Y364" i="29" s="1"/>
  <c r="BK364" i="29" s="1"/>
  <c r="AA364" i="29" s="1"/>
  <c r="AF364" i="29"/>
  <c r="D364" i="29" s="1"/>
  <c r="BD364" i="29" s="1"/>
  <c r="F364" i="29" s="1"/>
  <c r="BF364" i="29"/>
  <c r="L364" i="29" s="1"/>
  <c r="K364" i="29" s="1"/>
  <c r="BF363" i="29"/>
  <c r="L363" i="29" s="1"/>
  <c r="K363" i="29" s="1"/>
  <c r="BK363" i="29"/>
  <c r="AA363" i="29" s="1"/>
  <c r="BU363" i="29" s="1"/>
  <c r="BE363" i="29"/>
  <c r="I363" i="29" s="1"/>
  <c r="H363" i="29" s="1"/>
  <c r="BG363" i="29"/>
  <c r="O363" i="29" s="1"/>
  <c r="N363" i="29" s="1"/>
  <c r="BJ363" i="29"/>
  <c r="X363" i="29" s="1"/>
  <c r="W363" i="29" s="1"/>
  <c r="AZ365" i="29"/>
  <c r="AR365" i="29"/>
  <c r="AY365" i="29"/>
  <c r="AQ365" i="29"/>
  <c r="AC366" i="29"/>
  <c r="AX365" i="29"/>
  <c r="AP365" i="29"/>
  <c r="AW365" i="29"/>
  <c r="AO365" i="29"/>
  <c r="AV365" i="29"/>
  <c r="AN365" i="29"/>
  <c r="BB365" i="29"/>
  <c r="AT365" i="29"/>
  <c r="C365" i="29"/>
  <c r="AE365" i="29" s="1"/>
  <c r="BA365" i="29"/>
  <c r="AU365" i="29"/>
  <c r="AS365" i="29"/>
  <c r="B365" i="29"/>
  <c r="AD365" i="29" s="1"/>
  <c r="AI365" i="29" s="1"/>
  <c r="M365" i="29" s="1"/>
  <c r="BC365" i="29"/>
  <c r="BH363" i="29"/>
  <c r="R363" i="29" s="1"/>
  <c r="Q363" i="29" s="1"/>
  <c r="BI363" i="29"/>
  <c r="U363" i="29" s="1"/>
  <c r="T363" i="29" s="1"/>
  <c r="BP362" i="29"/>
  <c r="BT362" i="29"/>
  <c r="AB362" i="29" l="1"/>
  <c r="BP955" i="29"/>
  <c r="BR955" i="29"/>
  <c r="BS955" i="29"/>
  <c r="BO955" i="29"/>
  <c r="BF957" i="29"/>
  <c r="L957" i="29" s="1"/>
  <c r="K957" i="29" s="1"/>
  <c r="AM957" i="29"/>
  <c r="Y957" i="29" s="1"/>
  <c r="AL957" i="29"/>
  <c r="V957" i="29" s="1"/>
  <c r="AB954" i="29"/>
  <c r="AJ957" i="29"/>
  <c r="P957" i="29" s="1"/>
  <c r="BG956" i="29"/>
  <c r="O956" i="29" s="1"/>
  <c r="N956" i="29" s="1"/>
  <c r="BD956" i="29"/>
  <c r="F956" i="29" s="1"/>
  <c r="E956" i="29" s="1"/>
  <c r="BJ956" i="29"/>
  <c r="X956" i="29" s="1"/>
  <c r="W956" i="29" s="1"/>
  <c r="AI957" i="29"/>
  <c r="M957" i="29" s="1"/>
  <c r="AF957" i="29"/>
  <c r="D957" i="29" s="1"/>
  <c r="AK957" i="29"/>
  <c r="S957" i="29" s="1"/>
  <c r="BL955" i="29"/>
  <c r="Z955" i="29"/>
  <c r="BH956" i="29"/>
  <c r="R956" i="29" s="1"/>
  <c r="Q956" i="29" s="1"/>
  <c r="BI956" i="29"/>
  <c r="U956" i="29" s="1"/>
  <c r="T956" i="29" s="1"/>
  <c r="BK956" i="29"/>
  <c r="AA956" i="29" s="1"/>
  <c r="AG957" i="29"/>
  <c r="G957" i="29" s="1"/>
  <c r="BE956" i="29"/>
  <c r="I956" i="29" s="1"/>
  <c r="H956" i="29" s="1"/>
  <c r="AU958" i="29"/>
  <c r="BC958" i="29"/>
  <c r="B958" i="29"/>
  <c r="AD958" i="29" s="1"/>
  <c r="AL958" i="29" s="1"/>
  <c r="V958" i="29" s="1"/>
  <c r="AP958" i="29"/>
  <c r="AX958" i="29"/>
  <c r="AO958" i="29"/>
  <c r="AZ958" i="29"/>
  <c r="AQ958" i="29"/>
  <c r="BA958" i="29"/>
  <c r="AR958" i="29"/>
  <c r="BB958" i="29"/>
  <c r="C958" i="29"/>
  <c r="AE958" i="29" s="1"/>
  <c r="AS958" i="29"/>
  <c r="AT958" i="29"/>
  <c r="AC959" i="29"/>
  <c r="AV958" i="29"/>
  <c r="AW958" i="29"/>
  <c r="AN958" i="29"/>
  <c r="AY958" i="29"/>
  <c r="BN955" i="29"/>
  <c r="AB955" i="29" s="1"/>
  <c r="BP956" i="29"/>
  <c r="BR363" i="29"/>
  <c r="BQ363" i="29"/>
  <c r="BP364" i="29"/>
  <c r="E364" i="29"/>
  <c r="BN364" i="29"/>
  <c r="AL365" i="29"/>
  <c r="V365" i="29" s="1"/>
  <c r="BJ365" i="29" s="1"/>
  <c r="X365" i="29" s="1"/>
  <c r="W365" i="29" s="1"/>
  <c r="BP363" i="29"/>
  <c r="AJ365" i="29"/>
  <c r="P365" i="29" s="1"/>
  <c r="BH365" i="29" s="1"/>
  <c r="R365" i="29" s="1"/>
  <c r="Q365" i="29" s="1"/>
  <c r="BQ364" i="29"/>
  <c r="BG365" i="29"/>
  <c r="O365" i="29" s="1"/>
  <c r="N365" i="29" s="1"/>
  <c r="AF365" i="29"/>
  <c r="D365" i="29" s="1"/>
  <c r="Z363" i="29"/>
  <c r="BL363" i="29"/>
  <c r="AV366" i="29"/>
  <c r="AN366" i="29"/>
  <c r="BC366" i="29"/>
  <c r="AU366" i="29"/>
  <c r="BB366" i="29"/>
  <c r="AT366" i="29"/>
  <c r="BA366" i="29"/>
  <c r="AS366" i="29"/>
  <c r="C366" i="29"/>
  <c r="AE366" i="29" s="1"/>
  <c r="AZ366" i="29"/>
  <c r="AR366" i="29"/>
  <c r="B366" i="29"/>
  <c r="AD366" i="29" s="1"/>
  <c r="AJ366" i="29" s="1"/>
  <c r="AC367" i="29"/>
  <c r="AX366" i="29"/>
  <c r="AP366" i="29"/>
  <c r="AY366" i="29"/>
  <c r="AW366" i="29"/>
  <c r="AO366" i="29"/>
  <c r="AQ366" i="29"/>
  <c r="AK365" i="29"/>
  <c r="S365" i="29" s="1"/>
  <c r="BI364" i="29"/>
  <c r="U364" i="29" s="1"/>
  <c r="T364" i="29" s="1"/>
  <c r="AM365" i="29"/>
  <c r="Y365" i="29" s="1"/>
  <c r="BK365" i="29" s="1"/>
  <c r="AA365" i="29" s="1"/>
  <c r="BH364" i="29"/>
  <c r="R364" i="29" s="1"/>
  <c r="Q364" i="29" s="1"/>
  <c r="AH365" i="29"/>
  <c r="J365" i="29" s="1"/>
  <c r="BU364" i="29"/>
  <c r="Z364" i="29"/>
  <c r="BL364" i="29"/>
  <c r="BJ364" i="29"/>
  <c r="X364" i="29" s="1"/>
  <c r="W364" i="29" s="1"/>
  <c r="BS363" i="29"/>
  <c r="AG365" i="29"/>
  <c r="G365" i="29" s="1"/>
  <c r="BT363" i="29"/>
  <c r="BO363" i="29"/>
  <c r="BE364" i="29"/>
  <c r="I364" i="29" s="1"/>
  <c r="H364" i="29" s="1"/>
  <c r="BS956" i="29" l="1"/>
  <c r="BN956" i="29"/>
  <c r="BJ958" i="29"/>
  <c r="X958" i="29" s="1"/>
  <c r="W958" i="29" s="1"/>
  <c r="BE957" i="29"/>
  <c r="I957" i="29" s="1"/>
  <c r="H957" i="29" s="1"/>
  <c r="BO957" i="29"/>
  <c r="AK958" i="29"/>
  <c r="S958" i="29" s="1"/>
  <c r="AN959" i="29"/>
  <c r="AV959" i="29"/>
  <c r="C959" i="29"/>
  <c r="AE959" i="29" s="1"/>
  <c r="AQ959" i="29"/>
  <c r="AY959" i="29"/>
  <c r="B959" i="29"/>
  <c r="AD959" i="29" s="1"/>
  <c r="AJ959" i="29" s="1"/>
  <c r="P959" i="29" s="1"/>
  <c r="AS959" i="29"/>
  <c r="BC959" i="29"/>
  <c r="AT959" i="29"/>
  <c r="AC960" i="29"/>
  <c r="AU959" i="29"/>
  <c r="AW959" i="29"/>
  <c r="AX959" i="29"/>
  <c r="AO959" i="29"/>
  <c r="AZ959" i="29"/>
  <c r="AP959" i="29"/>
  <c r="BA959" i="29"/>
  <c r="AR959" i="29"/>
  <c r="BB959" i="29"/>
  <c r="AG958" i="29"/>
  <c r="G958" i="29" s="1"/>
  <c r="AH958" i="29"/>
  <c r="J958" i="29" s="1"/>
  <c r="BL956" i="29"/>
  <c r="Z956" i="29"/>
  <c r="BI957" i="29"/>
  <c r="U957" i="29" s="1"/>
  <c r="T957" i="29" s="1"/>
  <c r="BQ956" i="29"/>
  <c r="BU956" i="29"/>
  <c r="BD957" i="29"/>
  <c r="F957" i="29" s="1"/>
  <c r="E957" i="29" s="1"/>
  <c r="BH957" i="29"/>
  <c r="R957" i="29" s="1"/>
  <c r="Q957" i="29" s="1"/>
  <c r="BG957" i="29"/>
  <c r="O957" i="29" s="1"/>
  <c r="N957" i="29" s="1"/>
  <c r="AJ958" i="29"/>
  <c r="P958" i="29" s="1"/>
  <c r="AF958" i="29"/>
  <c r="D958" i="29" s="1"/>
  <c r="BJ957" i="29"/>
  <c r="X957" i="29" s="1"/>
  <c r="W957" i="29" s="1"/>
  <c r="AM958" i="29"/>
  <c r="Y958" i="29" s="1"/>
  <c r="BT956" i="29"/>
  <c r="BK957" i="29"/>
  <c r="AA957" i="29" s="1"/>
  <c r="BU957" i="29" s="1"/>
  <c r="AI958" i="29"/>
  <c r="M958" i="29" s="1"/>
  <c r="BR956" i="29"/>
  <c r="AB956" i="29"/>
  <c r="BO956" i="29"/>
  <c r="BP957" i="29"/>
  <c r="BT364" i="29"/>
  <c r="AF366" i="29"/>
  <c r="D366" i="29" s="1"/>
  <c r="BD366" i="29" s="1"/>
  <c r="F366" i="29" s="1"/>
  <c r="E366" i="29" s="1"/>
  <c r="AH366" i="29"/>
  <c r="J366" i="29" s="1"/>
  <c r="BF366" i="29" s="1"/>
  <c r="L366" i="29" s="1"/>
  <c r="K366" i="29" s="1"/>
  <c r="BQ365" i="29"/>
  <c r="AM366" i="29"/>
  <c r="Y366" i="29" s="1"/>
  <c r="BS364" i="29"/>
  <c r="BO364" i="29"/>
  <c r="AB363" i="29"/>
  <c r="AL366" i="29"/>
  <c r="V366" i="29" s="1"/>
  <c r="BJ366" i="29" s="1"/>
  <c r="X366" i="29" s="1"/>
  <c r="W366" i="29" s="1"/>
  <c r="BT365" i="29"/>
  <c r="P366" i="29"/>
  <c r="BH366" i="29" s="1"/>
  <c r="R366" i="29" s="1"/>
  <c r="Q366" i="29" s="1"/>
  <c r="BR365" i="29"/>
  <c r="AK366" i="29"/>
  <c r="S366" i="29" s="1"/>
  <c r="BA367" i="29"/>
  <c r="AS367" i="29"/>
  <c r="B367" i="29"/>
  <c r="AD367" i="29" s="1"/>
  <c r="AG367" i="29" s="1"/>
  <c r="AZ367" i="29"/>
  <c r="AR367" i="29"/>
  <c r="AY367" i="29"/>
  <c r="AQ367" i="29"/>
  <c r="AC368" i="29"/>
  <c r="AX367" i="29"/>
  <c r="AP367" i="29"/>
  <c r="AW367" i="29"/>
  <c r="AO367" i="29"/>
  <c r="BC367" i="29"/>
  <c r="AU367" i="29"/>
  <c r="AT367" i="29"/>
  <c r="AN367" i="29"/>
  <c r="C367" i="29"/>
  <c r="AE367" i="29" s="1"/>
  <c r="BB367" i="29"/>
  <c r="AV367" i="29"/>
  <c r="BD365" i="29"/>
  <c r="F365" i="29" s="1"/>
  <c r="E365" i="29" s="1"/>
  <c r="BU365" i="29"/>
  <c r="Z365" i="29"/>
  <c r="BI365" i="29"/>
  <c r="U365" i="29" s="1"/>
  <c r="T365" i="29" s="1"/>
  <c r="BF365" i="29"/>
  <c r="L365" i="29" s="1"/>
  <c r="K365" i="29" s="1"/>
  <c r="BE365" i="29"/>
  <c r="I365" i="29" s="1"/>
  <c r="H365" i="29" s="1"/>
  <c r="BR364" i="29"/>
  <c r="AG366" i="29"/>
  <c r="G366" i="29" s="1"/>
  <c r="AI366" i="29"/>
  <c r="M366" i="29" s="1"/>
  <c r="BS957" i="29" l="1"/>
  <c r="BR957" i="29"/>
  <c r="AM959" i="29"/>
  <c r="Y959" i="29" s="1"/>
  <c r="G367" i="29"/>
  <c r="BN957" i="29"/>
  <c r="BH959" i="29"/>
  <c r="R959" i="29" s="1"/>
  <c r="Q959" i="29" s="1"/>
  <c r="BK959" i="29"/>
  <c r="AA959" i="29" s="1"/>
  <c r="BG958" i="29"/>
  <c r="O958" i="29" s="1"/>
  <c r="N958" i="29" s="1"/>
  <c r="BH958" i="29"/>
  <c r="R958" i="29" s="1"/>
  <c r="Q958" i="29" s="1"/>
  <c r="BL957" i="29"/>
  <c r="Z957" i="29"/>
  <c r="BQ957" i="29"/>
  <c r="AG959" i="29"/>
  <c r="G959" i="29" s="1"/>
  <c r="AL959" i="29"/>
  <c r="V959" i="29" s="1"/>
  <c r="AH959" i="29"/>
  <c r="J959" i="29" s="1"/>
  <c r="AF959" i="29"/>
  <c r="D959" i="29" s="1"/>
  <c r="BI958" i="29"/>
  <c r="U958" i="29" s="1"/>
  <c r="T958" i="29" s="1"/>
  <c r="AK959" i="29"/>
  <c r="S959" i="29" s="1"/>
  <c r="BD958" i="29"/>
  <c r="F958" i="29" s="1"/>
  <c r="E958" i="29" s="1"/>
  <c r="BK958" i="29"/>
  <c r="AA958" i="29" s="1"/>
  <c r="BU958" i="29" s="1"/>
  <c r="AO960" i="29"/>
  <c r="AW960" i="29"/>
  <c r="AR960" i="29"/>
  <c r="AZ960" i="29"/>
  <c r="AC961" i="29"/>
  <c r="AV960" i="29"/>
  <c r="AX960" i="29"/>
  <c r="AN960" i="29"/>
  <c r="AY960" i="29"/>
  <c r="AP960" i="29"/>
  <c r="BA960" i="29"/>
  <c r="AQ960" i="29"/>
  <c r="BB960" i="29"/>
  <c r="B960" i="29"/>
  <c r="AD960" i="29" s="1"/>
  <c r="AJ960" i="29" s="1"/>
  <c r="P960" i="29" s="1"/>
  <c r="AS960" i="29"/>
  <c r="BC960" i="29"/>
  <c r="C960" i="29"/>
  <c r="AE960" i="29" s="1"/>
  <c r="AT960" i="29"/>
  <c r="AU960" i="29"/>
  <c r="BT957" i="29"/>
  <c r="AB957" i="29" s="1"/>
  <c r="BF958" i="29"/>
  <c r="L958" i="29" s="1"/>
  <c r="K958" i="29" s="1"/>
  <c r="AI959" i="29"/>
  <c r="M959" i="29" s="1"/>
  <c r="BE958" i="29"/>
  <c r="I958" i="29" s="1"/>
  <c r="H958" i="29" s="1"/>
  <c r="BT958" i="29"/>
  <c r="AB364" i="29"/>
  <c r="BP366" i="29"/>
  <c r="BK366" i="29"/>
  <c r="AA366" i="29" s="1"/>
  <c r="Z366" i="29" s="1"/>
  <c r="BO365" i="29"/>
  <c r="BS365" i="29"/>
  <c r="BN366" i="29"/>
  <c r="BG366" i="29"/>
  <c r="O366" i="29" s="1"/>
  <c r="N366" i="29" s="1"/>
  <c r="BR366" i="29"/>
  <c r="AH367" i="29"/>
  <c r="J367" i="29" s="1"/>
  <c r="AC369" i="29"/>
  <c r="AX368" i="29"/>
  <c r="AP368" i="29"/>
  <c r="AW368" i="29"/>
  <c r="AO368" i="29"/>
  <c r="AV368" i="29"/>
  <c r="AN368" i="29"/>
  <c r="BC368" i="29"/>
  <c r="AU368" i="29"/>
  <c r="BB368" i="29"/>
  <c r="AT368" i="29"/>
  <c r="C368" i="29"/>
  <c r="AE368" i="29" s="1"/>
  <c r="AZ368" i="29"/>
  <c r="AR368" i="29"/>
  <c r="BA368" i="29"/>
  <c r="AY368" i="29"/>
  <c r="AS368" i="29"/>
  <c r="AQ368" i="29"/>
  <c r="B368" i="29"/>
  <c r="AD368" i="29" s="1"/>
  <c r="AG368" i="29" s="1"/>
  <c r="BT366" i="29"/>
  <c r="AF367" i="29"/>
  <c r="D367" i="29" s="1"/>
  <c r="AI367" i="29"/>
  <c r="M367" i="29" s="1"/>
  <c r="AK367" i="29"/>
  <c r="S367" i="29" s="1"/>
  <c r="BI366" i="29"/>
  <c r="U366" i="29" s="1"/>
  <c r="T366" i="29" s="1"/>
  <c r="BE366" i="29"/>
  <c r="I366" i="29" s="1"/>
  <c r="H366" i="29" s="1"/>
  <c r="AL367" i="29"/>
  <c r="V367" i="29" s="1"/>
  <c r="BE367" i="29"/>
  <c r="I367" i="29" s="1"/>
  <c r="H367" i="29" s="1"/>
  <c r="BL365" i="29"/>
  <c r="AJ367" i="29"/>
  <c r="P367" i="29" s="1"/>
  <c r="BP365" i="29"/>
  <c r="BN365" i="29"/>
  <c r="AM367" i="29"/>
  <c r="Y367" i="29" s="1"/>
  <c r="BK367" i="29" s="1"/>
  <c r="AA367" i="29" s="1"/>
  <c r="BQ366" i="29" l="1"/>
  <c r="G368" i="29"/>
  <c r="BP958" i="29"/>
  <c r="AG960" i="29"/>
  <c r="G960" i="29" s="1"/>
  <c r="AM960" i="29"/>
  <c r="Y960" i="29" s="1"/>
  <c r="BK960" i="29" s="1"/>
  <c r="AA960" i="29" s="1"/>
  <c r="AK960" i="29"/>
  <c r="S960" i="29" s="1"/>
  <c r="BI960" i="29" s="1"/>
  <c r="U960" i="29" s="1"/>
  <c r="T960" i="29" s="1"/>
  <c r="BS958" i="29"/>
  <c r="BR958" i="29"/>
  <c r="BH960" i="29"/>
  <c r="R960" i="29" s="1"/>
  <c r="Q960" i="29" s="1"/>
  <c r="BD959" i="29"/>
  <c r="F959" i="29" s="1"/>
  <c r="E959" i="29" s="1"/>
  <c r="AI960" i="29"/>
  <c r="M960" i="29" s="1"/>
  <c r="AF960" i="29"/>
  <c r="D960" i="29" s="1"/>
  <c r="AL960" i="29"/>
  <c r="V960" i="29" s="1"/>
  <c r="BF959" i="29"/>
  <c r="L959" i="29" s="1"/>
  <c r="K959" i="29" s="1"/>
  <c r="B961" i="29"/>
  <c r="AD961" i="29" s="1"/>
  <c r="AK961" i="29" s="1"/>
  <c r="S961" i="29" s="1"/>
  <c r="AP961" i="29"/>
  <c r="AX961" i="29"/>
  <c r="AS961" i="29"/>
  <c r="BA961" i="29"/>
  <c r="AO961" i="29"/>
  <c r="AZ961" i="29"/>
  <c r="AQ961" i="29"/>
  <c r="BB961" i="29"/>
  <c r="AR961" i="29"/>
  <c r="BC961" i="29"/>
  <c r="C961" i="29"/>
  <c r="AE961" i="29" s="1"/>
  <c r="AT961" i="29"/>
  <c r="AU961" i="29"/>
  <c r="AC962" i="29"/>
  <c r="AV961" i="29"/>
  <c r="AW961" i="29"/>
  <c r="AN961" i="29"/>
  <c r="AY961" i="29"/>
  <c r="Z958" i="29"/>
  <c r="BL958" i="29"/>
  <c r="BJ959" i="29"/>
  <c r="X959" i="29" s="1"/>
  <c r="W959" i="29" s="1"/>
  <c r="BQ958" i="29"/>
  <c r="BE959" i="29"/>
  <c r="I959" i="29" s="1"/>
  <c r="H959" i="29" s="1"/>
  <c r="BL959" i="29"/>
  <c r="Z959" i="29"/>
  <c r="BN958" i="29"/>
  <c r="BU959" i="29"/>
  <c r="BG959" i="29"/>
  <c r="O959" i="29" s="1"/>
  <c r="N959" i="29" s="1"/>
  <c r="BQ959" i="29"/>
  <c r="AH960" i="29"/>
  <c r="J960" i="29" s="1"/>
  <c r="BI959" i="29"/>
  <c r="U959" i="29" s="1"/>
  <c r="T959" i="29" s="1"/>
  <c r="BO958" i="29"/>
  <c r="BR959" i="29"/>
  <c r="BU366" i="29"/>
  <c r="AB365" i="29"/>
  <c r="BL366" i="29"/>
  <c r="BO366" i="29"/>
  <c r="BS366" i="29"/>
  <c r="AH368" i="29"/>
  <c r="J368" i="29" s="1"/>
  <c r="AI368" i="29"/>
  <c r="M368" i="29" s="1"/>
  <c r="AJ368" i="29"/>
  <c r="P368" i="29" s="1"/>
  <c r="BC369" i="29"/>
  <c r="AU369" i="29"/>
  <c r="BB369" i="29"/>
  <c r="AT369" i="29"/>
  <c r="C369" i="29"/>
  <c r="AE369" i="29" s="1"/>
  <c r="BA369" i="29"/>
  <c r="AS369" i="29"/>
  <c r="B369" i="29"/>
  <c r="AD369" i="29" s="1"/>
  <c r="AI369" i="29" s="1"/>
  <c r="AZ369" i="29"/>
  <c r="AR369" i="29"/>
  <c r="AY369" i="29"/>
  <c r="AQ369" i="29"/>
  <c r="AW369" i="29"/>
  <c r="AO369" i="29"/>
  <c r="AN369" i="29"/>
  <c r="AC370" i="29"/>
  <c r="AV369" i="29"/>
  <c r="AX369" i="29"/>
  <c r="AP369" i="29"/>
  <c r="BD367" i="29"/>
  <c r="F367" i="29" s="1"/>
  <c r="E367" i="29" s="1"/>
  <c r="AM368" i="29"/>
  <c r="Y368" i="29" s="1"/>
  <c r="BF367" i="29"/>
  <c r="L367" i="29" s="1"/>
  <c r="K367" i="29" s="1"/>
  <c r="BH367" i="29"/>
  <c r="R367" i="29" s="1"/>
  <c r="Q367" i="29" s="1"/>
  <c r="BO367" i="29"/>
  <c r="AK368" i="29"/>
  <c r="S368" i="29" s="1"/>
  <c r="BU367" i="29"/>
  <c r="Z367" i="29"/>
  <c r="BI367" i="29"/>
  <c r="U367" i="29" s="1"/>
  <c r="T367" i="29" s="1"/>
  <c r="AF368" i="29"/>
  <c r="D368" i="29" s="1"/>
  <c r="BE368" i="29"/>
  <c r="I368" i="29" s="1"/>
  <c r="H368" i="29" s="1"/>
  <c r="BJ367" i="29"/>
  <c r="X367" i="29" s="1"/>
  <c r="W367" i="29" s="1"/>
  <c r="BG367" i="29"/>
  <c r="O367" i="29" s="1"/>
  <c r="N367" i="29" s="1"/>
  <c r="AL368" i="29"/>
  <c r="V368" i="29" s="1"/>
  <c r="AI961" i="29" l="1"/>
  <c r="M961" i="29" s="1"/>
  <c r="M369" i="29"/>
  <c r="BE960" i="29"/>
  <c r="I960" i="29" s="1"/>
  <c r="H960" i="29" s="1"/>
  <c r="BR960" i="29"/>
  <c r="AB366" i="29"/>
  <c r="BS959" i="29"/>
  <c r="BI961" i="29"/>
  <c r="U961" i="29" s="1"/>
  <c r="T961" i="29" s="1"/>
  <c r="AJ961" i="29"/>
  <c r="P961" i="29" s="1"/>
  <c r="BN959" i="29"/>
  <c r="AF961" i="29"/>
  <c r="D961" i="29" s="1"/>
  <c r="AH961" i="29"/>
  <c r="J961" i="29" s="1"/>
  <c r="BO959" i="29"/>
  <c r="AM961" i="29"/>
  <c r="Y961" i="29" s="1"/>
  <c r="BF960" i="29"/>
  <c r="L960" i="29" s="1"/>
  <c r="K960" i="29" s="1"/>
  <c r="BP959" i="29"/>
  <c r="Z960" i="29"/>
  <c r="BT959" i="29"/>
  <c r="AL961" i="29"/>
  <c r="V961" i="29" s="1"/>
  <c r="BT960" i="29"/>
  <c r="BJ960" i="29"/>
  <c r="X960" i="29" s="1"/>
  <c r="W960" i="29" s="1"/>
  <c r="BU960" i="29"/>
  <c r="BS960" i="29"/>
  <c r="AB958" i="29"/>
  <c r="C962" i="29"/>
  <c r="AE962" i="29" s="1"/>
  <c r="AQ962" i="29"/>
  <c r="B962" i="29"/>
  <c r="AD962" i="29" s="1"/>
  <c r="AH962" i="29" s="1"/>
  <c r="J962" i="29" s="1"/>
  <c r="AS962" i="29"/>
  <c r="BA962" i="29"/>
  <c r="AT962" i="29"/>
  <c r="BB962" i="29"/>
  <c r="AU962" i="29"/>
  <c r="BC962" i="29"/>
  <c r="AV962" i="29"/>
  <c r="AN962" i="29"/>
  <c r="AW962" i="29"/>
  <c r="AO962" i="29"/>
  <c r="AX962" i="29"/>
  <c r="AP962" i="29"/>
  <c r="AY962" i="29"/>
  <c r="AC963" i="29"/>
  <c r="AR962" i="29"/>
  <c r="AZ962" i="29"/>
  <c r="AG961" i="29"/>
  <c r="G961" i="29" s="1"/>
  <c r="BD960" i="29"/>
  <c r="F960" i="29" s="1"/>
  <c r="E960" i="29" s="1"/>
  <c r="BG961" i="29"/>
  <c r="O961" i="29" s="1"/>
  <c r="N961" i="29" s="1"/>
  <c r="BG960" i="29"/>
  <c r="O960" i="29" s="1"/>
  <c r="N960" i="29" s="1"/>
  <c r="BQ367" i="29"/>
  <c r="BN367" i="29"/>
  <c r="AG369" i="29"/>
  <c r="BO368" i="29"/>
  <c r="BR367" i="29"/>
  <c r="AJ369" i="29"/>
  <c r="P369" i="29" s="1"/>
  <c r="AH369" i="29"/>
  <c r="J369" i="29" s="1"/>
  <c r="BP367" i="29"/>
  <c r="AL369" i="29"/>
  <c r="V369" i="29" s="1"/>
  <c r="BG369" i="29"/>
  <c r="O369" i="29" s="1"/>
  <c r="N369" i="29" s="1"/>
  <c r="BI368" i="29"/>
  <c r="U368" i="29" s="1"/>
  <c r="T368" i="29" s="1"/>
  <c r="BD368" i="29"/>
  <c r="F368" i="29" s="1"/>
  <c r="E368" i="29" s="1"/>
  <c r="AK369" i="29"/>
  <c r="S369" i="29" s="1"/>
  <c r="G369" i="29"/>
  <c r="BJ368" i="29"/>
  <c r="X368" i="29" s="1"/>
  <c r="W368" i="29" s="1"/>
  <c r="BS367" i="29"/>
  <c r="AF369" i="29"/>
  <c r="D369" i="29" s="1"/>
  <c r="AZ370" i="29"/>
  <c r="AR370" i="29"/>
  <c r="AY370" i="29"/>
  <c r="AQ370" i="29"/>
  <c r="AC371" i="29"/>
  <c r="AX370" i="29"/>
  <c r="AP370" i="29"/>
  <c r="AW370" i="29"/>
  <c r="AO370" i="29"/>
  <c r="AV370" i="29"/>
  <c r="AN370" i="29"/>
  <c r="BB370" i="29"/>
  <c r="AT370" i="29"/>
  <c r="C370" i="29"/>
  <c r="AE370" i="29" s="1"/>
  <c r="BA370" i="29"/>
  <c r="AU370" i="29"/>
  <c r="AS370" i="29"/>
  <c r="B370" i="29"/>
  <c r="AD370" i="29" s="1"/>
  <c r="AL370" i="29" s="1"/>
  <c r="V370" i="29" s="1"/>
  <c r="BC370" i="29"/>
  <c r="BH368" i="29"/>
  <c r="R368" i="29" s="1"/>
  <c r="Q368" i="29" s="1"/>
  <c r="AM369" i="29"/>
  <c r="Y369" i="29" s="1"/>
  <c r="BK369" i="29" s="1"/>
  <c r="AA369" i="29" s="1"/>
  <c r="BG368" i="29"/>
  <c r="O368" i="29" s="1"/>
  <c r="N368" i="29" s="1"/>
  <c r="BL367" i="29"/>
  <c r="BT367" i="29"/>
  <c r="BK368" i="29"/>
  <c r="AA368" i="29" s="1"/>
  <c r="BU368" i="29" s="1"/>
  <c r="BF368" i="29"/>
  <c r="L368" i="29" s="1"/>
  <c r="K368" i="29" s="1"/>
  <c r="AJ962" i="29" l="1"/>
  <c r="P962" i="29" s="1"/>
  <c r="AG962" i="29"/>
  <c r="G962" i="29" s="1"/>
  <c r="AM962" i="29"/>
  <c r="Y962" i="29" s="1"/>
  <c r="BS961" i="29"/>
  <c r="BN960" i="29"/>
  <c r="AF962" i="29"/>
  <c r="D962" i="29" s="1"/>
  <c r="AL962" i="29"/>
  <c r="V962" i="29" s="1"/>
  <c r="BJ962" i="29" s="1"/>
  <c r="X962" i="29" s="1"/>
  <c r="W962" i="29" s="1"/>
  <c r="AK962" i="29"/>
  <c r="S962" i="29" s="1"/>
  <c r="BI962" i="29" s="1"/>
  <c r="U962" i="29" s="1"/>
  <c r="T962" i="29" s="1"/>
  <c r="AI962" i="29"/>
  <c r="M962" i="29" s="1"/>
  <c r="BG962" i="29" s="1"/>
  <c r="O962" i="29" s="1"/>
  <c r="N962" i="29" s="1"/>
  <c r="BO960" i="29"/>
  <c r="BF962" i="29"/>
  <c r="L962" i="29" s="1"/>
  <c r="K962" i="29" s="1"/>
  <c r="BK961" i="29"/>
  <c r="AA961" i="29" s="1"/>
  <c r="BU961" i="29"/>
  <c r="BJ961" i="29"/>
  <c r="X961" i="29" s="1"/>
  <c r="W961" i="29" s="1"/>
  <c r="BE961" i="29"/>
  <c r="I961" i="29" s="1"/>
  <c r="H961" i="29" s="1"/>
  <c r="BF961" i="29"/>
  <c r="L961" i="29" s="1"/>
  <c r="K961" i="29" s="1"/>
  <c r="BD961" i="29"/>
  <c r="F961" i="29" s="1"/>
  <c r="E961" i="29" s="1"/>
  <c r="BQ960" i="29"/>
  <c r="BE962" i="29"/>
  <c r="I962" i="29" s="1"/>
  <c r="H962" i="29" s="1"/>
  <c r="BL960" i="29"/>
  <c r="AB959" i="29"/>
  <c r="AT963" i="29"/>
  <c r="BB963" i="29"/>
  <c r="AU963" i="29"/>
  <c r="BC963" i="29"/>
  <c r="AN963" i="29"/>
  <c r="AV963" i="29"/>
  <c r="AO963" i="29"/>
  <c r="AW963" i="29"/>
  <c r="B963" i="29"/>
  <c r="AD963" i="29" s="1"/>
  <c r="AG963" i="29" s="1"/>
  <c r="G963" i="29" s="1"/>
  <c r="AP963" i="29"/>
  <c r="AX963" i="29"/>
  <c r="C963" i="29"/>
  <c r="AE963" i="29" s="1"/>
  <c r="AQ963" i="29"/>
  <c r="AY963" i="29"/>
  <c r="AR963" i="29"/>
  <c r="AZ963" i="29"/>
  <c r="AC964" i="29"/>
  <c r="AS963" i="29"/>
  <c r="BA963" i="29"/>
  <c r="BQ961" i="29"/>
  <c r="BH961" i="29"/>
  <c r="R961" i="29" s="1"/>
  <c r="Q961" i="29" s="1"/>
  <c r="BH962" i="29"/>
  <c r="R962" i="29" s="1"/>
  <c r="Q962" i="29" s="1"/>
  <c r="BK962" i="29"/>
  <c r="AA962" i="29" s="1"/>
  <c r="BD962" i="29"/>
  <c r="F962" i="29" s="1"/>
  <c r="E962" i="29" s="1"/>
  <c r="BN962" i="29"/>
  <c r="BP960" i="29"/>
  <c r="AB960" i="29" s="1"/>
  <c r="BS368" i="29"/>
  <c r="AJ370" i="29"/>
  <c r="P370" i="29" s="1"/>
  <c r="BJ369" i="29"/>
  <c r="X369" i="29" s="1"/>
  <c r="W369" i="29" s="1"/>
  <c r="BQ369" i="29"/>
  <c r="AB367" i="29"/>
  <c r="BT368" i="29"/>
  <c r="AK370" i="29"/>
  <c r="S370" i="29" s="1"/>
  <c r="BI370" i="29" s="1"/>
  <c r="U370" i="29" s="1"/>
  <c r="T370" i="29" s="1"/>
  <c r="AH370" i="29"/>
  <c r="J370" i="29" s="1"/>
  <c r="BF370" i="29" s="1"/>
  <c r="L370" i="29" s="1"/>
  <c r="K370" i="29" s="1"/>
  <c r="AM370" i="29"/>
  <c r="Y370" i="29" s="1"/>
  <c r="BK370" i="29" s="1"/>
  <c r="AA370" i="29" s="1"/>
  <c r="Z370" i="29" s="1"/>
  <c r="AI370" i="29"/>
  <c r="M370" i="29" s="1"/>
  <c r="BR368" i="29"/>
  <c r="BN368" i="29"/>
  <c r="BJ370" i="29"/>
  <c r="X370" i="29" s="1"/>
  <c r="W370" i="29" s="1"/>
  <c r="BP368" i="29"/>
  <c r="BU369" i="29"/>
  <c r="Z369" i="29"/>
  <c r="BD369" i="29"/>
  <c r="F369" i="29" s="1"/>
  <c r="E369" i="29" s="1"/>
  <c r="AG370" i="29"/>
  <c r="G370" i="29" s="1"/>
  <c r="AV371" i="29"/>
  <c r="AN371" i="29"/>
  <c r="BC371" i="29"/>
  <c r="AU371" i="29"/>
  <c r="BB371" i="29"/>
  <c r="AT371" i="29"/>
  <c r="BA371" i="29"/>
  <c r="AS371" i="29"/>
  <c r="C371" i="29"/>
  <c r="AE371" i="29" s="1"/>
  <c r="AZ371" i="29"/>
  <c r="AR371" i="29"/>
  <c r="B371" i="29"/>
  <c r="AD371" i="29" s="1"/>
  <c r="AH371" i="29" s="1"/>
  <c r="AC372" i="29"/>
  <c r="AX371" i="29"/>
  <c r="AP371" i="29"/>
  <c r="AY371" i="29"/>
  <c r="AW371" i="29"/>
  <c r="AO371" i="29"/>
  <c r="AQ371" i="29"/>
  <c r="AF370" i="29"/>
  <c r="D370" i="29" s="1"/>
  <c r="BE369" i="29"/>
  <c r="I369" i="29" s="1"/>
  <c r="H369" i="29" s="1"/>
  <c r="BH369" i="29"/>
  <c r="R369" i="29" s="1"/>
  <c r="Q369" i="29" s="1"/>
  <c r="BF369" i="29"/>
  <c r="L369" i="29" s="1"/>
  <c r="K369" i="29" s="1"/>
  <c r="Z368" i="29"/>
  <c r="BL368" i="29"/>
  <c r="BQ368" i="29"/>
  <c r="BI369" i="29"/>
  <c r="U369" i="29" s="1"/>
  <c r="T369" i="29" s="1"/>
  <c r="BP961" i="29" l="1"/>
  <c r="BO962" i="29"/>
  <c r="AK963" i="29"/>
  <c r="S963" i="29" s="1"/>
  <c r="BS962" i="29"/>
  <c r="AL963" i="29"/>
  <c r="V963" i="29" s="1"/>
  <c r="BJ963" i="29" s="1"/>
  <c r="X963" i="29" s="1"/>
  <c r="W963" i="29" s="1"/>
  <c r="BP962" i="29"/>
  <c r="BE963" i="29"/>
  <c r="I963" i="29" s="1"/>
  <c r="H963" i="29" s="1"/>
  <c r="Z961" i="29"/>
  <c r="BL961" i="29"/>
  <c r="Z962" i="29"/>
  <c r="BL962" i="29"/>
  <c r="AU964" i="29"/>
  <c r="BC964" i="29"/>
  <c r="AN964" i="29"/>
  <c r="AV964" i="29"/>
  <c r="AO964" i="29"/>
  <c r="AW964" i="29"/>
  <c r="B964" i="29"/>
  <c r="AD964" i="29" s="1"/>
  <c r="AM964" i="29" s="1"/>
  <c r="Y964" i="29" s="1"/>
  <c r="AP964" i="29"/>
  <c r="AX964" i="29"/>
  <c r="C964" i="29"/>
  <c r="AE964" i="29" s="1"/>
  <c r="AQ964" i="29"/>
  <c r="AY964" i="29"/>
  <c r="AR964" i="29"/>
  <c r="AZ964" i="29"/>
  <c r="AC965" i="29"/>
  <c r="AK964" i="29"/>
  <c r="S964" i="29" s="1"/>
  <c r="AS964" i="29"/>
  <c r="BA964" i="29"/>
  <c r="BB964" i="29"/>
  <c r="AT964" i="29"/>
  <c r="BR962" i="29"/>
  <c r="AF963" i="29"/>
  <c r="D963" i="29" s="1"/>
  <c r="BQ962" i="29"/>
  <c r="BT962" i="29"/>
  <c r="AH963" i="29"/>
  <c r="J963" i="29" s="1"/>
  <c r="AJ963" i="29"/>
  <c r="P963" i="29" s="1"/>
  <c r="AM963" i="29"/>
  <c r="Y963" i="29" s="1"/>
  <c r="BO961" i="29"/>
  <c r="BR961" i="29"/>
  <c r="BI963" i="29"/>
  <c r="U963" i="29" s="1"/>
  <c r="T963" i="29" s="1"/>
  <c r="BU962" i="29"/>
  <c r="AI963" i="29"/>
  <c r="M963" i="29" s="1"/>
  <c r="BN961" i="29"/>
  <c r="BT961" i="29"/>
  <c r="BS370" i="29"/>
  <c r="BU370" i="29"/>
  <c r="BT369" i="29"/>
  <c r="BP369" i="29"/>
  <c r="AI371" i="29"/>
  <c r="M371" i="29" s="1"/>
  <c r="AM371" i="29"/>
  <c r="Y371" i="29" s="1"/>
  <c r="BK371" i="29" s="1"/>
  <c r="AA371" i="29" s="1"/>
  <c r="BU371" i="29" s="1"/>
  <c r="BL369" i="29"/>
  <c r="AL371" i="29"/>
  <c r="V371" i="29" s="1"/>
  <c r="BJ371" i="29" s="1"/>
  <c r="X371" i="29" s="1"/>
  <c r="W371" i="29" s="1"/>
  <c r="AB368" i="29"/>
  <c r="BR369" i="29"/>
  <c r="AG371" i="29"/>
  <c r="G371" i="29" s="1"/>
  <c r="BE371" i="29" s="1"/>
  <c r="I371" i="29" s="1"/>
  <c r="H371" i="29" s="1"/>
  <c r="BT370" i="29"/>
  <c r="AK371" i="29"/>
  <c r="S371" i="29" s="1"/>
  <c r="BI371" i="29" s="1"/>
  <c r="U371" i="29" s="1"/>
  <c r="T371" i="29" s="1"/>
  <c r="AJ371" i="29"/>
  <c r="P371" i="29" s="1"/>
  <c r="BN369" i="29"/>
  <c r="BE370" i="29"/>
  <c r="I370" i="29" s="1"/>
  <c r="H370" i="29" s="1"/>
  <c r="BD370" i="29"/>
  <c r="BG370" i="29"/>
  <c r="O370" i="29" s="1"/>
  <c r="N370" i="29" s="1"/>
  <c r="BO369" i="29"/>
  <c r="AF371" i="29"/>
  <c r="D371" i="29" s="1"/>
  <c r="BA372" i="29"/>
  <c r="AS372" i="29"/>
  <c r="B372" i="29"/>
  <c r="AD372" i="29" s="1"/>
  <c r="AH372" i="29" s="1"/>
  <c r="AZ372" i="29"/>
  <c r="AR372" i="29"/>
  <c r="AY372" i="29"/>
  <c r="AQ372" i="29"/>
  <c r="AC373" i="29"/>
  <c r="AX372" i="29"/>
  <c r="AP372" i="29"/>
  <c r="AW372" i="29"/>
  <c r="AO372" i="29"/>
  <c r="BC372" i="29"/>
  <c r="AU372" i="29"/>
  <c r="AT372" i="29"/>
  <c r="AN372" i="29"/>
  <c r="C372" i="29"/>
  <c r="AE372" i="29" s="1"/>
  <c r="BB372" i="29"/>
  <c r="AV372" i="29"/>
  <c r="BH370" i="29"/>
  <c r="R370" i="29" s="1"/>
  <c r="Q370" i="29" s="1"/>
  <c r="BS369" i="29"/>
  <c r="J371" i="29"/>
  <c r="BP370" i="29"/>
  <c r="AI964" i="29" l="1"/>
  <c r="M964" i="29" s="1"/>
  <c r="BQ964" i="29" s="1"/>
  <c r="BO963" i="29"/>
  <c r="AL964" i="29"/>
  <c r="V964" i="29" s="1"/>
  <c r="AJ964" i="29"/>
  <c r="P964" i="29" s="1"/>
  <c r="BH964" i="29" s="1"/>
  <c r="R964" i="29" s="1"/>
  <c r="Q964" i="29" s="1"/>
  <c r="J372" i="29"/>
  <c r="AB961" i="29"/>
  <c r="AB962" i="29"/>
  <c r="BK964" i="29"/>
  <c r="AA964" i="29" s="1"/>
  <c r="BU964" i="29" s="1"/>
  <c r="BF963" i="29"/>
  <c r="L963" i="29" s="1"/>
  <c r="K963" i="29" s="1"/>
  <c r="BP963" i="29"/>
  <c r="BG964" i="29"/>
  <c r="O964" i="29" s="1"/>
  <c r="N964" i="29" s="1"/>
  <c r="AG964" i="29"/>
  <c r="G964" i="29" s="1"/>
  <c r="BI964" i="29"/>
  <c r="U964" i="29" s="1"/>
  <c r="T964" i="29" s="1"/>
  <c r="BS963" i="29"/>
  <c r="AN965" i="29"/>
  <c r="AV965" i="29"/>
  <c r="AO965" i="29"/>
  <c r="AW965" i="29"/>
  <c r="B965" i="29"/>
  <c r="AD965" i="29" s="1"/>
  <c r="AH965" i="29" s="1"/>
  <c r="J965" i="29" s="1"/>
  <c r="AP965" i="29"/>
  <c r="AX965" i="29"/>
  <c r="C965" i="29"/>
  <c r="AE965" i="29" s="1"/>
  <c r="AQ965" i="29"/>
  <c r="AY965" i="29"/>
  <c r="AR965" i="29"/>
  <c r="AZ965" i="29"/>
  <c r="AC966" i="29"/>
  <c r="AS965" i="29"/>
  <c r="BA965" i="29"/>
  <c r="AT965" i="29"/>
  <c r="BB965" i="29"/>
  <c r="AU965" i="29"/>
  <c r="BC965" i="29"/>
  <c r="BD963" i="29"/>
  <c r="F963" i="29" s="1"/>
  <c r="E963" i="29" s="1"/>
  <c r="AF964" i="29"/>
  <c r="D964" i="29" s="1"/>
  <c r="BT963" i="29"/>
  <c r="BK963" i="29"/>
  <c r="AA963" i="29" s="1"/>
  <c r="BU963" i="29"/>
  <c r="AH964" i="29"/>
  <c r="J964" i="29" s="1"/>
  <c r="BH963" i="29"/>
  <c r="R963" i="29" s="1"/>
  <c r="Q963" i="29" s="1"/>
  <c r="BJ964" i="29"/>
  <c r="X964" i="29" s="1"/>
  <c r="W964" i="29" s="1"/>
  <c r="BG963" i="29"/>
  <c r="O963" i="29" s="1"/>
  <c r="N963" i="29" s="1"/>
  <c r="BQ963" i="29"/>
  <c r="BO370" i="29"/>
  <c r="AB369" i="29"/>
  <c r="BT371" i="29"/>
  <c r="AF372" i="29"/>
  <c r="D372" i="29" s="1"/>
  <c r="BD372" i="29" s="1"/>
  <c r="F372" i="29" s="1"/>
  <c r="BS371" i="29"/>
  <c r="BO371" i="29"/>
  <c r="AG372" i="29"/>
  <c r="G372" i="29" s="1"/>
  <c r="AL372" i="29"/>
  <c r="V372" i="29" s="1"/>
  <c r="AJ372" i="29"/>
  <c r="P372" i="29" s="1"/>
  <c r="F370" i="29"/>
  <c r="BL370" i="29"/>
  <c r="BF372" i="29"/>
  <c r="L372" i="29" s="1"/>
  <c r="K372" i="29" s="1"/>
  <c r="Z371" i="29"/>
  <c r="BH371" i="29"/>
  <c r="R371" i="29" s="1"/>
  <c r="Q371" i="29" s="1"/>
  <c r="BR371" i="29"/>
  <c r="BR370" i="29"/>
  <c r="AM372" i="29"/>
  <c r="Y372" i="29" s="1"/>
  <c r="BK372" i="29" s="1"/>
  <c r="AA372" i="29" s="1"/>
  <c r="BG371" i="29"/>
  <c r="O371" i="29" s="1"/>
  <c r="N371" i="29" s="1"/>
  <c r="AI372" i="29"/>
  <c r="M372" i="29" s="1"/>
  <c r="BF371" i="29"/>
  <c r="L371" i="29" s="1"/>
  <c r="K371" i="29" s="1"/>
  <c r="AK372" i="29"/>
  <c r="S372" i="29" s="1"/>
  <c r="AW373" i="29"/>
  <c r="AO373" i="29"/>
  <c r="AV373" i="29"/>
  <c r="AN373" i="29"/>
  <c r="BC373" i="29"/>
  <c r="AU373" i="29"/>
  <c r="BB373" i="29"/>
  <c r="AT373" i="29"/>
  <c r="BA373" i="29"/>
  <c r="AS373" i="29"/>
  <c r="C373" i="29"/>
  <c r="AE373" i="29" s="1"/>
  <c r="AY373" i="29"/>
  <c r="AQ373" i="29"/>
  <c r="AC374" i="29"/>
  <c r="AZ373" i="29"/>
  <c r="AX373" i="29"/>
  <c r="AR373" i="29"/>
  <c r="AP373" i="29"/>
  <c r="B373" i="29"/>
  <c r="AD373" i="29" s="1"/>
  <c r="AJ373" i="29" s="1"/>
  <c r="P373" i="29" s="1"/>
  <c r="BD371" i="29"/>
  <c r="F371" i="29" s="1"/>
  <c r="E371" i="29" s="1"/>
  <c r="BQ370" i="29"/>
  <c r="BT964" i="29" l="1"/>
  <c r="AJ965" i="29"/>
  <c r="P965" i="29" s="1"/>
  <c r="AL965" i="29"/>
  <c r="V965" i="29" s="1"/>
  <c r="BJ965" i="29" s="1"/>
  <c r="X965" i="29" s="1"/>
  <c r="W965" i="29" s="1"/>
  <c r="BR964" i="29"/>
  <c r="BN963" i="29"/>
  <c r="AM965" i="29"/>
  <c r="Y965" i="29" s="1"/>
  <c r="AK965" i="29"/>
  <c r="S965" i="29" s="1"/>
  <c r="BI965" i="29" s="1"/>
  <c r="U965" i="29" s="1"/>
  <c r="BF965" i="29"/>
  <c r="L965" i="29" s="1"/>
  <c r="K965" i="29" s="1"/>
  <c r="BE964" i="29"/>
  <c r="I964" i="29" s="1"/>
  <c r="H964" i="29" s="1"/>
  <c r="BR963" i="29"/>
  <c r="AI965" i="29"/>
  <c r="M965" i="29" s="1"/>
  <c r="AG965" i="29"/>
  <c r="G965" i="29" s="1"/>
  <c r="BF964" i="29"/>
  <c r="L964" i="29" s="1"/>
  <c r="K964" i="29" s="1"/>
  <c r="AO966" i="29"/>
  <c r="AW966" i="29"/>
  <c r="B966" i="29"/>
  <c r="AD966" i="29" s="1"/>
  <c r="AH966" i="29" s="1"/>
  <c r="J966" i="29" s="1"/>
  <c r="AP966" i="29"/>
  <c r="AX966" i="29"/>
  <c r="C966" i="29"/>
  <c r="AE966" i="29" s="1"/>
  <c r="AQ966" i="29"/>
  <c r="AY966" i="29"/>
  <c r="AR966" i="29"/>
  <c r="AZ966" i="29"/>
  <c r="AC967" i="29"/>
  <c r="AS966" i="29"/>
  <c r="BA966" i="29"/>
  <c r="AT966" i="29"/>
  <c r="BB966" i="29"/>
  <c r="AU966" i="29"/>
  <c r="BC966" i="29"/>
  <c r="AN966" i="29"/>
  <c r="AV966" i="29"/>
  <c r="BD964" i="29"/>
  <c r="F964" i="29" s="1"/>
  <c r="E964" i="29" s="1"/>
  <c r="AF965" i="29"/>
  <c r="D965" i="29" s="1"/>
  <c r="BK965" i="29"/>
  <c r="AA965" i="29" s="1"/>
  <c r="BL963" i="29"/>
  <c r="Z963" i="29"/>
  <c r="BH965" i="29"/>
  <c r="R965" i="29" s="1"/>
  <c r="Q965" i="29" s="1"/>
  <c r="BS964" i="29"/>
  <c r="Z964" i="29"/>
  <c r="BN371" i="29"/>
  <c r="BP371" i="29"/>
  <c r="BQ371" i="29"/>
  <c r="E372" i="29"/>
  <c r="BN372" i="29"/>
  <c r="BP372" i="29"/>
  <c r="E370" i="29"/>
  <c r="BN370" i="29"/>
  <c r="AB370" i="29" s="1"/>
  <c r="BH373" i="29"/>
  <c r="R373" i="29" s="1"/>
  <c r="Q373" i="29" s="1"/>
  <c r="BI372" i="29"/>
  <c r="U372" i="29" s="1"/>
  <c r="T372" i="29" s="1"/>
  <c r="BH372" i="29"/>
  <c r="R372" i="29" s="1"/>
  <c r="Q372" i="29" s="1"/>
  <c r="AG373" i="29"/>
  <c r="G373" i="29" s="1"/>
  <c r="AM373" i="29"/>
  <c r="Y373" i="29" s="1"/>
  <c r="BK373" i="29" s="1"/>
  <c r="AA373" i="29" s="1"/>
  <c r="BJ372" i="29"/>
  <c r="X372" i="29" s="1"/>
  <c r="W372" i="29" s="1"/>
  <c r="AI373" i="29"/>
  <c r="M373" i="29" s="1"/>
  <c r="AF373" i="29"/>
  <c r="D373" i="29" s="1"/>
  <c r="AH373" i="29"/>
  <c r="J373" i="29" s="1"/>
  <c r="BB374" i="29"/>
  <c r="AT374" i="29"/>
  <c r="C374" i="29"/>
  <c r="AE374" i="29" s="1"/>
  <c r="BA374" i="29"/>
  <c r="AS374" i="29"/>
  <c r="B374" i="29"/>
  <c r="AD374" i="29" s="1"/>
  <c r="AJ374" i="29" s="1"/>
  <c r="P374" i="29" s="1"/>
  <c r="AZ374" i="29"/>
  <c r="AR374" i="29"/>
  <c r="AY374" i="29"/>
  <c r="AQ374" i="29"/>
  <c r="AC375" i="29"/>
  <c r="AX374" i="29"/>
  <c r="AP374" i="29"/>
  <c r="AV374" i="29"/>
  <c r="AN374" i="29"/>
  <c r="BC374" i="29"/>
  <c r="AU374" i="29"/>
  <c r="AO374" i="29"/>
  <c r="AW374" i="29"/>
  <c r="BL371" i="29"/>
  <c r="BU372" i="29"/>
  <c r="Z372" i="29"/>
  <c r="BL372" i="29"/>
  <c r="AK373" i="29"/>
  <c r="S373" i="29" s="1"/>
  <c r="AL373" i="29"/>
  <c r="V373" i="29" s="1"/>
  <c r="BG372" i="29"/>
  <c r="O372" i="29" s="1"/>
  <c r="N372" i="29" s="1"/>
  <c r="BE372" i="29"/>
  <c r="I372" i="29" s="1"/>
  <c r="H372" i="29" s="1"/>
  <c r="T965" i="29" l="1"/>
  <c r="BS965" i="29"/>
  <c r="AB371" i="29"/>
  <c r="AK966" i="29"/>
  <c r="S966" i="29" s="1"/>
  <c r="BI966" i="29" s="1"/>
  <c r="U966" i="29" s="1"/>
  <c r="BQ372" i="29"/>
  <c r="AI966" i="29"/>
  <c r="M966" i="29" s="1"/>
  <c r="BP965" i="29"/>
  <c r="AM966" i="29"/>
  <c r="Y966" i="29" s="1"/>
  <c r="BK966" i="29" s="1"/>
  <c r="AA966" i="29" s="1"/>
  <c r="BU966" i="29" s="1"/>
  <c r="AJ966" i="29"/>
  <c r="P966" i="29" s="1"/>
  <c r="AB963" i="29"/>
  <c r="AF966" i="29"/>
  <c r="D966" i="29" s="1"/>
  <c r="BD966" i="29" s="1"/>
  <c r="F966" i="29" s="1"/>
  <c r="E966" i="29" s="1"/>
  <c r="AL966" i="29"/>
  <c r="V966" i="29" s="1"/>
  <c r="BJ966" i="29" s="1"/>
  <c r="X966" i="29" s="1"/>
  <c r="W966" i="29" s="1"/>
  <c r="BR965" i="29"/>
  <c r="AG966" i="29"/>
  <c r="G966" i="29" s="1"/>
  <c r="BE966" i="29" s="1"/>
  <c r="I966" i="29" s="1"/>
  <c r="H966" i="29" s="1"/>
  <c r="BF966" i="29"/>
  <c r="L966" i="29" s="1"/>
  <c r="K966" i="29" s="1"/>
  <c r="BP966" i="29"/>
  <c r="BG965" i="29"/>
  <c r="O965" i="29" s="1"/>
  <c r="N965" i="29" s="1"/>
  <c r="BG966" i="29"/>
  <c r="O966" i="29" s="1"/>
  <c r="N966" i="29" s="1"/>
  <c r="BP964" i="29"/>
  <c r="BO964" i="29"/>
  <c r="Z965" i="29"/>
  <c r="BU965" i="29"/>
  <c r="B967" i="29"/>
  <c r="AD967" i="29" s="1"/>
  <c r="AH967" i="29" s="1"/>
  <c r="J967" i="29" s="1"/>
  <c r="AP967" i="29"/>
  <c r="AX967" i="29"/>
  <c r="C967" i="29"/>
  <c r="AE967" i="29" s="1"/>
  <c r="AQ967" i="29"/>
  <c r="AY967" i="29"/>
  <c r="AR967" i="29"/>
  <c r="AZ967" i="29"/>
  <c r="AC968" i="29"/>
  <c r="AS967" i="29"/>
  <c r="BA967" i="29"/>
  <c r="AT967" i="29"/>
  <c r="BB967" i="29"/>
  <c r="AU967" i="29"/>
  <c r="BC967" i="29"/>
  <c r="AN967" i="29"/>
  <c r="AV967" i="29"/>
  <c r="AO967" i="29"/>
  <c r="AW967" i="29"/>
  <c r="BL964" i="29"/>
  <c r="BT965" i="29"/>
  <c r="BD965" i="29"/>
  <c r="F965" i="29" s="1"/>
  <c r="E965" i="29" s="1"/>
  <c r="BN964" i="29"/>
  <c r="BH966" i="29"/>
  <c r="R966" i="29" s="1"/>
  <c r="Q966" i="29" s="1"/>
  <c r="BE965" i="29"/>
  <c r="I965" i="29" s="1"/>
  <c r="H965" i="29" s="1"/>
  <c r="BT372" i="29"/>
  <c r="BO372" i="29"/>
  <c r="BR373" i="29"/>
  <c r="BR372" i="29"/>
  <c r="BS372" i="29"/>
  <c r="BI373" i="29"/>
  <c r="U373" i="29" s="1"/>
  <c r="T373" i="29" s="1"/>
  <c r="AM374" i="29"/>
  <c r="Y374" i="29" s="1"/>
  <c r="BF373" i="29"/>
  <c r="L373" i="29" s="1"/>
  <c r="K373" i="29" s="1"/>
  <c r="BH374" i="29"/>
  <c r="R374" i="29" s="1"/>
  <c r="Q374" i="29" s="1"/>
  <c r="AF374" i="29"/>
  <c r="D374" i="29" s="1"/>
  <c r="BJ373" i="29"/>
  <c r="X373" i="29" s="1"/>
  <c r="W373" i="29" s="1"/>
  <c r="AI374" i="29"/>
  <c r="M374" i="29" s="1"/>
  <c r="BD373" i="29"/>
  <c r="F373" i="29" s="1"/>
  <c r="E373" i="29" s="1"/>
  <c r="AG374" i="29"/>
  <c r="G374" i="29" s="1"/>
  <c r="AL374" i="29"/>
  <c r="V374" i="29" s="1"/>
  <c r="BG373" i="29"/>
  <c r="O373" i="29" s="1"/>
  <c r="N373" i="29" s="1"/>
  <c r="BU373" i="29"/>
  <c r="Z373" i="29"/>
  <c r="AK374" i="29"/>
  <c r="S374" i="29" s="1"/>
  <c r="AY375" i="29"/>
  <c r="AQ375" i="29"/>
  <c r="AC376" i="29"/>
  <c r="AX375" i="29"/>
  <c r="AP375" i="29"/>
  <c r="AW375" i="29"/>
  <c r="AO375" i="29"/>
  <c r="AV375" i="29"/>
  <c r="AN375" i="29"/>
  <c r="BC375" i="29"/>
  <c r="AU375" i="29"/>
  <c r="BA375" i="29"/>
  <c r="AS375" i="29"/>
  <c r="B375" i="29"/>
  <c r="AD375" i="29" s="1"/>
  <c r="AL375" i="29" s="1"/>
  <c r="AZ375" i="29"/>
  <c r="AT375" i="29"/>
  <c r="AR375" i="29"/>
  <c r="C375" i="29"/>
  <c r="AE375" i="29" s="1"/>
  <c r="BB375" i="29"/>
  <c r="AH374" i="29"/>
  <c r="J374" i="29" s="1"/>
  <c r="BE373" i="29"/>
  <c r="I373" i="29" s="1"/>
  <c r="H373" i="29" s="1"/>
  <c r="T966" i="29" l="1"/>
  <c r="BS966" i="29"/>
  <c r="AB964" i="29"/>
  <c r="BQ965" i="29"/>
  <c r="BN965" i="29"/>
  <c r="BR966" i="29"/>
  <c r="BT966" i="29"/>
  <c r="AB372" i="29"/>
  <c r="BF967" i="29"/>
  <c r="L967" i="29" s="1"/>
  <c r="K967" i="29" s="1"/>
  <c r="BP967" i="29"/>
  <c r="BO966" i="29"/>
  <c r="AL967" i="29"/>
  <c r="V967" i="29" s="1"/>
  <c r="AG967" i="29"/>
  <c r="G967" i="29" s="1"/>
  <c r="BQ966" i="29"/>
  <c r="AJ967" i="29"/>
  <c r="P967" i="29" s="1"/>
  <c r="AF967" i="29"/>
  <c r="D967" i="29" s="1"/>
  <c r="AI967" i="29"/>
  <c r="M967" i="29" s="1"/>
  <c r="BL965" i="29"/>
  <c r="BN966" i="29"/>
  <c r="Z966" i="29"/>
  <c r="BL966" i="29"/>
  <c r="C968" i="29"/>
  <c r="AE968" i="29" s="1"/>
  <c r="AQ968" i="29"/>
  <c r="AY968" i="29"/>
  <c r="AR968" i="29"/>
  <c r="AZ968" i="29"/>
  <c r="AC969" i="29"/>
  <c r="AS968" i="29"/>
  <c r="BA968" i="29"/>
  <c r="AT968" i="29"/>
  <c r="BB968" i="29"/>
  <c r="AU968" i="29"/>
  <c r="BC968" i="29"/>
  <c r="AN968" i="29"/>
  <c r="AV968" i="29"/>
  <c r="AO968" i="29"/>
  <c r="AW968" i="29"/>
  <c r="AP968" i="29"/>
  <c r="AX968" i="29"/>
  <c r="B968" i="29"/>
  <c r="AD968" i="29" s="1"/>
  <c r="AL968" i="29" s="1"/>
  <c r="V968" i="29" s="1"/>
  <c r="AK967" i="29"/>
  <c r="S967" i="29" s="1"/>
  <c r="AM967" i="29"/>
  <c r="Y967" i="29" s="1"/>
  <c r="BO965" i="29"/>
  <c r="AB965" i="29" s="1"/>
  <c r="BP373" i="29"/>
  <c r="BN373" i="29"/>
  <c r="BL373" i="29"/>
  <c r="AG375" i="29"/>
  <c r="G375" i="29" s="1"/>
  <c r="BE375" i="29" s="1"/>
  <c r="I375" i="29" s="1"/>
  <c r="H375" i="29" s="1"/>
  <c r="AH375" i="29"/>
  <c r="J375" i="29" s="1"/>
  <c r="AF375" i="29"/>
  <c r="D375" i="29" s="1"/>
  <c r="BD375" i="29" s="1"/>
  <c r="F375" i="29" s="1"/>
  <c r="BR374" i="29"/>
  <c r="AV376" i="29"/>
  <c r="AN376" i="29"/>
  <c r="BC376" i="29"/>
  <c r="AU376" i="29"/>
  <c r="BB376" i="29"/>
  <c r="AT376" i="29"/>
  <c r="C376" i="29"/>
  <c r="AE376" i="29" s="1"/>
  <c r="BA376" i="29"/>
  <c r="AS376" i="29"/>
  <c r="B376" i="29"/>
  <c r="AD376" i="29" s="1"/>
  <c r="AL376" i="29" s="1"/>
  <c r="AZ376" i="29"/>
  <c r="AR376" i="29"/>
  <c r="AC377" i="29"/>
  <c r="AX376" i="29"/>
  <c r="AP376" i="29"/>
  <c r="AY376" i="29"/>
  <c r="AW376" i="29"/>
  <c r="AO376" i="29"/>
  <c r="AQ376" i="29"/>
  <c r="BJ374" i="29"/>
  <c r="X374" i="29" s="1"/>
  <c r="W374" i="29" s="1"/>
  <c r="BE374" i="29"/>
  <c r="I374" i="29" s="1"/>
  <c r="H374" i="29" s="1"/>
  <c r="AI375" i="29"/>
  <c r="M375" i="29" s="1"/>
  <c r="BD374" i="29"/>
  <c r="F374" i="29" s="1"/>
  <c r="E374" i="29" s="1"/>
  <c r="BI374" i="29"/>
  <c r="U374" i="29" s="1"/>
  <c r="T374" i="29" s="1"/>
  <c r="AK375" i="29"/>
  <c r="S375" i="29" s="1"/>
  <c r="BK374" i="29"/>
  <c r="AA374" i="29" s="1"/>
  <c r="BF374" i="29"/>
  <c r="L374" i="29" s="1"/>
  <c r="K374" i="29" s="1"/>
  <c r="V375" i="29"/>
  <c r="BG374" i="29"/>
  <c r="O374" i="29" s="1"/>
  <c r="N374" i="29" s="1"/>
  <c r="BO373" i="29"/>
  <c r="AM375" i="29"/>
  <c r="Y375" i="29" s="1"/>
  <c r="BK375" i="29" s="1"/>
  <c r="AA375" i="29" s="1"/>
  <c r="BT373" i="29"/>
  <c r="BS373" i="29"/>
  <c r="AJ375" i="29"/>
  <c r="P375" i="29" s="1"/>
  <c r="BQ373" i="29"/>
  <c r="AB966" i="29" l="1"/>
  <c r="BJ968" i="29"/>
  <c r="X968" i="29" s="1"/>
  <c r="W968" i="29" s="1"/>
  <c r="BT968" i="29"/>
  <c r="BD967" i="29"/>
  <c r="F967" i="29" s="1"/>
  <c r="E967" i="29" s="1"/>
  <c r="BN967" i="29"/>
  <c r="AI968" i="29"/>
  <c r="M968" i="29" s="1"/>
  <c r="BH967" i="29"/>
  <c r="R967" i="29" s="1"/>
  <c r="Q967" i="29" s="1"/>
  <c r="BR967" i="29"/>
  <c r="AK968" i="29"/>
  <c r="S968" i="29" s="1"/>
  <c r="AH968" i="29"/>
  <c r="J968" i="29" s="1"/>
  <c r="AR969" i="29"/>
  <c r="AZ969" i="29"/>
  <c r="AC970" i="29"/>
  <c r="AS969" i="29"/>
  <c r="BA969" i="29"/>
  <c r="AT969" i="29"/>
  <c r="BB969" i="29"/>
  <c r="AU969" i="29"/>
  <c r="BC969" i="29"/>
  <c r="AN969" i="29"/>
  <c r="AV969" i="29"/>
  <c r="AO969" i="29"/>
  <c r="AW969" i="29"/>
  <c r="B969" i="29"/>
  <c r="AD969" i="29" s="1"/>
  <c r="AL969" i="29" s="1"/>
  <c r="V969" i="29" s="1"/>
  <c r="AP969" i="29"/>
  <c r="AX969" i="29"/>
  <c r="AQ969" i="29"/>
  <c r="AY969" i="29"/>
  <c r="C969" i="29"/>
  <c r="AE969" i="29" s="1"/>
  <c r="BO967" i="29"/>
  <c r="BE967" i="29"/>
  <c r="I967" i="29" s="1"/>
  <c r="H967" i="29" s="1"/>
  <c r="AM968" i="29"/>
  <c r="Y968" i="29" s="1"/>
  <c r="BJ967" i="29"/>
  <c r="X967" i="29" s="1"/>
  <c r="W967" i="29" s="1"/>
  <c r="BK967" i="29"/>
  <c r="AA967" i="29" s="1"/>
  <c r="BU967" i="29" s="1"/>
  <c r="BI967" i="29"/>
  <c r="U967" i="29" s="1"/>
  <c r="T967" i="29" s="1"/>
  <c r="AG968" i="29"/>
  <c r="G968" i="29" s="1"/>
  <c r="AJ968" i="29"/>
  <c r="P968" i="29" s="1"/>
  <c r="AF968" i="29"/>
  <c r="D968" i="29" s="1"/>
  <c r="BG967" i="29"/>
  <c r="O967" i="29" s="1"/>
  <c r="N967" i="29" s="1"/>
  <c r="E375" i="29"/>
  <c r="BN375" i="29"/>
  <c r="BO374" i="29"/>
  <c r="AI376" i="29"/>
  <c r="M376" i="29" s="1"/>
  <c r="BG376" i="29" s="1"/>
  <c r="O376" i="29" s="1"/>
  <c r="AB373" i="29"/>
  <c r="BN374" i="29"/>
  <c r="AJ376" i="29"/>
  <c r="P376" i="29" s="1"/>
  <c r="BH376" i="29" s="1"/>
  <c r="R376" i="29" s="1"/>
  <c r="Q376" i="29" s="1"/>
  <c r="AH376" i="29"/>
  <c r="J376" i="29" s="1"/>
  <c r="AK376" i="29"/>
  <c r="S376" i="29" s="1"/>
  <c r="AG376" i="29"/>
  <c r="G376" i="29" s="1"/>
  <c r="AM376" i="29"/>
  <c r="Y376" i="29" s="1"/>
  <c r="BT374" i="29"/>
  <c r="BH375" i="29"/>
  <c r="R375" i="29" s="1"/>
  <c r="Q375" i="29" s="1"/>
  <c r="BO375" i="29"/>
  <c r="BS374" i="29"/>
  <c r="BG375" i="29"/>
  <c r="O375" i="29" s="1"/>
  <c r="N375" i="29" s="1"/>
  <c r="BA377" i="29"/>
  <c r="AS377" i="29"/>
  <c r="B377" i="29"/>
  <c r="AD377" i="29" s="1"/>
  <c r="AF377" i="29" s="1"/>
  <c r="AZ377" i="29"/>
  <c r="AR377" i="29"/>
  <c r="AY377" i="29"/>
  <c r="AQ377" i="29"/>
  <c r="AC378" i="29"/>
  <c r="AX377" i="29"/>
  <c r="AP377" i="29"/>
  <c r="AW377" i="29"/>
  <c r="AO377" i="29"/>
  <c r="BC377" i="29"/>
  <c r="AU377" i="29"/>
  <c r="AT377" i="29"/>
  <c r="AN377" i="29"/>
  <c r="C377" i="29"/>
  <c r="AE377" i="29" s="1"/>
  <c r="BB377" i="29"/>
  <c r="AV377" i="29"/>
  <c r="BF375" i="29"/>
  <c r="L375" i="29" s="1"/>
  <c r="K375" i="29" s="1"/>
  <c r="BI375" i="29"/>
  <c r="U375" i="29" s="1"/>
  <c r="T375" i="29" s="1"/>
  <c r="BU375" i="29"/>
  <c r="Z375" i="29"/>
  <c r="BL375" i="29"/>
  <c r="BP374" i="29"/>
  <c r="V376" i="29"/>
  <c r="BL374" i="29"/>
  <c r="Z374" i="29"/>
  <c r="BJ375" i="29"/>
  <c r="X375" i="29" s="1"/>
  <c r="W375" i="29" s="1"/>
  <c r="BQ374" i="29"/>
  <c r="BU374" i="29"/>
  <c r="AF376" i="29"/>
  <c r="D376" i="29" s="1"/>
  <c r="BS967" i="29" l="1"/>
  <c r="D377" i="29"/>
  <c r="BD377" i="29" s="1"/>
  <c r="F377" i="29" s="1"/>
  <c r="E377" i="29" s="1"/>
  <c r="BJ969" i="29"/>
  <c r="X969" i="29" s="1"/>
  <c r="W969" i="29" s="1"/>
  <c r="BT969" i="29"/>
  <c r="BI968" i="29"/>
  <c r="U968" i="29" s="1"/>
  <c r="T968" i="29" s="1"/>
  <c r="BS968" i="29"/>
  <c r="BK968" i="29"/>
  <c r="AA968" i="29" s="1"/>
  <c r="BU968" i="29" s="1"/>
  <c r="AF969" i="29"/>
  <c r="D969" i="29" s="1"/>
  <c r="BE968" i="29"/>
  <c r="I968" i="29" s="1"/>
  <c r="H968" i="29" s="1"/>
  <c r="AH969" i="29"/>
  <c r="J969" i="29" s="1"/>
  <c r="AK969" i="29"/>
  <c r="S969" i="29" s="1"/>
  <c r="BD968" i="29"/>
  <c r="F968" i="29" s="1"/>
  <c r="E968" i="29" s="1"/>
  <c r="AS970" i="29"/>
  <c r="BA970" i="29"/>
  <c r="AT970" i="29"/>
  <c r="BB970" i="29"/>
  <c r="AU970" i="29"/>
  <c r="BC970" i="29"/>
  <c r="AN970" i="29"/>
  <c r="AV970" i="29"/>
  <c r="AO970" i="29"/>
  <c r="AW970" i="29"/>
  <c r="B970" i="29"/>
  <c r="AD970" i="29" s="1"/>
  <c r="AL970" i="29" s="1"/>
  <c r="V970" i="29" s="1"/>
  <c r="AP970" i="29"/>
  <c r="AX970" i="29"/>
  <c r="C970" i="29"/>
  <c r="AE970" i="29" s="1"/>
  <c r="AQ970" i="29"/>
  <c r="AY970" i="29"/>
  <c r="AC971" i="29"/>
  <c r="AR970" i="29"/>
  <c r="AZ970" i="29"/>
  <c r="BG968" i="29"/>
  <c r="O968" i="29" s="1"/>
  <c r="N968" i="29" s="1"/>
  <c r="BH968" i="29"/>
  <c r="R968" i="29" s="1"/>
  <c r="Q968" i="29" s="1"/>
  <c r="AM969" i="29"/>
  <c r="Y969" i="29" s="1"/>
  <c r="BQ967" i="29"/>
  <c r="AB967" i="29" s="1"/>
  <c r="Z967" i="29"/>
  <c r="BL967" i="29"/>
  <c r="AG969" i="29"/>
  <c r="G969" i="29" s="1"/>
  <c r="AJ969" i="29"/>
  <c r="P969" i="29" s="1"/>
  <c r="BT967" i="29"/>
  <c r="AI969" i="29"/>
  <c r="M969" i="29" s="1"/>
  <c r="BF968" i="29"/>
  <c r="L968" i="29" s="1"/>
  <c r="K968" i="29" s="1"/>
  <c r="BT375" i="29"/>
  <c r="AJ377" i="29"/>
  <c r="P377" i="29" s="1"/>
  <c r="BH377" i="29" s="1"/>
  <c r="R377" i="29" s="1"/>
  <c r="Q377" i="29" s="1"/>
  <c r="AM377" i="29"/>
  <c r="Y377" i="29" s="1"/>
  <c r="BK377" i="29" s="1"/>
  <c r="AA377" i="29" s="1"/>
  <c r="Z377" i="29" s="1"/>
  <c r="BR375" i="29"/>
  <c r="BS375" i="29"/>
  <c r="N376" i="29"/>
  <c r="BQ376" i="29"/>
  <c r="AL377" i="29"/>
  <c r="V377" i="29" s="1"/>
  <c r="BP375" i="29"/>
  <c r="BR376" i="29"/>
  <c r="AB374" i="29"/>
  <c r="AK377" i="29"/>
  <c r="S377" i="29" s="1"/>
  <c r="BD376" i="29"/>
  <c r="F376" i="29" s="1"/>
  <c r="E376" i="29" s="1"/>
  <c r="AI377" i="29"/>
  <c r="M377" i="29" s="1"/>
  <c r="AC379" i="29"/>
  <c r="AX378" i="29"/>
  <c r="AP378" i="29"/>
  <c r="AW378" i="29"/>
  <c r="AO378" i="29"/>
  <c r="AV378" i="29"/>
  <c r="AN378" i="29"/>
  <c r="BC378" i="29"/>
  <c r="AU378" i="29"/>
  <c r="BB378" i="29"/>
  <c r="AT378" i="29"/>
  <c r="C378" i="29"/>
  <c r="AE378" i="29" s="1"/>
  <c r="AZ378" i="29"/>
  <c r="AR378" i="29"/>
  <c r="BA378" i="29"/>
  <c r="AY378" i="29"/>
  <c r="AS378" i="29"/>
  <c r="AQ378" i="29"/>
  <c r="B378" i="29"/>
  <c r="AD378" i="29" s="1"/>
  <c r="AI378" i="29" s="1"/>
  <c r="BE376" i="29"/>
  <c r="I376" i="29" s="1"/>
  <c r="H376" i="29" s="1"/>
  <c r="BI376" i="29"/>
  <c r="U376" i="29" s="1"/>
  <c r="T376" i="29" s="1"/>
  <c r="AG377" i="29"/>
  <c r="G377" i="29" s="1"/>
  <c r="BJ376" i="29"/>
  <c r="X376" i="29" s="1"/>
  <c r="W376" i="29" s="1"/>
  <c r="AH377" i="29"/>
  <c r="J377" i="29" s="1"/>
  <c r="BF376" i="29"/>
  <c r="L376" i="29" s="1"/>
  <c r="K376" i="29" s="1"/>
  <c r="BK376" i="29"/>
  <c r="AA376" i="29" s="1"/>
  <c r="BU376" i="29" s="1"/>
  <c r="BQ375" i="29"/>
  <c r="AB375" i="29" l="1"/>
  <c r="AJ970" i="29"/>
  <c r="P970" i="29" s="1"/>
  <c r="M378" i="29"/>
  <c r="AF970" i="29"/>
  <c r="D970" i="29" s="1"/>
  <c r="BN970" i="29" s="1"/>
  <c r="BJ970" i="29"/>
  <c r="X970" i="29" s="1"/>
  <c r="W970" i="29" s="1"/>
  <c r="BT970" i="29"/>
  <c r="BD970" i="29"/>
  <c r="F970" i="29" s="1"/>
  <c r="E970" i="29" s="1"/>
  <c r="BD969" i="29"/>
  <c r="F969" i="29" s="1"/>
  <c r="E969" i="29" s="1"/>
  <c r="BN969" i="29"/>
  <c r="BP968" i="29"/>
  <c r="AT971" i="29"/>
  <c r="BB971" i="29"/>
  <c r="AU971" i="29"/>
  <c r="BC971" i="29"/>
  <c r="AN971" i="29"/>
  <c r="AV971" i="29"/>
  <c r="AO971" i="29"/>
  <c r="AW971" i="29"/>
  <c r="B971" i="29"/>
  <c r="AD971" i="29" s="1"/>
  <c r="AG971" i="29" s="1"/>
  <c r="G971" i="29" s="1"/>
  <c r="AP971" i="29"/>
  <c r="AX971" i="29"/>
  <c r="C971" i="29"/>
  <c r="AE971" i="29" s="1"/>
  <c r="AQ971" i="29"/>
  <c r="AY971" i="29"/>
  <c r="AR971" i="29"/>
  <c r="AZ971" i="29"/>
  <c r="AC972" i="29"/>
  <c r="AS971" i="29"/>
  <c r="BA971" i="29"/>
  <c r="AH970" i="29"/>
  <c r="J970" i="29" s="1"/>
  <c r="AK970" i="29"/>
  <c r="S970" i="29" s="1"/>
  <c r="BH970" i="29"/>
  <c r="R970" i="29" s="1"/>
  <c r="Q970" i="29" s="1"/>
  <c r="BN968" i="29"/>
  <c r="BL968" i="29"/>
  <c r="Z968" i="29"/>
  <c r="BK969" i="29"/>
  <c r="AA969" i="29" s="1"/>
  <c r="BU969" i="29"/>
  <c r="BR968" i="29"/>
  <c r="AM970" i="29"/>
  <c r="Y970" i="29" s="1"/>
  <c r="BH969" i="29"/>
  <c r="R969" i="29" s="1"/>
  <c r="Q969" i="29" s="1"/>
  <c r="BI969" i="29"/>
  <c r="U969" i="29" s="1"/>
  <c r="T969" i="29" s="1"/>
  <c r="BG969" i="29"/>
  <c r="O969" i="29" s="1"/>
  <c r="N969" i="29" s="1"/>
  <c r="BE969" i="29"/>
  <c r="I969" i="29" s="1"/>
  <c r="H969" i="29" s="1"/>
  <c r="BQ968" i="29"/>
  <c r="AI970" i="29"/>
  <c r="M970" i="29" s="1"/>
  <c r="AG970" i="29"/>
  <c r="G970" i="29" s="1"/>
  <c r="BF969" i="29"/>
  <c r="L969" i="29" s="1"/>
  <c r="K969" i="29" s="1"/>
  <c r="BO968" i="29"/>
  <c r="BU377" i="29"/>
  <c r="BN377" i="29"/>
  <c r="BJ377" i="29"/>
  <c r="X377" i="29" s="1"/>
  <c r="W377" i="29" s="1"/>
  <c r="BS376" i="29"/>
  <c r="AH378" i="29"/>
  <c r="J378" i="29" s="1"/>
  <c r="BF378" i="29" s="1"/>
  <c r="L378" i="29" s="1"/>
  <c r="K378" i="29" s="1"/>
  <c r="BP376" i="29"/>
  <c r="BO376" i="29"/>
  <c r="BR377" i="29"/>
  <c r="AG378" i="29"/>
  <c r="G378" i="29" s="1"/>
  <c r="BE378" i="29" s="1"/>
  <c r="I378" i="29" s="1"/>
  <c r="H378" i="29" s="1"/>
  <c r="AL378" i="29"/>
  <c r="V378" i="29" s="1"/>
  <c r="BJ378" i="29" s="1"/>
  <c r="X378" i="29" s="1"/>
  <c r="W378" i="29" s="1"/>
  <c r="BT376" i="29"/>
  <c r="AM378" i="29"/>
  <c r="Y378" i="29" s="1"/>
  <c r="BN376" i="29"/>
  <c r="BL377" i="29"/>
  <c r="AK378" i="29"/>
  <c r="S378" i="29" s="1"/>
  <c r="BI378" i="29" s="1"/>
  <c r="U378" i="29" s="1"/>
  <c r="T378" i="29" s="1"/>
  <c r="BG377" i="29"/>
  <c r="O377" i="29" s="1"/>
  <c r="N377" i="29" s="1"/>
  <c r="AJ378" i="29"/>
  <c r="P378" i="29" s="1"/>
  <c r="BB379" i="29"/>
  <c r="AT379" i="29"/>
  <c r="BA379" i="29"/>
  <c r="AS379" i="29"/>
  <c r="C379" i="29"/>
  <c r="AE379" i="29" s="1"/>
  <c r="AZ379" i="29"/>
  <c r="AR379" i="29"/>
  <c r="B379" i="29"/>
  <c r="AD379" i="29" s="1"/>
  <c r="AM379" i="29" s="1"/>
  <c r="AY379" i="29"/>
  <c r="AQ379" i="29"/>
  <c r="AC380" i="29"/>
  <c r="AX379" i="29"/>
  <c r="AP379" i="29"/>
  <c r="AV379" i="29"/>
  <c r="AN379" i="29"/>
  <c r="BC379" i="29"/>
  <c r="AU379" i="29"/>
  <c r="AW379" i="29"/>
  <c r="AO379" i="29"/>
  <c r="BE377" i="29"/>
  <c r="I377" i="29" s="1"/>
  <c r="H377" i="29" s="1"/>
  <c r="Z376" i="29"/>
  <c r="BL376" i="29"/>
  <c r="AF378" i="29"/>
  <c r="D378" i="29" s="1"/>
  <c r="BF377" i="29"/>
  <c r="L377" i="29" s="1"/>
  <c r="K377" i="29" s="1"/>
  <c r="BG378" i="29"/>
  <c r="O378" i="29" s="1"/>
  <c r="N378" i="29" s="1"/>
  <c r="BI377" i="29"/>
  <c r="U377" i="29" s="1"/>
  <c r="T377" i="29" s="1"/>
  <c r="AK971" i="29" l="1"/>
  <c r="S971" i="29" s="1"/>
  <c r="BP969" i="29"/>
  <c r="BR969" i="29"/>
  <c r="AB968" i="29"/>
  <c r="BE971" i="29"/>
  <c r="I971" i="29" s="1"/>
  <c r="H971" i="29" s="1"/>
  <c r="AL971" i="29"/>
  <c r="V971" i="29" s="1"/>
  <c r="AU972" i="29"/>
  <c r="BC972" i="29"/>
  <c r="AN972" i="29"/>
  <c r="AV972" i="29"/>
  <c r="AO972" i="29"/>
  <c r="AW972" i="29"/>
  <c r="B972" i="29"/>
  <c r="AD972" i="29" s="1"/>
  <c r="AG972" i="29" s="1"/>
  <c r="G972" i="29" s="1"/>
  <c r="AP972" i="29"/>
  <c r="AX972" i="29"/>
  <c r="C972" i="29"/>
  <c r="AE972" i="29" s="1"/>
  <c r="AQ972" i="29"/>
  <c r="AY972" i="29"/>
  <c r="AR972" i="29"/>
  <c r="AZ972" i="29"/>
  <c r="AC973" i="29"/>
  <c r="AS972" i="29"/>
  <c r="BA972" i="29"/>
  <c r="AT972" i="29"/>
  <c r="BB972" i="29"/>
  <c r="AF971" i="29"/>
  <c r="D971" i="29" s="1"/>
  <c r="BG970" i="29"/>
  <c r="O970" i="29" s="1"/>
  <c r="N970" i="29" s="1"/>
  <c r="BO969" i="29"/>
  <c r="BK970" i="29"/>
  <c r="AA970" i="29" s="1"/>
  <c r="BU970" i="29" s="1"/>
  <c r="BR970" i="29"/>
  <c r="AH971" i="29"/>
  <c r="J971" i="29" s="1"/>
  <c r="BE970" i="29"/>
  <c r="I970" i="29" s="1"/>
  <c r="H970" i="29" s="1"/>
  <c r="BF970" i="29"/>
  <c r="L970" i="29" s="1"/>
  <c r="K970" i="29" s="1"/>
  <c r="BP970" i="29"/>
  <c r="AM971" i="29"/>
  <c r="Y971" i="29" s="1"/>
  <c r="BI971" i="29"/>
  <c r="U971" i="29" s="1"/>
  <c r="T971" i="29" s="1"/>
  <c r="AJ971" i="29"/>
  <c r="P971" i="29" s="1"/>
  <c r="BL969" i="29"/>
  <c r="Z969" i="29"/>
  <c r="BI970" i="29"/>
  <c r="U970" i="29" s="1"/>
  <c r="T970" i="29" s="1"/>
  <c r="BQ969" i="29"/>
  <c r="BS969" i="29"/>
  <c r="AI971" i="29"/>
  <c r="M971" i="29" s="1"/>
  <c r="BQ377" i="29"/>
  <c r="AB376" i="29"/>
  <c r="BP378" i="29"/>
  <c r="Y379" i="29"/>
  <c r="BT377" i="29"/>
  <c r="BS378" i="29"/>
  <c r="BO377" i="29"/>
  <c r="AJ379" i="29"/>
  <c r="P379" i="29" s="1"/>
  <c r="BH379" i="29" s="1"/>
  <c r="R379" i="29" s="1"/>
  <c r="Q379" i="29" s="1"/>
  <c r="BK378" i="29"/>
  <c r="AA378" i="29" s="1"/>
  <c r="BU378" i="29" s="1"/>
  <c r="BP377" i="29"/>
  <c r="AG379" i="29"/>
  <c r="G379" i="29" s="1"/>
  <c r="BE379" i="29" s="1"/>
  <c r="I379" i="29" s="1"/>
  <c r="H379" i="29" s="1"/>
  <c r="AH379" i="29"/>
  <c r="J379" i="29" s="1"/>
  <c r="BS377" i="29"/>
  <c r="AK379" i="29"/>
  <c r="S379" i="29" s="1"/>
  <c r="BI379" i="29" s="1"/>
  <c r="U379" i="29" s="1"/>
  <c r="T379" i="29" s="1"/>
  <c r="BT378" i="29"/>
  <c r="BK379" i="29"/>
  <c r="AA379" i="29" s="1"/>
  <c r="BU379" i="29" s="1"/>
  <c r="BD378" i="29"/>
  <c r="F378" i="29" s="1"/>
  <c r="E378" i="29" s="1"/>
  <c r="AF379" i="29"/>
  <c r="D379" i="29" s="1"/>
  <c r="AY380" i="29"/>
  <c r="AQ380" i="29"/>
  <c r="AC381" i="29"/>
  <c r="AX380" i="29"/>
  <c r="AP380" i="29"/>
  <c r="AW380" i="29"/>
  <c r="AO380" i="29"/>
  <c r="AV380" i="29"/>
  <c r="AN380" i="29"/>
  <c r="BC380" i="29"/>
  <c r="AU380" i="29"/>
  <c r="BA380" i="29"/>
  <c r="AS380" i="29"/>
  <c r="B380" i="29"/>
  <c r="AD380" i="29" s="1"/>
  <c r="AM380" i="29" s="1"/>
  <c r="Y380" i="29" s="1"/>
  <c r="AZ380" i="29"/>
  <c r="AT380" i="29"/>
  <c r="AR380" i="29"/>
  <c r="C380" i="29"/>
  <c r="AE380" i="29" s="1"/>
  <c r="BB380" i="29"/>
  <c r="BQ378" i="29"/>
  <c r="AI379" i="29"/>
  <c r="M379" i="29" s="1"/>
  <c r="BH378" i="29"/>
  <c r="R378" i="29" s="1"/>
  <c r="Q378" i="29" s="1"/>
  <c r="AL379" i="29"/>
  <c r="V379" i="29" s="1"/>
  <c r="BO378" i="29"/>
  <c r="AH972" i="29" l="1"/>
  <c r="J972" i="29" s="1"/>
  <c r="AB969" i="29"/>
  <c r="BS970" i="29"/>
  <c r="AJ972" i="29"/>
  <c r="P972" i="29" s="1"/>
  <c r="BO971" i="29"/>
  <c r="AK972" i="29"/>
  <c r="S972" i="29" s="1"/>
  <c r="AF972" i="29"/>
  <c r="D972" i="29" s="1"/>
  <c r="BD972" i="29" s="1"/>
  <c r="F972" i="29" s="1"/>
  <c r="E972" i="29" s="1"/>
  <c r="BE972" i="29"/>
  <c r="I972" i="29" s="1"/>
  <c r="H972" i="29" s="1"/>
  <c r="BH971" i="29"/>
  <c r="R971" i="29" s="1"/>
  <c r="Q971" i="29" s="1"/>
  <c r="AN973" i="29"/>
  <c r="AV973" i="29"/>
  <c r="AO973" i="29"/>
  <c r="AW973" i="29"/>
  <c r="B973" i="29"/>
  <c r="AD973" i="29" s="1"/>
  <c r="AJ973" i="29" s="1"/>
  <c r="P973" i="29" s="1"/>
  <c r="AP973" i="29"/>
  <c r="AX973" i="29"/>
  <c r="C973" i="29"/>
  <c r="AE973" i="29" s="1"/>
  <c r="AQ973" i="29"/>
  <c r="AY973" i="29"/>
  <c r="AR973" i="29"/>
  <c r="AZ973" i="29"/>
  <c r="AC974" i="29"/>
  <c r="AS973" i="29"/>
  <c r="BA973" i="29"/>
  <c r="AT973" i="29"/>
  <c r="BB973" i="29"/>
  <c r="BC973" i="29"/>
  <c r="AU973" i="29"/>
  <c r="BD971" i="29"/>
  <c r="F971" i="29" s="1"/>
  <c r="E971" i="29" s="1"/>
  <c r="BS971" i="29"/>
  <c r="BF972" i="29"/>
  <c r="L972" i="29" s="1"/>
  <c r="K972" i="29" s="1"/>
  <c r="BH972" i="29"/>
  <c r="R972" i="29" s="1"/>
  <c r="Q972" i="29" s="1"/>
  <c r="BG971" i="29"/>
  <c r="O971" i="29" s="1"/>
  <c r="N971" i="29" s="1"/>
  <c r="BL970" i="29"/>
  <c r="Z970" i="29"/>
  <c r="AL972" i="29"/>
  <c r="V972" i="29" s="1"/>
  <c r="AM972" i="29"/>
  <c r="Y972" i="29" s="1"/>
  <c r="BJ971" i="29"/>
  <c r="X971" i="29" s="1"/>
  <c r="W971" i="29" s="1"/>
  <c r="BF971" i="29"/>
  <c r="L971" i="29" s="1"/>
  <c r="K971" i="29" s="1"/>
  <c r="BP971" i="29"/>
  <c r="BK971" i="29"/>
  <c r="AA971" i="29" s="1"/>
  <c r="BU971" i="29" s="1"/>
  <c r="BO970" i="29"/>
  <c r="BQ970" i="29"/>
  <c r="AI972" i="29"/>
  <c r="M972" i="29" s="1"/>
  <c r="BI972" i="29"/>
  <c r="U972" i="29" s="1"/>
  <c r="T972" i="29" s="1"/>
  <c r="BL378" i="29"/>
  <c r="Z378" i="29"/>
  <c r="BF379" i="29"/>
  <c r="L379" i="29" s="1"/>
  <c r="K379" i="29" s="1"/>
  <c r="AB377" i="29"/>
  <c r="BR378" i="29"/>
  <c r="BO379" i="29"/>
  <c r="BN378" i="29"/>
  <c r="BR379" i="29"/>
  <c r="BC381" i="29"/>
  <c r="AU381" i="29"/>
  <c r="BB381" i="29"/>
  <c r="AT381" i="29"/>
  <c r="BA381" i="29"/>
  <c r="AS381" i="29"/>
  <c r="C381" i="29"/>
  <c r="AE381" i="29" s="1"/>
  <c r="AZ381" i="29"/>
  <c r="AR381" i="29"/>
  <c r="B381" i="29"/>
  <c r="AD381" i="29" s="1"/>
  <c r="AH381" i="29" s="1"/>
  <c r="J381" i="29" s="1"/>
  <c r="AY381" i="29"/>
  <c r="AQ381" i="29"/>
  <c r="AW381" i="29"/>
  <c r="AO381" i="29"/>
  <c r="AC382" i="29"/>
  <c r="AX381" i="29"/>
  <c r="AV381" i="29"/>
  <c r="AN381" i="29"/>
  <c r="AP381" i="29"/>
  <c r="BS379" i="29"/>
  <c r="AF380" i="29"/>
  <c r="D380" i="29" s="1"/>
  <c r="Z379" i="29"/>
  <c r="AK380" i="29"/>
  <c r="S380" i="29" s="1"/>
  <c r="AJ380" i="29"/>
  <c r="P380" i="29" s="1"/>
  <c r="BK380" i="29"/>
  <c r="AA380" i="29" s="1"/>
  <c r="BU380" i="29" s="1"/>
  <c r="BD379" i="29"/>
  <c r="F379" i="29" s="1"/>
  <c r="E379" i="29" s="1"/>
  <c r="BJ379" i="29"/>
  <c r="X379" i="29" s="1"/>
  <c r="W379" i="29" s="1"/>
  <c r="AG380" i="29"/>
  <c r="G380" i="29" s="1"/>
  <c r="AB378" i="29"/>
  <c r="AI380" i="29"/>
  <c r="M380" i="29" s="1"/>
  <c r="AL380" i="29"/>
  <c r="V380" i="29" s="1"/>
  <c r="BG379" i="29"/>
  <c r="O379" i="29" s="1"/>
  <c r="N379" i="29" s="1"/>
  <c r="AH380" i="29"/>
  <c r="J380" i="29" s="1"/>
  <c r="AB970" i="29" l="1"/>
  <c r="BQ971" i="29"/>
  <c r="BR971" i="29"/>
  <c r="AK973" i="29"/>
  <c r="S973" i="29" s="1"/>
  <c r="BO972" i="29"/>
  <c r="AM973" i="29"/>
  <c r="Y973" i="29" s="1"/>
  <c r="BN972" i="29"/>
  <c r="BH973" i="29"/>
  <c r="R973" i="29" s="1"/>
  <c r="Q973" i="29" s="1"/>
  <c r="BT971" i="29"/>
  <c r="BR972" i="29"/>
  <c r="AI973" i="29"/>
  <c r="M973" i="29" s="1"/>
  <c r="AG973" i="29"/>
  <c r="G973" i="29" s="1"/>
  <c r="BK973" i="29"/>
  <c r="AA973" i="29" s="1"/>
  <c r="AO974" i="29"/>
  <c r="AW974" i="29"/>
  <c r="B974" i="29"/>
  <c r="AD974" i="29" s="1"/>
  <c r="AG974" i="29" s="1"/>
  <c r="G974" i="29" s="1"/>
  <c r="AP974" i="29"/>
  <c r="AX974" i="29"/>
  <c r="C974" i="29"/>
  <c r="AE974" i="29" s="1"/>
  <c r="AQ974" i="29"/>
  <c r="AY974" i="29"/>
  <c r="AR974" i="29"/>
  <c r="AZ974" i="29"/>
  <c r="AC975" i="29"/>
  <c r="AS974" i="29"/>
  <c r="BA974" i="29"/>
  <c r="AT974" i="29"/>
  <c r="BB974" i="29"/>
  <c r="AU974" i="29"/>
  <c r="BC974" i="29"/>
  <c r="AV974" i="29"/>
  <c r="AN974" i="29"/>
  <c r="BG972" i="29"/>
  <c r="O972" i="29" s="1"/>
  <c r="N972" i="29" s="1"/>
  <c r="BJ972" i="29"/>
  <c r="X972" i="29" s="1"/>
  <c r="W972" i="29" s="1"/>
  <c r="AF973" i="29"/>
  <c r="D973" i="29" s="1"/>
  <c r="BP972" i="29"/>
  <c r="AH973" i="29"/>
  <c r="J973" i="29" s="1"/>
  <c r="BI973" i="29"/>
  <c r="U973" i="29" s="1"/>
  <c r="T973" i="29" s="1"/>
  <c r="BK972" i="29"/>
  <c r="AA972" i="29" s="1"/>
  <c r="BU972" i="29" s="1"/>
  <c r="BL971" i="29"/>
  <c r="Z971" i="29"/>
  <c r="AL973" i="29"/>
  <c r="V973" i="29" s="1"/>
  <c r="BS972" i="29"/>
  <c r="BN971" i="29"/>
  <c r="AB971" i="29" s="1"/>
  <c r="BQ379" i="29"/>
  <c r="BN379" i="29"/>
  <c r="BP379" i="29"/>
  <c r="AI381" i="29"/>
  <c r="M381" i="29" s="1"/>
  <c r="BG381" i="29" s="1"/>
  <c r="O381" i="29" s="1"/>
  <c r="N381" i="29" s="1"/>
  <c r="AF381" i="29"/>
  <c r="D381" i="29" s="1"/>
  <c r="BD381" i="29" s="1"/>
  <c r="F381" i="29" s="1"/>
  <c r="AJ381" i="29"/>
  <c r="P381" i="29" s="1"/>
  <c r="BH381" i="29" s="1"/>
  <c r="R381" i="29" s="1"/>
  <c r="Q381" i="29" s="1"/>
  <c r="AK381" i="29"/>
  <c r="S381" i="29" s="1"/>
  <c r="BI381" i="29" s="1"/>
  <c r="U381" i="29" s="1"/>
  <c r="T381" i="29" s="1"/>
  <c r="BT379" i="29"/>
  <c r="BL379" i="29"/>
  <c r="AL381" i="29"/>
  <c r="V381" i="29" s="1"/>
  <c r="BH380" i="29"/>
  <c r="R380" i="29" s="1"/>
  <c r="Q380" i="29" s="1"/>
  <c r="AZ382" i="29"/>
  <c r="AR382" i="29"/>
  <c r="AY382" i="29"/>
  <c r="AQ382" i="29"/>
  <c r="AC383" i="29"/>
  <c r="AX382" i="29"/>
  <c r="AP382" i="29"/>
  <c r="AW382" i="29"/>
  <c r="AO382" i="29"/>
  <c r="AV382" i="29"/>
  <c r="AN382" i="29"/>
  <c r="BB382" i="29"/>
  <c r="AT382" i="29"/>
  <c r="C382" i="29"/>
  <c r="AE382" i="29" s="1"/>
  <c r="AS382" i="29"/>
  <c r="B382" i="29"/>
  <c r="AD382" i="29" s="1"/>
  <c r="AH382" i="29" s="1"/>
  <c r="BA382" i="29"/>
  <c r="BC382" i="29"/>
  <c r="AU382" i="29"/>
  <c r="BF380" i="29"/>
  <c r="L380" i="29" s="1"/>
  <c r="K380" i="29" s="1"/>
  <c r="AM381" i="29"/>
  <c r="Y381" i="29" s="1"/>
  <c r="BE380" i="29"/>
  <c r="I380" i="29" s="1"/>
  <c r="H380" i="29" s="1"/>
  <c r="BD380" i="29"/>
  <c r="F380" i="29" s="1"/>
  <c r="E380" i="29" s="1"/>
  <c r="BI380" i="29"/>
  <c r="U380" i="29" s="1"/>
  <c r="T380" i="29" s="1"/>
  <c r="BF381" i="29"/>
  <c r="L381" i="29" s="1"/>
  <c r="K381" i="29" s="1"/>
  <c r="BJ380" i="29"/>
  <c r="X380" i="29" s="1"/>
  <c r="W380" i="29" s="1"/>
  <c r="BG380" i="29"/>
  <c r="O380" i="29" s="1"/>
  <c r="N380" i="29" s="1"/>
  <c r="Z380" i="29"/>
  <c r="AG381" i="29"/>
  <c r="G381" i="29" s="1"/>
  <c r="J382" i="29" l="1"/>
  <c r="AB379" i="29"/>
  <c r="BR973" i="29"/>
  <c r="AM974" i="29"/>
  <c r="Y974" i="29" s="1"/>
  <c r="BK974" i="29" s="1"/>
  <c r="AA974" i="29" s="1"/>
  <c r="BU974" i="29" s="1"/>
  <c r="AJ974" i="29"/>
  <c r="P974" i="29" s="1"/>
  <c r="BH974" i="29" s="1"/>
  <c r="R974" i="29" s="1"/>
  <c r="BS973" i="29"/>
  <c r="AK974" i="29"/>
  <c r="S974" i="29" s="1"/>
  <c r="BI974" i="29" s="1"/>
  <c r="U974" i="29" s="1"/>
  <c r="BE974" i="29"/>
  <c r="I974" i="29" s="1"/>
  <c r="H974" i="29" s="1"/>
  <c r="Z973" i="29"/>
  <c r="B975" i="29"/>
  <c r="AD975" i="29" s="1"/>
  <c r="AM975" i="29" s="1"/>
  <c r="Y975" i="29" s="1"/>
  <c r="AP975" i="29"/>
  <c r="AX975" i="29"/>
  <c r="C975" i="29"/>
  <c r="AE975" i="29" s="1"/>
  <c r="AQ975" i="29"/>
  <c r="AY975" i="29"/>
  <c r="AR975" i="29"/>
  <c r="AZ975" i="29"/>
  <c r="AC976" i="29"/>
  <c r="AS975" i="29"/>
  <c r="BA975" i="29"/>
  <c r="AT975" i="29"/>
  <c r="BB975" i="29"/>
  <c r="AU975" i="29"/>
  <c r="BC975" i="29"/>
  <c r="AN975" i="29"/>
  <c r="AV975" i="29"/>
  <c r="AO975" i="29"/>
  <c r="AW975" i="29"/>
  <c r="BU973" i="29"/>
  <c r="BT972" i="29"/>
  <c r="BE973" i="29"/>
  <c r="I973" i="29" s="1"/>
  <c r="H973" i="29" s="1"/>
  <c r="BL972" i="29"/>
  <c r="Z972" i="29"/>
  <c r="BQ972" i="29"/>
  <c r="AH974" i="29"/>
  <c r="J974" i="29" s="1"/>
  <c r="BG973" i="29"/>
  <c r="O973" i="29" s="1"/>
  <c r="N973" i="29" s="1"/>
  <c r="AL974" i="29"/>
  <c r="V974" i="29" s="1"/>
  <c r="BD973" i="29"/>
  <c r="F973" i="29" s="1"/>
  <c r="E973" i="29" s="1"/>
  <c r="BF973" i="29"/>
  <c r="L973" i="29" s="1"/>
  <c r="K973" i="29" s="1"/>
  <c r="AF974" i="29"/>
  <c r="D974" i="29" s="1"/>
  <c r="BJ973" i="29"/>
  <c r="X973" i="29" s="1"/>
  <c r="W973" i="29" s="1"/>
  <c r="AI974" i="29"/>
  <c r="M974" i="29" s="1"/>
  <c r="BL380" i="29"/>
  <c r="BQ381" i="29"/>
  <c r="AI382" i="29"/>
  <c r="M382" i="29" s="1"/>
  <c r="BG382" i="29" s="1"/>
  <c r="O382" i="29" s="1"/>
  <c r="N382" i="29" s="1"/>
  <c r="BP380" i="29"/>
  <c r="E381" i="29"/>
  <c r="BN381" i="29"/>
  <c r="BS380" i="29"/>
  <c r="BR381" i="29"/>
  <c r="BQ380" i="29"/>
  <c r="BS381" i="29"/>
  <c r="BR380" i="29"/>
  <c r="BJ381" i="29"/>
  <c r="X381" i="29" s="1"/>
  <c r="W381" i="29" s="1"/>
  <c r="AJ382" i="29"/>
  <c r="P382" i="29" s="1"/>
  <c r="AL382" i="29"/>
  <c r="V382" i="29" s="1"/>
  <c r="BF382" i="29"/>
  <c r="L382" i="29" s="1"/>
  <c r="K382" i="29" s="1"/>
  <c r="BE381" i="29"/>
  <c r="I381" i="29" s="1"/>
  <c r="H381" i="29" s="1"/>
  <c r="AM382" i="29"/>
  <c r="Y382" i="29" s="1"/>
  <c r="BK382" i="29" s="1"/>
  <c r="AA382" i="29" s="1"/>
  <c r="BT380" i="29"/>
  <c r="BN380" i="29"/>
  <c r="BK381" i="29"/>
  <c r="AA381" i="29" s="1"/>
  <c r="BU381" i="29" s="1"/>
  <c r="AG382" i="29"/>
  <c r="G382" i="29" s="1"/>
  <c r="AK382" i="29"/>
  <c r="S382" i="29" s="1"/>
  <c r="BP381" i="29"/>
  <c r="BO380" i="29"/>
  <c r="AF382" i="29"/>
  <c r="D382" i="29" s="1"/>
  <c r="AW383" i="29"/>
  <c r="AO383" i="29"/>
  <c r="AV383" i="29"/>
  <c r="AN383" i="29"/>
  <c r="BC383" i="29"/>
  <c r="AU383" i="29"/>
  <c r="BB383" i="29"/>
  <c r="AT383" i="29"/>
  <c r="C383" i="29"/>
  <c r="AE383" i="29" s="1"/>
  <c r="BA383" i="29"/>
  <c r="AS383" i="29"/>
  <c r="B383" i="29"/>
  <c r="AD383" i="29" s="1"/>
  <c r="AL383" i="29" s="1"/>
  <c r="AY383" i="29"/>
  <c r="AQ383" i="29"/>
  <c r="AC384" i="29"/>
  <c r="AZ383" i="29"/>
  <c r="AX383" i="29"/>
  <c r="AR383" i="29"/>
  <c r="AP383" i="29"/>
  <c r="BN973" i="29" l="1"/>
  <c r="BQ973" i="29"/>
  <c r="BO973" i="29"/>
  <c r="BO974" i="29"/>
  <c r="BP382" i="29"/>
  <c r="T974" i="29"/>
  <c r="BS974" i="29"/>
  <c r="Q974" i="29"/>
  <c r="BR974" i="29"/>
  <c r="BT973" i="29"/>
  <c r="BK975" i="29"/>
  <c r="AA975" i="29" s="1"/>
  <c r="BU975" i="29"/>
  <c r="BJ974" i="29"/>
  <c r="X974" i="29" s="1"/>
  <c r="W974" i="29" s="1"/>
  <c r="AH975" i="29"/>
  <c r="J975" i="29" s="1"/>
  <c r="Z974" i="29"/>
  <c r="AL975" i="29"/>
  <c r="V975" i="29" s="1"/>
  <c r="BL973" i="29"/>
  <c r="BG974" i="29"/>
  <c r="O974" i="29" s="1"/>
  <c r="N974" i="29" s="1"/>
  <c r="BQ974" i="29"/>
  <c r="BD974" i="29"/>
  <c r="F974" i="29" s="1"/>
  <c r="E974" i="29" s="1"/>
  <c r="BP973" i="29"/>
  <c r="AB973" i="29" s="1"/>
  <c r="AF975" i="29"/>
  <c r="D975" i="29" s="1"/>
  <c r="AI975" i="29"/>
  <c r="M975" i="29" s="1"/>
  <c r="BF974" i="29"/>
  <c r="L974" i="29" s="1"/>
  <c r="K974" i="29" s="1"/>
  <c r="AB972" i="29"/>
  <c r="C976" i="29"/>
  <c r="AE976" i="29" s="1"/>
  <c r="AQ976" i="29"/>
  <c r="AY976" i="29"/>
  <c r="AR976" i="29"/>
  <c r="AZ976" i="29"/>
  <c r="AC977" i="29"/>
  <c r="AS976" i="29"/>
  <c r="BA976" i="29"/>
  <c r="AT976" i="29"/>
  <c r="BB976" i="29"/>
  <c r="AU976" i="29"/>
  <c r="BC976" i="29"/>
  <c r="AN976" i="29"/>
  <c r="AV976" i="29"/>
  <c r="AO976" i="29"/>
  <c r="AW976" i="29"/>
  <c r="AP976" i="29"/>
  <c r="AX976" i="29"/>
  <c r="B976" i="29"/>
  <c r="AD976" i="29" s="1"/>
  <c r="AJ976" i="29" s="1"/>
  <c r="P976" i="29" s="1"/>
  <c r="AJ975" i="29"/>
  <c r="P975" i="29" s="1"/>
  <c r="AK975" i="29"/>
  <c r="S975" i="29" s="1"/>
  <c r="AG975" i="29"/>
  <c r="G975" i="29" s="1"/>
  <c r="AB380" i="29"/>
  <c r="AF383" i="29"/>
  <c r="D383" i="29" s="1"/>
  <c r="BD383" i="29" s="1"/>
  <c r="F383" i="29" s="1"/>
  <c r="E383" i="29" s="1"/>
  <c r="AG383" i="29"/>
  <c r="G383" i="29" s="1"/>
  <c r="BE383" i="29" s="1"/>
  <c r="I383" i="29" s="1"/>
  <c r="H383" i="29" s="1"/>
  <c r="BT381" i="29"/>
  <c r="BO381" i="29"/>
  <c r="BQ382" i="29"/>
  <c r="AI383" i="29"/>
  <c r="M383" i="29" s="1"/>
  <c r="Z381" i="29"/>
  <c r="BL381" i="29"/>
  <c r="BJ382" i="29"/>
  <c r="X382" i="29" s="1"/>
  <c r="W382" i="29" s="1"/>
  <c r="BD382" i="29"/>
  <c r="F382" i="29" s="1"/>
  <c r="E382" i="29" s="1"/>
  <c r="BH382" i="29"/>
  <c r="R382" i="29" s="1"/>
  <c r="Q382" i="29" s="1"/>
  <c r="BU382" i="29"/>
  <c r="Z382" i="29"/>
  <c r="AJ383" i="29"/>
  <c r="P383" i="29" s="1"/>
  <c r="AH383" i="29"/>
  <c r="J383" i="29" s="1"/>
  <c r="AK383" i="29"/>
  <c r="S383" i="29" s="1"/>
  <c r="BB384" i="29"/>
  <c r="AT384" i="29"/>
  <c r="C384" i="29"/>
  <c r="AE384" i="29" s="1"/>
  <c r="BA384" i="29"/>
  <c r="AS384" i="29"/>
  <c r="B384" i="29"/>
  <c r="AD384" i="29" s="1"/>
  <c r="AJ384" i="29" s="1"/>
  <c r="P384" i="29" s="1"/>
  <c r="AZ384" i="29"/>
  <c r="AR384" i="29"/>
  <c r="AY384" i="29"/>
  <c r="AQ384" i="29"/>
  <c r="AC385" i="29"/>
  <c r="AX384" i="29"/>
  <c r="AP384" i="29"/>
  <c r="AV384" i="29"/>
  <c r="AN384" i="29"/>
  <c r="BC384" i="29"/>
  <c r="AU384" i="29"/>
  <c r="AO384" i="29"/>
  <c r="AW384" i="29"/>
  <c r="AM383" i="29"/>
  <c r="Y383" i="29" s="1"/>
  <c r="BK383" i="29" s="1"/>
  <c r="AA383" i="29" s="1"/>
  <c r="BI382" i="29"/>
  <c r="U382" i="29" s="1"/>
  <c r="T382" i="29" s="1"/>
  <c r="BS382" i="29"/>
  <c r="V383" i="29"/>
  <c r="BE382" i="29"/>
  <c r="I382" i="29" s="1"/>
  <c r="H382" i="29" s="1"/>
  <c r="AB381" i="29" l="1"/>
  <c r="BP974" i="29"/>
  <c r="BH976" i="29"/>
  <c r="R976" i="29" s="1"/>
  <c r="Q976" i="29" s="1"/>
  <c r="BR976" i="29"/>
  <c r="BH975" i="29"/>
  <c r="R975" i="29" s="1"/>
  <c r="Q975" i="29" s="1"/>
  <c r="BG975" i="29"/>
  <c r="O975" i="29" s="1"/>
  <c r="N975" i="29" s="1"/>
  <c r="BJ975" i="29"/>
  <c r="X975" i="29" s="1"/>
  <c r="W975" i="29" s="1"/>
  <c r="BD975" i="29"/>
  <c r="F975" i="29" s="1"/>
  <c r="E975" i="29" s="1"/>
  <c r="BL974" i="29"/>
  <c r="AF976" i="29"/>
  <c r="D976" i="29" s="1"/>
  <c r="AI976" i="29"/>
  <c r="M976" i="29" s="1"/>
  <c r="BF975" i="29"/>
  <c r="L975" i="29" s="1"/>
  <c r="K975" i="29" s="1"/>
  <c r="BP975" i="29"/>
  <c r="AH976" i="29"/>
  <c r="J976" i="29" s="1"/>
  <c r="AR977" i="29"/>
  <c r="AZ977" i="29"/>
  <c r="AC978" i="29"/>
  <c r="AS977" i="29"/>
  <c r="BA977" i="29"/>
  <c r="AT977" i="29"/>
  <c r="BB977" i="29"/>
  <c r="AU977" i="29"/>
  <c r="BC977" i="29"/>
  <c r="AN977" i="29"/>
  <c r="AV977" i="29"/>
  <c r="AO977" i="29"/>
  <c r="AW977" i="29"/>
  <c r="B977" i="29"/>
  <c r="AD977" i="29" s="1"/>
  <c r="AJ977" i="29" s="1"/>
  <c r="P977" i="29" s="1"/>
  <c r="AP977" i="29"/>
  <c r="AX977" i="29"/>
  <c r="AQ977" i="29"/>
  <c r="AY977" i="29"/>
  <c r="C977" i="29"/>
  <c r="AE977" i="29" s="1"/>
  <c r="BN974" i="29"/>
  <c r="AB974" i="29" s="1"/>
  <c r="BT974" i="29"/>
  <c r="AL976" i="29"/>
  <c r="V976" i="29" s="1"/>
  <c r="BE975" i="29"/>
  <c r="I975" i="29" s="1"/>
  <c r="H975" i="29" s="1"/>
  <c r="AK976" i="29"/>
  <c r="S976" i="29" s="1"/>
  <c r="AM976" i="29"/>
  <c r="Y976" i="29" s="1"/>
  <c r="BI975" i="29"/>
  <c r="U975" i="29" s="1"/>
  <c r="T975" i="29" s="1"/>
  <c r="AG976" i="29"/>
  <c r="G976" i="29" s="1"/>
  <c r="Z975" i="29"/>
  <c r="BL975" i="29"/>
  <c r="BN383" i="29"/>
  <c r="BO382" i="29"/>
  <c r="BN382" i="29"/>
  <c r="BT382" i="29"/>
  <c r="AF384" i="29"/>
  <c r="D384" i="29" s="1"/>
  <c r="BD384" i="29" s="1"/>
  <c r="F384" i="29" s="1"/>
  <c r="E384" i="29" s="1"/>
  <c r="BH384" i="29"/>
  <c r="R384" i="29" s="1"/>
  <c r="Q384" i="29" s="1"/>
  <c r="AM384" i="29"/>
  <c r="Y384" i="29" s="1"/>
  <c r="AH384" i="29"/>
  <c r="J384" i="29" s="1"/>
  <c r="AK384" i="29"/>
  <c r="S384" i="29" s="1"/>
  <c r="BL382" i="29"/>
  <c r="BF383" i="29"/>
  <c r="L383" i="29" s="1"/>
  <c r="K383" i="29" s="1"/>
  <c r="BU383" i="29"/>
  <c r="Z383" i="29"/>
  <c r="BL383" i="29"/>
  <c r="AL384" i="29"/>
  <c r="V384" i="29" s="1"/>
  <c r="AY385" i="29"/>
  <c r="AQ385" i="29"/>
  <c r="AC386" i="29"/>
  <c r="AX385" i="29"/>
  <c r="AP385" i="29"/>
  <c r="AW385" i="29"/>
  <c r="AO385" i="29"/>
  <c r="AV385" i="29"/>
  <c r="AN385" i="29"/>
  <c r="BC385" i="29"/>
  <c r="AU385" i="29"/>
  <c r="BA385" i="29"/>
  <c r="AS385" i="29"/>
  <c r="B385" i="29"/>
  <c r="AD385" i="29" s="1"/>
  <c r="AI385" i="29" s="1"/>
  <c r="AZ385" i="29"/>
  <c r="AT385" i="29"/>
  <c r="AR385" i="29"/>
  <c r="C385" i="29"/>
  <c r="AE385" i="29" s="1"/>
  <c r="BB385" i="29"/>
  <c r="AI384" i="29"/>
  <c r="M384" i="29" s="1"/>
  <c r="BJ383" i="29"/>
  <c r="X383" i="29" s="1"/>
  <c r="W383" i="29" s="1"/>
  <c r="AG384" i="29"/>
  <c r="G384" i="29" s="1"/>
  <c r="BH383" i="29"/>
  <c r="R383" i="29" s="1"/>
  <c r="Q383" i="29" s="1"/>
  <c r="BO383" i="29"/>
  <c r="BI383" i="29"/>
  <c r="U383" i="29" s="1"/>
  <c r="T383" i="29" s="1"/>
  <c r="BR382" i="29"/>
  <c r="BG383" i="29"/>
  <c r="O383" i="29" s="1"/>
  <c r="N383" i="29" s="1"/>
  <c r="BN975" i="29" l="1"/>
  <c r="AB382" i="29"/>
  <c r="BS975" i="29"/>
  <c r="BH977" i="29"/>
  <c r="R977" i="29" s="1"/>
  <c r="Q977" i="29" s="1"/>
  <c r="AI977" i="29"/>
  <c r="M977" i="29" s="1"/>
  <c r="AL977" i="29"/>
  <c r="V977" i="29" s="1"/>
  <c r="BF976" i="29"/>
  <c r="L976" i="29" s="1"/>
  <c r="K976" i="29" s="1"/>
  <c r="BT975" i="29"/>
  <c r="BO975" i="29"/>
  <c r="BJ976" i="29"/>
  <c r="X976" i="29" s="1"/>
  <c r="W976" i="29" s="1"/>
  <c r="AF977" i="29"/>
  <c r="D977" i="29" s="1"/>
  <c r="BQ975" i="29"/>
  <c r="BE976" i="29"/>
  <c r="I976" i="29" s="1"/>
  <c r="H976" i="29" s="1"/>
  <c r="AH977" i="29"/>
  <c r="J977" i="29" s="1"/>
  <c r="AK977" i="29"/>
  <c r="S977" i="29" s="1"/>
  <c r="BG976" i="29"/>
  <c r="O976" i="29" s="1"/>
  <c r="N976" i="29" s="1"/>
  <c r="BQ976" i="29"/>
  <c r="AS978" i="29"/>
  <c r="BA978" i="29"/>
  <c r="AT978" i="29"/>
  <c r="BB978" i="29"/>
  <c r="AU978" i="29"/>
  <c r="BC978" i="29"/>
  <c r="AN978" i="29"/>
  <c r="AV978" i="29"/>
  <c r="AO978" i="29"/>
  <c r="AW978" i="29"/>
  <c r="B978" i="29"/>
  <c r="AD978" i="29" s="1"/>
  <c r="AM978" i="29" s="1"/>
  <c r="Y978" i="29" s="1"/>
  <c r="AP978" i="29"/>
  <c r="AX978" i="29"/>
  <c r="C978" i="29"/>
  <c r="AE978" i="29" s="1"/>
  <c r="AQ978" i="29"/>
  <c r="AY978" i="29"/>
  <c r="AC979" i="29"/>
  <c r="AR978" i="29"/>
  <c r="AZ978" i="29"/>
  <c r="BD976" i="29"/>
  <c r="F976" i="29" s="1"/>
  <c r="E976" i="29" s="1"/>
  <c r="BR975" i="29"/>
  <c r="AM977" i="29"/>
  <c r="Y977" i="29" s="1"/>
  <c r="BK976" i="29"/>
  <c r="AA976" i="29" s="1"/>
  <c r="BU976" i="29" s="1"/>
  <c r="BI976" i="29"/>
  <c r="U976" i="29" s="1"/>
  <c r="T976" i="29" s="1"/>
  <c r="BS976" i="29"/>
  <c r="AG977" i="29"/>
  <c r="G977" i="29" s="1"/>
  <c r="BS383" i="29"/>
  <c r="BN384" i="29"/>
  <c r="M385" i="29"/>
  <c r="BG385" i="29" s="1"/>
  <c r="O385" i="29" s="1"/>
  <c r="N385" i="29" s="1"/>
  <c r="BQ383" i="29"/>
  <c r="BP383" i="29"/>
  <c r="BR384" i="29"/>
  <c r="BR383" i="29"/>
  <c r="AM385" i="29"/>
  <c r="Y385" i="29" s="1"/>
  <c r="BK385" i="29" s="1"/>
  <c r="AA385" i="29" s="1"/>
  <c r="BF384" i="29"/>
  <c r="L384" i="29" s="1"/>
  <c r="K384" i="29" s="1"/>
  <c r="BJ384" i="29"/>
  <c r="X384" i="29" s="1"/>
  <c r="W384" i="29" s="1"/>
  <c r="BT383" i="29"/>
  <c r="AG385" i="29"/>
  <c r="G385" i="29" s="1"/>
  <c r="AL385" i="29"/>
  <c r="V385" i="29" s="1"/>
  <c r="BE384" i="29"/>
  <c r="I384" i="29" s="1"/>
  <c r="H384" i="29" s="1"/>
  <c r="AK385" i="29"/>
  <c r="S385" i="29" s="1"/>
  <c r="BK384" i="29"/>
  <c r="AA384" i="29" s="1"/>
  <c r="BU384" i="29" s="1"/>
  <c r="BG384" i="29"/>
  <c r="O384" i="29" s="1"/>
  <c r="N384" i="29" s="1"/>
  <c r="AV386" i="29"/>
  <c r="AN386" i="29"/>
  <c r="BC386" i="29"/>
  <c r="AU386" i="29"/>
  <c r="BB386" i="29"/>
  <c r="AT386" i="29"/>
  <c r="C386" i="29"/>
  <c r="AE386" i="29" s="1"/>
  <c r="BA386" i="29"/>
  <c r="AS386" i="29"/>
  <c r="B386" i="29"/>
  <c r="AD386" i="29" s="1"/>
  <c r="AL386" i="29" s="1"/>
  <c r="V386" i="29" s="1"/>
  <c r="AZ386" i="29"/>
  <c r="AR386" i="29"/>
  <c r="AC387" i="29"/>
  <c r="AX386" i="29"/>
  <c r="AP386" i="29"/>
  <c r="AY386" i="29"/>
  <c r="AW386" i="29"/>
  <c r="AO386" i="29"/>
  <c r="AQ386" i="29"/>
  <c r="AJ385" i="29"/>
  <c r="P385" i="29" s="1"/>
  <c r="AH385" i="29"/>
  <c r="J385" i="29" s="1"/>
  <c r="AF385" i="29"/>
  <c r="D385" i="29" s="1"/>
  <c r="BI384" i="29"/>
  <c r="U384" i="29" s="1"/>
  <c r="T384" i="29" s="1"/>
  <c r="AJ978" i="29" l="1"/>
  <c r="P978" i="29" s="1"/>
  <c r="BT384" i="29"/>
  <c r="AG978" i="29"/>
  <c r="G978" i="29" s="1"/>
  <c r="BT976" i="29"/>
  <c r="BN976" i="29"/>
  <c r="AI978" i="29"/>
  <c r="M978" i="29" s="1"/>
  <c r="AB975" i="29"/>
  <c r="BO976" i="29"/>
  <c r="AK978" i="29"/>
  <c r="S978" i="29" s="1"/>
  <c r="BR977" i="29"/>
  <c r="AF978" i="29"/>
  <c r="D978" i="29" s="1"/>
  <c r="BD978" i="29" s="1"/>
  <c r="F978" i="29" s="1"/>
  <c r="E978" i="29" s="1"/>
  <c r="AH978" i="29"/>
  <c r="J978" i="29" s="1"/>
  <c r="BF978" i="29" s="1"/>
  <c r="L978" i="29" s="1"/>
  <c r="BK978" i="29"/>
  <c r="AA978" i="29" s="1"/>
  <c r="BU978" i="29"/>
  <c r="BI977" i="29"/>
  <c r="U977" i="29" s="1"/>
  <c r="T977" i="29" s="1"/>
  <c r="BE977" i="29"/>
  <c r="I977" i="29" s="1"/>
  <c r="H977" i="29" s="1"/>
  <c r="BE978" i="29"/>
  <c r="I978" i="29" s="1"/>
  <c r="H978" i="29" s="1"/>
  <c r="BF977" i="29"/>
  <c r="L977" i="29" s="1"/>
  <c r="K977" i="29" s="1"/>
  <c r="BG978" i="29"/>
  <c r="O978" i="29" s="1"/>
  <c r="N978" i="29" s="1"/>
  <c r="AL978" i="29"/>
  <c r="V978" i="29" s="1"/>
  <c r="BP976" i="29"/>
  <c r="AB976" i="29" s="1"/>
  <c r="BJ977" i="29"/>
  <c r="X977" i="29" s="1"/>
  <c r="W977" i="29" s="1"/>
  <c r="BI978" i="29"/>
  <c r="U978" i="29" s="1"/>
  <c r="T978" i="29" s="1"/>
  <c r="BD977" i="29"/>
  <c r="F977" i="29" s="1"/>
  <c r="E977" i="29" s="1"/>
  <c r="BG977" i="29"/>
  <c r="O977" i="29" s="1"/>
  <c r="N977" i="29" s="1"/>
  <c r="BL976" i="29"/>
  <c r="Z976" i="29"/>
  <c r="AT979" i="29"/>
  <c r="BB979" i="29"/>
  <c r="AU979" i="29"/>
  <c r="BC979" i="29"/>
  <c r="AN979" i="29"/>
  <c r="AV979" i="29"/>
  <c r="AO979" i="29"/>
  <c r="AW979" i="29"/>
  <c r="B979" i="29"/>
  <c r="AD979" i="29" s="1"/>
  <c r="AH979" i="29" s="1"/>
  <c r="J979" i="29" s="1"/>
  <c r="AP979" i="29"/>
  <c r="AX979" i="29"/>
  <c r="C979" i="29"/>
  <c r="AE979" i="29" s="1"/>
  <c r="AQ979" i="29"/>
  <c r="AY979" i="29"/>
  <c r="AR979" i="29"/>
  <c r="AZ979" i="29"/>
  <c r="AC980" i="29"/>
  <c r="AS979" i="29"/>
  <c r="BA979" i="29"/>
  <c r="BH978" i="29"/>
  <c r="R978" i="29" s="1"/>
  <c r="Q978" i="29" s="1"/>
  <c r="BK977" i="29"/>
  <c r="AA977" i="29" s="1"/>
  <c r="BU977" i="29"/>
  <c r="AB383" i="29"/>
  <c r="AG386" i="29"/>
  <c r="G386" i="29" s="1"/>
  <c r="BE386" i="29" s="1"/>
  <c r="I386" i="29" s="1"/>
  <c r="H386" i="29" s="1"/>
  <c r="BJ386" i="29"/>
  <c r="X386" i="29" s="1"/>
  <c r="W386" i="29" s="1"/>
  <c r="Z384" i="29"/>
  <c r="BL384" i="29"/>
  <c r="BF385" i="29"/>
  <c r="L385" i="29" s="1"/>
  <c r="K385" i="29" s="1"/>
  <c r="BI385" i="29"/>
  <c r="U385" i="29" s="1"/>
  <c r="T385" i="29" s="1"/>
  <c r="BH385" i="29"/>
  <c r="R385" i="29" s="1"/>
  <c r="Q385" i="29" s="1"/>
  <c r="AH386" i="29"/>
  <c r="J386" i="29" s="1"/>
  <c r="BO384" i="29"/>
  <c r="BP384" i="29"/>
  <c r="AZ387" i="29"/>
  <c r="AR387" i="29"/>
  <c r="B387" i="29"/>
  <c r="AD387" i="29" s="1"/>
  <c r="AL387" i="29" s="1"/>
  <c r="AY387" i="29"/>
  <c r="AQ387" i="29"/>
  <c r="AC388" i="29"/>
  <c r="AX387" i="29"/>
  <c r="AP387" i="29"/>
  <c r="AW387" i="29"/>
  <c r="AO387" i="29"/>
  <c r="AV387" i="29"/>
  <c r="AN387" i="29"/>
  <c r="BB387" i="29"/>
  <c r="AT387" i="29"/>
  <c r="AS387" i="29"/>
  <c r="C387" i="29"/>
  <c r="AE387" i="29" s="1"/>
  <c r="BA387" i="29"/>
  <c r="AU387" i="29"/>
  <c r="BC387" i="29"/>
  <c r="AK386" i="29"/>
  <c r="S386" i="29" s="1"/>
  <c r="AF386" i="29"/>
  <c r="D386" i="29" s="1"/>
  <c r="BS384" i="29"/>
  <c r="AI386" i="29"/>
  <c r="M386" i="29" s="1"/>
  <c r="BQ384" i="29"/>
  <c r="BJ385" i="29"/>
  <c r="X385" i="29" s="1"/>
  <c r="W385" i="29" s="1"/>
  <c r="BU385" i="29"/>
  <c r="Z385" i="29"/>
  <c r="AM386" i="29"/>
  <c r="Y386" i="29" s="1"/>
  <c r="BK386" i="29" s="1"/>
  <c r="AA386" i="29" s="1"/>
  <c r="AJ386" i="29"/>
  <c r="P386" i="29" s="1"/>
  <c r="BD385" i="29"/>
  <c r="F385" i="29" s="1"/>
  <c r="E385" i="29" s="1"/>
  <c r="BQ385" i="29"/>
  <c r="BE385" i="29"/>
  <c r="I385" i="29" s="1"/>
  <c r="H385" i="29" s="1"/>
  <c r="BQ978" i="29" l="1"/>
  <c r="BS978" i="29"/>
  <c r="K978" i="29"/>
  <c r="BP978" i="29"/>
  <c r="BN385" i="29"/>
  <c r="BP977" i="29"/>
  <c r="BT977" i="29"/>
  <c r="BO977" i="29"/>
  <c r="V387" i="29"/>
  <c r="BJ387" i="29" s="1"/>
  <c r="X387" i="29" s="1"/>
  <c r="W387" i="29" s="1"/>
  <c r="BQ977" i="29"/>
  <c r="BS977" i="29"/>
  <c r="BF979" i="29"/>
  <c r="L979" i="29" s="1"/>
  <c r="K979" i="29" s="1"/>
  <c r="BO978" i="29"/>
  <c r="AM979" i="29"/>
  <c r="Y979" i="29" s="1"/>
  <c r="BN977" i="29"/>
  <c r="AI979" i="29"/>
  <c r="M979" i="29" s="1"/>
  <c r="AG979" i="29"/>
  <c r="G979" i="29" s="1"/>
  <c r="BJ978" i="29"/>
  <c r="X978" i="29" s="1"/>
  <c r="W978" i="29" s="1"/>
  <c r="AL979" i="29"/>
  <c r="V979" i="29" s="1"/>
  <c r="BL977" i="29"/>
  <c r="Z977" i="29"/>
  <c r="AU980" i="29"/>
  <c r="BC980" i="29"/>
  <c r="AN980" i="29"/>
  <c r="AV980" i="29"/>
  <c r="AO980" i="29"/>
  <c r="AW980" i="29"/>
  <c r="B980" i="29"/>
  <c r="AD980" i="29" s="1"/>
  <c r="AK980" i="29" s="1"/>
  <c r="S980" i="29" s="1"/>
  <c r="AP980" i="29"/>
  <c r="AX980" i="29"/>
  <c r="C980" i="29"/>
  <c r="AE980" i="29" s="1"/>
  <c r="AQ980" i="29"/>
  <c r="AY980" i="29"/>
  <c r="AR980" i="29"/>
  <c r="AZ980" i="29"/>
  <c r="AC981" i="29"/>
  <c r="AS980" i="29"/>
  <c r="BA980" i="29"/>
  <c r="AT980" i="29"/>
  <c r="BB980" i="29"/>
  <c r="AJ979" i="29"/>
  <c r="P979" i="29" s="1"/>
  <c r="AK979" i="29"/>
  <c r="S979" i="29" s="1"/>
  <c r="AF979" i="29"/>
  <c r="D979" i="29" s="1"/>
  <c r="BR978" i="29"/>
  <c r="BN978" i="29"/>
  <c r="BL978" i="29"/>
  <c r="Z978" i="29"/>
  <c r="AH387" i="29"/>
  <c r="J387" i="29" s="1"/>
  <c r="BF387" i="29" s="1"/>
  <c r="L387" i="29" s="1"/>
  <c r="K387" i="29" s="1"/>
  <c r="AK387" i="29"/>
  <c r="S387" i="29" s="1"/>
  <c r="BT386" i="29"/>
  <c r="AF387" i="29"/>
  <c r="D387" i="29" s="1"/>
  <c r="BD387" i="29" s="1"/>
  <c r="F387" i="29" s="1"/>
  <c r="E387" i="29" s="1"/>
  <c r="AI387" i="29"/>
  <c r="M387" i="29" s="1"/>
  <c r="BG387" i="29" s="1"/>
  <c r="O387" i="29" s="1"/>
  <c r="N387" i="29" s="1"/>
  <c r="BS385" i="29"/>
  <c r="BO386" i="29"/>
  <c r="AM387" i="29"/>
  <c r="Y387" i="29" s="1"/>
  <c r="BK387" i="29" s="1"/>
  <c r="AA387" i="29" s="1"/>
  <c r="BR385" i="29"/>
  <c r="AG387" i="29"/>
  <c r="G387" i="29" s="1"/>
  <c r="BO385" i="29"/>
  <c r="AJ387" i="29"/>
  <c r="P387" i="29" s="1"/>
  <c r="BP385" i="29"/>
  <c r="BH386" i="29"/>
  <c r="R386" i="29" s="1"/>
  <c r="Q386" i="29" s="1"/>
  <c r="BF386" i="29"/>
  <c r="L386" i="29" s="1"/>
  <c r="K386" i="29" s="1"/>
  <c r="BG386" i="29"/>
  <c r="O386" i="29" s="1"/>
  <c r="N386" i="29" s="1"/>
  <c r="AV388" i="29"/>
  <c r="AN388" i="29"/>
  <c r="BC388" i="29"/>
  <c r="AU388" i="29"/>
  <c r="BB388" i="29"/>
  <c r="AT388" i="29"/>
  <c r="BA388" i="29"/>
  <c r="AS388" i="29"/>
  <c r="C388" i="29"/>
  <c r="AE388" i="29" s="1"/>
  <c r="AZ388" i="29"/>
  <c r="AR388" i="29"/>
  <c r="B388" i="29"/>
  <c r="AD388" i="29" s="1"/>
  <c r="AG388" i="29" s="1"/>
  <c r="AC389" i="29"/>
  <c r="AX388" i="29"/>
  <c r="AP388" i="29"/>
  <c r="AY388" i="29"/>
  <c r="AW388" i="29"/>
  <c r="AQ388" i="29"/>
  <c r="AO388" i="29"/>
  <c r="BL385" i="29"/>
  <c r="BI386" i="29"/>
  <c r="U386" i="29" s="1"/>
  <c r="T386" i="29" s="1"/>
  <c r="AB384" i="29"/>
  <c r="BU386" i="29"/>
  <c r="Z386" i="29"/>
  <c r="BD386" i="29"/>
  <c r="F386" i="29" s="1"/>
  <c r="E386" i="29" s="1"/>
  <c r="BT385" i="29"/>
  <c r="BP979" i="29" l="1"/>
  <c r="BR386" i="29"/>
  <c r="AB977" i="29"/>
  <c r="G388" i="29"/>
  <c r="BE388" i="29" s="1"/>
  <c r="I388" i="29" s="1"/>
  <c r="H388" i="29" s="1"/>
  <c r="BI980" i="29"/>
  <c r="U980" i="29" s="1"/>
  <c r="T980" i="29" s="1"/>
  <c r="BS980" i="29"/>
  <c r="BH979" i="29"/>
  <c r="R979" i="29" s="1"/>
  <c r="Q979" i="29" s="1"/>
  <c r="AF980" i="29"/>
  <c r="D980" i="29" s="1"/>
  <c r="BE979" i="29"/>
  <c r="I979" i="29" s="1"/>
  <c r="H979" i="29" s="1"/>
  <c r="AJ980" i="29"/>
  <c r="P980" i="29" s="1"/>
  <c r="BG979" i="29"/>
  <c r="O979" i="29" s="1"/>
  <c r="N979" i="29" s="1"/>
  <c r="AL980" i="29"/>
  <c r="V980" i="29" s="1"/>
  <c r="AM980" i="29"/>
  <c r="Y980" i="29" s="1"/>
  <c r="BK979" i="29"/>
  <c r="AA979" i="29" s="1"/>
  <c r="BU979" i="29" s="1"/>
  <c r="AH980" i="29"/>
  <c r="J980" i="29" s="1"/>
  <c r="AI980" i="29"/>
  <c r="M980" i="29" s="1"/>
  <c r="AG980" i="29"/>
  <c r="G980" i="29" s="1"/>
  <c r="BJ979" i="29"/>
  <c r="X979" i="29" s="1"/>
  <c r="W979" i="29" s="1"/>
  <c r="BT979" i="29"/>
  <c r="BD979" i="29"/>
  <c r="F979" i="29" s="1"/>
  <c r="E979" i="29" s="1"/>
  <c r="BI979" i="29"/>
  <c r="U979" i="29" s="1"/>
  <c r="T979" i="29" s="1"/>
  <c r="AN981" i="29"/>
  <c r="AV981" i="29"/>
  <c r="AO981" i="29"/>
  <c r="AW981" i="29"/>
  <c r="B981" i="29"/>
  <c r="AD981" i="29" s="1"/>
  <c r="AF981" i="29" s="1"/>
  <c r="D981" i="29" s="1"/>
  <c r="AP981" i="29"/>
  <c r="AX981" i="29"/>
  <c r="C981" i="29"/>
  <c r="AE981" i="29" s="1"/>
  <c r="AQ981" i="29"/>
  <c r="AY981" i="29"/>
  <c r="AR981" i="29"/>
  <c r="AZ981" i="29"/>
  <c r="AC982" i="29"/>
  <c r="AS981" i="29"/>
  <c r="BA981" i="29"/>
  <c r="AT981" i="29"/>
  <c r="BB981" i="29"/>
  <c r="AU981" i="29"/>
  <c r="BC981" i="29"/>
  <c r="BT978" i="29"/>
  <c r="AB978" i="29" s="1"/>
  <c r="BT387" i="29"/>
  <c r="BI387" i="29"/>
  <c r="U387" i="29" s="1"/>
  <c r="T387" i="29" s="1"/>
  <c r="AB385" i="29"/>
  <c r="BS386" i="29"/>
  <c r="BP386" i="29"/>
  <c r="BQ387" i="29"/>
  <c r="BN387" i="29"/>
  <c r="BP387" i="29"/>
  <c r="BE387" i="29"/>
  <c r="I387" i="29" s="1"/>
  <c r="H387" i="29" s="1"/>
  <c r="AI388" i="29"/>
  <c r="M388" i="29" s="1"/>
  <c r="BU387" i="29"/>
  <c r="BL387" i="29"/>
  <c r="Z387" i="29"/>
  <c r="AL388" i="29"/>
  <c r="V388" i="29" s="1"/>
  <c r="AF388" i="29"/>
  <c r="D388" i="29" s="1"/>
  <c r="BL386" i="29"/>
  <c r="AK388" i="29"/>
  <c r="S388" i="29" s="1"/>
  <c r="BN386" i="29"/>
  <c r="AH388" i="29"/>
  <c r="J388" i="29" s="1"/>
  <c r="AM388" i="29"/>
  <c r="Y388" i="29" s="1"/>
  <c r="BK388" i="29" s="1"/>
  <c r="AA388" i="29" s="1"/>
  <c r="BQ386" i="29"/>
  <c r="AJ388" i="29"/>
  <c r="P388" i="29" s="1"/>
  <c r="BH387" i="29"/>
  <c r="R387" i="29" s="1"/>
  <c r="Q387" i="29" s="1"/>
  <c r="BA389" i="29"/>
  <c r="AS389" i="29"/>
  <c r="B389" i="29"/>
  <c r="AD389" i="29" s="1"/>
  <c r="AL389" i="29" s="1"/>
  <c r="V389" i="29" s="1"/>
  <c r="AZ389" i="29"/>
  <c r="AR389" i="29"/>
  <c r="AY389" i="29"/>
  <c r="AQ389" i="29"/>
  <c r="AC390" i="29"/>
  <c r="AX389" i="29"/>
  <c r="AP389" i="29"/>
  <c r="AW389" i="29"/>
  <c r="AO389" i="29"/>
  <c r="BC389" i="29"/>
  <c r="AU389" i="29"/>
  <c r="C389" i="29"/>
  <c r="AE389" i="29" s="1"/>
  <c r="BB389" i="29"/>
  <c r="AT389" i="29"/>
  <c r="AV389" i="29"/>
  <c r="AN389" i="29"/>
  <c r="BR979" i="29" l="1"/>
  <c r="BQ979" i="29"/>
  <c r="BO388" i="29"/>
  <c r="BO979" i="29"/>
  <c r="BD981" i="29"/>
  <c r="F981" i="29" s="1"/>
  <c r="E981" i="29" s="1"/>
  <c r="BN981" i="29"/>
  <c r="BF980" i="29"/>
  <c r="L980" i="29" s="1"/>
  <c r="K980" i="29" s="1"/>
  <c r="BH980" i="29"/>
  <c r="R980" i="29" s="1"/>
  <c r="Q980" i="29" s="1"/>
  <c r="BS979" i="29"/>
  <c r="AJ981" i="29"/>
  <c r="P981" i="29" s="1"/>
  <c r="AL981" i="29"/>
  <c r="V981" i="29" s="1"/>
  <c r="BN979" i="29"/>
  <c r="BL979" i="29"/>
  <c r="Z979" i="29"/>
  <c r="BD980" i="29"/>
  <c r="F980" i="29" s="1"/>
  <c r="E980" i="29" s="1"/>
  <c r="AI981" i="29"/>
  <c r="M981" i="29" s="1"/>
  <c r="AG981" i="29"/>
  <c r="G981" i="29" s="1"/>
  <c r="BK980" i="29"/>
  <c r="AA980" i="29" s="1"/>
  <c r="BU980" i="29" s="1"/>
  <c r="BJ980" i="29"/>
  <c r="X980" i="29" s="1"/>
  <c r="W980" i="29" s="1"/>
  <c r="AO982" i="29"/>
  <c r="AW982" i="29"/>
  <c r="B982" i="29"/>
  <c r="AD982" i="29" s="1"/>
  <c r="AH982" i="29" s="1"/>
  <c r="J982" i="29" s="1"/>
  <c r="AP982" i="29"/>
  <c r="AX982" i="29"/>
  <c r="C982" i="29"/>
  <c r="AE982" i="29" s="1"/>
  <c r="AQ982" i="29"/>
  <c r="AY982" i="29"/>
  <c r="AR982" i="29"/>
  <c r="AZ982" i="29"/>
  <c r="AC983" i="29"/>
  <c r="AS982" i="29"/>
  <c r="BA982" i="29"/>
  <c r="AT982" i="29"/>
  <c r="BB982" i="29"/>
  <c r="AU982" i="29"/>
  <c r="BC982" i="29"/>
  <c r="AN982" i="29"/>
  <c r="AV982" i="29"/>
  <c r="BE980" i="29"/>
  <c r="I980" i="29" s="1"/>
  <c r="H980" i="29" s="1"/>
  <c r="AH981" i="29"/>
  <c r="J981" i="29" s="1"/>
  <c r="AK981" i="29"/>
  <c r="S981" i="29" s="1"/>
  <c r="AM981" i="29"/>
  <c r="Y981" i="29" s="1"/>
  <c r="BG980" i="29"/>
  <c r="O980" i="29" s="1"/>
  <c r="N980" i="29" s="1"/>
  <c r="BO387" i="29"/>
  <c r="BS387" i="29"/>
  <c r="AB386" i="29"/>
  <c r="BJ389" i="29"/>
  <c r="X389" i="29" s="1"/>
  <c r="W389" i="29" s="1"/>
  <c r="BF388" i="29"/>
  <c r="L388" i="29" s="1"/>
  <c r="K388" i="29" s="1"/>
  <c r="AM389" i="29"/>
  <c r="Y389" i="29" s="1"/>
  <c r="BI388" i="29"/>
  <c r="U388" i="29" s="1"/>
  <c r="T388" i="29" s="1"/>
  <c r="BG388" i="29"/>
  <c r="O388" i="29" s="1"/>
  <c r="N388" i="29" s="1"/>
  <c r="BU388" i="29"/>
  <c r="Z388" i="29"/>
  <c r="AI389" i="29"/>
  <c r="M389" i="29" s="1"/>
  <c r="AC391" i="29"/>
  <c r="AX390" i="29"/>
  <c r="AP390" i="29"/>
  <c r="AW390" i="29"/>
  <c r="AO390" i="29"/>
  <c r="AV390" i="29"/>
  <c r="AN390" i="29"/>
  <c r="BC390" i="29"/>
  <c r="AU390" i="29"/>
  <c r="BB390" i="29"/>
  <c r="AT390" i="29"/>
  <c r="C390" i="29"/>
  <c r="AE390" i="29" s="1"/>
  <c r="AZ390" i="29"/>
  <c r="AR390" i="29"/>
  <c r="AY390" i="29"/>
  <c r="AS390" i="29"/>
  <c r="AQ390" i="29"/>
  <c r="B390" i="29"/>
  <c r="AD390" i="29" s="1"/>
  <c r="AL390" i="29" s="1"/>
  <c r="BA390" i="29"/>
  <c r="BR387" i="29"/>
  <c r="BD388" i="29"/>
  <c r="F388" i="29" s="1"/>
  <c r="E388" i="29" s="1"/>
  <c r="AJ389" i="29"/>
  <c r="P389" i="29" s="1"/>
  <c r="AH389" i="29"/>
  <c r="J389" i="29" s="1"/>
  <c r="BH388" i="29"/>
  <c r="R388" i="29" s="1"/>
  <c r="Q388" i="29" s="1"/>
  <c r="AK389" i="29"/>
  <c r="S389" i="29" s="1"/>
  <c r="AF389" i="29"/>
  <c r="D389" i="29" s="1"/>
  <c r="AG389" i="29"/>
  <c r="G389" i="29" s="1"/>
  <c r="BJ388" i="29"/>
  <c r="X388" i="29" s="1"/>
  <c r="W388" i="29" s="1"/>
  <c r="BN980" i="29" l="1"/>
  <c r="BR980" i="29"/>
  <c r="BQ980" i="29"/>
  <c r="BP980" i="29"/>
  <c r="AB387" i="29"/>
  <c r="BF982" i="29"/>
  <c r="L982" i="29" s="1"/>
  <c r="K982" i="29" s="1"/>
  <c r="BP982" i="29"/>
  <c r="BE981" i="29"/>
  <c r="I981" i="29" s="1"/>
  <c r="H981" i="29" s="1"/>
  <c r="BH981" i="29"/>
  <c r="R981" i="29" s="1"/>
  <c r="Q981" i="29" s="1"/>
  <c r="AL982" i="29"/>
  <c r="V982" i="29" s="1"/>
  <c r="BG981" i="29"/>
  <c r="O981" i="29" s="1"/>
  <c r="N981" i="29" s="1"/>
  <c r="AF982" i="29"/>
  <c r="D982" i="29" s="1"/>
  <c r="AI982" i="29"/>
  <c r="M982" i="29" s="1"/>
  <c r="AG982" i="29"/>
  <c r="G982" i="29" s="1"/>
  <c r="AK982" i="29"/>
  <c r="S982" i="29" s="1"/>
  <c r="BI981" i="29"/>
  <c r="U981" i="29" s="1"/>
  <c r="T981" i="29" s="1"/>
  <c r="B983" i="29"/>
  <c r="AD983" i="29" s="1"/>
  <c r="AH983" i="29" s="1"/>
  <c r="J983" i="29" s="1"/>
  <c r="AP983" i="29"/>
  <c r="AX983" i="29"/>
  <c r="C983" i="29"/>
  <c r="AE983" i="29" s="1"/>
  <c r="AQ983" i="29"/>
  <c r="AY983" i="29"/>
  <c r="AR983" i="29"/>
  <c r="AZ983" i="29"/>
  <c r="AC984" i="29"/>
  <c r="AS983" i="29"/>
  <c r="BA983" i="29"/>
  <c r="AT983" i="29"/>
  <c r="BB983" i="29"/>
  <c r="AM983" i="29"/>
  <c r="Y983" i="29" s="1"/>
  <c r="AU983" i="29"/>
  <c r="BC983" i="29"/>
  <c r="AN983" i="29"/>
  <c r="AV983" i="29"/>
  <c r="AW983" i="29"/>
  <c r="AO983" i="29"/>
  <c r="BT980" i="29"/>
  <c r="BK981" i="29"/>
  <c r="AA981" i="29" s="1"/>
  <c r="AB979" i="29"/>
  <c r="AJ982" i="29"/>
  <c r="P982" i="29" s="1"/>
  <c r="BF981" i="29"/>
  <c r="L981" i="29" s="1"/>
  <c r="K981" i="29" s="1"/>
  <c r="AM982" i="29"/>
  <c r="Y982" i="29" s="1"/>
  <c r="BO980" i="29"/>
  <c r="BL980" i="29"/>
  <c r="Z980" i="29"/>
  <c r="BJ981" i="29"/>
  <c r="X981" i="29" s="1"/>
  <c r="W981" i="29" s="1"/>
  <c r="BT389" i="29"/>
  <c r="BS388" i="29"/>
  <c r="V390" i="29"/>
  <c r="BJ390" i="29" s="1"/>
  <c r="X390" i="29" s="1"/>
  <c r="W390" i="29" s="1"/>
  <c r="BP388" i="29"/>
  <c r="BT388" i="29"/>
  <c r="AH390" i="29"/>
  <c r="J390" i="29" s="1"/>
  <c r="BB391" i="29"/>
  <c r="AT391" i="29"/>
  <c r="BA391" i="29"/>
  <c r="AS391" i="29"/>
  <c r="C391" i="29"/>
  <c r="AE391" i="29" s="1"/>
  <c r="AZ391" i="29"/>
  <c r="AR391" i="29"/>
  <c r="B391" i="29"/>
  <c r="AD391" i="29" s="1"/>
  <c r="AH391" i="29" s="1"/>
  <c r="AY391" i="29"/>
  <c r="AQ391" i="29"/>
  <c r="AC392" i="29"/>
  <c r="AX391" i="29"/>
  <c r="AP391" i="29"/>
  <c r="AV391" i="29"/>
  <c r="AN391" i="29"/>
  <c r="BC391" i="29"/>
  <c r="AW391" i="29"/>
  <c r="AU391" i="29"/>
  <c r="AO391" i="29"/>
  <c r="AG390" i="29"/>
  <c r="G390" i="29" s="1"/>
  <c r="BK389" i="29"/>
  <c r="AA389" i="29" s="1"/>
  <c r="BU389" i="29" s="1"/>
  <c r="BI389" i="29"/>
  <c r="U389" i="29" s="1"/>
  <c r="T389" i="29" s="1"/>
  <c r="BF389" i="29"/>
  <c r="L389" i="29" s="1"/>
  <c r="K389" i="29" s="1"/>
  <c r="AF390" i="29"/>
  <c r="D390" i="29" s="1"/>
  <c r="BL388" i="29"/>
  <c r="AK390" i="29"/>
  <c r="S390" i="29" s="1"/>
  <c r="BR388" i="29"/>
  <c r="BH389" i="29"/>
  <c r="R389" i="29" s="1"/>
  <c r="Q389" i="29" s="1"/>
  <c r="AJ390" i="29"/>
  <c r="P390" i="29" s="1"/>
  <c r="BG389" i="29"/>
  <c r="O389" i="29" s="1"/>
  <c r="N389" i="29" s="1"/>
  <c r="BN388" i="29"/>
  <c r="AI390" i="29"/>
  <c r="M390" i="29" s="1"/>
  <c r="BD389" i="29"/>
  <c r="F389" i="29" s="1"/>
  <c r="E389" i="29" s="1"/>
  <c r="BE389" i="29"/>
  <c r="I389" i="29" s="1"/>
  <c r="H389" i="29" s="1"/>
  <c r="AM390" i="29"/>
  <c r="Y390" i="29" s="1"/>
  <c r="BK390" i="29" s="1"/>
  <c r="AA390" i="29" s="1"/>
  <c r="BQ388" i="29"/>
  <c r="AB980" i="29" l="1"/>
  <c r="BP981" i="29"/>
  <c r="AJ983" i="29"/>
  <c r="P983" i="29" s="1"/>
  <c r="AL983" i="29"/>
  <c r="V983" i="29" s="1"/>
  <c r="BJ983" i="29" s="1"/>
  <c r="X983" i="29" s="1"/>
  <c r="W983" i="29" s="1"/>
  <c r="AF983" i="29"/>
  <c r="D983" i="29" s="1"/>
  <c r="BD983" i="29" s="1"/>
  <c r="F983" i="29" s="1"/>
  <c r="E983" i="29" s="1"/>
  <c r="AI983" i="29"/>
  <c r="M983" i="29" s="1"/>
  <c r="AK983" i="29"/>
  <c r="S983" i="29" s="1"/>
  <c r="BI983" i="29" s="1"/>
  <c r="U983" i="29" s="1"/>
  <c r="T983" i="29" s="1"/>
  <c r="AG983" i="29"/>
  <c r="G983" i="29" s="1"/>
  <c r="BO983" i="29" s="1"/>
  <c r="BF983" i="29"/>
  <c r="L983" i="29" s="1"/>
  <c r="K983" i="29" s="1"/>
  <c r="BS981" i="29"/>
  <c r="BJ982" i="29"/>
  <c r="X982" i="29" s="1"/>
  <c r="W982" i="29" s="1"/>
  <c r="BT982" i="29"/>
  <c r="BL981" i="29"/>
  <c r="Z981" i="29"/>
  <c r="BG983" i="29"/>
  <c r="O983" i="29" s="1"/>
  <c r="N983" i="29" s="1"/>
  <c r="BI982" i="29"/>
  <c r="U982" i="29" s="1"/>
  <c r="T982" i="29" s="1"/>
  <c r="BR981" i="29"/>
  <c r="BE982" i="29"/>
  <c r="I982" i="29" s="1"/>
  <c r="H982" i="29" s="1"/>
  <c r="BU981" i="29"/>
  <c r="BK982" i="29"/>
  <c r="AA982" i="29" s="1"/>
  <c r="BU982" i="29" s="1"/>
  <c r="C984" i="29"/>
  <c r="AE984" i="29" s="1"/>
  <c r="AQ984" i="29"/>
  <c r="AY984" i="29"/>
  <c r="AR984" i="29"/>
  <c r="AZ984" i="29"/>
  <c r="AC985" i="29"/>
  <c r="AS984" i="29"/>
  <c r="BA984" i="29"/>
  <c r="AT984" i="29"/>
  <c r="BB984" i="29"/>
  <c r="AU984" i="29"/>
  <c r="BC984" i="29"/>
  <c r="AN984" i="29"/>
  <c r="AV984" i="29"/>
  <c r="AG984" i="29"/>
  <c r="G984" i="29" s="1"/>
  <c r="AO984" i="29"/>
  <c r="AW984" i="29"/>
  <c r="AP984" i="29"/>
  <c r="AX984" i="29"/>
  <c r="B984" i="29"/>
  <c r="AD984" i="29" s="1"/>
  <c r="AI984" i="29" s="1"/>
  <c r="M984" i="29" s="1"/>
  <c r="BG982" i="29"/>
  <c r="O982" i="29" s="1"/>
  <c r="N982" i="29" s="1"/>
  <c r="BQ982" i="29"/>
  <c r="BO981" i="29"/>
  <c r="BK983" i="29"/>
  <c r="AA983" i="29" s="1"/>
  <c r="BU983" i="29" s="1"/>
  <c r="BD982" i="29"/>
  <c r="F982" i="29" s="1"/>
  <c r="E982" i="29" s="1"/>
  <c r="BE983" i="29"/>
  <c r="I983" i="29" s="1"/>
  <c r="H983" i="29" s="1"/>
  <c r="BT981" i="29"/>
  <c r="BH982" i="29"/>
  <c r="R982" i="29" s="1"/>
  <c r="Q982" i="29" s="1"/>
  <c r="BH983" i="29"/>
  <c r="R983" i="29" s="1"/>
  <c r="Q983" i="29" s="1"/>
  <c r="BQ981" i="29"/>
  <c r="BT390" i="29"/>
  <c r="AI391" i="29"/>
  <c r="AL391" i="29"/>
  <c r="V391" i="29" s="1"/>
  <c r="AM391" i="29"/>
  <c r="Y391" i="29" s="1"/>
  <c r="BO389" i="29"/>
  <c r="Z389" i="29"/>
  <c r="BL389" i="29"/>
  <c r="BI390" i="29"/>
  <c r="U390" i="29" s="1"/>
  <c r="T390" i="29" s="1"/>
  <c r="BE390" i="29"/>
  <c r="I390" i="29" s="1"/>
  <c r="H390" i="29" s="1"/>
  <c r="AY392" i="29"/>
  <c r="AQ392" i="29"/>
  <c r="AC393" i="29"/>
  <c r="AX392" i="29"/>
  <c r="AP392" i="29"/>
  <c r="AW392" i="29"/>
  <c r="AO392" i="29"/>
  <c r="AV392" i="29"/>
  <c r="AN392" i="29"/>
  <c r="BC392" i="29"/>
  <c r="AU392" i="29"/>
  <c r="BA392" i="29"/>
  <c r="AS392" i="29"/>
  <c r="B392" i="29"/>
  <c r="AD392" i="29" s="1"/>
  <c r="AG392" i="29" s="1"/>
  <c r="AR392" i="29"/>
  <c r="C392" i="29"/>
  <c r="AE392" i="29" s="1"/>
  <c r="AZ392" i="29"/>
  <c r="BB392" i="29"/>
  <c r="AT392" i="29"/>
  <c r="AB388" i="29"/>
  <c r="BQ389" i="29"/>
  <c r="BD390" i="29"/>
  <c r="F390" i="29" s="1"/>
  <c r="E390" i="29" s="1"/>
  <c r="AK391" i="29"/>
  <c r="S391" i="29" s="1"/>
  <c r="BU390" i="29"/>
  <c r="Z390" i="29"/>
  <c r="BP389" i="29"/>
  <c r="AF391" i="29"/>
  <c r="D391" i="29" s="1"/>
  <c r="J391" i="29"/>
  <c r="BF390" i="29"/>
  <c r="L390" i="29" s="1"/>
  <c r="K390" i="29" s="1"/>
  <c r="BH390" i="29"/>
  <c r="R390" i="29" s="1"/>
  <c r="Q390" i="29" s="1"/>
  <c r="BR389" i="29"/>
  <c r="BS389" i="29"/>
  <c r="AJ391" i="29"/>
  <c r="P391" i="29" s="1"/>
  <c r="BG390" i="29"/>
  <c r="O390" i="29" s="1"/>
  <c r="N390" i="29" s="1"/>
  <c r="M391" i="29"/>
  <c r="BN389" i="29"/>
  <c r="AG391" i="29"/>
  <c r="G391" i="29" s="1"/>
  <c r="BR983" i="29" l="1"/>
  <c r="AM984" i="29"/>
  <c r="Y984" i="29" s="1"/>
  <c r="BK984" i="29" s="1"/>
  <c r="AA984" i="29" s="1"/>
  <c r="BS982" i="29"/>
  <c r="BR982" i="29"/>
  <c r="BS983" i="29"/>
  <c r="AH984" i="29"/>
  <c r="J984" i="29" s="1"/>
  <c r="BF984" i="29" s="1"/>
  <c r="L984" i="29" s="1"/>
  <c r="K984" i="29" s="1"/>
  <c r="AK984" i="29"/>
  <c r="S984" i="29" s="1"/>
  <c r="BI984" i="29" s="1"/>
  <c r="U984" i="29" s="1"/>
  <c r="T984" i="29" s="1"/>
  <c r="BT983" i="29"/>
  <c r="BN982" i="29"/>
  <c r="BO982" i="29"/>
  <c r="BP983" i="29"/>
  <c r="BG984" i="29"/>
  <c r="O984" i="29" s="1"/>
  <c r="N984" i="29" s="1"/>
  <c r="AR985" i="29"/>
  <c r="AZ985" i="29"/>
  <c r="AC986" i="29"/>
  <c r="AS985" i="29"/>
  <c r="BA985" i="29"/>
  <c r="AT985" i="29"/>
  <c r="BB985" i="29"/>
  <c r="AU985" i="29"/>
  <c r="BC985" i="29"/>
  <c r="AN985" i="29"/>
  <c r="AV985" i="29"/>
  <c r="AO985" i="29"/>
  <c r="AW985" i="29"/>
  <c r="B985" i="29"/>
  <c r="AD985" i="29" s="1"/>
  <c r="AK985" i="29" s="1"/>
  <c r="S985" i="29" s="1"/>
  <c r="AP985" i="29"/>
  <c r="AX985" i="29"/>
  <c r="AQ985" i="29"/>
  <c r="AY985" i="29"/>
  <c r="C985" i="29"/>
  <c r="AE985" i="29" s="1"/>
  <c r="Z982" i="29"/>
  <c r="BL982" i="29"/>
  <c r="AB981" i="29"/>
  <c r="BQ983" i="29"/>
  <c r="BE984" i="29"/>
  <c r="I984" i="29" s="1"/>
  <c r="H984" i="29" s="1"/>
  <c r="AJ984" i="29"/>
  <c r="P984" i="29" s="1"/>
  <c r="AL984" i="29"/>
  <c r="V984" i="29" s="1"/>
  <c r="BN983" i="29"/>
  <c r="Z983" i="29"/>
  <c r="BL983" i="29"/>
  <c r="AF984" i="29"/>
  <c r="D984" i="29" s="1"/>
  <c r="BR390" i="29"/>
  <c r="BO390" i="29"/>
  <c r="BQ390" i="29"/>
  <c r="BP390" i="29"/>
  <c r="BN390" i="29"/>
  <c r="G392" i="29"/>
  <c r="BE392" i="29" s="1"/>
  <c r="I392" i="29" s="1"/>
  <c r="H392" i="29" s="1"/>
  <c r="BS390" i="29"/>
  <c r="AL392" i="29"/>
  <c r="V392" i="29" s="1"/>
  <c r="BJ392" i="29" s="1"/>
  <c r="X392" i="29" s="1"/>
  <c r="W392" i="29" s="1"/>
  <c r="AM392" i="29"/>
  <c r="Y392" i="29" s="1"/>
  <c r="BJ391" i="29"/>
  <c r="X391" i="29" s="1"/>
  <c r="W391" i="29" s="1"/>
  <c r="BH391" i="29"/>
  <c r="R391" i="29" s="1"/>
  <c r="Q391" i="29" s="1"/>
  <c r="BD391" i="29"/>
  <c r="F391" i="29" s="1"/>
  <c r="E391" i="29" s="1"/>
  <c r="AF392" i="29"/>
  <c r="D392" i="29" s="1"/>
  <c r="AK392" i="29"/>
  <c r="S392" i="29" s="1"/>
  <c r="AJ392" i="29"/>
  <c r="P392" i="29" s="1"/>
  <c r="AH392" i="29"/>
  <c r="J392" i="29" s="1"/>
  <c r="BK391" i="29"/>
  <c r="AA391" i="29" s="1"/>
  <c r="BG391" i="29"/>
  <c r="O391" i="29" s="1"/>
  <c r="N391" i="29" s="1"/>
  <c r="BF391" i="29"/>
  <c r="L391" i="29" s="1"/>
  <c r="K391" i="29" s="1"/>
  <c r="BE391" i="29"/>
  <c r="I391" i="29" s="1"/>
  <c r="H391" i="29" s="1"/>
  <c r="AI392" i="29"/>
  <c r="M392" i="29" s="1"/>
  <c r="AV393" i="29"/>
  <c r="AN393" i="29"/>
  <c r="BC393" i="29"/>
  <c r="AU393" i="29"/>
  <c r="BB393" i="29"/>
  <c r="AT393" i="29"/>
  <c r="C393" i="29"/>
  <c r="AE393" i="29" s="1"/>
  <c r="BA393" i="29"/>
  <c r="AS393" i="29"/>
  <c r="B393" i="29"/>
  <c r="AD393" i="29" s="1"/>
  <c r="AG393" i="29" s="1"/>
  <c r="AZ393" i="29"/>
  <c r="AR393" i="29"/>
  <c r="AC394" i="29"/>
  <c r="AX393" i="29"/>
  <c r="AP393" i="29"/>
  <c r="AY393" i="29"/>
  <c r="AW393" i="29"/>
  <c r="AQ393" i="29"/>
  <c r="AO393" i="29"/>
  <c r="BI391" i="29"/>
  <c r="U391" i="29" s="1"/>
  <c r="T391" i="29" s="1"/>
  <c r="AB389" i="29"/>
  <c r="BL390" i="29"/>
  <c r="BQ984" i="29" l="1"/>
  <c r="AB983" i="29"/>
  <c r="AB982" i="29"/>
  <c r="BT391" i="29"/>
  <c r="BN391" i="29"/>
  <c r="BI985" i="29"/>
  <c r="U985" i="29" s="1"/>
  <c r="T985" i="29" s="1"/>
  <c r="BS985" i="29"/>
  <c r="AM985" i="29"/>
  <c r="Y985" i="29" s="1"/>
  <c r="BH984" i="29"/>
  <c r="R984" i="29" s="1"/>
  <c r="Q984" i="29" s="1"/>
  <c r="AG985" i="29"/>
  <c r="G985" i="29" s="1"/>
  <c r="AJ985" i="29"/>
  <c r="P985" i="29" s="1"/>
  <c r="AI985" i="29"/>
  <c r="M985" i="29" s="1"/>
  <c r="AL985" i="29"/>
  <c r="V985" i="29" s="1"/>
  <c r="BS984" i="29"/>
  <c r="AS986" i="29"/>
  <c r="BA986" i="29"/>
  <c r="AT986" i="29"/>
  <c r="BB986" i="29"/>
  <c r="AU986" i="29"/>
  <c r="BC986" i="29"/>
  <c r="AN986" i="29"/>
  <c r="AV986" i="29"/>
  <c r="AO986" i="29"/>
  <c r="AW986" i="29"/>
  <c r="B986" i="29"/>
  <c r="AD986" i="29" s="1"/>
  <c r="AM986" i="29" s="1"/>
  <c r="Y986" i="29" s="1"/>
  <c r="AP986" i="29"/>
  <c r="AX986" i="29"/>
  <c r="C986" i="29"/>
  <c r="AE986" i="29" s="1"/>
  <c r="AQ986" i="29"/>
  <c r="AY986" i="29"/>
  <c r="AC987" i="29"/>
  <c r="AR986" i="29"/>
  <c r="AZ986" i="29"/>
  <c r="BD984" i="29"/>
  <c r="F984" i="29" s="1"/>
  <c r="E984" i="29" s="1"/>
  <c r="AF985" i="29"/>
  <c r="D985" i="29" s="1"/>
  <c r="Z984" i="29"/>
  <c r="BO984" i="29"/>
  <c r="BP984" i="29"/>
  <c r="BJ984" i="29"/>
  <c r="X984" i="29" s="1"/>
  <c r="W984" i="29" s="1"/>
  <c r="BU984" i="29"/>
  <c r="AH985" i="29"/>
  <c r="J985" i="29" s="1"/>
  <c r="BS391" i="29"/>
  <c r="AB390" i="29"/>
  <c r="BO392" i="29"/>
  <c r="BT392" i="29"/>
  <c r="AH393" i="29"/>
  <c r="J393" i="29" s="1"/>
  <c r="BF393" i="29" s="1"/>
  <c r="L393" i="29" s="1"/>
  <c r="K393" i="29" s="1"/>
  <c r="AI393" i="29"/>
  <c r="M393" i="29" s="1"/>
  <c r="BG393" i="29" s="1"/>
  <c r="O393" i="29" s="1"/>
  <c r="N393" i="29" s="1"/>
  <c r="AK393" i="29"/>
  <c r="S393" i="29" s="1"/>
  <c r="AM393" i="29"/>
  <c r="Y393" i="29" s="1"/>
  <c r="BQ391" i="29"/>
  <c r="AL393" i="29"/>
  <c r="V393" i="29" s="1"/>
  <c r="BO391" i="29"/>
  <c r="BF392" i="29"/>
  <c r="L392" i="29" s="1"/>
  <c r="K392" i="29" s="1"/>
  <c r="BP392" i="29"/>
  <c r="BH392" i="29"/>
  <c r="R392" i="29" s="1"/>
  <c r="Q392" i="29" s="1"/>
  <c r="BA394" i="29"/>
  <c r="AS394" i="29"/>
  <c r="B394" i="29"/>
  <c r="AD394" i="29" s="1"/>
  <c r="AH394" i="29" s="1"/>
  <c r="AZ394" i="29"/>
  <c r="AR394" i="29"/>
  <c r="AY394" i="29"/>
  <c r="AQ394" i="29"/>
  <c r="AC395" i="29"/>
  <c r="AX394" i="29"/>
  <c r="AP394" i="29"/>
  <c r="AW394" i="29"/>
  <c r="AO394" i="29"/>
  <c r="BC394" i="29"/>
  <c r="AU394" i="29"/>
  <c r="C394" i="29"/>
  <c r="AE394" i="29" s="1"/>
  <c r="BB394" i="29"/>
  <c r="AT394" i="29"/>
  <c r="AN394" i="29"/>
  <c r="AV394" i="29"/>
  <c r="BP391" i="29"/>
  <c r="BI392" i="29"/>
  <c r="U392" i="29" s="1"/>
  <c r="T392" i="29" s="1"/>
  <c r="BK392" i="29"/>
  <c r="AA392" i="29" s="1"/>
  <c r="BU392" i="29" s="1"/>
  <c r="BD392" i="29"/>
  <c r="F392" i="29" s="1"/>
  <c r="E392" i="29" s="1"/>
  <c r="BG392" i="29"/>
  <c r="O392" i="29" s="1"/>
  <c r="N392" i="29" s="1"/>
  <c r="BQ392" i="29"/>
  <c r="G393" i="29"/>
  <c r="Z391" i="29"/>
  <c r="BL391" i="29"/>
  <c r="AJ393" i="29"/>
  <c r="P393" i="29" s="1"/>
  <c r="AF393" i="29"/>
  <c r="D393" i="29" s="1"/>
  <c r="BU391" i="29"/>
  <c r="BR391" i="29"/>
  <c r="BS392" i="29" l="1"/>
  <c r="AG986" i="29"/>
  <c r="G986" i="29" s="1"/>
  <c r="BE986" i="29" s="1"/>
  <c r="I986" i="29" s="1"/>
  <c r="H986" i="29" s="1"/>
  <c r="AI986" i="29"/>
  <c r="M986" i="29" s="1"/>
  <c r="BG986" i="29" s="1"/>
  <c r="O986" i="29" s="1"/>
  <c r="N986" i="29" s="1"/>
  <c r="BN984" i="29"/>
  <c r="BK986" i="29"/>
  <c r="AA986" i="29" s="1"/>
  <c r="BU986" i="29"/>
  <c r="BG985" i="29"/>
  <c r="O985" i="29" s="1"/>
  <c r="N985" i="29" s="1"/>
  <c r="BD985" i="29"/>
  <c r="F985" i="29" s="1"/>
  <c r="E985" i="29" s="1"/>
  <c r="BH985" i="29"/>
  <c r="R985" i="29" s="1"/>
  <c r="Q985" i="29" s="1"/>
  <c r="AL986" i="29"/>
  <c r="V986" i="29" s="1"/>
  <c r="BE985" i="29"/>
  <c r="I985" i="29" s="1"/>
  <c r="H985" i="29" s="1"/>
  <c r="BR984" i="29"/>
  <c r="AB984" i="29" s="1"/>
  <c r="AF986" i="29"/>
  <c r="D986" i="29" s="1"/>
  <c r="BT984" i="29"/>
  <c r="AT987" i="29"/>
  <c r="BB987" i="29"/>
  <c r="AU987" i="29"/>
  <c r="BC987" i="29"/>
  <c r="AN987" i="29"/>
  <c r="AV987" i="29"/>
  <c r="AO987" i="29"/>
  <c r="AW987" i="29"/>
  <c r="B987" i="29"/>
  <c r="AD987" i="29" s="1"/>
  <c r="AF987" i="29" s="1"/>
  <c r="D987" i="29" s="1"/>
  <c r="AP987" i="29"/>
  <c r="AX987" i="29"/>
  <c r="C987" i="29"/>
  <c r="AE987" i="29" s="1"/>
  <c r="AQ987" i="29"/>
  <c r="AY987" i="29"/>
  <c r="AR987" i="29"/>
  <c r="AZ987" i="29"/>
  <c r="AC988" i="29"/>
  <c r="AS987" i="29"/>
  <c r="BA987" i="29"/>
  <c r="AH986" i="29"/>
  <c r="J986" i="29" s="1"/>
  <c r="AK986" i="29"/>
  <c r="S986" i="29" s="1"/>
  <c r="BK985" i="29"/>
  <c r="AA985" i="29" s="1"/>
  <c r="BF985" i="29"/>
  <c r="L985" i="29" s="1"/>
  <c r="K985" i="29" s="1"/>
  <c r="AJ986" i="29"/>
  <c r="P986" i="29" s="1"/>
  <c r="BL984" i="29"/>
  <c r="BJ985" i="29"/>
  <c r="X985" i="29" s="1"/>
  <c r="W985" i="29" s="1"/>
  <c r="AI394" i="29"/>
  <c r="M394" i="29" s="1"/>
  <c r="BN392" i="29"/>
  <c r="BQ393" i="29"/>
  <c r="BP393" i="29"/>
  <c r="AB391" i="29"/>
  <c r="AJ394" i="29"/>
  <c r="P394" i="29" s="1"/>
  <c r="AM394" i="29"/>
  <c r="Y394" i="29" s="1"/>
  <c r="BR392" i="29"/>
  <c r="AL394" i="29"/>
  <c r="V394" i="29" s="1"/>
  <c r="Z392" i="29"/>
  <c r="BL392" i="29"/>
  <c r="J394" i="29"/>
  <c r="BI393" i="29"/>
  <c r="U393" i="29" s="1"/>
  <c r="T393" i="29" s="1"/>
  <c r="AK394" i="29"/>
  <c r="S394" i="29" s="1"/>
  <c r="BD393" i="29"/>
  <c r="F393" i="29" s="1"/>
  <c r="E393" i="29" s="1"/>
  <c r="BJ393" i="29"/>
  <c r="X393" i="29" s="1"/>
  <c r="W393" i="29" s="1"/>
  <c r="AF394" i="29"/>
  <c r="D394" i="29" s="1"/>
  <c r="BH393" i="29"/>
  <c r="R393" i="29" s="1"/>
  <c r="Q393" i="29" s="1"/>
  <c r="BE393" i="29"/>
  <c r="I393" i="29" s="1"/>
  <c r="H393" i="29" s="1"/>
  <c r="AG394" i="29"/>
  <c r="G394" i="29" s="1"/>
  <c r="AW395" i="29"/>
  <c r="AO395" i="29"/>
  <c r="AV395" i="29"/>
  <c r="AN395" i="29"/>
  <c r="BC395" i="29"/>
  <c r="AU395" i="29"/>
  <c r="BB395" i="29"/>
  <c r="AT395" i="29"/>
  <c r="BA395" i="29"/>
  <c r="AS395" i="29"/>
  <c r="C395" i="29"/>
  <c r="AE395" i="29" s="1"/>
  <c r="AY395" i="29"/>
  <c r="AQ395" i="29"/>
  <c r="AX395" i="29"/>
  <c r="AR395" i="29"/>
  <c r="AP395" i="29"/>
  <c r="B395" i="29"/>
  <c r="AD395" i="29" s="1"/>
  <c r="AL395" i="29" s="1"/>
  <c r="AC396" i="29"/>
  <c r="AZ395" i="29"/>
  <c r="BK393" i="29"/>
  <c r="AA393" i="29" s="1"/>
  <c r="BO986" i="29" l="1"/>
  <c r="BO985" i="29"/>
  <c r="BN985" i="29"/>
  <c r="AB392" i="29"/>
  <c r="BD987" i="29"/>
  <c r="F987" i="29" s="1"/>
  <c r="E987" i="29" s="1"/>
  <c r="BN987" i="29"/>
  <c r="BT985" i="29"/>
  <c r="BL985" i="29"/>
  <c r="Z985" i="29"/>
  <c r="AH987" i="29"/>
  <c r="J987" i="29" s="1"/>
  <c r="BR985" i="29"/>
  <c r="BD986" i="29"/>
  <c r="F986" i="29" s="1"/>
  <c r="E986" i="29" s="1"/>
  <c r="AM987" i="29"/>
  <c r="Y987" i="29" s="1"/>
  <c r="BI986" i="29"/>
  <c r="U986" i="29" s="1"/>
  <c r="T986" i="29" s="1"/>
  <c r="BH986" i="29"/>
  <c r="R986" i="29" s="1"/>
  <c r="Q986" i="29" s="1"/>
  <c r="BF986" i="29"/>
  <c r="L986" i="29" s="1"/>
  <c r="K986" i="29" s="1"/>
  <c r="BP985" i="29"/>
  <c r="AI987" i="29"/>
  <c r="M987" i="29" s="1"/>
  <c r="AG987" i="29"/>
  <c r="G987" i="29" s="1"/>
  <c r="AJ987" i="29"/>
  <c r="P987" i="29" s="1"/>
  <c r="AL987" i="29"/>
  <c r="V987" i="29" s="1"/>
  <c r="BQ985" i="29"/>
  <c r="AU988" i="29"/>
  <c r="BC988" i="29"/>
  <c r="AN988" i="29"/>
  <c r="AV988" i="29"/>
  <c r="AO988" i="29"/>
  <c r="AW988" i="29"/>
  <c r="B988" i="29"/>
  <c r="AD988" i="29" s="1"/>
  <c r="AM988" i="29" s="1"/>
  <c r="Y988" i="29" s="1"/>
  <c r="AP988" i="29"/>
  <c r="AX988" i="29"/>
  <c r="C988" i="29"/>
  <c r="AE988" i="29" s="1"/>
  <c r="AQ988" i="29"/>
  <c r="AY988" i="29"/>
  <c r="AJ988" i="29"/>
  <c r="P988" i="29" s="1"/>
  <c r="AR988" i="29"/>
  <c r="AZ988" i="29"/>
  <c r="AC989" i="29"/>
  <c r="AS988" i="29"/>
  <c r="BA988" i="29"/>
  <c r="AT988" i="29"/>
  <c r="BB988" i="29"/>
  <c r="AK987" i="29"/>
  <c r="S987" i="29" s="1"/>
  <c r="BU985" i="29"/>
  <c r="BQ986" i="29"/>
  <c r="BJ986" i="29"/>
  <c r="X986" i="29" s="1"/>
  <c r="W986" i="29" s="1"/>
  <c r="BL986" i="29"/>
  <c r="Z986" i="29"/>
  <c r="BN393" i="29"/>
  <c r="BO393" i="29"/>
  <c r="BT393" i="29"/>
  <c r="BD394" i="29"/>
  <c r="F394" i="29" s="1"/>
  <c r="E394" i="29" s="1"/>
  <c r="BF394" i="29"/>
  <c r="L394" i="29" s="1"/>
  <c r="K394" i="29" s="1"/>
  <c r="V395" i="29"/>
  <c r="BJ394" i="29"/>
  <c r="X394" i="29" s="1"/>
  <c r="W394" i="29" s="1"/>
  <c r="AF395" i="29"/>
  <c r="D395" i="29" s="1"/>
  <c r="BE394" i="29"/>
  <c r="I394" i="29" s="1"/>
  <c r="H394" i="29" s="1"/>
  <c r="BA396" i="29"/>
  <c r="AS396" i="29"/>
  <c r="C396" i="29"/>
  <c r="AE396" i="29" s="1"/>
  <c r="AZ396" i="29"/>
  <c r="AR396" i="29"/>
  <c r="B396" i="29"/>
  <c r="AD396" i="29" s="1"/>
  <c r="AM396" i="29" s="1"/>
  <c r="AY396" i="29"/>
  <c r="AQ396" i="29"/>
  <c r="AC397" i="29"/>
  <c r="AX396" i="29"/>
  <c r="AP396" i="29"/>
  <c r="AW396" i="29"/>
  <c r="AO396" i="29"/>
  <c r="BC396" i="29"/>
  <c r="AU396" i="29"/>
  <c r="BB396" i="29"/>
  <c r="AV396" i="29"/>
  <c r="AT396" i="29"/>
  <c r="AN396" i="29"/>
  <c r="AK395" i="29"/>
  <c r="S395" i="29" s="1"/>
  <c r="BG394" i="29"/>
  <c r="O394" i="29" s="1"/>
  <c r="N394" i="29" s="1"/>
  <c r="BL393" i="29"/>
  <c r="Z393" i="29"/>
  <c r="AH395" i="29"/>
  <c r="J395" i="29" s="1"/>
  <c r="AJ395" i="29"/>
  <c r="P395" i="29" s="1"/>
  <c r="BI394" i="29"/>
  <c r="U394" i="29" s="1"/>
  <c r="T394" i="29" s="1"/>
  <c r="BK394" i="29"/>
  <c r="AA394" i="29" s="1"/>
  <c r="AG395" i="29"/>
  <c r="G395" i="29" s="1"/>
  <c r="AI395" i="29"/>
  <c r="M395" i="29" s="1"/>
  <c r="BU393" i="29"/>
  <c r="AM395" i="29"/>
  <c r="Y395" i="29" s="1"/>
  <c r="BK395" i="29" s="1"/>
  <c r="AA395" i="29" s="1"/>
  <c r="BR393" i="29"/>
  <c r="BS393" i="29"/>
  <c r="BH394" i="29"/>
  <c r="R394" i="29" s="1"/>
  <c r="Q394" i="29" s="1"/>
  <c r="AF988" i="29" l="1"/>
  <c r="D988" i="29" s="1"/>
  <c r="AB985" i="29"/>
  <c r="Y396" i="29"/>
  <c r="BK396" i="29" s="1"/>
  <c r="AA396" i="29" s="1"/>
  <c r="AH988" i="29"/>
  <c r="J988" i="29" s="1"/>
  <c r="AL988" i="29"/>
  <c r="V988" i="29" s="1"/>
  <c r="BR986" i="29"/>
  <c r="AB393" i="29"/>
  <c r="AI988" i="29"/>
  <c r="M988" i="29" s="1"/>
  <c r="BG988" i="29" s="1"/>
  <c r="O988" i="29" s="1"/>
  <c r="AG988" i="29"/>
  <c r="G988" i="29" s="1"/>
  <c r="BE988" i="29" s="1"/>
  <c r="I988" i="29" s="1"/>
  <c r="H988" i="29" s="1"/>
  <c r="AK988" i="29"/>
  <c r="S988" i="29" s="1"/>
  <c r="BI988" i="29" s="1"/>
  <c r="U988" i="29" s="1"/>
  <c r="T988" i="29" s="1"/>
  <c r="BK988" i="29"/>
  <c r="AA988" i="29" s="1"/>
  <c r="BU988" i="29" s="1"/>
  <c r="BJ988" i="29"/>
  <c r="X988" i="29" s="1"/>
  <c r="W988" i="29" s="1"/>
  <c r="BT986" i="29"/>
  <c r="BJ987" i="29"/>
  <c r="X987" i="29" s="1"/>
  <c r="W987" i="29" s="1"/>
  <c r="BF987" i="29"/>
  <c r="L987" i="29" s="1"/>
  <c r="K987" i="29" s="1"/>
  <c r="BH987" i="29"/>
  <c r="R987" i="29" s="1"/>
  <c r="Q987" i="29" s="1"/>
  <c r="BS986" i="29"/>
  <c r="AN989" i="29"/>
  <c r="AV989" i="29"/>
  <c r="AO989" i="29"/>
  <c r="AW989" i="29"/>
  <c r="B989" i="29"/>
  <c r="AD989" i="29" s="1"/>
  <c r="AH989" i="29" s="1"/>
  <c r="J989" i="29" s="1"/>
  <c r="AP989" i="29"/>
  <c r="AX989" i="29"/>
  <c r="C989" i="29"/>
  <c r="AE989" i="29" s="1"/>
  <c r="AQ989" i="29"/>
  <c r="AY989" i="29"/>
  <c r="AJ989" i="29"/>
  <c r="P989" i="29" s="1"/>
  <c r="AR989" i="29"/>
  <c r="AZ989" i="29"/>
  <c r="AC990" i="29"/>
  <c r="AK989" i="29"/>
  <c r="S989" i="29" s="1"/>
  <c r="AS989" i="29"/>
  <c r="BA989" i="29"/>
  <c r="AT989" i="29"/>
  <c r="BB989" i="29"/>
  <c r="AM989" i="29"/>
  <c r="Y989" i="29" s="1"/>
  <c r="AU989" i="29"/>
  <c r="BC989" i="29"/>
  <c r="BE987" i="29"/>
  <c r="I987" i="29" s="1"/>
  <c r="H987" i="29" s="1"/>
  <c r="BS987" i="29"/>
  <c r="BI987" i="29"/>
  <c r="U987" i="29" s="1"/>
  <c r="T987" i="29" s="1"/>
  <c r="BD988" i="29"/>
  <c r="F988" i="29" s="1"/>
  <c r="E988" i="29" s="1"/>
  <c r="BN988" i="29"/>
  <c r="BG987" i="29"/>
  <c r="O987" i="29" s="1"/>
  <c r="N987" i="29" s="1"/>
  <c r="BF988" i="29"/>
  <c r="L988" i="29" s="1"/>
  <c r="K988" i="29" s="1"/>
  <c r="BK987" i="29"/>
  <c r="AA987" i="29" s="1"/>
  <c r="BH988" i="29"/>
  <c r="R988" i="29" s="1"/>
  <c r="Q988" i="29" s="1"/>
  <c r="BP986" i="29"/>
  <c r="BN986" i="29"/>
  <c r="AB986" i="29" s="1"/>
  <c r="BP394" i="29"/>
  <c r="BO394" i="29"/>
  <c r="BN394" i="29"/>
  <c r="BT394" i="29"/>
  <c r="BU396" i="29"/>
  <c r="Z396" i="29"/>
  <c r="BS394" i="29"/>
  <c r="BI395" i="29"/>
  <c r="U395" i="29" s="1"/>
  <c r="T395" i="29" s="1"/>
  <c r="AJ396" i="29"/>
  <c r="P396" i="29" s="1"/>
  <c r="AF396" i="29"/>
  <c r="D396" i="29" s="1"/>
  <c r="AL396" i="29"/>
  <c r="V396" i="29" s="1"/>
  <c r="BH395" i="29"/>
  <c r="R395" i="29" s="1"/>
  <c r="Q395" i="29" s="1"/>
  <c r="AK396" i="29"/>
  <c r="S396" i="29" s="1"/>
  <c r="BJ395" i="29"/>
  <c r="X395" i="29" s="1"/>
  <c r="W395" i="29" s="1"/>
  <c r="Z394" i="29"/>
  <c r="BL394" i="29"/>
  <c r="BF395" i="29"/>
  <c r="L395" i="29" s="1"/>
  <c r="K395" i="29" s="1"/>
  <c r="AG396" i="29"/>
  <c r="G396" i="29" s="1"/>
  <c r="BU395" i="29"/>
  <c r="Z395" i="29"/>
  <c r="BG395" i="29"/>
  <c r="O395" i="29" s="1"/>
  <c r="N395" i="29" s="1"/>
  <c r="AI396" i="29"/>
  <c r="M396" i="29" s="1"/>
  <c r="AC398" i="29"/>
  <c r="AX397" i="29"/>
  <c r="AP397" i="29"/>
  <c r="AW397" i="29"/>
  <c r="AO397" i="29"/>
  <c r="AV397" i="29"/>
  <c r="AN397" i="29"/>
  <c r="BC397" i="29"/>
  <c r="AU397" i="29"/>
  <c r="BB397" i="29"/>
  <c r="AT397" i="29"/>
  <c r="C397" i="29"/>
  <c r="AE397" i="29" s="1"/>
  <c r="AZ397" i="29"/>
  <c r="AR397" i="29"/>
  <c r="AQ397" i="29"/>
  <c r="B397" i="29"/>
  <c r="AD397" i="29" s="1"/>
  <c r="AK397" i="29" s="1"/>
  <c r="AY397" i="29"/>
  <c r="AS397" i="29"/>
  <c r="BA397" i="29"/>
  <c r="BD395" i="29"/>
  <c r="F395" i="29" s="1"/>
  <c r="E395" i="29" s="1"/>
  <c r="BE395" i="29"/>
  <c r="I395" i="29" s="1"/>
  <c r="H395" i="29" s="1"/>
  <c r="AH396" i="29"/>
  <c r="J396" i="29" s="1"/>
  <c r="BR394" i="29"/>
  <c r="AB394" i="29" s="1"/>
  <c r="BU394" i="29"/>
  <c r="BQ394" i="29"/>
  <c r="BT987" i="29" l="1"/>
  <c r="AG989" i="29"/>
  <c r="G989" i="29" s="1"/>
  <c r="AI989" i="29"/>
  <c r="M989" i="29" s="1"/>
  <c r="BO395" i="29"/>
  <c r="N988" i="29"/>
  <c r="BQ988" i="29"/>
  <c r="BQ987" i="29"/>
  <c r="BS988" i="29"/>
  <c r="S397" i="29"/>
  <c r="BT395" i="29"/>
  <c r="AL989" i="29"/>
  <c r="V989" i="29" s="1"/>
  <c r="BJ989" i="29" s="1"/>
  <c r="X989" i="29" s="1"/>
  <c r="W989" i="29" s="1"/>
  <c r="BF989" i="29"/>
  <c r="L989" i="29" s="1"/>
  <c r="K989" i="29" s="1"/>
  <c r="BL987" i="29"/>
  <c r="Z987" i="29"/>
  <c r="BP988" i="29"/>
  <c r="BO987" i="29"/>
  <c r="BG989" i="29"/>
  <c r="O989" i="29" s="1"/>
  <c r="N989" i="29" s="1"/>
  <c r="BE989" i="29"/>
  <c r="I989" i="29" s="1"/>
  <c r="H989" i="29" s="1"/>
  <c r="BI989" i="29"/>
  <c r="U989" i="29" s="1"/>
  <c r="T989" i="29" s="1"/>
  <c r="BS989" i="29"/>
  <c r="BP987" i="29"/>
  <c r="BR988" i="29"/>
  <c r="AO990" i="29"/>
  <c r="AW990" i="29"/>
  <c r="B990" i="29"/>
  <c r="AD990" i="29" s="1"/>
  <c r="AG990" i="29" s="1"/>
  <c r="G990" i="29" s="1"/>
  <c r="AP990" i="29"/>
  <c r="AX990" i="29"/>
  <c r="C990" i="29"/>
  <c r="AE990" i="29" s="1"/>
  <c r="AQ990" i="29"/>
  <c r="AY990" i="29"/>
  <c r="AR990" i="29"/>
  <c r="AZ990" i="29"/>
  <c r="AC991" i="29"/>
  <c r="AS990" i="29"/>
  <c r="BA990" i="29"/>
  <c r="AT990" i="29"/>
  <c r="BB990" i="29"/>
  <c r="AU990" i="29"/>
  <c r="BC990" i="29"/>
  <c r="AN990" i="29"/>
  <c r="AV990" i="29"/>
  <c r="BK989" i="29"/>
  <c r="AA989" i="29" s="1"/>
  <c r="AF989" i="29"/>
  <c r="D989" i="29" s="1"/>
  <c r="BT988" i="29"/>
  <c r="BU987" i="29"/>
  <c r="BH989" i="29"/>
  <c r="R989" i="29" s="1"/>
  <c r="Q989" i="29" s="1"/>
  <c r="BR989" i="29"/>
  <c r="BR987" i="29"/>
  <c r="BO988" i="29"/>
  <c r="BL988" i="29"/>
  <c r="Z988" i="29"/>
  <c r="BN395" i="29"/>
  <c r="BS395" i="29"/>
  <c r="BL395" i="29"/>
  <c r="BR395" i="29"/>
  <c r="BQ395" i="29"/>
  <c r="AG397" i="29"/>
  <c r="G397" i="29" s="1"/>
  <c r="BD396" i="29"/>
  <c r="AH397" i="29"/>
  <c r="J397" i="29" s="1"/>
  <c r="BH396" i="29"/>
  <c r="R396" i="29" s="1"/>
  <c r="Q396" i="29" s="1"/>
  <c r="AF397" i="29"/>
  <c r="D397" i="29" s="1"/>
  <c r="BI396" i="29"/>
  <c r="U396" i="29" s="1"/>
  <c r="T396" i="29" s="1"/>
  <c r="AL397" i="29"/>
  <c r="V397" i="29" s="1"/>
  <c r="AM397" i="29"/>
  <c r="Y397" i="29" s="1"/>
  <c r="BK397" i="29" s="1"/>
  <c r="AA397" i="29" s="1"/>
  <c r="AI397" i="29"/>
  <c r="M397" i="29" s="1"/>
  <c r="BE396" i="29"/>
  <c r="I396" i="29" s="1"/>
  <c r="H396" i="29" s="1"/>
  <c r="BO396" i="29"/>
  <c r="BF396" i="29"/>
  <c r="L396" i="29" s="1"/>
  <c r="K396" i="29" s="1"/>
  <c r="AJ397" i="29"/>
  <c r="P397" i="29" s="1"/>
  <c r="BC398" i="29"/>
  <c r="AU398" i="29"/>
  <c r="BB398" i="29"/>
  <c r="AT398" i="29"/>
  <c r="C398" i="29"/>
  <c r="AE398" i="29" s="1"/>
  <c r="BA398" i="29"/>
  <c r="AS398" i="29"/>
  <c r="B398" i="29"/>
  <c r="AD398" i="29" s="1"/>
  <c r="AH398" i="29" s="1"/>
  <c r="AZ398" i="29"/>
  <c r="AR398" i="29"/>
  <c r="AY398" i="29"/>
  <c r="AQ398" i="29"/>
  <c r="AW398" i="29"/>
  <c r="AO398" i="29"/>
  <c r="AX398" i="29"/>
  <c r="AV398" i="29"/>
  <c r="AP398" i="29"/>
  <c r="AN398" i="29"/>
  <c r="AC399" i="29"/>
  <c r="BP395" i="29"/>
  <c r="AB395" i="29" s="1"/>
  <c r="BI397" i="29"/>
  <c r="U397" i="29" s="1"/>
  <c r="T397" i="29" s="1"/>
  <c r="BG396" i="29"/>
  <c r="O396" i="29" s="1"/>
  <c r="N396" i="29" s="1"/>
  <c r="BJ396" i="29"/>
  <c r="X396" i="29" s="1"/>
  <c r="W396" i="29" s="1"/>
  <c r="AK990" i="29" l="1"/>
  <c r="S990" i="29" s="1"/>
  <c r="BI990" i="29" s="1"/>
  <c r="U990" i="29" s="1"/>
  <c r="BO989" i="29"/>
  <c r="BT989" i="29"/>
  <c r="AB988" i="29"/>
  <c r="BP989" i="29"/>
  <c r="BE990" i="29"/>
  <c r="I990" i="29" s="1"/>
  <c r="H990" i="29" s="1"/>
  <c r="AB987" i="29"/>
  <c r="B991" i="29"/>
  <c r="AD991" i="29" s="1"/>
  <c r="AI991" i="29" s="1"/>
  <c r="M991" i="29" s="1"/>
  <c r="AP991" i="29"/>
  <c r="AX991" i="29"/>
  <c r="C991" i="29"/>
  <c r="AE991" i="29" s="1"/>
  <c r="AQ991" i="29"/>
  <c r="AY991" i="29"/>
  <c r="AR991" i="29"/>
  <c r="AZ991" i="29"/>
  <c r="AC992" i="29"/>
  <c r="AS991" i="29"/>
  <c r="BA991" i="29"/>
  <c r="AT991" i="29"/>
  <c r="BB991" i="29"/>
  <c r="AU991" i="29"/>
  <c r="BC991" i="29"/>
  <c r="AN991" i="29"/>
  <c r="AV991" i="29"/>
  <c r="AO991" i="29"/>
  <c r="AW991" i="29"/>
  <c r="BD989" i="29"/>
  <c r="F989" i="29" s="1"/>
  <c r="E989" i="29" s="1"/>
  <c r="Z989" i="29"/>
  <c r="AM990" i="29"/>
  <c r="Y990" i="29" s="1"/>
  <c r="BU989" i="29"/>
  <c r="AH990" i="29"/>
  <c r="J990" i="29" s="1"/>
  <c r="AL990" i="29"/>
  <c r="V990" i="29" s="1"/>
  <c r="BQ989" i="29"/>
  <c r="AJ990" i="29"/>
  <c r="P990" i="29" s="1"/>
  <c r="AF990" i="29"/>
  <c r="D990" i="29" s="1"/>
  <c r="AI990" i="29"/>
  <c r="M990" i="29" s="1"/>
  <c r="BR396" i="29"/>
  <c r="AK398" i="29"/>
  <c r="S398" i="29" s="1"/>
  <c r="AF398" i="29"/>
  <c r="D398" i="29" s="1"/>
  <c r="BD398" i="29" s="1"/>
  <c r="F398" i="29" s="1"/>
  <c r="AL398" i="29"/>
  <c r="V398" i="29" s="1"/>
  <c r="BS397" i="29"/>
  <c r="AG398" i="29"/>
  <c r="G398" i="29" s="1"/>
  <c r="AZ399" i="29"/>
  <c r="AR399" i="29"/>
  <c r="AY399" i="29"/>
  <c r="AQ399" i="29"/>
  <c r="AC400" i="29"/>
  <c r="AX399" i="29"/>
  <c r="AP399" i="29"/>
  <c r="AW399" i="29"/>
  <c r="AO399" i="29"/>
  <c r="AV399" i="29"/>
  <c r="AN399" i="29"/>
  <c r="BB399" i="29"/>
  <c r="AT399" i="29"/>
  <c r="C399" i="29"/>
  <c r="AE399" i="29" s="1"/>
  <c r="B399" i="29"/>
  <c r="AD399" i="29" s="1"/>
  <c r="AM399" i="29" s="1"/>
  <c r="BC399" i="29"/>
  <c r="BA399" i="29"/>
  <c r="AS399" i="29"/>
  <c r="AU399" i="29"/>
  <c r="BG397" i="29"/>
  <c r="O397" i="29" s="1"/>
  <c r="N397" i="29" s="1"/>
  <c r="BU397" i="29"/>
  <c r="Z397" i="29"/>
  <c r="BF397" i="29"/>
  <c r="L397" i="29" s="1"/>
  <c r="K397" i="29" s="1"/>
  <c r="BT396" i="29"/>
  <c r="AJ398" i="29"/>
  <c r="P398" i="29" s="1"/>
  <c r="BJ397" i="29"/>
  <c r="X397" i="29" s="1"/>
  <c r="W397" i="29" s="1"/>
  <c r="J398" i="29"/>
  <c r="BH397" i="29"/>
  <c r="R397" i="29" s="1"/>
  <c r="Q397" i="29" s="1"/>
  <c r="BS396" i="29"/>
  <c r="F396" i="29"/>
  <c r="BL396" i="29"/>
  <c r="BD397" i="29"/>
  <c r="F397" i="29" s="1"/>
  <c r="E397" i="29" s="1"/>
  <c r="AM398" i="29"/>
  <c r="Y398" i="29" s="1"/>
  <c r="BQ396" i="29"/>
  <c r="AI398" i="29"/>
  <c r="M398" i="29" s="1"/>
  <c r="BP396" i="29"/>
  <c r="BE397" i="29"/>
  <c r="I397" i="29" s="1"/>
  <c r="H397" i="29" s="1"/>
  <c r="T990" i="29" l="1"/>
  <c r="BS990" i="29"/>
  <c r="BN989" i="29"/>
  <c r="AK991" i="29"/>
  <c r="S991" i="29" s="1"/>
  <c r="BI991" i="29" s="1"/>
  <c r="U991" i="29" s="1"/>
  <c r="T991" i="29" s="1"/>
  <c r="BP397" i="29"/>
  <c r="AB989" i="29"/>
  <c r="AJ991" i="29"/>
  <c r="P991" i="29" s="1"/>
  <c r="BH991" i="29" s="1"/>
  <c r="R991" i="29" s="1"/>
  <c r="BO990" i="29"/>
  <c r="BQ397" i="29"/>
  <c r="AG991" i="29"/>
  <c r="G991" i="29" s="1"/>
  <c r="BE991" i="29" s="1"/>
  <c r="I991" i="29" s="1"/>
  <c r="H991" i="29" s="1"/>
  <c r="BG991" i="29"/>
  <c r="O991" i="29" s="1"/>
  <c r="N991" i="29" s="1"/>
  <c r="BQ991" i="29"/>
  <c r="C992" i="29"/>
  <c r="AE992" i="29" s="1"/>
  <c r="AQ992" i="29"/>
  <c r="AY992" i="29"/>
  <c r="AR992" i="29"/>
  <c r="AZ992" i="29"/>
  <c r="AC993" i="29"/>
  <c r="AS992" i="29"/>
  <c r="BA992" i="29"/>
  <c r="AT992" i="29"/>
  <c r="BB992" i="29"/>
  <c r="AU992" i="29"/>
  <c r="BC992" i="29"/>
  <c r="AN992" i="29"/>
  <c r="AV992" i="29"/>
  <c r="AO992" i="29"/>
  <c r="AW992" i="29"/>
  <c r="AX992" i="29"/>
  <c r="B992" i="29"/>
  <c r="AD992" i="29" s="1"/>
  <c r="AJ992" i="29" s="1"/>
  <c r="P992" i="29" s="1"/>
  <c r="AP992" i="29"/>
  <c r="BJ990" i="29"/>
  <c r="X990" i="29" s="1"/>
  <c r="W990" i="29" s="1"/>
  <c r="AM991" i="29"/>
  <c r="Y991" i="29" s="1"/>
  <c r="BF990" i="29"/>
  <c r="L990" i="29" s="1"/>
  <c r="K990" i="29" s="1"/>
  <c r="AH991" i="29"/>
  <c r="J991" i="29" s="1"/>
  <c r="BD990" i="29"/>
  <c r="F990" i="29" s="1"/>
  <c r="E990" i="29" s="1"/>
  <c r="AL991" i="29"/>
  <c r="V991" i="29" s="1"/>
  <c r="BK990" i="29"/>
  <c r="AA990" i="29" s="1"/>
  <c r="BU990" i="29" s="1"/>
  <c r="BG990" i="29"/>
  <c r="O990" i="29" s="1"/>
  <c r="N990" i="29" s="1"/>
  <c r="BH990" i="29"/>
  <c r="R990" i="29" s="1"/>
  <c r="Q990" i="29" s="1"/>
  <c r="BR990" i="29"/>
  <c r="BL989" i="29"/>
  <c r="AF991" i="29"/>
  <c r="D991" i="29" s="1"/>
  <c r="BR397" i="29"/>
  <c r="AG399" i="29"/>
  <c r="G399" i="29" s="1"/>
  <c r="BE399" i="29" s="1"/>
  <c r="I399" i="29" s="1"/>
  <c r="BO397" i="29"/>
  <c r="E398" i="29"/>
  <c r="BN398" i="29"/>
  <c r="AJ399" i="29"/>
  <c r="P399" i="29" s="1"/>
  <c r="AI399" i="29"/>
  <c r="M399" i="29" s="1"/>
  <c r="AF399" i="29"/>
  <c r="D399" i="29" s="1"/>
  <c r="E396" i="29"/>
  <c r="BN396" i="29"/>
  <c r="AB396" i="29" s="1"/>
  <c r="AW400" i="29"/>
  <c r="AO400" i="29"/>
  <c r="AV400" i="29"/>
  <c r="AN400" i="29"/>
  <c r="BC400" i="29"/>
  <c r="AU400" i="29"/>
  <c r="BB400" i="29"/>
  <c r="AT400" i="29"/>
  <c r="C400" i="29"/>
  <c r="AE400" i="29" s="1"/>
  <c r="BA400" i="29"/>
  <c r="AS400" i="29"/>
  <c r="B400" i="29"/>
  <c r="AD400" i="29" s="1"/>
  <c r="AK400" i="29" s="1"/>
  <c r="AY400" i="29"/>
  <c r="AQ400" i="29"/>
  <c r="AX400" i="29"/>
  <c r="AR400" i="29"/>
  <c r="AP400" i="29"/>
  <c r="AC401" i="29"/>
  <c r="AZ400" i="29"/>
  <c r="BG398" i="29"/>
  <c r="O398" i="29" s="1"/>
  <c r="N398" i="29" s="1"/>
  <c r="BI398" i="29"/>
  <c r="U398" i="29" s="1"/>
  <c r="T398" i="29" s="1"/>
  <c r="AL399" i="29"/>
  <c r="V399" i="29" s="1"/>
  <c r="BH398" i="29"/>
  <c r="R398" i="29" s="1"/>
  <c r="Q398" i="29" s="1"/>
  <c r="BK398" i="29"/>
  <c r="AA398" i="29" s="1"/>
  <c r="BU398" i="29"/>
  <c r="BF398" i="29"/>
  <c r="L398" i="29" s="1"/>
  <c r="K398" i="29" s="1"/>
  <c r="AK399" i="29"/>
  <c r="S399" i="29" s="1"/>
  <c r="BN397" i="29"/>
  <c r="BT397" i="29"/>
  <c r="BL397" i="29"/>
  <c r="AH399" i="29"/>
  <c r="J399" i="29" s="1"/>
  <c r="BE398" i="29"/>
  <c r="I398" i="29" s="1"/>
  <c r="H398" i="29" s="1"/>
  <c r="Y399" i="29"/>
  <c r="BJ398" i="29"/>
  <c r="X398" i="29" s="1"/>
  <c r="W398" i="29" s="1"/>
  <c r="BN990" i="29" l="1"/>
  <c r="BS991" i="29"/>
  <c r="AB397" i="29"/>
  <c r="S400" i="29"/>
  <c r="BI400" i="29" s="1"/>
  <c r="U400" i="29" s="1"/>
  <c r="T400" i="29" s="1"/>
  <c r="Q991" i="29"/>
  <c r="BR991" i="29"/>
  <c r="BQ398" i="29"/>
  <c r="BQ990" i="29"/>
  <c r="BR398" i="29"/>
  <c r="BH992" i="29"/>
  <c r="R992" i="29" s="1"/>
  <c r="Q992" i="29" s="1"/>
  <c r="BR992" i="29"/>
  <c r="AL992" i="29"/>
  <c r="V992" i="29" s="1"/>
  <c r="AH992" i="29"/>
  <c r="J992" i="29" s="1"/>
  <c r="AF992" i="29"/>
  <c r="D992" i="29" s="1"/>
  <c r="AI992" i="29"/>
  <c r="M992" i="29" s="1"/>
  <c r="AK992" i="29"/>
  <c r="S992" i="29" s="1"/>
  <c r="BD991" i="29"/>
  <c r="F991" i="29" s="1"/>
  <c r="E991" i="29" s="1"/>
  <c r="BN991" i="29"/>
  <c r="BP990" i="29"/>
  <c r="AR993" i="29"/>
  <c r="AZ993" i="29"/>
  <c r="AC994" i="29"/>
  <c r="AS993" i="29"/>
  <c r="BA993" i="29"/>
  <c r="AT993" i="29"/>
  <c r="BB993" i="29"/>
  <c r="AU993" i="29"/>
  <c r="BC993" i="29"/>
  <c r="AN993" i="29"/>
  <c r="AV993" i="29"/>
  <c r="AO993" i="29"/>
  <c r="AW993" i="29"/>
  <c r="B993" i="29"/>
  <c r="AD993" i="29" s="1"/>
  <c r="AF993" i="29" s="1"/>
  <c r="D993" i="29" s="1"/>
  <c r="AP993" i="29"/>
  <c r="AX993" i="29"/>
  <c r="AQ993" i="29"/>
  <c r="AY993" i="29"/>
  <c r="C993" i="29"/>
  <c r="AE993" i="29" s="1"/>
  <c r="BF991" i="29"/>
  <c r="L991" i="29" s="1"/>
  <c r="K991" i="29" s="1"/>
  <c r="BO991" i="29"/>
  <c r="AM992" i="29"/>
  <c r="Y992" i="29" s="1"/>
  <c r="Z990" i="29"/>
  <c r="BL990" i="29"/>
  <c r="BK991" i="29"/>
  <c r="AA991" i="29" s="1"/>
  <c r="BU991" i="29" s="1"/>
  <c r="BJ991" i="29"/>
  <c r="X991" i="29" s="1"/>
  <c r="W991" i="29" s="1"/>
  <c r="BT990" i="29"/>
  <c r="AG992" i="29"/>
  <c r="G992" i="29" s="1"/>
  <c r="H399" i="29"/>
  <c r="BO399" i="29"/>
  <c r="BT398" i="29"/>
  <c r="AG400" i="29"/>
  <c r="G400" i="29" s="1"/>
  <c r="BE400" i="29" s="1"/>
  <c r="I400" i="29" s="1"/>
  <c r="H400" i="29" s="1"/>
  <c r="AF400" i="29"/>
  <c r="D400" i="29" s="1"/>
  <c r="BD400" i="29" s="1"/>
  <c r="F400" i="29" s="1"/>
  <c r="E400" i="29" s="1"/>
  <c r="BO398" i="29"/>
  <c r="BP398" i="29"/>
  <c r="BS398" i="29"/>
  <c r="AL400" i="29"/>
  <c r="V400" i="29" s="1"/>
  <c r="BB401" i="29"/>
  <c r="AT401" i="29"/>
  <c r="C401" i="29"/>
  <c r="AE401" i="29" s="1"/>
  <c r="BA401" i="29"/>
  <c r="AS401" i="29"/>
  <c r="B401" i="29"/>
  <c r="AD401" i="29" s="1"/>
  <c r="AG401" i="29" s="1"/>
  <c r="AZ401" i="29"/>
  <c r="AR401" i="29"/>
  <c r="AY401" i="29"/>
  <c r="AQ401" i="29"/>
  <c r="AC402" i="29"/>
  <c r="AX401" i="29"/>
  <c r="AP401" i="29"/>
  <c r="AV401" i="29"/>
  <c r="AN401" i="29"/>
  <c r="BC401" i="29"/>
  <c r="AW401" i="29"/>
  <c r="AU401" i="29"/>
  <c r="AO401" i="29"/>
  <c r="BD399" i="29"/>
  <c r="F399" i="29" s="1"/>
  <c r="E399" i="29" s="1"/>
  <c r="AM400" i="29"/>
  <c r="Y400" i="29" s="1"/>
  <c r="BK400" i="29" s="1"/>
  <c r="AA400" i="29" s="1"/>
  <c r="BH399" i="29"/>
  <c r="R399" i="29" s="1"/>
  <c r="Q399" i="29" s="1"/>
  <c r="BJ399" i="29"/>
  <c r="X399" i="29" s="1"/>
  <c r="W399" i="29" s="1"/>
  <c r="AI400" i="29"/>
  <c r="M400" i="29" s="1"/>
  <c r="BG399" i="29"/>
  <c r="O399" i="29" s="1"/>
  <c r="N399" i="29" s="1"/>
  <c r="BF399" i="29"/>
  <c r="L399" i="29" s="1"/>
  <c r="K399" i="29" s="1"/>
  <c r="Z398" i="29"/>
  <c r="BL398" i="29"/>
  <c r="BK399" i="29"/>
  <c r="AA399" i="29" s="1"/>
  <c r="BU399" i="29" s="1"/>
  <c r="AJ400" i="29"/>
  <c r="P400" i="29" s="1"/>
  <c r="BI399" i="29"/>
  <c r="U399" i="29" s="1"/>
  <c r="T399" i="29" s="1"/>
  <c r="AH400" i="29"/>
  <c r="J400" i="29" s="1"/>
  <c r="AB990" i="29" l="1"/>
  <c r="BT399" i="29"/>
  <c r="G401" i="29"/>
  <c r="BE401" i="29" s="1"/>
  <c r="I401" i="29" s="1"/>
  <c r="H401" i="29" s="1"/>
  <c r="BD993" i="29"/>
  <c r="F993" i="29" s="1"/>
  <c r="E993" i="29" s="1"/>
  <c r="BT991" i="29"/>
  <c r="BP991" i="29"/>
  <c r="AH993" i="29"/>
  <c r="J993" i="29" s="1"/>
  <c r="AK993" i="29"/>
  <c r="S993" i="29" s="1"/>
  <c r="BI992" i="29"/>
  <c r="U992" i="29" s="1"/>
  <c r="T992" i="29" s="1"/>
  <c r="AS994" i="29"/>
  <c r="BA994" i="29"/>
  <c r="AT994" i="29"/>
  <c r="BB994" i="29"/>
  <c r="AU994" i="29"/>
  <c r="BC994" i="29"/>
  <c r="AN994" i="29"/>
  <c r="AV994" i="29"/>
  <c r="AO994" i="29"/>
  <c r="AW994" i="29"/>
  <c r="B994" i="29"/>
  <c r="AD994" i="29" s="1"/>
  <c r="AK994" i="29" s="1"/>
  <c r="S994" i="29" s="1"/>
  <c r="AP994" i="29"/>
  <c r="AX994" i="29"/>
  <c r="C994" i="29"/>
  <c r="AE994" i="29" s="1"/>
  <c r="AQ994" i="29"/>
  <c r="AY994" i="29"/>
  <c r="AC995" i="29"/>
  <c r="AR994" i="29"/>
  <c r="AZ994" i="29"/>
  <c r="BG992" i="29"/>
  <c r="O992" i="29" s="1"/>
  <c r="N992" i="29" s="1"/>
  <c r="AI993" i="29"/>
  <c r="M993" i="29" s="1"/>
  <c r="AM993" i="29"/>
  <c r="Y993" i="29" s="1"/>
  <c r="BD992" i="29"/>
  <c r="F992" i="29" s="1"/>
  <c r="E992" i="29" s="1"/>
  <c r="BF992" i="29"/>
  <c r="L992" i="29" s="1"/>
  <c r="K992" i="29" s="1"/>
  <c r="AG993" i="29"/>
  <c r="G993" i="29" s="1"/>
  <c r="AJ993" i="29"/>
  <c r="P993" i="29" s="1"/>
  <c r="BJ992" i="29"/>
  <c r="X992" i="29" s="1"/>
  <c r="W992" i="29" s="1"/>
  <c r="Z991" i="29"/>
  <c r="BL991" i="29"/>
  <c r="AL993" i="29"/>
  <c r="V993" i="29" s="1"/>
  <c r="BK992" i="29"/>
  <c r="AA992" i="29" s="1"/>
  <c r="BU992" i="29" s="1"/>
  <c r="AB991" i="29"/>
  <c r="BE992" i="29"/>
  <c r="I992" i="29" s="1"/>
  <c r="H992" i="29" s="1"/>
  <c r="BO992" i="29"/>
  <c r="BO400" i="29"/>
  <c r="AI401" i="29"/>
  <c r="M401" i="29" s="1"/>
  <c r="BG401" i="29" s="1"/>
  <c r="O401" i="29" s="1"/>
  <c r="N401" i="29" s="1"/>
  <c r="BS400" i="29"/>
  <c r="AF401" i="29"/>
  <c r="D401" i="29" s="1"/>
  <c r="BD401" i="29" s="1"/>
  <c r="F401" i="29" s="1"/>
  <c r="E401" i="29" s="1"/>
  <c r="AK401" i="29"/>
  <c r="S401" i="29" s="1"/>
  <c r="BI401" i="29" s="1"/>
  <c r="U401" i="29" s="1"/>
  <c r="T401" i="29" s="1"/>
  <c r="AH401" i="29"/>
  <c r="J401" i="29" s="1"/>
  <c r="BF401" i="29" s="1"/>
  <c r="L401" i="29" s="1"/>
  <c r="BN400" i="29"/>
  <c r="AB398" i="29"/>
  <c r="AY402" i="29"/>
  <c r="AQ402" i="29"/>
  <c r="AC403" i="29"/>
  <c r="AX402" i="29"/>
  <c r="AP402" i="29"/>
  <c r="AW402" i="29"/>
  <c r="AO402" i="29"/>
  <c r="AV402" i="29"/>
  <c r="AN402" i="29"/>
  <c r="BC402" i="29"/>
  <c r="AU402" i="29"/>
  <c r="BA402" i="29"/>
  <c r="AS402" i="29"/>
  <c r="B402" i="29"/>
  <c r="AD402" i="29" s="1"/>
  <c r="AM402" i="29" s="1"/>
  <c r="AR402" i="29"/>
  <c r="C402" i="29"/>
  <c r="AE402" i="29" s="1"/>
  <c r="AZ402" i="29"/>
  <c r="BB402" i="29"/>
  <c r="AT402" i="29"/>
  <c r="Z399" i="29"/>
  <c r="BL399" i="29"/>
  <c r="BS399" i="29"/>
  <c r="BR399" i="29"/>
  <c r="AJ401" i="29"/>
  <c r="P401" i="29" s="1"/>
  <c r="BJ400" i="29"/>
  <c r="X400" i="29" s="1"/>
  <c r="W400" i="29" s="1"/>
  <c r="BF400" i="29"/>
  <c r="L400" i="29" s="1"/>
  <c r="K400" i="29" s="1"/>
  <c r="BP399" i="29"/>
  <c r="AL401" i="29"/>
  <c r="V401" i="29" s="1"/>
  <c r="BU400" i="29"/>
  <c r="Z400" i="29"/>
  <c r="BL400" i="29"/>
  <c r="BQ399" i="29"/>
  <c r="BN399" i="29"/>
  <c r="AM401" i="29"/>
  <c r="Y401" i="29" s="1"/>
  <c r="BG400" i="29"/>
  <c r="O400" i="29" s="1"/>
  <c r="N400" i="29" s="1"/>
  <c r="BH400" i="29"/>
  <c r="R400" i="29" s="1"/>
  <c r="Q400" i="29" s="1"/>
  <c r="BT992" i="29" l="1"/>
  <c r="BN993" i="29"/>
  <c r="AJ994" i="29"/>
  <c r="P994" i="29" s="1"/>
  <c r="BI994" i="29"/>
  <c r="U994" i="29" s="1"/>
  <c r="T994" i="29" s="1"/>
  <c r="BH994" i="29"/>
  <c r="R994" i="29" s="1"/>
  <c r="Q994" i="29" s="1"/>
  <c r="BS992" i="29"/>
  <c r="AM994" i="29"/>
  <c r="Y994" i="29" s="1"/>
  <c r="BG993" i="29"/>
  <c r="O993" i="29" s="1"/>
  <c r="N993" i="29" s="1"/>
  <c r="BI993" i="29"/>
  <c r="U993" i="29" s="1"/>
  <c r="T993" i="29" s="1"/>
  <c r="BH993" i="29"/>
  <c r="R993" i="29" s="1"/>
  <c r="Q993" i="29" s="1"/>
  <c r="BQ992" i="29"/>
  <c r="AI994" i="29"/>
  <c r="M994" i="29" s="1"/>
  <c r="AG994" i="29"/>
  <c r="G994" i="29" s="1"/>
  <c r="BF993" i="29"/>
  <c r="L993" i="29" s="1"/>
  <c r="K993" i="29" s="1"/>
  <c r="BK993" i="29"/>
  <c r="AA993" i="29" s="1"/>
  <c r="BU993" i="29" s="1"/>
  <c r="AL994" i="29"/>
  <c r="V994" i="29" s="1"/>
  <c r="BL992" i="29"/>
  <c r="Z992" i="29"/>
  <c r="BE993" i="29"/>
  <c r="I993" i="29" s="1"/>
  <c r="H993" i="29" s="1"/>
  <c r="BJ993" i="29"/>
  <c r="X993" i="29" s="1"/>
  <c r="W993" i="29" s="1"/>
  <c r="BT993" i="29"/>
  <c r="BP992" i="29"/>
  <c r="AF994" i="29"/>
  <c r="D994" i="29" s="1"/>
  <c r="BN992" i="29"/>
  <c r="AT995" i="29"/>
  <c r="BB995" i="29"/>
  <c r="AU995" i="29"/>
  <c r="BC995" i="29"/>
  <c r="AN995" i="29"/>
  <c r="AV995" i="29"/>
  <c r="AO995" i="29"/>
  <c r="AW995" i="29"/>
  <c r="B995" i="29"/>
  <c r="AD995" i="29" s="1"/>
  <c r="AJ995" i="29" s="1"/>
  <c r="P995" i="29" s="1"/>
  <c r="AP995" i="29"/>
  <c r="AX995" i="29"/>
  <c r="C995" i="29"/>
  <c r="AE995" i="29" s="1"/>
  <c r="AQ995" i="29"/>
  <c r="AY995" i="29"/>
  <c r="AR995" i="29"/>
  <c r="AZ995" i="29"/>
  <c r="AC996" i="29"/>
  <c r="AS995" i="29"/>
  <c r="BA995" i="29"/>
  <c r="AH994" i="29"/>
  <c r="J994" i="29" s="1"/>
  <c r="BQ401" i="29"/>
  <c r="AI402" i="29"/>
  <c r="M402" i="29" s="1"/>
  <c r="BG402" i="29" s="1"/>
  <c r="O402" i="29" s="1"/>
  <c r="N402" i="29" s="1"/>
  <c r="AH402" i="29"/>
  <c r="J402" i="29" s="1"/>
  <c r="BR400" i="29"/>
  <c r="AK402" i="29"/>
  <c r="S402" i="29" s="1"/>
  <c r="BI402" i="29" s="1"/>
  <c r="U402" i="29" s="1"/>
  <c r="K401" i="29"/>
  <c r="BP401" i="29"/>
  <c r="AB399" i="29"/>
  <c r="BS401" i="29"/>
  <c r="BN401" i="29"/>
  <c r="BO401" i="29"/>
  <c r="BQ400" i="29"/>
  <c r="BT400" i="29"/>
  <c r="AV403" i="29"/>
  <c r="AN403" i="29"/>
  <c r="BC403" i="29"/>
  <c r="AU403" i="29"/>
  <c r="BB403" i="29"/>
  <c r="AT403" i="29"/>
  <c r="C403" i="29"/>
  <c r="AE403" i="29" s="1"/>
  <c r="BA403" i="29"/>
  <c r="AS403" i="29"/>
  <c r="B403" i="29"/>
  <c r="AD403" i="29" s="1"/>
  <c r="AL403" i="29" s="1"/>
  <c r="V403" i="29" s="1"/>
  <c r="AZ403" i="29"/>
  <c r="AR403" i="29"/>
  <c r="AC404" i="29"/>
  <c r="AX403" i="29"/>
  <c r="AP403" i="29"/>
  <c r="AY403" i="29"/>
  <c r="AW403" i="29"/>
  <c r="AQ403" i="29"/>
  <c r="AO403" i="29"/>
  <c r="BK401" i="29"/>
  <c r="AA401" i="29" s="1"/>
  <c r="BU401" i="29" s="1"/>
  <c r="BH401" i="29"/>
  <c r="R401" i="29" s="1"/>
  <c r="Q401" i="29" s="1"/>
  <c r="AL402" i="29"/>
  <c r="V402" i="29" s="1"/>
  <c r="BJ401" i="29"/>
  <c r="X401" i="29" s="1"/>
  <c r="W401" i="29" s="1"/>
  <c r="AF402" i="29"/>
  <c r="D402" i="29" s="1"/>
  <c r="Y402" i="29"/>
  <c r="BK402" i="29" s="1"/>
  <c r="AA402" i="29" s="1"/>
  <c r="AG402" i="29"/>
  <c r="G402" i="29" s="1"/>
  <c r="BP400" i="29"/>
  <c r="AJ402" i="29"/>
  <c r="P402" i="29" s="1"/>
  <c r="BS994" i="29" l="1"/>
  <c r="BR993" i="29"/>
  <c r="AB992" i="29"/>
  <c r="BS993" i="29"/>
  <c r="BH995" i="29"/>
  <c r="R995" i="29" s="1"/>
  <c r="Q995" i="29" s="1"/>
  <c r="AI995" i="29"/>
  <c r="M995" i="29" s="1"/>
  <c r="AG995" i="29"/>
  <c r="G995" i="29" s="1"/>
  <c r="BO993" i="29"/>
  <c r="AL995" i="29"/>
  <c r="V995" i="29" s="1"/>
  <c r="BE994" i="29"/>
  <c r="I994" i="29" s="1"/>
  <c r="H994" i="29" s="1"/>
  <c r="BQ993" i="29"/>
  <c r="BG994" i="29"/>
  <c r="O994" i="29" s="1"/>
  <c r="N994" i="29" s="1"/>
  <c r="BK994" i="29"/>
  <c r="AA994" i="29" s="1"/>
  <c r="BU994" i="29" s="1"/>
  <c r="AK995" i="29"/>
  <c r="S995" i="29" s="1"/>
  <c r="AF995" i="29"/>
  <c r="D995" i="29" s="1"/>
  <c r="BD994" i="29"/>
  <c r="F994" i="29" s="1"/>
  <c r="E994" i="29" s="1"/>
  <c r="BJ994" i="29"/>
  <c r="X994" i="29" s="1"/>
  <c r="W994" i="29" s="1"/>
  <c r="BR994" i="29"/>
  <c r="BF994" i="29"/>
  <c r="L994" i="29" s="1"/>
  <c r="K994" i="29" s="1"/>
  <c r="BP994" i="29"/>
  <c r="AM995" i="29"/>
  <c r="Y995" i="29" s="1"/>
  <c r="BL993" i="29"/>
  <c r="Z993" i="29"/>
  <c r="AU996" i="29"/>
  <c r="BC996" i="29"/>
  <c r="AN996" i="29"/>
  <c r="AV996" i="29"/>
  <c r="AO996" i="29"/>
  <c r="AW996" i="29"/>
  <c r="B996" i="29"/>
  <c r="AD996" i="29" s="1"/>
  <c r="AM996" i="29" s="1"/>
  <c r="Y996" i="29" s="1"/>
  <c r="AP996" i="29"/>
  <c r="AX996" i="29"/>
  <c r="C996" i="29"/>
  <c r="AE996" i="29" s="1"/>
  <c r="AQ996" i="29"/>
  <c r="AY996" i="29"/>
  <c r="AR996" i="29"/>
  <c r="AZ996" i="29"/>
  <c r="AC997" i="29"/>
  <c r="AS996" i="29"/>
  <c r="BA996" i="29"/>
  <c r="AT996" i="29"/>
  <c r="BB996" i="29"/>
  <c r="AH995" i="29"/>
  <c r="J995" i="29" s="1"/>
  <c r="BP993" i="29"/>
  <c r="AB400" i="29"/>
  <c r="T402" i="29"/>
  <c r="BS402" i="29"/>
  <c r="AF403" i="29"/>
  <c r="D403" i="29" s="1"/>
  <c r="BD403" i="29" s="1"/>
  <c r="F403" i="29" s="1"/>
  <c r="E403" i="29" s="1"/>
  <c r="BJ403" i="29"/>
  <c r="X403" i="29" s="1"/>
  <c r="W403" i="29" s="1"/>
  <c r="BH402" i="29"/>
  <c r="R402" i="29" s="1"/>
  <c r="Q402" i="29" s="1"/>
  <c r="AH403" i="29"/>
  <c r="J403" i="29" s="1"/>
  <c r="BE402" i="29"/>
  <c r="I402" i="29" s="1"/>
  <c r="H402" i="29" s="1"/>
  <c r="BR401" i="29"/>
  <c r="AI403" i="29"/>
  <c r="M403" i="29" s="1"/>
  <c r="BJ402" i="29"/>
  <c r="X402" i="29" s="1"/>
  <c r="W402" i="29" s="1"/>
  <c r="AJ403" i="29"/>
  <c r="P403" i="29" s="1"/>
  <c r="BF402" i="29"/>
  <c r="L402" i="29" s="1"/>
  <c r="K402" i="29" s="1"/>
  <c r="AG403" i="29"/>
  <c r="G403" i="29" s="1"/>
  <c r="BD402" i="29"/>
  <c r="F402" i="29" s="1"/>
  <c r="E402" i="29" s="1"/>
  <c r="AM403" i="29"/>
  <c r="Y403" i="29" s="1"/>
  <c r="BK403" i="29" s="1"/>
  <c r="AA403" i="29" s="1"/>
  <c r="AK403" i="29"/>
  <c r="S403" i="29" s="1"/>
  <c r="BU402" i="29"/>
  <c r="Z402" i="29"/>
  <c r="Z401" i="29"/>
  <c r="BL401" i="29"/>
  <c r="BT401" i="29"/>
  <c r="BQ402" i="29"/>
  <c r="BA404" i="29"/>
  <c r="AS404" i="29"/>
  <c r="B404" i="29"/>
  <c r="AD404" i="29" s="1"/>
  <c r="AK404" i="29" s="1"/>
  <c r="S404" i="29" s="1"/>
  <c r="AZ404" i="29"/>
  <c r="AR404" i="29"/>
  <c r="AY404" i="29"/>
  <c r="AQ404" i="29"/>
  <c r="AC405" i="29"/>
  <c r="AX404" i="29"/>
  <c r="AP404" i="29"/>
  <c r="AW404" i="29"/>
  <c r="AO404" i="29"/>
  <c r="BC404" i="29"/>
  <c r="AU404" i="29"/>
  <c r="C404" i="29"/>
  <c r="AE404" i="29" s="1"/>
  <c r="BB404" i="29"/>
  <c r="AT404" i="29"/>
  <c r="AN404" i="29"/>
  <c r="AV404" i="29"/>
  <c r="AK996" i="29" l="1"/>
  <c r="S996" i="29" s="1"/>
  <c r="BQ994" i="29"/>
  <c r="BR995" i="29"/>
  <c r="BT402" i="29"/>
  <c r="BT994" i="29"/>
  <c r="BK996" i="29"/>
  <c r="AA996" i="29" s="1"/>
  <c r="BU996" i="29"/>
  <c r="AN997" i="29"/>
  <c r="AV997" i="29"/>
  <c r="AO997" i="29"/>
  <c r="AW997" i="29"/>
  <c r="B997" i="29"/>
  <c r="AD997" i="29" s="1"/>
  <c r="AH997" i="29" s="1"/>
  <c r="J997" i="29" s="1"/>
  <c r="AP997" i="29"/>
  <c r="AX997" i="29"/>
  <c r="C997" i="29"/>
  <c r="AE997" i="29" s="1"/>
  <c r="AQ997" i="29"/>
  <c r="AY997" i="29"/>
  <c r="AR997" i="29"/>
  <c r="AZ997" i="29"/>
  <c r="AC998" i="29"/>
  <c r="AS997" i="29"/>
  <c r="BA997" i="29"/>
  <c r="AL997" i="29"/>
  <c r="V997" i="29" s="1"/>
  <c r="AT997" i="29"/>
  <c r="BB997" i="29"/>
  <c r="AU997" i="29"/>
  <c r="BC997" i="29"/>
  <c r="AI996" i="29"/>
  <c r="M996" i="29" s="1"/>
  <c r="AG996" i="29"/>
  <c r="G996" i="29" s="1"/>
  <c r="BO994" i="29"/>
  <c r="BD995" i="29"/>
  <c r="F995" i="29" s="1"/>
  <c r="E995" i="29" s="1"/>
  <c r="BI996" i="29"/>
  <c r="U996" i="29" s="1"/>
  <c r="T996" i="29" s="1"/>
  <c r="BS995" i="29"/>
  <c r="BI995" i="29"/>
  <c r="U995" i="29" s="1"/>
  <c r="T995" i="29" s="1"/>
  <c r="BJ995" i="29"/>
  <c r="X995" i="29" s="1"/>
  <c r="W995" i="29" s="1"/>
  <c r="BF995" i="29"/>
  <c r="L995" i="29" s="1"/>
  <c r="K995" i="29" s="1"/>
  <c r="AF996" i="29"/>
  <c r="D996" i="29" s="1"/>
  <c r="AB993" i="29"/>
  <c r="BL994" i="29"/>
  <c r="Z994" i="29"/>
  <c r="BE995" i="29"/>
  <c r="I995" i="29" s="1"/>
  <c r="H995" i="29" s="1"/>
  <c r="AH996" i="29"/>
  <c r="J996" i="29" s="1"/>
  <c r="AJ996" i="29"/>
  <c r="P996" i="29" s="1"/>
  <c r="BG995" i="29"/>
  <c r="O995" i="29" s="1"/>
  <c r="N995" i="29" s="1"/>
  <c r="BK995" i="29"/>
  <c r="AA995" i="29" s="1"/>
  <c r="BU995" i="29" s="1"/>
  <c r="AL996" i="29"/>
  <c r="V996" i="29" s="1"/>
  <c r="BN994" i="29"/>
  <c r="BR402" i="29"/>
  <c r="BN403" i="29"/>
  <c r="BP402" i="29"/>
  <c r="BN402" i="29"/>
  <c r="BL402" i="29"/>
  <c r="AB401" i="29"/>
  <c r="BO402" i="29"/>
  <c r="AI404" i="29"/>
  <c r="M404" i="29" s="1"/>
  <c r="BG404" i="29" s="1"/>
  <c r="O404" i="29" s="1"/>
  <c r="BT403" i="29"/>
  <c r="BI404" i="29"/>
  <c r="U404" i="29" s="1"/>
  <c r="T404" i="29" s="1"/>
  <c r="AF404" i="29"/>
  <c r="D404" i="29" s="1"/>
  <c r="BH403" i="29"/>
  <c r="R403" i="29" s="1"/>
  <c r="Q403" i="29" s="1"/>
  <c r="AL404" i="29"/>
  <c r="V404" i="29" s="1"/>
  <c r="BI403" i="29"/>
  <c r="U403" i="29" s="1"/>
  <c r="T403" i="29" s="1"/>
  <c r="BF403" i="29"/>
  <c r="L403" i="29" s="1"/>
  <c r="K403" i="29" s="1"/>
  <c r="AC406" i="29"/>
  <c r="AX405" i="29"/>
  <c r="AP405" i="29"/>
  <c r="AW405" i="29"/>
  <c r="AO405" i="29"/>
  <c r="AV405" i="29"/>
  <c r="AN405" i="29"/>
  <c r="BC405" i="29"/>
  <c r="AU405" i="29"/>
  <c r="BB405" i="29"/>
  <c r="AT405" i="29"/>
  <c r="C405" i="29"/>
  <c r="AE405" i="29" s="1"/>
  <c r="AZ405" i="29"/>
  <c r="AR405" i="29"/>
  <c r="AY405" i="29"/>
  <c r="AS405" i="29"/>
  <c r="AQ405" i="29"/>
  <c r="B405" i="29"/>
  <c r="AD405" i="29" s="1"/>
  <c r="AK405" i="29" s="1"/>
  <c r="BA405" i="29"/>
  <c r="BU403" i="29"/>
  <c r="BL403" i="29"/>
  <c r="Z403" i="29"/>
  <c r="AH404" i="29"/>
  <c r="J404" i="29" s="1"/>
  <c r="AJ404" i="29"/>
  <c r="P404" i="29" s="1"/>
  <c r="AM404" i="29"/>
  <c r="Y404" i="29" s="1"/>
  <c r="BK404" i="29" s="1"/>
  <c r="AA404" i="29" s="1"/>
  <c r="AG404" i="29"/>
  <c r="G404" i="29" s="1"/>
  <c r="BE403" i="29"/>
  <c r="I403" i="29" s="1"/>
  <c r="H403" i="29" s="1"/>
  <c r="BG403" i="29"/>
  <c r="O403" i="29" s="1"/>
  <c r="N403" i="29" s="1"/>
  <c r="AB402" i="29" l="1"/>
  <c r="BQ995" i="29"/>
  <c r="AK997" i="29"/>
  <c r="S997" i="29" s="1"/>
  <c r="BI997" i="29" s="1"/>
  <c r="U997" i="29" s="1"/>
  <c r="T997" i="29" s="1"/>
  <c r="S405" i="29"/>
  <c r="BP403" i="29"/>
  <c r="AB994" i="29"/>
  <c r="BS996" i="29"/>
  <c r="AJ997" i="29"/>
  <c r="P997" i="29" s="1"/>
  <c r="BH997" i="29" s="1"/>
  <c r="R997" i="29" s="1"/>
  <c r="Q997" i="29" s="1"/>
  <c r="BF997" i="29"/>
  <c r="L997" i="29" s="1"/>
  <c r="K997" i="29" s="1"/>
  <c r="BO995" i="29"/>
  <c r="BT995" i="29"/>
  <c r="BJ997" i="29"/>
  <c r="X997" i="29" s="1"/>
  <c r="W997" i="29" s="1"/>
  <c r="BT997" i="29"/>
  <c r="BE996" i="29"/>
  <c r="I996" i="29" s="1"/>
  <c r="H996" i="29" s="1"/>
  <c r="BG996" i="29"/>
  <c r="O996" i="29" s="1"/>
  <c r="N996" i="29" s="1"/>
  <c r="AI997" i="29"/>
  <c r="M997" i="29" s="1"/>
  <c r="AG997" i="29"/>
  <c r="G997" i="29" s="1"/>
  <c r="BJ996" i="29"/>
  <c r="X996" i="29" s="1"/>
  <c r="W996" i="29" s="1"/>
  <c r="BL995" i="29"/>
  <c r="Z995" i="29"/>
  <c r="AO998" i="29"/>
  <c r="AW998" i="29"/>
  <c r="B998" i="29"/>
  <c r="AD998" i="29" s="1"/>
  <c r="AK998" i="29" s="1"/>
  <c r="S998" i="29" s="1"/>
  <c r="AP998" i="29"/>
  <c r="AX998" i="29"/>
  <c r="C998" i="29"/>
  <c r="AE998" i="29" s="1"/>
  <c r="AQ998" i="29"/>
  <c r="AY998" i="29"/>
  <c r="AR998" i="29"/>
  <c r="AZ998" i="29"/>
  <c r="AC999" i="29"/>
  <c r="AS998" i="29"/>
  <c r="BA998" i="29"/>
  <c r="AT998" i="29"/>
  <c r="BB998" i="29"/>
  <c r="AU998" i="29"/>
  <c r="BC998" i="29"/>
  <c r="AN998" i="29"/>
  <c r="AV998" i="29"/>
  <c r="BD996" i="29"/>
  <c r="F996" i="29" s="1"/>
  <c r="E996" i="29" s="1"/>
  <c r="AM997" i="29"/>
  <c r="Y997" i="29" s="1"/>
  <c r="AF997" i="29"/>
  <c r="D997" i="29" s="1"/>
  <c r="BH996" i="29"/>
  <c r="R996" i="29" s="1"/>
  <c r="Q996" i="29" s="1"/>
  <c r="BP995" i="29"/>
  <c r="BN995" i="29"/>
  <c r="BF996" i="29"/>
  <c r="L996" i="29" s="1"/>
  <c r="K996" i="29" s="1"/>
  <c r="BP996" i="29"/>
  <c r="Z996" i="29"/>
  <c r="N404" i="29"/>
  <c r="BQ404" i="29"/>
  <c r="BQ403" i="29"/>
  <c r="BS403" i="29"/>
  <c r="BS404" i="29"/>
  <c r="BR403" i="29"/>
  <c r="BJ404" i="29"/>
  <c r="X404" i="29" s="1"/>
  <c r="W404" i="29" s="1"/>
  <c r="AF405" i="29"/>
  <c r="D405" i="29" s="1"/>
  <c r="AH405" i="29"/>
  <c r="J405" i="29" s="1"/>
  <c r="BH404" i="29"/>
  <c r="R404" i="29" s="1"/>
  <c r="Q404" i="29" s="1"/>
  <c r="AL405" i="29"/>
  <c r="V405" i="29" s="1"/>
  <c r="BC406" i="29"/>
  <c r="AU406" i="29"/>
  <c r="BB406" i="29"/>
  <c r="AT406" i="29"/>
  <c r="C406" i="29"/>
  <c r="AE406" i="29" s="1"/>
  <c r="BA406" i="29"/>
  <c r="AS406" i="29"/>
  <c r="B406" i="29"/>
  <c r="AD406" i="29" s="1"/>
  <c r="AI406" i="29" s="1"/>
  <c r="AZ406" i="29"/>
  <c r="AR406" i="29"/>
  <c r="AY406" i="29"/>
  <c r="AQ406" i="29"/>
  <c r="AW406" i="29"/>
  <c r="AO406" i="29"/>
  <c r="AC407" i="29"/>
  <c r="AX406" i="29"/>
  <c r="AV406" i="29"/>
  <c r="AN406" i="29"/>
  <c r="AP406" i="29"/>
  <c r="BD404" i="29"/>
  <c r="F404" i="29" s="1"/>
  <c r="E404" i="29" s="1"/>
  <c r="BN404" i="29"/>
  <c r="BE404" i="29"/>
  <c r="I404" i="29" s="1"/>
  <c r="H404" i="29" s="1"/>
  <c r="AM405" i="29"/>
  <c r="Y405" i="29" s="1"/>
  <c r="BU404" i="29"/>
  <c r="Z404" i="29"/>
  <c r="AJ405" i="29"/>
  <c r="P405" i="29" s="1"/>
  <c r="AI405" i="29"/>
  <c r="M405" i="29" s="1"/>
  <c r="BI405" i="29"/>
  <c r="U405" i="29" s="1"/>
  <c r="T405" i="29" s="1"/>
  <c r="BF404" i="29"/>
  <c r="L404" i="29" s="1"/>
  <c r="K404" i="29" s="1"/>
  <c r="BP404" i="29"/>
  <c r="BO403" i="29"/>
  <c r="AB403" i="29" s="1"/>
  <c r="AG405" i="29"/>
  <c r="G405" i="29" s="1"/>
  <c r="AF998" i="29" l="1"/>
  <c r="D998" i="29" s="1"/>
  <c r="AG998" i="29"/>
  <c r="G998" i="29" s="1"/>
  <c r="BN996" i="29"/>
  <c r="AI998" i="29"/>
  <c r="M998" i="29" s="1"/>
  <c r="BG998" i="29" s="1"/>
  <c r="O998" i="29" s="1"/>
  <c r="N998" i="29" s="1"/>
  <c r="BR996" i="29"/>
  <c r="BP997" i="29"/>
  <c r="BI998" i="29"/>
  <c r="U998" i="29" s="1"/>
  <c r="T998" i="29" s="1"/>
  <c r="BS998" i="29"/>
  <c r="BD998" i="29"/>
  <c r="F998" i="29" s="1"/>
  <c r="E998" i="29" s="1"/>
  <c r="BK997" i="29"/>
  <c r="AA997" i="29" s="1"/>
  <c r="AM998" i="29"/>
  <c r="Y998" i="29" s="1"/>
  <c r="BS997" i="29"/>
  <c r="BO996" i="29"/>
  <c r="AH998" i="29"/>
  <c r="J998" i="29" s="1"/>
  <c r="AJ998" i="29"/>
  <c r="P998" i="29" s="1"/>
  <c r="AB995" i="29"/>
  <c r="AL998" i="29"/>
  <c r="V998" i="29" s="1"/>
  <c r="BT996" i="29"/>
  <c r="BE997" i="29"/>
  <c r="I997" i="29" s="1"/>
  <c r="H997" i="29" s="1"/>
  <c r="BG997" i="29"/>
  <c r="O997" i="29" s="1"/>
  <c r="N997" i="29" s="1"/>
  <c r="BL996" i="29"/>
  <c r="BQ996" i="29"/>
  <c r="AB996" i="29" s="1"/>
  <c r="BE998" i="29"/>
  <c r="I998" i="29" s="1"/>
  <c r="H998" i="29" s="1"/>
  <c r="BR997" i="29"/>
  <c r="BD997" i="29"/>
  <c r="F997" i="29" s="1"/>
  <c r="E997" i="29" s="1"/>
  <c r="B999" i="29"/>
  <c r="AD999" i="29" s="1"/>
  <c r="AI999" i="29" s="1"/>
  <c r="M999" i="29" s="1"/>
  <c r="AP999" i="29"/>
  <c r="AX999" i="29"/>
  <c r="C999" i="29"/>
  <c r="AE999" i="29" s="1"/>
  <c r="AQ999" i="29"/>
  <c r="AY999" i="29"/>
  <c r="AR999" i="29"/>
  <c r="AZ999" i="29"/>
  <c r="AC1000" i="29"/>
  <c r="AS999" i="29"/>
  <c r="BA999" i="29"/>
  <c r="AL999" i="29"/>
  <c r="V999" i="29" s="1"/>
  <c r="AT999" i="29"/>
  <c r="BB999" i="29"/>
  <c r="AU999" i="29"/>
  <c r="BC999" i="29"/>
  <c r="AN999" i="29"/>
  <c r="AV999" i="29"/>
  <c r="AG999" i="29"/>
  <c r="G999" i="29" s="1"/>
  <c r="AO999" i="29"/>
  <c r="AW999" i="29"/>
  <c r="BL404" i="29"/>
  <c r="M406" i="29"/>
  <c r="BG406" i="29" s="1"/>
  <c r="O406" i="29" s="1"/>
  <c r="N406" i="29" s="1"/>
  <c r="BT404" i="29"/>
  <c r="BR404" i="29"/>
  <c r="AJ406" i="29"/>
  <c r="P406" i="29" s="1"/>
  <c r="BH406" i="29" s="1"/>
  <c r="R406" i="29" s="1"/>
  <c r="Q406" i="29" s="1"/>
  <c r="AK406" i="29"/>
  <c r="S406" i="29" s="1"/>
  <c r="BJ405" i="29"/>
  <c r="X405" i="29" s="1"/>
  <c r="W405" i="29" s="1"/>
  <c r="BK405" i="29"/>
  <c r="AA405" i="29" s="1"/>
  <c r="BU405" i="29" s="1"/>
  <c r="AM406" i="29"/>
  <c r="Y406" i="29" s="1"/>
  <c r="BK406" i="29" s="1"/>
  <c r="AA406" i="29" s="1"/>
  <c r="AZ407" i="29"/>
  <c r="AR407" i="29"/>
  <c r="AY407" i="29"/>
  <c r="AQ407" i="29"/>
  <c r="AC408" i="29"/>
  <c r="AX407" i="29"/>
  <c r="AP407" i="29"/>
  <c r="AW407" i="29"/>
  <c r="AO407" i="29"/>
  <c r="AV407" i="29"/>
  <c r="AN407" i="29"/>
  <c r="BB407" i="29"/>
  <c r="AT407" i="29"/>
  <c r="C407" i="29"/>
  <c r="AE407" i="29" s="1"/>
  <c r="AS407" i="29"/>
  <c r="B407" i="29"/>
  <c r="AD407" i="29" s="1"/>
  <c r="AJ407" i="29" s="1"/>
  <c r="BA407" i="29"/>
  <c r="AU407" i="29"/>
  <c r="BC407" i="29"/>
  <c r="BS405" i="29"/>
  <c r="BO404" i="29"/>
  <c r="AG406" i="29"/>
  <c r="G406" i="29" s="1"/>
  <c r="BF405" i="29"/>
  <c r="L405" i="29" s="1"/>
  <c r="K405" i="29" s="1"/>
  <c r="BP405" i="29"/>
  <c r="AL406" i="29"/>
  <c r="V406" i="29" s="1"/>
  <c r="AH406" i="29"/>
  <c r="J406" i="29" s="1"/>
  <c r="BD405" i="29"/>
  <c r="F405" i="29" s="1"/>
  <c r="E405" i="29" s="1"/>
  <c r="BH405" i="29"/>
  <c r="R405" i="29" s="1"/>
  <c r="Q405" i="29" s="1"/>
  <c r="BG405" i="29"/>
  <c r="O405" i="29" s="1"/>
  <c r="N405" i="29" s="1"/>
  <c r="BE405" i="29"/>
  <c r="I405" i="29" s="1"/>
  <c r="H405" i="29" s="1"/>
  <c r="AF406" i="29"/>
  <c r="D406" i="29" s="1"/>
  <c r="AF999" i="29" l="1"/>
  <c r="D999" i="29" s="1"/>
  <c r="AJ999" i="29"/>
  <c r="P999" i="29" s="1"/>
  <c r="AB404" i="29"/>
  <c r="AK999" i="29"/>
  <c r="S999" i="29" s="1"/>
  <c r="BS999" i="29" s="1"/>
  <c r="AM999" i="29"/>
  <c r="Y999" i="29" s="1"/>
  <c r="BK999" i="29" s="1"/>
  <c r="AA999" i="29" s="1"/>
  <c r="BU999" i="29" s="1"/>
  <c r="AH999" i="29"/>
  <c r="J999" i="29" s="1"/>
  <c r="BP999" i="29" s="1"/>
  <c r="BO997" i="29"/>
  <c r="BG999" i="29"/>
  <c r="O999" i="29" s="1"/>
  <c r="N999" i="29" s="1"/>
  <c r="C1000" i="29"/>
  <c r="AE1000" i="29" s="1"/>
  <c r="AQ1000" i="29"/>
  <c r="AY1000" i="29"/>
  <c r="AR1000" i="29"/>
  <c r="AZ1000" i="29"/>
  <c r="AC1001" i="29"/>
  <c r="AS1000" i="29"/>
  <c r="BA1000" i="29"/>
  <c r="AT1000" i="29"/>
  <c r="BB1000" i="29"/>
  <c r="AU1000" i="29"/>
  <c r="BC1000" i="29"/>
  <c r="AN1000" i="29"/>
  <c r="AV1000" i="29"/>
  <c r="AO1000" i="29"/>
  <c r="AW1000" i="29"/>
  <c r="B1000" i="29"/>
  <c r="AD1000" i="29" s="1"/>
  <c r="AM1000" i="29" s="1"/>
  <c r="Y1000" i="29" s="1"/>
  <c r="AP1000" i="29"/>
  <c r="AX1000" i="29"/>
  <c r="BJ998" i="29"/>
  <c r="X998" i="29" s="1"/>
  <c r="W998" i="29" s="1"/>
  <c r="BT998" i="29"/>
  <c r="BK998" i="29"/>
  <c r="AA998" i="29" s="1"/>
  <c r="BF999" i="29"/>
  <c r="L999" i="29" s="1"/>
  <c r="K999" i="29" s="1"/>
  <c r="BH998" i="29"/>
  <c r="R998" i="29" s="1"/>
  <c r="Q998" i="29" s="1"/>
  <c r="BL997" i="29"/>
  <c r="Z997" i="29"/>
  <c r="BE999" i="29"/>
  <c r="I999" i="29" s="1"/>
  <c r="H999" i="29" s="1"/>
  <c r="BH999" i="29"/>
  <c r="R999" i="29" s="1"/>
  <c r="Q999" i="29" s="1"/>
  <c r="BQ997" i="29"/>
  <c r="BQ998" i="29"/>
  <c r="BU997" i="29"/>
  <c r="BJ999" i="29"/>
  <c r="X999" i="29" s="1"/>
  <c r="W999" i="29" s="1"/>
  <c r="BT999" i="29"/>
  <c r="BN997" i="29"/>
  <c r="BF998" i="29"/>
  <c r="L998" i="29" s="1"/>
  <c r="K998" i="29" s="1"/>
  <c r="BN998" i="29"/>
  <c r="BD999" i="29"/>
  <c r="F999" i="29" s="1"/>
  <c r="E999" i="29" s="1"/>
  <c r="BI999" i="29"/>
  <c r="U999" i="29" s="1"/>
  <c r="T999" i="29" s="1"/>
  <c r="BO998" i="29"/>
  <c r="BT405" i="29"/>
  <c r="BI406" i="29"/>
  <c r="U406" i="29" s="1"/>
  <c r="T406" i="29" s="1"/>
  <c r="BR406" i="29"/>
  <c r="AM407" i="29"/>
  <c r="Y407" i="29" s="1"/>
  <c r="BK407" i="29" s="1"/>
  <c r="AA407" i="29" s="1"/>
  <c r="BU407" i="29" s="1"/>
  <c r="AH407" i="29"/>
  <c r="J407" i="29" s="1"/>
  <c r="BF407" i="29" s="1"/>
  <c r="L407" i="29" s="1"/>
  <c r="K407" i="29" s="1"/>
  <c r="AF407" i="29"/>
  <c r="D407" i="29" s="1"/>
  <c r="BD407" i="29" s="1"/>
  <c r="F407" i="29" s="1"/>
  <c r="E407" i="29" s="1"/>
  <c r="BR405" i="29"/>
  <c r="BQ406" i="29"/>
  <c r="BN405" i="29"/>
  <c r="AG407" i="29"/>
  <c r="G407" i="29" s="1"/>
  <c r="BE407" i="29" s="1"/>
  <c r="I407" i="29" s="1"/>
  <c r="H407" i="29" s="1"/>
  <c r="Z405" i="29"/>
  <c r="BL405" i="29"/>
  <c r="AI407" i="29"/>
  <c r="M407" i="29" s="1"/>
  <c r="AW408" i="29"/>
  <c r="AO408" i="29"/>
  <c r="AV408" i="29"/>
  <c r="AN408" i="29"/>
  <c r="BC408" i="29"/>
  <c r="AU408" i="29"/>
  <c r="BB408" i="29"/>
  <c r="AT408" i="29"/>
  <c r="C408" i="29"/>
  <c r="AE408" i="29" s="1"/>
  <c r="BA408" i="29"/>
  <c r="AS408" i="29"/>
  <c r="B408" i="29"/>
  <c r="AD408" i="29" s="1"/>
  <c r="AK408" i="29" s="1"/>
  <c r="AY408" i="29"/>
  <c r="AQ408" i="29"/>
  <c r="AC409" i="29"/>
  <c r="AZ408" i="29"/>
  <c r="AX408" i="29"/>
  <c r="AR408" i="29"/>
  <c r="AP408" i="29"/>
  <c r="BE406" i="29"/>
  <c r="I406" i="29" s="1"/>
  <c r="H406" i="29" s="1"/>
  <c r="BO405" i="29"/>
  <c r="AK407" i="29"/>
  <c r="S407" i="29" s="1"/>
  <c r="BD406" i="29"/>
  <c r="F406" i="29" s="1"/>
  <c r="E406" i="29" s="1"/>
  <c r="BF406" i="29"/>
  <c r="L406" i="29" s="1"/>
  <c r="K406" i="29" s="1"/>
  <c r="BQ405" i="29"/>
  <c r="BJ406" i="29"/>
  <c r="X406" i="29" s="1"/>
  <c r="W406" i="29" s="1"/>
  <c r="AL407" i="29"/>
  <c r="V407" i="29" s="1"/>
  <c r="P407" i="29"/>
  <c r="BU406" i="29"/>
  <c r="Z406" i="29"/>
  <c r="BR999" i="29" l="1"/>
  <c r="AG1000" i="29"/>
  <c r="G1000" i="29" s="1"/>
  <c r="AB997" i="29"/>
  <c r="BQ999" i="29"/>
  <c r="AG408" i="29"/>
  <c r="BO999" i="29"/>
  <c r="AH1000" i="29"/>
  <c r="J1000" i="29" s="1"/>
  <c r="BK1000" i="29"/>
  <c r="AA1000" i="29" s="1"/>
  <c r="BU1000" i="29" s="1"/>
  <c r="BN999" i="29"/>
  <c r="AB999" i="29" s="1"/>
  <c r="Z998" i="29"/>
  <c r="BL998" i="29"/>
  <c r="BE1000" i="29"/>
  <c r="I1000" i="29" s="1"/>
  <c r="H1000" i="29" s="1"/>
  <c r="AJ1000" i="29"/>
  <c r="P1000" i="29" s="1"/>
  <c r="AL1000" i="29"/>
  <c r="V1000" i="29" s="1"/>
  <c r="BP998" i="29"/>
  <c r="BR998" i="29"/>
  <c r="Z999" i="29"/>
  <c r="BL999" i="29"/>
  <c r="AF1000" i="29"/>
  <c r="D1000" i="29" s="1"/>
  <c r="AI1000" i="29"/>
  <c r="M1000" i="29" s="1"/>
  <c r="BF1000" i="29"/>
  <c r="L1000" i="29" s="1"/>
  <c r="K1000" i="29" s="1"/>
  <c r="AK1000" i="29"/>
  <c r="S1000" i="29" s="1"/>
  <c r="AR1001" i="29"/>
  <c r="AZ1001" i="29"/>
  <c r="AC1002" i="29"/>
  <c r="AS1001" i="29"/>
  <c r="BA1001" i="29"/>
  <c r="AT1001" i="29"/>
  <c r="BB1001" i="29"/>
  <c r="AU1001" i="29"/>
  <c r="BC1001" i="29"/>
  <c r="AN1001" i="29"/>
  <c r="AV1001" i="29"/>
  <c r="AO1001" i="29"/>
  <c r="AW1001" i="29"/>
  <c r="B1001" i="29"/>
  <c r="AD1001" i="29" s="1"/>
  <c r="AF1001" i="29" s="1"/>
  <c r="D1001" i="29" s="1"/>
  <c r="AP1001" i="29"/>
  <c r="AX1001" i="29"/>
  <c r="AY1001" i="29"/>
  <c r="C1001" i="29"/>
  <c r="AE1001" i="29" s="1"/>
  <c r="AQ1001" i="29"/>
  <c r="BU998" i="29"/>
  <c r="BT406" i="29"/>
  <c r="BO406" i="29"/>
  <c r="AH408" i="29"/>
  <c r="J408" i="29" s="1"/>
  <c r="BF408" i="29" s="1"/>
  <c r="L408" i="29" s="1"/>
  <c r="K408" i="29" s="1"/>
  <c r="AL408" i="29"/>
  <c r="V408" i="29" s="1"/>
  <c r="BJ408" i="29" s="1"/>
  <c r="X408" i="29" s="1"/>
  <c r="BS406" i="29"/>
  <c r="AB405" i="29"/>
  <c r="AF408" i="29"/>
  <c r="D408" i="29" s="1"/>
  <c r="AM408" i="29"/>
  <c r="Y408" i="29" s="1"/>
  <c r="BK408" i="29" s="1"/>
  <c r="AA408" i="29" s="1"/>
  <c r="BO407" i="29"/>
  <c r="S408" i="29"/>
  <c r="BI408" i="29" s="1"/>
  <c r="U408" i="29" s="1"/>
  <c r="T408" i="29" s="1"/>
  <c r="AI408" i="29"/>
  <c r="M408" i="29" s="1"/>
  <c r="G408" i="29"/>
  <c r="BE408" i="29" s="1"/>
  <c r="I408" i="29" s="1"/>
  <c r="H408" i="29" s="1"/>
  <c r="BL406" i="29"/>
  <c r="BP406" i="29"/>
  <c r="BC409" i="29"/>
  <c r="BB409" i="29"/>
  <c r="AT409" i="29"/>
  <c r="C409" i="29"/>
  <c r="AE409" i="29" s="1"/>
  <c r="BA409" i="29"/>
  <c r="AS409" i="29"/>
  <c r="B409" i="29"/>
  <c r="AD409" i="29" s="1"/>
  <c r="AL409" i="29" s="1"/>
  <c r="AZ409" i="29"/>
  <c r="AR409" i="29"/>
  <c r="AY409" i="29"/>
  <c r="AQ409" i="29"/>
  <c r="AX409" i="29"/>
  <c r="AP409" i="29"/>
  <c r="AC410" i="29"/>
  <c r="AV409" i="29"/>
  <c r="AN409" i="29"/>
  <c r="AU409" i="29"/>
  <c r="AW409" i="29"/>
  <c r="AO409" i="29"/>
  <c r="BI407" i="29"/>
  <c r="U407" i="29" s="1"/>
  <c r="T407" i="29" s="1"/>
  <c r="BG407" i="29"/>
  <c r="O407" i="29" s="1"/>
  <c r="N407" i="29" s="1"/>
  <c r="BH407" i="29"/>
  <c r="R407" i="29" s="1"/>
  <c r="Q407" i="29" s="1"/>
  <c r="BN406" i="29"/>
  <c r="BP407" i="29"/>
  <c r="AJ408" i="29"/>
  <c r="P408" i="29" s="1"/>
  <c r="Z407" i="29"/>
  <c r="BL407" i="29"/>
  <c r="BJ407" i="29"/>
  <c r="X407" i="29" s="1"/>
  <c r="W407" i="29" s="1"/>
  <c r="BN407" i="29"/>
  <c r="BP1000" i="29" l="1"/>
  <c r="BO1000" i="29"/>
  <c r="AB998" i="29"/>
  <c r="BT407" i="29"/>
  <c r="BD1001" i="29"/>
  <c r="F1001" i="29" s="1"/>
  <c r="E1001" i="29" s="1"/>
  <c r="BN1001" i="29"/>
  <c r="BG1000" i="29"/>
  <c r="O1000" i="29" s="1"/>
  <c r="N1000" i="29" s="1"/>
  <c r="BH1000" i="29"/>
  <c r="R1000" i="29" s="1"/>
  <c r="Q1000" i="29" s="1"/>
  <c r="BR1000" i="29"/>
  <c r="AH1001" i="29"/>
  <c r="J1001" i="29" s="1"/>
  <c r="BD1000" i="29"/>
  <c r="F1000" i="29" s="1"/>
  <c r="E1000" i="29" s="1"/>
  <c r="AS1002" i="29"/>
  <c r="BA1002" i="29"/>
  <c r="AT1002" i="29"/>
  <c r="BB1002" i="29"/>
  <c r="AU1002" i="29"/>
  <c r="BC1002" i="29"/>
  <c r="AN1002" i="29"/>
  <c r="AV1002" i="29"/>
  <c r="AO1002" i="29"/>
  <c r="AW1002" i="29"/>
  <c r="B1002" i="29"/>
  <c r="AD1002" i="29" s="1"/>
  <c r="AK1002" i="29" s="1"/>
  <c r="S1002" i="29" s="1"/>
  <c r="AP1002" i="29"/>
  <c r="AX1002" i="29"/>
  <c r="C1002" i="29"/>
  <c r="AE1002" i="29" s="1"/>
  <c r="AQ1002" i="29"/>
  <c r="AY1002" i="29"/>
  <c r="AR1002" i="29"/>
  <c r="AZ1002" i="29"/>
  <c r="AC1003" i="29"/>
  <c r="AM1001" i="29"/>
  <c r="Y1001" i="29" s="1"/>
  <c r="AI1001" i="29"/>
  <c r="M1001" i="29" s="1"/>
  <c r="AG1001" i="29"/>
  <c r="G1001" i="29" s="1"/>
  <c r="AJ1001" i="29"/>
  <c r="P1001" i="29" s="1"/>
  <c r="AK1001" i="29"/>
  <c r="S1001" i="29" s="1"/>
  <c r="BI1000" i="29"/>
  <c r="U1000" i="29" s="1"/>
  <c r="T1000" i="29" s="1"/>
  <c r="AL1001" i="29"/>
  <c r="V1001" i="29" s="1"/>
  <c r="BJ1000" i="29"/>
  <c r="X1000" i="29" s="1"/>
  <c r="W1000" i="29" s="1"/>
  <c r="BL1000" i="29"/>
  <c r="Z1000" i="29"/>
  <c r="W408" i="29"/>
  <c r="BT408" i="29"/>
  <c r="AB406" i="29"/>
  <c r="BS408" i="29"/>
  <c r="AK409" i="29"/>
  <c r="S409" i="29" s="1"/>
  <c r="BQ407" i="29"/>
  <c r="V409" i="29"/>
  <c r="BJ409" i="29" s="1"/>
  <c r="X409" i="29" s="1"/>
  <c r="W409" i="29" s="1"/>
  <c r="BG408" i="29"/>
  <c r="O408" i="29" s="1"/>
  <c r="N408" i="29" s="1"/>
  <c r="AJ409" i="29"/>
  <c r="P409" i="29" s="1"/>
  <c r="BR407" i="29"/>
  <c r="AF409" i="29"/>
  <c r="D409" i="29" s="1"/>
  <c r="BD409" i="29" s="1"/>
  <c r="F409" i="29" s="1"/>
  <c r="E409" i="29" s="1"/>
  <c r="AI409" i="29"/>
  <c r="M409" i="29" s="1"/>
  <c r="AH409" i="29"/>
  <c r="J409" i="29" s="1"/>
  <c r="BH408" i="29"/>
  <c r="R408" i="29" s="1"/>
  <c r="Q408" i="29" s="1"/>
  <c r="BS407" i="29"/>
  <c r="AG409" i="29"/>
  <c r="G409" i="29" s="1"/>
  <c r="BO408" i="29"/>
  <c r="BD408" i="29"/>
  <c r="F408" i="29" s="1"/>
  <c r="E408" i="29" s="1"/>
  <c r="AM409" i="29"/>
  <c r="Y409" i="29" s="1"/>
  <c r="BA410" i="29"/>
  <c r="AS410" i="29"/>
  <c r="AZ410" i="29"/>
  <c r="AR410" i="29"/>
  <c r="AY410" i="29"/>
  <c r="AQ410" i="29"/>
  <c r="AC411" i="29"/>
  <c r="AX410" i="29"/>
  <c r="AP410" i="29"/>
  <c r="AW410" i="29"/>
  <c r="AO410" i="29"/>
  <c r="BC410" i="29"/>
  <c r="B410" i="29"/>
  <c r="AD410" i="29" s="1"/>
  <c r="AM410" i="29" s="1"/>
  <c r="BB410" i="29"/>
  <c r="AV410" i="29"/>
  <c r="AU410" i="29"/>
  <c r="AT410" i="29"/>
  <c r="AN410" i="29"/>
  <c r="C410" i="29"/>
  <c r="AE410" i="29" s="1"/>
  <c r="BU408" i="29"/>
  <c r="BL408" i="29"/>
  <c r="Z408" i="29"/>
  <c r="BP408" i="29"/>
  <c r="BQ1000" i="29" l="1"/>
  <c r="AI1002" i="29"/>
  <c r="M1002" i="29" s="1"/>
  <c r="BG1002" i="29" s="1"/>
  <c r="O1002" i="29" s="1"/>
  <c r="N1002" i="29" s="1"/>
  <c r="BT1000" i="29"/>
  <c r="BI1002" i="29"/>
  <c r="U1002" i="29" s="1"/>
  <c r="T1002" i="29" s="1"/>
  <c r="BH1001" i="29"/>
  <c r="R1001" i="29" s="1"/>
  <c r="Q1001" i="29" s="1"/>
  <c r="BR1001" i="29"/>
  <c r="AM1002" i="29"/>
  <c r="Y1002" i="29" s="1"/>
  <c r="BE1001" i="29"/>
  <c r="I1001" i="29" s="1"/>
  <c r="H1001" i="29" s="1"/>
  <c r="BO1001" i="29"/>
  <c r="BF1001" i="29"/>
  <c r="L1001" i="29" s="1"/>
  <c r="K1001" i="29" s="1"/>
  <c r="AG1002" i="29"/>
  <c r="G1002" i="29" s="1"/>
  <c r="BK1001" i="29"/>
  <c r="AA1001" i="29" s="1"/>
  <c r="BU1001" i="29" s="1"/>
  <c r="AL1002" i="29"/>
  <c r="V1002" i="29" s="1"/>
  <c r="BG1001" i="29"/>
  <c r="O1001" i="29" s="1"/>
  <c r="N1001" i="29" s="1"/>
  <c r="AT1003" i="29"/>
  <c r="BB1003" i="29"/>
  <c r="AU1003" i="29"/>
  <c r="BC1003" i="29"/>
  <c r="AN1003" i="29"/>
  <c r="AV1003" i="29"/>
  <c r="AO1003" i="29"/>
  <c r="AW1003" i="29"/>
  <c r="B1003" i="29"/>
  <c r="AD1003" i="29" s="1"/>
  <c r="AK1003" i="29" s="1"/>
  <c r="S1003" i="29" s="1"/>
  <c r="AP1003" i="29"/>
  <c r="AX1003" i="29"/>
  <c r="C1003" i="29"/>
  <c r="AE1003" i="29" s="1"/>
  <c r="AQ1003" i="29"/>
  <c r="AY1003" i="29"/>
  <c r="AR1003" i="29"/>
  <c r="AZ1003" i="29"/>
  <c r="AC1004" i="29"/>
  <c r="AS1003" i="29"/>
  <c r="BA1003" i="29"/>
  <c r="BJ1001" i="29"/>
  <c r="X1001" i="29" s="1"/>
  <c r="W1001" i="29" s="1"/>
  <c r="BS1000" i="29"/>
  <c r="AJ1002" i="29"/>
  <c r="P1002" i="29" s="1"/>
  <c r="AF1002" i="29"/>
  <c r="D1002" i="29" s="1"/>
  <c r="AH1002" i="29"/>
  <c r="J1002" i="29" s="1"/>
  <c r="BI1001" i="29"/>
  <c r="U1001" i="29" s="1"/>
  <c r="T1001" i="29" s="1"/>
  <c r="BN1000" i="29"/>
  <c r="AB407" i="29"/>
  <c r="BN408" i="29"/>
  <c r="BH409" i="29"/>
  <c r="R409" i="29" s="1"/>
  <c r="Q409" i="29" s="1"/>
  <c r="Y410" i="29"/>
  <c r="BK410" i="29" s="1"/>
  <c r="AA410" i="29" s="1"/>
  <c r="Z410" i="29" s="1"/>
  <c r="BQ408" i="29"/>
  <c r="BF409" i="29"/>
  <c r="L409" i="29" s="1"/>
  <c r="K409" i="29" s="1"/>
  <c r="BN409" i="29"/>
  <c r="AK410" i="29"/>
  <c r="S410" i="29" s="1"/>
  <c r="BG409" i="29"/>
  <c r="O409" i="29" s="1"/>
  <c r="N409" i="29" s="1"/>
  <c r="AF410" i="29"/>
  <c r="D410" i="29" s="1"/>
  <c r="AC412" i="29"/>
  <c r="AX411" i="29"/>
  <c r="AP411" i="29"/>
  <c r="AW411" i="29"/>
  <c r="AO411" i="29"/>
  <c r="AV411" i="29"/>
  <c r="AN411" i="29"/>
  <c r="BC411" i="29"/>
  <c r="AU411" i="29"/>
  <c r="BB411" i="29"/>
  <c r="AT411" i="29"/>
  <c r="C411" i="29"/>
  <c r="AE411" i="29" s="1"/>
  <c r="BA411" i="29"/>
  <c r="AZ411" i="29"/>
  <c r="AY411" i="29"/>
  <c r="AS411" i="29"/>
  <c r="AQ411" i="29"/>
  <c r="AR411" i="29"/>
  <c r="B411" i="29"/>
  <c r="AD411" i="29" s="1"/>
  <c r="AG411" i="29" s="1"/>
  <c r="AJ410" i="29"/>
  <c r="P410" i="29" s="1"/>
  <c r="AI410" i="29"/>
  <c r="M410" i="29" s="1"/>
  <c r="BE409" i="29"/>
  <c r="I409" i="29" s="1"/>
  <c r="H409" i="29" s="1"/>
  <c r="AL410" i="29"/>
  <c r="V410" i="29" s="1"/>
  <c r="BI409" i="29"/>
  <c r="U409" i="29" s="1"/>
  <c r="T409" i="29" s="1"/>
  <c r="AH410" i="29"/>
  <c r="J410" i="29" s="1"/>
  <c r="BT409" i="29"/>
  <c r="AG410" i="29"/>
  <c r="G410" i="29" s="1"/>
  <c r="BK409" i="29"/>
  <c r="AA409" i="29" s="1"/>
  <c r="BR408" i="29"/>
  <c r="AB408" i="29" s="1"/>
  <c r="BQ1002" i="29" l="1"/>
  <c r="BS1002" i="29"/>
  <c r="BQ1001" i="29"/>
  <c r="BT1001" i="29"/>
  <c r="AB1000" i="29"/>
  <c r="BI1003" i="29"/>
  <c r="U1003" i="29" s="1"/>
  <c r="T1003" i="29" s="1"/>
  <c r="BH1002" i="29"/>
  <c r="R1002" i="29" s="1"/>
  <c r="Q1002" i="29" s="1"/>
  <c r="AF1003" i="29"/>
  <c r="D1003" i="29" s="1"/>
  <c r="BJ1002" i="29"/>
  <c r="X1002" i="29" s="1"/>
  <c r="W1002" i="29" s="1"/>
  <c r="BT1002" i="29"/>
  <c r="AJ1003" i="29"/>
  <c r="P1003" i="29" s="1"/>
  <c r="BS1001" i="29"/>
  <c r="AM1003" i="29"/>
  <c r="Y1003" i="29" s="1"/>
  <c r="BL1001" i="29"/>
  <c r="Z1001" i="29"/>
  <c r="BK1002" i="29"/>
  <c r="AA1002" i="29" s="1"/>
  <c r="BU1002" i="29" s="1"/>
  <c r="BE1002" i="29"/>
  <c r="I1002" i="29" s="1"/>
  <c r="H1002" i="29" s="1"/>
  <c r="BO1002" i="29"/>
  <c r="AI1003" i="29"/>
  <c r="M1003" i="29" s="1"/>
  <c r="AG1003" i="29"/>
  <c r="G1003" i="29" s="1"/>
  <c r="AL1003" i="29"/>
  <c r="V1003" i="29" s="1"/>
  <c r="AH1003" i="29"/>
  <c r="J1003" i="29" s="1"/>
  <c r="BF1002" i="29"/>
  <c r="L1002" i="29" s="1"/>
  <c r="K1002" i="29" s="1"/>
  <c r="BD1002" i="29"/>
  <c r="F1002" i="29" s="1"/>
  <c r="E1002" i="29" s="1"/>
  <c r="AU1004" i="29"/>
  <c r="BC1004" i="29"/>
  <c r="AN1004" i="29"/>
  <c r="AV1004" i="29"/>
  <c r="AO1004" i="29"/>
  <c r="AW1004" i="29"/>
  <c r="B1004" i="29"/>
  <c r="AD1004" i="29" s="1"/>
  <c r="AM1004" i="29" s="1"/>
  <c r="Y1004" i="29" s="1"/>
  <c r="AP1004" i="29"/>
  <c r="AX1004" i="29"/>
  <c r="C1004" i="29"/>
  <c r="AE1004" i="29" s="1"/>
  <c r="AQ1004" i="29"/>
  <c r="AY1004" i="29"/>
  <c r="AR1004" i="29"/>
  <c r="AZ1004" i="29"/>
  <c r="AC1005" i="29"/>
  <c r="AS1004" i="29"/>
  <c r="BA1004" i="29"/>
  <c r="AT1004" i="29"/>
  <c r="BB1004" i="29"/>
  <c r="BP1001" i="29"/>
  <c r="AB1001" i="29" s="1"/>
  <c r="BU410" i="29"/>
  <c r="BO409" i="29"/>
  <c r="BP409" i="29"/>
  <c r="AF411" i="29"/>
  <c r="D411" i="29" s="1"/>
  <c r="BD411" i="29" s="1"/>
  <c r="F411" i="29" s="1"/>
  <c r="E411" i="29" s="1"/>
  <c r="AK411" i="29"/>
  <c r="S411" i="29" s="1"/>
  <c r="BI411" i="29" s="1"/>
  <c r="U411" i="29" s="1"/>
  <c r="T411" i="29" s="1"/>
  <c r="AM411" i="29"/>
  <c r="Y411" i="29" s="1"/>
  <c r="BK411" i="29" s="1"/>
  <c r="AA411" i="29" s="1"/>
  <c r="Z411" i="29" s="1"/>
  <c r="BR409" i="29"/>
  <c r="BI410" i="29"/>
  <c r="U410" i="29" s="1"/>
  <c r="T410" i="29" s="1"/>
  <c r="BE410" i="29"/>
  <c r="I410" i="29" s="1"/>
  <c r="H410" i="29" s="1"/>
  <c r="G411" i="29"/>
  <c r="BG410" i="29"/>
  <c r="O410" i="29" s="1"/>
  <c r="N410" i="29" s="1"/>
  <c r="BF410" i="29"/>
  <c r="L410" i="29" s="1"/>
  <c r="K410" i="29" s="1"/>
  <c r="BH410" i="29"/>
  <c r="R410" i="29" s="1"/>
  <c r="Q410" i="29" s="1"/>
  <c r="AJ411" i="29"/>
  <c r="P411" i="29" s="1"/>
  <c r="BS409" i="29"/>
  <c r="AI411" i="29"/>
  <c r="M411" i="29" s="1"/>
  <c r="BC412" i="29"/>
  <c r="AU412" i="29"/>
  <c r="BB412" i="29"/>
  <c r="AT412" i="29"/>
  <c r="C412" i="29"/>
  <c r="AE412" i="29" s="1"/>
  <c r="BA412" i="29"/>
  <c r="AS412" i="29"/>
  <c r="B412" i="29"/>
  <c r="AD412" i="29" s="1"/>
  <c r="AH412" i="29" s="1"/>
  <c r="AZ412" i="29"/>
  <c r="AR412" i="29"/>
  <c r="AY412" i="29"/>
  <c r="AQ412" i="29"/>
  <c r="AC413" i="29"/>
  <c r="AN412" i="29"/>
  <c r="AX412" i="29"/>
  <c r="AW412" i="29"/>
  <c r="AP412" i="29"/>
  <c r="AO412" i="29"/>
  <c r="AV412" i="29"/>
  <c r="AH411" i="29"/>
  <c r="J411" i="29" s="1"/>
  <c r="BD410" i="29"/>
  <c r="Z409" i="29"/>
  <c r="BL409" i="29"/>
  <c r="BU409" i="29"/>
  <c r="BJ410" i="29"/>
  <c r="X410" i="29" s="1"/>
  <c r="W410" i="29" s="1"/>
  <c r="AL411" i="29"/>
  <c r="V411" i="29" s="1"/>
  <c r="BQ409" i="29"/>
  <c r="BO410" i="29" l="1"/>
  <c r="BN1002" i="29"/>
  <c r="BT410" i="29"/>
  <c r="BP410" i="29"/>
  <c r="BK1004" i="29"/>
  <c r="AA1004" i="29" s="1"/>
  <c r="BU1004" i="29" s="1"/>
  <c r="BH1003" i="29"/>
  <c r="R1003" i="29" s="1"/>
  <c r="Q1003" i="29" s="1"/>
  <c r="AI1004" i="29"/>
  <c r="M1004" i="29" s="1"/>
  <c r="AG1004" i="29"/>
  <c r="G1004" i="29" s="1"/>
  <c r="BP1002" i="29"/>
  <c r="AK1004" i="29"/>
  <c r="S1004" i="29" s="1"/>
  <c r="AN1005" i="29"/>
  <c r="AV1005" i="29"/>
  <c r="AO1005" i="29"/>
  <c r="AW1005" i="29"/>
  <c r="B1005" i="29"/>
  <c r="AD1005" i="29" s="1"/>
  <c r="AH1005" i="29" s="1"/>
  <c r="J1005" i="29" s="1"/>
  <c r="AP1005" i="29"/>
  <c r="AX1005" i="29"/>
  <c r="C1005" i="29"/>
  <c r="AE1005" i="29" s="1"/>
  <c r="AQ1005" i="29"/>
  <c r="AY1005" i="29"/>
  <c r="AR1005" i="29"/>
  <c r="AZ1005" i="29"/>
  <c r="AC1006" i="29"/>
  <c r="AS1005" i="29"/>
  <c r="BA1005" i="29"/>
  <c r="AT1005" i="29"/>
  <c r="BB1005" i="29"/>
  <c r="AU1005" i="29"/>
  <c r="BC1005" i="29"/>
  <c r="BL1002" i="29"/>
  <c r="Z1002" i="29"/>
  <c r="BD1003" i="29"/>
  <c r="F1003" i="29" s="1"/>
  <c r="E1003" i="29" s="1"/>
  <c r="AF1004" i="29"/>
  <c r="D1004" i="29" s="1"/>
  <c r="BF1003" i="29"/>
  <c r="L1003" i="29" s="1"/>
  <c r="K1003" i="29" s="1"/>
  <c r="BP1003" i="29"/>
  <c r="AH1004" i="29"/>
  <c r="J1004" i="29" s="1"/>
  <c r="BJ1003" i="29"/>
  <c r="X1003" i="29" s="1"/>
  <c r="W1003" i="29" s="1"/>
  <c r="BR1002" i="29"/>
  <c r="BE1003" i="29"/>
  <c r="I1003" i="29" s="1"/>
  <c r="H1003" i="29" s="1"/>
  <c r="BK1003" i="29"/>
  <c r="AA1003" i="29" s="1"/>
  <c r="BU1003" i="29" s="1"/>
  <c r="AJ1004" i="29"/>
  <c r="P1004" i="29" s="1"/>
  <c r="AL1004" i="29"/>
  <c r="V1004" i="29" s="1"/>
  <c r="BG1003" i="29"/>
  <c r="O1003" i="29" s="1"/>
  <c r="N1003" i="29" s="1"/>
  <c r="BS1003" i="29"/>
  <c r="BU411" i="29"/>
  <c r="BN411" i="29"/>
  <c r="AB409" i="29"/>
  <c r="BS411" i="29"/>
  <c r="AF412" i="29"/>
  <c r="D412" i="29" s="1"/>
  <c r="BD412" i="29" s="1"/>
  <c r="F412" i="29" s="1"/>
  <c r="E412" i="29" s="1"/>
  <c r="BR410" i="29"/>
  <c r="AL412" i="29"/>
  <c r="V412" i="29" s="1"/>
  <c r="AM412" i="29"/>
  <c r="Y412" i="29" s="1"/>
  <c r="BK412" i="29" s="1"/>
  <c r="AA412" i="29" s="1"/>
  <c r="BQ410" i="29"/>
  <c r="BS410" i="29"/>
  <c r="BJ411" i="29"/>
  <c r="X411" i="29" s="1"/>
  <c r="W411" i="29" s="1"/>
  <c r="AZ413" i="29"/>
  <c r="AR413" i="29"/>
  <c r="AY413" i="29"/>
  <c r="AQ413" i="29"/>
  <c r="AC414" i="29"/>
  <c r="AX413" i="29"/>
  <c r="AP413" i="29"/>
  <c r="AW413" i="29"/>
  <c r="AO413" i="29"/>
  <c r="AV413" i="29"/>
  <c r="AN413" i="29"/>
  <c r="C413" i="29"/>
  <c r="AE413" i="29" s="1"/>
  <c r="BC413" i="29"/>
  <c r="B413" i="29"/>
  <c r="AD413" i="29" s="1"/>
  <c r="AG413" i="29" s="1"/>
  <c r="G413" i="29" s="1"/>
  <c r="BB413" i="29"/>
  <c r="BA413" i="29"/>
  <c r="AT413" i="29"/>
  <c r="AS413" i="29"/>
  <c r="AU413" i="29"/>
  <c r="F410" i="29"/>
  <c r="BL410" i="29"/>
  <c r="BF411" i="29"/>
  <c r="L411" i="29" s="1"/>
  <c r="K411" i="29" s="1"/>
  <c r="AJ412" i="29"/>
  <c r="P412" i="29" s="1"/>
  <c r="J412" i="29"/>
  <c r="BG411" i="29"/>
  <c r="O411" i="29" s="1"/>
  <c r="N411" i="29" s="1"/>
  <c r="AI412" i="29"/>
  <c r="M412" i="29" s="1"/>
  <c r="BE411" i="29"/>
  <c r="I411" i="29" s="1"/>
  <c r="H411" i="29" s="1"/>
  <c r="BO411" i="29"/>
  <c r="AG412" i="29"/>
  <c r="G412" i="29" s="1"/>
  <c r="AK412" i="29"/>
  <c r="S412" i="29" s="1"/>
  <c r="BH411" i="29"/>
  <c r="R411" i="29" s="1"/>
  <c r="Q411" i="29" s="1"/>
  <c r="BL411" i="29"/>
  <c r="BN1003" i="29" l="1"/>
  <c r="AB1002" i="29"/>
  <c r="BQ1003" i="29"/>
  <c r="BT1003" i="29"/>
  <c r="AJ1005" i="29"/>
  <c r="P1005" i="29" s="1"/>
  <c r="BH1005" i="29" s="1"/>
  <c r="R1005" i="29" s="1"/>
  <c r="BF1005" i="29"/>
  <c r="L1005" i="29" s="1"/>
  <c r="K1005" i="29" s="1"/>
  <c r="BP1005" i="29"/>
  <c r="BE1004" i="29"/>
  <c r="I1004" i="29" s="1"/>
  <c r="H1004" i="29" s="1"/>
  <c r="BG1004" i="29"/>
  <c r="O1004" i="29" s="1"/>
  <c r="N1004" i="29" s="1"/>
  <c r="BQ1004" i="29"/>
  <c r="BJ1004" i="29"/>
  <c r="X1004" i="29" s="1"/>
  <c r="W1004" i="29" s="1"/>
  <c r="AI1005" i="29"/>
  <c r="M1005" i="29" s="1"/>
  <c r="AG1005" i="29"/>
  <c r="G1005" i="29" s="1"/>
  <c r="BR1003" i="29"/>
  <c r="BF1004" i="29"/>
  <c r="L1004" i="29" s="1"/>
  <c r="K1004" i="29" s="1"/>
  <c r="AO1006" i="29"/>
  <c r="AW1006" i="29"/>
  <c r="B1006" i="29"/>
  <c r="AD1006" i="29" s="1"/>
  <c r="AG1006" i="29" s="1"/>
  <c r="G1006" i="29" s="1"/>
  <c r="AP1006" i="29"/>
  <c r="AX1006" i="29"/>
  <c r="C1006" i="29"/>
  <c r="AE1006" i="29" s="1"/>
  <c r="AQ1006" i="29"/>
  <c r="AY1006" i="29"/>
  <c r="AR1006" i="29"/>
  <c r="AZ1006" i="29"/>
  <c r="AC1007" i="29"/>
  <c r="AS1006" i="29"/>
  <c r="BA1006" i="29"/>
  <c r="AT1006" i="29"/>
  <c r="BB1006" i="29"/>
  <c r="AU1006" i="29"/>
  <c r="BC1006" i="29"/>
  <c r="AN1006" i="29"/>
  <c r="AV1006" i="29"/>
  <c r="BH1004" i="29"/>
  <c r="R1004" i="29" s="1"/>
  <c r="Q1004" i="29" s="1"/>
  <c r="BR1004" i="29"/>
  <c r="AK1005" i="29"/>
  <c r="S1005" i="29" s="1"/>
  <c r="BL1003" i="29"/>
  <c r="Z1003" i="29"/>
  <c r="AM1005" i="29"/>
  <c r="Y1005" i="29" s="1"/>
  <c r="AF1005" i="29"/>
  <c r="D1005" i="29" s="1"/>
  <c r="AL1005" i="29"/>
  <c r="V1005" i="29" s="1"/>
  <c r="BO1003" i="29"/>
  <c r="AB1003" i="29" s="1"/>
  <c r="BD1004" i="29"/>
  <c r="F1004" i="29" s="1"/>
  <c r="E1004" i="29" s="1"/>
  <c r="BI1004" i="29"/>
  <c r="U1004" i="29" s="1"/>
  <c r="T1004" i="29" s="1"/>
  <c r="Z1004" i="29"/>
  <c r="BP411" i="29"/>
  <c r="BT411" i="29"/>
  <c r="BR411" i="29"/>
  <c r="BN412" i="29"/>
  <c r="AH413" i="29"/>
  <c r="J413" i="29" s="1"/>
  <c r="AW414" i="29"/>
  <c r="AO414" i="29"/>
  <c r="AV414" i="29"/>
  <c r="AN414" i="29"/>
  <c r="BC414" i="29"/>
  <c r="AU414" i="29"/>
  <c r="BB414" i="29"/>
  <c r="AT414" i="29"/>
  <c r="C414" i="29"/>
  <c r="AE414" i="29" s="1"/>
  <c r="BA414" i="29"/>
  <c r="AS414" i="29"/>
  <c r="B414" i="29"/>
  <c r="AD414" i="29" s="1"/>
  <c r="AH414" i="29" s="1"/>
  <c r="AQ414" i="29"/>
  <c r="AP414" i="29"/>
  <c r="AC415" i="29"/>
  <c r="AZ414" i="29"/>
  <c r="AX414" i="29"/>
  <c r="AY414" i="29"/>
  <c r="AR414" i="29"/>
  <c r="BG412" i="29"/>
  <c r="O412" i="29" s="1"/>
  <c r="N412" i="29" s="1"/>
  <c r="BI412" i="29"/>
  <c r="U412" i="29" s="1"/>
  <c r="T412" i="29" s="1"/>
  <c r="BQ411" i="29"/>
  <c r="E410" i="29"/>
  <c r="BN410" i="29"/>
  <c r="AB410" i="29" s="1"/>
  <c r="AJ413" i="29"/>
  <c r="P413" i="29" s="1"/>
  <c r="AM413" i="29"/>
  <c r="Y413" i="29" s="1"/>
  <c r="AI413" i="29"/>
  <c r="M413" i="29" s="1"/>
  <c r="BF412" i="29"/>
  <c r="L412" i="29" s="1"/>
  <c r="K412" i="29" s="1"/>
  <c r="AK413" i="29"/>
  <c r="S413" i="29" s="1"/>
  <c r="BH412" i="29"/>
  <c r="R412" i="29" s="1"/>
  <c r="Q412" i="29" s="1"/>
  <c r="AL413" i="29"/>
  <c r="V413" i="29" s="1"/>
  <c r="BE413" i="29"/>
  <c r="I413" i="29" s="1"/>
  <c r="H413" i="29" s="1"/>
  <c r="BE412" i="29"/>
  <c r="I412" i="29" s="1"/>
  <c r="H412" i="29" s="1"/>
  <c r="BU412" i="29"/>
  <c r="Z412" i="29"/>
  <c r="BL412" i="29"/>
  <c r="BJ412" i="29"/>
  <c r="X412" i="29" s="1"/>
  <c r="W412" i="29" s="1"/>
  <c r="AF413" i="29"/>
  <c r="D413" i="29" s="1"/>
  <c r="AK1006" i="29" l="1"/>
  <c r="S1006" i="29" s="1"/>
  <c r="BI1006" i="29" s="1"/>
  <c r="U1006" i="29" s="1"/>
  <c r="T1006" i="29" s="1"/>
  <c r="Q1005" i="29"/>
  <c r="BR1005" i="29"/>
  <c r="AB411" i="29"/>
  <c r="BS1004" i="29"/>
  <c r="BP1004" i="29"/>
  <c r="BO1004" i="29"/>
  <c r="BN1004" i="29"/>
  <c r="BE1006" i="29"/>
  <c r="I1006" i="29" s="1"/>
  <c r="H1006" i="29" s="1"/>
  <c r="B1007" i="29"/>
  <c r="AD1007" i="29" s="1"/>
  <c r="AK1007" i="29" s="1"/>
  <c r="S1007" i="29" s="1"/>
  <c r="AP1007" i="29"/>
  <c r="AX1007" i="29"/>
  <c r="C1007" i="29"/>
  <c r="AE1007" i="29" s="1"/>
  <c r="AQ1007" i="29"/>
  <c r="AY1007" i="29"/>
  <c r="AR1007" i="29"/>
  <c r="AZ1007" i="29"/>
  <c r="AC1008" i="29"/>
  <c r="AS1007" i="29"/>
  <c r="BA1007" i="29"/>
  <c r="AT1007" i="29"/>
  <c r="BB1007" i="29"/>
  <c r="AM1007" i="29"/>
  <c r="Y1007" i="29" s="1"/>
  <c r="AU1007" i="29"/>
  <c r="BC1007" i="29"/>
  <c r="AN1007" i="29"/>
  <c r="AV1007" i="29"/>
  <c r="AO1007" i="29"/>
  <c r="AW1007" i="29"/>
  <c r="BI1005" i="29"/>
  <c r="U1005" i="29" s="1"/>
  <c r="T1005" i="29" s="1"/>
  <c r="AM1006" i="29"/>
  <c r="Y1006" i="29" s="1"/>
  <c r="AH1006" i="29"/>
  <c r="J1006" i="29" s="1"/>
  <c r="BE1005" i="29"/>
  <c r="I1005" i="29" s="1"/>
  <c r="H1005" i="29" s="1"/>
  <c r="BG1005" i="29"/>
  <c r="O1005" i="29" s="1"/>
  <c r="N1005" i="29" s="1"/>
  <c r="AJ1006" i="29"/>
  <c r="P1006" i="29" s="1"/>
  <c r="AL1006" i="29"/>
  <c r="V1006" i="29" s="1"/>
  <c r="BD1005" i="29"/>
  <c r="F1005" i="29" s="1"/>
  <c r="E1005" i="29" s="1"/>
  <c r="BT1004" i="29"/>
  <c r="BJ1005" i="29"/>
  <c r="X1005" i="29" s="1"/>
  <c r="W1005" i="29" s="1"/>
  <c r="BT1005" i="29"/>
  <c r="BL1004" i="29"/>
  <c r="BK1005" i="29"/>
  <c r="AA1005" i="29" s="1"/>
  <c r="AF1006" i="29"/>
  <c r="D1006" i="29" s="1"/>
  <c r="AI1006" i="29"/>
  <c r="M1006" i="29" s="1"/>
  <c r="BO412" i="29"/>
  <c r="BQ412" i="29"/>
  <c r="J414" i="29"/>
  <c r="BF414" i="29" s="1"/>
  <c r="L414" i="29" s="1"/>
  <c r="K414" i="29" s="1"/>
  <c r="AI414" i="29"/>
  <c r="M414" i="29" s="1"/>
  <c r="BG414" i="29" s="1"/>
  <c r="O414" i="29" s="1"/>
  <c r="N414" i="29" s="1"/>
  <c r="BO413" i="29"/>
  <c r="AL414" i="29"/>
  <c r="V414" i="29" s="1"/>
  <c r="BT412" i="29"/>
  <c r="AF414" i="29"/>
  <c r="D414" i="29" s="1"/>
  <c r="BD414" i="29" s="1"/>
  <c r="F414" i="29" s="1"/>
  <c r="E414" i="29" s="1"/>
  <c r="BG413" i="29"/>
  <c r="O413" i="29" s="1"/>
  <c r="N413" i="29" s="1"/>
  <c r="BD413" i="29"/>
  <c r="F413" i="29" s="1"/>
  <c r="E413" i="29" s="1"/>
  <c r="BR412" i="29"/>
  <c r="BH413" i="29"/>
  <c r="R413" i="29" s="1"/>
  <c r="Q413" i="29" s="1"/>
  <c r="AM414" i="29"/>
  <c r="Y414" i="29" s="1"/>
  <c r="BK413" i="29"/>
  <c r="AA413" i="29" s="1"/>
  <c r="BU413" i="29" s="1"/>
  <c r="BJ413" i="29"/>
  <c r="X413" i="29" s="1"/>
  <c r="W413" i="29" s="1"/>
  <c r="AK414" i="29"/>
  <c r="S414" i="29" s="1"/>
  <c r="BF413" i="29"/>
  <c r="L413" i="29" s="1"/>
  <c r="K413" i="29" s="1"/>
  <c r="BI413" i="29"/>
  <c r="U413" i="29" s="1"/>
  <c r="T413" i="29" s="1"/>
  <c r="AG414" i="29"/>
  <c r="G414" i="29" s="1"/>
  <c r="BA415" i="29"/>
  <c r="AS415" i="29"/>
  <c r="C415" i="29"/>
  <c r="AE415" i="29" s="1"/>
  <c r="AZ415" i="29"/>
  <c r="AR415" i="29"/>
  <c r="B415" i="29"/>
  <c r="AD415" i="29" s="1"/>
  <c r="AH415" i="29" s="1"/>
  <c r="AY415" i="29"/>
  <c r="AQ415" i="29"/>
  <c r="AC416" i="29"/>
  <c r="AX415" i="29"/>
  <c r="AP415" i="29"/>
  <c r="AW415" i="29"/>
  <c r="AO415" i="29"/>
  <c r="AT415" i="29"/>
  <c r="AN415" i="29"/>
  <c r="BC415" i="29"/>
  <c r="AV415" i="29"/>
  <c r="BB415" i="29"/>
  <c r="AU415" i="29"/>
  <c r="BP412" i="29"/>
  <c r="BS412" i="29"/>
  <c r="AJ414" i="29"/>
  <c r="P414" i="29" s="1"/>
  <c r="BT413" i="29" l="1"/>
  <c r="AG1007" i="29"/>
  <c r="G1007" i="29" s="1"/>
  <c r="BE1007" i="29" s="1"/>
  <c r="I1007" i="29" s="1"/>
  <c r="H1007" i="29" s="1"/>
  <c r="BO1005" i="29"/>
  <c r="J415" i="29"/>
  <c r="BQ413" i="29"/>
  <c r="BQ1005" i="29"/>
  <c r="AB1004" i="29"/>
  <c r="AJ1007" i="29"/>
  <c r="P1007" i="29" s="1"/>
  <c r="BH1007" i="29" s="1"/>
  <c r="R1007" i="29" s="1"/>
  <c r="Q1007" i="29" s="1"/>
  <c r="BO1006" i="29"/>
  <c r="BI1007" i="29"/>
  <c r="U1007" i="29" s="1"/>
  <c r="T1007" i="29" s="1"/>
  <c r="C1008" i="29"/>
  <c r="AE1008" i="29" s="1"/>
  <c r="AQ1008" i="29"/>
  <c r="AY1008" i="29"/>
  <c r="AR1008" i="29"/>
  <c r="AZ1008" i="29"/>
  <c r="AC1009" i="29"/>
  <c r="AS1008" i="29"/>
  <c r="BA1008" i="29"/>
  <c r="AT1008" i="29"/>
  <c r="BB1008" i="29"/>
  <c r="AU1008" i="29"/>
  <c r="BC1008" i="29"/>
  <c r="AN1008" i="29"/>
  <c r="AV1008" i="29"/>
  <c r="AO1008" i="29"/>
  <c r="AW1008" i="29"/>
  <c r="B1008" i="29"/>
  <c r="AD1008" i="29" s="1"/>
  <c r="AM1008" i="29" s="1"/>
  <c r="Y1008" i="29" s="1"/>
  <c r="AP1008" i="29"/>
  <c r="AX1008" i="29"/>
  <c r="BK1007" i="29"/>
  <c r="AA1007" i="29" s="1"/>
  <c r="BU1007" i="29" s="1"/>
  <c r="AH1007" i="29"/>
  <c r="J1007" i="29" s="1"/>
  <c r="BG1006" i="29"/>
  <c r="O1006" i="29" s="1"/>
  <c r="N1006" i="29" s="1"/>
  <c r="BQ1006" i="29"/>
  <c r="BN1005" i="29"/>
  <c r="AL1007" i="29"/>
  <c r="V1007" i="29" s="1"/>
  <c r="BS1006" i="29"/>
  <c r="BD1006" i="29"/>
  <c r="F1006" i="29" s="1"/>
  <c r="E1006" i="29" s="1"/>
  <c r="BF1006" i="29"/>
  <c r="L1006" i="29" s="1"/>
  <c r="K1006" i="29" s="1"/>
  <c r="BP1006" i="29"/>
  <c r="BL1005" i="29"/>
  <c r="Z1005" i="29"/>
  <c r="BJ1006" i="29"/>
  <c r="X1006" i="29" s="1"/>
  <c r="W1006" i="29" s="1"/>
  <c r="BK1006" i="29"/>
  <c r="AA1006" i="29" s="1"/>
  <c r="BU1006" i="29" s="1"/>
  <c r="AF1007" i="29"/>
  <c r="D1007" i="29" s="1"/>
  <c r="AI1007" i="29"/>
  <c r="M1007" i="29" s="1"/>
  <c r="BU1005" i="29"/>
  <c r="BH1006" i="29"/>
  <c r="R1006" i="29" s="1"/>
  <c r="Q1006" i="29" s="1"/>
  <c r="BS1005" i="29"/>
  <c r="AG415" i="29"/>
  <c r="G415" i="29" s="1"/>
  <c r="BE415" i="29" s="1"/>
  <c r="I415" i="29" s="1"/>
  <c r="H415" i="29" s="1"/>
  <c r="BJ414" i="29"/>
  <c r="X414" i="29" s="1"/>
  <c r="W414" i="29" s="1"/>
  <c r="BN413" i="29"/>
  <c r="AI415" i="29"/>
  <c r="M415" i="29" s="1"/>
  <c r="BG415" i="29" s="1"/>
  <c r="O415" i="29" s="1"/>
  <c r="N415" i="29" s="1"/>
  <c r="AF415" i="29"/>
  <c r="D415" i="29" s="1"/>
  <c r="BD415" i="29" s="1"/>
  <c r="F415" i="29" s="1"/>
  <c r="E415" i="29" s="1"/>
  <c r="AB412" i="29"/>
  <c r="BS413" i="29"/>
  <c r="BN414" i="29"/>
  <c r="BP414" i="29"/>
  <c r="BH414" i="29"/>
  <c r="R414" i="29" s="1"/>
  <c r="Q414" i="29" s="1"/>
  <c r="BF415" i="29"/>
  <c r="L415" i="29" s="1"/>
  <c r="K415" i="29" s="1"/>
  <c r="BP415" i="29"/>
  <c r="BQ414" i="29"/>
  <c r="AK415" i="29"/>
  <c r="S415" i="29" s="1"/>
  <c r="BP413" i="29"/>
  <c r="BI414" i="29"/>
  <c r="U414" i="29" s="1"/>
  <c r="T414" i="29" s="1"/>
  <c r="BL413" i="29"/>
  <c r="Z413" i="29"/>
  <c r="AM415" i="29"/>
  <c r="Y415" i="29" s="1"/>
  <c r="BK415" i="29" s="1"/>
  <c r="AA415" i="29" s="1"/>
  <c r="AC417" i="29"/>
  <c r="AX416" i="29"/>
  <c r="AP416" i="29"/>
  <c r="AW416" i="29"/>
  <c r="AO416" i="29"/>
  <c r="AV416" i="29"/>
  <c r="AN416" i="29"/>
  <c r="BC416" i="29"/>
  <c r="AU416" i="29"/>
  <c r="BB416" i="29"/>
  <c r="AT416" i="29"/>
  <c r="C416" i="29"/>
  <c r="AE416" i="29" s="1"/>
  <c r="AS416" i="29"/>
  <c r="AR416" i="29"/>
  <c r="AQ416" i="29"/>
  <c r="B416" i="29"/>
  <c r="AD416" i="29" s="1"/>
  <c r="AI416" i="29" s="1"/>
  <c r="AZ416" i="29"/>
  <c r="AY416" i="29"/>
  <c r="BA416" i="29"/>
  <c r="BK414" i="29"/>
  <c r="AA414" i="29" s="1"/>
  <c r="BU414" i="29" s="1"/>
  <c r="AL415" i="29"/>
  <c r="V415" i="29" s="1"/>
  <c r="AJ415" i="29"/>
  <c r="P415" i="29" s="1"/>
  <c r="BE414" i="29"/>
  <c r="I414" i="29" s="1"/>
  <c r="H414" i="29" s="1"/>
  <c r="BR413" i="29"/>
  <c r="BR1006" i="29" l="1"/>
  <c r="BS1007" i="29"/>
  <c r="AL1008" i="29"/>
  <c r="V1008" i="29" s="1"/>
  <c r="BJ1008" i="29" s="1"/>
  <c r="X1008" i="29" s="1"/>
  <c r="W1008" i="29" s="1"/>
  <c r="AB413" i="29"/>
  <c r="BK1008" i="29"/>
  <c r="AA1008" i="29" s="1"/>
  <c r="BU1008" i="29"/>
  <c r="AB1005" i="29"/>
  <c r="AG1008" i="29"/>
  <c r="G1008" i="29" s="1"/>
  <c r="AJ1008" i="29"/>
  <c r="P1008" i="29" s="1"/>
  <c r="BJ1007" i="29"/>
  <c r="X1007" i="29" s="1"/>
  <c r="W1007" i="29" s="1"/>
  <c r="BT1007" i="29"/>
  <c r="BG1007" i="29"/>
  <c r="O1007" i="29" s="1"/>
  <c r="N1007" i="29" s="1"/>
  <c r="BD1007" i="29"/>
  <c r="F1007" i="29" s="1"/>
  <c r="E1007" i="29" s="1"/>
  <c r="BR1007" i="29"/>
  <c r="AF1008" i="29"/>
  <c r="D1008" i="29" s="1"/>
  <c r="AI1008" i="29"/>
  <c r="M1008" i="29" s="1"/>
  <c r="AH1008" i="29"/>
  <c r="J1008" i="29" s="1"/>
  <c r="AK1008" i="29"/>
  <c r="S1008" i="29" s="1"/>
  <c r="BF1007" i="29"/>
  <c r="L1007" i="29" s="1"/>
  <c r="K1007" i="29" s="1"/>
  <c r="AR1009" i="29"/>
  <c r="AZ1009" i="29"/>
  <c r="AC1010" i="29"/>
  <c r="AS1009" i="29"/>
  <c r="BA1009" i="29"/>
  <c r="AT1009" i="29"/>
  <c r="BB1009" i="29"/>
  <c r="AU1009" i="29"/>
  <c r="BC1009" i="29"/>
  <c r="AN1009" i="29"/>
  <c r="AV1009" i="29"/>
  <c r="AO1009" i="29"/>
  <c r="AW1009" i="29"/>
  <c r="B1009" i="29"/>
  <c r="AD1009" i="29" s="1"/>
  <c r="AK1009" i="29" s="1"/>
  <c r="S1009" i="29" s="1"/>
  <c r="AP1009" i="29"/>
  <c r="AX1009" i="29"/>
  <c r="C1009" i="29"/>
  <c r="AE1009" i="29" s="1"/>
  <c r="AQ1009" i="29"/>
  <c r="AY1009" i="29"/>
  <c r="Z1007" i="29"/>
  <c r="Z1006" i="29"/>
  <c r="BL1006" i="29"/>
  <c r="BN1006" i="29"/>
  <c r="AB1006" i="29" s="1"/>
  <c r="BT1006" i="29"/>
  <c r="BO1007" i="29"/>
  <c r="BO415" i="29"/>
  <c r="AG416" i="29"/>
  <c r="G416" i="29" s="1"/>
  <c r="BR414" i="29"/>
  <c r="AF416" i="29"/>
  <c r="D416" i="29" s="1"/>
  <c r="BT414" i="29"/>
  <c r="M416" i="29"/>
  <c r="BG416" i="29" s="1"/>
  <c r="O416" i="29" s="1"/>
  <c r="BN415" i="29"/>
  <c r="BQ415" i="29"/>
  <c r="AL416" i="29"/>
  <c r="V416" i="29" s="1"/>
  <c r="BJ415" i="29"/>
  <c r="X415" i="29" s="1"/>
  <c r="W415" i="29" s="1"/>
  <c r="AM416" i="29"/>
  <c r="Y416" i="29" s="1"/>
  <c r="BK416" i="29" s="1"/>
  <c r="AA416" i="29" s="1"/>
  <c r="AJ416" i="29"/>
  <c r="P416" i="29" s="1"/>
  <c r="BO414" i="29"/>
  <c r="Z414" i="29"/>
  <c r="BL414" i="29"/>
  <c r="BS414" i="29"/>
  <c r="AH416" i="29"/>
  <c r="J416" i="29" s="1"/>
  <c r="BH415" i="29"/>
  <c r="R415" i="29" s="1"/>
  <c r="Q415" i="29" s="1"/>
  <c r="AK416" i="29"/>
  <c r="S416" i="29" s="1"/>
  <c r="BB417" i="29"/>
  <c r="AT417" i="29"/>
  <c r="BA417" i="29"/>
  <c r="AS417" i="29"/>
  <c r="C417" i="29"/>
  <c r="AE417" i="29" s="1"/>
  <c r="AZ417" i="29"/>
  <c r="AR417" i="29"/>
  <c r="B417" i="29"/>
  <c r="AD417" i="29" s="1"/>
  <c r="AL417" i="29" s="1"/>
  <c r="V417" i="29" s="1"/>
  <c r="AY417" i="29"/>
  <c r="AQ417" i="29"/>
  <c r="AC418" i="29"/>
  <c r="AX417" i="29"/>
  <c r="AP417" i="29"/>
  <c r="AV417" i="29"/>
  <c r="AN417" i="29"/>
  <c r="BC417" i="29"/>
  <c r="AW417" i="29"/>
  <c r="AU417" i="29"/>
  <c r="AO417" i="29"/>
  <c r="BU415" i="29"/>
  <c r="Z415" i="29"/>
  <c r="BL415" i="29"/>
  <c r="BI415" i="29"/>
  <c r="U415" i="29" s="1"/>
  <c r="T415" i="29" s="1"/>
  <c r="BP1007" i="29" l="1"/>
  <c r="N416" i="29"/>
  <c r="BQ416" i="29"/>
  <c r="BT1008" i="29"/>
  <c r="BI1009" i="29"/>
  <c r="U1009" i="29" s="1"/>
  <c r="T1009" i="29" s="1"/>
  <c r="BS1009" i="29"/>
  <c r="BG1008" i="29"/>
  <c r="O1008" i="29" s="1"/>
  <c r="N1008" i="29" s="1"/>
  <c r="BD1008" i="29"/>
  <c r="F1008" i="29" s="1"/>
  <c r="E1008" i="29" s="1"/>
  <c r="AS1010" i="29"/>
  <c r="BA1010" i="29"/>
  <c r="AT1010" i="29"/>
  <c r="BB1010" i="29"/>
  <c r="AU1010" i="29"/>
  <c r="BC1010" i="29"/>
  <c r="AN1010" i="29"/>
  <c r="AV1010" i="29"/>
  <c r="AO1010" i="29"/>
  <c r="AW1010" i="29"/>
  <c r="B1010" i="29"/>
  <c r="AD1010" i="29" s="1"/>
  <c r="AL1010" i="29" s="1"/>
  <c r="V1010" i="29" s="1"/>
  <c r="AP1010" i="29"/>
  <c r="AX1010" i="29"/>
  <c r="C1010" i="29"/>
  <c r="AE1010" i="29" s="1"/>
  <c r="AQ1010" i="29"/>
  <c r="AY1010" i="29"/>
  <c r="AZ1010" i="29"/>
  <c r="AC1011" i="29"/>
  <c r="AR1010" i="29"/>
  <c r="AM1009" i="29"/>
  <c r="Y1009" i="29" s="1"/>
  <c r="AI1009" i="29"/>
  <c r="M1009" i="29" s="1"/>
  <c r="AG1009" i="29"/>
  <c r="G1009" i="29" s="1"/>
  <c r="AJ1009" i="29"/>
  <c r="P1009" i="29" s="1"/>
  <c r="BN1007" i="29"/>
  <c r="AB1007" i="29" s="1"/>
  <c r="BH1008" i="29"/>
  <c r="R1008" i="29" s="1"/>
  <c r="Q1008" i="29" s="1"/>
  <c r="AL1009" i="29"/>
  <c r="V1009" i="29" s="1"/>
  <c r="BE1008" i="29"/>
  <c r="I1008" i="29" s="1"/>
  <c r="H1008" i="29" s="1"/>
  <c r="BI1008" i="29"/>
  <c r="U1008" i="29" s="1"/>
  <c r="T1008" i="29" s="1"/>
  <c r="AF1009" i="29"/>
  <c r="D1009" i="29" s="1"/>
  <c r="BL1007" i="29"/>
  <c r="AH1009" i="29"/>
  <c r="J1009" i="29" s="1"/>
  <c r="BF1008" i="29"/>
  <c r="L1008" i="29" s="1"/>
  <c r="K1008" i="29" s="1"/>
  <c r="BQ1007" i="29"/>
  <c r="Z1008" i="29"/>
  <c r="BD416" i="29"/>
  <c r="F416" i="29" s="1"/>
  <c r="E416" i="29" s="1"/>
  <c r="BE416" i="29"/>
  <c r="I416" i="29" s="1"/>
  <c r="H416" i="29" s="1"/>
  <c r="BT415" i="29"/>
  <c r="AK417" i="29"/>
  <c r="S417" i="29" s="1"/>
  <c r="BI417" i="29" s="1"/>
  <c r="U417" i="29" s="1"/>
  <c r="T417" i="29" s="1"/>
  <c r="BU416" i="29"/>
  <c r="Z416" i="29"/>
  <c r="AH417" i="29"/>
  <c r="J417" i="29" s="1"/>
  <c r="AY418" i="29"/>
  <c r="AQ418" i="29"/>
  <c r="AC419" i="29"/>
  <c r="AX418" i="29"/>
  <c r="AP418" i="29"/>
  <c r="AW418" i="29"/>
  <c r="AO418" i="29"/>
  <c r="AV418" i="29"/>
  <c r="AN418" i="29"/>
  <c r="BC418" i="29"/>
  <c r="AU418" i="29"/>
  <c r="BA418" i="29"/>
  <c r="AS418" i="29"/>
  <c r="B418" i="29"/>
  <c r="AD418" i="29" s="1"/>
  <c r="AM418" i="29" s="1"/>
  <c r="BB418" i="29"/>
  <c r="AZ418" i="29"/>
  <c r="AR418" i="29"/>
  <c r="C418" i="29"/>
  <c r="AE418" i="29" s="1"/>
  <c r="AT418" i="29"/>
  <c r="AM417" i="29"/>
  <c r="Y417" i="29" s="1"/>
  <c r="BF416" i="29"/>
  <c r="L416" i="29" s="1"/>
  <c r="K416" i="29" s="1"/>
  <c r="AG417" i="29"/>
  <c r="G417" i="29" s="1"/>
  <c r="BS415" i="29"/>
  <c r="AJ417" i="29"/>
  <c r="P417" i="29" s="1"/>
  <c r="BJ416" i="29"/>
  <c r="X416" i="29" s="1"/>
  <c r="W416" i="29" s="1"/>
  <c r="BJ417" i="29"/>
  <c r="X417" i="29" s="1"/>
  <c r="W417" i="29" s="1"/>
  <c r="BI416" i="29"/>
  <c r="U416" i="29" s="1"/>
  <c r="T416" i="29" s="1"/>
  <c r="AB414" i="29"/>
  <c r="AF417" i="29"/>
  <c r="D417" i="29" s="1"/>
  <c r="AI417" i="29"/>
  <c r="M417" i="29" s="1"/>
  <c r="BR415" i="29"/>
  <c r="BH416" i="29"/>
  <c r="R416" i="29" s="1"/>
  <c r="Q416" i="29" s="1"/>
  <c r="BS1008" i="29" l="1"/>
  <c r="BO416" i="29"/>
  <c r="BN416" i="29"/>
  <c r="BL416" i="29"/>
  <c r="BL1008" i="29"/>
  <c r="BR1008" i="29"/>
  <c r="BJ1010" i="29"/>
  <c r="X1010" i="29" s="1"/>
  <c r="W1010" i="29" s="1"/>
  <c r="BT1010" i="29"/>
  <c r="BF1009" i="29"/>
  <c r="L1009" i="29" s="1"/>
  <c r="K1009" i="29" s="1"/>
  <c r="AT1011" i="29"/>
  <c r="BB1011" i="29"/>
  <c r="AU1011" i="29"/>
  <c r="BC1011" i="29"/>
  <c r="AN1011" i="29"/>
  <c r="AV1011" i="29"/>
  <c r="AO1011" i="29"/>
  <c r="AW1011" i="29"/>
  <c r="B1011" i="29"/>
  <c r="AD1011" i="29" s="1"/>
  <c r="AH1011" i="29" s="1"/>
  <c r="J1011" i="29" s="1"/>
  <c r="AP1011" i="29"/>
  <c r="AX1011" i="29"/>
  <c r="C1011" i="29"/>
  <c r="AE1011" i="29" s="1"/>
  <c r="AQ1011" i="29"/>
  <c r="AY1011" i="29"/>
  <c r="AR1011" i="29"/>
  <c r="AZ1011" i="29"/>
  <c r="AC1012" i="29"/>
  <c r="AS1011" i="29"/>
  <c r="BA1011" i="29"/>
  <c r="AF1010" i="29"/>
  <c r="D1010" i="29" s="1"/>
  <c r="AJ1010" i="29"/>
  <c r="P1010" i="29" s="1"/>
  <c r="AH1010" i="29"/>
  <c r="J1010" i="29" s="1"/>
  <c r="AK1010" i="29"/>
  <c r="S1010" i="29" s="1"/>
  <c r="BN1008" i="29"/>
  <c r="BH1009" i="29"/>
  <c r="R1009" i="29" s="1"/>
  <c r="Q1009" i="29" s="1"/>
  <c r="AM1010" i="29"/>
  <c r="Y1010" i="29" s="1"/>
  <c r="BE1009" i="29"/>
  <c r="I1009" i="29" s="1"/>
  <c r="H1009" i="29" s="1"/>
  <c r="BQ1008" i="29"/>
  <c r="BD1009" i="29"/>
  <c r="F1009" i="29" s="1"/>
  <c r="E1009" i="29" s="1"/>
  <c r="BN1009" i="29"/>
  <c r="BO1008" i="29"/>
  <c r="BG1009" i="29"/>
  <c r="O1009" i="29" s="1"/>
  <c r="N1009" i="29" s="1"/>
  <c r="AI1010" i="29"/>
  <c r="M1010" i="29" s="1"/>
  <c r="AG1010" i="29"/>
  <c r="G1010" i="29" s="1"/>
  <c r="BK1009" i="29"/>
  <c r="AA1009" i="29" s="1"/>
  <c r="BU1009" i="29" s="1"/>
  <c r="BP1008" i="29"/>
  <c r="BJ1009" i="29"/>
  <c r="X1009" i="29" s="1"/>
  <c r="W1009" i="29" s="1"/>
  <c r="AL418" i="29"/>
  <c r="V418" i="29" s="1"/>
  <c r="BJ418" i="29" s="1"/>
  <c r="X418" i="29" s="1"/>
  <c r="W418" i="29" s="1"/>
  <c r="BP416" i="29"/>
  <c r="AF418" i="29"/>
  <c r="D418" i="29" s="1"/>
  <c r="AJ418" i="29"/>
  <c r="P418" i="29" s="1"/>
  <c r="BH418" i="29" s="1"/>
  <c r="R418" i="29" s="1"/>
  <c r="Q418" i="29" s="1"/>
  <c r="AG418" i="29"/>
  <c r="G418" i="29" s="1"/>
  <c r="BE418" i="29" s="1"/>
  <c r="I418" i="29" s="1"/>
  <c r="H418" i="29" s="1"/>
  <c r="BD417" i="29"/>
  <c r="F417" i="29" s="1"/>
  <c r="E417" i="29" s="1"/>
  <c r="BT416" i="29"/>
  <c r="BC419" i="29"/>
  <c r="AU419" i="29"/>
  <c r="BB419" i="29"/>
  <c r="AT419" i="29"/>
  <c r="BA419" i="29"/>
  <c r="AS419" i="29"/>
  <c r="C419" i="29"/>
  <c r="AE419" i="29" s="1"/>
  <c r="AZ419" i="29"/>
  <c r="AR419" i="29"/>
  <c r="B419" i="29"/>
  <c r="AD419" i="29" s="1"/>
  <c r="AK419" i="29" s="1"/>
  <c r="AY419" i="29"/>
  <c r="AQ419" i="29"/>
  <c r="AW419" i="29"/>
  <c r="AO419" i="29"/>
  <c r="AV419" i="29"/>
  <c r="AP419" i="29"/>
  <c r="AN419" i="29"/>
  <c r="AC420" i="29"/>
  <c r="AX419" i="29"/>
  <c r="BK417" i="29"/>
  <c r="AA417" i="29" s="1"/>
  <c r="BS416" i="29"/>
  <c r="BH417" i="29"/>
  <c r="R417" i="29" s="1"/>
  <c r="Q417" i="29" s="1"/>
  <c r="AH418" i="29"/>
  <c r="J418" i="29" s="1"/>
  <c r="BF417" i="29"/>
  <c r="L417" i="29" s="1"/>
  <c r="K417" i="29" s="1"/>
  <c r="BG417" i="29"/>
  <c r="O417" i="29" s="1"/>
  <c r="N417" i="29" s="1"/>
  <c r="BR416" i="29"/>
  <c r="BT417" i="29"/>
  <c r="BE417" i="29"/>
  <c r="I417" i="29" s="1"/>
  <c r="H417" i="29" s="1"/>
  <c r="AI418" i="29"/>
  <c r="M418" i="29" s="1"/>
  <c r="Y418" i="29"/>
  <c r="AB415" i="29"/>
  <c r="BS417" i="29"/>
  <c r="AK418" i="29"/>
  <c r="S418" i="29" s="1"/>
  <c r="BT418" i="29" l="1"/>
  <c r="AJ1011" i="29"/>
  <c r="P1011" i="29" s="1"/>
  <c r="AK1011" i="29"/>
  <c r="S1011" i="29" s="1"/>
  <c r="BI1011" i="29" s="1"/>
  <c r="U1011" i="29" s="1"/>
  <c r="T1011" i="29" s="1"/>
  <c r="BF1011" i="29"/>
  <c r="L1011" i="29" s="1"/>
  <c r="K1011" i="29" s="1"/>
  <c r="BP1011" i="29"/>
  <c r="BG1010" i="29"/>
  <c r="O1010" i="29" s="1"/>
  <c r="N1010" i="29" s="1"/>
  <c r="BD1010" i="29"/>
  <c r="F1010" i="29" s="1"/>
  <c r="E1010" i="29" s="1"/>
  <c r="AM1011" i="29"/>
  <c r="Y1011" i="29" s="1"/>
  <c r="BK1010" i="29"/>
  <c r="AA1010" i="29" s="1"/>
  <c r="BU1010" i="29" s="1"/>
  <c r="BT1009" i="29"/>
  <c r="BQ1009" i="29"/>
  <c r="BR1009" i="29"/>
  <c r="AI1011" i="29"/>
  <c r="M1011" i="29" s="1"/>
  <c r="AG1011" i="29"/>
  <c r="G1011" i="29" s="1"/>
  <c r="AL1011" i="29"/>
  <c r="V1011" i="29" s="1"/>
  <c r="AB1008" i="29"/>
  <c r="AU1012" i="29"/>
  <c r="BC1012" i="29"/>
  <c r="AN1012" i="29"/>
  <c r="AV1012" i="29"/>
  <c r="AO1012" i="29"/>
  <c r="AW1012" i="29"/>
  <c r="B1012" i="29"/>
  <c r="AD1012" i="29" s="1"/>
  <c r="AG1012" i="29" s="1"/>
  <c r="G1012" i="29" s="1"/>
  <c r="AP1012" i="29"/>
  <c r="C1012" i="29"/>
  <c r="AE1012" i="29" s="1"/>
  <c r="AQ1012" i="29"/>
  <c r="AY1012" i="29"/>
  <c r="AR1012" i="29"/>
  <c r="AZ1012" i="29"/>
  <c r="AC1013" i="29"/>
  <c r="AS1012" i="29"/>
  <c r="BA1012" i="29"/>
  <c r="AT1012" i="29"/>
  <c r="AX1012" i="29"/>
  <c r="BB1012" i="29"/>
  <c r="BP1009" i="29"/>
  <c r="BI1010" i="29"/>
  <c r="U1010" i="29" s="1"/>
  <c r="T1010" i="29" s="1"/>
  <c r="AF1011" i="29"/>
  <c r="D1011" i="29" s="1"/>
  <c r="BL1009" i="29"/>
  <c r="Z1009" i="29"/>
  <c r="BF1010" i="29"/>
  <c r="L1010" i="29" s="1"/>
  <c r="K1010" i="29" s="1"/>
  <c r="BE1010" i="29"/>
  <c r="I1010" i="29" s="1"/>
  <c r="H1010" i="29" s="1"/>
  <c r="BO1009" i="29"/>
  <c r="BH1010" i="29"/>
  <c r="R1010" i="29" s="1"/>
  <c r="Q1010" i="29" s="1"/>
  <c r="BH1011" i="29"/>
  <c r="R1011" i="29" s="1"/>
  <c r="Q1011" i="29" s="1"/>
  <c r="BO418" i="29"/>
  <c r="BO417" i="29"/>
  <c r="BR418" i="29"/>
  <c r="S419" i="29"/>
  <c r="AB416" i="29"/>
  <c r="AF419" i="29"/>
  <c r="D419" i="29" s="1"/>
  <c r="BD419" i="29" s="1"/>
  <c r="F419" i="29" s="1"/>
  <c r="E419" i="29" s="1"/>
  <c r="BI419" i="29"/>
  <c r="U419" i="29" s="1"/>
  <c r="T419" i="29" s="1"/>
  <c r="AH419" i="29"/>
  <c r="J419" i="29" s="1"/>
  <c r="BL417" i="29"/>
  <c r="Z417" i="29"/>
  <c r="AM419" i="29"/>
  <c r="Y419" i="29" s="1"/>
  <c r="AY420" i="29"/>
  <c r="AQ420" i="29"/>
  <c r="AC421" i="29"/>
  <c r="AX420" i="29"/>
  <c r="AP420" i="29"/>
  <c r="AW420" i="29"/>
  <c r="AO420" i="29"/>
  <c r="AV420" i="29"/>
  <c r="AN420" i="29"/>
  <c r="BC420" i="29"/>
  <c r="AU420" i="29"/>
  <c r="BA420" i="29"/>
  <c r="AS420" i="29"/>
  <c r="C420" i="29"/>
  <c r="AE420" i="29" s="1"/>
  <c r="BB420" i="29"/>
  <c r="AZ420" i="29"/>
  <c r="AT420" i="29"/>
  <c r="AR420" i="29"/>
  <c r="B420" i="29"/>
  <c r="AD420" i="29" s="1"/>
  <c r="AL420" i="29" s="1"/>
  <c r="BR417" i="29"/>
  <c r="AG419" i="29"/>
  <c r="G419" i="29" s="1"/>
  <c r="BF418" i="29"/>
  <c r="L418" i="29" s="1"/>
  <c r="K418" i="29" s="1"/>
  <c r="BK418" i="29"/>
  <c r="AA418" i="29" s="1"/>
  <c r="BU418" i="29" s="1"/>
  <c r="BQ417" i="29"/>
  <c r="AL419" i="29"/>
  <c r="V419" i="29" s="1"/>
  <c r="BN417" i="29"/>
  <c r="AJ419" i="29"/>
  <c r="P419" i="29" s="1"/>
  <c r="BP417" i="29"/>
  <c r="BD418" i="29"/>
  <c r="F418" i="29" s="1"/>
  <c r="E418" i="29" s="1"/>
  <c r="AI419" i="29"/>
  <c r="M419" i="29" s="1"/>
  <c r="BI418" i="29"/>
  <c r="U418" i="29" s="1"/>
  <c r="T418" i="29" s="1"/>
  <c r="BG418" i="29"/>
  <c r="O418" i="29" s="1"/>
  <c r="N418" i="29" s="1"/>
  <c r="BU417" i="29"/>
  <c r="BR1010" i="29" l="1"/>
  <c r="AB1009" i="29"/>
  <c r="BO1010" i="29"/>
  <c r="BQ1010" i="29"/>
  <c r="AK1012" i="29"/>
  <c r="S1012" i="29" s="1"/>
  <c r="BS1011" i="29"/>
  <c r="BP1010" i="29"/>
  <c r="BN1010" i="29"/>
  <c r="BE1012" i="29"/>
  <c r="I1012" i="29" s="1"/>
  <c r="H1012" i="29" s="1"/>
  <c r="AI1012" i="29"/>
  <c r="M1012" i="29" s="1"/>
  <c r="BE1011" i="29"/>
  <c r="I1011" i="29" s="1"/>
  <c r="H1011" i="29" s="1"/>
  <c r="BG1011" i="29"/>
  <c r="O1011" i="29" s="1"/>
  <c r="N1011" i="29" s="1"/>
  <c r="BK1011" i="29"/>
  <c r="AA1011" i="29" s="1"/>
  <c r="BU1011" i="29"/>
  <c r="AF1012" i="29"/>
  <c r="D1012" i="29" s="1"/>
  <c r="AN1013" i="29"/>
  <c r="AV1013" i="29"/>
  <c r="B1013" i="29"/>
  <c r="AD1013" i="29" s="1"/>
  <c r="AH1013" i="29" s="1"/>
  <c r="J1013" i="29" s="1"/>
  <c r="AP1013" i="29"/>
  <c r="AX1013" i="29"/>
  <c r="AR1013" i="29"/>
  <c r="AZ1013" i="29"/>
  <c r="AC1014" i="29"/>
  <c r="AS1013" i="29"/>
  <c r="BA1013" i="29"/>
  <c r="AT1013" i="29"/>
  <c r="BB1013" i="29"/>
  <c r="AO1013" i="29"/>
  <c r="AQ1013" i="29"/>
  <c r="C1013" i="29"/>
  <c r="AE1013" i="29" s="1"/>
  <c r="AU1013" i="29"/>
  <c r="AW1013" i="29"/>
  <c r="AY1013" i="29"/>
  <c r="AG1013" i="29"/>
  <c r="G1013" i="29" s="1"/>
  <c r="BC1013" i="29"/>
  <c r="AI1013" i="29"/>
  <c r="M1013" i="29" s="1"/>
  <c r="BR1011" i="29"/>
  <c r="AH1012" i="29"/>
  <c r="J1012" i="29" s="1"/>
  <c r="AJ1012" i="29"/>
  <c r="P1012" i="29" s="1"/>
  <c r="AM1012" i="29"/>
  <c r="Y1012" i="29" s="1"/>
  <c r="BD1011" i="29"/>
  <c r="F1011" i="29" s="1"/>
  <c r="E1011" i="29" s="1"/>
  <c r="BN1011" i="29"/>
  <c r="AL1012" i="29"/>
  <c r="V1012" i="29" s="1"/>
  <c r="BL1010" i="29"/>
  <c r="Z1010" i="29"/>
  <c r="BS1010" i="29"/>
  <c r="AB1010" i="29" s="1"/>
  <c r="BJ1011" i="29"/>
  <c r="X1011" i="29" s="1"/>
  <c r="W1011" i="29" s="1"/>
  <c r="BS419" i="29"/>
  <c r="BP418" i="29"/>
  <c r="AI420" i="29"/>
  <c r="M420" i="29" s="1"/>
  <c r="BG420" i="29" s="1"/>
  <c r="O420" i="29" s="1"/>
  <c r="N420" i="29" s="1"/>
  <c r="AJ420" i="29"/>
  <c r="P420" i="29" s="1"/>
  <c r="BH420" i="29" s="1"/>
  <c r="R420" i="29" s="1"/>
  <c r="AH420" i="29"/>
  <c r="J420" i="29" s="1"/>
  <c r="BN418" i="29"/>
  <c r="AM420" i="29"/>
  <c r="Y420" i="29" s="1"/>
  <c r="BK420" i="29" s="1"/>
  <c r="AA420" i="29" s="1"/>
  <c r="BQ418" i="29"/>
  <c r="BG419" i="29"/>
  <c r="O419" i="29" s="1"/>
  <c r="N419" i="29" s="1"/>
  <c r="BK419" i="29"/>
  <c r="AA419" i="29" s="1"/>
  <c r="BU419" i="29" s="1"/>
  <c r="Z418" i="29"/>
  <c r="BL418" i="29"/>
  <c r="AK420" i="29"/>
  <c r="S420" i="29" s="1"/>
  <c r="BH419" i="29"/>
  <c r="R419" i="29" s="1"/>
  <c r="Q419" i="29" s="1"/>
  <c r="AB417" i="29"/>
  <c r="AF420" i="29"/>
  <c r="D420" i="29" s="1"/>
  <c r="BF419" i="29"/>
  <c r="L419" i="29" s="1"/>
  <c r="K419" i="29" s="1"/>
  <c r="BS418" i="29"/>
  <c r="BN419" i="29"/>
  <c r="BE419" i="29"/>
  <c r="I419" i="29" s="1"/>
  <c r="H419" i="29" s="1"/>
  <c r="AG420" i="29"/>
  <c r="G420" i="29" s="1"/>
  <c r="BJ419" i="29"/>
  <c r="X419" i="29" s="1"/>
  <c r="W419" i="29" s="1"/>
  <c r="V420" i="29"/>
  <c r="AV421" i="29"/>
  <c r="AN421" i="29"/>
  <c r="BC421" i="29"/>
  <c r="AU421" i="29"/>
  <c r="BB421" i="29"/>
  <c r="AT421" i="29"/>
  <c r="C421" i="29"/>
  <c r="AE421" i="29" s="1"/>
  <c r="BA421" i="29"/>
  <c r="AS421" i="29"/>
  <c r="B421" i="29"/>
  <c r="AD421" i="29" s="1"/>
  <c r="AH421" i="29" s="1"/>
  <c r="J421" i="29" s="1"/>
  <c r="AZ421" i="29"/>
  <c r="AR421" i="29"/>
  <c r="AC422" i="29"/>
  <c r="AX421" i="29"/>
  <c r="AP421" i="29"/>
  <c r="AO421" i="29"/>
  <c r="AW421" i="29"/>
  <c r="AY421" i="29"/>
  <c r="AQ421" i="29"/>
  <c r="AM1013" i="29" l="1"/>
  <c r="Y1013" i="29" s="1"/>
  <c r="BI1012" i="29"/>
  <c r="U1012" i="29" s="1"/>
  <c r="T1012" i="29" s="1"/>
  <c r="AK1013" i="29"/>
  <c r="S1013" i="29" s="1"/>
  <c r="BO1012" i="29"/>
  <c r="AL1013" i="29"/>
  <c r="V1013" i="29" s="1"/>
  <c r="BJ1013" i="29" s="1"/>
  <c r="X1013" i="29" s="1"/>
  <c r="W1013" i="29" s="1"/>
  <c r="BF1013" i="29"/>
  <c r="L1013" i="29" s="1"/>
  <c r="K1013" i="29" s="1"/>
  <c r="BG1013" i="29"/>
  <c r="O1013" i="29" s="1"/>
  <c r="N1013" i="29" s="1"/>
  <c r="AO1014" i="29"/>
  <c r="AW1014" i="29"/>
  <c r="C1014" i="29"/>
  <c r="AE1014" i="29" s="1"/>
  <c r="AQ1014" i="29"/>
  <c r="AY1014" i="29"/>
  <c r="AS1014" i="29"/>
  <c r="BA1014" i="29"/>
  <c r="AT1014" i="29"/>
  <c r="BB1014" i="29"/>
  <c r="AU1014" i="29"/>
  <c r="BC1014" i="29"/>
  <c r="AZ1014" i="29"/>
  <c r="AC1015" i="29"/>
  <c r="AN1014" i="29"/>
  <c r="AP1014" i="29"/>
  <c r="B1014" i="29"/>
  <c r="AD1014" i="29" s="1"/>
  <c r="AI1014" i="29" s="1"/>
  <c r="M1014" i="29" s="1"/>
  <c r="AR1014" i="29"/>
  <c r="AV1014" i="29"/>
  <c r="AX1014" i="29"/>
  <c r="BK1013" i="29"/>
  <c r="AA1013" i="29" s="1"/>
  <c r="BU1013" i="29" s="1"/>
  <c r="BJ1012" i="29"/>
  <c r="X1012" i="29" s="1"/>
  <c r="W1012" i="29" s="1"/>
  <c r="BE1013" i="29"/>
  <c r="I1013" i="29" s="1"/>
  <c r="H1013" i="29" s="1"/>
  <c r="AF1013" i="29"/>
  <c r="D1013" i="29" s="1"/>
  <c r="AJ1013" i="29"/>
  <c r="P1013" i="29" s="1"/>
  <c r="BO1011" i="29"/>
  <c r="BK1012" i="29"/>
  <c r="AA1012" i="29" s="1"/>
  <c r="BU1012" i="29" s="1"/>
  <c r="BD1012" i="29"/>
  <c r="F1012" i="29" s="1"/>
  <c r="E1012" i="29" s="1"/>
  <c r="BH1012" i="29"/>
  <c r="R1012" i="29" s="1"/>
  <c r="Q1012" i="29" s="1"/>
  <c r="BG1012" i="29"/>
  <c r="O1012" i="29" s="1"/>
  <c r="N1012" i="29" s="1"/>
  <c r="BQ1012" i="29"/>
  <c r="BF1012" i="29"/>
  <c r="L1012" i="29" s="1"/>
  <c r="K1012" i="29" s="1"/>
  <c r="BL1011" i="29"/>
  <c r="Z1011" i="29"/>
  <c r="BT1011" i="29"/>
  <c r="BI1013" i="29"/>
  <c r="U1013" i="29" s="1"/>
  <c r="T1013" i="29" s="1"/>
  <c r="BQ1011" i="29"/>
  <c r="AB418" i="29"/>
  <c r="BR419" i="29"/>
  <c r="BF420" i="29"/>
  <c r="L420" i="29" s="1"/>
  <c r="K420" i="29" s="1"/>
  <c r="Q420" i="29"/>
  <c r="BR420" i="29"/>
  <c r="BQ420" i="29"/>
  <c r="BQ419" i="29"/>
  <c r="BF421" i="29"/>
  <c r="L421" i="29" s="1"/>
  <c r="K421" i="29" s="1"/>
  <c r="AF421" i="29"/>
  <c r="D421" i="29" s="1"/>
  <c r="BD420" i="29"/>
  <c r="F420" i="29" s="1"/>
  <c r="E420" i="29" s="1"/>
  <c r="Z419" i="29"/>
  <c r="BL419" i="29"/>
  <c r="AL421" i="29"/>
  <c r="V421" i="29" s="1"/>
  <c r="BJ420" i="29"/>
  <c r="X420" i="29" s="1"/>
  <c r="W420" i="29" s="1"/>
  <c r="BT419" i="29"/>
  <c r="BU420" i="29"/>
  <c r="Z420" i="29"/>
  <c r="AI421" i="29"/>
  <c r="M421" i="29" s="1"/>
  <c r="BI420" i="29"/>
  <c r="U420" i="29" s="1"/>
  <c r="T420" i="29" s="1"/>
  <c r="AJ421" i="29"/>
  <c r="P421" i="29" s="1"/>
  <c r="AK421" i="29"/>
  <c r="S421" i="29" s="1"/>
  <c r="AM421" i="29"/>
  <c r="Y421" i="29" s="1"/>
  <c r="BK421" i="29" s="1"/>
  <c r="AA421" i="29" s="1"/>
  <c r="BE420" i="29"/>
  <c r="I420" i="29" s="1"/>
  <c r="H420" i="29" s="1"/>
  <c r="AG421" i="29"/>
  <c r="G421" i="29" s="1"/>
  <c r="BA422" i="29"/>
  <c r="AS422" i="29"/>
  <c r="B422" i="29"/>
  <c r="AD422" i="29" s="1"/>
  <c r="AH422" i="29" s="1"/>
  <c r="AZ422" i="29"/>
  <c r="AR422" i="29"/>
  <c r="AY422" i="29"/>
  <c r="AQ422" i="29"/>
  <c r="AC423" i="29"/>
  <c r="AX422" i="29"/>
  <c r="AP422" i="29"/>
  <c r="AW422" i="29"/>
  <c r="AO422" i="29"/>
  <c r="BC422" i="29"/>
  <c r="AU422" i="29"/>
  <c r="BB422" i="29"/>
  <c r="AV422" i="29"/>
  <c r="AT422" i="29"/>
  <c r="AN422" i="29"/>
  <c r="C422" i="29"/>
  <c r="AE422" i="29" s="1"/>
  <c r="BO419" i="29"/>
  <c r="BP419" i="29"/>
  <c r="BP1013" i="29" l="1"/>
  <c r="BS1012" i="29"/>
  <c r="BS1013" i="29"/>
  <c r="AB1011" i="29"/>
  <c r="BO1013" i="29"/>
  <c r="AJ1014" i="29"/>
  <c r="P1014" i="29" s="1"/>
  <c r="BH1014" i="29" s="1"/>
  <c r="R1014" i="29" s="1"/>
  <c r="Q1014" i="29" s="1"/>
  <c r="BP1012" i="29"/>
  <c r="BG1014" i="29"/>
  <c r="O1014" i="29" s="1"/>
  <c r="N1014" i="29" s="1"/>
  <c r="AH1014" i="29"/>
  <c r="J1014" i="29" s="1"/>
  <c r="AL1014" i="29"/>
  <c r="V1014" i="29" s="1"/>
  <c r="BD1013" i="29"/>
  <c r="F1013" i="29" s="1"/>
  <c r="E1013" i="29" s="1"/>
  <c r="BN1012" i="29"/>
  <c r="BT1013" i="29"/>
  <c r="AF1014" i="29"/>
  <c r="D1014" i="29" s="1"/>
  <c r="AG1014" i="29"/>
  <c r="G1014" i="29" s="1"/>
  <c r="AK1014" i="29"/>
  <c r="S1014" i="29" s="1"/>
  <c r="BQ1013" i="29"/>
  <c r="Z1012" i="29"/>
  <c r="BL1012" i="29"/>
  <c r="BT1012" i="29"/>
  <c r="AM1014" i="29"/>
  <c r="Y1014" i="29" s="1"/>
  <c r="BH1013" i="29"/>
  <c r="R1013" i="29" s="1"/>
  <c r="Q1013" i="29" s="1"/>
  <c r="BR1012" i="29"/>
  <c r="Z1013" i="29"/>
  <c r="B1015" i="29"/>
  <c r="AD1015" i="29" s="1"/>
  <c r="AH1015" i="29" s="1"/>
  <c r="J1015" i="29" s="1"/>
  <c r="AP1015" i="29"/>
  <c r="AX1015" i="29"/>
  <c r="AR1015" i="29"/>
  <c r="AZ1015" i="29"/>
  <c r="AC1016" i="29"/>
  <c r="AT1015" i="29"/>
  <c r="BB1015" i="29"/>
  <c r="AU1015" i="29"/>
  <c r="BC1015" i="29"/>
  <c r="AN1015" i="29"/>
  <c r="AV1015" i="29"/>
  <c r="C1015" i="29"/>
  <c r="AE1015" i="29" s="1"/>
  <c r="AS1015" i="29"/>
  <c r="AW1015" i="29"/>
  <c r="AY1015" i="29"/>
  <c r="BA1015" i="29"/>
  <c r="AO1015" i="29"/>
  <c r="AQ1015" i="29"/>
  <c r="BT420" i="29"/>
  <c r="BP420" i="29"/>
  <c r="BP421" i="29"/>
  <c r="BL420" i="29"/>
  <c r="BN420" i="29"/>
  <c r="AB419" i="29"/>
  <c r="AJ422" i="29"/>
  <c r="P422" i="29" s="1"/>
  <c r="BH422" i="29" s="1"/>
  <c r="R422" i="29" s="1"/>
  <c r="AK422" i="29"/>
  <c r="S422" i="29" s="1"/>
  <c r="BI422" i="29" s="1"/>
  <c r="U422" i="29" s="1"/>
  <c r="T422" i="29" s="1"/>
  <c r="AF422" i="29"/>
  <c r="D422" i="29" s="1"/>
  <c r="BD422" i="29" s="1"/>
  <c r="F422" i="29" s="1"/>
  <c r="E422" i="29" s="1"/>
  <c r="J422" i="29"/>
  <c r="BF422" i="29" s="1"/>
  <c r="L422" i="29" s="1"/>
  <c r="K422" i="29" s="1"/>
  <c r="BE421" i="29"/>
  <c r="I421" i="29" s="1"/>
  <c r="H421" i="29" s="1"/>
  <c r="AL422" i="29"/>
  <c r="V422" i="29" s="1"/>
  <c r="BO420" i="29"/>
  <c r="AW423" i="29"/>
  <c r="AO423" i="29"/>
  <c r="AV423" i="29"/>
  <c r="AN423" i="29"/>
  <c r="BC423" i="29"/>
  <c r="AU423" i="29"/>
  <c r="BB423" i="29"/>
  <c r="AT423" i="29"/>
  <c r="BA423" i="29"/>
  <c r="AS423" i="29"/>
  <c r="C423" i="29"/>
  <c r="AE423" i="29" s="1"/>
  <c r="AY423" i="29"/>
  <c r="AQ423" i="29"/>
  <c r="AC424" i="29"/>
  <c r="AZ423" i="29"/>
  <c r="AX423" i="29"/>
  <c r="AP423" i="29"/>
  <c r="B423" i="29"/>
  <c r="AD423" i="29" s="1"/>
  <c r="AJ423" i="29" s="1"/>
  <c r="P423" i="29" s="1"/>
  <c r="AR423" i="29"/>
  <c r="BU421" i="29"/>
  <c r="Z421" i="29"/>
  <c r="BG421" i="29"/>
  <c r="O421" i="29" s="1"/>
  <c r="N421" i="29" s="1"/>
  <c r="BQ421" i="29"/>
  <c r="BI421" i="29"/>
  <c r="U421" i="29" s="1"/>
  <c r="T421" i="29" s="1"/>
  <c r="BH421" i="29"/>
  <c r="R421" i="29" s="1"/>
  <c r="Q421" i="29" s="1"/>
  <c r="BD421" i="29"/>
  <c r="F421" i="29" s="1"/>
  <c r="E421" i="29" s="1"/>
  <c r="BN421" i="29"/>
  <c r="AM422" i="29"/>
  <c r="Y422" i="29" s="1"/>
  <c r="BK422" i="29" s="1"/>
  <c r="AA422" i="29" s="1"/>
  <c r="AG422" i="29"/>
  <c r="G422" i="29" s="1"/>
  <c r="AI422" i="29"/>
  <c r="M422" i="29" s="1"/>
  <c r="BS420" i="29"/>
  <c r="BJ421" i="29"/>
  <c r="X421" i="29" s="1"/>
  <c r="W421" i="29" s="1"/>
  <c r="BL1013" i="29" l="1"/>
  <c r="BQ1014" i="29"/>
  <c r="AB420" i="29"/>
  <c r="BS421" i="29"/>
  <c r="AB1012" i="29"/>
  <c r="BN1013" i="29"/>
  <c r="BF1015" i="29"/>
  <c r="L1015" i="29" s="1"/>
  <c r="K1015" i="29" s="1"/>
  <c r="C1016" i="29"/>
  <c r="AE1016" i="29" s="1"/>
  <c r="AQ1016" i="29"/>
  <c r="AY1016" i="29"/>
  <c r="AS1016" i="29"/>
  <c r="BA1016" i="29"/>
  <c r="AU1016" i="29"/>
  <c r="BC1016" i="29"/>
  <c r="AN1016" i="29"/>
  <c r="AV1016" i="29"/>
  <c r="AO1016" i="29"/>
  <c r="AW1016" i="29"/>
  <c r="AP1016" i="29"/>
  <c r="B1016" i="29"/>
  <c r="AD1016" i="29" s="1"/>
  <c r="AM1016" i="29" s="1"/>
  <c r="Y1016" i="29" s="1"/>
  <c r="AR1016" i="29"/>
  <c r="AT1016" i="29"/>
  <c r="AX1016" i="29"/>
  <c r="AZ1016" i="29"/>
  <c r="BB1016" i="29"/>
  <c r="AC1017" i="29"/>
  <c r="AL1015" i="29"/>
  <c r="V1015" i="29" s="1"/>
  <c r="AF1015" i="29"/>
  <c r="D1015" i="29" s="1"/>
  <c r="AG1015" i="29"/>
  <c r="G1015" i="29" s="1"/>
  <c r="BR1014" i="29"/>
  <c r="AK1015" i="29"/>
  <c r="S1015" i="29" s="1"/>
  <c r="AI1015" i="29"/>
  <c r="M1015" i="29" s="1"/>
  <c r="AJ1015" i="29"/>
  <c r="P1015" i="29" s="1"/>
  <c r="BR1013" i="29"/>
  <c r="BJ1014" i="29"/>
  <c r="X1014" i="29" s="1"/>
  <c r="W1014" i="29" s="1"/>
  <c r="AM1015" i="29"/>
  <c r="Y1015" i="29" s="1"/>
  <c r="BI1014" i="29"/>
  <c r="U1014" i="29" s="1"/>
  <c r="T1014" i="29" s="1"/>
  <c r="BF1014" i="29"/>
  <c r="L1014" i="29" s="1"/>
  <c r="K1014" i="29" s="1"/>
  <c r="BK1014" i="29"/>
  <c r="AA1014" i="29" s="1"/>
  <c r="BU1014" i="29" s="1"/>
  <c r="BE1014" i="29"/>
  <c r="I1014" i="29" s="1"/>
  <c r="H1014" i="29" s="1"/>
  <c r="BD1014" i="29"/>
  <c r="F1014" i="29" s="1"/>
  <c r="E1014" i="29" s="1"/>
  <c r="BR421" i="29"/>
  <c r="BP422" i="29"/>
  <c r="Q422" i="29"/>
  <c r="BR422" i="29"/>
  <c r="BT421" i="29"/>
  <c r="BN422" i="29"/>
  <c r="BO421" i="29"/>
  <c r="AM423" i="29"/>
  <c r="Y423" i="29" s="1"/>
  <c r="BK423" i="29" s="1"/>
  <c r="AA423" i="29" s="1"/>
  <c r="BH423" i="29"/>
  <c r="R423" i="29" s="1"/>
  <c r="Q423" i="29" s="1"/>
  <c r="AL423" i="29"/>
  <c r="V423" i="29" s="1"/>
  <c r="AH423" i="29"/>
  <c r="J423" i="29" s="1"/>
  <c r="AK423" i="29"/>
  <c r="S423" i="29" s="1"/>
  <c r="BJ422" i="29"/>
  <c r="X422" i="29" s="1"/>
  <c r="W422" i="29" s="1"/>
  <c r="BT422" i="29"/>
  <c r="BL421" i="29"/>
  <c r="AG423" i="29"/>
  <c r="G423" i="29" s="1"/>
  <c r="BA424" i="29"/>
  <c r="AS424" i="29"/>
  <c r="C424" i="29"/>
  <c r="AE424" i="29" s="1"/>
  <c r="AZ424" i="29"/>
  <c r="AR424" i="29"/>
  <c r="B424" i="29"/>
  <c r="AD424" i="29" s="1"/>
  <c r="AH424" i="29" s="1"/>
  <c r="AY424" i="29"/>
  <c r="AQ424" i="29"/>
  <c r="AC425" i="29"/>
  <c r="AX424" i="29"/>
  <c r="AP424" i="29"/>
  <c r="AW424" i="29"/>
  <c r="AO424" i="29"/>
  <c r="BC424" i="29"/>
  <c r="AU424" i="29"/>
  <c r="AT424" i="29"/>
  <c r="AN424" i="29"/>
  <c r="BB424" i="29"/>
  <c r="AV424" i="29"/>
  <c r="BG422" i="29"/>
  <c r="O422" i="29" s="1"/>
  <c r="N422" i="29" s="1"/>
  <c r="AI423" i="29"/>
  <c r="M423" i="29" s="1"/>
  <c r="BE422" i="29"/>
  <c r="I422" i="29" s="1"/>
  <c r="H422" i="29" s="1"/>
  <c r="BS422" i="29"/>
  <c r="AF423" i="29"/>
  <c r="D423" i="29" s="1"/>
  <c r="BU422" i="29"/>
  <c r="BL422" i="29"/>
  <c r="Z422" i="29"/>
  <c r="BP1015" i="29" l="1"/>
  <c r="AB1013" i="29"/>
  <c r="BQ422" i="29"/>
  <c r="AB421" i="29"/>
  <c r="BS1014" i="29"/>
  <c r="BR423" i="29"/>
  <c r="BK1016" i="29"/>
  <c r="AA1016" i="29" s="1"/>
  <c r="BU1016" i="29" s="1"/>
  <c r="BT1014" i="29"/>
  <c r="BD1015" i="29"/>
  <c r="F1015" i="29" s="1"/>
  <c r="E1015" i="29" s="1"/>
  <c r="AG1016" i="29"/>
  <c r="G1016" i="29" s="1"/>
  <c r="BJ1015" i="29"/>
  <c r="X1015" i="29" s="1"/>
  <c r="W1015" i="29" s="1"/>
  <c r="AK1016" i="29"/>
  <c r="S1016" i="29" s="1"/>
  <c r="BH1015" i="29"/>
  <c r="R1015" i="29" s="1"/>
  <c r="Q1015" i="29" s="1"/>
  <c r="AR1017" i="29"/>
  <c r="AZ1017" i="29"/>
  <c r="AC1018" i="29"/>
  <c r="AT1017" i="29"/>
  <c r="BB1017" i="29"/>
  <c r="AN1017" i="29"/>
  <c r="AV1017" i="29"/>
  <c r="AO1017" i="29"/>
  <c r="B1017" i="29"/>
  <c r="AD1017" i="29" s="1"/>
  <c r="AH1017" i="29" s="1"/>
  <c r="J1017" i="29" s="1"/>
  <c r="AP1017" i="29"/>
  <c r="AX1017" i="29"/>
  <c r="AY1017" i="29"/>
  <c r="BA1017" i="29"/>
  <c r="BC1017" i="29"/>
  <c r="AQ1017" i="29"/>
  <c r="C1017" i="29"/>
  <c r="AE1017" i="29" s="1"/>
  <c r="AS1017" i="29"/>
  <c r="AU1017" i="29"/>
  <c r="AW1017" i="29"/>
  <c r="AF1016" i="29"/>
  <c r="D1016" i="29" s="1"/>
  <c r="BP1014" i="29"/>
  <c r="BG1015" i="29"/>
  <c r="O1015" i="29" s="1"/>
  <c r="N1015" i="29" s="1"/>
  <c r="AJ1016" i="29"/>
  <c r="P1016" i="29" s="1"/>
  <c r="AI1016" i="29"/>
  <c r="M1016" i="29" s="1"/>
  <c r="BI1015" i="29"/>
  <c r="U1015" i="29" s="1"/>
  <c r="T1015" i="29" s="1"/>
  <c r="AL1016" i="29"/>
  <c r="V1016" i="29" s="1"/>
  <c r="BN1014" i="29"/>
  <c r="AH1016" i="29"/>
  <c r="J1016" i="29" s="1"/>
  <c r="BL1014" i="29"/>
  <c r="Z1014" i="29"/>
  <c r="BO1014" i="29"/>
  <c r="BK1015" i="29"/>
  <c r="AA1015" i="29" s="1"/>
  <c r="BU1015" i="29"/>
  <c r="BE1015" i="29"/>
  <c r="I1015" i="29" s="1"/>
  <c r="H1015" i="29" s="1"/>
  <c r="AL424" i="29"/>
  <c r="V424" i="29" s="1"/>
  <c r="BJ424" i="29" s="1"/>
  <c r="X424" i="29" s="1"/>
  <c r="W424" i="29" s="1"/>
  <c r="AM424" i="29"/>
  <c r="Y424" i="29" s="1"/>
  <c r="BK424" i="29" s="1"/>
  <c r="AA424" i="29" s="1"/>
  <c r="BU424" i="29" s="1"/>
  <c r="BO422" i="29"/>
  <c r="AB422" i="29" s="1"/>
  <c r="AJ424" i="29"/>
  <c r="P424" i="29" s="1"/>
  <c r="BH424" i="29" s="1"/>
  <c r="R424" i="29" s="1"/>
  <c r="Q424" i="29" s="1"/>
  <c r="BG423" i="29"/>
  <c r="O423" i="29" s="1"/>
  <c r="N423" i="29" s="1"/>
  <c r="BQ423" i="29"/>
  <c r="AI424" i="29"/>
  <c r="M424" i="29" s="1"/>
  <c r="BI423" i="29"/>
  <c r="U423" i="29" s="1"/>
  <c r="T423" i="29" s="1"/>
  <c r="AF424" i="29"/>
  <c r="D424" i="29" s="1"/>
  <c r="BF423" i="29"/>
  <c r="L423" i="29" s="1"/>
  <c r="K423" i="29" s="1"/>
  <c r="BD423" i="29"/>
  <c r="F423" i="29" s="1"/>
  <c r="E423" i="29" s="1"/>
  <c r="AC426" i="29"/>
  <c r="AX425" i="29"/>
  <c r="AP425" i="29"/>
  <c r="AW425" i="29"/>
  <c r="AO425" i="29"/>
  <c r="AV425" i="29"/>
  <c r="AN425" i="29"/>
  <c r="BC425" i="29"/>
  <c r="AU425" i="29"/>
  <c r="BB425" i="29"/>
  <c r="AT425" i="29"/>
  <c r="C425" i="29"/>
  <c r="AE425" i="29" s="1"/>
  <c r="AZ425" i="29"/>
  <c r="AR425" i="29"/>
  <c r="BA425" i="29"/>
  <c r="AY425" i="29"/>
  <c r="AS425" i="29"/>
  <c r="AQ425" i="29"/>
  <c r="B425" i="29"/>
  <c r="AD425" i="29" s="1"/>
  <c r="AJ425" i="29" s="1"/>
  <c r="P425" i="29" s="1"/>
  <c r="BJ423" i="29"/>
  <c r="X423" i="29" s="1"/>
  <c r="W423" i="29" s="1"/>
  <c r="AG424" i="29"/>
  <c r="G424" i="29" s="1"/>
  <c r="BE423" i="29"/>
  <c r="I423" i="29" s="1"/>
  <c r="H423" i="29" s="1"/>
  <c r="AK424" i="29"/>
  <c r="S424" i="29" s="1"/>
  <c r="J424" i="29"/>
  <c r="BU423" i="29"/>
  <c r="BL423" i="29"/>
  <c r="Z423" i="29"/>
  <c r="BR1015" i="29" l="1"/>
  <c r="BP423" i="29"/>
  <c r="AB1014" i="29"/>
  <c r="BF1017" i="29"/>
  <c r="L1017" i="29" s="1"/>
  <c r="K1017" i="29" s="1"/>
  <c r="BP1017" i="29"/>
  <c r="AL1017" i="29"/>
  <c r="V1017" i="29" s="1"/>
  <c r="BT1015" i="29"/>
  <c r="BD1016" i="29"/>
  <c r="F1016" i="29" s="1"/>
  <c r="E1016" i="29" s="1"/>
  <c r="AK1017" i="29"/>
  <c r="S1017" i="29" s="1"/>
  <c r="AS1018" i="29"/>
  <c r="BA1018" i="29"/>
  <c r="AU1018" i="29"/>
  <c r="BC1018" i="29"/>
  <c r="AO1018" i="29"/>
  <c r="AW1018" i="29"/>
  <c r="C1018" i="29"/>
  <c r="AE1018" i="29" s="1"/>
  <c r="AQ1018" i="29"/>
  <c r="AY1018" i="29"/>
  <c r="AR1018" i="29"/>
  <c r="AT1018" i="29"/>
  <c r="AV1018" i="29"/>
  <c r="B1018" i="29"/>
  <c r="AD1018" i="29" s="1"/>
  <c r="AI1018" i="29" s="1"/>
  <c r="M1018" i="29" s="1"/>
  <c r="AX1018" i="29"/>
  <c r="AZ1018" i="29"/>
  <c r="AC1019" i="29"/>
  <c r="BB1018" i="29"/>
  <c r="AN1018" i="29"/>
  <c r="AP1018" i="29"/>
  <c r="AG1017" i="29"/>
  <c r="G1017" i="29" s="1"/>
  <c r="BE1016" i="29"/>
  <c r="I1016" i="29" s="1"/>
  <c r="H1016" i="29" s="1"/>
  <c r="Z1015" i="29"/>
  <c r="BL1015" i="29"/>
  <c r="BS1015" i="29"/>
  <c r="AI1017" i="29"/>
  <c r="M1017" i="29" s="1"/>
  <c r="BN1015" i="29"/>
  <c r="BG1016" i="29"/>
  <c r="O1016" i="29" s="1"/>
  <c r="N1016" i="29" s="1"/>
  <c r="AJ1017" i="29"/>
  <c r="P1017" i="29" s="1"/>
  <c r="BO1015" i="29"/>
  <c r="AF1017" i="29"/>
  <c r="D1017" i="29" s="1"/>
  <c r="BJ1016" i="29"/>
  <c r="X1016" i="29" s="1"/>
  <c r="W1016" i="29" s="1"/>
  <c r="BH1016" i="29"/>
  <c r="R1016" i="29" s="1"/>
  <c r="Q1016" i="29" s="1"/>
  <c r="BF1016" i="29"/>
  <c r="L1016" i="29" s="1"/>
  <c r="K1016" i="29" s="1"/>
  <c r="BQ1015" i="29"/>
  <c r="AM1017" i="29"/>
  <c r="Y1017" i="29" s="1"/>
  <c r="BI1016" i="29"/>
  <c r="U1016" i="29" s="1"/>
  <c r="T1016" i="29" s="1"/>
  <c r="BL1016" i="29"/>
  <c r="Z1016" i="29"/>
  <c r="BR424" i="29"/>
  <c r="BO423" i="29"/>
  <c r="BT423" i="29"/>
  <c r="BT424" i="29"/>
  <c r="BS423" i="29"/>
  <c r="BH425" i="29"/>
  <c r="R425" i="29" s="1"/>
  <c r="Q425" i="29" s="1"/>
  <c r="BR425" i="29"/>
  <c r="BC426" i="29"/>
  <c r="AU426" i="29"/>
  <c r="BB426" i="29"/>
  <c r="AT426" i="29"/>
  <c r="C426" i="29"/>
  <c r="AE426" i="29" s="1"/>
  <c r="BA426" i="29"/>
  <c r="AS426" i="29"/>
  <c r="B426" i="29"/>
  <c r="AD426" i="29" s="1"/>
  <c r="AF426" i="29" s="1"/>
  <c r="AZ426" i="29"/>
  <c r="AR426" i="29"/>
  <c r="AY426" i="29"/>
  <c r="AQ426" i="29"/>
  <c r="AW426" i="29"/>
  <c r="AO426" i="29"/>
  <c r="AN426" i="29"/>
  <c r="AC427" i="29"/>
  <c r="AV426" i="29"/>
  <c r="AX426" i="29"/>
  <c r="AP426" i="29"/>
  <c r="BI424" i="29"/>
  <c r="U424" i="29" s="1"/>
  <c r="T424" i="29" s="1"/>
  <c r="AH425" i="29"/>
  <c r="J425" i="29" s="1"/>
  <c r="AM425" i="29"/>
  <c r="Y425" i="29" s="1"/>
  <c r="BN423" i="29"/>
  <c r="AB423" i="29" s="1"/>
  <c r="Z424" i="29"/>
  <c r="AG425" i="29"/>
  <c r="G425" i="29" s="1"/>
  <c r="BG424" i="29"/>
  <c r="O424" i="29" s="1"/>
  <c r="N424" i="29" s="1"/>
  <c r="AI425" i="29"/>
  <c r="M425" i="29" s="1"/>
  <c r="AK425" i="29"/>
  <c r="S425" i="29" s="1"/>
  <c r="AF425" i="29"/>
  <c r="D425" i="29" s="1"/>
  <c r="BD424" i="29"/>
  <c r="F424" i="29" s="1"/>
  <c r="E424" i="29" s="1"/>
  <c r="BF424" i="29"/>
  <c r="L424" i="29" s="1"/>
  <c r="K424" i="29" s="1"/>
  <c r="BE424" i="29"/>
  <c r="I424" i="29" s="1"/>
  <c r="H424" i="29" s="1"/>
  <c r="AL425" i="29"/>
  <c r="V425" i="29" s="1"/>
  <c r="BN1016" i="29" l="1"/>
  <c r="BS1016" i="29"/>
  <c r="AF1018" i="29"/>
  <c r="D1018" i="29" s="1"/>
  <c r="AL1018" i="29"/>
  <c r="V1018" i="29" s="1"/>
  <c r="BJ1018" i="29" s="1"/>
  <c r="X1018" i="29" s="1"/>
  <c r="W1018" i="29" s="1"/>
  <c r="BG1018" i="29"/>
  <c r="O1018" i="29" s="1"/>
  <c r="N1018" i="29" s="1"/>
  <c r="BT1016" i="29"/>
  <c r="AK1018" i="29"/>
  <c r="S1018" i="29" s="1"/>
  <c r="BI1017" i="29"/>
  <c r="U1017" i="29" s="1"/>
  <c r="T1017" i="29" s="1"/>
  <c r="AG1018" i="29"/>
  <c r="G1018" i="29" s="1"/>
  <c r="AT1019" i="29"/>
  <c r="BB1019" i="29"/>
  <c r="AN1019" i="29"/>
  <c r="AV1019" i="29"/>
  <c r="B1019" i="29"/>
  <c r="AD1019" i="29" s="1"/>
  <c r="AH1019" i="29" s="1"/>
  <c r="J1019" i="29" s="1"/>
  <c r="AP1019" i="29"/>
  <c r="AX1019" i="29"/>
  <c r="AR1019" i="29"/>
  <c r="AZ1019" i="29"/>
  <c r="AC1020" i="29"/>
  <c r="BA1019" i="29"/>
  <c r="BC1019" i="29"/>
  <c r="AO1019" i="29"/>
  <c r="AQ1019" i="29"/>
  <c r="AS1019" i="29"/>
  <c r="AU1019" i="29"/>
  <c r="AW1019" i="29"/>
  <c r="C1019" i="29"/>
  <c r="AE1019" i="29" s="1"/>
  <c r="AY1019" i="29"/>
  <c r="BH1017" i="29"/>
  <c r="R1017" i="29" s="1"/>
  <c r="Q1017" i="29" s="1"/>
  <c r="BO1016" i="29"/>
  <c r="BK1017" i="29"/>
  <c r="AA1017" i="29" s="1"/>
  <c r="BU1017" i="29" s="1"/>
  <c r="BP1016" i="29"/>
  <c r="BQ1016" i="29"/>
  <c r="AJ1018" i="29"/>
  <c r="P1018" i="29" s="1"/>
  <c r="BD1018" i="29"/>
  <c r="F1018" i="29" s="1"/>
  <c r="E1018" i="29" s="1"/>
  <c r="BE1017" i="29"/>
  <c r="I1017" i="29" s="1"/>
  <c r="H1017" i="29" s="1"/>
  <c r="AM1018" i="29"/>
  <c r="Y1018" i="29" s="1"/>
  <c r="BJ1017" i="29"/>
  <c r="X1017" i="29" s="1"/>
  <c r="W1017" i="29" s="1"/>
  <c r="BD1017" i="29"/>
  <c r="F1017" i="29" s="1"/>
  <c r="E1017" i="29" s="1"/>
  <c r="BR1016" i="29"/>
  <c r="AB1015" i="29"/>
  <c r="AH1018" i="29"/>
  <c r="J1018" i="29" s="1"/>
  <c r="BG1017" i="29"/>
  <c r="O1017" i="29" s="1"/>
  <c r="N1017" i="29" s="1"/>
  <c r="BQ424" i="29"/>
  <c r="AJ426" i="29"/>
  <c r="P426" i="29" s="1"/>
  <c r="BH426" i="29" s="1"/>
  <c r="R426" i="29" s="1"/>
  <c r="Q426" i="29" s="1"/>
  <c r="BO424" i="29"/>
  <c r="AH426" i="29"/>
  <c r="J426" i="29" s="1"/>
  <c r="AI426" i="29"/>
  <c r="M426" i="29" s="1"/>
  <c r="AL426" i="29"/>
  <c r="V426" i="29" s="1"/>
  <c r="AG426" i="29"/>
  <c r="G426" i="29" s="1"/>
  <c r="AK426" i="29"/>
  <c r="S426" i="29" s="1"/>
  <c r="BI426" i="29" s="1"/>
  <c r="U426" i="29" s="1"/>
  <c r="T426" i="29" s="1"/>
  <c r="BS424" i="29"/>
  <c r="AM426" i="29"/>
  <c r="Y426" i="29" s="1"/>
  <c r="BK426" i="29" s="1"/>
  <c r="AA426" i="29" s="1"/>
  <c r="BK425" i="29"/>
  <c r="AA425" i="29" s="1"/>
  <c r="BU425" i="29" s="1"/>
  <c r="BF425" i="29"/>
  <c r="L425" i="29" s="1"/>
  <c r="K425" i="29" s="1"/>
  <c r="BG425" i="29"/>
  <c r="O425" i="29" s="1"/>
  <c r="N425" i="29" s="1"/>
  <c r="BP424" i="29"/>
  <c r="BJ425" i="29"/>
  <c r="X425" i="29" s="1"/>
  <c r="W425" i="29" s="1"/>
  <c r="BE425" i="29"/>
  <c r="I425" i="29" s="1"/>
  <c r="H425" i="29" s="1"/>
  <c r="BN424" i="29"/>
  <c r="BL424" i="29"/>
  <c r="AZ427" i="29"/>
  <c r="AR427" i="29"/>
  <c r="AY427" i="29"/>
  <c r="AQ427" i="29"/>
  <c r="AC428" i="29"/>
  <c r="AX427" i="29"/>
  <c r="AP427" i="29"/>
  <c r="AW427" i="29"/>
  <c r="AO427" i="29"/>
  <c r="AV427" i="29"/>
  <c r="AN427" i="29"/>
  <c r="BB427" i="29"/>
  <c r="AT427" i="29"/>
  <c r="C427" i="29"/>
  <c r="AE427" i="29" s="1"/>
  <c r="BA427" i="29"/>
  <c r="AU427" i="29"/>
  <c r="AS427" i="29"/>
  <c r="B427" i="29"/>
  <c r="AD427" i="29" s="1"/>
  <c r="AF427" i="29" s="1"/>
  <c r="D427" i="29" s="1"/>
  <c r="BC427" i="29"/>
  <c r="D426" i="29"/>
  <c r="BI425" i="29"/>
  <c r="U425" i="29" s="1"/>
  <c r="T425" i="29" s="1"/>
  <c r="BD425" i="29"/>
  <c r="F425" i="29" s="1"/>
  <c r="E425" i="29" s="1"/>
  <c r="BS425" i="29" l="1"/>
  <c r="BT1017" i="29"/>
  <c r="AI1019" i="29"/>
  <c r="M1019" i="29" s="1"/>
  <c r="AK1019" i="29"/>
  <c r="S1019" i="29" s="1"/>
  <c r="AG1019" i="29"/>
  <c r="G1019" i="29" s="1"/>
  <c r="BQ1018" i="29"/>
  <c r="AB1016" i="29"/>
  <c r="BR1017" i="29"/>
  <c r="AJ1019" i="29"/>
  <c r="P1019" i="29" s="1"/>
  <c r="BH1019" i="29" s="1"/>
  <c r="R1019" i="29" s="1"/>
  <c r="Q1019" i="29" s="1"/>
  <c r="BF1019" i="29"/>
  <c r="L1019" i="29" s="1"/>
  <c r="K1019" i="29" s="1"/>
  <c r="BO1017" i="29"/>
  <c r="AU1020" i="29"/>
  <c r="BC1020" i="29"/>
  <c r="AO1020" i="29"/>
  <c r="AW1020" i="29"/>
  <c r="C1020" i="29"/>
  <c r="AE1020" i="29" s="1"/>
  <c r="AQ1020" i="29"/>
  <c r="AY1020" i="29"/>
  <c r="AS1020" i="29"/>
  <c r="BA1020" i="29"/>
  <c r="AT1020" i="29"/>
  <c r="AV1020" i="29"/>
  <c r="B1020" i="29"/>
  <c r="AD1020" i="29" s="1"/>
  <c r="AF1020" i="29" s="1"/>
  <c r="D1020" i="29" s="1"/>
  <c r="AX1020" i="29"/>
  <c r="AZ1020" i="29"/>
  <c r="AC1021" i="29"/>
  <c r="BB1020" i="29"/>
  <c r="AN1020" i="29"/>
  <c r="AP1020" i="29"/>
  <c r="AR1020" i="29"/>
  <c r="BE1018" i="29"/>
  <c r="I1018" i="29" s="1"/>
  <c r="H1018" i="29" s="1"/>
  <c r="BN1017" i="29"/>
  <c r="BN1018" i="29"/>
  <c r="AF1019" i="29"/>
  <c r="D1019" i="29" s="1"/>
  <c r="BR1018" i="29"/>
  <c r="BH1018" i="29"/>
  <c r="R1018" i="29" s="1"/>
  <c r="Q1018" i="29" s="1"/>
  <c r="BS1017" i="29"/>
  <c r="BG1019" i="29"/>
  <c r="O1019" i="29" s="1"/>
  <c r="N1019" i="29" s="1"/>
  <c r="BI1018" i="29"/>
  <c r="U1018" i="29" s="1"/>
  <c r="T1018" i="29" s="1"/>
  <c r="AM1019" i="29"/>
  <c r="Y1019" i="29" s="1"/>
  <c r="AL1019" i="29"/>
  <c r="V1019" i="29" s="1"/>
  <c r="BQ1017" i="29"/>
  <c r="BK1018" i="29"/>
  <c r="AA1018" i="29" s="1"/>
  <c r="BL1017" i="29"/>
  <c r="Z1017" i="29"/>
  <c r="BP1018" i="29"/>
  <c r="BF1018" i="29"/>
  <c r="L1018" i="29" s="1"/>
  <c r="K1018" i="29" s="1"/>
  <c r="BE1019" i="29"/>
  <c r="I1019" i="29" s="1"/>
  <c r="H1019" i="29" s="1"/>
  <c r="BI1019" i="29"/>
  <c r="U1019" i="29" s="1"/>
  <c r="T1019" i="29" s="1"/>
  <c r="BT1018" i="29"/>
  <c r="BO425" i="29"/>
  <c r="BT425" i="29"/>
  <c r="BE426" i="29"/>
  <c r="I426" i="29" s="1"/>
  <c r="H426" i="29" s="1"/>
  <c r="BG426" i="29"/>
  <c r="O426" i="29" s="1"/>
  <c r="N426" i="29" s="1"/>
  <c r="BQ425" i="29"/>
  <c r="BP425" i="29"/>
  <c r="AK427" i="29"/>
  <c r="S427" i="29" s="1"/>
  <c r="BI427" i="29" s="1"/>
  <c r="U427" i="29" s="1"/>
  <c r="BS426" i="29"/>
  <c r="AI427" i="29"/>
  <c r="M427" i="29" s="1"/>
  <c r="BG427" i="29" s="1"/>
  <c r="O427" i="29" s="1"/>
  <c r="N427" i="29" s="1"/>
  <c r="AH427" i="29"/>
  <c r="J427" i="29" s="1"/>
  <c r="BF427" i="29" s="1"/>
  <c r="L427" i="29" s="1"/>
  <c r="K427" i="29" s="1"/>
  <c r="AG427" i="29"/>
  <c r="G427" i="29" s="1"/>
  <c r="BN425" i="29"/>
  <c r="AL427" i="29"/>
  <c r="V427" i="29" s="1"/>
  <c r="BJ427" i="29" s="1"/>
  <c r="X427" i="29" s="1"/>
  <c r="W427" i="29" s="1"/>
  <c r="AJ427" i="29"/>
  <c r="P427" i="29" s="1"/>
  <c r="BH427" i="29" s="1"/>
  <c r="R427" i="29" s="1"/>
  <c r="Q427" i="29" s="1"/>
  <c r="AB424" i="29"/>
  <c r="BD427" i="29"/>
  <c r="F427" i="29" s="1"/>
  <c r="E427" i="29" s="1"/>
  <c r="BR426" i="29"/>
  <c r="BJ426" i="29"/>
  <c r="X426" i="29" s="1"/>
  <c r="W426" i="29" s="1"/>
  <c r="AM427" i="29"/>
  <c r="Y427" i="29" s="1"/>
  <c r="AW428" i="29"/>
  <c r="AO428" i="29"/>
  <c r="AV428" i="29"/>
  <c r="AN428" i="29"/>
  <c r="BC428" i="29"/>
  <c r="AU428" i="29"/>
  <c r="BB428" i="29"/>
  <c r="AT428" i="29"/>
  <c r="C428" i="29"/>
  <c r="AE428" i="29" s="1"/>
  <c r="BA428" i="29"/>
  <c r="AS428" i="29"/>
  <c r="B428" i="29"/>
  <c r="AD428" i="29" s="1"/>
  <c r="AK428" i="29" s="1"/>
  <c r="AY428" i="29"/>
  <c r="AQ428" i="29"/>
  <c r="AC429" i="29"/>
  <c r="AZ428" i="29"/>
  <c r="AX428" i="29"/>
  <c r="AP428" i="29"/>
  <c r="AR428" i="29"/>
  <c r="BD426" i="29"/>
  <c r="F426" i="29" s="1"/>
  <c r="E426" i="29" s="1"/>
  <c r="BF426" i="29"/>
  <c r="L426" i="29" s="1"/>
  <c r="K426" i="29" s="1"/>
  <c r="BU426" i="29"/>
  <c r="Z426" i="29"/>
  <c r="Z425" i="29"/>
  <c r="BL425" i="29"/>
  <c r="BO1018" i="29" l="1"/>
  <c r="BS1019" i="29"/>
  <c r="AB425" i="29"/>
  <c r="BS1018" i="29"/>
  <c r="BP1019" i="29"/>
  <c r="BD1020" i="29"/>
  <c r="F1020" i="29" s="1"/>
  <c r="E1020" i="29" s="1"/>
  <c r="BL1018" i="29"/>
  <c r="Z1018" i="29"/>
  <c r="BR1019" i="29"/>
  <c r="AJ1020" i="29"/>
  <c r="P1020" i="29" s="1"/>
  <c r="AG1020" i="29"/>
  <c r="G1020" i="29" s="1"/>
  <c r="BO1019" i="29"/>
  <c r="AK1020" i="29"/>
  <c r="S1020" i="29" s="1"/>
  <c r="BJ1019" i="29"/>
  <c r="X1019" i="29" s="1"/>
  <c r="W1019" i="29" s="1"/>
  <c r="BT1019" i="29"/>
  <c r="BK1019" i="29"/>
  <c r="AA1019" i="29" s="1"/>
  <c r="AH1020" i="29"/>
  <c r="J1020" i="29" s="1"/>
  <c r="AM1020" i="29"/>
  <c r="Y1020" i="29" s="1"/>
  <c r="BD1019" i="29"/>
  <c r="F1019" i="29" s="1"/>
  <c r="E1019" i="29" s="1"/>
  <c r="AI1020" i="29"/>
  <c r="M1020" i="29" s="1"/>
  <c r="AL1020" i="29"/>
  <c r="V1020" i="29" s="1"/>
  <c r="BU1018" i="29"/>
  <c r="BQ1019" i="29"/>
  <c r="AB1017" i="29"/>
  <c r="AN1021" i="29"/>
  <c r="AV1021" i="29"/>
  <c r="B1021" i="29"/>
  <c r="AD1021" i="29" s="1"/>
  <c r="AK1021" i="29" s="1"/>
  <c r="S1021" i="29" s="1"/>
  <c r="AP1021" i="29"/>
  <c r="AX1021" i="29"/>
  <c r="AR1021" i="29"/>
  <c r="AZ1021" i="29"/>
  <c r="AC1022" i="29"/>
  <c r="AT1021" i="29"/>
  <c r="BB1021" i="29"/>
  <c r="BC1021" i="29"/>
  <c r="AO1021" i="29"/>
  <c r="AQ1021" i="29"/>
  <c r="AS1021" i="29"/>
  <c r="AU1021" i="29"/>
  <c r="AW1021" i="29"/>
  <c r="C1021" i="29"/>
  <c r="AE1021" i="29" s="1"/>
  <c r="AY1021" i="29"/>
  <c r="BA1021" i="29"/>
  <c r="BT426" i="29"/>
  <c r="BQ426" i="29"/>
  <c r="BL426" i="29"/>
  <c r="BN427" i="29"/>
  <c r="BO426" i="29"/>
  <c r="S428" i="29"/>
  <c r="BI428" i="29" s="1"/>
  <c r="U428" i="29" s="1"/>
  <c r="T428" i="29" s="1"/>
  <c r="T427" i="29"/>
  <c r="BS427" i="29"/>
  <c r="AG428" i="29"/>
  <c r="G428" i="29" s="1"/>
  <c r="BE427" i="29"/>
  <c r="I427" i="29" s="1"/>
  <c r="H427" i="29" s="1"/>
  <c r="AL428" i="29"/>
  <c r="V428" i="29" s="1"/>
  <c r="BK427" i="29"/>
  <c r="AA427" i="29" s="1"/>
  <c r="BU427" i="29" s="1"/>
  <c r="BQ427" i="29"/>
  <c r="AH428" i="29"/>
  <c r="J428" i="29" s="1"/>
  <c r="BB429" i="29"/>
  <c r="AT429" i="29"/>
  <c r="C429" i="29"/>
  <c r="AE429" i="29" s="1"/>
  <c r="BA429" i="29"/>
  <c r="AS429" i="29"/>
  <c r="B429" i="29"/>
  <c r="AD429" i="29" s="1"/>
  <c r="AH429" i="29" s="1"/>
  <c r="AZ429" i="29"/>
  <c r="AR429" i="29"/>
  <c r="AY429" i="29"/>
  <c r="AQ429" i="29"/>
  <c r="AC430" i="29"/>
  <c r="AX429" i="29"/>
  <c r="AP429" i="29"/>
  <c r="AV429" i="29"/>
  <c r="AN429" i="29"/>
  <c r="AU429" i="29"/>
  <c r="AO429" i="29"/>
  <c r="BC429" i="29"/>
  <c r="AW429" i="29"/>
  <c r="BR427" i="29"/>
  <c r="AI428" i="29"/>
  <c r="M428" i="29" s="1"/>
  <c r="AJ428" i="29"/>
  <c r="P428" i="29" s="1"/>
  <c r="BN426" i="29"/>
  <c r="AF428" i="29"/>
  <c r="D428" i="29" s="1"/>
  <c r="BP427" i="29"/>
  <c r="AM428" i="29"/>
  <c r="Y428" i="29" s="1"/>
  <c r="BK428" i="29" s="1"/>
  <c r="AA428" i="29" s="1"/>
  <c r="BP426" i="29"/>
  <c r="BT427" i="29"/>
  <c r="AI1021" i="29" l="1"/>
  <c r="M1021" i="29" s="1"/>
  <c r="AJ1021" i="29"/>
  <c r="P1021" i="29" s="1"/>
  <c r="BH1021" i="29" s="1"/>
  <c r="R1021" i="29" s="1"/>
  <c r="Q1021" i="29" s="1"/>
  <c r="AB1018" i="29"/>
  <c r="BI1021" i="29"/>
  <c r="U1021" i="29" s="1"/>
  <c r="T1021" i="29" s="1"/>
  <c r="AF1021" i="29"/>
  <c r="D1021" i="29" s="1"/>
  <c r="BK1020" i="29"/>
  <c r="AA1020" i="29" s="1"/>
  <c r="BU1020" i="29" s="1"/>
  <c r="BE1020" i="29"/>
  <c r="I1020" i="29" s="1"/>
  <c r="H1020" i="29" s="1"/>
  <c r="BH1020" i="29"/>
  <c r="R1020" i="29" s="1"/>
  <c r="Q1020" i="29" s="1"/>
  <c r="BF1020" i="29"/>
  <c r="L1020" i="29" s="1"/>
  <c r="K1020" i="29" s="1"/>
  <c r="BL1019" i="29"/>
  <c r="Z1019" i="29"/>
  <c r="AM1021" i="29"/>
  <c r="Y1021" i="29" s="1"/>
  <c r="AG1021" i="29"/>
  <c r="G1021" i="29" s="1"/>
  <c r="AH1021" i="29"/>
  <c r="J1021" i="29" s="1"/>
  <c r="BJ1020" i="29"/>
  <c r="X1020" i="29" s="1"/>
  <c r="W1020" i="29" s="1"/>
  <c r="BU1019" i="29"/>
  <c r="BG1021" i="29"/>
  <c r="O1021" i="29" s="1"/>
  <c r="N1021" i="29" s="1"/>
  <c r="AO1022" i="29"/>
  <c r="AW1022" i="29"/>
  <c r="C1022" i="29"/>
  <c r="AE1022" i="29" s="1"/>
  <c r="AQ1022" i="29"/>
  <c r="AY1022" i="29"/>
  <c r="AS1022" i="29"/>
  <c r="BA1022" i="29"/>
  <c r="AU1022" i="29"/>
  <c r="BC1022" i="29"/>
  <c r="AV1022" i="29"/>
  <c r="B1022" i="29"/>
  <c r="AD1022" i="29" s="1"/>
  <c r="AM1022" i="29" s="1"/>
  <c r="Y1022" i="29" s="1"/>
  <c r="AX1022" i="29"/>
  <c r="AZ1022" i="29"/>
  <c r="AC1023" i="29"/>
  <c r="BB1022" i="29"/>
  <c r="AN1022" i="29"/>
  <c r="AP1022" i="29"/>
  <c r="AR1022" i="29"/>
  <c r="AT1022" i="29"/>
  <c r="BG1020" i="29"/>
  <c r="O1020" i="29" s="1"/>
  <c r="N1020" i="29" s="1"/>
  <c r="AL1021" i="29"/>
  <c r="V1021" i="29" s="1"/>
  <c r="BN1019" i="29"/>
  <c r="AB1019" i="29" s="1"/>
  <c r="BI1020" i="29"/>
  <c r="U1020" i="29" s="1"/>
  <c r="T1020" i="29" s="1"/>
  <c r="BS1020" i="29"/>
  <c r="BN1020" i="29"/>
  <c r="AL429" i="29"/>
  <c r="V429" i="29" s="1"/>
  <c r="BJ429" i="29" s="1"/>
  <c r="X429" i="29" s="1"/>
  <c r="W429" i="29" s="1"/>
  <c r="AK429" i="29"/>
  <c r="S429" i="29" s="1"/>
  <c r="BI429" i="29" s="1"/>
  <c r="U429" i="29" s="1"/>
  <c r="T429" i="29" s="1"/>
  <c r="AF429" i="29"/>
  <c r="D429" i="29" s="1"/>
  <c r="BD429" i="29" s="1"/>
  <c r="F429" i="29" s="1"/>
  <c r="E429" i="29" s="1"/>
  <c r="AI429" i="29"/>
  <c r="M429" i="29" s="1"/>
  <c r="BG429" i="29" s="1"/>
  <c r="O429" i="29" s="1"/>
  <c r="N429" i="29" s="1"/>
  <c r="AB426" i="29"/>
  <c r="AJ429" i="29"/>
  <c r="P429" i="29" s="1"/>
  <c r="BH429" i="29" s="1"/>
  <c r="R429" i="29" s="1"/>
  <c r="Q429" i="29" s="1"/>
  <c r="BS428" i="29"/>
  <c r="BE428" i="29"/>
  <c r="I428" i="29" s="1"/>
  <c r="H428" i="29" s="1"/>
  <c r="AG429" i="29"/>
  <c r="G429" i="29" s="1"/>
  <c r="BE429" i="29" s="1"/>
  <c r="I429" i="29" s="1"/>
  <c r="AM429" i="29"/>
  <c r="Y429" i="29" s="1"/>
  <c r="BK429" i="29" s="1"/>
  <c r="AA429" i="29" s="1"/>
  <c r="BU429" i="29" s="1"/>
  <c r="J429" i="29"/>
  <c r="BF429" i="29" s="1"/>
  <c r="L429" i="29" s="1"/>
  <c r="K429" i="29" s="1"/>
  <c r="BO427" i="29"/>
  <c r="AB427" i="29" s="1"/>
  <c r="BF428" i="29"/>
  <c r="L428" i="29" s="1"/>
  <c r="K428" i="29" s="1"/>
  <c r="BG428" i="29"/>
  <c r="O428" i="29" s="1"/>
  <c r="N428" i="29" s="1"/>
  <c r="BL427" i="29"/>
  <c r="Z427" i="29"/>
  <c r="BH428" i="29"/>
  <c r="R428" i="29" s="1"/>
  <c r="Q428" i="29" s="1"/>
  <c r="BR428" i="29"/>
  <c r="BJ428" i="29"/>
  <c r="X428" i="29" s="1"/>
  <c r="W428" i="29" s="1"/>
  <c r="BU428" i="29"/>
  <c r="Z428" i="29"/>
  <c r="AY430" i="29"/>
  <c r="AQ430" i="29"/>
  <c r="AC431" i="29"/>
  <c r="AX430" i="29"/>
  <c r="AP430" i="29"/>
  <c r="AW430" i="29"/>
  <c r="AO430" i="29"/>
  <c r="AV430" i="29"/>
  <c r="AN430" i="29"/>
  <c r="BC430" i="29"/>
  <c r="AU430" i="29"/>
  <c r="BA430" i="29"/>
  <c r="AS430" i="29"/>
  <c r="B430" i="29"/>
  <c r="AD430" i="29" s="1"/>
  <c r="AI430" i="29" s="1"/>
  <c r="BB430" i="29"/>
  <c r="AZ430" i="29"/>
  <c r="AT430" i="29"/>
  <c r="AR430" i="29"/>
  <c r="C430" i="29"/>
  <c r="AE430" i="29" s="1"/>
  <c r="BD428" i="29"/>
  <c r="F428" i="29" s="1"/>
  <c r="E428" i="29" s="1"/>
  <c r="BT1020" i="29" l="1"/>
  <c r="BQ428" i="29"/>
  <c r="BQ429" i="29"/>
  <c r="BO1020" i="29"/>
  <c r="BR1020" i="29"/>
  <c r="BK1022" i="29"/>
  <c r="AA1022" i="29" s="1"/>
  <c r="BU1022" i="29"/>
  <c r="AH1022" i="29"/>
  <c r="J1022" i="29" s="1"/>
  <c r="AG1022" i="29"/>
  <c r="G1022" i="29" s="1"/>
  <c r="BK1021" i="29"/>
  <c r="AA1021" i="29" s="1"/>
  <c r="AK1022" i="29"/>
  <c r="S1022" i="29" s="1"/>
  <c r="BR1021" i="29"/>
  <c r="BQ1021" i="29"/>
  <c r="BJ1021" i="29"/>
  <c r="X1021" i="29" s="1"/>
  <c r="W1021" i="29" s="1"/>
  <c r="BT1021" i="29"/>
  <c r="AL1022" i="29"/>
  <c r="V1022" i="29" s="1"/>
  <c r="AF1022" i="29"/>
  <c r="D1022" i="29" s="1"/>
  <c r="BQ1020" i="29"/>
  <c r="B1023" i="29"/>
  <c r="AD1023" i="29" s="1"/>
  <c r="AG1023" i="29" s="1"/>
  <c r="G1023" i="29" s="1"/>
  <c r="AP1023" i="29"/>
  <c r="AX1023" i="29"/>
  <c r="AR1023" i="29"/>
  <c r="AZ1023" i="29"/>
  <c r="AC1024" i="29"/>
  <c r="AT1023" i="29"/>
  <c r="BB1023" i="29"/>
  <c r="AN1023" i="29"/>
  <c r="AV1023" i="29"/>
  <c r="AO1023" i="29"/>
  <c r="AQ1023" i="29"/>
  <c r="AS1023" i="29"/>
  <c r="AU1023" i="29"/>
  <c r="AW1023" i="29"/>
  <c r="C1023" i="29"/>
  <c r="AE1023" i="29" s="1"/>
  <c r="AY1023" i="29"/>
  <c r="BA1023" i="29"/>
  <c r="BC1023" i="29"/>
  <c r="AI1022" i="29"/>
  <c r="M1022" i="29" s="1"/>
  <c r="BL1020" i="29"/>
  <c r="Z1020" i="29"/>
  <c r="BD1021" i="29"/>
  <c r="F1021" i="29" s="1"/>
  <c r="E1021" i="29" s="1"/>
  <c r="AJ1022" i="29"/>
  <c r="P1022" i="29" s="1"/>
  <c r="BF1021" i="29"/>
  <c r="L1021" i="29" s="1"/>
  <c r="K1021" i="29" s="1"/>
  <c r="BP1020" i="29"/>
  <c r="BE1021" i="29"/>
  <c r="I1021" i="29" s="1"/>
  <c r="H1021" i="29" s="1"/>
  <c r="BS1021" i="29"/>
  <c r="BN428" i="29"/>
  <c r="BT428" i="29"/>
  <c r="BR429" i="29"/>
  <c r="AG430" i="29"/>
  <c r="G430" i="29" s="1"/>
  <c r="H429" i="29"/>
  <c r="BO429" i="29"/>
  <c r="BO428" i="29"/>
  <c r="BP429" i="29"/>
  <c r="AL430" i="29"/>
  <c r="V430" i="29" s="1"/>
  <c r="AJ430" i="29"/>
  <c r="P430" i="29" s="1"/>
  <c r="BP428" i="29"/>
  <c r="BS429" i="29"/>
  <c r="M430" i="29"/>
  <c r="BT429" i="29"/>
  <c r="BN429" i="29"/>
  <c r="AM430" i="29"/>
  <c r="Y430" i="29" s="1"/>
  <c r="BK430" i="29" s="1"/>
  <c r="AA430" i="29" s="1"/>
  <c r="Z429" i="29"/>
  <c r="BL429" i="29"/>
  <c r="AH430" i="29"/>
  <c r="J430" i="29" s="1"/>
  <c r="AV431" i="29"/>
  <c r="AN431" i="29"/>
  <c r="BC431" i="29"/>
  <c r="AU431" i="29"/>
  <c r="BB431" i="29"/>
  <c r="AT431" i="29"/>
  <c r="C431" i="29"/>
  <c r="AE431" i="29" s="1"/>
  <c r="BA431" i="29"/>
  <c r="AS431" i="29"/>
  <c r="B431" i="29"/>
  <c r="AD431" i="29" s="1"/>
  <c r="AF431" i="29" s="1"/>
  <c r="AZ431" i="29"/>
  <c r="AR431" i="29"/>
  <c r="AC432" i="29"/>
  <c r="AX431" i="29"/>
  <c r="AP431" i="29"/>
  <c r="AO431" i="29"/>
  <c r="AW431" i="29"/>
  <c r="AQ431" i="29"/>
  <c r="AY431" i="29"/>
  <c r="AK430" i="29"/>
  <c r="S430" i="29" s="1"/>
  <c r="AF430" i="29"/>
  <c r="D430" i="29" s="1"/>
  <c r="BL428" i="29"/>
  <c r="AB1020" i="29" l="1"/>
  <c r="AB428" i="29"/>
  <c r="AB429" i="29"/>
  <c r="D431" i="29"/>
  <c r="BO1021" i="29"/>
  <c r="BE1023" i="29"/>
  <c r="I1023" i="29" s="1"/>
  <c r="H1023" i="29" s="1"/>
  <c r="AM1023" i="29"/>
  <c r="Y1023" i="29" s="1"/>
  <c r="AH1023" i="29"/>
  <c r="J1023" i="29" s="1"/>
  <c r="BI1022" i="29"/>
  <c r="U1022" i="29" s="1"/>
  <c r="T1022" i="29" s="1"/>
  <c r="BS1022" i="29"/>
  <c r="AL1023" i="29"/>
  <c r="V1023" i="29" s="1"/>
  <c r="BN1021" i="29"/>
  <c r="AK1023" i="29"/>
  <c r="S1023" i="29" s="1"/>
  <c r="C1024" i="29"/>
  <c r="AE1024" i="29" s="1"/>
  <c r="AQ1024" i="29"/>
  <c r="AY1024" i="29"/>
  <c r="AU1024" i="29"/>
  <c r="BC1024" i="29"/>
  <c r="AO1024" i="29"/>
  <c r="AW1024" i="29"/>
  <c r="B1024" i="29"/>
  <c r="AD1024" i="29" s="1"/>
  <c r="AG1024" i="29" s="1"/>
  <c r="G1024" i="29" s="1"/>
  <c r="AV1024" i="29"/>
  <c r="AJ1024" i="29"/>
  <c r="P1024" i="29" s="1"/>
  <c r="AX1024" i="29"/>
  <c r="AC1025" i="29"/>
  <c r="AZ1024" i="29"/>
  <c r="AN1024" i="29"/>
  <c r="BA1024" i="29"/>
  <c r="AP1024" i="29"/>
  <c r="BB1024" i="29"/>
  <c r="AR1024" i="29"/>
  <c r="AS1024" i="29"/>
  <c r="AT1024" i="29"/>
  <c r="BL1021" i="29"/>
  <c r="Z1021" i="29"/>
  <c r="BH1022" i="29"/>
  <c r="R1022" i="29" s="1"/>
  <c r="Q1022" i="29" s="1"/>
  <c r="BD1022" i="29"/>
  <c r="F1022" i="29" s="1"/>
  <c r="E1022" i="29" s="1"/>
  <c r="BU1021" i="29"/>
  <c r="BJ1022" i="29"/>
  <c r="X1022" i="29" s="1"/>
  <c r="W1022" i="29" s="1"/>
  <c r="BE1022" i="29"/>
  <c r="I1022" i="29" s="1"/>
  <c r="H1022" i="29" s="1"/>
  <c r="AJ1023" i="29"/>
  <c r="P1023" i="29" s="1"/>
  <c r="BF1022" i="29"/>
  <c r="L1022" i="29" s="1"/>
  <c r="K1022" i="29" s="1"/>
  <c r="AI1023" i="29"/>
  <c r="M1023" i="29" s="1"/>
  <c r="BG1022" i="29"/>
  <c r="O1022" i="29" s="1"/>
  <c r="N1022" i="29" s="1"/>
  <c r="AF1023" i="29"/>
  <c r="D1023" i="29" s="1"/>
  <c r="BP1021" i="29"/>
  <c r="Z1022" i="29"/>
  <c r="BG430" i="29"/>
  <c r="O430" i="29" s="1"/>
  <c r="N430" i="29" s="1"/>
  <c r="AG431" i="29"/>
  <c r="G431" i="29" s="1"/>
  <c r="AI431" i="29"/>
  <c r="M431" i="29" s="1"/>
  <c r="BG431" i="29" s="1"/>
  <c r="O431" i="29" s="1"/>
  <c r="N431" i="29" s="1"/>
  <c r="AJ431" i="29"/>
  <c r="P431" i="29" s="1"/>
  <c r="BH431" i="29" s="1"/>
  <c r="R431" i="29" s="1"/>
  <c r="AM431" i="29"/>
  <c r="Y431" i="29" s="1"/>
  <c r="BK431" i="29" s="1"/>
  <c r="AA431" i="29" s="1"/>
  <c r="BU431" i="29" s="1"/>
  <c r="AK431" i="29"/>
  <c r="S431" i="29" s="1"/>
  <c r="AL431" i="29"/>
  <c r="V431" i="29" s="1"/>
  <c r="AH431" i="29"/>
  <c r="J431" i="29" s="1"/>
  <c r="BD431" i="29"/>
  <c r="F431" i="29" s="1"/>
  <c r="E431" i="29" s="1"/>
  <c r="BE430" i="29"/>
  <c r="I430" i="29" s="1"/>
  <c r="H430" i="29" s="1"/>
  <c r="BO430" i="29"/>
  <c r="BA432" i="29"/>
  <c r="AS432" i="29"/>
  <c r="B432" i="29"/>
  <c r="AD432" i="29" s="1"/>
  <c r="AH432" i="29" s="1"/>
  <c r="J432" i="29" s="1"/>
  <c r="AZ432" i="29"/>
  <c r="AR432" i="29"/>
  <c r="AY432" i="29"/>
  <c r="AQ432" i="29"/>
  <c r="AC433" i="29"/>
  <c r="AX432" i="29"/>
  <c r="AP432" i="29"/>
  <c r="AW432" i="29"/>
  <c r="AO432" i="29"/>
  <c r="BC432" i="29"/>
  <c r="AU432" i="29"/>
  <c r="BB432" i="29"/>
  <c r="AV432" i="29"/>
  <c r="AT432" i="29"/>
  <c r="AN432" i="29"/>
  <c r="C432" i="29"/>
  <c r="AE432" i="29" s="1"/>
  <c r="BF430" i="29"/>
  <c r="L430" i="29" s="1"/>
  <c r="K430" i="29" s="1"/>
  <c r="BI430" i="29"/>
  <c r="U430" i="29" s="1"/>
  <c r="T430" i="29" s="1"/>
  <c r="BU430" i="29"/>
  <c r="Z430" i="29"/>
  <c r="BJ430" i="29"/>
  <c r="X430" i="29" s="1"/>
  <c r="W430" i="29" s="1"/>
  <c r="BH430" i="29"/>
  <c r="R430" i="29" s="1"/>
  <c r="Q430" i="29" s="1"/>
  <c r="BD430" i="29"/>
  <c r="F430" i="29" s="1"/>
  <c r="E430" i="29" s="1"/>
  <c r="BO1022" i="29" l="1"/>
  <c r="BL1022" i="29"/>
  <c r="AM1024" i="29"/>
  <c r="Y1024" i="29" s="1"/>
  <c r="BK1024" i="29" s="1"/>
  <c r="AA1024" i="29" s="1"/>
  <c r="BU1024" i="29" s="1"/>
  <c r="BQ1022" i="29"/>
  <c r="BE1024" i="29"/>
  <c r="I1024" i="29" s="1"/>
  <c r="H1024" i="29" s="1"/>
  <c r="BH1024" i="29"/>
  <c r="R1024" i="29" s="1"/>
  <c r="Q1024" i="29" s="1"/>
  <c r="AB1021" i="29"/>
  <c r="BJ1023" i="29"/>
  <c r="X1023" i="29" s="1"/>
  <c r="W1023" i="29" s="1"/>
  <c r="BD1023" i="29"/>
  <c r="F1023" i="29" s="1"/>
  <c r="E1023" i="29" s="1"/>
  <c r="AH1024" i="29"/>
  <c r="J1024" i="29" s="1"/>
  <c r="AK1024" i="29"/>
  <c r="S1024" i="29" s="1"/>
  <c r="BH1023" i="29"/>
  <c r="R1023" i="29" s="1"/>
  <c r="Q1023" i="29" s="1"/>
  <c r="BT1022" i="29"/>
  <c r="BF1023" i="29"/>
  <c r="L1023" i="29" s="1"/>
  <c r="K1023" i="29" s="1"/>
  <c r="BG1023" i="29"/>
  <c r="O1023" i="29" s="1"/>
  <c r="N1023" i="29" s="1"/>
  <c r="AF1024" i="29"/>
  <c r="D1024" i="29" s="1"/>
  <c r="AL1024" i="29"/>
  <c r="V1024" i="29" s="1"/>
  <c r="AI1024" i="29"/>
  <c r="M1024" i="29" s="1"/>
  <c r="BU1023" i="29"/>
  <c r="BK1023" i="29"/>
  <c r="AA1023" i="29" s="1"/>
  <c r="AN1025" i="29"/>
  <c r="AV1025" i="29"/>
  <c r="B1025" i="29"/>
  <c r="AD1025" i="29" s="1"/>
  <c r="AF1025" i="29" s="1"/>
  <c r="D1025" i="29" s="1"/>
  <c r="AP1025" i="29"/>
  <c r="AX1025" i="29"/>
  <c r="C1025" i="29"/>
  <c r="AE1025" i="29" s="1"/>
  <c r="AW1025" i="29"/>
  <c r="AY1025" i="29"/>
  <c r="AO1025" i="29"/>
  <c r="AZ1025" i="29"/>
  <c r="AQ1025" i="29"/>
  <c r="BA1025" i="29"/>
  <c r="AR1025" i="29"/>
  <c r="BB1025" i="29"/>
  <c r="AS1025" i="29"/>
  <c r="BC1025" i="29"/>
  <c r="AT1025" i="29"/>
  <c r="AC1026" i="29"/>
  <c r="AU1025" i="29"/>
  <c r="BR1022" i="29"/>
  <c r="BP1022" i="29"/>
  <c r="BN1022" i="29"/>
  <c r="AB1022" i="29" s="1"/>
  <c r="BS1023" i="29"/>
  <c r="BI1023" i="29"/>
  <c r="U1023" i="29" s="1"/>
  <c r="T1023" i="29" s="1"/>
  <c r="BO1023" i="29"/>
  <c r="BQ430" i="29"/>
  <c r="AI432" i="29"/>
  <c r="M432" i="29" s="1"/>
  <c r="Q431" i="29"/>
  <c r="BR431" i="29"/>
  <c r="Z431" i="29"/>
  <c r="BR430" i="29"/>
  <c r="BQ431" i="29"/>
  <c r="AL432" i="29"/>
  <c r="V432" i="29" s="1"/>
  <c r="AK432" i="29"/>
  <c r="S432" i="29" s="1"/>
  <c r="AM432" i="29"/>
  <c r="Y432" i="29" s="1"/>
  <c r="BK432" i="29" s="1"/>
  <c r="AA432" i="29" s="1"/>
  <c r="BU432" i="29" s="1"/>
  <c r="BL431" i="29"/>
  <c r="BT430" i="29"/>
  <c r="BN431" i="29"/>
  <c r="BJ431" i="29"/>
  <c r="X431" i="29" s="1"/>
  <c r="W431" i="29" s="1"/>
  <c r="BL430" i="29"/>
  <c r="BF431" i="29"/>
  <c r="L431" i="29" s="1"/>
  <c r="K431" i="29" s="1"/>
  <c r="BN430" i="29"/>
  <c r="BP430" i="29"/>
  <c r="AG432" i="29"/>
  <c r="G432" i="29" s="1"/>
  <c r="BF432" i="29"/>
  <c r="L432" i="29" s="1"/>
  <c r="K432" i="29" s="1"/>
  <c r="BE431" i="29"/>
  <c r="I431" i="29" s="1"/>
  <c r="H431" i="29" s="1"/>
  <c r="BS430" i="29"/>
  <c r="AF432" i="29"/>
  <c r="D432" i="29" s="1"/>
  <c r="AJ432" i="29"/>
  <c r="P432" i="29" s="1"/>
  <c r="AC434" i="29"/>
  <c r="AX433" i="29"/>
  <c r="AP433" i="29"/>
  <c r="AW433" i="29"/>
  <c r="AO433" i="29"/>
  <c r="AV433" i="29"/>
  <c r="AN433" i="29"/>
  <c r="BC433" i="29"/>
  <c r="AU433" i="29"/>
  <c r="BB433" i="29"/>
  <c r="AT433" i="29"/>
  <c r="C433" i="29"/>
  <c r="AE433" i="29" s="1"/>
  <c r="AZ433" i="29"/>
  <c r="AR433" i="29"/>
  <c r="BA433" i="29"/>
  <c r="AY433" i="29"/>
  <c r="AQ433" i="29"/>
  <c r="AS433" i="29"/>
  <c r="B433" i="29"/>
  <c r="AD433" i="29" s="1"/>
  <c r="AL433" i="29" s="1"/>
  <c r="BI431" i="29"/>
  <c r="U431" i="29" s="1"/>
  <c r="T431" i="29" s="1"/>
  <c r="BR1023" i="29" l="1"/>
  <c r="V433" i="29"/>
  <c r="BO1024" i="29"/>
  <c r="BN1023" i="29"/>
  <c r="BP1023" i="29"/>
  <c r="BD1025" i="29"/>
  <c r="F1025" i="29" s="1"/>
  <c r="E1025" i="29" s="1"/>
  <c r="BN1025" i="29"/>
  <c r="AJ1025" i="29"/>
  <c r="P1025" i="29" s="1"/>
  <c r="BG1024" i="29"/>
  <c r="O1024" i="29" s="1"/>
  <c r="N1024" i="29" s="1"/>
  <c r="AH1025" i="29"/>
  <c r="J1025" i="29" s="1"/>
  <c r="BJ1024" i="29"/>
  <c r="X1024" i="29" s="1"/>
  <c r="W1024" i="29" s="1"/>
  <c r="Z1024" i="29"/>
  <c r="BD1024" i="29"/>
  <c r="F1024" i="29" s="1"/>
  <c r="E1024" i="29" s="1"/>
  <c r="BI1024" i="29"/>
  <c r="U1024" i="29" s="1"/>
  <c r="T1024" i="29" s="1"/>
  <c r="BS1024" i="29"/>
  <c r="BF1024" i="29"/>
  <c r="L1024" i="29" s="1"/>
  <c r="K1024" i="29" s="1"/>
  <c r="BQ1023" i="29"/>
  <c r="BR1024" i="29"/>
  <c r="AI1025" i="29"/>
  <c r="M1025" i="29" s="1"/>
  <c r="AM1025" i="29"/>
  <c r="Y1025" i="29" s="1"/>
  <c r="AK1025" i="29"/>
  <c r="S1025" i="29" s="1"/>
  <c r="AO1026" i="29"/>
  <c r="AW1026" i="29"/>
  <c r="C1026" i="29"/>
  <c r="AE1026" i="29" s="1"/>
  <c r="AQ1026" i="29"/>
  <c r="AY1026" i="29"/>
  <c r="AP1026" i="29"/>
  <c r="BA1026" i="29"/>
  <c r="AR1026" i="29"/>
  <c r="BB1026" i="29"/>
  <c r="B1026" i="29"/>
  <c r="AD1026" i="29" s="1"/>
  <c r="AK1026" i="29" s="1"/>
  <c r="S1026" i="29" s="1"/>
  <c r="AS1026" i="29"/>
  <c r="BC1026" i="29"/>
  <c r="AT1026" i="29"/>
  <c r="AU1026" i="29"/>
  <c r="AV1026" i="29"/>
  <c r="AX1026" i="29"/>
  <c r="AN1026" i="29"/>
  <c r="AZ1026" i="29"/>
  <c r="AC1027" i="29"/>
  <c r="AG1025" i="29"/>
  <c r="G1025" i="29" s="1"/>
  <c r="AL1025" i="29"/>
  <c r="V1025" i="29" s="1"/>
  <c r="Z1023" i="29"/>
  <c r="BL1023" i="29"/>
  <c r="BT1023" i="29"/>
  <c r="AB1023" i="29" s="1"/>
  <c r="AB430" i="29"/>
  <c r="BO431" i="29"/>
  <c r="BP431" i="29"/>
  <c r="BP432" i="29"/>
  <c r="BT431" i="29"/>
  <c r="BD432" i="29"/>
  <c r="F432" i="29" s="1"/>
  <c r="E432" i="29" s="1"/>
  <c r="BI432" i="29"/>
  <c r="U432" i="29" s="1"/>
  <c r="T432" i="29" s="1"/>
  <c r="BS431" i="29"/>
  <c r="AF433" i="29"/>
  <c r="D433" i="29" s="1"/>
  <c r="BC434" i="29"/>
  <c r="AU434" i="29"/>
  <c r="BB434" i="29"/>
  <c r="AT434" i="29"/>
  <c r="C434" i="29"/>
  <c r="AE434" i="29" s="1"/>
  <c r="BA434" i="29"/>
  <c r="AS434" i="29"/>
  <c r="B434" i="29"/>
  <c r="AD434" i="29" s="1"/>
  <c r="AM434" i="29" s="1"/>
  <c r="Y434" i="29" s="1"/>
  <c r="AZ434" i="29"/>
  <c r="AR434" i="29"/>
  <c r="AY434" i="29"/>
  <c r="AQ434" i="29"/>
  <c r="AW434" i="29"/>
  <c r="AO434" i="29"/>
  <c r="AV434" i="29"/>
  <c r="AP434" i="29"/>
  <c r="AN434" i="29"/>
  <c r="AC435" i="29"/>
  <c r="AX434" i="29"/>
  <c r="BH432" i="29"/>
  <c r="R432" i="29" s="1"/>
  <c r="Q432" i="29" s="1"/>
  <c r="AG433" i="29"/>
  <c r="G433" i="29" s="1"/>
  <c r="BG432" i="29"/>
  <c r="O432" i="29" s="1"/>
  <c r="N432" i="29" s="1"/>
  <c r="AM433" i="29"/>
  <c r="Y433" i="29" s="1"/>
  <c r="BK433" i="29" s="1"/>
  <c r="AA433" i="29" s="1"/>
  <c r="BJ433" i="29"/>
  <c r="X433" i="29" s="1"/>
  <c r="W433" i="29" s="1"/>
  <c r="AK433" i="29"/>
  <c r="S433" i="29" s="1"/>
  <c r="AH433" i="29"/>
  <c r="J433" i="29" s="1"/>
  <c r="AJ433" i="29"/>
  <c r="P433" i="29" s="1"/>
  <c r="Z432" i="29"/>
  <c r="BE432" i="29"/>
  <c r="I432" i="29" s="1"/>
  <c r="H432" i="29" s="1"/>
  <c r="AI433" i="29"/>
  <c r="M433" i="29" s="1"/>
  <c r="BJ432" i="29"/>
  <c r="X432" i="29" s="1"/>
  <c r="W432" i="29" s="1"/>
  <c r="BL432" i="29" l="1"/>
  <c r="BQ432" i="29"/>
  <c r="AB431" i="29"/>
  <c r="AL1026" i="29"/>
  <c r="V1026" i="29" s="1"/>
  <c r="BJ1026" i="29" s="1"/>
  <c r="X1026" i="29" s="1"/>
  <c r="W1026" i="29" s="1"/>
  <c r="BI1026" i="29"/>
  <c r="U1026" i="29" s="1"/>
  <c r="T1026" i="29" s="1"/>
  <c r="AF1026" i="29"/>
  <c r="D1026" i="29" s="1"/>
  <c r="AJ1026" i="29"/>
  <c r="P1026" i="29" s="1"/>
  <c r="AG1026" i="29"/>
  <c r="G1026" i="29" s="1"/>
  <c r="BP1024" i="29"/>
  <c r="BT1024" i="29"/>
  <c r="BI1025" i="29"/>
  <c r="U1025" i="29" s="1"/>
  <c r="T1025" i="29" s="1"/>
  <c r="BF1025" i="29"/>
  <c r="L1025" i="29" s="1"/>
  <c r="K1025" i="29" s="1"/>
  <c r="BP1025" i="29"/>
  <c r="AM1026" i="29"/>
  <c r="Y1026" i="29" s="1"/>
  <c r="BU1025" i="29"/>
  <c r="BK1025" i="29"/>
  <c r="AA1025" i="29" s="1"/>
  <c r="BQ1024" i="29"/>
  <c r="AH1026" i="29"/>
  <c r="J1026" i="29" s="1"/>
  <c r="BG1025" i="29"/>
  <c r="O1025" i="29" s="1"/>
  <c r="N1025" i="29" s="1"/>
  <c r="AI1026" i="29"/>
  <c r="M1026" i="29" s="1"/>
  <c r="BN1024" i="29"/>
  <c r="AB1024" i="29" s="1"/>
  <c r="BH1025" i="29"/>
  <c r="R1025" i="29" s="1"/>
  <c r="Q1025" i="29" s="1"/>
  <c r="BJ1025" i="29"/>
  <c r="X1025" i="29" s="1"/>
  <c r="W1025" i="29" s="1"/>
  <c r="BE1025" i="29"/>
  <c r="I1025" i="29" s="1"/>
  <c r="H1025" i="29" s="1"/>
  <c r="B1027" i="29"/>
  <c r="AD1027" i="29" s="1"/>
  <c r="AG1027" i="29" s="1"/>
  <c r="G1027" i="29" s="1"/>
  <c r="C1027" i="29"/>
  <c r="AE1027" i="29" s="1"/>
  <c r="AT1027" i="29"/>
  <c r="BB1027" i="29"/>
  <c r="AU1027" i="29"/>
  <c r="BC1027" i="29"/>
  <c r="AN1027" i="29"/>
  <c r="AV1027" i="29"/>
  <c r="AO1027" i="29"/>
  <c r="AW1027" i="29"/>
  <c r="AP1027" i="29"/>
  <c r="AX1027" i="29"/>
  <c r="AI1027" i="29"/>
  <c r="M1027" i="29" s="1"/>
  <c r="AQ1027" i="29"/>
  <c r="AY1027" i="29"/>
  <c r="AR1027" i="29"/>
  <c r="AZ1027" i="29"/>
  <c r="AC1028" i="29"/>
  <c r="AS1027" i="29"/>
  <c r="BA1027" i="29"/>
  <c r="BL1024" i="29"/>
  <c r="AJ434" i="29"/>
  <c r="P434" i="29" s="1"/>
  <c r="BH434" i="29" s="1"/>
  <c r="R434" i="29" s="1"/>
  <c r="BO432" i="29"/>
  <c r="BK434" i="29"/>
  <c r="AA434" i="29" s="1"/>
  <c r="BU434" i="29"/>
  <c r="BD433" i="29"/>
  <c r="F433" i="29" s="1"/>
  <c r="E433" i="29" s="1"/>
  <c r="AF434" i="29"/>
  <c r="D434" i="29" s="1"/>
  <c r="AG434" i="29"/>
  <c r="G434" i="29" s="1"/>
  <c r="AL434" i="29"/>
  <c r="V434" i="29" s="1"/>
  <c r="BS432" i="29"/>
  <c r="BH433" i="29"/>
  <c r="R433" i="29" s="1"/>
  <c r="Q433" i="29" s="1"/>
  <c r="AH434" i="29"/>
  <c r="J434" i="29" s="1"/>
  <c r="BT432" i="29"/>
  <c r="BF433" i="29"/>
  <c r="L433" i="29" s="1"/>
  <c r="K433" i="29" s="1"/>
  <c r="BR432" i="29"/>
  <c r="AI434" i="29"/>
  <c r="M434" i="29" s="1"/>
  <c r="BN432" i="29"/>
  <c r="BE433" i="29"/>
  <c r="I433" i="29" s="1"/>
  <c r="H433" i="29" s="1"/>
  <c r="BI433" i="29"/>
  <c r="U433" i="29" s="1"/>
  <c r="T433" i="29" s="1"/>
  <c r="BU433" i="29"/>
  <c r="Z433" i="29"/>
  <c r="BG433" i="29"/>
  <c r="O433" i="29" s="1"/>
  <c r="N433" i="29" s="1"/>
  <c r="BT433" i="29"/>
  <c r="AK434" i="29"/>
  <c r="S434" i="29" s="1"/>
  <c r="AZ435" i="29"/>
  <c r="AR435" i="29"/>
  <c r="AY435" i="29"/>
  <c r="AQ435" i="29"/>
  <c r="AC436" i="29"/>
  <c r="AX435" i="29"/>
  <c r="AP435" i="29"/>
  <c r="AW435" i="29"/>
  <c r="AO435" i="29"/>
  <c r="AV435" i="29"/>
  <c r="AN435" i="29"/>
  <c r="BB435" i="29"/>
  <c r="AT435" i="29"/>
  <c r="C435" i="29"/>
  <c r="AE435" i="29" s="1"/>
  <c r="BC435" i="29"/>
  <c r="BA435" i="29"/>
  <c r="AU435" i="29"/>
  <c r="AS435" i="29"/>
  <c r="B435" i="29"/>
  <c r="AD435" i="29" s="1"/>
  <c r="AK435" i="29" s="1"/>
  <c r="BS1025" i="29" l="1"/>
  <c r="S435" i="29"/>
  <c r="BO433" i="29"/>
  <c r="BN433" i="29"/>
  <c r="BO1025" i="29"/>
  <c r="BE1027" i="29"/>
  <c r="I1027" i="29" s="1"/>
  <c r="H1027" i="29" s="1"/>
  <c r="BO1027" i="29"/>
  <c r="AL1027" i="29"/>
  <c r="V1027" i="29" s="1"/>
  <c r="BF1026" i="29"/>
  <c r="L1026" i="29" s="1"/>
  <c r="K1026" i="29" s="1"/>
  <c r="BT1025" i="29"/>
  <c r="BR1025" i="29"/>
  <c r="BL1025" i="29"/>
  <c r="Z1025" i="29"/>
  <c r="AF1027" i="29"/>
  <c r="D1027" i="29" s="1"/>
  <c r="AU1028" i="29"/>
  <c r="BC1028" i="29"/>
  <c r="AN1028" i="29"/>
  <c r="AV1028" i="29"/>
  <c r="AO1028" i="29"/>
  <c r="AW1028" i="29"/>
  <c r="B1028" i="29"/>
  <c r="AD1028" i="29" s="1"/>
  <c r="AG1028" i="29" s="1"/>
  <c r="G1028" i="29" s="1"/>
  <c r="AH1028" i="29"/>
  <c r="J1028" i="29" s="1"/>
  <c r="AP1028" i="29"/>
  <c r="AX1028" i="29"/>
  <c r="C1028" i="29"/>
  <c r="AE1028" i="29" s="1"/>
  <c r="AQ1028" i="29"/>
  <c r="AY1028" i="29"/>
  <c r="AR1028" i="29"/>
  <c r="AZ1028" i="29"/>
  <c r="AC1029" i="29"/>
  <c r="AK1028" i="29"/>
  <c r="S1028" i="29" s="1"/>
  <c r="AS1028" i="29"/>
  <c r="BA1028" i="29"/>
  <c r="AT1028" i="29"/>
  <c r="BB1028" i="29"/>
  <c r="BE1026" i="29"/>
  <c r="I1026" i="29" s="1"/>
  <c r="H1026" i="29" s="1"/>
  <c r="BK1026" i="29"/>
  <c r="AA1026" i="29" s="1"/>
  <c r="BU1026" i="29" s="1"/>
  <c r="BH1026" i="29"/>
  <c r="R1026" i="29" s="1"/>
  <c r="Q1026" i="29" s="1"/>
  <c r="BG1026" i="29"/>
  <c r="O1026" i="29" s="1"/>
  <c r="N1026" i="29" s="1"/>
  <c r="BN1026" i="29"/>
  <c r="BD1026" i="29"/>
  <c r="F1026" i="29" s="1"/>
  <c r="E1026" i="29" s="1"/>
  <c r="AH1027" i="29"/>
  <c r="J1027" i="29" s="1"/>
  <c r="AJ1027" i="29"/>
  <c r="P1027" i="29" s="1"/>
  <c r="BT1026" i="29"/>
  <c r="BG1027" i="29"/>
  <c r="O1027" i="29" s="1"/>
  <c r="N1027" i="29" s="1"/>
  <c r="BQ1027" i="29"/>
  <c r="AK1027" i="29"/>
  <c r="S1027" i="29" s="1"/>
  <c r="AM1027" i="29"/>
  <c r="Y1027" i="29" s="1"/>
  <c r="BQ1025" i="29"/>
  <c r="BS1026" i="29"/>
  <c r="BS433" i="29"/>
  <c r="BQ433" i="29"/>
  <c r="Q434" i="29"/>
  <c r="BR434" i="29"/>
  <c r="AL435" i="29"/>
  <c r="V435" i="29" s="1"/>
  <c r="AG435" i="29"/>
  <c r="G435" i="29" s="1"/>
  <c r="BE435" i="29" s="1"/>
  <c r="I435" i="29" s="1"/>
  <c r="H435" i="29" s="1"/>
  <c r="AM435" i="29"/>
  <c r="Y435" i="29" s="1"/>
  <c r="BK435" i="29" s="1"/>
  <c r="AA435" i="29" s="1"/>
  <c r="Z435" i="29" s="1"/>
  <c r="BL433" i="29"/>
  <c r="BJ434" i="29"/>
  <c r="X434" i="29" s="1"/>
  <c r="W434" i="29" s="1"/>
  <c r="BI434" i="29"/>
  <c r="U434" i="29" s="1"/>
  <c r="T434" i="29" s="1"/>
  <c r="BP433" i="29"/>
  <c r="BE434" i="29"/>
  <c r="I434" i="29" s="1"/>
  <c r="H434" i="29" s="1"/>
  <c r="BJ435" i="29"/>
  <c r="X435" i="29" s="1"/>
  <c r="W435" i="29" s="1"/>
  <c r="BD434" i="29"/>
  <c r="F434" i="29" s="1"/>
  <c r="E434" i="29" s="1"/>
  <c r="BG434" i="29"/>
  <c r="O434" i="29" s="1"/>
  <c r="N434" i="29" s="1"/>
  <c r="AV436" i="29"/>
  <c r="AN436" i="29"/>
  <c r="BC436" i="29"/>
  <c r="AU436" i="29"/>
  <c r="BB436" i="29"/>
  <c r="AT436" i="29"/>
  <c r="BA436" i="29"/>
  <c r="AS436" i="29"/>
  <c r="C436" i="29"/>
  <c r="AE436" i="29" s="1"/>
  <c r="AZ436" i="29"/>
  <c r="AR436" i="29"/>
  <c r="B436" i="29"/>
  <c r="AD436" i="29" s="1"/>
  <c r="AM436" i="29" s="1"/>
  <c r="AC437" i="29"/>
  <c r="AX436" i="29"/>
  <c r="AP436" i="29"/>
  <c r="AO436" i="29"/>
  <c r="AW436" i="29"/>
  <c r="AQ436" i="29"/>
  <c r="AY436" i="29"/>
  <c r="BF434" i="29"/>
  <c r="L434" i="29" s="1"/>
  <c r="K434" i="29" s="1"/>
  <c r="AF435" i="29"/>
  <c r="D435" i="29" s="1"/>
  <c r="AI435" i="29"/>
  <c r="M435" i="29" s="1"/>
  <c r="AJ435" i="29"/>
  <c r="P435" i="29" s="1"/>
  <c r="AH435" i="29"/>
  <c r="J435" i="29" s="1"/>
  <c r="BR433" i="29"/>
  <c r="AB433" i="29" s="1"/>
  <c r="BI435" i="29"/>
  <c r="U435" i="29" s="1"/>
  <c r="T435" i="29" s="1"/>
  <c r="BS435" i="29"/>
  <c r="AB432" i="29"/>
  <c r="Z434" i="29"/>
  <c r="BL434" i="29"/>
  <c r="BQ434" i="29" l="1"/>
  <c r="AL1028" i="29"/>
  <c r="V1028" i="29" s="1"/>
  <c r="BJ1028" i="29" s="1"/>
  <c r="X1028" i="29" s="1"/>
  <c r="W1028" i="29" s="1"/>
  <c r="Y436" i="29"/>
  <c r="BK436" i="29" s="1"/>
  <c r="AA436" i="29" s="1"/>
  <c r="BO434" i="29"/>
  <c r="BQ1026" i="29"/>
  <c r="AB1025" i="29"/>
  <c r="AJ1028" i="29"/>
  <c r="P1028" i="29" s="1"/>
  <c r="BH1028" i="29" s="1"/>
  <c r="R1028" i="29" s="1"/>
  <c r="Q1028" i="29" s="1"/>
  <c r="BE1028" i="29"/>
  <c r="I1028" i="29" s="1"/>
  <c r="H1028" i="29" s="1"/>
  <c r="BO1026" i="29"/>
  <c r="AN1029" i="29"/>
  <c r="AV1029" i="29"/>
  <c r="AO1029" i="29"/>
  <c r="AW1029" i="29"/>
  <c r="B1029" i="29"/>
  <c r="AD1029" i="29" s="1"/>
  <c r="AL1029" i="29" s="1"/>
  <c r="V1029" i="29" s="1"/>
  <c r="AP1029" i="29"/>
  <c r="AX1029" i="29"/>
  <c r="C1029" i="29"/>
  <c r="AE1029" i="29" s="1"/>
  <c r="AQ1029" i="29"/>
  <c r="AY1029" i="29"/>
  <c r="AR1029" i="29"/>
  <c r="AZ1029" i="29"/>
  <c r="AC1030" i="29"/>
  <c r="AS1029" i="29"/>
  <c r="BA1029" i="29"/>
  <c r="AT1029" i="29"/>
  <c r="BB1029" i="29"/>
  <c r="AU1029" i="29"/>
  <c r="BC1029" i="29"/>
  <c r="AF1028" i="29"/>
  <c r="D1028" i="29" s="1"/>
  <c r="BI1027" i="29"/>
  <c r="U1027" i="29" s="1"/>
  <c r="T1027" i="29" s="1"/>
  <c r="BF1028" i="29"/>
  <c r="L1028" i="29" s="1"/>
  <c r="K1028" i="29" s="1"/>
  <c r="BK1027" i="29"/>
  <c r="AA1027" i="29" s="1"/>
  <c r="BU1027" i="29"/>
  <c r="BP1026" i="29"/>
  <c r="AM1028" i="29"/>
  <c r="Y1028" i="29" s="1"/>
  <c r="BJ1027" i="29"/>
  <c r="X1027" i="29" s="1"/>
  <c r="W1027" i="29" s="1"/>
  <c r="BR1026" i="29"/>
  <c r="BD1027" i="29"/>
  <c r="F1027" i="29" s="1"/>
  <c r="E1027" i="29" s="1"/>
  <c r="BH1027" i="29"/>
  <c r="R1027" i="29" s="1"/>
  <c r="Q1027" i="29" s="1"/>
  <c r="AI1028" i="29"/>
  <c r="M1028" i="29" s="1"/>
  <c r="BF1027" i="29"/>
  <c r="L1027" i="29" s="1"/>
  <c r="K1027" i="29" s="1"/>
  <c r="BL1026" i="29"/>
  <c r="Z1026" i="29"/>
  <c r="BI1028" i="29"/>
  <c r="U1028" i="29" s="1"/>
  <c r="T1028" i="29" s="1"/>
  <c r="BS434" i="29"/>
  <c r="BO435" i="29"/>
  <c r="BP434" i="29"/>
  <c r="BT434" i="29"/>
  <c r="AH436" i="29"/>
  <c r="J436" i="29" s="1"/>
  <c r="BF436" i="29" s="1"/>
  <c r="L436" i="29" s="1"/>
  <c r="K436" i="29" s="1"/>
  <c r="BU435" i="29"/>
  <c r="AJ436" i="29"/>
  <c r="P436" i="29" s="1"/>
  <c r="BD435" i="29"/>
  <c r="AI436" i="29"/>
  <c r="M436" i="29" s="1"/>
  <c r="AL436" i="29"/>
  <c r="V436" i="29" s="1"/>
  <c r="BA437" i="29"/>
  <c r="AS437" i="29"/>
  <c r="B437" i="29"/>
  <c r="AD437" i="29" s="1"/>
  <c r="AM437" i="29" s="1"/>
  <c r="AZ437" i="29"/>
  <c r="AR437" i="29"/>
  <c r="AY437" i="29"/>
  <c r="AQ437" i="29"/>
  <c r="AC438" i="29"/>
  <c r="AX437" i="29"/>
  <c r="AP437" i="29"/>
  <c r="AW437" i="29"/>
  <c r="AO437" i="29"/>
  <c r="BC437" i="29"/>
  <c r="AU437" i="29"/>
  <c r="BB437" i="29"/>
  <c r="AV437" i="29"/>
  <c r="AT437" i="29"/>
  <c r="AN437" i="29"/>
  <c r="C437" i="29"/>
  <c r="AE437" i="29" s="1"/>
  <c r="BN434" i="29"/>
  <c r="BU436" i="29"/>
  <c r="Z436" i="29"/>
  <c r="AF436" i="29"/>
  <c r="D436" i="29" s="1"/>
  <c r="BF435" i="29"/>
  <c r="L435" i="29" s="1"/>
  <c r="K435" i="29" s="1"/>
  <c r="BH435" i="29"/>
  <c r="R435" i="29" s="1"/>
  <c r="Q435" i="29" s="1"/>
  <c r="AG436" i="29"/>
  <c r="G436" i="29" s="1"/>
  <c r="BG435" i="29"/>
  <c r="O435" i="29" s="1"/>
  <c r="N435" i="29" s="1"/>
  <c r="AK436" i="29"/>
  <c r="S436" i="29" s="1"/>
  <c r="BT435" i="29"/>
  <c r="BS1028" i="29" l="1"/>
  <c r="AB1026" i="29"/>
  <c r="BO1028" i="29"/>
  <c r="AK1029" i="29"/>
  <c r="S1029" i="29" s="1"/>
  <c r="AM1029" i="29"/>
  <c r="Y1029" i="29" s="1"/>
  <c r="AB434" i="29"/>
  <c r="BT1027" i="29"/>
  <c r="BP1028" i="29"/>
  <c r="AG1029" i="29"/>
  <c r="G1029" i="29" s="1"/>
  <c r="BE1029" i="29" s="1"/>
  <c r="I1029" i="29" s="1"/>
  <c r="H1029" i="29" s="1"/>
  <c r="BP1027" i="29"/>
  <c r="AI1029" i="29"/>
  <c r="M1029" i="29" s="1"/>
  <c r="BG1029" i="29" s="1"/>
  <c r="O1029" i="29" s="1"/>
  <c r="N1029" i="29" s="1"/>
  <c r="BJ1029" i="29"/>
  <c r="X1029" i="29" s="1"/>
  <c r="W1029" i="29" s="1"/>
  <c r="BR1028" i="29"/>
  <c r="BD1028" i="29"/>
  <c r="F1028" i="29" s="1"/>
  <c r="E1028" i="29" s="1"/>
  <c r="BL1027" i="29"/>
  <c r="Z1027" i="29"/>
  <c r="AO1030" i="29"/>
  <c r="AW1030" i="29"/>
  <c r="B1030" i="29"/>
  <c r="AD1030" i="29" s="1"/>
  <c r="AM1030" i="29" s="1"/>
  <c r="Y1030" i="29" s="1"/>
  <c r="AP1030" i="29"/>
  <c r="AX1030" i="29"/>
  <c r="C1030" i="29"/>
  <c r="AE1030" i="29" s="1"/>
  <c r="AQ1030" i="29"/>
  <c r="AY1030" i="29"/>
  <c r="AR1030" i="29"/>
  <c r="AZ1030" i="29"/>
  <c r="AC1031" i="29"/>
  <c r="AS1030" i="29"/>
  <c r="BA1030" i="29"/>
  <c r="AT1030" i="29"/>
  <c r="BB1030" i="29"/>
  <c r="AU1030" i="29"/>
  <c r="BC1030" i="29"/>
  <c r="AN1030" i="29"/>
  <c r="AV1030" i="29"/>
  <c r="BU1029" i="29"/>
  <c r="BK1029" i="29"/>
  <c r="AA1029" i="29" s="1"/>
  <c r="AF1029" i="29"/>
  <c r="D1029" i="29" s="1"/>
  <c r="BK1028" i="29"/>
  <c r="AA1028" i="29" s="1"/>
  <c r="BU1028" i="29" s="1"/>
  <c r="BR1027" i="29"/>
  <c r="AH1029" i="29"/>
  <c r="J1029" i="29" s="1"/>
  <c r="BG1028" i="29"/>
  <c r="O1028" i="29" s="1"/>
  <c r="N1028" i="29" s="1"/>
  <c r="BT1028" i="29"/>
  <c r="BI1029" i="29"/>
  <c r="U1029" i="29" s="1"/>
  <c r="T1029" i="29" s="1"/>
  <c r="AJ1029" i="29"/>
  <c r="P1029" i="29" s="1"/>
  <c r="BN1027" i="29"/>
  <c r="BS1027" i="29"/>
  <c r="BQ435" i="29"/>
  <c r="BP435" i="29"/>
  <c r="BP436" i="29"/>
  <c r="Y437" i="29"/>
  <c r="BK437" i="29" s="1"/>
  <c r="AA437" i="29" s="1"/>
  <c r="AJ437" i="29"/>
  <c r="P437" i="29" s="1"/>
  <c r="AW438" i="29"/>
  <c r="AO438" i="29"/>
  <c r="AV438" i="29"/>
  <c r="AN438" i="29"/>
  <c r="BC438" i="29"/>
  <c r="AU438" i="29"/>
  <c r="BB438" i="29"/>
  <c r="AT438" i="29"/>
  <c r="BA438" i="29"/>
  <c r="AS438" i="29"/>
  <c r="C438" i="29"/>
  <c r="AE438" i="29" s="1"/>
  <c r="AY438" i="29"/>
  <c r="AQ438" i="29"/>
  <c r="AC439" i="29"/>
  <c r="AZ438" i="29"/>
  <c r="AX438" i="29"/>
  <c r="AP438" i="29"/>
  <c r="B438" i="29"/>
  <c r="AD438" i="29" s="1"/>
  <c r="AH438" i="29" s="1"/>
  <c r="J438" i="29" s="1"/>
  <c r="AR438" i="29"/>
  <c r="BJ436" i="29"/>
  <c r="X436" i="29" s="1"/>
  <c r="W436" i="29" s="1"/>
  <c r="BD436" i="29"/>
  <c r="BG436" i="29"/>
  <c r="O436" i="29" s="1"/>
  <c r="N436" i="29" s="1"/>
  <c r="BI436" i="29"/>
  <c r="U436" i="29" s="1"/>
  <c r="T436" i="29" s="1"/>
  <c r="AI437" i="29"/>
  <c r="M437" i="29" s="1"/>
  <c r="BE436" i="29"/>
  <c r="I436" i="29" s="1"/>
  <c r="H436" i="29" s="1"/>
  <c r="AH437" i="29"/>
  <c r="J437" i="29" s="1"/>
  <c r="AG437" i="29"/>
  <c r="G437" i="29" s="1"/>
  <c r="AL437" i="29"/>
  <c r="V437" i="29" s="1"/>
  <c r="BR435" i="29"/>
  <c r="AF437" i="29"/>
  <c r="D437" i="29" s="1"/>
  <c r="F435" i="29"/>
  <c r="BL435" i="29"/>
  <c r="BU437" i="29"/>
  <c r="Z437" i="29"/>
  <c r="AK437" i="29"/>
  <c r="S437" i="29" s="1"/>
  <c r="BH436" i="29"/>
  <c r="R436" i="29" s="1"/>
  <c r="Q436" i="29" s="1"/>
  <c r="BT436" i="29" l="1"/>
  <c r="BQ1029" i="29"/>
  <c r="BQ1028" i="29"/>
  <c r="BK1030" i="29"/>
  <c r="AA1030" i="29" s="1"/>
  <c r="BU1030" i="29"/>
  <c r="Z1029" i="29"/>
  <c r="AH1030" i="29"/>
  <c r="J1030" i="29" s="1"/>
  <c r="AL1030" i="29"/>
  <c r="V1030" i="29" s="1"/>
  <c r="AJ1030" i="29"/>
  <c r="P1030" i="29" s="1"/>
  <c r="BF1029" i="29"/>
  <c r="L1029" i="29" s="1"/>
  <c r="K1029" i="29" s="1"/>
  <c r="BN1028" i="29"/>
  <c r="AB1028" i="29" s="1"/>
  <c r="AB1027" i="29"/>
  <c r="AF1030" i="29"/>
  <c r="D1030" i="29" s="1"/>
  <c r="AI1030" i="29"/>
  <c r="M1030" i="29" s="1"/>
  <c r="AG1030" i="29"/>
  <c r="G1030" i="29" s="1"/>
  <c r="BH1029" i="29"/>
  <c r="R1029" i="29" s="1"/>
  <c r="Q1029" i="29" s="1"/>
  <c r="AK1030" i="29"/>
  <c r="S1030" i="29" s="1"/>
  <c r="BS1029" i="29"/>
  <c r="BL1028" i="29"/>
  <c r="Z1028" i="29"/>
  <c r="B1031" i="29"/>
  <c r="AD1031" i="29" s="1"/>
  <c r="AK1031" i="29" s="1"/>
  <c r="S1031" i="29" s="1"/>
  <c r="AP1031" i="29"/>
  <c r="AX1031" i="29"/>
  <c r="C1031" i="29"/>
  <c r="AE1031" i="29" s="1"/>
  <c r="AQ1031" i="29"/>
  <c r="AY1031" i="29"/>
  <c r="AR1031" i="29"/>
  <c r="AZ1031" i="29"/>
  <c r="AC1032" i="29"/>
  <c r="AS1031" i="29"/>
  <c r="BA1031" i="29"/>
  <c r="AT1031" i="29"/>
  <c r="BB1031" i="29"/>
  <c r="AU1031" i="29"/>
  <c r="BC1031" i="29"/>
  <c r="AN1031" i="29"/>
  <c r="AV1031" i="29"/>
  <c r="AO1031" i="29"/>
  <c r="AW1031" i="29"/>
  <c r="BT1029" i="29"/>
  <c r="BD1029" i="29"/>
  <c r="F1029" i="29" s="1"/>
  <c r="E1029" i="29" s="1"/>
  <c r="BO1029" i="29"/>
  <c r="BR436" i="29"/>
  <c r="AJ438" i="29"/>
  <c r="P438" i="29" s="1"/>
  <c r="BH438" i="29" s="1"/>
  <c r="R438" i="29" s="1"/>
  <c r="Q438" i="29" s="1"/>
  <c r="BS436" i="29"/>
  <c r="AK438" i="29"/>
  <c r="S438" i="29" s="1"/>
  <c r="BI438" i="29" s="1"/>
  <c r="U438" i="29" s="1"/>
  <c r="T438" i="29" s="1"/>
  <c r="BO436" i="29"/>
  <c r="AG438" i="29"/>
  <c r="G438" i="29" s="1"/>
  <c r="BE438" i="29" s="1"/>
  <c r="I438" i="29" s="1"/>
  <c r="H438" i="29" s="1"/>
  <c r="BF438" i="29"/>
  <c r="L438" i="29" s="1"/>
  <c r="K438" i="29" s="1"/>
  <c r="F436" i="29"/>
  <c r="BL436" i="29"/>
  <c r="AF438" i="29"/>
  <c r="D438" i="29" s="1"/>
  <c r="BB439" i="29"/>
  <c r="AT439" i="29"/>
  <c r="C439" i="29"/>
  <c r="AE439" i="29" s="1"/>
  <c r="BA439" i="29"/>
  <c r="AS439" i="29"/>
  <c r="B439" i="29"/>
  <c r="AD439" i="29" s="1"/>
  <c r="AJ439" i="29" s="1"/>
  <c r="AZ439" i="29"/>
  <c r="AR439" i="29"/>
  <c r="AY439" i="29"/>
  <c r="AQ439" i="29"/>
  <c r="AC440" i="29"/>
  <c r="AX439" i="29"/>
  <c r="AP439" i="29"/>
  <c r="AV439" i="29"/>
  <c r="AN439" i="29"/>
  <c r="AU439" i="29"/>
  <c r="AO439" i="29"/>
  <c r="BC439" i="29"/>
  <c r="AW439" i="29"/>
  <c r="AI438" i="29"/>
  <c r="M438" i="29" s="1"/>
  <c r="BF437" i="29"/>
  <c r="L437" i="29" s="1"/>
  <c r="K437" i="29" s="1"/>
  <c r="E435" i="29"/>
  <c r="BN435" i="29"/>
  <c r="AB435" i="29" s="1"/>
  <c r="BG437" i="29"/>
  <c r="O437" i="29" s="1"/>
  <c r="N437" i="29" s="1"/>
  <c r="AL438" i="29"/>
  <c r="V438" i="29" s="1"/>
  <c r="BD437" i="29"/>
  <c r="BI437" i="29"/>
  <c r="U437" i="29" s="1"/>
  <c r="T437" i="29" s="1"/>
  <c r="BJ437" i="29"/>
  <c r="X437" i="29" s="1"/>
  <c r="W437" i="29" s="1"/>
  <c r="BQ436" i="29"/>
  <c r="AM438" i="29"/>
  <c r="Y438" i="29" s="1"/>
  <c r="BE437" i="29"/>
  <c r="I437" i="29" s="1"/>
  <c r="H437" i="29" s="1"/>
  <c r="BH437" i="29"/>
  <c r="R437" i="29" s="1"/>
  <c r="Q437" i="29" s="1"/>
  <c r="AG1031" i="29" l="1"/>
  <c r="G1031" i="29" s="1"/>
  <c r="AH1031" i="29"/>
  <c r="J1031" i="29" s="1"/>
  <c r="BF1031" i="29" s="1"/>
  <c r="L1031" i="29" s="1"/>
  <c r="K1031" i="29" s="1"/>
  <c r="AM1031" i="29"/>
  <c r="Y1031" i="29" s="1"/>
  <c r="BK1031" i="29" s="1"/>
  <c r="AA1031" i="29" s="1"/>
  <c r="BU1031" i="29" s="1"/>
  <c r="AI439" i="29"/>
  <c r="M439" i="29" s="1"/>
  <c r="BI1031" i="29"/>
  <c r="U1031" i="29" s="1"/>
  <c r="T1031" i="29" s="1"/>
  <c r="C1032" i="29"/>
  <c r="AE1032" i="29" s="1"/>
  <c r="AQ1032" i="29"/>
  <c r="AY1032" i="29"/>
  <c r="AR1032" i="29"/>
  <c r="AZ1032" i="29"/>
  <c r="AC1033" i="29"/>
  <c r="AS1032" i="29"/>
  <c r="BA1032" i="29"/>
  <c r="AT1032" i="29"/>
  <c r="BB1032" i="29"/>
  <c r="AU1032" i="29"/>
  <c r="BC1032" i="29"/>
  <c r="AN1032" i="29"/>
  <c r="AV1032" i="29"/>
  <c r="AO1032" i="29"/>
  <c r="AW1032" i="29"/>
  <c r="B1032" i="29"/>
  <c r="AD1032" i="29" s="1"/>
  <c r="AM1032" i="29" s="1"/>
  <c r="Y1032" i="29" s="1"/>
  <c r="AP1032" i="29"/>
  <c r="AX1032" i="29"/>
  <c r="BR1029" i="29"/>
  <c r="BH1030" i="29"/>
  <c r="R1030" i="29" s="1"/>
  <c r="Q1030" i="29" s="1"/>
  <c r="BE1030" i="29"/>
  <c r="I1030" i="29" s="1"/>
  <c r="H1030" i="29" s="1"/>
  <c r="BJ1030" i="29"/>
  <c r="X1030" i="29" s="1"/>
  <c r="W1030" i="29" s="1"/>
  <c r="BG1030" i="29"/>
  <c r="O1030" i="29" s="1"/>
  <c r="N1030" i="29" s="1"/>
  <c r="BF1030" i="29"/>
  <c r="L1030" i="29" s="1"/>
  <c r="K1030" i="29" s="1"/>
  <c r="AL1031" i="29"/>
  <c r="V1031" i="29" s="1"/>
  <c r="BD1030" i="29"/>
  <c r="F1030" i="29" s="1"/>
  <c r="E1030" i="29" s="1"/>
  <c r="BO1031" i="29"/>
  <c r="BE1031" i="29"/>
  <c r="I1031" i="29" s="1"/>
  <c r="H1031" i="29" s="1"/>
  <c r="BL1029" i="29"/>
  <c r="AJ1031" i="29"/>
  <c r="P1031" i="29" s="1"/>
  <c r="BN1029" i="29"/>
  <c r="AF1031" i="29"/>
  <c r="D1031" i="29" s="1"/>
  <c r="AI1031" i="29"/>
  <c r="M1031" i="29" s="1"/>
  <c r="BI1030" i="29"/>
  <c r="U1030" i="29" s="1"/>
  <c r="T1030" i="29" s="1"/>
  <c r="BP1029" i="29"/>
  <c r="Z1030" i="29"/>
  <c r="AG439" i="29"/>
  <c r="G439" i="29" s="1"/>
  <c r="BE439" i="29" s="1"/>
  <c r="I439" i="29" s="1"/>
  <c r="H439" i="29" s="1"/>
  <c r="AL439" i="29"/>
  <c r="V439" i="29" s="1"/>
  <c r="BJ439" i="29" s="1"/>
  <c r="X439" i="29" s="1"/>
  <c r="W439" i="29" s="1"/>
  <c r="BR437" i="29"/>
  <c r="AK439" i="29"/>
  <c r="S439" i="29" s="1"/>
  <c r="BI439" i="29" s="1"/>
  <c r="U439" i="29" s="1"/>
  <c r="T439" i="29" s="1"/>
  <c r="BS437" i="29"/>
  <c r="BP437" i="29"/>
  <c r="BO437" i="29"/>
  <c r="BS438" i="29"/>
  <c r="BO438" i="29"/>
  <c r="BP438" i="29"/>
  <c r="BT437" i="29"/>
  <c r="AH439" i="29"/>
  <c r="J439" i="29" s="1"/>
  <c r="P439" i="29"/>
  <c r="BH439" i="29" s="1"/>
  <c r="R439" i="29" s="1"/>
  <c r="Q439" i="29" s="1"/>
  <c r="AM439" i="29"/>
  <c r="Y439" i="29" s="1"/>
  <c r="BK439" i="29" s="1"/>
  <c r="AA439" i="29" s="1"/>
  <c r="BU439" i="29" s="1"/>
  <c r="BG439" i="29"/>
  <c r="O439" i="29" s="1"/>
  <c r="N439" i="29" s="1"/>
  <c r="BD438" i="29"/>
  <c r="F438" i="29" s="1"/>
  <c r="E438" i="29" s="1"/>
  <c r="BR438" i="29"/>
  <c r="E436" i="29"/>
  <c r="BN436" i="29"/>
  <c r="AB436" i="29" s="1"/>
  <c r="BK438" i="29"/>
  <c r="AA438" i="29" s="1"/>
  <c r="BU438" i="29" s="1"/>
  <c r="F437" i="29"/>
  <c r="BL437" i="29"/>
  <c r="BG438" i="29"/>
  <c r="O438" i="29" s="1"/>
  <c r="N438" i="29" s="1"/>
  <c r="AF439" i="29"/>
  <c r="D439" i="29" s="1"/>
  <c r="BJ438" i="29"/>
  <c r="X438" i="29" s="1"/>
  <c r="W438" i="29" s="1"/>
  <c r="AY440" i="29"/>
  <c r="AQ440" i="29"/>
  <c r="AC441" i="29"/>
  <c r="AX440" i="29"/>
  <c r="AP440" i="29"/>
  <c r="AW440" i="29"/>
  <c r="AO440" i="29"/>
  <c r="AV440" i="29"/>
  <c r="AN440" i="29"/>
  <c r="BC440" i="29"/>
  <c r="AU440" i="29"/>
  <c r="BA440" i="29"/>
  <c r="AS440" i="29"/>
  <c r="B440" i="29"/>
  <c r="AD440" i="29" s="1"/>
  <c r="AM440" i="29" s="1"/>
  <c r="BB440" i="29"/>
  <c r="AZ440" i="29"/>
  <c r="AT440" i="29"/>
  <c r="AR440" i="29"/>
  <c r="C440" i="29"/>
  <c r="AE440" i="29" s="1"/>
  <c r="BQ437" i="29"/>
  <c r="AH1032" i="29" l="1"/>
  <c r="J1032" i="29" s="1"/>
  <c r="BF1032" i="29" s="1"/>
  <c r="L1032" i="29" s="1"/>
  <c r="K1032" i="29" s="1"/>
  <c r="BR1030" i="29"/>
  <c r="BS1031" i="29"/>
  <c r="AB1029" i="29"/>
  <c r="BQ1030" i="29"/>
  <c r="AG1032" i="29"/>
  <c r="G1032" i="29" s="1"/>
  <c r="BE1032" i="29" s="1"/>
  <c r="I1032" i="29" s="1"/>
  <c r="H1032" i="29" s="1"/>
  <c r="BO1030" i="29"/>
  <c r="BK1032" i="29"/>
  <c r="AA1032" i="29" s="1"/>
  <c r="BU1032" i="29" s="1"/>
  <c r="BS1030" i="29"/>
  <c r="BT1030" i="29"/>
  <c r="Z1031" i="29"/>
  <c r="AJ1032" i="29"/>
  <c r="P1032" i="29" s="1"/>
  <c r="BG1031" i="29"/>
  <c r="O1031" i="29" s="1"/>
  <c r="N1031" i="29" s="1"/>
  <c r="BN1030" i="29"/>
  <c r="AL1032" i="29"/>
  <c r="V1032" i="29" s="1"/>
  <c r="BD1031" i="29"/>
  <c r="F1031" i="29" s="1"/>
  <c r="E1031" i="29" s="1"/>
  <c r="BN1031" i="29"/>
  <c r="BJ1031" i="29"/>
  <c r="X1031" i="29" s="1"/>
  <c r="W1031" i="29" s="1"/>
  <c r="BP1030" i="29"/>
  <c r="BP1031" i="29"/>
  <c r="AF1032" i="29"/>
  <c r="D1032" i="29" s="1"/>
  <c r="AI1032" i="29"/>
  <c r="M1032" i="29" s="1"/>
  <c r="BL1030" i="29"/>
  <c r="AK1032" i="29"/>
  <c r="S1032" i="29" s="1"/>
  <c r="AR1033" i="29"/>
  <c r="AZ1033" i="29"/>
  <c r="AC1034" i="29"/>
  <c r="AS1033" i="29"/>
  <c r="BA1033" i="29"/>
  <c r="AT1033" i="29"/>
  <c r="BB1033" i="29"/>
  <c r="AU1033" i="29"/>
  <c r="BC1033" i="29"/>
  <c r="AN1033" i="29"/>
  <c r="AV1033" i="29"/>
  <c r="AO1033" i="29"/>
  <c r="AW1033" i="29"/>
  <c r="B1033" i="29"/>
  <c r="AD1033" i="29" s="1"/>
  <c r="AL1033" i="29" s="1"/>
  <c r="V1033" i="29" s="1"/>
  <c r="AP1033" i="29"/>
  <c r="AX1033" i="29"/>
  <c r="C1033" i="29"/>
  <c r="AE1033" i="29" s="1"/>
  <c r="AQ1033" i="29"/>
  <c r="AY1033" i="29"/>
  <c r="BH1031" i="29"/>
  <c r="R1031" i="29" s="1"/>
  <c r="Q1031" i="29" s="1"/>
  <c r="BQ438" i="29"/>
  <c r="BN438" i="29"/>
  <c r="BT438" i="29"/>
  <c r="BF439" i="29"/>
  <c r="L439" i="29" s="1"/>
  <c r="K439" i="29" s="1"/>
  <c r="BS439" i="29"/>
  <c r="BR439" i="29"/>
  <c r="Y440" i="29"/>
  <c r="BK440" i="29" s="1"/>
  <c r="AA440" i="29" s="1"/>
  <c r="Z440" i="29" s="1"/>
  <c r="BQ439" i="29"/>
  <c r="AI440" i="29"/>
  <c r="M440" i="29" s="1"/>
  <c r="BD439" i="29"/>
  <c r="F439" i="29" s="1"/>
  <c r="E439" i="29" s="1"/>
  <c r="Z438" i="29"/>
  <c r="BL438" i="29"/>
  <c r="AV441" i="29"/>
  <c r="AN441" i="29"/>
  <c r="BC441" i="29"/>
  <c r="AU441" i="29"/>
  <c r="BB441" i="29"/>
  <c r="AT441" i="29"/>
  <c r="C441" i="29"/>
  <c r="AE441" i="29" s="1"/>
  <c r="BA441" i="29"/>
  <c r="AS441" i="29"/>
  <c r="B441" i="29"/>
  <c r="AD441" i="29" s="1"/>
  <c r="AK441" i="29" s="1"/>
  <c r="S441" i="29" s="1"/>
  <c r="AZ441" i="29"/>
  <c r="AR441" i="29"/>
  <c r="AC442" i="29"/>
  <c r="AX441" i="29"/>
  <c r="AP441" i="29"/>
  <c r="AO441" i="29"/>
  <c r="AW441" i="29"/>
  <c r="AY441" i="29"/>
  <c r="AQ441" i="29"/>
  <c r="AL440" i="29"/>
  <c r="V440" i="29" s="1"/>
  <c r="AK440" i="29"/>
  <c r="S440" i="29" s="1"/>
  <c r="AJ440" i="29"/>
  <c r="P440" i="29" s="1"/>
  <c r="AG440" i="29"/>
  <c r="G440" i="29" s="1"/>
  <c r="AF440" i="29"/>
  <c r="D440" i="29" s="1"/>
  <c r="E437" i="29"/>
  <c r="BN437" i="29"/>
  <c r="AB437" i="29" s="1"/>
  <c r="Z439" i="29"/>
  <c r="AH440" i="29"/>
  <c r="J440" i="29" s="1"/>
  <c r="BT439" i="29"/>
  <c r="BO439" i="29"/>
  <c r="AB438" i="29" l="1"/>
  <c r="BQ1031" i="29"/>
  <c r="AB1030" i="29"/>
  <c r="BP1032" i="29"/>
  <c r="BJ1033" i="29"/>
  <c r="X1033" i="29" s="1"/>
  <c r="W1033" i="29" s="1"/>
  <c r="BO1032" i="29"/>
  <c r="AF1033" i="29"/>
  <c r="D1033" i="29" s="1"/>
  <c r="BR1031" i="29"/>
  <c r="AH1033" i="29"/>
  <c r="J1033" i="29" s="1"/>
  <c r="AK1033" i="29"/>
  <c r="S1033" i="29" s="1"/>
  <c r="BL1031" i="29"/>
  <c r="AS1034" i="29"/>
  <c r="BA1034" i="29"/>
  <c r="AT1034" i="29"/>
  <c r="BB1034" i="29"/>
  <c r="AU1034" i="29"/>
  <c r="BC1034" i="29"/>
  <c r="AN1034" i="29"/>
  <c r="AV1034" i="29"/>
  <c r="AO1034" i="29"/>
  <c r="AW1034" i="29"/>
  <c r="B1034" i="29"/>
  <c r="AD1034" i="29" s="1"/>
  <c r="AK1034" i="29" s="1"/>
  <c r="S1034" i="29" s="1"/>
  <c r="AP1034" i="29"/>
  <c r="AX1034" i="29"/>
  <c r="C1034" i="29"/>
  <c r="AE1034" i="29" s="1"/>
  <c r="AQ1034" i="29"/>
  <c r="AY1034" i="29"/>
  <c r="AZ1034" i="29"/>
  <c r="AC1035" i="29"/>
  <c r="AR1034" i="29"/>
  <c r="BG1032" i="29"/>
  <c r="O1032" i="29" s="1"/>
  <c r="N1032" i="29" s="1"/>
  <c r="BJ1032" i="29"/>
  <c r="X1032" i="29" s="1"/>
  <c r="W1032" i="29" s="1"/>
  <c r="BD1032" i="29"/>
  <c r="F1032" i="29" s="1"/>
  <c r="E1032" i="29" s="1"/>
  <c r="AM1033" i="29"/>
  <c r="Y1033" i="29" s="1"/>
  <c r="AI1033" i="29"/>
  <c r="M1033" i="29" s="1"/>
  <c r="AG1033" i="29"/>
  <c r="G1033" i="29" s="1"/>
  <c r="AJ1033" i="29"/>
  <c r="P1033" i="29" s="1"/>
  <c r="BI1032" i="29"/>
  <c r="U1032" i="29" s="1"/>
  <c r="T1032" i="29" s="1"/>
  <c r="BT1031" i="29"/>
  <c r="BH1032" i="29"/>
  <c r="R1032" i="29" s="1"/>
  <c r="Q1032" i="29" s="1"/>
  <c r="BL1032" i="29"/>
  <c r="Z1032" i="29"/>
  <c r="BU440" i="29"/>
  <c r="AJ441" i="29"/>
  <c r="P441" i="29" s="1"/>
  <c r="AL441" i="29"/>
  <c r="V441" i="29" s="1"/>
  <c r="BN439" i="29"/>
  <c r="AB439" i="29" s="1"/>
  <c r="BP439" i="29"/>
  <c r="BL439" i="29"/>
  <c r="AH441" i="29"/>
  <c r="J441" i="29" s="1"/>
  <c r="AG441" i="29"/>
  <c r="G441" i="29" s="1"/>
  <c r="BE441" i="29" s="1"/>
  <c r="I441" i="29" s="1"/>
  <c r="H441" i="29" s="1"/>
  <c r="AI441" i="29"/>
  <c r="M441" i="29" s="1"/>
  <c r="BI441" i="29"/>
  <c r="U441" i="29" s="1"/>
  <c r="T441" i="29" s="1"/>
  <c r="BH440" i="29"/>
  <c r="R440" i="29" s="1"/>
  <c r="Q440" i="29" s="1"/>
  <c r="BI440" i="29"/>
  <c r="U440" i="29" s="1"/>
  <c r="T440" i="29" s="1"/>
  <c r="BA442" i="29"/>
  <c r="AS442" i="29"/>
  <c r="B442" i="29"/>
  <c r="AD442" i="29" s="1"/>
  <c r="AL442" i="29" s="1"/>
  <c r="V442" i="29" s="1"/>
  <c r="AZ442" i="29"/>
  <c r="AR442" i="29"/>
  <c r="AY442" i="29"/>
  <c r="AQ442" i="29"/>
  <c r="AC443" i="29"/>
  <c r="AX442" i="29"/>
  <c r="AP442" i="29"/>
  <c r="AW442" i="29"/>
  <c r="AO442" i="29"/>
  <c r="BC442" i="29"/>
  <c r="AU442" i="29"/>
  <c r="BB442" i="29"/>
  <c r="AV442" i="29"/>
  <c r="AT442" i="29"/>
  <c r="AN442" i="29"/>
  <c r="C442" i="29"/>
  <c r="AE442" i="29" s="1"/>
  <c r="BG440" i="29"/>
  <c r="O440" i="29" s="1"/>
  <c r="N440" i="29" s="1"/>
  <c r="BE440" i="29"/>
  <c r="I440" i="29" s="1"/>
  <c r="H440" i="29" s="1"/>
  <c r="BJ440" i="29"/>
  <c r="X440" i="29" s="1"/>
  <c r="W440" i="29" s="1"/>
  <c r="BF440" i="29"/>
  <c r="L440" i="29" s="1"/>
  <c r="K440" i="29" s="1"/>
  <c r="AF441" i="29"/>
  <c r="D441" i="29" s="1"/>
  <c r="AM441" i="29"/>
  <c r="Y441" i="29" s="1"/>
  <c r="BK441" i="29" s="1"/>
  <c r="AA441" i="29" s="1"/>
  <c r="BD440" i="29"/>
  <c r="BQ1032" i="29" l="1"/>
  <c r="AB1031" i="29"/>
  <c r="BR1032" i="29"/>
  <c r="AM1034" i="29"/>
  <c r="Y1034" i="29" s="1"/>
  <c r="BU1034" i="29" s="1"/>
  <c r="BT1032" i="29"/>
  <c r="AG1034" i="29"/>
  <c r="G1034" i="29" s="1"/>
  <c r="BE1034" i="29" s="1"/>
  <c r="I1034" i="29" s="1"/>
  <c r="H1034" i="29" s="1"/>
  <c r="BT1033" i="29"/>
  <c r="BS1032" i="29"/>
  <c r="AI1034" i="29"/>
  <c r="M1034" i="29" s="1"/>
  <c r="BI1034" i="29"/>
  <c r="U1034" i="29" s="1"/>
  <c r="T1034" i="29" s="1"/>
  <c r="BK1034" i="29"/>
  <c r="AA1034" i="29" s="1"/>
  <c r="BI1033" i="29"/>
  <c r="U1033" i="29" s="1"/>
  <c r="T1033" i="29" s="1"/>
  <c r="BF1033" i="29"/>
  <c r="L1033" i="29" s="1"/>
  <c r="K1033" i="29" s="1"/>
  <c r="BG1034" i="29"/>
  <c r="O1034" i="29" s="1"/>
  <c r="N1034" i="29" s="1"/>
  <c r="BH1033" i="29"/>
  <c r="R1033" i="29" s="1"/>
  <c r="Q1033" i="29" s="1"/>
  <c r="BR1033" i="29"/>
  <c r="AL1034" i="29"/>
  <c r="V1034" i="29" s="1"/>
  <c r="BD1033" i="29"/>
  <c r="F1033" i="29" s="1"/>
  <c r="E1033" i="29" s="1"/>
  <c r="BE1033" i="29"/>
  <c r="I1033" i="29" s="1"/>
  <c r="H1033" i="29" s="1"/>
  <c r="BK1033" i="29"/>
  <c r="AA1033" i="29" s="1"/>
  <c r="BU1033" i="29" s="1"/>
  <c r="AT1035" i="29"/>
  <c r="BB1035" i="29"/>
  <c r="AU1035" i="29"/>
  <c r="BC1035" i="29"/>
  <c r="AN1035" i="29"/>
  <c r="AV1035" i="29"/>
  <c r="AO1035" i="29"/>
  <c r="AW1035" i="29"/>
  <c r="B1035" i="29"/>
  <c r="AD1035" i="29" s="1"/>
  <c r="AM1035" i="29" s="1"/>
  <c r="Y1035" i="29" s="1"/>
  <c r="AP1035" i="29"/>
  <c r="AX1035" i="29"/>
  <c r="C1035" i="29"/>
  <c r="AE1035" i="29" s="1"/>
  <c r="AQ1035" i="29"/>
  <c r="AY1035" i="29"/>
  <c r="AR1035" i="29"/>
  <c r="AZ1035" i="29"/>
  <c r="AC1036" i="29"/>
  <c r="AS1035" i="29"/>
  <c r="BA1035" i="29"/>
  <c r="AF1034" i="29"/>
  <c r="D1034" i="29" s="1"/>
  <c r="BG1033" i="29"/>
  <c r="O1033" i="29" s="1"/>
  <c r="N1033" i="29" s="1"/>
  <c r="BN1032" i="29"/>
  <c r="AB1032" i="29" s="1"/>
  <c r="AJ1034" i="29"/>
  <c r="P1034" i="29" s="1"/>
  <c r="AH1034" i="29"/>
  <c r="J1034" i="29" s="1"/>
  <c r="BO441" i="29"/>
  <c r="BQ440" i="29"/>
  <c r="AK442" i="29"/>
  <c r="S442" i="29" s="1"/>
  <c r="AJ442" i="29"/>
  <c r="P442" i="29" s="1"/>
  <c r="BT440" i="29"/>
  <c r="AH442" i="29"/>
  <c r="J442" i="29" s="1"/>
  <c r="BF442" i="29" s="1"/>
  <c r="L442" i="29" s="1"/>
  <c r="K442" i="29" s="1"/>
  <c r="BR440" i="29"/>
  <c r="BJ442" i="29"/>
  <c r="X442" i="29" s="1"/>
  <c r="W442" i="29" s="1"/>
  <c r="BJ441" i="29"/>
  <c r="X441" i="29" s="1"/>
  <c r="W441" i="29" s="1"/>
  <c r="BP440" i="29"/>
  <c r="AM442" i="29"/>
  <c r="Y442" i="29" s="1"/>
  <c r="BG441" i="29"/>
  <c r="O441" i="29" s="1"/>
  <c r="N441" i="29" s="1"/>
  <c r="BD441" i="29"/>
  <c r="F441" i="29" s="1"/>
  <c r="E441" i="29" s="1"/>
  <c r="AF442" i="29"/>
  <c r="D442" i="29" s="1"/>
  <c r="AG442" i="29"/>
  <c r="G442" i="29" s="1"/>
  <c r="F440" i="29"/>
  <c r="BL440" i="29"/>
  <c r="BH441" i="29"/>
  <c r="R441" i="29" s="1"/>
  <c r="Q441" i="29" s="1"/>
  <c r="BO440" i="29"/>
  <c r="AI442" i="29"/>
  <c r="M442" i="29" s="1"/>
  <c r="AC444" i="29"/>
  <c r="AX443" i="29"/>
  <c r="AP443" i="29"/>
  <c r="AW443" i="29"/>
  <c r="AO443" i="29"/>
  <c r="AV443" i="29"/>
  <c r="AN443" i="29"/>
  <c r="BC443" i="29"/>
  <c r="AU443" i="29"/>
  <c r="BB443" i="29"/>
  <c r="AT443" i="29"/>
  <c r="C443" i="29"/>
  <c r="AE443" i="29" s="1"/>
  <c r="AZ443" i="29"/>
  <c r="AR443" i="29"/>
  <c r="BA443" i="29"/>
  <c r="AY443" i="29"/>
  <c r="AQ443" i="29"/>
  <c r="B443" i="29"/>
  <c r="AD443" i="29" s="1"/>
  <c r="AF443" i="29" s="1"/>
  <c r="D443" i="29" s="1"/>
  <c r="AS443" i="29"/>
  <c r="BS440" i="29"/>
  <c r="BS441" i="29"/>
  <c r="BF441" i="29"/>
  <c r="L441" i="29" s="1"/>
  <c r="K441" i="29" s="1"/>
  <c r="BU441" i="29"/>
  <c r="Z441" i="29"/>
  <c r="BT441" i="29" l="1"/>
  <c r="AK1035" i="29"/>
  <c r="S1035" i="29" s="1"/>
  <c r="BI1035" i="29" s="1"/>
  <c r="U1035" i="29" s="1"/>
  <c r="T1035" i="29" s="1"/>
  <c r="AG1035" i="29"/>
  <c r="G1035" i="29" s="1"/>
  <c r="BO1033" i="29"/>
  <c r="AI1035" i="29"/>
  <c r="M1035" i="29" s="1"/>
  <c r="BQ1035" i="29" s="1"/>
  <c r="BS1034" i="29"/>
  <c r="BQ1033" i="29"/>
  <c r="AJ1035" i="29"/>
  <c r="P1035" i="29" s="1"/>
  <c r="BH1035" i="29" s="1"/>
  <c r="R1035" i="29" s="1"/>
  <c r="BO1034" i="29"/>
  <c r="BS1033" i="29"/>
  <c r="BQ441" i="29"/>
  <c r="BK1035" i="29"/>
  <c r="AA1035" i="29" s="1"/>
  <c r="BU1035" i="29"/>
  <c r="BP1033" i="29"/>
  <c r="BE1035" i="29"/>
  <c r="I1035" i="29" s="1"/>
  <c r="H1035" i="29" s="1"/>
  <c r="BJ1034" i="29"/>
  <c r="X1034" i="29" s="1"/>
  <c r="W1034" i="29" s="1"/>
  <c r="AL1035" i="29"/>
  <c r="V1035" i="29" s="1"/>
  <c r="BF1034" i="29"/>
  <c r="L1034" i="29" s="1"/>
  <c r="K1034" i="29" s="1"/>
  <c r="BH1034" i="29"/>
  <c r="R1034" i="29" s="1"/>
  <c r="Q1034" i="29" s="1"/>
  <c r="AU1036" i="29"/>
  <c r="BC1036" i="29"/>
  <c r="AN1036" i="29"/>
  <c r="AV1036" i="29"/>
  <c r="AO1036" i="29"/>
  <c r="AW1036" i="29"/>
  <c r="B1036" i="29"/>
  <c r="AD1036" i="29" s="1"/>
  <c r="AH1036" i="29" s="1"/>
  <c r="J1036" i="29" s="1"/>
  <c r="AP1036" i="29"/>
  <c r="AX1036" i="29"/>
  <c r="C1036" i="29"/>
  <c r="AE1036" i="29" s="1"/>
  <c r="AQ1036" i="29"/>
  <c r="AY1036" i="29"/>
  <c r="AR1036" i="29"/>
  <c r="AZ1036" i="29"/>
  <c r="AC1037" i="29"/>
  <c r="AS1036" i="29"/>
  <c r="BA1036" i="29"/>
  <c r="AT1036" i="29"/>
  <c r="BB1036" i="29"/>
  <c r="AF1035" i="29"/>
  <c r="D1035" i="29" s="1"/>
  <c r="BL1033" i="29"/>
  <c r="Z1033" i="29"/>
  <c r="BG1035" i="29"/>
  <c r="O1035" i="29" s="1"/>
  <c r="N1035" i="29" s="1"/>
  <c r="AH1035" i="29"/>
  <c r="J1035" i="29" s="1"/>
  <c r="Z1034" i="29"/>
  <c r="BQ1034" i="29"/>
  <c r="BD1034" i="29"/>
  <c r="F1034" i="29" s="1"/>
  <c r="E1034" i="29" s="1"/>
  <c r="BN1034" i="29"/>
  <c r="BN1033" i="29"/>
  <c r="AB1033" i="29" s="1"/>
  <c r="BL441" i="29"/>
  <c r="BR441" i="29"/>
  <c r="BN441" i="29"/>
  <c r="BT442" i="29"/>
  <c r="BD443" i="29"/>
  <c r="F443" i="29" s="1"/>
  <c r="E443" i="29" s="1"/>
  <c r="AI443" i="29"/>
  <c r="M443" i="29" s="1"/>
  <c r="E440" i="29"/>
  <c r="BN440" i="29"/>
  <c r="AB440" i="29" s="1"/>
  <c r="AJ443" i="29"/>
  <c r="P443" i="29" s="1"/>
  <c r="BI442" i="29"/>
  <c r="U442" i="29" s="1"/>
  <c r="T442" i="29" s="1"/>
  <c r="BK442" i="29"/>
  <c r="AA442" i="29" s="1"/>
  <c r="BU442" i="29" s="1"/>
  <c r="BP441" i="29"/>
  <c r="AK443" i="29"/>
  <c r="S443" i="29" s="1"/>
  <c r="BC444" i="29"/>
  <c r="AU444" i="29"/>
  <c r="BB444" i="29"/>
  <c r="AT444" i="29"/>
  <c r="C444" i="29"/>
  <c r="AE444" i="29" s="1"/>
  <c r="BA444" i="29"/>
  <c r="AS444" i="29"/>
  <c r="B444" i="29"/>
  <c r="AD444" i="29" s="1"/>
  <c r="AL444" i="29" s="1"/>
  <c r="AZ444" i="29"/>
  <c r="AR444" i="29"/>
  <c r="AY444" i="29"/>
  <c r="AQ444" i="29"/>
  <c r="AW444" i="29"/>
  <c r="AO444" i="29"/>
  <c r="AV444" i="29"/>
  <c r="AP444" i="29"/>
  <c r="AN444" i="29"/>
  <c r="AX444" i="29"/>
  <c r="AC445" i="29"/>
  <c r="BE442" i="29"/>
  <c r="I442" i="29" s="1"/>
  <c r="H442" i="29" s="1"/>
  <c r="BG442" i="29"/>
  <c r="O442" i="29" s="1"/>
  <c r="N442" i="29" s="1"/>
  <c r="BD442" i="29"/>
  <c r="F442" i="29" s="1"/>
  <c r="E442" i="29" s="1"/>
  <c r="AL443" i="29"/>
  <c r="V443" i="29" s="1"/>
  <c r="BP442" i="29"/>
  <c r="AG443" i="29"/>
  <c r="G443" i="29" s="1"/>
  <c r="BH442" i="29"/>
  <c r="R442" i="29" s="1"/>
  <c r="Q442" i="29" s="1"/>
  <c r="AM443" i="29"/>
  <c r="Y443" i="29" s="1"/>
  <c r="BK443" i="29" s="1"/>
  <c r="AA443" i="29" s="1"/>
  <c r="AH443" i="29"/>
  <c r="J443" i="29" s="1"/>
  <c r="Q1035" i="29" l="1"/>
  <c r="BR1035" i="29"/>
  <c r="V444" i="29"/>
  <c r="AK1036" i="29"/>
  <c r="S1036" i="29" s="1"/>
  <c r="BI1036" i="29" s="1"/>
  <c r="U1036" i="29" s="1"/>
  <c r="T1036" i="29" s="1"/>
  <c r="BS1035" i="29"/>
  <c r="AJ1036" i="29"/>
  <c r="P1036" i="29" s="1"/>
  <c r="BH1036" i="29" s="1"/>
  <c r="R1036" i="29" s="1"/>
  <c r="Q1036" i="29" s="1"/>
  <c r="BL1034" i="29"/>
  <c r="BO1035" i="29"/>
  <c r="BF1036" i="29"/>
  <c r="L1036" i="29" s="1"/>
  <c r="K1036" i="29" s="1"/>
  <c r="BP1036" i="29"/>
  <c r="BF1035" i="29"/>
  <c r="L1035" i="29" s="1"/>
  <c r="K1035" i="29" s="1"/>
  <c r="AM1036" i="29"/>
  <c r="Y1036" i="29" s="1"/>
  <c r="AL1036" i="29"/>
  <c r="V1036" i="29" s="1"/>
  <c r="AI1036" i="29"/>
  <c r="M1036" i="29" s="1"/>
  <c r="AG1036" i="29"/>
  <c r="G1036" i="29" s="1"/>
  <c r="BR1034" i="29"/>
  <c r="BP1034" i="29"/>
  <c r="AN1037" i="29"/>
  <c r="AV1037" i="29"/>
  <c r="AO1037" i="29"/>
  <c r="AW1037" i="29"/>
  <c r="B1037" i="29"/>
  <c r="AD1037" i="29" s="1"/>
  <c r="AK1037" i="29" s="1"/>
  <c r="S1037" i="29" s="1"/>
  <c r="AP1037" i="29"/>
  <c r="AX1037" i="29"/>
  <c r="C1037" i="29"/>
  <c r="AE1037" i="29" s="1"/>
  <c r="AQ1037" i="29"/>
  <c r="AY1037" i="29"/>
  <c r="AR1037" i="29"/>
  <c r="AZ1037" i="29"/>
  <c r="AC1038" i="29"/>
  <c r="AS1037" i="29"/>
  <c r="BA1037" i="29"/>
  <c r="AT1037" i="29"/>
  <c r="BB1037" i="29"/>
  <c r="AU1037" i="29"/>
  <c r="BC1037" i="29"/>
  <c r="AF1036" i="29"/>
  <c r="D1036" i="29" s="1"/>
  <c r="BJ1035" i="29"/>
  <c r="X1035" i="29" s="1"/>
  <c r="W1035" i="29" s="1"/>
  <c r="BD1035" i="29"/>
  <c r="F1035" i="29" s="1"/>
  <c r="E1035" i="29" s="1"/>
  <c r="BT1034" i="29"/>
  <c r="Z1035" i="29"/>
  <c r="AB441" i="29"/>
  <c r="BS442" i="29"/>
  <c r="AJ444" i="29"/>
  <c r="P444" i="29" s="1"/>
  <c r="BH444" i="29" s="1"/>
  <c r="R444" i="29" s="1"/>
  <c r="Q444" i="29" s="1"/>
  <c r="BN443" i="29"/>
  <c r="AH444" i="29"/>
  <c r="J444" i="29" s="1"/>
  <c r="BF444" i="29" s="1"/>
  <c r="L444" i="29" s="1"/>
  <c r="K444" i="29" s="1"/>
  <c r="AM444" i="29"/>
  <c r="Y444" i="29" s="1"/>
  <c r="BK444" i="29" s="1"/>
  <c r="AA444" i="29" s="1"/>
  <c r="Z444" i="29" s="1"/>
  <c r="BJ444" i="29"/>
  <c r="X444" i="29" s="1"/>
  <c r="W444" i="29" s="1"/>
  <c r="AG444" i="29"/>
  <c r="G444" i="29" s="1"/>
  <c r="AZ445" i="29"/>
  <c r="AR445" i="29"/>
  <c r="AY445" i="29"/>
  <c r="AQ445" i="29"/>
  <c r="AC446" i="29"/>
  <c r="AX445" i="29"/>
  <c r="AP445" i="29"/>
  <c r="AW445" i="29"/>
  <c r="AO445" i="29"/>
  <c r="AV445" i="29"/>
  <c r="AN445" i="29"/>
  <c r="BB445" i="29"/>
  <c r="AT445" i="29"/>
  <c r="C445" i="29"/>
  <c r="AE445" i="29" s="1"/>
  <c r="BC445" i="29"/>
  <c r="BA445" i="29"/>
  <c r="AU445" i="29"/>
  <c r="AS445" i="29"/>
  <c r="B445" i="29"/>
  <c r="AD445" i="29" s="1"/>
  <c r="AH445" i="29" s="1"/>
  <c r="J445" i="29" s="1"/>
  <c r="BH443" i="29"/>
  <c r="R443" i="29" s="1"/>
  <c r="Q443" i="29" s="1"/>
  <c r="BF443" i="29"/>
  <c r="L443" i="29" s="1"/>
  <c r="K443" i="29" s="1"/>
  <c r="BP443" i="29"/>
  <c r="BN442" i="29"/>
  <c r="AI444" i="29"/>
  <c r="M444" i="29" s="1"/>
  <c r="BJ443" i="29"/>
  <c r="X443" i="29" s="1"/>
  <c r="W443" i="29" s="1"/>
  <c r="BI443" i="29"/>
  <c r="U443" i="29" s="1"/>
  <c r="T443" i="29" s="1"/>
  <c r="BE443" i="29"/>
  <c r="I443" i="29" s="1"/>
  <c r="H443" i="29" s="1"/>
  <c r="BQ442" i="29"/>
  <c r="AF444" i="29"/>
  <c r="D444" i="29" s="1"/>
  <c r="BG443" i="29"/>
  <c r="O443" i="29" s="1"/>
  <c r="N443" i="29" s="1"/>
  <c r="BU443" i="29"/>
  <c r="BL443" i="29"/>
  <c r="Z443" i="29"/>
  <c r="BR442" i="29"/>
  <c r="AK444" i="29"/>
  <c r="S444" i="29" s="1"/>
  <c r="BO442" i="29"/>
  <c r="Z442" i="29"/>
  <c r="BL442" i="29"/>
  <c r="BN1035" i="29" l="1"/>
  <c r="AM1037" i="29"/>
  <c r="Y1037" i="29" s="1"/>
  <c r="BK1037" i="29" s="1"/>
  <c r="AA1037" i="29" s="1"/>
  <c r="AB1034" i="29"/>
  <c r="BP1035" i="29"/>
  <c r="AH1037" i="29"/>
  <c r="J1037" i="29" s="1"/>
  <c r="BF1037" i="29" s="1"/>
  <c r="L1037" i="29" s="1"/>
  <c r="K1037" i="29" s="1"/>
  <c r="BS1036" i="29"/>
  <c r="BI1037" i="29"/>
  <c r="U1037" i="29" s="1"/>
  <c r="T1037" i="29" s="1"/>
  <c r="BS1037" i="29"/>
  <c r="AF1037" i="29"/>
  <c r="D1037" i="29" s="1"/>
  <c r="BJ1036" i="29"/>
  <c r="X1036" i="29" s="1"/>
  <c r="W1036" i="29" s="1"/>
  <c r="BK1036" i="29"/>
  <c r="AA1036" i="29" s="1"/>
  <c r="BU1036" i="29" s="1"/>
  <c r="AJ1037" i="29"/>
  <c r="P1037" i="29" s="1"/>
  <c r="BT1035" i="29"/>
  <c r="AL1037" i="29"/>
  <c r="V1037" i="29" s="1"/>
  <c r="AB1035" i="29"/>
  <c r="BR1036" i="29"/>
  <c r="AI1037" i="29"/>
  <c r="M1037" i="29" s="1"/>
  <c r="AG1037" i="29"/>
  <c r="G1037" i="29" s="1"/>
  <c r="BE1036" i="29"/>
  <c r="I1036" i="29" s="1"/>
  <c r="H1036" i="29" s="1"/>
  <c r="BG1036" i="29"/>
  <c r="O1036" i="29" s="1"/>
  <c r="N1036" i="29" s="1"/>
  <c r="BD1036" i="29"/>
  <c r="F1036" i="29" s="1"/>
  <c r="E1036" i="29" s="1"/>
  <c r="BL1035" i="29"/>
  <c r="AO1038" i="29"/>
  <c r="AW1038" i="29"/>
  <c r="B1038" i="29"/>
  <c r="AD1038" i="29" s="1"/>
  <c r="AG1038" i="29" s="1"/>
  <c r="G1038" i="29" s="1"/>
  <c r="AP1038" i="29"/>
  <c r="AX1038" i="29"/>
  <c r="C1038" i="29"/>
  <c r="AE1038" i="29" s="1"/>
  <c r="AQ1038" i="29"/>
  <c r="AY1038" i="29"/>
  <c r="AR1038" i="29"/>
  <c r="AZ1038" i="29"/>
  <c r="AC1039" i="29"/>
  <c r="AS1038" i="29"/>
  <c r="BA1038" i="29"/>
  <c r="AT1038" i="29"/>
  <c r="BB1038" i="29"/>
  <c r="AU1038" i="29"/>
  <c r="BC1038" i="29"/>
  <c r="AN1038" i="29"/>
  <c r="AV1038" i="29"/>
  <c r="BU444" i="29"/>
  <c r="BO443" i="29"/>
  <c r="BR444" i="29"/>
  <c r="BT443" i="29"/>
  <c r="BP444" i="29"/>
  <c r="BT444" i="29"/>
  <c r="BQ443" i="29"/>
  <c r="AM445" i="29"/>
  <c r="Y445" i="29" s="1"/>
  <c r="BK445" i="29" s="1"/>
  <c r="AA445" i="29" s="1"/>
  <c r="Z445" i="29" s="1"/>
  <c r="BF445" i="29"/>
  <c r="L445" i="29" s="1"/>
  <c r="K445" i="29" s="1"/>
  <c r="AW446" i="29"/>
  <c r="AO446" i="29"/>
  <c r="AV446" i="29"/>
  <c r="AN446" i="29"/>
  <c r="BC446" i="29"/>
  <c r="AU446" i="29"/>
  <c r="BB446" i="29"/>
  <c r="AT446" i="29"/>
  <c r="C446" i="29"/>
  <c r="AE446" i="29" s="1"/>
  <c r="BA446" i="29"/>
  <c r="AS446" i="29"/>
  <c r="B446" i="29"/>
  <c r="AD446" i="29" s="1"/>
  <c r="AL446" i="29" s="1"/>
  <c r="AY446" i="29"/>
  <c r="AQ446" i="29"/>
  <c r="AP446" i="29"/>
  <c r="AC447" i="29"/>
  <c r="AX446" i="29"/>
  <c r="AZ446" i="29"/>
  <c r="AR446" i="29"/>
  <c r="AL445" i="29"/>
  <c r="V445" i="29" s="1"/>
  <c r="BD444" i="29"/>
  <c r="AB442" i="29"/>
  <c r="AI445" i="29"/>
  <c r="M445" i="29" s="1"/>
  <c r="AJ445" i="29"/>
  <c r="P445" i="29" s="1"/>
  <c r="AF445" i="29"/>
  <c r="D445" i="29" s="1"/>
  <c r="BG444" i="29"/>
  <c r="O444" i="29" s="1"/>
  <c r="N444" i="29" s="1"/>
  <c r="AK445" i="29"/>
  <c r="S445" i="29" s="1"/>
  <c r="BE444" i="29"/>
  <c r="I444" i="29" s="1"/>
  <c r="H444" i="29" s="1"/>
  <c r="BI444" i="29"/>
  <c r="U444" i="29" s="1"/>
  <c r="T444" i="29" s="1"/>
  <c r="BS443" i="29"/>
  <c r="BR443" i="29"/>
  <c r="AG445" i="29"/>
  <c r="G445" i="29" s="1"/>
  <c r="BQ1036" i="29" l="1"/>
  <c r="AK1038" i="29"/>
  <c r="S1038" i="29" s="1"/>
  <c r="BS1038" i="29" s="1"/>
  <c r="BO1036" i="29"/>
  <c r="AM1038" i="29"/>
  <c r="Y1038" i="29" s="1"/>
  <c r="BK1038" i="29" s="1"/>
  <c r="AA1038" i="29" s="1"/>
  <c r="BU1038" i="29" s="1"/>
  <c r="BE1038" i="29"/>
  <c r="I1038" i="29" s="1"/>
  <c r="H1038" i="29" s="1"/>
  <c r="BO1038" i="29"/>
  <c r="B1039" i="29"/>
  <c r="AD1039" i="29" s="1"/>
  <c r="AL1039" i="29" s="1"/>
  <c r="V1039" i="29" s="1"/>
  <c r="AP1039" i="29"/>
  <c r="AX1039" i="29"/>
  <c r="C1039" i="29"/>
  <c r="AE1039" i="29" s="1"/>
  <c r="AQ1039" i="29"/>
  <c r="AY1039" i="29"/>
  <c r="AR1039" i="29"/>
  <c r="AZ1039" i="29"/>
  <c r="AC1040" i="29"/>
  <c r="AS1039" i="29"/>
  <c r="BA1039" i="29"/>
  <c r="AT1039" i="29"/>
  <c r="BB1039" i="29"/>
  <c r="AU1039" i="29"/>
  <c r="BC1039" i="29"/>
  <c r="AN1039" i="29"/>
  <c r="AV1039" i="29"/>
  <c r="AO1039" i="29"/>
  <c r="AW1039" i="29"/>
  <c r="BN1036" i="29"/>
  <c r="AH1038" i="29"/>
  <c r="J1038" i="29" s="1"/>
  <c r="BJ1037" i="29"/>
  <c r="X1037" i="29" s="1"/>
  <c r="W1037" i="29" s="1"/>
  <c r="BT1036" i="29"/>
  <c r="BD1037" i="29"/>
  <c r="F1037" i="29" s="1"/>
  <c r="E1037" i="29" s="1"/>
  <c r="BH1037" i="29"/>
  <c r="R1037" i="29" s="1"/>
  <c r="Q1037" i="29" s="1"/>
  <c r="Z1037" i="29"/>
  <c r="AJ1038" i="29"/>
  <c r="P1038" i="29" s="1"/>
  <c r="BU1037" i="29"/>
  <c r="AL1038" i="29"/>
  <c r="V1038" i="29" s="1"/>
  <c r="AF1038" i="29"/>
  <c r="D1038" i="29" s="1"/>
  <c r="AI1038" i="29"/>
  <c r="M1038" i="29" s="1"/>
  <c r="BE1037" i="29"/>
  <c r="I1037" i="29" s="1"/>
  <c r="H1037" i="29" s="1"/>
  <c r="BL1036" i="29"/>
  <c r="Z1036" i="29"/>
  <c r="BI1038" i="29"/>
  <c r="U1038" i="29" s="1"/>
  <c r="T1038" i="29" s="1"/>
  <c r="BG1037" i="29"/>
  <c r="O1037" i="29" s="1"/>
  <c r="N1037" i="29" s="1"/>
  <c r="BP1037" i="29"/>
  <c r="BO444" i="29"/>
  <c r="AB443" i="29"/>
  <c r="BP445" i="29"/>
  <c r="AK446" i="29"/>
  <c r="S446" i="29" s="1"/>
  <c r="BI446" i="29" s="1"/>
  <c r="U446" i="29" s="1"/>
  <c r="T446" i="29" s="1"/>
  <c r="BU445" i="29"/>
  <c r="AH446" i="29"/>
  <c r="J446" i="29" s="1"/>
  <c r="BF446" i="29" s="1"/>
  <c r="L446" i="29" s="1"/>
  <c r="AG446" i="29"/>
  <c r="G446" i="29" s="1"/>
  <c r="BE446" i="29" s="1"/>
  <c r="I446" i="29" s="1"/>
  <c r="H446" i="29" s="1"/>
  <c r="AF446" i="29"/>
  <c r="D446" i="29" s="1"/>
  <c r="BD446" i="29" s="1"/>
  <c r="F446" i="29" s="1"/>
  <c r="E446" i="29" s="1"/>
  <c r="BS444" i="29"/>
  <c r="BA447" i="29"/>
  <c r="AS447" i="29"/>
  <c r="C447" i="29"/>
  <c r="AE447" i="29" s="1"/>
  <c r="AZ447" i="29"/>
  <c r="AR447" i="29"/>
  <c r="B447" i="29"/>
  <c r="AD447" i="29" s="1"/>
  <c r="AI447" i="29" s="1"/>
  <c r="M447" i="29" s="1"/>
  <c r="AY447" i="29"/>
  <c r="AQ447" i="29"/>
  <c r="AC448" i="29"/>
  <c r="AX447" i="29"/>
  <c r="AP447" i="29"/>
  <c r="AW447" i="29"/>
  <c r="AO447" i="29"/>
  <c r="BC447" i="29"/>
  <c r="AU447" i="29"/>
  <c r="BB447" i="29"/>
  <c r="AV447" i="29"/>
  <c r="AT447" i="29"/>
  <c r="AN447" i="29"/>
  <c r="BD445" i="29"/>
  <c r="BG445" i="29"/>
  <c r="O445" i="29" s="1"/>
  <c r="N445" i="29" s="1"/>
  <c r="AM446" i="29"/>
  <c r="Y446" i="29" s="1"/>
  <c r="BK446" i="29" s="1"/>
  <c r="AA446" i="29" s="1"/>
  <c r="BH445" i="29"/>
  <c r="R445" i="29" s="1"/>
  <c r="Q445" i="29" s="1"/>
  <c r="AJ446" i="29"/>
  <c r="P446" i="29" s="1"/>
  <c r="AI446" i="29"/>
  <c r="M446" i="29" s="1"/>
  <c r="BI445" i="29"/>
  <c r="U445" i="29" s="1"/>
  <c r="T445" i="29" s="1"/>
  <c r="F444" i="29"/>
  <c r="BL444" i="29"/>
  <c r="V446" i="29"/>
  <c r="BE445" i="29"/>
  <c r="I445" i="29" s="1"/>
  <c r="H445" i="29" s="1"/>
  <c r="BQ444" i="29"/>
  <c r="BJ445" i="29"/>
  <c r="X445" i="29" s="1"/>
  <c r="W445" i="29" s="1"/>
  <c r="AK1039" i="29" l="1"/>
  <c r="S1039" i="29" s="1"/>
  <c r="BT445" i="29"/>
  <c r="BR1037" i="29"/>
  <c r="AF1039" i="29"/>
  <c r="D1039" i="29" s="1"/>
  <c r="BD1039" i="29" s="1"/>
  <c r="F1039" i="29" s="1"/>
  <c r="E1039" i="29" s="1"/>
  <c r="AB1036" i="29"/>
  <c r="BL1037" i="29"/>
  <c r="AJ1039" i="29"/>
  <c r="P1039" i="29" s="1"/>
  <c r="BH1039" i="29" s="1"/>
  <c r="R1039" i="29" s="1"/>
  <c r="Q1039" i="29" s="1"/>
  <c r="BQ445" i="29"/>
  <c r="BQ1037" i="29"/>
  <c r="AG1039" i="29"/>
  <c r="G1039" i="29" s="1"/>
  <c r="BJ1039" i="29"/>
  <c r="X1039" i="29" s="1"/>
  <c r="W1039" i="29" s="1"/>
  <c r="BT1039" i="29"/>
  <c r="AI1039" i="29"/>
  <c r="M1039" i="29" s="1"/>
  <c r="BG1038" i="29"/>
  <c r="O1038" i="29" s="1"/>
  <c r="N1038" i="29" s="1"/>
  <c r="C1040" i="29"/>
  <c r="AE1040" i="29" s="1"/>
  <c r="AQ1040" i="29"/>
  <c r="AY1040" i="29"/>
  <c r="AR1040" i="29"/>
  <c r="AZ1040" i="29"/>
  <c r="AC1041" i="29"/>
  <c r="AS1040" i="29"/>
  <c r="BA1040" i="29"/>
  <c r="AT1040" i="29"/>
  <c r="BB1040" i="29"/>
  <c r="AU1040" i="29"/>
  <c r="BC1040" i="29"/>
  <c r="AN1040" i="29"/>
  <c r="AV1040" i="29"/>
  <c r="AO1040" i="29"/>
  <c r="AW1040" i="29"/>
  <c r="AP1040" i="29"/>
  <c r="AX1040" i="29"/>
  <c r="B1040" i="29"/>
  <c r="AD1040" i="29" s="1"/>
  <c r="AI1040" i="29" s="1"/>
  <c r="M1040" i="29" s="1"/>
  <c r="BJ1038" i="29"/>
  <c r="X1038" i="29" s="1"/>
  <c r="W1038" i="29" s="1"/>
  <c r="BT1038" i="29"/>
  <c r="AM1039" i="29"/>
  <c r="Y1039" i="29" s="1"/>
  <c r="BD1038" i="29"/>
  <c r="F1038" i="29" s="1"/>
  <c r="E1038" i="29" s="1"/>
  <c r="BN1037" i="29"/>
  <c r="AB1037" i="29" s="1"/>
  <c r="AH1039" i="29"/>
  <c r="J1039" i="29" s="1"/>
  <c r="BI1039" i="29"/>
  <c r="U1039" i="29" s="1"/>
  <c r="T1039" i="29" s="1"/>
  <c r="Z1038" i="29"/>
  <c r="BF1038" i="29"/>
  <c r="L1038" i="29" s="1"/>
  <c r="K1038" i="29" s="1"/>
  <c r="BE1039" i="29"/>
  <c r="I1039" i="29" s="1"/>
  <c r="H1039" i="29" s="1"/>
  <c r="BO1037" i="29"/>
  <c r="BH1038" i="29"/>
  <c r="R1038" i="29" s="1"/>
  <c r="Q1038" i="29" s="1"/>
  <c r="BT1037" i="29"/>
  <c r="BO446" i="29"/>
  <c r="K446" i="29"/>
  <c r="BP446" i="29"/>
  <c r="BN446" i="29"/>
  <c r="BR445" i="29"/>
  <c r="AK447" i="29"/>
  <c r="S447" i="29" s="1"/>
  <c r="AG447" i="29"/>
  <c r="G447" i="29" s="1"/>
  <c r="BH446" i="29"/>
  <c r="R446" i="29" s="1"/>
  <c r="Q446" i="29" s="1"/>
  <c r="AJ447" i="29"/>
  <c r="P447" i="29" s="1"/>
  <c r="E444" i="29"/>
  <c r="BN444" i="29"/>
  <c r="AB444" i="29" s="1"/>
  <c r="AL447" i="29"/>
  <c r="V447" i="29" s="1"/>
  <c r="BG447" i="29"/>
  <c r="O447" i="29" s="1"/>
  <c r="N447" i="29" s="1"/>
  <c r="BJ446" i="29"/>
  <c r="X446" i="29" s="1"/>
  <c r="W446" i="29" s="1"/>
  <c r="BS445" i="29"/>
  <c r="BS446" i="29"/>
  <c r="AM447" i="29"/>
  <c r="Y447" i="29" s="1"/>
  <c r="BK447" i="29" s="1"/>
  <c r="AA447" i="29" s="1"/>
  <c r="AC449" i="29"/>
  <c r="AX448" i="29"/>
  <c r="AP448" i="29"/>
  <c r="AW448" i="29"/>
  <c r="AO448" i="29"/>
  <c r="AV448" i="29"/>
  <c r="AN448" i="29"/>
  <c r="BC448" i="29"/>
  <c r="AU448" i="29"/>
  <c r="BB448" i="29"/>
  <c r="AT448" i="29"/>
  <c r="C448" i="29"/>
  <c r="AE448" i="29" s="1"/>
  <c r="AZ448" i="29"/>
  <c r="AR448" i="29"/>
  <c r="BA448" i="29"/>
  <c r="AY448" i="29"/>
  <c r="AQ448" i="29"/>
  <c r="AS448" i="29"/>
  <c r="B448" i="29"/>
  <c r="AD448" i="29" s="1"/>
  <c r="AF448" i="29" s="1"/>
  <c r="F445" i="29"/>
  <c r="BL445" i="29"/>
  <c r="BO445" i="29"/>
  <c r="AF447" i="29"/>
  <c r="D447" i="29" s="1"/>
  <c r="BG446" i="29"/>
  <c r="O446" i="29" s="1"/>
  <c r="N446" i="29" s="1"/>
  <c r="BU446" i="29"/>
  <c r="Z446" i="29"/>
  <c r="BL446" i="29"/>
  <c r="AH447" i="29"/>
  <c r="J447" i="29" s="1"/>
  <c r="AK1040" i="29" l="1"/>
  <c r="S1040" i="29" s="1"/>
  <c r="BO1039" i="29"/>
  <c r="BQ1038" i="29"/>
  <c r="BL1038" i="29"/>
  <c r="BN1039" i="29"/>
  <c r="BT446" i="29"/>
  <c r="BR1038" i="29"/>
  <c r="BG1040" i="29"/>
  <c r="O1040" i="29" s="1"/>
  <c r="N1040" i="29" s="1"/>
  <c r="BR1039" i="29"/>
  <c r="AH1040" i="29"/>
  <c r="J1040" i="29" s="1"/>
  <c r="AR1041" i="29"/>
  <c r="AZ1041" i="29"/>
  <c r="AC1042" i="29"/>
  <c r="AS1041" i="29"/>
  <c r="BA1041" i="29"/>
  <c r="AT1041" i="29"/>
  <c r="BB1041" i="29"/>
  <c r="AU1041" i="29"/>
  <c r="BC1041" i="29"/>
  <c r="AN1041" i="29"/>
  <c r="AV1041" i="29"/>
  <c r="AO1041" i="29"/>
  <c r="AW1041" i="29"/>
  <c r="B1041" i="29"/>
  <c r="AD1041" i="29" s="1"/>
  <c r="AK1041" i="29" s="1"/>
  <c r="S1041" i="29" s="1"/>
  <c r="AP1041" i="29"/>
  <c r="AX1041" i="29"/>
  <c r="C1041" i="29"/>
  <c r="AE1041" i="29" s="1"/>
  <c r="AQ1041" i="29"/>
  <c r="AY1041" i="29"/>
  <c r="BI1040" i="29"/>
  <c r="U1040" i="29" s="1"/>
  <c r="T1040" i="29" s="1"/>
  <c r="BN1038" i="29"/>
  <c r="AM1040" i="29"/>
  <c r="Y1040" i="29" s="1"/>
  <c r="BK1039" i="29"/>
  <c r="AA1039" i="29" s="1"/>
  <c r="BU1039" i="29" s="1"/>
  <c r="BG1039" i="29"/>
  <c r="O1039" i="29" s="1"/>
  <c r="N1039" i="29" s="1"/>
  <c r="BQ1039" i="29"/>
  <c r="AG1040" i="29"/>
  <c r="G1040" i="29" s="1"/>
  <c r="AJ1040" i="29"/>
  <c r="P1040" i="29" s="1"/>
  <c r="BS1039" i="29"/>
  <c r="AL1040" i="29"/>
  <c r="V1040" i="29" s="1"/>
  <c r="BP1038" i="29"/>
  <c r="BF1039" i="29"/>
  <c r="L1039" i="29" s="1"/>
  <c r="K1039" i="29" s="1"/>
  <c r="AF1040" i="29"/>
  <c r="D1040" i="29" s="1"/>
  <c r="D448" i="29"/>
  <c r="BQ446" i="29"/>
  <c r="BR446" i="29"/>
  <c r="AM448" i="29"/>
  <c r="Y448" i="29" s="1"/>
  <c r="BK448" i="29" s="1"/>
  <c r="AA448" i="29" s="1"/>
  <c r="BU448" i="29" s="1"/>
  <c r="AJ448" i="29"/>
  <c r="P448" i="29" s="1"/>
  <c r="BC449" i="29"/>
  <c r="AU449" i="29"/>
  <c r="BB449" i="29"/>
  <c r="AT449" i="29"/>
  <c r="C449" i="29"/>
  <c r="AE449" i="29" s="1"/>
  <c r="BA449" i="29"/>
  <c r="AS449" i="29"/>
  <c r="B449" i="29"/>
  <c r="AD449" i="29" s="1"/>
  <c r="AF449" i="29" s="1"/>
  <c r="AZ449" i="29"/>
  <c r="AR449" i="29"/>
  <c r="AY449" i="29"/>
  <c r="AQ449" i="29"/>
  <c r="AW449" i="29"/>
  <c r="AO449" i="29"/>
  <c r="AV449" i="29"/>
  <c r="AP449" i="29"/>
  <c r="AN449" i="29"/>
  <c r="AX449" i="29"/>
  <c r="AC450" i="29"/>
  <c r="BU447" i="29"/>
  <c r="Z447" i="29"/>
  <c r="AK448" i="29"/>
  <c r="S448" i="29" s="1"/>
  <c r="BI447" i="29"/>
  <c r="U447" i="29" s="1"/>
  <c r="T447" i="29" s="1"/>
  <c r="BD447" i="29"/>
  <c r="F447" i="29" s="1"/>
  <c r="E447" i="29" s="1"/>
  <c r="AH448" i="29"/>
  <c r="J448" i="29" s="1"/>
  <c r="BH447" i="29"/>
  <c r="R447" i="29" s="1"/>
  <c r="Q447" i="29" s="1"/>
  <c r="AG448" i="29"/>
  <c r="G448" i="29" s="1"/>
  <c r="BD448" i="29"/>
  <c r="F448" i="29" s="1"/>
  <c r="E448" i="29" s="1"/>
  <c r="BQ447" i="29"/>
  <c r="BJ447" i="29"/>
  <c r="X447" i="29" s="1"/>
  <c r="W447" i="29" s="1"/>
  <c r="BF447" i="29"/>
  <c r="L447" i="29" s="1"/>
  <c r="K447" i="29" s="1"/>
  <c r="AI448" i="29"/>
  <c r="M448" i="29" s="1"/>
  <c r="E445" i="29"/>
  <c r="BN445" i="29"/>
  <c r="AB445" i="29" s="1"/>
  <c r="AL448" i="29"/>
  <c r="V448" i="29" s="1"/>
  <c r="BE447" i="29"/>
  <c r="I447" i="29" s="1"/>
  <c r="H447" i="29" s="1"/>
  <c r="BQ1040" i="29" l="1"/>
  <c r="AB446" i="29"/>
  <c r="BP1039" i="29"/>
  <c r="AB1039" i="29" s="1"/>
  <c r="BI1041" i="29"/>
  <c r="U1041" i="29" s="1"/>
  <c r="T1041" i="29" s="1"/>
  <c r="AS1042" i="29"/>
  <c r="BA1042" i="29"/>
  <c r="AT1042" i="29"/>
  <c r="BB1042" i="29"/>
  <c r="AU1042" i="29"/>
  <c r="BC1042" i="29"/>
  <c r="AN1042" i="29"/>
  <c r="AV1042" i="29"/>
  <c r="AO1042" i="29"/>
  <c r="AW1042" i="29"/>
  <c r="B1042" i="29"/>
  <c r="AD1042" i="29" s="1"/>
  <c r="AM1042" i="29" s="1"/>
  <c r="Y1042" i="29" s="1"/>
  <c r="AP1042" i="29"/>
  <c r="AX1042" i="29"/>
  <c r="C1042" i="29"/>
  <c r="AE1042" i="29" s="1"/>
  <c r="AQ1042" i="29"/>
  <c r="AY1042" i="29"/>
  <c r="AC1043" i="29"/>
  <c r="AR1042" i="29"/>
  <c r="AZ1042" i="29"/>
  <c r="AM1041" i="29"/>
  <c r="Y1041" i="29" s="1"/>
  <c r="BD1040" i="29"/>
  <c r="F1040" i="29" s="1"/>
  <c r="E1040" i="29" s="1"/>
  <c r="AI1041" i="29"/>
  <c r="M1041" i="29" s="1"/>
  <c r="AG1041" i="29"/>
  <c r="G1041" i="29" s="1"/>
  <c r="AJ1041" i="29"/>
  <c r="P1041" i="29" s="1"/>
  <c r="AL1041" i="29"/>
  <c r="V1041" i="29" s="1"/>
  <c r="BF1040" i="29"/>
  <c r="L1040" i="29" s="1"/>
  <c r="K1040" i="29" s="1"/>
  <c r="BE1040" i="29"/>
  <c r="I1040" i="29" s="1"/>
  <c r="H1040" i="29" s="1"/>
  <c r="BK1040" i="29"/>
  <c r="AA1040" i="29" s="1"/>
  <c r="BU1040" i="29" s="1"/>
  <c r="BJ1040" i="29"/>
  <c r="X1040" i="29" s="1"/>
  <c r="W1040" i="29" s="1"/>
  <c r="AB1038" i="29"/>
  <c r="AF1041" i="29"/>
  <c r="D1041" i="29" s="1"/>
  <c r="Z1039" i="29"/>
  <c r="BL1039" i="29"/>
  <c r="BH1040" i="29"/>
  <c r="R1040" i="29" s="1"/>
  <c r="Q1040" i="29" s="1"/>
  <c r="BS1040" i="29"/>
  <c r="AH1041" i="29"/>
  <c r="J1041" i="29" s="1"/>
  <c r="BL447" i="29"/>
  <c r="BR447" i="29"/>
  <c r="BH448" i="29"/>
  <c r="R448" i="29" s="1"/>
  <c r="Q448" i="29" s="1"/>
  <c r="BN448" i="29"/>
  <c r="BN447" i="29"/>
  <c r="BP447" i="29"/>
  <c r="D449" i="29"/>
  <c r="BD449" i="29" s="1"/>
  <c r="F449" i="29" s="1"/>
  <c r="E449" i="29" s="1"/>
  <c r="BO447" i="29"/>
  <c r="BT447" i="29"/>
  <c r="Z448" i="29"/>
  <c r="BL448" i="29"/>
  <c r="BF448" i="29"/>
  <c r="L448" i="29" s="1"/>
  <c r="K448" i="29" s="1"/>
  <c r="AM449" i="29"/>
  <c r="Y449" i="29" s="1"/>
  <c r="AL449" i="29"/>
  <c r="V449" i="29" s="1"/>
  <c r="BG448" i="29"/>
  <c r="O448" i="29" s="1"/>
  <c r="N448" i="29" s="1"/>
  <c r="AJ449" i="29"/>
  <c r="P449" i="29" s="1"/>
  <c r="AZ450" i="29"/>
  <c r="AR450" i="29"/>
  <c r="AY450" i="29"/>
  <c r="AQ450" i="29"/>
  <c r="AC451" i="29"/>
  <c r="AX450" i="29"/>
  <c r="AP450" i="29"/>
  <c r="AW450" i="29"/>
  <c r="AO450" i="29"/>
  <c r="AV450" i="29"/>
  <c r="AN450" i="29"/>
  <c r="BB450" i="29"/>
  <c r="AT450" i="29"/>
  <c r="C450" i="29"/>
  <c r="AE450" i="29" s="1"/>
  <c r="BC450" i="29"/>
  <c r="BA450" i="29"/>
  <c r="AU450" i="29"/>
  <c r="AS450" i="29"/>
  <c r="B450" i="29"/>
  <c r="AD450" i="29" s="1"/>
  <c r="AL450" i="29" s="1"/>
  <c r="BI448" i="29"/>
  <c r="U448" i="29" s="1"/>
  <c r="T448" i="29" s="1"/>
  <c r="AG449" i="29"/>
  <c r="G449" i="29" s="1"/>
  <c r="AI449" i="29"/>
  <c r="M449" i="29" s="1"/>
  <c r="AK449" i="29"/>
  <c r="S449" i="29" s="1"/>
  <c r="BJ448" i="29"/>
  <c r="X448" i="29" s="1"/>
  <c r="W448" i="29" s="1"/>
  <c r="AH449" i="29"/>
  <c r="J449" i="29" s="1"/>
  <c r="BE448" i="29"/>
  <c r="I448" i="29" s="1"/>
  <c r="H448" i="29" s="1"/>
  <c r="BS447" i="29"/>
  <c r="BP448" i="29" l="1"/>
  <c r="BS448" i="29"/>
  <c r="AJ1042" i="29"/>
  <c r="P1042" i="29" s="1"/>
  <c r="BT1040" i="29"/>
  <c r="AG1042" i="29"/>
  <c r="G1042" i="29" s="1"/>
  <c r="BE1042" i="29" s="1"/>
  <c r="I1042" i="29" s="1"/>
  <c r="H1042" i="29" s="1"/>
  <c r="BR1040" i="29"/>
  <c r="AI1042" i="29"/>
  <c r="M1042" i="29" s="1"/>
  <c r="BG1042" i="29" s="1"/>
  <c r="O1042" i="29" s="1"/>
  <c r="N1042" i="29" s="1"/>
  <c r="BS1041" i="29"/>
  <c r="BK1042" i="29"/>
  <c r="AA1042" i="29" s="1"/>
  <c r="BU1042" i="29"/>
  <c r="BO1040" i="29"/>
  <c r="BN1040" i="29"/>
  <c r="AL1042" i="29"/>
  <c r="V1042" i="29" s="1"/>
  <c r="BK1041" i="29"/>
  <c r="AA1041" i="29" s="1"/>
  <c r="BU1041" i="29" s="1"/>
  <c r="BP1040" i="29"/>
  <c r="BD1041" i="29"/>
  <c r="F1041" i="29" s="1"/>
  <c r="E1041" i="29" s="1"/>
  <c r="BJ1041" i="29"/>
  <c r="X1041" i="29" s="1"/>
  <c r="W1041" i="29" s="1"/>
  <c r="AF1042" i="29"/>
  <c r="D1042" i="29" s="1"/>
  <c r="BF1041" i="29"/>
  <c r="L1041" i="29" s="1"/>
  <c r="K1041" i="29" s="1"/>
  <c r="BH1041" i="29"/>
  <c r="R1041" i="29" s="1"/>
  <c r="Q1041" i="29" s="1"/>
  <c r="AT1043" i="29"/>
  <c r="BB1043" i="29"/>
  <c r="AU1043" i="29"/>
  <c r="BC1043" i="29"/>
  <c r="AN1043" i="29"/>
  <c r="AV1043" i="29"/>
  <c r="AO1043" i="29"/>
  <c r="AW1043" i="29"/>
  <c r="B1043" i="29"/>
  <c r="AD1043" i="29" s="1"/>
  <c r="AM1043" i="29" s="1"/>
  <c r="Y1043" i="29" s="1"/>
  <c r="AP1043" i="29"/>
  <c r="AX1043" i="29"/>
  <c r="C1043" i="29"/>
  <c r="AE1043" i="29" s="1"/>
  <c r="AQ1043" i="29"/>
  <c r="AY1043" i="29"/>
  <c r="AR1043" i="29"/>
  <c r="AZ1043" i="29"/>
  <c r="AC1044" i="29"/>
  <c r="BA1043" i="29"/>
  <c r="AS1043" i="29"/>
  <c r="AH1042" i="29"/>
  <c r="J1042" i="29" s="1"/>
  <c r="AK1042" i="29"/>
  <c r="S1042" i="29" s="1"/>
  <c r="BH1042" i="29"/>
  <c r="R1042" i="29" s="1"/>
  <c r="Q1042" i="29" s="1"/>
  <c r="BE1041" i="29"/>
  <c r="I1041" i="29" s="1"/>
  <c r="H1041" i="29" s="1"/>
  <c r="BL1040" i="29"/>
  <c r="Z1040" i="29"/>
  <c r="BG1041" i="29"/>
  <c r="O1041" i="29" s="1"/>
  <c r="N1041" i="29" s="1"/>
  <c r="AB447" i="29"/>
  <c r="BT448" i="29"/>
  <c r="BN449" i="29"/>
  <c r="BR448" i="29"/>
  <c r="V450" i="29"/>
  <c r="BJ450" i="29" s="1"/>
  <c r="X450" i="29" s="1"/>
  <c r="AF450" i="29"/>
  <c r="D450" i="29" s="1"/>
  <c r="BF449" i="29"/>
  <c r="L449" i="29" s="1"/>
  <c r="K449" i="29" s="1"/>
  <c r="AJ450" i="29"/>
  <c r="P450" i="29" s="1"/>
  <c r="BK449" i="29"/>
  <c r="AA449" i="29" s="1"/>
  <c r="BU449" i="29" s="1"/>
  <c r="AH450" i="29"/>
  <c r="J450" i="29" s="1"/>
  <c r="BH449" i="29"/>
  <c r="R449" i="29" s="1"/>
  <c r="Q449" i="29" s="1"/>
  <c r="BI449" i="29"/>
  <c r="U449" i="29" s="1"/>
  <c r="T449" i="29" s="1"/>
  <c r="BG449" i="29"/>
  <c r="O449" i="29" s="1"/>
  <c r="N449" i="29" s="1"/>
  <c r="AK450" i="29"/>
  <c r="S450" i="29" s="1"/>
  <c r="BQ448" i="29"/>
  <c r="AI450" i="29"/>
  <c r="M450" i="29" s="1"/>
  <c r="AM450" i="29"/>
  <c r="Y450" i="29" s="1"/>
  <c r="BO448" i="29"/>
  <c r="BE449" i="29"/>
  <c r="I449" i="29" s="1"/>
  <c r="H449" i="29" s="1"/>
  <c r="AG450" i="29"/>
  <c r="G450" i="29" s="1"/>
  <c r="AW451" i="29"/>
  <c r="AO451" i="29"/>
  <c r="AV451" i="29"/>
  <c r="AN451" i="29"/>
  <c r="BC451" i="29"/>
  <c r="AU451" i="29"/>
  <c r="BB451" i="29"/>
  <c r="AT451" i="29"/>
  <c r="C451" i="29"/>
  <c r="AE451" i="29" s="1"/>
  <c r="BA451" i="29"/>
  <c r="AS451" i="29"/>
  <c r="B451" i="29"/>
  <c r="AD451" i="29" s="1"/>
  <c r="AF451" i="29" s="1"/>
  <c r="AY451" i="29"/>
  <c r="AQ451" i="29"/>
  <c r="AP451" i="29"/>
  <c r="AC452" i="29"/>
  <c r="AX451" i="29"/>
  <c r="AR451" i="29"/>
  <c r="AZ451" i="29"/>
  <c r="BJ449" i="29"/>
  <c r="X449" i="29" s="1"/>
  <c r="W449" i="29" s="1"/>
  <c r="BP1041" i="29" l="1"/>
  <c r="AJ1043" i="29"/>
  <c r="P1043" i="29" s="1"/>
  <c r="AG1043" i="29"/>
  <c r="G1043" i="29" s="1"/>
  <c r="AK1043" i="29"/>
  <c r="S1043" i="29" s="1"/>
  <c r="BS1043" i="29" s="1"/>
  <c r="AI1043" i="29"/>
  <c r="M1043" i="29" s="1"/>
  <c r="BO1041" i="29"/>
  <c r="BR449" i="29"/>
  <c r="BK1043" i="29"/>
  <c r="AA1043" i="29" s="1"/>
  <c r="BU1043" i="29" s="1"/>
  <c r="BT1041" i="29"/>
  <c r="BO1042" i="29"/>
  <c r="BE1043" i="29"/>
  <c r="I1043" i="29" s="1"/>
  <c r="H1043" i="29" s="1"/>
  <c r="BO1043" i="29"/>
  <c r="AL1043" i="29"/>
  <c r="V1043" i="29" s="1"/>
  <c r="BN1041" i="29"/>
  <c r="BQ1042" i="29"/>
  <c r="BG1043" i="29"/>
  <c r="O1043" i="29" s="1"/>
  <c r="N1043" i="29" s="1"/>
  <c r="AU1044" i="29"/>
  <c r="BC1044" i="29"/>
  <c r="AN1044" i="29"/>
  <c r="AV1044" i="29"/>
  <c r="AO1044" i="29"/>
  <c r="AW1044" i="29"/>
  <c r="B1044" i="29"/>
  <c r="AD1044" i="29" s="1"/>
  <c r="AK1044" i="29" s="1"/>
  <c r="S1044" i="29" s="1"/>
  <c r="AP1044" i="29"/>
  <c r="AX1044" i="29"/>
  <c r="C1044" i="29"/>
  <c r="AE1044" i="29" s="1"/>
  <c r="AQ1044" i="29"/>
  <c r="AY1044" i="29"/>
  <c r="AR1044" i="29"/>
  <c r="AZ1044" i="29"/>
  <c r="AC1045" i="29"/>
  <c r="AS1044" i="29"/>
  <c r="BA1044" i="29"/>
  <c r="AT1044" i="29"/>
  <c r="BB1044" i="29"/>
  <c r="BR1041" i="29"/>
  <c r="BI1043" i="29"/>
  <c r="U1043" i="29" s="1"/>
  <c r="T1043" i="29" s="1"/>
  <c r="AF1043" i="29"/>
  <c r="D1043" i="29" s="1"/>
  <c r="AB1040" i="29"/>
  <c r="BR1042" i="29"/>
  <c r="AH1043" i="29"/>
  <c r="J1043" i="29" s="1"/>
  <c r="BH1043" i="29"/>
  <c r="R1043" i="29" s="1"/>
  <c r="Q1043" i="29" s="1"/>
  <c r="BL1041" i="29"/>
  <c r="Z1041" i="29"/>
  <c r="BI1042" i="29"/>
  <c r="U1042" i="29" s="1"/>
  <c r="T1042" i="29" s="1"/>
  <c r="BQ1041" i="29"/>
  <c r="BF1042" i="29"/>
  <c r="L1042" i="29" s="1"/>
  <c r="K1042" i="29" s="1"/>
  <c r="BP1042" i="29"/>
  <c r="BD1042" i="29"/>
  <c r="F1042" i="29" s="1"/>
  <c r="E1042" i="29" s="1"/>
  <c r="BJ1042" i="29"/>
  <c r="X1042" i="29" s="1"/>
  <c r="W1042" i="29" s="1"/>
  <c r="Z1042" i="29"/>
  <c r="BP449" i="29"/>
  <c r="BT449" i="29"/>
  <c r="AK451" i="29"/>
  <c r="S451" i="29" s="1"/>
  <c r="BS449" i="29"/>
  <c r="AB448" i="29"/>
  <c r="AL451" i="29"/>
  <c r="V451" i="29" s="1"/>
  <c r="BJ451" i="29" s="1"/>
  <c r="X451" i="29" s="1"/>
  <c r="W451" i="29" s="1"/>
  <c r="AH451" i="29"/>
  <c r="J451" i="29" s="1"/>
  <c r="BF451" i="29" s="1"/>
  <c r="L451" i="29" s="1"/>
  <c r="K451" i="29" s="1"/>
  <c r="W450" i="29"/>
  <c r="BT450" i="29"/>
  <c r="D451" i="29"/>
  <c r="BD451" i="29" s="1"/>
  <c r="F451" i="29" s="1"/>
  <c r="E451" i="29" s="1"/>
  <c r="BI450" i="29"/>
  <c r="U450" i="29" s="1"/>
  <c r="T450" i="29" s="1"/>
  <c r="AJ451" i="29"/>
  <c r="P451" i="29" s="1"/>
  <c r="BO449" i="29"/>
  <c r="BQ449" i="29"/>
  <c r="BL449" i="29"/>
  <c r="Z449" i="29"/>
  <c r="BE450" i="29"/>
  <c r="I450" i="29" s="1"/>
  <c r="H450" i="29" s="1"/>
  <c r="BH450" i="29"/>
  <c r="R450" i="29" s="1"/>
  <c r="Q450" i="29" s="1"/>
  <c r="AM451" i="29"/>
  <c r="Y451" i="29" s="1"/>
  <c r="BK451" i="29" s="1"/>
  <c r="AA451" i="29" s="1"/>
  <c r="BK450" i="29"/>
  <c r="AA450" i="29" s="1"/>
  <c r="BU450" i="29" s="1"/>
  <c r="BB452" i="29"/>
  <c r="AT452" i="29"/>
  <c r="C452" i="29"/>
  <c r="AE452" i="29" s="1"/>
  <c r="BA452" i="29"/>
  <c r="AS452" i="29"/>
  <c r="B452" i="29"/>
  <c r="AD452" i="29" s="1"/>
  <c r="AH452" i="29" s="1"/>
  <c r="AZ452" i="29"/>
  <c r="AR452" i="29"/>
  <c r="AY452" i="29"/>
  <c r="AQ452" i="29"/>
  <c r="AC453" i="29"/>
  <c r="AX452" i="29"/>
  <c r="AP452" i="29"/>
  <c r="AV452" i="29"/>
  <c r="AN452" i="29"/>
  <c r="BC452" i="29"/>
  <c r="AW452" i="29"/>
  <c r="AU452" i="29"/>
  <c r="AO452" i="29"/>
  <c r="AI451" i="29"/>
  <c r="M451" i="29" s="1"/>
  <c r="BD450" i="29"/>
  <c r="F450" i="29" s="1"/>
  <c r="E450" i="29" s="1"/>
  <c r="BI451" i="29"/>
  <c r="U451" i="29" s="1"/>
  <c r="T451" i="29" s="1"/>
  <c r="AG451" i="29"/>
  <c r="G451" i="29" s="1"/>
  <c r="BG450" i="29"/>
  <c r="O450" i="29" s="1"/>
  <c r="N450" i="29" s="1"/>
  <c r="BF450" i="29"/>
  <c r="L450" i="29" s="1"/>
  <c r="K450" i="29" s="1"/>
  <c r="BS1042" i="29" l="1"/>
  <c r="BQ1043" i="29"/>
  <c r="AL1044" i="29"/>
  <c r="V1044" i="29" s="1"/>
  <c r="BJ1044" i="29" s="1"/>
  <c r="X1044" i="29" s="1"/>
  <c r="W1044" i="29" s="1"/>
  <c r="BN450" i="29"/>
  <c r="BQ450" i="29"/>
  <c r="BR1043" i="29"/>
  <c r="AJ1044" i="29"/>
  <c r="P1044" i="29" s="1"/>
  <c r="BH1044" i="29" s="1"/>
  <c r="R1044" i="29" s="1"/>
  <c r="Q1044" i="29" s="1"/>
  <c r="AF1044" i="29"/>
  <c r="D1044" i="29" s="1"/>
  <c r="BI1044" i="29"/>
  <c r="U1044" i="29" s="1"/>
  <c r="T1044" i="29" s="1"/>
  <c r="BS1044" i="29"/>
  <c r="BN1042" i="29"/>
  <c r="AN1045" i="29"/>
  <c r="AV1045" i="29"/>
  <c r="AO1045" i="29"/>
  <c r="AW1045" i="29"/>
  <c r="B1045" i="29"/>
  <c r="AD1045" i="29" s="1"/>
  <c r="AL1045" i="29" s="1"/>
  <c r="V1045" i="29" s="1"/>
  <c r="AP1045" i="29"/>
  <c r="AX1045" i="29"/>
  <c r="C1045" i="29"/>
  <c r="AE1045" i="29" s="1"/>
  <c r="AQ1045" i="29"/>
  <c r="AY1045" i="29"/>
  <c r="AR1045" i="29"/>
  <c r="AZ1045" i="29"/>
  <c r="AC1046" i="29"/>
  <c r="AS1045" i="29"/>
  <c r="BA1045" i="29"/>
  <c r="AT1045" i="29"/>
  <c r="BB1045" i="29"/>
  <c r="AU1045" i="29"/>
  <c r="BC1045" i="29"/>
  <c r="AB1041" i="29"/>
  <c r="BD1044" i="29"/>
  <c r="F1044" i="29" s="1"/>
  <c r="E1044" i="29" s="1"/>
  <c r="BJ1043" i="29"/>
  <c r="X1043" i="29" s="1"/>
  <c r="W1043" i="29" s="1"/>
  <c r="AH1044" i="29"/>
  <c r="J1044" i="29" s="1"/>
  <c r="BF1043" i="29"/>
  <c r="L1043" i="29" s="1"/>
  <c r="K1043" i="29" s="1"/>
  <c r="AM1044" i="29"/>
  <c r="Y1044" i="29" s="1"/>
  <c r="BL1042" i="29"/>
  <c r="BT1042" i="29"/>
  <c r="BD1043" i="29"/>
  <c r="F1043" i="29" s="1"/>
  <c r="E1043" i="29" s="1"/>
  <c r="AI1044" i="29"/>
  <c r="M1044" i="29" s="1"/>
  <c r="AG1044" i="29"/>
  <c r="G1044" i="29" s="1"/>
  <c r="Z1043" i="29"/>
  <c r="AB449" i="29"/>
  <c r="BR450" i="29"/>
  <c r="BS450" i="29"/>
  <c r="BS451" i="29"/>
  <c r="J452" i="29"/>
  <c r="BF452" i="29" s="1"/>
  <c r="L452" i="29" s="1"/>
  <c r="K452" i="29" s="1"/>
  <c r="BN451" i="29"/>
  <c r="BT451" i="29"/>
  <c r="AF452" i="29"/>
  <c r="D452" i="29" s="1"/>
  <c r="BG451" i="29"/>
  <c r="O451" i="29" s="1"/>
  <c r="N451" i="29" s="1"/>
  <c r="BP451" i="29"/>
  <c r="AJ452" i="29"/>
  <c r="P452" i="29" s="1"/>
  <c r="AM452" i="29"/>
  <c r="Y452" i="29" s="1"/>
  <c r="BK452" i="29" s="1"/>
  <c r="AA452" i="29" s="1"/>
  <c r="AL452" i="29"/>
  <c r="V452" i="29" s="1"/>
  <c r="BE451" i="29"/>
  <c r="I451" i="29" s="1"/>
  <c r="H451" i="29" s="1"/>
  <c r="BH451" i="29"/>
  <c r="R451" i="29" s="1"/>
  <c r="Q451" i="29" s="1"/>
  <c r="AK452" i="29"/>
  <c r="S452" i="29" s="1"/>
  <c r="AG452" i="29"/>
  <c r="G452" i="29" s="1"/>
  <c r="AI452" i="29"/>
  <c r="M452" i="29" s="1"/>
  <c r="BU451" i="29"/>
  <c r="Z451" i="29"/>
  <c r="BL451" i="29"/>
  <c r="AY453" i="29"/>
  <c r="AQ453" i="29"/>
  <c r="AC454" i="29"/>
  <c r="AX453" i="29"/>
  <c r="AP453" i="29"/>
  <c r="AW453" i="29"/>
  <c r="AO453" i="29"/>
  <c r="AV453" i="29"/>
  <c r="AN453" i="29"/>
  <c r="BC453" i="29"/>
  <c r="AU453" i="29"/>
  <c r="BA453" i="29"/>
  <c r="AS453" i="29"/>
  <c r="B453" i="29"/>
  <c r="AD453" i="29" s="1"/>
  <c r="AL453" i="29" s="1"/>
  <c r="BB453" i="29"/>
  <c r="AZ453" i="29"/>
  <c r="AR453" i="29"/>
  <c r="AT453" i="29"/>
  <c r="C453" i="29"/>
  <c r="AE453" i="29" s="1"/>
  <c r="BP450" i="29"/>
  <c r="BL450" i="29"/>
  <c r="Z450" i="29"/>
  <c r="BO450" i="29"/>
  <c r="AB450" i="29" s="1"/>
  <c r="AK1045" i="29" l="1"/>
  <c r="S1045" i="29" s="1"/>
  <c r="BL1043" i="29"/>
  <c r="BR1044" i="29"/>
  <c r="BP1043" i="29"/>
  <c r="V453" i="29"/>
  <c r="BJ453" i="29" s="1"/>
  <c r="X453" i="29" s="1"/>
  <c r="W453" i="29" s="1"/>
  <c r="BN1043" i="29"/>
  <c r="AJ1045" i="29"/>
  <c r="P1045" i="29" s="1"/>
  <c r="BH1045" i="29" s="1"/>
  <c r="R1045" i="29" s="1"/>
  <c r="Q1045" i="29" s="1"/>
  <c r="BJ1045" i="29"/>
  <c r="X1045" i="29" s="1"/>
  <c r="W1045" i="29" s="1"/>
  <c r="AI1045" i="29"/>
  <c r="M1045" i="29" s="1"/>
  <c r="AG1045" i="29"/>
  <c r="G1045" i="29" s="1"/>
  <c r="BF1044" i="29"/>
  <c r="L1044" i="29" s="1"/>
  <c r="K1044" i="29" s="1"/>
  <c r="BP1044" i="29"/>
  <c r="AO1046" i="29"/>
  <c r="AW1046" i="29"/>
  <c r="B1046" i="29"/>
  <c r="AD1046" i="29" s="1"/>
  <c r="AL1046" i="29" s="1"/>
  <c r="V1046" i="29" s="1"/>
  <c r="AP1046" i="29"/>
  <c r="AX1046" i="29"/>
  <c r="C1046" i="29"/>
  <c r="AE1046" i="29" s="1"/>
  <c r="AQ1046" i="29"/>
  <c r="AY1046" i="29"/>
  <c r="AR1046" i="29"/>
  <c r="AZ1046" i="29"/>
  <c r="AC1047" i="29"/>
  <c r="AS1046" i="29"/>
  <c r="BA1046" i="29"/>
  <c r="AT1046" i="29"/>
  <c r="BB1046" i="29"/>
  <c r="AU1046" i="29"/>
  <c r="BC1046" i="29"/>
  <c r="AN1046" i="29"/>
  <c r="AV1046" i="29"/>
  <c r="BG1044" i="29"/>
  <c r="O1044" i="29" s="1"/>
  <c r="N1044" i="29" s="1"/>
  <c r="BI1045" i="29"/>
  <c r="U1045" i="29" s="1"/>
  <c r="T1045" i="29" s="1"/>
  <c r="BT1044" i="29"/>
  <c r="AM1045" i="29"/>
  <c r="Y1045" i="29" s="1"/>
  <c r="AF1045" i="29"/>
  <c r="D1045" i="29" s="1"/>
  <c r="BK1044" i="29"/>
  <c r="AA1044" i="29" s="1"/>
  <c r="BU1044" i="29" s="1"/>
  <c r="BT1043" i="29"/>
  <c r="AB1043" i="29" s="1"/>
  <c r="AH1045" i="29"/>
  <c r="J1045" i="29" s="1"/>
  <c r="AB1042" i="29"/>
  <c r="BE1044" i="29"/>
  <c r="I1044" i="29" s="1"/>
  <c r="H1044" i="29" s="1"/>
  <c r="BN1044" i="29"/>
  <c r="AG453" i="29"/>
  <c r="G453" i="29" s="1"/>
  <c r="BE453" i="29" s="1"/>
  <c r="I453" i="29" s="1"/>
  <c r="BO451" i="29"/>
  <c r="BP452" i="29"/>
  <c r="AH453" i="29"/>
  <c r="J453" i="29" s="1"/>
  <c r="BQ451" i="29"/>
  <c r="AF453" i="29"/>
  <c r="D453" i="29" s="1"/>
  <c r="BR451" i="29"/>
  <c r="AM453" i="29"/>
  <c r="Y453" i="29" s="1"/>
  <c r="BK453" i="29" s="1"/>
  <c r="AA453" i="29" s="1"/>
  <c r="BD452" i="29"/>
  <c r="F452" i="29" s="1"/>
  <c r="E452" i="29" s="1"/>
  <c r="AI453" i="29"/>
  <c r="M453" i="29" s="1"/>
  <c r="AK453" i="29"/>
  <c r="S453" i="29" s="1"/>
  <c r="BG452" i="29"/>
  <c r="O452" i="29" s="1"/>
  <c r="N452" i="29" s="1"/>
  <c r="BJ452" i="29"/>
  <c r="X452" i="29" s="1"/>
  <c r="W452" i="29" s="1"/>
  <c r="AJ453" i="29"/>
  <c r="P453" i="29" s="1"/>
  <c r="BE452" i="29"/>
  <c r="I452" i="29" s="1"/>
  <c r="H452" i="29" s="1"/>
  <c r="BU452" i="29"/>
  <c r="Z452" i="29"/>
  <c r="BL452" i="29"/>
  <c r="AV454" i="29"/>
  <c r="AN454" i="29"/>
  <c r="BC454" i="29"/>
  <c r="AU454" i="29"/>
  <c r="BB454" i="29"/>
  <c r="AT454" i="29"/>
  <c r="C454" i="29"/>
  <c r="AE454" i="29" s="1"/>
  <c r="BA454" i="29"/>
  <c r="AS454" i="29"/>
  <c r="B454" i="29"/>
  <c r="AD454" i="29" s="1"/>
  <c r="AM454" i="29" s="1"/>
  <c r="AZ454" i="29"/>
  <c r="AR454" i="29"/>
  <c r="AC455" i="29"/>
  <c r="AX454" i="29"/>
  <c r="AP454" i="29"/>
  <c r="AW454" i="29"/>
  <c r="AQ454" i="29"/>
  <c r="AO454" i="29"/>
  <c r="AY454" i="29"/>
  <c r="BI452" i="29"/>
  <c r="U452" i="29" s="1"/>
  <c r="T452" i="29" s="1"/>
  <c r="BH452" i="29"/>
  <c r="R452" i="29" s="1"/>
  <c r="Q452" i="29" s="1"/>
  <c r="AB451" i="29" l="1"/>
  <c r="BQ452" i="29"/>
  <c r="BS1045" i="29"/>
  <c r="AK1046" i="29"/>
  <c r="S1046" i="29" s="1"/>
  <c r="BI1046" i="29" s="1"/>
  <c r="U1046" i="29" s="1"/>
  <c r="T1046" i="29" s="1"/>
  <c r="BT1045" i="29"/>
  <c r="BJ1046" i="29"/>
  <c r="X1046" i="29" s="1"/>
  <c r="W1046" i="29" s="1"/>
  <c r="BT1046" i="29"/>
  <c r="BR1045" i="29"/>
  <c r="BK1045" i="29"/>
  <c r="AA1045" i="29" s="1"/>
  <c r="AF1046" i="29"/>
  <c r="D1046" i="29" s="1"/>
  <c r="AI1046" i="29"/>
  <c r="M1046" i="29" s="1"/>
  <c r="AG1046" i="29"/>
  <c r="G1046" i="29" s="1"/>
  <c r="B1047" i="29"/>
  <c r="AD1047" i="29" s="1"/>
  <c r="AH1047" i="29" s="1"/>
  <c r="J1047" i="29" s="1"/>
  <c r="AP1047" i="29"/>
  <c r="AX1047" i="29"/>
  <c r="C1047" i="29"/>
  <c r="AE1047" i="29" s="1"/>
  <c r="AQ1047" i="29"/>
  <c r="AY1047" i="29"/>
  <c r="AJ1047" i="29"/>
  <c r="P1047" i="29" s="1"/>
  <c r="AR1047" i="29"/>
  <c r="AZ1047" i="29"/>
  <c r="AC1048" i="29"/>
  <c r="AK1047" i="29"/>
  <c r="S1047" i="29" s="1"/>
  <c r="AS1047" i="29"/>
  <c r="BA1047" i="29"/>
  <c r="AL1047" i="29"/>
  <c r="V1047" i="29" s="1"/>
  <c r="AT1047" i="29"/>
  <c r="BB1047" i="29"/>
  <c r="AU1047" i="29"/>
  <c r="BC1047" i="29"/>
  <c r="AF1047" i="29"/>
  <c r="D1047" i="29" s="1"/>
  <c r="AN1047" i="29"/>
  <c r="AV1047" i="29"/>
  <c r="AG1047" i="29"/>
  <c r="G1047" i="29" s="1"/>
  <c r="AO1047" i="29"/>
  <c r="AW1047" i="29"/>
  <c r="BF1045" i="29"/>
  <c r="L1045" i="29" s="1"/>
  <c r="K1045" i="29" s="1"/>
  <c r="BP1045" i="29"/>
  <c r="AM1046" i="29"/>
  <c r="Y1046" i="29" s="1"/>
  <c r="BE1045" i="29"/>
  <c r="I1045" i="29" s="1"/>
  <c r="H1045" i="29" s="1"/>
  <c r="BQ1044" i="29"/>
  <c r="AB1044" i="29" s="1"/>
  <c r="AH1046" i="29"/>
  <c r="J1046" i="29" s="1"/>
  <c r="BG1045" i="29"/>
  <c r="O1045" i="29" s="1"/>
  <c r="N1045" i="29" s="1"/>
  <c r="AJ1046" i="29"/>
  <c r="P1046" i="29" s="1"/>
  <c r="BO1044" i="29"/>
  <c r="BL1044" i="29"/>
  <c r="Z1044" i="29"/>
  <c r="BD1045" i="29"/>
  <c r="F1045" i="29" s="1"/>
  <c r="E1045" i="29" s="1"/>
  <c r="AF454" i="29"/>
  <c r="D454" i="29" s="1"/>
  <c r="H453" i="29"/>
  <c r="BO453" i="29"/>
  <c r="AI454" i="29"/>
  <c r="M454" i="29" s="1"/>
  <c r="BG454" i="29" s="1"/>
  <c r="O454" i="29" s="1"/>
  <c r="N454" i="29" s="1"/>
  <c r="BN452" i="29"/>
  <c r="BF453" i="29"/>
  <c r="L453" i="29" s="1"/>
  <c r="K453" i="29" s="1"/>
  <c r="AJ454" i="29"/>
  <c r="P454" i="29" s="1"/>
  <c r="BH454" i="29" s="1"/>
  <c r="R454" i="29" s="1"/>
  <c r="Q454" i="29" s="1"/>
  <c r="AK454" i="29"/>
  <c r="S454" i="29" s="1"/>
  <c r="BT453" i="29"/>
  <c r="BS452" i="29"/>
  <c r="BH453" i="29"/>
  <c r="R453" i="29" s="1"/>
  <c r="Q453" i="29" s="1"/>
  <c r="BR452" i="29"/>
  <c r="AH454" i="29"/>
  <c r="J454" i="29" s="1"/>
  <c r="BT452" i="29"/>
  <c r="BU453" i="29"/>
  <c r="Z453" i="29"/>
  <c r="BG453" i="29"/>
  <c r="O453" i="29" s="1"/>
  <c r="N453" i="29" s="1"/>
  <c r="AZ455" i="29"/>
  <c r="AR455" i="29"/>
  <c r="B455" i="29"/>
  <c r="AD455" i="29" s="1"/>
  <c r="AL455" i="29" s="1"/>
  <c r="AY455" i="29"/>
  <c r="AQ455" i="29"/>
  <c r="AC456" i="29"/>
  <c r="AX455" i="29"/>
  <c r="AP455" i="29"/>
  <c r="AW455" i="29"/>
  <c r="AO455" i="29"/>
  <c r="AV455" i="29"/>
  <c r="AN455" i="29"/>
  <c r="BB455" i="29"/>
  <c r="AT455" i="29"/>
  <c r="BC455" i="29"/>
  <c r="BA455" i="29"/>
  <c r="AU455" i="29"/>
  <c r="AS455" i="29"/>
  <c r="C455" i="29"/>
  <c r="AE455" i="29" s="1"/>
  <c r="BD453" i="29"/>
  <c r="F453" i="29" s="1"/>
  <c r="E453" i="29" s="1"/>
  <c r="AG454" i="29"/>
  <c r="G454" i="29" s="1"/>
  <c r="AL454" i="29"/>
  <c r="V454" i="29" s="1"/>
  <c r="BO452" i="29"/>
  <c r="Y454" i="29"/>
  <c r="BK454" i="29" s="1"/>
  <c r="AA454" i="29" s="1"/>
  <c r="BI453" i="29"/>
  <c r="U453" i="29" s="1"/>
  <c r="T453" i="29" s="1"/>
  <c r="BQ1045" i="29" l="1"/>
  <c r="AI1047" i="29"/>
  <c r="M1047" i="29" s="1"/>
  <c r="BG1047" i="29" s="1"/>
  <c r="O1047" i="29" s="1"/>
  <c r="N1047" i="29" s="1"/>
  <c r="BN1045" i="29"/>
  <c r="BO1045" i="29"/>
  <c r="BF1047" i="29"/>
  <c r="L1047" i="29" s="1"/>
  <c r="K1047" i="29" s="1"/>
  <c r="BP1047" i="29"/>
  <c r="BJ1047" i="29"/>
  <c r="X1047" i="29" s="1"/>
  <c r="W1047" i="29" s="1"/>
  <c r="BE1046" i="29"/>
  <c r="I1046" i="29" s="1"/>
  <c r="H1046" i="29" s="1"/>
  <c r="BG1046" i="29"/>
  <c r="O1046" i="29" s="1"/>
  <c r="N1046" i="29" s="1"/>
  <c r="BH1046" i="29"/>
  <c r="R1046" i="29" s="1"/>
  <c r="Q1046" i="29" s="1"/>
  <c r="BR1046" i="29"/>
  <c r="BD1046" i="29"/>
  <c r="F1046" i="29" s="1"/>
  <c r="E1046" i="29" s="1"/>
  <c r="BK1046" i="29"/>
  <c r="AA1046" i="29" s="1"/>
  <c r="BU1046" i="29" s="1"/>
  <c r="BI1047" i="29"/>
  <c r="U1047" i="29" s="1"/>
  <c r="T1047" i="29" s="1"/>
  <c r="BL1045" i="29"/>
  <c r="Z1045" i="29"/>
  <c r="BF1046" i="29"/>
  <c r="L1046" i="29" s="1"/>
  <c r="K1046" i="29" s="1"/>
  <c r="C1048" i="29"/>
  <c r="AE1048" i="29" s="1"/>
  <c r="AQ1048" i="29"/>
  <c r="AY1048" i="29"/>
  <c r="AR1048" i="29"/>
  <c r="AZ1048" i="29"/>
  <c r="AC1049" i="29"/>
  <c r="AS1048" i="29"/>
  <c r="BA1048" i="29"/>
  <c r="AT1048" i="29"/>
  <c r="BB1048" i="29"/>
  <c r="AU1048" i="29"/>
  <c r="BC1048" i="29"/>
  <c r="AN1048" i="29"/>
  <c r="AV1048" i="29"/>
  <c r="AO1048" i="29"/>
  <c r="AW1048" i="29"/>
  <c r="AP1048" i="29"/>
  <c r="AX1048" i="29"/>
  <c r="B1048" i="29"/>
  <c r="AD1048" i="29" s="1"/>
  <c r="AL1048" i="29" s="1"/>
  <c r="V1048" i="29" s="1"/>
  <c r="BU1045" i="29"/>
  <c r="BD1047" i="29"/>
  <c r="F1047" i="29" s="1"/>
  <c r="E1047" i="29" s="1"/>
  <c r="AM1047" i="29"/>
  <c r="Y1047" i="29" s="1"/>
  <c r="AB1045" i="29"/>
  <c r="BS1046" i="29"/>
  <c r="BE1047" i="29"/>
  <c r="I1047" i="29" s="1"/>
  <c r="H1047" i="29" s="1"/>
  <c r="BH1047" i="29"/>
  <c r="R1047" i="29" s="1"/>
  <c r="Q1047" i="29" s="1"/>
  <c r="BR1047" i="29"/>
  <c r="AB452" i="29"/>
  <c r="V455" i="29"/>
  <c r="BJ455" i="29" s="1"/>
  <c r="X455" i="29" s="1"/>
  <c r="W455" i="29" s="1"/>
  <c r="BQ454" i="29"/>
  <c r="BP453" i="29"/>
  <c r="BN453" i="29"/>
  <c r="BS453" i="29"/>
  <c r="AK455" i="29"/>
  <c r="S455" i="29" s="1"/>
  <c r="BI455" i="29" s="1"/>
  <c r="U455" i="29" s="1"/>
  <c r="T455" i="29" s="1"/>
  <c r="AG455" i="29"/>
  <c r="G455" i="29" s="1"/>
  <c r="BE455" i="29" s="1"/>
  <c r="I455" i="29" s="1"/>
  <c r="H455" i="29" s="1"/>
  <c r="AM455" i="29"/>
  <c r="Y455" i="29" s="1"/>
  <c r="BR454" i="29"/>
  <c r="AI455" i="29"/>
  <c r="M455" i="29" s="1"/>
  <c r="AF455" i="29"/>
  <c r="D455" i="29" s="1"/>
  <c r="BD455" i="29" s="1"/>
  <c r="F455" i="29" s="1"/>
  <c r="E455" i="29" s="1"/>
  <c r="BQ453" i="29"/>
  <c r="BR453" i="29"/>
  <c r="BF454" i="29"/>
  <c r="L454" i="29" s="1"/>
  <c r="K454" i="29" s="1"/>
  <c r="AW456" i="29"/>
  <c r="AO456" i="29"/>
  <c r="AV456" i="29"/>
  <c r="AN456" i="29"/>
  <c r="BC456" i="29"/>
  <c r="AU456" i="29"/>
  <c r="BB456" i="29"/>
  <c r="AT456" i="29"/>
  <c r="C456" i="29"/>
  <c r="AE456" i="29" s="1"/>
  <c r="BA456" i="29"/>
  <c r="AS456" i="29"/>
  <c r="B456" i="29"/>
  <c r="AD456" i="29" s="1"/>
  <c r="AJ456" i="29" s="1"/>
  <c r="AY456" i="29"/>
  <c r="AQ456" i="29"/>
  <c r="AP456" i="29"/>
  <c r="AC457" i="29"/>
  <c r="AX456" i="29"/>
  <c r="AR456" i="29"/>
  <c r="AZ456" i="29"/>
  <c r="BD454" i="29"/>
  <c r="F454" i="29" s="1"/>
  <c r="E454" i="29" s="1"/>
  <c r="AH455" i="29"/>
  <c r="J455" i="29" s="1"/>
  <c r="BF455" i="29" s="1"/>
  <c r="L455" i="29" s="1"/>
  <c r="BL453" i="29"/>
  <c r="BE454" i="29"/>
  <c r="I454" i="29" s="1"/>
  <c r="H454" i="29" s="1"/>
  <c r="AJ455" i="29"/>
  <c r="P455" i="29" s="1"/>
  <c r="BU454" i="29"/>
  <c r="Z454" i="29"/>
  <c r="BJ454" i="29"/>
  <c r="X454" i="29" s="1"/>
  <c r="W454" i="29" s="1"/>
  <c r="BI454" i="29"/>
  <c r="U454" i="29" s="1"/>
  <c r="T454" i="29" s="1"/>
  <c r="AH1048" i="29" l="1"/>
  <c r="J1048" i="29" s="1"/>
  <c r="AK1048" i="29"/>
  <c r="S1048" i="29" s="1"/>
  <c r="BO1046" i="29"/>
  <c r="BT1047" i="29"/>
  <c r="BN1047" i="29"/>
  <c r="BP1046" i="29"/>
  <c r="BQ1047" i="29"/>
  <c r="BO1047" i="29"/>
  <c r="BS1047" i="29"/>
  <c r="BJ1048" i="29"/>
  <c r="X1048" i="29" s="1"/>
  <c r="W1048" i="29" s="1"/>
  <c r="AF1048" i="29"/>
  <c r="D1048" i="29" s="1"/>
  <c r="AI1048" i="29"/>
  <c r="M1048" i="29" s="1"/>
  <c r="BQ1046" i="29"/>
  <c r="Z1046" i="29"/>
  <c r="BL1046" i="29"/>
  <c r="AR1049" i="29"/>
  <c r="AZ1049" i="29"/>
  <c r="AC1050" i="29"/>
  <c r="AS1049" i="29"/>
  <c r="BA1049" i="29"/>
  <c r="AT1049" i="29"/>
  <c r="BB1049" i="29"/>
  <c r="AU1049" i="29"/>
  <c r="BC1049" i="29"/>
  <c r="AN1049" i="29"/>
  <c r="AV1049" i="29"/>
  <c r="AO1049" i="29"/>
  <c r="AW1049" i="29"/>
  <c r="B1049" i="29"/>
  <c r="AD1049" i="29" s="1"/>
  <c r="AM1049" i="29" s="1"/>
  <c r="Y1049" i="29" s="1"/>
  <c r="AP1049" i="29"/>
  <c r="AX1049" i="29"/>
  <c r="AQ1049" i="29"/>
  <c r="AY1049" i="29"/>
  <c r="C1049" i="29"/>
  <c r="AE1049" i="29" s="1"/>
  <c r="BI1048" i="29"/>
  <c r="U1048" i="29" s="1"/>
  <c r="T1048" i="29" s="1"/>
  <c r="BK1047" i="29"/>
  <c r="AA1047" i="29" s="1"/>
  <c r="BU1047" i="29" s="1"/>
  <c r="AB1047" i="29" s="1"/>
  <c r="AM1048" i="29"/>
  <c r="Y1048" i="29" s="1"/>
  <c r="BN1046" i="29"/>
  <c r="AB1046" i="29" s="1"/>
  <c r="BF1048" i="29"/>
  <c r="L1048" i="29" s="1"/>
  <c r="K1048" i="29" s="1"/>
  <c r="AG1048" i="29"/>
  <c r="G1048" i="29" s="1"/>
  <c r="AJ1048" i="29"/>
  <c r="P1048" i="29" s="1"/>
  <c r="BT454" i="29"/>
  <c r="BO455" i="29"/>
  <c r="BN454" i="29"/>
  <c r="BO454" i="29"/>
  <c r="AL456" i="29"/>
  <c r="V456" i="29" s="1"/>
  <c r="AG456" i="29"/>
  <c r="G456" i="29" s="1"/>
  <c r="BE456" i="29" s="1"/>
  <c r="I456" i="29" s="1"/>
  <c r="H456" i="29" s="1"/>
  <c r="AB453" i="29"/>
  <c r="AK456" i="29"/>
  <c r="S456" i="29" s="1"/>
  <c r="BN455" i="29"/>
  <c r="BT455" i="29"/>
  <c r="AM456" i="29"/>
  <c r="Y456" i="29" s="1"/>
  <c r="BL454" i="29"/>
  <c r="BB457" i="29"/>
  <c r="AT457" i="29"/>
  <c r="C457" i="29"/>
  <c r="AE457" i="29" s="1"/>
  <c r="BA457" i="29"/>
  <c r="AS457" i="29"/>
  <c r="B457" i="29"/>
  <c r="AD457" i="29" s="1"/>
  <c r="AG457" i="29" s="1"/>
  <c r="G457" i="29" s="1"/>
  <c r="AZ457" i="29"/>
  <c r="AR457" i="29"/>
  <c r="AY457" i="29"/>
  <c r="AQ457" i="29"/>
  <c r="AC458" i="29"/>
  <c r="AX457" i="29"/>
  <c r="AP457" i="29"/>
  <c r="AV457" i="29"/>
  <c r="AN457" i="29"/>
  <c r="BC457" i="29"/>
  <c r="AW457" i="29"/>
  <c r="AU457" i="29"/>
  <c r="AO457" i="29"/>
  <c r="BP455" i="29"/>
  <c r="K455" i="29"/>
  <c r="BG455" i="29"/>
  <c r="O455" i="29" s="1"/>
  <c r="N455" i="29" s="1"/>
  <c r="BS455" i="29"/>
  <c r="AH456" i="29"/>
  <c r="J456" i="29" s="1"/>
  <c r="BP454" i="29"/>
  <c r="BS454" i="29"/>
  <c r="AI456" i="29"/>
  <c r="M456" i="29" s="1"/>
  <c r="P456" i="29"/>
  <c r="BK455" i="29"/>
  <c r="AA455" i="29" s="1"/>
  <c r="BU455" i="29" s="1"/>
  <c r="BH455" i="29"/>
  <c r="R455" i="29" s="1"/>
  <c r="Q455" i="29" s="1"/>
  <c r="BR455" i="29"/>
  <c r="AF456" i="29"/>
  <c r="D456" i="29" s="1"/>
  <c r="BT1048" i="29" l="1"/>
  <c r="BK1049" i="29"/>
  <c r="AA1049" i="29" s="1"/>
  <c r="BU1049" i="29" s="1"/>
  <c r="AG1049" i="29"/>
  <c r="G1049" i="29" s="1"/>
  <c r="AJ1049" i="29"/>
  <c r="P1049" i="29" s="1"/>
  <c r="AL1049" i="29"/>
  <c r="V1049" i="29" s="1"/>
  <c r="BK1048" i="29"/>
  <c r="AA1048" i="29" s="1"/>
  <c r="BU1048" i="29"/>
  <c r="AI1049" i="29"/>
  <c r="M1049" i="29" s="1"/>
  <c r="Z1047" i="29"/>
  <c r="BL1047" i="29"/>
  <c r="AF1049" i="29"/>
  <c r="D1049" i="29" s="1"/>
  <c r="BH1048" i="29"/>
  <c r="R1048" i="29" s="1"/>
  <c r="Q1048" i="29" s="1"/>
  <c r="BS1048" i="29"/>
  <c r="AH1049" i="29"/>
  <c r="J1049" i="29" s="1"/>
  <c r="AK1049" i="29"/>
  <c r="S1049" i="29" s="1"/>
  <c r="BG1048" i="29"/>
  <c r="O1048" i="29" s="1"/>
  <c r="N1048" i="29" s="1"/>
  <c r="AS1050" i="29"/>
  <c r="BA1050" i="29"/>
  <c r="AT1050" i="29"/>
  <c r="BB1050" i="29"/>
  <c r="AU1050" i="29"/>
  <c r="BC1050" i="29"/>
  <c r="AN1050" i="29"/>
  <c r="AV1050" i="29"/>
  <c r="AO1050" i="29"/>
  <c r="AW1050" i="29"/>
  <c r="B1050" i="29"/>
  <c r="AD1050" i="29" s="1"/>
  <c r="AM1050" i="29" s="1"/>
  <c r="Y1050" i="29" s="1"/>
  <c r="AP1050" i="29"/>
  <c r="AX1050" i="29"/>
  <c r="C1050" i="29"/>
  <c r="AE1050" i="29" s="1"/>
  <c r="AQ1050" i="29"/>
  <c r="AY1050" i="29"/>
  <c r="AC1051" i="29"/>
  <c r="AR1050" i="29"/>
  <c r="AZ1050" i="29"/>
  <c r="BD1048" i="29"/>
  <c r="F1048" i="29" s="1"/>
  <c r="E1048" i="29" s="1"/>
  <c r="BE1048" i="29"/>
  <c r="I1048" i="29" s="1"/>
  <c r="H1048" i="29" s="1"/>
  <c r="BP1048" i="29"/>
  <c r="AB454" i="29"/>
  <c r="BO456" i="29"/>
  <c r="BG456" i="29"/>
  <c r="O456" i="29" s="1"/>
  <c r="N456" i="29" s="1"/>
  <c r="BK456" i="29"/>
  <c r="AA456" i="29" s="1"/>
  <c r="BU456" i="29" s="1"/>
  <c r="AK457" i="29"/>
  <c r="S457" i="29" s="1"/>
  <c r="BD456" i="29"/>
  <c r="F456" i="29" s="1"/>
  <c r="E456" i="29" s="1"/>
  <c r="BJ456" i="29"/>
  <c r="X456" i="29" s="1"/>
  <c r="W456" i="29" s="1"/>
  <c r="AF457" i="29"/>
  <c r="D457" i="29" s="1"/>
  <c r="AY458" i="29"/>
  <c r="AQ458" i="29"/>
  <c r="AC459" i="29"/>
  <c r="AX458" i="29"/>
  <c r="AP458" i="29"/>
  <c r="AW458" i="29"/>
  <c r="AO458" i="29"/>
  <c r="AV458" i="29"/>
  <c r="AN458" i="29"/>
  <c r="BC458" i="29"/>
  <c r="AU458" i="29"/>
  <c r="BA458" i="29"/>
  <c r="AS458" i="29"/>
  <c r="B458" i="29"/>
  <c r="AD458" i="29" s="1"/>
  <c r="AM458" i="29" s="1"/>
  <c r="BB458" i="29"/>
  <c r="AZ458" i="29"/>
  <c r="AR458" i="29"/>
  <c r="C458" i="29"/>
  <c r="AE458" i="29" s="1"/>
  <c r="AT458" i="29"/>
  <c r="AM457" i="29"/>
  <c r="Y457" i="29" s="1"/>
  <c r="BK457" i="29" s="1"/>
  <c r="AA457" i="29" s="1"/>
  <c r="AJ457" i="29"/>
  <c r="P457" i="29" s="1"/>
  <c r="BF456" i="29"/>
  <c r="L456" i="29" s="1"/>
  <c r="K456" i="29" s="1"/>
  <c r="AH457" i="29"/>
  <c r="J457" i="29" s="1"/>
  <c r="BE457" i="29"/>
  <c r="I457" i="29" s="1"/>
  <c r="H457" i="29" s="1"/>
  <c r="Z455" i="29"/>
  <c r="BL455" i="29"/>
  <c r="BQ455" i="29"/>
  <c r="AB455" i="29" s="1"/>
  <c r="AL457" i="29"/>
  <c r="V457" i="29" s="1"/>
  <c r="BI456" i="29"/>
  <c r="U456" i="29" s="1"/>
  <c r="T456" i="29" s="1"/>
  <c r="BH456" i="29"/>
  <c r="R456" i="29" s="1"/>
  <c r="Q456" i="29" s="1"/>
  <c r="AI457" i="29"/>
  <c r="M457" i="29" s="1"/>
  <c r="BN1048" i="29" l="1"/>
  <c r="BR1048" i="29"/>
  <c r="AG1050" i="29"/>
  <c r="G1050" i="29" s="1"/>
  <c r="BE1050" i="29" s="1"/>
  <c r="I1050" i="29" s="1"/>
  <c r="H1050" i="29" s="1"/>
  <c r="BS456" i="29"/>
  <c r="BN456" i="29"/>
  <c r="AI1050" i="29"/>
  <c r="M1050" i="29" s="1"/>
  <c r="BG1050" i="29" s="1"/>
  <c r="O1050" i="29" s="1"/>
  <c r="N1050" i="29" s="1"/>
  <c r="BK1050" i="29"/>
  <c r="AA1050" i="29" s="1"/>
  <c r="BU1050" i="29" s="1"/>
  <c r="BI1049" i="29"/>
  <c r="U1049" i="29" s="1"/>
  <c r="T1049" i="29" s="1"/>
  <c r="BG1049" i="29"/>
  <c r="O1049" i="29" s="1"/>
  <c r="N1049" i="29" s="1"/>
  <c r="BF1049" i="29"/>
  <c r="L1049" i="29" s="1"/>
  <c r="K1049" i="29" s="1"/>
  <c r="AL1050" i="29"/>
  <c r="V1050" i="29" s="1"/>
  <c r="BL1048" i="29"/>
  <c r="Z1048" i="29"/>
  <c r="BJ1049" i="29"/>
  <c r="X1049" i="29" s="1"/>
  <c r="W1049" i="29" s="1"/>
  <c r="AF1050" i="29"/>
  <c r="D1050" i="29" s="1"/>
  <c r="BH1049" i="29"/>
  <c r="R1049" i="29" s="1"/>
  <c r="Q1049" i="29" s="1"/>
  <c r="BR1049" i="29"/>
  <c r="BD1049" i="29"/>
  <c r="F1049" i="29" s="1"/>
  <c r="E1049" i="29" s="1"/>
  <c r="BE1049" i="29"/>
  <c r="I1049" i="29" s="1"/>
  <c r="H1049" i="29" s="1"/>
  <c r="BQ1048" i="29"/>
  <c r="AT1051" i="29"/>
  <c r="BB1051" i="29"/>
  <c r="AU1051" i="29"/>
  <c r="BC1051" i="29"/>
  <c r="AN1051" i="29"/>
  <c r="AV1051" i="29"/>
  <c r="AO1051" i="29"/>
  <c r="AW1051" i="29"/>
  <c r="B1051" i="29"/>
  <c r="AD1051" i="29" s="1"/>
  <c r="AF1051" i="29" s="1"/>
  <c r="D1051" i="29" s="1"/>
  <c r="AP1051" i="29"/>
  <c r="AX1051" i="29"/>
  <c r="C1051" i="29"/>
  <c r="AE1051" i="29" s="1"/>
  <c r="AQ1051" i="29"/>
  <c r="AY1051" i="29"/>
  <c r="AR1051" i="29"/>
  <c r="AZ1051" i="29"/>
  <c r="AC1052" i="29"/>
  <c r="AS1051" i="29"/>
  <c r="BA1051" i="29"/>
  <c r="AH1050" i="29"/>
  <c r="J1050" i="29" s="1"/>
  <c r="AK1050" i="29"/>
  <c r="S1050" i="29" s="1"/>
  <c r="AJ1050" i="29"/>
  <c r="P1050" i="29" s="1"/>
  <c r="BO1048" i="29"/>
  <c r="Z1049" i="29"/>
  <c r="BR456" i="29"/>
  <c r="BO457" i="29"/>
  <c r="Y458" i="29"/>
  <c r="BK458" i="29" s="1"/>
  <c r="AA458" i="29" s="1"/>
  <c r="Z458" i="29" s="1"/>
  <c r="AG458" i="29"/>
  <c r="G458" i="29" s="1"/>
  <c r="BE458" i="29" s="1"/>
  <c r="I458" i="29" s="1"/>
  <c r="H458" i="29" s="1"/>
  <c r="AH458" i="29"/>
  <c r="J458" i="29" s="1"/>
  <c r="BF458" i="29" s="1"/>
  <c r="L458" i="29" s="1"/>
  <c r="K458" i="29" s="1"/>
  <c r="AF458" i="29"/>
  <c r="D458" i="29" s="1"/>
  <c r="BD458" i="29" s="1"/>
  <c r="F458" i="29" s="1"/>
  <c r="E458" i="29" s="1"/>
  <c r="AJ458" i="29"/>
  <c r="P458" i="29" s="1"/>
  <c r="BH458" i="29" s="1"/>
  <c r="R458" i="29" s="1"/>
  <c r="Q458" i="29" s="1"/>
  <c r="AI458" i="29"/>
  <c r="M458" i="29" s="1"/>
  <c r="BG458" i="29" s="1"/>
  <c r="O458" i="29" s="1"/>
  <c r="N458" i="29" s="1"/>
  <c r="BH457" i="29"/>
  <c r="R457" i="29" s="1"/>
  <c r="Q457" i="29" s="1"/>
  <c r="BU457" i="29"/>
  <c r="Z457" i="29"/>
  <c r="AV459" i="29"/>
  <c r="AN459" i="29"/>
  <c r="BC459" i="29"/>
  <c r="AU459" i="29"/>
  <c r="BB459" i="29"/>
  <c r="AT459" i="29"/>
  <c r="C459" i="29"/>
  <c r="AE459" i="29" s="1"/>
  <c r="BA459" i="29"/>
  <c r="AS459" i="29"/>
  <c r="B459" i="29"/>
  <c r="AD459" i="29" s="1"/>
  <c r="AM459" i="29" s="1"/>
  <c r="Y459" i="29" s="1"/>
  <c r="AZ459" i="29"/>
  <c r="AR459" i="29"/>
  <c r="AC460" i="29"/>
  <c r="AX459" i="29"/>
  <c r="AP459" i="29"/>
  <c r="AW459" i="29"/>
  <c r="AQ459" i="29"/>
  <c r="AO459" i="29"/>
  <c r="AY459" i="29"/>
  <c r="BI457" i="29"/>
  <c r="U457" i="29" s="1"/>
  <c r="T457" i="29" s="1"/>
  <c r="AL458" i="29"/>
  <c r="V458" i="29" s="1"/>
  <c r="Z456" i="29"/>
  <c r="BL456" i="29"/>
  <c r="BG457" i="29"/>
  <c r="O457" i="29" s="1"/>
  <c r="N457" i="29" s="1"/>
  <c r="AK458" i="29"/>
  <c r="S458" i="29" s="1"/>
  <c r="BD457" i="29"/>
  <c r="F457" i="29" s="1"/>
  <c r="E457" i="29" s="1"/>
  <c r="BQ456" i="29"/>
  <c r="BF457" i="29"/>
  <c r="L457" i="29" s="1"/>
  <c r="K457" i="29" s="1"/>
  <c r="BP456" i="29"/>
  <c r="BT456" i="29"/>
  <c r="BJ457" i="29"/>
  <c r="X457" i="29" s="1"/>
  <c r="W457" i="29" s="1"/>
  <c r="BT1049" i="29" l="1"/>
  <c r="BL1049" i="29"/>
  <c r="AB1048" i="29"/>
  <c r="BO1049" i="29"/>
  <c r="BO1050" i="29"/>
  <c r="BR457" i="29"/>
  <c r="BP1049" i="29"/>
  <c r="BD1051" i="29"/>
  <c r="F1051" i="29" s="1"/>
  <c r="E1051" i="29" s="1"/>
  <c r="AH1051" i="29"/>
  <c r="J1051" i="29" s="1"/>
  <c r="BI1050" i="29"/>
  <c r="U1050" i="29" s="1"/>
  <c r="T1050" i="29" s="1"/>
  <c r="AJ1051" i="29"/>
  <c r="P1051" i="29" s="1"/>
  <c r="BF1050" i="29"/>
  <c r="L1050" i="29" s="1"/>
  <c r="K1050" i="29" s="1"/>
  <c r="AM1051" i="29"/>
  <c r="Y1051" i="29" s="1"/>
  <c r="BN1049" i="29"/>
  <c r="BQ1049" i="29"/>
  <c r="BH1050" i="29"/>
  <c r="R1050" i="29" s="1"/>
  <c r="Q1050" i="29" s="1"/>
  <c r="AI1051" i="29"/>
  <c r="M1051" i="29" s="1"/>
  <c r="AG1051" i="29"/>
  <c r="G1051" i="29" s="1"/>
  <c r="BS1049" i="29"/>
  <c r="AK1051" i="29"/>
  <c r="S1051" i="29" s="1"/>
  <c r="AL1051" i="29"/>
  <c r="V1051" i="29" s="1"/>
  <c r="AU1052" i="29"/>
  <c r="BC1052" i="29"/>
  <c r="AN1052" i="29"/>
  <c r="AV1052" i="29"/>
  <c r="AO1052" i="29"/>
  <c r="AW1052" i="29"/>
  <c r="B1052" i="29"/>
  <c r="AD1052" i="29" s="1"/>
  <c r="AG1052" i="29" s="1"/>
  <c r="G1052" i="29" s="1"/>
  <c r="AP1052" i="29"/>
  <c r="AX1052" i="29"/>
  <c r="C1052" i="29"/>
  <c r="AE1052" i="29" s="1"/>
  <c r="AQ1052" i="29"/>
  <c r="AY1052" i="29"/>
  <c r="AR1052" i="29"/>
  <c r="AZ1052" i="29"/>
  <c r="AC1053" i="29"/>
  <c r="AS1052" i="29"/>
  <c r="BA1052" i="29"/>
  <c r="BB1052" i="29"/>
  <c r="AT1052" i="29"/>
  <c r="BD1050" i="29"/>
  <c r="F1050" i="29" s="1"/>
  <c r="E1050" i="29" s="1"/>
  <c r="BQ1050" i="29"/>
  <c r="BJ1050" i="29"/>
  <c r="X1050" i="29" s="1"/>
  <c r="W1050" i="29" s="1"/>
  <c r="Z1050" i="29"/>
  <c r="BR458" i="29"/>
  <c r="BU458" i="29"/>
  <c r="BN458" i="29"/>
  <c r="BT457" i="29"/>
  <c r="BP458" i="29"/>
  <c r="BQ458" i="29"/>
  <c r="AB456" i="29"/>
  <c r="BQ457" i="29"/>
  <c r="AH459" i="29"/>
  <c r="J459" i="29" s="1"/>
  <c r="BF459" i="29" s="1"/>
  <c r="L459" i="29" s="1"/>
  <c r="K459" i="29" s="1"/>
  <c r="BL457" i="29"/>
  <c r="BP457" i="29"/>
  <c r="BK459" i="29"/>
  <c r="AA459" i="29" s="1"/>
  <c r="BU459" i="29" s="1"/>
  <c r="AL459" i="29"/>
  <c r="V459" i="29" s="1"/>
  <c r="AG459" i="29"/>
  <c r="G459" i="29" s="1"/>
  <c r="BO458" i="29"/>
  <c r="AI459" i="29"/>
  <c r="M459" i="29" s="1"/>
  <c r="BN457" i="29"/>
  <c r="AJ459" i="29"/>
  <c r="P459" i="29" s="1"/>
  <c r="BL458" i="29"/>
  <c r="BJ458" i="29"/>
  <c r="X458" i="29" s="1"/>
  <c r="W458" i="29" s="1"/>
  <c r="AF459" i="29"/>
  <c r="D459" i="29" s="1"/>
  <c r="BA460" i="29"/>
  <c r="AS460" i="29"/>
  <c r="B460" i="29"/>
  <c r="AD460" i="29" s="1"/>
  <c r="AH460" i="29" s="1"/>
  <c r="J460" i="29" s="1"/>
  <c r="AZ460" i="29"/>
  <c r="AR460" i="29"/>
  <c r="AY460" i="29"/>
  <c r="AQ460" i="29"/>
  <c r="AC461" i="29"/>
  <c r="AX460" i="29"/>
  <c r="AP460" i="29"/>
  <c r="AW460" i="29"/>
  <c r="AO460" i="29"/>
  <c r="BC460" i="29"/>
  <c r="AU460" i="29"/>
  <c r="BB460" i="29"/>
  <c r="AV460" i="29"/>
  <c r="AT460" i="29"/>
  <c r="C460" i="29"/>
  <c r="AE460" i="29" s="1"/>
  <c r="AN460" i="29"/>
  <c r="BI458" i="29"/>
  <c r="U458" i="29" s="1"/>
  <c r="T458" i="29" s="1"/>
  <c r="BS457" i="29"/>
  <c r="AK459" i="29"/>
  <c r="S459" i="29" s="1"/>
  <c r="BT1050" i="29" l="1"/>
  <c r="BN1050" i="29"/>
  <c r="BR1050" i="29"/>
  <c r="BN1051" i="29"/>
  <c r="BE1052" i="29"/>
  <c r="I1052" i="29" s="1"/>
  <c r="H1052" i="29" s="1"/>
  <c r="BO1052" i="29"/>
  <c r="BP1050" i="29"/>
  <c r="BE1051" i="29"/>
  <c r="I1051" i="29" s="1"/>
  <c r="H1051" i="29" s="1"/>
  <c r="AK1052" i="29"/>
  <c r="S1052" i="29" s="1"/>
  <c r="BG1051" i="29"/>
  <c r="O1051" i="29" s="1"/>
  <c r="N1051" i="29" s="1"/>
  <c r="BH1051" i="29"/>
  <c r="R1051" i="29" s="1"/>
  <c r="Q1051" i="29" s="1"/>
  <c r="BR1051" i="29"/>
  <c r="AN1053" i="29"/>
  <c r="AV1053" i="29"/>
  <c r="AO1053" i="29"/>
  <c r="AW1053" i="29"/>
  <c r="B1053" i="29"/>
  <c r="AD1053" i="29" s="1"/>
  <c r="AH1053" i="29" s="1"/>
  <c r="J1053" i="29" s="1"/>
  <c r="AP1053" i="29"/>
  <c r="AX1053" i="29"/>
  <c r="C1053" i="29"/>
  <c r="AE1053" i="29" s="1"/>
  <c r="AQ1053" i="29"/>
  <c r="AY1053" i="29"/>
  <c r="AR1053" i="29"/>
  <c r="AZ1053" i="29"/>
  <c r="AC1054" i="29"/>
  <c r="AS1053" i="29"/>
  <c r="BA1053" i="29"/>
  <c r="AT1053" i="29"/>
  <c r="BB1053" i="29"/>
  <c r="AU1053" i="29"/>
  <c r="BC1053" i="29"/>
  <c r="AF1052" i="29"/>
  <c r="D1052" i="29" s="1"/>
  <c r="AH1052" i="29"/>
  <c r="J1052" i="29" s="1"/>
  <c r="BS1050" i="29"/>
  <c r="AJ1052" i="29"/>
  <c r="P1052" i="29" s="1"/>
  <c r="BL1050" i="29"/>
  <c r="AM1052" i="29"/>
  <c r="Y1052" i="29" s="1"/>
  <c r="BF1051" i="29"/>
  <c r="L1051" i="29" s="1"/>
  <c r="K1051" i="29" s="1"/>
  <c r="BP1051" i="29"/>
  <c r="BJ1051" i="29"/>
  <c r="X1051" i="29" s="1"/>
  <c r="W1051" i="29" s="1"/>
  <c r="BT1051" i="29"/>
  <c r="AB1049" i="29"/>
  <c r="AL1052" i="29"/>
  <c r="V1052" i="29" s="1"/>
  <c r="AI1052" i="29"/>
  <c r="M1052" i="29" s="1"/>
  <c r="BI1051" i="29"/>
  <c r="U1051" i="29" s="1"/>
  <c r="T1051" i="29" s="1"/>
  <c r="BK1051" i="29"/>
  <c r="AA1051" i="29" s="1"/>
  <c r="BU1051" i="29"/>
  <c r="AI460" i="29"/>
  <c r="M460" i="29" s="1"/>
  <c r="BG460" i="29" s="1"/>
  <c r="O460" i="29" s="1"/>
  <c r="N460" i="29" s="1"/>
  <c r="AJ460" i="29"/>
  <c r="P460" i="29" s="1"/>
  <c r="BH460" i="29" s="1"/>
  <c r="R460" i="29" s="1"/>
  <c r="Q460" i="29" s="1"/>
  <c r="AM460" i="29"/>
  <c r="Y460" i="29" s="1"/>
  <c r="BK460" i="29" s="1"/>
  <c r="AA460" i="29" s="1"/>
  <c r="Z460" i="29" s="1"/>
  <c r="AF460" i="29"/>
  <c r="D460" i="29" s="1"/>
  <c r="BD460" i="29" s="1"/>
  <c r="F460" i="29" s="1"/>
  <c r="E460" i="29" s="1"/>
  <c r="AG460" i="29"/>
  <c r="G460" i="29" s="1"/>
  <c r="BE460" i="29" s="1"/>
  <c r="I460" i="29" s="1"/>
  <c r="H460" i="29" s="1"/>
  <c r="AL460" i="29"/>
  <c r="V460" i="29" s="1"/>
  <c r="BJ460" i="29" s="1"/>
  <c r="X460" i="29" s="1"/>
  <c r="W460" i="29" s="1"/>
  <c r="AK460" i="29"/>
  <c r="S460" i="29" s="1"/>
  <c r="BI460" i="29" s="1"/>
  <c r="U460" i="29" s="1"/>
  <c r="T460" i="29" s="1"/>
  <c r="BT458" i="29"/>
  <c r="BP459" i="29"/>
  <c r="BF460" i="29"/>
  <c r="L460" i="29" s="1"/>
  <c r="K460" i="29" s="1"/>
  <c r="AC462" i="29"/>
  <c r="AX461" i="29"/>
  <c r="AP461" i="29"/>
  <c r="AW461" i="29"/>
  <c r="AO461" i="29"/>
  <c r="AV461" i="29"/>
  <c r="AN461" i="29"/>
  <c r="BC461" i="29"/>
  <c r="AU461" i="29"/>
  <c r="BB461" i="29"/>
  <c r="AT461" i="29"/>
  <c r="C461" i="29"/>
  <c r="AE461" i="29" s="1"/>
  <c r="AZ461" i="29"/>
  <c r="AR461" i="29"/>
  <c r="AQ461" i="29"/>
  <c r="B461" i="29"/>
  <c r="AD461" i="29" s="1"/>
  <c r="AM461" i="29" s="1"/>
  <c r="AY461" i="29"/>
  <c r="BA461" i="29"/>
  <c r="AS461" i="29"/>
  <c r="BD459" i="29"/>
  <c r="F459" i="29" s="1"/>
  <c r="E459" i="29" s="1"/>
  <c r="BI459" i="29"/>
  <c r="U459" i="29" s="1"/>
  <c r="T459" i="29" s="1"/>
  <c r="BE459" i="29"/>
  <c r="I459" i="29" s="1"/>
  <c r="H459" i="29" s="1"/>
  <c r="BS458" i="29"/>
  <c r="BJ459" i="29"/>
  <c r="X459" i="29" s="1"/>
  <c r="W459" i="29" s="1"/>
  <c r="BH459" i="29"/>
  <c r="R459" i="29" s="1"/>
  <c r="Q459" i="29" s="1"/>
  <c r="AB457" i="29"/>
  <c r="BG459" i="29"/>
  <c r="O459" i="29" s="1"/>
  <c r="N459" i="29" s="1"/>
  <c r="Z459" i="29"/>
  <c r="BP460" i="29" l="1"/>
  <c r="AB1050" i="29"/>
  <c r="AJ1053" i="29"/>
  <c r="P1053" i="29" s="1"/>
  <c r="AL1053" i="29"/>
  <c r="V1053" i="29" s="1"/>
  <c r="BJ1053" i="29" s="1"/>
  <c r="X1053" i="29" s="1"/>
  <c r="W1053" i="29" s="1"/>
  <c r="AG1053" i="29"/>
  <c r="G1053" i="29" s="1"/>
  <c r="AI1053" i="29"/>
  <c r="M1053" i="29" s="1"/>
  <c r="BG1053" i="29" s="1"/>
  <c r="O1053" i="29" s="1"/>
  <c r="N1053" i="29" s="1"/>
  <c r="AM1053" i="29"/>
  <c r="Y1053" i="29" s="1"/>
  <c r="BK1053" i="29" s="1"/>
  <c r="AA1053" i="29" s="1"/>
  <c r="AK1053" i="29"/>
  <c r="S1053" i="29" s="1"/>
  <c r="BI1053" i="29" s="1"/>
  <c r="U1053" i="29" s="1"/>
  <c r="T1053" i="29" s="1"/>
  <c r="BF1053" i="29"/>
  <c r="L1053" i="29" s="1"/>
  <c r="K1053" i="29" s="1"/>
  <c r="BQ1051" i="29"/>
  <c r="BF1052" i="29"/>
  <c r="L1052" i="29" s="1"/>
  <c r="K1052" i="29" s="1"/>
  <c r="BE1053" i="29"/>
  <c r="I1053" i="29" s="1"/>
  <c r="H1053" i="29" s="1"/>
  <c r="BI1052" i="29"/>
  <c r="U1052" i="29" s="1"/>
  <c r="T1052" i="29" s="1"/>
  <c r="BO1051" i="29"/>
  <c r="BG1052" i="29"/>
  <c r="O1052" i="29" s="1"/>
  <c r="N1052" i="29" s="1"/>
  <c r="AO1054" i="29"/>
  <c r="AW1054" i="29"/>
  <c r="B1054" i="29"/>
  <c r="AD1054" i="29" s="1"/>
  <c r="AH1054" i="29" s="1"/>
  <c r="J1054" i="29" s="1"/>
  <c r="AP1054" i="29"/>
  <c r="AX1054" i="29"/>
  <c r="C1054" i="29"/>
  <c r="AE1054" i="29" s="1"/>
  <c r="AQ1054" i="29"/>
  <c r="AY1054" i="29"/>
  <c r="AR1054" i="29"/>
  <c r="AZ1054" i="29"/>
  <c r="AC1055" i="29"/>
  <c r="AS1054" i="29"/>
  <c r="BA1054" i="29"/>
  <c r="AT1054" i="29"/>
  <c r="BB1054" i="29"/>
  <c r="AU1054" i="29"/>
  <c r="BC1054" i="29"/>
  <c r="AN1054" i="29"/>
  <c r="AV1054" i="29"/>
  <c r="BL1051" i="29"/>
  <c r="Z1051" i="29"/>
  <c r="BS1051" i="29"/>
  <c r="BK1052" i="29"/>
  <c r="AA1052" i="29" s="1"/>
  <c r="BU1052" i="29"/>
  <c r="AF1053" i="29"/>
  <c r="D1053" i="29" s="1"/>
  <c r="BD1052" i="29"/>
  <c r="F1052" i="29" s="1"/>
  <c r="E1052" i="29" s="1"/>
  <c r="BN1052" i="29"/>
  <c r="BT1052" i="29"/>
  <c r="BJ1052" i="29"/>
  <c r="X1052" i="29" s="1"/>
  <c r="W1052" i="29" s="1"/>
  <c r="BH1052" i="29"/>
  <c r="R1052" i="29" s="1"/>
  <c r="Q1052" i="29" s="1"/>
  <c r="BH1053" i="29"/>
  <c r="R1053" i="29" s="1"/>
  <c r="Q1053" i="29" s="1"/>
  <c r="BR1053" i="29"/>
  <c r="BT459" i="29"/>
  <c r="BO460" i="29"/>
  <c r="AB458" i="29"/>
  <c r="Y461" i="29"/>
  <c r="BK461" i="29" s="1"/>
  <c r="AA461" i="29" s="1"/>
  <c r="BU461" i="29" s="1"/>
  <c r="BL459" i="29"/>
  <c r="BR459" i="29"/>
  <c r="BU460" i="29"/>
  <c r="BN460" i="29"/>
  <c r="AI461" i="29"/>
  <c r="M461" i="29" s="1"/>
  <c r="BG461" i="29" s="1"/>
  <c r="O461" i="29" s="1"/>
  <c r="N461" i="29" s="1"/>
  <c r="BR460" i="29"/>
  <c r="BO459" i="29"/>
  <c r="AK461" i="29"/>
  <c r="S461" i="29" s="1"/>
  <c r="BC462" i="29"/>
  <c r="AU462" i="29"/>
  <c r="BB462" i="29"/>
  <c r="AT462" i="29"/>
  <c r="C462" i="29"/>
  <c r="AE462" i="29" s="1"/>
  <c r="BA462" i="29"/>
  <c r="AS462" i="29"/>
  <c r="B462" i="29"/>
  <c r="AD462" i="29" s="1"/>
  <c r="AF462" i="29" s="1"/>
  <c r="D462" i="29" s="1"/>
  <c r="AZ462" i="29"/>
  <c r="AR462" i="29"/>
  <c r="AY462" i="29"/>
  <c r="AQ462" i="29"/>
  <c r="AW462" i="29"/>
  <c r="AO462" i="29"/>
  <c r="AX462" i="29"/>
  <c r="AV462" i="29"/>
  <c r="AP462" i="29"/>
  <c r="AN462" i="29"/>
  <c r="AC463" i="29"/>
  <c r="BS459" i="29"/>
  <c r="AF461" i="29"/>
  <c r="D461" i="29" s="1"/>
  <c r="BL460" i="29"/>
  <c r="AL461" i="29"/>
  <c r="V461" i="29" s="1"/>
  <c r="AG461" i="29"/>
  <c r="G461" i="29" s="1"/>
  <c r="BQ459" i="29"/>
  <c r="BS460" i="29"/>
  <c r="BN459" i="29"/>
  <c r="AH461" i="29"/>
  <c r="J461" i="29" s="1"/>
  <c r="AJ461" i="29"/>
  <c r="P461" i="29" s="1"/>
  <c r="BQ460" i="29"/>
  <c r="BT460" i="29"/>
  <c r="BS1052" i="29" l="1"/>
  <c r="BP1053" i="29"/>
  <c r="BO1053" i="29"/>
  <c r="BR1052" i="29"/>
  <c r="BP1052" i="29"/>
  <c r="BF1054" i="29"/>
  <c r="L1054" i="29" s="1"/>
  <c r="K1054" i="29" s="1"/>
  <c r="BP1054" i="29"/>
  <c r="AF1054" i="29"/>
  <c r="D1054" i="29" s="1"/>
  <c r="AL1054" i="29"/>
  <c r="V1054" i="29" s="1"/>
  <c r="Z1053" i="29"/>
  <c r="AJ1054" i="29"/>
  <c r="P1054" i="29" s="1"/>
  <c r="BU1053" i="29"/>
  <c r="BD1053" i="29"/>
  <c r="F1053" i="29" s="1"/>
  <c r="E1053" i="29" s="1"/>
  <c r="AI1054" i="29"/>
  <c r="M1054" i="29" s="1"/>
  <c r="AG1054" i="29"/>
  <c r="G1054" i="29" s="1"/>
  <c r="BQ1052" i="29"/>
  <c r="AB1052" i="29" s="1"/>
  <c r="BT1053" i="29"/>
  <c r="BL1052" i="29"/>
  <c r="Z1052" i="29"/>
  <c r="B1055" i="29"/>
  <c r="AD1055" i="29" s="1"/>
  <c r="AL1055" i="29" s="1"/>
  <c r="V1055" i="29" s="1"/>
  <c r="AP1055" i="29"/>
  <c r="AX1055" i="29"/>
  <c r="C1055" i="29"/>
  <c r="AE1055" i="29" s="1"/>
  <c r="AQ1055" i="29"/>
  <c r="AY1055" i="29"/>
  <c r="AR1055" i="29"/>
  <c r="AZ1055" i="29"/>
  <c r="AC1056" i="29"/>
  <c r="AS1055" i="29"/>
  <c r="BA1055" i="29"/>
  <c r="AT1055" i="29"/>
  <c r="BB1055" i="29"/>
  <c r="AU1055" i="29"/>
  <c r="BC1055" i="29"/>
  <c r="AF1055" i="29"/>
  <c r="D1055" i="29" s="1"/>
  <c r="AN1055" i="29"/>
  <c r="AV1055" i="29"/>
  <c r="AO1055" i="29"/>
  <c r="AW1055" i="29"/>
  <c r="AB1051" i="29"/>
  <c r="AK1054" i="29"/>
  <c r="S1054" i="29" s="1"/>
  <c r="AM1054" i="29"/>
  <c r="Y1054" i="29" s="1"/>
  <c r="BS1053" i="29"/>
  <c r="BQ1053" i="29"/>
  <c r="Z461" i="29"/>
  <c r="AB460" i="29"/>
  <c r="BQ461" i="29"/>
  <c r="AG462" i="29"/>
  <c r="G462" i="29" s="1"/>
  <c r="BE462" i="29" s="1"/>
  <c r="I462" i="29" s="1"/>
  <c r="H462" i="29" s="1"/>
  <c r="BD462" i="29"/>
  <c r="F462" i="29" s="1"/>
  <c r="E462" i="29" s="1"/>
  <c r="BE461" i="29"/>
  <c r="I461" i="29" s="1"/>
  <c r="H461" i="29" s="1"/>
  <c r="AJ462" i="29"/>
  <c r="P462" i="29" s="1"/>
  <c r="BI461" i="29"/>
  <c r="U461" i="29" s="1"/>
  <c r="T461" i="29" s="1"/>
  <c r="BJ461" i="29"/>
  <c r="X461" i="29" s="1"/>
  <c r="W461" i="29" s="1"/>
  <c r="AK462" i="29"/>
  <c r="S462" i="29" s="1"/>
  <c r="AL462" i="29"/>
  <c r="V462" i="29" s="1"/>
  <c r="AM462" i="29"/>
  <c r="Y462" i="29" s="1"/>
  <c r="BK462" i="29" s="1"/>
  <c r="AA462" i="29" s="1"/>
  <c r="BH461" i="29"/>
  <c r="R461" i="29" s="1"/>
  <c r="Q461" i="29" s="1"/>
  <c r="BR461" i="29"/>
  <c r="BF461" i="29"/>
  <c r="L461" i="29" s="1"/>
  <c r="K461" i="29" s="1"/>
  <c r="AI462" i="29"/>
  <c r="M462" i="29" s="1"/>
  <c r="AB459" i="29"/>
  <c r="AH462" i="29"/>
  <c r="J462" i="29" s="1"/>
  <c r="BD461" i="29"/>
  <c r="AZ463" i="29"/>
  <c r="AR463" i="29"/>
  <c r="AY463" i="29"/>
  <c r="AQ463" i="29"/>
  <c r="AC464" i="29"/>
  <c r="AX463" i="29"/>
  <c r="AP463" i="29"/>
  <c r="AW463" i="29"/>
  <c r="AO463" i="29"/>
  <c r="AV463" i="29"/>
  <c r="AN463" i="29"/>
  <c r="BB463" i="29"/>
  <c r="AT463" i="29"/>
  <c r="C463" i="29"/>
  <c r="AE463" i="29" s="1"/>
  <c r="B463" i="29"/>
  <c r="AD463" i="29" s="1"/>
  <c r="AH463" i="29" s="1"/>
  <c r="J463" i="29" s="1"/>
  <c r="BC463" i="29"/>
  <c r="BA463" i="29"/>
  <c r="AS463" i="29"/>
  <c r="AU463" i="29"/>
  <c r="AK1055" i="29" l="1"/>
  <c r="S1055" i="29" s="1"/>
  <c r="BN1053" i="29"/>
  <c r="BN462" i="29"/>
  <c r="AM1055" i="29"/>
  <c r="Y1055" i="29" s="1"/>
  <c r="BK1055" i="29" s="1"/>
  <c r="AA1055" i="29" s="1"/>
  <c r="AG1055" i="29"/>
  <c r="G1055" i="29" s="1"/>
  <c r="AI1055" i="29"/>
  <c r="M1055" i="29" s="1"/>
  <c r="BG1055" i="29" s="1"/>
  <c r="O1055" i="29" s="1"/>
  <c r="N1055" i="29" s="1"/>
  <c r="BL1053" i="29"/>
  <c r="BJ1055" i="29"/>
  <c r="X1055" i="29" s="1"/>
  <c r="W1055" i="29" s="1"/>
  <c r="BH1054" i="29"/>
  <c r="R1054" i="29" s="1"/>
  <c r="Q1054" i="29" s="1"/>
  <c r="BK1054" i="29"/>
  <c r="AA1054" i="29" s="1"/>
  <c r="BU1054" i="29" s="1"/>
  <c r="BI1055" i="29"/>
  <c r="U1055" i="29" s="1"/>
  <c r="T1055" i="29" s="1"/>
  <c r="C1056" i="29"/>
  <c r="AE1056" i="29" s="1"/>
  <c r="AQ1056" i="29"/>
  <c r="AY1056" i="29"/>
  <c r="AR1056" i="29"/>
  <c r="AZ1056" i="29"/>
  <c r="AC1057" i="29"/>
  <c r="AS1056" i="29"/>
  <c r="BA1056" i="29"/>
  <c r="AT1056" i="29"/>
  <c r="BB1056" i="29"/>
  <c r="AU1056" i="29"/>
  <c r="BC1056" i="29"/>
  <c r="AN1056" i="29"/>
  <c r="AV1056" i="29"/>
  <c r="AO1056" i="29"/>
  <c r="AW1056" i="29"/>
  <c r="AP1056" i="29"/>
  <c r="AX1056" i="29"/>
  <c r="B1056" i="29"/>
  <c r="AD1056" i="29" s="1"/>
  <c r="AM1056" i="29" s="1"/>
  <c r="Y1056" i="29" s="1"/>
  <c r="BE1054" i="29"/>
  <c r="I1054" i="29" s="1"/>
  <c r="H1054" i="29" s="1"/>
  <c r="BJ1054" i="29"/>
  <c r="X1054" i="29" s="1"/>
  <c r="W1054" i="29" s="1"/>
  <c r="BG1054" i="29"/>
  <c r="O1054" i="29" s="1"/>
  <c r="N1054" i="29" s="1"/>
  <c r="BD1054" i="29"/>
  <c r="F1054" i="29" s="1"/>
  <c r="E1054" i="29" s="1"/>
  <c r="BI1054" i="29"/>
  <c r="U1054" i="29" s="1"/>
  <c r="T1054" i="29" s="1"/>
  <c r="AH1055" i="29"/>
  <c r="J1055" i="29" s="1"/>
  <c r="AB1053" i="29"/>
  <c r="BE1055" i="29"/>
  <c r="I1055" i="29" s="1"/>
  <c r="H1055" i="29" s="1"/>
  <c r="BD1055" i="29"/>
  <c r="F1055" i="29" s="1"/>
  <c r="E1055" i="29" s="1"/>
  <c r="AJ1055" i="29"/>
  <c r="P1055" i="29" s="1"/>
  <c r="BP461" i="29"/>
  <c r="BF463" i="29"/>
  <c r="L463" i="29" s="1"/>
  <c r="K463" i="29" s="1"/>
  <c r="AI463" i="29"/>
  <c r="M463" i="29" s="1"/>
  <c r="BS461" i="29"/>
  <c r="AJ463" i="29"/>
  <c r="P463" i="29" s="1"/>
  <c r="BJ462" i="29"/>
  <c r="X462" i="29" s="1"/>
  <c r="W462" i="29" s="1"/>
  <c r="BH462" i="29"/>
  <c r="R462" i="29" s="1"/>
  <c r="Q462" i="29" s="1"/>
  <c r="AW464" i="29"/>
  <c r="AO464" i="29"/>
  <c r="AV464" i="29"/>
  <c r="AN464" i="29"/>
  <c r="BC464" i="29"/>
  <c r="AU464" i="29"/>
  <c r="BB464" i="29"/>
  <c r="AT464" i="29"/>
  <c r="C464" i="29"/>
  <c r="AE464" i="29" s="1"/>
  <c r="BA464" i="29"/>
  <c r="AS464" i="29"/>
  <c r="B464" i="29"/>
  <c r="AD464" i="29" s="1"/>
  <c r="AH464" i="29" s="1"/>
  <c r="AY464" i="29"/>
  <c r="AQ464" i="29"/>
  <c r="AX464" i="29"/>
  <c r="AR464" i="29"/>
  <c r="AP464" i="29"/>
  <c r="AC465" i="29"/>
  <c r="AZ464" i="29"/>
  <c r="BI462" i="29"/>
  <c r="U462" i="29" s="1"/>
  <c r="T462" i="29" s="1"/>
  <c r="BO461" i="29"/>
  <c r="AL463" i="29"/>
  <c r="V463" i="29" s="1"/>
  <c r="BF462" i="29"/>
  <c r="L462" i="29" s="1"/>
  <c r="K462" i="29" s="1"/>
  <c r="BG462" i="29"/>
  <c r="O462" i="29" s="1"/>
  <c r="N462" i="29" s="1"/>
  <c r="BO462" i="29"/>
  <c r="F461" i="29"/>
  <c r="BL461" i="29"/>
  <c r="AG463" i="29"/>
  <c r="G463" i="29" s="1"/>
  <c r="BU462" i="29"/>
  <c r="Z462" i="29"/>
  <c r="BL462" i="29"/>
  <c r="AM463" i="29"/>
  <c r="Y463" i="29" s="1"/>
  <c r="AF463" i="29"/>
  <c r="D463" i="29" s="1"/>
  <c r="AK463" i="29"/>
  <c r="S463" i="29" s="1"/>
  <c r="BT461" i="29"/>
  <c r="BS1055" i="29" l="1"/>
  <c r="BO1054" i="29"/>
  <c r="J464" i="29"/>
  <c r="BF464" i="29" s="1"/>
  <c r="L464" i="29" s="1"/>
  <c r="K464" i="29" s="1"/>
  <c r="BQ1054" i="29"/>
  <c r="BR1054" i="29"/>
  <c r="BN1055" i="29"/>
  <c r="BU1055" i="29"/>
  <c r="BT1055" i="29"/>
  <c r="AG1056" i="29"/>
  <c r="G1056" i="29" s="1"/>
  <c r="BE1056" i="29" s="1"/>
  <c r="I1056" i="29" s="1"/>
  <c r="H1056" i="29" s="1"/>
  <c r="BK1056" i="29"/>
  <c r="AA1056" i="29" s="1"/>
  <c r="BU1056" i="29" s="1"/>
  <c r="BQ1055" i="29"/>
  <c r="AJ1056" i="29"/>
  <c r="P1056" i="29" s="1"/>
  <c r="BN1054" i="29"/>
  <c r="AL1056" i="29"/>
  <c r="V1056" i="29" s="1"/>
  <c r="BH1055" i="29"/>
  <c r="R1055" i="29" s="1"/>
  <c r="Q1055" i="29" s="1"/>
  <c r="Z1054" i="29"/>
  <c r="BL1054" i="29"/>
  <c r="BO1055" i="29"/>
  <c r="AF1056" i="29"/>
  <c r="D1056" i="29" s="1"/>
  <c r="AI1056" i="29"/>
  <c r="M1056" i="29" s="1"/>
  <c r="BF1055" i="29"/>
  <c r="L1055" i="29" s="1"/>
  <c r="K1055" i="29" s="1"/>
  <c r="BP1055" i="29"/>
  <c r="Z1055" i="29"/>
  <c r="BL1055" i="29"/>
  <c r="AH1056" i="29"/>
  <c r="J1056" i="29" s="1"/>
  <c r="AR1057" i="29"/>
  <c r="AZ1057" i="29"/>
  <c r="AC1058" i="29"/>
  <c r="AS1057" i="29"/>
  <c r="BA1057" i="29"/>
  <c r="AT1057" i="29"/>
  <c r="BB1057" i="29"/>
  <c r="AU1057" i="29"/>
  <c r="BC1057" i="29"/>
  <c r="AN1057" i="29"/>
  <c r="AV1057" i="29"/>
  <c r="AO1057" i="29"/>
  <c r="AW1057" i="29"/>
  <c r="B1057" i="29"/>
  <c r="AD1057" i="29" s="1"/>
  <c r="AK1057" i="29" s="1"/>
  <c r="S1057" i="29" s="1"/>
  <c r="AP1057" i="29"/>
  <c r="AX1057" i="29"/>
  <c r="AQ1057" i="29"/>
  <c r="AY1057" i="29"/>
  <c r="C1057" i="29"/>
  <c r="AE1057" i="29" s="1"/>
  <c r="AK1056" i="29"/>
  <c r="S1056" i="29" s="1"/>
  <c r="BS1054" i="29"/>
  <c r="BT1054" i="29"/>
  <c r="BP463" i="29"/>
  <c r="BS462" i="29"/>
  <c r="BQ462" i="29"/>
  <c r="AF464" i="29"/>
  <c r="D464" i="29" s="1"/>
  <c r="AG464" i="29"/>
  <c r="G464" i="29" s="1"/>
  <c r="BE464" i="29" s="1"/>
  <c r="I464" i="29" s="1"/>
  <c r="H464" i="29" s="1"/>
  <c r="BT462" i="29"/>
  <c r="BE463" i="29"/>
  <c r="I463" i="29" s="1"/>
  <c r="H463" i="29" s="1"/>
  <c r="BH463" i="29"/>
  <c r="R463" i="29" s="1"/>
  <c r="Q463" i="29" s="1"/>
  <c r="BK463" i="29"/>
  <c r="AA463" i="29" s="1"/>
  <c r="BJ463" i="29"/>
  <c r="X463" i="29" s="1"/>
  <c r="W463" i="29" s="1"/>
  <c r="AL464" i="29"/>
  <c r="V464" i="29" s="1"/>
  <c r="AJ464" i="29"/>
  <c r="P464" i="29" s="1"/>
  <c r="BA465" i="29"/>
  <c r="AS465" i="29"/>
  <c r="C465" i="29"/>
  <c r="AE465" i="29" s="1"/>
  <c r="AZ465" i="29"/>
  <c r="AR465" i="29"/>
  <c r="B465" i="29"/>
  <c r="AD465" i="29" s="1"/>
  <c r="AK465" i="29" s="1"/>
  <c r="AY465" i="29"/>
  <c r="AQ465" i="29"/>
  <c r="AC466" i="29"/>
  <c r="AX465" i="29"/>
  <c r="AP465" i="29"/>
  <c r="AW465" i="29"/>
  <c r="AO465" i="29"/>
  <c r="BC465" i="29"/>
  <c r="AU465" i="29"/>
  <c r="BB465" i="29"/>
  <c r="AV465" i="29"/>
  <c r="AT465" i="29"/>
  <c r="AN465" i="29"/>
  <c r="BG463" i="29"/>
  <c r="O463" i="29" s="1"/>
  <c r="N463" i="29" s="1"/>
  <c r="BD463" i="29"/>
  <c r="F463" i="29" s="1"/>
  <c r="E463" i="29" s="1"/>
  <c r="E461" i="29"/>
  <c r="BN461" i="29"/>
  <c r="AB461" i="29" s="1"/>
  <c r="BD464" i="29"/>
  <c r="F464" i="29" s="1"/>
  <c r="E464" i="29" s="1"/>
  <c r="BI463" i="29"/>
  <c r="U463" i="29" s="1"/>
  <c r="T463" i="29" s="1"/>
  <c r="AM464" i="29"/>
  <c r="Y464" i="29" s="1"/>
  <c r="AI464" i="29"/>
  <c r="M464" i="29" s="1"/>
  <c r="BP462" i="29"/>
  <c r="AK464" i="29"/>
  <c r="S464" i="29" s="1"/>
  <c r="BR462" i="29"/>
  <c r="AI1057" i="29" l="1"/>
  <c r="M1057" i="29" s="1"/>
  <c r="AJ1057" i="29"/>
  <c r="P1057" i="29" s="1"/>
  <c r="AG1057" i="29"/>
  <c r="G1057" i="29" s="1"/>
  <c r="BE1057" i="29" s="1"/>
  <c r="I1057" i="29" s="1"/>
  <c r="H1057" i="29" s="1"/>
  <c r="AL1057" i="29"/>
  <c r="V1057" i="29" s="1"/>
  <c r="BJ1057" i="29" s="1"/>
  <c r="X1057" i="29" s="1"/>
  <c r="AB1054" i="29"/>
  <c r="BS463" i="29"/>
  <c r="AM1057" i="29"/>
  <c r="Y1057" i="29" s="1"/>
  <c r="BK1057" i="29" s="1"/>
  <c r="AA1057" i="29" s="1"/>
  <c r="BU1057" i="29" s="1"/>
  <c r="BI1057" i="29"/>
  <c r="U1057" i="29" s="1"/>
  <c r="T1057" i="29" s="1"/>
  <c r="BO1056" i="29"/>
  <c r="BJ1056" i="29"/>
  <c r="X1056" i="29" s="1"/>
  <c r="W1056" i="29" s="1"/>
  <c r="BG1056" i="29"/>
  <c r="O1056" i="29" s="1"/>
  <c r="N1056" i="29" s="1"/>
  <c r="BF1056" i="29"/>
  <c r="L1056" i="29" s="1"/>
  <c r="K1056" i="29" s="1"/>
  <c r="BD1056" i="29"/>
  <c r="F1056" i="29" s="1"/>
  <c r="E1056" i="29" s="1"/>
  <c r="BH1057" i="29"/>
  <c r="R1057" i="29" s="1"/>
  <c r="Q1057" i="29" s="1"/>
  <c r="BH1056" i="29"/>
  <c r="R1056" i="29" s="1"/>
  <c r="Q1056" i="29" s="1"/>
  <c r="AF1057" i="29"/>
  <c r="D1057" i="29" s="1"/>
  <c r="BQ1057" i="29"/>
  <c r="BG1057" i="29"/>
  <c r="O1057" i="29" s="1"/>
  <c r="N1057" i="29" s="1"/>
  <c r="AH1057" i="29"/>
  <c r="J1057" i="29" s="1"/>
  <c r="BI1056" i="29"/>
  <c r="U1056" i="29" s="1"/>
  <c r="T1056" i="29" s="1"/>
  <c r="AS1058" i="29"/>
  <c r="BA1058" i="29"/>
  <c r="AT1058" i="29"/>
  <c r="BB1058" i="29"/>
  <c r="AU1058" i="29"/>
  <c r="BC1058" i="29"/>
  <c r="AN1058" i="29"/>
  <c r="AV1058" i="29"/>
  <c r="AO1058" i="29"/>
  <c r="AW1058" i="29"/>
  <c r="B1058" i="29"/>
  <c r="AD1058" i="29" s="1"/>
  <c r="AG1058" i="29" s="1"/>
  <c r="G1058" i="29" s="1"/>
  <c r="AP1058" i="29"/>
  <c r="AX1058" i="29"/>
  <c r="C1058" i="29"/>
  <c r="AE1058" i="29" s="1"/>
  <c r="AQ1058" i="29"/>
  <c r="AY1058" i="29"/>
  <c r="AC1059" i="29"/>
  <c r="AR1058" i="29"/>
  <c r="AZ1058" i="29"/>
  <c r="BR1055" i="29"/>
  <c r="AB1055" i="29" s="1"/>
  <c r="Z1056" i="29"/>
  <c r="BO464" i="29"/>
  <c r="BQ463" i="29"/>
  <c r="BN464" i="29"/>
  <c r="S465" i="29"/>
  <c r="AJ465" i="29"/>
  <c r="AF465" i="29"/>
  <c r="D465" i="29" s="1"/>
  <c r="AB462" i="29"/>
  <c r="AG465" i="29"/>
  <c r="G465" i="29" s="1"/>
  <c r="BP464" i="29"/>
  <c r="AL465" i="29"/>
  <c r="V465" i="29" s="1"/>
  <c r="AM465" i="29"/>
  <c r="Y465" i="29" s="1"/>
  <c r="BK465" i="29" s="1"/>
  <c r="AA465" i="29" s="1"/>
  <c r="BN463" i="29"/>
  <c r="AH465" i="29"/>
  <c r="J465" i="29" s="1"/>
  <c r="BF465" i="29" s="1"/>
  <c r="L465" i="29" s="1"/>
  <c r="K465" i="29" s="1"/>
  <c r="BI465" i="29"/>
  <c r="U465" i="29" s="1"/>
  <c r="T465" i="29" s="1"/>
  <c r="Z463" i="29"/>
  <c r="BL463" i="29"/>
  <c r="AC467" i="29"/>
  <c r="AX466" i="29"/>
  <c r="AP466" i="29"/>
  <c r="AW466" i="29"/>
  <c r="AO466" i="29"/>
  <c r="AV466" i="29"/>
  <c r="AN466" i="29"/>
  <c r="BC466" i="29"/>
  <c r="AU466" i="29"/>
  <c r="BB466" i="29"/>
  <c r="AT466" i="29"/>
  <c r="C466" i="29"/>
  <c r="AE466" i="29" s="1"/>
  <c r="AZ466" i="29"/>
  <c r="AR466" i="29"/>
  <c r="AQ466" i="29"/>
  <c r="B466" i="29"/>
  <c r="AD466" i="29" s="1"/>
  <c r="AM466" i="29" s="1"/>
  <c r="AY466" i="29"/>
  <c r="BA466" i="29"/>
  <c r="AS466" i="29"/>
  <c r="BK464" i="29"/>
  <c r="AA464" i="29" s="1"/>
  <c r="BU464" i="29" s="1"/>
  <c r="P465" i="29"/>
  <c r="BH464" i="29"/>
  <c r="R464" i="29" s="1"/>
  <c r="Q464" i="29" s="1"/>
  <c r="BR463" i="29"/>
  <c r="BJ464" i="29"/>
  <c r="X464" i="29" s="1"/>
  <c r="W464" i="29" s="1"/>
  <c r="BT463" i="29"/>
  <c r="BO463" i="29"/>
  <c r="AI465" i="29"/>
  <c r="M465" i="29" s="1"/>
  <c r="BI464" i="29"/>
  <c r="U464" i="29" s="1"/>
  <c r="T464" i="29" s="1"/>
  <c r="BG464" i="29"/>
  <c r="O464" i="29" s="1"/>
  <c r="N464" i="29" s="1"/>
  <c r="BU463" i="29"/>
  <c r="W1057" i="29" l="1"/>
  <c r="BT1057" i="29"/>
  <c r="BR464" i="29"/>
  <c r="BR1056" i="29"/>
  <c r="BS1057" i="29"/>
  <c r="BS465" i="29"/>
  <c r="BO1057" i="29"/>
  <c r="BT464" i="29"/>
  <c r="AB464" i="29" s="1"/>
  <c r="BQ1056" i="29"/>
  <c r="BQ464" i="29"/>
  <c r="BE1058" i="29"/>
  <c r="I1058" i="29" s="1"/>
  <c r="H1058" i="29" s="1"/>
  <c r="BO1058" i="29"/>
  <c r="AL1058" i="29"/>
  <c r="V1058" i="29" s="1"/>
  <c r="BN1056" i="29"/>
  <c r="BT1056" i="29"/>
  <c r="BD1057" i="29"/>
  <c r="F1057" i="29" s="1"/>
  <c r="E1057" i="29" s="1"/>
  <c r="AF1058" i="29"/>
  <c r="D1058" i="29" s="1"/>
  <c r="AT1059" i="29"/>
  <c r="BB1059" i="29"/>
  <c r="AU1059" i="29"/>
  <c r="BC1059" i="29"/>
  <c r="AN1059" i="29"/>
  <c r="AV1059" i="29"/>
  <c r="AO1059" i="29"/>
  <c r="AW1059" i="29"/>
  <c r="B1059" i="29"/>
  <c r="AD1059" i="29" s="1"/>
  <c r="AL1059" i="29" s="1"/>
  <c r="V1059" i="29" s="1"/>
  <c r="AP1059" i="29"/>
  <c r="AX1059" i="29"/>
  <c r="C1059" i="29"/>
  <c r="AE1059" i="29" s="1"/>
  <c r="AQ1059" i="29"/>
  <c r="AY1059" i="29"/>
  <c r="AR1059" i="29"/>
  <c r="AZ1059" i="29"/>
  <c r="AC1060" i="29"/>
  <c r="AS1059" i="29"/>
  <c r="BA1059" i="29"/>
  <c r="AH1058" i="29"/>
  <c r="J1058" i="29" s="1"/>
  <c r="AK1058" i="29"/>
  <c r="S1058" i="29" s="1"/>
  <c r="BP1056" i="29"/>
  <c r="BS1056" i="29"/>
  <c r="BL1057" i="29"/>
  <c r="Z1057" i="29"/>
  <c r="AM1058" i="29"/>
  <c r="Y1058" i="29" s="1"/>
  <c r="AJ1058" i="29"/>
  <c r="P1058" i="29" s="1"/>
  <c r="BF1057" i="29"/>
  <c r="L1057" i="29" s="1"/>
  <c r="K1057" i="29" s="1"/>
  <c r="BR1057" i="29"/>
  <c r="BL1056" i="29"/>
  <c r="AI1058" i="29"/>
  <c r="M1058" i="29" s="1"/>
  <c r="Y466" i="29"/>
  <c r="BK466" i="29" s="1"/>
  <c r="AA466" i="29" s="1"/>
  <c r="Z466" i="29" s="1"/>
  <c r="BS464" i="29"/>
  <c r="AB463" i="29"/>
  <c r="BP465" i="29"/>
  <c r="AJ466" i="29"/>
  <c r="P466" i="29" s="1"/>
  <c r="BU465" i="29"/>
  <c r="Z465" i="29"/>
  <c r="AI466" i="29"/>
  <c r="M466" i="29" s="1"/>
  <c r="AF466" i="29"/>
  <c r="D466" i="29" s="1"/>
  <c r="BH465" i="29"/>
  <c r="R465" i="29" s="1"/>
  <c r="Q465" i="29" s="1"/>
  <c r="AL466" i="29"/>
  <c r="V466" i="29" s="1"/>
  <c r="AG466" i="29"/>
  <c r="G466" i="29" s="1"/>
  <c r="AK466" i="29"/>
  <c r="S466" i="29" s="1"/>
  <c r="BG465" i="29"/>
  <c r="O465" i="29" s="1"/>
  <c r="N465" i="29" s="1"/>
  <c r="BE465" i="29"/>
  <c r="I465" i="29" s="1"/>
  <c r="H465" i="29" s="1"/>
  <c r="Z464" i="29"/>
  <c r="BL464" i="29"/>
  <c r="BJ465" i="29"/>
  <c r="X465" i="29" s="1"/>
  <c r="W465" i="29" s="1"/>
  <c r="BT465" i="29"/>
  <c r="BD465" i="29"/>
  <c r="F465" i="29" s="1"/>
  <c r="E465" i="29" s="1"/>
  <c r="AH466" i="29"/>
  <c r="J466" i="29" s="1"/>
  <c r="BB467" i="29"/>
  <c r="AT467" i="29"/>
  <c r="BA467" i="29"/>
  <c r="AS467" i="29"/>
  <c r="C467" i="29"/>
  <c r="AE467" i="29" s="1"/>
  <c r="AZ467" i="29"/>
  <c r="AR467" i="29"/>
  <c r="B467" i="29"/>
  <c r="AD467" i="29" s="1"/>
  <c r="AL467" i="29" s="1"/>
  <c r="V467" i="29" s="1"/>
  <c r="AY467" i="29"/>
  <c r="AQ467" i="29"/>
  <c r="AC468" i="29"/>
  <c r="AX467" i="29"/>
  <c r="AP467" i="29"/>
  <c r="AV467" i="29"/>
  <c r="AN467" i="29"/>
  <c r="BC467" i="29"/>
  <c r="AW467" i="29"/>
  <c r="AU467" i="29"/>
  <c r="AO467" i="29"/>
  <c r="AH1059" i="29" l="1"/>
  <c r="J1059" i="29" s="1"/>
  <c r="BN1057" i="29"/>
  <c r="AJ1059" i="29"/>
  <c r="P1059" i="29" s="1"/>
  <c r="BP1057" i="29"/>
  <c r="BU466" i="29"/>
  <c r="AF1059" i="29"/>
  <c r="D1059" i="29" s="1"/>
  <c r="BD1059" i="29" s="1"/>
  <c r="F1059" i="29" s="1"/>
  <c r="E1059" i="29" s="1"/>
  <c r="BJ1059" i="29"/>
  <c r="X1059" i="29" s="1"/>
  <c r="W1059" i="29" s="1"/>
  <c r="BG1058" i="29"/>
  <c r="O1058" i="29" s="1"/>
  <c r="N1058" i="29" s="1"/>
  <c r="AU1060" i="29"/>
  <c r="BC1060" i="29"/>
  <c r="AN1060" i="29"/>
  <c r="AV1060" i="29"/>
  <c r="AO1060" i="29"/>
  <c r="AW1060" i="29"/>
  <c r="B1060" i="29"/>
  <c r="AD1060" i="29" s="1"/>
  <c r="AK1060" i="29" s="1"/>
  <c r="S1060" i="29" s="1"/>
  <c r="AP1060" i="29"/>
  <c r="AX1060" i="29"/>
  <c r="C1060" i="29"/>
  <c r="AE1060" i="29" s="1"/>
  <c r="AQ1060" i="29"/>
  <c r="AY1060" i="29"/>
  <c r="AR1060" i="29"/>
  <c r="AZ1060" i="29"/>
  <c r="AC1061" i="29"/>
  <c r="AS1060" i="29"/>
  <c r="BA1060" i="29"/>
  <c r="AT1060" i="29"/>
  <c r="BB1060" i="29"/>
  <c r="BD1058" i="29"/>
  <c r="F1058" i="29" s="1"/>
  <c r="E1058" i="29" s="1"/>
  <c r="AB1057" i="29"/>
  <c r="BF1059" i="29"/>
  <c r="L1059" i="29" s="1"/>
  <c r="K1059" i="29" s="1"/>
  <c r="BH1059" i="29"/>
  <c r="R1059" i="29" s="1"/>
  <c r="Q1059" i="29" s="1"/>
  <c r="AM1059" i="29"/>
  <c r="Y1059" i="29" s="1"/>
  <c r="AB1056" i="29"/>
  <c r="BH1058" i="29"/>
  <c r="R1058" i="29" s="1"/>
  <c r="Q1058" i="29" s="1"/>
  <c r="BJ1058" i="29"/>
  <c r="X1058" i="29" s="1"/>
  <c r="W1058" i="29" s="1"/>
  <c r="BT1058" i="29"/>
  <c r="BI1058" i="29"/>
  <c r="U1058" i="29" s="1"/>
  <c r="T1058" i="29" s="1"/>
  <c r="BK1058" i="29"/>
  <c r="AA1058" i="29" s="1"/>
  <c r="BU1058" i="29" s="1"/>
  <c r="AI1059" i="29"/>
  <c r="M1059" i="29" s="1"/>
  <c r="AG1059" i="29"/>
  <c r="G1059" i="29" s="1"/>
  <c r="BF1058" i="29"/>
  <c r="L1058" i="29" s="1"/>
  <c r="K1058" i="29" s="1"/>
  <c r="AK1059" i="29"/>
  <c r="S1059" i="29" s="1"/>
  <c r="BN465" i="29"/>
  <c r="BQ465" i="29"/>
  <c r="AJ467" i="29"/>
  <c r="P467" i="29" s="1"/>
  <c r="BI466" i="29"/>
  <c r="U466" i="29" s="1"/>
  <c r="T466" i="29" s="1"/>
  <c r="AK467" i="29"/>
  <c r="S467" i="29" s="1"/>
  <c r="AF467" i="29"/>
  <c r="D467" i="29" s="1"/>
  <c r="BE466" i="29"/>
  <c r="I466" i="29" s="1"/>
  <c r="H466" i="29" s="1"/>
  <c r="BG466" i="29"/>
  <c r="O466" i="29" s="1"/>
  <c r="N466" i="29" s="1"/>
  <c r="AI467" i="29"/>
  <c r="M467" i="29" s="1"/>
  <c r="AH467" i="29"/>
  <c r="J467" i="29" s="1"/>
  <c r="BJ466" i="29"/>
  <c r="X466" i="29" s="1"/>
  <c r="W466" i="29" s="1"/>
  <c r="AG467" i="29"/>
  <c r="G467" i="29" s="1"/>
  <c r="BR465" i="29"/>
  <c r="BL465" i="29"/>
  <c r="AY468" i="29"/>
  <c r="AQ468" i="29"/>
  <c r="AC469" i="29"/>
  <c r="AX468" i="29"/>
  <c r="AP468" i="29"/>
  <c r="AW468" i="29"/>
  <c r="AO468" i="29"/>
  <c r="AV468" i="29"/>
  <c r="AN468" i="29"/>
  <c r="BC468" i="29"/>
  <c r="AU468" i="29"/>
  <c r="BA468" i="29"/>
  <c r="AS468" i="29"/>
  <c r="B468" i="29"/>
  <c r="AD468" i="29" s="1"/>
  <c r="AK468" i="29" s="1"/>
  <c r="BB468" i="29"/>
  <c r="AZ468" i="29"/>
  <c r="AR468" i="29"/>
  <c r="AT468" i="29"/>
  <c r="C468" i="29"/>
  <c r="AE468" i="29" s="1"/>
  <c r="AM467" i="29"/>
  <c r="Y467" i="29" s="1"/>
  <c r="BK467" i="29" s="1"/>
  <c r="AA467" i="29" s="1"/>
  <c r="BO465" i="29"/>
  <c r="BJ467" i="29"/>
  <c r="X467" i="29" s="1"/>
  <c r="W467" i="29" s="1"/>
  <c r="BF466" i="29"/>
  <c r="L466" i="29" s="1"/>
  <c r="K466" i="29" s="1"/>
  <c r="BD466" i="29"/>
  <c r="BH466" i="29"/>
  <c r="R466" i="29" s="1"/>
  <c r="Q466" i="29" s="1"/>
  <c r="BT1059" i="29" l="1"/>
  <c r="S468" i="29"/>
  <c r="BP1059" i="29"/>
  <c r="BQ1058" i="29"/>
  <c r="BP1058" i="29"/>
  <c r="BI1060" i="29"/>
  <c r="U1060" i="29" s="1"/>
  <c r="T1060" i="29" s="1"/>
  <c r="BS1060" i="29"/>
  <c r="BS1058" i="29"/>
  <c r="BR1059" i="29"/>
  <c r="AF1060" i="29"/>
  <c r="D1060" i="29" s="1"/>
  <c r="AH1060" i="29"/>
  <c r="J1060" i="29" s="1"/>
  <c r="AJ1060" i="29"/>
  <c r="P1060" i="29" s="1"/>
  <c r="AL1060" i="29"/>
  <c r="V1060" i="29" s="1"/>
  <c r="AM1060" i="29"/>
  <c r="Y1060" i="29" s="1"/>
  <c r="BI1059" i="29"/>
  <c r="U1059" i="29" s="1"/>
  <c r="T1059" i="29" s="1"/>
  <c r="BE1059" i="29"/>
  <c r="I1059" i="29" s="1"/>
  <c r="H1059" i="29" s="1"/>
  <c r="BG1059" i="29"/>
  <c r="O1059" i="29" s="1"/>
  <c r="N1059" i="29" s="1"/>
  <c r="BR1058" i="29"/>
  <c r="BN1059" i="29"/>
  <c r="AI1060" i="29"/>
  <c r="M1060" i="29" s="1"/>
  <c r="AG1060" i="29"/>
  <c r="G1060" i="29" s="1"/>
  <c r="BL1058" i="29"/>
  <c r="Z1058" i="29"/>
  <c r="BK1059" i="29"/>
  <c r="AA1059" i="29" s="1"/>
  <c r="BU1059" i="29" s="1"/>
  <c r="BN1058" i="29"/>
  <c r="AB1058" i="29" s="1"/>
  <c r="AN1061" i="29"/>
  <c r="AV1061" i="29"/>
  <c r="AO1061" i="29"/>
  <c r="AW1061" i="29"/>
  <c r="B1061" i="29"/>
  <c r="AD1061" i="29" s="1"/>
  <c r="AF1061" i="29" s="1"/>
  <c r="D1061" i="29" s="1"/>
  <c r="AP1061" i="29"/>
  <c r="AX1061" i="29"/>
  <c r="C1061" i="29"/>
  <c r="AE1061" i="29" s="1"/>
  <c r="AQ1061" i="29"/>
  <c r="AY1061" i="29"/>
  <c r="AR1061" i="29"/>
  <c r="AZ1061" i="29"/>
  <c r="AC1062" i="29"/>
  <c r="AS1061" i="29"/>
  <c r="BA1061" i="29"/>
  <c r="AT1061" i="29"/>
  <c r="BB1061" i="29"/>
  <c r="BC1061" i="29"/>
  <c r="AU1061" i="29"/>
  <c r="BP466" i="29"/>
  <c r="BO466" i="29"/>
  <c r="AB465" i="29"/>
  <c r="BR466" i="29"/>
  <c r="BT467" i="29"/>
  <c r="BI468" i="29"/>
  <c r="U468" i="29" s="1"/>
  <c r="T468" i="29" s="1"/>
  <c r="BE467" i="29"/>
  <c r="I467" i="29" s="1"/>
  <c r="H467" i="29" s="1"/>
  <c r="BU467" i="29"/>
  <c r="Z467" i="29"/>
  <c r="AI468" i="29"/>
  <c r="M468" i="29" s="1"/>
  <c r="BT466" i="29"/>
  <c r="BD467" i="29"/>
  <c r="F467" i="29" s="1"/>
  <c r="E467" i="29" s="1"/>
  <c r="BN467" i="29"/>
  <c r="BB469" i="29"/>
  <c r="BA469" i="29"/>
  <c r="AC470" i="29"/>
  <c r="AV469" i="29"/>
  <c r="AN469" i="29"/>
  <c r="AU469" i="29"/>
  <c r="AT469" i="29"/>
  <c r="C469" i="29"/>
  <c r="AE469" i="29" s="1"/>
  <c r="BC469" i="29"/>
  <c r="AS469" i="29"/>
  <c r="B469" i="29"/>
  <c r="AD469" i="29" s="1"/>
  <c r="AH469" i="29" s="1"/>
  <c r="AZ469" i="29"/>
  <c r="AR469" i="29"/>
  <c r="AX469" i="29"/>
  <c r="AP469" i="29"/>
  <c r="AW469" i="29"/>
  <c r="AQ469" i="29"/>
  <c r="AO469" i="29"/>
  <c r="AY469" i="29"/>
  <c r="BI467" i="29"/>
  <c r="U467" i="29" s="1"/>
  <c r="T467" i="29" s="1"/>
  <c r="AM468" i="29"/>
  <c r="Y468" i="29" s="1"/>
  <c r="AJ468" i="29"/>
  <c r="P468" i="29" s="1"/>
  <c r="BF467" i="29"/>
  <c r="L467" i="29" s="1"/>
  <c r="K467" i="29" s="1"/>
  <c r="BS466" i="29"/>
  <c r="AF468" i="29"/>
  <c r="D468" i="29" s="1"/>
  <c r="AH468" i="29"/>
  <c r="J468" i="29" s="1"/>
  <c r="AL468" i="29"/>
  <c r="V468" i="29" s="1"/>
  <c r="BG467" i="29"/>
  <c r="O467" i="29" s="1"/>
  <c r="N467" i="29" s="1"/>
  <c r="F466" i="29"/>
  <c r="BL466" i="29"/>
  <c r="AG468" i="29"/>
  <c r="G468" i="29" s="1"/>
  <c r="BQ466" i="29"/>
  <c r="BH467" i="29"/>
  <c r="R467" i="29" s="1"/>
  <c r="Q467" i="29" s="1"/>
  <c r="BO1059" i="29" l="1"/>
  <c r="BQ1059" i="29"/>
  <c r="BD1061" i="29"/>
  <c r="F1061" i="29" s="1"/>
  <c r="E1061" i="29" s="1"/>
  <c r="BN1061" i="29"/>
  <c r="BJ1060" i="29"/>
  <c r="X1060" i="29" s="1"/>
  <c r="W1060" i="29" s="1"/>
  <c r="BH1060" i="29"/>
  <c r="R1060" i="29" s="1"/>
  <c r="Q1060" i="29" s="1"/>
  <c r="AL1061" i="29"/>
  <c r="V1061" i="29" s="1"/>
  <c r="BL1059" i="29"/>
  <c r="Z1059" i="29"/>
  <c r="BF1060" i="29"/>
  <c r="L1060" i="29" s="1"/>
  <c r="K1060" i="29" s="1"/>
  <c r="BD1060" i="29"/>
  <c r="F1060" i="29" s="1"/>
  <c r="E1060" i="29" s="1"/>
  <c r="AI1061" i="29"/>
  <c r="M1061" i="29" s="1"/>
  <c r="AG1061" i="29"/>
  <c r="G1061" i="29" s="1"/>
  <c r="BE1060" i="29"/>
  <c r="I1060" i="29" s="1"/>
  <c r="H1060" i="29" s="1"/>
  <c r="AH1061" i="29"/>
  <c r="J1061" i="29" s="1"/>
  <c r="AJ1061" i="29"/>
  <c r="P1061" i="29" s="1"/>
  <c r="AK1061" i="29"/>
  <c r="S1061" i="29" s="1"/>
  <c r="AM1061" i="29"/>
  <c r="Y1061" i="29" s="1"/>
  <c r="AO1062" i="29"/>
  <c r="AW1062" i="29"/>
  <c r="B1062" i="29"/>
  <c r="AD1062" i="29" s="1"/>
  <c r="AF1062" i="29" s="1"/>
  <c r="D1062" i="29" s="1"/>
  <c r="AH1062" i="29"/>
  <c r="J1062" i="29" s="1"/>
  <c r="AP1062" i="29"/>
  <c r="AX1062" i="29"/>
  <c r="C1062" i="29"/>
  <c r="AE1062" i="29" s="1"/>
  <c r="AQ1062" i="29"/>
  <c r="AY1062" i="29"/>
  <c r="AJ1062" i="29"/>
  <c r="P1062" i="29" s="1"/>
  <c r="AR1062" i="29"/>
  <c r="AZ1062" i="29"/>
  <c r="AC1063" i="29"/>
  <c r="AK1062" i="29"/>
  <c r="S1062" i="29" s="1"/>
  <c r="AS1062" i="29"/>
  <c r="BA1062" i="29"/>
  <c r="AT1062" i="29"/>
  <c r="BB1062" i="29"/>
  <c r="AM1062" i="29"/>
  <c r="Y1062" i="29" s="1"/>
  <c r="AU1062" i="29"/>
  <c r="BC1062" i="29"/>
  <c r="AV1062" i="29"/>
  <c r="AN1062" i="29"/>
  <c r="BG1060" i="29"/>
  <c r="O1060" i="29" s="1"/>
  <c r="N1060" i="29" s="1"/>
  <c r="BQ1060" i="29"/>
  <c r="BS1059" i="29"/>
  <c r="AB1059" i="29" s="1"/>
  <c r="BK1060" i="29"/>
  <c r="AA1060" i="29" s="1"/>
  <c r="BU1060" i="29"/>
  <c r="BS468" i="29"/>
  <c r="BO467" i="29"/>
  <c r="J469" i="29"/>
  <c r="BS467" i="29"/>
  <c r="BR467" i="29"/>
  <c r="AG469" i="29"/>
  <c r="G469" i="29" s="1"/>
  <c r="BE469" i="29" s="1"/>
  <c r="I469" i="29" s="1"/>
  <c r="H469" i="29" s="1"/>
  <c r="BL467" i="29"/>
  <c r="BF469" i="29"/>
  <c r="L469" i="29" s="1"/>
  <c r="K469" i="29" s="1"/>
  <c r="AI469" i="29"/>
  <c r="M469" i="29" s="1"/>
  <c r="AZ470" i="29"/>
  <c r="AY470" i="29"/>
  <c r="AQ470" i="29"/>
  <c r="AC471" i="29"/>
  <c r="AX470" i="29"/>
  <c r="AP470" i="29"/>
  <c r="AW470" i="29"/>
  <c r="AO470" i="29"/>
  <c r="AV470" i="29"/>
  <c r="AN470" i="29"/>
  <c r="BC470" i="29"/>
  <c r="C470" i="29"/>
  <c r="AE470" i="29" s="1"/>
  <c r="BB470" i="29"/>
  <c r="B470" i="29"/>
  <c r="AD470" i="29" s="1"/>
  <c r="AF470" i="29" s="1"/>
  <c r="D470" i="29" s="1"/>
  <c r="BA470" i="29"/>
  <c r="AU470" i="29"/>
  <c r="AS470" i="29"/>
  <c r="AR470" i="29"/>
  <c r="AT470" i="29"/>
  <c r="BJ468" i="29"/>
  <c r="X468" i="29" s="1"/>
  <c r="W468" i="29" s="1"/>
  <c r="BD468" i="29"/>
  <c r="F468" i="29" s="1"/>
  <c r="E468" i="29" s="1"/>
  <c r="BE468" i="29"/>
  <c r="I468" i="29" s="1"/>
  <c r="H468" i="29" s="1"/>
  <c r="AM469" i="29"/>
  <c r="Y469" i="29" s="1"/>
  <c r="BF468" i="29"/>
  <c r="L468" i="29" s="1"/>
  <c r="K468" i="29" s="1"/>
  <c r="AL469" i="29"/>
  <c r="V469" i="29" s="1"/>
  <c r="BP467" i="29"/>
  <c r="AF469" i="29"/>
  <c r="D469" i="29" s="1"/>
  <c r="BQ467" i="29"/>
  <c r="BH468" i="29"/>
  <c r="R468" i="29" s="1"/>
  <c r="Q468" i="29" s="1"/>
  <c r="AJ469" i="29"/>
  <c r="P469" i="29" s="1"/>
  <c r="BG468" i="29"/>
  <c r="O468" i="29" s="1"/>
  <c r="N468" i="29" s="1"/>
  <c r="E466" i="29"/>
  <c r="BN466" i="29"/>
  <c r="AB466" i="29" s="1"/>
  <c r="AK469" i="29"/>
  <c r="S469" i="29" s="1"/>
  <c r="BK468" i="29"/>
  <c r="AA468" i="29" s="1"/>
  <c r="BU468" i="29" s="1"/>
  <c r="AL1062" i="29" l="1"/>
  <c r="V1062" i="29" s="1"/>
  <c r="BJ1062" i="29" s="1"/>
  <c r="X1062" i="29" s="1"/>
  <c r="W1062" i="29" s="1"/>
  <c r="AI1062" i="29"/>
  <c r="M1062" i="29" s="1"/>
  <c r="AG1062" i="29"/>
  <c r="G1062" i="29" s="1"/>
  <c r="BR1060" i="29"/>
  <c r="BE1061" i="29"/>
  <c r="I1061" i="29" s="1"/>
  <c r="H1061" i="29" s="1"/>
  <c r="BJ1061" i="29"/>
  <c r="X1061" i="29" s="1"/>
  <c r="W1061" i="29" s="1"/>
  <c r="BG1062" i="29"/>
  <c r="O1062" i="29" s="1"/>
  <c r="N1062" i="29" s="1"/>
  <c r="BE1062" i="29"/>
  <c r="I1062" i="29" s="1"/>
  <c r="H1062" i="29" s="1"/>
  <c r="BO1062" i="29"/>
  <c r="BG1061" i="29"/>
  <c r="O1061" i="29" s="1"/>
  <c r="N1061" i="29" s="1"/>
  <c r="BI1062" i="29"/>
  <c r="U1062" i="29" s="1"/>
  <c r="T1062" i="29" s="1"/>
  <c r="BK1061" i="29"/>
  <c r="AA1061" i="29" s="1"/>
  <c r="BU1061" i="29" s="1"/>
  <c r="BN1060" i="29"/>
  <c r="BD1062" i="29"/>
  <c r="F1062" i="29" s="1"/>
  <c r="E1062" i="29" s="1"/>
  <c r="B1063" i="29"/>
  <c r="AD1063" i="29" s="1"/>
  <c r="AI1063" i="29" s="1"/>
  <c r="M1063" i="29" s="1"/>
  <c r="AP1063" i="29"/>
  <c r="AX1063" i="29"/>
  <c r="C1063" i="29"/>
  <c r="AE1063" i="29" s="1"/>
  <c r="AQ1063" i="29"/>
  <c r="AY1063" i="29"/>
  <c r="AR1063" i="29"/>
  <c r="AZ1063" i="29"/>
  <c r="AC1064" i="29"/>
  <c r="AS1063" i="29"/>
  <c r="BA1063" i="29"/>
  <c r="AT1063" i="29"/>
  <c r="BB1063" i="29"/>
  <c r="AU1063" i="29"/>
  <c r="BC1063" i="29"/>
  <c r="AN1063" i="29"/>
  <c r="AV1063" i="29"/>
  <c r="AO1063" i="29"/>
  <c r="AW1063" i="29"/>
  <c r="BI1061" i="29"/>
  <c r="U1061" i="29" s="1"/>
  <c r="T1061" i="29" s="1"/>
  <c r="BL1060" i="29"/>
  <c r="Z1060" i="29"/>
  <c r="BK1062" i="29"/>
  <c r="AA1062" i="29" s="1"/>
  <c r="BU1062" i="29" s="1"/>
  <c r="BH1061" i="29"/>
  <c r="R1061" i="29" s="1"/>
  <c r="Q1061" i="29" s="1"/>
  <c r="BP1060" i="29"/>
  <c r="BT1060" i="29"/>
  <c r="BF1062" i="29"/>
  <c r="L1062" i="29" s="1"/>
  <c r="K1062" i="29" s="1"/>
  <c r="BF1061" i="29"/>
  <c r="L1061" i="29" s="1"/>
  <c r="K1061" i="29" s="1"/>
  <c r="BH1062" i="29"/>
  <c r="R1062" i="29" s="1"/>
  <c r="Q1062" i="29" s="1"/>
  <c r="BO1060" i="29"/>
  <c r="AB467" i="29"/>
  <c r="BP468" i="29"/>
  <c r="AM470" i="29"/>
  <c r="Y470" i="29" s="1"/>
  <c r="BK470" i="29" s="1"/>
  <c r="AA470" i="29" s="1"/>
  <c r="BU470" i="29" s="1"/>
  <c r="BP469" i="29"/>
  <c r="AJ470" i="29"/>
  <c r="P470" i="29" s="1"/>
  <c r="BH470" i="29" s="1"/>
  <c r="R470" i="29" s="1"/>
  <c r="Q470" i="29" s="1"/>
  <c r="AI470" i="29"/>
  <c r="M470" i="29" s="1"/>
  <c r="BG470" i="29" s="1"/>
  <c r="O470" i="29" s="1"/>
  <c r="AG470" i="29"/>
  <c r="G470" i="29" s="1"/>
  <c r="BO469" i="29"/>
  <c r="BO468" i="29"/>
  <c r="BH469" i="29"/>
  <c r="R469" i="29" s="1"/>
  <c r="Q469" i="29" s="1"/>
  <c r="BJ469" i="29"/>
  <c r="X469" i="29" s="1"/>
  <c r="W469" i="29" s="1"/>
  <c r="BT468" i="29"/>
  <c r="AW471" i="29"/>
  <c r="AO471" i="29"/>
  <c r="AV471" i="29"/>
  <c r="AN471" i="29"/>
  <c r="BC471" i="29"/>
  <c r="AU471" i="29"/>
  <c r="BB471" i="29"/>
  <c r="AT471" i="29"/>
  <c r="C471" i="29"/>
  <c r="AE471" i="29" s="1"/>
  <c r="BA471" i="29"/>
  <c r="AS471" i="29"/>
  <c r="B471" i="29"/>
  <c r="AD471" i="29" s="1"/>
  <c r="AH471" i="29" s="1"/>
  <c r="J471" i="29" s="1"/>
  <c r="AP471" i="29"/>
  <c r="AC472" i="29"/>
  <c r="AZ471" i="29"/>
  <c r="AY471" i="29"/>
  <c r="AR471" i="29"/>
  <c r="AX471" i="29"/>
  <c r="AQ471" i="29"/>
  <c r="BL468" i="29"/>
  <c r="Z468" i="29"/>
  <c r="BI469" i="29"/>
  <c r="U469" i="29" s="1"/>
  <c r="T469" i="29" s="1"/>
  <c r="BK469" i="29"/>
  <c r="AA469" i="29" s="1"/>
  <c r="AL470" i="29"/>
  <c r="V470" i="29" s="1"/>
  <c r="AH470" i="29"/>
  <c r="J470" i="29" s="1"/>
  <c r="BG469" i="29"/>
  <c r="O469" i="29" s="1"/>
  <c r="N469" i="29" s="1"/>
  <c r="BR468" i="29"/>
  <c r="BQ468" i="29"/>
  <c r="AK470" i="29"/>
  <c r="S470" i="29" s="1"/>
  <c r="BD469" i="29"/>
  <c r="F469" i="29" s="1"/>
  <c r="E469" i="29" s="1"/>
  <c r="BN468" i="29"/>
  <c r="BD470" i="29"/>
  <c r="F470" i="29" s="1"/>
  <c r="E470" i="29" s="1"/>
  <c r="BP1061" i="29" l="1"/>
  <c r="BS1061" i="29"/>
  <c r="AJ1063" i="29"/>
  <c r="P1063" i="29" s="1"/>
  <c r="BH1063" i="29" s="1"/>
  <c r="R1063" i="29" s="1"/>
  <c r="BT1062" i="29"/>
  <c r="BR1062" i="29"/>
  <c r="AK1063" i="29"/>
  <c r="S1063" i="29" s="1"/>
  <c r="BG1063" i="29"/>
  <c r="O1063" i="29" s="1"/>
  <c r="N1063" i="29" s="1"/>
  <c r="BL1061" i="29"/>
  <c r="Z1061" i="29"/>
  <c r="BQ1062" i="29"/>
  <c r="C1064" i="29"/>
  <c r="AE1064" i="29" s="1"/>
  <c r="AQ1064" i="29"/>
  <c r="AY1064" i="29"/>
  <c r="AR1064" i="29"/>
  <c r="AZ1064" i="29"/>
  <c r="AC1065" i="29"/>
  <c r="AS1064" i="29"/>
  <c r="BA1064" i="29"/>
  <c r="AT1064" i="29"/>
  <c r="BB1064" i="29"/>
  <c r="AU1064" i="29"/>
  <c r="BC1064" i="29"/>
  <c r="AN1064" i="29"/>
  <c r="AV1064" i="29"/>
  <c r="AO1064" i="29"/>
  <c r="AW1064" i="29"/>
  <c r="AP1064" i="29"/>
  <c r="AX1064" i="29"/>
  <c r="B1064" i="29"/>
  <c r="AD1064" i="29" s="1"/>
  <c r="AL1064" i="29" s="1"/>
  <c r="V1064" i="29" s="1"/>
  <c r="BR1061" i="29"/>
  <c r="AG1063" i="29"/>
  <c r="G1063" i="29" s="1"/>
  <c r="AM1063" i="29"/>
  <c r="Y1063" i="29" s="1"/>
  <c r="BS1062" i="29"/>
  <c r="BT1061" i="29"/>
  <c r="AH1063" i="29"/>
  <c r="J1063" i="29" s="1"/>
  <c r="BQ1061" i="29"/>
  <c r="BO1061" i="29"/>
  <c r="AB1061" i="29" s="1"/>
  <c r="Z1062" i="29"/>
  <c r="BL1062" i="29"/>
  <c r="AL1063" i="29"/>
  <c r="V1063" i="29" s="1"/>
  <c r="BP1062" i="29"/>
  <c r="BN1062" i="29"/>
  <c r="BI1063" i="29"/>
  <c r="U1063" i="29" s="1"/>
  <c r="T1063" i="29" s="1"/>
  <c r="AF1063" i="29"/>
  <c r="D1063" i="29" s="1"/>
  <c r="AB1060" i="29"/>
  <c r="AK471" i="29"/>
  <c r="S471" i="29" s="1"/>
  <c r="BT469" i="29"/>
  <c r="AM471" i="29"/>
  <c r="AF471" i="29"/>
  <c r="D471" i="29" s="1"/>
  <c r="BD471" i="29" s="1"/>
  <c r="F471" i="29" s="1"/>
  <c r="E471" i="29" s="1"/>
  <c r="BN470" i="29"/>
  <c r="BE470" i="29"/>
  <c r="I470" i="29" s="1"/>
  <c r="H470" i="29" s="1"/>
  <c r="BR470" i="29"/>
  <c r="BS469" i="29"/>
  <c r="N470" i="29"/>
  <c r="BQ470" i="29"/>
  <c r="AB468" i="29"/>
  <c r="AI471" i="29"/>
  <c r="M471" i="29" s="1"/>
  <c r="BQ469" i="29"/>
  <c r="BR469" i="29"/>
  <c r="BI470" i="29"/>
  <c r="U470" i="29" s="1"/>
  <c r="T470" i="29" s="1"/>
  <c r="Z469" i="29"/>
  <c r="BL469" i="29"/>
  <c r="BN469" i="29"/>
  <c r="BJ470" i="29"/>
  <c r="X470" i="29" s="1"/>
  <c r="W470" i="29" s="1"/>
  <c r="AJ471" i="29"/>
  <c r="P471" i="29" s="1"/>
  <c r="BB472" i="29"/>
  <c r="AT472" i="29"/>
  <c r="C472" i="29"/>
  <c r="AE472" i="29" s="1"/>
  <c r="BA472" i="29"/>
  <c r="AS472" i="29"/>
  <c r="B472" i="29"/>
  <c r="AD472" i="29" s="1"/>
  <c r="AH472" i="29" s="1"/>
  <c r="J472" i="29" s="1"/>
  <c r="AZ472" i="29"/>
  <c r="AR472" i="29"/>
  <c r="AY472" i="29"/>
  <c r="AQ472" i="29"/>
  <c r="AC473" i="29"/>
  <c r="AX472" i="29"/>
  <c r="AP472" i="29"/>
  <c r="AO472" i="29"/>
  <c r="AN472" i="29"/>
  <c r="BC472" i="29"/>
  <c r="AV472" i="29"/>
  <c r="AW472" i="29"/>
  <c r="AU472" i="29"/>
  <c r="Y471" i="29"/>
  <c r="BF470" i="29"/>
  <c r="L470" i="29" s="1"/>
  <c r="K470" i="29" s="1"/>
  <c r="BP470" i="29"/>
  <c r="BU469" i="29"/>
  <c r="BL470" i="29"/>
  <c r="Z470" i="29"/>
  <c r="AL471" i="29"/>
  <c r="V471" i="29" s="1"/>
  <c r="BF471" i="29"/>
  <c r="L471" i="29" s="1"/>
  <c r="K471" i="29" s="1"/>
  <c r="AG471" i="29"/>
  <c r="G471" i="29" s="1"/>
  <c r="BQ1063" i="29" l="1"/>
  <c r="BP471" i="29"/>
  <c r="Q1063" i="29"/>
  <c r="BR1063" i="29"/>
  <c r="AB1062" i="29"/>
  <c r="BJ1064" i="29"/>
  <c r="X1064" i="29" s="1"/>
  <c r="W1064" i="29" s="1"/>
  <c r="BT1064" i="29"/>
  <c r="AF1064" i="29"/>
  <c r="D1064" i="29" s="1"/>
  <c r="AI1064" i="29"/>
  <c r="M1064" i="29" s="1"/>
  <c r="BF1063" i="29"/>
  <c r="L1063" i="29" s="1"/>
  <c r="K1063" i="29" s="1"/>
  <c r="AK1064" i="29"/>
  <c r="S1064" i="29" s="1"/>
  <c r="BJ1063" i="29"/>
  <c r="X1063" i="29" s="1"/>
  <c r="W1063" i="29" s="1"/>
  <c r="AH1064" i="29"/>
  <c r="J1064" i="29" s="1"/>
  <c r="AR1065" i="29"/>
  <c r="AZ1065" i="29"/>
  <c r="AC1066" i="29"/>
  <c r="AS1065" i="29"/>
  <c r="BA1065" i="29"/>
  <c r="AT1065" i="29"/>
  <c r="BB1065" i="29"/>
  <c r="AU1065" i="29"/>
  <c r="BC1065" i="29"/>
  <c r="AN1065" i="29"/>
  <c r="AV1065" i="29"/>
  <c r="AO1065" i="29"/>
  <c r="AW1065" i="29"/>
  <c r="B1065" i="29"/>
  <c r="AD1065" i="29" s="1"/>
  <c r="AL1065" i="29" s="1"/>
  <c r="V1065" i="29" s="1"/>
  <c r="AP1065" i="29"/>
  <c r="AX1065" i="29"/>
  <c r="AQ1065" i="29"/>
  <c r="AY1065" i="29"/>
  <c r="C1065" i="29"/>
  <c r="AE1065" i="29" s="1"/>
  <c r="AM1064" i="29"/>
  <c r="Y1064" i="29" s="1"/>
  <c r="BK1063" i="29"/>
  <c r="AA1063" i="29" s="1"/>
  <c r="BU1063" i="29" s="1"/>
  <c r="BE1063" i="29"/>
  <c r="I1063" i="29" s="1"/>
  <c r="H1063" i="29" s="1"/>
  <c r="AG1064" i="29"/>
  <c r="G1064" i="29" s="1"/>
  <c r="AJ1064" i="29"/>
  <c r="P1064" i="29" s="1"/>
  <c r="BD1063" i="29"/>
  <c r="F1063" i="29" s="1"/>
  <c r="E1063" i="29" s="1"/>
  <c r="BN1063" i="29"/>
  <c r="BS1063" i="29"/>
  <c r="BS470" i="29"/>
  <c r="AB469" i="29"/>
  <c r="BO470" i="29"/>
  <c r="AL472" i="29"/>
  <c r="V472" i="29" s="1"/>
  <c r="AI472" i="29"/>
  <c r="M472" i="29" s="1"/>
  <c r="AF472" i="29"/>
  <c r="D472" i="29" s="1"/>
  <c r="AG472" i="29"/>
  <c r="G472" i="29" s="1"/>
  <c r="BE472" i="29" s="1"/>
  <c r="I472" i="29" s="1"/>
  <c r="H472" i="29" s="1"/>
  <c r="BN471" i="29"/>
  <c r="AJ472" i="29"/>
  <c r="P472" i="29" s="1"/>
  <c r="AM472" i="29"/>
  <c r="Y472" i="29" s="1"/>
  <c r="BK472" i="29" s="1"/>
  <c r="AA472" i="29" s="1"/>
  <c r="BG471" i="29"/>
  <c r="O471" i="29" s="1"/>
  <c r="N471" i="29" s="1"/>
  <c r="BK471" i="29"/>
  <c r="AA471" i="29" s="1"/>
  <c r="BU471" i="29" s="1"/>
  <c r="AC474" i="29"/>
  <c r="AX473" i="29"/>
  <c r="AP473" i="29"/>
  <c r="AW473" i="29"/>
  <c r="AO473" i="29"/>
  <c r="AV473" i="29"/>
  <c r="AN473" i="29"/>
  <c r="BC473" i="29"/>
  <c r="AU473" i="29"/>
  <c r="BB473" i="29"/>
  <c r="AT473" i="29"/>
  <c r="AR473" i="29"/>
  <c r="AQ473" i="29"/>
  <c r="C473" i="29"/>
  <c r="AE473" i="29" s="1"/>
  <c r="B473" i="29"/>
  <c r="AD473" i="29" s="1"/>
  <c r="AM473" i="29" s="1"/>
  <c r="Y473" i="29" s="1"/>
  <c r="BA473" i="29"/>
  <c r="AY473" i="29"/>
  <c r="AS473" i="29"/>
  <c r="AZ473" i="29"/>
  <c r="BI471" i="29"/>
  <c r="U471" i="29" s="1"/>
  <c r="T471" i="29" s="1"/>
  <c r="BJ471" i="29"/>
  <c r="X471" i="29" s="1"/>
  <c r="W471" i="29" s="1"/>
  <c r="BT471" i="29"/>
  <c r="BH471" i="29"/>
  <c r="R471" i="29" s="1"/>
  <c r="Q471" i="29" s="1"/>
  <c r="BD472" i="29"/>
  <c r="F472" i="29" s="1"/>
  <c r="E472" i="29" s="1"/>
  <c r="AK472" i="29"/>
  <c r="S472" i="29" s="1"/>
  <c r="BT470" i="29"/>
  <c r="BE471" i="29"/>
  <c r="I471" i="29" s="1"/>
  <c r="H471" i="29" s="1"/>
  <c r="BF472" i="29"/>
  <c r="L472" i="29" s="1"/>
  <c r="K472" i="29" s="1"/>
  <c r="BP472" i="29"/>
  <c r="BQ471" i="29" l="1"/>
  <c r="AB470" i="29"/>
  <c r="BO1063" i="29"/>
  <c r="AH1065" i="29"/>
  <c r="J1065" i="29" s="1"/>
  <c r="BF1065" i="29" s="1"/>
  <c r="L1065" i="29" s="1"/>
  <c r="K1065" i="29" s="1"/>
  <c r="BJ1065" i="29"/>
  <c r="X1065" i="29" s="1"/>
  <c r="W1065" i="29" s="1"/>
  <c r="AF1065" i="29"/>
  <c r="D1065" i="29" s="1"/>
  <c r="AK1065" i="29"/>
  <c r="S1065" i="29" s="1"/>
  <c r="BI1064" i="29"/>
  <c r="U1064" i="29" s="1"/>
  <c r="T1064" i="29" s="1"/>
  <c r="AS1066" i="29"/>
  <c r="BA1066" i="29"/>
  <c r="AT1066" i="29"/>
  <c r="BB1066" i="29"/>
  <c r="AU1066" i="29"/>
  <c r="BC1066" i="29"/>
  <c r="AN1066" i="29"/>
  <c r="AV1066" i="29"/>
  <c r="AO1066" i="29"/>
  <c r="AW1066" i="29"/>
  <c r="B1066" i="29"/>
  <c r="AD1066" i="29" s="1"/>
  <c r="AK1066" i="29" s="1"/>
  <c r="S1066" i="29" s="1"/>
  <c r="AP1066" i="29"/>
  <c r="AX1066" i="29"/>
  <c r="C1066" i="29"/>
  <c r="AE1066" i="29" s="1"/>
  <c r="AI1066" i="29"/>
  <c r="M1066" i="29" s="1"/>
  <c r="AQ1066" i="29"/>
  <c r="AY1066" i="29"/>
  <c r="AC1067" i="29"/>
  <c r="AR1066" i="29"/>
  <c r="AZ1066" i="29"/>
  <c r="BP1063" i="29"/>
  <c r="AM1065" i="29"/>
  <c r="Y1065" i="29" s="1"/>
  <c r="BG1064" i="29"/>
  <c r="O1064" i="29" s="1"/>
  <c r="N1064" i="29" s="1"/>
  <c r="BH1064" i="29"/>
  <c r="R1064" i="29" s="1"/>
  <c r="Q1064" i="29" s="1"/>
  <c r="AJ1065" i="29"/>
  <c r="P1065" i="29" s="1"/>
  <c r="BD1064" i="29"/>
  <c r="F1064" i="29" s="1"/>
  <c r="E1064" i="29" s="1"/>
  <c r="Z1063" i="29"/>
  <c r="BL1063" i="29"/>
  <c r="AG1065" i="29"/>
  <c r="G1065" i="29" s="1"/>
  <c r="AI1065" i="29"/>
  <c r="M1065" i="29" s="1"/>
  <c r="BF1064" i="29"/>
  <c r="L1064" i="29" s="1"/>
  <c r="K1064" i="29" s="1"/>
  <c r="BK1064" i="29"/>
  <c r="AA1064" i="29" s="1"/>
  <c r="BU1064" i="29"/>
  <c r="BE1064" i="29"/>
  <c r="I1064" i="29" s="1"/>
  <c r="H1064" i="29" s="1"/>
  <c r="BT1063" i="29"/>
  <c r="BS471" i="29"/>
  <c r="AG473" i="29"/>
  <c r="G473" i="29" s="1"/>
  <c r="BE473" i="29" s="1"/>
  <c r="I473" i="29" s="1"/>
  <c r="H473" i="29" s="1"/>
  <c r="AH473" i="29"/>
  <c r="J473" i="29" s="1"/>
  <c r="BF473" i="29" s="1"/>
  <c r="L473" i="29" s="1"/>
  <c r="K473" i="29" s="1"/>
  <c r="BO471" i="29"/>
  <c r="BR471" i="29"/>
  <c r="AI473" i="29"/>
  <c r="M473" i="29" s="1"/>
  <c r="BC474" i="29"/>
  <c r="AU474" i="29"/>
  <c r="BB474" i="29"/>
  <c r="AT474" i="29"/>
  <c r="C474" i="29"/>
  <c r="AE474" i="29" s="1"/>
  <c r="BA474" i="29"/>
  <c r="AS474" i="29"/>
  <c r="B474" i="29"/>
  <c r="AD474" i="29" s="1"/>
  <c r="AI474" i="29" s="1"/>
  <c r="AZ474" i="29"/>
  <c r="AR474" i="29"/>
  <c r="AY474" i="29"/>
  <c r="AQ474" i="29"/>
  <c r="AV474" i="29"/>
  <c r="AP474" i="29"/>
  <c r="AO474" i="29"/>
  <c r="AC475" i="29"/>
  <c r="AN474" i="29"/>
  <c r="AX474" i="29"/>
  <c r="AW474" i="29"/>
  <c r="BK473" i="29"/>
  <c r="AA473" i="29" s="1"/>
  <c r="BU473" i="29"/>
  <c r="BL471" i="29"/>
  <c r="Z471" i="29"/>
  <c r="BI472" i="29"/>
  <c r="U472" i="29" s="1"/>
  <c r="T472" i="29" s="1"/>
  <c r="AF473" i="29"/>
  <c r="D473" i="29" s="1"/>
  <c r="AK473" i="29"/>
  <c r="S473" i="29" s="1"/>
  <c r="BG472" i="29"/>
  <c r="O472" i="29" s="1"/>
  <c r="N472" i="29" s="1"/>
  <c r="AL473" i="29"/>
  <c r="V473" i="29" s="1"/>
  <c r="BU472" i="29"/>
  <c r="BL472" i="29"/>
  <c r="Z472" i="29"/>
  <c r="AJ473" i="29"/>
  <c r="P473" i="29" s="1"/>
  <c r="BJ472" i="29"/>
  <c r="X472" i="29" s="1"/>
  <c r="W472" i="29" s="1"/>
  <c r="BO472" i="29"/>
  <c r="BN472" i="29"/>
  <c r="BH472" i="29"/>
  <c r="R472" i="29" s="1"/>
  <c r="Q472" i="29" s="1"/>
  <c r="AB1063" i="29" l="1"/>
  <c r="BN1064" i="29"/>
  <c r="M474" i="29"/>
  <c r="AJ1066" i="29"/>
  <c r="P1066" i="29" s="1"/>
  <c r="BH1066" i="29" s="1"/>
  <c r="R1066" i="29" s="1"/>
  <c r="BI1066" i="29"/>
  <c r="U1066" i="29" s="1"/>
  <c r="T1066" i="29" s="1"/>
  <c r="BS1066" i="29"/>
  <c r="BG1065" i="29"/>
  <c r="O1065" i="29" s="1"/>
  <c r="N1065" i="29" s="1"/>
  <c r="BE1065" i="29"/>
  <c r="I1065" i="29" s="1"/>
  <c r="H1065" i="29" s="1"/>
  <c r="BQ1064" i="29"/>
  <c r="AM1066" i="29"/>
  <c r="Y1066" i="29" s="1"/>
  <c r="BS1064" i="29"/>
  <c r="BO1064" i="29"/>
  <c r="BG1066" i="29"/>
  <c r="O1066" i="29" s="1"/>
  <c r="N1066" i="29" s="1"/>
  <c r="AG1066" i="29"/>
  <c r="G1066" i="29" s="1"/>
  <c r="BI1065" i="29"/>
  <c r="U1065" i="29" s="1"/>
  <c r="T1065" i="29" s="1"/>
  <c r="AL1066" i="29"/>
  <c r="V1066" i="29" s="1"/>
  <c r="BP1065" i="29"/>
  <c r="BK1065" i="29"/>
  <c r="AA1065" i="29" s="1"/>
  <c r="BU1065" i="29" s="1"/>
  <c r="BL1064" i="29"/>
  <c r="Z1064" i="29"/>
  <c r="BH1065" i="29"/>
  <c r="R1065" i="29" s="1"/>
  <c r="Q1065" i="29" s="1"/>
  <c r="BR1065" i="29"/>
  <c r="BD1065" i="29"/>
  <c r="F1065" i="29" s="1"/>
  <c r="E1065" i="29" s="1"/>
  <c r="AF1066" i="29"/>
  <c r="D1066" i="29" s="1"/>
  <c r="BP1064" i="29"/>
  <c r="BR1064" i="29"/>
  <c r="AT1067" i="29"/>
  <c r="BB1067" i="29"/>
  <c r="AU1067" i="29"/>
  <c r="BC1067" i="29"/>
  <c r="AN1067" i="29"/>
  <c r="AV1067" i="29"/>
  <c r="AO1067" i="29"/>
  <c r="AW1067" i="29"/>
  <c r="B1067" i="29"/>
  <c r="AD1067" i="29" s="1"/>
  <c r="AM1067" i="29" s="1"/>
  <c r="Y1067" i="29" s="1"/>
  <c r="AP1067" i="29"/>
  <c r="AX1067" i="29"/>
  <c r="C1067" i="29"/>
  <c r="AE1067" i="29" s="1"/>
  <c r="AQ1067" i="29"/>
  <c r="AY1067" i="29"/>
  <c r="AR1067" i="29"/>
  <c r="AZ1067" i="29"/>
  <c r="AC1068" i="29"/>
  <c r="AS1067" i="29"/>
  <c r="BA1067" i="29"/>
  <c r="AH1066" i="29"/>
  <c r="J1066" i="29" s="1"/>
  <c r="BT1065" i="29"/>
  <c r="BT472" i="29"/>
  <c r="BS472" i="29"/>
  <c r="BR472" i="29"/>
  <c r="AB471" i="29"/>
  <c r="BO473" i="29"/>
  <c r="AG474" i="29"/>
  <c r="G474" i="29" s="1"/>
  <c r="BG474" i="29"/>
  <c r="O474" i="29" s="1"/>
  <c r="N474" i="29" s="1"/>
  <c r="BD473" i="29"/>
  <c r="F473" i="29" s="1"/>
  <c r="E473" i="29" s="1"/>
  <c r="Z473" i="29"/>
  <c r="AL474" i="29"/>
  <c r="V474" i="29" s="1"/>
  <c r="AJ474" i="29"/>
  <c r="P474" i="29" s="1"/>
  <c r="AH474" i="29"/>
  <c r="J474" i="29" s="1"/>
  <c r="BP473" i="29"/>
  <c r="AF474" i="29"/>
  <c r="D474" i="29" s="1"/>
  <c r="BG473" i="29"/>
  <c r="O473" i="29" s="1"/>
  <c r="N473" i="29" s="1"/>
  <c r="BJ473" i="29"/>
  <c r="X473" i="29" s="1"/>
  <c r="W473" i="29" s="1"/>
  <c r="AK474" i="29"/>
  <c r="S474" i="29" s="1"/>
  <c r="AZ475" i="29"/>
  <c r="AR475" i="29"/>
  <c r="AY475" i="29"/>
  <c r="AQ475" i="29"/>
  <c r="AC476" i="29"/>
  <c r="AX475" i="29"/>
  <c r="AP475" i="29"/>
  <c r="AW475" i="29"/>
  <c r="AO475" i="29"/>
  <c r="AV475" i="29"/>
  <c r="AN475" i="29"/>
  <c r="AU475" i="29"/>
  <c r="AT475" i="29"/>
  <c r="AS475" i="29"/>
  <c r="C475" i="29"/>
  <c r="AE475" i="29" s="1"/>
  <c r="BB475" i="29"/>
  <c r="BC475" i="29"/>
  <c r="BA475" i="29"/>
  <c r="B475" i="29"/>
  <c r="AD475" i="29" s="1"/>
  <c r="AI475" i="29" s="1"/>
  <c r="M475" i="29" s="1"/>
  <c r="BQ472" i="29"/>
  <c r="AM474" i="29"/>
  <c r="Y474" i="29" s="1"/>
  <c r="BI473" i="29"/>
  <c r="U473" i="29" s="1"/>
  <c r="T473" i="29" s="1"/>
  <c r="BH473" i="29"/>
  <c r="R473" i="29" s="1"/>
  <c r="Q473" i="29" s="1"/>
  <c r="AB1064" i="29" l="1"/>
  <c r="BO1065" i="29"/>
  <c r="AB472" i="29"/>
  <c r="Q1066" i="29"/>
  <c r="BR1066" i="29"/>
  <c r="AJ1067" i="29"/>
  <c r="P1067" i="29" s="1"/>
  <c r="BH1067" i="29" s="1"/>
  <c r="R1067" i="29" s="1"/>
  <c r="Q1067" i="29" s="1"/>
  <c r="BQ1066" i="29"/>
  <c r="AI1067" i="29"/>
  <c r="M1067" i="29" s="1"/>
  <c r="BG1067" i="29" s="1"/>
  <c r="O1067" i="29" s="1"/>
  <c r="N1067" i="29" s="1"/>
  <c r="AK1067" i="29"/>
  <c r="S1067" i="29" s="1"/>
  <c r="BI1067" i="29" s="1"/>
  <c r="U1067" i="29" s="1"/>
  <c r="AG1067" i="29"/>
  <c r="G1067" i="29" s="1"/>
  <c r="BS1065" i="29"/>
  <c r="BK1067" i="29"/>
  <c r="AA1067" i="29" s="1"/>
  <c r="BU1067" i="29" s="1"/>
  <c r="BK1066" i="29"/>
  <c r="AA1066" i="29" s="1"/>
  <c r="BU1066" i="29" s="1"/>
  <c r="BE1067" i="29"/>
  <c r="I1067" i="29" s="1"/>
  <c r="H1067" i="29" s="1"/>
  <c r="AL1067" i="29"/>
  <c r="V1067" i="29" s="1"/>
  <c r="AU1068" i="29"/>
  <c r="BC1068" i="29"/>
  <c r="AN1068" i="29"/>
  <c r="AV1068" i="29"/>
  <c r="AO1068" i="29"/>
  <c r="AW1068" i="29"/>
  <c r="B1068" i="29"/>
  <c r="AD1068" i="29" s="1"/>
  <c r="AM1068" i="29" s="1"/>
  <c r="Y1068" i="29" s="1"/>
  <c r="AP1068" i="29"/>
  <c r="AX1068" i="29"/>
  <c r="C1068" i="29"/>
  <c r="AE1068" i="29" s="1"/>
  <c r="AQ1068" i="29"/>
  <c r="AY1068" i="29"/>
  <c r="AR1068" i="29"/>
  <c r="AZ1068" i="29"/>
  <c r="AC1069" i="29"/>
  <c r="AS1068" i="29"/>
  <c r="BA1068" i="29"/>
  <c r="AT1068" i="29"/>
  <c r="BB1068" i="29"/>
  <c r="BE1066" i="29"/>
  <c r="I1066" i="29" s="1"/>
  <c r="H1066" i="29" s="1"/>
  <c r="BO1066" i="29"/>
  <c r="AF1067" i="29"/>
  <c r="D1067" i="29" s="1"/>
  <c r="AH1067" i="29"/>
  <c r="J1067" i="29" s="1"/>
  <c r="BD1066" i="29"/>
  <c r="F1066" i="29" s="1"/>
  <c r="E1066" i="29" s="1"/>
  <c r="BL1065" i="29"/>
  <c r="Z1065" i="29"/>
  <c r="BQ1065" i="29"/>
  <c r="BN1065" i="29"/>
  <c r="BF1066" i="29"/>
  <c r="L1066" i="29" s="1"/>
  <c r="K1066" i="29" s="1"/>
  <c r="BJ1066" i="29"/>
  <c r="X1066" i="29" s="1"/>
  <c r="W1066" i="29" s="1"/>
  <c r="BN473" i="29"/>
  <c r="BL473" i="29"/>
  <c r="AG475" i="29"/>
  <c r="G475" i="29" s="1"/>
  <c r="BE475" i="29" s="1"/>
  <c r="I475" i="29" s="1"/>
  <c r="H475" i="29" s="1"/>
  <c r="AJ475" i="29"/>
  <c r="P475" i="29" s="1"/>
  <c r="BH475" i="29" s="1"/>
  <c r="R475" i="29" s="1"/>
  <c r="BS473" i="29"/>
  <c r="BQ474" i="29"/>
  <c r="AL475" i="29"/>
  <c r="V475" i="29" s="1"/>
  <c r="BJ475" i="29" s="1"/>
  <c r="X475" i="29" s="1"/>
  <c r="W475" i="29" s="1"/>
  <c r="AF475" i="29"/>
  <c r="D475" i="29" s="1"/>
  <c r="BD475" i="29" s="1"/>
  <c r="F475" i="29" s="1"/>
  <c r="E475" i="29" s="1"/>
  <c r="BQ473" i="29"/>
  <c r="AV476" i="29"/>
  <c r="AN476" i="29"/>
  <c r="BC476" i="29"/>
  <c r="AU476" i="29"/>
  <c r="BB476" i="29"/>
  <c r="AT476" i="29"/>
  <c r="BA476" i="29"/>
  <c r="AS476" i="29"/>
  <c r="C476" i="29"/>
  <c r="AE476" i="29" s="1"/>
  <c r="AZ476" i="29"/>
  <c r="AR476" i="29"/>
  <c r="B476" i="29"/>
  <c r="AD476" i="29" s="1"/>
  <c r="AH476" i="29" s="1"/>
  <c r="J476" i="29" s="1"/>
  <c r="AX476" i="29"/>
  <c r="AW476" i="29"/>
  <c r="AQ476" i="29"/>
  <c r="AP476" i="29"/>
  <c r="AO476" i="29"/>
  <c r="AC477" i="29"/>
  <c r="AY476" i="29"/>
  <c r="BJ474" i="29"/>
  <c r="X474" i="29" s="1"/>
  <c r="W474" i="29" s="1"/>
  <c r="BK474" i="29"/>
  <c r="AA474" i="29" s="1"/>
  <c r="BU474" i="29" s="1"/>
  <c r="AM475" i="29"/>
  <c r="Y475" i="29" s="1"/>
  <c r="BG475" i="29"/>
  <c r="O475" i="29" s="1"/>
  <c r="N475" i="29" s="1"/>
  <c r="BD474" i="29"/>
  <c r="F474" i="29" s="1"/>
  <c r="E474" i="29" s="1"/>
  <c r="BE474" i="29"/>
  <c r="I474" i="29" s="1"/>
  <c r="H474" i="29" s="1"/>
  <c r="AH475" i="29"/>
  <c r="J475" i="29" s="1"/>
  <c r="BF474" i="29"/>
  <c r="L474" i="29" s="1"/>
  <c r="K474" i="29" s="1"/>
  <c r="BR473" i="29"/>
  <c r="AK475" i="29"/>
  <c r="S475" i="29" s="1"/>
  <c r="BI474" i="29"/>
  <c r="U474" i="29" s="1"/>
  <c r="T474" i="29" s="1"/>
  <c r="BT473" i="29"/>
  <c r="BH474" i="29"/>
  <c r="R474" i="29" s="1"/>
  <c r="Q474" i="29" s="1"/>
  <c r="T1067" i="29" l="1"/>
  <c r="BS1067" i="29"/>
  <c r="AJ1068" i="29"/>
  <c r="P1068" i="29" s="1"/>
  <c r="BO1067" i="29"/>
  <c r="BT1066" i="29"/>
  <c r="AK1068" i="29"/>
  <c r="S1068" i="29" s="1"/>
  <c r="BI1068" i="29" s="1"/>
  <c r="U1068" i="29" s="1"/>
  <c r="T1068" i="29" s="1"/>
  <c r="BK1068" i="29"/>
  <c r="AA1068" i="29" s="1"/>
  <c r="BU1068" i="29" s="1"/>
  <c r="BQ1067" i="29"/>
  <c r="AI1068" i="29"/>
  <c r="M1068" i="29" s="1"/>
  <c r="AG1068" i="29"/>
  <c r="G1068" i="29" s="1"/>
  <c r="BJ1067" i="29"/>
  <c r="X1067" i="29" s="1"/>
  <c r="W1067" i="29" s="1"/>
  <c r="AN1069" i="29"/>
  <c r="AV1069" i="29"/>
  <c r="AO1069" i="29"/>
  <c r="AW1069" i="29"/>
  <c r="B1069" i="29"/>
  <c r="AD1069" i="29" s="1"/>
  <c r="AH1069" i="29" s="1"/>
  <c r="J1069" i="29" s="1"/>
  <c r="AP1069" i="29"/>
  <c r="AX1069" i="29"/>
  <c r="C1069" i="29"/>
  <c r="AE1069" i="29" s="1"/>
  <c r="AQ1069" i="29"/>
  <c r="AY1069" i="29"/>
  <c r="AR1069" i="29"/>
  <c r="AZ1069" i="29"/>
  <c r="AC1070" i="29"/>
  <c r="AS1069" i="29"/>
  <c r="BA1069" i="29"/>
  <c r="AT1069" i="29"/>
  <c r="BB1069" i="29"/>
  <c r="AU1069" i="29"/>
  <c r="BC1069" i="29"/>
  <c r="AF1068" i="29"/>
  <c r="D1068" i="29" s="1"/>
  <c r="BP1066" i="29"/>
  <c r="BN1066" i="29"/>
  <c r="AH1068" i="29"/>
  <c r="J1068" i="29" s="1"/>
  <c r="BH1068" i="29"/>
  <c r="R1068" i="29" s="1"/>
  <c r="Q1068" i="29" s="1"/>
  <c r="BL1066" i="29"/>
  <c r="Z1066" i="29"/>
  <c r="AB1065" i="29"/>
  <c r="BF1067" i="29"/>
  <c r="L1067" i="29" s="1"/>
  <c r="K1067" i="29" s="1"/>
  <c r="AL1068" i="29"/>
  <c r="V1068" i="29" s="1"/>
  <c r="BR1067" i="29"/>
  <c r="BD1067" i="29"/>
  <c r="F1067" i="29" s="1"/>
  <c r="E1067" i="29" s="1"/>
  <c r="Z1067" i="29"/>
  <c r="Q475" i="29"/>
  <c r="BR475" i="29"/>
  <c r="BR474" i="29"/>
  <c r="BS474" i="29"/>
  <c r="BT474" i="29"/>
  <c r="AK476" i="29"/>
  <c r="S476" i="29" s="1"/>
  <c r="BI476" i="29" s="1"/>
  <c r="U476" i="29" s="1"/>
  <c r="T476" i="29" s="1"/>
  <c r="BO475" i="29"/>
  <c r="AM476" i="29"/>
  <c r="Y476" i="29" s="1"/>
  <c r="AB473" i="29"/>
  <c r="AG476" i="29"/>
  <c r="G476" i="29" s="1"/>
  <c r="BE476" i="29" s="1"/>
  <c r="I476" i="29" s="1"/>
  <c r="H476" i="29" s="1"/>
  <c r="BK475" i="29"/>
  <c r="AA475" i="29" s="1"/>
  <c r="BU475" i="29" s="1"/>
  <c r="AJ476" i="29"/>
  <c r="P476" i="29" s="1"/>
  <c r="BN475" i="29"/>
  <c r="BP474" i="29"/>
  <c r="BT475" i="29"/>
  <c r="Z474" i="29"/>
  <c r="BL474" i="29"/>
  <c r="AF476" i="29"/>
  <c r="D476" i="29" s="1"/>
  <c r="BF476" i="29"/>
  <c r="L476" i="29" s="1"/>
  <c r="K476" i="29" s="1"/>
  <c r="BF475" i="29"/>
  <c r="L475" i="29" s="1"/>
  <c r="K475" i="29" s="1"/>
  <c r="BN474" i="29"/>
  <c r="BO474" i="29"/>
  <c r="AL476" i="29"/>
  <c r="V476" i="29" s="1"/>
  <c r="BA477" i="29"/>
  <c r="AS477" i="29"/>
  <c r="B477" i="29"/>
  <c r="AD477" i="29" s="1"/>
  <c r="AI477" i="29" s="1"/>
  <c r="AZ477" i="29"/>
  <c r="AR477" i="29"/>
  <c r="AY477" i="29"/>
  <c r="AQ477" i="29"/>
  <c r="AC478" i="29"/>
  <c r="AX477" i="29"/>
  <c r="AP477" i="29"/>
  <c r="AW477" i="29"/>
  <c r="AO477" i="29"/>
  <c r="BB477" i="29"/>
  <c r="AV477" i="29"/>
  <c r="AU477" i="29"/>
  <c r="AT477" i="29"/>
  <c r="AN477" i="29"/>
  <c r="C477" i="29"/>
  <c r="AE477" i="29" s="1"/>
  <c r="BC477" i="29"/>
  <c r="BI475" i="29"/>
  <c r="U475" i="29" s="1"/>
  <c r="T475" i="29" s="1"/>
  <c r="BQ475" i="29"/>
  <c r="AI476" i="29"/>
  <c r="M476" i="29" s="1"/>
  <c r="BT1067" i="29" l="1"/>
  <c r="BP476" i="29"/>
  <c r="BN1067" i="29"/>
  <c r="BR1068" i="29"/>
  <c r="BP1067" i="29"/>
  <c r="AB1066" i="29"/>
  <c r="BL1067" i="29"/>
  <c r="BF1069" i="29"/>
  <c r="L1069" i="29" s="1"/>
  <c r="K1069" i="29" s="1"/>
  <c r="BF1068" i="29"/>
  <c r="L1068" i="29" s="1"/>
  <c r="K1068" i="29" s="1"/>
  <c r="AL1069" i="29"/>
  <c r="V1069" i="29" s="1"/>
  <c r="BJ1068" i="29"/>
  <c r="X1068" i="29" s="1"/>
  <c r="W1068" i="29" s="1"/>
  <c r="BD1068" i="29"/>
  <c r="F1068" i="29" s="1"/>
  <c r="E1068" i="29" s="1"/>
  <c r="AI1069" i="29"/>
  <c r="M1069" i="29" s="1"/>
  <c r="AG1069" i="29"/>
  <c r="G1069" i="29" s="1"/>
  <c r="BE1068" i="29"/>
  <c r="I1068" i="29" s="1"/>
  <c r="H1068" i="29" s="1"/>
  <c r="AK1069" i="29"/>
  <c r="S1069" i="29" s="1"/>
  <c r="BG1068" i="29"/>
  <c r="O1068" i="29" s="1"/>
  <c r="N1068" i="29" s="1"/>
  <c r="AJ1069" i="29"/>
  <c r="P1069" i="29" s="1"/>
  <c r="AO1070" i="29"/>
  <c r="AW1070" i="29"/>
  <c r="B1070" i="29"/>
  <c r="AD1070" i="29" s="1"/>
  <c r="AK1070" i="29" s="1"/>
  <c r="S1070" i="29" s="1"/>
  <c r="AP1070" i="29"/>
  <c r="AX1070" i="29"/>
  <c r="C1070" i="29"/>
  <c r="AE1070" i="29" s="1"/>
  <c r="AQ1070" i="29"/>
  <c r="AY1070" i="29"/>
  <c r="AR1070" i="29"/>
  <c r="AZ1070" i="29"/>
  <c r="AC1071" i="29"/>
  <c r="AS1070" i="29"/>
  <c r="BA1070" i="29"/>
  <c r="AT1070" i="29"/>
  <c r="BB1070" i="29"/>
  <c r="AU1070" i="29"/>
  <c r="BC1070" i="29"/>
  <c r="AN1070" i="29"/>
  <c r="AV1070" i="29"/>
  <c r="AB1067" i="29"/>
  <c r="AF1069" i="29"/>
  <c r="D1069" i="29" s="1"/>
  <c r="AM1069" i="29"/>
  <c r="Y1069" i="29" s="1"/>
  <c r="BS1068" i="29"/>
  <c r="BL1068" i="29"/>
  <c r="Z1068" i="29"/>
  <c r="AK477" i="29"/>
  <c r="S477" i="29" s="1"/>
  <c r="BK476" i="29"/>
  <c r="AA476" i="29" s="1"/>
  <c r="BU476" i="29" s="1"/>
  <c r="AM477" i="29"/>
  <c r="Y477" i="29" s="1"/>
  <c r="BK477" i="29" s="1"/>
  <c r="AA477" i="29" s="1"/>
  <c r="AJ477" i="29"/>
  <c r="P477" i="29" s="1"/>
  <c r="AH477" i="29"/>
  <c r="J477" i="29" s="1"/>
  <c r="BO476" i="29"/>
  <c r="AL477" i="29"/>
  <c r="V477" i="29" s="1"/>
  <c r="BS476" i="29"/>
  <c r="AG477" i="29"/>
  <c r="AF477" i="29"/>
  <c r="D477" i="29" s="1"/>
  <c r="BH476" i="29"/>
  <c r="R476" i="29" s="1"/>
  <c r="Q476" i="29" s="1"/>
  <c r="AC479" i="29"/>
  <c r="AX478" i="29"/>
  <c r="AP478" i="29"/>
  <c r="AW478" i="29"/>
  <c r="AO478" i="29"/>
  <c r="AV478" i="29"/>
  <c r="AN478" i="29"/>
  <c r="BC478" i="29"/>
  <c r="AU478" i="29"/>
  <c r="BB478" i="29"/>
  <c r="AT478" i="29"/>
  <c r="C478" i="29"/>
  <c r="AE478" i="29" s="1"/>
  <c r="BA478" i="29"/>
  <c r="AZ478" i="29"/>
  <c r="AY478" i="29"/>
  <c r="AS478" i="29"/>
  <c r="AR478" i="29"/>
  <c r="B478" i="29"/>
  <c r="AD478" i="29" s="1"/>
  <c r="AK478" i="29" s="1"/>
  <c r="S478" i="29" s="1"/>
  <c r="AQ478" i="29"/>
  <c r="BJ476" i="29"/>
  <c r="X476" i="29" s="1"/>
  <c r="W476" i="29" s="1"/>
  <c r="BD476" i="29"/>
  <c r="F476" i="29" s="1"/>
  <c r="E476" i="29" s="1"/>
  <c r="BG476" i="29"/>
  <c r="O476" i="29" s="1"/>
  <c r="N476" i="29" s="1"/>
  <c r="G477" i="29"/>
  <c r="BS475" i="29"/>
  <c r="AB474" i="29"/>
  <c r="M477" i="29"/>
  <c r="BP475" i="29"/>
  <c r="Z475" i="29"/>
  <c r="BL475" i="29"/>
  <c r="BO1068" i="29" l="1"/>
  <c r="BP1069" i="29"/>
  <c r="BD477" i="29"/>
  <c r="F477" i="29" s="1"/>
  <c r="E477" i="29" s="1"/>
  <c r="Z476" i="29"/>
  <c r="BI1070" i="29"/>
  <c r="U1070" i="29" s="1"/>
  <c r="T1070" i="29" s="1"/>
  <c r="B1071" i="29"/>
  <c r="AD1071" i="29" s="1"/>
  <c r="AL1071" i="29" s="1"/>
  <c r="V1071" i="29" s="1"/>
  <c r="AP1071" i="29"/>
  <c r="AX1071" i="29"/>
  <c r="C1071" i="29"/>
  <c r="AE1071" i="29" s="1"/>
  <c r="AQ1071" i="29"/>
  <c r="AY1071" i="29"/>
  <c r="AR1071" i="29"/>
  <c r="AZ1071" i="29"/>
  <c r="AC1072" i="29"/>
  <c r="AS1071" i="29"/>
  <c r="BA1071" i="29"/>
  <c r="AT1071" i="29"/>
  <c r="BB1071" i="29"/>
  <c r="AU1071" i="29"/>
  <c r="BC1071" i="29"/>
  <c r="AN1071" i="29"/>
  <c r="AV1071" i="29"/>
  <c r="AW1071" i="29"/>
  <c r="AO1071" i="29"/>
  <c r="BQ1068" i="29"/>
  <c r="BK1069" i="29"/>
  <c r="AA1069" i="29" s="1"/>
  <c r="BU1069" i="29" s="1"/>
  <c r="AM1070" i="29"/>
  <c r="Y1070" i="29" s="1"/>
  <c r="BD1069" i="29"/>
  <c r="F1069" i="29" s="1"/>
  <c r="E1069" i="29" s="1"/>
  <c r="AH1070" i="29"/>
  <c r="J1070" i="29" s="1"/>
  <c r="BI1069" i="29"/>
  <c r="U1069" i="29" s="1"/>
  <c r="T1069" i="29" s="1"/>
  <c r="BT1068" i="29"/>
  <c r="BJ1069" i="29"/>
  <c r="X1069" i="29" s="1"/>
  <c r="W1069" i="29" s="1"/>
  <c r="AJ1070" i="29"/>
  <c r="P1070" i="29" s="1"/>
  <c r="AL1070" i="29"/>
  <c r="V1070" i="29" s="1"/>
  <c r="BP1068" i="29"/>
  <c r="BE1069" i="29"/>
  <c r="I1069" i="29" s="1"/>
  <c r="H1069" i="29" s="1"/>
  <c r="AF1070" i="29"/>
  <c r="D1070" i="29" s="1"/>
  <c r="AI1070" i="29"/>
  <c r="M1070" i="29" s="1"/>
  <c r="AG1070" i="29"/>
  <c r="G1070" i="29" s="1"/>
  <c r="BG1069" i="29"/>
  <c r="O1069" i="29" s="1"/>
  <c r="N1069" i="29" s="1"/>
  <c r="BH1069" i="29"/>
  <c r="R1069" i="29" s="1"/>
  <c r="Q1069" i="29" s="1"/>
  <c r="BN1068" i="29"/>
  <c r="BL476" i="29"/>
  <c r="BR476" i="29"/>
  <c r="AB475" i="29"/>
  <c r="BQ476" i="29"/>
  <c r="BI478" i="29"/>
  <c r="U478" i="29" s="1"/>
  <c r="T478" i="29" s="1"/>
  <c r="AL478" i="29"/>
  <c r="V478" i="29" s="1"/>
  <c r="BJ477" i="29"/>
  <c r="X477" i="29" s="1"/>
  <c r="W477" i="29" s="1"/>
  <c r="AM478" i="29"/>
  <c r="Y478" i="29" s="1"/>
  <c r="BK478" i="29" s="1"/>
  <c r="AA478" i="29" s="1"/>
  <c r="BE477" i="29"/>
  <c r="I477" i="29" s="1"/>
  <c r="H477" i="29" s="1"/>
  <c r="BN476" i="29"/>
  <c r="AF478" i="29"/>
  <c r="D478" i="29" s="1"/>
  <c r="BC479" i="29"/>
  <c r="AU479" i="29"/>
  <c r="BB479" i="29"/>
  <c r="AT479" i="29"/>
  <c r="C479" i="29"/>
  <c r="AE479" i="29" s="1"/>
  <c r="BA479" i="29"/>
  <c r="AS479" i="29"/>
  <c r="B479" i="29"/>
  <c r="AD479" i="29" s="1"/>
  <c r="AG479" i="29" s="1"/>
  <c r="AZ479" i="29"/>
  <c r="AR479" i="29"/>
  <c r="AY479" i="29"/>
  <c r="AQ479" i="29"/>
  <c r="AX479" i="29"/>
  <c r="AW479" i="29"/>
  <c r="AV479" i="29"/>
  <c r="AO479" i="29"/>
  <c r="AC480" i="29"/>
  <c r="AN479" i="29"/>
  <c r="AP479" i="29"/>
  <c r="AG478" i="29"/>
  <c r="G478" i="29" s="1"/>
  <c r="AH478" i="29"/>
  <c r="J478" i="29" s="1"/>
  <c r="BF477" i="29"/>
  <c r="L477" i="29" s="1"/>
  <c r="K477" i="29" s="1"/>
  <c r="AI478" i="29"/>
  <c r="M478" i="29" s="1"/>
  <c r="BI477" i="29"/>
  <c r="U477" i="29" s="1"/>
  <c r="T477" i="29" s="1"/>
  <c r="AJ478" i="29"/>
  <c r="P478" i="29" s="1"/>
  <c r="BH477" i="29"/>
  <c r="R477" i="29" s="1"/>
  <c r="Q477" i="29" s="1"/>
  <c r="BG477" i="29"/>
  <c r="O477" i="29" s="1"/>
  <c r="N477" i="29" s="1"/>
  <c r="BT476" i="29"/>
  <c r="BU477" i="29"/>
  <c r="Z477" i="29"/>
  <c r="BL477" i="29"/>
  <c r="AK1071" i="29" l="1"/>
  <c r="S1071" i="29" s="1"/>
  <c r="AF1071" i="29"/>
  <c r="D1071" i="29" s="1"/>
  <c r="BD1071" i="29" s="1"/>
  <c r="F1071" i="29" s="1"/>
  <c r="E1071" i="29" s="1"/>
  <c r="BS1069" i="29"/>
  <c r="BS1070" i="29"/>
  <c r="BO1069" i="29"/>
  <c r="AJ1071" i="29"/>
  <c r="P1071" i="29" s="1"/>
  <c r="BH1071" i="29" s="1"/>
  <c r="R1071" i="29" s="1"/>
  <c r="Q1071" i="29" s="1"/>
  <c r="AB476" i="29"/>
  <c r="AG1071" i="29"/>
  <c r="G1071" i="29" s="1"/>
  <c r="BE1071" i="29" s="1"/>
  <c r="I1071" i="29" s="1"/>
  <c r="H1071" i="29" s="1"/>
  <c r="BN1069" i="29"/>
  <c r="BS478" i="29"/>
  <c r="BQ1069" i="29"/>
  <c r="BN477" i="29"/>
  <c r="BJ1071" i="29"/>
  <c r="X1071" i="29" s="1"/>
  <c r="W1071" i="29" s="1"/>
  <c r="BT1071" i="29"/>
  <c r="BG1070" i="29"/>
  <c r="O1070" i="29" s="1"/>
  <c r="N1070" i="29" s="1"/>
  <c r="BQ1070" i="29"/>
  <c r="BL1069" i="29"/>
  <c r="Z1069" i="29"/>
  <c r="AI1071" i="29"/>
  <c r="M1071" i="29" s="1"/>
  <c r="AB1068" i="29"/>
  <c r="C1072" i="29"/>
  <c r="AE1072" i="29" s="1"/>
  <c r="AQ1072" i="29"/>
  <c r="AY1072" i="29"/>
  <c r="AR1072" i="29"/>
  <c r="AZ1072" i="29"/>
  <c r="AC1073" i="29"/>
  <c r="AS1072" i="29"/>
  <c r="BA1072" i="29"/>
  <c r="AT1072" i="29"/>
  <c r="BB1072" i="29"/>
  <c r="AU1072" i="29"/>
  <c r="BC1072" i="29"/>
  <c r="AN1072" i="29"/>
  <c r="AV1072" i="29"/>
  <c r="AO1072" i="29"/>
  <c r="AW1072" i="29"/>
  <c r="AP1072" i="29"/>
  <c r="AX1072" i="29"/>
  <c r="B1072" i="29"/>
  <c r="AD1072" i="29" s="1"/>
  <c r="AM1072" i="29" s="1"/>
  <c r="Y1072" i="29" s="1"/>
  <c r="BI1071" i="29"/>
  <c r="U1071" i="29" s="1"/>
  <c r="T1071" i="29" s="1"/>
  <c r="BR1069" i="29"/>
  <c r="AM1071" i="29"/>
  <c r="Y1071" i="29" s="1"/>
  <c r="BD1070" i="29"/>
  <c r="F1070" i="29" s="1"/>
  <c r="E1070" i="29" s="1"/>
  <c r="BF1070" i="29"/>
  <c r="L1070" i="29" s="1"/>
  <c r="K1070" i="29" s="1"/>
  <c r="AH1071" i="29"/>
  <c r="J1071" i="29" s="1"/>
  <c r="BJ1070" i="29"/>
  <c r="X1070" i="29" s="1"/>
  <c r="W1070" i="29" s="1"/>
  <c r="BH1070" i="29"/>
  <c r="R1070" i="29" s="1"/>
  <c r="Q1070" i="29" s="1"/>
  <c r="BE1070" i="29"/>
  <c r="I1070" i="29" s="1"/>
  <c r="H1070" i="29" s="1"/>
  <c r="BT1069" i="29"/>
  <c r="BK1070" i="29"/>
  <c r="AA1070" i="29" s="1"/>
  <c r="BU1070" i="29" s="1"/>
  <c r="G479" i="29"/>
  <c r="BO479" i="29" s="1"/>
  <c r="BR477" i="29"/>
  <c r="AK479" i="29"/>
  <c r="S479" i="29" s="1"/>
  <c r="BI479" i="29" s="1"/>
  <c r="U479" i="29" s="1"/>
  <c r="T479" i="29" s="1"/>
  <c r="BT477" i="29"/>
  <c r="AL479" i="29"/>
  <c r="V479" i="29" s="1"/>
  <c r="AH479" i="29"/>
  <c r="J479" i="29" s="1"/>
  <c r="BF479" i="29" s="1"/>
  <c r="L479" i="29" s="1"/>
  <c r="K479" i="29" s="1"/>
  <c r="BO477" i="29"/>
  <c r="AI479" i="29"/>
  <c r="M479" i="29" s="1"/>
  <c r="BG479" i="29" s="1"/>
  <c r="O479" i="29" s="1"/>
  <c r="N479" i="29" s="1"/>
  <c r="BE479" i="29"/>
  <c r="I479" i="29" s="1"/>
  <c r="H479" i="29" s="1"/>
  <c r="BF478" i="29"/>
  <c r="L478" i="29" s="1"/>
  <c r="K478" i="29" s="1"/>
  <c r="BU478" i="29"/>
  <c r="Z478" i="29"/>
  <c r="BH478" i="29"/>
  <c r="R478" i="29" s="1"/>
  <c r="Q478" i="29" s="1"/>
  <c r="BS477" i="29"/>
  <c r="AM479" i="29"/>
  <c r="Y479" i="29" s="1"/>
  <c r="BK479" i="29" s="1"/>
  <c r="AA479" i="29" s="1"/>
  <c r="BE478" i="29"/>
  <c r="I478" i="29" s="1"/>
  <c r="H478" i="29" s="1"/>
  <c r="AF479" i="29"/>
  <c r="D479" i="29" s="1"/>
  <c r="BB480" i="29"/>
  <c r="AZ480" i="29"/>
  <c r="AR480" i="29"/>
  <c r="AY480" i="29"/>
  <c r="AQ480" i="29"/>
  <c r="AX480" i="29"/>
  <c r="AP480" i="29"/>
  <c r="AC481" i="29"/>
  <c r="AW480" i="29"/>
  <c r="AO480" i="29"/>
  <c r="AV480" i="29"/>
  <c r="AN480" i="29"/>
  <c r="C480" i="29"/>
  <c r="AE480" i="29" s="1"/>
  <c r="B480" i="29"/>
  <c r="AD480" i="29" s="1"/>
  <c r="AJ480" i="29" s="1"/>
  <c r="BC480" i="29"/>
  <c r="BA480" i="29"/>
  <c r="AU480" i="29"/>
  <c r="AS480" i="29"/>
  <c r="AT480" i="29"/>
  <c r="BJ478" i="29"/>
  <c r="X478" i="29" s="1"/>
  <c r="W478" i="29" s="1"/>
  <c r="BD478" i="29"/>
  <c r="F478" i="29" s="1"/>
  <c r="E478" i="29" s="1"/>
  <c r="BG478" i="29"/>
  <c r="O478" i="29" s="1"/>
  <c r="N478" i="29" s="1"/>
  <c r="AJ479" i="29"/>
  <c r="P479" i="29" s="1"/>
  <c r="BQ477" i="29"/>
  <c r="BP477" i="29"/>
  <c r="AB1069" i="29" l="1"/>
  <c r="AB477" i="29"/>
  <c r="BR1070" i="29"/>
  <c r="BR1071" i="29"/>
  <c r="BS1071" i="29"/>
  <c r="BK1072" i="29"/>
  <c r="AA1072" i="29" s="1"/>
  <c r="BU1072" i="29" s="1"/>
  <c r="BF1071" i="29"/>
  <c r="L1071" i="29" s="1"/>
  <c r="K1071" i="29" s="1"/>
  <c r="BN1071" i="29"/>
  <c r="AG1072" i="29"/>
  <c r="G1072" i="29" s="1"/>
  <c r="AJ1072" i="29"/>
  <c r="P1072" i="29" s="1"/>
  <c r="BO1071" i="29"/>
  <c r="AL1072" i="29"/>
  <c r="V1072" i="29" s="1"/>
  <c r="BP1070" i="29"/>
  <c r="AH1072" i="29"/>
  <c r="J1072" i="29" s="1"/>
  <c r="AF1072" i="29"/>
  <c r="D1072" i="29" s="1"/>
  <c r="AI1072" i="29"/>
  <c r="M1072" i="29" s="1"/>
  <c r="AK1072" i="29"/>
  <c r="S1072" i="29" s="1"/>
  <c r="Z1070" i="29"/>
  <c r="BL1070" i="29"/>
  <c r="BT1070" i="29"/>
  <c r="BN1070" i="29"/>
  <c r="AR1073" i="29"/>
  <c r="AZ1073" i="29"/>
  <c r="AC1074" i="29"/>
  <c r="AS1073" i="29"/>
  <c r="BA1073" i="29"/>
  <c r="AT1073" i="29"/>
  <c r="BB1073" i="29"/>
  <c r="AU1073" i="29"/>
  <c r="BC1073" i="29"/>
  <c r="AN1073" i="29"/>
  <c r="AV1073" i="29"/>
  <c r="AO1073" i="29"/>
  <c r="AW1073" i="29"/>
  <c r="B1073" i="29"/>
  <c r="AD1073" i="29" s="1"/>
  <c r="AL1073" i="29" s="1"/>
  <c r="V1073" i="29" s="1"/>
  <c r="AP1073" i="29"/>
  <c r="AX1073" i="29"/>
  <c r="AQ1073" i="29"/>
  <c r="AY1073" i="29"/>
  <c r="C1073" i="29"/>
  <c r="AE1073" i="29" s="1"/>
  <c r="BO1070" i="29"/>
  <c r="BK1071" i="29"/>
  <c r="AA1071" i="29" s="1"/>
  <c r="BU1071" i="29" s="1"/>
  <c r="BG1071" i="29"/>
  <c r="O1071" i="29" s="1"/>
  <c r="N1071" i="29" s="1"/>
  <c r="P480" i="29"/>
  <c r="BH480" i="29" s="1"/>
  <c r="R480" i="29" s="1"/>
  <c r="Q480" i="29" s="1"/>
  <c r="BP478" i="29"/>
  <c r="BT478" i="29"/>
  <c r="BR478" i="29"/>
  <c r="BQ478" i="29"/>
  <c r="BO478" i="29"/>
  <c r="BL478" i="29"/>
  <c r="BU479" i="29"/>
  <c r="Z479" i="29"/>
  <c r="AK480" i="29"/>
  <c r="S480" i="29" s="1"/>
  <c r="BS479" i="29"/>
  <c r="AL480" i="29"/>
  <c r="V480" i="29" s="1"/>
  <c r="AH480" i="29"/>
  <c r="J480" i="29" s="1"/>
  <c r="BP479" i="29"/>
  <c r="AM480" i="29"/>
  <c r="Y480" i="29" s="1"/>
  <c r="BK480" i="29" s="1"/>
  <c r="AA480" i="29" s="1"/>
  <c r="BJ479" i="29"/>
  <c r="X479" i="29" s="1"/>
  <c r="W479" i="29" s="1"/>
  <c r="BH479" i="29"/>
  <c r="R479" i="29" s="1"/>
  <c r="Q479" i="29" s="1"/>
  <c r="AG480" i="29"/>
  <c r="G480" i="29" s="1"/>
  <c r="AI480" i="29"/>
  <c r="M480" i="29" s="1"/>
  <c r="AF480" i="29"/>
  <c r="D480" i="29" s="1"/>
  <c r="BN478" i="29"/>
  <c r="AY481" i="29"/>
  <c r="AQ481" i="29"/>
  <c r="AZ481" i="29"/>
  <c r="AP481" i="29"/>
  <c r="AX481" i="29"/>
  <c r="AO481" i="29"/>
  <c r="AC482" i="29"/>
  <c r="AW481" i="29"/>
  <c r="AN481" i="29"/>
  <c r="AV481" i="29"/>
  <c r="AU481" i="29"/>
  <c r="C481" i="29"/>
  <c r="AE481" i="29" s="1"/>
  <c r="AR481" i="29"/>
  <c r="B481" i="29"/>
  <c r="AD481" i="29" s="1"/>
  <c r="AL481" i="29" s="1"/>
  <c r="V481" i="29" s="1"/>
  <c r="BC481" i="29"/>
  <c r="BB481" i="29"/>
  <c r="AT481" i="29"/>
  <c r="BA481" i="29"/>
  <c r="AS481" i="29"/>
  <c r="BD479" i="29"/>
  <c r="F479" i="29" s="1"/>
  <c r="E479" i="29" s="1"/>
  <c r="BQ479" i="29"/>
  <c r="BP1071" i="29" l="1"/>
  <c r="AB478" i="29"/>
  <c r="BJ1073" i="29"/>
  <c r="X1073" i="29" s="1"/>
  <c r="W1073" i="29" s="1"/>
  <c r="BT1073" i="29"/>
  <c r="AH1073" i="29"/>
  <c r="J1073" i="29" s="1"/>
  <c r="AF1073" i="29"/>
  <c r="D1073" i="29" s="1"/>
  <c r="AK1073" i="29"/>
  <c r="S1073" i="29" s="1"/>
  <c r="BH1072" i="29"/>
  <c r="R1072" i="29" s="1"/>
  <c r="Q1072" i="29" s="1"/>
  <c r="AS1074" i="29"/>
  <c r="BA1074" i="29"/>
  <c r="AT1074" i="29"/>
  <c r="AU1074" i="29"/>
  <c r="BC1074" i="29"/>
  <c r="AN1074" i="29"/>
  <c r="AV1074" i="29"/>
  <c r="AO1074" i="29"/>
  <c r="AW1074" i="29"/>
  <c r="B1074" i="29"/>
  <c r="AD1074" i="29" s="1"/>
  <c r="AL1074" i="29" s="1"/>
  <c r="V1074" i="29" s="1"/>
  <c r="C1074" i="29"/>
  <c r="AE1074" i="29" s="1"/>
  <c r="AQ1074" i="29"/>
  <c r="AY1074" i="29"/>
  <c r="BB1074" i="29"/>
  <c r="AC1075" i="29"/>
  <c r="AP1074" i="29"/>
  <c r="AR1074" i="29"/>
  <c r="AX1074" i="29"/>
  <c r="AZ1074" i="29"/>
  <c r="BI1072" i="29"/>
  <c r="U1072" i="29" s="1"/>
  <c r="T1072" i="29" s="1"/>
  <c r="BS1072" i="29"/>
  <c r="BE1072" i="29"/>
  <c r="I1072" i="29" s="1"/>
  <c r="H1072" i="29" s="1"/>
  <c r="AM1073" i="29"/>
  <c r="Y1073" i="29" s="1"/>
  <c r="BG1072" i="29"/>
  <c r="O1072" i="29" s="1"/>
  <c r="N1072" i="29" s="1"/>
  <c r="Z1071" i="29"/>
  <c r="BL1071" i="29"/>
  <c r="BD1072" i="29"/>
  <c r="F1072" i="29" s="1"/>
  <c r="E1072" i="29" s="1"/>
  <c r="AG1073" i="29"/>
  <c r="G1073" i="29" s="1"/>
  <c r="AJ1073" i="29"/>
  <c r="P1073" i="29" s="1"/>
  <c r="BF1072" i="29"/>
  <c r="L1072" i="29" s="1"/>
  <c r="K1072" i="29" s="1"/>
  <c r="BQ1071" i="29"/>
  <c r="AB1071" i="29" s="1"/>
  <c r="AI1073" i="29"/>
  <c r="M1073" i="29" s="1"/>
  <c r="AB1070" i="29"/>
  <c r="BJ1072" i="29"/>
  <c r="X1072" i="29" s="1"/>
  <c r="W1072" i="29" s="1"/>
  <c r="BL1072" i="29"/>
  <c r="Z1072" i="29"/>
  <c r="BT479" i="29"/>
  <c r="BR480" i="29"/>
  <c r="AM481" i="29"/>
  <c r="Y481" i="29" s="1"/>
  <c r="AG481" i="29"/>
  <c r="G481" i="29" s="1"/>
  <c r="AF481" i="29"/>
  <c r="D481" i="29" s="1"/>
  <c r="BR479" i="29"/>
  <c r="BJ481" i="29"/>
  <c r="X481" i="29" s="1"/>
  <c r="W481" i="29" s="1"/>
  <c r="BI480" i="29"/>
  <c r="U480" i="29" s="1"/>
  <c r="T480" i="29" s="1"/>
  <c r="BL479" i="29"/>
  <c r="AI481" i="29"/>
  <c r="M481" i="29" s="1"/>
  <c r="BU480" i="29"/>
  <c r="Z480" i="29"/>
  <c r="AJ481" i="29"/>
  <c r="P481" i="29" s="1"/>
  <c r="AH481" i="29"/>
  <c r="J481" i="29" s="1"/>
  <c r="AV482" i="29"/>
  <c r="AN482" i="29"/>
  <c r="AY482" i="29"/>
  <c r="AP482" i="29"/>
  <c r="AX482" i="29"/>
  <c r="AO482" i="29"/>
  <c r="AC483" i="29"/>
  <c r="AW482" i="29"/>
  <c r="AU482" i="29"/>
  <c r="C482" i="29"/>
  <c r="AE482" i="29" s="1"/>
  <c r="BC482" i="29"/>
  <c r="AT482" i="29"/>
  <c r="B482" i="29"/>
  <c r="AD482" i="29" s="1"/>
  <c r="AJ482" i="29" s="1"/>
  <c r="AS482" i="29"/>
  <c r="AR482" i="29"/>
  <c r="AQ482" i="29"/>
  <c r="BA482" i="29"/>
  <c r="AZ482" i="29"/>
  <c r="BB482" i="29"/>
  <c r="BD480" i="29"/>
  <c r="F480" i="29" s="1"/>
  <c r="E480" i="29" s="1"/>
  <c r="BG480" i="29"/>
  <c r="O480" i="29" s="1"/>
  <c r="N480" i="29" s="1"/>
  <c r="BF480" i="29"/>
  <c r="L480" i="29" s="1"/>
  <c r="K480" i="29" s="1"/>
  <c r="BD481" i="29"/>
  <c r="F481" i="29" s="1"/>
  <c r="E481" i="29" s="1"/>
  <c r="AK481" i="29"/>
  <c r="S481" i="29" s="1"/>
  <c r="BN479" i="29"/>
  <c r="BE480" i="29"/>
  <c r="I480" i="29" s="1"/>
  <c r="H480" i="29" s="1"/>
  <c r="BJ480" i="29"/>
  <c r="X480" i="29" s="1"/>
  <c r="W480" i="29" s="1"/>
  <c r="AB479" i="29" l="1"/>
  <c r="BT1072" i="29"/>
  <c r="BN1072" i="29"/>
  <c r="BO1072" i="29"/>
  <c r="BR1072" i="29"/>
  <c r="BJ1074" i="29"/>
  <c r="X1074" i="29" s="1"/>
  <c r="W1074" i="29" s="1"/>
  <c r="BH1073" i="29"/>
  <c r="R1073" i="29" s="1"/>
  <c r="Q1073" i="29" s="1"/>
  <c r="AI1074" i="29"/>
  <c r="M1074" i="29" s="1"/>
  <c r="AF1074" i="29"/>
  <c r="D1074" i="29" s="1"/>
  <c r="AK1074" i="29"/>
  <c r="S1074" i="29" s="1"/>
  <c r="AH1074" i="29"/>
  <c r="J1074" i="29" s="1"/>
  <c r="AM1074" i="29"/>
  <c r="Y1074" i="29" s="1"/>
  <c r="BI1073" i="29"/>
  <c r="U1073" i="29" s="1"/>
  <c r="T1073" i="29" s="1"/>
  <c r="AT1075" i="29"/>
  <c r="BB1075" i="29"/>
  <c r="AN1075" i="29"/>
  <c r="AV1075" i="29"/>
  <c r="AO1075" i="29"/>
  <c r="AW1075" i="29"/>
  <c r="B1075" i="29"/>
  <c r="AD1075" i="29" s="1"/>
  <c r="AJ1075" i="29" s="1"/>
  <c r="P1075" i="29" s="1"/>
  <c r="AP1075" i="29"/>
  <c r="AR1075" i="29"/>
  <c r="AZ1075" i="29"/>
  <c r="AC1076" i="29"/>
  <c r="AU1075" i="29"/>
  <c r="AX1075" i="29"/>
  <c r="AY1075" i="29"/>
  <c r="BA1075" i="29"/>
  <c r="BC1075" i="29"/>
  <c r="AQ1075" i="29"/>
  <c r="AS1075" i="29"/>
  <c r="C1075" i="29"/>
  <c r="AE1075" i="29" s="1"/>
  <c r="BD1073" i="29"/>
  <c r="F1073" i="29" s="1"/>
  <c r="E1073" i="29" s="1"/>
  <c r="BE1073" i="29"/>
  <c r="I1073" i="29" s="1"/>
  <c r="H1073" i="29" s="1"/>
  <c r="AJ1074" i="29"/>
  <c r="P1074" i="29" s="1"/>
  <c r="AG1074" i="29"/>
  <c r="G1074" i="29" s="1"/>
  <c r="BF1073" i="29"/>
  <c r="L1073" i="29" s="1"/>
  <c r="K1073" i="29" s="1"/>
  <c r="BK1073" i="29"/>
  <c r="AA1073" i="29" s="1"/>
  <c r="BQ1073" i="29"/>
  <c r="BG1073" i="29"/>
  <c r="O1073" i="29" s="1"/>
  <c r="N1073" i="29" s="1"/>
  <c r="BP1072" i="29"/>
  <c r="BQ1072" i="29"/>
  <c r="P482" i="29"/>
  <c r="BH482" i="29" s="1"/>
  <c r="R482" i="29" s="1"/>
  <c r="Q482" i="29" s="1"/>
  <c r="BT481" i="29"/>
  <c r="BK481" i="29"/>
  <c r="AA481" i="29" s="1"/>
  <c r="BU481" i="29" s="1"/>
  <c r="AK482" i="29"/>
  <c r="S482" i="29" s="1"/>
  <c r="AG482" i="29"/>
  <c r="G482" i="29" s="1"/>
  <c r="BE482" i="29" s="1"/>
  <c r="I482" i="29" s="1"/>
  <c r="H482" i="29" s="1"/>
  <c r="AF482" i="29"/>
  <c r="D482" i="29" s="1"/>
  <c r="BD482" i="29" s="1"/>
  <c r="F482" i="29" s="1"/>
  <c r="E482" i="29" s="1"/>
  <c r="AI482" i="29"/>
  <c r="M482" i="29" s="1"/>
  <c r="BN480" i="29"/>
  <c r="BS480" i="29"/>
  <c r="BP480" i="29"/>
  <c r="BE481" i="29"/>
  <c r="I481" i="29" s="1"/>
  <c r="H481" i="29" s="1"/>
  <c r="BF481" i="29"/>
  <c r="L481" i="29" s="1"/>
  <c r="K481" i="29" s="1"/>
  <c r="BO480" i="29"/>
  <c r="BQ480" i="29"/>
  <c r="AL482" i="29"/>
  <c r="V482" i="29" s="1"/>
  <c r="BB483" i="29"/>
  <c r="BA483" i="29"/>
  <c r="AS483" i="29"/>
  <c r="B483" i="29"/>
  <c r="AD483" i="29" s="1"/>
  <c r="AL483" i="29" s="1"/>
  <c r="AX483" i="29"/>
  <c r="AO483" i="29"/>
  <c r="AW483" i="29"/>
  <c r="AN483" i="29"/>
  <c r="AC484" i="29"/>
  <c r="AV483" i="29"/>
  <c r="AU483" i="29"/>
  <c r="C483" i="29"/>
  <c r="AE483" i="29" s="1"/>
  <c r="AT483" i="29"/>
  <c r="AZ483" i="29"/>
  <c r="AY483" i="29"/>
  <c r="AR483" i="29"/>
  <c r="AQ483" i="29"/>
  <c r="AP483" i="29"/>
  <c r="BC483" i="29"/>
  <c r="BH481" i="29"/>
  <c r="R481" i="29" s="1"/>
  <c r="Q481" i="29" s="1"/>
  <c r="AM482" i="29"/>
  <c r="Y482" i="29" s="1"/>
  <c r="BL480" i="29"/>
  <c r="BL481" i="29"/>
  <c r="Z481" i="29"/>
  <c r="BI481" i="29"/>
  <c r="U481" i="29" s="1"/>
  <c r="T481" i="29" s="1"/>
  <c r="AH482" i="29"/>
  <c r="J482" i="29" s="1"/>
  <c r="BT480" i="29"/>
  <c r="BN481" i="29"/>
  <c r="BG481" i="29"/>
  <c r="O481" i="29" s="1"/>
  <c r="N481" i="29" s="1"/>
  <c r="BP1073" i="29" l="1"/>
  <c r="AB1072" i="29"/>
  <c r="AK1075" i="29"/>
  <c r="S1075" i="29" s="1"/>
  <c r="BI1075" i="29" s="1"/>
  <c r="U1075" i="29" s="1"/>
  <c r="T1075" i="29" s="1"/>
  <c r="AH1075" i="29"/>
  <c r="J1075" i="29" s="1"/>
  <c r="BF1075" i="29" s="1"/>
  <c r="L1075" i="29" s="1"/>
  <c r="K1075" i="29" s="1"/>
  <c r="BH1075" i="29"/>
  <c r="R1075" i="29" s="1"/>
  <c r="Q1075" i="29" s="1"/>
  <c r="BR1075" i="29"/>
  <c r="BL1073" i="29"/>
  <c r="Z1073" i="29"/>
  <c r="AI1075" i="29"/>
  <c r="M1075" i="29" s="1"/>
  <c r="AF1075" i="29"/>
  <c r="D1075" i="29" s="1"/>
  <c r="BF1074" i="29"/>
  <c r="L1074" i="29" s="1"/>
  <c r="K1074" i="29" s="1"/>
  <c r="BI1074" i="29"/>
  <c r="U1074" i="29" s="1"/>
  <c r="T1074" i="29" s="1"/>
  <c r="BD1074" i="29"/>
  <c r="F1074" i="29" s="1"/>
  <c r="E1074" i="29" s="1"/>
  <c r="BN1074" i="29"/>
  <c r="AL1075" i="29"/>
  <c r="V1075" i="29" s="1"/>
  <c r="BG1074" i="29"/>
  <c r="O1074" i="29" s="1"/>
  <c r="N1074" i="29" s="1"/>
  <c r="BE1074" i="29"/>
  <c r="I1074" i="29" s="1"/>
  <c r="H1074" i="29" s="1"/>
  <c r="BH1074" i="29"/>
  <c r="R1074" i="29" s="1"/>
  <c r="Q1074" i="29" s="1"/>
  <c r="AM1075" i="29"/>
  <c r="Y1075" i="29" s="1"/>
  <c r="AU1076" i="29"/>
  <c r="BC1076" i="29"/>
  <c r="AO1076" i="29"/>
  <c r="AW1076" i="29"/>
  <c r="B1076" i="29"/>
  <c r="AD1076" i="29" s="1"/>
  <c r="AM1076" i="29" s="1"/>
  <c r="Y1076" i="29" s="1"/>
  <c r="AP1076" i="29"/>
  <c r="AX1076" i="29"/>
  <c r="AS1076" i="29"/>
  <c r="BA1076" i="29"/>
  <c r="AN1076" i="29"/>
  <c r="AQ1076" i="29"/>
  <c r="AR1076" i="29"/>
  <c r="AT1076" i="29"/>
  <c r="AV1076" i="29"/>
  <c r="C1076" i="29"/>
  <c r="AE1076" i="29" s="1"/>
  <c r="AY1076" i="29"/>
  <c r="AZ1076" i="29"/>
  <c r="AC1077" i="29"/>
  <c r="BB1076" i="29"/>
  <c r="BR1073" i="29"/>
  <c r="BO1073" i="29"/>
  <c r="AG1075" i="29"/>
  <c r="G1075" i="29" s="1"/>
  <c r="BS1073" i="29"/>
  <c r="BU1073" i="29"/>
  <c r="BN1073" i="29"/>
  <c r="BK1074" i="29"/>
  <c r="AA1074" i="29" s="1"/>
  <c r="BU1074" i="29"/>
  <c r="BT1074" i="29"/>
  <c r="BN482" i="29"/>
  <c r="V483" i="29"/>
  <c r="BJ483" i="29" s="1"/>
  <c r="X483" i="29" s="1"/>
  <c r="W483" i="29" s="1"/>
  <c r="AI483" i="29"/>
  <c r="M483" i="29" s="1"/>
  <c r="BG483" i="29" s="1"/>
  <c r="O483" i="29" s="1"/>
  <c r="N483" i="29" s="1"/>
  <c r="BQ481" i="29"/>
  <c r="AM483" i="29"/>
  <c r="Y483" i="29" s="1"/>
  <c r="AF483" i="29"/>
  <c r="D483" i="29" s="1"/>
  <c r="BD483" i="29" s="1"/>
  <c r="F483" i="29" s="1"/>
  <c r="E483" i="29" s="1"/>
  <c r="BR482" i="29"/>
  <c r="AH483" i="29"/>
  <c r="J483" i="29" s="1"/>
  <c r="BF483" i="29" s="1"/>
  <c r="L483" i="29" s="1"/>
  <c r="K483" i="29" s="1"/>
  <c r="AK483" i="29"/>
  <c r="S483" i="29" s="1"/>
  <c r="BI483" i="29" s="1"/>
  <c r="U483" i="29" s="1"/>
  <c r="T483" i="29" s="1"/>
  <c r="BO481" i="29"/>
  <c r="AJ483" i="29"/>
  <c r="P483" i="29" s="1"/>
  <c r="BH483" i="29" s="1"/>
  <c r="R483" i="29" s="1"/>
  <c r="Q483" i="29" s="1"/>
  <c r="AG483" i="29"/>
  <c r="G483" i="29" s="1"/>
  <c r="BO482" i="29"/>
  <c r="BI482" i="29"/>
  <c r="U482" i="29" s="1"/>
  <c r="T482" i="29" s="1"/>
  <c r="AY484" i="29"/>
  <c r="AQ484" i="29"/>
  <c r="AC485" i="29"/>
  <c r="AX484" i="29"/>
  <c r="AP484" i="29"/>
  <c r="BA484" i="29"/>
  <c r="AO484" i="29"/>
  <c r="AZ484" i="29"/>
  <c r="AN484" i="29"/>
  <c r="AW484" i="29"/>
  <c r="AV484" i="29"/>
  <c r="C484" i="29"/>
  <c r="AE484" i="29" s="1"/>
  <c r="AU484" i="29"/>
  <c r="B484" i="29"/>
  <c r="AD484" i="29" s="1"/>
  <c r="AF484" i="29" s="1"/>
  <c r="BC484" i="29"/>
  <c r="BB484" i="29"/>
  <c r="AT484" i="29"/>
  <c r="AR484" i="29"/>
  <c r="AS484" i="29"/>
  <c r="BK483" i="29"/>
  <c r="AA483" i="29" s="1"/>
  <c r="BU483" i="29" s="1"/>
  <c r="BJ482" i="29"/>
  <c r="X482" i="29" s="1"/>
  <c r="W482" i="29" s="1"/>
  <c r="BK482" i="29"/>
  <c r="AA482" i="29" s="1"/>
  <c r="AB480" i="29"/>
  <c r="BG482" i="29"/>
  <c r="O482" i="29" s="1"/>
  <c r="N482" i="29" s="1"/>
  <c r="BF482" i="29"/>
  <c r="L482" i="29" s="1"/>
  <c r="K482" i="29" s="1"/>
  <c r="BR481" i="29"/>
  <c r="BP481" i="29"/>
  <c r="BS481" i="29"/>
  <c r="BS482" i="29" l="1"/>
  <c r="D484" i="29"/>
  <c r="BS1074" i="29"/>
  <c r="BK1076" i="29"/>
  <c r="AA1076" i="29" s="1"/>
  <c r="BU1076" i="29"/>
  <c r="BD1075" i="29"/>
  <c r="F1075" i="29" s="1"/>
  <c r="E1075" i="29" s="1"/>
  <c r="AH1076" i="29"/>
  <c r="J1076" i="29" s="1"/>
  <c r="BG1075" i="29"/>
  <c r="O1075" i="29" s="1"/>
  <c r="N1075" i="29" s="1"/>
  <c r="BE1075" i="29"/>
  <c r="I1075" i="29" s="1"/>
  <c r="H1075" i="29" s="1"/>
  <c r="BO1075" i="29"/>
  <c r="BR1074" i="29"/>
  <c r="AI1076" i="29"/>
  <c r="M1076" i="29" s="1"/>
  <c r="BO1074" i="29"/>
  <c r="AG1076" i="29"/>
  <c r="G1076" i="29" s="1"/>
  <c r="AK1076" i="29"/>
  <c r="S1076" i="29" s="1"/>
  <c r="BQ1074" i="29"/>
  <c r="BP1075" i="29"/>
  <c r="BS1075" i="29"/>
  <c r="BK1075" i="29"/>
  <c r="AA1075" i="29" s="1"/>
  <c r="AJ1076" i="29"/>
  <c r="P1076" i="29" s="1"/>
  <c r="BL1074" i="29"/>
  <c r="Z1074" i="29"/>
  <c r="AL1076" i="29"/>
  <c r="V1076" i="29" s="1"/>
  <c r="AF1076" i="29"/>
  <c r="D1076" i="29" s="1"/>
  <c r="AB1073" i="29"/>
  <c r="AN1077" i="29"/>
  <c r="AV1077" i="29"/>
  <c r="B1077" i="29"/>
  <c r="AD1077" i="29" s="1"/>
  <c r="AG1077" i="29" s="1"/>
  <c r="G1077" i="29" s="1"/>
  <c r="AP1077" i="29"/>
  <c r="AX1077" i="29"/>
  <c r="C1077" i="29"/>
  <c r="AE1077" i="29" s="1"/>
  <c r="AQ1077" i="29"/>
  <c r="AY1077" i="29"/>
  <c r="AT1077" i="29"/>
  <c r="BB1077" i="29"/>
  <c r="AW1077" i="29"/>
  <c r="AZ1077" i="29"/>
  <c r="BA1077" i="29"/>
  <c r="BC1077" i="29"/>
  <c r="AO1077" i="29"/>
  <c r="AC1078" i="29"/>
  <c r="AR1077" i="29"/>
  <c r="AS1077" i="29"/>
  <c r="AU1077" i="29"/>
  <c r="BJ1075" i="29"/>
  <c r="X1075" i="29" s="1"/>
  <c r="W1075" i="29" s="1"/>
  <c r="BT1075" i="29"/>
  <c r="BP1074" i="29"/>
  <c r="BS483" i="29"/>
  <c r="BP483" i="29"/>
  <c r="BE483" i="29"/>
  <c r="I483" i="29" s="1"/>
  <c r="H483" i="29" s="1"/>
  <c r="BR483" i="29"/>
  <c r="AB481" i="29"/>
  <c r="BQ483" i="29"/>
  <c r="BT483" i="29"/>
  <c r="BT482" i="29"/>
  <c r="Z482" i="29"/>
  <c r="BL482" i="29"/>
  <c r="AH484" i="29"/>
  <c r="J484" i="29" s="1"/>
  <c r="AK484" i="29"/>
  <c r="S484" i="29" s="1"/>
  <c r="AJ484" i="29"/>
  <c r="P484" i="29" s="1"/>
  <c r="BP482" i="29"/>
  <c r="BN483" i="29"/>
  <c r="Z483" i="29"/>
  <c r="BL483" i="29"/>
  <c r="AV485" i="29"/>
  <c r="AN485" i="29"/>
  <c r="BC485" i="29"/>
  <c r="AU485" i="29"/>
  <c r="BB485" i="29"/>
  <c r="AR485" i="29"/>
  <c r="BA485" i="29"/>
  <c r="AQ485" i="29"/>
  <c r="AZ485" i="29"/>
  <c r="AP485" i="29"/>
  <c r="AY485" i="29"/>
  <c r="AO485" i="29"/>
  <c r="AX485" i="29"/>
  <c r="C485" i="29"/>
  <c r="AE485" i="29" s="1"/>
  <c r="AS485" i="29"/>
  <c r="B485" i="29"/>
  <c r="AD485" i="29" s="1"/>
  <c r="AF485" i="29" s="1"/>
  <c r="D485" i="29" s="1"/>
  <c r="AW485" i="29"/>
  <c r="AC486" i="29"/>
  <c r="AT485" i="29"/>
  <c r="BD484" i="29"/>
  <c r="F484" i="29" s="1"/>
  <c r="E484" i="29" s="1"/>
  <c r="AG484" i="29"/>
  <c r="G484" i="29" s="1"/>
  <c r="BQ482" i="29"/>
  <c r="BU482" i="29"/>
  <c r="AI484" i="29"/>
  <c r="M484" i="29" s="1"/>
  <c r="AM484" i="29"/>
  <c r="Y484" i="29" s="1"/>
  <c r="AL484" i="29"/>
  <c r="V484" i="29" s="1"/>
  <c r="AJ485" i="29" l="1"/>
  <c r="P485" i="29" s="1"/>
  <c r="BH485" i="29" s="1"/>
  <c r="R485" i="29" s="1"/>
  <c r="Q485" i="29" s="1"/>
  <c r="BQ1075" i="29"/>
  <c r="AI485" i="29"/>
  <c r="AH485" i="29"/>
  <c r="J485" i="29" s="1"/>
  <c r="BF485" i="29" s="1"/>
  <c r="L485" i="29" s="1"/>
  <c r="K485" i="29" s="1"/>
  <c r="AB1074" i="29"/>
  <c r="AG485" i="29"/>
  <c r="G485" i="29" s="1"/>
  <c r="BE485" i="29" s="1"/>
  <c r="I485" i="29" s="1"/>
  <c r="H485" i="29" s="1"/>
  <c r="AK485" i="29"/>
  <c r="S485" i="29" s="1"/>
  <c r="BE1077" i="29"/>
  <c r="I1077" i="29" s="1"/>
  <c r="H1077" i="29" s="1"/>
  <c r="BJ1076" i="29"/>
  <c r="X1076" i="29" s="1"/>
  <c r="W1076" i="29" s="1"/>
  <c r="AH1077" i="29"/>
  <c r="J1077" i="29" s="1"/>
  <c r="BI1076" i="29"/>
  <c r="U1076" i="29" s="1"/>
  <c r="T1076" i="29" s="1"/>
  <c r="BS1076" i="29"/>
  <c r="BE1076" i="29"/>
  <c r="I1076" i="29" s="1"/>
  <c r="H1076" i="29" s="1"/>
  <c r="BF1076" i="29"/>
  <c r="L1076" i="29" s="1"/>
  <c r="K1076" i="29" s="1"/>
  <c r="AK1077" i="29"/>
  <c r="S1077" i="29" s="1"/>
  <c r="BH1076" i="29"/>
  <c r="R1076" i="29" s="1"/>
  <c r="Q1076" i="29" s="1"/>
  <c r="BN1075" i="29"/>
  <c r="BL1075" i="29"/>
  <c r="Z1075" i="29"/>
  <c r="BG1076" i="29"/>
  <c r="O1076" i="29" s="1"/>
  <c r="N1076" i="29" s="1"/>
  <c r="AJ1077" i="29"/>
  <c r="P1077" i="29" s="1"/>
  <c r="AI1077" i="29"/>
  <c r="M1077" i="29" s="1"/>
  <c r="AF1077" i="29"/>
  <c r="D1077" i="29" s="1"/>
  <c r="BU1075" i="29"/>
  <c r="AL1077" i="29"/>
  <c r="V1077" i="29" s="1"/>
  <c r="C1078" i="29"/>
  <c r="AE1078" i="29" s="1"/>
  <c r="AQ1078" i="29"/>
  <c r="AY1078" i="29"/>
  <c r="AU1078" i="29"/>
  <c r="BC1078" i="29"/>
  <c r="AS1078" i="29"/>
  <c r="AT1078" i="29"/>
  <c r="AC1079" i="29"/>
  <c r="AV1078" i="29"/>
  <c r="AW1078" i="29"/>
  <c r="B1078" i="29"/>
  <c r="AD1078" i="29" s="1"/>
  <c r="AI1078" i="29" s="1"/>
  <c r="M1078" i="29" s="1"/>
  <c r="AN1078" i="29"/>
  <c r="AX1078" i="29"/>
  <c r="AO1078" i="29"/>
  <c r="AZ1078" i="29"/>
  <c r="AP1078" i="29"/>
  <c r="BA1078" i="29"/>
  <c r="BB1078" i="29"/>
  <c r="AR1078" i="29"/>
  <c r="AM1077" i="29"/>
  <c r="Y1077" i="29" s="1"/>
  <c r="BD1076" i="29"/>
  <c r="F1076" i="29" s="1"/>
  <c r="E1076" i="29" s="1"/>
  <c r="Z1076" i="29"/>
  <c r="AM485" i="29"/>
  <c r="Y485" i="29" s="1"/>
  <c r="BK485" i="29" s="1"/>
  <c r="AA485" i="29" s="1"/>
  <c r="BN484" i="29"/>
  <c r="M485" i="29"/>
  <c r="BG485" i="29" s="1"/>
  <c r="O485" i="29" s="1"/>
  <c r="N485" i="29" s="1"/>
  <c r="AL485" i="29"/>
  <c r="V485" i="29" s="1"/>
  <c r="BO483" i="29"/>
  <c r="AB483" i="29" s="1"/>
  <c r="BD485" i="29"/>
  <c r="F485" i="29" s="1"/>
  <c r="E485" i="29" s="1"/>
  <c r="BE484" i="29"/>
  <c r="I484" i="29" s="1"/>
  <c r="H484" i="29" s="1"/>
  <c r="BH484" i="29"/>
  <c r="R484" i="29" s="1"/>
  <c r="Q484" i="29" s="1"/>
  <c r="AB482" i="29"/>
  <c r="BI484" i="29"/>
  <c r="U484" i="29" s="1"/>
  <c r="T484" i="29" s="1"/>
  <c r="BA486" i="29"/>
  <c r="AS486" i="29"/>
  <c r="B486" i="29"/>
  <c r="AD486" i="29" s="1"/>
  <c r="AG486" i="29" s="1"/>
  <c r="AZ486" i="29"/>
  <c r="AR486" i="29"/>
  <c r="AY486" i="29"/>
  <c r="AQ486" i="29"/>
  <c r="AW486" i="29"/>
  <c r="C486" i="29"/>
  <c r="AE486" i="29" s="1"/>
  <c r="AV486" i="29"/>
  <c r="AC487" i="29"/>
  <c r="AU486" i="29"/>
  <c r="AT486" i="29"/>
  <c r="AP486" i="29"/>
  <c r="BB486" i="29"/>
  <c r="BC486" i="29"/>
  <c r="AX486" i="29"/>
  <c r="AO486" i="29"/>
  <c r="AN486" i="29"/>
  <c r="BF484" i="29"/>
  <c r="L484" i="29" s="1"/>
  <c r="K484" i="29" s="1"/>
  <c r="BK484" i="29"/>
  <c r="AA484" i="29" s="1"/>
  <c r="BG484" i="29"/>
  <c r="O484" i="29" s="1"/>
  <c r="N484" i="29" s="1"/>
  <c r="BJ484" i="29"/>
  <c r="X484" i="29" s="1"/>
  <c r="W484" i="29" s="1"/>
  <c r="BQ1076" i="29" l="1"/>
  <c r="BT484" i="29"/>
  <c r="BS484" i="29"/>
  <c r="BL1076" i="29"/>
  <c r="BP1076" i="29"/>
  <c r="AL1078" i="29"/>
  <c r="V1078" i="29" s="1"/>
  <c r="AF1078" i="29"/>
  <c r="D1078" i="29" s="1"/>
  <c r="BD1078" i="29" s="1"/>
  <c r="F1078" i="29" s="1"/>
  <c r="E1078" i="29" s="1"/>
  <c r="AH1078" i="29"/>
  <c r="J1078" i="29" s="1"/>
  <c r="BF1078" i="29" s="1"/>
  <c r="L1078" i="29" s="1"/>
  <c r="K1078" i="29" s="1"/>
  <c r="BG1078" i="29"/>
  <c r="O1078" i="29" s="1"/>
  <c r="N1078" i="29" s="1"/>
  <c r="BQ1078" i="29"/>
  <c r="BJ1077" i="29"/>
  <c r="X1077" i="29" s="1"/>
  <c r="W1077" i="29" s="1"/>
  <c r="AB1075" i="29"/>
  <c r="BD1077" i="29"/>
  <c r="F1077" i="29" s="1"/>
  <c r="E1077" i="29" s="1"/>
  <c r="BN1076" i="29"/>
  <c r="AK1078" i="29"/>
  <c r="S1078" i="29" s="1"/>
  <c r="AM1078" i="29"/>
  <c r="Y1078" i="29" s="1"/>
  <c r="BG1077" i="29"/>
  <c r="O1077" i="29" s="1"/>
  <c r="N1077" i="29" s="1"/>
  <c r="BR1076" i="29"/>
  <c r="BF1077" i="29"/>
  <c r="L1077" i="29" s="1"/>
  <c r="K1077" i="29" s="1"/>
  <c r="BH1077" i="29"/>
  <c r="R1077" i="29" s="1"/>
  <c r="Q1077" i="29" s="1"/>
  <c r="BI1077" i="29"/>
  <c r="U1077" i="29" s="1"/>
  <c r="T1077" i="29" s="1"/>
  <c r="BK1077" i="29"/>
  <c r="AA1077" i="29" s="1"/>
  <c r="BU1077" i="29" s="1"/>
  <c r="AR1079" i="29"/>
  <c r="AZ1079" i="29"/>
  <c r="AC1080" i="29"/>
  <c r="AN1079" i="29"/>
  <c r="AV1079" i="29"/>
  <c r="AW1079" i="29"/>
  <c r="AX1079" i="29"/>
  <c r="AO1079" i="29"/>
  <c r="AY1079" i="29"/>
  <c r="AP1079" i="29"/>
  <c r="BA1079" i="29"/>
  <c r="AQ1079" i="29"/>
  <c r="BB1079" i="29"/>
  <c r="B1079" i="29"/>
  <c r="AD1079" i="29" s="1"/>
  <c r="AL1079" i="29" s="1"/>
  <c r="V1079" i="29" s="1"/>
  <c r="AS1079" i="29"/>
  <c r="BC1079" i="29"/>
  <c r="C1079" i="29"/>
  <c r="AE1079" i="29" s="1"/>
  <c r="AT1079" i="29"/>
  <c r="AU1079" i="29"/>
  <c r="BT1076" i="29"/>
  <c r="AG1078" i="29"/>
  <c r="G1078" i="29" s="1"/>
  <c r="AJ1078" i="29"/>
  <c r="P1078" i="29" s="1"/>
  <c r="BJ1078" i="29"/>
  <c r="X1078" i="29" s="1"/>
  <c r="W1078" i="29" s="1"/>
  <c r="BO1076" i="29"/>
  <c r="BO1077" i="29"/>
  <c r="G486" i="29"/>
  <c r="BR485" i="29"/>
  <c r="BO485" i="29"/>
  <c r="BP484" i="29"/>
  <c r="BQ484" i="29"/>
  <c r="AK486" i="29"/>
  <c r="S486" i="29" s="1"/>
  <c r="BI486" i="29" s="1"/>
  <c r="U486" i="29" s="1"/>
  <c r="T486" i="29" s="1"/>
  <c r="AM486" i="29"/>
  <c r="Y486" i="29" s="1"/>
  <c r="BK486" i="29" s="1"/>
  <c r="AA486" i="29" s="1"/>
  <c r="AL486" i="29"/>
  <c r="V486" i="29" s="1"/>
  <c r="BJ486" i="29" s="1"/>
  <c r="X486" i="29" s="1"/>
  <c r="W486" i="29" s="1"/>
  <c r="AJ486" i="29"/>
  <c r="P486" i="29" s="1"/>
  <c r="BH486" i="29" s="1"/>
  <c r="R486" i="29" s="1"/>
  <c r="AH486" i="29"/>
  <c r="J486" i="29" s="1"/>
  <c r="BF486" i="29" s="1"/>
  <c r="L486" i="29" s="1"/>
  <c r="K486" i="29" s="1"/>
  <c r="AF486" i="29"/>
  <c r="D486" i="29" s="1"/>
  <c r="BD486" i="29" s="1"/>
  <c r="F486" i="29" s="1"/>
  <c r="E486" i="29" s="1"/>
  <c r="BE486" i="29"/>
  <c r="I486" i="29" s="1"/>
  <c r="H486" i="29" s="1"/>
  <c r="BP485" i="29"/>
  <c r="BQ485" i="29"/>
  <c r="BR484" i="29"/>
  <c r="BI485" i="29"/>
  <c r="U485" i="29" s="1"/>
  <c r="T485" i="29" s="1"/>
  <c r="Z484" i="29"/>
  <c r="BL484" i="29"/>
  <c r="AI486" i="29"/>
  <c r="M486" i="29" s="1"/>
  <c r="BO484" i="29"/>
  <c r="BJ485" i="29"/>
  <c r="X485" i="29" s="1"/>
  <c r="W485" i="29" s="1"/>
  <c r="AW487" i="29"/>
  <c r="AO487" i="29"/>
  <c r="AV487" i="29"/>
  <c r="AN487" i="29"/>
  <c r="BC487" i="29"/>
  <c r="AU487" i="29"/>
  <c r="BB487" i="29"/>
  <c r="AQ487" i="29"/>
  <c r="BA487" i="29"/>
  <c r="AP487" i="29"/>
  <c r="AZ487" i="29"/>
  <c r="AY487" i="29"/>
  <c r="C487" i="29"/>
  <c r="AE487" i="29" s="1"/>
  <c r="AX487" i="29"/>
  <c r="B487" i="29"/>
  <c r="AD487" i="29" s="1"/>
  <c r="AH487" i="29" s="1"/>
  <c r="J487" i="29" s="1"/>
  <c r="AS487" i="29"/>
  <c r="AR487" i="29"/>
  <c r="AC488" i="29"/>
  <c r="AT487" i="29"/>
  <c r="BN485" i="29"/>
  <c r="BU484" i="29"/>
  <c r="BU485" i="29"/>
  <c r="Z485" i="29"/>
  <c r="BL485" i="29"/>
  <c r="BP1077" i="29" l="1"/>
  <c r="BT1078" i="29"/>
  <c r="BN1077" i="29"/>
  <c r="BT1077" i="29"/>
  <c r="BJ1079" i="29"/>
  <c r="X1079" i="29" s="1"/>
  <c r="W1079" i="29" s="1"/>
  <c r="BQ1077" i="29"/>
  <c r="BH1078" i="29"/>
  <c r="R1078" i="29" s="1"/>
  <c r="Q1078" i="29" s="1"/>
  <c r="AF1079" i="29"/>
  <c r="D1079" i="29" s="1"/>
  <c r="BS1077" i="29"/>
  <c r="BK1078" i="29"/>
  <c r="AA1078" i="29" s="1"/>
  <c r="BE1078" i="29"/>
  <c r="I1078" i="29" s="1"/>
  <c r="H1078" i="29" s="1"/>
  <c r="AH1079" i="29"/>
  <c r="J1079" i="29" s="1"/>
  <c r="AS1080" i="29"/>
  <c r="BA1080" i="29"/>
  <c r="AO1080" i="29"/>
  <c r="AW1080" i="29"/>
  <c r="AP1080" i="29"/>
  <c r="AZ1080" i="29"/>
  <c r="AQ1080" i="29"/>
  <c r="BB1080" i="29"/>
  <c r="B1080" i="29"/>
  <c r="AD1080" i="29" s="1"/>
  <c r="AH1080" i="29" s="1"/>
  <c r="J1080" i="29" s="1"/>
  <c r="AR1080" i="29"/>
  <c r="BC1080" i="29"/>
  <c r="C1080" i="29"/>
  <c r="AE1080" i="29" s="1"/>
  <c r="AT1080" i="29"/>
  <c r="AU1080" i="29"/>
  <c r="AC1081" i="29"/>
  <c r="AV1080" i="29"/>
  <c r="AX1080" i="29"/>
  <c r="AN1080" i="29"/>
  <c r="AY1080" i="29"/>
  <c r="BS1078" i="29"/>
  <c r="BI1078" i="29"/>
  <c r="U1078" i="29" s="1"/>
  <c r="T1078" i="29" s="1"/>
  <c r="BR1077" i="29"/>
  <c r="AB1076" i="29"/>
  <c r="AB1077" i="29"/>
  <c r="BP1078" i="29"/>
  <c r="AJ1079" i="29"/>
  <c r="P1079" i="29" s="1"/>
  <c r="AK1079" i="29"/>
  <c r="S1079" i="29" s="1"/>
  <c r="AM1079" i="29"/>
  <c r="Y1079" i="29" s="1"/>
  <c r="AI1079" i="29"/>
  <c r="M1079" i="29" s="1"/>
  <c r="AG1079" i="29"/>
  <c r="G1079" i="29" s="1"/>
  <c r="BL1077" i="29"/>
  <c r="Z1077" i="29"/>
  <c r="BN1078" i="29"/>
  <c r="Q486" i="29"/>
  <c r="BR486" i="29"/>
  <c r="BO486" i="29"/>
  <c r="AB484" i="29"/>
  <c r="AL487" i="29"/>
  <c r="V487" i="29" s="1"/>
  <c r="BG486" i="29"/>
  <c r="O486" i="29" s="1"/>
  <c r="N486" i="29" s="1"/>
  <c r="AK487" i="29"/>
  <c r="S487" i="29" s="1"/>
  <c r="AM487" i="29"/>
  <c r="Y487" i="29" s="1"/>
  <c r="BN486" i="29"/>
  <c r="BS486" i="29"/>
  <c r="BF487" i="29"/>
  <c r="L487" i="29" s="1"/>
  <c r="K487" i="29" s="1"/>
  <c r="BU486" i="29"/>
  <c r="Z486" i="29"/>
  <c r="BL486" i="29"/>
  <c r="AG487" i="29"/>
  <c r="G487" i="29" s="1"/>
  <c r="BT485" i="29"/>
  <c r="BS485" i="29"/>
  <c r="AJ487" i="29"/>
  <c r="P487" i="29" s="1"/>
  <c r="AI487" i="29"/>
  <c r="M487" i="29" s="1"/>
  <c r="AF487" i="29"/>
  <c r="D487" i="29" s="1"/>
  <c r="BB488" i="29"/>
  <c r="AT488" i="29"/>
  <c r="C488" i="29"/>
  <c r="AE488" i="29" s="1"/>
  <c r="BA488" i="29"/>
  <c r="AS488" i="29"/>
  <c r="B488" i="29"/>
  <c r="AD488" i="29" s="1"/>
  <c r="AM488" i="29" s="1"/>
  <c r="AZ488" i="29"/>
  <c r="AR488" i="29"/>
  <c r="AW488" i="29"/>
  <c r="AV488" i="29"/>
  <c r="AC489" i="29"/>
  <c r="AU488" i="29"/>
  <c r="AQ488" i="29"/>
  <c r="AP488" i="29"/>
  <c r="AY488" i="29"/>
  <c r="AN488" i="29"/>
  <c r="BC488" i="29"/>
  <c r="AX488" i="29"/>
  <c r="AO488" i="29"/>
  <c r="BT486" i="29"/>
  <c r="BP486" i="29"/>
  <c r="BF1080" i="29" l="1"/>
  <c r="L1080" i="29" s="1"/>
  <c r="K1080" i="29" s="1"/>
  <c r="AG1080" i="29"/>
  <c r="G1080" i="29" s="1"/>
  <c r="Z1078" i="29"/>
  <c r="BL1078" i="29"/>
  <c r="BI1079" i="29"/>
  <c r="U1079" i="29" s="1"/>
  <c r="T1079" i="29" s="1"/>
  <c r="BD1079" i="29"/>
  <c r="F1079" i="29" s="1"/>
  <c r="E1079" i="29" s="1"/>
  <c r="AI1080" i="29"/>
  <c r="M1080" i="29" s="1"/>
  <c r="AF1080" i="29"/>
  <c r="D1080" i="29" s="1"/>
  <c r="AK1080" i="29"/>
  <c r="S1080" i="29" s="1"/>
  <c r="BF1079" i="29"/>
  <c r="L1079" i="29" s="1"/>
  <c r="K1079" i="29" s="1"/>
  <c r="BR1078" i="29"/>
  <c r="BH1079" i="29"/>
  <c r="R1079" i="29" s="1"/>
  <c r="Q1079" i="29" s="1"/>
  <c r="BR1079" i="29"/>
  <c r="AM1080" i="29"/>
  <c r="Y1080" i="29" s="1"/>
  <c r="BK1079" i="29"/>
  <c r="AA1079" i="29" s="1"/>
  <c r="BU1079" i="29" s="1"/>
  <c r="AJ1080" i="29"/>
  <c r="P1080" i="29" s="1"/>
  <c r="BE1079" i="29"/>
  <c r="I1079" i="29" s="1"/>
  <c r="H1079" i="29" s="1"/>
  <c r="AL1080" i="29"/>
  <c r="V1080" i="29" s="1"/>
  <c r="BO1078" i="29"/>
  <c r="BG1079" i="29"/>
  <c r="O1079" i="29" s="1"/>
  <c r="N1079" i="29" s="1"/>
  <c r="AT1081" i="29"/>
  <c r="BB1081" i="29"/>
  <c r="B1081" i="29"/>
  <c r="AD1081" i="29" s="1"/>
  <c r="AH1081" i="29" s="1"/>
  <c r="J1081" i="29" s="1"/>
  <c r="AP1081" i="29"/>
  <c r="AX1081" i="29"/>
  <c r="C1081" i="29"/>
  <c r="AE1081" i="29" s="1"/>
  <c r="AS1081" i="29"/>
  <c r="AU1081" i="29"/>
  <c r="AC1082" i="29"/>
  <c r="AV1081" i="29"/>
  <c r="AW1081" i="29"/>
  <c r="AN1081" i="29"/>
  <c r="AY1081" i="29"/>
  <c r="AO1081" i="29"/>
  <c r="AZ1081" i="29"/>
  <c r="AQ1081" i="29"/>
  <c r="BA1081" i="29"/>
  <c r="AR1081" i="29"/>
  <c r="BC1081" i="29"/>
  <c r="BU1078" i="29"/>
  <c r="BT1079" i="29"/>
  <c r="AB485" i="29"/>
  <c r="AK488" i="29"/>
  <c r="S488" i="29" s="1"/>
  <c r="BI488" i="29" s="1"/>
  <c r="U488" i="29" s="1"/>
  <c r="T488" i="29" s="1"/>
  <c r="AJ488" i="29"/>
  <c r="P488" i="29" s="1"/>
  <c r="AH488" i="29"/>
  <c r="J488" i="29" s="1"/>
  <c r="BF488" i="29" s="1"/>
  <c r="L488" i="29" s="1"/>
  <c r="K488" i="29" s="1"/>
  <c r="AL488" i="29"/>
  <c r="V488" i="29" s="1"/>
  <c r="BE487" i="29"/>
  <c r="I487" i="29" s="1"/>
  <c r="H487" i="29" s="1"/>
  <c r="BK487" i="29"/>
  <c r="AA487" i="29" s="1"/>
  <c r="BU487" i="29" s="1"/>
  <c r="BH487" i="29"/>
  <c r="R487" i="29" s="1"/>
  <c r="Q487" i="29" s="1"/>
  <c r="AF488" i="29"/>
  <c r="D488" i="29" s="1"/>
  <c r="BI487" i="29"/>
  <c r="U487" i="29" s="1"/>
  <c r="T487" i="29" s="1"/>
  <c r="AY489" i="29"/>
  <c r="AQ489" i="29"/>
  <c r="AC490" i="29"/>
  <c r="AX489" i="29"/>
  <c r="AP489" i="29"/>
  <c r="AW489" i="29"/>
  <c r="AO489" i="29"/>
  <c r="BC489" i="29"/>
  <c r="AR489" i="29"/>
  <c r="BB489" i="29"/>
  <c r="AN489" i="29"/>
  <c r="BA489" i="29"/>
  <c r="AZ489" i="29"/>
  <c r="C489" i="29"/>
  <c r="AE489" i="29" s="1"/>
  <c r="AV489" i="29"/>
  <c r="B489" i="29"/>
  <c r="AD489" i="29" s="1"/>
  <c r="AG489" i="29" s="1"/>
  <c r="AT489" i="29"/>
  <c r="AU489" i="29"/>
  <c r="AS489" i="29"/>
  <c r="AI488" i="29"/>
  <c r="M488" i="29" s="1"/>
  <c r="BD487" i="29"/>
  <c r="F487" i="29" s="1"/>
  <c r="E487" i="29" s="1"/>
  <c r="BQ486" i="29"/>
  <c r="AB486" i="29"/>
  <c r="AG488" i="29"/>
  <c r="G488" i="29" s="1"/>
  <c r="Y488" i="29"/>
  <c r="BK488" i="29" s="1"/>
  <c r="AA488" i="29" s="1"/>
  <c r="BG487" i="29"/>
  <c r="O487" i="29" s="1"/>
  <c r="N487" i="29" s="1"/>
  <c r="BP487" i="29"/>
  <c r="BJ487" i="29"/>
  <c r="X487" i="29" s="1"/>
  <c r="W487" i="29" s="1"/>
  <c r="BQ1079" i="29" l="1"/>
  <c r="AB1078" i="29"/>
  <c r="BO1079" i="29"/>
  <c r="BN487" i="29"/>
  <c r="BF1081" i="29"/>
  <c r="L1081" i="29" s="1"/>
  <c r="K1081" i="29" s="1"/>
  <c r="BP1081" i="29"/>
  <c r="AJ1081" i="29"/>
  <c r="P1081" i="29" s="1"/>
  <c r="BH1080" i="29"/>
  <c r="R1080" i="29" s="1"/>
  <c r="Q1080" i="29" s="1"/>
  <c r="BP1079" i="29"/>
  <c r="BS1079" i="29"/>
  <c r="AG1081" i="29"/>
  <c r="G1081" i="29" s="1"/>
  <c r="AI1081" i="29"/>
  <c r="M1081" i="29" s="1"/>
  <c r="AL1081" i="29"/>
  <c r="V1081" i="29" s="1"/>
  <c r="BL1079" i="29"/>
  <c r="Z1079" i="29"/>
  <c r="BI1080" i="29"/>
  <c r="U1080" i="29" s="1"/>
  <c r="T1080" i="29" s="1"/>
  <c r="BD1080" i="29"/>
  <c r="F1080" i="29" s="1"/>
  <c r="E1080" i="29" s="1"/>
  <c r="BK1080" i="29"/>
  <c r="AA1080" i="29" s="1"/>
  <c r="BU1080" i="29"/>
  <c r="BQ1080" i="29"/>
  <c r="BG1080" i="29"/>
  <c r="O1080" i="29" s="1"/>
  <c r="N1080" i="29" s="1"/>
  <c r="BE1080" i="29"/>
  <c r="I1080" i="29" s="1"/>
  <c r="H1080" i="29" s="1"/>
  <c r="AF1081" i="29"/>
  <c r="D1081" i="29" s="1"/>
  <c r="AK1081" i="29"/>
  <c r="S1081" i="29" s="1"/>
  <c r="AM1081" i="29"/>
  <c r="Y1081" i="29" s="1"/>
  <c r="AU1082" i="29"/>
  <c r="BC1082" i="29"/>
  <c r="C1082" i="29"/>
  <c r="AE1082" i="29" s="1"/>
  <c r="AQ1082" i="29"/>
  <c r="AY1082" i="29"/>
  <c r="AW1082" i="29"/>
  <c r="AN1082" i="29"/>
  <c r="AX1082" i="29"/>
  <c r="AO1082" i="29"/>
  <c r="AZ1082" i="29"/>
  <c r="AP1082" i="29"/>
  <c r="BA1082" i="29"/>
  <c r="AR1082" i="29"/>
  <c r="BB1082" i="29"/>
  <c r="B1082" i="29"/>
  <c r="AD1082" i="29" s="1"/>
  <c r="AL1082" i="29" s="1"/>
  <c r="V1082" i="29" s="1"/>
  <c r="AS1082" i="29"/>
  <c r="AT1082" i="29"/>
  <c r="AC1083" i="29"/>
  <c r="AV1082" i="29"/>
  <c r="BT1080" i="29"/>
  <c r="BJ1080" i="29"/>
  <c r="X1080" i="29" s="1"/>
  <c r="W1080" i="29" s="1"/>
  <c r="BN1079" i="29"/>
  <c r="AB1079" i="29" s="1"/>
  <c r="BP1080" i="29"/>
  <c r="BT487" i="29"/>
  <c r="G489" i="29"/>
  <c r="BR487" i="29"/>
  <c r="BP488" i="29"/>
  <c r="BQ487" i="29"/>
  <c r="BO487" i="29"/>
  <c r="BE489" i="29"/>
  <c r="I489" i="29" s="1"/>
  <c r="H489" i="29" s="1"/>
  <c r="BS487" i="29"/>
  <c r="BJ488" i="29"/>
  <c r="X488" i="29" s="1"/>
  <c r="W488" i="29" s="1"/>
  <c r="BU488" i="29"/>
  <c r="Z488" i="29"/>
  <c r="BD488" i="29"/>
  <c r="F488" i="29" s="1"/>
  <c r="E488" i="29" s="1"/>
  <c r="BS488" i="29"/>
  <c r="BE488" i="29"/>
  <c r="I488" i="29" s="1"/>
  <c r="H488" i="29" s="1"/>
  <c r="BO488" i="29"/>
  <c r="AF489" i="29"/>
  <c r="D489" i="29" s="1"/>
  <c r="AL489" i="29"/>
  <c r="V489" i="29" s="1"/>
  <c r="AM489" i="29"/>
  <c r="Y489" i="29" s="1"/>
  <c r="AJ489" i="29"/>
  <c r="P489" i="29" s="1"/>
  <c r="BH488" i="29"/>
  <c r="R488" i="29" s="1"/>
  <c r="Q488" i="29" s="1"/>
  <c r="AH489" i="29"/>
  <c r="J489" i="29" s="1"/>
  <c r="BG488" i="29"/>
  <c r="O488" i="29" s="1"/>
  <c r="N488" i="29" s="1"/>
  <c r="BQ488" i="29"/>
  <c r="BC490" i="29"/>
  <c r="AU490" i="29"/>
  <c r="BB490" i="29"/>
  <c r="AT490" i="29"/>
  <c r="BA490" i="29"/>
  <c r="AS490" i="29"/>
  <c r="C490" i="29"/>
  <c r="AE490" i="29" s="1"/>
  <c r="AW490" i="29"/>
  <c r="AV490" i="29"/>
  <c r="AC491" i="29"/>
  <c r="AR490" i="29"/>
  <c r="AQ490" i="29"/>
  <c r="AP490" i="29"/>
  <c r="AY490" i="29"/>
  <c r="AN490" i="29"/>
  <c r="B490" i="29"/>
  <c r="AD490" i="29" s="1"/>
  <c r="AJ490" i="29" s="1"/>
  <c r="P490" i="29" s="1"/>
  <c r="AX490" i="29"/>
  <c r="AO490" i="29"/>
  <c r="AZ490" i="29"/>
  <c r="AI489" i="29"/>
  <c r="M489" i="29" s="1"/>
  <c r="AK489" i="29"/>
  <c r="S489" i="29" s="1"/>
  <c r="Z487" i="29"/>
  <c r="BL487" i="29"/>
  <c r="AB487" i="29" l="1"/>
  <c r="BJ1082" i="29"/>
  <c r="X1082" i="29" s="1"/>
  <c r="W1082" i="29" s="1"/>
  <c r="BE1081" i="29"/>
  <c r="I1081" i="29" s="1"/>
  <c r="H1081" i="29" s="1"/>
  <c r="BD1081" i="29"/>
  <c r="F1081" i="29" s="1"/>
  <c r="E1081" i="29" s="1"/>
  <c r="BN1080" i="29"/>
  <c r="AB1080" i="29" s="1"/>
  <c r="AF1082" i="29"/>
  <c r="D1082" i="29" s="1"/>
  <c r="AH1082" i="29"/>
  <c r="J1082" i="29" s="1"/>
  <c r="AI1082" i="29"/>
  <c r="M1082" i="29" s="1"/>
  <c r="BO1080" i="29"/>
  <c r="BS1080" i="29"/>
  <c r="BR1080" i="29"/>
  <c r="BH1081" i="29"/>
  <c r="R1081" i="29" s="1"/>
  <c r="Q1081" i="29" s="1"/>
  <c r="BI1081" i="29"/>
  <c r="U1081" i="29" s="1"/>
  <c r="T1081" i="29" s="1"/>
  <c r="AN1083" i="29"/>
  <c r="AV1083" i="29"/>
  <c r="AR1083" i="29"/>
  <c r="AZ1083" i="29"/>
  <c r="AC1084" i="29"/>
  <c r="AP1083" i="29"/>
  <c r="BA1083" i="29"/>
  <c r="AQ1083" i="29"/>
  <c r="BB1083" i="29"/>
  <c r="B1083" i="29"/>
  <c r="AD1083" i="29" s="1"/>
  <c r="AM1083" i="29" s="1"/>
  <c r="Y1083" i="29" s="1"/>
  <c r="AS1083" i="29"/>
  <c r="BC1083" i="29"/>
  <c r="C1083" i="29"/>
  <c r="AE1083" i="29" s="1"/>
  <c r="AT1083" i="29"/>
  <c r="AU1083" i="29"/>
  <c r="AW1083" i="29"/>
  <c r="AX1083" i="29"/>
  <c r="AO1083" i="29"/>
  <c r="AY1083" i="29"/>
  <c r="AG1082" i="29"/>
  <c r="G1082" i="29" s="1"/>
  <c r="AM1082" i="29"/>
  <c r="Y1082" i="29" s="1"/>
  <c r="BJ1081" i="29"/>
  <c r="X1081" i="29" s="1"/>
  <c r="W1081" i="29" s="1"/>
  <c r="AJ1082" i="29"/>
  <c r="P1082" i="29" s="1"/>
  <c r="AK1082" i="29"/>
  <c r="S1082" i="29" s="1"/>
  <c r="BK1081" i="29"/>
  <c r="AA1081" i="29" s="1"/>
  <c r="BL1080" i="29"/>
  <c r="Z1080" i="29"/>
  <c r="BG1081" i="29"/>
  <c r="O1081" i="29" s="1"/>
  <c r="N1081" i="29" s="1"/>
  <c r="BT488" i="29"/>
  <c r="BO489" i="29"/>
  <c r="BL488" i="29"/>
  <c r="BJ489" i="29"/>
  <c r="X489" i="29" s="1"/>
  <c r="W489" i="29" s="1"/>
  <c r="BD489" i="29"/>
  <c r="F489" i="29" s="1"/>
  <c r="E489" i="29" s="1"/>
  <c r="BK489" i="29"/>
  <c r="AA489" i="29" s="1"/>
  <c r="BU489" i="29" s="1"/>
  <c r="BH490" i="29"/>
  <c r="R490" i="29" s="1"/>
  <c r="Q490" i="29" s="1"/>
  <c r="BF489" i="29"/>
  <c r="L489" i="29" s="1"/>
  <c r="K489" i="29" s="1"/>
  <c r="AK490" i="29"/>
  <c r="S490" i="29" s="1"/>
  <c r="AL490" i="29"/>
  <c r="V490" i="29" s="1"/>
  <c r="BI489" i="29"/>
  <c r="U489" i="29" s="1"/>
  <c r="T489" i="29" s="1"/>
  <c r="AM490" i="29"/>
  <c r="Y490" i="29" s="1"/>
  <c r="BR488" i="29"/>
  <c r="BG489" i="29"/>
  <c r="O489" i="29" s="1"/>
  <c r="N489" i="29" s="1"/>
  <c r="BN488" i="29"/>
  <c r="AI490" i="29"/>
  <c r="M490" i="29" s="1"/>
  <c r="AF490" i="29"/>
  <c r="D490" i="29" s="1"/>
  <c r="AG490" i="29"/>
  <c r="G490" i="29" s="1"/>
  <c r="AH490" i="29"/>
  <c r="J490" i="29" s="1"/>
  <c r="AZ491" i="29"/>
  <c r="AR491" i="29"/>
  <c r="AY491" i="29"/>
  <c r="AQ491" i="29"/>
  <c r="AC492" i="29"/>
  <c r="AX491" i="29"/>
  <c r="AP491" i="29"/>
  <c r="BC491" i="29"/>
  <c r="AO491" i="29"/>
  <c r="BB491" i="29"/>
  <c r="AN491" i="29"/>
  <c r="BA491" i="29"/>
  <c r="AW491" i="29"/>
  <c r="C491" i="29"/>
  <c r="AE491" i="29" s="1"/>
  <c r="AV491" i="29"/>
  <c r="B491" i="29"/>
  <c r="AD491" i="29" s="1"/>
  <c r="AH491" i="29" s="1"/>
  <c r="J491" i="29" s="1"/>
  <c r="AT491" i="29"/>
  <c r="AU491" i="29"/>
  <c r="AS491" i="29"/>
  <c r="BH489" i="29"/>
  <c r="R489" i="29" s="1"/>
  <c r="Q489" i="29" s="1"/>
  <c r="BN1081" i="29" l="1"/>
  <c r="BN489" i="29"/>
  <c r="BS1081" i="29"/>
  <c r="BK1083" i="29"/>
  <c r="AA1083" i="29" s="1"/>
  <c r="BT1081" i="29"/>
  <c r="AO1084" i="29"/>
  <c r="AW1084" i="29"/>
  <c r="AS1084" i="29"/>
  <c r="BA1084" i="29"/>
  <c r="C1084" i="29"/>
  <c r="AE1084" i="29" s="1"/>
  <c r="AT1084" i="29"/>
  <c r="AU1084" i="29"/>
  <c r="AC1085" i="29"/>
  <c r="AV1084" i="29"/>
  <c r="AX1084" i="29"/>
  <c r="AN1084" i="29"/>
  <c r="AY1084" i="29"/>
  <c r="AP1084" i="29"/>
  <c r="AZ1084" i="29"/>
  <c r="AQ1084" i="29"/>
  <c r="BB1084" i="29"/>
  <c r="BC1084" i="29"/>
  <c r="B1084" i="29"/>
  <c r="AD1084" i="29" s="1"/>
  <c r="AM1084" i="29" s="1"/>
  <c r="Y1084" i="29" s="1"/>
  <c r="AR1084" i="29"/>
  <c r="BD1082" i="29"/>
  <c r="F1082" i="29" s="1"/>
  <c r="E1082" i="29" s="1"/>
  <c r="AH1083" i="29"/>
  <c r="J1083" i="29" s="1"/>
  <c r="BR1081" i="29"/>
  <c r="BE1082" i="29"/>
  <c r="I1082" i="29" s="1"/>
  <c r="H1082" i="29" s="1"/>
  <c r="AK1083" i="29"/>
  <c r="S1083" i="29" s="1"/>
  <c r="AJ1083" i="29"/>
  <c r="P1083" i="29" s="1"/>
  <c r="BK1082" i="29"/>
  <c r="AA1082" i="29" s="1"/>
  <c r="BQ1081" i="29"/>
  <c r="AL1083" i="29"/>
  <c r="V1083" i="29" s="1"/>
  <c r="Z1081" i="29"/>
  <c r="BL1081" i="29"/>
  <c r="BU1081" i="29"/>
  <c r="AI1083" i="29"/>
  <c r="M1083" i="29" s="1"/>
  <c r="AG1083" i="29"/>
  <c r="G1083" i="29" s="1"/>
  <c r="BO1081" i="29"/>
  <c r="AB1081" i="29" s="1"/>
  <c r="AF1083" i="29"/>
  <c r="D1083" i="29" s="1"/>
  <c r="BG1082" i="29"/>
  <c r="O1082" i="29" s="1"/>
  <c r="N1082" i="29" s="1"/>
  <c r="BI1082" i="29"/>
  <c r="U1082" i="29" s="1"/>
  <c r="T1082" i="29" s="1"/>
  <c r="BH1082" i="29"/>
  <c r="R1082" i="29" s="1"/>
  <c r="Q1082" i="29" s="1"/>
  <c r="BR1082" i="29"/>
  <c r="BF1082" i="29"/>
  <c r="L1082" i="29" s="1"/>
  <c r="K1082" i="29" s="1"/>
  <c r="BT1082" i="29"/>
  <c r="BR489" i="29"/>
  <c r="BT489" i="29"/>
  <c r="BR490" i="29"/>
  <c r="BF491" i="29"/>
  <c r="L491" i="29" s="1"/>
  <c r="K491" i="29" s="1"/>
  <c r="BF490" i="29"/>
  <c r="L490" i="29" s="1"/>
  <c r="K490" i="29" s="1"/>
  <c r="BK490" i="29"/>
  <c r="AA490" i="29" s="1"/>
  <c r="BU490" i="29" s="1"/>
  <c r="BE490" i="29"/>
  <c r="I490" i="29" s="1"/>
  <c r="H490" i="29" s="1"/>
  <c r="BS489" i="29"/>
  <c r="BD490" i="29"/>
  <c r="F490" i="29" s="1"/>
  <c r="E490" i="29" s="1"/>
  <c r="Z489" i="29"/>
  <c r="BL489" i="29"/>
  <c r="AK491" i="29"/>
  <c r="S491" i="29" s="1"/>
  <c r="BG490" i="29"/>
  <c r="O490" i="29" s="1"/>
  <c r="N490" i="29" s="1"/>
  <c r="BJ490" i="29"/>
  <c r="X490" i="29" s="1"/>
  <c r="W490" i="29" s="1"/>
  <c r="AV492" i="29"/>
  <c r="AN492" i="29"/>
  <c r="BC492" i="29"/>
  <c r="AU492" i="29"/>
  <c r="BB492" i="29"/>
  <c r="AT492" i="29"/>
  <c r="AC493" i="29"/>
  <c r="AX492" i="29"/>
  <c r="AW492" i="29"/>
  <c r="AS492" i="29"/>
  <c r="AR492" i="29"/>
  <c r="AQ492" i="29"/>
  <c r="AP492" i="29"/>
  <c r="AZ492" i="29"/>
  <c r="C492" i="29"/>
  <c r="AE492" i="29" s="1"/>
  <c r="AY492" i="29"/>
  <c r="AO492" i="29"/>
  <c r="B492" i="29"/>
  <c r="AD492" i="29" s="1"/>
  <c r="AI492" i="29" s="1"/>
  <c r="M492" i="29" s="1"/>
  <c r="BA492" i="29"/>
  <c r="AB488" i="29"/>
  <c r="BI490" i="29"/>
  <c r="U490" i="29" s="1"/>
  <c r="T490" i="29" s="1"/>
  <c r="AJ491" i="29"/>
  <c r="P491" i="29" s="1"/>
  <c r="AM491" i="29"/>
  <c r="Y491" i="29" s="1"/>
  <c r="BK491" i="29" s="1"/>
  <c r="AA491" i="29" s="1"/>
  <c r="AG491" i="29"/>
  <c r="G491" i="29" s="1"/>
  <c r="BQ489" i="29"/>
  <c r="BP489" i="29"/>
  <c r="AL491" i="29"/>
  <c r="V491" i="29" s="1"/>
  <c r="AF491" i="29"/>
  <c r="D491" i="29" s="1"/>
  <c r="AI491" i="29"/>
  <c r="M491" i="29" s="1"/>
  <c r="BN1082" i="29" l="1"/>
  <c r="BO1082" i="29"/>
  <c r="BQ1082" i="29"/>
  <c r="BK1084" i="29"/>
  <c r="AA1084" i="29" s="1"/>
  <c r="BE1083" i="29"/>
  <c r="I1083" i="29" s="1"/>
  <c r="H1083" i="29" s="1"/>
  <c r="BL1082" i="29"/>
  <c r="Z1082" i="29"/>
  <c r="AF1084" i="29"/>
  <c r="D1084" i="29" s="1"/>
  <c r="AL1084" i="29"/>
  <c r="V1084" i="29" s="1"/>
  <c r="B1085" i="29"/>
  <c r="AD1085" i="29" s="1"/>
  <c r="AM1085" i="29" s="1"/>
  <c r="Y1085" i="29" s="1"/>
  <c r="AP1085" i="29"/>
  <c r="AX1085" i="29"/>
  <c r="AT1085" i="29"/>
  <c r="BB1085" i="29"/>
  <c r="AW1085" i="29"/>
  <c r="AN1085" i="29"/>
  <c r="AY1085" i="29"/>
  <c r="AO1085" i="29"/>
  <c r="AZ1085" i="29"/>
  <c r="AF1085" i="29"/>
  <c r="D1085" i="29" s="1"/>
  <c r="AQ1085" i="29"/>
  <c r="BA1085" i="29"/>
  <c r="AG1085" i="29"/>
  <c r="G1085" i="29" s="1"/>
  <c r="AR1085" i="29"/>
  <c r="BC1085" i="29"/>
  <c r="C1085" i="29"/>
  <c r="AE1085" i="29" s="1"/>
  <c r="AS1085" i="29"/>
  <c r="AJ1085" i="29"/>
  <c r="P1085" i="29" s="1"/>
  <c r="AU1085" i="29"/>
  <c r="AC1086" i="29"/>
  <c r="AK1085" i="29"/>
  <c r="S1085" i="29" s="1"/>
  <c r="AV1085" i="29"/>
  <c r="AK1084" i="29"/>
  <c r="S1084" i="29" s="1"/>
  <c r="BG1083" i="29"/>
  <c r="O1083" i="29" s="1"/>
  <c r="N1083" i="29" s="1"/>
  <c r="BI1083" i="29"/>
  <c r="U1083" i="29" s="1"/>
  <c r="T1083" i="29" s="1"/>
  <c r="BH1083" i="29"/>
  <c r="R1083" i="29" s="1"/>
  <c r="Q1083" i="29" s="1"/>
  <c r="BS1082" i="29"/>
  <c r="AH1084" i="29"/>
  <c r="J1084" i="29" s="1"/>
  <c r="AJ1084" i="29"/>
  <c r="P1084" i="29" s="1"/>
  <c r="AG1084" i="29"/>
  <c r="G1084" i="29" s="1"/>
  <c r="BJ1083" i="29"/>
  <c r="X1083" i="29" s="1"/>
  <c r="W1083" i="29" s="1"/>
  <c r="AI1084" i="29"/>
  <c r="M1084" i="29" s="1"/>
  <c r="Z1083" i="29"/>
  <c r="BD1083" i="29"/>
  <c r="F1083" i="29" s="1"/>
  <c r="E1083" i="29" s="1"/>
  <c r="BN1083" i="29"/>
  <c r="BP1082" i="29"/>
  <c r="BU1082" i="29"/>
  <c r="BF1083" i="29"/>
  <c r="L1083" i="29" s="1"/>
  <c r="K1083" i="29" s="1"/>
  <c r="BU1083" i="29"/>
  <c r="AL492" i="29"/>
  <c r="V492" i="29" s="1"/>
  <c r="BJ492" i="29" s="1"/>
  <c r="X492" i="29" s="1"/>
  <c r="W492" i="29" s="1"/>
  <c r="BP491" i="29"/>
  <c r="BN490" i="29"/>
  <c r="BP490" i="29"/>
  <c r="BS490" i="29"/>
  <c r="BT490" i="29"/>
  <c r="BQ490" i="29"/>
  <c r="BO490" i="29"/>
  <c r="AB489" i="29"/>
  <c r="AM492" i="29"/>
  <c r="Y492" i="29" s="1"/>
  <c r="BK492" i="29" s="1"/>
  <c r="AA492" i="29" s="1"/>
  <c r="Z492" i="29" s="1"/>
  <c r="BD491" i="29"/>
  <c r="F491" i="29" s="1"/>
  <c r="E491" i="29" s="1"/>
  <c r="AF492" i="29"/>
  <c r="D492" i="29" s="1"/>
  <c r="BG491" i="29"/>
  <c r="O491" i="29" s="1"/>
  <c r="N491" i="29" s="1"/>
  <c r="BI491" i="29"/>
  <c r="U491" i="29" s="1"/>
  <c r="T491" i="29" s="1"/>
  <c r="BG492" i="29"/>
  <c r="O492" i="29" s="1"/>
  <c r="N492" i="29" s="1"/>
  <c r="Z490" i="29"/>
  <c r="BL490" i="29"/>
  <c r="AJ492" i="29"/>
  <c r="P492" i="29" s="1"/>
  <c r="BE491" i="29"/>
  <c r="I491" i="29" s="1"/>
  <c r="H491" i="29" s="1"/>
  <c r="AK492" i="29"/>
  <c r="S492" i="29" s="1"/>
  <c r="AG492" i="29"/>
  <c r="G492" i="29" s="1"/>
  <c r="BA493" i="29"/>
  <c r="AS493" i="29"/>
  <c r="B493" i="29"/>
  <c r="AD493" i="29" s="1"/>
  <c r="AH493" i="29" s="1"/>
  <c r="AZ493" i="29"/>
  <c r="AR493" i="29"/>
  <c r="AY493" i="29"/>
  <c r="AQ493" i="29"/>
  <c r="BC493" i="29"/>
  <c r="AU493" i="29"/>
  <c r="AT493" i="29"/>
  <c r="AC494" i="29"/>
  <c r="AP493" i="29"/>
  <c r="AO493" i="29"/>
  <c r="AN493" i="29"/>
  <c r="BB493" i="29"/>
  <c r="C493" i="29"/>
  <c r="AE493" i="29" s="1"/>
  <c r="AW493" i="29"/>
  <c r="AV493" i="29"/>
  <c r="AX493" i="29"/>
  <c r="BJ491" i="29"/>
  <c r="X491" i="29" s="1"/>
  <c r="W491" i="29" s="1"/>
  <c r="BU491" i="29"/>
  <c r="Z491" i="29"/>
  <c r="BH491" i="29"/>
  <c r="R491" i="29" s="1"/>
  <c r="Q491" i="29" s="1"/>
  <c r="AH492" i="29"/>
  <c r="J492" i="29" s="1"/>
  <c r="BS1083" i="29" l="1"/>
  <c r="AL1085" i="29"/>
  <c r="V1085" i="29" s="1"/>
  <c r="BJ1085" i="29" s="1"/>
  <c r="X1085" i="29" s="1"/>
  <c r="W1085" i="29" s="1"/>
  <c r="AI1085" i="29"/>
  <c r="M1085" i="29" s="1"/>
  <c r="BU492" i="29"/>
  <c r="BT1083" i="29"/>
  <c r="AB490" i="29"/>
  <c r="AB1082" i="29"/>
  <c r="BK1085" i="29"/>
  <c r="AA1085" i="29" s="1"/>
  <c r="BH1085" i="29"/>
  <c r="R1085" i="29" s="1"/>
  <c r="Q1085" i="29" s="1"/>
  <c r="BR1085" i="29"/>
  <c r="BJ1084" i="29"/>
  <c r="X1084" i="29" s="1"/>
  <c r="W1084" i="29" s="1"/>
  <c r="BD1085" i="29"/>
  <c r="F1085" i="29" s="1"/>
  <c r="E1085" i="29" s="1"/>
  <c r="BD1084" i="29"/>
  <c r="F1084" i="29" s="1"/>
  <c r="E1084" i="29" s="1"/>
  <c r="BH1084" i="29"/>
  <c r="R1084" i="29" s="1"/>
  <c r="Q1084" i="29" s="1"/>
  <c r="BQ1083" i="29"/>
  <c r="BG1085" i="29"/>
  <c r="O1085" i="29" s="1"/>
  <c r="N1085" i="29" s="1"/>
  <c r="BI1084" i="29"/>
  <c r="U1084" i="29" s="1"/>
  <c r="T1084" i="29" s="1"/>
  <c r="BS1084" i="29"/>
  <c r="BP1084" i="29"/>
  <c r="BF1084" i="29"/>
  <c r="L1084" i="29" s="1"/>
  <c r="K1084" i="29" s="1"/>
  <c r="BL1083" i="29"/>
  <c r="BR1083" i="29"/>
  <c r="BI1085" i="29"/>
  <c r="U1085" i="29" s="1"/>
  <c r="T1085" i="29" s="1"/>
  <c r="AH1085" i="29"/>
  <c r="J1085" i="29" s="1"/>
  <c r="BO1083" i="29"/>
  <c r="BE1085" i="29"/>
  <c r="I1085" i="29" s="1"/>
  <c r="H1085" i="29" s="1"/>
  <c r="Z1084" i="29"/>
  <c r="BE1084" i="29"/>
  <c r="I1084" i="29" s="1"/>
  <c r="H1084" i="29" s="1"/>
  <c r="BO1084" i="29"/>
  <c r="BG1084" i="29"/>
  <c r="O1084" i="29" s="1"/>
  <c r="N1084" i="29" s="1"/>
  <c r="C1086" i="29"/>
  <c r="AE1086" i="29" s="1"/>
  <c r="AQ1086" i="29"/>
  <c r="AY1086" i="29"/>
  <c r="AU1086" i="29"/>
  <c r="BC1086" i="29"/>
  <c r="AP1086" i="29"/>
  <c r="BA1086" i="29"/>
  <c r="AR1086" i="29"/>
  <c r="BB1086" i="29"/>
  <c r="B1086" i="29"/>
  <c r="AD1086" i="29" s="1"/>
  <c r="AM1086" i="29" s="1"/>
  <c r="Y1086" i="29" s="1"/>
  <c r="AS1086" i="29"/>
  <c r="AT1086" i="29"/>
  <c r="AC1087" i="29"/>
  <c r="AV1086" i="29"/>
  <c r="AW1086" i="29"/>
  <c r="AN1086" i="29"/>
  <c r="AX1086" i="29"/>
  <c r="AO1086" i="29"/>
  <c r="AZ1086" i="29"/>
  <c r="BP1083" i="29"/>
  <c r="BU1084" i="29"/>
  <c r="AI493" i="29"/>
  <c r="AJ493" i="29"/>
  <c r="P493" i="29" s="1"/>
  <c r="BH493" i="29" s="1"/>
  <c r="R493" i="29" s="1"/>
  <c r="AM493" i="29"/>
  <c r="Y493" i="29" s="1"/>
  <c r="BK493" i="29" s="1"/>
  <c r="AA493" i="29" s="1"/>
  <c r="BR491" i="29"/>
  <c r="AG493" i="29"/>
  <c r="G493" i="29" s="1"/>
  <c r="BL491" i="29"/>
  <c r="AF493" i="29"/>
  <c r="D493" i="29" s="1"/>
  <c r="AL493" i="29"/>
  <c r="V493" i="29" s="1"/>
  <c r="AK493" i="29"/>
  <c r="S493" i="29" s="1"/>
  <c r="BI493" i="29" s="1"/>
  <c r="U493" i="29" s="1"/>
  <c r="T493" i="29" s="1"/>
  <c r="BN491" i="29"/>
  <c r="M493" i="29"/>
  <c r="BH492" i="29"/>
  <c r="R492" i="29" s="1"/>
  <c r="Q492" i="29" s="1"/>
  <c r="BR492" i="29"/>
  <c r="BS491" i="29"/>
  <c r="BF492" i="29"/>
  <c r="L492" i="29" s="1"/>
  <c r="K492" i="29" s="1"/>
  <c r="BT492" i="29"/>
  <c r="BQ491" i="29"/>
  <c r="BD492" i="29"/>
  <c r="BE492" i="29"/>
  <c r="I492" i="29" s="1"/>
  <c r="H492" i="29" s="1"/>
  <c r="BT491" i="29"/>
  <c r="BI492" i="29"/>
  <c r="U492" i="29" s="1"/>
  <c r="T492" i="29" s="1"/>
  <c r="AC495" i="29"/>
  <c r="AX494" i="29"/>
  <c r="AP494" i="29"/>
  <c r="AW494" i="29"/>
  <c r="AO494" i="29"/>
  <c r="AV494" i="29"/>
  <c r="AN494" i="29"/>
  <c r="AZ494" i="29"/>
  <c r="AR494" i="29"/>
  <c r="AQ494" i="29"/>
  <c r="BC494" i="29"/>
  <c r="BB494" i="29"/>
  <c r="C494" i="29"/>
  <c r="AE494" i="29" s="1"/>
  <c r="BA494" i="29"/>
  <c r="B494" i="29"/>
  <c r="AD494" i="29" s="1"/>
  <c r="AG494" i="29" s="1"/>
  <c r="AY494" i="29"/>
  <c r="AT494" i="29"/>
  <c r="AU494" i="29"/>
  <c r="AS494" i="29"/>
  <c r="J493" i="29"/>
  <c r="BO491" i="29"/>
  <c r="BQ492" i="29"/>
  <c r="AB1083" i="29" l="1"/>
  <c r="BS1085" i="29"/>
  <c r="BL1084" i="29"/>
  <c r="AB491" i="29"/>
  <c r="BK1086" i="29"/>
  <c r="AA1086" i="29" s="1"/>
  <c r="BU1086" i="29" s="1"/>
  <c r="AG1086" i="29"/>
  <c r="G1086" i="29" s="1"/>
  <c r="BN1085" i="29"/>
  <c r="AI1086" i="29"/>
  <c r="M1086" i="29" s="1"/>
  <c r="BQ1085" i="29"/>
  <c r="BO1085" i="29"/>
  <c r="BT1084" i="29"/>
  <c r="AF1086" i="29"/>
  <c r="D1086" i="29" s="1"/>
  <c r="AK1086" i="29"/>
  <c r="S1086" i="29" s="1"/>
  <c r="AR1087" i="29"/>
  <c r="AZ1087" i="29"/>
  <c r="AC1088" i="29"/>
  <c r="AN1087" i="29"/>
  <c r="AV1087" i="29"/>
  <c r="C1087" i="29"/>
  <c r="AE1087" i="29" s="1"/>
  <c r="AT1087" i="29"/>
  <c r="AU1087" i="29"/>
  <c r="AW1087" i="29"/>
  <c r="AX1087" i="29"/>
  <c r="AO1087" i="29"/>
  <c r="AY1087" i="29"/>
  <c r="AP1087" i="29"/>
  <c r="BA1087" i="29"/>
  <c r="AQ1087" i="29"/>
  <c r="BB1087" i="29"/>
  <c r="AS1087" i="29"/>
  <c r="BC1087" i="29"/>
  <c r="B1087" i="29"/>
  <c r="AD1087" i="29" s="1"/>
  <c r="AM1087" i="29" s="1"/>
  <c r="Y1087" i="29" s="1"/>
  <c r="AH1086" i="29"/>
  <c r="J1086" i="29" s="1"/>
  <c r="BQ1084" i="29"/>
  <c r="BR1084" i="29"/>
  <c r="AJ1086" i="29"/>
  <c r="P1086" i="29" s="1"/>
  <c r="AL1086" i="29"/>
  <c r="V1086" i="29" s="1"/>
  <c r="BF1085" i="29"/>
  <c r="L1085" i="29" s="1"/>
  <c r="K1085" i="29" s="1"/>
  <c r="Z1085" i="29"/>
  <c r="BL1085" i="29"/>
  <c r="BT1085" i="29"/>
  <c r="BN1084" i="29"/>
  <c r="BU1085" i="29"/>
  <c r="BS492" i="29"/>
  <c r="BP492" i="29"/>
  <c r="Q493" i="29"/>
  <c r="BR493" i="29"/>
  <c r="BS493" i="29"/>
  <c r="G494" i="29"/>
  <c r="BE494" i="29" s="1"/>
  <c r="I494" i="29" s="1"/>
  <c r="H494" i="29" s="1"/>
  <c r="BU493" i="29"/>
  <c r="Z493" i="29"/>
  <c r="AL494" i="29"/>
  <c r="V494" i="29" s="1"/>
  <c r="AM494" i="29"/>
  <c r="Y494" i="29" s="1"/>
  <c r="BE493" i="29"/>
  <c r="I493" i="29" s="1"/>
  <c r="H493" i="29" s="1"/>
  <c r="AI494" i="29"/>
  <c r="M494" i="29" s="1"/>
  <c r="BD493" i="29"/>
  <c r="F493" i="29" s="1"/>
  <c r="E493" i="29" s="1"/>
  <c r="AJ494" i="29"/>
  <c r="P494" i="29" s="1"/>
  <c r="BJ493" i="29"/>
  <c r="X493" i="29" s="1"/>
  <c r="W493" i="29" s="1"/>
  <c r="AF494" i="29"/>
  <c r="D494" i="29" s="1"/>
  <c r="F492" i="29"/>
  <c r="BL492" i="29"/>
  <c r="BF493" i="29"/>
  <c r="L493" i="29" s="1"/>
  <c r="K493" i="29" s="1"/>
  <c r="AK494" i="29"/>
  <c r="S494" i="29" s="1"/>
  <c r="AH494" i="29"/>
  <c r="J494" i="29" s="1"/>
  <c r="BC495" i="29"/>
  <c r="AU495" i="29"/>
  <c r="BB495" i="29"/>
  <c r="AT495" i="29"/>
  <c r="C495" i="29"/>
  <c r="AE495" i="29" s="1"/>
  <c r="BA495" i="29"/>
  <c r="AS495" i="29"/>
  <c r="B495" i="29"/>
  <c r="AD495" i="29" s="1"/>
  <c r="AH495" i="29" s="1"/>
  <c r="AW495" i="29"/>
  <c r="AO495" i="29"/>
  <c r="AN495" i="29"/>
  <c r="AZ495" i="29"/>
  <c r="AY495" i="29"/>
  <c r="AX495" i="29"/>
  <c r="AV495" i="29"/>
  <c r="AQ495" i="29"/>
  <c r="AC496" i="29"/>
  <c r="AR495" i="29"/>
  <c r="AP495" i="29"/>
  <c r="BO492" i="29"/>
  <c r="BG493" i="29"/>
  <c r="O493" i="29" s="1"/>
  <c r="N493" i="29" s="1"/>
  <c r="AB1084" i="29" l="1"/>
  <c r="BP1085" i="29"/>
  <c r="J495" i="29"/>
  <c r="BK1087" i="29"/>
  <c r="AA1087" i="29" s="1"/>
  <c r="AG1087" i="29"/>
  <c r="G1087" i="29" s="1"/>
  <c r="AL1087" i="29"/>
  <c r="V1087" i="29" s="1"/>
  <c r="AF1087" i="29"/>
  <c r="D1087" i="29" s="1"/>
  <c r="BF1086" i="29"/>
  <c r="L1086" i="29" s="1"/>
  <c r="K1086" i="29" s="1"/>
  <c r="AS1088" i="29"/>
  <c r="BA1088" i="29"/>
  <c r="AO1088" i="29"/>
  <c r="AW1088" i="29"/>
  <c r="AX1088" i="29"/>
  <c r="AN1088" i="29"/>
  <c r="AY1088" i="29"/>
  <c r="AP1088" i="29"/>
  <c r="AZ1088" i="29"/>
  <c r="AQ1088" i="29"/>
  <c r="BB1088" i="29"/>
  <c r="B1088" i="29"/>
  <c r="AD1088" i="29" s="1"/>
  <c r="AL1088" i="29" s="1"/>
  <c r="V1088" i="29" s="1"/>
  <c r="AR1088" i="29"/>
  <c r="BC1088" i="29"/>
  <c r="AC1089" i="29"/>
  <c r="C1088" i="29"/>
  <c r="AE1088" i="29" s="1"/>
  <c r="AT1088" i="29"/>
  <c r="AU1088" i="29"/>
  <c r="AV1088" i="29"/>
  <c r="AK1087" i="29"/>
  <c r="S1087" i="29" s="1"/>
  <c r="BG1086" i="29"/>
  <c r="O1086" i="29" s="1"/>
  <c r="N1086" i="29" s="1"/>
  <c r="AB1085" i="29"/>
  <c r="AI1087" i="29"/>
  <c r="M1087" i="29" s="1"/>
  <c r="AJ1087" i="29"/>
  <c r="P1087" i="29" s="1"/>
  <c r="BE1086" i="29"/>
  <c r="I1086" i="29" s="1"/>
  <c r="H1086" i="29" s="1"/>
  <c r="AH1087" i="29"/>
  <c r="J1087" i="29" s="1"/>
  <c r="BI1086" i="29"/>
  <c r="U1086" i="29" s="1"/>
  <c r="T1086" i="29" s="1"/>
  <c r="BJ1086" i="29"/>
  <c r="X1086" i="29" s="1"/>
  <c r="W1086" i="29" s="1"/>
  <c r="BH1086" i="29"/>
  <c r="R1086" i="29" s="1"/>
  <c r="Q1086" i="29" s="1"/>
  <c r="BD1086" i="29"/>
  <c r="F1086" i="29" s="1"/>
  <c r="E1086" i="29" s="1"/>
  <c r="Z1086" i="29"/>
  <c r="BO494" i="29"/>
  <c r="BQ493" i="29"/>
  <c r="BT493" i="29"/>
  <c r="BL493" i="29"/>
  <c r="BP493" i="29"/>
  <c r="BN493" i="29"/>
  <c r="AK495" i="29"/>
  <c r="S495" i="29" s="1"/>
  <c r="BI495" i="29" s="1"/>
  <c r="U495" i="29" s="1"/>
  <c r="BK494" i="29"/>
  <c r="AA494" i="29" s="1"/>
  <c r="BU494" i="29" s="1"/>
  <c r="BF494" i="29"/>
  <c r="L494" i="29" s="1"/>
  <c r="K494" i="29" s="1"/>
  <c r="BJ494" i="29"/>
  <c r="X494" i="29" s="1"/>
  <c r="W494" i="29" s="1"/>
  <c r="BD494" i="29"/>
  <c r="F494" i="29" s="1"/>
  <c r="E494" i="29" s="1"/>
  <c r="AM495" i="29"/>
  <c r="Y495" i="29" s="1"/>
  <c r="BI494" i="29"/>
  <c r="U494" i="29" s="1"/>
  <c r="T494" i="29" s="1"/>
  <c r="BH494" i="29"/>
  <c r="R494" i="29" s="1"/>
  <c r="Q494" i="29" s="1"/>
  <c r="AI495" i="29"/>
  <c r="M495" i="29" s="1"/>
  <c r="BF495" i="29"/>
  <c r="L495" i="29" s="1"/>
  <c r="K495" i="29" s="1"/>
  <c r="AF495" i="29"/>
  <c r="D495" i="29" s="1"/>
  <c r="AZ496" i="29"/>
  <c r="AR496" i="29"/>
  <c r="AY496" i="29"/>
  <c r="AQ496" i="29"/>
  <c r="AC497" i="29"/>
  <c r="AX496" i="29"/>
  <c r="AP496" i="29"/>
  <c r="BB496" i="29"/>
  <c r="AT496" i="29"/>
  <c r="C496" i="29"/>
  <c r="AE496" i="29" s="1"/>
  <c r="BA496" i="29"/>
  <c r="B496" i="29"/>
  <c r="AD496" i="29" s="1"/>
  <c r="AM496" i="29" s="1"/>
  <c r="AW496" i="29"/>
  <c r="AV496" i="29"/>
  <c r="AU496" i="29"/>
  <c r="AS496" i="29"/>
  <c r="AN496" i="29"/>
  <c r="BC496" i="29"/>
  <c r="AO496" i="29"/>
  <c r="AL495" i="29"/>
  <c r="V495" i="29" s="1"/>
  <c r="BG494" i="29"/>
  <c r="O494" i="29" s="1"/>
  <c r="N494" i="29" s="1"/>
  <c r="AG495" i="29"/>
  <c r="G495" i="29" s="1"/>
  <c r="AJ495" i="29"/>
  <c r="P495" i="29" s="1"/>
  <c r="E492" i="29"/>
  <c r="BN492" i="29"/>
  <c r="AB492" i="29" s="1"/>
  <c r="BO493" i="29"/>
  <c r="AB493" i="29" l="1"/>
  <c r="BL1086" i="29"/>
  <c r="BR1086" i="29"/>
  <c r="BT494" i="29"/>
  <c r="BS1086" i="29"/>
  <c r="BJ1088" i="29"/>
  <c r="X1088" i="29" s="1"/>
  <c r="W1088" i="29" s="1"/>
  <c r="BH1087" i="29"/>
  <c r="R1087" i="29" s="1"/>
  <c r="Q1087" i="29" s="1"/>
  <c r="AH1088" i="29"/>
  <c r="J1088" i="29" s="1"/>
  <c r="AK1088" i="29"/>
  <c r="S1088" i="29" s="1"/>
  <c r="AJ1088" i="29"/>
  <c r="P1088" i="29" s="1"/>
  <c r="BG1087" i="29"/>
  <c r="O1087" i="29" s="1"/>
  <c r="N1087" i="29" s="1"/>
  <c r="AM1088" i="29"/>
  <c r="Y1088" i="29" s="1"/>
  <c r="BP1086" i="29"/>
  <c r="BT1086" i="29"/>
  <c r="BQ1086" i="29"/>
  <c r="AI1088" i="29"/>
  <c r="M1088" i="29" s="1"/>
  <c r="BD1087" i="29"/>
  <c r="F1087" i="29" s="1"/>
  <c r="E1087" i="29" s="1"/>
  <c r="AF1088" i="29"/>
  <c r="D1088" i="29" s="1"/>
  <c r="BJ1087" i="29"/>
  <c r="X1087" i="29" s="1"/>
  <c r="W1087" i="29" s="1"/>
  <c r="BI1087" i="29"/>
  <c r="U1087" i="29" s="1"/>
  <c r="T1087" i="29" s="1"/>
  <c r="B1089" i="29"/>
  <c r="AD1089" i="29" s="1"/>
  <c r="AJ1089" i="29" s="1"/>
  <c r="P1089" i="29" s="1"/>
  <c r="AO1089" i="29"/>
  <c r="AW1089" i="29"/>
  <c r="AP1089" i="29"/>
  <c r="AX1089" i="29"/>
  <c r="C1089" i="29"/>
  <c r="AE1089" i="29" s="1"/>
  <c r="AQ1089" i="29"/>
  <c r="AY1089" i="29"/>
  <c r="AR1089" i="29"/>
  <c r="AZ1089" i="29"/>
  <c r="AC1090" i="29"/>
  <c r="AS1089" i="29"/>
  <c r="BA1089" i="29"/>
  <c r="AT1089" i="29"/>
  <c r="BB1089" i="29"/>
  <c r="AU1089" i="29"/>
  <c r="BC1089" i="29"/>
  <c r="AN1089" i="29"/>
  <c r="AV1089" i="29"/>
  <c r="AG1088" i="29"/>
  <c r="G1088" i="29" s="1"/>
  <c r="BE1087" i="29"/>
  <c r="I1087" i="29" s="1"/>
  <c r="H1087" i="29" s="1"/>
  <c r="Z1087" i="29"/>
  <c r="BF1087" i="29"/>
  <c r="L1087" i="29" s="1"/>
  <c r="K1087" i="29" s="1"/>
  <c r="BN1086" i="29"/>
  <c r="BO1086" i="29"/>
  <c r="BU1087" i="29"/>
  <c r="BN494" i="29"/>
  <c r="T495" i="29"/>
  <c r="BS495" i="29"/>
  <c r="BP495" i="29"/>
  <c r="Y496" i="29"/>
  <c r="BK496" i="29" s="1"/>
  <c r="AA496" i="29" s="1"/>
  <c r="BU496" i="29" s="1"/>
  <c r="BR494" i="29"/>
  <c r="BP494" i="29"/>
  <c r="BJ495" i="29"/>
  <c r="X495" i="29" s="1"/>
  <c r="W495" i="29" s="1"/>
  <c r="AF496" i="29"/>
  <c r="D496" i="29" s="1"/>
  <c r="AJ496" i="29"/>
  <c r="P496" i="29" s="1"/>
  <c r="BS494" i="29"/>
  <c r="BD495" i="29"/>
  <c r="F495" i="29" s="1"/>
  <c r="E495" i="29" s="1"/>
  <c r="BG495" i="29"/>
  <c r="O495" i="29" s="1"/>
  <c r="N495" i="29" s="1"/>
  <c r="AG496" i="29"/>
  <c r="G496" i="29" s="1"/>
  <c r="AH496" i="29"/>
  <c r="J496" i="29" s="1"/>
  <c r="BK495" i="29"/>
  <c r="AA495" i="29" s="1"/>
  <c r="BU495" i="29" s="1"/>
  <c r="BE495" i="29"/>
  <c r="I495" i="29" s="1"/>
  <c r="H495" i="29" s="1"/>
  <c r="AL496" i="29"/>
  <c r="V496" i="29" s="1"/>
  <c r="BH495" i="29"/>
  <c r="R495" i="29" s="1"/>
  <c r="Q495" i="29" s="1"/>
  <c r="AI496" i="29"/>
  <c r="M496" i="29" s="1"/>
  <c r="BQ494" i="29"/>
  <c r="AK496" i="29"/>
  <c r="S496" i="29" s="1"/>
  <c r="AW497" i="29"/>
  <c r="AO497" i="29"/>
  <c r="AV497" i="29"/>
  <c r="AN497" i="29"/>
  <c r="BC497" i="29"/>
  <c r="AU497" i="29"/>
  <c r="AY497" i="29"/>
  <c r="AQ497" i="29"/>
  <c r="AX497" i="29"/>
  <c r="AT497" i="29"/>
  <c r="AS497" i="29"/>
  <c r="AR497" i="29"/>
  <c r="AC498" i="29"/>
  <c r="AP497" i="29"/>
  <c r="BA497" i="29"/>
  <c r="B497" i="29"/>
  <c r="AD497" i="29" s="1"/>
  <c r="AK497" i="29" s="1"/>
  <c r="BB497" i="29"/>
  <c r="AZ497" i="29"/>
  <c r="C497" i="29"/>
  <c r="AE497" i="29" s="1"/>
  <c r="Z494" i="29"/>
  <c r="BL494" i="29"/>
  <c r="S497" i="29" l="1"/>
  <c r="AB1086" i="29"/>
  <c r="AB494" i="29"/>
  <c r="BQ1087" i="29"/>
  <c r="BH1089" i="29"/>
  <c r="R1089" i="29" s="1"/>
  <c r="Q1089" i="29" s="1"/>
  <c r="AL1089" i="29"/>
  <c r="V1089" i="29" s="1"/>
  <c r="BN1087" i="29"/>
  <c r="AG1089" i="29"/>
  <c r="G1089" i="29" s="1"/>
  <c r="BH1088" i="29"/>
  <c r="R1088" i="29" s="1"/>
  <c r="Q1088" i="29" s="1"/>
  <c r="BG1088" i="29"/>
  <c r="O1088" i="29" s="1"/>
  <c r="N1088" i="29" s="1"/>
  <c r="BI1088" i="29"/>
  <c r="U1088" i="29" s="1"/>
  <c r="T1088" i="29" s="1"/>
  <c r="BS1088" i="29"/>
  <c r="BF1088" i="29"/>
  <c r="L1088" i="29" s="1"/>
  <c r="K1088" i="29" s="1"/>
  <c r="AF1089" i="29"/>
  <c r="D1089" i="29" s="1"/>
  <c r="AK1089" i="29"/>
  <c r="S1089" i="29" s="1"/>
  <c r="BL1087" i="29"/>
  <c r="B1090" i="29"/>
  <c r="AD1090" i="29" s="1"/>
  <c r="AH1090" i="29" s="1"/>
  <c r="J1090" i="29" s="1"/>
  <c r="AP1090" i="29"/>
  <c r="AX1090" i="29"/>
  <c r="C1090" i="29"/>
  <c r="AE1090" i="29" s="1"/>
  <c r="AQ1090" i="29"/>
  <c r="AY1090" i="29"/>
  <c r="AR1090" i="29"/>
  <c r="AZ1090" i="29"/>
  <c r="AC1091" i="29"/>
  <c r="AS1090" i="29"/>
  <c r="BA1090" i="29"/>
  <c r="AL1090" i="29"/>
  <c r="V1090" i="29" s="1"/>
  <c r="AT1090" i="29"/>
  <c r="BB1090" i="29"/>
  <c r="AM1090" i="29"/>
  <c r="Y1090" i="29" s="1"/>
  <c r="AU1090" i="29"/>
  <c r="BC1090" i="29"/>
  <c r="AF1090" i="29"/>
  <c r="D1090" i="29" s="1"/>
  <c r="AN1090" i="29"/>
  <c r="AV1090" i="29"/>
  <c r="AG1090" i="29"/>
  <c r="G1090" i="29" s="1"/>
  <c r="AO1090" i="29"/>
  <c r="AW1090" i="29"/>
  <c r="BS1087" i="29"/>
  <c r="BR1087" i="29"/>
  <c r="BP1087" i="29"/>
  <c r="BO1087" i="29"/>
  <c r="AM1089" i="29"/>
  <c r="Y1089" i="29" s="1"/>
  <c r="AH1089" i="29"/>
  <c r="J1089" i="29" s="1"/>
  <c r="BT1087" i="29"/>
  <c r="BK1088" i="29"/>
  <c r="AA1088" i="29" s="1"/>
  <c r="AI1089" i="29"/>
  <c r="M1089" i="29" s="1"/>
  <c r="BE1088" i="29"/>
  <c r="I1088" i="29" s="1"/>
  <c r="H1088" i="29" s="1"/>
  <c r="BO1088" i="29"/>
  <c r="BD1088" i="29"/>
  <c r="F1088" i="29" s="1"/>
  <c r="E1088" i="29" s="1"/>
  <c r="BT1088" i="29"/>
  <c r="BQ495" i="29"/>
  <c r="BT495" i="29"/>
  <c r="BR495" i="29"/>
  <c r="BI496" i="29"/>
  <c r="U496" i="29" s="1"/>
  <c r="T496" i="29" s="1"/>
  <c r="AL497" i="29"/>
  <c r="V497" i="29" s="1"/>
  <c r="AG497" i="29"/>
  <c r="G497" i="29" s="1"/>
  <c r="Z495" i="29"/>
  <c r="BL495" i="29"/>
  <c r="BF496" i="29"/>
  <c r="L496" i="29" s="1"/>
  <c r="K496" i="29" s="1"/>
  <c r="BI497" i="29"/>
  <c r="U497" i="29" s="1"/>
  <c r="T497" i="29" s="1"/>
  <c r="Z496" i="29"/>
  <c r="AJ497" i="29"/>
  <c r="P497" i="29" s="1"/>
  <c r="BE496" i="29"/>
  <c r="I496" i="29" s="1"/>
  <c r="H496" i="29" s="1"/>
  <c r="BH496" i="29"/>
  <c r="R496" i="29" s="1"/>
  <c r="Q496" i="29" s="1"/>
  <c r="AI497" i="29"/>
  <c r="M497" i="29" s="1"/>
  <c r="BJ496" i="29"/>
  <c r="X496" i="29" s="1"/>
  <c r="W496" i="29" s="1"/>
  <c r="BD496" i="29"/>
  <c r="F496" i="29" s="1"/>
  <c r="E496" i="29" s="1"/>
  <c r="BG496" i="29"/>
  <c r="O496" i="29" s="1"/>
  <c r="N496" i="29" s="1"/>
  <c r="BB498" i="29"/>
  <c r="AT498" i="29"/>
  <c r="C498" i="29"/>
  <c r="AE498" i="29" s="1"/>
  <c r="BA498" i="29"/>
  <c r="AS498" i="29"/>
  <c r="B498" i="29"/>
  <c r="AD498" i="29" s="1"/>
  <c r="AI498" i="29" s="1"/>
  <c r="AZ498" i="29"/>
  <c r="AR498" i="29"/>
  <c r="AV498" i="29"/>
  <c r="AN498" i="29"/>
  <c r="AU498" i="29"/>
  <c r="AQ498" i="29"/>
  <c r="AC499" i="29"/>
  <c r="AP498" i="29"/>
  <c r="AO498" i="29"/>
  <c r="BC498" i="29"/>
  <c r="AX498" i="29"/>
  <c r="AY498" i="29"/>
  <c r="AW498" i="29"/>
  <c r="AF497" i="29"/>
  <c r="D497" i="29" s="1"/>
  <c r="AM497" i="29"/>
  <c r="Y497" i="29" s="1"/>
  <c r="AH497" i="29"/>
  <c r="J497" i="29" s="1"/>
  <c r="BO495" i="29"/>
  <c r="BN495" i="29"/>
  <c r="AI1090" i="29" l="1"/>
  <c r="M1090" i="29" s="1"/>
  <c r="BR1089" i="29"/>
  <c r="AK1090" i="29"/>
  <c r="S1090" i="29" s="1"/>
  <c r="BI1090" i="29" s="1"/>
  <c r="U1090" i="29" s="1"/>
  <c r="T1090" i="29" s="1"/>
  <c r="AB495" i="29"/>
  <c r="BQ1088" i="29"/>
  <c r="AJ1090" i="29"/>
  <c r="P1090" i="29" s="1"/>
  <c r="BF1090" i="29"/>
  <c r="L1090" i="29" s="1"/>
  <c r="K1090" i="29" s="1"/>
  <c r="BK1089" i="29"/>
  <c r="AA1089" i="29" s="1"/>
  <c r="BU1089" i="29" s="1"/>
  <c r="BJ1090" i="29"/>
  <c r="X1090" i="29" s="1"/>
  <c r="W1090" i="29" s="1"/>
  <c r="BT1090" i="29"/>
  <c r="BI1089" i="29"/>
  <c r="U1089" i="29" s="1"/>
  <c r="T1089" i="29" s="1"/>
  <c r="BD1090" i="29"/>
  <c r="F1090" i="29" s="1"/>
  <c r="E1090" i="29" s="1"/>
  <c r="BG1090" i="29"/>
  <c r="O1090" i="29" s="1"/>
  <c r="N1090" i="29" s="1"/>
  <c r="BD1089" i="29"/>
  <c r="F1089" i="29" s="1"/>
  <c r="E1089" i="29" s="1"/>
  <c r="BR1088" i="29"/>
  <c r="BE1089" i="29"/>
  <c r="I1089" i="29" s="1"/>
  <c r="H1089" i="29" s="1"/>
  <c r="BN1088" i="29"/>
  <c r="BL1088" i="29"/>
  <c r="Z1088" i="29"/>
  <c r="C1091" i="29"/>
  <c r="AE1091" i="29" s="1"/>
  <c r="AQ1091" i="29"/>
  <c r="AY1091" i="29"/>
  <c r="AR1091" i="29"/>
  <c r="AZ1091" i="29"/>
  <c r="AC1092" i="29"/>
  <c r="AS1091" i="29"/>
  <c r="BA1091" i="29"/>
  <c r="AT1091" i="29"/>
  <c r="BB1091" i="29"/>
  <c r="AU1091" i="29"/>
  <c r="BC1091" i="29"/>
  <c r="AN1091" i="29"/>
  <c r="AV1091" i="29"/>
  <c r="AO1091" i="29"/>
  <c r="AW1091" i="29"/>
  <c r="AH1091" i="29"/>
  <c r="J1091" i="29" s="1"/>
  <c r="AP1091" i="29"/>
  <c r="AX1091" i="29"/>
  <c r="B1091" i="29"/>
  <c r="AD1091" i="29" s="1"/>
  <c r="AL1091" i="29" s="1"/>
  <c r="V1091" i="29" s="1"/>
  <c r="BP1088" i="29"/>
  <c r="AB1087" i="29"/>
  <c r="BG1089" i="29"/>
  <c r="O1089" i="29" s="1"/>
  <c r="N1089" i="29" s="1"/>
  <c r="BK1090" i="29"/>
  <c r="AA1090" i="29" s="1"/>
  <c r="BU1090" i="29"/>
  <c r="BJ1089" i="29"/>
  <c r="X1089" i="29" s="1"/>
  <c r="W1089" i="29" s="1"/>
  <c r="BU1088" i="29"/>
  <c r="BF1089" i="29"/>
  <c r="L1089" i="29" s="1"/>
  <c r="K1089" i="29" s="1"/>
  <c r="BE1090" i="29"/>
  <c r="I1090" i="29" s="1"/>
  <c r="H1090" i="29" s="1"/>
  <c r="BH1090" i="29"/>
  <c r="R1090" i="29" s="1"/>
  <c r="Q1090" i="29" s="1"/>
  <c r="BO496" i="29"/>
  <c r="BN496" i="29"/>
  <c r="BS496" i="29"/>
  <c r="BP496" i="29"/>
  <c r="BQ496" i="29"/>
  <c r="M498" i="29"/>
  <c r="BG498" i="29" s="1"/>
  <c r="O498" i="29" s="1"/>
  <c r="N498" i="29" s="1"/>
  <c r="BS497" i="29"/>
  <c r="AH498" i="29"/>
  <c r="J498" i="29" s="1"/>
  <c r="BF498" i="29" s="1"/>
  <c r="L498" i="29" s="1"/>
  <c r="K498" i="29" s="1"/>
  <c r="AK498" i="29"/>
  <c r="S498" i="29" s="1"/>
  <c r="BH497" i="29"/>
  <c r="R497" i="29" s="1"/>
  <c r="Q497" i="29" s="1"/>
  <c r="BK497" i="29"/>
  <c r="AA497" i="29" s="1"/>
  <c r="BU497" i="29" s="1"/>
  <c r="BD497" i="29"/>
  <c r="F497" i="29" s="1"/>
  <c r="E497" i="29" s="1"/>
  <c r="AG498" i="29"/>
  <c r="G498" i="29" s="1"/>
  <c r="BT496" i="29"/>
  <c r="BL496" i="29"/>
  <c r="BE497" i="29"/>
  <c r="I497" i="29" s="1"/>
  <c r="H497" i="29" s="1"/>
  <c r="BJ497" i="29"/>
  <c r="X497" i="29" s="1"/>
  <c r="W497" i="29" s="1"/>
  <c r="AY499" i="29"/>
  <c r="AQ499" i="29"/>
  <c r="AC500" i="29"/>
  <c r="AX499" i="29"/>
  <c r="AP499" i="29"/>
  <c r="AW499" i="29"/>
  <c r="AO499" i="29"/>
  <c r="BA499" i="29"/>
  <c r="AS499" i="29"/>
  <c r="B499" i="29"/>
  <c r="AD499" i="29" s="1"/>
  <c r="AI499" i="29" s="1"/>
  <c r="AR499" i="29"/>
  <c r="AN499" i="29"/>
  <c r="BC499" i="29"/>
  <c r="BB499" i="29"/>
  <c r="C499" i="29"/>
  <c r="AE499" i="29" s="1"/>
  <c r="AZ499" i="29"/>
  <c r="AU499" i="29"/>
  <c r="AT499" i="29"/>
  <c r="AV499" i="29"/>
  <c r="AM498" i="29"/>
  <c r="Y498" i="29" s="1"/>
  <c r="BK498" i="29" s="1"/>
  <c r="AA498" i="29" s="1"/>
  <c r="BG497" i="29"/>
  <c r="O497" i="29" s="1"/>
  <c r="N497" i="29" s="1"/>
  <c r="AJ498" i="29"/>
  <c r="P498" i="29" s="1"/>
  <c r="BF497" i="29"/>
  <c r="L497" i="29" s="1"/>
  <c r="K497" i="29" s="1"/>
  <c r="AL498" i="29"/>
  <c r="V498" i="29" s="1"/>
  <c r="AF498" i="29"/>
  <c r="D498" i="29" s="1"/>
  <c r="BR496" i="29"/>
  <c r="BP1090" i="29" l="1"/>
  <c r="BQ1090" i="29"/>
  <c r="BR1090" i="29"/>
  <c r="BP1089" i="29"/>
  <c r="AK1091" i="29"/>
  <c r="S1091" i="29" s="1"/>
  <c r="BI1091" i="29" s="1"/>
  <c r="U1091" i="29" s="1"/>
  <c r="T1091" i="29" s="1"/>
  <c r="BN1090" i="29"/>
  <c r="AF1091" i="29"/>
  <c r="D1091" i="29" s="1"/>
  <c r="BD1091" i="29" s="1"/>
  <c r="F1091" i="29" s="1"/>
  <c r="E1091" i="29" s="1"/>
  <c r="AB496" i="29"/>
  <c r="BJ1091" i="29"/>
  <c r="X1091" i="29" s="1"/>
  <c r="W1091" i="29" s="1"/>
  <c r="AI1091" i="29"/>
  <c r="M1091" i="29" s="1"/>
  <c r="BS1089" i="29"/>
  <c r="Z1090" i="29"/>
  <c r="BL1090" i="29"/>
  <c r="AR1092" i="29"/>
  <c r="AZ1092" i="29"/>
  <c r="AC1093" i="29"/>
  <c r="AS1092" i="29"/>
  <c r="BA1092" i="29"/>
  <c r="AT1092" i="29"/>
  <c r="BB1092" i="29"/>
  <c r="AU1092" i="29"/>
  <c r="BC1092" i="29"/>
  <c r="AN1092" i="29"/>
  <c r="AV1092" i="29"/>
  <c r="AO1092" i="29"/>
  <c r="AW1092" i="29"/>
  <c r="B1092" i="29"/>
  <c r="AD1092" i="29" s="1"/>
  <c r="AJ1092" i="29" s="1"/>
  <c r="P1092" i="29" s="1"/>
  <c r="AP1092" i="29"/>
  <c r="AX1092" i="29"/>
  <c r="AQ1092" i="29"/>
  <c r="AY1092" i="29"/>
  <c r="C1092" i="29"/>
  <c r="AE1092" i="29" s="1"/>
  <c r="BF1091" i="29"/>
  <c r="L1091" i="29" s="1"/>
  <c r="K1091" i="29" s="1"/>
  <c r="BO1090" i="29"/>
  <c r="BQ1089" i="29"/>
  <c r="AM1091" i="29"/>
  <c r="Y1091" i="29" s="1"/>
  <c r="BN1089" i="29"/>
  <c r="AB1088" i="29"/>
  <c r="AG1091" i="29"/>
  <c r="G1091" i="29" s="1"/>
  <c r="AJ1091" i="29"/>
  <c r="P1091" i="29" s="1"/>
  <c r="BO1089" i="29"/>
  <c r="Z1089" i="29"/>
  <c r="BL1089" i="29"/>
  <c r="BT1089" i="29"/>
  <c r="BS1090" i="29"/>
  <c r="AB1090" i="29" s="1"/>
  <c r="BP497" i="29"/>
  <c r="AK499" i="29"/>
  <c r="S499" i="29" s="1"/>
  <c r="BI499" i="29" s="1"/>
  <c r="U499" i="29" s="1"/>
  <c r="T499" i="29" s="1"/>
  <c r="AF499" i="29"/>
  <c r="D499" i="29" s="1"/>
  <c r="BQ498" i="29"/>
  <c r="M499" i="29"/>
  <c r="BG499" i="29" s="1"/>
  <c r="O499" i="29" s="1"/>
  <c r="N499" i="29" s="1"/>
  <c r="BO497" i="29"/>
  <c r="BP498" i="29"/>
  <c r="BT497" i="29"/>
  <c r="AG499" i="29"/>
  <c r="G499" i="29" s="1"/>
  <c r="BL497" i="29"/>
  <c r="Z497" i="29"/>
  <c r="BD498" i="29"/>
  <c r="F498" i="29" s="1"/>
  <c r="E498" i="29" s="1"/>
  <c r="BQ497" i="29"/>
  <c r="AH499" i="29"/>
  <c r="J499" i="29" s="1"/>
  <c r="BR497" i="29"/>
  <c r="BJ498" i="29"/>
  <c r="X498" i="29" s="1"/>
  <c r="W498" i="29" s="1"/>
  <c r="AL499" i="29"/>
  <c r="V499" i="29" s="1"/>
  <c r="BU498" i="29"/>
  <c r="Z498" i="29"/>
  <c r="AV500" i="29"/>
  <c r="AN500" i="29"/>
  <c r="BC500" i="29"/>
  <c r="AU500" i="29"/>
  <c r="BB500" i="29"/>
  <c r="AT500" i="29"/>
  <c r="C500" i="29"/>
  <c r="AE500" i="29" s="1"/>
  <c r="AC501" i="29"/>
  <c r="AX500" i="29"/>
  <c r="AP500" i="29"/>
  <c r="AO500" i="29"/>
  <c r="BA500" i="29"/>
  <c r="B500" i="29"/>
  <c r="AD500" i="29" s="1"/>
  <c r="AK500" i="29" s="1"/>
  <c r="AZ500" i="29"/>
  <c r="AY500" i="29"/>
  <c r="AW500" i="29"/>
  <c r="AR500" i="29"/>
  <c r="AQ500" i="29"/>
  <c r="AS500" i="29"/>
  <c r="BI498" i="29"/>
  <c r="U498" i="29" s="1"/>
  <c r="T498" i="29" s="1"/>
  <c r="BS498" i="29"/>
  <c r="BE498" i="29"/>
  <c r="I498" i="29" s="1"/>
  <c r="H498" i="29" s="1"/>
  <c r="AM499" i="29"/>
  <c r="Y499" i="29" s="1"/>
  <c r="BK499" i="29" s="1"/>
  <c r="AA499" i="29" s="1"/>
  <c r="BH498" i="29"/>
  <c r="R498" i="29" s="1"/>
  <c r="Q498" i="29" s="1"/>
  <c r="AJ499" i="29"/>
  <c r="P499" i="29" s="1"/>
  <c r="BN497" i="29"/>
  <c r="S500" i="29" l="1"/>
  <c r="BT1091" i="29"/>
  <c r="BS1091" i="29"/>
  <c r="BP1091" i="29"/>
  <c r="BN1091" i="29"/>
  <c r="BH1092" i="29"/>
  <c r="R1092" i="29" s="1"/>
  <c r="Q1092" i="29" s="1"/>
  <c r="BR1092" i="29"/>
  <c r="BK1091" i="29"/>
  <c r="AA1091" i="29" s="1"/>
  <c r="BU1091" i="29" s="1"/>
  <c r="AI1092" i="29"/>
  <c r="M1092" i="29" s="1"/>
  <c r="AL1092" i="29"/>
  <c r="V1092" i="29" s="1"/>
  <c r="BH1091" i="29"/>
  <c r="R1091" i="29" s="1"/>
  <c r="Q1091" i="29" s="1"/>
  <c r="AF1092" i="29"/>
  <c r="D1092" i="29" s="1"/>
  <c r="BE1091" i="29"/>
  <c r="I1091" i="29" s="1"/>
  <c r="H1091" i="29" s="1"/>
  <c r="BO1091" i="29"/>
  <c r="AH1092" i="29"/>
  <c r="J1092" i="29" s="1"/>
  <c r="AK1092" i="29"/>
  <c r="S1092" i="29" s="1"/>
  <c r="BG1091" i="29"/>
  <c r="O1091" i="29" s="1"/>
  <c r="N1091" i="29" s="1"/>
  <c r="BQ1091" i="29"/>
  <c r="AS1093" i="29"/>
  <c r="BA1093" i="29"/>
  <c r="AT1093" i="29"/>
  <c r="BB1093" i="29"/>
  <c r="AU1093" i="29"/>
  <c r="BC1093" i="29"/>
  <c r="AN1093" i="29"/>
  <c r="AV1093" i="29"/>
  <c r="AO1093" i="29"/>
  <c r="AW1093" i="29"/>
  <c r="B1093" i="29"/>
  <c r="AD1093" i="29" s="1"/>
  <c r="AF1093" i="29" s="1"/>
  <c r="D1093" i="29" s="1"/>
  <c r="AP1093" i="29"/>
  <c r="AX1093" i="29"/>
  <c r="C1093" i="29"/>
  <c r="AE1093" i="29" s="1"/>
  <c r="AQ1093" i="29"/>
  <c r="AY1093" i="29"/>
  <c r="AC1094" i="29"/>
  <c r="AR1093" i="29"/>
  <c r="AZ1093" i="29"/>
  <c r="AM1092" i="29"/>
  <c r="Y1092" i="29" s="1"/>
  <c r="AB1089" i="29"/>
  <c r="AG1092" i="29"/>
  <c r="G1092" i="29" s="1"/>
  <c r="BR498" i="29"/>
  <c r="BD499" i="29"/>
  <c r="F499" i="29" s="1"/>
  <c r="E499" i="29" s="1"/>
  <c r="AB497" i="29"/>
  <c r="BT498" i="29"/>
  <c r="BO498" i="29"/>
  <c r="BS499" i="29"/>
  <c r="BI500" i="29"/>
  <c r="U500" i="29" s="1"/>
  <c r="T500" i="29" s="1"/>
  <c r="BJ499" i="29"/>
  <c r="X499" i="29" s="1"/>
  <c r="W499" i="29" s="1"/>
  <c r="BH499" i="29"/>
  <c r="R499" i="29" s="1"/>
  <c r="Q499" i="29" s="1"/>
  <c r="AL500" i="29"/>
  <c r="V500" i="29" s="1"/>
  <c r="AG500" i="29"/>
  <c r="G500" i="29" s="1"/>
  <c r="BU499" i="29"/>
  <c r="Z499" i="29"/>
  <c r="BL499" i="29"/>
  <c r="AJ500" i="29"/>
  <c r="P500" i="29" s="1"/>
  <c r="BF499" i="29"/>
  <c r="L499" i="29" s="1"/>
  <c r="K499" i="29" s="1"/>
  <c r="BE499" i="29"/>
  <c r="I499" i="29" s="1"/>
  <c r="H499" i="29" s="1"/>
  <c r="BO499" i="29"/>
  <c r="AF500" i="29"/>
  <c r="D500" i="29" s="1"/>
  <c r="AI500" i="29"/>
  <c r="M500" i="29" s="1"/>
  <c r="AH500" i="29"/>
  <c r="J500" i="29" s="1"/>
  <c r="AC502" i="29"/>
  <c r="AX501" i="29"/>
  <c r="AP501" i="29"/>
  <c r="AW501" i="29"/>
  <c r="AO501" i="29"/>
  <c r="AU501" i="29"/>
  <c r="B501" i="29"/>
  <c r="AD501" i="29" s="1"/>
  <c r="AL501" i="29" s="1"/>
  <c r="AT501" i="29"/>
  <c r="BC501" i="29"/>
  <c r="AS501" i="29"/>
  <c r="AY501" i="29"/>
  <c r="C501" i="29"/>
  <c r="AE501" i="29" s="1"/>
  <c r="BB501" i="29"/>
  <c r="BA501" i="29"/>
  <c r="AZ501" i="29"/>
  <c r="AV501" i="29"/>
  <c r="AQ501" i="29"/>
  <c r="AR501" i="29"/>
  <c r="AN501" i="29"/>
  <c r="AM500" i="29"/>
  <c r="Y500" i="29" s="1"/>
  <c r="BK500" i="29" s="1"/>
  <c r="AA500" i="29" s="1"/>
  <c r="BQ499" i="29"/>
  <c r="BL498" i="29"/>
  <c r="BN498" i="29"/>
  <c r="BD1093" i="29" l="1"/>
  <c r="F1093" i="29" s="1"/>
  <c r="E1093" i="29" s="1"/>
  <c r="BN1093" i="29"/>
  <c r="AJ1093" i="29"/>
  <c r="P1093" i="29" s="1"/>
  <c r="AT1094" i="29"/>
  <c r="BB1094" i="29"/>
  <c r="AU1094" i="29"/>
  <c r="BC1094" i="29"/>
  <c r="AN1094" i="29"/>
  <c r="AV1094" i="29"/>
  <c r="AO1094" i="29"/>
  <c r="AW1094" i="29"/>
  <c r="B1094" i="29"/>
  <c r="AD1094" i="29" s="1"/>
  <c r="AH1094" i="29" s="1"/>
  <c r="J1094" i="29" s="1"/>
  <c r="AP1094" i="29"/>
  <c r="AX1094" i="29"/>
  <c r="C1094" i="29"/>
  <c r="AE1094" i="29" s="1"/>
  <c r="AQ1094" i="29"/>
  <c r="AY1094" i="29"/>
  <c r="AR1094" i="29"/>
  <c r="AZ1094" i="29"/>
  <c r="AC1095" i="29"/>
  <c r="AS1094" i="29"/>
  <c r="BA1094" i="29"/>
  <c r="AH1093" i="29"/>
  <c r="J1093" i="29" s="1"/>
  <c r="AK1093" i="29"/>
  <c r="S1093" i="29" s="1"/>
  <c r="BR1091" i="29"/>
  <c r="AB1091" i="29" s="1"/>
  <c r="BE1092" i="29"/>
  <c r="I1092" i="29" s="1"/>
  <c r="H1092" i="29" s="1"/>
  <c r="AM1093" i="29"/>
  <c r="Y1093" i="29" s="1"/>
  <c r="BJ1092" i="29"/>
  <c r="X1092" i="29" s="1"/>
  <c r="W1092" i="29" s="1"/>
  <c r="BI1092" i="29"/>
  <c r="U1092" i="29" s="1"/>
  <c r="T1092" i="29" s="1"/>
  <c r="BS1092" i="29"/>
  <c r="BG1092" i="29"/>
  <c r="O1092" i="29" s="1"/>
  <c r="N1092" i="29" s="1"/>
  <c r="BK1092" i="29"/>
  <c r="AA1092" i="29" s="1"/>
  <c r="BU1092" i="29" s="1"/>
  <c r="AI1093" i="29"/>
  <c r="M1093" i="29" s="1"/>
  <c r="AG1093" i="29"/>
  <c r="G1093" i="29" s="1"/>
  <c r="BF1092" i="29"/>
  <c r="L1092" i="29" s="1"/>
  <c r="K1092" i="29" s="1"/>
  <c r="AL1093" i="29"/>
  <c r="V1093" i="29" s="1"/>
  <c r="BL1091" i="29"/>
  <c r="Z1091" i="29"/>
  <c r="BD1092" i="29"/>
  <c r="F1092" i="29" s="1"/>
  <c r="E1092" i="29" s="1"/>
  <c r="BN499" i="29"/>
  <c r="AM501" i="29"/>
  <c r="Y501" i="29" s="1"/>
  <c r="BK501" i="29" s="1"/>
  <c r="AA501" i="29" s="1"/>
  <c r="AK501" i="29"/>
  <c r="S501" i="29" s="1"/>
  <c r="AB498" i="29"/>
  <c r="BP499" i="29"/>
  <c r="BR499" i="29"/>
  <c r="AF501" i="29"/>
  <c r="D501" i="29" s="1"/>
  <c r="BD501" i="29" s="1"/>
  <c r="F501" i="29" s="1"/>
  <c r="E501" i="29" s="1"/>
  <c r="BJ500" i="29"/>
  <c r="X500" i="29" s="1"/>
  <c r="W500" i="29" s="1"/>
  <c r="AJ501" i="29"/>
  <c r="P501" i="29" s="1"/>
  <c r="BE500" i="29"/>
  <c r="I500" i="29" s="1"/>
  <c r="H500" i="29" s="1"/>
  <c r="AI501" i="29"/>
  <c r="M501" i="29" s="1"/>
  <c r="BC502" i="29"/>
  <c r="AU502" i="29"/>
  <c r="BB502" i="29"/>
  <c r="AT502" i="29"/>
  <c r="C502" i="29"/>
  <c r="AE502" i="29" s="1"/>
  <c r="AX502" i="29"/>
  <c r="AN502" i="29"/>
  <c r="AW502" i="29"/>
  <c r="B502" i="29"/>
  <c r="AD502" i="29" s="1"/>
  <c r="AM502" i="29" s="1"/>
  <c r="AC503" i="29"/>
  <c r="AV502" i="29"/>
  <c r="AZ502" i="29"/>
  <c r="AP502" i="29"/>
  <c r="AO502" i="29"/>
  <c r="BA502" i="29"/>
  <c r="AY502" i="29"/>
  <c r="AR502" i="29"/>
  <c r="AS502" i="29"/>
  <c r="AQ502" i="29"/>
  <c r="BH500" i="29"/>
  <c r="R500" i="29" s="1"/>
  <c r="Q500" i="29" s="1"/>
  <c r="BT499" i="29"/>
  <c r="AB499" i="29" s="1"/>
  <c r="BU500" i="29"/>
  <c r="Z500" i="29"/>
  <c r="AH501" i="29"/>
  <c r="J501" i="29" s="1"/>
  <c r="BF500" i="29"/>
  <c r="L500" i="29" s="1"/>
  <c r="K500" i="29" s="1"/>
  <c r="V501" i="29"/>
  <c r="BG500" i="29"/>
  <c r="O500" i="29" s="1"/>
  <c r="N500" i="29" s="1"/>
  <c r="BS500" i="29"/>
  <c r="AG501" i="29"/>
  <c r="G501" i="29" s="1"/>
  <c r="BD500" i="29"/>
  <c r="F500" i="29" s="1"/>
  <c r="E500" i="29" s="1"/>
  <c r="BT1092" i="29" l="1"/>
  <c r="AK1094" i="29"/>
  <c r="S1094" i="29" s="1"/>
  <c r="BN500" i="29"/>
  <c r="BO1092" i="29"/>
  <c r="AJ1094" i="29"/>
  <c r="P1094" i="29" s="1"/>
  <c r="BF1094" i="29"/>
  <c r="L1094" i="29" s="1"/>
  <c r="K1094" i="29" s="1"/>
  <c r="BF1093" i="29"/>
  <c r="L1093" i="29" s="1"/>
  <c r="K1093" i="29" s="1"/>
  <c r="BP1093" i="29"/>
  <c r="AM1094" i="29"/>
  <c r="Y1094" i="29" s="1"/>
  <c r="BE1093" i="29"/>
  <c r="I1093" i="29" s="1"/>
  <c r="H1093" i="29" s="1"/>
  <c r="BN1092" i="29"/>
  <c r="BG1093" i="29"/>
  <c r="O1093" i="29" s="1"/>
  <c r="N1093" i="29" s="1"/>
  <c r="AI1094" i="29"/>
  <c r="M1094" i="29" s="1"/>
  <c r="AG1094" i="29"/>
  <c r="G1094" i="29" s="1"/>
  <c r="AL1094" i="29"/>
  <c r="V1094" i="29" s="1"/>
  <c r="BK1093" i="29"/>
  <c r="AA1093" i="29" s="1"/>
  <c r="BU1093" i="29" s="1"/>
  <c r="BL1092" i="29"/>
  <c r="Z1092" i="29"/>
  <c r="AU1095" i="29"/>
  <c r="BC1095" i="29"/>
  <c r="AN1095" i="29"/>
  <c r="AV1095" i="29"/>
  <c r="AO1095" i="29"/>
  <c r="AW1095" i="29"/>
  <c r="B1095" i="29"/>
  <c r="AD1095" i="29" s="1"/>
  <c r="AM1095" i="29" s="1"/>
  <c r="Y1095" i="29" s="1"/>
  <c r="AP1095" i="29"/>
  <c r="AX1095" i="29"/>
  <c r="C1095" i="29"/>
  <c r="AE1095" i="29" s="1"/>
  <c r="AQ1095" i="29"/>
  <c r="AY1095" i="29"/>
  <c r="AR1095" i="29"/>
  <c r="AZ1095" i="29"/>
  <c r="AC1096" i="29"/>
  <c r="AS1095" i="29"/>
  <c r="BA1095" i="29"/>
  <c r="BB1095" i="29"/>
  <c r="AT1095" i="29"/>
  <c r="BH1093" i="29"/>
  <c r="R1093" i="29" s="1"/>
  <c r="Q1093" i="29" s="1"/>
  <c r="BI1094" i="29"/>
  <c r="U1094" i="29" s="1"/>
  <c r="T1094" i="29" s="1"/>
  <c r="AF1094" i="29"/>
  <c r="D1094" i="29" s="1"/>
  <c r="BJ1093" i="29"/>
  <c r="X1093" i="29" s="1"/>
  <c r="W1093" i="29" s="1"/>
  <c r="BQ1092" i="29"/>
  <c r="BP1092" i="29"/>
  <c r="BI1093" i="29"/>
  <c r="U1093" i="29" s="1"/>
  <c r="T1093" i="29" s="1"/>
  <c r="BH1094" i="29"/>
  <c r="R1094" i="29" s="1"/>
  <c r="Q1094" i="29" s="1"/>
  <c r="BP500" i="29"/>
  <c r="BI501" i="29"/>
  <c r="U501" i="29" s="1"/>
  <c r="T501" i="29" s="1"/>
  <c r="AG502" i="29"/>
  <c r="G502" i="29" s="1"/>
  <c r="BE502" i="29" s="1"/>
  <c r="I502" i="29" s="1"/>
  <c r="H502" i="29" s="1"/>
  <c r="BN501" i="29"/>
  <c r="Y502" i="29"/>
  <c r="BK502" i="29" s="1"/>
  <c r="AA502" i="29" s="1"/>
  <c r="Z502" i="29" s="1"/>
  <c r="BR500" i="29"/>
  <c r="AL502" i="29"/>
  <c r="V502" i="29" s="1"/>
  <c r="BJ502" i="29" s="1"/>
  <c r="X502" i="29" s="1"/>
  <c r="W502" i="29" s="1"/>
  <c r="AH502" i="29"/>
  <c r="J502" i="29" s="1"/>
  <c r="AK502" i="29"/>
  <c r="S502" i="29" s="1"/>
  <c r="AF502" i="29"/>
  <c r="D502" i="29" s="1"/>
  <c r="AI502" i="29"/>
  <c r="M502" i="29" s="1"/>
  <c r="BJ501" i="29"/>
  <c r="X501" i="29" s="1"/>
  <c r="W501" i="29" s="1"/>
  <c r="BE501" i="29"/>
  <c r="I501" i="29" s="1"/>
  <c r="H501" i="29" s="1"/>
  <c r="BH501" i="29"/>
  <c r="R501" i="29" s="1"/>
  <c r="Q501" i="29" s="1"/>
  <c r="AZ503" i="29"/>
  <c r="AR503" i="29"/>
  <c r="AY503" i="29"/>
  <c r="AQ503" i="29"/>
  <c r="BA503" i="29"/>
  <c r="AO503" i="29"/>
  <c r="AX503" i="29"/>
  <c r="AN503" i="29"/>
  <c r="AW503" i="29"/>
  <c r="BC503" i="29"/>
  <c r="AS503" i="29"/>
  <c r="AP503" i="29"/>
  <c r="AC504" i="29"/>
  <c r="C503" i="29"/>
  <c r="AE503" i="29" s="1"/>
  <c r="B503" i="29"/>
  <c r="AD503" i="29" s="1"/>
  <c r="AI503" i="29" s="1"/>
  <c r="BB503" i="29"/>
  <c r="AU503" i="29"/>
  <c r="AT503" i="29"/>
  <c r="AV503" i="29"/>
  <c r="BU501" i="29"/>
  <c r="Z501" i="29"/>
  <c r="BL501" i="29"/>
  <c r="BF501" i="29"/>
  <c r="L501" i="29" s="1"/>
  <c r="K501" i="29" s="1"/>
  <c r="BT500" i="29"/>
  <c r="BL500" i="29"/>
  <c r="BG501" i="29"/>
  <c r="O501" i="29" s="1"/>
  <c r="N501" i="29" s="1"/>
  <c r="AJ502" i="29"/>
  <c r="P502" i="29" s="1"/>
  <c r="BQ500" i="29"/>
  <c r="BO500" i="29"/>
  <c r="M503" i="29" l="1"/>
  <c r="BR1093" i="29"/>
  <c r="BT1093" i="29"/>
  <c r="BQ1093" i="29"/>
  <c r="BP1094" i="29"/>
  <c r="BS1093" i="29"/>
  <c r="BO1093" i="29"/>
  <c r="AB1093" i="29" s="1"/>
  <c r="BK1095" i="29"/>
  <c r="AA1095" i="29" s="1"/>
  <c r="BU1095" i="29" s="1"/>
  <c r="AI1095" i="29"/>
  <c r="M1095" i="29" s="1"/>
  <c r="AG1095" i="29"/>
  <c r="G1095" i="29" s="1"/>
  <c r="AB1092" i="29"/>
  <c r="BS1094" i="29"/>
  <c r="AK1095" i="29"/>
  <c r="S1095" i="29" s="1"/>
  <c r="AN1096" i="29"/>
  <c r="AV1096" i="29"/>
  <c r="AO1096" i="29"/>
  <c r="AW1096" i="29"/>
  <c r="B1096" i="29"/>
  <c r="AD1096" i="29" s="1"/>
  <c r="AM1096" i="29" s="1"/>
  <c r="Y1096" i="29" s="1"/>
  <c r="AP1096" i="29"/>
  <c r="AX1096" i="29"/>
  <c r="C1096" i="29"/>
  <c r="AE1096" i="29" s="1"/>
  <c r="AQ1096" i="29"/>
  <c r="AY1096" i="29"/>
  <c r="AR1096" i="29"/>
  <c r="AZ1096" i="29"/>
  <c r="AC1097" i="29"/>
  <c r="AS1096" i="29"/>
  <c r="BA1096" i="29"/>
  <c r="AT1096" i="29"/>
  <c r="BB1096" i="29"/>
  <c r="AU1096" i="29"/>
  <c r="BC1096" i="29"/>
  <c r="BL1093" i="29"/>
  <c r="Z1093" i="29"/>
  <c r="AF1095" i="29"/>
  <c r="D1095" i="29" s="1"/>
  <c r="BJ1094" i="29"/>
  <c r="X1094" i="29" s="1"/>
  <c r="W1094" i="29" s="1"/>
  <c r="BT1094" i="29"/>
  <c r="BK1094" i="29"/>
  <c r="AA1094" i="29" s="1"/>
  <c r="AH1095" i="29"/>
  <c r="J1095" i="29" s="1"/>
  <c r="BE1094" i="29"/>
  <c r="I1094" i="29" s="1"/>
  <c r="H1094" i="29" s="1"/>
  <c r="AL1095" i="29"/>
  <c r="V1095" i="29" s="1"/>
  <c r="AJ1095" i="29"/>
  <c r="P1095" i="29" s="1"/>
  <c r="BG1094" i="29"/>
  <c r="O1094" i="29" s="1"/>
  <c r="N1094" i="29" s="1"/>
  <c r="BR1094" i="29"/>
  <c r="BD1094" i="29"/>
  <c r="F1094" i="29" s="1"/>
  <c r="E1094" i="29" s="1"/>
  <c r="BN1094" i="29"/>
  <c r="AB500" i="29"/>
  <c r="BF502" i="29"/>
  <c r="L502" i="29" s="1"/>
  <c r="K502" i="29" s="1"/>
  <c r="BU502" i="29"/>
  <c r="BO501" i="29"/>
  <c r="BS501" i="29"/>
  <c r="BP501" i="29"/>
  <c r="BR501" i="29"/>
  <c r="BT501" i="29"/>
  <c r="BQ501" i="29"/>
  <c r="BG503" i="29"/>
  <c r="O503" i="29" s="1"/>
  <c r="N503" i="29" s="1"/>
  <c r="BG502" i="29"/>
  <c r="O502" i="29" s="1"/>
  <c r="N502" i="29" s="1"/>
  <c r="AW504" i="29"/>
  <c r="AO504" i="29"/>
  <c r="AV504" i="29"/>
  <c r="AN504" i="29"/>
  <c r="BB504" i="29"/>
  <c r="AR504" i="29"/>
  <c r="BA504" i="29"/>
  <c r="AQ504" i="29"/>
  <c r="AZ504" i="29"/>
  <c r="AP504" i="29"/>
  <c r="AC505" i="29"/>
  <c r="AT504" i="29"/>
  <c r="AS504" i="29"/>
  <c r="C504" i="29"/>
  <c r="AE504" i="29" s="1"/>
  <c r="B504" i="29"/>
  <c r="AD504" i="29" s="1"/>
  <c r="AK504" i="29" s="1"/>
  <c r="BC504" i="29"/>
  <c r="AX504" i="29"/>
  <c r="AU504" i="29"/>
  <c r="AY504" i="29"/>
  <c r="AJ503" i="29"/>
  <c r="P503" i="29" s="1"/>
  <c r="BI502" i="29"/>
  <c r="U502" i="29" s="1"/>
  <c r="T502" i="29" s="1"/>
  <c r="BO502" i="29"/>
  <c r="BH502" i="29"/>
  <c r="R502" i="29" s="1"/>
  <c r="Q502" i="29" s="1"/>
  <c r="AL503" i="29"/>
  <c r="V503" i="29" s="1"/>
  <c r="BT502" i="29"/>
  <c r="AK503" i="29"/>
  <c r="S503" i="29" s="1"/>
  <c r="AF503" i="29"/>
  <c r="D503" i="29" s="1"/>
  <c r="AM503" i="29"/>
  <c r="Y503" i="29" s="1"/>
  <c r="AG503" i="29"/>
  <c r="G503" i="29" s="1"/>
  <c r="AH503" i="29"/>
  <c r="J503" i="29" s="1"/>
  <c r="BD502" i="29"/>
  <c r="S504" i="29" l="1"/>
  <c r="BI504" i="29" s="1"/>
  <c r="U504" i="29" s="1"/>
  <c r="T504" i="29" s="1"/>
  <c r="BQ503" i="29"/>
  <c r="AL1096" i="29"/>
  <c r="V1096" i="29" s="1"/>
  <c r="BO1094" i="29"/>
  <c r="AH1096" i="29"/>
  <c r="J1096" i="29" s="1"/>
  <c r="BF1096" i="29" s="1"/>
  <c r="L1096" i="29" s="1"/>
  <c r="K1096" i="29" s="1"/>
  <c r="AJ1096" i="29"/>
  <c r="P1096" i="29" s="1"/>
  <c r="BH1096" i="29" s="1"/>
  <c r="R1096" i="29" s="1"/>
  <c r="Q1096" i="29" s="1"/>
  <c r="BK1096" i="29"/>
  <c r="AA1096" i="29" s="1"/>
  <c r="BQ1094" i="29"/>
  <c r="AB1094" i="29" s="1"/>
  <c r="BL1094" i="29"/>
  <c r="Z1094" i="29"/>
  <c r="AF1096" i="29"/>
  <c r="D1096" i="29" s="1"/>
  <c r="BI1095" i="29"/>
  <c r="U1095" i="29" s="1"/>
  <c r="T1095" i="29" s="1"/>
  <c r="BS1095" i="29"/>
  <c r="BJ1096" i="29"/>
  <c r="X1096" i="29" s="1"/>
  <c r="W1096" i="29" s="1"/>
  <c r="BJ1095" i="29"/>
  <c r="X1095" i="29" s="1"/>
  <c r="W1095" i="29" s="1"/>
  <c r="BE1095" i="29"/>
  <c r="I1095" i="29" s="1"/>
  <c r="H1095" i="29" s="1"/>
  <c r="BD1095" i="29"/>
  <c r="F1095" i="29" s="1"/>
  <c r="E1095" i="29" s="1"/>
  <c r="AI1096" i="29"/>
  <c r="M1096" i="29" s="1"/>
  <c r="AG1096" i="29"/>
  <c r="G1096" i="29" s="1"/>
  <c r="BG1095" i="29"/>
  <c r="O1095" i="29" s="1"/>
  <c r="N1095" i="29" s="1"/>
  <c r="BH1095" i="29"/>
  <c r="R1095" i="29" s="1"/>
  <c r="Q1095" i="29" s="1"/>
  <c r="BF1095" i="29"/>
  <c r="L1095" i="29" s="1"/>
  <c r="K1095" i="29" s="1"/>
  <c r="AK1096" i="29"/>
  <c r="S1096" i="29" s="1"/>
  <c r="BU1094" i="29"/>
  <c r="AO1097" i="29"/>
  <c r="AW1097" i="29"/>
  <c r="B1097" i="29"/>
  <c r="AD1097" i="29" s="1"/>
  <c r="AM1097" i="29" s="1"/>
  <c r="Y1097" i="29" s="1"/>
  <c r="AP1097" i="29"/>
  <c r="AX1097" i="29"/>
  <c r="C1097" i="29"/>
  <c r="AE1097" i="29" s="1"/>
  <c r="AQ1097" i="29"/>
  <c r="AY1097" i="29"/>
  <c r="AR1097" i="29"/>
  <c r="AZ1097" i="29"/>
  <c r="AC1098" i="29"/>
  <c r="AS1097" i="29"/>
  <c r="BA1097" i="29"/>
  <c r="AT1097" i="29"/>
  <c r="BB1097" i="29"/>
  <c r="AU1097" i="29"/>
  <c r="BC1097" i="29"/>
  <c r="AN1097" i="29"/>
  <c r="AV1097" i="29"/>
  <c r="Z1095" i="29"/>
  <c r="AB501" i="29"/>
  <c r="BP502" i="29"/>
  <c r="AH504" i="29"/>
  <c r="J504" i="29" s="1"/>
  <c r="BF504" i="29" s="1"/>
  <c r="L504" i="29" s="1"/>
  <c r="K504" i="29" s="1"/>
  <c r="AM504" i="29"/>
  <c r="Y504" i="29" s="1"/>
  <c r="BK504" i="29" s="1"/>
  <c r="AA504" i="29" s="1"/>
  <c r="Z504" i="29" s="1"/>
  <c r="AF504" i="29"/>
  <c r="D504" i="29" s="1"/>
  <c r="BD504" i="29" s="1"/>
  <c r="F504" i="29" s="1"/>
  <c r="E504" i="29" s="1"/>
  <c r="AG504" i="29"/>
  <c r="G504" i="29" s="1"/>
  <c r="AL504" i="29"/>
  <c r="V504" i="29" s="1"/>
  <c r="BJ504" i="29" s="1"/>
  <c r="X504" i="29" s="1"/>
  <c r="W504" i="29" s="1"/>
  <c r="BQ502" i="29"/>
  <c r="BI503" i="29"/>
  <c r="U503" i="29" s="1"/>
  <c r="T503" i="29" s="1"/>
  <c r="BH503" i="29"/>
  <c r="R503" i="29" s="1"/>
  <c r="Q503" i="29" s="1"/>
  <c r="BB505" i="29"/>
  <c r="AT505" i="29"/>
  <c r="C505" i="29"/>
  <c r="AE505" i="29" s="1"/>
  <c r="BA505" i="29"/>
  <c r="AS505" i="29"/>
  <c r="B505" i="29"/>
  <c r="AD505" i="29" s="1"/>
  <c r="AF505" i="29" s="1"/>
  <c r="AU505" i="29"/>
  <c r="AR505" i="29"/>
  <c r="BC505" i="29"/>
  <c r="AQ505" i="29"/>
  <c r="AW505" i="29"/>
  <c r="AV505" i="29"/>
  <c r="AP505" i="29"/>
  <c r="AO505" i="29"/>
  <c r="AN505" i="29"/>
  <c r="AC506" i="29"/>
  <c r="AY505" i="29"/>
  <c r="AZ505" i="29"/>
  <c r="AX505" i="29"/>
  <c r="BE504" i="29"/>
  <c r="I504" i="29" s="1"/>
  <c r="H504" i="29" s="1"/>
  <c r="BD503" i="29"/>
  <c r="F503" i="29" s="1"/>
  <c r="E503" i="29" s="1"/>
  <c r="BJ503" i="29"/>
  <c r="X503" i="29" s="1"/>
  <c r="W503" i="29" s="1"/>
  <c r="F502" i="29"/>
  <c r="BL502" i="29"/>
  <c r="BR502" i="29"/>
  <c r="AJ504" i="29"/>
  <c r="P504" i="29" s="1"/>
  <c r="BU504" i="29"/>
  <c r="BE503" i="29"/>
  <c r="I503" i="29" s="1"/>
  <c r="H503" i="29" s="1"/>
  <c r="BF503" i="29"/>
  <c r="L503" i="29" s="1"/>
  <c r="K503" i="29" s="1"/>
  <c r="BK503" i="29"/>
  <c r="AA503" i="29" s="1"/>
  <c r="BU503" i="29" s="1"/>
  <c r="BS502" i="29"/>
  <c r="AI504" i="29"/>
  <c r="M504" i="29" s="1"/>
  <c r="BT1095" i="29" l="1"/>
  <c r="BO1095" i="29"/>
  <c r="BT1096" i="29"/>
  <c r="BP503" i="29"/>
  <c r="BL1095" i="29"/>
  <c r="AK1097" i="29"/>
  <c r="S1097" i="29" s="1"/>
  <c r="BI1097" i="29" s="1"/>
  <c r="U1097" i="29" s="1"/>
  <c r="T1097" i="29" s="1"/>
  <c r="BR1095" i="29"/>
  <c r="BK1097" i="29"/>
  <c r="AA1097" i="29" s="1"/>
  <c r="BU1097" i="29" s="1"/>
  <c r="AI1097" i="29"/>
  <c r="M1097" i="29" s="1"/>
  <c r="AG1097" i="29"/>
  <c r="G1097" i="29" s="1"/>
  <c r="BQ1095" i="29"/>
  <c r="BP1096" i="29"/>
  <c r="BE1096" i="29"/>
  <c r="I1096" i="29" s="1"/>
  <c r="H1096" i="29" s="1"/>
  <c r="BD1096" i="29"/>
  <c r="F1096" i="29" s="1"/>
  <c r="E1096" i="29" s="1"/>
  <c r="BI1096" i="29"/>
  <c r="U1096" i="29" s="1"/>
  <c r="T1096" i="29" s="1"/>
  <c r="BS1096" i="29"/>
  <c r="BG1096" i="29"/>
  <c r="O1096" i="29" s="1"/>
  <c r="N1096" i="29" s="1"/>
  <c r="AH1097" i="29"/>
  <c r="J1097" i="29" s="1"/>
  <c r="BP1095" i="29"/>
  <c r="BN1095" i="29"/>
  <c r="AB1095" i="29" s="1"/>
  <c r="BR1096" i="29"/>
  <c r="B1098" i="29"/>
  <c r="AD1098" i="29" s="1"/>
  <c r="AI1098" i="29" s="1"/>
  <c r="M1098" i="29" s="1"/>
  <c r="AP1098" i="29"/>
  <c r="AX1098" i="29"/>
  <c r="C1098" i="29"/>
  <c r="AE1098" i="29" s="1"/>
  <c r="AQ1098" i="29"/>
  <c r="AY1098" i="29"/>
  <c r="AR1098" i="29"/>
  <c r="AZ1098" i="29"/>
  <c r="AC1099" i="29"/>
  <c r="AS1098" i="29"/>
  <c r="BA1098" i="29"/>
  <c r="AT1098" i="29"/>
  <c r="BB1098" i="29"/>
  <c r="AU1098" i="29"/>
  <c r="BC1098" i="29"/>
  <c r="AN1098" i="29"/>
  <c r="AV1098" i="29"/>
  <c r="AO1098" i="29"/>
  <c r="AW1098" i="29"/>
  <c r="AJ1097" i="29"/>
  <c r="P1097" i="29" s="1"/>
  <c r="AF1097" i="29"/>
  <c r="D1097" i="29" s="1"/>
  <c r="AL1097" i="29"/>
  <c r="V1097" i="29" s="1"/>
  <c r="BL1096" i="29"/>
  <c r="Z1096" i="29"/>
  <c r="BU1096" i="29"/>
  <c r="BN503" i="29"/>
  <c r="AH505" i="29"/>
  <c r="J505" i="29" s="1"/>
  <c r="AL505" i="29"/>
  <c r="V505" i="29" s="1"/>
  <c r="BJ505" i="29" s="1"/>
  <c r="X505" i="29" s="1"/>
  <c r="W505" i="29" s="1"/>
  <c r="AI505" i="29"/>
  <c r="M505" i="29" s="1"/>
  <c r="BP504" i="29"/>
  <c r="AJ505" i="29"/>
  <c r="P505" i="29" s="1"/>
  <c r="BS504" i="29"/>
  <c r="AK505" i="29"/>
  <c r="S505" i="29" s="1"/>
  <c r="AM505" i="29"/>
  <c r="Y505" i="29" s="1"/>
  <c r="BK505" i="29" s="1"/>
  <c r="AA505" i="29" s="1"/>
  <c r="Z505" i="29" s="1"/>
  <c r="AG505" i="29"/>
  <c r="G505" i="29" s="1"/>
  <c r="BE505" i="29" s="1"/>
  <c r="I505" i="29" s="1"/>
  <c r="H505" i="29" s="1"/>
  <c r="BN504" i="29"/>
  <c r="BR503" i="29"/>
  <c r="BT503" i="29"/>
  <c r="BL504" i="29"/>
  <c r="BG504" i="29"/>
  <c r="O504" i="29" s="1"/>
  <c r="N504" i="29" s="1"/>
  <c r="BO503" i="29"/>
  <c r="D505" i="29"/>
  <c r="AY506" i="29"/>
  <c r="AQ506" i="29"/>
  <c r="AC507" i="29"/>
  <c r="AX506" i="29"/>
  <c r="AP506" i="29"/>
  <c r="AV506" i="29"/>
  <c r="C506" i="29"/>
  <c r="AE506" i="29" s="1"/>
  <c r="AU506" i="29"/>
  <c r="B506" i="29"/>
  <c r="AD506" i="29" s="1"/>
  <c r="AM506" i="29" s="1"/>
  <c r="Y506" i="29" s="1"/>
  <c r="BK506" i="29" s="1"/>
  <c r="AA506" i="29" s="1"/>
  <c r="AT506" i="29"/>
  <c r="AZ506" i="29"/>
  <c r="AN506" i="29"/>
  <c r="AW506" i="29"/>
  <c r="AS506" i="29"/>
  <c r="AR506" i="29"/>
  <c r="AO506" i="29"/>
  <c r="BB506" i="29"/>
  <c r="BC506" i="29"/>
  <c r="BA506" i="29"/>
  <c r="BH504" i="29"/>
  <c r="R504" i="29" s="1"/>
  <c r="Q504" i="29" s="1"/>
  <c r="BO504" i="29"/>
  <c r="E502" i="29"/>
  <c r="BN502" i="29"/>
  <c r="AB502" i="29" s="1"/>
  <c r="BS503" i="29"/>
  <c r="Z503" i="29"/>
  <c r="BL503" i="29"/>
  <c r="BT504" i="29"/>
  <c r="BN1096" i="29" l="1"/>
  <c r="AM1098" i="29"/>
  <c r="Y1098" i="29" s="1"/>
  <c r="BK1098" i="29" s="1"/>
  <c r="AA1098" i="29" s="1"/>
  <c r="BU1098" i="29" s="1"/>
  <c r="AB503" i="29"/>
  <c r="AJ1098" i="29"/>
  <c r="P1098" i="29" s="1"/>
  <c r="AG1098" i="29"/>
  <c r="G1098" i="29" s="1"/>
  <c r="BO1098" i="29" s="1"/>
  <c r="AK1098" i="29"/>
  <c r="S1098" i="29" s="1"/>
  <c r="BQ1096" i="29"/>
  <c r="BG1098" i="29"/>
  <c r="O1098" i="29" s="1"/>
  <c r="N1098" i="29" s="1"/>
  <c r="BH1097" i="29"/>
  <c r="R1097" i="29" s="1"/>
  <c r="Q1097" i="29" s="1"/>
  <c r="C1099" i="29"/>
  <c r="AE1099" i="29" s="1"/>
  <c r="AQ1099" i="29"/>
  <c r="AY1099" i="29"/>
  <c r="AR1099" i="29"/>
  <c r="AZ1099" i="29"/>
  <c r="AC1100" i="29"/>
  <c r="AS1099" i="29"/>
  <c r="BA1099" i="29"/>
  <c r="AT1099" i="29"/>
  <c r="BB1099" i="29"/>
  <c r="AU1099" i="29"/>
  <c r="BC1099" i="29"/>
  <c r="AN1099" i="29"/>
  <c r="AV1099" i="29"/>
  <c r="AO1099" i="29"/>
  <c r="AW1099" i="29"/>
  <c r="AP1099" i="29"/>
  <c r="AX1099" i="29"/>
  <c r="B1099" i="29"/>
  <c r="AD1099" i="29" s="1"/>
  <c r="AJ1099" i="29" s="1"/>
  <c r="P1099" i="29" s="1"/>
  <c r="BS1097" i="29"/>
  <c r="BO1096" i="29"/>
  <c r="AH1098" i="29"/>
  <c r="J1098" i="29" s="1"/>
  <c r="BE1098" i="29"/>
  <c r="I1098" i="29" s="1"/>
  <c r="H1098" i="29" s="1"/>
  <c r="BH1098" i="29"/>
  <c r="R1098" i="29" s="1"/>
  <c r="Q1098" i="29" s="1"/>
  <c r="AL1098" i="29"/>
  <c r="V1098" i="29" s="1"/>
  <c r="BE1097" i="29"/>
  <c r="I1097" i="29" s="1"/>
  <c r="H1097" i="29" s="1"/>
  <c r="BG1097" i="29"/>
  <c r="O1097" i="29" s="1"/>
  <c r="N1097" i="29" s="1"/>
  <c r="BQ1097" i="29"/>
  <c r="BJ1097" i="29"/>
  <c r="X1097" i="29" s="1"/>
  <c r="W1097" i="29" s="1"/>
  <c r="AF1098" i="29"/>
  <c r="D1098" i="29" s="1"/>
  <c r="AB1096" i="29"/>
  <c r="BD1097" i="29"/>
  <c r="F1097" i="29" s="1"/>
  <c r="E1097" i="29" s="1"/>
  <c r="BI1098" i="29"/>
  <c r="U1098" i="29" s="1"/>
  <c r="T1098" i="29" s="1"/>
  <c r="BF1097" i="29"/>
  <c r="L1097" i="29" s="1"/>
  <c r="K1097" i="29" s="1"/>
  <c r="Z1097" i="29"/>
  <c r="BI505" i="29"/>
  <c r="U505" i="29" s="1"/>
  <c r="T505" i="29" s="1"/>
  <c r="BU505" i="29"/>
  <c r="BT505" i="29"/>
  <c r="BR504" i="29"/>
  <c r="BU506" i="29"/>
  <c r="Z506" i="29"/>
  <c r="BH505" i="29"/>
  <c r="R505" i="29" s="1"/>
  <c r="Q505" i="29" s="1"/>
  <c r="AL506" i="29"/>
  <c r="V506" i="29" s="1"/>
  <c r="BG505" i="29"/>
  <c r="O505" i="29" s="1"/>
  <c r="N505" i="29" s="1"/>
  <c r="AV507" i="29"/>
  <c r="AN507" i="29"/>
  <c r="BC507" i="29"/>
  <c r="AU507" i="29"/>
  <c r="AY507" i="29"/>
  <c r="AO507" i="29"/>
  <c r="AX507" i="29"/>
  <c r="C507" i="29"/>
  <c r="AE507" i="29" s="1"/>
  <c r="AW507" i="29"/>
  <c r="B507" i="29"/>
  <c r="AD507" i="29" s="1"/>
  <c r="AM507" i="29" s="1"/>
  <c r="Y507" i="29" s="1"/>
  <c r="BK507" i="29" s="1"/>
  <c r="AA507" i="29" s="1"/>
  <c r="BA507" i="29"/>
  <c r="AQ507" i="29"/>
  <c r="AZ507" i="29"/>
  <c r="AT507" i="29"/>
  <c r="AS507" i="29"/>
  <c r="AR507" i="29"/>
  <c r="AP507" i="29"/>
  <c r="BB507" i="29"/>
  <c r="AC508" i="29"/>
  <c r="AJ506" i="29"/>
  <c r="P506" i="29" s="1"/>
  <c r="AF506" i="29"/>
  <c r="D506" i="29" s="1"/>
  <c r="BD505" i="29"/>
  <c r="BO505" i="29"/>
  <c r="AG506" i="29"/>
  <c r="G506" i="29" s="1"/>
  <c r="AK506" i="29"/>
  <c r="S506" i="29" s="1"/>
  <c r="BQ504" i="29"/>
  <c r="AB504" i="29" s="1"/>
  <c r="BF505" i="29"/>
  <c r="L505" i="29" s="1"/>
  <c r="K505" i="29" s="1"/>
  <c r="BP505" i="29"/>
  <c r="AH506" i="29"/>
  <c r="J506" i="29" s="1"/>
  <c r="AI506" i="29"/>
  <c r="M506" i="29" s="1"/>
  <c r="BO1097" i="29" l="1"/>
  <c r="BS1098" i="29"/>
  <c r="BL1097" i="29"/>
  <c r="BR1097" i="29"/>
  <c r="BP1097" i="29"/>
  <c r="BQ1098" i="29"/>
  <c r="BT1097" i="29"/>
  <c r="BH1099" i="29"/>
  <c r="R1099" i="29" s="1"/>
  <c r="Q1099" i="29" s="1"/>
  <c r="BD1098" i="29"/>
  <c r="F1098" i="29" s="1"/>
  <c r="E1098" i="29" s="1"/>
  <c r="BR1098" i="29"/>
  <c r="AL1099" i="29"/>
  <c r="V1099" i="29" s="1"/>
  <c r="AF1099" i="29"/>
  <c r="D1099" i="29" s="1"/>
  <c r="AI1099" i="29"/>
  <c r="M1099" i="29" s="1"/>
  <c r="AK1099" i="29"/>
  <c r="S1099" i="29" s="1"/>
  <c r="BF1098" i="29"/>
  <c r="L1098" i="29" s="1"/>
  <c r="K1098" i="29" s="1"/>
  <c r="AH1099" i="29"/>
  <c r="J1099" i="29" s="1"/>
  <c r="AR1100" i="29"/>
  <c r="AZ1100" i="29"/>
  <c r="AC1101" i="29"/>
  <c r="AS1100" i="29"/>
  <c r="BA1100" i="29"/>
  <c r="AT1100" i="29"/>
  <c r="BB1100" i="29"/>
  <c r="AU1100" i="29"/>
  <c r="BC1100" i="29"/>
  <c r="AN1100" i="29"/>
  <c r="AV1100" i="29"/>
  <c r="AO1100" i="29"/>
  <c r="AW1100" i="29"/>
  <c r="B1100" i="29"/>
  <c r="AD1100" i="29" s="1"/>
  <c r="AK1100" i="29" s="1"/>
  <c r="S1100" i="29" s="1"/>
  <c r="AP1100" i="29"/>
  <c r="AX1100" i="29"/>
  <c r="AQ1100" i="29"/>
  <c r="AY1100" i="29"/>
  <c r="C1100" i="29"/>
  <c r="AE1100" i="29" s="1"/>
  <c r="AM1099" i="29"/>
  <c r="Y1099" i="29" s="1"/>
  <c r="BN1097" i="29"/>
  <c r="AB1097" i="29" s="1"/>
  <c r="Z1098" i="29"/>
  <c r="BL1098" i="29"/>
  <c r="BJ1098" i="29"/>
  <c r="X1098" i="29" s="1"/>
  <c r="W1098" i="29" s="1"/>
  <c r="AG1099" i="29"/>
  <c r="G1099" i="29" s="1"/>
  <c r="BR505" i="29"/>
  <c r="BS505" i="29"/>
  <c r="AH507" i="29"/>
  <c r="J507" i="29" s="1"/>
  <c r="BF507" i="29" s="1"/>
  <c r="L507" i="29" s="1"/>
  <c r="K507" i="29" s="1"/>
  <c r="AK507" i="29"/>
  <c r="S507" i="29" s="1"/>
  <c r="BI507" i="29" s="1"/>
  <c r="U507" i="29" s="1"/>
  <c r="T507" i="29" s="1"/>
  <c r="AL507" i="29"/>
  <c r="V507" i="29" s="1"/>
  <c r="BJ507" i="29" s="1"/>
  <c r="X507" i="29" s="1"/>
  <c r="W507" i="29" s="1"/>
  <c r="BG506" i="29"/>
  <c r="O506" i="29" s="1"/>
  <c r="N506" i="29" s="1"/>
  <c r="BF506" i="29"/>
  <c r="L506" i="29" s="1"/>
  <c r="K506" i="29" s="1"/>
  <c r="F505" i="29"/>
  <c r="BL505" i="29"/>
  <c r="AG507" i="29"/>
  <c r="G507" i="29" s="1"/>
  <c r="BD506" i="29"/>
  <c r="BJ506" i="29"/>
  <c r="X506" i="29" s="1"/>
  <c r="W506" i="29" s="1"/>
  <c r="AF507" i="29"/>
  <c r="D507" i="29" s="1"/>
  <c r="BH506" i="29"/>
  <c r="R506" i="29" s="1"/>
  <c r="Q506" i="29" s="1"/>
  <c r="BA508" i="29"/>
  <c r="AS508" i="29"/>
  <c r="B508" i="29"/>
  <c r="AD508" i="29" s="1"/>
  <c r="AG508" i="29" s="1"/>
  <c r="AZ508" i="29"/>
  <c r="AR508" i="29"/>
  <c r="BB508" i="29"/>
  <c r="AP508" i="29"/>
  <c r="AY508" i="29"/>
  <c r="AO508" i="29"/>
  <c r="AX508" i="29"/>
  <c r="AN508" i="29"/>
  <c r="AT508" i="29"/>
  <c r="BC508" i="29"/>
  <c r="AW508" i="29"/>
  <c r="AV508" i="29"/>
  <c r="AU508" i="29"/>
  <c r="AQ508" i="29"/>
  <c r="AC509" i="29"/>
  <c r="C508" i="29"/>
  <c r="AE508" i="29" s="1"/>
  <c r="BU507" i="29"/>
  <c r="Z507" i="29"/>
  <c r="BI506" i="29"/>
  <c r="U506" i="29" s="1"/>
  <c r="T506" i="29" s="1"/>
  <c r="AI507" i="29"/>
  <c r="M507" i="29" s="1"/>
  <c r="BE506" i="29"/>
  <c r="I506" i="29" s="1"/>
  <c r="H506" i="29" s="1"/>
  <c r="AJ507" i="29"/>
  <c r="P507" i="29" s="1"/>
  <c r="BQ505" i="29"/>
  <c r="BP1098" i="29" l="1"/>
  <c r="BR1099" i="29"/>
  <c r="BN1098" i="29"/>
  <c r="BI1100" i="29"/>
  <c r="U1100" i="29" s="1"/>
  <c r="T1100" i="29" s="1"/>
  <c r="AS1101" i="29"/>
  <c r="BA1101" i="29"/>
  <c r="AT1101" i="29"/>
  <c r="BB1101" i="29"/>
  <c r="AU1101" i="29"/>
  <c r="BC1101" i="29"/>
  <c r="AN1101" i="29"/>
  <c r="AV1101" i="29"/>
  <c r="AG1101" i="29"/>
  <c r="G1101" i="29" s="1"/>
  <c r="AO1101" i="29"/>
  <c r="AW1101" i="29"/>
  <c r="B1101" i="29"/>
  <c r="AD1101" i="29" s="1"/>
  <c r="AM1101" i="29" s="1"/>
  <c r="Y1101" i="29" s="1"/>
  <c r="AP1101" i="29"/>
  <c r="AX1101" i="29"/>
  <c r="C1101" i="29"/>
  <c r="AE1101" i="29" s="1"/>
  <c r="AQ1101" i="29"/>
  <c r="AY1101" i="29"/>
  <c r="AJ1101" i="29"/>
  <c r="P1101" i="29" s="1"/>
  <c r="AC1102" i="29"/>
  <c r="AR1101" i="29"/>
  <c r="AZ1101" i="29"/>
  <c r="BG1099" i="29"/>
  <c r="O1099" i="29" s="1"/>
  <c r="N1099" i="29" s="1"/>
  <c r="BD1099" i="29"/>
  <c r="F1099" i="29" s="1"/>
  <c r="E1099" i="29" s="1"/>
  <c r="BJ1099" i="29"/>
  <c r="X1099" i="29" s="1"/>
  <c r="W1099" i="29" s="1"/>
  <c r="BT1098" i="29"/>
  <c r="AG1100" i="29"/>
  <c r="G1100" i="29" s="1"/>
  <c r="AJ1100" i="29"/>
  <c r="P1100" i="29" s="1"/>
  <c r="BP1099" i="29"/>
  <c r="BF1099" i="29"/>
  <c r="L1099" i="29" s="1"/>
  <c r="K1099" i="29" s="1"/>
  <c r="AM1100" i="29"/>
  <c r="Y1100" i="29" s="1"/>
  <c r="BE1099" i="29"/>
  <c r="I1099" i="29" s="1"/>
  <c r="H1099" i="29" s="1"/>
  <c r="AI1100" i="29"/>
  <c r="M1100" i="29" s="1"/>
  <c r="AL1100" i="29"/>
  <c r="V1100" i="29" s="1"/>
  <c r="AF1100" i="29"/>
  <c r="D1100" i="29" s="1"/>
  <c r="BK1099" i="29"/>
  <c r="AA1099" i="29" s="1"/>
  <c r="AH1100" i="29"/>
  <c r="J1100" i="29" s="1"/>
  <c r="BI1099" i="29"/>
  <c r="U1099" i="29" s="1"/>
  <c r="T1099" i="29" s="1"/>
  <c r="BS1099" i="29"/>
  <c r="BQ506" i="29"/>
  <c r="BT506" i="29"/>
  <c r="AH508" i="29"/>
  <c r="J508" i="29" s="1"/>
  <c r="BR506" i="29"/>
  <c r="AI508" i="29"/>
  <c r="M508" i="29" s="1"/>
  <c r="BS506" i="29"/>
  <c r="AF508" i="29"/>
  <c r="D508" i="29" s="1"/>
  <c r="BD508" i="29" s="1"/>
  <c r="F508" i="29" s="1"/>
  <c r="E508" i="29" s="1"/>
  <c r="G508" i="29"/>
  <c r="BO506" i="29"/>
  <c r="BD507" i="29"/>
  <c r="AM508" i="29"/>
  <c r="Y508" i="29" s="1"/>
  <c r="E505" i="29"/>
  <c r="BN505" i="29"/>
  <c r="AB505" i="29" s="1"/>
  <c r="BH507" i="29"/>
  <c r="R507" i="29" s="1"/>
  <c r="Q507" i="29" s="1"/>
  <c r="BG507" i="29"/>
  <c r="O507" i="29" s="1"/>
  <c r="N507" i="29" s="1"/>
  <c r="BS507" i="29"/>
  <c r="AL508" i="29"/>
  <c r="V508" i="29" s="1"/>
  <c r="BP506" i="29"/>
  <c r="BE507" i="29"/>
  <c r="I507" i="29" s="1"/>
  <c r="H507" i="29" s="1"/>
  <c r="AJ508" i="29"/>
  <c r="P508" i="29" s="1"/>
  <c r="AC510" i="29"/>
  <c r="AX509" i="29"/>
  <c r="AP509" i="29"/>
  <c r="AW509" i="29"/>
  <c r="AO509" i="29"/>
  <c r="BC509" i="29"/>
  <c r="AS509" i="29"/>
  <c r="BB509" i="29"/>
  <c r="AR509" i="29"/>
  <c r="BA509" i="29"/>
  <c r="AQ509" i="29"/>
  <c r="AU509" i="29"/>
  <c r="B509" i="29"/>
  <c r="AD509" i="29" s="1"/>
  <c r="AM509" i="29" s="1"/>
  <c r="AZ509" i="29"/>
  <c r="AY509" i="29"/>
  <c r="AV509" i="29"/>
  <c r="AT509" i="29"/>
  <c r="C509" i="29"/>
  <c r="AE509" i="29" s="1"/>
  <c r="AN509" i="29"/>
  <c r="F506" i="29"/>
  <c r="BL506" i="29"/>
  <c r="BP507" i="29"/>
  <c r="AK508" i="29"/>
  <c r="S508" i="29" s="1"/>
  <c r="BT507" i="29"/>
  <c r="BS1100" i="29" l="1"/>
  <c r="AB1098" i="29"/>
  <c r="BO1099" i="29"/>
  <c r="BQ1099" i="29"/>
  <c r="AI1101" i="29"/>
  <c r="M1101" i="29" s="1"/>
  <c r="BG1101" i="29" s="1"/>
  <c r="O1101" i="29" s="1"/>
  <c r="N1101" i="29" s="1"/>
  <c r="BK1101" i="29"/>
  <c r="AA1101" i="29" s="1"/>
  <c r="BU1101" i="29"/>
  <c r="BL1099" i="29"/>
  <c r="Z1099" i="29"/>
  <c r="BD1100" i="29"/>
  <c r="F1100" i="29" s="1"/>
  <c r="E1100" i="29" s="1"/>
  <c r="BE1101" i="29"/>
  <c r="I1101" i="29" s="1"/>
  <c r="H1101" i="29" s="1"/>
  <c r="BH1100" i="29"/>
  <c r="R1100" i="29" s="1"/>
  <c r="Q1100" i="29" s="1"/>
  <c r="AL1101" i="29"/>
  <c r="V1101" i="29" s="1"/>
  <c r="BE1100" i="29"/>
  <c r="I1100" i="29" s="1"/>
  <c r="H1100" i="29" s="1"/>
  <c r="BJ1100" i="29"/>
  <c r="X1100" i="29" s="1"/>
  <c r="W1100" i="29" s="1"/>
  <c r="AF1101" i="29"/>
  <c r="D1101" i="29" s="1"/>
  <c r="BG1100" i="29"/>
  <c r="O1100" i="29" s="1"/>
  <c r="N1100" i="29" s="1"/>
  <c r="BT1099" i="29"/>
  <c r="AT1102" i="29"/>
  <c r="BB1102" i="29"/>
  <c r="AU1102" i="29"/>
  <c r="BC1102" i="29"/>
  <c r="AN1102" i="29"/>
  <c r="AV1102" i="29"/>
  <c r="AO1102" i="29"/>
  <c r="AW1102" i="29"/>
  <c r="B1102" i="29"/>
  <c r="AD1102" i="29" s="1"/>
  <c r="AM1102" i="29" s="1"/>
  <c r="Y1102" i="29" s="1"/>
  <c r="AP1102" i="29"/>
  <c r="AX1102" i="29"/>
  <c r="C1102" i="29"/>
  <c r="AE1102" i="29" s="1"/>
  <c r="AI1102" i="29"/>
  <c r="M1102" i="29" s="1"/>
  <c r="AQ1102" i="29"/>
  <c r="AY1102" i="29"/>
  <c r="AR1102" i="29"/>
  <c r="AZ1102" i="29"/>
  <c r="AC1103" i="29"/>
  <c r="AS1102" i="29"/>
  <c r="BA1102" i="29"/>
  <c r="AH1101" i="29"/>
  <c r="J1101" i="29" s="1"/>
  <c r="AK1101" i="29"/>
  <c r="S1101" i="29" s="1"/>
  <c r="BK1100" i="29"/>
  <c r="AA1100" i="29" s="1"/>
  <c r="BU1100" i="29" s="1"/>
  <c r="BH1101" i="29"/>
  <c r="R1101" i="29" s="1"/>
  <c r="Q1101" i="29" s="1"/>
  <c r="BF1100" i="29"/>
  <c r="L1100" i="29" s="1"/>
  <c r="K1100" i="29" s="1"/>
  <c r="BU1099" i="29"/>
  <c r="BN1099" i="29"/>
  <c r="AB1099" i="29" s="1"/>
  <c r="BE508" i="29"/>
  <c r="I508" i="29" s="1"/>
  <c r="H508" i="29" s="1"/>
  <c r="BG508" i="29"/>
  <c r="O508" i="29" s="1"/>
  <c r="N508" i="29" s="1"/>
  <c r="BF508" i="29"/>
  <c r="L508" i="29" s="1"/>
  <c r="K508" i="29" s="1"/>
  <c r="AG509" i="29"/>
  <c r="G509" i="29" s="1"/>
  <c r="BE509" i="29" s="1"/>
  <c r="I509" i="29" s="1"/>
  <c r="H509" i="29" s="1"/>
  <c r="AJ509" i="29"/>
  <c r="P509" i="29" s="1"/>
  <c r="BN508" i="29"/>
  <c r="AL509" i="29"/>
  <c r="V509" i="29" s="1"/>
  <c r="AI509" i="29"/>
  <c r="M509" i="29" s="1"/>
  <c r="BG509" i="29" s="1"/>
  <c r="O509" i="29" s="1"/>
  <c r="N509" i="29" s="1"/>
  <c r="AH509" i="29"/>
  <c r="J509" i="29" s="1"/>
  <c r="BQ507" i="29"/>
  <c r="BJ508" i="29"/>
  <c r="X508" i="29" s="1"/>
  <c r="W508" i="29" s="1"/>
  <c r="BH508" i="29"/>
  <c r="R508" i="29" s="1"/>
  <c r="Q508" i="29" s="1"/>
  <c r="BK508" i="29"/>
  <c r="AA508" i="29" s="1"/>
  <c r="BU508" i="29" s="1"/>
  <c r="BI508" i="29"/>
  <c r="U508" i="29" s="1"/>
  <c r="T508" i="29" s="1"/>
  <c r="BO507" i="29"/>
  <c r="F507" i="29"/>
  <c r="BL507" i="29"/>
  <c r="E506" i="29"/>
  <c r="BN506" i="29"/>
  <c r="AB506" i="29" s="1"/>
  <c r="Y509" i="29"/>
  <c r="BK509" i="29" s="1"/>
  <c r="AA509" i="29" s="1"/>
  <c r="BC510" i="29"/>
  <c r="AU510" i="29"/>
  <c r="BB510" i="29"/>
  <c r="AT510" i="29"/>
  <c r="C510" i="29"/>
  <c r="AE510" i="29" s="1"/>
  <c r="AC511" i="29"/>
  <c r="AV510" i="29"/>
  <c r="AS510" i="29"/>
  <c r="AR510" i="29"/>
  <c r="AX510" i="29"/>
  <c r="AN510" i="29"/>
  <c r="B510" i="29"/>
  <c r="AD510" i="29" s="1"/>
  <c r="AG510" i="29" s="1"/>
  <c r="G510" i="29" s="1"/>
  <c r="BA510" i="29"/>
  <c r="AZ510" i="29"/>
  <c r="AY510" i="29"/>
  <c r="AW510" i="29"/>
  <c r="AP510" i="29"/>
  <c r="AQ510" i="29"/>
  <c r="AO510" i="29"/>
  <c r="AF509" i="29"/>
  <c r="D509" i="29" s="1"/>
  <c r="AK509" i="29"/>
  <c r="S509" i="29" s="1"/>
  <c r="BR507" i="29"/>
  <c r="BR1100" i="29" l="1"/>
  <c r="AG1102" i="29"/>
  <c r="G1102" i="29" s="1"/>
  <c r="BE1102" i="29" s="1"/>
  <c r="I1102" i="29" s="1"/>
  <c r="BO1101" i="29"/>
  <c r="BO1100" i="29"/>
  <c r="BN1100" i="29"/>
  <c r="BK1102" i="29"/>
  <c r="AA1102" i="29" s="1"/>
  <c r="BU1102" i="29" s="1"/>
  <c r="BP1100" i="29"/>
  <c r="BQ1101" i="29"/>
  <c r="AL1102" i="29"/>
  <c r="V1102" i="29" s="1"/>
  <c r="BR1101" i="29"/>
  <c r="AU1103" i="29"/>
  <c r="BC1103" i="29"/>
  <c r="AN1103" i="29"/>
  <c r="AV1103" i="29"/>
  <c r="AO1103" i="29"/>
  <c r="AW1103" i="29"/>
  <c r="B1103" i="29"/>
  <c r="AD1103" i="29" s="1"/>
  <c r="AM1103" i="29" s="1"/>
  <c r="Y1103" i="29" s="1"/>
  <c r="AP1103" i="29"/>
  <c r="AX1103" i="29"/>
  <c r="C1103" i="29"/>
  <c r="AE1103" i="29" s="1"/>
  <c r="AQ1103" i="29"/>
  <c r="AY1103" i="29"/>
  <c r="AR1103" i="29"/>
  <c r="AZ1103" i="29"/>
  <c r="AC1104" i="29"/>
  <c r="AS1103" i="29"/>
  <c r="BA1103" i="29"/>
  <c r="AT1103" i="29"/>
  <c r="BB1103" i="29"/>
  <c r="BJ1101" i="29"/>
  <c r="X1101" i="29" s="1"/>
  <c r="W1101" i="29" s="1"/>
  <c r="BT1101" i="29"/>
  <c r="BG1102" i="29"/>
  <c r="O1102" i="29" s="1"/>
  <c r="N1102" i="29" s="1"/>
  <c r="AK1102" i="29"/>
  <c r="S1102" i="29" s="1"/>
  <c r="AF1102" i="29"/>
  <c r="D1102" i="29" s="1"/>
  <c r="BL1100" i="29"/>
  <c r="Z1100" i="29"/>
  <c r="AH1102" i="29"/>
  <c r="J1102" i="29" s="1"/>
  <c r="BQ1100" i="29"/>
  <c r="BD1101" i="29"/>
  <c r="F1101" i="29" s="1"/>
  <c r="E1101" i="29" s="1"/>
  <c r="BI1101" i="29"/>
  <c r="U1101" i="29" s="1"/>
  <c r="T1101" i="29" s="1"/>
  <c r="BS1101" i="29"/>
  <c r="AJ1102" i="29"/>
  <c r="P1102" i="29" s="1"/>
  <c r="BF1101" i="29"/>
  <c r="L1101" i="29" s="1"/>
  <c r="K1101" i="29" s="1"/>
  <c r="BP1101" i="29"/>
  <c r="BT1100" i="29"/>
  <c r="Z1101" i="29"/>
  <c r="AH510" i="29"/>
  <c r="J510" i="29" s="1"/>
  <c r="AK510" i="29"/>
  <c r="S510" i="29" s="1"/>
  <c r="BI510" i="29" s="1"/>
  <c r="U510" i="29" s="1"/>
  <c r="T510" i="29" s="1"/>
  <c r="AI510" i="29"/>
  <c r="M510" i="29" s="1"/>
  <c r="BG510" i="29" s="1"/>
  <c r="O510" i="29" s="1"/>
  <c r="N510" i="29" s="1"/>
  <c r="AJ510" i="29"/>
  <c r="P510" i="29" s="1"/>
  <c r="BH510" i="29" s="1"/>
  <c r="R510" i="29" s="1"/>
  <c r="Q510" i="29" s="1"/>
  <c r="AM510" i="29"/>
  <c r="Y510" i="29" s="1"/>
  <c r="BK510" i="29" s="1"/>
  <c r="AA510" i="29" s="1"/>
  <c r="Z510" i="29" s="1"/>
  <c r="BQ508" i="29"/>
  <c r="AF510" i="29"/>
  <c r="D510" i="29" s="1"/>
  <c r="BO508" i="29"/>
  <c r="BP508" i="29"/>
  <c r="BS508" i="29"/>
  <c r="BT508" i="29"/>
  <c r="E507" i="29"/>
  <c r="BN507" i="29"/>
  <c r="AB507" i="29" s="1"/>
  <c r="BL508" i="29"/>
  <c r="Z508" i="29"/>
  <c r="AL510" i="29"/>
  <c r="V510" i="29" s="1"/>
  <c r="BH509" i="29"/>
  <c r="R509" i="29" s="1"/>
  <c r="Q509" i="29" s="1"/>
  <c r="BQ509" i="29"/>
  <c r="BR508" i="29"/>
  <c r="BU509" i="29"/>
  <c r="Z509" i="29"/>
  <c r="AZ511" i="29"/>
  <c r="AR511" i="29"/>
  <c r="AY511" i="29"/>
  <c r="AQ511" i="29"/>
  <c r="AW511" i="29"/>
  <c r="AC512" i="29"/>
  <c r="AV511" i="29"/>
  <c r="C511" i="29"/>
  <c r="AE511" i="29" s="1"/>
  <c r="AU511" i="29"/>
  <c r="B511" i="29"/>
  <c r="AD511" i="29" s="1"/>
  <c r="AF511" i="29" s="1"/>
  <c r="BA511" i="29"/>
  <c r="AO511" i="29"/>
  <c r="AN511" i="29"/>
  <c r="BC511" i="29"/>
  <c r="BB511" i="29"/>
  <c r="AX511" i="29"/>
  <c r="AS511" i="29"/>
  <c r="AT511" i="29"/>
  <c r="AP511" i="29"/>
  <c r="BJ509" i="29"/>
  <c r="X509" i="29" s="1"/>
  <c r="W509" i="29" s="1"/>
  <c r="BF509" i="29"/>
  <c r="L509" i="29" s="1"/>
  <c r="K509" i="29" s="1"/>
  <c r="BI509" i="29"/>
  <c r="U509" i="29" s="1"/>
  <c r="T509" i="29" s="1"/>
  <c r="BD509" i="29"/>
  <c r="F509" i="29" s="1"/>
  <c r="E509" i="29" s="1"/>
  <c r="BD510" i="29"/>
  <c r="F510" i="29" s="1"/>
  <c r="E510" i="29" s="1"/>
  <c r="BE510" i="29"/>
  <c r="I510" i="29" s="1"/>
  <c r="H510" i="29" s="1"/>
  <c r="BO509" i="29"/>
  <c r="BP509" i="29" l="1"/>
  <c r="AB1100" i="29"/>
  <c r="BS509" i="29"/>
  <c r="BU510" i="29"/>
  <c r="H1102" i="29"/>
  <c r="BO1102" i="29"/>
  <c r="BF510" i="29"/>
  <c r="L510" i="29" s="1"/>
  <c r="K510" i="29" s="1"/>
  <c r="D511" i="29"/>
  <c r="AK1103" i="29"/>
  <c r="S1103" i="29" s="1"/>
  <c r="AJ1103" i="29"/>
  <c r="P1103" i="29" s="1"/>
  <c r="BR1103" i="29" s="1"/>
  <c r="BK1103" i="29"/>
  <c r="AA1103" i="29" s="1"/>
  <c r="BU1103" i="29" s="1"/>
  <c r="BN1101" i="29"/>
  <c r="AB1101" i="29" s="1"/>
  <c r="BQ1102" i="29"/>
  <c r="AI1103" i="29"/>
  <c r="M1103" i="29" s="1"/>
  <c r="AG1103" i="29"/>
  <c r="G1103" i="29" s="1"/>
  <c r="BI1103" i="29"/>
  <c r="U1103" i="29" s="1"/>
  <c r="T1103" i="29" s="1"/>
  <c r="BJ1102" i="29"/>
  <c r="X1102" i="29" s="1"/>
  <c r="W1102" i="29" s="1"/>
  <c r="BT1102" i="29"/>
  <c r="AN1104" i="29"/>
  <c r="AV1104" i="29"/>
  <c r="AO1104" i="29"/>
  <c r="AW1104" i="29"/>
  <c r="B1104" i="29"/>
  <c r="AD1104" i="29" s="1"/>
  <c r="AH1104" i="29" s="1"/>
  <c r="J1104" i="29" s="1"/>
  <c r="AP1104" i="29"/>
  <c r="AX1104" i="29"/>
  <c r="C1104" i="29"/>
  <c r="AE1104" i="29" s="1"/>
  <c r="AQ1104" i="29"/>
  <c r="AY1104" i="29"/>
  <c r="AR1104" i="29"/>
  <c r="AZ1104" i="29"/>
  <c r="AC1105" i="29"/>
  <c r="AS1104" i="29"/>
  <c r="BA1104" i="29"/>
  <c r="AT1104" i="29"/>
  <c r="BB1104" i="29"/>
  <c r="BC1104" i="29"/>
  <c r="AU1104" i="29"/>
  <c r="BF1102" i="29"/>
  <c r="L1102" i="29" s="1"/>
  <c r="K1102" i="29" s="1"/>
  <c r="AF1103" i="29"/>
  <c r="D1103" i="29" s="1"/>
  <c r="AH1103" i="29"/>
  <c r="J1103" i="29" s="1"/>
  <c r="BH1103" i="29"/>
  <c r="R1103" i="29" s="1"/>
  <c r="Q1103" i="29" s="1"/>
  <c r="BH1102" i="29"/>
  <c r="R1102" i="29" s="1"/>
  <c r="Q1102" i="29" s="1"/>
  <c r="BD1102" i="29"/>
  <c r="F1102" i="29" s="1"/>
  <c r="E1102" i="29" s="1"/>
  <c r="AL1103" i="29"/>
  <c r="V1103" i="29" s="1"/>
  <c r="BL1101" i="29"/>
  <c r="BI1102" i="29"/>
  <c r="U1102" i="29" s="1"/>
  <c r="T1102" i="29" s="1"/>
  <c r="Z1102" i="29"/>
  <c r="BO510" i="29"/>
  <c r="AB508" i="29"/>
  <c r="BS510" i="29"/>
  <c r="BN510" i="29"/>
  <c r="BR510" i="29"/>
  <c r="AI511" i="29"/>
  <c r="M511" i="29" s="1"/>
  <c r="BJ510" i="29"/>
  <c r="X510" i="29" s="1"/>
  <c r="W510" i="29" s="1"/>
  <c r="AG511" i="29"/>
  <c r="G511" i="29" s="1"/>
  <c r="BQ510" i="29"/>
  <c r="BL510" i="29"/>
  <c r="AH511" i="29"/>
  <c r="J511" i="29" s="1"/>
  <c r="AW512" i="29"/>
  <c r="AO512" i="29"/>
  <c r="AV512" i="29"/>
  <c r="AN512" i="29"/>
  <c r="AZ512" i="29"/>
  <c r="AP512" i="29"/>
  <c r="AY512" i="29"/>
  <c r="AX512" i="29"/>
  <c r="C512" i="29"/>
  <c r="AE512" i="29" s="1"/>
  <c r="BB512" i="29"/>
  <c r="AR512" i="29"/>
  <c r="AQ512" i="29"/>
  <c r="B512" i="29"/>
  <c r="AD512" i="29" s="1"/>
  <c r="AG512" i="29" s="1"/>
  <c r="G512" i="29" s="1"/>
  <c r="AC513" i="29"/>
  <c r="BC512" i="29"/>
  <c r="BA512" i="29"/>
  <c r="AT512" i="29"/>
  <c r="AS512" i="29"/>
  <c r="AU512" i="29"/>
  <c r="BD511" i="29"/>
  <c r="F511" i="29" s="1"/>
  <c r="E511" i="29" s="1"/>
  <c r="BN511" i="29"/>
  <c r="AJ511" i="29"/>
  <c r="P511" i="29" s="1"/>
  <c r="AK511" i="29"/>
  <c r="S511" i="29" s="1"/>
  <c r="AM511" i="29"/>
  <c r="Y511" i="29" s="1"/>
  <c r="BK511" i="29" s="1"/>
  <c r="AA511" i="29" s="1"/>
  <c r="BN509" i="29"/>
  <c r="BT509" i="29"/>
  <c r="AL511" i="29"/>
  <c r="V511" i="29" s="1"/>
  <c r="BL509" i="29"/>
  <c r="BR509" i="29"/>
  <c r="BR1102" i="29" l="1"/>
  <c r="AM1104" i="29"/>
  <c r="Y1104" i="29" s="1"/>
  <c r="AJ1104" i="29"/>
  <c r="P1104" i="29" s="1"/>
  <c r="AL1104" i="29"/>
  <c r="V1104" i="29" s="1"/>
  <c r="BJ1104" i="29" s="1"/>
  <c r="X1104" i="29" s="1"/>
  <c r="BP510" i="29"/>
  <c r="AG1104" i="29"/>
  <c r="G1104" i="29" s="1"/>
  <c r="BE1104" i="29" s="1"/>
  <c r="I1104" i="29" s="1"/>
  <c r="AI1104" i="29"/>
  <c r="M1104" i="29" s="1"/>
  <c r="BG1104" i="29" s="1"/>
  <c r="O1104" i="29" s="1"/>
  <c r="N1104" i="29" s="1"/>
  <c r="AK1104" i="29"/>
  <c r="S1104" i="29" s="1"/>
  <c r="BI1104" i="29" s="1"/>
  <c r="U1104" i="29" s="1"/>
  <c r="T1104" i="29" s="1"/>
  <c r="BF1104" i="29"/>
  <c r="L1104" i="29" s="1"/>
  <c r="K1104" i="29" s="1"/>
  <c r="BP1104" i="29"/>
  <c r="BD1103" i="29"/>
  <c r="F1103" i="29" s="1"/>
  <c r="E1103" i="29" s="1"/>
  <c r="BS1103" i="29"/>
  <c r="BJ1103" i="29"/>
  <c r="X1103" i="29" s="1"/>
  <c r="W1103" i="29" s="1"/>
  <c r="BN1102" i="29"/>
  <c r="BP1102" i="29"/>
  <c r="BE1103" i="29"/>
  <c r="I1103" i="29" s="1"/>
  <c r="H1103" i="29" s="1"/>
  <c r="BG1103" i="29"/>
  <c r="O1103" i="29" s="1"/>
  <c r="N1103" i="29" s="1"/>
  <c r="BK1104" i="29"/>
  <c r="AA1104" i="29" s="1"/>
  <c r="AO1105" i="29"/>
  <c r="AW1105" i="29"/>
  <c r="B1105" i="29"/>
  <c r="AD1105" i="29" s="1"/>
  <c r="AF1105" i="29" s="1"/>
  <c r="D1105" i="29" s="1"/>
  <c r="AP1105" i="29"/>
  <c r="AX1105" i="29"/>
  <c r="C1105" i="29"/>
  <c r="AE1105" i="29" s="1"/>
  <c r="AQ1105" i="29"/>
  <c r="AY1105" i="29"/>
  <c r="AR1105" i="29"/>
  <c r="AZ1105" i="29"/>
  <c r="AC1106" i="29"/>
  <c r="AS1105" i="29"/>
  <c r="BA1105" i="29"/>
  <c r="AT1105" i="29"/>
  <c r="BB1105" i="29"/>
  <c r="AU1105" i="29"/>
  <c r="BC1105" i="29"/>
  <c r="AV1105" i="29"/>
  <c r="AN1105" i="29"/>
  <c r="AF1104" i="29"/>
  <c r="D1104" i="29" s="1"/>
  <c r="BL1102" i="29"/>
  <c r="BS1102" i="29"/>
  <c r="BF1103" i="29"/>
  <c r="L1103" i="29" s="1"/>
  <c r="K1103" i="29" s="1"/>
  <c r="BH1104" i="29"/>
  <c r="R1104" i="29" s="1"/>
  <c r="Q1104" i="29" s="1"/>
  <c r="Z1103" i="29"/>
  <c r="BT510" i="29"/>
  <c r="AB510" i="29" s="1"/>
  <c r="AJ512" i="29"/>
  <c r="P512" i="29" s="1"/>
  <c r="AB509" i="29"/>
  <c r="AF512" i="29"/>
  <c r="D512" i="29" s="1"/>
  <c r="BF511" i="29"/>
  <c r="L511" i="29" s="1"/>
  <c r="K511" i="29" s="1"/>
  <c r="AH512" i="29"/>
  <c r="J512" i="29" s="1"/>
  <c r="BI511" i="29"/>
  <c r="U511" i="29" s="1"/>
  <c r="T511" i="29" s="1"/>
  <c r="AK512" i="29"/>
  <c r="S512" i="29" s="1"/>
  <c r="BB513" i="29"/>
  <c r="AT513" i="29"/>
  <c r="C513" i="29"/>
  <c r="AE513" i="29" s="1"/>
  <c r="BA513" i="29"/>
  <c r="AS513" i="29"/>
  <c r="B513" i="29"/>
  <c r="AD513" i="29" s="1"/>
  <c r="AH513" i="29" s="1"/>
  <c r="J513" i="29" s="1"/>
  <c r="BC513" i="29"/>
  <c r="AQ513" i="29"/>
  <c r="AZ513" i="29"/>
  <c r="AP513" i="29"/>
  <c r="AY513" i="29"/>
  <c r="AO513" i="29"/>
  <c r="AU513" i="29"/>
  <c r="AR513" i="29"/>
  <c r="AN513" i="29"/>
  <c r="AC514" i="29"/>
  <c r="AW513" i="29"/>
  <c r="AV513" i="29"/>
  <c r="AX513" i="29"/>
  <c r="BE512" i="29"/>
  <c r="I512" i="29" s="1"/>
  <c r="H512" i="29" s="1"/>
  <c r="BE511" i="29"/>
  <c r="I511" i="29" s="1"/>
  <c r="H511" i="29" s="1"/>
  <c r="BO511" i="29"/>
  <c r="BH511" i="29"/>
  <c r="R511" i="29" s="1"/>
  <c r="Q511" i="29" s="1"/>
  <c r="AI512" i="29"/>
  <c r="M512" i="29" s="1"/>
  <c r="BU511" i="29"/>
  <c r="BL511" i="29"/>
  <c r="Z511" i="29"/>
  <c r="BJ511" i="29"/>
  <c r="X511" i="29" s="1"/>
  <c r="W511" i="29" s="1"/>
  <c r="AL512" i="29"/>
  <c r="V512" i="29" s="1"/>
  <c r="AM512" i="29"/>
  <c r="Y512" i="29" s="1"/>
  <c r="BK512" i="29" s="1"/>
  <c r="AA512" i="29" s="1"/>
  <c r="BG511" i="29"/>
  <c r="O511" i="29" s="1"/>
  <c r="N511" i="29" s="1"/>
  <c r="AJ1105" i="29" l="1"/>
  <c r="P1105" i="29" s="1"/>
  <c r="BT1103" i="29"/>
  <c r="AK1105" i="29"/>
  <c r="S1105" i="29" s="1"/>
  <c r="H1104" i="29"/>
  <c r="BO1104" i="29"/>
  <c r="W1104" i="29"/>
  <c r="BT1104" i="29"/>
  <c r="BQ511" i="29"/>
  <c r="BL1103" i="29"/>
  <c r="BP1103" i="29"/>
  <c r="BN1103" i="29"/>
  <c r="BD1105" i="29"/>
  <c r="F1105" i="29" s="1"/>
  <c r="E1105" i="29" s="1"/>
  <c r="AI1105" i="29"/>
  <c r="M1105" i="29" s="1"/>
  <c r="AG1105" i="29"/>
  <c r="G1105" i="29" s="1"/>
  <c r="Z1104" i="29"/>
  <c r="BU1104" i="29"/>
  <c r="BI1105" i="29"/>
  <c r="U1105" i="29" s="1"/>
  <c r="T1105" i="29" s="1"/>
  <c r="B1106" i="29"/>
  <c r="AD1106" i="29" s="1"/>
  <c r="AL1106" i="29" s="1"/>
  <c r="V1106" i="29" s="1"/>
  <c r="AP1106" i="29"/>
  <c r="AX1106" i="29"/>
  <c r="C1106" i="29"/>
  <c r="AE1106" i="29" s="1"/>
  <c r="AQ1106" i="29"/>
  <c r="AY1106" i="29"/>
  <c r="AR1106" i="29"/>
  <c r="AZ1106" i="29"/>
  <c r="AC1107" i="29"/>
  <c r="AS1106" i="29"/>
  <c r="BA1106" i="29"/>
  <c r="AT1106" i="29"/>
  <c r="BB1106" i="29"/>
  <c r="AM1106" i="29"/>
  <c r="Y1106" i="29" s="1"/>
  <c r="AU1106" i="29"/>
  <c r="BC1106" i="29"/>
  <c r="AN1106" i="29"/>
  <c r="AV1106" i="29"/>
  <c r="AO1106" i="29"/>
  <c r="AW1106" i="29"/>
  <c r="AG1106" i="29"/>
  <c r="G1106" i="29" s="1"/>
  <c r="AM1105" i="29"/>
  <c r="Y1105" i="29" s="1"/>
  <c r="BQ1103" i="29"/>
  <c r="BQ1104" i="29"/>
  <c r="AH1105" i="29"/>
  <c r="J1105" i="29" s="1"/>
  <c r="BH1105" i="29"/>
  <c r="R1105" i="29" s="1"/>
  <c r="Q1105" i="29" s="1"/>
  <c r="BS1104" i="29"/>
  <c r="BD1104" i="29"/>
  <c r="F1104" i="29" s="1"/>
  <c r="E1104" i="29" s="1"/>
  <c r="BN1104" i="29"/>
  <c r="AB1104" i="29" s="1"/>
  <c r="AB1102" i="29"/>
  <c r="AL1105" i="29"/>
  <c r="V1105" i="29" s="1"/>
  <c r="BR1104" i="29"/>
  <c r="BO1103" i="29"/>
  <c r="BS511" i="29"/>
  <c r="AK513" i="29"/>
  <c r="S513" i="29" s="1"/>
  <c r="BI513" i="29" s="1"/>
  <c r="U513" i="29" s="1"/>
  <c r="T513" i="29" s="1"/>
  <c r="BR511" i="29"/>
  <c r="BT511" i="29"/>
  <c r="AI513" i="29"/>
  <c r="M513" i="29" s="1"/>
  <c r="BF513" i="29"/>
  <c r="L513" i="29" s="1"/>
  <c r="K513" i="29" s="1"/>
  <c r="BI512" i="29"/>
  <c r="U512" i="29" s="1"/>
  <c r="T512" i="29" s="1"/>
  <c r="AF513" i="29"/>
  <c r="D513" i="29" s="1"/>
  <c r="AM513" i="29"/>
  <c r="Y513" i="29" s="1"/>
  <c r="BH512" i="29"/>
  <c r="R512" i="29" s="1"/>
  <c r="Q512" i="29" s="1"/>
  <c r="BJ512" i="29"/>
  <c r="X512" i="29" s="1"/>
  <c r="W512" i="29" s="1"/>
  <c r="AC515" i="29"/>
  <c r="AX514" i="29"/>
  <c r="AP514" i="29"/>
  <c r="AW514" i="29"/>
  <c r="AO514" i="29"/>
  <c r="BC514" i="29"/>
  <c r="AS514" i="29"/>
  <c r="BB514" i="29"/>
  <c r="AR514" i="29"/>
  <c r="BA514" i="29"/>
  <c r="AQ514" i="29"/>
  <c r="AU514" i="29"/>
  <c r="C514" i="29"/>
  <c r="AE514" i="29" s="1"/>
  <c r="AT514" i="29"/>
  <c r="AN514" i="29"/>
  <c r="B514" i="29"/>
  <c r="AD514" i="29" s="1"/>
  <c r="AG514" i="29" s="1"/>
  <c r="AY514" i="29"/>
  <c r="AZ514" i="29"/>
  <c r="AV514" i="29"/>
  <c r="BO512" i="29"/>
  <c r="AG513" i="29"/>
  <c r="G513" i="29" s="1"/>
  <c r="BF512" i="29"/>
  <c r="L512" i="29" s="1"/>
  <c r="K512" i="29" s="1"/>
  <c r="BP511" i="29"/>
  <c r="BG512" i="29"/>
  <c r="O512" i="29" s="1"/>
  <c r="N512" i="29" s="1"/>
  <c r="AL513" i="29"/>
  <c r="V513" i="29" s="1"/>
  <c r="BU512" i="29"/>
  <c r="Z512" i="29"/>
  <c r="AJ513" i="29"/>
  <c r="P513" i="29" s="1"/>
  <c r="BD512" i="29"/>
  <c r="F512" i="29" s="1"/>
  <c r="E512" i="29" s="1"/>
  <c r="AJ1106" i="29" l="1"/>
  <c r="P1106" i="29" s="1"/>
  <c r="AB511" i="29"/>
  <c r="AB1103" i="29"/>
  <c r="AI1106" i="29"/>
  <c r="M1106" i="29" s="1"/>
  <c r="BG1106" i="29" s="1"/>
  <c r="O1106" i="29" s="1"/>
  <c r="N1106" i="29" s="1"/>
  <c r="AF1106" i="29"/>
  <c r="D1106" i="29" s="1"/>
  <c r="BD1106" i="29" s="1"/>
  <c r="F1106" i="29" s="1"/>
  <c r="E1106" i="29" s="1"/>
  <c r="AK1106" i="29"/>
  <c r="S1106" i="29" s="1"/>
  <c r="BJ1106" i="29"/>
  <c r="X1106" i="29" s="1"/>
  <c r="W1106" i="29" s="1"/>
  <c r="BF1105" i="29"/>
  <c r="L1105" i="29" s="1"/>
  <c r="K1105" i="29" s="1"/>
  <c r="BJ1105" i="29"/>
  <c r="X1105" i="29" s="1"/>
  <c r="W1105" i="29" s="1"/>
  <c r="BK1105" i="29"/>
  <c r="AA1105" i="29" s="1"/>
  <c r="BU1105" i="29" s="1"/>
  <c r="C1107" i="29"/>
  <c r="AE1107" i="29" s="1"/>
  <c r="AQ1107" i="29"/>
  <c r="AY1107" i="29"/>
  <c r="AR1107" i="29"/>
  <c r="AZ1107" i="29"/>
  <c r="AC1108" i="29"/>
  <c r="AS1107" i="29"/>
  <c r="BA1107" i="29"/>
  <c r="AT1107" i="29"/>
  <c r="BB1107" i="29"/>
  <c r="AU1107" i="29"/>
  <c r="BC1107" i="29"/>
  <c r="AN1107" i="29"/>
  <c r="AV1107" i="29"/>
  <c r="AO1107" i="29"/>
  <c r="AW1107" i="29"/>
  <c r="AP1107" i="29"/>
  <c r="AX1107" i="29"/>
  <c r="B1107" i="29"/>
  <c r="AD1107" i="29" s="1"/>
  <c r="AL1107" i="29" s="1"/>
  <c r="V1107" i="29" s="1"/>
  <c r="BL1104" i="29"/>
  <c r="BE1106" i="29"/>
  <c r="I1106" i="29" s="1"/>
  <c r="H1106" i="29" s="1"/>
  <c r="BK1106" i="29"/>
  <c r="AA1106" i="29" s="1"/>
  <c r="BU1106" i="29"/>
  <c r="BE1105" i="29"/>
  <c r="I1105" i="29" s="1"/>
  <c r="H1105" i="29" s="1"/>
  <c r="BR1105" i="29"/>
  <c r="AH1106" i="29"/>
  <c r="J1106" i="29" s="1"/>
  <c r="BG1105" i="29"/>
  <c r="O1105" i="29" s="1"/>
  <c r="N1105" i="29" s="1"/>
  <c r="BH1106" i="29"/>
  <c r="R1106" i="29" s="1"/>
  <c r="Q1106" i="29" s="1"/>
  <c r="BS1105" i="29"/>
  <c r="BN1105" i="29"/>
  <c r="G514" i="29"/>
  <c r="BS512" i="29"/>
  <c r="BS513" i="29"/>
  <c r="AK514" i="29"/>
  <c r="S514" i="29" s="1"/>
  <c r="AM514" i="29"/>
  <c r="Y514" i="29" s="1"/>
  <c r="BK514" i="29" s="1"/>
  <c r="AA514" i="29" s="1"/>
  <c r="BU514" i="29" s="1"/>
  <c r="AL514" i="29"/>
  <c r="V514" i="29" s="1"/>
  <c r="BJ514" i="29" s="1"/>
  <c r="X514" i="29" s="1"/>
  <c r="W514" i="29" s="1"/>
  <c r="AI514" i="29"/>
  <c r="M514" i="29" s="1"/>
  <c r="BG514" i="29" s="1"/>
  <c r="O514" i="29" s="1"/>
  <c r="AJ514" i="29"/>
  <c r="P514" i="29" s="1"/>
  <c r="BH514" i="29" s="1"/>
  <c r="R514" i="29" s="1"/>
  <c r="BR512" i="29"/>
  <c r="BN512" i="29"/>
  <c r="AH514" i="29"/>
  <c r="J514" i="29" s="1"/>
  <c r="BF514" i="29" s="1"/>
  <c r="L514" i="29" s="1"/>
  <c r="K514" i="29" s="1"/>
  <c r="BE514" i="29"/>
  <c r="I514" i="29" s="1"/>
  <c r="H514" i="29" s="1"/>
  <c r="BH513" i="29"/>
  <c r="R513" i="29" s="1"/>
  <c r="Q513" i="29" s="1"/>
  <c r="BC515" i="29"/>
  <c r="AU515" i="29"/>
  <c r="BB515" i="29"/>
  <c r="AT515" i="29"/>
  <c r="C515" i="29"/>
  <c r="AE515" i="29" s="1"/>
  <c r="AC516" i="29"/>
  <c r="AV515" i="29"/>
  <c r="AS515" i="29"/>
  <c r="AR515" i="29"/>
  <c r="AX515" i="29"/>
  <c r="AN515" i="29"/>
  <c r="AW515" i="29"/>
  <c r="AQ515" i="29"/>
  <c r="AP515" i="29"/>
  <c r="AO515" i="29"/>
  <c r="B515" i="29"/>
  <c r="AD515" i="29" s="1"/>
  <c r="AJ515" i="29" s="1"/>
  <c r="P515" i="29" s="1"/>
  <c r="AZ515" i="29"/>
  <c r="BA515" i="29"/>
  <c r="AY515" i="29"/>
  <c r="BT512" i="29"/>
  <c r="BP513" i="29"/>
  <c r="BD513" i="29"/>
  <c r="F513" i="29" s="1"/>
  <c r="E513" i="29" s="1"/>
  <c r="BL512" i="29"/>
  <c r="BP512" i="29"/>
  <c r="AB512" i="29" s="1"/>
  <c r="AF514" i="29"/>
  <c r="D514" i="29" s="1"/>
  <c r="BG513" i="29"/>
  <c r="O513" i="29" s="1"/>
  <c r="N513" i="29" s="1"/>
  <c r="BJ513" i="29"/>
  <c r="X513" i="29" s="1"/>
  <c r="W513" i="29" s="1"/>
  <c r="BE513" i="29"/>
  <c r="I513" i="29" s="1"/>
  <c r="H513" i="29" s="1"/>
  <c r="BQ512" i="29"/>
  <c r="BK513" i="29"/>
  <c r="AA513" i="29" s="1"/>
  <c r="BU513" i="29" s="1"/>
  <c r="BT513" i="29" l="1"/>
  <c r="BI1106" i="29"/>
  <c r="U1106" i="29" s="1"/>
  <c r="T1106" i="29" s="1"/>
  <c r="BR1106" i="29"/>
  <c r="BQ1105" i="29"/>
  <c r="BN1106" i="29"/>
  <c r="BP1105" i="29"/>
  <c r="BJ1107" i="29"/>
  <c r="X1107" i="29" s="1"/>
  <c r="W1107" i="29" s="1"/>
  <c r="BO1105" i="29"/>
  <c r="AF1107" i="29"/>
  <c r="D1107" i="29" s="1"/>
  <c r="AI1107" i="29"/>
  <c r="M1107" i="29" s="1"/>
  <c r="BQ1106" i="29"/>
  <c r="AR1108" i="29"/>
  <c r="AZ1108" i="29"/>
  <c r="AC1109" i="29"/>
  <c r="AS1108" i="29"/>
  <c r="BA1108" i="29"/>
  <c r="AT1108" i="29"/>
  <c r="BB1108" i="29"/>
  <c r="AU1108" i="29"/>
  <c r="BC1108" i="29"/>
  <c r="AN1108" i="29"/>
  <c r="AV1108" i="29"/>
  <c r="AO1108" i="29"/>
  <c r="AW1108" i="29"/>
  <c r="B1108" i="29"/>
  <c r="AD1108" i="29" s="1"/>
  <c r="AM1108" i="29" s="1"/>
  <c r="Y1108" i="29" s="1"/>
  <c r="AP1108" i="29"/>
  <c r="AX1108" i="29"/>
  <c r="AQ1108" i="29"/>
  <c r="AY1108" i="29"/>
  <c r="C1108" i="29"/>
  <c r="AE1108" i="29" s="1"/>
  <c r="AH1107" i="29"/>
  <c r="J1107" i="29" s="1"/>
  <c r="Z1106" i="29"/>
  <c r="BL1106" i="29"/>
  <c r="AM1107" i="29"/>
  <c r="Y1107" i="29" s="1"/>
  <c r="Z1105" i="29"/>
  <c r="BL1105" i="29"/>
  <c r="BO1106" i="29"/>
  <c r="AG1107" i="29"/>
  <c r="G1107" i="29" s="1"/>
  <c r="AJ1107" i="29"/>
  <c r="P1107" i="29" s="1"/>
  <c r="AK1107" i="29"/>
  <c r="S1107" i="29" s="1"/>
  <c r="BF1106" i="29"/>
  <c r="L1106" i="29" s="1"/>
  <c r="K1106" i="29" s="1"/>
  <c r="BT1105" i="29"/>
  <c r="BT1106" i="29"/>
  <c r="BT514" i="29"/>
  <c r="Q514" i="29"/>
  <c r="BR514" i="29"/>
  <c r="BI514" i="29"/>
  <c r="U514" i="29" s="1"/>
  <c r="T514" i="29" s="1"/>
  <c r="BO514" i="29"/>
  <c r="N514" i="29"/>
  <c r="BQ514" i="29"/>
  <c r="BP514" i="29"/>
  <c r="BH515" i="29"/>
  <c r="R515" i="29" s="1"/>
  <c r="Q515" i="29" s="1"/>
  <c r="AG515" i="29"/>
  <c r="G515" i="29" s="1"/>
  <c r="AF515" i="29"/>
  <c r="D515" i="29" s="1"/>
  <c r="AY516" i="29"/>
  <c r="AQ516" i="29"/>
  <c r="AC517" i="29"/>
  <c r="AX516" i="29"/>
  <c r="AP516" i="29"/>
  <c r="AV516" i="29"/>
  <c r="AU516" i="29"/>
  <c r="C516" i="29"/>
  <c r="AE516" i="29" s="1"/>
  <c r="AT516" i="29"/>
  <c r="B516" i="29"/>
  <c r="AD516" i="29" s="1"/>
  <c r="AM516" i="29" s="1"/>
  <c r="AZ516" i="29"/>
  <c r="AN516" i="29"/>
  <c r="AW516" i="29"/>
  <c r="AS516" i="29"/>
  <c r="AR516" i="29"/>
  <c r="AO516" i="29"/>
  <c r="BB516" i="29"/>
  <c r="BA516" i="29"/>
  <c r="BC516" i="29"/>
  <c r="BR513" i="29"/>
  <c r="BD514" i="29"/>
  <c r="F514" i="29" s="1"/>
  <c r="E514" i="29" s="1"/>
  <c r="AL515" i="29"/>
  <c r="V515" i="29" s="1"/>
  <c r="AI515" i="29"/>
  <c r="M515" i="29" s="1"/>
  <c r="Z514" i="29"/>
  <c r="AM515" i="29"/>
  <c r="Y515" i="29" s="1"/>
  <c r="BK515" i="29" s="1"/>
  <c r="AA515" i="29" s="1"/>
  <c r="AH515" i="29"/>
  <c r="J515" i="29" s="1"/>
  <c r="AK515" i="29"/>
  <c r="S515" i="29" s="1"/>
  <c r="Z513" i="29"/>
  <c r="BL513" i="29"/>
  <c r="BO513" i="29"/>
  <c r="BQ513" i="29"/>
  <c r="BN513" i="29"/>
  <c r="AB513" i="29" s="1"/>
  <c r="AB1105" i="29" l="1"/>
  <c r="BT1107" i="29"/>
  <c r="BS1106" i="29"/>
  <c r="BP1106" i="29"/>
  <c r="AB1106" i="29" s="1"/>
  <c r="BK1108" i="29"/>
  <c r="AA1108" i="29" s="1"/>
  <c r="BU1108" i="29"/>
  <c r="AG1108" i="29"/>
  <c r="G1108" i="29" s="1"/>
  <c r="AJ1108" i="29"/>
  <c r="P1108" i="29" s="1"/>
  <c r="BK1107" i="29"/>
  <c r="AA1107" i="29" s="1"/>
  <c r="BU1107" i="29" s="1"/>
  <c r="AI1108" i="29"/>
  <c r="M1108" i="29" s="1"/>
  <c r="AL1108" i="29"/>
  <c r="V1108" i="29" s="1"/>
  <c r="BG1107" i="29"/>
  <c r="O1107" i="29" s="1"/>
  <c r="N1107" i="29" s="1"/>
  <c r="BI1107" i="29"/>
  <c r="U1107" i="29" s="1"/>
  <c r="T1107" i="29" s="1"/>
  <c r="AF1108" i="29"/>
  <c r="D1108" i="29" s="1"/>
  <c r="BD1107" i="29"/>
  <c r="F1107" i="29" s="1"/>
  <c r="E1107" i="29" s="1"/>
  <c r="BH1107" i="29"/>
  <c r="R1107" i="29" s="1"/>
  <c r="Q1107" i="29" s="1"/>
  <c r="BF1107" i="29"/>
  <c r="L1107" i="29" s="1"/>
  <c r="K1107" i="29" s="1"/>
  <c r="AH1108" i="29"/>
  <c r="J1108" i="29" s="1"/>
  <c r="AK1108" i="29"/>
  <c r="S1108" i="29" s="1"/>
  <c r="AS1109" i="29"/>
  <c r="BA1109" i="29"/>
  <c r="AT1109" i="29"/>
  <c r="BB1109" i="29"/>
  <c r="AU1109" i="29"/>
  <c r="BC1109" i="29"/>
  <c r="AN1109" i="29"/>
  <c r="AV1109" i="29"/>
  <c r="AO1109" i="29"/>
  <c r="AW1109" i="29"/>
  <c r="B1109" i="29"/>
  <c r="AD1109" i="29" s="1"/>
  <c r="AL1109" i="29" s="1"/>
  <c r="V1109" i="29" s="1"/>
  <c r="AP1109" i="29"/>
  <c r="AX1109" i="29"/>
  <c r="C1109" i="29"/>
  <c r="AE1109" i="29" s="1"/>
  <c r="AQ1109" i="29"/>
  <c r="AY1109" i="29"/>
  <c r="AC1110" i="29"/>
  <c r="AR1109" i="29"/>
  <c r="AZ1109" i="29"/>
  <c r="BE1107" i="29"/>
  <c r="I1107" i="29" s="1"/>
  <c r="H1107" i="29" s="1"/>
  <c r="BS514" i="29"/>
  <c r="BR515" i="29"/>
  <c r="AH516" i="29"/>
  <c r="J516" i="29" s="1"/>
  <c r="BF516" i="29" s="1"/>
  <c r="L516" i="29" s="1"/>
  <c r="K516" i="29" s="1"/>
  <c r="Y516" i="29"/>
  <c r="BK516" i="29" s="1"/>
  <c r="AA516" i="29" s="1"/>
  <c r="Z516" i="29" s="1"/>
  <c r="BF515" i="29"/>
  <c r="L515" i="29" s="1"/>
  <c r="K515" i="29" s="1"/>
  <c r="AV517" i="29"/>
  <c r="AN517" i="29"/>
  <c r="BC517" i="29"/>
  <c r="AU517" i="29"/>
  <c r="AY517" i="29"/>
  <c r="AO517" i="29"/>
  <c r="AX517" i="29"/>
  <c r="C517" i="29"/>
  <c r="AE517" i="29" s="1"/>
  <c r="AW517" i="29"/>
  <c r="B517" i="29"/>
  <c r="AD517" i="29" s="1"/>
  <c r="AF517" i="29" s="1"/>
  <c r="D517" i="29" s="1"/>
  <c r="BA517" i="29"/>
  <c r="AQ517" i="29"/>
  <c r="AZ517" i="29"/>
  <c r="AT517" i="29"/>
  <c r="AS517" i="29"/>
  <c r="AR517" i="29"/>
  <c r="AP517" i="29"/>
  <c r="BB517" i="29"/>
  <c r="AC518" i="29"/>
  <c r="AK516" i="29"/>
  <c r="S516" i="29" s="1"/>
  <c r="BD515" i="29"/>
  <c r="F515" i="29" s="1"/>
  <c r="E515" i="29" s="1"/>
  <c r="BI515" i="29"/>
  <c r="U515" i="29" s="1"/>
  <c r="T515" i="29" s="1"/>
  <c r="BL514" i="29"/>
  <c r="AJ516" i="29"/>
  <c r="P516" i="29" s="1"/>
  <c r="BE515" i="29"/>
  <c r="I515" i="29" s="1"/>
  <c r="H515" i="29" s="1"/>
  <c r="BU515" i="29"/>
  <c r="Z515" i="29"/>
  <c r="AI516" i="29"/>
  <c r="M516" i="29" s="1"/>
  <c r="BJ515" i="29"/>
  <c r="X515" i="29" s="1"/>
  <c r="W515" i="29" s="1"/>
  <c r="AF516" i="29"/>
  <c r="D516" i="29" s="1"/>
  <c r="AL516" i="29"/>
  <c r="V516" i="29" s="1"/>
  <c r="BG515" i="29"/>
  <c r="O515" i="29" s="1"/>
  <c r="N515" i="29" s="1"/>
  <c r="BN514" i="29"/>
  <c r="AG516" i="29"/>
  <c r="G516" i="29" s="1"/>
  <c r="AB514" i="29" l="1"/>
  <c r="BN1107" i="29"/>
  <c r="BJ1109" i="29"/>
  <c r="X1109" i="29" s="1"/>
  <c r="W1109" i="29" s="1"/>
  <c r="BT1109" i="29"/>
  <c r="BJ1108" i="29"/>
  <c r="X1108" i="29" s="1"/>
  <c r="W1108" i="29" s="1"/>
  <c r="BT1108" i="29"/>
  <c r="BG1108" i="29"/>
  <c r="O1108" i="29" s="1"/>
  <c r="N1108" i="29" s="1"/>
  <c r="AT1110" i="29"/>
  <c r="BB1110" i="29"/>
  <c r="AU1110" i="29"/>
  <c r="BC1110" i="29"/>
  <c r="AN1110" i="29"/>
  <c r="AV1110" i="29"/>
  <c r="AO1110" i="29"/>
  <c r="AW1110" i="29"/>
  <c r="B1110" i="29"/>
  <c r="AD1110" i="29" s="1"/>
  <c r="AG1110" i="29" s="1"/>
  <c r="G1110" i="29" s="1"/>
  <c r="AP1110" i="29"/>
  <c r="AX1110" i="29"/>
  <c r="C1110" i="29"/>
  <c r="AE1110" i="29" s="1"/>
  <c r="AQ1110" i="29"/>
  <c r="AY1110" i="29"/>
  <c r="AR1110" i="29"/>
  <c r="AZ1110" i="29"/>
  <c r="AC1111" i="29"/>
  <c r="AS1110" i="29"/>
  <c r="BA1110" i="29"/>
  <c r="AH1109" i="29"/>
  <c r="J1109" i="29" s="1"/>
  <c r="AK1109" i="29"/>
  <c r="S1109" i="29" s="1"/>
  <c r="BI1108" i="29"/>
  <c r="U1108" i="29" s="1"/>
  <c r="T1108" i="29" s="1"/>
  <c r="BS1108" i="29"/>
  <c r="BD1108" i="29"/>
  <c r="F1108" i="29" s="1"/>
  <c r="E1108" i="29" s="1"/>
  <c r="BL1107" i="29"/>
  <c r="Z1107" i="29"/>
  <c r="AM1109" i="29"/>
  <c r="Y1109" i="29" s="1"/>
  <c r="BF1108" i="29"/>
  <c r="L1108" i="29" s="1"/>
  <c r="K1108" i="29" s="1"/>
  <c r="BS1107" i="29"/>
  <c r="BH1108" i="29"/>
  <c r="R1108" i="29" s="1"/>
  <c r="Q1108" i="29" s="1"/>
  <c r="BE1108" i="29"/>
  <c r="I1108" i="29" s="1"/>
  <c r="H1108" i="29" s="1"/>
  <c r="AJ1109" i="29"/>
  <c r="P1109" i="29" s="1"/>
  <c r="BO1107" i="29"/>
  <c r="AI1109" i="29"/>
  <c r="M1109" i="29" s="1"/>
  <c r="AG1109" i="29"/>
  <c r="G1109" i="29" s="1"/>
  <c r="BP1107" i="29"/>
  <c r="BQ1107" i="29"/>
  <c r="AF1109" i="29"/>
  <c r="D1109" i="29" s="1"/>
  <c r="BR1107" i="29"/>
  <c r="Z1108" i="29"/>
  <c r="BL515" i="29"/>
  <c r="AH517" i="29"/>
  <c r="J517" i="29" s="1"/>
  <c r="BS515" i="29"/>
  <c r="BN515" i="29"/>
  <c r="BO515" i="29"/>
  <c r="BT515" i="29"/>
  <c r="BU516" i="29"/>
  <c r="BQ515" i="29"/>
  <c r="BP515" i="29"/>
  <c r="AK517" i="29"/>
  <c r="S517" i="29" s="1"/>
  <c r="BI516" i="29"/>
  <c r="U516" i="29" s="1"/>
  <c r="T516" i="29" s="1"/>
  <c r="BD516" i="29"/>
  <c r="AM517" i="29"/>
  <c r="Y517" i="29" s="1"/>
  <c r="BK517" i="29" s="1"/>
  <c r="AA517" i="29" s="1"/>
  <c r="BE516" i="29"/>
  <c r="I516" i="29" s="1"/>
  <c r="H516" i="29" s="1"/>
  <c r="AI517" i="29"/>
  <c r="M517" i="29" s="1"/>
  <c r="BH516" i="29"/>
  <c r="R516" i="29" s="1"/>
  <c r="Q516" i="29" s="1"/>
  <c r="BC518" i="29"/>
  <c r="BA518" i="29"/>
  <c r="AS518" i="29"/>
  <c r="B518" i="29"/>
  <c r="AD518" i="29" s="1"/>
  <c r="AF518" i="29" s="1"/>
  <c r="D518" i="29" s="1"/>
  <c r="AZ518" i="29"/>
  <c r="AR518" i="29"/>
  <c r="BB518" i="29"/>
  <c r="AP518" i="29"/>
  <c r="AY518" i="29"/>
  <c r="AO518" i="29"/>
  <c r="AX518" i="29"/>
  <c r="AN518" i="29"/>
  <c r="AT518" i="29"/>
  <c r="AC519" i="29"/>
  <c r="AW518" i="29"/>
  <c r="AV518" i="29"/>
  <c r="AU518" i="29"/>
  <c r="AQ518" i="29"/>
  <c r="C518" i="29"/>
  <c r="AE518" i="29" s="1"/>
  <c r="BD517" i="29"/>
  <c r="F517" i="29" s="1"/>
  <c r="E517" i="29" s="1"/>
  <c r="AL517" i="29"/>
  <c r="V517" i="29" s="1"/>
  <c r="BF517" i="29"/>
  <c r="L517" i="29" s="1"/>
  <c r="K517" i="29" s="1"/>
  <c r="BG516" i="29"/>
  <c r="O516" i="29" s="1"/>
  <c r="N516" i="29" s="1"/>
  <c r="BJ516" i="29"/>
  <c r="X516" i="29" s="1"/>
  <c r="W516" i="29" s="1"/>
  <c r="AG517" i="29"/>
  <c r="G517" i="29" s="1"/>
  <c r="BP516" i="29"/>
  <c r="AJ517" i="29"/>
  <c r="P517" i="29" s="1"/>
  <c r="AJ1110" i="29" l="1"/>
  <c r="P1110" i="29" s="1"/>
  <c r="BN1108" i="29"/>
  <c r="AK1110" i="29"/>
  <c r="S1110" i="29" s="1"/>
  <c r="BI1110" i="29" s="1"/>
  <c r="U1110" i="29" s="1"/>
  <c r="T1110" i="29" s="1"/>
  <c r="AB515" i="29"/>
  <c r="BT516" i="29"/>
  <c r="BR1108" i="29"/>
  <c r="AB1107" i="29"/>
  <c r="BO1108" i="29"/>
  <c r="BE1110" i="29"/>
  <c r="I1110" i="29" s="1"/>
  <c r="H1110" i="29" s="1"/>
  <c r="AL1110" i="29"/>
  <c r="V1110" i="29" s="1"/>
  <c r="BE1109" i="29"/>
  <c r="I1109" i="29" s="1"/>
  <c r="H1109" i="29" s="1"/>
  <c r="AF1110" i="29"/>
  <c r="D1110" i="29" s="1"/>
  <c r="AU1111" i="29"/>
  <c r="BC1111" i="29"/>
  <c r="AN1111" i="29"/>
  <c r="AV1111" i="29"/>
  <c r="AO1111" i="29"/>
  <c r="AW1111" i="29"/>
  <c r="B1111" i="29"/>
  <c r="AD1111" i="29" s="1"/>
  <c r="AM1111" i="29" s="1"/>
  <c r="Y1111" i="29" s="1"/>
  <c r="AP1111" i="29"/>
  <c r="AX1111" i="29"/>
  <c r="C1111" i="29"/>
  <c r="AE1111" i="29" s="1"/>
  <c r="AQ1111" i="29"/>
  <c r="AY1111" i="29"/>
  <c r="AR1111" i="29"/>
  <c r="AZ1111" i="29"/>
  <c r="AC1112" i="29"/>
  <c r="AS1111" i="29"/>
  <c r="BA1111" i="29"/>
  <c r="AT1111" i="29"/>
  <c r="BB1111" i="29"/>
  <c r="BG1109" i="29"/>
  <c r="O1109" i="29" s="1"/>
  <c r="N1109" i="29" s="1"/>
  <c r="BP1108" i="29"/>
  <c r="AB1108" i="29" s="1"/>
  <c r="AH1110" i="29"/>
  <c r="J1110" i="29" s="1"/>
  <c r="BQ1108" i="29"/>
  <c r="BH1110" i="29"/>
  <c r="R1110" i="29" s="1"/>
  <c r="Q1110" i="29" s="1"/>
  <c r="BK1109" i="29"/>
  <c r="AA1109" i="29" s="1"/>
  <c r="BU1109" i="29" s="1"/>
  <c r="BF1109" i="29"/>
  <c r="L1109" i="29" s="1"/>
  <c r="K1109" i="29" s="1"/>
  <c r="AM1110" i="29"/>
  <c r="Y1110" i="29" s="1"/>
  <c r="BH1109" i="29"/>
  <c r="R1109" i="29" s="1"/>
  <c r="Q1109" i="29" s="1"/>
  <c r="BI1109" i="29"/>
  <c r="U1109" i="29" s="1"/>
  <c r="T1109" i="29" s="1"/>
  <c r="BL1108" i="29"/>
  <c r="BD1109" i="29"/>
  <c r="F1109" i="29" s="1"/>
  <c r="E1109" i="29" s="1"/>
  <c r="BN1109" i="29"/>
  <c r="AI1110" i="29"/>
  <c r="M1110" i="29" s="1"/>
  <c r="BS516" i="29"/>
  <c r="BI517" i="29"/>
  <c r="U517" i="29" s="1"/>
  <c r="T517" i="29" s="1"/>
  <c r="AM518" i="29"/>
  <c r="Y518" i="29" s="1"/>
  <c r="BK518" i="29" s="1"/>
  <c r="AA518" i="29" s="1"/>
  <c r="BL518" i="29" s="1"/>
  <c r="BP517" i="29"/>
  <c r="BD518" i="29"/>
  <c r="F518" i="29" s="1"/>
  <c r="E518" i="29" s="1"/>
  <c r="AK518" i="29"/>
  <c r="S518" i="29" s="1"/>
  <c r="BC519" i="29"/>
  <c r="AU519" i="29"/>
  <c r="BA519" i="29"/>
  <c r="AS519" i="29"/>
  <c r="C519" i="29"/>
  <c r="AE519" i="29" s="1"/>
  <c r="AZ519" i="29"/>
  <c r="AR519" i="29"/>
  <c r="B519" i="29"/>
  <c r="AD519" i="29" s="1"/>
  <c r="AL519" i="29" s="1"/>
  <c r="AY519" i="29"/>
  <c r="AQ519" i="29"/>
  <c r="AW519" i="29"/>
  <c r="AV519" i="29"/>
  <c r="BB519" i="29"/>
  <c r="AX519" i="29"/>
  <c r="AC520" i="29"/>
  <c r="AN519" i="29"/>
  <c r="AP519" i="29"/>
  <c r="AT519" i="29"/>
  <c r="AO519" i="29"/>
  <c r="BG517" i="29"/>
  <c r="O517" i="29" s="1"/>
  <c r="N517" i="29" s="1"/>
  <c r="BQ516" i="29"/>
  <c r="BN517" i="29"/>
  <c r="AG518" i="29"/>
  <c r="G518" i="29" s="1"/>
  <c r="BO516" i="29"/>
  <c r="BU517" i="29"/>
  <c r="Z517" i="29"/>
  <c r="BL517" i="29"/>
  <c r="BH517" i="29"/>
  <c r="R517" i="29" s="1"/>
  <c r="Q517" i="29" s="1"/>
  <c r="AL518" i="29"/>
  <c r="V518" i="29" s="1"/>
  <c r="AH518" i="29"/>
  <c r="J518" i="29" s="1"/>
  <c r="F516" i="29"/>
  <c r="BL516" i="29"/>
  <c r="AI518" i="29"/>
  <c r="M518" i="29" s="1"/>
  <c r="AJ518" i="29"/>
  <c r="P518" i="29" s="1"/>
  <c r="BE517" i="29"/>
  <c r="I517" i="29" s="1"/>
  <c r="H517" i="29" s="1"/>
  <c r="BJ517" i="29"/>
  <c r="X517" i="29" s="1"/>
  <c r="W517" i="29" s="1"/>
  <c r="BR516" i="29"/>
  <c r="BQ1109" i="29" l="1"/>
  <c r="BP1109" i="29"/>
  <c r="BN518" i="29"/>
  <c r="BO1110" i="29"/>
  <c r="BR1110" i="29"/>
  <c r="BU518" i="29"/>
  <c r="BR1109" i="29"/>
  <c r="AK1111" i="29"/>
  <c r="S1111" i="29" s="1"/>
  <c r="BI1111" i="29" s="1"/>
  <c r="U1111" i="29" s="1"/>
  <c r="T1111" i="29" s="1"/>
  <c r="BK1111" i="29"/>
  <c r="AA1111" i="29" s="1"/>
  <c r="BU1111" i="29" s="1"/>
  <c r="BK1110" i="29"/>
  <c r="AA1110" i="29" s="1"/>
  <c r="BU1110" i="29" s="1"/>
  <c r="BF1110" i="29"/>
  <c r="L1110" i="29" s="1"/>
  <c r="K1110" i="29" s="1"/>
  <c r="BP1110" i="29"/>
  <c r="AI1111" i="29"/>
  <c r="M1111" i="29" s="1"/>
  <c r="AG1111" i="29"/>
  <c r="G1111" i="29" s="1"/>
  <c r="BO1109" i="29"/>
  <c r="AN1112" i="29"/>
  <c r="AV1112" i="29"/>
  <c r="AO1112" i="29"/>
  <c r="AW1112" i="29"/>
  <c r="B1112" i="29"/>
  <c r="AD1112" i="29" s="1"/>
  <c r="AH1112" i="29" s="1"/>
  <c r="J1112" i="29" s="1"/>
  <c r="AP1112" i="29"/>
  <c r="AX1112" i="29"/>
  <c r="C1112" i="29"/>
  <c r="AE1112" i="29" s="1"/>
  <c r="AI1112" i="29"/>
  <c r="M1112" i="29" s="1"/>
  <c r="AQ1112" i="29"/>
  <c r="AY1112" i="29"/>
  <c r="AR1112" i="29"/>
  <c r="AZ1112" i="29"/>
  <c r="AC1113" i="29"/>
  <c r="AK1112" i="29"/>
  <c r="S1112" i="29" s="1"/>
  <c r="AS1112" i="29"/>
  <c r="BA1112" i="29"/>
  <c r="AT1112" i="29"/>
  <c r="BB1112" i="29"/>
  <c r="AU1112" i="29"/>
  <c r="BC1112" i="29"/>
  <c r="AF1111" i="29"/>
  <c r="D1111" i="29" s="1"/>
  <c r="BJ1110" i="29"/>
  <c r="X1110" i="29" s="1"/>
  <c r="W1110" i="29" s="1"/>
  <c r="BS1109" i="29"/>
  <c r="AB1109" i="29" s="1"/>
  <c r="BL1109" i="29"/>
  <c r="Z1109" i="29"/>
  <c r="AH1111" i="29"/>
  <c r="J1111" i="29" s="1"/>
  <c r="BG1110" i="29"/>
  <c r="O1110" i="29" s="1"/>
  <c r="N1110" i="29" s="1"/>
  <c r="BS1110" i="29"/>
  <c r="AJ1111" i="29"/>
  <c r="P1111" i="29" s="1"/>
  <c r="AL1111" i="29"/>
  <c r="V1111" i="29" s="1"/>
  <c r="BD1110" i="29"/>
  <c r="F1110" i="29" s="1"/>
  <c r="E1110" i="29" s="1"/>
  <c r="BO517" i="29"/>
  <c r="BR517" i="29"/>
  <c r="Z518" i="29"/>
  <c r="BS517" i="29"/>
  <c r="AF519" i="29"/>
  <c r="D519" i="29" s="1"/>
  <c r="BT517" i="29"/>
  <c r="AB517" i="29" s="1"/>
  <c r="AK519" i="29"/>
  <c r="S519" i="29" s="1"/>
  <c r="AG519" i="29"/>
  <c r="G519" i="29" s="1"/>
  <c r="BE519" i="29" s="1"/>
  <c r="I519" i="29" s="1"/>
  <c r="H519" i="29" s="1"/>
  <c r="BQ517" i="29"/>
  <c r="AI519" i="29"/>
  <c r="M519" i="29" s="1"/>
  <c r="BJ518" i="29"/>
  <c r="X518" i="29" s="1"/>
  <c r="W518" i="29" s="1"/>
  <c r="AM519" i="29"/>
  <c r="Y519" i="29" s="1"/>
  <c r="E516" i="29"/>
  <c r="BN516" i="29"/>
  <c r="AB516" i="29" s="1"/>
  <c r="BF518" i="29"/>
  <c r="L518" i="29" s="1"/>
  <c r="K518" i="29" s="1"/>
  <c r="V519" i="29"/>
  <c r="BI518" i="29"/>
  <c r="U518" i="29" s="1"/>
  <c r="T518" i="29" s="1"/>
  <c r="BG518" i="29"/>
  <c r="O518" i="29" s="1"/>
  <c r="N518" i="29" s="1"/>
  <c r="BE518" i="29"/>
  <c r="I518" i="29" s="1"/>
  <c r="H518" i="29" s="1"/>
  <c r="AJ519" i="29"/>
  <c r="P519" i="29" s="1"/>
  <c r="AZ520" i="29"/>
  <c r="AR520" i="29"/>
  <c r="AC521" i="29"/>
  <c r="AX520" i="29"/>
  <c r="AP520" i="29"/>
  <c r="AW520" i="29"/>
  <c r="AO520" i="29"/>
  <c r="AV520" i="29"/>
  <c r="AN520" i="29"/>
  <c r="AT520" i="29"/>
  <c r="AS520" i="29"/>
  <c r="BC520" i="29"/>
  <c r="B520" i="29"/>
  <c r="AD520" i="29" s="1"/>
  <c r="AK520" i="29" s="1"/>
  <c r="S520" i="29" s="1"/>
  <c r="BB520" i="29"/>
  <c r="BA520" i="29"/>
  <c r="AY520" i="29"/>
  <c r="AU520" i="29"/>
  <c r="AQ520" i="29"/>
  <c r="C520" i="29"/>
  <c r="AE520" i="29" s="1"/>
  <c r="BH518" i="29"/>
  <c r="R518" i="29" s="1"/>
  <c r="Q518" i="29" s="1"/>
  <c r="AH519" i="29"/>
  <c r="J519" i="29" s="1"/>
  <c r="BQ1110" i="29" l="1"/>
  <c r="AM1112" i="29"/>
  <c r="Y1112" i="29" s="1"/>
  <c r="BN1110" i="29"/>
  <c r="AJ1112" i="29"/>
  <c r="P1112" i="29" s="1"/>
  <c r="BT518" i="29"/>
  <c r="BT1110" i="29"/>
  <c r="AL1112" i="29"/>
  <c r="V1112" i="29" s="1"/>
  <c r="BF1112" i="29"/>
  <c r="L1112" i="29" s="1"/>
  <c r="K1112" i="29" s="1"/>
  <c r="BE1111" i="29"/>
  <c r="I1111" i="29" s="1"/>
  <c r="H1111" i="29" s="1"/>
  <c r="BG1111" i="29"/>
  <c r="O1111" i="29" s="1"/>
  <c r="N1111" i="29" s="1"/>
  <c r="BD1111" i="29"/>
  <c r="F1111" i="29" s="1"/>
  <c r="E1111" i="29" s="1"/>
  <c r="BG1112" i="29"/>
  <c r="O1112" i="29" s="1"/>
  <c r="N1112" i="29" s="1"/>
  <c r="BQ1112" i="29"/>
  <c r="AG1112" i="29"/>
  <c r="G1112" i="29" s="1"/>
  <c r="BF1111" i="29"/>
  <c r="L1111" i="29" s="1"/>
  <c r="K1111" i="29" s="1"/>
  <c r="BI1112" i="29"/>
  <c r="U1112" i="29" s="1"/>
  <c r="T1112" i="29" s="1"/>
  <c r="AO1113" i="29"/>
  <c r="AW1113" i="29"/>
  <c r="B1113" i="29"/>
  <c r="AD1113" i="29" s="1"/>
  <c r="AK1113" i="29" s="1"/>
  <c r="S1113" i="29" s="1"/>
  <c r="AP1113" i="29"/>
  <c r="AX1113" i="29"/>
  <c r="C1113" i="29"/>
  <c r="AE1113" i="29" s="1"/>
  <c r="AQ1113" i="29"/>
  <c r="AY1113" i="29"/>
  <c r="AR1113" i="29"/>
  <c r="AZ1113" i="29"/>
  <c r="AC1114" i="29"/>
  <c r="AS1113" i="29"/>
  <c r="BA1113" i="29"/>
  <c r="AT1113" i="29"/>
  <c r="BB1113" i="29"/>
  <c r="AU1113" i="29"/>
  <c r="BC1113" i="29"/>
  <c r="AN1113" i="29"/>
  <c r="AV1113" i="29"/>
  <c r="BJ1111" i="29"/>
  <c r="X1111" i="29" s="1"/>
  <c r="W1111" i="29" s="1"/>
  <c r="BK1112" i="29"/>
  <c r="AA1112" i="29" s="1"/>
  <c r="BU1112" i="29" s="1"/>
  <c r="AF1112" i="29"/>
  <c r="D1112" i="29" s="1"/>
  <c r="BL1110" i="29"/>
  <c r="Z1110" i="29"/>
  <c r="AB1110" i="29"/>
  <c r="BH1111" i="29"/>
  <c r="R1111" i="29" s="1"/>
  <c r="Q1111" i="29" s="1"/>
  <c r="BS1111" i="29"/>
  <c r="BH1112" i="29"/>
  <c r="R1112" i="29" s="1"/>
  <c r="Q1112" i="29" s="1"/>
  <c r="Z1111" i="29"/>
  <c r="BS518" i="29"/>
  <c r="BR518" i="29"/>
  <c r="BD519" i="29"/>
  <c r="F519" i="29" s="1"/>
  <c r="E519" i="29" s="1"/>
  <c r="BO519" i="29"/>
  <c r="AI520" i="29"/>
  <c r="M520" i="29" s="1"/>
  <c r="BG520" i="29" s="1"/>
  <c r="O520" i="29" s="1"/>
  <c r="N520" i="29" s="1"/>
  <c r="AM520" i="29"/>
  <c r="Y520" i="29" s="1"/>
  <c r="BK520" i="29" s="1"/>
  <c r="AA520" i="29" s="1"/>
  <c r="AJ520" i="29"/>
  <c r="P520" i="29" s="1"/>
  <c r="BH520" i="29" s="1"/>
  <c r="R520" i="29" s="1"/>
  <c r="Q520" i="29" s="1"/>
  <c r="BH519" i="29"/>
  <c r="R519" i="29" s="1"/>
  <c r="Q519" i="29" s="1"/>
  <c r="BJ519" i="29"/>
  <c r="X519" i="29" s="1"/>
  <c r="W519" i="29" s="1"/>
  <c r="BT519" i="29"/>
  <c r="AF520" i="29"/>
  <c r="D520" i="29" s="1"/>
  <c r="BO518" i="29"/>
  <c r="BP518" i="29"/>
  <c r="BF519" i="29"/>
  <c r="L519" i="29" s="1"/>
  <c r="K519" i="29" s="1"/>
  <c r="AH520" i="29"/>
  <c r="J520" i="29" s="1"/>
  <c r="BG519" i="29"/>
  <c r="O519" i="29" s="1"/>
  <c r="N519" i="29" s="1"/>
  <c r="AL520" i="29"/>
  <c r="V520" i="29" s="1"/>
  <c r="BI519" i="29"/>
  <c r="U519" i="29" s="1"/>
  <c r="T519" i="29" s="1"/>
  <c r="BI520" i="29"/>
  <c r="U520" i="29" s="1"/>
  <c r="T520" i="29" s="1"/>
  <c r="AG520" i="29"/>
  <c r="G520" i="29" s="1"/>
  <c r="BQ518" i="29"/>
  <c r="AW521" i="29"/>
  <c r="AO521" i="29"/>
  <c r="BC521" i="29"/>
  <c r="AU521" i="29"/>
  <c r="BB521" i="29"/>
  <c r="AT521" i="29"/>
  <c r="C521" i="29"/>
  <c r="AE521" i="29" s="1"/>
  <c r="BA521" i="29"/>
  <c r="AS521" i="29"/>
  <c r="B521" i="29"/>
  <c r="AD521" i="29" s="1"/>
  <c r="AG521" i="29" s="1"/>
  <c r="AQ521" i="29"/>
  <c r="AC522" i="29"/>
  <c r="AP521" i="29"/>
  <c r="AZ521" i="29"/>
  <c r="AR521" i="29"/>
  <c r="AN521" i="29"/>
  <c r="AX521" i="29"/>
  <c r="AY521" i="29"/>
  <c r="AV521" i="29"/>
  <c r="BK519" i="29"/>
  <c r="AA519" i="29" s="1"/>
  <c r="BU519" i="29" s="1"/>
  <c r="AM1113" i="29" l="1"/>
  <c r="Y1113" i="29" s="1"/>
  <c r="AJ1113" i="29"/>
  <c r="P1113" i="29" s="1"/>
  <c r="BP1112" i="29"/>
  <c r="BS519" i="29"/>
  <c r="BJ1112" i="29"/>
  <c r="X1112" i="29" s="1"/>
  <c r="W1112" i="29" s="1"/>
  <c r="BN1111" i="29"/>
  <c r="BL1111" i="29"/>
  <c r="BP1111" i="29"/>
  <c r="BO1111" i="29"/>
  <c r="BI1113" i="29"/>
  <c r="U1113" i="29" s="1"/>
  <c r="T1113" i="29" s="1"/>
  <c r="Z1112" i="29"/>
  <c r="B1114" i="29"/>
  <c r="AD1114" i="29" s="1"/>
  <c r="AK1114" i="29" s="1"/>
  <c r="S1114" i="29" s="1"/>
  <c r="AP1114" i="29"/>
  <c r="AX1114" i="29"/>
  <c r="C1114" i="29"/>
  <c r="AE1114" i="29" s="1"/>
  <c r="AQ1114" i="29"/>
  <c r="AY1114" i="29"/>
  <c r="AR1114" i="29"/>
  <c r="AZ1114" i="29"/>
  <c r="AC1115" i="29"/>
  <c r="AS1114" i="29"/>
  <c r="BA1114" i="29"/>
  <c r="AT1114" i="29"/>
  <c r="BB1114" i="29"/>
  <c r="AU1114" i="29"/>
  <c r="BC1114" i="29"/>
  <c r="AN1114" i="29"/>
  <c r="AV1114" i="29"/>
  <c r="AW1114" i="29"/>
  <c r="AO1114" i="29"/>
  <c r="BQ1111" i="29"/>
  <c r="AB1111" i="29" s="1"/>
  <c r="BR1111" i="29"/>
  <c r="AH1113" i="29"/>
  <c r="J1113" i="29" s="1"/>
  <c r="BH1113" i="29"/>
  <c r="R1113" i="29" s="1"/>
  <c r="Q1113" i="29" s="1"/>
  <c r="BE1112" i="29"/>
  <c r="I1112" i="29" s="1"/>
  <c r="H1112" i="29" s="1"/>
  <c r="AL1113" i="29"/>
  <c r="V1113" i="29" s="1"/>
  <c r="BT1111" i="29"/>
  <c r="BK1113" i="29"/>
  <c r="AA1113" i="29" s="1"/>
  <c r="BU1113" i="29" s="1"/>
  <c r="AF1113" i="29"/>
  <c r="D1113" i="29" s="1"/>
  <c r="AI1113" i="29"/>
  <c r="M1113" i="29" s="1"/>
  <c r="AG1113" i="29"/>
  <c r="G1113" i="29" s="1"/>
  <c r="BR1112" i="29"/>
  <c r="BD1112" i="29"/>
  <c r="F1112" i="29" s="1"/>
  <c r="E1112" i="29" s="1"/>
  <c r="BS1112" i="29"/>
  <c r="G521" i="29"/>
  <c r="BR519" i="29"/>
  <c r="BN519" i="29"/>
  <c r="AH521" i="29"/>
  <c r="J521" i="29" s="1"/>
  <c r="AI521" i="29"/>
  <c r="M521" i="29" s="1"/>
  <c r="BQ520" i="29"/>
  <c r="BR520" i="29"/>
  <c r="AM521" i="29"/>
  <c r="Y521" i="29" s="1"/>
  <c r="BK521" i="29" s="1"/>
  <c r="AA521" i="29" s="1"/>
  <c r="BE521" i="29"/>
  <c r="I521" i="29" s="1"/>
  <c r="H521" i="29" s="1"/>
  <c r="BS520" i="29"/>
  <c r="BQ519" i="29"/>
  <c r="BE520" i="29"/>
  <c r="I520" i="29" s="1"/>
  <c r="H520" i="29" s="1"/>
  <c r="AJ521" i="29"/>
  <c r="P521" i="29" s="1"/>
  <c r="BB522" i="29"/>
  <c r="AT522" i="29"/>
  <c r="C522" i="29"/>
  <c r="AE522" i="29" s="1"/>
  <c r="AZ522" i="29"/>
  <c r="AR522" i="29"/>
  <c r="AY522" i="29"/>
  <c r="AQ522" i="29"/>
  <c r="AC523" i="29"/>
  <c r="AX522" i="29"/>
  <c r="AP522" i="29"/>
  <c r="AN522" i="29"/>
  <c r="BC522" i="29"/>
  <c r="AO522" i="29"/>
  <c r="B522" i="29"/>
  <c r="AD522" i="29" s="1"/>
  <c r="AG522" i="29" s="1"/>
  <c r="G522" i="29" s="1"/>
  <c r="AU522" i="29"/>
  <c r="BA522" i="29"/>
  <c r="AW522" i="29"/>
  <c r="AV522" i="29"/>
  <c r="AS522" i="29"/>
  <c r="BF520" i="29"/>
  <c r="L520" i="29" s="1"/>
  <c r="K520" i="29" s="1"/>
  <c r="BL519" i="29"/>
  <c r="Z519" i="29"/>
  <c r="AL521" i="29"/>
  <c r="V521" i="29" s="1"/>
  <c r="BP519" i="29"/>
  <c r="BD520" i="29"/>
  <c r="F520" i="29" s="1"/>
  <c r="E520" i="29" s="1"/>
  <c r="BU520" i="29"/>
  <c r="Z520" i="29"/>
  <c r="AK521" i="29"/>
  <c r="S521" i="29" s="1"/>
  <c r="AF521" i="29"/>
  <c r="D521" i="29" s="1"/>
  <c r="BJ520" i="29"/>
  <c r="X520" i="29" s="1"/>
  <c r="W520" i="29" s="1"/>
  <c r="AB518" i="29"/>
  <c r="AM1114" i="29" l="1"/>
  <c r="Y1114" i="29" s="1"/>
  <c r="AJ1114" i="29"/>
  <c r="P1114" i="29" s="1"/>
  <c r="BH1114" i="29" s="1"/>
  <c r="R1114" i="29" s="1"/>
  <c r="Q1114" i="29" s="1"/>
  <c r="BS1113" i="29"/>
  <c r="BO521" i="29"/>
  <c r="AG1114" i="29"/>
  <c r="G1114" i="29" s="1"/>
  <c r="BE1114" i="29" s="1"/>
  <c r="I1114" i="29" s="1"/>
  <c r="H1114" i="29" s="1"/>
  <c r="BT520" i="29"/>
  <c r="BP520" i="29"/>
  <c r="BT1112" i="29"/>
  <c r="BI1114" i="29"/>
  <c r="U1114" i="29" s="1"/>
  <c r="T1114" i="29" s="1"/>
  <c r="BS1114" i="29"/>
  <c r="C1115" i="29"/>
  <c r="AE1115" i="29" s="1"/>
  <c r="AQ1115" i="29"/>
  <c r="AY1115" i="29"/>
  <c r="AR1115" i="29"/>
  <c r="AZ1115" i="29"/>
  <c r="AC1116" i="29"/>
  <c r="AS1115" i="29"/>
  <c r="BA1115" i="29"/>
  <c r="AT1115" i="29"/>
  <c r="BB1115" i="29"/>
  <c r="AU1115" i="29"/>
  <c r="BC1115" i="29"/>
  <c r="AN1115" i="29"/>
  <c r="AV1115" i="29"/>
  <c r="AO1115" i="29"/>
  <c r="AW1115" i="29"/>
  <c r="AP1115" i="29"/>
  <c r="AX1115" i="29"/>
  <c r="B1115" i="29"/>
  <c r="AD1115" i="29" s="1"/>
  <c r="AM1115" i="29" s="1"/>
  <c r="Y1115" i="29" s="1"/>
  <c r="BK1114" i="29"/>
  <c r="AA1114" i="29" s="1"/>
  <c r="BU1114" i="29" s="1"/>
  <c r="BO1112" i="29"/>
  <c r="AH1114" i="29"/>
  <c r="J1114" i="29" s="1"/>
  <c r="BJ1113" i="29"/>
  <c r="X1113" i="29" s="1"/>
  <c r="W1113" i="29" s="1"/>
  <c r="BG1113" i="29"/>
  <c r="O1113" i="29" s="1"/>
  <c r="N1113" i="29" s="1"/>
  <c r="BR1113" i="29"/>
  <c r="AL1114" i="29"/>
  <c r="V1114" i="29" s="1"/>
  <c r="BL1112" i="29"/>
  <c r="BD1113" i="29"/>
  <c r="F1113" i="29" s="1"/>
  <c r="E1113" i="29" s="1"/>
  <c r="BF1113" i="29"/>
  <c r="L1113" i="29" s="1"/>
  <c r="K1113" i="29" s="1"/>
  <c r="AF1114" i="29"/>
  <c r="D1114" i="29" s="1"/>
  <c r="AI1114" i="29"/>
  <c r="M1114" i="29" s="1"/>
  <c r="BE1113" i="29"/>
  <c r="I1113" i="29" s="1"/>
  <c r="H1113" i="29" s="1"/>
  <c r="BN1112" i="29"/>
  <c r="Z1113" i="29"/>
  <c r="BL1113" i="29"/>
  <c r="BO520" i="29"/>
  <c r="BU521" i="29"/>
  <c r="AH522" i="29"/>
  <c r="J522" i="29" s="1"/>
  <c r="BF522" i="29" s="1"/>
  <c r="L522" i="29" s="1"/>
  <c r="K522" i="29" s="1"/>
  <c r="AJ522" i="29"/>
  <c r="P522" i="29" s="1"/>
  <c r="BN520" i="29"/>
  <c r="AI522" i="29"/>
  <c r="M522" i="29" s="1"/>
  <c r="BG522" i="29" s="1"/>
  <c r="O522" i="29" s="1"/>
  <c r="N522" i="29" s="1"/>
  <c r="BE522" i="29"/>
  <c r="I522" i="29" s="1"/>
  <c r="H522" i="29" s="1"/>
  <c r="AL522" i="29"/>
  <c r="V522" i="29" s="1"/>
  <c r="BG521" i="29"/>
  <c r="O521" i="29" s="1"/>
  <c r="N521" i="29" s="1"/>
  <c r="AB519" i="29"/>
  <c r="BJ521" i="29"/>
  <c r="X521" i="29" s="1"/>
  <c r="W521" i="29" s="1"/>
  <c r="AM522" i="29"/>
  <c r="Y522" i="29" s="1"/>
  <c r="BF521" i="29"/>
  <c r="L521" i="29" s="1"/>
  <c r="K521" i="29" s="1"/>
  <c r="Z521" i="29"/>
  <c r="BI521" i="29"/>
  <c r="U521" i="29" s="1"/>
  <c r="T521" i="29" s="1"/>
  <c r="AF522" i="29"/>
  <c r="D522" i="29" s="1"/>
  <c r="AK522" i="29"/>
  <c r="S522" i="29" s="1"/>
  <c r="BD521" i="29"/>
  <c r="F521" i="29" s="1"/>
  <c r="E521" i="29" s="1"/>
  <c r="BL520" i="29"/>
  <c r="AY523" i="29"/>
  <c r="AQ523" i="29"/>
  <c r="AW523" i="29"/>
  <c r="AO523" i="29"/>
  <c r="AV523" i="29"/>
  <c r="AN523" i="29"/>
  <c r="BC523" i="29"/>
  <c r="AU523" i="29"/>
  <c r="BA523" i="29"/>
  <c r="B523" i="29"/>
  <c r="AD523" i="29" s="1"/>
  <c r="AG523" i="29" s="1"/>
  <c r="G523" i="29" s="1"/>
  <c r="AZ523" i="29"/>
  <c r="AR523" i="29"/>
  <c r="AP523" i="29"/>
  <c r="C523" i="29"/>
  <c r="AE523" i="29" s="1"/>
  <c r="AT523" i="29"/>
  <c r="AS523" i="29"/>
  <c r="BB523" i="29"/>
  <c r="AX523" i="29"/>
  <c r="AC524" i="29"/>
  <c r="BH521" i="29"/>
  <c r="R521" i="29" s="1"/>
  <c r="Q521" i="29" s="1"/>
  <c r="BR521" i="29" l="1"/>
  <c r="AG1115" i="29"/>
  <c r="G1115" i="29" s="1"/>
  <c r="AB520" i="29"/>
  <c r="BO1113" i="29"/>
  <c r="BR1114" i="29"/>
  <c r="BK1115" i="29"/>
  <c r="AA1115" i="29" s="1"/>
  <c r="BU1115" i="29" s="1"/>
  <c r="BP1113" i="29"/>
  <c r="BE1115" i="29"/>
  <c r="I1115" i="29" s="1"/>
  <c r="H1115" i="29" s="1"/>
  <c r="AJ1115" i="29"/>
  <c r="P1115" i="29" s="1"/>
  <c r="Z1114" i="29"/>
  <c r="AL1115" i="29"/>
  <c r="V1115" i="29" s="1"/>
  <c r="AB1112" i="29"/>
  <c r="BN1113" i="29"/>
  <c r="BT1113" i="29"/>
  <c r="AH1115" i="29"/>
  <c r="J1115" i="29" s="1"/>
  <c r="AF1115" i="29"/>
  <c r="D1115" i="29" s="1"/>
  <c r="AI1115" i="29"/>
  <c r="M1115" i="29" s="1"/>
  <c r="BF1114" i="29"/>
  <c r="L1114" i="29" s="1"/>
  <c r="K1114" i="29" s="1"/>
  <c r="AK1115" i="29"/>
  <c r="S1115" i="29" s="1"/>
  <c r="BJ1114" i="29"/>
  <c r="X1114" i="29" s="1"/>
  <c r="W1114" i="29" s="1"/>
  <c r="BG1114" i="29"/>
  <c r="O1114" i="29" s="1"/>
  <c r="N1114" i="29" s="1"/>
  <c r="BQ1114" i="29"/>
  <c r="AR1116" i="29"/>
  <c r="AZ1116" i="29"/>
  <c r="AC1117" i="29"/>
  <c r="AS1116" i="29"/>
  <c r="BA1116" i="29"/>
  <c r="AT1116" i="29"/>
  <c r="BB1116" i="29"/>
  <c r="AU1116" i="29"/>
  <c r="BC1116" i="29"/>
  <c r="AN1116" i="29"/>
  <c r="AV1116" i="29"/>
  <c r="AO1116" i="29"/>
  <c r="AW1116" i="29"/>
  <c r="B1116" i="29"/>
  <c r="AD1116" i="29" s="1"/>
  <c r="AM1116" i="29" s="1"/>
  <c r="Y1116" i="29" s="1"/>
  <c r="AP1116" i="29"/>
  <c r="AX1116" i="29"/>
  <c r="AQ1116" i="29"/>
  <c r="AY1116" i="29"/>
  <c r="C1116" i="29"/>
  <c r="AE1116" i="29" s="1"/>
  <c r="BD1114" i="29"/>
  <c r="F1114" i="29" s="1"/>
  <c r="E1114" i="29" s="1"/>
  <c r="BQ1113" i="29"/>
  <c r="BO1114" i="29"/>
  <c r="BN521" i="29"/>
  <c r="BH522" i="29"/>
  <c r="R522" i="29" s="1"/>
  <c r="Q522" i="29" s="1"/>
  <c r="BO522" i="29"/>
  <c r="AJ523" i="29"/>
  <c r="P523" i="29" s="1"/>
  <c r="BH523" i="29" s="1"/>
  <c r="R523" i="29" s="1"/>
  <c r="Q523" i="29" s="1"/>
  <c r="BP522" i="29"/>
  <c r="AL523" i="29"/>
  <c r="V523" i="29" s="1"/>
  <c r="BJ523" i="29" s="1"/>
  <c r="X523" i="29" s="1"/>
  <c r="W523" i="29" s="1"/>
  <c r="BE523" i="29"/>
  <c r="I523" i="29" s="1"/>
  <c r="H523" i="29" s="1"/>
  <c r="BI522" i="29"/>
  <c r="U522" i="29" s="1"/>
  <c r="T522" i="29" s="1"/>
  <c r="AK523" i="29"/>
  <c r="S523" i="29" s="1"/>
  <c r="BP521" i="29"/>
  <c r="BJ522" i="29"/>
  <c r="X522" i="29" s="1"/>
  <c r="W522" i="29" s="1"/>
  <c r="BK522" i="29"/>
  <c r="AA522" i="29" s="1"/>
  <c r="BU522" i="29" s="1"/>
  <c r="BD522" i="29"/>
  <c r="F522" i="29" s="1"/>
  <c r="E522" i="29" s="1"/>
  <c r="BT521" i="29"/>
  <c r="BQ522" i="29"/>
  <c r="BC524" i="29"/>
  <c r="AU524" i="29"/>
  <c r="BA524" i="29"/>
  <c r="AS524" i="29"/>
  <c r="C524" i="29"/>
  <c r="AE524" i="29" s="1"/>
  <c r="AZ524" i="29"/>
  <c r="AR524" i="29"/>
  <c r="B524" i="29"/>
  <c r="AD524" i="29" s="1"/>
  <c r="AI524" i="29" s="1"/>
  <c r="AY524" i="29"/>
  <c r="AQ524" i="29"/>
  <c r="AW524" i="29"/>
  <c r="AV524" i="29"/>
  <c r="AP524" i="29"/>
  <c r="AO524" i="29"/>
  <c r="AC525" i="29"/>
  <c r="AN524" i="29"/>
  <c r="AX524" i="29"/>
  <c r="BB524" i="29"/>
  <c r="AT524" i="29"/>
  <c r="AM523" i="29"/>
  <c r="Y523" i="29" s="1"/>
  <c r="BK523" i="29" s="1"/>
  <c r="AA523" i="29" s="1"/>
  <c r="AH523" i="29"/>
  <c r="J523" i="29" s="1"/>
  <c r="AI523" i="29"/>
  <c r="M523" i="29" s="1"/>
  <c r="BS521" i="29"/>
  <c r="AF523" i="29"/>
  <c r="D523" i="29" s="1"/>
  <c r="BL521" i="29"/>
  <c r="BQ521" i="29"/>
  <c r="AB521" i="29" l="1"/>
  <c r="BL1114" i="29"/>
  <c r="BK1116" i="29"/>
  <c r="AA1116" i="29" s="1"/>
  <c r="BU1116" i="29"/>
  <c r="AG1116" i="29"/>
  <c r="G1116" i="29" s="1"/>
  <c r="AJ1116" i="29"/>
  <c r="P1116" i="29" s="1"/>
  <c r="BG1115" i="29"/>
  <c r="O1115" i="29" s="1"/>
  <c r="N1115" i="29" s="1"/>
  <c r="BD1115" i="29"/>
  <c r="F1115" i="29" s="1"/>
  <c r="E1115" i="29" s="1"/>
  <c r="BH1115" i="29"/>
  <c r="R1115" i="29" s="1"/>
  <c r="Q1115" i="29" s="1"/>
  <c r="AI1116" i="29"/>
  <c r="M1116" i="29" s="1"/>
  <c r="BF1115" i="29"/>
  <c r="L1115" i="29" s="1"/>
  <c r="K1115" i="29" s="1"/>
  <c r="BO1115" i="29"/>
  <c r="AF1116" i="29"/>
  <c r="D1116" i="29" s="1"/>
  <c r="BT1114" i="29"/>
  <c r="AL1116" i="29"/>
  <c r="V1116" i="29" s="1"/>
  <c r="BN1114" i="29"/>
  <c r="AH1116" i="29"/>
  <c r="J1116" i="29" s="1"/>
  <c r="AK1116" i="29"/>
  <c r="S1116" i="29" s="1"/>
  <c r="AB1113" i="29"/>
  <c r="AS1117" i="29"/>
  <c r="BA1117" i="29"/>
  <c r="AT1117" i="29"/>
  <c r="BB1117" i="29"/>
  <c r="AU1117" i="29"/>
  <c r="BC1117" i="29"/>
  <c r="AN1117" i="29"/>
  <c r="AV1117" i="29"/>
  <c r="AO1117" i="29"/>
  <c r="AW1117" i="29"/>
  <c r="B1117" i="29"/>
  <c r="AD1117" i="29" s="1"/>
  <c r="AL1117" i="29" s="1"/>
  <c r="V1117" i="29" s="1"/>
  <c r="AP1117" i="29"/>
  <c r="AX1117" i="29"/>
  <c r="C1117" i="29"/>
  <c r="AE1117" i="29" s="1"/>
  <c r="AQ1117" i="29"/>
  <c r="AY1117" i="29"/>
  <c r="AC1118" i="29"/>
  <c r="AR1117" i="29"/>
  <c r="AZ1117" i="29"/>
  <c r="BI1115" i="29"/>
  <c r="U1115" i="29" s="1"/>
  <c r="T1115" i="29" s="1"/>
  <c r="BP1114" i="29"/>
  <c r="BJ1115" i="29"/>
  <c r="X1115" i="29" s="1"/>
  <c r="W1115" i="29" s="1"/>
  <c r="Z1115" i="29"/>
  <c r="BT522" i="29"/>
  <c r="BS522" i="29"/>
  <c r="BO523" i="29"/>
  <c r="BT523" i="29"/>
  <c r="BR522" i="29"/>
  <c r="M524" i="29"/>
  <c r="BG524" i="29" s="1"/>
  <c r="O524" i="29" s="1"/>
  <c r="N524" i="29" s="1"/>
  <c r="AH524" i="29"/>
  <c r="J524" i="29" s="1"/>
  <c r="AZ525" i="29"/>
  <c r="AR525" i="29"/>
  <c r="AC526" i="29"/>
  <c r="AX525" i="29"/>
  <c r="AP525" i="29"/>
  <c r="AW525" i="29"/>
  <c r="AO525" i="29"/>
  <c r="AV525" i="29"/>
  <c r="AN525" i="29"/>
  <c r="AT525" i="29"/>
  <c r="AS525" i="29"/>
  <c r="AU525" i="29"/>
  <c r="AQ525" i="29"/>
  <c r="BA525" i="29"/>
  <c r="AY525" i="29"/>
  <c r="C525" i="29"/>
  <c r="AE525" i="29" s="1"/>
  <c r="B525" i="29"/>
  <c r="AD525" i="29" s="1"/>
  <c r="AM525" i="29" s="1"/>
  <c r="Y525" i="29" s="1"/>
  <c r="BK525" i="29" s="1"/>
  <c r="AA525" i="29" s="1"/>
  <c r="BC525" i="29"/>
  <c r="BB525" i="29"/>
  <c r="BG523" i="29"/>
  <c r="O523" i="29" s="1"/>
  <c r="N523" i="29" s="1"/>
  <c r="AM524" i="29"/>
  <c r="Y524" i="29" s="1"/>
  <c r="BN522" i="29"/>
  <c r="BD523" i="29"/>
  <c r="F523" i="29" s="1"/>
  <c r="E523" i="29" s="1"/>
  <c r="BN523" i="29"/>
  <c r="BI523" i="29"/>
  <c r="U523" i="29" s="1"/>
  <c r="T523" i="29" s="1"/>
  <c r="BF523" i="29"/>
  <c r="L523" i="29" s="1"/>
  <c r="K523" i="29" s="1"/>
  <c r="AG524" i="29"/>
  <c r="G524" i="29" s="1"/>
  <c r="AF524" i="29"/>
  <c r="D524" i="29" s="1"/>
  <c r="BU523" i="29"/>
  <c r="Z523" i="29"/>
  <c r="BR523" i="29"/>
  <c r="AL524" i="29"/>
  <c r="V524" i="29" s="1"/>
  <c r="AK524" i="29"/>
  <c r="S524" i="29" s="1"/>
  <c r="AJ524" i="29"/>
  <c r="P524" i="29" s="1"/>
  <c r="Z522" i="29"/>
  <c r="BL522" i="29"/>
  <c r="BL1115" i="29" l="1"/>
  <c r="BT1115" i="29"/>
  <c r="BP1115" i="29"/>
  <c r="BL523" i="29"/>
  <c r="AB522" i="29"/>
  <c r="BR1115" i="29"/>
  <c r="BJ1117" i="29"/>
  <c r="X1117" i="29" s="1"/>
  <c r="W1117" i="29" s="1"/>
  <c r="BN1115" i="29"/>
  <c r="BD1116" i="29"/>
  <c r="F1116" i="29" s="1"/>
  <c r="E1116" i="29" s="1"/>
  <c r="AF1117" i="29"/>
  <c r="D1117" i="29" s="1"/>
  <c r="AT1118" i="29"/>
  <c r="BB1118" i="29"/>
  <c r="AU1118" i="29"/>
  <c r="BC1118" i="29"/>
  <c r="AN1118" i="29"/>
  <c r="AV1118" i="29"/>
  <c r="AO1118" i="29"/>
  <c r="AW1118" i="29"/>
  <c r="B1118" i="29"/>
  <c r="AD1118" i="29" s="1"/>
  <c r="AJ1118" i="29" s="1"/>
  <c r="P1118" i="29" s="1"/>
  <c r="AP1118" i="29"/>
  <c r="AX1118" i="29"/>
  <c r="C1118" i="29"/>
  <c r="AE1118" i="29" s="1"/>
  <c r="AQ1118" i="29"/>
  <c r="AY1118" i="29"/>
  <c r="AR1118" i="29"/>
  <c r="AZ1118" i="29"/>
  <c r="AC1119" i="29"/>
  <c r="AS1118" i="29"/>
  <c r="BA1118" i="29"/>
  <c r="AH1117" i="29"/>
  <c r="J1117" i="29" s="1"/>
  <c r="AK1117" i="29"/>
  <c r="S1117" i="29" s="1"/>
  <c r="BQ1115" i="29"/>
  <c r="AM1117" i="29"/>
  <c r="Y1117" i="29" s="1"/>
  <c r="BI1116" i="29"/>
  <c r="U1116" i="29" s="1"/>
  <c r="T1116" i="29" s="1"/>
  <c r="BH1116" i="29"/>
  <c r="R1116" i="29" s="1"/>
  <c r="Q1116" i="29" s="1"/>
  <c r="BG1116" i="29"/>
  <c r="O1116" i="29" s="1"/>
  <c r="N1116" i="29" s="1"/>
  <c r="BE1116" i="29"/>
  <c r="I1116" i="29" s="1"/>
  <c r="H1116" i="29" s="1"/>
  <c r="BF1116" i="29"/>
  <c r="L1116" i="29" s="1"/>
  <c r="K1116" i="29" s="1"/>
  <c r="BS1115" i="29"/>
  <c r="AI1117" i="29"/>
  <c r="M1117" i="29" s="1"/>
  <c r="AG1117" i="29"/>
  <c r="G1117" i="29" s="1"/>
  <c r="AB1114" i="29"/>
  <c r="AJ1117" i="29"/>
  <c r="P1117" i="29" s="1"/>
  <c r="BJ1116" i="29"/>
  <c r="X1116" i="29" s="1"/>
  <c r="W1116" i="29" s="1"/>
  <c r="BT1116" i="29"/>
  <c r="BL1116" i="29"/>
  <c r="Z1116" i="29"/>
  <c r="BP523" i="29"/>
  <c r="AH525" i="29"/>
  <c r="J525" i="29" s="1"/>
  <c r="BF525" i="29" s="1"/>
  <c r="L525" i="29" s="1"/>
  <c r="BQ523" i="29"/>
  <c r="BQ524" i="29"/>
  <c r="AK525" i="29"/>
  <c r="S525" i="29" s="1"/>
  <c r="BI524" i="29"/>
  <c r="U524" i="29" s="1"/>
  <c r="T524" i="29" s="1"/>
  <c r="AI525" i="29"/>
  <c r="M525" i="29" s="1"/>
  <c r="BK524" i="29"/>
  <c r="AA524" i="29" s="1"/>
  <c r="BU524" i="29" s="1"/>
  <c r="BJ524" i="29"/>
  <c r="X524" i="29" s="1"/>
  <c r="W524" i="29" s="1"/>
  <c r="AW526" i="29"/>
  <c r="AO526" i="29"/>
  <c r="BC526" i="29"/>
  <c r="AU526" i="29"/>
  <c r="BB526" i="29"/>
  <c r="AT526" i="29"/>
  <c r="C526" i="29"/>
  <c r="AE526" i="29" s="1"/>
  <c r="BA526" i="29"/>
  <c r="AS526" i="29"/>
  <c r="B526" i="29"/>
  <c r="AD526" i="29" s="1"/>
  <c r="AG526" i="29" s="1"/>
  <c r="AQ526" i="29"/>
  <c r="AC527" i="29"/>
  <c r="AP526" i="29"/>
  <c r="AX526" i="29"/>
  <c r="AV526" i="29"/>
  <c r="AR526" i="29"/>
  <c r="AZ526" i="29"/>
  <c r="AY526" i="29"/>
  <c r="AN526" i="29"/>
  <c r="BE524" i="29"/>
  <c r="I524" i="29" s="1"/>
  <c r="H524" i="29" s="1"/>
  <c r="BS523" i="29"/>
  <c r="AB523" i="29" s="1"/>
  <c r="AL525" i="29"/>
  <c r="V525" i="29" s="1"/>
  <c r="BU525" i="29"/>
  <c r="Z525" i="29"/>
  <c r="BH524" i="29"/>
  <c r="R524" i="29" s="1"/>
  <c r="Q524" i="29" s="1"/>
  <c r="BF524" i="29"/>
  <c r="L524" i="29" s="1"/>
  <c r="K524" i="29" s="1"/>
  <c r="AG525" i="29"/>
  <c r="G525" i="29" s="1"/>
  <c r="AJ525" i="29"/>
  <c r="P525" i="29" s="1"/>
  <c r="BI525" i="29"/>
  <c r="U525" i="29" s="1"/>
  <c r="T525" i="29" s="1"/>
  <c r="BD524" i="29"/>
  <c r="F524" i="29" s="1"/>
  <c r="E524" i="29" s="1"/>
  <c r="AF525" i="29"/>
  <c r="D525" i="29" s="1"/>
  <c r="AK1118" i="29" l="1"/>
  <c r="S1118" i="29" s="1"/>
  <c r="BI1118" i="29" s="1"/>
  <c r="U1118" i="29" s="1"/>
  <c r="T1118" i="29" s="1"/>
  <c r="BO524" i="29"/>
  <c r="BP1116" i="29"/>
  <c r="BT1117" i="29"/>
  <c r="BS1116" i="29"/>
  <c r="BH1118" i="29"/>
  <c r="R1118" i="29" s="1"/>
  <c r="Q1118" i="29" s="1"/>
  <c r="BR1118" i="29"/>
  <c r="AI1118" i="29"/>
  <c r="M1118" i="29" s="1"/>
  <c r="AG1118" i="29"/>
  <c r="G1118" i="29" s="1"/>
  <c r="AL1118" i="29"/>
  <c r="V1118" i="29" s="1"/>
  <c r="BD1117" i="29"/>
  <c r="F1117" i="29" s="1"/>
  <c r="E1117" i="29" s="1"/>
  <c r="AU1119" i="29"/>
  <c r="BC1119" i="29"/>
  <c r="AN1119" i="29"/>
  <c r="AV1119" i="29"/>
  <c r="AO1119" i="29"/>
  <c r="AW1119" i="29"/>
  <c r="B1119" i="29"/>
  <c r="AD1119" i="29" s="1"/>
  <c r="AM1119" i="29" s="1"/>
  <c r="Y1119" i="29" s="1"/>
  <c r="AP1119" i="29"/>
  <c r="AX1119" i="29"/>
  <c r="C1119" i="29"/>
  <c r="AE1119" i="29" s="1"/>
  <c r="AQ1119" i="29"/>
  <c r="AY1119" i="29"/>
  <c r="AR1119" i="29"/>
  <c r="AZ1119" i="29"/>
  <c r="AC1120" i="29"/>
  <c r="AS1119" i="29"/>
  <c r="BA1119" i="29"/>
  <c r="AT1119" i="29"/>
  <c r="BB1119" i="29"/>
  <c r="BO1116" i="29"/>
  <c r="BK1117" i="29"/>
  <c r="AA1117" i="29" s="1"/>
  <c r="BU1117" i="29" s="1"/>
  <c r="AF1118" i="29"/>
  <c r="D1118" i="29" s="1"/>
  <c r="BN1116" i="29"/>
  <c r="BH1117" i="29"/>
  <c r="R1117" i="29" s="1"/>
  <c r="Q1117" i="29" s="1"/>
  <c r="AH1118" i="29"/>
  <c r="J1118" i="29" s="1"/>
  <c r="AB1115" i="29"/>
  <c r="BE1117" i="29"/>
  <c r="I1117" i="29" s="1"/>
  <c r="H1117" i="29" s="1"/>
  <c r="BQ1116" i="29"/>
  <c r="BF1117" i="29"/>
  <c r="L1117" i="29" s="1"/>
  <c r="K1117" i="29" s="1"/>
  <c r="AM1118" i="29"/>
  <c r="Y1118" i="29" s="1"/>
  <c r="BI1117" i="29"/>
  <c r="U1117" i="29" s="1"/>
  <c r="T1117" i="29" s="1"/>
  <c r="BG1117" i="29"/>
  <c r="O1117" i="29" s="1"/>
  <c r="N1117" i="29" s="1"/>
  <c r="BQ1117" i="29"/>
  <c r="BR1116" i="29"/>
  <c r="G526" i="29"/>
  <c r="BE526" i="29" s="1"/>
  <c r="I526" i="29" s="1"/>
  <c r="BN524" i="29"/>
  <c r="K525" i="29"/>
  <c r="BP525" i="29"/>
  <c r="AL526" i="29"/>
  <c r="V526" i="29" s="1"/>
  <c r="BJ526" i="29" s="1"/>
  <c r="X526" i="29" s="1"/>
  <c r="W526" i="29" s="1"/>
  <c r="AI526" i="29"/>
  <c r="M526" i="29" s="1"/>
  <c r="BS524" i="29"/>
  <c r="BP524" i="29"/>
  <c r="AH526" i="29"/>
  <c r="J526" i="29" s="1"/>
  <c r="AK526" i="29"/>
  <c r="S526" i="29" s="1"/>
  <c r="BI526" i="29" s="1"/>
  <c r="U526" i="29" s="1"/>
  <c r="T526" i="29" s="1"/>
  <c r="AJ526" i="29"/>
  <c r="BD525" i="29"/>
  <c r="Z524" i="29"/>
  <c r="BL524" i="29"/>
  <c r="BJ525" i="29"/>
  <c r="X525" i="29" s="1"/>
  <c r="W525" i="29" s="1"/>
  <c r="BR524" i="29"/>
  <c r="AM526" i="29"/>
  <c r="Y526" i="29" s="1"/>
  <c r="BK526" i="29" s="1"/>
  <c r="AA526" i="29" s="1"/>
  <c r="BB527" i="29"/>
  <c r="AT527" i="29"/>
  <c r="C527" i="29"/>
  <c r="AE527" i="29" s="1"/>
  <c r="AZ527" i="29"/>
  <c r="AR527" i="29"/>
  <c r="AY527" i="29"/>
  <c r="AQ527" i="29"/>
  <c r="AC528" i="29"/>
  <c r="AX527" i="29"/>
  <c r="AP527" i="29"/>
  <c r="AN527" i="29"/>
  <c r="BC527" i="29"/>
  <c r="AW527" i="29"/>
  <c r="AV527" i="29"/>
  <c r="AU527" i="29"/>
  <c r="BA527" i="29"/>
  <c r="AS527" i="29"/>
  <c r="AO527" i="29"/>
  <c r="B527" i="29"/>
  <c r="AD527" i="29" s="1"/>
  <c r="AG527" i="29" s="1"/>
  <c r="G527" i="29" s="1"/>
  <c r="BG525" i="29"/>
  <c r="O525" i="29" s="1"/>
  <c r="N525" i="29" s="1"/>
  <c r="P526" i="29"/>
  <c r="BS525" i="29"/>
  <c r="AF526" i="29"/>
  <c r="D526" i="29" s="1"/>
  <c r="BH525" i="29"/>
  <c r="R525" i="29" s="1"/>
  <c r="Q525" i="29" s="1"/>
  <c r="BE525" i="29"/>
  <c r="I525" i="29" s="1"/>
  <c r="H525" i="29" s="1"/>
  <c r="BT524" i="29"/>
  <c r="H526" i="29" l="1"/>
  <c r="BO526" i="29"/>
  <c r="BO1117" i="29"/>
  <c r="AK1119" i="29"/>
  <c r="S1119" i="29" s="1"/>
  <c r="BI1119" i="29" s="1"/>
  <c r="U1119" i="29" s="1"/>
  <c r="T1119" i="29" s="1"/>
  <c r="BK1119" i="29"/>
  <c r="AA1119" i="29" s="1"/>
  <c r="BU1119" i="29" s="1"/>
  <c r="BD1118" i="29"/>
  <c r="F1118" i="29" s="1"/>
  <c r="E1118" i="29" s="1"/>
  <c r="AI1119" i="29"/>
  <c r="M1119" i="29" s="1"/>
  <c r="AG1119" i="29"/>
  <c r="G1119" i="29" s="1"/>
  <c r="BJ1118" i="29"/>
  <c r="X1118" i="29" s="1"/>
  <c r="W1118" i="29" s="1"/>
  <c r="BL1117" i="29"/>
  <c r="Z1117" i="29"/>
  <c r="AN1120" i="29"/>
  <c r="AV1120" i="29"/>
  <c r="AG1120" i="29"/>
  <c r="G1120" i="29" s="1"/>
  <c r="AO1120" i="29"/>
  <c r="AW1120" i="29"/>
  <c r="B1120" i="29"/>
  <c r="AD1120" i="29" s="1"/>
  <c r="AH1120" i="29" s="1"/>
  <c r="J1120" i="29" s="1"/>
  <c r="AP1120" i="29"/>
  <c r="AX1120" i="29"/>
  <c r="C1120" i="29"/>
  <c r="AE1120" i="29" s="1"/>
  <c r="AQ1120" i="29"/>
  <c r="AY1120" i="29"/>
  <c r="AR1120" i="29"/>
  <c r="AZ1120" i="29"/>
  <c r="AC1121" i="29"/>
  <c r="AS1120" i="29"/>
  <c r="BA1120" i="29"/>
  <c r="AT1120" i="29"/>
  <c r="BB1120" i="29"/>
  <c r="AM1120" i="29"/>
  <c r="Y1120" i="29" s="1"/>
  <c r="AU1120" i="29"/>
  <c r="BC1120" i="29"/>
  <c r="BS1117" i="29"/>
  <c r="AF1119" i="29"/>
  <c r="D1119" i="29" s="1"/>
  <c r="BS1118" i="29"/>
  <c r="BF1118" i="29"/>
  <c r="L1118" i="29" s="1"/>
  <c r="K1118" i="29" s="1"/>
  <c r="AH1119" i="29"/>
  <c r="J1119" i="29" s="1"/>
  <c r="BE1118" i="29"/>
  <c r="I1118" i="29" s="1"/>
  <c r="H1118" i="29" s="1"/>
  <c r="BG1118" i="29"/>
  <c r="O1118" i="29" s="1"/>
  <c r="N1118" i="29" s="1"/>
  <c r="BK1118" i="29"/>
  <c r="AA1118" i="29" s="1"/>
  <c r="BU1118" i="29" s="1"/>
  <c r="AJ1119" i="29"/>
  <c r="P1119" i="29" s="1"/>
  <c r="BP1117" i="29"/>
  <c r="BR1117" i="29"/>
  <c r="AL1119" i="29"/>
  <c r="V1119" i="29" s="1"/>
  <c r="AB1116" i="29"/>
  <c r="BN1117" i="29"/>
  <c r="AB524" i="29"/>
  <c r="BT525" i="29"/>
  <c r="BT526" i="29"/>
  <c r="AH527" i="29"/>
  <c r="J527" i="29" s="1"/>
  <c r="AI527" i="29"/>
  <c r="M527" i="29" s="1"/>
  <c r="BG527" i="29" s="1"/>
  <c r="O527" i="29" s="1"/>
  <c r="N527" i="29" s="1"/>
  <c r="AL527" i="29"/>
  <c r="V527" i="29" s="1"/>
  <c r="BJ527" i="29" s="1"/>
  <c r="X527" i="29" s="1"/>
  <c r="W527" i="29" s="1"/>
  <c r="AM527" i="29"/>
  <c r="Y527" i="29" s="1"/>
  <c r="BK527" i="29" s="1"/>
  <c r="AA527" i="29" s="1"/>
  <c r="Z527" i="29" s="1"/>
  <c r="AK527" i="29"/>
  <c r="S527" i="29" s="1"/>
  <c r="BI527" i="29" s="1"/>
  <c r="U527" i="29" s="1"/>
  <c r="T527" i="29" s="1"/>
  <c r="BO525" i="29"/>
  <c r="BE527" i="29"/>
  <c r="I527" i="29" s="1"/>
  <c r="H527" i="29" s="1"/>
  <c r="BG526" i="29"/>
  <c r="O526" i="29" s="1"/>
  <c r="N526" i="29" s="1"/>
  <c r="AY528" i="29"/>
  <c r="AQ528" i="29"/>
  <c r="AW528" i="29"/>
  <c r="AO528" i="29"/>
  <c r="AV528" i="29"/>
  <c r="AN528" i="29"/>
  <c r="BC528" i="29"/>
  <c r="AU528" i="29"/>
  <c r="BA528" i="29"/>
  <c r="B528" i="29"/>
  <c r="AD528" i="29" s="1"/>
  <c r="AF528" i="29" s="1"/>
  <c r="AZ528" i="29"/>
  <c r="BB528" i="29"/>
  <c r="AX528" i="29"/>
  <c r="AT528" i="29"/>
  <c r="C528" i="29"/>
  <c r="AE528" i="29" s="1"/>
  <c r="AC529" i="29"/>
  <c r="AR528" i="29"/>
  <c r="AS528" i="29"/>
  <c r="AP528" i="29"/>
  <c r="BU526" i="29"/>
  <c r="Z526" i="29"/>
  <c r="BD526" i="29"/>
  <c r="F526" i="29" s="1"/>
  <c r="E526" i="29" s="1"/>
  <c r="F525" i="29"/>
  <c r="BL525" i="29"/>
  <c r="BF526" i="29"/>
  <c r="L526" i="29" s="1"/>
  <c r="K526" i="29" s="1"/>
  <c r="AJ527" i="29"/>
  <c r="P527" i="29" s="1"/>
  <c r="BH526" i="29"/>
  <c r="R526" i="29" s="1"/>
  <c r="Q526" i="29" s="1"/>
  <c r="BS526" i="29"/>
  <c r="BQ525" i="29"/>
  <c r="AF527" i="29"/>
  <c r="D527" i="29" s="1"/>
  <c r="BR525" i="29"/>
  <c r="AI1120" i="29" l="1"/>
  <c r="M1120" i="29" s="1"/>
  <c r="AK1120" i="29"/>
  <c r="S1120" i="29" s="1"/>
  <c r="AB1117" i="29"/>
  <c r="BO1118" i="29"/>
  <c r="BN1118" i="29"/>
  <c r="D528" i="29"/>
  <c r="BQ526" i="29"/>
  <c r="AJ1120" i="29"/>
  <c r="P1120" i="29" s="1"/>
  <c r="AL1120" i="29"/>
  <c r="V1120" i="29" s="1"/>
  <c r="BJ1120" i="29" s="1"/>
  <c r="X1120" i="29" s="1"/>
  <c r="W1120" i="29" s="1"/>
  <c r="BF1120" i="29"/>
  <c r="L1120" i="29" s="1"/>
  <c r="K1120" i="29" s="1"/>
  <c r="BT1118" i="29"/>
  <c r="BS1119" i="29"/>
  <c r="BG1120" i="29"/>
  <c r="O1120" i="29" s="1"/>
  <c r="N1120" i="29" s="1"/>
  <c r="BE1120" i="29"/>
  <c r="I1120" i="29" s="1"/>
  <c r="H1120" i="29" s="1"/>
  <c r="BE1119" i="29"/>
  <c r="I1119" i="29" s="1"/>
  <c r="H1119" i="29" s="1"/>
  <c r="BG1119" i="29"/>
  <c r="O1119" i="29" s="1"/>
  <c r="N1119" i="29" s="1"/>
  <c r="BQ1119" i="29"/>
  <c r="BH1119" i="29"/>
  <c r="R1119" i="29" s="1"/>
  <c r="Q1119" i="29" s="1"/>
  <c r="BP1118" i="29"/>
  <c r="AO1121" i="29"/>
  <c r="AW1121" i="29"/>
  <c r="B1121" i="29"/>
  <c r="AD1121" i="29" s="1"/>
  <c r="AG1121" i="29" s="1"/>
  <c r="G1121" i="29" s="1"/>
  <c r="AP1121" i="29"/>
  <c r="AX1121" i="29"/>
  <c r="C1121" i="29"/>
  <c r="AE1121" i="29" s="1"/>
  <c r="AQ1121" i="29"/>
  <c r="AY1121" i="29"/>
  <c r="AR1121" i="29"/>
  <c r="AZ1121" i="29"/>
  <c r="AC1122" i="29"/>
  <c r="AS1121" i="29"/>
  <c r="BA1121" i="29"/>
  <c r="AT1121" i="29"/>
  <c r="BB1121" i="29"/>
  <c r="AU1121" i="29"/>
  <c r="BC1121" i="29"/>
  <c r="AN1121" i="29"/>
  <c r="AV1121" i="29"/>
  <c r="BF1119" i="29"/>
  <c r="L1119" i="29" s="1"/>
  <c r="K1119" i="29" s="1"/>
  <c r="BK1120" i="29"/>
  <c r="AA1120" i="29" s="1"/>
  <c r="BU1120" i="29" s="1"/>
  <c r="AF1120" i="29"/>
  <c r="D1120" i="29" s="1"/>
  <c r="BJ1119" i="29"/>
  <c r="X1119" i="29" s="1"/>
  <c r="W1119" i="29" s="1"/>
  <c r="BI1120" i="29"/>
  <c r="U1120" i="29" s="1"/>
  <c r="T1120" i="29" s="1"/>
  <c r="BL1118" i="29"/>
  <c r="Z1118" i="29"/>
  <c r="BQ1118" i="29"/>
  <c r="AB1118" i="29" s="1"/>
  <c r="BD1119" i="29"/>
  <c r="F1119" i="29" s="1"/>
  <c r="E1119" i="29" s="1"/>
  <c r="BN1119" i="29"/>
  <c r="Z1119" i="29"/>
  <c r="BT527" i="29"/>
  <c r="BF527" i="29"/>
  <c r="L527" i="29" s="1"/>
  <c r="K527" i="29" s="1"/>
  <c r="BU527" i="29"/>
  <c r="BS527" i="29"/>
  <c r="BP526" i="29"/>
  <c r="BO527" i="29"/>
  <c r="BN526" i="29"/>
  <c r="AJ528" i="29"/>
  <c r="P528" i="29" s="1"/>
  <c r="E525" i="29"/>
  <c r="BN525" i="29"/>
  <c r="AB525" i="29" s="1"/>
  <c r="AK528" i="29"/>
  <c r="S528" i="29" s="1"/>
  <c r="AV529" i="29"/>
  <c r="AN529" i="29"/>
  <c r="BB529" i="29"/>
  <c r="AT529" i="29"/>
  <c r="C529" i="29"/>
  <c r="AE529" i="29" s="1"/>
  <c r="BA529" i="29"/>
  <c r="AS529" i="29"/>
  <c r="B529" i="29"/>
  <c r="AD529" i="29" s="1"/>
  <c r="AJ529" i="29" s="1"/>
  <c r="P529" i="29" s="1"/>
  <c r="AZ529" i="29"/>
  <c r="AR529" i="29"/>
  <c r="AX529" i="29"/>
  <c r="AW529" i="29"/>
  <c r="BC529" i="29"/>
  <c r="AY529" i="29"/>
  <c r="AO529" i="29"/>
  <c r="AC530" i="29"/>
  <c r="AU529" i="29"/>
  <c r="AQ529" i="29"/>
  <c r="AP529" i="29"/>
  <c r="AH528" i="29"/>
  <c r="J528" i="29" s="1"/>
  <c r="BD528" i="29"/>
  <c r="F528" i="29" s="1"/>
  <c r="E528" i="29" s="1"/>
  <c r="AI528" i="29"/>
  <c r="M528" i="29" s="1"/>
  <c r="AM528" i="29"/>
  <c r="Y528" i="29" s="1"/>
  <c r="BL526" i="29"/>
  <c r="AL528" i="29"/>
  <c r="V528" i="29" s="1"/>
  <c r="BH527" i="29"/>
  <c r="R527" i="29" s="1"/>
  <c r="Q527" i="29" s="1"/>
  <c r="AG528" i="29"/>
  <c r="G528" i="29" s="1"/>
  <c r="BD527" i="29"/>
  <c r="BQ527" i="29"/>
  <c r="BR526" i="29"/>
  <c r="BL1119" i="29" l="1"/>
  <c r="AM1121" i="29"/>
  <c r="Y1121" i="29" s="1"/>
  <c r="BH1120" i="29"/>
  <c r="R1120" i="29" s="1"/>
  <c r="Q1120" i="29" s="1"/>
  <c r="BP1120" i="29"/>
  <c r="BO1119" i="29"/>
  <c r="BT1120" i="29"/>
  <c r="BP1119" i="29"/>
  <c r="BO1120" i="29"/>
  <c r="AJ1121" i="29"/>
  <c r="P1121" i="29" s="1"/>
  <c r="AL1121" i="29"/>
  <c r="V1121" i="29" s="1"/>
  <c r="AK1121" i="29"/>
  <c r="S1121" i="29" s="1"/>
  <c r="BE1121" i="29"/>
  <c r="I1121" i="29" s="1"/>
  <c r="H1121" i="29" s="1"/>
  <c r="BO1121" i="29"/>
  <c r="B1122" i="29"/>
  <c r="AD1122" i="29" s="1"/>
  <c r="AL1122" i="29" s="1"/>
  <c r="V1122" i="29" s="1"/>
  <c r="AP1122" i="29"/>
  <c r="AX1122" i="29"/>
  <c r="C1122" i="29"/>
  <c r="AE1122" i="29" s="1"/>
  <c r="AQ1122" i="29"/>
  <c r="AY1122" i="29"/>
  <c r="AR1122" i="29"/>
  <c r="AZ1122" i="29"/>
  <c r="AC1123" i="29"/>
  <c r="AS1122" i="29"/>
  <c r="BA1122" i="29"/>
  <c r="AT1122" i="29"/>
  <c r="BB1122" i="29"/>
  <c r="AU1122" i="29"/>
  <c r="BC1122" i="29"/>
  <c r="AN1122" i="29"/>
  <c r="AV1122" i="29"/>
  <c r="AO1122" i="29"/>
  <c r="AW1122" i="29"/>
  <c r="BR1119" i="29"/>
  <c r="BQ1120" i="29"/>
  <c r="BK1121" i="29"/>
  <c r="AA1121" i="29" s="1"/>
  <c r="BS1120" i="29"/>
  <c r="AH1121" i="29"/>
  <c r="J1121" i="29" s="1"/>
  <c r="BH1121" i="29"/>
  <c r="R1121" i="29" s="1"/>
  <c r="Q1121" i="29" s="1"/>
  <c r="BT1119" i="29"/>
  <c r="BD1120" i="29"/>
  <c r="F1120" i="29" s="1"/>
  <c r="E1120" i="29" s="1"/>
  <c r="AF1121" i="29"/>
  <c r="D1121" i="29" s="1"/>
  <c r="AI1121" i="29"/>
  <c r="M1121" i="29" s="1"/>
  <c r="Z1120" i="29"/>
  <c r="BI1121" i="29"/>
  <c r="U1121" i="29" s="1"/>
  <c r="T1121" i="29" s="1"/>
  <c r="BP527" i="29"/>
  <c r="AL529" i="29"/>
  <c r="V529" i="29" s="1"/>
  <c r="BJ529" i="29" s="1"/>
  <c r="X529" i="29" s="1"/>
  <c r="W529" i="29" s="1"/>
  <c r="AF529" i="29"/>
  <c r="D529" i="29" s="1"/>
  <c r="BD529" i="29" s="1"/>
  <c r="F529" i="29" s="1"/>
  <c r="E529" i="29" s="1"/>
  <c r="AM529" i="29"/>
  <c r="Y529" i="29" s="1"/>
  <c r="BK529" i="29" s="1"/>
  <c r="AA529" i="29" s="1"/>
  <c r="AH529" i="29"/>
  <c r="J529" i="29" s="1"/>
  <c r="BF529" i="29" s="1"/>
  <c r="L529" i="29" s="1"/>
  <c r="K529" i="29" s="1"/>
  <c r="BH529" i="29"/>
  <c r="R529" i="29" s="1"/>
  <c r="Q529" i="29" s="1"/>
  <c r="BJ528" i="29"/>
  <c r="X528" i="29" s="1"/>
  <c r="W528" i="29" s="1"/>
  <c r="AK529" i="29"/>
  <c r="S529" i="29" s="1"/>
  <c r="BI528" i="29"/>
  <c r="U528" i="29" s="1"/>
  <c r="T528" i="29" s="1"/>
  <c r="BG528" i="29"/>
  <c r="O528" i="29" s="1"/>
  <c r="N528" i="29" s="1"/>
  <c r="BK528" i="29"/>
  <c r="AA528" i="29" s="1"/>
  <c r="BA530" i="29"/>
  <c r="AS530" i="29"/>
  <c r="B530" i="29"/>
  <c r="AD530" i="29" s="1"/>
  <c r="AI530" i="29" s="1"/>
  <c r="AY530" i="29"/>
  <c r="AQ530" i="29"/>
  <c r="AC531" i="29"/>
  <c r="AX530" i="29"/>
  <c r="AP530" i="29"/>
  <c r="AW530" i="29"/>
  <c r="AO530" i="29"/>
  <c r="AU530" i="29"/>
  <c r="AT530" i="29"/>
  <c r="C530" i="29"/>
  <c r="AE530" i="29" s="1"/>
  <c r="BC530" i="29"/>
  <c r="BB530" i="29"/>
  <c r="AV530" i="29"/>
  <c r="AN530" i="29"/>
  <c r="AZ530" i="29"/>
  <c r="AR530" i="29"/>
  <c r="AG529" i="29"/>
  <c r="G529" i="29" s="1"/>
  <c r="F527" i="29"/>
  <c r="BL527" i="29"/>
  <c r="BN528" i="29"/>
  <c r="AI529" i="29"/>
  <c r="M529" i="29" s="1"/>
  <c r="BH528" i="29"/>
  <c r="R528" i="29" s="1"/>
  <c r="Q528" i="29" s="1"/>
  <c r="BE528" i="29"/>
  <c r="I528" i="29" s="1"/>
  <c r="H528" i="29" s="1"/>
  <c r="BR527" i="29"/>
  <c r="BF528" i="29"/>
  <c r="L528" i="29" s="1"/>
  <c r="K528" i="29" s="1"/>
  <c r="AB526" i="29"/>
  <c r="BJ1121" i="29" l="1"/>
  <c r="X1121" i="29" s="1"/>
  <c r="W1121" i="29" s="1"/>
  <c r="BR1120" i="29"/>
  <c r="AB1119" i="29"/>
  <c r="AJ1122" i="29"/>
  <c r="P1122" i="29" s="1"/>
  <c r="BR1122" i="29" s="1"/>
  <c r="BL1120" i="29"/>
  <c r="AG1122" i="29"/>
  <c r="G1122" i="29" s="1"/>
  <c r="BE1122" i="29" s="1"/>
  <c r="I1122" i="29" s="1"/>
  <c r="H1122" i="29" s="1"/>
  <c r="AK1122" i="29"/>
  <c r="S1122" i="29" s="1"/>
  <c r="BI1122" i="29" s="1"/>
  <c r="U1122" i="29" s="1"/>
  <c r="T1122" i="29" s="1"/>
  <c r="BN1120" i="29"/>
  <c r="AB1120" i="29" s="1"/>
  <c r="AF1122" i="29"/>
  <c r="D1122" i="29" s="1"/>
  <c r="BD1122" i="29" s="1"/>
  <c r="F1122" i="29" s="1"/>
  <c r="E1122" i="29" s="1"/>
  <c r="BJ1122" i="29"/>
  <c r="X1122" i="29" s="1"/>
  <c r="W1122" i="29" s="1"/>
  <c r="BT1122" i="29"/>
  <c r="Z1121" i="29"/>
  <c r="AI1122" i="29"/>
  <c r="M1122" i="29" s="1"/>
  <c r="C1123" i="29"/>
  <c r="AE1123" i="29" s="1"/>
  <c r="AQ1123" i="29"/>
  <c r="AY1123" i="29"/>
  <c r="AR1123" i="29"/>
  <c r="AZ1123" i="29"/>
  <c r="AC1124" i="29"/>
  <c r="AS1123" i="29"/>
  <c r="BA1123" i="29"/>
  <c r="AT1123" i="29"/>
  <c r="BB1123" i="29"/>
  <c r="AU1123" i="29"/>
  <c r="BC1123" i="29"/>
  <c r="AN1123" i="29"/>
  <c r="AV1123" i="29"/>
  <c r="AO1123" i="29"/>
  <c r="AW1123" i="29"/>
  <c r="AX1123" i="29"/>
  <c r="B1123" i="29"/>
  <c r="AD1123" i="29" s="1"/>
  <c r="AI1123" i="29" s="1"/>
  <c r="M1123" i="29" s="1"/>
  <c r="AP1123" i="29"/>
  <c r="BG1121" i="29"/>
  <c r="O1121" i="29" s="1"/>
  <c r="N1121" i="29" s="1"/>
  <c r="BR1121" i="29"/>
  <c r="AM1122" i="29"/>
  <c r="Y1122" i="29" s="1"/>
  <c r="BD1121" i="29"/>
  <c r="F1121" i="29" s="1"/>
  <c r="E1121" i="29" s="1"/>
  <c r="AH1122" i="29"/>
  <c r="J1122" i="29" s="1"/>
  <c r="BH1122" i="29"/>
  <c r="R1122" i="29" s="1"/>
  <c r="Q1122" i="29" s="1"/>
  <c r="BF1121" i="29"/>
  <c r="L1121" i="29" s="1"/>
  <c r="K1121" i="29" s="1"/>
  <c r="BS1121" i="29"/>
  <c r="BU1121" i="29"/>
  <c r="BT529" i="29"/>
  <c r="BR528" i="29"/>
  <c r="BP529" i="29"/>
  <c r="BO528" i="29"/>
  <c r="BN529" i="29"/>
  <c r="AL530" i="29"/>
  <c r="V530" i="29" s="1"/>
  <c r="BJ530" i="29" s="1"/>
  <c r="X530" i="29" s="1"/>
  <c r="AJ530" i="29"/>
  <c r="P530" i="29" s="1"/>
  <c r="BH530" i="29" s="1"/>
  <c r="R530" i="29" s="1"/>
  <c r="Q530" i="29" s="1"/>
  <c r="AH530" i="29"/>
  <c r="J530" i="29" s="1"/>
  <c r="BR529" i="29"/>
  <c r="AM530" i="29"/>
  <c r="Y530" i="29" s="1"/>
  <c r="BK530" i="29" s="1"/>
  <c r="AA530" i="29" s="1"/>
  <c r="BT528" i="29"/>
  <c r="AC532" i="29"/>
  <c r="AX531" i="29"/>
  <c r="AP531" i="29"/>
  <c r="AV531" i="29"/>
  <c r="AN531" i="29"/>
  <c r="BC531" i="29"/>
  <c r="AU531" i="29"/>
  <c r="BB531" i="29"/>
  <c r="AT531" i="29"/>
  <c r="C531" i="29"/>
  <c r="AE531" i="29" s="1"/>
  <c r="AR531" i="29"/>
  <c r="AQ531" i="29"/>
  <c r="B531" i="29"/>
  <c r="AD531" i="29" s="1"/>
  <c r="AF531" i="29" s="1"/>
  <c r="D531" i="29" s="1"/>
  <c r="BA531" i="29"/>
  <c r="AY531" i="29"/>
  <c r="AS531" i="29"/>
  <c r="AZ531" i="29"/>
  <c r="AW531" i="29"/>
  <c r="AO531" i="29"/>
  <c r="BQ528" i="29"/>
  <c r="BI529" i="29"/>
  <c r="U529" i="29" s="1"/>
  <c r="T529" i="29" s="1"/>
  <c r="E527" i="29"/>
  <c r="BN527" i="29"/>
  <c r="AB527" i="29" s="1"/>
  <c r="AG530" i="29"/>
  <c r="G530" i="29" s="1"/>
  <c r="BS528" i="29"/>
  <c r="M530" i="29"/>
  <c r="Z529" i="29"/>
  <c r="BL529" i="29"/>
  <c r="AF530" i="29"/>
  <c r="D530" i="29" s="1"/>
  <c r="BG529" i="29"/>
  <c r="O529" i="29" s="1"/>
  <c r="N529" i="29" s="1"/>
  <c r="Z528" i="29"/>
  <c r="BL528" i="29"/>
  <c r="BE529" i="29"/>
  <c r="I529" i="29" s="1"/>
  <c r="H529" i="29" s="1"/>
  <c r="BP528" i="29"/>
  <c r="AK530" i="29"/>
  <c r="S530" i="29" s="1"/>
  <c r="BU528" i="29"/>
  <c r="BU529" i="29"/>
  <c r="BT1121" i="29" l="1"/>
  <c r="BO1122" i="29"/>
  <c r="BN1122" i="29"/>
  <c r="BP1121" i="29"/>
  <c r="BQ1121" i="29"/>
  <c r="BG1123" i="29"/>
  <c r="O1123" i="29" s="1"/>
  <c r="N1123" i="29" s="1"/>
  <c r="BG1122" i="29"/>
  <c r="O1122" i="29" s="1"/>
  <c r="N1122" i="29" s="1"/>
  <c r="AK1123" i="29"/>
  <c r="S1123" i="29" s="1"/>
  <c r="AR1124" i="29"/>
  <c r="AZ1124" i="29"/>
  <c r="AC1125" i="29"/>
  <c r="AS1124" i="29"/>
  <c r="BA1124" i="29"/>
  <c r="AT1124" i="29"/>
  <c r="BB1124" i="29"/>
  <c r="AU1124" i="29"/>
  <c r="BC1124" i="29"/>
  <c r="AN1124" i="29"/>
  <c r="AV1124" i="29"/>
  <c r="AO1124" i="29"/>
  <c r="AW1124" i="29"/>
  <c r="B1124" i="29"/>
  <c r="AD1124" i="29" s="1"/>
  <c r="AM1124" i="29" s="1"/>
  <c r="Y1124" i="29" s="1"/>
  <c r="AP1124" i="29"/>
  <c r="AX1124" i="29"/>
  <c r="AQ1124" i="29"/>
  <c r="AY1124" i="29"/>
  <c r="C1124" i="29"/>
  <c r="AE1124" i="29" s="1"/>
  <c r="AM1123" i="29"/>
  <c r="Y1123" i="29" s="1"/>
  <c r="BS1122" i="29"/>
  <c r="AG1123" i="29"/>
  <c r="G1123" i="29" s="1"/>
  <c r="AJ1123" i="29"/>
  <c r="P1123" i="29" s="1"/>
  <c r="BL1121" i="29"/>
  <c r="BK1122" i="29"/>
  <c r="AA1122" i="29" s="1"/>
  <c r="BU1122" i="29"/>
  <c r="AL1123" i="29"/>
  <c r="V1123" i="29" s="1"/>
  <c r="BF1122" i="29"/>
  <c r="L1122" i="29" s="1"/>
  <c r="K1122" i="29" s="1"/>
  <c r="BN1121" i="29"/>
  <c r="AB1121" i="29" s="1"/>
  <c r="AH1123" i="29"/>
  <c r="J1123" i="29" s="1"/>
  <c r="AF1123" i="29"/>
  <c r="D1123" i="29" s="1"/>
  <c r="AM531" i="29"/>
  <c r="Y531" i="29" s="1"/>
  <c r="BK531" i="29" s="1"/>
  <c r="AA531" i="29" s="1"/>
  <c r="BU531" i="29" s="1"/>
  <c r="BR530" i="29"/>
  <c r="W530" i="29"/>
  <c r="BT530" i="29"/>
  <c r="AI531" i="29"/>
  <c r="M531" i="29" s="1"/>
  <c r="BG531" i="29" s="1"/>
  <c r="O531" i="29" s="1"/>
  <c r="AB528" i="29"/>
  <c r="AG531" i="29"/>
  <c r="G531" i="29" s="1"/>
  <c r="BE531" i="29" s="1"/>
  <c r="I531" i="29" s="1"/>
  <c r="BU530" i="29"/>
  <c r="AK531" i="29"/>
  <c r="S531" i="29" s="1"/>
  <c r="AJ531" i="29"/>
  <c r="P531" i="29" s="1"/>
  <c r="AL531" i="29"/>
  <c r="V531" i="29" s="1"/>
  <c r="BD531" i="29"/>
  <c r="F531" i="29" s="1"/>
  <c r="E531" i="29" s="1"/>
  <c r="BN531" i="29"/>
  <c r="BD530" i="29"/>
  <c r="F530" i="29" s="1"/>
  <c r="E530" i="29" s="1"/>
  <c r="Z530" i="29"/>
  <c r="BO529" i="29"/>
  <c r="BE530" i="29"/>
  <c r="I530" i="29" s="1"/>
  <c r="H530" i="29" s="1"/>
  <c r="AH531" i="29"/>
  <c r="J531" i="29" s="1"/>
  <c r="BC532" i="29"/>
  <c r="AU532" i="29"/>
  <c r="BA532" i="29"/>
  <c r="AS532" i="29"/>
  <c r="B532" i="29"/>
  <c r="AD532" i="29" s="1"/>
  <c r="AL532" i="29" s="1"/>
  <c r="V532" i="29" s="1"/>
  <c r="AZ532" i="29"/>
  <c r="AR532" i="29"/>
  <c r="AY532" i="29"/>
  <c r="AQ532" i="29"/>
  <c r="AO532" i="29"/>
  <c r="AN532" i="29"/>
  <c r="AP532" i="29"/>
  <c r="C532" i="29"/>
  <c r="AE532" i="29" s="1"/>
  <c r="AC533" i="29"/>
  <c r="AX532" i="29"/>
  <c r="AV532" i="29"/>
  <c r="BB532" i="29"/>
  <c r="AW532" i="29"/>
  <c r="AT532" i="29"/>
  <c r="BF530" i="29"/>
  <c r="L530" i="29" s="1"/>
  <c r="K530" i="29" s="1"/>
  <c r="BJ531" i="29"/>
  <c r="X531" i="29" s="1"/>
  <c r="W531" i="29" s="1"/>
  <c r="BS529" i="29"/>
  <c r="BI530" i="29"/>
  <c r="U530" i="29" s="1"/>
  <c r="T530" i="29" s="1"/>
  <c r="BQ529" i="29"/>
  <c r="BG530" i="29"/>
  <c r="O530" i="29" s="1"/>
  <c r="N530" i="29" s="1"/>
  <c r="BQ1123" i="29" l="1"/>
  <c r="AG1124" i="29"/>
  <c r="G1124" i="29" s="1"/>
  <c r="AJ1124" i="29"/>
  <c r="P1124" i="29" s="1"/>
  <c r="BK1124" i="29"/>
  <c r="AA1124" i="29" s="1"/>
  <c r="BU1124" i="29" s="1"/>
  <c r="BH1124" i="29"/>
  <c r="R1124" i="29" s="1"/>
  <c r="Q1124" i="29" s="1"/>
  <c r="BD1123" i="29"/>
  <c r="F1123" i="29" s="1"/>
  <c r="E1123" i="29" s="1"/>
  <c r="AL1124" i="29"/>
  <c r="V1124" i="29" s="1"/>
  <c r="BF1123" i="29"/>
  <c r="L1123" i="29" s="1"/>
  <c r="K1123" i="29" s="1"/>
  <c r="BI1123" i="29"/>
  <c r="U1123" i="29" s="1"/>
  <c r="T1123" i="29" s="1"/>
  <c r="BH1123" i="29"/>
  <c r="R1123" i="29" s="1"/>
  <c r="Q1123" i="29" s="1"/>
  <c r="BE1123" i="29"/>
  <c r="I1123" i="29" s="1"/>
  <c r="H1123" i="29" s="1"/>
  <c r="BO1123" i="29"/>
  <c r="AF1124" i="29"/>
  <c r="D1124" i="29" s="1"/>
  <c r="BQ1122" i="29"/>
  <c r="BP1122" i="29"/>
  <c r="AH1124" i="29"/>
  <c r="J1124" i="29" s="1"/>
  <c r="AK1124" i="29"/>
  <c r="S1124" i="29" s="1"/>
  <c r="Z1122" i="29"/>
  <c r="BL1122" i="29"/>
  <c r="BK1123" i="29"/>
  <c r="AA1123" i="29" s="1"/>
  <c r="BU1123" i="29" s="1"/>
  <c r="AS1125" i="29"/>
  <c r="BA1125" i="29"/>
  <c r="AT1125" i="29"/>
  <c r="BB1125" i="29"/>
  <c r="AU1125" i="29"/>
  <c r="BC1125" i="29"/>
  <c r="AN1125" i="29"/>
  <c r="AV1125" i="29"/>
  <c r="AO1125" i="29"/>
  <c r="AW1125" i="29"/>
  <c r="B1125" i="29"/>
  <c r="AD1125" i="29" s="1"/>
  <c r="AM1125" i="29" s="1"/>
  <c r="Y1125" i="29" s="1"/>
  <c r="AP1125" i="29"/>
  <c r="AX1125" i="29"/>
  <c r="C1125" i="29"/>
  <c r="AE1125" i="29" s="1"/>
  <c r="AQ1125" i="29"/>
  <c r="AY1125" i="29"/>
  <c r="AC1126" i="29"/>
  <c r="AR1125" i="29"/>
  <c r="AZ1125" i="29"/>
  <c r="BJ1123" i="29"/>
  <c r="X1123" i="29" s="1"/>
  <c r="W1123" i="29" s="1"/>
  <c r="AI1124" i="29"/>
  <c r="M1124" i="29" s="1"/>
  <c r="BL530" i="29"/>
  <c r="AB529" i="29"/>
  <c r="BS530" i="29"/>
  <c r="BO530" i="29"/>
  <c r="BT531" i="29"/>
  <c r="H531" i="29"/>
  <c r="BO531" i="29"/>
  <c r="BQ530" i="29"/>
  <c r="N531" i="29"/>
  <c r="BQ531" i="29"/>
  <c r="BP530" i="29"/>
  <c r="BN530" i="29"/>
  <c r="BJ532" i="29"/>
  <c r="X532" i="29" s="1"/>
  <c r="W532" i="29" s="1"/>
  <c r="AJ532" i="29"/>
  <c r="P532" i="29" s="1"/>
  <c r="BI531" i="29"/>
  <c r="U531" i="29" s="1"/>
  <c r="T531" i="29" s="1"/>
  <c r="AH532" i="29"/>
  <c r="J532" i="29" s="1"/>
  <c r="AM532" i="29"/>
  <c r="Y532" i="29" s="1"/>
  <c r="BK532" i="29" s="1"/>
  <c r="AA532" i="29" s="1"/>
  <c r="BH531" i="29"/>
  <c r="R531" i="29" s="1"/>
  <c r="Q531" i="29" s="1"/>
  <c r="AF532" i="29"/>
  <c r="D532" i="29" s="1"/>
  <c r="AI532" i="29"/>
  <c r="M532" i="29" s="1"/>
  <c r="BF531" i="29"/>
  <c r="L531" i="29" s="1"/>
  <c r="K531" i="29" s="1"/>
  <c r="AG532" i="29"/>
  <c r="G532" i="29" s="1"/>
  <c r="AK532" i="29"/>
  <c r="S532" i="29" s="1"/>
  <c r="Z531" i="29"/>
  <c r="BL531" i="29"/>
  <c r="AZ533" i="29"/>
  <c r="AR533" i="29"/>
  <c r="AC534" i="29"/>
  <c r="AX533" i="29"/>
  <c r="AP533" i="29"/>
  <c r="AW533" i="29"/>
  <c r="AO533" i="29"/>
  <c r="AV533" i="29"/>
  <c r="AN533" i="29"/>
  <c r="BB533" i="29"/>
  <c r="C533" i="29"/>
  <c r="AE533" i="29" s="1"/>
  <c r="BA533" i="29"/>
  <c r="B533" i="29"/>
  <c r="AD533" i="29" s="1"/>
  <c r="AK533" i="29" s="1"/>
  <c r="AS533" i="29"/>
  <c r="AQ533" i="29"/>
  <c r="BC533" i="29"/>
  <c r="AU533" i="29"/>
  <c r="AY533" i="29"/>
  <c r="AT533" i="29"/>
  <c r="BT1123" i="29" l="1"/>
  <c r="BR1123" i="29"/>
  <c r="AB1122" i="29"/>
  <c r="BE1124" i="29"/>
  <c r="I1124" i="29" s="1"/>
  <c r="H1124" i="29" s="1"/>
  <c r="AG1125" i="29"/>
  <c r="G1125" i="29" s="1"/>
  <c r="BE1125" i="29" s="1"/>
  <c r="I1125" i="29" s="1"/>
  <c r="H1125" i="29" s="1"/>
  <c r="BS1123" i="29"/>
  <c r="AB530" i="29"/>
  <c r="AI1125" i="29"/>
  <c r="M1125" i="29" s="1"/>
  <c r="BG1125" i="29" s="1"/>
  <c r="O1125" i="29" s="1"/>
  <c r="N1125" i="29" s="1"/>
  <c r="S533" i="29"/>
  <c r="BP1123" i="29"/>
  <c r="BK1125" i="29"/>
  <c r="AA1125" i="29" s="1"/>
  <c r="BU1125" i="29"/>
  <c r="BD1124" i="29"/>
  <c r="F1124" i="29" s="1"/>
  <c r="E1124" i="29" s="1"/>
  <c r="BJ1124" i="29"/>
  <c r="X1124" i="29" s="1"/>
  <c r="W1124" i="29" s="1"/>
  <c r="BT1124" i="29"/>
  <c r="AL1125" i="29"/>
  <c r="V1125" i="29" s="1"/>
  <c r="BI1124" i="29"/>
  <c r="U1124" i="29" s="1"/>
  <c r="T1124" i="29" s="1"/>
  <c r="BN1123" i="29"/>
  <c r="BF1124" i="29"/>
  <c r="L1124" i="29" s="1"/>
  <c r="K1124" i="29" s="1"/>
  <c r="BP1124" i="29"/>
  <c r="BR1124" i="29"/>
  <c r="AH1125" i="29"/>
  <c r="J1125" i="29" s="1"/>
  <c r="AK1125" i="29"/>
  <c r="S1125" i="29" s="1"/>
  <c r="BG1124" i="29"/>
  <c r="O1124" i="29" s="1"/>
  <c r="N1124" i="29" s="1"/>
  <c r="AF1125" i="29"/>
  <c r="D1125" i="29" s="1"/>
  <c r="AT1126" i="29"/>
  <c r="BB1126" i="29"/>
  <c r="AM1126" i="29"/>
  <c r="Y1126" i="29" s="1"/>
  <c r="AU1126" i="29"/>
  <c r="BC1126" i="29"/>
  <c r="AN1126" i="29"/>
  <c r="AV1126" i="29"/>
  <c r="AO1126" i="29"/>
  <c r="AW1126" i="29"/>
  <c r="B1126" i="29"/>
  <c r="AD1126" i="29" s="1"/>
  <c r="AH1126" i="29" s="1"/>
  <c r="J1126" i="29" s="1"/>
  <c r="AP1126" i="29"/>
  <c r="AX1126" i="29"/>
  <c r="C1126" i="29"/>
  <c r="AE1126" i="29" s="1"/>
  <c r="AI1126" i="29"/>
  <c r="M1126" i="29" s="1"/>
  <c r="AQ1126" i="29"/>
  <c r="AY1126" i="29"/>
  <c r="AR1126" i="29"/>
  <c r="AZ1126" i="29"/>
  <c r="AC1127" i="29"/>
  <c r="AK1126" i="29"/>
  <c r="S1126" i="29" s="1"/>
  <c r="AS1126" i="29"/>
  <c r="BA1126" i="29"/>
  <c r="AJ1125" i="29"/>
  <c r="P1125" i="29" s="1"/>
  <c r="BL1123" i="29"/>
  <c r="Z1123" i="29"/>
  <c r="Z1124" i="29"/>
  <c r="BP531" i="29"/>
  <c r="BT532" i="29"/>
  <c r="BU532" i="29"/>
  <c r="Z532" i="29"/>
  <c r="AL533" i="29"/>
  <c r="V533" i="29" s="1"/>
  <c r="AW534" i="29"/>
  <c r="AO534" i="29"/>
  <c r="BC534" i="29"/>
  <c r="AU534" i="29"/>
  <c r="BB534" i="29"/>
  <c r="AT534" i="29"/>
  <c r="C534" i="29"/>
  <c r="AE534" i="29" s="1"/>
  <c r="BA534" i="29"/>
  <c r="AS534" i="29"/>
  <c r="B534" i="29"/>
  <c r="AD534" i="29" s="1"/>
  <c r="AJ534" i="29" s="1"/>
  <c r="AY534" i="29"/>
  <c r="AX534" i="29"/>
  <c r="AR534" i="29"/>
  <c r="AQ534" i="29"/>
  <c r="AP534" i="29"/>
  <c r="AC535" i="29"/>
  <c r="AZ534" i="29"/>
  <c r="AV534" i="29"/>
  <c r="AN534" i="29"/>
  <c r="BF532" i="29"/>
  <c r="L532" i="29" s="1"/>
  <c r="K532" i="29" s="1"/>
  <c r="AG533" i="29"/>
  <c r="G533" i="29" s="1"/>
  <c r="BS531" i="29"/>
  <c r="AI533" i="29"/>
  <c r="M533" i="29" s="1"/>
  <c r="AJ533" i="29"/>
  <c r="P533" i="29" s="1"/>
  <c r="BG532" i="29"/>
  <c r="O532" i="29" s="1"/>
  <c r="N532" i="29" s="1"/>
  <c r="BI533" i="29"/>
  <c r="U533" i="29" s="1"/>
  <c r="T533" i="29" s="1"/>
  <c r="AH533" i="29"/>
  <c r="J533" i="29" s="1"/>
  <c r="BH532" i="29"/>
  <c r="R532" i="29" s="1"/>
  <c r="Q532" i="29" s="1"/>
  <c r="BD532" i="29"/>
  <c r="F532" i="29" s="1"/>
  <c r="E532" i="29" s="1"/>
  <c r="BE532" i="29"/>
  <c r="I532" i="29" s="1"/>
  <c r="H532" i="29" s="1"/>
  <c r="AF533" i="29"/>
  <c r="D533" i="29" s="1"/>
  <c r="AM533" i="29"/>
  <c r="Y533" i="29" s="1"/>
  <c r="BI532" i="29"/>
  <c r="U532" i="29" s="1"/>
  <c r="T532" i="29" s="1"/>
  <c r="BS532" i="29"/>
  <c r="BR531" i="29"/>
  <c r="AB531" i="29" s="1"/>
  <c r="BL1124" i="29" l="1"/>
  <c r="BO1124" i="29"/>
  <c r="AB1123" i="29"/>
  <c r="BQ1124" i="29"/>
  <c r="P534" i="29"/>
  <c r="AJ1126" i="29"/>
  <c r="P1126" i="29" s="1"/>
  <c r="BH1126" i="29" s="1"/>
  <c r="R1126" i="29" s="1"/>
  <c r="Q1126" i="29" s="1"/>
  <c r="BN1124" i="29"/>
  <c r="BO1125" i="29"/>
  <c r="BF1126" i="29"/>
  <c r="L1126" i="29" s="1"/>
  <c r="K1126" i="29" s="1"/>
  <c r="BP1126" i="29"/>
  <c r="BK1126" i="29"/>
  <c r="AA1126" i="29" s="1"/>
  <c r="BU1126" i="29" s="1"/>
  <c r="BF1125" i="29"/>
  <c r="L1125" i="29" s="1"/>
  <c r="K1125" i="29" s="1"/>
  <c r="BJ1125" i="29"/>
  <c r="X1125" i="29" s="1"/>
  <c r="W1125" i="29" s="1"/>
  <c r="BG1126" i="29"/>
  <c r="O1126" i="29" s="1"/>
  <c r="N1126" i="29" s="1"/>
  <c r="AG1126" i="29"/>
  <c r="G1126" i="29" s="1"/>
  <c r="BI1126" i="29"/>
  <c r="U1126" i="29" s="1"/>
  <c r="T1126" i="29" s="1"/>
  <c r="AL1126" i="29"/>
  <c r="V1126" i="29" s="1"/>
  <c r="AU1127" i="29"/>
  <c r="BC1127" i="29"/>
  <c r="AN1127" i="29"/>
  <c r="AV1127" i="29"/>
  <c r="AO1127" i="29"/>
  <c r="AW1127" i="29"/>
  <c r="B1127" i="29"/>
  <c r="AD1127" i="29" s="1"/>
  <c r="AH1127" i="29" s="1"/>
  <c r="J1127" i="29" s="1"/>
  <c r="AP1127" i="29"/>
  <c r="AX1127" i="29"/>
  <c r="C1127" i="29"/>
  <c r="AE1127" i="29" s="1"/>
  <c r="AQ1127" i="29"/>
  <c r="AY1127" i="29"/>
  <c r="AR1127" i="29"/>
  <c r="AZ1127" i="29"/>
  <c r="AC1128" i="29"/>
  <c r="AS1127" i="29"/>
  <c r="BA1127" i="29"/>
  <c r="AT1127" i="29"/>
  <c r="BB1127" i="29"/>
  <c r="BD1125" i="29"/>
  <c r="F1125" i="29" s="1"/>
  <c r="E1125" i="29" s="1"/>
  <c r="AF1126" i="29"/>
  <c r="D1126" i="29" s="1"/>
  <c r="BQ1125" i="29"/>
  <c r="BH1125" i="29"/>
  <c r="R1125" i="29" s="1"/>
  <c r="Q1125" i="29" s="1"/>
  <c r="BI1125" i="29"/>
  <c r="U1125" i="29" s="1"/>
  <c r="T1125" i="29" s="1"/>
  <c r="BS1125" i="29"/>
  <c r="BS1124" i="29"/>
  <c r="AB1124" i="29" s="1"/>
  <c r="Z1125" i="29"/>
  <c r="BO532" i="29"/>
  <c r="BN532" i="29"/>
  <c r="BH534" i="29"/>
  <c r="R534" i="29" s="1"/>
  <c r="Q534" i="29" s="1"/>
  <c r="AF534" i="29"/>
  <c r="D534" i="29" s="1"/>
  <c r="BQ532" i="29"/>
  <c r="AH534" i="29"/>
  <c r="J534" i="29" s="1"/>
  <c r="AK534" i="29"/>
  <c r="S534" i="29" s="1"/>
  <c r="BH533" i="29"/>
  <c r="R533" i="29" s="1"/>
  <c r="Q533" i="29" s="1"/>
  <c r="AG534" i="29"/>
  <c r="G534" i="29" s="1"/>
  <c r="BG533" i="29"/>
  <c r="O533" i="29" s="1"/>
  <c r="N533" i="29" s="1"/>
  <c r="AI534" i="29"/>
  <c r="M534" i="29" s="1"/>
  <c r="BA535" i="29"/>
  <c r="AS535" i="29"/>
  <c r="C535" i="29"/>
  <c r="AE535" i="29" s="1"/>
  <c r="AY535" i="29"/>
  <c r="AQ535" i="29"/>
  <c r="AC536" i="29"/>
  <c r="AX535" i="29"/>
  <c r="AP535" i="29"/>
  <c r="AW535" i="29"/>
  <c r="AO535" i="29"/>
  <c r="AU535" i="29"/>
  <c r="AT535" i="29"/>
  <c r="AV535" i="29"/>
  <c r="AR535" i="29"/>
  <c r="AN535" i="29"/>
  <c r="BB535" i="29"/>
  <c r="BC535" i="29"/>
  <c r="AZ535" i="29"/>
  <c r="B535" i="29"/>
  <c r="AD535" i="29" s="1"/>
  <c r="AI535" i="29" s="1"/>
  <c r="M535" i="29" s="1"/>
  <c r="BJ533" i="29"/>
  <c r="X533" i="29" s="1"/>
  <c r="W533" i="29" s="1"/>
  <c r="BR532" i="29"/>
  <c r="AL534" i="29"/>
  <c r="V534" i="29" s="1"/>
  <c r="BF533" i="29"/>
  <c r="L533" i="29" s="1"/>
  <c r="K533" i="29" s="1"/>
  <c r="BP533" i="29"/>
  <c r="BE533" i="29"/>
  <c r="I533" i="29" s="1"/>
  <c r="H533" i="29" s="1"/>
  <c r="AM534" i="29"/>
  <c r="Y534" i="29" s="1"/>
  <c r="BL532" i="29"/>
  <c r="BK533" i="29"/>
  <c r="AA533" i="29" s="1"/>
  <c r="BU533" i="29" s="1"/>
  <c r="BD533" i="29"/>
  <c r="F533" i="29" s="1"/>
  <c r="E533" i="29" s="1"/>
  <c r="BS533" i="29"/>
  <c r="BP532" i="29"/>
  <c r="AB532" i="29" s="1"/>
  <c r="BN1125" i="29" l="1"/>
  <c r="BQ1126" i="29"/>
  <c r="BP1125" i="29"/>
  <c r="AJ1127" i="29"/>
  <c r="P1127" i="29" s="1"/>
  <c r="BH1127" i="29" s="1"/>
  <c r="R1127" i="29" s="1"/>
  <c r="Q1127" i="29" s="1"/>
  <c r="BQ533" i="29"/>
  <c r="BR1126" i="29"/>
  <c r="BN533" i="29"/>
  <c r="BL1125" i="29"/>
  <c r="BF1127" i="29"/>
  <c r="L1127" i="29" s="1"/>
  <c r="K1127" i="29" s="1"/>
  <c r="BP1127" i="29"/>
  <c r="BT1125" i="29"/>
  <c r="BR1125" i="29"/>
  <c r="AL1127" i="29"/>
  <c r="V1127" i="29" s="1"/>
  <c r="AM1127" i="29"/>
  <c r="Y1127" i="29" s="1"/>
  <c r="BJ1126" i="29"/>
  <c r="X1126" i="29" s="1"/>
  <c r="W1126" i="29" s="1"/>
  <c r="BD1126" i="29"/>
  <c r="F1126" i="29" s="1"/>
  <c r="E1126" i="29" s="1"/>
  <c r="AI1127" i="29"/>
  <c r="M1127" i="29" s="1"/>
  <c r="AG1127" i="29"/>
  <c r="G1127" i="29" s="1"/>
  <c r="BS1126" i="29"/>
  <c r="AK1127" i="29"/>
  <c r="S1127" i="29" s="1"/>
  <c r="BE1126" i="29"/>
  <c r="I1126" i="29" s="1"/>
  <c r="H1126" i="29" s="1"/>
  <c r="Z1126" i="29"/>
  <c r="AN1128" i="29"/>
  <c r="AV1128" i="29"/>
  <c r="AO1128" i="29"/>
  <c r="AW1128" i="29"/>
  <c r="B1128" i="29"/>
  <c r="AD1128" i="29" s="1"/>
  <c r="AL1128" i="29" s="1"/>
  <c r="V1128" i="29" s="1"/>
  <c r="AP1128" i="29"/>
  <c r="AX1128" i="29"/>
  <c r="C1128" i="29"/>
  <c r="AE1128" i="29" s="1"/>
  <c r="AQ1128" i="29"/>
  <c r="AY1128" i="29"/>
  <c r="AR1128" i="29"/>
  <c r="AZ1128" i="29"/>
  <c r="AC1129" i="29"/>
  <c r="AK1128" i="29"/>
  <c r="S1128" i="29" s="1"/>
  <c r="AS1128" i="29"/>
  <c r="BA1128" i="29"/>
  <c r="AT1128" i="29"/>
  <c r="BB1128" i="29"/>
  <c r="AU1128" i="29"/>
  <c r="BC1128" i="29"/>
  <c r="AF1127" i="29"/>
  <c r="D1127" i="29" s="1"/>
  <c r="AB1125" i="29"/>
  <c r="BR533" i="29"/>
  <c r="AB533" i="29" s="1"/>
  <c r="BR534" i="29"/>
  <c r="BT533" i="29"/>
  <c r="BO533" i="29"/>
  <c r="AH535" i="29"/>
  <c r="J535" i="29" s="1"/>
  <c r="BF535" i="29" s="1"/>
  <c r="L535" i="29" s="1"/>
  <c r="BG535" i="29"/>
  <c r="O535" i="29" s="1"/>
  <c r="N535" i="29" s="1"/>
  <c r="BF534" i="29"/>
  <c r="L534" i="29" s="1"/>
  <c r="K534" i="29" s="1"/>
  <c r="BK534" i="29"/>
  <c r="AA534" i="29" s="1"/>
  <c r="BU534" i="29" s="1"/>
  <c r="AJ535" i="29"/>
  <c r="P535" i="29" s="1"/>
  <c r="BG534" i="29"/>
  <c r="O534" i="29" s="1"/>
  <c r="N534" i="29" s="1"/>
  <c r="AL535" i="29"/>
  <c r="V535" i="29" s="1"/>
  <c r="BD534" i="29"/>
  <c r="F534" i="29" s="1"/>
  <c r="E534" i="29" s="1"/>
  <c r="BI534" i="29"/>
  <c r="U534" i="29" s="1"/>
  <c r="T534" i="29" s="1"/>
  <c r="AF535" i="29"/>
  <c r="D535" i="29" s="1"/>
  <c r="Z533" i="29"/>
  <c r="BL533" i="29"/>
  <c r="BJ534" i="29"/>
  <c r="X534" i="29" s="1"/>
  <c r="W534" i="29" s="1"/>
  <c r="AG535" i="29"/>
  <c r="G535" i="29" s="1"/>
  <c r="AC537" i="29"/>
  <c r="AX536" i="29"/>
  <c r="AP536" i="29"/>
  <c r="AV536" i="29"/>
  <c r="AN536" i="29"/>
  <c r="BC536" i="29"/>
  <c r="AU536" i="29"/>
  <c r="BB536" i="29"/>
  <c r="AT536" i="29"/>
  <c r="C536" i="29"/>
  <c r="AE536" i="29" s="1"/>
  <c r="AR536" i="29"/>
  <c r="AQ536" i="29"/>
  <c r="AY536" i="29"/>
  <c r="AW536" i="29"/>
  <c r="AS536" i="29"/>
  <c r="B536" i="29"/>
  <c r="AD536" i="29" s="1"/>
  <c r="AL536" i="29" s="1"/>
  <c r="V536" i="29" s="1"/>
  <c r="BA536" i="29"/>
  <c r="AZ536" i="29"/>
  <c r="AO536" i="29"/>
  <c r="AK535" i="29"/>
  <c r="S535" i="29" s="1"/>
  <c r="AM535" i="29"/>
  <c r="Y535" i="29" s="1"/>
  <c r="BE534" i="29"/>
  <c r="I534" i="29" s="1"/>
  <c r="H534" i="29" s="1"/>
  <c r="BT1126" i="29" l="1"/>
  <c r="BL1126" i="29"/>
  <c r="BO1126" i="29"/>
  <c r="BQ534" i="29"/>
  <c r="AG1128" i="29"/>
  <c r="G1128" i="29" s="1"/>
  <c r="BE1128" i="29" s="1"/>
  <c r="I1128" i="29" s="1"/>
  <c r="AI1128" i="29"/>
  <c r="M1128" i="29" s="1"/>
  <c r="BJ1128" i="29"/>
  <c r="X1128" i="29" s="1"/>
  <c r="W1128" i="29" s="1"/>
  <c r="BD1127" i="29"/>
  <c r="F1127" i="29" s="1"/>
  <c r="E1127" i="29" s="1"/>
  <c r="BI1127" i="29"/>
  <c r="U1127" i="29" s="1"/>
  <c r="T1127" i="29" s="1"/>
  <c r="BS1127" i="29"/>
  <c r="BK1127" i="29"/>
  <c r="AA1127" i="29" s="1"/>
  <c r="BU1127" i="29" s="1"/>
  <c r="BJ1127" i="29"/>
  <c r="X1127" i="29" s="1"/>
  <c r="W1127" i="29" s="1"/>
  <c r="AO1129" i="29"/>
  <c r="AW1129" i="29"/>
  <c r="B1129" i="29"/>
  <c r="AD1129" i="29" s="1"/>
  <c r="AH1129" i="29" s="1"/>
  <c r="J1129" i="29" s="1"/>
  <c r="AP1129" i="29"/>
  <c r="AX1129" i="29"/>
  <c r="C1129" i="29"/>
  <c r="AE1129" i="29" s="1"/>
  <c r="AQ1129" i="29"/>
  <c r="AY1129" i="29"/>
  <c r="AR1129" i="29"/>
  <c r="AZ1129" i="29"/>
  <c r="AC1130" i="29"/>
  <c r="AS1129" i="29"/>
  <c r="BA1129" i="29"/>
  <c r="AT1129" i="29"/>
  <c r="BB1129" i="29"/>
  <c r="AU1129" i="29"/>
  <c r="BC1129" i="29"/>
  <c r="AN1129" i="29"/>
  <c r="AV1129" i="29"/>
  <c r="BE1127" i="29"/>
  <c r="I1127" i="29" s="1"/>
  <c r="H1127" i="29" s="1"/>
  <c r="BG1127" i="29"/>
  <c r="O1127" i="29" s="1"/>
  <c r="N1127" i="29" s="1"/>
  <c r="AM1128" i="29"/>
  <c r="Y1128" i="29" s="1"/>
  <c r="AF1128" i="29"/>
  <c r="D1128" i="29" s="1"/>
  <c r="AH1128" i="29"/>
  <c r="J1128" i="29" s="1"/>
  <c r="BN1126" i="29"/>
  <c r="AB1126" i="29" s="1"/>
  <c r="BR1127" i="29"/>
  <c r="BI1128" i="29"/>
  <c r="U1128" i="29" s="1"/>
  <c r="T1128" i="29" s="1"/>
  <c r="BS1128" i="29"/>
  <c r="AJ1128" i="29"/>
  <c r="P1128" i="29" s="1"/>
  <c r="BO534" i="29"/>
  <c r="BN534" i="29"/>
  <c r="K535" i="29"/>
  <c r="BP535" i="29"/>
  <c r="BQ535" i="29"/>
  <c r="BP534" i="29"/>
  <c r="BJ536" i="29"/>
  <c r="X536" i="29" s="1"/>
  <c r="W536" i="29" s="1"/>
  <c r="BC537" i="29"/>
  <c r="AU537" i="29"/>
  <c r="BA537" i="29"/>
  <c r="AS537" i="29"/>
  <c r="B537" i="29"/>
  <c r="AD537" i="29" s="1"/>
  <c r="AH537" i="29" s="1"/>
  <c r="AZ537" i="29"/>
  <c r="AR537" i="29"/>
  <c r="AY537" i="29"/>
  <c r="AQ537" i="29"/>
  <c r="AO537" i="29"/>
  <c r="AN537" i="29"/>
  <c r="AX537" i="29"/>
  <c r="AW537" i="29"/>
  <c r="AV537" i="29"/>
  <c r="AP537" i="29"/>
  <c r="AC538" i="29"/>
  <c r="BB537" i="29"/>
  <c r="AT537" i="29"/>
  <c r="C537" i="29"/>
  <c r="AE537" i="29" s="1"/>
  <c r="BE535" i="29"/>
  <c r="I535" i="29" s="1"/>
  <c r="H535" i="29" s="1"/>
  <c r="Z534" i="29"/>
  <c r="BL534" i="29"/>
  <c r="AJ536" i="29"/>
  <c r="P536" i="29" s="1"/>
  <c r="AH536" i="29"/>
  <c r="J536" i="29" s="1"/>
  <c r="BT534" i="29"/>
  <c r="AM536" i="29"/>
  <c r="Y536" i="29" s="1"/>
  <c r="BK536" i="29" s="1"/>
  <c r="AA536" i="29" s="1"/>
  <c r="AI536" i="29"/>
  <c r="M536" i="29" s="1"/>
  <c r="BJ535" i="29"/>
  <c r="X535" i="29" s="1"/>
  <c r="W535" i="29" s="1"/>
  <c r="BK535" i="29"/>
  <c r="AA535" i="29" s="1"/>
  <c r="BU535" i="29" s="1"/>
  <c r="AK536" i="29"/>
  <c r="S536" i="29" s="1"/>
  <c r="BI535" i="29"/>
  <c r="U535" i="29" s="1"/>
  <c r="T535" i="29" s="1"/>
  <c r="AF536" i="29"/>
  <c r="D536" i="29" s="1"/>
  <c r="AG536" i="29"/>
  <c r="G536" i="29" s="1"/>
  <c r="BD535" i="29"/>
  <c r="F535" i="29" s="1"/>
  <c r="E535" i="29" s="1"/>
  <c r="BS534" i="29"/>
  <c r="BH535" i="29"/>
  <c r="R535" i="29" s="1"/>
  <c r="Q535" i="29" s="1"/>
  <c r="H1128" i="29" l="1"/>
  <c r="BO1128" i="29"/>
  <c r="BT1128" i="29"/>
  <c r="BG1128" i="29"/>
  <c r="O1128" i="29" s="1"/>
  <c r="N1128" i="29" s="1"/>
  <c r="J537" i="29"/>
  <c r="BN1127" i="29"/>
  <c r="BF1129" i="29"/>
  <c r="L1129" i="29" s="1"/>
  <c r="K1129" i="29" s="1"/>
  <c r="BF1128" i="29"/>
  <c r="L1128" i="29" s="1"/>
  <c r="K1128" i="29" s="1"/>
  <c r="BL1127" i="29"/>
  <c r="Z1127" i="29"/>
  <c r="BK1128" i="29"/>
  <c r="AA1128" i="29" s="1"/>
  <c r="BU1128" i="29" s="1"/>
  <c r="BD1128" i="29"/>
  <c r="F1128" i="29" s="1"/>
  <c r="E1128" i="29" s="1"/>
  <c r="BH1128" i="29"/>
  <c r="R1128" i="29" s="1"/>
  <c r="Q1128" i="29" s="1"/>
  <c r="BQ1127" i="29"/>
  <c r="AF1129" i="29"/>
  <c r="D1129" i="29" s="1"/>
  <c r="AI1129" i="29"/>
  <c r="M1129" i="29" s="1"/>
  <c r="AG1129" i="29"/>
  <c r="G1129" i="29" s="1"/>
  <c r="AK1129" i="29"/>
  <c r="S1129" i="29" s="1"/>
  <c r="B1130" i="29"/>
  <c r="AD1130" i="29" s="1"/>
  <c r="AH1130" i="29" s="1"/>
  <c r="J1130" i="29" s="1"/>
  <c r="AP1130" i="29"/>
  <c r="AX1130" i="29"/>
  <c r="C1130" i="29"/>
  <c r="AE1130" i="29" s="1"/>
  <c r="AQ1130" i="29"/>
  <c r="AY1130" i="29"/>
  <c r="AJ1130" i="29"/>
  <c r="P1130" i="29" s="1"/>
  <c r="AR1130" i="29"/>
  <c r="AZ1130" i="29"/>
  <c r="AC1131" i="29"/>
  <c r="AK1130" i="29"/>
  <c r="S1130" i="29" s="1"/>
  <c r="AS1130" i="29"/>
  <c r="BA1130" i="29"/>
  <c r="AT1130" i="29"/>
  <c r="BB1130" i="29"/>
  <c r="AU1130" i="29"/>
  <c r="BC1130" i="29"/>
  <c r="AF1130" i="29"/>
  <c r="D1130" i="29" s="1"/>
  <c r="AN1130" i="29"/>
  <c r="AV1130" i="29"/>
  <c r="AO1130" i="29"/>
  <c r="AW1130" i="29"/>
  <c r="BT1127" i="29"/>
  <c r="AJ1129" i="29"/>
  <c r="P1129" i="29" s="1"/>
  <c r="AM1129" i="29"/>
  <c r="Y1129" i="29" s="1"/>
  <c r="AL1129" i="29"/>
  <c r="V1129" i="29" s="1"/>
  <c r="BO1127" i="29"/>
  <c r="AB534" i="29"/>
  <c r="BT536" i="29"/>
  <c r="AM537" i="29"/>
  <c r="Y537" i="29" s="1"/>
  <c r="BK537" i="29" s="1"/>
  <c r="AA537" i="29" s="1"/>
  <c r="BS535" i="29"/>
  <c r="BT535" i="29"/>
  <c r="AG537" i="29"/>
  <c r="G537" i="29" s="1"/>
  <c r="BR535" i="29"/>
  <c r="BF537" i="29"/>
  <c r="L537" i="29" s="1"/>
  <c r="K537" i="29" s="1"/>
  <c r="BG536" i="29"/>
  <c r="O536" i="29" s="1"/>
  <c r="N536" i="29" s="1"/>
  <c r="BO535" i="29"/>
  <c r="AJ537" i="29"/>
  <c r="P537" i="29" s="1"/>
  <c r="BU536" i="29"/>
  <c r="Z536" i="29"/>
  <c r="BE536" i="29"/>
  <c r="I536" i="29" s="1"/>
  <c r="H536" i="29" s="1"/>
  <c r="AI537" i="29"/>
  <c r="M537" i="29" s="1"/>
  <c r="BF536" i="29"/>
  <c r="L536" i="29" s="1"/>
  <c r="K536" i="29" s="1"/>
  <c r="AL537" i="29"/>
  <c r="V537" i="29" s="1"/>
  <c r="BD536" i="29"/>
  <c r="F536" i="29" s="1"/>
  <c r="E536" i="29" s="1"/>
  <c r="BH536" i="29"/>
  <c r="R536" i="29" s="1"/>
  <c r="Q536" i="29" s="1"/>
  <c r="AK537" i="29"/>
  <c r="S537" i="29" s="1"/>
  <c r="AZ538" i="29"/>
  <c r="AR538" i="29"/>
  <c r="AC539" i="29"/>
  <c r="AX538" i="29"/>
  <c r="AP538" i="29"/>
  <c r="AW538" i="29"/>
  <c r="AO538" i="29"/>
  <c r="AV538" i="29"/>
  <c r="AN538" i="29"/>
  <c r="BB538" i="29"/>
  <c r="C538" i="29"/>
  <c r="AE538" i="29" s="1"/>
  <c r="BA538" i="29"/>
  <c r="B538" i="29"/>
  <c r="AD538" i="29" s="1"/>
  <c r="AI538" i="29" s="1"/>
  <c r="M538" i="29" s="1"/>
  <c r="BC538" i="29"/>
  <c r="AY538" i="29"/>
  <c r="AU538" i="29"/>
  <c r="AS538" i="29"/>
  <c r="AT538" i="29"/>
  <c r="AQ538" i="29"/>
  <c r="BI536" i="29"/>
  <c r="U536" i="29" s="1"/>
  <c r="T536" i="29" s="1"/>
  <c r="BS536" i="29"/>
  <c r="BN535" i="29"/>
  <c r="Z535" i="29"/>
  <c r="BL535" i="29"/>
  <c r="AF537" i="29"/>
  <c r="D537" i="29" s="1"/>
  <c r="BQ1128" i="29" l="1"/>
  <c r="AG1130" i="29"/>
  <c r="G1130" i="29" s="1"/>
  <c r="AI1130" i="29"/>
  <c r="M1130" i="29" s="1"/>
  <c r="BG1130" i="29" s="1"/>
  <c r="O1130" i="29" s="1"/>
  <c r="N1130" i="29" s="1"/>
  <c r="BP1129" i="29"/>
  <c r="BR1128" i="29"/>
  <c r="BP1128" i="29"/>
  <c r="BN1128" i="29"/>
  <c r="AL1130" i="29"/>
  <c r="V1130" i="29" s="1"/>
  <c r="AB1127" i="29"/>
  <c r="BF1130" i="29"/>
  <c r="L1130" i="29" s="1"/>
  <c r="K1130" i="29" s="1"/>
  <c r="BE1129" i="29"/>
  <c r="I1129" i="29" s="1"/>
  <c r="H1129" i="29" s="1"/>
  <c r="BO1129" i="29"/>
  <c r="BL1128" i="29"/>
  <c r="Z1128" i="29"/>
  <c r="BI1130" i="29"/>
  <c r="U1130" i="29" s="1"/>
  <c r="T1130" i="29" s="1"/>
  <c r="BS1130" i="29"/>
  <c r="BG1129" i="29"/>
  <c r="O1129" i="29" s="1"/>
  <c r="N1129" i="29" s="1"/>
  <c r="BH1129" i="29"/>
  <c r="R1129" i="29" s="1"/>
  <c r="Q1129" i="29" s="1"/>
  <c r="BD1129" i="29"/>
  <c r="F1129" i="29" s="1"/>
  <c r="E1129" i="29" s="1"/>
  <c r="C1131" i="29"/>
  <c r="AE1131" i="29" s="1"/>
  <c r="AQ1131" i="29"/>
  <c r="AY1131" i="29"/>
  <c r="AR1131" i="29"/>
  <c r="AZ1131" i="29"/>
  <c r="AC1132" i="29"/>
  <c r="AS1131" i="29"/>
  <c r="BA1131" i="29"/>
  <c r="AT1131" i="29"/>
  <c r="BB1131" i="29"/>
  <c r="AU1131" i="29"/>
  <c r="BC1131" i="29"/>
  <c r="AN1131" i="29"/>
  <c r="AV1131" i="29"/>
  <c r="AO1131" i="29"/>
  <c r="AW1131" i="29"/>
  <c r="B1131" i="29"/>
  <c r="AD1131" i="29" s="1"/>
  <c r="AK1131" i="29" s="1"/>
  <c r="S1131" i="29" s="1"/>
  <c r="AP1131" i="29"/>
  <c r="AX1131" i="29"/>
  <c r="AM1130" i="29"/>
  <c r="Y1130" i="29" s="1"/>
  <c r="BD1130" i="29"/>
  <c r="F1130" i="29" s="1"/>
  <c r="E1130" i="29" s="1"/>
  <c r="BE1130" i="29"/>
  <c r="I1130" i="29" s="1"/>
  <c r="H1130" i="29" s="1"/>
  <c r="BH1130" i="29"/>
  <c r="R1130" i="29" s="1"/>
  <c r="Q1130" i="29" s="1"/>
  <c r="BJ1130" i="29"/>
  <c r="X1130" i="29" s="1"/>
  <c r="W1130" i="29" s="1"/>
  <c r="BI1129" i="29"/>
  <c r="U1129" i="29" s="1"/>
  <c r="T1129" i="29" s="1"/>
  <c r="AB1128" i="29"/>
  <c r="BK1129" i="29"/>
  <c r="AA1129" i="29" s="1"/>
  <c r="BJ1129" i="29"/>
  <c r="X1129" i="29" s="1"/>
  <c r="W1129" i="29" s="1"/>
  <c r="BU537" i="29"/>
  <c r="BP536" i="29"/>
  <c r="BE537" i="29"/>
  <c r="I537" i="29" s="1"/>
  <c r="H537" i="29" s="1"/>
  <c r="AK538" i="29"/>
  <c r="S538" i="29" s="1"/>
  <c r="AJ538" i="29"/>
  <c r="P538" i="29" s="1"/>
  <c r="BH538" i="29" s="1"/>
  <c r="R538" i="29" s="1"/>
  <c r="BP537" i="29"/>
  <c r="AH538" i="29"/>
  <c r="J538" i="29" s="1"/>
  <c r="BF538" i="29" s="1"/>
  <c r="L538" i="29" s="1"/>
  <c r="AG538" i="29"/>
  <c r="G538" i="29" s="1"/>
  <c r="AB535" i="29"/>
  <c r="BQ536" i="29"/>
  <c r="BG538" i="29"/>
  <c r="O538" i="29" s="1"/>
  <c r="N538" i="29" s="1"/>
  <c r="BR536" i="29"/>
  <c r="BG537" i="29"/>
  <c r="O537" i="29" s="1"/>
  <c r="N537" i="29" s="1"/>
  <c r="BN536" i="29"/>
  <c r="BO536" i="29"/>
  <c r="BH537" i="29"/>
  <c r="R537" i="29" s="1"/>
  <c r="Q537" i="29" s="1"/>
  <c r="AM538" i="29"/>
  <c r="Y538" i="29" s="1"/>
  <c r="BK538" i="29" s="1"/>
  <c r="AA538" i="29" s="1"/>
  <c r="BI537" i="29"/>
  <c r="U537" i="29" s="1"/>
  <c r="T537" i="29" s="1"/>
  <c r="AW539" i="29"/>
  <c r="AO539" i="29"/>
  <c r="BC539" i="29"/>
  <c r="AU539" i="29"/>
  <c r="BB539" i="29"/>
  <c r="AT539" i="29"/>
  <c r="C539" i="29"/>
  <c r="AE539" i="29" s="1"/>
  <c r="BA539" i="29"/>
  <c r="AS539" i="29"/>
  <c r="B539" i="29"/>
  <c r="AD539" i="29" s="1"/>
  <c r="AI539" i="29" s="1"/>
  <c r="AY539" i="29"/>
  <c r="AX539" i="29"/>
  <c r="AC540" i="29"/>
  <c r="AZ539" i="29"/>
  <c r="AR539" i="29"/>
  <c r="AP539" i="29"/>
  <c r="AN539" i="29"/>
  <c r="AV539" i="29"/>
  <c r="AQ539" i="29"/>
  <c r="BJ537" i="29"/>
  <c r="X537" i="29" s="1"/>
  <c r="W537" i="29" s="1"/>
  <c r="Z537" i="29"/>
  <c r="AL538" i="29"/>
  <c r="V538" i="29" s="1"/>
  <c r="AF538" i="29"/>
  <c r="D538" i="29" s="1"/>
  <c r="BL536" i="29"/>
  <c r="BD537" i="29"/>
  <c r="F537" i="29" s="1"/>
  <c r="E537" i="29" s="1"/>
  <c r="BN1129" i="29" l="1"/>
  <c r="BN1130" i="29"/>
  <c r="BR1129" i="29"/>
  <c r="BP1130" i="29"/>
  <c r="BT1130" i="29"/>
  <c r="BT1129" i="29"/>
  <c r="M539" i="29"/>
  <c r="BS1129" i="29"/>
  <c r="BQ1129" i="29"/>
  <c r="BQ1130" i="29"/>
  <c r="BI1131" i="29"/>
  <c r="U1131" i="29" s="1"/>
  <c r="T1131" i="29" s="1"/>
  <c r="BS1131" i="29"/>
  <c r="AR1132" i="29"/>
  <c r="AZ1132" i="29"/>
  <c r="AC1133" i="29"/>
  <c r="AS1132" i="29"/>
  <c r="BA1132" i="29"/>
  <c r="AT1132" i="29"/>
  <c r="BB1132" i="29"/>
  <c r="AU1132" i="29"/>
  <c r="BC1132" i="29"/>
  <c r="AN1132" i="29"/>
  <c r="AV1132" i="29"/>
  <c r="AO1132" i="29"/>
  <c r="AW1132" i="29"/>
  <c r="B1132" i="29"/>
  <c r="AD1132" i="29" s="1"/>
  <c r="AL1132" i="29" s="1"/>
  <c r="V1132" i="29" s="1"/>
  <c r="AP1132" i="29"/>
  <c r="AX1132" i="29"/>
  <c r="AY1132" i="29"/>
  <c r="C1132" i="29"/>
  <c r="AE1132" i="29" s="1"/>
  <c r="AQ1132" i="29"/>
  <c r="AG1131" i="29"/>
  <c r="G1131" i="29" s="1"/>
  <c r="AJ1131" i="29"/>
  <c r="P1131" i="29" s="1"/>
  <c r="BK1130" i="29"/>
  <c r="AA1130" i="29" s="1"/>
  <c r="BU1130" i="29" s="1"/>
  <c r="AL1131" i="29"/>
  <c r="V1131" i="29" s="1"/>
  <c r="AM1131" i="29"/>
  <c r="Y1131" i="29" s="1"/>
  <c r="BR1130" i="29"/>
  <c r="AF1131" i="29"/>
  <c r="D1131" i="29" s="1"/>
  <c r="AI1131" i="29"/>
  <c r="M1131" i="29" s="1"/>
  <c r="Z1129" i="29"/>
  <c r="BL1129" i="29"/>
  <c r="BO1130" i="29"/>
  <c r="BU1129" i="29"/>
  <c r="AB1129" i="29" s="1"/>
  <c r="AH1131" i="29"/>
  <c r="J1131" i="29" s="1"/>
  <c r="BS537" i="29"/>
  <c r="AB536" i="29"/>
  <c r="BT537" i="29"/>
  <c r="BR537" i="29"/>
  <c r="BI538" i="29"/>
  <c r="U538" i="29" s="1"/>
  <c r="T538" i="29" s="1"/>
  <c r="BE538" i="29"/>
  <c r="I538" i="29" s="1"/>
  <c r="H538" i="29" s="1"/>
  <c r="BN537" i="29"/>
  <c r="BO537" i="29"/>
  <c r="K538" i="29"/>
  <c r="BP538" i="29"/>
  <c r="Q538" i="29"/>
  <c r="BR538" i="29"/>
  <c r="BQ538" i="29"/>
  <c r="BG539" i="29"/>
  <c r="O539" i="29" s="1"/>
  <c r="N539" i="29" s="1"/>
  <c r="BQ539" i="29"/>
  <c r="AK539" i="29"/>
  <c r="S539" i="29" s="1"/>
  <c r="BA540" i="29"/>
  <c r="AS540" i="29"/>
  <c r="C540" i="29"/>
  <c r="AE540" i="29" s="1"/>
  <c r="AY540" i="29"/>
  <c r="AQ540" i="29"/>
  <c r="AC541" i="29"/>
  <c r="AX540" i="29"/>
  <c r="AP540" i="29"/>
  <c r="AW540" i="29"/>
  <c r="AO540" i="29"/>
  <c r="AU540" i="29"/>
  <c r="AT540" i="29"/>
  <c r="BC540" i="29"/>
  <c r="B540" i="29"/>
  <c r="AD540" i="29" s="1"/>
  <c r="AI540" i="29" s="1"/>
  <c r="M540" i="29" s="1"/>
  <c r="BB540" i="29"/>
  <c r="AV540" i="29"/>
  <c r="AN540" i="29"/>
  <c r="AZ540" i="29"/>
  <c r="AR540" i="29"/>
  <c r="AL539" i="29"/>
  <c r="V539" i="29" s="1"/>
  <c r="BD538" i="29"/>
  <c r="F538" i="29" s="1"/>
  <c r="E538" i="29" s="1"/>
  <c r="AM539" i="29"/>
  <c r="Y539" i="29" s="1"/>
  <c r="BK539" i="29" s="1"/>
  <c r="AA539" i="29" s="1"/>
  <c r="BU538" i="29"/>
  <c r="Z538" i="29"/>
  <c r="AH539" i="29"/>
  <c r="J539" i="29" s="1"/>
  <c r="AF539" i="29"/>
  <c r="D539" i="29" s="1"/>
  <c r="AJ539" i="29"/>
  <c r="P539" i="29" s="1"/>
  <c r="AG539" i="29"/>
  <c r="G539" i="29" s="1"/>
  <c r="BJ538" i="29"/>
  <c r="X538" i="29" s="1"/>
  <c r="W538" i="29" s="1"/>
  <c r="BL537" i="29"/>
  <c r="BQ537" i="29"/>
  <c r="AB1130" i="29" l="1"/>
  <c r="AB537" i="29"/>
  <c r="BJ1132" i="29"/>
  <c r="X1132" i="29" s="1"/>
  <c r="W1132" i="29" s="1"/>
  <c r="BT1132" i="29"/>
  <c r="BE1131" i="29"/>
  <c r="I1131" i="29" s="1"/>
  <c r="H1131" i="29" s="1"/>
  <c r="AF1132" i="29"/>
  <c r="D1132" i="29" s="1"/>
  <c r="AH1132" i="29"/>
  <c r="J1132" i="29" s="1"/>
  <c r="AK1132" i="29"/>
  <c r="S1132" i="29" s="1"/>
  <c r="AS1133" i="29"/>
  <c r="BA1133" i="29"/>
  <c r="AT1133" i="29"/>
  <c r="BB1133" i="29"/>
  <c r="AU1133" i="29"/>
  <c r="BC1133" i="29"/>
  <c r="AN1133" i="29"/>
  <c r="AV1133" i="29"/>
  <c r="AO1133" i="29"/>
  <c r="AW1133" i="29"/>
  <c r="B1133" i="29"/>
  <c r="AD1133" i="29" s="1"/>
  <c r="AF1133" i="29" s="1"/>
  <c r="D1133" i="29" s="1"/>
  <c r="AP1133" i="29"/>
  <c r="AX1133" i="29"/>
  <c r="C1133" i="29"/>
  <c r="AE1133" i="29" s="1"/>
  <c r="AQ1133" i="29"/>
  <c r="AY1133" i="29"/>
  <c r="AR1133" i="29"/>
  <c r="AZ1133" i="29"/>
  <c r="AC1134" i="29"/>
  <c r="AM1132" i="29"/>
  <c r="Y1132" i="29" s="1"/>
  <c r="BD1131" i="29"/>
  <c r="F1131" i="29" s="1"/>
  <c r="E1131" i="29" s="1"/>
  <c r="BN1131" i="29"/>
  <c r="BJ1131" i="29"/>
  <c r="X1131" i="29" s="1"/>
  <c r="W1131" i="29" s="1"/>
  <c r="AI1132" i="29"/>
  <c r="M1132" i="29" s="1"/>
  <c r="BG1131" i="29"/>
  <c r="O1131" i="29" s="1"/>
  <c r="N1131" i="29" s="1"/>
  <c r="AG1132" i="29"/>
  <c r="G1132" i="29" s="1"/>
  <c r="AJ1132" i="29"/>
  <c r="P1132" i="29" s="1"/>
  <c r="BK1131" i="29"/>
  <c r="AA1131" i="29" s="1"/>
  <c r="BU1131" i="29" s="1"/>
  <c r="Z1130" i="29"/>
  <c r="BL1130" i="29"/>
  <c r="BF1131" i="29"/>
  <c r="L1131" i="29" s="1"/>
  <c r="K1131" i="29" s="1"/>
  <c r="BH1131" i="29"/>
  <c r="R1131" i="29" s="1"/>
  <c r="Q1131" i="29" s="1"/>
  <c r="BS538" i="29"/>
  <c r="BO538" i="29"/>
  <c r="AK540" i="29"/>
  <c r="S540" i="29" s="1"/>
  <c r="AH540" i="29"/>
  <c r="J540" i="29" s="1"/>
  <c r="BF540" i="29" s="1"/>
  <c r="L540" i="29" s="1"/>
  <c r="K540" i="29" s="1"/>
  <c r="AL540" i="29"/>
  <c r="V540" i="29" s="1"/>
  <c r="AG540" i="29"/>
  <c r="G540" i="29" s="1"/>
  <c r="BE540" i="29" s="1"/>
  <c r="I540" i="29" s="1"/>
  <c r="H540" i="29" s="1"/>
  <c r="AJ540" i="29"/>
  <c r="P540" i="29" s="1"/>
  <c r="AM540" i="29"/>
  <c r="Y540" i="29" s="1"/>
  <c r="BK540" i="29" s="1"/>
  <c r="AA540" i="29" s="1"/>
  <c r="BU540" i="29" s="1"/>
  <c r="AF540" i="29"/>
  <c r="D540" i="29" s="1"/>
  <c r="BD540" i="29" s="1"/>
  <c r="F540" i="29" s="1"/>
  <c r="E540" i="29" s="1"/>
  <c r="BG540" i="29"/>
  <c r="O540" i="29" s="1"/>
  <c r="N540" i="29" s="1"/>
  <c r="BJ539" i="29"/>
  <c r="X539" i="29" s="1"/>
  <c r="W539" i="29" s="1"/>
  <c r="BD539" i="29"/>
  <c r="F539" i="29" s="1"/>
  <c r="E539" i="29" s="1"/>
  <c r="BL538" i="29"/>
  <c r="BT538" i="29"/>
  <c r="BI539" i="29"/>
  <c r="U539" i="29" s="1"/>
  <c r="T539" i="29" s="1"/>
  <c r="BE539" i="29"/>
  <c r="I539" i="29" s="1"/>
  <c r="H539" i="29" s="1"/>
  <c r="BU539" i="29"/>
  <c r="Z539" i="29"/>
  <c r="BF539" i="29"/>
  <c r="L539" i="29" s="1"/>
  <c r="K539" i="29" s="1"/>
  <c r="BH539" i="29"/>
  <c r="R539" i="29" s="1"/>
  <c r="Q539" i="29" s="1"/>
  <c r="BN538" i="29"/>
  <c r="BA541" i="29"/>
  <c r="AZ541" i="29"/>
  <c r="AY541" i="29"/>
  <c r="AC542" i="29"/>
  <c r="AX541" i="29"/>
  <c r="AW541" i="29"/>
  <c r="BC541" i="29"/>
  <c r="AP541" i="29"/>
  <c r="AV541" i="29"/>
  <c r="AN541" i="29"/>
  <c r="AU541" i="29"/>
  <c r="AT541" i="29"/>
  <c r="C541" i="29"/>
  <c r="AE541" i="29" s="1"/>
  <c r="AR541" i="29"/>
  <c r="AQ541" i="29"/>
  <c r="B541" i="29"/>
  <c r="AD541" i="29" s="1"/>
  <c r="AM541" i="29" s="1"/>
  <c r="Y541" i="29" s="1"/>
  <c r="AS541" i="29"/>
  <c r="BB541" i="29"/>
  <c r="AO541" i="29"/>
  <c r="BT1131" i="29" l="1"/>
  <c r="BN539" i="29"/>
  <c r="BD1133" i="29"/>
  <c r="F1133" i="29" s="1"/>
  <c r="E1133" i="29" s="1"/>
  <c r="BN1133" i="29"/>
  <c r="BG1132" i="29"/>
  <c r="O1132" i="29" s="1"/>
  <c r="N1132" i="29" s="1"/>
  <c r="AH1133" i="29"/>
  <c r="J1133" i="29" s="1"/>
  <c r="AK1133" i="29"/>
  <c r="S1133" i="29" s="1"/>
  <c r="BI1132" i="29"/>
  <c r="U1132" i="29" s="1"/>
  <c r="T1132" i="29" s="1"/>
  <c r="AM1133" i="29"/>
  <c r="Y1133" i="29" s="1"/>
  <c r="BF1132" i="29"/>
  <c r="L1132" i="29" s="1"/>
  <c r="K1132" i="29" s="1"/>
  <c r="BD1132" i="29"/>
  <c r="F1132" i="29" s="1"/>
  <c r="E1132" i="29" s="1"/>
  <c r="BN1132" i="29"/>
  <c r="BL1131" i="29"/>
  <c r="Z1131" i="29"/>
  <c r="BR1131" i="29"/>
  <c r="BH1132" i="29"/>
  <c r="R1132" i="29" s="1"/>
  <c r="Q1132" i="29" s="1"/>
  <c r="AI1133" i="29"/>
  <c r="M1133" i="29" s="1"/>
  <c r="AG1133" i="29"/>
  <c r="G1133" i="29" s="1"/>
  <c r="BO1131" i="29"/>
  <c r="AL1133" i="29"/>
  <c r="V1133" i="29" s="1"/>
  <c r="BK1132" i="29"/>
  <c r="AA1132" i="29" s="1"/>
  <c r="BQ1131" i="29"/>
  <c r="AT1134" i="29"/>
  <c r="BB1134" i="29"/>
  <c r="AU1134" i="29"/>
  <c r="BC1134" i="29"/>
  <c r="AN1134" i="29"/>
  <c r="AV1134" i="29"/>
  <c r="AO1134" i="29"/>
  <c r="AW1134" i="29"/>
  <c r="B1134" i="29"/>
  <c r="AD1134" i="29" s="1"/>
  <c r="AF1134" i="29" s="1"/>
  <c r="D1134" i="29" s="1"/>
  <c r="AP1134" i="29"/>
  <c r="AX1134" i="29"/>
  <c r="C1134" i="29"/>
  <c r="AE1134" i="29" s="1"/>
  <c r="AQ1134" i="29"/>
  <c r="AY1134" i="29"/>
  <c r="AR1134" i="29"/>
  <c r="AZ1134" i="29"/>
  <c r="AC1135" i="29"/>
  <c r="AS1134" i="29"/>
  <c r="BA1134" i="29"/>
  <c r="BE1132" i="29"/>
  <c r="I1132" i="29" s="1"/>
  <c r="H1132" i="29" s="1"/>
  <c r="BP1131" i="29"/>
  <c r="AJ1133" i="29"/>
  <c r="P1133" i="29" s="1"/>
  <c r="BO539" i="29"/>
  <c r="BT539" i="29"/>
  <c r="BP539" i="29"/>
  <c r="BO540" i="29"/>
  <c r="BN540" i="29"/>
  <c r="BQ540" i="29"/>
  <c r="BK541" i="29"/>
  <c r="AA541" i="29" s="1"/>
  <c r="BJ540" i="29"/>
  <c r="X540" i="29" s="1"/>
  <c r="W540" i="29" s="1"/>
  <c r="AB538" i="29"/>
  <c r="BL540" i="29"/>
  <c r="Z540" i="29"/>
  <c r="AK541" i="29"/>
  <c r="S541" i="29" s="1"/>
  <c r="BR539" i="29"/>
  <c r="BP540" i="29"/>
  <c r="AJ541" i="29"/>
  <c r="P541" i="29" s="1"/>
  <c r="BS539" i="29"/>
  <c r="AI541" i="29"/>
  <c r="M541" i="29" s="1"/>
  <c r="AC543" i="29"/>
  <c r="AX542" i="29"/>
  <c r="AP542" i="29"/>
  <c r="AW542" i="29"/>
  <c r="AO542" i="29"/>
  <c r="AV542" i="29"/>
  <c r="AN542" i="29"/>
  <c r="BC542" i="29"/>
  <c r="AU542" i="29"/>
  <c r="BB542" i="29"/>
  <c r="AT542" i="29"/>
  <c r="C542" i="29"/>
  <c r="AE542" i="29" s="1"/>
  <c r="AZ542" i="29"/>
  <c r="AY542" i="29"/>
  <c r="AS542" i="29"/>
  <c r="BA542" i="29"/>
  <c r="AR542" i="29"/>
  <c r="B542" i="29"/>
  <c r="AD542" i="29" s="1"/>
  <c r="AM542" i="29" s="1"/>
  <c r="AQ542" i="29"/>
  <c r="BI540" i="29"/>
  <c r="U540" i="29" s="1"/>
  <c r="T540" i="29" s="1"/>
  <c r="AL541" i="29"/>
  <c r="V541" i="29" s="1"/>
  <c r="AG541" i="29"/>
  <c r="G541" i="29" s="1"/>
  <c r="AF541" i="29"/>
  <c r="D541" i="29" s="1"/>
  <c r="AH541" i="29"/>
  <c r="J541" i="29" s="1"/>
  <c r="BL539" i="29"/>
  <c r="BH540" i="29"/>
  <c r="R540" i="29" s="1"/>
  <c r="Q540" i="29" s="1"/>
  <c r="Y542" i="29" l="1"/>
  <c r="AB539" i="29"/>
  <c r="BO1132" i="29"/>
  <c r="AB1131" i="29"/>
  <c r="BD1134" i="29"/>
  <c r="F1134" i="29" s="1"/>
  <c r="E1134" i="29" s="1"/>
  <c r="AH1134" i="29"/>
  <c r="J1134" i="29" s="1"/>
  <c r="BL1132" i="29"/>
  <c r="Z1132" i="29"/>
  <c r="BS1132" i="29"/>
  <c r="AJ1134" i="29"/>
  <c r="P1134" i="29" s="1"/>
  <c r="BJ1133" i="29"/>
  <c r="X1133" i="29" s="1"/>
  <c r="W1133" i="29" s="1"/>
  <c r="BI1133" i="29"/>
  <c r="U1133" i="29" s="1"/>
  <c r="T1133" i="29" s="1"/>
  <c r="BE1133" i="29"/>
  <c r="I1133" i="29" s="1"/>
  <c r="H1133" i="29" s="1"/>
  <c r="BO1133" i="29"/>
  <c r="BF1133" i="29"/>
  <c r="L1133" i="29" s="1"/>
  <c r="K1133" i="29" s="1"/>
  <c r="BG1133" i="29"/>
  <c r="O1133" i="29" s="1"/>
  <c r="N1133" i="29" s="1"/>
  <c r="AM1134" i="29"/>
  <c r="Y1134" i="29" s="1"/>
  <c r="AL1134" i="29"/>
  <c r="V1134" i="29" s="1"/>
  <c r="BR1132" i="29"/>
  <c r="BP1132" i="29"/>
  <c r="BQ1132" i="29"/>
  <c r="AG1134" i="29"/>
  <c r="G1134" i="29" s="1"/>
  <c r="AK1134" i="29"/>
  <c r="S1134" i="29" s="1"/>
  <c r="AU1135" i="29"/>
  <c r="BC1135" i="29"/>
  <c r="AN1135" i="29"/>
  <c r="AV1135" i="29"/>
  <c r="AO1135" i="29"/>
  <c r="AW1135" i="29"/>
  <c r="B1135" i="29"/>
  <c r="AD1135" i="29" s="1"/>
  <c r="AK1135" i="29" s="1"/>
  <c r="S1135" i="29" s="1"/>
  <c r="AP1135" i="29"/>
  <c r="AX1135" i="29"/>
  <c r="C1135" i="29"/>
  <c r="AE1135" i="29" s="1"/>
  <c r="AQ1135" i="29"/>
  <c r="AY1135" i="29"/>
  <c r="AS1135" i="29"/>
  <c r="BA1135" i="29"/>
  <c r="AR1135" i="29"/>
  <c r="AT1135" i="29"/>
  <c r="AZ1135" i="29"/>
  <c r="AC1136" i="29"/>
  <c r="BB1135" i="29"/>
  <c r="AI1134" i="29"/>
  <c r="M1134" i="29" s="1"/>
  <c r="BH1133" i="29"/>
  <c r="R1133" i="29" s="1"/>
  <c r="Q1133" i="29" s="1"/>
  <c r="BU1132" i="29"/>
  <c r="BK1133" i="29"/>
  <c r="AA1133" i="29" s="1"/>
  <c r="BU1133" i="29"/>
  <c r="BT540" i="29"/>
  <c r="AH542" i="29"/>
  <c r="J542" i="29" s="1"/>
  <c r="BF542" i="29" s="1"/>
  <c r="L542" i="29" s="1"/>
  <c r="K542" i="29" s="1"/>
  <c r="AJ542" i="29"/>
  <c r="P542" i="29" s="1"/>
  <c r="BB543" i="29"/>
  <c r="AT543" i="29"/>
  <c r="BA543" i="29"/>
  <c r="AS543" i="29"/>
  <c r="C543" i="29"/>
  <c r="AE543" i="29" s="1"/>
  <c r="AZ543" i="29"/>
  <c r="AR543" i="29"/>
  <c r="B543" i="29"/>
  <c r="AD543" i="29" s="1"/>
  <c r="AH543" i="29" s="1"/>
  <c r="J543" i="29" s="1"/>
  <c r="AY543" i="29"/>
  <c r="AQ543" i="29"/>
  <c r="AC544" i="29"/>
  <c r="AX543" i="29"/>
  <c r="AP543" i="29"/>
  <c r="BC543" i="29"/>
  <c r="AW543" i="29"/>
  <c r="AV543" i="29"/>
  <c r="AO543" i="29"/>
  <c r="AN543" i="29"/>
  <c r="AU543" i="29"/>
  <c r="BG541" i="29"/>
  <c r="O541" i="29" s="1"/>
  <c r="N541" i="29" s="1"/>
  <c r="Z541" i="29"/>
  <c r="BE541" i="29"/>
  <c r="I541" i="29" s="1"/>
  <c r="H541" i="29" s="1"/>
  <c r="BK542" i="29"/>
  <c r="AA542" i="29" s="1"/>
  <c r="BU542" i="29" s="1"/>
  <c r="AK542" i="29"/>
  <c r="S542" i="29" s="1"/>
  <c r="BJ541" i="29"/>
  <c r="X541" i="29" s="1"/>
  <c r="W541" i="29" s="1"/>
  <c r="BH541" i="29"/>
  <c r="R541" i="29" s="1"/>
  <c r="Q541" i="29" s="1"/>
  <c r="BI541" i="29"/>
  <c r="U541" i="29" s="1"/>
  <c r="T541" i="29" s="1"/>
  <c r="BD541" i="29"/>
  <c r="F541" i="29" s="1"/>
  <c r="E541" i="29" s="1"/>
  <c r="AL542" i="29"/>
  <c r="V542" i="29" s="1"/>
  <c r="AF542" i="29"/>
  <c r="D542" i="29" s="1"/>
  <c r="BS540" i="29"/>
  <c r="AG542" i="29"/>
  <c r="G542" i="29" s="1"/>
  <c r="BF541" i="29"/>
  <c r="L541" i="29" s="1"/>
  <c r="K541" i="29" s="1"/>
  <c r="BR540" i="29"/>
  <c r="AI542" i="29"/>
  <c r="M542" i="29" s="1"/>
  <c r="BU541" i="29"/>
  <c r="BO541" i="29" l="1"/>
  <c r="AB1132" i="29"/>
  <c r="BN1134" i="29"/>
  <c r="BQ1133" i="29"/>
  <c r="BI1135" i="29"/>
  <c r="U1135" i="29" s="1"/>
  <c r="T1135" i="29" s="1"/>
  <c r="BS1135" i="29"/>
  <c r="AI1135" i="29"/>
  <c r="M1135" i="29" s="1"/>
  <c r="AG1135" i="29"/>
  <c r="G1135" i="29" s="1"/>
  <c r="BE1134" i="29"/>
  <c r="I1134" i="29" s="1"/>
  <c r="H1134" i="29" s="1"/>
  <c r="BP1133" i="29"/>
  <c r="BH1134" i="29"/>
  <c r="R1134" i="29" s="1"/>
  <c r="Q1134" i="29" s="1"/>
  <c r="BG1134" i="29"/>
  <c r="O1134" i="29" s="1"/>
  <c r="N1134" i="29" s="1"/>
  <c r="BQ1134" i="29"/>
  <c r="AJ1135" i="29"/>
  <c r="P1135" i="29" s="1"/>
  <c r="AF1135" i="29"/>
  <c r="D1135" i="29" s="1"/>
  <c r="AH1135" i="29"/>
  <c r="J1135" i="29" s="1"/>
  <c r="BJ1134" i="29"/>
  <c r="X1134" i="29" s="1"/>
  <c r="W1134" i="29" s="1"/>
  <c r="BS1133" i="29"/>
  <c r="BK1134" i="29"/>
  <c r="AA1134" i="29" s="1"/>
  <c r="BU1134" i="29"/>
  <c r="BF1134" i="29"/>
  <c r="L1134" i="29" s="1"/>
  <c r="K1134" i="29" s="1"/>
  <c r="BR1133" i="29"/>
  <c r="AF1136" i="29"/>
  <c r="D1136" i="29" s="1"/>
  <c r="AN1136" i="29"/>
  <c r="AV1136" i="29"/>
  <c r="B1136" i="29"/>
  <c r="AD1136" i="29" s="1"/>
  <c r="AK1136" i="29" s="1"/>
  <c r="S1136" i="29" s="1"/>
  <c r="AP1136" i="29"/>
  <c r="AX1136" i="29"/>
  <c r="C1136" i="29"/>
  <c r="AE1136" i="29" s="1"/>
  <c r="AI1136" i="29"/>
  <c r="M1136" i="29" s="1"/>
  <c r="AQ1136" i="29"/>
  <c r="AY1136" i="29"/>
  <c r="AR1136" i="29"/>
  <c r="AZ1136" i="29"/>
  <c r="AC1137" i="29"/>
  <c r="AL1136" i="29"/>
  <c r="V1136" i="29" s="1"/>
  <c r="AT1136" i="29"/>
  <c r="BB1136" i="29"/>
  <c r="AM1136" i="29"/>
  <c r="Y1136" i="29" s="1"/>
  <c r="AO1136" i="29"/>
  <c r="AS1136" i="29"/>
  <c r="AU1136" i="29"/>
  <c r="AW1136" i="29"/>
  <c r="BA1136" i="29"/>
  <c r="AG1136" i="29"/>
  <c r="G1136" i="29" s="1"/>
  <c r="BC1136" i="29"/>
  <c r="AM1135" i="29"/>
  <c r="Y1135" i="29" s="1"/>
  <c r="AL1135" i="29"/>
  <c r="V1135" i="29" s="1"/>
  <c r="BL1133" i="29"/>
  <c r="Z1133" i="29"/>
  <c r="BI1134" i="29"/>
  <c r="U1134" i="29" s="1"/>
  <c r="T1134" i="29" s="1"/>
  <c r="BT1133" i="29"/>
  <c r="AM543" i="29"/>
  <c r="Y543" i="29" s="1"/>
  <c r="BK543" i="29" s="1"/>
  <c r="AA543" i="29" s="1"/>
  <c r="AL543" i="29"/>
  <c r="V543" i="29" s="1"/>
  <c r="AI543" i="29"/>
  <c r="M543" i="29" s="1"/>
  <c r="BG543" i="29" s="1"/>
  <c r="O543" i="29" s="1"/>
  <c r="N543" i="29" s="1"/>
  <c r="BP542" i="29"/>
  <c r="AG543" i="29"/>
  <c r="G543" i="29" s="1"/>
  <c r="AF543" i="29"/>
  <c r="D543" i="29" s="1"/>
  <c r="AB540" i="29"/>
  <c r="AJ543" i="29"/>
  <c r="P543" i="29" s="1"/>
  <c r="BH543" i="29" s="1"/>
  <c r="R543" i="29" s="1"/>
  <c r="Q543" i="29" s="1"/>
  <c r="BT541" i="29"/>
  <c r="BQ541" i="29"/>
  <c r="AK543" i="29"/>
  <c r="S543" i="29" s="1"/>
  <c r="BJ542" i="29"/>
  <c r="X542" i="29" s="1"/>
  <c r="W542" i="29" s="1"/>
  <c r="BG542" i="29"/>
  <c r="O542" i="29" s="1"/>
  <c r="N542" i="29" s="1"/>
  <c r="BN541" i="29"/>
  <c r="BI542" i="29"/>
  <c r="U542" i="29" s="1"/>
  <c r="T542" i="29" s="1"/>
  <c r="BS542" i="29"/>
  <c r="AY544" i="29"/>
  <c r="AQ544" i="29"/>
  <c r="AC545" i="29"/>
  <c r="AX544" i="29"/>
  <c r="AP544" i="29"/>
  <c r="AW544" i="29"/>
  <c r="AO544" i="29"/>
  <c r="AV544" i="29"/>
  <c r="AN544" i="29"/>
  <c r="BC544" i="29"/>
  <c r="AU544" i="29"/>
  <c r="C544" i="29"/>
  <c r="AE544" i="29" s="1"/>
  <c r="BB544" i="29"/>
  <c r="BA544" i="29"/>
  <c r="AZ544" i="29"/>
  <c r="AT544" i="29"/>
  <c r="AR544" i="29"/>
  <c r="AS544" i="29"/>
  <c r="B544" i="29"/>
  <c r="AD544" i="29" s="1"/>
  <c r="AH544" i="29" s="1"/>
  <c r="J544" i="29" s="1"/>
  <c r="BP541" i="29"/>
  <c r="BS541" i="29"/>
  <c r="Z542" i="29"/>
  <c r="BF543" i="29"/>
  <c r="L543" i="29" s="1"/>
  <c r="K543" i="29" s="1"/>
  <c r="BH542" i="29"/>
  <c r="R542" i="29" s="1"/>
  <c r="Q542" i="29" s="1"/>
  <c r="BE542" i="29"/>
  <c r="I542" i="29" s="1"/>
  <c r="H542" i="29" s="1"/>
  <c r="BR541" i="29"/>
  <c r="BD542" i="29"/>
  <c r="F542" i="29" s="1"/>
  <c r="E542" i="29" s="1"/>
  <c r="BL541" i="29"/>
  <c r="AJ1136" i="29" l="1"/>
  <c r="P1136" i="29" s="1"/>
  <c r="BH1136" i="29" s="1"/>
  <c r="R1136" i="29" s="1"/>
  <c r="BN542" i="29"/>
  <c r="BT542" i="29"/>
  <c r="AB1133" i="29"/>
  <c r="BO1134" i="29"/>
  <c r="BI1136" i="29"/>
  <c r="U1136" i="29" s="1"/>
  <c r="T1136" i="29" s="1"/>
  <c r="BE1136" i="29"/>
  <c r="I1136" i="29" s="1"/>
  <c r="H1136" i="29" s="1"/>
  <c r="BT1134" i="29"/>
  <c r="BD1136" i="29"/>
  <c r="F1136" i="29" s="1"/>
  <c r="E1136" i="29" s="1"/>
  <c r="BS1134" i="29"/>
  <c r="BF1135" i="29"/>
  <c r="L1135" i="29" s="1"/>
  <c r="K1135" i="29" s="1"/>
  <c r="BJ1136" i="29"/>
  <c r="X1136" i="29" s="1"/>
  <c r="W1136" i="29" s="1"/>
  <c r="AO1137" i="29"/>
  <c r="AW1137" i="29"/>
  <c r="C1137" i="29"/>
  <c r="AE1137" i="29" s="1"/>
  <c r="AQ1137" i="29"/>
  <c r="AY1137" i="29"/>
  <c r="AR1137" i="29"/>
  <c r="AZ1137" i="29"/>
  <c r="AC1138" i="29"/>
  <c r="AS1137" i="29"/>
  <c r="BA1137" i="29"/>
  <c r="AU1137" i="29"/>
  <c r="BC1137" i="29"/>
  <c r="AX1137" i="29"/>
  <c r="BB1137" i="29"/>
  <c r="AN1137" i="29"/>
  <c r="AP1137" i="29"/>
  <c r="B1137" i="29"/>
  <c r="AD1137" i="29" s="1"/>
  <c r="AI1137" i="29" s="1"/>
  <c r="M1137" i="29" s="1"/>
  <c r="AT1137" i="29"/>
  <c r="AV1137" i="29"/>
  <c r="BP1134" i="29"/>
  <c r="BD1135" i="29"/>
  <c r="F1135" i="29" s="1"/>
  <c r="E1135" i="29" s="1"/>
  <c r="BG1136" i="29"/>
  <c r="O1136" i="29" s="1"/>
  <c r="N1136" i="29" s="1"/>
  <c r="BH1135" i="29"/>
  <c r="R1135" i="29" s="1"/>
  <c r="Q1135" i="29" s="1"/>
  <c r="BE1135" i="29"/>
  <c r="I1135" i="29" s="1"/>
  <c r="H1135" i="29" s="1"/>
  <c r="AH1136" i="29"/>
  <c r="J1136" i="29" s="1"/>
  <c r="BG1135" i="29"/>
  <c r="O1135" i="29" s="1"/>
  <c r="N1135" i="29" s="1"/>
  <c r="BL1134" i="29"/>
  <c r="Z1134" i="29"/>
  <c r="BJ1135" i="29"/>
  <c r="X1135" i="29" s="1"/>
  <c r="W1135" i="29" s="1"/>
  <c r="BK1135" i="29"/>
  <c r="AA1135" i="29" s="1"/>
  <c r="BU1135" i="29" s="1"/>
  <c r="BK1136" i="29"/>
  <c r="AA1136" i="29" s="1"/>
  <c r="BU1136" i="29" s="1"/>
  <c r="BR1134" i="29"/>
  <c r="BQ542" i="29"/>
  <c r="AI544" i="29"/>
  <c r="M544" i="29" s="1"/>
  <c r="BG544" i="29" s="1"/>
  <c r="O544" i="29" s="1"/>
  <c r="N544" i="29" s="1"/>
  <c r="BU543" i="29"/>
  <c r="BR542" i="29"/>
  <c r="BQ543" i="29"/>
  <c r="AK544" i="29"/>
  <c r="S544" i="29" s="1"/>
  <c r="BI544" i="29" s="1"/>
  <c r="U544" i="29" s="1"/>
  <c r="T544" i="29" s="1"/>
  <c r="AJ544" i="29"/>
  <c r="P544" i="29" s="1"/>
  <c r="BH544" i="29" s="1"/>
  <c r="R544" i="29" s="1"/>
  <c r="AM544" i="29"/>
  <c r="Y544" i="29" s="1"/>
  <c r="BK544" i="29" s="1"/>
  <c r="AA544" i="29" s="1"/>
  <c r="Z544" i="29" s="1"/>
  <c r="BO542" i="29"/>
  <c r="AF544" i="29"/>
  <c r="D544" i="29" s="1"/>
  <c r="BD544" i="29" s="1"/>
  <c r="AL544" i="29"/>
  <c r="V544" i="29" s="1"/>
  <c r="BJ544" i="29" s="1"/>
  <c r="X544" i="29" s="1"/>
  <c r="W544" i="29" s="1"/>
  <c r="AG544" i="29"/>
  <c r="G544" i="29" s="1"/>
  <c r="BE544" i="29" s="1"/>
  <c r="I544" i="29" s="1"/>
  <c r="H544" i="29" s="1"/>
  <c r="BF544" i="29"/>
  <c r="L544" i="29" s="1"/>
  <c r="K544" i="29" s="1"/>
  <c r="BP543" i="29"/>
  <c r="BR543" i="29"/>
  <c r="AB541" i="29"/>
  <c r="BE543" i="29"/>
  <c r="I543" i="29" s="1"/>
  <c r="H543" i="29" s="1"/>
  <c r="AV545" i="29"/>
  <c r="AN545" i="29"/>
  <c r="BC545" i="29"/>
  <c r="AU545" i="29"/>
  <c r="BB545" i="29"/>
  <c r="AT545" i="29"/>
  <c r="C545" i="29"/>
  <c r="AE545" i="29" s="1"/>
  <c r="BA545" i="29"/>
  <c r="AS545" i="29"/>
  <c r="B545" i="29"/>
  <c r="AD545" i="29" s="1"/>
  <c r="AL545" i="29" s="1"/>
  <c r="AZ545" i="29"/>
  <c r="AR545" i="29"/>
  <c r="AP545" i="29"/>
  <c r="AC546" i="29"/>
  <c r="AY545" i="29"/>
  <c r="AW545" i="29"/>
  <c r="AQ545" i="29"/>
  <c r="AX545" i="29"/>
  <c r="AO545" i="29"/>
  <c r="BI543" i="29"/>
  <c r="U543" i="29" s="1"/>
  <c r="T543" i="29" s="1"/>
  <c r="BJ543" i="29"/>
  <c r="X543" i="29" s="1"/>
  <c r="W543" i="29" s="1"/>
  <c r="Z543" i="29"/>
  <c r="BL542" i="29"/>
  <c r="BD543" i="29"/>
  <c r="F543" i="29" s="1"/>
  <c r="E543" i="29" s="1"/>
  <c r="Q1136" i="29" l="1"/>
  <c r="BR1136" i="29"/>
  <c r="BT1135" i="29"/>
  <c r="BR1135" i="29"/>
  <c r="AK1137" i="29"/>
  <c r="S1137" i="29" s="1"/>
  <c r="BI1137" i="29" s="1"/>
  <c r="U1137" i="29" s="1"/>
  <c r="T1137" i="29" s="1"/>
  <c r="BT1136" i="29"/>
  <c r="AF1137" i="29"/>
  <c r="D1137" i="29" s="1"/>
  <c r="BD1137" i="29" s="1"/>
  <c r="F1137" i="29" s="1"/>
  <c r="E1137" i="29" s="1"/>
  <c r="BN1135" i="29"/>
  <c r="AB1134" i="29"/>
  <c r="BP1135" i="29"/>
  <c r="BO1135" i="29"/>
  <c r="V545" i="29"/>
  <c r="BN1136" i="29"/>
  <c r="BG1137" i="29"/>
  <c r="O1137" i="29" s="1"/>
  <c r="N1137" i="29" s="1"/>
  <c r="B1138" i="29"/>
  <c r="AD1138" i="29" s="1"/>
  <c r="AF1138" i="29" s="1"/>
  <c r="D1138" i="29" s="1"/>
  <c r="AP1138" i="29"/>
  <c r="AX1138" i="29"/>
  <c r="AR1138" i="29"/>
  <c r="AZ1138" i="29"/>
  <c r="AS1138" i="29"/>
  <c r="BA1138" i="29"/>
  <c r="AT1138" i="29"/>
  <c r="BB1138" i="29"/>
  <c r="AN1138" i="29"/>
  <c r="AV1138" i="29"/>
  <c r="AQ1138" i="29"/>
  <c r="C1138" i="29"/>
  <c r="AE1138" i="29" s="1"/>
  <c r="AU1138" i="29"/>
  <c r="AW1138" i="29"/>
  <c r="AY1138" i="29"/>
  <c r="BC1138" i="29"/>
  <c r="AC1139" i="29"/>
  <c r="AO1138" i="29"/>
  <c r="AG1137" i="29"/>
  <c r="G1137" i="29" s="1"/>
  <c r="BQ1136" i="29"/>
  <c r="AJ1137" i="29"/>
  <c r="P1137" i="29" s="1"/>
  <c r="BQ1135" i="29"/>
  <c r="AB1135" i="29" s="1"/>
  <c r="AM1137" i="29"/>
  <c r="Y1137" i="29" s="1"/>
  <c r="BO1136" i="29"/>
  <c r="AL1137" i="29"/>
  <c r="V1137" i="29" s="1"/>
  <c r="BL1136" i="29"/>
  <c r="Z1136" i="29"/>
  <c r="BL1135" i="29"/>
  <c r="Z1135" i="29"/>
  <c r="BF1136" i="29"/>
  <c r="L1136" i="29" s="1"/>
  <c r="K1136" i="29" s="1"/>
  <c r="AH1137" i="29"/>
  <c r="J1137" i="29" s="1"/>
  <c r="BS1136" i="29"/>
  <c r="BL543" i="29"/>
  <c r="AB542" i="29"/>
  <c r="BO543" i="29"/>
  <c r="BT543" i="29"/>
  <c r="BS544" i="29"/>
  <c r="AH545" i="29"/>
  <c r="J545" i="29" s="1"/>
  <c r="BF545" i="29" s="1"/>
  <c r="L545" i="29" s="1"/>
  <c r="K545" i="29" s="1"/>
  <c r="AK545" i="29"/>
  <c r="S545" i="29" s="1"/>
  <c r="BU544" i="29"/>
  <c r="F544" i="29"/>
  <c r="BL544" i="29"/>
  <c r="Q544" i="29"/>
  <c r="BR544" i="29"/>
  <c r="AJ545" i="29"/>
  <c r="P545" i="29" s="1"/>
  <c r="BH545" i="29" s="1"/>
  <c r="R545" i="29" s="1"/>
  <c r="BQ544" i="29"/>
  <c r="BS543" i="29"/>
  <c r="BP544" i="29"/>
  <c r="BJ545" i="29"/>
  <c r="X545" i="29" s="1"/>
  <c r="W545" i="29" s="1"/>
  <c r="AF545" i="29"/>
  <c r="D545" i="29" s="1"/>
  <c r="BN543" i="29"/>
  <c r="AG545" i="29"/>
  <c r="G545" i="29" s="1"/>
  <c r="BA546" i="29"/>
  <c r="AS546" i="29"/>
  <c r="B546" i="29"/>
  <c r="AD546" i="29" s="1"/>
  <c r="AJ546" i="29" s="1"/>
  <c r="AZ546" i="29"/>
  <c r="AR546" i="29"/>
  <c r="AY546" i="29"/>
  <c r="AQ546" i="29"/>
  <c r="AC547" i="29"/>
  <c r="AX546" i="29"/>
  <c r="AP546" i="29"/>
  <c r="AW546" i="29"/>
  <c r="AO546" i="29"/>
  <c r="AT546" i="29"/>
  <c r="C546" i="29"/>
  <c r="AE546" i="29" s="1"/>
  <c r="BC546" i="29"/>
  <c r="AU546" i="29"/>
  <c r="AN546" i="29"/>
  <c r="BB546" i="29"/>
  <c r="AV546" i="29"/>
  <c r="BT544" i="29"/>
  <c r="AI545" i="29"/>
  <c r="M545" i="29" s="1"/>
  <c r="AM545" i="29"/>
  <c r="Y545" i="29" s="1"/>
  <c r="BO544" i="29"/>
  <c r="BP1136" i="29" l="1"/>
  <c r="BQ1137" i="29"/>
  <c r="AB1136" i="29"/>
  <c r="AM1138" i="29"/>
  <c r="Y1138" i="29" s="1"/>
  <c r="BD1138" i="29"/>
  <c r="F1138" i="29" s="1"/>
  <c r="E1138" i="29" s="1"/>
  <c r="BJ1137" i="29"/>
  <c r="X1137" i="29" s="1"/>
  <c r="W1137" i="29" s="1"/>
  <c r="AJ1138" i="29"/>
  <c r="P1138" i="29" s="1"/>
  <c r="BN1137" i="29"/>
  <c r="AL1138" i="29"/>
  <c r="V1138" i="29" s="1"/>
  <c r="BK1137" i="29"/>
  <c r="AA1137" i="29" s="1"/>
  <c r="C1139" i="29"/>
  <c r="AE1139" i="29" s="1"/>
  <c r="AQ1139" i="29"/>
  <c r="AY1139" i="29"/>
  <c r="AT1139" i="29"/>
  <c r="BB1139" i="29"/>
  <c r="AO1139" i="29"/>
  <c r="AW1139" i="29"/>
  <c r="AU1139" i="29"/>
  <c r="AV1139" i="29"/>
  <c r="AX1139" i="29"/>
  <c r="B1139" i="29"/>
  <c r="AD1139" i="29" s="1"/>
  <c r="AG1139" i="29" s="1"/>
  <c r="G1139" i="29" s="1"/>
  <c r="AZ1139" i="29"/>
  <c r="AN1139" i="29"/>
  <c r="BA1139" i="29"/>
  <c r="AP1139" i="29"/>
  <c r="BC1139" i="29"/>
  <c r="AR1139" i="29"/>
  <c r="AC1140" i="29"/>
  <c r="AS1139" i="29"/>
  <c r="AH1138" i="29"/>
  <c r="J1138" i="29" s="1"/>
  <c r="BK1138" i="29"/>
  <c r="AA1138" i="29" s="1"/>
  <c r="BU1138" i="29" s="1"/>
  <c r="BH1137" i="29"/>
  <c r="R1137" i="29" s="1"/>
  <c r="Q1137" i="29" s="1"/>
  <c r="AI1138" i="29"/>
  <c r="M1138" i="29" s="1"/>
  <c r="AK1138" i="29"/>
  <c r="S1138" i="29" s="1"/>
  <c r="BS1137" i="29"/>
  <c r="BF1137" i="29"/>
  <c r="L1137" i="29" s="1"/>
  <c r="K1137" i="29" s="1"/>
  <c r="BE1137" i="29"/>
  <c r="I1137" i="29" s="1"/>
  <c r="H1137" i="29" s="1"/>
  <c r="AG1138" i="29"/>
  <c r="G1138" i="29" s="1"/>
  <c r="AG546" i="29"/>
  <c r="G546" i="29" s="1"/>
  <c r="AM546" i="29"/>
  <c r="Y546" i="29" s="1"/>
  <c r="BK546" i="29" s="1"/>
  <c r="AA546" i="29" s="1"/>
  <c r="BU546" i="29" s="1"/>
  <c r="AF546" i="29"/>
  <c r="D546" i="29" s="1"/>
  <c r="BD546" i="29" s="1"/>
  <c r="F546" i="29" s="1"/>
  <c r="E546" i="29" s="1"/>
  <c r="BI545" i="29"/>
  <c r="U545" i="29" s="1"/>
  <c r="T545" i="29" s="1"/>
  <c r="BT545" i="29"/>
  <c r="AB543" i="29"/>
  <c r="BP545" i="29"/>
  <c r="Q545" i="29"/>
  <c r="BR545" i="29"/>
  <c r="AI546" i="29"/>
  <c r="M546" i="29" s="1"/>
  <c r="AL546" i="29"/>
  <c r="V546" i="29" s="1"/>
  <c r="BJ546" i="29" s="1"/>
  <c r="X546" i="29" s="1"/>
  <c r="W546" i="29" s="1"/>
  <c r="AH546" i="29"/>
  <c r="J546" i="29" s="1"/>
  <c r="BF546" i="29" s="1"/>
  <c r="L546" i="29" s="1"/>
  <c r="K546" i="29" s="1"/>
  <c r="AK546" i="29"/>
  <c r="S546" i="29" s="1"/>
  <c r="BI546" i="29" s="1"/>
  <c r="U546" i="29" s="1"/>
  <c r="T546" i="29" s="1"/>
  <c r="E544" i="29"/>
  <c r="BN544" i="29"/>
  <c r="AB544" i="29" s="1"/>
  <c r="BD545" i="29"/>
  <c r="F545" i="29" s="1"/>
  <c r="E545" i="29" s="1"/>
  <c r="BK545" i="29"/>
  <c r="AA545" i="29" s="1"/>
  <c r="BU545" i="29" s="1"/>
  <c r="P546" i="29"/>
  <c r="BG545" i="29"/>
  <c r="O545" i="29" s="1"/>
  <c r="N545" i="29" s="1"/>
  <c r="AC548" i="29"/>
  <c r="AX547" i="29"/>
  <c r="AP547" i="29"/>
  <c r="AW547" i="29"/>
  <c r="AO547" i="29"/>
  <c r="AV547" i="29"/>
  <c r="AN547" i="29"/>
  <c r="BC547" i="29"/>
  <c r="AU547" i="29"/>
  <c r="BB547" i="29"/>
  <c r="AT547" i="29"/>
  <c r="C547" i="29"/>
  <c r="AE547" i="29" s="1"/>
  <c r="AS547" i="29"/>
  <c r="AQ547" i="29"/>
  <c r="B547" i="29"/>
  <c r="AD547" i="29" s="1"/>
  <c r="AM547" i="29" s="1"/>
  <c r="AZ547" i="29"/>
  <c r="AY547" i="29"/>
  <c r="BA547" i="29"/>
  <c r="AR547" i="29"/>
  <c r="BE545" i="29"/>
  <c r="I545" i="29" s="1"/>
  <c r="H545" i="29" s="1"/>
  <c r="BN1138" i="29" l="1"/>
  <c r="Y547" i="29"/>
  <c r="BK547" i="29" s="1"/>
  <c r="AA547" i="29" s="1"/>
  <c r="BE1139" i="29"/>
  <c r="I1139" i="29" s="1"/>
  <c r="H1139" i="29" s="1"/>
  <c r="BO1139" i="29"/>
  <c r="BO1137" i="29"/>
  <c r="AK1139" i="29"/>
  <c r="S1139" i="29" s="1"/>
  <c r="BL1137" i="29"/>
  <c r="Z1137" i="29"/>
  <c r="BJ1138" i="29"/>
  <c r="X1138" i="29" s="1"/>
  <c r="W1138" i="29" s="1"/>
  <c r="AJ1139" i="29"/>
  <c r="P1139" i="29" s="1"/>
  <c r="AL1139" i="29"/>
  <c r="V1139" i="29" s="1"/>
  <c r="BF1138" i="29"/>
  <c r="L1138" i="29" s="1"/>
  <c r="K1138" i="29" s="1"/>
  <c r="BH1138" i="29"/>
  <c r="R1138" i="29" s="1"/>
  <c r="Q1138" i="29" s="1"/>
  <c r="Z1138" i="29"/>
  <c r="BL1138" i="29"/>
  <c r="BP1137" i="29"/>
  <c r="AH1139" i="29"/>
  <c r="J1139" i="29" s="1"/>
  <c r="BI1138" i="29"/>
  <c r="U1138" i="29" s="1"/>
  <c r="T1138" i="29" s="1"/>
  <c r="AF1139" i="29"/>
  <c r="D1139" i="29" s="1"/>
  <c r="AM1139" i="29"/>
  <c r="Y1139" i="29" s="1"/>
  <c r="AI1139" i="29"/>
  <c r="M1139" i="29" s="1"/>
  <c r="BT1137" i="29"/>
  <c r="BG1138" i="29"/>
  <c r="O1138" i="29" s="1"/>
  <c r="N1138" i="29" s="1"/>
  <c r="AU1140" i="29"/>
  <c r="BC1140" i="29"/>
  <c r="B1140" i="29"/>
  <c r="AD1140" i="29" s="1"/>
  <c r="AL1140" i="29" s="1"/>
  <c r="V1140" i="29" s="1"/>
  <c r="AP1140" i="29"/>
  <c r="AX1140" i="29"/>
  <c r="AQ1140" i="29"/>
  <c r="BA1140" i="29"/>
  <c r="AR1140" i="29"/>
  <c r="BB1140" i="29"/>
  <c r="C1140" i="29"/>
  <c r="AE1140" i="29" s="1"/>
  <c r="AS1140" i="29"/>
  <c r="AT1140" i="29"/>
  <c r="AC1141" i="29"/>
  <c r="AV1140" i="29"/>
  <c r="AW1140" i="29"/>
  <c r="AN1140" i="29"/>
  <c r="AY1140" i="29"/>
  <c r="AO1140" i="29"/>
  <c r="AZ1140" i="29"/>
  <c r="BE1138" i="29"/>
  <c r="I1138" i="29" s="1"/>
  <c r="H1138" i="29" s="1"/>
  <c r="BR1137" i="29"/>
  <c r="BU1137" i="29"/>
  <c r="BN545" i="29"/>
  <c r="BS545" i="29"/>
  <c r="BQ545" i="29"/>
  <c r="BO545" i="29"/>
  <c r="AB545" i="29" s="1"/>
  <c r="BT546" i="29"/>
  <c r="AG547" i="29"/>
  <c r="G547" i="29" s="1"/>
  <c r="BE547" i="29" s="1"/>
  <c r="I547" i="29" s="1"/>
  <c r="AK547" i="29"/>
  <c r="S547" i="29" s="1"/>
  <c r="Z546" i="29"/>
  <c r="BL546" i="29"/>
  <c r="BH546" i="29"/>
  <c r="R546" i="29" s="1"/>
  <c r="Q546" i="29" s="1"/>
  <c r="AL547" i="29"/>
  <c r="V547" i="29" s="1"/>
  <c r="BN546" i="29"/>
  <c r="AF547" i="29"/>
  <c r="D547" i="29" s="1"/>
  <c r="BB548" i="29"/>
  <c r="AT548" i="29"/>
  <c r="BA548" i="29"/>
  <c r="AS548" i="29"/>
  <c r="C548" i="29"/>
  <c r="AE548" i="29" s="1"/>
  <c r="AZ548" i="29"/>
  <c r="AR548" i="29"/>
  <c r="B548" i="29"/>
  <c r="AD548" i="29" s="1"/>
  <c r="AM548" i="29" s="1"/>
  <c r="Y548" i="29" s="1"/>
  <c r="BK548" i="29" s="1"/>
  <c r="AA548" i="29" s="1"/>
  <c r="AY548" i="29"/>
  <c r="AQ548" i="29"/>
  <c r="AC549" i="29"/>
  <c r="AX548" i="29"/>
  <c r="AP548" i="29"/>
  <c r="AV548" i="29"/>
  <c r="AO548" i="29"/>
  <c r="AN548" i="29"/>
  <c r="BC548" i="29"/>
  <c r="AW548" i="29"/>
  <c r="AU548" i="29"/>
  <c r="Z545" i="29"/>
  <c r="BL545" i="29"/>
  <c r="AI547" i="29"/>
  <c r="M547" i="29" s="1"/>
  <c r="BE546" i="29"/>
  <c r="I546" i="29" s="1"/>
  <c r="H546" i="29" s="1"/>
  <c r="BS546" i="29"/>
  <c r="BG546" i="29"/>
  <c r="O546" i="29" s="1"/>
  <c r="N546" i="29" s="1"/>
  <c r="BU547" i="29"/>
  <c r="Z547" i="29"/>
  <c r="AJ547" i="29"/>
  <c r="P547" i="29" s="1"/>
  <c r="AH547" i="29"/>
  <c r="J547" i="29" s="1"/>
  <c r="BP546" i="29"/>
  <c r="AB1137" i="29" l="1"/>
  <c r="BR1138" i="29"/>
  <c r="BO1138" i="29"/>
  <c r="BT1138" i="29"/>
  <c r="BJ1140" i="29"/>
  <c r="X1140" i="29" s="1"/>
  <c r="W1140" i="29" s="1"/>
  <c r="BG1139" i="29"/>
  <c r="O1139" i="29" s="1"/>
  <c r="N1139" i="29" s="1"/>
  <c r="BK1139" i="29"/>
  <c r="AA1139" i="29" s="1"/>
  <c r="AH1140" i="29"/>
  <c r="J1140" i="29" s="1"/>
  <c r="AK1140" i="29"/>
  <c r="S1140" i="29" s="1"/>
  <c r="AN1141" i="29"/>
  <c r="AV1141" i="29"/>
  <c r="C1141" i="29"/>
  <c r="AE1141" i="29" s="1"/>
  <c r="AQ1141" i="29"/>
  <c r="AY1141" i="29"/>
  <c r="AT1141" i="29"/>
  <c r="AC1142" i="29"/>
  <c r="AU1141" i="29"/>
  <c r="AW1141" i="29"/>
  <c r="AX1141" i="29"/>
  <c r="AO1141" i="29"/>
  <c r="AZ1141" i="29"/>
  <c r="AP1141" i="29"/>
  <c r="BA1141" i="29"/>
  <c r="AR1141" i="29"/>
  <c r="BB1141" i="29"/>
  <c r="AS1141" i="29"/>
  <c r="BC1141" i="29"/>
  <c r="B1141" i="29"/>
  <c r="AD1141" i="29" s="1"/>
  <c r="AJ1141" i="29" s="1"/>
  <c r="P1141" i="29" s="1"/>
  <c r="AG1140" i="29"/>
  <c r="G1140" i="29" s="1"/>
  <c r="BD1139" i="29"/>
  <c r="F1139" i="29" s="1"/>
  <c r="E1139" i="29" s="1"/>
  <c r="BS1138" i="29"/>
  <c r="BP1138" i="29"/>
  <c r="AB1138" i="29" s="1"/>
  <c r="AJ1140" i="29"/>
  <c r="P1140" i="29" s="1"/>
  <c r="AM1140" i="29"/>
  <c r="Y1140" i="29" s="1"/>
  <c r="BI1139" i="29"/>
  <c r="U1139" i="29" s="1"/>
  <c r="T1139" i="29" s="1"/>
  <c r="BF1139" i="29"/>
  <c r="L1139" i="29" s="1"/>
  <c r="K1139" i="29" s="1"/>
  <c r="AI1140" i="29"/>
  <c r="M1140" i="29" s="1"/>
  <c r="BQ1138" i="29"/>
  <c r="BJ1139" i="29"/>
  <c r="X1139" i="29" s="1"/>
  <c r="W1139" i="29" s="1"/>
  <c r="BT1139" i="29"/>
  <c r="AF1140" i="29"/>
  <c r="D1140" i="29" s="1"/>
  <c r="BH1139" i="29"/>
  <c r="R1139" i="29" s="1"/>
  <c r="Q1139" i="29" s="1"/>
  <c r="BI547" i="29"/>
  <c r="U547" i="29" s="1"/>
  <c r="T547" i="29" s="1"/>
  <c r="BR546" i="29"/>
  <c r="H547" i="29"/>
  <c r="BO547" i="29"/>
  <c r="AF548" i="29"/>
  <c r="D548" i="29" s="1"/>
  <c r="AG548" i="29"/>
  <c r="G548" i="29" s="1"/>
  <c r="BE548" i="29" s="1"/>
  <c r="I548" i="29" s="1"/>
  <c r="AI548" i="29"/>
  <c r="M548" i="29" s="1"/>
  <c r="BG548" i="29" s="1"/>
  <c r="O548" i="29" s="1"/>
  <c r="N548" i="29" s="1"/>
  <c r="AL548" i="29"/>
  <c r="V548" i="29" s="1"/>
  <c r="BJ548" i="29" s="1"/>
  <c r="X548" i="29" s="1"/>
  <c r="W548" i="29" s="1"/>
  <c r="BO546" i="29"/>
  <c r="AH548" i="29"/>
  <c r="J548" i="29" s="1"/>
  <c r="BF548" i="29" s="1"/>
  <c r="L548" i="29" s="1"/>
  <c r="K548" i="29" s="1"/>
  <c r="BJ547" i="29"/>
  <c r="X547" i="29" s="1"/>
  <c r="W547" i="29" s="1"/>
  <c r="BG547" i="29"/>
  <c r="O547" i="29" s="1"/>
  <c r="N547" i="29" s="1"/>
  <c r="BQ547" i="29"/>
  <c r="AY549" i="29"/>
  <c r="AQ549" i="29"/>
  <c r="AC550" i="29"/>
  <c r="AX549" i="29"/>
  <c r="AP549" i="29"/>
  <c r="AW549" i="29"/>
  <c r="AO549" i="29"/>
  <c r="AV549" i="29"/>
  <c r="AN549" i="29"/>
  <c r="BC549" i="29"/>
  <c r="AU549" i="29"/>
  <c r="AZ549" i="29"/>
  <c r="AS549" i="29"/>
  <c r="AR549" i="29"/>
  <c r="C549" i="29"/>
  <c r="AE549" i="29" s="1"/>
  <c r="BB549" i="29"/>
  <c r="BA549" i="29"/>
  <c r="B549" i="29"/>
  <c r="AD549" i="29" s="1"/>
  <c r="AM549" i="29" s="1"/>
  <c r="Y549" i="29" s="1"/>
  <c r="BK549" i="29" s="1"/>
  <c r="AA549" i="29" s="1"/>
  <c r="AT549" i="29"/>
  <c r="BF547" i="29"/>
  <c r="L547" i="29" s="1"/>
  <c r="K547" i="29" s="1"/>
  <c r="BQ546" i="29"/>
  <c r="AB546" i="29" s="1"/>
  <c r="AJ548" i="29"/>
  <c r="P548" i="29" s="1"/>
  <c r="BH547" i="29"/>
  <c r="R547" i="29" s="1"/>
  <c r="Q547" i="29" s="1"/>
  <c r="AK548" i="29"/>
  <c r="S548" i="29" s="1"/>
  <c r="BU548" i="29"/>
  <c r="Z548" i="29"/>
  <c r="BD547" i="29"/>
  <c r="BT547" i="29" l="1"/>
  <c r="BR547" i="29"/>
  <c r="BH1141" i="29"/>
  <c r="R1141" i="29" s="1"/>
  <c r="Q1141" i="29" s="1"/>
  <c r="AM1141" i="29"/>
  <c r="Y1141" i="29" s="1"/>
  <c r="BF1140" i="29"/>
  <c r="L1140" i="29" s="1"/>
  <c r="K1140" i="29" s="1"/>
  <c r="BL1139" i="29"/>
  <c r="Z1139" i="29"/>
  <c r="BQ1140" i="29"/>
  <c r="BG1140" i="29"/>
  <c r="O1140" i="29" s="1"/>
  <c r="N1140" i="29" s="1"/>
  <c r="BR1139" i="29"/>
  <c r="BP1139" i="29"/>
  <c r="BN1139" i="29"/>
  <c r="AG1141" i="29"/>
  <c r="G1141" i="29" s="1"/>
  <c r="AL1141" i="29"/>
  <c r="V1141" i="29" s="1"/>
  <c r="AI1141" i="29"/>
  <c r="M1141" i="29" s="1"/>
  <c r="BU1139" i="29"/>
  <c r="BE1140" i="29"/>
  <c r="I1140" i="29" s="1"/>
  <c r="H1140" i="29" s="1"/>
  <c r="BQ1139" i="29"/>
  <c r="AK1141" i="29"/>
  <c r="S1141" i="29" s="1"/>
  <c r="BK1140" i="29"/>
  <c r="AA1140" i="29" s="1"/>
  <c r="BU1140" i="29" s="1"/>
  <c r="AO1142" i="29"/>
  <c r="AW1142" i="29"/>
  <c r="AR1142" i="29"/>
  <c r="AZ1142" i="29"/>
  <c r="AC1143" i="29"/>
  <c r="AX1142" i="29"/>
  <c r="AN1142" i="29"/>
  <c r="AY1142" i="29"/>
  <c r="AP1142" i="29"/>
  <c r="BA1142" i="29"/>
  <c r="AQ1142" i="29"/>
  <c r="BB1142" i="29"/>
  <c r="B1142" i="29"/>
  <c r="AD1142" i="29" s="1"/>
  <c r="AJ1142" i="29" s="1"/>
  <c r="P1142" i="29" s="1"/>
  <c r="AS1142" i="29"/>
  <c r="BC1142" i="29"/>
  <c r="C1142" i="29"/>
  <c r="AE1142" i="29" s="1"/>
  <c r="AT1142" i="29"/>
  <c r="AU1142" i="29"/>
  <c r="AV1142" i="29"/>
  <c r="BS1139" i="29"/>
  <c r="BH1140" i="29"/>
  <c r="R1140" i="29" s="1"/>
  <c r="Q1140" i="29" s="1"/>
  <c r="AF1141" i="29"/>
  <c r="D1141" i="29" s="1"/>
  <c r="BT1140" i="29"/>
  <c r="BD1140" i="29"/>
  <c r="F1140" i="29" s="1"/>
  <c r="E1140" i="29" s="1"/>
  <c r="AH1141" i="29"/>
  <c r="J1141" i="29" s="1"/>
  <c r="BI1140" i="29"/>
  <c r="U1140" i="29" s="1"/>
  <c r="T1140" i="29" s="1"/>
  <c r="BS547" i="29"/>
  <c r="H548" i="29"/>
  <c r="BO548" i="29"/>
  <c r="AJ549" i="29"/>
  <c r="P549" i="29" s="1"/>
  <c r="BH549" i="29" s="1"/>
  <c r="R549" i="29" s="1"/>
  <c r="Q549" i="29" s="1"/>
  <c r="BQ548" i="29"/>
  <c r="BD548" i="29"/>
  <c r="BP548" i="29"/>
  <c r="AV550" i="29"/>
  <c r="AN550" i="29"/>
  <c r="BC550" i="29"/>
  <c r="AU550" i="29"/>
  <c r="BB550" i="29"/>
  <c r="AT550" i="29"/>
  <c r="C550" i="29"/>
  <c r="AE550" i="29" s="1"/>
  <c r="BA550" i="29"/>
  <c r="AS550" i="29"/>
  <c r="B550" i="29"/>
  <c r="AD550" i="29" s="1"/>
  <c r="AL550" i="29" s="1"/>
  <c r="AZ550" i="29"/>
  <c r="AR550" i="29"/>
  <c r="AY550" i="29"/>
  <c r="AW550" i="29"/>
  <c r="AQ550" i="29"/>
  <c r="AP550" i="29"/>
  <c r="AC551" i="29"/>
  <c r="AX550" i="29"/>
  <c r="AO550" i="29"/>
  <c r="BU549" i="29"/>
  <c r="Z549" i="29"/>
  <c r="AI549" i="29"/>
  <c r="M549" i="29" s="1"/>
  <c r="BI548" i="29"/>
  <c r="U548" i="29" s="1"/>
  <c r="T548" i="29" s="1"/>
  <c r="AL549" i="29"/>
  <c r="V549" i="29" s="1"/>
  <c r="AH549" i="29"/>
  <c r="J549" i="29" s="1"/>
  <c r="AF549" i="29"/>
  <c r="D549" i="29" s="1"/>
  <c r="F547" i="29"/>
  <c r="BL547" i="29"/>
  <c r="AK549" i="29"/>
  <c r="S549" i="29" s="1"/>
  <c r="BT548" i="29"/>
  <c r="BH548" i="29"/>
  <c r="R548" i="29" s="1"/>
  <c r="Q548" i="29" s="1"/>
  <c r="BP547" i="29"/>
  <c r="AG549" i="29"/>
  <c r="G549" i="29" s="1"/>
  <c r="BN1140" i="29" l="1"/>
  <c r="AM550" i="29"/>
  <c r="Y550" i="29" s="1"/>
  <c r="BK550" i="29" s="1"/>
  <c r="AA550" i="29" s="1"/>
  <c r="BH1142" i="29"/>
  <c r="R1142" i="29" s="1"/>
  <c r="Q1142" i="29" s="1"/>
  <c r="BR1142" i="29"/>
  <c r="AL1142" i="29"/>
  <c r="V1142" i="29" s="1"/>
  <c r="AH1142" i="29"/>
  <c r="J1142" i="29" s="1"/>
  <c r="AG1142" i="29"/>
  <c r="G1142" i="29" s="1"/>
  <c r="BG1141" i="29"/>
  <c r="O1141" i="29" s="1"/>
  <c r="N1141" i="29" s="1"/>
  <c r="AK1142" i="29"/>
  <c r="S1142" i="29" s="1"/>
  <c r="AM1142" i="29"/>
  <c r="Y1142" i="29" s="1"/>
  <c r="BJ1141" i="29"/>
  <c r="X1141" i="29" s="1"/>
  <c r="W1141" i="29" s="1"/>
  <c r="BD1141" i="29"/>
  <c r="F1141" i="29" s="1"/>
  <c r="E1141" i="29" s="1"/>
  <c r="BN1141" i="29"/>
  <c r="B1143" i="29"/>
  <c r="AD1143" i="29" s="1"/>
  <c r="AG1143" i="29" s="1"/>
  <c r="G1143" i="29" s="1"/>
  <c r="AP1143" i="29"/>
  <c r="AX1143" i="29"/>
  <c r="AS1143" i="29"/>
  <c r="BA1143" i="29"/>
  <c r="AQ1143" i="29"/>
  <c r="BB1143" i="29"/>
  <c r="AR1143" i="29"/>
  <c r="BC1143" i="29"/>
  <c r="C1143" i="29"/>
  <c r="AE1143" i="29" s="1"/>
  <c r="AT1143" i="29"/>
  <c r="AU1143" i="29"/>
  <c r="AC1144" i="29"/>
  <c r="AV1143" i="29"/>
  <c r="AW1143" i="29"/>
  <c r="AN1143" i="29"/>
  <c r="AY1143" i="29"/>
  <c r="AZ1143" i="29"/>
  <c r="AO1143" i="29"/>
  <c r="Z1140" i="29"/>
  <c r="BL1140" i="29"/>
  <c r="BE1141" i="29"/>
  <c r="I1141" i="29" s="1"/>
  <c r="H1141" i="29" s="1"/>
  <c r="BP1140" i="29"/>
  <c r="AI1142" i="29"/>
  <c r="M1142" i="29" s="1"/>
  <c r="AF1142" i="29"/>
  <c r="D1142" i="29" s="1"/>
  <c r="BI1141" i="29"/>
  <c r="U1141" i="29" s="1"/>
  <c r="T1141" i="29" s="1"/>
  <c r="AB1139" i="29"/>
  <c r="BU1141" i="29"/>
  <c r="BK1141" i="29"/>
  <c r="AA1141" i="29" s="1"/>
  <c r="BR1140" i="29"/>
  <c r="BS1140" i="29"/>
  <c r="BF1141" i="29"/>
  <c r="L1141" i="29" s="1"/>
  <c r="K1141" i="29" s="1"/>
  <c r="BO1140" i="29"/>
  <c r="BR1141" i="29"/>
  <c r="AH550" i="29"/>
  <c r="J550" i="29" s="1"/>
  <c r="BF550" i="29" s="1"/>
  <c r="L550" i="29" s="1"/>
  <c r="K550" i="29" s="1"/>
  <c r="V550" i="29"/>
  <c r="AK550" i="29"/>
  <c r="S550" i="29" s="1"/>
  <c r="BI550" i="29" s="1"/>
  <c r="U550" i="29" s="1"/>
  <c r="T550" i="29" s="1"/>
  <c r="BR548" i="29"/>
  <c r="AJ550" i="29"/>
  <c r="P550" i="29" s="1"/>
  <c r="BH550" i="29" s="1"/>
  <c r="R550" i="29" s="1"/>
  <c r="Q550" i="29" s="1"/>
  <c r="F548" i="29"/>
  <c r="BL548" i="29"/>
  <c r="BR549" i="29"/>
  <c r="AF550" i="29"/>
  <c r="D550" i="29" s="1"/>
  <c r="BD550" i="29" s="1"/>
  <c r="F550" i="29" s="1"/>
  <c r="E550" i="29" s="1"/>
  <c r="BJ550" i="29"/>
  <c r="X550" i="29" s="1"/>
  <c r="W550" i="29" s="1"/>
  <c r="BE549" i="29"/>
  <c r="I549" i="29" s="1"/>
  <c r="H549" i="29" s="1"/>
  <c r="BD549" i="29"/>
  <c r="E547" i="29"/>
  <c r="BN547" i="29"/>
  <c r="AB547" i="29" s="1"/>
  <c r="BJ549" i="29"/>
  <c r="X549" i="29" s="1"/>
  <c r="W549" i="29" s="1"/>
  <c r="AI550" i="29"/>
  <c r="M550" i="29" s="1"/>
  <c r="BF549" i="29"/>
  <c r="L549" i="29" s="1"/>
  <c r="K549" i="29" s="1"/>
  <c r="BS548" i="29"/>
  <c r="AG550" i="29"/>
  <c r="G550" i="29" s="1"/>
  <c r="BU550" i="29"/>
  <c r="Z550" i="29"/>
  <c r="BI549" i="29"/>
  <c r="U549" i="29" s="1"/>
  <c r="T549" i="29" s="1"/>
  <c r="BG549" i="29"/>
  <c r="O549" i="29" s="1"/>
  <c r="N549" i="29" s="1"/>
  <c r="BA551" i="29"/>
  <c r="AS551" i="29"/>
  <c r="B551" i="29"/>
  <c r="AD551" i="29" s="1"/>
  <c r="AK551" i="29" s="1"/>
  <c r="S551" i="29" s="1"/>
  <c r="AZ551" i="29"/>
  <c r="AR551" i="29"/>
  <c r="AY551" i="29"/>
  <c r="AQ551" i="29"/>
  <c r="AC552" i="29"/>
  <c r="AX551" i="29"/>
  <c r="AP551" i="29"/>
  <c r="AW551" i="29"/>
  <c r="AO551" i="29"/>
  <c r="BC551" i="29"/>
  <c r="AV551" i="29"/>
  <c r="AU551" i="29"/>
  <c r="AT551" i="29"/>
  <c r="AN551" i="29"/>
  <c r="C551" i="29"/>
  <c r="AE551" i="29" s="1"/>
  <c r="BB551" i="29"/>
  <c r="AJ1143" i="29" l="1"/>
  <c r="P1143" i="29" s="1"/>
  <c r="AB1140" i="29"/>
  <c r="BP1141" i="29"/>
  <c r="BE1143" i="29"/>
  <c r="I1143" i="29" s="1"/>
  <c r="H1143" i="29" s="1"/>
  <c r="BD1142" i="29"/>
  <c r="F1142" i="29" s="1"/>
  <c r="E1142" i="29" s="1"/>
  <c r="AH1143" i="29"/>
  <c r="J1143" i="29" s="1"/>
  <c r="BQ1141" i="29"/>
  <c r="BE1142" i="29"/>
  <c r="I1142" i="29" s="1"/>
  <c r="H1142" i="29" s="1"/>
  <c r="AF1143" i="29"/>
  <c r="D1143" i="29" s="1"/>
  <c r="BL1141" i="29"/>
  <c r="Z1141" i="29"/>
  <c r="BO1141" i="29"/>
  <c r="AI1143" i="29"/>
  <c r="M1143" i="29" s="1"/>
  <c r="BF1142" i="29"/>
  <c r="L1142" i="29" s="1"/>
  <c r="K1142" i="29" s="1"/>
  <c r="BG1142" i="29"/>
  <c r="O1142" i="29" s="1"/>
  <c r="N1142" i="29" s="1"/>
  <c r="AK1143" i="29"/>
  <c r="S1143" i="29" s="1"/>
  <c r="BT1141" i="29"/>
  <c r="BJ1142" i="29"/>
  <c r="X1142" i="29" s="1"/>
  <c r="W1142" i="29" s="1"/>
  <c r="AM1143" i="29"/>
  <c r="Y1143" i="29" s="1"/>
  <c r="AL1143" i="29"/>
  <c r="V1143" i="29" s="1"/>
  <c r="BK1142" i="29"/>
  <c r="AA1142" i="29" s="1"/>
  <c r="BR1143" i="29"/>
  <c r="BH1143" i="29"/>
  <c r="R1143" i="29" s="1"/>
  <c r="Q1143" i="29" s="1"/>
  <c r="BS1141" i="29"/>
  <c r="AB1141" i="29" s="1"/>
  <c r="C1144" i="29"/>
  <c r="AE1144" i="29" s="1"/>
  <c r="AQ1144" i="29"/>
  <c r="AY1144" i="29"/>
  <c r="AT1144" i="29"/>
  <c r="BB1144" i="29"/>
  <c r="AU1144" i="29"/>
  <c r="AC1145" i="29"/>
  <c r="AV1144" i="29"/>
  <c r="AW1144" i="29"/>
  <c r="AN1144" i="29"/>
  <c r="AX1144" i="29"/>
  <c r="AO1144" i="29"/>
  <c r="AZ1144" i="29"/>
  <c r="AP1144" i="29"/>
  <c r="BA1144" i="29"/>
  <c r="AR1144" i="29"/>
  <c r="BC1144" i="29"/>
  <c r="B1144" i="29"/>
  <c r="AD1144" i="29" s="1"/>
  <c r="AG1144" i="29" s="1"/>
  <c r="G1144" i="29" s="1"/>
  <c r="AS1144" i="29"/>
  <c r="BI1142" i="29"/>
  <c r="U1142" i="29" s="1"/>
  <c r="T1142" i="29" s="1"/>
  <c r="BS550" i="29"/>
  <c r="BN550" i="29"/>
  <c r="BP549" i="29"/>
  <c r="BQ549" i="29"/>
  <c r="E548" i="29"/>
  <c r="BN548" i="29"/>
  <c r="AB548" i="29" s="1"/>
  <c r="BI551" i="29"/>
  <c r="U551" i="29" s="1"/>
  <c r="T551" i="29" s="1"/>
  <c r="AG551" i="29"/>
  <c r="G551" i="29" s="1"/>
  <c r="BE550" i="29"/>
  <c r="I550" i="29" s="1"/>
  <c r="H550" i="29" s="1"/>
  <c r="AI551" i="29"/>
  <c r="M551" i="29" s="1"/>
  <c r="AC553" i="29"/>
  <c r="AX552" i="29"/>
  <c r="AP552" i="29"/>
  <c r="AW552" i="29"/>
  <c r="AO552" i="29"/>
  <c r="AV552" i="29"/>
  <c r="AN552" i="29"/>
  <c r="BC552" i="29"/>
  <c r="AU552" i="29"/>
  <c r="BB552" i="29"/>
  <c r="AT552" i="29"/>
  <c r="C552" i="29"/>
  <c r="AE552" i="29" s="1"/>
  <c r="AZ552" i="29"/>
  <c r="AY552" i="29"/>
  <c r="AS552" i="29"/>
  <c r="AQ552" i="29"/>
  <c r="B552" i="29"/>
  <c r="AD552" i="29" s="1"/>
  <c r="AL552" i="29" s="1"/>
  <c r="BA552" i="29"/>
  <c r="AR552" i="29"/>
  <c r="AM551" i="29"/>
  <c r="Y551" i="29" s="1"/>
  <c r="AH551" i="29"/>
  <c r="J551" i="29" s="1"/>
  <c r="BS549" i="29"/>
  <c r="BP550" i="29"/>
  <c r="AL551" i="29"/>
  <c r="V551" i="29" s="1"/>
  <c r="AJ551" i="29"/>
  <c r="P551" i="29" s="1"/>
  <c r="BG550" i="29"/>
  <c r="O550" i="29" s="1"/>
  <c r="N550" i="29" s="1"/>
  <c r="F549" i="29"/>
  <c r="BL549" i="29"/>
  <c r="AF551" i="29"/>
  <c r="D551" i="29" s="1"/>
  <c r="BL550" i="29"/>
  <c r="BT549" i="29"/>
  <c r="BR550" i="29"/>
  <c r="BT550" i="29"/>
  <c r="BO549" i="29"/>
  <c r="BS1142" i="29" l="1"/>
  <c r="BP1142" i="29"/>
  <c r="AG552" i="29"/>
  <c r="BE1144" i="29"/>
  <c r="I1144" i="29" s="1"/>
  <c r="H1144" i="29" s="1"/>
  <c r="AK1144" i="29"/>
  <c r="S1144" i="29" s="1"/>
  <c r="BJ1143" i="29"/>
  <c r="X1143" i="29" s="1"/>
  <c r="W1143" i="29" s="1"/>
  <c r="BK1143" i="29"/>
  <c r="AA1143" i="29" s="1"/>
  <c r="BG1143" i="29"/>
  <c r="O1143" i="29" s="1"/>
  <c r="N1143" i="29" s="1"/>
  <c r="AJ1144" i="29"/>
  <c r="P1144" i="29" s="1"/>
  <c r="BT1142" i="29"/>
  <c r="BF1143" i="29"/>
  <c r="L1143" i="29" s="1"/>
  <c r="K1143" i="29" s="1"/>
  <c r="AR1145" i="29"/>
  <c r="AZ1145" i="29"/>
  <c r="AC1146" i="29"/>
  <c r="AU1145" i="29"/>
  <c r="BC1145" i="29"/>
  <c r="AN1145" i="29"/>
  <c r="AX1145" i="29"/>
  <c r="AO1145" i="29"/>
  <c r="AY1145" i="29"/>
  <c r="AP1145" i="29"/>
  <c r="BA1145" i="29"/>
  <c r="AQ1145" i="29"/>
  <c r="BB1145" i="29"/>
  <c r="B1145" i="29"/>
  <c r="AD1145" i="29" s="1"/>
  <c r="AF1145" i="29" s="1"/>
  <c r="D1145" i="29" s="1"/>
  <c r="AS1145" i="29"/>
  <c r="C1145" i="29"/>
  <c r="AE1145" i="29" s="1"/>
  <c r="AT1145" i="29"/>
  <c r="AV1145" i="29"/>
  <c r="AW1145" i="29"/>
  <c r="AI1144" i="29"/>
  <c r="M1144" i="29" s="1"/>
  <c r="BI1143" i="29"/>
  <c r="U1143" i="29" s="1"/>
  <c r="T1143" i="29" s="1"/>
  <c r="BN1142" i="29"/>
  <c r="AM1144" i="29"/>
  <c r="Y1144" i="29" s="1"/>
  <c r="AL1144" i="29"/>
  <c r="V1144" i="29" s="1"/>
  <c r="BL1142" i="29"/>
  <c r="Z1142" i="29"/>
  <c r="BD1143" i="29"/>
  <c r="F1143" i="29" s="1"/>
  <c r="E1143" i="29" s="1"/>
  <c r="AF1144" i="29"/>
  <c r="D1144" i="29" s="1"/>
  <c r="AH1144" i="29"/>
  <c r="J1144" i="29" s="1"/>
  <c r="BU1142" i="29"/>
  <c r="BQ1142" i="29"/>
  <c r="BO1142" i="29"/>
  <c r="BO1143" i="29"/>
  <c r="AK552" i="29"/>
  <c r="S552" i="29" s="1"/>
  <c r="BS551" i="29"/>
  <c r="G552" i="29"/>
  <c r="BE552" i="29" s="1"/>
  <c r="I552" i="29" s="1"/>
  <c r="H552" i="29" s="1"/>
  <c r="V552" i="29"/>
  <c r="BJ552" i="29" s="1"/>
  <c r="X552" i="29" s="1"/>
  <c r="W552" i="29" s="1"/>
  <c r="AJ552" i="29"/>
  <c r="P552" i="29" s="1"/>
  <c r="BH552" i="29" s="1"/>
  <c r="R552" i="29" s="1"/>
  <c r="BO550" i="29"/>
  <c r="AI552" i="29"/>
  <c r="M552" i="29" s="1"/>
  <c r="BG552" i="29" s="1"/>
  <c r="O552" i="29" s="1"/>
  <c r="N552" i="29" s="1"/>
  <c r="BH551" i="29"/>
  <c r="R551" i="29" s="1"/>
  <c r="Q551" i="29" s="1"/>
  <c r="BC553" i="29"/>
  <c r="AU553" i="29"/>
  <c r="BB553" i="29"/>
  <c r="AT553" i="29"/>
  <c r="C553" i="29"/>
  <c r="AE553" i="29" s="1"/>
  <c r="BA553" i="29"/>
  <c r="AS553" i="29"/>
  <c r="B553" i="29"/>
  <c r="AD553" i="29" s="1"/>
  <c r="AL553" i="29" s="1"/>
  <c r="AZ553" i="29"/>
  <c r="AR553" i="29"/>
  <c r="AY553" i="29"/>
  <c r="AQ553" i="29"/>
  <c r="AC554" i="29"/>
  <c r="AN553" i="29"/>
  <c r="AX553" i="29"/>
  <c r="AW553" i="29"/>
  <c r="AV553" i="29"/>
  <c r="AO553" i="29"/>
  <c r="AP553" i="29"/>
  <c r="BD551" i="29"/>
  <c r="F551" i="29" s="1"/>
  <c r="E551" i="29" s="1"/>
  <c r="BN551" i="29"/>
  <c r="AH552" i="29"/>
  <c r="J552" i="29" s="1"/>
  <c r="BG551" i="29"/>
  <c r="O551" i="29" s="1"/>
  <c r="N551" i="29" s="1"/>
  <c r="BF551" i="29"/>
  <c r="L551" i="29" s="1"/>
  <c r="K551" i="29" s="1"/>
  <c r="AM552" i="29"/>
  <c r="Y552" i="29" s="1"/>
  <c r="BE551" i="29"/>
  <c r="I551" i="29" s="1"/>
  <c r="H551" i="29" s="1"/>
  <c r="BJ551" i="29"/>
  <c r="X551" i="29" s="1"/>
  <c r="W551" i="29" s="1"/>
  <c r="E549" i="29"/>
  <c r="BN549" i="29"/>
  <c r="AB549" i="29" s="1"/>
  <c r="AF552" i="29"/>
  <c r="D552" i="29" s="1"/>
  <c r="BI552" i="29"/>
  <c r="U552" i="29" s="1"/>
  <c r="T552" i="29" s="1"/>
  <c r="BK551" i="29"/>
  <c r="AA551" i="29" s="1"/>
  <c r="BU551" i="29" s="1"/>
  <c r="BQ550" i="29"/>
  <c r="AB550" i="29" s="1"/>
  <c r="BO1144" i="29" l="1"/>
  <c r="BT551" i="29"/>
  <c r="V553" i="29"/>
  <c r="BJ553" i="29" s="1"/>
  <c r="X553" i="29" s="1"/>
  <c r="W553" i="29" s="1"/>
  <c r="BQ1143" i="29"/>
  <c r="BD1145" i="29"/>
  <c r="F1145" i="29" s="1"/>
  <c r="E1145" i="29" s="1"/>
  <c r="AH1145" i="29"/>
  <c r="J1145" i="29" s="1"/>
  <c r="Z1143" i="29"/>
  <c r="BL1143" i="29"/>
  <c r="BJ1144" i="29"/>
  <c r="X1144" i="29" s="1"/>
  <c r="W1144" i="29" s="1"/>
  <c r="BT1144" i="29"/>
  <c r="AJ1145" i="29"/>
  <c r="P1145" i="29" s="1"/>
  <c r="BU1143" i="29"/>
  <c r="BK1144" i="29"/>
  <c r="AA1144" i="29" s="1"/>
  <c r="AK1145" i="29"/>
  <c r="S1145" i="29" s="1"/>
  <c r="BP1143" i="29"/>
  <c r="BF1144" i="29"/>
  <c r="L1144" i="29" s="1"/>
  <c r="K1144" i="29" s="1"/>
  <c r="AB1142" i="29"/>
  <c r="AG1145" i="29"/>
  <c r="G1145" i="29" s="1"/>
  <c r="BT1143" i="29"/>
  <c r="BD1144" i="29"/>
  <c r="F1144" i="29" s="1"/>
  <c r="E1144" i="29" s="1"/>
  <c r="BS1143" i="29"/>
  <c r="AI1145" i="29"/>
  <c r="M1145" i="29" s="1"/>
  <c r="BI1144" i="29"/>
  <c r="U1144" i="29" s="1"/>
  <c r="T1144" i="29" s="1"/>
  <c r="AL1145" i="29"/>
  <c r="V1145" i="29" s="1"/>
  <c r="AM1145" i="29"/>
  <c r="Y1145" i="29" s="1"/>
  <c r="BH1144" i="29"/>
  <c r="R1144" i="29" s="1"/>
  <c r="Q1144" i="29" s="1"/>
  <c r="BN1143" i="29"/>
  <c r="BG1144" i="29"/>
  <c r="O1144" i="29" s="1"/>
  <c r="N1144" i="29" s="1"/>
  <c r="AS1146" i="29"/>
  <c r="BA1146" i="29"/>
  <c r="AN1146" i="29"/>
  <c r="AV1146" i="29"/>
  <c r="AQ1146" i="29"/>
  <c r="BB1146" i="29"/>
  <c r="B1146" i="29"/>
  <c r="AD1146" i="29" s="1"/>
  <c r="AH1146" i="29" s="1"/>
  <c r="J1146" i="29" s="1"/>
  <c r="AR1146" i="29"/>
  <c r="BC1146" i="29"/>
  <c r="C1146" i="29"/>
  <c r="AE1146" i="29" s="1"/>
  <c r="AT1146" i="29"/>
  <c r="AU1146" i="29"/>
  <c r="AC1147" i="29"/>
  <c r="AW1146" i="29"/>
  <c r="AX1146" i="29"/>
  <c r="AO1146" i="29"/>
  <c r="AY1146" i="29"/>
  <c r="AP1146" i="29"/>
  <c r="AZ1146" i="29"/>
  <c r="BS552" i="29"/>
  <c r="BO551" i="29"/>
  <c r="BT552" i="29"/>
  <c r="Q552" i="29"/>
  <c r="BR552" i="29"/>
  <c r="BQ552" i="29"/>
  <c r="BO552" i="29"/>
  <c r="BR551" i="29"/>
  <c r="BL551" i="29"/>
  <c r="Z551" i="29"/>
  <c r="BQ551" i="29"/>
  <c r="AI553" i="29"/>
  <c r="M553" i="29" s="1"/>
  <c r="AJ553" i="29"/>
  <c r="P553" i="29" s="1"/>
  <c r="AZ554" i="29"/>
  <c r="AR554" i="29"/>
  <c r="AY554" i="29"/>
  <c r="AQ554" i="29"/>
  <c r="AC555" i="29"/>
  <c r="AX554" i="29"/>
  <c r="AP554" i="29"/>
  <c r="AW554" i="29"/>
  <c r="AO554" i="29"/>
  <c r="AV554" i="29"/>
  <c r="AN554" i="29"/>
  <c r="BC554" i="29"/>
  <c r="B554" i="29"/>
  <c r="AD554" i="29" s="1"/>
  <c r="AL554" i="29" s="1"/>
  <c r="BB554" i="29"/>
  <c r="BA554" i="29"/>
  <c r="AT554" i="29"/>
  <c r="AS554" i="29"/>
  <c r="C554" i="29"/>
  <c r="AE554" i="29" s="1"/>
  <c r="AU554" i="29"/>
  <c r="BD552" i="29"/>
  <c r="F552" i="29" s="1"/>
  <c r="E552" i="29" s="1"/>
  <c r="BN552" i="29"/>
  <c r="AK553" i="29"/>
  <c r="S553" i="29" s="1"/>
  <c r="BF552" i="29"/>
  <c r="L552" i="29" s="1"/>
  <c r="K552" i="29" s="1"/>
  <c r="AH553" i="29"/>
  <c r="J553" i="29" s="1"/>
  <c r="BK552" i="29"/>
  <c r="AA552" i="29" s="1"/>
  <c r="BU552" i="29" s="1"/>
  <c r="AM553" i="29"/>
  <c r="Y553" i="29" s="1"/>
  <c r="BK553" i="29" s="1"/>
  <c r="AA553" i="29" s="1"/>
  <c r="AF553" i="29"/>
  <c r="D553" i="29" s="1"/>
  <c r="BP551" i="29"/>
  <c r="AG553" i="29"/>
  <c r="G553" i="29" s="1"/>
  <c r="AK1146" i="29" l="1"/>
  <c r="S1146" i="29" s="1"/>
  <c r="AJ1146" i="29"/>
  <c r="P1146" i="29" s="1"/>
  <c r="BH1146" i="29" s="1"/>
  <c r="R1146" i="29" s="1"/>
  <c r="Q1146" i="29" s="1"/>
  <c r="AB1143" i="29"/>
  <c r="BQ1144" i="29"/>
  <c r="AB551" i="29"/>
  <c r="BF1146" i="29"/>
  <c r="L1146" i="29" s="1"/>
  <c r="K1146" i="29" s="1"/>
  <c r="BI1146" i="29"/>
  <c r="U1146" i="29" s="1"/>
  <c r="T1146" i="29" s="1"/>
  <c r="BH1145" i="29"/>
  <c r="R1145" i="29" s="1"/>
  <c r="Q1145" i="29" s="1"/>
  <c r="BS1144" i="29"/>
  <c r="AI1146" i="29"/>
  <c r="M1146" i="29" s="1"/>
  <c r="AG1146" i="29"/>
  <c r="G1146" i="29" s="1"/>
  <c r="BG1145" i="29"/>
  <c r="O1145" i="29" s="1"/>
  <c r="N1145" i="29" s="1"/>
  <c r="BP1144" i="29"/>
  <c r="AM1146" i="29"/>
  <c r="Y1146" i="29" s="1"/>
  <c r="BI1145" i="29"/>
  <c r="U1145" i="29" s="1"/>
  <c r="T1145" i="29" s="1"/>
  <c r="AL1146" i="29"/>
  <c r="V1146" i="29" s="1"/>
  <c r="AF1146" i="29"/>
  <c r="D1146" i="29" s="1"/>
  <c r="BR1144" i="29"/>
  <c r="BN1144" i="29"/>
  <c r="Z1144" i="29"/>
  <c r="BL1144" i="29"/>
  <c r="BP1145" i="29"/>
  <c r="BF1145" i="29"/>
  <c r="L1145" i="29" s="1"/>
  <c r="K1145" i="29" s="1"/>
  <c r="AT1147" i="29"/>
  <c r="BB1147" i="29"/>
  <c r="AO1147" i="29"/>
  <c r="AW1147" i="29"/>
  <c r="AU1147" i="29"/>
  <c r="AV1147" i="29"/>
  <c r="AX1147" i="29"/>
  <c r="AC1148" i="29"/>
  <c r="AN1147" i="29"/>
  <c r="AY1147" i="29"/>
  <c r="AP1147" i="29"/>
  <c r="AZ1147" i="29"/>
  <c r="AQ1147" i="29"/>
  <c r="BA1147" i="29"/>
  <c r="B1147" i="29"/>
  <c r="AD1147" i="29" s="1"/>
  <c r="AK1147" i="29" s="1"/>
  <c r="S1147" i="29" s="1"/>
  <c r="AR1147" i="29"/>
  <c r="BC1147" i="29"/>
  <c r="AS1147" i="29"/>
  <c r="C1147" i="29"/>
  <c r="AE1147" i="29" s="1"/>
  <c r="BK1145" i="29"/>
  <c r="AA1145" i="29" s="1"/>
  <c r="BU1145" i="29" s="1"/>
  <c r="BU1144" i="29"/>
  <c r="BJ1145" i="29"/>
  <c r="X1145" i="29" s="1"/>
  <c r="W1145" i="29" s="1"/>
  <c r="BE1145" i="29"/>
  <c r="I1145" i="29" s="1"/>
  <c r="H1145" i="29" s="1"/>
  <c r="BN1145" i="29"/>
  <c r="BT553" i="29"/>
  <c r="V554" i="29"/>
  <c r="AH554" i="29"/>
  <c r="J554" i="29" s="1"/>
  <c r="BF554" i="29" s="1"/>
  <c r="L554" i="29" s="1"/>
  <c r="K554" i="29" s="1"/>
  <c r="AM554" i="29"/>
  <c r="Y554" i="29" s="1"/>
  <c r="BK554" i="29" s="1"/>
  <c r="AA554" i="29" s="1"/>
  <c r="Z554" i="29" s="1"/>
  <c r="BH553" i="29"/>
  <c r="R553" i="29" s="1"/>
  <c r="Q553" i="29" s="1"/>
  <c r="BP552" i="29"/>
  <c r="AF554" i="29"/>
  <c r="D554" i="29" s="1"/>
  <c r="AI554" i="29"/>
  <c r="M554" i="29" s="1"/>
  <c r="AK554" i="29"/>
  <c r="S554" i="29" s="1"/>
  <c r="BJ554" i="29"/>
  <c r="X554" i="29" s="1"/>
  <c r="W554" i="29" s="1"/>
  <c r="AW555" i="29"/>
  <c r="AO555" i="29"/>
  <c r="AV555" i="29"/>
  <c r="AN555" i="29"/>
  <c r="BC555" i="29"/>
  <c r="AU555" i="29"/>
  <c r="BB555" i="29"/>
  <c r="AT555" i="29"/>
  <c r="C555" i="29"/>
  <c r="AE555" i="29" s="1"/>
  <c r="BA555" i="29"/>
  <c r="AS555" i="29"/>
  <c r="B555" i="29"/>
  <c r="AD555" i="29" s="1"/>
  <c r="AH555" i="29" s="1"/>
  <c r="AQ555" i="29"/>
  <c r="AC556" i="29"/>
  <c r="AZ555" i="29"/>
  <c r="AY555" i="29"/>
  <c r="AX555" i="29"/>
  <c r="AP555" i="29"/>
  <c r="AR555" i="29"/>
  <c r="BU553" i="29"/>
  <c r="Z553" i="29"/>
  <c r="BF553" i="29"/>
  <c r="L553" i="29" s="1"/>
  <c r="K553" i="29" s="1"/>
  <c r="BG553" i="29"/>
  <c r="O553" i="29" s="1"/>
  <c r="N553" i="29" s="1"/>
  <c r="BD553" i="29"/>
  <c r="F553" i="29" s="1"/>
  <c r="E553" i="29" s="1"/>
  <c r="AG554" i="29"/>
  <c r="G554" i="29" s="1"/>
  <c r="BE553" i="29"/>
  <c r="I553" i="29" s="1"/>
  <c r="H553" i="29" s="1"/>
  <c r="BI553" i="29"/>
  <c r="U553" i="29" s="1"/>
  <c r="T553" i="29" s="1"/>
  <c r="AB552" i="29"/>
  <c r="Z552" i="29"/>
  <c r="BL552" i="29"/>
  <c r="AJ554" i="29"/>
  <c r="P554" i="29" s="1"/>
  <c r="BS1146" i="29" l="1"/>
  <c r="BT1145" i="29"/>
  <c r="BR1145" i="29"/>
  <c r="BR1146" i="29"/>
  <c r="BO553" i="29"/>
  <c r="BR553" i="29"/>
  <c r="BI1147" i="29"/>
  <c r="U1147" i="29" s="1"/>
  <c r="T1147" i="29" s="1"/>
  <c r="AJ1147" i="29"/>
  <c r="P1147" i="29" s="1"/>
  <c r="BK1146" i="29"/>
  <c r="AA1146" i="29" s="1"/>
  <c r="B1148" i="29"/>
  <c r="AD1148" i="29" s="1"/>
  <c r="AL1148" i="29" s="1"/>
  <c r="V1148" i="29" s="1"/>
  <c r="AQ1148" i="29"/>
  <c r="AY1148" i="29"/>
  <c r="AR1148" i="29"/>
  <c r="AZ1148" i="29"/>
  <c r="AC1149" i="29"/>
  <c r="AK1148" i="29"/>
  <c r="S1148" i="29" s="1"/>
  <c r="AS1148" i="29"/>
  <c r="BA1148" i="29"/>
  <c r="AT1148" i="29"/>
  <c r="BB1148" i="29"/>
  <c r="C1148" i="29"/>
  <c r="AE1148" i="29" s="1"/>
  <c r="AU1148" i="29"/>
  <c r="BC1148" i="29"/>
  <c r="AN1148" i="29"/>
  <c r="AV1148" i="29"/>
  <c r="AO1148" i="29"/>
  <c r="AW1148" i="29"/>
  <c r="AP1148" i="29"/>
  <c r="AX1148" i="29"/>
  <c r="AH1147" i="29"/>
  <c r="J1147" i="29" s="1"/>
  <c r="BL1145" i="29"/>
  <c r="Z1145" i="29"/>
  <c r="AG1147" i="29"/>
  <c r="G1147" i="29" s="1"/>
  <c r="AB1144" i="29"/>
  <c r="AM1147" i="29"/>
  <c r="Y1147" i="29" s="1"/>
  <c r="BQ1145" i="29"/>
  <c r="BD1146" i="29"/>
  <c r="F1146" i="29" s="1"/>
  <c r="E1146" i="29" s="1"/>
  <c r="BE1146" i="29"/>
  <c r="I1146" i="29" s="1"/>
  <c r="H1146" i="29" s="1"/>
  <c r="AF1147" i="29"/>
  <c r="D1147" i="29" s="1"/>
  <c r="AL1147" i="29"/>
  <c r="V1147" i="29" s="1"/>
  <c r="BJ1146" i="29"/>
  <c r="X1146" i="29" s="1"/>
  <c r="W1146" i="29" s="1"/>
  <c r="BQ1146" i="29"/>
  <c r="BG1146" i="29"/>
  <c r="O1146" i="29" s="1"/>
  <c r="N1146" i="29" s="1"/>
  <c r="BO1145" i="29"/>
  <c r="AI1147" i="29"/>
  <c r="M1147" i="29" s="1"/>
  <c r="BS1145" i="29"/>
  <c r="BP1146" i="29"/>
  <c r="BU554" i="29"/>
  <c r="BQ553" i="29"/>
  <c r="AG555" i="29"/>
  <c r="G555" i="29" s="1"/>
  <c r="BE555" i="29" s="1"/>
  <c r="I555" i="29" s="1"/>
  <c r="H555" i="29" s="1"/>
  <c r="AJ555" i="29"/>
  <c r="P555" i="29" s="1"/>
  <c r="AM555" i="29"/>
  <c r="Y555" i="29" s="1"/>
  <c r="BK555" i="29" s="1"/>
  <c r="AA555" i="29" s="1"/>
  <c r="Z555" i="29" s="1"/>
  <c r="AF555" i="29"/>
  <c r="D555" i="29" s="1"/>
  <c r="BD555" i="29" s="1"/>
  <c r="F555" i="29" s="1"/>
  <c r="AI555" i="29"/>
  <c r="M555" i="29" s="1"/>
  <c r="BT554" i="29"/>
  <c r="BS553" i="29"/>
  <c r="BP553" i="29"/>
  <c r="AL555" i="29"/>
  <c r="V555" i="29" s="1"/>
  <c r="AK555" i="29"/>
  <c r="S555" i="29" s="1"/>
  <c r="BD554" i="29"/>
  <c r="J555" i="29"/>
  <c r="BB556" i="29"/>
  <c r="AT556" i="29"/>
  <c r="C556" i="29"/>
  <c r="AE556" i="29" s="1"/>
  <c r="BA556" i="29"/>
  <c r="AS556" i="29"/>
  <c r="B556" i="29"/>
  <c r="AD556" i="29" s="1"/>
  <c r="AG556" i="29" s="1"/>
  <c r="AZ556" i="29"/>
  <c r="AR556" i="29"/>
  <c r="AY556" i="29"/>
  <c r="AQ556" i="29"/>
  <c r="AC557" i="29"/>
  <c r="AX556" i="29"/>
  <c r="AP556" i="29"/>
  <c r="AU556" i="29"/>
  <c r="AN556" i="29"/>
  <c r="AW556" i="29"/>
  <c r="AV556" i="29"/>
  <c r="BC556" i="29"/>
  <c r="AO556" i="29"/>
  <c r="BI554" i="29"/>
  <c r="U554" i="29" s="1"/>
  <c r="T554" i="29" s="1"/>
  <c r="BE554" i="29"/>
  <c r="I554" i="29" s="1"/>
  <c r="H554" i="29" s="1"/>
  <c r="BL553" i="29"/>
  <c r="BG554" i="29"/>
  <c r="O554" i="29" s="1"/>
  <c r="N554" i="29" s="1"/>
  <c r="BH554" i="29"/>
  <c r="R554" i="29" s="1"/>
  <c r="Q554" i="29" s="1"/>
  <c r="BN553" i="29"/>
  <c r="BP554" i="29"/>
  <c r="BT1146" i="29" l="1"/>
  <c r="AB1145" i="29"/>
  <c r="AH1148" i="29"/>
  <c r="J1148" i="29" s="1"/>
  <c r="BF1148" i="29" s="1"/>
  <c r="L1148" i="29" s="1"/>
  <c r="BU555" i="29"/>
  <c r="BJ1148" i="29"/>
  <c r="X1148" i="29" s="1"/>
  <c r="W1148" i="29" s="1"/>
  <c r="BT1148" i="29"/>
  <c r="AF1148" i="29"/>
  <c r="D1148" i="29" s="1"/>
  <c r="AI1148" i="29"/>
  <c r="M1148" i="29" s="1"/>
  <c r="BI1148" i="29"/>
  <c r="U1148" i="29" s="1"/>
  <c r="T1148" i="29" s="1"/>
  <c r="BJ1147" i="29"/>
  <c r="X1147" i="29" s="1"/>
  <c r="W1147" i="29" s="1"/>
  <c r="BT1147" i="29"/>
  <c r="AM1148" i="29"/>
  <c r="Y1148" i="29" s="1"/>
  <c r="AR1149" i="29"/>
  <c r="AZ1149" i="29"/>
  <c r="AC1150" i="29"/>
  <c r="AS1149" i="29"/>
  <c r="BA1149" i="29"/>
  <c r="AT1149" i="29"/>
  <c r="BB1149" i="29"/>
  <c r="AU1149" i="29"/>
  <c r="BC1149" i="29"/>
  <c r="AN1149" i="29"/>
  <c r="AV1149" i="29"/>
  <c r="AO1149" i="29"/>
  <c r="AW1149" i="29"/>
  <c r="B1149" i="29"/>
  <c r="AD1149" i="29" s="1"/>
  <c r="AF1149" i="29" s="1"/>
  <c r="D1149" i="29" s="1"/>
  <c r="AP1149" i="29"/>
  <c r="AX1149" i="29"/>
  <c r="AQ1149" i="29"/>
  <c r="AY1149" i="29"/>
  <c r="C1149" i="29"/>
  <c r="AE1149" i="29" s="1"/>
  <c r="BL1146" i="29"/>
  <c r="Z1146" i="29"/>
  <c r="BD1147" i="29"/>
  <c r="F1147" i="29" s="1"/>
  <c r="E1147" i="29" s="1"/>
  <c r="BU1146" i="29"/>
  <c r="BG1147" i="29"/>
  <c r="O1147" i="29" s="1"/>
  <c r="N1147" i="29" s="1"/>
  <c r="AG1148" i="29"/>
  <c r="G1148" i="29" s="1"/>
  <c r="BH1147" i="29"/>
  <c r="R1147" i="29" s="1"/>
  <c r="Q1147" i="29" s="1"/>
  <c r="BE1147" i="29"/>
  <c r="I1147" i="29" s="1"/>
  <c r="H1147" i="29" s="1"/>
  <c r="BO1147" i="29"/>
  <c r="BO1146" i="29"/>
  <c r="AJ1148" i="29"/>
  <c r="P1148" i="29" s="1"/>
  <c r="BK1147" i="29"/>
  <c r="AA1147" i="29" s="1"/>
  <c r="BU1147" i="29" s="1"/>
  <c r="BN1146" i="29"/>
  <c r="AB1146" i="29" s="1"/>
  <c r="BF1147" i="29"/>
  <c r="L1147" i="29" s="1"/>
  <c r="K1147" i="29" s="1"/>
  <c r="BS1147" i="29"/>
  <c r="E555" i="29"/>
  <c r="BN555" i="29"/>
  <c r="G556" i="29"/>
  <c r="BE556" i="29" s="1"/>
  <c r="I556" i="29" s="1"/>
  <c r="H556" i="29" s="1"/>
  <c r="BS554" i="29"/>
  <c r="AB553" i="29"/>
  <c r="BO554" i="29"/>
  <c r="BH555" i="29"/>
  <c r="R555" i="29" s="1"/>
  <c r="Q555" i="29" s="1"/>
  <c r="AM556" i="29"/>
  <c r="Y556" i="29" s="1"/>
  <c r="BJ555" i="29"/>
  <c r="X555" i="29" s="1"/>
  <c r="W555" i="29" s="1"/>
  <c r="AJ556" i="29"/>
  <c r="P556" i="29" s="1"/>
  <c r="BG555" i="29"/>
  <c r="O555" i="29" s="1"/>
  <c r="N555" i="29" s="1"/>
  <c r="BQ554" i="29"/>
  <c r="AY557" i="29"/>
  <c r="AQ557" i="29"/>
  <c r="AC558" i="29"/>
  <c r="AX557" i="29"/>
  <c r="AP557" i="29"/>
  <c r="AW557" i="29"/>
  <c r="AO557" i="29"/>
  <c r="AV557" i="29"/>
  <c r="AN557" i="29"/>
  <c r="BC557" i="29"/>
  <c r="AU557" i="29"/>
  <c r="AT557" i="29"/>
  <c r="AR557" i="29"/>
  <c r="C557" i="29"/>
  <c r="AE557" i="29" s="1"/>
  <c r="B557" i="29"/>
  <c r="AD557" i="29" s="1"/>
  <c r="AG557" i="29" s="1"/>
  <c r="BB557" i="29"/>
  <c r="AZ557" i="29"/>
  <c r="BA557" i="29"/>
  <c r="AS557" i="29"/>
  <c r="BO555" i="29"/>
  <c r="AL556" i="29"/>
  <c r="V556" i="29" s="1"/>
  <c r="AI556" i="29"/>
  <c r="M556" i="29" s="1"/>
  <c r="BR554" i="29"/>
  <c r="AF556" i="29"/>
  <c r="D556" i="29" s="1"/>
  <c r="BI555" i="29"/>
  <c r="U555" i="29" s="1"/>
  <c r="T555" i="29" s="1"/>
  <c r="AK556" i="29"/>
  <c r="S556" i="29" s="1"/>
  <c r="BF555" i="29"/>
  <c r="L555" i="29" s="1"/>
  <c r="K555" i="29" s="1"/>
  <c r="BL555" i="29"/>
  <c r="F554" i="29"/>
  <c r="BL554" i="29"/>
  <c r="AH556" i="29"/>
  <c r="J556" i="29" s="1"/>
  <c r="K1148" i="29" l="1"/>
  <c r="BP1148" i="29"/>
  <c r="BQ1147" i="29"/>
  <c r="G557" i="29"/>
  <c r="BR1147" i="29"/>
  <c r="BS1148" i="29"/>
  <c r="BD1149" i="29"/>
  <c r="F1149" i="29" s="1"/>
  <c r="E1149" i="29" s="1"/>
  <c r="BN1149" i="29"/>
  <c r="AH1149" i="29"/>
  <c r="J1149" i="29" s="1"/>
  <c r="AK1149" i="29"/>
  <c r="S1149" i="29" s="1"/>
  <c r="AS1150" i="29"/>
  <c r="BA1150" i="29"/>
  <c r="AT1150" i="29"/>
  <c r="BB1150" i="29"/>
  <c r="AU1150" i="29"/>
  <c r="BC1150" i="29"/>
  <c r="AN1150" i="29"/>
  <c r="AV1150" i="29"/>
  <c r="AO1150" i="29"/>
  <c r="AW1150" i="29"/>
  <c r="B1150" i="29"/>
  <c r="AD1150" i="29" s="1"/>
  <c r="AG1150" i="29" s="1"/>
  <c r="G1150" i="29" s="1"/>
  <c r="AP1150" i="29"/>
  <c r="AX1150" i="29"/>
  <c r="C1150" i="29"/>
  <c r="AE1150" i="29" s="1"/>
  <c r="AQ1150" i="29"/>
  <c r="AY1150" i="29"/>
  <c r="AC1151" i="29"/>
  <c r="AR1150" i="29"/>
  <c r="AZ1150" i="29"/>
  <c r="AM1149" i="29"/>
  <c r="Y1149" i="29" s="1"/>
  <c r="BE1148" i="29"/>
  <c r="I1148" i="29" s="1"/>
  <c r="H1148" i="29" s="1"/>
  <c r="BO1148" i="29"/>
  <c r="BH1148" i="29"/>
  <c r="R1148" i="29" s="1"/>
  <c r="Q1148" i="29" s="1"/>
  <c r="AG1149" i="29"/>
  <c r="G1149" i="29" s="1"/>
  <c r="AJ1149" i="29"/>
  <c r="P1149" i="29" s="1"/>
  <c r="BG1148" i="29"/>
  <c r="O1148" i="29" s="1"/>
  <c r="N1148" i="29" s="1"/>
  <c r="AL1149" i="29"/>
  <c r="V1149" i="29" s="1"/>
  <c r="BK1148" i="29"/>
  <c r="AA1148" i="29" s="1"/>
  <c r="BU1148" i="29" s="1"/>
  <c r="BD1148" i="29"/>
  <c r="F1148" i="29" s="1"/>
  <c r="E1148" i="29" s="1"/>
  <c r="Z1147" i="29"/>
  <c r="BL1147" i="29"/>
  <c r="AI1149" i="29"/>
  <c r="M1149" i="29" s="1"/>
  <c r="BP1147" i="29"/>
  <c r="BN1147" i="29"/>
  <c r="BR555" i="29"/>
  <c r="AM557" i="29"/>
  <c r="Y557" i="29" s="1"/>
  <c r="BK557" i="29" s="1"/>
  <c r="AA557" i="29" s="1"/>
  <c r="AJ557" i="29"/>
  <c r="P557" i="29" s="1"/>
  <c r="AL557" i="29"/>
  <c r="V557" i="29" s="1"/>
  <c r="BJ557" i="29" s="1"/>
  <c r="X557" i="29" s="1"/>
  <c r="W557" i="29" s="1"/>
  <c r="AF557" i="29"/>
  <c r="D557" i="29" s="1"/>
  <c r="AH557" i="29"/>
  <c r="J557" i="29" s="1"/>
  <c r="BF557" i="29" s="1"/>
  <c r="L557" i="29" s="1"/>
  <c r="K557" i="29" s="1"/>
  <c r="BT555" i="29"/>
  <c r="AI557" i="29"/>
  <c r="M557" i="29" s="1"/>
  <c r="BQ555" i="29"/>
  <c r="AK557" i="29"/>
  <c r="S557" i="29" s="1"/>
  <c r="BS555" i="29"/>
  <c r="BE557" i="29"/>
  <c r="I557" i="29" s="1"/>
  <c r="H557" i="29" s="1"/>
  <c r="BJ556" i="29"/>
  <c r="X556" i="29" s="1"/>
  <c r="W556" i="29" s="1"/>
  <c r="BT556" i="29"/>
  <c r="BH556" i="29"/>
  <c r="R556" i="29" s="1"/>
  <c r="Q556" i="29" s="1"/>
  <c r="BF556" i="29"/>
  <c r="L556" i="29" s="1"/>
  <c r="K556" i="29" s="1"/>
  <c r="AV558" i="29"/>
  <c r="AN558" i="29"/>
  <c r="BC558" i="29"/>
  <c r="AU558" i="29"/>
  <c r="BB558" i="29"/>
  <c r="AT558" i="29"/>
  <c r="C558" i="29"/>
  <c r="AE558" i="29" s="1"/>
  <c r="BA558" i="29"/>
  <c r="AS558" i="29"/>
  <c r="B558" i="29"/>
  <c r="AD558" i="29" s="1"/>
  <c r="AH558" i="29" s="1"/>
  <c r="AZ558" i="29"/>
  <c r="AR558" i="29"/>
  <c r="AX558" i="29"/>
  <c r="AQ558" i="29"/>
  <c r="AP558" i="29"/>
  <c r="AO558" i="29"/>
  <c r="AY558" i="29"/>
  <c r="AW558" i="29"/>
  <c r="AC559" i="29"/>
  <c r="BO556" i="29"/>
  <c r="BK556" i="29"/>
  <c r="AA556" i="29" s="1"/>
  <c r="BU556" i="29" s="1"/>
  <c r="BI556" i="29"/>
  <c r="U556" i="29" s="1"/>
  <c r="T556" i="29" s="1"/>
  <c r="E554" i="29"/>
  <c r="BN554" i="29"/>
  <c r="AB554" i="29" s="1"/>
  <c r="BD556" i="29"/>
  <c r="F556" i="29" s="1"/>
  <c r="E556" i="29" s="1"/>
  <c r="BG556" i="29"/>
  <c r="O556" i="29" s="1"/>
  <c r="N556" i="29" s="1"/>
  <c r="BP555" i="29"/>
  <c r="AB555" i="29" s="1"/>
  <c r="AB1147" i="29" l="1"/>
  <c r="BQ1148" i="29"/>
  <c r="BR1148" i="29"/>
  <c r="BE1150" i="29"/>
  <c r="I1150" i="29" s="1"/>
  <c r="H1150" i="29" s="1"/>
  <c r="BO1150" i="29"/>
  <c r="AL1150" i="29"/>
  <c r="V1150" i="29" s="1"/>
  <c r="AF1150" i="29"/>
  <c r="D1150" i="29" s="1"/>
  <c r="BK1149" i="29"/>
  <c r="AA1149" i="29" s="1"/>
  <c r="BU1149" i="29" s="1"/>
  <c r="BH1149" i="29"/>
  <c r="R1149" i="29" s="1"/>
  <c r="Q1149" i="29" s="1"/>
  <c r="BN1148" i="29"/>
  <c r="AB1148" i="29" s="1"/>
  <c r="BE1149" i="29"/>
  <c r="I1149" i="29" s="1"/>
  <c r="H1149" i="29" s="1"/>
  <c r="BO1149" i="29"/>
  <c r="AT1151" i="29"/>
  <c r="BB1151" i="29"/>
  <c r="AU1151" i="29"/>
  <c r="BC1151" i="29"/>
  <c r="AN1151" i="29"/>
  <c r="AV1151" i="29"/>
  <c r="AO1151" i="29"/>
  <c r="AW1151" i="29"/>
  <c r="B1151" i="29"/>
  <c r="AD1151" i="29" s="1"/>
  <c r="AH1151" i="29" s="1"/>
  <c r="J1151" i="29" s="1"/>
  <c r="AP1151" i="29"/>
  <c r="AX1151" i="29"/>
  <c r="C1151" i="29"/>
  <c r="AE1151" i="29" s="1"/>
  <c r="AQ1151" i="29"/>
  <c r="AY1151" i="29"/>
  <c r="AR1151" i="29"/>
  <c r="AZ1151" i="29"/>
  <c r="AC1152" i="29"/>
  <c r="AS1151" i="29"/>
  <c r="BA1151" i="29"/>
  <c r="AH1150" i="29"/>
  <c r="J1150" i="29" s="1"/>
  <c r="AK1150" i="29"/>
  <c r="S1150" i="29" s="1"/>
  <c r="BI1149" i="29"/>
  <c r="U1149" i="29" s="1"/>
  <c r="T1149" i="29" s="1"/>
  <c r="AM1150" i="29"/>
  <c r="Y1150" i="29" s="1"/>
  <c r="BF1149" i="29"/>
  <c r="L1149" i="29" s="1"/>
  <c r="K1149" i="29" s="1"/>
  <c r="BG1149" i="29"/>
  <c r="O1149" i="29" s="1"/>
  <c r="N1149" i="29" s="1"/>
  <c r="AJ1150" i="29"/>
  <c r="P1150" i="29" s="1"/>
  <c r="BL1148" i="29"/>
  <c r="Z1148" i="29"/>
  <c r="BJ1149" i="29"/>
  <c r="X1149" i="29" s="1"/>
  <c r="W1149" i="29" s="1"/>
  <c r="AI1150" i="29"/>
  <c r="M1150" i="29" s="1"/>
  <c r="J558" i="29"/>
  <c r="BF558" i="29" s="1"/>
  <c r="L558" i="29" s="1"/>
  <c r="K558" i="29" s="1"/>
  <c r="BP556" i="29"/>
  <c r="BP557" i="29"/>
  <c r="BS556" i="29"/>
  <c r="BO557" i="29"/>
  <c r="AL558" i="29"/>
  <c r="V558" i="29" s="1"/>
  <c r="BJ558" i="29" s="1"/>
  <c r="X558" i="29" s="1"/>
  <c r="W558" i="29" s="1"/>
  <c r="AG558" i="29"/>
  <c r="G558" i="29" s="1"/>
  <c r="BE558" i="29" s="1"/>
  <c r="I558" i="29" s="1"/>
  <c r="H558" i="29" s="1"/>
  <c r="BQ556" i="29"/>
  <c r="AM558" i="29"/>
  <c r="Y558" i="29" s="1"/>
  <c r="BK558" i="29" s="1"/>
  <c r="AA558" i="29" s="1"/>
  <c r="BU558" i="29" s="1"/>
  <c r="AI558" i="29"/>
  <c r="M558" i="29" s="1"/>
  <c r="BA559" i="29"/>
  <c r="AS559" i="29"/>
  <c r="B559" i="29"/>
  <c r="AD559" i="29" s="1"/>
  <c r="AF559" i="29" s="1"/>
  <c r="D559" i="29" s="1"/>
  <c r="AZ559" i="29"/>
  <c r="AR559" i="29"/>
  <c r="AY559" i="29"/>
  <c r="AQ559" i="29"/>
  <c r="AC560" i="29"/>
  <c r="AX559" i="29"/>
  <c r="AP559" i="29"/>
  <c r="AW559" i="29"/>
  <c r="AO559" i="29"/>
  <c r="BB559" i="29"/>
  <c r="AU559" i="29"/>
  <c r="AT559" i="29"/>
  <c r="AN559" i="29"/>
  <c r="C559" i="29"/>
  <c r="AE559" i="29" s="1"/>
  <c r="BC559" i="29"/>
  <c r="AV559" i="29"/>
  <c r="BI557" i="29"/>
  <c r="U557" i="29" s="1"/>
  <c r="T557" i="29" s="1"/>
  <c r="BG557" i="29"/>
  <c r="O557" i="29" s="1"/>
  <c r="N557" i="29" s="1"/>
  <c r="BL556" i="29"/>
  <c r="Z556" i="29"/>
  <c r="BN556" i="29"/>
  <c r="BU557" i="29"/>
  <c r="Z557" i="29"/>
  <c r="AK558" i="29"/>
  <c r="S558" i="29" s="1"/>
  <c r="BH557" i="29"/>
  <c r="R557" i="29" s="1"/>
  <c r="Q557" i="29" s="1"/>
  <c r="AF558" i="29"/>
  <c r="D558" i="29" s="1"/>
  <c r="AJ558" i="29"/>
  <c r="P558" i="29" s="1"/>
  <c r="BT557" i="29"/>
  <c r="BD557" i="29"/>
  <c r="F557" i="29" s="1"/>
  <c r="E557" i="29" s="1"/>
  <c r="BR556" i="29"/>
  <c r="BF1151" i="29" l="1"/>
  <c r="L1151" i="29" s="1"/>
  <c r="K1151" i="29" s="1"/>
  <c r="BP1151" i="29"/>
  <c r="BR1149" i="29"/>
  <c r="AM1151" i="29"/>
  <c r="Y1151" i="29" s="1"/>
  <c r="BG1150" i="29"/>
  <c r="O1150" i="29" s="1"/>
  <c r="N1150" i="29" s="1"/>
  <c r="BQ1149" i="29"/>
  <c r="BF1150" i="29"/>
  <c r="L1150" i="29" s="1"/>
  <c r="K1150" i="29" s="1"/>
  <c r="BT1149" i="29"/>
  <c r="BP1149" i="29"/>
  <c r="AI1151" i="29"/>
  <c r="M1151" i="29" s="1"/>
  <c r="AG1151" i="29"/>
  <c r="G1151" i="29" s="1"/>
  <c r="BL1149" i="29"/>
  <c r="Z1149" i="29"/>
  <c r="AL1151" i="29"/>
  <c r="V1151" i="29" s="1"/>
  <c r="BD1150" i="29"/>
  <c r="F1150" i="29" s="1"/>
  <c r="E1150" i="29" s="1"/>
  <c r="BI1150" i="29"/>
  <c r="U1150" i="29" s="1"/>
  <c r="T1150" i="29" s="1"/>
  <c r="BS1150" i="29"/>
  <c r="BK1150" i="29"/>
  <c r="AA1150" i="29" s="1"/>
  <c r="BU1150" i="29" s="1"/>
  <c r="AU1152" i="29"/>
  <c r="BC1152" i="29"/>
  <c r="AN1152" i="29"/>
  <c r="AV1152" i="29"/>
  <c r="AO1152" i="29"/>
  <c r="AW1152" i="29"/>
  <c r="B1152" i="29"/>
  <c r="AD1152" i="29" s="1"/>
  <c r="AH1152" i="29" s="1"/>
  <c r="J1152" i="29" s="1"/>
  <c r="AP1152" i="29"/>
  <c r="AX1152" i="29"/>
  <c r="C1152" i="29"/>
  <c r="AE1152" i="29" s="1"/>
  <c r="AQ1152" i="29"/>
  <c r="AY1152" i="29"/>
  <c r="AR1152" i="29"/>
  <c r="AZ1152" i="29"/>
  <c r="AC1153" i="29"/>
  <c r="AS1152" i="29"/>
  <c r="BA1152" i="29"/>
  <c r="AT1152" i="29"/>
  <c r="BB1152" i="29"/>
  <c r="BJ1150" i="29"/>
  <c r="X1150" i="29" s="1"/>
  <c r="W1150" i="29" s="1"/>
  <c r="AK1151" i="29"/>
  <c r="S1151" i="29" s="1"/>
  <c r="BS1149" i="29"/>
  <c r="AF1151" i="29"/>
  <c r="D1151" i="29" s="1"/>
  <c r="AJ1151" i="29"/>
  <c r="P1151" i="29" s="1"/>
  <c r="BR1150" i="29"/>
  <c r="BH1150" i="29"/>
  <c r="R1150" i="29" s="1"/>
  <c r="Q1150" i="29" s="1"/>
  <c r="BN557" i="29"/>
  <c r="AK559" i="29"/>
  <c r="S559" i="29" s="1"/>
  <c r="BI559" i="29" s="1"/>
  <c r="U559" i="29" s="1"/>
  <c r="T559" i="29" s="1"/>
  <c r="BT558" i="29"/>
  <c r="BO558" i="29"/>
  <c r="AG559" i="29"/>
  <c r="G559" i="29" s="1"/>
  <c r="BE559" i="29" s="1"/>
  <c r="I559" i="29" s="1"/>
  <c r="H559" i="29" s="1"/>
  <c r="BS557" i="29"/>
  <c r="BP558" i="29"/>
  <c r="AJ559" i="29"/>
  <c r="P559" i="29" s="1"/>
  <c r="BH559" i="29" s="1"/>
  <c r="R559" i="29" s="1"/>
  <c r="Q559" i="29" s="1"/>
  <c r="BR557" i="29"/>
  <c r="AM559" i="29"/>
  <c r="Y559" i="29" s="1"/>
  <c r="BK559" i="29" s="1"/>
  <c r="AA559" i="29" s="1"/>
  <c r="BQ557" i="29"/>
  <c r="AL559" i="29"/>
  <c r="V559" i="29" s="1"/>
  <c r="BJ559" i="29" s="1"/>
  <c r="X559" i="29" s="1"/>
  <c r="W559" i="29" s="1"/>
  <c r="AB556" i="29"/>
  <c r="BD559" i="29"/>
  <c r="F559" i="29" s="1"/>
  <c r="E559" i="29" s="1"/>
  <c r="Z558" i="29"/>
  <c r="AH559" i="29"/>
  <c r="J559" i="29" s="1"/>
  <c r="BI558" i="29"/>
  <c r="U558" i="29" s="1"/>
  <c r="T558" i="29" s="1"/>
  <c r="BH558" i="29"/>
  <c r="R558" i="29" s="1"/>
  <c r="Q558" i="29" s="1"/>
  <c r="AC561" i="29"/>
  <c r="AX560" i="29"/>
  <c r="AP560" i="29"/>
  <c r="AW560" i="29"/>
  <c r="AO560" i="29"/>
  <c r="AV560" i="29"/>
  <c r="AN560" i="29"/>
  <c r="BC560" i="29"/>
  <c r="AU560" i="29"/>
  <c r="BB560" i="29"/>
  <c r="AT560" i="29"/>
  <c r="C560" i="29"/>
  <c r="AE560" i="29" s="1"/>
  <c r="BA560" i="29"/>
  <c r="AY560" i="29"/>
  <c r="AS560" i="29"/>
  <c r="AR560" i="29"/>
  <c r="AQ560" i="29"/>
  <c r="B560" i="29"/>
  <c r="AD560" i="29" s="1"/>
  <c r="AI560" i="29" s="1"/>
  <c r="AZ560" i="29"/>
  <c r="BG558" i="29"/>
  <c r="O558" i="29" s="1"/>
  <c r="N558" i="29" s="1"/>
  <c r="BL557" i="29"/>
  <c r="AI559" i="29"/>
  <c r="M559" i="29" s="1"/>
  <c r="BD558" i="29"/>
  <c r="F558" i="29" s="1"/>
  <c r="E558" i="29" s="1"/>
  <c r="BN558" i="29"/>
  <c r="BQ1150" i="29" l="1"/>
  <c r="AB557" i="29"/>
  <c r="M560" i="29"/>
  <c r="BL559" i="29"/>
  <c r="BT1150" i="29"/>
  <c r="BN1150" i="29"/>
  <c r="BF1152" i="29"/>
  <c r="L1152" i="29" s="1"/>
  <c r="K1152" i="29" s="1"/>
  <c r="BJ1151" i="29"/>
  <c r="X1151" i="29" s="1"/>
  <c r="W1151" i="29" s="1"/>
  <c r="AM1152" i="29"/>
  <c r="Y1152" i="29" s="1"/>
  <c r="BD1151" i="29"/>
  <c r="F1151" i="29" s="1"/>
  <c r="E1151" i="29" s="1"/>
  <c r="AI1152" i="29"/>
  <c r="M1152" i="29" s="1"/>
  <c r="AG1152" i="29"/>
  <c r="G1152" i="29" s="1"/>
  <c r="BL1150" i="29"/>
  <c r="Z1150" i="29"/>
  <c r="BE1151" i="29"/>
  <c r="I1151" i="29" s="1"/>
  <c r="H1151" i="29" s="1"/>
  <c r="BH1151" i="29"/>
  <c r="R1151" i="29" s="1"/>
  <c r="Q1151" i="29" s="1"/>
  <c r="BG1151" i="29"/>
  <c r="O1151" i="29" s="1"/>
  <c r="N1151" i="29" s="1"/>
  <c r="BK1151" i="29"/>
  <c r="AA1151" i="29" s="1"/>
  <c r="BU1151" i="29" s="1"/>
  <c r="AJ1152" i="29"/>
  <c r="P1152" i="29" s="1"/>
  <c r="AL1152" i="29"/>
  <c r="V1152" i="29" s="1"/>
  <c r="AB1149" i="29"/>
  <c r="AF1152" i="29"/>
  <c r="D1152" i="29" s="1"/>
  <c r="BI1151" i="29"/>
  <c r="U1151" i="29" s="1"/>
  <c r="T1151" i="29" s="1"/>
  <c r="AK1152" i="29"/>
  <c r="S1152" i="29" s="1"/>
  <c r="AN1153" i="29"/>
  <c r="AV1153" i="29"/>
  <c r="AO1153" i="29"/>
  <c r="AW1153" i="29"/>
  <c r="B1153" i="29"/>
  <c r="AD1153" i="29" s="1"/>
  <c r="AL1153" i="29" s="1"/>
  <c r="V1153" i="29" s="1"/>
  <c r="AP1153" i="29"/>
  <c r="AX1153" i="29"/>
  <c r="C1153" i="29"/>
  <c r="AE1153" i="29" s="1"/>
  <c r="AQ1153" i="29"/>
  <c r="AY1153" i="29"/>
  <c r="AR1153" i="29"/>
  <c r="AZ1153" i="29"/>
  <c r="AC1154" i="29"/>
  <c r="AS1153" i="29"/>
  <c r="BA1153" i="29"/>
  <c r="AT1153" i="29"/>
  <c r="BB1153" i="29"/>
  <c r="AU1153" i="29"/>
  <c r="BC1153" i="29"/>
  <c r="BP1150" i="29"/>
  <c r="AB1150" i="29" s="1"/>
  <c r="BS559" i="29"/>
  <c r="Z559" i="29"/>
  <c r="BR558" i="29"/>
  <c r="BN559" i="29"/>
  <c r="BQ558" i="29"/>
  <c r="AM560" i="29"/>
  <c r="Y560" i="29" s="1"/>
  <c r="AG560" i="29"/>
  <c r="G560" i="29" s="1"/>
  <c r="BE560" i="29" s="1"/>
  <c r="I560" i="29" s="1"/>
  <c r="H560" i="29" s="1"/>
  <c r="BU559" i="29"/>
  <c r="AH560" i="29"/>
  <c r="J560" i="29" s="1"/>
  <c r="BF560" i="29" s="1"/>
  <c r="L560" i="29" s="1"/>
  <c r="K560" i="29" s="1"/>
  <c r="AL560" i="29"/>
  <c r="V560" i="29" s="1"/>
  <c r="BT559" i="29"/>
  <c r="AF560" i="29"/>
  <c r="D560" i="29" s="1"/>
  <c r="BS558" i="29"/>
  <c r="AB558" i="29" s="1"/>
  <c r="BO559" i="29"/>
  <c r="AK560" i="29"/>
  <c r="S560" i="29" s="1"/>
  <c r="BJ560" i="29"/>
  <c r="X560" i="29" s="1"/>
  <c r="W560" i="29" s="1"/>
  <c r="BL558" i="29"/>
  <c r="BG560" i="29"/>
  <c r="O560" i="29" s="1"/>
  <c r="N560" i="29" s="1"/>
  <c r="BG559" i="29"/>
  <c r="O559" i="29" s="1"/>
  <c r="N559" i="29" s="1"/>
  <c r="BC561" i="29"/>
  <c r="AU561" i="29"/>
  <c r="BB561" i="29"/>
  <c r="AT561" i="29"/>
  <c r="C561" i="29"/>
  <c r="AE561" i="29" s="1"/>
  <c r="BA561" i="29"/>
  <c r="AS561" i="29"/>
  <c r="B561" i="29"/>
  <c r="AD561" i="29" s="1"/>
  <c r="AH561" i="29" s="1"/>
  <c r="J561" i="29" s="1"/>
  <c r="AZ561" i="29"/>
  <c r="AR561" i="29"/>
  <c r="AY561" i="29"/>
  <c r="AQ561" i="29"/>
  <c r="AX561" i="29"/>
  <c r="AW561" i="29"/>
  <c r="AV561" i="29"/>
  <c r="AO561" i="29"/>
  <c r="AN561" i="29"/>
  <c r="AC562" i="29"/>
  <c r="AP561" i="29"/>
  <c r="BF559" i="29"/>
  <c r="L559" i="29" s="1"/>
  <c r="K559" i="29" s="1"/>
  <c r="BK560" i="29"/>
  <c r="AA560" i="29" s="1"/>
  <c r="BU560" i="29" s="1"/>
  <c r="BR559" i="29"/>
  <c r="AJ560" i="29"/>
  <c r="P560" i="29" s="1"/>
  <c r="AM1153" i="29" l="1"/>
  <c r="Y1153" i="29" s="1"/>
  <c r="BR1151" i="29"/>
  <c r="BN1151" i="29"/>
  <c r="AK1153" i="29"/>
  <c r="S1153" i="29" s="1"/>
  <c r="BI1153" i="29" s="1"/>
  <c r="U1153" i="29" s="1"/>
  <c r="T1153" i="29" s="1"/>
  <c r="BO1151" i="29"/>
  <c r="AF1153" i="29"/>
  <c r="D1153" i="29" s="1"/>
  <c r="BP1152" i="29"/>
  <c r="AJ1153" i="29"/>
  <c r="P1153" i="29" s="1"/>
  <c r="BH1153" i="29" s="1"/>
  <c r="R1153" i="29" s="1"/>
  <c r="Q1153" i="29" s="1"/>
  <c r="BS1151" i="29"/>
  <c r="AG1153" i="29"/>
  <c r="G1153" i="29" s="1"/>
  <c r="AI1153" i="29"/>
  <c r="M1153" i="29" s="1"/>
  <c r="BG1153" i="29" s="1"/>
  <c r="O1153" i="29" s="1"/>
  <c r="BT1151" i="29"/>
  <c r="BJ1153" i="29"/>
  <c r="X1153" i="29" s="1"/>
  <c r="W1153" i="29" s="1"/>
  <c r="BG1152" i="29"/>
  <c r="O1152" i="29" s="1"/>
  <c r="N1152" i="29" s="1"/>
  <c r="BD1152" i="29"/>
  <c r="F1152" i="29" s="1"/>
  <c r="E1152" i="29" s="1"/>
  <c r="AO1154" i="29"/>
  <c r="AW1154" i="29"/>
  <c r="B1154" i="29"/>
  <c r="AD1154" i="29" s="1"/>
  <c r="AG1154" i="29" s="1"/>
  <c r="G1154" i="29" s="1"/>
  <c r="AH1154" i="29"/>
  <c r="J1154" i="29" s="1"/>
  <c r="AP1154" i="29"/>
  <c r="AX1154" i="29"/>
  <c r="C1154" i="29"/>
  <c r="AE1154" i="29" s="1"/>
  <c r="AQ1154" i="29"/>
  <c r="AY1154" i="29"/>
  <c r="AR1154" i="29"/>
  <c r="AZ1154" i="29"/>
  <c r="AC1155" i="29"/>
  <c r="AS1154" i="29"/>
  <c r="BA1154" i="29"/>
  <c r="AT1154" i="29"/>
  <c r="BB1154" i="29"/>
  <c r="AM1154" i="29"/>
  <c r="Y1154" i="29" s="1"/>
  <c r="AU1154" i="29"/>
  <c r="BC1154" i="29"/>
  <c r="AN1154" i="29"/>
  <c r="AV1154" i="29"/>
  <c r="BJ1152" i="29"/>
  <c r="X1152" i="29" s="1"/>
  <c r="W1152" i="29" s="1"/>
  <c r="BK1152" i="29"/>
  <c r="AA1152" i="29" s="1"/>
  <c r="BU1152" i="29" s="1"/>
  <c r="BE1153" i="29"/>
  <c r="I1153" i="29" s="1"/>
  <c r="H1153" i="29" s="1"/>
  <c r="BD1153" i="29"/>
  <c r="F1153" i="29" s="1"/>
  <c r="E1153" i="29" s="1"/>
  <c r="BH1152" i="29"/>
  <c r="R1152" i="29" s="1"/>
  <c r="Q1152" i="29" s="1"/>
  <c r="BK1153" i="29"/>
  <c r="AA1153" i="29" s="1"/>
  <c r="BU1153" i="29" s="1"/>
  <c r="AH1153" i="29"/>
  <c r="J1153" i="29" s="1"/>
  <c r="BI1152" i="29"/>
  <c r="U1152" i="29" s="1"/>
  <c r="T1152" i="29" s="1"/>
  <c r="BL1151" i="29"/>
  <c r="Z1151" i="29"/>
  <c r="BQ1151" i="29"/>
  <c r="AB1151" i="29" s="1"/>
  <c r="BE1152" i="29"/>
  <c r="I1152" i="29" s="1"/>
  <c r="H1152" i="29" s="1"/>
  <c r="BP559" i="29"/>
  <c r="BD560" i="29"/>
  <c r="F560" i="29" s="1"/>
  <c r="E560" i="29" s="1"/>
  <c r="BT560" i="29"/>
  <c r="AF561" i="29"/>
  <c r="D561" i="29" s="1"/>
  <c r="BD561" i="29" s="1"/>
  <c r="F561" i="29" s="1"/>
  <c r="AG561" i="29"/>
  <c r="G561" i="29" s="1"/>
  <c r="BE561" i="29" s="1"/>
  <c r="I561" i="29" s="1"/>
  <c r="H561" i="29" s="1"/>
  <c r="BQ560" i="29"/>
  <c r="AI561" i="29"/>
  <c r="M561" i="29" s="1"/>
  <c r="BG561" i="29" s="1"/>
  <c r="O561" i="29" s="1"/>
  <c r="N561" i="29" s="1"/>
  <c r="AM561" i="29"/>
  <c r="Y561" i="29" s="1"/>
  <c r="BK561" i="29" s="1"/>
  <c r="AA561" i="29" s="1"/>
  <c r="BU561" i="29" s="1"/>
  <c r="AJ561" i="29"/>
  <c r="P561" i="29" s="1"/>
  <c r="BH561" i="29" s="1"/>
  <c r="R561" i="29" s="1"/>
  <c r="Q561" i="29" s="1"/>
  <c r="BF561" i="29"/>
  <c r="L561" i="29" s="1"/>
  <c r="K561" i="29" s="1"/>
  <c r="BP560" i="29"/>
  <c r="Z560" i="29"/>
  <c r="AK561" i="29"/>
  <c r="S561" i="29" s="1"/>
  <c r="BQ559" i="29"/>
  <c r="BI560" i="29"/>
  <c r="U560" i="29" s="1"/>
  <c r="T560" i="29" s="1"/>
  <c r="BH560" i="29"/>
  <c r="R560" i="29" s="1"/>
  <c r="Q560" i="29" s="1"/>
  <c r="BO560" i="29"/>
  <c r="AL561" i="29"/>
  <c r="V561" i="29" s="1"/>
  <c r="AZ562" i="29"/>
  <c r="AR562" i="29"/>
  <c r="AY562" i="29"/>
  <c r="AQ562" i="29"/>
  <c r="AC563" i="29"/>
  <c r="AX562" i="29"/>
  <c r="AP562" i="29"/>
  <c r="AW562" i="29"/>
  <c r="AO562" i="29"/>
  <c r="AV562" i="29"/>
  <c r="AN562" i="29"/>
  <c r="C562" i="29"/>
  <c r="AE562" i="29" s="1"/>
  <c r="BB562" i="29"/>
  <c r="BA562" i="29"/>
  <c r="AU562" i="29"/>
  <c r="AT562" i="29"/>
  <c r="BC562" i="29"/>
  <c r="AS562" i="29"/>
  <c r="B562" i="29"/>
  <c r="AD562" i="29" s="1"/>
  <c r="AK562" i="29" s="1"/>
  <c r="BR1152" i="29" l="1"/>
  <c r="AK1154" i="29"/>
  <c r="S1154" i="29" s="1"/>
  <c r="BQ1152" i="29"/>
  <c r="BS1152" i="29"/>
  <c r="AL1154" i="29"/>
  <c r="V1154" i="29" s="1"/>
  <c r="BN1152" i="29"/>
  <c r="AB559" i="29"/>
  <c r="N1153" i="29"/>
  <c r="BQ1153" i="29"/>
  <c r="BR1153" i="29"/>
  <c r="BO1152" i="29"/>
  <c r="BN1153" i="29"/>
  <c r="S562" i="29"/>
  <c r="BL560" i="29"/>
  <c r="AJ1154" i="29"/>
  <c r="P1154" i="29" s="1"/>
  <c r="BH1154" i="29" s="1"/>
  <c r="R1154" i="29" s="1"/>
  <c r="Q1154" i="29" s="1"/>
  <c r="BT1153" i="29"/>
  <c r="BE1154" i="29"/>
  <c r="I1154" i="29" s="1"/>
  <c r="H1154" i="29" s="1"/>
  <c r="BF1153" i="29"/>
  <c r="L1153" i="29" s="1"/>
  <c r="K1153" i="29" s="1"/>
  <c r="BL1153" i="29"/>
  <c r="Z1153" i="29"/>
  <c r="B1155" i="29"/>
  <c r="AD1155" i="29" s="1"/>
  <c r="AM1155" i="29" s="1"/>
  <c r="Y1155" i="29" s="1"/>
  <c r="AP1155" i="29"/>
  <c r="AX1155" i="29"/>
  <c r="C1155" i="29"/>
  <c r="AE1155" i="29" s="1"/>
  <c r="AQ1155" i="29"/>
  <c r="AY1155" i="29"/>
  <c r="AR1155" i="29"/>
  <c r="AZ1155" i="29"/>
  <c r="AC1156" i="29"/>
  <c r="AS1155" i="29"/>
  <c r="BA1155" i="29"/>
  <c r="AT1155" i="29"/>
  <c r="BB1155" i="29"/>
  <c r="AU1155" i="29"/>
  <c r="BC1155" i="29"/>
  <c r="AN1155" i="29"/>
  <c r="AV1155" i="29"/>
  <c r="AW1155" i="29"/>
  <c r="AO1155" i="29"/>
  <c r="BK1154" i="29"/>
  <c r="AA1154" i="29" s="1"/>
  <c r="BU1154" i="29" s="1"/>
  <c r="BF1154" i="29"/>
  <c r="L1154" i="29" s="1"/>
  <c r="K1154" i="29" s="1"/>
  <c r="BL1152" i="29"/>
  <c r="Z1152" i="29"/>
  <c r="BT1152" i="29"/>
  <c r="AB1152" i="29" s="1"/>
  <c r="BJ1154" i="29"/>
  <c r="X1154" i="29" s="1"/>
  <c r="W1154" i="29" s="1"/>
  <c r="BO1153" i="29"/>
  <c r="AF1154" i="29"/>
  <c r="D1154" i="29" s="1"/>
  <c r="AI1154" i="29"/>
  <c r="M1154" i="29" s="1"/>
  <c r="BI1154" i="29"/>
  <c r="U1154" i="29" s="1"/>
  <c r="T1154" i="29" s="1"/>
  <c r="BS1153" i="29"/>
  <c r="AJ562" i="29"/>
  <c r="P562" i="29" s="1"/>
  <c r="BH562" i="29" s="1"/>
  <c r="R562" i="29" s="1"/>
  <c r="Q562" i="29" s="1"/>
  <c r="AG562" i="29"/>
  <c r="G562" i="29" s="1"/>
  <c r="BE562" i="29" s="1"/>
  <c r="I562" i="29" s="1"/>
  <c r="H562" i="29" s="1"/>
  <c r="BR560" i="29"/>
  <c r="BS560" i="29"/>
  <c r="E561" i="29"/>
  <c r="BN561" i="29"/>
  <c r="AF562" i="29"/>
  <c r="D562" i="29" s="1"/>
  <c r="BD562" i="29" s="1"/>
  <c r="F562" i="29" s="1"/>
  <c r="E562" i="29" s="1"/>
  <c r="AL562" i="29"/>
  <c r="V562" i="29" s="1"/>
  <c r="BP561" i="29"/>
  <c r="AH562" i="29"/>
  <c r="J562" i="29" s="1"/>
  <c r="BF562" i="29" s="1"/>
  <c r="L562" i="29" s="1"/>
  <c r="K562" i="29" s="1"/>
  <c r="AI562" i="29"/>
  <c r="M562" i="29" s="1"/>
  <c r="BG562" i="29" s="1"/>
  <c r="O562" i="29" s="1"/>
  <c r="N562" i="29" s="1"/>
  <c r="BQ561" i="29"/>
  <c r="AM562" i="29"/>
  <c r="Y562" i="29" s="1"/>
  <c r="BK562" i="29" s="1"/>
  <c r="AA562" i="29" s="1"/>
  <c r="BU562" i="29" s="1"/>
  <c r="BR561" i="29"/>
  <c r="BN560" i="29"/>
  <c r="BI562" i="29"/>
  <c r="U562" i="29" s="1"/>
  <c r="T562" i="29" s="1"/>
  <c r="Z561" i="29"/>
  <c r="BL561" i="29"/>
  <c r="BJ561" i="29"/>
  <c r="X561" i="29" s="1"/>
  <c r="W561" i="29" s="1"/>
  <c r="BC563" i="29"/>
  <c r="BA563" i="29"/>
  <c r="AZ563" i="29"/>
  <c r="AW563" i="29"/>
  <c r="AO563" i="29"/>
  <c r="AV563" i="29"/>
  <c r="AN563" i="29"/>
  <c r="AU563" i="29"/>
  <c r="AC564" i="29"/>
  <c r="AT563" i="29"/>
  <c r="C563" i="29"/>
  <c r="AE563" i="29" s="1"/>
  <c r="AS563" i="29"/>
  <c r="B563" i="29"/>
  <c r="AD563" i="29" s="1"/>
  <c r="AI563" i="29" s="1"/>
  <c r="AP563" i="29"/>
  <c r="BB563" i="29"/>
  <c r="AY563" i="29"/>
  <c r="AR563" i="29"/>
  <c r="AQ563" i="29"/>
  <c r="AX563" i="29"/>
  <c r="BO561" i="29"/>
  <c r="BI561" i="29"/>
  <c r="U561" i="29" s="1"/>
  <c r="T561" i="29" s="1"/>
  <c r="AB560" i="29" l="1"/>
  <c r="BP1153" i="29"/>
  <c r="AB1153" i="29"/>
  <c r="BR1154" i="29"/>
  <c r="BO1154" i="29"/>
  <c r="BR562" i="29"/>
  <c r="BS1154" i="29"/>
  <c r="BK1155" i="29"/>
  <c r="AA1155" i="29" s="1"/>
  <c r="BU1155" i="29" s="1"/>
  <c r="BD1154" i="29"/>
  <c r="F1154" i="29" s="1"/>
  <c r="E1154" i="29" s="1"/>
  <c r="AG1155" i="29"/>
  <c r="G1155" i="29" s="1"/>
  <c r="AH1155" i="29"/>
  <c r="J1155" i="29" s="1"/>
  <c r="AL1155" i="29"/>
  <c r="V1155" i="29" s="1"/>
  <c r="BT1154" i="29"/>
  <c r="BP1154" i="29"/>
  <c r="AJ1155" i="29"/>
  <c r="P1155" i="29" s="1"/>
  <c r="AF1155" i="29"/>
  <c r="D1155" i="29" s="1"/>
  <c r="AI1155" i="29"/>
  <c r="M1155" i="29" s="1"/>
  <c r="AK1155" i="29"/>
  <c r="S1155" i="29" s="1"/>
  <c r="Z1154" i="29"/>
  <c r="C1156" i="29"/>
  <c r="AE1156" i="29" s="1"/>
  <c r="AQ1156" i="29"/>
  <c r="AY1156" i="29"/>
  <c r="AR1156" i="29"/>
  <c r="AZ1156" i="29"/>
  <c r="AC1157" i="29"/>
  <c r="AS1156" i="29"/>
  <c r="BA1156" i="29"/>
  <c r="AT1156" i="29"/>
  <c r="BB1156" i="29"/>
  <c r="AU1156" i="29"/>
  <c r="BC1156" i="29"/>
  <c r="AN1156" i="29"/>
  <c r="AV1156" i="29"/>
  <c r="AO1156" i="29"/>
  <c r="AW1156" i="29"/>
  <c r="AP1156" i="29"/>
  <c r="AX1156" i="29"/>
  <c r="B1156" i="29"/>
  <c r="AD1156" i="29" s="1"/>
  <c r="AI1156" i="29" s="1"/>
  <c r="M1156" i="29" s="1"/>
  <c r="BG1154" i="29"/>
  <c r="O1154" i="29" s="1"/>
  <c r="N1154" i="29" s="1"/>
  <c r="AM563" i="29"/>
  <c r="Y563" i="29" s="1"/>
  <c r="BK563" i="29" s="1"/>
  <c r="AA563" i="29" s="1"/>
  <c r="Z563" i="29" s="1"/>
  <c r="BT561" i="29"/>
  <c r="AL563" i="29"/>
  <c r="V563" i="29" s="1"/>
  <c r="BJ563" i="29" s="1"/>
  <c r="X563" i="29" s="1"/>
  <c r="W563" i="29" s="1"/>
  <c r="AH563" i="29"/>
  <c r="J563" i="29" s="1"/>
  <c r="BF563" i="29" s="1"/>
  <c r="L563" i="29" s="1"/>
  <c r="K563" i="29" s="1"/>
  <c r="AK563" i="29"/>
  <c r="S563" i="29" s="1"/>
  <c r="AG563" i="29"/>
  <c r="G563" i="29" s="1"/>
  <c r="BE563" i="29" s="1"/>
  <c r="I563" i="29" s="1"/>
  <c r="H563" i="29" s="1"/>
  <c r="BJ562" i="29"/>
  <c r="X562" i="29" s="1"/>
  <c r="W562" i="29" s="1"/>
  <c r="BS562" i="29"/>
  <c r="M563" i="29"/>
  <c r="BP562" i="29"/>
  <c r="BN562" i="29"/>
  <c r="AJ563" i="29"/>
  <c r="P563" i="29" s="1"/>
  <c r="BH563" i="29" s="1"/>
  <c r="R563" i="29" s="1"/>
  <c r="Q563" i="29" s="1"/>
  <c r="AZ564" i="29"/>
  <c r="AR564" i="29"/>
  <c r="AC565" i="29"/>
  <c r="AX564" i="29"/>
  <c r="AP564" i="29"/>
  <c r="AW564" i="29"/>
  <c r="AO564" i="29"/>
  <c r="AV564" i="29"/>
  <c r="AN564" i="29"/>
  <c r="BB564" i="29"/>
  <c r="AT564" i="29"/>
  <c r="C564" i="29"/>
  <c r="AE564" i="29" s="1"/>
  <c r="AU564" i="29"/>
  <c r="AS564" i="29"/>
  <c r="AQ564" i="29"/>
  <c r="B564" i="29"/>
  <c r="AD564" i="29" s="1"/>
  <c r="AM564" i="29" s="1"/>
  <c r="BC564" i="29"/>
  <c r="AY564" i="29"/>
  <c r="BA564" i="29"/>
  <c r="BL562" i="29"/>
  <c r="Z562" i="29"/>
  <c r="BS561" i="29"/>
  <c r="AB561" i="29" s="1"/>
  <c r="AF563" i="29"/>
  <c r="D563" i="29" s="1"/>
  <c r="BQ562" i="29"/>
  <c r="BO562" i="29"/>
  <c r="BQ1154" i="29" l="1"/>
  <c r="BU563" i="29"/>
  <c r="AM1156" i="29"/>
  <c r="Y1156" i="29" s="1"/>
  <c r="AG1156" i="29"/>
  <c r="G1156" i="29" s="1"/>
  <c r="BE1156" i="29" s="1"/>
  <c r="I1156" i="29" s="1"/>
  <c r="H1156" i="29" s="1"/>
  <c r="BL1154" i="29"/>
  <c r="AH1156" i="29"/>
  <c r="J1156" i="29" s="1"/>
  <c r="AK1156" i="29"/>
  <c r="S1156" i="29" s="1"/>
  <c r="BI1156" i="29" s="1"/>
  <c r="U1156" i="29" s="1"/>
  <c r="T1156" i="29" s="1"/>
  <c r="BG1156" i="29"/>
  <c r="O1156" i="29" s="1"/>
  <c r="N1156" i="29" s="1"/>
  <c r="BJ1155" i="29"/>
  <c r="X1155" i="29" s="1"/>
  <c r="W1155" i="29" s="1"/>
  <c r="BK1156" i="29"/>
  <c r="AA1156" i="29" s="1"/>
  <c r="BU1156" i="29" s="1"/>
  <c r="BF1155" i="29"/>
  <c r="L1155" i="29" s="1"/>
  <c r="K1155" i="29" s="1"/>
  <c r="BP1155" i="29"/>
  <c r="BI1155" i="29"/>
  <c r="U1155" i="29" s="1"/>
  <c r="T1155" i="29" s="1"/>
  <c r="BE1155" i="29"/>
  <c r="I1155" i="29" s="1"/>
  <c r="H1155" i="29" s="1"/>
  <c r="AJ1156" i="29"/>
  <c r="P1156" i="29" s="1"/>
  <c r="BG1155" i="29"/>
  <c r="O1155" i="29" s="1"/>
  <c r="N1155" i="29" s="1"/>
  <c r="BQ1155" i="29"/>
  <c r="AL1156" i="29"/>
  <c r="V1156" i="29" s="1"/>
  <c r="BD1155" i="29"/>
  <c r="F1155" i="29" s="1"/>
  <c r="E1155" i="29" s="1"/>
  <c r="BN1154" i="29"/>
  <c r="AB1154" i="29" s="1"/>
  <c r="BF1156" i="29"/>
  <c r="L1156" i="29" s="1"/>
  <c r="K1156" i="29" s="1"/>
  <c r="BH1155" i="29"/>
  <c r="R1155" i="29" s="1"/>
  <c r="Q1155" i="29" s="1"/>
  <c r="AR1157" i="29"/>
  <c r="AZ1157" i="29"/>
  <c r="AC1158" i="29"/>
  <c r="AS1157" i="29"/>
  <c r="BA1157" i="29"/>
  <c r="AT1157" i="29"/>
  <c r="BB1157" i="29"/>
  <c r="AU1157" i="29"/>
  <c r="BC1157" i="29"/>
  <c r="AN1157" i="29"/>
  <c r="AV1157" i="29"/>
  <c r="AO1157" i="29"/>
  <c r="AW1157" i="29"/>
  <c r="B1157" i="29"/>
  <c r="AD1157" i="29" s="1"/>
  <c r="AF1157" i="29" s="1"/>
  <c r="D1157" i="29" s="1"/>
  <c r="AP1157" i="29"/>
  <c r="AX1157" i="29"/>
  <c r="AQ1157" i="29"/>
  <c r="AY1157" i="29"/>
  <c r="C1157" i="29"/>
  <c r="AE1157" i="29" s="1"/>
  <c r="AF1156" i="29"/>
  <c r="D1156" i="29" s="1"/>
  <c r="Z1155" i="29"/>
  <c r="BL1155" i="29"/>
  <c r="AI564" i="29"/>
  <c r="M564" i="29" s="1"/>
  <c r="BG564" i="29" s="1"/>
  <c r="O564" i="29" s="1"/>
  <c r="N564" i="29" s="1"/>
  <c r="AG564" i="29"/>
  <c r="G564" i="29" s="1"/>
  <c r="BE564" i="29" s="1"/>
  <c r="I564" i="29" s="1"/>
  <c r="H564" i="29" s="1"/>
  <c r="BI563" i="29"/>
  <c r="U563" i="29" s="1"/>
  <c r="T563" i="29" s="1"/>
  <c r="Y564" i="29"/>
  <c r="BK564" i="29" s="1"/>
  <c r="AA564" i="29" s="1"/>
  <c r="BU564" i="29" s="1"/>
  <c r="BG563" i="29"/>
  <c r="O563" i="29" s="1"/>
  <c r="N563" i="29" s="1"/>
  <c r="BT562" i="29"/>
  <c r="AB562" i="29" s="1"/>
  <c r="BR563" i="29"/>
  <c r="AL564" i="29"/>
  <c r="V564" i="29" s="1"/>
  <c r="BJ564" i="29" s="1"/>
  <c r="X564" i="29" s="1"/>
  <c r="W564" i="29" s="1"/>
  <c r="AJ564" i="29"/>
  <c r="P564" i="29" s="1"/>
  <c r="BH564" i="29" s="1"/>
  <c r="R564" i="29" s="1"/>
  <c r="Q564" i="29" s="1"/>
  <c r="BO563" i="29"/>
  <c r="BP563" i="29"/>
  <c r="BD563" i="29"/>
  <c r="AH564" i="29"/>
  <c r="J564" i="29" s="1"/>
  <c r="AF564" i="29"/>
  <c r="D564" i="29" s="1"/>
  <c r="BT563" i="29"/>
  <c r="AW565" i="29"/>
  <c r="AO565" i="29"/>
  <c r="BC565" i="29"/>
  <c r="AU565" i="29"/>
  <c r="BB565" i="29"/>
  <c r="AT565" i="29"/>
  <c r="C565" i="29"/>
  <c r="AE565" i="29" s="1"/>
  <c r="BA565" i="29"/>
  <c r="AS565" i="29"/>
  <c r="B565" i="29"/>
  <c r="AD565" i="29" s="1"/>
  <c r="AL565" i="29" s="1"/>
  <c r="AY565" i="29"/>
  <c r="AQ565" i="29"/>
  <c r="AX565" i="29"/>
  <c r="AV565" i="29"/>
  <c r="AR565" i="29"/>
  <c r="AP565" i="29"/>
  <c r="AN565" i="29"/>
  <c r="AC566" i="29"/>
  <c r="AZ565" i="29"/>
  <c r="AK564" i="29"/>
  <c r="S564" i="29" s="1"/>
  <c r="BQ1156" i="29" l="1"/>
  <c r="BP1156" i="29"/>
  <c r="BS563" i="29"/>
  <c r="BR1155" i="29"/>
  <c r="BD1157" i="29"/>
  <c r="F1157" i="29" s="1"/>
  <c r="E1157" i="29" s="1"/>
  <c r="AH1157" i="29"/>
  <c r="J1157" i="29" s="1"/>
  <c r="AK1157" i="29"/>
  <c r="S1157" i="29" s="1"/>
  <c r="BO1156" i="29"/>
  <c r="Z1156" i="29"/>
  <c r="AM1157" i="29"/>
  <c r="Y1157" i="29" s="1"/>
  <c r="BN1155" i="29"/>
  <c r="BT1155" i="29"/>
  <c r="BO1155" i="29"/>
  <c r="AJ1157" i="29"/>
  <c r="P1157" i="29" s="1"/>
  <c r="BJ1156" i="29"/>
  <c r="X1156" i="29" s="1"/>
  <c r="W1156" i="29" s="1"/>
  <c r="BS1155" i="29"/>
  <c r="BS1156" i="29"/>
  <c r="BD1156" i="29"/>
  <c r="F1156" i="29" s="1"/>
  <c r="E1156" i="29" s="1"/>
  <c r="BN1156" i="29"/>
  <c r="AG1157" i="29"/>
  <c r="G1157" i="29" s="1"/>
  <c r="AI1157" i="29"/>
  <c r="M1157" i="29" s="1"/>
  <c r="AL1157" i="29"/>
  <c r="V1157" i="29" s="1"/>
  <c r="AS1158" i="29"/>
  <c r="BA1158" i="29"/>
  <c r="AT1158" i="29"/>
  <c r="BB1158" i="29"/>
  <c r="AU1158" i="29"/>
  <c r="BC1158" i="29"/>
  <c r="AN1158" i="29"/>
  <c r="AV1158" i="29"/>
  <c r="AO1158" i="29"/>
  <c r="AW1158" i="29"/>
  <c r="B1158" i="29"/>
  <c r="AD1158" i="29" s="1"/>
  <c r="AL1158" i="29" s="1"/>
  <c r="V1158" i="29" s="1"/>
  <c r="AP1158" i="29"/>
  <c r="AX1158" i="29"/>
  <c r="C1158" i="29"/>
  <c r="AE1158" i="29" s="1"/>
  <c r="AQ1158" i="29"/>
  <c r="AY1158" i="29"/>
  <c r="AC1159" i="29"/>
  <c r="AR1158" i="29"/>
  <c r="AZ1158" i="29"/>
  <c r="BH1156" i="29"/>
  <c r="R1156" i="29" s="1"/>
  <c r="Q1156" i="29" s="1"/>
  <c r="AI565" i="29"/>
  <c r="M565" i="29" s="1"/>
  <c r="BG565" i="29" s="1"/>
  <c r="O565" i="29" s="1"/>
  <c r="N565" i="29" s="1"/>
  <c r="AH565" i="29"/>
  <c r="J565" i="29" s="1"/>
  <c r="AG565" i="29"/>
  <c r="G565" i="29" s="1"/>
  <c r="BE565" i="29" s="1"/>
  <c r="I565" i="29" s="1"/>
  <c r="H565" i="29" s="1"/>
  <c r="BQ563" i="29"/>
  <c r="BO564" i="29"/>
  <c r="AF565" i="29"/>
  <c r="D565" i="29" s="1"/>
  <c r="BD565" i="29" s="1"/>
  <c r="F565" i="29" s="1"/>
  <c r="E565" i="29" s="1"/>
  <c r="BT564" i="29"/>
  <c r="AJ565" i="29"/>
  <c r="P565" i="29" s="1"/>
  <c r="BH565" i="29" s="1"/>
  <c r="R565" i="29" s="1"/>
  <c r="AM565" i="29"/>
  <c r="Y565" i="29" s="1"/>
  <c r="BK565" i="29" s="1"/>
  <c r="AA565" i="29" s="1"/>
  <c r="Z565" i="29" s="1"/>
  <c r="BQ564" i="29"/>
  <c r="AK565" i="29"/>
  <c r="S565" i="29" s="1"/>
  <c r="BD564" i="29"/>
  <c r="F564" i="29" s="1"/>
  <c r="E564" i="29" s="1"/>
  <c r="BR564" i="29"/>
  <c r="BF564" i="29"/>
  <c r="L564" i="29" s="1"/>
  <c r="K564" i="29" s="1"/>
  <c r="BI564" i="29"/>
  <c r="U564" i="29" s="1"/>
  <c r="T564" i="29" s="1"/>
  <c r="BB566" i="29"/>
  <c r="AT566" i="29"/>
  <c r="C566" i="29"/>
  <c r="AE566" i="29" s="1"/>
  <c r="AZ566" i="29"/>
  <c r="AR566" i="29"/>
  <c r="AY566" i="29"/>
  <c r="AQ566" i="29"/>
  <c r="AC567" i="29"/>
  <c r="AX566" i="29"/>
  <c r="AP566" i="29"/>
  <c r="AV566" i="29"/>
  <c r="AN566" i="29"/>
  <c r="BA566" i="29"/>
  <c r="AW566" i="29"/>
  <c r="AU566" i="29"/>
  <c r="AS566" i="29"/>
  <c r="AO566" i="29"/>
  <c r="BC566" i="29"/>
  <c r="B566" i="29"/>
  <c r="AD566" i="29" s="1"/>
  <c r="AI566" i="29" s="1"/>
  <c r="M566" i="29" s="1"/>
  <c r="V565" i="29"/>
  <c r="F563" i="29"/>
  <c r="BL563" i="29"/>
  <c r="Z564" i="29"/>
  <c r="BN1157" i="29" l="1"/>
  <c r="AM1158" i="29"/>
  <c r="Y1158" i="29" s="1"/>
  <c r="BK1158" i="29" s="1"/>
  <c r="AA1158" i="29" s="1"/>
  <c r="BT1156" i="29"/>
  <c r="BL564" i="29"/>
  <c r="BN564" i="29"/>
  <c r="AJ1158" i="29"/>
  <c r="P1158" i="29" s="1"/>
  <c r="BH1158" i="29" s="1"/>
  <c r="R1158" i="29" s="1"/>
  <c r="Q1158" i="29" s="1"/>
  <c r="BJ1158" i="29"/>
  <c r="X1158" i="29" s="1"/>
  <c r="W1158" i="29" s="1"/>
  <c r="BT1158" i="29"/>
  <c r="BK1157" i="29"/>
  <c r="AA1157" i="29" s="1"/>
  <c r="BU1157" i="29" s="1"/>
  <c r="AF1158" i="29"/>
  <c r="D1158" i="29" s="1"/>
  <c r="AT1159" i="29"/>
  <c r="BB1159" i="29"/>
  <c r="AU1159" i="29"/>
  <c r="BC1159" i="29"/>
  <c r="AN1159" i="29"/>
  <c r="AV1159" i="29"/>
  <c r="AO1159" i="29"/>
  <c r="AW1159" i="29"/>
  <c r="B1159" i="29"/>
  <c r="AD1159" i="29" s="1"/>
  <c r="AM1159" i="29" s="1"/>
  <c r="Y1159" i="29" s="1"/>
  <c r="AP1159" i="29"/>
  <c r="AX1159" i="29"/>
  <c r="C1159" i="29"/>
  <c r="AE1159" i="29" s="1"/>
  <c r="AQ1159" i="29"/>
  <c r="AY1159" i="29"/>
  <c r="AR1159" i="29"/>
  <c r="AZ1159" i="29"/>
  <c r="AC1160" i="29"/>
  <c r="AS1159" i="29"/>
  <c r="BA1159" i="29"/>
  <c r="AH1158" i="29"/>
  <c r="J1158" i="29" s="1"/>
  <c r="AK1158" i="29"/>
  <c r="S1158" i="29" s="1"/>
  <c r="BL1156" i="29"/>
  <c r="BJ1157" i="29"/>
  <c r="X1157" i="29" s="1"/>
  <c r="W1157" i="29" s="1"/>
  <c r="BT1157" i="29"/>
  <c r="BG1157" i="29"/>
  <c r="O1157" i="29" s="1"/>
  <c r="N1157" i="29" s="1"/>
  <c r="BH1157" i="29"/>
  <c r="R1157" i="29" s="1"/>
  <c r="Q1157" i="29" s="1"/>
  <c r="BI1157" i="29"/>
  <c r="U1157" i="29" s="1"/>
  <c r="T1157" i="29" s="1"/>
  <c r="BE1157" i="29"/>
  <c r="I1157" i="29" s="1"/>
  <c r="H1157" i="29" s="1"/>
  <c r="BF1157" i="29"/>
  <c r="L1157" i="29" s="1"/>
  <c r="K1157" i="29" s="1"/>
  <c r="BR1156" i="29"/>
  <c r="AI1158" i="29"/>
  <c r="M1158" i="29" s="1"/>
  <c r="AG1158" i="29"/>
  <c r="G1158" i="29" s="1"/>
  <c r="AB1156" i="29"/>
  <c r="AB1155" i="29"/>
  <c r="AK566" i="29"/>
  <c r="S566" i="29" s="1"/>
  <c r="BI566" i="29" s="1"/>
  <c r="U566" i="29" s="1"/>
  <c r="T566" i="29" s="1"/>
  <c r="Q565" i="29"/>
  <c r="BR565" i="29"/>
  <c r="BU565" i="29"/>
  <c r="BO565" i="29"/>
  <c r="BP564" i="29"/>
  <c r="BN565" i="29"/>
  <c r="BQ565" i="29"/>
  <c r="BG566" i="29"/>
  <c r="O566" i="29" s="1"/>
  <c r="N566" i="29" s="1"/>
  <c r="BI565" i="29"/>
  <c r="U565" i="29" s="1"/>
  <c r="T565" i="29" s="1"/>
  <c r="E563" i="29"/>
  <c r="BN563" i="29"/>
  <c r="AB563" i="29" s="1"/>
  <c r="AJ566" i="29"/>
  <c r="P566" i="29" s="1"/>
  <c r="AM566" i="29"/>
  <c r="Y566" i="29" s="1"/>
  <c r="BK566" i="29" s="1"/>
  <c r="AA566" i="29" s="1"/>
  <c r="AC568" i="29"/>
  <c r="AX567" i="29"/>
  <c r="AP567" i="29"/>
  <c r="AV567" i="29"/>
  <c r="AN567" i="29"/>
  <c r="BC567" i="29"/>
  <c r="AU567" i="29"/>
  <c r="BB567" i="29"/>
  <c r="AT567" i="29"/>
  <c r="AZ567" i="29"/>
  <c r="AR567" i="29"/>
  <c r="B567" i="29"/>
  <c r="AD567" i="29" s="1"/>
  <c r="AJ567" i="29" s="1"/>
  <c r="BA567" i="29"/>
  <c r="AY567" i="29"/>
  <c r="AW567" i="29"/>
  <c r="AS567" i="29"/>
  <c r="AQ567" i="29"/>
  <c r="AO567" i="29"/>
  <c r="C567" i="29"/>
  <c r="AE567" i="29" s="1"/>
  <c r="BJ565" i="29"/>
  <c r="X565" i="29" s="1"/>
  <c r="W565" i="29" s="1"/>
  <c r="AL566" i="29"/>
  <c r="V566" i="29" s="1"/>
  <c r="AG566" i="29"/>
  <c r="G566" i="29" s="1"/>
  <c r="BL565" i="29"/>
  <c r="AF566" i="29"/>
  <c r="D566" i="29" s="1"/>
  <c r="BS564" i="29"/>
  <c r="AH566" i="29"/>
  <c r="J566" i="29" s="1"/>
  <c r="BF565" i="29"/>
  <c r="L565" i="29" s="1"/>
  <c r="K565" i="29" s="1"/>
  <c r="BR1157" i="29" l="1"/>
  <c r="P567" i="29"/>
  <c r="AB564" i="29"/>
  <c r="AJ1159" i="29"/>
  <c r="P1159" i="29" s="1"/>
  <c r="BH1159" i="29" s="1"/>
  <c r="R1159" i="29" s="1"/>
  <c r="Q1159" i="29" s="1"/>
  <c r="BQ1157" i="29"/>
  <c r="AG1159" i="29"/>
  <c r="G1159" i="29" s="1"/>
  <c r="AI1159" i="29"/>
  <c r="M1159" i="29" s="1"/>
  <c r="BG1159" i="29" s="1"/>
  <c r="O1159" i="29" s="1"/>
  <c r="N1159" i="29" s="1"/>
  <c r="BS566" i="29"/>
  <c r="AK1159" i="29"/>
  <c r="S1159" i="29" s="1"/>
  <c r="BS1157" i="29"/>
  <c r="BK1159" i="29"/>
  <c r="AA1159" i="29" s="1"/>
  <c r="BU1159" i="29"/>
  <c r="Z1158" i="29"/>
  <c r="BE1159" i="29"/>
  <c r="I1159" i="29" s="1"/>
  <c r="H1159" i="29" s="1"/>
  <c r="BO1159" i="29"/>
  <c r="BI1159" i="29"/>
  <c r="U1159" i="29" s="1"/>
  <c r="T1159" i="29" s="1"/>
  <c r="AL1159" i="29"/>
  <c r="V1159" i="29" s="1"/>
  <c r="BG1158" i="29"/>
  <c r="O1158" i="29" s="1"/>
  <c r="N1158" i="29" s="1"/>
  <c r="BQ1158" i="29"/>
  <c r="AU1160" i="29"/>
  <c r="BC1160" i="29"/>
  <c r="AN1160" i="29"/>
  <c r="AV1160" i="29"/>
  <c r="AO1160" i="29"/>
  <c r="AW1160" i="29"/>
  <c r="B1160" i="29"/>
  <c r="AD1160" i="29" s="1"/>
  <c r="AF1160" i="29" s="1"/>
  <c r="D1160" i="29" s="1"/>
  <c r="AP1160" i="29"/>
  <c r="AX1160" i="29"/>
  <c r="C1160" i="29"/>
  <c r="AE1160" i="29" s="1"/>
  <c r="AQ1160" i="29"/>
  <c r="AY1160" i="29"/>
  <c r="AR1160" i="29"/>
  <c r="AZ1160" i="29"/>
  <c r="AC1161" i="29"/>
  <c r="AS1160" i="29"/>
  <c r="BA1160" i="29"/>
  <c r="AT1160" i="29"/>
  <c r="BB1160" i="29"/>
  <c r="BD1158" i="29"/>
  <c r="F1158" i="29" s="1"/>
  <c r="E1158" i="29" s="1"/>
  <c r="BR1158" i="29"/>
  <c r="AF1159" i="29"/>
  <c r="D1159" i="29" s="1"/>
  <c r="BE1158" i="29"/>
  <c r="I1158" i="29" s="1"/>
  <c r="H1158" i="29" s="1"/>
  <c r="BP1157" i="29"/>
  <c r="AH1159" i="29"/>
  <c r="J1159" i="29" s="1"/>
  <c r="BL1157" i="29"/>
  <c r="Z1157" i="29"/>
  <c r="BI1158" i="29"/>
  <c r="U1158" i="29" s="1"/>
  <c r="T1158" i="29" s="1"/>
  <c r="BO1157" i="29"/>
  <c r="AB1157" i="29" s="1"/>
  <c r="BU1158" i="29"/>
  <c r="BF1158" i="29"/>
  <c r="L1158" i="29" s="1"/>
  <c r="K1158" i="29" s="1"/>
  <c r="BP565" i="29"/>
  <c r="BT565" i="29"/>
  <c r="BS565" i="29"/>
  <c r="AB565" i="29" s="1"/>
  <c r="BQ566" i="29"/>
  <c r="AH567" i="29"/>
  <c r="J567" i="29" s="1"/>
  <c r="BF566" i="29"/>
  <c r="L566" i="29" s="1"/>
  <c r="K566" i="29" s="1"/>
  <c r="AF567" i="29"/>
  <c r="D567" i="29" s="1"/>
  <c r="BC568" i="29"/>
  <c r="AU568" i="29"/>
  <c r="BA568" i="29"/>
  <c r="AS568" i="29"/>
  <c r="B568" i="29"/>
  <c r="AD568" i="29" s="1"/>
  <c r="AL568" i="29" s="1"/>
  <c r="AZ568" i="29"/>
  <c r="AR568" i="29"/>
  <c r="AY568" i="29"/>
  <c r="AQ568" i="29"/>
  <c r="AW568" i="29"/>
  <c r="AO568" i="29"/>
  <c r="BB568" i="29"/>
  <c r="AX568" i="29"/>
  <c r="AV568" i="29"/>
  <c r="AT568" i="29"/>
  <c r="AN568" i="29"/>
  <c r="AC569" i="29"/>
  <c r="AP568" i="29"/>
  <c r="C568" i="29"/>
  <c r="AE568" i="29" s="1"/>
  <c r="AL567" i="29"/>
  <c r="V567" i="29" s="1"/>
  <c r="AM567" i="29"/>
  <c r="Y567" i="29" s="1"/>
  <c r="BK567" i="29" s="1"/>
  <c r="AA567" i="29" s="1"/>
  <c r="BU566" i="29"/>
  <c r="Z566" i="29"/>
  <c r="AI567" i="29"/>
  <c r="M567" i="29" s="1"/>
  <c r="BH566" i="29"/>
  <c r="R566" i="29" s="1"/>
  <c r="Q566" i="29" s="1"/>
  <c r="BH567" i="29"/>
  <c r="R567" i="29" s="1"/>
  <c r="Q567" i="29" s="1"/>
  <c r="BR567" i="29"/>
  <c r="BE566" i="29"/>
  <c r="I566" i="29" s="1"/>
  <c r="H566" i="29" s="1"/>
  <c r="AK567" i="29"/>
  <c r="S567" i="29" s="1"/>
  <c r="BD566" i="29"/>
  <c r="F566" i="29" s="1"/>
  <c r="E566" i="29" s="1"/>
  <c r="BJ566" i="29"/>
  <c r="X566" i="29" s="1"/>
  <c r="W566" i="29" s="1"/>
  <c r="AG567" i="29"/>
  <c r="G567" i="29" s="1"/>
  <c r="BP1158" i="29" l="1"/>
  <c r="AH1160" i="29"/>
  <c r="J1160" i="29" s="1"/>
  <c r="BF1160" i="29" s="1"/>
  <c r="L1160" i="29" s="1"/>
  <c r="K1160" i="29" s="1"/>
  <c r="BN1158" i="29"/>
  <c r="BD1160" i="29"/>
  <c r="F1160" i="29" s="1"/>
  <c r="E1160" i="29" s="1"/>
  <c r="BF1159" i="29"/>
  <c r="L1159" i="29" s="1"/>
  <c r="K1159" i="29" s="1"/>
  <c r="AJ1160" i="29"/>
  <c r="P1160" i="29" s="1"/>
  <c r="BR1159" i="29"/>
  <c r="BO1158" i="29"/>
  <c r="AL1160" i="29"/>
  <c r="V1160" i="29" s="1"/>
  <c r="AM1160" i="29"/>
  <c r="Y1160" i="29" s="1"/>
  <c r="BQ1159" i="29"/>
  <c r="BS1158" i="29"/>
  <c r="BD1159" i="29"/>
  <c r="F1159" i="29" s="1"/>
  <c r="E1159" i="29" s="1"/>
  <c r="AI1160" i="29"/>
  <c r="M1160" i="29" s="1"/>
  <c r="AG1160" i="29"/>
  <c r="G1160" i="29" s="1"/>
  <c r="AK1160" i="29"/>
  <c r="S1160" i="29" s="1"/>
  <c r="BJ1159" i="29"/>
  <c r="X1159" i="29" s="1"/>
  <c r="W1159" i="29" s="1"/>
  <c r="BL1158" i="29"/>
  <c r="AN1161" i="29"/>
  <c r="AV1161" i="29"/>
  <c r="AO1161" i="29"/>
  <c r="AW1161" i="29"/>
  <c r="B1161" i="29"/>
  <c r="AD1161" i="29" s="1"/>
  <c r="AG1161" i="29" s="1"/>
  <c r="G1161" i="29" s="1"/>
  <c r="AP1161" i="29"/>
  <c r="AX1161" i="29"/>
  <c r="C1161" i="29"/>
  <c r="AE1161" i="29" s="1"/>
  <c r="AQ1161" i="29"/>
  <c r="AY1161" i="29"/>
  <c r="AR1161" i="29"/>
  <c r="AZ1161" i="29"/>
  <c r="AC1162" i="29"/>
  <c r="AS1161" i="29"/>
  <c r="BA1161" i="29"/>
  <c r="AT1161" i="29"/>
  <c r="BB1161" i="29"/>
  <c r="AU1161" i="29"/>
  <c r="BC1161" i="29"/>
  <c r="BS1159" i="29"/>
  <c r="Z1159" i="29"/>
  <c r="BN566" i="29"/>
  <c r="V568" i="29"/>
  <c r="AM568" i="29"/>
  <c r="Y568" i="29" s="1"/>
  <c r="BK568" i="29" s="1"/>
  <c r="AA568" i="29" s="1"/>
  <c r="BU568" i="29" s="1"/>
  <c r="AK568" i="29"/>
  <c r="S568" i="29" s="1"/>
  <c r="BI568" i="29" s="1"/>
  <c r="U568" i="29" s="1"/>
  <c r="T568" i="29" s="1"/>
  <c r="BT566" i="29"/>
  <c r="BR566" i="29"/>
  <c r="AF568" i="29"/>
  <c r="D568" i="29" s="1"/>
  <c r="BD568" i="29" s="1"/>
  <c r="F568" i="29" s="1"/>
  <c r="E568" i="29" s="1"/>
  <c r="BP566" i="29"/>
  <c r="AB566" i="29" s="1"/>
  <c r="AJ568" i="29"/>
  <c r="P568" i="29" s="1"/>
  <c r="BH568" i="29" s="1"/>
  <c r="R568" i="29" s="1"/>
  <c r="Q568" i="29" s="1"/>
  <c r="AI568" i="29"/>
  <c r="M568" i="29" s="1"/>
  <c r="BJ568" i="29"/>
  <c r="X568" i="29" s="1"/>
  <c r="W568" i="29" s="1"/>
  <c r="BE567" i="29"/>
  <c r="I567" i="29" s="1"/>
  <c r="H567" i="29" s="1"/>
  <c r="BG567" i="29"/>
  <c r="O567" i="29" s="1"/>
  <c r="N567" i="29" s="1"/>
  <c r="AG568" i="29"/>
  <c r="G568" i="29" s="1"/>
  <c r="AZ569" i="29"/>
  <c r="AR569" i="29"/>
  <c r="AC570" i="29"/>
  <c r="AX569" i="29"/>
  <c r="AP569" i="29"/>
  <c r="AW569" i="29"/>
  <c r="AO569" i="29"/>
  <c r="AV569" i="29"/>
  <c r="AN569" i="29"/>
  <c r="BB569" i="29"/>
  <c r="AT569" i="29"/>
  <c r="C569" i="29"/>
  <c r="AE569" i="29" s="1"/>
  <c r="B569" i="29"/>
  <c r="AD569" i="29" s="1"/>
  <c r="AJ569" i="29" s="1"/>
  <c r="BC569" i="29"/>
  <c r="BA569" i="29"/>
  <c r="AY569" i="29"/>
  <c r="AU569" i="29"/>
  <c r="AS569" i="29"/>
  <c r="AQ569" i="29"/>
  <c r="BD567" i="29"/>
  <c r="F567" i="29" s="1"/>
  <c r="E567" i="29" s="1"/>
  <c r="BJ567" i="29"/>
  <c r="X567" i="29" s="1"/>
  <c r="W567" i="29" s="1"/>
  <c r="BO566" i="29"/>
  <c r="BL566" i="29"/>
  <c r="AH568" i="29"/>
  <c r="J568" i="29" s="1"/>
  <c r="BI567" i="29"/>
  <c r="U567" i="29" s="1"/>
  <c r="T567" i="29" s="1"/>
  <c r="BU567" i="29"/>
  <c r="Z567" i="29"/>
  <c r="BF567" i="29"/>
  <c r="L567" i="29" s="1"/>
  <c r="K567" i="29" s="1"/>
  <c r="AB1158" i="29" l="1"/>
  <c r="AJ1161" i="29"/>
  <c r="P1161" i="29" s="1"/>
  <c r="BN1159" i="29"/>
  <c r="BL1159" i="29"/>
  <c r="BN1160" i="29"/>
  <c r="AK1161" i="29"/>
  <c r="S1161" i="29" s="1"/>
  <c r="BI1161" i="29" s="1"/>
  <c r="U1161" i="29" s="1"/>
  <c r="T1161" i="29" s="1"/>
  <c r="BE1161" i="29"/>
  <c r="I1161" i="29" s="1"/>
  <c r="H1161" i="29" s="1"/>
  <c r="BO1161" i="29"/>
  <c r="BG1160" i="29"/>
  <c r="O1160" i="29" s="1"/>
  <c r="N1160" i="29" s="1"/>
  <c r="BJ1160" i="29"/>
  <c r="X1160" i="29" s="1"/>
  <c r="W1160" i="29" s="1"/>
  <c r="AO1162" i="29"/>
  <c r="AW1162" i="29"/>
  <c r="B1162" i="29"/>
  <c r="AD1162" i="29" s="1"/>
  <c r="AJ1162" i="29" s="1"/>
  <c r="P1162" i="29" s="1"/>
  <c r="AP1162" i="29"/>
  <c r="AX1162" i="29"/>
  <c r="C1162" i="29"/>
  <c r="AE1162" i="29" s="1"/>
  <c r="AQ1162" i="29"/>
  <c r="AY1162" i="29"/>
  <c r="AR1162" i="29"/>
  <c r="AZ1162" i="29"/>
  <c r="AC1163" i="29"/>
  <c r="AS1162" i="29"/>
  <c r="BA1162" i="29"/>
  <c r="AT1162" i="29"/>
  <c r="BB1162" i="29"/>
  <c r="AU1162" i="29"/>
  <c r="BC1162" i="29"/>
  <c r="AN1162" i="29"/>
  <c r="AV1162" i="29"/>
  <c r="AM1161" i="29"/>
  <c r="Y1161" i="29" s="1"/>
  <c r="AF1161" i="29"/>
  <c r="D1161" i="29" s="1"/>
  <c r="AH1161" i="29"/>
  <c r="J1161" i="29" s="1"/>
  <c r="BH1160" i="29"/>
  <c r="R1160" i="29" s="1"/>
  <c r="Q1160" i="29" s="1"/>
  <c r="BH1161" i="29"/>
  <c r="R1161" i="29" s="1"/>
  <c r="Q1161" i="29" s="1"/>
  <c r="BT1159" i="29"/>
  <c r="BP1160" i="29"/>
  <c r="BP1159" i="29"/>
  <c r="AL1161" i="29"/>
  <c r="V1161" i="29" s="1"/>
  <c r="BI1160" i="29"/>
  <c r="U1160" i="29" s="1"/>
  <c r="T1160" i="29" s="1"/>
  <c r="AI1161" i="29"/>
  <c r="M1161" i="29" s="1"/>
  <c r="BE1160" i="29"/>
  <c r="I1160" i="29" s="1"/>
  <c r="H1160" i="29" s="1"/>
  <c r="BK1160" i="29"/>
  <c r="AA1160" i="29" s="1"/>
  <c r="BU1160" i="29" s="1"/>
  <c r="P569" i="29"/>
  <c r="BH569" i="29" s="1"/>
  <c r="R569" i="29" s="1"/>
  <c r="Q569" i="29" s="1"/>
  <c r="BO567" i="29"/>
  <c r="BG568" i="29"/>
  <c r="O568" i="29" s="1"/>
  <c r="N568" i="29" s="1"/>
  <c r="BN568" i="29"/>
  <c r="BR568" i="29"/>
  <c r="BL567" i="29"/>
  <c r="BS568" i="29"/>
  <c r="BS567" i="29"/>
  <c r="BN567" i="29"/>
  <c r="BQ567" i="29"/>
  <c r="BT568" i="29"/>
  <c r="AK569" i="29"/>
  <c r="S569" i="29" s="1"/>
  <c r="Z568" i="29"/>
  <c r="BL568" i="29"/>
  <c r="AW570" i="29"/>
  <c r="AO570" i="29"/>
  <c r="BC570" i="29"/>
  <c r="AU570" i="29"/>
  <c r="BB570" i="29"/>
  <c r="AT570" i="29"/>
  <c r="C570" i="29"/>
  <c r="AE570" i="29" s="1"/>
  <c r="BA570" i="29"/>
  <c r="AS570" i="29"/>
  <c r="B570" i="29"/>
  <c r="AD570" i="29" s="1"/>
  <c r="AG570" i="29" s="1"/>
  <c r="AY570" i="29"/>
  <c r="AQ570" i="29"/>
  <c r="AN570" i="29"/>
  <c r="AC571" i="29"/>
  <c r="AZ570" i="29"/>
  <c r="AX570" i="29"/>
  <c r="AR570" i="29"/>
  <c r="AP570" i="29"/>
  <c r="AV570" i="29"/>
  <c r="AH569" i="29"/>
  <c r="J569" i="29" s="1"/>
  <c r="BT567" i="29"/>
  <c r="AI569" i="29"/>
  <c r="M569" i="29" s="1"/>
  <c r="AL569" i="29"/>
  <c r="V569" i="29" s="1"/>
  <c r="AM569" i="29"/>
  <c r="Y569" i="29" s="1"/>
  <c r="BK569" i="29" s="1"/>
  <c r="AA569" i="29" s="1"/>
  <c r="BE568" i="29"/>
  <c r="I568" i="29" s="1"/>
  <c r="H568" i="29" s="1"/>
  <c r="BP567" i="29"/>
  <c r="AF569" i="29"/>
  <c r="D569" i="29" s="1"/>
  <c r="BF568" i="29"/>
  <c r="L568" i="29" s="1"/>
  <c r="K568" i="29" s="1"/>
  <c r="AG569" i="29"/>
  <c r="G569" i="29" s="1"/>
  <c r="G570" i="29" l="1"/>
  <c r="BR1161" i="29"/>
  <c r="AK1162" i="29"/>
  <c r="S1162" i="29" s="1"/>
  <c r="BI1162" i="29" s="1"/>
  <c r="U1162" i="29" s="1"/>
  <c r="T1162" i="29" s="1"/>
  <c r="BS1161" i="29"/>
  <c r="AB1159" i="29"/>
  <c r="BQ1160" i="29"/>
  <c r="BH1162" i="29"/>
  <c r="R1162" i="29" s="1"/>
  <c r="Q1162" i="29" s="1"/>
  <c r="BR1162" i="29"/>
  <c r="BJ1161" i="29"/>
  <c r="X1161" i="29" s="1"/>
  <c r="W1161" i="29" s="1"/>
  <c r="AF1162" i="29"/>
  <c r="D1162" i="29" s="1"/>
  <c r="AI1162" i="29"/>
  <c r="M1162" i="29" s="1"/>
  <c r="AG1162" i="29"/>
  <c r="G1162" i="29" s="1"/>
  <c r="B1163" i="29"/>
  <c r="AD1163" i="29" s="1"/>
  <c r="AL1163" i="29" s="1"/>
  <c r="V1163" i="29" s="1"/>
  <c r="AP1163" i="29"/>
  <c r="AX1163" i="29"/>
  <c r="C1163" i="29"/>
  <c r="AE1163" i="29" s="1"/>
  <c r="AQ1163" i="29"/>
  <c r="AY1163" i="29"/>
  <c r="AR1163" i="29"/>
  <c r="AZ1163" i="29"/>
  <c r="AC1164" i="29"/>
  <c r="AS1163" i="29"/>
  <c r="BA1163" i="29"/>
  <c r="AT1163" i="29"/>
  <c r="BB1163" i="29"/>
  <c r="AM1163" i="29"/>
  <c r="Y1163" i="29" s="1"/>
  <c r="AU1163" i="29"/>
  <c r="BC1163" i="29"/>
  <c r="AN1163" i="29"/>
  <c r="AV1163" i="29"/>
  <c r="AO1163" i="29"/>
  <c r="AW1163" i="29"/>
  <c r="BL1160" i="29"/>
  <c r="Z1160" i="29"/>
  <c r="BO1160" i="29"/>
  <c r="AM1162" i="29"/>
  <c r="Y1162" i="29" s="1"/>
  <c r="BT1160" i="29"/>
  <c r="BF1161" i="29"/>
  <c r="L1161" i="29" s="1"/>
  <c r="K1161" i="29" s="1"/>
  <c r="BD1161" i="29"/>
  <c r="F1161" i="29" s="1"/>
  <c r="E1161" i="29" s="1"/>
  <c r="AH1162" i="29"/>
  <c r="J1162" i="29" s="1"/>
  <c r="BG1161" i="29"/>
  <c r="O1161" i="29" s="1"/>
  <c r="N1161" i="29" s="1"/>
  <c r="AL1162" i="29"/>
  <c r="V1162" i="29" s="1"/>
  <c r="BK1161" i="29"/>
  <c r="AA1161" i="29" s="1"/>
  <c r="BU1161" i="29" s="1"/>
  <c r="BS1160" i="29"/>
  <c r="BR1160" i="29"/>
  <c r="AB567" i="29"/>
  <c r="BO568" i="29"/>
  <c r="AH570" i="29"/>
  <c r="J570" i="29" s="1"/>
  <c r="AJ570" i="29"/>
  <c r="P570" i="29" s="1"/>
  <c r="BH570" i="29" s="1"/>
  <c r="R570" i="29" s="1"/>
  <c r="Q570" i="29" s="1"/>
  <c r="AM570" i="29"/>
  <c r="Y570" i="29" s="1"/>
  <c r="BK570" i="29" s="1"/>
  <c r="AA570" i="29" s="1"/>
  <c r="Z570" i="29" s="1"/>
  <c r="AK570" i="29"/>
  <c r="S570" i="29" s="1"/>
  <c r="BI570" i="29" s="1"/>
  <c r="U570" i="29" s="1"/>
  <c r="T570" i="29" s="1"/>
  <c r="BQ568" i="29"/>
  <c r="BE570" i="29"/>
  <c r="I570" i="29" s="1"/>
  <c r="H570" i="29" s="1"/>
  <c r="BE569" i="29"/>
  <c r="I569" i="29" s="1"/>
  <c r="H569" i="29" s="1"/>
  <c r="BP568" i="29"/>
  <c r="BJ569" i="29"/>
  <c r="X569" i="29" s="1"/>
  <c r="W569" i="29" s="1"/>
  <c r="AL570" i="29"/>
  <c r="V570" i="29" s="1"/>
  <c r="BU569" i="29"/>
  <c r="Z569" i="29"/>
  <c r="BG569" i="29"/>
  <c r="O569" i="29" s="1"/>
  <c r="N569" i="29" s="1"/>
  <c r="AF570" i="29"/>
  <c r="D570" i="29" s="1"/>
  <c r="BF569" i="29"/>
  <c r="L569" i="29" s="1"/>
  <c r="K569" i="29" s="1"/>
  <c r="BD569" i="29"/>
  <c r="F569" i="29" s="1"/>
  <c r="E569" i="29" s="1"/>
  <c r="AI570" i="29"/>
  <c r="M570" i="29" s="1"/>
  <c r="BR569" i="29"/>
  <c r="BB571" i="29"/>
  <c r="AT571" i="29"/>
  <c r="C571" i="29"/>
  <c r="AE571" i="29" s="1"/>
  <c r="AZ571" i="29"/>
  <c r="AR571" i="29"/>
  <c r="AY571" i="29"/>
  <c r="AQ571" i="29"/>
  <c r="AC572" i="29"/>
  <c r="AX571" i="29"/>
  <c r="AP571" i="29"/>
  <c r="AV571" i="29"/>
  <c r="AN571" i="29"/>
  <c r="AO571" i="29"/>
  <c r="B571" i="29"/>
  <c r="AD571" i="29" s="1"/>
  <c r="AM571" i="29" s="1"/>
  <c r="BC571" i="29"/>
  <c r="BA571" i="29"/>
  <c r="AS571" i="29"/>
  <c r="AW571" i="29"/>
  <c r="AU571" i="29"/>
  <c r="BI569" i="29"/>
  <c r="U569" i="29" s="1"/>
  <c r="T569" i="29" s="1"/>
  <c r="AB1160" i="29" l="1"/>
  <c r="AF1163" i="29"/>
  <c r="D1163" i="29" s="1"/>
  <c r="AK1163" i="29"/>
  <c r="S1163" i="29" s="1"/>
  <c r="BI1163" i="29" s="1"/>
  <c r="U1163" i="29" s="1"/>
  <c r="T1163" i="29" s="1"/>
  <c r="AG1163" i="29"/>
  <c r="G1163" i="29" s="1"/>
  <c r="Y571" i="29"/>
  <c r="BP569" i="29"/>
  <c r="AJ1163" i="29"/>
  <c r="P1163" i="29" s="1"/>
  <c r="BH1163" i="29" s="1"/>
  <c r="R1163" i="29" s="1"/>
  <c r="Q1163" i="29" s="1"/>
  <c r="BQ569" i="29"/>
  <c r="AI1163" i="29"/>
  <c r="M1163" i="29" s="1"/>
  <c r="BG1163" i="29" s="1"/>
  <c r="O1163" i="29" s="1"/>
  <c r="N1163" i="29" s="1"/>
  <c r="BT1161" i="29"/>
  <c r="BJ1163" i="29"/>
  <c r="X1163" i="29" s="1"/>
  <c r="W1163" i="29" s="1"/>
  <c r="BT1163" i="29"/>
  <c r="BQ1161" i="29"/>
  <c r="BK1162" i="29"/>
  <c r="AA1162" i="29" s="1"/>
  <c r="BU1162" i="29" s="1"/>
  <c r="BE1162" i="29"/>
  <c r="I1162" i="29" s="1"/>
  <c r="H1162" i="29" s="1"/>
  <c r="BG1162" i="29"/>
  <c r="O1162" i="29" s="1"/>
  <c r="N1162" i="29" s="1"/>
  <c r="BN1161" i="29"/>
  <c r="C1164" i="29"/>
  <c r="AE1164" i="29" s="1"/>
  <c r="AQ1164" i="29"/>
  <c r="AY1164" i="29"/>
  <c r="AR1164" i="29"/>
  <c r="AZ1164" i="29"/>
  <c r="AC1165" i="29"/>
  <c r="AS1164" i="29"/>
  <c r="BA1164" i="29"/>
  <c r="AT1164" i="29"/>
  <c r="BB1164" i="29"/>
  <c r="AU1164" i="29"/>
  <c r="BC1164" i="29"/>
  <c r="AN1164" i="29"/>
  <c r="AV1164" i="29"/>
  <c r="AO1164" i="29"/>
  <c r="AW1164" i="29"/>
  <c r="AX1164" i="29"/>
  <c r="B1164" i="29"/>
  <c r="AD1164" i="29" s="1"/>
  <c r="AK1164" i="29" s="1"/>
  <c r="S1164" i="29" s="1"/>
  <c r="AP1164" i="29"/>
  <c r="BD1162" i="29"/>
  <c r="F1162" i="29" s="1"/>
  <c r="E1162" i="29" s="1"/>
  <c r="BD1163" i="29"/>
  <c r="F1163" i="29" s="1"/>
  <c r="E1163" i="29" s="1"/>
  <c r="BK1163" i="29"/>
  <c r="AA1163" i="29" s="1"/>
  <c r="BU1163" i="29"/>
  <c r="BL1161" i="29"/>
  <c r="Z1161" i="29"/>
  <c r="BP1161" i="29"/>
  <c r="AH1163" i="29"/>
  <c r="J1163" i="29" s="1"/>
  <c r="BF1162" i="29"/>
  <c r="L1162" i="29" s="1"/>
  <c r="K1162" i="29" s="1"/>
  <c r="BE1163" i="29"/>
  <c r="I1163" i="29" s="1"/>
  <c r="H1163" i="29" s="1"/>
  <c r="BJ1162" i="29"/>
  <c r="X1162" i="29" s="1"/>
  <c r="W1162" i="29" s="1"/>
  <c r="BS1162" i="29"/>
  <c r="BR570" i="29"/>
  <c r="AB568" i="29"/>
  <c r="AL571" i="29"/>
  <c r="V571" i="29" s="1"/>
  <c r="BJ571" i="29" s="1"/>
  <c r="X571" i="29" s="1"/>
  <c r="BF570" i="29"/>
  <c r="L570" i="29" s="1"/>
  <c r="K570" i="29" s="1"/>
  <c r="BS570" i="29"/>
  <c r="BL569" i="29"/>
  <c r="BU570" i="29"/>
  <c r="AI571" i="29"/>
  <c r="M571" i="29" s="1"/>
  <c r="BG571" i="29" s="1"/>
  <c r="O571" i="29" s="1"/>
  <c r="N571" i="29" s="1"/>
  <c r="AK571" i="29"/>
  <c r="S571" i="29" s="1"/>
  <c r="BI571" i="29" s="1"/>
  <c r="U571" i="29" s="1"/>
  <c r="T571" i="29" s="1"/>
  <c r="AG571" i="29"/>
  <c r="G571" i="29" s="1"/>
  <c r="BO569" i="29"/>
  <c r="AC573" i="29"/>
  <c r="AX572" i="29"/>
  <c r="AP572" i="29"/>
  <c r="AV572" i="29"/>
  <c r="AN572" i="29"/>
  <c r="BC572" i="29"/>
  <c r="AU572" i="29"/>
  <c r="BB572" i="29"/>
  <c r="AT572" i="29"/>
  <c r="AZ572" i="29"/>
  <c r="AR572" i="29"/>
  <c r="B572" i="29"/>
  <c r="AD572" i="29" s="1"/>
  <c r="AG572" i="29" s="1"/>
  <c r="G572" i="29" s="1"/>
  <c r="AQ572" i="29"/>
  <c r="AO572" i="29"/>
  <c r="C572" i="29"/>
  <c r="AE572" i="29" s="1"/>
  <c r="BA572" i="29"/>
  <c r="AY572" i="29"/>
  <c r="AW572" i="29"/>
  <c r="AS572" i="29"/>
  <c r="AJ571" i="29"/>
  <c r="P571" i="29" s="1"/>
  <c r="BO570" i="29"/>
  <c r="BK571" i="29"/>
  <c r="AA571" i="29" s="1"/>
  <c r="BU571" i="29"/>
  <c r="BD570" i="29"/>
  <c r="AH571" i="29"/>
  <c r="J571" i="29" s="1"/>
  <c r="BG570" i="29"/>
  <c r="O570" i="29" s="1"/>
  <c r="N570" i="29" s="1"/>
  <c r="BJ570" i="29"/>
  <c r="X570" i="29" s="1"/>
  <c r="W570" i="29" s="1"/>
  <c r="BT570" i="29"/>
  <c r="BS569" i="29"/>
  <c r="AF571" i="29"/>
  <c r="D571" i="29" s="1"/>
  <c r="BN569" i="29"/>
  <c r="BT569" i="29"/>
  <c r="BN1162" i="29" l="1"/>
  <c r="BQ1162" i="29"/>
  <c r="BQ1163" i="29"/>
  <c r="BI1164" i="29"/>
  <c r="U1164" i="29" s="1"/>
  <c r="T1164" i="29" s="1"/>
  <c r="BS1164" i="29"/>
  <c r="AH1164" i="29"/>
  <c r="J1164" i="29" s="1"/>
  <c r="AF1164" i="29"/>
  <c r="D1164" i="29" s="1"/>
  <c r="AI1164" i="29"/>
  <c r="M1164" i="29" s="1"/>
  <c r="AB1161" i="29"/>
  <c r="Z1163" i="29"/>
  <c r="BL1163" i="29"/>
  <c r="AR1165" i="29"/>
  <c r="AZ1165" i="29"/>
  <c r="AC1166" i="29"/>
  <c r="AS1165" i="29"/>
  <c r="BA1165" i="29"/>
  <c r="AT1165" i="29"/>
  <c r="BB1165" i="29"/>
  <c r="AU1165" i="29"/>
  <c r="BC1165" i="29"/>
  <c r="AN1165" i="29"/>
  <c r="AV1165" i="29"/>
  <c r="AO1165" i="29"/>
  <c r="AW1165" i="29"/>
  <c r="B1165" i="29"/>
  <c r="AD1165" i="29" s="1"/>
  <c r="AJ1165" i="29" s="1"/>
  <c r="P1165" i="29" s="1"/>
  <c r="AP1165" i="29"/>
  <c r="AX1165" i="29"/>
  <c r="AQ1165" i="29"/>
  <c r="AY1165" i="29"/>
  <c r="C1165" i="29"/>
  <c r="AE1165" i="29" s="1"/>
  <c r="BP1162" i="29"/>
  <c r="BN1163" i="29"/>
  <c r="AM1164" i="29"/>
  <c r="Y1164" i="29" s="1"/>
  <c r="BS1163" i="29"/>
  <c r="Z1162" i="29"/>
  <c r="BL1162" i="29"/>
  <c r="BO1163" i="29"/>
  <c r="BF1163" i="29"/>
  <c r="L1163" i="29" s="1"/>
  <c r="K1163" i="29" s="1"/>
  <c r="BP1163" i="29"/>
  <c r="AG1164" i="29"/>
  <c r="G1164" i="29" s="1"/>
  <c r="AJ1164" i="29"/>
  <c r="P1164" i="29" s="1"/>
  <c r="AL1164" i="29"/>
  <c r="V1164" i="29" s="1"/>
  <c r="BT1162" i="29"/>
  <c r="BR1163" i="29"/>
  <c r="BO1162" i="29"/>
  <c r="AB1162" i="29" s="1"/>
  <c r="AB569" i="29"/>
  <c r="BQ570" i="29"/>
  <c r="W571" i="29"/>
  <c r="BT571" i="29"/>
  <c r="BP570" i="29"/>
  <c r="BE572" i="29"/>
  <c r="I572" i="29" s="1"/>
  <c r="H572" i="29" s="1"/>
  <c r="BD571" i="29"/>
  <c r="F571" i="29" s="1"/>
  <c r="E571" i="29" s="1"/>
  <c r="AH572" i="29"/>
  <c r="J572" i="29" s="1"/>
  <c r="AI572" i="29"/>
  <c r="M572" i="29" s="1"/>
  <c r="BS571" i="29"/>
  <c r="AK572" i="29"/>
  <c r="S572" i="29" s="1"/>
  <c r="BC573" i="29"/>
  <c r="AU573" i="29"/>
  <c r="BA573" i="29"/>
  <c r="AS573" i="29"/>
  <c r="B573" i="29"/>
  <c r="AD573" i="29" s="1"/>
  <c r="AK573" i="29" s="1"/>
  <c r="AZ573" i="29"/>
  <c r="AR573" i="29"/>
  <c r="AY573" i="29"/>
  <c r="AQ573" i="29"/>
  <c r="AW573" i="29"/>
  <c r="AO573" i="29"/>
  <c r="AT573" i="29"/>
  <c r="AP573" i="29"/>
  <c r="AN573" i="29"/>
  <c r="AC574" i="29"/>
  <c r="C573" i="29"/>
  <c r="AE573" i="29" s="1"/>
  <c r="BB573" i="29"/>
  <c r="AV573" i="29"/>
  <c r="AX573" i="29"/>
  <c r="F570" i="29"/>
  <c r="BL570" i="29"/>
  <c r="AL572" i="29"/>
  <c r="V572" i="29" s="1"/>
  <c r="BQ571" i="29"/>
  <c r="BH571" i="29"/>
  <c r="R571" i="29" s="1"/>
  <c r="Q571" i="29" s="1"/>
  <c r="AJ572" i="29"/>
  <c r="P572" i="29" s="1"/>
  <c r="BF571" i="29"/>
  <c r="L571" i="29" s="1"/>
  <c r="K571" i="29" s="1"/>
  <c r="AM572" i="29"/>
  <c r="Y572" i="29" s="1"/>
  <c r="BK572" i="29" s="1"/>
  <c r="AA572" i="29" s="1"/>
  <c r="Z571" i="29"/>
  <c r="BL571" i="29"/>
  <c r="AF572" i="29"/>
  <c r="D572" i="29" s="1"/>
  <c r="BE571" i="29"/>
  <c r="I571" i="29" s="1"/>
  <c r="H571" i="29" s="1"/>
  <c r="BO571" i="29" l="1"/>
  <c r="S573" i="29"/>
  <c r="BH1165" i="29"/>
  <c r="R1165" i="29" s="1"/>
  <c r="Q1165" i="29" s="1"/>
  <c r="BJ1164" i="29"/>
  <c r="X1164" i="29" s="1"/>
  <c r="W1164" i="29" s="1"/>
  <c r="AL1165" i="29"/>
  <c r="V1165" i="29" s="1"/>
  <c r="AF1165" i="29"/>
  <c r="D1165" i="29" s="1"/>
  <c r="BE1164" i="29"/>
  <c r="I1164" i="29" s="1"/>
  <c r="H1164" i="29" s="1"/>
  <c r="AB1163" i="29"/>
  <c r="AH1165" i="29"/>
  <c r="J1165" i="29" s="1"/>
  <c r="AK1165" i="29"/>
  <c r="S1165" i="29" s="1"/>
  <c r="BG1164" i="29"/>
  <c r="O1164" i="29" s="1"/>
  <c r="N1164" i="29" s="1"/>
  <c r="AS1166" i="29"/>
  <c r="BA1166" i="29"/>
  <c r="AT1166" i="29"/>
  <c r="BB1166" i="29"/>
  <c r="AU1166" i="29"/>
  <c r="BC1166" i="29"/>
  <c r="AN1166" i="29"/>
  <c r="AV1166" i="29"/>
  <c r="AO1166" i="29"/>
  <c r="AW1166" i="29"/>
  <c r="B1166" i="29"/>
  <c r="AD1166" i="29" s="1"/>
  <c r="AL1166" i="29" s="1"/>
  <c r="V1166" i="29" s="1"/>
  <c r="AP1166" i="29"/>
  <c r="AX1166" i="29"/>
  <c r="C1166" i="29"/>
  <c r="AE1166" i="29" s="1"/>
  <c r="AQ1166" i="29"/>
  <c r="AY1166" i="29"/>
  <c r="AC1167" i="29"/>
  <c r="AR1166" i="29"/>
  <c r="AZ1166" i="29"/>
  <c r="BD1164" i="29"/>
  <c r="F1164" i="29" s="1"/>
  <c r="E1164" i="29" s="1"/>
  <c r="BH1164" i="29"/>
  <c r="R1164" i="29" s="1"/>
  <c r="Q1164" i="29" s="1"/>
  <c r="AM1165" i="29"/>
  <c r="Y1165" i="29" s="1"/>
  <c r="BF1164" i="29"/>
  <c r="L1164" i="29" s="1"/>
  <c r="K1164" i="29" s="1"/>
  <c r="BK1164" i="29"/>
  <c r="AA1164" i="29" s="1"/>
  <c r="AI1165" i="29"/>
  <c r="M1165" i="29" s="1"/>
  <c r="AG1165" i="29"/>
  <c r="G1165" i="29" s="1"/>
  <c r="AH573" i="29"/>
  <c r="J573" i="29" s="1"/>
  <c r="BF573" i="29" s="1"/>
  <c r="L573" i="29" s="1"/>
  <c r="K573" i="29" s="1"/>
  <c r="AI573" i="29"/>
  <c r="M573" i="29" s="1"/>
  <c r="BG573" i="29" s="1"/>
  <c r="O573" i="29" s="1"/>
  <c r="N573" i="29" s="1"/>
  <c r="BI573" i="29"/>
  <c r="U573" i="29" s="1"/>
  <c r="T573" i="29" s="1"/>
  <c r="BD572" i="29"/>
  <c r="F572" i="29" s="1"/>
  <c r="E572" i="29" s="1"/>
  <c r="BI572" i="29"/>
  <c r="U572" i="29" s="1"/>
  <c r="T572" i="29" s="1"/>
  <c r="AM573" i="29"/>
  <c r="Y573" i="29" s="1"/>
  <c r="AZ574" i="29"/>
  <c r="AR574" i="29"/>
  <c r="AC575" i="29"/>
  <c r="AX574" i="29"/>
  <c r="AP574" i="29"/>
  <c r="AW574" i="29"/>
  <c r="AO574" i="29"/>
  <c r="AV574" i="29"/>
  <c r="AN574" i="29"/>
  <c r="BB574" i="29"/>
  <c r="AT574" i="29"/>
  <c r="C574" i="29"/>
  <c r="AE574" i="29" s="1"/>
  <c r="AU574" i="29"/>
  <c r="AS574" i="29"/>
  <c r="AQ574" i="29"/>
  <c r="B574" i="29"/>
  <c r="AD574" i="29" s="1"/>
  <c r="AJ574" i="29" s="1"/>
  <c r="BA574" i="29"/>
  <c r="AY574" i="29"/>
  <c r="BC574" i="29"/>
  <c r="BG572" i="29"/>
  <c r="O572" i="29" s="1"/>
  <c r="N572" i="29" s="1"/>
  <c r="BF572" i="29"/>
  <c r="L572" i="29" s="1"/>
  <c r="K572" i="29" s="1"/>
  <c r="BP571" i="29"/>
  <c r="E570" i="29"/>
  <c r="BN570" i="29"/>
  <c r="AB570" i="29" s="1"/>
  <c r="AF573" i="29"/>
  <c r="D573" i="29" s="1"/>
  <c r="BN571" i="29"/>
  <c r="AJ573" i="29"/>
  <c r="P573" i="29" s="1"/>
  <c r="BJ572" i="29"/>
  <c r="X572" i="29" s="1"/>
  <c r="W572" i="29" s="1"/>
  <c r="BU572" i="29"/>
  <c r="Z572" i="29"/>
  <c r="BH572" i="29"/>
  <c r="R572" i="29" s="1"/>
  <c r="Q572" i="29" s="1"/>
  <c r="AG573" i="29"/>
  <c r="G573" i="29" s="1"/>
  <c r="BO572" i="29"/>
  <c r="AL573" i="29"/>
  <c r="V573" i="29" s="1"/>
  <c r="BR571" i="29"/>
  <c r="BQ1164" i="29" l="1"/>
  <c r="BT1164" i="29"/>
  <c r="P574" i="29"/>
  <c r="BL572" i="29"/>
  <c r="AJ1166" i="29"/>
  <c r="P1166" i="29" s="1"/>
  <c r="BH1166" i="29" s="1"/>
  <c r="R1166" i="29" s="1"/>
  <c r="Q1166" i="29" s="1"/>
  <c r="BR1165" i="29"/>
  <c r="BJ1166" i="29"/>
  <c r="X1166" i="29" s="1"/>
  <c r="W1166" i="29" s="1"/>
  <c r="BT1166" i="29"/>
  <c r="BL1164" i="29"/>
  <c r="Z1164" i="29"/>
  <c r="BO1164" i="29"/>
  <c r="AF1166" i="29"/>
  <c r="D1166" i="29" s="1"/>
  <c r="BP1164" i="29"/>
  <c r="AT1167" i="29"/>
  <c r="BB1167" i="29"/>
  <c r="AU1167" i="29"/>
  <c r="BC1167" i="29"/>
  <c r="AN1167" i="29"/>
  <c r="AV1167" i="29"/>
  <c r="AO1167" i="29"/>
  <c r="AW1167" i="29"/>
  <c r="B1167" i="29"/>
  <c r="AD1167" i="29" s="1"/>
  <c r="AG1167" i="29" s="1"/>
  <c r="G1167" i="29" s="1"/>
  <c r="AP1167" i="29"/>
  <c r="AX1167" i="29"/>
  <c r="C1167" i="29"/>
  <c r="AE1167" i="29" s="1"/>
  <c r="AQ1167" i="29"/>
  <c r="AY1167" i="29"/>
  <c r="AR1167" i="29"/>
  <c r="AZ1167" i="29"/>
  <c r="AC1168" i="29"/>
  <c r="AK1167" i="29"/>
  <c r="S1167" i="29" s="1"/>
  <c r="AS1167" i="29"/>
  <c r="BA1167" i="29"/>
  <c r="AH1166" i="29"/>
  <c r="J1166" i="29" s="1"/>
  <c r="AK1166" i="29"/>
  <c r="S1166" i="29" s="1"/>
  <c r="BD1165" i="29"/>
  <c r="F1165" i="29" s="1"/>
  <c r="E1165" i="29" s="1"/>
  <c r="BN1165" i="29"/>
  <c r="BJ1165" i="29"/>
  <c r="X1165" i="29" s="1"/>
  <c r="W1165" i="29" s="1"/>
  <c r="BT1165" i="29"/>
  <c r="BK1165" i="29"/>
  <c r="AA1165" i="29" s="1"/>
  <c r="BU1165" i="29" s="1"/>
  <c r="BR1164" i="29"/>
  <c r="AM1166" i="29"/>
  <c r="Y1166" i="29" s="1"/>
  <c r="BE1165" i="29"/>
  <c r="I1165" i="29" s="1"/>
  <c r="H1165" i="29" s="1"/>
  <c r="BI1165" i="29"/>
  <c r="U1165" i="29" s="1"/>
  <c r="T1165" i="29" s="1"/>
  <c r="BS1165" i="29"/>
  <c r="BG1165" i="29"/>
  <c r="O1165" i="29" s="1"/>
  <c r="N1165" i="29" s="1"/>
  <c r="BN1164" i="29"/>
  <c r="AB1164" i="29" s="1"/>
  <c r="AI1166" i="29"/>
  <c r="M1166" i="29" s="1"/>
  <c r="AG1166" i="29"/>
  <c r="G1166" i="29" s="1"/>
  <c r="BF1165" i="29"/>
  <c r="L1165" i="29" s="1"/>
  <c r="K1165" i="29" s="1"/>
  <c r="BU1164" i="29"/>
  <c r="BS572" i="29"/>
  <c r="BN572" i="29"/>
  <c r="BQ572" i="29"/>
  <c r="AB571" i="29"/>
  <c r="BS573" i="29"/>
  <c r="BR572" i="29"/>
  <c r="AH574" i="29"/>
  <c r="J574" i="29" s="1"/>
  <c r="BF574" i="29" s="1"/>
  <c r="L574" i="29" s="1"/>
  <c r="K574" i="29" s="1"/>
  <c r="BT572" i="29"/>
  <c r="BP572" i="29"/>
  <c r="BH574" i="29"/>
  <c r="R574" i="29" s="1"/>
  <c r="Q574" i="29" s="1"/>
  <c r="BK573" i="29"/>
  <c r="AA573" i="29" s="1"/>
  <c r="BU573" i="29" s="1"/>
  <c r="BH573" i="29"/>
  <c r="R573" i="29" s="1"/>
  <c r="Q573" i="29" s="1"/>
  <c r="AL574" i="29"/>
  <c r="V574" i="29" s="1"/>
  <c r="BD573" i="29"/>
  <c r="F573" i="29" s="1"/>
  <c r="E573" i="29" s="1"/>
  <c r="BQ573" i="29"/>
  <c r="AG574" i="29"/>
  <c r="G574" i="29" s="1"/>
  <c r="AM574" i="29"/>
  <c r="Y574" i="29" s="1"/>
  <c r="AI574" i="29"/>
  <c r="M574" i="29" s="1"/>
  <c r="AF574" i="29"/>
  <c r="D574" i="29" s="1"/>
  <c r="BJ573" i="29"/>
  <c r="X573" i="29" s="1"/>
  <c r="W573" i="29" s="1"/>
  <c r="AK574" i="29"/>
  <c r="S574" i="29" s="1"/>
  <c r="AV575" i="29"/>
  <c r="AN575" i="29"/>
  <c r="BB575" i="29"/>
  <c r="AT575" i="29"/>
  <c r="BA575" i="29"/>
  <c r="AS575" i="29"/>
  <c r="C575" i="29"/>
  <c r="AE575" i="29" s="1"/>
  <c r="AZ575" i="29"/>
  <c r="AR575" i="29"/>
  <c r="B575" i="29"/>
  <c r="AD575" i="29" s="1"/>
  <c r="AI575" i="29" s="1"/>
  <c r="AC576" i="29"/>
  <c r="AX575" i="29"/>
  <c r="AP575" i="29"/>
  <c r="AW575" i="29"/>
  <c r="AU575" i="29"/>
  <c r="AQ575" i="29"/>
  <c r="AO575" i="29"/>
  <c r="BC575" i="29"/>
  <c r="AY575" i="29"/>
  <c r="BE573" i="29"/>
  <c r="I573" i="29" s="1"/>
  <c r="H573" i="29" s="1"/>
  <c r="BP573" i="29"/>
  <c r="BN573" i="29" l="1"/>
  <c r="M575" i="29"/>
  <c r="BG575" i="29" s="1"/>
  <c r="O575" i="29" s="1"/>
  <c r="N575" i="29" s="1"/>
  <c r="BO1165" i="29"/>
  <c r="AJ1167" i="29"/>
  <c r="P1167" i="29" s="1"/>
  <c r="BE1167" i="29"/>
  <c r="I1167" i="29" s="1"/>
  <c r="H1167" i="29" s="1"/>
  <c r="BO1167" i="29"/>
  <c r="BI1167" i="29"/>
  <c r="U1167" i="29" s="1"/>
  <c r="T1167" i="29" s="1"/>
  <c r="AL1167" i="29"/>
  <c r="V1167" i="29" s="1"/>
  <c r="BR1166" i="29"/>
  <c r="AU1168" i="29"/>
  <c r="BC1168" i="29"/>
  <c r="AN1168" i="29"/>
  <c r="AV1168" i="29"/>
  <c r="AO1168" i="29"/>
  <c r="AW1168" i="29"/>
  <c r="B1168" i="29"/>
  <c r="AD1168" i="29" s="1"/>
  <c r="AH1168" i="29" s="1"/>
  <c r="J1168" i="29" s="1"/>
  <c r="AP1168" i="29"/>
  <c r="AX1168" i="29"/>
  <c r="C1168" i="29"/>
  <c r="AE1168" i="29" s="1"/>
  <c r="AQ1168" i="29"/>
  <c r="AY1168" i="29"/>
  <c r="AR1168" i="29"/>
  <c r="AZ1168" i="29"/>
  <c r="AC1169" i="29"/>
  <c r="AS1168" i="29"/>
  <c r="BA1168" i="29"/>
  <c r="AT1168" i="29"/>
  <c r="BB1168" i="29"/>
  <c r="BK1166" i="29"/>
  <c r="AA1166" i="29" s="1"/>
  <c r="BU1166" i="29"/>
  <c r="AF1167" i="29"/>
  <c r="D1167" i="29" s="1"/>
  <c r="BD1166" i="29"/>
  <c r="F1166" i="29" s="1"/>
  <c r="E1166" i="29" s="1"/>
  <c r="AH1167" i="29"/>
  <c r="J1167" i="29" s="1"/>
  <c r="BI1166" i="29"/>
  <c r="U1166" i="29" s="1"/>
  <c r="T1166" i="29" s="1"/>
  <c r="BE1166" i="29"/>
  <c r="I1166" i="29" s="1"/>
  <c r="H1166" i="29" s="1"/>
  <c r="BQ1165" i="29"/>
  <c r="BF1166" i="29"/>
  <c r="L1166" i="29" s="1"/>
  <c r="K1166" i="29" s="1"/>
  <c r="BP1166" i="29"/>
  <c r="AM1167" i="29"/>
  <c r="Y1167" i="29" s="1"/>
  <c r="BH1167" i="29"/>
  <c r="R1167" i="29" s="1"/>
  <c r="Q1167" i="29" s="1"/>
  <c r="BG1166" i="29"/>
  <c r="O1166" i="29" s="1"/>
  <c r="N1166" i="29" s="1"/>
  <c r="BL1165" i="29"/>
  <c r="Z1165" i="29"/>
  <c r="BP1165" i="29"/>
  <c r="AI1167" i="29"/>
  <c r="M1167" i="29" s="1"/>
  <c r="AB572" i="29"/>
  <c r="BO573" i="29"/>
  <c r="BR574" i="29"/>
  <c r="AJ575" i="29"/>
  <c r="P575" i="29" s="1"/>
  <c r="BH575" i="29" s="1"/>
  <c r="R575" i="29" s="1"/>
  <c r="Q575" i="29" s="1"/>
  <c r="AL575" i="29"/>
  <c r="V575" i="29" s="1"/>
  <c r="BJ575" i="29" s="1"/>
  <c r="X575" i="29" s="1"/>
  <c r="W575" i="29" s="1"/>
  <c r="BT573" i="29"/>
  <c r="BR573" i="29"/>
  <c r="AB573" i="29" s="1"/>
  <c r="BA576" i="29"/>
  <c r="AS576" i="29"/>
  <c r="B576" i="29"/>
  <c r="AD576" i="29" s="1"/>
  <c r="AL576" i="29" s="1"/>
  <c r="V576" i="29" s="1"/>
  <c r="AY576" i="29"/>
  <c r="AQ576" i="29"/>
  <c r="AC577" i="29"/>
  <c r="AX576" i="29"/>
  <c r="AP576" i="29"/>
  <c r="AW576" i="29"/>
  <c r="AO576" i="29"/>
  <c r="BC576" i="29"/>
  <c r="AU576" i="29"/>
  <c r="AZ576" i="29"/>
  <c r="AV576" i="29"/>
  <c r="AT576" i="29"/>
  <c r="AR576" i="29"/>
  <c r="AN576" i="29"/>
  <c r="C576" i="29"/>
  <c r="AE576" i="29" s="1"/>
  <c r="BB576" i="29"/>
  <c r="BK574" i="29"/>
  <c r="AA574" i="29" s="1"/>
  <c r="BU574" i="29" s="1"/>
  <c r="BG574" i="29"/>
  <c r="O574" i="29" s="1"/>
  <c r="N574" i="29" s="1"/>
  <c r="BE574" i="29"/>
  <c r="I574" i="29" s="1"/>
  <c r="H574" i="29" s="1"/>
  <c r="BD574" i="29"/>
  <c r="F574" i="29" s="1"/>
  <c r="E574" i="29" s="1"/>
  <c r="AF575" i="29"/>
  <c r="D575" i="29" s="1"/>
  <c r="BJ574" i="29"/>
  <c r="X574" i="29" s="1"/>
  <c r="W574" i="29" s="1"/>
  <c r="AM575" i="29"/>
  <c r="Y575" i="29" s="1"/>
  <c r="BI574" i="29"/>
  <c r="U574" i="29" s="1"/>
  <c r="T574" i="29" s="1"/>
  <c r="BL573" i="29"/>
  <c r="Z573" i="29"/>
  <c r="AK575" i="29"/>
  <c r="S575" i="29" s="1"/>
  <c r="AG575" i="29"/>
  <c r="G575" i="29" s="1"/>
  <c r="AH575" i="29"/>
  <c r="J575" i="29" s="1"/>
  <c r="BP574" i="29"/>
  <c r="AB1165" i="29" l="1"/>
  <c r="BQ1166" i="29"/>
  <c r="BO1166" i="29"/>
  <c r="BR1167" i="29"/>
  <c r="BN1166" i="29"/>
  <c r="AJ1168" i="29"/>
  <c r="P1168" i="29" s="1"/>
  <c r="BH1168" i="29" s="1"/>
  <c r="R1168" i="29" s="1"/>
  <c r="Q1168" i="29" s="1"/>
  <c r="AL1168" i="29"/>
  <c r="V1168" i="29" s="1"/>
  <c r="BJ1168" i="29" s="1"/>
  <c r="X1168" i="29" s="1"/>
  <c r="W1168" i="29" s="1"/>
  <c r="BQ574" i="29"/>
  <c r="BF1168" i="29"/>
  <c r="L1168" i="29" s="1"/>
  <c r="K1168" i="29" s="1"/>
  <c r="BP1168" i="29"/>
  <c r="BG1167" i="29"/>
  <c r="O1167" i="29" s="1"/>
  <c r="N1167" i="29" s="1"/>
  <c r="BQ1167" i="29"/>
  <c r="AM1168" i="29"/>
  <c r="Y1168" i="29" s="1"/>
  <c r="BF1167" i="29"/>
  <c r="L1167" i="29" s="1"/>
  <c r="K1167" i="29" s="1"/>
  <c r="BK1167" i="29"/>
  <c r="AA1167" i="29" s="1"/>
  <c r="BU1167" i="29" s="1"/>
  <c r="AI1168" i="29"/>
  <c r="M1168" i="29" s="1"/>
  <c r="AG1168" i="29"/>
  <c r="G1168" i="29" s="1"/>
  <c r="BJ1167" i="29"/>
  <c r="X1167" i="29" s="1"/>
  <c r="W1167" i="29" s="1"/>
  <c r="AN1169" i="29"/>
  <c r="AV1169" i="29"/>
  <c r="AO1169" i="29"/>
  <c r="AW1169" i="29"/>
  <c r="B1169" i="29"/>
  <c r="AD1169" i="29" s="1"/>
  <c r="AH1169" i="29" s="1"/>
  <c r="J1169" i="29" s="1"/>
  <c r="AP1169" i="29"/>
  <c r="AX1169" i="29"/>
  <c r="C1169" i="29"/>
  <c r="AE1169" i="29" s="1"/>
  <c r="AQ1169" i="29"/>
  <c r="AY1169" i="29"/>
  <c r="AR1169" i="29"/>
  <c r="AZ1169" i="29"/>
  <c r="AC1170" i="29"/>
  <c r="AS1169" i="29"/>
  <c r="BA1169" i="29"/>
  <c r="AT1169" i="29"/>
  <c r="BB1169" i="29"/>
  <c r="AU1169" i="29"/>
  <c r="BC1169" i="29"/>
  <c r="BS1167" i="29"/>
  <c r="BD1167" i="29"/>
  <c r="F1167" i="29" s="1"/>
  <c r="E1167" i="29" s="1"/>
  <c r="BS1166" i="29"/>
  <c r="AB1166" i="29" s="1"/>
  <c r="BL1166" i="29"/>
  <c r="Z1166" i="29"/>
  <c r="AF1168" i="29"/>
  <c r="D1168" i="29" s="1"/>
  <c r="AK1168" i="29"/>
  <c r="S1168" i="29" s="1"/>
  <c r="BQ575" i="29"/>
  <c r="BT575" i="29"/>
  <c r="BT574" i="29"/>
  <c r="BR575" i="29"/>
  <c r="BN574" i="29"/>
  <c r="AI576" i="29"/>
  <c r="M576" i="29" s="1"/>
  <c r="BG576" i="29" s="1"/>
  <c r="O576" i="29" s="1"/>
  <c r="N576" i="29" s="1"/>
  <c r="AF576" i="29"/>
  <c r="D576" i="29" s="1"/>
  <c r="BD576" i="29" s="1"/>
  <c r="F576" i="29" s="1"/>
  <c r="E576" i="29" s="1"/>
  <c r="AH576" i="29"/>
  <c r="J576" i="29" s="1"/>
  <c r="BF576" i="29" s="1"/>
  <c r="L576" i="29" s="1"/>
  <c r="K576" i="29" s="1"/>
  <c r="BS574" i="29"/>
  <c r="BO574" i="29"/>
  <c r="AJ576" i="29"/>
  <c r="P576" i="29" s="1"/>
  <c r="BH576" i="29" s="1"/>
  <c r="R576" i="29" s="1"/>
  <c r="Q576" i="29" s="1"/>
  <c r="AM576" i="29"/>
  <c r="Y576" i="29" s="1"/>
  <c r="BK576" i="29" s="1"/>
  <c r="AA576" i="29" s="1"/>
  <c r="BK575" i="29"/>
  <c r="AA575" i="29" s="1"/>
  <c r="BU575" i="29" s="1"/>
  <c r="AC578" i="29"/>
  <c r="AX577" i="29"/>
  <c r="AP577" i="29"/>
  <c r="AV577" i="29"/>
  <c r="AN577" i="29"/>
  <c r="BC577" i="29"/>
  <c r="AU577" i="29"/>
  <c r="BB577" i="29"/>
  <c r="AT577" i="29"/>
  <c r="C577" i="29"/>
  <c r="AE577" i="29" s="1"/>
  <c r="AZ577" i="29"/>
  <c r="AR577" i="29"/>
  <c r="BA577" i="29"/>
  <c r="AY577" i="29"/>
  <c r="AW577" i="29"/>
  <c r="AS577" i="29"/>
  <c r="AQ577" i="29"/>
  <c r="B577" i="29"/>
  <c r="AD577" i="29" s="1"/>
  <c r="AH577" i="29" s="1"/>
  <c r="J577" i="29" s="1"/>
  <c r="AO577" i="29"/>
  <c r="BJ576" i="29"/>
  <c r="X576" i="29" s="1"/>
  <c r="W576" i="29" s="1"/>
  <c r="BI575" i="29"/>
  <c r="U575" i="29" s="1"/>
  <c r="T575" i="29" s="1"/>
  <c r="BD575" i="29"/>
  <c r="F575" i="29" s="1"/>
  <c r="E575" i="29" s="1"/>
  <c r="BF575" i="29"/>
  <c r="L575" i="29" s="1"/>
  <c r="K575" i="29" s="1"/>
  <c r="AG576" i="29"/>
  <c r="G576" i="29" s="1"/>
  <c r="BL574" i="29"/>
  <c r="Z574" i="29"/>
  <c r="BE575" i="29"/>
  <c r="I575" i="29" s="1"/>
  <c r="H575" i="29" s="1"/>
  <c r="AK576" i="29"/>
  <c r="S576" i="29" s="1"/>
  <c r="BN1167" i="29" l="1"/>
  <c r="AK1169" i="29"/>
  <c r="S1169" i="29" s="1"/>
  <c r="AJ1169" i="29"/>
  <c r="P1169" i="29" s="1"/>
  <c r="AL1169" i="29"/>
  <c r="V1169" i="29" s="1"/>
  <c r="BJ1169" i="29" s="1"/>
  <c r="X1169" i="29" s="1"/>
  <c r="W1169" i="29" s="1"/>
  <c r="AG1169" i="29"/>
  <c r="G1169" i="29" s="1"/>
  <c r="AI1169" i="29"/>
  <c r="M1169" i="29" s="1"/>
  <c r="BF1169" i="29"/>
  <c r="L1169" i="29" s="1"/>
  <c r="K1169" i="29" s="1"/>
  <c r="BG1169" i="29"/>
  <c r="O1169" i="29" s="1"/>
  <c r="N1169" i="29" s="1"/>
  <c r="BT1167" i="29"/>
  <c r="BK1168" i="29"/>
  <c r="AA1168" i="29" s="1"/>
  <c r="BU1168" i="29" s="1"/>
  <c r="BG1168" i="29"/>
  <c r="O1168" i="29" s="1"/>
  <c r="N1168" i="29" s="1"/>
  <c r="BI1168" i="29"/>
  <c r="U1168" i="29" s="1"/>
  <c r="T1168" i="29" s="1"/>
  <c r="BD1168" i="29"/>
  <c r="F1168" i="29" s="1"/>
  <c r="E1168" i="29" s="1"/>
  <c r="AO1170" i="29"/>
  <c r="AW1170" i="29"/>
  <c r="B1170" i="29"/>
  <c r="AD1170" i="29" s="1"/>
  <c r="AG1170" i="29" s="1"/>
  <c r="G1170" i="29" s="1"/>
  <c r="AP1170" i="29"/>
  <c r="AX1170" i="29"/>
  <c r="C1170" i="29"/>
  <c r="AE1170" i="29" s="1"/>
  <c r="AQ1170" i="29"/>
  <c r="AY1170" i="29"/>
  <c r="AR1170" i="29"/>
  <c r="AZ1170" i="29"/>
  <c r="AC1171" i="29"/>
  <c r="AS1170" i="29"/>
  <c r="BA1170" i="29"/>
  <c r="AT1170" i="29"/>
  <c r="BB1170" i="29"/>
  <c r="AU1170" i="29"/>
  <c r="BC1170" i="29"/>
  <c r="AN1170" i="29"/>
  <c r="AV1170" i="29"/>
  <c r="BR1168" i="29"/>
  <c r="BE1169" i="29"/>
  <c r="I1169" i="29" s="1"/>
  <c r="H1169" i="29" s="1"/>
  <c r="AM1169" i="29"/>
  <c r="Y1169" i="29" s="1"/>
  <c r="AF1169" i="29"/>
  <c r="D1169" i="29" s="1"/>
  <c r="BL1167" i="29"/>
  <c r="Z1167" i="29"/>
  <c r="BE1168" i="29"/>
  <c r="I1168" i="29" s="1"/>
  <c r="H1168" i="29" s="1"/>
  <c r="BI1169" i="29"/>
  <c r="U1169" i="29" s="1"/>
  <c r="T1169" i="29" s="1"/>
  <c r="BH1169" i="29"/>
  <c r="R1169" i="29" s="1"/>
  <c r="Q1169" i="29" s="1"/>
  <c r="BR1169" i="29"/>
  <c r="BT1168" i="29"/>
  <c r="BP1167" i="29"/>
  <c r="AB1167" i="29" s="1"/>
  <c r="AB574" i="29"/>
  <c r="BO575" i="29"/>
  <c r="BP576" i="29"/>
  <c r="AJ577" i="29"/>
  <c r="P577" i="29" s="1"/>
  <c r="BH577" i="29" s="1"/>
  <c r="R577" i="29" s="1"/>
  <c r="Q577" i="29" s="1"/>
  <c r="BS575" i="29"/>
  <c r="BE576" i="29"/>
  <c r="I576" i="29" s="1"/>
  <c r="H576" i="29" s="1"/>
  <c r="BQ576" i="29"/>
  <c r="BR576" i="29"/>
  <c r="AG577" i="29"/>
  <c r="G577" i="29" s="1"/>
  <c r="BP575" i="29"/>
  <c r="BN575" i="29"/>
  <c r="BU576" i="29"/>
  <c r="Z576" i="29"/>
  <c r="BL576" i="29"/>
  <c r="AK577" i="29"/>
  <c r="S577" i="29" s="1"/>
  <c r="BF577" i="29"/>
  <c r="L577" i="29" s="1"/>
  <c r="K577" i="29" s="1"/>
  <c r="AM577" i="29"/>
  <c r="Y577" i="29" s="1"/>
  <c r="BC578" i="29"/>
  <c r="AU578" i="29"/>
  <c r="BA578" i="29"/>
  <c r="AS578" i="29"/>
  <c r="B578" i="29"/>
  <c r="AD578" i="29" s="1"/>
  <c r="AH578" i="29" s="1"/>
  <c r="J578" i="29" s="1"/>
  <c r="AZ578" i="29"/>
  <c r="AR578" i="29"/>
  <c r="AY578" i="29"/>
  <c r="AQ578" i="29"/>
  <c r="AW578" i="29"/>
  <c r="AO578" i="29"/>
  <c r="BB578" i="29"/>
  <c r="AX578" i="29"/>
  <c r="AV578" i="29"/>
  <c r="AT578" i="29"/>
  <c r="AC579" i="29"/>
  <c r="AP578" i="29"/>
  <c r="AN578" i="29"/>
  <c r="C578" i="29"/>
  <c r="AE578" i="29" s="1"/>
  <c r="BI576" i="29"/>
  <c r="U576" i="29" s="1"/>
  <c r="T576" i="29" s="1"/>
  <c r="AI577" i="29"/>
  <c r="M577" i="29" s="1"/>
  <c r="AL577" i="29"/>
  <c r="V577" i="29" s="1"/>
  <c r="BN576" i="29"/>
  <c r="BT576" i="29"/>
  <c r="AF577" i="29"/>
  <c r="D577" i="29" s="1"/>
  <c r="Z575" i="29"/>
  <c r="BL575" i="29"/>
  <c r="BS1168" i="29" l="1"/>
  <c r="BT1169" i="29"/>
  <c r="BN1168" i="29"/>
  <c r="BO1168" i="29"/>
  <c r="AK1170" i="29"/>
  <c r="S1170" i="29" s="1"/>
  <c r="BS576" i="29"/>
  <c r="BO576" i="29"/>
  <c r="AB576" i="29" s="1"/>
  <c r="AM1170" i="29"/>
  <c r="Y1170" i="29" s="1"/>
  <c r="BK1170" i="29" s="1"/>
  <c r="AA1170" i="29" s="1"/>
  <c r="BU1170" i="29" s="1"/>
  <c r="BS1169" i="29"/>
  <c r="BO1169" i="29"/>
  <c r="AJ1170" i="29"/>
  <c r="P1170" i="29" s="1"/>
  <c r="BH1170" i="29" s="1"/>
  <c r="R1170" i="29" s="1"/>
  <c r="Q1170" i="29" s="1"/>
  <c r="BE1170" i="29"/>
  <c r="I1170" i="29" s="1"/>
  <c r="H1170" i="29" s="1"/>
  <c r="BK1169" i="29"/>
  <c r="AA1169" i="29" s="1"/>
  <c r="B1171" i="29"/>
  <c r="AD1171" i="29" s="1"/>
  <c r="AJ1171" i="29" s="1"/>
  <c r="P1171" i="29" s="1"/>
  <c r="AP1171" i="29"/>
  <c r="AX1171" i="29"/>
  <c r="C1171" i="29"/>
  <c r="AE1171" i="29" s="1"/>
  <c r="AQ1171" i="29"/>
  <c r="AY1171" i="29"/>
  <c r="AR1171" i="29"/>
  <c r="AZ1171" i="29"/>
  <c r="AC1172" i="29"/>
  <c r="AS1171" i="29"/>
  <c r="BA1171" i="29"/>
  <c r="AT1171" i="29"/>
  <c r="BB1171" i="29"/>
  <c r="AU1171" i="29"/>
  <c r="BC1171" i="29"/>
  <c r="AN1171" i="29"/>
  <c r="AV1171" i="29"/>
  <c r="AO1171" i="29"/>
  <c r="AW1171" i="29"/>
  <c r="BD1169" i="29"/>
  <c r="F1169" i="29" s="1"/>
  <c r="E1169" i="29" s="1"/>
  <c r="BN1169" i="29"/>
  <c r="AH1170" i="29"/>
  <c r="J1170" i="29" s="1"/>
  <c r="BI1170" i="29"/>
  <c r="U1170" i="29" s="1"/>
  <c r="T1170" i="29" s="1"/>
  <c r="BS1170" i="29"/>
  <c r="BQ1168" i="29"/>
  <c r="AB1168" i="29" s="1"/>
  <c r="BQ1169" i="29"/>
  <c r="AL1170" i="29"/>
  <c r="V1170" i="29" s="1"/>
  <c r="BP1169" i="29"/>
  <c r="AF1170" i="29"/>
  <c r="D1170" i="29" s="1"/>
  <c r="AI1170" i="29"/>
  <c r="M1170" i="29" s="1"/>
  <c r="BL1168" i="29"/>
  <c r="Z1168" i="29"/>
  <c r="AK578" i="29"/>
  <c r="S578" i="29" s="1"/>
  <c r="BI578" i="29" s="1"/>
  <c r="U578" i="29" s="1"/>
  <c r="AJ578" i="29"/>
  <c r="P578" i="29" s="1"/>
  <c r="BH578" i="29" s="1"/>
  <c r="R578" i="29" s="1"/>
  <c r="Q578" i="29" s="1"/>
  <c r="BK577" i="29"/>
  <c r="AA577" i="29" s="1"/>
  <c r="BU577" i="29" s="1"/>
  <c r="AL578" i="29"/>
  <c r="V578" i="29" s="1"/>
  <c r="BP577" i="29"/>
  <c r="BR577" i="29"/>
  <c r="BF578" i="29"/>
  <c r="L578" i="29" s="1"/>
  <c r="K578" i="29" s="1"/>
  <c r="BI577" i="29"/>
  <c r="U577" i="29" s="1"/>
  <c r="T577" i="29" s="1"/>
  <c r="BE577" i="29"/>
  <c r="I577" i="29" s="1"/>
  <c r="H577" i="29" s="1"/>
  <c r="AZ579" i="29"/>
  <c r="AR579" i="29"/>
  <c r="AC580" i="29"/>
  <c r="AX579" i="29"/>
  <c r="AP579" i="29"/>
  <c r="AW579" i="29"/>
  <c r="AO579" i="29"/>
  <c r="AV579" i="29"/>
  <c r="AN579" i="29"/>
  <c r="BB579" i="29"/>
  <c r="AT579" i="29"/>
  <c r="C579" i="29"/>
  <c r="AE579" i="29" s="1"/>
  <c r="B579" i="29"/>
  <c r="AD579" i="29" s="1"/>
  <c r="AK579" i="29" s="1"/>
  <c r="S579" i="29" s="1"/>
  <c r="BC579" i="29"/>
  <c r="BA579" i="29"/>
  <c r="AY579" i="29"/>
  <c r="AU579" i="29"/>
  <c r="AQ579" i="29"/>
  <c r="AS579" i="29"/>
  <c r="AI578" i="29"/>
  <c r="M578" i="29" s="1"/>
  <c r="AM578" i="29"/>
  <c r="Y578" i="29" s="1"/>
  <c r="BK578" i="29" s="1"/>
  <c r="AA578" i="29" s="1"/>
  <c r="BJ577" i="29"/>
  <c r="X577" i="29" s="1"/>
  <c r="W577" i="29" s="1"/>
  <c r="BG577" i="29"/>
  <c r="O577" i="29" s="1"/>
  <c r="N577" i="29" s="1"/>
  <c r="AG578" i="29"/>
  <c r="G578" i="29" s="1"/>
  <c r="BD577" i="29"/>
  <c r="F577" i="29" s="1"/>
  <c r="E577" i="29" s="1"/>
  <c r="AF578" i="29"/>
  <c r="D578" i="29" s="1"/>
  <c r="AB575" i="29"/>
  <c r="AM1171" i="29" l="1"/>
  <c r="Y1171" i="29" s="1"/>
  <c r="BK1171" i="29" s="1"/>
  <c r="AA1171" i="29" s="1"/>
  <c r="BU1171" i="29" s="1"/>
  <c r="BR1170" i="29"/>
  <c r="BH1171" i="29"/>
  <c r="R1171" i="29" s="1"/>
  <c r="Q1171" i="29" s="1"/>
  <c r="AL1171" i="29"/>
  <c r="V1171" i="29" s="1"/>
  <c r="BL1169" i="29"/>
  <c r="Z1169" i="29"/>
  <c r="AH1171" i="29"/>
  <c r="J1171" i="29" s="1"/>
  <c r="AG1171" i="29"/>
  <c r="G1171" i="29" s="1"/>
  <c r="Z1170" i="29"/>
  <c r="BU1169" i="29"/>
  <c r="BF1170" i="29"/>
  <c r="L1170" i="29" s="1"/>
  <c r="K1170" i="29" s="1"/>
  <c r="AF1171" i="29"/>
  <c r="D1171" i="29" s="1"/>
  <c r="AI1171" i="29"/>
  <c r="M1171" i="29" s="1"/>
  <c r="BG1170" i="29"/>
  <c r="O1170" i="29" s="1"/>
  <c r="N1170" i="29" s="1"/>
  <c r="AB1169" i="29"/>
  <c r="AK1171" i="29"/>
  <c r="S1171" i="29" s="1"/>
  <c r="BO1170" i="29"/>
  <c r="BD1170" i="29"/>
  <c r="F1170" i="29" s="1"/>
  <c r="E1170" i="29" s="1"/>
  <c r="BJ1170" i="29"/>
  <c r="X1170" i="29" s="1"/>
  <c r="W1170" i="29" s="1"/>
  <c r="C1172" i="29"/>
  <c r="AE1172" i="29" s="1"/>
  <c r="AQ1172" i="29"/>
  <c r="AY1172" i="29"/>
  <c r="AR1172" i="29"/>
  <c r="AZ1172" i="29"/>
  <c r="AC1173" i="29"/>
  <c r="AS1172" i="29"/>
  <c r="BA1172" i="29"/>
  <c r="AT1172" i="29"/>
  <c r="BB1172" i="29"/>
  <c r="AU1172" i="29"/>
  <c r="BC1172" i="29"/>
  <c r="AN1172" i="29"/>
  <c r="AV1172" i="29"/>
  <c r="AO1172" i="29"/>
  <c r="AW1172" i="29"/>
  <c r="B1172" i="29"/>
  <c r="AD1172" i="29" s="1"/>
  <c r="AK1172" i="29" s="1"/>
  <c r="S1172" i="29" s="1"/>
  <c r="AP1172" i="29"/>
  <c r="AX1172" i="29"/>
  <c r="BN577" i="29"/>
  <c r="BO577" i="29"/>
  <c r="BQ577" i="29"/>
  <c r="AI579" i="29"/>
  <c r="M579" i="29" s="1"/>
  <c r="BG579" i="29" s="1"/>
  <c r="O579" i="29" s="1"/>
  <c r="N579" i="29" s="1"/>
  <c r="BS577" i="29"/>
  <c r="BP578" i="29"/>
  <c r="T578" i="29"/>
  <c r="BS578" i="29"/>
  <c r="AG579" i="29"/>
  <c r="G579" i="29" s="1"/>
  <c r="BE579" i="29" s="1"/>
  <c r="I579" i="29" s="1"/>
  <c r="H579" i="29" s="1"/>
  <c r="AJ579" i="29"/>
  <c r="P579" i="29" s="1"/>
  <c r="BH579" i="29" s="1"/>
  <c r="R579" i="29" s="1"/>
  <c r="Q579" i="29" s="1"/>
  <c r="AH579" i="29"/>
  <c r="J579" i="29" s="1"/>
  <c r="BF579" i="29" s="1"/>
  <c r="L579" i="29" s="1"/>
  <c r="K579" i="29" s="1"/>
  <c r="AL579" i="29"/>
  <c r="V579" i="29" s="1"/>
  <c r="BJ579" i="29" s="1"/>
  <c r="X579" i="29" s="1"/>
  <c r="W579" i="29" s="1"/>
  <c r="BI579" i="29"/>
  <c r="U579" i="29" s="1"/>
  <c r="T579" i="29" s="1"/>
  <c r="BD578" i="29"/>
  <c r="F578" i="29" s="1"/>
  <c r="E578" i="29" s="1"/>
  <c r="BT577" i="29"/>
  <c r="AF579" i="29"/>
  <c r="D579" i="29" s="1"/>
  <c r="BJ578" i="29"/>
  <c r="X578" i="29" s="1"/>
  <c r="W578" i="29" s="1"/>
  <c r="BE578" i="29"/>
  <c r="I578" i="29" s="1"/>
  <c r="H578" i="29" s="1"/>
  <c r="AM579" i="29"/>
  <c r="Y579" i="29" s="1"/>
  <c r="BK579" i="29" s="1"/>
  <c r="AA579" i="29" s="1"/>
  <c r="BU578" i="29"/>
  <c r="Z578" i="29"/>
  <c r="BG578" i="29"/>
  <c r="O578" i="29" s="1"/>
  <c r="N578" i="29" s="1"/>
  <c r="BR578" i="29"/>
  <c r="AV580" i="29"/>
  <c r="AN580" i="29"/>
  <c r="BB580" i="29"/>
  <c r="AT580" i="29"/>
  <c r="BA580" i="29"/>
  <c r="AS580" i="29"/>
  <c r="C580" i="29"/>
  <c r="AE580" i="29" s="1"/>
  <c r="AZ580" i="29"/>
  <c r="AR580" i="29"/>
  <c r="B580" i="29"/>
  <c r="AD580" i="29" s="1"/>
  <c r="AM580" i="29" s="1"/>
  <c r="AC581" i="29"/>
  <c r="AX580" i="29"/>
  <c r="AP580" i="29"/>
  <c r="BC580" i="29"/>
  <c r="AY580" i="29"/>
  <c r="AW580" i="29"/>
  <c r="AO580" i="29"/>
  <c r="AU580" i="29"/>
  <c r="AQ580" i="29"/>
  <c r="Z577" i="29"/>
  <c r="BL577" i="29"/>
  <c r="AB577" i="29" l="1"/>
  <c r="AM1172" i="29"/>
  <c r="Y1172" i="29" s="1"/>
  <c r="Y580" i="29"/>
  <c r="BI1172" i="29"/>
  <c r="U1172" i="29" s="1"/>
  <c r="T1172" i="29" s="1"/>
  <c r="BG1171" i="29"/>
  <c r="O1171" i="29" s="1"/>
  <c r="N1171" i="29" s="1"/>
  <c r="BQ1171" i="29"/>
  <c r="BF1171" i="29"/>
  <c r="L1171" i="29" s="1"/>
  <c r="K1171" i="29" s="1"/>
  <c r="BP1171" i="29"/>
  <c r="BD1171" i="29"/>
  <c r="F1171" i="29" s="1"/>
  <c r="E1171" i="29" s="1"/>
  <c r="AG1172" i="29"/>
  <c r="G1172" i="29" s="1"/>
  <c r="AJ1172" i="29"/>
  <c r="P1172" i="29" s="1"/>
  <c r="BN1170" i="29"/>
  <c r="BP1170" i="29"/>
  <c r="BJ1171" i="29"/>
  <c r="X1171" i="29" s="1"/>
  <c r="W1171" i="29" s="1"/>
  <c r="BK1172" i="29"/>
  <c r="AA1172" i="29" s="1"/>
  <c r="BU1172" i="29"/>
  <c r="BI1171" i="29"/>
  <c r="U1171" i="29" s="1"/>
  <c r="T1171" i="29" s="1"/>
  <c r="AL1172" i="29"/>
  <c r="V1172" i="29" s="1"/>
  <c r="AF1172" i="29"/>
  <c r="D1172" i="29" s="1"/>
  <c r="AI1172" i="29"/>
  <c r="M1172" i="29" s="1"/>
  <c r="BL1170" i="29"/>
  <c r="Z1171" i="29"/>
  <c r="AH1172" i="29"/>
  <c r="J1172" i="29" s="1"/>
  <c r="BQ1170" i="29"/>
  <c r="BR1171" i="29"/>
  <c r="AR1173" i="29"/>
  <c r="AZ1173" i="29"/>
  <c r="AC1174" i="29"/>
  <c r="AS1173" i="29"/>
  <c r="BA1173" i="29"/>
  <c r="AT1173" i="29"/>
  <c r="BB1173" i="29"/>
  <c r="AU1173" i="29"/>
  <c r="BC1173" i="29"/>
  <c r="AN1173" i="29"/>
  <c r="AV1173" i="29"/>
  <c r="AO1173" i="29"/>
  <c r="AW1173" i="29"/>
  <c r="B1173" i="29"/>
  <c r="AD1173" i="29" s="1"/>
  <c r="AF1173" i="29" s="1"/>
  <c r="D1173" i="29" s="1"/>
  <c r="AP1173" i="29"/>
  <c r="AX1173" i="29"/>
  <c r="AY1173" i="29"/>
  <c r="C1173" i="29"/>
  <c r="AE1173" i="29" s="1"/>
  <c r="AQ1173" i="29"/>
  <c r="BT1170" i="29"/>
  <c r="BE1171" i="29"/>
  <c r="I1171" i="29" s="1"/>
  <c r="H1171" i="29" s="1"/>
  <c r="BT578" i="29"/>
  <c r="BQ579" i="29"/>
  <c r="BT579" i="29"/>
  <c r="BS579" i="29"/>
  <c r="BN578" i="29"/>
  <c r="BR579" i="29"/>
  <c r="BO579" i="29"/>
  <c r="AH580" i="29"/>
  <c r="J580" i="29" s="1"/>
  <c r="BF580" i="29" s="1"/>
  <c r="L580" i="29" s="1"/>
  <c r="K580" i="29" s="1"/>
  <c r="AJ580" i="29"/>
  <c r="P580" i="29" s="1"/>
  <c r="BH580" i="29" s="1"/>
  <c r="R580" i="29" s="1"/>
  <c r="Q580" i="29" s="1"/>
  <c r="BK580" i="29"/>
  <c r="AA580" i="29" s="1"/>
  <c r="BU580" i="29" s="1"/>
  <c r="AG580" i="29"/>
  <c r="G580" i="29" s="1"/>
  <c r="BU579" i="29"/>
  <c r="Z579" i="29"/>
  <c r="AF580" i="29"/>
  <c r="D580" i="29" s="1"/>
  <c r="BO578" i="29"/>
  <c r="BP579" i="29"/>
  <c r="BQ578" i="29"/>
  <c r="BA581" i="29"/>
  <c r="AS581" i="29"/>
  <c r="B581" i="29"/>
  <c r="AD581" i="29" s="1"/>
  <c r="AK581" i="29" s="1"/>
  <c r="AY581" i="29"/>
  <c r="AQ581" i="29"/>
  <c r="AC582" i="29"/>
  <c r="AX581" i="29"/>
  <c r="AP581" i="29"/>
  <c r="AW581" i="29"/>
  <c r="AO581" i="29"/>
  <c r="BC581" i="29"/>
  <c r="AU581" i="29"/>
  <c r="AN581" i="29"/>
  <c r="C581" i="29"/>
  <c r="AE581" i="29" s="1"/>
  <c r="BB581" i="29"/>
  <c r="AZ581" i="29"/>
  <c r="AV581" i="29"/>
  <c r="AT581" i="29"/>
  <c r="AR581" i="29"/>
  <c r="AK580" i="29"/>
  <c r="S580" i="29" s="1"/>
  <c r="BD579" i="29"/>
  <c r="F579" i="29" s="1"/>
  <c r="E579" i="29" s="1"/>
  <c r="AI580" i="29"/>
  <c r="M580" i="29" s="1"/>
  <c r="AL580" i="29"/>
  <c r="V580" i="29" s="1"/>
  <c r="BL578" i="29"/>
  <c r="BO1171" i="29" l="1"/>
  <c r="BL1171" i="29"/>
  <c r="AI581" i="29"/>
  <c r="BN1171" i="29"/>
  <c r="BD1173" i="29"/>
  <c r="F1173" i="29" s="1"/>
  <c r="E1173" i="29" s="1"/>
  <c r="AS1174" i="29"/>
  <c r="BA1174" i="29"/>
  <c r="AT1174" i="29"/>
  <c r="BB1174" i="29"/>
  <c r="AU1174" i="29"/>
  <c r="BC1174" i="29"/>
  <c r="AN1174" i="29"/>
  <c r="AV1174" i="29"/>
  <c r="AO1174" i="29"/>
  <c r="AW1174" i="29"/>
  <c r="B1174" i="29"/>
  <c r="AD1174" i="29" s="1"/>
  <c r="AM1174" i="29" s="1"/>
  <c r="Y1174" i="29" s="1"/>
  <c r="AP1174" i="29"/>
  <c r="AX1174" i="29"/>
  <c r="C1174" i="29"/>
  <c r="AE1174" i="29" s="1"/>
  <c r="AQ1174" i="29"/>
  <c r="AY1174" i="29"/>
  <c r="AR1174" i="29"/>
  <c r="AZ1174" i="29"/>
  <c r="AC1175" i="29"/>
  <c r="Z1172" i="29"/>
  <c r="AK1173" i="29"/>
  <c r="S1173" i="29" s="1"/>
  <c r="AM1173" i="29"/>
  <c r="Y1173" i="29" s="1"/>
  <c r="BT1171" i="29"/>
  <c r="BG1172" i="29"/>
  <c r="O1172" i="29" s="1"/>
  <c r="N1172" i="29" s="1"/>
  <c r="AG1173" i="29"/>
  <c r="G1173" i="29" s="1"/>
  <c r="AJ1173" i="29"/>
  <c r="P1173" i="29" s="1"/>
  <c r="BD1172" i="29"/>
  <c r="F1172" i="29" s="1"/>
  <c r="E1172" i="29" s="1"/>
  <c r="AH1173" i="29"/>
  <c r="J1173" i="29" s="1"/>
  <c r="AL1173" i="29"/>
  <c r="V1173" i="29" s="1"/>
  <c r="BJ1172" i="29"/>
  <c r="X1172" i="29" s="1"/>
  <c r="W1172" i="29" s="1"/>
  <c r="AB1170" i="29"/>
  <c r="AI1173" i="29"/>
  <c r="M1173" i="29" s="1"/>
  <c r="BS1171" i="29"/>
  <c r="BH1172" i="29"/>
  <c r="R1172" i="29" s="1"/>
  <c r="Q1172" i="29" s="1"/>
  <c r="BS1172" i="29"/>
  <c r="BF1172" i="29"/>
  <c r="L1172" i="29" s="1"/>
  <c r="K1172" i="29" s="1"/>
  <c r="BE1172" i="29"/>
  <c r="I1172" i="29" s="1"/>
  <c r="H1172" i="29" s="1"/>
  <c r="AM581" i="29"/>
  <c r="Y581" i="29" s="1"/>
  <c r="BK581" i="29" s="1"/>
  <c r="AA581" i="29" s="1"/>
  <c r="M581" i="29"/>
  <c r="BG581" i="29" s="1"/>
  <c r="O581" i="29" s="1"/>
  <c r="N581" i="29" s="1"/>
  <c r="AH581" i="29"/>
  <c r="J581" i="29" s="1"/>
  <c r="BF581" i="29" s="1"/>
  <c r="L581" i="29" s="1"/>
  <c r="K581" i="29" s="1"/>
  <c r="BR580" i="29"/>
  <c r="AG581" i="29"/>
  <c r="G581" i="29" s="1"/>
  <c r="AF581" i="29"/>
  <c r="D581" i="29" s="1"/>
  <c r="BD581" i="29" s="1"/>
  <c r="F581" i="29" s="1"/>
  <c r="E581" i="29" s="1"/>
  <c r="BL579" i="29"/>
  <c r="AJ581" i="29"/>
  <c r="P581" i="29" s="1"/>
  <c r="AL581" i="29"/>
  <c r="V581" i="29" s="1"/>
  <c r="BJ581" i="29" s="1"/>
  <c r="X581" i="29" s="1"/>
  <c r="W581" i="29" s="1"/>
  <c r="AB578" i="29"/>
  <c r="BP580" i="29"/>
  <c r="AC583" i="29"/>
  <c r="AX582" i="29"/>
  <c r="AP582" i="29"/>
  <c r="AV582" i="29"/>
  <c r="AN582" i="29"/>
  <c r="BC582" i="29"/>
  <c r="AU582" i="29"/>
  <c r="BB582" i="29"/>
  <c r="AT582" i="29"/>
  <c r="C582" i="29"/>
  <c r="AE582" i="29" s="1"/>
  <c r="AZ582" i="29"/>
  <c r="AR582" i="29"/>
  <c r="AQ582" i="29"/>
  <c r="AO582" i="29"/>
  <c r="B582" i="29"/>
  <c r="AD582" i="29" s="1"/>
  <c r="AI582" i="29" s="1"/>
  <c r="M582" i="29" s="1"/>
  <c r="BA582" i="29"/>
  <c r="AY582" i="29"/>
  <c r="AS582" i="29"/>
  <c r="AW582" i="29"/>
  <c r="BG580" i="29"/>
  <c r="O580" i="29" s="1"/>
  <c r="N580" i="29" s="1"/>
  <c r="BN579" i="29"/>
  <c r="AB579" i="29" s="1"/>
  <c r="BE580" i="29"/>
  <c r="I580" i="29" s="1"/>
  <c r="H580" i="29" s="1"/>
  <c r="S581" i="29"/>
  <c r="BJ580" i="29"/>
  <c r="X580" i="29" s="1"/>
  <c r="W580" i="29" s="1"/>
  <c r="BI580" i="29"/>
  <c r="U580" i="29" s="1"/>
  <c r="T580" i="29" s="1"/>
  <c r="BD580" i="29"/>
  <c r="F580" i="29" s="1"/>
  <c r="E580" i="29" s="1"/>
  <c r="Z580" i="29"/>
  <c r="BN1173" i="29" l="1"/>
  <c r="AB1171" i="29"/>
  <c r="BN1172" i="29"/>
  <c r="BQ1172" i="29"/>
  <c r="BL1172" i="29"/>
  <c r="BK1174" i="29"/>
  <c r="AA1174" i="29" s="1"/>
  <c r="BU1174" i="29" s="1"/>
  <c r="BI1173" i="29"/>
  <c r="U1173" i="29" s="1"/>
  <c r="T1173" i="29" s="1"/>
  <c r="BS1173" i="29"/>
  <c r="BO1172" i="29"/>
  <c r="AI1174" i="29"/>
  <c r="M1174" i="29" s="1"/>
  <c r="AG1174" i="29"/>
  <c r="G1174" i="29" s="1"/>
  <c r="AL1174" i="29"/>
  <c r="V1174" i="29" s="1"/>
  <c r="BG1173" i="29"/>
  <c r="O1173" i="29" s="1"/>
  <c r="N1173" i="29" s="1"/>
  <c r="BE1173" i="29"/>
  <c r="I1173" i="29" s="1"/>
  <c r="H1173" i="29" s="1"/>
  <c r="BO1173" i="29"/>
  <c r="AJ1174" i="29"/>
  <c r="P1174" i="29" s="1"/>
  <c r="BP1172" i="29"/>
  <c r="BT1172" i="29"/>
  <c r="AT1175" i="29"/>
  <c r="BB1175" i="29"/>
  <c r="AU1175" i="29"/>
  <c r="BC1175" i="29"/>
  <c r="AN1175" i="29"/>
  <c r="AV1175" i="29"/>
  <c r="AO1175" i="29"/>
  <c r="AW1175" i="29"/>
  <c r="B1175" i="29"/>
  <c r="AD1175" i="29" s="1"/>
  <c r="AL1175" i="29" s="1"/>
  <c r="V1175" i="29" s="1"/>
  <c r="AP1175" i="29"/>
  <c r="AX1175" i="29"/>
  <c r="C1175" i="29"/>
  <c r="AE1175" i="29" s="1"/>
  <c r="AQ1175" i="29"/>
  <c r="AY1175" i="29"/>
  <c r="AR1175" i="29"/>
  <c r="AZ1175" i="29"/>
  <c r="AC1176" i="29"/>
  <c r="AS1175" i="29"/>
  <c r="BA1175" i="29"/>
  <c r="AF1174" i="29"/>
  <c r="D1174" i="29" s="1"/>
  <c r="BH1173" i="29"/>
  <c r="R1173" i="29" s="1"/>
  <c r="Q1173" i="29" s="1"/>
  <c r="BR1173" i="29"/>
  <c r="AH1174" i="29"/>
  <c r="J1174" i="29" s="1"/>
  <c r="AK1174" i="29"/>
  <c r="S1174" i="29" s="1"/>
  <c r="BJ1173" i="29"/>
  <c r="X1173" i="29" s="1"/>
  <c r="W1173" i="29" s="1"/>
  <c r="BR1172" i="29"/>
  <c r="BF1173" i="29"/>
  <c r="L1173" i="29" s="1"/>
  <c r="K1173" i="29" s="1"/>
  <c r="BK1173" i="29"/>
  <c r="AA1173" i="29" s="1"/>
  <c r="BU1173" i="29" s="1"/>
  <c r="BE581" i="29"/>
  <c r="I581" i="29" s="1"/>
  <c r="H581" i="29" s="1"/>
  <c r="BP581" i="29"/>
  <c r="AJ582" i="29"/>
  <c r="P582" i="29" s="1"/>
  <c r="BH582" i="29" s="1"/>
  <c r="R582" i="29" s="1"/>
  <c r="Q582" i="29" s="1"/>
  <c r="BH581" i="29"/>
  <c r="R581" i="29" s="1"/>
  <c r="Q581" i="29" s="1"/>
  <c r="BN581" i="29"/>
  <c r="BO580" i="29"/>
  <c r="BQ580" i="29"/>
  <c r="AG582" i="29"/>
  <c r="G582" i="29" s="1"/>
  <c r="BE582" i="29" s="1"/>
  <c r="I582" i="29" s="1"/>
  <c r="H582" i="29" s="1"/>
  <c r="BT580" i="29"/>
  <c r="AH582" i="29"/>
  <c r="J582" i="29" s="1"/>
  <c r="BF582" i="29" s="1"/>
  <c r="L582" i="29" s="1"/>
  <c r="K582" i="29" s="1"/>
  <c r="BQ581" i="29"/>
  <c r="BT581" i="29"/>
  <c r="AM582" i="29"/>
  <c r="Y582" i="29" s="1"/>
  <c r="BK582" i="29" s="1"/>
  <c r="AA582" i="29" s="1"/>
  <c r="Z582" i="29" s="1"/>
  <c r="BL580" i="29"/>
  <c r="AF582" i="29"/>
  <c r="D582" i="29" s="1"/>
  <c r="BD582" i="29" s="1"/>
  <c r="F582" i="29" s="1"/>
  <c r="E582" i="29" s="1"/>
  <c r="BN580" i="29"/>
  <c r="AL582" i="29"/>
  <c r="V582" i="29" s="1"/>
  <c r="BJ582" i="29" s="1"/>
  <c r="X582" i="29" s="1"/>
  <c r="W582" i="29" s="1"/>
  <c r="BG582" i="29"/>
  <c r="O582" i="29" s="1"/>
  <c r="N582" i="29" s="1"/>
  <c r="BC583" i="29"/>
  <c r="AU583" i="29"/>
  <c r="BA583" i="29"/>
  <c r="AS583" i="29"/>
  <c r="B583" i="29"/>
  <c r="AD583" i="29" s="1"/>
  <c r="AM583" i="29" s="1"/>
  <c r="AZ583" i="29"/>
  <c r="AR583" i="29"/>
  <c r="AY583" i="29"/>
  <c r="AQ583" i="29"/>
  <c r="AW583" i="29"/>
  <c r="AO583" i="29"/>
  <c r="AT583" i="29"/>
  <c r="AP583" i="29"/>
  <c r="AN583" i="29"/>
  <c r="AC584" i="29"/>
  <c r="C583" i="29"/>
  <c r="AE583" i="29" s="1"/>
  <c r="BB583" i="29"/>
  <c r="AV583" i="29"/>
  <c r="AX583" i="29"/>
  <c r="BI581" i="29"/>
  <c r="U581" i="29" s="1"/>
  <c r="T581" i="29" s="1"/>
  <c r="BU581" i="29"/>
  <c r="Z581" i="29"/>
  <c r="BL581" i="29"/>
  <c r="AK582" i="29"/>
  <c r="S582" i="29" s="1"/>
  <c r="BS580" i="29"/>
  <c r="AB580" i="29" l="1"/>
  <c r="AB1172" i="29"/>
  <c r="Y583" i="29"/>
  <c r="BP1173" i="29"/>
  <c r="BT1173" i="29"/>
  <c r="BJ1175" i="29"/>
  <c r="X1175" i="29" s="1"/>
  <c r="W1175" i="29" s="1"/>
  <c r="BT1175" i="29"/>
  <c r="AF1175" i="29"/>
  <c r="D1175" i="29" s="1"/>
  <c r="BG1174" i="29"/>
  <c r="O1174" i="29" s="1"/>
  <c r="N1174" i="29" s="1"/>
  <c r="AU1176" i="29"/>
  <c r="BC1176" i="29"/>
  <c r="AN1176" i="29"/>
  <c r="AV1176" i="29"/>
  <c r="AO1176" i="29"/>
  <c r="AW1176" i="29"/>
  <c r="B1176" i="29"/>
  <c r="AD1176" i="29" s="1"/>
  <c r="AF1176" i="29" s="1"/>
  <c r="D1176" i="29" s="1"/>
  <c r="AP1176" i="29"/>
  <c r="AX1176" i="29"/>
  <c r="C1176" i="29"/>
  <c r="AE1176" i="29" s="1"/>
  <c r="AQ1176" i="29"/>
  <c r="AY1176" i="29"/>
  <c r="AR1176" i="29"/>
  <c r="AZ1176" i="29"/>
  <c r="AC1177" i="29"/>
  <c r="AS1176" i="29"/>
  <c r="BA1176" i="29"/>
  <c r="AT1176" i="29"/>
  <c r="BB1176" i="29"/>
  <c r="BH1174" i="29"/>
  <c r="R1174" i="29" s="1"/>
  <c r="Q1174" i="29" s="1"/>
  <c r="BI1174" i="29"/>
  <c r="U1174" i="29" s="1"/>
  <c r="T1174" i="29" s="1"/>
  <c r="BL1173" i="29"/>
  <c r="Z1173" i="29"/>
  <c r="BE1174" i="29"/>
  <c r="I1174" i="29" s="1"/>
  <c r="H1174" i="29" s="1"/>
  <c r="BO1174" i="29"/>
  <c r="BD1174" i="29"/>
  <c r="F1174" i="29" s="1"/>
  <c r="E1174" i="29" s="1"/>
  <c r="AM1175" i="29"/>
  <c r="Y1175" i="29" s="1"/>
  <c r="BF1174" i="29"/>
  <c r="L1174" i="29" s="1"/>
  <c r="K1174" i="29" s="1"/>
  <c r="AH1175" i="29"/>
  <c r="J1175" i="29" s="1"/>
  <c r="AJ1175" i="29"/>
  <c r="P1175" i="29" s="1"/>
  <c r="AI1175" i="29"/>
  <c r="M1175" i="29" s="1"/>
  <c r="AG1175" i="29"/>
  <c r="G1175" i="29" s="1"/>
  <c r="BQ1173" i="29"/>
  <c r="AB1173" i="29" s="1"/>
  <c r="AK1175" i="29"/>
  <c r="S1175" i="29" s="1"/>
  <c r="BJ1174" i="29"/>
  <c r="X1174" i="29" s="1"/>
  <c r="W1174" i="29" s="1"/>
  <c r="BL1174" i="29"/>
  <c r="Z1174" i="29"/>
  <c r="BQ582" i="29"/>
  <c r="BU582" i="29"/>
  <c r="BO581" i="29"/>
  <c r="BN582" i="29"/>
  <c r="BP582" i="29"/>
  <c r="BT582" i="29"/>
  <c r="BR581" i="29"/>
  <c r="BI582" i="29"/>
  <c r="U582" i="29" s="1"/>
  <c r="T582" i="29" s="1"/>
  <c r="BS581" i="29"/>
  <c r="AJ583" i="29"/>
  <c r="P583" i="29" s="1"/>
  <c r="BO582" i="29"/>
  <c r="AK583" i="29"/>
  <c r="S583" i="29" s="1"/>
  <c r="AL583" i="29"/>
  <c r="V583" i="29" s="1"/>
  <c r="AI583" i="29"/>
  <c r="M583" i="29" s="1"/>
  <c r="AH583" i="29"/>
  <c r="J583" i="29" s="1"/>
  <c r="AZ584" i="29"/>
  <c r="AR584" i="29"/>
  <c r="AC585" i="29"/>
  <c r="AX584" i="29"/>
  <c r="AP584" i="29"/>
  <c r="AW584" i="29"/>
  <c r="AO584" i="29"/>
  <c r="AV584" i="29"/>
  <c r="AN584" i="29"/>
  <c r="BB584" i="29"/>
  <c r="AT584" i="29"/>
  <c r="C584" i="29"/>
  <c r="AE584" i="29" s="1"/>
  <c r="AU584" i="29"/>
  <c r="AS584" i="29"/>
  <c r="AQ584" i="29"/>
  <c r="B584" i="29"/>
  <c r="AD584" i="29" s="1"/>
  <c r="AI584" i="29" s="1"/>
  <c r="M584" i="29" s="1"/>
  <c r="BC584" i="29"/>
  <c r="BA584" i="29"/>
  <c r="AY584" i="29"/>
  <c r="BK583" i="29"/>
  <c r="AA583" i="29" s="1"/>
  <c r="BU583" i="29" s="1"/>
  <c r="AF583" i="29"/>
  <c r="D583" i="29" s="1"/>
  <c r="BR582" i="29"/>
  <c r="AG583" i="29"/>
  <c r="G583" i="29" s="1"/>
  <c r="BL582" i="29"/>
  <c r="AJ1176" i="29" l="1"/>
  <c r="P1176" i="29" s="1"/>
  <c r="BN1174" i="29"/>
  <c r="BT1174" i="29"/>
  <c r="BP1174" i="29"/>
  <c r="AH1176" i="29"/>
  <c r="J1176" i="29" s="1"/>
  <c r="BQ1174" i="29"/>
  <c r="BD1176" i="29"/>
  <c r="F1176" i="29" s="1"/>
  <c r="E1176" i="29" s="1"/>
  <c r="BN1176" i="29"/>
  <c r="BG1175" i="29"/>
  <c r="O1175" i="29" s="1"/>
  <c r="N1175" i="29" s="1"/>
  <c r="BH1175" i="29"/>
  <c r="R1175" i="29" s="1"/>
  <c r="Q1175" i="29" s="1"/>
  <c r="BF1175" i="29"/>
  <c r="L1175" i="29" s="1"/>
  <c r="K1175" i="29" s="1"/>
  <c r="AL1176" i="29"/>
  <c r="V1176" i="29" s="1"/>
  <c r="AM1176" i="29"/>
  <c r="Y1176" i="29" s="1"/>
  <c r="BH1176" i="29"/>
  <c r="R1176" i="29" s="1"/>
  <c r="Q1176" i="29" s="1"/>
  <c r="BS1174" i="29"/>
  <c r="AI1176" i="29"/>
  <c r="M1176" i="29" s="1"/>
  <c r="AG1176" i="29"/>
  <c r="G1176" i="29" s="1"/>
  <c r="BK1175" i="29"/>
  <c r="AA1175" i="29" s="1"/>
  <c r="BD1175" i="29"/>
  <c r="F1175" i="29" s="1"/>
  <c r="E1175" i="29" s="1"/>
  <c r="BF1176" i="29"/>
  <c r="L1176" i="29" s="1"/>
  <c r="K1176" i="29" s="1"/>
  <c r="AN1177" i="29"/>
  <c r="AV1177" i="29"/>
  <c r="AO1177" i="29"/>
  <c r="AW1177" i="29"/>
  <c r="B1177" i="29"/>
  <c r="AD1177" i="29" s="1"/>
  <c r="AK1177" i="29" s="1"/>
  <c r="S1177" i="29" s="1"/>
  <c r="AP1177" i="29"/>
  <c r="AX1177" i="29"/>
  <c r="C1177" i="29"/>
  <c r="AE1177" i="29" s="1"/>
  <c r="AQ1177" i="29"/>
  <c r="AY1177" i="29"/>
  <c r="AR1177" i="29"/>
  <c r="AZ1177" i="29"/>
  <c r="AC1178" i="29"/>
  <c r="AS1177" i="29"/>
  <c r="BA1177" i="29"/>
  <c r="AT1177" i="29"/>
  <c r="BB1177" i="29"/>
  <c r="AU1177" i="29"/>
  <c r="BC1177" i="29"/>
  <c r="BI1175" i="29"/>
  <c r="U1175" i="29" s="1"/>
  <c r="T1175" i="29" s="1"/>
  <c r="AK1176" i="29"/>
  <c r="S1176" i="29" s="1"/>
  <c r="BE1175" i="29"/>
  <c r="I1175" i="29" s="1"/>
  <c r="H1175" i="29" s="1"/>
  <c r="BO1175" i="29"/>
  <c r="BR1174" i="29"/>
  <c r="AB1174" i="29" s="1"/>
  <c r="BS582" i="29"/>
  <c r="AB582" i="29" s="1"/>
  <c r="AB581" i="29"/>
  <c r="AM584" i="29"/>
  <c r="Y584" i="29" s="1"/>
  <c r="BK584" i="29" s="1"/>
  <c r="AA584" i="29" s="1"/>
  <c r="BU584" i="29" s="1"/>
  <c r="AL584" i="29"/>
  <c r="V584" i="29" s="1"/>
  <c r="BJ584" i="29" s="1"/>
  <c r="X584" i="29" s="1"/>
  <c r="W584" i="29" s="1"/>
  <c r="AF584" i="29"/>
  <c r="D584" i="29" s="1"/>
  <c r="BD584" i="29" s="1"/>
  <c r="F584" i="29" s="1"/>
  <c r="AG584" i="29"/>
  <c r="G584" i="29" s="1"/>
  <c r="BE584" i="29" s="1"/>
  <c r="I584" i="29" s="1"/>
  <c r="H584" i="29" s="1"/>
  <c r="BG584" i="29"/>
  <c r="O584" i="29" s="1"/>
  <c r="N584" i="29" s="1"/>
  <c r="BI583" i="29"/>
  <c r="U583" i="29" s="1"/>
  <c r="T583" i="29" s="1"/>
  <c r="BD583" i="29"/>
  <c r="F583" i="29" s="1"/>
  <c r="E583" i="29" s="1"/>
  <c r="BJ583" i="29"/>
  <c r="X583" i="29" s="1"/>
  <c r="W583" i="29" s="1"/>
  <c r="Z583" i="29"/>
  <c r="AK584" i="29"/>
  <c r="S584" i="29" s="1"/>
  <c r="AJ584" i="29"/>
  <c r="P584" i="29" s="1"/>
  <c r="AW585" i="29"/>
  <c r="AO585" i="29"/>
  <c r="BC585" i="29"/>
  <c r="AU585" i="29"/>
  <c r="BB585" i="29"/>
  <c r="AT585" i="29"/>
  <c r="C585" i="29"/>
  <c r="AE585" i="29" s="1"/>
  <c r="BA585" i="29"/>
  <c r="AS585" i="29"/>
  <c r="B585" i="29"/>
  <c r="AD585" i="29" s="1"/>
  <c r="AI585" i="29" s="1"/>
  <c r="AY585" i="29"/>
  <c r="AQ585" i="29"/>
  <c r="AX585" i="29"/>
  <c r="AV585" i="29"/>
  <c r="AR585" i="29"/>
  <c r="AP585" i="29"/>
  <c r="AN585" i="29"/>
  <c r="AC586" i="29"/>
  <c r="AZ585" i="29"/>
  <c r="BH583" i="29"/>
  <c r="R583" i="29" s="1"/>
  <c r="Q583" i="29" s="1"/>
  <c r="AH584" i="29"/>
  <c r="J584" i="29" s="1"/>
  <c r="BE583" i="29"/>
  <c r="I583" i="29" s="1"/>
  <c r="H583" i="29" s="1"/>
  <c r="BF583" i="29"/>
  <c r="L583" i="29" s="1"/>
  <c r="K583" i="29" s="1"/>
  <c r="BG583" i="29"/>
  <c r="O583" i="29" s="1"/>
  <c r="N583" i="29" s="1"/>
  <c r="BR583" i="29" l="1"/>
  <c r="BR1176" i="29"/>
  <c r="BQ1175" i="29"/>
  <c r="BP1176" i="29"/>
  <c r="BP1175" i="29"/>
  <c r="BS1175" i="29"/>
  <c r="BR1175" i="29"/>
  <c r="BQ583" i="29"/>
  <c r="BI1177" i="29"/>
  <c r="U1177" i="29" s="1"/>
  <c r="T1177" i="29" s="1"/>
  <c r="AM1177" i="29"/>
  <c r="Y1177" i="29" s="1"/>
  <c r="AF1177" i="29"/>
  <c r="D1177" i="29" s="1"/>
  <c r="BE1176" i="29"/>
  <c r="I1176" i="29" s="1"/>
  <c r="H1176" i="29" s="1"/>
  <c r="AO1178" i="29"/>
  <c r="AW1178" i="29"/>
  <c r="B1178" i="29"/>
  <c r="AD1178" i="29" s="1"/>
  <c r="AL1178" i="29" s="1"/>
  <c r="V1178" i="29" s="1"/>
  <c r="AP1178" i="29"/>
  <c r="AX1178" i="29"/>
  <c r="C1178" i="29"/>
  <c r="AE1178" i="29" s="1"/>
  <c r="AQ1178" i="29"/>
  <c r="AY1178" i="29"/>
  <c r="AR1178" i="29"/>
  <c r="AZ1178" i="29"/>
  <c r="AC1179" i="29"/>
  <c r="AS1178" i="29"/>
  <c r="BA1178" i="29"/>
  <c r="AT1178" i="29"/>
  <c r="BB1178" i="29"/>
  <c r="AU1178" i="29"/>
  <c r="BC1178" i="29"/>
  <c r="AN1178" i="29"/>
  <c r="AV1178" i="29"/>
  <c r="AH1177" i="29"/>
  <c r="J1177" i="29" s="1"/>
  <c r="BG1176" i="29"/>
  <c r="O1176" i="29" s="1"/>
  <c r="N1176" i="29" s="1"/>
  <c r="BQ1176" i="29"/>
  <c r="BI1176" i="29"/>
  <c r="U1176" i="29" s="1"/>
  <c r="T1176" i="29" s="1"/>
  <c r="AL1177" i="29"/>
  <c r="V1177" i="29" s="1"/>
  <c r="BL1175" i="29"/>
  <c r="Z1175" i="29"/>
  <c r="AJ1177" i="29"/>
  <c r="P1177" i="29" s="1"/>
  <c r="BN1175" i="29"/>
  <c r="AI1177" i="29"/>
  <c r="M1177" i="29" s="1"/>
  <c r="AG1177" i="29"/>
  <c r="G1177" i="29" s="1"/>
  <c r="BK1176" i="29"/>
  <c r="AA1176" i="29" s="1"/>
  <c r="BU1176" i="29" s="1"/>
  <c r="BU1175" i="29"/>
  <c r="BJ1176" i="29"/>
  <c r="X1176" i="29" s="1"/>
  <c r="W1176" i="29" s="1"/>
  <c r="E584" i="29"/>
  <c r="BN584" i="29"/>
  <c r="BT583" i="29"/>
  <c r="BO583" i="29"/>
  <c r="BQ584" i="29"/>
  <c r="BP583" i="29"/>
  <c r="BT584" i="29"/>
  <c r="BL584" i="29"/>
  <c r="BN583" i="29"/>
  <c r="M585" i="29"/>
  <c r="BG585" i="29" s="1"/>
  <c r="O585" i="29" s="1"/>
  <c r="N585" i="29" s="1"/>
  <c r="Z584" i="29"/>
  <c r="BS583" i="29"/>
  <c r="BO584" i="29"/>
  <c r="AH585" i="29"/>
  <c r="J585" i="29" s="1"/>
  <c r="AK585" i="29"/>
  <c r="S585" i="29" s="1"/>
  <c r="BH584" i="29"/>
  <c r="R584" i="29" s="1"/>
  <c r="Q584" i="29" s="1"/>
  <c r="BI584" i="29"/>
  <c r="U584" i="29" s="1"/>
  <c r="T584" i="29" s="1"/>
  <c r="BF584" i="29"/>
  <c r="L584" i="29" s="1"/>
  <c r="K584" i="29" s="1"/>
  <c r="AJ585" i="29"/>
  <c r="P585" i="29" s="1"/>
  <c r="AM585" i="29"/>
  <c r="Y585" i="29" s="1"/>
  <c r="AL585" i="29"/>
  <c r="V585" i="29" s="1"/>
  <c r="BL583" i="29"/>
  <c r="AG585" i="29"/>
  <c r="G585" i="29" s="1"/>
  <c r="BA586" i="29"/>
  <c r="AS586" i="29"/>
  <c r="C586" i="29"/>
  <c r="AE586" i="29" s="1"/>
  <c r="AY586" i="29"/>
  <c r="AQ586" i="29"/>
  <c r="AC587" i="29"/>
  <c r="AX586" i="29"/>
  <c r="AP586" i="29"/>
  <c r="AW586" i="29"/>
  <c r="AO586" i="29"/>
  <c r="BC586" i="29"/>
  <c r="AU586" i="29"/>
  <c r="AZ586" i="29"/>
  <c r="AV586" i="29"/>
  <c r="AT586" i="29"/>
  <c r="AR586" i="29"/>
  <c r="AN586" i="29"/>
  <c r="B586" i="29"/>
  <c r="AD586" i="29" s="1"/>
  <c r="AG586" i="29" s="1"/>
  <c r="G586" i="29" s="1"/>
  <c r="BB586" i="29"/>
  <c r="AF585" i="29"/>
  <c r="D585" i="29" s="1"/>
  <c r="BT1176" i="29" l="1"/>
  <c r="BS1176" i="29"/>
  <c r="AB1175" i="29"/>
  <c r="AK586" i="29"/>
  <c r="AF586" i="29"/>
  <c r="D586" i="29" s="1"/>
  <c r="AM1178" i="29"/>
  <c r="Y1178" i="29" s="1"/>
  <c r="BK1178" i="29" s="1"/>
  <c r="AA1178" i="29" s="1"/>
  <c r="AJ1178" i="29"/>
  <c r="P1178" i="29" s="1"/>
  <c r="BH1178" i="29" s="1"/>
  <c r="R1178" i="29" s="1"/>
  <c r="BO1176" i="29"/>
  <c r="AB1176" i="29" s="1"/>
  <c r="AF1178" i="29"/>
  <c r="D1178" i="29" s="1"/>
  <c r="BD1178" i="29" s="1"/>
  <c r="F1178" i="29" s="1"/>
  <c r="E1178" i="29" s="1"/>
  <c r="AK1178" i="29"/>
  <c r="S1178" i="29" s="1"/>
  <c r="BI1178" i="29" s="1"/>
  <c r="U1178" i="29" s="1"/>
  <c r="BJ1178" i="29"/>
  <c r="X1178" i="29" s="1"/>
  <c r="W1178" i="29" s="1"/>
  <c r="BJ1177" i="29"/>
  <c r="X1177" i="29" s="1"/>
  <c r="W1177" i="29" s="1"/>
  <c r="AI1178" i="29"/>
  <c r="M1178" i="29" s="1"/>
  <c r="AG1178" i="29"/>
  <c r="G1178" i="29" s="1"/>
  <c r="BE1177" i="29"/>
  <c r="I1177" i="29" s="1"/>
  <c r="H1177" i="29" s="1"/>
  <c r="BO1177" i="29"/>
  <c r="B1179" i="29"/>
  <c r="AD1179" i="29" s="1"/>
  <c r="AK1179" i="29" s="1"/>
  <c r="S1179" i="29" s="1"/>
  <c r="AP1179" i="29"/>
  <c r="AX1179" i="29"/>
  <c r="C1179" i="29"/>
  <c r="AE1179" i="29" s="1"/>
  <c r="AQ1179" i="29"/>
  <c r="AY1179" i="29"/>
  <c r="AR1179" i="29"/>
  <c r="AZ1179" i="29"/>
  <c r="AC1180" i="29"/>
  <c r="AS1179" i="29"/>
  <c r="BA1179" i="29"/>
  <c r="AT1179" i="29"/>
  <c r="BB1179" i="29"/>
  <c r="AU1179" i="29"/>
  <c r="BC1179" i="29"/>
  <c r="AN1179" i="29"/>
  <c r="AV1179" i="29"/>
  <c r="AG1179" i="29"/>
  <c r="G1179" i="29" s="1"/>
  <c r="AO1179" i="29"/>
  <c r="AW1179" i="29"/>
  <c r="BD1177" i="29"/>
  <c r="F1177" i="29" s="1"/>
  <c r="E1177" i="29" s="1"/>
  <c r="BL1176" i="29"/>
  <c r="Z1176" i="29"/>
  <c r="BG1177" i="29"/>
  <c r="O1177" i="29" s="1"/>
  <c r="N1177" i="29" s="1"/>
  <c r="AH1178" i="29"/>
  <c r="J1178" i="29" s="1"/>
  <c r="BK1177" i="29"/>
  <c r="AA1177" i="29" s="1"/>
  <c r="BU1177" i="29" s="1"/>
  <c r="BH1177" i="29"/>
  <c r="R1177" i="29" s="1"/>
  <c r="Q1177" i="29" s="1"/>
  <c r="BS1177" i="29"/>
  <c r="BF1177" i="29"/>
  <c r="L1177" i="29" s="1"/>
  <c r="K1177" i="29" s="1"/>
  <c r="S586" i="29"/>
  <c r="BI586" i="29" s="1"/>
  <c r="U586" i="29" s="1"/>
  <c r="T586" i="29" s="1"/>
  <c r="AI586" i="29"/>
  <c r="M586" i="29" s="1"/>
  <c r="BG586" i="29" s="1"/>
  <c r="O586" i="29" s="1"/>
  <c r="N586" i="29" s="1"/>
  <c r="BQ585" i="29"/>
  <c r="BS584" i="29"/>
  <c r="AH586" i="29"/>
  <c r="J586" i="29" s="1"/>
  <c r="BF586" i="29" s="1"/>
  <c r="L586" i="29" s="1"/>
  <c r="K586" i="29" s="1"/>
  <c r="AB583" i="29"/>
  <c r="BE585" i="29"/>
  <c r="I585" i="29" s="1"/>
  <c r="H585" i="29" s="1"/>
  <c r="AJ586" i="29"/>
  <c r="P586" i="29" s="1"/>
  <c r="AC588" i="29"/>
  <c r="AX587" i="29"/>
  <c r="AP587" i="29"/>
  <c r="AV587" i="29"/>
  <c r="AN587" i="29"/>
  <c r="BC587" i="29"/>
  <c r="AU587" i="29"/>
  <c r="BB587" i="29"/>
  <c r="AT587" i="29"/>
  <c r="C587" i="29"/>
  <c r="AE587" i="29" s="1"/>
  <c r="AZ587" i="29"/>
  <c r="AR587" i="29"/>
  <c r="BA587" i="29"/>
  <c r="AY587" i="29"/>
  <c r="AW587" i="29"/>
  <c r="AS587" i="29"/>
  <c r="AQ587" i="29"/>
  <c r="AO587" i="29"/>
  <c r="B587" i="29"/>
  <c r="AD587" i="29" s="1"/>
  <c r="AJ587" i="29" s="1"/>
  <c r="BR584" i="29"/>
  <c r="BJ585" i="29"/>
  <c r="X585" i="29" s="1"/>
  <c r="W585" i="29" s="1"/>
  <c r="BK585" i="29"/>
  <c r="AA585" i="29" s="1"/>
  <c r="BU585" i="29" s="1"/>
  <c r="BI585" i="29"/>
  <c r="U585" i="29" s="1"/>
  <c r="T585" i="29" s="1"/>
  <c r="BD585" i="29"/>
  <c r="F585" i="29" s="1"/>
  <c r="E585" i="29" s="1"/>
  <c r="BH585" i="29"/>
  <c r="R585" i="29" s="1"/>
  <c r="Q585" i="29" s="1"/>
  <c r="BF585" i="29"/>
  <c r="L585" i="29" s="1"/>
  <c r="K585" i="29" s="1"/>
  <c r="BE586" i="29"/>
  <c r="I586" i="29" s="1"/>
  <c r="H586" i="29" s="1"/>
  <c r="BP584" i="29"/>
  <c r="AL586" i="29"/>
  <c r="V586" i="29" s="1"/>
  <c r="AM586" i="29"/>
  <c r="Y586" i="29" s="1"/>
  <c r="BK586" i="29" s="1"/>
  <c r="AA586" i="29" s="1"/>
  <c r="Q1178" i="29" l="1"/>
  <c r="BR1178" i="29"/>
  <c r="BT1178" i="29"/>
  <c r="AM1179" i="29"/>
  <c r="Y1179" i="29" s="1"/>
  <c r="BU1179" i="29" s="1"/>
  <c r="AJ1179" i="29"/>
  <c r="P1179" i="29" s="1"/>
  <c r="BR1179" i="29" s="1"/>
  <c r="T1178" i="29"/>
  <c r="BS1178" i="29"/>
  <c r="BQ1177" i="29"/>
  <c r="P587" i="29"/>
  <c r="BR1177" i="29"/>
  <c r="BN585" i="29"/>
  <c r="BN1177" i="29"/>
  <c r="BI1179" i="29"/>
  <c r="U1179" i="29" s="1"/>
  <c r="T1179" i="29" s="1"/>
  <c r="Z1178" i="29"/>
  <c r="BL1178" i="29"/>
  <c r="BK1179" i="29"/>
  <c r="AA1179" i="29" s="1"/>
  <c r="BG1178" i="29"/>
  <c r="O1178" i="29" s="1"/>
  <c r="N1178" i="29" s="1"/>
  <c r="BQ1178" i="29"/>
  <c r="C1180" i="29"/>
  <c r="AE1180" i="29" s="1"/>
  <c r="AQ1180" i="29"/>
  <c r="AY1180" i="29"/>
  <c r="AR1180" i="29"/>
  <c r="AZ1180" i="29"/>
  <c r="AC1181" i="29"/>
  <c r="AS1180" i="29"/>
  <c r="BA1180" i="29"/>
  <c r="AT1180" i="29"/>
  <c r="BB1180" i="29"/>
  <c r="AU1180" i="29"/>
  <c r="BC1180" i="29"/>
  <c r="AN1180" i="29"/>
  <c r="AV1180" i="29"/>
  <c r="AO1180" i="29"/>
  <c r="AW1180" i="29"/>
  <c r="B1180" i="29"/>
  <c r="AD1180" i="29" s="1"/>
  <c r="AK1180" i="29" s="1"/>
  <c r="S1180" i="29" s="1"/>
  <c r="AP1180" i="29"/>
  <c r="AX1180" i="29"/>
  <c r="AH1179" i="29"/>
  <c r="J1179" i="29" s="1"/>
  <c r="BH1179" i="29"/>
  <c r="R1179" i="29" s="1"/>
  <c r="Q1179" i="29" s="1"/>
  <c r="BN1178" i="29"/>
  <c r="BE1178" i="29"/>
  <c r="I1178" i="29" s="1"/>
  <c r="H1178" i="29" s="1"/>
  <c r="BE1179" i="29"/>
  <c r="I1179" i="29" s="1"/>
  <c r="H1179" i="29" s="1"/>
  <c r="AL1179" i="29"/>
  <c r="V1179" i="29" s="1"/>
  <c r="BT1177" i="29"/>
  <c r="BF1178" i="29"/>
  <c r="L1178" i="29" s="1"/>
  <c r="K1178" i="29" s="1"/>
  <c r="AB1177" i="29"/>
  <c r="BL1177" i="29"/>
  <c r="Z1177" i="29"/>
  <c r="AF1179" i="29"/>
  <c r="D1179" i="29" s="1"/>
  <c r="AI1179" i="29"/>
  <c r="M1179" i="29" s="1"/>
  <c r="BP1177" i="29"/>
  <c r="BU1178" i="29"/>
  <c r="BQ586" i="29"/>
  <c r="BO585" i="29"/>
  <c r="AB585" i="29" s="1"/>
  <c r="BT585" i="29"/>
  <c r="BO586" i="29"/>
  <c r="BP585" i="29"/>
  <c r="BS585" i="29"/>
  <c r="AH587" i="29"/>
  <c r="J587" i="29" s="1"/>
  <c r="BF587" i="29" s="1"/>
  <c r="L587" i="29" s="1"/>
  <c r="BR585" i="29"/>
  <c r="BP586" i="29"/>
  <c r="AF587" i="29"/>
  <c r="D587" i="29" s="1"/>
  <c r="BD587" i="29" s="1"/>
  <c r="F587" i="29" s="1"/>
  <c r="E587" i="29" s="1"/>
  <c r="BS586" i="29"/>
  <c r="AG587" i="29"/>
  <c r="G587" i="29" s="1"/>
  <c r="BE587" i="29" s="1"/>
  <c r="I587" i="29" s="1"/>
  <c r="H587" i="29" s="1"/>
  <c r="BH587" i="29"/>
  <c r="R587" i="29" s="1"/>
  <c r="Q587" i="29" s="1"/>
  <c r="BU586" i="29"/>
  <c r="Z586" i="29"/>
  <c r="BL585" i="29"/>
  <c r="Z585" i="29"/>
  <c r="AK587" i="29"/>
  <c r="S587" i="29" s="1"/>
  <c r="BB588" i="29"/>
  <c r="AT588" i="29"/>
  <c r="AZ588" i="29"/>
  <c r="AR588" i="29"/>
  <c r="B588" i="29"/>
  <c r="AD588" i="29" s="1"/>
  <c r="AI588" i="29" s="1"/>
  <c r="M588" i="29" s="1"/>
  <c r="AY588" i="29"/>
  <c r="AQ588" i="29"/>
  <c r="AC589" i="29"/>
  <c r="AX588" i="29"/>
  <c r="AP588" i="29"/>
  <c r="AV588" i="29"/>
  <c r="AN588" i="29"/>
  <c r="BC588" i="29"/>
  <c r="BA588" i="29"/>
  <c r="AW588" i="29"/>
  <c r="AU588" i="29"/>
  <c r="AS588" i="29"/>
  <c r="C588" i="29"/>
  <c r="AE588" i="29" s="1"/>
  <c r="AO588" i="29"/>
  <c r="BH586" i="29"/>
  <c r="R586" i="29" s="1"/>
  <c r="Q586" i="29" s="1"/>
  <c r="AB584" i="29"/>
  <c r="AI587" i="29"/>
  <c r="M587" i="29" s="1"/>
  <c r="BD586" i="29"/>
  <c r="F586" i="29" s="1"/>
  <c r="E586" i="29" s="1"/>
  <c r="AL587" i="29"/>
  <c r="V587" i="29" s="1"/>
  <c r="BJ586" i="29"/>
  <c r="X586" i="29" s="1"/>
  <c r="W586" i="29" s="1"/>
  <c r="AM587" i="29"/>
  <c r="Y587" i="29" s="1"/>
  <c r="BS1179" i="29" l="1"/>
  <c r="BI1180" i="29"/>
  <c r="U1180" i="29" s="1"/>
  <c r="T1180" i="29" s="1"/>
  <c r="AR1181" i="29"/>
  <c r="AZ1181" i="29"/>
  <c r="AC1182" i="29"/>
  <c r="AS1181" i="29"/>
  <c r="BA1181" i="29"/>
  <c r="AT1181" i="29"/>
  <c r="BB1181" i="29"/>
  <c r="AU1181" i="29"/>
  <c r="BC1181" i="29"/>
  <c r="AN1181" i="29"/>
  <c r="AV1181" i="29"/>
  <c r="AO1181" i="29"/>
  <c r="AW1181" i="29"/>
  <c r="B1181" i="29"/>
  <c r="AD1181" i="29" s="1"/>
  <c r="AL1181" i="29" s="1"/>
  <c r="V1181" i="29" s="1"/>
  <c r="AP1181" i="29"/>
  <c r="AX1181" i="29"/>
  <c r="C1181" i="29"/>
  <c r="AE1181" i="29" s="1"/>
  <c r="AQ1181" i="29"/>
  <c r="AY1181" i="29"/>
  <c r="BP1178" i="29"/>
  <c r="AM1180" i="29"/>
  <c r="Y1180" i="29" s="1"/>
  <c r="AG1180" i="29"/>
  <c r="G1180" i="29" s="1"/>
  <c r="AJ1180" i="29"/>
  <c r="P1180" i="29" s="1"/>
  <c r="Z1179" i="29"/>
  <c r="BF1179" i="29"/>
  <c r="L1179" i="29" s="1"/>
  <c r="K1179" i="29" s="1"/>
  <c r="AL1180" i="29"/>
  <c r="V1180" i="29" s="1"/>
  <c r="BJ1179" i="29"/>
  <c r="X1179" i="29" s="1"/>
  <c r="W1179" i="29" s="1"/>
  <c r="BG1179" i="29"/>
  <c r="O1179" i="29" s="1"/>
  <c r="N1179" i="29" s="1"/>
  <c r="BO1179" i="29"/>
  <c r="AF1180" i="29"/>
  <c r="D1180" i="29" s="1"/>
  <c r="AI1180" i="29"/>
  <c r="M1180" i="29" s="1"/>
  <c r="BD1179" i="29"/>
  <c r="F1179" i="29" s="1"/>
  <c r="E1179" i="29" s="1"/>
  <c r="BO1178" i="29"/>
  <c r="AH1180" i="29"/>
  <c r="J1180" i="29" s="1"/>
  <c r="AK588" i="29"/>
  <c r="S588" i="29" s="1"/>
  <c r="BI588" i="29" s="1"/>
  <c r="U588" i="29" s="1"/>
  <c r="T588" i="29" s="1"/>
  <c r="AH588" i="29"/>
  <c r="J588" i="29" s="1"/>
  <c r="BF588" i="29" s="1"/>
  <c r="L588" i="29" s="1"/>
  <c r="K588" i="29" s="1"/>
  <c r="AJ588" i="29"/>
  <c r="P588" i="29" s="1"/>
  <c r="BH588" i="29" s="1"/>
  <c r="R588" i="29" s="1"/>
  <c r="Q588" i="29" s="1"/>
  <c r="AG588" i="29"/>
  <c r="G588" i="29" s="1"/>
  <c r="BE588" i="29" s="1"/>
  <c r="I588" i="29" s="1"/>
  <c r="H588" i="29" s="1"/>
  <c r="BR587" i="29"/>
  <c r="BR586" i="29"/>
  <c r="K587" i="29"/>
  <c r="BP587" i="29"/>
  <c r="AF588" i="29"/>
  <c r="D588" i="29" s="1"/>
  <c r="BD588" i="29" s="1"/>
  <c r="F588" i="29" s="1"/>
  <c r="E588" i="29" s="1"/>
  <c r="BN587" i="29"/>
  <c r="AM588" i="29"/>
  <c r="Y588" i="29" s="1"/>
  <c r="BK588" i="29" s="1"/>
  <c r="AA588" i="29" s="1"/>
  <c r="BU588" i="29" s="1"/>
  <c r="AL588" i="29"/>
  <c r="V588" i="29" s="1"/>
  <c r="BJ588" i="29" s="1"/>
  <c r="X588" i="29" s="1"/>
  <c r="W588" i="29" s="1"/>
  <c r="BO587" i="29"/>
  <c r="BG588" i="29"/>
  <c r="O588" i="29" s="1"/>
  <c r="N588" i="29" s="1"/>
  <c r="BN586" i="29"/>
  <c r="BL586" i="29"/>
  <c r="BG587" i="29"/>
  <c r="O587" i="29" s="1"/>
  <c r="N587" i="29" s="1"/>
  <c r="BK587" i="29"/>
  <c r="AA587" i="29" s="1"/>
  <c r="BT586" i="29"/>
  <c r="AY589" i="29"/>
  <c r="AQ589" i="29"/>
  <c r="AW589" i="29"/>
  <c r="AO589" i="29"/>
  <c r="AV589" i="29"/>
  <c r="AN589" i="29"/>
  <c r="BC589" i="29"/>
  <c r="AU589" i="29"/>
  <c r="BA589" i="29"/>
  <c r="AS589" i="29"/>
  <c r="B589" i="29"/>
  <c r="AD589" i="29" s="1"/>
  <c r="AI589" i="29" s="1"/>
  <c r="AC590" i="29"/>
  <c r="BB589" i="29"/>
  <c r="AZ589" i="29"/>
  <c r="AX589" i="29"/>
  <c r="AT589" i="29"/>
  <c r="C589" i="29"/>
  <c r="AE589" i="29" s="1"/>
  <c r="AR589" i="29"/>
  <c r="AP589" i="29"/>
  <c r="BI587" i="29"/>
  <c r="U587" i="29" s="1"/>
  <c r="T587" i="29" s="1"/>
  <c r="BJ587" i="29"/>
  <c r="X587" i="29" s="1"/>
  <c r="W587" i="29" s="1"/>
  <c r="M589" i="29" l="1"/>
  <c r="AB1178" i="29"/>
  <c r="BP1179" i="29"/>
  <c r="BR588" i="29"/>
  <c r="BJ1181" i="29"/>
  <c r="X1181" i="29" s="1"/>
  <c r="W1181" i="29" s="1"/>
  <c r="BN1179" i="29"/>
  <c r="BK1180" i="29"/>
  <c r="AA1180" i="29" s="1"/>
  <c r="BU1180" i="29"/>
  <c r="AF1181" i="29"/>
  <c r="D1181" i="29" s="1"/>
  <c r="BJ1180" i="29"/>
  <c r="X1180" i="29" s="1"/>
  <c r="W1180" i="29" s="1"/>
  <c r="AH1181" i="29"/>
  <c r="J1181" i="29" s="1"/>
  <c r="AK1181" i="29"/>
  <c r="S1181" i="29" s="1"/>
  <c r="AS1182" i="29"/>
  <c r="BA1182" i="29"/>
  <c r="AT1182" i="29"/>
  <c r="BB1182" i="29"/>
  <c r="AU1182" i="29"/>
  <c r="BC1182" i="29"/>
  <c r="AN1182" i="29"/>
  <c r="AV1182" i="29"/>
  <c r="AO1182" i="29"/>
  <c r="AW1182" i="29"/>
  <c r="B1182" i="29"/>
  <c r="AD1182" i="29" s="1"/>
  <c r="AM1182" i="29" s="1"/>
  <c r="Y1182" i="29" s="1"/>
  <c r="AP1182" i="29"/>
  <c r="AX1182" i="29"/>
  <c r="C1182" i="29"/>
  <c r="AE1182" i="29" s="1"/>
  <c r="AQ1182" i="29"/>
  <c r="AY1182" i="29"/>
  <c r="AZ1182" i="29"/>
  <c r="AC1183" i="29"/>
  <c r="AR1182" i="29"/>
  <c r="BD1180" i="29"/>
  <c r="F1180" i="29" s="1"/>
  <c r="E1180" i="29" s="1"/>
  <c r="AM1181" i="29"/>
  <c r="Y1181" i="29" s="1"/>
  <c r="BL1179" i="29"/>
  <c r="BG1180" i="29"/>
  <c r="O1180" i="29" s="1"/>
  <c r="N1180" i="29" s="1"/>
  <c r="BQ1179" i="29"/>
  <c r="AI1181" i="29"/>
  <c r="M1181" i="29" s="1"/>
  <c r="AG1181" i="29"/>
  <c r="G1181" i="29" s="1"/>
  <c r="AJ1181" i="29"/>
  <c r="P1181" i="29" s="1"/>
  <c r="BH1180" i="29"/>
  <c r="R1180" i="29" s="1"/>
  <c r="Q1180" i="29" s="1"/>
  <c r="BS1180" i="29"/>
  <c r="BF1180" i="29"/>
  <c r="L1180" i="29" s="1"/>
  <c r="K1180" i="29" s="1"/>
  <c r="BT1179" i="29"/>
  <c r="BE1180" i="29"/>
  <c r="I1180" i="29" s="1"/>
  <c r="H1180" i="29" s="1"/>
  <c r="AJ589" i="29"/>
  <c r="P589" i="29" s="1"/>
  <c r="BH589" i="29" s="1"/>
  <c r="R589" i="29" s="1"/>
  <c r="Q589" i="29" s="1"/>
  <c r="BT587" i="29"/>
  <c r="AK589" i="29"/>
  <c r="S589" i="29" s="1"/>
  <c r="BI589" i="29" s="1"/>
  <c r="U589" i="29" s="1"/>
  <c r="T589" i="29" s="1"/>
  <c r="AG589" i="29"/>
  <c r="G589" i="29" s="1"/>
  <c r="BE589" i="29" s="1"/>
  <c r="I589" i="29" s="1"/>
  <c r="H589" i="29" s="1"/>
  <c r="AM589" i="29"/>
  <c r="Y589" i="29" s="1"/>
  <c r="BK589" i="29" s="1"/>
  <c r="AA589" i="29" s="1"/>
  <c r="Z589" i="29" s="1"/>
  <c r="BO588" i="29"/>
  <c r="BT588" i="29"/>
  <c r="BN588" i="29"/>
  <c r="BP588" i="29"/>
  <c r="BG589" i="29"/>
  <c r="O589" i="29" s="1"/>
  <c r="N589" i="29" s="1"/>
  <c r="BQ589" i="29"/>
  <c r="Z587" i="29"/>
  <c r="BL587" i="29"/>
  <c r="BS588" i="29"/>
  <c r="BS587" i="29"/>
  <c r="AH589" i="29"/>
  <c r="J589" i="29" s="1"/>
  <c r="BQ587" i="29"/>
  <c r="AL589" i="29"/>
  <c r="V589" i="29" s="1"/>
  <c r="AV590" i="29"/>
  <c r="AN590" i="29"/>
  <c r="BB590" i="29"/>
  <c r="AT590" i="29"/>
  <c r="C590" i="29"/>
  <c r="AE590" i="29" s="1"/>
  <c r="BA590" i="29"/>
  <c r="AS590" i="29"/>
  <c r="B590" i="29"/>
  <c r="AD590" i="29" s="1"/>
  <c r="AL590" i="29" s="1"/>
  <c r="V590" i="29" s="1"/>
  <c r="AZ590" i="29"/>
  <c r="AR590" i="29"/>
  <c r="AC591" i="29"/>
  <c r="AX590" i="29"/>
  <c r="AP590" i="29"/>
  <c r="BC590" i="29"/>
  <c r="AY590" i="29"/>
  <c r="AW590" i="29"/>
  <c r="AU590" i="29"/>
  <c r="AQ590" i="29"/>
  <c r="AO590" i="29"/>
  <c r="AF589" i="29"/>
  <c r="D589" i="29" s="1"/>
  <c r="AB586" i="29"/>
  <c r="BQ588" i="29"/>
  <c r="BU587" i="29"/>
  <c r="BL588" i="29"/>
  <c r="Z588" i="29"/>
  <c r="AL1182" i="29" l="1"/>
  <c r="V1182" i="29" s="1"/>
  <c r="BJ1182" i="29" s="1"/>
  <c r="X1182" i="29" s="1"/>
  <c r="BT1180" i="29"/>
  <c r="BK1182" i="29"/>
  <c r="AA1182" i="29" s="1"/>
  <c r="BU1182" i="29" s="1"/>
  <c r="BO1180" i="29"/>
  <c r="BH1181" i="29"/>
  <c r="R1181" i="29" s="1"/>
  <c r="Q1181" i="29" s="1"/>
  <c r="BN1180" i="29"/>
  <c r="AI1182" i="29"/>
  <c r="M1182" i="29" s="1"/>
  <c r="AG1182" i="29"/>
  <c r="G1182" i="29" s="1"/>
  <c r="BD1181" i="29"/>
  <c r="F1181" i="29" s="1"/>
  <c r="E1181" i="29" s="1"/>
  <c r="BE1181" i="29"/>
  <c r="I1181" i="29" s="1"/>
  <c r="H1181" i="29" s="1"/>
  <c r="BG1181" i="29"/>
  <c r="O1181" i="29" s="1"/>
  <c r="N1181" i="29" s="1"/>
  <c r="AT1183" i="29"/>
  <c r="BB1183" i="29"/>
  <c r="AU1183" i="29"/>
  <c r="BC1183" i="29"/>
  <c r="AN1183" i="29"/>
  <c r="AV1183" i="29"/>
  <c r="AO1183" i="29"/>
  <c r="AW1183" i="29"/>
  <c r="B1183" i="29"/>
  <c r="AD1183" i="29" s="1"/>
  <c r="AL1183" i="29" s="1"/>
  <c r="V1183" i="29" s="1"/>
  <c r="AP1183" i="29"/>
  <c r="AX1183" i="29"/>
  <c r="C1183" i="29"/>
  <c r="AE1183" i="29" s="1"/>
  <c r="AQ1183" i="29"/>
  <c r="AY1183" i="29"/>
  <c r="AR1183" i="29"/>
  <c r="AZ1183" i="29"/>
  <c r="AC1184" i="29"/>
  <c r="AS1183" i="29"/>
  <c r="BA1183" i="29"/>
  <c r="AF1182" i="29"/>
  <c r="D1182" i="29" s="1"/>
  <c r="BL1180" i="29"/>
  <c r="Z1180" i="29"/>
  <c r="BP1180" i="29"/>
  <c r="BQ1180" i="29"/>
  <c r="AJ1182" i="29"/>
  <c r="P1182" i="29" s="1"/>
  <c r="AH1182" i="29"/>
  <c r="J1182" i="29" s="1"/>
  <c r="AK1182" i="29"/>
  <c r="S1182" i="29" s="1"/>
  <c r="AB1179" i="29"/>
  <c r="BK1181" i="29"/>
  <c r="AA1181" i="29" s="1"/>
  <c r="BU1181" i="29" s="1"/>
  <c r="BI1181" i="29"/>
  <c r="U1181" i="29" s="1"/>
  <c r="T1181" i="29" s="1"/>
  <c r="BT1181" i="29"/>
  <c r="BR1180" i="29"/>
  <c r="BF1181" i="29"/>
  <c r="L1181" i="29" s="1"/>
  <c r="K1181" i="29" s="1"/>
  <c r="BP1181" i="29"/>
  <c r="BO589" i="29"/>
  <c r="BU589" i="29"/>
  <c r="AI590" i="29"/>
  <c r="M590" i="29" s="1"/>
  <c r="BG590" i="29" s="1"/>
  <c r="O590" i="29" s="1"/>
  <c r="N590" i="29" s="1"/>
  <c r="BS589" i="29"/>
  <c r="AB588" i="29"/>
  <c r="AH590" i="29"/>
  <c r="J590" i="29" s="1"/>
  <c r="BJ590" i="29"/>
  <c r="X590" i="29" s="1"/>
  <c r="W590" i="29" s="1"/>
  <c r="BJ589" i="29"/>
  <c r="X589" i="29" s="1"/>
  <c r="W589" i="29" s="1"/>
  <c r="AM590" i="29"/>
  <c r="Y590" i="29" s="1"/>
  <c r="BK590" i="29" s="1"/>
  <c r="AA590" i="29" s="1"/>
  <c r="BR589" i="29"/>
  <c r="BD589" i="29"/>
  <c r="AJ590" i="29"/>
  <c r="P590" i="29" s="1"/>
  <c r="AB587" i="29"/>
  <c r="AG590" i="29"/>
  <c r="G590" i="29" s="1"/>
  <c r="AF590" i="29"/>
  <c r="D590" i="29" s="1"/>
  <c r="BF589" i="29"/>
  <c r="L589" i="29" s="1"/>
  <c r="K589" i="29" s="1"/>
  <c r="AK590" i="29"/>
  <c r="S590" i="29" s="1"/>
  <c r="BA591" i="29"/>
  <c r="AS591" i="29"/>
  <c r="B591" i="29"/>
  <c r="AD591" i="29" s="1"/>
  <c r="AJ591" i="29" s="1"/>
  <c r="AY591" i="29"/>
  <c r="AQ591" i="29"/>
  <c r="AC592" i="29"/>
  <c r="AX591" i="29"/>
  <c r="AP591" i="29"/>
  <c r="AW591" i="29"/>
  <c r="AO591" i="29"/>
  <c r="BC591" i="29"/>
  <c r="AU591" i="29"/>
  <c r="AN591" i="29"/>
  <c r="C591" i="29"/>
  <c r="AE591" i="29" s="1"/>
  <c r="BB591" i="29"/>
  <c r="AZ591" i="29"/>
  <c r="AV591" i="29"/>
  <c r="AR591" i="29"/>
  <c r="AT591" i="29"/>
  <c r="BS1181" i="29" l="1"/>
  <c r="BO1181" i="29"/>
  <c r="BN1181" i="29"/>
  <c r="W1182" i="29"/>
  <c r="BT1182" i="29"/>
  <c r="BR1181" i="29"/>
  <c r="BJ1183" i="29"/>
  <c r="X1183" i="29" s="1"/>
  <c r="W1183" i="29" s="1"/>
  <c r="AF1183" i="29"/>
  <c r="D1183" i="29" s="1"/>
  <c r="BQ1181" i="29"/>
  <c r="BG1182" i="29"/>
  <c r="O1182" i="29" s="1"/>
  <c r="N1182" i="29" s="1"/>
  <c r="AB1180" i="29"/>
  <c r="AU1184" i="29"/>
  <c r="BC1184" i="29"/>
  <c r="AN1184" i="29"/>
  <c r="AV1184" i="29"/>
  <c r="AO1184" i="29"/>
  <c r="AW1184" i="29"/>
  <c r="B1184" i="29"/>
  <c r="AD1184" i="29" s="1"/>
  <c r="AH1184" i="29" s="1"/>
  <c r="J1184" i="29" s="1"/>
  <c r="AP1184" i="29"/>
  <c r="AX1184" i="29"/>
  <c r="C1184" i="29"/>
  <c r="AE1184" i="29" s="1"/>
  <c r="AQ1184" i="29"/>
  <c r="AY1184" i="29"/>
  <c r="AR1184" i="29"/>
  <c r="AZ1184" i="29"/>
  <c r="AC1185" i="29"/>
  <c r="AS1184" i="29"/>
  <c r="BA1184" i="29"/>
  <c r="AT1184" i="29"/>
  <c r="BB1184" i="29"/>
  <c r="AH1183" i="29"/>
  <c r="J1183" i="29" s="1"/>
  <c r="BD1182" i="29"/>
  <c r="F1182" i="29" s="1"/>
  <c r="E1182" i="29" s="1"/>
  <c r="AM1183" i="29"/>
  <c r="Y1183" i="29" s="1"/>
  <c r="AB1181" i="29"/>
  <c r="BL1181" i="29"/>
  <c r="Z1181" i="29"/>
  <c r="AJ1183" i="29"/>
  <c r="P1183" i="29" s="1"/>
  <c r="BI1182" i="29"/>
  <c r="U1182" i="29" s="1"/>
  <c r="T1182" i="29" s="1"/>
  <c r="AK1183" i="29"/>
  <c r="S1183" i="29" s="1"/>
  <c r="BE1182" i="29"/>
  <c r="I1182" i="29" s="1"/>
  <c r="H1182" i="29" s="1"/>
  <c r="BF1182" i="29"/>
  <c r="L1182" i="29" s="1"/>
  <c r="K1182" i="29" s="1"/>
  <c r="BP1182" i="29"/>
  <c r="AI1183" i="29"/>
  <c r="M1183" i="29" s="1"/>
  <c r="AG1183" i="29"/>
  <c r="G1183" i="29" s="1"/>
  <c r="BH1182" i="29"/>
  <c r="R1182" i="29" s="1"/>
  <c r="Q1182" i="29" s="1"/>
  <c r="Z1182" i="29"/>
  <c r="AM591" i="29"/>
  <c r="Y591" i="29" s="1"/>
  <c r="BK591" i="29" s="1"/>
  <c r="AA591" i="29" s="1"/>
  <c r="AK591" i="29"/>
  <c r="S591" i="29" s="1"/>
  <c r="AI591" i="29"/>
  <c r="M591" i="29" s="1"/>
  <c r="BQ590" i="29"/>
  <c r="AH591" i="29"/>
  <c r="J591" i="29" s="1"/>
  <c r="BD590" i="29"/>
  <c r="F590" i="29" s="1"/>
  <c r="E590" i="29" s="1"/>
  <c r="BT589" i="29"/>
  <c r="P591" i="29"/>
  <c r="BT590" i="29"/>
  <c r="BU590" i="29"/>
  <c r="Z590" i="29"/>
  <c r="BH590" i="29"/>
  <c r="R590" i="29" s="1"/>
  <c r="Q590" i="29" s="1"/>
  <c r="AC593" i="29"/>
  <c r="AX592" i="29"/>
  <c r="AP592" i="29"/>
  <c r="AV592" i="29"/>
  <c r="AN592" i="29"/>
  <c r="BC592" i="29"/>
  <c r="AU592" i="29"/>
  <c r="BB592" i="29"/>
  <c r="AT592" i="29"/>
  <c r="C592" i="29"/>
  <c r="AE592" i="29" s="1"/>
  <c r="AZ592" i="29"/>
  <c r="AR592" i="29"/>
  <c r="AQ592" i="29"/>
  <c r="AO592" i="29"/>
  <c r="B592" i="29"/>
  <c r="AD592" i="29" s="1"/>
  <c r="AG592" i="29" s="1"/>
  <c r="G592" i="29" s="1"/>
  <c r="BA592" i="29"/>
  <c r="AW592" i="29"/>
  <c r="AS592" i="29"/>
  <c r="AY592" i="29"/>
  <c r="BF590" i="29"/>
  <c r="L590" i="29" s="1"/>
  <c r="K590" i="29" s="1"/>
  <c r="BE590" i="29"/>
  <c r="I590" i="29" s="1"/>
  <c r="H590" i="29" s="1"/>
  <c r="AL591" i="29"/>
  <c r="V591" i="29" s="1"/>
  <c r="BI590" i="29"/>
  <c r="U590" i="29" s="1"/>
  <c r="T590" i="29" s="1"/>
  <c r="F589" i="29"/>
  <c r="BL589" i="29"/>
  <c r="AF591" i="29"/>
  <c r="D591" i="29" s="1"/>
  <c r="AG591" i="29"/>
  <c r="G591" i="29" s="1"/>
  <c r="BP589" i="29"/>
  <c r="BL1182" i="29" l="1"/>
  <c r="BQ1182" i="29"/>
  <c r="AJ1184" i="29"/>
  <c r="P1184" i="29" s="1"/>
  <c r="BH1184" i="29" s="1"/>
  <c r="R1184" i="29" s="1"/>
  <c r="AL1184" i="29"/>
  <c r="V1184" i="29" s="1"/>
  <c r="BN1182" i="29"/>
  <c r="AM1184" i="29"/>
  <c r="Y1184" i="29" s="1"/>
  <c r="BU1184" i="29" s="1"/>
  <c r="BF1184" i="29"/>
  <c r="L1184" i="29" s="1"/>
  <c r="K1184" i="29" s="1"/>
  <c r="BK1184" i="29"/>
  <c r="AA1184" i="29" s="1"/>
  <c r="BO1182" i="29"/>
  <c r="BK1183" i="29"/>
  <c r="AA1183" i="29" s="1"/>
  <c r="BU1183" i="29" s="1"/>
  <c r="AI1184" i="29"/>
  <c r="M1184" i="29" s="1"/>
  <c r="AG1184" i="29"/>
  <c r="G1184" i="29" s="1"/>
  <c r="AK1184" i="29"/>
  <c r="S1184" i="29" s="1"/>
  <c r="BR1182" i="29"/>
  <c r="BS1182" i="29"/>
  <c r="AN1185" i="29"/>
  <c r="AV1185" i="29"/>
  <c r="AO1185" i="29"/>
  <c r="AW1185" i="29"/>
  <c r="B1185" i="29"/>
  <c r="AD1185" i="29" s="1"/>
  <c r="AG1185" i="29" s="1"/>
  <c r="G1185" i="29" s="1"/>
  <c r="AP1185" i="29"/>
  <c r="AX1185" i="29"/>
  <c r="C1185" i="29"/>
  <c r="AE1185" i="29" s="1"/>
  <c r="AQ1185" i="29"/>
  <c r="AY1185" i="29"/>
  <c r="AR1185" i="29"/>
  <c r="AZ1185" i="29"/>
  <c r="AC1186" i="29"/>
  <c r="AS1185" i="29"/>
  <c r="BA1185" i="29"/>
  <c r="AT1185" i="29"/>
  <c r="BB1185" i="29"/>
  <c r="AU1185" i="29"/>
  <c r="BC1185" i="29"/>
  <c r="BE1183" i="29"/>
  <c r="I1183" i="29" s="1"/>
  <c r="H1183" i="29" s="1"/>
  <c r="BF1183" i="29"/>
  <c r="L1183" i="29" s="1"/>
  <c r="K1183" i="29" s="1"/>
  <c r="AF1184" i="29"/>
  <c r="D1184" i="29" s="1"/>
  <c r="BD1183" i="29"/>
  <c r="F1183" i="29" s="1"/>
  <c r="E1183" i="29" s="1"/>
  <c r="BJ1184" i="29"/>
  <c r="X1184" i="29" s="1"/>
  <c r="W1184" i="29" s="1"/>
  <c r="BI1183" i="29"/>
  <c r="U1183" i="29" s="1"/>
  <c r="T1183" i="29" s="1"/>
  <c r="BG1183" i="29"/>
  <c r="O1183" i="29" s="1"/>
  <c r="N1183" i="29" s="1"/>
  <c r="BQ1183" i="29"/>
  <c r="BH1183" i="29"/>
  <c r="R1183" i="29" s="1"/>
  <c r="Q1183" i="29" s="1"/>
  <c r="BR1183" i="29"/>
  <c r="BT1183" i="29"/>
  <c r="BO590" i="29"/>
  <c r="BN590" i="29"/>
  <c r="AH592" i="29"/>
  <c r="J592" i="29" s="1"/>
  <c r="BF592" i="29" s="1"/>
  <c r="L592" i="29" s="1"/>
  <c r="K592" i="29" s="1"/>
  <c r="AJ592" i="29"/>
  <c r="P592" i="29" s="1"/>
  <c r="BH592" i="29" s="1"/>
  <c r="R592" i="29" s="1"/>
  <c r="BS590" i="29"/>
  <c r="AL592" i="29"/>
  <c r="V592" i="29" s="1"/>
  <c r="BJ592" i="29" s="1"/>
  <c r="X592" i="29" s="1"/>
  <c r="W592" i="29" s="1"/>
  <c r="E589" i="29"/>
  <c r="BN589" i="29"/>
  <c r="AB589" i="29" s="1"/>
  <c r="BC593" i="29"/>
  <c r="AU593" i="29"/>
  <c r="BA593" i="29"/>
  <c r="AS593" i="29"/>
  <c r="B593" i="29"/>
  <c r="AD593" i="29" s="1"/>
  <c r="AK593" i="29" s="1"/>
  <c r="S593" i="29" s="1"/>
  <c r="AZ593" i="29"/>
  <c r="AR593" i="29"/>
  <c r="AY593" i="29"/>
  <c r="AQ593" i="29"/>
  <c r="AW593" i="29"/>
  <c r="AO593" i="29"/>
  <c r="AT593" i="29"/>
  <c r="AP593" i="29"/>
  <c r="AN593" i="29"/>
  <c r="AC594" i="29"/>
  <c r="C593" i="29"/>
  <c r="AE593" i="29" s="1"/>
  <c r="BB593" i="29"/>
  <c r="AX593" i="29"/>
  <c r="AV593" i="29"/>
  <c r="BR590" i="29"/>
  <c r="BJ591" i="29"/>
  <c r="X591" i="29" s="1"/>
  <c r="W591" i="29" s="1"/>
  <c r="BH591" i="29"/>
  <c r="R591" i="29" s="1"/>
  <c r="Q591" i="29" s="1"/>
  <c r="BE591" i="29"/>
  <c r="I591" i="29" s="1"/>
  <c r="H591" i="29" s="1"/>
  <c r="BU591" i="29"/>
  <c r="Z591" i="29"/>
  <c r="AK592" i="29"/>
  <c r="S592" i="29" s="1"/>
  <c r="AM592" i="29"/>
  <c r="Y592" i="29" s="1"/>
  <c r="BK592" i="29" s="1"/>
  <c r="AA592" i="29" s="1"/>
  <c r="AI592" i="29"/>
  <c r="M592" i="29" s="1"/>
  <c r="BG591" i="29"/>
  <c r="O591" i="29" s="1"/>
  <c r="N591" i="29" s="1"/>
  <c r="BE592" i="29"/>
  <c r="I592" i="29" s="1"/>
  <c r="H592" i="29" s="1"/>
  <c r="BD591" i="29"/>
  <c r="F591" i="29" s="1"/>
  <c r="E591" i="29" s="1"/>
  <c r="BF591" i="29"/>
  <c r="L591" i="29" s="1"/>
  <c r="K591" i="29" s="1"/>
  <c r="BP590" i="29"/>
  <c r="AF592" i="29"/>
  <c r="D592" i="29" s="1"/>
  <c r="BL590" i="29"/>
  <c r="BI591" i="29"/>
  <c r="U591" i="29" s="1"/>
  <c r="T591" i="29" s="1"/>
  <c r="BO1183" i="29" l="1"/>
  <c r="AK1185" i="29"/>
  <c r="S1185" i="29" s="1"/>
  <c r="BT1184" i="29"/>
  <c r="AM1185" i="29"/>
  <c r="Y1185" i="29" s="1"/>
  <c r="BP1183" i="29"/>
  <c r="AI593" i="29"/>
  <c r="M593" i="29" s="1"/>
  <c r="AL593" i="29"/>
  <c r="Q1184" i="29"/>
  <c r="BR1184" i="29"/>
  <c r="BS1183" i="29"/>
  <c r="AF593" i="29"/>
  <c r="AH593" i="29"/>
  <c r="J593" i="29" s="1"/>
  <c r="BF593" i="29" s="1"/>
  <c r="L593" i="29" s="1"/>
  <c r="AM593" i="29"/>
  <c r="Y593" i="29" s="1"/>
  <c r="BK593" i="29" s="1"/>
  <c r="AA593" i="29" s="1"/>
  <c r="Z593" i="29" s="1"/>
  <c r="AJ1185" i="29"/>
  <c r="P1185" i="29" s="1"/>
  <c r="AB1182" i="29"/>
  <c r="BE1185" i="29"/>
  <c r="I1185" i="29" s="1"/>
  <c r="H1185" i="29" s="1"/>
  <c r="BN1183" i="29"/>
  <c r="AO1186" i="29"/>
  <c r="AW1186" i="29"/>
  <c r="B1186" i="29"/>
  <c r="AD1186" i="29" s="1"/>
  <c r="AM1186" i="29" s="1"/>
  <c r="Y1186" i="29" s="1"/>
  <c r="AP1186" i="29"/>
  <c r="AX1186" i="29"/>
  <c r="C1186" i="29"/>
  <c r="AE1186" i="29" s="1"/>
  <c r="AQ1186" i="29"/>
  <c r="AY1186" i="29"/>
  <c r="AR1186" i="29"/>
  <c r="AZ1186" i="29"/>
  <c r="AC1187" i="29"/>
  <c r="AS1186" i="29"/>
  <c r="BA1186" i="29"/>
  <c r="AT1186" i="29"/>
  <c r="BB1186" i="29"/>
  <c r="AU1186" i="29"/>
  <c r="BC1186" i="29"/>
  <c r="AN1186" i="29"/>
  <c r="AV1186" i="29"/>
  <c r="BK1185" i="29"/>
  <c r="AA1185" i="29" s="1"/>
  <c r="AF1185" i="29"/>
  <c r="D1185" i="29" s="1"/>
  <c r="BL1183" i="29"/>
  <c r="Z1183" i="29"/>
  <c r="BD1184" i="29"/>
  <c r="F1184" i="29" s="1"/>
  <c r="E1184" i="29" s="1"/>
  <c r="AH1185" i="29"/>
  <c r="J1185" i="29" s="1"/>
  <c r="BG1184" i="29"/>
  <c r="O1184" i="29" s="1"/>
  <c r="N1184" i="29" s="1"/>
  <c r="AL1185" i="29"/>
  <c r="V1185" i="29" s="1"/>
  <c r="BI1184" i="29"/>
  <c r="U1184" i="29" s="1"/>
  <c r="T1184" i="29" s="1"/>
  <c r="BL1184" i="29"/>
  <c r="Z1184" i="29"/>
  <c r="BP1184" i="29"/>
  <c r="BI1185" i="29"/>
  <c r="U1185" i="29" s="1"/>
  <c r="T1185" i="29" s="1"/>
  <c r="AI1185" i="29"/>
  <c r="M1185" i="29" s="1"/>
  <c r="BE1184" i="29"/>
  <c r="I1184" i="29" s="1"/>
  <c r="H1184" i="29" s="1"/>
  <c r="BO1184" i="29"/>
  <c r="BO591" i="29"/>
  <c r="BI593" i="29"/>
  <c r="U593" i="29" s="1"/>
  <c r="BS593" i="29" s="1"/>
  <c r="BT592" i="29"/>
  <c r="BN591" i="29"/>
  <c r="Q592" i="29"/>
  <c r="BR592" i="29"/>
  <c r="BR591" i="29"/>
  <c r="BQ591" i="29"/>
  <c r="BS591" i="29"/>
  <c r="BT591" i="29"/>
  <c r="D593" i="29"/>
  <c r="BD593" i="29" s="1"/>
  <c r="F593" i="29" s="1"/>
  <c r="E593" i="29" s="1"/>
  <c r="V593" i="29"/>
  <c r="BJ593" i="29" s="1"/>
  <c r="X593" i="29" s="1"/>
  <c r="W593" i="29" s="1"/>
  <c r="AB590" i="29"/>
  <c r="BP591" i="29"/>
  <c r="AJ593" i="29"/>
  <c r="P593" i="29" s="1"/>
  <c r="BH593" i="29" s="1"/>
  <c r="R593" i="29" s="1"/>
  <c r="Q593" i="29" s="1"/>
  <c r="AG593" i="29"/>
  <c r="G593" i="29" s="1"/>
  <c r="T593" i="29"/>
  <c r="BG592" i="29"/>
  <c r="O592" i="29" s="1"/>
  <c r="N592" i="29" s="1"/>
  <c r="BU592" i="29"/>
  <c r="Z592" i="29"/>
  <c r="BO592" i="29"/>
  <c r="BP592" i="29"/>
  <c r="BL591" i="29"/>
  <c r="BI592" i="29"/>
  <c r="U592" i="29" s="1"/>
  <c r="T592" i="29" s="1"/>
  <c r="BD592" i="29"/>
  <c r="F592" i="29" s="1"/>
  <c r="E592" i="29" s="1"/>
  <c r="AZ594" i="29"/>
  <c r="AR594" i="29"/>
  <c r="AC595" i="29"/>
  <c r="AX594" i="29"/>
  <c r="AP594" i="29"/>
  <c r="AW594" i="29"/>
  <c r="AO594" i="29"/>
  <c r="AV594" i="29"/>
  <c r="AN594" i="29"/>
  <c r="BB594" i="29"/>
  <c r="AT594" i="29"/>
  <c r="C594" i="29"/>
  <c r="AE594" i="29" s="1"/>
  <c r="AU594" i="29"/>
  <c r="AS594" i="29"/>
  <c r="AQ594" i="29"/>
  <c r="B594" i="29"/>
  <c r="AD594" i="29" s="1"/>
  <c r="AM594" i="29" s="1"/>
  <c r="Y594" i="29" s="1"/>
  <c r="BA594" i="29"/>
  <c r="BC594" i="29"/>
  <c r="AY594" i="29"/>
  <c r="BG593" i="29" l="1"/>
  <c r="O593" i="29" s="1"/>
  <c r="N593" i="29" s="1"/>
  <c r="BQ593" i="29"/>
  <c r="BH1185" i="29"/>
  <c r="R1185" i="29" s="1"/>
  <c r="Q1185" i="29" s="1"/>
  <c r="AH1186" i="29"/>
  <c r="J1186" i="29" s="1"/>
  <c r="BF1186" i="29" s="1"/>
  <c r="L1186" i="29" s="1"/>
  <c r="BN1184" i="29"/>
  <c r="BS1184" i="29"/>
  <c r="AB1183" i="29"/>
  <c r="BU593" i="29"/>
  <c r="AB591" i="29"/>
  <c r="AJ1186" i="29"/>
  <c r="P1186" i="29" s="1"/>
  <c r="BH1186" i="29" s="1"/>
  <c r="R1186" i="29" s="1"/>
  <c r="Q1186" i="29" s="1"/>
  <c r="AL1186" i="29"/>
  <c r="V1186" i="29" s="1"/>
  <c r="BJ1186" i="29" s="1"/>
  <c r="X1186" i="29" s="1"/>
  <c r="W1186" i="29" s="1"/>
  <c r="BK1186" i="29"/>
  <c r="AA1186" i="29" s="1"/>
  <c r="Z1185" i="29"/>
  <c r="AF1186" i="29"/>
  <c r="D1186" i="29" s="1"/>
  <c r="AI1186" i="29"/>
  <c r="M1186" i="29" s="1"/>
  <c r="AG1186" i="29"/>
  <c r="G1186" i="29" s="1"/>
  <c r="BU1185" i="29"/>
  <c r="BJ1185" i="29"/>
  <c r="X1185" i="29" s="1"/>
  <c r="W1185" i="29" s="1"/>
  <c r="BT1185" i="29"/>
  <c r="BF1185" i="29"/>
  <c r="L1185" i="29" s="1"/>
  <c r="K1185" i="29" s="1"/>
  <c r="BG1185" i="29"/>
  <c r="O1185" i="29" s="1"/>
  <c r="N1185" i="29" s="1"/>
  <c r="AK1186" i="29"/>
  <c r="S1186" i="29" s="1"/>
  <c r="BS1185" i="29"/>
  <c r="BQ1184" i="29"/>
  <c r="AB1184" i="29" s="1"/>
  <c r="B1187" i="29"/>
  <c r="AD1187" i="29" s="1"/>
  <c r="AH1187" i="29" s="1"/>
  <c r="J1187" i="29" s="1"/>
  <c r="AP1187" i="29"/>
  <c r="AX1187" i="29"/>
  <c r="C1187" i="29"/>
  <c r="AE1187" i="29" s="1"/>
  <c r="AQ1187" i="29"/>
  <c r="AY1187" i="29"/>
  <c r="AR1187" i="29"/>
  <c r="AZ1187" i="29"/>
  <c r="AC1188" i="29"/>
  <c r="AS1187" i="29"/>
  <c r="BA1187" i="29"/>
  <c r="AT1187" i="29"/>
  <c r="BB1187" i="29"/>
  <c r="AU1187" i="29"/>
  <c r="BC1187" i="29"/>
  <c r="AN1187" i="29"/>
  <c r="AV1187" i="29"/>
  <c r="AO1187" i="29"/>
  <c r="AW1187" i="29"/>
  <c r="BO1185" i="29"/>
  <c r="BD1185" i="29"/>
  <c r="F1185" i="29" s="1"/>
  <c r="E1185" i="29" s="1"/>
  <c r="BN1185" i="29"/>
  <c r="AF594" i="29"/>
  <c r="D594" i="29" s="1"/>
  <c r="BD594" i="29" s="1"/>
  <c r="F594" i="29" s="1"/>
  <c r="E594" i="29" s="1"/>
  <c r="BN593" i="29"/>
  <c r="K593" i="29"/>
  <c r="BP593" i="29"/>
  <c r="BE593" i="29"/>
  <c r="I593" i="29" s="1"/>
  <c r="H593" i="29" s="1"/>
  <c r="BQ592" i="29"/>
  <c r="BS592" i="29"/>
  <c r="BN592" i="29"/>
  <c r="AH594" i="29"/>
  <c r="J594" i="29" s="1"/>
  <c r="BF594" i="29" s="1"/>
  <c r="L594" i="29" s="1"/>
  <c r="K594" i="29" s="1"/>
  <c r="BT593" i="29"/>
  <c r="AK594" i="29"/>
  <c r="S594" i="29" s="1"/>
  <c r="BL593" i="29"/>
  <c r="BK594" i="29"/>
  <c r="AA594" i="29" s="1"/>
  <c r="BU594" i="29" s="1"/>
  <c r="AI594" i="29"/>
  <c r="M594" i="29" s="1"/>
  <c r="AL594" i="29"/>
  <c r="V594" i="29" s="1"/>
  <c r="BR593" i="29"/>
  <c r="BL592" i="29"/>
  <c r="AJ594" i="29"/>
  <c r="P594" i="29" s="1"/>
  <c r="AG594" i="29"/>
  <c r="G594" i="29" s="1"/>
  <c r="AW595" i="29"/>
  <c r="AO595" i="29"/>
  <c r="BC595" i="29"/>
  <c r="AU595" i="29"/>
  <c r="BB595" i="29"/>
  <c r="AT595" i="29"/>
  <c r="C595" i="29"/>
  <c r="AE595" i="29" s="1"/>
  <c r="BA595" i="29"/>
  <c r="AS595" i="29"/>
  <c r="B595" i="29"/>
  <c r="AD595" i="29" s="1"/>
  <c r="AG595" i="29" s="1"/>
  <c r="G595" i="29" s="1"/>
  <c r="AY595" i="29"/>
  <c r="AQ595" i="29"/>
  <c r="AX595" i="29"/>
  <c r="AV595" i="29"/>
  <c r="AR595" i="29"/>
  <c r="AP595" i="29"/>
  <c r="AN595" i="29"/>
  <c r="AZ595" i="29"/>
  <c r="K1186" i="29" l="1"/>
  <c r="BP1186" i="29"/>
  <c r="BR1185" i="29"/>
  <c r="BQ1185" i="29"/>
  <c r="BP1185" i="29"/>
  <c r="AB1185" i="29" s="1"/>
  <c r="BF1187" i="29"/>
  <c r="L1187" i="29" s="1"/>
  <c r="K1187" i="29" s="1"/>
  <c r="BP1187" i="29"/>
  <c r="AG1187" i="29"/>
  <c r="G1187" i="29" s="1"/>
  <c r="AL1187" i="29"/>
  <c r="V1187" i="29" s="1"/>
  <c r="AJ1187" i="29"/>
  <c r="P1187" i="29" s="1"/>
  <c r="AF1187" i="29"/>
  <c r="D1187" i="29" s="1"/>
  <c r="BI1186" i="29"/>
  <c r="U1186" i="29" s="1"/>
  <c r="T1186" i="29" s="1"/>
  <c r="BE1186" i="29"/>
  <c r="I1186" i="29" s="1"/>
  <c r="H1186" i="29" s="1"/>
  <c r="BR1186" i="29"/>
  <c r="BD1186" i="29"/>
  <c r="F1186" i="29" s="1"/>
  <c r="E1186" i="29" s="1"/>
  <c r="Z1186" i="29"/>
  <c r="AI1187" i="29"/>
  <c r="M1187" i="29" s="1"/>
  <c r="AK1187" i="29"/>
  <c r="S1187" i="29" s="1"/>
  <c r="C1188" i="29"/>
  <c r="AE1188" i="29" s="1"/>
  <c r="AQ1188" i="29"/>
  <c r="AY1188" i="29"/>
  <c r="AR1188" i="29"/>
  <c r="AZ1188" i="29"/>
  <c r="AC1189" i="29"/>
  <c r="AS1188" i="29"/>
  <c r="BA1188" i="29"/>
  <c r="AT1188" i="29"/>
  <c r="BB1188" i="29"/>
  <c r="AU1188" i="29"/>
  <c r="BC1188" i="29"/>
  <c r="AN1188" i="29"/>
  <c r="AV1188" i="29"/>
  <c r="AO1188" i="29"/>
  <c r="AW1188" i="29"/>
  <c r="AP1188" i="29"/>
  <c r="AX1188" i="29"/>
  <c r="B1188" i="29"/>
  <c r="AD1188" i="29" s="1"/>
  <c r="AH1188" i="29" s="1"/>
  <c r="J1188" i="29" s="1"/>
  <c r="AM1187" i="29"/>
  <c r="Y1187" i="29" s="1"/>
  <c r="BL1185" i="29"/>
  <c r="BG1186" i="29"/>
  <c r="O1186" i="29" s="1"/>
  <c r="N1186" i="29" s="1"/>
  <c r="BT1186" i="29"/>
  <c r="BU1186" i="29"/>
  <c r="AB592" i="29"/>
  <c r="AH595" i="29"/>
  <c r="J595" i="29" s="1"/>
  <c r="BF595" i="29" s="1"/>
  <c r="L595" i="29" s="1"/>
  <c r="K595" i="29" s="1"/>
  <c r="AK595" i="29"/>
  <c r="S595" i="29" s="1"/>
  <c r="BI595" i="29" s="1"/>
  <c r="U595" i="29" s="1"/>
  <c r="T595" i="29" s="1"/>
  <c r="AF595" i="29"/>
  <c r="D595" i="29" s="1"/>
  <c r="BD595" i="29" s="1"/>
  <c r="F595" i="29" s="1"/>
  <c r="E595" i="29" s="1"/>
  <c r="AL595" i="29"/>
  <c r="V595" i="29" s="1"/>
  <c r="AI595" i="29"/>
  <c r="M595" i="29" s="1"/>
  <c r="BO593" i="29"/>
  <c r="AB593" i="29" s="1"/>
  <c r="BP594" i="29"/>
  <c r="AM595" i="29"/>
  <c r="Y595" i="29" s="1"/>
  <c r="BK595" i="29" s="1"/>
  <c r="AA595" i="29" s="1"/>
  <c r="Z595" i="29" s="1"/>
  <c r="AJ595" i="29"/>
  <c r="P595" i="29" s="1"/>
  <c r="BN594" i="29"/>
  <c r="BH594" i="29"/>
  <c r="R594" i="29" s="1"/>
  <c r="Q594" i="29" s="1"/>
  <c r="BE594" i="29"/>
  <c r="I594" i="29" s="1"/>
  <c r="H594" i="29" s="1"/>
  <c r="BJ594" i="29"/>
  <c r="X594" i="29" s="1"/>
  <c r="W594" i="29" s="1"/>
  <c r="BG594" i="29"/>
  <c r="O594" i="29" s="1"/>
  <c r="N594" i="29" s="1"/>
  <c r="BI594" i="29"/>
  <c r="U594" i="29" s="1"/>
  <c r="T594" i="29" s="1"/>
  <c r="BE595" i="29"/>
  <c r="I595" i="29" s="1"/>
  <c r="H595" i="29" s="1"/>
  <c r="Z594" i="29"/>
  <c r="BL594" i="29"/>
  <c r="BQ1186" i="29" l="1"/>
  <c r="BT594" i="29"/>
  <c r="BS1186" i="29"/>
  <c r="BF1188" i="29"/>
  <c r="L1188" i="29" s="1"/>
  <c r="K1188" i="29" s="1"/>
  <c r="BL1186" i="29"/>
  <c r="AG1188" i="29"/>
  <c r="G1188" i="29" s="1"/>
  <c r="AJ1188" i="29"/>
  <c r="P1188" i="29" s="1"/>
  <c r="BD1187" i="29"/>
  <c r="F1187" i="29" s="1"/>
  <c r="E1187" i="29" s="1"/>
  <c r="BG1187" i="29"/>
  <c r="O1187" i="29" s="1"/>
  <c r="N1187" i="29" s="1"/>
  <c r="AL1188" i="29"/>
  <c r="V1188" i="29" s="1"/>
  <c r="BH1187" i="29"/>
  <c r="R1187" i="29" s="1"/>
  <c r="Q1187" i="29" s="1"/>
  <c r="BR1187" i="29"/>
  <c r="BK1187" i="29"/>
  <c r="AA1187" i="29" s="1"/>
  <c r="BU1187" i="29" s="1"/>
  <c r="BN1186" i="29"/>
  <c r="BJ1187" i="29"/>
  <c r="X1187" i="29" s="1"/>
  <c r="W1187" i="29" s="1"/>
  <c r="AF1188" i="29"/>
  <c r="D1188" i="29" s="1"/>
  <c r="AI1188" i="29"/>
  <c r="M1188" i="29" s="1"/>
  <c r="BE1187" i="29"/>
  <c r="I1187" i="29" s="1"/>
  <c r="H1187" i="29" s="1"/>
  <c r="AK1188" i="29"/>
  <c r="S1188" i="29" s="1"/>
  <c r="BO1186" i="29"/>
  <c r="AM1188" i="29"/>
  <c r="Y1188" i="29" s="1"/>
  <c r="AR1189" i="29"/>
  <c r="AZ1189" i="29"/>
  <c r="AC1190" i="29"/>
  <c r="AS1189" i="29"/>
  <c r="BA1189" i="29"/>
  <c r="AT1189" i="29"/>
  <c r="BB1189" i="29"/>
  <c r="AU1189" i="29"/>
  <c r="BC1189" i="29"/>
  <c r="AN1189" i="29"/>
  <c r="AV1189" i="29"/>
  <c r="AO1189" i="29"/>
  <c r="AW1189" i="29"/>
  <c r="B1189" i="29"/>
  <c r="AD1189" i="29" s="1"/>
  <c r="AJ1189" i="29" s="1"/>
  <c r="P1189" i="29" s="1"/>
  <c r="AP1189" i="29"/>
  <c r="AX1189" i="29"/>
  <c r="C1189" i="29"/>
  <c r="AE1189" i="29" s="1"/>
  <c r="AQ1189" i="29"/>
  <c r="AY1189" i="29"/>
  <c r="BI1187" i="29"/>
  <c r="U1187" i="29" s="1"/>
  <c r="T1187" i="29" s="1"/>
  <c r="BO595" i="29"/>
  <c r="BO594" i="29"/>
  <c r="BR594" i="29"/>
  <c r="BQ594" i="29"/>
  <c r="BN595" i="29"/>
  <c r="BP595" i="29"/>
  <c r="BL595" i="29"/>
  <c r="BU595" i="29"/>
  <c r="BJ595" i="29"/>
  <c r="X595" i="29" s="1"/>
  <c r="W595" i="29" s="1"/>
  <c r="BT595" i="29"/>
  <c r="BS595" i="29"/>
  <c r="BH595" i="29"/>
  <c r="R595" i="29" s="1"/>
  <c r="Q595" i="29" s="1"/>
  <c r="BS594" i="29"/>
  <c r="AB594" i="29" s="1"/>
  <c r="BG595" i="29"/>
  <c r="O595" i="29" s="1"/>
  <c r="N595" i="29" s="1"/>
  <c r="BH1189" i="29" l="1"/>
  <c r="R1189" i="29" s="1"/>
  <c r="Q1189" i="29" s="1"/>
  <c r="AB1186" i="29"/>
  <c r="BN1187" i="29"/>
  <c r="AL1189" i="29"/>
  <c r="V1189" i="29" s="1"/>
  <c r="BI1188" i="29"/>
  <c r="U1188" i="29" s="1"/>
  <c r="T1188" i="29" s="1"/>
  <c r="BK1188" i="29"/>
  <c r="AA1188" i="29" s="1"/>
  <c r="BS1187" i="29"/>
  <c r="AH1189" i="29"/>
  <c r="J1189" i="29" s="1"/>
  <c r="AK1189" i="29"/>
  <c r="S1189" i="29" s="1"/>
  <c r="Z1187" i="29"/>
  <c r="BL1187" i="29"/>
  <c r="BH1188" i="29"/>
  <c r="R1188" i="29" s="1"/>
  <c r="Q1188" i="29" s="1"/>
  <c r="AS1190" i="29"/>
  <c r="BA1190" i="29"/>
  <c r="AT1190" i="29"/>
  <c r="BB1190" i="29"/>
  <c r="AU1190" i="29"/>
  <c r="BC1190" i="29"/>
  <c r="AN1190" i="29"/>
  <c r="AV1190" i="29"/>
  <c r="AO1190" i="29"/>
  <c r="AW1190" i="29"/>
  <c r="B1190" i="29"/>
  <c r="AD1190" i="29" s="1"/>
  <c r="AK1190" i="29" s="1"/>
  <c r="S1190" i="29" s="1"/>
  <c r="AP1190" i="29"/>
  <c r="AX1190" i="29"/>
  <c r="C1190" i="29"/>
  <c r="AE1190" i="29" s="1"/>
  <c r="AQ1190" i="29"/>
  <c r="AY1190" i="29"/>
  <c r="AC1191" i="29"/>
  <c r="AR1190" i="29"/>
  <c r="AZ1190" i="29"/>
  <c r="BO1187" i="29"/>
  <c r="BE1188" i="29"/>
  <c r="I1188" i="29" s="1"/>
  <c r="H1188" i="29" s="1"/>
  <c r="AF1189" i="29"/>
  <c r="D1189" i="29" s="1"/>
  <c r="BG1188" i="29"/>
  <c r="O1188" i="29" s="1"/>
  <c r="N1188" i="29" s="1"/>
  <c r="BD1188" i="29"/>
  <c r="F1188" i="29" s="1"/>
  <c r="E1188" i="29" s="1"/>
  <c r="BJ1188" i="29"/>
  <c r="X1188" i="29" s="1"/>
  <c r="W1188" i="29" s="1"/>
  <c r="AM1189" i="29"/>
  <c r="Y1189" i="29" s="1"/>
  <c r="AI1189" i="29"/>
  <c r="M1189" i="29" s="1"/>
  <c r="AG1189" i="29"/>
  <c r="G1189" i="29" s="1"/>
  <c r="BT1187" i="29"/>
  <c r="BQ1187" i="29"/>
  <c r="BP1188" i="29"/>
  <c r="BR595" i="29"/>
  <c r="BQ595" i="29"/>
  <c r="AB595" i="29" s="1"/>
  <c r="BN1188" i="29" l="1"/>
  <c r="BR1188" i="29"/>
  <c r="BS1188" i="29"/>
  <c r="BI1190" i="29"/>
  <c r="U1190" i="29" s="1"/>
  <c r="T1190" i="29" s="1"/>
  <c r="BG1189" i="29"/>
  <c r="O1189" i="29" s="1"/>
  <c r="N1189" i="29" s="1"/>
  <c r="BD1189" i="29"/>
  <c r="F1189" i="29" s="1"/>
  <c r="E1189" i="29" s="1"/>
  <c r="BN1189" i="29"/>
  <c r="AM1190" i="29"/>
  <c r="Y1190" i="29" s="1"/>
  <c r="BK1189" i="29"/>
  <c r="AA1189" i="29" s="1"/>
  <c r="BO1188" i="29"/>
  <c r="BL1188" i="29"/>
  <c r="Z1188" i="29"/>
  <c r="BT1188" i="29"/>
  <c r="AI1190" i="29"/>
  <c r="M1190" i="29" s="1"/>
  <c r="AG1190" i="29"/>
  <c r="G1190" i="29" s="1"/>
  <c r="BJ1189" i="29"/>
  <c r="X1189" i="29" s="1"/>
  <c r="W1189" i="29" s="1"/>
  <c r="AL1190" i="29"/>
  <c r="V1190" i="29" s="1"/>
  <c r="BI1189" i="29"/>
  <c r="U1189" i="29" s="1"/>
  <c r="T1189" i="29" s="1"/>
  <c r="AB1187" i="29"/>
  <c r="BE1189" i="29"/>
  <c r="I1189" i="29" s="1"/>
  <c r="H1189" i="29" s="1"/>
  <c r="AB1188" i="29"/>
  <c r="BF1189" i="29"/>
  <c r="L1189" i="29" s="1"/>
  <c r="K1189" i="29" s="1"/>
  <c r="BP1189" i="29"/>
  <c r="AJ1190" i="29"/>
  <c r="P1190" i="29" s="1"/>
  <c r="AF1190" i="29"/>
  <c r="D1190" i="29" s="1"/>
  <c r="BR1189" i="29"/>
  <c r="BQ1188" i="29"/>
  <c r="AT1191" i="29"/>
  <c r="BB1191" i="29"/>
  <c r="AU1191" i="29"/>
  <c r="BC1191" i="29"/>
  <c r="AN1191" i="29"/>
  <c r="AV1191" i="29"/>
  <c r="AO1191" i="29"/>
  <c r="AW1191" i="29"/>
  <c r="B1191" i="29"/>
  <c r="AD1191" i="29" s="1"/>
  <c r="AJ1191" i="29" s="1"/>
  <c r="P1191" i="29" s="1"/>
  <c r="AP1191" i="29"/>
  <c r="AX1191" i="29"/>
  <c r="C1191" i="29"/>
  <c r="AE1191" i="29" s="1"/>
  <c r="AI1191" i="29"/>
  <c r="M1191" i="29" s="1"/>
  <c r="AQ1191" i="29"/>
  <c r="AY1191" i="29"/>
  <c r="AR1191" i="29"/>
  <c r="AZ1191" i="29"/>
  <c r="AC1192" i="29"/>
  <c r="BA1191" i="29"/>
  <c r="AS1191" i="29"/>
  <c r="AH1190" i="29"/>
  <c r="J1190" i="29" s="1"/>
  <c r="BU1188" i="29"/>
  <c r="AK1191" i="29" l="1"/>
  <c r="S1191" i="29" s="1"/>
  <c r="BS1189" i="29"/>
  <c r="BH1191" i="29"/>
  <c r="R1191" i="29" s="1"/>
  <c r="Q1191" i="29" s="1"/>
  <c r="AL1191" i="29"/>
  <c r="V1191" i="29" s="1"/>
  <c r="BO1189" i="29"/>
  <c r="BE1190" i="29"/>
  <c r="I1190" i="29" s="1"/>
  <c r="H1190" i="29" s="1"/>
  <c r="BK1190" i="29"/>
  <c r="AA1190" i="29" s="1"/>
  <c r="BU1190" i="29"/>
  <c r="BG1190" i="29"/>
  <c r="O1190" i="29" s="1"/>
  <c r="N1190" i="29" s="1"/>
  <c r="AF1191" i="29"/>
  <c r="D1191" i="29" s="1"/>
  <c r="BG1191" i="29"/>
  <c r="O1191" i="29" s="1"/>
  <c r="N1191" i="29" s="1"/>
  <c r="BL1189" i="29"/>
  <c r="Z1189" i="29"/>
  <c r="AU1192" i="29"/>
  <c r="BC1192" i="29"/>
  <c r="AN1192" i="29"/>
  <c r="AV1192" i="29"/>
  <c r="AO1192" i="29"/>
  <c r="AW1192" i="29"/>
  <c r="B1192" i="29"/>
  <c r="AD1192" i="29" s="1"/>
  <c r="AM1192" i="29" s="1"/>
  <c r="Y1192" i="29" s="1"/>
  <c r="AP1192" i="29"/>
  <c r="AX1192" i="29"/>
  <c r="C1192" i="29"/>
  <c r="AE1192" i="29" s="1"/>
  <c r="AQ1192" i="29"/>
  <c r="AY1192" i="29"/>
  <c r="AR1192" i="29"/>
  <c r="AZ1192" i="29"/>
  <c r="AC1193" i="29"/>
  <c r="AS1192" i="29"/>
  <c r="BA1192" i="29"/>
  <c r="AT1192" i="29"/>
  <c r="BB1192" i="29"/>
  <c r="AH1191" i="29"/>
  <c r="J1191" i="29" s="1"/>
  <c r="BD1190" i="29"/>
  <c r="F1190" i="29" s="1"/>
  <c r="E1190" i="29" s="1"/>
  <c r="BH1190" i="29"/>
  <c r="R1190" i="29" s="1"/>
  <c r="Q1190" i="29" s="1"/>
  <c r="BQ1189" i="29"/>
  <c r="BF1190" i="29"/>
  <c r="L1190" i="29" s="1"/>
  <c r="K1190" i="29" s="1"/>
  <c r="AM1191" i="29"/>
  <c r="Y1191" i="29" s="1"/>
  <c r="BJ1190" i="29"/>
  <c r="X1190" i="29" s="1"/>
  <c r="W1190" i="29" s="1"/>
  <c r="BS1190" i="29"/>
  <c r="BI1191" i="29"/>
  <c r="U1191" i="29" s="1"/>
  <c r="T1191" i="29" s="1"/>
  <c r="AG1191" i="29"/>
  <c r="G1191" i="29" s="1"/>
  <c r="BT1189" i="29"/>
  <c r="BU1189" i="29"/>
  <c r="AB1189" i="29" l="1"/>
  <c r="BN1190" i="29"/>
  <c r="BS1191" i="29"/>
  <c r="AK1192" i="29"/>
  <c r="S1192" i="29" s="1"/>
  <c r="BT1190" i="29"/>
  <c r="AH1192" i="29"/>
  <c r="J1192" i="29" s="1"/>
  <c r="BF1192" i="29" s="1"/>
  <c r="L1192" i="29" s="1"/>
  <c r="K1192" i="29" s="1"/>
  <c r="AL1192" i="29"/>
  <c r="V1192" i="29" s="1"/>
  <c r="BJ1192" i="29" s="1"/>
  <c r="X1192" i="29" s="1"/>
  <c r="W1192" i="29" s="1"/>
  <c r="BP1190" i="29"/>
  <c r="AJ1192" i="29"/>
  <c r="P1192" i="29" s="1"/>
  <c r="BK1192" i="29"/>
  <c r="AA1192" i="29" s="1"/>
  <c r="BR1190" i="29"/>
  <c r="AI1192" i="29"/>
  <c r="M1192" i="29" s="1"/>
  <c r="AG1192" i="29"/>
  <c r="G1192" i="29" s="1"/>
  <c r="BL1190" i="29"/>
  <c r="Z1190" i="29"/>
  <c r="BI1192" i="29"/>
  <c r="U1192" i="29" s="1"/>
  <c r="T1192" i="29" s="1"/>
  <c r="BQ1191" i="29"/>
  <c r="BO1190" i="29"/>
  <c r="AN1193" i="29"/>
  <c r="AV1193" i="29"/>
  <c r="AO1193" i="29"/>
  <c r="AW1193" i="29"/>
  <c r="B1193" i="29"/>
  <c r="AD1193" i="29" s="1"/>
  <c r="AL1193" i="29" s="1"/>
  <c r="V1193" i="29" s="1"/>
  <c r="AP1193" i="29"/>
  <c r="AX1193" i="29"/>
  <c r="C1193" i="29"/>
  <c r="AE1193" i="29" s="1"/>
  <c r="AQ1193" i="29"/>
  <c r="AY1193" i="29"/>
  <c r="AR1193" i="29"/>
  <c r="AZ1193" i="29"/>
  <c r="AC1194" i="29"/>
  <c r="AS1193" i="29"/>
  <c r="BA1193" i="29"/>
  <c r="AT1193" i="29"/>
  <c r="BB1193" i="29"/>
  <c r="AU1193" i="29"/>
  <c r="BC1193" i="29"/>
  <c r="BK1191" i="29"/>
  <c r="AA1191" i="29" s="1"/>
  <c r="BU1191" i="29"/>
  <c r="BF1191" i="29"/>
  <c r="L1191" i="29" s="1"/>
  <c r="K1191" i="29" s="1"/>
  <c r="AF1192" i="29"/>
  <c r="D1192" i="29" s="1"/>
  <c r="BD1191" i="29"/>
  <c r="F1191" i="29" s="1"/>
  <c r="E1191" i="29" s="1"/>
  <c r="BJ1191" i="29"/>
  <c r="X1191" i="29" s="1"/>
  <c r="W1191" i="29" s="1"/>
  <c r="BT1191" i="29"/>
  <c r="BE1191" i="29"/>
  <c r="I1191" i="29" s="1"/>
  <c r="H1191" i="29" s="1"/>
  <c r="BQ1190" i="29"/>
  <c r="AB1190" i="29" s="1"/>
  <c r="BR1191" i="29"/>
  <c r="BP1191" i="29" l="1"/>
  <c r="AJ1193" i="29"/>
  <c r="P1193" i="29" s="1"/>
  <c r="AM1193" i="29"/>
  <c r="Y1193" i="29" s="1"/>
  <c r="AG1193" i="29"/>
  <c r="G1193" i="29" s="1"/>
  <c r="BE1193" i="29" s="1"/>
  <c r="I1193" i="29" s="1"/>
  <c r="H1193" i="29" s="1"/>
  <c r="BH1192" i="29"/>
  <c r="R1192" i="29" s="1"/>
  <c r="Q1192" i="29" s="1"/>
  <c r="AI1193" i="29"/>
  <c r="M1193" i="29" s="1"/>
  <c r="BG1193" i="29" s="1"/>
  <c r="O1193" i="29" s="1"/>
  <c r="N1193" i="29" s="1"/>
  <c r="AK1193" i="29"/>
  <c r="S1193" i="29" s="1"/>
  <c r="BI1193" i="29" s="1"/>
  <c r="U1193" i="29" s="1"/>
  <c r="T1193" i="29" s="1"/>
  <c r="AF1193" i="29"/>
  <c r="D1193" i="29" s="1"/>
  <c r="BD1193" i="29" s="1"/>
  <c r="F1193" i="29" s="1"/>
  <c r="BJ1193" i="29"/>
  <c r="X1193" i="29" s="1"/>
  <c r="W1193" i="29" s="1"/>
  <c r="BT1192" i="29"/>
  <c r="BO1191" i="29"/>
  <c r="BN1191" i="29"/>
  <c r="AO1194" i="29"/>
  <c r="AW1194" i="29"/>
  <c r="B1194" i="29"/>
  <c r="AD1194" i="29" s="1"/>
  <c r="AG1194" i="29" s="1"/>
  <c r="G1194" i="29" s="1"/>
  <c r="AP1194" i="29"/>
  <c r="AX1194" i="29"/>
  <c r="C1194" i="29"/>
  <c r="AE1194" i="29" s="1"/>
  <c r="AQ1194" i="29"/>
  <c r="AY1194" i="29"/>
  <c r="AR1194" i="29"/>
  <c r="AZ1194" i="29"/>
  <c r="AC1195" i="29"/>
  <c r="AS1194" i="29"/>
  <c r="BA1194" i="29"/>
  <c r="AT1194" i="29"/>
  <c r="BB1194" i="29"/>
  <c r="AU1194" i="29"/>
  <c r="BC1194" i="29"/>
  <c r="AN1194" i="29"/>
  <c r="AV1194" i="29"/>
  <c r="BD1192" i="29"/>
  <c r="F1192" i="29" s="1"/>
  <c r="E1192" i="29" s="1"/>
  <c r="AH1193" i="29"/>
  <c r="J1193" i="29" s="1"/>
  <c r="BG1192" i="29"/>
  <c r="O1192" i="29" s="1"/>
  <c r="N1192" i="29" s="1"/>
  <c r="Z1192" i="29"/>
  <c r="BL1191" i="29"/>
  <c r="Z1191" i="29"/>
  <c r="BH1193" i="29"/>
  <c r="R1193" i="29" s="1"/>
  <c r="Q1193" i="29" s="1"/>
  <c r="BK1193" i="29"/>
  <c r="AA1193" i="29" s="1"/>
  <c r="BU1193" i="29" s="1"/>
  <c r="BE1192" i="29"/>
  <c r="I1192" i="29" s="1"/>
  <c r="H1192" i="29" s="1"/>
  <c r="BP1192" i="29"/>
  <c r="BS1192" i="29"/>
  <c r="BU1192" i="29"/>
  <c r="BQ1192" i="29" l="1"/>
  <c r="E1193" i="29"/>
  <c r="BN1193" i="29"/>
  <c r="BS1193" i="29"/>
  <c r="AK1194" i="29"/>
  <c r="S1194" i="29" s="1"/>
  <c r="BO1193" i="29"/>
  <c r="BR1193" i="29"/>
  <c r="BR1192" i="29"/>
  <c r="BE1194" i="29"/>
  <c r="I1194" i="29" s="1"/>
  <c r="H1194" i="29" s="1"/>
  <c r="BO1192" i="29"/>
  <c r="AM1194" i="29"/>
  <c r="Y1194" i="29" s="1"/>
  <c r="BL1192" i="29"/>
  <c r="BQ1193" i="29"/>
  <c r="AH1194" i="29"/>
  <c r="J1194" i="29" s="1"/>
  <c r="B1195" i="29"/>
  <c r="AD1195" i="29" s="1"/>
  <c r="AH1195" i="29" s="1"/>
  <c r="J1195" i="29" s="1"/>
  <c r="AP1195" i="29"/>
  <c r="AX1195" i="29"/>
  <c r="C1195" i="29"/>
  <c r="AE1195" i="29" s="1"/>
  <c r="AQ1195" i="29"/>
  <c r="AY1195" i="29"/>
  <c r="AR1195" i="29"/>
  <c r="AZ1195" i="29"/>
  <c r="AC1196" i="29"/>
  <c r="AS1195" i="29"/>
  <c r="BA1195" i="29"/>
  <c r="AT1195" i="29"/>
  <c r="BB1195" i="29"/>
  <c r="AU1195" i="29"/>
  <c r="BC1195" i="29"/>
  <c r="AN1195" i="29"/>
  <c r="AV1195" i="29"/>
  <c r="AO1195" i="29"/>
  <c r="AW1195" i="29"/>
  <c r="AJ1194" i="29"/>
  <c r="P1194" i="29" s="1"/>
  <c r="AL1194" i="29"/>
  <c r="V1194" i="29" s="1"/>
  <c r="BL1193" i="29"/>
  <c r="Z1193" i="29"/>
  <c r="BF1193" i="29"/>
  <c r="L1193" i="29" s="1"/>
  <c r="K1193" i="29" s="1"/>
  <c r="BN1192" i="29"/>
  <c r="AB1192" i="29" s="1"/>
  <c r="AF1194" i="29"/>
  <c r="D1194" i="29" s="1"/>
  <c r="AI1194" i="29"/>
  <c r="M1194" i="29" s="1"/>
  <c r="BT1193" i="29"/>
  <c r="BI1194" i="29"/>
  <c r="U1194" i="29" s="1"/>
  <c r="T1194" i="29" s="1"/>
  <c r="AB1191" i="29"/>
  <c r="BS1194" i="29" l="1"/>
  <c r="BF1195" i="29"/>
  <c r="L1195" i="29" s="1"/>
  <c r="K1195" i="29" s="1"/>
  <c r="BP1195" i="29"/>
  <c r="AJ1195" i="29"/>
  <c r="P1195" i="29" s="1"/>
  <c r="AL1195" i="29"/>
  <c r="V1195" i="29" s="1"/>
  <c r="BF1194" i="29"/>
  <c r="L1194" i="29" s="1"/>
  <c r="K1194" i="29" s="1"/>
  <c r="BP1194" i="29"/>
  <c r="AF1195" i="29"/>
  <c r="D1195" i="29" s="1"/>
  <c r="AI1195" i="29"/>
  <c r="M1195" i="29" s="1"/>
  <c r="BK1194" i="29"/>
  <c r="AA1194" i="29" s="1"/>
  <c r="BU1194" i="29" s="1"/>
  <c r="BJ1194" i="29"/>
  <c r="X1194" i="29" s="1"/>
  <c r="W1194" i="29" s="1"/>
  <c r="AK1195" i="29"/>
  <c r="S1195" i="29" s="1"/>
  <c r="BH1194" i="29"/>
  <c r="R1194" i="29" s="1"/>
  <c r="Q1194" i="29" s="1"/>
  <c r="C1196" i="29"/>
  <c r="AE1196" i="29" s="1"/>
  <c r="AQ1196" i="29"/>
  <c r="AY1196" i="29"/>
  <c r="AR1196" i="29"/>
  <c r="AZ1196" i="29"/>
  <c r="AC1197" i="29"/>
  <c r="AK1196" i="29"/>
  <c r="S1196" i="29" s="1"/>
  <c r="AS1196" i="29"/>
  <c r="BA1196" i="29"/>
  <c r="AT1196" i="29"/>
  <c r="BB1196" i="29"/>
  <c r="AU1196" i="29"/>
  <c r="BC1196" i="29"/>
  <c r="AN1196" i="29"/>
  <c r="AV1196" i="29"/>
  <c r="AO1196" i="29"/>
  <c r="AW1196" i="29"/>
  <c r="AH1196" i="29"/>
  <c r="J1196" i="29" s="1"/>
  <c r="AP1196" i="29"/>
  <c r="AX1196" i="29"/>
  <c r="B1196" i="29"/>
  <c r="AD1196" i="29" s="1"/>
  <c r="AI1196" i="29" s="1"/>
  <c r="M1196" i="29" s="1"/>
  <c r="BG1194" i="29"/>
  <c r="O1194" i="29" s="1"/>
  <c r="N1194" i="29" s="1"/>
  <c r="AM1195" i="29"/>
  <c r="Y1195" i="29" s="1"/>
  <c r="BO1194" i="29"/>
  <c r="AG1195" i="29"/>
  <c r="G1195" i="29" s="1"/>
  <c r="BN1194" i="29"/>
  <c r="BD1194" i="29"/>
  <c r="F1194" i="29" s="1"/>
  <c r="E1194" i="29" s="1"/>
  <c r="BP1193" i="29"/>
  <c r="AB1193" i="29" s="1"/>
  <c r="BR1194" i="29" l="1"/>
  <c r="AM1196" i="29"/>
  <c r="Y1196" i="29" s="1"/>
  <c r="BK1196" i="29" s="1"/>
  <c r="AA1196" i="29" s="1"/>
  <c r="BU1196" i="29" s="1"/>
  <c r="BG1196" i="29"/>
  <c r="O1196" i="29" s="1"/>
  <c r="N1196" i="29" s="1"/>
  <c r="BQ1196" i="29"/>
  <c r="AR1197" i="29"/>
  <c r="AZ1197" i="29"/>
  <c r="AC1198" i="29"/>
  <c r="AS1197" i="29"/>
  <c r="BA1197" i="29"/>
  <c r="AT1197" i="29"/>
  <c r="BB1197" i="29"/>
  <c r="AU1197" i="29"/>
  <c r="BC1197" i="29"/>
  <c r="AN1197" i="29"/>
  <c r="AV1197" i="29"/>
  <c r="AO1197" i="29"/>
  <c r="AW1197" i="29"/>
  <c r="B1197" i="29"/>
  <c r="AD1197" i="29" s="1"/>
  <c r="AL1197" i="29" s="1"/>
  <c r="V1197" i="29" s="1"/>
  <c r="AP1197" i="29"/>
  <c r="AX1197" i="29"/>
  <c r="AQ1197" i="29"/>
  <c r="AY1197" i="29"/>
  <c r="C1197" i="29"/>
  <c r="AE1197" i="29" s="1"/>
  <c r="BD1195" i="29"/>
  <c r="F1195" i="29" s="1"/>
  <c r="E1195" i="29" s="1"/>
  <c r="BI1196" i="29"/>
  <c r="U1196" i="29" s="1"/>
  <c r="T1196" i="29" s="1"/>
  <c r="BK1195" i="29"/>
  <c r="AA1195" i="29" s="1"/>
  <c r="BU1195" i="29" s="1"/>
  <c r="BI1195" i="29"/>
  <c r="U1195" i="29" s="1"/>
  <c r="T1195" i="29" s="1"/>
  <c r="BQ1194" i="29"/>
  <c r="AB1194" i="29" s="1"/>
  <c r="AG1196" i="29"/>
  <c r="G1196" i="29" s="1"/>
  <c r="AJ1196" i="29"/>
  <c r="P1196" i="29" s="1"/>
  <c r="BT1194" i="29"/>
  <c r="BJ1195" i="29"/>
  <c r="X1195" i="29" s="1"/>
  <c r="W1195" i="29" s="1"/>
  <c r="BE1195" i="29"/>
  <c r="I1195" i="29" s="1"/>
  <c r="H1195" i="29" s="1"/>
  <c r="AL1196" i="29"/>
  <c r="V1196" i="29" s="1"/>
  <c r="BH1195" i="29"/>
  <c r="R1195" i="29" s="1"/>
  <c r="Q1195" i="29" s="1"/>
  <c r="BG1195" i="29"/>
  <c r="O1195" i="29" s="1"/>
  <c r="N1195" i="29" s="1"/>
  <c r="BF1196" i="29"/>
  <c r="L1196" i="29" s="1"/>
  <c r="K1196" i="29" s="1"/>
  <c r="AF1196" i="29"/>
  <c r="D1196" i="29" s="1"/>
  <c r="Z1194" i="29"/>
  <c r="BL1194" i="29"/>
  <c r="AF1197" i="29" l="1"/>
  <c r="D1197" i="29" s="1"/>
  <c r="BS1195" i="29"/>
  <c r="BT1195" i="29"/>
  <c r="BQ1195" i="29"/>
  <c r="BJ1197" i="29"/>
  <c r="X1197" i="29" s="1"/>
  <c r="W1197" i="29" s="1"/>
  <c r="BT1197" i="29"/>
  <c r="BN1195" i="29"/>
  <c r="AH1197" i="29"/>
  <c r="J1197" i="29" s="1"/>
  <c r="AK1197" i="29"/>
  <c r="S1197" i="29" s="1"/>
  <c r="BP1196" i="29"/>
  <c r="AS1198" i="29"/>
  <c r="BA1198" i="29"/>
  <c r="AT1198" i="29"/>
  <c r="BB1198" i="29"/>
  <c r="AU1198" i="29"/>
  <c r="BC1198" i="29"/>
  <c r="AN1198" i="29"/>
  <c r="AV1198" i="29"/>
  <c r="AO1198" i="29"/>
  <c r="AW1198" i="29"/>
  <c r="B1198" i="29"/>
  <c r="AD1198" i="29" s="1"/>
  <c r="AL1198" i="29" s="1"/>
  <c r="V1198" i="29" s="1"/>
  <c r="AP1198" i="29"/>
  <c r="AX1198" i="29"/>
  <c r="C1198" i="29"/>
  <c r="AE1198" i="29" s="1"/>
  <c r="AQ1198" i="29"/>
  <c r="AY1198" i="29"/>
  <c r="AC1199" i="29"/>
  <c r="AR1198" i="29"/>
  <c r="AZ1198" i="29"/>
  <c r="AM1197" i="29"/>
  <c r="Y1197" i="29" s="1"/>
  <c r="BJ1196" i="29"/>
  <c r="X1196" i="29" s="1"/>
  <c r="W1196" i="29" s="1"/>
  <c r="BT1196" i="29"/>
  <c r="BO1195" i="29"/>
  <c r="AG1197" i="29"/>
  <c r="G1197" i="29" s="1"/>
  <c r="AJ1197" i="29"/>
  <c r="P1197" i="29" s="1"/>
  <c r="BD1196" i="29"/>
  <c r="F1196" i="29" s="1"/>
  <c r="E1196" i="29" s="1"/>
  <c r="Z1196" i="29"/>
  <c r="BR1195" i="29"/>
  <c r="BH1196" i="29"/>
  <c r="R1196" i="29" s="1"/>
  <c r="Q1196" i="29" s="1"/>
  <c r="BR1196" i="29"/>
  <c r="Z1195" i="29"/>
  <c r="BL1195" i="29"/>
  <c r="AI1197" i="29"/>
  <c r="M1197" i="29" s="1"/>
  <c r="BD1197" i="29"/>
  <c r="F1197" i="29" s="1"/>
  <c r="E1197" i="29" s="1"/>
  <c r="BE1196" i="29"/>
  <c r="I1196" i="29" s="1"/>
  <c r="H1196" i="29" s="1"/>
  <c r="BS1196" i="29"/>
  <c r="BJ1198" i="29" l="1"/>
  <c r="X1198" i="29" s="1"/>
  <c r="W1198" i="29" s="1"/>
  <c r="BH1197" i="29"/>
  <c r="R1197" i="29" s="1"/>
  <c r="Q1197" i="29" s="1"/>
  <c r="BR1197" i="29"/>
  <c r="AT1199" i="29"/>
  <c r="BB1199" i="29"/>
  <c r="AU1199" i="29"/>
  <c r="BC1199" i="29"/>
  <c r="AN1199" i="29"/>
  <c r="AV1199" i="29"/>
  <c r="AO1199" i="29"/>
  <c r="AW1199" i="29"/>
  <c r="B1199" i="29"/>
  <c r="AD1199" i="29" s="1"/>
  <c r="AH1199" i="29" s="1"/>
  <c r="J1199" i="29" s="1"/>
  <c r="AP1199" i="29"/>
  <c r="AX1199" i="29"/>
  <c r="C1199" i="29"/>
  <c r="AE1199" i="29" s="1"/>
  <c r="AQ1199" i="29"/>
  <c r="AY1199" i="29"/>
  <c r="AR1199" i="29"/>
  <c r="AZ1199" i="29"/>
  <c r="AC1200" i="29"/>
  <c r="AS1199" i="29"/>
  <c r="BA1199" i="29"/>
  <c r="AH1198" i="29"/>
  <c r="J1198" i="29" s="1"/>
  <c r="AK1198" i="29"/>
  <c r="S1198" i="29" s="1"/>
  <c r="AF1198" i="29"/>
  <c r="D1198" i="29" s="1"/>
  <c r="AJ1198" i="29"/>
  <c r="P1198" i="29" s="1"/>
  <c r="BO1196" i="29"/>
  <c r="AM1198" i="29"/>
  <c r="Y1198" i="29" s="1"/>
  <c r="BI1197" i="29"/>
  <c r="U1197" i="29" s="1"/>
  <c r="T1197" i="29" s="1"/>
  <c r="BE1197" i="29"/>
  <c r="I1197" i="29" s="1"/>
  <c r="H1197" i="29" s="1"/>
  <c r="BF1197" i="29"/>
  <c r="L1197" i="29" s="1"/>
  <c r="K1197" i="29" s="1"/>
  <c r="BP1197" i="29"/>
  <c r="BN1197" i="29"/>
  <c r="AI1198" i="29"/>
  <c r="M1198" i="29" s="1"/>
  <c r="AG1198" i="29"/>
  <c r="G1198" i="29" s="1"/>
  <c r="AB1195" i="29"/>
  <c r="BK1197" i="29"/>
  <c r="AA1197" i="29" s="1"/>
  <c r="BL1196" i="29"/>
  <c r="BG1197" i="29"/>
  <c r="O1197" i="29" s="1"/>
  <c r="N1197" i="29" s="1"/>
  <c r="BN1196" i="29"/>
  <c r="AB1196" i="29" s="1"/>
  <c r="AK1199" i="29" l="1"/>
  <c r="S1199" i="29" s="1"/>
  <c r="BI1199" i="29" s="1"/>
  <c r="U1199" i="29" s="1"/>
  <c r="T1199" i="29" s="1"/>
  <c r="AM1199" i="29"/>
  <c r="Y1199" i="29" s="1"/>
  <c r="BQ1197" i="29"/>
  <c r="AJ1199" i="29"/>
  <c r="P1199" i="29" s="1"/>
  <c r="BH1199" i="29" s="1"/>
  <c r="R1199" i="29" s="1"/>
  <c r="Q1199" i="29" s="1"/>
  <c r="BS1197" i="29"/>
  <c r="BT1198" i="29"/>
  <c r="BF1199" i="29"/>
  <c r="L1199" i="29" s="1"/>
  <c r="K1199" i="29" s="1"/>
  <c r="BK1199" i="29"/>
  <c r="AA1199" i="29" s="1"/>
  <c r="BU1199" i="29" s="1"/>
  <c r="BE1198" i="29"/>
  <c r="I1198" i="29" s="1"/>
  <c r="H1198" i="29" s="1"/>
  <c r="AI1199" i="29"/>
  <c r="M1199" i="29" s="1"/>
  <c r="AG1199" i="29"/>
  <c r="G1199" i="29" s="1"/>
  <c r="AL1199" i="29"/>
  <c r="V1199" i="29" s="1"/>
  <c r="BL1197" i="29"/>
  <c r="Z1197" i="29"/>
  <c r="BK1198" i="29"/>
  <c r="AA1198" i="29" s="1"/>
  <c r="BU1198" i="29" s="1"/>
  <c r="AU1200" i="29"/>
  <c r="BC1200" i="29"/>
  <c r="AN1200" i="29"/>
  <c r="AV1200" i="29"/>
  <c r="AO1200" i="29"/>
  <c r="AW1200" i="29"/>
  <c r="B1200" i="29"/>
  <c r="AD1200" i="29" s="1"/>
  <c r="AH1200" i="29" s="1"/>
  <c r="J1200" i="29" s="1"/>
  <c r="AP1200" i="29"/>
  <c r="AX1200" i="29"/>
  <c r="C1200" i="29"/>
  <c r="AE1200" i="29" s="1"/>
  <c r="AQ1200" i="29"/>
  <c r="AY1200" i="29"/>
  <c r="AR1200" i="29"/>
  <c r="AZ1200" i="29"/>
  <c r="AC1201" i="29"/>
  <c r="AS1200" i="29"/>
  <c r="BA1200" i="29"/>
  <c r="BB1200" i="29"/>
  <c r="AT1200" i="29"/>
  <c r="BG1198" i="29"/>
  <c r="O1198" i="29" s="1"/>
  <c r="N1198" i="29" s="1"/>
  <c r="BH1198" i="29"/>
  <c r="R1198" i="29" s="1"/>
  <c r="Q1198" i="29" s="1"/>
  <c r="AF1199" i="29"/>
  <c r="D1199" i="29" s="1"/>
  <c r="BD1198" i="29"/>
  <c r="F1198" i="29" s="1"/>
  <c r="E1198" i="29" s="1"/>
  <c r="BF1198" i="29"/>
  <c r="L1198" i="29" s="1"/>
  <c r="K1198" i="29" s="1"/>
  <c r="BP1198" i="29"/>
  <c r="BU1197" i="29"/>
  <c r="BO1197" i="29"/>
  <c r="BI1198" i="29"/>
  <c r="U1198" i="29" s="1"/>
  <c r="T1198" i="29" s="1"/>
  <c r="BQ1198" i="29" l="1"/>
  <c r="BO1198" i="29"/>
  <c r="AB1197" i="29"/>
  <c r="BR1198" i="29"/>
  <c r="BP1199" i="29"/>
  <c r="BS1198" i="29"/>
  <c r="BF1200" i="29"/>
  <c r="L1200" i="29" s="1"/>
  <c r="K1200" i="29" s="1"/>
  <c r="AM1200" i="29"/>
  <c r="Y1200" i="29" s="1"/>
  <c r="BG1199" i="29"/>
  <c r="O1199" i="29" s="1"/>
  <c r="N1199" i="29" s="1"/>
  <c r="BQ1199" i="29"/>
  <c r="BS1199" i="29"/>
  <c r="AL1200" i="29"/>
  <c r="V1200" i="29" s="1"/>
  <c r="AJ1200" i="29"/>
  <c r="P1200" i="29" s="1"/>
  <c r="AI1200" i="29"/>
  <c r="M1200" i="29" s="1"/>
  <c r="AG1200" i="29"/>
  <c r="G1200" i="29" s="1"/>
  <c r="BL1198" i="29"/>
  <c r="Z1198" i="29"/>
  <c r="BD1199" i="29"/>
  <c r="F1199" i="29" s="1"/>
  <c r="E1199" i="29" s="1"/>
  <c r="AK1200" i="29"/>
  <c r="S1200" i="29" s="1"/>
  <c r="AN1201" i="29"/>
  <c r="AV1201" i="29"/>
  <c r="AO1201" i="29"/>
  <c r="AW1201" i="29"/>
  <c r="B1201" i="29"/>
  <c r="AD1201" i="29" s="1"/>
  <c r="AK1201" i="29" s="1"/>
  <c r="S1201" i="29" s="1"/>
  <c r="AP1201" i="29"/>
  <c r="AX1201" i="29"/>
  <c r="C1201" i="29"/>
  <c r="AE1201" i="29" s="1"/>
  <c r="AQ1201" i="29"/>
  <c r="AY1201" i="29"/>
  <c r="AR1201" i="29"/>
  <c r="AZ1201" i="29"/>
  <c r="AC1202" i="29"/>
  <c r="AS1201" i="29"/>
  <c r="BA1201" i="29"/>
  <c r="AT1201" i="29"/>
  <c r="BB1201" i="29"/>
  <c r="AU1201" i="29"/>
  <c r="BC1201" i="29"/>
  <c r="Z1199" i="29"/>
  <c r="BR1199" i="29"/>
  <c r="BN1198" i="29"/>
  <c r="AB1198" i="29" s="1"/>
  <c r="AF1200" i="29"/>
  <c r="D1200" i="29" s="1"/>
  <c r="BE1199" i="29"/>
  <c r="I1199" i="29" s="1"/>
  <c r="H1199" i="29" s="1"/>
  <c r="BJ1199" i="29"/>
  <c r="X1199" i="29" s="1"/>
  <c r="W1199" i="29" s="1"/>
  <c r="AH1201" i="29" l="1"/>
  <c r="J1201" i="29" s="1"/>
  <c r="BP1200" i="29"/>
  <c r="BL1199" i="29"/>
  <c r="AF1201" i="29"/>
  <c r="D1201" i="29" s="1"/>
  <c r="BD1201" i="29" s="1"/>
  <c r="F1201" i="29" s="1"/>
  <c r="E1201" i="29" s="1"/>
  <c r="BI1201" i="29"/>
  <c r="U1201" i="29" s="1"/>
  <c r="T1201" i="29" s="1"/>
  <c r="BF1201" i="29"/>
  <c r="L1201" i="29" s="1"/>
  <c r="K1201" i="29" s="1"/>
  <c r="BJ1200" i="29"/>
  <c r="X1200" i="29" s="1"/>
  <c r="W1200" i="29" s="1"/>
  <c r="BI1200" i="29"/>
  <c r="U1200" i="29" s="1"/>
  <c r="T1200" i="29" s="1"/>
  <c r="BN1199" i="29"/>
  <c r="BD1200" i="29"/>
  <c r="F1200" i="29" s="1"/>
  <c r="E1200" i="29" s="1"/>
  <c r="AL1201" i="29"/>
  <c r="V1201" i="29" s="1"/>
  <c r="AJ1201" i="29"/>
  <c r="P1201" i="29" s="1"/>
  <c r="BT1199" i="29"/>
  <c r="AI1201" i="29"/>
  <c r="M1201" i="29" s="1"/>
  <c r="AG1201" i="29"/>
  <c r="G1201" i="29" s="1"/>
  <c r="BK1200" i="29"/>
  <c r="AA1200" i="29" s="1"/>
  <c r="BU1200" i="29" s="1"/>
  <c r="BE1200" i="29"/>
  <c r="I1200" i="29" s="1"/>
  <c r="H1200" i="29" s="1"/>
  <c r="BH1200" i="29"/>
  <c r="R1200" i="29" s="1"/>
  <c r="Q1200" i="29" s="1"/>
  <c r="BR1200" i="29"/>
  <c r="AM1201" i="29"/>
  <c r="Y1201" i="29" s="1"/>
  <c r="BO1199" i="29"/>
  <c r="AO1202" i="29"/>
  <c r="AW1202" i="29"/>
  <c r="B1202" i="29"/>
  <c r="AD1202" i="29" s="1"/>
  <c r="AK1202" i="29" s="1"/>
  <c r="S1202" i="29" s="1"/>
  <c r="AP1202" i="29"/>
  <c r="AX1202" i="29"/>
  <c r="C1202" i="29"/>
  <c r="AE1202" i="29" s="1"/>
  <c r="AQ1202" i="29"/>
  <c r="AY1202" i="29"/>
  <c r="AR1202" i="29"/>
  <c r="AZ1202" i="29"/>
  <c r="AC1203" i="29"/>
  <c r="AS1202" i="29"/>
  <c r="BA1202" i="29"/>
  <c r="AU1202" i="29"/>
  <c r="BC1202" i="29"/>
  <c r="AN1202" i="29"/>
  <c r="AT1202" i="29"/>
  <c r="AV1202" i="29"/>
  <c r="BB1202" i="29"/>
  <c r="BG1200" i="29"/>
  <c r="O1200" i="29" s="1"/>
  <c r="N1200" i="29" s="1"/>
  <c r="BP1201" i="29" l="1"/>
  <c r="BN1201" i="29"/>
  <c r="BN1200" i="29"/>
  <c r="BS1201" i="29"/>
  <c r="AL1202" i="29"/>
  <c r="V1202" i="29" s="1"/>
  <c r="BJ1202" i="29" s="1"/>
  <c r="X1202" i="29" s="1"/>
  <c r="W1202" i="29" s="1"/>
  <c r="BS1200" i="29"/>
  <c r="BI1202" i="29"/>
  <c r="U1202" i="29" s="1"/>
  <c r="T1202" i="29" s="1"/>
  <c r="BE1201" i="29"/>
  <c r="I1201" i="29" s="1"/>
  <c r="H1201" i="29" s="1"/>
  <c r="BO1201" i="29"/>
  <c r="AH1202" i="29"/>
  <c r="J1202" i="29" s="1"/>
  <c r="BG1201" i="29"/>
  <c r="O1201" i="29" s="1"/>
  <c r="N1201" i="29" s="1"/>
  <c r="BQ1201" i="29"/>
  <c r="BO1200" i="29"/>
  <c r="BQ1200" i="29"/>
  <c r="AJ1202" i="29"/>
  <c r="P1202" i="29" s="1"/>
  <c r="AF1202" i="29"/>
  <c r="D1202" i="29" s="1"/>
  <c r="AM1202" i="29"/>
  <c r="Y1202" i="29" s="1"/>
  <c r="BH1201" i="29"/>
  <c r="R1201" i="29" s="1"/>
  <c r="Q1201" i="29" s="1"/>
  <c r="BT1200" i="29"/>
  <c r="BJ1201" i="29"/>
  <c r="X1201" i="29" s="1"/>
  <c r="W1201" i="29" s="1"/>
  <c r="BT1201" i="29"/>
  <c r="AI1202" i="29"/>
  <c r="M1202" i="29" s="1"/>
  <c r="AG1202" i="29"/>
  <c r="G1202" i="29" s="1"/>
  <c r="B1203" i="29"/>
  <c r="AD1203" i="29" s="1"/>
  <c r="AH1203" i="29" s="1"/>
  <c r="J1203" i="29" s="1"/>
  <c r="AP1203" i="29"/>
  <c r="AX1203" i="29"/>
  <c r="C1203" i="29"/>
  <c r="AE1203" i="29" s="1"/>
  <c r="AQ1203" i="29"/>
  <c r="AY1203" i="29"/>
  <c r="AR1203" i="29"/>
  <c r="AZ1203" i="29"/>
  <c r="AC1204" i="29"/>
  <c r="AS1203" i="29"/>
  <c r="BA1203" i="29"/>
  <c r="AT1203" i="29"/>
  <c r="BB1203" i="29"/>
  <c r="AN1203" i="29"/>
  <c r="AV1203" i="29"/>
  <c r="AO1203" i="29"/>
  <c r="AU1203" i="29"/>
  <c r="AW1203" i="29"/>
  <c r="BC1203" i="29"/>
  <c r="BK1201" i="29"/>
  <c r="AA1201" i="29" s="1"/>
  <c r="BL1200" i="29"/>
  <c r="Z1200" i="29"/>
  <c r="AB1199" i="29"/>
  <c r="BS1202" i="29" l="1"/>
  <c r="AB1200" i="29"/>
  <c r="BF1203" i="29"/>
  <c r="L1203" i="29" s="1"/>
  <c r="K1203" i="29" s="1"/>
  <c r="AL1203" i="29"/>
  <c r="V1203" i="29" s="1"/>
  <c r="AM1203" i="29"/>
  <c r="Y1203" i="29" s="1"/>
  <c r="BT1202" i="29"/>
  <c r="BR1201" i="29"/>
  <c r="AJ1203" i="29"/>
  <c r="P1203" i="29" s="1"/>
  <c r="BF1202" i="29"/>
  <c r="L1202" i="29" s="1"/>
  <c r="K1202" i="29" s="1"/>
  <c r="BE1202" i="29"/>
  <c r="I1202" i="29" s="1"/>
  <c r="H1202" i="29" s="1"/>
  <c r="BK1202" i="29"/>
  <c r="AA1202" i="29" s="1"/>
  <c r="BU1202" i="29" s="1"/>
  <c r="BG1202" i="29"/>
  <c r="O1202" i="29" s="1"/>
  <c r="N1202" i="29" s="1"/>
  <c r="BQ1202" i="29"/>
  <c r="BD1202" i="29"/>
  <c r="F1202" i="29" s="1"/>
  <c r="E1202" i="29" s="1"/>
  <c r="AG1203" i="29"/>
  <c r="G1203" i="29" s="1"/>
  <c r="BL1201" i="29"/>
  <c r="Z1201" i="29"/>
  <c r="AK1203" i="29"/>
  <c r="S1203" i="29" s="1"/>
  <c r="BU1201" i="29"/>
  <c r="AF1203" i="29"/>
  <c r="D1203" i="29" s="1"/>
  <c r="BH1202" i="29"/>
  <c r="R1202" i="29" s="1"/>
  <c r="Q1202" i="29" s="1"/>
  <c r="AI1203" i="29"/>
  <c r="M1203" i="29" s="1"/>
  <c r="C1204" i="29"/>
  <c r="AE1204" i="29" s="1"/>
  <c r="AQ1204" i="29"/>
  <c r="AY1204" i="29"/>
  <c r="AR1204" i="29"/>
  <c r="AZ1204" i="29"/>
  <c r="AC1205" i="29"/>
  <c r="AS1204" i="29"/>
  <c r="BA1204" i="29"/>
  <c r="AT1204" i="29"/>
  <c r="BB1204" i="29"/>
  <c r="AU1204" i="29"/>
  <c r="BC1204" i="29"/>
  <c r="AO1204" i="29"/>
  <c r="AW1204" i="29"/>
  <c r="B1204" i="29"/>
  <c r="AD1204" i="29" s="1"/>
  <c r="AM1204" i="29" s="1"/>
  <c r="Y1204" i="29" s="1"/>
  <c r="AN1204" i="29"/>
  <c r="AP1204" i="29"/>
  <c r="AV1204" i="29"/>
  <c r="AX1204" i="29"/>
  <c r="BN1202" i="29" l="1"/>
  <c r="BO1202" i="29"/>
  <c r="BP1203" i="29"/>
  <c r="BK1204" i="29"/>
  <c r="AA1204" i="29" s="1"/>
  <c r="BU1204" i="29" s="1"/>
  <c r="BD1203" i="29"/>
  <c r="F1203" i="29" s="1"/>
  <c r="E1203" i="29" s="1"/>
  <c r="BH1203" i="29"/>
  <c r="R1203" i="29" s="1"/>
  <c r="Q1203" i="29" s="1"/>
  <c r="AL1204" i="29"/>
  <c r="V1204" i="29" s="1"/>
  <c r="AB1201" i="29"/>
  <c r="BI1203" i="29"/>
  <c r="U1203" i="29" s="1"/>
  <c r="T1203" i="29" s="1"/>
  <c r="BS1203" i="29"/>
  <c r="AG1204" i="29"/>
  <c r="G1204" i="29" s="1"/>
  <c r="AI1204" i="29"/>
  <c r="M1204" i="29" s="1"/>
  <c r="Z1202" i="29"/>
  <c r="BL1202" i="29"/>
  <c r="BK1203" i="29"/>
  <c r="AA1203" i="29" s="1"/>
  <c r="BJ1203" i="29"/>
  <c r="X1203" i="29" s="1"/>
  <c r="W1203" i="29" s="1"/>
  <c r="AF1204" i="29"/>
  <c r="D1204" i="29" s="1"/>
  <c r="AK1204" i="29"/>
  <c r="S1204" i="29" s="1"/>
  <c r="AR1205" i="29"/>
  <c r="AZ1205" i="29"/>
  <c r="AC1206" i="29"/>
  <c r="AS1205" i="29"/>
  <c r="BA1205" i="29"/>
  <c r="AT1205" i="29"/>
  <c r="BB1205" i="29"/>
  <c r="AU1205" i="29"/>
  <c r="BC1205" i="29"/>
  <c r="AN1205" i="29"/>
  <c r="AV1205" i="29"/>
  <c r="B1205" i="29"/>
  <c r="AD1205" i="29" s="1"/>
  <c r="AI1205" i="29" s="1"/>
  <c r="M1205" i="29" s="1"/>
  <c r="AP1205" i="29"/>
  <c r="AX1205" i="29"/>
  <c r="AW1205" i="29"/>
  <c r="AY1205" i="29"/>
  <c r="C1205" i="29"/>
  <c r="AE1205" i="29" s="1"/>
  <c r="AO1205" i="29"/>
  <c r="AQ1205" i="29"/>
  <c r="BE1203" i="29"/>
  <c r="I1203" i="29" s="1"/>
  <c r="H1203" i="29" s="1"/>
  <c r="AJ1204" i="29"/>
  <c r="P1204" i="29" s="1"/>
  <c r="BG1203" i="29"/>
  <c r="O1203" i="29" s="1"/>
  <c r="N1203" i="29" s="1"/>
  <c r="BQ1203" i="29"/>
  <c r="AH1204" i="29"/>
  <c r="J1204" i="29" s="1"/>
  <c r="BR1202" i="29"/>
  <c r="BP1202" i="29"/>
  <c r="AB1202" i="29" s="1"/>
  <c r="BR1203" i="29" l="1"/>
  <c r="BT1203" i="29"/>
  <c r="BG1205" i="29"/>
  <c r="O1205" i="29" s="1"/>
  <c r="N1205" i="29" s="1"/>
  <c r="Z1203" i="29"/>
  <c r="BL1203" i="29"/>
  <c r="BU1203" i="29"/>
  <c r="BJ1204" i="29"/>
  <c r="X1204" i="29" s="1"/>
  <c r="W1204" i="29" s="1"/>
  <c r="AJ1205" i="29"/>
  <c r="P1205" i="29" s="1"/>
  <c r="AM1205" i="29"/>
  <c r="Y1205" i="29" s="1"/>
  <c r="AL1205" i="29"/>
  <c r="V1205" i="29" s="1"/>
  <c r="BI1204" i="29"/>
  <c r="U1204" i="29" s="1"/>
  <c r="T1204" i="29" s="1"/>
  <c r="BS1204" i="29"/>
  <c r="AG1205" i="29"/>
  <c r="G1205" i="29" s="1"/>
  <c r="BD1204" i="29"/>
  <c r="F1204" i="29" s="1"/>
  <c r="E1204" i="29" s="1"/>
  <c r="BG1204" i="29"/>
  <c r="O1204" i="29" s="1"/>
  <c r="N1204" i="29" s="1"/>
  <c r="BN1203" i="29"/>
  <c r="AB1203" i="29" s="1"/>
  <c r="BH1204" i="29"/>
  <c r="R1204" i="29" s="1"/>
  <c r="Q1204" i="29" s="1"/>
  <c r="BE1204" i="29"/>
  <c r="I1204" i="29" s="1"/>
  <c r="H1204" i="29" s="1"/>
  <c r="BF1204" i="29"/>
  <c r="L1204" i="29" s="1"/>
  <c r="K1204" i="29" s="1"/>
  <c r="AF1205" i="29"/>
  <c r="D1205" i="29" s="1"/>
  <c r="AK1205" i="29"/>
  <c r="S1205" i="29" s="1"/>
  <c r="AH1205" i="29"/>
  <c r="J1205" i="29" s="1"/>
  <c r="BO1203" i="29"/>
  <c r="AS1206" i="29"/>
  <c r="BA1206" i="29"/>
  <c r="AN1206" i="29"/>
  <c r="AV1206" i="29"/>
  <c r="AO1206" i="29"/>
  <c r="AW1206" i="29"/>
  <c r="C1206" i="29"/>
  <c r="AE1206" i="29" s="1"/>
  <c r="AQ1206" i="29"/>
  <c r="AY1206" i="29"/>
  <c r="AZ1206" i="29"/>
  <c r="AC1207" i="29"/>
  <c r="BB1206" i="29"/>
  <c r="BC1206" i="29"/>
  <c r="AP1206" i="29"/>
  <c r="AR1206" i="29"/>
  <c r="AT1206" i="29"/>
  <c r="AU1206" i="29"/>
  <c r="AX1206" i="29"/>
  <c r="B1206" i="29"/>
  <c r="AD1206" i="29" s="1"/>
  <c r="AJ1206" i="29" s="1"/>
  <c r="P1206" i="29" s="1"/>
  <c r="Z1204" i="29"/>
  <c r="BT1204" i="29" l="1"/>
  <c r="BL1204" i="29"/>
  <c r="BH1206" i="29"/>
  <c r="R1206" i="29" s="1"/>
  <c r="Q1206" i="29" s="1"/>
  <c r="AM1206" i="29"/>
  <c r="Y1206" i="29" s="1"/>
  <c r="AI1206" i="29"/>
  <c r="M1206" i="29" s="1"/>
  <c r="BP1204" i="29"/>
  <c r="BO1204" i="29"/>
  <c r="BN1204" i="29"/>
  <c r="BH1205" i="29"/>
  <c r="R1205" i="29" s="1"/>
  <c r="Q1205" i="29" s="1"/>
  <c r="AH1206" i="29"/>
  <c r="J1206" i="29" s="1"/>
  <c r="AL1206" i="29"/>
  <c r="V1206" i="29" s="1"/>
  <c r="BE1205" i="29"/>
  <c r="I1205" i="29" s="1"/>
  <c r="H1205" i="29" s="1"/>
  <c r="AK1206" i="29"/>
  <c r="S1206" i="29" s="1"/>
  <c r="AT1207" i="29"/>
  <c r="BB1207" i="29"/>
  <c r="AO1207" i="29"/>
  <c r="AW1207" i="29"/>
  <c r="B1207" i="29"/>
  <c r="AD1207" i="29" s="1"/>
  <c r="AJ1207" i="29" s="1"/>
  <c r="P1207" i="29" s="1"/>
  <c r="AP1207" i="29"/>
  <c r="AX1207" i="29"/>
  <c r="AR1207" i="29"/>
  <c r="AZ1207" i="29"/>
  <c r="AC1208" i="29"/>
  <c r="AS1207" i="29"/>
  <c r="AU1207" i="29"/>
  <c r="AV1207" i="29"/>
  <c r="C1207" i="29"/>
  <c r="AE1207" i="29" s="1"/>
  <c r="AY1207" i="29"/>
  <c r="BA1207" i="29"/>
  <c r="BC1207" i="29"/>
  <c r="AN1207" i="29"/>
  <c r="AQ1207" i="29"/>
  <c r="BR1204" i="29"/>
  <c r="AG1206" i="29"/>
  <c r="G1206" i="29" s="1"/>
  <c r="BF1205" i="29"/>
  <c r="L1205" i="29" s="1"/>
  <c r="K1205" i="29" s="1"/>
  <c r="AF1206" i="29"/>
  <c r="D1206" i="29" s="1"/>
  <c r="BI1205" i="29"/>
  <c r="U1205" i="29" s="1"/>
  <c r="T1205" i="29" s="1"/>
  <c r="BJ1205" i="29"/>
  <c r="X1205" i="29" s="1"/>
  <c r="W1205" i="29" s="1"/>
  <c r="BD1205" i="29"/>
  <c r="F1205" i="29" s="1"/>
  <c r="E1205" i="29" s="1"/>
  <c r="BN1205" i="29"/>
  <c r="BQ1204" i="29"/>
  <c r="BK1205" i="29"/>
  <c r="AA1205" i="29" s="1"/>
  <c r="BU1205" i="29" s="1"/>
  <c r="BQ1205" i="29"/>
  <c r="AL1207" i="29" l="1"/>
  <c r="V1207" i="29" s="1"/>
  <c r="BJ1207" i="29" s="1"/>
  <c r="X1207" i="29" s="1"/>
  <c r="W1207" i="29" s="1"/>
  <c r="BO1205" i="29"/>
  <c r="BT1205" i="29"/>
  <c r="AI1207" i="29"/>
  <c r="M1207" i="29" s="1"/>
  <c r="BG1207" i="29" s="1"/>
  <c r="O1207" i="29" s="1"/>
  <c r="N1207" i="29" s="1"/>
  <c r="BS1205" i="29"/>
  <c r="AF1207" i="29"/>
  <c r="D1207" i="29" s="1"/>
  <c r="BD1207" i="29" s="1"/>
  <c r="F1207" i="29" s="1"/>
  <c r="E1207" i="29" s="1"/>
  <c r="AH1207" i="29"/>
  <c r="J1207" i="29" s="1"/>
  <c r="BF1207" i="29" s="1"/>
  <c r="L1207" i="29" s="1"/>
  <c r="K1207" i="29" s="1"/>
  <c r="AM1207" i="29"/>
  <c r="Y1207" i="29" s="1"/>
  <c r="AK1207" i="29"/>
  <c r="S1207" i="29" s="1"/>
  <c r="BI1207" i="29" s="1"/>
  <c r="U1207" i="29" s="1"/>
  <c r="T1207" i="29" s="1"/>
  <c r="BH1207" i="29"/>
  <c r="R1207" i="29" s="1"/>
  <c r="Q1207" i="29" s="1"/>
  <c r="AB1204" i="29"/>
  <c r="BD1206" i="29"/>
  <c r="F1206" i="29" s="1"/>
  <c r="E1206" i="29" s="1"/>
  <c r="BI1206" i="29"/>
  <c r="U1206" i="29" s="1"/>
  <c r="T1206" i="29" s="1"/>
  <c r="BL1205" i="29"/>
  <c r="Z1205" i="29"/>
  <c r="BP1205" i="29"/>
  <c r="AU1208" i="29"/>
  <c r="BC1208" i="29"/>
  <c r="B1208" i="29"/>
  <c r="AD1208" i="29" s="1"/>
  <c r="AL1208" i="29" s="1"/>
  <c r="V1208" i="29" s="1"/>
  <c r="AP1208" i="29"/>
  <c r="AX1208" i="29"/>
  <c r="C1208" i="29"/>
  <c r="AE1208" i="29" s="1"/>
  <c r="AQ1208" i="29"/>
  <c r="AY1208" i="29"/>
  <c r="AS1208" i="29"/>
  <c r="BA1208" i="29"/>
  <c r="BB1208" i="29"/>
  <c r="AN1208" i="29"/>
  <c r="AO1208" i="29"/>
  <c r="AR1208" i="29"/>
  <c r="AT1208" i="29"/>
  <c r="AC1209" i="29"/>
  <c r="AV1208" i="29"/>
  <c r="AW1208" i="29"/>
  <c r="AZ1208" i="29"/>
  <c r="BG1206" i="29"/>
  <c r="O1206" i="29" s="1"/>
  <c r="N1206" i="29" s="1"/>
  <c r="BJ1206" i="29"/>
  <c r="X1206" i="29" s="1"/>
  <c r="W1206" i="29" s="1"/>
  <c r="BK1206" i="29"/>
  <c r="AA1206" i="29" s="1"/>
  <c r="AG1207" i="29"/>
  <c r="G1207" i="29" s="1"/>
  <c r="BF1206" i="29"/>
  <c r="L1206" i="29" s="1"/>
  <c r="K1206" i="29" s="1"/>
  <c r="BE1206" i="29"/>
  <c r="I1206" i="29" s="1"/>
  <c r="H1206" i="29" s="1"/>
  <c r="BR1205" i="29"/>
  <c r="AB1205" i="29" s="1"/>
  <c r="BR1206" i="29"/>
  <c r="BP1206" i="29" l="1"/>
  <c r="BK1207" i="29"/>
  <c r="AA1207" i="29" s="1"/>
  <c r="BU1207" i="29" s="1"/>
  <c r="BR1207" i="29"/>
  <c r="BS1206" i="29"/>
  <c r="AF1208" i="29"/>
  <c r="D1208" i="29" s="1"/>
  <c r="BD1208" i="29" s="1"/>
  <c r="F1208" i="29" s="1"/>
  <c r="E1208" i="29" s="1"/>
  <c r="BO1206" i="29"/>
  <c r="BT1207" i="29"/>
  <c r="BJ1208" i="29"/>
  <c r="X1208" i="29" s="1"/>
  <c r="W1208" i="29" s="1"/>
  <c r="BQ1207" i="29"/>
  <c r="BQ1206" i="29"/>
  <c r="C1209" i="29"/>
  <c r="AE1209" i="29" s="1"/>
  <c r="AQ1209" i="29"/>
  <c r="AY1209" i="29"/>
  <c r="AT1209" i="29"/>
  <c r="BB1209" i="29"/>
  <c r="AS1209" i="29"/>
  <c r="AU1209" i="29"/>
  <c r="AC1210" i="29"/>
  <c r="B1209" i="29"/>
  <c r="AD1209" i="29" s="1"/>
  <c r="AL1209" i="29" s="1"/>
  <c r="V1209" i="29" s="1"/>
  <c r="AV1209" i="29"/>
  <c r="AW1209" i="29"/>
  <c r="AN1209" i="29"/>
  <c r="AX1209" i="29"/>
  <c r="AO1209" i="29"/>
  <c r="AZ1209" i="29"/>
  <c r="AP1209" i="29"/>
  <c r="BA1209" i="29"/>
  <c r="BC1209" i="29"/>
  <c r="AG1209" i="29"/>
  <c r="G1209" i="29" s="1"/>
  <c r="AR1209" i="29"/>
  <c r="AH1208" i="29"/>
  <c r="J1208" i="29" s="1"/>
  <c r="BN1207" i="29"/>
  <c r="BN1206" i="29"/>
  <c r="Z1207" i="29"/>
  <c r="BL1207" i="29"/>
  <c r="BL1206" i="29"/>
  <c r="Z1206" i="29"/>
  <c r="AJ1208" i="29"/>
  <c r="P1208" i="29" s="1"/>
  <c r="BU1206" i="29"/>
  <c r="AI1208" i="29"/>
  <c r="M1208" i="29" s="1"/>
  <c r="AM1208" i="29"/>
  <c r="Y1208" i="29" s="1"/>
  <c r="AK1208" i="29"/>
  <c r="S1208" i="29" s="1"/>
  <c r="AG1208" i="29"/>
  <c r="G1208" i="29" s="1"/>
  <c r="BE1207" i="29"/>
  <c r="I1207" i="29" s="1"/>
  <c r="H1207" i="29" s="1"/>
  <c r="BT1206" i="29"/>
  <c r="BS1207" i="29"/>
  <c r="BP1207" i="29"/>
  <c r="BO1207" i="29" l="1"/>
  <c r="BJ1209" i="29"/>
  <c r="X1209" i="29" s="1"/>
  <c r="W1209" i="29" s="1"/>
  <c r="BT1209" i="29"/>
  <c r="BF1208" i="29"/>
  <c r="L1208" i="29" s="1"/>
  <c r="K1208" i="29" s="1"/>
  <c r="AR1210" i="29"/>
  <c r="AZ1210" i="29"/>
  <c r="AC1211" i="29"/>
  <c r="AU1210" i="29"/>
  <c r="BC1210" i="29"/>
  <c r="AW1210" i="29"/>
  <c r="AN1210" i="29"/>
  <c r="AX1210" i="29"/>
  <c r="AO1210" i="29"/>
  <c r="AY1210" i="29"/>
  <c r="AP1210" i="29"/>
  <c r="BA1210" i="29"/>
  <c r="AQ1210" i="29"/>
  <c r="BB1210" i="29"/>
  <c r="B1210" i="29"/>
  <c r="AD1210" i="29" s="1"/>
  <c r="AM1210" i="29" s="1"/>
  <c r="Y1210" i="29" s="1"/>
  <c r="AS1210" i="29"/>
  <c r="C1210" i="29"/>
  <c r="AE1210" i="29" s="1"/>
  <c r="AT1210" i="29"/>
  <c r="AV1210" i="29"/>
  <c r="BO1209" i="29"/>
  <c r="BE1209" i="29"/>
  <c r="I1209" i="29" s="1"/>
  <c r="H1209" i="29" s="1"/>
  <c r="AJ1209" i="29"/>
  <c r="P1209" i="29" s="1"/>
  <c r="AI1209" i="29"/>
  <c r="M1209" i="29" s="1"/>
  <c r="BI1208" i="29"/>
  <c r="U1208" i="29" s="1"/>
  <c r="T1208" i="29" s="1"/>
  <c r="BS1208" i="29"/>
  <c r="BE1208" i="29"/>
  <c r="I1208" i="29" s="1"/>
  <c r="H1208" i="29" s="1"/>
  <c r="BK1208" i="29"/>
  <c r="AA1208" i="29" s="1"/>
  <c r="BN1208" i="29"/>
  <c r="AM1209" i="29"/>
  <c r="Y1209" i="29" s="1"/>
  <c r="AH1209" i="29"/>
  <c r="J1209" i="29" s="1"/>
  <c r="BG1208" i="29"/>
  <c r="O1208" i="29" s="1"/>
  <c r="N1208" i="29" s="1"/>
  <c r="AB1206" i="29"/>
  <c r="AF1209" i="29"/>
  <c r="D1209" i="29" s="1"/>
  <c r="AK1209" i="29"/>
  <c r="S1209" i="29" s="1"/>
  <c r="BH1208" i="29"/>
  <c r="R1208" i="29" s="1"/>
  <c r="Q1208" i="29" s="1"/>
  <c r="AB1207" i="29"/>
  <c r="BT1208" i="29"/>
  <c r="BK1210" i="29" l="1"/>
  <c r="AA1210" i="29" s="1"/>
  <c r="BU1210" i="29"/>
  <c r="BQ1208" i="29"/>
  <c r="BO1208" i="29"/>
  <c r="AK1210" i="29"/>
  <c r="S1210" i="29" s="1"/>
  <c r="BD1209" i="29"/>
  <c r="F1209" i="29" s="1"/>
  <c r="E1209" i="29" s="1"/>
  <c r="AG1210" i="29"/>
  <c r="G1210" i="29" s="1"/>
  <c r="AJ1210" i="29"/>
  <c r="P1210" i="29" s="1"/>
  <c r="AS1211" i="29"/>
  <c r="BA1211" i="29"/>
  <c r="AN1211" i="29"/>
  <c r="AV1211" i="29"/>
  <c r="AP1211" i="29"/>
  <c r="AZ1211" i="29"/>
  <c r="AQ1211" i="29"/>
  <c r="BB1211" i="29"/>
  <c r="B1211" i="29"/>
  <c r="AD1211" i="29" s="1"/>
  <c r="AM1211" i="29" s="1"/>
  <c r="Y1211" i="29" s="1"/>
  <c r="AR1211" i="29"/>
  <c r="BC1211" i="29"/>
  <c r="C1211" i="29"/>
  <c r="AE1211" i="29" s="1"/>
  <c r="AT1211" i="29"/>
  <c r="AU1211" i="29"/>
  <c r="AC1212" i="29"/>
  <c r="AW1211" i="29"/>
  <c r="AX1211" i="29"/>
  <c r="AO1211" i="29"/>
  <c r="AY1211" i="29"/>
  <c r="BF1209" i="29"/>
  <c r="L1209" i="29" s="1"/>
  <c r="K1209" i="29" s="1"/>
  <c r="AI1210" i="29"/>
  <c r="M1210" i="29" s="1"/>
  <c r="AL1210" i="29"/>
  <c r="V1210" i="29" s="1"/>
  <c r="BP1208" i="29"/>
  <c r="AB1208" i="29" s="1"/>
  <c r="BK1209" i="29"/>
  <c r="AA1209" i="29" s="1"/>
  <c r="BH1209" i="29"/>
  <c r="R1209" i="29" s="1"/>
  <c r="Q1209" i="29" s="1"/>
  <c r="AF1210" i="29"/>
  <c r="D1210" i="29" s="1"/>
  <c r="Z1208" i="29"/>
  <c r="BL1208" i="29"/>
  <c r="BG1209" i="29"/>
  <c r="O1209" i="29" s="1"/>
  <c r="N1209" i="29" s="1"/>
  <c r="BQ1209" i="29"/>
  <c r="BR1208" i="29"/>
  <c r="BI1209" i="29"/>
  <c r="U1209" i="29" s="1"/>
  <c r="T1209" i="29" s="1"/>
  <c r="BU1208" i="29"/>
  <c r="AH1210" i="29"/>
  <c r="J1210" i="29" s="1"/>
  <c r="BK1211" i="29" l="1"/>
  <c r="AA1211" i="29" s="1"/>
  <c r="BG1210" i="29"/>
  <c r="O1210" i="29" s="1"/>
  <c r="N1210" i="29" s="1"/>
  <c r="AL1211" i="29"/>
  <c r="V1211" i="29" s="1"/>
  <c r="BN1209" i="29"/>
  <c r="AT1212" i="29"/>
  <c r="BB1212" i="29"/>
  <c r="AO1212" i="29"/>
  <c r="AW1212" i="29"/>
  <c r="C1212" i="29"/>
  <c r="AE1212" i="29" s="1"/>
  <c r="AS1212" i="29"/>
  <c r="AU1212" i="29"/>
  <c r="AC1213" i="29"/>
  <c r="AV1212" i="29"/>
  <c r="AM1212" i="29"/>
  <c r="Y1212" i="29" s="1"/>
  <c r="AX1212" i="29"/>
  <c r="AN1212" i="29"/>
  <c r="AY1212" i="29"/>
  <c r="AP1212" i="29"/>
  <c r="AZ1212" i="29"/>
  <c r="AQ1212" i="29"/>
  <c r="BA1212" i="29"/>
  <c r="AH1212" i="29"/>
  <c r="J1212" i="29" s="1"/>
  <c r="AR1212" i="29"/>
  <c r="BC1212" i="29"/>
  <c r="B1212" i="29"/>
  <c r="AD1212" i="29" s="1"/>
  <c r="AG1212" i="29" s="1"/>
  <c r="G1212" i="29" s="1"/>
  <c r="AH1211" i="29"/>
  <c r="J1211" i="29" s="1"/>
  <c r="BD1210" i="29"/>
  <c r="F1210" i="29" s="1"/>
  <c r="E1210" i="29" s="1"/>
  <c r="AF1211" i="29"/>
  <c r="D1211" i="29" s="1"/>
  <c r="BI1210" i="29"/>
  <c r="U1210" i="29" s="1"/>
  <c r="T1210" i="29" s="1"/>
  <c r="BP1210" i="29"/>
  <c r="BF1210" i="29"/>
  <c r="L1210" i="29" s="1"/>
  <c r="K1210" i="29" s="1"/>
  <c r="BS1209" i="29"/>
  <c r="BR1209" i="29"/>
  <c r="BP1209" i="29"/>
  <c r="AJ1211" i="29"/>
  <c r="P1211" i="29" s="1"/>
  <c r="Z1209" i="29"/>
  <c r="BL1209" i="29"/>
  <c r="BO1210" i="29"/>
  <c r="BE1210" i="29"/>
  <c r="I1210" i="29" s="1"/>
  <c r="H1210" i="29" s="1"/>
  <c r="BU1209" i="29"/>
  <c r="AI1211" i="29"/>
  <c r="M1211" i="29" s="1"/>
  <c r="AG1211" i="29"/>
  <c r="G1211" i="29" s="1"/>
  <c r="AK1211" i="29"/>
  <c r="S1211" i="29" s="1"/>
  <c r="BJ1210" i="29"/>
  <c r="X1210" i="29" s="1"/>
  <c r="W1210" i="29" s="1"/>
  <c r="BH1210" i="29"/>
  <c r="R1210" i="29" s="1"/>
  <c r="Q1210" i="29" s="1"/>
  <c r="Z1210" i="29"/>
  <c r="AJ1212" i="29" l="1"/>
  <c r="P1212" i="29" s="1"/>
  <c r="BT1210" i="29"/>
  <c r="BS1210" i="29"/>
  <c r="BE1212" i="29"/>
  <c r="I1212" i="29" s="1"/>
  <c r="H1212" i="29" s="1"/>
  <c r="BO1212" i="29"/>
  <c r="AL1212" i="29"/>
  <c r="V1212" i="29" s="1"/>
  <c r="BH1212" i="29"/>
  <c r="R1212" i="29" s="1"/>
  <c r="Q1212" i="29" s="1"/>
  <c r="BF1212" i="29"/>
  <c r="L1212" i="29" s="1"/>
  <c r="K1212" i="29" s="1"/>
  <c r="AI1212" i="29"/>
  <c r="M1212" i="29" s="1"/>
  <c r="AB1209" i="29"/>
  <c r="BI1211" i="29"/>
  <c r="U1211" i="29" s="1"/>
  <c r="T1211" i="29" s="1"/>
  <c r="BS1211" i="29"/>
  <c r="BK1212" i="29"/>
  <c r="AA1212" i="29" s="1"/>
  <c r="BJ1211" i="29"/>
  <c r="X1211" i="29" s="1"/>
  <c r="W1211" i="29" s="1"/>
  <c r="BD1211" i="29"/>
  <c r="F1211" i="29" s="1"/>
  <c r="E1211" i="29" s="1"/>
  <c r="BE1211" i="29"/>
  <c r="I1211" i="29" s="1"/>
  <c r="H1211" i="29" s="1"/>
  <c r="BG1211" i="29"/>
  <c r="O1211" i="29" s="1"/>
  <c r="N1211" i="29" s="1"/>
  <c r="BN1210" i="29"/>
  <c r="AF1212" i="29"/>
  <c r="D1212" i="29" s="1"/>
  <c r="AK1212" i="29"/>
  <c r="S1212" i="29" s="1"/>
  <c r="BQ1210" i="29"/>
  <c r="BH1211" i="29"/>
  <c r="R1211" i="29" s="1"/>
  <c r="Q1211" i="29" s="1"/>
  <c r="BL1210" i="29"/>
  <c r="BF1211" i="29"/>
  <c r="L1211" i="29" s="1"/>
  <c r="K1211" i="29" s="1"/>
  <c r="AU1213" i="29"/>
  <c r="BC1213" i="29"/>
  <c r="B1213" i="29"/>
  <c r="AD1213" i="29" s="1"/>
  <c r="AF1213" i="29" s="1"/>
  <c r="D1213" i="29" s="1"/>
  <c r="AP1213" i="29"/>
  <c r="AX1213" i="29"/>
  <c r="AW1213" i="29"/>
  <c r="AN1213" i="29"/>
  <c r="AY1213" i="29"/>
  <c r="AO1213" i="29"/>
  <c r="AZ1213" i="29"/>
  <c r="AQ1213" i="29"/>
  <c r="BA1213" i="29"/>
  <c r="AR1213" i="29"/>
  <c r="BB1213" i="29"/>
  <c r="C1213" i="29"/>
  <c r="AE1213" i="29" s="1"/>
  <c r="AS1213" i="29"/>
  <c r="AT1213" i="29"/>
  <c r="AC1214" i="29"/>
  <c r="AV1213" i="29"/>
  <c r="BL1211" i="29"/>
  <c r="Z1211" i="29"/>
  <c r="BR1210" i="29"/>
  <c r="BU1211" i="29"/>
  <c r="AL1213" i="29" l="1"/>
  <c r="V1213" i="29" s="1"/>
  <c r="AG1213" i="29"/>
  <c r="G1213" i="29" s="1"/>
  <c r="AK1213" i="29"/>
  <c r="S1213" i="29" s="1"/>
  <c r="BI1213" i="29" s="1"/>
  <c r="U1213" i="29" s="1"/>
  <c r="T1213" i="29" s="1"/>
  <c r="AM1213" i="29"/>
  <c r="Y1213" i="29" s="1"/>
  <c r="BK1213" i="29" s="1"/>
  <c r="AA1213" i="29" s="1"/>
  <c r="AJ1213" i="29"/>
  <c r="P1213" i="29" s="1"/>
  <c r="BH1213" i="29" s="1"/>
  <c r="R1213" i="29" s="1"/>
  <c r="Q1213" i="29" s="1"/>
  <c r="AH1213" i="29"/>
  <c r="J1213" i="29" s="1"/>
  <c r="AI1213" i="29"/>
  <c r="M1213" i="29" s="1"/>
  <c r="BG1213" i="29" s="1"/>
  <c r="O1213" i="29" s="1"/>
  <c r="N1213" i="29" s="1"/>
  <c r="BD1213" i="29"/>
  <c r="F1213" i="29" s="1"/>
  <c r="E1213" i="29" s="1"/>
  <c r="BI1212" i="29"/>
  <c r="U1212" i="29" s="1"/>
  <c r="T1212" i="29" s="1"/>
  <c r="BG1212" i="29"/>
  <c r="O1212" i="29" s="1"/>
  <c r="N1212" i="29" s="1"/>
  <c r="BE1213" i="29"/>
  <c r="I1213" i="29" s="1"/>
  <c r="H1213" i="29" s="1"/>
  <c r="AB1210" i="29"/>
  <c r="BT1211" i="29"/>
  <c r="BP1212" i="29"/>
  <c r="BP1211" i="29"/>
  <c r="Z1212" i="29"/>
  <c r="AN1214" i="29"/>
  <c r="AV1214" i="29"/>
  <c r="C1214" i="29"/>
  <c r="AE1214" i="29" s="1"/>
  <c r="AQ1214" i="29"/>
  <c r="AY1214" i="29"/>
  <c r="AP1214" i="29"/>
  <c r="BA1214" i="29"/>
  <c r="AR1214" i="29"/>
  <c r="BB1214" i="29"/>
  <c r="B1214" i="29"/>
  <c r="AD1214" i="29" s="1"/>
  <c r="AK1214" i="29" s="1"/>
  <c r="S1214" i="29" s="1"/>
  <c r="AS1214" i="29"/>
  <c r="BC1214" i="29"/>
  <c r="AT1214" i="29"/>
  <c r="AC1215" i="29"/>
  <c r="AU1214" i="29"/>
  <c r="AW1214" i="29"/>
  <c r="AX1214" i="29"/>
  <c r="AO1214" i="29"/>
  <c r="AZ1214" i="29"/>
  <c r="BD1212" i="29"/>
  <c r="F1212" i="29" s="1"/>
  <c r="E1212" i="29" s="1"/>
  <c r="BJ1213" i="29"/>
  <c r="X1213" i="29" s="1"/>
  <c r="W1213" i="29" s="1"/>
  <c r="BQ1211" i="29"/>
  <c r="BU1212" i="29"/>
  <c r="BR1212" i="29"/>
  <c r="BF1213" i="29"/>
  <c r="L1213" i="29" s="1"/>
  <c r="K1213" i="29" s="1"/>
  <c r="BP1213" i="29"/>
  <c r="BJ1212" i="29"/>
  <c r="X1212" i="29" s="1"/>
  <c r="W1212" i="29" s="1"/>
  <c r="BR1211" i="29"/>
  <c r="BO1211" i="29"/>
  <c r="BN1211" i="29"/>
  <c r="AB1211" i="29" s="1"/>
  <c r="BQ1212" i="29" l="1"/>
  <c r="BT1213" i="29"/>
  <c r="BS1213" i="29"/>
  <c r="BR1213" i="29"/>
  <c r="BI1214" i="29"/>
  <c r="U1214" i="29" s="1"/>
  <c r="T1214" i="29" s="1"/>
  <c r="AG1214" i="29"/>
  <c r="G1214" i="29" s="1"/>
  <c r="Z1213" i="29"/>
  <c r="BL1213" i="29"/>
  <c r="AJ1214" i="29"/>
  <c r="P1214" i="29" s="1"/>
  <c r="AM1214" i="29"/>
  <c r="Y1214" i="29" s="1"/>
  <c r="BL1212" i="29"/>
  <c r="BQ1213" i="29"/>
  <c r="BS1212" i="29"/>
  <c r="AF1214" i="29"/>
  <c r="D1214" i="29" s="1"/>
  <c r="BT1212" i="29"/>
  <c r="AL1214" i="29"/>
  <c r="V1214" i="29" s="1"/>
  <c r="AH1214" i="29"/>
  <c r="J1214" i="29" s="1"/>
  <c r="BN1212" i="29"/>
  <c r="AB1212" i="29" s="1"/>
  <c r="AI1214" i="29"/>
  <c r="M1214" i="29" s="1"/>
  <c r="AO1215" i="29"/>
  <c r="AW1215" i="29"/>
  <c r="AR1215" i="29"/>
  <c r="AZ1215" i="29"/>
  <c r="AC1216" i="29"/>
  <c r="C1215" i="29"/>
  <c r="AE1215" i="29" s="1"/>
  <c r="AT1215" i="29"/>
  <c r="AU1215" i="29"/>
  <c r="AV1215" i="29"/>
  <c r="AX1215" i="29"/>
  <c r="AN1215" i="29"/>
  <c r="AY1215" i="29"/>
  <c r="AP1215" i="29"/>
  <c r="BA1215" i="29"/>
  <c r="AQ1215" i="29"/>
  <c r="BB1215" i="29"/>
  <c r="BC1215" i="29"/>
  <c r="B1215" i="29"/>
  <c r="AD1215" i="29" s="1"/>
  <c r="AG1215" i="29" s="1"/>
  <c r="G1215" i="29" s="1"/>
  <c r="AS1215" i="29"/>
  <c r="BU1213" i="29"/>
  <c r="BO1213" i="29"/>
  <c r="BN1213" i="29"/>
  <c r="AM1215" i="29" l="1"/>
  <c r="Y1215" i="29" s="1"/>
  <c r="BK1215" i="29" s="1"/>
  <c r="AA1215" i="29" s="1"/>
  <c r="AB1213" i="29"/>
  <c r="AK1215" i="29"/>
  <c r="S1215" i="29" s="1"/>
  <c r="BE1215" i="29"/>
  <c r="I1215" i="29" s="1"/>
  <c r="H1215" i="29" s="1"/>
  <c r="BO1215" i="29"/>
  <c r="BG1214" i="29"/>
  <c r="O1214" i="29" s="1"/>
  <c r="N1214" i="29" s="1"/>
  <c r="BF1214" i="29"/>
  <c r="L1214" i="29" s="1"/>
  <c r="K1214" i="29" s="1"/>
  <c r="BR1214" i="29"/>
  <c r="BH1214" i="29"/>
  <c r="R1214" i="29" s="1"/>
  <c r="Q1214" i="29" s="1"/>
  <c r="BU1214" i="29"/>
  <c r="BK1214" i="29"/>
  <c r="AA1214" i="29" s="1"/>
  <c r="AF1215" i="29"/>
  <c r="D1215" i="29" s="1"/>
  <c r="AL1215" i="29"/>
  <c r="V1215" i="29" s="1"/>
  <c r="BJ1214" i="29"/>
  <c r="X1214" i="29" s="1"/>
  <c r="W1214" i="29" s="1"/>
  <c r="B1216" i="29"/>
  <c r="AD1216" i="29" s="1"/>
  <c r="AH1216" i="29" s="1"/>
  <c r="J1216" i="29" s="1"/>
  <c r="AP1216" i="29"/>
  <c r="AX1216" i="29"/>
  <c r="AS1216" i="29"/>
  <c r="BA1216" i="29"/>
  <c r="AW1216" i="29"/>
  <c r="AN1216" i="29"/>
  <c r="AY1216" i="29"/>
  <c r="AO1216" i="29"/>
  <c r="AZ1216" i="29"/>
  <c r="AQ1216" i="29"/>
  <c r="BB1216" i="29"/>
  <c r="AR1216" i="29"/>
  <c r="BC1216" i="29"/>
  <c r="C1216" i="29"/>
  <c r="AE1216" i="29" s="1"/>
  <c r="AT1216" i="29"/>
  <c r="AU1216" i="29"/>
  <c r="AC1217" i="29"/>
  <c r="AV1216" i="29"/>
  <c r="AJ1215" i="29"/>
  <c r="P1215" i="29" s="1"/>
  <c r="BE1214" i="29"/>
  <c r="I1214" i="29" s="1"/>
  <c r="H1214" i="29" s="1"/>
  <c r="AH1215" i="29"/>
  <c r="J1215" i="29" s="1"/>
  <c r="BI1215" i="29"/>
  <c r="U1215" i="29" s="1"/>
  <c r="T1215" i="29" s="1"/>
  <c r="BD1214" i="29"/>
  <c r="F1214" i="29" s="1"/>
  <c r="E1214" i="29" s="1"/>
  <c r="BN1214" i="29"/>
  <c r="AI1215" i="29"/>
  <c r="M1215" i="29" s="1"/>
  <c r="BS1214" i="29"/>
  <c r="AG1216" i="29" l="1"/>
  <c r="G1216" i="29" s="1"/>
  <c r="BS1215" i="29"/>
  <c r="AF1216" i="29"/>
  <c r="D1216" i="29" s="1"/>
  <c r="BD1216" i="29" s="1"/>
  <c r="F1216" i="29" s="1"/>
  <c r="E1216" i="29" s="1"/>
  <c r="AK1216" i="29"/>
  <c r="S1216" i="29" s="1"/>
  <c r="BI1216" i="29" s="1"/>
  <c r="U1216" i="29" s="1"/>
  <c r="T1216" i="29" s="1"/>
  <c r="AJ1216" i="29"/>
  <c r="P1216" i="29" s="1"/>
  <c r="BH1216" i="29" s="1"/>
  <c r="R1216" i="29" s="1"/>
  <c r="Q1216" i="29" s="1"/>
  <c r="AM1216" i="29"/>
  <c r="Y1216" i="29" s="1"/>
  <c r="BK1216" i="29" s="1"/>
  <c r="AA1216" i="29" s="1"/>
  <c r="AI1216" i="29"/>
  <c r="M1216" i="29" s="1"/>
  <c r="BG1216" i="29" s="1"/>
  <c r="O1216" i="29" s="1"/>
  <c r="N1216" i="29" s="1"/>
  <c r="BF1216" i="29"/>
  <c r="L1216" i="29" s="1"/>
  <c r="K1216" i="29" s="1"/>
  <c r="BT1214" i="29"/>
  <c r="BJ1215" i="29"/>
  <c r="X1215" i="29" s="1"/>
  <c r="W1215" i="29" s="1"/>
  <c r="BO1214" i="29"/>
  <c r="BD1215" i="29"/>
  <c r="F1215" i="29" s="1"/>
  <c r="E1215" i="29" s="1"/>
  <c r="BP1214" i="29"/>
  <c r="AB1214" i="29" s="1"/>
  <c r="BF1215" i="29"/>
  <c r="L1215" i="29" s="1"/>
  <c r="K1215" i="29" s="1"/>
  <c r="BL1214" i="29"/>
  <c r="Z1214" i="29"/>
  <c r="BQ1214" i="29"/>
  <c r="BH1215" i="29"/>
  <c r="R1215" i="29" s="1"/>
  <c r="Q1215" i="29" s="1"/>
  <c r="BR1215" i="29"/>
  <c r="AL1216" i="29"/>
  <c r="V1216" i="29" s="1"/>
  <c r="Z1215" i="29"/>
  <c r="BL1215" i="29"/>
  <c r="BG1215" i="29"/>
  <c r="O1215" i="29" s="1"/>
  <c r="N1215" i="29" s="1"/>
  <c r="C1217" i="29"/>
  <c r="AE1217" i="29" s="1"/>
  <c r="AQ1217" i="29"/>
  <c r="AY1217" i="29"/>
  <c r="AT1217" i="29"/>
  <c r="BB1217" i="29"/>
  <c r="AP1217" i="29"/>
  <c r="BA1217" i="29"/>
  <c r="AC1218" i="29"/>
  <c r="AR1217" i="29"/>
  <c r="BC1217" i="29"/>
  <c r="B1217" i="29"/>
  <c r="AD1217" i="29" s="1"/>
  <c r="AI1217" i="29" s="1"/>
  <c r="M1217" i="29" s="1"/>
  <c r="AS1217" i="29"/>
  <c r="AU1217" i="29"/>
  <c r="AV1217" i="29"/>
  <c r="AW1217" i="29"/>
  <c r="AN1217" i="29"/>
  <c r="AX1217" i="29"/>
  <c r="AO1217" i="29"/>
  <c r="AZ1217" i="29"/>
  <c r="BE1216" i="29"/>
  <c r="I1216" i="29" s="1"/>
  <c r="H1216" i="29" s="1"/>
  <c r="BU1215" i="29"/>
  <c r="BP1215" i="29" l="1"/>
  <c r="BO1216" i="29"/>
  <c r="BN1216" i="29"/>
  <c r="BU1216" i="29"/>
  <c r="BN1215" i="29"/>
  <c r="BQ1215" i="29"/>
  <c r="BP1216" i="29"/>
  <c r="BG1217" i="29"/>
  <c r="O1217" i="29" s="1"/>
  <c r="N1217" i="29" s="1"/>
  <c r="AH1217" i="29"/>
  <c r="J1217" i="29" s="1"/>
  <c r="AF1217" i="29"/>
  <c r="D1217" i="29" s="1"/>
  <c r="BS1216" i="29"/>
  <c r="AM1217" i="29"/>
  <c r="Y1217" i="29" s="1"/>
  <c r="AL1217" i="29"/>
  <c r="V1217" i="29" s="1"/>
  <c r="BQ1216" i="29"/>
  <c r="BR1216" i="29"/>
  <c r="AK1217" i="29"/>
  <c r="S1217" i="29" s="1"/>
  <c r="AG1217" i="29"/>
  <c r="G1217" i="29" s="1"/>
  <c r="BJ1216" i="29"/>
  <c r="X1216" i="29" s="1"/>
  <c r="W1216" i="29" s="1"/>
  <c r="Z1216" i="29"/>
  <c r="BL1216" i="29"/>
  <c r="C1218" i="29"/>
  <c r="AE1218" i="29" s="1"/>
  <c r="AS1218" i="29"/>
  <c r="BA1218" i="29"/>
  <c r="AT1218" i="29"/>
  <c r="BB1218" i="29"/>
  <c r="AU1218" i="29"/>
  <c r="BC1218" i="29"/>
  <c r="AN1218" i="29"/>
  <c r="AV1218" i="29"/>
  <c r="AO1218" i="29"/>
  <c r="AW1218" i="29"/>
  <c r="AP1218" i="29"/>
  <c r="AX1218" i="29"/>
  <c r="AQ1218" i="29"/>
  <c r="AY1218" i="29"/>
  <c r="AC1219" i="29"/>
  <c r="AR1218" i="29"/>
  <c r="AZ1218" i="29"/>
  <c r="B1218" i="29"/>
  <c r="AD1218" i="29" s="1"/>
  <c r="AH1218" i="29" s="1"/>
  <c r="J1218" i="29" s="1"/>
  <c r="AJ1217" i="29"/>
  <c r="P1217" i="29" s="1"/>
  <c r="BT1215" i="29"/>
  <c r="AB1215" i="29"/>
  <c r="BQ1217" i="29" l="1"/>
  <c r="BF1218" i="29"/>
  <c r="L1218" i="29" s="1"/>
  <c r="K1218" i="29" s="1"/>
  <c r="BP1218" i="29"/>
  <c r="AT1219" i="29"/>
  <c r="BB1219" i="29"/>
  <c r="AU1219" i="29"/>
  <c r="BC1219" i="29"/>
  <c r="AN1219" i="29"/>
  <c r="AV1219" i="29"/>
  <c r="AO1219" i="29"/>
  <c r="AW1219" i="29"/>
  <c r="B1219" i="29"/>
  <c r="AD1219" i="29" s="1"/>
  <c r="AF1219" i="29" s="1"/>
  <c r="D1219" i="29" s="1"/>
  <c r="AP1219" i="29"/>
  <c r="AX1219" i="29"/>
  <c r="C1219" i="29"/>
  <c r="AE1219" i="29" s="1"/>
  <c r="AQ1219" i="29"/>
  <c r="AY1219" i="29"/>
  <c r="AR1219" i="29"/>
  <c r="AZ1219" i="29"/>
  <c r="AC1220" i="29"/>
  <c r="AS1219" i="29"/>
  <c r="BA1219" i="29"/>
  <c r="AM1218" i="29"/>
  <c r="Y1218" i="29" s="1"/>
  <c r="BJ1217" i="29"/>
  <c r="X1217" i="29" s="1"/>
  <c r="W1217" i="29" s="1"/>
  <c r="BK1217" i="29"/>
  <c r="AA1217" i="29" s="1"/>
  <c r="AG1218" i="29"/>
  <c r="G1218" i="29" s="1"/>
  <c r="AL1218" i="29"/>
  <c r="V1218" i="29" s="1"/>
  <c r="BT1216" i="29"/>
  <c r="AB1216" i="29" s="1"/>
  <c r="BH1217" i="29"/>
  <c r="R1217" i="29" s="1"/>
  <c r="Q1217" i="29" s="1"/>
  <c r="AI1218" i="29"/>
  <c r="M1218" i="29" s="1"/>
  <c r="BE1217" i="29"/>
  <c r="I1217" i="29" s="1"/>
  <c r="H1217" i="29" s="1"/>
  <c r="BD1217" i="29"/>
  <c r="F1217" i="29" s="1"/>
  <c r="E1217" i="29" s="1"/>
  <c r="AJ1218" i="29"/>
  <c r="P1218" i="29" s="1"/>
  <c r="AF1218" i="29"/>
  <c r="D1218" i="29" s="1"/>
  <c r="BF1217" i="29"/>
  <c r="L1217" i="29" s="1"/>
  <c r="K1217" i="29" s="1"/>
  <c r="AK1218" i="29"/>
  <c r="S1218" i="29" s="1"/>
  <c r="BI1217" i="29"/>
  <c r="U1217" i="29" s="1"/>
  <c r="T1217" i="29" s="1"/>
  <c r="BN1217" i="29" l="1"/>
  <c r="BD1219" i="29"/>
  <c r="F1219" i="29" s="1"/>
  <c r="E1219" i="29" s="1"/>
  <c r="BN1219" i="29"/>
  <c r="BG1218" i="29"/>
  <c r="O1218" i="29" s="1"/>
  <c r="N1218" i="29" s="1"/>
  <c r="BQ1218" i="29"/>
  <c r="BT1217" i="29"/>
  <c r="AH1219" i="29"/>
  <c r="J1219" i="29" s="1"/>
  <c r="BD1218" i="29"/>
  <c r="F1218" i="29" s="1"/>
  <c r="E1218" i="29" s="1"/>
  <c r="BR1217" i="29"/>
  <c r="BK1218" i="29"/>
  <c r="AA1218" i="29" s="1"/>
  <c r="BU1218" i="29" s="1"/>
  <c r="AM1219" i="29"/>
  <c r="Y1219" i="29" s="1"/>
  <c r="BH1218" i="29"/>
  <c r="R1218" i="29" s="1"/>
  <c r="Q1218" i="29" s="1"/>
  <c r="BJ1218" i="29"/>
  <c r="X1218" i="29" s="1"/>
  <c r="W1218" i="29" s="1"/>
  <c r="AI1219" i="29"/>
  <c r="M1219" i="29" s="1"/>
  <c r="AG1219" i="29"/>
  <c r="G1219" i="29" s="1"/>
  <c r="AL1219" i="29"/>
  <c r="V1219" i="29" s="1"/>
  <c r="AK1219" i="29"/>
  <c r="S1219" i="29" s="1"/>
  <c r="BL1217" i="29"/>
  <c r="Z1217" i="29"/>
  <c r="AU1220" i="29"/>
  <c r="BC1220" i="29"/>
  <c r="AN1220" i="29"/>
  <c r="AV1220" i="29"/>
  <c r="AG1220" i="29"/>
  <c r="G1220" i="29" s="1"/>
  <c r="AO1220" i="29"/>
  <c r="AW1220" i="29"/>
  <c r="B1220" i="29"/>
  <c r="AD1220" i="29" s="1"/>
  <c r="AH1220" i="29" s="1"/>
  <c r="J1220" i="29" s="1"/>
  <c r="AP1220" i="29"/>
  <c r="AX1220" i="29"/>
  <c r="C1220" i="29"/>
  <c r="AE1220" i="29" s="1"/>
  <c r="AI1220" i="29"/>
  <c r="M1220" i="29" s="1"/>
  <c r="AQ1220" i="29"/>
  <c r="AY1220" i="29"/>
  <c r="AR1220" i="29"/>
  <c r="AZ1220" i="29"/>
  <c r="AC1221" i="29"/>
  <c r="AS1220" i="29"/>
  <c r="BA1220" i="29"/>
  <c r="AL1220" i="29"/>
  <c r="V1220" i="29" s="1"/>
  <c r="AT1220" i="29"/>
  <c r="BB1220" i="29"/>
  <c r="BP1217" i="29"/>
  <c r="AJ1219" i="29"/>
  <c r="P1219" i="29" s="1"/>
  <c r="BE1218" i="29"/>
  <c r="I1218" i="29" s="1"/>
  <c r="H1218" i="29" s="1"/>
  <c r="BO1218" i="29"/>
  <c r="BS1217" i="29"/>
  <c r="BI1218" i="29"/>
  <c r="U1218" i="29" s="1"/>
  <c r="T1218" i="29" s="1"/>
  <c r="BO1217" i="29"/>
  <c r="BU1217" i="29"/>
  <c r="AK1220" i="29" l="1"/>
  <c r="S1220" i="29" s="1"/>
  <c r="AB1217" i="29"/>
  <c r="AJ1220" i="29"/>
  <c r="P1220" i="29" s="1"/>
  <c r="BF1220" i="29"/>
  <c r="L1220" i="29" s="1"/>
  <c r="K1220" i="29" s="1"/>
  <c r="BP1220" i="29"/>
  <c r="BJ1220" i="29"/>
  <c r="X1220" i="29" s="1"/>
  <c r="W1220" i="29" s="1"/>
  <c r="AM1220" i="29"/>
  <c r="Y1220" i="29" s="1"/>
  <c r="BT1218" i="29"/>
  <c r="BN1218" i="29"/>
  <c r="BG1220" i="29"/>
  <c r="O1220" i="29" s="1"/>
  <c r="N1220" i="29" s="1"/>
  <c r="BE1220" i="29"/>
  <c r="I1220" i="29" s="1"/>
  <c r="H1220" i="29" s="1"/>
  <c r="BF1219" i="29"/>
  <c r="L1219" i="29" s="1"/>
  <c r="K1219" i="29" s="1"/>
  <c r="BI1219" i="29"/>
  <c r="U1219" i="29" s="1"/>
  <c r="T1219" i="29" s="1"/>
  <c r="BR1218" i="29"/>
  <c r="BK1219" i="29"/>
  <c r="AA1219" i="29" s="1"/>
  <c r="BU1219" i="29" s="1"/>
  <c r="BH1219" i="29"/>
  <c r="R1219" i="29" s="1"/>
  <c r="Q1219" i="29" s="1"/>
  <c r="AF1220" i="29"/>
  <c r="D1220" i="29" s="1"/>
  <c r="BJ1219" i="29"/>
  <c r="X1219" i="29" s="1"/>
  <c r="W1219" i="29" s="1"/>
  <c r="BI1220" i="29"/>
  <c r="U1220" i="29" s="1"/>
  <c r="T1220" i="29" s="1"/>
  <c r="AN1221" i="29"/>
  <c r="AV1221" i="29"/>
  <c r="AO1221" i="29"/>
  <c r="AW1221" i="29"/>
  <c r="B1221" i="29"/>
  <c r="AD1221" i="29" s="1"/>
  <c r="AH1221" i="29" s="1"/>
  <c r="J1221" i="29" s="1"/>
  <c r="AP1221" i="29"/>
  <c r="AX1221" i="29"/>
  <c r="C1221" i="29"/>
  <c r="AE1221" i="29" s="1"/>
  <c r="AQ1221" i="29"/>
  <c r="AY1221" i="29"/>
  <c r="AR1221" i="29"/>
  <c r="AZ1221" i="29"/>
  <c r="AC1222" i="29"/>
  <c r="AS1221" i="29"/>
  <c r="BA1221" i="29"/>
  <c r="AT1221" i="29"/>
  <c r="BB1221" i="29"/>
  <c r="BC1221" i="29"/>
  <c r="AU1221" i="29"/>
  <c r="BE1219" i="29"/>
  <c r="I1219" i="29" s="1"/>
  <c r="H1219" i="29" s="1"/>
  <c r="BO1219" i="29"/>
  <c r="BL1218" i="29"/>
  <c r="Z1218" i="29"/>
  <c r="BS1218" i="29"/>
  <c r="BH1220" i="29"/>
  <c r="R1220" i="29" s="1"/>
  <c r="Q1220" i="29" s="1"/>
  <c r="BG1219" i="29"/>
  <c r="O1219" i="29" s="1"/>
  <c r="N1219" i="29" s="1"/>
  <c r="BT1219" i="29" l="1"/>
  <c r="BP1219" i="29"/>
  <c r="BR1219" i="29"/>
  <c r="BQ1219" i="29"/>
  <c r="BO1220" i="29"/>
  <c r="BR1220" i="29"/>
  <c r="AB1218" i="29"/>
  <c r="BF1221" i="29"/>
  <c r="L1221" i="29" s="1"/>
  <c r="K1221" i="29" s="1"/>
  <c r="BS1219" i="29"/>
  <c r="AB1219" i="29" s="1"/>
  <c r="AG1221" i="29"/>
  <c r="G1221" i="29" s="1"/>
  <c r="BD1220" i="29"/>
  <c r="F1220" i="29" s="1"/>
  <c r="E1220" i="29" s="1"/>
  <c r="BK1220" i="29"/>
  <c r="AA1220" i="29" s="1"/>
  <c r="AL1221" i="29"/>
  <c r="V1221" i="29" s="1"/>
  <c r="AO1222" i="29"/>
  <c r="AW1222" i="29"/>
  <c r="B1222" i="29"/>
  <c r="AD1222" i="29" s="1"/>
  <c r="AK1222" i="29" s="1"/>
  <c r="S1222" i="29" s="1"/>
  <c r="AP1222" i="29"/>
  <c r="AX1222" i="29"/>
  <c r="C1222" i="29"/>
  <c r="AE1222" i="29" s="1"/>
  <c r="AQ1222" i="29"/>
  <c r="AY1222" i="29"/>
  <c r="AR1222" i="29"/>
  <c r="AZ1222" i="29"/>
  <c r="AC1223" i="29"/>
  <c r="AS1222" i="29"/>
  <c r="BA1222" i="29"/>
  <c r="AT1222" i="29"/>
  <c r="BB1222" i="29"/>
  <c r="AU1222" i="29"/>
  <c r="BC1222" i="29"/>
  <c r="AV1222" i="29"/>
  <c r="AN1222" i="29"/>
  <c r="BT1220" i="29"/>
  <c r="AI1221" i="29"/>
  <c r="M1221" i="29" s="1"/>
  <c r="AF1221" i="29"/>
  <c r="D1221" i="29" s="1"/>
  <c r="AJ1221" i="29"/>
  <c r="P1221" i="29" s="1"/>
  <c r="AK1221" i="29"/>
  <c r="S1221" i="29" s="1"/>
  <c r="AM1221" i="29"/>
  <c r="Y1221" i="29" s="1"/>
  <c r="BS1220" i="29"/>
  <c r="BL1219" i="29"/>
  <c r="Z1219" i="29"/>
  <c r="BQ1220" i="29"/>
  <c r="BP1221" i="29" l="1"/>
  <c r="AH1222" i="29"/>
  <c r="J1222" i="29" s="1"/>
  <c r="BF1222" i="29" s="1"/>
  <c r="L1222" i="29" s="1"/>
  <c r="K1222" i="29" s="1"/>
  <c r="BN1220" i="29"/>
  <c r="BI1222" i="29"/>
  <c r="U1222" i="29" s="1"/>
  <c r="T1222" i="29" s="1"/>
  <c r="BS1222" i="29"/>
  <c r="BD1221" i="29"/>
  <c r="F1221" i="29" s="1"/>
  <c r="E1221" i="29" s="1"/>
  <c r="AM1222" i="29"/>
  <c r="Y1222" i="29" s="1"/>
  <c r="BL1220" i="29"/>
  <c r="Z1220" i="29"/>
  <c r="BG1221" i="29"/>
  <c r="O1221" i="29" s="1"/>
  <c r="N1221" i="29" s="1"/>
  <c r="AL1222" i="29"/>
  <c r="V1222" i="29" s="1"/>
  <c r="BE1221" i="29"/>
  <c r="I1221" i="29" s="1"/>
  <c r="H1221" i="29" s="1"/>
  <c r="BO1221" i="29"/>
  <c r="AJ1222" i="29"/>
  <c r="P1222" i="29" s="1"/>
  <c r="AF1222" i="29"/>
  <c r="D1222" i="29" s="1"/>
  <c r="BK1221" i="29"/>
  <c r="AA1221" i="29" s="1"/>
  <c r="BU1221" i="29" s="1"/>
  <c r="AI1222" i="29"/>
  <c r="M1222" i="29" s="1"/>
  <c r="AG1222" i="29"/>
  <c r="G1222" i="29" s="1"/>
  <c r="BJ1221" i="29"/>
  <c r="X1221" i="29" s="1"/>
  <c r="W1221" i="29" s="1"/>
  <c r="BI1221" i="29"/>
  <c r="U1221" i="29" s="1"/>
  <c r="T1221" i="29" s="1"/>
  <c r="BH1221" i="29"/>
  <c r="R1221" i="29" s="1"/>
  <c r="Q1221" i="29" s="1"/>
  <c r="BR1221" i="29"/>
  <c r="B1223" i="29"/>
  <c r="AD1223" i="29" s="1"/>
  <c r="AI1223" i="29" s="1"/>
  <c r="M1223" i="29" s="1"/>
  <c r="AP1223" i="29"/>
  <c r="AX1223" i="29"/>
  <c r="C1223" i="29"/>
  <c r="AE1223" i="29" s="1"/>
  <c r="AQ1223" i="29"/>
  <c r="AY1223" i="29"/>
  <c r="AR1223" i="29"/>
  <c r="AZ1223" i="29"/>
  <c r="AC1224" i="29"/>
  <c r="AS1223" i="29"/>
  <c r="BA1223" i="29"/>
  <c r="AT1223" i="29"/>
  <c r="BB1223" i="29"/>
  <c r="AU1223" i="29"/>
  <c r="BC1223" i="29"/>
  <c r="AN1223" i="29"/>
  <c r="AV1223" i="29"/>
  <c r="AO1223" i="29"/>
  <c r="AW1223" i="29"/>
  <c r="BU1220" i="29"/>
  <c r="AB1220" i="29" s="1"/>
  <c r="BT1221" i="29" l="1"/>
  <c r="BN1221" i="29"/>
  <c r="BG1223" i="29"/>
  <c r="O1223" i="29" s="1"/>
  <c r="N1223" i="29" s="1"/>
  <c r="BD1222" i="29"/>
  <c r="F1222" i="29" s="1"/>
  <c r="E1222" i="29" s="1"/>
  <c r="AK1223" i="29"/>
  <c r="S1223" i="29" s="1"/>
  <c r="BH1222" i="29"/>
  <c r="R1222" i="29" s="1"/>
  <c r="Q1222" i="29" s="1"/>
  <c r="AG1223" i="29"/>
  <c r="G1223" i="29" s="1"/>
  <c r="AH1223" i="29"/>
  <c r="J1223" i="29" s="1"/>
  <c r="BP1222" i="29"/>
  <c r="BK1222" i="29"/>
  <c r="AA1222" i="29" s="1"/>
  <c r="BU1222" i="29"/>
  <c r="BE1222" i="29"/>
  <c r="I1222" i="29" s="1"/>
  <c r="H1222" i="29" s="1"/>
  <c r="BJ1222" i="29"/>
  <c r="X1222" i="29" s="1"/>
  <c r="W1222" i="29" s="1"/>
  <c r="AL1223" i="29"/>
  <c r="V1223" i="29" s="1"/>
  <c r="BG1222" i="29"/>
  <c r="O1222" i="29" s="1"/>
  <c r="N1222" i="29" s="1"/>
  <c r="BQ1221" i="29"/>
  <c r="C1224" i="29"/>
  <c r="AE1224" i="29" s="1"/>
  <c r="AQ1224" i="29"/>
  <c r="AY1224" i="29"/>
  <c r="AR1224" i="29"/>
  <c r="AZ1224" i="29"/>
  <c r="AC1225" i="29"/>
  <c r="AS1224" i="29"/>
  <c r="BA1224" i="29"/>
  <c r="AT1224" i="29"/>
  <c r="BB1224" i="29"/>
  <c r="AU1224" i="29"/>
  <c r="BC1224" i="29"/>
  <c r="AN1224" i="29"/>
  <c r="AV1224" i="29"/>
  <c r="AO1224" i="29"/>
  <c r="AW1224" i="29"/>
  <c r="AP1224" i="29"/>
  <c r="AX1224" i="29"/>
  <c r="B1224" i="29"/>
  <c r="AD1224" i="29" s="1"/>
  <c r="AL1224" i="29" s="1"/>
  <c r="V1224" i="29" s="1"/>
  <c r="AM1223" i="29"/>
  <c r="Y1223" i="29" s="1"/>
  <c r="AJ1223" i="29"/>
  <c r="P1223" i="29" s="1"/>
  <c r="AF1223" i="29"/>
  <c r="D1223" i="29" s="1"/>
  <c r="BS1221" i="29"/>
  <c r="BL1221" i="29"/>
  <c r="Z1221" i="29"/>
  <c r="BR1222" i="29" l="1"/>
  <c r="BO1222" i="29"/>
  <c r="BQ1223" i="29"/>
  <c r="AB1221" i="29"/>
  <c r="BQ1222" i="29"/>
  <c r="BJ1224" i="29"/>
  <c r="X1224" i="29" s="1"/>
  <c r="W1224" i="29" s="1"/>
  <c r="BE1223" i="29"/>
  <c r="I1223" i="29" s="1"/>
  <c r="H1223" i="29" s="1"/>
  <c r="AF1224" i="29"/>
  <c r="D1224" i="29" s="1"/>
  <c r="AI1224" i="29"/>
  <c r="M1224" i="29" s="1"/>
  <c r="AK1224" i="29"/>
  <c r="S1224" i="29" s="1"/>
  <c r="BI1223" i="29"/>
  <c r="U1223" i="29" s="1"/>
  <c r="T1223" i="29" s="1"/>
  <c r="AM1224" i="29"/>
  <c r="Y1224" i="29" s="1"/>
  <c r="AH1224" i="29"/>
  <c r="J1224" i="29" s="1"/>
  <c r="AR1225" i="29"/>
  <c r="AZ1225" i="29"/>
  <c r="AC1226" i="29"/>
  <c r="AS1225" i="29"/>
  <c r="BA1225" i="29"/>
  <c r="AT1225" i="29"/>
  <c r="BB1225" i="29"/>
  <c r="AU1225" i="29"/>
  <c r="BC1225" i="29"/>
  <c r="AN1225" i="29"/>
  <c r="AV1225" i="29"/>
  <c r="AO1225" i="29"/>
  <c r="AW1225" i="29"/>
  <c r="B1225" i="29"/>
  <c r="AD1225" i="29" s="1"/>
  <c r="AF1225" i="29" s="1"/>
  <c r="D1225" i="29" s="1"/>
  <c r="AP1225" i="29"/>
  <c r="AX1225" i="29"/>
  <c r="AQ1225" i="29"/>
  <c r="AY1225" i="29"/>
  <c r="C1225" i="29"/>
  <c r="AE1225" i="29" s="1"/>
  <c r="Z1222" i="29"/>
  <c r="BL1222" i="29"/>
  <c r="BN1222" i="29"/>
  <c r="AB1222" i="29" s="1"/>
  <c r="BD1223" i="29"/>
  <c r="F1223" i="29" s="1"/>
  <c r="E1223" i="29" s="1"/>
  <c r="BH1223" i="29"/>
  <c r="R1223" i="29" s="1"/>
  <c r="Q1223" i="29" s="1"/>
  <c r="AG1224" i="29"/>
  <c r="G1224" i="29" s="1"/>
  <c r="AJ1224" i="29"/>
  <c r="P1224" i="29" s="1"/>
  <c r="BJ1223" i="29"/>
  <c r="X1223" i="29" s="1"/>
  <c r="W1223" i="29" s="1"/>
  <c r="BK1223" i="29"/>
  <c r="AA1223" i="29" s="1"/>
  <c r="BU1223" i="29" s="1"/>
  <c r="BT1222" i="29"/>
  <c r="BF1223" i="29"/>
  <c r="L1223" i="29" s="1"/>
  <c r="K1223" i="29" s="1"/>
  <c r="BR1223" i="29" l="1"/>
  <c r="BP1223" i="29"/>
  <c r="BD1225" i="29"/>
  <c r="F1225" i="29" s="1"/>
  <c r="E1225" i="29" s="1"/>
  <c r="AH1225" i="29"/>
  <c r="J1225" i="29" s="1"/>
  <c r="AK1225" i="29"/>
  <c r="S1225" i="29" s="1"/>
  <c r="BH1224" i="29"/>
  <c r="R1224" i="29" s="1"/>
  <c r="Q1224" i="29" s="1"/>
  <c r="BR1224" i="29"/>
  <c r="BI1224" i="29"/>
  <c r="U1224" i="29" s="1"/>
  <c r="T1224" i="29" s="1"/>
  <c r="AM1225" i="29"/>
  <c r="Y1225" i="29" s="1"/>
  <c r="BG1224" i="29"/>
  <c r="O1224" i="29" s="1"/>
  <c r="N1224" i="29" s="1"/>
  <c r="BE1224" i="29"/>
  <c r="I1224" i="29" s="1"/>
  <c r="H1224" i="29" s="1"/>
  <c r="BD1224" i="29"/>
  <c r="F1224" i="29" s="1"/>
  <c r="E1224" i="29" s="1"/>
  <c r="AS1226" i="29"/>
  <c r="BA1226" i="29"/>
  <c r="AT1226" i="29"/>
  <c r="BB1226" i="29"/>
  <c r="AU1226" i="29"/>
  <c r="BC1226" i="29"/>
  <c r="AN1226" i="29"/>
  <c r="AV1226" i="29"/>
  <c r="AO1226" i="29"/>
  <c r="AW1226" i="29"/>
  <c r="B1226" i="29"/>
  <c r="AD1226" i="29" s="1"/>
  <c r="AF1226" i="29" s="1"/>
  <c r="D1226" i="29" s="1"/>
  <c r="AP1226" i="29"/>
  <c r="AX1226" i="29"/>
  <c r="C1226" i="29"/>
  <c r="AE1226" i="29" s="1"/>
  <c r="AQ1226" i="29"/>
  <c r="AY1226" i="29"/>
  <c r="AC1227" i="29"/>
  <c r="AR1226" i="29"/>
  <c r="AZ1226" i="29"/>
  <c r="AG1225" i="29"/>
  <c r="G1225" i="29" s="1"/>
  <c r="AJ1225" i="29"/>
  <c r="P1225" i="29" s="1"/>
  <c r="BN1223" i="29"/>
  <c r="AI1225" i="29"/>
  <c r="M1225" i="29" s="1"/>
  <c r="AL1225" i="29"/>
  <c r="V1225" i="29" s="1"/>
  <c r="BF1224" i="29"/>
  <c r="L1224" i="29" s="1"/>
  <c r="K1224" i="29" s="1"/>
  <c r="BO1223" i="29"/>
  <c r="Z1223" i="29"/>
  <c r="BL1223" i="29"/>
  <c r="BK1224" i="29"/>
  <c r="AA1224" i="29" s="1"/>
  <c r="BU1224" i="29" s="1"/>
  <c r="BT1224" i="29"/>
  <c r="BT1223" i="29"/>
  <c r="BS1223" i="29"/>
  <c r="AB1223" i="29" l="1"/>
  <c r="BP1224" i="29"/>
  <c r="BN1224" i="29"/>
  <c r="BQ1224" i="29"/>
  <c r="BN1225" i="29"/>
  <c r="BD1226" i="29"/>
  <c r="F1226" i="29" s="1"/>
  <c r="E1226" i="29" s="1"/>
  <c r="AT1227" i="29"/>
  <c r="BB1227" i="29"/>
  <c r="AU1227" i="29"/>
  <c r="BC1227" i="29"/>
  <c r="AN1227" i="29"/>
  <c r="AV1227" i="29"/>
  <c r="AO1227" i="29"/>
  <c r="AW1227" i="29"/>
  <c r="B1227" i="29"/>
  <c r="AD1227" i="29" s="1"/>
  <c r="AF1227" i="29" s="1"/>
  <c r="D1227" i="29" s="1"/>
  <c r="AP1227" i="29"/>
  <c r="AX1227" i="29"/>
  <c r="C1227" i="29"/>
  <c r="AE1227" i="29" s="1"/>
  <c r="AQ1227" i="29"/>
  <c r="AY1227" i="29"/>
  <c r="AR1227" i="29"/>
  <c r="AZ1227" i="29"/>
  <c r="AC1228" i="29"/>
  <c r="AS1227" i="29"/>
  <c r="BA1227" i="29"/>
  <c r="AH1226" i="29"/>
  <c r="J1226" i="29" s="1"/>
  <c r="AK1226" i="29"/>
  <c r="S1226" i="29" s="1"/>
  <c r="BS1224" i="29"/>
  <c r="BG1225" i="29"/>
  <c r="O1225" i="29" s="1"/>
  <c r="N1225" i="29" s="1"/>
  <c r="AM1226" i="29"/>
  <c r="Y1226" i="29" s="1"/>
  <c r="BO1224" i="29"/>
  <c r="AB1224" i="29" s="1"/>
  <c r="AJ1226" i="29"/>
  <c r="P1226" i="29" s="1"/>
  <c r="BH1225" i="29"/>
  <c r="R1225" i="29" s="1"/>
  <c r="Q1225" i="29" s="1"/>
  <c r="AI1226" i="29"/>
  <c r="M1226" i="29" s="1"/>
  <c r="AG1226" i="29"/>
  <c r="G1226" i="29" s="1"/>
  <c r="BI1225" i="29"/>
  <c r="U1225" i="29" s="1"/>
  <c r="T1225" i="29" s="1"/>
  <c r="AL1226" i="29"/>
  <c r="V1226" i="29" s="1"/>
  <c r="BF1225" i="29"/>
  <c r="L1225" i="29" s="1"/>
  <c r="K1225" i="29" s="1"/>
  <c r="BP1225" i="29"/>
  <c r="BJ1225" i="29"/>
  <c r="X1225" i="29" s="1"/>
  <c r="W1225" i="29" s="1"/>
  <c r="BL1224" i="29"/>
  <c r="Z1224" i="29"/>
  <c r="BE1225" i="29"/>
  <c r="I1225" i="29" s="1"/>
  <c r="H1225" i="29" s="1"/>
  <c r="BK1225" i="29"/>
  <c r="AA1225" i="29" s="1"/>
  <c r="BN1226" i="29" l="1"/>
  <c r="BO1225" i="29"/>
  <c r="BD1227" i="29"/>
  <c r="F1227" i="29" s="1"/>
  <c r="E1227" i="29" s="1"/>
  <c r="BL1225" i="29"/>
  <c r="Z1225" i="29"/>
  <c r="BU1225" i="29"/>
  <c r="BR1225" i="29"/>
  <c r="AH1227" i="29"/>
  <c r="J1227" i="29" s="1"/>
  <c r="BF1226" i="29"/>
  <c r="L1226" i="29" s="1"/>
  <c r="K1226" i="29" s="1"/>
  <c r="AM1227" i="29"/>
  <c r="Y1227" i="29" s="1"/>
  <c r="BH1226" i="29"/>
  <c r="R1226" i="29" s="1"/>
  <c r="Q1226" i="29" s="1"/>
  <c r="BJ1226" i="29"/>
  <c r="X1226" i="29" s="1"/>
  <c r="W1226" i="29" s="1"/>
  <c r="BS1225" i="29"/>
  <c r="BK1226" i="29"/>
  <c r="AA1226" i="29" s="1"/>
  <c r="AI1227" i="29"/>
  <c r="M1227" i="29" s="1"/>
  <c r="AG1227" i="29"/>
  <c r="G1227" i="29" s="1"/>
  <c r="AK1227" i="29"/>
  <c r="S1227" i="29" s="1"/>
  <c r="AL1227" i="29"/>
  <c r="V1227" i="29" s="1"/>
  <c r="BI1226" i="29"/>
  <c r="U1226" i="29" s="1"/>
  <c r="T1226" i="29" s="1"/>
  <c r="BS1226" i="29"/>
  <c r="AJ1227" i="29"/>
  <c r="P1227" i="29" s="1"/>
  <c r="BE1226" i="29"/>
  <c r="I1226" i="29" s="1"/>
  <c r="H1226" i="29" s="1"/>
  <c r="BO1226" i="29"/>
  <c r="BQ1225" i="29"/>
  <c r="AU1228" i="29"/>
  <c r="BC1228" i="29"/>
  <c r="AN1228" i="29"/>
  <c r="AV1228" i="29"/>
  <c r="AO1228" i="29"/>
  <c r="AW1228" i="29"/>
  <c r="B1228" i="29"/>
  <c r="AD1228" i="29" s="1"/>
  <c r="AK1228" i="29" s="1"/>
  <c r="S1228" i="29" s="1"/>
  <c r="AP1228" i="29"/>
  <c r="AX1228" i="29"/>
  <c r="C1228" i="29"/>
  <c r="AE1228" i="29" s="1"/>
  <c r="AQ1228" i="29"/>
  <c r="AY1228" i="29"/>
  <c r="AR1228" i="29"/>
  <c r="AZ1228" i="29"/>
  <c r="AC1229" i="29"/>
  <c r="AS1228" i="29"/>
  <c r="BA1228" i="29"/>
  <c r="AT1228" i="29"/>
  <c r="BB1228" i="29"/>
  <c r="BT1225" i="29"/>
  <c r="BG1226" i="29"/>
  <c r="O1226" i="29" s="1"/>
  <c r="N1226" i="29" s="1"/>
  <c r="BQ1226" i="29"/>
  <c r="BN1227" i="29" l="1"/>
  <c r="BI1228" i="29"/>
  <c r="U1228" i="29" s="1"/>
  <c r="T1228" i="29" s="1"/>
  <c r="BH1227" i="29"/>
  <c r="R1227" i="29" s="1"/>
  <c r="Q1227" i="29" s="1"/>
  <c r="BL1226" i="29"/>
  <c r="Z1226" i="29"/>
  <c r="BF1227" i="29"/>
  <c r="L1227" i="29" s="1"/>
  <c r="K1227" i="29" s="1"/>
  <c r="AN1229" i="29"/>
  <c r="AV1229" i="29"/>
  <c r="AO1229" i="29"/>
  <c r="AW1229" i="29"/>
  <c r="B1229" i="29"/>
  <c r="AD1229" i="29" s="1"/>
  <c r="AF1229" i="29" s="1"/>
  <c r="D1229" i="29" s="1"/>
  <c r="AP1229" i="29"/>
  <c r="AX1229" i="29"/>
  <c r="C1229" i="29"/>
  <c r="AE1229" i="29" s="1"/>
  <c r="AQ1229" i="29"/>
  <c r="AY1229" i="29"/>
  <c r="AR1229" i="29"/>
  <c r="AZ1229" i="29"/>
  <c r="AC1230" i="29"/>
  <c r="AS1229" i="29"/>
  <c r="BA1229" i="29"/>
  <c r="AT1229" i="29"/>
  <c r="BB1229" i="29"/>
  <c r="AU1229" i="29"/>
  <c r="BC1229" i="29"/>
  <c r="AF1228" i="29"/>
  <c r="D1228" i="29" s="1"/>
  <c r="AH1228" i="29"/>
  <c r="J1228" i="29" s="1"/>
  <c r="BT1226" i="29"/>
  <c r="BJ1227" i="29"/>
  <c r="X1227" i="29" s="1"/>
  <c r="W1227" i="29" s="1"/>
  <c r="AJ1228" i="29"/>
  <c r="P1228" i="29" s="1"/>
  <c r="AL1228" i="29"/>
  <c r="V1228" i="29" s="1"/>
  <c r="AM1228" i="29"/>
  <c r="Y1228" i="29" s="1"/>
  <c r="BI1227" i="29"/>
  <c r="U1227" i="29" s="1"/>
  <c r="T1227" i="29" s="1"/>
  <c r="AB1225" i="29"/>
  <c r="BE1227" i="29"/>
  <c r="I1227" i="29" s="1"/>
  <c r="H1227" i="29" s="1"/>
  <c r="BR1226" i="29"/>
  <c r="AI1228" i="29"/>
  <c r="M1228" i="29" s="1"/>
  <c r="AG1228" i="29"/>
  <c r="G1228" i="29" s="1"/>
  <c r="BG1227" i="29"/>
  <c r="O1227" i="29" s="1"/>
  <c r="N1227" i="29" s="1"/>
  <c r="BK1227" i="29"/>
  <c r="AA1227" i="29" s="1"/>
  <c r="BU1227" i="29" s="1"/>
  <c r="BU1226" i="29"/>
  <c r="BP1226" i="29"/>
  <c r="AB1226" i="29" s="1"/>
  <c r="BR1227" i="29" l="1"/>
  <c r="BS1227" i="29"/>
  <c r="BS1228" i="29"/>
  <c r="BD1229" i="29"/>
  <c r="F1229" i="29" s="1"/>
  <c r="E1229" i="29" s="1"/>
  <c r="BO1227" i="29"/>
  <c r="BT1227" i="29"/>
  <c r="AH1229" i="29"/>
  <c r="J1229" i="29" s="1"/>
  <c r="BP1227" i="29"/>
  <c r="AL1229" i="29"/>
  <c r="V1229" i="29" s="1"/>
  <c r="AJ1229" i="29"/>
  <c r="P1229" i="29" s="1"/>
  <c r="BL1227" i="29"/>
  <c r="Z1227" i="29"/>
  <c r="BQ1227" i="29"/>
  <c r="BF1228" i="29"/>
  <c r="L1228" i="29" s="1"/>
  <c r="K1228" i="29" s="1"/>
  <c r="BD1228" i="29"/>
  <c r="F1228" i="29" s="1"/>
  <c r="E1228" i="29" s="1"/>
  <c r="BN1228" i="29"/>
  <c r="AI1229" i="29"/>
  <c r="M1229" i="29" s="1"/>
  <c r="AG1229" i="29"/>
  <c r="G1229" i="29" s="1"/>
  <c r="BE1228" i="29"/>
  <c r="I1228" i="29" s="1"/>
  <c r="H1228" i="29" s="1"/>
  <c r="BO1228" i="29"/>
  <c r="AK1229" i="29"/>
  <c r="S1229" i="29" s="1"/>
  <c r="BK1228" i="29"/>
  <c r="AA1228" i="29" s="1"/>
  <c r="BU1228" i="29" s="1"/>
  <c r="BG1228" i="29"/>
  <c r="O1228" i="29" s="1"/>
  <c r="N1228" i="29" s="1"/>
  <c r="BJ1228" i="29"/>
  <c r="X1228" i="29" s="1"/>
  <c r="W1228" i="29" s="1"/>
  <c r="AO1230" i="29"/>
  <c r="AW1230" i="29"/>
  <c r="B1230" i="29"/>
  <c r="AD1230" i="29" s="1"/>
  <c r="AK1230" i="29" s="1"/>
  <c r="S1230" i="29" s="1"/>
  <c r="AP1230" i="29"/>
  <c r="AX1230" i="29"/>
  <c r="C1230" i="29"/>
  <c r="AE1230" i="29" s="1"/>
  <c r="AQ1230" i="29"/>
  <c r="AY1230" i="29"/>
  <c r="AR1230" i="29"/>
  <c r="AZ1230" i="29"/>
  <c r="AC1231" i="29"/>
  <c r="AS1230" i="29"/>
  <c r="BA1230" i="29"/>
  <c r="AT1230" i="29"/>
  <c r="BB1230" i="29"/>
  <c r="AU1230" i="29"/>
  <c r="BC1230" i="29"/>
  <c r="AN1230" i="29"/>
  <c r="AV1230" i="29"/>
  <c r="BH1228" i="29"/>
  <c r="R1228" i="29" s="1"/>
  <c r="Q1228" i="29" s="1"/>
  <c r="AM1229" i="29"/>
  <c r="Y1229" i="29" s="1"/>
  <c r="BN1229" i="29" l="1"/>
  <c r="BT1228" i="29"/>
  <c r="BP1228" i="29"/>
  <c r="AM1230" i="29"/>
  <c r="Y1230" i="29" s="1"/>
  <c r="BK1230" i="29" s="1"/>
  <c r="AA1230" i="29" s="1"/>
  <c r="BU1230" i="29" s="1"/>
  <c r="AJ1230" i="29"/>
  <c r="P1230" i="29" s="1"/>
  <c r="BH1230" i="29" s="1"/>
  <c r="R1230" i="29" s="1"/>
  <c r="Q1230" i="29" s="1"/>
  <c r="AH1230" i="29"/>
  <c r="J1230" i="29" s="1"/>
  <c r="BF1230" i="29" s="1"/>
  <c r="L1230" i="29" s="1"/>
  <c r="K1230" i="29" s="1"/>
  <c r="BR1228" i="29"/>
  <c r="BI1230" i="29"/>
  <c r="U1230" i="29" s="1"/>
  <c r="T1230" i="29" s="1"/>
  <c r="BQ1228" i="29"/>
  <c r="BG1229" i="29"/>
  <c r="O1229" i="29" s="1"/>
  <c r="N1229" i="29" s="1"/>
  <c r="BH1229" i="29"/>
  <c r="R1229" i="29" s="1"/>
  <c r="Q1229" i="29" s="1"/>
  <c r="BK1229" i="29"/>
  <c r="AA1229" i="29" s="1"/>
  <c r="BU1229" i="29" s="1"/>
  <c r="AB1228" i="29"/>
  <c r="BJ1229" i="29"/>
  <c r="X1229" i="29" s="1"/>
  <c r="W1229" i="29" s="1"/>
  <c r="AL1230" i="29"/>
  <c r="V1230" i="29" s="1"/>
  <c r="BL1228" i="29"/>
  <c r="Z1228" i="29"/>
  <c r="BF1229" i="29"/>
  <c r="L1229" i="29" s="1"/>
  <c r="K1229" i="29" s="1"/>
  <c r="BP1229" i="29"/>
  <c r="BI1229" i="29"/>
  <c r="U1229" i="29" s="1"/>
  <c r="T1229" i="29" s="1"/>
  <c r="AF1230" i="29"/>
  <c r="D1230" i="29" s="1"/>
  <c r="AI1230" i="29"/>
  <c r="M1230" i="29" s="1"/>
  <c r="AG1230" i="29"/>
  <c r="G1230" i="29" s="1"/>
  <c r="AB1227" i="29"/>
  <c r="B1231" i="29"/>
  <c r="AD1231" i="29" s="1"/>
  <c r="AM1231" i="29" s="1"/>
  <c r="Y1231" i="29" s="1"/>
  <c r="AP1231" i="29"/>
  <c r="AX1231" i="29"/>
  <c r="C1231" i="29"/>
  <c r="AE1231" i="29" s="1"/>
  <c r="AQ1231" i="29"/>
  <c r="AY1231" i="29"/>
  <c r="AR1231" i="29"/>
  <c r="AZ1231" i="29"/>
  <c r="AC1232" i="29"/>
  <c r="AS1231" i="29"/>
  <c r="BA1231" i="29"/>
  <c r="AT1231" i="29"/>
  <c r="BB1231" i="29"/>
  <c r="AU1231" i="29"/>
  <c r="BC1231" i="29"/>
  <c r="AN1231" i="29"/>
  <c r="AV1231" i="29"/>
  <c r="AW1231" i="29"/>
  <c r="AO1231" i="29"/>
  <c r="BE1229" i="29"/>
  <c r="I1229" i="29" s="1"/>
  <c r="H1229" i="29" s="1"/>
  <c r="BO1229" i="29"/>
  <c r="BT1229" i="29" l="1"/>
  <c r="BS1230" i="29"/>
  <c r="BR1229" i="29"/>
  <c r="BS1229" i="29"/>
  <c r="BR1230" i="29"/>
  <c r="BK1231" i="29"/>
  <c r="AA1231" i="29" s="1"/>
  <c r="BU1231" i="29"/>
  <c r="AH1231" i="29"/>
  <c r="J1231" i="29" s="1"/>
  <c r="Z1230" i="29"/>
  <c r="AG1231" i="29"/>
  <c r="G1231" i="29" s="1"/>
  <c r="AL1231" i="29"/>
  <c r="V1231" i="29" s="1"/>
  <c r="BQ1229" i="29"/>
  <c r="AB1229" i="29" s="1"/>
  <c r="AJ1231" i="29"/>
  <c r="P1231" i="29" s="1"/>
  <c r="AF1231" i="29"/>
  <c r="D1231" i="29" s="1"/>
  <c r="AI1231" i="29"/>
  <c r="M1231" i="29" s="1"/>
  <c r="BE1230" i="29"/>
  <c r="I1230" i="29" s="1"/>
  <c r="H1230" i="29" s="1"/>
  <c r="BG1230" i="29"/>
  <c r="O1230" i="29" s="1"/>
  <c r="N1230" i="29" s="1"/>
  <c r="BD1230" i="29"/>
  <c r="F1230" i="29" s="1"/>
  <c r="E1230" i="29" s="1"/>
  <c r="AK1231" i="29"/>
  <c r="S1231" i="29" s="1"/>
  <c r="C1232" i="29"/>
  <c r="AE1232" i="29" s="1"/>
  <c r="AQ1232" i="29"/>
  <c r="AY1232" i="29"/>
  <c r="AR1232" i="29"/>
  <c r="AZ1232" i="29"/>
  <c r="AC1233" i="29"/>
  <c r="AS1232" i="29"/>
  <c r="BA1232" i="29"/>
  <c r="AT1232" i="29"/>
  <c r="BB1232" i="29"/>
  <c r="AU1232" i="29"/>
  <c r="BC1232" i="29"/>
  <c r="AN1232" i="29"/>
  <c r="AV1232" i="29"/>
  <c r="AO1232" i="29"/>
  <c r="AW1232" i="29"/>
  <c r="AP1232" i="29"/>
  <c r="AX1232" i="29"/>
  <c r="B1232" i="29"/>
  <c r="AD1232" i="29" s="1"/>
  <c r="AM1232" i="29" s="1"/>
  <c r="Y1232" i="29" s="1"/>
  <c r="BP1230" i="29"/>
  <c r="BJ1230" i="29"/>
  <c r="X1230" i="29" s="1"/>
  <c r="W1230" i="29" s="1"/>
  <c r="BL1229" i="29"/>
  <c r="Z1229" i="29"/>
  <c r="BO1230" i="29" l="1"/>
  <c r="AJ1232" i="29"/>
  <c r="P1232" i="29" s="1"/>
  <c r="AL1232" i="29"/>
  <c r="V1232" i="29" s="1"/>
  <c r="BJ1232" i="29" s="1"/>
  <c r="X1232" i="29" s="1"/>
  <c r="W1232" i="29" s="1"/>
  <c r="AG1232" i="29"/>
  <c r="G1232" i="29" s="1"/>
  <c r="BE1232" i="29" s="1"/>
  <c r="I1232" i="29" s="1"/>
  <c r="H1232" i="29" s="1"/>
  <c r="AH1232" i="29"/>
  <c r="J1232" i="29" s="1"/>
  <c r="BF1232" i="29" s="1"/>
  <c r="L1232" i="29" s="1"/>
  <c r="K1232" i="29" s="1"/>
  <c r="BK1232" i="29"/>
  <c r="AA1232" i="29" s="1"/>
  <c r="BU1232" i="29" s="1"/>
  <c r="BH1232" i="29"/>
  <c r="R1232" i="29" s="1"/>
  <c r="Q1232" i="29" s="1"/>
  <c r="BQ1230" i="29"/>
  <c r="BJ1231" i="29"/>
  <c r="X1231" i="29" s="1"/>
  <c r="W1231" i="29" s="1"/>
  <c r="BT1231" i="29"/>
  <c r="BE1231" i="29"/>
  <c r="I1231" i="29" s="1"/>
  <c r="H1231" i="29" s="1"/>
  <c r="BL1230" i="29"/>
  <c r="AF1232" i="29"/>
  <c r="D1232" i="29" s="1"/>
  <c r="AI1232" i="29"/>
  <c r="M1232" i="29" s="1"/>
  <c r="BG1231" i="29"/>
  <c r="O1231" i="29" s="1"/>
  <c r="N1231" i="29" s="1"/>
  <c r="BF1231" i="29"/>
  <c r="L1231" i="29" s="1"/>
  <c r="K1231" i="29" s="1"/>
  <c r="BI1231" i="29"/>
  <c r="U1231" i="29" s="1"/>
  <c r="T1231" i="29" s="1"/>
  <c r="BD1231" i="29"/>
  <c r="F1231" i="29" s="1"/>
  <c r="E1231" i="29" s="1"/>
  <c r="AK1232" i="29"/>
  <c r="S1232" i="29" s="1"/>
  <c r="AR1233" i="29"/>
  <c r="AZ1233" i="29"/>
  <c r="AC1234" i="29"/>
  <c r="AS1233" i="29"/>
  <c r="BA1233" i="29"/>
  <c r="AT1233" i="29"/>
  <c r="BB1233" i="29"/>
  <c r="AU1233" i="29"/>
  <c r="BC1233" i="29"/>
  <c r="AN1233" i="29"/>
  <c r="AV1233" i="29"/>
  <c r="AO1233" i="29"/>
  <c r="AW1233" i="29"/>
  <c r="B1233" i="29"/>
  <c r="AD1233" i="29" s="1"/>
  <c r="AF1233" i="29" s="1"/>
  <c r="D1233" i="29" s="1"/>
  <c r="AP1233" i="29"/>
  <c r="AX1233" i="29"/>
  <c r="AQ1233" i="29"/>
  <c r="AY1233" i="29"/>
  <c r="C1233" i="29"/>
  <c r="AE1233" i="29" s="1"/>
  <c r="BH1231" i="29"/>
  <c r="R1231" i="29" s="1"/>
  <c r="Q1231" i="29" s="1"/>
  <c r="Z1231" i="29"/>
  <c r="BT1230" i="29"/>
  <c r="BN1230" i="29"/>
  <c r="AB1230" i="29" s="1"/>
  <c r="BL1231" i="29" l="1"/>
  <c r="BD1233" i="29"/>
  <c r="F1233" i="29" s="1"/>
  <c r="E1233" i="29" s="1"/>
  <c r="BR1231" i="29"/>
  <c r="AH1233" i="29"/>
  <c r="J1233" i="29" s="1"/>
  <c r="AK1233" i="29"/>
  <c r="S1233" i="29" s="1"/>
  <c r="BS1231" i="29"/>
  <c r="BT1232" i="29"/>
  <c r="AS1234" i="29"/>
  <c r="BA1234" i="29"/>
  <c r="AT1234" i="29"/>
  <c r="BB1234" i="29"/>
  <c r="AU1234" i="29"/>
  <c r="BC1234" i="29"/>
  <c r="AN1234" i="29"/>
  <c r="AV1234" i="29"/>
  <c r="AO1234" i="29"/>
  <c r="AW1234" i="29"/>
  <c r="B1234" i="29"/>
  <c r="AD1234" i="29" s="1"/>
  <c r="AF1234" i="29" s="1"/>
  <c r="D1234" i="29" s="1"/>
  <c r="AP1234" i="29"/>
  <c r="AX1234" i="29"/>
  <c r="C1234" i="29"/>
  <c r="AE1234" i="29" s="1"/>
  <c r="AQ1234" i="29"/>
  <c r="AY1234" i="29"/>
  <c r="AC1235" i="29"/>
  <c r="AR1234" i="29"/>
  <c r="AZ1234" i="29"/>
  <c r="AM1233" i="29"/>
  <c r="Y1233" i="29" s="1"/>
  <c r="BP1231" i="29"/>
  <c r="AG1233" i="29"/>
  <c r="G1233" i="29" s="1"/>
  <c r="AJ1233" i="29"/>
  <c r="P1233" i="29" s="1"/>
  <c r="BQ1231" i="29"/>
  <c r="BP1232" i="29"/>
  <c r="BR1232" i="29"/>
  <c r="AL1233" i="29"/>
  <c r="V1233" i="29" s="1"/>
  <c r="BI1232" i="29"/>
  <c r="U1232" i="29" s="1"/>
  <c r="T1232" i="29" s="1"/>
  <c r="AI1233" i="29"/>
  <c r="M1233" i="29" s="1"/>
  <c r="BN1231" i="29"/>
  <c r="AB1231" i="29" s="1"/>
  <c r="BG1232" i="29"/>
  <c r="O1232" i="29" s="1"/>
  <c r="N1232" i="29" s="1"/>
  <c r="BO1231" i="29"/>
  <c r="BD1232" i="29"/>
  <c r="F1232" i="29" s="1"/>
  <c r="E1232" i="29" s="1"/>
  <c r="BO1232" i="29"/>
  <c r="Z1232" i="29"/>
  <c r="BL1232" i="29" l="1"/>
  <c r="BN1233" i="29"/>
  <c r="BN1232" i="29"/>
  <c r="BD1234" i="29"/>
  <c r="F1234" i="29" s="1"/>
  <c r="E1234" i="29" s="1"/>
  <c r="AJ1234" i="29"/>
  <c r="P1234" i="29" s="1"/>
  <c r="BQ1232" i="29"/>
  <c r="AT1235" i="29"/>
  <c r="BB1235" i="29"/>
  <c r="AU1235" i="29"/>
  <c r="BC1235" i="29"/>
  <c r="AN1235" i="29"/>
  <c r="AV1235" i="29"/>
  <c r="AO1235" i="29"/>
  <c r="AW1235" i="29"/>
  <c r="B1235" i="29"/>
  <c r="AD1235" i="29" s="1"/>
  <c r="AH1235" i="29" s="1"/>
  <c r="J1235" i="29" s="1"/>
  <c r="AP1235" i="29"/>
  <c r="AX1235" i="29"/>
  <c r="C1235" i="29"/>
  <c r="AE1235" i="29" s="1"/>
  <c r="AQ1235" i="29"/>
  <c r="AY1235" i="29"/>
  <c r="AR1235" i="29"/>
  <c r="AZ1235" i="29"/>
  <c r="AC1236" i="29"/>
  <c r="AS1235" i="29"/>
  <c r="BA1235" i="29"/>
  <c r="AH1234" i="29"/>
  <c r="J1234" i="29" s="1"/>
  <c r="AK1234" i="29"/>
  <c r="S1234" i="29" s="1"/>
  <c r="BH1233" i="29"/>
  <c r="R1233" i="29" s="1"/>
  <c r="Q1233" i="29" s="1"/>
  <c r="BR1233" i="29"/>
  <c r="AM1234" i="29"/>
  <c r="Y1234" i="29" s="1"/>
  <c r="BI1233" i="29"/>
  <c r="U1233" i="29" s="1"/>
  <c r="T1233" i="29" s="1"/>
  <c r="BE1233" i="29"/>
  <c r="I1233" i="29" s="1"/>
  <c r="H1233" i="29" s="1"/>
  <c r="BS1232" i="29"/>
  <c r="AI1234" i="29"/>
  <c r="M1234" i="29" s="1"/>
  <c r="AG1234" i="29"/>
  <c r="G1234" i="29" s="1"/>
  <c r="BF1233" i="29"/>
  <c r="L1233" i="29" s="1"/>
  <c r="K1233" i="29" s="1"/>
  <c r="BK1233" i="29"/>
  <c r="AA1233" i="29" s="1"/>
  <c r="BU1233" i="29"/>
  <c r="AL1234" i="29"/>
  <c r="V1234" i="29" s="1"/>
  <c r="BG1233" i="29"/>
  <c r="O1233" i="29" s="1"/>
  <c r="N1233" i="29" s="1"/>
  <c r="BJ1233" i="29"/>
  <c r="X1233" i="29" s="1"/>
  <c r="W1233" i="29" s="1"/>
  <c r="BN1234" i="29" l="1"/>
  <c r="AB1232" i="29"/>
  <c r="BO1233" i="29"/>
  <c r="AJ1235" i="29"/>
  <c r="P1235" i="29" s="1"/>
  <c r="BQ1233" i="29"/>
  <c r="AK1235" i="29"/>
  <c r="S1235" i="29" s="1"/>
  <c r="BI1235" i="29" s="1"/>
  <c r="U1235" i="29" s="1"/>
  <c r="BP1233" i="29"/>
  <c r="BF1235" i="29"/>
  <c r="L1235" i="29" s="1"/>
  <c r="K1235" i="29" s="1"/>
  <c r="BF1234" i="29"/>
  <c r="L1234" i="29" s="1"/>
  <c r="K1234" i="29" s="1"/>
  <c r="AM1235" i="29"/>
  <c r="Y1235" i="29" s="1"/>
  <c r="BJ1234" i="29"/>
  <c r="X1234" i="29" s="1"/>
  <c r="W1234" i="29" s="1"/>
  <c r="BI1234" i="29"/>
  <c r="U1234" i="29" s="1"/>
  <c r="T1234" i="29" s="1"/>
  <c r="BT1233" i="29"/>
  <c r="BL1233" i="29"/>
  <c r="Z1233" i="29"/>
  <c r="BS1233" i="29"/>
  <c r="AI1235" i="29"/>
  <c r="M1235" i="29" s="1"/>
  <c r="AG1235" i="29"/>
  <c r="G1235" i="29" s="1"/>
  <c r="AL1235" i="29"/>
  <c r="V1235" i="29" s="1"/>
  <c r="BK1234" i="29"/>
  <c r="AA1234" i="29" s="1"/>
  <c r="BU1234" i="29" s="1"/>
  <c r="AU1236" i="29"/>
  <c r="BC1236" i="29"/>
  <c r="AN1236" i="29"/>
  <c r="AV1236" i="29"/>
  <c r="AO1236" i="29"/>
  <c r="AW1236" i="29"/>
  <c r="B1236" i="29"/>
  <c r="AD1236" i="29" s="1"/>
  <c r="AK1236" i="29" s="1"/>
  <c r="S1236" i="29" s="1"/>
  <c r="AP1236" i="29"/>
  <c r="AX1236" i="29"/>
  <c r="C1236" i="29"/>
  <c r="AE1236" i="29" s="1"/>
  <c r="AQ1236" i="29"/>
  <c r="AY1236" i="29"/>
  <c r="AR1236" i="29"/>
  <c r="AZ1236" i="29"/>
  <c r="AC1237" i="29"/>
  <c r="AS1236" i="29"/>
  <c r="BA1236" i="29"/>
  <c r="AT1236" i="29"/>
  <c r="BB1236" i="29"/>
  <c r="BE1234" i="29"/>
  <c r="I1234" i="29" s="1"/>
  <c r="H1234" i="29" s="1"/>
  <c r="AF1235" i="29"/>
  <c r="D1235" i="29" s="1"/>
  <c r="BH1234" i="29"/>
  <c r="R1234" i="29" s="1"/>
  <c r="Q1234" i="29" s="1"/>
  <c r="BG1234" i="29"/>
  <c r="O1234" i="29" s="1"/>
  <c r="N1234" i="29" s="1"/>
  <c r="BH1235" i="29"/>
  <c r="R1235" i="29" s="1"/>
  <c r="Q1235" i="29" s="1"/>
  <c r="BT1234" i="29" l="1"/>
  <c r="AB1233" i="29"/>
  <c r="BP1235" i="29"/>
  <c r="T1235" i="29"/>
  <c r="BS1235" i="29"/>
  <c r="BQ1234" i="29"/>
  <c r="BP1234" i="29"/>
  <c r="BI1236" i="29"/>
  <c r="U1236" i="29" s="1"/>
  <c r="T1236" i="29" s="1"/>
  <c r="AF1236" i="29"/>
  <c r="D1236" i="29" s="1"/>
  <c r="BE1235" i="29"/>
  <c r="I1235" i="29" s="1"/>
  <c r="H1235" i="29" s="1"/>
  <c r="BG1235" i="29"/>
  <c r="O1235" i="29" s="1"/>
  <c r="N1235" i="29" s="1"/>
  <c r="BQ1235" i="29"/>
  <c r="AH1236" i="29"/>
  <c r="J1236" i="29" s="1"/>
  <c r="AJ1236" i="29"/>
  <c r="P1236" i="29" s="1"/>
  <c r="AM1236" i="29"/>
  <c r="Y1236" i="29" s="1"/>
  <c r="BK1235" i="29"/>
  <c r="AA1235" i="29" s="1"/>
  <c r="BU1235" i="29" s="1"/>
  <c r="AL1236" i="29"/>
  <c r="V1236" i="29" s="1"/>
  <c r="BR1234" i="29"/>
  <c r="AI1236" i="29"/>
  <c r="M1236" i="29" s="1"/>
  <c r="AG1236" i="29"/>
  <c r="G1236" i="29" s="1"/>
  <c r="BL1234" i="29"/>
  <c r="Z1234" i="29"/>
  <c r="BD1235" i="29"/>
  <c r="F1235" i="29" s="1"/>
  <c r="E1235" i="29" s="1"/>
  <c r="BJ1235" i="29"/>
  <c r="X1235" i="29" s="1"/>
  <c r="W1235" i="29" s="1"/>
  <c r="BR1235" i="29"/>
  <c r="BO1234" i="29"/>
  <c r="AN1237" i="29"/>
  <c r="AV1237" i="29"/>
  <c r="AO1237" i="29"/>
  <c r="AW1237" i="29"/>
  <c r="B1237" i="29"/>
  <c r="AD1237" i="29" s="1"/>
  <c r="AF1237" i="29" s="1"/>
  <c r="D1237" i="29" s="1"/>
  <c r="AP1237" i="29"/>
  <c r="AX1237" i="29"/>
  <c r="C1237" i="29"/>
  <c r="AE1237" i="29" s="1"/>
  <c r="AQ1237" i="29"/>
  <c r="AY1237" i="29"/>
  <c r="AR1237" i="29"/>
  <c r="AZ1237" i="29"/>
  <c r="AC1238" i="29"/>
  <c r="AS1237" i="29"/>
  <c r="BA1237" i="29"/>
  <c r="AT1237" i="29"/>
  <c r="BB1237" i="29"/>
  <c r="AU1237" i="29"/>
  <c r="BC1237" i="29"/>
  <c r="BS1234" i="29"/>
  <c r="AB1234" i="29" l="1"/>
  <c r="BS1236" i="29"/>
  <c r="BO1235" i="29"/>
  <c r="BD1237" i="29"/>
  <c r="F1237" i="29" s="1"/>
  <c r="E1237" i="29" s="1"/>
  <c r="BE1236" i="29"/>
  <c r="I1236" i="29" s="1"/>
  <c r="H1236" i="29" s="1"/>
  <c r="BF1236" i="29"/>
  <c r="L1236" i="29" s="1"/>
  <c r="K1236" i="29" s="1"/>
  <c r="BG1236" i="29"/>
  <c r="O1236" i="29" s="1"/>
  <c r="N1236" i="29" s="1"/>
  <c r="AL1237" i="29"/>
  <c r="V1237" i="29" s="1"/>
  <c r="BT1235" i="29"/>
  <c r="BJ1236" i="29"/>
  <c r="X1236" i="29" s="1"/>
  <c r="W1236" i="29" s="1"/>
  <c r="AH1237" i="29"/>
  <c r="J1237" i="29" s="1"/>
  <c r="AI1237" i="29"/>
  <c r="M1237" i="29" s="1"/>
  <c r="AG1237" i="29"/>
  <c r="G1237" i="29" s="1"/>
  <c r="BN1235" i="29"/>
  <c r="AJ1237" i="29"/>
  <c r="P1237" i="29" s="1"/>
  <c r="AK1237" i="29"/>
  <c r="S1237" i="29" s="1"/>
  <c r="BL1235" i="29"/>
  <c r="Z1235" i="29"/>
  <c r="BD1236" i="29"/>
  <c r="F1236" i="29" s="1"/>
  <c r="E1236" i="29" s="1"/>
  <c r="AO1238" i="29"/>
  <c r="AW1238" i="29"/>
  <c r="B1238" i="29"/>
  <c r="AD1238" i="29" s="1"/>
  <c r="AL1238" i="29" s="1"/>
  <c r="V1238" i="29" s="1"/>
  <c r="AP1238" i="29"/>
  <c r="AX1238" i="29"/>
  <c r="C1238" i="29"/>
  <c r="AE1238" i="29" s="1"/>
  <c r="AQ1238" i="29"/>
  <c r="AY1238" i="29"/>
  <c r="AR1238" i="29"/>
  <c r="AZ1238" i="29"/>
  <c r="AC1239" i="29"/>
  <c r="AS1238" i="29"/>
  <c r="BA1238" i="29"/>
  <c r="AT1238" i="29"/>
  <c r="BB1238" i="29"/>
  <c r="AU1238" i="29"/>
  <c r="BC1238" i="29"/>
  <c r="AN1238" i="29"/>
  <c r="AV1238" i="29"/>
  <c r="BK1236" i="29"/>
  <c r="AA1236" i="29" s="1"/>
  <c r="BU1236" i="29" s="1"/>
  <c r="AM1237" i="29"/>
  <c r="Y1237" i="29" s="1"/>
  <c r="BH1236" i="29"/>
  <c r="R1236" i="29" s="1"/>
  <c r="Q1236" i="29" s="1"/>
  <c r="BN1237" i="29" l="1"/>
  <c r="BR1236" i="29"/>
  <c r="BT1236" i="29"/>
  <c r="AF1238" i="29"/>
  <c r="D1238" i="29" s="1"/>
  <c r="AB1235" i="29"/>
  <c r="BJ1238" i="29"/>
  <c r="X1238" i="29" s="1"/>
  <c r="W1238" i="29" s="1"/>
  <c r="BT1238" i="29"/>
  <c r="BQ1236" i="29"/>
  <c r="AI1238" i="29"/>
  <c r="M1238" i="29" s="1"/>
  <c r="AG1238" i="29"/>
  <c r="G1238" i="29" s="1"/>
  <c r="BE1237" i="29"/>
  <c r="I1237" i="29" s="1"/>
  <c r="H1237" i="29" s="1"/>
  <c r="BN1236" i="29"/>
  <c r="BG1237" i="29"/>
  <c r="O1237" i="29" s="1"/>
  <c r="N1237" i="29" s="1"/>
  <c r="BP1236" i="29"/>
  <c r="AK1238" i="29"/>
  <c r="S1238" i="29" s="1"/>
  <c r="B1239" i="29"/>
  <c r="AD1239" i="29" s="1"/>
  <c r="AK1239" i="29" s="1"/>
  <c r="S1239" i="29" s="1"/>
  <c r="AP1239" i="29"/>
  <c r="AX1239" i="29"/>
  <c r="C1239" i="29"/>
  <c r="AE1239" i="29" s="1"/>
  <c r="AQ1239" i="29"/>
  <c r="AY1239" i="29"/>
  <c r="AR1239" i="29"/>
  <c r="AZ1239" i="29"/>
  <c r="AC1240" i="29"/>
  <c r="AS1239" i="29"/>
  <c r="BA1239" i="29"/>
  <c r="AT1239" i="29"/>
  <c r="BB1239" i="29"/>
  <c r="AU1239" i="29"/>
  <c r="BC1239" i="29"/>
  <c r="AN1239" i="29"/>
  <c r="AV1239" i="29"/>
  <c r="AO1239" i="29"/>
  <c r="AW1239" i="29"/>
  <c r="BF1237" i="29"/>
  <c r="L1237" i="29" s="1"/>
  <c r="K1237" i="29" s="1"/>
  <c r="BK1237" i="29"/>
  <c r="AA1237" i="29" s="1"/>
  <c r="AM1238" i="29"/>
  <c r="Y1238" i="29" s="1"/>
  <c r="BO1236" i="29"/>
  <c r="BD1238" i="29"/>
  <c r="F1238" i="29" s="1"/>
  <c r="E1238" i="29" s="1"/>
  <c r="AH1238" i="29"/>
  <c r="J1238" i="29" s="1"/>
  <c r="BI1237" i="29"/>
  <c r="U1237" i="29" s="1"/>
  <c r="T1237" i="29" s="1"/>
  <c r="BL1236" i="29"/>
  <c r="Z1236" i="29"/>
  <c r="AJ1238" i="29"/>
  <c r="P1238" i="29" s="1"/>
  <c r="BH1237" i="29"/>
  <c r="R1237" i="29" s="1"/>
  <c r="Q1237" i="29" s="1"/>
  <c r="BJ1237" i="29"/>
  <c r="X1237" i="29" s="1"/>
  <c r="W1237" i="29" s="1"/>
  <c r="BQ1237" i="29" l="1"/>
  <c r="BO1237" i="29"/>
  <c r="BI1239" i="29"/>
  <c r="U1239" i="29" s="1"/>
  <c r="T1239" i="29" s="1"/>
  <c r="BS1239" i="29"/>
  <c r="C1240" i="29"/>
  <c r="AE1240" i="29" s="1"/>
  <c r="AQ1240" i="29"/>
  <c r="AY1240" i="29"/>
  <c r="AR1240" i="29"/>
  <c r="AZ1240" i="29"/>
  <c r="AC1241" i="29"/>
  <c r="AS1240" i="29"/>
  <c r="BA1240" i="29"/>
  <c r="AT1240" i="29"/>
  <c r="BB1240" i="29"/>
  <c r="AU1240" i="29"/>
  <c r="BC1240" i="29"/>
  <c r="AN1240" i="29"/>
  <c r="AV1240" i="29"/>
  <c r="AO1240" i="29"/>
  <c r="AW1240" i="29"/>
  <c r="AX1240" i="29"/>
  <c r="B1240" i="29"/>
  <c r="AD1240" i="29" s="1"/>
  <c r="AM1240" i="29" s="1"/>
  <c r="Y1240" i="29" s="1"/>
  <c r="AP1240" i="29"/>
  <c r="AB1236" i="29"/>
  <c r="BR1237" i="29"/>
  <c r="BF1238" i="29"/>
  <c r="L1238" i="29" s="1"/>
  <c r="K1238" i="29" s="1"/>
  <c r="BH1238" i="29"/>
  <c r="R1238" i="29" s="1"/>
  <c r="Q1238" i="29" s="1"/>
  <c r="BR1238" i="29"/>
  <c r="BN1238" i="29"/>
  <c r="AH1239" i="29"/>
  <c r="J1239" i="29" s="1"/>
  <c r="BE1238" i="29"/>
  <c r="I1238" i="29" s="1"/>
  <c r="H1238" i="29" s="1"/>
  <c r="BO1238" i="29"/>
  <c r="BK1238" i="29"/>
  <c r="AA1238" i="29" s="1"/>
  <c r="BI1238" i="29"/>
  <c r="U1238" i="29" s="1"/>
  <c r="T1238" i="29" s="1"/>
  <c r="BS1238" i="29"/>
  <c r="BG1238" i="29"/>
  <c r="O1238" i="29" s="1"/>
  <c r="N1238" i="29" s="1"/>
  <c r="BQ1238" i="29"/>
  <c r="AG1239" i="29"/>
  <c r="G1239" i="29" s="1"/>
  <c r="AJ1239" i="29"/>
  <c r="P1239" i="29" s="1"/>
  <c r="BL1237" i="29"/>
  <c r="Z1237" i="29"/>
  <c r="AL1239" i="29"/>
  <c r="V1239" i="29" s="1"/>
  <c r="BT1237" i="29"/>
  <c r="BS1237" i="29"/>
  <c r="BU1237" i="29"/>
  <c r="AF1239" i="29"/>
  <c r="D1239" i="29" s="1"/>
  <c r="AI1239" i="29"/>
  <c r="M1239" i="29" s="1"/>
  <c r="AM1239" i="29"/>
  <c r="Y1239" i="29" s="1"/>
  <c r="BP1237" i="29"/>
  <c r="BK1240" i="29" l="1"/>
  <c r="AA1240" i="29" s="1"/>
  <c r="BU1240" i="29" s="1"/>
  <c r="BK1239" i="29"/>
  <c r="AA1239" i="29" s="1"/>
  <c r="BU1239" i="29" s="1"/>
  <c r="Z1238" i="29"/>
  <c r="BL1238" i="29"/>
  <c r="BH1239" i="29"/>
  <c r="R1239" i="29" s="1"/>
  <c r="Q1239" i="29" s="1"/>
  <c r="AG1240" i="29"/>
  <c r="G1240" i="29" s="1"/>
  <c r="AJ1240" i="29"/>
  <c r="P1240" i="29" s="1"/>
  <c r="BE1239" i="29"/>
  <c r="I1239" i="29" s="1"/>
  <c r="H1239" i="29" s="1"/>
  <c r="AL1240" i="29"/>
  <c r="V1240" i="29" s="1"/>
  <c r="BF1239" i="29"/>
  <c r="L1239" i="29" s="1"/>
  <c r="K1239" i="29" s="1"/>
  <c r="BD1239" i="29"/>
  <c r="F1239" i="29" s="1"/>
  <c r="E1239" i="29" s="1"/>
  <c r="AH1240" i="29"/>
  <c r="J1240" i="29" s="1"/>
  <c r="AF1240" i="29"/>
  <c r="D1240" i="29" s="1"/>
  <c r="AI1240" i="29"/>
  <c r="M1240" i="29" s="1"/>
  <c r="AK1240" i="29"/>
  <c r="S1240" i="29" s="1"/>
  <c r="BG1239" i="29"/>
  <c r="O1239" i="29" s="1"/>
  <c r="N1239" i="29" s="1"/>
  <c r="BJ1239" i="29"/>
  <c r="X1239" i="29" s="1"/>
  <c r="W1239" i="29" s="1"/>
  <c r="AR1241" i="29"/>
  <c r="AZ1241" i="29"/>
  <c r="AC1242" i="29"/>
  <c r="AS1241" i="29"/>
  <c r="BA1241" i="29"/>
  <c r="AT1241" i="29"/>
  <c r="BB1241" i="29"/>
  <c r="AU1241" i="29"/>
  <c r="BC1241" i="29"/>
  <c r="AN1241" i="29"/>
  <c r="AV1241" i="29"/>
  <c r="AO1241" i="29"/>
  <c r="AW1241" i="29"/>
  <c r="B1241" i="29"/>
  <c r="AD1241" i="29" s="1"/>
  <c r="AL1241" i="29" s="1"/>
  <c r="V1241" i="29" s="1"/>
  <c r="AP1241" i="29"/>
  <c r="AX1241" i="29"/>
  <c r="AQ1241" i="29"/>
  <c r="AY1241" i="29"/>
  <c r="C1241" i="29"/>
  <c r="AE1241" i="29" s="1"/>
  <c r="AB1237" i="29"/>
  <c r="BU1238" i="29"/>
  <c r="BP1238" i="29"/>
  <c r="AB1238" i="29" s="1"/>
  <c r="BT1239" i="29" l="1"/>
  <c r="BP1239" i="29"/>
  <c r="BJ1241" i="29"/>
  <c r="X1241" i="29" s="1"/>
  <c r="W1241" i="29" s="1"/>
  <c r="BT1241" i="29"/>
  <c r="AF1241" i="29"/>
  <c r="D1241" i="29" s="1"/>
  <c r="BQ1239" i="29"/>
  <c r="BR1239" i="29"/>
  <c r="AK1241" i="29"/>
  <c r="S1241" i="29" s="1"/>
  <c r="AS1242" i="29"/>
  <c r="BA1242" i="29"/>
  <c r="AT1242" i="29"/>
  <c r="BB1242" i="29"/>
  <c r="AU1242" i="29"/>
  <c r="BC1242" i="29"/>
  <c r="AN1242" i="29"/>
  <c r="AV1242" i="29"/>
  <c r="AO1242" i="29"/>
  <c r="AW1242" i="29"/>
  <c r="B1242" i="29"/>
  <c r="AD1242" i="29" s="1"/>
  <c r="AJ1242" i="29" s="1"/>
  <c r="P1242" i="29" s="1"/>
  <c r="AP1242" i="29"/>
  <c r="AX1242" i="29"/>
  <c r="C1242" i="29"/>
  <c r="AE1242" i="29" s="1"/>
  <c r="AQ1242" i="29"/>
  <c r="AY1242" i="29"/>
  <c r="AC1243" i="29"/>
  <c r="AR1242" i="29"/>
  <c r="AZ1242" i="29"/>
  <c r="BI1240" i="29"/>
  <c r="U1240" i="29" s="1"/>
  <c r="T1240" i="29" s="1"/>
  <c r="BS1240" i="29"/>
  <c r="BG1240" i="29"/>
  <c r="O1240" i="29" s="1"/>
  <c r="N1240" i="29" s="1"/>
  <c r="BJ1240" i="29"/>
  <c r="X1240" i="29" s="1"/>
  <c r="W1240" i="29" s="1"/>
  <c r="BT1240" i="29"/>
  <c r="AM1241" i="29"/>
  <c r="Y1241" i="29" s="1"/>
  <c r="BD1240" i="29"/>
  <c r="F1240" i="29" s="1"/>
  <c r="E1240" i="29" s="1"/>
  <c r="AH1241" i="29"/>
  <c r="J1241" i="29" s="1"/>
  <c r="AI1241" i="29"/>
  <c r="M1241" i="29" s="1"/>
  <c r="AG1241" i="29"/>
  <c r="G1241" i="29" s="1"/>
  <c r="AJ1241" i="29"/>
  <c r="P1241" i="29" s="1"/>
  <c r="BF1240" i="29"/>
  <c r="L1240" i="29" s="1"/>
  <c r="K1240" i="29" s="1"/>
  <c r="BO1239" i="29"/>
  <c r="Z1239" i="29"/>
  <c r="BL1239" i="29"/>
  <c r="BH1240" i="29"/>
  <c r="R1240" i="29" s="1"/>
  <c r="Q1240" i="29" s="1"/>
  <c r="BN1239" i="29"/>
  <c r="BE1240" i="29"/>
  <c r="I1240" i="29" s="1"/>
  <c r="H1240" i="29" s="1"/>
  <c r="BL1240" i="29"/>
  <c r="Z1240" i="29"/>
  <c r="AB1239" i="29" l="1"/>
  <c r="BN1240" i="29"/>
  <c r="BH1242" i="29"/>
  <c r="R1242" i="29" s="1"/>
  <c r="Q1242" i="29" s="1"/>
  <c r="BK1241" i="29"/>
  <c r="AA1241" i="29" s="1"/>
  <c r="BU1241" i="29" s="1"/>
  <c r="AF1242" i="29"/>
  <c r="D1242" i="29" s="1"/>
  <c r="BP1240" i="29"/>
  <c r="AH1242" i="29"/>
  <c r="J1242" i="29" s="1"/>
  <c r="AK1242" i="29"/>
  <c r="S1242" i="29" s="1"/>
  <c r="BI1241" i="29"/>
  <c r="U1241" i="29" s="1"/>
  <c r="T1241" i="29" s="1"/>
  <c r="BO1240" i="29"/>
  <c r="BR1240" i="29"/>
  <c r="BE1241" i="29"/>
  <c r="I1241" i="29" s="1"/>
  <c r="H1241" i="29" s="1"/>
  <c r="BQ1240" i="29"/>
  <c r="AM1242" i="29"/>
  <c r="Y1242" i="29" s="1"/>
  <c r="BG1241" i="29"/>
  <c r="O1241" i="29" s="1"/>
  <c r="N1241" i="29" s="1"/>
  <c r="AT1243" i="29"/>
  <c r="BB1243" i="29"/>
  <c r="AU1243" i="29"/>
  <c r="BC1243" i="29"/>
  <c r="AN1243" i="29"/>
  <c r="AV1243" i="29"/>
  <c r="AO1243" i="29"/>
  <c r="AW1243" i="29"/>
  <c r="B1243" i="29"/>
  <c r="AD1243" i="29" s="1"/>
  <c r="AF1243" i="29" s="1"/>
  <c r="D1243" i="29" s="1"/>
  <c r="AP1243" i="29"/>
  <c r="AX1243" i="29"/>
  <c r="C1243" i="29"/>
  <c r="AE1243" i="29" s="1"/>
  <c r="AQ1243" i="29"/>
  <c r="AY1243" i="29"/>
  <c r="AR1243" i="29"/>
  <c r="AZ1243" i="29"/>
  <c r="AC1244" i="29"/>
  <c r="AS1243" i="29"/>
  <c r="BA1243" i="29"/>
  <c r="BF1241" i="29"/>
  <c r="L1241" i="29" s="1"/>
  <c r="K1241" i="29" s="1"/>
  <c r="BP1241" i="29"/>
  <c r="AI1242" i="29"/>
  <c r="M1242" i="29" s="1"/>
  <c r="AG1242" i="29"/>
  <c r="G1242" i="29" s="1"/>
  <c r="BD1241" i="29"/>
  <c r="F1241" i="29" s="1"/>
  <c r="E1241" i="29" s="1"/>
  <c r="BN1241" i="29"/>
  <c r="AL1242" i="29"/>
  <c r="V1242" i="29" s="1"/>
  <c r="BH1241" i="29"/>
  <c r="R1241" i="29" s="1"/>
  <c r="Q1241" i="29" s="1"/>
  <c r="AB1240" i="29"/>
  <c r="BS1241" i="29" l="1"/>
  <c r="BD1243" i="29"/>
  <c r="F1243" i="29" s="1"/>
  <c r="E1243" i="29" s="1"/>
  <c r="BN1243" i="29"/>
  <c r="BI1242" i="29"/>
  <c r="U1242" i="29" s="1"/>
  <c r="T1242" i="29" s="1"/>
  <c r="BF1242" i="29"/>
  <c r="L1242" i="29" s="1"/>
  <c r="K1242" i="29" s="1"/>
  <c r="AJ1243" i="29"/>
  <c r="P1243" i="29" s="1"/>
  <c r="BR1241" i="29"/>
  <c r="AM1243" i="29"/>
  <c r="Y1243" i="29" s="1"/>
  <c r="BO1241" i="29"/>
  <c r="BD1242" i="29"/>
  <c r="F1242" i="29" s="1"/>
  <c r="E1242" i="29" s="1"/>
  <c r="BG1242" i="29"/>
  <c r="O1242" i="29" s="1"/>
  <c r="N1242" i="29" s="1"/>
  <c r="BJ1242" i="29"/>
  <c r="X1242" i="29" s="1"/>
  <c r="W1242" i="29" s="1"/>
  <c r="AI1243" i="29"/>
  <c r="M1243" i="29" s="1"/>
  <c r="AG1243" i="29"/>
  <c r="G1243" i="29" s="1"/>
  <c r="AH1243" i="29"/>
  <c r="J1243" i="29" s="1"/>
  <c r="AL1243" i="29"/>
  <c r="V1243" i="29" s="1"/>
  <c r="BL1241" i="29"/>
  <c r="Z1241" i="29"/>
  <c r="AU1244" i="29"/>
  <c r="BC1244" i="29"/>
  <c r="AN1244" i="29"/>
  <c r="AV1244" i="29"/>
  <c r="AO1244" i="29"/>
  <c r="AW1244" i="29"/>
  <c r="B1244" i="29"/>
  <c r="AD1244" i="29" s="1"/>
  <c r="AH1244" i="29" s="1"/>
  <c r="J1244" i="29" s="1"/>
  <c r="AP1244" i="29"/>
  <c r="AX1244" i="29"/>
  <c r="C1244" i="29"/>
  <c r="AE1244" i="29" s="1"/>
  <c r="AQ1244" i="29"/>
  <c r="AY1244" i="29"/>
  <c r="AJ1244" i="29"/>
  <c r="P1244" i="29" s="1"/>
  <c r="AR1244" i="29"/>
  <c r="AZ1244" i="29"/>
  <c r="AC1245" i="29"/>
  <c r="AS1244" i="29"/>
  <c r="BA1244" i="29"/>
  <c r="AT1244" i="29"/>
  <c r="BB1244" i="29"/>
  <c r="BK1242" i="29"/>
  <c r="AA1242" i="29" s="1"/>
  <c r="BU1242" i="29" s="1"/>
  <c r="AK1243" i="29"/>
  <c r="S1243" i="29" s="1"/>
  <c r="BE1242" i="29"/>
  <c r="I1242" i="29" s="1"/>
  <c r="H1242" i="29" s="1"/>
  <c r="BQ1241" i="29"/>
  <c r="BR1242" i="29"/>
  <c r="AB1241" i="29" l="1"/>
  <c r="BO1242" i="29"/>
  <c r="BF1244" i="29"/>
  <c r="L1244" i="29" s="1"/>
  <c r="K1244" i="29" s="1"/>
  <c r="BP1244" i="29"/>
  <c r="BH1244" i="29"/>
  <c r="R1244" i="29" s="1"/>
  <c r="Q1244" i="29" s="1"/>
  <c r="AL1244" i="29"/>
  <c r="V1244" i="29" s="1"/>
  <c r="AM1244" i="29"/>
  <c r="Y1244" i="29" s="1"/>
  <c r="BT1242" i="29"/>
  <c r="BH1243" i="29"/>
  <c r="R1243" i="29" s="1"/>
  <c r="Q1243" i="29" s="1"/>
  <c r="AI1244" i="29"/>
  <c r="M1244" i="29" s="1"/>
  <c r="AG1244" i="29"/>
  <c r="G1244" i="29" s="1"/>
  <c r="BQ1242" i="29"/>
  <c r="BP1242" i="29"/>
  <c r="AK1244" i="29"/>
  <c r="S1244" i="29" s="1"/>
  <c r="AN1245" i="29"/>
  <c r="AV1245" i="29"/>
  <c r="AO1245" i="29"/>
  <c r="AW1245" i="29"/>
  <c r="B1245" i="29"/>
  <c r="AD1245" i="29" s="1"/>
  <c r="AK1245" i="29" s="1"/>
  <c r="S1245" i="29" s="1"/>
  <c r="AP1245" i="29"/>
  <c r="AX1245" i="29"/>
  <c r="C1245" i="29"/>
  <c r="AE1245" i="29" s="1"/>
  <c r="AQ1245" i="29"/>
  <c r="AY1245" i="29"/>
  <c r="AR1245" i="29"/>
  <c r="AZ1245" i="29"/>
  <c r="AC1246" i="29"/>
  <c r="AS1245" i="29"/>
  <c r="BA1245" i="29"/>
  <c r="AT1245" i="29"/>
  <c r="BB1245" i="29"/>
  <c r="AU1245" i="29"/>
  <c r="BC1245" i="29"/>
  <c r="BJ1243" i="29"/>
  <c r="X1243" i="29" s="1"/>
  <c r="W1243" i="29" s="1"/>
  <c r="BT1243" i="29"/>
  <c r="BN1242" i="29"/>
  <c r="BS1242" i="29"/>
  <c r="BI1243" i="29"/>
  <c r="U1243" i="29" s="1"/>
  <c r="T1243" i="29" s="1"/>
  <c r="BL1242" i="29"/>
  <c r="Z1242" i="29"/>
  <c r="AF1244" i="29"/>
  <c r="D1244" i="29" s="1"/>
  <c r="BF1243" i="29"/>
  <c r="L1243" i="29" s="1"/>
  <c r="K1243" i="29" s="1"/>
  <c r="BE1243" i="29"/>
  <c r="I1243" i="29" s="1"/>
  <c r="H1243" i="29" s="1"/>
  <c r="BG1243" i="29"/>
  <c r="O1243" i="29" s="1"/>
  <c r="N1243" i="29" s="1"/>
  <c r="BK1243" i="29"/>
  <c r="AA1243" i="29" s="1"/>
  <c r="BU1243" i="29"/>
  <c r="BO1243" i="29" l="1"/>
  <c r="BS1243" i="29"/>
  <c r="BI1245" i="29"/>
  <c r="U1245" i="29" s="1"/>
  <c r="T1245" i="29" s="1"/>
  <c r="BS1245" i="29"/>
  <c r="AO1246" i="29"/>
  <c r="AW1246" i="29"/>
  <c r="B1246" i="29"/>
  <c r="AD1246" i="29" s="1"/>
  <c r="AK1246" i="29" s="1"/>
  <c r="S1246" i="29" s="1"/>
  <c r="AP1246" i="29"/>
  <c r="AX1246" i="29"/>
  <c r="C1246" i="29"/>
  <c r="AE1246" i="29" s="1"/>
  <c r="AQ1246" i="29"/>
  <c r="AY1246" i="29"/>
  <c r="AR1246" i="29"/>
  <c r="AZ1246" i="29"/>
  <c r="AC1247" i="29"/>
  <c r="AS1246" i="29"/>
  <c r="BA1246" i="29"/>
  <c r="AT1246" i="29"/>
  <c r="BB1246" i="29"/>
  <c r="AU1246" i="29"/>
  <c r="BC1246" i="29"/>
  <c r="AN1246" i="29"/>
  <c r="AV1246" i="29"/>
  <c r="AM1245" i="29"/>
  <c r="Y1245" i="29" s="1"/>
  <c r="AF1245" i="29"/>
  <c r="D1245" i="29" s="1"/>
  <c r="AH1245" i="29"/>
  <c r="J1245" i="29" s="1"/>
  <c r="BI1244" i="29"/>
  <c r="U1244" i="29" s="1"/>
  <c r="T1244" i="29" s="1"/>
  <c r="BK1244" i="29"/>
  <c r="AA1244" i="29" s="1"/>
  <c r="BU1244" i="29" s="1"/>
  <c r="BJ1244" i="29"/>
  <c r="X1244" i="29" s="1"/>
  <c r="W1244" i="29" s="1"/>
  <c r="AJ1245" i="29"/>
  <c r="P1245" i="29" s="1"/>
  <c r="BP1243" i="29"/>
  <c r="AB1243" i="29" s="1"/>
  <c r="AB1242" i="29"/>
  <c r="AL1245" i="29"/>
  <c r="V1245" i="29" s="1"/>
  <c r="BR1244" i="29"/>
  <c r="BE1244" i="29"/>
  <c r="I1244" i="29" s="1"/>
  <c r="H1244" i="29" s="1"/>
  <c r="BL1243" i="29"/>
  <c r="Z1243" i="29"/>
  <c r="BD1244" i="29"/>
  <c r="F1244" i="29" s="1"/>
  <c r="E1244" i="29" s="1"/>
  <c r="AI1245" i="29"/>
  <c r="M1245" i="29" s="1"/>
  <c r="AG1245" i="29"/>
  <c r="G1245" i="29" s="1"/>
  <c r="BG1244" i="29"/>
  <c r="O1244" i="29" s="1"/>
  <c r="N1244" i="29" s="1"/>
  <c r="BQ1243" i="29"/>
  <c r="BR1243" i="29"/>
  <c r="BS1244" i="29" l="1"/>
  <c r="BI1246" i="29"/>
  <c r="U1246" i="29" s="1"/>
  <c r="T1246" i="29" s="1"/>
  <c r="BS1246" i="29"/>
  <c r="BF1245" i="29"/>
  <c r="L1245" i="29" s="1"/>
  <c r="K1245" i="29" s="1"/>
  <c r="AM1246" i="29"/>
  <c r="Y1246" i="29" s="1"/>
  <c r="BD1245" i="29"/>
  <c r="F1245" i="29" s="1"/>
  <c r="E1245" i="29" s="1"/>
  <c r="BN1245" i="29"/>
  <c r="AH1246" i="29"/>
  <c r="J1246" i="29" s="1"/>
  <c r="BK1245" i="29"/>
  <c r="AA1245" i="29" s="1"/>
  <c r="AJ1246" i="29"/>
  <c r="P1246" i="29" s="1"/>
  <c r="BQ1244" i="29"/>
  <c r="BO1244" i="29"/>
  <c r="BT1244" i="29"/>
  <c r="AL1246" i="29"/>
  <c r="V1246" i="29" s="1"/>
  <c r="BE1245" i="29"/>
  <c r="I1245" i="29" s="1"/>
  <c r="H1245" i="29" s="1"/>
  <c r="BL1244" i="29"/>
  <c r="Z1244" i="29"/>
  <c r="AF1246" i="29"/>
  <c r="D1246" i="29" s="1"/>
  <c r="AI1246" i="29"/>
  <c r="M1246" i="29" s="1"/>
  <c r="AG1246" i="29"/>
  <c r="G1246" i="29" s="1"/>
  <c r="BJ1245" i="29"/>
  <c r="X1245" i="29" s="1"/>
  <c r="W1245" i="29" s="1"/>
  <c r="BH1245" i="29"/>
  <c r="R1245" i="29" s="1"/>
  <c r="Q1245" i="29" s="1"/>
  <c r="BG1245" i="29"/>
  <c r="O1245" i="29" s="1"/>
  <c r="N1245" i="29" s="1"/>
  <c r="BN1244" i="29"/>
  <c r="B1247" i="29"/>
  <c r="AD1247" i="29" s="1"/>
  <c r="AK1247" i="29" s="1"/>
  <c r="S1247" i="29" s="1"/>
  <c r="AP1247" i="29"/>
  <c r="AX1247" i="29"/>
  <c r="C1247" i="29"/>
  <c r="AE1247" i="29" s="1"/>
  <c r="AQ1247" i="29"/>
  <c r="AY1247" i="29"/>
  <c r="AR1247" i="29"/>
  <c r="AZ1247" i="29"/>
  <c r="AC1248" i="29"/>
  <c r="AS1247" i="29"/>
  <c r="BA1247" i="29"/>
  <c r="AT1247" i="29"/>
  <c r="BB1247" i="29"/>
  <c r="AM1247" i="29"/>
  <c r="Y1247" i="29" s="1"/>
  <c r="AU1247" i="29"/>
  <c r="BC1247" i="29"/>
  <c r="AN1247" i="29"/>
  <c r="AV1247" i="29"/>
  <c r="AO1247" i="29"/>
  <c r="AW1247" i="29"/>
  <c r="BR1245" i="29" l="1"/>
  <c r="AB1244" i="29"/>
  <c r="BI1247" i="29"/>
  <c r="U1247" i="29" s="1"/>
  <c r="T1247" i="29" s="1"/>
  <c r="BS1247" i="29"/>
  <c r="BT1245" i="29"/>
  <c r="BF1246" i="29"/>
  <c r="L1246" i="29" s="1"/>
  <c r="K1246" i="29" s="1"/>
  <c r="BP1246" i="29"/>
  <c r="BJ1246" i="29"/>
  <c r="X1246" i="29" s="1"/>
  <c r="W1246" i="29" s="1"/>
  <c r="BE1246" i="29"/>
  <c r="I1246" i="29" s="1"/>
  <c r="H1246" i="29" s="1"/>
  <c r="BG1246" i="29"/>
  <c r="O1246" i="29" s="1"/>
  <c r="N1246" i="29" s="1"/>
  <c r="BK1246" i="29"/>
  <c r="AA1246" i="29" s="1"/>
  <c r="BU1246" i="29" s="1"/>
  <c r="AG1247" i="29"/>
  <c r="G1247" i="29" s="1"/>
  <c r="AJ1247" i="29"/>
  <c r="P1247" i="29" s="1"/>
  <c r="BQ1245" i="29"/>
  <c r="BD1246" i="29"/>
  <c r="F1246" i="29" s="1"/>
  <c r="E1246" i="29" s="1"/>
  <c r="BP1245" i="29"/>
  <c r="AL1247" i="29"/>
  <c r="V1247" i="29" s="1"/>
  <c r="BH1246" i="29"/>
  <c r="R1246" i="29" s="1"/>
  <c r="Q1246" i="29" s="1"/>
  <c r="AH1247" i="29"/>
  <c r="J1247" i="29" s="1"/>
  <c r="BL1245" i="29"/>
  <c r="Z1245" i="29"/>
  <c r="BK1247" i="29"/>
  <c r="AA1247" i="29" s="1"/>
  <c r="BU1247" i="29" s="1"/>
  <c r="AF1247" i="29"/>
  <c r="D1247" i="29" s="1"/>
  <c r="AI1247" i="29"/>
  <c r="M1247" i="29" s="1"/>
  <c r="C1248" i="29"/>
  <c r="AE1248" i="29" s="1"/>
  <c r="AQ1248" i="29"/>
  <c r="AY1248" i="29"/>
  <c r="AR1248" i="29"/>
  <c r="AZ1248" i="29"/>
  <c r="AC1249" i="29"/>
  <c r="AS1248" i="29"/>
  <c r="BA1248" i="29"/>
  <c r="AT1248" i="29"/>
  <c r="BB1248" i="29"/>
  <c r="AU1248" i="29"/>
  <c r="BC1248" i="29"/>
  <c r="AN1248" i="29"/>
  <c r="AV1248" i="29"/>
  <c r="AO1248" i="29"/>
  <c r="AW1248" i="29"/>
  <c r="B1248" i="29"/>
  <c r="AD1248" i="29" s="1"/>
  <c r="AM1248" i="29" s="1"/>
  <c r="Y1248" i="29" s="1"/>
  <c r="AP1248" i="29"/>
  <c r="AX1248" i="29"/>
  <c r="BO1245" i="29"/>
  <c r="AB1245" i="29" s="1"/>
  <c r="BU1245" i="29"/>
  <c r="BO1246" i="29" l="1"/>
  <c r="BT1246" i="29"/>
  <c r="BR1246" i="29"/>
  <c r="BQ1246" i="29"/>
  <c r="BK1248" i="29"/>
  <c r="AA1248" i="29" s="1"/>
  <c r="BU1248" i="29"/>
  <c r="BH1247" i="29"/>
  <c r="R1247" i="29" s="1"/>
  <c r="Q1247" i="29" s="1"/>
  <c r="BE1247" i="29"/>
  <c r="I1247" i="29" s="1"/>
  <c r="H1247" i="29" s="1"/>
  <c r="AR1249" i="29"/>
  <c r="AZ1249" i="29"/>
  <c r="AC1250" i="29"/>
  <c r="AS1249" i="29"/>
  <c r="BA1249" i="29"/>
  <c r="AT1249" i="29"/>
  <c r="BB1249" i="29"/>
  <c r="AU1249" i="29"/>
  <c r="BC1249" i="29"/>
  <c r="AN1249" i="29"/>
  <c r="AV1249" i="29"/>
  <c r="AO1249" i="29"/>
  <c r="AW1249" i="29"/>
  <c r="B1249" i="29"/>
  <c r="AD1249" i="29" s="1"/>
  <c r="AM1249" i="29" s="1"/>
  <c r="Y1249" i="29" s="1"/>
  <c r="AP1249" i="29"/>
  <c r="AX1249" i="29"/>
  <c r="AY1249" i="29"/>
  <c r="C1249" i="29"/>
  <c r="AE1249" i="29" s="1"/>
  <c r="AQ1249" i="29"/>
  <c r="BG1247" i="29"/>
  <c r="O1247" i="29" s="1"/>
  <c r="N1247" i="29" s="1"/>
  <c r="BJ1247" i="29"/>
  <c r="X1247" i="29" s="1"/>
  <c r="W1247" i="29" s="1"/>
  <c r="Z1246" i="29"/>
  <c r="BL1246" i="29"/>
  <c r="AF1248" i="29"/>
  <c r="D1248" i="29" s="1"/>
  <c r="BD1247" i="29"/>
  <c r="F1247" i="29" s="1"/>
  <c r="E1247" i="29" s="1"/>
  <c r="AJ1248" i="29"/>
  <c r="P1248" i="29" s="1"/>
  <c r="Z1247" i="29"/>
  <c r="BF1247" i="29"/>
  <c r="L1247" i="29" s="1"/>
  <c r="K1247" i="29" s="1"/>
  <c r="BP1247" i="29"/>
  <c r="AH1248" i="29"/>
  <c r="J1248" i="29" s="1"/>
  <c r="AK1248" i="29"/>
  <c r="S1248" i="29" s="1"/>
  <c r="AG1248" i="29"/>
  <c r="G1248" i="29" s="1"/>
  <c r="AL1248" i="29"/>
  <c r="V1248" i="29" s="1"/>
  <c r="BN1246" i="29"/>
  <c r="AI1248" i="29"/>
  <c r="M1248" i="29" s="1"/>
  <c r="BR1247" i="29" l="1"/>
  <c r="BN1247" i="29"/>
  <c r="AJ1249" i="29"/>
  <c r="P1249" i="29" s="1"/>
  <c r="AI1249" i="29"/>
  <c r="M1249" i="29" s="1"/>
  <c r="AL1249" i="29"/>
  <c r="V1249" i="29" s="1"/>
  <c r="BJ1249" i="29" s="1"/>
  <c r="X1249" i="29" s="1"/>
  <c r="W1249" i="29" s="1"/>
  <c r="AG1249" i="29"/>
  <c r="G1249" i="29" s="1"/>
  <c r="BE1249" i="29" s="1"/>
  <c r="I1249" i="29" s="1"/>
  <c r="H1249" i="29" s="1"/>
  <c r="BL1247" i="29"/>
  <c r="AF1249" i="29"/>
  <c r="D1249" i="29" s="1"/>
  <c r="BD1249" i="29" s="1"/>
  <c r="F1249" i="29" s="1"/>
  <c r="E1249" i="29" s="1"/>
  <c r="AB1246" i="29"/>
  <c r="BQ1247" i="29"/>
  <c r="AH1249" i="29"/>
  <c r="J1249" i="29" s="1"/>
  <c r="BF1249" i="29" s="1"/>
  <c r="L1249" i="29" s="1"/>
  <c r="K1249" i="29" s="1"/>
  <c r="BK1249" i="29"/>
  <c r="AA1249" i="29" s="1"/>
  <c r="BU1249" i="29"/>
  <c r="BD1248" i="29"/>
  <c r="F1248" i="29" s="1"/>
  <c r="E1248" i="29" s="1"/>
  <c r="BG1249" i="29"/>
  <c r="O1249" i="29" s="1"/>
  <c r="N1249" i="29" s="1"/>
  <c r="BF1248" i="29"/>
  <c r="L1248" i="29" s="1"/>
  <c r="K1248" i="29" s="1"/>
  <c r="BG1248" i="29"/>
  <c r="O1248" i="29" s="1"/>
  <c r="N1248" i="29" s="1"/>
  <c r="BQ1248" i="29"/>
  <c r="BT1247" i="29"/>
  <c r="BO1247" i="29"/>
  <c r="AB1247" i="29" s="1"/>
  <c r="BH1248" i="29"/>
  <c r="R1248" i="29" s="1"/>
  <c r="Q1248" i="29" s="1"/>
  <c r="AK1249" i="29"/>
  <c r="S1249" i="29" s="1"/>
  <c r="AS1250" i="29"/>
  <c r="BA1250" i="29"/>
  <c r="AT1250" i="29"/>
  <c r="BB1250" i="29"/>
  <c r="AU1250" i="29"/>
  <c r="BC1250" i="29"/>
  <c r="AN1250" i="29"/>
  <c r="AV1250" i="29"/>
  <c r="AO1250" i="29"/>
  <c r="AW1250" i="29"/>
  <c r="B1250" i="29"/>
  <c r="AD1250" i="29" s="1"/>
  <c r="AM1250" i="29" s="1"/>
  <c r="Y1250" i="29" s="1"/>
  <c r="AP1250" i="29"/>
  <c r="AX1250" i="29"/>
  <c r="C1250" i="29"/>
  <c r="AE1250" i="29" s="1"/>
  <c r="AQ1250" i="29"/>
  <c r="AY1250" i="29"/>
  <c r="AR1250" i="29"/>
  <c r="AZ1250" i="29"/>
  <c r="AC1251" i="29"/>
  <c r="BJ1248" i="29"/>
  <c r="X1248" i="29" s="1"/>
  <c r="W1248" i="29" s="1"/>
  <c r="BT1248" i="29"/>
  <c r="BE1248" i="29"/>
  <c r="I1248" i="29" s="1"/>
  <c r="H1248" i="29" s="1"/>
  <c r="BI1248" i="29"/>
  <c r="U1248" i="29" s="1"/>
  <c r="T1248" i="29" s="1"/>
  <c r="Z1248" i="29"/>
  <c r="BL1248" i="29" l="1"/>
  <c r="BN1249" i="29"/>
  <c r="BH1249" i="29"/>
  <c r="R1249" i="29" s="1"/>
  <c r="Q1249" i="29" s="1"/>
  <c r="AG1250" i="29"/>
  <c r="G1250" i="29" s="1"/>
  <c r="BE1250" i="29" s="1"/>
  <c r="I1250" i="29" s="1"/>
  <c r="H1250" i="29" s="1"/>
  <c r="AI1250" i="29"/>
  <c r="M1250" i="29" s="1"/>
  <c r="BG1250" i="29" s="1"/>
  <c r="O1250" i="29" s="1"/>
  <c r="N1250" i="29" s="1"/>
  <c r="BK1250" i="29"/>
  <c r="AA1250" i="29" s="1"/>
  <c r="BU1250" i="29" s="1"/>
  <c r="BI1249" i="29"/>
  <c r="U1249" i="29" s="1"/>
  <c r="T1249" i="29" s="1"/>
  <c r="BP1248" i="29"/>
  <c r="AL1250" i="29"/>
  <c r="V1250" i="29" s="1"/>
  <c r="BP1249" i="29"/>
  <c r="AT1251" i="29"/>
  <c r="BB1251" i="29"/>
  <c r="AU1251" i="29"/>
  <c r="BC1251" i="29"/>
  <c r="AN1251" i="29"/>
  <c r="AV1251" i="29"/>
  <c r="AO1251" i="29"/>
  <c r="AW1251" i="29"/>
  <c r="B1251" i="29"/>
  <c r="AD1251" i="29" s="1"/>
  <c r="AG1251" i="29" s="1"/>
  <c r="G1251" i="29" s="1"/>
  <c r="AP1251" i="29"/>
  <c r="AX1251" i="29"/>
  <c r="C1251" i="29"/>
  <c r="AE1251" i="29" s="1"/>
  <c r="AQ1251" i="29"/>
  <c r="AY1251" i="29"/>
  <c r="AR1251" i="29"/>
  <c r="AZ1251" i="29"/>
  <c r="AC1252" i="29"/>
  <c r="AS1251" i="29"/>
  <c r="BA1251" i="29"/>
  <c r="BQ1249" i="29"/>
  <c r="AJ1250" i="29"/>
  <c r="P1250" i="29" s="1"/>
  <c r="AF1250" i="29"/>
  <c r="D1250" i="29" s="1"/>
  <c r="BR1248" i="29"/>
  <c r="BT1249" i="29"/>
  <c r="BN1248" i="29"/>
  <c r="BS1248" i="29"/>
  <c r="AH1250" i="29"/>
  <c r="J1250" i="29" s="1"/>
  <c r="AK1250" i="29"/>
  <c r="S1250" i="29" s="1"/>
  <c r="BO1248" i="29"/>
  <c r="BO1249" i="29"/>
  <c r="BL1249" i="29"/>
  <c r="Z1249" i="29"/>
  <c r="BS1249" i="29" l="1"/>
  <c r="BR1249" i="29"/>
  <c r="AB1249" i="29" s="1"/>
  <c r="BQ1250" i="29"/>
  <c r="AK1251" i="29"/>
  <c r="S1251" i="29" s="1"/>
  <c r="BI1251" i="29" s="1"/>
  <c r="U1251" i="29" s="1"/>
  <c r="T1251" i="29" s="1"/>
  <c r="BE1251" i="29"/>
  <c r="I1251" i="29" s="1"/>
  <c r="H1251" i="29" s="1"/>
  <c r="AL1251" i="29"/>
  <c r="V1251" i="29" s="1"/>
  <c r="BH1250" i="29"/>
  <c r="R1250" i="29" s="1"/>
  <c r="Q1250" i="29" s="1"/>
  <c r="BJ1250" i="29"/>
  <c r="X1250" i="29" s="1"/>
  <c r="W1250" i="29" s="1"/>
  <c r="BF1250" i="29"/>
  <c r="L1250" i="29" s="1"/>
  <c r="K1250" i="29" s="1"/>
  <c r="AF1251" i="29"/>
  <c r="D1251" i="29" s="1"/>
  <c r="BO1250" i="29"/>
  <c r="AH1251" i="29"/>
  <c r="J1251" i="29" s="1"/>
  <c r="AU1252" i="29"/>
  <c r="BC1252" i="29"/>
  <c r="AN1252" i="29"/>
  <c r="AV1252" i="29"/>
  <c r="AO1252" i="29"/>
  <c r="AW1252" i="29"/>
  <c r="B1252" i="29"/>
  <c r="AD1252" i="29" s="1"/>
  <c r="AH1252" i="29" s="1"/>
  <c r="J1252" i="29" s="1"/>
  <c r="AP1252" i="29"/>
  <c r="AX1252" i="29"/>
  <c r="C1252" i="29"/>
  <c r="AE1252" i="29" s="1"/>
  <c r="AQ1252" i="29"/>
  <c r="AY1252" i="29"/>
  <c r="AR1252" i="29"/>
  <c r="AZ1252" i="29"/>
  <c r="AC1253" i="29"/>
  <c r="AS1252" i="29"/>
  <c r="BA1252" i="29"/>
  <c r="AT1252" i="29"/>
  <c r="BB1252" i="29"/>
  <c r="AM1251" i="29"/>
  <c r="Y1251" i="29" s="1"/>
  <c r="BI1250" i="29"/>
  <c r="U1250" i="29" s="1"/>
  <c r="T1250" i="29" s="1"/>
  <c r="AB1248" i="29"/>
  <c r="BD1250" i="29"/>
  <c r="F1250" i="29" s="1"/>
  <c r="E1250" i="29" s="1"/>
  <c r="AJ1251" i="29"/>
  <c r="P1251" i="29" s="1"/>
  <c r="AI1251" i="29"/>
  <c r="M1251" i="29" s="1"/>
  <c r="Z1250" i="29"/>
  <c r="BT1250" i="29" l="1"/>
  <c r="BN1250" i="29"/>
  <c r="BO1251" i="29"/>
  <c r="BS1250" i="29"/>
  <c r="BF1252" i="29"/>
  <c r="L1252" i="29" s="1"/>
  <c r="K1252" i="29" s="1"/>
  <c r="AM1252" i="29"/>
  <c r="Y1252" i="29" s="1"/>
  <c r="BH1251" i="29"/>
  <c r="R1251" i="29" s="1"/>
  <c r="Q1251" i="29" s="1"/>
  <c r="AI1252" i="29"/>
  <c r="M1252" i="29" s="1"/>
  <c r="AG1252" i="29"/>
  <c r="G1252" i="29" s="1"/>
  <c r="BS1251" i="29"/>
  <c r="BF1251" i="29"/>
  <c r="L1251" i="29" s="1"/>
  <c r="K1251" i="29" s="1"/>
  <c r="BP1251" i="29"/>
  <c r="BR1250" i="29"/>
  <c r="AJ1252" i="29"/>
  <c r="P1252" i="29" s="1"/>
  <c r="AN1253" i="29"/>
  <c r="AV1253" i="29"/>
  <c r="AO1253" i="29"/>
  <c r="AW1253" i="29"/>
  <c r="B1253" i="29"/>
  <c r="AD1253" i="29" s="1"/>
  <c r="AG1253" i="29" s="1"/>
  <c r="G1253" i="29" s="1"/>
  <c r="AP1253" i="29"/>
  <c r="AX1253" i="29"/>
  <c r="C1253" i="29"/>
  <c r="AE1253" i="29" s="1"/>
  <c r="AQ1253" i="29"/>
  <c r="AY1253" i="29"/>
  <c r="AR1253" i="29"/>
  <c r="AZ1253" i="29"/>
  <c r="AC1254" i="29"/>
  <c r="AS1253" i="29"/>
  <c r="BA1253" i="29"/>
  <c r="AT1253" i="29"/>
  <c r="BB1253" i="29"/>
  <c r="AU1253" i="29"/>
  <c r="BC1253" i="29"/>
  <c r="BJ1251" i="29"/>
  <c r="X1251" i="29" s="1"/>
  <c r="W1251" i="29" s="1"/>
  <c r="BT1251" i="29"/>
  <c r="BK1251" i="29"/>
  <c r="AA1251" i="29" s="1"/>
  <c r="BU1251" i="29" s="1"/>
  <c r="AF1252" i="29"/>
  <c r="D1252" i="29" s="1"/>
  <c r="BD1251" i="29"/>
  <c r="F1251" i="29" s="1"/>
  <c r="E1251" i="29" s="1"/>
  <c r="AL1252" i="29"/>
  <c r="V1252" i="29" s="1"/>
  <c r="AK1252" i="29"/>
  <c r="S1252" i="29" s="1"/>
  <c r="BL1250" i="29"/>
  <c r="BG1251" i="29"/>
  <c r="O1251" i="29" s="1"/>
  <c r="N1251" i="29" s="1"/>
  <c r="BQ1251" i="29"/>
  <c r="BP1250" i="29"/>
  <c r="AB1250" i="29" s="1"/>
  <c r="BP1252" i="29" l="1"/>
  <c r="AK1253" i="29"/>
  <c r="S1253" i="29" s="1"/>
  <c r="BI1253" i="29" s="1"/>
  <c r="U1253" i="29" s="1"/>
  <c r="T1253" i="29" s="1"/>
  <c r="BN1251" i="29"/>
  <c r="AJ1253" i="29"/>
  <c r="P1253" i="29" s="1"/>
  <c r="BH1253" i="29" s="1"/>
  <c r="R1253" i="29" s="1"/>
  <c r="Q1253" i="29" s="1"/>
  <c r="BE1253" i="29"/>
  <c r="I1253" i="29" s="1"/>
  <c r="H1253" i="29" s="1"/>
  <c r="BO1253" i="29"/>
  <c r="BE1252" i="29"/>
  <c r="I1252" i="29" s="1"/>
  <c r="H1252" i="29" s="1"/>
  <c r="BG1252" i="29"/>
  <c r="O1252" i="29" s="1"/>
  <c r="N1252" i="29" s="1"/>
  <c r="AM1253" i="29"/>
  <c r="Y1253" i="29" s="1"/>
  <c r="AF1253" i="29"/>
  <c r="D1253" i="29" s="1"/>
  <c r="BD1252" i="29"/>
  <c r="F1252" i="29" s="1"/>
  <c r="E1252" i="29" s="1"/>
  <c r="AH1253" i="29"/>
  <c r="J1253" i="29" s="1"/>
  <c r="BH1252" i="29"/>
  <c r="R1252" i="29" s="1"/>
  <c r="Q1252" i="29" s="1"/>
  <c r="BR1251" i="29"/>
  <c r="AB1251" i="29" s="1"/>
  <c r="AL1253" i="29"/>
  <c r="V1253" i="29" s="1"/>
  <c r="BK1252" i="29"/>
  <c r="AA1252" i="29" s="1"/>
  <c r="BU1252" i="29"/>
  <c r="BJ1252" i="29"/>
  <c r="X1252" i="29" s="1"/>
  <c r="W1252" i="29" s="1"/>
  <c r="BL1251" i="29"/>
  <c r="Z1251" i="29"/>
  <c r="AO1254" i="29"/>
  <c r="AW1254" i="29"/>
  <c r="B1254" i="29"/>
  <c r="AD1254" i="29" s="1"/>
  <c r="AK1254" i="29" s="1"/>
  <c r="S1254" i="29" s="1"/>
  <c r="AP1254" i="29"/>
  <c r="AX1254" i="29"/>
  <c r="C1254" i="29"/>
  <c r="AE1254" i="29" s="1"/>
  <c r="AQ1254" i="29"/>
  <c r="AY1254" i="29"/>
  <c r="AR1254" i="29"/>
  <c r="AZ1254" i="29"/>
  <c r="AC1255" i="29"/>
  <c r="AS1254" i="29"/>
  <c r="BA1254" i="29"/>
  <c r="AT1254" i="29"/>
  <c r="BB1254" i="29"/>
  <c r="AU1254" i="29"/>
  <c r="BC1254" i="29"/>
  <c r="AN1254" i="29"/>
  <c r="AV1254" i="29"/>
  <c r="BI1252" i="29"/>
  <c r="U1252" i="29" s="1"/>
  <c r="T1252" i="29" s="1"/>
  <c r="BS1252" i="29"/>
  <c r="AI1253" i="29"/>
  <c r="M1253" i="29" s="1"/>
  <c r="BO1252" i="29" l="1"/>
  <c r="BN1252" i="29"/>
  <c r="BR1252" i="29"/>
  <c r="BQ1252" i="29"/>
  <c r="BI1254" i="29"/>
  <c r="U1254" i="29" s="1"/>
  <c r="T1254" i="29" s="1"/>
  <c r="BG1253" i="29"/>
  <c r="O1253" i="29" s="1"/>
  <c r="N1253" i="29" s="1"/>
  <c r="AM1254" i="29"/>
  <c r="Y1254" i="29" s="1"/>
  <c r="BR1253" i="29"/>
  <c r="BS1253" i="29"/>
  <c r="AH1254" i="29"/>
  <c r="J1254" i="29" s="1"/>
  <c r="AL1254" i="29"/>
  <c r="V1254" i="29" s="1"/>
  <c r="BT1252" i="29"/>
  <c r="BF1253" i="29"/>
  <c r="L1253" i="29" s="1"/>
  <c r="K1253" i="29" s="1"/>
  <c r="AJ1254" i="29"/>
  <c r="P1254" i="29" s="1"/>
  <c r="AB1252" i="29"/>
  <c r="AF1254" i="29"/>
  <c r="D1254" i="29" s="1"/>
  <c r="AI1254" i="29"/>
  <c r="M1254" i="29" s="1"/>
  <c r="AG1254" i="29"/>
  <c r="G1254" i="29" s="1"/>
  <c r="BL1252" i="29"/>
  <c r="Z1252" i="29"/>
  <c r="BJ1253" i="29"/>
  <c r="X1253" i="29" s="1"/>
  <c r="W1253" i="29" s="1"/>
  <c r="BT1253" i="29"/>
  <c r="BD1253" i="29"/>
  <c r="F1253" i="29" s="1"/>
  <c r="E1253" i="29" s="1"/>
  <c r="B1255" i="29"/>
  <c r="AD1255" i="29" s="1"/>
  <c r="AH1255" i="29" s="1"/>
  <c r="J1255" i="29" s="1"/>
  <c r="AP1255" i="29"/>
  <c r="AX1255" i="29"/>
  <c r="C1255" i="29"/>
  <c r="AE1255" i="29" s="1"/>
  <c r="AQ1255" i="29"/>
  <c r="AY1255" i="29"/>
  <c r="AR1255" i="29"/>
  <c r="AZ1255" i="29"/>
  <c r="AC1256" i="29"/>
  <c r="AS1255" i="29"/>
  <c r="BA1255" i="29"/>
  <c r="AT1255" i="29"/>
  <c r="BB1255" i="29"/>
  <c r="AU1255" i="29"/>
  <c r="BC1255" i="29"/>
  <c r="AN1255" i="29"/>
  <c r="AV1255" i="29"/>
  <c r="AO1255" i="29"/>
  <c r="AW1255" i="29"/>
  <c r="BK1253" i="29"/>
  <c r="AA1253" i="29" s="1"/>
  <c r="BP1253" i="29" l="1"/>
  <c r="BQ1253" i="29"/>
  <c r="BS1254" i="29"/>
  <c r="BN1253" i="29"/>
  <c r="BF1255" i="29"/>
  <c r="L1255" i="29" s="1"/>
  <c r="K1255" i="29" s="1"/>
  <c r="BG1254" i="29"/>
  <c r="O1254" i="29" s="1"/>
  <c r="N1254" i="29" s="1"/>
  <c r="BF1254" i="29"/>
  <c r="L1254" i="29" s="1"/>
  <c r="K1254" i="29" s="1"/>
  <c r="BD1254" i="29"/>
  <c r="F1254" i="29" s="1"/>
  <c r="E1254" i="29" s="1"/>
  <c r="AJ1255" i="29"/>
  <c r="P1255" i="29" s="1"/>
  <c r="AL1255" i="29"/>
  <c r="V1255" i="29" s="1"/>
  <c r="AF1255" i="29"/>
  <c r="D1255" i="29" s="1"/>
  <c r="AI1255" i="29"/>
  <c r="M1255" i="29" s="1"/>
  <c r="BH1254" i="29"/>
  <c r="R1254" i="29" s="1"/>
  <c r="Q1254" i="29" s="1"/>
  <c r="BK1254" i="29"/>
  <c r="AA1254" i="29" s="1"/>
  <c r="BU1254" i="29" s="1"/>
  <c r="C1256" i="29"/>
  <c r="AE1256" i="29" s="1"/>
  <c r="AQ1256" i="29"/>
  <c r="AY1256" i="29"/>
  <c r="AR1256" i="29"/>
  <c r="AZ1256" i="29"/>
  <c r="AC1257" i="29"/>
  <c r="AS1256" i="29"/>
  <c r="BA1256" i="29"/>
  <c r="AT1256" i="29"/>
  <c r="BB1256" i="29"/>
  <c r="AU1256" i="29"/>
  <c r="BC1256" i="29"/>
  <c r="AN1256" i="29"/>
  <c r="AV1256" i="29"/>
  <c r="AO1256" i="29"/>
  <c r="AW1256" i="29"/>
  <c r="B1256" i="29"/>
  <c r="AD1256" i="29" s="1"/>
  <c r="AK1256" i="29" s="1"/>
  <c r="S1256" i="29" s="1"/>
  <c r="AP1256" i="29"/>
  <c r="AX1256" i="29"/>
  <c r="BL1253" i="29"/>
  <c r="Z1253" i="29"/>
  <c r="AK1255" i="29"/>
  <c r="S1255" i="29" s="1"/>
  <c r="BU1253" i="29"/>
  <c r="AB1253" i="29" s="1"/>
  <c r="AM1255" i="29"/>
  <c r="Y1255" i="29" s="1"/>
  <c r="AG1255" i="29"/>
  <c r="G1255" i="29" s="1"/>
  <c r="BE1254" i="29"/>
  <c r="I1254" i="29" s="1"/>
  <c r="H1254" i="29" s="1"/>
  <c r="BO1254" i="29"/>
  <c r="BJ1254" i="29"/>
  <c r="X1254" i="29" s="1"/>
  <c r="W1254" i="29" s="1"/>
  <c r="BT1254" i="29"/>
  <c r="BR1254" i="29" l="1"/>
  <c r="BQ1254" i="29"/>
  <c r="BP1255" i="29"/>
  <c r="BP1254" i="29"/>
  <c r="BI1256" i="29"/>
  <c r="U1256" i="29" s="1"/>
  <c r="T1256" i="29" s="1"/>
  <c r="AM1256" i="29"/>
  <c r="Y1256" i="29" s="1"/>
  <c r="Z1254" i="29"/>
  <c r="BL1254" i="29"/>
  <c r="BN1254" i="29"/>
  <c r="BK1255" i="29"/>
  <c r="AA1255" i="29" s="1"/>
  <c r="BU1255" i="29" s="1"/>
  <c r="AJ1256" i="29"/>
  <c r="P1256" i="29" s="1"/>
  <c r="BI1255" i="29"/>
  <c r="U1255" i="29" s="1"/>
  <c r="T1255" i="29" s="1"/>
  <c r="AG1256" i="29"/>
  <c r="G1256" i="29" s="1"/>
  <c r="AL1256" i="29"/>
  <c r="V1256" i="29" s="1"/>
  <c r="BG1255" i="29"/>
  <c r="O1255" i="29" s="1"/>
  <c r="N1255" i="29" s="1"/>
  <c r="AF1256" i="29"/>
  <c r="D1256" i="29" s="1"/>
  <c r="AI1256" i="29"/>
  <c r="M1256" i="29" s="1"/>
  <c r="BD1255" i="29"/>
  <c r="F1255" i="29" s="1"/>
  <c r="E1255" i="29" s="1"/>
  <c r="BN1255" i="29"/>
  <c r="BE1255" i="29"/>
  <c r="I1255" i="29" s="1"/>
  <c r="H1255" i="29" s="1"/>
  <c r="AH1256" i="29"/>
  <c r="J1256" i="29" s="1"/>
  <c r="BJ1255" i="29"/>
  <c r="X1255" i="29" s="1"/>
  <c r="W1255" i="29" s="1"/>
  <c r="AR1257" i="29"/>
  <c r="AZ1257" i="29"/>
  <c r="AC1258" i="29"/>
  <c r="AS1257" i="29"/>
  <c r="BA1257" i="29"/>
  <c r="AT1257" i="29"/>
  <c r="BB1257" i="29"/>
  <c r="AU1257" i="29"/>
  <c r="BC1257" i="29"/>
  <c r="AN1257" i="29"/>
  <c r="AV1257" i="29"/>
  <c r="AO1257" i="29"/>
  <c r="AW1257" i="29"/>
  <c r="B1257" i="29"/>
  <c r="AD1257" i="29" s="1"/>
  <c r="AJ1257" i="29" s="1"/>
  <c r="P1257" i="29" s="1"/>
  <c r="AP1257" i="29"/>
  <c r="AX1257" i="29"/>
  <c r="C1257" i="29"/>
  <c r="AE1257" i="29" s="1"/>
  <c r="AQ1257" i="29"/>
  <c r="AY1257" i="29"/>
  <c r="BH1255" i="29"/>
  <c r="R1255" i="29" s="1"/>
  <c r="Q1255" i="29" s="1"/>
  <c r="BS1255" i="29" l="1"/>
  <c r="BS1256" i="29"/>
  <c r="BR1255" i="29"/>
  <c r="BT1255" i="29"/>
  <c r="BQ1255" i="29"/>
  <c r="AB1254" i="29"/>
  <c r="BH1257" i="29"/>
  <c r="R1257" i="29" s="1"/>
  <c r="Q1257" i="29" s="1"/>
  <c r="AL1257" i="29"/>
  <c r="V1257" i="29" s="1"/>
  <c r="BD1256" i="29"/>
  <c r="F1256" i="29" s="1"/>
  <c r="E1256" i="29" s="1"/>
  <c r="Z1255" i="29"/>
  <c r="BL1255" i="29"/>
  <c r="BF1256" i="29"/>
  <c r="L1256" i="29" s="1"/>
  <c r="K1256" i="29" s="1"/>
  <c r="AK1257" i="29"/>
  <c r="S1257" i="29" s="1"/>
  <c r="BJ1256" i="29"/>
  <c r="X1256" i="29" s="1"/>
  <c r="W1256" i="29" s="1"/>
  <c r="AS1258" i="29"/>
  <c r="BA1258" i="29"/>
  <c r="AT1258" i="29"/>
  <c r="BB1258" i="29"/>
  <c r="AU1258" i="29"/>
  <c r="BC1258" i="29"/>
  <c r="AN1258" i="29"/>
  <c r="AV1258" i="29"/>
  <c r="AO1258" i="29"/>
  <c r="AW1258" i="29"/>
  <c r="B1258" i="29"/>
  <c r="AD1258" i="29" s="1"/>
  <c r="AG1258" i="29" s="1"/>
  <c r="G1258" i="29" s="1"/>
  <c r="AP1258" i="29"/>
  <c r="AX1258" i="29"/>
  <c r="C1258" i="29"/>
  <c r="AE1258" i="29" s="1"/>
  <c r="AQ1258" i="29"/>
  <c r="AY1258" i="29"/>
  <c r="AZ1258" i="29"/>
  <c r="AC1259" i="29"/>
  <c r="AR1258" i="29"/>
  <c r="BO1255" i="29"/>
  <c r="BE1256" i="29"/>
  <c r="I1256" i="29" s="1"/>
  <c r="H1256" i="29" s="1"/>
  <c r="BO1256" i="29"/>
  <c r="AF1257" i="29"/>
  <c r="D1257" i="29" s="1"/>
  <c r="AB1255" i="29"/>
  <c r="BK1256" i="29"/>
  <c r="AA1256" i="29" s="1"/>
  <c r="BU1256" i="29" s="1"/>
  <c r="AH1257" i="29"/>
  <c r="J1257" i="29" s="1"/>
  <c r="AM1257" i="29"/>
  <c r="Y1257" i="29" s="1"/>
  <c r="AI1257" i="29"/>
  <c r="M1257" i="29" s="1"/>
  <c r="AG1257" i="29"/>
  <c r="G1257" i="29" s="1"/>
  <c r="BG1256" i="29"/>
  <c r="O1256" i="29" s="1"/>
  <c r="N1256" i="29" s="1"/>
  <c r="BH1256" i="29"/>
  <c r="R1256" i="29" s="1"/>
  <c r="Q1256" i="29" s="1"/>
  <c r="BT1256" i="29" l="1"/>
  <c r="BR1257" i="29"/>
  <c r="BQ1256" i="29"/>
  <c r="BR1256" i="29"/>
  <c r="BP1256" i="29"/>
  <c r="BE1258" i="29"/>
  <c r="I1258" i="29" s="1"/>
  <c r="H1258" i="29" s="1"/>
  <c r="BO1258" i="29"/>
  <c r="AL1258" i="29"/>
  <c r="V1258" i="29" s="1"/>
  <c r="BF1257" i="29"/>
  <c r="L1257" i="29" s="1"/>
  <c r="K1257" i="29" s="1"/>
  <c r="BP1257" i="29"/>
  <c r="BK1257" i="29"/>
  <c r="AA1257" i="29" s="1"/>
  <c r="BU1257" i="29"/>
  <c r="AT1259" i="29"/>
  <c r="BB1259" i="29"/>
  <c r="AU1259" i="29"/>
  <c r="BC1259" i="29"/>
  <c r="AN1259" i="29"/>
  <c r="AV1259" i="29"/>
  <c r="AO1259" i="29"/>
  <c r="AW1259" i="29"/>
  <c r="B1259" i="29"/>
  <c r="AD1259" i="29" s="1"/>
  <c r="AG1259" i="29" s="1"/>
  <c r="G1259" i="29" s="1"/>
  <c r="AP1259" i="29"/>
  <c r="AX1259" i="29"/>
  <c r="C1259" i="29"/>
  <c r="AE1259" i="29" s="1"/>
  <c r="AQ1259" i="29"/>
  <c r="AY1259" i="29"/>
  <c r="AR1259" i="29"/>
  <c r="AZ1259" i="29"/>
  <c r="AC1260" i="29"/>
  <c r="AS1259" i="29"/>
  <c r="BA1259" i="29"/>
  <c r="AF1258" i="29"/>
  <c r="D1258" i="29" s="1"/>
  <c r="BL1256" i="29"/>
  <c r="Z1256" i="29"/>
  <c r="AJ1258" i="29"/>
  <c r="P1258" i="29" s="1"/>
  <c r="AH1258" i="29"/>
  <c r="J1258" i="29" s="1"/>
  <c r="AK1258" i="29"/>
  <c r="S1258" i="29" s="1"/>
  <c r="BN1256" i="29"/>
  <c r="AB1256" i="29" s="1"/>
  <c r="AM1258" i="29"/>
  <c r="Y1258" i="29" s="1"/>
  <c r="BJ1257" i="29"/>
  <c r="X1257" i="29" s="1"/>
  <c r="W1257" i="29" s="1"/>
  <c r="BD1257" i="29"/>
  <c r="F1257" i="29" s="1"/>
  <c r="E1257" i="29" s="1"/>
  <c r="BI1257" i="29"/>
  <c r="U1257" i="29" s="1"/>
  <c r="T1257" i="29" s="1"/>
  <c r="BS1257" i="29"/>
  <c r="BE1257" i="29"/>
  <c r="I1257" i="29" s="1"/>
  <c r="H1257" i="29" s="1"/>
  <c r="BG1257" i="29"/>
  <c r="O1257" i="29" s="1"/>
  <c r="N1257" i="29" s="1"/>
  <c r="AI1258" i="29"/>
  <c r="M1258" i="29" s="1"/>
  <c r="AJ1259" i="29" l="1"/>
  <c r="P1259" i="29" s="1"/>
  <c r="BT1257" i="29"/>
  <c r="BE1259" i="29"/>
  <c r="I1259" i="29" s="1"/>
  <c r="H1259" i="29" s="1"/>
  <c r="BO1259" i="29"/>
  <c r="AL1259" i="29"/>
  <c r="V1259" i="29" s="1"/>
  <c r="AU1260" i="29"/>
  <c r="BC1260" i="29"/>
  <c r="AN1260" i="29"/>
  <c r="AV1260" i="29"/>
  <c r="AO1260" i="29"/>
  <c r="AW1260" i="29"/>
  <c r="B1260" i="29"/>
  <c r="AD1260" i="29" s="1"/>
  <c r="AG1260" i="29" s="1"/>
  <c r="G1260" i="29" s="1"/>
  <c r="AP1260" i="29"/>
  <c r="AX1260" i="29"/>
  <c r="C1260" i="29"/>
  <c r="AE1260" i="29" s="1"/>
  <c r="AQ1260" i="29"/>
  <c r="AY1260" i="29"/>
  <c r="AR1260" i="29"/>
  <c r="AZ1260" i="29"/>
  <c r="AC1261" i="29"/>
  <c r="AS1260" i="29"/>
  <c r="BA1260" i="29"/>
  <c r="AT1260" i="29"/>
  <c r="BB1260" i="29"/>
  <c r="BI1258" i="29"/>
  <c r="U1258" i="29" s="1"/>
  <c r="T1258" i="29" s="1"/>
  <c r="BN1257" i="29"/>
  <c r="BH1258" i="29"/>
  <c r="R1258" i="29" s="1"/>
  <c r="Q1258" i="29" s="1"/>
  <c r="AF1259" i="29"/>
  <c r="D1259" i="29" s="1"/>
  <c r="BL1257" i="29"/>
  <c r="Z1257" i="29"/>
  <c r="BG1258" i="29"/>
  <c r="O1258" i="29" s="1"/>
  <c r="N1258" i="29" s="1"/>
  <c r="AH1259" i="29"/>
  <c r="J1259" i="29" s="1"/>
  <c r="BH1259" i="29"/>
  <c r="R1259" i="29" s="1"/>
  <c r="Q1259" i="29" s="1"/>
  <c r="BR1259" i="29"/>
  <c r="BD1258" i="29"/>
  <c r="F1258" i="29" s="1"/>
  <c r="E1258" i="29" s="1"/>
  <c r="BN1258" i="29"/>
  <c r="AM1259" i="29"/>
  <c r="Y1259" i="29" s="1"/>
  <c r="BJ1258" i="29"/>
  <c r="X1258" i="29" s="1"/>
  <c r="W1258" i="29" s="1"/>
  <c r="BO1257" i="29"/>
  <c r="BK1258" i="29"/>
  <c r="AA1258" i="29" s="1"/>
  <c r="BU1258" i="29"/>
  <c r="AK1259" i="29"/>
  <c r="S1259" i="29" s="1"/>
  <c r="BF1258" i="29"/>
  <c r="L1258" i="29" s="1"/>
  <c r="K1258" i="29" s="1"/>
  <c r="BP1258" i="29"/>
  <c r="BQ1257" i="29"/>
  <c r="AI1259" i="29"/>
  <c r="M1259" i="29" s="1"/>
  <c r="AK1260" i="29" l="1"/>
  <c r="S1260" i="29" s="1"/>
  <c r="AH1260" i="29"/>
  <c r="J1260" i="29" s="1"/>
  <c r="AJ1260" i="29"/>
  <c r="P1260" i="29" s="1"/>
  <c r="BE1260" i="29"/>
  <c r="I1260" i="29" s="1"/>
  <c r="H1260" i="29" s="1"/>
  <c r="BG1259" i="29"/>
  <c r="O1259" i="29" s="1"/>
  <c r="N1259" i="29" s="1"/>
  <c r="BT1258" i="29"/>
  <c r="BQ1258" i="29"/>
  <c r="BS1258" i="29"/>
  <c r="AN1261" i="29"/>
  <c r="AV1261" i="29"/>
  <c r="AO1261" i="29"/>
  <c r="AW1261" i="29"/>
  <c r="B1261" i="29"/>
  <c r="AD1261" i="29" s="1"/>
  <c r="AG1261" i="29" s="1"/>
  <c r="G1261" i="29" s="1"/>
  <c r="AP1261" i="29"/>
  <c r="AX1261" i="29"/>
  <c r="C1261" i="29"/>
  <c r="AE1261" i="29" s="1"/>
  <c r="AQ1261" i="29"/>
  <c r="AY1261" i="29"/>
  <c r="AR1261" i="29"/>
  <c r="AZ1261" i="29"/>
  <c r="AC1262" i="29"/>
  <c r="AS1261" i="29"/>
  <c r="BA1261" i="29"/>
  <c r="AT1261" i="29"/>
  <c r="BB1261" i="29"/>
  <c r="AU1261" i="29"/>
  <c r="BC1261" i="29"/>
  <c r="AF1260" i="29"/>
  <c r="D1260" i="29" s="1"/>
  <c r="BF1260" i="29"/>
  <c r="L1260" i="29" s="1"/>
  <c r="K1260" i="29" s="1"/>
  <c r="BF1259" i="29"/>
  <c r="L1259" i="29" s="1"/>
  <c r="K1259" i="29" s="1"/>
  <c r="BH1260" i="29"/>
  <c r="R1260" i="29" s="1"/>
  <c r="Q1260" i="29" s="1"/>
  <c r="BD1259" i="29"/>
  <c r="F1259" i="29" s="1"/>
  <c r="E1259" i="29" s="1"/>
  <c r="AL1260" i="29"/>
  <c r="V1260" i="29" s="1"/>
  <c r="AM1260" i="29"/>
  <c r="Y1260" i="29" s="1"/>
  <c r="BI1259" i="29"/>
  <c r="U1259" i="29" s="1"/>
  <c r="T1259" i="29" s="1"/>
  <c r="BJ1259" i="29"/>
  <c r="X1259" i="29" s="1"/>
  <c r="W1259" i="29" s="1"/>
  <c r="BT1259" i="29"/>
  <c r="BK1259" i="29"/>
  <c r="AA1259" i="29" s="1"/>
  <c r="BU1259" i="29" s="1"/>
  <c r="BL1258" i="29"/>
  <c r="Z1258" i="29"/>
  <c r="BR1258" i="29"/>
  <c r="AB1258" i="29" s="1"/>
  <c r="AI1260" i="29"/>
  <c r="M1260" i="29" s="1"/>
  <c r="AB1257" i="29"/>
  <c r="BI1260" i="29"/>
  <c r="U1260" i="29" s="1"/>
  <c r="T1260" i="29" s="1"/>
  <c r="AK1261" i="29" l="1"/>
  <c r="S1261" i="29" s="1"/>
  <c r="BO1260" i="29"/>
  <c r="AM1261" i="29"/>
  <c r="Y1261" i="29" s="1"/>
  <c r="BS1259" i="29"/>
  <c r="BN1259" i="29"/>
  <c r="AH1261" i="29"/>
  <c r="J1261" i="29" s="1"/>
  <c r="BF1261" i="29" s="1"/>
  <c r="L1261" i="29" s="1"/>
  <c r="K1261" i="29" s="1"/>
  <c r="AJ1261" i="29"/>
  <c r="P1261" i="29" s="1"/>
  <c r="BH1261" i="29" s="1"/>
  <c r="R1261" i="29" s="1"/>
  <c r="Q1261" i="29" s="1"/>
  <c r="BP1259" i="29"/>
  <c r="BE1261" i="29"/>
  <c r="I1261" i="29" s="1"/>
  <c r="H1261" i="29" s="1"/>
  <c r="BK1261" i="29"/>
  <c r="AA1261" i="29" s="1"/>
  <c r="AF1261" i="29"/>
  <c r="D1261" i="29" s="1"/>
  <c r="BJ1260" i="29"/>
  <c r="X1260" i="29" s="1"/>
  <c r="W1260" i="29" s="1"/>
  <c r="BP1260" i="29"/>
  <c r="AL1261" i="29"/>
  <c r="V1261" i="29" s="1"/>
  <c r="BQ1259" i="29"/>
  <c r="BK1260" i="29"/>
  <c r="AA1260" i="29" s="1"/>
  <c r="BS1260" i="29"/>
  <c r="BL1259" i="29"/>
  <c r="Z1259" i="29"/>
  <c r="BD1260" i="29"/>
  <c r="F1260" i="29" s="1"/>
  <c r="E1260" i="29" s="1"/>
  <c r="AI1261" i="29"/>
  <c r="M1261" i="29" s="1"/>
  <c r="BG1260" i="29"/>
  <c r="O1260" i="29" s="1"/>
  <c r="N1260" i="29" s="1"/>
  <c r="BI1261" i="29"/>
  <c r="U1261" i="29" s="1"/>
  <c r="T1261" i="29" s="1"/>
  <c r="BS1261" i="29"/>
  <c r="BR1260" i="29"/>
  <c r="AO1262" i="29"/>
  <c r="AW1262" i="29"/>
  <c r="B1262" i="29"/>
  <c r="AD1262" i="29" s="1"/>
  <c r="AH1262" i="29" s="1"/>
  <c r="J1262" i="29" s="1"/>
  <c r="AP1262" i="29"/>
  <c r="AX1262" i="29"/>
  <c r="C1262" i="29"/>
  <c r="AE1262" i="29" s="1"/>
  <c r="AQ1262" i="29"/>
  <c r="AY1262" i="29"/>
  <c r="AR1262" i="29"/>
  <c r="AZ1262" i="29"/>
  <c r="AC1263" i="29"/>
  <c r="AS1262" i="29"/>
  <c r="BA1262" i="29"/>
  <c r="AT1262" i="29"/>
  <c r="BB1262" i="29"/>
  <c r="AU1262" i="29"/>
  <c r="BC1262" i="29"/>
  <c r="AN1262" i="29"/>
  <c r="AV1262" i="29"/>
  <c r="AB1259" i="29" l="1"/>
  <c r="BO1261" i="29"/>
  <c r="BP1261" i="29"/>
  <c r="BF1262" i="29"/>
  <c r="L1262" i="29" s="1"/>
  <c r="K1262" i="29" s="1"/>
  <c r="BP1262" i="29"/>
  <c r="BL1260" i="29"/>
  <c r="Z1260" i="29"/>
  <c r="BG1261" i="29"/>
  <c r="O1261" i="29" s="1"/>
  <c r="N1261" i="29" s="1"/>
  <c r="BN1260" i="29"/>
  <c r="BD1261" i="29"/>
  <c r="F1261" i="29" s="1"/>
  <c r="E1261" i="29" s="1"/>
  <c r="Z1261" i="29"/>
  <c r="AL1262" i="29"/>
  <c r="V1262" i="29" s="1"/>
  <c r="AI1262" i="29"/>
  <c r="M1262" i="29" s="1"/>
  <c r="BU1261" i="29"/>
  <c r="AF1262" i="29"/>
  <c r="D1262" i="29" s="1"/>
  <c r="AG1262" i="29"/>
  <c r="G1262" i="29" s="1"/>
  <c r="BT1260" i="29"/>
  <c r="AJ1262" i="29"/>
  <c r="P1262" i="29" s="1"/>
  <c r="BJ1261" i="29"/>
  <c r="X1261" i="29" s="1"/>
  <c r="W1261" i="29" s="1"/>
  <c r="BT1261" i="29"/>
  <c r="AK1262" i="29"/>
  <c r="S1262" i="29" s="1"/>
  <c r="B1263" i="29"/>
  <c r="AD1263" i="29" s="1"/>
  <c r="AK1263" i="29" s="1"/>
  <c r="S1263" i="29" s="1"/>
  <c r="AP1263" i="29"/>
  <c r="AX1263" i="29"/>
  <c r="C1263" i="29"/>
  <c r="AE1263" i="29" s="1"/>
  <c r="AQ1263" i="29"/>
  <c r="AY1263" i="29"/>
  <c r="AR1263" i="29"/>
  <c r="AZ1263" i="29"/>
  <c r="AC1264" i="29"/>
  <c r="AS1263" i="29"/>
  <c r="BA1263" i="29"/>
  <c r="AT1263" i="29"/>
  <c r="BB1263" i="29"/>
  <c r="AU1263" i="29"/>
  <c r="BC1263" i="29"/>
  <c r="AN1263" i="29"/>
  <c r="AV1263" i="29"/>
  <c r="AO1263" i="29"/>
  <c r="AW1263" i="29"/>
  <c r="AM1262" i="29"/>
  <c r="Y1262" i="29" s="1"/>
  <c r="BQ1260" i="29"/>
  <c r="BU1260" i="29"/>
  <c r="BR1261" i="29"/>
  <c r="AB1260" i="29" l="1"/>
  <c r="BQ1261" i="29"/>
  <c r="BI1263" i="29"/>
  <c r="U1263" i="29" s="1"/>
  <c r="T1263" i="29" s="1"/>
  <c r="BS1263" i="29"/>
  <c r="BE1262" i="29"/>
  <c r="I1262" i="29" s="1"/>
  <c r="H1262" i="29" s="1"/>
  <c r="BO1262" i="29"/>
  <c r="AL1263" i="29"/>
  <c r="V1263" i="29" s="1"/>
  <c r="BI1262" i="29"/>
  <c r="U1262" i="29" s="1"/>
  <c r="T1262" i="29" s="1"/>
  <c r="BG1262" i="29"/>
  <c r="O1262" i="29" s="1"/>
  <c r="N1262" i="29" s="1"/>
  <c r="BD1262" i="29"/>
  <c r="F1262" i="29" s="1"/>
  <c r="E1262" i="29" s="1"/>
  <c r="BJ1262" i="29"/>
  <c r="X1262" i="29" s="1"/>
  <c r="W1262" i="29" s="1"/>
  <c r="BT1262" i="29"/>
  <c r="AF1263" i="29"/>
  <c r="D1263" i="29" s="1"/>
  <c r="AI1263" i="29"/>
  <c r="M1263" i="29" s="1"/>
  <c r="AM1263" i="29"/>
  <c r="Y1263" i="29" s="1"/>
  <c r="AH1263" i="29"/>
  <c r="J1263" i="29" s="1"/>
  <c r="BH1262" i="29"/>
  <c r="R1262" i="29" s="1"/>
  <c r="Q1262" i="29" s="1"/>
  <c r="BL1261" i="29"/>
  <c r="AG1263" i="29"/>
  <c r="G1263" i="29" s="1"/>
  <c r="AJ1263" i="29"/>
  <c r="P1263" i="29" s="1"/>
  <c r="BK1262" i="29"/>
  <c r="AA1262" i="29" s="1"/>
  <c r="BU1262" i="29" s="1"/>
  <c r="C1264" i="29"/>
  <c r="AE1264" i="29" s="1"/>
  <c r="AQ1264" i="29"/>
  <c r="AY1264" i="29"/>
  <c r="AR1264" i="29"/>
  <c r="AZ1264" i="29"/>
  <c r="AC1265" i="29"/>
  <c r="AS1264" i="29"/>
  <c r="BA1264" i="29"/>
  <c r="AT1264" i="29"/>
  <c r="BB1264" i="29"/>
  <c r="AM1264" i="29"/>
  <c r="Y1264" i="29" s="1"/>
  <c r="AU1264" i="29"/>
  <c r="BC1264" i="29"/>
  <c r="AN1264" i="29"/>
  <c r="AV1264" i="29"/>
  <c r="AO1264" i="29"/>
  <c r="AW1264" i="29"/>
  <c r="AH1264" i="29"/>
  <c r="J1264" i="29" s="1"/>
  <c r="AP1264" i="29"/>
  <c r="AX1264" i="29"/>
  <c r="B1264" i="29"/>
  <c r="AD1264" i="29" s="1"/>
  <c r="AK1264" i="29" s="1"/>
  <c r="S1264" i="29" s="1"/>
  <c r="BN1261" i="29"/>
  <c r="AB1261" i="29" s="1"/>
  <c r="BS1262" i="29" l="1"/>
  <c r="BI1264" i="29"/>
  <c r="U1264" i="29" s="1"/>
  <c r="T1264" i="29" s="1"/>
  <c r="AR1265" i="29"/>
  <c r="AZ1265" i="29"/>
  <c r="AC1266" i="29"/>
  <c r="AS1265" i="29"/>
  <c r="BA1265" i="29"/>
  <c r="AT1265" i="29"/>
  <c r="BB1265" i="29"/>
  <c r="AU1265" i="29"/>
  <c r="BC1265" i="29"/>
  <c r="AN1265" i="29"/>
  <c r="AV1265" i="29"/>
  <c r="AO1265" i="29"/>
  <c r="AW1265" i="29"/>
  <c r="B1265" i="29"/>
  <c r="AD1265" i="29" s="1"/>
  <c r="AL1265" i="29" s="1"/>
  <c r="V1265" i="29" s="1"/>
  <c r="AP1265" i="29"/>
  <c r="AX1265" i="29"/>
  <c r="C1265" i="29"/>
  <c r="AE1265" i="29" s="1"/>
  <c r="AQ1265" i="29"/>
  <c r="AY1265" i="29"/>
  <c r="BK1263" i="29"/>
  <c r="AA1263" i="29" s="1"/>
  <c r="BU1263" i="29"/>
  <c r="BG1263" i="29"/>
  <c r="O1263" i="29" s="1"/>
  <c r="N1263" i="29" s="1"/>
  <c r="BF1264" i="29"/>
  <c r="L1264" i="29" s="1"/>
  <c r="K1264" i="29" s="1"/>
  <c r="BH1263" i="29"/>
  <c r="R1263" i="29" s="1"/>
  <c r="Q1263" i="29" s="1"/>
  <c r="BD1263" i="29"/>
  <c r="F1263" i="29" s="1"/>
  <c r="E1263" i="29" s="1"/>
  <c r="BN1263" i="29"/>
  <c r="BK1264" i="29"/>
  <c r="AA1264" i="29" s="1"/>
  <c r="BE1263" i="29"/>
  <c r="I1263" i="29" s="1"/>
  <c r="H1263" i="29" s="1"/>
  <c r="BJ1263" i="29"/>
  <c r="X1263" i="29" s="1"/>
  <c r="W1263" i="29" s="1"/>
  <c r="Z1262" i="29"/>
  <c r="BL1262" i="29"/>
  <c r="AL1264" i="29"/>
  <c r="V1264" i="29" s="1"/>
  <c r="AG1264" i="29"/>
  <c r="G1264" i="29" s="1"/>
  <c r="AJ1264" i="29"/>
  <c r="P1264" i="29" s="1"/>
  <c r="BR1262" i="29"/>
  <c r="AF1264" i="29"/>
  <c r="D1264" i="29" s="1"/>
  <c r="AI1264" i="29"/>
  <c r="M1264" i="29" s="1"/>
  <c r="BN1262" i="29"/>
  <c r="BF1263" i="29"/>
  <c r="L1263" i="29" s="1"/>
  <c r="K1263" i="29" s="1"/>
  <c r="BQ1262" i="29"/>
  <c r="BO1263" i="29" l="1"/>
  <c r="AB1262" i="29"/>
  <c r="BS1264" i="29"/>
  <c r="BP1264" i="29"/>
  <c r="BJ1265" i="29"/>
  <c r="X1265" i="29" s="1"/>
  <c r="W1265" i="29" s="1"/>
  <c r="BT1265" i="29"/>
  <c r="BJ1264" i="29"/>
  <c r="X1264" i="29" s="1"/>
  <c r="W1264" i="29" s="1"/>
  <c r="Z1264" i="29"/>
  <c r="AF1265" i="29"/>
  <c r="D1265" i="29" s="1"/>
  <c r="AK1265" i="29"/>
  <c r="S1265" i="29" s="1"/>
  <c r="AS1266" i="29"/>
  <c r="BA1266" i="29"/>
  <c r="AT1266" i="29"/>
  <c r="BB1266" i="29"/>
  <c r="AU1266" i="29"/>
  <c r="BC1266" i="29"/>
  <c r="AN1266" i="29"/>
  <c r="AV1266" i="29"/>
  <c r="AO1266" i="29"/>
  <c r="AW1266" i="29"/>
  <c r="B1266" i="29"/>
  <c r="AD1266" i="29" s="1"/>
  <c r="AK1266" i="29" s="1"/>
  <c r="S1266" i="29" s="1"/>
  <c r="AP1266" i="29"/>
  <c r="AX1266" i="29"/>
  <c r="C1266" i="29"/>
  <c r="AE1266" i="29" s="1"/>
  <c r="AQ1266" i="29"/>
  <c r="AY1266" i="29"/>
  <c r="AC1267" i="29"/>
  <c r="AR1266" i="29"/>
  <c r="AZ1266" i="29"/>
  <c r="AH1265" i="29"/>
  <c r="J1265" i="29" s="1"/>
  <c r="BG1264" i="29"/>
  <c r="O1264" i="29" s="1"/>
  <c r="N1264" i="29" s="1"/>
  <c r="BT1263" i="29"/>
  <c r="BR1263" i="29"/>
  <c r="AM1265" i="29"/>
  <c r="Y1265" i="29" s="1"/>
  <c r="BP1263" i="29"/>
  <c r="BD1264" i="29"/>
  <c r="F1264" i="29" s="1"/>
  <c r="E1264" i="29" s="1"/>
  <c r="BN1264" i="29"/>
  <c r="AI1265" i="29"/>
  <c r="M1265" i="29" s="1"/>
  <c r="AG1265" i="29"/>
  <c r="G1265" i="29" s="1"/>
  <c r="AJ1265" i="29"/>
  <c r="P1265" i="29" s="1"/>
  <c r="Z1263" i="29"/>
  <c r="BL1263" i="29"/>
  <c r="BH1264" i="29"/>
  <c r="R1264" i="29" s="1"/>
  <c r="Q1264" i="29" s="1"/>
  <c r="BR1264" i="29"/>
  <c r="BE1264" i="29"/>
  <c r="I1264" i="29" s="1"/>
  <c r="H1264" i="29" s="1"/>
  <c r="BO1264" i="29"/>
  <c r="BU1264" i="29"/>
  <c r="BQ1263" i="29"/>
  <c r="AB1263" i="29" s="1"/>
  <c r="BQ1264" i="29" l="1"/>
  <c r="BI1266" i="29"/>
  <c r="U1266" i="29" s="1"/>
  <c r="T1266" i="29" s="1"/>
  <c r="BI1265" i="29"/>
  <c r="U1265" i="29" s="1"/>
  <c r="T1265" i="29" s="1"/>
  <c r="AM1266" i="29"/>
  <c r="Y1266" i="29" s="1"/>
  <c r="BD1265" i="29"/>
  <c r="F1265" i="29" s="1"/>
  <c r="E1265" i="29" s="1"/>
  <c r="BG1265" i="29"/>
  <c r="O1265" i="29" s="1"/>
  <c r="N1265" i="29" s="1"/>
  <c r="BH1265" i="29"/>
  <c r="R1265" i="29" s="1"/>
  <c r="Q1265" i="29" s="1"/>
  <c r="AJ1266" i="29"/>
  <c r="P1266" i="29" s="1"/>
  <c r="BF1265" i="29"/>
  <c r="L1265" i="29" s="1"/>
  <c r="K1265" i="29" s="1"/>
  <c r="AI1266" i="29"/>
  <c r="M1266" i="29" s="1"/>
  <c r="AG1266" i="29"/>
  <c r="G1266" i="29" s="1"/>
  <c r="BL1264" i="29"/>
  <c r="AL1266" i="29"/>
  <c r="V1266" i="29" s="1"/>
  <c r="BT1264" i="29"/>
  <c r="AB1264" i="29" s="1"/>
  <c r="BE1265" i="29"/>
  <c r="I1265" i="29" s="1"/>
  <c r="H1265" i="29" s="1"/>
  <c r="BK1265" i="29"/>
  <c r="AA1265" i="29" s="1"/>
  <c r="BU1265" i="29"/>
  <c r="AF1266" i="29"/>
  <c r="D1266" i="29" s="1"/>
  <c r="AT1267" i="29"/>
  <c r="BB1267" i="29"/>
  <c r="AU1267" i="29"/>
  <c r="BC1267" i="29"/>
  <c r="AN1267" i="29"/>
  <c r="AV1267" i="29"/>
  <c r="AO1267" i="29"/>
  <c r="AW1267" i="29"/>
  <c r="B1267" i="29"/>
  <c r="AD1267" i="29" s="1"/>
  <c r="AL1267" i="29" s="1"/>
  <c r="V1267" i="29" s="1"/>
  <c r="AP1267" i="29"/>
  <c r="AX1267" i="29"/>
  <c r="C1267" i="29"/>
  <c r="AE1267" i="29" s="1"/>
  <c r="AQ1267" i="29"/>
  <c r="AY1267" i="29"/>
  <c r="AR1267" i="29"/>
  <c r="AZ1267" i="29"/>
  <c r="AC1268" i="29"/>
  <c r="BA1267" i="29"/>
  <c r="AS1267" i="29"/>
  <c r="AH1266" i="29"/>
  <c r="J1266" i="29" s="1"/>
  <c r="BR1265" i="29" l="1"/>
  <c r="BO1265" i="29"/>
  <c r="BQ1265" i="29"/>
  <c r="BS1266" i="29"/>
  <c r="BJ1267" i="29"/>
  <c r="X1267" i="29" s="1"/>
  <c r="W1267" i="29" s="1"/>
  <c r="AF1267" i="29"/>
  <c r="D1267" i="29" s="1"/>
  <c r="BG1266" i="29"/>
  <c r="O1266" i="29" s="1"/>
  <c r="N1266" i="29" s="1"/>
  <c r="BN1265" i="29"/>
  <c r="AB1265" i="29" s="1"/>
  <c r="BL1265" i="29"/>
  <c r="Z1265" i="29"/>
  <c r="BP1265" i="29"/>
  <c r="BE1266" i="29"/>
  <c r="I1266" i="29" s="1"/>
  <c r="H1266" i="29" s="1"/>
  <c r="BO1266" i="29"/>
  <c r="AH1267" i="29"/>
  <c r="J1267" i="29" s="1"/>
  <c r="AM1267" i="29"/>
  <c r="Y1267" i="29" s="1"/>
  <c r="BK1266" i="29"/>
  <c r="AA1266" i="29" s="1"/>
  <c r="BU1266" i="29" s="1"/>
  <c r="BH1266" i="29"/>
  <c r="R1266" i="29" s="1"/>
  <c r="Q1266" i="29" s="1"/>
  <c r="BS1265" i="29"/>
  <c r="AJ1267" i="29"/>
  <c r="P1267" i="29" s="1"/>
  <c r="AK1267" i="29"/>
  <c r="S1267" i="29" s="1"/>
  <c r="AI1267" i="29"/>
  <c r="M1267" i="29" s="1"/>
  <c r="AG1267" i="29"/>
  <c r="G1267" i="29" s="1"/>
  <c r="BF1266" i="29"/>
  <c r="L1266" i="29" s="1"/>
  <c r="K1266" i="29" s="1"/>
  <c r="BJ1266" i="29"/>
  <c r="X1266" i="29" s="1"/>
  <c r="W1266" i="29" s="1"/>
  <c r="BT1266" i="29"/>
  <c r="BD1266" i="29"/>
  <c r="F1266" i="29" s="1"/>
  <c r="E1266" i="29" s="1"/>
  <c r="BN1266" i="29"/>
  <c r="AU1268" i="29"/>
  <c r="BC1268" i="29"/>
  <c r="AN1268" i="29"/>
  <c r="AV1268" i="29"/>
  <c r="AO1268" i="29"/>
  <c r="AW1268" i="29"/>
  <c r="B1268" i="29"/>
  <c r="AD1268" i="29" s="1"/>
  <c r="AK1268" i="29" s="1"/>
  <c r="S1268" i="29" s="1"/>
  <c r="AP1268" i="29"/>
  <c r="AX1268" i="29"/>
  <c r="C1268" i="29"/>
  <c r="AE1268" i="29" s="1"/>
  <c r="AQ1268" i="29"/>
  <c r="AY1268" i="29"/>
  <c r="AR1268" i="29"/>
  <c r="AZ1268" i="29"/>
  <c r="AC1269" i="29"/>
  <c r="AS1268" i="29"/>
  <c r="BA1268" i="29"/>
  <c r="AT1268" i="29"/>
  <c r="BB1268" i="29"/>
  <c r="BP1266" i="29" l="1"/>
  <c r="BR1266" i="29"/>
  <c r="BQ1266" i="29"/>
  <c r="AB1266" i="29" s="1"/>
  <c r="BI1268" i="29"/>
  <c r="U1268" i="29" s="1"/>
  <c r="T1268" i="29" s="1"/>
  <c r="AH1268" i="29"/>
  <c r="J1268" i="29" s="1"/>
  <c r="BE1267" i="29"/>
  <c r="I1267" i="29" s="1"/>
  <c r="H1267" i="29" s="1"/>
  <c r="BL1266" i="29"/>
  <c r="Z1266" i="29"/>
  <c r="BG1267" i="29"/>
  <c r="O1267" i="29" s="1"/>
  <c r="N1267" i="29" s="1"/>
  <c r="BK1267" i="29"/>
  <c r="AA1267" i="29" s="1"/>
  <c r="BU1267" i="29" s="1"/>
  <c r="BI1267" i="29"/>
  <c r="U1267" i="29" s="1"/>
  <c r="T1267" i="29" s="1"/>
  <c r="BF1267" i="29"/>
  <c r="L1267" i="29" s="1"/>
  <c r="K1267" i="29" s="1"/>
  <c r="AI1268" i="29"/>
  <c r="M1268" i="29" s="1"/>
  <c r="AG1268" i="29"/>
  <c r="G1268" i="29" s="1"/>
  <c r="BH1267" i="29"/>
  <c r="R1267" i="29" s="1"/>
  <c r="Q1267" i="29" s="1"/>
  <c r="BD1267" i="29"/>
  <c r="F1267" i="29" s="1"/>
  <c r="E1267" i="29" s="1"/>
  <c r="BN1267" i="29"/>
  <c r="AF1268" i="29"/>
  <c r="D1268" i="29" s="1"/>
  <c r="AL1268" i="29"/>
  <c r="V1268" i="29" s="1"/>
  <c r="AJ1268" i="29"/>
  <c r="P1268" i="29" s="1"/>
  <c r="AM1268" i="29"/>
  <c r="Y1268" i="29" s="1"/>
  <c r="BT1267" i="29"/>
  <c r="AN1269" i="29"/>
  <c r="AV1269" i="29"/>
  <c r="AO1269" i="29"/>
  <c r="AW1269" i="29"/>
  <c r="B1269" i="29"/>
  <c r="AD1269" i="29" s="1"/>
  <c r="AL1269" i="29" s="1"/>
  <c r="V1269" i="29" s="1"/>
  <c r="AP1269" i="29"/>
  <c r="AX1269" i="29"/>
  <c r="C1269" i="29"/>
  <c r="AE1269" i="29" s="1"/>
  <c r="AQ1269" i="29"/>
  <c r="AY1269" i="29"/>
  <c r="AR1269" i="29"/>
  <c r="AZ1269" i="29"/>
  <c r="AC1270" i="29"/>
  <c r="AS1269" i="29"/>
  <c r="BA1269" i="29"/>
  <c r="AT1269" i="29"/>
  <c r="BB1269" i="29"/>
  <c r="AU1269" i="29"/>
  <c r="BC1269" i="29"/>
  <c r="BS1268" i="29" l="1"/>
  <c r="BO1267" i="29"/>
  <c r="BJ1269" i="29"/>
  <c r="X1269" i="29" s="1"/>
  <c r="W1269" i="29" s="1"/>
  <c r="BT1269" i="29"/>
  <c r="AI1269" i="29"/>
  <c r="M1269" i="29" s="1"/>
  <c r="AG1269" i="29"/>
  <c r="G1269" i="29" s="1"/>
  <c r="BD1268" i="29"/>
  <c r="F1268" i="29" s="1"/>
  <c r="E1268" i="29" s="1"/>
  <c r="BP1267" i="29"/>
  <c r="BJ1268" i="29"/>
  <c r="X1268" i="29" s="1"/>
  <c r="W1268" i="29" s="1"/>
  <c r="AK1269" i="29"/>
  <c r="S1269" i="29" s="1"/>
  <c r="AF1269" i="29"/>
  <c r="D1269" i="29" s="1"/>
  <c r="BR1267" i="29"/>
  <c r="BS1267" i="29"/>
  <c r="AO1270" i="29"/>
  <c r="AW1270" i="29"/>
  <c r="B1270" i="29"/>
  <c r="AD1270" i="29" s="1"/>
  <c r="AL1270" i="29" s="1"/>
  <c r="V1270" i="29" s="1"/>
  <c r="AP1270" i="29"/>
  <c r="AX1270" i="29"/>
  <c r="C1270" i="29"/>
  <c r="AE1270" i="29" s="1"/>
  <c r="AQ1270" i="29"/>
  <c r="AY1270" i="29"/>
  <c r="AR1270" i="29"/>
  <c r="AZ1270" i="29"/>
  <c r="AC1271" i="29"/>
  <c r="AS1270" i="29"/>
  <c r="BA1270" i="29"/>
  <c r="AT1270" i="29"/>
  <c r="BB1270" i="29"/>
  <c r="AU1270" i="29"/>
  <c r="BC1270" i="29"/>
  <c r="AN1270" i="29"/>
  <c r="AV1270" i="29"/>
  <c r="AM1269" i="29"/>
  <c r="Y1269" i="29" s="1"/>
  <c r="AH1269" i="29"/>
  <c r="J1269" i="29" s="1"/>
  <c r="BF1268" i="29"/>
  <c r="L1268" i="29" s="1"/>
  <c r="K1268" i="29" s="1"/>
  <c r="AJ1269" i="29"/>
  <c r="P1269" i="29" s="1"/>
  <c r="BK1268" i="29"/>
  <c r="AA1268" i="29" s="1"/>
  <c r="BU1268" i="29" s="1"/>
  <c r="BE1268" i="29"/>
  <c r="I1268" i="29" s="1"/>
  <c r="H1268" i="29" s="1"/>
  <c r="BL1267" i="29"/>
  <c r="Z1267" i="29"/>
  <c r="BH1268" i="29"/>
  <c r="R1268" i="29" s="1"/>
  <c r="Q1268" i="29" s="1"/>
  <c r="BR1268" i="29"/>
  <c r="BG1268" i="29"/>
  <c r="O1268" i="29" s="1"/>
  <c r="N1268" i="29" s="1"/>
  <c r="BQ1267" i="29"/>
  <c r="AB1267" i="29" l="1"/>
  <c r="AF1270" i="29"/>
  <c r="D1270" i="29" s="1"/>
  <c r="BO1268" i="29"/>
  <c r="AK1270" i="29"/>
  <c r="S1270" i="29" s="1"/>
  <c r="BP1268" i="29"/>
  <c r="BN1268" i="29"/>
  <c r="BQ1268" i="29"/>
  <c r="BT1268" i="29"/>
  <c r="BJ1270" i="29"/>
  <c r="X1270" i="29" s="1"/>
  <c r="W1270" i="29" s="1"/>
  <c r="BL1268" i="29"/>
  <c r="Z1268" i="29"/>
  <c r="BD1270" i="29"/>
  <c r="F1270" i="29" s="1"/>
  <c r="E1270" i="29" s="1"/>
  <c r="AI1270" i="29"/>
  <c r="M1270" i="29" s="1"/>
  <c r="AG1270" i="29"/>
  <c r="G1270" i="29" s="1"/>
  <c r="AB1268" i="29"/>
  <c r="B1271" i="29"/>
  <c r="AD1271" i="29" s="1"/>
  <c r="AL1271" i="29" s="1"/>
  <c r="V1271" i="29" s="1"/>
  <c r="AP1271" i="29"/>
  <c r="AX1271" i="29"/>
  <c r="C1271" i="29"/>
  <c r="AE1271" i="29" s="1"/>
  <c r="AQ1271" i="29"/>
  <c r="AY1271" i="29"/>
  <c r="AR1271" i="29"/>
  <c r="AZ1271" i="29"/>
  <c r="AC1272" i="29"/>
  <c r="AS1271" i="29"/>
  <c r="BA1271" i="29"/>
  <c r="AT1271" i="29"/>
  <c r="BB1271" i="29"/>
  <c r="AU1271" i="29"/>
  <c r="BC1271" i="29"/>
  <c r="AN1271" i="29"/>
  <c r="AV1271" i="29"/>
  <c r="AO1271" i="29"/>
  <c r="AW1271" i="29"/>
  <c r="BI1270" i="29"/>
  <c r="U1270" i="29" s="1"/>
  <c r="T1270" i="29" s="1"/>
  <c r="AM1270" i="29"/>
  <c r="Y1270" i="29" s="1"/>
  <c r="BD1269" i="29"/>
  <c r="F1269" i="29" s="1"/>
  <c r="E1269" i="29" s="1"/>
  <c r="BE1269" i="29"/>
  <c r="I1269" i="29" s="1"/>
  <c r="H1269" i="29" s="1"/>
  <c r="AH1270" i="29"/>
  <c r="J1270" i="29" s="1"/>
  <c r="BI1269" i="29"/>
  <c r="U1269" i="29" s="1"/>
  <c r="T1269" i="29" s="1"/>
  <c r="BS1269" i="29"/>
  <c r="BG1269" i="29"/>
  <c r="O1269" i="29" s="1"/>
  <c r="N1269" i="29" s="1"/>
  <c r="BF1269" i="29"/>
  <c r="L1269" i="29" s="1"/>
  <c r="K1269" i="29" s="1"/>
  <c r="BH1269" i="29"/>
  <c r="R1269" i="29" s="1"/>
  <c r="Q1269" i="29" s="1"/>
  <c r="BK1269" i="29"/>
  <c r="AA1269" i="29" s="1"/>
  <c r="AJ1270" i="29"/>
  <c r="P1270" i="29" s="1"/>
  <c r="AG1271" i="29" l="1"/>
  <c r="G1271" i="29" s="1"/>
  <c r="AK1271" i="29"/>
  <c r="S1271" i="29" s="1"/>
  <c r="AJ1271" i="29"/>
  <c r="P1271" i="29" s="1"/>
  <c r="BH1271" i="29" s="1"/>
  <c r="R1271" i="29" s="1"/>
  <c r="AI1271" i="29"/>
  <c r="M1271" i="29" s="1"/>
  <c r="BQ1271" i="29" s="1"/>
  <c r="AF1271" i="29"/>
  <c r="D1271" i="29" s="1"/>
  <c r="BD1271" i="29" s="1"/>
  <c r="F1271" i="29" s="1"/>
  <c r="E1271" i="29" s="1"/>
  <c r="BP1269" i="29"/>
  <c r="BQ1269" i="29"/>
  <c r="BS1270" i="29"/>
  <c r="BR1269" i="29"/>
  <c r="BJ1271" i="29"/>
  <c r="X1271" i="29" s="1"/>
  <c r="W1271" i="29" s="1"/>
  <c r="BK1270" i="29"/>
  <c r="AA1270" i="29" s="1"/>
  <c r="BU1270" i="29" s="1"/>
  <c r="BG1271" i="29"/>
  <c r="O1271" i="29" s="1"/>
  <c r="N1271" i="29" s="1"/>
  <c r="BG1270" i="29"/>
  <c r="O1270" i="29" s="1"/>
  <c r="N1270" i="29" s="1"/>
  <c r="BE1270" i="29"/>
  <c r="I1270" i="29" s="1"/>
  <c r="H1270" i="29" s="1"/>
  <c r="BL1269" i="29"/>
  <c r="Z1269" i="29"/>
  <c r="C1272" i="29"/>
  <c r="AE1272" i="29" s="1"/>
  <c r="AQ1272" i="29"/>
  <c r="AY1272" i="29"/>
  <c r="AR1272" i="29"/>
  <c r="AZ1272" i="29"/>
  <c r="AC1273" i="29"/>
  <c r="AS1272" i="29"/>
  <c r="BA1272" i="29"/>
  <c r="AT1272" i="29"/>
  <c r="BB1272" i="29"/>
  <c r="AU1272" i="29"/>
  <c r="BC1272" i="29"/>
  <c r="AN1272" i="29"/>
  <c r="AV1272" i="29"/>
  <c r="AO1272" i="29"/>
  <c r="AW1272" i="29"/>
  <c r="AP1272" i="29"/>
  <c r="AX1272" i="29"/>
  <c r="B1272" i="29"/>
  <c r="AD1272" i="29" s="1"/>
  <c r="AJ1272" i="29" s="1"/>
  <c r="P1272" i="29" s="1"/>
  <c r="BN1270" i="29"/>
  <c r="BH1270" i="29"/>
  <c r="R1270" i="29" s="1"/>
  <c r="Q1270" i="29" s="1"/>
  <c r="BI1271" i="29"/>
  <c r="U1271" i="29" s="1"/>
  <c r="T1271" i="29" s="1"/>
  <c r="BF1270" i="29"/>
  <c r="L1270" i="29" s="1"/>
  <c r="K1270" i="29" s="1"/>
  <c r="BP1270" i="29"/>
  <c r="AM1271" i="29"/>
  <c r="Y1271" i="29" s="1"/>
  <c r="BU1269" i="29"/>
  <c r="BO1269" i="29"/>
  <c r="AH1271" i="29"/>
  <c r="J1271" i="29" s="1"/>
  <c r="BT1270" i="29"/>
  <c r="BE1271" i="29"/>
  <c r="I1271" i="29" s="1"/>
  <c r="H1271" i="29" s="1"/>
  <c r="BN1269" i="29"/>
  <c r="Q1271" i="29" l="1"/>
  <c r="BR1271" i="29"/>
  <c r="BO1271" i="29"/>
  <c r="BR1270" i="29"/>
  <c r="BO1270" i="29"/>
  <c r="BQ1270" i="29"/>
  <c r="AB1270" i="29" s="1"/>
  <c r="BH1272" i="29"/>
  <c r="R1272" i="29" s="1"/>
  <c r="Q1272" i="29" s="1"/>
  <c r="AI1272" i="29"/>
  <c r="M1272" i="29" s="1"/>
  <c r="AL1272" i="29"/>
  <c r="V1272" i="29" s="1"/>
  <c r="AK1272" i="29"/>
  <c r="S1272" i="29" s="1"/>
  <c r="BN1271" i="29"/>
  <c r="BS1271" i="29"/>
  <c r="AH1272" i="29"/>
  <c r="J1272" i="29" s="1"/>
  <c r="AR1273" i="29"/>
  <c r="AZ1273" i="29"/>
  <c r="AC1274" i="29"/>
  <c r="AS1273" i="29"/>
  <c r="BA1273" i="29"/>
  <c r="AT1273" i="29"/>
  <c r="BB1273" i="29"/>
  <c r="AU1273" i="29"/>
  <c r="BC1273" i="29"/>
  <c r="AN1273" i="29"/>
  <c r="AV1273" i="29"/>
  <c r="B1273" i="29"/>
  <c r="AD1273" i="29" s="1"/>
  <c r="AJ1273" i="29" s="1"/>
  <c r="P1273" i="29" s="1"/>
  <c r="AP1273" i="29"/>
  <c r="AX1273" i="29"/>
  <c r="C1273" i="29"/>
  <c r="AE1273" i="29" s="1"/>
  <c r="AO1273" i="29"/>
  <c r="AQ1273" i="29"/>
  <c r="AW1273" i="29"/>
  <c r="AY1273" i="29"/>
  <c r="BK1271" i="29"/>
  <c r="AA1271" i="29" s="1"/>
  <c r="BU1271" i="29" s="1"/>
  <c r="AF1272" i="29"/>
  <c r="D1272" i="29" s="1"/>
  <c r="AM1272" i="29"/>
  <c r="Y1272" i="29" s="1"/>
  <c r="Z1270" i="29"/>
  <c r="BL1270" i="29"/>
  <c r="BF1271" i="29"/>
  <c r="L1271" i="29" s="1"/>
  <c r="K1271" i="29" s="1"/>
  <c r="BT1271" i="29"/>
  <c r="AB1269" i="29"/>
  <c r="AG1272" i="29"/>
  <c r="G1272" i="29" s="1"/>
  <c r="AL1273" i="29" l="1"/>
  <c r="V1273" i="29" s="1"/>
  <c r="BJ1273" i="29" s="1"/>
  <c r="X1273" i="29" s="1"/>
  <c r="W1273" i="29" s="1"/>
  <c r="AF1273" i="29"/>
  <c r="D1273" i="29" s="1"/>
  <c r="AK1273" i="29"/>
  <c r="S1273" i="29" s="1"/>
  <c r="AI1273" i="29"/>
  <c r="M1273" i="29" s="1"/>
  <c r="BG1273" i="29" s="1"/>
  <c r="O1273" i="29" s="1"/>
  <c r="BH1273" i="29"/>
  <c r="R1273" i="29" s="1"/>
  <c r="Q1273" i="29" s="1"/>
  <c r="BK1272" i="29"/>
  <c r="AA1272" i="29" s="1"/>
  <c r="BU1272" i="29"/>
  <c r="BD1272" i="29"/>
  <c r="F1272" i="29" s="1"/>
  <c r="E1272" i="29" s="1"/>
  <c r="BE1272" i="29"/>
  <c r="I1272" i="29" s="1"/>
  <c r="H1272" i="29" s="1"/>
  <c r="BI1273" i="29"/>
  <c r="U1273" i="29" s="1"/>
  <c r="T1273" i="29" s="1"/>
  <c r="BI1272" i="29"/>
  <c r="U1272" i="29" s="1"/>
  <c r="T1272" i="29" s="1"/>
  <c r="Z1271" i="29"/>
  <c r="BL1271" i="29"/>
  <c r="AS1274" i="29"/>
  <c r="BA1274" i="29"/>
  <c r="AT1274" i="29"/>
  <c r="BB1274" i="29"/>
  <c r="AU1274" i="29"/>
  <c r="BC1274" i="29"/>
  <c r="AN1274" i="29"/>
  <c r="AV1274" i="29"/>
  <c r="AO1274" i="29"/>
  <c r="AW1274" i="29"/>
  <c r="C1274" i="29"/>
  <c r="AE1274" i="29" s="1"/>
  <c r="AQ1274" i="29"/>
  <c r="AY1274" i="29"/>
  <c r="B1274" i="29"/>
  <c r="AD1274" i="29" s="1"/>
  <c r="AJ1274" i="29" s="1"/>
  <c r="P1274" i="29" s="1"/>
  <c r="AC1275" i="29"/>
  <c r="AP1274" i="29"/>
  <c r="AR1274" i="29"/>
  <c r="AX1274" i="29"/>
  <c r="AZ1274" i="29"/>
  <c r="BJ1272" i="29"/>
  <c r="X1272" i="29" s="1"/>
  <c r="W1272" i="29" s="1"/>
  <c r="BT1272" i="29"/>
  <c r="BP1271" i="29"/>
  <c r="AB1271" i="29" s="1"/>
  <c r="AG1273" i="29"/>
  <c r="G1273" i="29" s="1"/>
  <c r="AM1273" i="29"/>
  <c r="Y1273" i="29" s="1"/>
  <c r="BG1272" i="29"/>
  <c r="O1272" i="29" s="1"/>
  <c r="N1272" i="29" s="1"/>
  <c r="BD1273" i="29"/>
  <c r="F1273" i="29" s="1"/>
  <c r="E1273" i="29" s="1"/>
  <c r="AH1273" i="29"/>
  <c r="J1273" i="29" s="1"/>
  <c r="BR1272" i="29"/>
  <c r="BF1272" i="29"/>
  <c r="L1272" i="29" s="1"/>
  <c r="K1272" i="29" s="1"/>
  <c r="BS1272" i="29" l="1"/>
  <c r="BN1272" i="29"/>
  <c r="N1273" i="29"/>
  <c r="BQ1273" i="29"/>
  <c r="BN1273" i="29"/>
  <c r="BQ1272" i="29"/>
  <c r="BS1273" i="29"/>
  <c r="BH1274" i="29"/>
  <c r="R1274" i="29" s="1"/>
  <c r="Q1274" i="29" s="1"/>
  <c r="AL1274" i="29"/>
  <c r="V1274" i="29" s="1"/>
  <c r="BT1273" i="29"/>
  <c r="AH1274" i="29"/>
  <c r="J1274" i="29" s="1"/>
  <c r="AF1274" i="29"/>
  <c r="D1274" i="29" s="1"/>
  <c r="AI1274" i="29"/>
  <c r="M1274" i="29" s="1"/>
  <c r="AK1274" i="29"/>
  <c r="S1274" i="29" s="1"/>
  <c r="BL1272" i="29"/>
  <c r="Z1272" i="29"/>
  <c r="BE1273" i="29"/>
  <c r="I1273" i="29" s="1"/>
  <c r="H1273" i="29" s="1"/>
  <c r="AT1275" i="29"/>
  <c r="BB1275" i="29"/>
  <c r="AU1275" i="29"/>
  <c r="BC1275" i="29"/>
  <c r="AN1275" i="29"/>
  <c r="AV1275" i="29"/>
  <c r="AO1275" i="29"/>
  <c r="AW1275" i="29"/>
  <c r="B1275" i="29"/>
  <c r="AD1275" i="29" s="1"/>
  <c r="AM1275" i="29" s="1"/>
  <c r="Y1275" i="29" s="1"/>
  <c r="AP1275" i="29"/>
  <c r="AX1275" i="29"/>
  <c r="AR1275" i="29"/>
  <c r="AZ1275" i="29"/>
  <c r="AC1276" i="29"/>
  <c r="BA1275" i="29"/>
  <c r="C1275" i="29"/>
  <c r="AE1275" i="29" s="1"/>
  <c r="AQ1275" i="29"/>
  <c r="AS1275" i="29"/>
  <c r="AY1275" i="29"/>
  <c r="AM1274" i="29"/>
  <c r="Y1274" i="29" s="1"/>
  <c r="BR1273" i="29"/>
  <c r="BF1273" i="29"/>
  <c r="L1273" i="29" s="1"/>
  <c r="K1273" i="29" s="1"/>
  <c r="AG1274" i="29"/>
  <c r="G1274" i="29" s="1"/>
  <c r="BK1273" i="29"/>
  <c r="AA1273" i="29" s="1"/>
  <c r="BU1273" i="29" s="1"/>
  <c r="BP1272" i="29"/>
  <c r="BO1272" i="29"/>
  <c r="AB1272" i="29" s="1"/>
  <c r="BP1273" i="29" l="1"/>
  <c r="AG1275" i="29"/>
  <c r="G1275" i="29" s="1"/>
  <c r="AK1275" i="29"/>
  <c r="S1275" i="29" s="1"/>
  <c r="BI1275" i="29" s="1"/>
  <c r="U1275" i="29" s="1"/>
  <c r="T1275" i="29" s="1"/>
  <c r="BK1275" i="29"/>
  <c r="AA1275" i="29" s="1"/>
  <c r="BU1275" i="29"/>
  <c r="BD1274" i="29"/>
  <c r="F1274" i="29" s="1"/>
  <c r="E1274" i="29" s="1"/>
  <c r="AJ1275" i="29"/>
  <c r="P1275" i="29" s="1"/>
  <c r="AL1275" i="29"/>
  <c r="V1275" i="29" s="1"/>
  <c r="AI1275" i="29"/>
  <c r="M1275" i="29" s="1"/>
  <c r="AF1275" i="29"/>
  <c r="D1275" i="29" s="1"/>
  <c r="BO1273" i="29"/>
  <c r="AB1273" i="29" s="1"/>
  <c r="BF1274" i="29"/>
  <c r="L1274" i="29" s="1"/>
  <c r="K1274" i="29" s="1"/>
  <c r="AH1275" i="29"/>
  <c r="J1275" i="29" s="1"/>
  <c r="BL1273" i="29"/>
  <c r="Z1273" i="29"/>
  <c r="BJ1274" i="29"/>
  <c r="X1274" i="29" s="1"/>
  <c r="W1274" i="29" s="1"/>
  <c r="BK1274" i="29"/>
  <c r="AA1274" i="29" s="1"/>
  <c r="BU1274" i="29" s="1"/>
  <c r="AU1276" i="29"/>
  <c r="BC1276" i="29"/>
  <c r="AN1276" i="29"/>
  <c r="AV1276" i="29"/>
  <c r="AO1276" i="29"/>
  <c r="AW1276" i="29"/>
  <c r="B1276" i="29"/>
  <c r="AD1276" i="29" s="1"/>
  <c r="AH1276" i="29" s="1"/>
  <c r="J1276" i="29" s="1"/>
  <c r="AP1276" i="29"/>
  <c r="AX1276" i="29"/>
  <c r="C1276" i="29"/>
  <c r="AE1276" i="29" s="1"/>
  <c r="AQ1276" i="29"/>
  <c r="AY1276" i="29"/>
  <c r="AS1276" i="29"/>
  <c r="BA1276" i="29"/>
  <c r="AT1276" i="29"/>
  <c r="AZ1276" i="29"/>
  <c r="BB1276" i="29"/>
  <c r="AC1277" i="29"/>
  <c r="AR1276" i="29"/>
  <c r="BI1274" i="29"/>
  <c r="U1274" i="29" s="1"/>
  <c r="T1274" i="29" s="1"/>
  <c r="BS1274" i="29"/>
  <c r="BE1274" i="29"/>
  <c r="I1274" i="29" s="1"/>
  <c r="H1274" i="29" s="1"/>
  <c r="BO1274" i="29"/>
  <c r="BG1274" i="29"/>
  <c r="O1274" i="29" s="1"/>
  <c r="N1274" i="29" s="1"/>
  <c r="BR1274" i="29"/>
  <c r="BE1275" i="29" l="1"/>
  <c r="I1275" i="29" s="1"/>
  <c r="H1275" i="29" s="1"/>
  <c r="BN1274" i="29"/>
  <c r="BT1274" i="29"/>
  <c r="BF1276" i="29"/>
  <c r="L1276" i="29" s="1"/>
  <c r="K1276" i="29" s="1"/>
  <c r="AL1276" i="29"/>
  <c r="V1276" i="29" s="1"/>
  <c r="BQ1274" i="29"/>
  <c r="AJ1276" i="29"/>
  <c r="P1276" i="29" s="1"/>
  <c r="AM1276" i="29"/>
  <c r="Y1276" i="29" s="1"/>
  <c r="BF1275" i="29"/>
  <c r="L1275" i="29" s="1"/>
  <c r="K1275" i="29" s="1"/>
  <c r="BJ1275" i="29"/>
  <c r="X1275" i="29" s="1"/>
  <c r="W1275" i="29" s="1"/>
  <c r="BT1275" i="29"/>
  <c r="AG1276" i="29"/>
  <c r="G1276" i="29" s="1"/>
  <c r="BL1274" i="29"/>
  <c r="Z1274" i="29"/>
  <c r="BH1275" i="29"/>
  <c r="R1275" i="29" s="1"/>
  <c r="Q1275" i="29" s="1"/>
  <c r="AF1277" i="29"/>
  <c r="D1277" i="29" s="1"/>
  <c r="AN1277" i="29"/>
  <c r="AV1277" i="29"/>
  <c r="B1277" i="29"/>
  <c r="AD1277" i="29" s="1"/>
  <c r="AM1277" i="29" s="1"/>
  <c r="Y1277" i="29" s="1"/>
  <c r="AP1277" i="29"/>
  <c r="AX1277" i="29"/>
  <c r="C1277" i="29"/>
  <c r="AE1277" i="29" s="1"/>
  <c r="AR1277" i="29"/>
  <c r="AZ1277" i="29"/>
  <c r="AC1278" i="29"/>
  <c r="AT1277" i="29"/>
  <c r="BB1277" i="29"/>
  <c r="BA1277" i="29"/>
  <c r="BC1277" i="29"/>
  <c r="AO1277" i="29"/>
  <c r="AQ1277" i="29"/>
  <c r="AS1277" i="29"/>
  <c r="AU1277" i="29"/>
  <c r="AW1277" i="29"/>
  <c r="AY1277" i="29"/>
  <c r="AI1276" i="29"/>
  <c r="M1276" i="29" s="1"/>
  <c r="BP1274" i="29"/>
  <c r="AB1274" i="29" s="1"/>
  <c r="AK1276" i="29"/>
  <c r="S1276" i="29" s="1"/>
  <c r="BS1275" i="29"/>
  <c r="AF1276" i="29"/>
  <c r="D1276" i="29" s="1"/>
  <c r="BD1275" i="29"/>
  <c r="F1275" i="29" s="1"/>
  <c r="E1275" i="29" s="1"/>
  <c r="BN1275" i="29"/>
  <c r="BG1275" i="29"/>
  <c r="O1275" i="29" s="1"/>
  <c r="N1275" i="29" s="1"/>
  <c r="Z1275" i="29"/>
  <c r="AK1277" i="29" l="1"/>
  <c r="S1277" i="29" s="1"/>
  <c r="BI1277" i="29" s="1"/>
  <c r="U1277" i="29" s="1"/>
  <c r="T1277" i="29" s="1"/>
  <c r="AG1277" i="29"/>
  <c r="G1277" i="29" s="1"/>
  <c r="BL1275" i="29"/>
  <c r="BP1275" i="29"/>
  <c r="BQ1275" i="29"/>
  <c r="AJ1277" i="29"/>
  <c r="P1277" i="29" s="1"/>
  <c r="BH1277" i="29" s="1"/>
  <c r="R1277" i="29" s="1"/>
  <c r="Q1277" i="29" s="1"/>
  <c r="BO1275" i="29"/>
  <c r="BK1277" i="29"/>
  <c r="AA1277" i="29" s="1"/>
  <c r="BR1275" i="29"/>
  <c r="BK1276" i="29"/>
  <c r="AA1276" i="29" s="1"/>
  <c r="BU1276" i="29" s="1"/>
  <c r="BD1277" i="29"/>
  <c r="F1277" i="29" s="1"/>
  <c r="E1277" i="29" s="1"/>
  <c r="BH1276" i="29"/>
  <c r="R1276" i="29" s="1"/>
  <c r="Q1276" i="29" s="1"/>
  <c r="AL1277" i="29"/>
  <c r="V1277" i="29" s="1"/>
  <c r="AH1277" i="29"/>
  <c r="J1277" i="29" s="1"/>
  <c r="BE1276" i="29"/>
  <c r="I1276" i="29" s="1"/>
  <c r="H1276" i="29" s="1"/>
  <c r="BJ1276" i="29"/>
  <c r="X1276" i="29" s="1"/>
  <c r="W1276" i="29" s="1"/>
  <c r="BE1277" i="29"/>
  <c r="I1277" i="29" s="1"/>
  <c r="H1277" i="29" s="1"/>
  <c r="BG1276" i="29"/>
  <c r="O1276" i="29" s="1"/>
  <c r="N1276" i="29" s="1"/>
  <c r="AO1278" i="29"/>
  <c r="AW1278" i="29"/>
  <c r="C1278" i="29"/>
  <c r="AE1278" i="29" s="1"/>
  <c r="AQ1278" i="29"/>
  <c r="AY1278" i="29"/>
  <c r="AS1278" i="29"/>
  <c r="BA1278" i="29"/>
  <c r="AU1278" i="29"/>
  <c r="BC1278" i="29"/>
  <c r="AT1278" i="29"/>
  <c r="AV1278" i="29"/>
  <c r="B1278" i="29"/>
  <c r="AD1278" i="29" s="1"/>
  <c r="AH1278" i="29" s="1"/>
  <c r="J1278" i="29" s="1"/>
  <c r="AX1278" i="29"/>
  <c r="AZ1278" i="29"/>
  <c r="AC1279" i="29"/>
  <c r="BB1278" i="29"/>
  <c r="AN1278" i="29"/>
  <c r="AP1278" i="29"/>
  <c r="AR1278" i="29"/>
  <c r="BP1276" i="29"/>
  <c r="BD1276" i="29"/>
  <c r="F1276" i="29" s="1"/>
  <c r="E1276" i="29" s="1"/>
  <c r="BI1276" i="29"/>
  <c r="U1276" i="29" s="1"/>
  <c r="T1276" i="29" s="1"/>
  <c r="AI1277" i="29"/>
  <c r="M1277" i="29" s="1"/>
  <c r="BO1277" i="29" l="1"/>
  <c r="AB1275" i="29"/>
  <c r="BR1276" i="29"/>
  <c r="BF1278" i="29"/>
  <c r="L1278" i="29" s="1"/>
  <c r="K1278" i="29" s="1"/>
  <c r="AK1278" i="29"/>
  <c r="S1278" i="29" s="1"/>
  <c r="BQ1276" i="29"/>
  <c r="BR1277" i="29"/>
  <c r="BN1277" i="29"/>
  <c r="AL1278" i="29"/>
  <c r="V1278" i="29" s="1"/>
  <c r="B1279" i="29"/>
  <c r="AD1279" i="29" s="1"/>
  <c r="AH1279" i="29" s="1"/>
  <c r="J1279" i="29" s="1"/>
  <c r="AP1279" i="29"/>
  <c r="AT1279" i="29"/>
  <c r="BB1279" i="29"/>
  <c r="AN1279" i="29"/>
  <c r="AV1279" i="29"/>
  <c r="AX1279" i="29"/>
  <c r="AY1279" i="29"/>
  <c r="AO1279" i="29"/>
  <c r="AZ1279" i="29"/>
  <c r="AQ1279" i="29"/>
  <c r="BA1279" i="29"/>
  <c r="AR1279" i="29"/>
  <c r="BC1279" i="29"/>
  <c r="AS1279" i="29"/>
  <c r="C1279" i="29"/>
  <c r="AE1279" i="29" s="1"/>
  <c r="AU1279" i="29"/>
  <c r="AC1280" i="29"/>
  <c r="AW1279" i="29"/>
  <c r="BF1277" i="29"/>
  <c r="L1277" i="29" s="1"/>
  <c r="K1277" i="29" s="1"/>
  <c r="AF1278" i="29"/>
  <c r="D1278" i="29" s="1"/>
  <c r="AI1278" i="29"/>
  <c r="M1278" i="29" s="1"/>
  <c r="BJ1277" i="29"/>
  <c r="X1277" i="29" s="1"/>
  <c r="W1277" i="29" s="1"/>
  <c r="BT1277" i="29"/>
  <c r="BL1276" i="29"/>
  <c r="Z1276" i="29"/>
  <c r="AG1278" i="29"/>
  <c r="G1278" i="29" s="1"/>
  <c r="BS1276" i="29"/>
  <c r="BN1276" i="29"/>
  <c r="AM1278" i="29"/>
  <c r="Y1278" i="29" s="1"/>
  <c r="BT1276" i="29"/>
  <c r="BS1277" i="29"/>
  <c r="BL1277" i="29"/>
  <c r="Z1277" i="29"/>
  <c r="AJ1278" i="29"/>
  <c r="P1278" i="29" s="1"/>
  <c r="BG1277" i="29"/>
  <c r="O1277" i="29" s="1"/>
  <c r="N1277" i="29" s="1"/>
  <c r="BO1276" i="29"/>
  <c r="BU1277" i="29"/>
  <c r="BP1277" i="29" l="1"/>
  <c r="BF1279" i="29"/>
  <c r="L1279" i="29" s="1"/>
  <c r="K1279" i="29" s="1"/>
  <c r="BJ1278" i="29"/>
  <c r="X1278" i="29" s="1"/>
  <c r="W1278" i="29" s="1"/>
  <c r="AF1279" i="29"/>
  <c r="D1279" i="29" s="1"/>
  <c r="AB1276" i="29"/>
  <c r="AU1280" i="29"/>
  <c r="BC1280" i="29"/>
  <c r="AO1280" i="29"/>
  <c r="AW1280" i="29"/>
  <c r="AQ1280" i="29"/>
  <c r="BA1280" i="29"/>
  <c r="B1280" i="29"/>
  <c r="AD1280" i="29" s="1"/>
  <c r="AG1280" i="29" s="1"/>
  <c r="G1280" i="29" s="1"/>
  <c r="AR1280" i="29"/>
  <c r="BB1280" i="29"/>
  <c r="C1280" i="29"/>
  <c r="AE1280" i="29" s="1"/>
  <c r="AS1280" i="29"/>
  <c r="AT1280" i="29"/>
  <c r="AC1281" i="29"/>
  <c r="AV1280" i="29"/>
  <c r="AX1280" i="29"/>
  <c r="AN1280" i="29"/>
  <c r="AY1280" i="29"/>
  <c r="AP1280" i="29"/>
  <c r="AZ1280" i="29"/>
  <c r="BK1278" i="29"/>
  <c r="AA1278" i="29" s="1"/>
  <c r="BU1278" i="29" s="1"/>
  <c r="BE1278" i="29"/>
  <c r="I1278" i="29" s="1"/>
  <c r="H1278" i="29" s="1"/>
  <c r="BO1278" i="29"/>
  <c r="AG1279" i="29"/>
  <c r="G1279" i="29" s="1"/>
  <c r="AM1279" i="29"/>
  <c r="Y1279" i="29" s="1"/>
  <c r="AL1279" i="29"/>
  <c r="V1279" i="29" s="1"/>
  <c r="BI1278" i="29"/>
  <c r="U1278" i="29" s="1"/>
  <c r="T1278" i="29" s="1"/>
  <c r="BD1278" i="29"/>
  <c r="F1278" i="29" s="1"/>
  <c r="E1278" i="29" s="1"/>
  <c r="BQ1277" i="29"/>
  <c r="AB1277" i="29" s="1"/>
  <c r="AJ1279" i="29"/>
  <c r="P1279" i="29" s="1"/>
  <c r="BG1278" i="29"/>
  <c r="O1278" i="29" s="1"/>
  <c r="N1278" i="29" s="1"/>
  <c r="AI1279" i="29"/>
  <c r="M1279" i="29" s="1"/>
  <c r="BH1278" i="29"/>
  <c r="R1278" i="29" s="1"/>
  <c r="Q1278" i="29" s="1"/>
  <c r="AK1279" i="29"/>
  <c r="S1279" i="29" s="1"/>
  <c r="BP1278" i="29"/>
  <c r="AL1280" i="29" l="1"/>
  <c r="V1280" i="29" s="1"/>
  <c r="AH1280" i="29"/>
  <c r="J1280" i="29" s="1"/>
  <c r="AM1280" i="29"/>
  <c r="Y1280" i="29" s="1"/>
  <c r="BK1280" i="29" s="1"/>
  <c r="AA1280" i="29" s="1"/>
  <c r="BU1280" i="29" s="1"/>
  <c r="AJ1280" i="29"/>
  <c r="P1280" i="29" s="1"/>
  <c r="BH1280" i="29" s="1"/>
  <c r="R1280" i="29" s="1"/>
  <c r="Q1280" i="29" s="1"/>
  <c r="BR1278" i="29"/>
  <c r="AI1280" i="29"/>
  <c r="M1280" i="29" s="1"/>
  <c r="BG1280" i="29" s="1"/>
  <c r="O1280" i="29" s="1"/>
  <c r="N1280" i="29" s="1"/>
  <c r="AF1280" i="29"/>
  <c r="D1280" i="29" s="1"/>
  <c r="BD1280" i="29" s="1"/>
  <c r="F1280" i="29" s="1"/>
  <c r="E1280" i="29" s="1"/>
  <c r="BE1280" i="29"/>
  <c r="I1280" i="29" s="1"/>
  <c r="H1280" i="29" s="1"/>
  <c r="BE1279" i="29"/>
  <c r="I1279" i="29" s="1"/>
  <c r="H1279" i="29" s="1"/>
  <c r="BD1279" i="29"/>
  <c r="F1279" i="29" s="1"/>
  <c r="E1279" i="29" s="1"/>
  <c r="BJ1280" i="29"/>
  <c r="X1280" i="29" s="1"/>
  <c r="W1280" i="29" s="1"/>
  <c r="BN1278" i="29"/>
  <c r="BK1279" i="29"/>
  <c r="AA1279" i="29" s="1"/>
  <c r="BU1279" i="29" s="1"/>
  <c r="BI1279" i="29"/>
  <c r="U1279" i="29" s="1"/>
  <c r="T1279" i="29" s="1"/>
  <c r="BS1278" i="29"/>
  <c r="BL1278" i="29"/>
  <c r="Z1278" i="29"/>
  <c r="AK1280" i="29"/>
  <c r="S1280" i="29" s="1"/>
  <c r="BT1278" i="29"/>
  <c r="BH1279" i="29"/>
  <c r="R1279" i="29" s="1"/>
  <c r="Q1279" i="29" s="1"/>
  <c r="BF1280" i="29"/>
  <c r="L1280" i="29" s="1"/>
  <c r="K1280" i="29" s="1"/>
  <c r="BG1279" i="29"/>
  <c r="O1279" i="29" s="1"/>
  <c r="N1279" i="29" s="1"/>
  <c r="AN1281" i="29"/>
  <c r="AV1281" i="29"/>
  <c r="B1281" i="29"/>
  <c r="AD1281" i="29" s="1"/>
  <c r="AF1281" i="29" s="1"/>
  <c r="D1281" i="29" s="1"/>
  <c r="AP1281" i="29"/>
  <c r="AX1281" i="29"/>
  <c r="AT1281" i="29"/>
  <c r="AC1282" i="29"/>
  <c r="AU1281" i="29"/>
  <c r="AW1281" i="29"/>
  <c r="AY1281" i="29"/>
  <c r="AO1281" i="29"/>
  <c r="AZ1281" i="29"/>
  <c r="AQ1281" i="29"/>
  <c r="BA1281" i="29"/>
  <c r="AR1281" i="29"/>
  <c r="BB1281" i="29"/>
  <c r="AS1281" i="29"/>
  <c r="BC1281" i="29"/>
  <c r="C1281" i="29"/>
  <c r="AE1281" i="29" s="1"/>
  <c r="BQ1278" i="29"/>
  <c r="BJ1279" i="29"/>
  <c r="X1279" i="29" s="1"/>
  <c r="W1279" i="29" s="1"/>
  <c r="BP1279" i="29"/>
  <c r="BR1279" i="29" l="1"/>
  <c r="BN1279" i="29"/>
  <c r="BT1279" i="29"/>
  <c r="BO1280" i="29"/>
  <c r="BD1281" i="29"/>
  <c r="F1281" i="29" s="1"/>
  <c r="E1281" i="29" s="1"/>
  <c r="AJ1281" i="29"/>
  <c r="P1281" i="29" s="1"/>
  <c r="BI1280" i="29"/>
  <c r="U1280" i="29" s="1"/>
  <c r="T1280" i="29" s="1"/>
  <c r="AB1278" i="29"/>
  <c r="BN1280" i="29"/>
  <c r="AI1281" i="29"/>
  <c r="M1281" i="29" s="1"/>
  <c r="BQ1279" i="29"/>
  <c r="AG1281" i="29"/>
  <c r="G1281" i="29" s="1"/>
  <c r="AL1281" i="29"/>
  <c r="V1281" i="29" s="1"/>
  <c r="AH1281" i="29"/>
  <c r="J1281" i="29" s="1"/>
  <c r="BR1280" i="29"/>
  <c r="BT1280" i="29"/>
  <c r="BQ1280" i="29"/>
  <c r="AM1281" i="29"/>
  <c r="Y1281" i="29" s="1"/>
  <c r="AK1281" i="29"/>
  <c r="S1281" i="29" s="1"/>
  <c r="BP1280" i="29"/>
  <c r="BL1280" i="29"/>
  <c r="Z1280" i="29"/>
  <c r="AO1282" i="29"/>
  <c r="AW1282" i="29"/>
  <c r="C1282" i="29"/>
  <c r="AE1282" i="29" s="1"/>
  <c r="AQ1282" i="29"/>
  <c r="AY1282" i="29"/>
  <c r="AX1282" i="29"/>
  <c r="AN1282" i="29"/>
  <c r="AZ1282" i="29"/>
  <c r="AP1282" i="29"/>
  <c r="BA1282" i="29"/>
  <c r="AR1282" i="29"/>
  <c r="BB1282" i="29"/>
  <c r="B1282" i="29"/>
  <c r="AD1282" i="29" s="1"/>
  <c r="AI1282" i="29" s="1"/>
  <c r="M1282" i="29" s="1"/>
  <c r="AS1282" i="29"/>
  <c r="BC1282" i="29"/>
  <c r="AT1282" i="29"/>
  <c r="AC1283" i="29"/>
  <c r="AU1282" i="29"/>
  <c r="AV1282" i="29"/>
  <c r="BS1279" i="29"/>
  <c r="Z1279" i="29"/>
  <c r="BL1279" i="29"/>
  <c r="BO1279" i="29"/>
  <c r="AB1279" i="29" l="1"/>
  <c r="BG1282" i="29"/>
  <c r="O1282" i="29" s="1"/>
  <c r="N1282" i="29" s="1"/>
  <c r="BG1281" i="29"/>
  <c r="O1281" i="29" s="1"/>
  <c r="N1281" i="29" s="1"/>
  <c r="AH1282" i="29"/>
  <c r="J1282" i="29" s="1"/>
  <c r="AG1282" i="29"/>
  <c r="G1282" i="29" s="1"/>
  <c r="AK1282" i="29"/>
  <c r="S1282" i="29" s="1"/>
  <c r="AM1282" i="29"/>
  <c r="Y1282" i="29" s="1"/>
  <c r="B1283" i="29"/>
  <c r="AD1283" i="29" s="1"/>
  <c r="AF1283" i="29" s="1"/>
  <c r="D1283" i="29" s="1"/>
  <c r="AP1283" i="29"/>
  <c r="AX1283" i="29"/>
  <c r="AR1283" i="29"/>
  <c r="AZ1283" i="29"/>
  <c r="AQ1283" i="29"/>
  <c r="BB1283" i="29"/>
  <c r="AS1283" i="29"/>
  <c r="BC1283" i="29"/>
  <c r="C1283" i="29"/>
  <c r="AE1283" i="29" s="1"/>
  <c r="AT1283" i="29"/>
  <c r="AU1283" i="29"/>
  <c r="AV1283" i="29"/>
  <c r="AC1284" i="29"/>
  <c r="AW1283" i="29"/>
  <c r="AN1283" i="29"/>
  <c r="AY1283" i="29"/>
  <c r="AO1283" i="29"/>
  <c r="BA1283" i="29"/>
  <c r="BF1281" i="29"/>
  <c r="L1281" i="29" s="1"/>
  <c r="K1281" i="29" s="1"/>
  <c r="BP1281" i="29"/>
  <c r="BS1280" i="29"/>
  <c r="AB1280" i="29" s="1"/>
  <c r="AF1282" i="29"/>
  <c r="D1282" i="29" s="1"/>
  <c r="BJ1281" i="29"/>
  <c r="X1281" i="29" s="1"/>
  <c r="W1281" i="29" s="1"/>
  <c r="BH1281" i="29"/>
  <c r="R1281" i="29" s="1"/>
  <c r="Q1281" i="29" s="1"/>
  <c r="AL1282" i="29"/>
  <c r="V1282" i="29" s="1"/>
  <c r="AJ1282" i="29"/>
  <c r="P1282" i="29" s="1"/>
  <c r="BI1281" i="29"/>
  <c r="U1281" i="29" s="1"/>
  <c r="T1281" i="29" s="1"/>
  <c r="BE1281" i="29"/>
  <c r="I1281" i="29" s="1"/>
  <c r="H1281" i="29" s="1"/>
  <c r="BN1281" i="29"/>
  <c r="BK1281" i="29"/>
  <c r="AA1281" i="29" s="1"/>
  <c r="BQ1282" i="29" l="1"/>
  <c r="BD1283" i="29"/>
  <c r="F1283" i="29" s="1"/>
  <c r="E1283" i="29" s="1"/>
  <c r="BD1282" i="29"/>
  <c r="F1282" i="29" s="1"/>
  <c r="E1282" i="29" s="1"/>
  <c r="AI1283" i="29"/>
  <c r="M1283" i="29" s="1"/>
  <c r="BI1282" i="29"/>
  <c r="U1282" i="29" s="1"/>
  <c r="T1282" i="29" s="1"/>
  <c r="BE1282" i="29"/>
  <c r="I1282" i="29" s="1"/>
  <c r="H1282" i="29" s="1"/>
  <c r="BR1282" i="29"/>
  <c r="BH1282" i="29"/>
  <c r="R1282" i="29" s="1"/>
  <c r="Q1282" i="29" s="1"/>
  <c r="AJ1283" i="29"/>
  <c r="P1283" i="29" s="1"/>
  <c r="BJ1282" i="29"/>
  <c r="X1282" i="29" s="1"/>
  <c r="W1282" i="29" s="1"/>
  <c r="BF1282" i="29"/>
  <c r="L1282" i="29" s="1"/>
  <c r="K1282" i="29" s="1"/>
  <c r="C1284" i="29"/>
  <c r="AE1284" i="29" s="1"/>
  <c r="AP1284" i="29"/>
  <c r="AX1284" i="29"/>
  <c r="AQ1284" i="29"/>
  <c r="AY1284" i="29"/>
  <c r="AR1284" i="29"/>
  <c r="AZ1284" i="29"/>
  <c r="AC1285" i="29"/>
  <c r="AS1284" i="29"/>
  <c r="BA1284" i="29"/>
  <c r="AT1284" i="29"/>
  <c r="BB1284" i="29"/>
  <c r="AU1284" i="29"/>
  <c r="BC1284" i="29"/>
  <c r="AN1284" i="29"/>
  <c r="AV1284" i="29"/>
  <c r="AW1284" i="29"/>
  <c r="B1284" i="29"/>
  <c r="AD1284" i="29" s="1"/>
  <c r="AJ1284" i="29" s="1"/>
  <c r="P1284" i="29" s="1"/>
  <c r="AO1284" i="29"/>
  <c r="BL1281" i="29"/>
  <c r="Z1281" i="29"/>
  <c r="BU1281" i="29"/>
  <c r="AL1283" i="29"/>
  <c r="V1283" i="29" s="1"/>
  <c r="AG1283" i="29"/>
  <c r="G1283" i="29" s="1"/>
  <c r="BS1281" i="29"/>
  <c r="AM1283" i="29"/>
  <c r="Y1283" i="29" s="1"/>
  <c r="BR1281" i="29"/>
  <c r="AH1283" i="29"/>
  <c r="J1283" i="29" s="1"/>
  <c r="BQ1281" i="29"/>
  <c r="AK1283" i="29"/>
  <c r="S1283" i="29" s="1"/>
  <c r="BO1281" i="29"/>
  <c r="BT1281" i="29"/>
  <c r="BK1282" i="29"/>
  <c r="AA1282" i="29" s="1"/>
  <c r="BS1282" i="29" l="1"/>
  <c r="AB1281" i="29"/>
  <c r="BP1282" i="29"/>
  <c r="BT1282" i="29"/>
  <c r="BH1284" i="29"/>
  <c r="R1284" i="29" s="1"/>
  <c r="Q1284" i="29" s="1"/>
  <c r="BR1284" i="29"/>
  <c r="BE1283" i="29"/>
  <c r="I1283" i="29" s="1"/>
  <c r="H1283" i="29" s="1"/>
  <c r="AL1284" i="29"/>
  <c r="V1284" i="29" s="1"/>
  <c r="BJ1283" i="29"/>
  <c r="X1283" i="29" s="1"/>
  <c r="W1283" i="29" s="1"/>
  <c r="AH1284" i="29"/>
  <c r="J1284" i="29" s="1"/>
  <c r="BI1283" i="29"/>
  <c r="U1283" i="29" s="1"/>
  <c r="T1283" i="29" s="1"/>
  <c r="AK1284" i="29"/>
  <c r="S1284" i="29" s="1"/>
  <c r="BG1283" i="29"/>
  <c r="O1283" i="29" s="1"/>
  <c r="N1283" i="29" s="1"/>
  <c r="BF1283" i="29"/>
  <c r="L1283" i="29" s="1"/>
  <c r="K1283" i="29" s="1"/>
  <c r="BP1283" i="29"/>
  <c r="C1285" i="29"/>
  <c r="AE1285" i="29" s="1"/>
  <c r="AQ1285" i="29"/>
  <c r="AY1285" i="29"/>
  <c r="AR1285" i="29"/>
  <c r="AZ1285" i="29"/>
  <c r="AC1286" i="29"/>
  <c r="AS1285" i="29"/>
  <c r="BA1285" i="29"/>
  <c r="AT1285" i="29"/>
  <c r="BB1285" i="29"/>
  <c r="AU1285" i="29"/>
  <c r="BC1285" i="29"/>
  <c r="AN1285" i="29"/>
  <c r="AV1285" i="29"/>
  <c r="AO1285" i="29"/>
  <c r="AW1285" i="29"/>
  <c r="AP1285" i="29"/>
  <c r="AX1285" i="29"/>
  <c r="B1285" i="29"/>
  <c r="AD1285" i="29" s="1"/>
  <c r="AI1285" i="29" s="1"/>
  <c r="M1285" i="29" s="1"/>
  <c r="BH1283" i="29"/>
  <c r="R1283" i="29" s="1"/>
  <c r="Q1283" i="29" s="1"/>
  <c r="BR1283" i="29"/>
  <c r="BL1282" i="29"/>
  <c r="Z1282" i="29"/>
  <c r="AM1284" i="29"/>
  <c r="Y1284" i="29" s="1"/>
  <c r="AG1284" i="29"/>
  <c r="G1284" i="29" s="1"/>
  <c r="BN1282" i="29"/>
  <c r="BU1282" i="29"/>
  <c r="BK1283" i="29"/>
  <c r="AA1283" i="29" s="1"/>
  <c r="AF1284" i="29"/>
  <c r="D1284" i="29" s="1"/>
  <c r="AI1284" i="29"/>
  <c r="M1284" i="29" s="1"/>
  <c r="BO1282" i="29"/>
  <c r="BN1283" i="29"/>
  <c r="AG1285" i="29" l="1"/>
  <c r="G1285" i="29" s="1"/>
  <c r="BE1285" i="29" s="1"/>
  <c r="I1285" i="29" s="1"/>
  <c r="H1285" i="29" s="1"/>
  <c r="AK1285" i="29"/>
  <c r="S1285" i="29" s="1"/>
  <c r="AM1285" i="29"/>
  <c r="Y1285" i="29" s="1"/>
  <c r="BG1285" i="29"/>
  <c r="O1285" i="29" s="1"/>
  <c r="N1285" i="29" s="1"/>
  <c r="BQ1285" i="29"/>
  <c r="BF1284" i="29"/>
  <c r="L1284" i="29" s="1"/>
  <c r="K1284" i="29" s="1"/>
  <c r="BE1284" i="29"/>
  <c r="I1284" i="29" s="1"/>
  <c r="H1284" i="29" s="1"/>
  <c r="AR1286" i="29"/>
  <c r="AZ1286" i="29"/>
  <c r="AC1287" i="29"/>
  <c r="AS1286" i="29"/>
  <c r="BA1286" i="29"/>
  <c r="AT1286" i="29"/>
  <c r="BB1286" i="29"/>
  <c r="AU1286" i="29"/>
  <c r="BC1286" i="29"/>
  <c r="AN1286" i="29"/>
  <c r="AV1286" i="29"/>
  <c r="AO1286" i="29"/>
  <c r="AW1286" i="29"/>
  <c r="B1286" i="29"/>
  <c r="AD1286" i="29" s="1"/>
  <c r="AM1286" i="29" s="1"/>
  <c r="Y1286" i="29" s="1"/>
  <c r="AP1286" i="29"/>
  <c r="AX1286" i="29"/>
  <c r="AQ1286" i="29"/>
  <c r="AY1286" i="29"/>
  <c r="C1286" i="29"/>
  <c r="AE1286" i="29" s="1"/>
  <c r="BK1285" i="29"/>
  <c r="AA1285" i="29" s="1"/>
  <c r="BU1285" i="29" s="1"/>
  <c r="BT1283" i="29"/>
  <c r="BD1284" i="29"/>
  <c r="F1284" i="29" s="1"/>
  <c r="E1284" i="29" s="1"/>
  <c r="BJ1284" i="29"/>
  <c r="X1284" i="29" s="1"/>
  <c r="W1284" i="29" s="1"/>
  <c r="BT1284" i="29"/>
  <c r="BK1284" i="29"/>
  <c r="AA1284" i="29" s="1"/>
  <c r="BU1284" i="29" s="1"/>
  <c r="AJ1285" i="29"/>
  <c r="P1285" i="29" s="1"/>
  <c r="BQ1283" i="29"/>
  <c r="BI1285" i="29"/>
  <c r="U1285" i="29" s="1"/>
  <c r="T1285" i="29" s="1"/>
  <c r="BS1285" i="29"/>
  <c r="Z1283" i="29"/>
  <c r="BL1283" i="29"/>
  <c r="BU1283" i="29"/>
  <c r="BI1284" i="29"/>
  <c r="U1284" i="29" s="1"/>
  <c r="T1284" i="29" s="1"/>
  <c r="BS1284" i="29"/>
  <c r="BO1283" i="29"/>
  <c r="AB1283" i="29" s="1"/>
  <c r="BG1284" i="29"/>
  <c r="O1284" i="29" s="1"/>
  <c r="N1284" i="29" s="1"/>
  <c r="AL1285" i="29"/>
  <c r="V1285" i="29" s="1"/>
  <c r="AH1285" i="29"/>
  <c r="J1285" i="29" s="1"/>
  <c r="AB1282" i="29"/>
  <c r="AF1285" i="29"/>
  <c r="D1285" i="29" s="1"/>
  <c r="BS1283" i="29"/>
  <c r="BQ1284" i="29" l="1"/>
  <c r="BO1285" i="29"/>
  <c r="BK1286" i="29"/>
  <c r="AA1286" i="29" s="1"/>
  <c r="BU1286" i="29" s="1"/>
  <c r="BJ1285" i="29"/>
  <c r="X1285" i="29" s="1"/>
  <c r="W1285" i="29" s="1"/>
  <c r="AG1286" i="29"/>
  <c r="G1286" i="29" s="1"/>
  <c r="AJ1286" i="29"/>
  <c r="P1286" i="29" s="1"/>
  <c r="Z1284" i="29"/>
  <c r="BL1284" i="29"/>
  <c r="BN1284" i="29"/>
  <c r="AI1286" i="29"/>
  <c r="M1286" i="29" s="1"/>
  <c r="AL1286" i="29"/>
  <c r="V1286" i="29" s="1"/>
  <c r="BD1285" i="29"/>
  <c r="F1285" i="29" s="1"/>
  <c r="E1285" i="29" s="1"/>
  <c r="BN1285" i="29"/>
  <c r="BO1284" i="29"/>
  <c r="AF1286" i="29"/>
  <c r="D1286" i="29" s="1"/>
  <c r="BP1284" i="29"/>
  <c r="BH1285" i="29"/>
  <c r="R1285" i="29" s="1"/>
  <c r="Q1285" i="29" s="1"/>
  <c r="BR1285" i="29"/>
  <c r="BF1285" i="29"/>
  <c r="L1285" i="29" s="1"/>
  <c r="K1285" i="29" s="1"/>
  <c r="AH1286" i="29"/>
  <c r="J1286" i="29" s="1"/>
  <c r="AK1286" i="29"/>
  <c r="S1286" i="29" s="1"/>
  <c r="BL1285" i="29"/>
  <c r="Z1285" i="29"/>
  <c r="AS1287" i="29"/>
  <c r="BA1287" i="29"/>
  <c r="AT1287" i="29"/>
  <c r="BB1287" i="29"/>
  <c r="AU1287" i="29"/>
  <c r="BC1287" i="29"/>
  <c r="AN1287" i="29"/>
  <c r="AV1287" i="29"/>
  <c r="AO1287" i="29"/>
  <c r="AW1287" i="29"/>
  <c r="B1287" i="29"/>
  <c r="AD1287" i="29" s="1"/>
  <c r="AK1287" i="29" s="1"/>
  <c r="S1287" i="29" s="1"/>
  <c r="AP1287" i="29"/>
  <c r="AX1287" i="29"/>
  <c r="C1287" i="29"/>
  <c r="AE1287" i="29" s="1"/>
  <c r="AQ1287" i="29"/>
  <c r="AY1287" i="29"/>
  <c r="AC1288" i="29"/>
  <c r="AR1287" i="29"/>
  <c r="AZ1287" i="29"/>
  <c r="BP1285" i="29" l="1"/>
  <c r="BI1287" i="29"/>
  <c r="U1287" i="29" s="1"/>
  <c r="T1287" i="29" s="1"/>
  <c r="AM1287" i="29"/>
  <c r="Y1287" i="29" s="1"/>
  <c r="BD1286" i="29"/>
  <c r="F1286" i="29" s="1"/>
  <c r="E1286" i="29" s="1"/>
  <c r="BI1286" i="29"/>
  <c r="U1286" i="29" s="1"/>
  <c r="T1286" i="29" s="1"/>
  <c r="BS1286" i="29"/>
  <c r="BH1286" i="29"/>
  <c r="R1286" i="29" s="1"/>
  <c r="Q1286" i="29" s="1"/>
  <c r="BE1286" i="29"/>
  <c r="I1286" i="29" s="1"/>
  <c r="H1286" i="29" s="1"/>
  <c r="AL1287" i="29"/>
  <c r="V1287" i="29" s="1"/>
  <c r="BT1285" i="29"/>
  <c r="AB1285" i="29" s="1"/>
  <c r="AJ1287" i="29"/>
  <c r="P1287" i="29" s="1"/>
  <c r="BJ1286" i="29"/>
  <c r="X1286" i="29" s="1"/>
  <c r="W1286" i="29" s="1"/>
  <c r="BF1286" i="29"/>
  <c r="L1286" i="29" s="1"/>
  <c r="K1286" i="29" s="1"/>
  <c r="BP1286" i="29"/>
  <c r="AF1287" i="29"/>
  <c r="D1287" i="29" s="1"/>
  <c r="BG1286" i="29"/>
  <c r="O1286" i="29" s="1"/>
  <c r="N1286" i="29" s="1"/>
  <c r="AI1287" i="29"/>
  <c r="M1287" i="29" s="1"/>
  <c r="AG1287" i="29"/>
  <c r="G1287" i="29" s="1"/>
  <c r="AT1288" i="29"/>
  <c r="BB1288" i="29"/>
  <c r="AU1288" i="29"/>
  <c r="BC1288" i="29"/>
  <c r="AN1288" i="29"/>
  <c r="AV1288" i="29"/>
  <c r="AO1288" i="29"/>
  <c r="AW1288" i="29"/>
  <c r="B1288" i="29"/>
  <c r="AD1288" i="29" s="1"/>
  <c r="AL1288" i="29" s="1"/>
  <c r="V1288" i="29" s="1"/>
  <c r="AP1288" i="29"/>
  <c r="AX1288" i="29"/>
  <c r="C1288" i="29"/>
  <c r="AE1288" i="29" s="1"/>
  <c r="AQ1288" i="29"/>
  <c r="AY1288" i="29"/>
  <c r="AR1288" i="29"/>
  <c r="AZ1288" i="29"/>
  <c r="AC1289" i="29"/>
  <c r="AS1288" i="29"/>
  <c r="BA1288" i="29"/>
  <c r="AH1287" i="29"/>
  <c r="J1287" i="29" s="1"/>
  <c r="AB1284" i="29"/>
  <c r="BL1286" i="29"/>
  <c r="Z1286" i="29"/>
  <c r="AF1288" i="29" l="1"/>
  <c r="D1288" i="29" s="1"/>
  <c r="AH1288" i="29"/>
  <c r="J1288" i="29" s="1"/>
  <c r="BF1288" i="29" s="1"/>
  <c r="L1288" i="29" s="1"/>
  <c r="K1288" i="29" s="1"/>
  <c r="AJ1288" i="29"/>
  <c r="P1288" i="29" s="1"/>
  <c r="BS1287" i="29"/>
  <c r="BJ1288" i="29"/>
  <c r="X1288" i="29" s="1"/>
  <c r="W1288" i="29" s="1"/>
  <c r="AU1289" i="29"/>
  <c r="BC1289" i="29"/>
  <c r="AN1289" i="29"/>
  <c r="AV1289" i="29"/>
  <c r="AO1289" i="29"/>
  <c r="AW1289" i="29"/>
  <c r="B1289" i="29"/>
  <c r="AD1289" i="29" s="1"/>
  <c r="AG1289" i="29" s="1"/>
  <c r="G1289" i="29" s="1"/>
  <c r="AP1289" i="29"/>
  <c r="AX1289" i="29"/>
  <c r="C1289" i="29"/>
  <c r="AE1289" i="29" s="1"/>
  <c r="AQ1289" i="29"/>
  <c r="AY1289" i="29"/>
  <c r="AR1289" i="29"/>
  <c r="AZ1289" i="29"/>
  <c r="AC1290" i="29"/>
  <c r="AS1289" i="29"/>
  <c r="BA1289" i="29"/>
  <c r="AT1289" i="29"/>
  <c r="BB1289" i="29"/>
  <c r="BE1287" i="29"/>
  <c r="I1287" i="29" s="1"/>
  <c r="H1287" i="29" s="1"/>
  <c r="BG1287" i="29"/>
  <c r="O1287" i="29" s="1"/>
  <c r="N1287" i="29" s="1"/>
  <c r="BH1287" i="29"/>
  <c r="R1287" i="29" s="1"/>
  <c r="Q1287" i="29" s="1"/>
  <c r="BH1288" i="29"/>
  <c r="R1288" i="29" s="1"/>
  <c r="Q1288" i="29" s="1"/>
  <c r="BQ1286" i="29"/>
  <c r="BJ1287" i="29"/>
  <c r="X1287" i="29" s="1"/>
  <c r="W1287" i="29" s="1"/>
  <c r="BT1287" i="29"/>
  <c r="BN1286" i="29"/>
  <c r="AM1288" i="29"/>
  <c r="Y1288" i="29" s="1"/>
  <c r="BD1287" i="29"/>
  <c r="F1287" i="29" s="1"/>
  <c r="E1287" i="29" s="1"/>
  <c r="BO1286" i="29"/>
  <c r="BD1288" i="29"/>
  <c r="F1288" i="29" s="1"/>
  <c r="E1288" i="29" s="1"/>
  <c r="BK1287" i="29"/>
  <c r="AA1287" i="29" s="1"/>
  <c r="BU1287" i="29" s="1"/>
  <c r="AI1288" i="29"/>
  <c r="M1288" i="29" s="1"/>
  <c r="AG1288" i="29"/>
  <c r="G1288" i="29" s="1"/>
  <c r="BF1287" i="29"/>
  <c r="L1287" i="29" s="1"/>
  <c r="K1287" i="29" s="1"/>
  <c r="AK1288" i="29"/>
  <c r="S1288" i="29" s="1"/>
  <c r="BT1286" i="29"/>
  <c r="BR1286" i="29"/>
  <c r="BN1287" i="29" l="1"/>
  <c r="AK1289" i="29"/>
  <c r="S1289" i="29" s="1"/>
  <c r="BI1289" i="29" s="1"/>
  <c r="U1289" i="29" s="1"/>
  <c r="BP1288" i="29"/>
  <c r="BO1287" i="29"/>
  <c r="BE1289" i="29"/>
  <c r="I1289" i="29" s="1"/>
  <c r="H1289" i="29" s="1"/>
  <c r="BP1287" i="29"/>
  <c r="AN1290" i="29"/>
  <c r="AV1290" i="29"/>
  <c r="AO1290" i="29"/>
  <c r="AW1290" i="29"/>
  <c r="B1290" i="29"/>
  <c r="AD1290" i="29" s="1"/>
  <c r="AG1290" i="29" s="1"/>
  <c r="G1290" i="29" s="1"/>
  <c r="AP1290" i="29"/>
  <c r="AX1290" i="29"/>
  <c r="C1290" i="29"/>
  <c r="AE1290" i="29" s="1"/>
  <c r="AQ1290" i="29"/>
  <c r="AY1290" i="29"/>
  <c r="AR1290" i="29"/>
  <c r="AZ1290" i="29"/>
  <c r="AC1291" i="29"/>
  <c r="AS1290" i="29"/>
  <c r="BA1290" i="29"/>
  <c r="AT1290" i="29"/>
  <c r="BB1290" i="29"/>
  <c r="BC1290" i="29"/>
  <c r="AU1290" i="29"/>
  <c r="AF1289" i="29"/>
  <c r="D1289" i="29" s="1"/>
  <c r="BI1288" i="29"/>
  <c r="U1288" i="29" s="1"/>
  <c r="T1288" i="29" s="1"/>
  <c r="BE1288" i="29"/>
  <c r="I1288" i="29" s="1"/>
  <c r="H1288" i="29" s="1"/>
  <c r="BR1288" i="29"/>
  <c r="AH1289" i="29"/>
  <c r="J1289" i="29" s="1"/>
  <c r="BG1288" i="29"/>
  <c r="O1288" i="29" s="1"/>
  <c r="N1288" i="29" s="1"/>
  <c r="AL1289" i="29"/>
  <c r="V1289" i="29" s="1"/>
  <c r="AM1289" i="29"/>
  <c r="Y1289" i="29" s="1"/>
  <c r="BL1287" i="29"/>
  <c r="Z1287" i="29"/>
  <c r="BR1287" i="29"/>
  <c r="BT1288" i="29"/>
  <c r="BK1288" i="29"/>
  <c r="AA1288" i="29" s="1"/>
  <c r="BU1288" i="29" s="1"/>
  <c r="AJ1289" i="29"/>
  <c r="P1289" i="29" s="1"/>
  <c r="BN1288" i="29"/>
  <c r="AB1286" i="29"/>
  <c r="BQ1287" i="29"/>
  <c r="AI1289" i="29"/>
  <c r="M1289" i="29" s="1"/>
  <c r="T1289" i="29" l="1"/>
  <c r="BS1289" i="29"/>
  <c r="AB1287" i="29"/>
  <c r="AK1290" i="29"/>
  <c r="S1290" i="29" s="1"/>
  <c r="BI1290" i="29" s="1"/>
  <c r="U1290" i="29" s="1"/>
  <c r="T1290" i="29" s="1"/>
  <c r="BQ1288" i="29"/>
  <c r="AJ1290" i="29"/>
  <c r="P1290" i="29" s="1"/>
  <c r="BO1288" i="29"/>
  <c r="BE1290" i="29"/>
  <c r="I1290" i="29" s="1"/>
  <c r="H1290" i="29" s="1"/>
  <c r="BF1289" i="29"/>
  <c r="L1289" i="29" s="1"/>
  <c r="K1289" i="29" s="1"/>
  <c r="BP1289" i="29"/>
  <c r="AF1290" i="29"/>
  <c r="D1290" i="29" s="1"/>
  <c r="BG1289" i="29"/>
  <c r="O1289" i="29" s="1"/>
  <c r="N1289" i="29" s="1"/>
  <c r="AO1291" i="29"/>
  <c r="AW1291" i="29"/>
  <c r="B1291" i="29"/>
  <c r="AD1291" i="29" s="1"/>
  <c r="AG1291" i="29" s="1"/>
  <c r="G1291" i="29" s="1"/>
  <c r="AP1291" i="29"/>
  <c r="AX1291" i="29"/>
  <c r="C1291" i="29"/>
  <c r="AE1291" i="29" s="1"/>
  <c r="AQ1291" i="29"/>
  <c r="AY1291" i="29"/>
  <c r="AR1291" i="29"/>
  <c r="AZ1291" i="29"/>
  <c r="AC1292" i="29"/>
  <c r="AS1291" i="29"/>
  <c r="BA1291" i="29"/>
  <c r="AT1291" i="29"/>
  <c r="BB1291" i="29"/>
  <c r="AU1291" i="29"/>
  <c r="BC1291" i="29"/>
  <c r="AV1291" i="29"/>
  <c r="AN1291" i="29"/>
  <c r="AM1290" i="29"/>
  <c r="Y1290" i="29" s="1"/>
  <c r="AH1290" i="29"/>
  <c r="J1290" i="29" s="1"/>
  <c r="BH1290" i="29"/>
  <c r="R1290" i="29" s="1"/>
  <c r="Q1290" i="29" s="1"/>
  <c r="AB1288" i="29"/>
  <c r="BJ1289" i="29"/>
  <c r="X1289" i="29" s="1"/>
  <c r="W1289" i="29" s="1"/>
  <c r="BS1288" i="29"/>
  <c r="AL1290" i="29"/>
  <c r="V1290" i="29" s="1"/>
  <c r="BH1289" i="29"/>
  <c r="R1289" i="29" s="1"/>
  <c r="Q1289" i="29" s="1"/>
  <c r="BD1289" i="29"/>
  <c r="F1289" i="29" s="1"/>
  <c r="E1289" i="29" s="1"/>
  <c r="BO1289" i="29"/>
  <c r="BK1289" i="29"/>
  <c r="AA1289" i="29" s="1"/>
  <c r="BU1289" i="29" s="1"/>
  <c r="BL1288" i="29"/>
  <c r="Z1288" i="29"/>
  <c r="AI1290" i="29"/>
  <c r="M1290" i="29" s="1"/>
  <c r="BS1290" i="29" l="1"/>
  <c r="AK1291" i="29"/>
  <c r="S1291" i="29" s="1"/>
  <c r="AM1291" i="29"/>
  <c r="Y1291" i="29" s="1"/>
  <c r="BK1291" i="29" s="1"/>
  <c r="AA1291" i="29" s="1"/>
  <c r="BU1291" i="29" s="1"/>
  <c r="BO1290" i="29"/>
  <c r="BN1289" i="29"/>
  <c r="AJ1291" i="29"/>
  <c r="P1291" i="29" s="1"/>
  <c r="BR1289" i="29"/>
  <c r="BE1291" i="29"/>
  <c r="I1291" i="29" s="1"/>
  <c r="H1291" i="29" s="1"/>
  <c r="BR1290" i="29"/>
  <c r="B1292" i="29"/>
  <c r="AD1292" i="29" s="1"/>
  <c r="AI1292" i="29" s="1"/>
  <c r="M1292" i="29" s="1"/>
  <c r="AP1292" i="29"/>
  <c r="AX1292" i="29"/>
  <c r="C1292" i="29"/>
  <c r="AE1292" i="29" s="1"/>
  <c r="AQ1292" i="29"/>
  <c r="AY1292" i="29"/>
  <c r="AR1292" i="29"/>
  <c r="AZ1292" i="29"/>
  <c r="AC1293" i="29"/>
  <c r="AS1292" i="29"/>
  <c r="BA1292" i="29"/>
  <c r="AT1292" i="29"/>
  <c r="BB1292" i="29"/>
  <c r="AU1292" i="29"/>
  <c r="BC1292" i="29"/>
  <c r="AN1292" i="29"/>
  <c r="AV1292" i="29"/>
  <c r="AO1292" i="29"/>
  <c r="AW1292" i="29"/>
  <c r="BD1290" i="29"/>
  <c r="F1290" i="29" s="1"/>
  <c r="E1290" i="29" s="1"/>
  <c r="BF1290" i="29"/>
  <c r="L1290" i="29" s="1"/>
  <c r="K1290" i="29" s="1"/>
  <c r="AH1291" i="29"/>
  <c r="J1291" i="29" s="1"/>
  <c r="BG1290" i="29"/>
  <c r="O1290" i="29" s="1"/>
  <c r="N1290" i="29" s="1"/>
  <c r="BJ1290" i="29"/>
  <c r="X1290" i="29" s="1"/>
  <c r="W1290" i="29" s="1"/>
  <c r="AL1291" i="29"/>
  <c r="V1291" i="29" s="1"/>
  <c r="BK1290" i="29"/>
  <c r="AA1290" i="29" s="1"/>
  <c r="BL1289" i="29"/>
  <c r="Z1289" i="29"/>
  <c r="BT1289" i="29"/>
  <c r="AF1291" i="29"/>
  <c r="D1291" i="29" s="1"/>
  <c r="AI1291" i="29"/>
  <c r="M1291" i="29" s="1"/>
  <c r="BI1291" i="29"/>
  <c r="U1291" i="29" s="1"/>
  <c r="T1291" i="29" s="1"/>
  <c r="BS1291" i="29"/>
  <c r="BQ1289" i="29"/>
  <c r="AB1289" i="29" s="1"/>
  <c r="BN1290" i="29" l="1"/>
  <c r="BT1290" i="29"/>
  <c r="BO1291" i="29"/>
  <c r="BH1291" i="29"/>
  <c r="R1291" i="29" s="1"/>
  <c r="Q1291" i="29" s="1"/>
  <c r="AK1292" i="29"/>
  <c r="S1292" i="29" s="1"/>
  <c r="BI1292" i="29" s="1"/>
  <c r="U1292" i="29" s="1"/>
  <c r="T1292" i="29" s="1"/>
  <c r="BP1290" i="29"/>
  <c r="BG1292" i="29"/>
  <c r="O1292" i="29" s="1"/>
  <c r="N1292" i="29" s="1"/>
  <c r="C1293" i="29"/>
  <c r="AE1293" i="29" s="1"/>
  <c r="AQ1293" i="29"/>
  <c r="AY1293" i="29"/>
  <c r="AR1293" i="29"/>
  <c r="AZ1293" i="29"/>
  <c r="AC1294" i="29"/>
  <c r="AS1293" i="29"/>
  <c r="BA1293" i="29"/>
  <c r="AT1293" i="29"/>
  <c r="BB1293" i="29"/>
  <c r="AU1293" i="29"/>
  <c r="BC1293" i="29"/>
  <c r="AN1293" i="29"/>
  <c r="AV1293" i="29"/>
  <c r="AO1293" i="29"/>
  <c r="AW1293" i="29"/>
  <c r="AX1293" i="29"/>
  <c r="B1293" i="29"/>
  <c r="AD1293" i="29" s="1"/>
  <c r="AJ1293" i="29" s="1"/>
  <c r="P1293" i="29" s="1"/>
  <c r="AP1293" i="29"/>
  <c r="AM1292" i="29"/>
  <c r="Y1292" i="29" s="1"/>
  <c r="BL1290" i="29"/>
  <c r="Z1290" i="29"/>
  <c r="AG1292" i="29"/>
  <c r="G1292" i="29" s="1"/>
  <c r="BU1290" i="29"/>
  <c r="AH1292" i="29"/>
  <c r="J1292" i="29" s="1"/>
  <c r="Z1291" i="29"/>
  <c r="BJ1291" i="29"/>
  <c r="X1291" i="29" s="1"/>
  <c r="W1291" i="29" s="1"/>
  <c r="AJ1292" i="29"/>
  <c r="P1292" i="29" s="1"/>
  <c r="BF1291" i="29"/>
  <c r="L1291" i="29" s="1"/>
  <c r="K1291" i="29" s="1"/>
  <c r="AL1292" i="29"/>
  <c r="V1292" i="29" s="1"/>
  <c r="BG1291" i="29"/>
  <c r="O1291" i="29" s="1"/>
  <c r="N1291" i="29" s="1"/>
  <c r="BD1291" i="29"/>
  <c r="F1291" i="29" s="1"/>
  <c r="E1291" i="29" s="1"/>
  <c r="BQ1290" i="29"/>
  <c r="AF1292" i="29"/>
  <c r="D1292" i="29" s="1"/>
  <c r="BN1291" i="29" l="1"/>
  <c r="BQ1292" i="29"/>
  <c r="AB1290" i="29"/>
  <c r="BP1291" i="29"/>
  <c r="BL1291" i="29"/>
  <c r="BR1291" i="29"/>
  <c r="BH1293" i="29"/>
  <c r="R1293" i="29" s="1"/>
  <c r="Q1293" i="29" s="1"/>
  <c r="BR1293" i="29"/>
  <c r="BK1292" i="29"/>
  <c r="AA1292" i="29" s="1"/>
  <c r="BU1292" i="29" s="1"/>
  <c r="AL1293" i="29"/>
  <c r="V1293" i="29" s="1"/>
  <c r="BJ1292" i="29"/>
  <c r="X1292" i="29" s="1"/>
  <c r="W1292" i="29" s="1"/>
  <c r="BF1292" i="29"/>
  <c r="L1292" i="29" s="1"/>
  <c r="K1292" i="29" s="1"/>
  <c r="AH1293" i="29"/>
  <c r="J1293" i="29" s="1"/>
  <c r="AF1293" i="29"/>
  <c r="D1293" i="29" s="1"/>
  <c r="AI1293" i="29"/>
  <c r="M1293" i="29" s="1"/>
  <c r="AK1293" i="29"/>
  <c r="S1293" i="29" s="1"/>
  <c r="BE1292" i="29"/>
  <c r="I1292" i="29" s="1"/>
  <c r="H1292" i="29" s="1"/>
  <c r="AR1294" i="29"/>
  <c r="AZ1294" i="29"/>
  <c r="AC1295" i="29"/>
  <c r="AS1294" i="29"/>
  <c r="BA1294" i="29"/>
  <c r="AT1294" i="29"/>
  <c r="BB1294" i="29"/>
  <c r="AU1294" i="29"/>
  <c r="BC1294" i="29"/>
  <c r="AN1294" i="29"/>
  <c r="AV1294" i="29"/>
  <c r="AO1294" i="29"/>
  <c r="AW1294" i="29"/>
  <c r="B1294" i="29"/>
  <c r="AD1294" i="29" s="1"/>
  <c r="AM1294" i="29" s="1"/>
  <c r="Y1294" i="29" s="1"/>
  <c r="AP1294" i="29"/>
  <c r="AX1294" i="29"/>
  <c r="AQ1294" i="29"/>
  <c r="AY1294" i="29"/>
  <c r="C1294" i="29"/>
  <c r="AE1294" i="29" s="1"/>
  <c r="BS1292" i="29"/>
  <c r="BQ1291" i="29"/>
  <c r="AB1291" i="29" s="1"/>
  <c r="BH1292" i="29"/>
  <c r="R1292" i="29" s="1"/>
  <c r="Q1292" i="29" s="1"/>
  <c r="AM1293" i="29"/>
  <c r="Y1293" i="29" s="1"/>
  <c r="BD1292" i="29"/>
  <c r="F1292" i="29" s="1"/>
  <c r="E1292" i="29" s="1"/>
  <c r="BT1291" i="29"/>
  <c r="AG1293" i="29"/>
  <c r="G1293" i="29" s="1"/>
  <c r="BT1292" i="29" l="1"/>
  <c r="BR1292" i="29"/>
  <c r="BK1294" i="29"/>
  <c r="AA1294" i="29" s="1"/>
  <c r="BU1294" i="29"/>
  <c r="BK1293" i="29"/>
  <c r="AA1293" i="29" s="1"/>
  <c r="BU1293" i="29" s="1"/>
  <c r="AG1294" i="29"/>
  <c r="G1294" i="29" s="1"/>
  <c r="AJ1294" i="29"/>
  <c r="P1294" i="29" s="1"/>
  <c r="AL1294" i="29"/>
  <c r="V1294" i="29" s="1"/>
  <c r="BO1292" i="29"/>
  <c r="AF1294" i="29"/>
  <c r="D1294" i="29" s="1"/>
  <c r="BI1293" i="29"/>
  <c r="U1293" i="29" s="1"/>
  <c r="T1293" i="29" s="1"/>
  <c r="BS1293" i="29"/>
  <c r="BJ1293" i="29"/>
  <c r="X1293" i="29" s="1"/>
  <c r="W1293" i="29" s="1"/>
  <c r="BT1293" i="29"/>
  <c r="BE1293" i="29"/>
  <c r="I1293" i="29" s="1"/>
  <c r="H1293" i="29" s="1"/>
  <c r="BO1293" i="29"/>
  <c r="AH1294" i="29"/>
  <c r="J1294" i="29" s="1"/>
  <c r="AK1294" i="29"/>
  <c r="S1294" i="29" s="1"/>
  <c r="BG1293" i="29"/>
  <c r="O1293" i="29" s="1"/>
  <c r="N1293" i="29" s="1"/>
  <c r="BQ1293" i="29"/>
  <c r="BD1293" i="29"/>
  <c r="F1293" i="29" s="1"/>
  <c r="E1293" i="29" s="1"/>
  <c r="BN1293" i="29"/>
  <c r="Z1292" i="29"/>
  <c r="BL1292" i="29"/>
  <c r="AS1295" i="29"/>
  <c r="BA1295" i="29"/>
  <c r="AT1295" i="29"/>
  <c r="BB1295" i="29"/>
  <c r="AU1295" i="29"/>
  <c r="BC1295" i="29"/>
  <c r="AN1295" i="29"/>
  <c r="AV1295" i="29"/>
  <c r="AO1295" i="29"/>
  <c r="AW1295" i="29"/>
  <c r="B1295" i="29"/>
  <c r="AD1295" i="29" s="1"/>
  <c r="AF1295" i="29" s="1"/>
  <c r="D1295" i="29" s="1"/>
  <c r="AP1295" i="29"/>
  <c r="AX1295" i="29"/>
  <c r="C1295" i="29"/>
  <c r="AE1295" i="29" s="1"/>
  <c r="AQ1295" i="29"/>
  <c r="AY1295" i="29"/>
  <c r="AC1296" i="29"/>
  <c r="AR1295" i="29"/>
  <c r="AZ1295" i="29"/>
  <c r="AI1294" i="29"/>
  <c r="M1294" i="29" s="1"/>
  <c r="BF1293" i="29"/>
  <c r="L1293" i="29" s="1"/>
  <c r="K1293" i="29" s="1"/>
  <c r="BN1292" i="29"/>
  <c r="AB1292" i="29" s="1"/>
  <c r="BP1292" i="29"/>
  <c r="BD1295" i="29" l="1"/>
  <c r="F1295" i="29" s="1"/>
  <c r="E1295" i="29" s="1"/>
  <c r="AH1295" i="29"/>
  <c r="J1295" i="29" s="1"/>
  <c r="AK1295" i="29"/>
  <c r="S1295" i="29" s="1"/>
  <c r="BF1294" i="29"/>
  <c r="L1294" i="29" s="1"/>
  <c r="K1294" i="29" s="1"/>
  <c r="BJ1294" i="29"/>
  <c r="X1294" i="29" s="1"/>
  <c r="W1294" i="29" s="1"/>
  <c r="AM1295" i="29"/>
  <c r="Y1295" i="29" s="1"/>
  <c r="BH1294" i="29"/>
  <c r="R1294" i="29" s="1"/>
  <c r="Q1294" i="29" s="1"/>
  <c r="BE1294" i="29"/>
  <c r="I1294" i="29" s="1"/>
  <c r="H1294" i="29" s="1"/>
  <c r="BP1293" i="29"/>
  <c r="AB1293" i="29" s="1"/>
  <c r="AI1295" i="29"/>
  <c r="M1295" i="29" s="1"/>
  <c r="AG1295" i="29"/>
  <c r="G1295" i="29" s="1"/>
  <c r="AL1295" i="29"/>
  <c r="V1295" i="29" s="1"/>
  <c r="BL1293" i="29"/>
  <c r="Z1293" i="29"/>
  <c r="BG1294" i="29"/>
  <c r="O1294" i="29" s="1"/>
  <c r="N1294" i="29" s="1"/>
  <c r="AT1296" i="29"/>
  <c r="BB1296" i="29"/>
  <c r="AU1296" i="29"/>
  <c r="BC1296" i="29"/>
  <c r="AN1296" i="29"/>
  <c r="AV1296" i="29"/>
  <c r="AO1296" i="29"/>
  <c r="AW1296" i="29"/>
  <c r="B1296" i="29"/>
  <c r="AD1296" i="29" s="1"/>
  <c r="AJ1296" i="29" s="1"/>
  <c r="P1296" i="29" s="1"/>
  <c r="AP1296" i="29"/>
  <c r="AX1296" i="29"/>
  <c r="C1296" i="29"/>
  <c r="AE1296" i="29" s="1"/>
  <c r="AQ1296" i="29"/>
  <c r="AY1296" i="29"/>
  <c r="AR1296" i="29"/>
  <c r="AZ1296" i="29"/>
  <c r="AC1297" i="29"/>
  <c r="AS1296" i="29"/>
  <c r="BA1296" i="29"/>
  <c r="AJ1295" i="29"/>
  <c r="P1295" i="29" s="1"/>
  <c r="BI1294" i="29"/>
  <c r="U1294" i="29" s="1"/>
  <c r="T1294" i="29" s="1"/>
  <c r="BD1294" i="29"/>
  <c r="F1294" i="29" s="1"/>
  <c r="E1294" i="29" s="1"/>
  <c r="Z1294" i="29"/>
  <c r="BP1294" i="29" l="1"/>
  <c r="BQ1294" i="29"/>
  <c r="BS1294" i="29"/>
  <c r="BR1294" i="29"/>
  <c r="BN1295" i="29"/>
  <c r="BL1294" i="29"/>
  <c r="BH1296" i="29"/>
  <c r="R1296" i="29" s="1"/>
  <c r="Q1296" i="29" s="1"/>
  <c r="BG1295" i="29"/>
  <c r="O1295" i="29" s="1"/>
  <c r="N1295" i="29" s="1"/>
  <c r="BT1294" i="29"/>
  <c r="AG1296" i="29"/>
  <c r="G1296" i="29" s="1"/>
  <c r="AK1296" i="29"/>
  <c r="S1296" i="29" s="1"/>
  <c r="AL1296" i="29"/>
  <c r="V1296" i="29" s="1"/>
  <c r="BN1294" i="29"/>
  <c r="AU1297" i="29"/>
  <c r="BC1297" i="29"/>
  <c r="AN1297" i="29"/>
  <c r="AV1297" i="29"/>
  <c r="AO1297" i="29"/>
  <c r="AW1297" i="29"/>
  <c r="B1297" i="29"/>
  <c r="AD1297" i="29" s="1"/>
  <c r="AM1297" i="29" s="1"/>
  <c r="Y1297" i="29" s="1"/>
  <c r="AP1297" i="29"/>
  <c r="AX1297" i="29"/>
  <c r="C1297" i="29"/>
  <c r="AE1297" i="29" s="1"/>
  <c r="AQ1297" i="29"/>
  <c r="AY1297" i="29"/>
  <c r="AR1297" i="29"/>
  <c r="AZ1297" i="29"/>
  <c r="AC1298" i="29"/>
  <c r="AS1297" i="29"/>
  <c r="BA1297" i="29"/>
  <c r="AT1297" i="29"/>
  <c r="BB1297" i="29"/>
  <c r="BO1294" i="29"/>
  <c r="AI1296" i="29"/>
  <c r="M1296" i="29" s="1"/>
  <c r="AF1296" i="29"/>
  <c r="D1296" i="29" s="1"/>
  <c r="AH1296" i="29"/>
  <c r="J1296" i="29" s="1"/>
  <c r="BI1295" i="29"/>
  <c r="U1295" i="29" s="1"/>
  <c r="T1295" i="29" s="1"/>
  <c r="BF1295" i="29"/>
  <c r="L1295" i="29" s="1"/>
  <c r="K1295" i="29" s="1"/>
  <c r="BH1295" i="29"/>
  <c r="R1295" i="29" s="1"/>
  <c r="Q1295" i="29" s="1"/>
  <c r="AM1296" i="29"/>
  <c r="Y1296" i="29" s="1"/>
  <c r="BJ1295" i="29"/>
  <c r="X1295" i="29" s="1"/>
  <c r="W1295" i="29" s="1"/>
  <c r="BE1295" i="29"/>
  <c r="I1295" i="29" s="1"/>
  <c r="H1295" i="29" s="1"/>
  <c r="BK1295" i="29"/>
  <c r="AA1295" i="29" s="1"/>
  <c r="BU1295" i="29" s="1"/>
  <c r="BR1296" i="29" l="1"/>
  <c r="AK1297" i="29"/>
  <c r="S1297" i="29" s="1"/>
  <c r="AI1297" i="29"/>
  <c r="M1297" i="29" s="1"/>
  <c r="BG1297" i="29" s="1"/>
  <c r="O1297" i="29" s="1"/>
  <c r="N1297" i="29" s="1"/>
  <c r="AG1297" i="29"/>
  <c r="G1297" i="29" s="1"/>
  <c r="BE1297" i="29" s="1"/>
  <c r="I1297" i="29" s="1"/>
  <c r="H1297" i="29" s="1"/>
  <c r="BQ1295" i="29"/>
  <c r="BK1297" i="29"/>
  <c r="AA1297" i="29" s="1"/>
  <c r="BU1297" i="29" s="1"/>
  <c r="BJ1296" i="29"/>
  <c r="X1296" i="29" s="1"/>
  <c r="W1296" i="29" s="1"/>
  <c r="BF1296" i="29"/>
  <c r="L1296" i="29" s="1"/>
  <c r="K1296" i="29" s="1"/>
  <c r="BI1296" i="29"/>
  <c r="U1296" i="29" s="1"/>
  <c r="T1296" i="29" s="1"/>
  <c r="BE1296" i="29"/>
  <c r="I1296" i="29" s="1"/>
  <c r="H1296" i="29" s="1"/>
  <c r="BD1296" i="29"/>
  <c r="F1296" i="29" s="1"/>
  <c r="E1296" i="29" s="1"/>
  <c r="BL1295" i="29"/>
  <c r="Z1295" i="29"/>
  <c r="BR1295" i="29"/>
  <c r="AF1297" i="29"/>
  <c r="D1297" i="29" s="1"/>
  <c r="BK1296" i="29"/>
  <c r="AA1296" i="29" s="1"/>
  <c r="BU1296" i="29" s="1"/>
  <c r="AN1298" i="29"/>
  <c r="AV1298" i="29"/>
  <c r="AO1298" i="29"/>
  <c r="AW1298" i="29"/>
  <c r="B1298" i="29"/>
  <c r="AD1298" i="29" s="1"/>
  <c r="AK1298" i="29" s="1"/>
  <c r="S1298" i="29" s="1"/>
  <c r="AP1298" i="29"/>
  <c r="AX1298" i="29"/>
  <c r="C1298" i="29"/>
  <c r="AE1298" i="29" s="1"/>
  <c r="AQ1298" i="29"/>
  <c r="AY1298" i="29"/>
  <c r="AR1298" i="29"/>
  <c r="AZ1298" i="29"/>
  <c r="AC1299" i="29"/>
  <c r="AS1298" i="29"/>
  <c r="BA1298" i="29"/>
  <c r="AT1298" i="29"/>
  <c r="BB1298" i="29"/>
  <c r="AU1298" i="29"/>
  <c r="BC1298" i="29"/>
  <c r="BO1295" i="29"/>
  <c r="BP1295" i="29"/>
  <c r="AH1297" i="29"/>
  <c r="J1297" i="29" s="1"/>
  <c r="BI1297" i="29"/>
  <c r="U1297" i="29" s="1"/>
  <c r="T1297" i="29" s="1"/>
  <c r="AJ1297" i="29"/>
  <c r="P1297" i="29" s="1"/>
  <c r="BS1295" i="29"/>
  <c r="AL1297" i="29"/>
  <c r="V1297" i="29" s="1"/>
  <c r="BG1296" i="29"/>
  <c r="O1296" i="29" s="1"/>
  <c r="N1296" i="29" s="1"/>
  <c r="BQ1296" i="29"/>
  <c r="BT1295" i="29"/>
  <c r="AB1294" i="29"/>
  <c r="BP1296" i="29" l="1"/>
  <c r="BI1298" i="29"/>
  <c r="U1298" i="29" s="1"/>
  <c r="T1298" i="29" s="1"/>
  <c r="BS1298" i="29"/>
  <c r="AO1299" i="29"/>
  <c r="AW1299" i="29"/>
  <c r="B1299" i="29"/>
  <c r="AD1299" i="29" s="1"/>
  <c r="AK1299" i="29" s="1"/>
  <c r="S1299" i="29" s="1"/>
  <c r="AP1299" i="29"/>
  <c r="AX1299" i="29"/>
  <c r="C1299" i="29"/>
  <c r="AE1299" i="29" s="1"/>
  <c r="AQ1299" i="29"/>
  <c r="AY1299" i="29"/>
  <c r="AR1299" i="29"/>
  <c r="AZ1299" i="29"/>
  <c r="AC1300" i="29"/>
  <c r="AS1299" i="29"/>
  <c r="BA1299" i="29"/>
  <c r="AT1299" i="29"/>
  <c r="BB1299" i="29"/>
  <c r="AU1299" i="29"/>
  <c r="BC1299" i="29"/>
  <c r="AN1299" i="29"/>
  <c r="AV1299" i="29"/>
  <c r="BN1296" i="29"/>
  <c r="BT1296" i="29"/>
  <c r="BH1297" i="29"/>
  <c r="R1297" i="29" s="1"/>
  <c r="Q1297" i="29" s="1"/>
  <c r="AF1298" i="29"/>
  <c r="D1298" i="29" s="1"/>
  <c r="AM1298" i="29"/>
  <c r="Y1298" i="29" s="1"/>
  <c r="BS1297" i="29"/>
  <c r="AH1298" i="29"/>
  <c r="J1298" i="29" s="1"/>
  <c r="BO1296" i="29"/>
  <c r="BO1297" i="29"/>
  <c r="BL1296" i="29"/>
  <c r="Z1296" i="29"/>
  <c r="BD1297" i="29"/>
  <c r="F1297" i="29" s="1"/>
  <c r="E1297" i="29" s="1"/>
  <c r="BQ1297" i="29"/>
  <c r="BF1297" i="29"/>
  <c r="L1297" i="29" s="1"/>
  <c r="K1297" i="29" s="1"/>
  <c r="BP1297" i="29"/>
  <c r="BS1296" i="29"/>
  <c r="AJ1298" i="29"/>
  <c r="P1298" i="29" s="1"/>
  <c r="AL1298" i="29"/>
  <c r="V1298" i="29" s="1"/>
  <c r="AB1295" i="29"/>
  <c r="AI1298" i="29"/>
  <c r="M1298" i="29" s="1"/>
  <c r="AG1298" i="29"/>
  <c r="G1298" i="29" s="1"/>
  <c r="BJ1297" i="29"/>
  <c r="X1297" i="29" s="1"/>
  <c r="W1297" i="29" s="1"/>
  <c r="Z1297" i="29"/>
  <c r="BL1297" i="29" l="1"/>
  <c r="AM1299" i="29"/>
  <c r="Y1299" i="29" s="1"/>
  <c r="BK1299" i="29" s="1"/>
  <c r="AA1299" i="29" s="1"/>
  <c r="BU1299" i="29" s="1"/>
  <c r="AJ1299" i="29"/>
  <c r="P1299" i="29" s="1"/>
  <c r="BH1299" i="29" s="1"/>
  <c r="R1299" i="29" s="1"/>
  <c r="Q1299" i="29" s="1"/>
  <c r="AB1296" i="29"/>
  <c r="BI1299" i="29"/>
  <c r="U1299" i="29" s="1"/>
  <c r="T1299" i="29" s="1"/>
  <c r="BS1299" i="29"/>
  <c r="BH1298" i="29"/>
  <c r="R1298" i="29" s="1"/>
  <c r="Q1298" i="29" s="1"/>
  <c r="AH1299" i="29"/>
  <c r="J1299" i="29" s="1"/>
  <c r="BF1298" i="29"/>
  <c r="L1298" i="29" s="1"/>
  <c r="K1298" i="29" s="1"/>
  <c r="AL1299" i="29"/>
  <c r="V1299" i="29" s="1"/>
  <c r="BE1298" i="29"/>
  <c r="I1298" i="29" s="1"/>
  <c r="H1298" i="29" s="1"/>
  <c r="BG1298" i="29"/>
  <c r="O1298" i="29" s="1"/>
  <c r="N1298" i="29" s="1"/>
  <c r="BN1297" i="29"/>
  <c r="BK1298" i="29"/>
  <c r="AA1298" i="29" s="1"/>
  <c r="AF1299" i="29"/>
  <c r="D1299" i="29" s="1"/>
  <c r="AI1299" i="29"/>
  <c r="M1299" i="29" s="1"/>
  <c r="AG1299" i="29"/>
  <c r="G1299" i="29" s="1"/>
  <c r="BT1297" i="29"/>
  <c r="BD1298" i="29"/>
  <c r="F1298" i="29" s="1"/>
  <c r="E1298" i="29" s="1"/>
  <c r="BJ1298" i="29"/>
  <c r="X1298" i="29" s="1"/>
  <c r="W1298" i="29" s="1"/>
  <c r="BT1298" i="29"/>
  <c r="BR1297" i="29"/>
  <c r="B1300" i="29"/>
  <c r="AD1300" i="29" s="1"/>
  <c r="AK1300" i="29" s="1"/>
  <c r="S1300" i="29" s="1"/>
  <c r="AP1300" i="29"/>
  <c r="AX1300" i="29"/>
  <c r="C1300" i="29"/>
  <c r="AE1300" i="29" s="1"/>
  <c r="AQ1300" i="29"/>
  <c r="AY1300" i="29"/>
  <c r="AR1300" i="29"/>
  <c r="AZ1300" i="29"/>
  <c r="AC1301" i="29"/>
  <c r="AS1300" i="29"/>
  <c r="BA1300" i="29"/>
  <c r="AT1300" i="29"/>
  <c r="BB1300" i="29"/>
  <c r="AU1300" i="29"/>
  <c r="BC1300" i="29"/>
  <c r="AN1300" i="29"/>
  <c r="AV1300" i="29"/>
  <c r="AW1300" i="29"/>
  <c r="AO1300" i="29"/>
  <c r="BP1298" i="29" l="1"/>
  <c r="BI1300" i="29"/>
  <c r="U1300" i="29" s="1"/>
  <c r="T1300" i="29" s="1"/>
  <c r="C1301" i="29"/>
  <c r="AE1301" i="29" s="1"/>
  <c r="AQ1301" i="29"/>
  <c r="AY1301" i="29"/>
  <c r="AR1301" i="29"/>
  <c r="AZ1301" i="29"/>
  <c r="AC1302" i="29"/>
  <c r="AS1301" i="29"/>
  <c r="BA1301" i="29"/>
  <c r="AT1301" i="29"/>
  <c r="BB1301" i="29"/>
  <c r="AU1301" i="29"/>
  <c r="BC1301" i="29"/>
  <c r="AN1301" i="29"/>
  <c r="AV1301" i="29"/>
  <c r="AO1301" i="29"/>
  <c r="AW1301" i="29"/>
  <c r="B1301" i="29"/>
  <c r="AD1301" i="29" s="1"/>
  <c r="AM1301" i="29" s="1"/>
  <c r="Y1301" i="29" s="1"/>
  <c r="AP1301" i="29"/>
  <c r="AX1301" i="29"/>
  <c r="BQ1298" i="29"/>
  <c r="BF1299" i="29"/>
  <c r="L1299" i="29" s="1"/>
  <c r="K1299" i="29" s="1"/>
  <c r="AH1300" i="29"/>
  <c r="J1300" i="29" s="1"/>
  <c r="BE1299" i="29"/>
  <c r="I1299" i="29" s="1"/>
  <c r="H1299" i="29" s="1"/>
  <c r="BO1298" i="29"/>
  <c r="BG1299" i="29"/>
  <c r="O1299" i="29" s="1"/>
  <c r="N1299" i="29" s="1"/>
  <c r="Z1299" i="29"/>
  <c r="AM1300" i="29"/>
  <c r="Y1300" i="29" s="1"/>
  <c r="AJ1300" i="29"/>
  <c r="P1300" i="29" s="1"/>
  <c r="BD1299" i="29"/>
  <c r="F1299" i="29" s="1"/>
  <c r="E1299" i="29" s="1"/>
  <c r="BJ1299" i="29"/>
  <c r="X1299" i="29" s="1"/>
  <c r="W1299" i="29" s="1"/>
  <c r="BR1298" i="29"/>
  <c r="AL1300" i="29"/>
  <c r="V1300" i="29" s="1"/>
  <c r="BL1298" i="29"/>
  <c r="Z1298" i="29"/>
  <c r="AG1300" i="29"/>
  <c r="G1300" i="29" s="1"/>
  <c r="AF1300" i="29"/>
  <c r="D1300" i="29" s="1"/>
  <c r="AI1300" i="29"/>
  <c r="M1300" i="29" s="1"/>
  <c r="BU1298" i="29"/>
  <c r="BN1298" i="29"/>
  <c r="AB1297" i="29"/>
  <c r="BR1299" i="29"/>
  <c r="AJ1301" i="29" l="1"/>
  <c r="P1301" i="29" s="1"/>
  <c r="BN1299" i="29"/>
  <c r="BO1299" i="29"/>
  <c r="AL1301" i="29"/>
  <c r="V1301" i="29" s="1"/>
  <c r="BJ1301" i="29" s="1"/>
  <c r="X1301" i="29" s="1"/>
  <c r="AG1301" i="29"/>
  <c r="G1301" i="29" s="1"/>
  <c r="BS1300" i="29"/>
  <c r="BL1299" i="29"/>
  <c r="AB1298" i="29"/>
  <c r="BT1299" i="29"/>
  <c r="BQ1299" i="29"/>
  <c r="BK1301" i="29"/>
  <c r="AA1301" i="29" s="1"/>
  <c r="BU1301" i="29"/>
  <c r="BJ1300" i="29"/>
  <c r="X1300" i="29" s="1"/>
  <c r="W1300" i="29" s="1"/>
  <c r="BP1299" i="29"/>
  <c r="AB1299" i="29" s="1"/>
  <c r="BH1301" i="29"/>
  <c r="R1301" i="29" s="1"/>
  <c r="Q1301" i="29" s="1"/>
  <c r="BG1300" i="29"/>
  <c r="O1300" i="29" s="1"/>
  <c r="N1300" i="29" s="1"/>
  <c r="AH1301" i="29"/>
  <c r="J1301" i="29" s="1"/>
  <c r="BD1300" i="29"/>
  <c r="F1300" i="29" s="1"/>
  <c r="E1300" i="29" s="1"/>
  <c r="AF1301" i="29"/>
  <c r="D1301" i="29" s="1"/>
  <c r="AI1301" i="29"/>
  <c r="M1301" i="29" s="1"/>
  <c r="AK1301" i="29"/>
  <c r="S1301" i="29" s="1"/>
  <c r="BH1300" i="29"/>
  <c r="R1300" i="29" s="1"/>
  <c r="Q1300" i="29" s="1"/>
  <c r="BR1300" i="29"/>
  <c r="AR1302" i="29"/>
  <c r="AZ1302" i="29"/>
  <c r="AC1303" i="29"/>
  <c r="AS1302" i="29"/>
  <c r="BA1302" i="29"/>
  <c r="AT1302" i="29"/>
  <c r="BB1302" i="29"/>
  <c r="AU1302" i="29"/>
  <c r="BC1302" i="29"/>
  <c r="AN1302" i="29"/>
  <c r="AV1302" i="29"/>
  <c r="AO1302" i="29"/>
  <c r="AW1302" i="29"/>
  <c r="B1302" i="29"/>
  <c r="AD1302" i="29" s="1"/>
  <c r="AM1302" i="29" s="1"/>
  <c r="Y1302" i="29" s="1"/>
  <c r="AP1302" i="29"/>
  <c r="AX1302" i="29"/>
  <c r="AY1302" i="29"/>
  <c r="C1302" i="29"/>
  <c r="AE1302" i="29" s="1"/>
  <c r="AQ1302" i="29"/>
  <c r="BE1300" i="29"/>
  <c r="I1300" i="29" s="1"/>
  <c r="H1300" i="29" s="1"/>
  <c r="BK1300" i="29"/>
  <c r="AA1300" i="29" s="1"/>
  <c r="BU1300" i="29" s="1"/>
  <c r="BF1300" i="29"/>
  <c r="L1300" i="29" s="1"/>
  <c r="K1300" i="29" s="1"/>
  <c r="BP1300" i="29" l="1"/>
  <c r="W1301" i="29"/>
  <c r="BT1301" i="29"/>
  <c r="BT1300" i="29"/>
  <c r="BE1301" i="29"/>
  <c r="I1301" i="29" s="1"/>
  <c r="H1301" i="29" s="1"/>
  <c r="BK1302" i="29"/>
  <c r="AA1302" i="29" s="1"/>
  <c r="BU1302" i="29"/>
  <c r="AI1302" i="29"/>
  <c r="M1302" i="29" s="1"/>
  <c r="BN1300" i="29"/>
  <c r="AJ1302" i="29"/>
  <c r="P1302" i="29" s="1"/>
  <c r="AL1302" i="29"/>
  <c r="V1302" i="29" s="1"/>
  <c r="BF1301" i="29"/>
  <c r="L1301" i="29" s="1"/>
  <c r="K1301" i="29" s="1"/>
  <c r="BQ1300" i="29"/>
  <c r="BI1301" i="29"/>
  <c r="U1301" i="29" s="1"/>
  <c r="T1301" i="29" s="1"/>
  <c r="BS1301" i="29"/>
  <c r="AG1302" i="29"/>
  <c r="G1302" i="29" s="1"/>
  <c r="Z1300" i="29"/>
  <c r="BL1300" i="29"/>
  <c r="AH1302" i="29"/>
  <c r="J1302" i="29" s="1"/>
  <c r="AK1302" i="29"/>
  <c r="S1302" i="29" s="1"/>
  <c r="AS1303" i="29"/>
  <c r="BA1303" i="29"/>
  <c r="AT1303" i="29"/>
  <c r="BB1303" i="29"/>
  <c r="AU1303" i="29"/>
  <c r="BC1303" i="29"/>
  <c r="AN1303" i="29"/>
  <c r="AV1303" i="29"/>
  <c r="AO1303" i="29"/>
  <c r="AW1303" i="29"/>
  <c r="B1303" i="29"/>
  <c r="AD1303" i="29" s="1"/>
  <c r="AK1303" i="29" s="1"/>
  <c r="S1303" i="29" s="1"/>
  <c r="AP1303" i="29"/>
  <c r="AX1303" i="29"/>
  <c r="C1303" i="29"/>
  <c r="AE1303" i="29" s="1"/>
  <c r="AQ1303" i="29"/>
  <c r="AY1303" i="29"/>
  <c r="AR1303" i="29"/>
  <c r="AZ1303" i="29"/>
  <c r="AC1304" i="29"/>
  <c r="BG1301" i="29"/>
  <c r="O1301" i="29" s="1"/>
  <c r="N1301" i="29" s="1"/>
  <c r="AF1302" i="29"/>
  <c r="D1302" i="29" s="1"/>
  <c r="BO1300" i="29"/>
  <c r="BD1301" i="29"/>
  <c r="F1301" i="29" s="1"/>
  <c r="E1301" i="29" s="1"/>
  <c r="BR1301" i="29"/>
  <c r="Z1301" i="29"/>
  <c r="BP1301" i="29" l="1"/>
  <c r="BO1301" i="29"/>
  <c r="BI1303" i="29"/>
  <c r="U1303" i="29" s="1"/>
  <c r="T1303" i="29" s="1"/>
  <c r="BS1303" i="29"/>
  <c r="BI1302" i="29"/>
  <c r="U1302" i="29" s="1"/>
  <c r="T1302" i="29" s="1"/>
  <c r="BF1302" i="29"/>
  <c r="L1302" i="29" s="1"/>
  <c r="K1302" i="29" s="1"/>
  <c r="BD1302" i="29"/>
  <c r="F1302" i="29" s="1"/>
  <c r="E1302" i="29" s="1"/>
  <c r="BJ1302" i="29"/>
  <c r="X1302" i="29" s="1"/>
  <c r="W1302" i="29" s="1"/>
  <c r="AM1303" i="29"/>
  <c r="Y1303" i="29" s="1"/>
  <c r="BQ1301" i="29"/>
  <c r="AI1303" i="29"/>
  <c r="M1303" i="29" s="1"/>
  <c r="AG1303" i="29"/>
  <c r="G1303" i="29" s="1"/>
  <c r="BH1302" i="29"/>
  <c r="R1302" i="29" s="1"/>
  <c r="Q1302" i="29" s="1"/>
  <c r="AL1303" i="29"/>
  <c r="V1303" i="29" s="1"/>
  <c r="BE1302" i="29"/>
  <c r="I1302" i="29" s="1"/>
  <c r="H1302" i="29" s="1"/>
  <c r="AB1300" i="29"/>
  <c r="BL1301" i="29"/>
  <c r="BG1302" i="29"/>
  <c r="O1302" i="29" s="1"/>
  <c r="N1302" i="29" s="1"/>
  <c r="AT1304" i="29"/>
  <c r="BB1304" i="29"/>
  <c r="AU1304" i="29"/>
  <c r="BC1304" i="29"/>
  <c r="AN1304" i="29"/>
  <c r="AV1304" i="29"/>
  <c r="AO1304" i="29"/>
  <c r="AW1304" i="29"/>
  <c r="B1304" i="29"/>
  <c r="AD1304" i="29" s="1"/>
  <c r="AG1304" i="29" s="1"/>
  <c r="G1304" i="29" s="1"/>
  <c r="AP1304" i="29"/>
  <c r="AX1304" i="29"/>
  <c r="C1304" i="29"/>
  <c r="AE1304" i="29" s="1"/>
  <c r="AQ1304" i="29"/>
  <c r="AY1304" i="29"/>
  <c r="AR1304" i="29"/>
  <c r="AZ1304" i="29"/>
  <c r="AC1305" i="29"/>
  <c r="AS1304" i="29"/>
  <c r="BA1304" i="29"/>
  <c r="AF1303" i="29"/>
  <c r="D1303" i="29" s="1"/>
  <c r="AJ1303" i="29"/>
  <c r="P1303" i="29" s="1"/>
  <c r="BN1301" i="29"/>
  <c r="AB1301" i="29" s="1"/>
  <c r="AH1303" i="29"/>
  <c r="J1303" i="29" s="1"/>
  <c r="Z1302" i="29"/>
  <c r="BL1302" i="29" l="1"/>
  <c r="BP1302" i="29"/>
  <c r="BO1302" i="29"/>
  <c r="BT1302" i="29"/>
  <c r="BE1304" i="29"/>
  <c r="I1304" i="29" s="1"/>
  <c r="H1304" i="29" s="1"/>
  <c r="BO1304" i="29"/>
  <c r="AL1304" i="29"/>
  <c r="V1304" i="29" s="1"/>
  <c r="BR1302" i="29"/>
  <c r="BN1302" i="29"/>
  <c r="AK1304" i="29"/>
  <c r="S1304" i="29" s="1"/>
  <c r="AU1305" i="29"/>
  <c r="BC1305" i="29"/>
  <c r="AN1305" i="29"/>
  <c r="AV1305" i="29"/>
  <c r="AO1305" i="29"/>
  <c r="AW1305" i="29"/>
  <c r="B1305" i="29"/>
  <c r="AD1305" i="29" s="1"/>
  <c r="AH1305" i="29" s="1"/>
  <c r="J1305" i="29" s="1"/>
  <c r="AP1305" i="29"/>
  <c r="AX1305" i="29"/>
  <c r="C1305" i="29"/>
  <c r="AE1305" i="29" s="1"/>
  <c r="AQ1305" i="29"/>
  <c r="AY1305" i="29"/>
  <c r="AR1305" i="29"/>
  <c r="AZ1305" i="29"/>
  <c r="AC1306" i="29"/>
  <c r="AS1305" i="29"/>
  <c r="BA1305" i="29"/>
  <c r="AT1305" i="29"/>
  <c r="BB1305" i="29"/>
  <c r="AF1304" i="29"/>
  <c r="D1304" i="29" s="1"/>
  <c r="BQ1302" i="29"/>
  <c r="BE1303" i="29"/>
  <c r="I1303" i="29" s="1"/>
  <c r="H1303" i="29" s="1"/>
  <c r="AH1304" i="29"/>
  <c r="J1304" i="29" s="1"/>
  <c r="BG1303" i="29"/>
  <c r="O1303" i="29" s="1"/>
  <c r="N1303" i="29" s="1"/>
  <c r="BS1302" i="29"/>
  <c r="BD1303" i="29"/>
  <c r="F1303" i="29" s="1"/>
  <c r="E1303" i="29" s="1"/>
  <c r="AM1304" i="29"/>
  <c r="Y1304" i="29" s="1"/>
  <c r="BK1303" i="29"/>
  <c r="AA1303" i="29" s="1"/>
  <c r="BU1303" i="29" s="1"/>
  <c r="BF1303" i="29"/>
  <c r="L1303" i="29" s="1"/>
  <c r="K1303" i="29" s="1"/>
  <c r="AJ1304" i="29"/>
  <c r="P1304" i="29" s="1"/>
  <c r="BH1303" i="29"/>
  <c r="R1303" i="29" s="1"/>
  <c r="Q1303" i="29" s="1"/>
  <c r="AI1304" i="29"/>
  <c r="M1304" i="29" s="1"/>
  <c r="BJ1303" i="29"/>
  <c r="X1303" i="29" s="1"/>
  <c r="W1303" i="29" s="1"/>
  <c r="BT1303" i="29"/>
  <c r="BN1303" i="29" l="1"/>
  <c r="BP1303" i="29"/>
  <c r="BQ1303" i="29"/>
  <c r="BF1305" i="29"/>
  <c r="L1305" i="29" s="1"/>
  <c r="K1305" i="29" s="1"/>
  <c r="BP1305" i="29"/>
  <c r="AL1305" i="29"/>
  <c r="V1305" i="29" s="1"/>
  <c r="AM1305" i="29"/>
  <c r="Y1305" i="29" s="1"/>
  <c r="BF1304" i="29"/>
  <c r="L1304" i="29" s="1"/>
  <c r="K1304" i="29" s="1"/>
  <c r="BI1304" i="29"/>
  <c r="U1304" i="29" s="1"/>
  <c r="T1304" i="29" s="1"/>
  <c r="BL1303" i="29"/>
  <c r="Z1303" i="29"/>
  <c r="BO1303" i="29"/>
  <c r="AI1305" i="29"/>
  <c r="M1305" i="29" s="1"/>
  <c r="AG1305" i="29"/>
  <c r="G1305" i="29" s="1"/>
  <c r="AB1302" i="29"/>
  <c r="BK1304" i="29"/>
  <c r="AA1304" i="29" s="1"/>
  <c r="BU1304" i="29" s="1"/>
  <c r="AK1305" i="29"/>
  <c r="S1305" i="29" s="1"/>
  <c r="AJ1305" i="29"/>
  <c r="P1305" i="29" s="1"/>
  <c r="AN1306" i="29"/>
  <c r="AV1306" i="29"/>
  <c r="AO1306" i="29"/>
  <c r="AW1306" i="29"/>
  <c r="B1306" i="29"/>
  <c r="AD1306" i="29" s="1"/>
  <c r="AH1306" i="29" s="1"/>
  <c r="J1306" i="29" s="1"/>
  <c r="AP1306" i="29"/>
  <c r="AX1306" i="29"/>
  <c r="C1306" i="29"/>
  <c r="AE1306" i="29" s="1"/>
  <c r="AQ1306" i="29"/>
  <c r="AY1306" i="29"/>
  <c r="AR1306" i="29"/>
  <c r="AZ1306" i="29"/>
  <c r="AC1307" i="29"/>
  <c r="AS1306" i="29"/>
  <c r="BA1306" i="29"/>
  <c r="AT1306" i="29"/>
  <c r="BB1306" i="29"/>
  <c r="AU1306" i="29"/>
  <c r="BC1306" i="29"/>
  <c r="BJ1304" i="29"/>
  <c r="X1304" i="29" s="1"/>
  <c r="W1304" i="29" s="1"/>
  <c r="BT1304" i="29"/>
  <c r="BG1304" i="29"/>
  <c r="O1304" i="29" s="1"/>
  <c r="N1304" i="29" s="1"/>
  <c r="BR1303" i="29"/>
  <c r="BD1304" i="29"/>
  <c r="F1304" i="29" s="1"/>
  <c r="E1304" i="29" s="1"/>
  <c r="AF1305" i="29"/>
  <c r="D1305" i="29" s="1"/>
  <c r="AB1303" i="29"/>
  <c r="BH1304" i="29"/>
  <c r="R1304" i="29" s="1"/>
  <c r="Q1304" i="29" s="1"/>
  <c r="BN1304" i="29" l="1"/>
  <c r="BQ1304" i="29"/>
  <c r="AK1306" i="29"/>
  <c r="S1306" i="29" s="1"/>
  <c r="BI1306" i="29" s="1"/>
  <c r="U1306" i="29" s="1"/>
  <c r="T1306" i="29" s="1"/>
  <c r="AJ1306" i="29"/>
  <c r="P1306" i="29" s="1"/>
  <c r="AL1306" i="29"/>
  <c r="V1306" i="29" s="1"/>
  <c r="BJ1306" i="29" s="1"/>
  <c r="X1306" i="29" s="1"/>
  <c r="W1306" i="29" s="1"/>
  <c r="BR1304" i="29"/>
  <c r="BF1306" i="29"/>
  <c r="L1306" i="29" s="1"/>
  <c r="K1306" i="29" s="1"/>
  <c r="BL1304" i="29"/>
  <c r="Z1304" i="29"/>
  <c r="BS1304" i="29"/>
  <c r="AI1306" i="29"/>
  <c r="M1306" i="29" s="1"/>
  <c r="AG1306" i="29"/>
  <c r="G1306" i="29" s="1"/>
  <c r="BP1304" i="29"/>
  <c r="BE1305" i="29"/>
  <c r="I1305" i="29" s="1"/>
  <c r="H1305" i="29" s="1"/>
  <c r="BG1305" i="29"/>
  <c r="O1305" i="29" s="1"/>
  <c r="N1305" i="29" s="1"/>
  <c r="BK1305" i="29"/>
  <c r="AA1305" i="29" s="1"/>
  <c r="BU1305" i="29" s="1"/>
  <c r="BD1305" i="29"/>
  <c r="F1305" i="29" s="1"/>
  <c r="E1305" i="29" s="1"/>
  <c r="AF1306" i="29"/>
  <c r="D1306" i="29" s="1"/>
  <c r="BJ1305" i="29"/>
  <c r="X1305" i="29" s="1"/>
  <c r="W1305" i="29" s="1"/>
  <c r="AB1304" i="29"/>
  <c r="AO1307" i="29"/>
  <c r="AW1307" i="29"/>
  <c r="B1307" i="29"/>
  <c r="AD1307" i="29" s="1"/>
  <c r="AG1307" i="29" s="1"/>
  <c r="G1307" i="29" s="1"/>
  <c r="AP1307" i="29"/>
  <c r="AX1307" i="29"/>
  <c r="C1307" i="29"/>
  <c r="AE1307" i="29" s="1"/>
  <c r="AQ1307" i="29"/>
  <c r="AY1307" i="29"/>
  <c r="AR1307" i="29"/>
  <c r="AZ1307" i="29"/>
  <c r="AC1308" i="29"/>
  <c r="AS1307" i="29"/>
  <c r="BA1307" i="29"/>
  <c r="AT1307" i="29"/>
  <c r="BB1307" i="29"/>
  <c r="AU1307" i="29"/>
  <c r="BC1307" i="29"/>
  <c r="AN1307" i="29"/>
  <c r="AV1307" i="29"/>
  <c r="AM1306" i="29"/>
  <c r="Y1306" i="29" s="1"/>
  <c r="BH1305" i="29"/>
  <c r="R1305" i="29" s="1"/>
  <c r="Q1305" i="29" s="1"/>
  <c r="BH1306" i="29"/>
  <c r="R1306" i="29" s="1"/>
  <c r="Q1306" i="29" s="1"/>
  <c r="BR1306" i="29"/>
  <c r="BI1305" i="29"/>
  <c r="U1305" i="29" s="1"/>
  <c r="T1305" i="29" s="1"/>
  <c r="BP1306" i="29" l="1"/>
  <c r="BS1305" i="29"/>
  <c r="AK1307" i="29"/>
  <c r="S1307" i="29" s="1"/>
  <c r="BQ1305" i="29"/>
  <c r="BE1307" i="29"/>
  <c r="I1307" i="29" s="1"/>
  <c r="H1307" i="29" s="1"/>
  <c r="BG1306" i="29"/>
  <c r="O1306" i="29" s="1"/>
  <c r="N1306" i="29" s="1"/>
  <c r="BQ1306" i="29"/>
  <c r="B1308" i="29"/>
  <c r="AD1308" i="29" s="1"/>
  <c r="AI1308" i="29" s="1"/>
  <c r="M1308" i="29" s="1"/>
  <c r="AP1308" i="29"/>
  <c r="AX1308" i="29"/>
  <c r="C1308" i="29"/>
  <c r="AE1308" i="29" s="1"/>
  <c r="AQ1308" i="29"/>
  <c r="AY1308" i="29"/>
  <c r="AR1308" i="29"/>
  <c r="AZ1308" i="29"/>
  <c r="AC1309" i="29"/>
  <c r="AS1308" i="29"/>
  <c r="BA1308" i="29"/>
  <c r="AT1308" i="29"/>
  <c r="BB1308" i="29"/>
  <c r="AU1308" i="29"/>
  <c r="BC1308" i="29"/>
  <c r="AN1308" i="29"/>
  <c r="AV1308" i="29"/>
  <c r="AO1308" i="29"/>
  <c r="AW1308" i="29"/>
  <c r="BR1305" i="29"/>
  <c r="AM1307" i="29"/>
  <c r="Y1307" i="29" s="1"/>
  <c r="BT1305" i="29"/>
  <c r="BS1306" i="29"/>
  <c r="BD1306" i="29"/>
  <c r="F1306" i="29" s="1"/>
  <c r="E1306" i="29" s="1"/>
  <c r="BN1306" i="29"/>
  <c r="BN1305" i="29"/>
  <c r="BO1305" i="29"/>
  <c r="BT1306" i="29"/>
  <c r="AL1307" i="29"/>
  <c r="V1307" i="29" s="1"/>
  <c r="BK1306" i="29"/>
  <c r="AA1306" i="29" s="1"/>
  <c r="AJ1307" i="29"/>
  <c r="P1307" i="29" s="1"/>
  <c r="BI1307" i="29"/>
  <c r="U1307" i="29" s="1"/>
  <c r="T1307" i="29" s="1"/>
  <c r="BS1307" i="29"/>
  <c r="AH1307" i="29"/>
  <c r="J1307" i="29" s="1"/>
  <c r="AF1307" i="29"/>
  <c r="D1307" i="29" s="1"/>
  <c r="AI1307" i="29"/>
  <c r="M1307" i="29" s="1"/>
  <c r="BL1305" i="29"/>
  <c r="Z1305" i="29"/>
  <c r="BE1306" i="29"/>
  <c r="I1306" i="29" s="1"/>
  <c r="H1306" i="29" s="1"/>
  <c r="BO1306" i="29"/>
  <c r="BO1307" i="29" l="1"/>
  <c r="BG1308" i="29"/>
  <c r="O1308" i="29" s="1"/>
  <c r="N1308" i="29" s="1"/>
  <c r="BQ1308" i="29"/>
  <c r="BD1307" i="29"/>
  <c r="F1307" i="29" s="1"/>
  <c r="E1307" i="29" s="1"/>
  <c r="C1309" i="29"/>
  <c r="AE1309" i="29" s="1"/>
  <c r="AQ1309" i="29"/>
  <c r="AY1309" i="29"/>
  <c r="AR1309" i="29"/>
  <c r="AZ1309" i="29"/>
  <c r="AC1310" i="29"/>
  <c r="AS1309" i="29"/>
  <c r="BA1309" i="29"/>
  <c r="AT1309" i="29"/>
  <c r="BB1309" i="29"/>
  <c r="AU1309" i="29"/>
  <c r="BC1309" i="29"/>
  <c r="AN1309" i="29"/>
  <c r="AV1309" i="29"/>
  <c r="AO1309" i="29"/>
  <c r="AW1309" i="29"/>
  <c r="B1309" i="29"/>
  <c r="AD1309" i="29" s="1"/>
  <c r="AJ1309" i="29" s="1"/>
  <c r="P1309" i="29" s="1"/>
  <c r="AX1309" i="29"/>
  <c r="AP1309" i="29"/>
  <c r="AK1308" i="29"/>
  <c r="S1308" i="29" s="1"/>
  <c r="AM1308" i="29"/>
  <c r="Y1308" i="29" s="1"/>
  <c r="BK1307" i="29"/>
  <c r="AA1307" i="29" s="1"/>
  <c r="BU1307" i="29" s="1"/>
  <c r="AB1305" i="29"/>
  <c r="AH1308" i="29"/>
  <c r="J1308" i="29" s="1"/>
  <c r="BH1307" i="29"/>
  <c r="R1307" i="29" s="1"/>
  <c r="Q1307" i="29" s="1"/>
  <c r="AL1308" i="29"/>
  <c r="V1308" i="29" s="1"/>
  <c r="BJ1307" i="29"/>
  <c r="X1307" i="29" s="1"/>
  <c r="W1307" i="29" s="1"/>
  <c r="BF1307" i="29"/>
  <c r="L1307" i="29" s="1"/>
  <c r="K1307" i="29" s="1"/>
  <c r="AG1308" i="29"/>
  <c r="G1308" i="29" s="1"/>
  <c r="AJ1308" i="29"/>
  <c r="P1308" i="29" s="1"/>
  <c r="BL1306" i="29"/>
  <c r="Z1306" i="29"/>
  <c r="BU1306" i="29"/>
  <c r="AB1306" i="29" s="1"/>
  <c r="AF1308" i="29"/>
  <c r="D1308" i="29" s="1"/>
  <c r="BG1307" i="29"/>
  <c r="O1307" i="29" s="1"/>
  <c r="N1307" i="29" s="1"/>
  <c r="BQ1307" i="29" l="1"/>
  <c r="BP1307" i="29"/>
  <c r="BR1307" i="29"/>
  <c r="BT1307" i="29"/>
  <c r="BH1309" i="29"/>
  <c r="R1309" i="29" s="1"/>
  <c r="Q1309" i="29" s="1"/>
  <c r="BR1309" i="29"/>
  <c r="BJ1308" i="29"/>
  <c r="X1308" i="29" s="1"/>
  <c r="W1308" i="29" s="1"/>
  <c r="BI1308" i="29"/>
  <c r="U1308" i="29" s="1"/>
  <c r="T1308" i="29" s="1"/>
  <c r="BS1308" i="29"/>
  <c r="AL1309" i="29"/>
  <c r="V1309" i="29" s="1"/>
  <c r="BE1308" i="29"/>
  <c r="I1308" i="29" s="1"/>
  <c r="H1308" i="29" s="1"/>
  <c r="AF1309" i="29"/>
  <c r="D1309" i="29" s="1"/>
  <c r="AI1309" i="29"/>
  <c r="M1309" i="29" s="1"/>
  <c r="BH1308" i="29"/>
  <c r="R1308" i="29" s="1"/>
  <c r="Q1308" i="29" s="1"/>
  <c r="AK1309" i="29"/>
  <c r="S1309" i="29" s="1"/>
  <c r="AR1310" i="29"/>
  <c r="AZ1310" i="29"/>
  <c r="AC1311" i="29"/>
  <c r="AS1310" i="29"/>
  <c r="BA1310" i="29"/>
  <c r="AT1310" i="29"/>
  <c r="BB1310" i="29"/>
  <c r="AU1310" i="29"/>
  <c r="BC1310" i="29"/>
  <c r="AN1310" i="29"/>
  <c r="AV1310" i="29"/>
  <c r="AO1310" i="29"/>
  <c r="AW1310" i="29"/>
  <c r="B1310" i="29"/>
  <c r="AD1310" i="29" s="1"/>
  <c r="AM1310" i="29" s="1"/>
  <c r="Y1310" i="29" s="1"/>
  <c r="AP1310" i="29"/>
  <c r="AX1310" i="29"/>
  <c r="C1310" i="29"/>
  <c r="AE1310" i="29" s="1"/>
  <c r="AQ1310" i="29"/>
  <c r="AY1310" i="29"/>
  <c r="AM1309" i="29"/>
  <c r="Y1309" i="29" s="1"/>
  <c r="BN1307" i="29"/>
  <c r="AB1307" i="29" s="1"/>
  <c r="Z1307" i="29"/>
  <c r="BL1307" i="29"/>
  <c r="BF1308" i="29"/>
  <c r="L1308" i="29" s="1"/>
  <c r="K1308" i="29" s="1"/>
  <c r="AH1309" i="29"/>
  <c r="J1309" i="29" s="1"/>
  <c r="BD1308" i="29"/>
  <c r="F1308" i="29" s="1"/>
  <c r="E1308" i="29" s="1"/>
  <c r="BK1308" i="29"/>
  <c r="AA1308" i="29" s="1"/>
  <c r="BU1308" i="29" s="1"/>
  <c r="AG1309" i="29"/>
  <c r="G1309" i="29" s="1"/>
  <c r="BT1308" i="29" l="1"/>
  <c r="BN1308" i="29"/>
  <c r="BP1308" i="29"/>
  <c r="BO1308" i="29"/>
  <c r="BK1310" i="29"/>
  <c r="AA1310" i="29" s="1"/>
  <c r="BU1310" i="29"/>
  <c r="BF1309" i="29"/>
  <c r="L1309" i="29" s="1"/>
  <c r="K1309" i="29" s="1"/>
  <c r="AG1310" i="29"/>
  <c r="G1310" i="29" s="1"/>
  <c r="BJ1309" i="29"/>
  <c r="X1309" i="29" s="1"/>
  <c r="W1309" i="29" s="1"/>
  <c r="BT1309" i="29"/>
  <c r="AL1310" i="29"/>
  <c r="V1310" i="29" s="1"/>
  <c r="BI1309" i="29"/>
  <c r="U1309" i="29" s="1"/>
  <c r="T1309" i="29" s="1"/>
  <c r="AJ1310" i="29"/>
  <c r="P1310" i="29" s="1"/>
  <c r="BE1309" i="29"/>
  <c r="I1309" i="29" s="1"/>
  <c r="H1309" i="29" s="1"/>
  <c r="BO1309" i="29"/>
  <c r="BR1308" i="29"/>
  <c r="AB1308" i="29" s="1"/>
  <c r="AF1310" i="29"/>
  <c r="D1310" i="29" s="1"/>
  <c r="AH1310" i="29"/>
  <c r="J1310" i="29" s="1"/>
  <c r="AK1310" i="29"/>
  <c r="S1310" i="29" s="1"/>
  <c r="BG1309" i="29"/>
  <c r="O1309" i="29" s="1"/>
  <c r="N1309" i="29" s="1"/>
  <c r="BQ1309" i="29"/>
  <c r="Z1308" i="29"/>
  <c r="BL1308" i="29"/>
  <c r="AS1311" i="29"/>
  <c r="BA1311" i="29"/>
  <c r="AT1311" i="29"/>
  <c r="BB1311" i="29"/>
  <c r="AU1311" i="29"/>
  <c r="BC1311" i="29"/>
  <c r="AN1311" i="29"/>
  <c r="AV1311" i="29"/>
  <c r="AO1311" i="29"/>
  <c r="AW1311" i="29"/>
  <c r="B1311" i="29"/>
  <c r="AD1311" i="29" s="1"/>
  <c r="AL1311" i="29" s="1"/>
  <c r="V1311" i="29" s="1"/>
  <c r="AP1311" i="29"/>
  <c r="AX1311" i="29"/>
  <c r="C1311" i="29"/>
  <c r="AE1311" i="29" s="1"/>
  <c r="AQ1311" i="29"/>
  <c r="AY1311" i="29"/>
  <c r="AZ1311" i="29"/>
  <c r="AC1312" i="29"/>
  <c r="AR1311" i="29"/>
  <c r="BD1309" i="29"/>
  <c r="F1309" i="29" s="1"/>
  <c r="E1309" i="29" s="1"/>
  <c r="BK1309" i="29"/>
  <c r="AA1309" i="29" s="1"/>
  <c r="BU1309" i="29" s="1"/>
  <c r="AI1310" i="29"/>
  <c r="M1310" i="29" s="1"/>
  <c r="BS1309" i="29" l="1"/>
  <c r="BJ1311" i="29"/>
  <c r="X1311" i="29" s="1"/>
  <c r="W1311" i="29" s="1"/>
  <c r="BT1311" i="29"/>
  <c r="BF1310" i="29"/>
  <c r="L1310" i="29" s="1"/>
  <c r="K1310" i="29" s="1"/>
  <c r="BJ1310" i="29"/>
  <c r="X1310" i="29" s="1"/>
  <c r="W1310" i="29" s="1"/>
  <c r="BD1310" i="29"/>
  <c r="F1310" i="29" s="1"/>
  <c r="E1310" i="29" s="1"/>
  <c r="BG1310" i="29"/>
  <c r="O1310" i="29" s="1"/>
  <c r="N1310" i="29" s="1"/>
  <c r="AJ1311" i="29"/>
  <c r="P1311" i="29" s="1"/>
  <c r="AH1311" i="29"/>
  <c r="J1311" i="29" s="1"/>
  <c r="AK1311" i="29"/>
  <c r="S1311" i="29" s="1"/>
  <c r="BE1310" i="29"/>
  <c r="I1310" i="29" s="1"/>
  <c r="H1310" i="29" s="1"/>
  <c r="BO1310" i="29"/>
  <c r="BL1309" i="29"/>
  <c r="Z1309" i="29"/>
  <c r="AM1311" i="29"/>
  <c r="Y1311" i="29" s="1"/>
  <c r="AF1311" i="29"/>
  <c r="D1311" i="29" s="1"/>
  <c r="BH1310" i="29"/>
  <c r="R1310" i="29" s="1"/>
  <c r="Q1310" i="29" s="1"/>
  <c r="BR1310" i="29"/>
  <c r="BP1309" i="29"/>
  <c r="BN1309" i="29"/>
  <c r="AB1309" i="29" s="1"/>
  <c r="AI1311" i="29"/>
  <c r="M1311" i="29" s="1"/>
  <c r="AG1311" i="29"/>
  <c r="G1311" i="29" s="1"/>
  <c r="AT1312" i="29"/>
  <c r="BB1312" i="29"/>
  <c r="AU1312" i="29"/>
  <c r="BC1312" i="29"/>
  <c r="AN1312" i="29"/>
  <c r="AV1312" i="29"/>
  <c r="AO1312" i="29"/>
  <c r="AW1312" i="29"/>
  <c r="B1312" i="29"/>
  <c r="AD1312" i="29" s="1"/>
  <c r="AL1312" i="29" s="1"/>
  <c r="V1312" i="29" s="1"/>
  <c r="AP1312" i="29"/>
  <c r="AX1312" i="29"/>
  <c r="C1312" i="29"/>
  <c r="AE1312" i="29" s="1"/>
  <c r="AQ1312" i="29"/>
  <c r="AY1312" i="29"/>
  <c r="AR1312" i="29"/>
  <c r="AZ1312" i="29"/>
  <c r="AC1313" i="29"/>
  <c r="AS1312" i="29"/>
  <c r="BA1312" i="29"/>
  <c r="BI1310" i="29"/>
  <c r="U1310" i="29" s="1"/>
  <c r="T1310" i="29" s="1"/>
  <c r="Z1310" i="29"/>
  <c r="BS1310" i="29" l="1"/>
  <c r="AH1312" i="29"/>
  <c r="J1312" i="29" s="1"/>
  <c r="BF1312" i="29" s="1"/>
  <c r="L1312" i="29" s="1"/>
  <c r="K1312" i="29" s="1"/>
  <c r="BL1310" i="29"/>
  <c r="BJ1312" i="29"/>
  <c r="X1312" i="29" s="1"/>
  <c r="W1312" i="29" s="1"/>
  <c r="BT1312" i="29"/>
  <c r="AF1312" i="29"/>
  <c r="D1312" i="29" s="1"/>
  <c r="BG1311" i="29"/>
  <c r="O1311" i="29" s="1"/>
  <c r="N1311" i="29" s="1"/>
  <c r="BN1310" i="29"/>
  <c r="BT1310" i="29"/>
  <c r="AJ1312" i="29"/>
  <c r="P1312" i="29" s="1"/>
  <c r="AM1312" i="29"/>
  <c r="Y1312" i="29" s="1"/>
  <c r="BI1311" i="29"/>
  <c r="U1311" i="29" s="1"/>
  <c r="T1311" i="29" s="1"/>
  <c r="BF1311" i="29"/>
  <c r="L1311" i="29" s="1"/>
  <c r="K1311" i="29" s="1"/>
  <c r="BP1310" i="29"/>
  <c r="AK1312" i="29"/>
  <c r="S1312" i="29" s="1"/>
  <c r="AI1312" i="29"/>
  <c r="M1312" i="29" s="1"/>
  <c r="BD1311" i="29"/>
  <c r="F1311" i="29" s="1"/>
  <c r="E1311" i="29" s="1"/>
  <c r="BH1311" i="29"/>
  <c r="R1311" i="29" s="1"/>
  <c r="Q1311" i="29" s="1"/>
  <c r="AG1312" i="29"/>
  <c r="G1312" i="29" s="1"/>
  <c r="BK1311" i="29"/>
  <c r="AA1311" i="29" s="1"/>
  <c r="AU1313" i="29"/>
  <c r="BC1313" i="29"/>
  <c r="AN1313" i="29"/>
  <c r="AV1313" i="29"/>
  <c r="AO1313" i="29"/>
  <c r="AW1313" i="29"/>
  <c r="B1313" i="29"/>
  <c r="AD1313" i="29" s="1"/>
  <c r="AJ1313" i="29" s="1"/>
  <c r="P1313" i="29" s="1"/>
  <c r="AP1313" i="29"/>
  <c r="AX1313" i="29"/>
  <c r="C1313" i="29"/>
  <c r="AE1313" i="29" s="1"/>
  <c r="AQ1313" i="29"/>
  <c r="AY1313" i="29"/>
  <c r="AR1313" i="29"/>
  <c r="AZ1313" i="29"/>
  <c r="AC1314" i="29"/>
  <c r="AS1313" i="29"/>
  <c r="BA1313" i="29"/>
  <c r="AT1313" i="29"/>
  <c r="BB1313" i="29"/>
  <c r="BE1311" i="29"/>
  <c r="I1311" i="29" s="1"/>
  <c r="H1311" i="29" s="1"/>
  <c r="BQ1310" i="29"/>
  <c r="BO1311" i="29" l="1"/>
  <c r="BH1313" i="29"/>
  <c r="R1313" i="29" s="1"/>
  <c r="Q1313" i="29" s="1"/>
  <c r="BR1313" i="29"/>
  <c r="AI1313" i="29"/>
  <c r="M1313" i="29" s="1"/>
  <c r="AG1313" i="29"/>
  <c r="G1313" i="29" s="1"/>
  <c r="BL1311" i="29"/>
  <c r="Z1311" i="29"/>
  <c r="BP1312" i="29"/>
  <c r="BE1312" i="29"/>
  <c r="I1312" i="29" s="1"/>
  <c r="H1312" i="29" s="1"/>
  <c r="BP1311" i="29"/>
  <c r="AB1310" i="29"/>
  <c r="AF1313" i="29"/>
  <c r="D1313" i="29" s="1"/>
  <c r="BR1311" i="29"/>
  <c r="BS1311" i="29"/>
  <c r="BQ1311" i="29"/>
  <c r="AK1313" i="29"/>
  <c r="S1313" i="29" s="1"/>
  <c r="AH1313" i="29"/>
  <c r="J1313" i="29" s="1"/>
  <c r="BN1311" i="29"/>
  <c r="BK1312" i="29"/>
  <c r="AA1312" i="29" s="1"/>
  <c r="BU1312" i="29"/>
  <c r="BD1312" i="29"/>
  <c r="F1312" i="29" s="1"/>
  <c r="E1312" i="29" s="1"/>
  <c r="AL1313" i="29"/>
  <c r="V1313" i="29" s="1"/>
  <c r="AM1313" i="29"/>
  <c r="Y1313" i="29" s="1"/>
  <c r="BG1312" i="29"/>
  <c r="O1312" i="29" s="1"/>
  <c r="N1312" i="29" s="1"/>
  <c r="BH1312" i="29"/>
  <c r="R1312" i="29" s="1"/>
  <c r="Q1312" i="29" s="1"/>
  <c r="AN1314" i="29"/>
  <c r="AV1314" i="29"/>
  <c r="AO1314" i="29"/>
  <c r="AW1314" i="29"/>
  <c r="B1314" i="29"/>
  <c r="AD1314" i="29" s="1"/>
  <c r="AL1314" i="29" s="1"/>
  <c r="V1314" i="29" s="1"/>
  <c r="AP1314" i="29"/>
  <c r="AX1314" i="29"/>
  <c r="C1314" i="29"/>
  <c r="AE1314" i="29" s="1"/>
  <c r="AQ1314" i="29"/>
  <c r="AY1314" i="29"/>
  <c r="AR1314" i="29"/>
  <c r="AZ1314" i="29"/>
  <c r="AC1315" i="29"/>
  <c r="AS1314" i="29"/>
  <c r="BA1314" i="29"/>
  <c r="AT1314" i="29"/>
  <c r="BB1314" i="29"/>
  <c r="AU1314" i="29"/>
  <c r="BC1314" i="29"/>
  <c r="BU1311" i="29"/>
  <c r="BI1312" i="29"/>
  <c r="U1312" i="29" s="1"/>
  <c r="T1312" i="29" s="1"/>
  <c r="BR1312" i="29" l="1"/>
  <c r="AG1314" i="29"/>
  <c r="G1314" i="29" s="1"/>
  <c r="AI1314" i="29"/>
  <c r="M1314" i="29" s="1"/>
  <c r="BQ1312" i="29"/>
  <c r="BJ1314" i="29"/>
  <c r="X1314" i="29" s="1"/>
  <c r="W1314" i="29" s="1"/>
  <c r="BJ1313" i="29"/>
  <c r="X1313" i="29" s="1"/>
  <c r="W1313" i="29" s="1"/>
  <c r="BG1314" i="29"/>
  <c r="O1314" i="29" s="1"/>
  <c r="N1314" i="29" s="1"/>
  <c r="AK1314" i="29"/>
  <c r="S1314" i="29" s="1"/>
  <c r="AO1315" i="29"/>
  <c r="AW1315" i="29"/>
  <c r="B1315" i="29"/>
  <c r="AD1315" i="29" s="1"/>
  <c r="AL1315" i="29" s="1"/>
  <c r="V1315" i="29" s="1"/>
  <c r="AP1315" i="29"/>
  <c r="AX1315" i="29"/>
  <c r="C1315" i="29"/>
  <c r="AE1315" i="29" s="1"/>
  <c r="AQ1315" i="29"/>
  <c r="AY1315" i="29"/>
  <c r="AR1315" i="29"/>
  <c r="AZ1315" i="29"/>
  <c r="AC1316" i="29"/>
  <c r="AK1315" i="29"/>
  <c r="S1315" i="29" s="1"/>
  <c r="AS1315" i="29"/>
  <c r="BA1315" i="29"/>
  <c r="AT1315" i="29"/>
  <c r="BB1315" i="29"/>
  <c r="AU1315" i="29"/>
  <c r="BC1315" i="29"/>
  <c r="AF1315" i="29"/>
  <c r="D1315" i="29" s="1"/>
  <c r="AN1315" i="29"/>
  <c r="AV1315" i="29"/>
  <c r="BN1312" i="29"/>
  <c r="BK1313" i="29"/>
  <c r="AA1313" i="29" s="1"/>
  <c r="BU1313" i="29" s="1"/>
  <c r="AM1314" i="29"/>
  <c r="Y1314" i="29" s="1"/>
  <c r="AF1314" i="29"/>
  <c r="D1314" i="29" s="1"/>
  <c r="AH1314" i="29"/>
  <c r="J1314" i="29" s="1"/>
  <c r="BD1313" i="29"/>
  <c r="F1313" i="29" s="1"/>
  <c r="E1313" i="29" s="1"/>
  <c r="BN1313" i="29"/>
  <c r="BE1313" i="29"/>
  <c r="I1313" i="29" s="1"/>
  <c r="H1313" i="29" s="1"/>
  <c r="BE1314" i="29"/>
  <c r="I1314" i="29" s="1"/>
  <c r="H1314" i="29" s="1"/>
  <c r="BL1312" i="29"/>
  <c r="Z1312" i="29"/>
  <c r="BG1313" i="29"/>
  <c r="O1313" i="29" s="1"/>
  <c r="N1313" i="29" s="1"/>
  <c r="BI1313" i="29"/>
  <c r="U1313" i="29" s="1"/>
  <c r="T1313" i="29" s="1"/>
  <c r="AB1311" i="29"/>
  <c r="AJ1314" i="29"/>
  <c r="P1314" i="29" s="1"/>
  <c r="BS1312" i="29"/>
  <c r="BF1313" i="29"/>
  <c r="L1313" i="29" s="1"/>
  <c r="K1313" i="29" s="1"/>
  <c r="BO1312" i="29"/>
  <c r="BQ1314" i="29" l="1"/>
  <c r="BQ1313" i="29"/>
  <c r="AM1315" i="29"/>
  <c r="Y1315" i="29" s="1"/>
  <c r="AG1315" i="29"/>
  <c r="G1315" i="29" s="1"/>
  <c r="BE1315" i="29" s="1"/>
  <c r="I1315" i="29" s="1"/>
  <c r="H1315" i="29" s="1"/>
  <c r="AI1315" i="29"/>
  <c r="M1315" i="29" s="1"/>
  <c r="BO1314" i="29"/>
  <c r="AJ1315" i="29"/>
  <c r="P1315" i="29" s="1"/>
  <c r="BJ1315" i="29"/>
  <c r="X1315" i="29" s="1"/>
  <c r="W1315" i="29" s="1"/>
  <c r="BI1314" i="29"/>
  <c r="U1314" i="29" s="1"/>
  <c r="T1314" i="29" s="1"/>
  <c r="BS1314" i="29"/>
  <c r="BK1314" i="29"/>
  <c r="AA1314" i="29" s="1"/>
  <c r="B1316" i="29"/>
  <c r="AD1316" i="29" s="1"/>
  <c r="AH1316" i="29" s="1"/>
  <c r="J1316" i="29" s="1"/>
  <c r="AP1316" i="29"/>
  <c r="AX1316" i="29"/>
  <c r="C1316" i="29"/>
  <c r="AE1316" i="29" s="1"/>
  <c r="AQ1316" i="29"/>
  <c r="AY1316" i="29"/>
  <c r="AR1316" i="29"/>
  <c r="AZ1316" i="29"/>
  <c r="AC1317" i="29"/>
  <c r="AS1316" i="29"/>
  <c r="BA1316" i="29"/>
  <c r="AT1316" i="29"/>
  <c r="BB1316" i="29"/>
  <c r="AU1316" i="29"/>
  <c r="BC1316" i="29"/>
  <c r="AF1316" i="29"/>
  <c r="D1316" i="29" s="1"/>
  <c r="AN1316" i="29"/>
  <c r="AV1316" i="29"/>
  <c r="AO1316" i="29"/>
  <c r="AW1316" i="29"/>
  <c r="BD1315" i="29"/>
  <c r="F1315" i="29" s="1"/>
  <c r="E1315" i="29" s="1"/>
  <c r="BG1315" i="29"/>
  <c r="O1315" i="29" s="1"/>
  <c r="N1315" i="29" s="1"/>
  <c r="BK1315" i="29"/>
  <c r="AA1315" i="29" s="1"/>
  <c r="BS1313" i="29"/>
  <c r="BO1313" i="29"/>
  <c r="BL1313" i="29"/>
  <c r="Z1313" i="29"/>
  <c r="AH1315" i="29"/>
  <c r="J1315" i="29" s="1"/>
  <c r="BF1314" i="29"/>
  <c r="L1314" i="29" s="1"/>
  <c r="K1314" i="29" s="1"/>
  <c r="BP1314" i="29"/>
  <c r="BI1315" i="29"/>
  <c r="U1315" i="29" s="1"/>
  <c r="T1315" i="29" s="1"/>
  <c r="BH1315" i="29"/>
  <c r="R1315" i="29" s="1"/>
  <c r="Q1315" i="29" s="1"/>
  <c r="BT1313" i="29"/>
  <c r="BD1314" i="29"/>
  <c r="F1314" i="29" s="1"/>
  <c r="E1314" i="29" s="1"/>
  <c r="AB1312" i="29"/>
  <c r="BT1314" i="29"/>
  <c r="BH1314" i="29"/>
  <c r="R1314" i="29" s="1"/>
  <c r="Q1314" i="29" s="1"/>
  <c r="BR1314" i="29"/>
  <c r="BP1313" i="29"/>
  <c r="AB1313" i="29" s="1"/>
  <c r="AK1316" i="29" l="1"/>
  <c r="S1316" i="29" s="1"/>
  <c r="AL1316" i="29"/>
  <c r="V1316" i="29" s="1"/>
  <c r="BJ1316" i="29" s="1"/>
  <c r="X1316" i="29" s="1"/>
  <c r="W1316" i="29" s="1"/>
  <c r="AI1316" i="29"/>
  <c r="M1316" i="29" s="1"/>
  <c r="BT1315" i="29"/>
  <c r="BO1315" i="29"/>
  <c r="AM1316" i="29"/>
  <c r="Y1316" i="29" s="1"/>
  <c r="AG1316" i="29"/>
  <c r="G1316" i="29" s="1"/>
  <c r="BE1316" i="29" s="1"/>
  <c r="I1316" i="29" s="1"/>
  <c r="H1316" i="29" s="1"/>
  <c r="AJ1316" i="29"/>
  <c r="P1316" i="29" s="1"/>
  <c r="BH1316" i="29" s="1"/>
  <c r="R1316" i="29" s="1"/>
  <c r="Q1316" i="29" s="1"/>
  <c r="BF1316" i="29"/>
  <c r="L1316" i="29" s="1"/>
  <c r="K1316" i="29" s="1"/>
  <c r="BP1316" i="29"/>
  <c r="BL1314" i="29"/>
  <c r="Z1314" i="29"/>
  <c r="BN1314" i="29"/>
  <c r="BQ1315" i="29"/>
  <c r="BU1314" i="29"/>
  <c r="BG1316" i="29"/>
  <c r="O1316" i="29" s="1"/>
  <c r="N1316" i="29" s="1"/>
  <c r="BQ1316" i="29"/>
  <c r="BD1316" i="29"/>
  <c r="F1316" i="29" s="1"/>
  <c r="E1316" i="29" s="1"/>
  <c r="BI1316" i="29"/>
  <c r="U1316" i="29" s="1"/>
  <c r="T1316" i="29" s="1"/>
  <c r="Z1315" i="29"/>
  <c r="BL1315" i="29"/>
  <c r="BR1315" i="29"/>
  <c r="BN1315" i="29"/>
  <c r="C1317" i="29"/>
  <c r="AE1317" i="29" s="1"/>
  <c r="AQ1317" i="29"/>
  <c r="AY1317" i="29"/>
  <c r="AR1317" i="29"/>
  <c r="AZ1317" i="29"/>
  <c r="AC1318" i="29"/>
  <c r="AS1317" i="29"/>
  <c r="BA1317" i="29"/>
  <c r="AT1317" i="29"/>
  <c r="BB1317" i="29"/>
  <c r="AU1317" i="29"/>
  <c r="BC1317" i="29"/>
  <c r="AN1317" i="29"/>
  <c r="AV1317" i="29"/>
  <c r="AO1317" i="29"/>
  <c r="AW1317" i="29"/>
  <c r="AP1317" i="29"/>
  <c r="B1317" i="29"/>
  <c r="AD1317" i="29" s="1"/>
  <c r="AH1317" i="29" s="1"/>
  <c r="J1317" i="29" s="1"/>
  <c r="AX1317" i="29"/>
  <c r="BK1316" i="29"/>
  <c r="AA1316" i="29" s="1"/>
  <c r="BU1316" i="29" s="1"/>
  <c r="BF1315" i="29"/>
  <c r="L1315" i="29" s="1"/>
  <c r="K1315" i="29" s="1"/>
  <c r="BS1315" i="29"/>
  <c r="BU1315" i="29"/>
  <c r="BS1316" i="29" l="1"/>
  <c r="AB1314" i="29"/>
  <c r="AL1317" i="29"/>
  <c r="V1317" i="29" s="1"/>
  <c r="BJ1317" i="29" s="1"/>
  <c r="X1317" i="29" s="1"/>
  <c r="W1317" i="29" s="1"/>
  <c r="BP1315" i="29"/>
  <c r="AG1317" i="29"/>
  <c r="G1317" i="29" s="1"/>
  <c r="BE1317" i="29" s="1"/>
  <c r="I1317" i="29" s="1"/>
  <c r="H1317" i="29" s="1"/>
  <c r="BT1316" i="29"/>
  <c r="BR1316" i="29"/>
  <c r="BF1317" i="29"/>
  <c r="L1317" i="29" s="1"/>
  <c r="K1317" i="29" s="1"/>
  <c r="AJ1317" i="29"/>
  <c r="P1317" i="29" s="1"/>
  <c r="AF1317" i="29"/>
  <c r="D1317" i="29" s="1"/>
  <c r="AI1317" i="29"/>
  <c r="M1317" i="29" s="1"/>
  <c r="BN1316" i="29"/>
  <c r="AR1318" i="29"/>
  <c r="AZ1318" i="29"/>
  <c r="AC1319" i="29"/>
  <c r="AS1318" i="29"/>
  <c r="BA1318" i="29"/>
  <c r="AT1318" i="29"/>
  <c r="BB1318" i="29"/>
  <c r="AU1318" i="29"/>
  <c r="BC1318" i="29"/>
  <c r="AN1318" i="29"/>
  <c r="AV1318" i="29"/>
  <c r="AO1318" i="29"/>
  <c r="AW1318" i="29"/>
  <c r="B1318" i="29"/>
  <c r="AD1318" i="29" s="1"/>
  <c r="AL1318" i="29" s="1"/>
  <c r="V1318" i="29" s="1"/>
  <c r="AP1318" i="29"/>
  <c r="AX1318" i="29"/>
  <c r="C1318" i="29"/>
  <c r="AE1318" i="29" s="1"/>
  <c r="AY1318" i="29"/>
  <c r="AQ1318" i="29"/>
  <c r="AB1315" i="29"/>
  <c r="Z1316" i="29"/>
  <c r="BL1316" i="29"/>
  <c r="AK1317" i="29"/>
  <c r="S1317" i="29" s="1"/>
  <c r="AM1317" i="29"/>
  <c r="Y1317" i="29" s="1"/>
  <c r="BO1316" i="29"/>
  <c r="BO1317" i="29" l="1"/>
  <c r="BT1317" i="29"/>
  <c r="BJ1318" i="29"/>
  <c r="X1318" i="29" s="1"/>
  <c r="W1318" i="29" s="1"/>
  <c r="BT1318" i="29"/>
  <c r="BD1317" i="29"/>
  <c r="F1317" i="29" s="1"/>
  <c r="E1317" i="29" s="1"/>
  <c r="AF1318" i="29"/>
  <c r="D1318" i="29" s="1"/>
  <c r="AH1318" i="29"/>
  <c r="J1318" i="29" s="1"/>
  <c r="AK1318" i="29"/>
  <c r="S1318" i="29" s="1"/>
  <c r="AS1319" i="29"/>
  <c r="BA1319" i="29"/>
  <c r="AT1319" i="29"/>
  <c r="BB1319" i="29"/>
  <c r="AU1319" i="29"/>
  <c r="BC1319" i="29"/>
  <c r="AN1319" i="29"/>
  <c r="AV1319" i="29"/>
  <c r="AO1319" i="29"/>
  <c r="AW1319" i="29"/>
  <c r="B1319" i="29"/>
  <c r="AD1319" i="29" s="1"/>
  <c r="AF1319" i="29" s="1"/>
  <c r="D1319" i="29" s="1"/>
  <c r="AP1319" i="29"/>
  <c r="AX1319" i="29"/>
  <c r="C1319" i="29"/>
  <c r="AE1319" i="29" s="1"/>
  <c r="AQ1319" i="29"/>
  <c r="AY1319" i="29"/>
  <c r="AR1319" i="29"/>
  <c r="AZ1319" i="29"/>
  <c r="AC1320" i="29"/>
  <c r="AM1318" i="29"/>
  <c r="Y1318" i="29" s="1"/>
  <c r="BH1317" i="29"/>
  <c r="R1317" i="29" s="1"/>
  <c r="Q1317" i="29" s="1"/>
  <c r="BR1317" i="29"/>
  <c r="AI1318" i="29"/>
  <c r="M1318" i="29" s="1"/>
  <c r="AG1318" i="29"/>
  <c r="G1318" i="29" s="1"/>
  <c r="AJ1318" i="29"/>
  <c r="P1318" i="29" s="1"/>
  <c r="AB1316" i="29"/>
  <c r="BK1317" i="29"/>
  <c r="AA1317" i="29" s="1"/>
  <c r="BU1317" i="29" s="1"/>
  <c r="BI1317" i="29"/>
  <c r="U1317" i="29" s="1"/>
  <c r="T1317" i="29" s="1"/>
  <c r="BG1317" i="29"/>
  <c r="O1317" i="29" s="1"/>
  <c r="N1317" i="29" s="1"/>
  <c r="BQ1317" i="29"/>
  <c r="BP1317" i="29"/>
  <c r="BS1317" i="29" l="1"/>
  <c r="BD1319" i="29"/>
  <c r="F1319" i="29" s="1"/>
  <c r="E1319" i="29" s="1"/>
  <c r="BN1319" i="29"/>
  <c r="BH1318" i="29"/>
  <c r="R1318" i="29" s="1"/>
  <c r="Q1318" i="29" s="1"/>
  <c r="AH1319" i="29"/>
  <c r="J1319" i="29" s="1"/>
  <c r="AK1319" i="29"/>
  <c r="S1319" i="29" s="1"/>
  <c r="BE1318" i="29"/>
  <c r="I1318" i="29" s="1"/>
  <c r="H1318" i="29" s="1"/>
  <c r="BI1318" i="29"/>
  <c r="U1318" i="29" s="1"/>
  <c r="T1318" i="29" s="1"/>
  <c r="BG1318" i="29"/>
  <c r="O1318" i="29" s="1"/>
  <c r="N1318" i="29" s="1"/>
  <c r="AM1319" i="29"/>
  <c r="Y1319" i="29" s="1"/>
  <c r="BF1318" i="29"/>
  <c r="L1318" i="29" s="1"/>
  <c r="K1318" i="29" s="1"/>
  <c r="BP1318" i="29"/>
  <c r="BD1318" i="29"/>
  <c r="F1318" i="29" s="1"/>
  <c r="E1318" i="29" s="1"/>
  <c r="AI1319" i="29"/>
  <c r="M1319" i="29" s="1"/>
  <c r="AG1319" i="29"/>
  <c r="G1319" i="29" s="1"/>
  <c r="BN1317" i="29"/>
  <c r="AB1317" i="29" s="1"/>
  <c r="AL1319" i="29"/>
  <c r="V1319" i="29" s="1"/>
  <c r="BK1318" i="29"/>
  <c r="AA1318" i="29" s="1"/>
  <c r="BU1318" i="29" s="1"/>
  <c r="BL1317" i="29"/>
  <c r="Z1317" i="29"/>
  <c r="AT1320" i="29"/>
  <c r="BB1320" i="29"/>
  <c r="AU1320" i="29"/>
  <c r="BC1320" i="29"/>
  <c r="AN1320" i="29"/>
  <c r="AV1320" i="29"/>
  <c r="AO1320" i="29"/>
  <c r="AW1320" i="29"/>
  <c r="B1320" i="29"/>
  <c r="AD1320" i="29" s="1"/>
  <c r="AL1320" i="29" s="1"/>
  <c r="V1320" i="29" s="1"/>
  <c r="AP1320" i="29"/>
  <c r="AX1320" i="29"/>
  <c r="C1320" i="29"/>
  <c r="AE1320" i="29" s="1"/>
  <c r="AQ1320" i="29"/>
  <c r="AY1320" i="29"/>
  <c r="AR1320" i="29"/>
  <c r="AZ1320" i="29"/>
  <c r="AC1321" i="29"/>
  <c r="BA1320" i="29"/>
  <c r="AS1320" i="29"/>
  <c r="AJ1319" i="29"/>
  <c r="P1319" i="29" s="1"/>
  <c r="BS1318" i="29" l="1"/>
  <c r="BJ1320" i="29"/>
  <c r="X1320" i="29" s="1"/>
  <c r="W1320" i="29" s="1"/>
  <c r="AF1320" i="29"/>
  <c r="D1320" i="29" s="1"/>
  <c r="BO1318" i="29"/>
  <c r="AH1320" i="29"/>
  <c r="J1320" i="29" s="1"/>
  <c r="BL1318" i="29"/>
  <c r="Z1318" i="29"/>
  <c r="BI1319" i="29"/>
  <c r="U1319" i="29" s="1"/>
  <c r="T1319" i="29" s="1"/>
  <c r="BJ1319" i="29"/>
  <c r="X1319" i="29" s="1"/>
  <c r="W1319" i="29" s="1"/>
  <c r="BK1319" i="29"/>
  <c r="AA1319" i="29" s="1"/>
  <c r="BU1319" i="29" s="1"/>
  <c r="BF1319" i="29"/>
  <c r="L1319" i="29" s="1"/>
  <c r="K1319" i="29" s="1"/>
  <c r="BH1319" i="29"/>
  <c r="R1319" i="29" s="1"/>
  <c r="Q1319" i="29" s="1"/>
  <c r="BR1318" i="29"/>
  <c r="AJ1320" i="29"/>
  <c r="P1320" i="29" s="1"/>
  <c r="AM1320" i="29"/>
  <c r="Y1320" i="29" s="1"/>
  <c r="AI1320" i="29"/>
  <c r="M1320" i="29" s="1"/>
  <c r="BE1319" i="29"/>
  <c r="I1319" i="29" s="1"/>
  <c r="H1319" i="29" s="1"/>
  <c r="BQ1318" i="29"/>
  <c r="BG1319" i="29"/>
  <c r="O1319" i="29" s="1"/>
  <c r="N1319" i="29" s="1"/>
  <c r="AK1320" i="29"/>
  <c r="S1320" i="29" s="1"/>
  <c r="AG1320" i="29"/>
  <c r="G1320" i="29" s="1"/>
  <c r="AU1321" i="29"/>
  <c r="BC1321" i="29"/>
  <c r="AN1321" i="29"/>
  <c r="AV1321" i="29"/>
  <c r="AO1321" i="29"/>
  <c r="AW1321" i="29"/>
  <c r="B1321" i="29"/>
  <c r="AD1321" i="29" s="1"/>
  <c r="AF1321" i="29" s="1"/>
  <c r="D1321" i="29" s="1"/>
  <c r="AP1321" i="29"/>
  <c r="AX1321" i="29"/>
  <c r="C1321" i="29"/>
  <c r="AE1321" i="29" s="1"/>
  <c r="AQ1321" i="29"/>
  <c r="AY1321" i="29"/>
  <c r="AR1321" i="29"/>
  <c r="AZ1321" i="29"/>
  <c r="AC1322" i="29"/>
  <c r="AS1321" i="29"/>
  <c r="BA1321" i="29"/>
  <c r="AT1321" i="29"/>
  <c r="BB1321" i="29"/>
  <c r="BN1318" i="29"/>
  <c r="BR1319" i="29" l="1"/>
  <c r="BO1319" i="29"/>
  <c r="BP1319" i="29"/>
  <c r="BT1319" i="29"/>
  <c r="BT1320" i="29"/>
  <c r="BQ1319" i="29"/>
  <c r="BD1321" i="29"/>
  <c r="F1321" i="29" s="1"/>
  <c r="E1321" i="29" s="1"/>
  <c r="AH1321" i="29"/>
  <c r="J1321" i="29" s="1"/>
  <c r="AJ1321" i="29"/>
  <c r="P1321" i="29" s="1"/>
  <c r="AM1321" i="29"/>
  <c r="Y1321" i="29" s="1"/>
  <c r="AL1321" i="29"/>
  <c r="V1321" i="29" s="1"/>
  <c r="BG1320" i="29"/>
  <c r="O1320" i="29" s="1"/>
  <c r="N1320" i="29" s="1"/>
  <c r="BF1320" i="29"/>
  <c r="L1320" i="29" s="1"/>
  <c r="K1320" i="29" s="1"/>
  <c r="BP1320" i="29"/>
  <c r="AG1321" i="29"/>
  <c r="G1321" i="29" s="1"/>
  <c r="BI1320" i="29"/>
  <c r="U1320" i="29" s="1"/>
  <c r="T1320" i="29" s="1"/>
  <c r="BK1320" i="29"/>
  <c r="AA1320" i="29" s="1"/>
  <c r="BU1320" i="29" s="1"/>
  <c r="BL1319" i="29"/>
  <c r="Z1319" i="29"/>
  <c r="AI1321" i="29"/>
  <c r="M1321" i="29" s="1"/>
  <c r="AK1321" i="29"/>
  <c r="S1321" i="29" s="1"/>
  <c r="BH1320" i="29"/>
  <c r="R1320" i="29" s="1"/>
  <c r="Q1320" i="29" s="1"/>
  <c r="BD1320" i="29"/>
  <c r="F1320" i="29" s="1"/>
  <c r="E1320" i="29" s="1"/>
  <c r="AN1322" i="29"/>
  <c r="AV1322" i="29"/>
  <c r="AO1322" i="29"/>
  <c r="AW1322" i="29"/>
  <c r="B1322" i="29"/>
  <c r="AD1322" i="29" s="1"/>
  <c r="AF1322" i="29" s="1"/>
  <c r="D1322" i="29" s="1"/>
  <c r="AP1322" i="29"/>
  <c r="AX1322" i="29"/>
  <c r="C1322" i="29"/>
  <c r="AE1322" i="29" s="1"/>
  <c r="AQ1322" i="29"/>
  <c r="AY1322" i="29"/>
  <c r="AR1322" i="29"/>
  <c r="AZ1322" i="29"/>
  <c r="AC1323" i="29"/>
  <c r="AS1322" i="29"/>
  <c r="BA1322" i="29"/>
  <c r="AT1322" i="29"/>
  <c r="BB1322" i="29"/>
  <c r="AU1322" i="29"/>
  <c r="BC1322" i="29"/>
  <c r="BE1320" i="29"/>
  <c r="I1320" i="29" s="1"/>
  <c r="H1320" i="29" s="1"/>
  <c r="BO1320" i="29"/>
  <c r="AB1318" i="29"/>
  <c r="BS1319" i="29"/>
  <c r="AB1319" i="29" s="1"/>
  <c r="BN1321" i="29" l="1"/>
  <c r="BS1320" i="29"/>
  <c r="BD1322" i="29"/>
  <c r="F1322" i="29" s="1"/>
  <c r="E1322" i="29" s="1"/>
  <c r="AH1322" i="29"/>
  <c r="J1322" i="29" s="1"/>
  <c r="BN1320" i="29"/>
  <c r="BL1320" i="29"/>
  <c r="Z1320" i="29"/>
  <c r="BJ1321" i="29"/>
  <c r="X1321" i="29" s="1"/>
  <c r="W1321" i="29" s="1"/>
  <c r="AL1322" i="29"/>
  <c r="V1322" i="29" s="1"/>
  <c r="BR1320" i="29"/>
  <c r="BK1321" i="29"/>
  <c r="AA1321" i="29" s="1"/>
  <c r="BU1321" i="29"/>
  <c r="BH1321" i="29"/>
  <c r="R1321" i="29" s="1"/>
  <c r="Q1321" i="29" s="1"/>
  <c r="BI1321" i="29"/>
  <c r="U1321" i="29" s="1"/>
  <c r="T1321" i="29" s="1"/>
  <c r="BE1321" i="29"/>
  <c r="I1321" i="29" s="1"/>
  <c r="H1321" i="29" s="1"/>
  <c r="BF1321" i="29"/>
  <c r="L1321" i="29" s="1"/>
  <c r="K1321" i="29" s="1"/>
  <c r="AI1322" i="29"/>
  <c r="M1322" i="29" s="1"/>
  <c r="BG1321" i="29"/>
  <c r="O1321" i="29" s="1"/>
  <c r="N1321" i="29" s="1"/>
  <c r="BQ1321" i="29"/>
  <c r="AJ1322" i="29"/>
  <c r="P1322" i="29" s="1"/>
  <c r="AG1322" i="29"/>
  <c r="G1322" i="29" s="1"/>
  <c r="AK1322" i="29"/>
  <c r="S1322" i="29" s="1"/>
  <c r="AO1323" i="29"/>
  <c r="AW1323" i="29"/>
  <c r="B1323" i="29"/>
  <c r="AD1323" i="29" s="1"/>
  <c r="AK1323" i="29" s="1"/>
  <c r="S1323" i="29" s="1"/>
  <c r="AP1323" i="29"/>
  <c r="AX1323" i="29"/>
  <c r="C1323" i="29"/>
  <c r="AE1323" i="29" s="1"/>
  <c r="AQ1323" i="29"/>
  <c r="AY1323" i="29"/>
  <c r="AR1323" i="29"/>
  <c r="AZ1323" i="29"/>
  <c r="AC1324" i="29"/>
  <c r="AS1323" i="29"/>
  <c r="BA1323" i="29"/>
  <c r="AT1323" i="29"/>
  <c r="BB1323" i="29"/>
  <c r="AU1323" i="29"/>
  <c r="BC1323" i="29"/>
  <c r="AN1323" i="29"/>
  <c r="AV1323" i="29"/>
  <c r="AM1322" i="29"/>
  <c r="Y1322" i="29" s="1"/>
  <c r="BQ1320" i="29"/>
  <c r="BR1321" i="29" l="1"/>
  <c r="BN1322" i="29"/>
  <c r="BI1323" i="29"/>
  <c r="U1323" i="29" s="1"/>
  <c r="T1323" i="29" s="1"/>
  <c r="AH1323" i="29"/>
  <c r="J1323" i="29" s="1"/>
  <c r="BS1321" i="29"/>
  <c r="BT1321" i="29"/>
  <c r="AM1323" i="29"/>
  <c r="Y1323" i="29" s="1"/>
  <c r="AJ1323" i="29"/>
  <c r="P1323" i="29" s="1"/>
  <c r="AL1323" i="29"/>
  <c r="V1323" i="29" s="1"/>
  <c r="BK1322" i="29"/>
  <c r="AA1322" i="29" s="1"/>
  <c r="BG1322" i="29"/>
  <c r="O1322" i="29" s="1"/>
  <c r="N1322" i="29" s="1"/>
  <c r="AF1323" i="29"/>
  <c r="D1323" i="29" s="1"/>
  <c r="AI1323" i="29"/>
  <c r="M1323" i="29" s="1"/>
  <c r="AG1323" i="29"/>
  <c r="G1323" i="29" s="1"/>
  <c r="BP1321" i="29"/>
  <c r="AB1320" i="29"/>
  <c r="BI1322" i="29"/>
  <c r="U1322" i="29" s="1"/>
  <c r="T1322" i="29" s="1"/>
  <c r="BL1321" i="29"/>
  <c r="Z1321" i="29"/>
  <c r="BF1322" i="29"/>
  <c r="L1322" i="29" s="1"/>
  <c r="K1322" i="29" s="1"/>
  <c r="BP1322" i="29"/>
  <c r="B1324" i="29"/>
  <c r="AD1324" i="29" s="1"/>
  <c r="AH1324" i="29" s="1"/>
  <c r="J1324" i="29" s="1"/>
  <c r="AP1324" i="29"/>
  <c r="AX1324" i="29"/>
  <c r="C1324" i="29"/>
  <c r="AE1324" i="29" s="1"/>
  <c r="AQ1324" i="29"/>
  <c r="AY1324" i="29"/>
  <c r="AR1324" i="29"/>
  <c r="AZ1324" i="29"/>
  <c r="AC1325" i="29"/>
  <c r="AS1324" i="29"/>
  <c r="BA1324" i="29"/>
  <c r="AT1324" i="29"/>
  <c r="BB1324" i="29"/>
  <c r="AU1324" i="29"/>
  <c r="BC1324" i="29"/>
  <c r="AN1324" i="29"/>
  <c r="AV1324" i="29"/>
  <c r="AO1324" i="29"/>
  <c r="AW1324" i="29"/>
  <c r="BE1322" i="29"/>
  <c r="I1322" i="29" s="1"/>
  <c r="H1322" i="29" s="1"/>
  <c r="BO1321" i="29"/>
  <c r="BH1322" i="29"/>
  <c r="R1322" i="29" s="1"/>
  <c r="Q1322" i="29" s="1"/>
  <c r="BR1322" i="29"/>
  <c r="BJ1322" i="29"/>
  <c r="X1322" i="29" s="1"/>
  <c r="W1322" i="29" s="1"/>
  <c r="BS1322" i="29" l="1"/>
  <c r="AB1321" i="29"/>
  <c r="BO1322" i="29"/>
  <c r="BS1323" i="29"/>
  <c r="BF1324" i="29"/>
  <c r="L1324" i="29" s="1"/>
  <c r="K1324" i="29" s="1"/>
  <c r="BP1324" i="29"/>
  <c r="BJ1323" i="29"/>
  <c r="X1323" i="29" s="1"/>
  <c r="W1323" i="29" s="1"/>
  <c r="BE1323" i="29"/>
  <c r="I1323" i="29" s="1"/>
  <c r="H1323" i="29" s="1"/>
  <c r="BH1323" i="29"/>
  <c r="R1323" i="29" s="1"/>
  <c r="Q1323" i="29" s="1"/>
  <c r="BG1323" i="29"/>
  <c r="O1323" i="29" s="1"/>
  <c r="N1323" i="29" s="1"/>
  <c r="BK1323" i="29"/>
  <c r="AA1323" i="29" s="1"/>
  <c r="BU1323" i="29" s="1"/>
  <c r="AI1324" i="29"/>
  <c r="M1324" i="29" s="1"/>
  <c r="BD1323" i="29"/>
  <c r="F1323" i="29" s="1"/>
  <c r="E1323" i="29" s="1"/>
  <c r="AK1324" i="29"/>
  <c r="S1324" i="29" s="1"/>
  <c r="BQ1322" i="29"/>
  <c r="AF1324" i="29"/>
  <c r="D1324" i="29" s="1"/>
  <c r="BF1323" i="29"/>
  <c r="L1323" i="29" s="1"/>
  <c r="K1323" i="29" s="1"/>
  <c r="AG1324" i="29"/>
  <c r="G1324" i="29" s="1"/>
  <c r="AJ1324" i="29"/>
  <c r="P1324" i="29" s="1"/>
  <c r="AL1324" i="29"/>
  <c r="V1324" i="29" s="1"/>
  <c r="C1325" i="29"/>
  <c r="AE1325" i="29" s="1"/>
  <c r="AQ1325" i="29"/>
  <c r="AY1325" i="29"/>
  <c r="AR1325" i="29"/>
  <c r="AZ1325" i="29"/>
  <c r="AC1326" i="29"/>
  <c r="AS1325" i="29"/>
  <c r="BA1325" i="29"/>
  <c r="AT1325" i="29"/>
  <c r="BB1325" i="29"/>
  <c r="AU1325" i="29"/>
  <c r="BC1325" i="29"/>
  <c r="AN1325" i="29"/>
  <c r="AV1325" i="29"/>
  <c r="AO1325" i="29"/>
  <c r="AW1325" i="29"/>
  <c r="AP1325" i="29"/>
  <c r="AX1325" i="29"/>
  <c r="B1325" i="29"/>
  <c r="AD1325" i="29" s="1"/>
  <c r="AI1325" i="29" s="1"/>
  <c r="M1325" i="29" s="1"/>
  <c r="BT1322" i="29"/>
  <c r="AM1324" i="29"/>
  <c r="Y1324" i="29" s="1"/>
  <c r="BL1322" i="29"/>
  <c r="Z1322" i="29"/>
  <c r="BU1322" i="29"/>
  <c r="BT1323" i="29" l="1"/>
  <c r="BQ1323" i="29"/>
  <c r="BG1325" i="29"/>
  <c r="O1325" i="29" s="1"/>
  <c r="N1325" i="29" s="1"/>
  <c r="BI1324" i="29"/>
  <c r="U1324" i="29" s="1"/>
  <c r="T1324" i="29" s="1"/>
  <c r="BR1323" i="29"/>
  <c r="BJ1324" i="29"/>
  <c r="X1324" i="29" s="1"/>
  <c r="W1324" i="29" s="1"/>
  <c r="AM1325" i="29"/>
  <c r="Y1325" i="29" s="1"/>
  <c r="BH1324" i="29"/>
  <c r="R1324" i="29" s="1"/>
  <c r="Q1324" i="29" s="1"/>
  <c r="BN1323" i="29"/>
  <c r="BO1323" i="29"/>
  <c r="AR1326" i="29"/>
  <c r="AZ1326" i="29"/>
  <c r="AC1327" i="29"/>
  <c r="AS1326" i="29"/>
  <c r="BA1326" i="29"/>
  <c r="AT1326" i="29"/>
  <c r="BB1326" i="29"/>
  <c r="AU1326" i="29"/>
  <c r="BC1326" i="29"/>
  <c r="AN1326" i="29"/>
  <c r="AV1326" i="29"/>
  <c r="AO1326" i="29"/>
  <c r="AW1326" i="29"/>
  <c r="B1326" i="29"/>
  <c r="AD1326" i="29" s="1"/>
  <c r="AK1326" i="29" s="1"/>
  <c r="S1326" i="29" s="1"/>
  <c r="AP1326" i="29"/>
  <c r="AX1326" i="29"/>
  <c r="AQ1326" i="29"/>
  <c r="C1326" i="29"/>
  <c r="AE1326" i="29" s="1"/>
  <c r="AY1326" i="29"/>
  <c r="BG1324" i="29"/>
  <c r="O1324" i="29" s="1"/>
  <c r="N1324" i="29" s="1"/>
  <c r="AH1325" i="29"/>
  <c r="J1325" i="29" s="1"/>
  <c r="BO1324" i="29"/>
  <c r="BE1324" i="29"/>
  <c r="I1324" i="29" s="1"/>
  <c r="H1324" i="29" s="1"/>
  <c r="BK1324" i="29"/>
  <c r="AA1324" i="29" s="1"/>
  <c r="BU1324" i="29"/>
  <c r="AG1325" i="29"/>
  <c r="G1325" i="29" s="1"/>
  <c r="AJ1325" i="29"/>
  <c r="P1325" i="29" s="1"/>
  <c r="BP1323" i="29"/>
  <c r="AK1325" i="29"/>
  <c r="S1325" i="29" s="1"/>
  <c r="AL1325" i="29"/>
  <c r="V1325" i="29" s="1"/>
  <c r="Z1323" i="29"/>
  <c r="BL1323" i="29"/>
  <c r="BD1324" i="29"/>
  <c r="F1324" i="29" s="1"/>
  <c r="E1324" i="29" s="1"/>
  <c r="BN1324" i="29"/>
  <c r="AF1325" i="29"/>
  <c r="D1325" i="29" s="1"/>
  <c r="AB1322" i="29"/>
  <c r="BR1324" i="29" l="1"/>
  <c r="BT1324" i="29"/>
  <c r="AB1323" i="29"/>
  <c r="BQ1325" i="29"/>
  <c r="BI1326" i="29"/>
  <c r="U1326" i="29" s="1"/>
  <c r="T1326" i="29" s="1"/>
  <c r="BS1326" i="29"/>
  <c r="AS1327" i="29"/>
  <c r="BA1327" i="29"/>
  <c r="AT1327" i="29"/>
  <c r="BB1327" i="29"/>
  <c r="AU1327" i="29"/>
  <c r="BC1327" i="29"/>
  <c r="AN1327" i="29"/>
  <c r="AV1327" i="29"/>
  <c r="AG1327" i="29"/>
  <c r="G1327" i="29" s="1"/>
  <c r="AO1327" i="29"/>
  <c r="AW1327" i="29"/>
  <c r="B1327" i="29"/>
  <c r="AD1327" i="29" s="1"/>
  <c r="AM1327" i="29" s="1"/>
  <c r="Y1327" i="29" s="1"/>
  <c r="AP1327" i="29"/>
  <c r="AX1327" i="29"/>
  <c r="C1327" i="29"/>
  <c r="AE1327" i="29" s="1"/>
  <c r="AI1327" i="29"/>
  <c r="M1327" i="29" s="1"/>
  <c r="AQ1327" i="29"/>
  <c r="AY1327" i="29"/>
  <c r="AC1328" i="29"/>
  <c r="AZ1327" i="29"/>
  <c r="AR1327" i="29"/>
  <c r="BK1325" i="29"/>
  <c r="AA1325" i="29" s="1"/>
  <c r="BU1325" i="29"/>
  <c r="AM1326" i="29"/>
  <c r="Y1326" i="29" s="1"/>
  <c r="AG1326" i="29"/>
  <c r="G1326" i="29" s="1"/>
  <c r="AJ1326" i="29"/>
  <c r="P1326" i="29" s="1"/>
  <c r="BD1325" i="29"/>
  <c r="F1325" i="29" s="1"/>
  <c r="E1325" i="29" s="1"/>
  <c r="Z1324" i="29"/>
  <c r="BL1324" i="29"/>
  <c r="AI1326" i="29"/>
  <c r="M1326" i="29" s="1"/>
  <c r="AL1326" i="29"/>
  <c r="V1326" i="29" s="1"/>
  <c r="BS1324" i="29"/>
  <c r="BE1325" i="29"/>
  <c r="I1325" i="29" s="1"/>
  <c r="H1325" i="29" s="1"/>
  <c r="BJ1325" i="29"/>
  <c r="X1325" i="29" s="1"/>
  <c r="W1325" i="29" s="1"/>
  <c r="BF1325" i="29"/>
  <c r="L1325" i="29" s="1"/>
  <c r="K1325" i="29" s="1"/>
  <c r="AF1326" i="29"/>
  <c r="D1326" i="29" s="1"/>
  <c r="BH1325" i="29"/>
  <c r="R1325" i="29" s="1"/>
  <c r="Q1325" i="29" s="1"/>
  <c r="BI1325" i="29"/>
  <c r="U1325" i="29" s="1"/>
  <c r="T1325" i="29" s="1"/>
  <c r="BS1325" i="29"/>
  <c r="BQ1324" i="29"/>
  <c r="AB1324" i="29" s="1"/>
  <c r="AH1326" i="29"/>
  <c r="J1326" i="29" s="1"/>
  <c r="AJ1327" i="29" l="1"/>
  <c r="P1327" i="29" s="1"/>
  <c r="BT1325" i="29"/>
  <c r="BN1325" i="29"/>
  <c r="BO1325" i="29"/>
  <c r="BK1327" i="29"/>
  <c r="AA1327" i="29" s="1"/>
  <c r="BU1327" i="29"/>
  <c r="BG1326" i="29"/>
  <c r="O1326" i="29" s="1"/>
  <c r="N1326" i="29" s="1"/>
  <c r="BG1327" i="29"/>
  <c r="O1327" i="29" s="1"/>
  <c r="N1327" i="29" s="1"/>
  <c r="BE1327" i="29"/>
  <c r="I1327" i="29" s="1"/>
  <c r="H1327" i="29" s="1"/>
  <c r="BP1325" i="29"/>
  <c r="BL1325" i="29"/>
  <c r="Z1325" i="29"/>
  <c r="AL1327" i="29"/>
  <c r="V1327" i="29" s="1"/>
  <c r="AF1327" i="29"/>
  <c r="D1327" i="29" s="1"/>
  <c r="BF1326" i="29"/>
  <c r="L1326" i="29" s="1"/>
  <c r="K1326" i="29" s="1"/>
  <c r="BR1325" i="29"/>
  <c r="AB1325" i="29" s="1"/>
  <c r="BH1326" i="29"/>
  <c r="R1326" i="29" s="1"/>
  <c r="Q1326" i="29" s="1"/>
  <c r="AT1328" i="29"/>
  <c r="BB1328" i="29"/>
  <c r="AU1328" i="29"/>
  <c r="BC1328" i="29"/>
  <c r="AN1328" i="29"/>
  <c r="AV1328" i="29"/>
  <c r="AO1328" i="29"/>
  <c r="AW1328" i="29"/>
  <c r="B1328" i="29"/>
  <c r="AD1328" i="29" s="1"/>
  <c r="AH1328" i="29" s="1"/>
  <c r="J1328" i="29" s="1"/>
  <c r="AP1328" i="29"/>
  <c r="AX1328" i="29"/>
  <c r="C1328" i="29"/>
  <c r="AE1328" i="29" s="1"/>
  <c r="AQ1328" i="29"/>
  <c r="AY1328" i="29"/>
  <c r="AR1328" i="29"/>
  <c r="AZ1328" i="29"/>
  <c r="AC1329" i="29"/>
  <c r="AS1328" i="29"/>
  <c r="BA1328" i="29"/>
  <c r="AH1327" i="29"/>
  <c r="J1327" i="29" s="1"/>
  <c r="AK1327" i="29"/>
  <c r="S1327" i="29" s="1"/>
  <c r="BE1326" i="29"/>
  <c r="I1326" i="29" s="1"/>
  <c r="H1326" i="29" s="1"/>
  <c r="BH1327" i="29"/>
  <c r="R1327" i="29" s="1"/>
  <c r="Q1327" i="29" s="1"/>
  <c r="BD1326" i="29"/>
  <c r="F1326" i="29" s="1"/>
  <c r="E1326" i="29" s="1"/>
  <c r="BJ1326" i="29"/>
  <c r="X1326" i="29" s="1"/>
  <c r="W1326" i="29" s="1"/>
  <c r="BK1326" i="29"/>
  <c r="AA1326" i="29" s="1"/>
  <c r="BU1326" i="29"/>
  <c r="BT1326" i="29" l="1"/>
  <c r="BR1326" i="29"/>
  <c r="BO1326" i="29"/>
  <c r="BF1328" i="29"/>
  <c r="L1328" i="29" s="1"/>
  <c r="K1328" i="29" s="1"/>
  <c r="BP1326" i="29"/>
  <c r="BO1327" i="29"/>
  <c r="AM1328" i="29"/>
  <c r="Y1328" i="29" s="1"/>
  <c r="BD1327" i="29"/>
  <c r="F1327" i="29" s="1"/>
  <c r="E1327" i="29" s="1"/>
  <c r="BQ1327" i="29"/>
  <c r="BI1327" i="29"/>
  <c r="U1327" i="29" s="1"/>
  <c r="T1327" i="29" s="1"/>
  <c r="BN1326" i="29"/>
  <c r="AL1328" i="29"/>
  <c r="V1328" i="29" s="1"/>
  <c r="BJ1327" i="29"/>
  <c r="X1327" i="29" s="1"/>
  <c r="W1327" i="29" s="1"/>
  <c r="AK1328" i="29"/>
  <c r="S1328" i="29" s="1"/>
  <c r="AI1328" i="29"/>
  <c r="M1328" i="29" s="1"/>
  <c r="AU1329" i="29"/>
  <c r="BC1329" i="29"/>
  <c r="AN1329" i="29"/>
  <c r="AV1329" i="29"/>
  <c r="AO1329" i="29"/>
  <c r="AW1329" i="29"/>
  <c r="B1329" i="29"/>
  <c r="AD1329" i="29" s="1"/>
  <c r="AM1329" i="29" s="1"/>
  <c r="Y1329" i="29" s="1"/>
  <c r="AP1329" i="29"/>
  <c r="AX1329" i="29"/>
  <c r="C1329" i="29"/>
  <c r="AE1329" i="29" s="1"/>
  <c r="AQ1329" i="29"/>
  <c r="AY1329" i="29"/>
  <c r="AR1329" i="29"/>
  <c r="AZ1329" i="29"/>
  <c r="AC1330" i="29"/>
  <c r="AS1329" i="29"/>
  <c r="BA1329" i="29"/>
  <c r="BB1329" i="29"/>
  <c r="AT1329" i="29"/>
  <c r="BQ1326" i="29"/>
  <c r="AJ1328" i="29"/>
  <c r="P1328" i="29" s="1"/>
  <c r="AG1328" i="29"/>
  <c r="G1328" i="29" s="1"/>
  <c r="BR1327" i="29"/>
  <c r="AF1328" i="29"/>
  <c r="D1328" i="29" s="1"/>
  <c r="BF1327" i="29"/>
  <c r="L1327" i="29" s="1"/>
  <c r="K1327" i="29" s="1"/>
  <c r="BP1327" i="29"/>
  <c r="BL1326" i="29"/>
  <c r="Z1326" i="29"/>
  <c r="BL1327" i="29"/>
  <c r="Z1327" i="29"/>
  <c r="BP1328" i="29" l="1"/>
  <c r="BN1327" i="29"/>
  <c r="AG1329" i="29"/>
  <c r="G1329" i="29" s="1"/>
  <c r="AI1329" i="29"/>
  <c r="M1329" i="29" s="1"/>
  <c r="BG1329" i="29" s="1"/>
  <c r="O1329" i="29" s="1"/>
  <c r="N1329" i="29" s="1"/>
  <c r="AK1329" i="29"/>
  <c r="S1329" i="29" s="1"/>
  <c r="BK1329" i="29"/>
  <c r="AA1329" i="29" s="1"/>
  <c r="BU1329" i="29" s="1"/>
  <c r="BG1328" i="29"/>
  <c r="O1328" i="29" s="1"/>
  <c r="N1328" i="29" s="1"/>
  <c r="BI1328" i="29"/>
  <c r="U1328" i="29" s="1"/>
  <c r="T1328" i="29" s="1"/>
  <c r="BT1327" i="29"/>
  <c r="BH1328" i="29"/>
  <c r="R1328" i="29" s="1"/>
  <c r="Q1328" i="29" s="1"/>
  <c r="BR1328" i="29"/>
  <c r="AN1330" i="29"/>
  <c r="AV1330" i="29"/>
  <c r="AO1330" i="29"/>
  <c r="AW1330" i="29"/>
  <c r="B1330" i="29"/>
  <c r="AD1330" i="29" s="1"/>
  <c r="AH1330" i="29" s="1"/>
  <c r="J1330" i="29" s="1"/>
  <c r="AP1330" i="29"/>
  <c r="AX1330" i="29"/>
  <c r="C1330" i="29"/>
  <c r="AE1330" i="29" s="1"/>
  <c r="AQ1330" i="29"/>
  <c r="AY1330" i="29"/>
  <c r="AR1330" i="29"/>
  <c r="AZ1330" i="29"/>
  <c r="AC1331" i="29"/>
  <c r="AS1330" i="29"/>
  <c r="BA1330" i="29"/>
  <c r="AT1330" i="29"/>
  <c r="BB1330" i="29"/>
  <c r="AU1330" i="29"/>
  <c r="BC1330" i="29"/>
  <c r="BK1328" i="29"/>
  <c r="AA1328" i="29" s="1"/>
  <c r="BU1328" i="29" s="1"/>
  <c r="BE1329" i="29"/>
  <c r="I1329" i="29" s="1"/>
  <c r="H1329" i="29" s="1"/>
  <c r="AF1329" i="29"/>
  <c r="D1329" i="29" s="1"/>
  <c r="BJ1328" i="29"/>
  <c r="X1328" i="29" s="1"/>
  <c r="W1328" i="29" s="1"/>
  <c r="BD1328" i="29"/>
  <c r="F1328" i="29" s="1"/>
  <c r="E1328" i="29" s="1"/>
  <c r="BE1328" i="29"/>
  <c r="I1328" i="29" s="1"/>
  <c r="H1328" i="29" s="1"/>
  <c r="AH1329" i="29"/>
  <c r="J1329" i="29" s="1"/>
  <c r="AB1326" i="29"/>
  <c r="BI1329" i="29"/>
  <c r="U1329" i="29" s="1"/>
  <c r="T1329" i="29" s="1"/>
  <c r="BS1327" i="29"/>
  <c r="AB1327" i="29" s="1"/>
  <c r="AL1329" i="29"/>
  <c r="V1329" i="29" s="1"/>
  <c r="AJ1329" i="29"/>
  <c r="P1329" i="29" s="1"/>
  <c r="BO1328" i="29" l="1"/>
  <c r="BQ1329" i="29"/>
  <c r="AJ1330" i="29"/>
  <c r="P1330" i="29" s="1"/>
  <c r="AL1330" i="29"/>
  <c r="V1330" i="29" s="1"/>
  <c r="BJ1330" i="29" s="1"/>
  <c r="X1330" i="29" s="1"/>
  <c r="W1330" i="29" s="1"/>
  <c r="AM1330" i="29"/>
  <c r="Y1330" i="29" s="1"/>
  <c r="BK1330" i="29" s="1"/>
  <c r="AA1330" i="29" s="1"/>
  <c r="BU1330" i="29" s="1"/>
  <c r="AK1330" i="29"/>
  <c r="S1330" i="29" s="1"/>
  <c r="BI1330" i="29" s="1"/>
  <c r="U1330" i="29" s="1"/>
  <c r="T1330" i="29" s="1"/>
  <c r="BF1330" i="29"/>
  <c r="L1330" i="29" s="1"/>
  <c r="K1330" i="29" s="1"/>
  <c r="BN1328" i="29"/>
  <c r="BL1328" i="29"/>
  <c r="Z1328" i="29"/>
  <c r="AI1330" i="29"/>
  <c r="M1330" i="29" s="1"/>
  <c r="AG1330" i="29"/>
  <c r="G1330" i="29" s="1"/>
  <c r="BS1328" i="29"/>
  <c r="BJ1329" i="29"/>
  <c r="X1329" i="29" s="1"/>
  <c r="W1329" i="29" s="1"/>
  <c r="BS1329" i="29"/>
  <c r="BT1328" i="29"/>
  <c r="AO1331" i="29"/>
  <c r="AW1331" i="29"/>
  <c r="B1331" i="29"/>
  <c r="AD1331" i="29" s="1"/>
  <c r="AG1331" i="29" s="1"/>
  <c r="G1331" i="29" s="1"/>
  <c r="AP1331" i="29"/>
  <c r="AX1331" i="29"/>
  <c r="C1331" i="29"/>
  <c r="AE1331" i="29" s="1"/>
  <c r="AQ1331" i="29"/>
  <c r="AY1331" i="29"/>
  <c r="AR1331" i="29"/>
  <c r="AZ1331" i="29"/>
  <c r="AC1332" i="29"/>
  <c r="AS1331" i="29"/>
  <c r="BA1331" i="29"/>
  <c r="AT1331" i="29"/>
  <c r="BB1331" i="29"/>
  <c r="AU1331" i="29"/>
  <c r="BC1331" i="29"/>
  <c r="AN1331" i="29"/>
  <c r="AV1331" i="29"/>
  <c r="BQ1328" i="29"/>
  <c r="AF1330" i="29"/>
  <c r="D1330" i="29" s="1"/>
  <c r="BD1329" i="29"/>
  <c r="F1329" i="29" s="1"/>
  <c r="E1329" i="29" s="1"/>
  <c r="BH1329" i="29"/>
  <c r="R1329" i="29" s="1"/>
  <c r="Q1329" i="29" s="1"/>
  <c r="BF1329" i="29"/>
  <c r="L1329" i="29" s="1"/>
  <c r="K1329" i="29" s="1"/>
  <c r="BP1329" i="29"/>
  <c r="BO1329" i="29"/>
  <c r="BH1330" i="29"/>
  <c r="R1330" i="29" s="1"/>
  <c r="Q1330" i="29" s="1"/>
  <c r="Z1329" i="29"/>
  <c r="BS1330" i="29" l="1"/>
  <c r="AK1331" i="29"/>
  <c r="S1331" i="29" s="1"/>
  <c r="BS1331" i="29" s="1"/>
  <c r="BT1330" i="29"/>
  <c r="BP1330" i="29"/>
  <c r="BR1330" i="29"/>
  <c r="BE1331" i="29"/>
  <c r="I1331" i="29" s="1"/>
  <c r="H1331" i="29" s="1"/>
  <c r="BO1331" i="29"/>
  <c r="BG1330" i="29"/>
  <c r="O1330" i="29" s="1"/>
  <c r="N1330" i="29" s="1"/>
  <c r="B1332" i="29"/>
  <c r="AD1332" i="29" s="1"/>
  <c r="AI1332" i="29" s="1"/>
  <c r="M1332" i="29" s="1"/>
  <c r="AP1332" i="29"/>
  <c r="AX1332" i="29"/>
  <c r="C1332" i="29"/>
  <c r="AE1332" i="29" s="1"/>
  <c r="AQ1332" i="29"/>
  <c r="AY1332" i="29"/>
  <c r="AR1332" i="29"/>
  <c r="AZ1332" i="29"/>
  <c r="AC1333" i="29"/>
  <c r="AS1332" i="29"/>
  <c r="BA1332" i="29"/>
  <c r="AT1332" i="29"/>
  <c r="BB1332" i="29"/>
  <c r="AU1332" i="29"/>
  <c r="BC1332" i="29"/>
  <c r="AN1332" i="29"/>
  <c r="AV1332" i="29"/>
  <c r="AO1332" i="29"/>
  <c r="AW1332" i="29"/>
  <c r="BI1331" i="29"/>
  <c r="U1331" i="29" s="1"/>
  <c r="T1331" i="29" s="1"/>
  <c r="AM1331" i="29"/>
  <c r="Y1331" i="29" s="1"/>
  <c r="BD1330" i="29"/>
  <c r="F1330" i="29" s="1"/>
  <c r="E1330" i="29" s="1"/>
  <c r="AH1331" i="29"/>
  <c r="J1331" i="29" s="1"/>
  <c r="AB1328" i="29"/>
  <c r="AJ1331" i="29"/>
  <c r="P1331" i="29" s="1"/>
  <c r="BR1329" i="29"/>
  <c r="AF1331" i="29"/>
  <c r="D1331" i="29" s="1"/>
  <c r="AL1331" i="29"/>
  <c r="V1331" i="29" s="1"/>
  <c r="BT1329" i="29"/>
  <c r="BL1330" i="29"/>
  <c r="Z1330" i="29"/>
  <c r="BL1329" i="29"/>
  <c r="BN1329" i="29"/>
  <c r="AI1331" i="29"/>
  <c r="M1331" i="29" s="1"/>
  <c r="BE1330" i="29"/>
  <c r="I1330" i="29" s="1"/>
  <c r="H1330" i="29" s="1"/>
  <c r="AM1332" i="29" l="1"/>
  <c r="Y1332" i="29" s="1"/>
  <c r="BQ1330" i="29"/>
  <c r="AJ1332" i="29"/>
  <c r="P1332" i="29" s="1"/>
  <c r="BH1332" i="29" s="1"/>
  <c r="R1332" i="29" s="1"/>
  <c r="Q1332" i="29" s="1"/>
  <c r="AG1332" i="29"/>
  <c r="G1332" i="29" s="1"/>
  <c r="AB1329" i="29"/>
  <c r="AK1332" i="29"/>
  <c r="S1332" i="29" s="1"/>
  <c r="BI1332" i="29" s="1"/>
  <c r="U1332" i="29" s="1"/>
  <c r="T1332" i="29" s="1"/>
  <c r="BG1332" i="29"/>
  <c r="O1332" i="29" s="1"/>
  <c r="N1332" i="29" s="1"/>
  <c r="BG1331" i="29"/>
  <c r="O1331" i="29" s="1"/>
  <c r="N1331" i="29" s="1"/>
  <c r="C1333" i="29"/>
  <c r="AE1333" i="29" s="1"/>
  <c r="AQ1333" i="29"/>
  <c r="AY1333" i="29"/>
  <c r="AR1333" i="29"/>
  <c r="AZ1333" i="29"/>
  <c r="AC1334" i="29"/>
  <c r="AS1333" i="29"/>
  <c r="BA1333" i="29"/>
  <c r="AT1333" i="29"/>
  <c r="BB1333" i="29"/>
  <c r="AU1333" i="29"/>
  <c r="BC1333" i="29"/>
  <c r="AN1333" i="29"/>
  <c r="AV1333" i="29"/>
  <c r="AO1333" i="29"/>
  <c r="AW1333" i="29"/>
  <c r="AP1333" i="29"/>
  <c r="AX1333" i="29"/>
  <c r="B1333" i="29"/>
  <c r="AD1333" i="29" s="1"/>
  <c r="AJ1333" i="29" s="1"/>
  <c r="P1333" i="29" s="1"/>
  <c r="BK1332" i="29"/>
  <c r="AA1332" i="29" s="1"/>
  <c r="AH1332" i="29"/>
  <c r="J1332" i="29" s="1"/>
  <c r="BE1332" i="29"/>
  <c r="I1332" i="29" s="1"/>
  <c r="H1332" i="29" s="1"/>
  <c r="BN1330" i="29"/>
  <c r="AL1332" i="29"/>
  <c r="V1332" i="29" s="1"/>
  <c r="BF1331" i="29"/>
  <c r="L1331" i="29" s="1"/>
  <c r="K1331" i="29" s="1"/>
  <c r="BH1331" i="29"/>
  <c r="R1331" i="29" s="1"/>
  <c r="Q1331" i="29" s="1"/>
  <c r="BO1330" i="29"/>
  <c r="BJ1331" i="29"/>
  <c r="X1331" i="29" s="1"/>
  <c r="W1331" i="29" s="1"/>
  <c r="BK1331" i="29"/>
  <c r="AA1331" i="29" s="1"/>
  <c r="AF1332" i="29"/>
  <c r="D1332" i="29" s="1"/>
  <c r="BD1331" i="29"/>
  <c r="F1331" i="29" s="1"/>
  <c r="E1331" i="29" s="1"/>
  <c r="BQ1332" i="29" l="1"/>
  <c r="BO1332" i="29"/>
  <c r="BP1331" i="29"/>
  <c r="AB1330" i="29"/>
  <c r="BT1331" i="29"/>
  <c r="BH1333" i="29"/>
  <c r="R1333" i="29" s="1"/>
  <c r="Q1333" i="29" s="1"/>
  <c r="BR1333" i="29"/>
  <c r="Z1332" i="29"/>
  <c r="AL1333" i="29"/>
  <c r="V1333" i="29" s="1"/>
  <c r="BS1332" i="29"/>
  <c r="BR1332" i="29"/>
  <c r="AF1333" i="29"/>
  <c r="D1333" i="29" s="1"/>
  <c r="AI1333" i="29"/>
  <c r="M1333" i="29" s="1"/>
  <c r="BJ1332" i="29"/>
  <c r="X1332" i="29" s="1"/>
  <c r="W1332" i="29" s="1"/>
  <c r="BT1332" i="29"/>
  <c r="BR1331" i="29"/>
  <c r="AH1333" i="29"/>
  <c r="J1333" i="29" s="1"/>
  <c r="AR1334" i="29"/>
  <c r="AZ1334" i="29"/>
  <c r="AC1335" i="29"/>
  <c r="AS1334" i="29"/>
  <c r="BA1334" i="29"/>
  <c r="AT1334" i="29"/>
  <c r="BB1334" i="29"/>
  <c r="AU1334" i="29"/>
  <c r="BC1334" i="29"/>
  <c r="AN1334" i="29"/>
  <c r="AV1334" i="29"/>
  <c r="AO1334" i="29"/>
  <c r="AW1334" i="29"/>
  <c r="B1334" i="29"/>
  <c r="AD1334" i="29" s="1"/>
  <c r="AK1334" i="29" s="1"/>
  <c r="S1334" i="29" s="1"/>
  <c r="AP1334" i="29"/>
  <c r="AX1334" i="29"/>
  <c r="AQ1334" i="29"/>
  <c r="AY1334" i="29"/>
  <c r="C1334" i="29"/>
  <c r="AE1334" i="29" s="1"/>
  <c r="BQ1331" i="29"/>
  <c r="Z1331" i="29"/>
  <c r="BL1331" i="29"/>
  <c r="AM1333" i="29"/>
  <c r="Y1333" i="29" s="1"/>
  <c r="AK1333" i="29"/>
  <c r="S1333" i="29" s="1"/>
  <c r="BN1331" i="29"/>
  <c r="BF1332" i="29"/>
  <c r="L1332" i="29" s="1"/>
  <c r="K1332" i="29" s="1"/>
  <c r="BD1332" i="29"/>
  <c r="F1332" i="29" s="1"/>
  <c r="E1332" i="29" s="1"/>
  <c r="BU1331" i="29"/>
  <c r="BU1332" i="29"/>
  <c r="AG1333" i="29"/>
  <c r="G1333" i="29" s="1"/>
  <c r="BI1334" i="29" l="1"/>
  <c r="U1334" i="29" s="1"/>
  <c r="T1334" i="29" s="1"/>
  <c r="BP1332" i="29"/>
  <c r="AM1334" i="29"/>
  <c r="Y1334" i="29" s="1"/>
  <c r="BD1333" i="29"/>
  <c r="F1333" i="29" s="1"/>
  <c r="E1333" i="29" s="1"/>
  <c r="AB1331" i="29"/>
  <c r="AG1334" i="29"/>
  <c r="G1334" i="29" s="1"/>
  <c r="AJ1334" i="29"/>
  <c r="P1334" i="29" s="1"/>
  <c r="BE1333" i="29"/>
  <c r="I1333" i="29" s="1"/>
  <c r="H1333" i="29" s="1"/>
  <c r="AL1334" i="29"/>
  <c r="V1334" i="29" s="1"/>
  <c r="BF1333" i="29"/>
  <c r="L1333" i="29" s="1"/>
  <c r="K1333" i="29" s="1"/>
  <c r="BJ1333" i="29"/>
  <c r="X1333" i="29" s="1"/>
  <c r="W1333" i="29" s="1"/>
  <c r="BI1333" i="29"/>
  <c r="U1333" i="29" s="1"/>
  <c r="T1333" i="29" s="1"/>
  <c r="AI1334" i="29"/>
  <c r="M1334" i="29" s="1"/>
  <c r="BL1332" i="29"/>
  <c r="BK1333" i="29"/>
  <c r="AA1333" i="29" s="1"/>
  <c r="BU1333" i="29" s="1"/>
  <c r="AF1334" i="29"/>
  <c r="D1334" i="29" s="1"/>
  <c r="BN1332" i="29"/>
  <c r="AB1332" i="29" s="1"/>
  <c r="AH1334" i="29"/>
  <c r="J1334" i="29" s="1"/>
  <c r="AS1335" i="29"/>
  <c r="BA1335" i="29"/>
  <c r="AT1335" i="29"/>
  <c r="BB1335" i="29"/>
  <c r="AU1335" i="29"/>
  <c r="BC1335" i="29"/>
  <c r="AN1335" i="29"/>
  <c r="AV1335" i="29"/>
  <c r="AO1335" i="29"/>
  <c r="AW1335" i="29"/>
  <c r="B1335" i="29"/>
  <c r="AD1335" i="29" s="1"/>
  <c r="AK1335" i="29" s="1"/>
  <c r="S1335" i="29" s="1"/>
  <c r="AP1335" i="29"/>
  <c r="AX1335" i="29"/>
  <c r="C1335" i="29"/>
  <c r="AE1335" i="29" s="1"/>
  <c r="AQ1335" i="29"/>
  <c r="AY1335" i="29"/>
  <c r="AC1336" i="29"/>
  <c r="AR1335" i="29"/>
  <c r="AZ1335" i="29"/>
  <c r="BG1333" i="29"/>
  <c r="O1333" i="29" s="1"/>
  <c r="N1333" i="29" s="1"/>
  <c r="BT1333" i="29" l="1"/>
  <c r="BN1333" i="29"/>
  <c r="BI1335" i="29"/>
  <c r="U1335" i="29" s="1"/>
  <c r="T1335" i="29" s="1"/>
  <c r="BE1334" i="29"/>
  <c r="I1334" i="29" s="1"/>
  <c r="H1334" i="29" s="1"/>
  <c r="BD1334" i="29"/>
  <c r="F1334" i="29" s="1"/>
  <c r="E1334" i="29" s="1"/>
  <c r="AI1335" i="29"/>
  <c r="M1335" i="29" s="1"/>
  <c r="AG1335" i="29"/>
  <c r="G1335" i="29" s="1"/>
  <c r="AL1335" i="29"/>
  <c r="V1335" i="29" s="1"/>
  <c r="BL1333" i="29"/>
  <c r="Z1333" i="29"/>
  <c r="BP1333" i="29"/>
  <c r="AJ1335" i="29"/>
  <c r="P1335" i="29" s="1"/>
  <c r="BJ1334" i="29"/>
  <c r="X1334" i="29" s="1"/>
  <c r="W1334" i="29" s="1"/>
  <c r="BK1334" i="29"/>
  <c r="AA1334" i="29" s="1"/>
  <c r="BU1334" i="29"/>
  <c r="AM1335" i="29"/>
  <c r="Y1335" i="29" s="1"/>
  <c r="AF1335" i="29"/>
  <c r="D1335" i="29" s="1"/>
  <c r="BG1334" i="29"/>
  <c r="O1334" i="29" s="1"/>
  <c r="N1334" i="29" s="1"/>
  <c r="BO1333" i="29"/>
  <c r="BQ1333" i="29"/>
  <c r="AT1336" i="29"/>
  <c r="BB1336" i="29"/>
  <c r="AU1336" i="29"/>
  <c r="BC1336" i="29"/>
  <c r="AN1336" i="29"/>
  <c r="AV1336" i="29"/>
  <c r="AO1336" i="29"/>
  <c r="AW1336" i="29"/>
  <c r="B1336" i="29"/>
  <c r="AD1336" i="29" s="1"/>
  <c r="AL1336" i="29" s="1"/>
  <c r="V1336" i="29" s="1"/>
  <c r="AP1336" i="29"/>
  <c r="AX1336" i="29"/>
  <c r="C1336" i="29"/>
  <c r="AE1336" i="29" s="1"/>
  <c r="AQ1336" i="29"/>
  <c r="AY1336" i="29"/>
  <c r="AR1336" i="29"/>
  <c r="AZ1336" i="29"/>
  <c r="AC1337" i="29"/>
  <c r="BA1336" i="29"/>
  <c r="AS1336" i="29"/>
  <c r="AH1335" i="29"/>
  <c r="J1335" i="29" s="1"/>
  <c r="BS1333" i="29"/>
  <c r="BS1334" i="29"/>
  <c r="BF1334" i="29"/>
  <c r="L1334" i="29" s="1"/>
  <c r="K1334" i="29" s="1"/>
  <c r="BP1334" i="29"/>
  <c r="BH1334" i="29"/>
  <c r="R1334" i="29" s="1"/>
  <c r="Q1334" i="29" s="1"/>
  <c r="BO1334" i="29" l="1"/>
  <c r="AB1333" i="29"/>
  <c r="BS1335" i="29"/>
  <c r="BJ1336" i="29"/>
  <c r="X1336" i="29" s="1"/>
  <c r="W1336" i="29" s="1"/>
  <c r="BT1336" i="29"/>
  <c r="BT1334" i="29"/>
  <c r="BE1335" i="29"/>
  <c r="I1335" i="29" s="1"/>
  <c r="H1335" i="29" s="1"/>
  <c r="BG1335" i="29"/>
  <c r="O1335" i="29" s="1"/>
  <c r="N1335" i="29" s="1"/>
  <c r="AH1336" i="29"/>
  <c r="J1336" i="29" s="1"/>
  <c r="BH1335" i="29"/>
  <c r="R1335" i="29" s="1"/>
  <c r="Q1335" i="29" s="1"/>
  <c r="BN1334" i="29"/>
  <c r="BQ1334" i="29"/>
  <c r="AJ1336" i="29"/>
  <c r="P1336" i="29" s="1"/>
  <c r="BF1335" i="29"/>
  <c r="L1335" i="29" s="1"/>
  <c r="K1335" i="29" s="1"/>
  <c r="AM1336" i="29"/>
  <c r="Y1336" i="29" s="1"/>
  <c r="BD1335" i="29"/>
  <c r="F1335" i="29" s="1"/>
  <c r="E1335" i="29" s="1"/>
  <c r="BK1335" i="29"/>
  <c r="AA1335" i="29" s="1"/>
  <c r="BU1335" i="29" s="1"/>
  <c r="AF1336" i="29"/>
  <c r="D1336" i="29" s="1"/>
  <c r="BR1334" i="29"/>
  <c r="AI1336" i="29"/>
  <c r="M1336" i="29" s="1"/>
  <c r="AG1336" i="29"/>
  <c r="G1336" i="29" s="1"/>
  <c r="BJ1335" i="29"/>
  <c r="X1335" i="29" s="1"/>
  <c r="W1335" i="29" s="1"/>
  <c r="AU1337" i="29"/>
  <c r="BC1337" i="29"/>
  <c r="AN1337" i="29"/>
  <c r="AV1337" i="29"/>
  <c r="AO1337" i="29"/>
  <c r="AW1337" i="29"/>
  <c r="B1337" i="29"/>
  <c r="AD1337" i="29" s="1"/>
  <c r="AG1337" i="29" s="1"/>
  <c r="G1337" i="29" s="1"/>
  <c r="AP1337" i="29"/>
  <c r="AX1337" i="29"/>
  <c r="C1337" i="29"/>
  <c r="AE1337" i="29" s="1"/>
  <c r="AR1337" i="29"/>
  <c r="AZ1337" i="29"/>
  <c r="AC1338" i="29"/>
  <c r="AS1337" i="29"/>
  <c r="BA1337" i="29"/>
  <c r="AQ1337" i="29"/>
  <c r="AT1337" i="29"/>
  <c r="AY1337" i="29"/>
  <c r="BB1337" i="29"/>
  <c r="AK1336" i="29"/>
  <c r="S1336" i="29" s="1"/>
  <c r="BL1334" i="29"/>
  <c r="Z1334" i="29"/>
  <c r="BP1335" i="29" l="1"/>
  <c r="BO1335" i="29"/>
  <c r="BN1335" i="29"/>
  <c r="AL1337" i="29"/>
  <c r="V1337" i="29" s="1"/>
  <c r="BJ1337" i="29" s="1"/>
  <c r="X1337" i="29" s="1"/>
  <c r="W1337" i="29" s="1"/>
  <c r="BT1335" i="29"/>
  <c r="BQ1335" i="29"/>
  <c r="BE1337" i="29"/>
  <c r="I1337" i="29" s="1"/>
  <c r="H1337" i="29" s="1"/>
  <c r="BK1336" i="29"/>
  <c r="AA1336" i="29" s="1"/>
  <c r="BU1336" i="29" s="1"/>
  <c r="BF1336" i="29"/>
  <c r="L1336" i="29" s="1"/>
  <c r="K1336" i="29" s="1"/>
  <c r="BP1336" i="29"/>
  <c r="BG1336" i="29"/>
  <c r="O1336" i="29" s="1"/>
  <c r="N1336" i="29" s="1"/>
  <c r="BI1336" i="29"/>
  <c r="U1336" i="29" s="1"/>
  <c r="T1336" i="29" s="1"/>
  <c r="AF1337" i="29"/>
  <c r="D1337" i="29" s="1"/>
  <c r="BE1336" i="29"/>
  <c r="I1336" i="29" s="1"/>
  <c r="H1336" i="29" s="1"/>
  <c r="BD1336" i="29"/>
  <c r="F1336" i="29" s="1"/>
  <c r="E1336" i="29" s="1"/>
  <c r="BH1336" i="29"/>
  <c r="R1336" i="29" s="1"/>
  <c r="Q1336" i="29" s="1"/>
  <c r="AM1337" i="29"/>
  <c r="Y1337" i="29" s="1"/>
  <c r="BL1335" i="29"/>
  <c r="Z1335" i="29"/>
  <c r="AB1334" i="29"/>
  <c r="AI1337" i="29"/>
  <c r="M1337" i="29" s="1"/>
  <c r="AK1337" i="29"/>
  <c r="S1337" i="29" s="1"/>
  <c r="AH1337" i="29"/>
  <c r="J1337" i="29" s="1"/>
  <c r="AN1338" i="29"/>
  <c r="AV1338" i="29"/>
  <c r="AO1338" i="29"/>
  <c r="AW1338" i="29"/>
  <c r="B1338" i="29"/>
  <c r="AD1338" i="29" s="1"/>
  <c r="AK1338" i="29" s="1"/>
  <c r="S1338" i="29" s="1"/>
  <c r="AP1338" i="29"/>
  <c r="AX1338" i="29"/>
  <c r="C1338" i="29"/>
  <c r="AE1338" i="29" s="1"/>
  <c r="AQ1338" i="29"/>
  <c r="AY1338" i="29"/>
  <c r="AS1338" i="29"/>
  <c r="BA1338" i="29"/>
  <c r="AT1338" i="29"/>
  <c r="BB1338" i="29"/>
  <c r="AC1339" i="29"/>
  <c r="AR1338" i="29"/>
  <c r="AU1338" i="29"/>
  <c r="BC1338" i="29"/>
  <c r="AZ1338" i="29"/>
  <c r="AJ1337" i="29"/>
  <c r="P1337" i="29" s="1"/>
  <c r="BR1335" i="29"/>
  <c r="AB1335" i="29" s="1"/>
  <c r="BO1337" i="29" l="1"/>
  <c r="BN1336" i="29"/>
  <c r="AJ1338" i="29"/>
  <c r="P1338" i="29" s="1"/>
  <c r="BH1338" i="29" s="1"/>
  <c r="R1338" i="29" s="1"/>
  <c r="Q1338" i="29" s="1"/>
  <c r="BI1338" i="29"/>
  <c r="U1338" i="29" s="1"/>
  <c r="T1338" i="29" s="1"/>
  <c r="BQ1336" i="29"/>
  <c r="BH1337" i="29"/>
  <c r="R1337" i="29" s="1"/>
  <c r="Q1337" i="29" s="1"/>
  <c r="BR1337" i="29"/>
  <c r="BT1337" i="29"/>
  <c r="AL1338" i="29"/>
  <c r="V1338" i="29" s="1"/>
  <c r="BO1336" i="29"/>
  <c r="AF1338" i="29"/>
  <c r="D1338" i="29" s="1"/>
  <c r="AI1338" i="29"/>
  <c r="M1338" i="29" s="1"/>
  <c r="BF1337" i="29"/>
  <c r="L1337" i="29" s="1"/>
  <c r="K1337" i="29" s="1"/>
  <c r="BP1337" i="29"/>
  <c r="BD1337" i="29"/>
  <c r="F1337" i="29" s="1"/>
  <c r="E1337" i="29" s="1"/>
  <c r="BL1336" i="29"/>
  <c r="Z1336" i="29"/>
  <c r="AG1338" i="29"/>
  <c r="G1338" i="29" s="1"/>
  <c r="AH1338" i="29"/>
  <c r="J1338" i="29" s="1"/>
  <c r="AM1338" i="29"/>
  <c r="Y1338" i="29" s="1"/>
  <c r="BI1337" i="29"/>
  <c r="U1337" i="29" s="1"/>
  <c r="T1337" i="29" s="1"/>
  <c r="BS1337" i="29"/>
  <c r="BK1337" i="29"/>
  <c r="AA1337" i="29" s="1"/>
  <c r="BU1337" i="29" s="1"/>
  <c r="AO1339" i="29"/>
  <c r="AW1339" i="29"/>
  <c r="B1339" i="29"/>
  <c r="AD1339" i="29" s="1"/>
  <c r="AK1339" i="29" s="1"/>
  <c r="S1339" i="29" s="1"/>
  <c r="AP1339" i="29"/>
  <c r="AX1339" i="29"/>
  <c r="C1339" i="29"/>
  <c r="AE1339" i="29" s="1"/>
  <c r="AQ1339" i="29"/>
  <c r="AY1339" i="29"/>
  <c r="AR1339" i="29"/>
  <c r="AZ1339" i="29"/>
  <c r="AC1340" i="29"/>
  <c r="AT1339" i="29"/>
  <c r="BB1339" i="29"/>
  <c r="AU1339" i="29"/>
  <c r="BC1339" i="29"/>
  <c r="AN1339" i="29"/>
  <c r="AV1339" i="29"/>
  <c r="BA1339" i="29"/>
  <c r="AS1339" i="29"/>
  <c r="BG1337" i="29"/>
  <c r="O1337" i="29" s="1"/>
  <c r="N1337" i="29" s="1"/>
  <c r="BR1336" i="29"/>
  <c r="BS1336" i="29"/>
  <c r="AB1336" i="29" l="1"/>
  <c r="BS1338" i="29"/>
  <c r="BI1339" i="29"/>
  <c r="U1339" i="29" s="1"/>
  <c r="T1339" i="29" s="1"/>
  <c r="BJ1338" i="29"/>
  <c r="X1338" i="29" s="1"/>
  <c r="W1338" i="29" s="1"/>
  <c r="AH1339" i="29"/>
  <c r="J1339" i="29" s="1"/>
  <c r="BK1338" i="29"/>
  <c r="AA1338" i="29" s="1"/>
  <c r="BF1338" i="29"/>
  <c r="L1338" i="29" s="1"/>
  <c r="K1338" i="29" s="1"/>
  <c r="BG1338" i="29"/>
  <c r="O1338" i="29" s="1"/>
  <c r="N1338" i="29" s="1"/>
  <c r="AM1339" i="29"/>
  <c r="Y1339" i="29" s="1"/>
  <c r="BE1338" i="29"/>
  <c r="I1338" i="29" s="1"/>
  <c r="H1338" i="29" s="1"/>
  <c r="BD1338" i="29"/>
  <c r="F1338" i="29" s="1"/>
  <c r="E1338" i="29" s="1"/>
  <c r="AI1339" i="29"/>
  <c r="M1339" i="29" s="1"/>
  <c r="AG1339" i="29"/>
  <c r="G1339" i="29" s="1"/>
  <c r="AF1339" i="29"/>
  <c r="D1339" i="29" s="1"/>
  <c r="BR1338" i="29"/>
  <c r="BQ1337" i="29"/>
  <c r="AJ1339" i="29"/>
  <c r="P1339" i="29" s="1"/>
  <c r="AL1339" i="29"/>
  <c r="V1339" i="29" s="1"/>
  <c r="B1340" i="29"/>
  <c r="AD1340" i="29" s="1"/>
  <c r="AH1340" i="29" s="1"/>
  <c r="J1340" i="29" s="1"/>
  <c r="AP1340" i="29"/>
  <c r="AX1340" i="29"/>
  <c r="C1340" i="29"/>
  <c r="AE1340" i="29" s="1"/>
  <c r="AQ1340" i="29"/>
  <c r="AY1340" i="29"/>
  <c r="AR1340" i="29"/>
  <c r="AZ1340" i="29"/>
  <c r="AC1341" i="29"/>
  <c r="AS1340" i="29"/>
  <c r="BA1340" i="29"/>
  <c r="AU1340" i="29"/>
  <c r="BC1340" i="29"/>
  <c r="AN1340" i="29"/>
  <c r="AV1340" i="29"/>
  <c r="AW1340" i="29"/>
  <c r="BB1340" i="29"/>
  <c r="AO1340" i="29"/>
  <c r="AT1340" i="29"/>
  <c r="BL1337" i="29"/>
  <c r="Z1337" i="29"/>
  <c r="BN1337" i="29"/>
  <c r="AB1337" i="29" s="1"/>
  <c r="BN1338" i="29" l="1"/>
  <c r="BQ1338" i="29"/>
  <c r="BF1340" i="29"/>
  <c r="L1340" i="29" s="1"/>
  <c r="K1340" i="29" s="1"/>
  <c r="BP1340" i="29"/>
  <c r="BJ1339" i="29"/>
  <c r="X1339" i="29" s="1"/>
  <c r="W1339" i="29" s="1"/>
  <c r="BL1338" i="29"/>
  <c r="Z1338" i="29"/>
  <c r="AG1340" i="29"/>
  <c r="G1340" i="29" s="1"/>
  <c r="BH1339" i="29"/>
  <c r="R1339" i="29" s="1"/>
  <c r="Q1339" i="29" s="1"/>
  <c r="BR1339" i="29"/>
  <c r="BO1338" i="29"/>
  <c r="BU1338" i="29"/>
  <c r="AI1340" i="29"/>
  <c r="M1340" i="29" s="1"/>
  <c r="BF1339" i="29"/>
  <c r="L1339" i="29" s="1"/>
  <c r="K1339" i="29" s="1"/>
  <c r="BK1339" i="29"/>
  <c r="AA1339" i="29" s="1"/>
  <c r="BT1338" i="29"/>
  <c r="C1341" i="29"/>
  <c r="AE1341" i="29" s="1"/>
  <c r="AQ1341" i="29"/>
  <c r="AY1341" i="29"/>
  <c r="AR1341" i="29"/>
  <c r="AZ1341" i="29"/>
  <c r="AC1342" i="29"/>
  <c r="AS1341" i="29"/>
  <c r="BA1341" i="29"/>
  <c r="AT1341" i="29"/>
  <c r="BB1341" i="29"/>
  <c r="AN1341" i="29"/>
  <c r="AV1341" i="29"/>
  <c r="AO1341" i="29"/>
  <c r="AW1341" i="29"/>
  <c r="AP1341" i="29"/>
  <c r="AU1341" i="29"/>
  <c r="AX1341" i="29"/>
  <c r="BC1341" i="29"/>
  <c r="B1341" i="29"/>
  <c r="AD1341" i="29" s="1"/>
  <c r="AF1341" i="29" s="1"/>
  <c r="D1341" i="29" s="1"/>
  <c r="BD1339" i="29"/>
  <c r="F1339" i="29" s="1"/>
  <c r="E1339" i="29" s="1"/>
  <c r="AJ1340" i="29"/>
  <c r="P1340" i="29" s="1"/>
  <c r="AM1340" i="29"/>
  <c r="Y1340" i="29" s="1"/>
  <c r="AK1340" i="29"/>
  <c r="S1340" i="29" s="1"/>
  <c r="AF1340" i="29"/>
  <c r="D1340" i="29" s="1"/>
  <c r="BE1339" i="29"/>
  <c r="I1339" i="29" s="1"/>
  <c r="H1339" i="29" s="1"/>
  <c r="AL1340" i="29"/>
  <c r="V1340" i="29" s="1"/>
  <c r="BG1339" i="29"/>
  <c r="O1339" i="29" s="1"/>
  <c r="N1339" i="29" s="1"/>
  <c r="BP1338" i="29"/>
  <c r="BS1339" i="29"/>
  <c r="BQ1339" i="29" l="1"/>
  <c r="BP1339" i="29"/>
  <c r="BO1339" i="29"/>
  <c r="AB1338" i="29"/>
  <c r="BD1341" i="29"/>
  <c r="F1341" i="29" s="1"/>
  <c r="E1341" i="29" s="1"/>
  <c r="BN1341" i="29"/>
  <c r="Z1339" i="29"/>
  <c r="BL1339" i="29"/>
  <c r="BE1340" i="29"/>
  <c r="I1340" i="29" s="1"/>
  <c r="H1340" i="29" s="1"/>
  <c r="AJ1341" i="29"/>
  <c r="P1341" i="29" s="1"/>
  <c r="AL1341" i="29"/>
  <c r="V1341" i="29" s="1"/>
  <c r="BH1340" i="29"/>
  <c r="R1340" i="29" s="1"/>
  <c r="Q1340" i="29" s="1"/>
  <c r="BN1339" i="29"/>
  <c r="AM1341" i="29"/>
  <c r="Y1341" i="29" s="1"/>
  <c r="BG1340" i="29"/>
  <c r="O1340" i="29" s="1"/>
  <c r="N1340" i="29" s="1"/>
  <c r="BT1339" i="29"/>
  <c r="BJ1340" i="29"/>
  <c r="X1340" i="29" s="1"/>
  <c r="W1340" i="29" s="1"/>
  <c r="AH1341" i="29"/>
  <c r="J1341" i="29" s="1"/>
  <c r="AG1341" i="29"/>
  <c r="G1341" i="29" s="1"/>
  <c r="AI1341" i="29"/>
  <c r="M1341" i="29" s="1"/>
  <c r="BD1340" i="29"/>
  <c r="F1340" i="29" s="1"/>
  <c r="E1340" i="29" s="1"/>
  <c r="AK1341" i="29"/>
  <c r="S1341" i="29" s="1"/>
  <c r="BI1340" i="29"/>
  <c r="U1340" i="29" s="1"/>
  <c r="T1340" i="29" s="1"/>
  <c r="AR1342" i="29"/>
  <c r="AZ1342" i="29"/>
  <c r="AC1343" i="29"/>
  <c r="AS1342" i="29"/>
  <c r="BA1342" i="29"/>
  <c r="AT1342" i="29"/>
  <c r="BB1342" i="29"/>
  <c r="AU1342" i="29"/>
  <c r="BC1342" i="29"/>
  <c r="AO1342" i="29"/>
  <c r="AW1342" i="29"/>
  <c r="B1342" i="29"/>
  <c r="AD1342" i="29" s="1"/>
  <c r="AL1342" i="29" s="1"/>
  <c r="V1342" i="29" s="1"/>
  <c r="AP1342" i="29"/>
  <c r="AX1342" i="29"/>
  <c r="C1342" i="29"/>
  <c r="AE1342" i="29" s="1"/>
  <c r="AN1342" i="29"/>
  <c r="AQ1342" i="29"/>
  <c r="AV1342" i="29"/>
  <c r="AY1342" i="29"/>
  <c r="BK1340" i="29"/>
  <c r="AA1340" i="29" s="1"/>
  <c r="BU1340" i="29"/>
  <c r="BU1339" i="29"/>
  <c r="BN1340" i="29" l="1"/>
  <c r="BQ1340" i="29"/>
  <c r="BT1340" i="29"/>
  <c r="BR1340" i="29"/>
  <c r="BJ1342" i="29"/>
  <c r="X1342" i="29" s="1"/>
  <c r="W1342" i="29" s="1"/>
  <c r="BT1342" i="29"/>
  <c r="BJ1341" i="29"/>
  <c r="X1341" i="29" s="1"/>
  <c r="W1341" i="29" s="1"/>
  <c r="AG1342" i="29"/>
  <c r="G1342" i="29" s="1"/>
  <c r="BH1341" i="29"/>
  <c r="R1341" i="29" s="1"/>
  <c r="Q1341" i="29" s="1"/>
  <c r="BI1341" i="29"/>
  <c r="U1341" i="29" s="1"/>
  <c r="T1341" i="29" s="1"/>
  <c r="AK1342" i="29"/>
  <c r="S1342" i="29" s="1"/>
  <c r="Z1340" i="29"/>
  <c r="BL1340" i="29"/>
  <c r="AS1343" i="29"/>
  <c r="BA1343" i="29"/>
  <c r="AT1343" i="29"/>
  <c r="BB1343" i="29"/>
  <c r="AU1343" i="29"/>
  <c r="BC1343" i="29"/>
  <c r="AN1343" i="29"/>
  <c r="AV1343" i="29"/>
  <c r="B1343" i="29"/>
  <c r="AD1343" i="29" s="1"/>
  <c r="AL1343" i="29" s="1"/>
  <c r="V1343" i="29" s="1"/>
  <c r="AP1343" i="29"/>
  <c r="AX1343" i="29"/>
  <c r="C1343" i="29"/>
  <c r="AE1343" i="29" s="1"/>
  <c r="AQ1343" i="29"/>
  <c r="AY1343" i="29"/>
  <c r="AC1344" i="29"/>
  <c r="AO1343" i="29"/>
  <c r="AR1343" i="29"/>
  <c r="AZ1343" i="29"/>
  <c r="AW1343" i="29"/>
  <c r="BO1340" i="29"/>
  <c r="AF1342" i="29"/>
  <c r="D1342" i="29" s="1"/>
  <c r="BG1341" i="29"/>
  <c r="O1341" i="29" s="1"/>
  <c r="N1341" i="29" s="1"/>
  <c r="BK1341" i="29"/>
  <c r="AA1341" i="29" s="1"/>
  <c r="BU1341" i="29" s="1"/>
  <c r="AI1342" i="29"/>
  <c r="M1342" i="29" s="1"/>
  <c r="BE1341" i="29"/>
  <c r="I1341" i="29" s="1"/>
  <c r="H1341" i="29" s="1"/>
  <c r="AB1339" i="29"/>
  <c r="BP1341" i="29"/>
  <c r="BF1341" i="29"/>
  <c r="L1341" i="29" s="1"/>
  <c r="K1341" i="29" s="1"/>
  <c r="AM1342" i="29"/>
  <c r="Y1342" i="29" s="1"/>
  <c r="AH1342" i="29"/>
  <c r="J1342" i="29" s="1"/>
  <c r="AJ1342" i="29"/>
  <c r="P1342" i="29" s="1"/>
  <c r="BS1340" i="29"/>
  <c r="BR1341" i="29" l="1"/>
  <c r="AF1343" i="29"/>
  <c r="D1343" i="29" s="1"/>
  <c r="BD1343" i="29" s="1"/>
  <c r="F1343" i="29" s="1"/>
  <c r="E1343" i="29" s="1"/>
  <c r="AB1340" i="29"/>
  <c r="AI1343" i="29"/>
  <c r="M1343" i="29" s="1"/>
  <c r="BJ1343" i="29"/>
  <c r="X1343" i="29" s="1"/>
  <c r="W1343" i="29" s="1"/>
  <c r="BT1343" i="29"/>
  <c r="BH1342" i="29"/>
  <c r="R1342" i="29" s="1"/>
  <c r="Q1342" i="29" s="1"/>
  <c r="BG1342" i="29"/>
  <c r="O1342" i="29" s="1"/>
  <c r="N1342" i="29" s="1"/>
  <c r="AK1343" i="29"/>
  <c r="S1343" i="29" s="1"/>
  <c r="BE1342" i="29"/>
  <c r="I1342" i="29" s="1"/>
  <c r="H1342" i="29" s="1"/>
  <c r="BQ1341" i="29"/>
  <c r="AT1344" i="29"/>
  <c r="BB1344" i="29"/>
  <c r="AU1344" i="29"/>
  <c r="BC1344" i="29"/>
  <c r="AN1344" i="29"/>
  <c r="AV1344" i="29"/>
  <c r="AO1344" i="29"/>
  <c r="AW1344" i="29"/>
  <c r="C1344" i="29"/>
  <c r="AE1344" i="29" s="1"/>
  <c r="AQ1344" i="29"/>
  <c r="AY1344" i="29"/>
  <c r="AR1344" i="29"/>
  <c r="AZ1344" i="29"/>
  <c r="AC1345" i="29"/>
  <c r="BA1344" i="29"/>
  <c r="B1344" i="29"/>
  <c r="AD1344" i="29" s="1"/>
  <c r="AI1344" i="29" s="1"/>
  <c r="M1344" i="29" s="1"/>
  <c r="AS1344" i="29"/>
  <c r="AP1344" i="29"/>
  <c r="AX1344" i="29"/>
  <c r="AM1343" i="29"/>
  <c r="Y1343" i="29" s="1"/>
  <c r="BT1341" i="29"/>
  <c r="BG1343" i="29"/>
  <c r="O1343" i="29" s="1"/>
  <c r="N1343" i="29" s="1"/>
  <c r="BL1341" i="29"/>
  <c r="Z1341" i="29"/>
  <c r="AJ1343" i="29"/>
  <c r="P1343" i="29" s="1"/>
  <c r="AH1343" i="29"/>
  <c r="J1343" i="29" s="1"/>
  <c r="BI1342" i="29"/>
  <c r="U1342" i="29" s="1"/>
  <c r="T1342" i="29" s="1"/>
  <c r="BS1342" i="29"/>
  <c r="BK1342" i="29"/>
  <c r="AA1342" i="29" s="1"/>
  <c r="BU1342" i="29" s="1"/>
  <c r="BF1342" i="29"/>
  <c r="L1342" i="29" s="1"/>
  <c r="K1342" i="29" s="1"/>
  <c r="BD1342" i="29"/>
  <c r="F1342" i="29" s="1"/>
  <c r="E1342" i="29" s="1"/>
  <c r="AG1343" i="29"/>
  <c r="G1343" i="29" s="1"/>
  <c r="BO1341" i="29"/>
  <c r="AB1341" i="29" s="1"/>
  <c r="BS1341" i="29"/>
  <c r="BR1342" i="29" l="1"/>
  <c r="BO1342" i="29"/>
  <c r="AG1344" i="29"/>
  <c r="G1344" i="29" s="1"/>
  <c r="BQ1342" i="29"/>
  <c r="BN1343" i="29"/>
  <c r="BG1344" i="29"/>
  <c r="O1344" i="29" s="1"/>
  <c r="N1344" i="29" s="1"/>
  <c r="BQ1344" i="29"/>
  <c r="BK1343" i="29"/>
  <c r="AA1343" i="29" s="1"/>
  <c r="BU1343" i="29" s="1"/>
  <c r="AU1345" i="29"/>
  <c r="BC1345" i="29"/>
  <c r="AN1345" i="29"/>
  <c r="AV1345" i="29"/>
  <c r="AO1345" i="29"/>
  <c r="AW1345" i="29"/>
  <c r="B1345" i="29"/>
  <c r="AD1345" i="29" s="1"/>
  <c r="AJ1345" i="29" s="1"/>
  <c r="P1345" i="29" s="1"/>
  <c r="AP1345" i="29"/>
  <c r="AX1345" i="29"/>
  <c r="AR1345" i="29"/>
  <c r="AZ1345" i="29"/>
  <c r="AS1345" i="29"/>
  <c r="BA1345" i="29"/>
  <c r="AT1345" i="29"/>
  <c r="AY1345" i="29"/>
  <c r="BB1345" i="29"/>
  <c r="C1345" i="29"/>
  <c r="AE1345" i="29" s="1"/>
  <c r="AC1346" i="29"/>
  <c r="AQ1345" i="29"/>
  <c r="AM1344" i="29"/>
  <c r="Y1344" i="29" s="1"/>
  <c r="BE1343" i="29"/>
  <c r="I1343" i="29" s="1"/>
  <c r="H1343" i="29" s="1"/>
  <c r="BN1342" i="29"/>
  <c r="AB1342" i="29" s="1"/>
  <c r="BF1343" i="29"/>
  <c r="L1343" i="29" s="1"/>
  <c r="K1343" i="29" s="1"/>
  <c r="BP1342" i="29"/>
  <c r="AJ1344" i="29"/>
  <c r="P1344" i="29" s="1"/>
  <c r="AL1344" i="29"/>
  <c r="V1344" i="29" s="1"/>
  <c r="AK1344" i="29"/>
  <c r="S1344" i="29" s="1"/>
  <c r="BH1343" i="29"/>
  <c r="R1343" i="29" s="1"/>
  <c r="Q1343" i="29" s="1"/>
  <c r="BQ1343" i="29"/>
  <c r="AH1344" i="29"/>
  <c r="J1344" i="29" s="1"/>
  <c r="AF1344" i="29"/>
  <c r="D1344" i="29" s="1"/>
  <c r="Z1342" i="29"/>
  <c r="BL1342" i="29"/>
  <c r="BI1343" i="29"/>
  <c r="U1343" i="29" s="1"/>
  <c r="T1343" i="29" s="1"/>
  <c r="BP1343" i="29" l="1"/>
  <c r="BE1344" i="29"/>
  <c r="I1344" i="29" s="1"/>
  <c r="H1344" i="29" s="1"/>
  <c r="BO1343" i="29"/>
  <c r="AI1345" i="29"/>
  <c r="M1345" i="29" s="1"/>
  <c r="BG1345" i="29" s="1"/>
  <c r="O1345" i="29" s="1"/>
  <c r="N1345" i="29" s="1"/>
  <c r="BH1345" i="29"/>
  <c r="R1345" i="29" s="1"/>
  <c r="Q1345" i="29" s="1"/>
  <c r="BK1344" i="29"/>
  <c r="AA1344" i="29" s="1"/>
  <c r="BU1344" i="29" s="1"/>
  <c r="AF1345" i="29"/>
  <c r="D1345" i="29" s="1"/>
  <c r="BF1344" i="29"/>
  <c r="L1344" i="29" s="1"/>
  <c r="K1344" i="29" s="1"/>
  <c r="AH1345" i="29"/>
  <c r="J1345" i="29" s="1"/>
  <c r="BS1343" i="29"/>
  <c r="BR1343" i="29"/>
  <c r="AB1343" i="29" s="1"/>
  <c r="AN1346" i="29"/>
  <c r="AV1346" i="29"/>
  <c r="AO1346" i="29"/>
  <c r="AW1346" i="29"/>
  <c r="B1346" i="29"/>
  <c r="AD1346" i="29" s="1"/>
  <c r="AG1346" i="29" s="1"/>
  <c r="G1346" i="29" s="1"/>
  <c r="AP1346" i="29"/>
  <c r="AX1346" i="29"/>
  <c r="C1346" i="29"/>
  <c r="AE1346" i="29" s="1"/>
  <c r="AQ1346" i="29"/>
  <c r="AY1346" i="29"/>
  <c r="AT1346" i="29"/>
  <c r="BB1346" i="29"/>
  <c r="BA1346" i="29"/>
  <c r="AJ1346" i="29"/>
  <c r="P1346" i="29" s="1"/>
  <c r="BC1346" i="29"/>
  <c r="AC1347" i="29"/>
  <c r="AR1346" i="29"/>
  <c r="AU1346" i="29"/>
  <c r="AZ1346" i="29"/>
  <c r="AK1346" i="29"/>
  <c r="S1346" i="29" s="1"/>
  <c r="AS1346" i="29"/>
  <c r="AK1345" i="29"/>
  <c r="S1345" i="29" s="1"/>
  <c r="AM1345" i="29"/>
  <c r="Y1345" i="29" s="1"/>
  <c r="AG1345" i="29"/>
  <c r="G1345" i="29" s="1"/>
  <c r="BL1343" i="29"/>
  <c r="Z1343" i="29"/>
  <c r="BJ1344" i="29"/>
  <c r="X1344" i="29" s="1"/>
  <c r="W1344" i="29" s="1"/>
  <c r="BH1344" i="29"/>
  <c r="R1344" i="29" s="1"/>
  <c r="Q1344" i="29" s="1"/>
  <c r="AL1345" i="29"/>
  <c r="V1345" i="29" s="1"/>
  <c r="BI1344" i="29"/>
  <c r="U1344" i="29" s="1"/>
  <c r="T1344" i="29" s="1"/>
  <c r="BD1344" i="29"/>
  <c r="F1344" i="29" s="1"/>
  <c r="E1344" i="29" s="1"/>
  <c r="BN1344" i="29"/>
  <c r="BO1344" i="29" l="1"/>
  <c r="BT1344" i="29"/>
  <c r="BP1344" i="29"/>
  <c r="BR1345" i="29"/>
  <c r="BE1346" i="29"/>
  <c r="I1346" i="29" s="1"/>
  <c r="H1346" i="29" s="1"/>
  <c r="BD1345" i="29"/>
  <c r="F1345" i="29" s="1"/>
  <c r="E1345" i="29" s="1"/>
  <c r="BN1345" i="29"/>
  <c r="AF1346" i="29"/>
  <c r="D1346" i="29" s="1"/>
  <c r="AH1346" i="29"/>
  <c r="J1346" i="29" s="1"/>
  <c r="BI1346" i="29"/>
  <c r="U1346" i="29" s="1"/>
  <c r="T1346" i="29" s="1"/>
  <c r="BL1344" i="29"/>
  <c r="Z1344" i="29"/>
  <c r="BH1346" i="29"/>
  <c r="R1346" i="29" s="1"/>
  <c r="Q1346" i="29" s="1"/>
  <c r="BE1345" i="29"/>
  <c r="I1345" i="29" s="1"/>
  <c r="H1345" i="29" s="1"/>
  <c r="AM1346" i="29"/>
  <c r="Y1346" i="29" s="1"/>
  <c r="BJ1345" i="29"/>
  <c r="X1345" i="29" s="1"/>
  <c r="W1345" i="29" s="1"/>
  <c r="BK1345" i="29"/>
  <c r="AA1345" i="29" s="1"/>
  <c r="BU1345" i="29"/>
  <c r="AO1347" i="29"/>
  <c r="AW1347" i="29"/>
  <c r="B1347" i="29"/>
  <c r="AD1347" i="29" s="1"/>
  <c r="AH1347" i="29" s="1"/>
  <c r="J1347" i="29" s="1"/>
  <c r="AP1347" i="29"/>
  <c r="AX1347" i="29"/>
  <c r="C1347" i="29"/>
  <c r="AE1347" i="29" s="1"/>
  <c r="AQ1347" i="29"/>
  <c r="AY1347" i="29"/>
  <c r="AR1347" i="29"/>
  <c r="AZ1347" i="29"/>
  <c r="AC1348" i="29"/>
  <c r="AU1347" i="29"/>
  <c r="BC1347" i="29"/>
  <c r="AT1347" i="29"/>
  <c r="AV1347" i="29"/>
  <c r="BB1347" i="29"/>
  <c r="AN1347" i="29"/>
  <c r="AS1347" i="29"/>
  <c r="BA1347" i="29"/>
  <c r="BQ1345" i="29"/>
  <c r="AL1346" i="29"/>
  <c r="V1346" i="29" s="1"/>
  <c r="BS1344" i="29"/>
  <c r="AB1344" i="29" s="1"/>
  <c r="BR1344" i="29"/>
  <c r="BI1345" i="29"/>
  <c r="U1345" i="29" s="1"/>
  <c r="T1345" i="29" s="1"/>
  <c r="BS1345" i="29"/>
  <c r="AI1346" i="29"/>
  <c r="M1346" i="29" s="1"/>
  <c r="BF1345" i="29"/>
  <c r="L1345" i="29" s="1"/>
  <c r="K1345" i="29" s="1"/>
  <c r="BO1345" i="29" l="1"/>
  <c r="BP1345" i="29"/>
  <c r="BF1347" i="29"/>
  <c r="L1347" i="29" s="1"/>
  <c r="K1347" i="29" s="1"/>
  <c r="BK1346" i="29"/>
  <c r="AA1346" i="29" s="1"/>
  <c r="BS1346" i="29"/>
  <c r="BF1346" i="29"/>
  <c r="L1346" i="29" s="1"/>
  <c r="K1346" i="29" s="1"/>
  <c r="BP1346" i="29"/>
  <c r="AI1347" i="29"/>
  <c r="M1347" i="29" s="1"/>
  <c r="AG1347" i="29"/>
  <c r="G1347" i="29" s="1"/>
  <c r="BD1346" i="29"/>
  <c r="F1346" i="29" s="1"/>
  <c r="E1346" i="29" s="1"/>
  <c r="AJ1347" i="29"/>
  <c r="P1347" i="29" s="1"/>
  <c r="BG1346" i="29"/>
  <c r="O1346" i="29" s="1"/>
  <c r="N1346" i="29" s="1"/>
  <c r="AL1347" i="29"/>
  <c r="V1347" i="29" s="1"/>
  <c r="AM1347" i="29"/>
  <c r="Y1347" i="29" s="1"/>
  <c r="AK1347" i="29"/>
  <c r="S1347" i="29" s="1"/>
  <c r="B1348" i="29"/>
  <c r="AD1348" i="29" s="1"/>
  <c r="AG1348" i="29" s="1"/>
  <c r="G1348" i="29" s="1"/>
  <c r="AP1348" i="29"/>
  <c r="AX1348" i="29"/>
  <c r="C1348" i="29"/>
  <c r="AE1348" i="29" s="1"/>
  <c r="AQ1348" i="29"/>
  <c r="AY1348" i="29"/>
  <c r="AR1348" i="29"/>
  <c r="AZ1348" i="29"/>
  <c r="AC1349" i="29"/>
  <c r="AS1348" i="29"/>
  <c r="BA1348" i="29"/>
  <c r="AN1348" i="29"/>
  <c r="AV1348" i="29"/>
  <c r="AO1348" i="29"/>
  <c r="AU1348" i="29"/>
  <c r="AW1348" i="29"/>
  <c r="BC1348" i="29"/>
  <c r="AT1348" i="29"/>
  <c r="BB1348" i="29"/>
  <c r="BL1345" i="29"/>
  <c r="Z1345" i="29"/>
  <c r="BR1346" i="29"/>
  <c r="BO1346" i="29"/>
  <c r="BJ1346" i="29"/>
  <c r="X1346" i="29" s="1"/>
  <c r="W1346" i="29" s="1"/>
  <c r="AF1347" i="29"/>
  <c r="D1347" i="29" s="1"/>
  <c r="BT1345" i="29"/>
  <c r="AB1345" i="29" s="1"/>
  <c r="AI1348" i="29" l="1"/>
  <c r="M1348" i="29" s="1"/>
  <c r="BG1348" i="29" s="1"/>
  <c r="O1348" i="29" s="1"/>
  <c r="N1348" i="29" s="1"/>
  <c r="BT1346" i="29"/>
  <c r="AL1348" i="29"/>
  <c r="V1348" i="29" s="1"/>
  <c r="BN1346" i="29"/>
  <c r="BP1347" i="29"/>
  <c r="BQ1346" i="29"/>
  <c r="BE1348" i="29"/>
  <c r="I1348" i="29" s="1"/>
  <c r="H1348" i="29" s="1"/>
  <c r="BJ1347" i="29"/>
  <c r="X1347" i="29" s="1"/>
  <c r="W1347" i="29" s="1"/>
  <c r="BG1347" i="29"/>
  <c r="O1347" i="29" s="1"/>
  <c r="N1347" i="29" s="1"/>
  <c r="AK1348" i="29"/>
  <c r="S1348" i="29" s="1"/>
  <c r="C1349" i="29"/>
  <c r="AE1349" i="29" s="1"/>
  <c r="AQ1349" i="29"/>
  <c r="AY1349" i="29"/>
  <c r="AS1349" i="29"/>
  <c r="BA1349" i="29"/>
  <c r="AT1349" i="29"/>
  <c r="BB1349" i="29"/>
  <c r="AO1349" i="29"/>
  <c r="AW1349" i="29"/>
  <c r="AU1349" i="29"/>
  <c r="AV1349" i="29"/>
  <c r="AZ1349" i="29"/>
  <c r="BC1349" i="29"/>
  <c r="AP1349" i="29"/>
  <c r="AC1350" i="29"/>
  <c r="AN1349" i="29"/>
  <c r="AR1349" i="29"/>
  <c r="B1349" i="29"/>
  <c r="AD1349" i="29" s="1"/>
  <c r="AL1349" i="29" s="1"/>
  <c r="V1349" i="29" s="1"/>
  <c r="AX1349" i="29"/>
  <c r="AM1348" i="29"/>
  <c r="Y1348" i="29" s="1"/>
  <c r="BD1347" i="29"/>
  <c r="F1347" i="29" s="1"/>
  <c r="E1347" i="29" s="1"/>
  <c r="AH1348" i="29"/>
  <c r="J1348" i="29" s="1"/>
  <c r="BH1347" i="29"/>
  <c r="R1347" i="29" s="1"/>
  <c r="Q1347" i="29" s="1"/>
  <c r="BR1347" i="29"/>
  <c r="BL1346" i="29"/>
  <c r="Z1346" i="29"/>
  <c r="BU1346" i="29"/>
  <c r="AB1346" i="29" s="1"/>
  <c r="AJ1348" i="29"/>
  <c r="P1348" i="29" s="1"/>
  <c r="AF1348" i="29"/>
  <c r="D1348" i="29" s="1"/>
  <c r="BI1347" i="29"/>
  <c r="U1347" i="29" s="1"/>
  <c r="T1347" i="29" s="1"/>
  <c r="BJ1348" i="29"/>
  <c r="X1348" i="29" s="1"/>
  <c r="W1348" i="29" s="1"/>
  <c r="BK1347" i="29"/>
  <c r="AA1347" i="29" s="1"/>
  <c r="BU1347" i="29" s="1"/>
  <c r="BE1347" i="29"/>
  <c r="I1347" i="29" s="1"/>
  <c r="H1347" i="29" s="1"/>
  <c r="BQ1347" i="29" l="1"/>
  <c r="BO1347" i="29"/>
  <c r="BJ1349" i="29"/>
  <c r="X1349" i="29" s="1"/>
  <c r="W1349" i="29" s="1"/>
  <c r="BT1349" i="29"/>
  <c r="BF1348" i="29"/>
  <c r="L1348" i="29" s="1"/>
  <c r="K1348" i="29" s="1"/>
  <c r="AH1349" i="29"/>
  <c r="J1349" i="29" s="1"/>
  <c r="AF1349" i="29"/>
  <c r="D1349" i="29" s="1"/>
  <c r="BQ1348" i="29"/>
  <c r="AR1350" i="29"/>
  <c r="AZ1350" i="29"/>
  <c r="AC1351" i="29"/>
  <c r="AU1350" i="29"/>
  <c r="BC1350" i="29"/>
  <c r="B1350" i="29"/>
  <c r="AD1350" i="29" s="1"/>
  <c r="AF1350" i="29" s="1"/>
  <c r="D1350" i="29" s="1"/>
  <c r="AP1350" i="29"/>
  <c r="AX1350" i="29"/>
  <c r="AT1350" i="29"/>
  <c r="AW1350" i="29"/>
  <c r="AY1350" i="29"/>
  <c r="C1350" i="29"/>
  <c r="AE1350" i="29" s="1"/>
  <c r="AO1350" i="29"/>
  <c r="BB1350" i="29"/>
  <c r="BA1350" i="29"/>
  <c r="AN1350" i="29"/>
  <c r="AQ1350" i="29"/>
  <c r="AS1350" i="29"/>
  <c r="AV1350" i="29"/>
  <c r="BH1348" i="29"/>
  <c r="R1348" i="29" s="1"/>
  <c r="Q1348" i="29" s="1"/>
  <c r="BN1347" i="29"/>
  <c r="AK1349" i="29"/>
  <c r="S1349" i="29" s="1"/>
  <c r="BU1348" i="29"/>
  <c r="BK1348" i="29"/>
  <c r="AA1348" i="29" s="1"/>
  <c r="BT1348" i="29"/>
  <c r="AM1349" i="29"/>
  <c r="Y1349" i="29" s="1"/>
  <c r="AG1349" i="29"/>
  <c r="G1349" i="29" s="1"/>
  <c r="AI1349" i="29"/>
  <c r="M1349" i="29" s="1"/>
  <c r="BT1347" i="29"/>
  <c r="Z1347" i="29"/>
  <c r="BL1347" i="29"/>
  <c r="AJ1349" i="29"/>
  <c r="P1349" i="29" s="1"/>
  <c r="BD1348" i="29"/>
  <c r="F1348" i="29" s="1"/>
  <c r="E1348" i="29" s="1"/>
  <c r="BN1348" i="29"/>
  <c r="BS1347" i="29"/>
  <c r="BI1348" i="29"/>
  <c r="U1348" i="29" s="1"/>
  <c r="T1348" i="29" s="1"/>
  <c r="BS1348" i="29"/>
  <c r="BO1348" i="29"/>
  <c r="AB1347" i="29" l="1"/>
  <c r="BR1348" i="29"/>
  <c r="BP1348" i="29"/>
  <c r="BD1350" i="29"/>
  <c r="F1350" i="29" s="1"/>
  <c r="E1350" i="29" s="1"/>
  <c r="BH1349" i="29"/>
  <c r="R1349" i="29" s="1"/>
  <c r="Q1349" i="29" s="1"/>
  <c r="Z1348" i="29"/>
  <c r="BL1348" i="29"/>
  <c r="AL1350" i="29"/>
  <c r="V1350" i="29" s="1"/>
  <c r="AH1350" i="29"/>
  <c r="J1350" i="29" s="1"/>
  <c r="AJ1350" i="29"/>
  <c r="P1350" i="29" s="1"/>
  <c r="BI1349" i="29"/>
  <c r="U1349" i="29" s="1"/>
  <c r="T1349" i="29" s="1"/>
  <c r="AI1350" i="29"/>
  <c r="M1350" i="29" s="1"/>
  <c r="AK1350" i="29"/>
  <c r="S1350" i="29" s="1"/>
  <c r="BD1349" i="29"/>
  <c r="F1349" i="29" s="1"/>
  <c r="E1349" i="29" s="1"/>
  <c r="BF1349" i="29"/>
  <c r="L1349" i="29" s="1"/>
  <c r="K1349" i="29" s="1"/>
  <c r="BG1349" i="29"/>
  <c r="O1349" i="29" s="1"/>
  <c r="N1349" i="29" s="1"/>
  <c r="AG1350" i="29"/>
  <c r="G1350" i="29" s="1"/>
  <c r="AM1350" i="29"/>
  <c r="Y1350" i="29" s="1"/>
  <c r="BE1349" i="29"/>
  <c r="I1349" i="29" s="1"/>
  <c r="H1349" i="29" s="1"/>
  <c r="AS1351" i="29"/>
  <c r="BA1351" i="29"/>
  <c r="AN1351" i="29"/>
  <c r="AV1351" i="29"/>
  <c r="C1351" i="29"/>
  <c r="AE1351" i="29" s="1"/>
  <c r="AQ1351" i="29"/>
  <c r="AY1351" i="29"/>
  <c r="AZ1351" i="29"/>
  <c r="AP1351" i="29"/>
  <c r="BC1351" i="29"/>
  <c r="AR1351" i="29"/>
  <c r="AU1351" i="29"/>
  <c r="AO1351" i="29"/>
  <c r="AC1352" i="29"/>
  <c r="AT1351" i="29"/>
  <c r="AW1351" i="29"/>
  <c r="AX1351" i="29"/>
  <c r="BB1351" i="29"/>
  <c r="B1351" i="29"/>
  <c r="AD1351" i="29" s="1"/>
  <c r="AG1351" i="29" s="1"/>
  <c r="G1351" i="29" s="1"/>
  <c r="BK1349" i="29"/>
  <c r="AA1349" i="29" s="1"/>
  <c r="BU1349" i="29"/>
  <c r="AB1348" i="29"/>
  <c r="BS1349" i="29" l="1"/>
  <c r="BN1350" i="29"/>
  <c r="BP1349" i="29"/>
  <c r="BO1349" i="29"/>
  <c r="BQ1349" i="29"/>
  <c r="BE1351" i="29"/>
  <c r="I1351" i="29" s="1"/>
  <c r="H1351" i="29" s="1"/>
  <c r="BO1351" i="29"/>
  <c r="AK1351" i="29"/>
  <c r="S1351" i="29" s="1"/>
  <c r="BF1350" i="29"/>
  <c r="L1350" i="29" s="1"/>
  <c r="K1350" i="29" s="1"/>
  <c r="AI1351" i="29"/>
  <c r="M1351" i="29" s="1"/>
  <c r="BJ1350" i="29"/>
  <c r="X1350" i="29" s="1"/>
  <c r="W1350" i="29" s="1"/>
  <c r="BN1349" i="29"/>
  <c r="AH1351" i="29"/>
  <c r="J1351" i="29" s="1"/>
  <c r="BK1350" i="29"/>
  <c r="AA1350" i="29" s="1"/>
  <c r="BU1350" i="29"/>
  <c r="BI1350" i="29"/>
  <c r="U1350" i="29" s="1"/>
  <c r="T1350" i="29" s="1"/>
  <c r="BG1350" i="29"/>
  <c r="O1350" i="29" s="1"/>
  <c r="N1350" i="29" s="1"/>
  <c r="AT1352" i="29"/>
  <c r="BB1352" i="29"/>
  <c r="AO1352" i="29"/>
  <c r="AW1352" i="29"/>
  <c r="AR1352" i="29"/>
  <c r="AZ1352" i="29"/>
  <c r="AC1353" i="29"/>
  <c r="AS1352" i="29"/>
  <c r="AX1352" i="29"/>
  <c r="AN1352" i="29"/>
  <c r="AP1352" i="29"/>
  <c r="AQ1352" i="29"/>
  <c r="AU1352" i="29"/>
  <c r="AV1352" i="29"/>
  <c r="AY1352" i="29"/>
  <c r="B1352" i="29"/>
  <c r="AD1352" i="29" s="1"/>
  <c r="AL1352" i="29" s="1"/>
  <c r="V1352" i="29" s="1"/>
  <c r="BA1352" i="29"/>
  <c r="C1352" i="29"/>
  <c r="AE1352" i="29" s="1"/>
  <c r="BC1352" i="29"/>
  <c r="BE1350" i="29"/>
  <c r="I1350" i="29" s="1"/>
  <c r="H1350" i="29" s="1"/>
  <c r="BL1349" i="29"/>
  <c r="Z1349" i="29"/>
  <c r="AL1351" i="29"/>
  <c r="V1351" i="29" s="1"/>
  <c r="AF1351" i="29"/>
  <c r="D1351" i="29" s="1"/>
  <c r="BR1349" i="29"/>
  <c r="AJ1351" i="29"/>
  <c r="P1351" i="29" s="1"/>
  <c r="AM1351" i="29"/>
  <c r="Y1351" i="29" s="1"/>
  <c r="BH1350" i="29"/>
  <c r="R1350" i="29" s="1"/>
  <c r="Q1350" i="29" s="1"/>
  <c r="BR1350" i="29"/>
  <c r="BO1350" i="29" l="1"/>
  <c r="BS1350" i="29"/>
  <c r="BQ1350" i="29"/>
  <c r="BT1350" i="29"/>
  <c r="BJ1352" i="29"/>
  <c r="X1352" i="29" s="1"/>
  <c r="W1352" i="29" s="1"/>
  <c r="AJ1352" i="29"/>
  <c r="P1352" i="29" s="1"/>
  <c r="AI1352" i="29"/>
  <c r="M1352" i="29" s="1"/>
  <c r="BG1351" i="29"/>
  <c r="O1351" i="29" s="1"/>
  <c r="N1351" i="29" s="1"/>
  <c r="BJ1351" i="29"/>
  <c r="X1351" i="29" s="1"/>
  <c r="W1351" i="29" s="1"/>
  <c r="AK1352" i="29"/>
  <c r="S1352" i="29" s="1"/>
  <c r="BP1350" i="29"/>
  <c r="AB1350" i="29" s="1"/>
  <c r="BK1351" i="29"/>
  <c r="AA1351" i="29" s="1"/>
  <c r="AH1352" i="29"/>
  <c r="J1352" i="29" s="1"/>
  <c r="AG1352" i="29"/>
  <c r="G1352" i="29" s="1"/>
  <c r="BH1351" i="29"/>
  <c r="R1351" i="29" s="1"/>
  <c r="Q1351" i="29" s="1"/>
  <c r="AF1352" i="29"/>
  <c r="D1352" i="29" s="1"/>
  <c r="Z1350" i="29"/>
  <c r="BL1350" i="29"/>
  <c r="BI1351" i="29"/>
  <c r="U1351" i="29" s="1"/>
  <c r="T1351" i="29" s="1"/>
  <c r="AM1352" i="29"/>
  <c r="Y1352" i="29" s="1"/>
  <c r="AU1353" i="29"/>
  <c r="BC1353" i="29"/>
  <c r="B1353" i="29"/>
  <c r="AD1353" i="29" s="1"/>
  <c r="AL1353" i="29" s="1"/>
  <c r="V1353" i="29" s="1"/>
  <c r="AP1353" i="29"/>
  <c r="AX1353" i="29"/>
  <c r="AS1353" i="29"/>
  <c r="BA1353" i="29"/>
  <c r="AY1353" i="29"/>
  <c r="AQ1353" i="29"/>
  <c r="C1353" i="29"/>
  <c r="AE1353" i="29" s="1"/>
  <c r="BB1353" i="29"/>
  <c r="AN1353" i="29"/>
  <c r="AC1354" i="29"/>
  <c r="AO1353" i="29"/>
  <c r="AR1353" i="29"/>
  <c r="AT1353" i="29"/>
  <c r="AV1353" i="29"/>
  <c r="AW1353" i="29"/>
  <c r="AZ1353" i="29"/>
  <c r="BF1351" i="29"/>
  <c r="L1351" i="29" s="1"/>
  <c r="K1351" i="29" s="1"/>
  <c r="BD1351" i="29"/>
  <c r="F1351" i="29" s="1"/>
  <c r="E1351" i="29" s="1"/>
  <c r="AB1349" i="29"/>
  <c r="AF1353" i="29" l="1"/>
  <c r="D1353" i="29" s="1"/>
  <c r="AM1353" i="29"/>
  <c r="Y1353" i="29" s="1"/>
  <c r="AK1353" i="29"/>
  <c r="S1353" i="29" s="1"/>
  <c r="AG1353" i="29"/>
  <c r="G1353" i="29" s="1"/>
  <c r="BE1353" i="29" s="1"/>
  <c r="I1353" i="29" s="1"/>
  <c r="H1353" i="29" s="1"/>
  <c r="BQ1351" i="29"/>
  <c r="BR1351" i="29"/>
  <c r="BT1352" i="29"/>
  <c r="BJ1353" i="29"/>
  <c r="X1353" i="29" s="1"/>
  <c r="W1353" i="29" s="1"/>
  <c r="C1354" i="29"/>
  <c r="AE1354" i="29" s="1"/>
  <c r="AQ1354" i="29"/>
  <c r="AY1354" i="29"/>
  <c r="AT1354" i="29"/>
  <c r="BB1354" i="29"/>
  <c r="B1354" i="29"/>
  <c r="AD1354" i="29" s="1"/>
  <c r="AI1354" i="29" s="1"/>
  <c r="M1354" i="29" s="1"/>
  <c r="AS1354" i="29"/>
  <c r="AW1354" i="29"/>
  <c r="AO1354" i="29"/>
  <c r="BC1354" i="29"/>
  <c r="AP1354" i="29"/>
  <c r="AC1355" i="29"/>
  <c r="AR1354" i="29"/>
  <c r="AU1354" i="29"/>
  <c r="AV1354" i="29"/>
  <c r="AX1354" i="29"/>
  <c r="AZ1354" i="29"/>
  <c r="AN1354" i="29"/>
  <c r="BA1354" i="29"/>
  <c r="BT1351" i="29"/>
  <c r="BK1353" i="29"/>
  <c r="AA1353" i="29" s="1"/>
  <c r="BU1353" i="29" s="1"/>
  <c r="BK1352" i="29"/>
  <c r="AA1352" i="29" s="1"/>
  <c r="BU1352" i="29" s="1"/>
  <c r="BE1352" i="29"/>
  <c r="I1352" i="29" s="1"/>
  <c r="H1352" i="29" s="1"/>
  <c r="BI1353" i="29"/>
  <c r="U1353" i="29" s="1"/>
  <c r="T1353" i="29" s="1"/>
  <c r="BS1353" i="29"/>
  <c r="BN1351" i="29"/>
  <c r="AJ1353" i="29"/>
  <c r="P1353" i="29" s="1"/>
  <c r="BS1351" i="29"/>
  <c r="BF1352" i="29"/>
  <c r="L1352" i="29" s="1"/>
  <c r="K1352" i="29" s="1"/>
  <c r="BL1351" i="29"/>
  <c r="Z1351" i="29"/>
  <c r="BG1352" i="29"/>
  <c r="O1352" i="29" s="1"/>
  <c r="N1352" i="29" s="1"/>
  <c r="AH1353" i="29"/>
  <c r="J1353" i="29" s="1"/>
  <c r="BU1351" i="29"/>
  <c r="BH1352" i="29"/>
  <c r="R1352" i="29" s="1"/>
  <c r="Q1352" i="29" s="1"/>
  <c r="BD1353" i="29"/>
  <c r="F1353" i="29" s="1"/>
  <c r="E1353" i="29" s="1"/>
  <c r="BN1353" i="29"/>
  <c r="BP1351" i="29"/>
  <c r="AI1353" i="29"/>
  <c r="M1353" i="29" s="1"/>
  <c r="BD1352" i="29"/>
  <c r="F1352" i="29" s="1"/>
  <c r="E1352" i="29" s="1"/>
  <c r="BI1352" i="29"/>
  <c r="U1352" i="29" s="1"/>
  <c r="T1352" i="29" s="1"/>
  <c r="AG1354" i="29" l="1"/>
  <c r="G1354" i="29" s="1"/>
  <c r="AK1354" i="29"/>
  <c r="S1354" i="29" s="1"/>
  <c r="AL1354" i="29"/>
  <c r="V1354" i="29" s="1"/>
  <c r="BP1352" i="29"/>
  <c r="BR1352" i="29"/>
  <c r="AJ1354" i="29"/>
  <c r="P1354" i="29" s="1"/>
  <c r="BH1354" i="29" s="1"/>
  <c r="R1354" i="29" s="1"/>
  <c r="Q1354" i="29" s="1"/>
  <c r="AB1351" i="29"/>
  <c r="AH1354" i="29"/>
  <c r="J1354" i="29" s="1"/>
  <c r="BF1354" i="29" s="1"/>
  <c r="L1354" i="29" s="1"/>
  <c r="BG1354" i="29"/>
  <c r="O1354" i="29" s="1"/>
  <c r="N1354" i="29" s="1"/>
  <c r="BH1353" i="29"/>
  <c r="R1353" i="29" s="1"/>
  <c r="Q1353" i="29" s="1"/>
  <c r="BJ1354" i="29"/>
  <c r="X1354" i="29" s="1"/>
  <c r="W1354" i="29" s="1"/>
  <c r="Z1353" i="29"/>
  <c r="BL1353" i="29"/>
  <c r="BO1353" i="29"/>
  <c r="BQ1352" i="29"/>
  <c r="BE1354" i="29"/>
  <c r="I1354" i="29" s="1"/>
  <c r="H1354" i="29" s="1"/>
  <c r="AM1354" i="29"/>
  <c r="Y1354" i="29" s="1"/>
  <c r="BS1352" i="29"/>
  <c r="BO1352" i="29"/>
  <c r="AF1354" i="29"/>
  <c r="D1354" i="29" s="1"/>
  <c r="BN1352" i="29"/>
  <c r="BI1354" i="29"/>
  <c r="U1354" i="29" s="1"/>
  <c r="T1354" i="29" s="1"/>
  <c r="AR1355" i="29"/>
  <c r="AZ1355" i="29"/>
  <c r="AC1356" i="29"/>
  <c r="AU1355" i="29"/>
  <c r="BC1355" i="29"/>
  <c r="AW1355" i="29"/>
  <c r="AP1355" i="29"/>
  <c r="BA1355" i="29"/>
  <c r="AO1355" i="29"/>
  <c r="AQ1355" i="29"/>
  <c r="B1355" i="29"/>
  <c r="AD1355" i="29" s="1"/>
  <c r="AJ1355" i="29" s="1"/>
  <c r="P1355" i="29" s="1"/>
  <c r="AS1355" i="29"/>
  <c r="C1355" i="29"/>
  <c r="AE1355" i="29" s="1"/>
  <c r="AT1355" i="29"/>
  <c r="AV1355" i="29"/>
  <c r="AX1355" i="29"/>
  <c r="AY1355" i="29"/>
  <c r="AN1355" i="29"/>
  <c r="BB1355" i="29"/>
  <c r="BF1353" i="29"/>
  <c r="L1353" i="29" s="1"/>
  <c r="K1353" i="29" s="1"/>
  <c r="BG1353" i="29"/>
  <c r="O1353" i="29" s="1"/>
  <c r="N1353" i="29" s="1"/>
  <c r="BQ1353" i="29"/>
  <c r="Z1352" i="29"/>
  <c r="BL1352" i="29"/>
  <c r="BT1353" i="29"/>
  <c r="BR1354" i="29" l="1"/>
  <c r="BQ1354" i="29"/>
  <c r="K1354" i="29"/>
  <c r="BP1354" i="29"/>
  <c r="BS1354" i="29"/>
  <c r="AB1352" i="29"/>
  <c r="BH1355" i="29"/>
  <c r="R1355" i="29" s="1"/>
  <c r="Q1355" i="29" s="1"/>
  <c r="AL1355" i="29"/>
  <c r="V1355" i="29" s="1"/>
  <c r="BT1354" i="29"/>
  <c r="BK1354" i="29"/>
  <c r="AA1354" i="29" s="1"/>
  <c r="AK1355" i="29"/>
  <c r="S1355" i="29" s="1"/>
  <c r="BP1353" i="29"/>
  <c r="AM1355" i="29"/>
  <c r="Y1355" i="29" s="1"/>
  <c r="BO1354" i="29"/>
  <c r="AH1355" i="29"/>
  <c r="J1355" i="29" s="1"/>
  <c r="AS1356" i="29"/>
  <c r="BA1356" i="29"/>
  <c r="AN1356" i="29"/>
  <c r="AV1356" i="29"/>
  <c r="AP1356" i="29"/>
  <c r="AZ1356" i="29"/>
  <c r="C1356" i="29"/>
  <c r="AE1356" i="29" s="1"/>
  <c r="AT1356" i="29"/>
  <c r="AO1356" i="29"/>
  <c r="BC1356" i="29"/>
  <c r="AQ1356" i="29"/>
  <c r="AC1357" i="29"/>
  <c r="B1356" i="29"/>
  <c r="AD1356" i="29" s="1"/>
  <c r="AJ1356" i="29" s="1"/>
  <c r="P1356" i="29" s="1"/>
  <c r="AR1356" i="29"/>
  <c r="AU1356" i="29"/>
  <c r="AW1356" i="29"/>
  <c r="AX1356" i="29"/>
  <c r="AY1356" i="29"/>
  <c r="BB1356" i="29"/>
  <c r="AI1355" i="29"/>
  <c r="M1355" i="29" s="1"/>
  <c r="BD1354" i="29"/>
  <c r="F1354" i="29" s="1"/>
  <c r="E1354" i="29" s="1"/>
  <c r="BR1353" i="29"/>
  <c r="AG1355" i="29"/>
  <c r="G1355" i="29" s="1"/>
  <c r="AF1355" i="29"/>
  <c r="D1355" i="29" s="1"/>
  <c r="BR1355" i="29" l="1"/>
  <c r="AB1353" i="29"/>
  <c r="BH1356" i="29"/>
  <c r="R1356" i="29" s="1"/>
  <c r="Q1356" i="29" s="1"/>
  <c r="BI1355" i="29"/>
  <c r="U1355" i="29" s="1"/>
  <c r="T1355" i="29" s="1"/>
  <c r="BG1355" i="29"/>
  <c r="O1355" i="29" s="1"/>
  <c r="N1355" i="29" s="1"/>
  <c r="AH1356" i="29"/>
  <c r="J1356" i="29" s="1"/>
  <c r="Z1354" i="29"/>
  <c r="BL1354" i="29"/>
  <c r="AF1356" i="29"/>
  <c r="D1356" i="29" s="1"/>
  <c r="AM1356" i="29"/>
  <c r="Y1356" i="29" s="1"/>
  <c r="AG1356" i="29"/>
  <c r="G1356" i="29" s="1"/>
  <c r="AI1356" i="29"/>
  <c r="M1356" i="29" s="1"/>
  <c r="BU1354" i="29"/>
  <c r="BD1355" i="29"/>
  <c r="F1355" i="29" s="1"/>
  <c r="E1355" i="29" s="1"/>
  <c r="AK1356" i="29"/>
  <c r="S1356" i="29" s="1"/>
  <c r="BJ1355" i="29"/>
  <c r="X1355" i="29" s="1"/>
  <c r="W1355" i="29" s="1"/>
  <c r="BE1355" i="29"/>
  <c r="I1355" i="29" s="1"/>
  <c r="H1355" i="29" s="1"/>
  <c r="AL1356" i="29"/>
  <c r="V1356" i="29" s="1"/>
  <c r="BF1355" i="29"/>
  <c r="L1355" i="29" s="1"/>
  <c r="K1355" i="29" s="1"/>
  <c r="AT1357" i="29"/>
  <c r="BB1357" i="29"/>
  <c r="AO1357" i="29"/>
  <c r="AW1357" i="29"/>
  <c r="C1357" i="29"/>
  <c r="AE1357" i="29" s="1"/>
  <c r="AS1357" i="29"/>
  <c r="AX1357" i="29"/>
  <c r="AP1357" i="29"/>
  <c r="BC1357" i="29"/>
  <c r="AQ1357" i="29"/>
  <c r="B1357" i="29"/>
  <c r="AD1357" i="29" s="1"/>
  <c r="AL1357" i="29" s="1"/>
  <c r="V1357" i="29" s="1"/>
  <c r="AR1357" i="29"/>
  <c r="AU1357" i="29"/>
  <c r="AV1357" i="29"/>
  <c r="AC1358" i="29"/>
  <c r="AY1357" i="29"/>
  <c r="AZ1357" i="29"/>
  <c r="AN1357" i="29"/>
  <c r="BA1357" i="29"/>
  <c r="BN1354" i="29"/>
  <c r="AB1354" i="29" s="1"/>
  <c r="BK1355" i="29"/>
  <c r="AA1355" i="29" s="1"/>
  <c r="BU1355" i="29" s="1"/>
  <c r="BO1355" i="29" l="1"/>
  <c r="BJ1357" i="29"/>
  <c r="X1357" i="29" s="1"/>
  <c r="W1357" i="29" s="1"/>
  <c r="AK1357" i="29"/>
  <c r="S1357" i="29" s="1"/>
  <c r="AI1357" i="29"/>
  <c r="M1357" i="29" s="1"/>
  <c r="BP1355" i="29"/>
  <c r="BN1355" i="29"/>
  <c r="BF1356" i="29"/>
  <c r="L1356" i="29" s="1"/>
  <c r="K1356" i="29" s="1"/>
  <c r="AJ1357" i="29"/>
  <c r="P1357" i="29" s="1"/>
  <c r="BJ1356" i="29"/>
  <c r="X1356" i="29" s="1"/>
  <c r="W1356" i="29" s="1"/>
  <c r="BL1355" i="29"/>
  <c r="Z1355" i="29"/>
  <c r="AU1358" i="29"/>
  <c r="BC1358" i="29"/>
  <c r="B1358" i="29"/>
  <c r="AD1358" i="29" s="1"/>
  <c r="AH1358" i="29" s="1"/>
  <c r="J1358" i="29" s="1"/>
  <c r="AP1358" i="29"/>
  <c r="AX1358" i="29"/>
  <c r="AS1358" i="29"/>
  <c r="AT1358" i="29"/>
  <c r="AC1359" i="29"/>
  <c r="AV1358" i="29"/>
  <c r="C1358" i="29"/>
  <c r="AE1358" i="29" s="1"/>
  <c r="AW1358" i="29"/>
  <c r="AN1358" i="29"/>
  <c r="AY1358" i="29"/>
  <c r="AO1358" i="29"/>
  <c r="AZ1358" i="29"/>
  <c r="AQ1358" i="29"/>
  <c r="BA1358" i="29"/>
  <c r="AR1358" i="29"/>
  <c r="BB1358" i="29"/>
  <c r="BG1356" i="29"/>
  <c r="O1356" i="29" s="1"/>
  <c r="N1356" i="29" s="1"/>
  <c r="BQ1355" i="29"/>
  <c r="AG1357" i="29"/>
  <c r="G1357" i="29" s="1"/>
  <c r="BE1356" i="29"/>
  <c r="I1356" i="29" s="1"/>
  <c r="H1356" i="29" s="1"/>
  <c r="BK1356" i="29"/>
  <c r="AA1356" i="29" s="1"/>
  <c r="BU1356" i="29" s="1"/>
  <c r="BS1355" i="29"/>
  <c r="AH1357" i="29"/>
  <c r="J1357" i="29" s="1"/>
  <c r="BT1355" i="29"/>
  <c r="BD1356" i="29"/>
  <c r="F1356" i="29" s="1"/>
  <c r="E1356" i="29" s="1"/>
  <c r="AM1357" i="29"/>
  <c r="Y1357" i="29" s="1"/>
  <c r="AF1357" i="29"/>
  <c r="D1357" i="29" s="1"/>
  <c r="BI1356" i="29"/>
  <c r="U1356" i="29" s="1"/>
  <c r="T1356" i="29" s="1"/>
  <c r="BR1356" i="29"/>
  <c r="BO1356" i="29" l="1"/>
  <c r="BP1356" i="29"/>
  <c r="AM1358" i="29"/>
  <c r="Y1358" i="29" s="1"/>
  <c r="BK1358" i="29" s="1"/>
  <c r="AA1358" i="29" s="1"/>
  <c r="BU1358" i="29" s="1"/>
  <c r="AF1358" i="29"/>
  <c r="D1358" i="29" s="1"/>
  <c r="AJ1358" i="29"/>
  <c r="P1358" i="29" s="1"/>
  <c r="BH1358" i="29" s="1"/>
  <c r="R1358" i="29" s="1"/>
  <c r="Q1358" i="29" s="1"/>
  <c r="AG1358" i="29"/>
  <c r="G1358" i="29" s="1"/>
  <c r="BE1358" i="29" s="1"/>
  <c r="I1358" i="29" s="1"/>
  <c r="H1358" i="29" s="1"/>
  <c r="BT1357" i="29"/>
  <c r="BF1358" i="29"/>
  <c r="L1358" i="29" s="1"/>
  <c r="K1358" i="29" s="1"/>
  <c r="BK1357" i="29"/>
  <c r="AA1357" i="29" s="1"/>
  <c r="AB1355" i="29"/>
  <c r="BD1357" i="29"/>
  <c r="F1357" i="29" s="1"/>
  <c r="E1357" i="29" s="1"/>
  <c r="BN1356" i="29"/>
  <c r="AL1358" i="29"/>
  <c r="V1358" i="29" s="1"/>
  <c r="AI1358" i="29"/>
  <c r="M1358" i="29" s="1"/>
  <c r="BG1357" i="29"/>
  <c r="O1357" i="29" s="1"/>
  <c r="N1357" i="29" s="1"/>
  <c r="BL1356" i="29"/>
  <c r="Z1356" i="29"/>
  <c r="BI1357" i="29"/>
  <c r="U1357" i="29" s="1"/>
  <c r="T1357" i="29" s="1"/>
  <c r="BE1357" i="29"/>
  <c r="I1357" i="29" s="1"/>
  <c r="H1357" i="29" s="1"/>
  <c r="BD1358" i="29"/>
  <c r="F1358" i="29" s="1"/>
  <c r="E1358" i="29" s="1"/>
  <c r="BF1357" i="29"/>
  <c r="L1357" i="29" s="1"/>
  <c r="K1357" i="29" s="1"/>
  <c r="BQ1356" i="29"/>
  <c r="AK1358" i="29"/>
  <c r="S1358" i="29" s="1"/>
  <c r="BT1356" i="29"/>
  <c r="BS1356" i="29"/>
  <c r="AN1359" i="29"/>
  <c r="AV1359" i="29"/>
  <c r="C1359" i="29"/>
  <c r="AE1359" i="29" s="1"/>
  <c r="AQ1359" i="29"/>
  <c r="AY1359" i="29"/>
  <c r="AW1359" i="29"/>
  <c r="AX1359" i="29"/>
  <c r="AO1359" i="29"/>
  <c r="AZ1359" i="29"/>
  <c r="AP1359" i="29"/>
  <c r="BA1359" i="29"/>
  <c r="AR1359" i="29"/>
  <c r="BB1359" i="29"/>
  <c r="B1359" i="29"/>
  <c r="AD1359" i="29" s="1"/>
  <c r="AF1359" i="29" s="1"/>
  <c r="D1359" i="29" s="1"/>
  <c r="AS1359" i="29"/>
  <c r="BC1359" i="29"/>
  <c r="AT1359" i="29"/>
  <c r="AC1360" i="29"/>
  <c r="AU1359" i="29"/>
  <c r="BH1357" i="29"/>
  <c r="R1357" i="29" s="1"/>
  <c r="Q1357" i="29" s="1"/>
  <c r="BR1357" i="29" l="1"/>
  <c r="AL1359" i="29"/>
  <c r="V1359" i="29" s="1"/>
  <c r="AG1359" i="29"/>
  <c r="G1359" i="29" s="1"/>
  <c r="BE1359" i="29" s="1"/>
  <c r="I1359" i="29" s="1"/>
  <c r="H1359" i="29" s="1"/>
  <c r="BP1358" i="29"/>
  <c r="AJ1359" i="29"/>
  <c r="P1359" i="29" s="1"/>
  <c r="BH1359" i="29" s="1"/>
  <c r="R1359" i="29" s="1"/>
  <c r="Q1359" i="29" s="1"/>
  <c r="BD1359" i="29"/>
  <c r="F1359" i="29" s="1"/>
  <c r="E1359" i="29" s="1"/>
  <c r="BJ1359" i="29"/>
  <c r="X1359" i="29" s="1"/>
  <c r="W1359" i="29" s="1"/>
  <c r="BO1357" i="29"/>
  <c r="BG1358" i="29"/>
  <c r="O1358" i="29" s="1"/>
  <c r="N1358" i="29" s="1"/>
  <c r="BL1357" i="29"/>
  <c r="Z1357" i="29"/>
  <c r="BJ1358" i="29"/>
  <c r="X1358" i="29" s="1"/>
  <c r="W1358" i="29" s="1"/>
  <c r="BU1357" i="29"/>
  <c r="BI1358" i="29"/>
  <c r="U1358" i="29" s="1"/>
  <c r="T1358" i="29" s="1"/>
  <c r="AB1356" i="29"/>
  <c r="AI1359" i="29"/>
  <c r="M1359" i="29" s="1"/>
  <c r="BS1357" i="29"/>
  <c r="BR1358" i="29"/>
  <c r="Z1358" i="29"/>
  <c r="BL1358" i="29"/>
  <c r="AH1359" i="29"/>
  <c r="J1359" i="29" s="1"/>
  <c r="AK1359" i="29"/>
  <c r="S1359" i="29" s="1"/>
  <c r="BP1357" i="29"/>
  <c r="BO1358" i="29"/>
  <c r="AM1359" i="29"/>
  <c r="Y1359" i="29" s="1"/>
  <c r="BN1358" i="29"/>
  <c r="BQ1357" i="29"/>
  <c r="BN1357" i="29"/>
  <c r="AO1360" i="29"/>
  <c r="AW1360" i="29"/>
  <c r="AR1360" i="29"/>
  <c r="AZ1360" i="29"/>
  <c r="AC1361" i="29"/>
  <c r="AP1360" i="29"/>
  <c r="BA1360" i="29"/>
  <c r="AQ1360" i="29"/>
  <c r="BB1360" i="29"/>
  <c r="B1360" i="29"/>
  <c r="AD1360" i="29" s="1"/>
  <c r="AG1360" i="29" s="1"/>
  <c r="G1360" i="29" s="1"/>
  <c r="AS1360" i="29"/>
  <c r="BC1360" i="29"/>
  <c r="C1360" i="29"/>
  <c r="AE1360" i="29" s="1"/>
  <c r="AT1360" i="29"/>
  <c r="AU1360" i="29"/>
  <c r="AV1360" i="29"/>
  <c r="AX1360" i="29"/>
  <c r="AN1360" i="29"/>
  <c r="AY1360" i="29"/>
  <c r="AL1360" i="29" l="1"/>
  <c r="V1360" i="29" s="1"/>
  <c r="BT1358" i="29"/>
  <c r="AH1360" i="29"/>
  <c r="J1360" i="29" s="1"/>
  <c r="BO1359" i="29"/>
  <c r="AB1357" i="29"/>
  <c r="BN1359" i="29"/>
  <c r="AK1360" i="29"/>
  <c r="S1360" i="29" s="1"/>
  <c r="BI1360" i="29" s="1"/>
  <c r="U1360" i="29" s="1"/>
  <c r="T1360" i="29" s="1"/>
  <c r="AI1360" i="29"/>
  <c r="M1360" i="29" s="1"/>
  <c r="BG1360" i="29" s="1"/>
  <c r="O1360" i="29" s="1"/>
  <c r="AM1360" i="29"/>
  <c r="Y1360" i="29" s="1"/>
  <c r="BK1360" i="29" s="1"/>
  <c r="AA1360" i="29" s="1"/>
  <c r="BU1360" i="29" s="1"/>
  <c r="BE1360" i="29"/>
  <c r="I1360" i="29" s="1"/>
  <c r="H1360" i="29" s="1"/>
  <c r="BO1360" i="29"/>
  <c r="BR1359" i="29"/>
  <c r="BI1359" i="29"/>
  <c r="U1359" i="29" s="1"/>
  <c r="T1359" i="29" s="1"/>
  <c r="BF1359" i="29"/>
  <c r="L1359" i="29" s="1"/>
  <c r="K1359" i="29" s="1"/>
  <c r="BQ1358" i="29"/>
  <c r="BF1360" i="29"/>
  <c r="L1360" i="29" s="1"/>
  <c r="K1360" i="29" s="1"/>
  <c r="BS1358" i="29"/>
  <c r="AB1358" i="29" s="1"/>
  <c r="AJ1360" i="29"/>
  <c r="P1360" i="29" s="1"/>
  <c r="BK1359" i="29"/>
  <c r="AA1359" i="29" s="1"/>
  <c r="BT1359" i="29"/>
  <c r="B1361" i="29"/>
  <c r="AD1361" i="29" s="1"/>
  <c r="AK1361" i="29" s="1"/>
  <c r="S1361" i="29" s="1"/>
  <c r="AP1361" i="29"/>
  <c r="AX1361" i="29"/>
  <c r="AS1361" i="29"/>
  <c r="BA1361" i="29"/>
  <c r="C1361" i="29"/>
  <c r="AE1361" i="29" s="1"/>
  <c r="AT1361" i="29"/>
  <c r="AU1361" i="29"/>
  <c r="AC1362" i="29"/>
  <c r="AV1361" i="29"/>
  <c r="AW1361" i="29"/>
  <c r="AN1361" i="29"/>
  <c r="AY1361" i="29"/>
  <c r="AO1361" i="29"/>
  <c r="AZ1361" i="29"/>
  <c r="AQ1361" i="29"/>
  <c r="BB1361" i="29"/>
  <c r="AR1361" i="29"/>
  <c r="BC1361" i="29"/>
  <c r="AF1360" i="29"/>
  <c r="D1360" i="29" s="1"/>
  <c r="BG1359" i="29"/>
  <c r="O1359" i="29" s="1"/>
  <c r="N1359" i="29" s="1"/>
  <c r="BQ1359" i="29"/>
  <c r="BJ1360" i="29"/>
  <c r="X1360" i="29" s="1"/>
  <c r="W1360" i="29" s="1"/>
  <c r="N1360" i="29" l="1"/>
  <c r="BQ1360" i="29"/>
  <c r="BP1359" i="29"/>
  <c r="BI1361" i="29"/>
  <c r="U1361" i="29" s="1"/>
  <c r="T1361" i="29" s="1"/>
  <c r="BH1360" i="29"/>
  <c r="R1360" i="29" s="1"/>
  <c r="Q1360" i="29" s="1"/>
  <c r="BR1360" i="29"/>
  <c r="AJ1361" i="29"/>
  <c r="P1361" i="29" s="1"/>
  <c r="BT1360" i="29"/>
  <c r="AH1361" i="29"/>
  <c r="J1361" i="29" s="1"/>
  <c r="BS1360" i="29"/>
  <c r="BS1359" i="29"/>
  <c r="AI1361" i="29"/>
  <c r="M1361" i="29" s="1"/>
  <c r="BL1359" i="29"/>
  <c r="Z1359" i="29"/>
  <c r="BP1360" i="29"/>
  <c r="Z1360" i="29"/>
  <c r="AG1361" i="29"/>
  <c r="G1361" i="29" s="1"/>
  <c r="BD1360" i="29"/>
  <c r="F1360" i="29" s="1"/>
  <c r="E1360" i="29" s="1"/>
  <c r="AF1361" i="29"/>
  <c r="D1361" i="29" s="1"/>
  <c r="AL1361" i="29"/>
  <c r="V1361" i="29" s="1"/>
  <c r="BU1359" i="29"/>
  <c r="AM1361" i="29"/>
  <c r="Y1361" i="29" s="1"/>
  <c r="C1362" i="29"/>
  <c r="AE1362" i="29" s="1"/>
  <c r="AQ1362" i="29"/>
  <c r="AY1362" i="29"/>
  <c r="AT1362" i="29"/>
  <c r="BB1362" i="29"/>
  <c r="AW1362" i="29"/>
  <c r="AN1362" i="29"/>
  <c r="AX1362" i="29"/>
  <c r="AO1362" i="29"/>
  <c r="AZ1362" i="29"/>
  <c r="AP1362" i="29"/>
  <c r="BA1362" i="29"/>
  <c r="AR1362" i="29"/>
  <c r="BC1362" i="29"/>
  <c r="B1362" i="29"/>
  <c r="AD1362" i="29" s="1"/>
  <c r="AL1362" i="29" s="1"/>
  <c r="V1362" i="29" s="1"/>
  <c r="AS1362" i="29"/>
  <c r="AU1362" i="29"/>
  <c r="AC1363" i="29"/>
  <c r="AV1362" i="29"/>
  <c r="BS1361" i="29" l="1"/>
  <c r="BJ1362" i="29"/>
  <c r="X1362" i="29" s="1"/>
  <c r="W1362" i="29" s="1"/>
  <c r="BE1361" i="29"/>
  <c r="I1361" i="29" s="1"/>
  <c r="H1361" i="29" s="1"/>
  <c r="BF1361" i="29"/>
  <c r="L1361" i="29" s="1"/>
  <c r="K1361" i="29" s="1"/>
  <c r="AM1362" i="29"/>
  <c r="Y1362" i="29" s="1"/>
  <c r="BK1361" i="29"/>
  <c r="AA1361" i="29" s="1"/>
  <c r="BU1361" i="29" s="1"/>
  <c r="BL1360" i="29"/>
  <c r="AK1362" i="29"/>
  <c r="S1362" i="29" s="1"/>
  <c r="BH1361" i="29"/>
  <c r="R1361" i="29" s="1"/>
  <c r="Q1361" i="29" s="1"/>
  <c r="AR1363" i="29"/>
  <c r="AZ1363" i="29"/>
  <c r="AU1363" i="29"/>
  <c r="BC1363" i="29"/>
  <c r="AP1363" i="29"/>
  <c r="BA1363" i="29"/>
  <c r="AQ1363" i="29"/>
  <c r="BB1363" i="29"/>
  <c r="B1363" i="29"/>
  <c r="AD1363" i="29" s="1"/>
  <c r="AM1363" i="29" s="1"/>
  <c r="Y1363" i="29" s="1"/>
  <c r="AS1363" i="29"/>
  <c r="C1363" i="29"/>
  <c r="AE1363" i="29" s="1"/>
  <c r="AT1363" i="29"/>
  <c r="AV1363" i="29"/>
  <c r="AW1363" i="29"/>
  <c r="AN1363" i="29"/>
  <c r="AX1363" i="29"/>
  <c r="AO1363" i="29"/>
  <c r="AC1364" i="29"/>
  <c r="AY1363" i="29"/>
  <c r="AJ1362" i="29"/>
  <c r="P1362" i="29" s="1"/>
  <c r="AF1362" i="29"/>
  <c r="D1362" i="29" s="1"/>
  <c r="BJ1361" i="29"/>
  <c r="X1361" i="29" s="1"/>
  <c r="W1361" i="29" s="1"/>
  <c r="AI1362" i="29"/>
  <c r="M1362" i="29" s="1"/>
  <c r="AG1362" i="29"/>
  <c r="G1362" i="29" s="1"/>
  <c r="AH1362" i="29"/>
  <c r="J1362" i="29" s="1"/>
  <c r="BD1361" i="29"/>
  <c r="F1361" i="29" s="1"/>
  <c r="E1361" i="29" s="1"/>
  <c r="BG1361" i="29"/>
  <c r="O1361" i="29" s="1"/>
  <c r="N1361" i="29" s="1"/>
  <c r="BN1360" i="29"/>
  <c r="AB1360" i="29" s="1"/>
  <c r="AB1359" i="29"/>
  <c r="AH1363" i="29" l="1"/>
  <c r="J1363" i="29" s="1"/>
  <c r="BF1363" i="29" s="1"/>
  <c r="L1363" i="29" s="1"/>
  <c r="K1363" i="29" s="1"/>
  <c r="AL1363" i="29"/>
  <c r="V1363" i="29" s="1"/>
  <c r="BT1362" i="29"/>
  <c r="BT1361" i="29"/>
  <c r="AK1363" i="29"/>
  <c r="S1363" i="29" s="1"/>
  <c r="BI1363" i="29" s="1"/>
  <c r="U1363" i="29" s="1"/>
  <c r="T1363" i="29" s="1"/>
  <c r="AG1363" i="29"/>
  <c r="G1363" i="29" s="1"/>
  <c r="BE1363" i="29" s="1"/>
  <c r="I1363" i="29" s="1"/>
  <c r="H1363" i="29" s="1"/>
  <c r="BK1363" i="29"/>
  <c r="AA1363" i="29" s="1"/>
  <c r="BU1363" i="29" s="1"/>
  <c r="BK1362" i="29"/>
  <c r="AA1362" i="29" s="1"/>
  <c r="C1364" i="29"/>
  <c r="AE1364" i="29" s="1"/>
  <c r="AT1364" i="29"/>
  <c r="BB1364" i="29"/>
  <c r="AU1364" i="29"/>
  <c r="BC1364" i="29"/>
  <c r="AN1364" i="29"/>
  <c r="AV1364" i="29"/>
  <c r="AO1364" i="29"/>
  <c r="AW1364" i="29"/>
  <c r="AP1364" i="29"/>
  <c r="AX1364" i="29"/>
  <c r="AQ1364" i="29"/>
  <c r="AY1364" i="29"/>
  <c r="AR1364" i="29"/>
  <c r="AZ1364" i="29"/>
  <c r="AC1365" i="29"/>
  <c r="AS1364" i="29"/>
  <c r="BA1364" i="29"/>
  <c r="B1364" i="29"/>
  <c r="AD1364" i="29" s="1"/>
  <c r="AI1364" i="29" s="1"/>
  <c r="M1364" i="29" s="1"/>
  <c r="BE1362" i="29"/>
  <c r="I1362" i="29" s="1"/>
  <c r="H1362" i="29" s="1"/>
  <c r="AI1363" i="29"/>
  <c r="M1363" i="29" s="1"/>
  <c r="AJ1363" i="29"/>
  <c r="P1363" i="29" s="1"/>
  <c r="BP1361" i="29"/>
  <c r="AF1363" i="29"/>
  <c r="D1363" i="29" s="1"/>
  <c r="BR1361" i="29"/>
  <c r="BI1362" i="29"/>
  <c r="U1362" i="29" s="1"/>
  <c r="T1362" i="29" s="1"/>
  <c r="BO1361" i="29"/>
  <c r="BF1362" i="29"/>
  <c r="L1362" i="29" s="1"/>
  <c r="K1362" i="29" s="1"/>
  <c r="BJ1363" i="29"/>
  <c r="X1363" i="29" s="1"/>
  <c r="W1363" i="29" s="1"/>
  <c r="BG1362" i="29"/>
  <c r="O1362" i="29" s="1"/>
  <c r="N1362" i="29" s="1"/>
  <c r="BQ1361" i="29"/>
  <c r="BD1362" i="29"/>
  <c r="F1362" i="29" s="1"/>
  <c r="E1362" i="29" s="1"/>
  <c r="BN1361" i="29"/>
  <c r="BH1362" i="29"/>
  <c r="R1362" i="29" s="1"/>
  <c r="Q1362" i="29" s="1"/>
  <c r="Z1361" i="29"/>
  <c r="BL1361" i="29"/>
  <c r="AB1361" i="29" l="1"/>
  <c r="BQ1362" i="29"/>
  <c r="BN1362" i="29"/>
  <c r="BR1362" i="29"/>
  <c r="BG1364" i="29"/>
  <c r="O1364" i="29" s="1"/>
  <c r="N1364" i="29" s="1"/>
  <c r="BP1362" i="29"/>
  <c r="AK1364" i="29"/>
  <c r="S1364" i="29" s="1"/>
  <c r="AF1364" i="29"/>
  <c r="D1364" i="29" s="1"/>
  <c r="BL1362" i="29"/>
  <c r="Z1362" i="29"/>
  <c r="BH1363" i="29"/>
  <c r="R1363" i="29" s="1"/>
  <c r="Q1363" i="29" s="1"/>
  <c r="AU1365" i="29"/>
  <c r="BC1365" i="29"/>
  <c r="AN1365" i="29"/>
  <c r="AV1365" i="29"/>
  <c r="AO1365" i="29"/>
  <c r="AW1365" i="29"/>
  <c r="B1365" i="29"/>
  <c r="AD1365" i="29" s="1"/>
  <c r="AJ1365" i="29" s="1"/>
  <c r="P1365" i="29" s="1"/>
  <c r="AP1365" i="29"/>
  <c r="AX1365" i="29"/>
  <c r="C1365" i="29"/>
  <c r="AE1365" i="29" s="1"/>
  <c r="AQ1365" i="29"/>
  <c r="AY1365" i="29"/>
  <c r="AR1365" i="29"/>
  <c r="AZ1365" i="29"/>
  <c r="AC1366" i="29"/>
  <c r="AS1365" i="29"/>
  <c r="BA1365" i="29"/>
  <c r="AT1365" i="29"/>
  <c r="BB1365" i="29"/>
  <c r="BU1362" i="29"/>
  <c r="BG1363" i="29"/>
  <c r="O1363" i="29" s="1"/>
  <c r="N1363" i="29" s="1"/>
  <c r="AH1364" i="29"/>
  <c r="J1364" i="29" s="1"/>
  <c r="BS1362" i="29"/>
  <c r="AM1364" i="29"/>
  <c r="Y1364" i="29" s="1"/>
  <c r="BO1363" i="29"/>
  <c r="BO1362" i="29"/>
  <c r="AJ1364" i="29"/>
  <c r="P1364" i="29" s="1"/>
  <c r="AG1364" i="29"/>
  <c r="G1364" i="29" s="1"/>
  <c r="BS1363" i="29"/>
  <c r="AB1362" i="29"/>
  <c r="BP1363" i="29"/>
  <c r="BT1363" i="29"/>
  <c r="AL1364" i="29"/>
  <c r="V1364" i="29" s="1"/>
  <c r="BD1363" i="29"/>
  <c r="F1363" i="29" s="1"/>
  <c r="E1363" i="29" s="1"/>
  <c r="Z1363" i="29"/>
  <c r="BQ1364" i="29" l="1"/>
  <c r="AK1365" i="29"/>
  <c r="S1365" i="29" s="1"/>
  <c r="BH1365" i="29"/>
  <c r="R1365" i="29" s="1"/>
  <c r="Q1365" i="29" s="1"/>
  <c r="BF1364" i="29"/>
  <c r="L1364" i="29" s="1"/>
  <c r="K1364" i="29" s="1"/>
  <c r="AI1365" i="29"/>
  <c r="M1365" i="29" s="1"/>
  <c r="AG1365" i="29"/>
  <c r="G1365" i="29" s="1"/>
  <c r="BL1363" i="29"/>
  <c r="BE1364" i="29"/>
  <c r="I1364" i="29" s="1"/>
  <c r="H1364" i="29" s="1"/>
  <c r="BQ1363" i="29"/>
  <c r="AN1366" i="29"/>
  <c r="AV1366" i="29"/>
  <c r="AO1366" i="29"/>
  <c r="AW1366" i="29"/>
  <c r="B1366" i="29"/>
  <c r="AD1366" i="29" s="1"/>
  <c r="AH1366" i="29" s="1"/>
  <c r="J1366" i="29" s="1"/>
  <c r="AP1366" i="29"/>
  <c r="AX1366" i="29"/>
  <c r="C1366" i="29"/>
  <c r="AE1366" i="29" s="1"/>
  <c r="AQ1366" i="29"/>
  <c r="AY1366" i="29"/>
  <c r="AR1366" i="29"/>
  <c r="AZ1366" i="29"/>
  <c r="AC1367" i="29"/>
  <c r="AS1366" i="29"/>
  <c r="BA1366" i="29"/>
  <c r="AT1366" i="29"/>
  <c r="BB1366" i="29"/>
  <c r="AU1366" i="29"/>
  <c r="BC1366" i="29"/>
  <c r="AF1365" i="29"/>
  <c r="D1365" i="29" s="1"/>
  <c r="BD1364" i="29"/>
  <c r="F1364" i="29" s="1"/>
  <c r="E1364" i="29" s="1"/>
  <c r="BI1365" i="29"/>
  <c r="U1365" i="29" s="1"/>
  <c r="T1365" i="29" s="1"/>
  <c r="AH1365" i="29"/>
  <c r="J1365" i="29" s="1"/>
  <c r="BI1364" i="29"/>
  <c r="U1364" i="29" s="1"/>
  <c r="T1364" i="29" s="1"/>
  <c r="BH1364" i="29"/>
  <c r="R1364" i="29" s="1"/>
  <c r="Q1364" i="29" s="1"/>
  <c r="BN1363" i="29"/>
  <c r="BK1364" i="29"/>
  <c r="AA1364" i="29" s="1"/>
  <c r="BU1364" i="29" s="1"/>
  <c r="AL1365" i="29"/>
  <c r="V1365" i="29" s="1"/>
  <c r="AM1365" i="29"/>
  <c r="Y1365" i="29" s="1"/>
  <c r="BJ1364" i="29"/>
  <c r="X1364" i="29" s="1"/>
  <c r="W1364" i="29" s="1"/>
  <c r="BR1363" i="29"/>
  <c r="AB1363" i="29" l="1"/>
  <c r="BR1365" i="29"/>
  <c r="AM1366" i="29"/>
  <c r="Y1366" i="29" s="1"/>
  <c r="BK1366" i="29" s="1"/>
  <c r="AA1366" i="29" s="1"/>
  <c r="AJ1366" i="29"/>
  <c r="P1366" i="29" s="1"/>
  <c r="BH1366" i="29" s="1"/>
  <c r="R1366" i="29" s="1"/>
  <c r="AL1366" i="29"/>
  <c r="V1366" i="29" s="1"/>
  <c r="BJ1366" i="29" s="1"/>
  <c r="X1366" i="29" s="1"/>
  <c r="W1366" i="29" s="1"/>
  <c r="AG1366" i="29"/>
  <c r="G1366" i="29" s="1"/>
  <c r="AI1366" i="29"/>
  <c r="M1366" i="29" s="1"/>
  <c r="BG1366" i="29" s="1"/>
  <c r="O1366" i="29" s="1"/>
  <c r="N1366" i="29" s="1"/>
  <c r="AK1366" i="29"/>
  <c r="S1366" i="29" s="1"/>
  <c r="BI1366" i="29" s="1"/>
  <c r="U1366" i="29" s="1"/>
  <c r="T1366" i="29" s="1"/>
  <c r="BF1366" i="29"/>
  <c r="L1366" i="29" s="1"/>
  <c r="K1366" i="29" s="1"/>
  <c r="BN1364" i="29"/>
  <c r="BD1365" i="29"/>
  <c r="F1365" i="29" s="1"/>
  <c r="E1365" i="29" s="1"/>
  <c r="BE1366" i="29"/>
  <c r="I1366" i="29" s="1"/>
  <c r="H1366" i="29" s="1"/>
  <c r="BE1365" i="29"/>
  <c r="I1365" i="29" s="1"/>
  <c r="H1365" i="29" s="1"/>
  <c r="BG1365" i="29"/>
  <c r="O1365" i="29" s="1"/>
  <c r="N1365" i="29" s="1"/>
  <c r="BT1364" i="29"/>
  <c r="BK1365" i="29"/>
  <c r="AA1365" i="29" s="1"/>
  <c r="BU1365" i="29" s="1"/>
  <c r="BS1364" i="29"/>
  <c r="AO1367" i="29"/>
  <c r="AW1367" i="29"/>
  <c r="B1367" i="29"/>
  <c r="AD1367" i="29" s="1"/>
  <c r="AM1367" i="29" s="1"/>
  <c r="Y1367" i="29" s="1"/>
  <c r="AP1367" i="29"/>
  <c r="AX1367" i="29"/>
  <c r="C1367" i="29"/>
  <c r="AE1367" i="29" s="1"/>
  <c r="AQ1367" i="29"/>
  <c r="AY1367" i="29"/>
  <c r="AR1367" i="29"/>
  <c r="AZ1367" i="29"/>
  <c r="AC1368" i="29"/>
  <c r="AS1367" i="29"/>
  <c r="BA1367" i="29"/>
  <c r="AT1367" i="29"/>
  <c r="BB1367" i="29"/>
  <c r="AU1367" i="29"/>
  <c r="BC1367" i="29"/>
  <c r="AN1367" i="29"/>
  <c r="AV1367" i="29"/>
  <c r="BP1364" i="29"/>
  <c r="AF1366" i="29"/>
  <c r="D1366" i="29" s="1"/>
  <c r="BJ1365" i="29"/>
  <c r="X1365" i="29" s="1"/>
  <c r="W1365" i="29" s="1"/>
  <c r="BF1365" i="29"/>
  <c r="L1365" i="29" s="1"/>
  <c r="K1365" i="29" s="1"/>
  <c r="BS1365" i="29"/>
  <c r="BR1364" i="29"/>
  <c r="BL1364" i="29"/>
  <c r="Z1364" i="29"/>
  <c r="BO1364" i="29"/>
  <c r="Q1366" i="29" l="1"/>
  <c r="BR1366" i="29"/>
  <c r="BN1365" i="29"/>
  <c r="BQ1365" i="29"/>
  <c r="BP1366" i="29"/>
  <c r="BP1365" i="29"/>
  <c r="BO1366" i="29"/>
  <c r="BK1367" i="29"/>
  <c r="AA1367" i="29" s="1"/>
  <c r="BU1367" i="29" s="1"/>
  <c r="AH1367" i="29"/>
  <c r="J1367" i="29" s="1"/>
  <c r="AJ1367" i="29"/>
  <c r="P1367" i="29" s="1"/>
  <c r="AL1367" i="29"/>
  <c r="V1367" i="29" s="1"/>
  <c r="BT1365" i="29"/>
  <c r="BO1365" i="29"/>
  <c r="BT1366" i="29"/>
  <c r="BD1366" i="29"/>
  <c r="F1366" i="29" s="1"/>
  <c r="E1366" i="29" s="1"/>
  <c r="AF1367" i="29"/>
  <c r="D1367" i="29" s="1"/>
  <c r="AI1367" i="29"/>
  <c r="M1367" i="29" s="1"/>
  <c r="AG1367" i="29"/>
  <c r="G1367" i="29" s="1"/>
  <c r="AB1364" i="29"/>
  <c r="Z1366" i="29"/>
  <c r="BU1366" i="29"/>
  <c r="B1368" i="29"/>
  <c r="AD1368" i="29" s="1"/>
  <c r="AL1368" i="29" s="1"/>
  <c r="V1368" i="29" s="1"/>
  <c r="AP1368" i="29"/>
  <c r="AX1368" i="29"/>
  <c r="C1368" i="29"/>
  <c r="AE1368" i="29" s="1"/>
  <c r="AQ1368" i="29"/>
  <c r="AY1368" i="29"/>
  <c r="AR1368" i="29"/>
  <c r="AZ1368" i="29"/>
  <c r="AC1369" i="29"/>
  <c r="AK1368" i="29"/>
  <c r="S1368" i="29" s="1"/>
  <c r="AS1368" i="29"/>
  <c r="BA1368" i="29"/>
  <c r="AT1368" i="29"/>
  <c r="BB1368" i="29"/>
  <c r="AU1368" i="29"/>
  <c r="BC1368" i="29"/>
  <c r="AF1368" i="29"/>
  <c r="D1368" i="29" s="1"/>
  <c r="AN1368" i="29"/>
  <c r="AV1368" i="29"/>
  <c r="AO1368" i="29"/>
  <c r="AW1368" i="29"/>
  <c r="AK1367" i="29"/>
  <c r="S1367" i="29" s="1"/>
  <c r="BS1366" i="29"/>
  <c r="BL1365" i="29"/>
  <c r="Z1365" i="29"/>
  <c r="BQ1366" i="29"/>
  <c r="BL1366" i="29" l="1"/>
  <c r="BN1366" i="29"/>
  <c r="AM1368" i="29"/>
  <c r="Y1368" i="29" s="1"/>
  <c r="AB1365" i="29"/>
  <c r="BJ1368" i="29"/>
  <c r="X1368" i="29" s="1"/>
  <c r="W1368" i="29" s="1"/>
  <c r="BD1368" i="29"/>
  <c r="F1368" i="29" s="1"/>
  <c r="E1368" i="29" s="1"/>
  <c r="AI1368" i="29"/>
  <c r="M1368" i="29" s="1"/>
  <c r="BE1367" i="29"/>
  <c r="I1367" i="29" s="1"/>
  <c r="H1367" i="29" s="1"/>
  <c r="BJ1367" i="29"/>
  <c r="X1367" i="29" s="1"/>
  <c r="W1367" i="29" s="1"/>
  <c r="BG1367" i="29"/>
  <c r="O1367" i="29" s="1"/>
  <c r="N1367" i="29" s="1"/>
  <c r="BH1367" i="29"/>
  <c r="R1367" i="29" s="1"/>
  <c r="Q1367" i="29" s="1"/>
  <c r="BI1367" i="29"/>
  <c r="U1367" i="29" s="1"/>
  <c r="T1367" i="29" s="1"/>
  <c r="C1369" i="29"/>
  <c r="AE1369" i="29" s="1"/>
  <c r="AQ1369" i="29"/>
  <c r="AY1369" i="29"/>
  <c r="AR1369" i="29"/>
  <c r="AZ1369" i="29"/>
  <c r="AC1370" i="29"/>
  <c r="AS1369" i="29"/>
  <c r="BA1369" i="29"/>
  <c r="AT1369" i="29"/>
  <c r="BB1369" i="29"/>
  <c r="AU1369" i="29"/>
  <c r="BC1369" i="29"/>
  <c r="AN1369" i="29"/>
  <c r="AV1369" i="29"/>
  <c r="AO1369" i="29"/>
  <c r="AW1369" i="29"/>
  <c r="B1369" i="29"/>
  <c r="AD1369" i="29" s="1"/>
  <c r="AI1369" i="29" s="1"/>
  <c r="M1369" i="29" s="1"/>
  <c r="AP1369" i="29"/>
  <c r="AX1369" i="29"/>
  <c r="BD1367" i="29"/>
  <c r="F1367" i="29" s="1"/>
  <c r="E1367" i="29" s="1"/>
  <c r="BI1368" i="29"/>
  <c r="U1368" i="29" s="1"/>
  <c r="T1368" i="29" s="1"/>
  <c r="BS1368" i="29"/>
  <c r="AG1368" i="29"/>
  <c r="G1368" i="29" s="1"/>
  <c r="AB1366" i="29"/>
  <c r="BF1367" i="29"/>
  <c r="L1367" i="29" s="1"/>
  <c r="K1367" i="29" s="1"/>
  <c r="BK1368" i="29"/>
  <c r="AA1368" i="29" s="1"/>
  <c r="BU1368" i="29" s="1"/>
  <c r="AH1368" i="29"/>
  <c r="J1368" i="29" s="1"/>
  <c r="AJ1368" i="29"/>
  <c r="P1368" i="29" s="1"/>
  <c r="Z1367" i="29"/>
  <c r="BL1367" i="29"/>
  <c r="BS1367" i="29" l="1"/>
  <c r="BN1368" i="29"/>
  <c r="BQ1367" i="29"/>
  <c r="BT1368" i="29"/>
  <c r="BP1367" i="29"/>
  <c r="BO1367" i="29"/>
  <c r="BG1369" i="29"/>
  <c r="O1369" i="29" s="1"/>
  <c r="N1369" i="29" s="1"/>
  <c r="BQ1369" i="29"/>
  <c r="AK1369" i="29"/>
  <c r="S1369" i="29" s="1"/>
  <c r="AR1370" i="29"/>
  <c r="AZ1370" i="29"/>
  <c r="AC1371" i="29"/>
  <c r="AS1370" i="29"/>
  <c r="BA1370" i="29"/>
  <c r="AT1370" i="29"/>
  <c r="BB1370" i="29"/>
  <c r="AU1370" i="29"/>
  <c r="BC1370" i="29"/>
  <c r="AN1370" i="29"/>
  <c r="AV1370" i="29"/>
  <c r="AO1370" i="29"/>
  <c r="AW1370" i="29"/>
  <c r="B1370" i="29"/>
  <c r="AD1370" i="29" s="1"/>
  <c r="AF1370" i="29" s="1"/>
  <c r="D1370" i="29" s="1"/>
  <c r="AP1370" i="29"/>
  <c r="AX1370" i="29"/>
  <c r="C1370" i="29"/>
  <c r="AE1370" i="29" s="1"/>
  <c r="AY1370" i="29"/>
  <c r="AQ1370" i="29"/>
  <c r="BH1368" i="29"/>
  <c r="R1368" i="29" s="1"/>
  <c r="Q1368" i="29" s="1"/>
  <c r="BR1368" i="29"/>
  <c r="AM1369" i="29"/>
  <c r="Y1369" i="29" s="1"/>
  <c r="AH1369" i="29"/>
  <c r="J1369" i="29" s="1"/>
  <c r="BR1367" i="29"/>
  <c r="BG1368" i="29"/>
  <c r="O1368" i="29" s="1"/>
  <c r="N1368" i="29" s="1"/>
  <c r="BE1368" i="29"/>
  <c r="I1368" i="29" s="1"/>
  <c r="H1368" i="29" s="1"/>
  <c r="AJ1369" i="29"/>
  <c r="P1369" i="29" s="1"/>
  <c r="BN1367" i="29"/>
  <c r="AL1369" i="29"/>
  <c r="V1369" i="29" s="1"/>
  <c r="Z1368" i="29"/>
  <c r="BL1368" i="29"/>
  <c r="BF1368" i="29"/>
  <c r="L1368" i="29" s="1"/>
  <c r="K1368" i="29" s="1"/>
  <c r="BP1368" i="29"/>
  <c r="AG1369" i="29"/>
  <c r="G1369" i="29" s="1"/>
  <c r="AF1369" i="29"/>
  <c r="D1369" i="29" s="1"/>
  <c r="BT1367" i="29"/>
  <c r="BD1370" i="29" l="1"/>
  <c r="F1370" i="29" s="1"/>
  <c r="E1370" i="29" s="1"/>
  <c r="BN1370" i="29"/>
  <c r="AH1370" i="29"/>
  <c r="J1370" i="29" s="1"/>
  <c r="AK1370" i="29"/>
  <c r="S1370" i="29" s="1"/>
  <c r="BJ1369" i="29"/>
  <c r="X1369" i="29" s="1"/>
  <c r="W1369" i="29" s="1"/>
  <c r="AS1371" i="29"/>
  <c r="BA1371" i="29"/>
  <c r="AT1371" i="29"/>
  <c r="BB1371" i="29"/>
  <c r="AU1371" i="29"/>
  <c r="BC1371" i="29"/>
  <c r="AN1371" i="29"/>
  <c r="AV1371" i="29"/>
  <c r="AO1371" i="29"/>
  <c r="AW1371" i="29"/>
  <c r="B1371" i="29"/>
  <c r="AD1371" i="29" s="1"/>
  <c r="AL1371" i="29" s="1"/>
  <c r="V1371" i="29" s="1"/>
  <c r="AP1371" i="29"/>
  <c r="AX1371" i="29"/>
  <c r="C1371" i="29"/>
  <c r="AE1371" i="29" s="1"/>
  <c r="AQ1371" i="29"/>
  <c r="AY1371" i="29"/>
  <c r="AZ1371" i="29"/>
  <c r="AR1371" i="29"/>
  <c r="AC1372" i="29"/>
  <c r="BH1369" i="29"/>
  <c r="R1369" i="29" s="1"/>
  <c r="Q1369" i="29" s="1"/>
  <c r="BO1368" i="29"/>
  <c r="AM1370" i="29"/>
  <c r="Y1370" i="29" s="1"/>
  <c r="BE1369" i="29"/>
  <c r="I1369" i="29" s="1"/>
  <c r="H1369" i="29" s="1"/>
  <c r="BQ1368" i="29"/>
  <c r="AI1370" i="29"/>
  <c r="M1370" i="29" s="1"/>
  <c r="AG1370" i="29"/>
  <c r="G1370" i="29" s="1"/>
  <c r="AJ1370" i="29"/>
  <c r="P1370" i="29" s="1"/>
  <c r="AL1370" i="29"/>
  <c r="V1370" i="29" s="1"/>
  <c r="BI1369" i="29"/>
  <c r="U1369" i="29" s="1"/>
  <c r="T1369" i="29" s="1"/>
  <c r="BS1369" i="29"/>
  <c r="AB1367" i="29"/>
  <c r="BF1369" i="29"/>
  <c r="L1369" i="29" s="1"/>
  <c r="K1369" i="29" s="1"/>
  <c r="BD1369" i="29"/>
  <c r="F1369" i="29" s="1"/>
  <c r="E1369" i="29" s="1"/>
  <c r="BK1369" i="29"/>
  <c r="AA1369" i="29" s="1"/>
  <c r="BU1369" i="29" s="1"/>
  <c r="BP1369" i="29" l="1"/>
  <c r="AB1368" i="29"/>
  <c r="BJ1371" i="29"/>
  <c r="X1371" i="29" s="1"/>
  <c r="W1371" i="29" s="1"/>
  <c r="BJ1370" i="29"/>
  <c r="X1370" i="29" s="1"/>
  <c r="W1370" i="29" s="1"/>
  <c r="BN1369" i="29"/>
  <c r="AJ1371" i="29"/>
  <c r="P1371" i="29" s="1"/>
  <c r="AF1371" i="29"/>
  <c r="D1371" i="29" s="1"/>
  <c r="BO1369" i="29"/>
  <c r="AH1371" i="29"/>
  <c r="J1371" i="29" s="1"/>
  <c r="AK1371" i="29"/>
  <c r="S1371" i="29" s="1"/>
  <c r="BT1369" i="29"/>
  <c r="BK1370" i="29"/>
  <c r="AA1370" i="29" s="1"/>
  <c r="BU1370" i="29"/>
  <c r="AM1371" i="29"/>
  <c r="Y1371" i="29" s="1"/>
  <c r="BI1370" i="29"/>
  <c r="U1370" i="29" s="1"/>
  <c r="T1370" i="29" s="1"/>
  <c r="BH1370" i="29"/>
  <c r="R1370" i="29" s="1"/>
  <c r="Q1370" i="29" s="1"/>
  <c r="BR1369" i="29"/>
  <c r="AI1371" i="29"/>
  <c r="M1371" i="29" s="1"/>
  <c r="AG1371" i="29"/>
  <c r="G1371" i="29" s="1"/>
  <c r="BF1370" i="29"/>
  <c r="L1370" i="29" s="1"/>
  <c r="K1370" i="29" s="1"/>
  <c r="BL1369" i="29"/>
  <c r="Z1369" i="29"/>
  <c r="BE1370" i="29"/>
  <c r="I1370" i="29" s="1"/>
  <c r="H1370" i="29" s="1"/>
  <c r="BG1370" i="29"/>
  <c r="O1370" i="29" s="1"/>
  <c r="N1370" i="29" s="1"/>
  <c r="AT1372" i="29"/>
  <c r="BB1372" i="29"/>
  <c r="AU1372" i="29"/>
  <c r="BC1372" i="29"/>
  <c r="AN1372" i="29"/>
  <c r="AV1372" i="29"/>
  <c r="AO1372" i="29"/>
  <c r="AW1372" i="29"/>
  <c r="B1372" i="29"/>
  <c r="AD1372" i="29" s="1"/>
  <c r="AK1372" i="29" s="1"/>
  <c r="S1372" i="29" s="1"/>
  <c r="AP1372" i="29"/>
  <c r="AX1372" i="29"/>
  <c r="C1372" i="29"/>
  <c r="AE1372" i="29" s="1"/>
  <c r="AQ1372" i="29"/>
  <c r="AY1372" i="29"/>
  <c r="AR1372" i="29"/>
  <c r="AZ1372" i="29"/>
  <c r="AC1373" i="29"/>
  <c r="AS1372" i="29"/>
  <c r="BA1372" i="29"/>
  <c r="BT1370" i="29" l="1"/>
  <c r="BT1371" i="29"/>
  <c r="AL1372" i="29"/>
  <c r="V1372" i="29" s="1"/>
  <c r="BJ1372" i="29" s="1"/>
  <c r="X1372" i="29" s="1"/>
  <c r="W1372" i="29" s="1"/>
  <c r="BO1370" i="29"/>
  <c r="BI1372" i="29"/>
  <c r="U1372" i="29" s="1"/>
  <c r="T1372" i="29" s="1"/>
  <c r="AI1372" i="29"/>
  <c r="M1372" i="29" s="1"/>
  <c r="AG1372" i="29"/>
  <c r="G1372" i="29" s="1"/>
  <c r="BS1370" i="29"/>
  <c r="BP1370" i="29"/>
  <c r="BD1371" i="29"/>
  <c r="F1371" i="29" s="1"/>
  <c r="E1371" i="29" s="1"/>
  <c r="BK1371" i="29"/>
  <c r="AA1371" i="29" s="1"/>
  <c r="BU1371" i="29" s="1"/>
  <c r="BH1371" i="29"/>
  <c r="R1371" i="29" s="1"/>
  <c r="Q1371" i="29" s="1"/>
  <c r="AF1372" i="29"/>
  <c r="D1372" i="29" s="1"/>
  <c r="BQ1370" i="29"/>
  <c r="BE1371" i="29"/>
  <c r="I1371" i="29" s="1"/>
  <c r="H1371" i="29" s="1"/>
  <c r="AB1369" i="29"/>
  <c r="AH1372" i="29"/>
  <c r="J1372" i="29" s="1"/>
  <c r="BG1371" i="29"/>
  <c r="O1371" i="29" s="1"/>
  <c r="N1371" i="29" s="1"/>
  <c r="BL1370" i="29"/>
  <c r="Z1370" i="29"/>
  <c r="AU1373" i="29"/>
  <c r="BC1373" i="29"/>
  <c r="AN1373" i="29"/>
  <c r="AV1373" i="29"/>
  <c r="AO1373" i="29"/>
  <c r="AW1373" i="29"/>
  <c r="B1373" i="29"/>
  <c r="AD1373" i="29" s="1"/>
  <c r="AM1373" i="29" s="1"/>
  <c r="Y1373" i="29" s="1"/>
  <c r="AP1373" i="29"/>
  <c r="AX1373" i="29"/>
  <c r="C1373" i="29"/>
  <c r="AE1373" i="29" s="1"/>
  <c r="AQ1373" i="29"/>
  <c r="AY1373" i="29"/>
  <c r="AR1373" i="29"/>
  <c r="AZ1373" i="29"/>
  <c r="AC1374" i="29"/>
  <c r="AS1373" i="29"/>
  <c r="BA1373" i="29"/>
  <c r="AT1373" i="29"/>
  <c r="BB1373" i="29"/>
  <c r="AM1372" i="29"/>
  <c r="Y1372" i="29" s="1"/>
  <c r="BR1370" i="29"/>
  <c r="BI1371" i="29"/>
  <c r="U1371" i="29" s="1"/>
  <c r="T1371" i="29" s="1"/>
  <c r="AJ1372" i="29"/>
  <c r="P1372" i="29" s="1"/>
  <c r="BF1371" i="29"/>
  <c r="L1371" i="29" s="1"/>
  <c r="K1371" i="29" s="1"/>
  <c r="BP1371" i="29"/>
  <c r="AK1373" i="29" l="1"/>
  <c r="S1373" i="29" s="1"/>
  <c r="AB1370" i="29"/>
  <c r="BT1372" i="29"/>
  <c r="BK1373" i="29"/>
  <c r="AA1373" i="29" s="1"/>
  <c r="BU1373" i="29" s="1"/>
  <c r="AI1373" i="29"/>
  <c r="M1373" i="29" s="1"/>
  <c r="AG1373" i="29"/>
  <c r="G1373" i="29" s="1"/>
  <c r="BI1373" i="29"/>
  <c r="U1373" i="29" s="1"/>
  <c r="T1373" i="29" s="1"/>
  <c r="BQ1371" i="29"/>
  <c r="BD1372" i="29"/>
  <c r="F1372" i="29" s="1"/>
  <c r="E1372" i="29" s="1"/>
  <c r="AF1373" i="29"/>
  <c r="D1373" i="29" s="1"/>
  <c r="BF1372" i="29"/>
  <c r="L1372" i="29" s="1"/>
  <c r="K1372" i="29" s="1"/>
  <c r="BP1372" i="29"/>
  <c r="BE1372" i="29"/>
  <c r="I1372" i="29" s="1"/>
  <c r="H1372" i="29" s="1"/>
  <c r="AN1374" i="29"/>
  <c r="AV1374" i="29"/>
  <c r="AO1374" i="29"/>
  <c r="AW1374" i="29"/>
  <c r="B1374" i="29"/>
  <c r="AD1374" i="29" s="1"/>
  <c r="AK1374" i="29" s="1"/>
  <c r="S1374" i="29" s="1"/>
  <c r="AP1374" i="29"/>
  <c r="AX1374" i="29"/>
  <c r="C1374" i="29"/>
  <c r="AE1374" i="29" s="1"/>
  <c r="AQ1374" i="29"/>
  <c r="AY1374" i="29"/>
  <c r="AR1374" i="29"/>
  <c r="AZ1374" i="29"/>
  <c r="AC1375" i="29"/>
  <c r="AS1374" i="29"/>
  <c r="BA1374" i="29"/>
  <c r="AL1374" i="29"/>
  <c r="V1374" i="29" s="1"/>
  <c r="AT1374" i="29"/>
  <c r="BB1374" i="29"/>
  <c r="AU1374" i="29"/>
  <c r="BC1374" i="29"/>
  <c r="AH1373" i="29"/>
  <c r="J1373" i="29" s="1"/>
  <c r="BR1371" i="29"/>
  <c r="BG1372" i="29"/>
  <c r="O1372" i="29" s="1"/>
  <c r="N1372" i="29" s="1"/>
  <c r="BS1371" i="29"/>
  <c r="BK1372" i="29"/>
  <c r="AA1372" i="29" s="1"/>
  <c r="BU1372" i="29" s="1"/>
  <c r="AJ1373" i="29"/>
  <c r="P1373" i="29" s="1"/>
  <c r="AL1373" i="29"/>
  <c r="V1373" i="29" s="1"/>
  <c r="BL1371" i="29"/>
  <c r="Z1371" i="29"/>
  <c r="BS1372" i="29"/>
  <c r="BH1372" i="29"/>
  <c r="R1372" i="29" s="1"/>
  <c r="Q1372" i="29" s="1"/>
  <c r="BO1371" i="29"/>
  <c r="BN1371" i="29"/>
  <c r="BQ1372" i="29" l="1"/>
  <c r="BR1372" i="29"/>
  <c r="AM1374" i="29"/>
  <c r="Y1374" i="29" s="1"/>
  <c r="BU1374" i="29" s="1"/>
  <c r="BS1373" i="29"/>
  <c r="BO1372" i="29"/>
  <c r="AB1371" i="29"/>
  <c r="AJ1374" i="29"/>
  <c r="P1374" i="29" s="1"/>
  <c r="BH1374" i="29" s="1"/>
  <c r="R1374" i="29" s="1"/>
  <c r="Q1374" i="29" s="1"/>
  <c r="BI1374" i="29"/>
  <c r="U1374" i="29" s="1"/>
  <c r="T1374" i="29" s="1"/>
  <c r="AO1375" i="29"/>
  <c r="AW1375" i="29"/>
  <c r="B1375" i="29"/>
  <c r="AD1375" i="29" s="1"/>
  <c r="AK1375" i="29" s="1"/>
  <c r="S1375" i="29" s="1"/>
  <c r="AP1375" i="29"/>
  <c r="AX1375" i="29"/>
  <c r="C1375" i="29"/>
  <c r="AE1375" i="29" s="1"/>
  <c r="AQ1375" i="29"/>
  <c r="AY1375" i="29"/>
  <c r="AR1375" i="29"/>
  <c r="AZ1375" i="29"/>
  <c r="AC1376" i="29"/>
  <c r="AS1375" i="29"/>
  <c r="BA1375" i="29"/>
  <c r="AT1375" i="29"/>
  <c r="BB1375" i="29"/>
  <c r="AU1375" i="29"/>
  <c r="BC1375" i="29"/>
  <c r="AN1375" i="29"/>
  <c r="AV1375" i="29"/>
  <c r="BK1374" i="29"/>
  <c r="AA1374" i="29" s="1"/>
  <c r="AF1374" i="29"/>
  <c r="D1374" i="29" s="1"/>
  <c r="BL1372" i="29"/>
  <c r="Z1372" i="29"/>
  <c r="AH1374" i="29"/>
  <c r="J1374" i="29" s="1"/>
  <c r="BJ1374" i="29"/>
  <c r="X1374" i="29" s="1"/>
  <c r="W1374" i="29" s="1"/>
  <c r="BE1373" i="29"/>
  <c r="I1373" i="29" s="1"/>
  <c r="H1373" i="29" s="1"/>
  <c r="BG1373" i="29"/>
  <c r="O1373" i="29" s="1"/>
  <c r="N1373" i="29" s="1"/>
  <c r="BJ1373" i="29"/>
  <c r="X1373" i="29" s="1"/>
  <c r="W1373" i="29" s="1"/>
  <c r="BF1373" i="29"/>
  <c r="L1373" i="29" s="1"/>
  <c r="K1373" i="29" s="1"/>
  <c r="AI1374" i="29"/>
  <c r="M1374" i="29" s="1"/>
  <c r="AG1374" i="29"/>
  <c r="G1374" i="29" s="1"/>
  <c r="BD1373" i="29"/>
  <c r="F1373" i="29" s="1"/>
  <c r="E1373" i="29" s="1"/>
  <c r="BH1373" i="29"/>
  <c r="R1373" i="29" s="1"/>
  <c r="Q1373" i="29" s="1"/>
  <c r="BN1372" i="29"/>
  <c r="AB1372" i="29" s="1"/>
  <c r="BL1373" i="29"/>
  <c r="Z1373" i="29"/>
  <c r="BS1374" i="29" l="1"/>
  <c r="AJ1375" i="29"/>
  <c r="P1375" i="29" s="1"/>
  <c r="BH1375" i="29" s="1"/>
  <c r="R1375" i="29" s="1"/>
  <c r="AM1375" i="29"/>
  <c r="Y1375" i="29" s="1"/>
  <c r="BK1375" i="29" s="1"/>
  <c r="AA1375" i="29" s="1"/>
  <c r="BU1375" i="29" s="1"/>
  <c r="BR1374" i="29"/>
  <c r="BI1375" i="29"/>
  <c r="U1375" i="29" s="1"/>
  <c r="T1375" i="29" s="1"/>
  <c r="BS1375" i="29"/>
  <c r="BD1374" i="29"/>
  <c r="F1374" i="29" s="1"/>
  <c r="E1374" i="29" s="1"/>
  <c r="BP1373" i="29"/>
  <c r="BT1374" i="29"/>
  <c r="Z1374" i="29"/>
  <c r="AH1375" i="29"/>
  <c r="J1375" i="29" s="1"/>
  <c r="AL1375" i="29"/>
  <c r="V1375" i="29" s="1"/>
  <c r="BR1373" i="29"/>
  <c r="BT1373" i="29"/>
  <c r="BN1373" i="29"/>
  <c r="BQ1373" i="29"/>
  <c r="BF1374" i="29"/>
  <c r="L1374" i="29" s="1"/>
  <c r="K1374" i="29" s="1"/>
  <c r="AF1375" i="29"/>
  <c r="D1375" i="29" s="1"/>
  <c r="AI1375" i="29"/>
  <c r="M1375" i="29" s="1"/>
  <c r="AG1375" i="29"/>
  <c r="G1375" i="29" s="1"/>
  <c r="BG1374" i="29"/>
  <c r="O1374" i="29" s="1"/>
  <c r="N1374" i="29" s="1"/>
  <c r="BE1374" i="29"/>
  <c r="I1374" i="29" s="1"/>
  <c r="H1374" i="29" s="1"/>
  <c r="BO1373" i="29"/>
  <c r="B1376" i="29"/>
  <c r="AD1376" i="29" s="1"/>
  <c r="AK1376" i="29" s="1"/>
  <c r="S1376" i="29" s="1"/>
  <c r="AP1376" i="29"/>
  <c r="AX1376" i="29"/>
  <c r="C1376" i="29"/>
  <c r="AE1376" i="29" s="1"/>
  <c r="AQ1376" i="29"/>
  <c r="AY1376" i="29"/>
  <c r="AR1376" i="29"/>
  <c r="AZ1376" i="29"/>
  <c r="AC1377" i="29"/>
  <c r="AS1376" i="29"/>
  <c r="BA1376" i="29"/>
  <c r="AT1376" i="29"/>
  <c r="BB1376" i="29"/>
  <c r="AU1376" i="29"/>
  <c r="BC1376" i="29"/>
  <c r="AN1376" i="29"/>
  <c r="AV1376" i="29"/>
  <c r="AO1376" i="29"/>
  <c r="AW1376" i="29"/>
  <c r="Q1375" i="29" l="1"/>
  <c r="BR1375" i="29"/>
  <c r="BO1374" i="29"/>
  <c r="BI1376" i="29"/>
  <c r="U1376" i="29" s="1"/>
  <c r="T1376" i="29" s="1"/>
  <c r="C1377" i="29"/>
  <c r="AE1377" i="29" s="1"/>
  <c r="AQ1377" i="29"/>
  <c r="AY1377" i="29"/>
  <c r="AR1377" i="29"/>
  <c r="AZ1377" i="29"/>
  <c r="AC1378" i="29"/>
  <c r="AS1377" i="29"/>
  <c r="BA1377" i="29"/>
  <c r="AT1377" i="29"/>
  <c r="BB1377" i="29"/>
  <c r="AU1377" i="29"/>
  <c r="BC1377" i="29"/>
  <c r="AN1377" i="29"/>
  <c r="AV1377" i="29"/>
  <c r="AO1377" i="29"/>
  <c r="AW1377" i="29"/>
  <c r="B1377" i="29"/>
  <c r="AD1377" i="29" s="1"/>
  <c r="AM1377" i="29" s="1"/>
  <c r="Y1377" i="29" s="1"/>
  <c r="AP1377" i="29"/>
  <c r="AX1377" i="29"/>
  <c r="AM1376" i="29"/>
  <c r="Y1376" i="29" s="1"/>
  <c r="BE1375" i="29"/>
  <c r="I1375" i="29" s="1"/>
  <c r="H1375" i="29" s="1"/>
  <c r="BG1375" i="29"/>
  <c r="O1375" i="29" s="1"/>
  <c r="N1375" i="29" s="1"/>
  <c r="BJ1375" i="29"/>
  <c r="X1375" i="29" s="1"/>
  <c r="W1375" i="29" s="1"/>
  <c r="BD1375" i="29"/>
  <c r="F1375" i="29" s="1"/>
  <c r="E1375" i="29" s="1"/>
  <c r="Z1375" i="29"/>
  <c r="AL1376" i="29"/>
  <c r="V1376" i="29" s="1"/>
  <c r="BP1374" i="29"/>
  <c r="BN1374" i="29"/>
  <c r="AJ1376" i="29"/>
  <c r="P1376" i="29" s="1"/>
  <c r="BF1375" i="29"/>
  <c r="L1375" i="29" s="1"/>
  <c r="K1375" i="29" s="1"/>
  <c r="AH1376" i="29"/>
  <c r="J1376" i="29" s="1"/>
  <c r="AG1376" i="29"/>
  <c r="G1376" i="29" s="1"/>
  <c r="AF1376" i="29"/>
  <c r="D1376" i="29" s="1"/>
  <c r="AI1376" i="29"/>
  <c r="M1376" i="29" s="1"/>
  <c r="BQ1374" i="29"/>
  <c r="AB1373" i="29"/>
  <c r="BL1374" i="29"/>
  <c r="BP1375" i="29" l="1"/>
  <c r="AG1377" i="29"/>
  <c r="G1377" i="29" s="1"/>
  <c r="BE1377" i="29" s="1"/>
  <c r="I1377" i="29" s="1"/>
  <c r="H1377" i="29" s="1"/>
  <c r="AB1374" i="29"/>
  <c r="BQ1375" i="29"/>
  <c r="AK1377" i="29"/>
  <c r="S1377" i="29" s="1"/>
  <c r="BI1377" i="29" s="1"/>
  <c r="U1377" i="29" s="1"/>
  <c r="T1377" i="29" s="1"/>
  <c r="BS1376" i="29"/>
  <c r="AH1377" i="29"/>
  <c r="J1377" i="29" s="1"/>
  <c r="BF1377" i="29" s="1"/>
  <c r="L1377" i="29" s="1"/>
  <c r="K1377" i="29" s="1"/>
  <c r="AJ1377" i="29"/>
  <c r="P1377" i="29" s="1"/>
  <c r="BH1377" i="29" s="1"/>
  <c r="R1377" i="29" s="1"/>
  <c r="BK1377" i="29"/>
  <c r="AA1377" i="29" s="1"/>
  <c r="BU1377" i="29"/>
  <c r="BE1376" i="29"/>
  <c r="I1376" i="29" s="1"/>
  <c r="H1376" i="29" s="1"/>
  <c r="BL1375" i="29"/>
  <c r="BO1375" i="29"/>
  <c r="BF1376" i="29"/>
  <c r="L1376" i="29" s="1"/>
  <c r="K1376" i="29" s="1"/>
  <c r="BP1376" i="29"/>
  <c r="BK1376" i="29"/>
  <c r="AA1376" i="29" s="1"/>
  <c r="BU1376" i="29" s="1"/>
  <c r="AL1377" i="29"/>
  <c r="V1377" i="29" s="1"/>
  <c r="BN1375" i="29"/>
  <c r="BH1376" i="29"/>
  <c r="R1376" i="29" s="1"/>
  <c r="Q1376" i="29" s="1"/>
  <c r="BR1376" i="29"/>
  <c r="BT1375" i="29"/>
  <c r="AF1377" i="29"/>
  <c r="D1377" i="29" s="1"/>
  <c r="AI1377" i="29"/>
  <c r="M1377" i="29" s="1"/>
  <c r="BG1376" i="29"/>
  <c r="O1376" i="29" s="1"/>
  <c r="N1376" i="29" s="1"/>
  <c r="AR1378" i="29"/>
  <c r="AZ1378" i="29"/>
  <c r="AC1379" i="29"/>
  <c r="AS1378" i="29"/>
  <c r="BA1378" i="29"/>
  <c r="AT1378" i="29"/>
  <c r="BB1378" i="29"/>
  <c r="AU1378" i="29"/>
  <c r="BC1378" i="29"/>
  <c r="AN1378" i="29"/>
  <c r="AV1378" i="29"/>
  <c r="AO1378" i="29"/>
  <c r="AW1378" i="29"/>
  <c r="B1378" i="29"/>
  <c r="AD1378" i="29" s="1"/>
  <c r="AF1378" i="29" s="1"/>
  <c r="D1378" i="29" s="1"/>
  <c r="AP1378" i="29"/>
  <c r="AX1378" i="29"/>
  <c r="C1378" i="29"/>
  <c r="AE1378" i="29" s="1"/>
  <c r="AQ1378" i="29"/>
  <c r="AY1378" i="29"/>
  <c r="BD1376" i="29"/>
  <c r="F1376" i="29" s="1"/>
  <c r="E1376" i="29" s="1"/>
  <c r="BJ1376" i="29"/>
  <c r="X1376" i="29" s="1"/>
  <c r="W1376" i="29" s="1"/>
  <c r="BQ1376" i="29" l="1"/>
  <c r="Q1377" i="29"/>
  <c r="BR1377" i="29"/>
  <c r="BT1376" i="29"/>
  <c r="AB1375" i="29"/>
  <c r="BN1376" i="29"/>
  <c r="BD1378" i="29"/>
  <c r="F1378" i="29" s="1"/>
  <c r="E1378" i="29" s="1"/>
  <c r="BN1378" i="29"/>
  <c r="BO1377" i="29"/>
  <c r="BJ1377" i="29"/>
  <c r="X1377" i="29" s="1"/>
  <c r="W1377" i="29" s="1"/>
  <c r="AH1378" i="29"/>
  <c r="J1378" i="29" s="1"/>
  <c r="AM1378" i="29"/>
  <c r="Y1378" i="29" s="1"/>
  <c r="BP1377" i="29"/>
  <c r="BG1377" i="29"/>
  <c r="O1377" i="29" s="1"/>
  <c r="N1377" i="29" s="1"/>
  <c r="BQ1377" i="29"/>
  <c r="Z1376" i="29"/>
  <c r="BL1376" i="29"/>
  <c r="AK1378" i="29"/>
  <c r="S1378" i="29" s="1"/>
  <c r="BD1377" i="29"/>
  <c r="F1377" i="29" s="1"/>
  <c r="E1377" i="29" s="1"/>
  <c r="AL1378" i="29"/>
  <c r="V1378" i="29" s="1"/>
  <c r="BO1376" i="29"/>
  <c r="AI1378" i="29"/>
  <c r="M1378" i="29" s="1"/>
  <c r="AB1376" i="29"/>
  <c r="AS1379" i="29"/>
  <c r="BA1379" i="29"/>
  <c r="AT1379" i="29"/>
  <c r="BB1379" i="29"/>
  <c r="AU1379" i="29"/>
  <c r="BC1379" i="29"/>
  <c r="AN1379" i="29"/>
  <c r="AV1379" i="29"/>
  <c r="AO1379" i="29"/>
  <c r="AW1379" i="29"/>
  <c r="B1379" i="29"/>
  <c r="AD1379" i="29" s="1"/>
  <c r="AM1379" i="29" s="1"/>
  <c r="Y1379" i="29" s="1"/>
  <c r="AP1379" i="29"/>
  <c r="AX1379" i="29"/>
  <c r="C1379" i="29"/>
  <c r="AE1379" i="29" s="1"/>
  <c r="AQ1379" i="29"/>
  <c r="AY1379" i="29"/>
  <c r="AZ1379" i="29"/>
  <c r="AC1380" i="29"/>
  <c r="AR1379" i="29"/>
  <c r="AG1378" i="29"/>
  <c r="G1378" i="29" s="1"/>
  <c r="AJ1378" i="29"/>
  <c r="P1378" i="29" s="1"/>
  <c r="BS1377" i="29"/>
  <c r="BL1377" i="29"/>
  <c r="Z1377" i="29"/>
  <c r="BN1377" i="29" l="1"/>
  <c r="BK1379" i="29"/>
  <c r="AA1379" i="29" s="1"/>
  <c r="BU1379" i="29" s="1"/>
  <c r="BJ1378" i="29"/>
  <c r="X1378" i="29" s="1"/>
  <c r="W1378" i="29" s="1"/>
  <c r="BK1378" i="29"/>
  <c r="AA1378" i="29" s="1"/>
  <c r="BU1378" i="29" s="1"/>
  <c r="BF1378" i="29"/>
  <c r="L1378" i="29" s="1"/>
  <c r="K1378" i="29" s="1"/>
  <c r="BE1378" i="29"/>
  <c r="I1378" i="29" s="1"/>
  <c r="H1378" i="29" s="1"/>
  <c r="AL1379" i="29"/>
  <c r="V1379" i="29" s="1"/>
  <c r="AT1380" i="29"/>
  <c r="BB1380" i="29"/>
  <c r="AU1380" i="29"/>
  <c r="BC1380" i="29"/>
  <c r="AN1380" i="29"/>
  <c r="AV1380" i="29"/>
  <c r="AO1380" i="29"/>
  <c r="AW1380" i="29"/>
  <c r="B1380" i="29"/>
  <c r="AD1380" i="29" s="1"/>
  <c r="AH1380" i="29" s="1"/>
  <c r="J1380" i="29" s="1"/>
  <c r="AP1380" i="29"/>
  <c r="AX1380" i="29"/>
  <c r="C1380" i="29"/>
  <c r="AE1380" i="29" s="1"/>
  <c r="AQ1380" i="29"/>
  <c r="AY1380" i="29"/>
  <c r="AR1380" i="29"/>
  <c r="AZ1380" i="29"/>
  <c r="AC1381" i="29"/>
  <c r="BA1380" i="29"/>
  <c r="AS1380" i="29"/>
  <c r="AF1379" i="29"/>
  <c r="D1379" i="29" s="1"/>
  <c r="BI1378" i="29"/>
  <c r="U1378" i="29" s="1"/>
  <c r="T1378" i="29" s="1"/>
  <c r="BT1377" i="29"/>
  <c r="AI1379" i="29"/>
  <c r="M1379" i="29" s="1"/>
  <c r="AG1379" i="29"/>
  <c r="G1379" i="29" s="1"/>
  <c r="AJ1379" i="29"/>
  <c r="P1379" i="29" s="1"/>
  <c r="AH1379" i="29"/>
  <c r="J1379" i="29" s="1"/>
  <c r="AK1379" i="29"/>
  <c r="S1379" i="29" s="1"/>
  <c r="AB1377" i="29"/>
  <c r="BG1378" i="29"/>
  <c r="O1378" i="29" s="1"/>
  <c r="N1378" i="29" s="1"/>
  <c r="BH1378" i="29"/>
  <c r="R1378" i="29" s="1"/>
  <c r="Q1378" i="29" s="1"/>
  <c r="BO1378" i="29" l="1"/>
  <c r="BF1380" i="29"/>
  <c r="L1380" i="29" s="1"/>
  <c r="K1380" i="29" s="1"/>
  <c r="BP1378" i="29"/>
  <c r="BD1379" i="29"/>
  <c r="F1379" i="29" s="1"/>
  <c r="E1379" i="29" s="1"/>
  <c r="AM1380" i="29"/>
  <c r="Y1380" i="29" s="1"/>
  <c r="AK1380" i="29"/>
  <c r="S1380" i="29" s="1"/>
  <c r="BF1379" i="29"/>
  <c r="L1379" i="29" s="1"/>
  <c r="K1379" i="29" s="1"/>
  <c r="BR1378" i="29"/>
  <c r="BH1379" i="29"/>
  <c r="R1379" i="29" s="1"/>
  <c r="Q1379" i="29" s="1"/>
  <c r="AI1380" i="29"/>
  <c r="M1380" i="29" s="1"/>
  <c r="AG1380" i="29"/>
  <c r="G1380" i="29" s="1"/>
  <c r="BL1378" i="29"/>
  <c r="Z1378" i="29"/>
  <c r="AL1380" i="29"/>
  <c r="V1380" i="29" s="1"/>
  <c r="BT1378" i="29"/>
  <c r="BE1379" i="29"/>
  <c r="I1379" i="29" s="1"/>
  <c r="H1379" i="29" s="1"/>
  <c r="BJ1379" i="29"/>
  <c r="X1379" i="29" s="1"/>
  <c r="W1379" i="29" s="1"/>
  <c r="BT1379" i="29"/>
  <c r="BI1379" i="29"/>
  <c r="U1379" i="29" s="1"/>
  <c r="T1379" i="29" s="1"/>
  <c r="BG1379" i="29"/>
  <c r="O1379" i="29" s="1"/>
  <c r="N1379" i="29" s="1"/>
  <c r="AU1381" i="29"/>
  <c r="BC1381" i="29"/>
  <c r="AN1381" i="29"/>
  <c r="AV1381" i="29"/>
  <c r="AO1381" i="29"/>
  <c r="AW1381" i="29"/>
  <c r="B1381" i="29"/>
  <c r="AD1381" i="29" s="1"/>
  <c r="AG1381" i="29" s="1"/>
  <c r="G1381" i="29" s="1"/>
  <c r="AP1381" i="29"/>
  <c r="AX1381" i="29"/>
  <c r="C1381" i="29"/>
  <c r="AE1381" i="29" s="1"/>
  <c r="AQ1381" i="29"/>
  <c r="AY1381" i="29"/>
  <c r="AR1381" i="29"/>
  <c r="AZ1381" i="29"/>
  <c r="AC1382" i="29"/>
  <c r="AS1381" i="29"/>
  <c r="BA1381" i="29"/>
  <c r="AT1381" i="29"/>
  <c r="BB1381" i="29"/>
  <c r="AF1380" i="29"/>
  <c r="D1380" i="29" s="1"/>
  <c r="AJ1380" i="29"/>
  <c r="P1380" i="29" s="1"/>
  <c r="BQ1378" i="29"/>
  <c r="BS1378" i="29"/>
  <c r="BL1379" i="29"/>
  <c r="Z1379" i="29"/>
  <c r="BP1380" i="29" l="1"/>
  <c r="BR1379" i="29"/>
  <c r="BE1381" i="29"/>
  <c r="I1381" i="29" s="1"/>
  <c r="H1381" i="29" s="1"/>
  <c r="BO1381" i="29"/>
  <c r="BS1379" i="29"/>
  <c r="BH1380" i="29"/>
  <c r="R1380" i="29" s="1"/>
  <c r="Q1380" i="29" s="1"/>
  <c r="BI1380" i="29"/>
  <c r="U1380" i="29" s="1"/>
  <c r="T1380" i="29" s="1"/>
  <c r="BD1380" i="29"/>
  <c r="F1380" i="29" s="1"/>
  <c r="E1380" i="29" s="1"/>
  <c r="BE1380" i="29"/>
  <c r="I1380" i="29" s="1"/>
  <c r="H1380" i="29" s="1"/>
  <c r="BK1380" i="29"/>
  <c r="AA1380" i="29" s="1"/>
  <c r="BU1380" i="29" s="1"/>
  <c r="AK1381" i="29"/>
  <c r="S1381" i="29" s="1"/>
  <c r="AN1382" i="29"/>
  <c r="AV1382" i="29"/>
  <c r="AO1382" i="29"/>
  <c r="AW1382" i="29"/>
  <c r="B1382" i="29"/>
  <c r="AD1382" i="29" s="1"/>
  <c r="AG1382" i="29" s="1"/>
  <c r="G1382" i="29" s="1"/>
  <c r="AP1382" i="29"/>
  <c r="AX1382" i="29"/>
  <c r="C1382" i="29"/>
  <c r="AE1382" i="29" s="1"/>
  <c r="AQ1382" i="29"/>
  <c r="AY1382" i="29"/>
  <c r="AR1382" i="29"/>
  <c r="AZ1382" i="29"/>
  <c r="AC1383" i="29"/>
  <c r="AS1382" i="29"/>
  <c r="BA1382" i="29"/>
  <c r="AT1382" i="29"/>
  <c r="BB1382" i="29"/>
  <c r="AU1382" i="29"/>
  <c r="BC1382" i="29"/>
  <c r="AL1381" i="29"/>
  <c r="V1381" i="29" s="1"/>
  <c r="AH1381" i="29"/>
  <c r="J1381" i="29" s="1"/>
  <c r="BG1380" i="29"/>
  <c r="O1380" i="29" s="1"/>
  <c r="N1380" i="29" s="1"/>
  <c r="BQ1380" i="29"/>
  <c r="BN1379" i="29"/>
  <c r="AB1379" i="29" s="1"/>
  <c r="BO1379" i="29"/>
  <c r="AM1381" i="29"/>
  <c r="Y1381" i="29" s="1"/>
  <c r="AB1378" i="29"/>
  <c r="AF1381" i="29"/>
  <c r="D1381" i="29" s="1"/>
  <c r="AJ1381" i="29"/>
  <c r="P1381" i="29" s="1"/>
  <c r="BQ1379" i="29"/>
  <c r="AI1381" i="29"/>
  <c r="M1381" i="29" s="1"/>
  <c r="BJ1380" i="29"/>
  <c r="X1380" i="29" s="1"/>
  <c r="W1380" i="29" s="1"/>
  <c r="BT1380" i="29"/>
  <c r="BP1379" i="29"/>
  <c r="AM1382" i="29" l="1"/>
  <c r="Y1382" i="29" s="1"/>
  <c r="BK1382" i="29" s="1"/>
  <c r="AA1382" i="29" s="1"/>
  <c r="BU1382" i="29" s="1"/>
  <c r="AJ1382" i="29"/>
  <c r="P1382" i="29" s="1"/>
  <c r="AK1382" i="29"/>
  <c r="S1382" i="29" s="1"/>
  <c r="AH1382" i="29"/>
  <c r="J1382" i="29" s="1"/>
  <c r="BO1380" i="29"/>
  <c r="BE1382" i="29"/>
  <c r="I1382" i="29" s="1"/>
  <c r="H1382" i="29" s="1"/>
  <c r="BK1381" i="29"/>
  <c r="AA1381" i="29" s="1"/>
  <c r="BU1381" i="29"/>
  <c r="AO1383" i="29"/>
  <c r="AW1383" i="29"/>
  <c r="B1383" i="29"/>
  <c r="AD1383" i="29" s="1"/>
  <c r="AH1383" i="29" s="1"/>
  <c r="J1383" i="29" s="1"/>
  <c r="AP1383" i="29"/>
  <c r="AX1383" i="29"/>
  <c r="C1383" i="29"/>
  <c r="AE1383" i="29" s="1"/>
  <c r="AQ1383" i="29"/>
  <c r="AY1383" i="29"/>
  <c r="AR1383" i="29"/>
  <c r="AZ1383" i="29"/>
  <c r="AC1384" i="29"/>
  <c r="AS1383" i="29"/>
  <c r="BA1383" i="29"/>
  <c r="AT1383" i="29"/>
  <c r="BB1383" i="29"/>
  <c r="AU1383" i="29"/>
  <c r="BC1383" i="29"/>
  <c r="AN1383" i="29"/>
  <c r="AV1383" i="29"/>
  <c r="AF1382" i="29"/>
  <c r="D1382" i="29" s="1"/>
  <c r="BF1382" i="29"/>
  <c r="L1382" i="29" s="1"/>
  <c r="K1382" i="29" s="1"/>
  <c r="BP1382" i="29"/>
  <c r="BI1381" i="29"/>
  <c r="U1381" i="29" s="1"/>
  <c r="T1381" i="29" s="1"/>
  <c r="BS1381" i="29"/>
  <c r="BS1380" i="29"/>
  <c r="BH1382" i="29"/>
  <c r="R1382" i="29" s="1"/>
  <c r="Q1382" i="29" s="1"/>
  <c r="BR1380" i="29"/>
  <c r="BG1381" i="29"/>
  <c r="O1381" i="29" s="1"/>
  <c r="N1381" i="29" s="1"/>
  <c r="AL1382" i="29"/>
  <c r="V1382" i="29" s="1"/>
  <c r="BL1380" i="29"/>
  <c r="Z1380" i="29"/>
  <c r="BH1381" i="29"/>
  <c r="R1381" i="29" s="1"/>
  <c r="Q1381" i="29" s="1"/>
  <c r="BF1381" i="29"/>
  <c r="L1381" i="29" s="1"/>
  <c r="K1381" i="29" s="1"/>
  <c r="BD1381" i="29"/>
  <c r="F1381" i="29" s="1"/>
  <c r="E1381" i="29" s="1"/>
  <c r="BJ1381" i="29"/>
  <c r="X1381" i="29" s="1"/>
  <c r="W1381" i="29" s="1"/>
  <c r="AI1382" i="29"/>
  <c r="M1382" i="29" s="1"/>
  <c r="BI1382" i="29"/>
  <c r="U1382" i="29" s="1"/>
  <c r="T1382" i="29" s="1"/>
  <c r="BN1380" i="29"/>
  <c r="AB1380" i="29" s="1"/>
  <c r="BQ1381" i="29" l="1"/>
  <c r="AJ1383" i="29"/>
  <c r="P1383" i="29" s="1"/>
  <c r="BH1383" i="29" s="1"/>
  <c r="R1383" i="29" s="1"/>
  <c r="BS1382" i="29"/>
  <c r="BO1382" i="29"/>
  <c r="BF1383" i="29"/>
  <c r="L1383" i="29" s="1"/>
  <c r="K1383" i="29" s="1"/>
  <c r="AL1383" i="29"/>
  <c r="V1383" i="29" s="1"/>
  <c r="BT1381" i="29"/>
  <c r="BG1382" i="29"/>
  <c r="O1382" i="29" s="1"/>
  <c r="N1382" i="29" s="1"/>
  <c r="BN1381" i="29"/>
  <c r="BJ1382" i="29"/>
  <c r="X1382" i="29" s="1"/>
  <c r="W1382" i="29" s="1"/>
  <c r="BT1382" i="29"/>
  <c r="AF1383" i="29"/>
  <c r="D1383" i="29" s="1"/>
  <c r="AI1383" i="29"/>
  <c r="M1383" i="29" s="1"/>
  <c r="AG1383" i="29"/>
  <c r="G1383" i="29" s="1"/>
  <c r="AK1383" i="29"/>
  <c r="S1383" i="29" s="1"/>
  <c r="BP1381" i="29"/>
  <c r="B1384" i="29"/>
  <c r="AD1384" i="29" s="1"/>
  <c r="AH1384" i="29" s="1"/>
  <c r="J1384" i="29" s="1"/>
  <c r="AP1384" i="29"/>
  <c r="AX1384" i="29"/>
  <c r="C1384" i="29"/>
  <c r="AE1384" i="29" s="1"/>
  <c r="AI1384" i="29"/>
  <c r="M1384" i="29" s="1"/>
  <c r="AQ1384" i="29"/>
  <c r="AY1384" i="29"/>
  <c r="AR1384" i="29"/>
  <c r="AZ1384" i="29"/>
  <c r="AC1385" i="29"/>
  <c r="AK1384" i="29"/>
  <c r="S1384" i="29" s="1"/>
  <c r="AS1384" i="29"/>
  <c r="BA1384" i="29"/>
  <c r="AL1384" i="29"/>
  <c r="V1384" i="29" s="1"/>
  <c r="AT1384" i="29"/>
  <c r="BB1384" i="29"/>
  <c r="AU1384" i="29"/>
  <c r="BC1384" i="29"/>
  <c r="AF1384" i="29"/>
  <c r="D1384" i="29" s="1"/>
  <c r="AN1384" i="29"/>
  <c r="AV1384" i="29"/>
  <c r="AG1384" i="29"/>
  <c r="G1384" i="29" s="1"/>
  <c r="AO1384" i="29"/>
  <c r="AW1384" i="29"/>
  <c r="BL1381" i="29"/>
  <c r="Z1381" i="29"/>
  <c r="BD1382" i="29"/>
  <c r="F1382" i="29" s="1"/>
  <c r="E1382" i="29" s="1"/>
  <c r="BN1382" i="29"/>
  <c r="AM1383" i="29"/>
  <c r="Y1383" i="29" s="1"/>
  <c r="BR1381" i="29"/>
  <c r="BR1382" i="29"/>
  <c r="Z1382" i="29"/>
  <c r="Q1383" i="29" l="1"/>
  <c r="BR1383" i="29"/>
  <c r="BP1383" i="29"/>
  <c r="AJ1384" i="29"/>
  <c r="P1384" i="29" s="1"/>
  <c r="BH1384" i="29" s="1"/>
  <c r="R1384" i="29" s="1"/>
  <c r="Q1384" i="29" s="1"/>
  <c r="BF1384" i="29"/>
  <c r="L1384" i="29" s="1"/>
  <c r="K1384" i="29" s="1"/>
  <c r="BJ1384" i="29"/>
  <c r="X1384" i="29" s="1"/>
  <c r="W1384" i="29" s="1"/>
  <c r="BQ1382" i="29"/>
  <c r="AB1382" i="29"/>
  <c r="BI1383" i="29"/>
  <c r="U1383" i="29" s="1"/>
  <c r="T1383" i="29" s="1"/>
  <c r="BG1384" i="29"/>
  <c r="O1384" i="29" s="1"/>
  <c r="N1384" i="29" s="1"/>
  <c r="BE1383" i="29"/>
  <c r="I1383" i="29" s="1"/>
  <c r="H1383" i="29" s="1"/>
  <c r="BG1383" i="29"/>
  <c r="O1383" i="29" s="1"/>
  <c r="N1383" i="29" s="1"/>
  <c r="BQ1383" i="29"/>
  <c r="BJ1383" i="29"/>
  <c r="X1383" i="29" s="1"/>
  <c r="W1383" i="29" s="1"/>
  <c r="BD1384" i="29"/>
  <c r="F1384" i="29" s="1"/>
  <c r="E1384" i="29" s="1"/>
  <c r="C1385" i="29"/>
  <c r="AE1385" i="29" s="1"/>
  <c r="AQ1385" i="29"/>
  <c r="AY1385" i="29"/>
  <c r="AR1385" i="29"/>
  <c r="AZ1385" i="29"/>
  <c r="AC1386" i="29"/>
  <c r="AS1385" i="29"/>
  <c r="BA1385" i="29"/>
  <c r="AT1385" i="29"/>
  <c r="BB1385" i="29"/>
  <c r="AU1385" i="29"/>
  <c r="BC1385" i="29"/>
  <c r="AN1385" i="29"/>
  <c r="AV1385" i="29"/>
  <c r="AO1385" i="29"/>
  <c r="AW1385" i="29"/>
  <c r="AP1385" i="29"/>
  <c r="AX1385" i="29"/>
  <c r="B1385" i="29"/>
  <c r="AD1385" i="29" s="1"/>
  <c r="AM1385" i="29" s="1"/>
  <c r="Y1385" i="29" s="1"/>
  <c r="BD1383" i="29"/>
  <c r="F1383" i="29" s="1"/>
  <c r="E1383" i="29" s="1"/>
  <c r="BK1383" i="29"/>
  <c r="AA1383" i="29" s="1"/>
  <c r="BI1384" i="29"/>
  <c r="U1384" i="29" s="1"/>
  <c r="T1384" i="29" s="1"/>
  <c r="AM1384" i="29"/>
  <c r="Y1384" i="29" s="1"/>
  <c r="BL1382" i="29"/>
  <c r="BE1384" i="29"/>
  <c r="I1384" i="29" s="1"/>
  <c r="H1384" i="29" s="1"/>
  <c r="AB1381" i="29"/>
  <c r="BQ1384" i="29" l="1"/>
  <c r="BN1384" i="29"/>
  <c r="BP1384" i="29"/>
  <c r="BS1384" i="29"/>
  <c r="BK1385" i="29"/>
  <c r="AA1385" i="29" s="1"/>
  <c r="BU1385" i="29"/>
  <c r="BT1383" i="29"/>
  <c r="BS1383" i="29"/>
  <c r="AJ1385" i="29"/>
  <c r="P1385" i="29" s="1"/>
  <c r="AG1385" i="29"/>
  <c r="G1385" i="29" s="1"/>
  <c r="BN1383" i="29"/>
  <c r="AL1385" i="29"/>
  <c r="V1385" i="29" s="1"/>
  <c r="BO1384" i="29"/>
  <c r="BK1384" i="29"/>
  <c r="AA1384" i="29" s="1"/>
  <c r="BU1384" i="29"/>
  <c r="AF1385" i="29"/>
  <c r="D1385" i="29" s="1"/>
  <c r="AI1385" i="29"/>
  <c r="M1385" i="29" s="1"/>
  <c r="BO1383" i="29"/>
  <c r="BT1384" i="29"/>
  <c r="Z1383" i="29"/>
  <c r="BL1383" i="29"/>
  <c r="AH1385" i="29"/>
  <c r="J1385" i="29" s="1"/>
  <c r="AR1386" i="29"/>
  <c r="AZ1386" i="29"/>
  <c r="AC1387" i="29"/>
  <c r="AS1386" i="29"/>
  <c r="BA1386" i="29"/>
  <c r="AT1386" i="29"/>
  <c r="BB1386" i="29"/>
  <c r="AU1386" i="29"/>
  <c r="BC1386" i="29"/>
  <c r="AN1386" i="29"/>
  <c r="AV1386" i="29"/>
  <c r="AO1386" i="29"/>
  <c r="AW1386" i="29"/>
  <c r="B1386" i="29"/>
  <c r="AD1386" i="29" s="1"/>
  <c r="AL1386" i="29" s="1"/>
  <c r="V1386" i="29" s="1"/>
  <c r="AP1386" i="29"/>
  <c r="AX1386" i="29"/>
  <c r="C1386" i="29"/>
  <c r="AE1386" i="29" s="1"/>
  <c r="AQ1386" i="29"/>
  <c r="AY1386" i="29"/>
  <c r="AB1384" i="29"/>
  <c r="AK1385" i="29"/>
  <c r="S1385" i="29" s="1"/>
  <c r="BR1384" i="29"/>
  <c r="BU1383" i="29"/>
  <c r="AB1383" i="29" l="1"/>
  <c r="BJ1386" i="29"/>
  <c r="X1386" i="29" s="1"/>
  <c r="W1386" i="29" s="1"/>
  <c r="BJ1385" i="29"/>
  <c r="X1385" i="29" s="1"/>
  <c r="W1385" i="29" s="1"/>
  <c r="AK1386" i="29"/>
  <c r="S1386" i="29" s="1"/>
  <c r="AS1387" i="29"/>
  <c r="BA1387" i="29"/>
  <c r="AT1387" i="29"/>
  <c r="BB1387" i="29"/>
  <c r="AU1387" i="29"/>
  <c r="BC1387" i="29"/>
  <c r="AN1387" i="29"/>
  <c r="AV1387" i="29"/>
  <c r="AO1387" i="29"/>
  <c r="AW1387" i="29"/>
  <c r="B1387" i="29"/>
  <c r="AD1387" i="29" s="1"/>
  <c r="AL1387" i="29" s="1"/>
  <c r="V1387" i="29" s="1"/>
  <c r="AP1387" i="29"/>
  <c r="AX1387" i="29"/>
  <c r="C1387" i="29"/>
  <c r="AE1387" i="29" s="1"/>
  <c r="AQ1387" i="29"/>
  <c r="AY1387" i="29"/>
  <c r="AJ1387" i="29"/>
  <c r="P1387" i="29" s="1"/>
  <c r="AC1388" i="29"/>
  <c r="AR1387" i="29"/>
  <c r="AZ1387" i="29"/>
  <c r="BE1385" i="29"/>
  <c r="I1385" i="29" s="1"/>
  <c r="H1385" i="29" s="1"/>
  <c r="AF1386" i="29"/>
  <c r="D1386" i="29" s="1"/>
  <c r="BG1385" i="29"/>
  <c r="O1385" i="29" s="1"/>
  <c r="N1385" i="29" s="1"/>
  <c r="BH1385" i="29"/>
  <c r="R1385" i="29" s="1"/>
  <c r="Q1385" i="29" s="1"/>
  <c r="BD1385" i="29"/>
  <c r="F1385" i="29" s="1"/>
  <c r="E1385" i="29" s="1"/>
  <c r="AH1386" i="29"/>
  <c r="J1386" i="29" s="1"/>
  <c r="AI1386" i="29"/>
  <c r="M1386" i="29" s="1"/>
  <c r="AG1386" i="29"/>
  <c r="G1386" i="29" s="1"/>
  <c r="AJ1386" i="29"/>
  <c r="P1386" i="29" s="1"/>
  <c r="BI1385" i="29"/>
  <c r="U1385" i="29" s="1"/>
  <c r="T1385" i="29" s="1"/>
  <c r="BS1385" i="29"/>
  <c r="AM1386" i="29"/>
  <c r="Y1386" i="29" s="1"/>
  <c r="BF1385" i="29"/>
  <c r="L1385" i="29" s="1"/>
  <c r="K1385" i="29" s="1"/>
  <c r="Z1384" i="29"/>
  <c r="BL1384" i="29"/>
  <c r="Z1385" i="29"/>
  <c r="AF1387" i="29" l="1"/>
  <c r="D1387" i="29" s="1"/>
  <c r="BT1385" i="29"/>
  <c r="BQ1385" i="29"/>
  <c r="BT1386" i="29"/>
  <c r="BP1385" i="29"/>
  <c r="BR1385" i="29"/>
  <c r="BJ1387" i="29"/>
  <c r="X1387" i="29" s="1"/>
  <c r="W1387" i="29" s="1"/>
  <c r="BT1387" i="29"/>
  <c r="BD1387" i="29"/>
  <c r="F1387" i="29" s="1"/>
  <c r="E1387" i="29" s="1"/>
  <c r="AT1388" i="29"/>
  <c r="BB1388" i="29"/>
  <c r="AU1388" i="29"/>
  <c r="BC1388" i="29"/>
  <c r="AN1388" i="29"/>
  <c r="AV1388" i="29"/>
  <c r="AO1388" i="29"/>
  <c r="AW1388" i="29"/>
  <c r="B1388" i="29"/>
  <c r="AD1388" i="29" s="1"/>
  <c r="AH1388" i="29" s="1"/>
  <c r="J1388" i="29" s="1"/>
  <c r="AP1388" i="29"/>
  <c r="AX1388" i="29"/>
  <c r="C1388" i="29"/>
  <c r="AE1388" i="29" s="1"/>
  <c r="AQ1388" i="29"/>
  <c r="AY1388" i="29"/>
  <c r="AJ1388" i="29"/>
  <c r="P1388" i="29" s="1"/>
  <c r="AR1388" i="29"/>
  <c r="AZ1388" i="29"/>
  <c r="AC1389" i="29"/>
  <c r="BA1388" i="29"/>
  <c r="AS1388" i="29"/>
  <c r="AH1387" i="29"/>
  <c r="J1387" i="29" s="1"/>
  <c r="AK1387" i="29"/>
  <c r="S1387" i="29" s="1"/>
  <c r="BH1387" i="29"/>
  <c r="R1387" i="29" s="1"/>
  <c r="Q1387" i="29" s="1"/>
  <c r="BI1386" i="29"/>
  <c r="U1386" i="29" s="1"/>
  <c r="T1386" i="29" s="1"/>
  <c r="BS1386" i="29"/>
  <c r="BK1386" i="29"/>
  <c r="AA1386" i="29" s="1"/>
  <c r="BU1386" i="29" s="1"/>
  <c r="BE1386" i="29"/>
  <c r="I1386" i="29" s="1"/>
  <c r="H1386" i="29" s="1"/>
  <c r="AM1387" i="29"/>
  <c r="Y1387" i="29" s="1"/>
  <c r="BH1386" i="29"/>
  <c r="R1386" i="29" s="1"/>
  <c r="Q1386" i="29" s="1"/>
  <c r="BR1386" i="29"/>
  <c r="BD1386" i="29"/>
  <c r="F1386" i="29" s="1"/>
  <c r="E1386" i="29" s="1"/>
  <c r="BN1386" i="29"/>
  <c r="BG1386" i="29"/>
  <c r="O1386" i="29" s="1"/>
  <c r="N1386" i="29" s="1"/>
  <c r="BF1386" i="29"/>
  <c r="L1386" i="29" s="1"/>
  <c r="K1386" i="29" s="1"/>
  <c r="BO1385" i="29"/>
  <c r="AI1387" i="29"/>
  <c r="M1387" i="29" s="1"/>
  <c r="AG1387" i="29"/>
  <c r="G1387" i="29" s="1"/>
  <c r="BL1385" i="29"/>
  <c r="BN1385" i="29"/>
  <c r="AG1388" i="29" l="1"/>
  <c r="G1388" i="29" s="1"/>
  <c r="BE1388" i="29" s="1"/>
  <c r="I1388" i="29" s="1"/>
  <c r="H1388" i="29" s="1"/>
  <c r="AI1388" i="29"/>
  <c r="M1388" i="29" s="1"/>
  <c r="BG1388" i="29" s="1"/>
  <c r="O1388" i="29" s="1"/>
  <c r="N1388" i="29" s="1"/>
  <c r="AK1388" i="29"/>
  <c r="S1388" i="29" s="1"/>
  <c r="AB1385" i="29"/>
  <c r="BF1388" i="29"/>
  <c r="L1388" i="29" s="1"/>
  <c r="K1388" i="29" s="1"/>
  <c r="BF1387" i="29"/>
  <c r="L1387" i="29" s="1"/>
  <c r="K1387" i="29" s="1"/>
  <c r="AM1388" i="29"/>
  <c r="Y1388" i="29" s="1"/>
  <c r="BQ1386" i="29"/>
  <c r="AL1388" i="29"/>
  <c r="V1388" i="29" s="1"/>
  <c r="BE1387" i="29"/>
  <c r="I1387" i="29" s="1"/>
  <c r="H1387" i="29" s="1"/>
  <c r="AU1389" i="29"/>
  <c r="BC1389" i="29"/>
  <c r="AN1389" i="29"/>
  <c r="AV1389" i="29"/>
  <c r="AO1389" i="29"/>
  <c r="AW1389" i="29"/>
  <c r="B1389" i="29"/>
  <c r="AD1389" i="29" s="1"/>
  <c r="AH1389" i="29" s="1"/>
  <c r="J1389" i="29" s="1"/>
  <c r="AP1389" i="29"/>
  <c r="AX1389" i="29"/>
  <c r="C1389" i="29"/>
  <c r="AE1389" i="29" s="1"/>
  <c r="AQ1389" i="29"/>
  <c r="AY1389" i="29"/>
  <c r="AR1389" i="29"/>
  <c r="AZ1389" i="29"/>
  <c r="AC1390" i="29"/>
  <c r="AS1389" i="29"/>
  <c r="BA1389" i="29"/>
  <c r="BB1389" i="29"/>
  <c r="AT1389" i="29"/>
  <c r="BN1387" i="29"/>
  <c r="BL1386" i="29"/>
  <c r="Z1386" i="29"/>
  <c r="BG1387" i="29"/>
  <c r="O1387" i="29" s="1"/>
  <c r="N1387" i="29" s="1"/>
  <c r="AF1388" i="29"/>
  <c r="D1388" i="29" s="1"/>
  <c r="BI1388" i="29"/>
  <c r="U1388" i="29" s="1"/>
  <c r="T1388" i="29" s="1"/>
  <c r="BP1386" i="29"/>
  <c r="BK1387" i="29"/>
  <c r="AA1387" i="29" s="1"/>
  <c r="BU1387" i="29"/>
  <c r="BR1387" i="29"/>
  <c r="BO1386" i="29"/>
  <c r="AB1386" i="29" s="1"/>
  <c r="BI1387" i="29"/>
  <c r="U1387" i="29" s="1"/>
  <c r="T1387" i="29" s="1"/>
  <c r="BH1388" i="29"/>
  <c r="R1388" i="29" s="1"/>
  <c r="Q1388" i="29" s="1"/>
  <c r="BS1387" i="29" l="1"/>
  <c r="BP1387" i="29"/>
  <c r="BQ1387" i="29"/>
  <c r="BP1388" i="29"/>
  <c r="BS1388" i="29"/>
  <c r="BR1388" i="29"/>
  <c r="BF1389" i="29"/>
  <c r="L1389" i="29" s="1"/>
  <c r="K1389" i="29" s="1"/>
  <c r="AJ1389" i="29"/>
  <c r="P1389" i="29" s="1"/>
  <c r="BQ1388" i="29"/>
  <c r="AM1389" i="29"/>
  <c r="Y1389" i="29" s="1"/>
  <c r="BD1388" i="29"/>
  <c r="F1388" i="29" s="1"/>
  <c r="E1388" i="29" s="1"/>
  <c r="BO1387" i="29"/>
  <c r="AI1389" i="29"/>
  <c r="M1389" i="29" s="1"/>
  <c r="AG1389" i="29"/>
  <c r="G1389" i="29" s="1"/>
  <c r="BK1388" i="29"/>
  <c r="AA1388" i="29" s="1"/>
  <c r="BU1388" i="29" s="1"/>
  <c r="BJ1388" i="29"/>
  <c r="X1388" i="29" s="1"/>
  <c r="W1388" i="29" s="1"/>
  <c r="BL1387" i="29"/>
  <c r="Z1387" i="29"/>
  <c r="AN1390" i="29"/>
  <c r="AV1390" i="29"/>
  <c r="AO1390" i="29"/>
  <c r="AW1390" i="29"/>
  <c r="B1390" i="29"/>
  <c r="AD1390" i="29" s="1"/>
  <c r="AF1390" i="29" s="1"/>
  <c r="D1390" i="29" s="1"/>
  <c r="AP1390" i="29"/>
  <c r="AX1390" i="29"/>
  <c r="C1390" i="29"/>
  <c r="AE1390" i="29" s="1"/>
  <c r="AQ1390" i="29"/>
  <c r="AY1390" i="29"/>
  <c r="AR1390" i="29"/>
  <c r="AZ1390" i="29"/>
  <c r="AC1391" i="29"/>
  <c r="AS1390" i="29"/>
  <c r="BA1390" i="29"/>
  <c r="AT1390" i="29"/>
  <c r="BB1390" i="29"/>
  <c r="AU1390" i="29"/>
  <c r="BC1390" i="29"/>
  <c r="AK1389" i="29"/>
  <c r="S1389" i="29" s="1"/>
  <c r="AB1387" i="29"/>
  <c r="AF1389" i="29"/>
  <c r="D1389" i="29" s="1"/>
  <c r="BO1388" i="29"/>
  <c r="AL1389" i="29"/>
  <c r="V1389" i="29" s="1"/>
  <c r="BP1389" i="29" l="1"/>
  <c r="BT1388" i="29"/>
  <c r="BN1388" i="29"/>
  <c r="BD1390" i="29"/>
  <c r="F1390" i="29" s="1"/>
  <c r="E1390" i="29" s="1"/>
  <c r="BJ1389" i="29"/>
  <c r="X1389" i="29" s="1"/>
  <c r="W1389" i="29" s="1"/>
  <c r="AH1390" i="29"/>
  <c r="J1390" i="29" s="1"/>
  <c r="AB1388" i="29"/>
  <c r="BK1389" i="29"/>
  <c r="AA1389" i="29" s="1"/>
  <c r="BU1389" i="29" s="1"/>
  <c r="AJ1390" i="29"/>
  <c r="P1390" i="29" s="1"/>
  <c r="AL1390" i="29"/>
  <c r="V1390" i="29" s="1"/>
  <c r="BI1389" i="29"/>
  <c r="U1389" i="29" s="1"/>
  <c r="T1389" i="29" s="1"/>
  <c r="AI1390" i="29"/>
  <c r="M1390" i="29" s="1"/>
  <c r="AG1390" i="29"/>
  <c r="G1390" i="29" s="1"/>
  <c r="BL1388" i="29"/>
  <c r="Z1388" i="29"/>
  <c r="BH1389" i="29"/>
  <c r="R1389" i="29" s="1"/>
  <c r="Q1389" i="29" s="1"/>
  <c r="BD1389" i="29"/>
  <c r="F1389" i="29" s="1"/>
  <c r="E1389" i="29" s="1"/>
  <c r="AK1390" i="29"/>
  <c r="S1390" i="29" s="1"/>
  <c r="BE1389" i="29"/>
  <c r="I1389" i="29" s="1"/>
  <c r="H1389" i="29" s="1"/>
  <c r="AM1390" i="29"/>
  <c r="Y1390" i="29" s="1"/>
  <c r="AO1391" i="29"/>
  <c r="AW1391" i="29"/>
  <c r="B1391" i="29"/>
  <c r="AD1391" i="29" s="1"/>
  <c r="AG1391" i="29" s="1"/>
  <c r="G1391" i="29" s="1"/>
  <c r="AP1391" i="29"/>
  <c r="AX1391" i="29"/>
  <c r="C1391" i="29"/>
  <c r="AE1391" i="29" s="1"/>
  <c r="AQ1391" i="29"/>
  <c r="AY1391" i="29"/>
  <c r="AR1391" i="29"/>
  <c r="AZ1391" i="29"/>
  <c r="AC1392" i="29"/>
  <c r="AS1391" i="29"/>
  <c r="BA1391" i="29"/>
  <c r="AT1391" i="29"/>
  <c r="BB1391" i="29"/>
  <c r="AU1391" i="29"/>
  <c r="BC1391" i="29"/>
  <c r="AN1391" i="29"/>
  <c r="AV1391" i="29"/>
  <c r="BG1389" i="29"/>
  <c r="O1389" i="29" s="1"/>
  <c r="N1389" i="29" s="1"/>
  <c r="AM1391" i="29" l="1"/>
  <c r="Y1391" i="29" s="1"/>
  <c r="BK1391" i="29" s="1"/>
  <c r="AA1391" i="29" s="1"/>
  <c r="BS1389" i="29"/>
  <c r="BN1390" i="29"/>
  <c r="AK1391" i="29"/>
  <c r="S1391" i="29" s="1"/>
  <c r="BI1391" i="29" s="1"/>
  <c r="U1391" i="29" s="1"/>
  <c r="BR1389" i="29"/>
  <c r="BE1391" i="29"/>
  <c r="I1391" i="29" s="1"/>
  <c r="H1391" i="29" s="1"/>
  <c r="BK1390" i="29"/>
  <c r="AA1390" i="29" s="1"/>
  <c r="BO1389" i="29"/>
  <c r="BL1389" i="29"/>
  <c r="Z1389" i="29"/>
  <c r="BE1390" i="29"/>
  <c r="I1390" i="29" s="1"/>
  <c r="H1390" i="29" s="1"/>
  <c r="AH1391" i="29"/>
  <c r="J1391" i="29" s="1"/>
  <c r="BI1390" i="29"/>
  <c r="U1390" i="29" s="1"/>
  <c r="T1390" i="29" s="1"/>
  <c r="BG1390" i="29"/>
  <c r="O1390" i="29" s="1"/>
  <c r="N1390" i="29" s="1"/>
  <c r="BF1390" i="29"/>
  <c r="L1390" i="29" s="1"/>
  <c r="K1390" i="29" s="1"/>
  <c r="BN1389" i="29"/>
  <c r="B1392" i="29"/>
  <c r="AD1392" i="29" s="1"/>
  <c r="AL1392" i="29" s="1"/>
  <c r="V1392" i="29" s="1"/>
  <c r="AP1392" i="29"/>
  <c r="AX1392" i="29"/>
  <c r="C1392" i="29"/>
  <c r="AE1392" i="29" s="1"/>
  <c r="AQ1392" i="29"/>
  <c r="AY1392" i="29"/>
  <c r="AR1392" i="29"/>
  <c r="AZ1392" i="29"/>
  <c r="AC1393" i="29"/>
  <c r="AS1392" i="29"/>
  <c r="BA1392" i="29"/>
  <c r="AT1392" i="29"/>
  <c r="BB1392" i="29"/>
  <c r="AU1392" i="29"/>
  <c r="BC1392" i="29"/>
  <c r="AN1392" i="29"/>
  <c r="AV1392" i="29"/>
  <c r="AO1392" i="29"/>
  <c r="AW1392" i="29"/>
  <c r="AJ1391" i="29"/>
  <c r="P1391" i="29" s="1"/>
  <c r="AF1391" i="29"/>
  <c r="D1391" i="29" s="1"/>
  <c r="AL1391" i="29"/>
  <c r="V1391" i="29" s="1"/>
  <c r="BT1389" i="29"/>
  <c r="BJ1390" i="29"/>
  <c r="X1390" i="29" s="1"/>
  <c r="W1390" i="29" s="1"/>
  <c r="BQ1389" i="29"/>
  <c r="AI1391" i="29"/>
  <c r="M1391" i="29" s="1"/>
  <c r="BH1390" i="29"/>
  <c r="R1390" i="29" s="1"/>
  <c r="Q1390" i="29" s="1"/>
  <c r="BS1390" i="29" l="1"/>
  <c r="BO1391" i="29"/>
  <c r="AF1392" i="29"/>
  <c r="D1392" i="29" s="1"/>
  <c r="BQ1390" i="29"/>
  <c r="T1391" i="29"/>
  <c r="BS1391" i="29"/>
  <c r="BU1391" i="29"/>
  <c r="AG1392" i="29"/>
  <c r="G1392" i="29" s="1"/>
  <c r="BE1392" i="29" s="1"/>
  <c r="I1392" i="29" s="1"/>
  <c r="H1392" i="29" s="1"/>
  <c r="AK1392" i="29"/>
  <c r="S1392" i="29" s="1"/>
  <c r="BI1392" i="29" s="1"/>
  <c r="U1392" i="29" s="1"/>
  <c r="T1392" i="29" s="1"/>
  <c r="BT1390" i="29"/>
  <c r="AJ1392" i="29"/>
  <c r="P1392" i="29" s="1"/>
  <c r="BR1392" i="29" s="1"/>
  <c r="BJ1392" i="29"/>
  <c r="X1392" i="29" s="1"/>
  <c r="W1392" i="29" s="1"/>
  <c r="BP1390" i="29"/>
  <c r="BD1392" i="29"/>
  <c r="F1392" i="29" s="1"/>
  <c r="E1392" i="29" s="1"/>
  <c r="BN1392" i="29"/>
  <c r="AI1392" i="29"/>
  <c r="M1392" i="29" s="1"/>
  <c r="BD1391" i="29"/>
  <c r="F1391" i="29" s="1"/>
  <c r="E1391" i="29" s="1"/>
  <c r="BH1391" i="29"/>
  <c r="R1391" i="29" s="1"/>
  <c r="Q1391" i="29" s="1"/>
  <c r="BR1391" i="29"/>
  <c r="C1393" i="29"/>
  <c r="AE1393" i="29" s="1"/>
  <c r="AQ1393" i="29"/>
  <c r="AY1393" i="29"/>
  <c r="AR1393" i="29"/>
  <c r="AZ1393" i="29"/>
  <c r="AC1394" i="29"/>
  <c r="AS1393" i="29"/>
  <c r="BA1393" i="29"/>
  <c r="AT1393" i="29"/>
  <c r="BB1393" i="29"/>
  <c r="AU1393" i="29"/>
  <c r="BC1393" i="29"/>
  <c r="AN1393" i="29"/>
  <c r="AV1393" i="29"/>
  <c r="AO1393" i="29"/>
  <c r="AW1393" i="29"/>
  <c r="AP1393" i="29"/>
  <c r="AX1393" i="29"/>
  <c r="B1393" i="29"/>
  <c r="AD1393" i="29" s="1"/>
  <c r="AM1393" i="29" s="1"/>
  <c r="Y1393" i="29" s="1"/>
  <c r="BJ1391" i="29"/>
  <c r="X1391" i="29" s="1"/>
  <c r="W1391" i="29" s="1"/>
  <c r="BT1391" i="29"/>
  <c r="AM1392" i="29"/>
  <c r="Y1392" i="29" s="1"/>
  <c r="BL1390" i="29"/>
  <c r="Z1390" i="29"/>
  <c r="BR1390" i="29"/>
  <c r="AH1392" i="29"/>
  <c r="J1392" i="29" s="1"/>
  <c r="BU1390" i="29"/>
  <c r="BH1392" i="29"/>
  <c r="R1392" i="29" s="1"/>
  <c r="Q1392" i="29" s="1"/>
  <c r="BF1391" i="29"/>
  <c r="L1391" i="29" s="1"/>
  <c r="K1391" i="29" s="1"/>
  <c r="BG1391" i="29"/>
  <c r="O1391" i="29" s="1"/>
  <c r="N1391" i="29" s="1"/>
  <c r="Z1391" i="29"/>
  <c r="BL1391" i="29"/>
  <c r="AB1389" i="29"/>
  <c r="BO1390" i="29"/>
  <c r="AB1390" i="29" s="1"/>
  <c r="BO1392" i="29" l="1"/>
  <c r="BP1391" i="29"/>
  <c r="BT1392" i="29"/>
  <c r="BK1393" i="29"/>
  <c r="AA1393" i="29" s="1"/>
  <c r="BU1393" i="29"/>
  <c r="BQ1391" i="29"/>
  <c r="AG1393" i="29"/>
  <c r="G1393" i="29" s="1"/>
  <c r="AJ1393" i="29"/>
  <c r="P1393" i="29" s="1"/>
  <c r="BN1391" i="29"/>
  <c r="BF1392" i="29"/>
  <c r="L1392" i="29" s="1"/>
  <c r="K1392" i="29" s="1"/>
  <c r="AL1393" i="29"/>
  <c r="V1393" i="29" s="1"/>
  <c r="BG1392" i="29"/>
  <c r="O1392" i="29" s="1"/>
  <c r="N1392" i="29" s="1"/>
  <c r="BQ1392" i="29"/>
  <c r="BS1392" i="29"/>
  <c r="AF1393" i="29"/>
  <c r="D1393" i="29" s="1"/>
  <c r="AI1393" i="29"/>
  <c r="M1393" i="29" s="1"/>
  <c r="BK1392" i="29"/>
  <c r="AA1392" i="29" s="1"/>
  <c r="AH1393" i="29"/>
  <c r="J1393" i="29" s="1"/>
  <c r="AR1394" i="29"/>
  <c r="AZ1394" i="29"/>
  <c r="AC1395" i="29"/>
  <c r="AS1394" i="29"/>
  <c r="BA1394" i="29"/>
  <c r="AT1394" i="29"/>
  <c r="BB1394" i="29"/>
  <c r="AU1394" i="29"/>
  <c r="BC1394" i="29"/>
  <c r="AN1394" i="29"/>
  <c r="AV1394" i="29"/>
  <c r="AO1394" i="29"/>
  <c r="AW1394" i="29"/>
  <c r="B1394" i="29"/>
  <c r="AD1394" i="29" s="1"/>
  <c r="AL1394" i="29" s="1"/>
  <c r="V1394" i="29" s="1"/>
  <c r="AP1394" i="29"/>
  <c r="AX1394" i="29"/>
  <c r="AQ1394" i="29"/>
  <c r="AY1394" i="29"/>
  <c r="C1394" i="29"/>
  <c r="AE1394" i="29" s="1"/>
  <c r="AK1393" i="29"/>
  <c r="S1393" i="29" s="1"/>
  <c r="AB1391" i="29" l="1"/>
  <c r="BJ1394" i="29"/>
  <c r="X1394" i="29" s="1"/>
  <c r="W1394" i="29" s="1"/>
  <c r="AF1394" i="29"/>
  <c r="D1394" i="29" s="1"/>
  <c r="Z1392" i="29"/>
  <c r="BL1392" i="29"/>
  <c r="BP1392" i="29"/>
  <c r="BG1393" i="29"/>
  <c r="O1393" i="29" s="1"/>
  <c r="N1393" i="29" s="1"/>
  <c r="BD1393" i="29"/>
  <c r="F1393" i="29" s="1"/>
  <c r="E1393" i="29" s="1"/>
  <c r="AM1394" i="29"/>
  <c r="Y1394" i="29" s="1"/>
  <c r="BH1393" i="29"/>
  <c r="R1393" i="29" s="1"/>
  <c r="Q1393" i="29" s="1"/>
  <c r="BI1393" i="29"/>
  <c r="U1393" i="29" s="1"/>
  <c r="T1393" i="29" s="1"/>
  <c r="AS1395" i="29"/>
  <c r="BA1395" i="29"/>
  <c r="AT1395" i="29"/>
  <c r="BB1395" i="29"/>
  <c r="AU1395" i="29"/>
  <c r="BC1395" i="29"/>
  <c r="AN1395" i="29"/>
  <c r="AV1395" i="29"/>
  <c r="AO1395" i="29"/>
  <c r="AW1395" i="29"/>
  <c r="B1395" i="29"/>
  <c r="AD1395" i="29" s="1"/>
  <c r="AF1395" i="29" s="1"/>
  <c r="D1395" i="29" s="1"/>
  <c r="AP1395" i="29"/>
  <c r="AX1395" i="29"/>
  <c r="C1395" i="29"/>
  <c r="AE1395" i="29" s="1"/>
  <c r="AQ1395" i="29"/>
  <c r="AY1395" i="29"/>
  <c r="AC1396" i="29"/>
  <c r="AR1395" i="29"/>
  <c r="AZ1395" i="29"/>
  <c r="BE1393" i="29"/>
  <c r="I1393" i="29" s="1"/>
  <c r="H1393" i="29" s="1"/>
  <c r="AK1394" i="29"/>
  <c r="S1394" i="29" s="1"/>
  <c r="AG1394" i="29"/>
  <c r="G1394" i="29" s="1"/>
  <c r="AJ1394" i="29"/>
  <c r="P1394" i="29" s="1"/>
  <c r="AH1394" i="29"/>
  <c r="J1394" i="29" s="1"/>
  <c r="AI1394" i="29"/>
  <c r="M1394" i="29" s="1"/>
  <c r="BF1393" i="29"/>
  <c r="L1393" i="29" s="1"/>
  <c r="K1393" i="29" s="1"/>
  <c r="BU1392" i="29"/>
  <c r="BJ1393" i="29"/>
  <c r="X1393" i="29" s="1"/>
  <c r="W1393" i="29" s="1"/>
  <c r="BL1393" i="29"/>
  <c r="Z1393" i="29"/>
  <c r="BS1393" i="29" l="1"/>
  <c r="BT1393" i="29"/>
  <c r="BR1393" i="29"/>
  <c r="BT1394" i="29"/>
  <c r="BN1393" i="29"/>
  <c r="BD1395" i="29"/>
  <c r="F1395" i="29" s="1"/>
  <c r="E1395" i="29" s="1"/>
  <c r="BF1394" i="29"/>
  <c r="L1394" i="29" s="1"/>
  <c r="K1394" i="29" s="1"/>
  <c r="AT1396" i="29"/>
  <c r="BB1396" i="29"/>
  <c r="AU1396" i="29"/>
  <c r="BC1396" i="29"/>
  <c r="AN1396" i="29"/>
  <c r="AV1396" i="29"/>
  <c r="AO1396" i="29"/>
  <c r="AW1396" i="29"/>
  <c r="B1396" i="29"/>
  <c r="AD1396" i="29" s="1"/>
  <c r="AH1396" i="29" s="1"/>
  <c r="J1396" i="29" s="1"/>
  <c r="AP1396" i="29"/>
  <c r="AX1396" i="29"/>
  <c r="C1396" i="29"/>
  <c r="AE1396" i="29" s="1"/>
  <c r="AQ1396" i="29"/>
  <c r="AY1396" i="29"/>
  <c r="AR1396" i="29"/>
  <c r="AZ1396" i="29"/>
  <c r="AC1397" i="29"/>
  <c r="AS1396" i="29"/>
  <c r="BA1396" i="29"/>
  <c r="AH1395" i="29"/>
  <c r="J1395" i="29" s="1"/>
  <c r="AK1395" i="29"/>
  <c r="S1395" i="29" s="1"/>
  <c r="BQ1393" i="29"/>
  <c r="BH1394" i="29"/>
  <c r="R1394" i="29" s="1"/>
  <c r="Q1394" i="29" s="1"/>
  <c r="AM1395" i="29"/>
  <c r="Y1395" i="29" s="1"/>
  <c r="AB1392" i="29"/>
  <c r="BI1394" i="29"/>
  <c r="U1394" i="29" s="1"/>
  <c r="T1394" i="29" s="1"/>
  <c r="BS1394" i="29"/>
  <c r="BE1394" i="29"/>
  <c r="I1394" i="29" s="1"/>
  <c r="H1394" i="29" s="1"/>
  <c r="BO1393" i="29"/>
  <c r="AI1395" i="29"/>
  <c r="M1395" i="29" s="1"/>
  <c r="AG1395" i="29"/>
  <c r="G1395" i="29" s="1"/>
  <c r="AJ1395" i="29"/>
  <c r="P1395" i="29" s="1"/>
  <c r="AL1395" i="29"/>
  <c r="V1395" i="29" s="1"/>
  <c r="BK1394" i="29"/>
  <c r="AA1394" i="29" s="1"/>
  <c r="BU1394" i="29"/>
  <c r="BD1394" i="29"/>
  <c r="F1394" i="29" s="1"/>
  <c r="E1394" i="29" s="1"/>
  <c r="BP1393" i="29"/>
  <c r="AB1393" i="29" s="1"/>
  <c r="BG1394" i="29"/>
  <c r="O1394" i="29" s="1"/>
  <c r="N1394" i="29" s="1"/>
  <c r="BR1394" i="29" l="1"/>
  <c r="BN1395" i="29"/>
  <c r="AJ1396" i="29"/>
  <c r="P1396" i="29" s="1"/>
  <c r="AK1396" i="29"/>
  <c r="S1396" i="29" s="1"/>
  <c r="BF1396" i="29"/>
  <c r="L1396" i="29" s="1"/>
  <c r="K1396" i="29" s="1"/>
  <c r="BP1396" i="29"/>
  <c r="BL1394" i="29"/>
  <c r="Z1394" i="29"/>
  <c r="BF1395" i="29"/>
  <c r="L1395" i="29" s="1"/>
  <c r="K1395" i="29" s="1"/>
  <c r="AM1396" i="29"/>
  <c r="Y1396" i="29" s="1"/>
  <c r="BJ1395" i="29"/>
  <c r="X1395" i="29" s="1"/>
  <c r="W1395" i="29" s="1"/>
  <c r="BH1395" i="29"/>
  <c r="R1395" i="29" s="1"/>
  <c r="Q1395" i="29" s="1"/>
  <c r="AI1396" i="29"/>
  <c r="M1396" i="29" s="1"/>
  <c r="AG1396" i="29"/>
  <c r="G1396" i="29" s="1"/>
  <c r="BI1396" i="29"/>
  <c r="U1396" i="29" s="1"/>
  <c r="T1396" i="29" s="1"/>
  <c r="AL1396" i="29"/>
  <c r="V1396" i="29" s="1"/>
  <c r="BK1395" i="29"/>
  <c r="AA1395" i="29" s="1"/>
  <c r="BU1395" i="29" s="1"/>
  <c r="BG1395" i="29"/>
  <c r="O1395" i="29" s="1"/>
  <c r="N1395" i="29" s="1"/>
  <c r="AU1397" i="29"/>
  <c r="BC1397" i="29"/>
  <c r="AN1397" i="29"/>
  <c r="AV1397" i="29"/>
  <c r="AO1397" i="29"/>
  <c r="AW1397" i="29"/>
  <c r="B1397" i="29"/>
  <c r="AD1397" i="29" s="1"/>
  <c r="AK1397" i="29" s="1"/>
  <c r="S1397" i="29" s="1"/>
  <c r="AP1397" i="29"/>
  <c r="AX1397" i="29"/>
  <c r="C1397" i="29"/>
  <c r="AE1397" i="29" s="1"/>
  <c r="AQ1397" i="29"/>
  <c r="AY1397" i="29"/>
  <c r="AR1397" i="29"/>
  <c r="AZ1397" i="29"/>
  <c r="AC1398" i="29"/>
  <c r="AS1397" i="29"/>
  <c r="BA1397" i="29"/>
  <c r="BB1397" i="29"/>
  <c r="AL1397" i="29"/>
  <c r="V1397" i="29" s="1"/>
  <c r="AT1397" i="29"/>
  <c r="BP1394" i="29"/>
  <c r="BQ1394" i="29"/>
  <c r="BN1394" i="29"/>
  <c r="AF1396" i="29"/>
  <c r="D1396" i="29" s="1"/>
  <c r="BE1395" i="29"/>
  <c r="I1395" i="29" s="1"/>
  <c r="H1395" i="29" s="1"/>
  <c r="BO1395" i="29"/>
  <c r="BO1394" i="29"/>
  <c r="BI1395" i="29"/>
  <c r="U1395" i="29" s="1"/>
  <c r="T1395" i="29" s="1"/>
  <c r="BH1396" i="29"/>
  <c r="R1396" i="29" s="1"/>
  <c r="Q1396" i="29" s="1"/>
  <c r="BP1395" i="29" l="1"/>
  <c r="BR1396" i="29"/>
  <c r="AH1397" i="29"/>
  <c r="J1397" i="29" s="1"/>
  <c r="BF1397" i="29" s="1"/>
  <c r="L1397" i="29" s="1"/>
  <c r="K1397" i="29" s="1"/>
  <c r="BQ1395" i="29"/>
  <c r="AJ1397" i="29"/>
  <c r="P1397" i="29" s="1"/>
  <c r="BH1397" i="29" s="1"/>
  <c r="R1397" i="29" s="1"/>
  <c r="Q1397" i="29" s="1"/>
  <c r="BI1397" i="29"/>
  <c r="U1397" i="29" s="1"/>
  <c r="T1397" i="29" s="1"/>
  <c r="AF1397" i="29"/>
  <c r="D1397" i="29" s="1"/>
  <c r="BJ1396" i="29"/>
  <c r="X1396" i="29" s="1"/>
  <c r="W1396" i="29" s="1"/>
  <c r="BK1396" i="29"/>
  <c r="AA1396" i="29" s="1"/>
  <c r="BU1396" i="29"/>
  <c r="BS1396" i="29"/>
  <c r="AM1397" i="29"/>
  <c r="Y1397" i="29" s="1"/>
  <c r="BE1396" i="29"/>
  <c r="I1396" i="29" s="1"/>
  <c r="H1396" i="29" s="1"/>
  <c r="BJ1397" i="29"/>
  <c r="X1397" i="29" s="1"/>
  <c r="W1397" i="29" s="1"/>
  <c r="BG1396" i="29"/>
  <c r="O1396" i="29" s="1"/>
  <c r="N1396" i="29" s="1"/>
  <c r="BD1396" i="29"/>
  <c r="F1396" i="29" s="1"/>
  <c r="E1396" i="29" s="1"/>
  <c r="BN1396" i="29"/>
  <c r="AI1397" i="29"/>
  <c r="M1397" i="29" s="1"/>
  <c r="AG1397" i="29"/>
  <c r="G1397" i="29" s="1"/>
  <c r="BR1395" i="29"/>
  <c r="AB1394" i="29"/>
  <c r="BS1395" i="29"/>
  <c r="AN1398" i="29"/>
  <c r="AV1398" i="29"/>
  <c r="AO1398" i="29"/>
  <c r="AW1398" i="29"/>
  <c r="B1398" i="29"/>
  <c r="AD1398" i="29" s="1"/>
  <c r="AH1398" i="29" s="1"/>
  <c r="J1398" i="29" s="1"/>
  <c r="AP1398" i="29"/>
  <c r="AX1398" i="29"/>
  <c r="C1398" i="29"/>
  <c r="AE1398" i="29" s="1"/>
  <c r="AQ1398" i="29"/>
  <c r="AY1398" i="29"/>
  <c r="AR1398" i="29"/>
  <c r="AZ1398" i="29"/>
  <c r="AC1399" i="29"/>
  <c r="AK1398" i="29"/>
  <c r="S1398" i="29" s="1"/>
  <c r="AS1398" i="29"/>
  <c r="BA1398" i="29"/>
  <c r="AT1398" i="29"/>
  <c r="BB1398" i="29"/>
  <c r="BC1398" i="29"/>
  <c r="AU1398" i="29"/>
  <c r="BL1395" i="29"/>
  <c r="Z1395" i="29"/>
  <c r="BT1395" i="29"/>
  <c r="BS1397" i="29" l="1"/>
  <c r="AJ1398" i="29"/>
  <c r="P1398" i="29" s="1"/>
  <c r="BH1398" i="29" s="1"/>
  <c r="R1398" i="29" s="1"/>
  <c r="AM1398" i="29"/>
  <c r="Y1398" i="29" s="1"/>
  <c r="BK1398" i="29" s="1"/>
  <c r="AA1398" i="29" s="1"/>
  <c r="BP1397" i="29"/>
  <c r="AL1398" i="29"/>
  <c r="V1398" i="29" s="1"/>
  <c r="BJ1398" i="29" s="1"/>
  <c r="X1398" i="29" s="1"/>
  <c r="W1398" i="29" s="1"/>
  <c r="BF1398" i="29"/>
  <c r="L1398" i="29" s="1"/>
  <c r="K1398" i="29" s="1"/>
  <c r="BP1398" i="29"/>
  <c r="AB1395" i="29"/>
  <c r="AI1398" i="29"/>
  <c r="M1398" i="29" s="1"/>
  <c r="AG1398" i="29"/>
  <c r="G1398" i="29" s="1"/>
  <c r="BT1397" i="29"/>
  <c r="BL1396" i="29"/>
  <c r="Z1396" i="29"/>
  <c r="BI1398" i="29"/>
  <c r="U1398" i="29" s="1"/>
  <c r="T1398" i="29" s="1"/>
  <c r="BE1397" i="29"/>
  <c r="I1397" i="29" s="1"/>
  <c r="H1397" i="29" s="1"/>
  <c r="BO1396" i="29"/>
  <c r="BT1396" i="29"/>
  <c r="BG1397" i="29"/>
  <c r="O1397" i="29" s="1"/>
  <c r="N1397" i="29" s="1"/>
  <c r="AO1399" i="29"/>
  <c r="AW1399" i="29"/>
  <c r="B1399" i="29"/>
  <c r="AD1399" i="29" s="1"/>
  <c r="AJ1399" i="29" s="1"/>
  <c r="P1399" i="29" s="1"/>
  <c r="AP1399" i="29"/>
  <c r="AX1399" i="29"/>
  <c r="C1399" i="29"/>
  <c r="AE1399" i="29" s="1"/>
  <c r="AQ1399" i="29"/>
  <c r="AY1399" i="29"/>
  <c r="AR1399" i="29"/>
  <c r="AZ1399" i="29"/>
  <c r="AC1400" i="29"/>
  <c r="AS1399" i="29"/>
  <c r="BA1399" i="29"/>
  <c r="AT1399" i="29"/>
  <c r="BB1399" i="29"/>
  <c r="AU1399" i="29"/>
  <c r="BC1399" i="29"/>
  <c r="AV1399" i="29"/>
  <c r="AN1399" i="29"/>
  <c r="AF1398" i="29"/>
  <c r="D1398" i="29" s="1"/>
  <c r="BK1397" i="29"/>
  <c r="AA1397" i="29" s="1"/>
  <c r="BD1397" i="29"/>
  <c r="F1397" i="29" s="1"/>
  <c r="E1397" i="29" s="1"/>
  <c r="BN1397" i="29"/>
  <c r="BQ1396" i="29"/>
  <c r="BR1397" i="29"/>
  <c r="Q1398" i="29" l="1"/>
  <c r="BR1398" i="29"/>
  <c r="AB1396" i="29"/>
  <c r="BO1397" i="29"/>
  <c r="BQ1397" i="29"/>
  <c r="BH1399" i="29"/>
  <c r="R1399" i="29" s="1"/>
  <c r="Q1399" i="29" s="1"/>
  <c r="BR1399" i="29"/>
  <c r="BL1397" i="29"/>
  <c r="Z1397" i="29"/>
  <c r="BU1397" i="29"/>
  <c r="AM1399" i="29"/>
  <c r="Y1399" i="29" s="1"/>
  <c r="AH1399" i="29"/>
  <c r="J1399" i="29" s="1"/>
  <c r="BE1398" i="29"/>
  <c r="I1398" i="29" s="1"/>
  <c r="H1398" i="29" s="1"/>
  <c r="BG1398" i="29"/>
  <c r="O1398" i="29" s="1"/>
  <c r="N1398" i="29" s="1"/>
  <c r="BQ1398" i="29"/>
  <c r="BD1398" i="29"/>
  <c r="F1398" i="29" s="1"/>
  <c r="E1398" i="29" s="1"/>
  <c r="AF1399" i="29"/>
  <c r="D1399" i="29" s="1"/>
  <c r="BT1398" i="29"/>
  <c r="Z1398" i="29"/>
  <c r="BS1398" i="29"/>
  <c r="AL1399" i="29"/>
  <c r="V1399" i="29" s="1"/>
  <c r="AI1399" i="29"/>
  <c r="M1399" i="29" s="1"/>
  <c r="AG1399" i="29"/>
  <c r="G1399" i="29" s="1"/>
  <c r="AB1397" i="29"/>
  <c r="AK1399" i="29"/>
  <c r="S1399" i="29" s="1"/>
  <c r="BU1398" i="29"/>
  <c r="B1400" i="29"/>
  <c r="AD1400" i="29" s="1"/>
  <c r="AH1400" i="29" s="1"/>
  <c r="J1400" i="29" s="1"/>
  <c r="AP1400" i="29"/>
  <c r="AX1400" i="29"/>
  <c r="C1400" i="29"/>
  <c r="AE1400" i="29" s="1"/>
  <c r="AQ1400" i="29"/>
  <c r="AY1400" i="29"/>
  <c r="AR1400" i="29"/>
  <c r="AZ1400" i="29"/>
  <c r="AC1401" i="29"/>
  <c r="AS1400" i="29"/>
  <c r="BA1400" i="29"/>
  <c r="AT1400" i="29"/>
  <c r="BB1400" i="29"/>
  <c r="AU1400" i="29"/>
  <c r="BC1400" i="29"/>
  <c r="AN1400" i="29"/>
  <c r="AV1400" i="29"/>
  <c r="AO1400" i="29"/>
  <c r="AW1400" i="29"/>
  <c r="BL1398" i="29" l="1"/>
  <c r="AL1400" i="29"/>
  <c r="V1400" i="29" s="1"/>
  <c r="BJ1400" i="29" s="1"/>
  <c r="X1400" i="29" s="1"/>
  <c r="W1400" i="29" s="1"/>
  <c r="AJ1400" i="29"/>
  <c r="P1400" i="29" s="1"/>
  <c r="BH1400" i="29" s="1"/>
  <c r="R1400" i="29" s="1"/>
  <c r="Q1400" i="29" s="1"/>
  <c r="AF1400" i="29"/>
  <c r="D1400" i="29" s="1"/>
  <c r="AI1400" i="29"/>
  <c r="M1400" i="29" s="1"/>
  <c r="BG1400" i="29" s="1"/>
  <c r="O1400" i="29" s="1"/>
  <c r="N1400" i="29" s="1"/>
  <c r="AK1400" i="29"/>
  <c r="S1400" i="29" s="1"/>
  <c r="BI1400" i="29" s="1"/>
  <c r="U1400" i="29" s="1"/>
  <c r="T1400" i="29" s="1"/>
  <c r="AG1400" i="29"/>
  <c r="G1400" i="29" s="1"/>
  <c r="BE1400" i="29" s="1"/>
  <c r="I1400" i="29" s="1"/>
  <c r="H1400" i="29" s="1"/>
  <c r="AM1400" i="29"/>
  <c r="Y1400" i="29" s="1"/>
  <c r="BK1400" i="29" s="1"/>
  <c r="AA1400" i="29" s="1"/>
  <c r="BF1400" i="29"/>
  <c r="L1400" i="29" s="1"/>
  <c r="K1400" i="29" s="1"/>
  <c r="BI1399" i="29"/>
  <c r="U1399" i="29" s="1"/>
  <c r="T1399" i="29" s="1"/>
  <c r="BF1399" i="29"/>
  <c r="L1399" i="29" s="1"/>
  <c r="K1399" i="29" s="1"/>
  <c r="BD1399" i="29"/>
  <c r="F1399" i="29" s="1"/>
  <c r="E1399" i="29" s="1"/>
  <c r="BK1399" i="29"/>
  <c r="AA1399" i="29" s="1"/>
  <c r="BU1399" i="29" s="1"/>
  <c r="BE1399" i="29"/>
  <c r="I1399" i="29" s="1"/>
  <c r="H1399" i="29" s="1"/>
  <c r="BN1398" i="29"/>
  <c r="C1401" i="29"/>
  <c r="AE1401" i="29" s="1"/>
  <c r="AQ1401" i="29"/>
  <c r="AY1401" i="29"/>
  <c r="AR1401" i="29"/>
  <c r="AZ1401" i="29"/>
  <c r="AC1402" i="29"/>
  <c r="AS1401" i="29"/>
  <c r="BA1401" i="29"/>
  <c r="AT1401" i="29"/>
  <c r="BB1401" i="29"/>
  <c r="AU1401" i="29"/>
  <c r="BC1401" i="29"/>
  <c r="AN1401" i="29"/>
  <c r="AV1401" i="29"/>
  <c r="AO1401" i="29"/>
  <c r="AW1401" i="29"/>
  <c r="AP1401" i="29"/>
  <c r="AX1401" i="29"/>
  <c r="B1401" i="29"/>
  <c r="AD1401" i="29" s="1"/>
  <c r="AH1401" i="29" s="1"/>
  <c r="J1401" i="29" s="1"/>
  <c r="BG1399" i="29"/>
  <c r="O1399" i="29" s="1"/>
  <c r="N1399" i="29" s="1"/>
  <c r="BD1400" i="29"/>
  <c r="F1400" i="29" s="1"/>
  <c r="E1400" i="29" s="1"/>
  <c r="BJ1399" i="29"/>
  <c r="X1399" i="29" s="1"/>
  <c r="W1399" i="29" s="1"/>
  <c r="BO1398" i="29"/>
  <c r="BR1400" i="29" l="1"/>
  <c r="BT1399" i="29"/>
  <c r="BP1400" i="29"/>
  <c r="BF1401" i="29"/>
  <c r="L1401" i="29" s="1"/>
  <c r="K1401" i="29" s="1"/>
  <c r="BN1400" i="29"/>
  <c r="AM1401" i="29"/>
  <c r="Y1401" i="29" s="1"/>
  <c r="BO1399" i="29"/>
  <c r="BP1399" i="29"/>
  <c r="BQ1400" i="29"/>
  <c r="BQ1399" i="29"/>
  <c r="AG1401" i="29"/>
  <c r="G1401" i="29" s="1"/>
  <c r="AJ1401" i="29"/>
  <c r="P1401" i="29" s="1"/>
  <c r="BS1400" i="29"/>
  <c r="BS1399" i="29"/>
  <c r="AL1401" i="29"/>
  <c r="V1401" i="29" s="1"/>
  <c r="BT1400" i="29"/>
  <c r="Z1400" i="29"/>
  <c r="BL1400" i="29"/>
  <c r="AF1401" i="29"/>
  <c r="D1401" i="29" s="1"/>
  <c r="AI1401" i="29"/>
  <c r="M1401" i="29" s="1"/>
  <c r="Z1399" i="29"/>
  <c r="BL1399" i="29"/>
  <c r="BU1400" i="29"/>
  <c r="AK1401" i="29"/>
  <c r="S1401" i="29" s="1"/>
  <c r="BO1400" i="29"/>
  <c r="AR1402" i="29"/>
  <c r="AZ1402" i="29"/>
  <c r="AC1403" i="29"/>
  <c r="AS1402" i="29"/>
  <c r="BA1402" i="29"/>
  <c r="AT1402" i="29"/>
  <c r="BB1402" i="29"/>
  <c r="AU1402" i="29"/>
  <c r="BC1402" i="29"/>
  <c r="AN1402" i="29"/>
  <c r="AV1402" i="29"/>
  <c r="AO1402" i="29"/>
  <c r="AW1402" i="29"/>
  <c r="B1402" i="29"/>
  <c r="AD1402" i="29" s="1"/>
  <c r="AM1402" i="29" s="1"/>
  <c r="Y1402" i="29" s="1"/>
  <c r="AP1402" i="29"/>
  <c r="AX1402" i="29"/>
  <c r="AQ1402" i="29"/>
  <c r="AY1402" i="29"/>
  <c r="C1402" i="29"/>
  <c r="AE1402" i="29" s="1"/>
  <c r="AB1398" i="29"/>
  <c r="BN1399" i="29"/>
  <c r="AB1399" i="29" l="1"/>
  <c r="BK1402" i="29"/>
  <c r="AA1402" i="29" s="1"/>
  <c r="BU1402" i="29"/>
  <c r="AG1402" i="29"/>
  <c r="G1402" i="29" s="1"/>
  <c r="AJ1402" i="29"/>
  <c r="P1402" i="29" s="1"/>
  <c r="AI1402" i="29"/>
  <c r="M1402" i="29" s="1"/>
  <c r="AL1402" i="29"/>
  <c r="V1402" i="29" s="1"/>
  <c r="BI1401" i="29"/>
  <c r="U1401" i="29" s="1"/>
  <c r="T1401" i="29" s="1"/>
  <c r="AF1402" i="29"/>
  <c r="D1402" i="29" s="1"/>
  <c r="BJ1401" i="29"/>
  <c r="X1401" i="29" s="1"/>
  <c r="W1401" i="29" s="1"/>
  <c r="BT1401" i="29"/>
  <c r="AH1402" i="29"/>
  <c r="J1402" i="29" s="1"/>
  <c r="AK1402" i="29"/>
  <c r="S1402" i="29" s="1"/>
  <c r="BK1401" i="29"/>
  <c r="AA1401" i="29" s="1"/>
  <c r="BU1401" i="29" s="1"/>
  <c r="AS1403" i="29"/>
  <c r="BA1403" i="29"/>
  <c r="AT1403" i="29"/>
  <c r="BB1403" i="29"/>
  <c r="AU1403" i="29"/>
  <c r="BC1403" i="29"/>
  <c r="AN1403" i="29"/>
  <c r="AV1403" i="29"/>
  <c r="AO1403" i="29"/>
  <c r="AW1403" i="29"/>
  <c r="B1403" i="29"/>
  <c r="AD1403" i="29" s="1"/>
  <c r="AF1403" i="29" s="1"/>
  <c r="D1403" i="29" s="1"/>
  <c r="AP1403" i="29"/>
  <c r="AX1403" i="29"/>
  <c r="C1403" i="29"/>
  <c r="AE1403" i="29" s="1"/>
  <c r="AQ1403" i="29"/>
  <c r="AY1403" i="29"/>
  <c r="AC1404" i="29"/>
  <c r="AR1403" i="29"/>
  <c r="AZ1403" i="29"/>
  <c r="AB1400" i="29"/>
  <c r="BG1401" i="29"/>
  <c r="O1401" i="29" s="1"/>
  <c r="N1401" i="29" s="1"/>
  <c r="BH1401" i="29"/>
  <c r="R1401" i="29" s="1"/>
  <c r="Q1401" i="29" s="1"/>
  <c r="BD1401" i="29"/>
  <c r="F1401" i="29" s="1"/>
  <c r="E1401" i="29" s="1"/>
  <c r="BE1401" i="29"/>
  <c r="I1401" i="29" s="1"/>
  <c r="H1401" i="29" s="1"/>
  <c r="BP1401" i="29"/>
  <c r="BO1401" i="29" l="1"/>
  <c r="BQ1401" i="29"/>
  <c r="BR1401" i="29"/>
  <c r="BD1403" i="29"/>
  <c r="F1403" i="29" s="1"/>
  <c r="E1403" i="29" s="1"/>
  <c r="BN1403" i="29"/>
  <c r="AT1404" i="29"/>
  <c r="BB1404" i="29"/>
  <c r="AU1404" i="29"/>
  <c r="BC1404" i="29"/>
  <c r="AN1404" i="29"/>
  <c r="AV1404" i="29"/>
  <c r="AO1404" i="29"/>
  <c r="AW1404" i="29"/>
  <c r="B1404" i="29"/>
  <c r="AD1404" i="29" s="1"/>
  <c r="AF1404" i="29" s="1"/>
  <c r="D1404" i="29" s="1"/>
  <c r="AP1404" i="29"/>
  <c r="AX1404" i="29"/>
  <c r="C1404" i="29"/>
  <c r="AE1404" i="29" s="1"/>
  <c r="AQ1404" i="29"/>
  <c r="AY1404" i="29"/>
  <c r="AR1404" i="29"/>
  <c r="AZ1404" i="29"/>
  <c r="AC1405" i="29"/>
  <c r="AS1404" i="29"/>
  <c r="BA1404" i="29"/>
  <c r="AH1403" i="29"/>
  <c r="J1403" i="29" s="1"/>
  <c r="AK1403" i="29"/>
  <c r="S1403" i="29" s="1"/>
  <c r="BS1401" i="29"/>
  <c r="AJ1403" i="29"/>
  <c r="P1403" i="29" s="1"/>
  <c r="AM1403" i="29"/>
  <c r="Y1403" i="29" s="1"/>
  <c r="BL1401" i="29"/>
  <c r="Z1401" i="29"/>
  <c r="BJ1402" i="29"/>
  <c r="X1402" i="29" s="1"/>
  <c r="W1402" i="29" s="1"/>
  <c r="BI1402" i="29"/>
  <c r="U1402" i="29" s="1"/>
  <c r="T1402" i="29" s="1"/>
  <c r="BG1402" i="29"/>
  <c r="O1402" i="29" s="1"/>
  <c r="N1402" i="29" s="1"/>
  <c r="BF1402" i="29"/>
  <c r="L1402" i="29" s="1"/>
  <c r="K1402" i="29" s="1"/>
  <c r="BH1402" i="29"/>
  <c r="R1402" i="29" s="1"/>
  <c r="Q1402" i="29" s="1"/>
  <c r="AI1403" i="29"/>
  <c r="M1403" i="29" s="1"/>
  <c r="AG1403" i="29"/>
  <c r="G1403" i="29" s="1"/>
  <c r="AL1403" i="29"/>
  <c r="V1403" i="29" s="1"/>
  <c r="BE1402" i="29"/>
  <c r="I1402" i="29" s="1"/>
  <c r="H1402" i="29" s="1"/>
  <c r="BN1401" i="29"/>
  <c r="AB1401" i="29" s="1"/>
  <c r="BD1402" i="29"/>
  <c r="F1402" i="29" s="1"/>
  <c r="E1402" i="29" s="1"/>
  <c r="BL1402" i="29"/>
  <c r="Z1402" i="29"/>
  <c r="BO1402" i="29" l="1"/>
  <c r="BD1404" i="29"/>
  <c r="F1404" i="29" s="1"/>
  <c r="E1404" i="29" s="1"/>
  <c r="BE1403" i="29"/>
  <c r="I1403" i="29" s="1"/>
  <c r="H1403" i="29" s="1"/>
  <c r="BS1402" i="29"/>
  <c r="AH1404" i="29"/>
  <c r="J1404" i="29" s="1"/>
  <c r="BI1403" i="29"/>
  <c r="U1403" i="29" s="1"/>
  <c r="T1403" i="29" s="1"/>
  <c r="AJ1404" i="29"/>
  <c r="P1404" i="29" s="1"/>
  <c r="BN1402" i="29"/>
  <c r="BR1402" i="29"/>
  <c r="BT1402" i="29"/>
  <c r="BF1403" i="29"/>
  <c r="L1403" i="29" s="1"/>
  <c r="K1403" i="29" s="1"/>
  <c r="AM1404" i="29"/>
  <c r="Y1404" i="29" s="1"/>
  <c r="BG1403" i="29"/>
  <c r="O1403" i="29" s="1"/>
  <c r="N1403" i="29" s="1"/>
  <c r="BP1402" i="29"/>
  <c r="AI1404" i="29"/>
  <c r="M1404" i="29" s="1"/>
  <c r="AG1404" i="29"/>
  <c r="G1404" i="29" s="1"/>
  <c r="AK1404" i="29"/>
  <c r="S1404" i="29" s="1"/>
  <c r="AL1404" i="29"/>
  <c r="V1404" i="29" s="1"/>
  <c r="BK1403" i="29"/>
  <c r="AA1403" i="29" s="1"/>
  <c r="BU1403" i="29" s="1"/>
  <c r="AU1405" i="29"/>
  <c r="BC1405" i="29"/>
  <c r="AN1405" i="29"/>
  <c r="AV1405" i="29"/>
  <c r="AO1405" i="29"/>
  <c r="AW1405" i="29"/>
  <c r="B1405" i="29"/>
  <c r="AD1405" i="29" s="1"/>
  <c r="AM1405" i="29" s="1"/>
  <c r="Y1405" i="29" s="1"/>
  <c r="AP1405" i="29"/>
  <c r="AX1405" i="29"/>
  <c r="C1405" i="29"/>
  <c r="AE1405" i="29" s="1"/>
  <c r="AQ1405" i="29"/>
  <c r="AY1405" i="29"/>
  <c r="AR1405" i="29"/>
  <c r="AZ1405" i="29"/>
  <c r="AC1406" i="29"/>
  <c r="AS1405" i="29"/>
  <c r="BA1405" i="29"/>
  <c r="AT1405" i="29"/>
  <c r="BB1405" i="29"/>
  <c r="BJ1403" i="29"/>
  <c r="X1403" i="29" s="1"/>
  <c r="W1403" i="29" s="1"/>
  <c r="BQ1402" i="29"/>
  <c r="BH1403" i="29"/>
  <c r="R1403" i="29" s="1"/>
  <c r="Q1403" i="29" s="1"/>
  <c r="BP1403" i="29" l="1"/>
  <c r="BT1403" i="29"/>
  <c r="BR1403" i="29"/>
  <c r="BO1403" i="29"/>
  <c r="AG1405" i="29"/>
  <c r="G1405" i="29" s="1"/>
  <c r="BK1405" i="29"/>
  <c r="AA1405" i="29" s="1"/>
  <c r="BU1405" i="29" s="1"/>
  <c r="BS1403" i="29"/>
  <c r="BK1404" i="29"/>
  <c r="AA1404" i="29" s="1"/>
  <c r="BU1404" i="29" s="1"/>
  <c r="BJ1404" i="29"/>
  <c r="X1404" i="29" s="1"/>
  <c r="W1404" i="29" s="1"/>
  <c r="BF1404" i="29"/>
  <c r="L1404" i="29" s="1"/>
  <c r="K1404" i="29" s="1"/>
  <c r="AN1406" i="29"/>
  <c r="AV1406" i="29"/>
  <c r="AG1406" i="29"/>
  <c r="G1406" i="29" s="1"/>
  <c r="AO1406" i="29"/>
  <c r="AW1406" i="29"/>
  <c r="B1406" i="29"/>
  <c r="AD1406" i="29" s="1"/>
  <c r="AL1406" i="29" s="1"/>
  <c r="V1406" i="29" s="1"/>
  <c r="AP1406" i="29"/>
  <c r="AX1406" i="29"/>
  <c r="C1406" i="29"/>
  <c r="AE1406" i="29" s="1"/>
  <c r="AI1406" i="29"/>
  <c r="M1406" i="29" s="1"/>
  <c r="AQ1406" i="29"/>
  <c r="AY1406" i="29"/>
  <c r="AR1406" i="29"/>
  <c r="AZ1406" i="29"/>
  <c r="AC1407" i="29"/>
  <c r="AS1406" i="29"/>
  <c r="BA1406" i="29"/>
  <c r="AT1406" i="29"/>
  <c r="BB1406" i="29"/>
  <c r="BC1406" i="29"/>
  <c r="AU1406" i="29"/>
  <c r="BI1404" i="29"/>
  <c r="U1404" i="29" s="1"/>
  <c r="T1404" i="29" s="1"/>
  <c r="AF1405" i="29"/>
  <c r="D1405" i="29" s="1"/>
  <c r="BE1404" i="29"/>
  <c r="I1404" i="29" s="1"/>
  <c r="H1404" i="29" s="1"/>
  <c r="BL1403" i="29"/>
  <c r="Z1403" i="29"/>
  <c r="AH1405" i="29"/>
  <c r="J1405" i="29" s="1"/>
  <c r="BG1404" i="29"/>
  <c r="O1404" i="29" s="1"/>
  <c r="N1404" i="29" s="1"/>
  <c r="AB1402" i="29"/>
  <c r="BN1404" i="29"/>
  <c r="AI1405" i="29"/>
  <c r="M1405" i="29" s="1"/>
  <c r="AK1405" i="29"/>
  <c r="S1405" i="29" s="1"/>
  <c r="AJ1405" i="29"/>
  <c r="P1405" i="29" s="1"/>
  <c r="AL1405" i="29"/>
  <c r="V1405" i="29" s="1"/>
  <c r="BQ1403" i="29"/>
  <c r="AB1403" i="29" s="1"/>
  <c r="BH1404" i="29"/>
  <c r="R1404" i="29" s="1"/>
  <c r="Q1404" i="29" s="1"/>
  <c r="AK1406" i="29" l="1"/>
  <c r="S1406" i="29" s="1"/>
  <c r="BI1406" i="29" s="1"/>
  <c r="U1406" i="29" s="1"/>
  <c r="T1406" i="29" s="1"/>
  <c r="BE1405" i="29"/>
  <c r="I1405" i="29" s="1"/>
  <c r="H1405" i="29" s="1"/>
  <c r="BS1404" i="29"/>
  <c r="BP1404" i="29"/>
  <c r="AJ1406" i="29"/>
  <c r="P1406" i="29" s="1"/>
  <c r="BH1406" i="29" s="1"/>
  <c r="R1406" i="29" s="1"/>
  <c r="Q1406" i="29" s="1"/>
  <c r="BJ1406" i="29"/>
  <c r="X1406" i="29" s="1"/>
  <c r="W1406" i="29" s="1"/>
  <c r="BT1406" i="29"/>
  <c r="BQ1404" i="29"/>
  <c r="BG1406" i="29"/>
  <c r="O1406" i="29" s="1"/>
  <c r="N1406" i="29" s="1"/>
  <c r="BE1406" i="29"/>
  <c r="I1406" i="29" s="1"/>
  <c r="H1406" i="29" s="1"/>
  <c r="BH1405" i="29"/>
  <c r="R1405" i="29" s="1"/>
  <c r="Q1405" i="29" s="1"/>
  <c r="BR1405" i="29"/>
  <c r="AM1406" i="29"/>
  <c r="Y1406" i="29" s="1"/>
  <c r="AO1407" i="29"/>
  <c r="AW1407" i="29"/>
  <c r="B1407" i="29"/>
  <c r="AD1407" i="29" s="1"/>
  <c r="AH1407" i="29" s="1"/>
  <c r="J1407" i="29" s="1"/>
  <c r="AP1407" i="29"/>
  <c r="AX1407" i="29"/>
  <c r="C1407" i="29"/>
  <c r="AE1407" i="29" s="1"/>
  <c r="AQ1407" i="29"/>
  <c r="AY1407" i="29"/>
  <c r="AR1407" i="29"/>
  <c r="AZ1407" i="29"/>
  <c r="AC1408" i="29"/>
  <c r="AS1407" i="29"/>
  <c r="BA1407" i="29"/>
  <c r="AT1407" i="29"/>
  <c r="BB1407" i="29"/>
  <c r="AU1407" i="29"/>
  <c r="BC1407" i="29"/>
  <c r="AV1407" i="29"/>
  <c r="AN1407" i="29"/>
  <c r="BI1405" i="29"/>
  <c r="U1405" i="29" s="1"/>
  <c r="T1405" i="29" s="1"/>
  <c r="AF1406" i="29"/>
  <c r="D1406" i="29" s="1"/>
  <c r="BL1404" i="29"/>
  <c r="Z1404" i="29"/>
  <c r="BJ1405" i="29"/>
  <c r="X1405" i="29" s="1"/>
  <c r="W1405" i="29" s="1"/>
  <c r="BG1405" i="29"/>
  <c r="O1405" i="29" s="1"/>
  <c r="N1405" i="29" s="1"/>
  <c r="BO1404" i="29"/>
  <c r="AH1406" i="29"/>
  <c r="J1406" i="29" s="1"/>
  <c r="BF1405" i="29"/>
  <c r="L1405" i="29" s="1"/>
  <c r="K1405" i="29" s="1"/>
  <c r="BP1405" i="29"/>
  <c r="BR1404" i="29"/>
  <c r="AB1404" i="29" s="1"/>
  <c r="BD1405" i="29"/>
  <c r="F1405" i="29" s="1"/>
  <c r="E1405" i="29" s="1"/>
  <c r="BT1404" i="29"/>
  <c r="Z1405" i="29"/>
  <c r="BO1405" i="29" l="1"/>
  <c r="BN1405" i="29"/>
  <c r="BQ1405" i="29"/>
  <c r="BQ1406" i="29"/>
  <c r="BL1405" i="29"/>
  <c r="BO1406" i="29"/>
  <c r="BF1407" i="29"/>
  <c r="L1407" i="29" s="1"/>
  <c r="K1407" i="29" s="1"/>
  <c r="AL1407" i="29"/>
  <c r="V1407" i="29" s="1"/>
  <c r="AJ1407" i="29"/>
  <c r="P1407" i="29" s="1"/>
  <c r="AF1407" i="29"/>
  <c r="D1407" i="29" s="1"/>
  <c r="BR1406" i="29"/>
  <c r="BT1405" i="29"/>
  <c r="AI1407" i="29"/>
  <c r="M1407" i="29" s="1"/>
  <c r="AG1407" i="29"/>
  <c r="G1407" i="29" s="1"/>
  <c r="BK1406" i="29"/>
  <c r="AA1406" i="29" s="1"/>
  <c r="B1408" i="29"/>
  <c r="AD1408" i="29" s="1"/>
  <c r="AI1408" i="29" s="1"/>
  <c r="M1408" i="29" s="1"/>
  <c r="AP1408" i="29"/>
  <c r="AX1408" i="29"/>
  <c r="C1408" i="29"/>
  <c r="AE1408" i="29" s="1"/>
  <c r="AQ1408" i="29"/>
  <c r="AY1408" i="29"/>
  <c r="AR1408" i="29"/>
  <c r="AZ1408" i="29"/>
  <c r="AC1409" i="29"/>
  <c r="AS1408" i="29"/>
  <c r="BA1408" i="29"/>
  <c r="AT1408" i="29"/>
  <c r="BB1408" i="29"/>
  <c r="AU1408" i="29"/>
  <c r="BC1408" i="29"/>
  <c r="AN1408" i="29"/>
  <c r="AV1408" i="29"/>
  <c r="AW1408" i="29"/>
  <c r="AO1408" i="29"/>
  <c r="BD1406" i="29"/>
  <c r="F1406" i="29" s="1"/>
  <c r="E1406" i="29" s="1"/>
  <c r="AM1407" i="29"/>
  <c r="Y1407" i="29" s="1"/>
  <c r="AK1407" i="29"/>
  <c r="S1407" i="29" s="1"/>
  <c r="BF1406" i="29"/>
  <c r="L1406" i="29" s="1"/>
  <c r="K1406" i="29" s="1"/>
  <c r="BS1405" i="29"/>
  <c r="AB1405" i="29" s="1"/>
  <c r="BS1406" i="29"/>
  <c r="BP1407" i="29" l="1"/>
  <c r="BG1408" i="29"/>
  <c r="O1408" i="29" s="1"/>
  <c r="N1408" i="29" s="1"/>
  <c r="BG1407" i="29"/>
  <c r="O1407" i="29" s="1"/>
  <c r="N1407" i="29" s="1"/>
  <c r="AK1408" i="29"/>
  <c r="S1408" i="29" s="1"/>
  <c r="C1409" i="29"/>
  <c r="AE1409" i="29" s="1"/>
  <c r="AQ1409" i="29"/>
  <c r="AY1409" i="29"/>
  <c r="AR1409" i="29"/>
  <c r="AZ1409" i="29"/>
  <c r="AC1410" i="29"/>
  <c r="AS1409" i="29"/>
  <c r="BA1409" i="29"/>
  <c r="AT1409" i="29"/>
  <c r="BB1409" i="29"/>
  <c r="AU1409" i="29"/>
  <c r="BC1409" i="29"/>
  <c r="AN1409" i="29"/>
  <c r="AV1409" i="29"/>
  <c r="AO1409" i="29"/>
  <c r="AW1409" i="29"/>
  <c r="AP1409" i="29"/>
  <c r="AX1409" i="29"/>
  <c r="B1409" i="29"/>
  <c r="AD1409" i="29" s="1"/>
  <c r="AL1409" i="29" s="1"/>
  <c r="V1409" i="29" s="1"/>
  <c r="AM1408" i="29"/>
  <c r="Y1408" i="29" s="1"/>
  <c r="AG1408" i="29"/>
  <c r="G1408" i="29" s="1"/>
  <c r="AH1408" i="29"/>
  <c r="J1408" i="29" s="1"/>
  <c r="BD1407" i="29"/>
  <c r="F1407" i="29" s="1"/>
  <c r="E1407" i="29" s="1"/>
  <c r="BH1407" i="29"/>
  <c r="R1407" i="29" s="1"/>
  <c r="Q1407" i="29" s="1"/>
  <c r="AL1408" i="29"/>
  <c r="V1408" i="29" s="1"/>
  <c r="BL1406" i="29"/>
  <c r="Z1406" i="29"/>
  <c r="BJ1407" i="29"/>
  <c r="X1407" i="29" s="1"/>
  <c r="W1407" i="29" s="1"/>
  <c r="AJ1408" i="29"/>
  <c r="P1408" i="29" s="1"/>
  <c r="BK1407" i="29"/>
  <c r="AA1407" i="29" s="1"/>
  <c r="BU1407" i="29" s="1"/>
  <c r="BU1406" i="29"/>
  <c r="BP1406" i="29"/>
  <c r="BI1407" i="29"/>
  <c r="U1407" i="29" s="1"/>
  <c r="T1407" i="29" s="1"/>
  <c r="BN1406" i="29"/>
  <c r="AF1408" i="29"/>
  <c r="D1408" i="29" s="1"/>
  <c r="BE1407" i="29"/>
  <c r="I1407" i="29" s="1"/>
  <c r="H1407" i="29" s="1"/>
  <c r="BS1407" i="29" l="1"/>
  <c r="BQ1408" i="29"/>
  <c r="BJ1409" i="29"/>
  <c r="X1409" i="29" s="1"/>
  <c r="W1409" i="29" s="1"/>
  <c r="BT1409" i="29"/>
  <c r="BR1407" i="29"/>
  <c r="AH1409" i="29"/>
  <c r="J1409" i="29" s="1"/>
  <c r="AF1409" i="29"/>
  <c r="D1409" i="29" s="1"/>
  <c r="AI1409" i="29"/>
  <c r="M1409" i="29" s="1"/>
  <c r="BO1407" i="29"/>
  <c r="AK1409" i="29"/>
  <c r="S1409" i="29" s="1"/>
  <c r="BJ1408" i="29"/>
  <c r="X1408" i="29" s="1"/>
  <c r="W1408" i="29" s="1"/>
  <c r="BH1408" i="29"/>
  <c r="R1408" i="29" s="1"/>
  <c r="Q1408" i="29" s="1"/>
  <c r="BR1408" i="29"/>
  <c r="AR1410" i="29"/>
  <c r="AZ1410" i="29"/>
  <c r="AC1411" i="29"/>
  <c r="AS1410" i="29"/>
  <c r="BA1410" i="29"/>
  <c r="AT1410" i="29"/>
  <c r="BB1410" i="29"/>
  <c r="AU1410" i="29"/>
  <c r="BC1410" i="29"/>
  <c r="AN1410" i="29"/>
  <c r="AV1410" i="29"/>
  <c r="AO1410" i="29"/>
  <c r="AW1410" i="29"/>
  <c r="B1410" i="29"/>
  <c r="AD1410" i="29" s="1"/>
  <c r="AK1410" i="29" s="1"/>
  <c r="S1410" i="29" s="1"/>
  <c r="AP1410" i="29"/>
  <c r="AX1410" i="29"/>
  <c r="AQ1410" i="29"/>
  <c r="AY1410" i="29"/>
  <c r="C1410" i="29"/>
  <c r="AE1410" i="29" s="1"/>
  <c r="BI1408" i="29"/>
  <c r="U1408" i="29" s="1"/>
  <c r="T1408" i="29" s="1"/>
  <c r="Z1407" i="29"/>
  <c r="BL1407" i="29"/>
  <c r="AB1406" i="29"/>
  <c r="BT1407" i="29"/>
  <c r="BN1407" i="29"/>
  <c r="AM1409" i="29"/>
  <c r="Y1409" i="29" s="1"/>
  <c r="BQ1407" i="29"/>
  <c r="BD1408" i="29"/>
  <c r="F1408" i="29" s="1"/>
  <c r="E1408" i="29" s="1"/>
  <c r="BF1408" i="29"/>
  <c r="L1408" i="29" s="1"/>
  <c r="K1408" i="29" s="1"/>
  <c r="BP1408" i="29"/>
  <c r="BE1408" i="29"/>
  <c r="I1408" i="29" s="1"/>
  <c r="H1408" i="29" s="1"/>
  <c r="AG1409" i="29"/>
  <c r="G1409" i="29" s="1"/>
  <c r="AJ1409" i="29"/>
  <c r="P1409" i="29" s="1"/>
  <c r="BK1408" i="29"/>
  <c r="AA1408" i="29" s="1"/>
  <c r="BU1408" i="29" s="1"/>
  <c r="BT1408" i="29" l="1"/>
  <c r="BN1408" i="29"/>
  <c r="BI1410" i="29"/>
  <c r="U1410" i="29" s="1"/>
  <c r="T1410" i="29" s="1"/>
  <c r="AS1411" i="29"/>
  <c r="BA1411" i="29"/>
  <c r="AT1411" i="29"/>
  <c r="BB1411" i="29"/>
  <c r="AU1411" i="29"/>
  <c r="BC1411" i="29"/>
  <c r="AN1411" i="29"/>
  <c r="AV1411" i="29"/>
  <c r="AO1411" i="29"/>
  <c r="AW1411" i="29"/>
  <c r="B1411" i="29"/>
  <c r="AD1411" i="29" s="1"/>
  <c r="AM1411" i="29" s="1"/>
  <c r="Y1411" i="29" s="1"/>
  <c r="AP1411" i="29"/>
  <c r="AX1411" i="29"/>
  <c r="C1411" i="29"/>
  <c r="AE1411" i="29" s="1"/>
  <c r="AQ1411" i="29"/>
  <c r="AY1411" i="29"/>
  <c r="AC1412" i="29"/>
  <c r="AR1411" i="29"/>
  <c r="AZ1411" i="29"/>
  <c r="BI1409" i="29"/>
  <c r="U1409" i="29" s="1"/>
  <c r="T1409" i="29" s="1"/>
  <c r="BK1409" i="29"/>
  <c r="AA1409" i="29" s="1"/>
  <c r="AM1410" i="29"/>
  <c r="Y1410" i="29" s="1"/>
  <c r="AB1407" i="29"/>
  <c r="BG1409" i="29"/>
  <c r="O1409" i="29" s="1"/>
  <c r="N1409" i="29" s="1"/>
  <c r="BO1408" i="29"/>
  <c r="AG1410" i="29"/>
  <c r="G1410" i="29" s="1"/>
  <c r="AJ1410" i="29"/>
  <c r="P1410" i="29" s="1"/>
  <c r="BD1409" i="29"/>
  <c r="F1409" i="29" s="1"/>
  <c r="E1409" i="29" s="1"/>
  <c r="AI1410" i="29"/>
  <c r="M1410" i="29" s="1"/>
  <c r="AL1410" i="29"/>
  <c r="V1410" i="29" s="1"/>
  <c r="BF1409" i="29"/>
  <c r="L1409" i="29" s="1"/>
  <c r="K1409" i="29" s="1"/>
  <c r="BE1409" i="29"/>
  <c r="I1409" i="29" s="1"/>
  <c r="H1409" i="29" s="1"/>
  <c r="AF1410" i="29"/>
  <c r="D1410" i="29" s="1"/>
  <c r="BH1409" i="29"/>
  <c r="R1409" i="29" s="1"/>
  <c r="Q1409" i="29" s="1"/>
  <c r="Z1408" i="29"/>
  <c r="BL1408" i="29"/>
  <c r="BS1408" i="29"/>
  <c r="AH1410" i="29"/>
  <c r="J1410" i="29" s="1"/>
  <c r="BS1410" i="29" l="1"/>
  <c r="BS1409" i="29"/>
  <c r="AB1408" i="29"/>
  <c r="AJ1411" i="29"/>
  <c r="P1411" i="29" s="1"/>
  <c r="BN1409" i="29"/>
  <c r="AG1411" i="29"/>
  <c r="G1411" i="29" s="1"/>
  <c r="BE1411" i="29" s="1"/>
  <c r="I1411" i="29" s="1"/>
  <c r="H1411" i="29" s="1"/>
  <c r="BR1409" i="29"/>
  <c r="AI1411" i="29"/>
  <c r="M1411" i="29" s="1"/>
  <c r="BG1411" i="29" s="1"/>
  <c r="O1411" i="29" s="1"/>
  <c r="N1411" i="29" s="1"/>
  <c r="BK1411" i="29"/>
  <c r="AA1411" i="29" s="1"/>
  <c r="BU1411" i="29" s="1"/>
  <c r="BH1410" i="29"/>
  <c r="R1410" i="29" s="1"/>
  <c r="Q1410" i="29" s="1"/>
  <c r="BL1409" i="29"/>
  <c r="Z1409" i="29"/>
  <c r="AL1411" i="29"/>
  <c r="V1411" i="29" s="1"/>
  <c r="BP1409" i="29"/>
  <c r="BQ1409" i="29"/>
  <c r="BF1410" i="29"/>
  <c r="L1410" i="29" s="1"/>
  <c r="K1410" i="29" s="1"/>
  <c r="BO1409" i="29"/>
  <c r="BJ1410" i="29"/>
  <c r="X1410" i="29" s="1"/>
  <c r="W1410" i="29" s="1"/>
  <c r="BT1410" i="29"/>
  <c r="AF1411" i="29"/>
  <c r="D1411" i="29" s="1"/>
  <c r="BE1410" i="29"/>
  <c r="I1410" i="29" s="1"/>
  <c r="H1410" i="29" s="1"/>
  <c r="BG1410" i="29"/>
  <c r="O1410" i="29" s="1"/>
  <c r="N1410" i="29" s="1"/>
  <c r="AT1412" i="29"/>
  <c r="BB1412" i="29"/>
  <c r="AU1412" i="29"/>
  <c r="BC1412" i="29"/>
  <c r="AN1412" i="29"/>
  <c r="AV1412" i="29"/>
  <c r="AO1412" i="29"/>
  <c r="AW1412" i="29"/>
  <c r="B1412" i="29"/>
  <c r="AD1412" i="29" s="1"/>
  <c r="AG1412" i="29" s="1"/>
  <c r="G1412" i="29" s="1"/>
  <c r="AP1412" i="29"/>
  <c r="AX1412" i="29"/>
  <c r="C1412" i="29"/>
  <c r="AE1412" i="29" s="1"/>
  <c r="AQ1412" i="29"/>
  <c r="AY1412" i="29"/>
  <c r="AR1412" i="29"/>
  <c r="AZ1412" i="29"/>
  <c r="AC1413" i="29"/>
  <c r="AS1412" i="29"/>
  <c r="BA1412" i="29"/>
  <c r="AH1411" i="29"/>
  <c r="J1411" i="29" s="1"/>
  <c r="AK1411" i="29"/>
  <c r="S1411" i="29" s="1"/>
  <c r="BH1411" i="29"/>
  <c r="R1411" i="29" s="1"/>
  <c r="Q1411" i="29" s="1"/>
  <c r="BD1410" i="29"/>
  <c r="F1410" i="29" s="1"/>
  <c r="E1410" i="29" s="1"/>
  <c r="BK1410" i="29"/>
  <c r="AA1410" i="29" s="1"/>
  <c r="BU1410" i="29"/>
  <c r="BU1409" i="29"/>
  <c r="AB1409" i="29" l="1"/>
  <c r="BP1410" i="29"/>
  <c r="BR1410" i="29"/>
  <c r="BE1412" i="29"/>
  <c r="I1412" i="29" s="1"/>
  <c r="H1412" i="29" s="1"/>
  <c r="BO1412" i="29"/>
  <c r="AL1412" i="29"/>
  <c r="V1412" i="29" s="1"/>
  <c r="BO1411" i="29"/>
  <c r="BR1411" i="29"/>
  <c r="AF1412" i="29"/>
  <c r="D1412" i="29" s="1"/>
  <c r="BQ1410" i="29"/>
  <c r="AK1412" i="29"/>
  <c r="S1412" i="29" s="1"/>
  <c r="AU1413" i="29"/>
  <c r="BC1413" i="29"/>
  <c r="AN1413" i="29"/>
  <c r="AV1413" i="29"/>
  <c r="AO1413" i="29"/>
  <c r="AW1413" i="29"/>
  <c r="B1413" i="29"/>
  <c r="AD1413" i="29" s="1"/>
  <c r="AM1413" i="29" s="1"/>
  <c r="Y1413" i="29" s="1"/>
  <c r="AP1413" i="29"/>
  <c r="AX1413" i="29"/>
  <c r="C1413" i="29"/>
  <c r="AE1413" i="29" s="1"/>
  <c r="AI1413" i="29"/>
  <c r="M1413" i="29" s="1"/>
  <c r="AQ1413" i="29"/>
  <c r="AY1413" i="29"/>
  <c r="AR1413" i="29"/>
  <c r="AZ1413" i="29"/>
  <c r="AC1414" i="29"/>
  <c r="AS1413" i="29"/>
  <c r="BA1413" i="29"/>
  <c r="AT1413" i="29"/>
  <c r="BB1413" i="29"/>
  <c r="AH1412" i="29"/>
  <c r="J1412" i="29" s="1"/>
  <c r="BO1410" i="29"/>
  <c r="AM1412" i="29"/>
  <c r="Y1412" i="29" s="1"/>
  <c r="BD1411" i="29"/>
  <c r="F1411" i="29" s="1"/>
  <c r="E1411" i="29" s="1"/>
  <c r="BN1411" i="29"/>
  <c r="BQ1411" i="29"/>
  <c r="BI1411" i="29"/>
  <c r="U1411" i="29" s="1"/>
  <c r="T1411" i="29" s="1"/>
  <c r="AJ1412" i="29"/>
  <c r="P1412" i="29" s="1"/>
  <c r="BL1410" i="29"/>
  <c r="Z1410" i="29"/>
  <c r="BF1411" i="29"/>
  <c r="L1411" i="29" s="1"/>
  <c r="K1411" i="29" s="1"/>
  <c r="BP1411" i="29"/>
  <c r="BN1410" i="29"/>
  <c r="AI1412" i="29"/>
  <c r="M1412" i="29" s="1"/>
  <c r="BJ1411" i="29"/>
  <c r="X1411" i="29" s="1"/>
  <c r="W1411" i="29" s="1"/>
  <c r="Z1411" i="29"/>
  <c r="BS1411" i="29" l="1"/>
  <c r="AK1413" i="29"/>
  <c r="S1413" i="29" s="1"/>
  <c r="AG1413" i="29"/>
  <c r="G1413" i="29" s="1"/>
  <c r="BE1413" i="29" s="1"/>
  <c r="I1413" i="29" s="1"/>
  <c r="H1413" i="29" s="1"/>
  <c r="AB1411" i="29"/>
  <c r="BT1411" i="29"/>
  <c r="BK1413" i="29"/>
  <c r="AA1413" i="29" s="1"/>
  <c r="BU1413" i="29"/>
  <c r="BI1412" i="29"/>
  <c r="U1412" i="29" s="1"/>
  <c r="T1412" i="29" s="1"/>
  <c r="BD1412" i="29"/>
  <c r="F1412" i="29" s="1"/>
  <c r="E1412" i="29" s="1"/>
  <c r="BI1413" i="29"/>
  <c r="U1413" i="29" s="1"/>
  <c r="T1413" i="29" s="1"/>
  <c r="BL1411" i="29"/>
  <c r="AN1414" i="29"/>
  <c r="AV1414" i="29"/>
  <c r="AO1414" i="29"/>
  <c r="AW1414" i="29"/>
  <c r="B1414" i="29"/>
  <c r="AD1414" i="29" s="1"/>
  <c r="AL1414" i="29" s="1"/>
  <c r="V1414" i="29" s="1"/>
  <c r="AP1414" i="29"/>
  <c r="AX1414" i="29"/>
  <c r="C1414" i="29"/>
  <c r="AE1414" i="29" s="1"/>
  <c r="AQ1414" i="29"/>
  <c r="AY1414" i="29"/>
  <c r="AR1414" i="29"/>
  <c r="AZ1414" i="29"/>
  <c r="AC1415" i="29"/>
  <c r="AS1414" i="29"/>
  <c r="BA1414" i="29"/>
  <c r="AT1414" i="29"/>
  <c r="BB1414" i="29"/>
  <c r="AU1414" i="29"/>
  <c r="BC1414" i="29"/>
  <c r="BH1412" i="29"/>
  <c r="R1412" i="29" s="1"/>
  <c r="Q1412" i="29" s="1"/>
  <c r="BF1412" i="29"/>
  <c r="L1412" i="29" s="1"/>
  <c r="K1412" i="29" s="1"/>
  <c r="AF1413" i="29"/>
  <c r="D1413" i="29" s="1"/>
  <c r="AH1413" i="29"/>
  <c r="J1413" i="29" s="1"/>
  <c r="BJ1412" i="29"/>
  <c r="X1412" i="29" s="1"/>
  <c r="W1412" i="29" s="1"/>
  <c r="BG1413" i="29"/>
  <c r="O1413" i="29" s="1"/>
  <c r="N1413" i="29" s="1"/>
  <c r="BG1412" i="29"/>
  <c r="O1412" i="29" s="1"/>
  <c r="N1412" i="29" s="1"/>
  <c r="BQ1412" i="29"/>
  <c r="BK1412" i="29"/>
  <c r="AA1412" i="29" s="1"/>
  <c r="BU1412" i="29" s="1"/>
  <c r="AJ1413" i="29"/>
  <c r="P1413" i="29" s="1"/>
  <c r="AB1410" i="29"/>
  <c r="AL1413" i="29"/>
  <c r="V1413" i="29" s="1"/>
  <c r="BP1412" i="29" l="1"/>
  <c r="AM1414" i="29"/>
  <c r="Y1414" i="29" s="1"/>
  <c r="AG1414" i="29"/>
  <c r="G1414" i="29" s="1"/>
  <c r="AJ1414" i="29"/>
  <c r="P1414" i="29" s="1"/>
  <c r="AI1414" i="29"/>
  <c r="M1414" i="29" s="1"/>
  <c r="AK1414" i="29"/>
  <c r="S1414" i="29" s="1"/>
  <c r="BT1412" i="29"/>
  <c r="BS1413" i="29"/>
  <c r="BJ1414" i="29"/>
  <c r="X1414" i="29" s="1"/>
  <c r="W1414" i="29" s="1"/>
  <c r="BQ1413" i="29"/>
  <c r="BR1412" i="29"/>
  <c r="BN1412" i="29"/>
  <c r="BJ1413" i="29"/>
  <c r="X1413" i="29" s="1"/>
  <c r="W1413" i="29" s="1"/>
  <c r="BG1414" i="29"/>
  <c r="O1414" i="29" s="1"/>
  <c r="N1414" i="29" s="1"/>
  <c r="BE1414" i="29"/>
  <c r="I1414" i="29" s="1"/>
  <c r="H1414" i="29" s="1"/>
  <c r="BO1413" i="29"/>
  <c r="BH1413" i="29"/>
  <c r="R1413" i="29" s="1"/>
  <c r="Q1413" i="29" s="1"/>
  <c r="AO1415" i="29"/>
  <c r="AW1415" i="29"/>
  <c r="B1415" i="29"/>
  <c r="AD1415" i="29" s="1"/>
  <c r="AL1415" i="29" s="1"/>
  <c r="V1415" i="29" s="1"/>
  <c r="AP1415" i="29"/>
  <c r="AX1415" i="29"/>
  <c r="C1415" i="29"/>
  <c r="AE1415" i="29" s="1"/>
  <c r="AQ1415" i="29"/>
  <c r="AY1415" i="29"/>
  <c r="AR1415" i="29"/>
  <c r="AZ1415" i="29"/>
  <c r="AC1416" i="29"/>
  <c r="AS1415" i="29"/>
  <c r="BA1415" i="29"/>
  <c r="AT1415" i="29"/>
  <c r="BB1415" i="29"/>
  <c r="AU1415" i="29"/>
  <c r="BC1415" i="29"/>
  <c r="AN1415" i="29"/>
  <c r="AV1415" i="29"/>
  <c r="BK1414" i="29"/>
  <c r="AA1414" i="29" s="1"/>
  <c r="BU1414" i="29" s="1"/>
  <c r="AF1414" i="29"/>
  <c r="D1414" i="29" s="1"/>
  <c r="BD1413" i="29"/>
  <c r="F1413" i="29" s="1"/>
  <c r="E1413" i="29" s="1"/>
  <c r="AH1414" i="29"/>
  <c r="J1414" i="29" s="1"/>
  <c r="BS1412" i="29"/>
  <c r="BH1414" i="29"/>
  <c r="R1414" i="29" s="1"/>
  <c r="Q1414" i="29" s="1"/>
  <c r="BR1414" i="29"/>
  <c r="BF1413" i="29"/>
  <c r="L1413" i="29" s="1"/>
  <c r="K1413" i="29" s="1"/>
  <c r="BL1412" i="29"/>
  <c r="Z1412" i="29"/>
  <c r="Z1413" i="29"/>
  <c r="BO1414" i="29" l="1"/>
  <c r="BI1414" i="29"/>
  <c r="U1414" i="29" s="1"/>
  <c r="T1414" i="29" s="1"/>
  <c r="BP1413" i="29"/>
  <c r="BN1413" i="29"/>
  <c r="AK1415" i="29"/>
  <c r="S1415" i="29" s="1"/>
  <c r="BI1415" i="29" s="1"/>
  <c r="U1415" i="29" s="1"/>
  <c r="T1415" i="29" s="1"/>
  <c r="AJ1415" i="29"/>
  <c r="P1415" i="29" s="1"/>
  <c r="BH1415" i="29" s="1"/>
  <c r="R1415" i="29" s="1"/>
  <c r="Q1415" i="29" s="1"/>
  <c r="AF1415" i="29"/>
  <c r="D1415" i="29" s="1"/>
  <c r="BD1415" i="29" s="1"/>
  <c r="F1415" i="29" s="1"/>
  <c r="E1415" i="29" s="1"/>
  <c r="AM1415" i="29"/>
  <c r="Y1415" i="29" s="1"/>
  <c r="AG1415" i="29"/>
  <c r="G1415" i="29" s="1"/>
  <c r="BE1415" i="29" s="1"/>
  <c r="I1415" i="29" s="1"/>
  <c r="H1415" i="29" s="1"/>
  <c r="AI1415" i="29"/>
  <c r="M1415" i="29" s="1"/>
  <c r="BG1415" i="29" s="1"/>
  <c r="O1415" i="29" s="1"/>
  <c r="N1415" i="29" s="1"/>
  <c r="BT1414" i="29"/>
  <c r="BJ1415" i="29"/>
  <c r="X1415" i="29" s="1"/>
  <c r="W1415" i="29" s="1"/>
  <c r="BT1415" i="29"/>
  <c r="BR1413" i="29"/>
  <c r="AB1413" i="29" s="1"/>
  <c r="BT1413" i="29"/>
  <c r="B1416" i="29"/>
  <c r="AD1416" i="29" s="1"/>
  <c r="AL1416" i="29" s="1"/>
  <c r="V1416" i="29" s="1"/>
  <c r="AP1416" i="29"/>
  <c r="AX1416" i="29"/>
  <c r="C1416" i="29"/>
  <c r="AE1416" i="29" s="1"/>
  <c r="AQ1416" i="29"/>
  <c r="AY1416" i="29"/>
  <c r="AR1416" i="29"/>
  <c r="AZ1416" i="29"/>
  <c r="AC1417" i="29"/>
  <c r="AS1416" i="29"/>
  <c r="BA1416" i="29"/>
  <c r="AT1416" i="29"/>
  <c r="BB1416" i="29"/>
  <c r="AU1416" i="29"/>
  <c r="BC1416" i="29"/>
  <c r="AN1416" i="29"/>
  <c r="AV1416" i="29"/>
  <c r="AW1416" i="29"/>
  <c r="AO1416" i="29"/>
  <c r="AB1412" i="29"/>
  <c r="BK1415" i="29"/>
  <c r="AA1415" i="29" s="1"/>
  <c r="BU1415" i="29" s="1"/>
  <c r="BD1414" i="29"/>
  <c r="F1414" i="29" s="1"/>
  <c r="E1414" i="29" s="1"/>
  <c r="BL1414" i="29"/>
  <c r="Z1414" i="29"/>
  <c r="AH1415" i="29"/>
  <c r="J1415" i="29" s="1"/>
  <c r="BF1414" i="29"/>
  <c r="L1414" i="29" s="1"/>
  <c r="K1414" i="29" s="1"/>
  <c r="BL1413" i="29"/>
  <c r="BQ1414" i="29"/>
  <c r="BR1415" i="29" l="1"/>
  <c r="BS1414" i="29"/>
  <c r="AK1416" i="29"/>
  <c r="S1416" i="29" s="1"/>
  <c r="BN1415" i="29"/>
  <c r="AF1416" i="29"/>
  <c r="D1416" i="29" s="1"/>
  <c r="BD1416" i="29" s="1"/>
  <c r="F1416" i="29" s="1"/>
  <c r="E1416" i="29" s="1"/>
  <c r="BJ1416" i="29"/>
  <c r="X1416" i="29" s="1"/>
  <c r="W1416" i="29" s="1"/>
  <c r="AI1416" i="29"/>
  <c r="M1416" i="29" s="1"/>
  <c r="BS1415" i="29"/>
  <c r="BF1415" i="29"/>
  <c r="L1415" i="29" s="1"/>
  <c r="K1415" i="29" s="1"/>
  <c r="C1417" i="29"/>
  <c r="AE1417" i="29" s="1"/>
  <c r="AQ1417" i="29"/>
  <c r="AY1417" i="29"/>
  <c r="AR1417" i="29"/>
  <c r="AZ1417" i="29"/>
  <c r="AC1418" i="29"/>
  <c r="AS1417" i="29"/>
  <c r="BA1417" i="29"/>
  <c r="AT1417" i="29"/>
  <c r="BB1417" i="29"/>
  <c r="AU1417" i="29"/>
  <c r="BC1417" i="29"/>
  <c r="AN1417" i="29"/>
  <c r="AV1417" i="29"/>
  <c r="AO1417" i="29"/>
  <c r="AW1417" i="29"/>
  <c r="AX1417" i="29"/>
  <c r="AP1417" i="29"/>
  <c r="B1417" i="29"/>
  <c r="AD1417" i="29" s="1"/>
  <c r="AK1417" i="29" s="1"/>
  <c r="S1417" i="29" s="1"/>
  <c r="BO1415" i="29"/>
  <c r="AM1416" i="29"/>
  <c r="Y1416" i="29" s="1"/>
  <c r="Z1415" i="29"/>
  <c r="BL1415" i="29"/>
  <c r="BN1414" i="29"/>
  <c r="AB1414" i="29" s="1"/>
  <c r="AG1416" i="29"/>
  <c r="G1416" i="29" s="1"/>
  <c r="AH1416" i="29"/>
  <c r="J1416" i="29" s="1"/>
  <c r="BQ1415" i="29"/>
  <c r="BI1416" i="29"/>
  <c r="U1416" i="29" s="1"/>
  <c r="T1416" i="29" s="1"/>
  <c r="AJ1416" i="29"/>
  <c r="P1416" i="29" s="1"/>
  <c r="BP1414" i="29"/>
  <c r="BT1416" i="29" l="1"/>
  <c r="BN1416" i="29"/>
  <c r="AM1417" i="29"/>
  <c r="Y1417" i="29" s="1"/>
  <c r="BK1417" i="29" s="1"/>
  <c r="AA1417" i="29" s="1"/>
  <c r="BU1417" i="29" s="1"/>
  <c r="BI1417" i="29"/>
  <c r="U1417" i="29" s="1"/>
  <c r="T1417" i="29" s="1"/>
  <c r="AR1418" i="29"/>
  <c r="AZ1418" i="29"/>
  <c r="AC1419" i="29"/>
  <c r="AS1418" i="29"/>
  <c r="BA1418" i="29"/>
  <c r="AT1418" i="29"/>
  <c r="BB1418" i="29"/>
  <c r="AU1418" i="29"/>
  <c r="BC1418" i="29"/>
  <c r="AN1418" i="29"/>
  <c r="AV1418" i="29"/>
  <c r="AO1418" i="29"/>
  <c r="AW1418" i="29"/>
  <c r="B1418" i="29"/>
  <c r="AD1418" i="29" s="1"/>
  <c r="AL1418" i="29" s="1"/>
  <c r="V1418" i="29" s="1"/>
  <c r="AP1418" i="29"/>
  <c r="AX1418" i="29"/>
  <c r="AQ1418" i="29"/>
  <c r="AY1418" i="29"/>
  <c r="C1418" i="29"/>
  <c r="AE1418" i="29" s="1"/>
  <c r="BP1415" i="29"/>
  <c r="AB1415" i="29" s="1"/>
  <c r="BH1416" i="29"/>
  <c r="R1416" i="29" s="1"/>
  <c r="Q1416" i="29" s="1"/>
  <c r="BS1416" i="29"/>
  <c r="BK1416" i="29"/>
  <c r="AA1416" i="29" s="1"/>
  <c r="BU1416" i="29"/>
  <c r="AG1417" i="29"/>
  <c r="G1417" i="29" s="1"/>
  <c r="AJ1417" i="29"/>
  <c r="P1417" i="29" s="1"/>
  <c r="BG1416" i="29"/>
  <c r="O1416" i="29" s="1"/>
  <c r="N1416" i="29" s="1"/>
  <c r="AL1417" i="29"/>
  <c r="V1417" i="29" s="1"/>
  <c r="AH1417" i="29"/>
  <c r="J1417" i="29" s="1"/>
  <c r="BF1416" i="29"/>
  <c r="L1416" i="29" s="1"/>
  <c r="K1416" i="29" s="1"/>
  <c r="AF1417" i="29"/>
  <c r="D1417" i="29" s="1"/>
  <c r="AI1417" i="29"/>
  <c r="M1417" i="29" s="1"/>
  <c r="BE1416" i="29"/>
  <c r="I1416" i="29" s="1"/>
  <c r="H1416" i="29" s="1"/>
  <c r="BS1417" i="29" l="1"/>
  <c r="BP1416" i="29"/>
  <c r="BR1416" i="29"/>
  <c r="BJ1418" i="29"/>
  <c r="X1418" i="29" s="1"/>
  <c r="W1418" i="29" s="1"/>
  <c r="BG1417" i="29"/>
  <c r="O1417" i="29" s="1"/>
  <c r="N1417" i="29" s="1"/>
  <c r="BQ1417" i="29"/>
  <c r="AF1418" i="29"/>
  <c r="D1418" i="29" s="1"/>
  <c r="BH1417" i="29"/>
  <c r="R1417" i="29" s="1"/>
  <c r="Q1417" i="29" s="1"/>
  <c r="Z1417" i="29"/>
  <c r="AH1418" i="29"/>
  <c r="J1418" i="29" s="1"/>
  <c r="AK1418" i="29"/>
  <c r="S1418" i="29" s="1"/>
  <c r="AS1419" i="29"/>
  <c r="BA1419" i="29"/>
  <c r="AT1419" i="29"/>
  <c r="BB1419" i="29"/>
  <c r="AU1419" i="29"/>
  <c r="BC1419" i="29"/>
  <c r="AN1419" i="29"/>
  <c r="AV1419" i="29"/>
  <c r="AO1419" i="29"/>
  <c r="AW1419" i="29"/>
  <c r="B1419" i="29"/>
  <c r="AD1419" i="29" s="1"/>
  <c r="AM1419" i="29" s="1"/>
  <c r="Y1419" i="29" s="1"/>
  <c r="AP1419" i="29"/>
  <c r="AX1419" i="29"/>
  <c r="C1419" i="29"/>
  <c r="AE1419" i="29" s="1"/>
  <c r="AQ1419" i="29"/>
  <c r="AY1419" i="29"/>
  <c r="AC1420" i="29"/>
  <c r="AR1419" i="29"/>
  <c r="AZ1419" i="29"/>
  <c r="AM1418" i="29"/>
  <c r="Y1418" i="29" s="1"/>
  <c r="BF1417" i="29"/>
  <c r="L1417" i="29" s="1"/>
  <c r="K1417" i="29" s="1"/>
  <c r="Z1416" i="29"/>
  <c r="BL1416" i="29"/>
  <c r="AI1418" i="29"/>
  <c r="M1418" i="29" s="1"/>
  <c r="BE1417" i="29"/>
  <c r="I1417" i="29" s="1"/>
  <c r="H1417" i="29" s="1"/>
  <c r="BO1417" i="29"/>
  <c r="BJ1417" i="29"/>
  <c r="X1417" i="29" s="1"/>
  <c r="W1417" i="29" s="1"/>
  <c r="AG1418" i="29"/>
  <c r="G1418" i="29" s="1"/>
  <c r="AJ1418" i="29"/>
  <c r="P1418" i="29" s="1"/>
  <c r="BD1417" i="29"/>
  <c r="F1417" i="29" s="1"/>
  <c r="E1417" i="29" s="1"/>
  <c r="BO1416" i="29"/>
  <c r="AB1416" i="29" s="1"/>
  <c r="BQ1416" i="29"/>
  <c r="BT1418" i="29" l="1"/>
  <c r="BP1417" i="29"/>
  <c r="BR1417" i="29"/>
  <c r="BK1419" i="29"/>
  <c r="AA1419" i="29" s="1"/>
  <c r="BU1419" i="29"/>
  <c r="BT1417" i="29"/>
  <c r="AI1419" i="29"/>
  <c r="M1419" i="29" s="1"/>
  <c r="AG1419" i="29"/>
  <c r="G1419" i="29" s="1"/>
  <c r="BL1417" i="29"/>
  <c r="AL1419" i="29"/>
  <c r="V1419" i="29" s="1"/>
  <c r="AF1419" i="29"/>
  <c r="D1419" i="29" s="1"/>
  <c r="BD1418" i="29"/>
  <c r="F1418" i="29" s="1"/>
  <c r="E1418" i="29" s="1"/>
  <c r="BN1418" i="29"/>
  <c r="BK1418" i="29"/>
  <c r="AA1418" i="29" s="1"/>
  <c r="BU1418" i="29"/>
  <c r="BN1417" i="29"/>
  <c r="AB1417" i="29" s="1"/>
  <c r="BG1418" i="29"/>
  <c r="O1418" i="29" s="1"/>
  <c r="N1418" i="29" s="1"/>
  <c r="AT1420" i="29"/>
  <c r="BB1420" i="29"/>
  <c r="AU1420" i="29"/>
  <c r="BC1420" i="29"/>
  <c r="AN1420" i="29"/>
  <c r="AV1420" i="29"/>
  <c r="AO1420" i="29"/>
  <c r="AW1420" i="29"/>
  <c r="B1420" i="29"/>
  <c r="AD1420" i="29" s="1"/>
  <c r="AG1420" i="29" s="1"/>
  <c r="G1420" i="29" s="1"/>
  <c r="AP1420" i="29"/>
  <c r="AX1420" i="29"/>
  <c r="C1420" i="29"/>
  <c r="AE1420" i="29" s="1"/>
  <c r="AQ1420" i="29"/>
  <c r="AY1420" i="29"/>
  <c r="AR1420" i="29"/>
  <c r="AZ1420" i="29"/>
  <c r="AC1421" i="29"/>
  <c r="AS1420" i="29"/>
  <c r="BA1420" i="29"/>
  <c r="AH1419" i="29"/>
  <c r="J1419" i="29" s="1"/>
  <c r="AK1419" i="29"/>
  <c r="S1419" i="29" s="1"/>
  <c r="BI1418" i="29"/>
  <c r="U1418" i="29" s="1"/>
  <c r="T1418" i="29" s="1"/>
  <c r="AJ1419" i="29"/>
  <c r="P1419" i="29" s="1"/>
  <c r="BF1418" i="29"/>
  <c r="L1418" i="29" s="1"/>
  <c r="K1418" i="29" s="1"/>
  <c r="BH1418" i="29"/>
  <c r="R1418" i="29" s="1"/>
  <c r="Q1418" i="29" s="1"/>
  <c r="BE1418" i="29"/>
  <c r="I1418" i="29" s="1"/>
  <c r="H1418" i="29" s="1"/>
  <c r="BO1418" i="29" l="1"/>
  <c r="BE1420" i="29"/>
  <c r="I1420" i="29" s="1"/>
  <c r="H1420" i="29" s="1"/>
  <c r="BO1420" i="29"/>
  <c r="AL1420" i="29"/>
  <c r="V1420" i="29" s="1"/>
  <c r="BD1419" i="29"/>
  <c r="F1419" i="29" s="1"/>
  <c r="E1419" i="29" s="1"/>
  <c r="BH1419" i="29"/>
  <c r="R1419" i="29" s="1"/>
  <c r="Q1419" i="29" s="1"/>
  <c r="BJ1419" i="29"/>
  <c r="X1419" i="29" s="1"/>
  <c r="W1419" i="29" s="1"/>
  <c r="AK1420" i="29"/>
  <c r="S1420" i="29" s="1"/>
  <c r="AU1421" i="29"/>
  <c r="BC1421" i="29"/>
  <c r="AN1421" i="29"/>
  <c r="AV1421" i="29"/>
  <c r="AO1421" i="29"/>
  <c r="AW1421" i="29"/>
  <c r="B1421" i="29"/>
  <c r="AD1421" i="29" s="1"/>
  <c r="AG1421" i="29" s="1"/>
  <c r="G1421" i="29" s="1"/>
  <c r="AP1421" i="29"/>
  <c r="AX1421" i="29"/>
  <c r="C1421" i="29"/>
  <c r="AE1421" i="29" s="1"/>
  <c r="AQ1421" i="29"/>
  <c r="AY1421" i="29"/>
  <c r="AR1421" i="29"/>
  <c r="AZ1421" i="29"/>
  <c r="AC1422" i="29"/>
  <c r="AS1421" i="29"/>
  <c r="BA1421" i="29"/>
  <c r="AT1421" i="29"/>
  <c r="BB1421" i="29"/>
  <c r="BS1418" i="29"/>
  <c r="AF1420" i="29"/>
  <c r="D1420" i="29" s="1"/>
  <c r="BQ1418" i="29"/>
  <c r="BE1419" i="29"/>
  <c r="I1419" i="29" s="1"/>
  <c r="H1419" i="29" s="1"/>
  <c r="BG1419" i="29"/>
  <c r="O1419" i="29" s="1"/>
  <c r="N1419" i="29" s="1"/>
  <c r="BF1419" i="29"/>
  <c r="L1419" i="29" s="1"/>
  <c r="K1419" i="29" s="1"/>
  <c r="AM1420" i="29"/>
  <c r="Y1420" i="29" s="1"/>
  <c r="BL1418" i="29"/>
  <c r="Z1418" i="29"/>
  <c r="AH1420" i="29"/>
  <c r="J1420" i="29" s="1"/>
  <c r="BI1419" i="29"/>
  <c r="U1419" i="29" s="1"/>
  <c r="T1419" i="29" s="1"/>
  <c r="AJ1420" i="29"/>
  <c r="P1420" i="29" s="1"/>
  <c r="BR1418" i="29"/>
  <c r="BP1418" i="29"/>
  <c r="AI1420" i="29"/>
  <c r="M1420" i="29" s="1"/>
  <c r="BL1419" i="29"/>
  <c r="Z1419" i="29"/>
  <c r="AK1421" i="29" l="1"/>
  <c r="S1421" i="29" s="1"/>
  <c r="AB1418" i="29"/>
  <c r="BP1419" i="29"/>
  <c r="BQ1419" i="29"/>
  <c r="BO1419" i="29"/>
  <c r="BE1421" i="29"/>
  <c r="I1421" i="29" s="1"/>
  <c r="H1421" i="29" s="1"/>
  <c r="BI1421" i="29"/>
  <c r="U1421" i="29" s="1"/>
  <c r="T1421" i="29" s="1"/>
  <c r="AN1422" i="29"/>
  <c r="AV1422" i="29"/>
  <c r="AO1422" i="29"/>
  <c r="AW1422" i="29"/>
  <c r="B1422" i="29"/>
  <c r="AD1422" i="29" s="1"/>
  <c r="AL1422" i="29" s="1"/>
  <c r="V1422" i="29" s="1"/>
  <c r="AP1422" i="29"/>
  <c r="AX1422" i="29"/>
  <c r="C1422" i="29"/>
  <c r="AE1422" i="29" s="1"/>
  <c r="AQ1422" i="29"/>
  <c r="AY1422" i="29"/>
  <c r="AR1422" i="29"/>
  <c r="AZ1422" i="29"/>
  <c r="AC1423" i="29"/>
  <c r="AS1422" i="29"/>
  <c r="BA1422" i="29"/>
  <c r="AT1422" i="29"/>
  <c r="BB1422" i="29"/>
  <c r="AU1422" i="29"/>
  <c r="BC1422" i="29"/>
  <c r="AF1421" i="29"/>
  <c r="D1421" i="29" s="1"/>
  <c r="BR1419" i="29"/>
  <c r="BK1420" i="29"/>
  <c r="AA1420" i="29" s="1"/>
  <c r="BU1420" i="29" s="1"/>
  <c r="BH1420" i="29"/>
  <c r="R1420" i="29" s="1"/>
  <c r="Q1420" i="29" s="1"/>
  <c r="BS1419" i="29"/>
  <c r="AH1421" i="29"/>
  <c r="J1421" i="29" s="1"/>
  <c r="BN1419" i="29"/>
  <c r="AJ1421" i="29"/>
  <c r="P1421" i="29" s="1"/>
  <c r="AL1421" i="29"/>
  <c r="V1421" i="29" s="1"/>
  <c r="AM1421" i="29"/>
  <c r="Y1421" i="29" s="1"/>
  <c r="BJ1420" i="29"/>
  <c r="X1420" i="29" s="1"/>
  <c r="W1420" i="29" s="1"/>
  <c r="BF1420" i="29"/>
  <c r="L1420" i="29" s="1"/>
  <c r="K1420" i="29" s="1"/>
  <c r="BP1420" i="29"/>
  <c r="BI1420" i="29"/>
  <c r="U1420" i="29" s="1"/>
  <c r="T1420" i="29" s="1"/>
  <c r="BD1420" i="29"/>
  <c r="F1420" i="29" s="1"/>
  <c r="E1420" i="29" s="1"/>
  <c r="BN1420" i="29"/>
  <c r="BG1420" i="29"/>
  <c r="O1420" i="29" s="1"/>
  <c r="N1420" i="29" s="1"/>
  <c r="AI1421" i="29"/>
  <c r="M1421" i="29" s="1"/>
  <c r="BT1419" i="29"/>
  <c r="BT1420" i="29" l="1"/>
  <c r="BR1420" i="29"/>
  <c r="AK1422" i="29"/>
  <c r="S1422" i="29" s="1"/>
  <c r="BI1422" i="29" s="1"/>
  <c r="U1422" i="29" s="1"/>
  <c r="T1422" i="29" s="1"/>
  <c r="BO1421" i="29"/>
  <c r="AB1419" i="29"/>
  <c r="BS1420" i="29"/>
  <c r="AB1420" i="29" s="1"/>
  <c r="AJ1422" i="29"/>
  <c r="P1422" i="29" s="1"/>
  <c r="BH1422" i="29" s="1"/>
  <c r="R1422" i="29" s="1"/>
  <c r="BJ1422" i="29"/>
  <c r="X1422" i="29" s="1"/>
  <c r="W1422" i="29" s="1"/>
  <c r="BD1421" i="29"/>
  <c r="F1421" i="29" s="1"/>
  <c r="E1421" i="29" s="1"/>
  <c r="BN1421" i="29"/>
  <c r="AI1422" i="29"/>
  <c r="M1422" i="29" s="1"/>
  <c r="AG1422" i="29"/>
  <c r="G1422" i="29" s="1"/>
  <c r="BF1421" i="29"/>
  <c r="L1421" i="29" s="1"/>
  <c r="K1421" i="29" s="1"/>
  <c r="BG1421" i="29"/>
  <c r="O1421" i="29" s="1"/>
  <c r="N1421" i="29" s="1"/>
  <c r="AO1423" i="29"/>
  <c r="AW1423" i="29"/>
  <c r="B1423" i="29"/>
  <c r="AD1423" i="29" s="1"/>
  <c r="AK1423" i="29" s="1"/>
  <c r="S1423" i="29" s="1"/>
  <c r="AP1423" i="29"/>
  <c r="AX1423" i="29"/>
  <c r="C1423" i="29"/>
  <c r="AE1423" i="29" s="1"/>
  <c r="AQ1423" i="29"/>
  <c r="AY1423" i="29"/>
  <c r="AR1423" i="29"/>
  <c r="AZ1423" i="29"/>
  <c r="AC1424" i="29"/>
  <c r="AS1423" i="29"/>
  <c r="BA1423" i="29"/>
  <c r="AT1423" i="29"/>
  <c r="BB1423" i="29"/>
  <c r="AU1423" i="29"/>
  <c r="BC1423" i="29"/>
  <c r="AN1423" i="29"/>
  <c r="AV1423" i="29"/>
  <c r="BQ1420" i="29"/>
  <c r="AM1422" i="29"/>
  <c r="Y1422" i="29" s="1"/>
  <c r="AF1422" i="29"/>
  <c r="D1422" i="29" s="1"/>
  <c r="AH1422" i="29"/>
  <c r="J1422" i="29" s="1"/>
  <c r="BS1421" i="29"/>
  <c r="BJ1421" i="29"/>
  <c r="X1421" i="29" s="1"/>
  <c r="W1421" i="29" s="1"/>
  <c r="BL1420" i="29"/>
  <c r="Z1420" i="29"/>
  <c r="BK1421" i="29"/>
  <c r="AA1421" i="29" s="1"/>
  <c r="BU1421" i="29" s="1"/>
  <c r="BH1421" i="29"/>
  <c r="R1421" i="29" s="1"/>
  <c r="Q1421" i="29" s="1"/>
  <c r="Q1422" i="29" l="1"/>
  <c r="BR1422" i="29"/>
  <c r="BT1422" i="29"/>
  <c r="BT1421" i="29"/>
  <c r="BI1423" i="29"/>
  <c r="U1423" i="29" s="1"/>
  <c r="T1423" i="29" s="1"/>
  <c r="BR1421" i="29"/>
  <c r="AM1423" i="29"/>
  <c r="Y1423" i="29" s="1"/>
  <c r="BP1421" i="29"/>
  <c r="BS1422" i="29"/>
  <c r="AH1423" i="29"/>
  <c r="J1423" i="29" s="1"/>
  <c r="BE1422" i="29"/>
  <c r="I1422" i="29" s="1"/>
  <c r="H1422" i="29" s="1"/>
  <c r="AJ1423" i="29"/>
  <c r="P1423" i="29" s="1"/>
  <c r="AL1423" i="29"/>
  <c r="V1423" i="29" s="1"/>
  <c r="BG1422" i="29"/>
  <c r="O1422" i="29" s="1"/>
  <c r="N1422" i="29" s="1"/>
  <c r="BF1422" i="29"/>
  <c r="L1422" i="29" s="1"/>
  <c r="K1422" i="29" s="1"/>
  <c r="AF1423" i="29"/>
  <c r="D1423" i="29" s="1"/>
  <c r="AI1423" i="29"/>
  <c r="M1423" i="29" s="1"/>
  <c r="AG1423" i="29"/>
  <c r="G1423" i="29" s="1"/>
  <c r="BL1421" i="29"/>
  <c r="Z1421" i="29"/>
  <c r="BQ1421" i="29"/>
  <c r="AB1421" i="29" s="1"/>
  <c r="BD1422" i="29"/>
  <c r="F1422" i="29" s="1"/>
  <c r="E1422" i="29" s="1"/>
  <c r="BK1422" i="29"/>
  <c r="AA1422" i="29" s="1"/>
  <c r="B1424" i="29"/>
  <c r="AD1424" i="29" s="1"/>
  <c r="AJ1424" i="29" s="1"/>
  <c r="P1424" i="29" s="1"/>
  <c r="AP1424" i="29"/>
  <c r="AX1424" i="29"/>
  <c r="C1424" i="29"/>
  <c r="AE1424" i="29" s="1"/>
  <c r="AQ1424" i="29"/>
  <c r="AY1424" i="29"/>
  <c r="AR1424" i="29"/>
  <c r="AZ1424" i="29"/>
  <c r="AC1425" i="29"/>
  <c r="AS1424" i="29"/>
  <c r="BA1424" i="29"/>
  <c r="AT1424" i="29"/>
  <c r="BB1424" i="29"/>
  <c r="AU1424" i="29"/>
  <c r="BC1424" i="29"/>
  <c r="AN1424" i="29"/>
  <c r="AV1424" i="29"/>
  <c r="AO1424" i="29"/>
  <c r="AW1424" i="29"/>
  <c r="BS1423" i="29" l="1"/>
  <c r="BH1424" i="29"/>
  <c r="R1424" i="29" s="1"/>
  <c r="Q1424" i="29" s="1"/>
  <c r="BR1424" i="29"/>
  <c r="AK1424" i="29"/>
  <c r="S1424" i="29" s="1"/>
  <c r="AF1424" i="29"/>
  <c r="D1424" i="29" s="1"/>
  <c r="AI1424" i="29"/>
  <c r="M1424" i="29" s="1"/>
  <c r="BN1422" i="29"/>
  <c r="BP1422" i="29"/>
  <c r="BF1423" i="29"/>
  <c r="L1423" i="29" s="1"/>
  <c r="K1423" i="29" s="1"/>
  <c r="C1425" i="29"/>
  <c r="AE1425" i="29" s="1"/>
  <c r="AQ1425" i="29"/>
  <c r="AY1425" i="29"/>
  <c r="AR1425" i="29"/>
  <c r="AZ1425" i="29"/>
  <c r="AC1426" i="29"/>
  <c r="AS1425" i="29"/>
  <c r="BA1425" i="29"/>
  <c r="AT1425" i="29"/>
  <c r="BB1425" i="29"/>
  <c r="AU1425" i="29"/>
  <c r="BC1425" i="29"/>
  <c r="AN1425" i="29"/>
  <c r="AV1425" i="29"/>
  <c r="AO1425" i="29"/>
  <c r="AW1425" i="29"/>
  <c r="B1425" i="29"/>
  <c r="AD1425" i="29" s="1"/>
  <c r="AK1425" i="29" s="1"/>
  <c r="S1425" i="29" s="1"/>
  <c r="AX1425" i="29"/>
  <c r="AP1425" i="29"/>
  <c r="AM1424" i="29"/>
  <c r="Y1424" i="29" s="1"/>
  <c r="BQ1422" i="29"/>
  <c r="AH1424" i="29"/>
  <c r="J1424" i="29" s="1"/>
  <c r="BK1423" i="29"/>
  <c r="AA1423" i="29" s="1"/>
  <c r="BE1423" i="29"/>
  <c r="I1423" i="29" s="1"/>
  <c r="H1423" i="29" s="1"/>
  <c r="BJ1423" i="29"/>
  <c r="X1423" i="29" s="1"/>
  <c r="W1423" i="29" s="1"/>
  <c r="AG1424" i="29"/>
  <c r="G1424" i="29" s="1"/>
  <c r="AL1424" i="29"/>
  <c r="V1424" i="29" s="1"/>
  <c r="BG1423" i="29"/>
  <c r="O1423" i="29" s="1"/>
  <c r="N1423" i="29" s="1"/>
  <c r="BH1423" i="29"/>
  <c r="R1423" i="29" s="1"/>
  <c r="Q1423" i="29" s="1"/>
  <c r="BL1422" i="29"/>
  <c r="Z1422" i="29"/>
  <c r="BU1422" i="29"/>
  <c r="BD1423" i="29"/>
  <c r="F1423" i="29" s="1"/>
  <c r="E1423" i="29" s="1"/>
  <c r="BO1422" i="29"/>
  <c r="AM1425" i="29" l="1"/>
  <c r="Y1425" i="29" s="1"/>
  <c r="BK1425" i="29" s="1"/>
  <c r="AA1425" i="29" s="1"/>
  <c r="BU1425" i="29" s="1"/>
  <c r="AG1425" i="29"/>
  <c r="G1425" i="29" s="1"/>
  <c r="BI1425" i="29"/>
  <c r="U1425" i="29" s="1"/>
  <c r="T1425" i="29" s="1"/>
  <c r="BF1424" i="29"/>
  <c r="L1424" i="29" s="1"/>
  <c r="K1424" i="29" s="1"/>
  <c r="BE1425" i="29"/>
  <c r="I1425" i="29" s="1"/>
  <c r="H1425" i="29" s="1"/>
  <c r="AJ1425" i="29"/>
  <c r="P1425" i="29" s="1"/>
  <c r="AB1422" i="29"/>
  <c r="BE1424" i="29"/>
  <c r="I1424" i="29" s="1"/>
  <c r="H1424" i="29" s="1"/>
  <c r="BT1423" i="29"/>
  <c r="BK1424" i="29"/>
  <c r="AA1424" i="29" s="1"/>
  <c r="BU1424" i="29"/>
  <c r="AL1425" i="29"/>
  <c r="V1425" i="29" s="1"/>
  <c r="BG1424" i="29"/>
  <c r="O1424" i="29" s="1"/>
  <c r="N1424" i="29" s="1"/>
  <c r="BN1423" i="29"/>
  <c r="BD1424" i="29"/>
  <c r="F1424" i="29" s="1"/>
  <c r="E1424" i="29" s="1"/>
  <c r="BR1423" i="29"/>
  <c r="BO1423" i="29"/>
  <c r="AH1425" i="29"/>
  <c r="J1425" i="29" s="1"/>
  <c r="AF1425" i="29"/>
  <c r="D1425" i="29" s="1"/>
  <c r="AI1425" i="29"/>
  <c r="M1425" i="29" s="1"/>
  <c r="BI1424" i="29"/>
  <c r="U1424" i="29" s="1"/>
  <c r="T1424" i="29" s="1"/>
  <c r="Z1423" i="29"/>
  <c r="BL1423" i="29"/>
  <c r="BJ1424" i="29"/>
  <c r="X1424" i="29" s="1"/>
  <c r="W1424" i="29" s="1"/>
  <c r="BQ1423" i="29"/>
  <c r="BU1423" i="29"/>
  <c r="AR1426" i="29"/>
  <c r="AZ1426" i="29"/>
  <c r="AC1427" i="29"/>
  <c r="AS1426" i="29"/>
  <c r="BA1426" i="29"/>
  <c r="AT1426" i="29"/>
  <c r="BB1426" i="29"/>
  <c r="AU1426" i="29"/>
  <c r="BC1426" i="29"/>
  <c r="AN1426" i="29"/>
  <c r="AV1426" i="29"/>
  <c r="AO1426" i="29"/>
  <c r="AW1426" i="29"/>
  <c r="B1426" i="29"/>
  <c r="AD1426" i="29" s="1"/>
  <c r="AH1426" i="29" s="1"/>
  <c r="J1426" i="29" s="1"/>
  <c r="AP1426" i="29"/>
  <c r="AX1426" i="29"/>
  <c r="AY1426" i="29"/>
  <c r="C1426" i="29"/>
  <c r="AE1426" i="29" s="1"/>
  <c r="AQ1426" i="29"/>
  <c r="BP1423" i="29"/>
  <c r="BS1425" i="29" l="1"/>
  <c r="BT1424" i="29"/>
  <c r="BN1424" i="29"/>
  <c r="BF1426" i="29"/>
  <c r="L1426" i="29" s="1"/>
  <c r="K1426" i="29" s="1"/>
  <c r="BF1425" i="29"/>
  <c r="L1425" i="29" s="1"/>
  <c r="K1425" i="29" s="1"/>
  <c r="BJ1425" i="29"/>
  <c r="X1425" i="29" s="1"/>
  <c r="W1425" i="29" s="1"/>
  <c r="BO1425" i="29"/>
  <c r="AK1426" i="29"/>
  <c r="S1426" i="29" s="1"/>
  <c r="AS1427" i="29"/>
  <c r="BA1427" i="29"/>
  <c r="AT1427" i="29"/>
  <c r="BB1427" i="29"/>
  <c r="AU1427" i="29"/>
  <c r="BC1427" i="29"/>
  <c r="AN1427" i="29"/>
  <c r="AV1427" i="29"/>
  <c r="AO1427" i="29"/>
  <c r="AW1427" i="29"/>
  <c r="B1427" i="29"/>
  <c r="AD1427" i="29" s="1"/>
  <c r="AK1427" i="29" s="1"/>
  <c r="S1427" i="29" s="1"/>
  <c r="AP1427" i="29"/>
  <c r="AX1427" i="29"/>
  <c r="C1427" i="29"/>
  <c r="AE1427" i="29" s="1"/>
  <c r="AQ1427" i="29"/>
  <c r="AY1427" i="29"/>
  <c r="AR1427" i="29"/>
  <c r="AZ1427" i="29"/>
  <c r="AC1428" i="29"/>
  <c r="Z1424" i="29"/>
  <c r="BL1424" i="29"/>
  <c r="BP1424" i="29"/>
  <c r="AF1426" i="29"/>
  <c r="D1426" i="29" s="1"/>
  <c r="AM1426" i="29"/>
  <c r="Y1426" i="29" s="1"/>
  <c r="AI1426" i="29"/>
  <c r="M1426" i="29" s="1"/>
  <c r="BS1424" i="29"/>
  <c r="AG1426" i="29"/>
  <c r="G1426" i="29" s="1"/>
  <c r="AJ1426" i="29"/>
  <c r="P1426" i="29" s="1"/>
  <c r="AB1423" i="29"/>
  <c r="BO1424" i="29"/>
  <c r="AB1424" i="29" s="1"/>
  <c r="Z1425" i="29"/>
  <c r="AL1426" i="29"/>
  <c r="V1426" i="29" s="1"/>
  <c r="BG1425" i="29"/>
  <c r="O1425" i="29" s="1"/>
  <c r="N1425" i="29" s="1"/>
  <c r="BQ1424" i="29"/>
  <c r="BD1425" i="29"/>
  <c r="F1425" i="29" s="1"/>
  <c r="E1425" i="29" s="1"/>
  <c r="BH1425" i="29"/>
  <c r="R1425" i="29" s="1"/>
  <c r="Q1425" i="29" s="1"/>
  <c r="BT1425" i="29" l="1"/>
  <c r="BN1425" i="29"/>
  <c r="BQ1425" i="29"/>
  <c r="BL1425" i="29"/>
  <c r="BI1427" i="29"/>
  <c r="U1427" i="29" s="1"/>
  <c r="T1427" i="29" s="1"/>
  <c r="BS1427" i="29"/>
  <c r="BI1426" i="29"/>
  <c r="U1426" i="29" s="1"/>
  <c r="T1426" i="29" s="1"/>
  <c r="BD1426" i="29"/>
  <c r="F1426" i="29" s="1"/>
  <c r="E1426" i="29" s="1"/>
  <c r="AM1427" i="29"/>
  <c r="Y1427" i="29" s="1"/>
  <c r="BH1426" i="29"/>
  <c r="R1426" i="29" s="1"/>
  <c r="Q1426" i="29" s="1"/>
  <c r="AI1427" i="29"/>
  <c r="M1427" i="29" s="1"/>
  <c r="AG1427" i="29"/>
  <c r="G1427" i="29" s="1"/>
  <c r="AL1427" i="29"/>
  <c r="V1427" i="29" s="1"/>
  <c r="AJ1427" i="29"/>
  <c r="P1427" i="29" s="1"/>
  <c r="BP1425" i="29"/>
  <c r="BJ1426" i="29"/>
  <c r="X1426" i="29" s="1"/>
  <c r="W1426" i="29" s="1"/>
  <c r="BG1426" i="29"/>
  <c r="O1426" i="29" s="1"/>
  <c r="N1426" i="29" s="1"/>
  <c r="AT1428" i="29"/>
  <c r="BB1428" i="29"/>
  <c r="AU1428" i="29"/>
  <c r="BC1428" i="29"/>
  <c r="AN1428" i="29"/>
  <c r="AV1428" i="29"/>
  <c r="AO1428" i="29"/>
  <c r="AW1428" i="29"/>
  <c r="B1428" i="29"/>
  <c r="AD1428" i="29" s="1"/>
  <c r="AH1428" i="29" s="1"/>
  <c r="J1428" i="29" s="1"/>
  <c r="AP1428" i="29"/>
  <c r="AX1428" i="29"/>
  <c r="C1428" i="29"/>
  <c r="AE1428" i="29" s="1"/>
  <c r="AQ1428" i="29"/>
  <c r="AY1428" i="29"/>
  <c r="AR1428" i="29"/>
  <c r="AZ1428" i="29"/>
  <c r="AC1429" i="29"/>
  <c r="AS1428" i="29"/>
  <c r="BA1428" i="29"/>
  <c r="AF1427" i="29"/>
  <c r="D1427" i="29" s="1"/>
  <c r="BP1426" i="29"/>
  <c r="BE1426" i="29"/>
  <c r="I1426" i="29" s="1"/>
  <c r="H1426" i="29" s="1"/>
  <c r="BO1426" i="29"/>
  <c r="BR1425" i="29"/>
  <c r="BK1426" i="29"/>
  <c r="AA1426" i="29" s="1"/>
  <c r="BU1426" i="29" s="1"/>
  <c r="AH1427" i="29"/>
  <c r="J1427" i="29" s="1"/>
  <c r="AB1425" i="29" l="1"/>
  <c r="BF1428" i="29"/>
  <c r="L1428" i="29" s="1"/>
  <c r="K1428" i="29" s="1"/>
  <c r="BP1428" i="29"/>
  <c r="BK1427" i="29"/>
  <c r="AA1427" i="29" s="1"/>
  <c r="BU1427" i="29"/>
  <c r="BF1427" i="29"/>
  <c r="L1427" i="29" s="1"/>
  <c r="K1427" i="29" s="1"/>
  <c r="BN1426" i="29"/>
  <c r="AI1428" i="29"/>
  <c r="M1428" i="29" s="1"/>
  <c r="BH1427" i="29"/>
  <c r="R1427" i="29" s="1"/>
  <c r="Q1427" i="29" s="1"/>
  <c r="AL1428" i="29"/>
  <c r="V1428" i="29" s="1"/>
  <c r="BJ1427" i="29"/>
  <c r="X1427" i="29" s="1"/>
  <c r="W1427" i="29" s="1"/>
  <c r="BS1426" i="29"/>
  <c r="AJ1428" i="29"/>
  <c r="P1428" i="29" s="1"/>
  <c r="BE1427" i="29"/>
  <c r="I1427" i="29" s="1"/>
  <c r="H1427" i="29" s="1"/>
  <c r="BD1427" i="29"/>
  <c r="F1427" i="29" s="1"/>
  <c r="E1427" i="29" s="1"/>
  <c r="AM1428" i="29"/>
  <c r="Y1428" i="29" s="1"/>
  <c r="AG1428" i="29"/>
  <c r="G1428" i="29" s="1"/>
  <c r="AK1428" i="29"/>
  <c r="S1428" i="29" s="1"/>
  <c r="AU1429" i="29"/>
  <c r="BC1429" i="29"/>
  <c r="AN1429" i="29"/>
  <c r="AV1429" i="29"/>
  <c r="AO1429" i="29"/>
  <c r="AW1429" i="29"/>
  <c r="B1429" i="29"/>
  <c r="AD1429" i="29" s="1"/>
  <c r="AH1429" i="29" s="1"/>
  <c r="J1429" i="29" s="1"/>
  <c r="AP1429" i="29"/>
  <c r="AX1429" i="29"/>
  <c r="C1429" i="29"/>
  <c r="AE1429" i="29" s="1"/>
  <c r="AQ1429" i="29"/>
  <c r="AY1429" i="29"/>
  <c r="AR1429" i="29"/>
  <c r="AZ1429" i="29"/>
  <c r="AC1430" i="29"/>
  <c r="AS1429" i="29"/>
  <c r="BA1429" i="29"/>
  <c r="AT1429" i="29"/>
  <c r="BB1429" i="29"/>
  <c r="AF1428" i="29"/>
  <c r="D1428" i="29" s="1"/>
  <c r="BQ1426" i="29"/>
  <c r="BG1427" i="29"/>
  <c r="O1427" i="29" s="1"/>
  <c r="N1427" i="29" s="1"/>
  <c r="BL1426" i="29"/>
  <c r="Z1426" i="29"/>
  <c r="BT1426" i="29"/>
  <c r="BR1426" i="29"/>
  <c r="BP1427" i="29" l="1"/>
  <c r="BN1427" i="29"/>
  <c r="BF1429" i="29"/>
  <c r="L1429" i="29" s="1"/>
  <c r="K1429" i="29" s="1"/>
  <c r="BG1428" i="29"/>
  <c r="O1428" i="29" s="1"/>
  <c r="N1428" i="29" s="1"/>
  <c r="BH1428" i="29"/>
  <c r="R1428" i="29" s="1"/>
  <c r="Q1428" i="29" s="1"/>
  <c r="AB1426" i="29"/>
  <c r="AL1429" i="29"/>
  <c r="V1429" i="29" s="1"/>
  <c r="BI1428" i="29"/>
  <c r="U1428" i="29" s="1"/>
  <c r="T1428" i="29" s="1"/>
  <c r="BQ1427" i="29"/>
  <c r="AI1429" i="29"/>
  <c r="M1429" i="29" s="1"/>
  <c r="AG1429" i="29"/>
  <c r="G1429" i="29" s="1"/>
  <c r="BE1428" i="29"/>
  <c r="I1428" i="29" s="1"/>
  <c r="H1428" i="29" s="1"/>
  <c r="BO1428" i="29"/>
  <c r="BT1427" i="29"/>
  <c r="AJ1429" i="29"/>
  <c r="P1429" i="29" s="1"/>
  <c r="AM1429" i="29"/>
  <c r="Y1429" i="29" s="1"/>
  <c r="BK1428" i="29"/>
  <c r="AA1428" i="29" s="1"/>
  <c r="BU1428" i="29" s="1"/>
  <c r="AN1430" i="29"/>
  <c r="AV1430" i="29"/>
  <c r="AO1430" i="29"/>
  <c r="AW1430" i="29"/>
  <c r="B1430" i="29"/>
  <c r="AD1430" i="29" s="1"/>
  <c r="AL1430" i="29" s="1"/>
  <c r="V1430" i="29" s="1"/>
  <c r="AP1430" i="29"/>
  <c r="AX1430" i="29"/>
  <c r="C1430" i="29"/>
  <c r="AE1430" i="29" s="1"/>
  <c r="AQ1430" i="29"/>
  <c r="AY1430" i="29"/>
  <c r="AR1430" i="29"/>
  <c r="AZ1430" i="29"/>
  <c r="AC1431" i="29"/>
  <c r="AS1430" i="29"/>
  <c r="BA1430" i="29"/>
  <c r="AT1430" i="29"/>
  <c r="BB1430" i="29"/>
  <c r="AU1430" i="29"/>
  <c r="BC1430" i="29"/>
  <c r="BJ1428" i="29"/>
  <c r="X1428" i="29" s="1"/>
  <c r="W1428" i="29" s="1"/>
  <c r="BT1428" i="29"/>
  <c r="BL1427" i="29"/>
  <c r="Z1427" i="29"/>
  <c r="BD1428" i="29"/>
  <c r="F1428" i="29" s="1"/>
  <c r="E1428" i="29" s="1"/>
  <c r="AF1429" i="29"/>
  <c r="D1429" i="29" s="1"/>
  <c r="AK1429" i="29"/>
  <c r="S1429" i="29" s="1"/>
  <c r="BO1427" i="29"/>
  <c r="BR1427" i="29"/>
  <c r="AJ1430" i="29" l="1"/>
  <c r="P1430" i="29" s="1"/>
  <c r="BP1429" i="29"/>
  <c r="AB1427" i="29"/>
  <c r="AG1430" i="29"/>
  <c r="G1430" i="29" s="1"/>
  <c r="BE1430" i="29" s="1"/>
  <c r="I1430" i="29" s="1"/>
  <c r="AM1430" i="29"/>
  <c r="Y1430" i="29" s="1"/>
  <c r="BK1430" i="29" s="1"/>
  <c r="AA1430" i="29" s="1"/>
  <c r="BU1430" i="29" s="1"/>
  <c r="AI1430" i="29"/>
  <c r="M1430" i="29" s="1"/>
  <c r="BG1430" i="29" s="1"/>
  <c r="O1430" i="29" s="1"/>
  <c r="N1430" i="29" s="1"/>
  <c r="AK1430" i="29"/>
  <c r="S1430" i="29" s="1"/>
  <c r="BJ1430" i="29"/>
  <c r="X1430" i="29" s="1"/>
  <c r="W1430" i="29" s="1"/>
  <c r="BJ1429" i="29"/>
  <c r="X1429" i="29" s="1"/>
  <c r="W1429" i="29" s="1"/>
  <c r="BN1428" i="29"/>
  <c r="AO1431" i="29"/>
  <c r="AW1431" i="29"/>
  <c r="B1431" i="29"/>
  <c r="AD1431" i="29" s="1"/>
  <c r="AM1431" i="29" s="1"/>
  <c r="Y1431" i="29" s="1"/>
  <c r="AP1431" i="29"/>
  <c r="AX1431" i="29"/>
  <c r="C1431" i="29"/>
  <c r="AE1431" i="29" s="1"/>
  <c r="AQ1431" i="29"/>
  <c r="AY1431" i="29"/>
  <c r="AR1431" i="29"/>
  <c r="AZ1431" i="29"/>
  <c r="AC1432" i="29"/>
  <c r="AS1431" i="29"/>
  <c r="BA1431" i="29"/>
  <c r="AT1431" i="29"/>
  <c r="BB1431" i="29"/>
  <c r="AU1431" i="29"/>
  <c r="BC1431" i="29"/>
  <c r="AN1431" i="29"/>
  <c r="AV1431" i="29"/>
  <c r="BR1428" i="29"/>
  <c r="BD1429" i="29"/>
  <c r="F1429" i="29" s="1"/>
  <c r="E1429" i="29" s="1"/>
  <c r="AF1430" i="29"/>
  <c r="D1430" i="29" s="1"/>
  <c r="BE1429" i="29"/>
  <c r="I1429" i="29" s="1"/>
  <c r="H1429" i="29" s="1"/>
  <c r="AH1430" i="29"/>
  <c r="J1430" i="29" s="1"/>
  <c r="BG1429" i="29"/>
  <c r="O1429" i="29" s="1"/>
  <c r="N1429" i="29" s="1"/>
  <c r="BQ1428" i="29"/>
  <c r="BL1428" i="29"/>
  <c r="Z1428" i="29"/>
  <c r="BI1429" i="29"/>
  <c r="U1429" i="29" s="1"/>
  <c r="T1429" i="29" s="1"/>
  <c r="BH1430" i="29"/>
  <c r="R1430" i="29" s="1"/>
  <c r="Q1430" i="29" s="1"/>
  <c r="BR1430" i="29"/>
  <c r="BK1429" i="29"/>
  <c r="AA1429" i="29" s="1"/>
  <c r="BU1429" i="29"/>
  <c r="BH1429" i="29"/>
  <c r="R1429" i="29" s="1"/>
  <c r="Q1429" i="29" s="1"/>
  <c r="BS1428" i="29"/>
  <c r="BI1430" i="29" l="1"/>
  <c r="U1430" i="29" s="1"/>
  <c r="T1430" i="29" s="1"/>
  <c r="H1430" i="29"/>
  <c r="BO1430" i="29"/>
  <c r="BT1430" i="29"/>
  <c r="BS1429" i="29"/>
  <c r="BT1429" i="29"/>
  <c r="BK1431" i="29"/>
  <c r="AA1431" i="29" s="1"/>
  <c r="BU1431" i="29" s="1"/>
  <c r="AH1431" i="29"/>
  <c r="J1431" i="29" s="1"/>
  <c r="AL1431" i="29"/>
  <c r="V1431" i="29" s="1"/>
  <c r="BR1429" i="29"/>
  <c r="BO1429" i="29"/>
  <c r="AF1431" i="29"/>
  <c r="D1431" i="29" s="1"/>
  <c r="AI1431" i="29"/>
  <c r="M1431" i="29" s="1"/>
  <c r="AG1431" i="29"/>
  <c r="G1431" i="29" s="1"/>
  <c r="BQ1430" i="29"/>
  <c r="AB1428" i="29"/>
  <c r="AJ1431" i="29"/>
  <c r="P1431" i="29" s="1"/>
  <c r="BD1430" i="29"/>
  <c r="F1430" i="29" s="1"/>
  <c r="E1430" i="29" s="1"/>
  <c r="B1432" i="29"/>
  <c r="AD1432" i="29" s="1"/>
  <c r="AM1432" i="29" s="1"/>
  <c r="Y1432" i="29" s="1"/>
  <c r="AP1432" i="29"/>
  <c r="AX1432" i="29"/>
  <c r="C1432" i="29"/>
  <c r="AE1432" i="29" s="1"/>
  <c r="AQ1432" i="29"/>
  <c r="AY1432" i="29"/>
  <c r="AR1432" i="29"/>
  <c r="AZ1432" i="29"/>
  <c r="AC1433" i="29"/>
  <c r="AS1432" i="29"/>
  <c r="BA1432" i="29"/>
  <c r="AT1432" i="29"/>
  <c r="BB1432" i="29"/>
  <c r="AU1432" i="29"/>
  <c r="BC1432" i="29"/>
  <c r="AN1432" i="29"/>
  <c r="AV1432" i="29"/>
  <c r="AO1432" i="29"/>
  <c r="AW1432" i="29"/>
  <c r="BF1430" i="29"/>
  <c r="L1430" i="29" s="1"/>
  <c r="K1430" i="29" s="1"/>
  <c r="BL1430" i="29"/>
  <c r="Z1430" i="29"/>
  <c r="AK1431" i="29"/>
  <c r="S1431" i="29" s="1"/>
  <c r="BL1429" i="29"/>
  <c r="Z1429" i="29"/>
  <c r="BQ1429" i="29"/>
  <c r="BN1429" i="29"/>
  <c r="AB1429" i="29" s="1"/>
  <c r="BP1430" i="29" l="1"/>
  <c r="BS1430" i="29"/>
  <c r="BN1430" i="29"/>
  <c r="BK1432" i="29"/>
  <c r="AA1432" i="29" s="1"/>
  <c r="BU1432" i="29" s="1"/>
  <c r="AH1432" i="29"/>
  <c r="J1432" i="29" s="1"/>
  <c r="BG1431" i="29"/>
  <c r="O1431" i="29" s="1"/>
  <c r="N1431" i="29" s="1"/>
  <c r="BD1431" i="29"/>
  <c r="F1431" i="29" s="1"/>
  <c r="E1431" i="29" s="1"/>
  <c r="BI1431" i="29"/>
  <c r="U1431" i="29" s="1"/>
  <c r="T1431" i="29" s="1"/>
  <c r="AL1432" i="29"/>
  <c r="V1432" i="29" s="1"/>
  <c r="AB1430" i="29"/>
  <c r="AJ1432" i="29"/>
  <c r="P1432" i="29" s="1"/>
  <c r="AG1432" i="29"/>
  <c r="G1432" i="29" s="1"/>
  <c r="AI1432" i="29"/>
  <c r="M1432" i="29" s="1"/>
  <c r="BH1431" i="29"/>
  <c r="R1431" i="29" s="1"/>
  <c r="Q1431" i="29" s="1"/>
  <c r="BJ1431" i="29"/>
  <c r="X1431" i="29" s="1"/>
  <c r="W1431" i="29" s="1"/>
  <c r="BF1431" i="29"/>
  <c r="L1431" i="29" s="1"/>
  <c r="K1431" i="29" s="1"/>
  <c r="C1433" i="29"/>
  <c r="AE1433" i="29" s="1"/>
  <c r="AQ1433" i="29"/>
  <c r="AY1433" i="29"/>
  <c r="AR1433" i="29"/>
  <c r="AZ1433" i="29"/>
  <c r="AC1434" i="29"/>
  <c r="AS1433" i="29"/>
  <c r="BA1433" i="29"/>
  <c r="AT1433" i="29"/>
  <c r="BB1433" i="29"/>
  <c r="AU1433" i="29"/>
  <c r="BC1433" i="29"/>
  <c r="AN1433" i="29"/>
  <c r="AV1433" i="29"/>
  <c r="AO1433" i="29"/>
  <c r="AW1433" i="29"/>
  <c r="B1433" i="29"/>
  <c r="AD1433" i="29" s="1"/>
  <c r="AJ1433" i="29" s="1"/>
  <c r="P1433" i="29" s="1"/>
  <c r="AP1433" i="29"/>
  <c r="AX1433" i="29"/>
  <c r="AF1432" i="29"/>
  <c r="D1432" i="29" s="1"/>
  <c r="AK1432" i="29"/>
  <c r="S1432" i="29" s="1"/>
  <c r="BE1431" i="29"/>
  <c r="I1431" i="29" s="1"/>
  <c r="H1431" i="29" s="1"/>
  <c r="Z1431" i="29"/>
  <c r="BL1431" i="29"/>
  <c r="BR1431" i="29" l="1"/>
  <c r="BO1431" i="29"/>
  <c r="BT1431" i="29"/>
  <c r="BH1433" i="29"/>
  <c r="R1433" i="29" s="1"/>
  <c r="Q1433" i="29" s="1"/>
  <c r="AF1433" i="29"/>
  <c r="D1433" i="29" s="1"/>
  <c r="BG1432" i="29"/>
  <c r="O1432" i="29" s="1"/>
  <c r="N1432" i="29" s="1"/>
  <c r="BN1431" i="29"/>
  <c r="BD1432" i="29"/>
  <c r="F1432" i="29" s="1"/>
  <c r="E1432" i="29" s="1"/>
  <c r="BN1432" i="29"/>
  <c r="BE1432" i="29"/>
  <c r="I1432" i="29" s="1"/>
  <c r="H1432" i="29" s="1"/>
  <c r="BQ1431" i="29"/>
  <c r="AR1434" i="29"/>
  <c r="AZ1434" i="29"/>
  <c r="AC1435" i="29"/>
  <c r="AS1434" i="29"/>
  <c r="BA1434" i="29"/>
  <c r="AT1434" i="29"/>
  <c r="BB1434" i="29"/>
  <c r="AU1434" i="29"/>
  <c r="BC1434" i="29"/>
  <c r="AN1434" i="29"/>
  <c r="AV1434" i="29"/>
  <c r="AO1434" i="29"/>
  <c r="AW1434" i="29"/>
  <c r="B1434" i="29"/>
  <c r="AD1434" i="29" s="1"/>
  <c r="AF1434" i="29" s="1"/>
  <c r="D1434" i="29" s="1"/>
  <c r="AP1434" i="29"/>
  <c r="AX1434" i="29"/>
  <c r="C1434" i="29"/>
  <c r="AE1434" i="29" s="1"/>
  <c r="AY1434" i="29"/>
  <c r="AQ1434" i="29"/>
  <c r="BP1431" i="29"/>
  <c r="BH1432" i="29"/>
  <c r="R1432" i="29" s="1"/>
  <c r="Q1432" i="29" s="1"/>
  <c r="AI1433" i="29"/>
  <c r="M1433" i="29" s="1"/>
  <c r="BF1432" i="29"/>
  <c r="L1432" i="29" s="1"/>
  <c r="K1432" i="29" s="1"/>
  <c r="AH1433" i="29"/>
  <c r="J1433" i="29" s="1"/>
  <c r="BJ1432" i="29"/>
  <c r="X1432" i="29" s="1"/>
  <c r="W1432" i="29" s="1"/>
  <c r="AL1433" i="29"/>
  <c r="V1433" i="29" s="1"/>
  <c r="AK1433" i="29"/>
  <c r="S1433" i="29" s="1"/>
  <c r="AM1433" i="29"/>
  <c r="Y1433" i="29" s="1"/>
  <c r="BI1432" i="29"/>
  <c r="U1432" i="29" s="1"/>
  <c r="T1432" i="29" s="1"/>
  <c r="AG1433" i="29"/>
  <c r="G1433" i="29" s="1"/>
  <c r="BS1431" i="29"/>
  <c r="Z1432" i="29"/>
  <c r="BQ1432" i="29" l="1"/>
  <c r="BL1432" i="29"/>
  <c r="BT1432" i="29"/>
  <c r="BR1433" i="29"/>
  <c r="BD1434" i="29"/>
  <c r="F1434" i="29" s="1"/>
  <c r="E1434" i="29" s="1"/>
  <c r="BN1434" i="29"/>
  <c r="AS1435" i="29"/>
  <c r="BA1435" i="29"/>
  <c r="AT1435" i="29"/>
  <c r="BB1435" i="29"/>
  <c r="AU1435" i="29"/>
  <c r="BC1435" i="29"/>
  <c r="AN1435" i="29"/>
  <c r="AV1435" i="29"/>
  <c r="AO1435" i="29"/>
  <c r="AW1435" i="29"/>
  <c r="B1435" i="29"/>
  <c r="AD1435" i="29" s="1"/>
  <c r="AM1435" i="29" s="1"/>
  <c r="Y1435" i="29" s="1"/>
  <c r="AP1435" i="29"/>
  <c r="AX1435" i="29"/>
  <c r="C1435" i="29"/>
  <c r="AE1435" i="29" s="1"/>
  <c r="AQ1435" i="29"/>
  <c r="AY1435" i="29"/>
  <c r="AZ1435" i="29"/>
  <c r="AR1435" i="29"/>
  <c r="AC1436" i="29"/>
  <c r="AB1431" i="29"/>
  <c r="BE1433" i="29"/>
  <c r="I1433" i="29" s="1"/>
  <c r="H1433" i="29" s="1"/>
  <c r="BO1433" i="29"/>
  <c r="AH1434" i="29"/>
  <c r="J1434" i="29" s="1"/>
  <c r="BF1433" i="29"/>
  <c r="L1433" i="29" s="1"/>
  <c r="K1433" i="29" s="1"/>
  <c r="BS1432" i="29"/>
  <c r="BP1432" i="29"/>
  <c r="AI1434" i="29"/>
  <c r="M1434" i="29" s="1"/>
  <c r="AG1434" i="29"/>
  <c r="G1434" i="29" s="1"/>
  <c r="AJ1434" i="29"/>
  <c r="P1434" i="29" s="1"/>
  <c r="AL1434" i="29"/>
  <c r="V1434" i="29" s="1"/>
  <c r="BD1433" i="29"/>
  <c r="F1433" i="29" s="1"/>
  <c r="E1433" i="29" s="1"/>
  <c r="BK1433" i="29"/>
  <c r="AA1433" i="29" s="1"/>
  <c r="BU1433" i="29"/>
  <c r="BJ1433" i="29"/>
  <c r="X1433" i="29" s="1"/>
  <c r="W1433" i="29" s="1"/>
  <c r="BT1433" i="29"/>
  <c r="AK1434" i="29"/>
  <c r="S1434" i="29" s="1"/>
  <c r="AM1434" i="29"/>
  <c r="Y1434" i="29" s="1"/>
  <c r="BG1433" i="29"/>
  <c r="O1433" i="29" s="1"/>
  <c r="N1433" i="29" s="1"/>
  <c r="BI1433" i="29"/>
  <c r="U1433" i="29" s="1"/>
  <c r="T1433" i="29" s="1"/>
  <c r="BR1432" i="29"/>
  <c r="BO1432" i="29"/>
  <c r="AB1432" i="29" s="1"/>
  <c r="BS1433" i="29" l="1"/>
  <c r="BQ1433" i="29"/>
  <c r="BP1433" i="29"/>
  <c r="BK1435" i="29"/>
  <c r="AA1435" i="29" s="1"/>
  <c r="BU1435" i="29" s="1"/>
  <c r="BE1434" i="29"/>
  <c r="I1434" i="29" s="1"/>
  <c r="H1434" i="29" s="1"/>
  <c r="AI1435" i="29"/>
  <c r="M1435" i="29" s="1"/>
  <c r="AG1435" i="29"/>
  <c r="G1435" i="29" s="1"/>
  <c r="BH1434" i="29"/>
  <c r="R1434" i="29" s="1"/>
  <c r="Q1434" i="29" s="1"/>
  <c r="BG1434" i="29"/>
  <c r="O1434" i="29" s="1"/>
  <c r="N1434" i="29" s="1"/>
  <c r="AL1435" i="29"/>
  <c r="V1435" i="29" s="1"/>
  <c r="BL1433" i="29"/>
  <c r="Z1433" i="29"/>
  <c r="AT1436" i="29"/>
  <c r="BB1436" i="29"/>
  <c r="AU1436" i="29"/>
  <c r="BC1436" i="29"/>
  <c r="AN1436" i="29"/>
  <c r="AV1436" i="29"/>
  <c r="AO1436" i="29"/>
  <c r="AW1436" i="29"/>
  <c r="B1436" i="29"/>
  <c r="AD1436" i="29" s="1"/>
  <c r="AM1436" i="29" s="1"/>
  <c r="Y1436" i="29" s="1"/>
  <c r="AP1436" i="29"/>
  <c r="AX1436" i="29"/>
  <c r="C1436" i="29"/>
  <c r="AE1436" i="29" s="1"/>
  <c r="AQ1436" i="29"/>
  <c r="AY1436" i="29"/>
  <c r="AR1436" i="29"/>
  <c r="AZ1436" i="29"/>
  <c r="AC1437" i="29"/>
  <c r="AS1436" i="29"/>
  <c r="BA1436" i="29"/>
  <c r="AJ1435" i="29"/>
  <c r="P1435" i="29" s="1"/>
  <c r="AF1435" i="29"/>
  <c r="D1435" i="29" s="1"/>
  <c r="BN1433" i="29"/>
  <c r="AB1433" i="29" s="1"/>
  <c r="AH1435" i="29"/>
  <c r="J1435" i="29" s="1"/>
  <c r="AK1435" i="29"/>
  <c r="S1435" i="29" s="1"/>
  <c r="BK1434" i="29"/>
  <c r="AA1434" i="29" s="1"/>
  <c r="BU1434" i="29" s="1"/>
  <c r="BI1434" i="29"/>
  <c r="U1434" i="29" s="1"/>
  <c r="T1434" i="29" s="1"/>
  <c r="BS1434" i="29"/>
  <c r="BJ1434" i="29"/>
  <c r="X1434" i="29" s="1"/>
  <c r="W1434" i="29" s="1"/>
  <c r="BF1434" i="29"/>
  <c r="L1434" i="29" s="1"/>
  <c r="K1434" i="29" s="1"/>
  <c r="BO1434" i="29" l="1"/>
  <c r="AG1436" i="29"/>
  <c r="G1436" i="29" s="1"/>
  <c r="BE1436" i="29" s="1"/>
  <c r="I1436" i="29" s="1"/>
  <c r="H1436" i="29" s="1"/>
  <c r="BP1434" i="29"/>
  <c r="AI1436" i="29"/>
  <c r="M1436" i="29" s="1"/>
  <c r="BG1436" i="29" s="1"/>
  <c r="O1436" i="29" s="1"/>
  <c r="N1436" i="29" s="1"/>
  <c r="AK1436" i="29"/>
  <c r="S1436" i="29" s="1"/>
  <c r="BI1436" i="29" s="1"/>
  <c r="U1436" i="29" s="1"/>
  <c r="T1436" i="29" s="1"/>
  <c r="BK1436" i="29"/>
  <c r="AA1436" i="29" s="1"/>
  <c r="BU1436" i="29" s="1"/>
  <c r="BR1434" i="29"/>
  <c r="AL1436" i="29"/>
  <c r="V1436" i="29" s="1"/>
  <c r="BE1435" i="29"/>
  <c r="I1435" i="29" s="1"/>
  <c r="H1435" i="29" s="1"/>
  <c r="BO1435" i="29"/>
  <c r="BI1435" i="29"/>
  <c r="U1435" i="29" s="1"/>
  <c r="T1435" i="29" s="1"/>
  <c r="AU1437" i="29"/>
  <c r="BC1437" i="29"/>
  <c r="AN1437" i="29"/>
  <c r="AV1437" i="29"/>
  <c r="AO1437" i="29"/>
  <c r="AW1437" i="29"/>
  <c r="B1437" i="29"/>
  <c r="AD1437" i="29" s="1"/>
  <c r="AH1437" i="29" s="1"/>
  <c r="J1437" i="29" s="1"/>
  <c r="AP1437" i="29"/>
  <c r="AX1437" i="29"/>
  <c r="C1437" i="29"/>
  <c r="AE1437" i="29" s="1"/>
  <c r="AQ1437" i="29"/>
  <c r="AY1437" i="29"/>
  <c r="AR1437" i="29"/>
  <c r="AZ1437" i="29"/>
  <c r="AC1438" i="29"/>
  <c r="AS1437" i="29"/>
  <c r="BA1437" i="29"/>
  <c r="AT1437" i="29"/>
  <c r="BB1437" i="29"/>
  <c r="BG1435" i="29"/>
  <c r="O1435" i="29" s="1"/>
  <c r="N1435" i="29" s="1"/>
  <c r="BT1434" i="29"/>
  <c r="BF1435" i="29"/>
  <c r="L1435" i="29" s="1"/>
  <c r="K1435" i="29" s="1"/>
  <c r="BP1435" i="29"/>
  <c r="AF1436" i="29"/>
  <c r="D1436" i="29" s="1"/>
  <c r="AH1436" i="29"/>
  <c r="J1436" i="29" s="1"/>
  <c r="BJ1435" i="29"/>
  <c r="X1435" i="29" s="1"/>
  <c r="W1435" i="29" s="1"/>
  <c r="BL1434" i="29"/>
  <c r="Z1434" i="29"/>
  <c r="BD1435" i="29"/>
  <c r="F1435" i="29" s="1"/>
  <c r="E1435" i="29" s="1"/>
  <c r="AJ1436" i="29"/>
  <c r="P1436" i="29" s="1"/>
  <c r="BH1435" i="29"/>
  <c r="R1435" i="29" s="1"/>
  <c r="Q1435" i="29" s="1"/>
  <c r="BQ1434" i="29"/>
  <c r="AB1434" i="29" s="1"/>
  <c r="Z1435" i="29"/>
  <c r="BT1435" i="29" l="1"/>
  <c r="BQ1436" i="29"/>
  <c r="BR1435" i="29"/>
  <c r="BS1435" i="29"/>
  <c r="BF1437" i="29"/>
  <c r="L1437" i="29" s="1"/>
  <c r="K1437" i="29" s="1"/>
  <c r="BP1437" i="29"/>
  <c r="BF1436" i="29"/>
  <c r="L1436" i="29" s="1"/>
  <c r="K1436" i="29" s="1"/>
  <c r="AM1437" i="29"/>
  <c r="Y1437" i="29" s="1"/>
  <c r="BH1436" i="29"/>
  <c r="R1436" i="29" s="1"/>
  <c r="Q1436" i="29" s="1"/>
  <c r="BD1436" i="29"/>
  <c r="F1436" i="29" s="1"/>
  <c r="E1436" i="29" s="1"/>
  <c r="AI1437" i="29"/>
  <c r="M1437" i="29" s="1"/>
  <c r="AG1437" i="29"/>
  <c r="G1437" i="29" s="1"/>
  <c r="AJ1437" i="29"/>
  <c r="P1437" i="29" s="1"/>
  <c r="AL1437" i="29"/>
  <c r="V1437" i="29" s="1"/>
  <c r="AK1437" i="29"/>
  <c r="S1437" i="29" s="1"/>
  <c r="BL1435" i="29"/>
  <c r="BQ1435" i="29"/>
  <c r="AN1438" i="29"/>
  <c r="AV1438" i="29"/>
  <c r="AO1438" i="29"/>
  <c r="AW1438" i="29"/>
  <c r="B1438" i="29"/>
  <c r="AD1438" i="29" s="1"/>
  <c r="AF1438" i="29" s="1"/>
  <c r="D1438" i="29" s="1"/>
  <c r="AP1438" i="29"/>
  <c r="AX1438" i="29"/>
  <c r="C1438" i="29"/>
  <c r="AE1438" i="29" s="1"/>
  <c r="AQ1438" i="29"/>
  <c r="AY1438" i="29"/>
  <c r="AR1438" i="29"/>
  <c r="AZ1438" i="29"/>
  <c r="AC1439" i="29"/>
  <c r="AS1438" i="29"/>
  <c r="BA1438" i="29"/>
  <c r="AT1438" i="29"/>
  <c r="BB1438" i="29"/>
  <c r="AU1438" i="29"/>
  <c r="BC1438" i="29"/>
  <c r="BS1436" i="29"/>
  <c r="AF1437" i="29"/>
  <c r="D1437" i="29" s="1"/>
  <c r="BJ1436" i="29"/>
  <c r="X1436" i="29" s="1"/>
  <c r="W1436" i="29" s="1"/>
  <c r="BT1436" i="29"/>
  <c r="BN1435" i="29"/>
  <c r="AB1435" i="29" s="1"/>
  <c r="BO1436" i="29"/>
  <c r="BL1436" i="29"/>
  <c r="Z1436" i="29"/>
  <c r="BR1436" i="29" l="1"/>
  <c r="BD1438" i="29"/>
  <c r="F1438" i="29" s="1"/>
  <c r="E1438" i="29" s="1"/>
  <c r="AH1438" i="29"/>
  <c r="J1438" i="29" s="1"/>
  <c r="AJ1438" i="29"/>
  <c r="P1438" i="29" s="1"/>
  <c r="AL1438" i="29"/>
  <c r="V1438" i="29" s="1"/>
  <c r="BI1437" i="29"/>
  <c r="U1437" i="29" s="1"/>
  <c r="T1437" i="29" s="1"/>
  <c r="BS1437" i="29"/>
  <c r="BD1437" i="29"/>
  <c r="F1437" i="29" s="1"/>
  <c r="E1437" i="29" s="1"/>
  <c r="BJ1437" i="29"/>
  <c r="X1437" i="29" s="1"/>
  <c r="W1437" i="29" s="1"/>
  <c r="BK1437" i="29"/>
  <c r="AA1437" i="29" s="1"/>
  <c r="BU1437" i="29"/>
  <c r="AI1438" i="29"/>
  <c r="M1438" i="29" s="1"/>
  <c r="AG1438" i="29"/>
  <c r="G1438" i="29" s="1"/>
  <c r="BH1437" i="29"/>
  <c r="R1437" i="29" s="1"/>
  <c r="Q1437" i="29" s="1"/>
  <c r="BP1436" i="29"/>
  <c r="BE1437" i="29"/>
  <c r="I1437" i="29" s="1"/>
  <c r="H1437" i="29" s="1"/>
  <c r="AK1438" i="29"/>
  <c r="S1438" i="29" s="1"/>
  <c r="BG1437" i="29"/>
  <c r="O1437" i="29" s="1"/>
  <c r="N1437" i="29" s="1"/>
  <c r="BQ1437" i="29"/>
  <c r="AO1439" i="29"/>
  <c r="AW1439" i="29"/>
  <c r="B1439" i="29"/>
  <c r="AD1439" i="29" s="1"/>
  <c r="AL1439" i="29" s="1"/>
  <c r="V1439" i="29" s="1"/>
  <c r="AP1439" i="29"/>
  <c r="AX1439" i="29"/>
  <c r="C1439" i="29"/>
  <c r="AE1439" i="29" s="1"/>
  <c r="AQ1439" i="29"/>
  <c r="AY1439" i="29"/>
  <c r="AR1439" i="29"/>
  <c r="AZ1439" i="29"/>
  <c r="AC1440" i="29"/>
  <c r="AS1439" i="29"/>
  <c r="BA1439" i="29"/>
  <c r="AT1439" i="29"/>
  <c r="BB1439" i="29"/>
  <c r="AU1439" i="29"/>
  <c r="BC1439" i="29"/>
  <c r="AN1439" i="29"/>
  <c r="AV1439" i="29"/>
  <c r="AM1438" i="29"/>
  <c r="Y1438" i="29" s="1"/>
  <c r="BN1436" i="29"/>
  <c r="BN1438" i="29" l="1"/>
  <c r="AB1436" i="29"/>
  <c r="BJ1439" i="29"/>
  <c r="X1439" i="29" s="1"/>
  <c r="W1439" i="29" s="1"/>
  <c r="BT1439" i="29"/>
  <c r="AF1439" i="29"/>
  <c r="D1439" i="29" s="1"/>
  <c r="AI1439" i="29"/>
  <c r="M1439" i="29" s="1"/>
  <c r="AG1439" i="29"/>
  <c r="G1439" i="29" s="1"/>
  <c r="BE1438" i="29"/>
  <c r="I1438" i="29" s="1"/>
  <c r="H1438" i="29" s="1"/>
  <c r="AK1439" i="29"/>
  <c r="S1439" i="29" s="1"/>
  <c r="B1440" i="29"/>
  <c r="AD1440" i="29" s="1"/>
  <c r="AH1440" i="29" s="1"/>
  <c r="J1440" i="29" s="1"/>
  <c r="AP1440" i="29"/>
  <c r="AX1440" i="29"/>
  <c r="C1440" i="29"/>
  <c r="AE1440" i="29" s="1"/>
  <c r="AQ1440" i="29"/>
  <c r="AY1440" i="29"/>
  <c r="AJ1440" i="29"/>
  <c r="P1440" i="29" s="1"/>
  <c r="AR1440" i="29"/>
  <c r="AZ1440" i="29"/>
  <c r="AC1441" i="29"/>
  <c r="AS1440" i="29"/>
  <c r="BA1440" i="29"/>
  <c r="AL1440" i="29"/>
  <c r="V1440" i="29" s="1"/>
  <c r="AT1440" i="29"/>
  <c r="BB1440" i="29"/>
  <c r="AM1440" i="29"/>
  <c r="Y1440" i="29" s="1"/>
  <c r="AU1440" i="29"/>
  <c r="BC1440" i="29"/>
  <c r="AF1440" i="29"/>
  <c r="D1440" i="29" s="1"/>
  <c r="AN1440" i="29"/>
  <c r="AV1440" i="29"/>
  <c r="AG1440" i="29"/>
  <c r="G1440" i="29" s="1"/>
  <c r="AO1440" i="29"/>
  <c r="AW1440" i="29"/>
  <c r="BG1438" i="29"/>
  <c r="O1438" i="29" s="1"/>
  <c r="N1438" i="29" s="1"/>
  <c r="BI1438" i="29"/>
  <c r="U1438" i="29" s="1"/>
  <c r="T1438" i="29" s="1"/>
  <c r="BJ1438" i="29"/>
  <c r="X1438" i="29" s="1"/>
  <c r="W1438" i="29" s="1"/>
  <c r="AH1439" i="29"/>
  <c r="J1439" i="29" s="1"/>
  <c r="BO1437" i="29"/>
  <c r="BL1437" i="29"/>
  <c r="Z1437" i="29"/>
  <c r="BH1438" i="29"/>
  <c r="R1438" i="29" s="1"/>
  <c r="Q1438" i="29" s="1"/>
  <c r="BF1438" i="29"/>
  <c r="L1438" i="29" s="1"/>
  <c r="K1438" i="29" s="1"/>
  <c r="BT1437" i="29"/>
  <c r="AM1439" i="29"/>
  <c r="Y1439" i="29" s="1"/>
  <c r="BK1438" i="29"/>
  <c r="AA1438" i="29" s="1"/>
  <c r="BU1438" i="29" s="1"/>
  <c r="AJ1439" i="29"/>
  <c r="P1439" i="29" s="1"/>
  <c r="BR1437" i="29"/>
  <c r="BN1437" i="29"/>
  <c r="BR1438" i="29" l="1"/>
  <c r="BQ1438" i="29"/>
  <c r="AK1440" i="29"/>
  <c r="S1440" i="29" s="1"/>
  <c r="BS1440" i="29" s="1"/>
  <c r="AB1437" i="29"/>
  <c r="BO1438" i="29"/>
  <c r="BS1438" i="29"/>
  <c r="BF1440" i="29"/>
  <c r="L1440" i="29" s="1"/>
  <c r="K1440" i="29" s="1"/>
  <c r="BJ1440" i="29"/>
  <c r="X1440" i="29" s="1"/>
  <c r="W1440" i="29" s="1"/>
  <c r="BI1439" i="29"/>
  <c r="U1439" i="29" s="1"/>
  <c r="T1439" i="29" s="1"/>
  <c r="BS1439" i="29"/>
  <c r="BH1439" i="29"/>
  <c r="R1439" i="29" s="1"/>
  <c r="Q1439" i="29" s="1"/>
  <c r="BL1438" i="29"/>
  <c r="Z1438" i="29"/>
  <c r="BD1440" i="29"/>
  <c r="F1440" i="29" s="1"/>
  <c r="E1440" i="29" s="1"/>
  <c r="AI1440" i="29"/>
  <c r="M1440" i="29" s="1"/>
  <c r="BE1439" i="29"/>
  <c r="I1439" i="29" s="1"/>
  <c r="H1439" i="29" s="1"/>
  <c r="BK1439" i="29"/>
  <c r="AA1439" i="29" s="1"/>
  <c r="C1441" i="29"/>
  <c r="AE1441" i="29" s="1"/>
  <c r="AQ1441" i="29"/>
  <c r="AY1441" i="29"/>
  <c r="AR1441" i="29"/>
  <c r="AZ1441" i="29"/>
  <c r="AC1442" i="29"/>
  <c r="AS1441" i="29"/>
  <c r="BA1441" i="29"/>
  <c r="AT1441" i="29"/>
  <c r="BB1441" i="29"/>
  <c r="AU1441" i="29"/>
  <c r="BC1441" i="29"/>
  <c r="AN1441" i="29"/>
  <c r="AV1441" i="29"/>
  <c r="AO1441" i="29"/>
  <c r="AW1441" i="29"/>
  <c r="B1441" i="29"/>
  <c r="AD1441" i="29" s="1"/>
  <c r="AK1441" i="29" s="1"/>
  <c r="S1441" i="29" s="1"/>
  <c r="AP1441" i="29"/>
  <c r="AX1441" i="29"/>
  <c r="BG1439" i="29"/>
  <c r="O1439" i="29" s="1"/>
  <c r="N1439" i="29" s="1"/>
  <c r="BI1440" i="29"/>
  <c r="U1440" i="29" s="1"/>
  <c r="T1440" i="29" s="1"/>
  <c r="BK1440" i="29"/>
  <c r="AA1440" i="29" s="1"/>
  <c r="BU1440" i="29"/>
  <c r="BD1439" i="29"/>
  <c r="F1439" i="29" s="1"/>
  <c r="E1439" i="29" s="1"/>
  <c r="BF1439" i="29"/>
  <c r="L1439" i="29" s="1"/>
  <c r="K1439" i="29" s="1"/>
  <c r="BP1438" i="29"/>
  <c r="AB1438" i="29" s="1"/>
  <c r="BT1438" i="29"/>
  <c r="BE1440" i="29"/>
  <c r="I1440" i="29" s="1"/>
  <c r="H1440" i="29" s="1"/>
  <c r="BH1440" i="29"/>
  <c r="R1440" i="29" s="1"/>
  <c r="Q1440" i="29" s="1"/>
  <c r="AH1441" i="29" l="1"/>
  <c r="J1441" i="29" s="1"/>
  <c r="AL1441" i="29"/>
  <c r="V1441" i="29" s="1"/>
  <c r="BO1439" i="29"/>
  <c r="BP1440" i="29"/>
  <c r="AM1441" i="29"/>
  <c r="Y1441" i="29" s="1"/>
  <c r="BR1440" i="29"/>
  <c r="BI1441" i="29"/>
  <c r="U1441" i="29" s="1"/>
  <c r="T1441" i="29" s="1"/>
  <c r="BK1441" i="29"/>
  <c r="AA1441" i="29" s="1"/>
  <c r="Z1439" i="29"/>
  <c r="BL1439" i="29"/>
  <c r="BR1439" i="29"/>
  <c r="BP1439" i="29"/>
  <c r="BQ1439" i="29"/>
  <c r="AG1441" i="29"/>
  <c r="G1441" i="29" s="1"/>
  <c r="AJ1441" i="29"/>
  <c r="P1441" i="29" s="1"/>
  <c r="BJ1441" i="29"/>
  <c r="X1441" i="29" s="1"/>
  <c r="W1441" i="29" s="1"/>
  <c r="BG1440" i="29"/>
  <c r="O1440" i="29" s="1"/>
  <c r="N1440" i="29" s="1"/>
  <c r="BN1440" i="29"/>
  <c r="BT1440" i="29"/>
  <c r="BN1439" i="29"/>
  <c r="AF1441" i="29"/>
  <c r="D1441" i="29" s="1"/>
  <c r="AI1441" i="29"/>
  <c r="M1441" i="29" s="1"/>
  <c r="BF1441" i="29"/>
  <c r="L1441" i="29" s="1"/>
  <c r="K1441" i="29" s="1"/>
  <c r="BO1440" i="29"/>
  <c r="Z1440" i="29"/>
  <c r="BL1440" i="29"/>
  <c r="AR1442" i="29"/>
  <c r="AZ1442" i="29"/>
  <c r="AC1443" i="29"/>
  <c r="AS1442" i="29"/>
  <c r="BA1442" i="29"/>
  <c r="AT1442" i="29"/>
  <c r="BB1442" i="29"/>
  <c r="AU1442" i="29"/>
  <c r="BC1442" i="29"/>
  <c r="AF1442" i="29"/>
  <c r="D1442" i="29" s="1"/>
  <c r="AN1442" i="29"/>
  <c r="AV1442" i="29"/>
  <c r="AG1442" i="29"/>
  <c r="G1442" i="29" s="1"/>
  <c r="AO1442" i="29"/>
  <c r="AW1442" i="29"/>
  <c r="B1442" i="29"/>
  <c r="AD1442" i="29" s="1"/>
  <c r="AL1442" i="29" s="1"/>
  <c r="V1442" i="29" s="1"/>
  <c r="AP1442" i="29"/>
  <c r="AX1442" i="29"/>
  <c r="C1442" i="29"/>
  <c r="AE1442" i="29" s="1"/>
  <c r="AI1442" i="29"/>
  <c r="M1442" i="29" s="1"/>
  <c r="AQ1442" i="29"/>
  <c r="AY1442" i="29"/>
  <c r="BU1439" i="29"/>
  <c r="BU1441" i="29" l="1"/>
  <c r="AH1442" i="29"/>
  <c r="J1442" i="29" s="1"/>
  <c r="BF1442" i="29" s="1"/>
  <c r="L1442" i="29" s="1"/>
  <c r="K1442" i="29" s="1"/>
  <c r="AM1442" i="29"/>
  <c r="Y1442" i="29" s="1"/>
  <c r="BK1442" i="29" s="1"/>
  <c r="AA1442" i="29" s="1"/>
  <c r="BU1442" i="29" s="1"/>
  <c r="BS1441" i="29"/>
  <c r="BQ1440" i="29"/>
  <c r="BJ1442" i="29"/>
  <c r="X1442" i="29" s="1"/>
  <c r="W1442" i="29" s="1"/>
  <c r="BT1442" i="29"/>
  <c r="AB1440" i="29"/>
  <c r="AK1442" i="29"/>
  <c r="S1442" i="29" s="1"/>
  <c r="BD1442" i="29"/>
  <c r="F1442" i="29" s="1"/>
  <c r="E1442" i="29" s="1"/>
  <c r="AS1443" i="29"/>
  <c r="BA1443" i="29"/>
  <c r="AT1443" i="29"/>
  <c r="BB1443" i="29"/>
  <c r="AU1443" i="29"/>
  <c r="BC1443" i="29"/>
  <c r="AN1443" i="29"/>
  <c r="AV1443" i="29"/>
  <c r="AO1443" i="29"/>
  <c r="AW1443" i="29"/>
  <c r="B1443" i="29"/>
  <c r="AD1443" i="29" s="1"/>
  <c r="AK1443" i="29" s="1"/>
  <c r="S1443" i="29" s="1"/>
  <c r="AP1443" i="29"/>
  <c r="AX1443" i="29"/>
  <c r="C1443" i="29"/>
  <c r="AE1443" i="29" s="1"/>
  <c r="AQ1443" i="29"/>
  <c r="AY1443" i="29"/>
  <c r="AZ1443" i="29"/>
  <c r="AC1444" i="29"/>
  <c r="AR1443" i="29"/>
  <c r="BP1441" i="29"/>
  <c r="BT1441" i="29"/>
  <c r="BG1441" i="29"/>
  <c r="O1441" i="29" s="1"/>
  <c r="N1441" i="29" s="1"/>
  <c r="BD1441" i="29"/>
  <c r="F1441" i="29" s="1"/>
  <c r="E1441" i="29" s="1"/>
  <c r="BH1441" i="29"/>
  <c r="R1441" i="29" s="1"/>
  <c r="Q1441" i="29" s="1"/>
  <c r="BL1441" i="29"/>
  <c r="Z1441" i="29"/>
  <c r="BG1442" i="29"/>
  <c r="O1442" i="29" s="1"/>
  <c r="N1442" i="29" s="1"/>
  <c r="AJ1442" i="29"/>
  <c r="P1442" i="29" s="1"/>
  <c r="AB1439" i="29"/>
  <c r="BE1441" i="29"/>
  <c r="I1441" i="29" s="1"/>
  <c r="H1441" i="29" s="1"/>
  <c r="BE1442" i="29"/>
  <c r="I1442" i="29" s="1"/>
  <c r="H1442" i="29" s="1"/>
  <c r="BN1441" i="29" l="1"/>
  <c r="BQ1442" i="29"/>
  <c r="BO1442" i="29"/>
  <c r="BI1443" i="29"/>
  <c r="U1443" i="29" s="1"/>
  <c r="T1443" i="29" s="1"/>
  <c r="BS1443" i="29"/>
  <c r="BN1442" i="29"/>
  <c r="AM1443" i="29"/>
  <c r="Y1443" i="29" s="1"/>
  <c r="BL1442" i="29"/>
  <c r="Z1442" i="29"/>
  <c r="BI1442" i="29"/>
  <c r="U1442" i="29" s="1"/>
  <c r="T1442" i="29" s="1"/>
  <c r="BO1441" i="29"/>
  <c r="BR1441" i="29"/>
  <c r="AI1443" i="29"/>
  <c r="M1443" i="29" s="1"/>
  <c r="AG1443" i="29"/>
  <c r="G1443" i="29" s="1"/>
  <c r="BP1442" i="29"/>
  <c r="AL1443" i="29"/>
  <c r="V1443" i="29" s="1"/>
  <c r="AT1444" i="29"/>
  <c r="BB1444" i="29"/>
  <c r="AU1444" i="29"/>
  <c r="BC1444" i="29"/>
  <c r="AN1444" i="29"/>
  <c r="AV1444" i="29"/>
  <c r="AO1444" i="29"/>
  <c r="AW1444" i="29"/>
  <c r="B1444" i="29"/>
  <c r="AD1444" i="29" s="1"/>
  <c r="AG1444" i="29" s="1"/>
  <c r="G1444" i="29" s="1"/>
  <c r="AP1444" i="29"/>
  <c r="AX1444" i="29"/>
  <c r="C1444" i="29"/>
  <c r="AE1444" i="29" s="1"/>
  <c r="AQ1444" i="29"/>
  <c r="AY1444" i="29"/>
  <c r="AR1444" i="29"/>
  <c r="AZ1444" i="29"/>
  <c r="AC1445" i="29"/>
  <c r="BA1444" i="29"/>
  <c r="AS1444" i="29"/>
  <c r="AF1443" i="29"/>
  <c r="D1443" i="29" s="1"/>
  <c r="BH1442" i="29"/>
  <c r="R1442" i="29" s="1"/>
  <c r="Q1442" i="29" s="1"/>
  <c r="BQ1441" i="29"/>
  <c r="AB1441" i="29" s="1"/>
  <c r="AJ1443" i="29"/>
  <c r="P1443" i="29" s="1"/>
  <c r="AH1443" i="29"/>
  <c r="J1443" i="29" s="1"/>
  <c r="BE1444" i="29" l="1"/>
  <c r="I1444" i="29" s="1"/>
  <c r="H1444" i="29" s="1"/>
  <c r="AL1444" i="29"/>
  <c r="V1444" i="29" s="1"/>
  <c r="BS1442" i="29"/>
  <c r="AU1445" i="29"/>
  <c r="BC1445" i="29"/>
  <c r="AN1445" i="29"/>
  <c r="AV1445" i="29"/>
  <c r="AO1445" i="29"/>
  <c r="AW1445" i="29"/>
  <c r="B1445" i="29"/>
  <c r="AD1445" i="29" s="1"/>
  <c r="AJ1445" i="29" s="1"/>
  <c r="P1445" i="29" s="1"/>
  <c r="AP1445" i="29"/>
  <c r="AX1445" i="29"/>
  <c r="C1445" i="29"/>
  <c r="AE1445" i="29" s="1"/>
  <c r="AQ1445" i="29"/>
  <c r="AY1445" i="29"/>
  <c r="AR1445" i="29"/>
  <c r="AZ1445" i="29"/>
  <c r="AC1446" i="29"/>
  <c r="AS1445" i="29"/>
  <c r="BA1445" i="29"/>
  <c r="AT1445" i="29"/>
  <c r="BB1445" i="29"/>
  <c r="AL1445" i="29"/>
  <c r="V1445" i="29" s="1"/>
  <c r="AF1444" i="29"/>
  <c r="D1444" i="29" s="1"/>
  <c r="BJ1443" i="29"/>
  <c r="X1443" i="29" s="1"/>
  <c r="W1443" i="29" s="1"/>
  <c r="BT1443" i="29"/>
  <c r="BR1442" i="29"/>
  <c r="AH1444" i="29"/>
  <c r="J1444" i="29" s="1"/>
  <c r="AJ1444" i="29"/>
  <c r="P1444" i="29" s="1"/>
  <c r="BE1443" i="29"/>
  <c r="I1443" i="29" s="1"/>
  <c r="H1443" i="29" s="1"/>
  <c r="BO1443" i="29"/>
  <c r="BK1443" i="29"/>
  <c r="AA1443" i="29" s="1"/>
  <c r="BG1443" i="29"/>
  <c r="O1443" i="29" s="1"/>
  <c r="N1443" i="29" s="1"/>
  <c r="BQ1443" i="29"/>
  <c r="AB1442" i="29"/>
  <c r="BH1443" i="29"/>
  <c r="R1443" i="29" s="1"/>
  <c r="Q1443" i="29" s="1"/>
  <c r="AM1444" i="29"/>
  <c r="Y1444" i="29" s="1"/>
  <c r="AK1444" i="29"/>
  <c r="S1444" i="29" s="1"/>
  <c r="BF1443" i="29"/>
  <c r="L1443" i="29" s="1"/>
  <c r="K1443" i="29" s="1"/>
  <c r="BD1443" i="29"/>
  <c r="F1443" i="29" s="1"/>
  <c r="E1443" i="29" s="1"/>
  <c r="AI1444" i="29"/>
  <c r="M1444" i="29" s="1"/>
  <c r="BN1443" i="29" l="1"/>
  <c r="BO1444" i="29"/>
  <c r="BP1443" i="29"/>
  <c r="BH1445" i="29"/>
  <c r="R1445" i="29" s="1"/>
  <c r="Q1445" i="29" s="1"/>
  <c r="BL1443" i="29"/>
  <c r="Z1443" i="29"/>
  <c r="BD1444" i="29"/>
  <c r="F1444" i="29" s="1"/>
  <c r="E1444" i="29" s="1"/>
  <c r="AF1445" i="29"/>
  <c r="D1445" i="29" s="1"/>
  <c r="BJ1445" i="29"/>
  <c r="X1445" i="29" s="1"/>
  <c r="W1445" i="29" s="1"/>
  <c r="AH1445" i="29"/>
  <c r="J1445" i="29" s="1"/>
  <c r="BG1444" i="29"/>
  <c r="O1444" i="29" s="1"/>
  <c r="N1444" i="29" s="1"/>
  <c r="BR1443" i="29"/>
  <c r="BH1444" i="29"/>
  <c r="R1444" i="29" s="1"/>
  <c r="Q1444" i="29" s="1"/>
  <c r="BR1444" i="29"/>
  <c r="AM1445" i="29"/>
  <c r="Y1445" i="29" s="1"/>
  <c r="BF1444" i="29"/>
  <c r="L1444" i="29" s="1"/>
  <c r="K1444" i="29" s="1"/>
  <c r="BI1444" i="29"/>
  <c r="U1444" i="29" s="1"/>
  <c r="T1444" i="29" s="1"/>
  <c r="AI1445" i="29"/>
  <c r="M1445" i="29" s="1"/>
  <c r="AG1445" i="29"/>
  <c r="G1445" i="29" s="1"/>
  <c r="BJ1444" i="29"/>
  <c r="X1444" i="29" s="1"/>
  <c r="W1444" i="29" s="1"/>
  <c r="AK1445" i="29"/>
  <c r="S1445" i="29" s="1"/>
  <c r="BK1444" i="29"/>
  <c r="AA1444" i="29" s="1"/>
  <c r="BU1444" i="29" s="1"/>
  <c r="BU1443" i="29"/>
  <c r="AN1446" i="29"/>
  <c r="AV1446" i="29"/>
  <c r="AO1446" i="29"/>
  <c r="AW1446" i="29"/>
  <c r="B1446" i="29"/>
  <c r="AD1446" i="29" s="1"/>
  <c r="AG1446" i="29" s="1"/>
  <c r="G1446" i="29" s="1"/>
  <c r="AP1446" i="29"/>
  <c r="AX1446" i="29"/>
  <c r="C1446" i="29"/>
  <c r="AE1446" i="29" s="1"/>
  <c r="AQ1446" i="29"/>
  <c r="AY1446" i="29"/>
  <c r="AR1446" i="29"/>
  <c r="AZ1446" i="29"/>
  <c r="AC1447" i="29"/>
  <c r="AS1446" i="29"/>
  <c r="BA1446" i="29"/>
  <c r="AT1446" i="29"/>
  <c r="BB1446" i="29"/>
  <c r="AU1446" i="29"/>
  <c r="BC1446" i="29"/>
  <c r="AB1443" i="29" l="1"/>
  <c r="AK1446" i="29"/>
  <c r="S1446" i="29" s="1"/>
  <c r="BP1444" i="29"/>
  <c r="BR1445" i="29"/>
  <c r="BT1445" i="29"/>
  <c r="BE1446" i="29"/>
  <c r="I1446" i="29" s="1"/>
  <c r="H1446" i="29" s="1"/>
  <c r="BO1446" i="29"/>
  <c r="BK1445" i="29"/>
  <c r="AA1445" i="29" s="1"/>
  <c r="BU1445" i="29" s="1"/>
  <c r="BD1445" i="29"/>
  <c r="F1445" i="29" s="1"/>
  <c r="E1445" i="29" s="1"/>
  <c r="AF1446" i="29"/>
  <c r="D1446" i="29" s="1"/>
  <c r="BG1445" i="29"/>
  <c r="O1445" i="29" s="1"/>
  <c r="N1445" i="29" s="1"/>
  <c r="BN1444" i="29"/>
  <c r="AM1446" i="29"/>
  <c r="Y1446" i="29" s="1"/>
  <c r="AH1446" i="29"/>
  <c r="J1446" i="29" s="1"/>
  <c r="BS1444" i="29"/>
  <c r="BQ1444" i="29"/>
  <c r="BI1446" i="29"/>
  <c r="U1446" i="29" s="1"/>
  <c r="T1446" i="29" s="1"/>
  <c r="AO1447" i="29"/>
  <c r="AW1447" i="29"/>
  <c r="B1447" i="29"/>
  <c r="AD1447" i="29" s="1"/>
  <c r="AG1447" i="29" s="1"/>
  <c r="G1447" i="29" s="1"/>
  <c r="AP1447" i="29"/>
  <c r="AX1447" i="29"/>
  <c r="C1447" i="29"/>
  <c r="AE1447" i="29" s="1"/>
  <c r="AQ1447" i="29"/>
  <c r="AY1447" i="29"/>
  <c r="AR1447" i="29"/>
  <c r="AZ1447" i="29"/>
  <c r="AC1448" i="29"/>
  <c r="AS1447" i="29"/>
  <c r="BA1447" i="29"/>
  <c r="AT1447" i="29"/>
  <c r="BB1447" i="29"/>
  <c r="AU1447" i="29"/>
  <c r="BC1447" i="29"/>
  <c r="AN1447" i="29"/>
  <c r="AV1447" i="29"/>
  <c r="AJ1446" i="29"/>
  <c r="P1446" i="29" s="1"/>
  <c r="AL1446" i="29"/>
  <c r="V1446" i="29" s="1"/>
  <c r="BL1444" i="29"/>
  <c r="Z1444" i="29"/>
  <c r="BE1445" i="29"/>
  <c r="I1445" i="29" s="1"/>
  <c r="H1445" i="29" s="1"/>
  <c r="BI1445" i="29"/>
  <c r="U1445" i="29" s="1"/>
  <c r="T1445" i="29" s="1"/>
  <c r="BF1445" i="29"/>
  <c r="L1445" i="29" s="1"/>
  <c r="K1445" i="29" s="1"/>
  <c r="AI1446" i="29"/>
  <c r="M1446" i="29" s="1"/>
  <c r="BT1444" i="29"/>
  <c r="BS1445" i="29" l="1"/>
  <c r="BN1445" i="29"/>
  <c r="AK1447" i="29"/>
  <c r="S1447" i="29" s="1"/>
  <c r="BE1447" i="29"/>
  <c r="I1447" i="29" s="1"/>
  <c r="H1447" i="29" s="1"/>
  <c r="BO1447" i="29"/>
  <c r="BS1446" i="29"/>
  <c r="BD1446" i="29"/>
  <c r="F1446" i="29" s="1"/>
  <c r="E1446" i="29" s="1"/>
  <c r="BP1445" i="29"/>
  <c r="BJ1446" i="29"/>
  <c r="X1446" i="29" s="1"/>
  <c r="W1446" i="29" s="1"/>
  <c r="AH1447" i="29"/>
  <c r="J1447" i="29" s="1"/>
  <c r="BF1446" i="29"/>
  <c r="L1446" i="29" s="1"/>
  <c r="K1446" i="29" s="1"/>
  <c r="BP1446" i="29"/>
  <c r="B1448" i="29"/>
  <c r="AD1448" i="29" s="1"/>
  <c r="AK1448" i="29" s="1"/>
  <c r="S1448" i="29" s="1"/>
  <c r="AP1448" i="29"/>
  <c r="AX1448" i="29"/>
  <c r="C1448" i="29"/>
  <c r="AE1448" i="29" s="1"/>
  <c r="AQ1448" i="29"/>
  <c r="AY1448" i="29"/>
  <c r="AR1448" i="29"/>
  <c r="AZ1448" i="29"/>
  <c r="AC1449" i="29"/>
  <c r="AS1448" i="29"/>
  <c r="BA1448" i="29"/>
  <c r="AT1448" i="29"/>
  <c r="BB1448" i="29"/>
  <c r="AU1448" i="29"/>
  <c r="BC1448" i="29"/>
  <c r="AN1448" i="29"/>
  <c r="AV1448" i="29"/>
  <c r="AO1448" i="29"/>
  <c r="AW1448" i="29"/>
  <c r="AJ1447" i="29"/>
  <c r="P1447" i="29" s="1"/>
  <c r="BK1446" i="29"/>
  <c r="AA1446" i="29" s="1"/>
  <c r="BU1446" i="29" s="1"/>
  <c r="BL1445" i="29"/>
  <c r="Z1445" i="29"/>
  <c r="BG1446" i="29"/>
  <c r="O1446" i="29" s="1"/>
  <c r="N1446" i="29" s="1"/>
  <c r="BQ1446" i="29"/>
  <c r="AM1447" i="29"/>
  <c r="Y1447" i="29" s="1"/>
  <c r="AL1447" i="29"/>
  <c r="V1447" i="29" s="1"/>
  <c r="AB1444" i="29"/>
  <c r="BH1446" i="29"/>
  <c r="R1446" i="29" s="1"/>
  <c r="Q1446" i="29" s="1"/>
  <c r="BO1445" i="29"/>
  <c r="AF1447" i="29"/>
  <c r="D1447" i="29" s="1"/>
  <c r="AI1447" i="29"/>
  <c r="M1447" i="29" s="1"/>
  <c r="BQ1445" i="29"/>
  <c r="BN1446" i="29" l="1"/>
  <c r="AB1445" i="29"/>
  <c r="BR1446" i="29"/>
  <c r="BI1447" i="29"/>
  <c r="U1447" i="29" s="1"/>
  <c r="T1447" i="29" s="1"/>
  <c r="BI1448" i="29"/>
  <c r="U1448" i="29" s="1"/>
  <c r="T1448" i="29" s="1"/>
  <c r="BH1447" i="29"/>
  <c r="R1447" i="29" s="1"/>
  <c r="Q1447" i="29" s="1"/>
  <c r="C1449" i="29"/>
  <c r="AE1449" i="29" s="1"/>
  <c r="AQ1449" i="29"/>
  <c r="AY1449" i="29"/>
  <c r="AR1449" i="29"/>
  <c r="AZ1449" i="29"/>
  <c r="AC1450" i="29"/>
  <c r="AS1449" i="29"/>
  <c r="BA1449" i="29"/>
  <c r="AT1449" i="29"/>
  <c r="BB1449" i="29"/>
  <c r="AU1449" i="29"/>
  <c r="BC1449" i="29"/>
  <c r="AN1449" i="29"/>
  <c r="AV1449" i="29"/>
  <c r="AO1449" i="29"/>
  <c r="AW1449" i="29"/>
  <c r="AP1449" i="29"/>
  <c r="AX1449" i="29"/>
  <c r="B1449" i="29"/>
  <c r="AD1449" i="29" s="1"/>
  <c r="AJ1449" i="29" s="1"/>
  <c r="P1449" i="29" s="1"/>
  <c r="BD1447" i="29"/>
  <c r="F1447" i="29" s="1"/>
  <c r="E1447" i="29" s="1"/>
  <c r="AM1448" i="29"/>
  <c r="Y1448" i="29" s="1"/>
  <c r="AH1448" i="29"/>
  <c r="J1448" i="29" s="1"/>
  <c r="BK1447" i="29"/>
  <c r="AA1447" i="29" s="1"/>
  <c r="BU1447" i="29" s="1"/>
  <c r="AG1448" i="29"/>
  <c r="G1448" i="29" s="1"/>
  <c r="AL1448" i="29"/>
  <c r="V1448" i="29" s="1"/>
  <c r="BJ1447" i="29"/>
  <c r="X1447" i="29" s="1"/>
  <c r="W1447" i="29" s="1"/>
  <c r="AJ1448" i="29"/>
  <c r="P1448" i="29" s="1"/>
  <c r="BG1447" i="29"/>
  <c r="O1447" i="29" s="1"/>
  <c r="N1447" i="29" s="1"/>
  <c r="BQ1447" i="29"/>
  <c r="BL1446" i="29"/>
  <c r="Z1446" i="29"/>
  <c r="AF1448" i="29"/>
  <c r="D1448" i="29" s="1"/>
  <c r="AI1448" i="29"/>
  <c r="M1448" i="29" s="1"/>
  <c r="BF1447" i="29"/>
  <c r="L1447" i="29" s="1"/>
  <c r="K1447" i="29" s="1"/>
  <c r="BP1447" i="29"/>
  <c r="BT1446" i="29"/>
  <c r="AB1446" i="29" s="1"/>
  <c r="BS1448" i="29" l="1"/>
  <c r="BS1447" i="29"/>
  <c r="BT1447" i="29"/>
  <c r="BN1447" i="29"/>
  <c r="BH1449" i="29"/>
  <c r="R1449" i="29" s="1"/>
  <c r="Q1449" i="29" s="1"/>
  <c r="AL1449" i="29"/>
  <c r="V1449" i="29" s="1"/>
  <c r="BE1448" i="29"/>
  <c r="I1448" i="29" s="1"/>
  <c r="H1448" i="29" s="1"/>
  <c r="AF1449" i="29"/>
  <c r="D1449" i="29" s="1"/>
  <c r="AI1449" i="29"/>
  <c r="M1449" i="29" s="1"/>
  <c r="BD1448" i="29"/>
  <c r="F1448" i="29" s="1"/>
  <c r="E1448" i="29" s="1"/>
  <c r="AK1449" i="29"/>
  <c r="S1449" i="29" s="1"/>
  <c r="BJ1448" i="29"/>
  <c r="X1448" i="29" s="1"/>
  <c r="W1448" i="29" s="1"/>
  <c r="Z1447" i="29"/>
  <c r="BL1447" i="29"/>
  <c r="AH1449" i="29"/>
  <c r="J1449" i="29" s="1"/>
  <c r="AR1450" i="29"/>
  <c r="AZ1450" i="29"/>
  <c r="AC1451" i="29"/>
  <c r="AS1450" i="29"/>
  <c r="BA1450" i="29"/>
  <c r="AT1450" i="29"/>
  <c r="BB1450" i="29"/>
  <c r="AU1450" i="29"/>
  <c r="BC1450" i="29"/>
  <c r="AN1450" i="29"/>
  <c r="AV1450" i="29"/>
  <c r="AO1450" i="29"/>
  <c r="AW1450" i="29"/>
  <c r="B1450" i="29"/>
  <c r="AD1450" i="29" s="1"/>
  <c r="AJ1450" i="29" s="1"/>
  <c r="P1450" i="29" s="1"/>
  <c r="AP1450" i="29"/>
  <c r="AX1450" i="29"/>
  <c r="C1450" i="29"/>
  <c r="AE1450" i="29" s="1"/>
  <c r="AQ1450" i="29"/>
  <c r="AY1450" i="29"/>
  <c r="BR1447" i="29"/>
  <c r="AB1447" i="29" s="1"/>
  <c r="BF1448" i="29"/>
  <c r="L1448" i="29" s="1"/>
  <c r="K1448" i="29" s="1"/>
  <c r="BP1448" i="29"/>
  <c r="AM1449" i="29"/>
  <c r="Y1449" i="29" s="1"/>
  <c r="BH1448" i="29"/>
  <c r="R1448" i="29" s="1"/>
  <c r="Q1448" i="29" s="1"/>
  <c r="BK1448" i="29"/>
  <c r="AA1448" i="29" s="1"/>
  <c r="BU1448" i="29" s="1"/>
  <c r="BG1448" i="29"/>
  <c r="O1448" i="29" s="1"/>
  <c r="N1448" i="29" s="1"/>
  <c r="AG1449" i="29"/>
  <c r="G1449" i="29" s="1"/>
  <c r="BR1449" i="29" l="1"/>
  <c r="BH1450" i="29"/>
  <c r="R1450" i="29" s="1"/>
  <c r="Q1450" i="29" s="1"/>
  <c r="AI1450" i="29"/>
  <c r="M1450" i="29" s="1"/>
  <c r="BF1449" i="29"/>
  <c r="L1449" i="29" s="1"/>
  <c r="K1449" i="29" s="1"/>
  <c r="BG1449" i="29"/>
  <c r="O1449" i="29" s="1"/>
  <c r="N1449" i="29" s="1"/>
  <c r="BK1449" i="29"/>
  <c r="AA1449" i="29" s="1"/>
  <c r="BD1449" i="29"/>
  <c r="F1449" i="29" s="1"/>
  <c r="E1449" i="29" s="1"/>
  <c r="BN1449" i="29"/>
  <c r="AL1450" i="29"/>
  <c r="V1450" i="29" s="1"/>
  <c r="BE1449" i="29"/>
  <c r="I1449" i="29" s="1"/>
  <c r="H1449" i="29" s="1"/>
  <c r="AF1450" i="29"/>
  <c r="D1450" i="29" s="1"/>
  <c r="BQ1448" i="29"/>
  <c r="AH1450" i="29"/>
  <c r="J1450" i="29" s="1"/>
  <c r="AK1450" i="29"/>
  <c r="S1450" i="29" s="1"/>
  <c r="BT1448" i="29"/>
  <c r="BO1448" i="29"/>
  <c r="AS1451" i="29"/>
  <c r="BA1451" i="29"/>
  <c r="AT1451" i="29"/>
  <c r="BB1451" i="29"/>
  <c r="AU1451" i="29"/>
  <c r="BC1451" i="29"/>
  <c r="AN1451" i="29"/>
  <c r="AV1451" i="29"/>
  <c r="AO1451" i="29"/>
  <c r="AW1451" i="29"/>
  <c r="B1451" i="29"/>
  <c r="AD1451" i="29" s="1"/>
  <c r="AG1451" i="29" s="1"/>
  <c r="G1451" i="29" s="1"/>
  <c r="AP1451" i="29"/>
  <c r="AX1451" i="29"/>
  <c r="C1451" i="29"/>
  <c r="AE1451" i="29" s="1"/>
  <c r="AQ1451" i="29"/>
  <c r="AY1451" i="29"/>
  <c r="AC1452" i="29"/>
  <c r="AR1451" i="29"/>
  <c r="AZ1451" i="29"/>
  <c r="BJ1449" i="29"/>
  <c r="X1449" i="29" s="1"/>
  <c r="W1449" i="29" s="1"/>
  <c r="BI1449" i="29"/>
  <c r="U1449" i="29" s="1"/>
  <c r="T1449" i="29" s="1"/>
  <c r="BS1449" i="29"/>
  <c r="AM1450" i="29"/>
  <c r="Y1450" i="29" s="1"/>
  <c r="Z1448" i="29"/>
  <c r="BL1448" i="29"/>
  <c r="BN1448" i="29"/>
  <c r="AB1448" i="29" s="1"/>
  <c r="BR1448" i="29"/>
  <c r="AG1450" i="29"/>
  <c r="G1450" i="29" s="1"/>
  <c r="BQ1449" i="29" l="1"/>
  <c r="BR1450" i="29"/>
  <c r="BE1451" i="29"/>
  <c r="I1451" i="29" s="1"/>
  <c r="H1451" i="29" s="1"/>
  <c r="BO1451" i="29"/>
  <c r="AL1451" i="29"/>
  <c r="V1451" i="29" s="1"/>
  <c r="BL1449" i="29"/>
  <c r="Z1449" i="29"/>
  <c r="BD1450" i="29"/>
  <c r="F1450" i="29" s="1"/>
  <c r="E1450" i="29" s="1"/>
  <c r="AF1451" i="29"/>
  <c r="D1451" i="29" s="1"/>
  <c r="BO1449" i="29"/>
  <c r="AT1452" i="29"/>
  <c r="BB1452" i="29"/>
  <c r="AU1452" i="29"/>
  <c r="BC1452" i="29"/>
  <c r="AN1452" i="29"/>
  <c r="AV1452" i="29"/>
  <c r="AO1452" i="29"/>
  <c r="AW1452" i="29"/>
  <c r="B1452" i="29"/>
  <c r="AD1452" i="29" s="1"/>
  <c r="AK1452" i="29" s="1"/>
  <c r="S1452" i="29" s="1"/>
  <c r="AP1452" i="29"/>
  <c r="AX1452" i="29"/>
  <c r="C1452" i="29"/>
  <c r="AE1452" i="29" s="1"/>
  <c r="AQ1452" i="29"/>
  <c r="AY1452" i="29"/>
  <c r="AR1452" i="29"/>
  <c r="AZ1452" i="29"/>
  <c r="AC1453" i="29"/>
  <c r="BA1452" i="29"/>
  <c r="AS1452" i="29"/>
  <c r="AH1451" i="29"/>
  <c r="J1451" i="29" s="1"/>
  <c r="AK1451" i="29"/>
  <c r="S1451" i="29" s="1"/>
  <c r="BJ1450" i="29"/>
  <c r="X1450" i="29" s="1"/>
  <c r="W1450" i="29" s="1"/>
  <c r="BP1449" i="29"/>
  <c r="BG1450" i="29"/>
  <c r="O1450" i="29" s="1"/>
  <c r="N1450" i="29" s="1"/>
  <c r="AJ1451" i="29"/>
  <c r="P1451" i="29" s="1"/>
  <c r="BI1450" i="29"/>
  <c r="U1450" i="29" s="1"/>
  <c r="T1450" i="29" s="1"/>
  <c r="BK1450" i="29"/>
  <c r="AA1450" i="29" s="1"/>
  <c r="AM1451" i="29"/>
  <c r="Y1451" i="29" s="1"/>
  <c r="BE1450" i="29"/>
  <c r="I1450" i="29" s="1"/>
  <c r="H1450" i="29" s="1"/>
  <c r="BT1449" i="29"/>
  <c r="AI1451" i="29"/>
  <c r="M1451" i="29" s="1"/>
  <c r="BF1450" i="29"/>
  <c r="L1450" i="29" s="1"/>
  <c r="K1450" i="29" s="1"/>
  <c r="BU1449" i="29"/>
  <c r="AH1452" i="29" l="1"/>
  <c r="J1452" i="29" s="1"/>
  <c r="BF1452" i="29" s="1"/>
  <c r="L1452" i="29" s="1"/>
  <c r="K1452" i="29" s="1"/>
  <c r="BQ1450" i="29"/>
  <c r="BS1450" i="29"/>
  <c r="BN1450" i="29"/>
  <c r="AB1449" i="29"/>
  <c r="BT1450" i="29"/>
  <c r="BI1452" i="29"/>
  <c r="U1452" i="29" s="1"/>
  <c r="T1452" i="29" s="1"/>
  <c r="AF1452" i="29"/>
  <c r="D1452" i="29" s="1"/>
  <c r="BD1451" i="29"/>
  <c r="F1451" i="29" s="1"/>
  <c r="E1451" i="29" s="1"/>
  <c r="BG1451" i="29"/>
  <c r="O1451" i="29" s="1"/>
  <c r="N1451" i="29" s="1"/>
  <c r="BI1451" i="29"/>
  <c r="U1451" i="29" s="1"/>
  <c r="T1451" i="29" s="1"/>
  <c r="BF1451" i="29"/>
  <c r="L1451" i="29" s="1"/>
  <c r="K1451" i="29" s="1"/>
  <c r="AM1452" i="29"/>
  <c r="Y1452" i="29" s="1"/>
  <c r="BP1450" i="29"/>
  <c r="BR1451" i="29"/>
  <c r="BH1451" i="29"/>
  <c r="R1451" i="29" s="1"/>
  <c r="Q1451" i="29" s="1"/>
  <c r="BO1450" i="29"/>
  <c r="AJ1452" i="29"/>
  <c r="P1452" i="29" s="1"/>
  <c r="AI1452" i="29"/>
  <c r="M1452" i="29" s="1"/>
  <c r="AG1452" i="29"/>
  <c r="G1452" i="29" s="1"/>
  <c r="BJ1451" i="29"/>
  <c r="X1451" i="29" s="1"/>
  <c r="W1451" i="29" s="1"/>
  <c r="BK1451" i="29"/>
  <c r="AA1451" i="29" s="1"/>
  <c r="BU1451" i="29" s="1"/>
  <c r="AL1452" i="29"/>
  <c r="V1452" i="29" s="1"/>
  <c r="BL1450" i="29"/>
  <c r="Z1450" i="29"/>
  <c r="BU1450" i="29"/>
  <c r="AU1453" i="29"/>
  <c r="BC1453" i="29"/>
  <c r="AN1453" i="29"/>
  <c r="AV1453" i="29"/>
  <c r="AO1453" i="29"/>
  <c r="AW1453" i="29"/>
  <c r="B1453" i="29"/>
  <c r="AD1453" i="29" s="1"/>
  <c r="AH1453" i="29" s="1"/>
  <c r="J1453" i="29" s="1"/>
  <c r="AP1453" i="29"/>
  <c r="AX1453" i="29"/>
  <c r="C1453" i="29"/>
  <c r="AE1453" i="29" s="1"/>
  <c r="AQ1453" i="29"/>
  <c r="AY1453" i="29"/>
  <c r="AR1453" i="29"/>
  <c r="AZ1453" i="29"/>
  <c r="AC1454" i="29"/>
  <c r="AS1453" i="29"/>
  <c r="BA1453" i="29"/>
  <c r="BB1453" i="29"/>
  <c r="AT1453" i="29"/>
  <c r="BS1451" i="29" l="1"/>
  <c r="AB1450" i="29"/>
  <c r="BP1452" i="29"/>
  <c r="BF1453" i="29"/>
  <c r="L1453" i="29" s="1"/>
  <c r="K1453" i="29" s="1"/>
  <c r="BT1451" i="29"/>
  <c r="BQ1451" i="29"/>
  <c r="AM1453" i="29"/>
  <c r="Y1453" i="29" s="1"/>
  <c r="AJ1453" i="29"/>
  <c r="P1453" i="29" s="1"/>
  <c r="BE1452" i="29"/>
  <c r="I1452" i="29" s="1"/>
  <c r="H1452" i="29" s="1"/>
  <c r="AG1453" i="29"/>
  <c r="G1453" i="29" s="1"/>
  <c r="BG1452" i="29"/>
  <c r="O1452" i="29" s="1"/>
  <c r="N1452" i="29" s="1"/>
  <c r="BK1452" i="29"/>
  <c r="AA1452" i="29" s="1"/>
  <c r="BU1452" i="29"/>
  <c r="BN1451" i="29"/>
  <c r="BH1452" i="29"/>
  <c r="R1452" i="29" s="1"/>
  <c r="Q1452" i="29" s="1"/>
  <c r="BP1451" i="29"/>
  <c r="AI1453" i="29"/>
  <c r="M1453" i="29" s="1"/>
  <c r="BJ1452" i="29"/>
  <c r="X1452" i="29" s="1"/>
  <c r="W1452" i="29" s="1"/>
  <c r="BD1452" i="29"/>
  <c r="F1452" i="29" s="1"/>
  <c r="E1452" i="29" s="1"/>
  <c r="AK1453" i="29"/>
  <c r="S1453" i="29" s="1"/>
  <c r="AF1453" i="29"/>
  <c r="D1453" i="29" s="1"/>
  <c r="AN1454" i="29"/>
  <c r="AV1454" i="29"/>
  <c r="AO1454" i="29"/>
  <c r="AW1454" i="29"/>
  <c r="B1454" i="29"/>
  <c r="AD1454" i="29" s="1"/>
  <c r="AF1454" i="29" s="1"/>
  <c r="D1454" i="29" s="1"/>
  <c r="AP1454" i="29"/>
  <c r="AX1454" i="29"/>
  <c r="C1454" i="29"/>
  <c r="AE1454" i="29" s="1"/>
  <c r="AQ1454" i="29"/>
  <c r="AY1454" i="29"/>
  <c r="AR1454" i="29"/>
  <c r="AZ1454" i="29"/>
  <c r="AC1455" i="29"/>
  <c r="AS1454" i="29"/>
  <c r="BA1454" i="29"/>
  <c r="AT1454" i="29"/>
  <c r="BB1454" i="29"/>
  <c r="AU1454" i="29"/>
  <c r="BC1454" i="29"/>
  <c r="AL1453" i="29"/>
  <c r="V1453" i="29" s="1"/>
  <c r="BL1451" i="29"/>
  <c r="Z1451" i="29"/>
  <c r="BS1452" i="29"/>
  <c r="AB1451" i="29" l="1"/>
  <c r="BN1452" i="29"/>
  <c r="BT1452" i="29"/>
  <c r="BQ1452" i="29"/>
  <c r="BP1453" i="29"/>
  <c r="BD1454" i="29"/>
  <c r="F1454" i="29" s="1"/>
  <c r="E1454" i="29" s="1"/>
  <c r="AH1454" i="29"/>
  <c r="J1454" i="29" s="1"/>
  <c r="BD1453" i="29"/>
  <c r="F1453" i="29" s="1"/>
  <c r="E1453" i="29" s="1"/>
  <c r="BR1452" i="29"/>
  <c r="BO1452" i="29"/>
  <c r="BI1453" i="29"/>
  <c r="U1453" i="29" s="1"/>
  <c r="T1453" i="29" s="1"/>
  <c r="BH1453" i="29"/>
  <c r="R1453" i="29" s="1"/>
  <c r="Q1453" i="29" s="1"/>
  <c r="BR1453" i="29"/>
  <c r="BK1453" i="29"/>
  <c r="AA1453" i="29" s="1"/>
  <c r="BU1453" i="29" s="1"/>
  <c r="AJ1454" i="29"/>
  <c r="P1454" i="29" s="1"/>
  <c r="AL1454" i="29"/>
  <c r="V1454" i="29" s="1"/>
  <c r="BJ1453" i="29"/>
  <c r="X1453" i="29" s="1"/>
  <c r="W1453" i="29" s="1"/>
  <c r="AI1454" i="29"/>
  <c r="M1454" i="29" s="1"/>
  <c r="AG1454" i="29"/>
  <c r="G1454" i="29" s="1"/>
  <c r="BL1452" i="29"/>
  <c r="Z1452" i="29"/>
  <c r="AG1455" i="29"/>
  <c r="G1455" i="29" s="1"/>
  <c r="AO1455" i="29"/>
  <c r="AW1455" i="29"/>
  <c r="B1455" i="29"/>
  <c r="AD1455" i="29" s="1"/>
  <c r="AF1455" i="29" s="1"/>
  <c r="D1455" i="29" s="1"/>
  <c r="AH1455" i="29"/>
  <c r="J1455" i="29" s="1"/>
  <c r="AP1455" i="29"/>
  <c r="AX1455" i="29"/>
  <c r="C1455" i="29"/>
  <c r="AE1455" i="29" s="1"/>
  <c r="AI1455" i="29"/>
  <c r="M1455" i="29" s="1"/>
  <c r="AQ1455" i="29"/>
  <c r="AY1455" i="29"/>
  <c r="AJ1455" i="29"/>
  <c r="P1455" i="29" s="1"/>
  <c r="AR1455" i="29"/>
  <c r="AZ1455" i="29"/>
  <c r="AC1456" i="29"/>
  <c r="AK1455" i="29"/>
  <c r="S1455" i="29" s="1"/>
  <c r="AS1455" i="29"/>
  <c r="BA1455" i="29"/>
  <c r="AT1455" i="29"/>
  <c r="BB1455" i="29"/>
  <c r="AM1455" i="29"/>
  <c r="Y1455" i="29" s="1"/>
  <c r="AU1455" i="29"/>
  <c r="BC1455" i="29"/>
  <c r="AN1455" i="29"/>
  <c r="AV1455" i="29"/>
  <c r="BG1453" i="29"/>
  <c r="O1453" i="29" s="1"/>
  <c r="N1453" i="29" s="1"/>
  <c r="AB1452" i="29"/>
  <c r="AM1454" i="29"/>
  <c r="Y1454" i="29" s="1"/>
  <c r="AK1454" i="29"/>
  <c r="S1454" i="29" s="1"/>
  <c r="BE1453" i="29"/>
  <c r="I1453" i="29" s="1"/>
  <c r="H1453" i="29" s="1"/>
  <c r="BQ1453" i="29" l="1"/>
  <c r="BN1453" i="29"/>
  <c r="BN1454" i="29"/>
  <c r="AL1455" i="29"/>
  <c r="V1455" i="29" s="1"/>
  <c r="BT1453" i="29"/>
  <c r="BO1453" i="29"/>
  <c r="BJ1455" i="29"/>
  <c r="X1455" i="29" s="1"/>
  <c r="W1455" i="29" s="1"/>
  <c r="BD1455" i="29"/>
  <c r="F1455" i="29" s="1"/>
  <c r="E1455" i="29" s="1"/>
  <c r="BJ1454" i="29"/>
  <c r="X1454" i="29" s="1"/>
  <c r="W1454" i="29" s="1"/>
  <c r="BG1455" i="29"/>
  <c r="O1455" i="29" s="1"/>
  <c r="N1455" i="29" s="1"/>
  <c r="BE1455" i="29"/>
  <c r="I1455" i="29" s="1"/>
  <c r="H1455" i="29" s="1"/>
  <c r="BH1454" i="29"/>
  <c r="R1454" i="29" s="1"/>
  <c r="Q1454" i="29" s="1"/>
  <c r="BI1454" i="29"/>
  <c r="U1454" i="29" s="1"/>
  <c r="T1454" i="29" s="1"/>
  <c r="BI1455" i="29"/>
  <c r="U1455" i="29" s="1"/>
  <c r="T1455" i="29" s="1"/>
  <c r="BK1454" i="29"/>
  <c r="AA1454" i="29" s="1"/>
  <c r="B1456" i="29"/>
  <c r="AD1456" i="29" s="1"/>
  <c r="AI1456" i="29" s="1"/>
  <c r="M1456" i="29" s="1"/>
  <c r="AP1456" i="29"/>
  <c r="AX1456" i="29"/>
  <c r="C1456" i="29"/>
  <c r="AE1456" i="29" s="1"/>
  <c r="AQ1456" i="29"/>
  <c r="AY1456" i="29"/>
  <c r="AR1456" i="29"/>
  <c r="AZ1456" i="29"/>
  <c r="AC1457" i="29"/>
  <c r="AS1456" i="29"/>
  <c r="BA1456" i="29"/>
  <c r="AT1456" i="29"/>
  <c r="BB1456" i="29"/>
  <c r="AU1456" i="29"/>
  <c r="BC1456" i="29"/>
  <c r="AN1456" i="29"/>
  <c r="AV1456" i="29"/>
  <c r="AO1456" i="29"/>
  <c r="AW1456" i="29"/>
  <c r="BL1453" i="29"/>
  <c r="Z1453" i="29"/>
  <c r="BK1455" i="29"/>
  <c r="AA1455" i="29" s="1"/>
  <c r="BU1455" i="29" s="1"/>
  <c r="BE1454" i="29"/>
  <c r="I1454" i="29" s="1"/>
  <c r="H1454" i="29" s="1"/>
  <c r="BO1454" i="29"/>
  <c r="BF1454" i="29"/>
  <c r="L1454" i="29" s="1"/>
  <c r="K1454" i="29" s="1"/>
  <c r="BP1454" i="29"/>
  <c r="BF1455" i="29"/>
  <c r="L1455" i="29" s="1"/>
  <c r="K1455" i="29" s="1"/>
  <c r="BG1454" i="29"/>
  <c r="O1454" i="29" s="1"/>
  <c r="N1454" i="29" s="1"/>
  <c r="BH1455" i="29"/>
  <c r="R1455" i="29" s="1"/>
  <c r="Q1455" i="29" s="1"/>
  <c r="BS1453" i="29"/>
  <c r="BT1455" i="29" l="1"/>
  <c r="BO1455" i="29"/>
  <c r="BR1455" i="29"/>
  <c r="AK1456" i="29"/>
  <c r="S1456" i="29" s="1"/>
  <c r="BI1456" i="29" s="1"/>
  <c r="U1456" i="29" s="1"/>
  <c r="T1456" i="29" s="1"/>
  <c r="AB1453" i="29"/>
  <c r="BP1455" i="29"/>
  <c r="BS1454" i="29"/>
  <c r="BR1454" i="29"/>
  <c r="BQ1454" i="29"/>
  <c r="BT1454" i="29"/>
  <c r="BG1456" i="29"/>
  <c r="O1456" i="29" s="1"/>
  <c r="N1456" i="29" s="1"/>
  <c r="BQ1456" i="29"/>
  <c r="BQ1455" i="29"/>
  <c r="C1457" i="29"/>
  <c r="AE1457" i="29" s="1"/>
  <c r="AQ1457" i="29"/>
  <c r="AY1457" i="29"/>
  <c r="AR1457" i="29"/>
  <c r="AZ1457" i="29"/>
  <c r="AC1458" i="29"/>
  <c r="AS1457" i="29"/>
  <c r="BA1457" i="29"/>
  <c r="AT1457" i="29"/>
  <c r="BB1457" i="29"/>
  <c r="AU1457" i="29"/>
  <c r="BC1457" i="29"/>
  <c r="AN1457" i="29"/>
  <c r="AV1457" i="29"/>
  <c r="AO1457" i="29"/>
  <c r="AW1457" i="29"/>
  <c r="AP1457" i="29"/>
  <c r="AX1457" i="29"/>
  <c r="B1457" i="29"/>
  <c r="AD1457" i="29" s="1"/>
  <c r="AJ1457" i="29" s="1"/>
  <c r="P1457" i="29" s="1"/>
  <c r="AM1456" i="29"/>
  <c r="Y1456" i="29" s="1"/>
  <c r="AH1456" i="29"/>
  <c r="J1456" i="29" s="1"/>
  <c r="AG1456" i="29"/>
  <c r="G1456" i="29" s="1"/>
  <c r="AJ1456" i="29"/>
  <c r="P1456" i="29" s="1"/>
  <c r="AL1456" i="29"/>
  <c r="V1456" i="29" s="1"/>
  <c r="BL1454" i="29"/>
  <c r="Z1454" i="29"/>
  <c r="BN1455" i="29"/>
  <c r="BU1454" i="29"/>
  <c r="Z1455" i="29"/>
  <c r="BL1455" i="29"/>
  <c r="AF1456" i="29"/>
  <c r="D1456" i="29" s="1"/>
  <c r="BS1455" i="29"/>
  <c r="AB1454" i="29" l="1"/>
  <c r="AB1455" i="29"/>
  <c r="BH1457" i="29"/>
  <c r="R1457" i="29" s="1"/>
  <c r="Q1457" i="29" s="1"/>
  <c r="BK1456" i="29"/>
  <c r="AA1456" i="29" s="1"/>
  <c r="BU1456" i="29" s="1"/>
  <c r="AL1457" i="29"/>
  <c r="V1457" i="29" s="1"/>
  <c r="AF1457" i="29"/>
  <c r="D1457" i="29" s="1"/>
  <c r="AI1457" i="29"/>
  <c r="M1457" i="29" s="1"/>
  <c r="AK1457" i="29"/>
  <c r="S1457" i="29" s="1"/>
  <c r="BJ1456" i="29"/>
  <c r="X1456" i="29" s="1"/>
  <c r="W1456" i="29" s="1"/>
  <c r="AH1457" i="29"/>
  <c r="J1457" i="29" s="1"/>
  <c r="AR1458" i="29"/>
  <c r="AZ1458" i="29"/>
  <c r="AC1459" i="29"/>
  <c r="AS1458" i="29"/>
  <c r="BA1458" i="29"/>
  <c r="AT1458" i="29"/>
  <c r="BB1458" i="29"/>
  <c r="AU1458" i="29"/>
  <c r="BC1458" i="29"/>
  <c r="AN1458" i="29"/>
  <c r="AV1458" i="29"/>
  <c r="AO1458" i="29"/>
  <c r="AW1458" i="29"/>
  <c r="B1458" i="29"/>
  <c r="AD1458" i="29" s="1"/>
  <c r="AF1458" i="29" s="1"/>
  <c r="D1458" i="29" s="1"/>
  <c r="AP1458" i="29"/>
  <c r="AX1458" i="29"/>
  <c r="AQ1458" i="29"/>
  <c r="AY1458" i="29"/>
  <c r="C1458" i="29"/>
  <c r="AE1458" i="29" s="1"/>
  <c r="BD1456" i="29"/>
  <c r="F1456" i="29" s="1"/>
  <c r="E1456" i="29" s="1"/>
  <c r="BH1456" i="29"/>
  <c r="R1456" i="29" s="1"/>
  <c r="Q1456" i="29" s="1"/>
  <c r="AM1457" i="29"/>
  <c r="Y1457" i="29" s="1"/>
  <c r="BE1456" i="29"/>
  <c r="I1456" i="29" s="1"/>
  <c r="H1456" i="29" s="1"/>
  <c r="BS1456" i="29"/>
  <c r="BF1456" i="29"/>
  <c r="L1456" i="29" s="1"/>
  <c r="K1456" i="29" s="1"/>
  <c r="AG1457" i="29"/>
  <c r="G1457" i="29" s="1"/>
  <c r="BR1457" i="29" l="1"/>
  <c r="BT1456" i="29"/>
  <c r="BD1458" i="29"/>
  <c r="F1458" i="29" s="1"/>
  <c r="E1458" i="29" s="1"/>
  <c r="AK1458" i="29"/>
  <c r="S1458" i="29" s="1"/>
  <c r="BI1457" i="29"/>
  <c r="U1457" i="29" s="1"/>
  <c r="T1457" i="29" s="1"/>
  <c r="AS1459" i="29"/>
  <c r="BA1459" i="29"/>
  <c r="AT1459" i="29"/>
  <c r="BB1459" i="29"/>
  <c r="AU1459" i="29"/>
  <c r="BC1459" i="29"/>
  <c r="AF1459" i="29"/>
  <c r="D1459" i="29" s="1"/>
  <c r="AN1459" i="29"/>
  <c r="AV1459" i="29"/>
  <c r="AO1459" i="29"/>
  <c r="AW1459" i="29"/>
  <c r="B1459" i="29"/>
  <c r="AD1459" i="29" s="1"/>
  <c r="AL1459" i="29" s="1"/>
  <c r="V1459" i="29" s="1"/>
  <c r="AP1459" i="29"/>
  <c r="AX1459" i="29"/>
  <c r="C1459" i="29"/>
  <c r="AE1459" i="29" s="1"/>
  <c r="AQ1459" i="29"/>
  <c r="AY1459" i="29"/>
  <c r="AJ1459" i="29"/>
  <c r="P1459" i="29" s="1"/>
  <c r="AC1460" i="29"/>
  <c r="AR1459" i="29"/>
  <c r="AZ1459" i="29"/>
  <c r="BG1457" i="29"/>
  <c r="O1457" i="29" s="1"/>
  <c r="N1457" i="29" s="1"/>
  <c r="AM1458" i="29"/>
  <c r="Y1458" i="29" s="1"/>
  <c r="BD1457" i="29"/>
  <c r="F1457" i="29" s="1"/>
  <c r="E1457" i="29" s="1"/>
  <c r="BN1456" i="29"/>
  <c r="BJ1457" i="29"/>
  <c r="X1457" i="29" s="1"/>
  <c r="W1457" i="29" s="1"/>
  <c r="BP1456" i="29"/>
  <c r="AH1458" i="29"/>
  <c r="J1458" i="29" s="1"/>
  <c r="BO1456" i="29"/>
  <c r="AG1458" i="29"/>
  <c r="G1458" i="29" s="1"/>
  <c r="AJ1458" i="29"/>
  <c r="P1458" i="29" s="1"/>
  <c r="BK1457" i="29"/>
  <c r="AA1457" i="29" s="1"/>
  <c r="BU1457" i="29" s="1"/>
  <c r="AI1458" i="29"/>
  <c r="M1458" i="29" s="1"/>
  <c r="BF1457" i="29"/>
  <c r="L1457" i="29" s="1"/>
  <c r="K1457" i="29" s="1"/>
  <c r="Z1456" i="29"/>
  <c r="BL1456" i="29"/>
  <c r="AL1458" i="29"/>
  <c r="V1458" i="29" s="1"/>
  <c r="BR1456" i="29"/>
  <c r="BE1457" i="29"/>
  <c r="I1457" i="29" s="1"/>
  <c r="H1457" i="29" s="1"/>
  <c r="BN1458" i="29" l="1"/>
  <c r="BP1457" i="29"/>
  <c r="BN1457" i="29"/>
  <c r="BJ1459" i="29"/>
  <c r="X1459" i="29" s="1"/>
  <c r="W1459" i="29" s="1"/>
  <c r="BG1458" i="29"/>
  <c r="O1458" i="29" s="1"/>
  <c r="N1458" i="29" s="1"/>
  <c r="BT1457" i="29"/>
  <c r="BD1459" i="29"/>
  <c r="F1459" i="29" s="1"/>
  <c r="E1459" i="29" s="1"/>
  <c r="BN1459" i="29"/>
  <c r="BO1457" i="29"/>
  <c r="BL1457" i="29"/>
  <c r="Z1457" i="29"/>
  <c r="AB1456" i="29"/>
  <c r="AT1460" i="29"/>
  <c r="BB1460" i="29"/>
  <c r="AU1460" i="29"/>
  <c r="BC1460" i="29"/>
  <c r="AN1460" i="29"/>
  <c r="AV1460" i="29"/>
  <c r="AO1460" i="29"/>
  <c r="AW1460" i="29"/>
  <c r="B1460" i="29"/>
  <c r="AD1460" i="29" s="1"/>
  <c r="AH1460" i="29" s="1"/>
  <c r="J1460" i="29" s="1"/>
  <c r="AP1460" i="29"/>
  <c r="AX1460" i="29"/>
  <c r="C1460" i="29"/>
  <c r="AE1460" i="29" s="1"/>
  <c r="AQ1460" i="29"/>
  <c r="AY1460" i="29"/>
  <c r="AR1460" i="29"/>
  <c r="AZ1460" i="29"/>
  <c r="AC1461" i="29"/>
  <c r="AS1460" i="29"/>
  <c r="BA1460" i="29"/>
  <c r="AH1459" i="29"/>
  <c r="J1459" i="29" s="1"/>
  <c r="AK1459" i="29"/>
  <c r="S1459" i="29" s="1"/>
  <c r="BH1459" i="29"/>
  <c r="R1459" i="29" s="1"/>
  <c r="Q1459" i="29" s="1"/>
  <c r="BS1457" i="29"/>
  <c r="BE1458" i="29"/>
  <c r="I1458" i="29" s="1"/>
  <c r="H1458" i="29" s="1"/>
  <c r="BO1458" i="29"/>
  <c r="AM1459" i="29"/>
  <c r="Y1459" i="29" s="1"/>
  <c r="BK1458" i="29"/>
  <c r="AA1458" i="29" s="1"/>
  <c r="BI1458" i="29"/>
  <c r="U1458" i="29" s="1"/>
  <c r="T1458" i="29" s="1"/>
  <c r="BH1458" i="29"/>
  <c r="R1458" i="29" s="1"/>
  <c r="Q1458" i="29" s="1"/>
  <c r="BF1458" i="29"/>
  <c r="L1458" i="29" s="1"/>
  <c r="K1458" i="29" s="1"/>
  <c r="BP1458" i="29"/>
  <c r="BQ1457" i="29"/>
  <c r="AI1459" i="29"/>
  <c r="M1459" i="29" s="1"/>
  <c r="AG1459" i="29"/>
  <c r="G1459" i="29" s="1"/>
  <c r="BJ1458" i="29"/>
  <c r="X1458" i="29" s="1"/>
  <c r="W1458" i="29" s="1"/>
  <c r="BS1458" i="29" l="1"/>
  <c r="AB1457" i="29"/>
  <c r="BT1459" i="29"/>
  <c r="BF1460" i="29"/>
  <c r="L1460" i="29" s="1"/>
  <c r="K1460" i="29" s="1"/>
  <c r="BL1458" i="29"/>
  <c r="Z1458" i="29"/>
  <c r="BF1459" i="29"/>
  <c r="L1459" i="29" s="1"/>
  <c r="K1459" i="29" s="1"/>
  <c r="AM1460" i="29"/>
  <c r="Y1460" i="29" s="1"/>
  <c r="BT1458" i="29"/>
  <c r="BR1458" i="29"/>
  <c r="AI1460" i="29"/>
  <c r="M1460" i="29" s="1"/>
  <c r="AG1460" i="29"/>
  <c r="G1460" i="29" s="1"/>
  <c r="AL1460" i="29"/>
  <c r="V1460" i="29" s="1"/>
  <c r="AU1461" i="29"/>
  <c r="BC1461" i="29"/>
  <c r="AN1461" i="29"/>
  <c r="AV1461" i="29"/>
  <c r="AO1461" i="29"/>
  <c r="AW1461" i="29"/>
  <c r="B1461" i="29"/>
  <c r="AD1461" i="29" s="1"/>
  <c r="AH1461" i="29" s="1"/>
  <c r="J1461" i="29" s="1"/>
  <c r="AP1461" i="29"/>
  <c r="AX1461" i="29"/>
  <c r="C1461" i="29"/>
  <c r="AE1461" i="29" s="1"/>
  <c r="AQ1461" i="29"/>
  <c r="AY1461" i="29"/>
  <c r="AR1461" i="29"/>
  <c r="AZ1461" i="29"/>
  <c r="AC1462" i="29"/>
  <c r="AS1461" i="29"/>
  <c r="BA1461" i="29"/>
  <c r="BB1461" i="29"/>
  <c r="AT1461" i="29"/>
  <c r="BQ1458" i="29"/>
  <c r="BI1459" i="29"/>
  <c r="U1459" i="29" s="1"/>
  <c r="T1459" i="29" s="1"/>
  <c r="BS1459" i="29"/>
  <c r="AJ1460" i="29"/>
  <c r="P1460" i="29" s="1"/>
  <c r="BE1459" i="29"/>
  <c r="I1459" i="29" s="1"/>
  <c r="H1459" i="29" s="1"/>
  <c r="BR1459" i="29"/>
  <c r="AF1460" i="29"/>
  <c r="D1460" i="29" s="1"/>
  <c r="BK1459" i="29"/>
  <c r="AA1459" i="29" s="1"/>
  <c r="BU1459" i="29" s="1"/>
  <c r="AK1460" i="29"/>
  <c r="S1460" i="29" s="1"/>
  <c r="BG1459" i="29"/>
  <c r="O1459" i="29" s="1"/>
  <c r="N1459" i="29" s="1"/>
  <c r="BQ1459" i="29"/>
  <c r="BU1458" i="29"/>
  <c r="BP1459" i="29" l="1"/>
  <c r="BO1459" i="29"/>
  <c r="AB1459" i="29" s="1"/>
  <c r="BP1460" i="29"/>
  <c r="AB1458" i="29"/>
  <c r="BF1461" i="29"/>
  <c r="L1461" i="29" s="1"/>
  <c r="K1461" i="29" s="1"/>
  <c r="BP1461" i="29"/>
  <c r="AM1461" i="29"/>
  <c r="Y1461" i="29" s="1"/>
  <c r="BJ1460" i="29"/>
  <c r="X1460" i="29" s="1"/>
  <c r="W1460" i="29" s="1"/>
  <c r="BH1460" i="29"/>
  <c r="R1460" i="29" s="1"/>
  <c r="Q1460" i="29" s="1"/>
  <c r="AI1461" i="29"/>
  <c r="M1461" i="29" s="1"/>
  <c r="AG1461" i="29"/>
  <c r="G1461" i="29" s="1"/>
  <c r="BE1460" i="29"/>
  <c r="I1460" i="29" s="1"/>
  <c r="H1460" i="29" s="1"/>
  <c r="BG1460" i="29"/>
  <c r="O1460" i="29" s="1"/>
  <c r="N1460" i="29" s="1"/>
  <c r="AN1462" i="29"/>
  <c r="AV1462" i="29"/>
  <c r="AO1462" i="29"/>
  <c r="AW1462" i="29"/>
  <c r="B1462" i="29"/>
  <c r="AD1462" i="29" s="1"/>
  <c r="AG1462" i="29" s="1"/>
  <c r="G1462" i="29" s="1"/>
  <c r="AP1462" i="29"/>
  <c r="AX1462" i="29"/>
  <c r="C1462" i="29"/>
  <c r="AE1462" i="29" s="1"/>
  <c r="AQ1462" i="29"/>
  <c r="AY1462" i="29"/>
  <c r="AR1462" i="29"/>
  <c r="AZ1462" i="29"/>
  <c r="AC1463" i="29"/>
  <c r="AS1462" i="29"/>
  <c r="BA1462" i="29"/>
  <c r="AT1462" i="29"/>
  <c r="BB1462" i="29"/>
  <c r="BC1462" i="29"/>
  <c r="AU1462" i="29"/>
  <c r="AJ1461" i="29"/>
  <c r="P1461" i="29" s="1"/>
  <c r="BI1460" i="29"/>
  <c r="U1460" i="29" s="1"/>
  <c r="T1460" i="29" s="1"/>
  <c r="AK1461" i="29"/>
  <c r="S1461" i="29" s="1"/>
  <c r="BL1459" i="29"/>
  <c r="Z1459" i="29"/>
  <c r="AF1461" i="29"/>
  <c r="D1461" i="29" s="1"/>
  <c r="AL1461" i="29"/>
  <c r="V1461" i="29" s="1"/>
  <c r="BD1460" i="29"/>
  <c r="F1460" i="29" s="1"/>
  <c r="E1460" i="29" s="1"/>
  <c r="BK1460" i="29"/>
  <c r="AA1460" i="29" s="1"/>
  <c r="BU1460" i="29" s="1"/>
  <c r="BO1460" i="29" l="1"/>
  <c r="AK1462" i="29"/>
  <c r="S1462" i="29" s="1"/>
  <c r="AM1462" i="29"/>
  <c r="Y1462" i="29" s="1"/>
  <c r="BK1462" i="29" s="1"/>
  <c r="AA1462" i="29" s="1"/>
  <c r="BU1462" i="29" s="1"/>
  <c r="BR1460" i="29"/>
  <c r="AJ1462" i="29"/>
  <c r="P1462" i="29" s="1"/>
  <c r="BH1462" i="29" s="1"/>
  <c r="R1462" i="29" s="1"/>
  <c r="BQ1460" i="29"/>
  <c r="BT1460" i="29"/>
  <c r="BE1462" i="29"/>
  <c r="I1462" i="29" s="1"/>
  <c r="H1462" i="29" s="1"/>
  <c r="BI1462" i="29"/>
  <c r="U1462" i="29" s="1"/>
  <c r="T1462" i="29" s="1"/>
  <c r="BG1461" i="29"/>
  <c r="O1461" i="29" s="1"/>
  <c r="N1461" i="29" s="1"/>
  <c r="BD1461" i="29"/>
  <c r="F1461" i="29" s="1"/>
  <c r="E1461" i="29" s="1"/>
  <c r="AO1463" i="29"/>
  <c r="AW1463" i="29"/>
  <c r="B1463" i="29"/>
  <c r="AD1463" i="29" s="1"/>
  <c r="AG1463" i="29" s="1"/>
  <c r="G1463" i="29" s="1"/>
  <c r="AP1463" i="29"/>
  <c r="AX1463" i="29"/>
  <c r="C1463" i="29"/>
  <c r="AE1463" i="29" s="1"/>
  <c r="AQ1463" i="29"/>
  <c r="AY1463" i="29"/>
  <c r="AR1463" i="29"/>
  <c r="AZ1463" i="29"/>
  <c r="AC1464" i="29"/>
  <c r="AS1463" i="29"/>
  <c r="BA1463" i="29"/>
  <c r="AT1463" i="29"/>
  <c r="BB1463" i="29"/>
  <c r="AU1463" i="29"/>
  <c r="BC1463" i="29"/>
  <c r="AV1463" i="29"/>
  <c r="AN1463" i="29"/>
  <c r="AF1462" i="29"/>
  <c r="D1462" i="29" s="1"/>
  <c r="AH1462" i="29"/>
  <c r="J1462" i="29" s="1"/>
  <c r="BJ1461" i="29"/>
  <c r="X1461" i="29" s="1"/>
  <c r="W1461" i="29" s="1"/>
  <c r="AL1462" i="29"/>
  <c r="V1462" i="29" s="1"/>
  <c r="BK1461" i="29"/>
  <c r="AA1461" i="29" s="1"/>
  <c r="BU1461" i="29" s="1"/>
  <c r="BL1460" i="29"/>
  <c r="Z1460" i="29"/>
  <c r="BN1460" i="29"/>
  <c r="BS1460" i="29"/>
  <c r="BI1461" i="29"/>
  <c r="U1461" i="29" s="1"/>
  <c r="T1461" i="29" s="1"/>
  <c r="BH1461" i="29"/>
  <c r="R1461" i="29" s="1"/>
  <c r="Q1461" i="29" s="1"/>
  <c r="AI1462" i="29"/>
  <c r="M1462" i="29" s="1"/>
  <c r="BE1461" i="29"/>
  <c r="I1461" i="29" s="1"/>
  <c r="H1461" i="29" s="1"/>
  <c r="AK1463" i="29" l="1"/>
  <c r="S1463" i="29" s="1"/>
  <c r="BI1463" i="29" s="1"/>
  <c r="U1463" i="29" s="1"/>
  <c r="T1463" i="29" s="1"/>
  <c r="BO1462" i="29"/>
  <c r="Q1462" i="29"/>
  <c r="BR1462" i="29"/>
  <c r="BS1461" i="29"/>
  <c r="BT1461" i="29"/>
  <c r="AJ1463" i="29"/>
  <c r="P1463" i="29" s="1"/>
  <c r="BE1463" i="29"/>
  <c r="I1463" i="29" s="1"/>
  <c r="H1463" i="29" s="1"/>
  <c r="BN1461" i="29"/>
  <c r="B1464" i="29"/>
  <c r="AD1464" i="29" s="1"/>
  <c r="AI1464" i="29" s="1"/>
  <c r="M1464" i="29" s="1"/>
  <c r="AP1464" i="29"/>
  <c r="AX1464" i="29"/>
  <c r="C1464" i="29"/>
  <c r="AE1464" i="29" s="1"/>
  <c r="AQ1464" i="29"/>
  <c r="AY1464" i="29"/>
  <c r="AJ1464" i="29"/>
  <c r="P1464" i="29" s="1"/>
  <c r="AR1464" i="29"/>
  <c r="AZ1464" i="29"/>
  <c r="AC1465" i="29"/>
  <c r="AS1464" i="29"/>
  <c r="BA1464" i="29"/>
  <c r="AT1464" i="29"/>
  <c r="BB1464" i="29"/>
  <c r="AU1464" i="29"/>
  <c r="BC1464" i="29"/>
  <c r="AN1464" i="29"/>
  <c r="AV1464" i="29"/>
  <c r="AO1464" i="29"/>
  <c r="AW1464" i="29"/>
  <c r="BR1461" i="29"/>
  <c r="Z1462" i="29"/>
  <c r="AM1463" i="29"/>
  <c r="Y1463" i="29" s="1"/>
  <c r="BQ1461" i="29"/>
  <c r="BF1462" i="29"/>
  <c r="L1462" i="29" s="1"/>
  <c r="K1462" i="29" s="1"/>
  <c r="BP1462" i="29"/>
  <c r="AH1463" i="29"/>
  <c r="J1463" i="29" s="1"/>
  <c r="BS1462" i="29"/>
  <c r="BG1462" i="29"/>
  <c r="O1462" i="29" s="1"/>
  <c r="N1462" i="29" s="1"/>
  <c r="AL1463" i="29"/>
  <c r="V1463" i="29" s="1"/>
  <c r="BJ1462" i="29"/>
  <c r="X1462" i="29" s="1"/>
  <c r="W1462" i="29" s="1"/>
  <c r="BT1462" i="29"/>
  <c r="AF1463" i="29"/>
  <c r="D1463" i="29" s="1"/>
  <c r="BD1462" i="29"/>
  <c r="F1462" i="29" s="1"/>
  <c r="E1462" i="29" s="1"/>
  <c r="BN1462" i="29"/>
  <c r="BL1461" i="29"/>
  <c r="Z1461" i="29"/>
  <c r="BO1461" i="29"/>
  <c r="AB1460" i="29"/>
  <c r="AI1463" i="29"/>
  <c r="M1463" i="29" s="1"/>
  <c r="AK1464" i="29" l="1"/>
  <c r="S1464" i="29" s="1"/>
  <c r="BH1463" i="29"/>
  <c r="R1463" i="29" s="1"/>
  <c r="Q1463" i="29" s="1"/>
  <c r="BO1463" i="29"/>
  <c r="BL1462" i="29"/>
  <c r="BG1464" i="29"/>
  <c r="O1464" i="29" s="1"/>
  <c r="N1464" i="29" s="1"/>
  <c r="BI1464" i="29"/>
  <c r="U1464" i="29" s="1"/>
  <c r="T1464" i="29" s="1"/>
  <c r="C1465" i="29"/>
  <c r="AE1465" i="29" s="1"/>
  <c r="AQ1465" i="29"/>
  <c r="AY1465" i="29"/>
  <c r="AR1465" i="29"/>
  <c r="AZ1465" i="29"/>
  <c r="AC1466" i="29"/>
  <c r="AS1465" i="29"/>
  <c r="BA1465" i="29"/>
  <c r="AT1465" i="29"/>
  <c r="BB1465" i="29"/>
  <c r="AU1465" i="29"/>
  <c r="BC1465" i="29"/>
  <c r="AN1465" i="29"/>
  <c r="AV1465" i="29"/>
  <c r="AO1465" i="29"/>
  <c r="AW1465" i="29"/>
  <c r="AP1465" i="29"/>
  <c r="AX1465" i="29"/>
  <c r="B1465" i="29"/>
  <c r="AD1465" i="29" s="1"/>
  <c r="AJ1465" i="29" s="1"/>
  <c r="P1465" i="29" s="1"/>
  <c r="BJ1463" i="29"/>
  <c r="X1463" i="29" s="1"/>
  <c r="W1463" i="29" s="1"/>
  <c r="AG1464" i="29"/>
  <c r="G1464" i="29" s="1"/>
  <c r="AM1464" i="29"/>
  <c r="Y1464" i="29" s="1"/>
  <c r="BQ1462" i="29"/>
  <c r="AB1462" i="29" s="1"/>
  <c r="BS1463" i="29"/>
  <c r="AH1464" i="29"/>
  <c r="J1464" i="29" s="1"/>
  <c r="BF1463" i="29"/>
  <c r="L1463" i="29" s="1"/>
  <c r="K1463" i="29" s="1"/>
  <c r="BH1464" i="29"/>
  <c r="R1464" i="29" s="1"/>
  <c r="Q1464" i="29" s="1"/>
  <c r="AL1464" i="29"/>
  <c r="V1464" i="29" s="1"/>
  <c r="AB1461" i="29"/>
  <c r="BG1463" i="29"/>
  <c r="O1463" i="29" s="1"/>
  <c r="N1463" i="29" s="1"/>
  <c r="BK1463" i="29"/>
  <c r="AA1463" i="29" s="1"/>
  <c r="BU1463" i="29" s="1"/>
  <c r="BD1463" i="29"/>
  <c r="F1463" i="29" s="1"/>
  <c r="E1463" i="29" s="1"/>
  <c r="AF1464" i="29"/>
  <c r="D1464" i="29" s="1"/>
  <c r="BQ1464" i="29" l="1"/>
  <c r="BR1463" i="29"/>
  <c r="BQ1463" i="29"/>
  <c r="BS1464" i="29"/>
  <c r="BR1464" i="29"/>
  <c r="BH1465" i="29"/>
  <c r="R1465" i="29" s="1"/>
  <c r="Q1465" i="29" s="1"/>
  <c r="BR1465" i="29"/>
  <c r="BP1463" i="29"/>
  <c r="AL1465" i="29"/>
  <c r="V1465" i="29" s="1"/>
  <c r="Z1463" i="29"/>
  <c r="BL1463" i="29"/>
  <c r="BF1464" i="29"/>
  <c r="L1464" i="29" s="1"/>
  <c r="K1464" i="29" s="1"/>
  <c r="AF1465" i="29"/>
  <c r="D1465" i="29" s="1"/>
  <c r="AI1465" i="29"/>
  <c r="M1465" i="29" s="1"/>
  <c r="AK1465" i="29"/>
  <c r="S1465" i="29" s="1"/>
  <c r="AH1465" i="29"/>
  <c r="J1465" i="29" s="1"/>
  <c r="AR1466" i="29"/>
  <c r="AZ1466" i="29"/>
  <c r="AC1467" i="29"/>
  <c r="AS1466" i="29"/>
  <c r="BA1466" i="29"/>
  <c r="AT1466" i="29"/>
  <c r="BB1466" i="29"/>
  <c r="AU1466" i="29"/>
  <c r="BC1466" i="29"/>
  <c r="AN1466" i="29"/>
  <c r="AV1466" i="29"/>
  <c r="AO1466" i="29"/>
  <c r="AW1466" i="29"/>
  <c r="B1466" i="29"/>
  <c r="AD1466" i="29" s="1"/>
  <c r="AK1466" i="29" s="1"/>
  <c r="S1466" i="29" s="1"/>
  <c r="AP1466" i="29"/>
  <c r="AX1466" i="29"/>
  <c r="AQ1466" i="29"/>
  <c r="AY1466" i="29"/>
  <c r="C1466" i="29"/>
  <c r="AE1466" i="29" s="1"/>
  <c r="BD1464" i="29"/>
  <c r="F1464" i="29" s="1"/>
  <c r="E1464" i="29" s="1"/>
  <c r="BK1464" i="29"/>
  <c r="AA1464" i="29" s="1"/>
  <c r="BU1464" i="29"/>
  <c r="AM1465" i="29"/>
  <c r="Y1465" i="29" s="1"/>
  <c r="BN1463" i="29"/>
  <c r="BE1464" i="29"/>
  <c r="I1464" i="29" s="1"/>
  <c r="H1464" i="29" s="1"/>
  <c r="BJ1464" i="29"/>
  <c r="X1464" i="29" s="1"/>
  <c r="W1464" i="29" s="1"/>
  <c r="BT1463" i="29"/>
  <c r="AG1465" i="29"/>
  <c r="G1465" i="29" s="1"/>
  <c r="AB1463" i="29" l="1"/>
  <c r="BI1466" i="29"/>
  <c r="U1466" i="29" s="1"/>
  <c r="T1466" i="29" s="1"/>
  <c r="BS1466" i="29"/>
  <c r="AS1467" i="29"/>
  <c r="BA1467" i="29"/>
  <c r="AT1467" i="29"/>
  <c r="BB1467" i="29"/>
  <c r="AU1467" i="29"/>
  <c r="BC1467" i="29"/>
  <c r="AN1467" i="29"/>
  <c r="AV1467" i="29"/>
  <c r="AO1467" i="29"/>
  <c r="AW1467" i="29"/>
  <c r="B1467" i="29"/>
  <c r="AD1467" i="29" s="1"/>
  <c r="AM1467" i="29" s="1"/>
  <c r="Y1467" i="29" s="1"/>
  <c r="AP1467" i="29"/>
  <c r="AX1467" i="29"/>
  <c r="C1467" i="29"/>
  <c r="AE1467" i="29" s="1"/>
  <c r="AQ1467" i="29"/>
  <c r="AY1467" i="29"/>
  <c r="AC1468" i="29"/>
  <c r="AR1467" i="29"/>
  <c r="AZ1467" i="29"/>
  <c r="BP1464" i="29"/>
  <c r="BO1464" i="29"/>
  <c r="AG1466" i="29"/>
  <c r="G1466" i="29" s="1"/>
  <c r="AJ1466" i="29"/>
  <c r="P1466" i="29" s="1"/>
  <c r="AL1466" i="29"/>
  <c r="V1466" i="29" s="1"/>
  <c r="BF1465" i="29"/>
  <c r="L1465" i="29" s="1"/>
  <c r="K1465" i="29" s="1"/>
  <c r="BJ1465" i="29"/>
  <c r="X1465" i="29" s="1"/>
  <c r="W1465" i="29" s="1"/>
  <c r="BK1465" i="29"/>
  <c r="AA1465" i="29" s="1"/>
  <c r="BU1465" i="29" s="1"/>
  <c r="BI1465" i="29"/>
  <c r="U1465" i="29" s="1"/>
  <c r="T1465" i="29" s="1"/>
  <c r="BE1465" i="29"/>
  <c r="I1465" i="29" s="1"/>
  <c r="H1465" i="29" s="1"/>
  <c r="Z1464" i="29"/>
  <c r="BL1464" i="29"/>
  <c r="AF1466" i="29"/>
  <c r="D1466" i="29" s="1"/>
  <c r="BG1465" i="29"/>
  <c r="O1465" i="29" s="1"/>
  <c r="N1465" i="29" s="1"/>
  <c r="AM1466" i="29"/>
  <c r="Y1466" i="29" s="1"/>
  <c r="AI1466" i="29"/>
  <c r="M1466" i="29" s="1"/>
  <c r="BT1464" i="29"/>
  <c r="BN1464" i="29"/>
  <c r="AH1466" i="29"/>
  <c r="J1466" i="29" s="1"/>
  <c r="BD1465" i="29"/>
  <c r="F1465" i="29" s="1"/>
  <c r="E1465" i="29" s="1"/>
  <c r="BN1465" i="29"/>
  <c r="BS1465" i="29" l="1"/>
  <c r="AB1464" i="29"/>
  <c r="BO1465" i="29"/>
  <c r="AJ1467" i="29"/>
  <c r="P1467" i="29" s="1"/>
  <c r="BH1467" i="29" s="1"/>
  <c r="R1467" i="29" s="1"/>
  <c r="Q1467" i="29" s="1"/>
  <c r="AG1467" i="29"/>
  <c r="G1467" i="29" s="1"/>
  <c r="AI1467" i="29"/>
  <c r="M1467" i="29" s="1"/>
  <c r="BG1467" i="29" s="1"/>
  <c r="O1467" i="29" s="1"/>
  <c r="N1467" i="29" s="1"/>
  <c r="BT1465" i="29"/>
  <c r="BK1467" i="29"/>
  <c r="AA1467" i="29" s="1"/>
  <c r="BU1467" i="29" s="1"/>
  <c r="BE1466" i="29"/>
  <c r="I1466" i="29" s="1"/>
  <c r="H1466" i="29" s="1"/>
  <c r="BD1466" i="29"/>
  <c r="F1466" i="29" s="1"/>
  <c r="E1466" i="29" s="1"/>
  <c r="AL1467" i="29"/>
  <c r="V1467" i="29" s="1"/>
  <c r="BF1466" i="29"/>
  <c r="L1466" i="29" s="1"/>
  <c r="K1466" i="29" s="1"/>
  <c r="AF1467" i="29"/>
  <c r="D1467" i="29" s="1"/>
  <c r="BL1465" i="29"/>
  <c r="Z1465" i="29"/>
  <c r="BG1466" i="29"/>
  <c r="O1466" i="29" s="1"/>
  <c r="N1466" i="29" s="1"/>
  <c r="BP1465" i="29"/>
  <c r="AT1468" i="29"/>
  <c r="BB1468" i="29"/>
  <c r="AU1468" i="29"/>
  <c r="BC1468" i="29"/>
  <c r="AN1468" i="29"/>
  <c r="AV1468" i="29"/>
  <c r="AO1468" i="29"/>
  <c r="AW1468" i="29"/>
  <c r="B1468" i="29"/>
  <c r="AD1468" i="29" s="1"/>
  <c r="AF1468" i="29" s="1"/>
  <c r="D1468" i="29" s="1"/>
  <c r="AP1468" i="29"/>
  <c r="AX1468" i="29"/>
  <c r="C1468" i="29"/>
  <c r="AE1468" i="29" s="1"/>
  <c r="AQ1468" i="29"/>
  <c r="AY1468" i="29"/>
  <c r="AR1468" i="29"/>
  <c r="AZ1468" i="29"/>
  <c r="AC1469" i="29"/>
  <c r="AS1468" i="29"/>
  <c r="BA1468" i="29"/>
  <c r="AH1467" i="29"/>
  <c r="J1467" i="29" s="1"/>
  <c r="AK1467" i="29"/>
  <c r="S1467" i="29" s="1"/>
  <c r="BK1466" i="29"/>
  <c r="AA1466" i="29" s="1"/>
  <c r="BU1466" i="29"/>
  <c r="BJ1466" i="29"/>
  <c r="X1466" i="29" s="1"/>
  <c r="W1466" i="29" s="1"/>
  <c r="BQ1465" i="29"/>
  <c r="BH1466" i="29"/>
  <c r="R1466" i="29" s="1"/>
  <c r="Q1466" i="29" s="1"/>
  <c r="BT1466" i="29" l="1"/>
  <c r="BP1466" i="29"/>
  <c r="BE1467" i="29"/>
  <c r="I1467" i="29" s="1"/>
  <c r="H1467" i="29" s="1"/>
  <c r="AB1465" i="29"/>
  <c r="BR1466" i="29"/>
  <c r="BQ1466" i="29"/>
  <c r="BD1468" i="29"/>
  <c r="F1468" i="29" s="1"/>
  <c r="E1468" i="29" s="1"/>
  <c r="AH1468" i="29"/>
  <c r="J1468" i="29" s="1"/>
  <c r="AM1468" i="29"/>
  <c r="Y1468" i="29" s="1"/>
  <c r="AJ1468" i="29"/>
  <c r="P1468" i="29" s="1"/>
  <c r="BD1467" i="29"/>
  <c r="F1467" i="29" s="1"/>
  <c r="E1467" i="29" s="1"/>
  <c r="BN1467" i="29"/>
  <c r="BO1466" i="29"/>
  <c r="AI1468" i="29"/>
  <c r="M1468" i="29" s="1"/>
  <c r="AG1468" i="29"/>
  <c r="G1468" i="29" s="1"/>
  <c r="AL1468" i="29"/>
  <c r="V1468" i="29" s="1"/>
  <c r="BF1467" i="29"/>
  <c r="L1467" i="29" s="1"/>
  <c r="K1467" i="29" s="1"/>
  <c r="BL1466" i="29"/>
  <c r="Z1466" i="29"/>
  <c r="AU1469" i="29"/>
  <c r="BC1469" i="29"/>
  <c r="AN1469" i="29"/>
  <c r="AV1469" i="29"/>
  <c r="AO1469" i="29"/>
  <c r="AW1469" i="29"/>
  <c r="B1469" i="29"/>
  <c r="AD1469" i="29" s="1"/>
  <c r="AH1469" i="29" s="1"/>
  <c r="J1469" i="29" s="1"/>
  <c r="AP1469" i="29"/>
  <c r="AX1469" i="29"/>
  <c r="C1469" i="29"/>
  <c r="AE1469" i="29" s="1"/>
  <c r="AQ1469" i="29"/>
  <c r="AY1469" i="29"/>
  <c r="AR1469" i="29"/>
  <c r="AZ1469" i="29"/>
  <c r="AC1470" i="29"/>
  <c r="AS1469" i="29"/>
  <c r="BA1469" i="29"/>
  <c r="AT1469" i="29"/>
  <c r="BB1469" i="29"/>
  <c r="BJ1467" i="29"/>
  <c r="X1467" i="29" s="1"/>
  <c r="W1467" i="29" s="1"/>
  <c r="BI1467" i="29"/>
  <c r="U1467" i="29" s="1"/>
  <c r="T1467" i="29" s="1"/>
  <c r="AK1468" i="29"/>
  <c r="S1468" i="29" s="1"/>
  <c r="BR1467" i="29"/>
  <c r="BQ1467" i="29"/>
  <c r="BN1466" i="29"/>
  <c r="AB1466" i="29" s="1"/>
  <c r="BL1467" i="29"/>
  <c r="Z1467" i="29"/>
  <c r="BO1467" i="29" l="1"/>
  <c r="BN1468" i="29"/>
  <c r="AJ1469" i="29"/>
  <c r="P1469" i="29" s="1"/>
  <c r="BH1469" i="29" s="1"/>
  <c r="R1469" i="29" s="1"/>
  <c r="Q1469" i="29" s="1"/>
  <c r="AL1469" i="29"/>
  <c r="V1469" i="29" s="1"/>
  <c r="BJ1469" i="29" s="1"/>
  <c r="X1469" i="29" s="1"/>
  <c r="W1469" i="29" s="1"/>
  <c r="AK1469" i="29"/>
  <c r="S1469" i="29" s="1"/>
  <c r="BI1469" i="29" s="1"/>
  <c r="U1469" i="29" s="1"/>
  <c r="BF1469" i="29"/>
  <c r="L1469" i="29" s="1"/>
  <c r="K1469" i="29" s="1"/>
  <c r="AM1469" i="29"/>
  <c r="Y1469" i="29" s="1"/>
  <c r="BI1468" i="29"/>
  <c r="U1468" i="29" s="1"/>
  <c r="T1468" i="29" s="1"/>
  <c r="BS1467" i="29"/>
  <c r="AI1469" i="29"/>
  <c r="M1469" i="29" s="1"/>
  <c r="AG1469" i="29"/>
  <c r="G1469" i="29" s="1"/>
  <c r="BP1467" i="29"/>
  <c r="AB1467" i="29" s="1"/>
  <c r="BH1468" i="29"/>
  <c r="R1468" i="29" s="1"/>
  <c r="Q1468" i="29" s="1"/>
  <c r="BT1467" i="29"/>
  <c r="AN1470" i="29"/>
  <c r="AV1470" i="29"/>
  <c r="AO1470" i="29"/>
  <c r="AW1470" i="29"/>
  <c r="B1470" i="29"/>
  <c r="AD1470" i="29" s="1"/>
  <c r="AH1470" i="29" s="1"/>
  <c r="J1470" i="29" s="1"/>
  <c r="AP1470" i="29"/>
  <c r="AX1470" i="29"/>
  <c r="C1470" i="29"/>
  <c r="AE1470" i="29" s="1"/>
  <c r="AQ1470" i="29"/>
  <c r="AY1470" i="29"/>
  <c r="AR1470" i="29"/>
  <c r="AZ1470" i="29"/>
  <c r="AC1471" i="29"/>
  <c r="AS1470" i="29"/>
  <c r="BA1470" i="29"/>
  <c r="AT1470" i="29"/>
  <c r="BB1470" i="29"/>
  <c r="BC1470" i="29"/>
  <c r="AU1470" i="29"/>
  <c r="BK1468" i="29"/>
  <c r="AA1468" i="29" s="1"/>
  <c r="BU1468" i="29"/>
  <c r="AF1469" i="29"/>
  <c r="D1469" i="29" s="1"/>
  <c r="BJ1468" i="29"/>
  <c r="X1468" i="29" s="1"/>
  <c r="W1468" i="29" s="1"/>
  <c r="BF1468" i="29"/>
  <c r="L1468" i="29" s="1"/>
  <c r="K1468" i="29" s="1"/>
  <c r="BE1468" i="29"/>
  <c r="I1468" i="29" s="1"/>
  <c r="H1468" i="29" s="1"/>
  <c r="BG1468" i="29"/>
  <c r="O1468" i="29" s="1"/>
  <c r="N1468" i="29" s="1"/>
  <c r="BQ1468" i="29"/>
  <c r="BP1469" i="29" l="1"/>
  <c r="BS1468" i="29"/>
  <c r="T1469" i="29"/>
  <c r="BS1469" i="29"/>
  <c r="BR1469" i="29"/>
  <c r="BP1468" i="29"/>
  <c r="BF1470" i="29"/>
  <c r="L1470" i="29" s="1"/>
  <c r="K1470" i="29" s="1"/>
  <c r="BP1470" i="29"/>
  <c r="BR1468" i="29"/>
  <c r="AJ1470" i="29"/>
  <c r="P1470" i="29" s="1"/>
  <c r="BO1468" i="29"/>
  <c r="BL1468" i="29"/>
  <c r="Z1468" i="29"/>
  <c r="AI1470" i="29"/>
  <c r="M1470" i="29" s="1"/>
  <c r="AG1470" i="29"/>
  <c r="G1470" i="29" s="1"/>
  <c r="BK1469" i="29"/>
  <c r="AA1469" i="29" s="1"/>
  <c r="BU1469" i="29" s="1"/>
  <c r="BD1469" i="29"/>
  <c r="F1469" i="29" s="1"/>
  <c r="E1469" i="29" s="1"/>
  <c r="AO1471" i="29"/>
  <c r="AW1471" i="29"/>
  <c r="B1471" i="29"/>
  <c r="AD1471" i="29" s="1"/>
  <c r="AH1471" i="29" s="1"/>
  <c r="J1471" i="29" s="1"/>
  <c r="AP1471" i="29"/>
  <c r="AX1471" i="29"/>
  <c r="C1471" i="29"/>
  <c r="AE1471" i="29" s="1"/>
  <c r="AQ1471" i="29"/>
  <c r="AY1471" i="29"/>
  <c r="AR1471" i="29"/>
  <c r="AZ1471" i="29"/>
  <c r="AC1472" i="29"/>
  <c r="AS1471" i="29"/>
  <c r="BA1471" i="29"/>
  <c r="AT1471" i="29"/>
  <c r="BB1471" i="29"/>
  <c r="AU1471" i="29"/>
  <c r="BC1471" i="29"/>
  <c r="AN1471" i="29"/>
  <c r="AV1471" i="29"/>
  <c r="BE1469" i="29"/>
  <c r="I1469" i="29" s="1"/>
  <c r="H1469" i="29" s="1"/>
  <c r="BT1469" i="29"/>
  <c r="AL1470" i="29"/>
  <c r="V1470" i="29" s="1"/>
  <c r="AK1470" i="29"/>
  <c r="S1470" i="29" s="1"/>
  <c r="AM1470" i="29"/>
  <c r="Y1470" i="29" s="1"/>
  <c r="AF1470" i="29"/>
  <c r="D1470" i="29" s="1"/>
  <c r="BG1469" i="29"/>
  <c r="O1469" i="29" s="1"/>
  <c r="N1469" i="29" s="1"/>
  <c r="BQ1469" i="29"/>
  <c r="BT1468" i="29"/>
  <c r="AJ1471" i="29" l="1"/>
  <c r="P1471" i="29" s="1"/>
  <c r="AL1471" i="29"/>
  <c r="V1471" i="29" s="1"/>
  <c r="BJ1471" i="29" s="1"/>
  <c r="X1471" i="29" s="1"/>
  <c r="W1471" i="29" s="1"/>
  <c r="BF1471" i="29"/>
  <c r="L1471" i="29" s="1"/>
  <c r="K1471" i="29" s="1"/>
  <c r="BG1470" i="29"/>
  <c r="O1470" i="29" s="1"/>
  <c r="N1470" i="29" s="1"/>
  <c r="BK1470" i="29"/>
  <c r="AA1470" i="29" s="1"/>
  <c r="AF1471" i="29"/>
  <c r="D1471" i="29" s="1"/>
  <c r="AI1471" i="29"/>
  <c r="M1471" i="29" s="1"/>
  <c r="AG1471" i="29"/>
  <c r="G1471" i="29" s="1"/>
  <c r="BN1469" i="29"/>
  <c r="AB1468" i="29"/>
  <c r="BJ1470" i="29"/>
  <c r="X1470" i="29" s="1"/>
  <c r="W1470" i="29" s="1"/>
  <c r="BT1470" i="29"/>
  <c r="B1472" i="29"/>
  <c r="AD1472" i="29" s="1"/>
  <c r="AH1472" i="29" s="1"/>
  <c r="J1472" i="29" s="1"/>
  <c r="AP1472" i="29"/>
  <c r="AX1472" i="29"/>
  <c r="C1472" i="29"/>
  <c r="AE1472" i="29" s="1"/>
  <c r="AQ1472" i="29"/>
  <c r="AY1472" i="29"/>
  <c r="AR1472" i="29"/>
  <c r="AZ1472" i="29"/>
  <c r="AC1473" i="29"/>
  <c r="AS1472" i="29"/>
  <c r="BA1472" i="29"/>
  <c r="AT1472" i="29"/>
  <c r="BB1472" i="29"/>
  <c r="AU1472" i="29"/>
  <c r="BC1472" i="29"/>
  <c r="AN1472" i="29"/>
  <c r="AV1472" i="29"/>
  <c r="AW1472" i="29"/>
  <c r="AO1472" i="29"/>
  <c r="BH1470" i="29"/>
  <c r="R1470" i="29" s="1"/>
  <c r="Q1470" i="29" s="1"/>
  <c r="BI1470" i="29"/>
  <c r="U1470" i="29" s="1"/>
  <c r="T1470" i="29" s="1"/>
  <c r="AM1471" i="29"/>
  <c r="Y1471" i="29" s="1"/>
  <c r="BD1470" i="29"/>
  <c r="F1470" i="29" s="1"/>
  <c r="E1470" i="29" s="1"/>
  <c r="AK1471" i="29"/>
  <c r="S1471" i="29" s="1"/>
  <c r="BO1469" i="29"/>
  <c r="BL1469" i="29"/>
  <c r="Z1469" i="29"/>
  <c r="BH1471" i="29"/>
  <c r="R1471" i="29" s="1"/>
  <c r="Q1471" i="29" s="1"/>
  <c r="BE1470" i="29"/>
  <c r="I1470" i="29" s="1"/>
  <c r="H1470" i="29" s="1"/>
  <c r="BT1471" i="29" l="1"/>
  <c r="BR1471" i="29"/>
  <c r="BR1470" i="29"/>
  <c r="BP1471" i="29"/>
  <c r="BF1472" i="29"/>
  <c r="L1472" i="29" s="1"/>
  <c r="K1472" i="29" s="1"/>
  <c r="BP1472" i="29"/>
  <c r="BG1471" i="29"/>
  <c r="O1471" i="29" s="1"/>
  <c r="N1471" i="29" s="1"/>
  <c r="BD1471" i="29"/>
  <c r="F1471" i="29" s="1"/>
  <c r="E1471" i="29" s="1"/>
  <c r="BS1470" i="29"/>
  <c r="BL1470" i="29"/>
  <c r="Z1470" i="29"/>
  <c r="AL1472" i="29"/>
  <c r="V1472" i="29" s="1"/>
  <c r="AF1472" i="29"/>
  <c r="D1472" i="29" s="1"/>
  <c r="AI1472" i="29"/>
  <c r="M1472" i="29" s="1"/>
  <c r="BU1470" i="29"/>
  <c r="BQ1470" i="29"/>
  <c r="AJ1472" i="29"/>
  <c r="P1472" i="29" s="1"/>
  <c r="C1473" i="29"/>
  <c r="AE1473" i="29" s="1"/>
  <c r="AQ1473" i="29"/>
  <c r="AY1473" i="29"/>
  <c r="AR1473" i="29"/>
  <c r="AZ1473" i="29"/>
  <c r="AC1474" i="29"/>
  <c r="AS1473" i="29"/>
  <c r="BA1473" i="29"/>
  <c r="AT1473" i="29"/>
  <c r="BB1473" i="29"/>
  <c r="AU1473" i="29"/>
  <c r="BC1473" i="29"/>
  <c r="AN1473" i="29"/>
  <c r="AV1473" i="29"/>
  <c r="AO1473" i="29"/>
  <c r="AW1473" i="29"/>
  <c r="AP1473" i="29"/>
  <c r="AX1473" i="29"/>
  <c r="B1473" i="29"/>
  <c r="AD1473" i="29" s="1"/>
  <c r="AI1473" i="29" s="1"/>
  <c r="M1473" i="29" s="1"/>
  <c r="BK1471" i="29"/>
  <c r="AA1471" i="29" s="1"/>
  <c r="BU1471" i="29" s="1"/>
  <c r="BI1471" i="29"/>
  <c r="U1471" i="29" s="1"/>
  <c r="T1471" i="29" s="1"/>
  <c r="AG1472" i="29"/>
  <c r="G1472" i="29" s="1"/>
  <c r="AM1472" i="29"/>
  <c r="Y1472" i="29" s="1"/>
  <c r="AB1469" i="29"/>
  <c r="AK1472" i="29"/>
  <c r="S1472" i="29" s="1"/>
  <c r="BO1470" i="29"/>
  <c r="BN1470" i="29"/>
  <c r="AB1470" i="29" s="1"/>
  <c r="BE1471" i="29"/>
  <c r="I1471" i="29" s="1"/>
  <c r="H1471" i="29" s="1"/>
  <c r="BQ1471" i="29" l="1"/>
  <c r="AG1473" i="29"/>
  <c r="G1473" i="29" s="1"/>
  <c r="AK1473" i="29"/>
  <c r="S1473" i="29" s="1"/>
  <c r="AM1473" i="29"/>
  <c r="Y1473" i="29" s="1"/>
  <c r="BK1473" i="29" s="1"/>
  <c r="AA1473" i="29" s="1"/>
  <c r="BO1471" i="29"/>
  <c r="BS1471" i="29"/>
  <c r="BG1473" i="29"/>
  <c r="O1473" i="29" s="1"/>
  <c r="N1473" i="29" s="1"/>
  <c r="AR1474" i="29"/>
  <c r="AZ1474" i="29"/>
  <c r="AC1475" i="29"/>
  <c r="AS1474" i="29"/>
  <c r="BA1474" i="29"/>
  <c r="AT1474" i="29"/>
  <c r="BB1474" i="29"/>
  <c r="AU1474" i="29"/>
  <c r="BC1474" i="29"/>
  <c r="AN1474" i="29"/>
  <c r="AV1474" i="29"/>
  <c r="AO1474" i="29"/>
  <c r="AW1474" i="29"/>
  <c r="B1474" i="29"/>
  <c r="AD1474" i="29" s="1"/>
  <c r="AL1474" i="29" s="1"/>
  <c r="V1474" i="29" s="1"/>
  <c r="AP1474" i="29"/>
  <c r="AX1474" i="29"/>
  <c r="AQ1474" i="29"/>
  <c r="AY1474" i="29"/>
  <c r="C1474" i="29"/>
  <c r="AE1474" i="29" s="1"/>
  <c r="BH1472" i="29"/>
  <c r="R1472" i="29" s="1"/>
  <c r="Q1472" i="29" s="1"/>
  <c r="BE1472" i="29"/>
  <c r="I1472" i="29" s="1"/>
  <c r="H1472" i="29" s="1"/>
  <c r="BN1471" i="29"/>
  <c r="AB1471" i="29" s="1"/>
  <c r="BE1473" i="29"/>
  <c r="I1473" i="29" s="1"/>
  <c r="H1473" i="29" s="1"/>
  <c r="AJ1473" i="29"/>
  <c r="P1473" i="29" s="1"/>
  <c r="BG1472" i="29"/>
  <c r="O1472" i="29" s="1"/>
  <c r="N1472" i="29" s="1"/>
  <c r="BI1473" i="29"/>
  <c r="U1473" i="29" s="1"/>
  <c r="T1473" i="29" s="1"/>
  <c r="Z1471" i="29"/>
  <c r="BL1471" i="29"/>
  <c r="AL1473" i="29"/>
  <c r="V1473" i="29" s="1"/>
  <c r="BD1472" i="29"/>
  <c r="F1472" i="29" s="1"/>
  <c r="E1472" i="29" s="1"/>
  <c r="BK1472" i="29"/>
  <c r="AA1472" i="29" s="1"/>
  <c r="BU1472" i="29" s="1"/>
  <c r="BI1472" i="29"/>
  <c r="U1472" i="29" s="1"/>
  <c r="T1472" i="29" s="1"/>
  <c r="AH1473" i="29"/>
  <c r="J1473" i="29" s="1"/>
  <c r="BJ1472" i="29"/>
  <c r="X1472" i="29" s="1"/>
  <c r="W1472" i="29" s="1"/>
  <c r="AF1473" i="29"/>
  <c r="D1473" i="29" s="1"/>
  <c r="BN1472" i="29" l="1"/>
  <c r="BO1473" i="29"/>
  <c r="BQ1473" i="29"/>
  <c r="BS1472" i="29"/>
  <c r="BS1473" i="29"/>
  <c r="BJ1474" i="29"/>
  <c r="X1474" i="29" s="1"/>
  <c r="W1474" i="29" s="1"/>
  <c r="Z1473" i="29"/>
  <c r="AF1474" i="29"/>
  <c r="D1474" i="29" s="1"/>
  <c r="BH1473" i="29"/>
  <c r="R1473" i="29" s="1"/>
  <c r="Q1473" i="29" s="1"/>
  <c r="BR1472" i="29"/>
  <c r="AH1474" i="29"/>
  <c r="J1474" i="29" s="1"/>
  <c r="AK1474" i="29"/>
  <c r="S1474" i="29" s="1"/>
  <c r="BD1473" i="29"/>
  <c r="F1473" i="29" s="1"/>
  <c r="E1473" i="29" s="1"/>
  <c r="BT1472" i="29"/>
  <c r="AS1475" i="29"/>
  <c r="BA1475" i="29"/>
  <c r="AT1475" i="29"/>
  <c r="BB1475" i="29"/>
  <c r="AU1475" i="29"/>
  <c r="BC1475" i="29"/>
  <c r="AN1475" i="29"/>
  <c r="AV1475" i="29"/>
  <c r="AO1475" i="29"/>
  <c r="AW1475" i="29"/>
  <c r="B1475" i="29"/>
  <c r="AD1475" i="29" s="1"/>
  <c r="AL1475" i="29" s="1"/>
  <c r="V1475" i="29" s="1"/>
  <c r="AP1475" i="29"/>
  <c r="AX1475" i="29"/>
  <c r="C1475" i="29"/>
  <c r="AE1475" i="29" s="1"/>
  <c r="AQ1475" i="29"/>
  <c r="AY1475" i="29"/>
  <c r="AC1476" i="29"/>
  <c r="AR1475" i="29"/>
  <c r="AZ1475" i="29"/>
  <c r="AM1474" i="29"/>
  <c r="Y1474" i="29" s="1"/>
  <c r="BF1473" i="29"/>
  <c r="L1473" i="29" s="1"/>
  <c r="K1473" i="29" s="1"/>
  <c r="AG1474" i="29"/>
  <c r="G1474" i="29" s="1"/>
  <c r="AJ1474" i="29"/>
  <c r="P1474" i="29" s="1"/>
  <c r="BJ1473" i="29"/>
  <c r="X1473" i="29" s="1"/>
  <c r="W1473" i="29" s="1"/>
  <c r="BO1472" i="29"/>
  <c r="AB1472" i="29" s="1"/>
  <c r="AI1474" i="29"/>
  <c r="M1474" i="29" s="1"/>
  <c r="Z1472" i="29"/>
  <c r="BL1472" i="29"/>
  <c r="BQ1472" i="29"/>
  <c r="BU1473" i="29"/>
  <c r="BT1474" i="29" l="1"/>
  <c r="BJ1475" i="29"/>
  <c r="X1475" i="29" s="1"/>
  <c r="W1475" i="29" s="1"/>
  <c r="BT1475" i="29"/>
  <c r="BT1473" i="29"/>
  <c r="AF1475" i="29"/>
  <c r="D1475" i="29" s="1"/>
  <c r="BR1473" i="29"/>
  <c r="AK1475" i="29"/>
  <c r="S1475" i="29" s="1"/>
  <c r="AH1475" i="29"/>
  <c r="J1475" i="29" s="1"/>
  <c r="AJ1475" i="29"/>
  <c r="P1475" i="29" s="1"/>
  <c r="BD1474" i="29"/>
  <c r="F1474" i="29" s="1"/>
  <c r="E1474" i="29" s="1"/>
  <c r="BE1474" i="29"/>
  <c r="I1474" i="29" s="1"/>
  <c r="H1474" i="29" s="1"/>
  <c r="AM1475" i="29"/>
  <c r="Y1475" i="29" s="1"/>
  <c r="BN1473" i="29"/>
  <c r="AB1473" i="29" s="1"/>
  <c r="BL1473" i="29"/>
  <c r="AT1476" i="29"/>
  <c r="BB1476" i="29"/>
  <c r="AU1476" i="29"/>
  <c r="BC1476" i="29"/>
  <c r="AN1476" i="29"/>
  <c r="AV1476" i="29"/>
  <c r="AO1476" i="29"/>
  <c r="AW1476" i="29"/>
  <c r="B1476" i="29"/>
  <c r="AD1476" i="29" s="1"/>
  <c r="AG1476" i="29" s="1"/>
  <c r="G1476" i="29" s="1"/>
  <c r="AP1476" i="29"/>
  <c r="AX1476" i="29"/>
  <c r="C1476" i="29"/>
  <c r="AE1476" i="29" s="1"/>
  <c r="AQ1476" i="29"/>
  <c r="AY1476" i="29"/>
  <c r="AR1476" i="29"/>
  <c r="AZ1476" i="29"/>
  <c r="AC1477" i="29"/>
  <c r="AS1476" i="29"/>
  <c r="BA1476" i="29"/>
  <c r="BP1473" i="29"/>
  <c r="AI1475" i="29"/>
  <c r="M1475" i="29" s="1"/>
  <c r="AG1475" i="29"/>
  <c r="G1475" i="29" s="1"/>
  <c r="BI1474" i="29"/>
  <c r="U1474" i="29" s="1"/>
  <c r="T1474" i="29" s="1"/>
  <c r="BH1474" i="29"/>
  <c r="R1474" i="29" s="1"/>
  <c r="Q1474" i="29" s="1"/>
  <c r="BF1474" i="29"/>
  <c r="L1474" i="29" s="1"/>
  <c r="K1474" i="29" s="1"/>
  <c r="BG1474" i="29"/>
  <c r="O1474" i="29" s="1"/>
  <c r="N1474" i="29" s="1"/>
  <c r="BK1474" i="29"/>
  <c r="AA1474" i="29" s="1"/>
  <c r="BU1474" i="29"/>
  <c r="AL1476" i="29" l="1"/>
  <c r="V1476" i="29" s="1"/>
  <c r="BP1474" i="29"/>
  <c r="BO1474" i="29"/>
  <c r="AK1476" i="29"/>
  <c r="S1476" i="29" s="1"/>
  <c r="BS1474" i="29"/>
  <c r="BE1476" i="29"/>
  <c r="I1476" i="29" s="1"/>
  <c r="H1476" i="29" s="1"/>
  <c r="BJ1476" i="29"/>
  <c r="X1476" i="29" s="1"/>
  <c r="W1476" i="29" s="1"/>
  <c r="BH1475" i="29"/>
  <c r="R1475" i="29" s="1"/>
  <c r="Q1475" i="29" s="1"/>
  <c r="BF1475" i="29"/>
  <c r="L1475" i="29" s="1"/>
  <c r="K1475" i="29" s="1"/>
  <c r="BI1476" i="29"/>
  <c r="U1476" i="29" s="1"/>
  <c r="T1476" i="29" s="1"/>
  <c r="AF1476" i="29"/>
  <c r="D1476" i="29" s="1"/>
  <c r="BI1475" i="29"/>
  <c r="U1475" i="29" s="1"/>
  <c r="T1475" i="29" s="1"/>
  <c r="BE1475" i="29"/>
  <c r="I1475" i="29" s="1"/>
  <c r="H1475" i="29" s="1"/>
  <c r="AH1476" i="29"/>
  <c r="J1476" i="29" s="1"/>
  <c r="BK1475" i="29"/>
  <c r="AA1475" i="29" s="1"/>
  <c r="BU1475" i="29" s="1"/>
  <c r="BD1475" i="29"/>
  <c r="F1475" i="29" s="1"/>
  <c r="E1475" i="29" s="1"/>
  <c r="AM1476" i="29"/>
  <c r="Y1476" i="29" s="1"/>
  <c r="AU1477" i="29"/>
  <c r="BC1477" i="29"/>
  <c r="AN1477" i="29"/>
  <c r="AV1477" i="29"/>
  <c r="AO1477" i="29"/>
  <c r="AW1477" i="29"/>
  <c r="B1477" i="29"/>
  <c r="AD1477" i="29" s="1"/>
  <c r="AF1477" i="29" s="1"/>
  <c r="D1477" i="29" s="1"/>
  <c r="AP1477" i="29"/>
  <c r="AX1477" i="29"/>
  <c r="C1477" i="29"/>
  <c r="AE1477" i="29" s="1"/>
  <c r="AQ1477" i="29"/>
  <c r="AY1477" i="29"/>
  <c r="AR1477" i="29"/>
  <c r="AZ1477" i="29"/>
  <c r="AC1478" i="29"/>
  <c r="AS1477" i="29"/>
  <c r="BA1477" i="29"/>
  <c r="AT1477" i="29"/>
  <c r="BB1477" i="29"/>
  <c r="BL1474" i="29"/>
  <c r="Z1474" i="29"/>
  <c r="BG1475" i="29"/>
  <c r="O1475" i="29" s="1"/>
  <c r="N1475" i="29" s="1"/>
  <c r="BN1474" i="29"/>
  <c r="BQ1474" i="29"/>
  <c r="AJ1476" i="29"/>
  <c r="P1476" i="29" s="1"/>
  <c r="BR1474" i="29"/>
  <c r="AI1476" i="29"/>
  <c r="M1476" i="29" s="1"/>
  <c r="BO1476" i="29" l="1"/>
  <c r="BT1476" i="29"/>
  <c r="BO1475" i="29"/>
  <c r="BD1477" i="29"/>
  <c r="F1477" i="29" s="1"/>
  <c r="E1477" i="29" s="1"/>
  <c r="BF1476" i="29"/>
  <c r="L1476" i="29" s="1"/>
  <c r="K1476" i="29" s="1"/>
  <c r="BP1476" i="29"/>
  <c r="BP1475" i="29"/>
  <c r="AH1477" i="29"/>
  <c r="J1477" i="29" s="1"/>
  <c r="AM1477" i="29"/>
  <c r="Y1477" i="29" s="1"/>
  <c r="AL1477" i="29"/>
  <c r="V1477" i="29" s="1"/>
  <c r="BK1476" i="29"/>
  <c r="AA1476" i="29" s="1"/>
  <c r="BU1476" i="29" s="1"/>
  <c r="BS1475" i="29"/>
  <c r="BR1475" i="29"/>
  <c r="BQ1475" i="29"/>
  <c r="AI1477" i="29"/>
  <c r="M1477" i="29" s="1"/>
  <c r="AG1477" i="29"/>
  <c r="G1477" i="29" s="1"/>
  <c r="BN1475" i="29"/>
  <c r="BD1476" i="29"/>
  <c r="F1476" i="29" s="1"/>
  <c r="E1476" i="29" s="1"/>
  <c r="AB1474" i="29"/>
  <c r="AK1477" i="29"/>
  <c r="S1477" i="29" s="1"/>
  <c r="AN1478" i="29"/>
  <c r="AV1478" i="29"/>
  <c r="AG1478" i="29"/>
  <c r="G1478" i="29" s="1"/>
  <c r="AO1478" i="29"/>
  <c r="AW1478" i="29"/>
  <c r="B1478" i="29"/>
  <c r="AD1478" i="29" s="1"/>
  <c r="AL1478" i="29" s="1"/>
  <c r="V1478" i="29" s="1"/>
  <c r="AP1478" i="29"/>
  <c r="AX1478" i="29"/>
  <c r="C1478" i="29"/>
  <c r="AE1478" i="29" s="1"/>
  <c r="AI1478" i="29"/>
  <c r="M1478" i="29" s="1"/>
  <c r="AQ1478" i="29"/>
  <c r="AY1478" i="29"/>
  <c r="AR1478" i="29"/>
  <c r="AZ1478" i="29"/>
  <c r="AC1479" i="29"/>
  <c r="AS1478" i="29"/>
  <c r="BA1478" i="29"/>
  <c r="AT1478" i="29"/>
  <c r="BB1478" i="29"/>
  <c r="AU1478" i="29"/>
  <c r="BC1478" i="29"/>
  <c r="BH1476" i="29"/>
  <c r="R1476" i="29" s="1"/>
  <c r="Q1476" i="29" s="1"/>
  <c r="AJ1477" i="29"/>
  <c r="P1477" i="29" s="1"/>
  <c r="BG1476" i="29"/>
  <c r="O1476" i="29" s="1"/>
  <c r="N1476" i="29" s="1"/>
  <c r="BQ1476" i="29"/>
  <c r="BL1475" i="29"/>
  <c r="Z1475" i="29"/>
  <c r="BS1476" i="29"/>
  <c r="AK1478" i="29" l="1"/>
  <c r="S1478" i="29" s="1"/>
  <c r="BI1478" i="29" s="1"/>
  <c r="U1478" i="29" s="1"/>
  <c r="T1478" i="29" s="1"/>
  <c r="AB1475" i="29"/>
  <c r="BN1476" i="29"/>
  <c r="BN1477" i="29"/>
  <c r="BJ1478" i="29"/>
  <c r="X1478" i="29" s="1"/>
  <c r="W1478" i="29" s="1"/>
  <c r="BT1478" i="29"/>
  <c r="BE1478" i="29"/>
  <c r="I1478" i="29" s="1"/>
  <c r="H1478" i="29" s="1"/>
  <c r="BJ1477" i="29"/>
  <c r="X1477" i="29" s="1"/>
  <c r="W1477" i="29" s="1"/>
  <c r="BE1477" i="29"/>
  <c r="I1477" i="29" s="1"/>
  <c r="H1477" i="29" s="1"/>
  <c r="BK1477" i="29"/>
  <c r="AA1477" i="29" s="1"/>
  <c r="BU1477" i="29" s="1"/>
  <c r="AO1479" i="29"/>
  <c r="AW1479" i="29"/>
  <c r="B1479" i="29"/>
  <c r="AD1479" i="29" s="1"/>
  <c r="AK1479" i="29" s="1"/>
  <c r="S1479" i="29" s="1"/>
  <c r="AP1479" i="29"/>
  <c r="AX1479" i="29"/>
  <c r="C1479" i="29"/>
  <c r="AE1479" i="29" s="1"/>
  <c r="AQ1479" i="29"/>
  <c r="AY1479" i="29"/>
  <c r="AR1479" i="29"/>
  <c r="AZ1479" i="29"/>
  <c r="AC1480" i="29"/>
  <c r="AS1479" i="29"/>
  <c r="BA1479" i="29"/>
  <c r="AT1479" i="29"/>
  <c r="BB1479" i="29"/>
  <c r="AU1479" i="29"/>
  <c r="BC1479" i="29"/>
  <c r="AN1479" i="29"/>
  <c r="AV1479" i="29"/>
  <c r="BF1477" i="29"/>
  <c r="L1477" i="29" s="1"/>
  <c r="K1477" i="29" s="1"/>
  <c r="BG1478" i="29"/>
  <c r="O1478" i="29" s="1"/>
  <c r="N1478" i="29" s="1"/>
  <c r="BG1477" i="29"/>
  <c r="O1477" i="29" s="1"/>
  <c r="N1477" i="29" s="1"/>
  <c r="AM1478" i="29"/>
  <c r="Y1478" i="29" s="1"/>
  <c r="AF1478" i="29"/>
  <c r="D1478" i="29" s="1"/>
  <c r="AH1478" i="29"/>
  <c r="J1478" i="29" s="1"/>
  <c r="BI1477" i="29"/>
  <c r="U1477" i="29" s="1"/>
  <c r="T1477" i="29" s="1"/>
  <c r="AJ1478" i="29"/>
  <c r="P1478" i="29" s="1"/>
  <c r="BH1477" i="29"/>
  <c r="R1477" i="29" s="1"/>
  <c r="Q1477" i="29" s="1"/>
  <c r="BR1476" i="29"/>
  <c r="AB1476" i="29" s="1"/>
  <c r="BL1476" i="29"/>
  <c r="Z1476" i="29"/>
  <c r="BS1477" i="29" l="1"/>
  <c r="AJ1479" i="29"/>
  <c r="P1479" i="29" s="1"/>
  <c r="BH1479" i="29" s="1"/>
  <c r="R1479" i="29" s="1"/>
  <c r="Q1479" i="29" s="1"/>
  <c r="AM1479" i="29"/>
  <c r="Y1479" i="29" s="1"/>
  <c r="BI1479" i="29"/>
  <c r="U1479" i="29" s="1"/>
  <c r="T1479" i="29" s="1"/>
  <c r="BK1479" i="29"/>
  <c r="AA1479" i="29" s="1"/>
  <c r="BU1479" i="29" s="1"/>
  <c r="BO1477" i="29"/>
  <c r="BR1477" i="29"/>
  <c r="BS1478" i="29"/>
  <c r="BP1477" i="29"/>
  <c r="AH1479" i="29"/>
  <c r="J1479" i="29" s="1"/>
  <c r="BD1478" i="29"/>
  <c r="F1478" i="29" s="1"/>
  <c r="E1478" i="29" s="1"/>
  <c r="BN1478" i="29"/>
  <c r="AL1479" i="29"/>
  <c r="V1479" i="29" s="1"/>
  <c r="BT1477" i="29"/>
  <c r="BK1478" i="29"/>
  <c r="AA1478" i="29" s="1"/>
  <c r="BU1478" i="29" s="1"/>
  <c r="BO1478" i="29"/>
  <c r="BF1478" i="29"/>
  <c r="L1478" i="29" s="1"/>
  <c r="K1478" i="29" s="1"/>
  <c r="BH1478" i="29"/>
  <c r="R1478" i="29" s="1"/>
  <c r="Q1478" i="29" s="1"/>
  <c r="BQ1477" i="29"/>
  <c r="AF1479" i="29"/>
  <c r="D1479" i="29" s="1"/>
  <c r="AI1479" i="29"/>
  <c r="M1479" i="29" s="1"/>
  <c r="AG1479" i="29"/>
  <c r="G1479" i="29" s="1"/>
  <c r="BQ1478" i="29"/>
  <c r="B1480" i="29"/>
  <c r="AD1480" i="29" s="1"/>
  <c r="AI1480" i="29" s="1"/>
  <c r="M1480" i="29" s="1"/>
  <c r="AP1480" i="29"/>
  <c r="AX1480" i="29"/>
  <c r="C1480" i="29"/>
  <c r="AE1480" i="29" s="1"/>
  <c r="AQ1480" i="29"/>
  <c r="AY1480" i="29"/>
  <c r="AR1480" i="29"/>
  <c r="AZ1480" i="29"/>
  <c r="AC1481" i="29"/>
  <c r="AS1480" i="29"/>
  <c r="BA1480" i="29"/>
  <c r="AT1480" i="29"/>
  <c r="BB1480" i="29"/>
  <c r="AU1480" i="29"/>
  <c r="BC1480" i="29"/>
  <c r="AN1480" i="29"/>
  <c r="AV1480" i="29"/>
  <c r="AO1480" i="29"/>
  <c r="AW1480" i="29"/>
  <c r="BL1477" i="29"/>
  <c r="Z1477" i="29"/>
  <c r="BP1478" i="29" l="1"/>
  <c r="BR1479" i="29"/>
  <c r="BS1479" i="29"/>
  <c r="AM1480" i="29"/>
  <c r="Y1480" i="29" s="1"/>
  <c r="AK1480" i="29"/>
  <c r="S1480" i="29" s="1"/>
  <c r="BG1480" i="29"/>
  <c r="O1480" i="29" s="1"/>
  <c r="N1480" i="29" s="1"/>
  <c r="BD1479" i="29"/>
  <c r="F1479" i="29" s="1"/>
  <c r="E1479" i="29" s="1"/>
  <c r="BR1478" i="29"/>
  <c r="BJ1479" i="29"/>
  <c r="X1479" i="29" s="1"/>
  <c r="W1479" i="29" s="1"/>
  <c r="BT1479" i="29"/>
  <c r="AH1480" i="29"/>
  <c r="J1480" i="29" s="1"/>
  <c r="AB1478" i="29"/>
  <c r="AB1477" i="29"/>
  <c r="BI1480" i="29"/>
  <c r="U1480" i="29" s="1"/>
  <c r="T1480" i="29" s="1"/>
  <c r="C1481" i="29"/>
  <c r="AE1481" i="29" s="1"/>
  <c r="AQ1481" i="29"/>
  <c r="AY1481" i="29"/>
  <c r="AR1481" i="29"/>
  <c r="AZ1481" i="29"/>
  <c r="AC1482" i="29"/>
  <c r="AS1481" i="29"/>
  <c r="BA1481" i="29"/>
  <c r="AT1481" i="29"/>
  <c r="BB1481" i="29"/>
  <c r="AU1481" i="29"/>
  <c r="BC1481" i="29"/>
  <c r="AN1481" i="29"/>
  <c r="AV1481" i="29"/>
  <c r="AO1481" i="29"/>
  <c r="AW1481" i="29"/>
  <c r="AX1481" i="29"/>
  <c r="B1481" i="29"/>
  <c r="AD1481" i="29" s="1"/>
  <c r="AJ1481" i="29" s="1"/>
  <c r="P1481" i="29" s="1"/>
  <c r="AP1481" i="29"/>
  <c r="AJ1480" i="29"/>
  <c r="P1480" i="29" s="1"/>
  <c r="AL1480" i="29"/>
  <c r="V1480" i="29" s="1"/>
  <c r="Z1479" i="29"/>
  <c r="BL1479" i="29"/>
  <c r="BK1480" i="29"/>
  <c r="AA1480" i="29" s="1"/>
  <c r="BU1480" i="29"/>
  <c r="BE1479" i="29"/>
  <c r="I1479" i="29" s="1"/>
  <c r="H1479" i="29" s="1"/>
  <c r="AG1480" i="29"/>
  <c r="G1480" i="29" s="1"/>
  <c r="AF1480" i="29"/>
  <c r="D1480" i="29" s="1"/>
  <c r="BG1479" i="29"/>
  <c r="O1479" i="29" s="1"/>
  <c r="N1479" i="29" s="1"/>
  <c r="BL1478" i="29"/>
  <c r="Z1478" i="29"/>
  <c r="BF1479" i="29"/>
  <c r="L1479" i="29" s="1"/>
  <c r="K1479" i="29" s="1"/>
  <c r="BS1480" i="29" l="1"/>
  <c r="BO1479" i="29"/>
  <c r="BP1479" i="29"/>
  <c r="BQ1480" i="29"/>
  <c r="BH1481" i="29"/>
  <c r="R1481" i="29" s="1"/>
  <c r="Q1481" i="29" s="1"/>
  <c r="AL1481" i="29"/>
  <c r="V1481" i="29" s="1"/>
  <c r="BF1480" i="29"/>
  <c r="L1480" i="29" s="1"/>
  <c r="K1480" i="29" s="1"/>
  <c r="AF1481" i="29"/>
  <c r="D1481" i="29" s="1"/>
  <c r="AI1481" i="29"/>
  <c r="M1481" i="29" s="1"/>
  <c r="BH1480" i="29"/>
  <c r="R1480" i="29" s="1"/>
  <c r="Q1480" i="29" s="1"/>
  <c r="AH1481" i="29"/>
  <c r="J1481" i="29" s="1"/>
  <c r="AK1481" i="29"/>
  <c r="S1481" i="29" s="1"/>
  <c r="Z1480" i="29"/>
  <c r="AR1482" i="29"/>
  <c r="AZ1482" i="29"/>
  <c r="AC1483" i="29"/>
  <c r="AS1482" i="29"/>
  <c r="BA1482" i="29"/>
  <c r="AT1482" i="29"/>
  <c r="BB1482" i="29"/>
  <c r="AU1482" i="29"/>
  <c r="BC1482" i="29"/>
  <c r="AN1482" i="29"/>
  <c r="AV1482" i="29"/>
  <c r="AO1482" i="29"/>
  <c r="AW1482" i="29"/>
  <c r="B1482" i="29"/>
  <c r="AD1482" i="29" s="1"/>
  <c r="AK1482" i="29" s="1"/>
  <c r="S1482" i="29" s="1"/>
  <c r="AP1482" i="29"/>
  <c r="AX1482" i="29"/>
  <c r="AQ1482" i="29"/>
  <c r="AY1482" i="29"/>
  <c r="C1482" i="29"/>
  <c r="AE1482" i="29" s="1"/>
  <c r="BE1480" i="29"/>
  <c r="I1480" i="29" s="1"/>
  <c r="H1480" i="29" s="1"/>
  <c r="BQ1479" i="29"/>
  <c r="AM1481" i="29"/>
  <c r="Y1481" i="29" s="1"/>
  <c r="BN1479" i="29"/>
  <c r="BD1480" i="29"/>
  <c r="F1480" i="29" s="1"/>
  <c r="E1480" i="29" s="1"/>
  <c r="BJ1480" i="29"/>
  <c r="X1480" i="29" s="1"/>
  <c r="W1480" i="29" s="1"/>
  <c r="BT1480" i="29"/>
  <c r="AG1481" i="29"/>
  <c r="G1481" i="29" s="1"/>
  <c r="BP1480" i="29" l="1"/>
  <c r="BN1480" i="29"/>
  <c r="BO1480" i="29"/>
  <c r="AB1479" i="29"/>
  <c r="BI1482" i="29"/>
  <c r="U1482" i="29" s="1"/>
  <c r="T1482" i="29" s="1"/>
  <c r="BS1482" i="29"/>
  <c r="AI1482" i="29"/>
  <c r="M1482" i="29" s="1"/>
  <c r="AM1482" i="29"/>
  <c r="Y1482" i="29" s="1"/>
  <c r="BG1481" i="29"/>
  <c r="O1481" i="29" s="1"/>
  <c r="N1481" i="29" s="1"/>
  <c r="BQ1481" i="29"/>
  <c r="AG1482" i="29"/>
  <c r="G1482" i="29" s="1"/>
  <c r="AJ1482" i="29"/>
  <c r="P1482" i="29" s="1"/>
  <c r="BD1481" i="29"/>
  <c r="F1481" i="29" s="1"/>
  <c r="E1481" i="29" s="1"/>
  <c r="AL1482" i="29"/>
  <c r="V1482" i="29" s="1"/>
  <c r="BL1480" i="29"/>
  <c r="BK1481" i="29"/>
  <c r="AA1481" i="29" s="1"/>
  <c r="BU1481" i="29" s="1"/>
  <c r="AF1482" i="29"/>
  <c r="D1482" i="29" s="1"/>
  <c r="BI1481" i="29"/>
  <c r="U1481" i="29" s="1"/>
  <c r="T1481" i="29" s="1"/>
  <c r="BJ1481" i="29"/>
  <c r="X1481" i="29" s="1"/>
  <c r="W1481" i="29" s="1"/>
  <c r="BE1481" i="29"/>
  <c r="I1481" i="29" s="1"/>
  <c r="H1481" i="29" s="1"/>
  <c r="AH1482" i="29"/>
  <c r="J1482" i="29" s="1"/>
  <c r="BF1481" i="29"/>
  <c r="L1481" i="29" s="1"/>
  <c r="K1481" i="29" s="1"/>
  <c r="BR1481" i="29"/>
  <c r="AS1483" i="29"/>
  <c r="BA1483" i="29"/>
  <c r="AT1483" i="29"/>
  <c r="BB1483" i="29"/>
  <c r="AU1483" i="29"/>
  <c r="BC1483" i="29"/>
  <c r="AN1483" i="29"/>
  <c r="AV1483" i="29"/>
  <c r="AO1483" i="29"/>
  <c r="AW1483" i="29"/>
  <c r="B1483" i="29"/>
  <c r="AD1483" i="29" s="1"/>
  <c r="AM1483" i="29" s="1"/>
  <c r="Y1483" i="29" s="1"/>
  <c r="AP1483" i="29"/>
  <c r="AX1483" i="29"/>
  <c r="C1483" i="29"/>
  <c r="AE1483" i="29" s="1"/>
  <c r="AQ1483" i="29"/>
  <c r="AY1483" i="29"/>
  <c r="AC1484" i="29"/>
  <c r="AR1483" i="29"/>
  <c r="AZ1483" i="29"/>
  <c r="BR1480" i="29"/>
  <c r="AB1480" i="29" s="1"/>
  <c r="AF1483" i="29" l="1"/>
  <c r="D1483" i="29" s="1"/>
  <c r="BO1481" i="29"/>
  <c r="BP1481" i="29"/>
  <c r="AG1483" i="29"/>
  <c r="G1483" i="29" s="1"/>
  <c r="BT1481" i="29"/>
  <c r="AI1483" i="29"/>
  <c r="M1483" i="29" s="1"/>
  <c r="BG1483" i="29" s="1"/>
  <c r="O1483" i="29" s="1"/>
  <c r="N1483" i="29" s="1"/>
  <c r="BK1483" i="29"/>
  <c r="AA1483" i="29" s="1"/>
  <c r="BU1483" i="29"/>
  <c r="BH1482" i="29"/>
  <c r="R1482" i="29" s="1"/>
  <c r="Q1482" i="29" s="1"/>
  <c r="BD1482" i="29"/>
  <c r="F1482" i="29" s="1"/>
  <c r="E1482" i="29" s="1"/>
  <c r="BE1482" i="29"/>
  <c r="I1482" i="29" s="1"/>
  <c r="H1482" i="29" s="1"/>
  <c r="AL1483" i="29"/>
  <c r="V1483" i="29" s="1"/>
  <c r="BF1482" i="29"/>
  <c r="L1482" i="29" s="1"/>
  <c r="K1482" i="29" s="1"/>
  <c r="BL1481" i="29"/>
  <c r="Z1481" i="29"/>
  <c r="BD1483" i="29"/>
  <c r="F1483" i="29" s="1"/>
  <c r="E1483" i="29" s="1"/>
  <c r="BK1482" i="29"/>
  <c r="AA1482" i="29" s="1"/>
  <c r="BJ1482" i="29"/>
  <c r="X1482" i="29" s="1"/>
  <c r="W1482" i="29" s="1"/>
  <c r="BT1482" i="29"/>
  <c r="BG1482" i="29"/>
  <c r="O1482" i="29" s="1"/>
  <c r="N1482" i="29" s="1"/>
  <c r="BE1483" i="29"/>
  <c r="I1483" i="29" s="1"/>
  <c r="H1483" i="29" s="1"/>
  <c r="BN1481" i="29"/>
  <c r="AT1484" i="29"/>
  <c r="BB1484" i="29"/>
  <c r="AU1484" i="29"/>
  <c r="BC1484" i="29"/>
  <c r="AN1484" i="29"/>
  <c r="AV1484" i="29"/>
  <c r="AO1484" i="29"/>
  <c r="AW1484" i="29"/>
  <c r="B1484" i="29"/>
  <c r="AD1484" i="29" s="1"/>
  <c r="AF1484" i="29" s="1"/>
  <c r="D1484" i="29" s="1"/>
  <c r="AP1484" i="29"/>
  <c r="AX1484" i="29"/>
  <c r="C1484" i="29"/>
  <c r="AE1484" i="29" s="1"/>
  <c r="AQ1484" i="29"/>
  <c r="AY1484" i="29"/>
  <c r="AR1484" i="29"/>
  <c r="AZ1484" i="29"/>
  <c r="AC1485" i="29"/>
  <c r="AS1484" i="29"/>
  <c r="BA1484" i="29"/>
  <c r="AH1483" i="29"/>
  <c r="J1483" i="29" s="1"/>
  <c r="AK1483" i="29"/>
  <c r="S1483" i="29" s="1"/>
  <c r="AJ1483" i="29"/>
  <c r="P1483" i="29" s="1"/>
  <c r="BS1481" i="29"/>
  <c r="BP1482" i="29" l="1"/>
  <c r="BQ1483" i="29"/>
  <c r="BN1483" i="29"/>
  <c r="BN1482" i="29"/>
  <c r="BD1484" i="29"/>
  <c r="F1484" i="29" s="1"/>
  <c r="E1484" i="29" s="1"/>
  <c r="AH1484" i="29"/>
  <c r="J1484" i="29" s="1"/>
  <c r="BL1482" i="29"/>
  <c r="Z1482" i="29"/>
  <c r="BO1482" i="29"/>
  <c r="BH1483" i="29"/>
  <c r="R1483" i="29" s="1"/>
  <c r="Q1483" i="29" s="1"/>
  <c r="AJ1484" i="29"/>
  <c r="P1484" i="29" s="1"/>
  <c r="AM1484" i="29"/>
  <c r="Y1484" i="29" s="1"/>
  <c r="BQ1482" i="29"/>
  <c r="BF1483" i="29"/>
  <c r="L1483" i="29" s="1"/>
  <c r="K1483" i="29" s="1"/>
  <c r="AI1484" i="29"/>
  <c r="M1484" i="29" s="1"/>
  <c r="AG1484" i="29"/>
  <c r="G1484" i="29" s="1"/>
  <c r="BR1482" i="29"/>
  <c r="AL1484" i="29"/>
  <c r="V1484" i="29" s="1"/>
  <c r="BI1483" i="29"/>
  <c r="U1483" i="29" s="1"/>
  <c r="T1483" i="29" s="1"/>
  <c r="AU1485" i="29"/>
  <c r="BC1485" i="29"/>
  <c r="AN1485" i="29"/>
  <c r="AV1485" i="29"/>
  <c r="AO1485" i="29"/>
  <c r="AW1485" i="29"/>
  <c r="B1485" i="29"/>
  <c r="AD1485" i="29" s="1"/>
  <c r="AF1485" i="29" s="1"/>
  <c r="D1485" i="29" s="1"/>
  <c r="AP1485" i="29"/>
  <c r="AX1485" i="29"/>
  <c r="C1485" i="29"/>
  <c r="AE1485" i="29" s="1"/>
  <c r="AQ1485" i="29"/>
  <c r="AY1485" i="29"/>
  <c r="AR1485" i="29"/>
  <c r="AZ1485" i="29"/>
  <c r="AC1486" i="29"/>
  <c r="AS1485" i="29"/>
  <c r="BA1485" i="29"/>
  <c r="AT1485" i="29"/>
  <c r="BB1485" i="29"/>
  <c r="AB1481" i="29"/>
  <c r="AK1484" i="29"/>
  <c r="S1484" i="29" s="1"/>
  <c r="BO1483" i="29"/>
  <c r="BU1482" i="29"/>
  <c r="BJ1483" i="29"/>
  <c r="X1483" i="29" s="1"/>
  <c r="W1483" i="29" s="1"/>
  <c r="BL1483" i="29"/>
  <c r="Z1483" i="29"/>
  <c r="BS1483" i="29" l="1"/>
  <c r="BN1484" i="29"/>
  <c r="AB1482" i="29"/>
  <c r="BR1483" i="29"/>
  <c r="BP1483" i="29"/>
  <c r="BD1485" i="29"/>
  <c r="F1485" i="29" s="1"/>
  <c r="E1485" i="29" s="1"/>
  <c r="AH1485" i="29"/>
  <c r="J1485" i="29" s="1"/>
  <c r="BG1484" i="29"/>
  <c r="O1484" i="29" s="1"/>
  <c r="N1484" i="29" s="1"/>
  <c r="AJ1485" i="29"/>
  <c r="P1485" i="29" s="1"/>
  <c r="BT1483" i="29"/>
  <c r="AL1485" i="29"/>
  <c r="V1485" i="29" s="1"/>
  <c r="AM1485" i="29"/>
  <c r="Y1485" i="29" s="1"/>
  <c r="AI1485" i="29"/>
  <c r="M1485" i="29" s="1"/>
  <c r="AG1485" i="29"/>
  <c r="G1485" i="29" s="1"/>
  <c r="BJ1484" i="29"/>
  <c r="X1484" i="29" s="1"/>
  <c r="W1484" i="29" s="1"/>
  <c r="BK1484" i="29"/>
  <c r="AA1484" i="29" s="1"/>
  <c r="BU1484" i="29" s="1"/>
  <c r="BF1484" i="29"/>
  <c r="L1484" i="29" s="1"/>
  <c r="K1484" i="29" s="1"/>
  <c r="BI1484" i="29"/>
  <c r="U1484" i="29" s="1"/>
  <c r="T1484" i="29" s="1"/>
  <c r="BH1484" i="29"/>
  <c r="R1484" i="29" s="1"/>
  <c r="Q1484" i="29" s="1"/>
  <c r="BR1484" i="29"/>
  <c r="AK1485" i="29"/>
  <c r="S1485" i="29" s="1"/>
  <c r="AN1486" i="29"/>
  <c r="AV1486" i="29"/>
  <c r="AO1486" i="29"/>
  <c r="AW1486" i="29"/>
  <c r="B1486" i="29"/>
  <c r="AD1486" i="29" s="1"/>
  <c r="AF1486" i="29" s="1"/>
  <c r="D1486" i="29" s="1"/>
  <c r="AP1486" i="29"/>
  <c r="AX1486" i="29"/>
  <c r="C1486" i="29"/>
  <c r="AE1486" i="29" s="1"/>
  <c r="AQ1486" i="29"/>
  <c r="AY1486" i="29"/>
  <c r="AR1486" i="29"/>
  <c r="AZ1486" i="29"/>
  <c r="AC1487" i="29"/>
  <c r="AS1486" i="29"/>
  <c r="BA1486" i="29"/>
  <c r="AT1486" i="29"/>
  <c r="BB1486" i="29"/>
  <c r="AU1486" i="29"/>
  <c r="BC1486" i="29"/>
  <c r="BE1484" i="29"/>
  <c r="I1484" i="29" s="1"/>
  <c r="H1484" i="29" s="1"/>
  <c r="BP1484" i="29" l="1"/>
  <c r="AB1483" i="29"/>
  <c r="BN1485" i="29"/>
  <c r="BT1484" i="29"/>
  <c r="BQ1484" i="29"/>
  <c r="BD1486" i="29"/>
  <c r="F1486" i="29" s="1"/>
  <c r="E1486" i="29" s="1"/>
  <c r="BN1486" i="29"/>
  <c r="AH1486" i="29"/>
  <c r="J1486" i="29" s="1"/>
  <c r="BI1485" i="29"/>
  <c r="U1485" i="29" s="1"/>
  <c r="T1485" i="29" s="1"/>
  <c r="BH1485" i="29"/>
  <c r="R1485" i="29" s="1"/>
  <c r="Q1485" i="29" s="1"/>
  <c r="BL1484" i="29"/>
  <c r="Z1484" i="29"/>
  <c r="AL1486" i="29"/>
  <c r="V1486" i="29" s="1"/>
  <c r="BO1484" i="29"/>
  <c r="AI1486" i="29"/>
  <c r="M1486" i="29" s="1"/>
  <c r="AG1486" i="29"/>
  <c r="G1486" i="29" s="1"/>
  <c r="BE1485" i="29"/>
  <c r="I1485" i="29" s="1"/>
  <c r="H1485" i="29" s="1"/>
  <c r="BF1485" i="29"/>
  <c r="L1485" i="29" s="1"/>
  <c r="K1485" i="29" s="1"/>
  <c r="AJ1486" i="29"/>
  <c r="P1486" i="29" s="1"/>
  <c r="AK1486" i="29"/>
  <c r="S1486" i="29" s="1"/>
  <c r="BS1484" i="29"/>
  <c r="BG1485" i="29"/>
  <c r="O1485" i="29" s="1"/>
  <c r="N1485" i="29" s="1"/>
  <c r="BQ1485" i="29"/>
  <c r="BK1485" i="29"/>
  <c r="AA1485" i="29" s="1"/>
  <c r="BU1485" i="29" s="1"/>
  <c r="AO1487" i="29"/>
  <c r="AW1487" i="29"/>
  <c r="B1487" i="29"/>
  <c r="AD1487" i="29" s="1"/>
  <c r="AK1487" i="29" s="1"/>
  <c r="S1487" i="29" s="1"/>
  <c r="AP1487" i="29"/>
  <c r="AX1487" i="29"/>
  <c r="C1487" i="29"/>
  <c r="AE1487" i="29" s="1"/>
  <c r="AQ1487" i="29"/>
  <c r="AY1487" i="29"/>
  <c r="AR1487" i="29"/>
  <c r="AZ1487" i="29"/>
  <c r="AC1488" i="29"/>
  <c r="AS1487" i="29"/>
  <c r="BA1487" i="29"/>
  <c r="AT1487" i="29"/>
  <c r="BB1487" i="29"/>
  <c r="AU1487" i="29"/>
  <c r="BC1487" i="29"/>
  <c r="AN1487" i="29"/>
  <c r="AV1487" i="29"/>
  <c r="AM1486" i="29"/>
  <c r="Y1486" i="29" s="1"/>
  <c r="BJ1485" i="29"/>
  <c r="X1485" i="29" s="1"/>
  <c r="W1485" i="29" s="1"/>
  <c r="AM1487" i="29" l="1"/>
  <c r="Y1487" i="29" s="1"/>
  <c r="AJ1487" i="29"/>
  <c r="P1487" i="29" s="1"/>
  <c r="AB1484" i="29"/>
  <c r="BO1485" i="29"/>
  <c r="BR1485" i="29"/>
  <c r="BI1487" i="29"/>
  <c r="U1487" i="29" s="1"/>
  <c r="T1487" i="29" s="1"/>
  <c r="BS1487" i="29"/>
  <c r="B1488" i="29"/>
  <c r="AD1488" i="29" s="1"/>
  <c r="AI1488" i="29" s="1"/>
  <c r="M1488" i="29" s="1"/>
  <c r="AP1488" i="29"/>
  <c r="AX1488" i="29"/>
  <c r="C1488" i="29"/>
  <c r="AE1488" i="29" s="1"/>
  <c r="AQ1488" i="29"/>
  <c r="AY1488" i="29"/>
  <c r="AR1488" i="29"/>
  <c r="AZ1488" i="29"/>
  <c r="AC1489" i="29"/>
  <c r="AS1488" i="29"/>
  <c r="BA1488" i="29"/>
  <c r="AT1488" i="29"/>
  <c r="BB1488" i="29"/>
  <c r="AU1488" i="29"/>
  <c r="BC1488" i="29"/>
  <c r="AN1488" i="29"/>
  <c r="AV1488" i="29"/>
  <c r="AO1488" i="29"/>
  <c r="AW1488" i="29"/>
  <c r="BL1485" i="29"/>
  <c r="Z1485" i="29"/>
  <c r="BT1485" i="29"/>
  <c r="AH1487" i="29"/>
  <c r="J1487" i="29" s="1"/>
  <c r="BH1487" i="29"/>
  <c r="R1487" i="29" s="1"/>
  <c r="Q1487" i="29" s="1"/>
  <c r="BE1486" i="29"/>
  <c r="I1486" i="29" s="1"/>
  <c r="H1486" i="29" s="1"/>
  <c r="BS1485" i="29"/>
  <c r="AL1487" i="29"/>
  <c r="V1487" i="29" s="1"/>
  <c r="BG1486" i="29"/>
  <c r="O1486" i="29" s="1"/>
  <c r="N1486" i="29" s="1"/>
  <c r="BI1486" i="29"/>
  <c r="U1486" i="29" s="1"/>
  <c r="T1486" i="29" s="1"/>
  <c r="BS1486" i="29"/>
  <c r="BF1486" i="29"/>
  <c r="L1486" i="29" s="1"/>
  <c r="K1486" i="29" s="1"/>
  <c r="BK1486" i="29"/>
  <c r="AA1486" i="29" s="1"/>
  <c r="AF1487" i="29"/>
  <c r="D1487" i="29" s="1"/>
  <c r="AI1487" i="29"/>
  <c r="M1487" i="29" s="1"/>
  <c r="AG1487" i="29"/>
  <c r="G1487" i="29" s="1"/>
  <c r="BH1486" i="29"/>
  <c r="R1486" i="29" s="1"/>
  <c r="Q1486" i="29" s="1"/>
  <c r="BJ1486" i="29"/>
  <c r="X1486" i="29" s="1"/>
  <c r="W1486" i="29" s="1"/>
  <c r="BK1487" i="29"/>
  <c r="AA1487" i="29" s="1"/>
  <c r="BU1487" i="29" s="1"/>
  <c r="BP1485" i="29"/>
  <c r="BQ1486" i="29" l="1"/>
  <c r="AK1488" i="29"/>
  <c r="S1488" i="29" s="1"/>
  <c r="AJ1488" i="29"/>
  <c r="P1488" i="29" s="1"/>
  <c r="AB1485" i="29"/>
  <c r="BT1486" i="29"/>
  <c r="BR1487" i="29"/>
  <c r="AG1488" i="29"/>
  <c r="G1488" i="29" s="1"/>
  <c r="BE1488" i="29" s="1"/>
  <c r="I1488" i="29" s="1"/>
  <c r="H1488" i="29" s="1"/>
  <c r="BG1488" i="29"/>
  <c r="O1488" i="29" s="1"/>
  <c r="N1488" i="29" s="1"/>
  <c r="BL1486" i="29"/>
  <c r="Z1486" i="29"/>
  <c r="BU1486" i="29"/>
  <c r="C1489" i="29"/>
  <c r="AE1489" i="29" s="1"/>
  <c r="AQ1489" i="29"/>
  <c r="AY1489" i="29"/>
  <c r="AR1489" i="29"/>
  <c r="AZ1489" i="29"/>
  <c r="AC1490" i="29"/>
  <c r="AS1489" i="29"/>
  <c r="BA1489" i="29"/>
  <c r="AT1489" i="29"/>
  <c r="BB1489" i="29"/>
  <c r="AU1489" i="29"/>
  <c r="BC1489" i="29"/>
  <c r="AN1489" i="29"/>
  <c r="AV1489" i="29"/>
  <c r="AO1489" i="29"/>
  <c r="AW1489" i="29"/>
  <c r="B1489" i="29"/>
  <c r="AD1489" i="29" s="1"/>
  <c r="AL1489" i="29" s="1"/>
  <c r="V1489" i="29" s="1"/>
  <c r="AX1489" i="29"/>
  <c r="AP1489" i="29"/>
  <c r="BI1488" i="29"/>
  <c r="U1488" i="29" s="1"/>
  <c r="T1488" i="29" s="1"/>
  <c r="BP1486" i="29"/>
  <c r="BO1486" i="29"/>
  <c r="AM1488" i="29"/>
  <c r="Y1488" i="29" s="1"/>
  <c r="BJ1487" i="29"/>
  <c r="X1487" i="29" s="1"/>
  <c r="W1487" i="29" s="1"/>
  <c r="BR1486" i="29"/>
  <c r="AH1488" i="29"/>
  <c r="J1488" i="29" s="1"/>
  <c r="BH1488" i="29"/>
  <c r="R1488" i="29" s="1"/>
  <c r="Q1488" i="29" s="1"/>
  <c r="BE1487" i="29"/>
  <c r="I1487" i="29" s="1"/>
  <c r="H1487" i="29" s="1"/>
  <c r="AL1488" i="29"/>
  <c r="V1488" i="29" s="1"/>
  <c r="BG1487" i="29"/>
  <c r="O1487" i="29" s="1"/>
  <c r="N1487" i="29" s="1"/>
  <c r="BF1487" i="29"/>
  <c r="L1487" i="29" s="1"/>
  <c r="K1487" i="29" s="1"/>
  <c r="Z1487" i="29"/>
  <c r="BD1487" i="29"/>
  <c r="F1487" i="29" s="1"/>
  <c r="E1487" i="29" s="1"/>
  <c r="AF1488" i="29"/>
  <c r="D1488" i="29" s="1"/>
  <c r="BR1488" i="29" l="1"/>
  <c r="BQ1488" i="29"/>
  <c r="BP1487" i="29"/>
  <c r="BJ1489" i="29"/>
  <c r="X1489" i="29" s="1"/>
  <c r="W1489" i="29" s="1"/>
  <c r="BN1487" i="29"/>
  <c r="BO1487" i="29"/>
  <c r="BT1487" i="29"/>
  <c r="AH1489" i="29"/>
  <c r="J1489" i="29" s="1"/>
  <c r="AF1489" i="29"/>
  <c r="D1489" i="29" s="1"/>
  <c r="AI1489" i="29"/>
  <c r="M1489" i="29" s="1"/>
  <c r="AK1489" i="29"/>
  <c r="S1489" i="29" s="1"/>
  <c r="BL1487" i="29"/>
  <c r="AR1490" i="29"/>
  <c r="AZ1490" i="29"/>
  <c r="AC1491" i="29"/>
  <c r="AS1490" i="29"/>
  <c r="BA1490" i="29"/>
  <c r="AT1490" i="29"/>
  <c r="BB1490" i="29"/>
  <c r="AU1490" i="29"/>
  <c r="BC1490" i="29"/>
  <c r="AN1490" i="29"/>
  <c r="AV1490" i="29"/>
  <c r="AO1490" i="29"/>
  <c r="AW1490" i="29"/>
  <c r="B1490" i="29"/>
  <c r="AD1490" i="29" s="1"/>
  <c r="AL1490" i="29" s="1"/>
  <c r="V1490" i="29" s="1"/>
  <c r="AP1490" i="29"/>
  <c r="AX1490" i="29"/>
  <c r="AY1490" i="29"/>
  <c r="AQ1490" i="29"/>
  <c r="C1490" i="29"/>
  <c r="AE1490" i="29" s="1"/>
  <c r="BJ1488" i="29"/>
  <c r="X1488" i="29" s="1"/>
  <c r="W1488" i="29" s="1"/>
  <c r="BT1488" i="29"/>
  <c r="AB1486" i="29"/>
  <c r="AM1489" i="29"/>
  <c r="Y1489" i="29" s="1"/>
  <c r="BK1488" i="29"/>
  <c r="AA1488" i="29" s="1"/>
  <c r="BU1488" i="29"/>
  <c r="BQ1487" i="29"/>
  <c r="BO1488" i="29"/>
  <c r="BS1488" i="29"/>
  <c r="AG1489" i="29"/>
  <c r="G1489" i="29" s="1"/>
  <c r="AJ1489" i="29"/>
  <c r="P1489" i="29" s="1"/>
  <c r="BD1488" i="29"/>
  <c r="F1488" i="29" s="1"/>
  <c r="E1488" i="29" s="1"/>
  <c r="BF1488" i="29"/>
  <c r="L1488" i="29" s="1"/>
  <c r="K1488" i="29" s="1"/>
  <c r="BT1489" i="29" l="1"/>
  <c r="BP1488" i="29"/>
  <c r="BJ1490" i="29"/>
  <c r="X1490" i="29" s="1"/>
  <c r="W1490" i="29" s="1"/>
  <c r="BH1489" i="29"/>
  <c r="R1489" i="29" s="1"/>
  <c r="Q1489" i="29" s="1"/>
  <c r="AF1490" i="29"/>
  <c r="D1490" i="29" s="1"/>
  <c r="BG1489" i="29"/>
  <c r="O1489" i="29" s="1"/>
  <c r="N1489" i="29" s="1"/>
  <c r="BE1489" i="29"/>
  <c r="I1489" i="29" s="1"/>
  <c r="H1489" i="29" s="1"/>
  <c r="AK1490" i="29"/>
  <c r="S1490" i="29" s="1"/>
  <c r="BD1489" i="29"/>
  <c r="F1489" i="29" s="1"/>
  <c r="E1489" i="29" s="1"/>
  <c r="BF1489" i="29"/>
  <c r="L1489" i="29" s="1"/>
  <c r="K1489" i="29" s="1"/>
  <c r="AS1491" i="29"/>
  <c r="BA1491" i="29"/>
  <c r="AT1491" i="29"/>
  <c r="BB1491" i="29"/>
  <c r="AU1491" i="29"/>
  <c r="BC1491" i="29"/>
  <c r="AN1491" i="29"/>
  <c r="AV1491" i="29"/>
  <c r="AO1491" i="29"/>
  <c r="AW1491" i="29"/>
  <c r="B1491" i="29"/>
  <c r="AD1491" i="29" s="1"/>
  <c r="AL1491" i="29" s="1"/>
  <c r="V1491" i="29" s="1"/>
  <c r="AP1491" i="29"/>
  <c r="AX1491" i="29"/>
  <c r="C1491" i="29"/>
  <c r="AE1491" i="29" s="1"/>
  <c r="AQ1491" i="29"/>
  <c r="AY1491" i="29"/>
  <c r="AR1491" i="29"/>
  <c r="AZ1491" i="29"/>
  <c r="AC1492" i="29"/>
  <c r="AI1490" i="29"/>
  <c r="M1490" i="29" s="1"/>
  <c r="AM1490" i="29"/>
  <c r="Y1490" i="29" s="1"/>
  <c r="AH1490" i="29"/>
  <c r="J1490" i="29" s="1"/>
  <c r="AG1490" i="29"/>
  <c r="G1490" i="29" s="1"/>
  <c r="AJ1490" i="29"/>
  <c r="P1490" i="29" s="1"/>
  <c r="AB1487" i="29"/>
  <c r="BN1488" i="29"/>
  <c r="AB1488" i="29" s="1"/>
  <c r="Z1488" i="29"/>
  <c r="BL1488" i="29"/>
  <c r="BK1489" i="29"/>
  <c r="AA1489" i="29" s="1"/>
  <c r="BU1489" i="29"/>
  <c r="BI1489" i="29"/>
  <c r="U1489" i="29" s="1"/>
  <c r="T1489" i="29" s="1"/>
  <c r="BQ1489" i="29" l="1"/>
  <c r="BS1489" i="29"/>
  <c r="BT1490" i="29"/>
  <c r="BP1489" i="29"/>
  <c r="BJ1491" i="29"/>
  <c r="X1491" i="29" s="1"/>
  <c r="W1491" i="29" s="1"/>
  <c r="BT1491" i="29"/>
  <c r="AJ1491" i="29"/>
  <c r="P1491" i="29" s="1"/>
  <c r="AF1491" i="29"/>
  <c r="D1491" i="29" s="1"/>
  <c r="AH1491" i="29"/>
  <c r="J1491" i="29" s="1"/>
  <c r="AK1491" i="29"/>
  <c r="S1491" i="29" s="1"/>
  <c r="BH1490" i="29"/>
  <c r="R1490" i="29" s="1"/>
  <c r="Q1490" i="29" s="1"/>
  <c r="AM1491" i="29"/>
  <c r="Y1491" i="29" s="1"/>
  <c r="BD1490" i="29"/>
  <c r="F1490" i="29" s="1"/>
  <c r="E1490" i="29" s="1"/>
  <c r="BF1490" i="29"/>
  <c r="L1490" i="29" s="1"/>
  <c r="K1490" i="29" s="1"/>
  <c r="BN1489" i="29"/>
  <c r="BR1489" i="29"/>
  <c r="BL1489" i="29"/>
  <c r="Z1489" i="29"/>
  <c r="BK1490" i="29"/>
  <c r="AA1490" i="29" s="1"/>
  <c r="BU1490" i="29" s="1"/>
  <c r="AI1491" i="29"/>
  <c r="M1491" i="29" s="1"/>
  <c r="AG1491" i="29"/>
  <c r="G1491" i="29" s="1"/>
  <c r="BI1490" i="29"/>
  <c r="U1490" i="29" s="1"/>
  <c r="T1490" i="29" s="1"/>
  <c r="BE1490" i="29"/>
  <c r="I1490" i="29" s="1"/>
  <c r="H1490" i="29" s="1"/>
  <c r="BG1490" i="29"/>
  <c r="O1490" i="29" s="1"/>
  <c r="N1490" i="29" s="1"/>
  <c r="AT1492" i="29"/>
  <c r="BB1492" i="29"/>
  <c r="AU1492" i="29"/>
  <c r="BC1492" i="29"/>
  <c r="AN1492" i="29"/>
  <c r="AV1492" i="29"/>
  <c r="AO1492" i="29"/>
  <c r="AW1492" i="29"/>
  <c r="B1492" i="29"/>
  <c r="AD1492" i="29" s="1"/>
  <c r="AH1492" i="29" s="1"/>
  <c r="J1492" i="29" s="1"/>
  <c r="AP1492" i="29"/>
  <c r="AX1492" i="29"/>
  <c r="C1492" i="29"/>
  <c r="AE1492" i="29" s="1"/>
  <c r="AQ1492" i="29"/>
  <c r="AY1492" i="29"/>
  <c r="AR1492" i="29"/>
  <c r="AZ1492" i="29"/>
  <c r="AC1493" i="29"/>
  <c r="AS1492" i="29"/>
  <c r="BA1492" i="29"/>
  <c r="BO1489" i="29"/>
  <c r="BN1490" i="29" l="1"/>
  <c r="BF1492" i="29"/>
  <c r="L1492" i="29" s="1"/>
  <c r="K1492" i="29" s="1"/>
  <c r="BR1490" i="29"/>
  <c r="AM1492" i="29"/>
  <c r="Y1492" i="29" s="1"/>
  <c r="BS1490" i="29"/>
  <c r="AJ1492" i="29"/>
  <c r="P1492" i="29" s="1"/>
  <c r="AB1489" i="29"/>
  <c r="BI1491" i="29"/>
  <c r="U1491" i="29" s="1"/>
  <c r="T1491" i="29" s="1"/>
  <c r="AI1492" i="29"/>
  <c r="M1492" i="29" s="1"/>
  <c r="AG1492" i="29"/>
  <c r="G1492" i="29" s="1"/>
  <c r="BE1491" i="29"/>
  <c r="I1491" i="29" s="1"/>
  <c r="H1491" i="29" s="1"/>
  <c r="BP1490" i="29"/>
  <c r="BF1491" i="29"/>
  <c r="L1491" i="29" s="1"/>
  <c r="K1491" i="29" s="1"/>
  <c r="BG1491" i="29"/>
  <c r="O1491" i="29" s="1"/>
  <c r="N1491" i="29" s="1"/>
  <c r="BQ1491" i="29"/>
  <c r="BD1491" i="29"/>
  <c r="F1491" i="29" s="1"/>
  <c r="E1491" i="29" s="1"/>
  <c r="AL1492" i="29"/>
  <c r="V1492" i="29" s="1"/>
  <c r="BH1491" i="29"/>
  <c r="R1491" i="29" s="1"/>
  <c r="Q1491" i="29" s="1"/>
  <c r="AK1492" i="29"/>
  <c r="S1492" i="29" s="1"/>
  <c r="AU1493" i="29"/>
  <c r="BC1493" i="29"/>
  <c r="AN1493" i="29"/>
  <c r="AV1493" i="29"/>
  <c r="AO1493" i="29"/>
  <c r="AW1493" i="29"/>
  <c r="B1493" i="29"/>
  <c r="AD1493" i="29" s="1"/>
  <c r="AM1493" i="29" s="1"/>
  <c r="Y1493" i="29" s="1"/>
  <c r="AP1493" i="29"/>
  <c r="AX1493" i="29"/>
  <c r="C1493" i="29"/>
  <c r="AE1493" i="29" s="1"/>
  <c r="AQ1493" i="29"/>
  <c r="AY1493" i="29"/>
  <c r="AR1493" i="29"/>
  <c r="AZ1493" i="29"/>
  <c r="AC1494" i="29"/>
  <c r="AS1493" i="29"/>
  <c r="BA1493" i="29"/>
  <c r="AT1493" i="29"/>
  <c r="BB1493" i="29"/>
  <c r="AF1492" i="29"/>
  <c r="D1492" i="29" s="1"/>
  <c r="BQ1490" i="29"/>
  <c r="BL1490" i="29"/>
  <c r="Z1490" i="29"/>
  <c r="BO1490" i="29"/>
  <c r="BK1491" i="29"/>
  <c r="AA1491" i="29" s="1"/>
  <c r="BU1491" i="29"/>
  <c r="AF1493" i="29" l="1"/>
  <c r="D1493" i="29" s="1"/>
  <c r="AK1493" i="29"/>
  <c r="S1493" i="29" s="1"/>
  <c r="AB1490" i="29"/>
  <c r="BN1491" i="29"/>
  <c r="BP1492" i="29"/>
  <c r="AG1493" i="29"/>
  <c r="G1493" i="29" s="1"/>
  <c r="AI1493" i="29"/>
  <c r="M1493" i="29" s="1"/>
  <c r="BK1493" i="29"/>
  <c r="AA1493" i="29" s="1"/>
  <c r="BU1493" i="29" s="1"/>
  <c r="BI1492" i="29"/>
  <c r="U1492" i="29" s="1"/>
  <c r="T1492" i="29" s="1"/>
  <c r="BP1491" i="29"/>
  <c r="BR1491" i="29"/>
  <c r="BH1492" i="29"/>
  <c r="R1492" i="29" s="1"/>
  <c r="Q1492" i="29" s="1"/>
  <c r="BI1493" i="29"/>
  <c r="U1493" i="29" s="1"/>
  <c r="T1493" i="29" s="1"/>
  <c r="BD1492" i="29"/>
  <c r="F1492" i="29" s="1"/>
  <c r="E1492" i="29" s="1"/>
  <c r="BN1492" i="29"/>
  <c r="AN1494" i="29"/>
  <c r="AV1494" i="29"/>
  <c r="AO1494" i="29"/>
  <c r="AW1494" i="29"/>
  <c r="B1494" i="29"/>
  <c r="AD1494" i="29" s="1"/>
  <c r="AG1494" i="29" s="1"/>
  <c r="G1494" i="29" s="1"/>
  <c r="AP1494" i="29"/>
  <c r="AX1494" i="29"/>
  <c r="C1494" i="29"/>
  <c r="AE1494" i="29" s="1"/>
  <c r="AQ1494" i="29"/>
  <c r="AY1494" i="29"/>
  <c r="AR1494" i="29"/>
  <c r="AZ1494" i="29"/>
  <c r="AC1495" i="29"/>
  <c r="AS1494" i="29"/>
  <c r="BA1494" i="29"/>
  <c r="AT1494" i="29"/>
  <c r="BB1494" i="29"/>
  <c r="AU1494" i="29"/>
  <c r="BC1494" i="29"/>
  <c r="BJ1492" i="29"/>
  <c r="X1492" i="29" s="1"/>
  <c r="W1492" i="29" s="1"/>
  <c r="BO1491" i="29"/>
  <c r="AB1491" i="29" s="1"/>
  <c r="BK1492" i="29"/>
  <c r="AA1492" i="29" s="1"/>
  <c r="BU1492" i="29" s="1"/>
  <c r="AH1493" i="29"/>
  <c r="J1493" i="29" s="1"/>
  <c r="BE1492" i="29"/>
  <c r="I1492" i="29" s="1"/>
  <c r="H1492" i="29" s="1"/>
  <c r="BD1493" i="29"/>
  <c r="F1493" i="29" s="1"/>
  <c r="E1493" i="29" s="1"/>
  <c r="BN1493" i="29"/>
  <c r="BL1491" i="29"/>
  <c r="Z1491" i="29"/>
  <c r="AJ1493" i="29"/>
  <c r="P1493" i="29" s="1"/>
  <c r="BG1492" i="29"/>
  <c r="O1492" i="29" s="1"/>
  <c r="N1492" i="29" s="1"/>
  <c r="AL1493" i="29"/>
  <c r="V1493" i="29" s="1"/>
  <c r="BS1491" i="29"/>
  <c r="BG1493" i="29" l="1"/>
  <c r="O1493" i="29" s="1"/>
  <c r="N1493" i="29" s="1"/>
  <c r="BS1493" i="29"/>
  <c r="BQ1492" i="29"/>
  <c r="BE1493" i="29"/>
  <c r="I1493" i="29" s="1"/>
  <c r="H1493" i="29" s="1"/>
  <c r="AH1494" i="29"/>
  <c r="J1494" i="29" s="1"/>
  <c r="BF1494" i="29" s="1"/>
  <c r="L1494" i="29" s="1"/>
  <c r="K1494" i="29" s="1"/>
  <c r="AJ1494" i="29"/>
  <c r="P1494" i="29" s="1"/>
  <c r="BR1492" i="29"/>
  <c r="AK1494" i="29"/>
  <c r="S1494" i="29" s="1"/>
  <c r="AM1494" i="29"/>
  <c r="Y1494" i="29" s="1"/>
  <c r="BT1492" i="29"/>
  <c r="BE1494" i="29"/>
  <c r="I1494" i="29" s="1"/>
  <c r="H1494" i="29" s="1"/>
  <c r="BO1494" i="29"/>
  <c r="BH1493" i="29"/>
  <c r="R1493" i="29" s="1"/>
  <c r="Q1493" i="29" s="1"/>
  <c r="BL1492" i="29"/>
  <c r="Z1492" i="29"/>
  <c r="AO1495" i="29"/>
  <c r="AW1495" i="29"/>
  <c r="B1495" i="29"/>
  <c r="AD1495" i="29" s="1"/>
  <c r="AL1495" i="29" s="1"/>
  <c r="V1495" i="29" s="1"/>
  <c r="AP1495" i="29"/>
  <c r="AX1495" i="29"/>
  <c r="C1495" i="29"/>
  <c r="AE1495" i="29" s="1"/>
  <c r="AQ1495" i="29"/>
  <c r="AY1495" i="29"/>
  <c r="AR1495" i="29"/>
  <c r="AZ1495" i="29"/>
  <c r="AC1496" i="29"/>
  <c r="AS1495" i="29"/>
  <c r="BA1495" i="29"/>
  <c r="AT1495" i="29"/>
  <c r="BB1495" i="29"/>
  <c r="AU1495" i="29"/>
  <c r="BC1495" i="29"/>
  <c r="AN1495" i="29"/>
  <c r="AV1495" i="29"/>
  <c r="AF1494" i="29"/>
  <c r="D1494" i="29" s="1"/>
  <c r="BJ1493" i="29"/>
  <c r="X1493" i="29" s="1"/>
  <c r="W1493" i="29" s="1"/>
  <c r="BO1492" i="29"/>
  <c r="AL1494" i="29"/>
  <c r="V1494" i="29" s="1"/>
  <c r="BS1492" i="29"/>
  <c r="AB1492" i="29" s="1"/>
  <c r="BF1493" i="29"/>
  <c r="L1493" i="29" s="1"/>
  <c r="K1493" i="29" s="1"/>
  <c r="AI1494" i="29"/>
  <c r="M1494" i="29" s="1"/>
  <c r="BI1494" i="29"/>
  <c r="U1494" i="29" s="1"/>
  <c r="T1494" i="29" s="1"/>
  <c r="BL1493" i="29"/>
  <c r="Z1493" i="29"/>
  <c r="BH1494" i="29" l="1"/>
  <c r="R1494" i="29" s="1"/>
  <c r="Q1494" i="29" s="1"/>
  <c r="BO1493" i="29"/>
  <c r="BS1494" i="29"/>
  <c r="BQ1493" i="29"/>
  <c r="AJ1495" i="29"/>
  <c r="P1495" i="29" s="1"/>
  <c r="BH1495" i="29" s="1"/>
  <c r="R1495" i="29" s="1"/>
  <c r="Q1495" i="29" s="1"/>
  <c r="AG1495" i="29"/>
  <c r="G1495" i="29" s="1"/>
  <c r="BE1495" i="29" s="1"/>
  <c r="I1495" i="29" s="1"/>
  <c r="H1495" i="29" s="1"/>
  <c r="AM1495" i="29"/>
  <c r="Y1495" i="29" s="1"/>
  <c r="BK1495" i="29" s="1"/>
  <c r="AA1495" i="29" s="1"/>
  <c r="BK1494" i="29"/>
  <c r="AA1494" i="29" s="1"/>
  <c r="BU1494" i="29" s="1"/>
  <c r="AI1495" i="29"/>
  <c r="M1495" i="29" s="1"/>
  <c r="BG1495" i="29" s="1"/>
  <c r="O1495" i="29" s="1"/>
  <c r="N1495" i="29" s="1"/>
  <c r="AF1495" i="29"/>
  <c r="D1495" i="29" s="1"/>
  <c r="BD1495" i="29" s="1"/>
  <c r="F1495" i="29" s="1"/>
  <c r="E1495" i="29" s="1"/>
  <c r="AK1495" i="29"/>
  <c r="S1495" i="29" s="1"/>
  <c r="BI1495" i="29" s="1"/>
  <c r="U1495" i="29" s="1"/>
  <c r="T1495" i="29" s="1"/>
  <c r="BP1494" i="29"/>
  <c r="BJ1495" i="29"/>
  <c r="X1495" i="29" s="1"/>
  <c r="W1495" i="29" s="1"/>
  <c r="BT1495" i="29"/>
  <c r="BJ1494" i="29"/>
  <c r="X1494" i="29" s="1"/>
  <c r="W1494" i="29" s="1"/>
  <c r="B1496" i="29"/>
  <c r="AD1496" i="29" s="1"/>
  <c r="AG1496" i="29" s="1"/>
  <c r="G1496" i="29" s="1"/>
  <c r="AP1496" i="29"/>
  <c r="AX1496" i="29"/>
  <c r="C1496" i="29"/>
  <c r="AE1496" i="29" s="1"/>
  <c r="AQ1496" i="29"/>
  <c r="AY1496" i="29"/>
  <c r="AR1496" i="29"/>
  <c r="AZ1496" i="29"/>
  <c r="AC1497" i="29"/>
  <c r="AS1496" i="29"/>
  <c r="BA1496" i="29"/>
  <c r="AT1496" i="29"/>
  <c r="BB1496" i="29"/>
  <c r="AU1496" i="29"/>
  <c r="BC1496" i="29"/>
  <c r="AN1496" i="29"/>
  <c r="AV1496" i="29"/>
  <c r="AO1496" i="29"/>
  <c r="AW1496" i="29"/>
  <c r="BD1494" i="29"/>
  <c r="F1494" i="29" s="1"/>
  <c r="E1494" i="29" s="1"/>
  <c r="BR1493" i="29"/>
  <c r="BT1493" i="29"/>
  <c r="Z1494" i="29"/>
  <c r="AH1495" i="29"/>
  <c r="J1495" i="29" s="1"/>
  <c r="BG1494" i="29"/>
  <c r="O1494" i="29" s="1"/>
  <c r="N1494" i="29" s="1"/>
  <c r="BP1493" i="29"/>
  <c r="AB1493" i="29" s="1"/>
  <c r="BU1495" i="29" l="1"/>
  <c r="AF1496" i="29"/>
  <c r="D1496" i="29" s="1"/>
  <c r="BT1494" i="29"/>
  <c r="BR1494" i="29"/>
  <c r="BE1496" i="29"/>
  <c r="I1496" i="29" s="1"/>
  <c r="H1496" i="29" s="1"/>
  <c r="BD1496" i="29"/>
  <c r="F1496" i="29" s="1"/>
  <c r="E1496" i="29" s="1"/>
  <c r="AI1496" i="29"/>
  <c r="M1496" i="29" s="1"/>
  <c r="BS1495" i="29"/>
  <c r="AK1496" i="29"/>
  <c r="S1496" i="29" s="1"/>
  <c r="BL1494" i="29"/>
  <c r="BN1495" i="29"/>
  <c r="C1497" i="29"/>
  <c r="AE1497" i="29" s="1"/>
  <c r="AQ1497" i="29"/>
  <c r="AY1497" i="29"/>
  <c r="AR1497" i="29"/>
  <c r="AZ1497" i="29"/>
  <c r="AC1498" i="29"/>
  <c r="AS1497" i="29"/>
  <c r="BA1497" i="29"/>
  <c r="AT1497" i="29"/>
  <c r="BB1497" i="29"/>
  <c r="AU1497" i="29"/>
  <c r="BC1497" i="29"/>
  <c r="AN1497" i="29"/>
  <c r="AV1497" i="29"/>
  <c r="AO1497" i="29"/>
  <c r="AW1497" i="29"/>
  <c r="B1497" i="29"/>
  <c r="AD1497" i="29" s="1"/>
  <c r="AK1497" i="29" s="1"/>
  <c r="S1497" i="29" s="1"/>
  <c r="AP1497" i="29"/>
  <c r="AX1497" i="29"/>
  <c r="BO1495" i="29"/>
  <c r="BF1495" i="29"/>
  <c r="L1495" i="29" s="1"/>
  <c r="K1495" i="29" s="1"/>
  <c r="BP1495" i="29"/>
  <c r="AM1496" i="29"/>
  <c r="Y1496" i="29" s="1"/>
  <c r="BQ1494" i="29"/>
  <c r="AH1496" i="29"/>
  <c r="J1496" i="29" s="1"/>
  <c r="BQ1495" i="29"/>
  <c r="AJ1496" i="29"/>
  <c r="P1496" i="29" s="1"/>
  <c r="BR1495" i="29"/>
  <c r="Z1495" i="29"/>
  <c r="BL1495" i="29"/>
  <c r="AL1496" i="29"/>
  <c r="V1496" i="29" s="1"/>
  <c r="BN1494" i="29"/>
  <c r="AB1494" i="29" s="1"/>
  <c r="BN1496" i="29" l="1"/>
  <c r="AH1497" i="29"/>
  <c r="J1497" i="29" s="1"/>
  <c r="BF1497" i="29" s="1"/>
  <c r="L1497" i="29" s="1"/>
  <c r="K1497" i="29" s="1"/>
  <c r="BI1497" i="29"/>
  <c r="U1497" i="29" s="1"/>
  <c r="T1497" i="29" s="1"/>
  <c r="BK1496" i="29"/>
  <c r="AA1496" i="29" s="1"/>
  <c r="BU1496" i="29" s="1"/>
  <c r="AM1497" i="29"/>
  <c r="Y1497" i="29" s="1"/>
  <c r="BI1496" i="29"/>
  <c r="U1496" i="29" s="1"/>
  <c r="T1496" i="29" s="1"/>
  <c r="BJ1496" i="29"/>
  <c r="X1496" i="29" s="1"/>
  <c r="W1496" i="29" s="1"/>
  <c r="AG1497" i="29"/>
  <c r="G1497" i="29" s="1"/>
  <c r="AJ1497" i="29"/>
  <c r="P1497" i="29" s="1"/>
  <c r="AL1497" i="29"/>
  <c r="V1497" i="29" s="1"/>
  <c r="BG1496" i="29"/>
  <c r="O1496" i="29" s="1"/>
  <c r="N1496" i="29" s="1"/>
  <c r="BH1496" i="29"/>
  <c r="R1496" i="29" s="1"/>
  <c r="Q1496" i="29" s="1"/>
  <c r="AF1497" i="29"/>
  <c r="D1497" i="29" s="1"/>
  <c r="AI1497" i="29"/>
  <c r="M1497" i="29" s="1"/>
  <c r="BF1496" i="29"/>
  <c r="L1496" i="29" s="1"/>
  <c r="K1496" i="29" s="1"/>
  <c r="BP1496" i="29"/>
  <c r="AR1498" i="29"/>
  <c r="AZ1498" i="29"/>
  <c r="AC1499" i="29"/>
  <c r="AS1498" i="29"/>
  <c r="BA1498" i="29"/>
  <c r="AT1498" i="29"/>
  <c r="BB1498" i="29"/>
  <c r="AU1498" i="29"/>
  <c r="BC1498" i="29"/>
  <c r="AN1498" i="29"/>
  <c r="AV1498" i="29"/>
  <c r="AO1498" i="29"/>
  <c r="AW1498" i="29"/>
  <c r="B1498" i="29"/>
  <c r="AD1498" i="29" s="1"/>
  <c r="AI1498" i="29" s="1"/>
  <c r="M1498" i="29" s="1"/>
  <c r="AP1498" i="29"/>
  <c r="AX1498" i="29"/>
  <c r="C1498" i="29"/>
  <c r="AE1498" i="29" s="1"/>
  <c r="AY1498" i="29"/>
  <c r="AQ1498" i="29"/>
  <c r="AB1495" i="29"/>
  <c r="BO1496" i="29"/>
  <c r="BS1496" i="29" l="1"/>
  <c r="BS1497" i="29"/>
  <c r="BG1498" i="29"/>
  <c r="O1498" i="29" s="1"/>
  <c r="N1498" i="29" s="1"/>
  <c r="AG1498" i="29"/>
  <c r="G1498" i="29" s="1"/>
  <c r="AJ1498" i="29"/>
  <c r="P1498" i="29" s="1"/>
  <c r="AL1498" i="29"/>
  <c r="V1498" i="29" s="1"/>
  <c r="BP1497" i="29"/>
  <c r="BQ1496" i="29"/>
  <c r="AF1498" i="29"/>
  <c r="D1498" i="29" s="1"/>
  <c r="BK1497" i="29"/>
  <c r="AA1497" i="29" s="1"/>
  <c r="BU1497" i="29" s="1"/>
  <c r="AH1498" i="29"/>
  <c r="J1498" i="29" s="1"/>
  <c r="AK1498" i="29"/>
  <c r="S1498" i="29" s="1"/>
  <c r="BJ1497" i="29"/>
  <c r="X1497" i="29" s="1"/>
  <c r="W1497" i="29" s="1"/>
  <c r="BG1497" i="29"/>
  <c r="O1497" i="29" s="1"/>
  <c r="N1497" i="29" s="1"/>
  <c r="BH1497" i="29"/>
  <c r="R1497" i="29" s="1"/>
  <c r="Q1497" i="29" s="1"/>
  <c r="Z1496" i="29"/>
  <c r="BL1496" i="29"/>
  <c r="AM1498" i="29"/>
  <c r="Y1498" i="29" s="1"/>
  <c r="BD1497" i="29"/>
  <c r="F1497" i="29" s="1"/>
  <c r="E1497" i="29" s="1"/>
  <c r="BE1497" i="29"/>
  <c r="I1497" i="29" s="1"/>
  <c r="H1497" i="29" s="1"/>
  <c r="AS1499" i="29"/>
  <c r="BA1499" i="29"/>
  <c r="AT1499" i="29"/>
  <c r="BB1499" i="29"/>
  <c r="AU1499" i="29"/>
  <c r="BC1499" i="29"/>
  <c r="AN1499" i="29"/>
  <c r="AV1499" i="29"/>
  <c r="AO1499" i="29"/>
  <c r="AW1499" i="29"/>
  <c r="B1499" i="29"/>
  <c r="AD1499" i="29" s="1"/>
  <c r="AM1499" i="29" s="1"/>
  <c r="Y1499" i="29" s="1"/>
  <c r="AP1499" i="29"/>
  <c r="AX1499" i="29"/>
  <c r="C1499" i="29"/>
  <c r="AE1499" i="29" s="1"/>
  <c r="AQ1499" i="29"/>
  <c r="AY1499" i="29"/>
  <c r="AZ1499" i="29"/>
  <c r="AC1500" i="29"/>
  <c r="AR1499" i="29"/>
  <c r="BR1496" i="29"/>
  <c r="BT1496" i="29"/>
  <c r="AB1496" i="29" l="1"/>
  <c r="AL1499" i="29"/>
  <c r="V1499" i="29" s="1"/>
  <c r="AG1499" i="29"/>
  <c r="G1499" i="29" s="1"/>
  <c r="AI1499" i="29"/>
  <c r="M1499" i="29" s="1"/>
  <c r="BG1499" i="29" s="1"/>
  <c r="O1499" i="29" s="1"/>
  <c r="N1499" i="29" s="1"/>
  <c r="BK1499" i="29"/>
  <c r="AA1499" i="29" s="1"/>
  <c r="BU1499" i="29"/>
  <c r="BN1497" i="29"/>
  <c r="BT1497" i="29"/>
  <c r="BK1498" i="29"/>
  <c r="AA1498" i="29" s="1"/>
  <c r="BU1498" i="29"/>
  <c r="BJ1498" i="29"/>
  <c r="X1498" i="29" s="1"/>
  <c r="W1498" i="29" s="1"/>
  <c r="BI1498" i="29"/>
  <c r="U1498" i="29" s="1"/>
  <c r="T1498" i="29" s="1"/>
  <c r="BH1498" i="29"/>
  <c r="R1498" i="29" s="1"/>
  <c r="Q1498" i="29" s="1"/>
  <c r="BF1498" i="29"/>
  <c r="L1498" i="29" s="1"/>
  <c r="K1498" i="29" s="1"/>
  <c r="BE1498" i="29"/>
  <c r="I1498" i="29" s="1"/>
  <c r="H1498" i="29" s="1"/>
  <c r="AT1500" i="29"/>
  <c r="BB1500" i="29"/>
  <c r="AU1500" i="29"/>
  <c r="BC1500" i="29"/>
  <c r="AN1500" i="29"/>
  <c r="AV1500" i="29"/>
  <c r="AO1500" i="29"/>
  <c r="AW1500" i="29"/>
  <c r="B1500" i="29"/>
  <c r="AD1500" i="29" s="1"/>
  <c r="AF1500" i="29" s="1"/>
  <c r="D1500" i="29" s="1"/>
  <c r="AP1500" i="29"/>
  <c r="AX1500" i="29"/>
  <c r="C1500" i="29"/>
  <c r="AE1500" i="29" s="1"/>
  <c r="AQ1500" i="29"/>
  <c r="AY1500" i="29"/>
  <c r="AR1500" i="29"/>
  <c r="AZ1500" i="29"/>
  <c r="AC1501" i="29"/>
  <c r="AS1500" i="29"/>
  <c r="BA1500" i="29"/>
  <c r="AF1499" i="29"/>
  <c r="D1499" i="29" s="1"/>
  <c r="AJ1499" i="29"/>
  <c r="P1499" i="29" s="1"/>
  <c r="AH1499" i="29"/>
  <c r="J1499" i="29" s="1"/>
  <c r="AK1499" i="29"/>
  <c r="S1499" i="29" s="1"/>
  <c r="BR1497" i="29"/>
  <c r="BE1499" i="29"/>
  <c r="I1499" i="29" s="1"/>
  <c r="H1499" i="29" s="1"/>
  <c r="BO1497" i="29"/>
  <c r="BL1497" i="29"/>
  <c r="Z1497" i="29"/>
  <c r="BQ1498" i="29"/>
  <c r="BJ1499" i="29"/>
  <c r="X1499" i="29" s="1"/>
  <c r="W1499" i="29" s="1"/>
  <c r="BQ1497" i="29"/>
  <c r="BD1498" i="29"/>
  <c r="F1498" i="29" s="1"/>
  <c r="E1498" i="29" s="1"/>
  <c r="BN1498" i="29"/>
  <c r="BS1498" i="29" l="1"/>
  <c r="BQ1499" i="29"/>
  <c r="BD1500" i="29"/>
  <c r="F1500" i="29" s="1"/>
  <c r="E1500" i="29" s="1"/>
  <c r="BF1499" i="29"/>
  <c r="L1499" i="29" s="1"/>
  <c r="K1499" i="29" s="1"/>
  <c r="BP1499" i="29"/>
  <c r="AH1500" i="29"/>
  <c r="J1500" i="29" s="1"/>
  <c r="BO1498" i="29"/>
  <c r="AB1498" i="29" s="1"/>
  <c r="BT1498" i="29"/>
  <c r="BD1499" i="29"/>
  <c r="F1499" i="29" s="1"/>
  <c r="E1499" i="29" s="1"/>
  <c r="AM1500" i="29"/>
  <c r="Y1500" i="29" s="1"/>
  <c r="BP1498" i="29"/>
  <c r="BH1499" i="29"/>
  <c r="R1499" i="29" s="1"/>
  <c r="Q1499" i="29" s="1"/>
  <c r="BL1498" i="29"/>
  <c r="Z1498" i="29"/>
  <c r="AJ1500" i="29"/>
  <c r="P1500" i="29" s="1"/>
  <c r="AK1500" i="29"/>
  <c r="S1500" i="29" s="1"/>
  <c r="BO1499" i="29"/>
  <c r="AI1500" i="29"/>
  <c r="M1500" i="29" s="1"/>
  <c r="AG1500" i="29"/>
  <c r="G1500" i="29" s="1"/>
  <c r="BR1498" i="29"/>
  <c r="AL1500" i="29"/>
  <c r="V1500" i="29" s="1"/>
  <c r="AB1497" i="29"/>
  <c r="BT1499" i="29"/>
  <c r="AU1501" i="29"/>
  <c r="BC1501" i="29"/>
  <c r="AN1501" i="29"/>
  <c r="AV1501" i="29"/>
  <c r="AO1501" i="29"/>
  <c r="AW1501" i="29"/>
  <c r="B1501" i="29"/>
  <c r="AD1501" i="29" s="1"/>
  <c r="AJ1501" i="29" s="1"/>
  <c r="P1501" i="29" s="1"/>
  <c r="AP1501" i="29"/>
  <c r="AX1501" i="29"/>
  <c r="C1501" i="29"/>
  <c r="AE1501" i="29" s="1"/>
  <c r="AQ1501" i="29"/>
  <c r="AY1501" i="29"/>
  <c r="AR1501" i="29"/>
  <c r="AZ1501" i="29"/>
  <c r="AC1502" i="29"/>
  <c r="AS1501" i="29"/>
  <c r="BA1501" i="29"/>
  <c r="AT1501" i="29"/>
  <c r="BB1501" i="29"/>
  <c r="BI1499" i="29"/>
  <c r="U1499" i="29" s="1"/>
  <c r="T1499" i="29" s="1"/>
  <c r="BS1499" i="29"/>
  <c r="BL1499" i="29"/>
  <c r="Z1499" i="29"/>
  <c r="BN1500" i="29" l="1"/>
  <c r="BH1501" i="29"/>
  <c r="R1501" i="29" s="1"/>
  <c r="Q1501" i="29" s="1"/>
  <c r="BR1501" i="29"/>
  <c r="BH1500" i="29"/>
  <c r="R1500" i="29" s="1"/>
  <c r="Q1500" i="29" s="1"/>
  <c r="BR1500" i="29"/>
  <c r="BJ1500" i="29"/>
  <c r="X1500" i="29" s="1"/>
  <c r="W1500" i="29" s="1"/>
  <c r="BT1500" i="29"/>
  <c r="AK1501" i="29"/>
  <c r="S1501" i="29" s="1"/>
  <c r="AN1502" i="29"/>
  <c r="AV1502" i="29"/>
  <c r="AO1502" i="29"/>
  <c r="AW1502" i="29"/>
  <c r="B1502" i="29"/>
  <c r="AD1502" i="29" s="1"/>
  <c r="AK1502" i="29" s="1"/>
  <c r="S1502" i="29" s="1"/>
  <c r="AH1502" i="29"/>
  <c r="J1502" i="29" s="1"/>
  <c r="AP1502" i="29"/>
  <c r="AX1502" i="29"/>
  <c r="C1502" i="29"/>
  <c r="AE1502" i="29" s="1"/>
  <c r="AQ1502" i="29"/>
  <c r="AY1502" i="29"/>
  <c r="AR1502" i="29"/>
  <c r="AZ1502" i="29"/>
  <c r="AC1503" i="29"/>
  <c r="AS1502" i="29"/>
  <c r="BA1502" i="29"/>
  <c r="AT1502" i="29"/>
  <c r="BB1502" i="29"/>
  <c r="AU1502" i="29"/>
  <c r="BC1502" i="29"/>
  <c r="AI1501" i="29"/>
  <c r="M1501" i="29" s="1"/>
  <c r="AF1501" i="29"/>
  <c r="D1501" i="29" s="1"/>
  <c r="BF1500" i="29"/>
  <c r="L1500" i="29" s="1"/>
  <c r="K1500" i="29" s="1"/>
  <c r="AH1501" i="29"/>
  <c r="J1501" i="29" s="1"/>
  <c r="BE1500" i="29"/>
  <c r="I1500" i="29" s="1"/>
  <c r="H1500" i="29" s="1"/>
  <c r="BR1499" i="29"/>
  <c r="BG1500" i="29"/>
  <c r="O1500" i="29" s="1"/>
  <c r="N1500" i="29" s="1"/>
  <c r="BQ1500" i="29"/>
  <c r="AL1501" i="29"/>
  <c r="V1501" i="29" s="1"/>
  <c r="AM1501" i="29"/>
  <c r="Y1501" i="29" s="1"/>
  <c r="BK1500" i="29"/>
  <c r="AA1500" i="29" s="1"/>
  <c r="BU1500" i="29" s="1"/>
  <c r="AG1501" i="29"/>
  <c r="G1501" i="29" s="1"/>
  <c r="BI1500" i="29"/>
  <c r="U1500" i="29" s="1"/>
  <c r="T1500" i="29" s="1"/>
  <c r="BN1499" i="29"/>
  <c r="AB1499" i="29" s="1"/>
  <c r="AJ1502" i="29" l="1"/>
  <c r="P1502" i="29" s="1"/>
  <c r="BP1500" i="29"/>
  <c r="BI1502" i="29"/>
  <c r="U1502" i="29" s="1"/>
  <c r="T1502" i="29" s="1"/>
  <c r="BS1502" i="29"/>
  <c r="AM1502" i="29"/>
  <c r="Y1502" i="29" s="1"/>
  <c r="AF1502" i="29"/>
  <c r="D1502" i="29" s="1"/>
  <c r="BF1502" i="29"/>
  <c r="L1502" i="29" s="1"/>
  <c r="K1502" i="29" s="1"/>
  <c r="BI1501" i="29"/>
  <c r="U1501" i="29" s="1"/>
  <c r="T1501" i="29" s="1"/>
  <c r="BL1500" i="29"/>
  <c r="Z1500" i="29"/>
  <c r="BJ1501" i="29"/>
  <c r="X1501" i="29" s="1"/>
  <c r="W1501" i="29" s="1"/>
  <c r="AL1502" i="29"/>
  <c r="V1502" i="29" s="1"/>
  <c r="BD1501" i="29"/>
  <c r="F1501" i="29" s="1"/>
  <c r="E1501" i="29" s="1"/>
  <c r="BN1501" i="29"/>
  <c r="BH1502" i="29"/>
  <c r="R1502" i="29" s="1"/>
  <c r="Q1502" i="29" s="1"/>
  <c r="BG1501" i="29"/>
  <c r="O1501" i="29" s="1"/>
  <c r="N1501" i="29" s="1"/>
  <c r="AI1502" i="29"/>
  <c r="M1502" i="29" s="1"/>
  <c r="AG1502" i="29"/>
  <c r="G1502" i="29" s="1"/>
  <c r="BF1501" i="29"/>
  <c r="L1501" i="29" s="1"/>
  <c r="K1501" i="29" s="1"/>
  <c r="BP1501" i="29"/>
  <c r="BE1501" i="29"/>
  <c r="I1501" i="29" s="1"/>
  <c r="H1501" i="29" s="1"/>
  <c r="BK1501" i="29"/>
  <c r="AA1501" i="29" s="1"/>
  <c r="BU1501" i="29" s="1"/>
  <c r="BS1500" i="29"/>
  <c r="BO1500" i="29"/>
  <c r="AB1500" i="29" s="1"/>
  <c r="AO1503" i="29"/>
  <c r="B1503" i="29"/>
  <c r="AD1503" i="29" s="1"/>
  <c r="AH1503" i="29" s="1"/>
  <c r="J1503" i="29" s="1"/>
  <c r="AP1503" i="29"/>
  <c r="AX1503" i="29"/>
  <c r="C1503" i="29"/>
  <c r="AE1503" i="29" s="1"/>
  <c r="AQ1503" i="29"/>
  <c r="AY1503" i="29"/>
  <c r="AR1503" i="29"/>
  <c r="AZ1503" i="29"/>
  <c r="AC1504" i="29"/>
  <c r="AT1503" i="29"/>
  <c r="BB1503" i="29"/>
  <c r="AU1503" i="29"/>
  <c r="BC1503" i="29"/>
  <c r="AN1503" i="29"/>
  <c r="AS1503" i="29"/>
  <c r="AV1503" i="29"/>
  <c r="AW1503" i="29"/>
  <c r="BA1503" i="29"/>
  <c r="BP1502" i="29" l="1"/>
  <c r="BQ1501" i="29"/>
  <c r="BF1503" i="29"/>
  <c r="L1503" i="29" s="1"/>
  <c r="K1503" i="29" s="1"/>
  <c r="BS1501" i="29"/>
  <c r="AJ1503" i="29"/>
  <c r="P1503" i="29" s="1"/>
  <c r="AG1503" i="29"/>
  <c r="G1503" i="29" s="1"/>
  <c r="AM1503" i="29"/>
  <c r="Y1503" i="29" s="1"/>
  <c r="BE1502" i="29"/>
  <c r="I1502" i="29" s="1"/>
  <c r="H1502" i="29" s="1"/>
  <c r="BJ1502" i="29"/>
  <c r="X1502" i="29" s="1"/>
  <c r="W1502" i="29" s="1"/>
  <c r="BD1502" i="29"/>
  <c r="F1502" i="29" s="1"/>
  <c r="E1502" i="29" s="1"/>
  <c r="AI1503" i="29"/>
  <c r="M1503" i="29" s="1"/>
  <c r="BT1501" i="29"/>
  <c r="BK1502" i="29"/>
  <c r="AA1502" i="29" s="1"/>
  <c r="BU1502" i="29" s="1"/>
  <c r="AL1503" i="29"/>
  <c r="V1503" i="29" s="1"/>
  <c r="AK1503" i="29"/>
  <c r="S1503" i="29" s="1"/>
  <c r="AF1503" i="29"/>
  <c r="D1503" i="29" s="1"/>
  <c r="BL1501" i="29"/>
  <c r="Z1501" i="29"/>
  <c r="BG1502" i="29"/>
  <c r="O1502" i="29" s="1"/>
  <c r="N1502" i="29" s="1"/>
  <c r="AR1504" i="29"/>
  <c r="AZ1504" i="29"/>
  <c r="AC1505" i="29"/>
  <c r="AS1504" i="29"/>
  <c r="BA1504" i="29"/>
  <c r="AU1504" i="29"/>
  <c r="BC1504" i="29"/>
  <c r="AN1504" i="29"/>
  <c r="AV1504" i="29"/>
  <c r="B1504" i="29"/>
  <c r="AD1504" i="29" s="1"/>
  <c r="AJ1504" i="29" s="1"/>
  <c r="P1504" i="29" s="1"/>
  <c r="AX1504" i="29"/>
  <c r="AW1504" i="29"/>
  <c r="C1504" i="29"/>
  <c r="AE1504" i="29" s="1"/>
  <c r="AY1504" i="29"/>
  <c r="BB1504" i="29"/>
  <c r="AO1504" i="29"/>
  <c r="AP1504" i="29"/>
  <c r="AQ1504" i="29"/>
  <c r="AT1504" i="29"/>
  <c r="BO1501" i="29"/>
  <c r="BR1502" i="29"/>
  <c r="BN1502" i="29" l="1"/>
  <c r="BT1502" i="29"/>
  <c r="AB1501" i="29"/>
  <c r="BH1504" i="29"/>
  <c r="R1504" i="29" s="1"/>
  <c r="Q1504" i="29" s="1"/>
  <c r="AM1504" i="29"/>
  <c r="Y1504" i="29" s="1"/>
  <c r="BQ1502" i="29"/>
  <c r="BK1503" i="29"/>
  <c r="AA1503" i="29" s="1"/>
  <c r="BU1503" i="29" s="1"/>
  <c r="BG1503" i="29"/>
  <c r="O1503" i="29" s="1"/>
  <c r="N1503" i="29" s="1"/>
  <c r="BE1503" i="29"/>
  <c r="I1503" i="29" s="1"/>
  <c r="H1503" i="29" s="1"/>
  <c r="AL1504" i="29"/>
  <c r="V1504" i="29" s="1"/>
  <c r="BH1503" i="29"/>
  <c r="R1503" i="29" s="1"/>
  <c r="Q1503" i="29" s="1"/>
  <c r="BD1503" i="29"/>
  <c r="F1503" i="29" s="1"/>
  <c r="E1503" i="29" s="1"/>
  <c r="AG1504" i="29"/>
  <c r="G1504" i="29" s="1"/>
  <c r="AI1504" i="29"/>
  <c r="M1504" i="29" s="1"/>
  <c r="AF1504" i="29"/>
  <c r="D1504" i="29" s="1"/>
  <c r="BI1503" i="29"/>
  <c r="U1503" i="29" s="1"/>
  <c r="T1503" i="29" s="1"/>
  <c r="AK1504" i="29"/>
  <c r="S1504" i="29" s="1"/>
  <c r="AN1505" i="29"/>
  <c r="AV1505" i="29"/>
  <c r="AO1505" i="29"/>
  <c r="AW1505" i="29"/>
  <c r="AP1505" i="29"/>
  <c r="AZ1505" i="29"/>
  <c r="AY1505" i="29"/>
  <c r="AQ1505" i="29"/>
  <c r="BA1505" i="29"/>
  <c r="AR1505" i="29"/>
  <c r="BB1505" i="29"/>
  <c r="B1505" i="29"/>
  <c r="AD1505" i="29" s="1"/>
  <c r="AM1505" i="29" s="1"/>
  <c r="Y1505" i="29" s="1"/>
  <c r="AS1505" i="29"/>
  <c r="BC1505" i="29"/>
  <c r="C1505" i="29"/>
  <c r="AE1505" i="29" s="1"/>
  <c r="AT1505" i="29"/>
  <c r="AC1506" i="29"/>
  <c r="AU1505" i="29"/>
  <c r="AX1505" i="29"/>
  <c r="BJ1503" i="29"/>
  <c r="X1503" i="29" s="1"/>
  <c r="W1503" i="29" s="1"/>
  <c r="BT1503" i="29"/>
  <c r="AH1504" i="29"/>
  <c r="J1504" i="29" s="1"/>
  <c r="BL1502" i="29"/>
  <c r="Z1502" i="29"/>
  <c r="BO1502" i="29"/>
  <c r="AB1502" i="29" s="1"/>
  <c r="BP1503" i="29"/>
  <c r="BR1504" i="29" l="1"/>
  <c r="BO1503" i="29"/>
  <c r="BK1505" i="29"/>
  <c r="AA1505" i="29" s="1"/>
  <c r="AO1506" i="29"/>
  <c r="AW1506" i="29"/>
  <c r="B1506" i="29"/>
  <c r="AD1506" i="29" s="1"/>
  <c r="AK1506" i="29" s="1"/>
  <c r="S1506" i="29" s="1"/>
  <c r="AP1506" i="29"/>
  <c r="AX1506" i="29"/>
  <c r="C1506" i="29"/>
  <c r="AE1506" i="29" s="1"/>
  <c r="AS1506" i="29"/>
  <c r="BC1506" i="29"/>
  <c r="AR1506" i="29"/>
  <c r="AT1506" i="29"/>
  <c r="AC1507" i="29"/>
  <c r="AU1506" i="29"/>
  <c r="AV1506" i="29"/>
  <c r="BB1506" i="29"/>
  <c r="AY1506" i="29"/>
  <c r="AN1506" i="29"/>
  <c r="AZ1506" i="29"/>
  <c r="AQ1506" i="29"/>
  <c r="BA1506" i="29"/>
  <c r="AL1505" i="29"/>
  <c r="V1505" i="29" s="1"/>
  <c r="AF1505" i="29"/>
  <c r="D1505" i="29" s="1"/>
  <c r="BN1503" i="29"/>
  <c r="BQ1503" i="29"/>
  <c r="AK1505" i="29"/>
  <c r="S1505" i="29" s="1"/>
  <c r="AJ1505" i="29"/>
  <c r="P1505" i="29" s="1"/>
  <c r="AH1505" i="29"/>
  <c r="J1505" i="29" s="1"/>
  <c r="BI1504" i="29"/>
  <c r="U1504" i="29" s="1"/>
  <c r="T1504" i="29" s="1"/>
  <c r="BS1504" i="29"/>
  <c r="BR1503" i="29"/>
  <c r="Z1503" i="29"/>
  <c r="BL1503" i="29"/>
  <c r="BF1504" i="29"/>
  <c r="L1504" i="29" s="1"/>
  <c r="K1504" i="29" s="1"/>
  <c r="BS1503" i="29"/>
  <c r="BD1504" i="29"/>
  <c r="F1504" i="29" s="1"/>
  <c r="E1504" i="29" s="1"/>
  <c r="BN1504" i="29"/>
  <c r="BJ1504" i="29"/>
  <c r="X1504" i="29" s="1"/>
  <c r="W1504" i="29" s="1"/>
  <c r="BK1504" i="29"/>
  <c r="AA1504" i="29" s="1"/>
  <c r="BU1504" i="29" s="1"/>
  <c r="BG1504" i="29"/>
  <c r="O1504" i="29" s="1"/>
  <c r="N1504" i="29" s="1"/>
  <c r="AI1505" i="29"/>
  <c r="M1505" i="29" s="1"/>
  <c r="AG1505" i="29"/>
  <c r="G1505" i="29" s="1"/>
  <c r="BE1504" i="29"/>
  <c r="I1504" i="29" s="1"/>
  <c r="H1504" i="29" s="1"/>
  <c r="BP1504" i="29" l="1"/>
  <c r="AB1503" i="29"/>
  <c r="BI1506" i="29"/>
  <c r="U1506" i="29" s="1"/>
  <c r="T1506" i="29" s="1"/>
  <c r="BO1504" i="29"/>
  <c r="BD1505" i="29"/>
  <c r="F1505" i="29" s="1"/>
  <c r="E1505" i="29" s="1"/>
  <c r="AM1506" i="29"/>
  <c r="Y1506" i="29" s="1"/>
  <c r="AJ1506" i="29"/>
  <c r="P1506" i="29" s="1"/>
  <c r="AH1506" i="29"/>
  <c r="J1506" i="29" s="1"/>
  <c r="BG1505" i="29"/>
  <c r="O1505" i="29" s="1"/>
  <c r="N1505" i="29" s="1"/>
  <c r="BE1505" i="29"/>
  <c r="I1505" i="29" s="1"/>
  <c r="H1505" i="29" s="1"/>
  <c r="BF1505" i="29"/>
  <c r="L1505" i="29" s="1"/>
  <c r="K1505" i="29" s="1"/>
  <c r="AL1506" i="29"/>
  <c r="V1506" i="29" s="1"/>
  <c r="BT1504" i="29"/>
  <c r="BQ1504" i="29"/>
  <c r="AB1504" i="29" s="1"/>
  <c r="BH1505" i="29"/>
  <c r="R1505" i="29" s="1"/>
  <c r="Q1505" i="29" s="1"/>
  <c r="AF1506" i="29"/>
  <c r="D1506" i="29" s="1"/>
  <c r="AI1506" i="29"/>
  <c r="M1506" i="29" s="1"/>
  <c r="AG1506" i="29"/>
  <c r="G1506" i="29" s="1"/>
  <c r="Z1505" i="29"/>
  <c r="BJ1505" i="29"/>
  <c r="X1505" i="29" s="1"/>
  <c r="W1505" i="29" s="1"/>
  <c r="BT1505" i="29"/>
  <c r="BI1505" i="29"/>
  <c r="U1505" i="29" s="1"/>
  <c r="T1505" i="29" s="1"/>
  <c r="BL1504" i="29"/>
  <c r="Z1504" i="29"/>
  <c r="B1507" i="29"/>
  <c r="AD1507" i="29" s="1"/>
  <c r="AH1507" i="29" s="1"/>
  <c r="J1507" i="29" s="1"/>
  <c r="C1507" i="29"/>
  <c r="AE1507" i="29" s="1"/>
  <c r="AT1507" i="29"/>
  <c r="BB1507" i="29"/>
  <c r="AU1507" i="29"/>
  <c r="BC1507" i="29"/>
  <c r="AN1507" i="29"/>
  <c r="AV1507" i="29"/>
  <c r="AO1507" i="29"/>
  <c r="AW1507" i="29"/>
  <c r="BA1507" i="29"/>
  <c r="AP1507" i="29"/>
  <c r="AX1507" i="29"/>
  <c r="AS1507" i="29"/>
  <c r="AQ1507" i="29"/>
  <c r="AY1507" i="29"/>
  <c r="AR1507" i="29"/>
  <c r="AZ1507" i="29"/>
  <c r="AC1508" i="29"/>
  <c r="BU1505" i="29"/>
  <c r="BL1505" i="29" l="1"/>
  <c r="BO1505" i="29"/>
  <c r="BN1505" i="29"/>
  <c r="BF1507" i="29"/>
  <c r="L1507" i="29" s="1"/>
  <c r="K1507" i="29" s="1"/>
  <c r="BF1506" i="29"/>
  <c r="L1506" i="29" s="1"/>
  <c r="K1506" i="29" s="1"/>
  <c r="BP1506" i="29"/>
  <c r="BJ1506" i="29"/>
  <c r="X1506" i="29" s="1"/>
  <c r="W1506" i="29" s="1"/>
  <c r="BH1506" i="29"/>
  <c r="R1506" i="29" s="1"/>
  <c r="Q1506" i="29" s="1"/>
  <c r="BE1506" i="29"/>
  <c r="I1506" i="29" s="1"/>
  <c r="H1506" i="29" s="1"/>
  <c r="BK1506" i="29"/>
  <c r="AA1506" i="29" s="1"/>
  <c r="BG1506" i="29"/>
  <c r="O1506" i="29" s="1"/>
  <c r="N1506" i="29" s="1"/>
  <c r="BP1505" i="29"/>
  <c r="AJ1507" i="29"/>
  <c r="P1507" i="29" s="1"/>
  <c r="AM1507" i="29"/>
  <c r="Y1507" i="29" s="1"/>
  <c r="BS1505" i="29"/>
  <c r="BD1506" i="29"/>
  <c r="F1506" i="29" s="1"/>
  <c r="E1506" i="29" s="1"/>
  <c r="AL1507" i="29"/>
  <c r="V1507" i="29" s="1"/>
  <c r="AG1507" i="29"/>
  <c r="G1507" i="29" s="1"/>
  <c r="AI1507" i="29"/>
  <c r="M1507" i="29" s="1"/>
  <c r="AF1507" i="29"/>
  <c r="D1507" i="29" s="1"/>
  <c r="AK1507" i="29"/>
  <c r="S1507" i="29" s="1"/>
  <c r="BR1505" i="29"/>
  <c r="AU1508" i="29"/>
  <c r="BC1508" i="29"/>
  <c r="AT1508" i="29"/>
  <c r="AN1508" i="29"/>
  <c r="AV1508" i="29"/>
  <c r="AO1508" i="29"/>
  <c r="AW1508" i="29"/>
  <c r="B1508" i="29"/>
  <c r="AD1508" i="29" s="1"/>
  <c r="AG1508" i="29" s="1"/>
  <c r="G1508" i="29" s="1"/>
  <c r="AP1508" i="29"/>
  <c r="AX1508" i="29"/>
  <c r="C1508" i="29"/>
  <c r="AE1508" i="29" s="1"/>
  <c r="AQ1508" i="29"/>
  <c r="AY1508" i="29"/>
  <c r="BB1508" i="29"/>
  <c r="AR1508" i="29"/>
  <c r="AZ1508" i="29"/>
  <c r="AC1509" i="29"/>
  <c r="AS1508" i="29"/>
  <c r="BA1508" i="29"/>
  <c r="BQ1505" i="29"/>
  <c r="BS1506" i="29"/>
  <c r="BP1507" i="29" l="1"/>
  <c r="BR1506" i="29"/>
  <c r="AB1505" i="29"/>
  <c r="BO1506" i="29"/>
  <c r="BE1508" i="29"/>
  <c r="I1508" i="29" s="1"/>
  <c r="H1508" i="29" s="1"/>
  <c r="BG1507" i="29"/>
  <c r="O1507" i="29" s="1"/>
  <c r="N1507" i="29" s="1"/>
  <c r="BE1507" i="29"/>
  <c r="I1507" i="29" s="1"/>
  <c r="H1507" i="29" s="1"/>
  <c r="AF1508" i="29"/>
  <c r="D1508" i="29" s="1"/>
  <c r="BJ1507" i="29"/>
  <c r="X1507" i="29" s="1"/>
  <c r="W1507" i="29" s="1"/>
  <c r="AH1508" i="29"/>
  <c r="J1508" i="29" s="1"/>
  <c r="AL1508" i="29"/>
  <c r="V1508" i="29" s="1"/>
  <c r="BQ1506" i="29"/>
  <c r="BT1506" i="29"/>
  <c r="AJ1508" i="29"/>
  <c r="P1508" i="29" s="1"/>
  <c r="AM1508" i="29"/>
  <c r="Y1508" i="29" s="1"/>
  <c r="BN1506" i="29"/>
  <c r="Z1506" i="29"/>
  <c r="BL1506" i="29"/>
  <c r="AK1508" i="29"/>
  <c r="S1508" i="29" s="1"/>
  <c r="AI1508" i="29"/>
  <c r="M1508" i="29" s="1"/>
  <c r="BU1506" i="29"/>
  <c r="BI1507" i="29"/>
  <c r="U1507" i="29" s="1"/>
  <c r="T1507" i="29" s="1"/>
  <c r="BK1507" i="29"/>
  <c r="AA1507" i="29" s="1"/>
  <c r="AN1509" i="29"/>
  <c r="AV1509" i="29"/>
  <c r="AO1509" i="29"/>
  <c r="AW1509" i="29"/>
  <c r="BC1509" i="29"/>
  <c r="B1509" i="29"/>
  <c r="AD1509" i="29" s="1"/>
  <c r="AF1509" i="29" s="1"/>
  <c r="D1509" i="29" s="1"/>
  <c r="AP1509" i="29"/>
  <c r="AX1509" i="29"/>
  <c r="C1509" i="29"/>
  <c r="AE1509" i="29" s="1"/>
  <c r="AQ1509" i="29"/>
  <c r="AY1509" i="29"/>
  <c r="AR1509" i="29"/>
  <c r="AZ1509" i="29"/>
  <c r="AC1510" i="29"/>
  <c r="AS1509" i="29"/>
  <c r="BA1509" i="29"/>
  <c r="AU1509" i="29"/>
  <c r="AT1509" i="29"/>
  <c r="BB1509" i="29"/>
  <c r="BD1507" i="29"/>
  <c r="F1507" i="29" s="1"/>
  <c r="E1507" i="29" s="1"/>
  <c r="BH1507" i="29"/>
  <c r="R1507" i="29" s="1"/>
  <c r="Q1507" i="29" s="1"/>
  <c r="BQ1507" i="29" l="1"/>
  <c r="AI1509" i="29"/>
  <c r="M1509" i="29" s="1"/>
  <c r="BG1509" i="29" s="1"/>
  <c r="O1509" i="29" s="1"/>
  <c r="N1509" i="29" s="1"/>
  <c r="AG1509" i="29"/>
  <c r="G1509" i="29" s="1"/>
  <c r="AK1509" i="29"/>
  <c r="S1509" i="29" s="1"/>
  <c r="BN1507" i="29"/>
  <c r="AM1509" i="29"/>
  <c r="Y1509" i="29" s="1"/>
  <c r="AB1506" i="29"/>
  <c r="AJ1509" i="29"/>
  <c r="P1509" i="29" s="1"/>
  <c r="BH1509" i="29" s="1"/>
  <c r="R1509" i="29" s="1"/>
  <c r="Q1509" i="29" s="1"/>
  <c r="BD1509" i="29"/>
  <c r="F1509" i="29" s="1"/>
  <c r="E1509" i="29" s="1"/>
  <c r="BN1509" i="29"/>
  <c r="Z1507" i="29"/>
  <c r="BL1507" i="29"/>
  <c r="BK1508" i="29"/>
  <c r="AA1508" i="29" s="1"/>
  <c r="BU1508" i="29"/>
  <c r="BD1508" i="29"/>
  <c r="F1508" i="29" s="1"/>
  <c r="E1508" i="29" s="1"/>
  <c r="BR1507" i="29"/>
  <c r="BS1507" i="29"/>
  <c r="BH1508" i="29"/>
  <c r="R1508" i="29" s="1"/>
  <c r="Q1508" i="29" s="1"/>
  <c r="BO1507" i="29"/>
  <c r="BE1509" i="29"/>
  <c r="I1509" i="29" s="1"/>
  <c r="H1509" i="29" s="1"/>
  <c r="BI1509" i="29"/>
  <c r="U1509" i="29" s="1"/>
  <c r="T1509" i="29" s="1"/>
  <c r="BG1508" i="29"/>
  <c r="O1508" i="29" s="1"/>
  <c r="N1508" i="29" s="1"/>
  <c r="AO1510" i="29"/>
  <c r="AW1510" i="29"/>
  <c r="B1510" i="29"/>
  <c r="AD1510" i="29" s="1"/>
  <c r="AH1510" i="29" s="1"/>
  <c r="J1510" i="29" s="1"/>
  <c r="AP1510" i="29"/>
  <c r="AX1510" i="29"/>
  <c r="C1510" i="29"/>
  <c r="AE1510" i="29" s="1"/>
  <c r="AI1510" i="29"/>
  <c r="M1510" i="29" s="1"/>
  <c r="AQ1510" i="29"/>
  <c r="AY1510" i="29"/>
  <c r="AN1510" i="29"/>
  <c r="AR1510" i="29"/>
  <c r="AZ1510" i="29"/>
  <c r="AC1511" i="29"/>
  <c r="AS1510" i="29"/>
  <c r="BA1510" i="29"/>
  <c r="AT1510" i="29"/>
  <c r="BB1510" i="29"/>
  <c r="AV1510" i="29"/>
  <c r="AU1510" i="29"/>
  <c r="BC1510" i="29"/>
  <c r="BJ1508" i="29"/>
  <c r="X1508" i="29" s="1"/>
  <c r="W1508" i="29" s="1"/>
  <c r="BK1509" i="29"/>
  <c r="AA1509" i="29" s="1"/>
  <c r="BI1508" i="29"/>
  <c r="U1508" i="29" s="1"/>
  <c r="T1508" i="29" s="1"/>
  <c r="AL1509" i="29"/>
  <c r="V1509" i="29" s="1"/>
  <c r="AH1509" i="29"/>
  <c r="J1509" i="29" s="1"/>
  <c r="BF1508" i="29"/>
  <c r="L1508" i="29" s="1"/>
  <c r="K1508" i="29" s="1"/>
  <c r="BO1508" i="29"/>
  <c r="BU1507" i="29"/>
  <c r="BT1507" i="29"/>
  <c r="BP1508" i="29" l="1"/>
  <c r="BR1508" i="29"/>
  <c r="AK1510" i="29"/>
  <c r="S1510" i="29" s="1"/>
  <c r="BI1510" i="29" s="1"/>
  <c r="U1510" i="29" s="1"/>
  <c r="AM1510" i="29"/>
  <c r="Y1510" i="29" s="1"/>
  <c r="BK1510" i="29" s="1"/>
  <c r="AA1510" i="29" s="1"/>
  <c r="BU1510" i="29" s="1"/>
  <c r="AB1507" i="29"/>
  <c r="AL1510" i="29"/>
  <c r="V1510" i="29" s="1"/>
  <c r="BR1509" i="29"/>
  <c r="BQ1508" i="29"/>
  <c r="BF1510" i="29"/>
  <c r="L1510" i="29" s="1"/>
  <c r="K1510" i="29" s="1"/>
  <c r="BP1510" i="29"/>
  <c r="BN1508" i="29"/>
  <c r="BJ1509" i="29"/>
  <c r="X1509" i="29" s="1"/>
  <c r="W1509" i="29" s="1"/>
  <c r="AG1510" i="29"/>
  <c r="G1510" i="29" s="1"/>
  <c r="BF1509" i="29"/>
  <c r="L1509" i="29" s="1"/>
  <c r="K1509" i="29" s="1"/>
  <c r="BS1508" i="29"/>
  <c r="AF1510" i="29"/>
  <c r="D1510" i="29" s="1"/>
  <c r="BL1508" i="29"/>
  <c r="Z1508" i="29"/>
  <c r="B1511" i="29"/>
  <c r="AD1511" i="29" s="1"/>
  <c r="AH1511" i="29" s="1"/>
  <c r="J1511" i="29" s="1"/>
  <c r="AP1511" i="29"/>
  <c r="AX1511" i="29"/>
  <c r="C1511" i="29"/>
  <c r="AE1511" i="29" s="1"/>
  <c r="AQ1511" i="29"/>
  <c r="AY1511" i="29"/>
  <c r="AO1511" i="29"/>
  <c r="AR1511" i="29"/>
  <c r="AZ1511" i="29"/>
  <c r="AC1512" i="29"/>
  <c r="AS1511" i="29"/>
  <c r="BA1511" i="29"/>
  <c r="AT1511" i="29"/>
  <c r="BB1511" i="29"/>
  <c r="AU1511" i="29"/>
  <c r="BC1511" i="29"/>
  <c r="AN1511" i="29"/>
  <c r="AV1511" i="29"/>
  <c r="AW1511" i="29"/>
  <c r="BL1509" i="29"/>
  <c r="Z1509" i="29"/>
  <c r="BU1509" i="29"/>
  <c r="AJ1510" i="29"/>
  <c r="P1510" i="29" s="1"/>
  <c r="BS1509" i="29"/>
  <c r="BQ1509" i="29"/>
  <c r="BG1510" i="29"/>
  <c r="O1510" i="29" s="1"/>
  <c r="N1510" i="29" s="1"/>
  <c r="BT1508" i="29"/>
  <c r="BO1509" i="29"/>
  <c r="T1510" i="29" l="1"/>
  <c r="BS1510" i="29"/>
  <c r="BJ1510" i="29"/>
  <c r="X1510" i="29" s="1"/>
  <c r="W1510" i="29" s="1"/>
  <c r="BQ1510" i="29"/>
  <c r="AK1511" i="29"/>
  <c r="S1511" i="29" s="1"/>
  <c r="BI1511" i="29" s="1"/>
  <c r="U1511" i="29" s="1"/>
  <c r="T1511" i="29" s="1"/>
  <c r="AM1511" i="29"/>
  <c r="Y1511" i="29" s="1"/>
  <c r="BK1511" i="29" s="1"/>
  <c r="AA1511" i="29" s="1"/>
  <c r="BP1509" i="29"/>
  <c r="AL1511" i="29"/>
  <c r="V1511" i="29" s="1"/>
  <c r="AF1511" i="29"/>
  <c r="D1511" i="29" s="1"/>
  <c r="BD1511" i="29" s="1"/>
  <c r="F1511" i="29" s="1"/>
  <c r="E1511" i="29" s="1"/>
  <c r="AG1511" i="29"/>
  <c r="G1511" i="29" s="1"/>
  <c r="AI1511" i="29"/>
  <c r="M1511" i="29" s="1"/>
  <c r="BG1511" i="29" s="1"/>
  <c r="O1511" i="29" s="1"/>
  <c r="N1511" i="29" s="1"/>
  <c r="BF1511" i="29"/>
  <c r="L1511" i="29" s="1"/>
  <c r="K1511" i="29" s="1"/>
  <c r="BE1510" i="29"/>
  <c r="I1510" i="29" s="1"/>
  <c r="H1510" i="29" s="1"/>
  <c r="BO1510" i="29"/>
  <c r="BD1510" i="29"/>
  <c r="F1510" i="29" s="1"/>
  <c r="E1510" i="29" s="1"/>
  <c r="C1512" i="29"/>
  <c r="AE1512" i="29" s="1"/>
  <c r="AQ1512" i="29"/>
  <c r="AY1512" i="29"/>
  <c r="AR1512" i="29"/>
  <c r="AZ1512" i="29"/>
  <c r="AC1513" i="29"/>
  <c r="AP1512" i="29"/>
  <c r="AS1512" i="29"/>
  <c r="BA1512" i="29"/>
  <c r="AT1512" i="29"/>
  <c r="BB1512" i="29"/>
  <c r="AU1512" i="29"/>
  <c r="BC1512" i="29"/>
  <c r="B1512" i="29"/>
  <c r="AD1512" i="29" s="1"/>
  <c r="AJ1512" i="29" s="1"/>
  <c r="P1512" i="29" s="1"/>
  <c r="AN1512" i="29"/>
  <c r="AV1512" i="29"/>
  <c r="AO1512" i="29"/>
  <c r="AW1512" i="29"/>
  <c r="AX1512" i="29"/>
  <c r="BT1509" i="29"/>
  <c r="AB1509" i="29" s="1"/>
  <c r="Z1510" i="29"/>
  <c r="BL1510" i="29"/>
  <c r="BE1511" i="29"/>
  <c r="I1511" i="29" s="1"/>
  <c r="H1511" i="29" s="1"/>
  <c r="AB1508" i="29"/>
  <c r="AJ1511" i="29"/>
  <c r="P1511" i="29" s="1"/>
  <c r="BH1510" i="29"/>
  <c r="R1510" i="29" s="1"/>
  <c r="Q1510" i="29" s="1"/>
  <c r="BJ1511" i="29"/>
  <c r="X1511" i="29" s="1"/>
  <c r="W1511" i="29" s="1"/>
  <c r="BT1511" i="29" l="1"/>
  <c r="BT1510" i="29"/>
  <c r="BR1510" i="29"/>
  <c r="BP1511" i="29"/>
  <c r="BH1512" i="29"/>
  <c r="R1512" i="29" s="1"/>
  <c r="Q1512" i="29" s="1"/>
  <c r="BR1512" i="29"/>
  <c r="BS1511" i="29"/>
  <c r="Z1511" i="29"/>
  <c r="BL1511" i="29"/>
  <c r="AF1512" i="29"/>
  <c r="D1512" i="29" s="1"/>
  <c r="AH1512" i="29"/>
  <c r="J1512" i="29" s="1"/>
  <c r="AK1512" i="29"/>
  <c r="S1512" i="29" s="1"/>
  <c r="AI1512" i="29"/>
  <c r="M1512" i="29" s="1"/>
  <c r="BO1511" i="29"/>
  <c r="BN1511" i="29"/>
  <c r="AG1512" i="29"/>
  <c r="G1512" i="29" s="1"/>
  <c r="BN1510" i="29"/>
  <c r="AB1510" i="29" s="1"/>
  <c r="AM1512" i="29"/>
  <c r="Y1512" i="29" s="1"/>
  <c r="AR1513" i="29"/>
  <c r="AZ1513" i="29"/>
  <c r="AC1514" i="29"/>
  <c r="AQ1513" i="29"/>
  <c r="AS1513" i="29"/>
  <c r="BA1513" i="29"/>
  <c r="AT1513" i="29"/>
  <c r="BB1513" i="29"/>
  <c r="AU1513" i="29"/>
  <c r="BC1513" i="29"/>
  <c r="AY1513" i="29"/>
  <c r="AN1513" i="29"/>
  <c r="AV1513" i="29"/>
  <c r="C1513" i="29"/>
  <c r="AE1513" i="29" s="1"/>
  <c r="AO1513" i="29"/>
  <c r="AW1513" i="29"/>
  <c r="B1513" i="29"/>
  <c r="AD1513" i="29" s="1"/>
  <c r="AI1513" i="29" s="1"/>
  <c r="M1513" i="29" s="1"/>
  <c r="AP1513" i="29"/>
  <c r="AX1513" i="29"/>
  <c r="BH1511" i="29"/>
  <c r="R1511" i="29" s="1"/>
  <c r="Q1511" i="29" s="1"/>
  <c r="BR1511" i="29"/>
  <c r="BU1511" i="29"/>
  <c r="AL1512" i="29"/>
  <c r="V1512" i="29" s="1"/>
  <c r="BQ1511" i="29"/>
  <c r="BG1513" i="29" l="1"/>
  <c r="O1513" i="29" s="1"/>
  <c r="N1513" i="29" s="1"/>
  <c r="BF1512" i="29"/>
  <c r="L1512" i="29" s="1"/>
  <c r="K1512" i="29" s="1"/>
  <c r="BI1512" i="29"/>
  <c r="U1512" i="29" s="1"/>
  <c r="T1512" i="29" s="1"/>
  <c r="BS1512" i="29"/>
  <c r="AL1513" i="29"/>
  <c r="V1513" i="29" s="1"/>
  <c r="BK1512" i="29"/>
  <c r="AA1512" i="29" s="1"/>
  <c r="BD1512" i="29"/>
  <c r="F1512" i="29" s="1"/>
  <c r="E1512" i="29" s="1"/>
  <c r="BN1512" i="29"/>
  <c r="BJ1512" i="29"/>
  <c r="X1512" i="29" s="1"/>
  <c r="W1512" i="29" s="1"/>
  <c r="AJ1513" i="29"/>
  <c r="P1513" i="29" s="1"/>
  <c r="AH1513" i="29"/>
  <c r="J1513" i="29" s="1"/>
  <c r="AF1513" i="29"/>
  <c r="D1513" i="29" s="1"/>
  <c r="AK1513" i="29"/>
  <c r="S1513" i="29" s="1"/>
  <c r="BE1512" i="29"/>
  <c r="I1512" i="29" s="1"/>
  <c r="H1512" i="29" s="1"/>
  <c r="AB1511" i="29"/>
  <c r="AG1513" i="29"/>
  <c r="G1513" i="29" s="1"/>
  <c r="AM1513" i="29"/>
  <c r="Y1513" i="29" s="1"/>
  <c r="AS1514" i="29"/>
  <c r="BA1514" i="29"/>
  <c r="AZ1514" i="29"/>
  <c r="AC1515" i="29"/>
  <c r="AT1514" i="29"/>
  <c r="BB1514" i="29"/>
  <c r="AR1514" i="29"/>
  <c r="AU1514" i="29"/>
  <c r="BC1514" i="29"/>
  <c r="AN1514" i="29"/>
  <c r="AV1514" i="29"/>
  <c r="AO1514" i="29"/>
  <c r="AW1514" i="29"/>
  <c r="B1514" i="29"/>
  <c r="AD1514" i="29" s="1"/>
  <c r="AH1514" i="29" s="1"/>
  <c r="J1514" i="29" s="1"/>
  <c r="AP1514" i="29"/>
  <c r="AX1514" i="29"/>
  <c r="C1514" i="29"/>
  <c r="AE1514" i="29" s="1"/>
  <c r="AQ1514" i="29"/>
  <c r="AY1514" i="29"/>
  <c r="BG1512" i="29"/>
  <c r="O1512" i="29" s="1"/>
  <c r="N1512" i="29" s="1"/>
  <c r="BQ1512" i="29" l="1"/>
  <c r="AI1514" i="29"/>
  <c r="M1514" i="29" s="1"/>
  <c r="AM1514" i="29"/>
  <c r="Y1514" i="29" s="1"/>
  <c r="BK1514" i="29" s="1"/>
  <c r="AA1514" i="29" s="1"/>
  <c r="BU1514" i="29" s="1"/>
  <c r="BF1514" i="29"/>
  <c r="L1514" i="29" s="1"/>
  <c r="K1514" i="29" s="1"/>
  <c r="BD1513" i="29"/>
  <c r="F1513" i="29" s="1"/>
  <c r="E1513" i="29" s="1"/>
  <c r="BN1513" i="29"/>
  <c r="BL1512" i="29"/>
  <c r="Z1512" i="29"/>
  <c r="BJ1513" i="29"/>
  <c r="X1513" i="29" s="1"/>
  <c r="W1513" i="29" s="1"/>
  <c r="BK1513" i="29"/>
  <c r="AA1513" i="29" s="1"/>
  <c r="BU1513" i="29"/>
  <c r="BH1513" i="29"/>
  <c r="R1513" i="29" s="1"/>
  <c r="Q1513" i="29" s="1"/>
  <c r="BE1513" i="29"/>
  <c r="I1513" i="29" s="1"/>
  <c r="H1513" i="29" s="1"/>
  <c r="BT1512" i="29"/>
  <c r="BF1513" i="29"/>
  <c r="L1513" i="29" s="1"/>
  <c r="K1513" i="29" s="1"/>
  <c r="AL1514" i="29"/>
  <c r="V1514" i="29" s="1"/>
  <c r="AG1514" i="29"/>
  <c r="G1514" i="29" s="1"/>
  <c r="AJ1514" i="29"/>
  <c r="P1514" i="29" s="1"/>
  <c r="AF1514" i="29"/>
  <c r="D1514" i="29" s="1"/>
  <c r="AT1515" i="29"/>
  <c r="BB1515" i="29"/>
  <c r="AU1515" i="29"/>
  <c r="BC1515" i="29"/>
  <c r="AN1515" i="29"/>
  <c r="AV1515" i="29"/>
  <c r="AO1515" i="29"/>
  <c r="AW1515" i="29"/>
  <c r="B1515" i="29"/>
  <c r="AD1515" i="29" s="1"/>
  <c r="AK1515" i="29" s="1"/>
  <c r="S1515" i="29" s="1"/>
  <c r="AP1515" i="29"/>
  <c r="AX1515" i="29"/>
  <c r="AS1515" i="29"/>
  <c r="C1515" i="29"/>
  <c r="AE1515" i="29" s="1"/>
  <c r="AQ1515" i="29"/>
  <c r="AY1515" i="29"/>
  <c r="AR1515" i="29"/>
  <c r="AZ1515" i="29"/>
  <c r="AC1516" i="29"/>
  <c r="BA1515" i="29"/>
  <c r="BP1512" i="29"/>
  <c r="BG1514" i="29"/>
  <c r="O1514" i="29" s="1"/>
  <c r="N1514" i="29" s="1"/>
  <c r="AK1514" i="29"/>
  <c r="S1514" i="29" s="1"/>
  <c r="BO1512" i="29"/>
  <c r="AB1512" i="29" s="1"/>
  <c r="BI1513" i="29"/>
  <c r="U1513" i="29" s="1"/>
  <c r="T1513" i="29" s="1"/>
  <c r="BU1512" i="29"/>
  <c r="BQ1513" i="29"/>
  <c r="BR1513" i="29" l="1"/>
  <c r="BS1513" i="29"/>
  <c r="BT1513" i="29"/>
  <c r="BP1514" i="29"/>
  <c r="BI1515" i="29"/>
  <c r="U1515" i="29" s="1"/>
  <c r="T1515" i="29" s="1"/>
  <c r="AL1515" i="29"/>
  <c r="V1515" i="29" s="1"/>
  <c r="BO1513" i="29"/>
  <c r="BD1514" i="29"/>
  <c r="F1514" i="29" s="1"/>
  <c r="E1514" i="29" s="1"/>
  <c r="BH1514" i="29"/>
  <c r="R1514" i="29" s="1"/>
  <c r="Q1514" i="29" s="1"/>
  <c r="BE1514" i="29"/>
  <c r="I1514" i="29" s="1"/>
  <c r="H1514" i="29" s="1"/>
  <c r="BI1514" i="29"/>
  <c r="U1514" i="29" s="1"/>
  <c r="T1514" i="29" s="1"/>
  <c r="BS1514" i="29"/>
  <c r="AH1515" i="29"/>
  <c r="J1515" i="29" s="1"/>
  <c r="BJ1514" i="29"/>
  <c r="X1514" i="29" s="1"/>
  <c r="W1514" i="29" s="1"/>
  <c r="AI1515" i="29"/>
  <c r="M1515" i="29" s="1"/>
  <c r="AM1515" i="29"/>
  <c r="Y1515" i="29" s="1"/>
  <c r="BL1513" i="29"/>
  <c r="Z1513" i="29"/>
  <c r="Z1514" i="29"/>
  <c r="BQ1514" i="29"/>
  <c r="AG1515" i="29"/>
  <c r="G1515" i="29" s="1"/>
  <c r="BP1513" i="29"/>
  <c r="AJ1515" i="29"/>
  <c r="P1515" i="29" s="1"/>
  <c r="AF1515" i="29"/>
  <c r="D1515" i="29" s="1"/>
  <c r="AU1516" i="29"/>
  <c r="BC1516" i="29"/>
  <c r="AT1516" i="29"/>
  <c r="AN1516" i="29"/>
  <c r="AV1516" i="29"/>
  <c r="BB1516" i="29"/>
  <c r="AO1516" i="29"/>
  <c r="AW1516" i="29"/>
  <c r="B1516" i="29"/>
  <c r="AD1516" i="29" s="1"/>
  <c r="AM1516" i="29" s="1"/>
  <c r="Y1516" i="29" s="1"/>
  <c r="AP1516" i="29"/>
  <c r="AX1516" i="29"/>
  <c r="C1516" i="29"/>
  <c r="AE1516" i="29" s="1"/>
  <c r="AQ1516" i="29"/>
  <c r="AY1516" i="29"/>
  <c r="AR1516" i="29"/>
  <c r="AZ1516" i="29"/>
  <c r="AC1517" i="29"/>
  <c r="AS1516" i="29"/>
  <c r="BA1516" i="29"/>
  <c r="AB1513" i="29" l="1"/>
  <c r="BL1514" i="29"/>
  <c r="BO1514" i="29"/>
  <c r="BK1516" i="29"/>
  <c r="AA1516" i="29" s="1"/>
  <c r="BU1516" i="29"/>
  <c r="BE1515" i="29"/>
  <c r="I1515" i="29" s="1"/>
  <c r="H1515" i="29" s="1"/>
  <c r="BT1514" i="29"/>
  <c r="AH1516" i="29"/>
  <c r="J1516" i="29" s="1"/>
  <c r="BR1514" i="29"/>
  <c r="BF1515" i="29"/>
  <c r="L1515" i="29" s="1"/>
  <c r="K1515" i="29" s="1"/>
  <c r="BN1514" i="29"/>
  <c r="AK1516" i="29"/>
  <c r="S1516" i="29" s="1"/>
  <c r="AF1516" i="29"/>
  <c r="D1516" i="29" s="1"/>
  <c r="AJ1516" i="29"/>
  <c r="P1516" i="29" s="1"/>
  <c r="AL1516" i="29"/>
  <c r="V1516" i="29" s="1"/>
  <c r="AI1516" i="29"/>
  <c r="M1516" i="29" s="1"/>
  <c r="AG1516" i="29"/>
  <c r="G1516" i="29" s="1"/>
  <c r="BD1515" i="29"/>
  <c r="F1515" i="29" s="1"/>
  <c r="E1515" i="29" s="1"/>
  <c r="BJ1515" i="29"/>
  <c r="X1515" i="29" s="1"/>
  <c r="W1515" i="29" s="1"/>
  <c r="BT1515" i="29"/>
  <c r="AN1517" i="29"/>
  <c r="AV1517" i="29"/>
  <c r="AO1517" i="29"/>
  <c r="AW1517" i="29"/>
  <c r="B1517" i="29"/>
  <c r="AD1517" i="29" s="1"/>
  <c r="AI1517" i="29" s="1"/>
  <c r="M1517" i="29" s="1"/>
  <c r="AP1517" i="29"/>
  <c r="AX1517" i="29"/>
  <c r="BC1517" i="29"/>
  <c r="C1517" i="29"/>
  <c r="AE1517" i="29" s="1"/>
  <c r="AQ1517" i="29"/>
  <c r="AY1517" i="29"/>
  <c r="AR1517" i="29"/>
  <c r="AZ1517" i="29"/>
  <c r="AC1518" i="29"/>
  <c r="AU1517" i="29"/>
  <c r="AS1517" i="29"/>
  <c r="BA1517" i="29"/>
  <c r="AT1517" i="29"/>
  <c r="BB1517" i="29"/>
  <c r="BH1515" i="29"/>
  <c r="R1515" i="29" s="1"/>
  <c r="Q1515" i="29" s="1"/>
  <c r="BK1515" i="29"/>
  <c r="AA1515" i="29" s="1"/>
  <c r="BU1515" i="29" s="1"/>
  <c r="BG1515" i="29"/>
  <c r="O1515" i="29" s="1"/>
  <c r="N1515" i="29" s="1"/>
  <c r="BQ1515" i="29"/>
  <c r="BS1515" i="29"/>
  <c r="BO1515" i="29" l="1"/>
  <c r="BN1515" i="29"/>
  <c r="BR1515" i="29"/>
  <c r="BG1517" i="29"/>
  <c r="O1517" i="29" s="1"/>
  <c r="N1517" i="29" s="1"/>
  <c r="BQ1517" i="29"/>
  <c r="AG1517" i="29"/>
  <c r="G1517" i="29" s="1"/>
  <c r="BE1516" i="29"/>
  <c r="I1516" i="29" s="1"/>
  <c r="H1516" i="29" s="1"/>
  <c r="BG1516" i="29"/>
  <c r="O1516" i="29" s="1"/>
  <c r="N1516" i="29" s="1"/>
  <c r="BJ1516" i="29"/>
  <c r="X1516" i="29" s="1"/>
  <c r="W1516" i="29" s="1"/>
  <c r="BF1516" i="29"/>
  <c r="L1516" i="29" s="1"/>
  <c r="K1516" i="29" s="1"/>
  <c r="BP1516" i="29"/>
  <c r="AM1517" i="29"/>
  <c r="Y1517" i="29" s="1"/>
  <c r="AF1517" i="29"/>
  <c r="D1517" i="29" s="1"/>
  <c r="BH1516" i="29"/>
  <c r="R1516" i="29" s="1"/>
  <c r="Q1516" i="29" s="1"/>
  <c r="AL1517" i="29"/>
  <c r="V1517" i="29" s="1"/>
  <c r="AJ1517" i="29"/>
  <c r="P1517" i="29" s="1"/>
  <c r="AH1517" i="29"/>
  <c r="J1517" i="29" s="1"/>
  <c r="BD1516" i="29"/>
  <c r="F1516" i="29" s="1"/>
  <c r="E1516" i="29" s="1"/>
  <c r="BN1516" i="29"/>
  <c r="BI1516" i="29"/>
  <c r="U1516" i="29" s="1"/>
  <c r="T1516" i="29" s="1"/>
  <c r="BL1515" i="29"/>
  <c r="Z1515" i="29"/>
  <c r="AB1514" i="29"/>
  <c r="AO1518" i="29"/>
  <c r="AW1518" i="29"/>
  <c r="B1518" i="29"/>
  <c r="AD1518" i="29" s="1"/>
  <c r="AI1518" i="29" s="1"/>
  <c r="M1518" i="29" s="1"/>
  <c r="AP1518" i="29"/>
  <c r="AX1518" i="29"/>
  <c r="C1518" i="29"/>
  <c r="AE1518" i="29" s="1"/>
  <c r="AQ1518" i="29"/>
  <c r="AY1518" i="29"/>
  <c r="AR1518" i="29"/>
  <c r="AZ1518" i="29"/>
  <c r="AC1519" i="29"/>
  <c r="AS1518" i="29"/>
  <c r="BA1518" i="29"/>
  <c r="AT1518" i="29"/>
  <c r="BB1518" i="29"/>
  <c r="AV1518" i="29"/>
  <c r="AU1518" i="29"/>
  <c r="BC1518" i="29"/>
  <c r="AN1518" i="29"/>
  <c r="AK1517" i="29"/>
  <c r="S1517" i="29" s="1"/>
  <c r="BP1515" i="29"/>
  <c r="AB1515" i="29" s="1"/>
  <c r="BL1516" i="29"/>
  <c r="Z1516" i="29"/>
  <c r="BT1516" i="29" l="1"/>
  <c r="BR1516" i="29"/>
  <c r="BQ1516" i="29"/>
  <c r="BG1518" i="29"/>
  <c r="O1518" i="29" s="1"/>
  <c r="N1518" i="29" s="1"/>
  <c r="AH1518" i="29"/>
  <c r="J1518" i="29" s="1"/>
  <c r="BJ1517" i="29"/>
  <c r="X1517" i="29" s="1"/>
  <c r="W1517" i="29" s="1"/>
  <c r="BI1517" i="29"/>
  <c r="U1517" i="29" s="1"/>
  <c r="T1517" i="29" s="1"/>
  <c r="BS1517" i="29"/>
  <c r="AL1518" i="29"/>
  <c r="V1518" i="29" s="1"/>
  <c r="AF1518" i="29"/>
  <c r="D1518" i="29" s="1"/>
  <c r="AJ1518" i="29"/>
  <c r="P1518" i="29" s="1"/>
  <c r="BS1516" i="29"/>
  <c r="AB1516" i="29" s="1"/>
  <c r="BD1517" i="29"/>
  <c r="F1517" i="29" s="1"/>
  <c r="E1517" i="29" s="1"/>
  <c r="BO1516" i="29"/>
  <c r="BK1517" i="29"/>
  <c r="AA1517" i="29" s="1"/>
  <c r="BU1517" i="29" s="1"/>
  <c r="AG1518" i="29"/>
  <c r="G1518" i="29" s="1"/>
  <c r="BE1517" i="29"/>
  <c r="I1517" i="29" s="1"/>
  <c r="H1517" i="29" s="1"/>
  <c r="AK1518" i="29"/>
  <c r="S1518" i="29" s="1"/>
  <c r="AM1518" i="29"/>
  <c r="Y1518" i="29" s="1"/>
  <c r="B1519" i="29"/>
  <c r="AD1519" i="29" s="1"/>
  <c r="AM1519" i="29" s="1"/>
  <c r="Y1519" i="29" s="1"/>
  <c r="AP1519" i="29"/>
  <c r="AX1519" i="29"/>
  <c r="C1519" i="29"/>
  <c r="AE1519" i="29" s="1"/>
  <c r="AQ1519" i="29"/>
  <c r="AY1519" i="29"/>
  <c r="AR1519" i="29"/>
  <c r="AZ1519" i="29"/>
  <c r="AC1520" i="29"/>
  <c r="AS1519" i="29"/>
  <c r="BA1519" i="29"/>
  <c r="AW1519" i="29"/>
  <c r="AT1519" i="29"/>
  <c r="BB1519" i="29"/>
  <c r="AO1519" i="29"/>
  <c r="AU1519" i="29"/>
  <c r="BC1519" i="29"/>
  <c r="AN1519" i="29"/>
  <c r="AV1519" i="29"/>
  <c r="BF1517" i="29"/>
  <c r="L1517" i="29" s="1"/>
  <c r="K1517" i="29" s="1"/>
  <c r="BP1517" i="29"/>
  <c r="BH1517" i="29"/>
  <c r="R1517" i="29" s="1"/>
  <c r="Q1517" i="29" s="1"/>
  <c r="BN1517" i="29" l="1"/>
  <c r="BR1517" i="29"/>
  <c r="BK1519" i="29"/>
  <c r="AA1519" i="29" s="1"/>
  <c r="BU1519" i="29" s="1"/>
  <c r="AH1519" i="29"/>
  <c r="J1519" i="29" s="1"/>
  <c r="BJ1518" i="29"/>
  <c r="X1518" i="29" s="1"/>
  <c r="W1518" i="29" s="1"/>
  <c r="BK1518" i="29"/>
  <c r="AA1518" i="29" s="1"/>
  <c r="AJ1519" i="29"/>
  <c r="P1519" i="29" s="1"/>
  <c r="AG1519" i="29"/>
  <c r="G1519" i="29" s="1"/>
  <c r="AL1519" i="29"/>
  <c r="V1519" i="29" s="1"/>
  <c r="BI1518" i="29"/>
  <c r="U1518" i="29" s="1"/>
  <c r="T1518" i="29" s="1"/>
  <c r="BS1518" i="29"/>
  <c r="AI1519" i="29"/>
  <c r="M1519" i="29" s="1"/>
  <c r="BO1517" i="29"/>
  <c r="AB1517" i="29" s="1"/>
  <c r="BT1517" i="29"/>
  <c r="BF1518" i="29"/>
  <c r="L1518" i="29" s="1"/>
  <c r="K1518" i="29" s="1"/>
  <c r="AK1519" i="29"/>
  <c r="S1519" i="29" s="1"/>
  <c r="C1520" i="29"/>
  <c r="AE1520" i="29" s="1"/>
  <c r="AQ1520" i="29"/>
  <c r="AY1520" i="29"/>
  <c r="AR1520" i="29"/>
  <c r="AZ1520" i="29"/>
  <c r="AC1521" i="29"/>
  <c r="AS1520" i="29"/>
  <c r="BA1520" i="29"/>
  <c r="AT1520" i="29"/>
  <c r="BB1520" i="29"/>
  <c r="AU1520" i="29"/>
  <c r="BC1520" i="29"/>
  <c r="AX1520" i="29"/>
  <c r="AN1520" i="29"/>
  <c r="AV1520" i="29"/>
  <c r="B1520" i="29"/>
  <c r="AD1520" i="29" s="1"/>
  <c r="AJ1520" i="29" s="1"/>
  <c r="P1520" i="29" s="1"/>
  <c r="AP1520" i="29"/>
  <c r="AO1520" i="29"/>
  <c r="AW1520" i="29"/>
  <c r="BE1518" i="29"/>
  <c r="I1518" i="29" s="1"/>
  <c r="H1518" i="29" s="1"/>
  <c r="BO1518" i="29"/>
  <c r="BH1518" i="29"/>
  <c r="R1518" i="29" s="1"/>
  <c r="Q1518" i="29" s="1"/>
  <c r="BQ1518" i="29"/>
  <c r="AF1519" i="29"/>
  <c r="D1519" i="29" s="1"/>
  <c r="BL1517" i="29"/>
  <c r="Z1517" i="29"/>
  <c r="BD1518" i="29"/>
  <c r="F1518" i="29" s="1"/>
  <c r="E1518" i="29" s="1"/>
  <c r="BT1518" i="29" l="1"/>
  <c r="BR1518" i="29"/>
  <c r="BH1520" i="29"/>
  <c r="R1520" i="29" s="1"/>
  <c r="Q1520" i="29" s="1"/>
  <c r="BR1520" i="29"/>
  <c r="AL1520" i="29"/>
  <c r="V1520" i="29" s="1"/>
  <c r="AH1520" i="29"/>
  <c r="J1520" i="29" s="1"/>
  <c r="BH1519" i="29"/>
  <c r="R1519" i="29" s="1"/>
  <c r="Q1519" i="29" s="1"/>
  <c r="BN1518" i="29"/>
  <c r="AF1520" i="29"/>
  <c r="D1520" i="29" s="1"/>
  <c r="Z1518" i="29"/>
  <c r="BL1518" i="29"/>
  <c r="BG1519" i="29"/>
  <c r="O1519" i="29" s="1"/>
  <c r="N1519" i="29" s="1"/>
  <c r="BQ1519" i="29"/>
  <c r="BU1518" i="29"/>
  <c r="AK1520" i="29"/>
  <c r="S1520" i="29" s="1"/>
  <c r="AI1520" i="29"/>
  <c r="M1520" i="29" s="1"/>
  <c r="AG1520" i="29"/>
  <c r="G1520" i="29" s="1"/>
  <c r="AR1521" i="29"/>
  <c r="AZ1521" i="29"/>
  <c r="AC1522" i="29"/>
  <c r="AS1521" i="29"/>
  <c r="BA1521" i="29"/>
  <c r="AT1521" i="29"/>
  <c r="BB1521" i="29"/>
  <c r="AY1521" i="29"/>
  <c r="AU1521" i="29"/>
  <c r="BC1521" i="29"/>
  <c r="AN1521" i="29"/>
  <c r="AV1521" i="29"/>
  <c r="AO1521" i="29"/>
  <c r="AW1521" i="29"/>
  <c r="AQ1521" i="29"/>
  <c r="B1521" i="29"/>
  <c r="AD1521" i="29" s="1"/>
  <c r="AJ1521" i="29" s="1"/>
  <c r="P1521" i="29" s="1"/>
  <c r="AP1521" i="29"/>
  <c r="AX1521" i="29"/>
  <c r="C1521" i="29"/>
  <c r="AE1521" i="29" s="1"/>
  <c r="BI1519" i="29"/>
  <c r="U1519" i="29" s="1"/>
  <c r="T1519" i="29" s="1"/>
  <c r="BJ1519" i="29"/>
  <c r="X1519" i="29" s="1"/>
  <c r="W1519" i="29" s="1"/>
  <c r="BT1519" i="29"/>
  <c r="BF1519" i="29"/>
  <c r="L1519" i="29" s="1"/>
  <c r="K1519" i="29" s="1"/>
  <c r="BP1518" i="29"/>
  <c r="BD1519" i="29"/>
  <c r="F1519" i="29" s="1"/>
  <c r="E1519" i="29" s="1"/>
  <c r="AM1520" i="29"/>
  <c r="Y1520" i="29" s="1"/>
  <c r="BE1519" i="29"/>
  <c r="I1519" i="29" s="1"/>
  <c r="H1519" i="29" s="1"/>
  <c r="Z1519" i="29"/>
  <c r="BR1519" i="29" l="1"/>
  <c r="AB1518" i="29"/>
  <c r="BH1521" i="29"/>
  <c r="R1521" i="29" s="1"/>
  <c r="Q1521" i="29" s="1"/>
  <c r="BR1521" i="29"/>
  <c r="AH1521" i="29"/>
  <c r="J1521" i="29" s="1"/>
  <c r="BE1520" i="29"/>
  <c r="I1520" i="29" s="1"/>
  <c r="H1520" i="29" s="1"/>
  <c r="BD1520" i="29"/>
  <c r="F1520" i="29" s="1"/>
  <c r="E1520" i="29" s="1"/>
  <c r="BG1520" i="29"/>
  <c r="O1520" i="29" s="1"/>
  <c r="N1520" i="29" s="1"/>
  <c r="BI1520" i="29"/>
  <c r="U1520" i="29" s="1"/>
  <c r="T1520" i="29" s="1"/>
  <c r="BK1520" i="29"/>
  <c r="AA1520" i="29" s="1"/>
  <c r="BU1520" i="29" s="1"/>
  <c r="BS1519" i="29"/>
  <c r="AK1521" i="29"/>
  <c r="S1521" i="29" s="1"/>
  <c r="AS1522" i="29"/>
  <c r="BA1522" i="29"/>
  <c r="AT1522" i="29"/>
  <c r="BB1522" i="29"/>
  <c r="AR1522" i="29"/>
  <c r="AU1522" i="29"/>
  <c r="BC1522" i="29"/>
  <c r="AN1522" i="29"/>
  <c r="AV1522" i="29"/>
  <c r="AO1522" i="29"/>
  <c r="AW1522" i="29"/>
  <c r="AZ1522" i="29"/>
  <c r="AC1523" i="29"/>
  <c r="B1522" i="29"/>
  <c r="AD1522" i="29" s="1"/>
  <c r="AF1522" i="29" s="1"/>
  <c r="D1522" i="29" s="1"/>
  <c r="AP1522" i="29"/>
  <c r="AX1522" i="29"/>
  <c r="C1522" i="29"/>
  <c r="AE1522" i="29" s="1"/>
  <c r="AQ1522" i="29"/>
  <c r="AY1522" i="29"/>
  <c r="BF1520" i="29"/>
  <c r="L1520" i="29" s="1"/>
  <c r="K1520" i="29" s="1"/>
  <c r="BO1519" i="29"/>
  <c r="BJ1520" i="29"/>
  <c r="X1520" i="29" s="1"/>
  <c r="W1520" i="29" s="1"/>
  <c r="AI1521" i="29"/>
  <c r="M1521" i="29" s="1"/>
  <c r="AL1521" i="29"/>
  <c r="V1521" i="29" s="1"/>
  <c r="AF1521" i="29"/>
  <c r="D1521" i="29" s="1"/>
  <c r="AM1521" i="29"/>
  <c r="Y1521" i="29" s="1"/>
  <c r="BN1519" i="29"/>
  <c r="AB1519" i="29" s="1"/>
  <c r="AG1521" i="29"/>
  <c r="G1521" i="29" s="1"/>
  <c r="BL1519" i="29"/>
  <c r="BP1519" i="29"/>
  <c r="BN1520" i="29" l="1"/>
  <c r="BT1520" i="29"/>
  <c r="BS1520" i="29"/>
  <c r="BD1522" i="29"/>
  <c r="F1522" i="29" s="1"/>
  <c r="E1522" i="29" s="1"/>
  <c r="BG1521" i="29"/>
  <c r="O1521" i="29" s="1"/>
  <c r="N1521" i="29" s="1"/>
  <c r="AK1522" i="29"/>
  <c r="S1522" i="29" s="1"/>
  <c r="AI1522" i="29"/>
  <c r="M1522" i="29" s="1"/>
  <c r="AM1522" i="29"/>
  <c r="Y1522" i="29" s="1"/>
  <c r="BE1521" i="29"/>
  <c r="I1521" i="29" s="1"/>
  <c r="H1521" i="29" s="1"/>
  <c r="AG1522" i="29"/>
  <c r="G1522" i="29" s="1"/>
  <c r="Z1520" i="29"/>
  <c r="BL1520" i="29"/>
  <c r="BO1520" i="29"/>
  <c r="BK1521" i="29"/>
  <c r="AA1521" i="29" s="1"/>
  <c r="BU1521" i="29" s="1"/>
  <c r="AH1522" i="29"/>
  <c r="J1522" i="29" s="1"/>
  <c r="AL1522" i="29"/>
  <c r="V1522" i="29" s="1"/>
  <c r="BF1521" i="29"/>
  <c r="L1521" i="29" s="1"/>
  <c r="K1521" i="29" s="1"/>
  <c r="BI1521" i="29"/>
  <c r="U1521" i="29" s="1"/>
  <c r="T1521" i="29" s="1"/>
  <c r="BP1520" i="29"/>
  <c r="BD1521" i="29"/>
  <c r="F1521" i="29" s="1"/>
  <c r="E1521" i="29" s="1"/>
  <c r="AJ1522" i="29"/>
  <c r="P1522" i="29" s="1"/>
  <c r="BJ1521" i="29"/>
  <c r="X1521" i="29" s="1"/>
  <c r="W1521" i="29" s="1"/>
  <c r="AT1523" i="29"/>
  <c r="BB1523" i="29"/>
  <c r="AU1523" i="29"/>
  <c r="BC1523" i="29"/>
  <c r="AN1523" i="29"/>
  <c r="AV1523" i="29"/>
  <c r="AO1523" i="29"/>
  <c r="AW1523" i="29"/>
  <c r="AS1523" i="29"/>
  <c r="B1523" i="29"/>
  <c r="AD1523" i="29" s="1"/>
  <c r="AM1523" i="29" s="1"/>
  <c r="Y1523" i="29" s="1"/>
  <c r="AP1523" i="29"/>
  <c r="AX1523" i="29"/>
  <c r="C1523" i="29"/>
  <c r="AE1523" i="29" s="1"/>
  <c r="AQ1523" i="29"/>
  <c r="AY1523" i="29"/>
  <c r="BA1523" i="29"/>
  <c r="AR1523" i="29"/>
  <c r="AZ1523" i="29"/>
  <c r="AC1524" i="29"/>
  <c r="BQ1520" i="29"/>
  <c r="AB1520" i="29" l="1"/>
  <c r="BS1521" i="29"/>
  <c r="BP1521" i="29"/>
  <c r="BK1523" i="29"/>
  <c r="AA1523" i="29" s="1"/>
  <c r="BU1523" i="29" s="1"/>
  <c r="AI1523" i="29"/>
  <c r="M1523" i="29" s="1"/>
  <c r="BK1522" i="29"/>
  <c r="AA1522" i="29" s="1"/>
  <c r="BU1522" i="29" s="1"/>
  <c r="AU1524" i="29"/>
  <c r="BC1524" i="29"/>
  <c r="AT1524" i="29"/>
  <c r="AN1524" i="29"/>
  <c r="AV1524" i="29"/>
  <c r="AO1524" i="29"/>
  <c r="AW1524" i="29"/>
  <c r="B1524" i="29"/>
  <c r="AD1524" i="29" s="1"/>
  <c r="AH1524" i="29" s="1"/>
  <c r="J1524" i="29" s="1"/>
  <c r="AP1524" i="29"/>
  <c r="AX1524" i="29"/>
  <c r="BB1524" i="29"/>
  <c r="C1524" i="29"/>
  <c r="AE1524" i="29" s="1"/>
  <c r="AQ1524" i="29"/>
  <c r="AY1524" i="29"/>
  <c r="AR1524" i="29"/>
  <c r="AZ1524" i="29"/>
  <c r="AC1525" i="29"/>
  <c r="AS1524" i="29"/>
  <c r="BA1524" i="29"/>
  <c r="BL1521" i="29"/>
  <c r="Z1521" i="29"/>
  <c r="BG1522" i="29"/>
  <c r="O1522" i="29" s="1"/>
  <c r="N1522" i="29" s="1"/>
  <c r="AK1523" i="29"/>
  <c r="S1523" i="29" s="1"/>
  <c r="AL1523" i="29"/>
  <c r="V1523" i="29" s="1"/>
  <c r="BI1522" i="29"/>
  <c r="U1522" i="29" s="1"/>
  <c r="T1522" i="29" s="1"/>
  <c r="AJ1523" i="29"/>
  <c r="P1523" i="29" s="1"/>
  <c r="AH1523" i="29"/>
  <c r="J1523" i="29" s="1"/>
  <c r="AF1523" i="29"/>
  <c r="D1523" i="29" s="1"/>
  <c r="BT1521" i="29"/>
  <c r="BE1522" i="29"/>
  <c r="I1522" i="29" s="1"/>
  <c r="H1522" i="29" s="1"/>
  <c r="BQ1521" i="29"/>
  <c r="AG1523" i="29"/>
  <c r="G1523" i="29" s="1"/>
  <c r="BH1522" i="29"/>
  <c r="R1522" i="29" s="1"/>
  <c r="Q1522" i="29" s="1"/>
  <c r="BJ1522" i="29"/>
  <c r="X1522" i="29" s="1"/>
  <c r="W1522" i="29" s="1"/>
  <c r="BO1521" i="29"/>
  <c r="BN1522" i="29"/>
  <c r="BN1521" i="29"/>
  <c r="AB1521" i="29" s="1"/>
  <c r="BF1522" i="29"/>
  <c r="L1522" i="29" s="1"/>
  <c r="K1522" i="29" s="1"/>
  <c r="BT1522" i="29" l="1"/>
  <c r="BQ1522" i="29"/>
  <c r="BS1522" i="29"/>
  <c r="BF1524" i="29"/>
  <c r="L1524" i="29" s="1"/>
  <c r="K1524" i="29" s="1"/>
  <c r="BO1522" i="29"/>
  <c r="BJ1523" i="29"/>
  <c r="X1523" i="29" s="1"/>
  <c r="W1523" i="29" s="1"/>
  <c r="AK1524" i="29"/>
  <c r="S1524" i="29" s="1"/>
  <c r="AI1524" i="29"/>
  <c r="M1524" i="29" s="1"/>
  <c r="AM1524" i="29"/>
  <c r="Y1524" i="29" s="1"/>
  <c r="AG1524" i="29"/>
  <c r="G1524" i="29" s="1"/>
  <c r="AN1525" i="29"/>
  <c r="AV1525" i="29"/>
  <c r="AO1525" i="29"/>
  <c r="AW1525" i="29"/>
  <c r="B1525" i="29"/>
  <c r="AD1525" i="29" s="1"/>
  <c r="AH1525" i="29" s="1"/>
  <c r="J1525" i="29" s="1"/>
  <c r="AP1525" i="29"/>
  <c r="AX1525" i="29"/>
  <c r="C1525" i="29"/>
  <c r="AE1525" i="29" s="1"/>
  <c r="AQ1525" i="29"/>
  <c r="AY1525" i="29"/>
  <c r="AR1525" i="29"/>
  <c r="AZ1525" i="29"/>
  <c r="AC1526" i="29"/>
  <c r="BC1525" i="29"/>
  <c r="AS1525" i="29"/>
  <c r="BA1525" i="29"/>
  <c r="AT1525" i="29"/>
  <c r="BB1525" i="29"/>
  <c r="AU1525" i="29"/>
  <c r="BL1522" i="29"/>
  <c r="Z1522" i="29"/>
  <c r="BE1523" i="29"/>
  <c r="I1523" i="29" s="1"/>
  <c r="H1523" i="29" s="1"/>
  <c r="BD1523" i="29"/>
  <c r="F1523" i="29" s="1"/>
  <c r="E1523" i="29" s="1"/>
  <c r="BN1523" i="29"/>
  <c r="BG1523" i="29"/>
  <c r="O1523" i="29" s="1"/>
  <c r="N1523" i="29" s="1"/>
  <c r="BQ1523" i="29"/>
  <c r="BI1523" i="29"/>
  <c r="U1523" i="29" s="1"/>
  <c r="T1523" i="29" s="1"/>
  <c r="BF1523" i="29"/>
  <c r="L1523" i="29" s="1"/>
  <c r="K1523" i="29" s="1"/>
  <c r="AJ1524" i="29"/>
  <c r="P1524" i="29" s="1"/>
  <c r="AF1524" i="29"/>
  <c r="D1524" i="29" s="1"/>
  <c r="BP1522" i="29"/>
  <c r="BR1522" i="29"/>
  <c r="BH1523" i="29"/>
  <c r="R1523" i="29" s="1"/>
  <c r="Q1523" i="29" s="1"/>
  <c r="AL1524" i="29"/>
  <c r="V1524" i="29" s="1"/>
  <c r="Z1523" i="29"/>
  <c r="BT1523" i="29" l="1"/>
  <c r="BL1523" i="29"/>
  <c r="AB1522" i="29"/>
  <c r="BP1524" i="29"/>
  <c r="AM1525" i="29"/>
  <c r="Y1525" i="29" s="1"/>
  <c r="BK1525" i="29" s="1"/>
  <c r="AA1525" i="29" s="1"/>
  <c r="BU1525" i="29" s="1"/>
  <c r="AK1525" i="29"/>
  <c r="S1525" i="29" s="1"/>
  <c r="BI1525" i="29" s="1"/>
  <c r="U1525" i="29" s="1"/>
  <c r="T1525" i="29" s="1"/>
  <c r="BF1525" i="29"/>
  <c r="L1525" i="29" s="1"/>
  <c r="K1525" i="29" s="1"/>
  <c r="BG1524" i="29"/>
  <c r="O1524" i="29" s="1"/>
  <c r="N1524" i="29" s="1"/>
  <c r="BI1524" i="29"/>
  <c r="U1524" i="29" s="1"/>
  <c r="T1524" i="29" s="1"/>
  <c r="BS1524" i="29"/>
  <c r="BR1523" i="29"/>
  <c r="BS1523" i="29"/>
  <c r="AI1525" i="29"/>
  <c r="M1525" i="29" s="1"/>
  <c r="AG1525" i="29"/>
  <c r="G1525" i="29" s="1"/>
  <c r="BP1523" i="29"/>
  <c r="AO1526" i="29"/>
  <c r="AW1526" i="29"/>
  <c r="B1526" i="29"/>
  <c r="AD1526" i="29" s="1"/>
  <c r="AM1526" i="29" s="1"/>
  <c r="Y1526" i="29" s="1"/>
  <c r="AP1526" i="29"/>
  <c r="AX1526" i="29"/>
  <c r="AN1526" i="29"/>
  <c r="C1526" i="29"/>
  <c r="AE1526" i="29" s="1"/>
  <c r="AQ1526" i="29"/>
  <c r="AY1526" i="29"/>
  <c r="AR1526" i="29"/>
  <c r="AZ1526" i="29"/>
  <c r="AC1527" i="29"/>
  <c r="AS1526" i="29"/>
  <c r="BA1526" i="29"/>
  <c r="AT1526" i="29"/>
  <c r="BB1526" i="29"/>
  <c r="AU1526" i="29"/>
  <c r="BC1526" i="29"/>
  <c r="AV1526" i="29"/>
  <c r="BJ1524" i="29"/>
  <c r="X1524" i="29" s="1"/>
  <c r="W1524" i="29" s="1"/>
  <c r="AF1525" i="29"/>
  <c r="D1525" i="29" s="1"/>
  <c r="BD1524" i="29"/>
  <c r="F1524" i="29" s="1"/>
  <c r="E1524" i="29" s="1"/>
  <c r="BH1524" i="29"/>
  <c r="R1524" i="29" s="1"/>
  <c r="Q1524" i="29" s="1"/>
  <c r="AL1525" i="29"/>
  <c r="V1525" i="29" s="1"/>
  <c r="AJ1525" i="29"/>
  <c r="P1525" i="29" s="1"/>
  <c r="BE1524" i="29"/>
  <c r="I1524" i="29" s="1"/>
  <c r="H1524" i="29" s="1"/>
  <c r="BO1524" i="29"/>
  <c r="BO1523" i="29"/>
  <c r="BK1524" i="29"/>
  <c r="AA1524" i="29" s="1"/>
  <c r="BU1524" i="29"/>
  <c r="AB1523" i="29" l="1"/>
  <c r="BQ1524" i="29"/>
  <c r="BN1524" i="29"/>
  <c r="BP1525" i="29"/>
  <c r="BK1526" i="29"/>
  <c r="AA1526" i="29" s="1"/>
  <c r="BL1524" i="29"/>
  <c r="Z1524" i="29"/>
  <c r="BR1524" i="29"/>
  <c r="AB1524" i="29" s="1"/>
  <c r="BS1525" i="29"/>
  <c r="AL1526" i="29"/>
  <c r="V1526" i="29" s="1"/>
  <c r="AJ1526" i="29"/>
  <c r="P1526" i="29" s="1"/>
  <c r="AH1526" i="29"/>
  <c r="J1526" i="29" s="1"/>
  <c r="AF1526" i="29"/>
  <c r="D1526" i="29" s="1"/>
  <c r="AI1526" i="29"/>
  <c r="M1526" i="29" s="1"/>
  <c r="AK1526" i="29"/>
  <c r="S1526" i="29" s="1"/>
  <c r="AG1526" i="29"/>
  <c r="G1526" i="29" s="1"/>
  <c r="BD1525" i="29"/>
  <c r="F1525" i="29" s="1"/>
  <c r="E1525" i="29" s="1"/>
  <c r="B1527" i="29"/>
  <c r="AD1527" i="29" s="1"/>
  <c r="AH1527" i="29" s="1"/>
  <c r="J1527" i="29" s="1"/>
  <c r="AP1527" i="29"/>
  <c r="AX1527" i="29"/>
  <c r="C1527" i="29"/>
  <c r="AE1527" i="29" s="1"/>
  <c r="AQ1527" i="29"/>
  <c r="AY1527" i="29"/>
  <c r="AO1527" i="29"/>
  <c r="AR1527" i="29"/>
  <c r="AZ1527" i="29"/>
  <c r="AC1528" i="29"/>
  <c r="AS1527" i="29"/>
  <c r="BA1527" i="29"/>
  <c r="AT1527" i="29"/>
  <c r="BB1527" i="29"/>
  <c r="AU1527" i="29"/>
  <c r="BC1527" i="29"/>
  <c r="AN1527" i="29"/>
  <c r="AV1527" i="29"/>
  <c r="AW1527" i="29"/>
  <c r="BH1525" i="29"/>
  <c r="R1525" i="29" s="1"/>
  <c r="Q1525" i="29" s="1"/>
  <c r="BE1525" i="29"/>
  <c r="I1525" i="29" s="1"/>
  <c r="H1525" i="29" s="1"/>
  <c r="BO1525" i="29"/>
  <c r="BL1525" i="29"/>
  <c r="Z1525" i="29"/>
  <c r="BJ1525" i="29"/>
  <c r="X1525" i="29" s="1"/>
  <c r="W1525" i="29" s="1"/>
  <c r="BT1524" i="29"/>
  <c r="BG1525" i="29"/>
  <c r="O1525" i="29" s="1"/>
  <c r="N1525" i="29" s="1"/>
  <c r="BR1525" i="29" l="1"/>
  <c r="BQ1525" i="29"/>
  <c r="AM1527" i="29"/>
  <c r="Y1527" i="29" s="1"/>
  <c r="BU1527" i="29" s="1"/>
  <c r="AF1527" i="29"/>
  <c r="D1527" i="29" s="1"/>
  <c r="BD1527" i="29" s="1"/>
  <c r="F1527" i="29" s="1"/>
  <c r="E1527" i="29" s="1"/>
  <c r="AG1527" i="29"/>
  <c r="G1527" i="29" s="1"/>
  <c r="BE1527" i="29" s="1"/>
  <c r="I1527" i="29" s="1"/>
  <c r="H1527" i="29" s="1"/>
  <c r="AI1527" i="29"/>
  <c r="M1527" i="29" s="1"/>
  <c r="BG1527" i="29" s="1"/>
  <c r="O1527" i="29" s="1"/>
  <c r="N1527" i="29" s="1"/>
  <c r="AK1527" i="29"/>
  <c r="S1527" i="29" s="1"/>
  <c r="BI1527" i="29" s="1"/>
  <c r="U1527" i="29" s="1"/>
  <c r="T1527" i="29" s="1"/>
  <c r="BF1527" i="29"/>
  <c r="L1527" i="29" s="1"/>
  <c r="K1527" i="29" s="1"/>
  <c r="BN1525" i="29"/>
  <c r="BH1526" i="29"/>
  <c r="R1526" i="29" s="1"/>
  <c r="Q1526" i="29" s="1"/>
  <c r="BR1526" i="29"/>
  <c r="BJ1526" i="29"/>
  <c r="X1526" i="29" s="1"/>
  <c r="W1526" i="29" s="1"/>
  <c r="C1528" i="29"/>
  <c r="AE1528" i="29" s="1"/>
  <c r="AQ1528" i="29"/>
  <c r="AY1528" i="29"/>
  <c r="AR1528" i="29"/>
  <c r="AZ1528" i="29"/>
  <c r="AC1529" i="29"/>
  <c r="AS1528" i="29"/>
  <c r="BA1528" i="29"/>
  <c r="B1528" i="29"/>
  <c r="AD1528" i="29" s="1"/>
  <c r="AJ1528" i="29" s="1"/>
  <c r="P1528" i="29" s="1"/>
  <c r="AT1528" i="29"/>
  <c r="BB1528" i="29"/>
  <c r="AX1528" i="29"/>
  <c r="AU1528" i="29"/>
  <c r="BC1528" i="29"/>
  <c r="AN1528" i="29"/>
  <c r="AV1528" i="29"/>
  <c r="AO1528" i="29"/>
  <c r="AW1528" i="29"/>
  <c r="AP1528" i="29"/>
  <c r="BE1526" i="29"/>
  <c r="I1526" i="29" s="1"/>
  <c r="H1526" i="29" s="1"/>
  <c r="BI1526" i="29"/>
  <c r="U1526" i="29" s="1"/>
  <c r="T1526" i="29" s="1"/>
  <c r="BG1526" i="29"/>
  <c r="O1526" i="29" s="1"/>
  <c r="N1526" i="29" s="1"/>
  <c r="AJ1527" i="29"/>
  <c r="P1527" i="29" s="1"/>
  <c r="BD1526" i="29"/>
  <c r="F1526" i="29" s="1"/>
  <c r="E1526" i="29" s="1"/>
  <c r="BK1527" i="29"/>
  <c r="AA1527" i="29" s="1"/>
  <c r="BT1525" i="29"/>
  <c r="AL1527" i="29"/>
  <c r="V1527" i="29" s="1"/>
  <c r="Z1526" i="29"/>
  <c r="BF1526" i="29"/>
  <c r="L1526" i="29" s="1"/>
  <c r="K1526" i="29" s="1"/>
  <c r="BP1526" i="29"/>
  <c r="BU1526" i="29"/>
  <c r="BL1526" i="29" l="1"/>
  <c r="BO1526" i="29"/>
  <c r="BP1527" i="29"/>
  <c r="BS1526" i="29"/>
  <c r="BT1526" i="29"/>
  <c r="BN1526" i="29"/>
  <c r="BH1528" i="29"/>
  <c r="R1528" i="29" s="1"/>
  <c r="Q1528" i="29" s="1"/>
  <c r="AH1528" i="29"/>
  <c r="J1528" i="29" s="1"/>
  <c r="BQ1526" i="29"/>
  <c r="AM1528" i="29"/>
  <c r="Y1528" i="29" s="1"/>
  <c r="AK1528" i="29"/>
  <c r="S1528" i="29" s="1"/>
  <c r="AI1528" i="29"/>
  <c r="M1528" i="29" s="1"/>
  <c r="AB1525" i="29"/>
  <c r="BJ1527" i="29"/>
  <c r="X1527" i="29" s="1"/>
  <c r="W1527" i="29" s="1"/>
  <c r="BT1527" i="29"/>
  <c r="BN1527" i="29"/>
  <c r="AF1528" i="29"/>
  <c r="D1528" i="29" s="1"/>
  <c r="AG1528" i="29"/>
  <c r="G1528" i="29" s="1"/>
  <c r="BH1527" i="29"/>
  <c r="R1527" i="29" s="1"/>
  <c r="Q1527" i="29" s="1"/>
  <c r="AR1529" i="29"/>
  <c r="AZ1529" i="29"/>
  <c r="AC1530" i="29"/>
  <c r="AS1529" i="29"/>
  <c r="BA1529" i="29"/>
  <c r="AT1529" i="29"/>
  <c r="BB1529" i="29"/>
  <c r="AQ1529" i="29"/>
  <c r="AU1529" i="29"/>
  <c r="BC1529" i="29"/>
  <c r="AY1529" i="29"/>
  <c r="AN1529" i="29"/>
  <c r="AV1529" i="29"/>
  <c r="AO1529" i="29"/>
  <c r="AW1529" i="29"/>
  <c r="B1529" i="29"/>
  <c r="AD1529" i="29" s="1"/>
  <c r="AJ1529" i="29" s="1"/>
  <c r="P1529" i="29" s="1"/>
  <c r="AP1529" i="29"/>
  <c r="AX1529" i="29"/>
  <c r="C1529" i="29"/>
  <c r="AE1529" i="29" s="1"/>
  <c r="Z1527" i="29"/>
  <c r="BL1527" i="29"/>
  <c r="BS1527" i="29"/>
  <c r="BO1527" i="29"/>
  <c r="AL1528" i="29"/>
  <c r="V1528" i="29" s="1"/>
  <c r="BQ1527" i="29"/>
  <c r="AB1526" i="29" l="1"/>
  <c r="BR1528" i="29"/>
  <c r="BH1529" i="29"/>
  <c r="R1529" i="29" s="1"/>
  <c r="Q1529" i="29" s="1"/>
  <c r="BR1529" i="29"/>
  <c r="AF1529" i="29"/>
  <c r="D1529" i="29" s="1"/>
  <c r="AL1529" i="29"/>
  <c r="V1529" i="29" s="1"/>
  <c r="BR1527" i="29"/>
  <c r="AB1527" i="29" s="1"/>
  <c r="BG1528" i="29"/>
  <c r="O1528" i="29" s="1"/>
  <c r="N1528" i="29" s="1"/>
  <c r="BI1528" i="29"/>
  <c r="U1528" i="29" s="1"/>
  <c r="T1528" i="29" s="1"/>
  <c r="BE1528" i="29"/>
  <c r="I1528" i="29" s="1"/>
  <c r="H1528" i="29" s="1"/>
  <c r="BK1528" i="29"/>
  <c r="AA1528" i="29" s="1"/>
  <c r="BU1528" i="29" s="1"/>
  <c r="AH1529" i="29"/>
  <c r="J1529" i="29" s="1"/>
  <c r="AK1529" i="29"/>
  <c r="S1529" i="29" s="1"/>
  <c r="BD1528" i="29"/>
  <c r="F1528" i="29" s="1"/>
  <c r="E1528" i="29" s="1"/>
  <c r="AM1529" i="29"/>
  <c r="Y1529" i="29" s="1"/>
  <c r="AS1530" i="29"/>
  <c r="BA1530" i="29"/>
  <c r="AT1530" i="29"/>
  <c r="BB1530" i="29"/>
  <c r="AU1530" i="29"/>
  <c r="BC1530" i="29"/>
  <c r="AC1531" i="29"/>
  <c r="AN1530" i="29"/>
  <c r="AV1530" i="29"/>
  <c r="AZ1530" i="29"/>
  <c r="AO1530" i="29"/>
  <c r="AW1530" i="29"/>
  <c r="B1530" i="29"/>
  <c r="AD1530" i="29" s="1"/>
  <c r="AM1530" i="29" s="1"/>
  <c r="Y1530" i="29" s="1"/>
  <c r="AH1530" i="29"/>
  <c r="J1530" i="29" s="1"/>
  <c r="AP1530" i="29"/>
  <c r="AX1530" i="29"/>
  <c r="C1530" i="29"/>
  <c r="AE1530" i="29" s="1"/>
  <c r="AQ1530" i="29"/>
  <c r="AY1530" i="29"/>
  <c r="AR1530" i="29"/>
  <c r="BF1528" i="29"/>
  <c r="L1528" i="29" s="1"/>
  <c r="K1528" i="29" s="1"/>
  <c r="BJ1528" i="29"/>
  <c r="X1528" i="29" s="1"/>
  <c r="W1528" i="29" s="1"/>
  <c r="AI1529" i="29"/>
  <c r="M1529" i="29" s="1"/>
  <c r="AG1529" i="29"/>
  <c r="G1529" i="29" s="1"/>
  <c r="AF1530" i="29" l="1"/>
  <c r="D1530" i="29" s="1"/>
  <c r="BD1530" i="29" s="1"/>
  <c r="F1530" i="29" s="1"/>
  <c r="E1530" i="29" s="1"/>
  <c r="BQ1528" i="29"/>
  <c r="AL1530" i="29"/>
  <c r="V1530" i="29" s="1"/>
  <c r="BJ1530" i="29" s="1"/>
  <c r="X1530" i="29" s="1"/>
  <c r="BK1530" i="29"/>
  <c r="AA1530" i="29" s="1"/>
  <c r="BU1530" i="29" s="1"/>
  <c r="BI1529" i="29"/>
  <c r="U1529" i="29" s="1"/>
  <c r="T1529" i="29" s="1"/>
  <c r="BS1529" i="29"/>
  <c r="BF1529" i="29"/>
  <c r="L1529" i="29" s="1"/>
  <c r="K1529" i="29" s="1"/>
  <c r="AT1531" i="29"/>
  <c r="BB1531" i="29"/>
  <c r="AU1531" i="29"/>
  <c r="BC1531" i="29"/>
  <c r="BA1531" i="29"/>
  <c r="AN1531" i="29"/>
  <c r="AV1531" i="29"/>
  <c r="AO1531" i="29"/>
  <c r="AW1531" i="29"/>
  <c r="B1531" i="29"/>
  <c r="AD1531" i="29" s="1"/>
  <c r="AH1531" i="29" s="1"/>
  <c r="J1531" i="29" s="1"/>
  <c r="AP1531" i="29"/>
  <c r="AX1531" i="29"/>
  <c r="AS1531" i="29"/>
  <c r="C1531" i="29"/>
  <c r="AE1531" i="29" s="1"/>
  <c r="AQ1531" i="29"/>
  <c r="AY1531" i="29"/>
  <c r="AR1531" i="29"/>
  <c r="AZ1531" i="29"/>
  <c r="AC1532" i="29"/>
  <c r="BP1528" i="29"/>
  <c r="BE1529" i="29"/>
  <c r="I1529" i="29" s="1"/>
  <c r="H1529" i="29" s="1"/>
  <c r="BO1529" i="29"/>
  <c r="AJ1530" i="29"/>
  <c r="P1530" i="29" s="1"/>
  <c r="Z1528" i="29"/>
  <c r="BL1528" i="29"/>
  <c r="BJ1529" i="29"/>
  <c r="X1529" i="29" s="1"/>
  <c r="W1529" i="29" s="1"/>
  <c r="AK1530" i="29"/>
  <c r="S1530" i="29" s="1"/>
  <c r="BD1529" i="29"/>
  <c r="F1529" i="29" s="1"/>
  <c r="E1529" i="29" s="1"/>
  <c r="BN1529" i="29"/>
  <c r="BG1529" i="29"/>
  <c r="O1529" i="29" s="1"/>
  <c r="N1529" i="29" s="1"/>
  <c r="BT1528" i="29"/>
  <c r="AI1530" i="29"/>
  <c r="M1530" i="29" s="1"/>
  <c r="AG1530" i="29"/>
  <c r="G1530" i="29" s="1"/>
  <c r="BK1529" i="29"/>
  <c r="AA1529" i="29" s="1"/>
  <c r="BU1529" i="29" s="1"/>
  <c r="BO1528" i="29"/>
  <c r="BF1530" i="29"/>
  <c r="L1530" i="29" s="1"/>
  <c r="K1530" i="29" s="1"/>
  <c r="BN1528" i="29"/>
  <c r="BS1528" i="29"/>
  <c r="W1530" i="29" l="1"/>
  <c r="BT1530" i="29"/>
  <c r="BT1529" i="29"/>
  <c r="BN1530" i="29"/>
  <c r="BP1530" i="29"/>
  <c r="BP1529" i="29"/>
  <c r="BF1531" i="29"/>
  <c r="L1531" i="29" s="1"/>
  <c r="K1531" i="29" s="1"/>
  <c r="BI1530" i="29"/>
  <c r="U1530" i="29" s="1"/>
  <c r="T1530" i="29" s="1"/>
  <c r="AI1531" i="29"/>
  <c r="M1531" i="29" s="1"/>
  <c r="AM1531" i="29"/>
  <c r="Y1531" i="29" s="1"/>
  <c r="BE1530" i="29"/>
  <c r="I1530" i="29" s="1"/>
  <c r="H1530" i="29" s="1"/>
  <c r="AG1531" i="29"/>
  <c r="G1531" i="29" s="1"/>
  <c r="AU1532" i="29"/>
  <c r="BC1532" i="29"/>
  <c r="AN1532" i="29"/>
  <c r="AV1532" i="29"/>
  <c r="AO1532" i="29"/>
  <c r="AW1532" i="29"/>
  <c r="AT1532" i="29"/>
  <c r="B1532" i="29"/>
  <c r="AD1532" i="29" s="1"/>
  <c r="AL1532" i="29" s="1"/>
  <c r="V1532" i="29" s="1"/>
  <c r="AP1532" i="29"/>
  <c r="AX1532" i="29"/>
  <c r="C1532" i="29"/>
  <c r="AE1532" i="29" s="1"/>
  <c r="AQ1532" i="29"/>
  <c r="AY1532" i="29"/>
  <c r="AR1532" i="29"/>
  <c r="AZ1532" i="29"/>
  <c r="AC1533" i="29"/>
  <c r="AS1532" i="29"/>
  <c r="BA1532" i="29"/>
  <c r="BB1532" i="29"/>
  <c r="AB1528" i="29"/>
  <c r="AL1531" i="29"/>
  <c r="V1531" i="29" s="1"/>
  <c r="BG1530" i="29"/>
  <c r="O1530" i="29" s="1"/>
  <c r="N1530" i="29" s="1"/>
  <c r="AF1531" i="29"/>
  <c r="D1531" i="29" s="1"/>
  <c r="BL1529" i="29"/>
  <c r="Z1529" i="29"/>
  <c r="AK1531" i="29"/>
  <c r="S1531" i="29" s="1"/>
  <c r="BQ1529" i="29"/>
  <c r="AB1529" i="29" s="1"/>
  <c r="BH1530" i="29"/>
  <c r="R1530" i="29" s="1"/>
  <c r="Q1530" i="29" s="1"/>
  <c r="AJ1531" i="29"/>
  <c r="P1531" i="29" s="1"/>
  <c r="BL1530" i="29"/>
  <c r="Z1530" i="29"/>
  <c r="BP1531" i="29" l="1"/>
  <c r="BR1530" i="29"/>
  <c r="AH1532" i="29"/>
  <c r="J1532" i="29" s="1"/>
  <c r="BF1532" i="29" s="1"/>
  <c r="L1532" i="29" s="1"/>
  <c r="K1532" i="29" s="1"/>
  <c r="BQ1530" i="29"/>
  <c r="BJ1532" i="29"/>
  <c r="X1532" i="29" s="1"/>
  <c r="W1532" i="29" s="1"/>
  <c r="BK1531" i="29"/>
  <c r="AA1531" i="29" s="1"/>
  <c r="BU1531" i="29" s="1"/>
  <c r="BI1531" i="29"/>
  <c r="U1531" i="29" s="1"/>
  <c r="T1531" i="29" s="1"/>
  <c r="AF1532" i="29"/>
  <c r="D1532" i="29" s="1"/>
  <c r="BG1531" i="29"/>
  <c r="O1531" i="29" s="1"/>
  <c r="N1531" i="29" s="1"/>
  <c r="AJ1532" i="29"/>
  <c r="P1532" i="29" s="1"/>
  <c r="BS1530" i="29"/>
  <c r="BJ1531" i="29"/>
  <c r="X1531" i="29" s="1"/>
  <c r="W1531" i="29" s="1"/>
  <c r="BT1531" i="29"/>
  <c r="AI1532" i="29"/>
  <c r="M1532" i="29" s="1"/>
  <c r="AM1532" i="29"/>
  <c r="Y1532" i="29" s="1"/>
  <c r="AG1532" i="29"/>
  <c r="G1532" i="29" s="1"/>
  <c r="BE1531" i="29"/>
  <c r="I1531" i="29" s="1"/>
  <c r="H1531" i="29" s="1"/>
  <c r="BH1531" i="29"/>
  <c r="R1531" i="29" s="1"/>
  <c r="Q1531" i="29" s="1"/>
  <c r="BD1531" i="29"/>
  <c r="F1531" i="29" s="1"/>
  <c r="E1531" i="29" s="1"/>
  <c r="AK1532" i="29"/>
  <c r="S1532" i="29" s="1"/>
  <c r="AN1533" i="29"/>
  <c r="AV1533" i="29"/>
  <c r="AU1533" i="29"/>
  <c r="AO1533" i="29"/>
  <c r="AW1533" i="29"/>
  <c r="B1533" i="29"/>
  <c r="AD1533" i="29" s="1"/>
  <c r="AF1533" i="29" s="1"/>
  <c r="D1533" i="29" s="1"/>
  <c r="AP1533" i="29"/>
  <c r="AX1533" i="29"/>
  <c r="C1533" i="29"/>
  <c r="AE1533" i="29" s="1"/>
  <c r="AQ1533" i="29"/>
  <c r="AY1533" i="29"/>
  <c r="AR1533" i="29"/>
  <c r="AZ1533" i="29"/>
  <c r="AC1534" i="29"/>
  <c r="BC1533" i="29"/>
  <c r="AS1533" i="29"/>
  <c r="BA1533" i="29"/>
  <c r="AT1533" i="29"/>
  <c r="BB1533" i="29"/>
  <c r="BO1530" i="29"/>
  <c r="BN1531" i="29" l="1"/>
  <c r="AB1530" i="29"/>
  <c r="BP1532" i="29"/>
  <c r="BR1531" i="29"/>
  <c r="AM1533" i="29"/>
  <c r="Y1533" i="29" s="1"/>
  <c r="BK1533" i="29" s="1"/>
  <c r="AA1533" i="29" s="1"/>
  <c r="BU1533" i="29" s="1"/>
  <c r="BO1531" i="29"/>
  <c r="AB1531" i="29" s="1"/>
  <c r="BD1533" i="29"/>
  <c r="F1533" i="29" s="1"/>
  <c r="E1533" i="29" s="1"/>
  <c r="BG1532" i="29"/>
  <c r="O1532" i="29" s="1"/>
  <c r="N1532" i="29" s="1"/>
  <c r="AK1533" i="29"/>
  <c r="S1533" i="29" s="1"/>
  <c r="BD1532" i="29"/>
  <c r="F1532" i="29" s="1"/>
  <c r="E1532" i="29" s="1"/>
  <c r="BN1532" i="29"/>
  <c r="AI1533" i="29"/>
  <c r="M1533" i="29" s="1"/>
  <c r="AG1533" i="29"/>
  <c r="G1533" i="29" s="1"/>
  <c r="AO1534" i="29"/>
  <c r="AW1534" i="29"/>
  <c r="B1534" i="29"/>
  <c r="AD1534" i="29" s="1"/>
  <c r="AM1534" i="29" s="1"/>
  <c r="Y1534" i="29" s="1"/>
  <c r="AP1534" i="29"/>
  <c r="AX1534" i="29"/>
  <c r="C1534" i="29"/>
  <c r="AE1534" i="29" s="1"/>
  <c r="AQ1534" i="29"/>
  <c r="AY1534" i="29"/>
  <c r="AR1534" i="29"/>
  <c r="AZ1534" i="29"/>
  <c r="AC1535" i="29"/>
  <c r="AS1534" i="29"/>
  <c r="BA1534" i="29"/>
  <c r="AV1534" i="29"/>
  <c r="AT1534" i="29"/>
  <c r="BB1534" i="29"/>
  <c r="AN1534" i="29"/>
  <c r="AU1534" i="29"/>
  <c r="BC1534" i="29"/>
  <c r="BS1531" i="29"/>
  <c r="BL1531" i="29"/>
  <c r="Z1531" i="29"/>
  <c r="AL1533" i="29"/>
  <c r="V1533" i="29" s="1"/>
  <c r="AJ1533" i="29"/>
  <c r="P1533" i="29" s="1"/>
  <c r="AH1533" i="29"/>
  <c r="J1533" i="29" s="1"/>
  <c r="BE1532" i="29"/>
  <c r="I1532" i="29" s="1"/>
  <c r="H1532" i="29" s="1"/>
  <c r="BO1532" i="29"/>
  <c r="BH1532" i="29"/>
  <c r="R1532" i="29" s="1"/>
  <c r="Q1532" i="29" s="1"/>
  <c r="BI1532" i="29"/>
  <c r="U1532" i="29" s="1"/>
  <c r="T1532" i="29" s="1"/>
  <c r="BK1532" i="29"/>
  <c r="AA1532" i="29" s="1"/>
  <c r="BU1532" i="29" s="1"/>
  <c r="BQ1531" i="29"/>
  <c r="BT1532" i="29"/>
  <c r="BN1533" i="29" l="1"/>
  <c r="BR1532" i="29"/>
  <c r="BQ1532" i="29"/>
  <c r="BK1534" i="29"/>
  <c r="AA1534" i="29" s="1"/>
  <c r="BG1533" i="29"/>
  <c r="O1533" i="29" s="1"/>
  <c r="N1533" i="29" s="1"/>
  <c r="AH1534" i="29"/>
  <c r="J1534" i="29" s="1"/>
  <c r="AL1534" i="29"/>
  <c r="V1534" i="29" s="1"/>
  <c r="AF1534" i="29"/>
  <c r="D1534" i="29" s="1"/>
  <c r="BI1533" i="29"/>
  <c r="U1533" i="29" s="1"/>
  <c r="T1533" i="29" s="1"/>
  <c r="AJ1534" i="29"/>
  <c r="P1534" i="29" s="1"/>
  <c r="BL1532" i="29"/>
  <c r="Z1532" i="29"/>
  <c r="BF1533" i="29"/>
  <c r="L1533" i="29" s="1"/>
  <c r="K1533" i="29" s="1"/>
  <c r="AI1534" i="29"/>
  <c r="M1534" i="29" s="1"/>
  <c r="BH1533" i="29"/>
  <c r="R1533" i="29" s="1"/>
  <c r="Q1533" i="29" s="1"/>
  <c r="AK1534" i="29"/>
  <c r="S1534" i="29" s="1"/>
  <c r="AG1534" i="29"/>
  <c r="G1534" i="29" s="1"/>
  <c r="BS1532" i="29"/>
  <c r="AB1532" i="29" s="1"/>
  <c r="BL1533" i="29"/>
  <c r="Z1533" i="29"/>
  <c r="BJ1533" i="29"/>
  <c r="X1533" i="29" s="1"/>
  <c r="W1533" i="29" s="1"/>
  <c r="B1535" i="29"/>
  <c r="AD1535" i="29" s="1"/>
  <c r="AG1535" i="29" s="1"/>
  <c r="G1535" i="29" s="1"/>
  <c r="AP1535" i="29"/>
  <c r="AX1535" i="29"/>
  <c r="C1535" i="29"/>
  <c r="AE1535" i="29" s="1"/>
  <c r="AQ1535" i="29"/>
  <c r="AY1535" i="29"/>
  <c r="AR1535" i="29"/>
  <c r="AZ1535" i="29"/>
  <c r="AC1536" i="29"/>
  <c r="AS1535" i="29"/>
  <c r="BA1535" i="29"/>
  <c r="AT1535" i="29"/>
  <c r="BB1535" i="29"/>
  <c r="AW1535" i="29"/>
  <c r="AU1535" i="29"/>
  <c r="BC1535" i="29"/>
  <c r="AN1535" i="29"/>
  <c r="AV1535" i="29"/>
  <c r="AO1535" i="29"/>
  <c r="BE1533" i="29"/>
  <c r="I1533" i="29" s="1"/>
  <c r="H1533" i="29" s="1"/>
  <c r="BO1533" i="29"/>
  <c r="BP1533" i="29" l="1"/>
  <c r="BR1533" i="29"/>
  <c r="BS1533" i="29"/>
  <c r="AI1535" i="29"/>
  <c r="M1535" i="29" s="1"/>
  <c r="BG1535" i="29" s="1"/>
  <c r="O1535" i="29" s="1"/>
  <c r="AM1535" i="29"/>
  <c r="Y1535" i="29" s="1"/>
  <c r="BK1535" i="29" s="1"/>
  <c r="AA1535" i="29" s="1"/>
  <c r="BU1535" i="29" s="1"/>
  <c r="AK1535" i="29"/>
  <c r="S1535" i="29" s="1"/>
  <c r="BI1535" i="29" s="1"/>
  <c r="U1535" i="29" s="1"/>
  <c r="T1535" i="29" s="1"/>
  <c r="BE1535" i="29"/>
  <c r="I1535" i="29" s="1"/>
  <c r="H1535" i="29" s="1"/>
  <c r="BG1534" i="29"/>
  <c r="O1534" i="29" s="1"/>
  <c r="N1534" i="29" s="1"/>
  <c r="BD1534" i="29"/>
  <c r="F1534" i="29" s="1"/>
  <c r="E1534" i="29" s="1"/>
  <c r="BJ1534" i="29"/>
  <c r="X1534" i="29" s="1"/>
  <c r="W1534" i="29" s="1"/>
  <c r="C1536" i="29"/>
  <c r="AE1536" i="29" s="1"/>
  <c r="AQ1536" i="29"/>
  <c r="AY1536" i="29"/>
  <c r="B1536" i="29"/>
  <c r="AD1536" i="29" s="1"/>
  <c r="AJ1536" i="29" s="1"/>
  <c r="P1536" i="29" s="1"/>
  <c r="AR1536" i="29"/>
  <c r="AZ1536" i="29"/>
  <c r="AC1537" i="29"/>
  <c r="AS1536" i="29"/>
  <c r="BA1536" i="29"/>
  <c r="AX1536" i="29"/>
  <c r="AT1536" i="29"/>
  <c r="BB1536" i="29"/>
  <c r="AP1536" i="29"/>
  <c r="AU1536" i="29"/>
  <c r="BC1536" i="29"/>
  <c r="AN1536" i="29"/>
  <c r="AV1536" i="29"/>
  <c r="AO1536" i="29"/>
  <c r="AW1536" i="29"/>
  <c r="BF1534" i="29"/>
  <c r="L1534" i="29" s="1"/>
  <c r="K1534" i="29" s="1"/>
  <c r="AH1535" i="29"/>
  <c r="J1535" i="29" s="1"/>
  <c r="BE1534" i="29"/>
  <c r="I1534" i="29" s="1"/>
  <c r="H1534" i="29" s="1"/>
  <c r="BO1534" i="29"/>
  <c r="BQ1533" i="29"/>
  <c r="AL1535" i="29"/>
  <c r="V1535" i="29" s="1"/>
  <c r="AJ1535" i="29"/>
  <c r="P1535" i="29" s="1"/>
  <c r="BH1534" i="29"/>
  <c r="R1534" i="29" s="1"/>
  <c r="Q1534" i="29" s="1"/>
  <c r="BI1534" i="29"/>
  <c r="U1534" i="29" s="1"/>
  <c r="T1534" i="29" s="1"/>
  <c r="AF1535" i="29"/>
  <c r="D1535" i="29" s="1"/>
  <c r="Z1534" i="29"/>
  <c r="BL1534" i="29"/>
  <c r="BT1533" i="29"/>
  <c r="BU1534" i="29"/>
  <c r="BR1534" i="29" l="1"/>
  <c r="BS1534" i="29"/>
  <c r="BQ1534" i="29"/>
  <c r="N1535" i="29"/>
  <c r="BQ1535" i="29"/>
  <c r="BT1534" i="29"/>
  <c r="BP1534" i="29"/>
  <c r="AB1533" i="29"/>
  <c r="BS1535" i="29"/>
  <c r="BN1534" i="29"/>
  <c r="BH1536" i="29"/>
  <c r="R1536" i="29" s="1"/>
  <c r="Q1536" i="29" s="1"/>
  <c r="BD1535" i="29"/>
  <c r="F1535" i="29" s="1"/>
  <c r="E1535" i="29" s="1"/>
  <c r="BF1535" i="29"/>
  <c r="L1535" i="29" s="1"/>
  <c r="K1535" i="29" s="1"/>
  <c r="BP1535" i="29"/>
  <c r="AM1536" i="29"/>
  <c r="Y1536" i="29" s="1"/>
  <c r="AK1536" i="29"/>
  <c r="S1536" i="29" s="1"/>
  <c r="AI1536" i="29"/>
  <c r="M1536" i="29" s="1"/>
  <c r="AR1537" i="29"/>
  <c r="AZ1537" i="29"/>
  <c r="AC1538" i="29"/>
  <c r="AS1537" i="29"/>
  <c r="BA1537" i="29"/>
  <c r="AT1537" i="29"/>
  <c r="BB1537" i="29"/>
  <c r="AY1537" i="29"/>
  <c r="AU1537" i="29"/>
  <c r="BC1537" i="29"/>
  <c r="AQ1537" i="29"/>
  <c r="AN1537" i="29"/>
  <c r="AV1537" i="29"/>
  <c r="AO1537" i="29"/>
  <c r="AW1537" i="29"/>
  <c r="C1537" i="29"/>
  <c r="AE1537" i="29" s="1"/>
  <c r="B1537" i="29"/>
  <c r="AD1537" i="29" s="1"/>
  <c r="AI1537" i="29" s="1"/>
  <c r="M1537" i="29" s="1"/>
  <c r="AP1537" i="29"/>
  <c r="AX1537" i="29"/>
  <c r="Z1535" i="29"/>
  <c r="BL1535" i="29"/>
  <c r="AH1536" i="29"/>
  <c r="J1536" i="29" s="1"/>
  <c r="AG1536" i="29"/>
  <c r="G1536" i="29" s="1"/>
  <c r="BH1535" i="29"/>
  <c r="R1535" i="29" s="1"/>
  <c r="Q1535" i="29" s="1"/>
  <c r="BJ1535" i="29"/>
  <c r="X1535" i="29" s="1"/>
  <c r="W1535" i="29" s="1"/>
  <c r="AF1536" i="29"/>
  <c r="D1536" i="29" s="1"/>
  <c r="AL1536" i="29"/>
  <c r="V1536" i="29" s="1"/>
  <c r="BO1535" i="29"/>
  <c r="AB1534" i="29" l="1"/>
  <c r="BR1536" i="29"/>
  <c r="BG1537" i="29"/>
  <c r="O1537" i="29" s="1"/>
  <c r="N1537" i="29" s="1"/>
  <c r="BF1536" i="29"/>
  <c r="L1536" i="29" s="1"/>
  <c r="K1536" i="29" s="1"/>
  <c r="BK1536" i="29"/>
  <c r="AA1536" i="29" s="1"/>
  <c r="BU1536" i="29" s="1"/>
  <c r="AK1537" i="29"/>
  <c r="S1537" i="29" s="1"/>
  <c r="BE1536" i="29"/>
  <c r="I1536" i="29" s="1"/>
  <c r="H1536" i="29" s="1"/>
  <c r="AG1537" i="29"/>
  <c r="G1537" i="29" s="1"/>
  <c r="AS1538" i="29"/>
  <c r="BA1538" i="29"/>
  <c r="AT1538" i="29"/>
  <c r="BB1538" i="29"/>
  <c r="AR1538" i="29"/>
  <c r="AU1538" i="29"/>
  <c r="BC1538" i="29"/>
  <c r="AN1538" i="29"/>
  <c r="AV1538" i="29"/>
  <c r="AZ1538" i="29"/>
  <c r="AO1538" i="29"/>
  <c r="AW1538" i="29"/>
  <c r="B1538" i="29"/>
  <c r="AD1538" i="29" s="1"/>
  <c r="AG1538" i="29" s="1"/>
  <c r="G1538" i="29" s="1"/>
  <c r="AP1538" i="29"/>
  <c r="AX1538" i="29"/>
  <c r="C1538" i="29"/>
  <c r="AE1538" i="29" s="1"/>
  <c r="AQ1538" i="29"/>
  <c r="AY1538" i="29"/>
  <c r="AC1539" i="29"/>
  <c r="BJ1536" i="29"/>
  <c r="X1536" i="29" s="1"/>
  <c r="W1536" i="29" s="1"/>
  <c r="BT1536" i="29"/>
  <c r="AM1537" i="29"/>
  <c r="Y1537" i="29" s="1"/>
  <c r="BT1535" i="29"/>
  <c r="BN1535" i="29"/>
  <c r="BD1536" i="29"/>
  <c r="F1536" i="29" s="1"/>
  <c r="E1536" i="29" s="1"/>
  <c r="BR1535" i="29"/>
  <c r="AH1537" i="29"/>
  <c r="J1537" i="29" s="1"/>
  <c r="AF1537" i="29"/>
  <c r="D1537" i="29" s="1"/>
  <c r="AL1537" i="29"/>
  <c r="V1537" i="29" s="1"/>
  <c r="AJ1537" i="29"/>
  <c r="P1537" i="29" s="1"/>
  <c r="BG1536" i="29"/>
  <c r="O1536" i="29" s="1"/>
  <c r="N1536" i="29" s="1"/>
  <c r="BI1536" i="29"/>
  <c r="U1536" i="29" s="1"/>
  <c r="T1536" i="29" s="1"/>
  <c r="BS1536" i="29" l="1"/>
  <c r="BE1538" i="29"/>
  <c r="I1538" i="29" s="1"/>
  <c r="H1538" i="29" s="1"/>
  <c r="BI1537" i="29"/>
  <c r="U1537" i="29" s="1"/>
  <c r="T1537" i="29" s="1"/>
  <c r="BS1537" i="29"/>
  <c r="BF1537" i="29"/>
  <c r="L1537" i="29" s="1"/>
  <c r="K1537" i="29" s="1"/>
  <c r="BP1537" i="29"/>
  <c r="AH1538" i="29"/>
  <c r="J1538" i="29" s="1"/>
  <c r="AL1538" i="29"/>
  <c r="V1538" i="29" s="1"/>
  <c r="AF1538" i="29"/>
  <c r="D1538" i="29" s="1"/>
  <c r="Z1536" i="29"/>
  <c r="BL1536" i="29"/>
  <c r="BK1537" i="29"/>
  <c r="AA1537" i="29" s="1"/>
  <c r="BU1537" i="29" s="1"/>
  <c r="AT1539" i="29"/>
  <c r="BB1539" i="29"/>
  <c r="AU1539" i="29"/>
  <c r="BC1539" i="29"/>
  <c r="AS1539" i="29"/>
  <c r="AN1539" i="29"/>
  <c r="AV1539" i="29"/>
  <c r="BA1539" i="29"/>
  <c r="AO1539" i="29"/>
  <c r="AW1539" i="29"/>
  <c r="B1539" i="29"/>
  <c r="AD1539" i="29" s="1"/>
  <c r="AM1539" i="29" s="1"/>
  <c r="Y1539" i="29" s="1"/>
  <c r="AP1539" i="29"/>
  <c r="AX1539" i="29"/>
  <c r="C1539" i="29"/>
  <c r="AE1539" i="29" s="1"/>
  <c r="AQ1539" i="29"/>
  <c r="AY1539" i="29"/>
  <c r="AR1539" i="29"/>
  <c r="AZ1539" i="29"/>
  <c r="AC1540" i="29"/>
  <c r="BN1536" i="29"/>
  <c r="AJ1538" i="29"/>
  <c r="P1538" i="29" s="1"/>
  <c r="BD1537" i="29"/>
  <c r="F1537" i="29" s="1"/>
  <c r="E1537" i="29" s="1"/>
  <c r="BQ1536" i="29"/>
  <c r="AK1538" i="29"/>
  <c r="S1538" i="29" s="1"/>
  <c r="BP1536" i="29"/>
  <c r="AB1535" i="29"/>
  <c r="AI1538" i="29"/>
  <c r="M1538" i="29" s="1"/>
  <c r="AM1538" i="29"/>
  <c r="Y1538" i="29" s="1"/>
  <c r="BE1537" i="29"/>
  <c r="I1537" i="29" s="1"/>
  <c r="H1537" i="29" s="1"/>
  <c r="BJ1537" i="29"/>
  <c r="X1537" i="29" s="1"/>
  <c r="W1537" i="29" s="1"/>
  <c r="BH1537" i="29"/>
  <c r="R1537" i="29" s="1"/>
  <c r="Q1537" i="29" s="1"/>
  <c r="BR1537" i="29"/>
  <c r="BO1536" i="29"/>
  <c r="BQ1537" i="29"/>
  <c r="AJ1539" i="29" l="1"/>
  <c r="P1539" i="29" s="1"/>
  <c r="BO1538" i="29"/>
  <c r="BK1539" i="29"/>
  <c r="AA1539" i="29" s="1"/>
  <c r="BU1539" i="29" s="1"/>
  <c r="AU1540" i="29"/>
  <c r="BC1540" i="29"/>
  <c r="AN1540" i="29"/>
  <c r="AV1540" i="29"/>
  <c r="AO1540" i="29"/>
  <c r="AW1540" i="29"/>
  <c r="BB1540" i="29"/>
  <c r="B1540" i="29"/>
  <c r="AD1540" i="29" s="1"/>
  <c r="AG1540" i="29" s="1"/>
  <c r="G1540" i="29" s="1"/>
  <c r="AP1540" i="29"/>
  <c r="AX1540" i="29"/>
  <c r="C1540" i="29"/>
  <c r="AE1540" i="29" s="1"/>
  <c r="AQ1540" i="29"/>
  <c r="AY1540" i="29"/>
  <c r="AR1540" i="29"/>
  <c r="AZ1540" i="29"/>
  <c r="AC1541" i="29"/>
  <c r="AT1540" i="29"/>
  <c r="AS1540" i="29"/>
  <c r="BA1540" i="29"/>
  <c r="BJ1538" i="29"/>
  <c r="X1538" i="29" s="1"/>
  <c r="W1538" i="29" s="1"/>
  <c r="BF1538" i="29"/>
  <c r="L1538" i="29" s="1"/>
  <c r="K1538" i="29" s="1"/>
  <c r="BI1538" i="29"/>
  <c r="U1538" i="29" s="1"/>
  <c r="T1538" i="29" s="1"/>
  <c r="AH1539" i="29"/>
  <c r="J1539" i="29" s="1"/>
  <c r="AL1539" i="29"/>
  <c r="V1539" i="29" s="1"/>
  <c r="AF1539" i="29"/>
  <c r="D1539" i="29" s="1"/>
  <c r="BH1539" i="29"/>
  <c r="R1539" i="29" s="1"/>
  <c r="Q1539" i="29" s="1"/>
  <c r="BO1537" i="29"/>
  <c r="BN1537" i="29"/>
  <c r="AK1539" i="29"/>
  <c r="S1539" i="29" s="1"/>
  <c r="BL1537" i="29"/>
  <c r="Z1537" i="29"/>
  <c r="BT1537" i="29"/>
  <c r="BK1538" i="29"/>
  <c r="AA1538" i="29" s="1"/>
  <c r="BU1538" i="29" s="1"/>
  <c r="BH1538" i="29"/>
  <c r="R1538" i="29" s="1"/>
  <c r="Q1538" i="29" s="1"/>
  <c r="AI1539" i="29"/>
  <c r="M1539" i="29" s="1"/>
  <c r="BG1538" i="29"/>
  <c r="O1538" i="29" s="1"/>
  <c r="N1538" i="29" s="1"/>
  <c r="AB1536" i="29"/>
  <c r="AG1539" i="29"/>
  <c r="G1539" i="29" s="1"/>
  <c r="BD1538" i="29"/>
  <c r="F1538" i="29" s="1"/>
  <c r="E1538" i="29" s="1"/>
  <c r="AJ1540" i="29" l="1"/>
  <c r="P1540" i="29" s="1"/>
  <c r="BH1540" i="29" s="1"/>
  <c r="R1540" i="29" s="1"/>
  <c r="Q1540" i="29" s="1"/>
  <c r="BE1540" i="29"/>
  <c r="I1540" i="29" s="1"/>
  <c r="H1540" i="29" s="1"/>
  <c r="BE1539" i="29"/>
  <c r="I1539" i="29" s="1"/>
  <c r="H1539" i="29" s="1"/>
  <c r="BL1538" i="29"/>
  <c r="Z1538" i="29"/>
  <c r="BR1539" i="29"/>
  <c r="BT1538" i="29"/>
  <c r="AH1540" i="29"/>
  <c r="J1540" i="29" s="1"/>
  <c r="AF1540" i="29"/>
  <c r="D1540" i="29" s="1"/>
  <c r="AL1540" i="29"/>
  <c r="V1540" i="29" s="1"/>
  <c r="BJ1539" i="29"/>
  <c r="X1539" i="29" s="1"/>
  <c r="W1539" i="29" s="1"/>
  <c r="BT1539" i="29"/>
  <c r="BF1539" i="29"/>
  <c r="L1539" i="29" s="1"/>
  <c r="K1539" i="29" s="1"/>
  <c r="BG1539" i="29"/>
  <c r="O1539" i="29" s="1"/>
  <c r="N1539" i="29" s="1"/>
  <c r="BI1539" i="29"/>
  <c r="U1539" i="29" s="1"/>
  <c r="T1539" i="29" s="1"/>
  <c r="BS1538" i="29"/>
  <c r="AK1540" i="29"/>
  <c r="S1540" i="29" s="1"/>
  <c r="AI1540" i="29"/>
  <c r="M1540" i="29" s="1"/>
  <c r="AM1540" i="29"/>
  <c r="Y1540" i="29" s="1"/>
  <c r="BD1539" i="29"/>
  <c r="F1539" i="29" s="1"/>
  <c r="E1539" i="29" s="1"/>
  <c r="BQ1538" i="29"/>
  <c r="AB1537" i="29"/>
  <c r="BN1538" i="29"/>
  <c r="BR1538" i="29"/>
  <c r="BP1538" i="29"/>
  <c r="AN1541" i="29"/>
  <c r="AV1541" i="29"/>
  <c r="AO1541" i="29"/>
  <c r="AW1541" i="29"/>
  <c r="B1541" i="29"/>
  <c r="AD1541" i="29" s="1"/>
  <c r="AF1541" i="29" s="1"/>
  <c r="D1541" i="29" s="1"/>
  <c r="AP1541" i="29"/>
  <c r="AX1541" i="29"/>
  <c r="C1541" i="29"/>
  <c r="AE1541" i="29" s="1"/>
  <c r="AQ1541" i="29"/>
  <c r="AY1541" i="29"/>
  <c r="AR1541" i="29"/>
  <c r="AZ1541" i="29"/>
  <c r="AC1542" i="29"/>
  <c r="AU1541" i="29"/>
  <c r="AS1541" i="29"/>
  <c r="BA1541" i="29"/>
  <c r="AT1541" i="29"/>
  <c r="BB1541" i="29"/>
  <c r="BC1541" i="29"/>
  <c r="BL1539" i="29"/>
  <c r="Z1539" i="29"/>
  <c r="BO1540" i="29" l="1"/>
  <c r="BQ1539" i="29"/>
  <c r="BD1541" i="29"/>
  <c r="F1541" i="29" s="1"/>
  <c r="E1541" i="29" s="1"/>
  <c r="AJ1541" i="29"/>
  <c r="P1541" i="29" s="1"/>
  <c r="AH1541" i="29"/>
  <c r="J1541" i="29" s="1"/>
  <c r="BG1540" i="29"/>
  <c r="O1540" i="29" s="1"/>
  <c r="N1540" i="29" s="1"/>
  <c r="BI1540" i="29"/>
  <c r="U1540" i="29" s="1"/>
  <c r="T1540" i="29" s="1"/>
  <c r="AB1538" i="29"/>
  <c r="BJ1540" i="29"/>
  <c r="X1540" i="29" s="1"/>
  <c r="W1540" i="29" s="1"/>
  <c r="AG1541" i="29"/>
  <c r="G1541" i="29" s="1"/>
  <c r="BS1539" i="29"/>
  <c r="BR1540" i="29"/>
  <c r="BO1539" i="29"/>
  <c r="AO1542" i="29"/>
  <c r="AW1542" i="29"/>
  <c r="B1542" i="29"/>
  <c r="AD1542" i="29" s="1"/>
  <c r="AI1542" i="29" s="1"/>
  <c r="M1542" i="29" s="1"/>
  <c r="AP1542" i="29"/>
  <c r="AX1542" i="29"/>
  <c r="C1542" i="29"/>
  <c r="AE1542" i="29" s="1"/>
  <c r="AQ1542" i="29"/>
  <c r="AY1542" i="29"/>
  <c r="AN1542" i="29"/>
  <c r="AR1542" i="29"/>
  <c r="AZ1542" i="29"/>
  <c r="AC1543" i="29"/>
  <c r="AS1542" i="29"/>
  <c r="BA1542" i="29"/>
  <c r="AV1542" i="29"/>
  <c r="AT1542" i="29"/>
  <c r="BB1542" i="29"/>
  <c r="AU1542" i="29"/>
  <c r="BC1542" i="29"/>
  <c r="AM1541" i="29"/>
  <c r="Y1541" i="29" s="1"/>
  <c r="BN1539" i="29"/>
  <c r="AK1541" i="29"/>
  <c r="S1541" i="29" s="1"/>
  <c r="BD1540" i="29"/>
  <c r="F1540" i="29" s="1"/>
  <c r="E1540" i="29" s="1"/>
  <c r="BN1540" i="29"/>
  <c r="AL1541" i="29"/>
  <c r="V1541" i="29" s="1"/>
  <c r="AI1541" i="29"/>
  <c r="M1541" i="29" s="1"/>
  <c r="BK1540" i="29"/>
  <c r="AA1540" i="29" s="1"/>
  <c r="BU1540" i="29" s="1"/>
  <c r="BP1539" i="29"/>
  <c r="BF1540" i="29"/>
  <c r="L1540" i="29" s="1"/>
  <c r="K1540" i="29" s="1"/>
  <c r="BQ1540" i="29" l="1"/>
  <c r="AB1539" i="29"/>
  <c r="BN1541" i="29"/>
  <c r="BG1542" i="29"/>
  <c r="O1542" i="29" s="1"/>
  <c r="N1542" i="29" s="1"/>
  <c r="BQ1542" i="29"/>
  <c r="AG1542" i="29"/>
  <c r="G1542" i="29" s="1"/>
  <c r="BS1540" i="29"/>
  <c r="AM1542" i="29"/>
  <c r="Y1542" i="29" s="1"/>
  <c r="BP1540" i="29"/>
  <c r="BT1541" i="29"/>
  <c r="BJ1541" i="29"/>
  <c r="X1541" i="29" s="1"/>
  <c r="W1541" i="29" s="1"/>
  <c r="B1543" i="29"/>
  <c r="AD1543" i="29" s="1"/>
  <c r="AF1543" i="29" s="1"/>
  <c r="D1543" i="29" s="1"/>
  <c r="AP1543" i="29"/>
  <c r="AX1543" i="29"/>
  <c r="C1543" i="29"/>
  <c r="AE1543" i="29" s="1"/>
  <c r="AQ1543" i="29"/>
  <c r="AY1543" i="29"/>
  <c r="AR1543" i="29"/>
  <c r="AZ1543" i="29"/>
  <c r="AC1544" i="29"/>
  <c r="AS1543" i="29"/>
  <c r="BA1543" i="29"/>
  <c r="AT1543" i="29"/>
  <c r="BB1543" i="29"/>
  <c r="AO1543" i="29"/>
  <c r="AM1543" i="29"/>
  <c r="Y1543" i="29" s="1"/>
  <c r="AU1543" i="29"/>
  <c r="BC1543" i="29"/>
  <c r="AN1543" i="29"/>
  <c r="AV1543" i="29"/>
  <c r="AW1543" i="29"/>
  <c r="BI1541" i="29"/>
  <c r="U1541" i="29" s="1"/>
  <c r="T1541" i="29" s="1"/>
  <c r="AL1542" i="29"/>
  <c r="V1542" i="29" s="1"/>
  <c r="AJ1542" i="29"/>
  <c r="P1542" i="29" s="1"/>
  <c r="AH1542" i="29"/>
  <c r="J1542" i="29" s="1"/>
  <c r="BE1541" i="29"/>
  <c r="I1541" i="29" s="1"/>
  <c r="H1541" i="29" s="1"/>
  <c r="BF1541" i="29"/>
  <c r="L1541" i="29" s="1"/>
  <c r="K1541" i="29" s="1"/>
  <c r="AF1542" i="29"/>
  <c r="D1542" i="29" s="1"/>
  <c r="BH1541" i="29"/>
  <c r="R1541" i="29" s="1"/>
  <c r="Q1541" i="29" s="1"/>
  <c r="BK1541" i="29"/>
  <c r="AA1541" i="29" s="1"/>
  <c r="BL1540" i="29"/>
  <c r="Z1540" i="29"/>
  <c r="BT1540" i="29"/>
  <c r="BG1541" i="29"/>
  <c r="O1541" i="29" s="1"/>
  <c r="N1541" i="29" s="1"/>
  <c r="AK1542" i="29"/>
  <c r="S1542" i="29" s="1"/>
  <c r="AJ1543" i="29" l="1"/>
  <c r="P1543" i="29" s="1"/>
  <c r="AH1543" i="29"/>
  <c r="J1543" i="29" s="1"/>
  <c r="AL1543" i="29"/>
  <c r="V1543" i="29" s="1"/>
  <c r="BO1541" i="29"/>
  <c r="AG1543" i="29"/>
  <c r="G1543" i="29" s="1"/>
  <c r="AK1543" i="29"/>
  <c r="S1543" i="29" s="1"/>
  <c r="BI1543" i="29" s="1"/>
  <c r="U1543" i="29" s="1"/>
  <c r="T1543" i="29" s="1"/>
  <c r="AI1543" i="29"/>
  <c r="M1543" i="29" s="1"/>
  <c r="BG1543" i="29" s="1"/>
  <c r="O1543" i="29" s="1"/>
  <c r="N1543" i="29" s="1"/>
  <c r="AB1540" i="29"/>
  <c r="BS1541" i="29"/>
  <c r="BQ1541" i="29"/>
  <c r="BP1541" i="29"/>
  <c r="BD1543" i="29"/>
  <c r="F1543" i="29" s="1"/>
  <c r="E1543" i="29" s="1"/>
  <c r="BR1541" i="29"/>
  <c r="AB1541" i="29" s="1"/>
  <c r="BH1542" i="29"/>
  <c r="R1542" i="29" s="1"/>
  <c r="Q1542" i="29" s="1"/>
  <c r="BR1542" i="29"/>
  <c r="BJ1542" i="29"/>
  <c r="X1542" i="29" s="1"/>
  <c r="W1542" i="29" s="1"/>
  <c r="C1544" i="29"/>
  <c r="AE1544" i="29" s="1"/>
  <c r="AQ1544" i="29"/>
  <c r="AY1544" i="29"/>
  <c r="B1544" i="29"/>
  <c r="AD1544" i="29" s="1"/>
  <c r="AJ1544" i="29" s="1"/>
  <c r="P1544" i="29" s="1"/>
  <c r="AR1544" i="29"/>
  <c r="AZ1544" i="29"/>
  <c r="AP1544" i="29"/>
  <c r="AS1544" i="29"/>
  <c r="BA1544" i="29"/>
  <c r="AT1544" i="29"/>
  <c r="BB1544" i="29"/>
  <c r="AX1544" i="29"/>
  <c r="AU1544" i="29"/>
  <c r="BC1544" i="29"/>
  <c r="AN1544" i="29"/>
  <c r="AV1544" i="29"/>
  <c r="AO1544" i="29"/>
  <c r="AW1544" i="29"/>
  <c r="BK1542" i="29"/>
  <c r="AA1542" i="29" s="1"/>
  <c r="BU1542" i="29" s="1"/>
  <c r="BD1542" i="29"/>
  <c r="F1542" i="29" s="1"/>
  <c r="E1542" i="29" s="1"/>
  <c r="BK1543" i="29"/>
  <c r="AA1543" i="29" s="1"/>
  <c r="BU1543" i="29" s="1"/>
  <c r="BH1543" i="29"/>
  <c r="R1543" i="29" s="1"/>
  <c r="Q1543" i="29" s="1"/>
  <c r="BF1543" i="29"/>
  <c r="L1543" i="29" s="1"/>
  <c r="K1543" i="29" s="1"/>
  <c r="BE1542" i="29"/>
  <c r="I1542" i="29" s="1"/>
  <c r="H1542" i="29" s="1"/>
  <c r="BL1541" i="29"/>
  <c r="Z1541" i="29"/>
  <c r="BJ1543" i="29"/>
  <c r="X1543" i="29" s="1"/>
  <c r="W1543" i="29" s="1"/>
  <c r="BT1543" i="29"/>
  <c r="BE1543" i="29"/>
  <c r="I1543" i="29" s="1"/>
  <c r="H1543" i="29" s="1"/>
  <c r="BI1542" i="29"/>
  <c r="U1542" i="29" s="1"/>
  <c r="T1542" i="29" s="1"/>
  <c r="BU1541" i="29"/>
  <c r="BF1542" i="29"/>
  <c r="L1542" i="29" s="1"/>
  <c r="K1542" i="29" s="1"/>
  <c r="BP1542" i="29"/>
  <c r="BQ1543" i="29" l="1"/>
  <c r="BN1542" i="29"/>
  <c r="AF1544" i="29"/>
  <c r="D1544" i="29" s="1"/>
  <c r="BD1544" i="29" s="1"/>
  <c r="F1544" i="29" s="1"/>
  <c r="E1544" i="29" s="1"/>
  <c r="BP1543" i="29"/>
  <c r="AL1544" i="29"/>
  <c r="V1544" i="29" s="1"/>
  <c r="BJ1544" i="29" s="1"/>
  <c r="X1544" i="29" s="1"/>
  <c r="W1544" i="29" s="1"/>
  <c r="AM1544" i="29"/>
  <c r="Y1544" i="29" s="1"/>
  <c r="AH1544" i="29"/>
  <c r="J1544" i="29" s="1"/>
  <c r="BF1544" i="29" s="1"/>
  <c r="L1544" i="29" s="1"/>
  <c r="K1544" i="29" s="1"/>
  <c r="BR1543" i="29"/>
  <c r="BH1544" i="29"/>
  <c r="R1544" i="29" s="1"/>
  <c r="Q1544" i="29" s="1"/>
  <c r="BT1542" i="29"/>
  <c r="AK1544" i="29"/>
  <c r="S1544" i="29" s="1"/>
  <c r="AI1544" i="29"/>
  <c r="M1544" i="29" s="1"/>
  <c r="Z1543" i="29"/>
  <c r="BL1543" i="29"/>
  <c r="AG1544" i="29"/>
  <c r="G1544" i="29" s="1"/>
  <c r="Z1542" i="29"/>
  <c r="BL1542" i="29"/>
  <c r="BO1543" i="29"/>
  <c r="BS1542" i="29"/>
  <c r="BO1542" i="29"/>
  <c r="BS1543" i="29"/>
  <c r="BN1543" i="29"/>
  <c r="AB1542" i="29" l="1"/>
  <c r="BK1544" i="29"/>
  <c r="AA1544" i="29" s="1"/>
  <c r="BU1544" i="29" s="1"/>
  <c r="BN1544" i="29"/>
  <c r="BR1544" i="29"/>
  <c r="BI1544" i="29"/>
  <c r="U1544" i="29" s="1"/>
  <c r="T1544" i="29" s="1"/>
  <c r="BS1544" i="29"/>
  <c r="BT1544" i="29"/>
  <c r="BE1544" i="29"/>
  <c r="I1544" i="29" s="1"/>
  <c r="H1544" i="29" s="1"/>
  <c r="BP1544" i="29"/>
  <c r="AB1543" i="29"/>
  <c r="BG1544" i="29"/>
  <c r="O1544" i="29" s="1"/>
  <c r="N1544" i="29" s="1"/>
  <c r="BL1544" i="29" l="1"/>
  <c r="Z1544" i="29"/>
  <c r="BO1544" i="29"/>
  <c r="AB1544" i="29" s="1"/>
  <c r="BQ1544" i="29"/>
</calcChain>
</file>

<file path=xl/sharedStrings.xml><?xml version="1.0" encoding="utf-8"?>
<sst xmlns="http://schemas.openxmlformats.org/spreadsheetml/2006/main" count="5864" uniqueCount="535">
  <si>
    <t>Data</t>
  </si>
  <si>
    <t>Dia da Semana</t>
  </si>
  <si>
    <t>Feriado</t>
  </si>
  <si>
    <t>terça-feira</t>
  </si>
  <si>
    <t>Confraternização Universal</t>
  </si>
  <si>
    <t>segunda-feira</t>
  </si>
  <si>
    <t>Carnaval</t>
  </si>
  <si>
    <t>sexta-feira</t>
  </si>
  <si>
    <t>Paixão de Cristo</t>
  </si>
  <si>
    <t>domingo</t>
  </si>
  <si>
    <t>Tiradentes</t>
  </si>
  <si>
    <t>quarta-feira</t>
  </si>
  <si>
    <t>Dia do Trabalho</t>
  </si>
  <si>
    <t>quinta-feira</t>
  </si>
  <si>
    <t>Corpus Christi</t>
  </si>
  <si>
    <t>sábado</t>
  </si>
  <si>
    <t>Independência do Brasil</t>
  </si>
  <si>
    <r>
      <t>Nossa Sr.</t>
    </r>
    <r>
      <rPr>
        <vertAlign val="superscript"/>
        <sz val="9"/>
        <color indexed="8"/>
        <rFont val="Arial"/>
        <family val="2"/>
      </rPr>
      <t>a</t>
    </r>
    <r>
      <rPr>
        <sz val="9"/>
        <color indexed="8"/>
        <rFont val="Arial"/>
        <family val="2"/>
      </rPr>
      <t xml:space="preserve"> Aparecida - Padroeira do Brasil</t>
    </r>
  </si>
  <si>
    <t>Finados</t>
  </si>
  <si>
    <t>Proclamação da República</t>
  </si>
  <si>
    <t>Natal</t>
  </si>
  <si>
    <t>ATIVOS</t>
  </si>
  <si>
    <t>ITUB4</t>
  </si>
  <si>
    <t>ITSA4</t>
  </si>
  <si>
    <t>LONG</t>
  </si>
  <si>
    <t>SHORT</t>
  </si>
  <si>
    <t>RESULTADO FINAL</t>
  </si>
  <si>
    <t>DATA SAÍDA</t>
  </si>
  <si>
    <t>PERÍODO</t>
  </si>
  <si>
    <t>PREÇO SAÍDA</t>
  </si>
  <si>
    <t>LUCRO (%)</t>
  </si>
  <si>
    <t>VALOR</t>
  </si>
  <si>
    <t>TIPO</t>
  </si>
  <si>
    <t>QTD</t>
  </si>
  <si>
    <t>LUCRO/ PREJUÍZO</t>
  </si>
  <si>
    <t>MRFG3</t>
  </si>
  <si>
    <t>ENTRADA</t>
  </si>
  <si>
    <t>BBDC4</t>
  </si>
  <si>
    <t>PONTA</t>
  </si>
  <si>
    <t>GGBR4</t>
  </si>
  <si>
    <t>GOAU4</t>
  </si>
  <si>
    <t>TOTAL</t>
  </si>
  <si>
    <t>BBDC3</t>
  </si>
  <si>
    <t>MRVE3</t>
  </si>
  <si>
    <t>CSAN3</t>
  </si>
  <si>
    <t>COGN3</t>
  </si>
  <si>
    <t>BBSE3</t>
  </si>
  <si>
    <t>Ativo_Independente</t>
  </si>
  <si>
    <t>Ativo_Dependente</t>
  </si>
  <si>
    <t>CoefAng -100p</t>
  </si>
  <si>
    <t>Inters -100p</t>
  </si>
  <si>
    <t>med_res -100p</t>
  </si>
  <si>
    <t>desv_res -100p</t>
  </si>
  <si>
    <t>CoefAng -120p</t>
  </si>
  <si>
    <t>Inters -120p</t>
  </si>
  <si>
    <t>med_res -120p</t>
  </si>
  <si>
    <t>desv_res -120p</t>
  </si>
  <si>
    <t>CoefAng -140p</t>
  </si>
  <si>
    <t>Inters -140p</t>
  </si>
  <si>
    <t>med_res -140p</t>
  </si>
  <si>
    <t>desv_res -140p</t>
  </si>
  <si>
    <t>CoefAng -160p</t>
  </si>
  <si>
    <t>Inters -160p</t>
  </si>
  <si>
    <t>med_res -160p</t>
  </si>
  <si>
    <t>desv_res -160p</t>
  </si>
  <si>
    <t>CoefAng -180p</t>
  </si>
  <si>
    <t>Inters -180p</t>
  </si>
  <si>
    <t>med_res -180p</t>
  </si>
  <si>
    <t>desv_res -180p</t>
  </si>
  <si>
    <t>CoefAng -200p</t>
  </si>
  <si>
    <t>Inters -200p</t>
  </si>
  <si>
    <t>med_res -200p</t>
  </si>
  <si>
    <t>desv_res -200p</t>
  </si>
  <si>
    <t>CoefAng -220p</t>
  </si>
  <si>
    <t>Inters -220p</t>
  </si>
  <si>
    <t>med_res -220p</t>
  </si>
  <si>
    <t>desv_res -220p</t>
  </si>
  <si>
    <t>CoefAng -250p</t>
  </si>
  <si>
    <t>Inters -250p</t>
  </si>
  <si>
    <t>med_res -250p</t>
  </si>
  <si>
    <t>desv_res -250p</t>
  </si>
  <si>
    <t>ABEV3</t>
  </si>
  <si>
    <t>BBAS3</t>
  </si>
  <si>
    <t>BRDT3</t>
  </si>
  <si>
    <t>CCRO3</t>
  </si>
  <si>
    <t>CIEL3</t>
  </si>
  <si>
    <t>CSNA3</t>
  </si>
  <si>
    <t>CVCB3</t>
  </si>
  <si>
    <t>ECOR3</t>
  </si>
  <si>
    <t>EGIE3</t>
  </si>
  <si>
    <t>ENBR3</t>
  </si>
  <si>
    <t>ENGI11</t>
  </si>
  <si>
    <t>FLRY3</t>
  </si>
  <si>
    <t>GOLL4</t>
  </si>
  <si>
    <t>HYPE3</t>
  </si>
  <si>
    <t>JBSS3</t>
  </si>
  <si>
    <t>PCAR3</t>
  </si>
  <si>
    <t>PETR3</t>
  </si>
  <si>
    <t>PETR4</t>
  </si>
  <si>
    <t>RADL3</t>
  </si>
  <si>
    <t>SANB11</t>
  </si>
  <si>
    <t>SUZB3</t>
  </si>
  <si>
    <t>TAEE11</t>
  </si>
  <si>
    <t>USIM5</t>
  </si>
  <si>
    <t>AZUL4</t>
  </si>
  <si>
    <t>BRML3</t>
  </si>
  <si>
    <t>HGTX3</t>
  </si>
  <si>
    <t>IGTA3</t>
  </si>
  <si>
    <t>IRBR3</t>
  </si>
  <si>
    <t>MULT3</t>
  </si>
  <si>
    <t>QUAL3</t>
  </si>
  <si>
    <t>B3SA3</t>
  </si>
  <si>
    <t>KLBN11</t>
  </si>
  <si>
    <t>VALE3</t>
  </si>
  <si>
    <t>LREN3</t>
  </si>
  <si>
    <t>YDUQ3</t>
  </si>
  <si>
    <t>BEEF3</t>
  </si>
  <si>
    <t>HAPV3</t>
  </si>
  <si>
    <t>RENT3</t>
  </si>
  <si>
    <t>BPAC11</t>
  </si>
  <si>
    <t>BRAP4</t>
  </si>
  <si>
    <t>ELET3</t>
  </si>
  <si>
    <t>ELET6</t>
  </si>
  <si>
    <t>TOTS3</t>
  </si>
  <si>
    <t>GNDI3</t>
  </si>
  <si>
    <t>VVAR3</t>
  </si>
  <si>
    <t>BRFS3</t>
  </si>
  <si>
    <t>BRKM5</t>
  </si>
  <si>
    <t>CPFE3</t>
  </si>
  <si>
    <t>RAIL3</t>
  </si>
  <si>
    <t>EMBR3</t>
  </si>
  <si>
    <t>BTOW3</t>
  </si>
  <si>
    <t>MGLU3</t>
  </si>
  <si>
    <t>UGPA3</t>
  </si>
  <si>
    <t>CYRE3</t>
  </si>
  <si>
    <t>CRFB3</t>
  </si>
  <si>
    <t>SBSP3</t>
  </si>
  <si>
    <t>EQTL3</t>
  </si>
  <si>
    <t>LAME4</t>
  </si>
  <si>
    <t>WEGE3</t>
  </si>
  <si>
    <t>ATIVO INDEPEND</t>
  </si>
  <si>
    <t>ATIVO DEPEND</t>
  </si>
  <si>
    <t>100 N</t>
  </si>
  <si>
    <t>120 N</t>
  </si>
  <si>
    <t>140 N</t>
  </si>
  <si>
    <t>160 N</t>
  </si>
  <si>
    <t>180 N</t>
  </si>
  <si>
    <t>200 N</t>
  </si>
  <si>
    <t>220 N</t>
  </si>
  <si>
    <t>250 N</t>
  </si>
  <si>
    <t>RESIDUOS / LIM. PROX</t>
  </si>
  <si>
    <t>Preço X Atual</t>
  </si>
  <si>
    <t>Preço Y Atual</t>
  </si>
  <si>
    <t>Indice</t>
  </si>
  <si>
    <t>Teor Y</t>
  </si>
  <si>
    <t>Res</t>
  </si>
  <si>
    <t>Med</t>
  </si>
  <si>
    <t>Lim Cons</t>
  </si>
  <si>
    <t>PAR</t>
  </si>
  <si>
    <t>PREÇO</t>
  </si>
  <si>
    <t>PERÍODOS</t>
  </si>
  <si>
    <t>COEF ANG</t>
  </si>
  <si>
    <t>RESÍDUO</t>
  </si>
  <si>
    <t>INTESECCAO</t>
  </si>
  <si>
    <t>QTD BASE</t>
  </si>
  <si>
    <t>INDEPEND</t>
  </si>
  <si>
    <t>DEPEND</t>
  </si>
  <si>
    <t>Teor Y 100N</t>
  </si>
  <si>
    <t>Teor Y 120N</t>
  </si>
  <si>
    <t>Teor Y 140N</t>
  </si>
  <si>
    <t>Teor Y 160N</t>
  </si>
  <si>
    <t>Teor Y 180N</t>
  </si>
  <si>
    <t>Teor Y 200N</t>
  </si>
  <si>
    <t>Teor Y 220N</t>
  </si>
  <si>
    <t>Teor Y 250N</t>
  </si>
  <si>
    <t>Res 100N</t>
  </si>
  <si>
    <t>Res 120N</t>
  </si>
  <si>
    <t>Res 140N</t>
  </si>
  <si>
    <t>Res 160N</t>
  </si>
  <si>
    <t>Res 180N</t>
  </si>
  <si>
    <t>Res 200N</t>
  </si>
  <si>
    <t>Res 220N</t>
  </si>
  <si>
    <t>Res 250N</t>
  </si>
  <si>
    <t>Med 100N</t>
  </si>
  <si>
    <t>Med 120N</t>
  </si>
  <si>
    <t>Med 140N</t>
  </si>
  <si>
    <t>Med 160N</t>
  </si>
  <si>
    <t>Med 180N</t>
  </si>
  <si>
    <t>Med 200N</t>
  </si>
  <si>
    <t>Med 220N</t>
  </si>
  <si>
    <t>Med 250N</t>
  </si>
  <si>
    <t>Lim Cons 100N</t>
  </si>
  <si>
    <t>Lim Cons 120N</t>
  </si>
  <si>
    <t>Lim Cons 140N</t>
  </si>
  <si>
    <t>Lim Cons 160N</t>
  </si>
  <si>
    <t>Lim Cons 180N</t>
  </si>
  <si>
    <t>Lim Cons 200N</t>
  </si>
  <si>
    <t>Lim Cons 220N</t>
  </si>
  <si>
    <t>Lim Cons 250N</t>
  </si>
  <si>
    <t>MÉDIA</t>
  </si>
  <si>
    <t>DESVIO</t>
  </si>
  <si>
    <t>COEF</t>
  </si>
  <si>
    <t>INTERSEC</t>
  </si>
  <si>
    <t>DESV RESID</t>
  </si>
  <si>
    <t>MÉDIA RESID</t>
  </si>
  <si>
    <t>STOP LOSS</t>
  </si>
  <si>
    <t>Data Entrada</t>
  </si>
  <si>
    <t>PERÍODOS COINT</t>
  </si>
  <si>
    <t>COINT</t>
  </si>
  <si>
    <t>PER</t>
  </si>
  <si>
    <t>QTD COINT</t>
  </si>
  <si>
    <t>QTD PERIODOS COINT</t>
  </si>
  <si>
    <t>COEF. INCL / INTESEC</t>
  </si>
  <si>
    <t>RES. ENTR.</t>
  </si>
  <si>
    <t>RES. LIM (STOP)</t>
  </si>
  <si>
    <t>PREÇO ENTR.</t>
  </si>
  <si>
    <t>RES. ATUAL</t>
  </si>
  <si>
    <t>POSIÇÃO CASH</t>
  </si>
  <si>
    <t>MEIA VIDA</t>
  </si>
  <si>
    <t>qtd</t>
  </si>
  <si>
    <t>100, 120, 140, 160, 180, 200, 220250</t>
  </si>
  <si>
    <t>ADF</t>
  </si>
  <si>
    <t>Adf-Stats-100p</t>
  </si>
  <si>
    <t>Adf-Stats-120p</t>
  </si>
  <si>
    <t>Adf-Stats-140p</t>
  </si>
  <si>
    <t>Adf-Stats-160p</t>
  </si>
  <si>
    <t>Adf-Stats-180p</t>
  </si>
  <si>
    <t>Adf-Stats-200p</t>
  </si>
  <si>
    <t>Adf-Stats-220p</t>
  </si>
  <si>
    <t>Adf-Stats-250p</t>
  </si>
  <si>
    <t>&lt;90</t>
  </si>
  <si>
    <t>Qtd Desv Entr</t>
  </si>
  <si>
    <t>Qtd Desv Atual</t>
  </si>
  <si>
    <t>2020-01-31</t>
  </si>
  <si>
    <t>2020-02-06</t>
  </si>
  <si>
    <t>2020-02-13</t>
  </si>
  <si>
    <t>2020-02-14</t>
  </si>
  <si>
    <t>2020-02-18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</si>
  <si>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</si>
  <si>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</si>
  <si>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</si>
  <si>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</si>
  <si>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</si>
  <si>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</si>
  <si>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</si>
  <si>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</si>
  <si>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</si>
  <si>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</si>
  <si>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</si>
  <si>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</si>
  <si>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</si>
  <si>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</si>
  <si>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</si>
  <si>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</si>
  <si>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</si>
  <si>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</si>
  <si>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</si>
  <si>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</si>
  <si>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</si>
  <si>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</si>
  <si>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</si>
  <si>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</si>
  <si>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</si>
  <si>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</si>
  <si>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</si>
  <si>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</si>
  <si>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</si>
  <si>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</si>
  <si>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</si>
  <si>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</si>
  <si>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</si>
  <si>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</si>
  <si>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</si>
  <si>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</si>
  <si>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</si>
  <si>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</si>
  <si>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</si>
  <si>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</si>
  <si>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</si>
  <si>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</si>
  <si>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</si>
  <si>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</si>
  <si>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</si>
  <si>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</si>
  <si>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</si>
  <si>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</si>
  <si>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</si>
  <si>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</si>
  <si>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</si>
  <si>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</si>
  <si>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</si>
  <si>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</si>
  <si>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</si>
  <si>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</si>
  <si>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</si>
  <si>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</si>
  <si>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</si>
  <si>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</si>
  <si>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</si>
  <si>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</si>
  <si>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</si>
  <si>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</si>
  <si>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</si>
  <si>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</si>
  <si>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</si>
  <si>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</si>
  <si>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</si>
  <si>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</si>
  <si>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</si>
  <si>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</si>
  <si>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</si>
  <si>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</si>
  <si>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</si>
  <si>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</si>
  <si>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</si>
  <si>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</si>
  <si>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</si>
  <si>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</si>
  <si>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</si>
  <si>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</si>
  <si>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</si>
  <si>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</si>
  <si>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</si>
  <si>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</si>
  <si>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</si>
  <si>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</si>
  <si>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</si>
  <si>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</si>
  <si>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</si>
  <si>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</si>
  <si>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</si>
  <si>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</si>
  <si>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</si>
  <si>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</si>
  <si>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</si>
  <si>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</si>
  <si>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</si>
  <si>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</si>
  <si>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</si>
  <si>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</si>
  <si>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</si>
  <si>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</si>
  <si>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</si>
  <si>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</si>
  <si>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</si>
  <si>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</si>
  <si>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</si>
  <si>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</si>
  <si>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</si>
  <si>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</si>
  <si>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</si>
  <si>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</si>
  <si>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</si>
  <si>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</si>
  <si>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</si>
  <si>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</si>
  <si>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</si>
  <si>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</si>
  <si>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</si>
  <si>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</si>
  <si>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</si>
  <si>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</si>
  <si>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</si>
  <si>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</si>
  <si>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</si>
  <si>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</si>
  <si>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</si>
  <si>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</si>
  <si>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</si>
  <si>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</si>
  <si>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</si>
  <si>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</si>
  <si>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</si>
  <si>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</si>
  <si>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</si>
  <si>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</si>
  <si>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</si>
  <si>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</si>
  <si>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</si>
  <si>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</si>
  <si>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</si>
  <si>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</si>
  <si>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</si>
  <si>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</si>
  <si>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</si>
  <si>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</si>
  <si>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</si>
  <si>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</si>
  <si>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</si>
  <si>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</si>
  <si>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</si>
  <si>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</si>
  <si>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</si>
  <si>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</si>
  <si>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</si>
  <si>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Períodos</t>
  </si>
  <si>
    <t>Coef</t>
  </si>
  <si>
    <t>Inters</t>
  </si>
  <si>
    <t>2020-01-30</t>
  </si>
  <si>
    <t>2020-02-03</t>
  </si>
  <si>
    <t>2020-02-04</t>
  </si>
  <si>
    <t>2020-02-05</t>
  </si>
  <si>
    <t>2020-02-07</t>
  </si>
  <si>
    <t>2020-02-10</t>
  </si>
  <si>
    <t>2020-02-11</t>
  </si>
  <si>
    <t>2020-02-12</t>
  </si>
  <si>
    <t>2020-02-17</t>
  </si>
  <si>
    <t>2020-02-19</t>
  </si>
  <si>
    <t>2020-02-20</t>
  </si>
  <si>
    <t>2020-02-21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</si>
  <si>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</si>
  <si>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</si>
  <si>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</si>
  <si>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</si>
  <si>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</si>
  <si>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</si>
  <si>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</si>
  <si>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</si>
  <si>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</si>
  <si>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</si>
  <si>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</si>
  <si>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</si>
  <si>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</si>
  <si>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</si>
  <si>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</si>
  <si>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</si>
  <si>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</si>
  <si>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</si>
  <si>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</si>
  <si>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</si>
  <si>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</si>
  <si>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</si>
  <si>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</si>
  <si>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</si>
  <si>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</si>
  <si>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</si>
  <si>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</si>
  <si>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2020-11-23</t>
  </si>
  <si>
    <t>Ativo Independente</t>
  </si>
  <si>
    <t>Ativo Dependente</t>
  </si>
  <si>
    <t>Preço Teórico</t>
  </si>
  <si>
    <t>Resíduo</t>
  </si>
  <si>
    <t>Reversão</t>
  </si>
  <si>
    <t>Reversão Real</t>
  </si>
  <si>
    <t>desv_res</t>
  </si>
  <si>
    <t>Resíduo Padronizado</t>
  </si>
  <si>
    <t>Meia Vida</t>
  </si>
  <si>
    <t>GRÁFICO DOS RESÍDUOS PADRONIZADOS - OS ATIVOS DEVEM SER COINTEGRADOS</t>
  </si>
  <si>
    <t>LONG &amp; SHORT - POR COINTEGRAÇÃO - TODAS</t>
  </si>
  <si>
    <t>QTD ATIVA</t>
  </si>
  <si>
    <t>2020-11-24</t>
  </si>
  <si>
    <t>2020-11-25</t>
  </si>
  <si>
    <t>2020-11-26</t>
  </si>
  <si>
    <t>2020-11-27</t>
  </si>
  <si>
    <t>CMIG4</t>
  </si>
  <si>
    <t>EZTC3</t>
  </si>
  <si>
    <t>PRIO3</t>
  </si>
  <si>
    <t>SULA11</t>
  </si>
  <si>
    <t>VIVT3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</si>
  <si>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</si>
  <si>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</si>
  <si>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</si>
  <si>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</si>
  <si>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</si>
  <si>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</si>
  <si>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</si>
  <si>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</si>
  <si>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</si>
  <si>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</si>
  <si>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</si>
  <si>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</si>
  <si>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</si>
  <si>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</si>
  <si>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</si>
  <si>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</si>
  <si>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</si>
  <si>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</si>
  <si>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2020-12-28</t>
  </si>
  <si>
    <t>2020-12-29</t>
  </si>
  <si>
    <t>2020-12-30</t>
  </si>
  <si>
    <t>2021-01-04</t>
  </si>
  <si>
    <t>2021-01-05</t>
  </si>
  <si>
    <t>2021-01-06</t>
  </si>
  <si>
    <t>2021-01-07</t>
  </si>
  <si>
    <t>2021-01-08</t>
  </si>
  <si>
    <t>3 Desvios</t>
  </si>
  <si>
    <t>2 Desvios</t>
  </si>
  <si>
    <t>2021-01-11</t>
  </si>
  <si>
    <t>, 120, 140, 160, 180, 200, 220250</t>
  </si>
  <si>
    <t>100, 140, 160, 180, 200, 220</t>
  </si>
  <si>
    <t>, 140, 160, 180, 200, 220</t>
  </si>
  <si>
    <t>2021-01-12</t>
  </si>
  <si>
    <t>2021-01-13</t>
  </si>
  <si>
    <t>2021-01-14</t>
  </si>
  <si>
    <t>2021-01-15</t>
  </si>
  <si>
    <t>100, 120, 140, 160, 180, 200, 220</t>
  </si>
  <si>
    <t>2021-01-19</t>
  </si>
  <si>
    <t>100, 120, 140, 160250</t>
  </si>
  <si>
    <t>ciel3</t>
  </si>
  <si>
    <t>rail3</t>
  </si>
  <si>
    <t>100, 120, 140, 160, 180, 200</t>
  </si>
  <si>
    <t>2021-01-20</t>
  </si>
  <si>
    <t>Abas em Vermelho</t>
  </si>
  <si>
    <t>Abas em Amarelo</t>
  </si>
  <si>
    <t>Abas em Azul</t>
  </si>
  <si>
    <t>Usadas para acompanhamento do trade ou dos gráficos.</t>
  </si>
  <si>
    <t>Abas sem cor</t>
  </si>
  <si>
    <t xml:space="preserve">Não devem ser mexidas </t>
  </si>
  <si>
    <t>CPLE6</t>
  </si>
  <si>
    <t>LCAM3</t>
  </si>
  <si>
    <t>JHSF3</t>
  </si>
  <si>
    <t>ENEV3</t>
  </si>
  <si>
    <t>2021-01-21</t>
  </si>
  <si>
    <t>2021-01-22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</si>
  <si>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</si>
  <si>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</si>
  <si>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</si>
  <si>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</si>
  <si>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</si>
  <si>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</si>
  <si>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</si>
  <si>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</si>
  <si>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</si>
  <si>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RESUMO ESCOLHA - Seguindo Coeficiente de Inclinação</t>
  </si>
  <si>
    <t>QTD COINT/ PER UTILIZ</t>
  </si>
  <si>
    <t>OPÇÃO SEGUINDO O COEF DE INCLINAÇÃO</t>
  </si>
  <si>
    <t>OPÇÃO CASH NEUTRO</t>
  </si>
  <si>
    <t>São os bancos de dados, deve ser primeiro aberto os arquivos csv gerado em python, mudar os pontos por vírgula, para depois colar nessas abas. Atenção, na aba LS_Coint_BD devemos colar onde está a celula em amarelo. As de vermelho são formulas. Pode-se após colar o novo BD excluir as linhas q não são utilizadas, ou esticar caso tenha mais linha q a versão anterior. No BD_PRECOS é só colar a partir de datas, tudo foi feito pensando em 250 períodos para baixo, logo o BD de preços deve conter os últimos 250 dias, essa é a forma que o programa em python já foi programado para executar</t>
  </si>
  <si>
    <t>Temos duas, a LS_Coint (2) é uma cópia da anterior, sendo que posssui mais linhas abertas. A ideia é usar fazendo a filtragem dos períodos ativos, ao longo do dia com a variação dos preços a quantidade de períodos ativos (ou seja, acima de 2 desvios padrões) é alterada, a planhilha então fica indicando (coluna em azul claro). Após a escolha do par que está cointegrado, devemos então usar o índice desse par (coluna em verde) para usar no LS_Coint que irá fazer os calculos das quantidades e gerar uma linha de acompanhamento que deve ser colocada na aba LS_Posicoes</t>
  </si>
  <si>
    <t>COMO USAR A PLANILHA</t>
  </si>
  <si>
    <t>LINHAS DE RESUMO - INSERIR NA ABA DE LS_POSICOES</t>
  </si>
  <si>
    <t>OBSERVAÇÃO: APÓS VERIFICAR UMA OPORTUNIDADE EM LS_COINT (2) DEVERÁ SER OBSERVADO O ÍNDICE DO PAR, COLUNA EM AZUL, E COLAR O VALOR NA COLUNA ÍNDICE AQUI, TAMBÉM EM AZUL, OU DIRETAMENTE NO RESUMO ESCOLHA. JÁ NO RESUMO ESCOLHA, DEVE-SE ATENTAR A ALTERAR APENAS AS CÉLULAS EM AMARELO, TODAS AS DEMAIS JÁ SÃO PREENCHIDAS AUTOMATICAMENTE.  QUANDO DECIDO IR EM LINHA DE RESUMO PARA ACOMPANHAR O PAR. O PREÇO DE ENTRADA DEVE SER ALTERAR DE ACORDO COM O PREÇO QUANDO ESXECUTAR A OPERAÇÃO PELA CORRETORA. POR FIM É SÓ ACOMPANHAR</t>
  </si>
  <si>
    <t>100, 140, 160, 180, 200, 220250</t>
  </si>
  <si>
    <t>100, 120, 140, 180, 200, 220250</t>
  </si>
  <si>
    <t>ENTRADAS AO LONGO DE JANEIRO QUE FUI ACOMPANHANDO, APENAS PARA ILUSTRAR. VOCÊ DEVE ACOMPANHAR AS SUAS AQUI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</si>
</sst>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164" formatCode="0.000000"/>
    <numFmt numFmtId="165" formatCode="0.0000"/>
    <numFmt numFmtId="166" formatCode="0.00000"/>
    <numFmt numFmtId="167" formatCode="&quot;$&quot;#,##0.00"/>
    <numFmt numFmtId="168" formatCode="0.0000000"/>
    <numFmt numFmtId="169" formatCode="[$R$-416]\ #,##0.00;[Red]\-[$R$-416]\ #,##0.00"/>
    <numFmt numFmtId="170" formatCode="d/m/yy;@"/>
    <numFmt numFmtId="171" formatCode="_-* #,##0.00_-;\-* #,##0.00_-;_-* &quot;-&quot;??_-;_-@_-"/>
    <numFmt numFmtId="172" formatCode="_-&quot;R$&quot;* #,##0.00_-;\-&quot;R$&quot;* #,##0.00_-;_-&quot;R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vertAlign val="superscript"/>
      <sz val="9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2060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23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/>
      <right style="medium">
        <color indexed="23"/>
      </right>
      <top style="medium">
        <color indexed="23"/>
      </top>
      <bottom style="medium">
        <color indexed="23"/>
      </bottom>
      <diagonal/>
    </border>
    <border>
      <left/>
      <right style="medium">
        <color indexed="55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55"/>
      </right>
      <top/>
      <bottom style="medium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1" fontId="1" fillId="0" borderId="0" applyFont="0" applyFill="0" applyBorder="0" applyAlignment="0" applyProtection="0"/>
  </cellStyleXfs>
  <cellXfs count="207">
    <xf numFmtId="0" fontId="0" fillId="0" borderId="0" xfId="0"/>
    <xf numFmtId="0" fontId="2" fillId="5" borderId="5" xfId="0" applyFont="1" applyFill="1" applyBorder="1" applyAlignment="1">
      <alignment horizontal="left"/>
    </xf>
    <xf numFmtId="0" fontId="2" fillId="5" borderId="6" xfId="0" applyFont="1" applyFill="1" applyBorder="1" applyAlignment="1">
      <alignment horizontal="left"/>
    </xf>
    <xf numFmtId="0" fontId="2" fillId="5" borderId="7" xfId="0" applyFont="1" applyFill="1" applyBorder="1" applyAlignment="1">
      <alignment horizontal="left"/>
    </xf>
    <xf numFmtId="14" fontId="3" fillId="6" borderId="5" xfId="0" applyNumberFormat="1" applyFont="1" applyFill="1" applyBorder="1" applyAlignment="1">
      <alignment horizontal="left"/>
    </xf>
    <xf numFmtId="0" fontId="3" fillId="6" borderId="6" xfId="0" applyFont="1" applyFill="1" applyBorder="1" applyAlignment="1">
      <alignment horizontal="left"/>
    </xf>
    <xf numFmtId="0" fontId="3" fillId="6" borderId="7" xfId="0" applyFont="1" applyFill="1" applyBorder="1" applyAlignment="1">
      <alignment horizontal="left"/>
    </xf>
    <xf numFmtId="14" fontId="3" fillId="6" borderId="8" xfId="0" applyNumberFormat="1" applyFont="1" applyFill="1" applyBorder="1" applyAlignment="1">
      <alignment horizontal="left"/>
    </xf>
    <xf numFmtId="0" fontId="3" fillId="6" borderId="9" xfId="0" applyFont="1" applyFill="1" applyBorder="1" applyAlignment="1">
      <alignment horizontal="left"/>
    </xf>
    <xf numFmtId="0" fontId="3" fillId="6" borderId="10" xfId="0" applyFont="1" applyFill="1" applyBorder="1" applyAlignment="1">
      <alignment horizontal="left"/>
    </xf>
    <xf numFmtId="14" fontId="3" fillId="7" borderId="5" xfId="0" applyNumberFormat="1" applyFont="1" applyFill="1" applyBorder="1" applyAlignment="1">
      <alignment horizontal="left"/>
    </xf>
    <xf numFmtId="0" fontId="3" fillId="7" borderId="6" xfId="0" applyFont="1" applyFill="1" applyBorder="1" applyAlignment="1">
      <alignment horizontal="left"/>
    </xf>
    <xf numFmtId="0" fontId="3" fillId="7" borderId="7" xfId="0" applyFont="1" applyFill="1" applyBorder="1" applyAlignment="1">
      <alignment horizontal="left"/>
    </xf>
    <xf numFmtId="14" fontId="3" fillId="7" borderId="8" xfId="0" applyNumberFormat="1" applyFont="1" applyFill="1" applyBorder="1" applyAlignment="1">
      <alignment horizontal="left"/>
    </xf>
    <xf numFmtId="0" fontId="3" fillId="7" borderId="9" xfId="0" applyFont="1" applyFill="1" applyBorder="1" applyAlignment="1">
      <alignment horizontal="left"/>
    </xf>
    <xf numFmtId="0" fontId="3" fillId="7" borderId="10" xfId="0" applyFont="1" applyFill="1" applyBorder="1" applyAlignment="1">
      <alignment horizontal="left"/>
    </xf>
    <xf numFmtId="0" fontId="0" fillId="0" borderId="11" xfId="0" applyBorder="1"/>
    <xf numFmtId="0" fontId="0" fillId="0" borderId="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6" fillId="12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7" fontId="0" fillId="0" borderId="0" xfId="0" applyNumberFormat="1"/>
    <xf numFmtId="166" fontId="0" fillId="0" borderId="0" xfId="0" applyNumberFormat="1"/>
    <xf numFmtId="0" fontId="0" fillId="12" borderId="36" xfId="0" applyFill="1" applyBorder="1" applyAlignment="1">
      <alignment horizontal="center" vertical="center"/>
    </xf>
    <xf numFmtId="0" fontId="6" fillId="0" borderId="0" xfId="0" applyFont="1"/>
    <xf numFmtId="0" fontId="5" fillId="8" borderId="29" xfId="0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 vertical="center"/>
    </xf>
    <xf numFmtId="0" fontId="5" fillId="8" borderId="30" xfId="0" applyFont="1" applyFill="1" applyBorder="1" applyAlignment="1">
      <alignment horizontal="center" vertical="center"/>
    </xf>
    <xf numFmtId="168" fontId="5" fillId="8" borderId="33" xfId="0" applyNumberFormat="1" applyFont="1" applyFill="1" applyBorder="1" applyAlignment="1">
      <alignment horizontal="center" vertical="center"/>
    </xf>
    <xf numFmtId="0" fontId="5" fillId="8" borderId="34" xfId="0" applyFont="1" applyFill="1" applyBorder="1" applyAlignment="1">
      <alignment horizontal="center" vertical="center"/>
    </xf>
    <xf numFmtId="0" fontId="5" fillId="8" borderId="35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 vertical="center"/>
    </xf>
    <xf numFmtId="0" fontId="5" fillId="11" borderId="32" xfId="0" applyFont="1" applyFill="1" applyBorder="1" applyAlignment="1">
      <alignment horizontal="center" vertical="center"/>
    </xf>
    <xf numFmtId="0" fontId="5" fillId="11" borderId="33" xfId="0" applyFont="1" applyFill="1" applyBorder="1" applyAlignment="1">
      <alignment horizontal="center" vertical="center"/>
    </xf>
    <xf numFmtId="167" fontId="5" fillId="11" borderId="34" xfId="1" applyNumberFormat="1" applyFont="1" applyFill="1" applyBorder="1" applyAlignment="1">
      <alignment horizontal="center" vertical="center"/>
    </xf>
    <xf numFmtId="167" fontId="5" fillId="11" borderId="35" xfId="1" applyNumberFormat="1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5" fillId="8" borderId="32" xfId="0" applyFont="1" applyFill="1" applyBorder="1" applyAlignment="1">
      <alignment horizontal="center" vertical="center"/>
    </xf>
    <xf numFmtId="164" fontId="5" fillId="8" borderId="32" xfId="0" applyNumberFormat="1" applyFont="1" applyFill="1" applyBorder="1" applyAlignment="1">
      <alignment horizontal="center" vertical="center"/>
    </xf>
    <xf numFmtId="1" fontId="5" fillId="8" borderId="31" xfId="0" applyNumberFormat="1" applyFont="1" applyFill="1" applyBorder="1" applyAlignment="1">
      <alignment horizontal="center" vertical="center"/>
    </xf>
    <xf numFmtId="0" fontId="5" fillId="8" borderId="31" xfId="0" applyFont="1" applyFill="1" applyBorder="1" applyAlignment="1">
      <alignment horizontal="center" vertical="center"/>
    </xf>
    <xf numFmtId="1" fontId="5" fillId="8" borderId="32" xfId="0" applyNumberFormat="1" applyFont="1" applyFill="1" applyBorder="1" applyAlignment="1">
      <alignment horizontal="center" vertical="center"/>
    </xf>
    <xf numFmtId="167" fontId="5" fillId="8" borderId="0" xfId="0" applyNumberFormat="1" applyFont="1" applyFill="1" applyBorder="1" applyAlignment="1">
      <alignment horizontal="center" vertical="center"/>
    </xf>
    <xf numFmtId="167" fontId="5" fillId="8" borderId="32" xfId="0" applyNumberFormat="1" applyFont="1" applyFill="1" applyBorder="1" applyAlignment="1">
      <alignment horizontal="center" vertical="center"/>
    </xf>
    <xf numFmtId="0" fontId="5" fillId="8" borderId="33" xfId="0" applyFont="1" applyFill="1" applyBorder="1" applyAlignment="1">
      <alignment horizontal="center" vertical="center"/>
    </xf>
    <xf numFmtId="168" fontId="5" fillId="8" borderId="29" xfId="0" applyNumberFormat="1" applyFont="1" applyFill="1" applyBorder="1" applyAlignment="1">
      <alignment horizontal="center" vertical="center"/>
    </xf>
    <xf numFmtId="1" fontId="5" fillId="3" borderId="33" xfId="0" applyNumberFormat="1" applyFont="1" applyFill="1" applyBorder="1" applyAlignment="1">
      <alignment horizontal="center" vertical="center"/>
    </xf>
    <xf numFmtId="164" fontId="5" fillId="8" borderId="35" xfId="0" applyNumberFormat="1" applyFont="1" applyFill="1" applyBorder="1" applyAlignment="1">
      <alignment horizontal="center" vertical="center"/>
    </xf>
    <xf numFmtId="0" fontId="8" fillId="13" borderId="11" xfId="0" applyFont="1" applyFill="1" applyBorder="1" applyAlignment="1">
      <alignment horizontal="center" vertical="center" wrapText="1"/>
    </xf>
    <xf numFmtId="0" fontId="5" fillId="4" borderId="35" xfId="0" applyFont="1" applyFill="1" applyBorder="1" applyAlignment="1">
      <alignment horizontal="center" vertical="center"/>
    </xf>
    <xf numFmtId="0" fontId="8" fillId="13" borderId="3" xfId="0" applyFont="1" applyFill="1" applyBorder="1" applyAlignment="1">
      <alignment horizontal="center" vertical="center" wrapText="1"/>
    </xf>
    <xf numFmtId="0" fontId="0" fillId="3" borderId="0" xfId="0" applyFill="1"/>
    <xf numFmtId="0" fontId="10" fillId="10" borderId="15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21" xfId="0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/>
    </xf>
    <xf numFmtId="0" fontId="10" fillId="12" borderId="1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2" borderId="21" xfId="0" applyFont="1" applyFill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169" fontId="11" fillId="0" borderId="11" xfId="1" applyNumberFormat="1" applyFont="1" applyBorder="1" applyAlignment="1">
      <alignment horizontal="center" vertical="center"/>
    </xf>
    <xf numFmtId="169" fontId="12" fillId="3" borderId="11" xfId="1" applyNumberFormat="1" applyFont="1" applyFill="1" applyBorder="1" applyAlignment="1">
      <alignment horizontal="center" vertical="center"/>
    </xf>
    <xf numFmtId="10" fontId="11" fillId="0" borderId="11" xfId="2" applyNumberFormat="1" applyFont="1" applyBorder="1" applyAlignment="1">
      <alignment horizontal="center" vertical="center"/>
    </xf>
    <xf numFmtId="1" fontId="11" fillId="0" borderId="11" xfId="0" applyNumberFormat="1" applyFont="1" applyBorder="1" applyAlignment="1">
      <alignment horizontal="center" vertical="center"/>
    </xf>
    <xf numFmtId="0" fontId="8" fillId="13" borderId="38" xfId="0" applyFont="1" applyFill="1" applyBorder="1" applyAlignment="1">
      <alignment horizontal="center" vertical="center" wrapText="1"/>
    </xf>
    <xf numFmtId="0" fontId="11" fillId="9" borderId="11" xfId="0" applyFont="1" applyFill="1" applyBorder="1" applyAlignment="1">
      <alignment horizontal="center" vertical="center"/>
    </xf>
    <xf numFmtId="169" fontId="11" fillId="9" borderId="11" xfId="1" applyNumberFormat="1" applyFont="1" applyFill="1" applyBorder="1" applyAlignment="1">
      <alignment horizontal="center" vertical="center"/>
    </xf>
    <xf numFmtId="1" fontId="11" fillId="9" borderId="11" xfId="0" applyNumberFormat="1" applyFont="1" applyFill="1" applyBorder="1" applyAlignment="1">
      <alignment horizontal="center" vertical="center"/>
    </xf>
    <xf numFmtId="10" fontId="11" fillId="9" borderId="11" xfId="2" applyNumberFormat="1" applyFont="1" applyFill="1" applyBorder="1" applyAlignment="1">
      <alignment horizontal="center" vertical="center"/>
    </xf>
    <xf numFmtId="14" fontId="0" fillId="0" borderId="0" xfId="0" applyNumberFormat="1"/>
    <xf numFmtId="14" fontId="0" fillId="0" borderId="11" xfId="0" applyNumberFormat="1" applyBorder="1"/>
    <xf numFmtId="169" fontId="0" fillId="0" borderId="0" xfId="0" applyNumberFormat="1"/>
    <xf numFmtId="0" fontId="0" fillId="0" borderId="11" xfId="0" applyBorder="1" applyAlignment="1">
      <alignment horizontal="center" vertical="center"/>
    </xf>
    <xf numFmtId="170" fontId="0" fillId="0" borderId="0" xfId="0" applyNumberFormat="1"/>
    <xf numFmtId="0" fontId="0" fillId="0" borderId="0" xfId="0"/>
    <xf numFmtId="0" fontId="7" fillId="0" borderId="22" xfId="0" applyFont="1" applyBorder="1" applyAlignment="1">
      <alignment vertical="center"/>
    </xf>
    <xf numFmtId="0" fontId="7" fillId="0" borderId="27" xfId="0" applyFont="1" applyBorder="1" applyAlignment="1">
      <alignment vertical="center"/>
    </xf>
    <xf numFmtId="0" fontId="7" fillId="0" borderId="23" xfId="0" applyFont="1" applyBorder="1" applyAlignment="1">
      <alignment vertical="center"/>
    </xf>
    <xf numFmtId="0" fontId="0" fillId="10" borderId="0" xfId="0" applyFill="1"/>
    <xf numFmtId="168" fontId="11" fillId="0" borderId="17" xfId="0" applyNumberFormat="1" applyFont="1" applyBorder="1" applyAlignment="1">
      <alignment horizontal="center" vertical="center"/>
    </xf>
    <xf numFmtId="168" fontId="11" fillId="9" borderId="17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0" fillId="4" borderId="0" xfId="0" applyFill="1"/>
    <xf numFmtId="0" fontId="0" fillId="9" borderId="0" xfId="0" applyFill="1"/>
    <xf numFmtId="0" fontId="0" fillId="9" borderId="1" xfId="0" applyFill="1" applyBorder="1" applyAlignment="1">
      <alignment vertical="center" wrapText="1"/>
    </xf>
    <xf numFmtId="0" fontId="0" fillId="9" borderId="4" xfId="0" applyFill="1" applyBorder="1" applyAlignment="1">
      <alignment vertical="center" wrapText="1"/>
    </xf>
    <xf numFmtId="0" fontId="14" fillId="15" borderId="36" xfId="0" applyFont="1" applyFill="1" applyBorder="1" applyAlignment="1">
      <alignment horizontal="center" vertical="center"/>
    </xf>
    <xf numFmtId="0" fontId="14" fillId="15" borderId="13" xfId="0" applyFont="1" applyFill="1" applyBorder="1" applyAlignment="1">
      <alignment horizontal="center" vertical="center"/>
    </xf>
    <xf numFmtId="0" fontId="14" fillId="15" borderId="13" xfId="0" applyFont="1" applyFill="1" applyBorder="1" applyAlignment="1">
      <alignment horizontal="left" vertical="center" wrapText="1"/>
    </xf>
    <xf numFmtId="0" fontId="14" fillId="15" borderId="20" xfId="0" applyFont="1" applyFill="1" applyBorder="1" applyAlignment="1">
      <alignment horizontal="left" vertical="center" wrapText="1"/>
    </xf>
    <xf numFmtId="0" fontId="5" fillId="0" borderId="33" xfId="0" applyFont="1" applyFill="1" applyBorder="1" applyAlignment="1">
      <alignment horizontal="center" vertical="center"/>
    </xf>
    <xf numFmtId="0" fontId="5" fillId="0" borderId="34" xfId="0" applyFont="1" applyFill="1" applyBorder="1" applyAlignment="1">
      <alignment horizontal="center" vertical="center"/>
    </xf>
    <xf numFmtId="0" fontId="5" fillId="0" borderId="34" xfId="0" applyFont="1" applyFill="1" applyBorder="1" applyAlignment="1">
      <alignment horizontal="left" vertical="center" wrapText="1"/>
    </xf>
    <xf numFmtId="0" fontId="5" fillId="0" borderId="35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center"/>
    </xf>
    <xf numFmtId="0" fontId="15" fillId="0" borderId="19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5" fillId="10" borderId="42" xfId="0" applyFont="1" applyFill="1" applyBorder="1" applyAlignment="1">
      <alignment horizontal="center" vertical="center"/>
    </xf>
    <xf numFmtId="0" fontId="5" fillId="10" borderId="43" xfId="0" applyFont="1" applyFill="1" applyBorder="1" applyAlignment="1">
      <alignment horizontal="center" vertical="center"/>
    </xf>
    <xf numFmtId="0" fontId="5" fillId="10" borderId="43" xfId="0" applyFont="1" applyFill="1" applyBorder="1" applyAlignment="1">
      <alignment horizontal="left" vertical="center" wrapText="1"/>
    </xf>
    <xf numFmtId="0" fontId="5" fillId="10" borderId="44" xfId="0" applyFont="1" applyFill="1" applyBorder="1" applyAlignment="1">
      <alignment horizontal="left" vertical="center" wrapText="1"/>
    </xf>
    <xf numFmtId="0" fontId="5" fillId="3" borderId="36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left" vertical="center" wrapText="1"/>
    </xf>
    <xf numFmtId="0" fontId="5" fillId="3" borderId="20" xfId="0" applyFont="1" applyFill="1" applyBorder="1" applyAlignment="1">
      <alignment horizontal="left" vertical="center" wrapText="1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1" fontId="11" fillId="9" borderId="14" xfId="0" applyNumberFormat="1" applyFont="1" applyFill="1" applyBorder="1" applyAlignment="1">
      <alignment horizontal="center" vertical="center"/>
    </xf>
    <xf numFmtId="1" fontId="11" fillId="9" borderId="15" xfId="0" applyNumberFormat="1" applyFont="1" applyFill="1" applyBorder="1" applyAlignment="1">
      <alignment horizontal="center" vertical="center"/>
    </xf>
    <xf numFmtId="169" fontId="11" fillId="9" borderId="14" xfId="1" applyNumberFormat="1" applyFont="1" applyFill="1" applyBorder="1" applyAlignment="1">
      <alignment horizontal="center" vertical="center"/>
    </xf>
    <xf numFmtId="169" fontId="11" fillId="9" borderId="15" xfId="1" applyNumberFormat="1" applyFont="1" applyFill="1" applyBorder="1" applyAlignment="1">
      <alignment horizontal="center" vertical="center"/>
    </xf>
    <xf numFmtId="165" fontId="11" fillId="0" borderId="14" xfId="0" applyNumberFormat="1" applyFont="1" applyBorder="1" applyAlignment="1">
      <alignment horizontal="center" vertical="center"/>
    </xf>
    <xf numFmtId="165" fontId="11" fillId="0" borderId="15" xfId="0" applyNumberFormat="1" applyFont="1" applyBorder="1" applyAlignment="1">
      <alignment horizontal="center" vertical="center"/>
    </xf>
    <xf numFmtId="1" fontId="11" fillId="0" borderId="14" xfId="0" applyNumberFormat="1" applyFont="1" applyBorder="1" applyAlignment="1">
      <alignment horizontal="center" vertical="center"/>
    </xf>
    <xf numFmtId="1" fontId="11" fillId="0" borderId="15" xfId="0" applyNumberFormat="1" applyFont="1" applyBorder="1" applyAlignment="1">
      <alignment horizontal="center" vertical="center"/>
    </xf>
    <xf numFmtId="169" fontId="11" fillId="0" borderId="14" xfId="1" applyNumberFormat="1" applyFont="1" applyBorder="1" applyAlignment="1">
      <alignment horizontal="center" vertical="center"/>
    </xf>
    <xf numFmtId="169" fontId="11" fillId="0" borderId="15" xfId="1" applyNumberFormat="1" applyFont="1" applyBorder="1" applyAlignment="1">
      <alignment horizontal="center" vertical="center"/>
    </xf>
    <xf numFmtId="169" fontId="11" fillId="0" borderId="14" xfId="0" applyNumberFormat="1" applyFont="1" applyBorder="1" applyAlignment="1">
      <alignment horizontal="center" vertical="center"/>
    </xf>
    <xf numFmtId="169" fontId="11" fillId="0" borderId="15" xfId="0" applyNumberFormat="1" applyFont="1" applyBorder="1" applyAlignment="1">
      <alignment horizontal="center" vertical="center"/>
    </xf>
    <xf numFmtId="165" fontId="11" fillId="9" borderId="14" xfId="0" applyNumberFormat="1" applyFont="1" applyFill="1" applyBorder="1" applyAlignment="1">
      <alignment horizontal="center" vertical="center"/>
    </xf>
    <xf numFmtId="165" fontId="11" fillId="9" borderId="15" xfId="0" applyNumberFormat="1" applyFont="1" applyFill="1" applyBorder="1" applyAlignment="1">
      <alignment horizontal="center" vertical="center"/>
    </xf>
    <xf numFmtId="14" fontId="11" fillId="9" borderId="14" xfId="0" applyNumberFormat="1" applyFont="1" applyFill="1" applyBorder="1" applyAlignment="1">
      <alignment horizontal="center" vertical="center"/>
    </xf>
    <xf numFmtId="14" fontId="11" fillId="9" borderId="15" xfId="0" applyNumberFormat="1" applyFont="1" applyFill="1" applyBorder="1" applyAlignment="1">
      <alignment horizontal="center" vertical="center"/>
    </xf>
    <xf numFmtId="169" fontId="11" fillId="9" borderId="14" xfId="0" applyNumberFormat="1" applyFont="1" applyFill="1" applyBorder="1" applyAlignment="1">
      <alignment horizontal="center" vertical="center"/>
    </xf>
    <xf numFmtId="169" fontId="11" fillId="9" borderId="15" xfId="0" applyNumberFormat="1" applyFont="1" applyFill="1" applyBorder="1" applyAlignment="1">
      <alignment horizontal="center" vertical="center"/>
    </xf>
    <xf numFmtId="0" fontId="11" fillId="9" borderId="14" xfId="0" applyFont="1" applyFill="1" applyBorder="1" applyAlignment="1">
      <alignment horizontal="center" vertical="center"/>
    </xf>
    <xf numFmtId="0" fontId="11" fillId="9" borderId="15" xfId="0" applyFont="1" applyFill="1" applyBorder="1" applyAlignment="1">
      <alignment horizontal="center" vertical="center"/>
    </xf>
    <xf numFmtId="14" fontId="11" fillId="0" borderId="14" xfId="0" applyNumberFormat="1" applyFont="1" applyBorder="1" applyAlignment="1">
      <alignment horizontal="center" vertical="center"/>
    </xf>
    <xf numFmtId="14" fontId="11" fillId="0" borderId="15" xfId="0" applyNumberFormat="1" applyFont="1" applyBorder="1" applyAlignment="1">
      <alignment horizontal="center" vertical="center"/>
    </xf>
    <xf numFmtId="14" fontId="11" fillId="9" borderId="37" xfId="0" applyNumberFormat="1" applyFont="1" applyFill="1" applyBorder="1" applyAlignment="1">
      <alignment horizontal="center" vertical="center"/>
    </xf>
    <xf numFmtId="14" fontId="11" fillId="9" borderId="25" xfId="0" applyNumberFormat="1" applyFont="1" applyFill="1" applyBorder="1" applyAlignment="1">
      <alignment horizontal="center" vertical="center"/>
    </xf>
    <xf numFmtId="14" fontId="11" fillId="0" borderId="37" xfId="0" applyNumberFormat="1" applyFont="1" applyBorder="1" applyAlignment="1">
      <alignment horizontal="center" vertical="center"/>
    </xf>
    <xf numFmtId="14" fontId="11" fillId="0" borderId="25" xfId="0" applyNumberFormat="1" applyFont="1" applyBorder="1" applyAlignment="1">
      <alignment horizontal="center" vertical="center"/>
    </xf>
    <xf numFmtId="0" fontId="9" fillId="14" borderId="39" xfId="0" applyFont="1" applyFill="1" applyBorder="1" applyAlignment="1">
      <alignment horizontal="center"/>
    </xf>
    <xf numFmtId="0" fontId="9" fillId="14" borderId="12" xfId="0" applyFont="1" applyFill="1" applyBorder="1" applyAlignment="1">
      <alignment horizontal="center"/>
    </xf>
    <xf numFmtId="0" fontId="13" fillId="9" borderId="0" xfId="0" applyFont="1" applyFill="1" applyAlignment="1">
      <alignment horizontal="center" vertical="center" wrapText="1"/>
    </xf>
    <xf numFmtId="0" fontId="16" fillId="3" borderId="52" xfId="0" applyFont="1" applyFill="1" applyBorder="1" applyAlignment="1">
      <alignment horizontal="center" vertical="center" wrapText="1"/>
    </xf>
    <xf numFmtId="0" fontId="16" fillId="3" borderId="53" xfId="0" applyFont="1" applyFill="1" applyBorder="1" applyAlignment="1">
      <alignment horizontal="center" vertical="center" wrapText="1"/>
    </xf>
    <xf numFmtId="0" fontId="16" fillId="3" borderId="50" xfId="0" applyFont="1" applyFill="1" applyBorder="1" applyAlignment="1">
      <alignment horizontal="center" vertical="center" wrapText="1"/>
    </xf>
    <xf numFmtId="0" fontId="16" fillId="3" borderId="54" xfId="0" applyFont="1" applyFill="1" applyBorder="1" applyAlignment="1">
      <alignment horizontal="center" vertical="center" wrapText="1"/>
    </xf>
    <xf numFmtId="0" fontId="16" fillId="3" borderId="0" xfId="0" applyFont="1" applyFill="1" applyBorder="1" applyAlignment="1">
      <alignment horizontal="center" vertical="center" wrapText="1"/>
    </xf>
    <xf numFmtId="0" fontId="16" fillId="3" borderId="51" xfId="0" applyFont="1" applyFill="1" applyBorder="1" applyAlignment="1">
      <alignment horizontal="center" vertical="center" wrapText="1"/>
    </xf>
    <xf numFmtId="0" fontId="16" fillId="3" borderId="55" xfId="0" applyFont="1" applyFill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 wrapText="1"/>
    </xf>
    <xf numFmtId="0" fontId="16" fillId="3" borderId="56" xfId="0" applyFont="1" applyFill="1" applyBorder="1" applyAlignment="1">
      <alignment horizontal="center" vertical="center" wrapText="1"/>
    </xf>
    <xf numFmtId="0" fontId="16" fillId="4" borderId="0" xfId="0" applyFont="1" applyFill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15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8" borderId="0" xfId="0" applyFont="1" applyFill="1" applyBorder="1" applyAlignment="1">
      <alignment horizontal="center" vertical="center"/>
    </xf>
    <xf numFmtId="0" fontId="5" fillId="8" borderId="32" xfId="0" applyFont="1" applyFill="1" applyBorder="1" applyAlignment="1">
      <alignment horizontal="center" vertical="center"/>
    </xf>
    <xf numFmtId="167" fontId="5" fillId="8" borderId="0" xfId="1" applyNumberFormat="1" applyFont="1" applyFill="1" applyBorder="1" applyAlignment="1">
      <alignment horizontal="center" vertical="center"/>
    </xf>
    <xf numFmtId="167" fontId="5" fillId="8" borderId="32" xfId="1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 vertical="center"/>
    </xf>
    <xf numFmtId="0" fontId="5" fillId="8" borderId="30" xfId="0" applyFont="1" applyFill="1" applyBorder="1" applyAlignment="1">
      <alignment horizontal="center" vertical="center"/>
    </xf>
    <xf numFmtId="0" fontId="5" fillId="8" borderId="34" xfId="0" applyFont="1" applyFill="1" applyBorder="1" applyAlignment="1">
      <alignment horizontal="center" vertical="center"/>
    </xf>
    <xf numFmtId="0" fontId="5" fillId="8" borderId="35" xfId="0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 vertical="center"/>
    </xf>
    <xf numFmtId="0" fontId="5" fillId="11" borderId="32" xfId="0" applyFont="1" applyFill="1" applyBorder="1" applyAlignment="1">
      <alignment horizontal="center" vertical="center"/>
    </xf>
    <xf numFmtId="167" fontId="5" fillId="11" borderId="34" xfId="1" applyNumberFormat="1" applyFont="1" applyFill="1" applyBorder="1" applyAlignment="1">
      <alignment horizontal="center" vertical="center"/>
    </xf>
    <xf numFmtId="167" fontId="5" fillId="11" borderId="35" xfId="1" applyNumberFormat="1" applyFont="1" applyFill="1" applyBorder="1" applyAlignment="1">
      <alignment horizontal="center" vertical="center"/>
    </xf>
    <xf numFmtId="0" fontId="5" fillId="8" borderId="31" xfId="0" applyFont="1" applyFill="1" applyBorder="1" applyAlignment="1">
      <alignment horizontal="center" vertical="center"/>
    </xf>
    <xf numFmtId="0" fontId="5" fillId="8" borderId="33" xfId="0" applyFont="1" applyFill="1" applyBorder="1" applyAlignment="1">
      <alignment horizontal="center" vertical="center"/>
    </xf>
    <xf numFmtId="167" fontId="5" fillId="8" borderId="34" xfId="0" applyNumberFormat="1" applyFont="1" applyFill="1" applyBorder="1" applyAlignment="1">
      <alignment horizontal="center" vertical="center"/>
    </xf>
    <xf numFmtId="167" fontId="5" fillId="8" borderId="35" xfId="0" applyNumberFormat="1" applyFont="1" applyFill="1" applyBorder="1" applyAlignment="1">
      <alignment horizontal="center" vertical="center"/>
    </xf>
    <xf numFmtId="0" fontId="5" fillId="3" borderId="31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8" borderId="29" xfId="0" applyFont="1" applyFill="1" applyBorder="1" applyAlignment="1">
      <alignment horizontal="center" vertical="center"/>
    </xf>
    <xf numFmtId="0" fontId="5" fillId="8" borderId="45" xfId="0" applyFont="1" applyFill="1" applyBorder="1" applyAlignment="1">
      <alignment horizontal="center" vertical="center" wrapText="1"/>
    </xf>
    <xf numFmtId="0" fontId="5" fillId="8" borderId="46" xfId="0" applyFont="1" applyFill="1" applyBorder="1" applyAlignment="1">
      <alignment horizontal="center" vertical="center" wrapText="1"/>
    </xf>
    <xf numFmtId="0" fontId="5" fillId="8" borderId="47" xfId="0" applyFont="1" applyFill="1" applyBorder="1" applyAlignment="1">
      <alignment horizontal="center" vertical="center" wrapText="1"/>
    </xf>
    <xf numFmtId="0" fontId="5" fillId="8" borderId="40" xfId="0" applyFont="1" applyFill="1" applyBorder="1" applyAlignment="1">
      <alignment horizontal="center" vertical="center" wrapText="1"/>
    </xf>
    <xf numFmtId="0" fontId="5" fillId="8" borderId="48" xfId="0" applyFont="1" applyFill="1" applyBorder="1" applyAlignment="1">
      <alignment horizontal="center" vertical="center" wrapText="1"/>
    </xf>
    <xf numFmtId="0" fontId="5" fillId="8" borderId="49" xfId="0" applyFont="1" applyFill="1" applyBorder="1" applyAlignment="1">
      <alignment horizontal="center" vertical="center" wrapText="1"/>
    </xf>
    <xf numFmtId="0" fontId="5" fillId="11" borderId="33" xfId="0" applyFont="1" applyFill="1" applyBorder="1" applyAlignment="1">
      <alignment horizontal="center" vertical="center"/>
    </xf>
    <xf numFmtId="0" fontId="5" fillId="11" borderId="3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17" fillId="3" borderId="0" xfId="0" applyFont="1" applyFill="1" applyAlignment="1">
      <alignment horizontal="center" vertical="center" wrapText="1"/>
    </xf>
  </cellXfs>
  <cellStyles count="5">
    <cellStyle name="Moeda" xfId="1" builtinId="4"/>
    <cellStyle name="Moeda 2" xfId="3" xr:uid="{94D6FBC3-A348-4488-90FB-5ABB5AF8A33A}"/>
    <cellStyle name="Normal" xfId="0" builtinId="0"/>
    <cellStyle name="Porcentagem" xfId="2" builtinId="5"/>
    <cellStyle name="Vírgula 2" xfId="4" xr:uid="{5E2505E4-C408-4C8D-89A1-4D0DB82D6199}"/>
  </cellStyles>
  <dxfs count="48"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ryd.rtdserver">
      <tp>
        <v>21.35</v>
        <stp/>
        <stp>COT</stp>
        <stp>rail3</stp>
        <stp>ULT</stp>
        <tr r="D265" s="27"/>
      </tp>
      <tp>
        <v>4.1900000000000004</v>
        <stp/>
        <stp>COT</stp>
        <stp>ciel3</stp>
        <stp>ULT</stp>
        <tr r="C265" s="27"/>
      </tp>
      <tp>
        <v>66.5</v>
        <stp/>
        <stp>COT</stp>
        <stp>SUZB3</stp>
        <stp>ULT</stp>
        <tr r="AD790" s="29"/>
        <tr r="AD788" s="29"/>
        <tr r="AD780" s="29"/>
        <tr r="AD776" s="29"/>
        <tr r="AE397" s="29"/>
        <tr r="AD786" s="29"/>
        <tr r="AD781" s="29"/>
        <tr r="AD779" s="29"/>
        <tr r="AD787" s="29"/>
        <tr r="AD784" s="29"/>
        <tr r="AE458" s="29"/>
        <tr r="AD789" s="29"/>
        <tr r="AD778" s="29"/>
        <tr r="AE501" s="29"/>
        <tr r="AD785" s="29"/>
        <tr r="AD783" s="29"/>
        <tr r="AD782" s="29"/>
        <tr r="AD777" s="29"/>
      </tp>
      <tp>
        <v>47.85</v>
        <stp/>
        <stp>COT</stp>
        <stp>VIVT3</stp>
        <stp>ULT</stp>
        <tr r="AD876" s="29"/>
        <tr r="AD871" s="29"/>
        <tr r="AD870" s="29"/>
        <tr r="AD873" s="29"/>
        <tr r="AD868" s="29"/>
        <tr r="AD869" s="29"/>
        <tr r="AD867" s="29"/>
        <tr r="AE732" s="29"/>
        <tr r="AE708" s="29"/>
        <tr r="AD872" s="29"/>
        <tr r="AE319" s="29"/>
        <tr r="AD875" s="29"/>
        <tr r="AD874" s="29"/>
      </tp>
      <tp>
        <v>19.75</v>
        <stp/>
        <stp>COT</stp>
        <stp>MRVE3</stp>
        <stp>ULT</stp>
        <tr r="AE808" s="29"/>
        <tr r="AE754" s="29"/>
        <tr r="AE685" s="29"/>
        <tr r="AE667" s="29"/>
        <tr r="AE540" s="29"/>
        <tr r="AE46" s="29"/>
        <tr r="AD637" s="29"/>
        <tr r="AE78" s="29"/>
        <tr r="AE17" s="29"/>
        <tr r="AE62" s="29"/>
        <tr r="AD635" s="29"/>
        <tr r="AE552" s="29"/>
        <tr r="AE486" s="29"/>
        <tr r="AE411" s="29"/>
        <tr r="AE327" s="29"/>
        <tr r="AE235" s="29"/>
        <tr r="AD641" s="29"/>
        <tr r="AD640" s="29"/>
        <tr r="AD638" s="29"/>
        <tr r="AD636" s="29"/>
        <tr r="AD634" s="29"/>
        <tr r="AE97" s="29"/>
        <tr r="AD639" s="29"/>
      </tp>
      <tp>
        <v>29.68</v>
        <stp/>
        <stp>COT</stp>
        <stp>PETR3</stp>
        <stp>ULT</stp>
        <tr r="AE362" s="29"/>
        <tr r="AE207" s="29"/>
        <tr r="AD657" s="29"/>
        <tr r="AD652" s="29"/>
        <tr r="AD669" s="29"/>
        <tr r="AD667" s="29"/>
        <tr r="AE379" s="29"/>
        <tr r="AE687" s="29"/>
        <tr r="AD664" s="29"/>
        <tr r="AE328" s="29"/>
        <tr r="AD665" s="29"/>
        <tr r="AD655" s="29"/>
        <tr r="AD659" s="29"/>
        <tr r="AD653" s="29"/>
        <tr r="AD668" s="29"/>
        <tr r="AD663" s="29"/>
        <tr r="AD662" s="29"/>
        <tr r="AE237" s="29"/>
        <tr r="AD666" s="29"/>
        <tr r="AD661" s="29"/>
        <tr r="AD660" s="29"/>
        <tr r="AD654" s="29"/>
        <tr r="AD658" s="29"/>
        <tr r="AD656" s="29"/>
      </tp>
      <tp>
        <v>29.02</v>
        <stp/>
        <stp>COT</stp>
        <stp>PETR4</stp>
        <stp>ULT</stp>
        <tr r="P13" s="25"/>
        <tr r="AD680" s="29"/>
        <tr r="AD677" s="29"/>
        <tr r="AD670" s="29"/>
        <tr r="AE329" s="29"/>
        <tr r="AE669" s="29"/>
        <tr r="AD681" s="29"/>
        <tr r="AD675" s="29"/>
        <tr r="AE363" s="29"/>
        <tr r="AE238" s="29"/>
        <tr r="AE208" s="29"/>
        <tr r="AD685" s="29"/>
        <tr r="AD678" s="29"/>
        <tr r="AD687" s="29"/>
        <tr r="AD679" s="29"/>
        <tr r="AD674" s="29"/>
        <tr r="AD673" s="29"/>
        <tr r="AD683" s="29"/>
        <tr r="AD682" s="29"/>
        <tr r="AD676" s="29"/>
        <tr r="AD672" s="29"/>
        <tr r="AD671" s="29"/>
        <tr r="AE380" s="29"/>
        <tr r="AD686" s="29"/>
        <tr r="AD684" s="29"/>
      </tp>
      <tp>
        <v>29.56</v>
        <stp/>
        <stp>COT</stp>
        <stp>TOTS3</stp>
        <stp>ULT</stp>
        <tr r="AE22" s="16"/>
        <tr r="AD819" s="29"/>
        <tr r="AE382" s="29"/>
        <tr r="AE330" s="29"/>
        <tr r="AD813" s="29"/>
        <tr r="AE829" s="29"/>
        <tr r="AD814" s="29"/>
        <tr r="AD812" s="29"/>
        <tr r="AE507" s="29"/>
        <tr r="AE448" s="29"/>
        <tr r="AD811" s="29"/>
        <tr r="AE184" s="29"/>
        <tr r="AE474" s="29"/>
        <tr r="AE434" s="29"/>
        <tr r="AD817" s="29"/>
        <tr r="AE221" s="29"/>
        <tr r="AE790" s="29"/>
        <tr r="AE769" s="29"/>
        <tr r="AE166" s="29"/>
        <tr r="AE633" s="29"/>
        <tr r="AE576" s="29"/>
        <tr r="AE528" s="29"/>
        <tr r="AD818" s="29"/>
        <tr r="AE896" s="29"/>
        <tr r="AD816" s="29"/>
        <tr r="AD815" s="29"/>
      </tp>
      <tp>
        <v>17.77</v>
        <stp/>
        <stp>COT</stp>
        <stp>HGTX3</stp>
        <stp>ULT</stp>
        <tr r="AE860" s="29"/>
        <tr r="AE761" s="29"/>
        <tr r="AE572" s="29"/>
        <tr r="AD505" s="29"/>
        <tr r="AE439" s="29"/>
        <tr r="AE214" s="29"/>
        <tr r="AE599" s="29"/>
        <tr r="AE190" s="29"/>
        <tr r="AE133" s="29"/>
        <tr r="AE465" s="29"/>
        <tr r="AE418" s="29"/>
        <tr r="AE283" s="29"/>
        <tr r="AE838" s="29"/>
        <tr r="AE815" s="29"/>
        <tr r="AE785" s="29"/>
        <tr r="AE173" s="29"/>
        <tr r="AE704" s="29"/>
        <tr r="AE525" s="29"/>
        <tr r="AE889" s="29"/>
        <tr r="AE872" s="29"/>
        <tr r="AE739" s="29"/>
        <tr r="AD507" s="29"/>
        <tr r="AD506" s="29"/>
        <tr r="AD503" s="29"/>
        <tr r="AE430" s="29"/>
        <tr r="AE619" s="29"/>
        <tr r="AE583" s="29"/>
        <tr r="AD504" s="29"/>
        <tr r="AE773" s="29"/>
        <tr r="AE11" s="16"/>
      </tp>
      <tp>
        <v>38.200000000000003</v>
        <stp/>
        <stp>COT</stp>
        <stp>EZTC3</stp>
        <stp>ULT</stp>
        <tr r="AD424" s="29"/>
        <tr r="AE162" s="29"/>
        <tr r="AE609" s="29"/>
        <tr r="AE482" s="29"/>
        <tr r="AE296" s="29"/>
        <tr r="AE643" s="29"/>
        <tr r="AD425" s="29"/>
        <tr r="AD423" s="29"/>
        <tr r="AD426" s="29"/>
        <tr r="AE345" s="29"/>
        <tr r="AE90" s="29"/>
        <tr r="AE639" s="29"/>
        <tr r="AE41" s="29"/>
        <tr r="AE335" s="29"/>
        <tr r="AE521" s="29"/>
        <tr r="AE513" s="29"/>
        <tr r="AD428" s="29"/>
        <tr r="AD427" s="29"/>
        <tr r="AE813" s="29"/>
      </tp>
      <tp>
        <v>35.19</v>
        <stp/>
        <stp>COT</stp>
        <stp>IGTA3</stp>
        <stp>ULT</stp>
        <tr r="AE903" s="29"/>
        <tr r="AE879" s="29"/>
        <tr r="AE696" s="29"/>
        <tr r="AE861" s="29"/>
        <tr r="AE261" s="29"/>
        <tr r="AE839" s="29"/>
        <tr r="AE92" s="29"/>
        <tr r="AE682" s="29"/>
        <tr r="AE42" s="29"/>
        <tr r="AE12" s="16"/>
        <tr r="AE549" s="29"/>
        <tr r="AE425" s="29"/>
        <tr r="AE346" s="29"/>
        <tr r="AE309" s="29"/>
        <tr r="AE174" s="29"/>
        <tr r="AE57" s="29"/>
        <tr r="AD523" s="29"/>
        <tr r="AE483" s="29"/>
        <tr r="AE251" s="29"/>
        <tr r="AE826" s="29"/>
        <tr r="AE610" s="29"/>
        <tr r="AD522" s="29"/>
        <tr r="AE336" s="29"/>
        <tr r="AE816" s="29"/>
        <tr r="AE804" s="29"/>
        <tr r="AE644" s="29"/>
        <tr r="AD521" s="29"/>
        <tr r="AD520" s="29"/>
        <tr r="AE134" s="29"/>
        <tr r="AE664" s="29"/>
        <tr r="AE407" s="29"/>
        <tr r="AE232" s="29"/>
        <tr r="AE153" s="29"/>
      </tp>
      <tp>
        <v>23.49</v>
        <stp/>
        <stp>COT</stp>
        <stp>EQTL3</stp>
        <stp>ULT</stp>
        <tr r="AD414" s="29"/>
        <tr r="AE727" s="29"/>
        <tr r="AD419" s="29"/>
        <tr r="AD420" s="29"/>
        <tr r="AD418" s="29"/>
        <tr r="AD422" s="29"/>
        <tr r="AD421" s="29"/>
        <tr r="AD417" s="29"/>
        <tr r="AD416" s="29"/>
        <tr r="AD415" s="29"/>
        <tr r="AE295" s="29"/>
        <tr r="AE870" s="29"/>
      </tp>
      <tp>
        <v>33.44</v>
        <stp/>
        <stp>COT</stp>
        <stp>YDUQ3</stp>
        <stp>ULT</stp>
        <tr r="AD904" s="29"/>
        <tr r="AD898" s="29"/>
        <tr r="AD903" s="29"/>
        <tr r="AD899" s="29"/>
        <tr r="AE413" s="29"/>
        <tr r="AE364" s="29"/>
        <tr r="AD897" s="29"/>
        <tr r="AD900" s="29"/>
        <tr r="AE519" s="29"/>
        <tr r="AD901" s="29"/>
        <tr r="AD905" s="29"/>
        <tr r="AD902" s="29"/>
        <tr r="AE157" s="29"/>
      </tp>
      <tp>
        <v>28.08</v>
        <stp/>
        <stp>COT</stp>
        <stp>ITUB4</stp>
        <stp>ULT</stp>
        <tr r="P22" s="25"/>
        <tr r="P7" s="25"/>
        <tr r="AD552" s="29"/>
        <tr r="AD550" s="29"/>
        <tr r="AD548" s="29"/>
        <tr r="AD545" s="29"/>
        <tr r="AD544" s="29"/>
        <tr r="AD542" s="29"/>
        <tr r="AD553" s="29"/>
        <tr r="AE95" s="29"/>
        <tr r="AD554" s="29"/>
        <tr r="AD551" s="29"/>
        <tr r="AD549" s="29"/>
        <tr r="AD543" s="29"/>
        <tr r="AD547" s="29"/>
        <tr r="AD546" s="29"/>
      </tp>
      <tp>
        <v>43.55</v>
        <stp/>
        <stp>COT</stp>
        <stp>AZUL4</stp>
        <stp>ULT</stp>
        <tr r="AE275" s="29"/>
        <tr r="AE239" s="29"/>
        <tr r="AD21" s="29"/>
        <tr r="AD25" s="29"/>
        <tr r="AD24" s="29"/>
        <tr r="AD22" s="29"/>
        <tr r="AD20" s="29"/>
        <tr r="AE791" s="29"/>
        <tr r="AD23" s="29"/>
        <tr r="AD18" s="29"/>
        <tr r="AD26" s="29"/>
        <tr r="AD19" s="29"/>
        <tr r="AE366" s="29"/>
      </tp>
      <tp>
        <v>28.16</v>
        <stp/>
        <stp>COT</stp>
        <stp>FLRY3</stp>
        <stp>ULT</stp>
        <tr r="AE514" s="29"/>
        <tr r="AD432" s="29"/>
        <tr r="AD429" s="29"/>
        <tr r="AE888" s="29"/>
        <tr r="AE524" s="29"/>
        <tr r="AD431" s="29"/>
        <tr r="AE172" s="29"/>
        <tr r="AE760" s="29"/>
        <tr r="AE703" s="29"/>
        <tr r="AE629" s="29"/>
        <tr r="AD434" s="29"/>
        <tr r="AD430" s="29"/>
        <tr r="AE772" s="29"/>
        <tr r="AE596" s="29"/>
        <tr r="AE571" s="29"/>
        <tr r="AE417" s="29"/>
        <tr r="AE271" s="29"/>
        <tr r="AE213" s="29"/>
        <tr r="AE189" s="29"/>
        <tr r="AE437" s="29"/>
        <tr r="AE163" s="29"/>
        <tr r="AE728" s="29"/>
        <tr r="AE10" s="16"/>
        <tr r="AE463" s="29"/>
        <tr r="AE871" s="29"/>
        <tr r="AE814" s="29"/>
        <tr r="AE737" s="29"/>
        <tr r="AE582" s="29"/>
        <tr r="AE564" s="29"/>
        <tr r="AE505" s="29"/>
        <tr r="AD433" s="29"/>
        <tr r="AE315" s="29"/>
        <tr r="AE297" s="29"/>
        <tr r="AE835" s="29"/>
        <tr r="AE103" s="29"/>
        <tr r="AE618" s="29"/>
      </tp>
      <tp>
        <v>27.44</v>
        <stp/>
        <stp>COT</stp>
        <stp>CYRE3</stp>
        <stp>ULT</stp>
        <tr r="AE374" s="29"/>
        <tr r="AD311" s="29"/>
        <tr r="AD310" s="29"/>
        <tr r="AD305" s="29"/>
        <tr r="AD303" s="29"/>
        <tr r="AE52" s="29"/>
        <tr r="AD306" s="29"/>
        <tr r="AE129" s="29"/>
        <tr r="AE535" s="29"/>
        <tr r="AD307" s="29"/>
        <tr r="AD304" s="29"/>
        <tr r="AE39" s="29"/>
        <tr r="AE749" s="29"/>
        <tr r="AD302" s="29"/>
        <tr r="AE479" s="29"/>
        <tr r="AD309" s="29"/>
        <tr r="AD308" s="29"/>
        <tr r="AE854" s="29"/>
        <tr r="AE247" s="29"/>
        <tr r="AE71" s="29"/>
      </tp>
      <tp>
        <v>12.27</v>
        <stp/>
        <stp>COT</stp>
        <stp>CCRO3</stp>
        <stp>ULT</stp>
        <tr r="AD181" s="29"/>
        <tr r="AD22" s="16"/>
        <tr r="AD21" s="16"/>
        <tr r="AE758" s="29"/>
        <tr r="AE5" s="16"/>
        <tr r="AE167" s="29"/>
        <tr r="AE711" s="29"/>
        <tr r="AE210" s="29"/>
        <tr r="AD182" s="29"/>
        <tr r="AD20" s="16"/>
        <tr r="AD19" s="16"/>
        <tr r="AE886" s="29"/>
        <tr r="AE187" s="29"/>
        <tr r="AE724" s="29"/>
        <tr r="AE578" s="29"/>
        <tr r="AD183" s="29"/>
        <tr r="AD184" s="29"/>
        <tr r="AE100" s="29"/>
        <tr r="AE615" s="29"/>
      </tp>
      <tp>
        <v>25.15</v>
        <stp/>
        <stp>COT</stp>
        <stp>JBSS3</stp>
        <stp>ULT</stp>
        <tr r="AE360" s="29"/>
        <tr r="AE299" s="29"/>
        <tr r="AE806" s="29"/>
        <tr r="AE32" s="29"/>
        <tr r="AE650" s="29"/>
        <tr r="AD558" s="29"/>
        <tr r="AD555" s="29"/>
        <tr r="AE394" s="29"/>
        <tr r="AE206" s="29"/>
        <tr r="AE787" s="29"/>
        <tr r="AE752" s="29"/>
        <tr r="AE698" s="29"/>
        <tr r="AE539" s="29"/>
        <tr r="AE516" s="29"/>
        <tr r="AE326" s="29"/>
        <tr r="AE136" s="29"/>
        <tr r="AE77" s="29"/>
        <tr r="AE666" s="29"/>
        <tr r="AE60" s="29"/>
        <tr r="AE15" s="29"/>
        <tr r="AD556" s="29"/>
        <tr r="AE498" s="29"/>
        <tr r="AE25" s="29"/>
        <tr r="AE863" s="29"/>
        <tr r="AE234" s="29"/>
        <tr r="AE146" s="29"/>
        <tr r="AE684" s="29"/>
        <tr r="AD560" s="29"/>
        <tr r="AD559" s="29"/>
        <tr r="AD557" s="29"/>
        <tr r="AE455" s="29"/>
        <tr r="AE377" s="29"/>
        <tr r="AE881" s="29"/>
        <tr r="AE285" s="29"/>
        <tr r="AE155" s="29"/>
        <tr r="AE118" s="29"/>
        <tr r="AE44" s="29"/>
      </tp>
      <tp>
        <v>40.450000000000003</v>
        <stp/>
        <stp>COT</stp>
        <stp>SBSP3</stp>
        <stp>ULT</stp>
        <tr r="AD769" s="29"/>
        <tr r="AD757" s="29"/>
        <tr r="AD767" s="29"/>
        <tr r="AD768" s="29"/>
        <tr r="AD764" s="29"/>
        <tr r="AD762" s="29"/>
        <tr r="AD760" s="29"/>
        <tr r="AD766" s="29"/>
        <tr r="AD761" s="29"/>
        <tr r="AD759" s="29"/>
        <tr r="AD758" s="29"/>
        <tr r="AE220" s="29"/>
        <tr r="AD763" s="29"/>
        <tr r="AD765" s="29"/>
      </tp>
      <tp>
        <v>10.76</v>
        <stp/>
        <stp>COT</stp>
        <stp>ITSA4</stp>
        <stp>ULT</stp>
        <tr r="AD535" s="29"/>
        <tr r="AE94" s="29"/>
        <tr r="AD530" s="29"/>
        <tr r="AD539" s="29"/>
        <tr r="AD534" s="29"/>
        <tr r="AD532" s="29"/>
        <tr r="AD531" s="29"/>
        <tr r="AE409" s="29"/>
        <tr r="AD538" s="29"/>
        <tr r="AD533" s="29"/>
        <tr r="AD529" s="29"/>
        <tr r="AE59" s="29"/>
        <tr r="AD541" s="29"/>
        <tr r="AD540" s="29"/>
        <tr r="AD537" s="29"/>
        <tr r="AD536" s="29"/>
      </tp>
      <tp>
        <v>63.45</v>
        <stp/>
        <stp>COT</stp>
        <stp>B3SA3</stp>
        <stp>ULT</stp>
        <tr r="AD34" s="29"/>
        <tr r="AD30" s="29"/>
        <tr r="AE140" s="29"/>
        <tr r="AD31" s="29"/>
        <tr r="AE320" s="29"/>
        <tr r="AD28" s="29"/>
        <tr r="AD32" s="29"/>
        <tr r="AD29" s="29"/>
        <tr r="AD33" s="29"/>
        <tr r="AD27" s="29"/>
      </tp>
      <tp>
        <v>7.59</v>
        <stp/>
        <stp>COT</stp>
        <stp>JHSF3</stp>
        <stp>ULT</stp>
        <tr r="AE526" s="29"/>
        <tr r="AE338" s="29"/>
        <tr r="AD566" s="29"/>
        <tr r="AE348" s="29"/>
        <tr r="AE621" s="29"/>
        <tr r="AD562" s="29"/>
        <tr r="AE165" s="29"/>
        <tr r="AD563" s="29"/>
        <tr r="AD561" s="29"/>
        <tr r="AD565" s="29"/>
        <tr r="AD564" s="29"/>
        <tr r="AE273" s="29"/>
        <tr r="AD567" s="29"/>
        <tr r="AE216" s="29"/>
      </tp>
      <tp>
        <v>28.52</v>
        <stp/>
        <stp>COT</stp>
        <stp>BBSE3</stp>
        <stp>ULT</stp>
        <tr r="AE794" s="29"/>
        <tr r="AD95" s="29"/>
        <tr r="AD96" s="29"/>
        <tr r="AE65" s="29"/>
        <tr r="AE652" s="29"/>
        <tr r="AE35" s="29"/>
        <tr r="AE398" s="29"/>
        <tr r="AD94" s="29"/>
        <tr r="AD90" s="29"/>
        <tr r="AD88" s="29"/>
        <tr r="AD87" s="29"/>
        <tr r="AD86" s="29"/>
        <tr r="AE48" s="29"/>
        <tr r="AD89" s="29"/>
        <tr r="AD83" s="29"/>
        <tr r="AD80" s="29"/>
        <tr r="AE671" s="29"/>
        <tr r="AD4" s="16"/>
        <tr r="AE530" s="29"/>
        <tr r="AE351" s="29"/>
        <tr r="AE321" s="29"/>
        <tr r="AD98" s="29"/>
        <tr r="AD97" s="29"/>
        <tr r="AD93" s="29"/>
        <tr r="AD92" s="29"/>
        <tr r="AD91" s="29"/>
        <tr r="AD84" s="29"/>
        <tr r="AE223" s="29"/>
        <tr r="AD99" s="29"/>
        <tr r="AD85" s="29"/>
        <tr r="AE542" s="29"/>
        <tr r="AD82" s="29"/>
        <tr r="AD81" s="29"/>
      </tp>
      <tp>
        <v>17.850000000000001</v>
        <stp/>
        <stp>COT</stp>
        <stp>HAPV3</stp>
        <stp>ULT</stp>
        <tr r="AD494" s="29"/>
        <tr r="AD488" s="29"/>
        <tr r="AE784" s="29"/>
        <tr r="AD492" s="29"/>
        <tr r="AD502" s="29"/>
        <tr r="AD491" s="29"/>
        <tr r="AD490" s="29"/>
        <tr r="AD489" s="29"/>
        <tr r="AE859" s="29"/>
        <tr r="AD501" s="29"/>
        <tr r="AD499" s="29"/>
        <tr r="AD498" s="29"/>
        <tr r="AD497" s="29"/>
        <tr r="AD493" s="29"/>
        <tr r="AD500" s="29"/>
        <tr r="AD495" s="29"/>
        <tr r="AD496" s="29"/>
        <tr r="AE392" s="29"/>
      </tp>
      <tp>
        <v>23.6</v>
        <stp/>
        <stp>COT</stp>
        <stp>UGPA3</stp>
        <stp>ULT</stp>
        <tr r="AD823" s="29"/>
        <tr r="AD828" s="29"/>
        <tr r="AD825" s="29"/>
        <tr r="AE258" s="29"/>
        <tr r="AD824" s="29"/>
        <tr r="AE845" s="29"/>
        <tr r="AE866" s="29"/>
        <tr r="AD820" s="29"/>
        <tr r="AD829" s="29"/>
        <tr r="AD822" s="29"/>
        <tr r="AE139" s="29"/>
        <tr r="AE383" s="29"/>
        <tr r="AD827" s="29"/>
        <tr r="AD826" s="29"/>
        <tr r="AD821" s="29"/>
      </tp>
      <tp>
        <v>33</v>
        <stp/>
        <stp>COT</stp>
        <stp>HYPE3</stp>
        <stp>ULT</stp>
        <tr r="AE30" s="29"/>
        <tr r="AD519" s="29"/>
        <tr r="AD518" s="29"/>
        <tr r="AD515" s="29"/>
        <tr r="AE359" s="29"/>
        <tr r="AE316" s="29"/>
        <tr r="AE695" s="29"/>
        <tr r="AE557" s="29"/>
        <tr r="AD517" s="29"/>
        <tr r="AD514" s="29"/>
        <tr r="AD513" s="29"/>
        <tr r="AE406" s="29"/>
        <tr r="AE144" s="29"/>
        <tr r="AD511" s="29"/>
        <tr r="AD508" s="29"/>
        <tr r="AE902" s="29"/>
        <tr r="AD516" s="29"/>
        <tr r="AD512" s="29"/>
        <tr r="AD509" s="29"/>
        <tr r="AD510" s="29"/>
        <tr r="AE298" s="29"/>
      </tp>
      <tp>
        <v>68.87</v>
        <stp/>
        <stp>COT</stp>
        <stp>RENT3</stp>
        <stp>ULT</stp>
        <tr r="AE768" s="29"/>
        <tr r="AD734" s="29"/>
        <tr r="AD744" s="29"/>
        <tr r="AD741" s="29"/>
        <tr r="AD738" s="29"/>
        <tr r="AE111" s="29"/>
        <tr r="AD742" s="29"/>
        <tr r="AD739" s="29"/>
        <tr r="AD733" s="29"/>
        <tr r="AE721" s="29"/>
        <tr r="AE607" s="29"/>
        <tr r="AE590" s="29"/>
        <tr r="AD745" s="29"/>
        <tr r="AD736" s="29"/>
        <tr r="AD735" s="29"/>
        <tr r="AE473" s="29"/>
        <tr r="AE447" s="29"/>
        <tr r="AD743" s="29"/>
        <tr r="AD740" s="29"/>
        <tr r="AD737" s="29"/>
      </tp>
      <tp>
        <v>33.39</v>
        <stp/>
        <stp>COT</stp>
        <stp>CSNA3</stp>
        <stp>ULT</stp>
        <tr r="AD277" s="29"/>
        <tr r="AD286" s="29"/>
        <tr r="AD279" s="29"/>
        <tr r="AD276" s="29"/>
        <tr r="AD283" s="29"/>
        <tr r="AD281" s="29"/>
        <tr r="AD282" s="29"/>
        <tr r="AD280" s="29"/>
        <tr r="AD275" s="29"/>
        <tr r="AE389" s="29"/>
        <tr r="AD287" s="29"/>
        <tr r="AD285" s="29"/>
        <tr r="AD284" s="29"/>
        <tr r="AE373" s="29"/>
        <tr r="AD288" s="29"/>
        <tr r="AD278" s="29"/>
      </tp>
      <tp>
        <v>12.5</v>
        <stp/>
        <stp>COT</stp>
        <stp>ECOR3</stp>
        <stp>ULT</stp>
        <tr r="AE869" s="29"/>
        <tr r="AE713" s="29"/>
        <tr r="AD314" s="29"/>
        <tr r="AD317" s="29"/>
        <tr r="AE617" s="29"/>
        <tr r="AE511" s="29"/>
        <tr r="AD318" s="29"/>
        <tr r="AD315" s="29"/>
        <tr r="AD313" s="29"/>
        <tr r="AD312" s="29"/>
        <tr r="AE293" s="29"/>
        <tr r="AD319" s="29"/>
        <tr r="AD316" s="29"/>
      </tp>
      <tp>
        <v>84.51</v>
        <stp/>
        <stp>COT</stp>
        <stp>BTOW3</stp>
        <stp>ULT</stp>
        <tr r="AD167" s="29"/>
        <tr r="AD16" s="16"/>
        <tr r="AD15" s="16"/>
        <tr r="AD14" s="16"/>
        <tr r="AD13" s="16"/>
        <tr r="AD9" s="16"/>
        <tr r="AD8" s="16"/>
        <tr r="AD6" s="16"/>
        <tr r="AD5" s="16"/>
        <tr r="AD173" s="29"/>
        <tr r="AD12" s="16"/>
        <tr r="AE577" s="29"/>
        <tr r="AD170" s="29"/>
        <tr r="AD169" s="29"/>
        <tr r="AD10" s="16"/>
        <tr r="AD7" s="16"/>
        <tr r="AE186" s="29"/>
        <tr r="AD178" s="29"/>
        <tr r="AD168" s="29"/>
        <tr r="AD18" s="16"/>
        <tr r="AD11" s="16"/>
        <tr r="AD179" s="29"/>
        <tr r="AD177" s="29"/>
        <tr r="AD176" s="29"/>
        <tr r="AD175" s="29"/>
        <tr r="AD174" s="29"/>
        <tr r="AD172" s="29"/>
        <tr r="AD171" s="29"/>
        <tr r="AD17" s="16"/>
        <tr r="AD180" s="29"/>
      </tp>
      <tp>
        <v>21.84</v>
        <stp/>
        <stp>COT</stp>
        <stp>MULT3</stp>
        <stp>ULT</stp>
        <tr r="P8" s="25"/>
        <tr r="AE428" s="29"/>
        <tr r="AE421" s="29"/>
        <tr r="AE809" s="29"/>
        <tr r="AE775" s="29"/>
        <tr r="AE766" s="29"/>
        <tr r="AE719" s="29"/>
        <tr r="AE120" s="29"/>
        <tr r="AE632" s="29"/>
        <tr r="AE16" s="16"/>
        <tr r="AE456" s="29"/>
        <tr r="AE605" s="29"/>
        <tr r="AE567" s="29"/>
        <tr r="AE444" s="29"/>
        <tr r="AE350" s="29"/>
        <tr r="AE340" s="29"/>
        <tr r="AE894" s="29"/>
        <tr r="AE883" s="29"/>
        <tr r="AE264" s="29"/>
        <tr r="AE178" s="29"/>
        <tr r="AE668" s="29"/>
        <tr r="AE63" s="29"/>
        <tr r="AD646" s="29"/>
        <tr r="AD642" s="29"/>
        <tr r="AE396" s="29"/>
        <tr r="AE378" s="29"/>
        <tr r="AE905" s="29"/>
        <tr r="AE287" s="29"/>
        <tr r="AE819" s="29"/>
        <tr r="AE789" s="29"/>
        <tr r="AE138" s="29"/>
        <tr r="AD644" s="29"/>
        <tr r="AE624" s="29"/>
        <tr r="AE26" s="29"/>
        <tr r="AE612" s="29"/>
        <tr r="AE518" s="29"/>
        <tr r="AE470" s="29"/>
        <tr r="AE874" s="29"/>
        <tr r="AE865" s="29"/>
        <tr r="AE686" s="29"/>
        <tr r="AD645" s="29"/>
        <tr r="AD643" s="29"/>
        <tr r="AE575" s="29"/>
        <tr r="AE560" s="29"/>
        <tr r="AE500" s="29"/>
        <tr r="AE311" s="29"/>
        <tr r="AE274" s="29"/>
        <tr r="AE828" s="29"/>
        <tr r="AE47" s="29"/>
        <tr r="AE34" s="29"/>
        <tr r="AE553" s="29"/>
        <tr r="AE541" s="29"/>
        <tr r="AE487" s="29"/>
        <tr r="AE433" s="29"/>
        <tr r="AE412" s="29"/>
        <tr r="AE301" s="29"/>
        <tr r="AE254" s="29"/>
        <tr r="AE843" s="29"/>
        <tr r="AE236" s="29"/>
        <tr r="AE193" s="29"/>
        <tr r="AE156" s="29"/>
        <tr r="AE707" s="29"/>
        <tr r="AE699" s="29"/>
        <tr r="AE98" s="29"/>
        <tr r="AE588" s="29"/>
        <tr r="AE523" s="29"/>
        <tr r="AE361" s="29"/>
        <tr r="AE755" s="29"/>
        <tr r="AE744" s="29"/>
        <tr r="AE730" s="29"/>
        <tr r="AE109" s="29"/>
        <tr r="AE79" s="29"/>
        <tr r="AE641" s="29"/>
      </tp>
      <tp>
        <v>25.85</v>
        <stp/>
        <stp>COT</stp>
        <stp>MGLU3</stp>
        <stp>ULT</stp>
        <tr r="AE443" s="29"/>
        <tr r="AE892" s="29"/>
        <tr r="AD617" s="29"/>
        <tr r="AE183" s="29"/>
        <tr r="AD623" s="29"/>
        <tr r="AD618" s="29"/>
        <tr r="AD616" s="29"/>
        <tr r="AE587" s="29"/>
        <tr r="AE743" s="29"/>
        <tr r="AD626" s="29"/>
        <tr r="AD625" s="29"/>
        <tr r="AD624" s="29"/>
        <tr r="AD620" s="29"/>
        <tr r="AD619" s="29"/>
        <tr r="AE218" s="29"/>
        <tr r="AE765" s="29"/>
        <tr r="AD627" s="29"/>
        <tr r="AD615" s="29"/>
        <tr r="AD613" s="29"/>
        <tr r="AE21" s="16"/>
        <tr r="AE603" s="29"/>
        <tr r="AD614" s="29"/>
        <tr r="AE469" s="29"/>
        <tr r="AD622" s="29"/>
        <tr r="AE718" s="29"/>
        <tr r="AE108" s="29"/>
        <tr r="AD621" s="29"/>
      </tp>
      <tp>
        <v>67.930000000000007</v>
        <stp/>
        <stp>COT</stp>
        <stp>CPLE6</stp>
        <stp>ULT</stp>
        <tr r="AE69" s="29"/>
        <tr r="AD246" s="29"/>
        <tr r="AD241" s="29"/>
        <tr r="AD240" s="29"/>
        <tr r="AE832" s="29"/>
        <tr r="AE747" s="29"/>
        <tr r="AE477" s="29"/>
        <tr r="AE461" s="29"/>
        <tr r="AD253" s="29"/>
        <tr r="AE170" s="29"/>
        <tr r="AE736" s="29"/>
        <tr r="AE37" s="29"/>
        <tr r="AE8" s="16"/>
        <tr r="AE279" s="29"/>
        <tr r="AD259" s="29"/>
        <tr r="AD254" s="29"/>
        <tr r="AD251" s="29"/>
        <tr r="AD247" s="29"/>
        <tr r="AE822" s="29"/>
        <tr r="AE595" s="29"/>
        <tr r="AE436" s="29"/>
        <tr r="AE371" s="29"/>
        <tr r="AD243" s="29"/>
        <tr r="AE127" s="29"/>
        <tr r="AE102" s="29"/>
        <tr r="AE580" s="29"/>
        <tr r="AE492" s="29"/>
        <tr r="AE305" s="29"/>
        <tr r="AE798" s="29"/>
        <tr r="AE657" s="29"/>
        <tr r="AE50" s="29"/>
        <tr r="AE545" s="29"/>
        <tr r="AE533" s="29"/>
        <tr r="AD258" s="29"/>
        <tr r="AD252" s="29"/>
        <tr r="AD250" s="29"/>
        <tr r="AD249" s="29"/>
        <tr r="AE200" s="29"/>
        <tr r="AE20" s="29"/>
        <tr r="AE852" s="29"/>
        <tr r="AD257" s="29"/>
        <tr r="AD256" s="29"/>
        <tr r="AD255" s="29"/>
        <tr r="AD248" s="29"/>
        <tr r="AD245" s="29"/>
        <tr r="AD244" s="29"/>
        <tr r="AD242" s="29"/>
        <tr r="AD239" s="29"/>
        <tr r="AE779" s="29"/>
        <tr r="AE675" s="29"/>
      </tp>
      <tp>
        <v>92.69</v>
        <stp/>
        <stp>COT</stp>
        <stp>VALE3</stp>
        <stp>ULT</stp>
        <tr r="AD866" s="29"/>
        <tr r="AD865" s="29"/>
        <tr r="AD855" s="29"/>
        <tr r="AD863" s="29"/>
        <tr r="AD847" s="29"/>
        <tr r="AD852" s="29"/>
        <tr r="AD849" s="29"/>
        <tr r="AD864" s="29"/>
        <tr r="AD862" s="29"/>
        <tr r="AD860" s="29"/>
        <tr r="AD857" s="29"/>
        <tr r="AD856" s="29"/>
        <tr r="AD861" s="29"/>
        <tr r="AD853" s="29"/>
        <tr r="AD858" s="29"/>
        <tr r="AD851" s="29"/>
        <tr r="AD848" s="29"/>
        <tr r="AD846" s="29"/>
        <tr r="AE209" s="29"/>
        <tr r="AD859" s="29"/>
        <tr r="AD854" s="29"/>
        <tr r="AE502" s="29"/>
        <tr r="AE385" s="29"/>
        <tr r="AD850" s="29"/>
      </tp>
      <tp>
        <v>25.09</v>
        <stp/>
        <stp>COT</stp>
        <stp>GOLL4</stp>
        <stp>ULT</stp>
        <tr r="AD485" s="29"/>
        <tr r="AE91" s="29"/>
        <tr r="AE13" s="29"/>
        <tr r="AD477" s="29"/>
        <tr r="AE308" s="29"/>
        <tr r="AE231" s="29"/>
        <tr r="AD483" s="29"/>
        <tr r="AE858" s="29"/>
        <tr r="AE56" s="29"/>
        <tr r="AD487" s="29"/>
        <tr r="AD484" s="29"/>
        <tr r="AD481" s="29"/>
        <tr r="AE803" s="29"/>
        <tr r="AE204" s="29"/>
        <tr r="AD486" s="29"/>
        <tr r="AD479" s="29"/>
        <tr r="AD476" s="29"/>
        <tr r="AD480" s="29"/>
        <tr r="AD478" s="29"/>
        <tr r="AE663" s="29"/>
        <tr r="AD482" s="29"/>
        <tr r="AE375" s="29"/>
        <tr r="AE132" s="29"/>
        <tr r="AE681" s="29"/>
        <tr r="AE75" s="29"/>
      </tp>
      <tp>
        <v>24.8</v>
        <stp/>
        <stp>COT</stp>
        <stp>LAME4</stp>
        <stp>ULT</stp>
        <tr r="P16" s="25"/>
        <tr r="AD587" s="29"/>
        <tr r="AE715" s="29"/>
        <tr r="AD584" s="29"/>
        <tr r="AD583" s="29"/>
        <tr r="AD582" s="29"/>
        <tr r="AD578" s="29"/>
        <tr r="AD586" s="29"/>
        <tr r="AD579" s="29"/>
        <tr r="AE105" s="29"/>
        <tr r="AD590" s="29"/>
        <tr r="AD585" s="29"/>
        <tr r="AE176" s="29"/>
        <tr r="AE14" s="16"/>
        <tr r="AD589" s="29"/>
        <tr r="AD577" s="29"/>
        <tr r="AD588" s="29"/>
        <tr r="AD581" s="29"/>
        <tr r="AD580" s="29"/>
        <tr r="AE601" s="29"/>
      </tp>
      <tp>
        <v>9.83</v>
        <stp/>
        <stp>COT</stp>
        <stp>BRML3</stp>
        <stp>ULT</stp>
        <tr r="AE899" s="29"/>
        <tr r="AE849" s="29"/>
        <tr r="AE415" s="29"/>
        <tr r="AE291" s="29"/>
        <tr r="AE562" s="29"/>
        <tr r="AE490" s="29"/>
        <tr r="AE354" s="29"/>
        <tr r="AE185" s="29"/>
        <tr r="AE181" s="29"/>
        <tr r="AE673" s="29"/>
        <tr r="AE635" s="29"/>
        <tr r="AE460" s="29"/>
        <tr r="AE435" s="29"/>
        <tr r="AE387" s="29"/>
        <tr r="AE332" s="29"/>
        <tr r="AE304" s="29"/>
        <tr r="AD162" s="29"/>
        <tr r="AE28" s="29"/>
        <tr r="AE592" s="29"/>
        <tr r="AE429" s="29"/>
        <tr r="AE423" s="29"/>
        <tr r="AE313" s="29"/>
        <tr r="AE885" s="29"/>
        <tr r="AE245" s="29"/>
        <tr r="AE821" s="29"/>
        <tr r="AE812" s="29"/>
        <tr r="AE777" s="29"/>
        <tr r="AE770" s="29"/>
        <tr r="AD165" s="29"/>
        <tr r="AD164" s="29"/>
        <tr r="AE710" s="29"/>
        <tr r="AE19" s="16"/>
        <tr r="AE543" s="29"/>
        <tr r="AE831" s="29"/>
        <tr r="AD166" s="29"/>
        <tr r="AE757" s="29"/>
        <tr r="AD163" s="29"/>
        <tr r="AE148" s="29"/>
        <tr r="AE124" s="29"/>
        <tr r="AE700" s="29"/>
        <tr r="AE689" s="29"/>
        <tr r="AE23" s="16"/>
        <tr r="AE531" s="29"/>
        <tr r="AE450" s="29"/>
        <tr r="AE401" s="29"/>
        <tr r="AE267" s="29"/>
        <tr r="AE260" s="29"/>
        <tr r="AE796" s="29"/>
        <tr r="AE734" s="29"/>
        <tr r="AE654" s="29"/>
        <tr r="AE569" s="29"/>
        <tr r="AE509" s="29"/>
        <tr r="AE503" s="29"/>
        <tr r="AE342" s="29"/>
        <tr r="AE277" s="29"/>
        <tr r="AE868" s="29"/>
        <tr r="AD161" s="29"/>
        <tr r="AE746" s="29"/>
        <tr r="AE614" s="29"/>
      </tp>
      <tp>
        <v>29.16</v>
        <stp/>
        <stp>COT</stp>
        <stp>BRKM5</stp>
        <stp>ULT</stp>
        <tr r="AD159" s="29"/>
        <tr r="AD160" s="29"/>
        <tr r="AD158" s="29"/>
      </tp>
      <tp>
        <v>14.14</v>
        <stp/>
        <stp>COT</stp>
        <stp>CMIG4</stp>
        <stp>ULT</stp>
        <tr r="AD209" s="29"/>
        <tr r="AD197" s="29"/>
        <tr r="AE7" s="29"/>
        <tr r="AE369" s="29"/>
        <tr r="AE278" s="29"/>
        <tr r="AD205" s="29"/>
        <tr r="AD204" s="29"/>
        <tr r="AD203" s="29"/>
        <tr r="AD208" s="29"/>
        <tr r="AD207" s="29"/>
        <tr r="AD200" s="29"/>
        <tr r="AD199" s="29"/>
        <tr r="AE850" s="29"/>
        <tr r="AE125" s="29"/>
        <tr r="AE655" s="29"/>
        <tr r="AD206" s="29"/>
        <tr r="AD202" s="29"/>
        <tr r="AD201" s="29"/>
        <tr r="AD198" s="29"/>
        <tr r="AD196" s="29"/>
        <tr r="AE67" s="29"/>
      </tp>
      <tp>
        <v>45.12</v>
        <stp/>
        <stp>COT</stp>
        <stp>EGIE3</stp>
        <stp>ULT</stp>
        <tr r="P20" s="25"/>
        <tr r="AE281" s="29"/>
        <tr r="AE547" s="29"/>
        <tr r="AD328" s="29"/>
        <tr r="AE800" s="29"/>
        <tr r="AE781" s="29"/>
        <tr r="AD327" s="29"/>
        <tr r="AE115" s="29"/>
        <tr r="AE692" s="29"/>
        <tr r="AE53" s="29"/>
        <tr r="AE494" s="29"/>
        <tr r="AD320" s="29"/>
        <tr r="AE294" s="29"/>
        <tr r="AE227" s="29"/>
        <tr r="AE72" s="29"/>
        <tr r="AE638" s="29"/>
        <tr r="AE452" s="29"/>
        <tr r="AE390" s="29"/>
        <tr r="AD326" s="29"/>
        <tr r="AD323" s="29"/>
        <tr r="AE202" s="29"/>
        <tr r="AE87" s="29"/>
        <tr r="AE29" s="29"/>
        <tr r="AE10" s="29"/>
        <tr r="AE404" s="29"/>
        <tr r="AE357" s="29"/>
        <tr r="AD324" s="29"/>
        <tr r="AE268" s="29"/>
        <tr r="AE855" s="29"/>
        <tr r="AE833" s="29"/>
        <tr r="AE40" s="29"/>
        <tr r="AE26" s="16"/>
        <tr r="AE536" s="29"/>
        <tr r="AE480" s="29"/>
        <tr r="AD329" s="29"/>
        <tr r="AD322" s="29"/>
        <tr r="AE143" s="29"/>
        <tr r="AE130" s="29"/>
        <tr r="AE677" s="29"/>
        <tr r="AE556" s="29"/>
        <tr r="AD330" s="29"/>
        <tr r="AD325" s="29"/>
        <tr r="AD321" s="29"/>
        <tr r="AE307" s="29"/>
        <tr r="AE824" s="29"/>
        <tr r="AE151" s="29"/>
        <tr r="AE659" s="29"/>
        <tr r="AE22" s="29"/>
      </tp>
      <tp>
        <v>78.5</v>
        <stp/>
        <stp>COT</stp>
        <stp>PRIO3</stp>
        <stp>ULT</stp>
        <tr r="AD699" s="29"/>
        <tr r="AD691" s="29"/>
        <tr r="AD697" s="29"/>
        <tr r="AD690" s="29"/>
        <tr r="AE381" s="29"/>
        <tr r="AD696" s="29"/>
        <tr r="AD688" s="29"/>
        <tr r="AD698" s="29"/>
        <tr r="AD693" s="29"/>
        <tr r="AD689" s="29"/>
        <tr r="AD694" s="29"/>
        <tr r="AD692" s="29"/>
        <tr r="AD695" s="29"/>
      </tp>
      <tp>
        <v>21.35</v>
        <stp/>
        <stp>COT</stp>
        <stp>RAIL3</stp>
        <stp>ULT</stp>
        <tr r="P18" s="25"/>
        <tr r="AD724" s="29"/>
        <tr r="AE626" s="29"/>
        <tr r="AE422" s="29"/>
        <tr r="AD730" s="29"/>
        <tr r="AD729" s="29"/>
        <tr r="AD723" s="29"/>
        <tr r="AD731" s="29"/>
        <tr r="AD726" s="29"/>
        <tr r="AD728" s="29"/>
        <tr r="AD725" s="29"/>
        <tr r="AE876" s="29"/>
        <tr r="AE195" s="29"/>
        <tr r="AD732" s="29"/>
        <tr r="AD727" s="29"/>
      </tp>
      <tp>
        <v>13.73</v>
        <stp/>
        <stp>COT</stp>
        <stp>USIM5</stp>
        <stp>ULT</stp>
        <tr r="AE475" s="29"/>
        <tr r="AD840" s="29"/>
        <tr r="AD837" s="29"/>
        <tr r="AD836" s="29"/>
        <tr r="AD834" s="29"/>
        <tr r="AD844" s="29"/>
        <tr r="AD841" s="29"/>
        <tr r="AD838" s="29"/>
        <tr r="AD839" s="29"/>
        <tr r="AD832" s="29"/>
        <tr r="AD831" s="29"/>
        <tr r="AE384" s="29"/>
        <tr r="AD835" s="29"/>
        <tr r="AD833" s="29"/>
        <tr r="AD830" s="29"/>
        <tr r="AE259" s="29"/>
        <tr r="AD843" s="29"/>
        <tr r="AD845" s="29"/>
        <tr r="AD842" s="29"/>
      </tp>
      <tp>
        <v>22.41</v>
        <stp/>
        <stp>COT</stp>
        <stp>BRFS3</stp>
        <stp>ULT</stp>
        <tr r="AD154" s="29"/>
        <tr r="AE84" s="29"/>
        <tr r="AD151" s="29"/>
        <tr r="AD148" s="29"/>
        <tr r="AE290" s="29"/>
        <tr r="AD156" s="29"/>
        <tr r="AE353" s="29"/>
        <tr r="AD150" s="29"/>
        <tr r="AE323" s="29"/>
        <tr r="AD157" s="29"/>
        <tr r="AD147" s="29"/>
        <tr r="AE898" s="29"/>
        <tr r="AD155" s="29"/>
        <tr r="AE400" s="29"/>
        <tr r="AD153" s="29"/>
        <tr r="AD152" s="29"/>
        <tr r="AE225" s="29"/>
        <tr r="AD149" s="29"/>
      </tp>
      <tp>
        <v>19.52</v>
        <stp/>
        <stp>COT</stp>
        <stp>CRFB3</stp>
        <stp>ULT</stp>
        <tr r="AE504" s="29"/>
        <tr r="AE887" s="29"/>
        <tr r="AE878" s="29"/>
        <tr r="AE280" s="29"/>
        <tr r="AE853" s="29"/>
        <tr r="AE38" s="29"/>
        <tr r="AE9" s="29"/>
        <tr r="AE9" s="16"/>
        <tr r="AE900" s="29"/>
        <tr r="AD263" s="29"/>
        <tr r="AD261" s="29"/>
        <tr r="AE201" s="29"/>
        <tr r="AE21" s="29"/>
        <tr r="AE581" s="29"/>
        <tr r="AE159" s="29"/>
        <tr r="AE726" s="29"/>
        <tr r="AE128" s="29"/>
        <tr r="AE51" s="29"/>
        <tr r="AE478" s="29"/>
        <tr r="AE451" s="29"/>
        <tr r="AE372" s="29"/>
        <tr r="AE343" s="29"/>
        <tr r="AE292" s="29"/>
        <tr r="AD262" s="29"/>
        <tr r="AE780" s="29"/>
        <tr r="AE149" s="29"/>
        <tr r="AE70" s="29"/>
        <tr r="AE658" s="29"/>
        <tr r="AE616" s="29"/>
        <tr r="AE25" s="16"/>
        <tr r="AE546" s="29"/>
        <tr r="AD265" s="29"/>
        <tr r="AE771" s="29"/>
        <tr r="AE171" s="29"/>
        <tr r="AE161" s="29"/>
        <tr r="AE748" s="29"/>
        <tr r="AE637" s="29"/>
        <tr r="AE563" s="29"/>
        <tr r="AE534" s="29"/>
        <tr r="AE520" s="29"/>
        <tr r="AE403" s="29"/>
        <tr r="AE356" s="29"/>
        <tr r="AE306" s="29"/>
        <tr r="AD260" s="29"/>
        <tr r="AE799" s="29"/>
        <tr r="AE114" s="29"/>
        <tr r="AE691" s="29"/>
        <tr r="AE86" s="29"/>
        <tr r="AE676" s="29"/>
        <tr r="AE628" s="29"/>
        <tr r="AE570" s="29"/>
        <tr r="AE493" s="29"/>
        <tr r="AE333" s="29"/>
        <tr r="AD264" s="29"/>
        <tr r="AE246" s="29"/>
        <tr r="AE823" s="29"/>
        <tr r="AE226" s="29"/>
        <tr r="AE212" s="29"/>
        <tr r="AE702" s="29"/>
        <tr r="AE642" s="29"/>
        <tr r="AE608" s="29"/>
      </tp>
      <tp>
        <v>14.31</v>
        <stp/>
        <stp>COT</stp>
        <stp>MRFG3</stp>
        <stp>ULT</stp>
        <tr r="AE16" s="29"/>
        <tr r="AE604" s="29"/>
        <tr r="AE893" s="29"/>
        <tr r="AD632" s="29"/>
        <tr r="AD631" s="29"/>
        <tr r="AD629" s="29"/>
        <tr r="AD628" s="29"/>
        <tr r="AD630" s="29"/>
        <tr r="AD633" s="29"/>
        <tr r="AE219" s="29"/>
      </tp>
      <tp>
        <v>33.43</v>
        <stp/>
        <stp>COT</stp>
        <stp>CPFE3</stp>
        <stp>ULT</stp>
        <tr r="AE690" s="29"/>
        <tr r="AD224" s="29"/>
        <tr r="AE797" s="29"/>
        <tr r="AE8" s="29"/>
        <tr r="D35" s="16"/>
        <tr r="AE370" s="29"/>
        <tr r="AE674" s="29"/>
        <tr r="AE656" s="29"/>
        <tr r="F60" s="16"/>
        <tr r="P60" s="16"/>
        <tr r="AE24" s="16"/>
        <tr r="AE402" s="29"/>
        <tr r="AE851" s="29"/>
        <tr r="AD236" s="29"/>
        <tr r="AD231" s="29"/>
        <tr r="AE49" s="29"/>
        <tr r="J35" s="16"/>
        <tr r="AE532" s="29"/>
        <tr r="AD233" s="29"/>
        <tr r="AD232" s="29"/>
        <tr r="AD230" s="29"/>
        <tr r="AD226" s="29"/>
        <tr r="AE113" s="29"/>
        <tr r="P55" s="16"/>
        <tr r="AD237" s="29"/>
        <tr r="AD235" s="29"/>
        <tr r="AD227" s="29"/>
        <tr r="AD223" s="29"/>
        <tr r="AE778" s="29"/>
        <tr r="AE68" s="29"/>
        <tr r="F55" s="16"/>
        <tr r="AE491" s="29"/>
        <tr r="AD234" s="29"/>
        <tr r="AE544" s="29"/>
        <tr r="AE388" s="29"/>
        <tr r="AE355" s="29"/>
        <tr r="AD238" s="29"/>
        <tr r="AD229" s="29"/>
        <tr r="AD228" s="29"/>
        <tr r="AD225" s="29"/>
        <tr r="AD222" s="29"/>
        <tr r="AE199" s="29"/>
        <tr r="AE126" s="29"/>
        <tr r="AE85" s="29"/>
        <tr r="AE636" s="29"/>
      </tp>
      <tp>
        <v>84.5</v>
        <stp/>
        <stp>COT</stp>
        <stp>WEGE3</stp>
        <stp>ULT</stp>
        <tr r="AD886" s="29"/>
        <tr r="AD889" s="29"/>
        <tr r="AD888" s="29"/>
        <tr r="AE722" s="29"/>
        <tr r="AD891" s="29"/>
        <tr r="AD887" s="29"/>
        <tr r="AD892" s="29"/>
        <tr r="AE627" s="29"/>
        <tr r="AD895" s="29"/>
        <tr r="AD894" s="29"/>
        <tr r="AD893" s="29"/>
        <tr r="AD890" s="29"/>
        <tr r="AD896" s="29"/>
        <tr r="AD885" s="29"/>
        <tr r="AD884" s="29"/>
      </tp>
      <tp>
        <v>4.63</v>
        <stp/>
        <stp>COT</stp>
        <stp>COGN3</stp>
        <stp>ULT</stp>
        <tr r="AE594" s="29"/>
        <tr r="AD214" s="29"/>
        <tr r="AD211" s="29"/>
        <tr r="AD210" s="29"/>
        <tr r="AD212" s="29"/>
        <tr r="AD218" s="29"/>
        <tr r="AD213" s="29"/>
        <tr r="AD215" s="29"/>
        <tr r="AE7" s="16"/>
        <tr r="AD219" s="29"/>
        <tr r="AD221" s="29"/>
        <tr r="AD220" s="29"/>
        <tr r="AD216" s="29"/>
        <tr r="AE169" s="29"/>
        <tr r="AE579" s="29"/>
        <tr r="AD217" s="29"/>
        <tr r="AE188" s="29"/>
        <tr r="AE759" s="29"/>
        <tr r="AE101" s="29"/>
      </tp>
      <tp>
        <v>22.48</v>
        <stp/>
        <stp>COT</stp>
        <stp>BRDT3</stp>
        <stp>ULT</stp>
        <tr r="AE476" s="29"/>
        <tr r="AE341" s="29"/>
        <tr r="AE688" s="29"/>
        <tr r="AE568" s="29"/>
        <tr r="AE368" s="29"/>
        <tr r="AE244" s="29"/>
        <tr r="AE811" s="29"/>
        <tr r="AE723" s="29"/>
        <tr r="AE672" s="29"/>
        <tr r="AE653" s="29"/>
        <tr r="AE867" s="29"/>
        <tr r="AE830" s="29"/>
        <tr r="AE147" s="29"/>
        <tr r="AE613" s="29"/>
        <tr r="AE555" s="29"/>
        <tr r="AE449" s="29"/>
        <tr r="AE414" s="29"/>
        <tr r="AE848" s="29"/>
        <tr r="AD140" s="29"/>
        <tr r="AE83" s="29"/>
        <tr r="AE634" s="29"/>
        <tr r="AE399" s="29"/>
        <tr r="AE331" s="29"/>
        <tr r="AE276" s="29"/>
        <tr r="AE224" s="29"/>
        <tr r="AD145" s="29"/>
        <tr r="AD142" s="29"/>
        <tr r="AE27" s="29"/>
        <tr r="AE19" s="29"/>
        <tr r="AE489" s="29"/>
        <tr r="AE322" s="29"/>
        <tr r="AE884" s="29"/>
        <tr r="AE820" s="29"/>
        <tr r="AE198" s="29"/>
        <tr r="AE776" s="29"/>
        <tr r="AE123" s="29"/>
        <tr r="AE36" s="29"/>
        <tr r="AE508" s="29"/>
        <tr r="AD143" s="29"/>
        <tr r="AD141" s="29"/>
        <tr r="AE561" s="29"/>
        <tr r="AE386" s="29"/>
        <tr r="AE352" s="29"/>
        <tr r="AE312" s="29"/>
        <tr r="AE897" s="29"/>
        <tr r="AE289" s="29"/>
        <tr r="AE877" s="29"/>
        <tr r="AE266" s="29"/>
        <tr r="AE158" s="29"/>
        <tr r="AD146" s="29"/>
        <tr r="AD144" s="29"/>
        <tr r="AE112" s="29"/>
        <tr r="AE647" s="29"/>
        <tr r="AE6" s="29"/>
      </tp>
      <tp>
        <v>22.71</v>
        <stp/>
        <stp>COT</stp>
        <stp>BBDC3</stp>
        <stp>ULT</stp>
        <tr r="P21" s="25"/>
        <tr r="AE792" s="29"/>
        <tr r="AE121" s="29"/>
        <tr r="AE81" s="29"/>
        <tr r="AD51" s="29"/>
        <tr r="AD49" s="29"/>
        <tr r="AD62" s="29"/>
        <tr r="AD61" s="29"/>
        <tr r="AD58" s="29"/>
        <tr r="AE303" s="29"/>
        <tr r="AD55" s="29"/>
        <tr r="AD50" s="29"/>
        <tr r="AE529" s="29"/>
        <tr r="AE222" s="29"/>
        <tr r="AD63" s="29"/>
        <tr r="AE670" s="29"/>
        <tr r="AD54" s="29"/>
        <tr r="AD53" s="29"/>
        <tr r="AE4" s="29"/>
        <tr r="AE241" s="29"/>
        <tr r="AD60" s="29"/>
        <tr r="AD59" s="29"/>
        <tr r="AD57" s="29"/>
        <tr r="AD56" s="29"/>
        <tr r="AD52" s="29"/>
        <tr r="AD48" s="29"/>
      </tp>
      <tp>
        <v>25.87</v>
        <stp/>
        <stp>COT</stp>
        <stp>BBDC4</stp>
        <stp>ULT</stp>
        <tr r="AE847" s="29"/>
        <tr r="AE793" s="29"/>
        <tr r="AE122" s="29"/>
        <tr r="AE82" s="29"/>
        <tr r="AD70" s="29"/>
        <tr r="AE5" s="29"/>
        <tr r="AD75" s="29"/>
        <tr r="AD79" s="29"/>
        <tr r="AD73" s="29"/>
        <tr r="AD71" s="29"/>
        <tr r="AD69" s="29"/>
        <tr r="AE197" s="29"/>
        <tr r="AE242" s="29"/>
        <tr r="AD74" s="29"/>
        <tr r="AD76" s="29"/>
        <tr r="AD67" s="29"/>
        <tr r="AD66" s="29"/>
        <tr r="AD64" s="29"/>
        <tr r="AD78" s="29"/>
        <tr r="AD77" s="29"/>
        <tr r="AD72" s="29"/>
        <tr r="AD68" s="29"/>
        <tr r="AD65" s="29"/>
      </tp>
      <tp>
        <v>98.73</v>
        <stp/>
        <stp>COT</stp>
        <stp>GNDI3</stp>
        <stp>ULT</stp>
        <tr r="AD452" s="29"/>
        <tr r="AE783" s="29"/>
        <tr r="AD458" s="29"/>
        <tr r="AD454" s="29"/>
        <tr r="AD449" s="29"/>
        <tr r="AE694" s="29"/>
        <tr r="AD450" s="29"/>
        <tr r="AD459" s="29"/>
        <tr r="AD457" s="29"/>
        <tr r="AD453" s="29"/>
        <tr r="AD455" s="29"/>
        <tr r="AD456" s="29"/>
        <tr r="AD451" s="29"/>
      </tp>
      <tp>
        <v>25.25</v>
        <stp/>
        <stp>COT</stp>
        <stp>RADL3</stp>
        <stp>ULT</stp>
        <tr r="AE767" s="29"/>
        <tr r="AE625" s="29"/>
        <tr r="AE606" s="29"/>
        <tr r="AE589" s="29"/>
        <tr r="AE731" s="29"/>
        <tr r="AD718" s="29"/>
        <tr r="AD710" s="29"/>
        <tr r="AE895" s="29"/>
        <tr r="AE745" s="29"/>
        <tr r="AD720" s="29"/>
        <tr r="AE472" s="29"/>
        <tr r="AE446" s="29"/>
        <tr r="AD719" s="29"/>
        <tr r="AD716" s="29"/>
        <tr r="AE288" s="29"/>
        <tr r="AE194" s="29"/>
        <tr r="AD722" s="29"/>
        <tr r="AD715" s="29"/>
        <tr r="AD713" s="29"/>
        <tr r="AD712" s="29"/>
        <tr r="AD711" s="29"/>
        <tr r="AE110" s="29"/>
        <tr r="AE18" s="16"/>
        <tr r="AD714" s="29"/>
        <tr r="AE844" s="29"/>
        <tr r="AD717" s="29"/>
        <tr r="AD709" s="29"/>
        <tr r="AE180" s="29"/>
        <tr r="AD721" s="29"/>
      </tp>
      <tp>
        <v>15.52</v>
        <stp/>
        <stp>COT</stp>
        <stp>ABEV3</stp>
        <stp>ULT</stp>
        <tr r="AD17" s="29"/>
        <tr r="AD15" s="29"/>
        <tr r="AD14" s="29"/>
        <tr r="AD13" s="29"/>
        <tr r="AD12" s="29"/>
        <tr r="AD7" s="29"/>
        <tr r="C35" s="16"/>
        <tr r="AD9" s="29"/>
        <tr r="AD27" s="16"/>
        <tr r="AE846" s="29"/>
        <tr r="AD16" s="29"/>
        <tr r="AD11" s="29"/>
        <tr r="AD26" s="16"/>
        <tr r="AD6" s="29"/>
        <tr r="H35" s="16"/>
        <tr r="AD28" s="16"/>
        <tr r="AD25" s="16"/>
        <tr r="AD10" s="29"/>
        <tr r="AD4" s="29"/>
        <tr r="AE488" s="29"/>
        <tr r="AD8" s="29"/>
        <tr r="AE365" s="29"/>
        <tr r="AE196" s="29"/>
        <tr r="AE64" s="29"/>
        <tr r="P59" s="16"/>
        <tr r="AD24" s="16"/>
        <tr r="AD5" s="29"/>
        <tr r="F59" s="16"/>
        <tr r="F54" s="16"/>
        <tr r="P54" s="16"/>
      </tp>
      <tp>
        <v>73.75</v>
        <stp/>
        <stp>COT</stp>
        <stp>ENEV3</stp>
        <stp>ULT</stp>
        <tr r="AD396" s="29"/>
        <tr r="AD389" s="29"/>
        <tr r="AE453" s="29"/>
        <tr r="AD393" s="29"/>
        <tr r="AD391" s="29"/>
        <tr r="AD388" s="29"/>
        <tr r="AD386" s="29"/>
        <tr r="AD392" s="29"/>
        <tr r="AE496" s="29"/>
        <tr r="AD397" s="29"/>
        <tr r="AD394" s="29"/>
        <tr r="AD390" s="29"/>
        <tr r="AD395" s="29"/>
        <tr r="AD387" s="29"/>
      </tp>
      <tp>
        <v>30.87</v>
        <stp/>
        <stp>COT</stp>
        <stp>ELET6</stp>
        <stp>ULT</stp>
        <tr r="AD346" s="29"/>
        <tr r="AD347" s="29"/>
        <tr r="AD343" s="29"/>
        <tr r="AE270" s="29"/>
        <tr r="AD341" s="29"/>
        <tr r="AD348" s="29"/>
        <tr r="AD342" s="29"/>
        <tr r="AD345" s="29"/>
        <tr r="AD344" s="29"/>
        <tr r="AD349" s="29"/>
        <tr r="AD350" s="29"/>
        <tr r="AE334" s="29"/>
      </tp>
      <tp>
        <v>29.8</v>
        <stp/>
        <stp>COT</stp>
        <stp>ELET3</stp>
        <stp>ULT</stp>
        <tr r="AD332" s="29"/>
        <tr r="AD336" s="29"/>
        <tr r="AD331" s="29"/>
        <tr r="AD339" s="29"/>
        <tr r="AD334" s="29"/>
        <tr r="AD335" s="29"/>
        <tr r="AD333" s="29"/>
        <tr r="AE424" s="29"/>
        <tr r="AD340" s="29"/>
        <tr r="AD337" s="29"/>
        <tr r="AE344" s="29"/>
        <tr r="AD338" s="29"/>
        <tr r="AE269" s="29"/>
      </tp>
      <tp>
        <v>9.35</v>
        <stp/>
        <stp>COT</stp>
        <stp>BEEF3</stp>
        <stp>ULT</stp>
        <tr r="P15" s="25"/>
        <tr r="AD108" s="29"/>
        <tr r="AD106" s="29"/>
        <tr r="AE733" s="29"/>
        <tr r="AD110" s="29"/>
        <tr r="AD104" s="29"/>
        <tr r="AE591" s="29"/>
        <tr r="AE709" s="29"/>
        <tr r="AD103" s="29"/>
        <tr r="AD109" s="29"/>
        <tr r="AD107" s="29"/>
        <tr r="AD100" s="29"/>
        <tr r="AD101" s="29"/>
        <tr r="AD111" s="29"/>
        <tr r="AD105" s="29"/>
        <tr r="AD102" s="29"/>
      </tp>
      <tp>
        <v>41.01</v>
        <stp/>
        <stp>COT</stp>
        <stp>LREN3</stp>
        <stp>ULT</stp>
        <tr r="AE410" s="29"/>
        <tr r="AD611" s="29"/>
        <tr r="AD610" s="29"/>
        <tr r="AE522" s="29"/>
        <tr r="AE349" s="29"/>
        <tr r="AE742" s="29"/>
        <tr r="AE33" s="29"/>
        <tr r="AE485" s="29"/>
        <tr r="AE286" s="29"/>
        <tr r="AE107" s="29"/>
        <tr r="AE517" s="29"/>
        <tr r="AE432" s="29"/>
        <tr r="AE427" s="29"/>
        <tr r="AE395" s="29"/>
        <tr r="AE864" s="29"/>
        <tr r="AE253" s="29"/>
        <tr r="AE717" s="29"/>
        <tr r="AE651" s="29"/>
        <tr r="AD608" s="29"/>
        <tr r="AE559" s="29"/>
        <tr r="AE339" s="29"/>
        <tr r="AE891" s="29"/>
        <tr r="AE842" s="29"/>
        <tr r="AE818" s="29"/>
        <tr r="AE764" s="29"/>
        <tr r="AE96" s="29"/>
        <tr r="AE623" s="29"/>
        <tr r="AD609" s="29"/>
        <tr r="AE602" s="29"/>
        <tr r="AE442" s="29"/>
        <tr r="AE119" s="29"/>
        <tr r="AE551" s="29"/>
        <tr r="AE527" s="29"/>
        <tr r="AE499" s="29"/>
        <tr r="AE468" s="29"/>
        <tr r="AE882" s="29"/>
        <tr r="AE788" s="29"/>
        <tr r="AE753" s="29"/>
        <tr r="AE631" s="29"/>
        <tr r="AD612" s="29"/>
        <tr r="AE15" s="16"/>
        <tr r="AE586" s="29"/>
        <tr r="AE574" s="29"/>
        <tr r="AE566" s="29"/>
        <tr r="AE420" s="29"/>
        <tr r="AE318" s="29"/>
        <tr r="AE300" s="29"/>
        <tr r="AE263" s="29"/>
        <tr r="AE807" s="29"/>
        <tr r="AE192" s="29"/>
        <tr r="AE177" s="29"/>
        <tr r="AE137" s="29"/>
        <tr r="AE706" s="29"/>
        <tr r="AE61" s="29"/>
        <tr r="AE646" s="29"/>
        <tr r="AE45" s="29"/>
      </tp>
      <tp>
        <v>4.1900000000000004</v>
        <stp/>
        <stp>COT</stp>
        <stp>CIEL3</stp>
        <stp>ULT</stp>
        <tr r="P17" s="25"/>
        <tr r="AD194" s="29"/>
        <tr r="AE6" s="16"/>
        <tr r="AD186" s="29"/>
        <tr r="AE712" s="29"/>
        <tr r="AD189" s="29"/>
        <tr r="AD187" s="29"/>
        <tr r="AE735" s="29"/>
        <tr r="AE725" s="29"/>
        <tr r="AD23" s="16"/>
        <tr r="AD193" s="29"/>
        <tr r="AD190" s="29"/>
        <tr r="AD185" s="29"/>
        <tr r="AE211" s="29"/>
        <tr r="AE416" s="29"/>
        <tr r="AD192" s="29"/>
        <tr r="AE701" s="29"/>
        <tr r="AD191" s="29"/>
        <tr r="AD188" s="29"/>
        <tr r="AE593" s="29"/>
        <tr r="AD195" s="29"/>
        <tr r="AE168" s="29"/>
      </tp>
      <tp>
        <v>6.91</v>
        <stp/>
        <stp>COT</stp>
        <stp>IRBR3</stp>
        <stp>ULT</stp>
        <tr r="AE904" s="29"/>
        <tr r="AE786" s="29"/>
        <tr r="AE164" s="29"/>
        <tr r="AE665" s="29"/>
        <tr r="AD528" s="29"/>
        <tr r="AE484" s="29"/>
        <tr r="AE408" s="29"/>
        <tr r="AE697" s="29"/>
        <tr r="AE640" s="29"/>
        <tr r="AE31" s="29"/>
        <tr r="AE13" s="16"/>
        <tr r="AE497" s="29"/>
        <tr r="AE431" s="29"/>
        <tr r="AE325" s="29"/>
        <tr r="AE890" s="29"/>
        <tr r="AE252" s="29"/>
        <tr r="AE774" s="29"/>
        <tr r="AE705" s="29"/>
        <tr r="AE630" s="29"/>
        <tr r="AD527" s="29"/>
        <tr r="AE506" s="29"/>
        <tr r="AE175" s="29"/>
        <tr r="AE714" s="29"/>
        <tr r="AE93" s="29"/>
        <tr r="AE683" s="29"/>
        <tr r="AE14" s="29"/>
        <tr r="AD525" s="29"/>
        <tr r="AE515" s="29"/>
        <tr r="AE426" s="29"/>
        <tr r="AE419" s="29"/>
        <tr r="AE337" s="29"/>
        <tr r="AE740" s="29"/>
        <tr r="AE145" s="29"/>
        <tr r="AE135" s="29"/>
        <tr r="AE43" s="29"/>
        <tr r="AE620" s="29"/>
        <tr r="AE20" s="16"/>
        <tr r="AE558" s="29"/>
        <tr r="AE538" s="29"/>
        <tr r="AE880" s="29"/>
        <tr r="AE262" s="29"/>
        <tr r="AE840" s="29"/>
        <tr r="AE817" s="29"/>
        <tr r="AE205" s="29"/>
        <tr r="AE191" s="29"/>
        <tr r="AE160" s="29"/>
        <tr r="AE117" s="29"/>
        <tr r="AE58" s="29"/>
        <tr r="AE645" s="29"/>
        <tr r="AD526" s="29"/>
        <tr r="AD524" s="29"/>
        <tr r="AE466" s="29"/>
        <tr r="AE347" s="29"/>
        <tr r="AE310" s="29"/>
        <tr r="AE284" s="29"/>
        <tr r="AE272" s="29"/>
        <tr r="AE862" s="29"/>
        <tr r="AE805" s="29"/>
        <tr r="AE182" s="29"/>
        <tr r="AE751" s="29"/>
        <tr r="AE154" s="29"/>
        <tr r="AE649" s="29"/>
        <tr r="AE24" s="29"/>
        <tr r="AE600" s="29"/>
        <tr r="AE584" s="29"/>
        <tr r="AE573" s="29"/>
        <tr r="AE565" s="29"/>
        <tr r="AE550" s="29"/>
        <tr r="AE454" s="29"/>
        <tr r="AE440" s="29"/>
        <tr r="AE393" s="29"/>
        <tr r="AE376" s="29"/>
        <tr r="AE317" s="29"/>
        <tr r="AE873" s="29"/>
        <tr r="AE827" s="29"/>
        <tr r="AE233" s="29"/>
        <tr r="AE215" s="29"/>
        <tr r="AE762" s="29"/>
        <tr r="AE729" s="29"/>
        <tr r="AE104" s="29"/>
        <tr r="AE76" s="29"/>
        <tr r="AE611" s="29"/>
      </tp>
      <tp>
        <v>24.2</v>
        <stp/>
        <stp>COT</stp>
        <stp>GGBR4</stp>
        <stp>ULT</stp>
        <tr r="AD446" s="29"/>
        <tr r="AD438" s="29"/>
        <tr r="AD445" s="29"/>
        <tr r="AD447" s="29"/>
        <tr r="AD443" s="29"/>
        <tr r="AD441" s="29"/>
        <tr r="AD437" s="29"/>
        <tr r="AD436" s="29"/>
        <tr r="AE597" s="29"/>
        <tr r="AD440" s="29"/>
        <tr r="AE249" s="29"/>
        <tr r="AE464" s="29"/>
        <tr r="AD448" s="29"/>
        <tr r="AD442" s="29"/>
        <tr r="AD439" s="29"/>
        <tr r="AE836" s="29"/>
        <tr r="AE738" s="29"/>
        <tr r="AD444" s="29"/>
        <tr r="AD435" s="29"/>
      </tp>
      <tp>
        <v>19.66</v>
        <stp/>
        <stp>COT</stp>
        <stp>ENBR3</stp>
        <stp>ULT</stp>
        <tr r="P14" s="25"/>
        <tr r="AD382" s="29"/>
        <tr r="AD381" s="29"/>
        <tr r="AE750" s="29"/>
        <tr r="AE27" s="16"/>
        <tr r="AE495" s="29"/>
        <tr r="AD380" s="29"/>
        <tr r="AE282" s="29"/>
        <tr r="AD384" s="29"/>
        <tr r="AD366" s="29"/>
        <tr r="AE679" s="29"/>
        <tr r="AD383" s="29"/>
        <tr r="AD375" s="29"/>
        <tr r="AD367" s="29"/>
        <tr r="AE203" s="29"/>
        <tr r="AE481" s="29"/>
        <tr r="AD378" s="29"/>
        <tr r="AD376" s="29"/>
        <tr r="AD371" s="29"/>
        <tr r="AD365" s="29"/>
        <tr r="AE782" s="29"/>
        <tr r="AE648" s="29"/>
        <tr r="AE23" s="29"/>
        <tr r="AD377" s="29"/>
        <tr r="AD373" s="29"/>
        <tr r="AD370" s="29"/>
        <tr r="AE229" s="29"/>
        <tr r="AE802" s="29"/>
        <tr r="AE73" s="29"/>
        <tr r="AE661" s="29"/>
        <tr r="AE462" s="29"/>
        <tr r="AD379" s="29"/>
        <tr r="AD374" s="29"/>
        <tr r="AE857" s="29"/>
        <tr r="AE248" s="29"/>
        <tr r="AE834" s="29"/>
        <tr r="AE131" s="29"/>
        <tr r="AE54" s="29"/>
        <tr r="AE11" s="29"/>
        <tr r="AE391" s="29"/>
        <tr r="AD385" s="29"/>
        <tr r="AD372" s="29"/>
        <tr r="AD369" s="29"/>
        <tr r="AD368" s="29"/>
        <tr r="AE825" s="29"/>
        <tr r="AE693" s="29"/>
      </tp>
      <tp>
        <v>9.4700000000000006</v>
        <stp/>
        <stp>COT</stp>
        <stp>EMBR3</stp>
        <stp>ULT</stp>
        <tr r="AD356" s="29"/>
        <tr r="AE801" s="29"/>
        <tr r="AE228" s="29"/>
        <tr r="AD357" s="29"/>
        <tr r="AD354" s="29"/>
        <tr r="AE856" s="29"/>
        <tr r="AE678" s="29"/>
        <tr r="AE660" s="29"/>
        <tr r="AD363" s="29"/>
        <tr r="AD361" s="29"/>
        <tr r="AD360" s="29"/>
        <tr r="AD353" s="29"/>
        <tr r="AD352" s="29"/>
        <tr r="AE405" s="29"/>
        <tr r="AD364" s="29"/>
        <tr r="AD362" s="29"/>
        <tr r="AD359" s="29"/>
        <tr r="AD355" s="29"/>
        <tr r="AD351" s="29"/>
        <tr r="AE88" s="29"/>
        <tr r="AD358" s="29"/>
      </tp>
      <tp>
        <v>19.97</v>
        <stp/>
        <stp>COT</stp>
        <stp>CVCB3</stp>
        <stp>ULT</stp>
        <tr r="AD301" s="29"/>
        <tr r="AD292" s="29"/>
        <tr r="AD290" s="29"/>
        <tr r="AD296" s="29"/>
        <tr r="AD300" s="29"/>
        <tr r="AD295" s="29"/>
        <tr r="AD293" s="29"/>
        <tr r="AE901" s="29"/>
        <tr r="AD298" s="29"/>
        <tr r="AD294" s="29"/>
        <tr r="AE510" s="29"/>
        <tr r="AD299" s="29"/>
        <tr r="AE142" s="29"/>
        <tr r="AE314" s="29"/>
        <tr r="AD297" s="29"/>
        <tr r="AE150" s="29"/>
        <tr r="AD291" s="29"/>
        <tr r="AD289" s="29"/>
      </tp>
      <tp>
        <v>85.1</v>
        <stp/>
        <stp>COT</stp>
        <stp>PCAR3</stp>
        <stp>ULT</stp>
        <tr r="AE457" s="29"/>
        <tr r="AD651" s="29"/>
        <tr r="AD647" s="29"/>
        <tr r="AD650" s="29"/>
        <tr r="AD648" s="29"/>
        <tr r="AD649" s="29"/>
      </tp>
      <tp>
        <v>15.08</v>
        <stp/>
        <stp>COT</stp>
        <stp>VVAR3</stp>
        <stp>ULT</stp>
        <tr r="AE459" s="29"/>
        <tr r="AD880" s="29"/>
        <tr r="AD882" s="29"/>
        <tr r="AD879" s="29"/>
        <tr r="AD877" s="29"/>
        <tr r="AD881" s="29"/>
        <tr r="AD878" s="29"/>
        <tr r="AD883" s="29"/>
      </tp>
      <tp>
        <v>33.96</v>
        <stp/>
        <stp>COT</stp>
        <stp>BBAS3</stp>
        <stp>ULT</stp>
        <tr r="AD39" s="29"/>
        <tr r="AD38" s="29"/>
        <tr r="AD47" s="29"/>
        <tr r="AD44" s="29"/>
        <tr r="AD41" s="29"/>
        <tr r="AD35" s="29"/>
        <tr r="AE302" s="29"/>
        <tr r="AD46" s="29"/>
        <tr r="AD37" s="29"/>
        <tr r="AD36" s="29"/>
        <tr r="AD45" s="29"/>
        <tr r="AD42" s="29"/>
        <tr r="AD40" s="29"/>
        <tr r="AE240" s="29"/>
        <tr r="AE80" s="29"/>
        <tr r="AD43" s="29"/>
      </tp>
      <tp>
        <v>63.07</v>
        <stp/>
        <stp>COT</stp>
        <stp>BRAP4</stp>
        <stp>ULT</stp>
        <tr r="AD134" s="29"/>
        <tr r="AD133" s="29"/>
        <tr r="AE66" s="29"/>
        <tr r="AD138" s="29"/>
        <tr r="AD126" s="29"/>
        <tr r="AD124" s="29"/>
        <tr r="AD123" s="29"/>
        <tr r="AD135" s="29"/>
        <tr r="AD130" s="29"/>
        <tr r="AE795" s="29"/>
        <tr r="AD128" s="29"/>
        <tr r="AE18" s="29"/>
        <tr r="AE367" s="29"/>
        <tr r="AD129" s="29"/>
        <tr r="AD122" s="29"/>
        <tr r="AD137" s="29"/>
        <tr r="AD132" s="29"/>
        <tr r="AD127" s="29"/>
        <tr r="AE243" s="29"/>
        <tr r="AD139" s="29"/>
        <tr r="AD136" s="29"/>
        <tr r="AD131" s="29"/>
        <tr r="AD125" s="29"/>
        <tr r="AD121" s="29"/>
      </tp>
      <tp>
        <v>11.02</v>
        <stp/>
        <stp>COT</stp>
        <stp>GOAU4</stp>
        <stp>ULT</stp>
        <tr r="AD472" s="29"/>
        <tr r="AE438" s="29"/>
        <tr r="AD471" s="29"/>
        <tr r="AE598" s="29"/>
        <tr r="AD466" s="29"/>
        <tr r="AD460" s="29"/>
        <tr r="AD469" s="29"/>
        <tr r="AD468" s="29"/>
        <tr r="AE250" s="29"/>
        <tr r="AD473" s="29"/>
        <tr r="AD462" s="29"/>
        <tr r="AD475" s="29"/>
        <tr r="AD474" s="29"/>
        <tr r="AD465" s="29"/>
        <tr r="AD464" s="29"/>
        <tr r="AD461" s="29"/>
        <tr r="AE837" s="29"/>
        <tr r="AD470" s="29"/>
        <tr r="AD467" s="29"/>
        <tr r="AD463" s="29"/>
      </tp>
      <tp>
        <v>78.739999999999995</v>
        <stp/>
        <stp>COT</stp>
        <stp>CSAN3</stp>
        <stp>ULT</stp>
        <tr r="P19" s="25"/>
        <tr r="AD274" s="29"/>
        <tr r="AD273" s="29"/>
        <tr r="AD267" s="29"/>
        <tr r="AD266" s="29"/>
        <tr r="AD272" s="29"/>
        <tr r="AD268" s="29"/>
        <tr r="AD269" s="29"/>
        <tr r="AE141" s="29"/>
        <tr r="AD271" s="29"/>
        <tr r="AD270" s="29"/>
      </tp>
      <tp>
        <v>31.56</v>
        <stp/>
        <stp>COT</stp>
        <stp>QUAL3</stp>
        <stp>ULT</stp>
        <tr r="AD702" s="29"/>
        <tr r="AD707" s="29"/>
        <tr r="AD705" s="29"/>
        <tr r="AD701" s="29"/>
        <tr r="AE471" s="29"/>
        <tr r="AE875" s="29"/>
        <tr r="AD703" s="29"/>
        <tr r="AE17" s="16"/>
        <tr r="AD706" s="29"/>
        <tr r="AE445" s="29"/>
        <tr r="AE179" s="29"/>
        <tr r="AE720" s="29"/>
        <tr r="AD708" s="29"/>
        <tr r="AD704" s="29"/>
        <tr r="AD700" s="29"/>
      </tp>
      <tp>
        <v>27.62</v>
        <stp/>
        <stp>COT</stp>
        <stp>LCAM3</stp>
        <stp>ULT</stp>
        <tr r="AE716" s="29"/>
        <tr r="AD601" s="29"/>
        <tr r="AD598" s="29"/>
        <tr r="AD595" s="29"/>
        <tr r="AE763" s="29"/>
        <tr r="AE585" s="29"/>
        <tr r="AE217" s="29"/>
        <tr r="AE741" s="29"/>
        <tr r="AD606" s="29"/>
        <tr r="AD604" s="29"/>
        <tr r="AD597" s="29"/>
        <tr r="AD594" s="29"/>
        <tr r="AE467" s="29"/>
        <tr r="AD607" s="29"/>
        <tr r="AD605" s="29"/>
        <tr r="AD602" s="29"/>
        <tr r="AD600" s="29"/>
        <tr r="AD596" s="29"/>
        <tr r="AD603" s="29"/>
        <tr r="AD591" s="29"/>
        <tr r="AE441" s="29"/>
        <tr r="AE106" s="29"/>
        <tr r="AD593" s="29"/>
        <tr r="AD592" s="29"/>
        <tr r="AE841" s="29"/>
        <tr r="AE622" s="29"/>
        <tr r="AD599" s="29"/>
      </tp>
      <tp>
        <v>50.11</v>
        <stp/>
        <stp>COT</stp>
        <stp>ENGI11</stp>
        <stp>ULT</stp>
        <tr r="AD405" s="29"/>
        <tr r="AD404" s="29"/>
        <tr r="AD413" s="29"/>
        <tr r="AD398" s="29"/>
        <tr r="AE324" s="29"/>
        <tr r="AE12" s="29"/>
        <tr r="AE28" s="16"/>
        <tr r="AE548" s="29"/>
        <tr r="AE512" s="29"/>
        <tr r="AD412" s="29"/>
        <tr r="AE74" s="29"/>
        <tr r="AE662" s="29"/>
        <tr r="AE4" s="16"/>
        <tr r="AD403" s="29"/>
        <tr r="AD399" s="29"/>
        <tr r="AE152" s="29"/>
        <tr r="AD401" s="29"/>
        <tr r="AE230" s="29"/>
        <tr r="AE537" s="29"/>
        <tr r="AD408" s="29"/>
        <tr r="AD400" s="29"/>
        <tr r="AE116" s="29"/>
        <tr r="AE680" s="29"/>
        <tr r="AD407" s="29"/>
        <tr r="AD406" s="29"/>
        <tr r="AD402" s="29"/>
        <tr r="AE358" s="29"/>
        <tr r="AE55" s="29"/>
        <tr r="AD411" s="29"/>
        <tr r="AD410" s="29"/>
        <tr r="AD409" s="29"/>
        <tr r="AE89" s="29"/>
      </tp>
      <tp>
        <v>28.46</v>
        <stp/>
        <stp>COT</stp>
        <stp>KLBN11</stp>
        <stp>ULT</stp>
        <tr r="AD574" s="29"/>
        <tr r="AD576" s="29"/>
        <tr r="AD572" s="29"/>
        <tr r="AD570" s="29"/>
        <tr r="AD569" s="29"/>
        <tr r="AD575" s="29"/>
        <tr r="AD573" s="29"/>
        <tr r="AD571" s="29"/>
        <tr r="AD568" s="29"/>
      </tp>
      <tp>
        <v>40.18</v>
        <stp/>
        <stp>COT</stp>
        <stp>SULA11</stp>
        <stp>ULT</stp>
        <tr r="AE554" s="29"/>
        <tr r="AD771" s="29"/>
        <tr r="AD773" s="29"/>
        <tr r="AE99" s="29"/>
        <tr r="AD774" s="29"/>
        <tr r="AD775" s="29"/>
        <tr r="AE256" s="29"/>
        <tr r="AE265" s="29"/>
        <tr r="AD772" s="29"/>
        <tr r="AD770" s="29"/>
      </tp>
      <tp>
        <v>41.56</v>
        <stp/>
        <stp>COT</stp>
        <stp>SANB11</stp>
        <stp>ULT</stp>
        <tr r="AD755" s="29"/>
        <tr r="AD749" s="29"/>
        <tr r="AD748" s="29"/>
        <tr r="AD753" s="29"/>
        <tr r="AD750" s="29"/>
        <tr r="AD746" s="29"/>
        <tr r="AE255" s="29"/>
        <tr r="AD754" s="29"/>
        <tr r="AD752" s="29"/>
        <tr r="AD747" s="29"/>
        <tr r="AE810" s="29"/>
        <tr r="AD756" s="29"/>
        <tr r="AD751" s="29"/>
      </tp>
      <tp>
        <v>110</v>
        <stp/>
        <stp>COT</stp>
        <stp>BPAC11</stp>
        <stp>ULT</stp>
        <tr r="AD114" s="29"/>
        <tr r="AD119" s="29"/>
        <tr r="AD116" s="29"/>
        <tr r="AD117" s="29"/>
        <tr r="AD113" s="29"/>
        <tr r="AD112" s="29"/>
        <tr r="AD120" s="29"/>
        <tr r="AD118" s="29"/>
        <tr r="AD115" s="29"/>
      </tp>
      <tp>
        <v>33.130000000000003</v>
        <stp/>
        <stp>COT</stp>
        <stp>TAEE11</stp>
        <stp>ULT</stp>
        <tr r="AD810" s="29"/>
        <tr r="AD804" s="29"/>
        <tr r="AD802" s="29"/>
        <tr r="AD794" s="29"/>
        <tr r="AD807" s="29"/>
        <tr r="AD805" s="29"/>
        <tr r="AD796" s="29"/>
        <tr r="AD809" s="29"/>
        <tr r="AD806" s="29"/>
        <tr r="AD801" s="29"/>
        <tr r="AD799" s="29"/>
        <tr r="AD798" s="29"/>
        <tr r="AD793" s="29"/>
        <tr r="AE756" s="29"/>
        <tr r="AD808" s="29"/>
        <tr r="AD800" s="29"/>
        <tr r="AD797" s="29"/>
        <tr r="AE257" s="29"/>
        <tr r="AD792" s="29"/>
        <tr r="AD803" s="29"/>
        <tr r="AD795" s="29"/>
        <tr r="AD791" s="29"/>
      </tp>
      <tp>
        <v>0</v>
        <stp/>
        <stp>COT</stp>
        <stp>0</stp>
        <stp>ULT</stp>
        <tr r="AD1541" s="29"/>
        <tr r="AE1532" s="29"/>
        <tr r="AE1530" s="29"/>
        <tr r="AE1518" s="29"/>
        <tr r="AE1505" s="29"/>
        <tr r="AD1488" s="29"/>
        <tr r="AE1481" s="29"/>
        <tr r="AD1474" s="29"/>
        <tr r="AE1447" s="29"/>
        <tr r="AE1436" s="29"/>
        <tr r="AE1415" s="29"/>
        <tr r="AD1382" s="29"/>
        <tr r="AD1380" s="29"/>
        <tr r="AE1373" s="29"/>
        <tr r="AD1371" s="29"/>
        <tr r="AD1369" s="29"/>
        <tr r="AE1331" s="29"/>
        <tr r="AD1330" s="29"/>
        <tr r="AE1315" s="29"/>
        <tr r="AD1308" s="29"/>
        <tr r="AE1297" s="29"/>
        <tr r="AE1290" s="29"/>
        <tr r="AD1283" s="29"/>
        <tr r="AD1271" s="29"/>
        <tr r="AE1266" s="29"/>
        <tr r="AD1265" s="29"/>
        <tr r="AE1260" s="29"/>
        <tr r="AE1256" s="29"/>
        <tr r="AE1251" s="29"/>
        <tr r="AD1238" s="29"/>
        <tr r="AE1236" s="29"/>
        <tr r="AD1235" s="29"/>
        <tr r="AE1233" s="29"/>
        <tr r="AD1216" s="29"/>
        <tr r="AE1197" s="29"/>
        <tr r="AD1176" s="29"/>
        <tr r="AD1147" s="29"/>
        <tr r="AD1137" s="29"/>
        <tr r="AE1137" s="29"/>
        <tr r="AE1131" s="29"/>
        <tr r="AE1130" s="29"/>
        <tr r="AE1128" s="29"/>
        <tr r="AE1126" s="29"/>
        <tr r="AD1123" s="29"/>
        <tr r="AE1114" s="29"/>
        <tr r="AD1110" s="29"/>
        <tr r="AE1108" s="29"/>
        <tr r="AD1100" s="29"/>
        <tr r="AD1098" s="29"/>
        <tr r="AE1097" s="29"/>
        <tr r="AE1093" s="29"/>
        <tr r="AE1092" s="29"/>
        <tr r="AE1088" s="29"/>
        <tr r="AE1086" s="29"/>
        <tr r="AD1083" s="29"/>
        <tr r="AD1082" s="29"/>
        <tr r="AE1080" s="29"/>
        <tr r="AE1075" s="29"/>
        <tr r="AE1073" s="29"/>
        <tr r="AD1072" s="29"/>
        <tr r="AE1065" s="29"/>
        <tr r="AD1063" s="29"/>
        <tr r="AD1060" s="29"/>
        <tr r="AD1057" s="29"/>
        <tr r="AD1056" s="29"/>
        <tr r="AD1048" s="29"/>
        <tr r="AE1047" s="29"/>
        <tr r="AD1045" s="29"/>
        <tr r="AD1037" s="29"/>
        <tr r="AE1031" s="29"/>
        <tr r="AE1026" s="29"/>
        <tr r="AD1025" s="29"/>
        <tr r="AE1020" s="29"/>
        <tr r="AD1012" s="29"/>
        <tr r="AD1005" s="29"/>
        <tr r="AD1004" s="29"/>
        <tr r="AE994" s="29"/>
        <tr r="AD992" s="29"/>
        <tr r="AD991" s="29"/>
        <tr r="AE985" s="29"/>
        <tr r="AE984" s="29"/>
        <tr r="AD982" s="29"/>
        <tr r="AE981" s="29"/>
        <tr r="AE980" s="29"/>
        <tr r="AD970" s="29"/>
        <tr r="AD969" s="29"/>
        <tr r="AD968" s="29"/>
        <tr r="AE965" s="29"/>
        <tr r="AD963" s="29"/>
        <tr r="AE962" s="29"/>
        <tr r="AD956" s="29"/>
        <tr r="AD935" s="29"/>
        <tr r="AD934" s="29"/>
        <tr r="AE932" s="29"/>
        <tr r="AD925" s="29"/>
        <tr r="AD922" s="29"/>
        <tr r="AD917" s="29"/>
        <tr r="AE906" s="29"/>
        <tr r="AE1540" s="29"/>
        <tr r="AD1536" s="29"/>
        <tr r="AE1519" s="29"/>
        <tr r="AD1491" s="29"/>
        <tr r="AD1484" s="29"/>
        <tr r="AE1480" s="29"/>
        <tr r="AE1470" s="29"/>
        <tr r="AE1469" s="29"/>
        <tr r="AE1468" s="29"/>
        <tr r="AD1463" s="29"/>
        <tr r="AE1461" s="29"/>
        <tr r="AE1460" s="29"/>
        <tr r="AD1457" s="29"/>
        <tr r="AE1452" s="29"/>
        <tr r="AE1442" s="29"/>
        <tr r="AE1437" s="29"/>
        <tr r="AE1427" s="29"/>
        <tr r="AE1422" s="29"/>
        <tr r="AD1412" s="29"/>
        <tr r="AD1411" s="29"/>
        <tr r="AD1395" s="29"/>
        <tr r="AE1392" s="29"/>
        <tr r="AE1359" s="29"/>
        <tr r="AE1357" s="29"/>
        <tr r="AE1356" s="29"/>
        <tr r="AD1345" s="29"/>
        <tr r="AD1335" s="29"/>
        <tr r="AE1325" s="29"/>
        <tr r="AD1306" s="29"/>
        <tr r="AD1300" s="29"/>
        <tr r="AD1298" s="29"/>
        <tr r="AD1294" s="29"/>
        <tr r="AE1289" s="29"/>
        <tr r="AE1288" s="29"/>
        <tr r="AE1280" s="29"/>
        <tr r="AD1278" s="29"/>
        <tr r="AD1236" s="29"/>
        <tr r="AD1218" s="29"/>
        <tr r="AD1194" s="29"/>
        <tr r="AD1193" s="29"/>
        <tr r="AE1185" s="29"/>
        <tr r="AD1182" s="29"/>
        <tr r="AD1178" s="29"/>
        <tr r="AD1173" s="29"/>
        <tr r="AE1170" s="29"/>
        <tr r="AD1157" s="29"/>
        <tr r="AD1156" s="29"/>
        <tr r="AE1149" s="29"/>
        <tr r="AE1146" s="29"/>
        <tr r="AE1143" s="29"/>
        <tr r="AD1138" s="29"/>
        <tr r="AD1134" s="29"/>
        <tr r="AE1123" s="29"/>
        <tr r="AD1122" s="29"/>
        <tr r="AE1112" s="29"/>
        <tr r="AE1111" s="29"/>
        <tr r="AD1109" s="29"/>
        <tr r="AD1107" s="29"/>
        <tr r="AD1105" s="29"/>
        <tr r="AE1094" s="29"/>
        <tr r="AE1091" s="29"/>
        <tr r="AD1084" s="29"/>
        <tr r="AE1077" s="29"/>
        <tr r="AE1066" s="29"/>
        <tr r="AD1061" s="29"/>
        <tr r="AE1059" s="29"/>
        <tr r="AE1052" s="29"/>
        <tr r="AE1050" s="29"/>
        <tr r="AD1046" s="29"/>
        <tr r="AD1044" s="29"/>
        <tr r="AD1042" s="29"/>
        <tr r="AE1040" s="29"/>
        <tr r="AD1039" s="29"/>
        <tr r="AD1029" s="29"/>
        <tr r="AD1026" s="29"/>
        <tr r="AD1020" s="29"/>
        <tr r="AD1018" s="29"/>
        <tr r="AD1017" s="29"/>
        <tr r="AE1015" s="29"/>
        <tr r="AD1002" s="29"/>
        <tr r="AE997" s="29"/>
        <tr r="AE992" s="29"/>
        <tr r="AE971" s="29"/>
        <tr r="AE964" s="29"/>
        <tr r="AD961" s="29"/>
        <tr r="AE955" s="29"/>
        <tr r="AD954" s="29"/>
        <tr r="AE936" s="29"/>
        <tr r="AE933" s="29"/>
        <tr r="AE930" s="29"/>
        <tr r="AD927" s="29"/>
        <tr r="AE924" s="29"/>
        <tr r="AD915" s="29"/>
        <tr r="AE912" s="29"/>
        <tr r="AD909" s="29"/>
        <tr r="AD1539" s="29"/>
        <tr r="AE1531" s="29"/>
        <tr r="AE1529" s="29"/>
        <tr r="AD1524" s="29"/>
        <tr r="AE1522" s="29"/>
        <tr r="AD1514" s="29"/>
        <tr r="AD1508" s="29"/>
        <tr r="AE1493" s="29"/>
        <tr r="AE1490" s="29"/>
        <tr r="AE1479" s="29"/>
        <tr r="AE1457" s="29"/>
        <tr r="AE1446" s="29"/>
        <tr r="AE1409" s="29"/>
        <tr r="AD1404" s="29"/>
        <tr r="AD1393" s="29"/>
        <tr r="AE1383" s="29"/>
        <tr r="AE1381" s="29"/>
        <tr r="AD1377" s="29"/>
        <tr r="AE1374" s="29"/>
        <tr r="AE1372" s="29"/>
        <tr r="AE1369" s="29"/>
        <tr r="AE1365" s="29"/>
        <tr r="AD1349" s="29"/>
        <tr r="AD1347" s="29"/>
        <tr r="AD1344" s="29"/>
        <tr r="AD1343" s="29"/>
        <tr r="AE1340" s="29"/>
        <tr r="AD1337" s="29"/>
        <tr r="AD1316" s="29"/>
        <tr r="AD1303" s="29"/>
        <tr r="AD1299" s="29"/>
        <tr r="AE1292" s="29"/>
        <tr r="AD1284" s="29"/>
        <tr r="AE1277" s="29"/>
        <tr r="AD1272" s="29"/>
        <tr r="AD1263" s="29"/>
        <tr r="AD1261" s="29"/>
        <tr r="AE1259" s="29"/>
        <tr r="AE1258" s="29"/>
        <tr r="AD1257" s="29"/>
        <tr r="AD1249" s="29"/>
        <tr r="AE1242" s="29"/>
        <tr r="AD1240" s="29"/>
        <tr r="AD1237" s="29"/>
        <tr r="AE1225" s="29"/>
        <tr r="AD1205" s="29"/>
        <tr r="AD1200" s="29"/>
        <tr r="AE1196" s="29"/>
        <tr r="AE1192" s="29"/>
        <tr r="AD1190" s="29"/>
        <tr r="AD1183" s="29"/>
        <tr r="AE1175" s="29"/>
        <tr r="AD1171" s="29"/>
        <tr r="AD1168" s="29"/>
        <tr r="AD1167" s="29"/>
        <tr r="AE1160" s="29"/>
        <tr r="AE1159" s="29"/>
        <tr r="AD1155" s="29"/>
        <tr r="AD1143" s="29"/>
        <tr r="AD1139" s="29"/>
        <tr r="AE1133" s="29"/>
        <tr r="AE1132" s="29"/>
        <tr r="AD1131" s="29"/>
        <tr r="AE1125" s="29"/>
        <tr r="AD1124" s="29"/>
        <tr r="AE1119" s="29"/>
        <tr r="AE1118" s="29"/>
        <tr r="AD1117" s="29"/>
        <tr r="AD1115" s="29"/>
        <tr r="AE1102" s="29"/>
        <tr r="AD1099" s="29"/>
        <tr r="AE1096" s="29"/>
        <tr r="AD1079" s="29"/>
        <tr r="AE1072" s="29"/>
        <tr r="AD1071" s="29"/>
        <tr r="AD1068" s="29"/>
        <tr r="AD1064" s="29"/>
        <tr r="AD1062" s="29"/>
        <tr r="AE1058" s="29"/>
        <tr r="AE1057" s="29"/>
        <tr r="AE1056" s="29"/>
        <tr r="AE1055" s="29"/>
        <tr r="AD1054" s="29"/>
        <tr r="AD1051" s="29"/>
        <tr r="AD1043" s="29"/>
        <tr r="AE1038" s="29"/>
        <tr r="AE1036" s="29"/>
        <tr r="AE1035" s="29"/>
        <tr r="AD1034" s="29"/>
        <tr r="AD1032" s="29"/>
        <tr r="AE1032" s="29"/>
        <tr r="AE1030" s="29"/>
        <tr r="AD1024" s="29"/>
        <tr r="AE1024" s="29"/>
        <tr r="AD1019" s="29"/>
        <tr r="AE1017" s="29"/>
        <tr r="AE1010" s="29"/>
        <tr r="AE1007" s="29"/>
        <tr r="AE1003" s="29"/>
        <tr r="AD996" s="29"/>
        <tr r="AE995" s="29"/>
        <tr r="AE993" s="29"/>
        <tr r="AE990" s="29"/>
        <tr r="AD988" s="29"/>
        <tr r="AE987" s="29"/>
        <tr r="AD979" s="29"/>
        <tr r="AD978" s="29"/>
        <tr r="AE975" s="29"/>
        <tr r="AD973" s="29"/>
        <tr r="AE968" s="29"/>
        <tr r="AE967" s="29"/>
        <tr r="AE966" s="29"/>
        <tr r="AD957" s="29"/>
        <tr r="AE947" s="29"/>
        <tr r="AE945" s="29"/>
        <tr r="AD940" s="29"/>
        <tr r="AD929" s="29"/>
        <tr r="AD928" s="29"/>
        <tr r="AE925" s="29"/>
        <tr r="AD923" s="29"/>
        <tr r="AE920" s="29"/>
        <tr r="AE919" s="29"/>
        <tr r="AD914" s="29"/>
        <tr r="AD913" s="29"/>
        <tr r="AD912" s="29"/>
        <tr r="AD911" s="29"/>
        <tr r="AD1544" s="29"/>
        <tr r="AD1532" s="29"/>
        <tr r="AD1529" s="29"/>
        <tr r="AE1527" s="29"/>
        <tr r="AE1521" s="29"/>
        <tr r="AD1515" s="29"/>
        <tr r="AD1505" s="29"/>
        <tr r="AE1503" s="29"/>
        <tr r="AD1500" s="29"/>
        <tr r="AE1497" s="29"/>
        <tr r="AE1496" s="29"/>
        <tr r="AE1486" s="29"/>
        <tr r="AE1478" s="29"/>
        <tr r="AE1477" s="29"/>
        <tr r="AD1472" s="29"/>
        <tr r="AD1471" s="29"/>
        <tr r="AE1464" s="29"/>
        <tr r="AE1462" s="29"/>
        <tr r="AD1460" s="29"/>
        <tr r="AE1456" s="29"/>
        <tr r="AE1455" s="29"/>
        <tr r="AD1450" s="29"/>
        <tr r="AD1448" s="29"/>
        <tr r="AD1447" s="29"/>
        <tr r="AD1446" s="29"/>
        <tr r="AE1445" s="29"/>
        <tr r="AD1443" s="29"/>
        <tr r="AD1436" s="29"/>
        <tr r="AE1429" s="29"/>
        <tr r="AD1419" s="29"/>
        <tr r="AD1414" s="29"/>
        <tr r="AE1413" s="29"/>
        <tr r="AD1409" s="29"/>
        <tr r="AE1407" s="29"/>
        <tr r="AE1397" s="29"/>
        <tr r="AD1391" s="29"/>
        <tr r="AE1388" s="29"/>
        <tr r="AE1379" s="29"/>
        <tr r="AE1377" s="29"/>
        <tr r="AE1375" s="29"/>
        <tr r="AD1373" s="29"/>
        <tr r="AD1370" s="29"/>
        <tr r="AD1362" s="29"/>
        <tr r="AD1361" s="29"/>
        <tr r="AD1360" s="29"/>
        <tr r="AD1359" s="29"/>
        <tr r="AD1357" s="29"/>
        <tr r="AD1356" s="29"/>
        <tr r="AD1354" s="29"/>
        <tr r="AE1353" s="29"/>
        <tr r="AE1349" s="29"/>
        <tr r="AE1339" s="29"/>
        <tr r="AD1338" s="29"/>
        <tr r="AE1327" s="29"/>
        <tr r="AD1324" s="29"/>
        <tr r="AD1322" s="29"/>
        <tr r="AD1320" s="29"/>
        <tr r="AE1319" s="29"/>
        <tr r="AD1317" s="29"/>
        <tr r="AD1315" s="29"/>
        <tr r="AD1314" s="29"/>
        <tr r="AD1309" s="29"/>
        <tr r="AE1309" s="29"/>
        <tr r="AE1304" s="29"/>
        <tr r="AE1295" s="29"/>
        <tr r="AD1290" s="29"/>
        <tr r="AD1286" s="29"/>
        <tr r="AE1284" s="29"/>
        <tr r="AD1274" s="29"/>
        <tr r="AD1270" s="29"/>
        <tr r="AD1267" s="29"/>
        <tr r="AE1264" s="29"/>
        <tr r="AE1254" s="29"/>
        <tr r="AE1253" s="29"/>
        <tr r="AD1250" s="29"/>
        <tr r="AD1246" s="29"/>
        <tr r="AE1240" s="29"/>
        <tr r="AE1234" s="29"/>
        <tr r="AD1230" s="29"/>
        <tr r="AE1229" s="29"/>
        <tr r="AD1226" s="29"/>
        <tr r="AD1224" s="29"/>
        <tr r="AE1221" s="29"/>
        <tr r="AE1219" s="29"/>
        <tr r="AE1210" s="29"/>
        <tr r="AD1208" s="29"/>
        <tr r="AE1206" s="29"/>
        <tr r="AE1204" s="29"/>
        <tr r="AE1199" s="29"/>
        <tr r="AD1198" s="29"/>
        <tr r="AD1195" s="29"/>
        <tr r="AE1191" s="29"/>
        <tr r="AD1188" s="29"/>
        <tr r="AD1187" s="29"/>
        <tr r="AD1185" s="29"/>
        <tr r="AE1184" s="29"/>
        <tr r="AD1172" s="29"/>
        <tr r="AE1165" s="29"/>
        <tr r="AD1164" s="29"/>
        <tr r="AD1163" s="29"/>
        <tr r="AD1162" s="29"/>
        <tr r="AE1156" s="29"/>
        <tr r="AD1154" s="29"/>
        <tr r="AD1153" s="29"/>
        <tr r="AE1152" s="29"/>
        <tr r="AD1151" s="29"/>
        <tr r="AD1150" s="29"/>
        <tr r="AE1148" s="29"/>
        <tr r="AE1136" s="29"/>
        <tr r="AD1130" s="29"/>
        <tr r="AD1128" s="29"/>
        <tr r="AE1127" s="29"/>
        <tr r="AD1126" s="29"/>
        <tr r="AD1114" s="29"/>
        <tr r="AE1113" s="29"/>
        <tr r="AE1107" s="29"/>
        <tr r="AE1106" s="29"/>
        <tr r="AE1100" s="29"/>
        <tr r="AD1097" s="29"/>
        <tr r="AD1093" s="29"/>
        <tr r="AE1090" s="29"/>
        <tr r="AD1089" s="29"/>
        <tr r="AD1080" s="29"/>
        <tr r="AD1078" s="29"/>
        <tr r="AD1070" s="29"/>
        <tr r="AE1069" s="29"/>
        <tr r="AE1067" s="29"/>
        <tr r="AD1055" s="29"/>
        <tr r="AD1049" s="29"/>
        <tr r="AD1047" s="29"/>
        <tr r="AD1031" s="29"/>
        <tr r="AD1028" s="29"/>
        <tr r="AE1022" s="29"/>
        <tr r="AD1016" s="29"/>
        <tr r="AE1011" s="29"/>
        <tr r="AE1009" s="29"/>
        <tr r="AE1006" s="29"/>
        <tr r="AD994" s="29"/>
        <tr r="AD981" s="29"/>
        <tr r="AD980" s="29"/>
        <tr r="AD977" s="29"/>
        <tr r="AD972" s="29"/>
        <tr r="AE969" s="29"/>
        <tr r="AD965" s="29"/>
        <tr r="AE960" s="29"/>
        <tr r="AE953" s="29"/>
        <tr r="AE952" s="29"/>
        <tr r="AD950" s="29"/>
        <tr r="AE948" s="29"/>
        <tr r="AD943" s="29"/>
        <tr r="AD942" s="29"/>
        <tr r="AD941" s="29"/>
        <tr r="AE937" s="29"/>
        <tr r="AE934" s="29"/>
        <tr r="AD932" s="29"/>
        <tr r="AD926" s="29"/>
        <tr r="AE922" s="29"/>
        <tr r="AD910" s="29"/>
        <tr r="AE909" s="29"/>
        <tr r="AE908" s="29"/>
        <tr r="AE907" s="29"/>
        <tr r="AD906" s="29"/>
        <tr r="AE1544" s="29"/>
        <tr r="AD1543" s="29"/>
        <tr r="AD1540" s="29"/>
        <tr r="AD1538" s="29"/>
        <tr r="AE1534" s="29"/>
        <tr r="AE1526" s="29"/>
        <tr r="AE1525" s="29"/>
        <tr r="AE1523" s="29"/>
        <tr r="AD1519" s="29"/>
        <tr r="AE1517" s="29"/>
        <tr r="AE1516" s="29"/>
        <tr r="AD1511" s="29"/>
        <tr r="AE1507" s="29"/>
        <tr r="AD1506" s="29"/>
        <tr r="AD1504" s="29"/>
        <tr r="AD1497" s="29"/>
        <tr r="AD1495" s="29"/>
        <tr r="AD1493" s="29"/>
        <tr r="AE1492" s="29"/>
        <tr r="AE1489" s="29"/>
        <tr r="AD1480" s="29"/>
        <tr r="AD1479" s="29"/>
        <tr r="AD1473" s="29"/>
        <tr r="AD1469" s="29"/>
        <tr r="AD1467" s="29"/>
        <tr r="AD1466" s="29"/>
        <tr r="AD1461" s="29"/>
        <tr r="AE1459" s="29"/>
        <tr r="AE1458" s="29"/>
        <tr r="AE1451" s="29"/>
        <tr r="AE1440" s="29"/>
        <tr r="AD1437" s="29"/>
        <tr r="AE1435" s="29"/>
        <tr r="AE1432" s="29"/>
        <tr r="AD1430" s="29"/>
        <tr r="AD1427" s="29"/>
        <tr r="AD1424" s="29"/>
        <tr r="AE1423" s="29"/>
        <tr r="AD1422" s="29"/>
        <tr r="AE1420" s="29"/>
        <tr r="AE1417" s="29"/>
        <tr r="AE1416" s="29"/>
        <tr r="AD1410" s="29"/>
        <tr r="AE1406" s="29"/>
        <tr r="AE1402" s="29"/>
        <tr r="AD1401" s="29"/>
        <tr r="AD1400" s="29"/>
        <tr r="AD1399" s="29"/>
        <tr r="AE1396" s="29"/>
        <tr r="AE1394" s="29"/>
        <tr r="AE1393" s="29"/>
        <tr r="AD1392" s="29"/>
        <tr r="AE1390" s="29"/>
        <tr r="AE1389" s="29"/>
        <tr r="AE1387" s="29"/>
        <tr r="AD1386" s="29"/>
        <tr r="AE1378" s="29"/>
        <tr r="AD1375" s="29"/>
        <tr r="AD1374" s="29"/>
        <tr r="AD1366" s="29"/>
        <tr r="AE1360" s="29"/>
        <tr r="AD1358" s="29"/>
        <tr r="AE1352" s="29"/>
        <tr r="AE1348" s="29"/>
        <tr r="AE1346" s="29"/>
        <tr r="AD1340" s="29"/>
        <tr r="AD1336" s="29"/>
        <tr r="AE1332" s="29"/>
        <tr r="AE1328" s="29"/>
        <tr r="AD1318" s="29"/>
        <tr r="AE1311" s="29"/>
        <tr r="AD1302" s="29"/>
        <tr r="AE1294" s="29"/>
        <tr r="AE1291" s="29"/>
        <tr r="AD1289" s="29"/>
        <tr r="AD1288" s="29"/>
        <tr r="AE1278" s="29"/>
        <tr r="AE1276" s="29"/>
        <tr r="AE1273" s="29"/>
        <tr r="AE1272" s="29"/>
        <tr r="AD1269" s="29"/>
        <tr r="AE1267" s="29"/>
        <tr r="AD1266" s="29"/>
        <tr r="AD1262" s="29"/>
        <tr r="AD1260" s="29"/>
        <tr r="AD1256" s="29"/>
        <tr r="AD1255" s="29"/>
        <tr r="AD1253" s="29"/>
        <tr r="AD1251" s="29"/>
        <tr r="AE1245" s="29"/>
        <tr r="AD1232" s="29"/>
        <tr r="AE1231" s="29"/>
        <tr r="AD1229" s="29"/>
        <tr r="AD1228" s="29"/>
        <tr r="AD1227" s="29"/>
        <tr r="AE1224" s="29"/>
        <tr r="AD1223" s="29"/>
        <tr r="AE1222" s="29"/>
        <tr r="AE1220" s="29"/>
        <tr r="AD1219" s="29"/>
        <tr r="AD1215" s="29"/>
        <tr r="AD1214" s="29"/>
        <tr r="AD1213" s="29"/>
        <tr r="AE1209" s="29"/>
        <tr r="AE1207" s="29"/>
        <tr r="AE1203" s="29"/>
        <tr r="AD1199" s="29"/>
        <tr r="AE1198" s="29"/>
        <tr r="AD1192" s="29"/>
        <tr r="AD1181" s="29"/>
        <tr r="AE1180" s="29"/>
        <tr r="AE1179" s="29"/>
        <tr r="AE1177" s="29"/>
        <tr r="AE1174" s="29"/>
        <tr r="AE1172" s="29"/>
        <tr r="AD1170" s="29"/>
        <tr r="AE1169" s="29"/>
        <tr r="AD1166" s="29"/>
        <tr r="AE1164" s="29"/>
        <tr r="AD1161" s="29"/>
        <tr r="AD1158" s="29"/>
        <tr r="AE1157" s="29"/>
        <tr r="AE1150" s="29"/>
        <tr r="AE1147" s="29"/>
        <tr r="AD1146" s="29"/>
        <tr r="AE1145" s="29"/>
        <tr r="AE1142" s="29"/>
        <tr r="AE1141" s="29"/>
        <tr r="AE1139" s="29"/>
        <tr r="AD1135" s="29"/>
        <tr r="AE1129" s="29"/>
        <tr r="AE1121" s="29"/>
        <tr r="AE1120" s="29"/>
        <tr r="AD1116" s="29"/>
        <tr r="AD1113" s="29"/>
        <tr r="AD1112" s="29"/>
        <tr r="AD1111" s="29"/>
        <tr r="AE1103" s="29"/>
        <tr r="AE1101" s="29"/>
        <tr r="AE1099" s="29"/>
        <tr r="AE1095" s="29"/>
        <tr r="AD1094" s="29"/>
        <tr r="AD1088" s="29"/>
        <tr r="AE1087" s="29"/>
        <tr r="AE1082" s="29"/>
        <tr r="AE1081" s="29"/>
        <tr r="AD1075" s="29"/>
        <tr r="AD1067" s="29"/>
        <tr r="AD1066" s="29"/>
        <tr r="AE1064" s="29"/>
        <tr r="AE1053" s="29"/>
        <tr r="AD1052" s="29"/>
        <tr r="AD1050" s="29"/>
        <tr r="AE1048" s="29"/>
        <tr r="AE1041" s="29"/>
        <tr r="AE1033" s="29"/>
        <tr r="AE1027" s="29"/>
        <tr r="AE1014" s="29"/>
        <tr r="AD1008" s="29"/>
        <tr r="AE1008" s="29"/>
        <tr r="AD1001" s="29"/>
        <tr r="AD998" s="29"/>
        <tr r="AD997" s="29"/>
        <tr r="AE989" s="29"/>
        <tr r="AE986" s="29"/>
        <tr r="AD984" s="29"/>
        <tr r="AE983" s="29"/>
        <tr r="AD976" s="29"/>
        <tr r="AE974" s="29"/>
        <tr r="AD971" s="29"/>
        <tr r="AD964" s="29"/>
        <tr r="AD959" s="29"/>
        <tr r="AE958" s="29"/>
        <tr r="AD951" s="29"/>
        <tr r="AD949" s="29"/>
        <tr r="AE946" s="29"/>
        <tr r="AE944" s="29"/>
        <tr r="AE939" s="29"/>
        <tr r="AE938" s="29"/>
        <tr r="AD936" s="29"/>
        <tr r="AE931" s="29"/>
        <tr r="AD930" s="29"/>
        <tr r="AD924" s="29"/>
        <tr r="AE921" s="29"/>
        <tr r="AD920" s="29"/>
        <tr r="AE918" s="29"/>
        <tr r="AE911" s="29"/>
        <tr r="AD908" s="29"/>
        <tr r="AE1539" s="29"/>
        <tr r="AE1536" s="29"/>
        <tr r="AD1528" s="29"/>
        <tr r="AD1522" s="29"/>
        <tr r="AD1517" s="29"/>
        <tr r="AD1513" s="29"/>
        <tr r="AD1512" s="29"/>
        <tr r="AD1501" s="29"/>
        <tr r="AE1500" s="29"/>
        <tr r="AD1499" s="29"/>
        <tr r="AD1498" s="29"/>
        <tr r="AE1495" s="29"/>
        <tr r="AD1494" s="29"/>
        <tr r="AD1490" s="29"/>
        <tr r="AD1489" s="29"/>
        <tr r="AE1488" s="29"/>
        <tr r="AD1482" s="29"/>
        <tr r="AD1476" s="29"/>
        <tr r="AE1476" s="29"/>
        <tr r="AE1475" s="29"/>
        <tr r="AE1474" s="29"/>
        <tr r="AE1473" s="29"/>
        <tr r="AD1470" s="29"/>
        <tr r="AE1466" s="29"/>
        <tr r="AD1465" s="29"/>
        <tr r="AD1462" s="29"/>
        <tr r="AD1454" s="29"/>
        <tr r="AD1453" s="29"/>
        <tr r="AD1452" s="29"/>
        <tr r="AD1451" s="29"/>
        <tr r="AD1449" s="29"/>
        <tr r="AE1444" s="29"/>
        <tr r="AD1442" s="29"/>
        <tr r="AE1434" s="29"/>
        <tr r="AD1426" s="29"/>
        <tr r="AD1425" s="29"/>
        <tr r="AE1424" s="29"/>
        <tr r="AE1418" s="29"/>
        <tr r="AD1417" s="29"/>
        <tr r="AD1415" s="29"/>
        <tr r="AE1414" s="29"/>
        <tr r="AD1408" s="29"/>
        <tr r="AE1408" s="29"/>
        <tr r="AD1394" s="29"/>
        <tr r="AD1384" s="29"/>
        <tr r="AD1383" s="29"/>
        <tr r="AD1381" s="29"/>
        <tr r="AE1380" s="29"/>
        <tr r="AE1376" s="29"/>
        <tr r="AD1364" s="29"/>
        <tr r="AE1363" s="29"/>
        <tr r="AE1362" s="29"/>
        <tr r="AE1355" s="29"/>
        <tr r="AE1351" s="29"/>
        <tr r="AD1342" s="29"/>
        <tr r="AD1341" s="29"/>
        <tr r="AD1334" s="29"/>
        <tr r="AE1334" s="29"/>
        <tr r="AD1331" s="29"/>
        <tr r="AE1330" s="29"/>
        <tr r="AD1328" s="29"/>
        <tr r="AE1321" s="29"/>
        <tr r="AD1319" s="29"/>
        <tr r="AE1314" s="29"/>
        <tr r="AE1313" s="29"/>
        <tr r="AD1310" s="29"/>
        <tr r="AE1305" s="29"/>
        <tr r="AE1301" s="29"/>
        <tr r="AD1295" s="29"/>
        <tr r="AD1282" s="29"/>
        <tr r="AD1280" s="29"/>
        <tr r="AE1271" s="29"/>
        <tr r="AD1268" s="29"/>
        <tr r="AE1265" s="29"/>
        <tr r="AD1258" s="29"/>
        <tr r="AE1249" s="29"/>
        <tr r="AD1248" s="29"/>
        <tr r="AE1247" s="29"/>
        <tr r="AD1245" s="29"/>
        <tr r="AE1244" s="29"/>
        <tr r="AE1243" s="29"/>
        <tr r="AD1242" s="29"/>
        <tr r="AE1239" s="29"/>
        <tr r="AE1238" s="29"/>
        <tr r="AE1237" s="29"/>
        <tr r="AE1235" s="29"/>
        <tr r="AD1231" s="29"/>
        <tr r="AE1228" s="29"/>
        <tr r="AD1225" s="29"/>
        <tr r="AE1223" s="29"/>
        <tr r="AD1220" s="29"/>
        <tr r="AE1218" s="29"/>
        <tr r="AE1216" s="29"/>
        <tr r="AE1211" s="29"/>
        <tr r="AD1210" s="29"/>
        <tr r="AE1208" s="29"/>
        <tr r="AE1202" s="29"/>
        <tr r="AD1197" s="29"/>
        <tr r="AD1196" s="29"/>
        <tr r="AD1189" s="29"/>
        <tr r="AE1188" s="29"/>
        <tr r="AE1187" s="29"/>
        <tr r="AD1186" s="29"/>
        <tr r="AE1181" s="29"/>
        <tr r="AD1179" s="29"/>
        <tr r="AE1176" s="29"/>
        <tr r="AD1175" s="29"/>
        <tr r="AE1173" s="29"/>
        <tr r="AE1168" s="29"/>
        <tr r="AE1166" s="29"/>
        <tr r="AE1161" s="29"/>
        <tr r="AD1159" s="29"/>
        <tr r="AE1153" s="29"/>
        <tr r="AD1141" s="29"/>
        <tr r="AE1138" s="29"/>
        <tr r="AD1133" s="29"/>
        <tr r="AD1125" s="29"/>
        <tr r="AE1124" s="29"/>
        <tr r="AD1119" s="29"/>
        <tr r="AD1118" s="29"/>
        <tr r="AE1115" s="29"/>
        <tr r="AE1110" s="29"/>
        <tr r="AD1108" s="29"/>
        <tr r="AD1104" s="29"/>
        <tr r="AD1102" s="29"/>
        <tr r="AE1098" s="29"/>
        <tr r="AD1096" s="29"/>
        <tr r="AD1092" s="29"/>
        <tr r="AE1085" s="29"/>
        <tr r="AE1083" s="29"/>
        <tr r="AE1078" s="29"/>
        <tr r="AD1077" s="29"/>
        <tr r="AE1076" s="29"/>
        <tr r="AE1074" s="29"/>
        <tr r="AD1073" s="29"/>
        <tr r="AD1065" s="29"/>
        <tr r="AE1063" s="29"/>
        <tr r="AE1060" s="29"/>
        <tr r="AD1059" s="29"/>
        <tr r="AD1058" s="29"/>
        <tr r="AE1045" s="29"/>
        <tr r="AD1038" s="29"/>
        <tr r="AE1037" s="29"/>
        <tr r="AD1036" s="29"/>
        <tr r="AD1035" s="29"/>
        <tr r="AD1030" s="29"/>
        <tr r="AE1025" s="29"/>
        <tr r="AD1023" s="29"/>
        <tr r="AD1021" s="29"/>
        <tr r="AE1019" s="29"/>
        <tr r="AD1015" s="29"/>
        <tr r="AD1013" s="29"/>
        <tr r="AD1010" s="29"/>
        <tr r="AD1007" s="29"/>
        <tr r="AD1003" s="29"/>
        <tr r="AD999" s="29"/>
        <tr r="AE998" s="29"/>
        <tr r="AD995" s="29"/>
        <tr r="AE991" s="29"/>
        <tr r="AD987" s="29"/>
        <tr r="AD985" s="29"/>
        <tr r="AE982" s="29"/>
        <tr r="AD975" s="29"/>
        <tr r="AE970" s="29"/>
        <tr r="AD967" s="29"/>
        <tr r="AD966" s="29"/>
        <tr r="AE963" s="29"/>
        <tr r="AD958" s="29"/>
        <tr r="AE954" s="29"/>
        <tr r="AD947" s="29"/>
        <tr r="AD945" s="29"/>
        <tr r="AE942" s="29"/>
        <tr r="AE941" s="29"/>
        <tr r="AE935" s="29"/>
        <tr r="AD919" s="29"/>
        <tr r="AE917" s="29"/>
        <tr r="AE910" s="29"/>
        <tr r="AE1543" s="29"/>
        <tr r="AE1542" s="29"/>
        <tr r="AE1541" s="29"/>
        <tr r="AE1538" s="29"/>
        <tr r="AD1537" s="29"/>
        <tr r="AE1535" s="29"/>
        <tr r="AD1533" s="29"/>
        <tr r="AD1531" s="29"/>
        <tr r="AD1526" s="29"/>
        <tr r="AE1524" s="29"/>
        <tr r="AE1520" s="29"/>
        <tr r="AD1518" s="29"/>
        <tr r="AE1510" s="29"/>
        <tr r="AE1509" s="29"/>
        <tr r="AE1508" s="29"/>
        <tr r="AE1504" s="29"/>
        <tr r="AD1503" s="29"/>
        <tr r="AE1501" s="29"/>
        <tr r="AE1498" s="29"/>
        <tr r="AE1494" s="29"/>
        <tr r="AE1491" s="29"/>
        <tr r="AE1487" s="29"/>
        <tr r="AE1485" s="29"/>
        <tr r="AE1484" s="29"/>
        <tr r="AE1483" s="29"/>
        <tr r="AD1478" s="29"/>
        <tr r="AD1477" s="29"/>
        <tr r="AE1471" s="29"/>
        <tr r="AD1468" s="29"/>
        <tr r="AD1464" s="29"/>
        <tr r="AD1459" s="29"/>
        <tr r="AD1456" s="29"/>
        <tr r="AD1455" s="29"/>
        <tr r="AE1454" s="29"/>
        <tr r="AE1450" s="29"/>
        <tr r="AE1441" s="29"/>
        <tr r="AD1440" s="29"/>
        <tr r="AE1439" s="29"/>
        <tr r="AD1438" s="29"/>
        <tr r="AD1434" s="29"/>
        <tr r="AE1433" s="29"/>
        <tr r="AD1431" s="29"/>
        <tr r="AE1430" s="29"/>
        <tr r="AD1428" s="29"/>
        <tr r="AE1425" s="29"/>
        <tr r="AD1421" s="29"/>
        <tr r="AE1421" s="29"/>
        <tr r="AE1419" s="29"/>
        <tr r="AD1413" s="29"/>
        <tr r="AE1412" s="29"/>
        <tr r="AE1411" s="29"/>
        <tr r="AE1405" s="29"/>
        <tr r="AE1403" s="29"/>
        <tr r="AD1402" s="29"/>
        <tr r="AE1400" s="29"/>
        <tr r="AD1398" s="29"/>
        <tr r="AD1397" s="29"/>
        <tr r="AE1395" s="29"/>
        <tr r="AD1388" s="29"/>
        <tr r="AE1385" s="29"/>
        <tr r="AE1384" s="29"/>
        <tr r="AE1382" s="29"/>
        <tr r="AD1379" s="29"/>
        <tr r="AE1371" s="29"/>
        <tr r="AE1370" s="29"/>
        <tr r="AE1367" s="29"/>
        <tr r="AE1366" s="29"/>
        <tr r="AD1365" s="29"/>
        <tr r="AE1364" s="29"/>
        <tr r="AD1363" s="29"/>
        <tr r="AE1361" s="29"/>
        <tr r="AE1358" s="29"/>
        <tr r="AD1355" s="29"/>
        <tr r="AD1348" s="29"/>
        <tr r="AE1347" s="29"/>
        <tr r="AE1335" s="29"/>
        <tr r="AD1333" s="29"/>
        <tr r="AD1329" s="29"/>
        <tr r="AE1329" s="29"/>
        <tr r="AD1327" s="29"/>
        <tr r="AE1326" s="29"/>
        <tr r="AE1324" s="29"/>
        <tr r="AE1323" s="29"/>
        <tr r="AE1317" s="29"/>
        <tr r="AD1313" s="29"/>
        <tr r="AD1312" s="29"/>
        <tr r="AD1311" s="29"/>
        <tr r="AE1307" s="29"/>
        <tr r="AE1306" s="29"/>
        <tr r="AD1304" s="29"/>
        <tr r="AD1301" s="29"/>
        <tr r="AE1298" s="29"/>
        <tr r="AD1297" s="29"/>
        <tr r="AE1296" s="29"/>
        <tr r="AD1293" s="29"/>
        <tr r="AE1287" s="29"/>
        <tr r="AE1286" s="29"/>
        <tr r="AE1285" s="29"/>
        <tr r="AD1281" s="29"/>
        <tr r="AD1279" s="29"/>
        <tr r="AD1277" s="29"/>
        <tr r="AD1275" s="29"/>
        <tr r="AE1274" s="29"/>
        <tr r="AE1268" s="29"/>
        <tr r="AD1264" s="29"/>
        <tr r="AE1262" s="29"/>
        <tr r="AD1259" s="29"/>
        <tr r="AE1255" s="29"/>
        <tr r="AE1246" s="29"/>
        <tr r="AE1241" s="29"/>
        <tr r="AD1234" s="29"/>
        <tr r="AE1232" s="29"/>
        <tr r="AE1227" s="29"/>
        <tr r="AE1226" s="29"/>
        <tr r="AD1217" s="29"/>
        <tr r="AE1213" s="29"/>
        <tr r="AD1212" s="29"/>
        <tr r="AE1205" s="29"/>
        <tr r="AE1201" s="29"/>
        <tr r="AE1200" s="29"/>
        <tr r="AE1195" s="29"/>
        <tr r="AE1194" s="29"/>
        <tr r="AE1193" s="29"/>
        <tr r="AD1191" s="29"/>
        <tr r="AE1190" s="29"/>
        <tr r="AE1189" s="29"/>
        <tr r="AD1184" s="29"/>
        <tr r="AE1182" s="29"/>
        <tr r="AD1180" s="29"/>
        <tr r="AE1178" s="29"/>
        <tr r="AE1163" s="29"/>
        <tr r="AE1162" s="29"/>
        <tr r="AD1160" s="29"/>
        <tr r="AE1158" s="29"/>
        <tr r="AD1152" s="29"/>
        <tr r="AD1149" s="29"/>
        <tr r="AD1148" s="29"/>
        <tr r="AD1145" s="29"/>
        <tr r="AD1144" s="29"/>
        <tr r="AD1140" s="29"/>
        <tr r="AD1136" s="29"/>
        <tr r="AE1134" s="29"/>
        <tr r="AD1132" s="29"/>
        <tr r="AD1127" s="29"/>
        <tr r="AE1122" s="29"/>
        <tr r="AE1109" s="29"/>
        <tr r="AD1106" s="29"/>
        <tr r="AE1105" s="29"/>
        <tr r="AE1104" s="29"/>
        <tr r="AD1091" s="29"/>
        <tr r="AD1090" s="29"/>
        <tr r="AE1089" s="29"/>
        <tr r="AD1085" s="29"/>
        <tr r="AE1084" s="29"/>
        <tr r="AD1074" s="29"/>
        <tr r="AE1070" s="29"/>
        <tr r="AD1069" s="29"/>
        <tr r="AE1062" s="29"/>
        <tr r="AE1049" s="29"/>
        <tr r="AE1046" s="29"/>
        <tr r="AE1044" s="29"/>
        <tr r="AE1042" s="29"/>
        <tr r="AD1040" s="29"/>
        <tr r="AE1039" s="29"/>
        <tr r="AE1029" s="29"/>
        <tr r="AD1027" s="29"/>
        <tr r="AE1023" s="29"/>
        <tr r="AE1012" s="29"/>
        <tr r="AD1011" s="29"/>
        <tr r="AD1009" s="29"/>
        <tr r="AD1006" s="29"/>
        <tr r="AE1005" s="29"/>
        <tr r="AE1002" s="29"/>
        <tr r="AD1000" s="29"/>
        <tr r="AD990" s="29"/>
        <tr r="AE977" s="29"/>
        <tr r="AE976" s="29"/>
        <tr r="AD962" s="29"/>
        <tr r="AE961" s="29"/>
        <tr r="AD960" s="29"/>
        <tr r="AE956" s="29"/>
        <tr r="AD953" s="29"/>
        <tr r="AD952" s="29"/>
        <tr r="AE951" s="29"/>
        <tr r="AE950" s="29"/>
        <tr r="AD948" s="29"/>
        <tr r="AE943" s="29"/>
        <tr r="AD937" s="29"/>
        <tr r="AE927" s="29"/>
        <tr r="AE923" s="29"/>
        <tr r="AE915" s="29"/>
        <tr r="AD907" s="29"/>
        <tr r="AD1542" s="29"/>
        <tr r="AE1537" s="29"/>
        <tr r="AD1535" s="29"/>
        <tr r="AD1534" s="29"/>
        <tr r="AE1533" s="29"/>
        <tr r="AD1530" s="29"/>
        <tr r="AE1528" s="29"/>
        <tr r="AD1527" s="29"/>
        <tr r="AD1525" s="29"/>
        <tr r="AD1523" s="29"/>
        <tr r="AD1521" s="29"/>
        <tr r="AD1520" s="29"/>
        <tr r="AD1516" s="29"/>
        <tr r="AE1515" s="29"/>
        <tr r="AE1514" s="29"/>
        <tr r="AE1513" s="29"/>
        <tr r="AE1512" s="29"/>
        <tr r="AE1511" s="29"/>
        <tr r="AD1510" s="29"/>
        <tr r="AD1509" s="29"/>
        <tr r="AD1507" s="29"/>
        <tr r="AE1506" s="29"/>
        <tr r="AD1502" s="29"/>
        <tr r="AE1502" s="29"/>
        <tr r="AE1499" s="29"/>
        <tr r="AD1496" s="29"/>
        <tr r="AD1492" s="29"/>
        <tr r="AD1487" s="29"/>
        <tr r="AD1486" s="29"/>
        <tr r="AD1485" s="29"/>
        <tr r="AD1483" s="29"/>
        <tr r="AE1482" s="29"/>
        <tr r="AD1481" s="29"/>
        <tr r="AD1475" s="29"/>
        <tr r="AE1472" s="29"/>
        <tr r="AE1467" s="29"/>
        <tr r="AE1465" s="29"/>
        <tr r="AE1463" s="29"/>
        <tr r="AD1458" s="29"/>
        <tr r="AE1453" s="29"/>
        <tr r="AE1449" s="29"/>
        <tr r="AE1448" s="29"/>
        <tr r="AD1445" s="29"/>
        <tr r="AD1444" s="29"/>
        <tr r="AE1443" s="29"/>
        <tr r="AD1441" s="29"/>
        <tr r="AD1439" s="29"/>
        <tr r="AE1438" s="29"/>
        <tr r="AD1435" s="29"/>
        <tr r="AD1433" s="29"/>
        <tr r="AD1432" s="29"/>
        <tr r="AE1431" s="29"/>
        <tr r="AD1429" s="29"/>
        <tr r="AE1428" s="29"/>
        <tr r="AE1426" s="29"/>
        <tr r="AD1423" s="29"/>
        <tr r="AD1420" s="29"/>
        <tr r="AD1418" s="29"/>
        <tr r="AD1416" s="29"/>
        <tr r="AE1410" s="29"/>
        <tr r="AD1407" s="29"/>
        <tr r="AD1406" s="29"/>
        <tr r="AD1405" s="29"/>
        <tr r="AE1404" s="29"/>
        <tr r="AD1403" s="29"/>
        <tr r="AE1401" s="29"/>
        <tr r="AE1399" s="29"/>
        <tr r="AE1398" s="29"/>
        <tr r="AD1396" s="29"/>
        <tr r="AE1391" s="29"/>
        <tr r="AD1390" s="29"/>
        <tr r="AD1389" s="29"/>
        <tr r="AD1387" s="29"/>
        <tr r="AE1386" s="29"/>
        <tr r="AD1385" s="29"/>
        <tr r="AD1378" s="29"/>
        <tr r="AD1376" s="29"/>
        <tr r="AD1372" s="29"/>
        <tr r="AE1368" s="29"/>
        <tr r="AD1368" s="29"/>
        <tr r="AD1367" s="29"/>
        <tr r="AE1354" s="29"/>
        <tr r="AD1353" s="29"/>
        <tr r="AD1352" s="29"/>
        <tr r="AD1351" s="29"/>
        <tr r="AD1350" s="29"/>
        <tr r="AE1350" s="29"/>
        <tr r="AD1346" s="29"/>
        <tr r="AE1345" s="29"/>
        <tr r="AE1344" s="29"/>
        <tr r="AE1343" s="29"/>
        <tr r="AE1342" s="29"/>
        <tr r="AE1341" s="29"/>
        <tr r="AD1339" s="29"/>
        <tr r="AE1338" s="29"/>
        <tr r="AE1337" s="29"/>
        <tr r="AE1336" s="29"/>
        <tr r="AE1333" s="29"/>
        <tr r="AD1332" s="29"/>
        <tr r="AD1326" s="29"/>
        <tr r="AD1325" s="29"/>
        <tr r="AD1323" s="29"/>
        <tr r="AE1322" s="29"/>
        <tr r="AD1321" s="29"/>
        <tr r="AE1320" s="29"/>
        <tr r="AE1318" s="29"/>
        <tr r="AE1316" s="29"/>
        <tr r="AE1312" s="29"/>
        <tr r="AE1310" s="29"/>
        <tr r="AE1308" s="29"/>
        <tr r="AD1307" s="29"/>
        <tr r="AD1305" s="29"/>
        <tr r="AE1303" s="29"/>
        <tr r="AE1302" s="29"/>
        <tr r="AE1300" s="29"/>
        <tr r="AE1299" s="29"/>
        <tr r="AD1296" s="29"/>
        <tr r="AE1293" s="29"/>
        <tr r="AD1292" s="29"/>
        <tr r="AD1291" s="29"/>
        <tr r="AD1287" s="29"/>
        <tr r="AD1285" s="29"/>
        <tr r="AE1283" s="29"/>
        <tr r="AE1282" s="29"/>
        <tr r="AE1281" s="29"/>
        <tr r="AE1279" s="29"/>
        <tr r="AD1276" s="29"/>
        <tr r="AE1275" s="29"/>
        <tr r="AD1273" s="29"/>
        <tr r="AE1270" s="29"/>
        <tr r="AE1269" s="29"/>
        <tr r="AE1263" s="29"/>
        <tr r="AE1261" s="29"/>
        <tr r="AE1257" s="29"/>
        <tr r="AD1254" s="29"/>
        <tr r="AD1252" s="29"/>
        <tr r="AE1252" s="29"/>
        <tr r="AE1250" s="29"/>
        <tr r="AE1248" s="29"/>
        <tr r="AD1247" s="29"/>
        <tr r="AD1244" s="29"/>
        <tr r="AD1243" s="29"/>
        <tr r="AD1241" s="29"/>
        <tr r="AD1239" s="29"/>
        <tr r="AD1233" s="29"/>
        <tr r="AE1230" s="29"/>
        <tr r="AD1222" s="29"/>
        <tr r="AD1221" s="29"/>
        <tr r="AE1217" s="29"/>
        <tr r="AE1215" s="29"/>
        <tr r="AE1214" s="29"/>
        <tr r="AE1212" s="29"/>
        <tr r="AD1211" s="29"/>
        <tr r="AD1209" s="29"/>
        <tr r="AD1207" s="29"/>
        <tr r="AD1206" s="29"/>
        <tr r="AD1204" s="29"/>
        <tr r="AD1203" s="29"/>
        <tr r="AD1202" s="29"/>
        <tr r="AD1201" s="29"/>
        <tr r="AE1186" s="29"/>
        <tr r="AE1183" s="29"/>
        <tr r="AD1177" s="29"/>
        <tr r="AD1174" s="29"/>
        <tr r="AE1171" s="29"/>
        <tr r="AD1169" s="29"/>
        <tr r="AE1167" s="29"/>
        <tr r="AD1165" s="29"/>
        <tr r="AE1155" s="29"/>
        <tr r="AE1154" s="29"/>
        <tr r="AE1151" s="29"/>
        <tr r="AE1144" s="29"/>
        <tr r="AD1142" s="29"/>
        <tr r="AE1140" s="29"/>
        <tr r="AE1135" s="29"/>
        <tr r="AD1129" s="29"/>
        <tr r="AD1121" s="29"/>
        <tr r="AD1120" s="29"/>
        <tr r="AE1117" s="29"/>
        <tr r="AE1116" s="29"/>
        <tr r="AD1103" s="29"/>
        <tr r="AD1101" s="29"/>
        <tr r="AD1095" s="29"/>
        <tr r="AD1087" s="29"/>
        <tr r="AD1086" s="29"/>
        <tr r="AD1081" s="29"/>
        <tr r="AE1079" s="29"/>
        <tr r="AD1076" s="29"/>
        <tr r="AE1071" s="29"/>
        <tr r="AE1068" s="29"/>
        <tr r="AE1061" s="29"/>
        <tr r="AE1054" s="29"/>
        <tr r="AD1053" s="29"/>
        <tr r="AE1051" s="29"/>
        <tr r="AE1043" s="29"/>
        <tr r="AD1041" s="29"/>
        <tr r="AE1034" s="29"/>
        <tr r="AD1033" s="29"/>
        <tr r="AE1028" s="29"/>
        <tr r="AD1022" s="29"/>
        <tr r="AE1021" s="29"/>
        <tr r="AE1018" s="29"/>
        <tr r="AE1016" s="29"/>
        <tr r="AD1014" s="29"/>
        <tr r="AE1013" s="29"/>
        <tr r="AE1004" s="29"/>
        <tr r="AE1001" s="29"/>
        <tr r="AE1000" s="29"/>
        <tr r="AE999" s="29"/>
        <tr r="AE996" s="29"/>
        <tr r="AD993" s="29"/>
        <tr r="AD989" s="29"/>
        <tr r="AE988" s="29"/>
        <tr r="AD986" s="29"/>
        <tr r="AD983" s="29"/>
        <tr r="AE979" s="29"/>
        <tr r="AE978" s="29"/>
        <tr r="AD974" s="29"/>
        <tr r="AE973" s="29"/>
        <tr r="AE972" s="29"/>
        <tr r="AE959" s="29"/>
        <tr r="AE957" s="29"/>
        <tr r="AD955" s="29"/>
        <tr r="AE949" s="29"/>
        <tr r="AD946" s="29"/>
        <tr r="AD944" s="29"/>
        <tr r="AE940" s="29"/>
        <tr r="AD939" s="29"/>
        <tr r="AD938" s="29"/>
        <tr r="AD933" s="29"/>
        <tr r="AD931" s="29"/>
        <tr r="AE929" s="29"/>
        <tr r="AE928" s="29"/>
        <tr r="AE926" s="29"/>
        <tr r="AD921" s="29"/>
        <tr r="AD918" s="29"/>
        <tr r="AD916" s="29"/>
        <tr r="AE916" s="29"/>
        <tr r="AE914" s="29"/>
        <tr r="AE913" s="29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volatileDependencies" Target="volatileDependenci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100 PERÍODOS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strRef>
              <c:f>Grafico_BD!$B$421:$B$521</c:f>
              <c:strCache>
                <c:ptCount val="101"/>
                <c:pt idx="0">
                  <c:v>2020-09-08</c:v>
                </c:pt>
                <c:pt idx="1">
                  <c:v>2020-09-09</c:v>
                </c:pt>
                <c:pt idx="2">
                  <c:v>2020-09-10</c:v>
                </c:pt>
                <c:pt idx="3">
                  <c:v>2020-09-11</c:v>
                </c:pt>
                <c:pt idx="4">
                  <c:v>2020-09-14</c:v>
                </c:pt>
                <c:pt idx="5">
                  <c:v>2020-09-15</c:v>
                </c:pt>
                <c:pt idx="6">
                  <c:v>2020-09-16</c:v>
                </c:pt>
                <c:pt idx="7">
                  <c:v>2020-09-17</c:v>
                </c:pt>
                <c:pt idx="8">
                  <c:v>2020-09-18</c:v>
                </c:pt>
                <c:pt idx="9">
                  <c:v>2020-09-21</c:v>
                </c:pt>
                <c:pt idx="10">
                  <c:v>2020-09-22</c:v>
                </c:pt>
                <c:pt idx="11">
                  <c:v>2020-09-23</c:v>
                </c:pt>
                <c:pt idx="12">
                  <c:v>2020-09-24</c:v>
                </c:pt>
                <c:pt idx="13">
                  <c:v>2020-09-25</c:v>
                </c:pt>
                <c:pt idx="14">
                  <c:v>2020-09-28</c:v>
                </c:pt>
                <c:pt idx="15">
                  <c:v>2020-09-29</c:v>
                </c:pt>
                <c:pt idx="16">
                  <c:v>2020-09-30</c:v>
                </c:pt>
                <c:pt idx="17">
                  <c:v>2020-10-01</c:v>
                </c:pt>
                <c:pt idx="18">
                  <c:v>2020-10-02</c:v>
                </c:pt>
                <c:pt idx="19">
                  <c:v>2020-10-05</c:v>
                </c:pt>
                <c:pt idx="20">
                  <c:v>2020-10-06</c:v>
                </c:pt>
                <c:pt idx="21">
                  <c:v>2020-10-07</c:v>
                </c:pt>
                <c:pt idx="22">
                  <c:v>2020-10-08</c:v>
                </c:pt>
                <c:pt idx="23">
                  <c:v>2020-10-09</c:v>
                </c:pt>
                <c:pt idx="24">
                  <c:v>2020-10-13</c:v>
                </c:pt>
                <c:pt idx="25">
                  <c:v>2020-10-14</c:v>
                </c:pt>
                <c:pt idx="26">
                  <c:v>2020-10-15</c:v>
                </c:pt>
                <c:pt idx="27">
                  <c:v>2020-10-16</c:v>
                </c:pt>
                <c:pt idx="28">
                  <c:v>2020-10-19</c:v>
                </c:pt>
                <c:pt idx="29">
                  <c:v>2020-10-20</c:v>
                </c:pt>
                <c:pt idx="30">
                  <c:v>2020-10-21</c:v>
                </c:pt>
                <c:pt idx="31">
                  <c:v>2020-10-22</c:v>
                </c:pt>
                <c:pt idx="32">
                  <c:v>2020-10-23</c:v>
                </c:pt>
                <c:pt idx="33">
                  <c:v>2020-10-26</c:v>
                </c:pt>
                <c:pt idx="34">
                  <c:v>2020-10-27</c:v>
                </c:pt>
                <c:pt idx="35">
                  <c:v>2020-10-28</c:v>
                </c:pt>
                <c:pt idx="36">
                  <c:v>2020-10-29</c:v>
                </c:pt>
                <c:pt idx="37">
                  <c:v>2020-10-30</c:v>
                </c:pt>
                <c:pt idx="38">
                  <c:v>2020-11-03</c:v>
                </c:pt>
                <c:pt idx="39">
                  <c:v>2020-11-04</c:v>
                </c:pt>
                <c:pt idx="40">
                  <c:v>2020-11-05</c:v>
                </c:pt>
                <c:pt idx="41">
                  <c:v>2020-11-06</c:v>
                </c:pt>
                <c:pt idx="42">
                  <c:v>2020-11-09</c:v>
                </c:pt>
                <c:pt idx="43">
                  <c:v>2020-11-10</c:v>
                </c:pt>
                <c:pt idx="44">
                  <c:v>2020-11-11</c:v>
                </c:pt>
                <c:pt idx="45">
                  <c:v>2020-11-12</c:v>
                </c:pt>
                <c:pt idx="46">
                  <c:v>2020-11-13</c:v>
                </c:pt>
                <c:pt idx="47">
                  <c:v>2020-11-16</c:v>
                </c:pt>
                <c:pt idx="48">
                  <c:v>2020-11-17</c:v>
                </c:pt>
                <c:pt idx="49">
                  <c:v>2020-11-18</c:v>
                </c:pt>
                <c:pt idx="50">
                  <c:v>2020-11-19</c:v>
                </c:pt>
                <c:pt idx="51">
                  <c:v>2020-11-23</c:v>
                </c:pt>
                <c:pt idx="52">
                  <c:v>2020-11-24</c:v>
                </c:pt>
                <c:pt idx="53">
                  <c:v>2020-11-25</c:v>
                </c:pt>
                <c:pt idx="54">
                  <c:v>2020-11-26</c:v>
                </c:pt>
                <c:pt idx="55">
                  <c:v>2020-11-27</c:v>
                </c:pt>
                <c:pt idx="56">
                  <c:v>2020-11-30</c:v>
                </c:pt>
                <c:pt idx="57">
                  <c:v>2020-12-01</c:v>
                </c:pt>
                <c:pt idx="58">
                  <c:v>2020-12-02</c:v>
                </c:pt>
                <c:pt idx="59">
                  <c:v>2020-12-03</c:v>
                </c:pt>
                <c:pt idx="60">
                  <c:v>2020-12-04</c:v>
                </c:pt>
                <c:pt idx="61">
                  <c:v>2020-12-07</c:v>
                </c:pt>
                <c:pt idx="62">
                  <c:v>2020-12-08</c:v>
                </c:pt>
                <c:pt idx="63">
                  <c:v>2020-12-09</c:v>
                </c:pt>
                <c:pt idx="64">
                  <c:v>2020-12-10</c:v>
                </c:pt>
                <c:pt idx="65">
                  <c:v>2020-12-11</c:v>
                </c:pt>
                <c:pt idx="66">
                  <c:v>2020-12-14</c:v>
                </c:pt>
                <c:pt idx="67">
                  <c:v>2020-12-15</c:v>
                </c:pt>
                <c:pt idx="68">
                  <c:v>2020-12-16</c:v>
                </c:pt>
                <c:pt idx="69">
                  <c:v>2020-12-17</c:v>
                </c:pt>
                <c:pt idx="70">
                  <c:v>2020-12-18</c:v>
                </c:pt>
                <c:pt idx="71">
                  <c:v>2020-12-21</c:v>
                </c:pt>
                <c:pt idx="72">
                  <c:v>2020-12-22</c:v>
                </c:pt>
                <c:pt idx="73">
                  <c:v>2020-12-23</c:v>
                </c:pt>
                <c:pt idx="74">
                  <c:v>2020-12-28</c:v>
                </c:pt>
                <c:pt idx="75">
                  <c:v>2020-12-29</c:v>
                </c:pt>
                <c:pt idx="76">
                  <c:v>2020-12-30</c:v>
                </c:pt>
                <c:pt idx="77">
                  <c:v>2021-01-04</c:v>
                </c:pt>
                <c:pt idx="78">
                  <c:v>2021-01-05</c:v>
                </c:pt>
                <c:pt idx="79">
                  <c:v>2021-01-06</c:v>
                </c:pt>
                <c:pt idx="80">
                  <c:v>2021-01-07</c:v>
                </c:pt>
                <c:pt idx="81">
                  <c:v>2021-01-08</c:v>
                </c:pt>
                <c:pt idx="82">
                  <c:v>2021-01-11</c:v>
                </c:pt>
                <c:pt idx="83">
                  <c:v>2021-01-12</c:v>
                </c:pt>
                <c:pt idx="84">
                  <c:v>2021-01-13</c:v>
                </c:pt>
                <c:pt idx="85">
                  <c:v>2021-01-14</c:v>
                </c:pt>
                <c:pt idx="86">
                  <c:v>2021-01-15</c:v>
                </c:pt>
                <c:pt idx="87">
                  <c:v>2021-01-19</c:v>
                </c:pt>
                <c:pt idx="88">
                  <c:v>2021-01-20</c:v>
                </c:pt>
                <c:pt idx="89">
                  <c:v>2021-01-21</c:v>
                </c:pt>
                <c:pt idx="90">
                  <c:v>2021-01-22</c:v>
                </c:pt>
                <c:pt idx="91">
                  <c:v>2021-01-26</c:v>
                </c:pt>
                <c:pt idx="92">
                  <c:v>2021-01-27</c:v>
                </c:pt>
                <c:pt idx="93">
                  <c:v>2021-01-28</c:v>
                </c:pt>
                <c:pt idx="94">
                  <c:v>2021-01-29</c:v>
                </c:pt>
                <c:pt idx="95">
                  <c:v>2021-02-01</c:v>
                </c:pt>
                <c:pt idx="96">
                  <c:v>2021-02-02</c:v>
                </c:pt>
                <c:pt idx="97">
                  <c:v>2021-02-03</c:v>
                </c:pt>
                <c:pt idx="98">
                  <c:v>2021-02-04</c:v>
                </c:pt>
                <c:pt idx="99">
                  <c:v>2021-02-05</c:v>
                </c:pt>
                <c:pt idx="100">
                  <c:v>2/7/2021</c:v>
                </c:pt>
              </c:strCache>
            </c:strRef>
          </c:cat>
          <c:val>
            <c:numRef>
              <c:f>Grafico_BD!$D$421:$D$521</c:f>
              <c:numCache>
                <c:formatCode>General</c:formatCode>
                <c:ptCount val="101"/>
                <c:pt idx="0">
                  <c:v>0.27765495590792932</c:v>
                </c:pt>
                <c:pt idx="1">
                  <c:v>0.33940658130148166</c:v>
                </c:pt>
                <c:pt idx="2">
                  <c:v>-0.3296550873536655</c:v>
                </c:pt>
                <c:pt idx="3">
                  <c:v>-0.20637819965847085</c:v>
                </c:pt>
                <c:pt idx="4">
                  <c:v>-0.66066927543670484</c:v>
                </c:pt>
                <c:pt idx="5">
                  <c:v>-0.4041212054085549</c:v>
                </c:pt>
                <c:pt idx="6">
                  <c:v>-5.2904039421226685E-2</c:v>
                </c:pt>
                <c:pt idx="7">
                  <c:v>0.39207774664990558</c:v>
                </c:pt>
                <c:pt idx="8">
                  <c:v>0.86498407450638581</c:v>
                </c:pt>
                <c:pt idx="9">
                  <c:v>3.0642477803899299E-2</c:v>
                </c:pt>
                <c:pt idx="10">
                  <c:v>-9.1272186391482948E-2</c:v>
                </c:pt>
                <c:pt idx="11">
                  <c:v>0.56939141140383365</c:v>
                </c:pt>
                <c:pt idx="12">
                  <c:v>0.30898550053850526</c:v>
                </c:pt>
                <c:pt idx="13">
                  <c:v>0.56643721310212047</c:v>
                </c:pt>
                <c:pt idx="14">
                  <c:v>-0.42637227250882359</c:v>
                </c:pt>
                <c:pt idx="15">
                  <c:v>-1.0813589191081912</c:v>
                </c:pt>
                <c:pt idx="16">
                  <c:v>-1.0486669371558386</c:v>
                </c:pt>
                <c:pt idx="17">
                  <c:v>-0.55895681668044683</c:v>
                </c:pt>
                <c:pt idx="18">
                  <c:v>-1.1960088925685346</c:v>
                </c:pt>
                <c:pt idx="19">
                  <c:v>-1.2332419515959816</c:v>
                </c:pt>
                <c:pt idx="20">
                  <c:v>-1.2920453217690917</c:v>
                </c:pt>
                <c:pt idx="21">
                  <c:v>-1.0883956135206563</c:v>
                </c:pt>
                <c:pt idx="22">
                  <c:v>-1.384446857587589</c:v>
                </c:pt>
                <c:pt idx="23">
                  <c:v>-1.6725484805762778</c:v>
                </c:pt>
                <c:pt idx="24">
                  <c:v>-1.7447444836198316</c:v>
                </c:pt>
                <c:pt idx="25">
                  <c:v>-0.31376272363186275</c:v>
                </c:pt>
                <c:pt idx="26">
                  <c:v>-0.1500739233338961</c:v>
                </c:pt>
                <c:pt idx="27">
                  <c:v>-0.20524155307248984</c:v>
                </c:pt>
                <c:pt idx="28">
                  <c:v>-1.1165482125031558</c:v>
                </c:pt>
                <c:pt idx="29">
                  <c:v>-1.5109034459108268</c:v>
                </c:pt>
                <c:pt idx="30">
                  <c:v>-1.4402951686932777</c:v>
                </c:pt>
                <c:pt idx="31">
                  <c:v>-1.0786327642904108</c:v>
                </c:pt>
                <c:pt idx="32">
                  <c:v>-1.2840982555616691</c:v>
                </c:pt>
                <c:pt idx="33">
                  <c:v>-2.2669185288504528</c:v>
                </c:pt>
                <c:pt idx="34">
                  <c:v>-2.1568087854125855</c:v>
                </c:pt>
                <c:pt idx="35">
                  <c:v>-1.2800098772442143</c:v>
                </c:pt>
                <c:pt idx="36">
                  <c:v>-0.24338335066388336</c:v>
                </c:pt>
                <c:pt idx="37">
                  <c:v>-5.5173442841985047E-2</c:v>
                </c:pt>
                <c:pt idx="38">
                  <c:v>0.2163575407535677</c:v>
                </c:pt>
                <c:pt idx="39">
                  <c:v>1.0223210361473865</c:v>
                </c:pt>
                <c:pt idx="40">
                  <c:v>1.1067763528113508</c:v>
                </c:pt>
                <c:pt idx="41">
                  <c:v>9.7845538354284986E-2</c:v>
                </c:pt>
                <c:pt idx="42">
                  <c:v>1.6173709933237392</c:v>
                </c:pt>
                <c:pt idx="43">
                  <c:v>0.93354935855661725</c:v>
                </c:pt>
                <c:pt idx="44">
                  <c:v>0.71855163012280565</c:v>
                </c:pt>
                <c:pt idx="45">
                  <c:v>-0.28992569939843227</c:v>
                </c:pt>
                <c:pt idx="46">
                  <c:v>-4.1323848524920007E-2</c:v>
                </c:pt>
                <c:pt idx="47">
                  <c:v>-0.66339216379314836</c:v>
                </c:pt>
                <c:pt idx="48">
                  <c:v>-0.69767527349487846</c:v>
                </c:pt>
                <c:pt idx="49">
                  <c:v>-1.3785418491944839</c:v>
                </c:pt>
                <c:pt idx="50">
                  <c:v>-1.1054231397730598</c:v>
                </c:pt>
                <c:pt idx="51">
                  <c:v>-0.30172975939027691</c:v>
                </c:pt>
                <c:pt idx="52">
                  <c:v>-0.61503403203574336</c:v>
                </c:pt>
                <c:pt idx="53">
                  <c:v>-0.25042167830719303</c:v>
                </c:pt>
                <c:pt idx="54">
                  <c:v>-0.26813074669210479</c:v>
                </c:pt>
                <c:pt idx="55">
                  <c:v>7.0376175609882505E-2</c:v>
                </c:pt>
                <c:pt idx="56">
                  <c:v>0.14597476586221528</c:v>
                </c:pt>
                <c:pt idx="57">
                  <c:v>0.92219878350032447</c:v>
                </c:pt>
                <c:pt idx="58">
                  <c:v>1.4341556475124921</c:v>
                </c:pt>
                <c:pt idx="59">
                  <c:v>1.0697687961101385</c:v>
                </c:pt>
                <c:pt idx="60">
                  <c:v>1.9299928767837842</c:v>
                </c:pt>
                <c:pt idx="61">
                  <c:v>0.70810639170726708</c:v>
                </c:pt>
                <c:pt idx="62">
                  <c:v>0.48039330984674788</c:v>
                </c:pt>
                <c:pt idx="63">
                  <c:v>3.1551141780525233E-2</c:v>
                </c:pt>
                <c:pt idx="64">
                  <c:v>-0.41252359983186865</c:v>
                </c:pt>
                <c:pt idx="65">
                  <c:v>-1.2139434632798096</c:v>
                </c:pt>
                <c:pt idx="66">
                  <c:v>-1.1723990784796277</c:v>
                </c:pt>
                <c:pt idx="67">
                  <c:v>0.10011565336559208</c:v>
                </c:pt>
                <c:pt idx="68">
                  <c:v>2.2017196799849672E-2</c:v>
                </c:pt>
                <c:pt idx="69">
                  <c:v>0.22225836104504515</c:v>
                </c:pt>
                <c:pt idx="70">
                  <c:v>7.627778207957181E-2</c:v>
                </c:pt>
                <c:pt idx="71">
                  <c:v>0.39457661673569422</c:v>
                </c:pt>
                <c:pt idx="72">
                  <c:v>0.61025588730213776</c:v>
                </c:pt>
                <c:pt idx="73">
                  <c:v>0.53738089699683056</c:v>
                </c:pt>
                <c:pt idx="74">
                  <c:v>0.16118658367908797</c:v>
                </c:pt>
                <c:pt idx="75">
                  <c:v>-6.9475600454620326E-2</c:v>
                </c:pt>
                <c:pt idx="76">
                  <c:v>-1.2596314988445803</c:v>
                </c:pt>
                <c:pt idx="77">
                  <c:v>-1.0253730784916228</c:v>
                </c:pt>
                <c:pt idx="78">
                  <c:v>-0.5051191571805328</c:v>
                </c:pt>
                <c:pt idx="79">
                  <c:v>-0.34652508540124066</c:v>
                </c:pt>
                <c:pt idx="80">
                  <c:v>0.14979901307067622</c:v>
                </c:pt>
                <c:pt idx="81">
                  <c:v>0.40031657573174273</c:v>
                </c:pt>
                <c:pt idx="82">
                  <c:v>0.28303340921528081</c:v>
                </c:pt>
                <c:pt idx="83">
                  <c:v>1.3212897207074479</c:v>
                </c:pt>
                <c:pt idx="84">
                  <c:v>1.1217968671249208</c:v>
                </c:pt>
                <c:pt idx="85">
                  <c:v>0.9979692091686867</c:v>
                </c:pt>
                <c:pt idx="86">
                  <c:v>2.0768223465785405</c:v>
                </c:pt>
                <c:pt idx="87">
                  <c:v>2.0478863448501823</c:v>
                </c:pt>
                <c:pt idx="88">
                  <c:v>2.0250844189205468</c:v>
                </c:pt>
                <c:pt idx="89">
                  <c:v>2.1568855603462689</c:v>
                </c:pt>
                <c:pt idx="90">
                  <c:v>2.2043322355129535</c:v>
                </c:pt>
                <c:pt idx="91">
                  <c:v>1.8267177544292974</c:v>
                </c:pt>
                <c:pt idx="92">
                  <c:v>0.20869130073407108</c:v>
                </c:pt>
                <c:pt idx="93">
                  <c:v>0.52945152141004426</c:v>
                </c:pt>
                <c:pt idx="94">
                  <c:v>-0.11677483705039453</c:v>
                </c:pt>
                <c:pt idx="95">
                  <c:v>0.52219210357266233</c:v>
                </c:pt>
                <c:pt idx="96">
                  <c:v>-1.0512467356999821E-2</c:v>
                </c:pt>
                <c:pt idx="97">
                  <c:v>1.3062677452352496</c:v>
                </c:pt>
                <c:pt idx="98">
                  <c:v>1.287063749902009</c:v>
                </c:pt>
                <c:pt idx="99">
                  <c:v>0.87297347483492205</c:v>
                </c:pt>
                <c:pt idx="100">
                  <c:v>0.87297316715342232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5F-44E1-B816-F3BF16F5296B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Grafico_BD!$B$421:$B$521</c:f>
              <c:strCache>
                <c:ptCount val="101"/>
                <c:pt idx="0">
                  <c:v>2020-09-08</c:v>
                </c:pt>
                <c:pt idx="1">
                  <c:v>2020-09-09</c:v>
                </c:pt>
                <c:pt idx="2">
                  <c:v>2020-09-10</c:v>
                </c:pt>
                <c:pt idx="3">
                  <c:v>2020-09-11</c:v>
                </c:pt>
                <c:pt idx="4">
                  <c:v>2020-09-14</c:v>
                </c:pt>
                <c:pt idx="5">
                  <c:v>2020-09-15</c:v>
                </c:pt>
                <c:pt idx="6">
                  <c:v>2020-09-16</c:v>
                </c:pt>
                <c:pt idx="7">
                  <c:v>2020-09-17</c:v>
                </c:pt>
                <c:pt idx="8">
                  <c:v>2020-09-18</c:v>
                </c:pt>
                <c:pt idx="9">
                  <c:v>2020-09-21</c:v>
                </c:pt>
                <c:pt idx="10">
                  <c:v>2020-09-22</c:v>
                </c:pt>
                <c:pt idx="11">
                  <c:v>2020-09-23</c:v>
                </c:pt>
                <c:pt idx="12">
                  <c:v>2020-09-24</c:v>
                </c:pt>
                <c:pt idx="13">
                  <c:v>2020-09-25</c:v>
                </c:pt>
                <c:pt idx="14">
                  <c:v>2020-09-28</c:v>
                </c:pt>
                <c:pt idx="15">
                  <c:v>2020-09-29</c:v>
                </c:pt>
                <c:pt idx="16">
                  <c:v>2020-09-30</c:v>
                </c:pt>
                <c:pt idx="17">
                  <c:v>2020-10-01</c:v>
                </c:pt>
                <c:pt idx="18">
                  <c:v>2020-10-02</c:v>
                </c:pt>
                <c:pt idx="19">
                  <c:v>2020-10-05</c:v>
                </c:pt>
                <c:pt idx="20">
                  <c:v>2020-10-06</c:v>
                </c:pt>
                <c:pt idx="21">
                  <c:v>2020-10-07</c:v>
                </c:pt>
                <c:pt idx="22">
                  <c:v>2020-10-08</c:v>
                </c:pt>
                <c:pt idx="23">
                  <c:v>2020-10-09</c:v>
                </c:pt>
                <c:pt idx="24">
                  <c:v>2020-10-13</c:v>
                </c:pt>
                <c:pt idx="25">
                  <c:v>2020-10-14</c:v>
                </c:pt>
                <c:pt idx="26">
                  <c:v>2020-10-15</c:v>
                </c:pt>
                <c:pt idx="27">
                  <c:v>2020-10-16</c:v>
                </c:pt>
                <c:pt idx="28">
                  <c:v>2020-10-19</c:v>
                </c:pt>
                <c:pt idx="29">
                  <c:v>2020-10-20</c:v>
                </c:pt>
                <c:pt idx="30">
                  <c:v>2020-10-21</c:v>
                </c:pt>
                <c:pt idx="31">
                  <c:v>2020-10-22</c:v>
                </c:pt>
                <c:pt idx="32">
                  <c:v>2020-10-23</c:v>
                </c:pt>
                <c:pt idx="33">
                  <c:v>2020-10-26</c:v>
                </c:pt>
                <c:pt idx="34">
                  <c:v>2020-10-27</c:v>
                </c:pt>
                <c:pt idx="35">
                  <c:v>2020-10-28</c:v>
                </c:pt>
                <c:pt idx="36">
                  <c:v>2020-10-29</c:v>
                </c:pt>
                <c:pt idx="37">
                  <c:v>2020-10-30</c:v>
                </c:pt>
                <c:pt idx="38">
                  <c:v>2020-11-03</c:v>
                </c:pt>
                <c:pt idx="39">
                  <c:v>2020-11-04</c:v>
                </c:pt>
                <c:pt idx="40">
                  <c:v>2020-11-05</c:v>
                </c:pt>
                <c:pt idx="41">
                  <c:v>2020-11-06</c:v>
                </c:pt>
                <c:pt idx="42">
                  <c:v>2020-11-09</c:v>
                </c:pt>
                <c:pt idx="43">
                  <c:v>2020-11-10</c:v>
                </c:pt>
                <c:pt idx="44">
                  <c:v>2020-11-11</c:v>
                </c:pt>
                <c:pt idx="45">
                  <c:v>2020-11-12</c:v>
                </c:pt>
                <c:pt idx="46">
                  <c:v>2020-11-13</c:v>
                </c:pt>
                <c:pt idx="47">
                  <c:v>2020-11-16</c:v>
                </c:pt>
                <c:pt idx="48">
                  <c:v>2020-11-17</c:v>
                </c:pt>
                <c:pt idx="49">
                  <c:v>2020-11-18</c:v>
                </c:pt>
                <c:pt idx="50">
                  <c:v>2020-11-19</c:v>
                </c:pt>
                <c:pt idx="51">
                  <c:v>2020-11-23</c:v>
                </c:pt>
                <c:pt idx="52">
                  <c:v>2020-11-24</c:v>
                </c:pt>
                <c:pt idx="53">
                  <c:v>2020-11-25</c:v>
                </c:pt>
                <c:pt idx="54">
                  <c:v>2020-11-26</c:v>
                </c:pt>
                <c:pt idx="55">
                  <c:v>2020-11-27</c:v>
                </c:pt>
                <c:pt idx="56">
                  <c:v>2020-11-30</c:v>
                </c:pt>
                <c:pt idx="57">
                  <c:v>2020-12-01</c:v>
                </c:pt>
                <c:pt idx="58">
                  <c:v>2020-12-02</c:v>
                </c:pt>
                <c:pt idx="59">
                  <c:v>2020-12-03</c:v>
                </c:pt>
                <c:pt idx="60">
                  <c:v>2020-12-04</c:v>
                </c:pt>
                <c:pt idx="61">
                  <c:v>2020-12-07</c:v>
                </c:pt>
                <c:pt idx="62">
                  <c:v>2020-12-08</c:v>
                </c:pt>
                <c:pt idx="63">
                  <c:v>2020-12-09</c:v>
                </c:pt>
                <c:pt idx="64">
                  <c:v>2020-12-10</c:v>
                </c:pt>
                <c:pt idx="65">
                  <c:v>2020-12-11</c:v>
                </c:pt>
                <c:pt idx="66">
                  <c:v>2020-12-14</c:v>
                </c:pt>
                <c:pt idx="67">
                  <c:v>2020-12-15</c:v>
                </c:pt>
                <c:pt idx="68">
                  <c:v>2020-12-16</c:v>
                </c:pt>
                <c:pt idx="69">
                  <c:v>2020-12-17</c:v>
                </c:pt>
                <c:pt idx="70">
                  <c:v>2020-12-18</c:v>
                </c:pt>
                <c:pt idx="71">
                  <c:v>2020-12-21</c:v>
                </c:pt>
                <c:pt idx="72">
                  <c:v>2020-12-22</c:v>
                </c:pt>
                <c:pt idx="73">
                  <c:v>2020-12-23</c:v>
                </c:pt>
                <c:pt idx="74">
                  <c:v>2020-12-28</c:v>
                </c:pt>
                <c:pt idx="75">
                  <c:v>2020-12-29</c:v>
                </c:pt>
                <c:pt idx="76">
                  <c:v>2020-12-30</c:v>
                </c:pt>
                <c:pt idx="77">
                  <c:v>2021-01-04</c:v>
                </c:pt>
                <c:pt idx="78">
                  <c:v>2021-01-05</c:v>
                </c:pt>
                <c:pt idx="79">
                  <c:v>2021-01-06</c:v>
                </c:pt>
                <c:pt idx="80">
                  <c:v>2021-01-07</c:v>
                </c:pt>
                <c:pt idx="81">
                  <c:v>2021-01-08</c:v>
                </c:pt>
                <c:pt idx="82">
                  <c:v>2021-01-11</c:v>
                </c:pt>
                <c:pt idx="83">
                  <c:v>2021-01-12</c:v>
                </c:pt>
                <c:pt idx="84">
                  <c:v>2021-01-13</c:v>
                </c:pt>
                <c:pt idx="85">
                  <c:v>2021-01-14</c:v>
                </c:pt>
                <c:pt idx="86">
                  <c:v>2021-01-15</c:v>
                </c:pt>
                <c:pt idx="87">
                  <c:v>2021-01-19</c:v>
                </c:pt>
                <c:pt idx="88">
                  <c:v>2021-01-20</c:v>
                </c:pt>
                <c:pt idx="89">
                  <c:v>2021-01-21</c:v>
                </c:pt>
                <c:pt idx="90">
                  <c:v>2021-01-22</c:v>
                </c:pt>
                <c:pt idx="91">
                  <c:v>2021-01-26</c:v>
                </c:pt>
                <c:pt idx="92">
                  <c:v>2021-01-27</c:v>
                </c:pt>
                <c:pt idx="93">
                  <c:v>2021-01-28</c:v>
                </c:pt>
                <c:pt idx="94">
                  <c:v>2021-01-29</c:v>
                </c:pt>
                <c:pt idx="95">
                  <c:v>2021-02-01</c:v>
                </c:pt>
                <c:pt idx="96">
                  <c:v>2021-02-02</c:v>
                </c:pt>
                <c:pt idx="97">
                  <c:v>2021-02-03</c:v>
                </c:pt>
                <c:pt idx="98">
                  <c:v>2021-02-04</c:v>
                </c:pt>
                <c:pt idx="99">
                  <c:v>2021-02-05</c:v>
                </c:pt>
                <c:pt idx="100">
                  <c:v>2/7/2021</c:v>
                </c:pt>
              </c:strCache>
            </c:strRef>
          </c:cat>
          <c:val>
            <c:numRef>
              <c:f>Grafico_BD!$D$421:$D$521</c:f>
              <c:numCache>
                <c:formatCode>General</c:formatCode>
                <c:ptCount val="101"/>
                <c:pt idx="0">
                  <c:v>0.27765495590792932</c:v>
                </c:pt>
                <c:pt idx="1">
                  <c:v>0.33940658130148166</c:v>
                </c:pt>
                <c:pt idx="2">
                  <c:v>-0.3296550873536655</c:v>
                </c:pt>
                <c:pt idx="3">
                  <c:v>-0.20637819965847085</c:v>
                </c:pt>
                <c:pt idx="4">
                  <c:v>-0.66066927543670484</c:v>
                </c:pt>
                <c:pt idx="5">
                  <c:v>-0.4041212054085549</c:v>
                </c:pt>
                <c:pt idx="6">
                  <c:v>-5.2904039421226685E-2</c:v>
                </c:pt>
                <c:pt idx="7">
                  <c:v>0.39207774664990558</c:v>
                </c:pt>
                <c:pt idx="8">
                  <c:v>0.86498407450638581</c:v>
                </c:pt>
                <c:pt idx="9">
                  <c:v>3.0642477803899299E-2</c:v>
                </c:pt>
                <c:pt idx="10">
                  <c:v>-9.1272186391482948E-2</c:v>
                </c:pt>
                <c:pt idx="11">
                  <c:v>0.56939141140383365</c:v>
                </c:pt>
                <c:pt idx="12">
                  <c:v>0.30898550053850526</c:v>
                </c:pt>
                <c:pt idx="13">
                  <c:v>0.56643721310212047</c:v>
                </c:pt>
                <c:pt idx="14">
                  <c:v>-0.42637227250882359</c:v>
                </c:pt>
                <c:pt idx="15">
                  <c:v>-1.0813589191081912</c:v>
                </c:pt>
                <c:pt idx="16">
                  <c:v>-1.0486669371558386</c:v>
                </c:pt>
                <c:pt idx="17">
                  <c:v>-0.55895681668044683</c:v>
                </c:pt>
                <c:pt idx="18">
                  <c:v>-1.1960088925685346</c:v>
                </c:pt>
                <c:pt idx="19">
                  <c:v>-1.2332419515959816</c:v>
                </c:pt>
                <c:pt idx="20">
                  <c:v>-1.2920453217690917</c:v>
                </c:pt>
                <c:pt idx="21">
                  <c:v>-1.0883956135206563</c:v>
                </c:pt>
                <c:pt idx="22">
                  <c:v>-1.384446857587589</c:v>
                </c:pt>
                <c:pt idx="23">
                  <c:v>-1.6725484805762778</c:v>
                </c:pt>
                <c:pt idx="24">
                  <c:v>-1.7447444836198316</c:v>
                </c:pt>
                <c:pt idx="25">
                  <c:v>-0.31376272363186275</c:v>
                </c:pt>
                <c:pt idx="26">
                  <c:v>-0.1500739233338961</c:v>
                </c:pt>
                <c:pt idx="27">
                  <c:v>-0.20524155307248984</c:v>
                </c:pt>
                <c:pt idx="28">
                  <c:v>-1.1165482125031558</c:v>
                </c:pt>
                <c:pt idx="29">
                  <c:v>-1.5109034459108268</c:v>
                </c:pt>
                <c:pt idx="30">
                  <c:v>-1.4402951686932777</c:v>
                </c:pt>
                <c:pt idx="31">
                  <c:v>-1.0786327642904108</c:v>
                </c:pt>
                <c:pt idx="32">
                  <c:v>-1.2840982555616691</c:v>
                </c:pt>
                <c:pt idx="33">
                  <c:v>-2.2669185288504528</c:v>
                </c:pt>
                <c:pt idx="34">
                  <c:v>-2.1568087854125855</c:v>
                </c:pt>
                <c:pt idx="35">
                  <c:v>-1.2800098772442143</c:v>
                </c:pt>
                <c:pt idx="36">
                  <c:v>-0.24338335066388336</c:v>
                </c:pt>
                <c:pt idx="37">
                  <c:v>-5.5173442841985047E-2</c:v>
                </c:pt>
                <c:pt idx="38">
                  <c:v>0.2163575407535677</c:v>
                </c:pt>
                <c:pt idx="39">
                  <c:v>1.0223210361473865</c:v>
                </c:pt>
                <c:pt idx="40">
                  <c:v>1.1067763528113508</c:v>
                </c:pt>
                <c:pt idx="41">
                  <c:v>9.7845538354284986E-2</c:v>
                </c:pt>
                <c:pt idx="42">
                  <c:v>1.6173709933237392</c:v>
                </c:pt>
                <c:pt idx="43">
                  <c:v>0.93354935855661725</c:v>
                </c:pt>
                <c:pt idx="44">
                  <c:v>0.71855163012280565</c:v>
                </c:pt>
                <c:pt idx="45">
                  <c:v>-0.28992569939843227</c:v>
                </c:pt>
                <c:pt idx="46">
                  <c:v>-4.1323848524920007E-2</c:v>
                </c:pt>
                <c:pt idx="47">
                  <c:v>-0.66339216379314836</c:v>
                </c:pt>
                <c:pt idx="48">
                  <c:v>-0.69767527349487846</c:v>
                </c:pt>
                <c:pt idx="49">
                  <c:v>-1.3785418491944839</c:v>
                </c:pt>
                <c:pt idx="50">
                  <c:v>-1.1054231397730598</c:v>
                </c:pt>
                <c:pt idx="51">
                  <c:v>-0.30172975939027691</c:v>
                </c:pt>
                <c:pt idx="52">
                  <c:v>-0.61503403203574336</c:v>
                </c:pt>
                <c:pt idx="53">
                  <c:v>-0.25042167830719303</c:v>
                </c:pt>
                <c:pt idx="54">
                  <c:v>-0.26813074669210479</c:v>
                </c:pt>
                <c:pt idx="55">
                  <c:v>7.0376175609882505E-2</c:v>
                </c:pt>
                <c:pt idx="56">
                  <c:v>0.14597476586221528</c:v>
                </c:pt>
                <c:pt idx="57">
                  <c:v>0.92219878350032447</c:v>
                </c:pt>
                <c:pt idx="58">
                  <c:v>1.4341556475124921</c:v>
                </c:pt>
                <c:pt idx="59">
                  <c:v>1.0697687961101385</c:v>
                </c:pt>
                <c:pt idx="60">
                  <c:v>1.9299928767837842</c:v>
                </c:pt>
                <c:pt idx="61">
                  <c:v>0.70810639170726708</c:v>
                </c:pt>
                <c:pt idx="62">
                  <c:v>0.48039330984674788</c:v>
                </c:pt>
                <c:pt idx="63">
                  <c:v>3.1551141780525233E-2</c:v>
                </c:pt>
                <c:pt idx="64">
                  <c:v>-0.41252359983186865</c:v>
                </c:pt>
                <c:pt idx="65">
                  <c:v>-1.2139434632798096</c:v>
                </c:pt>
                <c:pt idx="66">
                  <c:v>-1.1723990784796277</c:v>
                </c:pt>
                <c:pt idx="67">
                  <c:v>0.10011565336559208</c:v>
                </c:pt>
                <c:pt idx="68">
                  <c:v>2.2017196799849672E-2</c:v>
                </c:pt>
                <c:pt idx="69">
                  <c:v>0.22225836104504515</c:v>
                </c:pt>
                <c:pt idx="70">
                  <c:v>7.627778207957181E-2</c:v>
                </c:pt>
                <c:pt idx="71">
                  <c:v>0.39457661673569422</c:v>
                </c:pt>
                <c:pt idx="72">
                  <c:v>0.61025588730213776</c:v>
                </c:pt>
                <c:pt idx="73">
                  <c:v>0.53738089699683056</c:v>
                </c:pt>
                <c:pt idx="74">
                  <c:v>0.16118658367908797</c:v>
                </c:pt>
                <c:pt idx="75">
                  <c:v>-6.9475600454620326E-2</c:v>
                </c:pt>
                <c:pt idx="76">
                  <c:v>-1.2596314988445803</c:v>
                </c:pt>
                <c:pt idx="77">
                  <c:v>-1.0253730784916228</c:v>
                </c:pt>
                <c:pt idx="78">
                  <c:v>-0.5051191571805328</c:v>
                </c:pt>
                <c:pt idx="79">
                  <c:v>-0.34652508540124066</c:v>
                </c:pt>
                <c:pt idx="80">
                  <c:v>0.14979901307067622</c:v>
                </c:pt>
                <c:pt idx="81">
                  <c:v>0.40031657573174273</c:v>
                </c:pt>
                <c:pt idx="82">
                  <c:v>0.28303340921528081</c:v>
                </c:pt>
                <c:pt idx="83">
                  <c:v>1.3212897207074479</c:v>
                </c:pt>
                <c:pt idx="84">
                  <c:v>1.1217968671249208</c:v>
                </c:pt>
                <c:pt idx="85">
                  <c:v>0.9979692091686867</c:v>
                </c:pt>
                <c:pt idx="86">
                  <c:v>2.0768223465785405</c:v>
                </c:pt>
                <c:pt idx="87">
                  <c:v>2.0478863448501823</c:v>
                </c:pt>
                <c:pt idx="88">
                  <c:v>2.0250844189205468</c:v>
                </c:pt>
                <c:pt idx="89">
                  <c:v>2.1568855603462689</c:v>
                </c:pt>
                <c:pt idx="90">
                  <c:v>2.2043322355129535</c:v>
                </c:pt>
                <c:pt idx="91">
                  <c:v>1.8267177544292974</c:v>
                </c:pt>
                <c:pt idx="92">
                  <c:v>0.20869130073407108</c:v>
                </c:pt>
                <c:pt idx="93">
                  <c:v>0.52945152141004426</c:v>
                </c:pt>
                <c:pt idx="94">
                  <c:v>-0.11677483705039453</c:v>
                </c:pt>
                <c:pt idx="95">
                  <c:v>0.52219210357266233</c:v>
                </c:pt>
                <c:pt idx="96">
                  <c:v>-1.0512467356999821E-2</c:v>
                </c:pt>
                <c:pt idx="97">
                  <c:v>1.3062677452352496</c:v>
                </c:pt>
                <c:pt idx="98">
                  <c:v>1.287063749902009</c:v>
                </c:pt>
                <c:pt idx="99">
                  <c:v>0.87297347483492205</c:v>
                </c:pt>
                <c:pt idx="100">
                  <c:v>0.87297316715342232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5F-44E1-B816-F3BF16F52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113616"/>
        <c:axId val="122164848"/>
      </c:lineChart>
      <c:catAx>
        <c:axId val="770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4848"/>
        <c:crosses val="autoZero"/>
        <c:auto val="1"/>
        <c:lblAlgn val="ctr"/>
        <c:lblOffset val="100"/>
        <c:noMultiLvlLbl val="0"/>
      </c:catAx>
      <c:valAx>
        <c:axId val="122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1361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120 </a:t>
            </a:r>
            <a:r>
              <a:rPr lang="en-US" sz="1400" b="0" i="0" u="none" strike="noStrike" baseline="0">
                <a:effectLst/>
              </a:rPr>
              <a:t> PERÍODOS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strRef>
              <c:f>Grafico_BD!$B$401:$B$521</c:f>
              <c:strCache>
                <c:ptCount val="121"/>
                <c:pt idx="0">
                  <c:v>2020-08-10</c:v>
                </c:pt>
                <c:pt idx="1">
                  <c:v>2020-08-11</c:v>
                </c:pt>
                <c:pt idx="2">
                  <c:v>2020-08-12</c:v>
                </c:pt>
                <c:pt idx="3">
                  <c:v>2020-08-13</c:v>
                </c:pt>
                <c:pt idx="4">
                  <c:v>2020-08-14</c:v>
                </c:pt>
                <c:pt idx="5">
                  <c:v>2020-08-17</c:v>
                </c:pt>
                <c:pt idx="6">
                  <c:v>2020-08-18</c:v>
                </c:pt>
                <c:pt idx="7">
                  <c:v>2020-08-19</c:v>
                </c:pt>
                <c:pt idx="8">
                  <c:v>2020-08-20</c:v>
                </c:pt>
                <c:pt idx="9">
                  <c:v>2020-08-21</c:v>
                </c:pt>
                <c:pt idx="10">
                  <c:v>2020-08-24</c:v>
                </c:pt>
                <c:pt idx="11">
                  <c:v>2020-08-25</c:v>
                </c:pt>
                <c:pt idx="12">
                  <c:v>2020-08-26</c:v>
                </c:pt>
                <c:pt idx="13">
                  <c:v>2020-08-27</c:v>
                </c:pt>
                <c:pt idx="14">
                  <c:v>2020-08-28</c:v>
                </c:pt>
                <c:pt idx="15">
                  <c:v>2020-08-31</c:v>
                </c:pt>
                <c:pt idx="16">
                  <c:v>2020-09-01</c:v>
                </c:pt>
                <c:pt idx="17">
                  <c:v>2020-09-02</c:v>
                </c:pt>
                <c:pt idx="18">
                  <c:v>2020-09-03</c:v>
                </c:pt>
                <c:pt idx="19">
                  <c:v>2020-09-04</c:v>
                </c:pt>
                <c:pt idx="20">
                  <c:v>2020-09-08</c:v>
                </c:pt>
                <c:pt idx="21">
                  <c:v>2020-09-09</c:v>
                </c:pt>
                <c:pt idx="22">
                  <c:v>2020-09-10</c:v>
                </c:pt>
                <c:pt idx="23">
                  <c:v>2020-09-11</c:v>
                </c:pt>
                <c:pt idx="24">
                  <c:v>2020-09-14</c:v>
                </c:pt>
                <c:pt idx="25">
                  <c:v>2020-09-15</c:v>
                </c:pt>
                <c:pt idx="26">
                  <c:v>2020-09-16</c:v>
                </c:pt>
                <c:pt idx="27">
                  <c:v>2020-09-17</c:v>
                </c:pt>
                <c:pt idx="28">
                  <c:v>2020-09-18</c:v>
                </c:pt>
                <c:pt idx="29">
                  <c:v>2020-09-21</c:v>
                </c:pt>
                <c:pt idx="30">
                  <c:v>2020-09-22</c:v>
                </c:pt>
                <c:pt idx="31">
                  <c:v>2020-09-23</c:v>
                </c:pt>
                <c:pt idx="32">
                  <c:v>2020-09-24</c:v>
                </c:pt>
                <c:pt idx="33">
                  <c:v>2020-09-25</c:v>
                </c:pt>
                <c:pt idx="34">
                  <c:v>2020-09-28</c:v>
                </c:pt>
                <c:pt idx="35">
                  <c:v>2020-09-29</c:v>
                </c:pt>
                <c:pt idx="36">
                  <c:v>2020-09-30</c:v>
                </c:pt>
                <c:pt idx="37">
                  <c:v>2020-10-01</c:v>
                </c:pt>
                <c:pt idx="38">
                  <c:v>2020-10-02</c:v>
                </c:pt>
                <c:pt idx="39">
                  <c:v>2020-10-05</c:v>
                </c:pt>
                <c:pt idx="40">
                  <c:v>2020-10-06</c:v>
                </c:pt>
                <c:pt idx="41">
                  <c:v>2020-10-07</c:v>
                </c:pt>
                <c:pt idx="42">
                  <c:v>2020-10-08</c:v>
                </c:pt>
                <c:pt idx="43">
                  <c:v>2020-10-09</c:v>
                </c:pt>
                <c:pt idx="44">
                  <c:v>2020-10-13</c:v>
                </c:pt>
                <c:pt idx="45">
                  <c:v>2020-10-14</c:v>
                </c:pt>
                <c:pt idx="46">
                  <c:v>2020-10-15</c:v>
                </c:pt>
                <c:pt idx="47">
                  <c:v>2020-10-16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2020-10-26</c:v>
                </c:pt>
                <c:pt idx="54">
                  <c:v>2020-10-27</c:v>
                </c:pt>
                <c:pt idx="55">
                  <c:v>2020-10-28</c:v>
                </c:pt>
                <c:pt idx="56">
                  <c:v>2020-10-29</c:v>
                </c:pt>
                <c:pt idx="57">
                  <c:v>2020-10-30</c:v>
                </c:pt>
                <c:pt idx="58">
                  <c:v>2020-11-03</c:v>
                </c:pt>
                <c:pt idx="59">
                  <c:v>2020-11-04</c:v>
                </c:pt>
                <c:pt idx="60">
                  <c:v>2020-11-05</c:v>
                </c:pt>
                <c:pt idx="61">
                  <c:v>2020-11-06</c:v>
                </c:pt>
                <c:pt idx="62">
                  <c:v>2020-11-09</c:v>
                </c:pt>
                <c:pt idx="63">
                  <c:v>2020-11-10</c:v>
                </c:pt>
                <c:pt idx="64">
                  <c:v>2020-11-11</c:v>
                </c:pt>
                <c:pt idx="65">
                  <c:v>2020-11-12</c:v>
                </c:pt>
                <c:pt idx="66">
                  <c:v>2020-11-13</c:v>
                </c:pt>
                <c:pt idx="67">
                  <c:v>2020-11-16</c:v>
                </c:pt>
                <c:pt idx="68">
                  <c:v>2020-11-17</c:v>
                </c:pt>
                <c:pt idx="69">
                  <c:v>2020-11-18</c:v>
                </c:pt>
                <c:pt idx="70">
                  <c:v>2020-11-19</c:v>
                </c:pt>
                <c:pt idx="71">
                  <c:v>2020-11-23</c:v>
                </c:pt>
                <c:pt idx="72">
                  <c:v>2020-11-24</c:v>
                </c:pt>
                <c:pt idx="73">
                  <c:v>2020-11-25</c:v>
                </c:pt>
                <c:pt idx="74">
                  <c:v>2020-11-26</c:v>
                </c:pt>
                <c:pt idx="75">
                  <c:v>2020-11-27</c:v>
                </c:pt>
                <c:pt idx="76">
                  <c:v>2020-11-30</c:v>
                </c:pt>
                <c:pt idx="77">
                  <c:v>2020-12-01</c:v>
                </c:pt>
                <c:pt idx="78">
                  <c:v>2020-12-02</c:v>
                </c:pt>
                <c:pt idx="79">
                  <c:v>2020-12-03</c:v>
                </c:pt>
                <c:pt idx="80">
                  <c:v>2020-12-04</c:v>
                </c:pt>
                <c:pt idx="81">
                  <c:v>2020-12-07</c:v>
                </c:pt>
                <c:pt idx="82">
                  <c:v>2020-12-08</c:v>
                </c:pt>
                <c:pt idx="83">
                  <c:v>2020-12-09</c:v>
                </c:pt>
                <c:pt idx="84">
                  <c:v>2020-12-10</c:v>
                </c:pt>
                <c:pt idx="85">
                  <c:v>2020-12-11</c:v>
                </c:pt>
                <c:pt idx="86">
                  <c:v>2020-12-14</c:v>
                </c:pt>
                <c:pt idx="87">
                  <c:v>2020-12-15</c:v>
                </c:pt>
                <c:pt idx="88">
                  <c:v>2020-12-16</c:v>
                </c:pt>
                <c:pt idx="89">
                  <c:v>2020-12-17</c:v>
                </c:pt>
                <c:pt idx="90">
                  <c:v>2020-12-18</c:v>
                </c:pt>
                <c:pt idx="91">
                  <c:v>2020-12-21</c:v>
                </c:pt>
                <c:pt idx="92">
                  <c:v>2020-12-22</c:v>
                </c:pt>
                <c:pt idx="93">
                  <c:v>2020-12-23</c:v>
                </c:pt>
                <c:pt idx="94">
                  <c:v>2020-12-28</c:v>
                </c:pt>
                <c:pt idx="95">
                  <c:v>2020-12-29</c:v>
                </c:pt>
                <c:pt idx="96">
                  <c:v>2020-12-30</c:v>
                </c:pt>
                <c:pt idx="97">
                  <c:v>2021-01-04</c:v>
                </c:pt>
                <c:pt idx="98">
                  <c:v>2021-01-05</c:v>
                </c:pt>
                <c:pt idx="99">
                  <c:v>2021-01-06</c:v>
                </c:pt>
                <c:pt idx="100">
                  <c:v>2021-01-07</c:v>
                </c:pt>
                <c:pt idx="101">
                  <c:v>2021-01-08</c:v>
                </c:pt>
                <c:pt idx="102">
                  <c:v>2021-01-11</c:v>
                </c:pt>
                <c:pt idx="103">
                  <c:v>2021-01-12</c:v>
                </c:pt>
                <c:pt idx="104">
                  <c:v>2021-01-13</c:v>
                </c:pt>
                <c:pt idx="105">
                  <c:v>2021-01-14</c:v>
                </c:pt>
                <c:pt idx="106">
                  <c:v>2021-01-15</c:v>
                </c:pt>
                <c:pt idx="107">
                  <c:v>2021-01-19</c:v>
                </c:pt>
                <c:pt idx="108">
                  <c:v>2021-01-20</c:v>
                </c:pt>
                <c:pt idx="109">
                  <c:v>2021-01-21</c:v>
                </c:pt>
                <c:pt idx="110">
                  <c:v>2021-01-22</c:v>
                </c:pt>
                <c:pt idx="111">
                  <c:v>2021-01-26</c:v>
                </c:pt>
                <c:pt idx="112">
                  <c:v>2021-01-27</c:v>
                </c:pt>
                <c:pt idx="113">
                  <c:v>2021-01-28</c:v>
                </c:pt>
                <c:pt idx="114">
                  <c:v>2021-01-29</c:v>
                </c:pt>
                <c:pt idx="115">
                  <c:v>2021-02-01</c:v>
                </c:pt>
                <c:pt idx="116">
                  <c:v>2021-02-02</c:v>
                </c:pt>
                <c:pt idx="117">
                  <c:v>2021-02-03</c:v>
                </c:pt>
                <c:pt idx="118">
                  <c:v>2021-02-04</c:v>
                </c:pt>
                <c:pt idx="119">
                  <c:v>2021-02-05</c:v>
                </c:pt>
                <c:pt idx="120">
                  <c:v>2/7/2021</c:v>
                </c:pt>
              </c:strCache>
            </c:strRef>
          </c:cat>
          <c:val>
            <c:numRef>
              <c:f>Grafico_BD!$F$401:$F$521</c:f>
              <c:numCache>
                <c:formatCode>General</c:formatCode>
                <c:ptCount val="121"/>
                <c:pt idx="0">
                  <c:v>-0.55169872445306223</c:v>
                </c:pt>
                <c:pt idx="1">
                  <c:v>-1.0002032154217113</c:v>
                </c:pt>
                <c:pt idx="2">
                  <c:v>-0.56058536658143143</c:v>
                </c:pt>
                <c:pt idx="3">
                  <c:v>-1.102819328589173</c:v>
                </c:pt>
                <c:pt idx="4">
                  <c:v>0.12231023855642292</c:v>
                </c:pt>
                <c:pt idx="5">
                  <c:v>-0.11312125450144507</c:v>
                </c:pt>
                <c:pt idx="6">
                  <c:v>8.9238215359181736E-2</c:v>
                </c:pt>
                <c:pt idx="7">
                  <c:v>-0.28698033566262032</c:v>
                </c:pt>
                <c:pt idx="8">
                  <c:v>0.34597760385716586</c:v>
                </c:pt>
                <c:pt idx="9">
                  <c:v>-0.17979075744264017</c:v>
                </c:pt>
                <c:pt idx="10">
                  <c:v>-0.72372802109295364</c:v>
                </c:pt>
                <c:pt idx="11">
                  <c:v>0.97893371282228125</c:v>
                </c:pt>
                <c:pt idx="12">
                  <c:v>0.22231540824553653</c:v>
                </c:pt>
                <c:pt idx="13">
                  <c:v>0.88861160757781332</c:v>
                </c:pt>
                <c:pt idx="14">
                  <c:v>2.5094370741542682</c:v>
                </c:pt>
                <c:pt idx="15">
                  <c:v>1.3101906980559004</c:v>
                </c:pt>
                <c:pt idx="16">
                  <c:v>1.4023488419955275</c:v>
                </c:pt>
                <c:pt idx="17">
                  <c:v>0.25865839907542987</c:v>
                </c:pt>
                <c:pt idx="18">
                  <c:v>0.7391952968624329</c:v>
                </c:pt>
                <c:pt idx="19">
                  <c:v>0.50337108431047317</c:v>
                </c:pt>
                <c:pt idx="20">
                  <c:v>4.7150474090354978E-2</c:v>
                </c:pt>
                <c:pt idx="21">
                  <c:v>0.11211850594385685</c:v>
                </c:pt>
                <c:pt idx="22">
                  <c:v>-0.55547836025348019</c:v>
                </c:pt>
                <c:pt idx="23">
                  <c:v>-0.38449127305695624</c:v>
                </c:pt>
                <c:pt idx="24">
                  <c:v>-0.91666807005954454</c:v>
                </c:pt>
                <c:pt idx="25">
                  <c:v>-0.62188421964406559</c:v>
                </c:pt>
                <c:pt idx="26">
                  <c:v>-0.26082983995519909</c:v>
                </c:pt>
                <c:pt idx="27">
                  <c:v>0.19539077026488047</c:v>
                </c:pt>
                <c:pt idx="28">
                  <c:v>0.74416773558279758</c:v>
                </c:pt>
                <c:pt idx="29">
                  <c:v>-7.7419668892199353E-2</c:v>
                </c:pt>
                <c:pt idx="30">
                  <c:v>-0.2240904685217949</c:v>
                </c:pt>
                <c:pt idx="31">
                  <c:v>0.47397007045876094</c:v>
                </c:pt>
                <c:pt idx="32">
                  <c:v>0.20049777659283652</c:v>
                </c:pt>
                <c:pt idx="33">
                  <c:v>0.46638485770535792</c:v>
                </c:pt>
                <c:pt idx="34">
                  <c:v>-0.52291942884345544</c:v>
                </c:pt>
                <c:pt idx="35">
                  <c:v>-1.1647640104916108</c:v>
                </c:pt>
                <c:pt idx="36">
                  <c:v>-1.1224098798398081</c:v>
                </c:pt>
                <c:pt idx="37">
                  <c:v>-0.63455232812752838</c:v>
                </c:pt>
                <c:pt idx="38">
                  <c:v>-1.2719545039887599</c:v>
                </c:pt>
                <c:pt idx="39">
                  <c:v>-1.3051574336840526</c:v>
                </c:pt>
                <c:pt idx="40">
                  <c:v>-1.3625465069580265</c:v>
                </c:pt>
                <c:pt idx="41">
                  <c:v>-1.1099849654186276</c:v>
                </c:pt>
                <c:pt idx="42">
                  <c:v>-1.4333956874125793</c:v>
                </c:pt>
                <c:pt idx="43">
                  <c:v>-1.7051639171262916</c:v>
                </c:pt>
                <c:pt idx="44">
                  <c:v>-1.7761458346337018</c:v>
                </c:pt>
                <c:pt idx="45">
                  <c:v>-0.31689169546921186</c:v>
                </c:pt>
                <c:pt idx="46">
                  <c:v>-0.14616916710078043</c:v>
                </c:pt>
                <c:pt idx="47">
                  <c:v>-0.18381450258286189</c:v>
                </c:pt>
                <c:pt idx="48">
                  <c:v>-1.1614921275816306</c:v>
                </c:pt>
                <c:pt idx="49">
                  <c:v>-1.570916201363167</c:v>
                </c:pt>
                <c:pt idx="50">
                  <c:v>-1.4831987854231961</c:v>
                </c:pt>
                <c:pt idx="51">
                  <c:v>-1.1161297575706408</c:v>
                </c:pt>
                <c:pt idx="52">
                  <c:v>-1.3109066077423013</c:v>
                </c:pt>
                <c:pt idx="53">
                  <c:v>-2.3474067099326481</c:v>
                </c:pt>
                <c:pt idx="54">
                  <c:v>-2.2310641002016416</c:v>
                </c:pt>
                <c:pt idx="55">
                  <c:v>-1.2379560672545478</c:v>
                </c:pt>
                <c:pt idx="56">
                  <c:v>-0.18812600187155565</c:v>
                </c:pt>
                <c:pt idx="57">
                  <c:v>1.4364374487093689E-2</c:v>
                </c:pt>
                <c:pt idx="58">
                  <c:v>0.30600816376810724</c:v>
                </c:pt>
                <c:pt idx="59">
                  <c:v>1.1171401920796145</c:v>
                </c:pt>
                <c:pt idx="60">
                  <c:v>1.1363503885960695</c:v>
                </c:pt>
                <c:pt idx="61">
                  <c:v>8.4816259060763816E-2</c:v>
                </c:pt>
                <c:pt idx="62">
                  <c:v>1.6362311352295347</c:v>
                </c:pt>
                <c:pt idx="63">
                  <c:v>0.9307199511027181</c:v>
                </c:pt>
                <c:pt idx="64">
                  <c:v>0.70104129321246489</c:v>
                </c:pt>
                <c:pt idx="65">
                  <c:v>-0.29728511834936189</c:v>
                </c:pt>
                <c:pt idx="66">
                  <c:v>-5.4140251872081935E-2</c:v>
                </c:pt>
                <c:pt idx="67">
                  <c:v>-0.69468157359060512</c:v>
                </c:pt>
                <c:pt idx="68">
                  <c:v>-0.7203037141516363</c:v>
                </c:pt>
                <c:pt idx="69">
                  <c:v>-1.4182289230149991</c:v>
                </c:pt>
                <c:pt idx="70">
                  <c:v>-1.1433206321666813</c:v>
                </c:pt>
                <c:pt idx="71">
                  <c:v>-0.32761254573804499</c:v>
                </c:pt>
                <c:pt idx="72">
                  <c:v>-0.64330714848049375</c:v>
                </c:pt>
                <c:pt idx="73">
                  <c:v>-0.26865733149370596</c:v>
                </c:pt>
                <c:pt idx="74">
                  <c:v>-0.31415152327994017</c:v>
                </c:pt>
                <c:pt idx="75">
                  <c:v>4.5469452490984281E-2</c:v>
                </c:pt>
                <c:pt idx="76">
                  <c:v>0.17723896182865706</c:v>
                </c:pt>
                <c:pt idx="77">
                  <c:v>0.95360024168724344</c:v>
                </c:pt>
                <c:pt idx="78">
                  <c:v>1.4777972758875937</c:v>
                </c:pt>
                <c:pt idx="79">
                  <c:v>1.0620956729013264</c:v>
                </c:pt>
                <c:pt idx="80">
                  <c:v>1.9397662976561512</c:v>
                </c:pt>
                <c:pt idx="81">
                  <c:v>0.69502664504876643</c:v>
                </c:pt>
                <c:pt idx="82">
                  <c:v>0.46390939711181833</c:v>
                </c:pt>
                <c:pt idx="83">
                  <c:v>2.8997597609197612E-2</c:v>
                </c:pt>
                <c:pt idx="84">
                  <c:v>-0.4561162735721469</c:v>
                </c:pt>
                <c:pt idx="85">
                  <c:v>-1.2763969097756791</c:v>
                </c:pt>
                <c:pt idx="86">
                  <c:v>-1.2112978186567276</c:v>
                </c:pt>
                <c:pt idx="87">
                  <c:v>8.0240200943900275E-2</c:v>
                </c:pt>
                <c:pt idx="88">
                  <c:v>-5.9058878964746084E-3</c:v>
                </c:pt>
                <c:pt idx="89">
                  <c:v>0.18586196040607844</c:v>
                </c:pt>
                <c:pt idx="90">
                  <c:v>6.0632708546736594E-2</c:v>
                </c:pt>
                <c:pt idx="91">
                  <c:v>0.42038382830589838</c:v>
                </c:pt>
                <c:pt idx="92">
                  <c:v>0.66222101123445765</c:v>
                </c:pt>
                <c:pt idx="93">
                  <c:v>0.5790831617533182</c:v>
                </c:pt>
                <c:pt idx="94">
                  <c:v>0.13305062303640011</c:v>
                </c:pt>
                <c:pt idx="95">
                  <c:v>-0.10564649875755371</c:v>
                </c:pt>
                <c:pt idx="96">
                  <c:v>-1.3661816304592036</c:v>
                </c:pt>
                <c:pt idx="97">
                  <c:v>-1.1051475128634747</c:v>
                </c:pt>
                <c:pt idx="98">
                  <c:v>-0.55616981685842215</c:v>
                </c:pt>
                <c:pt idx="99">
                  <c:v>-0.3742585556411549</c:v>
                </c:pt>
                <c:pt idx="100">
                  <c:v>0.12250315173465594</c:v>
                </c:pt>
                <c:pt idx="101">
                  <c:v>0.37211110093693806</c:v>
                </c:pt>
                <c:pt idx="102">
                  <c:v>0.26471143897787369</c:v>
                </c:pt>
                <c:pt idx="103">
                  <c:v>1.2952153409826805</c:v>
                </c:pt>
                <c:pt idx="104">
                  <c:v>1.078775952986412</c:v>
                </c:pt>
                <c:pt idx="105">
                  <c:v>0.94146033664595763</c:v>
                </c:pt>
                <c:pt idx="106">
                  <c:v>2.0527332605138966</c:v>
                </c:pt>
                <c:pt idx="107">
                  <c:v>2.0443109926234704</c:v>
                </c:pt>
                <c:pt idx="108">
                  <c:v>2.0258228844227473</c:v>
                </c:pt>
                <c:pt idx="109">
                  <c:v>2.180540677979363</c:v>
                </c:pt>
                <c:pt idx="110">
                  <c:v>2.244988267481848</c:v>
                </c:pt>
                <c:pt idx="111">
                  <c:v>1.8431096990677771</c:v>
                </c:pt>
                <c:pt idx="112">
                  <c:v>8.6853793445575547E-2</c:v>
                </c:pt>
                <c:pt idx="113">
                  <c:v>0.41939118617704568</c:v>
                </c:pt>
                <c:pt idx="114">
                  <c:v>-0.24813260418552321</c:v>
                </c:pt>
                <c:pt idx="115">
                  <c:v>0.39573173912340148</c:v>
                </c:pt>
                <c:pt idx="116">
                  <c:v>-0.15088409843642631</c:v>
                </c:pt>
                <c:pt idx="117">
                  <c:v>1.1902420021745226</c:v>
                </c:pt>
                <c:pt idx="118">
                  <c:v>1.1870638716884436</c:v>
                </c:pt>
                <c:pt idx="119">
                  <c:v>0.75280063152825327</c:v>
                </c:pt>
                <c:pt idx="120">
                  <c:v>0.75280033258195111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35-485B-85F1-C64A21F9D635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Grafico_BD!$B$401:$B$521</c:f>
              <c:strCache>
                <c:ptCount val="121"/>
                <c:pt idx="0">
                  <c:v>2020-08-10</c:v>
                </c:pt>
                <c:pt idx="1">
                  <c:v>2020-08-11</c:v>
                </c:pt>
                <c:pt idx="2">
                  <c:v>2020-08-12</c:v>
                </c:pt>
                <c:pt idx="3">
                  <c:v>2020-08-13</c:v>
                </c:pt>
                <c:pt idx="4">
                  <c:v>2020-08-14</c:v>
                </c:pt>
                <c:pt idx="5">
                  <c:v>2020-08-17</c:v>
                </c:pt>
                <c:pt idx="6">
                  <c:v>2020-08-18</c:v>
                </c:pt>
                <c:pt idx="7">
                  <c:v>2020-08-19</c:v>
                </c:pt>
                <c:pt idx="8">
                  <c:v>2020-08-20</c:v>
                </c:pt>
                <c:pt idx="9">
                  <c:v>2020-08-21</c:v>
                </c:pt>
                <c:pt idx="10">
                  <c:v>2020-08-24</c:v>
                </c:pt>
                <c:pt idx="11">
                  <c:v>2020-08-25</c:v>
                </c:pt>
                <c:pt idx="12">
                  <c:v>2020-08-26</c:v>
                </c:pt>
                <c:pt idx="13">
                  <c:v>2020-08-27</c:v>
                </c:pt>
                <c:pt idx="14">
                  <c:v>2020-08-28</c:v>
                </c:pt>
                <c:pt idx="15">
                  <c:v>2020-08-31</c:v>
                </c:pt>
                <c:pt idx="16">
                  <c:v>2020-09-01</c:v>
                </c:pt>
                <c:pt idx="17">
                  <c:v>2020-09-02</c:v>
                </c:pt>
                <c:pt idx="18">
                  <c:v>2020-09-03</c:v>
                </c:pt>
                <c:pt idx="19">
                  <c:v>2020-09-04</c:v>
                </c:pt>
                <c:pt idx="20">
                  <c:v>2020-09-08</c:v>
                </c:pt>
                <c:pt idx="21">
                  <c:v>2020-09-09</c:v>
                </c:pt>
                <c:pt idx="22">
                  <c:v>2020-09-10</c:v>
                </c:pt>
                <c:pt idx="23">
                  <c:v>2020-09-11</c:v>
                </c:pt>
                <c:pt idx="24">
                  <c:v>2020-09-14</c:v>
                </c:pt>
                <c:pt idx="25">
                  <c:v>2020-09-15</c:v>
                </c:pt>
                <c:pt idx="26">
                  <c:v>2020-09-16</c:v>
                </c:pt>
                <c:pt idx="27">
                  <c:v>2020-09-17</c:v>
                </c:pt>
                <c:pt idx="28">
                  <c:v>2020-09-18</c:v>
                </c:pt>
                <c:pt idx="29">
                  <c:v>2020-09-21</c:v>
                </c:pt>
                <c:pt idx="30">
                  <c:v>2020-09-22</c:v>
                </c:pt>
                <c:pt idx="31">
                  <c:v>2020-09-23</c:v>
                </c:pt>
                <c:pt idx="32">
                  <c:v>2020-09-24</c:v>
                </c:pt>
                <c:pt idx="33">
                  <c:v>2020-09-25</c:v>
                </c:pt>
                <c:pt idx="34">
                  <c:v>2020-09-28</c:v>
                </c:pt>
                <c:pt idx="35">
                  <c:v>2020-09-29</c:v>
                </c:pt>
                <c:pt idx="36">
                  <c:v>2020-09-30</c:v>
                </c:pt>
                <c:pt idx="37">
                  <c:v>2020-10-01</c:v>
                </c:pt>
                <c:pt idx="38">
                  <c:v>2020-10-02</c:v>
                </c:pt>
                <c:pt idx="39">
                  <c:v>2020-10-05</c:v>
                </c:pt>
                <c:pt idx="40">
                  <c:v>2020-10-06</c:v>
                </c:pt>
                <c:pt idx="41">
                  <c:v>2020-10-07</c:v>
                </c:pt>
                <c:pt idx="42">
                  <c:v>2020-10-08</c:v>
                </c:pt>
                <c:pt idx="43">
                  <c:v>2020-10-09</c:v>
                </c:pt>
                <c:pt idx="44">
                  <c:v>2020-10-13</c:v>
                </c:pt>
                <c:pt idx="45">
                  <c:v>2020-10-14</c:v>
                </c:pt>
                <c:pt idx="46">
                  <c:v>2020-10-15</c:v>
                </c:pt>
                <c:pt idx="47">
                  <c:v>2020-10-16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2020-10-26</c:v>
                </c:pt>
                <c:pt idx="54">
                  <c:v>2020-10-27</c:v>
                </c:pt>
                <c:pt idx="55">
                  <c:v>2020-10-28</c:v>
                </c:pt>
                <c:pt idx="56">
                  <c:v>2020-10-29</c:v>
                </c:pt>
                <c:pt idx="57">
                  <c:v>2020-10-30</c:v>
                </c:pt>
                <c:pt idx="58">
                  <c:v>2020-11-03</c:v>
                </c:pt>
                <c:pt idx="59">
                  <c:v>2020-11-04</c:v>
                </c:pt>
                <c:pt idx="60">
                  <c:v>2020-11-05</c:v>
                </c:pt>
                <c:pt idx="61">
                  <c:v>2020-11-06</c:v>
                </c:pt>
                <c:pt idx="62">
                  <c:v>2020-11-09</c:v>
                </c:pt>
                <c:pt idx="63">
                  <c:v>2020-11-10</c:v>
                </c:pt>
                <c:pt idx="64">
                  <c:v>2020-11-11</c:v>
                </c:pt>
                <c:pt idx="65">
                  <c:v>2020-11-12</c:v>
                </c:pt>
                <c:pt idx="66">
                  <c:v>2020-11-13</c:v>
                </c:pt>
                <c:pt idx="67">
                  <c:v>2020-11-16</c:v>
                </c:pt>
                <c:pt idx="68">
                  <c:v>2020-11-17</c:v>
                </c:pt>
                <c:pt idx="69">
                  <c:v>2020-11-18</c:v>
                </c:pt>
                <c:pt idx="70">
                  <c:v>2020-11-19</c:v>
                </c:pt>
                <c:pt idx="71">
                  <c:v>2020-11-23</c:v>
                </c:pt>
                <c:pt idx="72">
                  <c:v>2020-11-24</c:v>
                </c:pt>
                <c:pt idx="73">
                  <c:v>2020-11-25</c:v>
                </c:pt>
                <c:pt idx="74">
                  <c:v>2020-11-26</c:v>
                </c:pt>
                <c:pt idx="75">
                  <c:v>2020-11-27</c:v>
                </c:pt>
                <c:pt idx="76">
                  <c:v>2020-11-30</c:v>
                </c:pt>
                <c:pt idx="77">
                  <c:v>2020-12-01</c:v>
                </c:pt>
                <c:pt idx="78">
                  <c:v>2020-12-02</c:v>
                </c:pt>
                <c:pt idx="79">
                  <c:v>2020-12-03</c:v>
                </c:pt>
                <c:pt idx="80">
                  <c:v>2020-12-04</c:v>
                </c:pt>
                <c:pt idx="81">
                  <c:v>2020-12-07</c:v>
                </c:pt>
                <c:pt idx="82">
                  <c:v>2020-12-08</c:v>
                </c:pt>
                <c:pt idx="83">
                  <c:v>2020-12-09</c:v>
                </c:pt>
                <c:pt idx="84">
                  <c:v>2020-12-10</c:v>
                </c:pt>
                <c:pt idx="85">
                  <c:v>2020-12-11</c:v>
                </c:pt>
                <c:pt idx="86">
                  <c:v>2020-12-14</c:v>
                </c:pt>
                <c:pt idx="87">
                  <c:v>2020-12-15</c:v>
                </c:pt>
                <c:pt idx="88">
                  <c:v>2020-12-16</c:v>
                </c:pt>
                <c:pt idx="89">
                  <c:v>2020-12-17</c:v>
                </c:pt>
                <c:pt idx="90">
                  <c:v>2020-12-18</c:v>
                </c:pt>
                <c:pt idx="91">
                  <c:v>2020-12-21</c:v>
                </c:pt>
                <c:pt idx="92">
                  <c:v>2020-12-22</c:v>
                </c:pt>
                <c:pt idx="93">
                  <c:v>2020-12-23</c:v>
                </c:pt>
                <c:pt idx="94">
                  <c:v>2020-12-28</c:v>
                </c:pt>
                <c:pt idx="95">
                  <c:v>2020-12-29</c:v>
                </c:pt>
                <c:pt idx="96">
                  <c:v>2020-12-30</c:v>
                </c:pt>
                <c:pt idx="97">
                  <c:v>2021-01-04</c:v>
                </c:pt>
                <c:pt idx="98">
                  <c:v>2021-01-05</c:v>
                </c:pt>
                <c:pt idx="99">
                  <c:v>2021-01-06</c:v>
                </c:pt>
                <c:pt idx="100">
                  <c:v>2021-01-07</c:v>
                </c:pt>
                <c:pt idx="101">
                  <c:v>2021-01-08</c:v>
                </c:pt>
                <c:pt idx="102">
                  <c:v>2021-01-11</c:v>
                </c:pt>
                <c:pt idx="103">
                  <c:v>2021-01-12</c:v>
                </c:pt>
                <c:pt idx="104">
                  <c:v>2021-01-13</c:v>
                </c:pt>
                <c:pt idx="105">
                  <c:v>2021-01-14</c:v>
                </c:pt>
                <c:pt idx="106">
                  <c:v>2021-01-15</c:v>
                </c:pt>
                <c:pt idx="107">
                  <c:v>2021-01-19</c:v>
                </c:pt>
                <c:pt idx="108">
                  <c:v>2021-01-20</c:v>
                </c:pt>
                <c:pt idx="109">
                  <c:v>2021-01-21</c:v>
                </c:pt>
                <c:pt idx="110">
                  <c:v>2021-01-22</c:v>
                </c:pt>
                <c:pt idx="111">
                  <c:v>2021-01-26</c:v>
                </c:pt>
                <c:pt idx="112">
                  <c:v>2021-01-27</c:v>
                </c:pt>
                <c:pt idx="113">
                  <c:v>2021-01-28</c:v>
                </c:pt>
                <c:pt idx="114">
                  <c:v>2021-01-29</c:v>
                </c:pt>
                <c:pt idx="115">
                  <c:v>2021-02-01</c:v>
                </c:pt>
                <c:pt idx="116">
                  <c:v>2021-02-02</c:v>
                </c:pt>
                <c:pt idx="117">
                  <c:v>2021-02-03</c:v>
                </c:pt>
                <c:pt idx="118">
                  <c:v>2021-02-04</c:v>
                </c:pt>
                <c:pt idx="119">
                  <c:v>2021-02-05</c:v>
                </c:pt>
                <c:pt idx="120">
                  <c:v>2/7/2021</c:v>
                </c:pt>
              </c:strCache>
            </c:strRef>
          </c:cat>
          <c:val>
            <c:numRef>
              <c:f>Grafico_BD!$F$401:$F$521</c:f>
              <c:numCache>
                <c:formatCode>General</c:formatCode>
                <c:ptCount val="121"/>
                <c:pt idx="0">
                  <c:v>-0.55169872445306223</c:v>
                </c:pt>
                <c:pt idx="1">
                  <c:v>-1.0002032154217113</c:v>
                </c:pt>
                <c:pt idx="2">
                  <c:v>-0.56058536658143143</c:v>
                </c:pt>
                <c:pt idx="3">
                  <c:v>-1.102819328589173</c:v>
                </c:pt>
                <c:pt idx="4">
                  <c:v>0.12231023855642292</c:v>
                </c:pt>
                <c:pt idx="5">
                  <c:v>-0.11312125450144507</c:v>
                </c:pt>
                <c:pt idx="6">
                  <c:v>8.9238215359181736E-2</c:v>
                </c:pt>
                <c:pt idx="7">
                  <c:v>-0.28698033566262032</c:v>
                </c:pt>
                <c:pt idx="8">
                  <c:v>0.34597760385716586</c:v>
                </c:pt>
                <c:pt idx="9">
                  <c:v>-0.17979075744264017</c:v>
                </c:pt>
                <c:pt idx="10">
                  <c:v>-0.72372802109295364</c:v>
                </c:pt>
                <c:pt idx="11">
                  <c:v>0.97893371282228125</c:v>
                </c:pt>
                <c:pt idx="12">
                  <c:v>0.22231540824553653</c:v>
                </c:pt>
                <c:pt idx="13">
                  <c:v>0.88861160757781332</c:v>
                </c:pt>
                <c:pt idx="14">
                  <c:v>2.5094370741542682</c:v>
                </c:pt>
                <c:pt idx="15">
                  <c:v>1.3101906980559004</c:v>
                </c:pt>
                <c:pt idx="16">
                  <c:v>1.4023488419955275</c:v>
                </c:pt>
                <c:pt idx="17">
                  <c:v>0.25865839907542987</c:v>
                </c:pt>
                <c:pt idx="18">
                  <c:v>0.7391952968624329</c:v>
                </c:pt>
                <c:pt idx="19">
                  <c:v>0.50337108431047317</c:v>
                </c:pt>
                <c:pt idx="20">
                  <c:v>4.7150474090354978E-2</c:v>
                </c:pt>
                <c:pt idx="21">
                  <c:v>0.11211850594385685</c:v>
                </c:pt>
                <c:pt idx="22">
                  <c:v>-0.55547836025348019</c:v>
                </c:pt>
                <c:pt idx="23">
                  <c:v>-0.38449127305695624</c:v>
                </c:pt>
                <c:pt idx="24">
                  <c:v>-0.91666807005954454</c:v>
                </c:pt>
                <c:pt idx="25">
                  <c:v>-0.62188421964406559</c:v>
                </c:pt>
                <c:pt idx="26">
                  <c:v>-0.26082983995519909</c:v>
                </c:pt>
                <c:pt idx="27">
                  <c:v>0.19539077026488047</c:v>
                </c:pt>
                <c:pt idx="28">
                  <c:v>0.74416773558279758</c:v>
                </c:pt>
                <c:pt idx="29">
                  <c:v>-7.7419668892199353E-2</c:v>
                </c:pt>
                <c:pt idx="30">
                  <c:v>-0.2240904685217949</c:v>
                </c:pt>
                <c:pt idx="31">
                  <c:v>0.47397007045876094</c:v>
                </c:pt>
                <c:pt idx="32">
                  <c:v>0.20049777659283652</c:v>
                </c:pt>
                <c:pt idx="33">
                  <c:v>0.46638485770535792</c:v>
                </c:pt>
                <c:pt idx="34">
                  <c:v>-0.52291942884345544</c:v>
                </c:pt>
                <c:pt idx="35">
                  <c:v>-1.1647640104916108</c:v>
                </c:pt>
                <c:pt idx="36">
                  <c:v>-1.1224098798398081</c:v>
                </c:pt>
                <c:pt idx="37">
                  <c:v>-0.63455232812752838</c:v>
                </c:pt>
                <c:pt idx="38">
                  <c:v>-1.2719545039887599</c:v>
                </c:pt>
                <c:pt idx="39">
                  <c:v>-1.3051574336840526</c:v>
                </c:pt>
                <c:pt idx="40">
                  <c:v>-1.3625465069580265</c:v>
                </c:pt>
                <c:pt idx="41">
                  <c:v>-1.1099849654186276</c:v>
                </c:pt>
                <c:pt idx="42">
                  <c:v>-1.4333956874125793</c:v>
                </c:pt>
                <c:pt idx="43">
                  <c:v>-1.7051639171262916</c:v>
                </c:pt>
                <c:pt idx="44">
                  <c:v>-1.7761458346337018</c:v>
                </c:pt>
                <c:pt idx="45">
                  <c:v>-0.31689169546921186</c:v>
                </c:pt>
                <c:pt idx="46">
                  <c:v>-0.14616916710078043</c:v>
                </c:pt>
                <c:pt idx="47">
                  <c:v>-0.18381450258286189</c:v>
                </c:pt>
                <c:pt idx="48">
                  <c:v>-1.1614921275816306</c:v>
                </c:pt>
                <c:pt idx="49">
                  <c:v>-1.570916201363167</c:v>
                </c:pt>
                <c:pt idx="50">
                  <c:v>-1.4831987854231961</c:v>
                </c:pt>
                <c:pt idx="51">
                  <c:v>-1.1161297575706408</c:v>
                </c:pt>
                <c:pt idx="52">
                  <c:v>-1.3109066077423013</c:v>
                </c:pt>
                <c:pt idx="53">
                  <c:v>-2.3474067099326481</c:v>
                </c:pt>
                <c:pt idx="54">
                  <c:v>-2.2310641002016416</c:v>
                </c:pt>
                <c:pt idx="55">
                  <c:v>-1.2379560672545478</c:v>
                </c:pt>
                <c:pt idx="56">
                  <c:v>-0.18812600187155565</c:v>
                </c:pt>
                <c:pt idx="57">
                  <c:v>1.4364374487093689E-2</c:v>
                </c:pt>
                <c:pt idx="58">
                  <c:v>0.30600816376810724</c:v>
                </c:pt>
                <c:pt idx="59">
                  <c:v>1.1171401920796145</c:v>
                </c:pt>
                <c:pt idx="60">
                  <c:v>1.1363503885960695</c:v>
                </c:pt>
                <c:pt idx="61">
                  <c:v>8.4816259060763816E-2</c:v>
                </c:pt>
                <c:pt idx="62">
                  <c:v>1.6362311352295347</c:v>
                </c:pt>
                <c:pt idx="63">
                  <c:v>0.9307199511027181</c:v>
                </c:pt>
                <c:pt idx="64">
                  <c:v>0.70104129321246489</c:v>
                </c:pt>
                <c:pt idx="65">
                  <c:v>-0.29728511834936189</c:v>
                </c:pt>
                <c:pt idx="66">
                  <c:v>-5.4140251872081935E-2</c:v>
                </c:pt>
                <c:pt idx="67">
                  <c:v>-0.69468157359060512</c:v>
                </c:pt>
                <c:pt idx="68">
                  <c:v>-0.7203037141516363</c:v>
                </c:pt>
                <c:pt idx="69">
                  <c:v>-1.4182289230149991</c:v>
                </c:pt>
                <c:pt idx="70">
                  <c:v>-1.1433206321666813</c:v>
                </c:pt>
                <c:pt idx="71">
                  <c:v>-0.32761254573804499</c:v>
                </c:pt>
                <c:pt idx="72">
                  <c:v>-0.64330714848049375</c:v>
                </c:pt>
                <c:pt idx="73">
                  <c:v>-0.26865733149370596</c:v>
                </c:pt>
                <c:pt idx="74">
                  <c:v>-0.31415152327994017</c:v>
                </c:pt>
                <c:pt idx="75">
                  <c:v>4.5469452490984281E-2</c:v>
                </c:pt>
                <c:pt idx="76">
                  <c:v>0.17723896182865706</c:v>
                </c:pt>
                <c:pt idx="77">
                  <c:v>0.95360024168724344</c:v>
                </c:pt>
                <c:pt idx="78">
                  <c:v>1.4777972758875937</c:v>
                </c:pt>
                <c:pt idx="79">
                  <c:v>1.0620956729013264</c:v>
                </c:pt>
                <c:pt idx="80">
                  <c:v>1.9397662976561512</c:v>
                </c:pt>
                <c:pt idx="81">
                  <c:v>0.69502664504876643</c:v>
                </c:pt>
                <c:pt idx="82">
                  <c:v>0.46390939711181833</c:v>
                </c:pt>
                <c:pt idx="83">
                  <c:v>2.8997597609197612E-2</c:v>
                </c:pt>
                <c:pt idx="84">
                  <c:v>-0.4561162735721469</c:v>
                </c:pt>
                <c:pt idx="85">
                  <c:v>-1.2763969097756791</c:v>
                </c:pt>
                <c:pt idx="86">
                  <c:v>-1.2112978186567276</c:v>
                </c:pt>
                <c:pt idx="87">
                  <c:v>8.0240200943900275E-2</c:v>
                </c:pt>
                <c:pt idx="88">
                  <c:v>-5.9058878964746084E-3</c:v>
                </c:pt>
                <c:pt idx="89">
                  <c:v>0.18586196040607844</c:v>
                </c:pt>
                <c:pt idx="90">
                  <c:v>6.0632708546736594E-2</c:v>
                </c:pt>
                <c:pt idx="91">
                  <c:v>0.42038382830589838</c:v>
                </c:pt>
                <c:pt idx="92">
                  <c:v>0.66222101123445765</c:v>
                </c:pt>
                <c:pt idx="93">
                  <c:v>0.5790831617533182</c:v>
                </c:pt>
                <c:pt idx="94">
                  <c:v>0.13305062303640011</c:v>
                </c:pt>
                <c:pt idx="95">
                  <c:v>-0.10564649875755371</c:v>
                </c:pt>
                <c:pt idx="96">
                  <c:v>-1.3661816304592036</c:v>
                </c:pt>
                <c:pt idx="97">
                  <c:v>-1.1051475128634747</c:v>
                </c:pt>
                <c:pt idx="98">
                  <c:v>-0.55616981685842215</c:v>
                </c:pt>
                <c:pt idx="99">
                  <c:v>-0.3742585556411549</c:v>
                </c:pt>
                <c:pt idx="100">
                  <c:v>0.12250315173465594</c:v>
                </c:pt>
                <c:pt idx="101">
                  <c:v>0.37211110093693806</c:v>
                </c:pt>
                <c:pt idx="102">
                  <c:v>0.26471143897787369</c:v>
                </c:pt>
                <c:pt idx="103">
                  <c:v>1.2952153409826805</c:v>
                </c:pt>
                <c:pt idx="104">
                  <c:v>1.078775952986412</c:v>
                </c:pt>
                <c:pt idx="105">
                  <c:v>0.94146033664595763</c:v>
                </c:pt>
                <c:pt idx="106">
                  <c:v>2.0527332605138966</c:v>
                </c:pt>
                <c:pt idx="107">
                  <c:v>2.0443109926234704</c:v>
                </c:pt>
                <c:pt idx="108">
                  <c:v>2.0258228844227473</c:v>
                </c:pt>
                <c:pt idx="109">
                  <c:v>2.180540677979363</c:v>
                </c:pt>
                <c:pt idx="110">
                  <c:v>2.244988267481848</c:v>
                </c:pt>
                <c:pt idx="111">
                  <c:v>1.8431096990677771</c:v>
                </c:pt>
                <c:pt idx="112">
                  <c:v>8.6853793445575547E-2</c:v>
                </c:pt>
                <c:pt idx="113">
                  <c:v>0.41939118617704568</c:v>
                </c:pt>
                <c:pt idx="114">
                  <c:v>-0.24813260418552321</c:v>
                </c:pt>
                <c:pt idx="115">
                  <c:v>0.39573173912340148</c:v>
                </c:pt>
                <c:pt idx="116">
                  <c:v>-0.15088409843642631</c:v>
                </c:pt>
                <c:pt idx="117">
                  <c:v>1.1902420021745226</c:v>
                </c:pt>
                <c:pt idx="118">
                  <c:v>1.1870638716884436</c:v>
                </c:pt>
                <c:pt idx="119">
                  <c:v>0.75280063152825327</c:v>
                </c:pt>
                <c:pt idx="120">
                  <c:v>0.75280033258195111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35-485B-85F1-C64A21F9D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113616"/>
        <c:axId val="122164848"/>
      </c:lineChart>
      <c:catAx>
        <c:axId val="770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4848"/>
        <c:crosses val="autoZero"/>
        <c:auto val="1"/>
        <c:lblAlgn val="ctr"/>
        <c:lblOffset val="100"/>
        <c:noMultiLvlLbl val="0"/>
      </c:catAx>
      <c:valAx>
        <c:axId val="122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1361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140 </a:t>
            </a:r>
            <a:r>
              <a:rPr lang="en-US" sz="1400" b="0" i="0" u="none" strike="noStrike" baseline="0">
                <a:effectLst/>
              </a:rPr>
              <a:t>PERÍODOS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Grafico_BD!$B$381:$B$521</c:f>
              <c:strCache>
                <c:ptCount val="141"/>
                <c:pt idx="0">
                  <c:v>2020-07-13</c:v>
                </c:pt>
                <c:pt idx="1">
                  <c:v>2020-07-14</c:v>
                </c:pt>
                <c:pt idx="2">
                  <c:v>2020-07-15</c:v>
                </c:pt>
                <c:pt idx="3">
                  <c:v>2020-07-16</c:v>
                </c:pt>
                <c:pt idx="4">
                  <c:v>2020-07-17</c:v>
                </c:pt>
                <c:pt idx="5">
                  <c:v>2020-07-20</c:v>
                </c:pt>
                <c:pt idx="6">
                  <c:v>2020-07-21</c:v>
                </c:pt>
                <c:pt idx="7">
                  <c:v>2020-07-22</c:v>
                </c:pt>
                <c:pt idx="8">
                  <c:v>2020-07-23</c:v>
                </c:pt>
                <c:pt idx="9">
                  <c:v>2020-07-24</c:v>
                </c:pt>
                <c:pt idx="10">
                  <c:v>2020-07-27</c:v>
                </c:pt>
                <c:pt idx="11">
                  <c:v>2020-07-28</c:v>
                </c:pt>
                <c:pt idx="12">
                  <c:v>2020-07-29</c:v>
                </c:pt>
                <c:pt idx="13">
                  <c:v>2020-07-30</c:v>
                </c:pt>
                <c:pt idx="14">
                  <c:v>2020-07-31</c:v>
                </c:pt>
                <c:pt idx="15">
                  <c:v>2020-08-03</c:v>
                </c:pt>
                <c:pt idx="16">
                  <c:v>2020-08-04</c:v>
                </c:pt>
                <c:pt idx="17">
                  <c:v>2020-08-05</c:v>
                </c:pt>
                <c:pt idx="18">
                  <c:v>2020-08-06</c:v>
                </c:pt>
                <c:pt idx="19">
                  <c:v>2020-08-07</c:v>
                </c:pt>
                <c:pt idx="20">
                  <c:v>2020-08-10</c:v>
                </c:pt>
                <c:pt idx="21">
                  <c:v>2020-08-11</c:v>
                </c:pt>
                <c:pt idx="22">
                  <c:v>2020-08-12</c:v>
                </c:pt>
                <c:pt idx="23">
                  <c:v>2020-08-13</c:v>
                </c:pt>
                <c:pt idx="24">
                  <c:v>2020-08-14</c:v>
                </c:pt>
                <c:pt idx="25">
                  <c:v>2020-08-17</c:v>
                </c:pt>
                <c:pt idx="26">
                  <c:v>2020-08-18</c:v>
                </c:pt>
                <c:pt idx="27">
                  <c:v>2020-08-19</c:v>
                </c:pt>
                <c:pt idx="28">
                  <c:v>2020-08-20</c:v>
                </c:pt>
                <c:pt idx="29">
                  <c:v>2020-08-21</c:v>
                </c:pt>
                <c:pt idx="30">
                  <c:v>2020-08-24</c:v>
                </c:pt>
                <c:pt idx="31">
                  <c:v>2020-08-25</c:v>
                </c:pt>
                <c:pt idx="32">
                  <c:v>2020-08-26</c:v>
                </c:pt>
                <c:pt idx="33">
                  <c:v>2020-08-27</c:v>
                </c:pt>
                <c:pt idx="34">
                  <c:v>2020-08-28</c:v>
                </c:pt>
                <c:pt idx="35">
                  <c:v>2020-08-31</c:v>
                </c:pt>
                <c:pt idx="36">
                  <c:v>2020-09-01</c:v>
                </c:pt>
                <c:pt idx="37">
                  <c:v>2020-09-02</c:v>
                </c:pt>
                <c:pt idx="38">
                  <c:v>2020-09-03</c:v>
                </c:pt>
                <c:pt idx="39">
                  <c:v>2020-09-04</c:v>
                </c:pt>
                <c:pt idx="40">
                  <c:v>2020-09-08</c:v>
                </c:pt>
                <c:pt idx="41">
                  <c:v>2020-09-09</c:v>
                </c:pt>
                <c:pt idx="42">
                  <c:v>2020-09-10</c:v>
                </c:pt>
                <c:pt idx="43">
                  <c:v>2020-09-11</c:v>
                </c:pt>
                <c:pt idx="44">
                  <c:v>2020-09-14</c:v>
                </c:pt>
                <c:pt idx="45">
                  <c:v>2020-09-15</c:v>
                </c:pt>
                <c:pt idx="46">
                  <c:v>2020-09-16</c:v>
                </c:pt>
                <c:pt idx="47">
                  <c:v>2020-09-17</c:v>
                </c:pt>
                <c:pt idx="48">
                  <c:v>2020-09-18</c:v>
                </c:pt>
                <c:pt idx="49">
                  <c:v>2020-09-21</c:v>
                </c:pt>
                <c:pt idx="50">
                  <c:v>2020-09-22</c:v>
                </c:pt>
                <c:pt idx="51">
                  <c:v>2020-09-23</c:v>
                </c:pt>
                <c:pt idx="52">
                  <c:v>2020-09-24</c:v>
                </c:pt>
                <c:pt idx="53">
                  <c:v>2020-09-25</c:v>
                </c:pt>
                <c:pt idx="54">
                  <c:v>2020-09-28</c:v>
                </c:pt>
                <c:pt idx="55">
                  <c:v>2020-09-29</c:v>
                </c:pt>
                <c:pt idx="56">
                  <c:v>2020-09-30</c:v>
                </c:pt>
                <c:pt idx="57">
                  <c:v>2020-10-01</c:v>
                </c:pt>
                <c:pt idx="58">
                  <c:v>2020-10-02</c:v>
                </c:pt>
                <c:pt idx="59">
                  <c:v>2020-10-05</c:v>
                </c:pt>
                <c:pt idx="60">
                  <c:v>2020-10-06</c:v>
                </c:pt>
                <c:pt idx="61">
                  <c:v>2020-10-07</c:v>
                </c:pt>
                <c:pt idx="62">
                  <c:v>2020-10-08</c:v>
                </c:pt>
                <c:pt idx="63">
                  <c:v>2020-10-09</c:v>
                </c:pt>
                <c:pt idx="64">
                  <c:v>2020-10-13</c:v>
                </c:pt>
                <c:pt idx="65">
                  <c:v>2020-10-14</c:v>
                </c:pt>
                <c:pt idx="66">
                  <c:v>2020-10-15</c:v>
                </c:pt>
                <c:pt idx="67">
                  <c:v>2020-10-16</c:v>
                </c:pt>
                <c:pt idx="68">
                  <c:v>2020-10-19</c:v>
                </c:pt>
                <c:pt idx="69">
                  <c:v>2020-10-20</c:v>
                </c:pt>
                <c:pt idx="70">
                  <c:v>2020-10-21</c:v>
                </c:pt>
                <c:pt idx="71">
                  <c:v>2020-10-22</c:v>
                </c:pt>
                <c:pt idx="72">
                  <c:v>2020-10-23</c:v>
                </c:pt>
                <c:pt idx="73">
                  <c:v>2020-10-26</c:v>
                </c:pt>
                <c:pt idx="74">
                  <c:v>2020-10-27</c:v>
                </c:pt>
                <c:pt idx="75">
                  <c:v>2020-10-28</c:v>
                </c:pt>
                <c:pt idx="76">
                  <c:v>2020-10-29</c:v>
                </c:pt>
                <c:pt idx="77">
                  <c:v>2020-10-30</c:v>
                </c:pt>
                <c:pt idx="78">
                  <c:v>2020-11-03</c:v>
                </c:pt>
                <c:pt idx="79">
                  <c:v>2020-11-04</c:v>
                </c:pt>
                <c:pt idx="80">
                  <c:v>2020-11-05</c:v>
                </c:pt>
                <c:pt idx="81">
                  <c:v>2020-11-06</c:v>
                </c:pt>
                <c:pt idx="82">
                  <c:v>2020-11-09</c:v>
                </c:pt>
                <c:pt idx="83">
                  <c:v>2020-11-10</c:v>
                </c:pt>
                <c:pt idx="84">
                  <c:v>2020-11-11</c:v>
                </c:pt>
                <c:pt idx="85">
                  <c:v>2020-11-12</c:v>
                </c:pt>
                <c:pt idx="86">
                  <c:v>2020-11-13</c:v>
                </c:pt>
                <c:pt idx="87">
                  <c:v>2020-11-16</c:v>
                </c:pt>
                <c:pt idx="88">
                  <c:v>2020-11-17</c:v>
                </c:pt>
                <c:pt idx="89">
                  <c:v>2020-11-18</c:v>
                </c:pt>
                <c:pt idx="90">
                  <c:v>2020-11-19</c:v>
                </c:pt>
                <c:pt idx="91">
                  <c:v>2020-11-23</c:v>
                </c:pt>
                <c:pt idx="92">
                  <c:v>2020-11-24</c:v>
                </c:pt>
                <c:pt idx="93">
                  <c:v>2020-11-25</c:v>
                </c:pt>
                <c:pt idx="94">
                  <c:v>2020-11-26</c:v>
                </c:pt>
                <c:pt idx="95">
                  <c:v>2020-11-27</c:v>
                </c:pt>
                <c:pt idx="96">
                  <c:v>2020-11-30</c:v>
                </c:pt>
                <c:pt idx="97">
                  <c:v>2020-12-01</c:v>
                </c:pt>
                <c:pt idx="98">
                  <c:v>2020-12-02</c:v>
                </c:pt>
                <c:pt idx="99">
                  <c:v>2020-12-03</c:v>
                </c:pt>
                <c:pt idx="100">
                  <c:v>2020-12-04</c:v>
                </c:pt>
                <c:pt idx="101">
                  <c:v>2020-12-07</c:v>
                </c:pt>
                <c:pt idx="102">
                  <c:v>2020-12-08</c:v>
                </c:pt>
                <c:pt idx="103">
                  <c:v>2020-12-09</c:v>
                </c:pt>
                <c:pt idx="104">
                  <c:v>2020-12-10</c:v>
                </c:pt>
                <c:pt idx="105">
                  <c:v>2020-12-11</c:v>
                </c:pt>
                <c:pt idx="106">
                  <c:v>2020-12-14</c:v>
                </c:pt>
                <c:pt idx="107">
                  <c:v>2020-12-15</c:v>
                </c:pt>
                <c:pt idx="108">
                  <c:v>2020-12-16</c:v>
                </c:pt>
                <c:pt idx="109">
                  <c:v>2020-12-17</c:v>
                </c:pt>
                <c:pt idx="110">
                  <c:v>2020-12-18</c:v>
                </c:pt>
                <c:pt idx="111">
                  <c:v>2020-12-21</c:v>
                </c:pt>
                <c:pt idx="112">
                  <c:v>2020-12-22</c:v>
                </c:pt>
                <c:pt idx="113">
                  <c:v>2020-12-23</c:v>
                </c:pt>
                <c:pt idx="114">
                  <c:v>2020-12-28</c:v>
                </c:pt>
                <c:pt idx="115">
                  <c:v>2020-12-29</c:v>
                </c:pt>
                <c:pt idx="116">
                  <c:v>2020-12-30</c:v>
                </c:pt>
                <c:pt idx="117">
                  <c:v>2021-01-04</c:v>
                </c:pt>
                <c:pt idx="118">
                  <c:v>2021-01-05</c:v>
                </c:pt>
                <c:pt idx="119">
                  <c:v>2021-01-06</c:v>
                </c:pt>
                <c:pt idx="120">
                  <c:v>2021-01-07</c:v>
                </c:pt>
                <c:pt idx="121">
                  <c:v>2021-01-08</c:v>
                </c:pt>
                <c:pt idx="122">
                  <c:v>2021-01-11</c:v>
                </c:pt>
                <c:pt idx="123">
                  <c:v>2021-01-12</c:v>
                </c:pt>
                <c:pt idx="124">
                  <c:v>2021-01-13</c:v>
                </c:pt>
                <c:pt idx="125">
                  <c:v>2021-01-14</c:v>
                </c:pt>
                <c:pt idx="126">
                  <c:v>2021-01-15</c:v>
                </c:pt>
                <c:pt idx="127">
                  <c:v>2021-01-19</c:v>
                </c:pt>
                <c:pt idx="128">
                  <c:v>2021-01-20</c:v>
                </c:pt>
                <c:pt idx="129">
                  <c:v>2021-01-21</c:v>
                </c:pt>
                <c:pt idx="130">
                  <c:v>2021-01-22</c:v>
                </c:pt>
                <c:pt idx="131">
                  <c:v>2021-01-26</c:v>
                </c:pt>
                <c:pt idx="132">
                  <c:v>2021-01-27</c:v>
                </c:pt>
                <c:pt idx="133">
                  <c:v>2021-01-28</c:v>
                </c:pt>
                <c:pt idx="134">
                  <c:v>2021-01-29</c:v>
                </c:pt>
                <c:pt idx="135">
                  <c:v>2021-02-01</c:v>
                </c:pt>
                <c:pt idx="136">
                  <c:v>2021-02-02</c:v>
                </c:pt>
                <c:pt idx="137">
                  <c:v>2021-02-03</c:v>
                </c:pt>
                <c:pt idx="138">
                  <c:v>2021-02-04</c:v>
                </c:pt>
                <c:pt idx="139">
                  <c:v>2021-02-05</c:v>
                </c:pt>
                <c:pt idx="140">
                  <c:v>2/7/2021</c:v>
                </c:pt>
              </c:strCache>
            </c:strRef>
          </c:cat>
          <c:val>
            <c:numRef>
              <c:f>Grafico_BD!$H$381:$H$521</c:f>
              <c:numCache>
                <c:formatCode>General</c:formatCode>
                <c:ptCount val="141"/>
                <c:pt idx="0">
                  <c:v>-0.32112577068284193</c:v>
                </c:pt>
                <c:pt idx="1">
                  <c:v>-4.2959984845249023E-2</c:v>
                </c:pt>
                <c:pt idx="2">
                  <c:v>0.49325163540291539</c:v>
                </c:pt>
                <c:pt idx="3">
                  <c:v>0.77141902484660496</c:v>
                </c:pt>
                <c:pt idx="4">
                  <c:v>0.41446369925488902</c:v>
                </c:pt>
                <c:pt idx="5">
                  <c:v>1.0838954185093894</c:v>
                </c:pt>
                <c:pt idx="6">
                  <c:v>0.24982679651493503</c:v>
                </c:pt>
                <c:pt idx="7">
                  <c:v>-0.78114306222420438</c:v>
                </c:pt>
                <c:pt idx="8">
                  <c:v>-0.41833312031480108</c:v>
                </c:pt>
                <c:pt idx="9">
                  <c:v>-1.1870521104242757</c:v>
                </c:pt>
                <c:pt idx="10">
                  <c:v>-0.51133638898052747</c:v>
                </c:pt>
                <c:pt idx="11">
                  <c:v>-6.9513959357021364E-3</c:v>
                </c:pt>
                <c:pt idx="12">
                  <c:v>0.10617182415677412</c:v>
                </c:pt>
                <c:pt idx="13">
                  <c:v>0.81247090406367595</c:v>
                </c:pt>
                <c:pt idx="14">
                  <c:v>-1.6252450550303652</c:v>
                </c:pt>
                <c:pt idx="15">
                  <c:v>-1.9524209804920631</c:v>
                </c:pt>
                <c:pt idx="16">
                  <c:v>-1.7023055231570785</c:v>
                </c:pt>
                <c:pt idx="17">
                  <c:v>-1.0416680664386144</c:v>
                </c:pt>
                <c:pt idx="18">
                  <c:v>-1.6491419555115254</c:v>
                </c:pt>
                <c:pt idx="19">
                  <c:v>0.25988709740508054</c:v>
                </c:pt>
                <c:pt idx="20">
                  <c:v>-2.5805006109338079E-2</c:v>
                </c:pt>
                <c:pt idx="21">
                  <c:v>-0.50545388933166446</c:v>
                </c:pt>
                <c:pt idx="22">
                  <c:v>-8.4442853539977311E-2</c:v>
                </c:pt>
                <c:pt idx="23">
                  <c:v>-0.63573113490736755</c:v>
                </c:pt>
                <c:pt idx="24">
                  <c:v>0.55566738514064884</c:v>
                </c:pt>
                <c:pt idx="25">
                  <c:v>0.26117941548409707</c:v>
                </c:pt>
                <c:pt idx="26">
                  <c:v>0.47733832180117436</c:v>
                </c:pt>
                <c:pt idx="27">
                  <c:v>0.13131038977207077</c:v>
                </c:pt>
                <c:pt idx="28">
                  <c:v>0.74711806496637423</c:v>
                </c:pt>
                <c:pt idx="29">
                  <c:v>0.25362842168832728</c:v>
                </c:pt>
                <c:pt idx="30">
                  <c:v>-0.24530761804380657</c:v>
                </c:pt>
                <c:pt idx="31">
                  <c:v>1.3629241365546143</c:v>
                </c:pt>
                <c:pt idx="32">
                  <c:v>0.56699467763732569</c:v>
                </c:pt>
                <c:pt idx="33">
                  <c:v>1.1865812083912741</c:v>
                </c:pt>
                <c:pt idx="34">
                  <c:v>2.7889320669469289</c:v>
                </c:pt>
                <c:pt idx="35">
                  <c:v>1.5648677103541013</c:v>
                </c:pt>
                <c:pt idx="36">
                  <c:v>1.6515828163658353</c:v>
                </c:pt>
                <c:pt idx="37">
                  <c:v>0.57789258426270385</c:v>
                </c:pt>
                <c:pt idx="38">
                  <c:v>1.0018448698788083</c:v>
                </c:pt>
                <c:pt idx="39">
                  <c:v>0.81918845258912398</c:v>
                </c:pt>
                <c:pt idx="40">
                  <c:v>0.37765019875955613</c:v>
                </c:pt>
                <c:pt idx="41">
                  <c:v>0.43755503779686</c:v>
                </c:pt>
                <c:pt idx="42">
                  <c:v>-0.2415018324055368</c:v>
                </c:pt>
                <c:pt idx="43">
                  <c:v>-0.15602743827541707</c:v>
                </c:pt>
                <c:pt idx="44">
                  <c:v>-0.55192939538890839</c:v>
                </c:pt>
                <c:pt idx="45">
                  <c:v>-0.32360559083995016</c:v>
                </c:pt>
                <c:pt idx="46">
                  <c:v>2.4094995800975936E-2</c:v>
                </c:pt>
                <c:pt idx="47">
                  <c:v>0.46563324963051045</c:v>
                </c:pt>
                <c:pt idx="48">
                  <c:v>0.88205986792319679</c:v>
                </c:pt>
                <c:pt idx="49">
                  <c:v>2.6224919615234564E-2</c:v>
                </c:pt>
                <c:pt idx="50">
                  <c:v>-7.6835442728315315E-2</c:v>
                </c:pt>
                <c:pt idx="51">
                  <c:v>0.56160309459303914</c:v>
                </c:pt>
                <c:pt idx="52">
                  <c:v>0.3085742707649462</c:v>
                </c:pt>
                <c:pt idx="53">
                  <c:v>0.56243653986353703</c:v>
                </c:pt>
                <c:pt idx="54">
                  <c:v>-0.44630491254136351</c:v>
                </c:pt>
                <c:pt idx="55">
                  <c:v>-1.1207504351663014</c:v>
                </c:pt>
                <c:pt idx="56">
                  <c:v>-1.095612671353877</c:v>
                </c:pt>
                <c:pt idx="57">
                  <c:v>-0.59794186817284678</c:v>
                </c:pt>
                <c:pt idx="58">
                  <c:v>-1.2430692688854301</c:v>
                </c:pt>
                <c:pt idx="59">
                  <c:v>-1.2841211481026391</c:v>
                </c:pt>
                <c:pt idx="60">
                  <c:v>-1.3448651964812677</c:v>
                </c:pt>
                <c:pt idx="61">
                  <c:v>-1.1789555380636509</c:v>
                </c:pt>
                <c:pt idx="62">
                  <c:v>-1.4562878786307838</c:v>
                </c:pt>
                <c:pt idx="63">
                  <c:v>-1.7616679908417159</c:v>
                </c:pt>
                <c:pt idx="64">
                  <c:v>-1.8358150924751586</c:v>
                </c:pt>
                <c:pt idx="65">
                  <c:v>-0.4094047062899035</c:v>
                </c:pt>
                <c:pt idx="66">
                  <c:v>-0.24937834932432187</c:v>
                </c:pt>
                <c:pt idx="67">
                  <c:v>-0.31974835045375699</c:v>
                </c:pt>
                <c:pt idx="68">
                  <c:v>-1.188180790077378</c:v>
                </c:pt>
                <c:pt idx="69">
                  <c:v>-1.5752631581823</c:v>
                </c:pt>
                <c:pt idx="70">
                  <c:v>-1.5178644190271833</c:v>
                </c:pt>
                <c:pt idx="71">
                  <c:v>-1.1559206165375626</c:v>
                </c:pt>
                <c:pt idx="72">
                  <c:v>-1.3729155249837472</c:v>
                </c:pt>
                <c:pt idx="73">
                  <c:v>-2.3242867719180667</c:v>
                </c:pt>
                <c:pt idx="74">
                  <c:v>-2.2178812518006792</c:v>
                </c:pt>
                <c:pt idx="75">
                  <c:v>-1.425671674568572</c:v>
                </c:pt>
                <c:pt idx="76">
                  <c:v>-0.38634365648820551</c:v>
                </c:pt>
                <c:pt idx="77">
                  <c:v>-0.20746193429343165</c:v>
                </c:pt>
                <c:pt idx="78">
                  <c:v>5.1015842847486073E-2</c:v>
                </c:pt>
                <c:pt idx="79">
                  <c:v>0.86329120844998886</c:v>
                </c:pt>
                <c:pt idx="80">
                  <c:v>1.0027650209053045</c:v>
                </c:pt>
                <c:pt idx="81">
                  <c:v>1.5788291207681906E-2</c:v>
                </c:pt>
                <c:pt idx="82">
                  <c:v>1.5289163402634853</c:v>
                </c:pt>
                <c:pt idx="83">
                  <c:v>0.85403727130224738</c:v>
                </c:pt>
                <c:pt idx="84">
                  <c:v>0.64834688573895904</c:v>
                </c:pt>
                <c:pt idx="85">
                  <c:v>-0.38175923898937142</c:v>
                </c:pt>
                <c:pt idx="86">
                  <c:v>-0.12538430413472323</c:v>
                </c:pt>
                <c:pt idx="87">
                  <c:v>-0.7403569304524702</c:v>
                </c:pt>
                <c:pt idx="88">
                  <c:v>-0.78224641540487849</c:v>
                </c:pt>
                <c:pt idx="89">
                  <c:v>-1.4579579763837922</c:v>
                </c:pt>
                <c:pt idx="90">
                  <c:v>-1.1827318367646817</c:v>
                </c:pt>
                <c:pt idx="91">
                  <c:v>-0.37841312796284471</c:v>
                </c:pt>
                <c:pt idx="92">
                  <c:v>-0.69385609792270297</c:v>
                </c:pt>
                <c:pt idx="93">
                  <c:v>-0.33274990116831493</c:v>
                </c:pt>
                <c:pt idx="94">
                  <c:v>-0.32773369238874656</c:v>
                </c:pt>
                <c:pt idx="95">
                  <c:v>-2.2278646802191006E-3</c:v>
                </c:pt>
                <c:pt idx="96">
                  <c:v>2.7951434384125572E-2</c:v>
                </c:pt>
                <c:pt idx="97">
                  <c:v>0.81425398729779008</c:v>
                </c:pt>
                <c:pt idx="98">
                  <c:v>1.3228193384425169</c:v>
                </c:pt>
                <c:pt idx="99">
                  <c:v>0.99604747237988989</c:v>
                </c:pt>
                <c:pt idx="100">
                  <c:v>1.8531510159006088</c:v>
                </c:pt>
                <c:pt idx="101">
                  <c:v>0.63410366989026445</c:v>
                </c:pt>
                <c:pt idx="102">
                  <c:v>0.40621341167747771</c:v>
                </c:pt>
                <c:pt idx="103">
                  <c:v>-6.0032266840365139E-2</c:v>
                </c:pt>
                <c:pt idx="104">
                  <c:v>-0.47602869745870924</c:v>
                </c:pt>
                <c:pt idx="105">
                  <c:v>-1.2723873907977847</c:v>
                </c:pt>
                <c:pt idx="106">
                  <c:v>-1.2497598873324249</c:v>
                </c:pt>
                <c:pt idx="107">
                  <c:v>2.3744948008619076E-2</c:v>
                </c:pt>
                <c:pt idx="108">
                  <c:v>-4.8729499013034638E-2</c:v>
                </c:pt>
                <c:pt idx="109">
                  <c:v>0.16114204645307026</c:v>
                </c:pt>
                <c:pt idx="110">
                  <c:v>-3.9013210949280334E-3</c:v>
                </c:pt>
                <c:pt idx="111">
                  <c:v>0.28432636923874038</c:v>
                </c:pt>
                <c:pt idx="112">
                  <c:v>0.48122424732155816</c:v>
                </c:pt>
                <c:pt idx="113">
                  <c:v>0.41587221002733338</c:v>
                </c:pt>
                <c:pt idx="114">
                  <c:v>9.244309632940384E-2</c:v>
                </c:pt>
                <c:pt idx="115">
                  <c:v>-0.13460875434523054</c:v>
                </c:pt>
                <c:pt idx="116">
                  <c:v>-1.2822398890527438</c:v>
                </c:pt>
                <c:pt idx="117">
                  <c:v>-1.0670293662312635</c:v>
                </c:pt>
                <c:pt idx="118">
                  <c:v>-0.56367779713972399</c:v>
                </c:pt>
                <c:pt idx="119">
                  <c:v>-0.4222674736788623</c:v>
                </c:pt>
                <c:pt idx="120">
                  <c:v>8.0211862642081355E-2</c:v>
                </c:pt>
                <c:pt idx="121">
                  <c:v>0.33477034169524245</c:v>
                </c:pt>
                <c:pt idx="122">
                  <c:v>0.20778086050552158</c:v>
                </c:pt>
                <c:pt idx="123">
                  <c:v>1.2660751730249806</c:v>
                </c:pt>
                <c:pt idx="124">
                  <c:v>1.0779652278659766</c:v>
                </c:pt>
                <c:pt idx="125">
                  <c:v>0.96365628387063462</c:v>
                </c:pt>
                <c:pt idx="126">
                  <c:v>2.0298876940508559</c:v>
                </c:pt>
                <c:pt idx="127">
                  <c:v>1.9836220327806311</c:v>
                </c:pt>
                <c:pt idx="128">
                  <c:v>1.9569563687990328</c:v>
                </c:pt>
                <c:pt idx="129">
                  <c:v>2.0715529151739895</c:v>
                </c:pt>
                <c:pt idx="130">
                  <c:v>2.1055753583397157</c:v>
                </c:pt>
                <c:pt idx="131">
                  <c:v>1.7430512373733273</c:v>
                </c:pt>
                <c:pt idx="132">
                  <c:v>0.21799361429500075</c:v>
                </c:pt>
                <c:pt idx="133">
                  <c:v>0.5332344364245214</c:v>
                </c:pt>
                <c:pt idx="134">
                  <c:v>-0.1038797159024462</c:v>
                </c:pt>
                <c:pt idx="135">
                  <c:v>0.5394304272056446</c:v>
                </c:pt>
                <c:pt idx="136">
                  <c:v>1.1225712317844097E-2</c:v>
                </c:pt>
                <c:pt idx="137">
                  <c:v>1.3251793775240615</c:v>
                </c:pt>
                <c:pt idx="138">
                  <c:v>1.2924816624905673</c:v>
                </c:pt>
                <c:pt idx="139">
                  <c:v>0.88962247422785024</c:v>
                </c:pt>
                <c:pt idx="140">
                  <c:v>0.88962215528887656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9-4316-A213-56C20733B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113616"/>
        <c:axId val="122164848"/>
      </c:lineChart>
      <c:catAx>
        <c:axId val="770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4848"/>
        <c:crosses val="autoZero"/>
        <c:auto val="1"/>
        <c:lblAlgn val="ctr"/>
        <c:lblOffset val="100"/>
        <c:noMultiLvlLbl val="0"/>
      </c:catAx>
      <c:valAx>
        <c:axId val="122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1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160 </a:t>
            </a:r>
            <a:r>
              <a:rPr lang="en-US" sz="1400" b="0" i="0" u="none" strike="noStrike" baseline="0">
                <a:effectLst/>
              </a:rPr>
              <a:t> PERÍODOS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Grafico_BD!$B$361:$B$521</c:f>
              <c:strCache>
                <c:ptCount val="161"/>
                <c:pt idx="0">
                  <c:v>2020-06-15</c:v>
                </c:pt>
                <c:pt idx="1">
                  <c:v>2020-06-16</c:v>
                </c:pt>
                <c:pt idx="2">
                  <c:v>2020-06-17</c:v>
                </c:pt>
                <c:pt idx="3">
                  <c:v>2020-06-18</c:v>
                </c:pt>
                <c:pt idx="4">
                  <c:v>2020-06-19</c:v>
                </c:pt>
                <c:pt idx="5">
                  <c:v>2020-06-22</c:v>
                </c:pt>
                <c:pt idx="6">
                  <c:v>2020-06-23</c:v>
                </c:pt>
                <c:pt idx="7">
                  <c:v>2020-06-24</c:v>
                </c:pt>
                <c:pt idx="8">
                  <c:v>2020-06-25</c:v>
                </c:pt>
                <c:pt idx="9">
                  <c:v>2020-06-26</c:v>
                </c:pt>
                <c:pt idx="10">
                  <c:v>2020-06-29</c:v>
                </c:pt>
                <c:pt idx="11">
                  <c:v>2020-06-30</c:v>
                </c:pt>
                <c:pt idx="12">
                  <c:v>2020-07-01</c:v>
                </c:pt>
                <c:pt idx="13">
                  <c:v>2020-07-02</c:v>
                </c:pt>
                <c:pt idx="14">
                  <c:v>2020-07-03</c:v>
                </c:pt>
                <c:pt idx="15">
                  <c:v>2020-07-06</c:v>
                </c:pt>
                <c:pt idx="16">
                  <c:v>2020-07-07</c:v>
                </c:pt>
                <c:pt idx="17">
                  <c:v>2020-07-08</c:v>
                </c:pt>
                <c:pt idx="18">
                  <c:v>2020-07-09</c:v>
                </c:pt>
                <c:pt idx="19">
                  <c:v>2020-07-10</c:v>
                </c:pt>
                <c:pt idx="20">
                  <c:v>2020-07-13</c:v>
                </c:pt>
                <c:pt idx="21">
                  <c:v>2020-07-14</c:v>
                </c:pt>
                <c:pt idx="22">
                  <c:v>2020-07-15</c:v>
                </c:pt>
                <c:pt idx="23">
                  <c:v>2020-07-16</c:v>
                </c:pt>
                <c:pt idx="24">
                  <c:v>2020-07-17</c:v>
                </c:pt>
                <c:pt idx="25">
                  <c:v>2020-07-20</c:v>
                </c:pt>
                <c:pt idx="26">
                  <c:v>2020-07-21</c:v>
                </c:pt>
                <c:pt idx="27">
                  <c:v>2020-07-22</c:v>
                </c:pt>
                <c:pt idx="28">
                  <c:v>2020-07-23</c:v>
                </c:pt>
                <c:pt idx="29">
                  <c:v>2020-07-24</c:v>
                </c:pt>
                <c:pt idx="30">
                  <c:v>2020-07-27</c:v>
                </c:pt>
                <c:pt idx="31">
                  <c:v>2020-07-28</c:v>
                </c:pt>
                <c:pt idx="32">
                  <c:v>2020-07-29</c:v>
                </c:pt>
                <c:pt idx="33">
                  <c:v>2020-07-30</c:v>
                </c:pt>
                <c:pt idx="34">
                  <c:v>2020-07-31</c:v>
                </c:pt>
                <c:pt idx="35">
                  <c:v>2020-08-03</c:v>
                </c:pt>
                <c:pt idx="36">
                  <c:v>2020-08-04</c:v>
                </c:pt>
                <c:pt idx="37">
                  <c:v>2020-08-05</c:v>
                </c:pt>
                <c:pt idx="38">
                  <c:v>2020-08-06</c:v>
                </c:pt>
                <c:pt idx="39">
                  <c:v>2020-08-07</c:v>
                </c:pt>
                <c:pt idx="40">
                  <c:v>2020-08-10</c:v>
                </c:pt>
                <c:pt idx="41">
                  <c:v>2020-08-11</c:v>
                </c:pt>
                <c:pt idx="42">
                  <c:v>2020-08-12</c:v>
                </c:pt>
                <c:pt idx="43">
                  <c:v>2020-08-13</c:v>
                </c:pt>
                <c:pt idx="44">
                  <c:v>2020-08-14</c:v>
                </c:pt>
                <c:pt idx="45">
                  <c:v>2020-08-17</c:v>
                </c:pt>
                <c:pt idx="46">
                  <c:v>2020-08-18</c:v>
                </c:pt>
                <c:pt idx="47">
                  <c:v>2020-08-19</c:v>
                </c:pt>
                <c:pt idx="48">
                  <c:v>2020-08-20</c:v>
                </c:pt>
                <c:pt idx="49">
                  <c:v>2020-08-21</c:v>
                </c:pt>
                <c:pt idx="50">
                  <c:v>2020-08-24</c:v>
                </c:pt>
                <c:pt idx="51">
                  <c:v>2020-08-25</c:v>
                </c:pt>
                <c:pt idx="52">
                  <c:v>2020-08-26</c:v>
                </c:pt>
                <c:pt idx="53">
                  <c:v>2020-08-27</c:v>
                </c:pt>
                <c:pt idx="54">
                  <c:v>2020-08-28</c:v>
                </c:pt>
                <c:pt idx="55">
                  <c:v>2020-08-31</c:v>
                </c:pt>
                <c:pt idx="56">
                  <c:v>2020-09-01</c:v>
                </c:pt>
                <c:pt idx="57">
                  <c:v>2020-09-02</c:v>
                </c:pt>
                <c:pt idx="58">
                  <c:v>2020-09-03</c:v>
                </c:pt>
                <c:pt idx="59">
                  <c:v>2020-09-04</c:v>
                </c:pt>
                <c:pt idx="60">
                  <c:v>2020-09-08</c:v>
                </c:pt>
                <c:pt idx="61">
                  <c:v>2020-09-09</c:v>
                </c:pt>
                <c:pt idx="62">
                  <c:v>2020-09-10</c:v>
                </c:pt>
                <c:pt idx="63">
                  <c:v>2020-09-11</c:v>
                </c:pt>
                <c:pt idx="64">
                  <c:v>2020-09-14</c:v>
                </c:pt>
                <c:pt idx="65">
                  <c:v>2020-09-15</c:v>
                </c:pt>
                <c:pt idx="66">
                  <c:v>2020-09-16</c:v>
                </c:pt>
                <c:pt idx="67">
                  <c:v>2020-09-17</c:v>
                </c:pt>
                <c:pt idx="68">
                  <c:v>2020-09-18</c:v>
                </c:pt>
                <c:pt idx="69">
                  <c:v>2020-09-21</c:v>
                </c:pt>
                <c:pt idx="70">
                  <c:v>2020-09-22</c:v>
                </c:pt>
                <c:pt idx="71">
                  <c:v>2020-09-23</c:v>
                </c:pt>
                <c:pt idx="72">
                  <c:v>2020-09-24</c:v>
                </c:pt>
                <c:pt idx="73">
                  <c:v>2020-09-25</c:v>
                </c:pt>
                <c:pt idx="74">
                  <c:v>2020-09-28</c:v>
                </c:pt>
                <c:pt idx="75">
                  <c:v>2020-09-29</c:v>
                </c:pt>
                <c:pt idx="76">
                  <c:v>2020-09-30</c:v>
                </c:pt>
                <c:pt idx="77">
                  <c:v>2020-10-01</c:v>
                </c:pt>
                <c:pt idx="78">
                  <c:v>2020-10-02</c:v>
                </c:pt>
                <c:pt idx="79">
                  <c:v>2020-10-05</c:v>
                </c:pt>
                <c:pt idx="80">
                  <c:v>2020-10-06</c:v>
                </c:pt>
                <c:pt idx="81">
                  <c:v>2020-10-07</c:v>
                </c:pt>
                <c:pt idx="82">
                  <c:v>2020-10-08</c:v>
                </c:pt>
                <c:pt idx="83">
                  <c:v>2020-10-09</c:v>
                </c:pt>
                <c:pt idx="84">
                  <c:v>2020-10-13</c:v>
                </c:pt>
                <c:pt idx="85">
                  <c:v>2020-10-14</c:v>
                </c:pt>
                <c:pt idx="86">
                  <c:v>2020-10-15</c:v>
                </c:pt>
                <c:pt idx="87">
                  <c:v>2020-10-16</c:v>
                </c:pt>
                <c:pt idx="88">
                  <c:v>2020-10-19</c:v>
                </c:pt>
                <c:pt idx="89">
                  <c:v>2020-10-20</c:v>
                </c:pt>
                <c:pt idx="90">
                  <c:v>2020-10-21</c:v>
                </c:pt>
                <c:pt idx="91">
                  <c:v>2020-10-22</c:v>
                </c:pt>
                <c:pt idx="92">
                  <c:v>2020-10-23</c:v>
                </c:pt>
                <c:pt idx="93">
                  <c:v>2020-10-26</c:v>
                </c:pt>
                <c:pt idx="94">
                  <c:v>2020-10-27</c:v>
                </c:pt>
                <c:pt idx="95">
                  <c:v>2020-10-28</c:v>
                </c:pt>
                <c:pt idx="96">
                  <c:v>2020-10-29</c:v>
                </c:pt>
                <c:pt idx="97">
                  <c:v>2020-10-30</c:v>
                </c:pt>
                <c:pt idx="98">
                  <c:v>2020-11-03</c:v>
                </c:pt>
                <c:pt idx="99">
                  <c:v>2020-11-04</c:v>
                </c:pt>
                <c:pt idx="100">
                  <c:v>2020-11-05</c:v>
                </c:pt>
                <c:pt idx="101">
                  <c:v>2020-11-06</c:v>
                </c:pt>
                <c:pt idx="102">
                  <c:v>2020-11-09</c:v>
                </c:pt>
                <c:pt idx="103">
                  <c:v>2020-11-10</c:v>
                </c:pt>
                <c:pt idx="104">
                  <c:v>2020-11-11</c:v>
                </c:pt>
                <c:pt idx="105">
                  <c:v>2020-11-12</c:v>
                </c:pt>
                <c:pt idx="106">
                  <c:v>2020-11-13</c:v>
                </c:pt>
                <c:pt idx="107">
                  <c:v>2020-11-16</c:v>
                </c:pt>
                <c:pt idx="108">
                  <c:v>2020-11-17</c:v>
                </c:pt>
                <c:pt idx="109">
                  <c:v>2020-11-18</c:v>
                </c:pt>
                <c:pt idx="110">
                  <c:v>2020-11-19</c:v>
                </c:pt>
                <c:pt idx="111">
                  <c:v>2020-11-23</c:v>
                </c:pt>
                <c:pt idx="112">
                  <c:v>2020-11-24</c:v>
                </c:pt>
                <c:pt idx="113">
                  <c:v>2020-11-25</c:v>
                </c:pt>
                <c:pt idx="114">
                  <c:v>2020-11-26</c:v>
                </c:pt>
                <c:pt idx="115">
                  <c:v>2020-11-27</c:v>
                </c:pt>
                <c:pt idx="116">
                  <c:v>2020-11-30</c:v>
                </c:pt>
                <c:pt idx="117">
                  <c:v>2020-12-01</c:v>
                </c:pt>
                <c:pt idx="118">
                  <c:v>2020-12-02</c:v>
                </c:pt>
                <c:pt idx="119">
                  <c:v>2020-12-03</c:v>
                </c:pt>
                <c:pt idx="120">
                  <c:v>2020-12-04</c:v>
                </c:pt>
                <c:pt idx="121">
                  <c:v>2020-12-07</c:v>
                </c:pt>
                <c:pt idx="122">
                  <c:v>2020-12-08</c:v>
                </c:pt>
                <c:pt idx="123">
                  <c:v>2020-12-09</c:v>
                </c:pt>
                <c:pt idx="124">
                  <c:v>2020-12-10</c:v>
                </c:pt>
                <c:pt idx="125">
                  <c:v>2020-12-11</c:v>
                </c:pt>
                <c:pt idx="126">
                  <c:v>2020-12-14</c:v>
                </c:pt>
                <c:pt idx="127">
                  <c:v>2020-12-15</c:v>
                </c:pt>
                <c:pt idx="128">
                  <c:v>2020-12-16</c:v>
                </c:pt>
                <c:pt idx="129">
                  <c:v>2020-12-17</c:v>
                </c:pt>
                <c:pt idx="130">
                  <c:v>2020-12-18</c:v>
                </c:pt>
                <c:pt idx="131">
                  <c:v>2020-12-21</c:v>
                </c:pt>
                <c:pt idx="132">
                  <c:v>2020-12-22</c:v>
                </c:pt>
                <c:pt idx="133">
                  <c:v>2020-12-23</c:v>
                </c:pt>
                <c:pt idx="134">
                  <c:v>2020-12-28</c:v>
                </c:pt>
                <c:pt idx="135">
                  <c:v>2020-12-29</c:v>
                </c:pt>
                <c:pt idx="136">
                  <c:v>2020-12-30</c:v>
                </c:pt>
                <c:pt idx="137">
                  <c:v>2021-01-04</c:v>
                </c:pt>
                <c:pt idx="138">
                  <c:v>2021-01-05</c:v>
                </c:pt>
                <c:pt idx="139">
                  <c:v>2021-01-06</c:v>
                </c:pt>
                <c:pt idx="140">
                  <c:v>2021-01-07</c:v>
                </c:pt>
                <c:pt idx="141">
                  <c:v>2021-01-08</c:v>
                </c:pt>
                <c:pt idx="142">
                  <c:v>2021-01-11</c:v>
                </c:pt>
                <c:pt idx="143">
                  <c:v>2021-01-12</c:v>
                </c:pt>
                <c:pt idx="144">
                  <c:v>2021-01-13</c:v>
                </c:pt>
                <c:pt idx="145">
                  <c:v>2021-01-14</c:v>
                </c:pt>
                <c:pt idx="146">
                  <c:v>2021-01-15</c:v>
                </c:pt>
                <c:pt idx="147">
                  <c:v>2021-01-19</c:v>
                </c:pt>
                <c:pt idx="148">
                  <c:v>2021-01-20</c:v>
                </c:pt>
                <c:pt idx="149">
                  <c:v>2021-01-21</c:v>
                </c:pt>
                <c:pt idx="150">
                  <c:v>2021-01-22</c:v>
                </c:pt>
                <c:pt idx="151">
                  <c:v>2021-01-26</c:v>
                </c:pt>
                <c:pt idx="152">
                  <c:v>2021-01-27</c:v>
                </c:pt>
                <c:pt idx="153">
                  <c:v>2021-01-28</c:v>
                </c:pt>
                <c:pt idx="154">
                  <c:v>2021-01-29</c:v>
                </c:pt>
                <c:pt idx="155">
                  <c:v>2021-02-01</c:v>
                </c:pt>
                <c:pt idx="156">
                  <c:v>2021-02-02</c:v>
                </c:pt>
                <c:pt idx="157">
                  <c:v>2021-02-03</c:v>
                </c:pt>
                <c:pt idx="158">
                  <c:v>2021-02-04</c:v>
                </c:pt>
                <c:pt idx="159">
                  <c:v>2021-02-05</c:v>
                </c:pt>
                <c:pt idx="160">
                  <c:v>2/7/2021</c:v>
                </c:pt>
              </c:strCache>
            </c:strRef>
          </c:cat>
          <c:val>
            <c:numRef>
              <c:f>Grafico_BD!$J$361:$J$521</c:f>
              <c:numCache>
                <c:formatCode>General</c:formatCode>
                <c:ptCount val="161"/>
                <c:pt idx="0">
                  <c:v>1.78243042294515</c:v>
                </c:pt>
                <c:pt idx="1">
                  <c:v>1.4261991136616778</c:v>
                </c:pt>
                <c:pt idx="2">
                  <c:v>1.2471486863293604</c:v>
                </c:pt>
                <c:pt idx="3">
                  <c:v>-1.1074090342382172</c:v>
                </c:pt>
                <c:pt idx="4">
                  <c:v>-0.85926110612928241</c:v>
                </c:pt>
                <c:pt idx="5">
                  <c:v>-0.79443732324544702</c:v>
                </c:pt>
                <c:pt idx="6">
                  <c:v>0.11289591267052085</c:v>
                </c:pt>
                <c:pt idx="7">
                  <c:v>1.5307496027764578</c:v>
                </c:pt>
                <c:pt idx="8">
                  <c:v>1.3894169392930482</c:v>
                </c:pt>
                <c:pt idx="9">
                  <c:v>1.3872833928858963</c:v>
                </c:pt>
                <c:pt idx="10">
                  <c:v>1.2770623359754898</c:v>
                </c:pt>
                <c:pt idx="11">
                  <c:v>1.0284482467057561</c:v>
                </c:pt>
                <c:pt idx="12">
                  <c:v>0.81367996783925001</c:v>
                </c:pt>
                <c:pt idx="13">
                  <c:v>0.2137749748952783</c:v>
                </c:pt>
                <c:pt idx="14">
                  <c:v>0.42159803509972399</c:v>
                </c:pt>
                <c:pt idx="15">
                  <c:v>1.3541677446692846</c:v>
                </c:pt>
                <c:pt idx="16">
                  <c:v>1.5191990013234207</c:v>
                </c:pt>
                <c:pt idx="17">
                  <c:v>0.58475725062290873</c:v>
                </c:pt>
                <c:pt idx="18">
                  <c:v>0.55551931876014415</c:v>
                </c:pt>
                <c:pt idx="19">
                  <c:v>0.50872029409253294</c:v>
                </c:pt>
                <c:pt idx="20">
                  <c:v>-0.52545537272979481</c:v>
                </c:pt>
                <c:pt idx="21">
                  <c:v>-0.24266131240874317</c:v>
                </c:pt>
                <c:pt idx="22">
                  <c:v>0.28073479993575667</c:v>
                </c:pt>
                <c:pt idx="23">
                  <c:v>0.56353049383613696</c:v>
                </c:pt>
                <c:pt idx="24">
                  <c:v>0.15308551290352321</c:v>
                </c:pt>
                <c:pt idx="25">
                  <c:v>0.80933695249463167</c:v>
                </c:pt>
                <c:pt idx="26">
                  <c:v>-1.7483448863201315E-2</c:v>
                </c:pt>
                <c:pt idx="27">
                  <c:v>-1.0505947928509158</c:v>
                </c:pt>
                <c:pt idx="28">
                  <c:v>-0.65416898259665068</c:v>
                </c:pt>
                <c:pt idx="29">
                  <c:v>-1.4115634854383057</c:v>
                </c:pt>
                <c:pt idx="30">
                  <c:v>-0.7477686655113599</c:v>
                </c:pt>
                <c:pt idx="31">
                  <c:v>-0.23852372435788008</c:v>
                </c:pt>
                <c:pt idx="32">
                  <c:v>-0.1027320331458324</c:v>
                </c:pt>
                <c:pt idx="33">
                  <c:v>0.60078209652424608</c:v>
                </c:pt>
                <c:pt idx="34">
                  <c:v>-1.8533791732315907</c:v>
                </c:pt>
                <c:pt idx="35">
                  <c:v>-2.1769642626179304</c:v>
                </c:pt>
                <c:pt idx="36">
                  <c:v>-1.8947683639706512</c:v>
                </c:pt>
                <c:pt idx="37">
                  <c:v>-1.24005317128308</c:v>
                </c:pt>
                <c:pt idx="38">
                  <c:v>-1.9091249624554729</c:v>
                </c:pt>
                <c:pt idx="39">
                  <c:v>3.6129409900509859E-3</c:v>
                </c:pt>
                <c:pt idx="40">
                  <c:v>-0.2611554989445164</c:v>
                </c:pt>
                <c:pt idx="41">
                  <c:v>-0.71665456318895882</c:v>
                </c:pt>
                <c:pt idx="42">
                  <c:v>-0.30147709969035291</c:v>
                </c:pt>
                <c:pt idx="43">
                  <c:v>-0.8339512056949453</c:v>
                </c:pt>
                <c:pt idx="44">
                  <c:v>0.33461104377843903</c:v>
                </c:pt>
                <c:pt idx="45">
                  <c:v>6.8304723361010344E-2</c:v>
                </c:pt>
                <c:pt idx="46">
                  <c:v>0.27365921434018159</c:v>
                </c:pt>
                <c:pt idx="47">
                  <c:v>-7.255601605334025E-2</c:v>
                </c:pt>
                <c:pt idx="48">
                  <c:v>0.53135293084929458</c:v>
                </c:pt>
                <c:pt idx="49">
                  <c:v>4.1200337905439477E-2</c:v>
                </c:pt>
                <c:pt idx="50">
                  <c:v>-0.45849718126850098</c:v>
                </c:pt>
                <c:pt idx="51">
                  <c:v>1.135260244172638</c:v>
                </c:pt>
                <c:pt idx="52">
                  <c:v>0.3752684387514294</c:v>
                </c:pt>
                <c:pt idx="53">
                  <c:v>0.99273289092105865</c:v>
                </c:pt>
                <c:pt idx="54">
                  <c:v>2.5553778476191207</c:v>
                </c:pt>
                <c:pt idx="55">
                  <c:v>1.3746643392694358</c:v>
                </c:pt>
                <c:pt idx="56">
                  <c:v>1.4607165125195016</c:v>
                </c:pt>
                <c:pt idx="57">
                  <c:v>0.39436328271049886</c:v>
                </c:pt>
                <c:pt idx="58">
                  <c:v>0.8250977973702821</c:v>
                </c:pt>
                <c:pt idx="59">
                  <c:v>0.62989215720297764</c:v>
                </c:pt>
                <c:pt idx="60">
                  <c:v>0.19608764448555072</c:v>
                </c:pt>
                <c:pt idx="61">
                  <c:v>0.25597025035126481</c:v>
                </c:pt>
                <c:pt idx="62">
                  <c:v>-0.39980926517092413</c:v>
                </c:pt>
                <c:pt idx="63">
                  <c:v>-0.28818645761933809</c:v>
                </c:pt>
                <c:pt idx="64">
                  <c:v>-0.71832281060534886</c:v>
                </c:pt>
                <c:pt idx="65">
                  <c:v>-0.47431247054740261</c:v>
                </c:pt>
                <c:pt idx="66">
                  <c:v>-0.13210282769173307</c:v>
                </c:pt>
                <c:pt idx="67">
                  <c:v>0.30170168502565209</c:v>
                </c:pt>
                <c:pt idx="68">
                  <c:v>0.75046259148096017</c:v>
                </c:pt>
                <c:pt idx="69">
                  <c:v>-6.9412591214951941E-2</c:v>
                </c:pt>
                <c:pt idx="70">
                  <c:v>-0.18410539682413526</c:v>
                </c:pt>
                <c:pt idx="71">
                  <c:v>0.45598919635267149</c:v>
                </c:pt>
                <c:pt idx="72">
                  <c:v>0.2033695195450855</c:v>
                </c:pt>
                <c:pt idx="73">
                  <c:v>0.45398352112968271</c:v>
                </c:pt>
                <c:pt idx="74">
                  <c:v>-0.51937231676733331</c:v>
                </c:pt>
                <c:pt idx="75">
                  <c:v>-1.1636028644158047</c:v>
                </c:pt>
                <c:pt idx="76">
                  <c:v>-1.1334276641128003</c:v>
                </c:pt>
                <c:pt idx="77">
                  <c:v>-0.65328947109894298</c:v>
                </c:pt>
                <c:pt idx="78">
                  <c:v>-1.2773600351640721</c:v>
                </c:pt>
                <c:pt idx="79">
                  <c:v>-1.3146116378523161</c:v>
                </c:pt>
                <c:pt idx="80">
                  <c:v>-1.3724943314031666</c:v>
                </c:pt>
                <c:pt idx="81">
                  <c:v>-1.1823586016082812</c:v>
                </c:pt>
                <c:pt idx="82">
                  <c:v>-1.4671583371523587</c:v>
                </c:pt>
                <c:pt idx="83">
                  <c:v>-1.7525537386205596</c:v>
                </c:pt>
                <c:pt idx="84">
                  <c:v>-1.8235191511991504</c:v>
                </c:pt>
                <c:pt idx="85">
                  <c:v>-0.42697140756906438</c:v>
                </c:pt>
                <c:pt idx="86">
                  <c:v>-0.26795059688636058</c:v>
                </c:pt>
                <c:pt idx="87">
                  <c:v>-0.3253621831578119</c:v>
                </c:pt>
                <c:pt idx="88">
                  <c:v>-1.2054590331053656</c:v>
                </c:pt>
                <c:pt idx="89">
                  <c:v>-1.5889283619365713</c:v>
                </c:pt>
                <c:pt idx="90">
                  <c:v>-1.5230344933098907</c:v>
                </c:pt>
                <c:pt idx="91">
                  <c:v>-1.1697411815711816</c:v>
                </c:pt>
                <c:pt idx="92">
                  <c:v>-1.3730924930768136</c:v>
                </c:pt>
                <c:pt idx="93">
                  <c:v>-2.3256885067568787</c:v>
                </c:pt>
                <c:pt idx="94">
                  <c:v>-2.219006921604191</c:v>
                </c:pt>
                <c:pt idx="95">
                  <c:v>-1.3823008082899226</c:v>
                </c:pt>
                <c:pt idx="96">
                  <c:v>-0.36922239349100966</c:v>
                </c:pt>
                <c:pt idx="97">
                  <c:v>-0.18756812926188912</c:v>
                </c:pt>
                <c:pt idx="98">
                  <c:v>7.4598969525361727E-2</c:v>
                </c:pt>
                <c:pt idx="99">
                  <c:v>0.8632321787147097</c:v>
                </c:pt>
                <c:pt idx="100">
                  <c:v>0.9584951629274735</c:v>
                </c:pt>
                <c:pt idx="101">
                  <c:v>-2.1807527210922197E-2</c:v>
                </c:pt>
                <c:pt idx="102">
                  <c:v>1.4607948854188837</c:v>
                </c:pt>
                <c:pt idx="103">
                  <c:v>0.79499765742742512</c:v>
                </c:pt>
                <c:pt idx="104">
                  <c:v>0.58717545939310489</c:v>
                </c:pt>
                <c:pt idx="105">
                  <c:v>-0.40280583644786988</c:v>
                </c:pt>
                <c:pt idx="106">
                  <c:v>-0.15819651792645428</c:v>
                </c:pt>
                <c:pt idx="107">
                  <c:v>-0.76410950647278642</c:v>
                </c:pt>
                <c:pt idx="108">
                  <c:v>-0.79935956326681024</c:v>
                </c:pt>
                <c:pt idx="109">
                  <c:v>-1.4631502538648617</c:v>
                </c:pt>
                <c:pt idx="110">
                  <c:v>-1.1959116111258261</c:v>
                </c:pt>
                <c:pt idx="111">
                  <c:v>-0.41081619473407283</c:v>
                </c:pt>
                <c:pt idx="112">
                  <c:v>-0.71731048180514267</c:v>
                </c:pt>
                <c:pt idx="113">
                  <c:v>-0.36201562417224614</c:v>
                </c:pt>
                <c:pt idx="114">
                  <c:v>-0.37403406574591347</c:v>
                </c:pt>
                <c:pt idx="115">
                  <c:v>-4.6440893072234951E-2</c:v>
                </c:pt>
                <c:pt idx="116">
                  <c:v>1.6846642908193293E-2</c:v>
                </c:pt>
                <c:pt idx="117">
                  <c:v>0.77730869343837361</c:v>
                </c:pt>
                <c:pt idx="118">
                  <c:v>1.2765384178721539</c:v>
                </c:pt>
                <c:pt idx="119">
                  <c:v>0.92938510224877435</c:v>
                </c:pt>
                <c:pt idx="120">
                  <c:v>1.7688229236438788</c:v>
                </c:pt>
                <c:pt idx="121">
                  <c:v>0.57609179051006076</c:v>
                </c:pt>
                <c:pt idx="122">
                  <c:v>0.35364813079497626</c:v>
                </c:pt>
                <c:pt idx="123">
                  <c:v>-8.8768169041064895E-2</c:v>
                </c:pt>
                <c:pt idx="124">
                  <c:v>-0.5159657076927876</c:v>
                </c:pt>
                <c:pt idx="125">
                  <c:v>-1.2975200187474143</c:v>
                </c:pt>
                <c:pt idx="126">
                  <c:v>-1.2613376850123841</c:v>
                </c:pt>
                <c:pt idx="127">
                  <c:v>-1.8269734413067246E-2</c:v>
                </c:pt>
                <c:pt idx="128">
                  <c:v>-9.3240734529543068E-2</c:v>
                </c:pt>
                <c:pt idx="129">
                  <c:v>0.104567063574612</c:v>
                </c:pt>
                <c:pt idx="130">
                  <c:v>-4.243612232388428E-2</c:v>
                </c:pt>
                <c:pt idx="131">
                  <c:v>0.26145596142957633</c:v>
                </c:pt>
                <c:pt idx="132">
                  <c:v>0.46774359152013978</c:v>
                </c:pt>
                <c:pt idx="133">
                  <c:v>0.3983152426348805</c:v>
                </c:pt>
                <c:pt idx="134">
                  <c:v>4.3148256186021569E-2</c:v>
                </c:pt>
                <c:pt idx="135">
                  <c:v>-0.18129613263370703</c:v>
                </c:pt>
                <c:pt idx="136">
                  <c:v>-1.3338202464548745</c:v>
                </c:pt>
                <c:pt idx="137">
                  <c:v>-1.1094486488849866</c:v>
                </c:pt>
                <c:pt idx="138">
                  <c:v>-0.60525306906904441</c:v>
                </c:pt>
                <c:pt idx="139">
                  <c:v>-0.45434830524204567</c:v>
                </c:pt>
                <c:pt idx="140">
                  <c:v>3.1830329757798599E-2</c:v>
                </c:pt>
                <c:pt idx="141">
                  <c:v>0.27744393938260165</c:v>
                </c:pt>
                <c:pt idx="142">
                  <c:v>0.16064181479417458</c:v>
                </c:pt>
                <c:pt idx="143">
                  <c:v>1.1793381678235104</c:v>
                </c:pt>
                <c:pt idx="144">
                  <c:v>0.98714127163743715</c:v>
                </c:pt>
                <c:pt idx="145">
                  <c:v>0.86841202598390344</c:v>
                </c:pt>
                <c:pt idx="146">
                  <c:v>1.9191736680542035</c:v>
                </c:pt>
                <c:pt idx="147">
                  <c:v>1.8868879207482794</c:v>
                </c:pt>
                <c:pt idx="148">
                  <c:v>1.863720466588173</c:v>
                </c:pt>
                <c:pt idx="149">
                  <c:v>1.9884523051109104</c:v>
                </c:pt>
                <c:pt idx="150">
                  <c:v>2.0316748710744936</c:v>
                </c:pt>
                <c:pt idx="151">
                  <c:v>1.6663713820981667</c:v>
                </c:pt>
                <c:pt idx="152">
                  <c:v>0.10767014721413776</c:v>
                </c:pt>
                <c:pt idx="153">
                  <c:v>0.41966801405437953</c:v>
                </c:pt>
                <c:pt idx="154">
                  <c:v>-0.20937131237673476</c:v>
                </c:pt>
                <c:pt idx="155">
                  <c:v>0.41570272600215935</c:v>
                </c:pt>
                <c:pt idx="156">
                  <c:v>-0.10353344429484705</c:v>
                </c:pt>
                <c:pt idx="157">
                  <c:v>1.1818812939332544</c:v>
                </c:pt>
                <c:pt idx="158">
                  <c:v>1.1599914332385319</c:v>
                </c:pt>
                <c:pt idx="159">
                  <c:v>0.75816655152763679</c:v>
                </c:pt>
                <c:pt idx="160">
                  <c:v>0.75816624840728719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B-4133-A6C6-C0D6E0928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113616"/>
        <c:axId val="122164848"/>
      </c:lineChart>
      <c:catAx>
        <c:axId val="770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4848"/>
        <c:crosses val="autoZero"/>
        <c:auto val="1"/>
        <c:lblAlgn val="ctr"/>
        <c:lblOffset val="100"/>
        <c:noMultiLvlLbl val="0"/>
      </c:catAx>
      <c:valAx>
        <c:axId val="122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1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180 </a:t>
            </a:r>
            <a:r>
              <a:rPr lang="en-US" sz="1400" b="0" i="0" u="none" strike="noStrike" baseline="0">
                <a:effectLst/>
              </a:rPr>
              <a:t> PERÍODOS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Grafico_BD!$B$341:$B$521</c:f>
              <c:strCache>
                <c:ptCount val="181"/>
                <c:pt idx="0">
                  <c:v>2020-05-15</c:v>
                </c:pt>
                <c:pt idx="1">
                  <c:v>2020-05-18</c:v>
                </c:pt>
                <c:pt idx="2">
                  <c:v>2020-05-19</c:v>
                </c:pt>
                <c:pt idx="3">
                  <c:v>2020-05-20</c:v>
                </c:pt>
                <c:pt idx="4">
                  <c:v>2020-05-21</c:v>
                </c:pt>
                <c:pt idx="5">
                  <c:v>2020-05-22</c:v>
                </c:pt>
                <c:pt idx="6">
                  <c:v>2020-05-25</c:v>
                </c:pt>
                <c:pt idx="7">
                  <c:v>2020-05-26</c:v>
                </c:pt>
                <c:pt idx="8">
                  <c:v>2020-05-27</c:v>
                </c:pt>
                <c:pt idx="9">
                  <c:v>2020-05-28</c:v>
                </c:pt>
                <c:pt idx="10">
                  <c:v>2020-05-29</c:v>
                </c:pt>
                <c:pt idx="11">
                  <c:v>2020-06-01</c:v>
                </c:pt>
                <c:pt idx="12">
                  <c:v>2020-06-02</c:v>
                </c:pt>
                <c:pt idx="13">
                  <c:v>2020-06-03</c:v>
                </c:pt>
                <c:pt idx="14">
                  <c:v>2020-06-04</c:v>
                </c:pt>
                <c:pt idx="15">
                  <c:v>2020-06-05</c:v>
                </c:pt>
                <c:pt idx="16">
                  <c:v>2020-06-08</c:v>
                </c:pt>
                <c:pt idx="17">
                  <c:v>2020-06-09</c:v>
                </c:pt>
                <c:pt idx="18">
                  <c:v>2020-06-10</c:v>
                </c:pt>
                <c:pt idx="19">
                  <c:v>2020-06-12</c:v>
                </c:pt>
                <c:pt idx="20">
                  <c:v>2020-06-15</c:v>
                </c:pt>
                <c:pt idx="21">
                  <c:v>2020-06-16</c:v>
                </c:pt>
                <c:pt idx="22">
                  <c:v>2020-06-17</c:v>
                </c:pt>
                <c:pt idx="23">
                  <c:v>2020-06-18</c:v>
                </c:pt>
                <c:pt idx="24">
                  <c:v>2020-06-19</c:v>
                </c:pt>
                <c:pt idx="25">
                  <c:v>2020-06-22</c:v>
                </c:pt>
                <c:pt idx="26">
                  <c:v>2020-06-23</c:v>
                </c:pt>
                <c:pt idx="27">
                  <c:v>2020-06-24</c:v>
                </c:pt>
                <c:pt idx="28">
                  <c:v>2020-06-25</c:v>
                </c:pt>
                <c:pt idx="29">
                  <c:v>2020-06-26</c:v>
                </c:pt>
                <c:pt idx="30">
                  <c:v>2020-06-29</c:v>
                </c:pt>
                <c:pt idx="31">
                  <c:v>2020-06-30</c:v>
                </c:pt>
                <c:pt idx="32">
                  <c:v>2020-07-01</c:v>
                </c:pt>
                <c:pt idx="33">
                  <c:v>2020-07-02</c:v>
                </c:pt>
                <c:pt idx="34">
                  <c:v>2020-07-03</c:v>
                </c:pt>
                <c:pt idx="35">
                  <c:v>2020-07-06</c:v>
                </c:pt>
                <c:pt idx="36">
                  <c:v>2020-07-07</c:v>
                </c:pt>
                <c:pt idx="37">
                  <c:v>2020-07-08</c:v>
                </c:pt>
                <c:pt idx="38">
                  <c:v>2020-07-09</c:v>
                </c:pt>
                <c:pt idx="39">
                  <c:v>2020-07-10</c:v>
                </c:pt>
                <c:pt idx="40">
                  <c:v>2020-07-13</c:v>
                </c:pt>
                <c:pt idx="41">
                  <c:v>2020-07-14</c:v>
                </c:pt>
                <c:pt idx="42">
                  <c:v>2020-07-15</c:v>
                </c:pt>
                <c:pt idx="43">
                  <c:v>2020-07-16</c:v>
                </c:pt>
                <c:pt idx="44">
                  <c:v>2020-07-17</c:v>
                </c:pt>
                <c:pt idx="45">
                  <c:v>2020-07-20</c:v>
                </c:pt>
                <c:pt idx="46">
                  <c:v>2020-07-21</c:v>
                </c:pt>
                <c:pt idx="47">
                  <c:v>2020-07-22</c:v>
                </c:pt>
                <c:pt idx="48">
                  <c:v>2020-07-23</c:v>
                </c:pt>
                <c:pt idx="49">
                  <c:v>2020-07-24</c:v>
                </c:pt>
                <c:pt idx="50">
                  <c:v>2020-07-27</c:v>
                </c:pt>
                <c:pt idx="51">
                  <c:v>2020-07-28</c:v>
                </c:pt>
                <c:pt idx="52">
                  <c:v>2020-07-29</c:v>
                </c:pt>
                <c:pt idx="53">
                  <c:v>2020-07-30</c:v>
                </c:pt>
                <c:pt idx="54">
                  <c:v>2020-07-31</c:v>
                </c:pt>
                <c:pt idx="55">
                  <c:v>2020-08-03</c:v>
                </c:pt>
                <c:pt idx="56">
                  <c:v>2020-08-04</c:v>
                </c:pt>
                <c:pt idx="57">
                  <c:v>2020-08-05</c:v>
                </c:pt>
                <c:pt idx="58">
                  <c:v>2020-08-06</c:v>
                </c:pt>
                <c:pt idx="59">
                  <c:v>2020-08-07</c:v>
                </c:pt>
                <c:pt idx="60">
                  <c:v>2020-08-10</c:v>
                </c:pt>
                <c:pt idx="61">
                  <c:v>2020-08-11</c:v>
                </c:pt>
                <c:pt idx="62">
                  <c:v>2020-08-12</c:v>
                </c:pt>
                <c:pt idx="63">
                  <c:v>2020-08-13</c:v>
                </c:pt>
                <c:pt idx="64">
                  <c:v>2020-08-14</c:v>
                </c:pt>
                <c:pt idx="65">
                  <c:v>2020-08-17</c:v>
                </c:pt>
                <c:pt idx="66">
                  <c:v>2020-08-18</c:v>
                </c:pt>
                <c:pt idx="67">
                  <c:v>2020-08-19</c:v>
                </c:pt>
                <c:pt idx="68">
                  <c:v>2020-08-20</c:v>
                </c:pt>
                <c:pt idx="69">
                  <c:v>2020-08-21</c:v>
                </c:pt>
                <c:pt idx="70">
                  <c:v>2020-08-24</c:v>
                </c:pt>
                <c:pt idx="71">
                  <c:v>2020-08-25</c:v>
                </c:pt>
                <c:pt idx="72">
                  <c:v>2020-08-26</c:v>
                </c:pt>
                <c:pt idx="73">
                  <c:v>2020-08-27</c:v>
                </c:pt>
                <c:pt idx="74">
                  <c:v>2020-08-28</c:v>
                </c:pt>
                <c:pt idx="75">
                  <c:v>2020-08-31</c:v>
                </c:pt>
                <c:pt idx="76">
                  <c:v>2020-09-01</c:v>
                </c:pt>
                <c:pt idx="77">
                  <c:v>2020-09-02</c:v>
                </c:pt>
                <c:pt idx="78">
                  <c:v>2020-09-03</c:v>
                </c:pt>
                <c:pt idx="79">
                  <c:v>2020-09-04</c:v>
                </c:pt>
                <c:pt idx="80">
                  <c:v>2020-09-08</c:v>
                </c:pt>
                <c:pt idx="81">
                  <c:v>2020-09-09</c:v>
                </c:pt>
                <c:pt idx="82">
                  <c:v>2020-09-10</c:v>
                </c:pt>
                <c:pt idx="83">
                  <c:v>2020-09-11</c:v>
                </c:pt>
                <c:pt idx="84">
                  <c:v>2020-09-14</c:v>
                </c:pt>
                <c:pt idx="85">
                  <c:v>2020-09-15</c:v>
                </c:pt>
                <c:pt idx="86">
                  <c:v>2020-09-16</c:v>
                </c:pt>
                <c:pt idx="87">
                  <c:v>2020-09-17</c:v>
                </c:pt>
                <c:pt idx="88">
                  <c:v>2020-09-18</c:v>
                </c:pt>
                <c:pt idx="89">
                  <c:v>2020-09-21</c:v>
                </c:pt>
                <c:pt idx="90">
                  <c:v>2020-09-22</c:v>
                </c:pt>
                <c:pt idx="91">
                  <c:v>2020-09-23</c:v>
                </c:pt>
                <c:pt idx="92">
                  <c:v>2020-09-24</c:v>
                </c:pt>
                <c:pt idx="93">
                  <c:v>2020-09-25</c:v>
                </c:pt>
                <c:pt idx="94">
                  <c:v>2020-09-28</c:v>
                </c:pt>
                <c:pt idx="95">
                  <c:v>2020-09-29</c:v>
                </c:pt>
                <c:pt idx="96">
                  <c:v>2020-09-30</c:v>
                </c:pt>
                <c:pt idx="97">
                  <c:v>2020-10-01</c:v>
                </c:pt>
                <c:pt idx="98">
                  <c:v>2020-10-02</c:v>
                </c:pt>
                <c:pt idx="99">
                  <c:v>2020-10-05</c:v>
                </c:pt>
                <c:pt idx="100">
                  <c:v>2020-10-06</c:v>
                </c:pt>
                <c:pt idx="101">
                  <c:v>2020-10-07</c:v>
                </c:pt>
                <c:pt idx="102">
                  <c:v>2020-10-08</c:v>
                </c:pt>
                <c:pt idx="103">
                  <c:v>2020-10-09</c:v>
                </c:pt>
                <c:pt idx="104">
                  <c:v>2020-10-13</c:v>
                </c:pt>
                <c:pt idx="105">
                  <c:v>2020-10-14</c:v>
                </c:pt>
                <c:pt idx="106">
                  <c:v>2020-10-15</c:v>
                </c:pt>
                <c:pt idx="107">
                  <c:v>2020-10-16</c:v>
                </c:pt>
                <c:pt idx="108">
                  <c:v>2020-10-19</c:v>
                </c:pt>
                <c:pt idx="109">
                  <c:v>2020-10-20</c:v>
                </c:pt>
                <c:pt idx="110">
                  <c:v>2020-10-21</c:v>
                </c:pt>
                <c:pt idx="111">
                  <c:v>2020-10-22</c:v>
                </c:pt>
                <c:pt idx="112">
                  <c:v>2020-10-23</c:v>
                </c:pt>
                <c:pt idx="113">
                  <c:v>2020-10-26</c:v>
                </c:pt>
                <c:pt idx="114">
                  <c:v>2020-10-27</c:v>
                </c:pt>
                <c:pt idx="115">
                  <c:v>2020-10-28</c:v>
                </c:pt>
                <c:pt idx="116">
                  <c:v>2020-10-29</c:v>
                </c:pt>
                <c:pt idx="117">
                  <c:v>2020-10-30</c:v>
                </c:pt>
                <c:pt idx="118">
                  <c:v>2020-11-03</c:v>
                </c:pt>
                <c:pt idx="119">
                  <c:v>2020-11-04</c:v>
                </c:pt>
                <c:pt idx="120">
                  <c:v>2020-11-05</c:v>
                </c:pt>
                <c:pt idx="121">
                  <c:v>2020-11-06</c:v>
                </c:pt>
                <c:pt idx="122">
                  <c:v>2020-11-09</c:v>
                </c:pt>
                <c:pt idx="123">
                  <c:v>2020-11-10</c:v>
                </c:pt>
                <c:pt idx="124">
                  <c:v>2020-11-11</c:v>
                </c:pt>
                <c:pt idx="125">
                  <c:v>2020-11-12</c:v>
                </c:pt>
                <c:pt idx="126">
                  <c:v>2020-11-13</c:v>
                </c:pt>
                <c:pt idx="127">
                  <c:v>2020-11-16</c:v>
                </c:pt>
                <c:pt idx="128">
                  <c:v>2020-11-17</c:v>
                </c:pt>
                <c:pt idx="129">
                  <c:v>2020-11-18</c:v>
                </c:pt>
                <c:pt idx="130">
                  <c:v>2020-11-19</c:v>
                </c:pt>
                <c:pt idx="131">
                  <c:v>2020-11-23</c:v>
                </c:pt>
                <c:pt idx="132">
                  <c:v>2020-11-24</c:v>
                </c:pt>
                <c:pt idx="133">
                  <c:v>2020-11-25</c:v>
                </c:pt>
                <c:pt idx="134">
                  <c:v>2020-11-26</c:v>
                </c:pt>
                <c:pt idx="135">
                  <c:v>2020-11-27</c:v>
                </c:pt>
                <c:pt idx="136">
                  <c:v>2020-11-30</c:v>
                </c:pt>
                <c:pt idx="137">
                  <c:v>2020-12-01</c:v>
                </c:pt>
                <c:pt idx="138">
                  <c:v>2020-12-02</c:v>
                </c:pt>
                <c:pt idx="139">
                  <c:v>2020-12-03</c:v>
                </c:pt>
                <c:pt idx="140">
                  <c:v>2020-12-04</c:v>
                </c:pt>
                <c:pt idx="141">
                  <c:v>2020-12-07</c:v>
                </c:pt>
                <c:pt idx="142">
                  <c:v>2020-12-08</c:v>
                </c:pt>
                <c:pt idx="143">
                  <c:v>2020-12-09</c:v>
                </c:pt>
                <c:pt idx="144">
                  <c:v>2020-12-10</c:v>
                </c:pt>
                <c:pt idx="145">
                  <c:v>2020-12-11</c:v>
                </c:pt>
                <c:pt idx="146">
                  <c:v>2020-12-14</c:v>
                </c:pt>
                <c:pt idx="147">
                  <c:v>2020-12-15</c:v>
                </c:pt>
                <c:pt idx="148">
                  <c:v>2020-12-16</c:v>
                </c:pt>
                <c:pt idx="149">
                  <c:v>2020-12-17</c:v>
                </c:pt>
                <c:pt idx="150">
                  <c:v>2020-12-18</c:v>
                </c:pt>
                <c:pt idx="151">
                  <c:v>2020-12-21</c:v>
                </c:pt>
                <c:pt idx="152">
                  <c:v>2020-12-22</c:v>
                </c:pt>
                <c:pt idx="153">
                  <c:v>2020-12-23</c:v>
                </c:pt>
                <c:pt idx="154">
                  <c:v>2020-12-28</c:v>
                </c:pt>
                <c:pt idx="155">
                  <c:v>2020-12-29</c:v>
                </c:pt>
                <c:pt idx="156">
                  <c:v>2020-12-30</c:v>
                </c:pt>
                <c:pt idx="157">
                  <c:v>2021-01-04</c:v>
                </c:pt>
                <c:pt idx="158">
                  <c:v>2021-01-05</c:v>
                </c:pt>
                <c:pt idx="159">
                  <c:v>2021-01-06</c:v>
                </c:pt>
                <c:pt idx="160">
                  <c:v>2021-01-07</c:v>
                </c:pt>
                <c:pt idx="161">
                  <c:v>2021-01-08</c:v>
                </c:pt>
                <c:pt idx="162">
                  <c:v>2021-01-11</c:v>
                </c:pt>
                <c:pt idx="163">
                  <c:v>2021-01-12</c:v>
                </c:pt>
                <c:pt idx="164">
                  <c:v>2021-01-13</c:v>
                </c:pt>
                <c:pt idx="165">
                  <c:v>2021-01-14</c:v>
                </c:pt>
                <c:pt idx="166">
                  <c:v>2021-01-15</c:v>
                </c:pt>
                <c:pt idx="167">
                  <c:v>2021-01-19</c:v>
                </c:pt>
                <c:pt idx="168">
                  <c:v>2021-01-20</c:v>
                </c:pt>
                <c:pt idx="169">
                  <c:v>2021-01-21</c:v>
                </c:pt>
                <c:pt idx="170">
                  <c:v>2021-01-22</c:v>
                </c:pt>
                <c:pt idx="171">
                  <c:v>2021-01-26</c:v>
                </c:pt>
                <c:pt idx="172">
                  <c:v>2021-01-27</c:v>
                </c:pt>
                <c:pt idx="173">
                  <c:v>2021-01-28</c:v>
                </c:pt>
                <c:pt idx="174">
                  <c:v>2021-01-29</c:v>
                </c:pt>
                <c:pt idx="175">
                  <c:v>2021-02-01</c:v>
                </c:pt>
                <c:pt idx="176">
                  <c:v>2021-02-02</c:v>
                </c:pt>
                <c:pt idx="177">
                  <c:v>2021-02-03</c:v>
                </c:pt>
                <c:pt idx="178">
                  <c:v>2021-02-04</c:v>
                </c:pt>
                <c:pt idx="179">
                  <c:v>2021-02-05</c:v>
                </c:pt>
                <c:pt idx="180">
                  <c:v>2/7/2021</c:v>
                </c:pt>
              </c:strCache>
            </c:strRef>
          </c:cat>
          <c:val>
            <c:numRef>
              <c:f>Grafico_BD!$L$341:$L$521</c:f>
              <c:numCache>
                <c:formatCode>General</c:formatCode>
                <c:ptCount val="181"/>
                <c:pt idx="0">
                  <c:v>0.61887522963717567</c:v>
                </c:pt>
                <c:pt idx="1">
                  <c:v>1.2447032033040377</c:v>
                </c:pt>
                <c:pt idx="2">
                  <c:v>0.76140795183577281</c:v>
                </c:pt>
                <c:pt idx="3">
                  <c:v>1.0762930720181387</c:v>
                </c:pt>
                <c:pt idx="4">
                  <c:v>1.5631965556998353</c:v>
                </c:pt>
                <c:pt idx="5">
                  <c:v>2.0249529573282481</c:v>
                </c:pt>
                <c:pt idx="6">
                  <c:v>1.764419542329408</c:v>
                </c:pt>
                <c:pt idx="7">
                  <c:v>1.5497794741240543</c:v>
                </c:pt>
                <c:pt idx="8">
                  <c:v>3.1538131672331748</c:v>
                </c:pt>
                <c:pt idx="9">
                  <c:v>2.7423456996254183</c:v>
                </c:pt>
                <c:pt idx="10">
                  <c:v>1.9886486001746515</c:v>
                </c:pt>
                <c:pt idx="11">
                  <c:v>1.8793281907210075</c:v>
                </c:pt>
                <c:pt idx="12">
                  <c:v>1.3315907573266861</c:v>
                </c:pt>
                <c:pt idx="13">
                  <c:v>1.4897957467005543</c:v>
                </c:pt>
                <c:pt idx="14">
                  <c:v>1.0859396988475836</c:v>
                </c:pt>
                <c:pt idx="15">
                  <c:v>1.5495588863894967</c:v>
                </c:pt>
                <c:pt idx="16">
                  <c:v>2.2792394162344909</c:v>
                </c:pt>
                <c:pt idx="17">
                  <c:v>1.9191926135148725</c:v>
                </c:pt>
                <c:pt idx="18">
                  <c:v>2.4804041564646839</c:v>
                </c:pt>
                <c:pt idx="19">
                  <c:v>3.2584557528692266</c:v>
                </c:pt>
                <c:pt idx="20">
                  <c:v>1.2237927695991009</c:v>
                </c:pt>
                <c:pt idx="21">
                  <c:v>0.96433016462394683</c:v>
                </c:pt>
                <c:pt idx="22">
                  <c:v>0.84993636681519924</c:v>
                </c:pt>
                <c:pt idx="23">
                  <c:v>-0.93473760793802052</c:v>
                </c:pt>
                <c:pt idx="24">
                  <c:v>-0.73317413831875067</c:v>
                </c:pt>
                <c:pt idx="25">
                  <c:v>-0.70442271691578162</c:v>
                </c:pt>
                <c:pt idx="26">
                  <c:v>-9.4184375376845011E-3</c:v>
                </c:pt>
                <c:pt idx="27">
                  <c:v>1.0160310008680569</c:v>
                </c:pt>
                <c:pt idx="28">
                  <c:v>0.92531523610714184</c:v>
                </c:pt>
                <c:pt idx="29">
                  <c:v>0.89610866654502641</c:v>
                </c:pt>
                <c:pt idx="30">
                  <c:v>0.80899979677568634</c:v>
                </c:pt>
                <c:pt idx="31">
                  <c:v>0.61510599331057492</c:v>
                </c:pt>
                <c:pt idx="32">
                  <c:v>0.47629872413646923</c:v>
                </c:pt>
                <c:pt idx="33">
                  <c:v>6.1384364561444579E-3</c:v>
                </c:pt>
                <c:pt idx="34">
                  <c:v>0.16248136792874773</c:v>
                </c:pt>
                <c:pt idx="35">
                  <c:v>0.89323404501949855</c:v>
                </c:pt>
                <c:pt idx="36">
                  <c:v>1.0127608148049017</c:v>
                </c:pt>
                <c:pt idx="37">
                  <c:v>0.31268120063980581</c:v>
                </c:pt>
                <c:pt idx="38">
                  <c:v>0.27840246114221356</c:v>
                </c:pt>
                <c:pt idx="39">
                  <c:v>0.24305157439899505</c:v>
                </c:pt>
                <c:pt idx="40">
                  <c:v>-0.55546745261176556</c:v>
                </c:pt>
                <c:pt idx="41">
                  <c:v>-0.34409757046946893</c:v>
                </c:pt>
                <c:pt idx="42">
                  <c:v>6.409837385299326E-2</c:v>
                </c:pt>
                <c:pt idx="43">
                  <c:v>0.27546947441495295</c:v>
                </c:pt>
                <c:pt idx="44">
                  <c:v>5.8588743098957688E-3</c:v>
                </c:pt>
                <c:pt idx="45">
                  <c:v>0.51537323627468823</c:v>
                </c:pt>
                <c:pt idx="46">
                  <c:v>-0.1191344115288433</c:v>
                </c:pt>
                <c:pt idx="47">
                  <c:v>-0.90305198138802634</c:v>
                </c:pt>
                <c:pt idx="48">
                  <c:v>-0.62830840930644427</c:v>
                </c:pt>
                <c:pt idx="49">
                  <c:v>-1.213261224184673</c:v>
                </c:pt>
                <c:pt idx="50">
                  <c:v>-0.69901140121266747</c:v>
                </c:pt>
                <c:pt idx="51">
                  <c:v>-0.31562327437331728</c:v>
                </c:pt>
                <c:pt idx="52">
                  <c:v>-0.23037646250516594</c:v>
                </c:pt>
                <c:pt idx="53">
                  <c:v>0.30681717361695121</c:v>
                </c:pt>
                <c:pt idx="54">
                  <c:v>-1.5463566429418036</c:v>
                </c:pt>
                <c:pt idx="55">
                  <c:v>-1.795277397076612</c:v>
                </c:pt>
                <c:pt idx="56">
                  <c:v>-1.6061786382400223</c:v>
                </c:pt>
                <c:pt idx="57">
                  <c:v>-1.1036004505437396</c:v>
                </c:pt>
                <c:pt idx="58">
                  <c:v>-1.5634376474887925</c:v>
                </c:pt>
                <c:pt idx="59">
                  <c:v>-0.11186225634410202</c:v>
                </c:pt>
                <c:pt idx="60">
                  <c:v>-0.32983087581446335</c:v>
                </c:pt>
                <c:pt idx="61">
                  <c:v>-0.6954025597894079</c:v>
                </c:pt>
                <c:pt idx="62">
                  <c:v>-0.37504897712181101</c:v>
                </c:pt>
                <c:pt idx="63">
                  <c:v>-0.79491533830035832</c:v>
                </c:pt>
                <c:pt idx="64">
                  <c:v>0.11185438775761206</c:v>
                </c:pt>
                <c:pt idx="65">
                  <c:v>-0.11305162440091854</c:v>
                </c:pt>
                <c:pt idx="66">
                  <c:v>5.1694465111390149E-2</c:v>
                </c:pt>
                <c:pt idx="67">
                  <c:v>-0.21143267204480706</c:v>
                </c:pt>
                <c:pt idx="68">
                  <c:v>0.25725990385222075</c:v>
                </c:pt>
                <c:pt idx="69">
                  <c:v>-0.11812379433637007</c:v>
                </c:pt>
                <c:pt idx="70">
                  <c:v>-0.49750873363447468</c:v>
                </c:pt>
                <c:pt idx="71">
                  <c:v>0.72595126132961085</c:v>
                </c:pt>
                <c:pt idx="72">
                  <c:v>0.1194632518705919</c:v>
                </c:pt>
                <c:pt idx="73">
                  <c:v>0.59069446837698858</c:v>
                </c:pt>
                <c:pt idx="74">
                  <c:v>1.8105468403374703</c:v>
                </c:pt>
                <c:pt idx="75">
                  <c:v>0.87823385847886981</c:v>
                </c:pt>
                <c:pt idx="76">
                  <c:v>0.9441982245264563</c:v>
                </c:pt>
                <c:pt idx="77">
                  <c:v>0.12746962695308672</c:v>
                </c:pt>
                <c:pt idx="78">
                  <c:v>0.44962763033229886</c:v>
                </c:pt>
                <c:pt idx="79">
                  <c:v>0.31115828850619998</c:v>
                </c:pt>
                <c:pt idx="80">
                  <c:v>-2.4870116978292691E-2</c:v>
                </c:pt>
                <c:pt idx="81">
                  <c:v>2.0684693257395061E-2</c:v>
                </c:pt>
                <c:pt idx="82">
                  <c:v>-0.49649495159047247</c:v>
                </c:pt>
                <c:pt idx="83">
                  <c:v>-0.43239264344417622</c:v>
                </c:pt>
                <c:pt idx="84">
                  <c:v>-0.73227952351768144</c:v>
                </c:pt>
                <c:pt idx="85">
                  <c:v>-0.55919034999466111</c:v>
                </c:pt>
                <c:pt idx="86">
                  <c:v>-0.29459671947472849</c:v>
                </c:pt>
                <c:pt idx="87">
                  <c:v>4.1431686009735194E-2</c:v>
                </c:pt>
                <c:pt idx="88">
                  <c:v>0.35699144246834646</c:v>
                </c:pt>
                <c:pt idx="89">
                  <c:v>-0.29505186763379143</c:v>
                </c:pt>
                <c:pt idx="90">
                  <c:v>-0.37302457788533194</c:v>
                </c:pt>
                <c:pt idx="91">
                  <c:v>0.11241302164244621</c:v>
                </c:pt>
                <c:pt idx="92">
                  <c:v>-8.0014288458926205E-2</c:v>
                </c:pt>
                <c:pt idx="93">
                  <c:v>0.11314407668877588</c:v>
                </c:pt>
                <c:pt idx="94">
                  <c:v>-0.65515581713561355</c:v>
                </c:pt>
                <c:pt idx="95">
                  <c:v>-1.1690664943399818</c:v>
                </c:pt>
                <c:pt idx="96">
                  <c:v>-1.1501233130893203</c:v>
                </c:pt>
                <c:pt idx="97">
                  <c:v>-0.77107374549765195</c:v>
                </c:pt>
                <c:pt idx="98">
                  <c:v>-1.2623759812581161</c:v>
                </c:pt>
                <c:pt idx="99">
                  <c:v>-1.2937236804602124</c:v>
                </c:pt>
                <c:pt idx="100">
                  <c:v>-1.3400139290133095</c:v>
                </c:pt>
                <c:pt idx="101">
                  <c:v>-1.2146795509750201</c:v>
                </c:pt>
                <c:pt idx="102">
                  <c:v>-1.4253183780710124</c:v>
                </c:pt>
                <c:pt idx="103">
                  <c:v>-1.6582263820408276</c:v>
                </c:pt>
                <c:pt idx="104">
                  <c:v>-1.7147198260741403</c:v>
                </c:pt>
                <c:pt idx="105">
                  <c:v>-0.62899689947022264</c:v>
                </c:pt>
                <c:pt idx="106">
                  <c:v>-0.50727197206511865</c:v>
                </c:pt>
                <c:pt idx="107">
                  <c:v>-0.56122811271102091</c:v>
                </c:pt>
                <c:pt idx="108">
                  <c:v>-1.2212194326938992</c:v>
                </c:pt>
                <c:pt idx="109">
                  <c:v>-1.515696215483928</c:v>
                </c:pt>
                <c:pt idx="110">
                  <c:v>-1.4723389536582074</c:v>
                </c:pt>
                <c:pt idx="111">
                  <c:v>-1.1968059613285447</c:v>
                </c:pt>
                <c:pt idx="112">
                  <c:v>-1.3622850523189221</c:v>
                </c:pt>
                <c:pt idx="113">
                  <c:v>-2.0857040441717496</c:v>
                </c:pt>
                <c:pt idx="114">
                  <c:v>-2.0047984659952256</c:v>
                </c:pt>
                <c:pt idx="115">
                  <c:v>-1.403894921412838</c:v>
                </c:pt>
                <c:pt idx="116">
                  <c:v>-0.61264877759892367</c:v>
                </c:pt>
                <c:pt idx="117">
                  <c:v>-0.47671491153076251</c:v>
                </c:pt>
                <c:pt idx="118">
                  <c:v>-0.28028441388804659</c:v>
                </c:pt>
                <c:pt idx="119">
                  <c:v>0.33821243018238301</c:v>
                </c:pt>
                <c:pt idx="120">
                  <c:v>0.44578861175572954</c:v>
                </c:pt>
                <c:pt idx="121">
                  <c:v>-0.30497683818981819</c:v>
                </c:pt>
                <c:pt idx="122">
                  <c:v>0.84671240089357369</c:v>
                </c:pt>
                <c:pt idx="123">
                  <c:v>0.33319606980709354</c:v>
                </c:pt>
                <c:pt idx="124">
                  <c:v>0.17685386634656991</c:v>
                </c:pt>
                <c:pt idx="125">
                  <c:v>-0.6078549513900614</c:v>
                </c:pt>
                <c:pt idx="126">
                  <c:v>-0.4124940453514736</c:v>
                </c:pt>
                <c:pt idx="127">
                  <c:v>-0.88045434778253406</c:v>
                </c:pt>
                <c:pt idx="128">
                  <c:v>-0.91253626688235834</c:v>
                </c:pt>
                <c:pt idx="129">
                  <c:v>-1.4267829250028674</c:v>
                </c:pt>
                <c:pt idx="130">
                  <c:v>-1.2172162451526463</c:v>
                </c:pt>
                <c:pt idx="131">
                  <c:v>-0.60492135545286774</c:v>
                </c:pt>
                <c:pt idx="132">
                  <c:v>-0.84510346103929379</c:v>
                </c:pt>
                <c:pt idx="133">
                  <c:v>-0.57030468860738104</c:v>
                </c:pt>
                <c:pt idx="134">
                  <c:v>-0.56590654573831434</c:v>
                </c:pt>
                <c:pt idx="135">
                  <c:v>-0.31845033853548416</c:v>
                </c:pt>
                <c:pt idx="136">
                  <c:v>-0.29663509140091615</c:v>
                </c:pt>
                <c:pt idx="137">
                  <c:v>0.30218629795299695</c:v>
                </c:pt>
                <c:pt idx="138">
                  <c:v>0.68923968498556787</c:v>
                </c:pt>
                <c:pt idx="139">
                  <c:v>0.44144749686650614</c:v>
                </c:pt>
                <c:pt idx="140">
                  <c:v>1.09382873431664</c:v>
                </c:pt>
                <c:pt idx="141">
                  <c:v>0.1659145045368399</c:v>
                </c:pt>
                <c:pt idx="142">
                  <c:v>-7.5690151041663866E-3</c:v>
                </c:pt>
                <c:pt idx="143">
                  <c:v>-0.36293738479650212</c:v>
                </c:pt>
                <c:pt idx="144">
                  <c:v>-0.67889404301479317</c:v>
                </c:pt>
                <c:pt idx="145">
                  <c:v>-1.2849844227020202</c:v>
                </c:pt>
                <c:pt idx="146">
                  <c:v>-1.2682419547128585</c:v>
                </c:pt>
                <c:pt idx="147">
                  <c:v>-0.29877488381896045</c:v>
                </c:pt>
                <c:pt idx="148">
                  <c:v>-0.3538018344885559</c:v>
                </c:pt>
                <c:pt idx="149">
                  <c:v>-0.19379376162508155</c:v>
                </c:pt>
                <c:pt idx="150">
                  <c:v>-0.31991744110893144</c:v>
                </c:pt>
                <c:pt idx="151">
                  <c:v>-0.10127418536235738</c:v>
                </c:pt>
                <c:pt idx="152">
                  <c:v>4.8133181051567636E-2</c:v>
                </c:pt>
                <c:pt idx="153">
                  <c:v>-1.4234795033059237E-3</c:v>
                </c:pt>
                <c:pt idx="154">
                  <c:v>-0.24628462732687512</c:v>
                </c:pt>
                <c:pt idx="155">
                  <c:v>-0.41903331786039782</c:v>
                </c:pt>
                <c:pt idx="156">
                  <c:v>-1.2915705455708517</c:v>
                </c:pt>
                <c:pt idx="157">
                  <c:v>-1.1282296731018884</c:v>
                </c:pt>
                <c:pt idx="158">
                  <c:v>-0.74548981528502911</c:v>
                </c:pt>
                <c:pt idx="159">
                  <c:v>-0.63828100336585059</c:v>
                </c:pt>
                <c:pt idx="160">
                  <c:v>-0.25561703965153959</c:v>
                </c:pt>
                <c:pt idx="161">
                  <c:v>-6.1734079907450369E-2</c:v>
                </c:pt>
                <c:pt idx="162">
                  <c:v>-0.15865101209083546</c:v>
                </c:pt>
                <c:pt idx="163">
                  <c:v>0.64747518633402301</c:v>
                </c:pt>
                <c:pt idx="164">
                  <c:v>0.50456884077292119</c:v>
                </c:pt>
                <c:pt idx="165">
                  <c:v>0.41779516497143221</c:v>
                </c:pt>
                <c:pt idx="166">
                  <c:v>1.2291304072139417</c:v>
                </c:pt>
                <c:pt idx="167">
                  <c:v>1.1934691787962535</c:v>
                </c:pt>
                <c:pt idx="168">
                  <c:v>1.1730716851250329</c:v>
                </c:pt>
                <c:pt idx="169">
                  <c:v>1.2598682667882437</c:v>
                </c:pt>
                <c:pt idx="170">
                  <c:v>1.2854250996900627</c:v>
                </c:pt>
                <c:pt idx="171">
                  <c:v>1.009842402773246</c:v>
                </c:pt>
                <c:pt idx="172">
                  <c:v>-0.14872009222235361</c:v>
                </c:pt>
                <c:pt idx="173">
                  <c:v>9.1112810823593987E-2</c:v>
                </c:pt>
                <c:pt idx="174">
                  <c:v>-0.3936510581785238</c:v>
                </c:pt>
                <c:pt idx="175">
                  <c:v>9.6172622077646666E-2</c:v>
                </c:pt>
                <c:pt idx="176">
                  <c:v>-0.30580275046449101</c:v>
                </c:pt>
                <c:pt idx="177">
                  <c:v>0.69435821217736204</c:v>
                </c:pt>
                <c:pt idx="178">
                  <c:v>0.6691232720925645</c:v>
                </c:pt>
                <c:pt idx="179">
                  <c:v>0.36273750955935952</c:v>
                </c:pt>
                <c:pt idx="180">
                  <c:v>0.36273726648338606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7-4BED-9851-305794C38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113616"/>
        <c:axId val="122164848"/>
      </c:lineChart>
      <c:catAx>
        <c:axId val="770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4848"/>
        <c:crosses val="autoZero"/>
        <c:auto val="1"/>
        <c:lblAlgn val="ctr"/>
        <c:lblOffset val="100"/>
        <c:noMultiLvlLbl val="0"/>
      </c:catAx>
      <c:valAx>
        <c:axId val="122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1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200 </a:t>
            </a:r>
            <a:r>
              <a:rPr lang="en-US" sz="1400" b="0" i="0" u="none" strike="noStrike" baseline="0">
                <a:effectLst/>
              </a:rPr>
              <a:t> PERÍODOS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Grafico_BD!$B$321:$B$521</c:f>
              <c:strCache>
                <c:ptCount val="201"/>
                <c:pt idx="0">
                  <c:v>2020-04-15</c:v>
                </c:pt>
                <c:pt idx="1">
                  <c:v>2020-04-16</c:v>
                </c:pt>
                <c:pt idx="2">
                  <c:v>2020-04-17</c:v>
                </c:pt>
                <c:pt idx="3">
                  <c:v>2020-04-20</c:v>
                </c:pt>
                <c:pt idx="4">
                  <c:v>2020-04-22</c:v>
                </c:pt>
                <c:pt idx="5">
                  <c:v>2020-04-23</c:v>
                </c:pt>
                <c:pt idx="6">
                  <c:v>2020-04-24</c:v>
                </c:pt>
                <c:pt idx="7">
                  <c:v>2020-04-27</c:v>
                </c:pt>
                <c:pt idx="8">
                  <c:v>2020-04-28</c:v>
                </c:pt>
                <c:pt idx="9">
                  <c:v>2020-04-29</c:v>
                </c:pt>
                <c:pt idx="10">
                  <c:v>2020-04-30</c:v>
                </c:pt>
                <c:pt idx="11">
                  <c:v>2020-05-04</c:v>
                </c:pt>
                <c:pt idx="12">
                  <c:v>2020-05-05</c:v>
                </c:pt>
                <c:pt idx="13">
                  <c:v>2020-05-06</c:v>
                </c:pt>
                <c:pt idx="14">
                  <c:v>2020-05-07</c:v>
                </c:pt>
                <c:pt idx="15">
                  <c:v>2020-05-08</c:v>
                </c:pt>
                <c:pt idx="16">
                  <c:v>2020-05-11</c:v>
                </c:pt>
                <c:pt idx="17">
                  <c:v>2020-05-12</c:v>
                </c:pt>
                <c:pt idx="18">
                  <c:v>2020-05-13</c:v>
                </c:pt>
                <c:pt idx="19">
                  <c:v>2020-05-14</c:v>
                </c:pt>
                <c:pt idx="20">
                  <c:v>2020-05-15</c:v>
                </c:pt>
                <c:pt idx="21">
                  <c:v>2020-05-18</c:v>
                </c:pt>
                <c:pt idx="22">
                  <c:v>2020-05-19</c:v>
                </c:pt>
                <c:pt idx="23">
                  <c:v>2020-05-20</c:v>
                </c:pt>
                <c:pt idx="24">
                  <c:v>2020-05-21</c:v>
                </c:pt>
                <c:pt idx="25">
                  <c:v>2020-05-22</c:v>
                </c:pt>
                <c:pt idx="26">
                  <c:v>2020-05-25</c:v>
                </c:pt>
                <c:pt idx="27">
                  <c:v>2020-05-26</c:v>
                </c:pt>
                <c:pt idx="28">
                  <c:v>2020-05-27</c:v>
                </c:pt>
                <c:pt idx="29">
                  <c:v>2020-05-28</c:v>
                </c:pt>
                <c:pt idx="30">
                  <c:v>2020-05-29</c:v>
                </c:pt>
                <c:pt idx="31">
                  <c:v>2020-06-01</c:v>
                </c:pt>
                <c:pt idx="32">
                  <c:v>2020-06-02</c:v>
                </c:pt>
                <c:pt idx="33">
                  <c:v>2020-06-03</c:v>
                </c:pt>
                <c:pt idx="34">
                  <c:v>2020-06-04</c:v>
                </c:pt>
                <c:pt idx="35">
                  <c:v>2020-06-05</c:v>
                </c:pt>
                <c:pt idx="36">
                  <c:v>2020-06-08</c:v>
                </c:pt>
                <c:pt idx="37">
                  <c:v>2020-06-09</c:v>
                </c:pt>
                <c:pt idx="38">
                  <c:v>2020-06-10</c:v>
                </c:pt>
                <c:pt idx="39">
                  <c:v>2020-06-12</c:v>
                </c:pt>
                <c:pt idx="40">
                  <c:v>2020-06-15</c:v>
                </c:pt>
                <c:pt idx="41">
                  <c:v>2020-06-16</c:v>
                </c:pt>
                <c:pt idx="42">
                  <c:v>2020-06-17</c:v>
                </c:pt>
                <c:pt idx="43">
                  <c:v>2020-06-18</c:v>
                </c:pt>
                <c:pt idx="44">
                  <c:v>2020-06-19</c:v>
                </c:pt>
                <c:pt idx="45">
                  <c:v>2020-06-22</c:v>
                </c:pt>
                <c:pt idx="46">
                  <c:v>2020-06-23</c:v>
                </c:pt>
                <c:pt idx="47">
                  <c:v>2020-06-24</c:v>
                </c:pt>
                <c:pt idx="48">
                  <c:v>2020-06-25</c:v>
                </c:pt>
                <c:pt idx="49">
                  <c:v>2020-06-26</c:v>
                </c:pt>
                <c:pt idx="50">
                  <c:v>2020-06-29</c:v>
                </c:pt>
                <c:pt idx="51">
                  <c:v>2020-06-30</c:v>
                </c:pt>
                <c:pt idx="52">
                  <c:v>2020-07-01</c:v>
                </c:pt>
                <c:pt idx="53">
                  <c:v>2020-07-02</c:v>
                </c:pt>
                <c:pt idx="54">
                  <c:v>2020-07-03</c:v>
                </c:pt>
                <c:pt idx="55">
                  <c:v>2020-07-06</c:v>
                </c:pt>
                <c:pt idx="56">
                  <c:v>2020-07-07</c:v>
                </c:pt>
                <c:pt idx="57">
                  <c:v>2020-07-08</c:v>
                </c:pt>
                <c:pt idx="58">
                  <c:v>2020-07-09</c:v>
                </c:pt>
                <c:pt idx="59">
                  <c:v>2020-07-10</c:v>
                </c:pt>
                <c:pt idx="60">
                  <c:v>2020-07-13</c:v>
                </c:pt>
                <c:pt idx="61">
                  <c:v>2020-07-14</c:v>
                </c:pt>
                <c:pt idx="62">
                  <c:v>2020-07-15</c:v>
                </c:pt>
                <c:pt idx="63">
                  <c:v>2020-07-16</c:v>
                </c:pt>
                <c:pt idx="64">
                  <c:v>2020-07-17</c:v>
                </c:pt>
                <c:pt idx="65">
                  <c:v>2020-07-20</c:v>
                </c:pt>
                <c:pt idx="66">
                  <c:v>2020-07-21</c:v>
                </c:pt>
                <c:pt idx="67">
                  <c:v>2020-07-22</c:v>
                </c:pt>
                <c:pt idx="68">
                  <c:v>2020-07-23</c:v>
                </c:pt>
                <c:pt idx="69">
                  <c:v>2020-07-24</c:v>
                </c:pt>
                <c:pt idx="70">
                  <c:v>2020-07-27</c:v>
                </c:pt>
                <c:pt idx="71">
                  <c:v>2020-07-28</c:v>
                </c:pt>
                <c:pt idx="72">
                  <c:v>2020-07-29</c:v>
                </c:pt>
                <c:pt idx="73">
                  <c:v>2020-07-30</c:v>
                </c:pt>
                <c:pt idx="74">
                  <c:v>2020-07-31</c:v>
                </c:pt>
                <c:pt idx="75">
                  <c:v>2020-08-03</c:v>
                </c:pt>
                <c:pt idx="76">
                  <c:v>2020-08-04</c:v>
                </c:pt>
                <c:pt idx="77">
                  <c:v>2020-08-05</c:v>
                </c:pt>
                <c:pt idx="78">
                  <c:v>2020-08-06</c:v>
                </c:pt>
                <c:pt idx="79">
                  <c:v>2020-08-07</c:v>
                </c:pt>
                <c:pt idx="80">
                  <c:v>2020-08-10</c:v>
                </c:pt>
                <c:pt idx="81">
                  <c:v>2020-08-11</c:v>
                </c:pt>
                <c:pt idx="82">
                  <c:v>2020-08-12</c:v>
                </c:pt>
                <c:pt idx="83">
                  <c:v>2020-08-13</c:v>
                </c:pt>
                <c:pt idx="84">
                  <c:v>2020-08-14</c:v>
                </c:pt>
                <c:pt idx="85">
                  <c:v>2020-08-17</c:v>
                </c:pt>
                <c:pt idx="86">
                  <c:v>2020-08-18</c:v>
                </c:pt>
                <c:pt idx="87">
                  <c:v>2020-08-19</c:v>
                </c:pt>
                <c:pt idx="88">
                  <c:v>2020-08-20</c:v>
                </c:pt>
                <c:pt idx="89">
                  <c:v>2020-08-21</c:v>
                </c:pt>
                <c:pt idx="90">
                  <c:v>2020-08-24</c:v>
                </c:pt>
                <c:pt idx="91">
                  <c:v>2020-08-25</c:v>
                </c:pt>
                <c:pt idx="92">
                  <c:v>2020-08-26</c:v>
                </c:pt>
                <c:pt idx="93">
                  <c:v>2020-08-27</c:v>
                </c:pt>
                <c:pt idx="94">
                  <c:v>2020-08-28</c:v>
                </c:pt>
                <c:pt idx="95">
                  <c:v>2020-08-31</c:v>
                </c:pt>
                <c:pt idx="96">
                  <c:v>2020-09-01</c:v>
                </c:pt>
                <c:pt idx="97">
                  <c:v>2020-09-02</c:v>
                </c:pt>
                <c:pt idx="98">
                  <c:v>2020-09-03</c:v>
                </c:pt>
                <c:pt idx="99">
                  <c:v>2020-09-04</c:v>
                </c:pt>
                <c:pt idx="100">
                  <c:v>2020-09-08</c:v>
                </c:pt>
                <c:pt idx="101">
                  <c:v>2020-09-09</c:v>
                </c:pt>
                <c:pt idx="102">
                  <c:v>2020-09-10</c:v>
                </c:pt>
                <c:pt idx="103">
                  <c:v>2020-09-11</c:v>
                </c:pt>
                <c:pt idx="104">
                  <c:v>2020-09-14</c:v>
                </c:pt>
                <c:pt idx="105">
                  <c:v>2020-09-15</c:v>
                </c:pt>
                <c:pt idx="106">
                  <c:v>2020-09-16</c:v>
                </c:pt>
                <c:pt idx="107">
                  <c:v>2020-09-17</c:v>
                </c:pt>
                <c:pt idx="108">
                  <c:v>2020-09-18</c:v>
                </c:pt>
                <c:pt idx="109">
                  <c:v>2020-09-21</c:v>
                </c:pt>
                <c:pt idx="110">
                  <c:v>2020-09-22</c:v>
                </c:pt>
                <c:pt idx="111">
                  <c:v>2020-09-23</c:v>
                </c:pt>
                <c:pt idx="112">
                  <c:v>2020-09-24</c:v>
                </c:pt>
                <c:pt idx="113">
                  <c:v>2020-09-25</c:v>
                </c:pt>
                <c:pt idx="114">
                  <c:v>2020-09-28</c:v>
                </c:pt>
                <c:pt idx="115">
                  <c:v>2020-09-29</c:v>
                </c:pt>
                <c:pt idx="116">
                  <c:v>2020-09-30</c:v>
                </c:pt>
                <c:pt idx="117">
                  <c:v>2020-10-01</c:v>
                </c:pt>
                <c:pt idx="118">
                  <c:v>2020-10-02</c:v>
                </c:pt>
                <c:pt idx="119">
                  <c:v>2020-10-05</c:v>
                </c:pt>
                <c:pt idx="120">
                  <c:v>2020-10-06</c:v>
                </c:pt>
                <c:pt idx="121">
                  <c:v>2020-10-07</c:v>
                </c:pt>
                <c:pt idx="122">
                  <c:v>2020-10-08</c:v>
                </c:pt>
                <c:pt idx="123">
                  <c:v>2020-10-09</c:v>
                </c:pt>
                <c:pt idx="124">
                  <c:v>2020-10-13</c:v>
                </c:pt>
                <c:pt idx="125">
                  <c:v>2020-10-14</c:v>
                </c:pt>
                <c:pt idx="126">
                  <c:v>2020-10-15</c:v>
                </c:pt>
                <c:pt idx="127">
                  <c:v>2020-10-16</c:v>
                </c:pt>
                <c:pt idx="128">
                  <c:v>2020-10-19</c:v>
                </c:pt>
                <c:pt idx="129">
                  <c:v>2020-10-20</c:v>
                </c:pt>
                <c:pt idx="130">
                  <c:v>2020-10-21</c:v>
                </c:pt>
                <c:pt idx="131">
                  <c:v>2020-10-22</c:v>
                </c:pt>
                <c:pt idx="132">
                  <c:v>2020-10-23</c:v>
                </c:pt>
                <c:pt idx="133">
                  <c:v>2020-10-26</c:v>
                </c:pt>
                <c:pt idx="134">
                  <c:v>2020-10-27</c:v>
                </c:pt>
                <c:pt idx="135">
                  <c:v>2020-10-28</c:v>
                </c:pt>
                <c:pt idx="136">
                  <c:v>2020-10-29</c:v>
                </c:pt>
                <c:pt idx="137">
                  <c:v>2020-10-30</c:v>
                </c:pt>
                <c:pt idx="138">
                  <c:v>2020-11-03</c:v>
                </c:pt>
                <c:pt idx="139">
                  <c:v>2020-11-04</c:v>
                </c:pt>
                <c:pt idx="140">
                  <c:v>2020-11-05</c:v>
                </c:pt>
                <c:pt idx="141">
                  <c:v>2020-11-06</c:v>
                </c:pt>
                <c:pt idx="142">
                  <c:v>2020-11-09</c:v>
                </c:pt>
                <c:pt idx="143">
                  <c:v>2020-11-10</c:v>
                </c:pt>
                <c:pt idx="144">
                  <c:v>2020-11-11</c:v>
                </c:pt>
                <c:pt idx="145">
                  <c:v>2020-11-12</c:v>
                </c:pt>
                <c:pt idx="146">
                  <c:v>2020-11-13</c:v>
                </c:pt>
                <c:pt idx="147">
                  <c:v>2020-11-16</c:v>
                </c:pt>
                <c:pt idx="148">
                  <c:v>2020-11-17</c:v>
                </c:pt>
                <c:pt idx="149">
                  <c:v>2020-11-18</c:v>
                </c:pt>
                <c:pt idx="150">
                  <c:v>2020-11-19</c:v>
                </c:pt>
                <c:pt idx="151">
                  <c:v>2020-11-23</c:v>
                </c:pt>
                <c:pt idx="152">
                  <c:v>2020-11-24</c:v>
                </c:pt>
                <c:pt idx="153">
                  <c:v>2020-11-25</c:v>
                </c:pt>
                <c:pt idx="154">
                  <c:v>2020-11-26</c:v>
                </c:pt>
                <c:pt idx="155">
                  <c:v>2020-11-27</c:v>
                </c:pt>
                <c:pt idx="156">
                  <c:v>2020-11-30</c:v>
                </c:pt>
                <c:pt idx="157">
                  <c:v>2020-12-01</c:v>
                </c:pt>
                <c:pt idx="158">
                  <c:v>2020-12-02</c:v>
                </c:pt>
                <c:pt idx="159">
                  <c:v>2020-12-03</c:v>
                </c:pt>
                <c:pt idx="160">
                  <c:v>2020-12-04</c:v>
                </c:pt>
                <c:pt idx="161">
                  <c:v>2020-12-07</c:v>
                </c:pt>
                <c:pt idx="162">
                  <c:v>2020-12-08</c:v>
                </c:pt>
                <c:pt idx="163">
                  <c:v>2020-12-09</c:v>
                </c:pt>
                <c:pt idx="164">
                  <c:v>2020-12-10</c:v>
                </c:pt>
                <c:pt idx="165">
                  <c:v>2020-12-11</c:v>
                </c:pt>
                <c:pt idx="166">
                  <c:v>2020-12-14</c:v>
                </c:pt>
                <c:pt idx="167">
                  <c:v>2020-12-15</c:v>
                </c:pt>
                <c:pt idx="168">
                  <c:v>2020-12-16</c:v>
                </c:pt>
                <c:pt idx="169">
                  <c:v>2020-12-17</c:v>
                </c:pt>
                <c:pt idx="170">
                  <c:v>2020-12-18</c:v>
                </c:pt>
                <c:pt idx="171">
                  <c:v>2020-12-21</c:v>
                </c:pt>
                <c:pt idx="172">
                  <c:v>2020-12-22</c:v>
                </c:pt>
                <c:pt idx="173">
                  <c:v>2020-12-23</c:v>
                </c:pt>
                <c:pt idx="174">
                  <c:v>2020-12-28</c:v>
                </c:pt>
                <c:pt idx="175">
                  <c:v>2020-12-29</c:v>
                </c:pt>
                <c:pt idx="176">
                  <c:v>2020-12-30</c:v>
                </c:pt>
                <c:pt idx="177">
                  <c:v>2021-01-04</c:v>
                </c:pt>
                <c:pt idx="178">
                  <c:v>2021-01-05</c:v>
                </c:pt>
                <c:pt idx="179">
                  <c:v>2021-01-06</c:v>
                </c:pt>
                <c:pt idx="180">
                  <c:v>2021-01-07</c:v>
                </c:pt>
                <c:pt idx="181">
                  <c:v>2021-01-08</c:v>
                </c:pt>
                <c:pt idx="182">
                  <c:v>2021-01-11</c:v>
                </c:pt>
                <c:pt idx="183">
                  <c:v>2021-01-12</c:v>
                </c:pt>
                <c:pt idx="184">
                  <c:v>2021-01-13</c:v>
                </c:pt>
                <c:pt idx="185">
                  <c:v>2021-01-14</c:v>
                </c:pt>
                <c:pt idx="186">
                  <c:v>2021-01-15</c:v>
                </c:pt>
                <c:pt idx="187">
                  <c:v>2021-01-19</c:v>
                </c:pt>
                <c:pt idx="188">
                  <c:v>2021-01-20</c:v>
                </c:pt>
                <c:pt idx="189">
                  <c:v>2021-01-21</c:v>
                </c:pt>
                <c:pt idx="190">
                  <c:v>2021-01-22</c:v>
                </c:pt>
                <c:pt idx="191">
                  <c:v>2021-01-26</c:v>
                </c:pt>
                <c:pt idx="192">
                  <c:v>2021-01-27</c:v>
                </c:pt>
                <c:pt idx="193">
                  <c:v>2021-01-28</c:v>
                </c:pt>
                <c:pt idx="194">
                  <c:v>2021-01-29</c:v>
                </c:pt>
                <c:pt idx="195">
                  <c:v>2021-02-01</c:v>
                </c:pt>
                <c:pt idx="196">
                  <c:v>2021-02-02</c:v>
                </c:pt>
                <c:pt idx="197">
                  <c:v>2021-02-03</c:v>
                </c:pt>
                <c:pt idx="198">
                  <c:v>2021-02-04</c:v>
                </c:pt>
                <c:pt idx="199">
                  <c:v>2021-02-05</c:v>
                </c:pt>
                <c:pt idx="200">
                  <c:v>2/7/2021</c:v>
                </c:pt>
              </c:strCache>
            </c:strRef>
          </c:cat>
          <c:val>
            <c:numRef>
              <c:f>Grafico_BD!$N$321:$N$521</c:f>
              <c:numCache>
                <c:formatCode>General</c:formatCode>
                <c:ptCount val="201"/>
                <c:pt idx="0">
                  <c:v>-2.3571801438215885</c:v>
                </c:pt>
                <c:pt idx="1">
                  <c:v>-2.5056255663647735</c:v>
                </c:pt>
                <c:pt idx="2">
                  <c:v>-1.3849908445398109</c:v>
                </c:pt>
                <c:pt idx="3">
                  <c:v>-1.2730274338335967</c:v>
                </c:pt>
                <c:pt idx="4">
                  <c:v>-0.55683615645329909</c:v>
                </c:pt>
                <c:pt idx="5">
                  <c:v>1.9399997101023071E-2</c:v>
                </c:pt>
                <c:pt idx="6">
                  <c:v>1.9164447352965668E-2</c:v>
                </c:pt>
                <c:pt idx="7">
                  <c:v>6.8227154682604832E-2</c:v>
                </c:pt>
                <c:pt idx="8">
                  <c:v>-0.57798656078460597</c:v>
                </c:pt>
                <c:pt idx="9">
                  <c:v>-1.1453434219461918</c:v>
                </c:pt>
                <c:pt idx="10">
                  <c:v>-0.70323696730206309</c:v>
                </c:pt>
                <c:pt idx="11">
                  <c:v>-0.50392405679921126</c:v>
                </c:pt>
                <c:pt idx="12">
                  <c:v>-0.4819896237202746</c:v>
                </c:pt>
                <c:pt idx="13">
                  <c:v>0.25715994655088931</c:v>
                </c:pt>
                <c:pt idx="14">
                  <c:v>0.26871736892507164</c:v>
                </c:pt>
                <c:pt idx="15">
                  <c:v>0.54052279137492698</c:v>
                </c:pt>
                <c:pt idx="16">
                  <c:v>0.49641409415264931</c:v>
                </c:pt>
                <c:pt idx="17">
                  <c:v>0.28216226444301062</c:v>
                </c:pt>
                <c:pt idx="18">
                  <c:v>0.87184624698204616</c:v>
                </c:pt>
                <c:pt idx="19">
                  <c:v>1.2924891935803684</c:v>
                </c:pt>
                <c:pt idx="20">
                  <c:v>0.59367220085712169</c:v>
                </c:pt>
                <c:pt idx="21">
                  <c:v>1.2335209872724551</c:v>
                </c:pt>
                <c:pt idx="22">
                  <c:v>0.74541971011178887</c:v>
                </c:pt>
                <c:pt idx="23">
                  <c:v>1.0552783098235219</c:v>
                </c:pt>
                <c:pt idx="24">
                  <c:v>1.5330014028926295</c:v>
                </c:pt>
                <c:pt idx="25">
                  <c:v>1.9865067935105705</c:v>
                </c:pt>
                <c:pt idx="26">
                  <c:v>1.7485112943126719</c:v>
                </c:pt>
                <c:pt idx="27">
                  <c:v>1.5452676468213051</c:v>
                </c:pt>
                <c:pt idx="28">
                  <c:v>3.1542440635646627</c:v>
                </c:pt>
                <c:pt idx="29">
                  <c:v>2.7491688609131448</c:v>
                </c:pt>
                <c:pt idx="30">
                  <c:v>2.0031785685470784</c:v>
                </c:pt>
                <c:pt idx="31">
                  <c:v>1.9007322498368604</c:v>
                </c:pt>
                <c:pt idx="32">
                  <c:v>1.3741837592662205</c:v>
                </c:pt>
                <c:pt idx="33">
                  <c:v>1.5422836279087511</c:v>
                </c:pt>
                <c:pt idx="34">
                  <c:v>1.1284815778682509</c:v>
                </c:pt>
                <c:pt idx="35">
                  <c:v>1.5985785722452357</c:v>
                </c:pt>
                <c:pt idx="36">
                  <c:v>2.3346633656329305</c:v>
                </c:pt>
                <c:pt idx="37">
                  <c:v>1.9923317278076369</c:v>
                </c:pt>
                <c:pt idx="38">
                  <c:v>2.5283930290579373</c:v>
                </c:pt>
                <c:pt idx="39">
                  <c:v>3.2745392865879541</c:v>
                </c:pt>
                <c:pt idx="40">
                  <c:v>1.298076231355946</c:v>
                </c:pt>
                <c:pt idx="41">
                  <c:v>1.052611185323088</c:v>
                </c:pt>
                <c:pt idx="42">
                  <c:v>0.95598366343871122</c:v>
                </c:pt>
                <c:pt idx="43">
                  <c:v>-0.78287851543694575</c:v>
                </c:pt>
                <c:pt idx="44">
                  <c:v>-0.5771156365949297</c:v>
                </c:pt>
                <c:pt idx="45">
                  <c:v>-0.56327998732140738</c:v>
                </c:pt>
                <c:pt idx="46">
                  <c:v>0.11894540164289993</c:v>
                </c:pt>
                <c:pt idx="47">
                  <c:v>1.083825400570116</c:v>
                </c:pt>
                <c:pt idx="48">
                  <c:v>1.006852324785074</c:v>
                </c:pt>
                <c:pt idx="49">
                  <c:v>0.95920499217937594</c:v>
                </c:pt>
                <c:pt idx="50">
                  <c:v>0.87185238445327151</c:v>
                </c:pt>
                <c:pt idx="51">
                  <c:v>0.67914288621730912</c:v>
                </c:pt>
                <c:pt idx="52">
                  <c:v>0.56057841001760111</c:v>
                </c:pt>
                <c:pt idx="53">
                  <c:v>9.1738303964421244E-2</c:v>
                </c:pt>
                <c:pt idx="54">
                  <c:v>0.24324733000427826</c:v>
                </c:pt>
                <c:pt idx="55">
                  <c:v>0.97186392440674108</c:v>
                </c:pt>
                <c:pt idx="56">
                  <c:v>1.084454225310137</c:v>
                </c:pt>
                <c:pt idx="57">
                  <c:v>0.4080456986286044</c:v>
                </c:pt>
                <c:pt idx="58">
                  <c:v>0.36621833623541833</c:v>
                </c:pt>
                <c:pt idx="59">
                  <c:v>0.33185917282758698</c:v>
                </c:pt>
                <c:pt idx="60">
                  <c:v>-0.45635193138664976</c:v>
                </c:pt>
                <c:pt idx="61">
                  <c:v>-0.25247945915515746</c:v>
                </c:pt>
                <c:pt idx="62">
                  <c:v>0.1532232203865892</c:v>
                </c:pt>
                <c:pt idx="63">
                  <c:v>0.35709686600477397</c:v>
                </c:pt>
                <c:pt idx="64">
                  <c:v>0.12326824023686989</c:v>
                </c:pt>
                <c:pt idx="65">
                  <c:v>0.6281188464003421</c:v>
                </c:pt>
                <c:pt idx="66">
                  <c:v>4.4689754454424893E-3</c:v>
                </c:pt>
                <c:pt idx="67">
                  <c:v>-0.75992022254597846</c:v>
                </c:pt>
                <c:pt idx="68">
                  <c:v>-0.51012881775918117</c:v>
                </c:pt>
                <c:pt idx="69">
                  <c:v>-1.0876296611138228</c:v>
                </c:pt>
                <c:pt idx="70">
                  <c:v>-0.57884831796166247</c:v>
                </c:pt>
                <c:pt idx="71">
                  <c:v>-0.20711152683567907</c:v>
                </c:pt>
                <c:pt idx="72">
                  <c:v>-0.13634976171217608</c:v>
                </c:pt>
                <c:pt idx="73">
                  <c:v>0.38980469271016227</c:v>
                </c:pt>
                <c:pt idx="74">
                  <c:v>-1.4109325696500834</c:v>
                </c:pt>
                <c:pt idx="75">
                  <c:v>-1.6560055140776739</c:v>
                </c:pt>
                <c:pt idx="76">
                  <c:v>-1.4890083286750222</c:v>
                </c:pt>
                <c:pt idx="77">
                  <c:v>-0.99493052944465543</c:v>
                </c:pt>
                <c:pt idx="78">
                  <c:v>-1.4100658483885986</c:v>
                </c:pt>
                <c:pt idx="79">
                  <c:v>5.4903140211864342E-3</c:v>
                </c:pt>
                <c:pt idx="80">
                  <c:v>-0.21890491118828775</c:v>
                </c:pt>
                <c:pt idx="81">
                  <c:v>-0.58922591535986391</c:v>
                </c:pt>
                <c:pt idx="82">
                  <c:v>-0.27315641721704387</c:v>
                </c:pt>
                <c:pt idx="83">
                  <c:v>-0.69356146729390222</c:v>
                </c:pt>
                <c:pt idx="84">
                  <c:v>0.20456650138918023</c:v>
                </c:pt>
                <c:pt idx="85">
                  <c:v>-3.0602704140095447E-2</c:v>
                </c:pt>
                <c:pt idx="86">
                  <c:v>0.13624027617865175</c:v>
                </c:pt>
                <c:pt idx="87">
                  <c:v>-0.12062487921474321</c:v>
                </c:pt>
                <c:pt idx="88">
                  <c:v>0.34365331833640755</c:v>
                </c:pt>
                <c:pt idx="89">
                  <c:v>-2.4782733927561761E-2</c:v>
                </c:pt>
                <c:pt idx="90">
                  <c:v>-0.39486818835108056</c:v>
                </c:pt>
                <c:pt idx="91">
                  <c:v>0.8079303425008838</c:v>
                </c:pt>
                <c:pt idx="92">
                  <c:v>0.19583713276369888</c:v>
                </c:pt>
                <c:pt idx="93">
                  <c:v>0.65720786644492168</c:v>
                </c:pt>
                <c:pt idx="94">
                  <c:v>1.8703851680817836</c:v>
                </c:pt>
                <c:pt idx="95">
                  <c:v>0.93600880276694831</c:v>
                </c:pt>
                <c:pt idx="96">
                  <c:v>1.0007944580511017</c:v>
                </c:pt>
                <c:pt idx="97">
                  <c:v>0.19913980616862456</c:v>
                </c:pt>
                <c:pt idx="98">
                  <c:v>0.51002050561233492</c:v>
                </c:pt>
                <c:pt idx="99">
                  <c:v>0.38170649559820946</c:v>
                </c:pt>
                <c:pt idx="100">
                  <c:v>4.928211683121058E-2</c:v>
                </c:pt>
                <c:pt idx="101">
                  <c:v>9.3782915658845903E-2</c:v>
                </c:pt>
                <c:pt idx="102">
                  <c:v>-0.42411678979434025</c:v>
                </c:pt>
                <c:pt idx="103">
                  <c:v>-0.3759219771128785</c:v>
                </c:pt>
                <c:pt idx="104">
                  <c:v>-0.64992738972775188</c:v>
                </c:pt>
                <c:pt idx="105">
                  <c:v>-0.48953244320531869</c:v>
                </c:pt>
                <c:pt idx="106">
                  <c:v>-0.22810655269648986</c:v>
                </c:pt>
                <c:pt idx="107">
                  <c:v>0.10431782607048738</c:v>
                </c:pt>
                <c:pt idx="108">
                  <c:v>0.39467618476657035</c:v>
                </c:pt>
                <c:pt idx="109">
                  <c:v>-0.26191823602858277</c:v>
                </c:pt>
                <c:pt idx="110">
                  <c:v>-0.3316567280333042</c:v>
                </c:pt>
                <c:pt idx="111">
                  <c:v>0.14150621661371945</c:v>
                </c:pt>
                <c:pt idx="112">
                  <c:v>-4.6642546506812634E-2</c:v>
                </c:pt>
                <c:pt idx="113">
                  <c:v>0.14378444351326836</c:v>
                </c:pt>
                <c:pt idx="114">
                  <c:v>-0.62602910292530889</c:v>
                </c:pt>
                <c:pt idx="115">
                  <c:v>-1.1445588065052157</c:v>
                </c:pt>
                <c:pt idx="116">
                  <c:v>-1.1288345107010029</c:v>
                </c:pt>
                <c:pt idx="117">
                  <c:v>-0.74899700122680535</c:v>
                </c:pt>
                <c:pt idx="118">
                  <c:v>-1.2404015384856173</c:v>
                </c:pt>
                <c:pt idx="119">
                  <c:v>-1.2731093651911103</c:v>
                </c:pt>
                <c:pt idx="120">
                  <c:v>-1.3198926722346305</c:v>
                </c:pt>
                <c:pt idx="121">
                  <c:v>-1.2108398333278616</c:v>
                </c:pt>
                <c:pt idx="122">
                  <c:v>-1.4124340786598231</c:v>
                </c:pt>
                <c:pt idx="123">
                  <c:v>-1.6509016762775621</c:v>
                </c:pt>
                <c:pt idx="124">
                  <c:v>-1.7078258575845016</c:v>
                </c:pt>
                <c:pt idx="125">
                  <c:v>-0.63106193646047182</c:v>
                </c:pt>
                <c:pt idx="126">
                  <c:v>-0.51163208684894512</c:v>
                </c:pt>
                <c:pt idx="127">
                  <c:v>-0.57146507987542827</c:v>
                </c:pt>
                <c:pt idx="128">
                  <c:v>-1.2095817716174795</c:v>
                </c:pt>
                <c:pt idx="129">
                  <c:v>-1.4991566882592862</c:v>
                </c:pt>
                <c:pt idx="130">
                  <c:v>-1.4614948514465256</c:v>
                </c:pt>
                <c:pt idx="131">
                  <c:v>-1.1876448173021554</c:v>
                </c:pt>
                <c:pt idx="132">
                  <c:v>-1.3567679590633666</c:v>
                </c:pt>
                <c:pt idx="133">
                  <c:v>-2.0625797045024177</c:v>
                </c:pt>
                <c:pt idx="134">
                  <c:v>-1.9837199167299466</c:v>
                </c:pt>
                <c:pt idx="135">
                  <c:v>-1.4213976491836775</c:v>
                </c:pt>
                <c:pt idx="136">
                  <c:v>-0.63420864470142546</c:v>
                </c:pt>
                <c:pt idx="137">
                  <c:v>-0.50298406288773201</c:v>
                </c:pt>
                <c:pt idx="138">
                  <c:v>-0.31318396306463431</c:v>
                </c:pt>
                <c:pt idx="139">
                  <c:v>0.30386249562347684</c:v>
                </c:pt>
                <c:pt idx="140">
                  <c:v>0.43327977557095709</c:v>
                </c:pt>
                <c:pt idx="141">
                  <c:v>-0.30359039441416724</c:v>
                </c:pt>
                <c:pt idx="142">
                  <c:v>0.83796111653708594</c:v>
                </c:pt>
                <c:pt idx="143">
                  <c:v>0.33146034705774785</c:v>
                </c:pt>
                <c:pt idx="144">
                  <c:v>0.17995208217410993</c:v>
                </c:pt>
                <c:pt idx="145">
                  <c:v>-0.60849750525481083</c:v>
                </c:pt>
                <c:pt idx="146">
                  <c:v>-0.41122668521016564</c:v>
                </c:pt>
                <c:pt idx="147">
                  <c:v>-0.87322548247509668</c:v>
                </c:pt>
                <c:pt idx="148">
                  <c:v>-0.90821464400974594</c:v>
                </c:pt>
                <c:pt idx="149">
                  <c:v>-1.4169928792321904</c:v>
                </c:pt>
                <c:pt idx="150">
                  <c:v>-1.2079304349150148</c:v>
                </c:pt>
                <c:pt idx="151">
                  <c:v>-0.59937544833072298</c:v>
                </c:pt>
                <c:pt idx="152">
                  <c:v>-0.83886631906724007</c:v>
                </c:pt>
                <c:pt idx="153">
                  <c:v>-0.56729761975205895</c:v>
                </c:pt>
                <c:pt idx="154">
                  <c:v>-0.55361676225557477</c:v>
                </c:pt>
                <c:pt idx="155">
                  <c:v>-0.3131026184004706</c:v>
                </c:pt>
                <c:pt idx="156">
                  <c:v>-0.31003977605994565</c:v>
                </c:pt>
                <c:pt idx="157">
                  <c:v>0.28900298653783391</c:v>
                </c:pt>
                <c:pt idx="158">
                  <c:v>0.67214064818067787</c:v>
                </c:pt>
                <c:pt idx="159">
                  <c:v>0.44137797268293877</c:v>
                </c:pt>
                <c:pt idx="160">
                  <c:v>1.0882228596636745</c:v>
                </c:pt>
                <c:pt idx="161">
                  <c:v>0.1675279385385651</c:v>
                </c:pt>
                <c:pt idx="162">
                  <c:v>-4.8959420845341561E-3</c:v>
                </c:pt>
                <c:pt idx="163">
                  <c:v>-0.36507589752968145</c:v>
                </c:pt>
                <c:pt idx="164">
                  <c:v>-0.66746571156282519</c:v>
                </c:pt>
                <c:pt idx="165">
                  <c:v>-1.2675267048067087</c:v>
                </c:pt>
                <c:pt idx="166">
                  <c:v>-1.2586444789471223</c:v>
                </c:pt>
                <c:pt idx="167">
                  <c:v>-0.29509892231014623</c:v>
                </c:pt>
                <c:pt idx="168">
                  <c:v>-0.34746236850167345</c:v>
                </c:pt>
                <c:pt idx="169">
                  <c:v>-0.18455264640792604</c:v>
                </c:pt>
                <c:pt idx="170">
                  <c:v>-0.31766394020913186</c:v>
                </c:pt>
                <c:pt idx="171">
                  <c:v>-0.11276895601532926</c:v>
                </c:pt>
                <c:pt idx="172">
                  <c:v>2.7967849784775761E-2</c:v>
                </c:pt>
                <c:pt idx="173">
                  <c:v>-1.8182937895607546E-2</c:v>
                </c:pt>
                <c:pt idx="174">
                  <c:v>-0.23982607770564981</c:v>
                </c:pt>
                <c:pt idx="175">
                  <c:v>-0.40996803680631477</c:v>
                </c:pt>
                <c:pt idx="176">
                  <c:v>-1.2593866473969222</c:v>
                </c:pt>
                <c:pt idx="177">
                  <c:v>-1.104916469505193</c:v>
                </c:pt>
                <c:pt idx="178">
                  <c:v>-0.73160009481844845</c:v>
                </c:pt>
                <c:pt idx="179">
                  <c:v>-0.63213181973291754</c:v>
                </c:pt>
                <c:pt idx="180">
                  <c:v>-0.24944326349195781</c:v>
                </c:pt>
                <c:pt idx="181">
                  <c:v>-5.5169956390507438E-2</c:v>
                </c:pt>
                <c:pt idx="182">
                  <c:v>-0.15543141308914074</c:v>
                </c:pt>
                <c:pt idx="183">
                  <c:v>0.65364396565603033</c:v>
                </c:pt>
                <c:pt idx="184">
                  <c:v>0.51633430888259368</c:v>
                </c:pt>
                <c:pt idx="185">
                  <c:v>0.43402714160870537</c:v>
                </c:pt>
                <c:pt idx="186">
                  <c:v>1.234895622315652</c:v>
                </c:pt>
                <c:pt idx="187">
                  <c:v>1.1923665086541857</c:v>
                </c:pt>
                <c:pt idx="188">
                  <c:v>1.1705190167188724</c:v>
                </c:pt>
                <c:pt idx="189">
                  <c:v>1.2496997396484988</c:v>
                </c:pt>
                <c:pt idx="190">
                  <c:v>1.2695893531481515</c:v>
                </c:pt>
                <c:pt idx="191">
                  <c:v>1.0019883386062371</c:v>
                </c:pt>
                <c:pt idx="192">
                  <c:v>-0.11091993208816192</c:v>
                </c:pt>
                <c:pt idx="193">
                  <c:v>0.12508619913181765</c:v>
                </c:pt>
                <c:pt idx="194">
                  <c:v>-0.35278025218408998</c:v>
                </c:pt>
                <c:pt idx="195">
                  <c:v>0.13562618543821334</c:v>
                </c:pt>
                <c:pt idx="196">
                  <c:v>-0.26188194305230639</c:v>
                </c:pt>
                <c:pt idx="197">
                  <c:v>0.73059335409996928</c:v>
                </c:pt>
                <c:pt idx="198">
                  <c:v>0.69999421381276972</c:v>
                </c:pt>
                <c:pt idx="199">
                  <c:v>0.40020987641793015</c:v>
                </c:pt>
                <c:pt idx="200">
                  <c:v>0.40020963031576684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0-4BDF-99C4-76ACAE6AE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113616"/>
        <c:axId val="122164848"/>
      </c:lineChart>
      <c:catAx>
        <c:axId val="770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4848"/>
        <c:crosses val="autoZero"/>
        <c:auto val="1"/>
        <c:lblAlgn val="ctr"/>
        <c:lblOffset val="100"/>
        <c:noMultiLvlLbl val="0"/>
      </c:catAx>
      <c:valAx>
        <c:axId val="122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1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220 </a:t>
            </a:r>
            <a:r>
              <a:rPr lang="en-US" sz="1400" b="0" i="0" u="none" strike="noStrike" baseline="0">
                <a:effectLst/>
              </a:rPr>
              <a:t> PERÍODOS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Grafico_BD!$B$301:$B$521</c:f>
              <c:strCache>
                <c:ptCount val="221"/>
                <c:pt idx="0">
                  <c:v>2020-03-17</c:v>
                </c:pt>
                <c:pt idx="1">
                  <c:v>2020-03-18</c:v>
                </c:pt>
                <c:pt idx="2">
                  <c:v>2020-03-19</c:v>
                </c:pt>
                <c:pt idx="3">
                  <c:v>2020-03-20</c:v>
                </c:pt>
                <c:pt idx="4">
                  <c:v>2020-03-23</c:v>
                </c:pt>
                <c:pt idx="5">
                  <c:v>2020-03-24</c:v>
                </c:pt>
                <c:pt idx="6">
                  <c:v>2020-03-25</c:v>
                </c:pt>
                <c:pt idx="7">
                  <c:v>2020-03-26</c:v>
                </c:pt>
                <c:pt idx="8">
                  <c:v>2020-03-27</c:v>
                </c:pt>
                <c:pt idx="9">
                  <c:v>2020-03-30</c:v>
                </c:pt>
                <c:pt idx="10">
                  <c:v>2020-03-31</c:v>
                </c:pt>
                <c:pt idx="11">
                  <c:v>2020-04-01</c:v>
                </c:pt>
                <c:pt idx="12">
                  <c:v>2020-04-02</c:v>
                </c:pt>
                <c:pt idx="13">
                  <c:v>2020-04-03</c:v>
                </c:pt>
                <c:pt idx="14">
                  <c:v>2020-04-06</c:v>
                </c:pt>
                <c:pt idx="15">
                  <c:v>2020-04-07</c:v>
                </c:pt>
                <c:pt idx="16">
                  <c:v>2020-04-08</c:v>
                </c:pt>
                <c:pt idx="17">
                  <c:v>2020-04-09</c:v>
                </c:pt>
                <c:pt idx="18">
                  <c:v>2020-04-13</c:v>
                </c:pt>
                <c:pt idx="19">
                  <c:v>2020-04-14</c:v>
                </c:pt>
                <c:pt idx="20">
                  <c:v>2020-04-15</c:v>
                </c:pt>
                <c:pt idx="21">
                  <c:v>2020-04-16</c:v>
                </c:pt>
                <c:pt idx="22">
                  <c:v>2020-04-17</c:v>
                </c:pt>
                <c:pt idx="23">
                  <c:v>2020-04-20</c:v>
                </c:pt>
                <c:pt idx="24">
                  <c:v>2020-04-22</c:v>
                </c:pt>
                <c:pt idx="25">
                  <c:v>2020-04-23</c:v>
                </c:pt>
                <c:pt idx="26">
                  <c:v>2020-04-24</c:v>
                </c:pt>
                <c:pt idx="27">
                  <c:v>2020-04-27</c:v>
                </c:pt>
                <c:pt idx="28">
                  <c:v>2020-04-28</c:v>
                </c:pt>
                <c:pt idx="29">
                  <c:v>2020-04-29</c:v>
                </c:pt>
                <c:pt idx="30">
                  <c:v>2020-04-30</c:v>
                </c:pt>
                <c:pt idx="31">
                  <c:v>2020-05-04</c:v>
                </c:pt>
                <c:pt idx="32">
                  <c:v>2020-05-05</c:v>
                </c:pt>
                <c:pt idx="33">
                  <c:v>2020-05-06</c:v>
                </c:pt>
                <c:pt idx="34">
                  <c:v>2020-05-07</c:v>
                </c:pt>
                <c:pt idx="35">
                  <c:v>2020-05-08</c:v>
                </c:pt>
                <c:pt idx="36">
                  <c:v>2020-05-11</c:v>
                </c:pt>
                <c:pt idx="37">
                  <c:v>2020-05-12</c:v>
                </c:pt>
                <c:pt idx="38">
                  <c:v>2020-05-13</c:v>
                </c:pt>
                <c:pt idx="39">
                  <c:v>2020-05-14</c:v>
                </c:pt>
                <c:pt idx="40">
                  <c:v>2020-05-15</c:v>
                </c:pt>
                <c:pt idx="41">
                  <c:v>2020-05-18</c:v>
                </c:pt>
                <c:pt idx="42">
                  <c:v>2020-05-19</c:v>
                </c:pt>
                <c:pt idx="43">
                  <c:v>2020-05-20</c:v>
                </c:pt>
                <c:pt idx="44">
                  <c:v>2020-05-21</c:v>
                </c:pt>
                <c:pt idx="45">
                  <c:v>2020-05-22</c:v>
                </c:pt>
                <c:pt idx="46">
                  <c:v>2020-05-25</c:v>
                </c:pt>
                <c:pt idx="47">
                  <c:v>2020-05-26</c:v>
                </c:pt>
                <c:pt idx="48">
                  <c:v>2020-05-27</c:v>
                </c:pt>
                <c:pt idx="49">
                  <c:v>2020-05-28</c:v>
                </c:pt>
                <c:pt idx="50">
                  <c:v>2020-05-29</c:v>
                </c:pt>
                <c:pt idx="51">
                  <c:v>2020-06-01</c:v>
                </c:pt>
                <c:pt idx="52">
                  <c:v>2020-06-02</c:v>
                </c:pt>
                <c:pt idx="53">
                  <c:v>2020-06-03</c:v>
                </c:pt>
                <c:pt idx="54">
                  <c:v>2020-06-04</c:v>
                </c:pt>
                <c:pt idx="55">
                  <c:v>2020-06-05</c:v>
                </c:pt>
                <c:pt idx="56">
                  <c:v>2020-06-08</c:v>
                </c:pt>
                <c:pt idx="57">
                  <c:v>2020-06-09</c:v>
                </c:pt>
                <c:pt idx="58">
                  <c:v>2020-06-10</c:v>
                </c:pt>
                <c:pt idx="59">
                  <c:v>2020-06-12</c:v>
                </c:pt>
                <c:pt idx="60">
                  <c:v>2020-06-15</c:v>
                </c:pt>
                <c:pt idx="61">
                  <c:v>2020-06-16</c:v>
                </c:pt>
                <c:pt idx="62">
                  <c:v>2020-06-17</c:v>
                </c:pt>
                <c:pt idx="63">
                  <c:v>2020-06-18</c:v>
                </c:pt>
                <c:pt idx="64">
                  <c:v>2020-06-19</c:v>
                </c:pt>
                <c:pt idx="65">
                  <c:v>2020-06-22</c:v>
                </c:pt>
                <c:pt idx="66">
                  <c:v>2020-06-23</c:v>
                </c:pt>
                <c:pt idx="67">
                  <c:v>2020-06-24</c:v>
                </c:pt>
                <c:pt idx="68">
                  <c:v>2020-06-25</c:v>
                </c:pt>
                <c:pt idx="69">
                  <c:v>2020-06-26</c:v>
                </c:pt>
                <c:pt idx="70">
                  <c:v>2020-06-29</c:v>
                </c:pt>
                <c:pt idx="71">
                  <c:v>2020-06-30</c:v>
                </c:pt>
                <c:pt idx="72">
                  <c:v>2020-07-01</c:v>
                </c:pt>
                <c:pt idx="73">
                  <c:v>2020-07-02</c:v>
                </c:pt>
                <c:pt idx="74">
                  <c:v>2020-07-03</c:v>
                </c:pt>
                <c:pt idx="75">
                  <c:v>2020-07-06</c:v>
                </c:pt>
                <c:pt idx="76">
                  <c:v>2020-07-07</c:v>
                </c:pt>
                <c:pt idx="77">
                  <c:v>2020-07-08</c:v>
                </c:pt>
                <c:pt idx="78">
                  <c:v>2020-07-09</c:v>
                </c:pt>
                <c:pt idx="79">
                  <c:v>2020-07-10</c:v>
                </c:pt>
                <c:pt idx="80">
                  <c:v>2020-07-13</c:v>
                </c:pt>
                <c:pt idx="81">
                  <c:v>2020-07-14</c:v>
                </c:pt>
                <c:pt idx="82">
                  <c:v>2020-07-15</c:v>
                </c:pt>
                <c:pt idx="83">
                  <c:v>2020-07-16</c:v>
                </c:pt>
                <c:pt idx="84">
                  <c:v>2020-07-17</c:v>
                </c:pt>
                <c:pt idx="85">
                  <c:v>2020-07-20</c:v>
                </c:pt>
                <c:pt idx="86">
                  <c:v>2020-07-21</c:v>
                </c:pt>
                <c:pt idx="87">
                  <c:v>2020-07-22</c:v>
                </c:pt>
                <c:pt idx="88">
                  <c:v>2020-07-23</c:v>
                </c:pt>
                <c:pt idx="89">
                  <c:v>2020-07-24</c:v>
                </c:pt>
                <c:pt idx="90">
                  <c:v>2020-07-27</c:v>
                </c:pt>
                <c:pt idx="91">
                  <c:v>2020-07-28</c:v>
                </c:pt>
                <c:pt idx="92">
                  <c:v>2020-07-29</c:v>
                </c:pt>
                <c:pt idx="93">
                  <c:v>2020-07-30</c:v>
                </c:pt>
                <c:pt idx="94">
                  <c:v>2020-07-31</c:v>
                </c:pt>
                <c:pt idx="95">
                  <c:v>2020-08-03</c:v>
                </c:pt>
                <c:pt idx="96">
                  <c:v>2020-08-04</c:v>
                </c:pt>
                <c:pt idx="97">
                  <c:v>2020-08-05</c:v>
                </c:pt>
                <c:pt idx="98">
                  <c:v>2020-08-06</c:v>
                </c:pt>
                <c:pt idx="99">
                  <c:v>2020-08-07</c:v>
                </c:pt>
                <c:pt idx="100">
                  <c:v>2020-08-10</c:v>
                </c:pt>
                <c:pt idx="101">
                  <c:v>2020-08-11</c:v>
                </c:pt>
                <c:pt idx="102">
                  <c:v>2020-08-12</c:v>
                </c:pt>
                <c:pt idx="103">
                  <c:v>2020-08-13</c:v>
                </c:pt>
                <c:pt idx="104">
                  <c:v>2020-08-14</c:v>
                </c:pt>
                <c:pt idx="105">
                  <c:v>2020-08-17</c:v>
                </c:pt>
                <c:pt idx="106">
                  <c:v>2020-08-18</c:v>
                </c:pt>
                <c:pt idx="107">
                  <c:v>2020-08-19</c:v>
                </c:pt>
                <c:pt idx="108">
                  <c:v>2020-08-20</c:v>
                </c:pt>
                <c:pt idx="109">
                  <c:v>2020-08-21</c:v>
                </c:pt>
                <c:pt idx="110">
                  <c:v>2020-08-24</c:v>
                </c:pt>
                <c:pt idx="111">
                  <c:v>2020-08-25</c:v>
                </c:pt>
                <c:pt idx="112">
                  <c:v>2020-08-26</c:v>
                </c:pt>
                <c:pt idx="113">
                  <c:v>2020-08-27</c:v>
                </c:pt>
                <c:pt idx="114">
                  <c:v>2020-08-28</c:v>
                </c:pt>
                <c:pt idx="115">
                  <c:v>2020-08-31</c:v>
                </c:pt>
                <c:pt idx="116">
                  <c:v>2020-09-01</c:v>
                </c:pt>
                <c:pt idx="117">
                  <c:v>2020-09-02</c:v>
                </c:pt>
                <c:pt idx="118">
                  <c:v>2020-09-03</c:v>
                </c:pt>
                <c:pt idx="119">
                  <c:v>2020-09-04</c:v>
                </c:pt>
                <c:pt idx="120">
                  <c:v>2020-09-08</c:v>
                </c:pt>
                <c:pt idx="121">
                  <c:v>2020-09-09</c:v>
                </c:pt>
                <c:pt idx="122">
                  <c:v>2020-09-10</c:v>
                </c:pt>
                <c:pt idx="123">
                  <c:v>2020-09-11</c:v>
                </c:pt>
                <c:pt idx="124">
                  <c:v>2020-09-14</c:v>
                </c:pt>
                <c:pt idx="125">
                  <c:v>2020-09-15</c:v>
                </c:pt>
                <c:pt idx="126">
                  <c:v>2020-09-16</c:v>
                </c:pt>
                <c:pt idx="127">
                  <c:v>2020-09-17</c:v>
                </c:pt>
                <c:pt idx="128">
                  <c:v>2020-09-18</c:v>
                </c:pt>
                <c:pt idx="129">
                  <c:v>2020-09-21</c:v>
                </c:pt>
                <c:pt idx="130">
                  <c:v>2020-09-22</c:v>
                </c:pt>
                <c:pt idx="131">
                  <c:v>2020-09-23</c:v>
                </c:pt>
                <c:pt idx="132">
                  <c:v>2020-09-24</c:v>
                </c:pt>
                <c:pt idx="133">
                  <c:v>2020-09-25</c:v>
                </c:pt>
                <c:pt idx="134">
                  <c:v>2020-09-28</c:v>
                </c:pt>
                <c:pt idx="135">
                  <c:v>2020-09-29</c:v>
                </c:pt>
                <c:pt idx="136">
                  <c:v>2020-09-30</c:v>
                </c:pt>
                <c:pt idx="137">
                  <c:v>2020-10-01</c:v>
                </c:pt>
                <c:pt idx="138">
                  <c:v>2020-10-02</c:v>
                </c:pt>
                <c:pt idx="139">
                  <c:v>2020-10-05</c:v>
                </c:pt>
                <c:pt idx="140">
                  <c:v>2020-10-06</c:v>
                </c:pt>
                <c:pt idx="141">
                  <c:v>2020-10-07</c:v>
                </c:pt>
                <c:pt idx="142">
                  <c:v>2020-10-08</c:v>
                </c:pt>
                <c:pt idx="143">
                  <c:v>2020-10-09</c:v>
                </c:pt>
                <c:pt idx="144">
                  <c:v>2020-10-13</c:v>
                </c:pt>
                <c:pt idx="145">
                  <c:v>2020-10-14</c:v>
                </c:pt>
                <c:pt idx="146">
                  <c:v>2020-10-15</c:v>
                </c:pt>
                <c:pt idx="147">
                  <c:v>2020-10-16</c:v>
                </c:pt>
                <c:pt idx="148">
                  <c:v>2020-10-19</c:v>
                </c:pt>
                <c:pt idx="149">
                  <c:v>2020-10-20</c:v>
                </c:pt>
                <c:pt idx="150">
                  <c:v>2020-10-21</c:v>
                </c:pt>
                <c:pt idx="151">
                  <c:v>2020-10-22</c:v>
                </c:pt>
                <c:pt idx="152">
                  <c:v>2020-10-23</c:v>
                </c:pt>
                <c:pt idx="153">
                  <c:v>2020-10-26</c:v>
                </c:pt>
                <c:pt idx="154">
                  <c:v>2020-10-27</c:v>
                </c:pt>
                <c:pt idx="155">
                  <c:v>2020-10-28</c:v>
                </c:pt>
                <c:pt idx="156">
                  <c:v>2020-10-29</c:v>
                </c:pt>
                <c:pt idx="157">
                  <c:v>2020-10-30</c:v>
                </c:pt>
                <c:pt idx="158">
                  <c:v>2020-11-03</c:v>
                </c:pt>
                <c:pt idx="159">
                  <c:v>2020-11-04</c:v>
                </c:pt>
                <c:pt idx="160">
                  <c:v>2020-11-05</c:v>
                </c:pt>
                <c:pt idx="161">
                  <c:v>2020-11-06</c:v>
                </c:pt>
                <c:pt idx="162">
                  <c:v>2020-11-09</c:v>
                </c:pt>
                <c:pt idx="163">
                  <c:v>2020-11-10</c:v>
                </c:pt>
                <c:pt idx="164">
                  <c:v>2020-11-11</c:v>
                </c:pt>
                <c:pt idx="165">
                  <c:v>2020-11-12</c:v>
                </c:pt>
                <c:pt idx="166">
                  <c:v>2020-11-13</c:v>
                </c:pt>
                <c:pt idx="167">
                  <c:v>2020-11-16</c:v>
                </c:pt>
                <c:pt idx="168">
                  <c:v>2020-11-17</c:v>
                </c:pt>
                <c:pt idx="169">
                  <c:v>2020-11-18</c:v>
                </c:pt>
                <c:pt idx="170">
                  <c:v>2020-11-19</c:v>
                </c:pt>
                <c:pt idx="171">
                  <c:v>2020-11-23</c:v>
                </c:pt>
                <c:pt idx="172">
                  <c:v>2020-11-24</c:v>
                </c:pt>
                <c:pt idx="173">
                  <c:v>2020-11-25</c:v>
                </c:pt>
                <c:pt idx="174">
                  <c:v>2020-11-26</c:v>
                </c:pt>
                <c:pt idx="175">
                  <c:v>2020-11-27</c:v>
                </c:pt>
                <c:pt idx="176">
                  <c:v>2020-11-30</c:v>
                </c:pt>
                <c:pt idx="177">
                  <c:v>2020-12-01</c:v>
                </c:pt>
                <c:pt idx="178">
                  <c:v>2020-12-02</c:v>
                </c:pt>
                <c:pt idx="179">
                  <c:v>2020-12-03</c:v>
                </c:pt>
                <c:pt idx="180">
                  <c:v>2020-12-04</c:v>
                </c:pt>
                <c:pt idx="181">
                  <c:v>2020-12-07</c:v>
                </c:pt>
                <c:pt idx="182">
                  <c:v>2020-12-08</c:v>
                </c:pt>
                <c:pt idx="183">
                  <c:v>2020-12-09</c:v>
                </c:pt>
                <c:pt idx="184">
                  <c:v>2020-12-10</c:v>
                </c:pt>
                <c:pt idx="185">
                  <c:v>2020-12-11</c:v>
                </c:pt>
                <c:pt idx="186">
                  <c:v>2020-12-14</c:v>
                </c:pt>
                <c:pt idx="187">
                  <c:v>2020-12-15</c:v>
                </c:pt>
                <c:pt idx="188">
                  <c:v>2020-12-16</c:v>
                </c:pt>
                <c:pt idx="189">
                  <c:v>2020-12-17</c:v>
                </c:pt>
                <c:pt idx="190">
                  <c:v>2020-12-18</c:v>
                </c:pt>
                <c:pt idx="191">
                  <c:v>2020-12-21</c:v>
                </c:pt>
                <c:pt idx="192">
                  <c:v>2020-12-22</c:v>
                </c:pt>
                <c:pt idx="193">
                  <c:v>2020-12-23</c:v>
                </c:pt>
                <c:pt idx="194">
                  <c:v>2020-12-28</c:v>
                </c:pt>
                <c:pt idx="195">
                  <c:v>2020-12-29</c:v>
                </c:pt>
                <c:pt idx="196">
                  <c:v>2020-12-30</c:v>
                </c:pt>
                <c:pt idx="197">
                  <c:v>2021-01-04</c:v>
                </c:pt>
                <c:pt idx="198">
                  <c:v>2021-01-05</c:v>
                </c:pt>
                <c:pt idx="199">
                  <c:v>2021-01-06</c:v>
                </c:pt>
                <c:pt idx="200">
                  <c:v>2021-01-07</c:v>
                </c:pt>
                <c:pt idx="201">
                  <c:v>2021-01-08</c:v>
                </c:pt>
                <c:pt idx="202">
                  <c:v>2021-01-11</c:v>
                </c:pt>
                <c:pt idx="203">
                  <c:v>2021-01-12</c:v>
                </c:pt>
                <c:pt idx="204">
                  <c:v>2021-01-13</c:v>
                </c:pt>
                <c:pt idx="205">
                  <c:v>2021-01-14</c:v>
                </c:pt>
                <c:pt idx="206">
                  <c:v>2021-01-15</c:v>
                </c:pt>
                <c:pt idx="207">
                  <c:v>2021-01-19</c:v>
                </c:pt>
                <c:pt idx="208">
                  <c:v>2021-01-20</c:v>
                </c:pt>
                <c:pt idx="209">
                  <c:v>2021-01-21</c:v>
                </c:pt>
                <c:pt idx="210">
                  <c:v>2021-01-22</c:v>
                </c:pt>
                <c:pt idx="211">
                  <c:v>2021-01-26</c:v>
                </c:pt>
                <c:pt idx="212">
                  <c:v>2021-01-27</c:v>
                </c:pt>
                <c:pt idx="213">
                  <c:v>2021-01-28</c:v>
                </c:pt>
                <c:pt idx="214">
                  <c:v>2021-01-29</c:v>
                </c:pt>
                <c:pt idx="215">
                  <c:v>2021-02-01</c:v>
                </c:pt>
                <c:pt idx="216">
                  <c:v>2021-02-02</c:v>
                </c:pt>
                <c:pt idx="217">
                  <c:v>2021-02-03</c:v>
                </c:pt>
                <c:pt idx="218">
                  <c:v>2021-02-04</c:v>
                </c:pt>
                <c:pt idx="219">
                  <c:v>2021-02-05</c:v>
                </c:pt>
                <c:pt idx="220">
                  <c:v>2/7/2021</c:v>
                </c:pt>
              </c:strCache>
            </c:strRef>
          </c:cat>
          <c:val>
            <c:numRef>
              <c:f>Grafico_BD!$P$301:$P$521</c:f>
              <c:numCache>
                <c:formatCode>General</c:formatCode>
                <c:ptCount val="221"/>
                <c:pt idx="0">
                  <c:v>-4.9643447987980451</c:v>
                </c:pt>
                <c:pt idx="1">
                  <c:v>-5.3741877210457911</c:v>
                </c:pt>
                <c:pt idx="2">
                  <c:v>-2.6702532014686002</c:v>
                </c:pt>
                <c:pt idx="3">
                  <c:v>-2.0245705814311012</c:v>
                </c:pt>
                <c:pt idx="4">
                  <c:v>-2.1990404318736321</c:v>
                </c:pt>
                <c:pt idx="5">
                  <c:v>-0.99145942177832946</c:v>
                </c:pt>
                <c:pt idx="6">
                  <c:v>-2.0249699826015886</c:v>
                </c:pt>
                <c:pt idx="7">
                  <c:v>-0.90098939374181619</c:v>
                </c:pt>
                <c:pt idx="8">
                  <c:v>-1.7361081438750487</c:v>
                </c:pt>
                <c:pt idx="9">
                  <c:v>-1.4704067208681737</c:v>
                </c:pt>
                <c:pt idx="10">
                  <c:v>-1.0980548584851781</c:v>
                </c:pt>
                <c:pt idx="11">
                  <c:v>-0.92327050387477339</c:v>
                </c:pt>
                <c:pt idx="12">
                  <c:v>-0.25492285988749286</c:v>
                </c:pt>
                <c:pt idx="13">
                  <c:v>0.35280801333985345</c:v>
                </c:pt>
                <c:pt idx="14">
                  <c:v>0.33757037819662911</c:v>
                </c:pt>
                <c:pt idx="15">
                  <c:v>-0.62696686936193113</c:v>
                </c:pt>
                <c:pt idx="16">
                  <c:v>-2.1844676143516293</c:v>
                </c:pt>
                <c:pt idx="17">
                  <c:v>-1.8273950872622766</c:v>
                </c:pt>
                <c:pt idx="18">
                  <c:v>-1.7135605128302573</c:v>
                </c:pt>
                <c:pt idx="19">
                  <c:v>-1.356538177919034</c:v>
                </c:pt>
                <c:pt idx="20">
                  <c:v>-1.4324675402694396</c:v>
                </c:pt>
                <c:pt idx="21">
                  <c:v>-1.5994136190653068</c:v>
                </c:pt>
                <c:pt idx="22">
                  <c:v>-0.78674503676277352</c:v>
                </c:pt>
                <c:pt idx="23">
                  <c:v>-0.74108570956190989</c:v>
                </c:pt>
                <c:pt idx="24">
                  <c:v>-0.20188668012462271</c:v>
                </c:pt>
                <c:pt idx="25">
                  <c:v>0.18553339155004087</c:v>
                </c:pt>
                <c:pt idx="26">
                  <c:v>0.13249868440185869</c:v>
                </c:pt>
                <c:pt idx="27">
                  <c:v>0.17804506103512868</c:v>
                </c:pt>
                <c:pt idx="28">
                  <c:v>-0.28526448952077382</c:v>
                </c:pt>
                <c:pt idx="29">
                  <c:v>-0.69540124993812746</c:v>
                </c:pt>
                <c:pt idx="30">
                  <c:v>-0.41428687507161355</c:v>
                </c:pt>
                <c:pt idx="31">
                  <c:v>-0.30028616408397518</c:v>
                </c:pt>
                <c:pt idx="32">
                  <c:v>-0.292671948636336</c:v>
                </c:pt>
                <c:pt idx="33">
                  <c:v>0.2314153305903757</c:v>
                </c:pt>
                <c:pt idx="34">
                  <c:v>0.17840128944060099</c:v>
                </c:pt>
                <c:pt idx="35">
                  <c:v>0.42890606523441616</c:v>
                </c:pt>
                <c:pt idx="36">
                  <c:v>0.360640006048765</c:v>
                </c:pt>
                <c:pt idx="37">
                  <c:v>0.17084909607513754</c:v>
                </c:pt>
                <c:pt idx="38">
                  <c:v>0.55071881515271581</c:v>
                </c:pt>
                <c:pt idx="39">
                  <c:v>0.93028804480139615</c:v>
                </c:pt>
                <c:pt idx="40">
                  <c:v>0.38354239288425984</c:v>
                </c:pt>
                <c:pt idx="41">
                  <c:v>0.93018284995419453</c:v>
                </c:pt>
                <c:pt idx="42">
                  <c:v>0.53534164849147392</c:v>
                </c:pt>
                <c:pt idx="43">
                  <c:v>0.7556081728181141</c:v>
                </c:pt>
                <c:pt idx="44">
                  <c:v>1.0898203813760026</c:v>
                </c:pt>
                <c:pt idx="45">
                  <c:v>1.4088355986542671</c:v>
                </c:pt>
                <c:pt idx="46">
                  <c:v>1.3099189524657691</c:v>
                </c:pt>
                <c:pt idx="47">
                  <c:v>1.1959115902188309</c:v>
                </c:pt>
                <c:pt idx="48">
                  <c:v>2.4564593704281155</c:v>
                </c:pt>
                <c:pt idx="49">
                  <c:v>2.1678341582799332</c:v>
                </c:pt>
                <c:pt idx="50">
                  <c:v>1.6210054260414326</c:v>
                </c:pt>
                <c:pt idx="51">
                  <c:v>1.5677890949840327</c:v>
                </c:pt>
                <c:pt idx="52">
                  <c:v>1.2410663214020756</c:v>
                </c:pt>
                <c:pt idx="53">
                  <c:v>1.4080463687150069</c:v>
                </c:pt>
                <c:pt idx="54">
                  <c:v>1.0512189361446176</c:v>
                </c:pt>
                <c:pt idx="55">
                  <c:v>1.4384522052654005</c:v>
                </c:pt>
                <c:pt idx="56">
                  <c:v>2.0307221192898885</c:v>
                </c:pt>
                <c:pt idx="57">
                  <c:v>1.8331258216449779</c:v>
                </c:pt>
                <c:pt idx="58">
                  <c:v>2.152288670228208</c:v>
                </c:pt>
                <c:pt idx="59">
                  <c:v>2.6082007022239182</c:v>
                </c:pt>
                <c:pt idx="60">
                  <c:v>1.3015420880292179</c:v>
                </c:pt>
                <c:pt idx="61">
                  <c:v>1.1647301703143946</c:v>
                </c:pt>
                <c:pt idx="62">
                  <c:v>1.1569827064544471</c:v>
                </c:pt>
                <c:pt idx="63">
                  <c:v>-1.2879453291915763E-2</c:v>
                </c:pt>
                <c:pt idx="64">
                  <c:v>0.16174541602230194</c:v>
                </c:pt>
                <c:pt idx="65">
                  <c:v>0.11631051734193222</c:v>
                </c:pt>
                <c:pt idx="66">
                  <c:v>0.59483811741662851</c:v>
                </c:pt>
                <c:pt idx="67">
                  <c:v>1.1117515702964471</c:v>
                </c:pt>
                <c:pt idx="68">
                  <c:v>1.1040380749535581</c:v>
                </c:pt>
                <c:pt idx="69">
                  <c:v>0.99788373956746457</c:v>
                </c:pt>
                <c:pt idx="70">
                  <c:v>0.9295401709459743</c:v>
                </c:pt>
                <c:pt idx="71">
                  <c:v>0.78524510136099901</c:v>
                </c:pt>
                <c:pt idx="72">
                  <c:v>0.76988160537216022</c:v>
                </c:pt>
                <c:pt idx="73">
                  <c:v>0.41295526106024927</c:v>
                </c:pt>
                <c:pt idx="74">
                  <c:v>0.51171796875091913</c:v>
                </c:pt>
                <c:pt idx="75">
                  <c:v>1.0660936916230133</c:v>
                </c:pt>
                <c:pt idx="76">
                  <c:v>1.1269053888109617</c:v>
                </c:pt>
                <c:pt idx="77">
                  <c:v>0.6938452074061181</c:v>
                </c:pt>
                <c:pt idx="78">
                  <c:v>0.63316047552479804</c:v>
                </c:pt>
                <c:pt idx="79">
                  <c:v>0.61036993479596924</c:v>
                </c:pt>
                <c:pt idx="80">
                  <c:v>4.0737015243238521E-2</c:v>
                </c:pt>
                <c:pt idx="81">
                  <c:v>0.16989819600476405</c:v>
                </c:pt>
                <c:pt idx="82">
                  <c:v>0.47367614629347832</c:v>
                </c:pt>
                <c:pt idx="83">
                  <c:v>0.60283806336235191</c:v>
                </c:pt>
                <c:pt idx="84">
                  <c:v>0.55696314373506373</c:v>
                </c:pt>
                <c:pt idx="85">
                  <c:v>0.92910680125834755</c:v>
                </c:pt>
                <c:pt idx="86">
                  <c:v>0.48856565281827552</c:v>
                </c:pt>
                <c:pt idx="87">
                  <c:v>-2.7991203502415712E-2</c:v>
                </c:pt>
                <c:pt idx="88">
                  <c:v>7.0947949452781739E-2</c:v>
                </c:pt>
                <c:pt idx="89">
                  <c:v>-0.34678417709503417</c:v>
                </c:pt>
                <c:pt idx="90">
                  <c:v>2.5366131687681703E-2</c:v>
                </c:pt>
                <c:pt idx="91">
                  <c:v>0.26847265261397502</c:v>
                </c:pt>
                <c:pt idx="92">
                  <c:v>0.26859888161325812</c:v>
                </c:pt>
                <c:pt idx="93">
                  <c:v>0.63320183160865273</c:v>
                </c:pt>
                <c:pt idx="94">
                  <c:v>-0.55949813990249653</c:v>
                </c:pt>
                <c:pt idx="95">
                  <c:v>-0.73419168255833012</c:v>
                </c:pt>
                <c:pt idx="96">
                  <c:v>-0.68843636475806225</c:v>
                </c:pt>
                <c:pt idx="97">
                  <c:v>-0.33904189187976874</c:v>
                </c:pt>
                <c:pt idx="98">
                  <c:v>-0.49130814162510911</c:v>
                </c:pt>
                <c:pt idx="99">
                  <c:v>0.46583787047896247</c:v>
                </c:pt>
                <c:pt idx="100">
                  <c:v>0.26845196252845227</c:v>
                </c:pt>
                <c:pt idx="101">
                  <c:v>-3.5262493063473711E-2</c:v>
                </c:pt>
                <c:pt idx="102">
                  <c:v>0.19259127351959512</c:v>
                </c:pt>
                <c:pt idx="103">
                  <c:v>-0.13394177636621499</c:v>
                </c:pt>
                <c:pt idx="104">
                  <c:v>0.52680313801099776</c:v>
                </c:pt>
                <c:pt idx="105">
                  <c:v>0.30666730910815465</c:v>
                </c:pt>
                <c:pt idx="106">
                  <c:v>0.44334043161223008</c:v>
                </c:pt>
                <c:pt idx="107">
                  <c:v>0.26862693517829189</c:v>
                </c:pt>
                <c:pt idx="108">
                  <c:v>0.6103913371016304</c:v>
                </c:pt>
                <c:pt idx="109">
                  <c:v>0.35213691261294428</c:v>
                </c:pt>
                <c:pt idx="110">
                  <c:v>0.10145716416919776</c:v>
                </c:pt>
                <c:pt idx="111">
                  <c:v>0.95215500271763964</c:v>
                </c:pt>
                <c:pt idx="112">
                  <c:v>0.45859910090746303</c:v>
                </c:pt>
                <c:pt idx="113">
                  <c:v>0.77763051775961556</c:v>
                </c:pt>
                <c:pt idx="114">
                  <c:v>1.6889577173665582</c:v>
                </c:pt>
                <c:pt idx="115">
                  <c:v>0.95995931001509438</c:v>
                </c:pt>
                <c:pt idx="116">
                  <c:v>1.0055322916859117</c:v>
                </c:pt>
                <c:pt idx="117">
                  <c:v>0.44345264587255395</c:v>
                </c:pt>
                <c:pt idx="118">
                  <c:v>0.6409921000800356</c:v>
                </c:pt>
                <c:pt idx="119">
                  <c:v>0.58015308563439871</c:v>
                </c:pt>
                <c:pt idx="120">
                  <c:v>0.33711671066441468</c:v>
                </c:pt>
                <c:pt idx="121">
                  <c:v>0.36750114490912844</c:v>
                </c:pt>
                <c:pt idx="122">
                  <c:v>-3.4969391201210058E-2</c:v>
                </c:pt>
                <c:pt idx="123">
                  <c:v>-5.7613749152667371E-2</c:v>
                </c:pt>
                <c:pt idx="124">
                  <c:v>-0.17174734039889133</c:v>
                </c:pt>
                <c:pt idx="125">
                  <c:v>-9.5696927693960168E-2</c:v>
                </c:pt>
                <c:pt idx="126">
                  <c:v>9.4177774821283408E-2</c:v>
                </c:pt>
                <c:pt idx="127">
                  <c:v>0.33721414979124587</c:v>
                </c:pt>
                <c:pt idx="128">
                  <c:v>0.46652890089686089</c:v>
                </c:pt>
                <c:pt idx="129">
                  <c:v>-5.7411459245120477E-2</c:v>
                </c:pt>
                <c:pt idx="130">
                  <c:v>-8.0264022056141221E-2</c:v>
                </c:pt>
                <c:pt idx="131">
                  <c:v>0.23878734857411321</c:v>
                </c:pt>
                <c:pt idx="132">
                  <c:v>0.10965348507044066</c:v>
                </c:pt>
                <c:pt idx="133">
                  <c:v>0.246366491043672</c:v>
                </c:pt>
                <c:pt idx="134">
                  <c:v>-0.35353938480077779</c:v>
                </c:pt>
                <c:pt idx="135">
                  <c:v>-0.77116447573297076</c:v>
                </c:pt>
                <c:pt idx="136">
                  <c:v>-0.77113679032151383</c:v>
                </c:pt>
                <c:pt idx="137">
                  <c:v>-0.47497970673980883</c:v>
                </c:pt>
                <c:pt idx="138">
                  <c:v>-0.85467482132119998</c:v>
                </c:pt>
                <c:pt idx="139">
                  <c:v>-0.88503858956757642</c:v>
                </c:pt>
                <c:pt idx="140">
                  <c:v>-0.92300508742403675</c:v>
                </c:pt>
                <c:pt idx="141">
                  <c:v>-0.90008093012911239</c:v>
                </c:pt>
                <c:pt idx="142">
                  <c:v>-1.021662968421098</c:v>
                </c:pt>
                <c:pt idx="143">
                  <c:v>-1.2266494211467498</c:v>
                </c:pt>
                <c:pt idx="144">
                  <c:v>-1.2722091002988245</c:v>
                </c:pt>
                <c:pt idx="145">
                  <c:v>-0.47477039741915855</c:v>
                </c:pt>
                <c:pt idx="146">
                  <c:v>-0.39121798352682302</c:v>
                </c:pt>
                <c:pt idx="147">
                  <c:v>-0.4595117281239256</c:v>
                </c:pt>
                <c:pt idx="148">
                  <c:v>-0.86977326901298968</c:v>
                </c:pt>
                <c:pt idx="149">
                  <c:v>-1.0748519822207878</c:v>
                </c:pt>
                <c:pt idx="150">
                  <c:v>-1.0672078965268628</c:v>
                </c:pt>
                <c:pt idx="151">
                  <c:v>-0.86215723688410095</c:v>
                </c:pt>
                <c:pt idx="152">
                  <c:v>-1.0064109503852217</c:v>
                </c:pt>
                <c:pt idx="153">
                  <c:v>-1.4849799065437725</c:v>
                </c:pt>
                <c:pt idx="154">
                  <c:v>-1.4318052756367914</c:v>
                </c:pt>
                <c:pt idx="155">
                  <c:v>-1.1429006322989108</c:v>
                </c:pt>
                <c:pt idx="156">
                  <c:v>-0.55054064262702695</c:v>
                </c:pt>
                <c:pt idx="157">
                  <c:v>-0.46696645827535627</c:v>
                </c:pt>
                <c:pt idx="158">
                  <c:v>-0.34540582228906408</c:v>
                </c:pt>
                <c:pt idx="159">
                  <c:v>0.12542968474842311</c:v>
                </c:pt>
                <c:pt idx="160">
                  <c:v>0.30749379686049172</c:v>
                </c:pt>
                <c:pt idx="161">
                  <c:v>-0.20901360358946963</c:v>
                </c:pt>
                <c:pt idx="162">
                  <c:v>0.63399952948861071</c:v>
                </c:pt>
                <c:pt idx="163">
                  <c:v>0.2694298357900472</c:v>
                </c:pt>
                <c:pt idx="164">
                  <c:v>0.17066784031952104</c:v>
                </c:pt>
                <c:pt idx="165">
                  <c:v>-0.45200162714965947</c:v>
                </c:pt>
                <c:pt idx="166">
                  <c:v>-0.29254498332978041</c:v>
                </c:pt>
                <c:pt idx="167">
                  <c:v>-0.62672950647623094</c:v>
                </c:pt>
                <c:pt idx="168">
                  <c:v>-0.66467460202699513</c:v>
                </c:pt>
                <c:pt idx="169">
                  <c:v>-1.0368227259748091</c:v>
                </c:pt>
                <c:pt idx="170">
                  <c:v>-0.87734649653044017</c:v>
                </c:pt>
                <c:pt idx="171">
                  <c:v>-0.4216788468334664</c:v>
                </c:pt>
                <c:pt idx="172">
                  <c:v>-0.60393896574738326</c:v>
                </c:pt>
                <c:pt idx="173">
                  <c:v>-0.40646963340902542</c:v>
                </c:pt>
                <c:pt idx="174">
                  <c:v>-0.36098709553910235</c:v>
                </c:pt>
                <c:pt idx="175">
                  <c:v>-0.2014533104370716</c:v>
                </c:pt>
                <c:pt idx="176">
                  <c:v>-0.26963739376235607</c:v>
                </c:pt>
                <c:pt idx="177">
                  <c:v>0.19359054908686726</c:v>
                </c:pt>
                <c:pt idx="178">
                  <c:v>0.47459936095248934</c:v>
                </c:pt>
                <c:pt idx="179">
                  <c:v>0.36054254283476461</c:v>
                </c:pt>
                <c:pt idx="180">
                  <c:v>0.83900738451994517</c:v>
                </c:pt>
                <c:pt idx="181">
                  <c:v>0.15549188319200011</c:v>
                </c:pt>
                <c:pt idx="182">
                  <c:v>2.6386073253366702E-2</c:v>
                </c:pt>
                <c:pt idx="183">
                  <c:v>-0.26973485697636995</c:v>
                </c:pt>
                <c:pt idx="184">
                  <c:v>-0.45210682199693936</c:v>
                </c:pt>
                <c:pt idx="185">
                  <c:v>-0.89260479767200174</c:v>
                </c:pt>
                <c:pt idx="186">
                  <c:v>-0.91531964564625701</c:v>
                </c:pt>
                <c:pt idx="187">
                  <c:v>-0.19384574624880505</c:v>
                </c:pt>
                <c:pt idx="188">
                  <c:v>-0.22424421931959057</c:v>
                </c:pt>
                <c:pt idx="189">
                  <c:v>-8.7579564756134529E-2</c:v>
                </c:pt>
                <c:pt idx="190">
                  <c:v>-0.21661488467195927</c:v>
                </c:pt>
                <c:pt idx="191">
                  <c:v>-0.11018074994249316</c:v>
                </c:pt>
                <c:pt idx="192">
                  <c:v>-3.4166858743144977E-2</c:v>
                </c:pt>
                <c:pt idx="193">
                  <c:v>-5.6976985096479839E-2</c:v>
                </c:pt>
                <c:pt idx="194">
                  <c:v>-0.14071283957926092</c:v>
                </c:pt>
                <c:pt idx="195">
                  <c:v>-0.26223695405989461</c:v>
                </c:pt>
                <c:pt idx="196">
                  <c:v>-0.83092033268699717</c:v>
                </c:pt>
                <c:pt idx="197">
                  <c:v>-0.74505871120072698</c:v>
                </c:pt>
                <c:pt idx="198">
                  <c:v>-0.49235154049334273</c:v>
                </c:pt>
                <c:pt idx="199">
                  <c:v>-0.44469358090106126</c:v>
                </c:pt>
                <c:pt idx="200">
                  <c:v>-0.14920759288028654</c:v>
                </c:pt>
                <c:pt idx="201">
                  <c:v>2.2185520700067638E-3</c:v>
                </c:pt>
                <c:pt idx="202">
                  <c:v>-8.7754670377690941E-2</c:v>
                </c:pt>
                <c:pt idx="203">
                  <c:v>0.54785760753343149</c:v>
                </c:pt>
                <c:pt idx="204">
                  <c:v>0.46292491164412181</c:v>
                </c:pt>
                <c:pt idx="205">
                  <c:v>0.41619624580247488</c:v>
                </c:pt>
                <c:pt idx="206">
                  <c:v>0.99500170181030878</c:v>
                </c:pt>
                <c:pt idx="207">
                  <c:v>0.93633629240578098</c:v>
                </c:pt>
                <c:pt idx="208">
                  <c:v>0.91401740592169645</c:v>
                </c:pt>
                <c:pt idx="209">
                  <c:v>0.94648465734006071</c:v>
                </c:pt>
                <c:pt idx="210">
                  <c:v>0.94051665371236026</c:v>
                </c:pt>
                <c:pt idx="211">
                  <c:v>0.76398592586102121</c:v>
                </c:pt>
                <c:pt idx="212">
                  <c:v>7.6698528011779038E-2</c:v>
                </c:pt>
                <c:pt idx="213">
                  <c:v>0.24447263467619582</c:v>
                </c:pt>
                <c:pt idx="214">
                  <c:v>-9.8438983477360881E-2</c:v>
                </c:pt>
                <c:pt idx="215">
                  <c:v>0.27322526408079206</c:v>
                </c:pt>
                <c:pt idx="216">
                  <c:v>-1.6801103791270516E-2</c:v>
                </c:pt>
                <c:pt idx="217">
                  <c:v>0.72036647476776605</c:v>
                </c:pt>
                <c:pt idx="218">
                  <c:v>0.676566693033678</c:v>
                </c:pt>
                <c:pt idx="219">
                  <c:v>0.47000132631751507</c:v>
                </c:pt>
                <c:pt idx="220">
                  <c:v>0.47000112496891272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A-4DF0-8191-29D830277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113616"/>
        <c:axId val="122164848"/>
      </c:lineChart>
      <c:catAx>
        <c:axId val="770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4848"/>
        <c:crosses val="autoZero"/>
        <c:auto val="1"/>
        <c:lblAlgn val="ctr"/>
        <c:lblOffset val="100"/>
        <c:noMultiLvlLbl val="0"/>
      </c:catAx>
      <c:valAx>
        <c:axId val="122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1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250 </a:t>
            </a:r>
            <a:r>
              <a:rPr lang="en-US" sz="1400" b="0" i="0" u="none" strike="noStrike" baseline="0">
                <a:effectLst/>
              </a:rPr>
              <a:t> PERÍODOS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Grafico_BD!$B$271:$B$521</c:f>
              <c:strCache>
                <c:ptCount val="251"/>
                <c:pt idx="0">
                  <c:v>2020-01-30</c:v>
                </c:pt>
                <c:pt idx="1">
                  <c:v>2020-01-31</c:v>
                </c:pt>
                <c:pt idx="2">
                  <c:v>2020-02-03</c:v>
                </c:pt>
                <c:pt idx="3">
                  <c:v>2020-02-04</c:v>
                </c:pt>
                <c:pt idx="4">
                  <c:v>2020-02-05</c:v>
                </c:pt>
                <c:pt idx="5">
                  <c:v>2020-02-06</c:v>
                </c:pt>
                <c:pt idx="6">
                  <c:v>2020-02-07</c:v>
                </c:pt>
                <c:pt idx="7">
                  <c:v>2020-02-10</c:v>
                </c:pt>
                <c:pt idx="8">
                  <c:v>2020-02-11</c:v>
                </c:pt>
                <c:pt idx="9">
                  <c:v>2020-02-12</c:v>
                </c:pt>
                <c:pt idx="10">
                  <c:v>2020-02-13</c:v>
                </c:pt>
                <c:pt idx="11">
                  <c:v>2020-02-14</c:v>
                </c:pt>
                <c:pt idx="12">
                  <c:v>2020-02-17</c:v>
                </c:pt>
                <c:pt idx="13">
                  <c:v>2020-02-18</c:v>
                </c:pt>
                <c:pt idx="14">
                  <c:v>2020-02-19</c:v>
                </c:pt>
                <c:pt idx="15">
                  <c:v>2020-02-20</c:v>
                </c:pt>
                <c:pt idx="16">
                  <c:v>2020-02-21</c:v>
                </c:pt>
                <c:pt idx="17">
                  <c:v>2020-02-27</c:v>
                </c:pt>
                <c:pt idx="18">
                  <c:v>2020-02-28</c:v>
                </c:pt>
                <c:pt idx="19">
                  <c:v>2020-03-02</c:v>
                </c:pt>
                <c:pt idx="20">
                  <c:v>2020-03-03</c:v>
                </c:pt>
                <c:pt idx="21">
                  <c:v>2020-03-04</c:v>
                </c:pt>
                <c:pt idx="22">
                  <c:v>2020-03-05</c:v>
                </c:pt>
                <c:pt idx="23">
                  <c:v>2020-03-06</c:v>
                </c:pt>
                <c:pt idx="24">
                  <c:v>2020-03-09</c:v>
                </c:pt>
                <c:pt idx="25">
                  <c:v>2020-03-10</c:v>
                </c:pt>
                <c:pt idx="26">
                  <c:v>2020-03-11</c:v>
                </c:pt>
                <c:pt idx="27">
                  <c:v>2020-03-12</c:v>
                </c:pt>
                <c:pt idx="28">
                  <c:v>2020-03-13</c:v>
                </c:pt>
                <c:pt idx="29">
                  <c:v>2020-03-16</c:v>
                </c:pt>
                <c:pt idx="30">
                  <c:v>2020-03-17</c:v>
                </c:pt>
                <c:pt idx="31">
                  <c:v>2020-03-18</c:v>
                </c:pt>
                <c:pt idx="32">
                  <c:v>2020-03-19</c:v>
                </c:pt>
                <c:pt idx="33">
                  <c:v>2020-03-20</c:v>
                </c:pt>
                <c:pt idx="34">
                  <c:v>2020-03-23</c:v>
                </c:pt>
                <c:pt idx="35">
                  <c:v>2020-03-24</c:v>
                </c:pt>
                <c:pt idx="36">
                  <c:v>2020-03-25</c:v>
                </c:pt>
                <c:pt idx="37">
                  <c:v>2020-03-26</c:v>
                </c:pt>
                <c:pt idx="38">
                  <c:v>2020-03-27</c:v>
                </c:pt>
                <c:pt idx="39">
                  <c:v>2020-03-30</c:v>
                </c:pt>
                <c:pt idx="40">
                  <c:v>2020-03-31</c:v>
                </c:pt>
                <c:pt idx="41">
                  <c:v>2020-04-01</c:v>
                </c:pt>
                <c:pt idx="42">
                  <c:v>2020-04-02</c:v>
                </c:pt>
                <c:pt idx="43">
                  <c:v>2020-04-03</c:v>
                </c:pt>
                <c:pt idx="44">
                  <c:v>2020-04-06</c:v>
                </c:pt>
                <c:pt idx="45">
                  <c:v>2020-04-07</c:v>
                </c:pt>
                <c:pt idx="46">
                  <c:v>2020-04-08</c:v>
                </c:pt>
                <c:pt idx="47">
                  <c:v>2020-04-09</c:v>
                </c:pt>
                <c:pt idx="48">
                  <c:v>2020-04-13</c:v>
                </c:pt>
                <c:pt idx="49">
                  <c:v>2020-04-14</c:v>
                </c:pt>
                <c:pt idx="50">
                  <c:v>2020-04-15</c:v>
                </c:pt>
                <c:pt idx="51">
                  <c:v>2020-04-16</c:v>
                </c:pt>
                <c:pt idx="52">
                  <c:v>2020-04-17</c:v>
                </c:pt>
                <c:pt idx="53">
                  <c:v>2020-04-20</c:v>
                </c:pt>
                <c:pt idx="54">
                  <c:v>2020-04-22</c:v>
                </c:pt>
                <c:pt idx="55">
                  <c:v>2020-04-23</c:v>
                </c:pt>
                <c:pt idx="56">
                  <c:v>2020-04-24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2020-05-04</c:v>
                </c:pt>
                <c:pt idx="62">
                  <c:v>2020-05-05</c:v>
                </c:pt>
                <c:pt idx="63">
                  <c:v>2020-05-06</c:v>
                </c:pt>
                <c:pt idx="64">
                  <c:v>2020-05-07</c:v>
                </c:pt>
                <c:pt idx="65">
                  <c:v>2020-05-08</c:v>
                </c:pt>
                <c:pt idx="66">
                  <c:v>2020-05-11</c:v>
                </c:pt>
                <c:pt idx="67">
                  <c:v>2020-05-12</c:v>
                </c:pt>
                <c:pt idx="68">
                  <c:v>2020-05-13</c:v>
                </c:pt>
                <c:pt idx="69">
                  <c:v>2020-05-14</c:v>
                </c:pt>
                <c:pt idx="70">
                  <c:v>2020-05-15</c:v>
                </c:pt>
                <c:pt idx="71">
                  <c:v>2020-05-18</c:v>
                </c:pt>
                <c:pt idx="72">
                  <c:v>2020-05-19</c:v>
                </c:pt>
                <c:pt idx="73">
                  <c:v>2020-05-20</c:v>
                </c:pt>
                <c:pt idx="74">
                  <c:v>2020-05-21</c:v>
                </c:pt>
                <c:pt idx="75">
                  <c:v>2020-05-22</c:v>
                </c:pt>
                <c:pt idx="76">
                  <c:v>2020-05-25</c:v>
                </c:pt>
                <c:pt idx="77">
                  <c:v>2020-05-26</c:v>
                </c:pt>
                <c:pt idx="78">
                  <c:v>2020-05-27</c:v>
                </c:pt>
                <c:pt idx="79">
                  <c:v>2020-05-28</c:v>
                </c:pt>
                <c:pt idx="80">
                  <c:v>2020-05-29</c:v>
                </c:pt>
                <c:pt idx="81">
                  <c:v>2020-06-01</c:v>
                </c:pt>
                <c:pt idx="82">
                  <c:v>2020-06-02</c:v>
                </c:pt>
                <c:pt idx="83">
                  <c:v>2020-06-03</c:v>
                </c:pt>
                <c:pt idx="84">
                  <c:v>2020-06-04</c:v>
                </c:pt>
                <c:pt idx="85">
                  <c:v>2020-06-05</c:v>
                </c:pt>
                <c:pt idx="86">
                  <c:v>2020-06-08</c:v>
                </c:pt>
                <c:pt idx="87">
                  <c:v>2020-06-09</c:v>
                </c:pt>
                <c:pt idx="88">
                  <c:v>2020-06-10</c:v>
                </c:pt>
                <c:pt idx="89">
                  <c:v>2020-06-12</c:v>
                </c:pt>
                <c:pt idx="90">
                  <c:v>2020-06-15</c:v>
                </c:pt>
                <c:pt idx="91">
                  <c:v>2020-06-16</c:v>
                </c:pt>
                <c:pt idx="92">
                  <c:v>2020-06-17</c:v>
                </c:pt>
                <c:pt idx="93">
                  <c:v>2020-06-18</c:v>
                </c:pt>
                <c:pt idx="94">
                  <c:v>2020-06-19</c:v>
                </c:pt>
                <c:pt idx="95">
                  <c:v>2020-06-22</c:v>
                </c:pt>
                <c:pt idx="96">
                  <c:v>2020-06-23</c:v>
                </c:pt>
                <c:pt idx="97">
                  <c:v>2020-06-24</c:v>
                </c:pt>
                <c:pt idx="98">
                  <c:v>2020-06-25</c:v>
                </c:pt>
                <c:pt idx="99">
                  <c:v>2020-06-26</c:v>
                </c:pt>
                <c:pt idx="100">
                  <c:v>2020-06-29</c:v>
                </c:pt>
                <c:pt idx="101">
                  <c:v>2020-06-30</c:v>
                </c:pt>
                <c:pt idx="102">
                  <c:v>2020-07-01</c:v>
                </c:pt>
                <c:pt idx="103">
                  <c:v>2020-07-02</c:v>
                </c:pt>
                <c:pt idx="104">
                  <c:v>2020-07-03</c:v>
                </c:pt>
                <c:pt idx="105">
                  <c:v>2020-07-06</c:v>
                </c:pt>
                <c:pt idx="106">
                  <c:v>2020-07-07</c:v>
                </c:pt>
                <c:pt idx="107">
                  <c:v>2020-07-08</c:v>
                </c:pt>
                <c:pt idx="108">
                  <c:v>2020-07-09</c:v>
                </c:pt>
                <c:pt idx="109">
                  <c:v>2020-07-10</c:v>
                </c:pt>
                <c:pt idx="110">
                  <c:v>2020-07-13</c:v>
                </c:pt>
                <c:pt idx="111">
                  <c:v>2020-07-14</c:v>
                </c:pt>
                <c:pt idx="112">
                  <c:v>2020-07-15</c:v>
                </c:pt>
                <c:pt idx="113">
                  <c:v>2020-07-16</c:v>
                </c:pt>
                <c:pt idx="114">
                  <c:v>2020-07-17</c:v>
                </c:pt>
                <c:pt idx="115">
                  <c:v>2020-07-20</c:v>
                </c:pt>
                <c:pt idx="116">
                  <c:v>2020-07-21</c:v>
                </c:pt>
                <c:pt idx="117">
                  <c:v>2020-07-22</c:v>
                </c:pt>
                <c:pt idx="118">
                  <c:v>2020-07-23</c:v>
                </c:pt>
                <c:pt idx="119">
                  <c:v>2020-07-24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2020-08-03</c:v>
                </c:pt>
                <c:pt idx="126">
                  <c:v>2020-08-04</c:v>
                </c:pt>
                <c:pt idx="127">
                  <c:v>2020-08-05</c:v>
                </c:pt>
                <c:pt idx="128">
                  <c:v>2020-08-06</c:v>
                </c:pt>
                <c:pt idx="129">
                  <c:v>2020-08-07</c:v>
                </c:pt>
                <c:pt idx="130">
                  <c:v>2020-08-10</c:v>
                </c:pt>
                <c:pt idx="131">
                  <c:v>2020-08-11</c:v>
                </c:pt>
                <c:pt idx="132">
                  <c:v>2020-08-12</c:v>
                </c:pt>
                <c:pt idx="133">
                  <c:v>2020-08-13</c:v>
                </c:pt>
                <c:pt idx="134">
                  <c:v>2020-08-14</c:v>
                </c:pt>
                <c:pt idx="135">
                  <c:v>2020-08-17</c:v>
                </c:pt>
                <c:pt idx="136">
                  <c:v>2020-08-18</c:v>
                </c:pt>
                <c:pt idx="137">
                  <c:v>2020-08-19</c:v>
                </c:pt>
                <c:pt idx="138">
                  <c:v>2020-08-20</c:v>
                </c:pt>
                <c:pt idx="139">
                  <c:v>2020-08-21</c:v>
                </c:pt>
                <c:pt idx="140">
                  <c:v>2020-08-24</c:v>
                </c:pt>
                <c:pt idx="141">
                  <c:v>2020-08-25</c:v>
                </c:pt>
                <c:pt idx="142">
                  <c:v>2020-08-26</c:v>
                </c:pt>
                <c:pt idx="143">
                  <c:v>2020-08-27</c:v>
                </c:pt>
                <c:pt idx="144">
                  <c:v>2020-08-28</c:v>
                </c:pt>
                <c:pt idx="145">
                  <c:v>2020-08-31</c:v>
                </c:pt>
                <c:pt idx="146">
                  <c:v>2020-09-01</c:v>
                </c:pt>
                <c:pt idx="147">
                  <c:v>2020-09-02</c:v>
                </c:pt>
                <c:pt idx="148">
                  <c:v>2020-09-03</c:v>
                </c:pt>
                <c:pt idx="149">
                  <c:v>2020-09-04</c:v>
                </c:pt>
                <c:pt idx="150">
                  <c:v>2020-09-08</c:v>
                </c:pt>
                <c:pt idx="151">
                  <c:v>2020-09-09</c:v>
                </c:pt>
                <c:pt idx="152">
                  <c:v>2020-09-10</c:v>
                </c:pt>
                <c:pt idx="153">
                  <c:v>2020-09-11</c:v>
                </c:pt>
                <c:pt idx="154">
                  <c:v>2020-09-14</c:v>
                </c:pt>
                <c:pt idx="155">
                  <c:v>2020-09-15</c:v>
                </c:pt>
                <c:pt idx="156">
                  <c:v>2020-09-16</c:v>
                </c:pt>
                <c:pt idx="157">
                  <c:v>2020-09-17</c:v>
                </c:pt>
                <c:pt idx="158">
                  <c:v>2020-09-18</c:v>
                </c:pt>
                <c:pt idx="159">
                  <c:v>2020-09-21</c:v>
                </c:pt>
                <c:pt idx="160">
                  <c:v>2020-09-22</c:v>
                </c:pt>
                <c:pt idx="161">
                  <c:v>2020-09-23</c:v>
                </c:pt>
                <c:pt idx="162">
                  <c:v>2020-09-24</c:v>
                </c:pt>
                <c:pt idx="163">
                  <c:v>2020-09-25</c:v>
                </c:pt>
                <c:pt idx="164">
                  <c:v>2020-09-28</c:v>
                </c:pt>
                <c:pt idx="165">
                  <c:v>2020-09-29</c:v>
                </c:pt>
                <c:pt idx="166">
                  <c:v>2020-09-30</c:v>
                </c:pt>
                <c:pt idx="167">
                  <c:v>2020-10-01</c:v>
                </c:pt>
                <c:pt idx="168">
                  <c:v>2020-10-02</c:v>
                </c:pt>
                <c:pt idx="169">
                  <c:v>2020-10-05</c:v>
                </c:pt>
                <c:pt idx="170">
                  <c:v>2020-10-06</c:v>
                </c:pt>
                <c:pt idx="171">
                  <c:v>2020-10-07</c:v>
                </c:pt>
                <c:pt idx="172">
                  <c:v>2020-10-08</c:v>
                </c:pt>
                <c:pt idx="173">
                  <c:v>2020-10-09</c:v>
                </c:pt>
                <c:pt idx="174">
                  <c:v>2020-10-13</c:v>
                </c:pt>
                <c:pt idx="175">
                  <c:v>2020-10-14</c:v>
                </c:pt>
                <c:pt idx="176">
                  <c:v>2020-10-15</c:v>
                </c:pt>
                <c:pt idx="177">
                  <c:v>2020-10-16</c:v>
                </c:pt>
                <c:pt idx="178">
                  <c:v>2020-10-19</c:v>
                </c:pt>
                <c:pt idx="179">
                  <c:v>2020-10-20</c:v>
                </c:pt>
                <c:pt idx="180">
                  <c:v>2020-10-21</c:v>
                </c:pt>
                <c:pt idx="181">
                  <c:v>2020-10-22</c:v>
                </c:pt>
                <c:pt idx="182">
                  <c:v>2020-10-23</c:v>
                </c:pt>
                <c:pt idx="183">
                  <c:v>2020-10-26</c:v>
                </c:pt>
                <c:pt idx="184">
                  <c:v>2020-10-27</c:v>
                </c:pt>
                <c:pt idx="185">
                  <c:v>2020-10-28</c:v>
                </c:pt>
                <c:pt idx="186">
                  <c:v>2020-10-29</c:v>
                </c:pt>
                <c:pt idx="187">
                  <c:v>2020-10-30</c:v>
                </c:pt>
                <c:pt idx="188">
                  <c:v>2020-11-03</c:v>
                </c:pt>
                <c:pt idx="189">
                  <c:v>2020-11-04</c:v>
                </c:pt>
                <c:pt idx="190">
                  <c:v>2020-11-05</c:v>
                </c:pt>
                <c:pt idx="191">
                  <c:v>2020-11-06</c:v>
                </c:pt>
                <c:pt idx="192">
                  <c:v>2020-11-09</c:v>
                </c:pt>
                <c:pt idx="193">
                  <c:v>2020-11-10</c:v>
                </c:pt>
                <c:pt idx="194">
                  <c:v>2020-11-11</c:v>
                </c:pt>
                <c:pt idx="195">
                  <c:v>2020-11-12</c:v>
                </c:pt>
                <c:pt idx="196">
                  <c:v>2020-11-13</c:v>
                </c:pt>
                <c:pt idx="197">
                  <c:v>2020-11-16</c:v>
                </c:pt>
                <c:pt idx="198">
                  <c:v>2020-11-17</c:v>
                </c:pt>
                <c:pt idx="199">
                  <c:v>2020-11-18</c:v>
                </c:pt>
                <c:pt idx="200">
                  <c:v>2020-11-19</c:v>
                </c:pt>
                <c:pt idx="201">
                  <c:v>2020-11-23</c:v>
                </c:pt>
                <c:pt idx="202">
                  <c:v>2020-11-24</c:v>
                </c:pt>
                <c:pt idx="203">
                  <c:v>2020-11-25</c:v>
                </c:pt>
                <c:pt idx="204">
                  <c:v>2020-11-26</c:v>
                </c:pt>
                <c:pt idx="205">
                  <c:v>2020-11-27</c:v>
                </c:pt>
                <c:pt idx="206">
                  <c:v>2020-11-30</c:v>
                </c:pt>
                <c:pt idx="207">
                  <c:v>2020-12-01</c:v>
                </c:pt>
                <c:pt idx="208">
                  <c:v>2020-12-02</c:v>
                </c:pt>
                <c:pt idx="209">
                  <c:v>2020-12-03</c:v>
                </c:pt>
                <c:pt idx="210">
                  <c:v>2020-12-04</c:v>
                </c:pt>
                <c:pt idx="211">
                  <c:v>2020-12-07</c:v>
                </c:pt>
                <c:pt idx="212">
                  <c:v>2020-12-08</c:v>
                </c:pt>
                <c:pt idx="213">
                  <c:v>2020-12-09</c:v>
                </c:pt>
                <c:pt idx="214">
                  <c:v>2020-12-10</c:v>
                </c:pt>
                <c:pt idx="215">
                  <c:v>2020-12-11</c:v>
                </c:pt>
                <c:pt idx="216">
                  <c:v>2020-12-14</c:v>
                </c:pt>
                <c:pt idx="217">
                  <c:v>2020-12-15</c:v>
                </c:pt>
                <c:pt idx="218">
                  <c:v>2020-12-16</c:v>
                </c:pt>
                <c:pt idx="219">
                  <c:v>2020-12-17</c:v>
                </c:pt>
                <c:pt idx="220">
                  <c:v>2020-12-18</c:v>
                </c:pt>
                <c:pt idx="221">
                  <c:v>2020-12-21</c:v>
                </c:pt>
                <c:pt idx="222">
                  <c:v>2020-12-22</c:v>
                </c:pt>
                <c:pt idx="223">
                  <c:v>2020-12-23</c:v>
                </c:pt>
                <c:pt idx="224">
                  <c:v>2020-12-28</c:v>
                </c:pt>
                <c:pt idx="225">
                  <c:v>2020-12-29</c:v>
                </c:pt>
                <c:pt idx="226">
                  <c:v>2020-12-30</c:v>
                </c:pt>
                <c:pt idx="227">
                  <c:v>2021-01-04</c:v>
                </c:pt>
                <c:pt idx="228">
                  <c:v>2021-01-05</c:v>
                </c:pt>
                <c:pt idx="229">
                  <c:v>2021-01-06</c:v>
                </c:pt>
                <c:pt idx="230">
                  <c:v>2021-01-07</c:v>
                </c:pt>
                <c:pt idx="231">
                  <c:v>2021-01-08</c:v>
                </c:pt>
                <c:pt idx="232">
                  <c:v>2021-01-11</c:v>
                </c:pt>
                <c:pt idx="233">
                  <c:v>2021-01-12</c:v>
                </c:pt>
                <c:pt idx="234">
                  <c:v>2021-01-13</c:v>
                </c:pt>
                <c:pt idx="235">
                  <c:v>2021-01-14</c:v>
                </c:pt>
                <c:pt idx="236">
                  <c:v>2021-01-15</c:v>
                </c:pt>
                <c:pt idx="237">
                  <c:v>2021-01-19</c:v>
                </c:pt>
                <c:pt idx="238">
                  <c:v>2021-01-20</c:v>
                </c:pt>
                <c:pt idx="239">
                  <c:v>2021-01-21</c:v>
                </c:pt>
                <c:pt idx="240">
                  <c:v>2021-01-22</c:v>
                </c:pt>
                <c:pt idx="241">
                  <c:v>2021-01-26</c:v>
                </c:pt>
                <c:pt idx="242">
                  <c:v>2021-01-27</c:v>
                </c:pt>
                <c:pt idx="243">
                  <c:v>2021-01-28</c:v>
                </c:pt>
                <c:pt idx="244">
                  <c:v>2021-01-29</c:v>
                </c:pt>
                <c:pt idx="245">
                  <c:v>2021-02-01</c:v>
                </c:pt>
                <c:pt idx="246">
                  <c:v>2021-02-02</c:v>
                </c:pt>
                <c:pt idx="247">
                  <c:v>2021-02-03</c:v>
                </c:pt>
                <c:pt idx="248">
                  <c:v>2021-02-04</c:v>
                </c:pt>
                <c:pt idx="249">
                  <c:v>2021-02-05</c:v>
                </c:pt>
                <c:pt idx="250">
                  <c:v>2/7/2021</c:v>
                </c:pt>
              </c:strCache>
            </c:strRef>
          </c:cat>
          <c:val>
            <c:numRef>
              <c:f>Grafico_BD!$R$271:$R$521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3-4A4B-9AC9-B072D968A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113616"/>
        <c:axId val="122164848"/>
      </c:lineChart>
      <c:catAx>
        <c:axId val="770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4848"/>
        <c:crosses val="autoZero"/>
        <c:auto val="1"/>
        <c:lblAlgn val="ctr"/>
        <c:lblOffset val="100"/>
        <c:noMultiLvlLbl val="0"/>
      </c:catAx>
      <c:valAx>
        <c:axId val="1221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1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6</xdr:row>
      <xdr:rowOff>61504</xdr:rowOff>
    </xdr:from>
    <xdr:to>
      <xdr:col>8</xdr:col>
      <xdr:colOff>141514</xdr:colOff>
      <xdr:row>19</xdr:row>
      <xdr:rowOff>10885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440A730-8B60-4B9C-A119-BDFC35DAD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28303</xdr:colOff>
      <xdr:row>20</xdr:row>
      <xdr:rowOff>29391</xdr:rowOff>
    </xdr:from>
    <xdr:to>
      <xdr:col>8</xdr:col>
      <xdr:colOff>142603</xdr:colOff>
      <xdr:row>32</xdr:row>
      <xdr:rowOff>183967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8C0E289-6CAB-4226-A3C8-0647CBB0F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150158</xdr:rowOff>
    </xdr:from>
    <xdr:to>
      <xdr:col>8</xdr:col>
      <xdr:colOff>121920</xdr:colOff>
      <xdr:row>46</xdr:row>
      <xdr:rowOff>123265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94DAFC2-FD05-4B36-B714-4C586E9C0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213232</xdr:colOff>
      <xdr:row>6</xdr:row>
      <xdr:rowOff>76201</xdr:rowOff>
    </xdr:from>
    <xdr:to>
      <xdr:col>17</xdr:col>
      <xdr:colOff>487552</xdr:colOff>
      <xdr:row>19</xdr:row>
      <xdr:rowOff>47129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1AFFE09-B126-4B58-9854-44D1845E2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214000</xdr:colOff>
      <xdr:row>20</xdr:row>
      <xdr:rowOff>28431</xdr:rowOff>
    </xdr:from>
    <xdr:to>
      <xdr:col>17</xdr:col>
      <xdr:colOff>488320</xdr:colOff>
      <xdr:row>33</xdr:row>
      <xdr:rowOff>1537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75596F4-2865-4ED3-A73C-977CB5FA8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212463</xdr:colOff>
      <xdr:row>33</xdr:row>
      <xdr:rowOff>153425</xdr:rowOff>
    </xdr:from>
    <xdr:to>
      <xdr:col>19</xdr:col>
      <xdr:colOff>116540</xdr:colOff>
      <xdr:row>46</xdr:row>
      <xdr:rowOff>126530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055DC4F-31E4-45A6-84D8-2A7BEFB8F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43543</xdr:colOff>
      <xdr:row>6</xdr:row>
      <xdr:rowOff>97972</xdr:rowOff>
    </xdr:from>
    <xdr:to>
      <xdr:col>27</xdr:col>
      <xdr:colOff>317863</xdr:colOff>
      <xdr:row>19</xdr:row>
      <xdr:rowOff>65314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F36BC5F-C347-44A4-9968-DA1FAA68F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65314</xdr:colOff>
      <xdr:row>20</xdr:row>
      <xdr:rowOff>54428</xdr:rowOff>
    </xdr:from>
    <xdr:to>
      <xdr:col>27</xdr:col>
      <xdr:colOff>339634</xdr:colOff>
      <xdr:row>33</xdr:row>
      <xdr:rowOff>21771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3D76AFE-269B-4FE8-A836-1606391F6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52EAA-84EC-4336-9C43-49B3B4DAB8A4}">
  <dimension ref="A1:I5"/>
  <sheetViews>
    <sheetView tabSelected="1" workbookViewId="0">
      <selection activeCell="C13" sqref="C13"/>
    </sheetView>
  </sheetViews>
  <sheetFormatPr defaultRowHeight="14.4" x14ac:dyDescent="0.3"/>
  <cols>
    <col min="3" max="9" width="17.21875" customWidth="1"/>
  </cols>
  <sheetData>
    <row r="1" spans="1:9" ht="18.600000000000001" thickBot="1" x14ac:dyDescent="0.4">
      <c r="A1" s="109" t="s">
        <v>529</v>
      </c>
      <c r="B1" s="110"/>
      <c r="C1" s="110"/>
      <c r="D1" s="110"/>
      <c r="E1" s="110"/>
      <c r="F1" s="110"/>
      <c r="G1" s="110"/>
      <c r="H1" s="110"/>
      <c r="I1" s="111"/>
    </row>
    <row r="2" spans="1:9" ht="112.8" customHeight="1" x14ac:dyDescent="0.3">
      <c r="A2" s="112" t="s">
        <v>502</v>
      </c>
      <c r="B2" s="113"/>
      <c r="C2" s="114" t="s">
        <v>527</v>
      </c>
      <c r="D2" s="114"/>
      <c r="E2" s="114"/>
      <c r="F2" s="114"/>
      <c r="G2" s="114"/>
      <c r="H2" s="114"/>
      <c r="I2" s="115"/>
    </row>
    <row r="3" spans="1:9" ht="84.6" customHeight="1" x14ac:dyDescent="0.3">
      <c r="A3" s="116" t="s">
        <v>503</v>
      </c>
      <c r="B3" s="117"/>
      <c r="C3" s="118" t="s">
        <v>528</v>
      </c>
      <c r="D3" s="118"/>
      <c r="E3" s="118"/>
      <c r="F3" s="118"/>
      <c r="G3" s="118"/>
      <c r="H3" s="118"/>
      <c r="I3" s="119"/>
    </row>
    <row r="4" spans="1:9" ht="26.4" customHeight="1" x14ac:dyDescent="0.3">
      <c r="A4" s="101" t="s">
        <v>504</v>
      </c>
      <c r="B4" s="102"/>
      <c r="C4" s="103" t="s">
        <v>505</v>
      </c>
      <c r="D4" s="103"/>
      <c r="E4" s="103"/>
      <c r="F4" s="103"/>
      <c r="G4" s="103"/>
      <c r="H4" s="103"/>
      <c r="I4" s="104"/>
    </row>
    <row r="5" spans="1:9" ht="15" thickBot="1" x14ac:dyDescent="0.35">
      <c r="A5" s="105" t="s">
        <v>506</v>
      </c>
      <c r="B5" s="106"/>
      <c r="C5" s="107" t="s">
        <v>507</v>
      </c>
      <c r="D5" s="107"/>
      <c r="E5" s="107"/>
      <c r="F5" s="107"/>
      <c r="G5" s="107"/>
      <c r="H5" s="107"/>
      <c r="I5" s="108"/>
    </row>
  </sheetData>
  <mergeCells count="9">
    <mergeCell ref="A4:B4"/>
    <mergeCell ref="C4:I4"/>
    <mergeCell ref="A5:B5"/>
    <mergeCell ref="C5:I5"/>
    <mergeCell ref="A1:I1"/>
    <mergeCell ref="A2:B2"/>
    <mergeCell ref="C2:I2"/>
    <mergeCell ref="A3:B3"/>
    <mergeCell ref="C3:I3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C6453-061A-4043-AC13-1F699533FFF7}">
  <sheetPr>
    <tabColor rgb="FF002060"/>
  </sheetPr>
  <dimension ref="A1:W39"/>
  <sheetViews>
    <sheetView zoomScale="67" zoomScaleNormal="8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S38" sqref="S38"/>
    </sheetView>
  </sheetViews>
  <sheetFormatPr defaultRowHeight="14.4" x14ac:dyDescent="0.3"/>
  <cols>
    <col min="1" max="1" width="12.109375" customWidth="1"/>
    <col min="2" max="2" width="13.77734375" customWidth="1"/>
    <col min="3" max="3" width="14.21875" customWidth="1"/>
    <col min="4" max="4" width="13.109375" customWidth="1"/>
    <col min="5" max="5" width="12.88671875" customWidth="1"/>
    <col min="6" max="6" width="15.44140625" customWidth="1"/>
    <col min="7" max="7" width="12.6640625" customWidth="1"/>
    <col min="8" max="9" width="11.5546875" customWidth="1"/>
    <col min="10" max="10" width="13" customWidth="1"/>
    <col min="11" max="11" width="12.5546875" customWidth="1"/>
    <col min="14" max="14" width="11.6640625" customWidth="1"/>
    <col min="15" max="15" width="11.21875" customWidth="1"/>
    <col min="16" max="16" width="16" customWidth="1"/>
    <col min="17" max="17" width="13" customWidth="1"/>
    <col min="18" max="18" width="13.5546875" customWidth="1"/>
    <col min="19" max="19" width="14.77734375" customWidth="1"/>
    <col min="20" max="20" width="15.5546875" customWidth="1"/>
    <col min="21" max="21" width="11.88671875" customWidth="1"/>
    <col min="22" max="22" width="13.109375" customWidth="1"/>
    <col min="26" max="26" width="15.6640625" customWidth="1"/>
  </cols>
  <sheetData>
    <row r="1" spans="1:22" ht="21" x14ac:dyDescent="0.4">
      <c r="A1" s="148" t="s">
        <v>448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</row>
    <row r="2" spans="1:22" ht="51.6" customHeight="1" x14ac:dyDescent="0.3">
      <c r="A2" s="63" t="s">
        <v>206</v>
      </c>
      <c r="B2" s="61" t="s">
        <v>21</v>
      </c>
      <c r="C2" s="61" t="s">
        <v>38</v>
      </c>
      <c r="D2" s="61" t="s">
        <v>33</v>
      </c>
      <c r="E2" s="61" t="s">
        <v>215</v>
      </c>
      <c r="F2" s="61" t="s">
        <v>31</v>
      </c>
      <c r="G2" s="61" t="s">
        <v>211</v>
      </c>
      <c r="H2" s="61" t="s">
        <v>212</v>
      </c>
      <c r="I2" s="61" t="s">
        <v>221</v>
      </c>
      <c r="J2" s="61" t="s">
        <v>217</v>
      </c>
      <c r="K2" s="61" t="s">
        <v>213</v>
      </c>
      <c r="L2" s="61" t="s">
        <v>214</v>
      </c>
      <c r="M2" s="79" t="s">
        <v>231</v>
      </c>
      <c r="N2" s="61" t="s">
        <v>218</v>
      </c>
      <c r="O2" s="61" t="s">
        <v>27</v>
      </c>
      <c r="P2" s="61" t="s">
        <v>29</v>
      </c>
      <c r="Q2" s="61" t="s">
        <v>216</v>
      </c>
      <c r="R2" s="79" t="s">
        <v>232</v>
      </c>
      <c r="S2" s="61" t="s">
        <v>34</v>
      </c>
      <c r="T2" s="61" t="s">
        <v>26</v>
      </c>
      <c r="U2" s="61" t="s">
        <v>28</v>
      </c>
      <c r="V2" s="61" t="s">
        <v>30</v>
      </c>
    </row>
    <row r="3" spans="1:22" x14ac:dyDescent="0.3">
      <c r="A3" s="146">
        <v>44208</v>
      </c>
      <c r="B3" s="74" t="s">
        <v>46</v>
      </c>
      <c r="C3" s="74" t="s">
        <v>25</v>
      </c>
      <c r="D3" s="74">
        <v>800</v>
      </c>
      <c r="E3" s="75">
        <v>29.53</v>
      </c>
      <c r="F3" s="75">
        <f t="shared" ref="F3:F6" si="0">IF(C3="LONG",-D3*E3,D3*E3)</f>
        <v>23624</v>
      </c>
      <c r="G3" s="74">
        <v>7</v>
      </c>
      <c r="H3" s="74">
        <v>0.96606814348526404</v>
      </c>
      <c r="I3" s="128">
        <v>99</v>
      </c>
      <c r="J3" s="130">
        <f>SUM(F3:F4)</f>
        <v>-3359.9999999999964</v>
      </c>
      <c r="K3" s="126">
        <f>(E4-(H4+(H3*E3)))</f>
        <v>-3.6760238238545568</v>
      </c>
      <c r="L3" s="126">
        <v>-4.4565283369524638</v>
      </c>
      <c r="M3" s="126">
        <f>K3/(L3/3)</f>
        <v>2.474587983682623</v>
      </c>
      <c r="N3" s="126">
        <v>0</v>
      </c>
      <c r="O3" s="142">
        <v>44215</v>
      </c>
      <c r="P3" s="76">
        <v>28.99</v>
      </c>
      <c r="Q3" s="126">
        <f>P4-(P3*H3+H4)</f>
        <v>-2.3443470263725033</v>
      </c>
      <c r="R3" s="126">
        <f>Q3/(L3/3)</f>
        <v>1.5781434666983312</v>
      </c>
      <c r="S3" s="75">
        <f t="shared" ref="S3:S18" si="1">IF(C3="LONG",D3*(P3-E3),D3*(E3-P3))</f>
        <v>432.00000000000216</v>
      </c>
      <c r="T3" s="132">
        <f>SUM(S3:S4)</f>
        <v>1080.0000000000041</v>
      </c>
      <c r="U3" s="120">
        <f>NETWORKDAYS(A3,O3,Feriados!$A$2:$A$721)</f>
        <v>6</v>
      </c>
      <c r="V3" s="77">
        <f t="shared" ref="V3:V18" si="2">S3/(D3*E3)</f>
        <v>1.8286488316965888E-2</v>
      </c>
    </row>
    <row r="4" spans="1:22" x14ac:dyDescent="0.3">
      <c r="A4" s="147"/>
      <c r="B4" s="74" t="s">
        <v>107</v>
      </c>
      <c r="C4" s="74" t="s">
        <v>24</v>
      </c>
      <c r="D4" s="78">
        <v>800</v>
      </c>
      <c r="E4" s="75">
        <v>33.729999999999997</v>
      </c>
      <c r="F4" s="75">
        <f t="shared" si="0"/>
        <v>-26983.999999999996</v>
      </c>
      <c r="G4" s="94" t="s">
        <v>488</v>
      </c>
      <c r="H4" s="74">
        <v>8.8780315467347002</v>
      </c>
      <c r="I4" s="129"/>
      <c r="J4" s="131"/>
      <c r="K4" s="127"/>
      <c r="L4" s="127"/>
      <c r="M4" s="127"/>
      <c r="N4" s="127"/>
      <c r="O4" s="143"/>
      <c r="P4" s="76">
        <v>34.54</v>
      </c>
      <c r="Q4" s="127"/>
      <c r="R4" s="127"/>
      <c r="S4" s="75">
        <f t="shared" si="1"/>
        <v>648.00000000000182</v>
      </c>
      <c r="T4" s="133"/>
      <c r="U4" s="121"/>
      <c r="V4" s="77">
        <f t="shared" si="2"/>
        <v>2.4014230655203153E-2</v>
      </c>
    </row>
    <row r="5" spans="1:22" x14ac:dyDescent="0.3">
      <c r="A5" s="144">
        <v>44208</v>
      </c>
      <c r="B5" s="80" t="s">
        <v>454</v>
      </c>
      <c r="C5" s="80" t="s">
        <v>25</v>
      </c>
      <c r="D5" s="80">
        <v>600</v>
      </c>
      <c r="E5" s="81">
        <v>14.74</v>
      </c>
      <c r="F5" s="81">
        <f t="shared" si="0"/>
        <v>8844</v>
      </c>
      <c r="G5" s="80">
        <v>6</v>
      </c>
      <c r="H5" s="80">
        <v>0.75595509900695601</v>
      </c>
      <c r="I5" s="122">
        <v>95</v>
      </c>
      <c r="J5" s="124">
        <f>SUM(F5:F6)</f>
        <v>-15532</v>
      </c>
      <c r="K5" s="134">
        <f>(E6-(H6+(H5*E5)))</f>
        <v>-1.9742199896537329</v>
      </c>
      <c r="L5" s="134">
        <v>-2.5620230760741793</v>
      </c>
      <c r="M5" s="134">
        <f>K5/(L5/3)</f>
        <v>2.3117121872440611</v>
      </c>
      <c r="N5" s="134">
        <v>0</v>
      </c>
      <c r="O5" s="144">
        <v>44210</v>
      </c>
      <c r="P5" s="76">
        <v>14.7</v>
      </c>
      <c r="Q5" s="134">
        <f>P6-(P5*H5+H6)</f>
        <v>-0.55398178569345191</v>
      </c>
      <c r="R5" s="134">
        <f>Q5/(L5/3)</f>
        <v>0.64868477282686143</v>
      </c>
      <c r="S5" s="81">
        <f t="shared" si="1"/>
        <v>24.000000000000554</v>
      </c>
      <c r="T5" s="138">
        <f>SUM(S5:S6)</f>
        <v>1136.0000000000009</v>
      </c>
      <c r="U5" s="140">
        <f>NETWORKDAYS(A5,O5,Feriados!$A$2:$A$721)</f>
        <v>3</v>
      </c>
      <c r="V5" s="83">
        <f t="shared" si="2"/>
        <v>2.7137042062415823E-3</v>
      </c>
    </row>
    <row r="6" spans="1:22" x14ac:dyDescent="0.3">
      <c r="A6" s="145"/>
      <c r="B6" s="80" t="s">
        <v>128</v>
      </c>
      <c r="C6" s="80" t="s">
        <v>24</v>
      </c>
      <c r="D6" s="82">
        <v>800</v>
      </c>
      <c r="E6" s="81">
        <v>30.47</v>
      </c>
      <c r="F6" s="81">
        <f t="shared" si="0"/>
        <v>-24376</v>
      </c>
      <c r="G6" s="95" t="s">
        <v>489</v>
      </c>
      <c r="H6" s="80">
        <v>21.3014418302912</v>
      </c>
      <c r="I6" s="123"/>
      <c r="J6" s="125"/>
      <c r="K6" s="135"/>
      <c r="L6" s="135"/>
      <c r="M6" s="135"/>
      <c r="N6" s="135"/>
      <c r="O6" s="145"/>
      <c r="P6" s="76">
        <v>31.86</v>
      </c>
      <c r="Q6" s="135"/>
      <c r="R6" s="135"/>
      <c r="S6" s="81">
        <f t="shared" si="1"/>
        <v>1112.0000000000005</v>
      </c>
      <c r="T6" s="139"/>
      <c r="U6" s="141"/>
      <c r="V6" s="83">
        <f t="shared" si="2"/>
        <v>4.5618641286511344E-2</v>
      </c>
    </row>
    <row r="7" spans="1:22" x14ac:dyDescent="0.3">
      <c r="A7" s="146">
        <v>44208</v>
      </c>
      <c r="B7" s="74" t="s">
        <v>22</v>
      </c>
      <c r="C7" s="74" t="s">
        <v>25</v>
      </c>
      <c r="D7" s="74">
        <v>300</v>
      </c>
      <c r="E7" s="75">
        <v>32.299999999999997</v>
      </c>
      <c r="F7" s="75">
        <f t="shared" ref="F7:F14" si="3">IF(C7="LONG",-D7*E7,D7*E7)</f>
        <v>9690</v>
      </c>
      <c r="G7" s="74">
        <v>5</v>
      </c>
      <c r="H7" s="74">
        <v>0.34466836458009598</v>
      </c>
      <c r="I7" s="128">
        <v>95</v>
      </c>
      <c r="J7" s="130">
        <f>SUM(F7:F8)</f>
        <v>-7398</v>
      </c>
      <c r="K7" s="126">
        <f>(E8-(H8+(H7*E7)))</f>
        <v>-2.4745972653116013</v>
      </c>
      <c r="L7" s="126">
        <v>-3.1489185595784996</v>
      </c>
      <c r="M7" s="126">
        <f>K7/(L7/3)</f>
        <v>2.3575686876222419</v>
      </c>
      <c r="N7" s="126">
        <v>0</v>
      </c>
      <c r="O7" s="142">
        <v>44232</v>
      </c>
      <c r="P7" s="76">
        <f>RTD("tryd.rtdserver",,"COT",B7,"ULT")</f>
        <v>28.08</v>
      </c>
      <c r="Q7" s="126">
        <f>P8-(P7*H7+H8)</f>
        <v>-0.54009676678359497</v>
      </c>
      <c r="R7" s="126">
        <f>Q7/(L7/3)</f>
        <v>0.51455452711602356</v>
      </c>
      <c r="S7" s="75">
        <f t="shared" si="1"/>
        <v>1265.9999999999995</v>
      </c>
      <c r="T7" s="132">
        <f>SUM(S7:S8)</f>
        <v>1650</v>
      </c>
      <c r="U7" s="120">
        <f>NETWORKDAYS(A7,O7,Feriados!$A$2:$A$721)</f>
        <v>19</v>
      </c>
      <c r="V7" s="77">
        <f t="shared" si="2"/>
        <v>0.13065015479876158</v>
      </c>
    </row>
    <row r="8" spans="1:22" x14ac:dyDescent="0.3">
      <c r="A8" s="147"/>
      <c r="B8" s="74" t="s">
        <v>109</v>
      </c>
      <c r="C8" s="74" t="s">
        <v>24</v>
      </c>
      <c r="D8" s="78">
        <v>800</v>
      </c>
      <c r="E8" s="75">
        <v>21.36</v>
      </c>
      <c r="F8" s="75">
        <f t="shared" si="3"/>
        <v>-17088</v>
      </c>
      <c r="G8" s="94" t="s">
        <v>490</v>
      </c>
      <c r="H8" s="74">
        <v>12.7018090893745</v>
      </c>
      <c r="I8" s="129"/>
      <c r="J8" s="131"/>
      <c r="K8" s="127"/>
      <c r="L8" s="127"/>
      <c r="M8" s="127"/>
      <c r="N8" s="127"/>
      <c r="O8" s="143"/>
      <c r="P8" s="76">
        <f>RTD("tryd.rtdserver",,"COT",B8,"ULT")</f>
        <v>21.84</v>
      </c>
      <c r="Q8" s="127"/>
      <c r="R8" s="127"/>
      <c r="S8" s="75">
        <f t="shared" si="1"/>
        <v>384.00000000000034</v>
      </c>
      <c r="T8" s="133"/>
      <c r="U8" s="121"/>
      <c r="V8" s="77">
        <f t="shared" si="2"/>
        <v>2.2471910112359571E-2</v>
      </c>
    </row>
    <row r="9" spans="1:22" s="89" customFormat="1" x14ac:dyDescent="0.3">
      <c r="A9" s="144">
        <v>44209</v>
      </c>
      <c r="B9" s="80" t="s">
        <v>93</v>
      </c>
      <c r="C9" s="80" t="s">
        <v>24</v>
      </c>
      <c r="D9" s="80">
        <v>200</v>
      </c>
      <c r="E9" s="81">
        <v>23.5</v>
      </c>
      <c r="F9" s="81">
        <f t="shared" si="3"/>
        <v>-4700</v>
      </c>
      <c r="G9" s="80">
        <v>8</v>
      </c>
      <c r="H9" s="80">
        <v>0.19638522034966699</v>
      </c>
      <c r="I9" s="122">
        <v>99</v>
      </c>
      <c r="J9" s="124">
        <f>SUM(F9:F10)</f>
        <v>11019.999999999998</v>
      </c>
      <c r="K9" s="134">
        <f>(E10-(H10+(H9*E9)))</f>
        <v>0.94473344797632564</v>
      </c>
      <c r="L9" s="134">
        <v>1.2818715590424703</v>
      </c>
      <c r="M9" s="134">
        <f>K9/(L9/3)</f>
        <v>2.2109862130384279</v>
      </c>
      <c r="N9" s="134">
        <v>0</v>
      </c>
      <c r="O9" s="144">
        <v>44210</v>
      </c>
      <c r="P9" s="76">
        <v>23.6</v>
      </c>
      <c r="Q9" s="134">
        <f>P10-(P9*H9+H10)</f>
        <v>1.7450949259413591</v>
      </c>
      <c r="R9" s="134">
        <f>Q9/(L9/3)</f>
        <v>4.0840946512103908</v>
      </c>
      <c r="S9" s="81">
        <f t="shared" si="1"/>
        <v>20.000000000000284</v>
      </c>
      <c r="T9" s="138">
        <f>SUM(S9:S10)</f>
        <v>-636</v>
      </c>
      <c r="U9" s="140">
        <f>NETWORKDAYS(A9,O9,Feriados!$A$2:$A$721)</f>
        <v>2</v>
      </c>
      <c r="V9" s="83">
        <f t="shared" si="2"/>
        <v>4.255319148936231E-3</v>
      </c>
    </row>
    <row r="10" spans="1:22" s="89" customFormat="1" x14ac:dyDescent="0.3">
      <c r="A10" s="145"/>
      <c r="B10" s="80" t="s">
        <v>90</v>
      </c>
      <c r="C10" s="80" t="s">
        <v>25</v>
      </c>
      <c r="D10" s="82">
        <v>800</v>
      </c>
      <c r="E10" s="81">
        <v>19.649999999999999</v>
      </c>
      <c r="F10" s="81">
        <f t="shared" si="3"/>
        <v>15719.999999999998</v>
      </c>
      <c r="G10" s="95" t="s">
        <v>220</v>
      </c>
      <c r="H10" s="80">
        <v>14.090213873806499</v>
      </c>
      <c r="I10" s="123"/>
      <c r="J10" s="125"/>
      <c r="K10" s="135"/>
      <c r="L10" s="135"/>
      <c r="M10" s="135"/>
      <c r="N10" s="135"/>
      <c r="O10" s="145"/>
      <c r="P10" s="76">
        <v>20.47</v>
      </c>
      <c r="Q10" s="135"/>
      <c r="R10" s="135"/>
      <c r="S10" s="81">
        <f t="shared" si="1"/>
        <v>-656.00000000000023</v>
      </c>
      <c r="T10" s="139"/>
      <c r="U10" s="141"/>
      <c r="V10" s="83">
        <f t="shared" si="2"/>
        <v>-4.1730279898218849E-2</v>
      </c>
    </row>
    <row r="11" spans="1:22" s="89" customFormat="1" x14ac:dyDescent="0.3">
      <c r="A11" s="146">
        <v>44214</v>
      </c>
      <c r="B11" s="74" t="s">
        <v>454</v>
      </c>
      <c r="C11" s="74" t="s">
        <v>24</v>
      </c>
      <c r="D11" s="74">
        <v>600</v>
      </c>
      <c r="E11" s="75">
        <v>14.72</v>
      </c>
      <c r="F11" s="75">
        <f t="shared" si="3"/>
        <v>-8832</v>
      </c>
      <c r="G11" s="74">
        <v>7</v>
      </c>
      <c r="H11" s="74">
        <v>0.78447161885350702</v>
      </c>
      <c r="I11" s="128">
        <v>99</v>
      </c>
      <c r="J11" s="130">
        <f>SUM(F11:F12)</f>
        <v>5392</v>
      </c>
      <c r="K11" s="126">
        <f>(E12-(H12+(H11*E11)))</f>
        <v>1.4732867240234384</v>
      </c>
      <c r="L11" s="126">
        <v>1.6871885740843944</v>
      </c>
      <c r="M11" s="126">
        <f>K11/(L11/3)</f>
        <v>2.6196598530599289</v>
      </c>
      <c r="N11" s="126">
        <v>0</v>
      </c>
      <c r="O11" s="142"/>
      <c r="P11" s="76">
        <v>13.77</v>
      </c>
      <c r="Q11" s="126">
        <f>P12-(P11*H11+H12)</f>
        <v>1.6585347619342663</v>
      </c>
      <c r="R11" s="126">
        <f>Q11/(L11/3)</f>
        <v>2.9490504868449374</v>
      </c>
      <c r="S11" s="75">
        <f t="shared" si="1"/>
        <v>-570.00000000000068</v>
      </c>
      <c r="T11" s="132">
        <f>SUM(S11:S12)</f>
        <v>-121.99999999999886</v>
      </c>
      <c r="U11" s="120">
        <f>NETWORKDAYS(A11,O11,Feriados!$A$2:$A$721)</f>
        <v>-31561</v>
      </c>
      <c r="V11" s="77">
        <f t="shared" si="2"/>
        <v>-6.4538043478260948E-2</v>
      </c>
    </row>
    <row r="12" spans="1:22" s="89" customFormat="1" x14ac:dyDescent="0.3">
      <c r="A12" s="147"/>
      <c r="B12" s="74" t="s">
        <v>117</v>
      </c>
      <c r="C12" s="74" t="s">
        <v>25</v>
      </c>
      <c r="D12" s="78">
        <v>800</v>
      </c>
      <c r="E12" s="75">
        <v>17.78</v>
      </c>
      <c r="F12" s="75">
        <f t="shared" si="3"/>
        <v>14224</v>
      </c>
      <c r="G12" s="94" t="s">
        <v>495</v>
      </c>
      <c r="H12" s="74">
        <v>4.7592910464529403</v>
      </c>
      <c r="I12" s="129"/>
      <c r="J12" s="131"/>
      <c r="K12" s="127"/>
      <c r="L12" s="127"/>
      <c r="M12" s="127"/>
      <c r="N12" s="127"/>
      <c r="O12" s="143"/>
      <c r="P12" s="76">
        <v>17.22</v>
      </c>
      <c r="Q12" s="127"/>
      <c r="R12" s="127"/>
      <c r="S12" s="75">
        <f t="shared" si="1"/>
        <v>448.00000000000182</v>
      </c>
      <c r="T12" s="133"/>
      <c r="U12" s="121"/>
      <c r="V12" s="77">
        <f t="shared" si="2"/>
        <v>3.1496062992126109E-2</v>
      </c>
    </row>
    <row r="13" spans="1:22" s="89" customFormat="1" x14ac:dyDescent="0.3">
      <c r="A13" s="144">
        <v>44214</v>
      </c>
      <c r="B13" s="80" t="s">
        <v>98</v>
      </c>
      <c r="C13" s="80" t="s">
        <v>24</v>
      </c>
      <c r="D13" s="80">
        <v>200</v>
      </c>
      <c r="E13" s="81">
        <v>28.35</v>
      </c>
      <c r="F13" s="81">
        <f t="shared" si="3"/>
        <v>-5670</v>
      </c>
      <c r="G13" s="80">
        <v>8</v>
      </c>
      <c r="H13" s="80">
        <v>0.193570030577986</v>
      </c>
      <c r="I13" s="122">
        <v>99</v>
      </c>
      <c r="J13" s="124">
        <f>SUM(F13:F14)</f>
        <v>10593.999999999998</v>
      </c>
      <c r="K13" s="134">
        <f>(E14-(H14+(H13*E13)))</f>
        <v>1.0390773170175933</v>
      </c>
      <c r="L13" s="134">
        <v>1.3376598234028367</v>
      </c>
      <c r="M13" s="134">
        <f>K13/(L13/3)</f>
        <v>2.3303622464513718</v>
      </c>
      <c r="N13" s="134">
        <v>0</v>
      </c>
      <c r="O13" s="136"/>
      <c r="P13" s="76">
        <f>RTD("tryd.rtdserver",,"COT",B13,"ULT")</f>
        <v>29.02</v>
      </c>
      <c r="Q13" s="134">
        <f>P14-(P13*H13+H14)</f>
        <v>0.23938539653034496</v>
      </c>
      <c r="R13" s="134">
        <f>Q13/(L13/3)</f>
        <v>0.53687505375181022</v>
      </c>
      <c r="S13" s="81">
        <f t="shared" si="1"/>
        <v>133.99999999999963</v>
      </c>
      <c r="T13" s="138">
        <f>SUM(S13:S14)</f>
        <v>669.99999999999818</v>
      </c>
      <c r="U13" s="140">
        <f>NETWORKDAYS(A13,O13,Feriados!$A$2:$A$721)</f>
        <v>-31561</v>
      </c>
      <c r="V13" s="83">
        <f t="shared" si="2"/>
        <v>2.3633156966490234E-2</v>
      </c>
    </row>
    <row r="14" spans="1:22" s="89" customFormat="1" x14ac:dyDescent="0.3">
      <c r="A14" s="145"/>
      <c r="B14" s="80" t="s">
        <v>90</v>
      </c>
      <c r="C14" s="80" t="s">
        <v>25</v>
      </c>
      <c r="D14" s="82">
        <v>800</v>
      </c>
      <c r="E14" s="81">
        <v>20.329999999999998</v>
      </c>
      <c r="F14" s="81">
        <f t="shared" si="3"/>
        <v>16263.999999999998</v>
      </c>
      <c r="G14" s="95" t="s">
        <v>220</v>
      </c>
      <c r="H14" s="80">
        <v>13.8032123160965</v>
      </c>
      <c r="I14" s="123"/>
      <c r="J14" s="125"/>
      <c r="K14" s="135"/>
      <c r="L14" s="135"/>
      <c r="M14" s="135"/>
      <c r="N14" s="135"/>
      <c r="O14" s="137"/>
      <c r="P14" s="76">
        <f>RTD("tryd.rtdserver",,"COT",B14,"ULT")</f>
        <v>19.66</v>
      </c>
      <c r="Q14" s="135"/>
      <c r="R14" s="135"/>
      <c r="S14" s="81">
        <f t="shared" si="1"/>
        <v>535.99999999999852</v>
      </c>
      <c r="T14" s="139"/>
      <c r="U14" s="141"/>
      <c r="V14" s="83">
        <f t="shared" si="2"/>
        <v>3.2956222331529672E-2</v>
      </c>
    </row>
    <row r="15" spans="1:22" s="89" customFormat="1" x14ac:dyDescent="0.3">
      <c r="A15" s="146">
        <v>44217</v>
      </c>
      <c r="B15" s="74" t="s">
        <v>116</v>
      </c>
      <c r="C15" s="74" t="s">
        <v>24</v>
      </c>
      <c r="D15" s="74">
        <v>1900</v>
      </c>
      <c r="E15" s="75">
        <v>9.5</v>
      </c>
      <c r="F15" s="75">
        <f>IF(C15="LONG",-D15*E15,D15*E15)</f>
        <v>-18050</v>
      </c>
      <c r="G15" s="74">
        <v>5</v>
      </c>
      <c r="H15" s="74">
        <v>2.39956418245059</v>
      </c>
      <c r="I15" s="128">
        <v>95</v>
      </c>
      <c r="J15" s="130">
        <f>SUM(F15:F16)</f>
        <v>2398</v>
      </c>
      <c r="K15" s="126">
        <f>(E16-(H16+(H15*E15)))</f>
        <v>2.2559557034370528</v>
      </c>
      <c r="L15" s="126">
        <v>2.7394904844833272</v>
      </c>
      <c r="M15" s="126">
        <f>K15/(L15/3)</f>
        <v>2.4704838905792332</v>
      </c>
      <c r="N15" s="126">
        <v>0</v>
      </c>
      <c r="O15" s="142">
        <v>44221</v>
      </c>
      <c r="P15" s="76">
        <f>RTD("tryd.rtdserver",,"COT",B15,"ULT")</f>
        <v>9.35</v>
      </c>
      <c r="Q15" s="126">
        <f>P16-(P15*H15+H16)</f>
        <v>1.8558903308046446</v>
      </c>
      <c r="R15" s="126">
        <f>Q15/(L15/3)</f>
        <v>2.0323746419086417</v>
      </c>
      <c r="S15" s="75">
        <f t="shared" si="1"/>
        <v>-285.00000000000068</v>
      </c>
      <c r="T15" s="132">
        <f>SUM(S15:S16)</f>
        <v>322.99999999999773</v>
      </c>
      <c r="U15" s="120">
        <f>NETWORKDAYS(A15,O15,Feriados!$A$2:$A$721)</f>
        <v>3</v>
      </c>
      <c r="V15" s="77">
        <f t="shared" si="2"/>
        <v>-1.5789473684210565E-2</v>
      </c>
    </row>
    <row r="16" spans="1:22" s="89" customFormat="1" x14ac:dyDescent="0.3">
      <c r="A16" s="147"/>
      <c r="B16" s="74" t="s">
        <v>138</v>
      </c>
      <c r="C16" s="74" t="s">
        <v>25</v>
      </c>
      <c r="D16" s="78">
        <v>800</v>
      </c>
      <c r="E16" s="75">
        <v>25.56</v>
      </c>
      <c r="F16" s="75">
        <f>IF(C16="LONG",-D16*E16,D16*E16)</f>
        <v>20448</v>
      </c>
      <c r="G16" s="94" t="s">
        <v>497</v>
      </c>
      <c r="H16" s="74">
        <v>0.50818456328234196</v>
      </c>
      <c r="I16" s="129"/>
      <c r="J16" s="131"/>
      <c r="K16" s="127"/>
      <c r="L16" s="127"/>
      <c r="M16" s="127"/>
      <c r="N16" s="127"/>
      <c r="O16" s="143"/>
      <c r="P16" s="76">
        <f>RTD("tryd.rtdserver",,"COT",B16,"ULT")</f>
        <v>24.8</v>
      </c>
      <c r="Q16" s="127"/>
      <c r="R16" s="127"/>
      <c r="S16" s="75">
        <f t="shared" si="1"/>
        <v>607.99999999999841</v>
      </c>
      <c r="T16" s="133"/>
      <c r="U16" s="121"/>
      <c r="V16" s="77">
        <f t="shared" si="2"/>
        <v>2.9733959311424023E-2</v>
      </c>
    </row>
    <row r="17" spans="1:23" s="89" customFormat="1" x14ac:dyDescent="0.3">
      <c r="A17" s="144">
        <v>44217</v>
      </c>
      <c r="B17" s="80" t="s">
        <v>85</v>
      </c>
      <c r="C17" s="80" t="s">
        <v>24</v>
      </c>
      <c r="D17" s="80">
        <v>2400</v>
      </c>
      <c r="E17" s="81">
        <v>3.74</v>
      </c>
      <c r="F17" s="81">
        <f>IF(C17="LONG",-D17*E17,D17*E17)</f>
        <v>-8976</v>
      </c>
      <c r="G17" s="80">
        <v>6</v>
      </c>
      <c r="H17" s="80">
        <v>3.0453927691924898</v>
      </c>
      <c r="I17" s="122">
        <v>95</v>
      </c>
      <c r="J17" s="124">
        <f>SUM(F17:F18)</f>
        <v>7872</v>
      </c>
      <c r="K17" s="134">
        <f>(E18-(H18+(H17*E17)))</f>
        <v>1.6747858112709366</v>
      </c>
      <c r="L17" s="134">
        <v>2.1992127481470574</v>
      </c>
      <c r="M17" s="134">
        <f>K17/(L17/3)</f>
        <v>2.2846163646723463</v>
      </c>
      <c r="N17" s="134">
        <v>0</v>
      </c>
      <c r="O17" s="136">
        <v>44221</v>
      </c>
      <c r="P17" s="76">
        <f>RTD("tryd.rtdserver",,"COT",B17,"ULT")</f>
        <v>4.1900000000000004</v>
      </c>
      <c r="Q17" s="134">
        <f>P18-(P17*H17+H18)</f>
        <v>0.59435906513432002</v>
      </c>
      <c r="R17" s="134">
        <f>Q17/(L17/3)</f>
        <v>0.81077976512517425</v>
      </c>
      <c r="S17" s="81">
        <f t="shared" si="1"/>
        <v>1080.0000000000005</v>
      </c>
      <c r="T17" s="138">
        <f>SUM(S17:S18)</f>
        <v>847.99999999999829</v>
      </c>
      <c r="U17" s="140">
        <f>NETWORKDAYS(A17,O17,Feriados!$A$2:$A$721)</f>
        <v>3</v>
      </c>
      <c r="V17" s="83">
        <f t="shared" si="2"/>
        <v>0.12032085561497331</v>
      </c>
    </row>
    <row r="18" spans="1:23" s="89" customFormat="1" x14ac:dyDescent="0.3">
      <c r="A18" s="145"/>
      <c r="B18" s="80" t="s">
        <v>129</v>
      </c>
      <c r="C18" s="80" t="s">
        <v>25</v>
      </c>
      <c r="D18" s="82">
        <v>800</v>
      </c>
      <c r="E18" s="81">
        <v>21.06</v>
      </c>
      <c r="F18" s="81">
        <f>IF(C18="LONG",-D18*E18,D18*E18)</f>
        <v>16848</v>
      </c>
      <c r="G18" s="95" t="s">
        <v>500</v>
      </c>
      <c r="H18" s="80">
        <v>7.9954452319491498</v>
      </c>
      <c r="I18" s="123"/>
      <c r="J18" s="125"/>
      <c r="K18" s="135"/>
      <c r="L18" s="135"/>
      <c r="M18" s="135"/>
      <c r="N18" s="135"/>
      <c r="O18" s="137"/>
      <c r="P18" s="76">
        <f>RTD("tryd.rtdserver",,"COT",B18,"ULT")</f>
        <v>21.35</v>
      </c>
      <c r="Q18" s="135"/>
      <c r="R18" s="135"/>
      <c r="S18" s="81">
        <f t="shared" si="1"/>
        <v>-232.00000000000216</v>
      </c>
      <c r="T18" s="139"/>
      <c r="U18" s="141"/>
      <c r="V18" s="83">
        <f t="shared" si="2"/>
        <v>-1.3770180436847232E-2</v>
      </c>
    </row>
    <row r="19" spans="1:23" s="89" customFormat="1" x14ac:dyDescent="0.3">
      <c r="A19" s="146">
        <v>44209</v>
      </c>
      <c r="B19" s="74" t="s">
        <v>44</v>
      </c>
      <c r="C19" s="74" t="s">
        <v>24</v>
      </c>
      <c r="D19" s="74">
        <v>100</v>
      </c>
      <c r="E19" s="75">
        <v>78.099999999999994</v>
      </c>
      <c r="F19" s="75">
        <f>IF(C19="LONG",-D19*E19,D19*E19)</f>
        <v>-7809.9999999999991</v>
      </c>
      <c r="G19" s="74">
        <v>7</v>
      </c>
      <c r="H19" s="74">
        <v>0.238447623004475</v>
      </c>
      <c r="I19" s="128">
        <v>95</v>
      </c>
      <c r="J19" s="130">
        <f>SUM(F19:F20)</f>
        <v>14760</v>
      </c>
      <c r="K19" s="126">
        <f>(E20-(H20+(H19*E19)))</f>
        <v>2.1306420350877033</v>
      </c>
      <c r="L19" s="126">
        <v>3.3042552767588433</v>
      </c>
      <c r="M19" s="126">
        <f>K19/(L19/3)</f>
        <v>1.9344528705823767</v>
      </c>
      <c r="N19" s="126">
        <v>0</v>
      </c>
      <c r="O19" s="142"/>
      <c r="P19" s="76">
        <f>RTD("tryd.rtdserver",,"COT",B19,"ULT")</f>
        <v>78.739999999999995</v>
      </c>
      <c r="Q19" s="126">
        <f>P20-(P19*H19+H20)</f>
        <v>1.9580355563648411</v>
      </c>
      <c r="R19" s="126">
        <f>Q19/(L19/3)</f>
        <v>1.7777399677353187</v>
      </c>
      <c r="S19" s="75">
        <f>IF(C19="LONG",D19*(P19-E19),D19*(E19-P19))</f>
        <v>64.000000000000057</v>
      </c>
      <c r="T19" s="132">
        <f>SUM(S19:S20)</f>
        <v>74.00000000000162</v>
      </c>
      <c r="U19" s="120">
        <f>NETWORKDAYS(A19,O19,Feriados!$A$2:$A$721)</f>
        <v>-31558</v>
      </c>
      <c r="V19" s="77">
        <f>S19/(D19*E19)</f>
        <v>8.1946222791293294E-3</v>
      </c>
    </row>
    <row r="20" spans="1:23" s="89" customFormat="1" x14ac:dyDescent="0.3">
      <c r="A20" s="147"/>
      <c r="B20" s="74" t="s">
        <v>89</v>
      </c>
      <c r="C20" s="74" t="s">
        <v>25</v>
      </c>
      <c r="D20" s="78">
        <v>500</v>
      </c>
      <c r="E20" s="75">
        <v>45.14</v>
      </c>
      <c r="F20" s="75">
        <f>IF(C20="LONG",-D20*E20,D20*E20)</f>
        <v>22570</v>
      </c>
      <c r="G20" s="94" t="s">
        <v>532</v>
      </c>
      <c r="H20" s="74">
        <v>24.386598608262801</v>
      </c>
      <c r="I20" s="129"/>
      <c r="J20" s="131"/>
      <c r="K20" s="127"/>
      <c r="L20" s="127"/>
      <c r="M20" s="127"/>
      <c r="N20" s="127"/>
      <c r="O20" s="143"/>
      <c r="P20" s="76">
        <f>RTD("tryd.rtdserver",,"COT",B20,"ULT")</f>
        <v>45.12</v>
      </c>
      <c r="Q20" s="127"/>
      <c r="R20" s="127"/>
      <c r="S20" s="75">
        <f>IF(C20="LONG",D20*(P20-E20),D20*(E20-P20))</f>
        <v>10.000000000001563</v>
      </c>
      <c r="T20" s="133"/>
      <c r="U20" s="121"/>
      <c r="V20" s="77">
        <f>S20/(D20*E20)</f>
        <v>4.4306601683657791E-4</v>
      </c>
    </row>
    <row r="21" spans="1:23" x14ac:dyDescent="0.3">
      <c r="A21" s="144">
        <v>44209</v>
      </c>
      <c r="B21" s="80" t="s">
        <v>42</v>
      </c>
      <c r="C21" s="80" t="s">
        <v>25</v>
      </c>
      <c r="D21" s="80">
        <v>800</v>
      </c>
      <c r="E21" s="81">
        <v>22.66</v>
      </c>
      <c r="F21" s="81">
        <f>IF(C21="LONG",-D21*E21,D21*E21)</f>
        <v>18128</v>
      </c>
      <c r="G21" s="80">
        <v>7</v>
      </c>
      <c r="H21" s="80">
        <v>1.50630605729142</v>
      </c>
      <c r="I21" s="122">
        <v>95</v>
      </c>
      <c r="J21" s="124">
        <f>SUM(F21:F22)</f>
        <v>4048</v>
      </c>
      <c r="K21" s="134">
        <f>(E22-(H22+(H21*E21)))</f>
        <v>-1.6188705913470791</v>
      </c>
      <c r="L21" s="134">
        <v>-1.564627511443025</v>
      </c>
      <c r="M21" s="134">
        <f>K21/(L21/3)</f>
        <v>3.1040050993108772</v>
      </c>
      <c r="N21" s="134">
        <v>0</v>
      </c>
      <c r="O21" s="136"/>
      <c r="P21" s="76">
        <f>RTD("tryd.rtdserver",,"COT",B21,"ULT")</f>
        <v>22.71</v>
      </c>
      <c r="Q21" s="134">
        <f>P22-(P21*H21+H22)</f>
        <v>-1.7741858942116551</v>
      </c>
      <c r="R21" s="134">
        <f>Q21/(L21/3)</f>
        <v>3.4018049942929074</v>
      </c>
      <c r="S21" s="81">
        <f>IF(C21="LONG",D21*(P21-E21),D21*(E21-P21))</f>
        <v>-40.000000000000568</v>
      </c>
      <c r="T21" s="138">
        <f>SUM(S21:S22)</f>
        <v>-80.000000000001492</v>
      </c>
      <c r="U21" s="140">
        <f>NETWORKDAYS(A21,O21,Feriados!$A$2:$A$721)</f>
        <v>-31558</v>
      </c>
      <c r="V21" s="83">
        <f>S21/(D21*E21)</f>
        <v>-2.2065313327449564E-3</v>
      </c>
    </row>
    <row r="22" spans="1:23" x14ac:dyDescent="0.3">
      <c r="A22" s="145"/>
      <c r="B22" s="80" t="s">
        <v>22</v>
      </c>
      <c r="C22" s="80" t="s">
        <v>24</v>
      </c>
      <c r="D22" s="82">
        <v>500</v>
      </c>
      <c r="E22" s="81">
        <v>28.16</v>
      </c>
      <c r="F22" s="81">
        <f>IF(C22="LONG",-D22*E22,D22*E22)</f>
        <v>-14080</v>
      </c>
      <c r="G22" s="95" t="s">
        <v>533</v>
      </c>
      <c r="H22" s="80">
        <v>-4.3540246668764997</v>
      </c>
      <c r="I22" s="123"/>
      <c r="J22" s="125"/>
      <c r="K22" s="135"/>
      <c r="L22" s="135"/>
      <c r="M22" s="135"/>
      <c r="N22" s="135"/>
      <c r="O22" s="137"/>
      <c r="P22" s="76">
        <f>RTD("tryd.rtdserver",,"COT",B22,"ULT")</f>
        <v>28.08</v>
      </c>
      <c r="Q22" s="135"/>
      <c r="R22" s="135"/>
      <c r="S22" s="81">
        <f>IF(C22="LONG",D22*(P22-E22),D22*(E22-P22))</f>
        <v>-40.000000000000924</v>
      </c>
      <c r="T22" s="139"/>
      <c r="U22" s="141"/>
      <c r="V22" s="83">
        <f>S22/(D22*E22)</f>
        <v>-2.8409090909091565E-3</v>
      </c>
    </row>
    <row r="23" spans="1:23" x14ac:dyDescent="0.3">
      <c r="T23" s="86"/>
    </row>
    <row r="25" spans="1:23" x14ac:dyDescent="0.3">
      <c r="T25" s="86">
        <f>SUM(T3:T22)</f>
        <v>4943</v>
      </c>
    </row>
    <row r="29" spans="1:23" x14ac:dyDescent="0.3">
      <c r="F29" s="206" t="s">
        <v>534</v>
      </c>
      <c r="G29" s="206"/>
      <c r="H29" s="206"/>
      <c r="I29" s="206"/>
      <c r="J29" s="206"/>
      <c r="K29" s="206"/>
      <c r="L29" s="206"/>
      <c r="M29" s="206"/>
      <c r="N29" s="206"/>
    </row>
    <row r="30" spans="1:23" x14ac:dyDescent="0.3">
      <c r="F30" s="206"/>
      <c r="G30" s="206"/>
      <c r="H30" s="206"/>
      <c r="I30" s="206"/>
      <c r="J30" s="206"/>
      <c r="K30" s="206"/>
      <c r="L30" s="206"/>
      <c r="M30" s="206"/>
      <c r="N30" s="206"/>
    </row>
    <row r="31" spans="1:23" x14ac:dyDescent="0.3">
      <c r="F31" s="206"/>
      <c r="G31" s="206"/>
      <c r="H31" s="206"/>
      <c r="I31" s="206"/>
      <c r="J31" s="206"/>
      <c r="K31" s="206"/>
      <c r="L31" s="206"/>
      <c r="M31" s="206"/>
      <c r="N31" s="206"/>
      <c r="W31" s="89"/>
    </row>
    <row r="32" spans="1:23" x14ac:dyDescent="0.3">
      <c r="F32" s="206"/>
      <c r="G32" s="206"/>
      <c r="H32" s="206"/>
      <c r="I32" s="206"/>
      <c r="J32" s="206"/>
      <c r="K32" s="206"/>
      <c r="L32" s="206"/>
      <c r="M32" s="206"/>
      <c r="N32" s="206"/>
    </row>
    <row r="33" spans="6:14" x14ac:dyDescent="0.3">
      <c r="F33" s="206"/>
      <c r="G33" s="206"/>
      <c r="H33" s="206"/>
      <c r="I33" s="206"/>
      <c r="J33" s="206"/>
      <c r="K33" s="206"/>
      <c r="L33" s="206"/>
      <c r="M33" s="206"/>
      <c r="N33" s="206"/>
    </row>
    <row r="34" spans="6:14" x14ac:dyDescent="0.3">
      <c r="F34" s="206"/>
      <c r="G34" s="206"/>
      <c r="H34" s="206"/>
      <c r="I34" s="206"/>
      <c r="J34" s="206"/>
      <c r="K34" s="206"/>
      <c r="L34" s="206"/>
      <c r="M34" s="206"/>
      <c r="N34" s="206"/>
    </row>
    <row r="35" spans="6:14" x14ac:dyDescent="0.3">
      <c r="F35" s="206"/>
      <c r="G35" s="206"/>
      <c r="H35" s="206"/>
      <c r="I35" s="206"/>
      <c r="J35" s="206"/>
      <c r="K35" s="206"/>
      <c r="L35" s="206"/>
      <c r="M35" s="206"/>
      <c r="N35" s="206"/>
    </row>
    <row r="36" spans="6:14" x14ac:dyDescent="0.3">
      <c r="K36" s="89"/>
    </row>
    <row r="37" spans="6:14" x14ac:dyDescent="0.3">
      <c r="K37" s="89"/>
    </row>
    <row r="38" spans="6:14" x14ac:dyDescent="0.3">
      <c r="K38" s="89"/>
    </row>
    <row r="39" spans="6:14" x14ac:dyDescent="0.3">
      <c r="K39" s="89"/>
    </row>
  </sheetData>
  <mergeCells count="122">
    <mergeCell ref="N21:N22"/>
    <mergeCell ref="F29:N35"/>
    <mergeCell ref="U19:U20"/>
    <mergeCell ref="A21:A22"/>
    <mergeCell ref="I21:I22"/>
    <mergeCell ref="J21:J22"/>
    <mergeCell ref="K21:K22"/>
    <mergeCell ref="L21:L22"/>
    <mergeCell ref="M21:M22"/>
    <mergeCell ref="O21:O22"/>
    <mergeCell ref="Q21:Q22"/>
    <mergeCell ref="R21:R22"/>
    <mergeCell ref="T21:T22"/>
    <mergeCell ref="U21:U22"/>
    <mergeCell ref="M19:M20"/>
    <mergeCell ref="O19:O20"/>
    <mergeCell ref="Q19:Q20"/>
    <mergeCell ref="R19:R20"/>
    <mergeCell ref="T19:T20"/>
    <mergeCell ref="N19:N20"/>
    <mergeCell ref="A19:A20"/>
    <mergeCell ref="I19:I20"/>
    <mergeCell ref="J19:J20"/>
    <mergeCell ref="K19:K20"/>
    <mergeCell ref="L19:L20"/>
    <mergeCell ref="U15:U16"/>
    <mergeCell ref="I17:I18"/>
    <mergeCell ref="J17:J18"/>
    <mergeCell ref="K17:K18"/>
    <mergeCell ref="L17:L18"/>
    <mergeCell ref="M17:M18"/>
    <mergeCell ref="N17:N18"/>
    <mergeCell ref="O17:O18"/>
    <mergeCell ref="Q17:Q18"/>
    <mergeCell ref="R17:R18"/>
    <mergeCell ref="T17:T18"/>
    <mergeCell ref="U17:U18"/>
    <mergeCell ref="A13:A14"/>
    <mergeCell ref="R15:R16"/>
    <mergeCell ref="R3:R4"/>
    <mergeCell ref="T3:T4"/>
    <mergeCell ref="A5:A6"/>
    <mergeCell ref="I5:I6"/>
    <mergeCell ref="J5:J6"/>
    <mergeCell ref="K5:K6"/>
    <mergeCell ref="L5:L6"/>
    <mergeCell ref="M5:M6"/>
    <mergeCell ref="N5:N6"/>
    <mergeCell ref="O5:O6"/>
    <mergeCell ref="Q5:Q6"/>
    <mergeCell ref="T15:T16"/>
    <mergeCell ref="M3:M4"/>
    <mergeCell ref="N3:N4"/>
    <mergeCell ref="O3:O4"/>
    <mergeCell ref="A9:A10"/>
    <mergeCell ref="I11:I12"/>
    <mergeCell ref="J11:J12"/>
    <mergeCell ref="K11:K12"/>
    <mergeCell ref="L11:L12"/>
    <mergeCell ref="O9:O10"/>
    <mergeCell ref="A11:A12"/>
    <mergeCell ref="A7:A8"/>
    <mergeCell ref="A3:A4"/>
    <mergeCell ref="I3:I4"/>
    <mergeCell ref="J3:J4"/>
    <mergeCell ref="K3:K4"/>
    <mergeCell ref="L3:L4"/>
    <mergeCell ref="I9:I10"/>
    <mergeCell ref="I7:I8"/>
    <mergeCell ref="J9:J10"/>
    <mergeCell ref="K9:K10"/>
    <mergeCell ref="L9:L10"/>
    <mergeCell ref="J7:J8"/>
    <mergeCell ref="K7:K8"/>
    <mergeCell ref="R7:R8"/>
    <mergeCell ref="T7:T8"/>
    <mergeCell ref="U7:U8"/>
    <mergeCell ref="A17:A18"/>
    <mergeCell ref="A15:A16"/>
    <mergeCell ref="Q3:Q4"/>
    <mergeCell ref="A1:V1"/>
    <mergeCell ref="U3:U4"/>
    <mergeCell ref="R5:R6"/>
    <mergeCell ref="T5:T6"/>
    <mergeCell ref="U5:U6"/>
    <mergeCell ref="R9:R10"/>
    <mergeCell ref="T9:T10"/>
    <mergeCell ref="U9:U10"/>
    <mergeCell ref="L7:L8"/>
    <mergeCell ref="M7:M8"/>
    <mergeCell ref="N7:N8"/>
    <mergeCell ref="O7:O8"/>
    <mergeCell ref="Q7:Q8"/>
    <mergeCell ref="L13:L14"/>
    <mergeCell ref="M13:M14"/>
    <mergeCell ref="M15:M16"/>
    <mergeCell ref="N15:N16"/>
    <mergeCell ref="O15:O16"/>
    <mergeCell ref="U13:U14"/>
    <mergeCell ref="Q9:Q10"/>
    <mergeCell ref="M11:M12"/>
    <mergeCell ref="N11:N12"/>
    <mergeCell ref="O11:O12"/>
    <mergeCell ref="Q11:Q12"/>
    <mergeCell ref="M9:M10"/>
    <mergeCell ref="N9:N10"/>
    <mergeCell ref="U11:U12"/>
    <mergeCell ref="I13:I14"/>
    <mergeCell ref="J13:J14"/>
    <mergeCell ref="Q15:Q16"/>
    <mergeCell ref="I15:I16"/>
    <mergeCell ref="J15:J16"/>
    <mergeCell ref="K15:K16"/>
    <mergeCell ref="L15:L16"/>
    <mergeCell ref="R11:R12"/>
    <mergeCell ref="T11:T12"/>
    <mergeCell ref="K13:K14"/>
    <mergeCell ref="N13:N14"/>
    <mergeCell ref="O13:O14"/>
    <mergeCell ref="Q13:Q14"/>
    <mergeCell ref="R13:R14"/>
    <mergeCell ref="T13:T14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6210D-C938-4FA7-BF67-8AA96E31D60A}">
  <sheetPr>
    <tabColor rgb="FF002060"/>
  </sheetPr>
  <dimension ref="A1:AA6"/>
  <sheetViews>
    <sheetView zoomScale="85" zoomScaleNormal="85" workbookViewId="0">
      <selection activeCell="C5" sqref="C5"/>
    </sheetView>
  </sheetViews>
  <sheetFormatPr defaultRowHeight="14.4" x14ac:dyDescent="0.3"/>
  <cols>
    <col min="1" max="1" width="20.109375" customWidth="1"/>
  </cols>
  <sheetData>
    <row r="1" spans="1:27" ht="14.4" customHeight="1" x14ac:dyDescent="0.3">
      <c r="A1" s="150" t="s">
        <v>447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</row>
    <row r="2" spans="1:27" ht="14.4" customHeight="1" x14ac:dyDescent="0.3">
      <c r="A2" s="150"/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</row>
    <row r="3" spans="1:27" ht="14.4" customHeight="1" x14ac:dyDescent="0.3">
      <c r="A3" s="150"/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</row>
    <row r="4" spans="1:27" ht="14.4" customHeight="1" x14ac:dyDescent="0.3">
      <c r="A4" s="150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</row>
    <row r="5" spans="1:27" x14ac:dyDescent="0.3">
      <c r="A5" t="s">
        <v>438</v>
      </c>
      <c r="B5" t="s">
        <v>498</v>
      </c>
    </row>
    <row r="6" spans="1:27" x14ac:dyDescent="0.3">
      <c r="A6" t="s">
        <v>439</v>
      </c>
      <c r="B6" t="s">
        <v>499</v>
      </c>
    </row>
  </sheetData>
  <mergeCells count="1">
    <mergeCell ref="A1:AA4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7F9E-F1CA-4865-AD64-1D20A8BD9A1D}">
  <sheetPr>
    <tabColor rgb="FFFFFF00"/>
  </sheetPr>
  <dimension ref="A1:BU61"/>
  <sheetViews>
    <sheetView topLeftCell="A28" zoomScale="70" zoomScaleNormal="70" workbookViewId="0">
      <selection activeCell="P44" sqref="P44"/>
    </sheetView>
  </sheetViews>
  <sheetFormatPr defaultRowHeight="14.4" x14ac:dyDescent="0.3"/>
  <cols>
    <col min="1" max="1" width="13.44140625" customWidth="1"/>
    <col min="2" max="3" width="13.77734375" customWidth="1"/>
    <col min="4" max="4" width="12.44140625" customWidth="1"/>
    <col min="5" max="5" width="9.6640625" customWidth="1"/>
    <col min="6" max="6" width="9.77734375" customWidth="1"/>
    <col min="7" max="7" width="12.33203125" customWidth="1"/>
    <col min="8" max="8" width="12.88671875" customWidth="1"/>
    <col min="9" max="10" width="7.44140625" customWidth="1"/>
    <col min="11" max="11" width="10.6640625" customWidth="1"/>
    <col min="12" max="12" width="10.88671875" customWidth="1"/>
    <col min="13" max="18" width="7.44140625" customWidth="1"/>
    <col min="19" max="19" width="8.109375" customWidth="1"/>
    <col min="20" max="20" width="11.109375" customWidth="1"/>
    <col min="21" max="21" width="10.44140625" customWidth="1"/>
    <col min="22" max="27" width="7.44140625" customWidth="1"/>
    <col min="30" max="30" width="8.88671875" hidden="1" customWidth="1"/>
    <col min="31" max="31" width="11.77734375" hidden="1" customWidth="1"/>
    <col min="32" max="32" width="11" hidden="1" customWidth="1"/>
    <col min="33" max="33" width="13.77734375" hidden="1" customWidth="1"/>
    <col min="34" max="35" width="11" hidden="1" customWidth="1"/>
    <col min="36" max="36" width="13.88671875" hidden="1" customWidth="1"/>
    <col min="37" max="39" width="11" hidden="1" customWidth="1"/>
    <col min="40" max="64" width="8.88671875" hidden="1" customWidth="1"/>
    <col min="65" max="73" width="0" hidden="1" customWidth="1"/>
  </cols>
  <sheetData>
    <row r="1" spans="2:73" ht="22.8" customHeight="1" x14ac:dyDescent="0.3">
      <c r="B1" s="191" t="s">
        <v>140</v>
      </c>
      <c r="C1" s="194" t="s">
        <v>141</v>
      </c>
      <c r="D1" s="197" t="s">
        <v>150</v>
      </c>
      <c r="E1" s="197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8"/>
      <c r="AA1" s="199"/>
      <c r="AB1" s="191" t="s">
        <v>140</v>
      </c>
      <c r="AE1" t="s">
        <v>154</v>
      </c>
      <c r="AF1">
        <v>100</v>
      </c>
      <c r="AG1">
        <v>120</v>
      </c>
      <c r="AH1">
        <v>140</v>
      </c>
      <c r="AI1">
        <v>160</v>
      </c>
      <c r="AJ1">
        <v>180</v>
      </c>
      <c r="AK1">
        <v>200</v>
      </c>
      <c r="AL1">
        <v>220</v>
      </c>
      <c r="AM1">
        <v>250</v>
      </c>
      <c r="AN1" t="s">
        <v>155</v>
      </c>
      <c r="AV1" t="s">
        <v>156</v>
      </c>
      <c r="BD1" t="s">
        <v>157</v>
      </c>
    </row>
    <row r="2" spans="2:73" ht="22.8" customHeight="1" x14ac:dyDescent="0.3">
      <c r="B2" s="192"/>
      <c r="C2" s="195"/>
      <c r="D2" s="20">
        <v>100</v>
      </c>
      <c r="E2" s="27"/>
      <c r="F2" s="21"/>
      <c r="G2" s="20">
        <v>120</v>
      </c>
      <c r="H2" s="27"/>
      <c r="I2" s="21"/>
      <c r="J2" s="20">
        <v>140</v>
      </c>
      <c r="K2" s="27"/>
      <c r="L2" s="21"/>
      <c r="M2" s="20">
        <v>160</v>
      </c>
      <c r="N2" s="27"/>
      <c r="O2" s="21"/>
      <c r="P2" s="20">
        <v>180</v>
      </c>
      <c r="Q2" s="27"/>
      <c r="R2" s="21"/>
      <c r="S2" s="20">
        <v>200</v>
      </c>
      <c r="T2" s="27"/>
      <c r="U2" s="21"/>
      <c r="V2" s="20">
        <v>220</v>
      </c>
      <c r="W2" s="27"/>
      <c r="X2" s="21"/>
      <c r="Y2" s="20">
        <v>250</v>
      </c>
      <c r="Z2" s="27"/>
      <c r="AA2" s="23"/>
      <c r="AB2" s="192"/>
      <c r="AF2">
        <v>4</v>
      </c>
      <c r="AG2">
        <f t="shared" ref="AG2:AM2" si="0">AF2+5</f>
        <v>9</v>
      </c>
      <c r="AH2">
        <f t="shared" si="0"/>
        <v>14</v>
      </c>
      <c r="AI2">
        <f t="shared" si="0"/>
        <v>19</v>
      </c>
      <c r="AJ2">
        <f t="shared" si="0"/>
        <v>24</v>
      </c>
      <c r="AK2">
        <f t="shared" si="0"/>
        <v>29</v>
      </c>
      <c r="AL2">
        <f t="shared" si="0"/>
        <v>34</v>
      </c>
      <c r="AM2">
        <f t="shared" si="0"/>
        <v>39</v>
      </c>
      <c r="AN2">
        <v>7</v>
      </c>
      <c r="AO2">
        <f t="shared" ref="AO2:AU2" si="1">AN2+5</f>
        <v>12</v>
      </c>
      <c r="AP2">
        <f t="shared" si="1"/>
        <v>17</v>
      </c>
      <c r="AQ2">
        <f t="shared" si="1"/>
        <v>22</v>
      </c>
      <c r="AR2">
        <f t="shared" si="1"/>
        <v>27</v>
      </c>
      <c r="AS2">
        <f t="shared" si="1"/>
        <v>32</v>
      </c>
      <c r="AT2">
        <f t="shared" si="1"/>
        <v>37</v>
      </c>
      <c r="AU2">
        <f t="shared" si="1"/>
        <v>42</v>
      </c>
      <c r="AV2">
        <v>6</v>
      </c>
      <c r="AW2">
        <f t="shared" ref="AW2:BC2" si="2">AV2+5</f>
        <v>11</v>
      </c>
      <c r="AX2">
        <f t="shared" si="2"/>
        <v>16</v>
      </c>
      <c r="AY2">
        <f t="shared" si="2"/>
        <v>21</v>
      </c>
      <c r="AZ2">
        <f t="shared" si="2"/>
        <v>26</v>
      </c>
      <c r="BA2">
        <f t="shared" si="2"/>
        <v>31</v>
      </c>
      <c r="BB2">
        <f t="shared" si="2"/>
        <v>36</v>
      </c>
      <c r="BC2">
        <f t="shared" si="2"/>
        <v>41</v>
      </c>
    </row>
    <row r="3" spans="2:73" ht="15" thickBot="1" x14ac:dyDescent="0.35">
      <c r="B3" s="193"/>
      <c r="C3" s="196"/>
      <c r="D3" s="200" t="s">
        <v>142</v>
      </c>
      <c r="E3" s="201"/>
      <c r="F3" s="202"/>
      <c r="G3" s="200" t="s">
        <v>143</v>
      </c>
      <c r="H3" s="201"/>
      <c r="I3" s="202"/>
      <c r="J3" s="200" t="s">
        <v>144</v>
      </c>
      <c r="K3" s="201"/>
      <c r="L3" s="202"/>
      <c r="M3" s="200" t="s">
        <v>145</v>
      </c>
      <c r="N3" s="201"/>
      <c r="O3" s="202"/>
      <c r="P3" s="200" t="s">
        <v>146</v>
      </c>
      <c r="Q3" s="201"/>
      <c r="R3" s="202"/>
      <c r="S3" s="200" t="s">
        <v>147</v>
      </c>
      <c r="T3" s="201"/>
      <c r="U3" s="202"/>
      <c r="V3" s="200" t="s">
        <v>148</v>
      </c>
      <c r="W3" s="201"/>
      <c r="X3" s="202"/>
      <c r="Y3" s="200" t="s">
        <v>149</v>
      </c>
      <c r="Z3" s="201"/>
      <c r="AA3" s="203"/>
      <c r="AB3" s="193"/>
      <c r="AC3" s="98" t="s">
        <v>153</v>
      </c>
      <c r="AD3" t="s">
        <v>151</v>
      </c>
      <c r="AE3" t="s">
        <v>152</v>
      </c>
      <c r="AF3" t="str">
        <f t="shared" ref="AF3:AM3" si="3">CONCATENATE($AE$1," ",AF1,"N")</f>
        <v>Teor Y 100N</v>
      </c>
      <c r="AG3" t="str">
        <f t="shared" si="3"/>
        <v>Teor Y 120N</v>
      </c>
      <c r="AH3" t="str">
        <f t="shared" si="3"/>
        <v>Teor Y 140N</v>
      </c>
      <c r="AI3" t="str">
        <f t="shared" si="3"/>
        <v>Teor Y 160N</v>
      </c>
      <c r="AJ3" t="str">
        <f t="shared" si="3"/>
        <v>Teor Y 180N</v>
      </c>
      <c r="AK3" t="str">
        <f t="shared" si="3"/>
        <v>Teor Y 200N</v>
      </c>
      <c r="AL3" t="str">
        <f t="shared" si="3"/>
        <v>Teor Y 220N</v>
      </c>
      <c r="AM3" t="str">
        <f t="shared" si="3"/>
        <v>Teor Y 250N</v>
      </c>
      <c r="AN3" t="str">
        <f t="shared" ref="AN3:AU3" si="4">CONCATENATE($AN$1," ",AF1,"N")</f>
        <v>Res 100N</v>
      </c>
      <c r="AO3" t="str">
        <f t="shared" si="4"/>
        <v>Res 120N</v>
      </c>
      <c r="AP3" t="str">
        <f t="shared" si="4"/>
        <v>Res 140N</v>
      </c>
      <c r="AQ3" t="str">
        <f t="shared" si="4"/>
        <v>Res 160N</v>
      </c>
      <c r="AR3" t="str">
        <f t="shared" si="4"/>
        <v>Res 180N</v>
      </c>
      <c r="AS3" t="str">
        <f t="shared" si="4"/>
        <v>Res 200N</v>
      </c>
      <c r="AT3" t="str">
        <f t="shared" si="4"/>
        <v>Res 220N</v>
      </c>
      <c r="AU3" t="str">
        <f t="shared" si="4"/>
        <v>Res 250N</v>
      </c>
      <c r="AV3" t="str">
        <f t="shared" ref="AV3:BC3" si="5">CONCATENATE($AV$1," ",AF1,"N")</f>
        <v>Med 100N</v>
      </c>
      <c r="AW3" t="str">
        <f t="shared" si="5"/>
        <v>Med 120N</v>
      </c>
      <c r="AX3" t="str">
        <f t="shared" si="5"/>
        <v>Med 140N</v>
      </c>
      <c r="AY3" t="str">
        <f t="shared" si="5"/>
        <v>Med 160N</v>
      </c>
      <c r="AZ3" t="str">
        <f t="shared" si="5"/>
        <v>Med 180N</v>
      </c>
      <c r="BA3" t="str">
        <f t="shared" si="5"/>
        <v>Med 200N</v>
      </c>
      <c r="BB3" t="str">
        <f t="shared" si="5"/>
        <v>Med 220N</v>
      </c>
      <c r="BC3" t="str">
        <f t="shared" si="5"/>
        <v>Med 250N</v>
      </c>
      <c r="BD3" t="str">
        <f>CONCATENATE($BD$1," ",AF1,"N")</f>
        <v>Lim Cons 100N</v>
      </c>
      <c r="BE3" t="str">
        <f t="shared" ref="BE3:BK3" si="6">CONCATENATE($BD$1," ",AG1,"N")</f>
        <v>Lim Cons 120N</v>
      </c>
      <c r="BF3" t="str">
        <f t="shared" si="6"/>
        <v>Lim Cons 140N</v>
      </c>
      <c r="BG3" t="str">
        <f t="shared" si="6"/>
        <v>Lim Cons 160N</v>
      </c>
      <c r="BH3" t="str">
        <f t="shared" si="6"/>
        <v>Lim Cons 180N</v>
      </c>
      <c r="BI3" t="str">
        <f t="shared" si="6"/>
        <v>Lim Cons 200N</v>
      </c>
      <c r="BJ3" t="str">
        <f t="shared" si="6"/>
        <v>Lim Cons 220N</v>
      </c>
      <c r="BK3" t="str">
        <f t="shared" si="6"/>
        <v>Lim Cons 250N</v>
      </c>
    </row>
    <row r="4" spans="2:73" ht="19.8" customHeight="1" x14ac:dyDescent="0.3">
      <c r="B4" s="17" t="str">
        <f>VLOOKUP($AC4,LS_Coint_BD!$B$3:$D$1079,2)</f>
        <v>BBSE3</v>
      </c>
      <c r="C4" s="31" t="str">
        <f>VLOOKUP($AC4,LS_Coint_BD!$B$3:$D$1079,3)</f>
        <v>ENGI11</v>
      </c>
      <c r="D4" s="68">
        <f>IF(AF4=0,0,$AE4-AF4)</f>
        <v>0</v>
      </c>
      <c r="E4" s="65">
        <f>F4/2*3</f>
        <v>0</v>
      </c>
      <c r="F4" s="69">
        <f>BD4</f>
        <v>0</v>
      </c>
      <c r="G4" s="68">
        <f>IF(AG4=0,0,$AE4-AG4)</f>
        <v>2.5146867114047993</v>
      </c>
      <c r="H4" s="65">
        <f>I4/2*3</f>
        <v>4.3839844261106142</v>
      </c>
      <c r="I4" s="69">
        <f>BE4</f>
        <v>2.9226562840737427</v>
      </c>
      <c r="J4" s="68">
        <f>IF(AH4=0,0,$AE4-AH4)</f>
        <v>2.1805016855653889</v>
      </c>
      <c r="K4" s="65">
        <f>L4/2*3</f>
        <v>4.8352460383696183</v>
      </c>
      <c r="L4" s="69">
        <f>BF4</f>
        <v>3.2234973589130789</v>
      </c>
      <c r="M4" s="68">
        <f>IF(AI4=0,0,$AE4-AI4)</f>
        <v>1.9821172950185684</v>
      </c>
      <c r="N4" s="65">
        <f>O4/2*3</f>
        <v>5.171767418150881</v>
      </c>
      <c r="O4" s="69">
        <f>BG4</f>
        <v>3.4478449454339208</v>
      </c>
      <c r="P4" s="68">
        <f>IF(AJ4=0,0,$AE4-AJ4)</f>
        <v>2.0225513980440724</v>
      </c>
      <c r="Q4" s="65">
        <f>R4/2*3</f>
        <v>5.5507371201518509</v>
      </c>
      <c r="R4" s="69">
        <f>BH4</f>
        <v>3.7004914134345674</v>
      </c>
      <c r="S4" s="68">
        <f>IF(AK4=0,0,$AE4-AK4)</f>
        <v>2.0054633976285743</v>
      </c>
      <c r="T4" s="65">
        <f>U4/2*3</f>
        <v>5.4415291307121958</v>
      </c>
      <c r="U4" s="69">
        <f>BI4</f>
        <v>3.6276860871414636</v>
      </c>
      <c r="V4" s="68">
        <f>IF(AL4=0,0,$AE4-AL4)</f>
        <v>1.9338265746004737</v>
      </c>
      <c r="W4" s="65">
        <f>X4/2*3</f>
        <v>6.5577479498291424</v>
      </c>
      <c r="X4" s="69">
        <f>BJ4</f>
        <v>4.3718319665527616</v>
      </c>
      <c r="Y4" s="68">
        <f>IF(AM4=0,0,$AE4-AM4)</f>
        <v>1.1389842562473547</v>
      </c>
      <c r="Z4" s="65">
        <f>AA4/2*3</f>
        <v>7.1188476944062717</v>
      </c>
      <c r="AA4" s="69">
        <f>BK4</f>
        <v>4.7458984629375145</v>
      </c>
      <c r="AC4" s="98">
        <v>86</v>
      </c>
      <c r="AD4">
        <f>RTD("tryd.rtdserver",,"COT",B4,"ULT")</f>
        <v>28.52</v>
      </c>
      <c r="AE4">
        <f>RTD("tryd.rtdserver",,"COT",C4,"ULT")</f>
        <v>50.11</v>
      </c>
      <c r="AF4">
        <f>VLOOKUP($AC4,LS_Coint_BD!$B$3:$AQ$1079,AF$2)*$AD4+VLOOKUP($AC4,LS_Coint_BD!$B$3:$AQ$1079,AF$2+1)</f>
        <v>0</v>
      </c>
      <c r="AG4">
        <f>VLOOKUP($AC4,LS_Coint_BD!$B$3:$AQ$1079,AG$2)*$AD4+VLOOKUP($AC4,LS_Coint_BD!$B$3:$AQ$1079,AG$2+1)</f>
        <v>47.5953132885952</v>
      </c>
      <c r="AH4">
        <f>VLOOKUP($AC4,LS_Coint_BD!$B$3:$AQ$1079,AH$2)*$AD4+VLOOKUP($AC4,LS_Coint_BD!$B$3:$AQ$1079,AH$2+1)</f>
        <v>47.929498314434611</v>
      </c>
      <c r="AI4">
        <f>VLOOKUP($AC4,LS_Coint_BD!$B$3:$AQ$1079,AI$2)*$AD4+VLOOKUP($AC4,LS_Coint_BD!$B$3:$AQ$1079,AI$2+1)</f>
        <v>48.127882704981431</v>
      </c>
      <c r="AJ4">
        <f>VLOOKUP($AC4,LS_Coint_BD!$B$3:$AQ$1079,AJ$2)*$AD4+VLOOKUP($AC4,LS_Coint_BD!$B$3:$AQ$1079,AJ$2+1)</f>
        <v>48.087448601955927</v>
      </c>
      <c r="AK4">
        <f>VLOOKUP($AC4,LS_Coint_BD!$B$3:$AQ$1079,AK$2)*$AD4+VLOOKUP($AC4,LS_Coint_BD!$B$3:$AQ$1079,AK$2+1)</f>
        <v>48.104536602371425</v>
      </c>
      <c r="AL4">
        <f>VLOOKUP($AC4,LS_Coint_BD!$B$3:$AQ$1079,AL$2)*$AD4+VLOOKUP($AC4,LS_Coint_BD!$B$3:$AQ$1079,AL$2+1)</f>
        <v>48.176173425399526</v>
      </c>
      <c r="AM4">
        <f>VLOOKUP($AC4,LS_Coint_BD!$B$3:$AQ$1079,AM$2)*$AD4+VLOOKUP($AC4,LS_Coint_BD!$B$3:$AQ$1079,AM$2+1)</f>
        <v>48.971015743752645</v>
      </c>
      <c r="AN4">
        <f>VLOOKUP($AC4,LS_Coint_BD!$B$3:$AQ$1079,AN$2)</f>
        <v>0</v>
      </c>
      <c r="AO4">
        <f>VLOOKUP($AC4,LS_Coint_BD!$B$3:$AQ$1079,AO$2)</f>
        <v>1.46132814203687</v>
      </c>
      <c r="AP4">
        <f>VLOOKUP($AC4,LS_Coint_BD!$B$3:$AQ$1079,AP$2)</f>
        <v>1.6117486794565401</v>
      </c>
      <c r="AQ4">
        <f>VLOOKUP($AC4,LS_Coint_BD!$B$3:$AQ$1079,AQ$2)</f>
        <v>1.72392247271696</v>
      </c>
      <c r="AR4">
        <f>VLOOKUP($AC4,LS_Coint_BD!$B$3:$AQ$1079,AR$2)</f>
        <v>1.8502457067172799</v>
      </c>
      <c r="AS4">
        <f>VLOOKUP($AC4,LS_Coint_BD!$B$3:$AQ$1079,AS$2)</f>
        <v>1.81384304357073</v>
      </c>
      <c r="AT4">
        <f>VLOOKUP($AC4,LS_Coint_BD!$B$3:$AQ$1079,AT$2)</f>
        <v>2.1859159832763799</v>
      </c>
      <c r="AU4">
        <f>VLOOKUP($AC4,LS_Coint_BD!$B$3:$AQ$1079,AU$2)</f>
        <v>2.3729492314687599</v>
      </c>
      <c r="AV4">
        <f>VLOOKUP($AC4,LS_Coint_BD!$B$3:$AQ$1079,AV$2)</f>
        <v>0</v>
      </c>
      <c r="AW4">
        <f>VLOOKUP($AC4,LS_Coint_BD!$B$3:$AQ$1079,AW$2)</f>
        <v>2.78295904839373E-15</v>
      </c>
      <c r="AX4">
        <f>VLOOKUP($AC4,LS_Coint_BD!$B$3:$AQ$1079,AX$2)</f>
        <v>-1.16732020874874E-15</v>
      </c>
      <c r="AY4">
        <f>VLOOKUP($AC4,LS_Coint_BD!$B$3:$AQ$1079,AY$2)</f>
        <v>7.1054273576010003E-16</v>
      </c>
      <c r="AZ4">
        <f>VLOOKUP($AC4,LS_Coint_BD!$B$3:$AQ$1079,AZ$2)</f>
        <v>7.5001733219121704E-15</v>
      </c>
      <c r="BA4">
        <f>VLOOKUP($AC4,LS_Coint_BD!$B$3:$AQ$1079,BA$2)</f>
        <v>3.5527136788005001E-15</v>
      </c>
      <c r="BB4">
        <f>VLOOKUP($AC4,LS_Coint_BD!$B$3:$AQ$1079,BB$2)</f>
        <v>1.5502750598402201E-15</v>
      </c>
      <c r="BC4">
        <f>VLOOKUP($AC4,LS_Coint_BD!$B$3:$AQ$1079,BC$2)</f>
        <v>-5.5706550483591896E-15</v>
      </c>
      <c r="BD4">
        <f t="shared" ref="BD4:BD28" si="7">IF(D4&lt;0,AV4-2*AN4,AV4+2*AN4)</f>
        <v>0</v>
      </c>
      <c r="BE4">
        <f t="shared" ref="BE4:BE28" si="8">IF(G4&lt;0,AW4-2*AO4,AW4+2*AO4)</f>
        <v>2.9226562840737427</v>
      </c>
      <c r="BF4">
        <f t="shared" ref="BF4:BF28" si="9">IF(J4&lt;0,AX4-2*AP4,AX4+2*AP4)</f>
        <v>3.2234973589130789</v>
      </c>
      <c r="BG4">
        <f t="shared" ref="BG4:BG28" si="10">IF(M4&lt;0,AY4-2*AQ4,AY4+2*AQ4)</f>
        <v>3.4478449454339208</v>
      </c>
      <c r="BH4">
        <f t="shared" ref="BH4:BH28" si="11">IF(P4&lt;0,AZ4-2*AR4,AZ4+2*AR4)</f>
        <v>3.7004914134345674</v>
      </c>
      <c r="BI4">
        <f t="shared" ref="BI4:BI28" si="12">IF(S4&lt;0,BA4-2*AS4,BA4+2*AS4)</f>
        <v>3.6276860871414636</v>
      </c>
      <c r="BJ4">
        <f t="shared" ref="BJ4:BJ28" si="13">IF(V4&lt;0,BB4-2*AT4,BB4+2*AT4)</f>
        <v>4.3718319665527616</v>
      </c>
      <c r="BK4">
        <f t="shared" ref="BK4:BK28" si="14">IF(Y4&lt;0,BC4-2*AU4,BC4+2*AU4)</f>
        <v>4.7458984629375145</v>
      </c>
      <c r="BL4">
        <f>IF(AA4&lt;0,BD4-2*AV4,BD4+2*AV4)</f>
        <v>0</v>
      </c>
      <c r="BN4" s="22" t="b">
        <f t="shared" ref="BN4:BN28" si="15">IF(D4&gt;0,IF(D4&gt;F4,TRUE,FALSE),IF(D4&lt;F4,TRUE,FALSE))</f>
        <v>0</v>
      </c>
      <c r="BO4" s="22" t="b">
        <f t="shared" ref="BO4:BO28" si="16">IF(G4&gt;0,IF(G4&gt;I4,TRUE,FALSE),IF(G4&lt;I4,TRUE,FALSE))</f>
        <v>0</v>
      </c>
      <c r="BP4" s="22" t="b">
        <f t="shared" ref="BP4:BP28" si="17">IF(J4&gt;0,IF(J4&gt;L4,TRUE,FALSE),IF(J4&lt;L4,TRUE,FALSE))</f>
        <v>0</v>
      </c>
      <c r="BQ4" s="22" t="b">
        <f t="shared" ref="BQ4:BQ28" si="18">IF(M4&gt;0,IF(M4&gt;O4,TRUE,FALSE),IF(M4&lt;O4,TRUE,FALSE))</f>
        <v>0</v>
      </c>
      <c r="BR4" s="22" t="b">
        <f t="shared" ref="BR4:BR28" si="19">IF(P4&gt;0,IF(P4&gt;R4,TRUE,FALSE),IF(P4&lt;R4,TRUE,FALSE))</f>
        <v>0</v>
      </c>
      <c r="BS4" s="22" t="b">
        <f t="shared" ref="BS4:BS28" si="20">IF(S4&gt;0,IF(S4&gt;U4,TRUE,FALSE),IF(S4&lt;U4,TRUE,FALSE))</f>
        <v>0</v>
      </c>
      <c r="BT4" s="22" t="b">
        <f t="shared" ref="BT4:BT28" si="21">IF(V4&gt;0,IF(V4&gt;X4,TRUE,FALSE),IF(V4&lt;X4,TRUE,FALSE))</f>
        <v>0</v>
      </c>
      <c r="BU4" s="22" t="b">
        <f t="shared" ref="BU4:BU28" si="22">IF(Y4&gt;0,IF(Y4&gt;AA4,TRUE,FALSE),IF(Y4&lt;AA4,TRUE,FALSE))</f>
        <v>0</v>
      </c>
    </row>
    <row r="5" spans="2:73" x14ac:dyDescent="0.3">
      <c r="B5" s="34" t="str">
        <f>VLOOKUP($AC5,LS_Coint_BD!$B$3:$D$1079,2)</f>
        <v>BTOW3</v>
      </c>
      <c r="C5" s="29" t="str">
        <f>VLOOKUP($AC5,LS_Coint_BD!$B$3:$D$1079,3)</f>
        <v>CCRO3</v>
      </c>
      <c r="D5" s="70">
        <f t="shared" ref="D5:D28" si="23">IF(AF5=0,0,$AE5-AF5)</f>
        <v>0</v>
      </c>
      <c r="E5" s="66">
        <f t="shared" ref="E5:E28" si="24">F5/2*3</f>
        <v>0</v>
      </c>
      <c r="F5" s="71">
        <f t="shared" ref="F5:F28" si="25">BD5</f>
        <v>0</v>
      </c>
      <c r="G5" s="70">
        <f t="shared" ref="G5:G28" si="26">IF(AG5=0,0,$AE5-AG5)</f>
        <v>0</v>
      </c>
      <c r="H5" s="66">
        <f t="shared" ref="H5:H28" si="27">I5/2*3</f>
        <v>0</v>
      </c>
      <c r="I5" s="71">
        <f t="shared" ref="I5:I28" si="28">BE5</f>
        <v>0</v>
      </c>
      <c r="J5" s="70">
        <f t="shared" ref="J5:J28" si="29">IF(AH5=0,0,$AE5-AH5)</f>
        <v>0</v>
      </c>
      <c r="K5" s="66">
        <f t="shared" ref="K5:K28" si="30">L5/2*3</f>
        <v>0</v>
      </c>
      <c r="L5" s="71">
        <f t="shared" ref="L5:L28" si="31">BF5</f>
        <v>0</v>
      </c>
      <c r="M5" s="70">
        <f t="shared" ref="M5:M28" si="32">IF(AI5=0,0,$AE5-AI5)</f>
        <v>-0.76037290300557814</v>
      </c>
      <c r="N5" s="66">
        <f t="shared" ref="N5:N28" si="33">O5/2*3</f>
        <v>-2.0339477107399455</v>
      </c>
      <c r="O5" s="71">
        <f t="shared" ref="O5:O28" si="34">BG5</f>
        <v>-1.3559651404932969</v>
      </c>
      <c r="P5" s="70">
        <f t="shared" ref="P5:P28" si="35">IF(AJ5=0,0,$AE5-AJ5)</f>
        <v>-0.82814343434368531</v>
      </c>
      <c r="Q5" s="66">
        <f t="shared" ref="Q5:Q28" si="36">R5/2*3</f>
        <v>-2.2608230777360432</v>
      </c>
      <c r="R5" s="71">
        <f t="shared" ref="R5:R28" si="37">BH5</f>
        <v>-1.5072153851573622</v>
      </c>
      <c r="S5" s="70">
        <f t="shared" ref="S5:S28" si="38">IF(AK5=0,0,$AE5-AK5)</f>
        <v>-0.73212026386664597</v>
      </c>
      <c r="T5" s="66">
        <f t="shared" ref="T5:T28" si="39">U5/2*3</f>
        <v>-2.4493228201409032</v>
      </c>
      <c r="U5" s="71">
        <f t="shared" ref="U5:U28" si="40">BI5</f>
        <v>-1.6328818800939355</v>
      </c>
      <c r="V5" s="70">
        <f t="shared" ref="V5:V28" si="41">IF(AL5=0,0,$AE5-AL5)</f>
        <v>-0.67669703452783025</v>
      </c>
      <c r="W5" s="66">
        <f t="shared" ref="W5:W28" si="42">X5/2*3</f>
        <v>-2.4705746655585954</v>
      </c>
      <c r="X5" s="71">
        <f t="shared" ref="X5:X28" si="43">BJ5</f>
        <v>-1.6470497770390635</v>
      </c>
      <c r="Y5" s="70">
        <f t="shared" ref="Y5:Y28" si="44">IF(AM5=0,0,$AE5-AM5)</f>
        <v>-1.1707736281843086</v>
      </c>
      <c r="Z5" s="66">
        <f t="shared" ref="Z5:Z28" si="45">AA5/2*3</f>
        <v>-4.540355767390019</v>
      </c>
      <c r="AA5" s="71">
        <f t="shared" ref="AA5:AA28" si="46">BK5</f>
        <v>-3.0269038449266792</v>
      </c>
      <c r="AC5" s="98">
        <v>164</v>
      </c>
      <c r="AD5">
        <f>RTD("tryd.rtdserver",,"COT",B5,"ULT")</f>
        <v>84.51</v>
      </c>
      <c r="AE5">
        <f>RTD("tryd.rtdserver",,"COT",C5,"ULT")</f>
        <v>12.27</v>
      </c>
      <c r="AF5">
        <f>VLOOKUP($AC5,LS_Coint_BD!$B$3:$AQ$1079,AF$2)*$AD5+VLOOKUP($AC5,LS_Coint_BD!$B$3:$AQ$1079,AF$2+1)</f>
        <v>0</v>
      </c>
      <c r="AG5">
        <f>VLOOKUP($AC5,LS_Coint_BD!$B$3:$AQ$1079,AG$2)*$AD5+VLOOKUP($AC5,LS_Coint_BD!$B$3:$AQ$1079,AG$2+1)</f>
        <v>0</v>
      </c>
      <c r="AH5">
        <f>VLOOKUP($AC5,LS_Coint_BD!$B$3:$AQ$1079,AH$2)*$AD5+VLOOKUP($AC5,LS_Coint_BD!$B$3:$AQ$1079,AH$2+1)</f>
        <v>0</v>
      </c>
      <c r="AI5">
        <f>VLOOKUP($AC5,LS_Coint_BD!$B$3:$AQ$1079,AI$2)*$AD5+VLOOKUP($AC5,LS_Coint_BD!$B$3:$AQ$1079,AI$2+1)</f>
        <v>13.030372903005578</v>
      </c>
      <c r="AJ5">
        <f>VLOOKUP($AC5,LS_Coint_BD!$B$3:$AQ$1079,AJ$2)*$AD5+VLOOKUP($AC5,LS_Coint_BD!$B$3:$AQ$1079,AJ$2+1)</f>
        <v>13.098143434343685</v>
      </c>
      <c r="AK5">
        <f>VLOOKUP($AC5,LS_Coint_BD!$B$3:$AQ$1079,AK$2)*$AD5+VLOOKUP($AC5,LS_Coint_BD!$B$3:$AQ$1079,AK$2+1)</f>
        <v>13.002120263866646</v>
      </c>
      <c r="AL5">
        <f>VLOOKUP($AC5,LS_Coint_BD!$B$3:$AQ$1079,AL$2)*$AD5+VLOOKUP($AC5,LS_Coint_BD!$B$3:$AQ$1079,AL$2+1)</f>
        <v>12.94669703452783</v>
      </c>
      <c r="AM5">
        <f>VLOOKUP($AC5,LS_Coint_BD!$B$3:$AQ$1079,AM$2)*$AD5+VLOOKUP($AC5,LS_Coint_BD!$B$3:$AQ$1079,AM$2+1)</f>
        <v>13.440773628184308</v>
      </c>
      <c r="AN5">
        <f>VLOOKUP($AC5,LS_Coint_BD!$B$3:$AQ$1079,AN$2)</f>
        <v>0</v>
      </c>
      <c r="AO5">
        <f>VLOOKUP($AC5,LS_Coint_BD!$B$3:$AQ$1079,AO$2)</f>
        <v>0</v>
      </c>
      <c r="AP5">
        <f>VLOOKUP($AC5,LS_Coint_BD!$B$3:$AQ$1079,AP$2)</f>
        <v>0</v>
      </c>
      <c r="AQ5">
        <f>VLOOKUP($AC5,LS_Coint_BD!$B$3:$AQ$1079,AQ$2)</f>
        <v>0.67798257024664899</v>
      </c>
      <c r="AR5">
        <f>VLOOKUP($AC5,LS_Coint_BD!$B$3:$AQ$1079,AR$2)</f>
        <v>0.75360769257868099</v>
      </c>
      <c r="AS5">
        <f>VLOOKUP($AC5,LS_Coint_BD!$B$3:$AQ$1079,AS$2)</f>
        <v>0.81644094004696799</v>
      </c>
      <c r="AT5">
        <f>VLOOKUP($AC5,LS_Coint_BD!$B$3:$AQ$1079,AT$2)</f>
        <v>0.82352488851953198</v>
      </c>
      <c r="AU5">
        <f>VLOOKUP($AC5,LS_Coint_BD!$B$3:$AQ$1079,AU$2)</f>
        <v>1.51345192246334</v>
      </c>
      <c r="AV5">
        <f>VLOOKUP($AC5,LS_Coint_BD!$B$3:$AQ$1079,AV$2)</f>
        <v>0</v>
      </c>
      <c r="AW5">
        <f>VLOOKUP($AC5,LS_Coint_BD!$B$3:$AQ$1079,AW$2)</f>
        <v>0</v>
      </c>
      <c r="AX5">
        <f>VLOOKUP($AC5,LS_Coint_BD!$B$3:$AQ$1079,AX$2)</f>
        <v>0</v>
      </c>
      <c r="AY5">
        <f>VLOOKUP($AC5,LS_Coint_BD!$B$3:$AQ$1079,AY$2)</f>
        <v>1.01030295240889E-15</v>
      </c>
      <c r="AZ5">
        <f>VLOOKUP($AC5,LS_Coint_BD!$B$3:$AQ$1079,AZ$2)</f>
        <v>-2.5658487680225798E-16</v>
      </c>
      <c r="BA5">
        <f>VLOOKUP($AC5,LS_Coint_BD!$B$3:$AQ$1079,BA$2)</f>
        <v>5.1514348342607299E-16</v>
      </c>
      <c r="BB5">
        <f>VLOOKUP($AC5,LS_Coint_BD!$B$3:$AQ$1079,BB$2)</f>
        <v>4.0371746350005701E-16</v>
      </c>
      <c r="BC5">
        <f>VLOOKUP($AC5,LS_Coint_BD!$B$3:$AQ$1079,BC$2)</f>
        <v>7.1054273576010003E-16</v>
      </c>
      <c r="BD5">
        <f t="shared" si="7"/>
        <v>0</v>
      </c>
      <c r="BE5">
        <f t="shared" si="8"/>
        <v>0</v>
      </c>
      <c r="BF5">
        <f t="shared" si="9"/>
        <v>0</v>
      </c>
      <c r="BG5">
        <f t="shared" si="10"/>
        <v>-1.3559651404932969</v>
      </c>
      <c r="BH5">
        <f t="shared" si="11"/>
        <v>-1.5072153851573622</v>
      </c>
      <c r="BI5">
        <f t="shared" si="12"/>
        <v>-1.6328818800939355</v>
      </c>
      <c r="BJ5">
        <f t="shared" si="13"/>
        <v>-1.6470497770390635</v>
      </c>
      <c r="BK5">
        <f t="shared" si="14"/>
        <v>-3.0269038449266792</v>
      </c>
      <c r="BL5">
        <f t="shared" ref="BL5:BL28" si="47">IF(AA5&lt;0,BD5-2*AV5,BD5+2*AV5)</f>
        <v>0</v>
      </c>
      <c r="BN5" s="30" t="b">
        <f t="shared" si="15"/>
        <v>0</v>
      </c>
      <c r="BO5" s="30" t="b">
        <f t="shared" si="16"/>
        <v>0</v>
      </c>
      <c r="BP5" s="30" t="b">
        <f t="shared" si="17"/>
        <v>0</v>
      </c>
      <c r="BQ5" s="30" t="b">
        <f t="shared" si="18"/>
        <v>0</v>
      </c>
      <c r="BR5" s="30" t="b">
        <f t="shared" si="19"/>
        <v>0</v>
      </c>
      <c r="BS5" s="30" t="b">
        <f t="shared" si="20"/>
        <v>0</v>
      </c>
      <c r="BT5" s="30" t="b">
        <f t="shared" si="21"/>
        <v>0</v>
      </c>
      <c r="BU5" s="30" t="b">
        <f t="shared" si="22"/>
        <v>0</v>
      </c>
    </row>
    <row r="6" spans="2:73" x14ac:dyDescent="0.3">
      <c r="B6" s="17" t="str">
        <f>VLOOKUP($AC6,LS_Coint_BD!$B$3:$D$1079,2)</f>
        <v>BTOW3</v>
      </c>
      <c r="C6" s="18" t="str">
        <f>VLOOKUP($AC6,LS_Coint_BD!$B$3:$D$1079,3)</f>
        <v>CIEL3</v>
      </c>
      <c r="D6" s="68">
        <f>IF(AF6=0,0,$AE6-AF6)</f>
        <v>0</v>
      </c>
      <c r="E6" s="66">
        <f t="shared" si="24"/>
        <v>0</v>
      </c>
      <c r="F6" s="71">
        <f t="shared" si="25"/>
        <v>0</v>
      </c>
      <c r="G6" s="68">
        <f t="shared" si="26"/>
        <v>0.31874815314556848</v>
      </c>
      <c r="H6" s="66">
        <f t="shared" si="27"/>
        <v>0.68256009967601994</v>
      </c>
      <c r="I6" s="71">
        <f t="shared" si="28"/>
        <v>0.45504006645067996</v>
      </c>
      <c r="J6" s="68">
        <f t="shared" si="29"/>
        <v>0.31164494385585328</v>
      </c>
      <c r="K6" s="66">
        <f t="shared" si="30"/>
        <v>0.69210288931093533</v>
      </c>
      <c r="L6" s="71">
        <f t="shared" si="31"/>
        <v>0.4614019262072902</v>
      </c>
      <c r="M6" s="68">
        <f t="shared" si="32"/>
        <v>0.28613256019427347</v>
      </c>
      <c r="N6" s="66">
        <f t="shared" si="33"/>
        <v>0.82939371708009824</v>
      </c>
      <c r="O6" s="71">
        <f t="shared" si="34"/>
        <v>0.55292914472006549</v>
      </c>
      <c r="P6" s="68">
        <f t="shared" si="35"/>
        <v>0.30015520864294798</v>
      </c>
      <c r="Q6" s="66">
        <f t="shared" si="36"/>
        <v>0.87984059222578215</v>
      </c>
      <c r="R6" s="71">
        <f t="shared" si="37"/>
        <v>0.58656039481718814</v>
      </c>
      <c r="S6" s="68">
        <f t="shared" si="38"/>
        <v>0.23425251620575338</v>
      </c>
      <c r="T6" s="66">
        <f t="shared" si="39"/>
        <v>1.0714171399939716</v>
      </c>
      <c r="U6" s="71">
        <f t="shared" si="40"/>
        <v>0.71427809332931436</v>
      </c>
      <c r="V6" s="68">
        <f t="shared" si="41"/>
        <v>4.5762273243699525E-2</v>
      </c>
      <c r="W6" s="66">
        <f t="shared" si="42"/>
        <v>1.470241211032266</v>
      </c>
      <c r="X6" s="71">
        <f t="shared" si="43"/>
        <v>0.98016080735484401</v>
      </c>
      <c r="Y6" s="68">
        <f t="shared" si="44"/>
        <v>0</v>
      </c>
      <c r="Z6" s="66">
        <f t="shared" si="45"/>
        <v>0</v>
      </c>
      <c r="AA6" s="71">
        <f t="shared" si="46"/>
        <v>0</v>
      </c>
      <c r="AC6" s="98">
        <f t="shared" ref="AC6:AC28" si="48">AC5+1</f>
        <v>165</v>
      </c>
      <c r="AD6">
        <f>RTD("tryd.rtdserver",,"COT",B6,"ULT")</f>
        <v>84.51</v>
      </c>
      <c r="AE6">
        <f>RTD("tryd.rtdserver",,"COT",C6,"ULT")</f>
        <v>4.1900000000000004</v>
      </c>
      <c r="AF6">
        <f>VLOOKUP($AC6,LS_Coint_BD!$B$3:$AQ$1079,AF$2)*$AD6+VLOOKUP($AC6,LS_Coint_BD!$B$3:$AQ$1079,AF$2+1)</f>
        <v>0</v>
      </c>
      <c r="AG6">
        <f>VLOOKUP($AC6,LS_Coint_BD!$B$3:$AQ$1079,AG$2)*$AD6+VLOOKUP($AC6,LS_Coint_BD!$B$3:$AQ$1079,AG$2+1)</f>
        <v>3.8712518468544319</v>
      </c>
      <c r="AH6">
        <f>VLOOKUP($AC6,LS_Coint_BD!$B$3:$AQ$1079,AH$2)*$AD6+VLOOKUP($AC6,LS_Coint_BD!$B$3:$AQ$1079,AH$2+1)</f>
        <v>3.8783550561441471</v>
      </c>
      <c r="AI6">
        <f>VLOOKUP($AC6,LS_Coint_BD!$B$3:$AQ$1079,AI$2)*$AD6+VLOOKUP($AC6,LS_Coint_BD!$B$3:$AQ$1079,AI$2+1)</f>
        <v>3.9038674398057269</v>
      </c>
      <c r="AJ6">
        <f>VLOOKUP($AC6,LS_Coint_BD!$B$3:$AQ$1079,AJ$2)*$AD6+VLOOKUP($AC6,LS_Coint_BD!$B$3:$AQ$1079,AJ$2+1)</f>
        <v>3.8898447913570524</v>
      </c>
      <c r="AK6">
        <f>VLOOKUP($AC6,LS_Coint_BD!$B$3:$AQ$1079,AK$2)*$AD6+VLOOKUP($AC6,LS_Coint_BD!$B$3:$AQ$1079,AK$2+1)</f>
        <v>3.955747483794247</v>
      </c>
      <c r="AL6">
        <f>VLOOKUP($AC6,LS_Coint_BD!$B$3:$AQ$1079,AL$2)*$AD6+VLOOKUP($AC6,LS_Coint_BD!$B$3:$AQ$1079,AL$2+1)</f>
        <v>4.1442377267563009</v>
      </c>
      <c r="AM6">
        <f>VLOOKUP($AC6,LS_Coint_BD!$B$3:$AQ$1079,AM$2)*$AD6+VLOOKUP($AC6,LS_Coint_BD!$B$3:$AQ$1079,AM$2+1)</f>
        <v>0</v>
      </c>
      <c r="AN6">
        <f>VLOOKUP($AC6,LS_Coint_BD!$B$3:$AQ$1079,AN$2)</f>
        <v>0</v>
      </c>
      <c r="AO6">
        <f>VLOOKUP($AC6,LS_Coint_BD!$B$3:$AQ$1079,AO$2)</f>
        <v>0.22752003322534001</v>
      </c>
      <c r="AP6">
        <f>VLOOKUP($AC6,LS_Coint_BD!$B$3:$AQ$1079,AP$2)</f>
        <v>0.23070096310364499</v>
      </c>
      <c r="AQ6">
        <f>VLOOKUP($AC6,LS_Coint_BD!$B$3:$AQ$1079,AQ$2)</f>
        <v>0.27646457236003302</v>
      </c>
      <c r="AR6">
        <f>VLOOKUP($AC6,LS_Coint_BD!$B$3:$AQ$1079,AR$2)</f>
        <v>0.29328019740859401</v>
      </c>
      <c r="AS6">
        <f>VLOOKUP($AC6,LS_Coint_BD!$B$3:$AQ$1079,AS$2)</f>
        <v>0.35713904666465701</v>
      </c>
      <c r="AT6">
        <f>VLOOKUP($AC6,LS_Coint_BD!$B$3:$AQ$1079,AT$2)</f>
        <v>0.49008040367742201</v>
      </c>
      <c r="AU6">
        <f>VLOOKUP($AC6,LS_Coint_BD!$B$3:$AQ$1079,AU$2)</f>
        <v>0</v>
      </c>
      <c r="AV6">
        <f>VLOOKUP($AC6,LS_Coint_BD!$B$3:$AQ$1079,AV$2)</f>
        <v>0</v>
      </c>
      <c r="AW6">
        <f>VLOOKUP($AC6,LS_Coint_BD!$B$3:$AQ$1079,AW$2)</f>
        <v>-6.6613381477509402E-17</v>
      </c>
      <c r="AX6">
        <f>VLOOKUP($AC6,LS_Coint_BD!$B$3:$AQ$1079,AX$2)</f>
        <v>2.25216670709675E-16</v>
      </c>
      <c r="AY6">
        <f>VLOOKUP($AC6,LS_Coint_BD!$B$3:$AQ$1079,AY$2)</f>
        <v>-5.2180482157382399E-16</v>
      </c>
      <c r="AZ6">
        <f>VLOOKUP($AC6,LS_Coint_BD!$B$3:$AQ$1079,AZ$2)</f>
        <v>1.4309541206279799E-16</v>
      </c>
      <c r="BA6">
        <f>VLOOKUP($AC6,LS_Coint_BD!$B$3:$AQ$1079,BA$2)</f>
        <v>3.46389583683049E-16</v>
      </c>
      <c r="BB6">
        <f>VLOOKUP($AC6,LS_Coint_BD!$B$3:$AQ$1079,BB$2)</f>
        <v>3.2297397080004503E-17</v>
      </c>
      <c r="BC6">
        <f>VLOOKUP($AC6,LS_Coint_BD!$B$3:$AQ$1079,BC$2)</f>
        <v>0</v>
      </c>
      <c r="BD6">
        <f t="shared" si="7"/>
        <v>0</v>
      </c>
      <c r="BE6">
        <f t="shared" si="8"/>
        <v>0.45504006645067996</v>
      </c>
      <c r="BF6">
        <f t="shared" si="9"/>
        <v>0.4614019262072902</v>
      </c>
      <c r="BG6">
        <f t="shared" si="10"/>
        <v>0.55292914472006549</v>
      </c>
      <c r="BH6">
        <f t="shared" si="11"/>
        <v>0.58656039481718814</v>
      </c>
      <c r="BI6">
        <f t="shared" si="12"/>
        <v>0.71427809332931436</v>
      </c>
      <c r="BJ6">
        <f t="shared" si="13"/>
        <v>0.98016080735484401</v>
      </c>
      <c r="BK6">
        <f t="shared" si="14"/>
        <v>0</v>
      </c>
      <c r="BL6">
        <f t="shared" si="47"/>
        <v>0</v>
      </c>
      <c r="BN6" s="19" t="b">
        <f t="shared" si="15"/>
        <v>0</v>
      </c>
      <c r="BO6" s="19" t="b">
        <f t="shared" si="16"/>
        <v>0</v>
      </c>
      <c r="BP6" s="19" t="b">
        <f t="shared" si="17"/>
        <v>0</v>
      </c>
      <c r="BQ6" s="19" t="b">
        <f t="shared" si="18"/>
        <v>0</v>
      </c>
      <c r="BR6" s="19" t="b">
        <f t="shared" si="19"/>
        <v>0</v>
      </c>
      <c r="BS6" s="19" t="b">
        <f t="shared" si="20"/>
        <v>0</v>
      </c>
      <c r="BT6" s="19" t="b">
        <f t="shared" si="21"/>
        <v>0</v>
      </c>
      <c r="BU6" s="19" t="b">
        <f t="shared" si="22"/>
        <v>0</v>
      </c>
    </row>
    <row r="7" spans="2:73" x14ac:dyDescent="0.3">
      <c r="B7" s="28" t="str">
        <f>VLOOKUP($AC7,LS_Coint_BD!$B$3:$D$1079,2)</f>
        <v>BTOW3</v>
      </c>
      <c r="C7" s="29" t="str">
        <f>VLOOKUP($AC7,LS_Coint_BD!$B$3:$D$1079,3)</f>
        <v>COGN3</v>
      </c>
      <c r="D7" s="70">
        <f t="shared" si="23"/>
        <v>0</v>
      </c>
      <c r="E7" s="66">
        <f t="shared" si="24"/>
        <v>0</v>
      </c>
      <c r="F7" s="71">
        <f t="shared" si="25"/>
        <v>0</v>
      </c>
      <c r="G7" s="70">
        <f t="shared" si="26"/>
        <v>-0.4058256976589476</v>
      </c>
      <c r="H7" s="66">
        <f t="shared" si="27"/>
        <v>-1.1271122363936303</v>
      </c>
      <c r="I7" s="71">
        <f t="shared" si="28"/>
        <v>-0.75140815759575352</v>
      </c>
      <c r="J7" s="70">
        <f t="shared" si="29"/>
        <v>-0.47128263713580854</v>
      </c>
      <c r="K7" s="66">
        <f t="shared" si="30"/>
        <v>-2.1393560537981706</v>
      </c>
      <c r="L7" s="71">
        <f t="shared" si="31"/>
        <v>-1.4262373691987804</v>
      </c>
      <c r="M7" s="70">
        <f t="shared" si="32"/>
        <v>-0.47646838671074665</v>
      </c>
      <c r="N7" s="66">
        <f t="shared" si="33"/>
        <v>-2.0284045666340518</v>
      </c>
      <c r="O7" s="71">
        <f t="shared" si="34"/>
        <v>-1.352269711089368</v>
      </c>
      <c r="P7" s="70">
        <f t="shared" si="35"/>
        <v>-0.48254279437541303</v>
      </c>
      <c r="Q7" s="66">
        <f t="shared" si="36"/>
        <v>-2.1249576514415582</v>
      </c>
      <c r="R7" s="71">
        <f t="shared" si="37"/>
        <v>-1.4166384342943721</v>
      </c>
      <c r="S7" s="70">
        <f t="shared" si="38"/>
        <v>-0.55109049635544238</v>
      </c>
      <c r="T7" s="66">
        <f t="shared" si="39"/>
        <v>-2.2178543893997693</v>
      </c>
      <c r="U7" s="71">
        <f t="shared" si="40"/>
        <v>-1.4785695929331795</v>
      </c>
      <c r="V7" s="70">
        <f t="shared" si="41"/>
        <v>-0.75919494082002803</v>
      </c>
      <c r="W7" s="66">
        <f t="shared" si="42"/>
        <v>-2.4352980903747512</v>
      </c>
      <c r="X7" s="71">
        <f t="shared" si="43"/>
        <v>-1.6235320602498342</v>
      </c>
      <c r="Y7" s="70">
        <f t="shared" si="44"/>
        <v>-1.5205947221462504</v>
      </c>
      <c r="Z7" s="66">
        <f t="shared" si="45"/>
        <v>-6.012461152761059</v>
      </c>
      <c r="AA7" s="71">
        <f t="shared" si="46"/>
        <v>-4.0083074351740393</v>
      </c>
      <c r="AC7" s="98">
        <f t="shared" si="48"/>
        <v>166</v>
      </c>
      <c r="AD7">
        <f>RTD("tryd.rtdserver",,"COT",B7,"ULT")</f>
        <v>84.51</v>
      </c>
      <c r="AE7">
        <f>RTD("tryd.rtdserver",,"COT",C7,"ULT")</f>
        <v>4.63</v>
      </c>
      <c r="AF7">
        <f>VLOOKUP($AC7,LS_Coint_BD!$B$3:$AQ$1079,AF$2)*$AD7+VLOOKUP($AC7,LS_Coint_BD!$B$3:$AQ$1079,AF$2+1)</f>
        <v>0</v>
      </c>
      <c r="AG7">
        <f>VLOOKUP($AC7,LS_Coint_BD!$B$3:$AQ$1079,AG$2)*$AD7+VLOOKUP($AC7,LS_Coint_BD!$B$3:$AQ$1079,AG$2+1)</f>
        <v>5.0358256976589475</v>
      </c>
      <c r="AH7">
        <f>VLOOKUP($AC7,LS_Coint_BD!$B$3:$AQ$1079,AH$2)*$AD7+VLOOKUP($AC7,LS_Coint_BD!$B$3:$AQ$1079,AH$2+1)</f>
        <v>5.1012826371358084</v>
      </c>
      <c r="AI7">
        <f>VLOOKUP($AC7,LS_Coint_BD!$B$3:$AQ$1079,AI$2)*$AD7+VLOOKUP($AC7,LS_Coint_BD!$B$3:$AQ$1079,AI$2+1)</f>
        <v>5.1064683867107465</v>
      </c>
      <c r="AJ7">
        <f>VLOOKUP($AC7,LS_Coint_BD!$B$3:$AQ$1079,AJ$2)*$AD7+VLOOKUP($AC7,LS_Coint_BD!$B$3:$AQ$1079,AJ$2+1)</f>
        <v>5.1125427943754129</v>
      </c>
      <c r="AK7">
        <f>VLOOKUP($AC7,LS_Coint_BD!$B$3:$AQ$1079,AK$2)*$AD7+VLOOKUP($AC7,LS_Coint_BD!$B$3:$AQ$1079,AK$2+1)</f>
        <v>5.1810904963554423</v>
      </c>
      <c r="AL7">
        <f>VLOOKUP($AC7,LS_Coint_BD!$B$3:$AQ$1079,AL$2)*$AD7+VLOOKUP($AC7,LS_Coint_BD!$B$3:$AQ$1079,AL$2+1)</f>
        <v>5.3891949408200279</v>
      </c>
      <c r="AM7">
        <f>VLOOKUP($AC7,LS_Coint_BD!$B$3:$AQ$1079,AM$2)*$AD7+VLOOKUP($AC7,LS_Coint_BD!$B$3:$AQ$1079,AM$2+1)</f>
        <v>6.1505947221462502</v>
      </c>
      <c r="AN7">
        <f>VLOOKUP($AC7,LS_Coint_BD!$B$3:$AQ$1079,AN$2)</f>
        <v>0</v>
      </c>
      <c r="AO7">
        <f>VLOOKUP($AC7,LS_Coint_BD!$B$3:$AQ$1079,AO$2)</f>
        <v>0.37570407879787698</v>
      </c>
      <c r="AP7">
        <f>VLOOKUP($AC7,LS_Coint_BD!$B$3:$AQ$1079,AP$2)</f>
        <v>0.71311868459938998</v>
      </c>
      <c r="AQ7">
        <f>VLOOKUP($AC7,LS_Coint_BD!$B$3:$AQ$1079,AQ$2)</f>
        <v>0.676134855544684</v>
      </c>
      <c r="AR7">
        <f>VLOOKUP($AC7,LS_Coint_BD!$B$3:$AQ$1079,AR$2)</f>
        <v>0.70831921714718604</v>
      </c>
      <c r="AS7">
        <f>VLOOKUP($AC7,LS_Coint_BD!$B$3:$AQ$1079,AS$2)</f>
        <v>0.73928479646658996</v>
      </c>
      <c r="AT7">
        <f>VLOOKUP($AC7,LS_Coint_BD!$B$3:$AQ$1079,AT$2)</f>
        <v>0.81176603012491699</v>
      </c>
      <c r="AU7">
        <f>VLOOKUP($AC7,LS_Coint_BD!$B$3:$AQ$1079,AU$2)</f>
        <v>2.0041537175870201</v>
      </c>
      <c r="AV7">
        <f>VLOOKUP($AC7,LS_Coint_BD!$B$3:$AQ$1079,AV$2)</f>
        <v>0</v>
      </c>
      <c r="AW7">
        <f>VLOOKUP($AC7,LS_Coint_BD!$B$3:$AQ$1079,AW$2)</f>
        <v>4.3668772301922802E-16</v>
      </c>
      <c r="AX7">
        <f>VLOOKUP($AC7,LS_Coint_BD!$B$3:$AQ$1079,AX$2)</f>
        <v>-5.2656292025078903E-16</v>
      </c>
      <c r="AY7">
        <f>VLOOKUP($AC7,LS_Coint_BD!$B$3:$AQ$1079,AY$2)</f>
        <v>-6.6613381477509402E-17</v>
      </c>
      <c r="AZ7">
        <f>VLOOKUP($AC7,LS_Coint_BD!$B$3:$AQ$1079,AZ$2)</f>
        <v>1.48029736616688E-17</v>
      </c>
      <c r="BA7">
        <f>VLOOKUP($AC7,LS_Coint_BD!$B$3:$AQ$1079,BA$2)</f>
        <v>4.7961634663806795E-16</v>
      </c>
      <c r="BB7">
        <f>VLOOKUP($AC7,LS_Coint_BD!$B$3:$AQ$1079,BB$2)</f>
        <v>-2.9067657372004098E-16</v>
      </c>
      <c r="BC7">
        <f>VLOOKUP($AC7,LS_Coint_BD!$B$3:$AQ$1079,BC$2)</f>
        <v>5.6843418860807996E-16</v>
      </c>
      <c r="BD7">
        <f t="shared" si="7"/>
        <v>0</v>
      </c>
      <c r="BE7">
        <f t="shared" si="8"/>
        <v>-0.75140815759575352</v>
      </c>
      <c r="BF7">
        <f t="shared" si="9"/>
        <v>-1.4262373691987804</v>
      </c>
      <c r="BG7">
        <f t="shared" si="10"/>
        <v>-1.352269711089368</v>
      </c>
      <c r="BH7">
        <f t="shared" si="11"/>
        <v>-1.4166384342943721</v>
      </c>
      <c r="BI7">
        <f t="shared" si="12"/>
        <v>-1.4785695929331795</v>
      </c>
      <c r="BJ7">
        <f t="shared" si="13"/>
        <v>-1.6235320602498342</v>
      </c>
      <c r="BK7">
        <f t="shared" si="14"/>
        <v>-4.0083074351740393</v>
      </c>
      <c r="BL7">
        <f t="shared" si="47"/>
        <v>0</v>
      </c>
      <c r="BN7" s="30" t="b">
        <f t="shared" si="15"/>
        <v>0</v>
      </c>
      <c r="BO7" s="30" t="b">
        <f t="shared" si="16"/>
        <v>0</v>
      </c>
      <c r="BP7" s="30" t="b">
        <f t="shared" si="17"/>
        <v>0</v>
      </c>
      <c r="BQ7" s="30" t="b">
        <f t="shared" si="18"/>
        <v>0</v>
      </c>
      <c r="BR7" s="30" t="b">
        <f t="shared" si="19"/>
        <v>0</v>
      </c>
      <c r="BS7" s="30" t="b">
        <f t="shared" si="20"/>
        <v>0</v>
      </c>
      <c r="BT7" s="30" t="b">
        <f t="shared" si="21"/>
        <v>0</v>
      </c>
      <c r="BU7" s="30" t="b">
        <f t="shared" si="22"/>
        <v>0</v>
      </c>
    </row>
    <row r="8" spans="2:73" x14ac:dyDescent="0.3">
      <c r="B8" s="17" t="str">
        <f>VLOOKUP($AC8,LS_Coint_BD!$B$3:$D$1079,2)</f>
        <v>BTOW3</v>
      </c>
      <c r="C8" s="18" t="str">
        <f>VLOOKUP($AC8,LS_Coint_BD!$B$3:$D$1079,3)</f>
        <v>CPLE6</v>
      </c>
      <c r="D8" s="68">
        <f t="shared" si="23"/>
        <v>0</v>
      </c>
      <c r="E8" s="66">
        <f t="shared" si="24"/>
        <v>0</v>
      </c>
      <c r="F8" s="71">
        <f t="shared" si="25"/>
        <v>0</v>
      </c>
      <c r="G8" s="68">
        <f t="shared" si="26"/>
        <v>2.8693972823438401</v>
      </c>
      <c r="H8" s="66">
        <f t="shared" si="27"/>
        <v>8.0110241847877095</v>
      </c>
      <c r="I8" s="71">
        <f t="shared" si="28"/>
        <v>5.340682789858473</v>
      </c>
      <c r="J8" s="68">
        <f t="shared" si="29"/>
        <v>2.8158119356377398</v>
      </c>
      <c r="K8" s="66">
        <f t="shared" si="30"/>
        <v>8.1437709041606077</v>
      </c>
      <c r="L8" s="71">
        <f t="shared" si="31"/>
        <v>5.4291806027737382</v>
      </c>
      <c r="M8" s="68">
        <f t="shared" si="32"/>
        <v>2.8930404441719872</v>
      </c>
      <c r="N8" s="66">
        <f t="shared" si="33"/>
        <v>7.9097789855413154</v>
      </c>
      <c r="O8" s="71">
        <f t="shared" si="34"/>
        <v>5.2731859903608767</v>
      </c>
      <c r="P8" s="68">
        <f t="shared" si="35"/>
        <v>3.4518354574772729</v>
      </c>
      <c r="Q8" s="66">
        <f t="shared" si="36"/>
        <v>9.0956411835087341</v>
      </c>
      <c r="R8" s="71">
        <f t="shared" si="37"/>
        <v>6.0637607890058227</v>
      </c>
      <c r="S8" s="68">
        <f t="shared" si="38"/>
        <v>0</v>
      </c>
      <c r="T8" s="66">
        <f t="shared" si="39"/>
        <v>0</v>
      </c>
      <c r="U8" s="71">
        <f t="shared" si="40"/>
        <v>0</v>
      </c>
      <c r="V8" s="68">
        <f t="shared" si="41"/>
        <v>0</v>
      </c>
      <c r="W8" s="66">
        <f t="shared" si="42"/>
        <v>0</v>
      </c>
      <c r="X8" s="71">
        <f t="shared" si="43"/>
        <v>0</v>
      </c>
      <c r="Y8" s="68">
        <f t="shared" si="44"/>
        <v>6.1804363418937953</v>
      </c>
      <c r="Z8" s="66">
        <f t="shared" si="45"/>
        <v>19.391978504495484</v>
      </c>
      <c r="AA8" s="71">
        <f t="shared" si="46"/>
        <v>12.927985669663656</v>
      </c>
      <c r="AC8" s="98">
        <f t="shared" si="48"/>
        <v>167</v>
      </c>
      <c r="AD8">
        <f>RTD("tryd.rtdserver",,"COT",B8,"ULT")</f>
        <v>84.51</v>
      </c>
      <c r="AE8">
        <f>RTD("tryd.rtdserver",,"COT",C8,"ULT")</f>
        <v>67.930000000000007</v>
      </c>
      <c r="AF8">
        <f>VLOOKUP($AC8,LS_Coint_BD!$B$3:$AQ$1079,AF$2)*$AD8+VLOOKUP($AC8,LS_Coint_BD!$B$3:$AQ$1079,AF$2+1)</f>
        <v>0</v>
      </c>
      <c r="AG8">
        <f>VLOOKUP($AC8,LS_Coint_BD!$B$3:$AQ$1079,AG$2)*$AD8+VLOOKUP($AC8,LS_Coint_BD!$B$3:$AQ$1079,AG$2+1)</f>
        <v>65.060602717656167</v>
      </c>
      <c r="AH8">
        <f>VLOOKUP($AC8,LS_Coint_BD!$B$3:$AQ$1079,AH$2)*$AD8+VLOOKUP($AC8,LS_Coint_BD!$B$3:$AQ$1079,AH$2+1)</f>
        <v>65.114188064362267</v>
      </c>
      <c r="AI8">
        <f>VLOOKUP($AC8,LS_Coint_BD!$B$3:$AQ$1079,AI$2)*$AD8+VLOOKUP($AC8,LS_Coint_BD!$B$3:$AQ$1079,AI$2+1)</f>
        <v>65.03695955582802</v>
      </c>
      <c r="AJ8">
        <f>VLOOKUP($AC8,LS_Coint_BD!$B$3:$AQ$1079,AJ$2)*$AD8+VLOOKUP($AC8,LS_Coint_BD!$B$3:$AQ$1079,AJ$2+1)</f>
        <v>64.478164542522734</v>
      </c>
      <c r="AK8">
        <f>VLOOKUP($AC8,LS_Coint_BD!$B$3:$AQ$1079,AK$2)*$AD8+VLOOKUP($AC8,LS_Coint_BD!$B$3:$AQ$1079,AK$2+1)</f>
        <v>0</v>
      </c>
      <c r="AL8">
        <f>VLOOKUP($AC8,LS_Coint_BD!$B$3:$AQ$1079,AL$2)*$AD8+VLOOKUP($AC8,LS_Coint_BD!$B$3:$AQ$1079,AL$2+1)</f>
        <v>0</v>
      </c>
      <c r="AM8">
        <f>VLOOKUP($AC8,LS_Coint_BD!$B$3:$AQ$1079,AM$2)*$AD8+VLOOKUP($AC8,LS_Coint_BD!$B$3:$AQ$1079,AM$2+1)</f>
        <v>61.749563658106212</v>
      </c>
      <c r="AN8">
        <f>VLOOKUP($AC8,LS_Coint_BD!$B$3:$AQ$1079,AN$2)</f>
        <v>0</v>
      </c>
      <c r="AO8">
        <f>VLOOKUP($AC8,LS_Coint_BD!$B$3:$AQ$1079,AO$2)</f>
        <v>2.6703413949292401</v>
      </c>
      <c r="AP8">
        <f>VLOOKUP($AC8,LS_Coint_BD!$B$3:$AQ$1079,AP$2)</f>
        <v>2.71459030138687</v>
      </c>
      <c r="AQ8">
        <f>VLOOKUP($AC8,LS_Coint_BD!$B$3:$AQ$1079,AQ$2)</f>
        <v>2.6365929951804401</v>
      </c>
      <c r="AR8">
        <f>VLOOKUP($AC8,LS_Coint_BD!$B$3:$AQ$1079,AR$2)</f>
        <v>3.03188039450291</v>
      </c>
      <c r="AS8">
        <f>VLOOKUP($AC8,LS_Coint_BD!$B$3:$AQ$1079,AS$2)</f>
        <v>0</v>
      </c>
      <c r="AT8">
        <f>VLOOKUP($AC8,LS_Coint_BD!$B$3:$AQ$1079,AT$2)</f>
        <v>0</v>
      </c>
      <c r="AU8">
        <f>VLOOKUP($AC8,LS_Coint_BD!$B$3:$AQ$1079,AU$2)</f>
        <v>6.4639928348318296</v>
      </c>
      <c r="AV8">
        <f>VLOOKUP($AC8,LS_Coint_BD!$B$3:$AQ$1079,AV$2)</f>
        <v>0</v>
      </c>
      <c r="AW8">
        <f>VLOOKUP($AC8,LS_Coint_BD!$B$3:$AQ$1079,AW$2)</f>
        <v>-6.6909440950742798E-15</v>
      </c>
      <c r="AX8">
        <f>VLOOKUP($AC8,LS_Coint_BD!$B$3:$AQ$1079,AX$2)</f>
        <v>-2.18238125983459E-15</v>
      </c>
      <c r="AY8">
        <f>VLOOKUP($AC8,LS_Coint_BD!$B$3:$AQ$1079,AY$2)</f>
        <v>-3.1530333899354401E-15</v>
      </c>
      <c r="AZ8">
        <f>VLOOKUP($AC8,LS_Coint_BD!$B$3:$AQ$1079,AZ$2)</f>
        <v>2.80269634660928E-15</v>
      </c>
      <c r="BA8">
        <f>VLOOKUP($AC8,LS_Coint_BD!$B$3:$AQ$1079,BA$2)</f>
        <v>0</v>
      </c>
      <c r="BB8">
        <f>VLOOKUP($AC8,LS_Coint_BD!$B$3:$AQ$1079,BB$2)</f>
        <v>0</v>
      </c>
      <c r="BC8">
        <f>VLOOKUP($AC8,LS_Coint_BD!$B$3:$AQ$1079,BC$2)</f>
        <v>-3.6379788070917099E-15</v>
      </c>
      <c r="BD8">
        <f t="shared" si="7"/>
        <v>0</v>
      </c>
      <c r="BE8">
        <f t="shared" si="8"/>
        <v>5.340682789858473</v>
      </c>
      <c r="BF8">
        <f t="shared" si="9"/>
        <v>5.4291806027737382</v>
      </c>
      <c r="BG8">
        <f t="shared" si="10"/>
        <v>5.2731859903608767</v>
      </c>
      <c r="BH8">
        <f t="shared" si="11"/>
        <v>6.0637607890058227</v>
      </c>
      <c r="BI8">
        <f t="shared" si="12"/>
        <v>0</v>
      </c>
      <c r="BJ8">
        <f t="shared" si="13"/>
        <v>0</v>
      </c>
      <c r="BK8">
        <f t="shared" si="14"/>
        <v>12.927985669663656</v>
      </c>
      <c r="BL8">
        <f t="shared" si="47"/>
        <v>0</v>
      </c>
      <c r="BN8" s="19" t="b">
        <f t="shared" si="15"/>
        <v>0</v>
      </c>
      <c r="BO8" s="19" t="b">
        <f t="shared" si="16"/>
        <v>0</v>
      </c>
      <c r="BP8" s="19" t="b">
        <f t="shared" si="17"/>
        <v>0</v>
      </c>
      <c r="BQ8" s="19" t="b">
        <f t="shared" si="18"/>
        <v>0</v>
      </c>
      <c r="BR8" s="19" t="b">
        <f t="shared" si="19"/>
        <v>0</v>
      </c>
      <c r="BS8" s="19" t="b">
        <f t="shared" si="20"/>
        <v>0</v>
      </c>
      <c r="BT8" s="19" t="b">
        <f t="shared" si="21"/>
        <v>0</v>
      </c>
      <c r="BU8" s="19" t="b">
        <f t="shared" si="22"/>
        <v>0</v>
      </c>
    </row>
    <row r="9" spans="2:73" x14ac:dyDescent="0.3">
      <c r="B9" s="28" t="str">
        <f>VLOOKUP($AC9,LS_Coint_BD!$B$3:$D$1079,2)</f>
        <v>BTOW3</v>
      </c>
      <c r="C9" s="29" t="str">
        <f>VLOOKUP($AC9,LS_Coint_BD!$B$3:$D$1079,3)</f>
        <v>CRFB3</v>
      </c>
      <c r="D9" s="70">
        <f t="shared" si="23"/>
        <v>-0.42779038507193334</v>
      </c>
      <c r="E9" s="66">
        <f t="shared" si="24"/>
        <v>-1.4780304854761466</v>
      </c>
      <c r="F9" s="71">
        <f t="shared" si="25"/>
        <v>-0.98535365698409771</v>
      </c>
      <c r="G9" s="70">
        <f t="shared" si="26"/>
        <v>0</v>
      </c>
      <c r="H9" s="66">
        <f t="shared" si="27"/>
        <v>0</v>
      </c>
      <c r="I9" s="71">
        <f t="shared" si="28"/>
        <v>0</v>
      </c>
      <c r="J9" s="70">
        <f t="shared" si="29"/>
        <v>-0.29456305477976841</v>
      </c>
      <c r="K9" s="66">
        <f t="shared" si="30"/>
        <v>-2.024030512823574</v>
      </c>
      <c r="L9" s="71">
        <f t="shared" si="31"/>
        <v>-1.349353675215716</v>
      </c>
      <c r="M9" s="70">
        <f t="shared" si="32"/>
        <v>-0.23186386261772185</v>
      </c>
      <c r="N9" s="66">
        <f t="shared" si="33"/>
        <v>-2.1345951081078143</v>
      </c>
      <c r="O9" s="71">
        <f t="shared" si="34"/>
        <v>-1.4230634054052094</v>
      </c>
      <c r="P9" s="70">
        <f t="shared" si="35"/>
        <v>2.9211316896653017E-2</v>
      </c>
      <c r="Q9" s="66">
        <f t="shared" si="36"/>
        <v>2.8156220204529356</v>
      </c>
      <c r="R9" s="71">
        <f t="shared" si="37"/>
        <v>1.8770813469686238</v>
      </c>
      <c r="S9" s="70">
        <f t="shared" si="38"/>
        <v>-2.2337534624870869E-2</v>
      </c>
      <c r="T9" s="66">
        <f t="shared" si="39"/>
        <v>-2.8078872748606156</v>
      </c>
      <c r="U9" s="71">
        <f t="shared" si="40"/>
        <v>-1.8719248499070771</v>
      </c>
      <c r="V9" s="70">
        <f t="shared" si="41"/>
        <v>0</v>
      </c>
      <c r="W9" s="66">
        <f t="shared" si="42"/>
        <v>0</v>
      </c>
      <c r="X9" s="71">
        <f t="shared" si="43"/>
        <v>0</v>
      </c>
      <c r="Y9" s="70">
        <f t="shared" si="44"/>
        <v>0</v>
      </c>
      <c r="Z9" s="66">
        <f t="shared" si="45"/>
        <v>0</v>
      </c>
      <c r="AA9" s="71">
        <f t="shared" si="46"/>
        <v>0</v>
      </c>
      <c r="AC9" s="98">
        <f t="shared" si="48"/>
        <v>168</v>
      </c>
      <c r="AD9">
        <f>RTD("tryd.rtdserver",,"COT",B9,"ULT")</f>
        <v>84.51</v>
      </c>
      <c r="AE9">
        <f>RTD("tryd.rtdserver",,"COT",C9,"ULT")</f>
        <v>19.52</v>
      </c>
      <c r="AF9">
        <f>VLOOKUP($AC9,LS_Coint_BD!$B$3:$AQ$1079,AF$2)*$AD9+VLOOKUP($AC9,LS_Coint_BD!$B$3:$AQ$1079,AF$2+1)</f>
        <v>19.947790385071933</v>
      </c>
      <c r="AG9">
        <f>VLOOKUP($AC9,LS_Coint_BD!$B$3:$AQ$1079,AG$2)*$AD9+VLOOKUP($AC9,LS_Coint_BD!$B$3:$AQ$1079,AG$2+1)</f>
        <v>0</v>
      </c>
      <c r="AH9">
        <f>VLOOKUP($AC9,LS_Coint_BD!$B$3:$AQ$1079,AH$2)*$AD9+VLOOKUP($AC9,LS_Coint_BD!$B$3:$AQ$1079,AH$2+1)</f>
        <v>19.814563054779768</v>
      </c>
      <c r="AI9">
        <f>VLOOKUP($AC9,LS_Coint_BD!$B$3:$AQ$1079,AI$2)*$AD9+VLOOKUP($AC9,LS_Coint_BD!$B$3:$AQ$1079,AI$2+1)</f>
        <v>19.751863862617721</v>
      </c>
      <c r="AJ9">
        <f>VLOOKUP($AC9,LS_Coint_BD!$B$3:$AQ$1079,AJ$2)*$AD9+VLOOKUP($AC9,LS_Coint_BD!$B$3:$AQ$1079,AJ$2+1)</f>
        <v>19.490788683103347</v>
      </c>
      <c r="AK9">
        <f>VLOOKUP($AC9,LS_Coint_BD!$B$3:$AQ$1079,AK$2)*$AD9+VLOOKUP($AC9,LS_Coint_BD!$B$3:$AQ$1079,AK$2+1)</f>
        <v>19.54233753462487</v>
      </c>
      <c r="AL9">
        <f>VLOOKUP($AC9,LS_Coint_BD!$B$3:$AQ$1079,AL$2)*$AD9+VLOOKUP($AC9,LS_Coint_BD!$B$3:$AQ$1079,AL$2+1)</f>
        <v>0</v>
      </c>
      <c r="AM9">
        <f>VLOOKUP($AC9,LS_Coint_BD!$B$3:$AQ$1079,AM$2)*$AD9+VLOOKUP($AC9,LS_Coint_BD!$B$3:$AQ$1079,AM$2+1)</f>
        <v>0</v>
      </c>
      <c r="AN9">
        <f>VLOOKUP($AC9,LS_Coint_BD!$B$3:$AQ$1079,AN$2)</f>
        <v>0.49267682849205002</v>
      </c>
      <c r="AO9">
        <f>VLOOKUP($AC9,LS_Coint_BD!$B$3:$AQ$1079,AO$2)</f>
        <v>0</v>
      </c>
      <c r="AP9">
        <f>VLOOKUP($AC9,LS_Coint_BD!$B$3:$AQ$1079,AP$2)</f>
        <v>0.67467683760785802</v>
      </c>
      <c r="AQ9">
        <f>VLOOKUP($AC9,LS_Coint_BD!$B$3:$AQ$1079,AQ$2)</f>
        <v>0.71153170270260402</v>
      </c>
      <c r="AR9">
        <f>VLOOKUP($AC9,LS_Coint_BD!$B$3:$AQ$1079,AR$2)</f>
        <v>0.93854067348431203</v>
      </c>
      <c r="AS9">
        <f>VLOOKUP($AC9,LS_Coint_BD!$B$3:$AQ$1079,AS$2)</f>
        <v>0.93596242495353799</v>
      </c>
      <c r="AT9">
        <f>VLOOKUP($AC9,LS_Coint_BD!$B$3:$AQ$1079,AT$2)</f>
        <v>0</v>
      </c>
      <c r="AU9">
        <f>VLOOKUP($AC9,LS_Coint_BD!$B$3:$AQ$1079,AU$2)</f>
        <v>0</v>
      </c>
      <c r="AV9">
        <f>VLOOKUP($AC9,LS_Coint_BD!$B$3:$AQ$1079,AV$2)</f>
        <v>2.3447910280083299E-15</v>
      </c>
      <c r="AW9">
        <f>VLOOKUP($AC9,LS_Coint_BD!$B$3:$AQ$1079,AW$2)</f>
        <v>0</v>
      </c>
      <c r="AX9">
        <f>VLOOKUP($AC9,LS_Coint_BD!$B$3:$AQ$1079,AX$2)</f>
        <v>1.01506105108586E-16</v>
      </c>
      <c r="AY9">
        <f>VLOOKUP($AC9,LS_Coint_BD!$B$3:$AQ$1079,AY$2)</f>
        <v>-1.33226762955019E-15</v>
      </c>
      <c r="AZ9">
        <f>VLOOKUP($AC9,LS_Coint_BD!$B$3:$AQ$1079,AZ$2)</f>
        <v>-1.1842378929335E-16</v>
      </c>
      <c r="BA9">
        <f>VLOOKUP($AC9,LS_Coint_BD!$B$3:$AQ$1079,BA$2)</f>
        <v>-1.20792265079217E-15</v>
      </c>
      <c r="BB9">
        <f>VLOOKUP($AC9,LS_Coint_BD!$B$3:$AQ$1079,BB$2)</f>
        <v>0</v>
      </c>
      <c r="BC9">
        <f>VLOOKUP($AC9,LS_Coint_BD!$B$3:$AQ$1079,BC$2)</f>
        <v>0</v>
      </c>
      <c r="BD9">
        <f t="shared" si="7"/>
        <v>-0.98535365698409771</v>
      </c>
      <c r="BE9">
        <f t="shared" si="8"/>
        <v>0</v>
      </c>
      <c r="BF9">
        <f t="shared" si="9"/>
        <v>-1.349353675215716</v>
      </c>
      <c r="BG9">
        <f t="shared" si="10"/>
        <v>-1.4230634054052094</v>
      </c>
      <c r="BH9">
        <f t="shared" si="11"/>
        <v>1.8770813469686238</v>
      </c>
      <c r="BI9">
        <f t="shared" si="12"/>
        <v>-1.8719248499070771</v>
      </c>
      <c r="BJ9">
        <f t="shared" si="13"/>
        <v>0</v>
      </c>
      <c r="BK9">
        <f t="shared" si="14"/>
        <v>0</v>
      </c>
      <c r="BL9">
        <f t="shared" si="47"/>
        <v>-0.98535365698409305</v>
      </c>
      <c r="BN9" s="30" t="b">
        <f t="shared" si="15"/>
        <v>0</v>
      </c>
      <c r="BO9" s="30" t="b">
        <f t="shared" si="16"/>
        <v>0</v>
      </c>
      <c r="BP9" s="30" t="b">
        <f t="shared" si="17"/>
        <v>0</v>
      </c>
      <c r="BQ9" s="30" t="b">
        <f t="shared" si="18"/>
        <v>0</v>
      </c>
      <c r="BR9" s="30" t="b">
        <f t="shared" si="19"/>
        <v>0</v>
      </c>
      <c r="BS9" s="30" t="b">
        <f t="shared" si="20"/>
        <v>0</v>
      </c>
      <c r="BT9" s="30" t="b">
        <f t="shared" si="21"/>
        <v>0</v>
      </c>
      <c r="BU9" s="30" t="b">
        <f t="shared" si="22"/>
        <v>0</v>
      </c>
    </row>
    <row r="10" spans="2:73" x14ac:dyDescent="0.3">
      <c r="B10" s="17" t="str">
        <f>VLOOKUP($AC10,LS_Coint_BD!$B$3:$D$1079,2)</f>
        <v>BTOW3</v>
      </c>
      <c r="C10" s="18" t="str">
        <f>VLOOKUP($AC10,LS_Coint_BD!$B$3:$D$1079,3)</f>
        <v>FLRY3</v>
      </c>
      <c r="D10" s="68">
        <f t="shared" si="23"/>
        <v>0.83938309552508272</v>
      </c>
      <c r="E10" s="66">
        <f t="shared" si="24"/>
        <v>1.9317521785189489</v>
      </c>
      <c r="F10" s="71">
        <f t="shared" si="25"/>
        <v>1.2878347856792993</v>
      </c>
      <c r="G10" s="68">
        <f t="shared" si="26"/>
        <v>1.1103000256596331</v>
      </c>
      <c r="H10" s="66">
        <f t="shared" si="27"/>
        <v>3.1872922908458721</v>
      </c>
      <c r="I10" s="71">
        <f t="shared" si="28"/>
        <v>2.1248615272305815</v>
      </c>
      <c r="J10" s="68">
        <f t="shared" si="29"/>
        <v>1.1406966626228012</v>
      </c>
      <c r="K10" s="66">
        <f t="shared" si="30"/>
        <v>3.1528214480750387</v>
      </c>
      <c r="L10" s="71">
        <f t="shared" si="31"/>
        <v>2.101880965383359</v>
      </c>
      <c r="M10" s="68">
        <f t="shared" si="32"/>
        <v>1.2322599287243392</v>
      </c>
      <c r="N10" s="66">
        <f t="shared" si="33"/>
        <v>3.2660443368719108</v>
      </c>
      <c r="O10" s="71">
        <f t="shared" si="34"/>
        <v>2.1773628912479404</v>
      </c>
      <c r="P10" s="68">
        <f t="shared" si="35"/>
        <v>1.68165842233606</v>
      </c>
      <c r="Q10" s="66">
        <f t="shared" si="36"/>
        <v>4.8629373222065402</v>
      </c>
      <c r="R10" s="71">
        <f t="shared" si="37"/>
        <v>3.24195821480436</v>
      </c>
      <c r="S10" s="68">
        <f t="shared" si="38"/>
        <v>0</v>
      </c>
      <c r="T10" s="66">
        <f t="shared" si="39"/>
        <v>0</v>
      </c>
      <c r="U10" s="71">
        <f t="shared" si="40"/>
        <v>0</v>
      </c>
      <c r="V10" s="68">
        <f t="shared" si="41"/>
        <v>0</v>
      </c>
      <c r="W10" s="66">
        <f t="shared" si="42"/>
        <v>0</v>
      </c>
      <c r="X10" s="71">
        <f t="shared" si="43"/>
        <v>0</v>
      </c>
      <c r="Y10" s="68">
        <f t="shared" si="44"/>
        <v>0</v>
      </c>
      <c r="Z10" s="66">
        <f t="shared" si="45"/>
        <v>0</v>
      </c>
      <c r="AA10" s="71">
        <f t="shared" si="46"/>
        <v>0</v>
      </c>
      <c r="AC10" s="98">
        <f t="shared" si="48"/>
        <v>169</v>
      </c>
      <c r="AD10">
        <f>RTD("tryd.rtdserver",,"COT",B10,"ULT")</f>
        <v>84.51</v>
      </c>
      <c r="AE10">
        <f>RTD("tryd.rtdserver",,"COT",C10,"ULT")</f>
        <v>28.16</v>
      </c>
      <c r="AF10">
        <f>VLOOKUP($AC10,LS_Coint_BD!$B$3:$AQ$1079,AF$2)*$AD10+VLOOKUP($AC10,LS_Coint_BD!$B$3:$AQ$1079,AF$2+1)</f>
        <v>27.320616904474917</v>
      </c>
      <c r="AG10">
        <f>VLOOKUP($AC10,LS_Coint_BD!$B$3:$AQ$1079,AG$2)*$AD10+VLOOKUP($AC10,LS_Coint_BD!$B$3:$AQ$1079,AG$2+1)</f>
        <v>27.049699974340367</v>
      </c>
      <c r="AH10">
        <f>VLOOKUP($AC10,LS_Coint_BD!$B$3:$AQ$1079,AH$2)*$AD10+VLOOKUP($AC10,LS_Coint_BD!$B$3:$AQ$1079,AH$2+1)</f>
        <v>27.019303337377199</v>
      </c>
      <c r="AI10">
        <f>VLOOKUP($AC10,LS_Coint_BD!$B$3:$AQ$1079,AI$2)*$AD10+VLOOKUP($AC10,LS_Coint_BD!$B$3:$AQ$1079,AI$2+1)</f>
        <v>26.927740071275661</v>
      </c>
      <c r="AJ10">
        <f>VLOOKUP($AC10,LS_Coint_BD!$B$3:$AQ$1079,AJ$2)*$AD10+VLOOKUP($AC10,LS_Coint_BD!$B$3:$AQ$1079,AJ$2+1)</f>
        <v>26.47834157766394</v>
      </c>
      <c r="AK10">
        <f>VLOOKUP($AC10,LS_Coint_BD!$B$3:$AQ$1079,AK$2)*$AD10+VLOOKUP($AC10,LS_Coint_BD!$B$3:$AQ$1079,AK$2+1)</f>
        <v>0</v>
      </c>
      <c r="AL10">
        <f>VLOOKUP($AC10,LS_Coint_BD!$B$3:$AQ$1079,AL$2)*$AD10+VLOOKUP($AC10,LS_Coint_BD!$B$3:$AQ$1079,AL$2+1)</f>
        <v>0</v>
      </c>
      <c r="AM10">
        <f>VLOOKUP($AC10,LS_Coint_BD!$B$3:$AQ$1079,AM$2)*$AD10+VLOOKUP($AC10,LS_Coint_BD!$B$3:$AQ$1079,AM$2+1)</f>
        <v>0</v>
      </c>
      <c r="AN10">
        <f>VLOOKUP($AC10,LS_Coint_BD!$B$3:$AQ$1079,AN$2)</f>
        <v>0.64391739283964999</v>
      </c>
      <c r="AO10">
        <f>VLOOKUP($AC10,LS_Coint_BD!$B$3:$AQ$1079,AO$2)</f>
        <v>1.0624307636152901</v>
      </c>
      <c r="AP10">
        <f>VLOOKUP($AC10,LS_Coint_BD!$B$3:$AQ$1079,AP$2)</f>
        <v>1.0509404826916799</v>
      </c>
      <c r="AQ10">
        <f>VLOOKUP($AC10,LS_Coint_BD!$B$3:$AQ$1079,AQ$2)</f>
        <v>1.08868144562397</v>
      </c>
      <c r="AR10">
        <f>VLOOKUP($AC10,LS_Coint_BD!$B$3:$AQ$1079,AR$2)</f>
        <v>1.62097910740218</v>
      </c>
      <c r="AS10">
        <f>VLOOKUP($AC10,LS_Coint_BD!$B$3:$AQ$1079,AS$2)</f>
        <v>0</v>
      </c>
      <c r="AT10">
        <f>VLOOKUP($AC10,LS_Coint_BD!$B$3:$AQ$1079,AT$2)</f>
        <v>0</v>
      </c>
      <c r="AU10">
        <f>VLOOKUP($AC10,LS_Coint_BD!$B$3:$AQ$1079,AU$2)</f>
        <v>0</v>
      </c>
      <c r="AV10">
        <f>VLOOKUP($AC10,LS_Coint_BD!$B$3:$AQ$1079,AV$2)</f>
        <v>-7.1054273576010003E-16</v>
      </c>
      <c r="AW10">
        <f>VLOOKUP($AC10,LS_Coint_BD!$B$3:$AQ$1079,AW$2)</f>
        <v>1.3026616822268501E-15</v>
      </c>
      <c r="AX10">
        <f>VLOOKUP($AC10,LS_Coint_BD!$B$3:$AQ$1079,AX$2)</f>
        <v>-8.8817841970012504E-16</v>
      </c>
      <c r="AY10">
        <f>VLOOKUP($AC10,LS_Coint_BD!$B$3:$AQ$1079,AY$2)</f>
        <v>2.66453525910038E-16</v>
      </c>
      <c r="AZ10">
        <f>VLOOKUP($AC10,LS_Coint_BD!$B$3:$AQ$1079,AZ$2)</f>
        <v>-1.5789838572446701E-16</v>
      </c>
      <c r="BA10">
        <f>VLOOKUP($AC10,LS_Coint_BD!$B$3:$AQ$1079,BA$2)</f>
        <v>0</v>
      </c>
      <c r="BB10">
        <f>VLOOKUP($AC10,LS_Coint_BD!$B$3:$AQ$1079,BB$2)</f>
        <v>0</v>
      </c>
      <c r="BC10">
        <f>VLOOKUP($AC10,LS_Coint_BD!$B$3:$AQ$1079,BC$2)</f>
        <v>0</v>
      </c>
      <c r="BD10">
        <f t="shared" si="7"/>
        <v>1.2878347856792993</v>
      </c>
      <c r="BE10">
        <f t="shared" si="8"/>
        <v>2.1248615272305815</v>
      </c>
      <c r="BF10">
        <f t="shared" si="9"/>
        <v>2.101880965383359</v>
      </c>
      <c r="BG10">
        <f t="shared" si="10"/>
        <v>2.1773628912479404</v>
      </c>
      <c r="BH10">
        <f t="shared" si="11"/>
        <v>3.24195821480436</v>
      </c>
      <c r="BI10">
        <f t="shared" si="12"/>
        <v>0</v>
      </c>
      <c r="BJ10">
        <f t="shared" si="13"/>
        <v>0</v>
      </c>
      <c r="BK10">
        <f t="shared" si="14"/>
        <v>0</v>
      </c>
      <c r="BL10">
        <f t="shared" si="47"/>
        <v>1.287834785679298</v>
      </c>
      <c r="BN10" s="19" t="b">
        <f t="shared" si="15"/>
        <v>0</v>
      </c>
      <c r="BO10" s="19" t="b">
        <f t="shared" si="16"/>
        <v>0</v>
      </c>
      <c r="BP10" s="19" t="b">
        <f t="shared" si="17"/>
        <v>0</v>
      </c>
      <c r="BQ10" s="19" t="b">
        <f t="shared" si="18"/>
        <v>0</v>
      </c>
      <c r="BR10" s="19" t="b">
        <f t="shared" si="19"/>
        <v>0</v>
      </c>
      <c r="BS10" s="19" t="b">
        <f t="shared" si="20"/>
        <v>0</v>
      </c>
      <c r="BT10" s="19" t="b">
        <f t="shared" si="21"/>
        <v>0</v>
      </c>
      <c r="BU10" s="19" t="b">
        <f t="shared" si="22"/>
        <v>0</v>
      </c>
    </row>
    <row r="11" spans="2:73" x14ac:dyDescent="0.3">
      <c r="B11" s="28" t="str">
        <f>VLOOKUP($AC11,LS_Coint_BD!$B$3:$D$1079,2)</f>
        <v>BTOW3</v>
      </c>
      <c r="C11" s="29" t="str">
        <f>VLOOKUP($AC11,LS_Coint_BD!$B$3:$D$1079,3)</f>
        <v>HGTX3</v>
      </c>
      <c r="D11" s="70">
        <f t="shared" si="23"/>
        <v>0.23309135269806092</v>
      </c>
      <c r="E11" s="66">
        <f t="shared" si="24"/>
        <v>2.0507839968490238</v>
      </c>
      <c r="F11" s="71">
        <f t="shared" si="25"/>
        <v>1.3671893312326826</v>
      </c>
      <c r="G11" s="70">
        <f t="shared" si="26"/>
        <v>0.32834898913237609</v>
      </c>
      <c r="H11" s="66">
        <f t="shared" si="27"/>
        <v>3.0713350259771381</v>
      </c>
      <c r="I11" s="71">
        <f t="shared" si="28"/>
        <v>2.0475566839847588</v>
      </c>
      <c r="J11" s="70">
        <f t="shared" si="29"/>
        <v>0.39894383880618278</v>
      </c>
      <c r="K11" s="66">
        <f t="shared" si="30"/>
        <v>3.4993767759325465</v>
      </c>
      <c r="L11" s="71">
        <f t="shared" si="31"/>
        <v>2.3329178506216977</v>
      </c>
      <c r="M11" s="70">
        <f t="shared" si="32"/>
        <v>0.54596749577452286</v>
      </c>
      <c r="N11" s="66">
        <f t="shared" si="33"/>
        <v>3.9011344103187868</v>
      </c>
      <c r="O11" s="71">
        <f t="shared" si="34"/>
        <v>2.600756273545858</v>
      </c>
      <c r="P11" s="70">
        <f t="shared" si="35"/>
        <v>0.95972166798829761</v>
      </c>
      <c r="Q11" s="66">
        <f t="shared" si="36"/>
        <v>4.9009104891203386</v>
      </c>
      <c r="R11" s="71">
        <f t="shared" si="37"/>
        <v>3.2672736594135587</v>
      </c>
      <c r="S11" s="70">
        <f t="shared" si="38"/>
        <v>0</v>
      </c>
      <c r="T11" s="66">
        <f t="shared" si="39"/>
        <v>0</v>
      </c>
      <c r="U11" s="71">
        <f t="shared" si="40"/>
        <v>0</v>
      </c>
      <c r="V11" s="70">
        <f t="shared" si="41"/>
        <v>0</v>
      </c>
      <c r="W11" s="66">
        <f t="shared" si="42"/>
        <v>0</v>
      </c>
      <c r="X11" s="71">
        <f t="shared" si="43"/>
        <v>0</v>
      </c>
      <c r="Y11" s="70">
        <f t="shared" si="44"/>
        <v>1.0934654987997732</v>
      </c>
      <c r="Z11" s="66">
        <f t="shared" si="45"/>
        <v>8.8981504526383812</v>
      </c>
      <c r="AA11" s="71">
        <f t="shared" si="46"/>
        <v>5.9321003017589211</v>
      </c>
      <c r="AC11" s="98">
        <f t="shared" si="48"/>
        <v>170</v>
      </c>
      <c r="AD11">
        <f>RTD("tryd.rtdserver",,"COT",B11,"ULT")</f>
        <v>84.51</v>
      </c>
      <c r="AE11">
        <f>RTD("tryd.rtdserver",,"COT",C11,"ULT")</f>
        <v>17.77</v>
      </c>
      <c r="AF11">
        <f>VLOOKUP($AC11,LS_Coint_BD!$B$3:$AQ$1079,AF$2)*$AD11+VLOOKUP($AC11,LS_Coint_BD!$B$3:$AQ$1079,AF$2+1)</f>
        <v>17.536908647301939</v>
      </c>
      <c r="AG11">
        <f>VLOOKUP($AC11,LS_Coint_BD!$B$3:$AQ$1079,AG$2)*$AD11+VLOOKUP($AC11,LS_Coint_BD!$B$3:$AQ$1079,AG$2+1)</f>
        <v>17.441651010867623</v>
      </c>
      <c r="AH11">
        <f>VLOOKUP($AC11,LS_Coint_BD!$B$3:$AQ$1079,AH$2)*$AD11+VLOOKUP($AC11,LS_Coint_BD!$B$3:$AQ$1079,AH$2+1)</f>
        <v>17.371056161193817</v>
      </c>
      <c r="AI11">
        <f>VLOOKUP($AC11,LS_Coint_BD!$B$3:$AQ$1079,AI$2)*$AD11+VLOOKUP($AC11,LS_Coint_BD!$B$3:$AQ$1079,AI$2+1)</f>
        <v>17.224032504225477</v>
      </c>
      <c r="AJ11">
        <f>VLOOKUP($AC11,LS_Coint_BD!$B$3:$AQ$1079,AJ$2)*$AD11+VLOOKUP($AC11,LS_Coint_BD!$B$3:$AQ$1079,AJ$2+1)</f>
        <v>16.810278332011702</v>
      </c>
      <c r="AK11">
        <f>VLOOKUP($AC11,LS_Coint_BD!$B$3:$AQ$1079,AK$2)*$AD11+VLOOKUP($AC11,LS_Coint_BD!$B$3:$AQ$1079,AK$2+1)</f>
        <v>0</v>
      </c>
      <c r="AL11">
        <f>VLOOKUP($AC11,LS_Coint_BD!$B$3:$AQ$1079,AL$2)*$AD11+VLOOKUP($AC11,LS_Coint_BD!$B$3:$AQ$1079,AL$2+1)</f>
        <v>0</v>
      </c>
      <c r="AM11">
        <f>VLOOKUP($AC11,LS_Coint_BD!$B$3:$AQ$1079,AM$2)*$AD11+VLOOKUP($AC11,LS_Coint_BD!$B$3:$AQ$1079,AM$2+1)</f>
        <v>16.676534501200226</v>
      </c>
      <c r="AN11">
        <f>VLOOKUP($AC11,LS_Coint_BD!$B$3:$AQ$1079,AN$2)</f>
        <v>0.68359466561634197</v>
      </c>
      <c r="AO11">
        <f>VLOOKUP($AC11,LS_Coint_BD!$B$3:$AQ$1079,AO$2)</f>
        <v>1.02377834199238</v>
      </c>
      <c r="AP11">
        <f>VLOOKUP($AC11,LS_Coint_BD!$B$3:$AQ$1079,AP$2)</f>
        <v>1.1664589253108499</v>
      </c>
      <c r="AQ11">
        <f>VLOOKUP($AC11,LS_Coint_BD!$B$3:$AQ$1079,AQ$2)</f>
        <v>1.3003781367729299</v>
      </c>
      <c r="AR11">
        <f>VLOOKUP($AC11,LS_Coint_BD!$B$3:$AQ$1079,AR$2)</f>
        <v>1.63363682970678</v>
      </c>
      <c r="AS11">
        <f>VLOOKUP($AC11,LS_Coint_BD!$B$3:$AQ$1079,AS$2)</f>
        <v>0</v>
      </c>
      <c r="AT11">
        <f>VLOOKUP($AC11,LS_Coint_BD!$B$3:$AQ$1079,AT$2)</f>
        <v>0</v>
      </c>
      <c r="AU11">
        <f>VLOOKUP($AC11,LS_Coint_BD!$B$3:$AQ$1079,AU$2)</f>
        <v>2.9660501508794601</v>
      </c>
      <c r="AV11">
        <f>VLOOKUP($AC11,LS_Coint_BD!$B$3:$AQ$1079,AV$2)</f>
        <v>-1.2789769243681801E-15</v>
      </c>
      <c r="AW11">
        <f>VLOOKUP($AC11,LS_Coint_BD!$B$3:$AQ$1079,AW$2)</f>
        <v>-1.1842378929335E-15</v>
      </c>
      <c r="AX11">
        <f>VLOOKUP($AC11,LS_Coint_BD!$B$3:$AQ$1079,AX$2)</f>
        <v>-2.01743383903314E-15</v>
      </c>
      <c r="AY11">
        <f>VLOOKUP($AC11,LS_Coint_BD!$B$3:$AQ$1079,AY$2)</f>
        <v>-1.58761892521397E-15</v>
      </c>
      <c r="AZ11">
        <f>VLOOKUP($AC11,LS_Coint_BD!$B$3:$AQ$1079,AZ$2)</f>
        <v>-1.4210854715202001E-15</v>
      </c>
      <c r="BA11">
        <f>VLOOKUP($AC11,LS_Coint_BD!$B$3:$AQ$1079,BA$2)</f>
        <v>0</v>
      </c>
      <c r="BB11">
        <f>VLOOKUP($AC11,LS_Coint_BD!$B$3:$AQ$1079,BB$2)</f>
        <v>0</v>
      </c>
      <c r="BC11">
        <f>VLOOKUP($AC11,LS_Coint_BD!$B$3:$AQ$1079,BC$2)</f>
        <v>5.11590769747272E-16</v>
      </c>
      <c r="BD11">
        <f t="shared" si="7"/>
        <v>1.3671893312326826</v>
      </c>
      <c r="BE11">
        <f t="shared" si="8"/>
        <v>2.0475566839847588</v>
      </c>
      <c r="BF11">
        <f t="shared" si="9"/>
        <v>2.3329178506216977</v>
      </c>
      <c r="BG11">
        <f t="shared" si="10"/>
        <v>2.600756273545858</v>
      </c>
      <c r="BH11">
        <f t="shared" si="11"/>
        <v>3.2672736594135587</v>
      </c>
      <c r="BI11">
        <f t="shared" si="12"/>
        <v>0</v>
      </c>
      <c r="BJ11">
        <f t="shared" si="13"/>
        <v>0</v>
      </c>
      <c r="BK11">
        <f t="shared" si="14"/>
        <v>5.9321003017589211</v>
      </c>
      <c r="BL11">
        <f t="shared" si="47"/>
        <v>1.3671893312326799</v>
      </c>
      <c r="BN11" s="30" t="b">
        <f t="shared" si="15"/>
        <v>0</v>
      </c>
      <c r="BO11" s="30" t="b">
        <f t="shared" si="16"/>
        <v>0</v>
      </c>
      <c r="BP11" s="30" t="b">
        <f t="shared" si="17"/>
        <v>0</v>
      </c>
      <c r="BQ11" s="30" t="b">
        <f t="shared" si="18"/>
        <v>0</v>
      </c>
      <c r="BR11" s="30" t="b">
        <f t="shared" si="19"/>
        <v>0</v>
      </c>
      <c r="BS11" s="30" t="b">
        <f t="shared" si="20"/>
        <v>0</v>
      </c>
      <c r="BT11" s="30" t="b">
        <f t="shared" si="21"/>
        <v>0</v>
      </c>
      <c r="BU11" s="30" t="b">
        <f t="shared" si="22"/>
        <v>0</v>
      </c>
    </row>
    <row r="12" spans="2:73" x14ac:dyDescent="0.3">
      <c r="B12" s="17" t="str">
        <f>VLOOKUP($AC12,LS_Coint_BD!$B$3:$D$1079,2)</f>
        <v>BTOW3</v>
      </c>
      <c r="C12" s="31" t="str">
        <f>VLOOKUP($AC12,LS_Coint_BD!$B$3:$D$1079,3)</f>
        <v>IGTA3</v>
      </c>
      <c r="D12" s="68">
        <f t="shared" si="23"/>
        <v>0</v>
      </c>
      <c r="E12" s="66">
        <f t="shared" si="24"/>
        <v>0</v>
      </c>
      <c r="F12" s="71">
        <f t="shared" si="25"/>
        <v>0</v>
      </c>
      <c r="G12" s="68">
        <f t="shared" si="26"/>
        <v>0</v>
      </c>
      <c r="H12" s="66">
        <f t="shared" si="27"/>
        <v>0</v>
      </c>
      <c r="I12" s="71">
        <f t="shared" si="28"/>
        <v>0</v>
      </c>
      <c r="J12" s="68">
        <f t="shared" si="29"/>
        <v>0</v>
      </c>
      <c r="K12" s="66">
        <f t="shared" si="30"/>
        <v>0</v>
      </c>
      <c r="L12" s="71">
        <f t="shared" si="31"/>
        <v>0</v>
      </c>
      <c r="M12" s="68">
        <f t="shared" si="32"/>
        <v>0.25238691695589921</v>
      </c>
      <c r="N12" s="66">
        <f t="shared" si="33"/>
        <v>6.3756443177620481</v>
      </c>
      <c r="O12" s="71">
        <f t="shared" si="34"/>
        <v>4.2504295451746987</v>
      </c>
      <c r="P12" s="68">
        <f t="shared" si="35"/>
        <v>0.35820774898569852</v>
      </c>
      <c r="Q12" s="66">
        <f t="shared" si="36"/>
        <v>6.6125343727228483</v>
      </c>
      <c r="R12" s="71">
        <f t="shared" si="37"/>
        <v>4.4083562484818986</v>
      </c>
      <c r="S12" s="68">
        <f t="shared" si="38"/>
        <v>0.87534739805460759</v>
      </c>
      <c r="T12" s="66">
        <f t="shared" si="39"/>
        <v>7.5047712522768002</v>
      </c>
      <c r="U12" s="71">
        <f t="shared" si="40"/>
        <v>5.0031808348512001</v>
      </c>
      <c r="V12" s="68">
        <f t="shared" si="41"/>
        <v>1.3166924066949974</v>
      </c>
      <c r="W12" s="66">
        <f t="shared" si="42"/>
        <v>7.8310142799226226</v>
      </c>
      <c r="X12" s="71">
        <f t="shared" si="43"/>
        <v>5.2206761866150817</v>
      </c>
      <c r="Y12" s="68">
        <f t="shared" si="44"/>
        <v>-0.83310357809994429</v>
      </c>
      <c r="Z12" s="66">
        <f t="shared" si="45"/>
        <v>-18.223031155586607</v>
      </c>
      <c r="AA12" s="71">
        <f t="shared" si="46"/>
        <v>-12.148687437057738</v>
      </c>
      <c r="AC12" s="98">
        <f t="shared" si="48"/>
        <v>171</v>
      </c>
      <c r="AD12">
        <f>RTD("tryd.rtdserver",,"COT",B12,"ULT")</f>
        <v>84.51</v>
      </c>
      <c r="AE12">
        <f>RTD("tryd.rtdserver",,"COT",C12,"ULT")</f>
        <v>35.19</v>
      </c>
      <c r="AF12">
        <f>VLOOKUP($AC12,LS_Coint_BD!$B$3:$AQ$1079,AF$2)*$AD12+VLOOKUP($AC12,LS_Coint_BD!$B$3:$AQ$1079,AF$2+1)</f>
        <v>0</v>
      </c>
      <c r="AG12">
        <f>VLOOKUP($AC12,LS_Coint_BD!$B$3:$AQ$1079,AG$2)*$AD12+VLOOKUP($AC12,LS_Coint_BD!$B$3:$AQ$1079,AG$2+1)</f>
        <v>0</v>
      </c>
      <c r="AH12">
        <f>VLOOKUP($AC12,LS_Coint_BD!$B$3:$AQ$1079,AH$2)*$AD12+VLOOKUP($AC12,LS_Coint_BD!$B$3:$AQ$1079,AH$2+1)</f>
        <v>0</v>
      </c>
      <c r="AI12">
        <f>VLOOKUP($AC12,LS_Coint_BD!$B$3:$AQ$1079,AI$2)*$AD12+VLOOKUP($AC12,LS_Coint_BD!$B$3:$AQ$1079,AI$2+1)</f>
        <v>34.937613083044099</v>
      </c>
      <c r="AJ12">
        <f>VLOOKUP($AC12,LS_Coint_BD!$B$3:$AQ$1079,AJ$2)*$AD12+VLOOKUP($AC12,LS_Coint_BD!$B$3:$AQ$1079,AJ$2+1)</f>
        <v>34.831792251014299</v>
      </c>
      <c r="AK12">
        <f>VLOOKUP($AC12,LS_Coint_BD!$B$3:$AQ$1079,AK$2)*$AD12+VLOOKUP($AC12,LS_Coint_BD!$B$3:$AQ$1079,AK$2+1)</f>
        <v>34.31465260194539</v>
      </c>
      <c r="AL12">
        <f>VLOOKUP($AC12,LS_Coint_BD!$B$3:$AQ$1079,AL$2)*$AD12+VLOOKUP($AC12,LS_Coint_BD!$B$3:$AQ$1079,AL$2+1)</f>
        <v>33.873307593305</v>
      </c>
      <c r="AM12">
        <f>VLOOKUP($AC12,LS_Coint_BD!$B$3:$AQ$1079,AM$2)*$AD12+VLOOKUP($AC12,LS_Coint_BD!$B$3:$AQ$1079,AM$2+1)</f>
        <v>36.023103578099942</v>
      </c>
      <c r="AN12">
        <f>VLOOKUP($AC12,LS_Coint_BD!$B$3:$AQ$1079,AN$2)</f>
        <v>0</v>
      </c>
      <c r="AO12">
        <f>VLOOKUP($AC12,LS_Coint_BD!$B$3:$AQ$1079,AO$2)</f>
        <v>0</v>
      </c>
      <c r="AP12">
        <f>VLOOKUP($AC12,LS_Coint_BD!$B$3:$AQ$1079,AP$2)</f>
        <v>0</v>
      </c>
      <c r="AQ12">
        <f>VLOOKUP($AC12,LS_Coint_BD!$B$3:$AQ$1079,AQ$2)</f>
        <v>2.1252147725873498</v>
      </c>
      <c r="AR12">
        <f>VLOOKUP($AC12,LS_Coint_BD!$B$3:$AQ$1079,AR$2)</f>
        <v>2.2041781242409502</v>
      </c>
      <c r="AS12">
        <f>VLOOKUP($AC12,LS_Coint_BD!$B$3:$AQ$1079,AS$2)</f>
        <v>2.5015904174256001</v>
      </c>
      <c r="AT12">
        <f>VLOOKUP($AC12,LS_Coint_BD!$B$3:$AQ$1079,AT$2)</f>
        <v>2.61033809330754</v>
      </c>
      <c r="AU12">
        <f>VLOOKUP($AC12,LS_Coint_BD!$B$3:$AQ$1079,AU$2)</f>
        <v>6.07434371852887</v>
      </c>
      <c r="AV12">
        <f>VLOOKUP($AC12,LS_Coint_BD!$B$3:$AQ$1079,AV$2)</f>
        <v>0</v>
      </c>
      <c r="AW12">
        <f>VLOOKUP($AC12,LS_Coint_BD!$B$3:$AQ$1079,AW$2)</f>
        <v>0</v>
      </c>
      <c r="AX12">
        <f>VLOOKUP($AC12,LS_Coint_BD!$B$3:$AQ$1079,AX$2)</f>
        <v>0</v>
      </c>
      <c r="AY12">
        <f>VLOOKUP($AC12,LS_Coint_BD!$B$3:$AQ$1079,AY$2)</f>
        <v>-1.06581410364015E-15</v>
      </c>
      <c r="AZ12">
        <f>VLOOKUP($AC12,LS_Coint_BD!$B$3:$AQ$1079,AZ$2)</f>
        <v>-1.97372982155583E-15</v>
      </c>
      <c r="BA12">
        <f>VLOOKUP($AC12,LS_Coint_BD!$B$3:$AQ$1079,BA$2)</f>
        <v>3.5527136788005001E-16</v>
      </c>
      <c r="BB12">
        <f>VLOOKUP($AC12,LS_Coint_BD!$B$3:$AQ$1079,BB$2)</f>
        <v>2.0670334131202902E-15</v>
      </c>
      <c r="BC12">
        <f>VLOOKUP($AC12,LS_Coint_BD!$B$3:$AQ$1079,BC$2)</f>
        <v>1.5916157281026199E-15</v>
      </c>
      <c r="BD12">
        <f t="shared" si="7"/>
        <v>0</v>
      </c>
      <c r="BE12">
        <f t="shared" si="8"/>
        <v>0</v>
      </c>
      <c r="BF12">
        <f t="shared" si="9"/>
        <v>0</v>
      </c>
      <c r="BG12">
        <f t="shared" si="10"/>
        <v>4.2504295451746987</v>
      </c>
      <c r="BH12">
        <f t="shared" si="11"/>
        <v>4.4083562484818986</v>
      </c>
      <c r="BI12">
        <f t="shared" si="12"/>
        <v>5.0031808348512001</v>
      </c>
      <c r="BJ12">
        <f t="shared" si="13"/>
        <v>5.2206761866150817</v>
      </c>
      <c r="BK12">
        <f t="shared" si="14"/>
        <v>-12.148687437057738</v>
      </c>
      <c r="BL12">
        <f t="shared" si="47"/>
        <v>0</v>
      </c>
      <c r="BN12" s="19" t="b">
        <f t="shared" si="15"/>
        <v>0</v>
      </c>
      <c r="BO12" s="19" t="b">
        <f t="shared" si="16"/>
        <v>0</v>
      </c>
      <c r="BP12" s="19" t="b">
        <f t="shared" si="17"/>
        <v>0</v>
      </c>
      <c r="BQ12" s="19" t="b">
        <f t="shared" si="18"/>
        <v>0</v>
      </c>
      <c r="BR12" s="19" t="b">
        <f t="shared" si="19"/>
        <v>0</v>
      </c>
      <c r="BS12" s="19" t="b">
        <f t="shared" si="20"/>
        <v>0</v>
      </c>
      <c r="BT12" s="19" t="b">
        <f t="shared" si="21"/>
        <v>0</v>
      </c>
      <c r="BU12" s="19" t="b">
        <f t="shared" si="22"/>
        <v>0</v>
      </c>
    </row>
    <row r="13" spans="2:73" x14ac:dyDescent="0.3">
      <c r="B13" s="28" t="str">
        <f>VLOOKUP($AC13,LS_Coint_BD!$B$3:$D$1079,2)</f>
        <v>BTOW3</v>
      </c>
      <c r="C13" s="29" t="str">
        <f>VLOOKUP($AC13,LS_Coint_BD!$B$3:$D$1079,3)</f>
        <v>IRBR3</v>
      </c>
      <c r="D13" s="70">
        <f t="shared" ref="D13:D22" si="49">IF(AF13=0,0,$AE13-AF13)</f>
        <v>-8.6144246350102094E-2</v>
      </c>
      <c r="E13" s="66">
        <f t="shared" si="24"/>
        <v>-1.777354589395248</v>
      </c>
      <c r="F13" s="71">
        <f t="shared" ref="F13:F22" si="50">BD13</f>
        <v>-1.184903059596832</v>
      </c>
      <c r="G13" s="70">
        <f t="shared" ref="G13:G22" si="51">IF(AG13=0,0,$AE13-AG13)</f>
        <v>-0.17705018156459928</v>
      </c>
      <c r="H13" s="66">
        <f t="shared" si="27"/>
        <v>-1.854432090819663</v>
      </c>
      <c r="I13" s="71">
        <f t="shared" ref="I13:I22" si="52">BE13</f>
        <v>-1.2362880605464419</v>
      </c>
      <c r="J13" s="70">
        <f t="shared" ref="J13:J22" si="53">IF(AH13=0,0,$AE13-AH13)</f>
        <v>-0.21054678201105403</v>
      </c>
      <c r="K13" s="66">
        <f t="shared" si="30"/>
        <v>-1.9697440900362595</v>
      </c>
      <c r="L13" s="71">
        <f t="shared" ref="L13:L22" si="54">BF13</f>
        <v>-1.3131627266908397</v>
      </c>
      <c r="M13" s="70">
        <f t="shared" ref="M13:M22" si="55">IF(AI13=0,0,$AE13-AI13)</f>
        <v>-0.34864574470222021</v>
      </c>
      <c r="N13" s="66">
        <f t="shared" si="33"/>
        <v>-2.7881986242133099</v>
      </c>
      <c r="O13" s="71">
        <f t="shared" ref="O13:O22" si="56">BG13</f>
        <v>-1.8587990828088732</v>
      </c>
      <c r="P13" s="70">
        <f t="shared" ref="P13:P22" si="57">IF(AJ13=0,0,$AE13-AJ13)</f>
        <v>-0.42611861964494313</v>
      </c>
      <c r="Q13" s="66">
        <f t="shared" si="36"/>
        <v>-3.2557944401791206</v>
      </c>
      <c r="R13" s="71">
        <f t="shared" ref="R13:R22" si="58">BH13</f>
        <v>-2.1705296267860805</v>
      </c>
      <c r="S13" s="70">
        <f t="shared" ref="S13:S22" si="59">IF(AK13=0,0,$AE13-AK13)</f>
        <v>-0.68371724788562105</v>
      </c>
      <c r="T13" s="66">
        <f t="shared" si="39"/>
        <v>-3.5947248607114206</v>
      </c>
      <c r="U13" s="71">
        <f t="shared" ref="U13:U22" si="60">BI13</f>
        <v>-2.3964832404742804</v>
      </c>
      <c r="V13" s="70">
        <f t="shared" ref="V13:V22" si="61">IF(AL13=0,0,$AE13-AL13)</f>
        <v>-0.80631287810852648</v>
      </c>
      <c r="W13" s="66">
        <f t="shared" si="42"/>
        <v>-3.64096530081921</v>
      </c>
      <c r="X13" s="71">
        <f t="shared" ref="X13:X22" si="62">BJ13</f>
        <v>-2.42731020054614</v>
      </c>
      <c r="Y13" s="70">
        <f t="shared" ref="Y13:Y22" si="63">IF(AM13=0,0,$AE13-AM13)</f>
        <v>-3.1807483976675321</v>
      </c>
      <c r="Z13" s="66">
        <f t="shared" si="45"/>
        <v>-20.341897213421731</v>
      </c>
      <c r="AA13" s="71">
        <f t="shared" ref="AA13:AA22" si="64">BK13</f>
        <v>-13.561264808947822</v>
      </c>
      <c r="AC13" s="98">
        <f t="shared" si="48"/>
        <v>172</v>
      </c>
      <c r="AD13">
        <f>RTD("tryd.rtdserver",,"COT",B13,"ULT")</f>
        <v>84.51</v>
      </c>
      <c r="AE13">
        <f>RTD("tryd.rtdserver",,"COT",C13,"ULT")</f>
        <v>6.91</v>
      </c>
      <c r="AF13">
        <f>VLOOKUP($AC13,LS_Coint_BD!$B$3:$AQ$1079,AF$2)*$AD13+VLOOKUP($AC13,LS_Coint_BD!$B$3:$AQ$1079,AF$2+1)</f>
        <v>6.9961442463501022</v>
      </c>
      <c r="AG13">
        <f>VLOOKUP($AC13,LS_Coint_BD!$B$3:$AQ$1079,AG$2)*$AD13+VLOOKUP($AC13,LS_Coint_BD!$B$3:$AQ$1079,AG$2+1)</f>
        <v>7.0870501815645994</v>
      </c>
      <c r="AH13">
        <f>VLOOKUP($AC13,LS_Coint_BD!$B$3:$AQ$1079,AH$2)*$AD13+VLOOKUP($AC13,LS_Coint_BD!$B$3:$AQ$1079,AH$2+1)</f>
        <v>7.1205467820110542</v>
      </c>
      <c r="AI13">
        <f>VLOOKUP($AC13,LS_Coint_BD!$B$3:$AQ$1079,AI$2)*$AD13+VLOOKUP($AC13,LS_Coint_BD!$B$3:$AQ$1079,AI$2+1)</f>
        <v>7.2586457447022203</v>
      </c>
      <c r="AJ13">
        <f>VLOOKUP($AC13,LS_Coint_BD!$B$3:$AQ$1079,AJ$2)*$AD13+VLOOKUP($AC13,LS_Coint_BD!$B$3:$AQ$1079,AJ$2+1)</f>
        <v>7.3361186196449433</v>
      </c>
      <c r="AK13">
        <f>VLOOKUP($AC13,LS_Coint_BD!$B$3:$AQ$1079,AK$2)*$AD13+VLOOKUP($AC13,LS_Coint_BD!$B$3:$AQ$1079,AK$2+1)</f>
        <v>7.5937172478856212</v>
      </c>
      <c r="AL13">
        <f>VLOOKUP($AC13,LS_Coint_BD!$B$3:$AQ$1079,AL$2)*$AD13+VLOOKUP($AC13,LS_Coint_BD!$B$3:$AQ$1079,AL$2+1)</f>
        <v>7.7163128781085266</v>
      </c>
      <c r="AM13">
        <f>VLOOKUP($AC13,LS_Coint_BD!$B$3:$AQ$1079,AM$2)*$AD13+VLOOKUP($AC13,LS_Coint_BD!$B$3:$AQ$1079,AM$2+1)</f>
        <v>10.090748397667532</v>
      </c>
      <c r="AN13">
        <f>VLOOKUP($AC13,LS_Coint_BD!$B$3:$AQ$1079,AN$2)</f>
        <v>0.59245152979841598</v>
      </c>
      <c r="AO13">
        <f>VLOOKUP($AC13,LS_Coint_BD!$B$3:$AQ$1079,AO$2)</f>
        <v>0.61814403027322096</v>
      </c>
      <c r="AP13">
        <f>VLOOKUP($AC13,LS_Coint_BD!$B$3:$AQ$1079,AP$2)</f>
        <v>0.65658136334542005</v>
      </c>
      <c r="AQ13">
        <f>VLOOKUP($AC13,LS_Coint_BD!$B$3:$AQ$1079,AQ$2)</f>
        <v>0.92939954140443704</v>
      </c>
      <c r="AR13">
        <f>VLOOKUP($AC13,LS_Coint_BD!$B$3:$AQ$1079,AR$2)</f>
        <v>1.08526481339304</v>
      </c>
      <c r="AS13">
        <f>VLOOKUP($AC13,LS_Coint_BD!$B$3:$AQ$1079,AS$2)</f>
        <v>1.19824162023714</v>
      </c>
      <c r="AT13">
        <f>VLOOKUP($AC13,LS_Coint_BD!$B$3:$AQ$1079,AT$2)</f>
        <v>1.21365510027307</v>
      </c>
      <c r="AU13">
        <f>VLOOKUP($AC13,LS_Coint_BD!$B$3:$AQ$1079,AU$2)</f>
        <v>6.7806324044739101</v>
      </c>
      <c r="AV13">
        <f>VLOOKUP($AC13,LS_Coint_BD!$B$3:$AQ$1079,AV$2)</f>
        <v>-7.9936057773011305E-17</v>
      </c>
      <c r="AW13">
        <f>VLOOKUP($AC13,LS_Coint_BD!$B$3:$AQ$1079,AW$2)</f>
        <v>-1.48029736616688E-17</v>
      </c>
      <c r="AX13">
        <f>VLOOKUP($AC13,LS_Coint_BD!$B$3:$AQ$1079,AX$2)</f>
        <v>3.4258310474147699E-16</v>
      </c>
      <c r="AY13">
        <f>VLOOKUP($AC13,LS_Coint_BD!$B$3:$AQ$1079,AY$2)</f>
        <v>8.4932061383824499E-16</v>
      </c>
      <c r="AZ13">
        <f>VLOOKUP($AC13,LS_Coint_BD!$B$3:$AQ$1079,AZ$2)</f>
        <v>-3.5527136788005001E-16</v>
      </c>
      <c r="BA13">
        <f>VLOOKUP($AC13,LS_Coint_BD!$B$3:$AQ$1079,BA$2)</f>
        <v>-3.1974423109204502E-16</v>
      </c>
      <c r="BB13">
        <f>VLOOKUP($AC13,LS_Coint_BD!$B$3:$AQ$1079,BB$2)</f>
        <v>-6.4594794160009105E-17</v>
      </c>
      <c r="BC13">
        <f>VLOOKUP($AC13,LS_Coint_BD!$B$3:$AQ$1079,BC$2)</f>
        <v>-1.36424205265939E-15</v>
      </c>
      <c r="BD13">
        <f t="shared" ref="BD13:BD22" si="65">IF(D13&lt;0,AV13-2*AN13,AV13+2*AN13)</f>
        <v>-1.184903059596832</v>
      </c>
      <c r="BE13">
        <f t="shared" ref="BE13:BE22" si="66">IF(G13&lt;0,AW13-2*AO13,AW13+2*AO13)</f>
        <v>-1.2362880605464419</v>
      </c>
      <c r="BF13">
        <f t="shared" ref="BF13:BF22" si="67">IF(J13&lt;0,AX13-2*AP13,AX13+2*AP13)</f>
        <v>-1.3131627266908397</v>
      </c>
      <c r="BG13">
        <f t="shared" ref="BG13:BG22" si="68">IF(M13&lt;0,AY13-2*AQ13,AY13+2*AQ13)</f>
        <v>-1.8587990828088732</v>
      </c>
      <c r="BH13">
        <f t="shared" ref="BH13:BH22" si="69">IF(P13&lt;0,AZ13-2*AR13,AZ13+2*AR13)</f>
        <v>-2.1705296267860805</v>
      </c>
      <c r="BI13">
        <f t="shared" ref="BI13:BI22" si="70">IF(S13&lt;0,BA13-2*AS13,BA13+2*AS13)</f>
        <v>-2.3964832404742804</v>
      </c>
      <c r="BJ13">
        <f t="shared" ref="BJ13:BJ22" si="71">IF(V13&lt;0,BB13-2*AT13,BB13+2*AT13)</f>
        <v>-2.42731020054614</v>
      </c>
      <c r="BK13">
        <f t="shared" ref="BK13:BK22" si="72">IF(Y13&lt;0,BC13-2*AU13,BC13+2*AU13)</f>
        <v>-13.561264808947822</v>
      </c>
      <c r="BL13">
        <f t="shared" ref="BL13:BL22" si="73">IF(AA13&lt;0,BD13-2*AV13,BD13+2*AV13)</f>
        <v>-1.1849030595968317</v>
      </c>
      <c r="BN13" s="30" t="b">
        <f t="shared" si="15"/>
        <v>0</v>
      </c>
      <c r="BO13" s="30" t="b">
        <f t="shared" si="16"/>
        <v>0</v>
      </c>
      <c r="BP13" s="30" t="b">
        <f t="shared" si="17"/>
        <v>0</v>
      </c>
      <c r="BQ13" s="30" t="b">
        <f t="shared" si="18"/>
        <v>0</v>
      </c>
      <c r="BR13" s="30" t="b">
        <f t="shared" si="19"/>
        <v>0</v>
      </c>
      <c r="BS13" s="30" t="b">
        <f t="shared" si="20"/>
        <v>0</v>
      </c>
      <c r="BT13" s="30" t="b">
        <f t="shared" si="21"/>
        <v>0</v>
      </c>
      <c r="BU13" s="30" t="b">
        <f t="shared" si="22"/>
        <v>0</v>
      </c>
    </row>
    <row r="14" spans="2:73" x14ac:dyDescent="0.3">
      <c r="B14" s="17" t="str">
        <f>VLOOKUP($AC14,LS_Coint_BD!$B$3:$D$1079,2)</f>
        <v>BTOW3</v>
      </c>
      <c r="C14" s="31" t="str">
        <f>VLOOKUP($AC14,LS_Coint_BD!$B$3:$D$1079,3)</f>
        <v>LAME4</v>
      </c>
      <c r="D14" s="68">
        <f t="shared" si="49"/>
        <v>0</v>
      </c>
      <c r="E14" s="66">
        <f t="shared" si="24"/>
        <v>0</v>
      </c>
      <c r="F14" s="71">
        <f t="shared" si="50"/>
        <v>0</v>
      </c>
      <c r="G14" s="68">
        <f t="shared" si="51"/>
        <v>-1.197265116077908</v>
      </c>
      <c r="H14" s="66">
        <f t="shared" si="27"/>
        <v>-2.9309399588027554</v>
      </c>
      <c r="I14" s="71">
        <f t="shared" si="52"/>
        <v>-1.9539599725351702</v>
      </c>
      <c r="J14" s="68">
        <f t="shared" si="53"/>
        <v>-1.2262598482837852</v>
      </c>
      <c r="K14" s="66">
        <f t="shared" si="30"/>
        <v>-3.0159554697156894</v>
      </c>
      <c r="L14" s="71">
        <f t="shared" si="54"/>
        <v>-2.0106369798104597</v>
      </c>
      <c r="M14" s="68">
        <f t="shared" si="55"/>
        <v>-1.2823568672201837</v>
      </c>
      <c r="N14" s="66">
        <f t="shared" si="33"/>
        <v>-3.1708232379061778</v>
      </c>
      <c r="O14" s="71">
        <f t="shared" si="56"/>
        <v>-2.1138821586041185</v>
      </c>
      <c r="P14" s="68">
        <f t="shared" si="57"/>
        <v>-1.3842595123530934</v>
      </c>
      <c r="Q14" s="66">
        <f t="shared" si="36"/>
        <v>-3.4124947492700097</v>
      </c>
      <c r="R14" s="71">
        <f t="shared" si="58"/>
        <v>-2.2749964995133398</v>
      </c>
      <c r="S14" s="68">
        <f t="shared" si="59"/>
        <v>-1.4359890649753702</v>
      </c>
      <c r="T14" s="66">
        <f t="shared" si="39"/>
        <v>-3.325902374521283</v>
      </c>
      <c r="U14" s="71">
        <f t="shared" si="60"/>
        <v>-2.2172682496808553</v>
      </c>
      <c r="V14" s="68">
        <f t="shared" si="61"/>
        <v>-1.4239996559551038</v>
      </c>
      <c r="W14" s="66">
        <f t="shared" si="42"/>
        <v>-3.2620680862520706</v>
      </c>
      <c r="X14" s="71">
        <f t="shared" si="62"/>
        <v>-2.1747120575013805</v>
      </c>
      <c r="Y14" s="68">
        <f t="shared" si="63"/>
        <v>-1.9068285114564425</v>
      </c>
      <c r="Z14" s="66">
        <f t="shared" si="45"/>
        <v>-4.7220908960827206</v>
      </c>
      <c r="AA14" s="71">
        <f t="shared" si="64"/>
        <v>-3.1480605973884801</v>
      </c>
      <c r="AC14" s="98">
        <f t="shared" si="48"/>
        <v>173</v>
      </c>
      <c r="AD14">
        <f>RTD("tryd.rtdserver",,"COT",B14,"ULT")</f>
        <v>84.51</v>
      </c>
      <c r="AE14">
        <f>RTD("tryd.rtdserver",,"COT",C14,"ULT")</f>
        <v>24.8</v>
      </c>
      <c r="AF14">
        <f>VLOOKUP($AC14,LS_Coint_BD!$B$3:$AQ$1079,AF$2)*$AD14+VLOOKUP($AC14,LS_Coint_BD!$B$3:$AQ$1079,AF$2+1)</f>
        <v>0</v>
      </c>
      <c r="AG14">
        <f>VLOOKUP($AC14,LS_Coint_BD!$B$3:$AQ$1079,AG$2)*$AD14+VLOOKUP($AC14,LS_Coint_BD!$B$3:$AQ$1079,AG$2+1)</f>
        <v>25.997265116077909</v>
      </c>
      <c r="AH14">
        <f>VLOOKUP($AC14,LS_Coint_BD!$B$3:$AQ$1079,AH$2)*$AD14+VLOOKUP($AC14,LS_Coint_BD!$B$3:$AQ$1079,AH$2+1)</f>
        <v>26.026259848283786</v>
      </c>
      <c r="AI14">
        <f>VLOOKUP($AC14,LS_Coint_BD!$B$3:$AQ$1079,AI$2)*$AD14+VLOOKUP($AC14,LS_Coint_BD!$B$3:$AQ$1079,AI$2+1)</f>
        <v>26.082356867220184</v>
      </c>
      <c r="AJ14">
        <f>VLOOKUP($AC14,LS_Coint_BD!$B$3:$AQ$1079,AJ$2)*$AD14+VLOOKUP($AC14,LS_Coint_BD!$B$3:$AQ$1079,AJ$2+1)</f>
        <v>26.184259512353094</v>
      </c>
      <c r="AK14">
        <f>VLOOKUP($AC14,LS_Coint_BD!$B$3:$AQ$1079,AK$2)*$AD14+VLOOKUP($AC14,LS_Coint_BD!$B$3:$AQ$1079,AK$2+1)</f>
        <v>26.235989064975371</v>
      </c>
      <c r="AL14">
        <f>VLOOKUP($AC14,LS_Coint_BD!$B$3:$AQ$1079,AL$2)*$AD14+VLOOKUP($AC14,LS_Coint_BD!$B$3:$AQ$1079,AL$2+1)</f>
        <v>26.223999655955105</v>
      </c>
      <c r="AM14">
        <f>VLOOKUP($AC14,LS_Coint_BD!$B$3:$AQ$1079,AM$2)*$AD14+VLOOKUP($AC14,LS_Coint_BD!$B$3:$AQ$1079,AM$2+1)</f>
        <v>26.706828511456443</v>
      </c>
      <c r="AN14">
        <f>VLOOKUP($AC14,LS_Coint_BD!$B$3:$AQ$1079,AN$2)</f>
        <v>0</v>
      </c>
      <c r="AO14">
        <f>VLOOKUP($AC14,LS_Coint_BD!$B$3:$AQ$1079,AO$2)</f>
        <v>0.97697998626758498</v>
      </c>
      <c r="AP14">
        <f>VLOOKUP($AC14,LS_Coint_BD!$B$3:$AQ$1079,AP$2)</f>
        <v>1.0053184899052301</v>
      </c>
      <c r="AQ14">
        <f>VLOOKUP($AC14,LS_Coint_BD!$B$3:$AQ$1079,AQ$2)</f>
        <v>1.0569410793020599</v>
      </c>
      <c r="AR14">
        <f>VLOOKUP($AC14,LS_Coint_BD!$B$3:$AQ$1079,AR$2)</f>
        <v>1.1374982497566699</v>
      </c>
      <c r="AS14">
        <f>VLOOKUP($AC14,LS_Coint_BD!$B$3:$AQ$1079,AS$2)</f>
        <v>1.1086341248404299</v>
      </c>
      <c r="AT14">
        <f>VLOOKUP($AC14,LS_Coint_BD!$B$3:$AQ$1079,AT$2)</f>
        <v>1.08735602875069</v>
      </c>
      <c r="AU14">
        <f>VLOOKUP($AC14,LS_Coint_BD!$B$3:$AQ$1079,AU$2)</f>
        <v>1.57403029869424</v>
      </c>
      <c r="AV14">
        <f>VLOOKUP($AC14,LS_Coint_BD!$B$3:$AQ$1079,AV$2)</f>
        <v>0</v>
      </c>
      <c r="AW14">
        <f>VLOOKUP($AC14,LS_Coint_BD!$B$3:$AQ$1079,AW$2)</f>
        <v>-3.2566542055671301E-16</v>
      </c>
      <c r="AX14">
        <f>VLOOKUP($AC14,LS_Coint_BD!$B$3:$AQ$1079,AX$2)</f>
        <v>2.7914178904861098E-16</v>
      </c>
      <c r="AY14">
        <f>VLOOKUP($AC14,LS_Coint_BD!$B$3:$AQ$1079,AY$2)</f>
        <v>1.4210854715202001E-15</v>
      </c>
      <c r="AZ14">
        <f>VLOOKUP($AC14,LS_Coint_BD!$B$3:$AQ$1079,AZ$2)</f>
        <v>-1.9737298215558299E-17</v>
      </c>
      <c r="BA14">
        <f>VLOOKUP($AC14,LS_Coint_BD!$B$3:$AQ$1079,BA$2)</f>
        <v>4.2810199829545999E-15</v>
      </c>
      <c r="BB14">
        <f>VLOOKUP($AC14,LS_Coint_BD!$B$3:$AQ$1079,BB$2)</f>
        <v>-5.6520444890007998E-16</v>
      </c>
      <c r="BC14">
        <f>VLOOKUP($AC14,LS_Coint_BD!$B$3:$AQ$1079,BC$2)</f>
        <v>5.6843418860808004E-17</v>
      </c>
      <c r="BD14">
        <f t="shared" si="65"/>
        <v>0</v>
      </c>
      <c r="BE14">
        <f t="shared" si="66"/>
        <v>-1.9539599725351702</v>
      </c>
      <c r="BF14">
        <f t="shared" si="67"/>
        <v>-2.0106369798104597</v>
      </c>
      <c r="BG14">
        <f t="shared" si="68"/>
        <v>-2.1138821586041185</v>
      </c>
      <c r="BH14">
        <f t="shared" si="69"/>
        <v>-2.2749964995133398</v>
      </c>
      <c r="BI14">
        <f t="shared" si="70"/>
        <v>-2.2172682496808553</v>
      </c>
      <c r="BJ14">
        <f t="shared" si="71"/>
        <v>-2.1747120575013805</v>
      </c>
      <c r="BK14">
        <f t="shared" si="72"/>
        <v>-3.1480605973884801</v>
      </c>
      <c r="BL14">
        <f t="shared" si="73"/>
        <v>0</v>
      </c>
      <c r="BN14" s="19" t="b">
        <f t="shared" si="15"/>
        <v>0</v>
      </c>
      <c r="BO14" s="19" t="b">
        <f t="shared" si="16"/>
        <v>0</v>
      </c>
      <c r="BP14" s="19" t="b">
        <f t="shared" si="17"/>
        <v>0</v>
      </c>
      <c r="BQ14" s="19" t="b">
        <f t="shared" si="18"/>
        <v>0</v>
      </c>
      <c r="BR14" s="19" t="b">
        <f t="shared" si="19"/>
        <v>0</v>
      </c>
      <c r="BS14" s="19" t="b">
        <f t="shared" si="20"/>
        <v>0</v>
      </c>
      <c r="BT14" s="19" t="b">
        <f t="shared" si="21"/>
        <v>0</v>
      </c>
      <c r="BU14" s="19" t="b">
        <f t="shared" si="22"/>
        <v>0</v>
      </c>
    </row>
    <row r="15" spans="2:73" x14ac:dyDescent="0.3">
      <c r="B15" s="28" t="str">
        <f>VLOOKUP($AC15,LS_Coint_BD!$B$3:$D$1079,2)</f>
        <v>BTOW3</v>
      </c>
      <c r="C15" s="29" t="str">
        <f>VLOOKUP($AC15,LS_Coint_BD!$B$3:$D$1079,3)</f>
        <v>LREN3</v>
      </c>
      <c r="D15" s="70">
        <f t="shared" si="49"/>
        <v>-1.6887738345831522</v>
      </c>
      <c r="E15" s="66">
        <f t="shared" si="24"/>
        <v>-7.3008026795718362</v>
      </c>
      <c r="F15" s="71">
        <f t="shared" si="50"/>
        <v>-4.8672017863812238</v>
      </c>
      <c r="G15" s="70">
        <f t="shared" si="51"/>
        <v>0</v>
      </c>
      <c r="H15" s="66">
        <f t="shared" si="27"/>
        <v>0</v>
      </c>
      <c r="I15" s="71">
        <f t="shared" si="52"/>
        <v>0</v>
      </c>
      <c r="J15" s="70">
        <f t="shared" si="53"/>
        <v>-1.9385511972490832</v>
      </c>
      <c r="K15" s="66">
        <f t="shared" si="30"/>
        <v>-6.807151139776888</v>
      </c>
      <c r="L15" s="71">
        <f t="shared" si="54"/>
        <v>-4.5381007598512584</v>
      </c>
      <c r="M15" s="70">
        <f t="shared" si="55"/>
        <v>-1.9263167965188543</v>
      </c>
      <c r="N15" s="66">
        <f t="shared" si="33"/>
        <v>-6.5128067305998272</v>
      </c>
      <c r="O15" s="71">
        <f t="shared" si="56"/>
        <v>-4.3418711537332184</v>
      </c>
      <c r="P15" s="70">
        <f t="shared" si="57"/>
        <v>-1.6297190223428402</v>
      </c>
      <c r="Q15" s="66">
        <f t="shared" si="36"/>
        <v>-7.3768436481705528</v>
      </c>
      <c r="R15" s="71">
        <f t="shared" si="58"/>
        <v>-4.9178957654470352</v>
      </c>
      <c r="S15" s="70">
        <f t="shared" si="59"/>
        <v>-0.69998502905571769</v>
      </c>
      <c r="T15" s="66">
        <f t="shared" si="39"/>
        <v>-9.3441700459404888</v>
      </c>
      <c r="U15" s="71">
        <f t="shared" si="60"/>
        <v>-6.2294466972936595</v>
      </c>
      <c r="V15" s="70">
        <f t="shared" si="61"/>
        <v>0.27411247814856665</v>
      </c>
      <c r="W15" s="66">
        <f t="shared" si="42"/>
        <v>10.464194256374039</v>
      </c>
      <c r="X15" s="71">
        <f t="shared" si="62"/>
        <v>6.9761295042493598</v>
      </c>
      <c r="Y15" s="70">
        <f t="shared" si="63"/>
        <v>-1.4024988632107664</v>
      </c>
      <c r="Z15" s="66">
        <f t="shared" si="45"/>
        <v>-16.049120873399424</v>
      </c>
      <c r="AA15" s="71">
        <f t="shared" si="64"/>
        <v>-10.699413915599617</v>
      </c>
      <c r="AC15" s="98">
        <f t="shared" si="48"/>
        <v>174</v>
      </c>
      <c r="AD15">
        <f>RTD("tryd.rtdserver",,"COT",B15,"ULT")</f>
        <v>84.51</v>
      </c>
      <c r="AE15">
        <f>RTD("tryd.rtdserver",,"COT",C15,"ULT")</f>
        <v>41.01</v>
      </c>
      <c r="AF15">
        <f>VLOOKUP($AC15,LS_Coint_BD!$B$3:$AQ$1079,AF$2)*$AD15+VLOOKUP($AC15,LS_Coint_BD!$B$3:$AQ$1079,AF$2+1)</f>
        <v>42.69877383458315</v>
      </c>
      <c r="AG15">
        <f>VLOOKUP($AC15,LS_Coint_BD!$B$3:$AQ$1079,AG$2)*$AD15+VLOOKUP($AC15,LS_Coint_BD!$B$3:$AQ$1079,AG$2+1)</f>
        <v>0</v>
      </c>
      <c r="AH15">
        <f>VLOOKUP($AC15,LS_Coint_BD!$B$3:$AQ$1079,AH$2)*$AD15+VLOOKUP($AC15,LS_Coint_BD!$B$3:$AQ$1079,AH$2+1)</f>
        <v>42.948551197249081</v>
      </c>
      <c r="AI15">
        <f>VLOOKUP($AC15,LS_Coint_BD!$B$3:$AQ$1079,AI$2)*$AD15+VLOOKUP($AC15,LS_Coint_BD!$B$3:$AQ$1079,AI$2+1)</f>
        <v>42.936316796518852</v>
      </c>
      <c r="AJ15">
        <f>VLOOKUP($AC15,LS_Coint_BD!$B$3:$AQ$1079,AJ$2)*$AD15+VLOOKUP($AC15,LS_Coint_BD!$B$3:$AQ$1079,AJ$2+1)</f>
        <v>42.639719022342838</v>
      </c>
      <c r="AK15">
        <f>VLOOKUP($AC15,LS_Coint_BD!$B$3:$AQ$1079,AK$2)*$AD15+VLOOKUP($AC15,LS_Coint_BD!$B$3:$AQ$1079,AK$2+1)</f>
        <v>41.709985029055716</v>
      </c>
      <c r="AL15">
        <f>VLOOKUP($AC15,LS_Coint_BD!$B$3:$AQ$1079,AL$2)*$AD15+VLOOKUP($AC15,LS_Coint_BD!$B$3:$AQ$1079,AL$2+1)</f>
        <v>40.735887521851431</v>
      </c>
      <c r="AM15">
        <f>VLOOKUP($AC15,LS_Coint_BD!$B$3:$AQ$1079,AM$2)*$AD15+VLOOKUP($AC15,LS_Coint_BD!$B$3:$AQ$1079,AM$2+1)</f>
        <v>42.412498863210764</v>
      </c>
      <c r="AN15">
        <f>VLOOKUP($AC15,LS_Coint_BD!$B$3:$AQ$1079,AN$2)</f>
        <v>2.4336008931906101</v>
      </c>
      <c r="AO15">
        <f>VLOOKUP($AC15,LS_Coint_BD!$B$3:$AQ$1079,AO$2)</f>
        <v>0</v>
      </c>
      <c r="AP15">
        <f>VLOOKUP($AC15,LS_Coint_BD!$B$3:$AQ$1079,AP$2)</f>
        <v>2.2690503799256301</v>
      </c>
      <c r="AQ15">
        <f>VLOOKUP($AC15,LS_Coint_BD!$B$3:$AQ$1079,AQ$2)</f>
        <v>2.1709355768666101</v>
      </c>
      <c r="AR15">
        <f>VLOOKUP($AC15,LS_Coint_BD!$B$3:$AQ$1079,AR$2)</f>
        <v>2.4589478827235198</v>
      </c>
      <c r="AS15">
        <f>VLOOKUP($AC15,LS_Coint_BD!$B$3:$AQ$1079,AS$2)</f>
        <v>3.1147233486468302</v>
      </c>
      <c r="AT15">
        <f>VLOOKUP($AC15,LS_Coint_BD!$B$3:$AQ$1079,AT$2)</f>
        <v>3.4880647521246799</v>
      </c>
      <c r="AU15">
        <f>VLOOKUP($AC15,LS_Coint_BD!$B$3:$AQ$1079,AU$2)</f>
        <v>5.3497069577998104</v>
      </c>
      <c r="AV15">
        <f>VLOOKUP($AC15,LS_Coint_BD!$B$3:$AQ$1079,AV$2)</f>
        <v>-3.5527136788005001E-15</v>
      </c>
      <c r="AW15">
        <f>VLOOKUP($AC15,LS_Coint_BD!$B$3:$AQ$1079,AW$2)</f>
        <v>0</v>
      </c>
      <c r="AX15">
        <f>VLOOKUP($AC15,LS_Coint_BD!$B$3:$AQ$1079,AX$2)</f>
        <v>1.4210854715202001E-15</v>
      </c>
      <c r="AY15">
        <f>VLOOKUP($AC15,LS_Coint_BD!$B$3:$AQ$1079,AY$2)</f>
        <v>1.95399252334028E-15</v>
      </c>
      <c r="AZ15">
        <f>VLOOKUP($AC15,LS_Coint_BD!$B$3:$AQ$1079,AZ$2)</f>
        <v>4.3816802038539498E-15</v>
      </c>
      <c r="BA15">
        <f>VLOOKUP($AC15,LS_Coint_BD!$B$3:$AQ$1079,BA$2)</f>
        <v>1.20792265079217E-15</v>
      </c>
      <c r="BB15">
        <f>VLOOKUP($AC15,LS_Coint_BD!$B$3:$AQ$1079,BB$2)</f>
        <v>-3.8756876496005502E-16</v>
      </c>
      <c r="BC15">
        <f>VLOOKUP($AC15,LS_Coint_BD!$B$3:$AQ$1079,BC$2)</f>
        <v>2.8990143619012101E-15</v>
      </c>
      <c r="BD15">
        <f t="shared" si="65"/>
        <v>-4.8672017863812238</v>
      </c>
      <c r="BE15">
        <f t="shared" si="66"/>
        <v>0</v>
      </c>
      <c r="BF15">
        <f t="shared" si="67"/>
        <v>-4.5381007598512584</v>
      </c>
      <c r="BG15">
        <f t="shared" si="68"/>
        <v>-4.3418711537332184</v>
      </c>
      <c r="BH15">
        <f t="shared" si="69"/>
        <v>-4.9178957654470352</v>
      </c>
      <c r="BI15">
        <f t="shared" si="70"/>
        <v>-6.2294466972936595</v>
      </c>
      <c r="BJ15">
        <f t="shared" si="71"/>
        <v>6.9761295042493598</v>
      </c>
      <c r="BK15">
        <f t="shared" si="72"/>
        <v>-10.699413915599617</v>
      </c>
      <c r="BL15">
        <f t="shared" si="73"/>
        <v>-4.8672017863812167</v>
      </c>
      <c r="BN15" s="30" t="b">
        <f t="shared" si="15"/>
        <v>0</v>
      </c>
      <c r="BO15" s="30" t="b">
        <f t="shared" si="16"/>
        <v>0</v>
      </c>
      <c r="BP15" s="30" t="b">
        <f t="shared" si="17"/>
        <v>0</v>
      </c>
      <c r="BQ15" s="30" t="b">
        <f t="shared" si="18"/>
        <v>0</v>
      </c>
      <c r="BR15" s="30" t="b">
        <f t="shared" si="19"/>
        <v>0</v>
      </c>
      <c r="BS15" s="30" t="b">
        <f t="shared" si="20"/>
        <v>0</v>
      </c>
      <c r="BT15" s="30" t="b">
        <f t="shared" si="21"/>
        <v>0</v>
      </c>
      <c r="BU15" s="30" t="b">
        <f t="shared" si="22"/>
        <v>0</v>
      </c>
    </row>
    <row r="16" spans="2:73" x14ac:dyDescent="0.3">
      <c r="B16" s="17" t="str">
        <f>VLOOKUP($AC16,LS_Coint_BD!$B$3:$D$1079,2)</f>
        <v>BTOW3</v>
      </c>
      <c r="C16" s="31" t="str">
        <f>VLOOKUP($AC16,LS_Coint_BD!$B$3:$D$1079,3)</f>
        <v>MULT3</v>
      </c>
      <c r="D16" s="68">
        <f t="shared" si="49"/>
        <v>0</v>
      </c>
      <c r="E16" s="66">
        <f t="shared" si="24"/>
        <v>0</v>
      </c>
      <c r="F16" s="71">
        <f t="shared" si="50"/>
        <v>0</v>
      </c>
      <c r="G16" s="68">
        <f t="shared" si="51"/>
        <v>0</v>
      </c>
      <c r="H16" s="66">
        <f t="shared" si="27"/>
        <v>0</v>
      </c>
      <c r="I16" s="71">
        <f t="shared" si="52"/>
        <v>0</v>
      </c>
      <c r="J16" s="68">
        <f t="shared" si="53"/>
        <v>0</v>
      </c>
      <c r="K16" s="66">
        <f t="shared" si="30"/>
        <v>0</v>
      </c>
      <c r="L16" s="71">
        <f t="shared" si="54"/>
        <v>0</v>
      </c>
      <c r="M16" s="68">
        <f t="shared" si="55"/>
        <v>-4.7236142728905861E-2</v>
      </c>
      <c r="N16" s="66">
        <f t="shared" si="33"/>
        <v>-4.0490027541793845</v>
      </c>
      <c r="O16" s="71">
        <f t="shared" si="56"/>
        <v>-2.6993351694529228</v>
      </c>
      <c r="P16" s="68">
        <f t="shared" si="57"/>
        <v>1.5181132693399491E-2</v>
      </c>
      <c r="Q16" s="66">
        <f t="shared" si="36"/>
        <v>4.1006530597227009</v>
      </c>
      <c r="R16" s="71">
        <f t="shared" si="58"/>
        <v>2.7337687064818006</v>
      </c>
      <c r="S16" s="68">
        <f t="shared" si="59"/>
        <v>0.31465499606531111</v>
      </c>
      <c r="T16" s="66">
        <f t="shared" si="39"/>
        <v>4.5546298282637387</v>
      </c>
      <c r="U16" s="71">
        <f t="shared" si="60"/>
        <v>3.0364198855091593</v>
      </c>
      <c r="V16" s="68">
        <f t="shared" si="61"/>
        <v>0.6078913906211767</v>
      </c>
      <c r="W16" s="66">
        <f t="shared" si="42"/>
        <v>4.8033792685014642</v>
      </c>
      <c r="X16" s="71">
        <f t="shared" si="62"/>
        <v>3.2022528456676427</v>
      </c>
      <c r="Y16" s="68">
        <f t="shared" si="63"/>
        <v>-0.6623205105835055</v>
      </c>
      <c r="Z16" s="66">
        <f t="shared" si="45"/>
        <v>-10.861209127358094</v>
      </c>
      <c r="AA16" s="71">
        <f t="shared" si="64"/>
        <v>-7.2408060849053966</v>
      </c>
      <c r="AC16" s="98">
        <f t="shared" si="48"/>
        <v>175</v>
      </c>
      <c r="AD16">
        <f>RTD("tryd.rtdserver",,"COT",B16,"ULT")</f>
        <v>84.51</v>
      </c>
      <c r="AE16">
        <f>RTD("tryd.rtdserver",,"COT",C16,"ULT")</f>
        <v>21.84</v>
      </c>
      <c r="AF16">
        <f>VLOOKUP($AC16,LS_Coint_BD!$B$3:$AQ$1079,AF$2)*$AD16+VLOOKUP($AC16,LS_Coint_BD!$B$3:$AQ$1079,AF$2+1)</f>
        <v>0</v>
      </c>
      <c r="AG16">
        <f>VLOOKUP($AC16,LS_Coint_BD!$B$3:$AQ$1079,AG$2)*$AD16+VLOOKUP($AC16,LS_Coint_BD!$B$3:$AQ$1079,AG$2+1)</f>
        <v>0</v>
      </c>
      <c r="AH16">
        <f>VLOOKUP($AC16,LS_Coint_BD!$B$3:$AQ$1079,AH$2)*$AD16+VLOOKUP($AC16,LS_Coint_BD!$B$3:$AQ$1079,AH$2+1)</f>
        <v>0</v>
      </c>
      <c r="AI16">
        <f>VLOOKUP($AC16,LS_Coint_BD!$B$3:$AQ$1079,AI$2)*$AD16+VLOOKUP($AC16,LS_Coint_BD!$B$3:$AQ$1079,AI$2+1)</f>
        <v>21.887236142728906</v>
      </c>
      <c r="AJ16">
        <f>VLOOKUP($AC16,LS_Coint_BD!$B$3:$AQ$1079,AJ$2)*$AD16+VLOOKUP($AC16,LS_Coint_BD!$B$3:$AQ$1079,AJ$2+1)</f>
        <v>21.8248188673066</v>
      </c>
      <c r="AK16">
        <f>VLOOKUP($AC16,LS_Coint_BD!$B$3:$AQ$1079,AK$2)*$AD16+VLOOKUP($AC16,LS_Coint_BD!$B$3:$AQ$1079,AK$2+1)</f>
        <v>21.525345003934689</v>
      </c>
      <c r="AL16">
        <f>VLOOKUP($AC16,LS_Coint_BD!$B$3:$AQ$1079,AL$2)*$AD16+VLOOKUP($AC16,LS_Coint_BD!$B$3:$AQ$1079,AL$2+1)</f>
        <v>21.232108609378823</v>
      </c>
      <c r="AM16">
        <f>VLOOKUP($AC16,LS_Coint_BD!$B$3:$AQ$1079,AM$2)*$AD16+VLOOKUP($AC16,LS_Coint_BD!$B$3:$AQ$1079,AM$2+1)</f>
        <v>22.502320510583505</v>
      </c>
      <c r="AN16">
        <f>VLOOKUP($AC16,LS_Coint_BD!$B$3:$AQ$1079,AN$2)</f>
        <v>0</v>
      </c>
      <c r="AO16">
        <f>VLOOKUP($AC16,LS_Coint_BD!$B$3:$AQ$1079,AO$2)</f>
        <v>0</v>
      </c>
      <c r="AP16">
        <f>VLOOKUP($AC16,LS_Coint_BD!$B$3:$AQ$1079,AP$2)</f>
        <v>0</v>
      </c>
      <c r="AQ16">
        <f>VLOOKUP($AC16,LS_Coint_BD!$B$3:$AQ$1079,AQ$2)</f>
        <v>1.3496675847264601</v>
      </c>
      <c r="AR16">
        <f>VLOOKUP($AC16,LS_Coint_BD!$B$3:$AQ$1079,AR$2)</f>
        <v>1.3668843532409001</v>
      </c>
      <c r="AS16">
        <f>VLOOKUP($AC16,LS_Coint_BD!$B$3:$AQ$1079,AS$2)</f>
        <v>1.5182099427545801</v>
      </c>
      <c r="AT16">
        <f>VLOOKUP($AC16,LS_Coint_BD!$B$3:$AQ$1079,AT$2)</f>
        <v>1.60112642283382</v>
      </c>
      <c r="AU16">
        <f>VLOOKUP($AC16,LS_Coint_BD!$B$3:$AQ$1079,AU$2)</f>
        <v>3.6204030424527001</v>
      </c>
      <c r="AV16">
        <f>VLOOKUP($AC16,LS_Coint_BD!$B$3:$AQ$1079,AV$2)</f>
        <v>0</v>
      </c>
      <c r="AW16">
        <f>VLOOKUP($AC16,LS_Coint_BD!$B$3:$AQ$1079,AW$2)</f>
        <v>0</v>
      </c>
      <c r="AX16">
        <f>VLOOKUP($AC16,LS_Coint_BD!$B$3:$AQ$1079,AX$2)</f>
        <v>0</v>
      </c>
      <c r="AY16">
        <f>VLOOKUP($AC16,LS_Coint_BD!$B$3:$AQ$1079,AY$2)</f>
        <v>-2.55351295663786E-15</v>
      </c>
      <c r="AZ16">
        <f>VLOOKUP($AC16,LS_Coint_BD!$B$3:$AQ$1079,AZ$2)</f>
        <v>3.3553406966449199E-16</v>
      </c>
      <c r="BA16">
        <f>VLOOKUP($AC16,LS_Coint_BD!$B$3:$AQ$1079,BA$2)</f>
        <v>-7.9936057773011302E-16</v>
      </c>
      <c r="BB16">
        <f>VLOOKUP($AC16,LS_Coint_BD!$B$3:$AQ$1079,BB$2)</f>
        <v>2.64838656056037E-15</v>
      </c>
      <c r="BC16">
        <f>VLOOKUP($AC16,LS_Coint_BD!$B$3:$AQ$1079,BC$2)</f>
        <v>3.7516656448133299E-15</v>
      </c>
      <c r="BD16">
        <f t="shared" si="65"/>
        <v>0</v>
      </c>
      <c r="BE16">
        <f t="shared" si="66"/>
        <v>0</v>
      </c>
      <c r="BF16">
        <f t="shared" si="67"/>
        <v>0</v>
      </c>
      <c r="BG16">
        <f t="shared" si="68"/>
        <v>-2.6993351694529228</v>
      </c>
      <c r="BH16">
        <f t="shared" si="69"/>
        <v>2.7337687064818006</v>
      </c>
      <c r="BI16">
        <f t="shared" si="70"/>
        <v>3.0364198855091593</v>
      </c>
      <c r="BJ16">
        <f t="shared" si="71"/>
        <v>3.2022528456676427</v>
      </c>
      <c r="BK16">
        <f t="shared" si="72"/>
        <v>-7.2408060849053966</v>
      </c>
      <c r="BL16">
        <f t="shared" si="73"/>
        <v>0</v>
      </c>
      <c r="BN16" s="19" t="b">
        <f t="shared" si="15"/>
        <v>0</v>
      </c>
      <c r="BO16" s="19" t="b">
        <f t="shared" si="16"/>
        <v>0</v>
      </c>
      <c r="BP16" s="19" t="b">
        <f t="shared" si="17"/>
        <v>0</v>
      </c>
      <c r="BQ16" s="19" t="b">
        <f t="shared" si="18"/>
        <v>0</v>
      </c>
      <c r="BR16" s="19" t="b">
        <f t="shared" si="19"/>
        <v>0</v>
      </c>
      <c r="BS16" s="19" t="b">
        <f t="shared" si="20"/>
        <v>0</v>
      </c>
      <c r="BT16" s="19" t="b">
        <f t="shared" si="21"/>
        <v>0</v>
      </c>
      <c r="BU16" s="19" t="b">
        <f t="shared" si="22"/>
        <v>0</v>
      </c>
    </row>
    <row r="17" spans="1:73" x14ac:dyDescent="0.3">
      <c r="B17" s="28" t="str">
        <f>VLOOKUP($AC17,LS_Coint_BD!$B$3:$D$1079,2)</f>
        <v>BTOW3</v>
      </c>
      <c r="C17" s="29" t="str">
        <f>VLOOKUP($AC17,LS_Coint_BD!$B$3:$D$1079,3)</f>
        <v>QUAL3</v>
      </c>
      <c r="D17" s="70">
        <f t="shared" si="49"/>
        <v>-1.4928456940685244</v>
      </c>
      <c r="E17" s="66">
        <f t="shared" si="24"/>
        <v>-3.2723246898793201</v>
      </c>
      <c r="F17" s="71">
        <f t="shared" si="50"/>
        <v>-2.1815497932528802</v>
      </c>
      <c r="G17" s="70">
        <f t="shared" si="51"/>
        <v>-1.3658535472228088</v>
      </c>
      <c r="H17" s="66">
        <f t="shared" si="27"/>
        <v>-3.7045821931768783</v>
      </c>
      <c r="I17" s="71">
        <f t="shared" si="52"/>
        <v>-2.4697214621179189</v>
      </c>
      <c r="J17" s="70">
        <f t="shared" si="53"/>
        <v>-1.3522166951443531</v>
      </c>
      <c r="K17" s="66">
        <f t="shared" si="30"/>
        <v>-3.5840824698178242</v>
      </c>
      <c r="L17" s="71">
        <f t="shared" si="54"/>
        <v>-2.3893883132118829</v>
      </c>
      <c r="M17" s="70">
        <f t="shared" si="55"/>
        <v>-1.1923634858151395</v>
      </c>
      <c r="N17" s="66">
        <f t="shared" si="33"/>
        <v>-4.2947957004005453</v>
      </c>
      <c r="O17" s="71">
        <f t="shared" si="56"/>
        <v>-2.8631971336003637</v>
      </c>
      <c r="P17" s="70">
        <f t="shared" si="57"/>
        <v>-0.10926134702573265</v>
      </c>
      <c r="Q17" s="66">
        <f t="shared" si="36"/>
        <v>-9.1181616627464095</v>
      </c>
      <c r="R17" s="71">
        <f t="shared" si="58"/>
        <v>-6.0787744418309391</v>
      </c>
      <c r="S17" s="70">
        <f t="shared" si="59"/>
        <v>0</v>
      </c>
      <c r="T17" s="66">
        <f t="shared" si="39"/>
        <v>0</v>
      </c>
      <c r="U17" s="71">
        <f t="shared" si="60"/>
        <v>0</v>
      </c>
      <c r="V17" s="70">
        <f t="shared" si="61"/>
        <v>0</v>
      </c>
      <c r="W17" s="66">
        <f t="shared" si="42"/>
        <v>0</v>
      </c>
      <c r="X17" s="71">
        <f t="shared" si="62"/>
        <v>0</v>
      </c>
      <c r="Y17" s="70">
        <f t="shared" si="63"/>
        <v>1.266097900033273</v>
      </c>
      <c r="Z17" s="66">
        <f t="shared" si="45"/>
        <v>15.470071039068785</v>
      </c>
      <c r="AA17" s="71">
        <f t="shared" si="64"/>
        <v>10.313380692712522</v>
      </c>
      <c r="AC17" s="98">
        <f t="shared" si="48"/>
        <v>176</v>
      </c>
      <c r="AD17">
        <f>RTD("tryd.rtdserver",,"COT",B17,"ULT")</f>
        <v>84.51</v>
      </c>
      <c r="AE17">
        <f>RTD("tryd.rtdserver",,"COT",C17,"ULT")</f>
        <v>31.56</v>
      </c>
      <c r="AF17">
        <f>VLOOKUP($AC17,LS_Coint_BD!$B$3:$AQ$1079,AF$2)*$AD17+VLOOKUP($AC17,LS_Coint_BD!$B$3:$AQ$1079,AF$2+1)</f>
        <v>33.052845694068523</v>
      </c>
      <c r="AG17">
        <f>VLOOKUP($AC17,LS_Coint_BD!$B$3:$AQ$1079,AG$2)*$AD17+VLOOKUP($AC17,LS_Coint_BD!$B$3:$AQ$1079,AG$2+1)</f>
        <v>32.925853547222808</v>
      </c>
      <c r="AH17">
        <f>VLOOKUP($AC17,LS_Coint_BD!$B$3:$AQ$1079,AH$2)*$AD17+VLOOKUP($AC17,LS_Coint_BD!$B$3:$AQ$1079,AH$2+1)</f>
        <v>32.912216695144352</v>
      </c>
      <c r="AI17">
        <f>VLOOKUP($AC17,LS_Coint_BD!$B$3:$AQ$1079,AI$2)*$AD17+VLOOKUP($AC17,LS_Coint_BD!$B$3:$AQ$1079,AI$2+1)</f>
        <v>32.752363485815138</v>
      </c>
      <c r="AJ17">
        <f>VLOOKUP($AC17,LS_Coint_BD!$B$3:$AQ$1079,AJ$2)*$AD17+VLOOKUP($AC17,LS_Coint_BD!$B$3:$AQ$1079,AJ$2+1)</f>
        <v>31.669261347025731</v>
      </c>
      <c r="AK17">
        <f>VLOOKUP($AC17,LS_Coint_BD!$B$3:$AQ$1079,AK$2)*$AD17+VLOOKUP($AC17,LS_Coint_BD!$B$3:$AQ$1079,AK$2+1)</f>
        <v>0</v>
      </c>
      <c r="AL17">
        <f>VLOOKUP($AC17,LS_Coint_BD!$B$3:$AQ$1079,AL$2)*$AD17+VLOOKUP($AC17,LS_Coint_BD!$B$3:$AQ$1079,AL$2+1)</f>
        <v>0</v>
      </c>
      <c r="AM17">
        <f>VLOOKUP($AC17,LS_Coint_BD!$B$3:$AQ$1079,AM$2)*$AD17+VLOOKUP($AC17,LS_Coint_BD!$B$3:$AQ$1079,AM$2+1)</f>
        <v>30.293902099966726</v>
      </c>
      <c r="AN17">
        <f>VLOOKUP($AC17,LS_Coint_BD!$B$3:$AQ$1079,AN$2)</f>
        <v>1.0907748966264399</v>
      </c>
      <c r="AO17">
        <f>VLOOKUP($AC17,LS_Coint_BD!$B$3:$AQ$1079,AO$2)</f>
        <v>1.2348607310589601</v>
      </c>
      <c r="AP17">
        <f>VLOOKUP($AC17,LS_Coint_BD!$B$3:$AQ$1079,AP$2)</f>
        <v>1.1946941566059399</v>
      </c>
      <c r="AQ17">
        <f>VLOOKUP($AC17,LS_Coint_BD!$B$3:$AQ$1079,AQ$2)</f>
        <v>1.4315985668001801</v>
      </c>
      <c r="AR17">
        <f>VLOOKUP($AC17,LS_Coint_BD!$B$3:$AQ$1079,AR$2)</f>
        <v>3.03938722091547</v>
      </c>
      <c r="AS17">
        <f>VLOOKUP($AC17,LS_Coint_BD!$B$3:$AQ$1079,AS$2)</f>
        <v>0</v>
      </c>
      <c r="AT17">
        <f>VLOOKUP($AC17,LS_Coint_BD!$B$3:$AQ$1079,AT$2)</f>
        <v>0</v>
      </c>
      <c r="AU17">
        <f>VLOOKUP($AC17,LS_Coint_BD!$B$3:$AQ$1079,AU$2)</f>
        <v>5.1566903463562603</v>
      </c>
      <c r="AV17">
        <f>VLOOKUP($AC17,LS_Coint_BD!$B$3:$AQ$1079,AV$2)</f>
        <v>-3.9079850466805501E-16</v>
      </c>
      <c r="AW17">
        <f>VLOOKUP($AC17,LS_Coint_BD!$B$3:$AQ$1079,AW$2)</f>
        <v>1.2730557349035101E-15</v>
      </c>
      <c r="AX17">
        <f>VLOOKUP($AC17,LS_Coint_BD!$B$3:$AQ$1079,AX$2)</f>
        <v>-2.89292399559469E-15</v>
      </c>
      <c r="AY17">
        <f>VLOOKUP($AC17,LS_Coint_BD!$B$3:$AQ$1079,AY$2)</f>
        <v>-3.5305092183079998E-15</v>
      </c>
      <c r="AZ17">
        <f>VLOOKUP($AC17,LS_Coint_BD!$B$3:$AQ$1079,AZ$2)</f>
        <v>1.02633950720903E-15</v>
      </c>
      <c r="BA17">
        <f>VLOOKUP($AC17,LS_Coint_BD!$B$3:$AQ$1079,BA$2)</f>
        <v>0</v>
      </c>
      <c r="BB17">
        <f>VLOOKUP($AC17,LS_Coint_BD!$B$3:$AQ$1079,BB$2)</f>
        <v>0</v>
      </c>
      <c r="BC17">
        <f>VLOOKUP($AC17,LS_Coint_BD!$B$3:$AQ$1079,BC$2)</f>
        <v>2.2737367544323199E-15</v>
      </c>
      <c r="BD17">
        <f t="shared" si="65"/>
        <v>-2.1815497932528802</v>
      </c>
      <c r="BE17">
        <f t="shared" si="66"/>
        <v>-2.4697214621179189</v>
      </c>
      <c r="BF17">
        <f t="shared" si="67"/>
        <v>-2.3893883132118829</v>
      </c>
      <c r="BG17">
        <f t="shared" si="68"/>
        <v>-2.8631971336003637</v>
      </c>
      <c r="BH17">
        <f t="shared" si="69"/>
        <v>-6.0787744418309391</v>
      </c>
      <c r="BI17">
        <f t="shared" si="70"/>
        <v>0</v>
      </c>
      <c r="BJ17">
        <f t="shared" si="71"/>
        <v>0</v>
      </c>
      <c r="BK17">
        <f t="shared" si="72"/>
        <v>10.313380692712522</v>
      </c>
      <c r="BL17">
        <f t="shared" si="73"/>
        <v>-2.1815497932528811</v>
      </c>
      <c r="BN17" s="30" t="b">
        <f t="shared" si="15"/>
        <v>0</v>
      </c>
      <c r="BO17" s="30" t="b">
        <f t="shared" si="16"/>
        <v>0</v>
      </c>
      <c r="BP17" s="30" t="b">
        <f t="shared" si="17"/>
        <v>0</v>
      </c>
      <c r="BQ17" s="30" t="b">
        <f t="shared" si="18"/>
        <v>0</v>
      </c>
      <c r="BR17" s="30" t="b">
        <f t="shared" si="19"/>
        <v>0</v>
      </c>
      <c r="BS17" s="30" t="b">
        <f t="shared" si="20"/>
        <v>0</v>
      </c>
      <c r="BT17" s="30" t="b">
        <f t="shared" si="21"/>
        <v>0</v>
      </c>
      <c r="BU17" s="30" t="b">
        <f t="shared" si="22"/>
        <v>0</v>
      </c>
    </row>
    <row r="18" spans="1:73" x14ac:dyDescent="0.3">
      <c r="B18" s="17" t="str">
        <f>VLOOKUP($AC18,LS_Coint_BD!$B$3:$D$1079,2)</f>
        <v>BTOW3</v>
      </c>
      <c r="C18" s="31" t="str">
        <f>VLOOKUP($AC18,LS_Coint_BD!$B$3:$D$1079,3)</f>
        <v>RADL3</v>
      </c>
      <c r="D18" s="68">
        <f t="shared" si="49"/>
        <v>0.48909509888322589</v>
      </c>
      <c r="E18" s="66">
        <f t="shared" si="24"/>
        <v>3.0201780759631185</v>
      </c>
      <c r="F18" s="71">
        <f t="shared" si="50"/>
        <v>2.013452050642079</v>
      </c>
      <c r="G18" s="68">
        <f t="shared" si="51"/>
        <v>0.56849528572192298</v>
      </c>
      <c r="H18" s="66">
        <f t="shared" si="27"/>
        <v>2.9495386455394086</v>
      </c>
      <c r="I18" s="71">
        <f t="shared" si="52"/>
        <v>1.9663590970262723</v>
      </c>
      <c r="J18" s="68">
        <f t="shared" si="53"/>
        <v>0.53723445828176608</v>
      </c>
      <c r="K18" s="66">
        <f t="shared" si="30"/>
        <v>3.1828758326849691</v>
      </c>
      <c r="L18" s="71">
        <f t="shared" si="54"/>
        <v>2.1219172217899795</v>
      </c>
      <c r="M18" s="68">
        <f t="shared" si="55"/>
        <v>0.62312946308176009</v>
      </c>
      <c r="N18" s="66">
        <f t="shared" si="33"/>
        <v>3.2600848286511308</v>
      </c>
      <c r="O18" s="71">
        <f t="shared" si="56"/>
        <v>2.1733898857674205</v>
      </c>
      <c r="P18" s="68">
        <f t="shared" si="57"/>
        <v>0.96258829645467614</v>
      </c>
      <c r="Q18" s="66">
        <f t="shared" si="36"/>
        <v>3.9867996717243557</v>
      </c>
      <c r="R18" s="71">
        <f t="shared" si="58"/>
        <v>2.6578664478162373</v>
      </c>
      <c r="S18" s="68">
        <f t="shared" si="59"/>
        <v>0</v>
      </c>
      <c r="T18" s="66">
        <f t="shared" si="39"/>
        <v>0</v>
      </c>
      <c r="U18" s="71">
        <f t="shared" si="60"/>
        <v>0</v>
      </c>
      <c r="V18" s="68">
        <f t="shared" si="61"/>
        <v>0</v>
      </c>
      <c r="W18" s="66">
        <f t="shared" si="42"/>
        <v>0</v>
      </c>
      <c r="X18" s="71">
        <f t="shared" si="62"/>
        <v>0</v>
      </c>
      <c r="Y18" s="68">
        <f t="shared" si="63"/>
        <v>0</v>
      </c>
      <c r="Z18" s="66">
        <f t="shared" si="45"/>
        <v>0</v>
      </c>
      <c r="AA18" s="71">
        <f t="shared" si="64"/>
        <v>0</v>
      </c>
      <c r="AC18" s="98">
        <f t="shared" si="48"/>
        <v>177</v>
      </c>
      <c r="AD18">
        <f>RTD("tryd.rtdserver",,"COT",B18,"ULT")</f>
        <v>84.51</v>
      </c>
      <c r="AE18">
        <f>RTD("tryd.rtdserver",,"COT",C18,"ULT")</f>
        <v>25.25</v>
      </c>
      <c r="AF18">
        <f>VLOOKUP($AC18,LS_Coint_BD!$B$3:$AQ$1079,AF$2)*$AD18+VLOOKUP($AC18,LS_Coint_BD!$B$3:$AQ$1079,AF$2+1)</f>
        <v>24.760904901116774</v>
      </c>
      <c r="AG18">
        <f>VLOOKUP($AC18,LS_Coint_BD!$B$3:$AQ$1079,AG$2)*$AD18+VLOOKUP($AC18,LS_Coint_BD!$B$3:$AQ$1079,AG$2+1)</f>
        <v>24.681504714278077</v>
      </c>
      <c r="AH18">
        <f>VLOOKUP($AC18,LS_Coint_BD!$B$3:$AQ$1079,AH$2)*$AD18+VLOOKUP($AC18,LS_Coint_BD!$B$3:$AQ$1079,AH$2+1)</f>
        <v>24.712765541718234</v>
      </c>
      <c r="AI18">
        <f>VLOOKUP($AC18,LS_Coint_BD!$B$3:$AQ$1079,AI$2)*$AD18+VLOOKUP($AC18,LS_Coint_BD!$B$3:$AQ$1079,AI$2+1)</f>
        <v>24.62687053691824</v>
      </c>
      <c r="AJ18">
        <f>VLOOKUP($AC18,LS_Coint_BD!$B$3:$AQ$1079,AJ$2)*$AD18+VLOOKUP($AC18,LS_Coint_BD!$B$3:$AQ$1079,AJ$2+1)</f>
        <v>24.287411703545324</v>
      </c>
      <c r="AK18">
        <f>VLOOKUP($AC18,LS_Coint_BD!$B$3:$AQ$1079,AK$2)*$AD18+VLOOKUP($AC18,LS_Coint_BD!$B$3:$AQ$1079,AK$2+1)</f>
        <v>0</v>
      </c>
      <c r="AL18">
        <f>VLOOKUP($AC18,LS_Coint_BD!$B$3:$AQ$1079,AL$2)*$AD18+VLOOKUP($AC18,LS_Coint_BD!$B$3:$AQ$1079,AL$2+1)</f>
        <v>0</v>
      </c>
      <c r="AM18">
        <f>VLOOKUP($AC18,LS_Coint_BD!$B$3:$AQ$1079,AM$2)*$AD18+VLOOKUP($AC18,LS_Coint_BD!$B$3:$AQ$1079,AM$2+1)</f>
        <v>0</v>
      </c>
      <c r="AN18">
        <f>VLOOKUP($AC18,LS_Coint_BD!$B$3:$AQ$1079,AN$2)</f>
        <v>1.0067260253210399</v>
      </c>
      <c r="AO18">
        <f>VLOOKUP($AC18,LS_Coint_BD!$B$3:$AQ$1079,AO$2)</f>
        <v>0.98317954851313705</v>
      </c>
      <c r="AP18">
        <f>VLOOKUP($AC18,LS_Coint_BD!$B$3:$AQ$1079,AP$2)</f>
        <v>1.06095861089499</v>
      </c>
      <c r="AQ18">
        <f>VLOOKUP($AC18,LS_Coint_BD!$B$3:$AQ$1079,AQ$2)</f>
        <v>1.08669494288371</v>
      </c>
      <c r="AR18">
        <f>VLOOKUP($AC18,LS_Coint_BD!$B$3:$AQ$1079,AR$2)</f>
        <v>1.32893322390812</v>
      </c>
      <c r="AS18">
        <f>VLOOKUP($AC18,LS_Coint_BD!$B$3:$AQ$1079,AS$2)</f>
        <v>0</v>
      </c>
      <c r="AT18">
        <f>VLOOKUP($AC18,LS_Coint_BD!$B$3:$AQ$1079,AT$2)</f>
        <v>0</v>
      </c>
      <c r="AU18">
        <f>VLOOKUP($AC18,LS_Coint_BD!$B$3:$AQ$1079,AU$2)</f>
        <v>0</v>
      </c>
      <c r="AV18">
        <f>VLOOKUP($AC18,LS_Coint_BD!$B$3:$AQ$1079,AV$2)</f>
        <v>-7.1054273576010003E-16</v>
      </c>
      <c r="AW18">
        <f>VLOOKUP($AC18,LS_Coint_BD!$B$3:$AQ$1079,AW$2)</f>
        <v>-1.83556873404693E-15</v>
      </c>
      <c r="AX18">
        <f>VLOOKUP($AC18,LS_Coint_BD!$B$3:$AQ$1079,AX$2)</f>
        <v>-4.06024420434343E-16</v>
      </c>
      <c r="AY18">
        <f>VLOOKUP($AC18,LS_Coint_BD!$B$3:$AQ$1079,AY$2)</f>
        <v>2.66453525910038E-16</v>
      </c>
      <c r="AZ18">
        <f>VLOOKUP($AC18,LS_Coint_BD!$B$3:$AQ$1079,AZ$2)</f>
        <v>-2.4868995751603501E-15</v>
      </c>
      <c r="BA18">
        <f>VLOOKUP($AC18,LS_Coint_BD!$B$3:$AQ$1079,BA$2)</f>
        <v>0</v>
      </c>
      <c r="BB18">
        <f>VLOOKUP($AC18,LS_Coint_BD!$B$3:$AQ$1079,BB$2)</f>
        <v>0</v>
      </c>
      <c r="BC18">
        <f>VLOOKUP($AC18,LS_Coint_BD!$B$3:$AQ$1079,BC$2)</f>
        <v>0</v>
      </c>
      <c r="BD18">
        <f t="shared" si="65"/>
        <v>2.013452050642079</v>
      </c>
      <c r="BE18">
        <f t="shared" si="66"/>
        <v>1.9663590970262723</v>
      </c>
      <c r="BF18">
        <f t="shared" si="67"/>
        <v>2.1219172217899795</v>
      </c>
      <c r="BG18">
        <f t="shared" si="68"/>
        <v>2.1733898857674205</v>
      </c>
      <c r="BH18">
        <f t="shared" si="69"/>
        <v>2.6578664478162373</v>
      </c>
      <c r="BI18">
        <f t="shared" si="70"/>
        <v>0</v>
      </c>
      <c r="BJ18">
        <f t="shared" si="71"/>
        <v>0</v>
      </c>
      <c r="BK18">
        <f t="shared" si="72"/>
        <v>0</v>
      </c>
      <c r="BL18">
        <f t="shared" si="73"/>
        <v>2.0134520506420777</v>
      </c>
      <c r="BN18" s="19" t="b">
        <f t="shared" si="15"/>
        <v>0</v>
      </c>
      <c r="BO18" s="19" t="b">
        <f t="shared" si="16"/>
        <v>0</v>
      </c>
      <c r="BP18" s="19" t="b">
        <f t="shared" si="17"/>
        <v>0</v>
      </c>
      <c r="BQ18" s="19" t="b">
        <f t="shared" si="18"/>
        <v>0</v>
      </c>
      <c r="BR18" s="19" t="b">
        <f t="shared" si="19"/>
        <v>0</v>
      </c>
      <c r="BS18" s="19" t="b">
        <f t="shared" si="20"/>
        <v>0</v>
      </c>
      <c r="BT18" s="19" t="b">
        <f t="shared" si="21"/>
        <v>0</v>
      </c>
      <c r="BU18" s="19" t="b">
        <f t="shared" si="22"/>
        <v>0</v>
      </c>
    </row>
    <row r="19" spans="1:73" x14ac:dyDescent="0.3">
      <c r="B19" s="28" t="str">
        <f>VLOOKUP($AC19,LS_Coint_BD!$B$3:$D$1079,2)</f>
        <v>CCRO3</v>
      </c>
      <c r="C19" s="29" t="str">
        <f>VLOOKUP($AC19,LS_Coint_BD!$B$3:$D$1079,3)</f>
        <v>BRML3</v>
      </c>
      <c r="D19" s="70">
        <f t="shared" si="49"/>
        <v>0</v>
      </c>
      <c r="E19" s="66">
        <f t="shared" si="24"/>
        <v>0</v>
      </c>
      <c r="F19" s="71">
        <f t="shared" si="50"/>
        <v>0</v>
      </c>
      <c r="G19" s="70">
        <f t="shared" si="51"/>
        <v>0</v>
      </c>
      <c r="H19" s="66">
        <f t="shared" si="27"/>
        <v>0</v>
      </c>
      <c r="I19" s="71">
        <f t="shared" si="52"/>
        <v>0</v>
      </c>
      <c r="J19" s="70">
        <f t="shared" si="53"/>
        <v>0.65381573965535367</v>
      </c>
      <c r="K19" s="66">
        <f t="shared" si="30"/>
        <v>1.6507184349492241</v>
      </c>
      <c r="L19" s="71">
        <f t="shared" si="54"/>
        <v>1.1004789566328161</v>
      </c>
      <c r="M19" s="70">
        <f t="shared" si="55"/>
        <v>0.63902888304971661</v>
      </c>
      <c r="N19" s="66">
        <f t="shared" si="33"/>
        <v>1.6094561443846076</v>
      </c>
      <c r="O19" s="71">
        <f t="shared" si="56"/>
        <v>1.0729707629230718</v>
      </c>
      <c r="P19" s="70">
        <f t="shared" si="57"/>
        <v>0.63860854326032523</v>
      </c>
      <c r="Q19" s="66">
        <f t="shared" si="36"/>
        <v>1.604899278927937</v>
      </c>
      <c r="R19" s="71">
        <f t="shared" si="58"/>
        <v>1.0699328526186247</v>
      </c>
      <c r="S19" s="70">
        <f t="shared" si="59"/>
        <v>0.62173994260559873</v>
      </c>
      <c r="T19" s="66">
        <f t="shared" si="39"/>
        <v>1.6171248568026364</v>
      </c>
      <c r="U19" s="71">
        <f t="shared" si="60"/>
        <v>1.0780832378684242</v>
      </c>
      <c r="V19" s="70">
        <f t="shared" si="61"/>
        <v>0.4842794523305578</v>
      </c>
      <c r="W19" s="66">
        <f t="shared" si="42"/>
        <v>1.7385777628077244</v>
      </c>
      <c r="X19" s="71">
        <f t="shared" si="62"/>
        <v>1.1590518418718163</v>
      </c>
      <c r="Y19" s="70">
        <f t="shared" si="63"/>
        <v>0</v>
      </c>
      <c r="Z19" s="66">
        <f t="shared" si="45"/>
        <v>0</v>
      </c>
      <c r="AA19" s="71">
        <f t="shared" si="64"/>
        <v>0</v>
      </c>
      <c r="AC19" s="98">
        <f t="shared" si="48"/>
        <v>178</v>
      </c>
      <c r="AD19">
        <f>RTD("tryd.rtdserver",,"COT",B19,"ULT")</f>
        <v>12.27</v>
      </c>
      <c r="AE19">
        <f>RTD("tryd.rtdserver",,"COT",C19,"ULT")</f>
        <v>9.83</v>
      </c>
      <c r="AF19">
        <f>VLOOKUP($AC19,LS_Coint_BD!$B$3:$AQ$1079,AF$2)*$AD19+VLOOKUP($AC19,LS_Coint_BD!$B$3:$AQ$1079,AF$2+1)</f>
        <v>0</v>
      </c>
      <c r="AG19">
        <f>VLOOKUP($AC19,LS_Coint_BD!$B$3:$AQ$1079,AG$2)*$AD19+VLOOKUP($AC19,LS_Coint_BD!$B$3:$AQ$1079,AG$2+1)</f>
        <v>0</v>
      </c>
      <c r="AH19">
        <f>VLOOKUP($AC19,LS_Coint_BD!$B$3:$AQ$1079,AH$2)*$AD19+VLOOKUP($AC19,LS_Coint_BD!$B$3:$AQ$1079,AH$2+1)</f>
        <v>9.1761842603446464</v>
      </c>
      <c r="AI19">
        <f>VLOOKUP($AC19,LS_Coint_BD!$B$3:$AQ$1079,AI$2)*$AD19+VLOOKUP($AC19,LS_Coint_BD!$B$3:$AQ$1079,AI$2+1)</f>
        <v>9.1909711169502835</v>
      </c>
      <c r="AJ19">
        <f>VLOOKUP($AC19,LS_Coint_BD!$B$3:$AQ$1079,AJ$2)*$AD19+VLOOKUP($AC19,LS_Coint_BD!$B$3:$AQ$1079,AJ$2+1)</f>
        <v>9.1913914567396748</v>
      </c>
      <c r="AK19">
        <f>VLOOKUP($AC19,LS_Coint_BD!$B$3:$AQ$1079,AK$2)*$AD19+VLOOKUP($AC19,LS_Coint_BD!$B$3:$AQ$1079,AK$2+1)</f>
        <v>9.2082600573944013</v>
      </c>
      <c r="AL19">
        <f>VLOOKUP($AC19,LS_Coint_BD!$B$3:$AQ$1079,AL$2)*$AD19+VLOOKUP($AC19,LS_Coint_BD!$B$3:$AQ$1079,AL$2+1)</f>
        <v>9.3457205476694423</v>
      </c>
      <c r="AM19">
        <f>VLOOKUP($AC19,LS_Coint_BD!$B$3:$AQ$1079,AM$2)*$AD19+VLOOKUP($AC19,LS_Coint_BD!$B$3:$AQ$1079,AM$2+1)</f>
        <v>0</v>
      </c>
      <c r="AN19">
        <f>VLOOKUP($AC19,LS_Coint_BD!$B$3:$AQ$1079,AN$2)</f>
        <v>0</v>
      </c>
      <c r="AO19">
        <f>VLOOKUP($AC19,LS_Coint_BD!$B$3:$AQ$1079,AO$2)</f>
        <v>0</v>
      </c>
      <c r="AP19">
        <f>VLOOKUP($AC19,LS_Coint_BD!$B$3:$AQ$1079,AP$2)</f>
        <v>0.55023947831640796</v>
      </c>
      <c r="AQ19">
        <f>VLOOKUP($AC19,LS_Coint_BD!$B$3:$AQ$1079,AQ$2)</f>
        <v>0.53648538146153602</v>
      </c>
      <c r="AR19">
        <f>VLOOKUP($AC19,LS_Coint_BD!$B$3:$AQ$1079,AR$2)</f>
        <v>0.53496642630931202</v>
      </c>
      <c r="AS19">
        <f>VLOOKUP($AC19,LS_Coint_BD!$B$3:$AQ$1079,AS$2)</f>
        <v>0.53904161893421199</v>
      </c>
      <c r="AT19">
        <f>VLOOKUP($AC19,LS_Coint_BD!$B$3:$AQ$1079,AT$2)</f>
        <v>0.57952592093590805</v>
      </c>
      <c r="AU19">
        <f>VLOOKUP($AC19,LS_Coint_BD!$B$3:$AQ$1079,AU$2)</f>
        <v>0</v>
      </c>
      <c r="AV19">
        <f>VLOOKUP($AC19,LS_Coint_BD!$B$3:$AQ$1079,AV$2)</f>
        <v>0</v>
      </c>
      <c r="AW19">
        <f>VLOOKUP($AC19,LS_Coint_BD!$B$3:$AQ$1079,AW$2)</f>
        <v>0</v>
      </c>
      <c r="AX19">
        <f>VLOOKUP($AC19,LS_Coint_BD!$B$3:$AQ$1079,AX$2)</f>
        <v>2.5376526277146399E-16</v>
      </c>
      <c r="AY19">
        <f>VLOOKUP($AC19,LS_Coint_BD!$B$3:$AQ$1079,AY$2)</f>
        <v>-2.3314683517128298E-16</v>
      </c>
      <c r="AZ19">
        <f>VLOOKUP($AC19,LS_Coint_BD!$B$3:$AQ$1079,AZ$2)</f>
        <v>6.4146219200564599E-16</v>
      </c>
      <c r="BA19">
        <f>VLOOKUP($AC19,LS_Coint_BD!$B$3:$AQ$1079,BA$2)</f>
        <v>3.1974423109204502E-16</v>
      </c>
      <c r="BB19">
        <f>VLOOKUP($AC19,LS_Coint_BD!$B$3:$AQ$1079,BB$2)</f>
        <v>1.61486985400023E-16</v>
      </c>
      <c r="BC19">
        <f>VLOOKUP($AC19,LS_Coint_BD!$B$3:$AQ$1079,BC$2)</f>
        <v>0</v>
      </c>
      <c r="BD19">
        <f t="shared" si="65"/>
        <v>0</v>
      </c>
      <c r="BE19">
        <f t="shared" si="66"/>
        <v>0</v>
      </c>
      <c r="BF19">
        <f t="shared" si="67"/>
        <v>1.1004789566328161</v>
      </c>
      <c r="BG19">
        <f t="shared" si="68"/>
        <v>1.0729707629230718</v>
      </c>
      <c r="BH19">
        <f t="shared" si="69"/>
        <v>1.0699328526186247</v>
      </c>
      <c r="BI19">
        <f t="shared" si="70"/>
        <v>1.0780832378684242</v>
      </c>
      <c r="BJ19">
        <f t="shared" si="71"/>
        <v>1.1590518418718163</v>
      </c>
      <c r="BK19">
        <f t="shared" si="72"/>
        <v>0</v>
      </c>
      <c r="BL19">
        <f t="shared" si="73"/>
        <v>0</v>
      </c>
      <c r="BN19" s="30" t="b">
        <f t="shared" si="15"/>
        <v>0</v>
      </c>
      <c r="BO19" s="30" t="b">
        <f t="shared" si="16"/>
        <v>0</v>
      </c>
      <c r="BP19" s="30" t="b">
        <f t="shared" si="17"/>
        <v>0</v>
      </c>
      <c r="BQ19" s="30" t="b">
        <f t="shared" si="18"/>
        <v>0</v>
      </c>
      <c r="BR19" s="30" t="b">
        <f t="shared" si="19"/>
        <v>0</v>
      </c>
      <c r="BS19" s="30" t="b">
        <f t="shared" si="20"/>
        <v>0</v>
      </c>
      <c r="BT19" s="30" t="b">
        <f t="shared" si="21"/>
        <v>0</v>
      </c>
      <c r="BU19" s="30" t="b">
        <f t="shared" si="22"/>
        <v>0</v>
      </c>
    </row>
    <row r="20" spans="1:73" x14ac:dyDescent="0.3">
      <c r="A20" s="64"/>
      <c r="B20" s="17" t="str">
        <f>VLOOKUP($AC20,LS_Coint_BD!$B$3:$D$1079,2)</f>
        <v>CCRO3</v>
      </c>
      <c r="C20" s="31" t="str">
        <f>VLOOKUP($AC20,LS_Coint_BD!$B$3:$D$1079,3)</f>
        <v>IRBR3</v>
      </c>
      <c r="D20" s="68">
        <f t="shared" si="49"/>
        <v>0</v>
      </c>
      <c r="E20" s="66">
        <f t="shared" si="24"/>
        <v>0</v>
      </c>
      <c r="F20" s="71">
        <f t="shared" si="50"/>
        <v>0</v>
      </c>
      <c r="G20" s="68">
        <f t="shared" si="51"/>
        <v>-0.11989722326529506</v>
      </c>
      <c r="H20" s="66">
        <f t="shared" si="27"/>
        <v>-1.8489981562462572</v>
      </c>
      <c r="I20" s="71">
        <f t="shared" si="52"/>
        <v>-1.2326654374975048</v>
      </c>
      <c r="J20" s="68">
        <f t="shared" si="53"/>
        <v>-3.9705719773747816E-2</v>
      </c>
      <c r="K20" s="66">
        <f t="shared" si="30"/>
        <v>-1.9631277232343578</v>
      </c>
      <c r="L20" s="71">
        <f t="shared" si="54"/>
        <v>-1.3087518154895719</v>
      </c>
      <c r="M20" s="68">
        <f t="shared" si="55"/>
        <v>8.0123744101133987E-2</v>
      </c>
      <c r="N20" s="66">
        <f t="shared" si="33"/>
        <v>2.5727815114700165</v>
      </c>
      <c r="O20" s="71">
        <f t="shared" si="56"/>
        <v>1.7151876743133445</v>
      </c>
      <c r="P20" s="68">
        <f t="shared" si="57"/>
        <v>0.10233941350705056</v>
      </c>
      <c r="Q20" s="66">
        <f t="shared" si="36"/>
        <v>2.9289236460859143</v>
      </c>
      <c r="R20" s="71">
        <f t="shared" si="58"/>
        <v>1.9526157640572761</v>
      </c>
      <c r="S20" s="68">
        <f t="shared" si="59"/>
        <v>-0.30989150866892334</v>
      </c>
      <c r="T20" s="66">
        <f t="shared" si="39"/>
        <v>-3.3707968597698592</v>
      </c>
      <c r="U20" s="71">
        <f t="shared" si="60"/>
        <v>-2.2471979065132395</v>
      </c>
      <c r="V20" s="68">
        <f t="shared" si="61"/>
        <v>0</v>
      </c>
      <c r="W20" s="66">
        <f t="shared" si="42"/>
        <v>0</v>
      </c>
      <c r="X20" s="71">
        <f t="shared" si="62"/>
        <v>0</v>
      </c>
      <c r="Y20" s="68">
        <f t="shared" si="63"/>
        <v>0</v>
      </c>
      <c r="Z20" s="66">
        <f t="shared" si="45"/>
        <v>0</v>
      </c>
      <c r="AA20" s="71">
        <f t="shared" si="64"/>
        <v>0</v>
      </c>
      <c r="AC20" s="98">
        <f t="shared" si="48"/>
        <v>179</v>
      </c>
      <c r="AD20">
        <f>RTD("tryd.rtdserver",,"COT",B20,"ULT")</f>
        <v>12.27</v>
      </c>
      <c r="AE20">
        <f>RTD("tryd.rtdserver",,"COT",C20,"ULT")</f>
        <v>6.91</v>
      </c>
      <c r="AF20">
        <f>VLOOKUP($AC20,LS_Coint_BD!$B$3:$AQ$1079,AF$2)*$AD20+VLOOKUP($AC20,LS_Coint_BD!$B$3:$AQ$1079,AF$2+1)</f>
        <v>0</v>
      </c>
      <c r="AG20">
        <f>VLOOKUP($AC20,LS_Coint_BD!$B$3:$AQ$1079,AG$2)*$AD20+VLOOKUP($AC20,LS_Coint_BD!$B$3:$AQ$1079,AG$2+1)</f>
        <v>7.0298972232652952</v>
      </c>
      <c r="AH20">
        <f>VLOOKUP($AC20,LS_Coint_BD!$B$3:$AQ$1079,AH$2)*$AD20+VLOOKUP($AC20,LS_Coint_BD!$B$3:$AQ$1079,AH$2+1)</f>
        <v>6.949705719773748</v>
      </c>
      <c r="AI20">
        <f>VLOOKUP($AC20,LS_Coint_BD!$B$3:$AQ$1079,AI$2)*$AD20+VLOOKUP($AC20,LS_Coint_BD!$B$3:$AQ$1079,AI$2+1)</f>
        <v>6.8298762558988662</v>
      </c>
      <c r="AJ20">
        <f>VLOOKUP($AC20,LS_Coint_BD!$B$3:$AQ$1079,AJ$2)*$AD20+VLOOKUP($AC20,LS_Coint_BD!$B$3:$AQ$1079,AJ$2+1)</f>
        <v>6.8076605864929496</v>
      </c>
      <c r="AK20">
        <f>VLOOKUP($AC20,LS_Coint_BD!$B$3:$AQ$1079,AK$2)*$AD20+VLOOKUP($AC20,LS_Coint_BD!$B$3:$AQ$1079,AK$2+1)</f>
        <v>7.2198915086689235</v>
      </c>
      <c r="AL20">
        <f>VLOOKUP($AC20,LS_Coint_BD!$B$3:$AQ$1079,AL$2)*$AD20+VLOOKUP($AC20,LS_Coint_BD!$B$3:$AQ$1079,AL$2+1)</f>
        <v>0</v>
      </c>
      <c r="AM20">
        <f>VLOOKUP($AC20,LS_Coint_BD!$B$3:$AQ$1079,AM$2)*$AD20+VLOOKUP($AC20,LS_Coint_BD!$B$3:$AQ$1079,AM$2+1)</f>
        <v>0</v>
      </c>
      <c r="AN20">
        <f>VLOOKUP($AC20,LS_Coint_BD!$B$3:$AQ$1079,AN$2)</f>
        <v>0</v>
      </c>
      <c r="AO20">
        <f>VLOOKUP($AC20,LS_Coint_BD!$B$3:$AQ$1079,AO$2)</f>
        <v>0.61633271874875295</v>
      </c>
      <c r="AP20">
        <f>VLOOKUP($AC20,LS_Coint_BD!$B$3:$AQ$1079,AP$2)</f>
        <v>0.65437590774478605</v>
      </c>
      <c r="AQ20">
        <f>VLOOKUP($AC20,LS_Coint_BD!$B$3:$AQ$1079,AQ$2)</f>
        <v>0.85759383715667203</v>
      </c>
      <c r="AR20">
        <f>VLOOKUP($AC20,LS_Coint_BD!$B$3:$AQ$1079,AR$2)</f>
        <v>0.97630788202863805</v>
      </c>
      <c r="AS20">
        <f>VLOOKUP($AC20,LS_Coint_BD!$B$3:$AQ$1079,AS$2)</f>
        <v>1.12359895325662</v>
      </c>
      <c r="AT20">
        <f>VLOOKUP($AC20,LS_Coint_BD!$B$3:$AQ$1079,AT$2)</f>
        <v>0</v>
      </c>
      <c r="AU20">
        <f>VLOOKUP($AC20,LS_Coint_BD!$B$3:$AQ$1079,AU$2)</f>
        <v>0</v>
      </c>
      <c r="AV20">
        <f>VLOOKUP($AC20,LS_Coint_BD!$B$3:$AQ$1079,AV$2)</f>
        <v>0</v>
      </c>
      <c r="AW20">
        <f>VLOOKUP($AC20,LS_Coint_BD!$B$3:$AQ$1079,AW$2)</f>
        <v>9.9920072216264108E-16</v>
      </c>
      <c r="AX20">
        <f>VLOOKUP($AC20,LS_Coint_BD!$B$3:$AQ$1079,AX$2)</f>
        <v>1.20538499816446E-16</v>
      </c>
      <c r="AY20">
        <f>VLOOKUP($AC20,LS_Coint_BD!$B$3:$AQ$1079,AY$2)</f>
        <v>5.2735593669694896E-16</v>
      </c>
      <c r="AZ20">
        <f>VLOOKUP($AC20,LS_Coint_BD!$B$3:$AQ$1079,AZ$2)</f>
        <v>-7.8949192862233394E-17</v>
      </c>
      <c r="BA20">
        <f>VLOOKUP($AC20,LS_Coint_BD!$B$3:$AQ$1079,BA$2)</f>
        <v>2.8421709430403998E-16</v>
      </c>
      <c r="BB20">
        <f>VLOOKUP($AC20,LS_Coint_BD!$B$3:$AQ$1079,BB$2)</f>
        <v>0</v>
      </c>
      <c r="BC20">
        <f>VLOOKUP($AC20,LS_Coint_BD!$B$3:$AQ$1079,BC$2)</f>
        <v>0</v>
      </c>
      <c r="BD20">
        <f t="shared" si="65"/>
        <v>0</v>
      </c>
      <c r="BE20">
        <f t="shared" si="66"/>
        <v>-1.2326654374975048</v>
      </c>
      <c r="BF20">
        <f t="shared" si="67"/>
        <v>-1.3087518154895719</v>
      </c>
      <c r="BG20">
        <f t="shared" si="68"/>
        <v>1.7151876743133445</v>
      </c>
      <c r="BH20">
        <f t="shared" si="69"/>
        <v>1.9526157640572761</v>
      </c>
      <c r="BI20">
        <f t="shared" si="70"/>
        <v>-2.2471979065132395</v>
      </c>
      <c r="BJ20">
        <f t="shared" si="71"/>
        <v>0</v>
      </c>
      <c r="BK20">
        <f t="shared" si="72"/>
        <v>0</v>
      </c>
      <c r="BL20">
        <f t="shared" si="73"/>
        <v>0</v>
      </c>
      <c r="BN20" s="19" t="b">
        <f t="shared" si="15"/>
        <v>0</v>
      </c>
      <c r="BO20" s="19" t="b">
        <f t="shared" si="16"/>
        <v>0</v>
      </c>
      <c r="BP20" s="19" t="b">
        <f t="shared" si="17"/>
        <v>0</v>
      </c>
      <c r="BQ20" s="19" t="b">
        <f t="shared" si="18"/>
        <v>0</v>
      </c>
      <c r="BR20" s="19" t="b">
        <f t="shared" si="19"/>
        <v>0</v>
      </c>
      <c r="BS20" s="19" t="b">
        <f t="shared" si="20"/>
        <v>0</v>
      </c>
      <c r="BT20" s="19" t="b">
        <f t="shared" si="21"/>
        <v>0</v>
      </c>
      <c r="BU20" s="19" t="b">
        <f t="shared" si="22"/>
        <v>0</v>
      </c>
    </row>
    <row r="21" spans="1:73" x14ac:dyDescent="0.3">
      <c r="A21" s="64"/>
      <c r="B21" s="28" t="str">
        <f>VLOOKUP($AC21,LS_Coint_BD!$B$3:$D$1079,2)</f>
        <v>CCRO3</v>
      </c>
      <c r="C21" s="29" t="str">
        <f>VLOOKUP($AC21,LS_Coint_BD!$B$3:$D$1079,3)</f>
        <v>MGLU3</v>
      </c>
      <c r="D21" s="70">
        <f t="shared" si="49"/>
        <v>0.98757022342452672</v>
      </c>
      <c r="E21" s="66">
        <f t="shared" si="24"/>
        <v>3.7582512066164764</v>
      </c>
      <c r="F21" s="71">
        <f t="shared" si="50"/>
        <v>2.5055008044109841</v>
      </c>
      <c r="G21" s="70">
        <f t="shared" si="51"/>
        <v>1.1145839482841993</v>
      </c>
      <c r="H21" s="66">
        <f t="shared" si="27"/>
        <v>4.26230429441609</v>
      </c>
      <c r="I21" s="71">
        <f t="shared" si="52"/>
        <v>2.8415361962773935</v>
      </c>
      <c r="J21" s="70">
        <f t="shared" si="53"/>
        <v>0.96341228685546199</v>
      </c>
      <c r="K21" s="66">
        <f t="shared" si="30"/>
        <v>4.3357193564878154</v>
      </c>
      <c r="L21" s="71">
        <f t="shared" si="54"/>
        <v>2.8904795709918769</v>
      </c>
      <c r="M21" s="70">
        <f t="shared" si="55"/>
        <v>0.75967938956527448</v>
      </c>
      <c r="N21" s="66">
        <f t="shared" si="33"/>
        <v>5.3140465732302609</v>
      </c>
      <c r="O21" s="71">
        <f t="shared" si="56"/>
        <v>3.5426977154868409</v>
      </c>
      <c r="P21" s="70">
        <f t="shared" si="57"/>
        <v>1.6373460738060537</v>
      </c>
      <c r="Q21" s="66">
        <f t="shared" si="36"/>
        <v>8.526327948005882</v>
      </c>
      <c r="R21" s="71">
        <f t="shared" si="58"/>
        <v>5.6842186320039207</v>
      </c>
      <c r="S21" s="70">
        <f t="shared" si="59"/>
        <v>0</v>
      </c>
      <c r="T21" s="66">
        <f t="shared" si="39"/>
        <v>0</v>
      </c>
      <c r="U21" s="71">
        <f t="shared" si="60"/>
        <v>0</v>
      </c>
      <c r="V21" s="70">
        <f t="shared" si="61"/>
        <v>0</v>
      </c>
      <c r="W21" s="66">
        <f t="shared" si="42"/>
        <v>0</v>
      </c>
      <c r="X21" s="71">
        <f t="shared" si="62"/>
        <v>0</v>
      </c>
      <c r="Y21" s="70">
        <f t="shared" si="63"/>
        <v>0</v>
      </c>
      <c r="Z21" s="66">
        <f t="shared" si="45"/>
        <v>0</v>
      </c>
      <c r="AA21" s="71">
        <f t="shared" si="64"/>
        <v>0</v>
      </c>
      <c r="AC21" s="98">
        <f t="shared" si="48"/>
        <v>180</v>
      </c>
      <c r="AD21">
        <f>RTD("tryd.rtdserver",,"COT",B21,"ULT")</f>
        <v>12.27</v>
      </c>
      <c r="AE21">
        <f>RTD("tryd.rtdserver",,"COT",C21,"ULT")</f>
        <v>25.85</v>
      </c>
      <c r="AF21">
        <f>VLOOKUP($AC21,LS_Coint_BD!$B$3:$AQ$1079,AF$2)*$AD21+VLOOKUP($AC21,LS_Coint_BD!$B$3:$AQ$1079,AF$2+1)</f>
        <v>24.862429776575475</v>
      </c>
      <c r="AG21">
        <f>VLOOKUP($AC21,LS_Coint_BD!$B$3:$AQ$1079,AG$2)*$AD21+VLOOKUP($AC21,LS_Coint_BD!$B$3:$AQ$1079,AG$2+1)</f>
        <v>24.735416051715802</v>
      </c>
      <c r="AH21">
        <f>VLOOKUP($AC21,LS_Coint_BD!$B$3:$AQ$1079,AH$2)*$AD21+VLOOKUP($AC21,LS_Coint_BD!$B$3:$AQ$1079,AH$2+1)</f>
        <v>24.886587713144539</v>
      </c>
      <c r="AI21">
        <f>VLOOKUP($AC21,LS_Coint_BD!$B$3:$AQ$1079,AI$2)*$AD21+VLOOKUP($AC21,LS_Coint_BD!$B$3:$AQ$1079,AI$2+1)</f>
        <v>25.090320610434727</v>
      </c>
      <c r="AJ21">
        <f>VLOOKUP($AC21,LS_Coint_BD!$B$3:$AQ$1079,AJ$2)*$AD21+VLOOKUP($AC21,LS_Coint_BD!$B$3:$AQ$1079,AJ$2+1)</f>
        <v>24.212653926193948</v>
      </c>
      <c r="AK21">
        <f>VLOOKUP($AC21,LS_Coint_BD!$B$3:$AQ$1079,AK$2)*$AD21+VLOOKUP($AC21,LS_Coint_BD!$B$3:$AQ$1079,AK$2+1)</f>
        <v>0</v>
      </c>
      <c r="AL21">
        <f>VLOOKUP($AC21,LS_Coint_BD!$B$3:$AQ$1079,AL$2)*$AD21+VLOOKUP($AC21,LS_Coint_BD!$B$3:$AQ$1079,AL$2+1)</f>
        <v>0</v>
      </c>
      <c r="AM21">
        <f>VLOOKUP($AC21,LS_Coint_BD!$B$3:$AQ$1079,AM$2)*$AD21+VLOOKUP($AC21,LS_Coint_BD!$B$3:$AQ$1079,AM$2+1)</f>
        <v>0</v>
      </c>
      <c r="AN21">
        <f>VLOOKUP($AC21,LS_Coint_BD!$B$3:$AQ$1079,AN$2)</f>
        <v>1.2527504022054901</v>
      </c>
      <c r="AO21">
        <f>VLOOKUP($AC21,LS_Coint_BD!$B$3:$AQ$1079,AO$2)</f>
        <v>1.4207680981387001</v>
      </c>
      <c r="AP21">
        <f>VLOOKUP($AC21,LS_Coint_BD!$B$3:$AQ$1079,AP$2)</f>
        <v>1.44523978549594</v>
      </c>
      <c r="AQ21">
        <f>VLOOKUP($AC21,LS_Coint_BD!$B$3:$AQ$1079,AQ$2)</f>
        <v>1.77134885774342</v>
      </c>
      <c r="AR21">
        <f>VLOOKUP($AC21,LS_Coint_BD!$B$3:$AQ$1079,AR$2)</f>
        <v>2.8421093160019599</v>
      </c>
      <c r="AS21">
        <f>VLOOKUP($AC21,LS_Coint_BD!$B$3:$AQ$1079,AS$2)</f>
        <v>0</v>
      </c>
      <c r="AT21">
        <f>VLOOKUP($AC21,LS_Coint_BD!$B$3:$AQ$1079,AT$2)</f>
        <v>0</v>
      </c>
      <c r="AU21">
        <f>VLOOKUP($AC21,LS_Coint_BD!$B$3:$AQ$1079,AU$2)</f>
        <v>0</v>
      </c>
      <c r="AV21">
        <f>VLOOKUP($AC21,LS_Coint_BD!$B$3:$AQ$1079,AV$2)</f>
        <v>3.8724579098925502E-15</v>
      </c>
      <c r="AW21">
        <f>VLOOKUP($AC21,LS_Coint_BD!$B$3:$AQ$1079,AW$2)</f>
        <v>-6.5725203057809302E-15</v>
      </c>
      <c r="AX21">
        <f>VLOOKUP($AC21,LS_Coint_BD!$B$3:$AQ$1079,AX$2)</f>
        <v>-3.2989484160290398E-15</v>
      </c>
      <c r="AY21">
        <f>VLOOKUP($AC21,LS_Coint_BD!$B$3:$AQ$1079,AY$2)</f>
        <v>8.8817841970012504E-16</v>
      </c>
      <c r="AZ21">
        <f>VLOOKUP($AC21,LS_Coint_BD!$B$3:$AQ$1079,AZ$2)</f>
        <v>1.1052887000712699E-15</v>
      </c>
      <c r="BA21">
        <f>VLOOKUP($AC21,LS_Coint_BD!$B$3:$AQ$1079,BA$2)</f>
        <v>0</v>
      </c>
      <c r="BB21">
        <f>VLOOKUP($AC21,LS_Coint_BD!$B$3:$AQ$1079,BB$2)</f>
        <v>0</v>
      </c>
      <c r="BC21">
        <f>VLOOKUP($AC21,LS_Coint_BD!$B$3:$AQ$1079,BC$2)</f>
        <v>0</v>
      </c>
      <c r="BD21">
        <f t="shared" si="65"/>
        <v>2.5055008044109841</v>
      </c>
      <c r="BE21">
        <f t="shared" si="66"/>
        <v>2.8415361962773935</v>
      </c>
      <c r="BF21">
        <f t="shared" si="67"/>
        <v>2.8904795709918769</v>
      </c>
      <c r="BG21">
        <f t="shared" si="68"/>
        <v>3.5426977154868409</v>
      </c>
      <c r="BH21">
        <f t="shared" si="69"/>
        <v>5.6842186320039207</v>
      </c>
      <c r="BI21">
        <f t="shared" si="70"/>
        <v>0</v>
      </c>
      <c r="BJ21">
        <f t="shared" si="71"/>
        <v>0</v>
      </c>
      <c r="BK21">
        <f t="shared" si="72"/>
        <v>0</v>
      </c>
      <c r="BL21">
        <f t="shared" si="73"/>
        <v>2.5055008044109917</v>
      </c>
      <c r="BN21" s="30" t="b">
        <f t="shared" si="15"/>
        <v>0</v>
      </c>
      <c r="BO21" s="30" t="b">
        <f t="shared" si="16"/>
        <v>0</v>
      </c>
      <c r="BP21" s="30" t="b">
        <f t="shared" si="17"/>
        <v>0</v>
      </c>
      <c r="BQ21" s="30" t="b">
        <f t="shared" si="18"/>
        <v>0</v>
      </c>
      <c r="BR21" s="30" t="b">
        <f t="shared" si="19"/>
        <v>0</v>
      </c>
      <c r="BS21" s="30" t="b">
        <f t="shared" si="20"/>
        <v>0</v>
      </c>
      <c r="BT21" s="30" t="b">
        <f t="shared" si="21"/>
        <v>0</v>
      </c>
      <c r="BU21" s="30" t="b">
        <f t="shared" si="22"/>
        <v>0</v>
      </c>
    </row>
    <row r="22" spans="1:73" x14ac:dyDescent="0.3">
      <c r="A22" s="64"/>
      <c r="B22" s="17" t="str">
        <f>VLOOKUP($AC22,LS_Coint_BD!$B$3:$D$1079,2)</f>
        <v>CCRO3</v>
      </c>
      <c r="C22" s="31" t="str">
        <f>VLOOKUP($AC22,LS_Coint_BD!$B$3:$D$1079,3)</f>
        <v>TOTS3</v>
      </c>
      <c r="D22" s="68">
        <f t="shared" si="49"/>
        <v>1.5191196679214478</v>
      </c>
      <c r="E22" s="66">
        <f t="shared" si="24"/>
        <v>3.5826716942283001</v>
      </c>
      <c r="F22" s="71">
        <f t="shared" si="50"/>
        <v>2.3884477961521999</v>
      </c>
      <c r="G22" s="68">
        <f t="shared" si="51"/>
        <v>1.5134712918110118</v>
      </c>
      <c r="H22" s="66">
        <f t="shared" si="27"/>
        <v>3.3878835678313504</v>
      </c>
      <c r="I22" s="71">
        <f t="shared" si="52"/>
        <v>2.2585890452209001</v>
      </c>
      <c r="J22" s="68">
        <f t="shared" si="53"/>
        <v>1.3896159520158271</v>
      </c>
      <c r="K22" s="66">
        <f t="shared" si="30"/>
        <v>3.6081789826950024</v>
      </c>
      <c r="L22" s="71">
        <f t="shared" si="54"/>
        <v>2.4054526551300017</v>
      </c>
      <c r="M22" s="68">
        <f t="shared" si="55"/>
        <v>1.1656241771492226</v>
      </c>
      <c r="N22" s="66">
        <f t="shared" si="33"/>
        <v>4.9041372812941528</v>
      </c>
      <c r="O22" s="71">
        <f t="shared" si="56"/>
        <v>3.2694248541961017</v>
      </c>
      <c r="P22" s="68">
        <f t="shared" si="57"/>
        <v>1.8577154689570996</v>
      </c>
      <c r="Q22" s="66">
        <f t="shared" si="36"/>
        <v>7.7448434226207237</v>
      </c>
      <c r="R22" s="71">
        <f t="shared" si="58"/>
        <v>5.1632289484138161</v>
      </c>
      <c r="S22" s="68">
        <f t="shared" si="59"/>
        <v>0</v>
      </c>
      <c r="T22" s="66">
        <f t="shared" si="39"/>
        <v>0</v>
      </c>
      <c r="U22" s="71">
        <f t="shared" si="60"/>
        <v>0</v>
      </c>
      <c r="V22" s="68">
        <f t="shared" si="61"/>
        <v>0</v>
      </c>
      <c r="W22" s="66">
        <f t="shared" si="42"/>
        <v>0</v>
      </c>
      <c r="X22" s="71">
        <f t="shared" si="62"/>
        <v>0</v>
      </c>
      <c r="Y22" s="68">
        <f t="shared" si="63"/>
        <v>0</v>
      </c>
      <c r="Z22" s="66">
        <f t="shared" si="45"/>
        <v>0</v>
      </c>
      <c r="AA22" s="71">
        <f t="shared" si="64"/>
        <v>0</v>
      </c>
      <c r="AC22" s="98">
        <f t="shared" si="48"/>
        <v>181</v>
      </c>
      <c r="AD22">
        <f>RTD("tryd.rtdserver",,"COT",B22,"ULT")</f>
        <v>12.27</v>
      </c>
      <c r="AE22">
        <f>RTD("tryd.rtdserver",,"COT",C22,"ULT")</f>
        <v>29.56</v>
      </c>
      <c r="AF22">
        <f>VLOOKUP($AC22,LS_Coint_BD!$B$3:$AQ$1079,AF$2)*$AD22+VLOOKUP($AC22,LS_Coint_BD!$B$3:$AQ$1079,AF$2+1)</f>
        <v>28.040880332078551</v>
      </c>
      <c r="AG22">
        <f>VLOOKUP($AC22,LS_Coint_BD!$B$3:$AQ$1079,AG$2)*$AD22+VLOOKUP($AC22,LS_Coint_BD!$B$3:$AQ$1079,AG$2+1)</f>
        <v>28.046528708188987</v>
      </c>
      <c r="AH22">
        <f>VLOOKUP($AC22,LS_Coint_BD!$B$3:$AQ$1079,AH$2)*$AD22+VLOOKUP($AC22,LS_Coint_BD!$B$3:$AQ$1079,AH$2+1)</f>
        <v>28.170384047984172</v>
      </c>
      <c r="AI22">
        <f>VLOOKUP($AC22,LS_Coint_BD!$B$3:$AQ$1079,AI$2)*$AD22+VLOOKUP($AC22,LS_Coint_BD!$B$3:$AQ$1079,AI$2+1)</f>
        <v>28.394375822850776</v>
      </c>
      <c r="AJ22">
        <f>VLOOKUP($AC22,LS_Coint_BD!$B$3:$AQ$1079,AJ$2)*$AD22+VLOOKUP($AC22,LS_Coint_BD!$B$3:$AQ$1079,AJ$2+1)</f>
        <v>27.702284531042899</v>
      </c>
      <c r="AK22">
        <f>VLOOKUP($AC22,LS_Coint_BD!$B$3:$AQ$1079,AK$2)*$AD22+VLOOKUP($AC22,LS_Coint_BD!$B$3:$AQ$1079,AK$2+1)</f>
        <v>0</v>
      </c>
      <c r="AL22">
        <f>VLOOKUP($AC22,LS_Coint_BD!$B$3:$AQ$1079,AL$2)*$AD22+VLOOKUP($AC22,LS_Coint_BD!$B$3:$AQ$1079,AL$2+1)</f>
        <v>0</v>
      </c>
      <c r="AM22">
        <f>VLOOKUP($AC22,LS_Coint_BD!$B$3:$AQ$1079,AM$2)*$AD22+VLOOKUP($AC22,LS_Coint_BD!$B$3:$AQ$1079,AM$2+1)</f>
        <v>0</v>
      </c>
      <c r="AN22">
        <f>VLOOKUP($AC22,LS_Coint_BD!$B$3:$AQ$1079,AN$2)</f>
        <v>1.1942238980761</v>
      </c>
      <c r="AO22">
        <f>VLOOKUP($AC22,LS_Coint_BD!$B$3:$AQ$1079,AO$2)</f>
        <v>1.12929452261045</v>
      </c>
      <c r="AP22">
        <f>VLOOKUP($AC22,LS_Coint_BD!$B$3:$AQ$1079,AP$2)</f>
        <v>1.202726327565</v>
      </c>
      <c r="AQ22">
        <f>VLOOKUP($AC22,LS_Coint_BD!$B$3:$AQ$1079,AQ$2)</f>
        <v>1.63471242709805</v>
      </c>
      <c r="AR22">
        <f>VLOOKUP($AC22,LS_Coint_BD!$B$3:$AQ$1079,AR$2)</f>
        <v>2.5816144742069098</v>
      </c>
      <c r="AS22">
        <f>VLOOKUP($AC22,LS_Coint_BD!$B$3:$AQ$1079,AS$2)</f>
        <v>0</v>
      </c>
      <c r="AT22">
        <f>VLOOKUP($AC22,LS_Coint_BD!$B$3:$AQ$1079,AT$2)</f>
        <v>0</v>
      </c>
      <c r="AU22">
        <f>VLOOKUP($AC22,LS_Coint_BD!$B$3:$AQ$1079,AU$2)</f>
        <v>0</v>
      </c>
      <c r="AV22">
        <f>VLOOKUP($AC22,LS_Coint_BD!$B$3:$AQ$1079,AV$2)</f>
        <v>1.4210854715201999E-16</v>
      </c>
      <c r="AW22">
        <f>VLOOKUP($AC22,LS_Coint_BD!$B$3:$AQ$1079,AW$2)</f>
        <v>-2.9605947323337501E-17</v>
      </c>
      <c r="AX22">
        <f>VLOOKUP($AC22,LS_Coint_BD!$B$3:$AQ$1079,AX$2)</f>
        <v>1.97936904961742E-15</v>
      </c>
      <c r="AY22">
        <f>VLOOKUP($AC22,LS_Coint_BD!$B$3:$AQ$1079,AY$2)</f>
        <v>1.84297022087776E-15</v>
      </c>
      <c r="AZ22">
        <f>VLOOKUP($AC22,LS_Coint_BD!$B$3:$AQ$1079,AZ$2)</f>
        <v>-3.5527136788005001E-15</v>
      </c>
      <c r="BA22">
        <f>VLOOKUP($AC22,LS_Coint_BD!$B$3:$AQ$1079,BA$2)</f>
        <v>0</v>
      </c>
      <c r="BB22">
        <f>VLOOKUP($AC22,LS_Coint_BD!$B$3:$AQ$1079,BB$2)</f>
        <v>0</v>
      </c>
      <c r="BC22">
        <f>VLOOKUP($AC22,LS_Coint_BD!$B$3:$AQ$1079,BC$2)</f>
        <v>0</v>
      </c>
      <c r="BD22">
        <f t="shared" si="65"/>
        <v>2.3884477961521999</v>
      </c>
      <c r="BE22">
        <f t="shared" si="66"/>
        <v>2.2585890452209001</v>
      </c>
      <c r="BF22">
        <f t="shared" si="67"/>
        <v>2.4054526551300017</v>
      </c>
      <c r="BG22">
        <f t="shared" si="68"/>
        <v>3.2694248541961017</v>
      </c>
      <c r="BH22">
        <f t="shared" si="69"/>
        <v>5.1632289484138161</v>
      </c>
      <c r="BI22">
        <f t="shared" si="70"/>
        <v>0</v>
      </c>
      <c r="BJ22">
        <f t="shared" si="71"/>
        <v>0</v>
      </c>
      <c r="BK22">
        <f t="shared" si="72"/>
        <v>0</v>
      </c>
      <c r="BL22">
        <f t="shared" si="73"/>
        <v>2.3884477961522004</v>
      </c>
      <c r="BN22" s="19" t="b">
        <f t="shared" si="15"/>
        <v>0</v>
      </c>
      <c r="BO22" s="19" t="b">
        <f t="shared" si="16"/>
        <v>0</v>
      </c>
      <c r="BP22" s="19" t="b">
        <f t="shared" si="17"/>
        <v>0</v>
      </c>
      <c r="BQ22" s="19" t="b">
        <f t="shared" si="18"/>
        <v>0</v>
      </c>
      <c r="BR22" s="19" t="b">
        <f t="shared" si="19"/>
        <v>0</v>
      </c>
      <c r="BS22" s="19" t="b">
        <f t="shared" si="20"/>
        <v>0</v>
      </c>
      <c r="BT22" s="19" t="b">
        <f t="shared" si="21"/>
        <v>0</v>
      </c>
      <c r="BU22" s="19" t="b">
        <f t="shared" si="22"/>
        <v>0</v>
      </c>
    </row>
    <row r="23" spans="1:73" x14ac:dyDescent="0.3">
      <c r="A23" s="64"/>
      <c r="B23" s="28" t="str">
        <f>VLOOKUP($AC23,LS_Coint_BD!$B$3:$D$1079,2)</f>
        <v>CIEL3</v>
      </c>
      <c r="C23" s="29" t="str">
        <f>VLOOKUP($AC23,LS_Coint_BD!$B$3:$D$1079,3)</f>
        <v>BRML3</v>
      </c>
      <c r="D23" s="70">
        <f t="shared" si="23"/>
        <v>0</v>
      </c>
      <c r="E23" s="66">
        <f t="shared" si="24"/>
        <v>0</v>
      </c>
      <c r="F23" s="71">
        <f t="shared" si="25"/>
        <v>0</v>
      </c>
      <c r="G23" s="70">
        <f t="shared" si="26"/>
        <v>0</v>
      </c>
      <c r="H23" s="66">
        <f t="shared" si="27"/>
        <v>0</v>
      </c>
      <c r="I23" s="71">
        <f t="shared" si="28"/>
        <v>0</v>
      </c>
      <c r="J23" s="70">
        <f t="shared" si="29"/>
        <v>0</v>
      </c>
      <c r="K23" s="66">
        <f t="shared" si="30"/>
        <v>0</v>
      </c>
      <c r="L23" s="71">
        <f t="shared" si="31"/>
        <v>0</v>
      </c>
      <c r="M23" s="70">
        <f t="shared" si="32"/>
        <v>3.1428473540255908E-2</v>
      </c>
      <c r="N23" s="66">
        <f t="shared" si="33"/>
        <v>1.8524231250501901</v>
      </c>
      <c r="O23" s="71">
        <f t="shared" si="34"/>
        <v>1.2349487500334602</v>
      </c>
      <c r="P23" s="70">
        <f t="shared" si="35"/>
        <v>-3.5138702934421673E-2</v>
      </c>
      <c r="Q23" s="66">
        <f t="shared" si="36"/>
        <v>-1.9382584680122241</v>
      </c>
      <c r="R23" s="71">
        <f t="shared" si="37"/>
        <v>-1.2921723120081494</v>
      </c>
      <c r="S23" s="70">
        <f t="shared" si="38"/>
        <v>9.3959106727776742E-3</v>
      </c>
      <c r="T23" s="66">
        <f t="shared" si="39"/>
        <v>2.0056770088760425</v>
      </c>
      <c r="U23" s="71">
        <f t="shared" si="40"/>
        <v>1.3371180059173617</v>
      </c>
      <c r="V23" s="70">
        <f t="shared" si="41"/>
        <v>5.9608349568614827E-2</v>
      </c>
      <c r="W23" s="66">
        <f t="shared" si="42"/>
        <v>2.1104285975641259</v>
      </c>
      <c r="X23" s="71">
        <f t="shared" si="43"/>
        <v>1.4069523983760839</v>
      </c>
      <c r="Y23" s="70">
        <f t="shared" si="44"/>
        <v>-6.7678606348886561E-2</v>
      </c>
      <c r="Z23" s="66">
        <f t="shared" si="45"/>
        <v>-3.5731076014749616</v>
      </c>
      <c r="AA23" s="71">
        <f t="shared" si="46"/>
        <v>-2.3820717343166411</v>
      </c>
      <c r="AC23" s="98">
        <f t="shared" si="48"/>
        <v>182</v>
      </c>
      <c r="AD23">
        <f>RTD("tryd.rtdserver",,"COT",B23,"ULT")</f>
        <v>4.1900000000000004</v>
      </c>
      <c r="AE23">
        <f>RTD("tryd.rtdserver",,"COT",C23,"ULT")</f>
        <v>9.83</v>
      </c>
      <c r="AF23">
        <f>VLOOKUP($AC23,LS_Coint_BD!$B$3:$AQ$1079,AF$2)*$AD23+VLOOKUP($AC23,LS_Coint_BD!$B$3:$AQ$1079,AF$2+1)</f>
        <v>0</v>
      </c>
      <c r="AG23">
        <f>VLOOKUP($AC23,LS_Coint_BD!$B$3:$AQ$1079,AG$2)*$AD23+VLOOKUP($AC23,LS_Coint_BD!$B$3:$AQ$1079,AG$2+1)</f>
        <v>0</v>
      </c>
      <c r="AH23">
        <f>VLOOKUP($AC23,LS_Coint_BD!$B$3:$AQ$1079,AH$2)*$AD23+VLOOKUP($AC23,LS_Coint_BD!$B$3:$AQ$1079,AH$2+1)</f>
        <v>0</v>
      </c>
      <c r="AI23">
        <f>VLOOKUP($AC23,LS_Coint_BD!$B$3:$AQ$1079,AI$2)*$AD23+VLOOKUP($AC23,LS_Coint_BD!$B$3:$AQ$1079,AI$2+1)</f>
        <v>9.7985715264597442</v>
      </c>
      <c r="AJ23">
        <f>VLOOKUP($AC23,LS_Coint_BD!$B$3:$AQ$1079,AJ$2)*$AD23+VLOOKUP($AC23,LS_Coint_BD!$B$3:$AQ$1079,AJ$2+1)</f>
        <v>9.8651387029344217</v>
      </c>
      <c r="AK23">
        <f>VLOOKUP($AC23,LS_Coint_BD!$B$3:$AQ$1079,AK$2)*$AD23+VLOOKUP($AC23,LS_Coint_BD!$B$3:$AQ$1079,AK$2+1)</f>
        <v>9.8206040893272224</v>
      </c>
      <c r="AL23">
        <f>VLOOKUP($AC23,LS_Coint_BD!$B$3:$AQ$1079,AL$2)*$AD23+VLOOKUP($AC23,LS_Coint_BD!$B$3:$AQ$1079,AL$2+1)</f>
        <v>9.7703916504313852</v>
      </c>
      <c r="AM23">
        <f>VLOOKUP($AC23,LS_Coint_BD!$B$3:$AQ$1079,AM$2)*$AD23+VLOOKUP($AC23,LS_Coint_BD!$B$3:$AQ$1079,AM$2+1)</f>
        <v>9.8976786063488866</v>
      </c>
      <c r="AN23">
        <f>VLOOKUP($AC23,LS_Coint_BD!$B$3:$AQ$1079,AN$2)</f>
        <v>0</v>
      </c>
      <c r="AO23">
        <f>VLOOKUP($AC23,LS_Coint_BD!$B$3:$AQ$1079,AO$2)</f>
        <v>0</v>
      </c>
      <c r="AP23">
        <f>VLOOKUP($AC23,LS_Coint_BD!$B$3:$AQ$1079,AP$2)</f>
        <v>0</v>
      </c>
      <c r="AQ23">
        <f>VLOOKUP($AC23,LS_Coint_BD!$B$3:$AQ$1079,AQ$2)</f>
        <v>0.61747437501672997</v>
      </c>
      <c r="AR23">
        <f>VLOOKUP($AC23,LS_Coint_BD!$B$3:$AQ$1079,AR$2)</f>
        <v>0.64608615600407504</v>
      </c>
      <c r="AS23">
        <f>VLOOKUP($AC23,LS_Coint_BD!$B$3:$AQ$1079,AS$2)</f>
        <v>0.66855900295868098</v>
      </c>
      <c r="AT23">
        <f>VLOOKUP($AC23,LS_Coint_BD!$B$3:$AQ$1079,AT$2)</f>
        <v>0.70347619918804205</v>
      </c>
      <c r="AU23">
        <f>VLOOKUP($AC23,LS_Coint_BD!$B$3:$AQ$1079,AU$2)</f>
        <v>1.1910358671583201</v>
      </c>
      <c r="AV23">
        <f>VLOOKUP($AC23,LS_Coint_BD!$B$3:$AQ$1079,AV$2)</f>
        <v>0</v>
      </c>
      <c r="AW23">
        <f>VLOOKUP($AC23,LS_Coint_BD!$B$3:$AQ$1079,AW$2)</f>
        <v>0</v>
      </c>
      <c r="AX23">
        <f>VLOOKUP($AC23,LS_Coint_BD!$B$3:$AQ$1079,AX$2)</f>
        <v>0</v>
      </c>
      <c r="AY23">
        <f>VLOOKUP($AC23,LS_Coint_BD!$B$3:$AQ$1079,AY$2)</f>
        <v>2.3314683517128298E-16</v>
      </c>
      <c r="AZ23">
        <f>VLOOKUP($AC23,LS_Coint_BD!$B$3:$AQ$1079,AZ$2)</f>
        <v>6.1185624468230898E-16</v>
      </c>
      <c r="BA23">
        <f>VLOOKUP($AC23,LS_Coint_BD!$B$3:$AQ$1079,BA$2)</f>
        <v>-3.1086244689504401E-16</v>
      </c>
      <c r="BB23">
        <f>VLOOKUP($AC23,LS_Coint_BD!$B$3:$AQ$1079,BB$2)</f>
        <v>-2.5837917664003602E-16</v>
      </c>
      <c r="BC23">
        <f>VLOOKUP($AC23,LS_Coint_BD!$B$3:$AQ$1079,BC$2)</f>
        <v>-7.8870243669371102E-16</v>
      </c>
      <c r="BD23">
        <f t="shared" si="7"/>
        <v>0</v>
      </c>
      <c r="BE23">
        <f t="shared" si="8"/>
        <v>0</v>
      </c>
      <c r="BF23">
        <f t="shared" si="9"/>
        <v>0</v>
      </c>
      <c r="BG23">
        <f t="shared" si="10"/>
        <v>1.2349487500334602</v>
      </c>
      <c r="BH23">
        <f t="shared" si="11"/>
        <v>-1.2921723120081494</v>
      </c>
      <c r="BI23">
        <f t="shared" si="12"/>
        <v>1.3371180059173617</v>
      </c>
      <c r="BJ23">
        <f t="shared" si="13"/>
        <v>1.4069523983760839</v>
      </c>
      <c r="BK23">
        <f t="shared" si="14"/>
        <v>-2.3820717343166411</v>
      </c>
      <c r="BL23">
        <f t="shared" si="47"/>
        <v>0</v>
      </c>
      <c r="BN23" s="30" t="b">
        <f t="shared" si="15"/>
        <v>0</v>
      </c>
      <c r="BO23" s="30" t="b">
        <f t="shared" si="16"/>
        <v>0</v>
      </c>
      <c r="BP23" s="30" t="b">
        <f t="shared" si="17"/>
        <v>0</v>
      </c>
      <c r="BQ23" s="30" t="b">
        <f t="shared" si="18"/>
        <v>0</v>
      </c>
      <c r="BR23" s="30" t="b">
        <f t="shared" si="19"/>
        <v>0</v>
      </c>
      <c r="BS23" s="30" t="b">
        <f t="shared" si="20"/>
        <v>0</v>
      </c>
      <c r="BT23" s="30" t="b">
        <f t="shared" si="21"/>
        <v>0</v>
      </c>
      <c r="BU23" s="30" t="b">
        <f t="shared" si="22"/>
        <v>0</v>
      </c>
    </row>
    <row r="24" spans="1:73" x14ac:dyDescent="0.3">
      <c r="A24" s="64"/>
      <c r="B24" s="17" t="str">
        <f>VLOOKUP($AC24,LS_Coint_BD!$B$3:$D$1079,2)</f>
        <v>ABEV3</v>
      </c>
      <c r="C24" s="18" t="str">
        <f>VLOOKUP($AC24,LS_Coint_BD!$B$3:$D$1079,3)</f>
        <v>CPFE3</v>
      </c>
      <c r="D24" s="68">
        <f t="shared" si="23"/>
        <v>0</v>
      </c>
      <c r="E24" s="66">
        <f t="shared" si="24"/>
        <v>0</v>
      </c>
      <c r="F24" s="71">
        <f t="shared" si="25"/>
        <v>0</v>
      </c>
      <c r="G24" s="68">
        <f t="shared" si="26"/>
        <v>2.0303222339607494</v>
      </c>
      <c r="H24" s="66">
        <f t="shared" si="27"/>
        <v>2.6812582145453683</v>
      </c>
      <c r="I24" s="71">
        <f t="shared" si="28"/>
        <v>1.7875054763635789</v>
      </c>
      <c r="J24" s="68">
        <f t="shared" si="29"/>
        <v>2.0343842661448157</v>
      </c>
      <c r="K24" s="66">
        <f t="shared" si="30"/>
        <v>2.837280438693687</v>
      </c>
      <c r="L24" s="71">
        <f t="shared" si="31"/>
        <v>1.8915202924624579</v>
      </c>
      <c r="M24" s="68">
        <f t="shared" si="32"/>
        <v>2.1400674432628577</v>
      </c>
      <c r="N24" s="66">
        <f t="shared" si="33"/>
        <v>2.8660343508347186</v>
      </c>
      <c r="O24" s="71">
        <f t="shared" si="34"/>
        <v>1.9106895672231459</v>
      </c>
      <c r="P24" s="68">
        <f t="shared" si="35"/>
        <v>2.1243738492025699</v>
      </c>
      <c r="Q24" s="66">
        <f t="shared" si="36"/>
        <v>2.9650443901487922</v>
      </c>
      <c r="R24" s="71">
        <f t="shared" si="37"/>
        <v>1.9766962600991949</v>
      </c>
      <c r="S24" s="68">
        <f t="shared" si="38"/>
        <v>1.9454501079665647</v>
      </c>
      <c r="T24" s="66">
        <f t="shared" si="39"/>
        <v>3.0964876711470302</v>
      </c>
      <c r="U24" s="71">
        <f t="shared" si="40"/>
        <v>2.0643251140980201</v>
      </c>
      <c r="V24" s="68">
        <f t="shared" si="41"/>
        <v>0</v>
      </c>
      <c r="W24" s="66">
        <f t="shared" si="42"/>
        <v>0</v>
      </c>
      <c r="X24" s="71">
        <f t="shared" si="43"/>
        <v>0</v>
      </c>
      <c r="Y24" s="68">
        <f t="shared" si="44"/>
        <v>1.2913538394685844</v>
      </c>
      <c r="Z24" s="66">
        <f t="shared" si="45"/>
        <v>4.6822338394408769</v>
      </c>
      <c r="AA24" s="71">
        <f t="shared" si="46"/>
        <v>3.1214892262939178</v>
      </c>
      <c r="AC24" s="98">
        <v>5</v>
      </c>
      <c r="AD24">
        <f>RTD("tryd.rtdserver",,"COT",B24,"ULT")</f>
        <v>15.52</v>
      </c>
      <c r="AE24">
        <f>RTD("tryd.rtdserver",,"COT",C24,"ULT")</f>
        <v>33.43</v>
      </c>
      <c r="AF24">
        <f>VLOOKUP($AC24,LS_Coint_BD!$B$3:$AQ$1079,AF$2)*$AD24+VLOOKUP($AC24,LS_Coint_BD!$B$3:$AQ$1079,AF$2+1)</f>
        <v>0</v>
      </c>
      <c r="AG24">
        <f>VLOOKUP($AC24,LS_Coint_BD!$B$3:$AQ$1079,AG$2)*$AD24+VLOOKUP($AC24,LS_Coint_BD!$B$3:$AQ$1079,AG$2+1)</f>
        <v>31.39967776603925</v>
      </c>
      <c r="AH24">
        <f>VLOOKUP($AC24,LS_Coint_BD!$B$3:$AQ$1079,AH$2)*$AD24+VLOOKUP($AC24,LS_Coint_BD!$B$3:$AQ$1079,AH$2+1)</f>
        <v>31.395615733855184</v>
      </c>
      <c r="AI24">
        <f>VLOOKUP($AC24,LS_Coint_BD!$B$3:$AQ$1079,AI$2)*$AD24+VLOOKUP($AC24,LS_Coint_BD!$B$3:$AQ$1079,AI$2+1)</f>
        <v>31.289932556737142</v>
      </c>
      <c r="AJ24">
        <f>VLOOKUP($AC24,LS_Coint_BD!$B$3:$AQ$1079,AJ$2)*$AD24+VLOOKUP($AC24,LS_Coint_BD!$B$3:$AQ$1079,AJ$2+1)</f>
        <v>31.30562615079743</v>
      </c>
      <c r="AK24">
        <f>VLOOKUP($AC24,LS_Coint_BD!$B$3:$AQ$1079,AK$2)*$AD24+VLOOKUP($AC24,LS_Coint_BD!$B$3:$AQ$1079,AK$2+1)</f>
        <v>31.484549892033435</v>
      </c>
      <c r="AL24">
        <f>VLOOKUP($AC24,LS_Coint_BD!$B$3:$AQ$1079,AL$2)*$AD24+VLOOKUP($AC24,LS_Coint_BD!$B$3:$AQ$1079,AL$2+1)</f>
        <v>0</v>
      </c>
      <c r="AM24">
        <f>VLOOKUP($AC24,LS_Coint_BD!$B$3:$AQ$1079,AM$2)*$AD24+VLOOKUP($AC24,LS_Coint_BD!$B$3:$AQ$1079,AM$2+1)</f>
        <v>32.138646160531415</v>
      </c>
      <c r="AN24">
        <f>VLOOKUP($AC24,LS_Coint_BD!$B$3:$AQ$1079,AN$2)</f>
        <v>0</v>
      </c>
      <c r="AO24">
        <f>VLOOKUP($AC24,LS_Coint_BD!$B$3:$AQ$1079,AO$2)</f>
        <v>0.89375273818179002</v>
      </c>
      <c r="AP24">
        <f>VLOOKUP($AC24,LS_Coint_BD!$B$3:$AQ$1079,AP$2)</f>
        <v>0.94576014623123095</v>
      </c>
      <c r="AQ24">
        <f>VLOOKUP($AC24,LS_Coint_BD!$B$3:$AQ$1079,AQ$2)</f>
        <v>0.95534478361157305</v>
      </c>
      <c r="AR24">
        <f>VLOOKUP($AC24,LS_Coint_BD!$B$3:$AQ$1079,AR$2)</f>
        <v>0.98834813004959599</v>
      </c>
      <c r="AS24">
        <f>VLOOKUP($AC24,LS_Coint_BD!$B$3:$AQ$1079,AS$2)</f>
        <v>1.0321625570490101</v>
      </c>
      <c r="AT24">
        <f>VLOOKUP($AC24,LS_Coint_BD!$B$3:$AQ$1079,AT$2)</f>
        <v>0</v>
      </c>
      <c r="AU24">
        <f>VLOOKUP($AC24,LS_Coint_BD!$B$3:$AQ$1079,AU$2)</f>
        <v>1.56074461314696</v>
      </c>
      <c r="AV24">
        <f>VLOOKUP($AC24,LS_Coint_BD!$B$3:$AQ$1079,AV$2)</f>
        <v>0</v>
      </c>
      <c r="AW24">
        <f>VLOOKUP($AC24,LS_Coint_BD!$B$3:$AQ$1079,AW$2)</f>
        <v>-1.00660220899348E-15</v>
      </c>
      <c r="AX24">
        <f>VLOOKUP($AC24,LS_Coint_BD!$B$3:$AQ$1079,AX$2)</f>
        <v>-3.9079850466805498E-15</v>
      </c>
      <c r="AY24">
        <f>VLOOKUP($AC24,LS_Coint_BD!$B$3:$AQ$1079,AY$2)</f>
        <v>-2.66453525910038E-16</v>
      </c>
      <c r="AZ24">
        <f>VLOOKUP($AC24,LS_Coint_BD!$B$3:$AQ$1079,AZ$2)</f>
        <v>2.90138283768708E-15</v>
      </c>
      <c r="BA24">
        <f>VLOOKUP($AC24,LS_Coint_BD!$B$3:$AQ$1079,BA$2)</f>
        <v>-1.4210854715201999E-16</v>
      </c>
      <c r="BB24">
        <f>VLOOKUP($AC24,LS_Coint_BD!$B$3:$AQ$1079,BB$2)</f>
        <v>0</v>
      </c>
      <c r="BC24">
        <f>VLOOKUP($AC24,LS_Coint_BD!$B$3:$AQ$1079,BC$2)</f>
        <v>-2.37321273743873E-15</v>
      </c>
      <c r="BD24">
        <f t="shared" si="7"/>
        <v>0</v>
      </c>
      <c r="BE24">
        <f t="shared" si="8"/>
        <v>1.7875054763635789</v>
      </c>
      <c r="BF24">
        <f t="shared" si="9"/>
        <v>1.8915202924624579</v>
      </c>
      <c r="BG24">
        <f t="shared" si="10"/>
        <v>1.9106895672231459</v>
      </c>
      <c r="BH24">
        <f t="shared" si="11"/>
        <v>1.9766962600991949</v>
      </c>
      <c r="BI24">
        <f t="shared" si="12"/>
        <v>2.0643251140980201</v>
      </c>
      <c r="BJ24">
        <f t="shared" si="13"/>
        <v>0</v>
      </c>
      <c r="BK24">
        <f t="shared" si="14"/>
        <v>3.1214892262939178</v>
      </c>
      <c r="BL24">
        <f t="shared" si="47"/>
        <v>0</v>
      </c>
      <c r="BN24" s="19" t="b">
        <f t="shared" si="15"/>
        <v>0</v>
      </c>
      <c r="BO24" s="19" t="b">
        <f t="shared" si="16"/>
        <v>1</v>
      </c>
      <c r="BP24" s="19" t="b">
        <f t="shared" si="17"/>
        <v>1</v>
      </c>
      <c r="BQ24" s="19" t="b">
        <f t="shared" si="18"/>
        <v>1</v>
      </c>
      <c r="BR24" s="19" t="b">
        <f t="shared" si="19"/>
        <v>1</v>
      </c>
      <c r="BS24" s="19" t="b">
        <f t="shared" si="20"/>
        <v>0</v>
      </c>
      <c r="BT24" s="19" t="b">
        <f t="shared" si="21"/>
        <v>0</v>
      </c>
      <c r="BU24" s="19" t="b">
        <f t="shared" si="22"/>
        <v>0</v>
      </c>
    </row>
    <row r="25" spans="1:73" x14ac:dyDescent="0.3">
      <c r="A25" s="64"/>
      <c r="B25" s="28" t="str">
        <f>VLOOKUP($AC25,LS_Coint_BD!$B$3:$D$1079,2)</f>
        <v>ABEV3</v>
      </c>
      <c r="C25" s="29" t="str">
        <f>VLOOKUP($AC25,LS_Coint_BD!$B$3:$D$1079,3)</f>
        <v>CRFB3</v>
      </c>
      <c r="D25" s="70">
        <f t="shared" si="23"/>
        <v>2.4376719899056098E-2</v>
      </c>
      <c r="E25" s="66">
        <f t="shared" si="24"/>
        <v>1.7385833820208001</v>
      </c>
      <c r="F25" s="71">
        <f t="shared" si="25"/>
        <v>1.1590555880138667</v>
      </c>
      <c r="G25" s="70">
        <f t="shared" si="26"/>
        <v>1.0417725523293342E-2</v>
      </c>
      <c r="H25" s="66">
        <f t="shared" si="27"/>
        <v>1.7847967674237002</v>
      </c>
      <c r="I25" s="71">
        <f t="shared" si="28"/>
        <v>1.1898645116158002</v>
      </c>
      <c r="J25" s="70">
        <f t="shared" si="29"/>
        <v>-0.13194431579638533</v>
      </c>
      <c r="K25" s="66">
        <f t="shared" si="30"/>
        <v>-2.1971838531252046</v>
      </c>
      <c r="L25" s="71">
        <f t="shared" si="31"/>
        <v>-1.4647892354168031</v>
      </c>
      <c r="M25" s="70">
        <f t="shared" si="32"/>
        <v>-9.7498314141414966E-2</v>
      </c>
      <c r="N25" s="66">
        <f t="shared" si="33"/>
        <v>-2.221489080955461</v>
      </c>
      <c r="O25" s="71">
        <f t="shared" si="34"/>
        <v>-1.4809927206369742</v>
      </c>
      <c r="P25" s="70">
        <f t="shared" si="35"/>
        <v>-0.22761555891586482</v>
      </c>
      <c r="Q25" s="66">
        <f t="shared" si="36"/>
        <v>-3.0141426810866117</v>
      </c>
      <c r="R25" s="71">
        <f t="shared" si="37"/>
        <v>-2.009428454057741</v>
      </c>
      <c r="S25" s="70">
        <f t="shared" si="38"/>
        <v>0</v>
      </c>
      <c r="T25" s="66">
        <f t="shared" si="39"/>
        <v>0</v>
      </c>
      <c r="U25" s="71">
        <f t="shared" si="40"/>
        <v>0</v>
      </c>
      <c r="V25" s="70">
        <f t="shared" si="41"/>
        <v>-0.16436813786311788</v>
      </c>
      <c r="W25" s="66">
        <f t="shared" si="42"/>
        <v>-3.0452432044189779</v>
      </c>
      <c r="X25" s="71">
        <f t="shared" si="43"/>
        <v>-2.0301621362793187</v>
      </c>
      <c r="Y25" s="70">
        <f t="shared" si="44"/>
        <v>0</v>
      </c>
      <c r="Z25" s="66">
        <f t="shared" si="45"/>
        <v>0</v>
      </c>
      <c r="AA25" s="71">
        <f t="shared" si="46"/>
        <v>0</v>
      </c>
      <c r="AC25" s="98">
        <v>6</v>
      </c>
      <c r="AD25">
        <f>RTD("tryd.rtdserver",,"COT",B25,"ULT")</f>
        <v>15.52</v>
      </c>
      <c r="AE25">
        <f>RTD("tryd.rtdserver",,"COT",C25,"ULT")</f>
        <v>19.52</v>
      </c>
      <c r="AF25">
        <f>VLOOKUP($AC25,LS_Coint_BD!$B$3:$AQ$1079,AF$2)*$AD25+VLOOKUP($AC25,LS_Coint_BD!$B$3:$AQ$1079,AF$2+1)</f>
        <v>19.495623280100943</v>
      </c>
      <c r="AG25">
        <f>VLOOKUP($AC25,LS_Coint_BD!$B$3:$AQ$1079,AG$2)*$AD25+VLOOKUP($AC25,LS_Coint_BD!$B$3:$AQ$1079,AG$2+1)</f>
        <v>19.509582274476706</v>
      </c>
      <c r="AH25">
        <f>VLOOKUP($AC25,LS_Coint_BD!$B$3:$AQ$1079,AH$2)*$AD25+VLOOKUP($AC25,LS_Coint_BD!$B$3:$AQ$1079,AH$2+1)</f>
        <v>19.651944315796385</v>
      </c>
      <c r="AI25">
        <f>VLOOKUP($AC25,LS_Coint_BD!$B$3:$AQ$1079,AI$2)*$AD25+VLOOKUP($AC25,LS_Coint_BD!$B$3:$AQ$1079,AI$2+1)</f>
        <v>19.617498314141415</v>
      </c>
      <c r="AJ25">
        <f>VLOOKUP($AC25,LS_Coint_BD!$B$3:$AQ$1079,AJ$2)*$AD25+VLOOKUP($AC25,LS_Coint_BD!$B$3:$AQ$1079,AJ$2+1)</f>
        <v>19.747615558915864</v>
      </c>
      <c r="AK25">
        <f>VLOOKUP($AC25,LS_Coint_BD!$B$3:$AQ$1079,AK$2)*$AD25+VLOOKUP($AC25,LS_Coint_BD!$B$3:$AQ$1079,AK$2+1)</f>
        <v>0</v>
      </c>
      <c r="AL25">
        <f>VLOOKUP($AC25,LS_Coint_BD!$B$3:$AQ$1079,AL$2)*$AD25+VLOOKUP($AC25,LS_Coint_BD!$B$3:$AQ$1079,AL$2+1)</f>
        <v>19.684368137863117</v>
      </c>
      <c r="AM25">
        <f>VLOOKUP($AC25,LS_Coint_BD!$B$3:$AQ$1079,AM$2)*$AD25+VLOOKUP($AC25,LS_Coint_BD!$B$3:$AQ$1079,AM$2+1)</f>
        <v>0</v>
      </c>
      <c r="AN25">
        <f>VLOOKUP($AC25,LS_Coint_BD!$B$3:$AQ$1079,AN$2)</f>
        <v>0.57952779400693299</v>
      </c>
      <c r="AO25">
        <f>VLOOKUP($AC25,LS_Coint_BD!$B$3:$AQ$1079,AO$2)</f>
        <v>0.59493225580789999</v>
      </c>
      <c r="AP25">
        <f>VLOOKUP($AC25,LS_Coint_BD!$B$3:$AQ$1079,AP$2)</f>
        <v>0.73239461770840097</v>
      </c>
      <c r="AQ25">
        <f>VLOOKUP($AC25,LS_Coint_BD!$B$3:$AQ$1079,AQ$2)</f>
        <v>0.74049636031848698</v>
      </c>
      <c r="AR25">
        <f>VLOOKUP($AC25,LS_Coint_BD!$B$3:$AQ$1079,AR$2)</f>
        <v>1.00471422702887</v>
      </c>
      <c r="AS25">
        <f>VLOOKUP($AC25,LS_Coint_BD!$B$3:$AQ$1079,AS$2)</f>
        <v>0</v>
      </c>
      <c r="AT25">
        <f>VLOOKUP($AC25,LS_Coint_BD!$B$3:$AQ$1079,AT$2)</f>
        <v>1.01508106813966</v>
      </c>
      <c r="AU25">
        <f>VLOOKUP($AC25,LS_Coint_BD!$B$3:$AQ$1079,AU$2)</f>
        <v>0</v>
      </c>
      <c r="AV25">
        <f>VLOOKUP($AC25,LS_Coint_BD!$B$3:$AQ$1079,AV$2)</f>
        <v>6.7501559897209499E-16</v>
      </c>
      <c r="AW25">
        <f>VLOOKUP($AC25,LS_Coint_BD!$B$3:$AQ$1079,AW$2)</f>
        <v>1.1842378929335E-16</v>
      </c>
      <c r="AX25">
        <f>VLOOKUP($AC25,LS_Coint_BD!$B$3:$AQ$1079,AX$2)</f>
        <v>-1.11656715619444E-15</v>
      </c>
      <c r="AY25">
        <f>VLOOKUP($AC25,LS_Coint_BD!$B$3:$AQ$1079,AY$2)</f>
        <v>-1.55431223447522E-16</v>
      </c>
      <c r="AZ25">
        <f>VLOOKUP($AC25,LS_Coint_BD!$B$3:$AQ$1079,AZ$2)</f>
        <v>-9.0791571791568409E-16</v>
      </c>
      <c r="BA25">
        <f>VLOOKUP($AC25,LS_Coint_BD!$B$3:$AQ$1079,BA$2)</f>
        <v>0</v>
      </c>
      <c r="BB25">
        <f>VLOOKUP($AC25,LS_Coint_BD!$B$3:$AQ$1079,BB$2)</f>
        <v>1.48568026568021E-15</v>
      </c>
      <c r="BC25">
        <f>VLOOKUP($AC25,LS_Coint_BD!$B$3:$AQ$1079,BC$2)</f>
        <v>0</v>
      </c>
      <c r="BD25">
        <f t="shared" si="7"/>
        <v>1.1590555880138667</v>
      </c>
      <c r="BE25">
        <f t="shared" si="8"/>
        <v>1.1898645116158002</v>
      </c>
      <c r="BF25">
        <f t="shared" si="9"/>
        <v>-1.4647892354168031</v>
      </c>
      <c r="BG25">
        <f t="shared" si="10"/>
        <v>-1.4809927206369742</v>
      </c>
      <c r="BH25">
        <f t="shared" si="11"/>
        <v>-2.009428454057741</v>
      </c>
      <c r="BI25">
        <f t="shared" si="12"/>
        <v>0</v>
      </c>
      <c r="BJ25">
        <f t="shared" si="13"/>
        <v>-2.0301621362793187</v>
      </c>
      <c r="BK25">
        <f t="shared" si="14"/>
        <v>0</v>
      </c>
      <c r="BL25">
        <f t="shared" si="47"/>
        <v>1.159055588013868</v>
      </c>
      <c r="BN25" s="30" t="b">
        <f t="shared" si="15"/>
        <v>0</v>
      </c>
      <c r="BO25" s="30" t="b">
        <f t="shared" si="16"/>
        <v>0</v>
      </c>
      <c r="BP25" s="30" t="b">
        <f t="shared" si="17"/>
        <v>0</v>
      </c>
      <c r="BQ25" s="30" t="b">
        <f t="shared" si="18"/>
        <v>0</v>
      </c>
      <c r="BR25" s="30" t="b">
        <f t="shared" si="19"/>
        <v>0</v>
      </c>
      <c r="BS25" s="30" t="b">
        <f t="shared" si="20"/>
        <v>0</v>
      </c>
      <c r="BT25" s="30" t="b">
        <f t="shared" si="21"/>
        <v>0</v>
      </c>
      <c r="BU25" s="30" t="b">
        <f t="shared" si="22"/>
        <v>0</v>
      </c>
    </row>
    <row r="26" spans="1:73" x14ac:dyDescent="0.3">
      <c r="A26" s="64"/>
      <c r="B26" s="17" t="str">
        <f>VLOOKUP($AC26,LS_Coint_BD!$B$3:$D$1079,2)</f>
        <v>ABEV3</v>
      </c>
      <c r="C26" s="18" t="str">
        <f>VLOOKUP($AC26,LS_Coint_BD!$B$3:$D$1079,3)</f>
        <v>EGIE3</v>
      </c>
      <c r="D26" s="68">
        <f t="shared" si="23"/>
        <v>1.4781985065366356</v>
      </c>
      <c r="E26" s="66">
        <f t="shared" si="24"/>
        <v>3.4126206783886559</v>
      </c>
      <c r="F26" s="71">
        <f t="shared" si="25"/>
        <v>2.2750804522591039</v>
      </c>
      <c r="G26" s="68">
        <f t="shared" si="26"/>
        <v>0</v>
      </c>
      <c r="H26" s="66">
        <f t="shared" si="27"/>
        <v>0</v>
      </c>
      <c r="I26" s="71">
        <f t="shared" si="28"/>
        <v>0</v>
      </c>
      <c r="J26" s="68">
        <f t="shared" si="29"/>
        <v>0</v>
      </c>
      <c r="K26" s="66">
        <f t="shared" si="30"/>
        <v>0</v>
      </c>
      <c r="L26" s="71">
        <f t="shared" si="31"/>
        <v>0</v>
      </c>
      <c r="M26" s="68">
        <f t="shared" si="32"/>
        <v>1.5528051479757679</v>
      </c>
      <c r="N26" s="66">
        <f t="shared" si="33"/>
        <v>3.6575761318400084</v>
      </c>
      <c r="O26" s="71">
        <f t="shared" si="34"/>
        <v>2.4383840878933389</v>
      </c>
      <c r="P26" s="68">
        <f t="shared" si="35"/>
        <v>1.4164335116713076</v>
      </c>
      <c r="Q26" s="66">
        <f t="shared" si="36"/>
        <v>3.8164114113993</v>
      </c>
      <c r="R26" s="71">
        <f t="shared" si="37"/>
        <v>2.5442742742662001</v>
      </c>
      <c r="S26" s="68">
        <f t="shared" si="38"/>
        <v>1.0547510854518904</v>
      </c>
      <c r="T26" s="66">
        <f t="shared" si="39"/>
        <v>4.3795078419610203</v>
      </c>
      <c r="U26" s="71">
        <f t="shared" si="40"/>
        <v>2.9196718946406799</v>
      </c>
      <c r="V26" s="68">
        <f t="shared" si="41"/>
        <v>0.91368518435255908</v>
      </c>
      <c r="W26" s="66">
        <f t="shared" si="42"/>
        <v>4.9692469919210671</v>
      </c>
      <c r="X26" s="71">
        <f t="shared" si="43"/>
        <v>3.3128313279473782</v>
      </c>
      <c r="Y26" s="68">
        <f t="shared" si="44"/>
        <v>0.18224431980392097</v>
      </c>
      <c r="Z26" s="66">
        <f t="shared" si="45"/>
        <v>5.3108843578586971</v>
      </c>
      <c r="AA26" s="71">
        <f t="shared" si="46"/>
        <v>3.540589571905798</v>
      </c>
      <c r="AC26" s="98">
        <f t="shared" si="48"/>
        <v>7</v>
      </c>
      <c r="AD26">
        <f>RTD("tryd.rtdserver",,"COT",B26,"ULT")</f>
        <v>15.52</v>
      </c>
      <c r="AE26">
        <f>RTD("tryd.rtdserver",,"COT",C26,"ULT")</f>
        <v>45.12</v>
      </c>
      <c r="AF26">
        <f>VLOOKUP($AC26,LS_Coint_BD!$B$3:$AQ$1079,AF$2)*$AD26+VLOOKUP($AC26,LS_Coint_BD!$B$3:$AQ$1079,AF$2+1)</f>
        <v>43.641801493463362</v>
      </c>
      <c r="AG26">
        <f>VLOOKUP($AC26,LS_Coint_BD!$B$3:$AQ$1079,AG$2)*$AD26+VLOOKUP($AC26,LS_Coint_BD!$B$3:$AQ$1079,AG$2+1)</f>
        <v>0</v>
      </c>
      <c r="AH26">
        <f>VLOOKUP($AC26,LS_Coint_BD!$B$3:$AQ$1079,AH$2)*$AD26+VLOOKUP($AC26,LS_Coint_BD!$B$3:$AQ$1079,AH$2+1)</f>
        <v>0</v>
      </c>
      <c r="AI26">
        <f>VLOOKUP($AC26,LS_Coint_BD!$B$3:$AQ$1079,AI$2)*$AD26+VLOOKUP($AC26,LS_Coint_BD!$B$3:$AQ$1079,AI$2+1)</f>
        <v>43.56719485202423</v>
      </c>
      <c r="AJ26">
        <f>VLOOKUP($AC26,LS_Coint_BD!$B$3:$AQ$1079,AJ$2)*$AD26+VLOOKUP($AC26,LS_Coint_BD!$B$3:$AQ$1079,AJ$2+1)</f>
        <v>43.70356648832869</v>
      </c>
      <c r="AK26">
        <f>VLOOKUP($AC26,LS_Coint_BD!$B$3:$AQ$1079,AK$2)*$AD26+VLOOKUP($AC26,LS_Coint_BD!$B$3:$AQ$1079,AK$2+1)</f>
        <v>44.065248914548107</v>
      </c>
      <c r="AL26">
        <f>VLOOKUP($AC26,LS_Coint_BD!$B$3:$AQ$1079,AL$2)*$AD26+VLOOKUP($AC26,LS_Coint_BD!$B$3:$AQ$1079,AL$2+1)</f>
        <v>44.206314815647438</v>
      </c>
      <c r="AM26">
        <f>VLOOKUP($AC26,LS_Coint_BD!$B$3:$AQ$1079,AM$2)*$AD26+VLOOKUP($AC26,LS_Coint_BD!$B$3:$AQ$1079,AM$2+1)</f>
        <v>44.937755680196076</v>
      </c>
      <c r="AN26">
        <f>VLOOKUP($AC26,LS_Coint_BD!$B$3:$AQ$1079,AN$2)</f>
        <v>1.13754022612955</v>
      </c>
      <c r="AO26">
        <f>VLOOKUP($AC26,LS_Coint_BD!$B$3:$AQ$1079,AO$2)</f>
        <v>0</v>
      </c>
      <c r="AP26">
        <f>VLOOKUP($AC26,LS_Coint_BD!$B$3:$AQ$1079,AP$2)</f>
        <v>0</v>
      </c>
      <c r="AQ26">
        <f>VLOOKUP($AC26,LS_Coint_BD!$B$3:$AQ$1079,AQ$2)</f>
        <v>1.2191920439466699</v>
      </c>
      <c r="AR26">
        <f>VLOOKUP($AC26,LS_Coint_BD!$B$3:$AQ$1079,AR$2)</f>
        <v>1.2721371371331001</v>
      </c>
      <c r="AS26">
        <f>VLOOKUP($AC26,LS_Coint_BD!$B$3:$AQ$1079,AS$2)</f>
        <v>1.4598359473203399</v>
      </c>
      <c r="AT26">
        <f>VLOOKUP($AC26,LS_Coint_BD!$B$3:$AQ$1079,AT$2)</f>
        <v>1.65641566397369</v>
      </c>
      <c r="AU26">
        <f>VLOOKUP($AC26,LS_Coint_BD!$B$3:$AQ$1079,AU$2)</f>
        <v>1.7702947859528999</v>
      </c>
      <c r="AV26">
        <f>VLOOKUP($AC26,LS_Coint_BD!$B$3:$AQ$1079,AV$2)</f>
        <v>4.1922021409845901E-15</v>
      </c>
      <c r="AW26">
        <f>VLOOKUP($AC26,LS_Coint_BD!$B$3:$AQ$1079,AW$2)</f>
        <v>0</v>
      </c>
      <c r="AX26">
        <f>VLOOKUP($AC26,LS_Coint_BD!$B$3:$AQ$1079,AX$2)</f>
        <v>0</v>
      </c>
      <c r="AY26">
        <f>VLOOKUP($AC26,LS_Coint_BD!$B$3:$AQ$1079,AY$2)</f>
        <v>-6.6613381477509402E-16</v>
      </c>
      <c r="AZ26">
        <f>VLOOKUP($AC26,LS_Coint_BD!$B$3:$AQ$1079,AZ$2)</f>
        <v>-7.8949192862233394E-17</v>
      </c>
      <c r="BA26">
        <f>VLOOKUP($AC26,LS_Coint_BD!$B$3:$AQ$1079,BA$2)</f>
        <v>1.06581410364015E-16</v>
      </c>
      <c r="BB26">
        <f>VLOOKUP($AC26,LS_Coint_BD!$B$3:$AQ$1079,BB$2)</f>
        <v>-1.7763568394002501E-15</v>
      </c>
      <c r="BC26">
        <f>VLOOKUP($AC26,LS_Coint_BD!$B$3:$AQ$1079,BC$2)</f>
        <v>-1.6768808563938401E-15</v>
      </c>
      <c r="BD26">
        <f t="shared" si="7"/>
        <v>2.2750804522591039</v>
      </c>
      <c r="BE26">
        <f t="shared" si="8"/>
        <v>0</v>
      </c>
      <c r="BF26">
        <f t="shared" si="9"/>
        <v>0</v>
      </c>
      <c r="BG26">
        <f t="shared" si="10"/>
        <v>2.4383840878933389</v>
      </c>
      <c r="BH26">
        <f t="shared" si="11"/>
        <v>2.5442742742662001</v>
      </c>
      <c r="BI26">
        <f t="shared" si="12"/>
        <v>2.9196718946406799</v>
      </c>
      <c r="BJ26">
        <f t="shared" si="13"/>
        <v>3.3128313279473782</v>
      </c>
      <c r="BK26">
        <f t="shared" si="14"/>
        <v>3.540589571905798</v>
      </c>
      <c r="BL26">
        <f t="shared" si="47"/>
        <v>2.2750804522591124</v>
      </c>
      <c r="BN26" s="19" t="b">
        <f t="shared" si="15"/>
        <v>0</v>
      </c>
      <c r="BO26" s="19" t="b">
        <f t="shared" si="16"/>
        <v>0</v>
      </c>
      <c r="BP26" s="19" t="b">
        <f t="shared" si="17"/>
        <v>0</v>
      </c>
      <c r="BQ26" s="19" t="b">
        <f t="shared" si="18"/>
        <v>0</v>
      </c>
      <c r="BR26" s="19" t="b">
        <f t="shared" si="19"/>
        <v>0</v>
      </c>
      <c r="BS26" s="19" t="b">
        <f t="shared" si="20"/>
        <v>0</v>
      </c>
      <c r="BT26" s="19" t="b">
        <f t="shared" si="21"/>
        <v>0</v>
      </c>
      <c r="BU26" s="19" t="b">
        <f t="shared" si="22"/>
        <v>0</v>
      </c>
    </row>
    <row r="27" spans="1:73" x14ac:dyDescent="0.3">
      <c r="A27" s="64"/>
      <c r="B27" s="28" t="str">
        <f>VLOOKUP($AC27,LS_Coint_BD!$B$3:$D$1079,2)</f>
        <v>ABEV3</v>
      </c>
      <c r="C27" s="29" t="str">
        <f>VLOOKUP($AC27,LS_Coint_BD!$B$3:$D$1079,3)</f>
        <v>ENBR3</v>
      </c>
      <c r="D27" s="70">
        <f t="shared" si="23"/>
        <v>0.31353449442299208</v>
      </c>
      <c r="E27" s="66">
        <f t="shared" si="24"/>
        <v>1.3171749884995898</v>
      </c>
      <c r="F27" s="71">
        <f t="shared" si="25"/>
        <v>0.87811665899972657</v>
      </c>
      <c r="G27" s="70">
        <f t="shared" si="26"/>
        <v>0.32757720009409752</v>
      </c>
      <c r="H27" s="66">
        <f t="shared" si="27"/>
        <v>1.4657965056613811</v>
      </c>
      <c r="I27" s="71">
        <f t="shared" si="28"/>
        <v>0.97719767044092076</v>
      </c>
      <c r="J27" s="70">
        <f t="shared" si="29"/>
        <v>0.42209683177400592</v>
      </c>
      <c r="K27" s="66">
        <f t="shared" si="30"/>
        <v>1.536119509708028</v>
      </c>
      <c r="L27" s="71">
        <f t="shared" si="31"/>
        <v>1.0240796731386854</v>
      </c>
      <c r="M27" s="70">
        <f t="shared" si="32"/>
        <v>0.51004671488202646</v>
      </c>
      <c r="N27" s="66">
        <f t="shared" si="33"/>
        <v>1.6390658040631991</v>
      </c>
      <c r="O27" s="71">
        <f t="shared" si="34"/>
        <v>1.0927105360421328</v>
      </c>
      <c r="P27" s="70">
        <f t="shared" si="35"/>
        <v>0.46145113846619168</v>
      </c>
      <c r="Q27" s="66">
        <f t="shared" si="36"/>
        <v>1.6880044473352962</v>
      </c>
      <c r="R27" s="71">
        <f t="shared" si="37"/>
        <v>1.1253362982235309</v>
      </c>
      <c r="S27" s="70">
        <f t="shared" si="38"/>
        <v>0.41461637711455879</v>
      </c>
      <c r="T27" s="66">
        <f t="shared" si="39"/>
        <v>1.7391186093009139</v>
      </c>
      <c r="U27" s="71">
        <f t="shared" si="40"/>
        <v>1.1594124062006093</v>
      </c>
      <c r="V27" s="70">
        <f t="shared" si="41"/>
        <v>0.29531230518017892</v>
      </c>
      <c r="W27" s="66">
        <f t="shared" si="42"/>
        <v>2.1922522370632875</v>
      </c>
      <c r="X27" s="71">
        <f t="shared" si="43"/>
        <v>1.4615014913755251</v>
      </c>
      <c r="Y27" s="70">
        <f t="shared" si="44"/>
        <v>-7.7226770247229126E-2</v>
      </c>
      <c r="Z27" s="66">
        <f t="shared" si="45"/>
        <v>-2.3609099248132468</v>
      </c>
      <c r="AA27" s="71">
        <f t="shared" si="46"/>
        <v>-1.573939949875498</v>
      </c>
      <c r="AC27" s="98">
        <f t="shared" si="48"/>
        <v>8</v>
      </c>
      <c r="AD27">
        <f>RTD("tryd.rtdserver",,"COT",B27,"ULT")</f>
        <v>15.52</v>
      </c>
      <c r="AE27">
        <f>RTD("tryd.rtdserver",,"COT",C27,"ULT")</f>
        <v>19.66</v>
      </c>
      <c r="AF27">
        <f>VLOOKUP($AC27,LS_Coint_BD!$B$3:$AQ$1079,AF$2)*$AD27+VLOOKUP($AC27,LS_Coint_BD!$B$3:$AQ$1079,AF$2+1)</f>
        <v>19.346465505577008</v>
      </c>
      <c r="AG27">
        <f>VLOOKUP($AC27,LS_Coint_BD!$B$3:$AQ$1079,AG$2)*$AD27+VLOOKUP($AC27,LS_Coint_BD!$B$3:$AQ$1079,AG$2+1)</f>
        <v>19.332422799905903</v>
      </c>
      <c r="AH27">
        <f>VLOOKUP($AC27,LS_Coint_BD!$B$3:$AQ$1079,AH$2)*$AD27+VLOOKUP($AC27,LS_Coint_BD!$B$3:$AQ$1079,AH$2+1)</f>
        <v>19.237903168225994</v>
      </c>
      <c r="AI27">
        <f>VLOOKUP($AC27,LS_Coint_BD!$B$3:$AQ$1079,AI$2)*$AD27+VLOOKUP($AC27,LS_Coint_BD!$B$3:$AQ$1079,AI$2+1)</f>
        <v>19.149953285117974</v>
      </c>
      <c r="AJ27">
        <f>VLOOKUP($AC27,LS_Coint_BD!$B$3:$AQ$1079,AJ$2)*$AD27+VLOOKUP($AC27,LS_Coint_BD!$B$3:$AQ$1079,AJ$2+1)</f>
        <v>19.198548861533808</v>
      </c>
      <c r="AK27">
        <f>VLOOKUP($AC27,LS_Coint_BD!$B$3:$AQ$1079,AK$2)*$AD27+VLOOKUP($AC27,LS_Coint_BD!$B$3:$AQ$1079,AK$2+1)</f>
        <v>19.245383622885441</v>
      </c>
      <c r="AL27">
        <f>VLOOKUP($AC27,LS_Coint_BD!$B$3:$AQ$1079,AL$2)*$AD27+VLOOKUP($AC27,LS_Coint_BD!$B$3:$AQ$1079,AL$2+1)</f>
        <v>19.364687694819821</v>
      </c>
      <c r="AM27">
        <f>VLOOKUP($AC27,LS_Coint_BD!$B$3:$AQ$1079,AM$2)*$AD27+VLOOKUP($AC27,LS_Coint_BD!$B$3:$AQ$1079,AM$2+1)</f>
        <v>19.737226770247229</v>
      </c>
      <c r="AN27">
        <f>VLOOKUP($AC27,LS_Coint_BD!$B$3:$AQ$1079,AN$2)</f>
        <v>0.43905832949986301</v>
      </c>
      <c r="AO27">
        <f>VLOOKUP($AC27,LS_Coint_BD!$B$3:$AQ$1079,AO$2)</f>
        <v>0.48859883522046099</v>
      </c>
      <c r="AP27">
        <f>VLOOKUP($AC27,LS_Coint_BD!$B$3:$AQ$1079,AP$2)</f>
        <v>0.51203983656934204</v>
      </c>
      <c r="AQ27">
        <f>VLOOKUP($AC27,LS_Coint_BD!$B$3:$AQ$1079,AQ$2)</f>
        <v>0.54635526802106604</v>
      </c>
      <c r="AR27">
        <f>VLOOKUP($AC27,LS_Coint_BD!$B$3:$AQ$1079,AR$2)</f>
        <v>0.56266814911176399</v>
      </c>
      <c r="AS27">
        <f>VLOOKUP($AC27,LS_Coint_BD!$B$3:$AQ$1079,AS$2)</f>
        <v>0.57970620310030496</v>
      </c>
      <c r="AT27">
        <f>VLOOKUP($AC27,LS_Coint_BD!$B$3:$AQ$1079,AT$2)</f>
        <v>0.73075074568776199</v>
      </c>
      <c r="AU27">
        <f>VLOOKUP($AC27,LS_Coint_BD!$B$3:$AQ$1079,AU$2)</f>
        <v>0.78696997493774901</v>
      </c>
      <c r="AV27">
        <f>VLOOKUP($AC27,LS_Coint_BD!$B$3:$AQ$1079,AV$2)</f>
        <v>6.03961325396085E-16</v>
      </c>
      <c r="AW27">
        <f>VLOOKUP($AC27,LS_Coint_BD!$B$3:$AQ$1079,AW$2)</f>
        <v>-1.24344978758018E-15</v>
      </c>
      <c r="AX27">
        <f>VLOOKUP($AC27,LS_Coint_BD!$B$3:$AQ$1079,AX$2)</f>
        <v>1.39570894524305E-15</v>
      </c>
      <c r="AY27">
        <f>VLOOKUP($AC27,LS_Coint_BD!$B$3:$AQ$1079,AY$2)</f>
        <v>7.1054273576010003E-16</v>
      </c>
      <c r="AZ27">
        <f>VLOOKUP($AC27,LS_Coint_BD!$B$3:$AQ$1079,AZ$2)</f>
        <v>2.8421709430404001E-15</v>
      </c>
      <c r="BA27">
        <f>VLOOKUP($AC27,LS_Coint_BD!$B$3:$AQ$1079,BA$2)</f>
        <v>-6.5725203057809296E-16</v>
      </c>
      <c r="BB27">
        <f>VLOOKUP($AC27,LS_Coint_BD!$B$3:$AQ$1079,BB$2)</f>
        <v>1.1950036919601701E-15</v>
      </c>
      <c r="BC27">
        <f>VLOOKUP($AC27,LS_Coint_BD!$B$3:$AQ$1079,BC$2)</f>
        <v>-2.1316282072803E-17</v>
      </c>
      <c r="BD27">
        <f t="shared" si="7"/>
        <v>0.87811665899972657</v>
      </c>
      <c r="BE27">
        <f t="shared" si="8"/>
        <v>0.97719767044092076</v>
      </c>
      <c r="BF27">
        <f t="shared" si="9"/>
        <v>1.0240796731386854</v>
      </c>
      <c r="BG27">
        <f t="shared" si="10"/>
        <v>1.0927105360421328</v>
      </c>
      <c r="BH27">
        <f t="shared" si="11"/>
        <v>1.1253362982235309</v>
      </c>
      <c r="BI27">
        <f t="shared" si="12"/>
        <v>1.1594124062006093</v>
      </c>
      <c r="BJ27">
        <f t="shared" si="13"/>
        <v>1.4615014913755251</v>
      </c>
      <c r="BK27">
        <f t="shared" si="14"/>
        <v>-1.573939949875498</v>
      </c>
      <c r="BL27">
        <f t="shared" si="47"/>
        <v>0.87811665899972535</v>
      </c>
      <c r="BN27" s="30" t="b">
        <f t="shared" si="15"/>
        <v>0</v>
      </c>
      <c r="BO27" s="30" t="b">
        <f t="shared" si="16"/>
        <v>0</v>
      </c>
      <c r="BP27" s="30" t="b">
        <f t="shared" si="17"/>
        <v>0</v>
      </c>
      <c r="BQ27" s="30" t="b">
        <f t="shared" si="18"/>
        <v>0</v>
      </c>
      <c r="BR27" s="30" t="b">
        <f t="shared" si="19"/>
        <v>0</v>
      </c>
      <c r="BS27" s="30" t="b">
        <f t="shared" si="20"/>
        <v>0</v>
      </c>
      <c r="BT27" s="30" t="b">
        <f t="shared" si="21"/>
        <v>0</v>
      </c>
      <c r="BU27" s="30" t="b">
        <f t="shared" si="22"/>
        <v>0</v>
      </c>
    </row>
    <row r="28" spans="1:73" ht="15" thickBot="1" x14ac:dyDescent="0.35">
      <c r="A28" s="64"/>
      <c r="B28" s="24" t="str">
        <f>VLOOKUP($AC28,LS_Coint_BD!$B$3:$D$1079,2)</f>
        <v>ABEV3</v>
      </c>
      <c r="C28" s="25" t="str">
        <f>VLOOKUP($AC28,LS_Coint_BD!$B$3:$D$1079,3)</f>
        <v>ENGI11</v>
      </c>
      <c r="D28" s="72">
        <f t="shared" si="23"/>
        <v>0</v>
      </c>
      <c r="E28" s="67">
        <f t="shared" si="24"/>
        <v>0</v>
      </c>
      <c r="F28" s="73">
        <f t="shared" si="25"/>
        <v>0</v>
      </c>
      <c r="G28" s="72">
        <f t="shared" si="26"/>
        <v>1.4998182215710898</v>
      </c>
      <c r="H28" s="67">
        <f t="shared" si="27"/>
        <v>5.536938157150292</v>
      </c>
      <c r="I28" s="73">
        <f t="shared" si="28"/>
        <v>3.6912921047668616</v>
      </c>
      <c r="J28" s="72">
        <f t="shared" si="29"/>
        <v>0</v>
      </c>
      <c r="K28" s="67">
        <f t="shared" si="30"/>
        <v>0</v>
      </c>
      <c r="L28" s="73">
        <f t="shared" si="31"/>
        <v>0</v>
      </c>
      <c r="M28" s="72">
        <f t="shared" si="32"/>
        <v>1.0567277691730084</v>
      </c>
      <c r="N28" s="67">
        <f t="shared" si="33"/>
        <v>6.0185889026997899</v>
      </c>
      <c r="O28" s="73">
        <f t="shared" si="34"/>
        <v>4.0123926017998599</v>
      </c>
      <c r="P28" s="72">
        <f t="shared" si="35"/>
        <v>1.0232093049078941</v>
      </c>
      <c r="Q28" s="67">
        <f t="shared" si="36"/>
        <v>6.0115412424590762</v>
      </c>
      <c r="R28" s="73">
        <f t="shared" si="37"/>
        <v>4.0076941616393844</v>
      </c>
      <c r="S28" s="72">
        <f t="shared" si="38"/>
        <v>1.0663512336943199</v>
      </c>
      <c r="T28" s="67">
        <f t="shared" si="39"/>
        <v>6.0962412137859658</v>
      </c>
      <c r="U28" s="73">
        <f t="shared" si="40"/>
        <v>4.0641608091906436</v>
      </c>
      <c r="V28" s="72">
        <f t="shared" si="41"/>
        <v>0.75973755032408974</v>
      </c>
      <c r="W28" s="67">
        <f t="shared" si="42"/>
        <v>7.2763314828304519</v>
      </c>
      <c r="X28" s="73">
        <f t="shared" si="43"/>
        <v>4.8508876552203013</v>
      </c>
      <c r="Y28" s="72">
        <f t="shared" si="44"/>
        <v>-1.0827404007237362</v>
      </c>
      <c r="Z28" s="67">
        <f t="shared" si="45"/>
        <v>-9.1371366184264602</v>
      </c>
      <c r="AA28" s="73">
        <f t="shared" si="46"/>
        <v>-6.0914244122843062</v>
      </c>
      <c r="AC28" s="98">
        <f t="shared" si="48"/>
        <v>9</v>
      </c>
      <c r="AD28">
        <f>RTD("tryd.rtdserver",,"COT",B28,"ULT")</f>
        <v>15.52</v>
      </c>
      <c r="AE28">
        <f>RTD("tryd.rtdserver",,"COT",C28,"ULT")</f>
        <v>50.11</v>
      </c>
      <c r="AF28">
        <f>VLOOKUP($AC28,LS_Coint_BD!$B$3:$AQ$1079,AF$2)*$AD28+VLOOKUP($AC28,LS_Coint_BD!$B$3:$AQ$1079,AF$2+1)</f>
        <v>0</v>
      </c>
      <c r="AG28">
        <f>VLOOKUP($AC28,LS_Coint_BD!$B$3:$AQ$1079,AG$2)*$AD28+VLOOKUP($AC28,LS_Coint_BD!$B$3:$AQ$1079,AG$2+1)</f>
        <v>48.61018177842891</v>
      </c>
      <c r="AH28">
        <f>VLOOKUP($AC28,LS_Coint_BD!$B$3:$AQ$1079,AH$2)*$AD28+VLOOKUP($AC28,LS_Coint_BD!$B$3:$AQ$1079,AH$2+1)</f>
        <v>0</v>
      </c>
      <c r="AI28">
        <f>VLOOKUP($AC28,LS_Coint_BD!$B$3:$AQ$1079,AI$2)*$AD28+VLOOKUP($AC28,LS_Coint_BD!$B$3:$AQ$1079,AI$2+1)</f>
        <v>49.053272230826991</v>
      </c>
      <c r="AJ28">
        <f>VLOOKUP($AC28,LS_Coint_BD!$B$3:$AQ$1079,AJ$2)*$AD28+VLOOKUP($AC28,LS_Coint_BD!$B$3:$AQ$1079,AJ$2+1)</f>
        <v>49.086790695092105</v>
      </c>
      <c r="AK28">
        <f>VLOOKUP($AC28,LS_Coint_BD!$B$3:$AQ$1079,AK$2)*$AD28+VLOOKUP($AC28,LS_Coint_BD!$B$3:$AQ$1079,AK$2+1)</f>
        <v>49.043648766305679</v>
      </c>
      <c r="AL28">
        <f>VLOOKUP($AC28,LS_Coint_BD!$B$3:$AQ$1079,AL$2)*$AD28+VLOOKUP($AC28,LS_Coint_BD!$B$3:$AQ$1079,AL$2+1)</f>
        <v>49.35026244967591</v>
      </c>
      <c r="AM28">
        <f>VLOOKUP($AC28,LS_Coint_BD!$B$3:$AQ$1079,AM$2)*$AD28+VLOOKUP($AC28,LS_Coint_BD!$B$3:$AQ$1079,AM$2+1)</f>
        <v>51.192740400723736</v>
      </c>
      <c r="AN28">
        <f>VLOOKUP($AC28,LS_Coint_BD!$B$3:$AQ$1079,AN$2)</f>
        <v>0</v>
      </c>
      <c r="AO28">
        <f>VLOOKUP($AC28,LS_Coint_BD!$B$3:$AQ$1079,AO$2)</f>
        <v>1.8456460523834299</v>
      </c>
      <c r="AP28">
        <f>VLOOKUP($AC28,LS_Coint_BD!$B$3:$AQ$1079,AP$2)</f>
        <v>0</v>
      </c>
      <c r="AQ28">
        <f>VLOOKUP($AC28,LS_Coint_BD!$B$3:$AQ$1079,AQ$2)</f>
        <v>2.00619630089993</v>
      </c>
      <c r="AR28">
        <f>VLOOKUP($AC28,LS_Coint_BD!$B$3:$AQ$1079,AR$2)</f>
        <v>2.00384708081969</v>
      </c>
      <c r="AS28">
        <f>VLOOKUP($AC28,LS_Coint_BD!$B$3:$AQ$1079,AS$2)</f>
        <v>2.03208040459532</v>
      </c>
      <c r="AT28">
        <f>VLOOKUP($AC28,LS_Coint_BD!$B$3:$AQ$1079,AT$2)</f>
        <v>2.4254438276101502</v>
      </c>
      <c r="AU28">
        <f>VLOOKUP($AC28,LS_Coint_BD!$B$3:$AQ$1079,AU$2)</f>
        <v>3.04571220614215</v>
      </c>
      <c r="AV28">
        <f>VLOOKUP($AC28,LS_Coint_BD!$B$3:$AQ$1079,AV$2)</f>
        <v>0</v>
      </c>
      <c r="AW28">
        <f>VLOOKUP($AC28,LS_Coint_BD!$B$3:$AQ$1079,AW$2)</f>
        <v>1.7763568394002501E-15</v>
      </c>
      <c r="AX28">
        <f>VLOOKUP($AC28,LS_Coint_BD!$B$3:$AQ$1079,AX$2)</f>
        <v>0</v>
      </c>
      <c r="AY28">
        <f>VLOOKUP($AC28,LS_Coint_BD!$B$3:$AQ$1079,AY$2)</f>
        <v>8.8817841970012504E-17</v>
      </c>
      <c r="AZ28">
        <f>VLOOKUP($AC28,LS_Coint_BD!$B$3:$AQ$1079,AZ$2)</f>
        <v>4.5001039931473002E-15</v>
      </c>
      <c r="BA28">
        <f>VLOOKUP($AC28,LS_Coint_BD!$B$3:$AQ$1079,BA$2)</f>
        <v>3.12638803734444E-15</v>
      </c>
      <c r="BB28">
        <f>VLOOKUP($AC28,LS_Coint_BD!$B$3:$AQ$1079,BB$2)</f>
        <v>6.45947941600091E-16</v>
      </c>
      <c r="BC28">
        <f>VLOOKUP($AC28,LS_Coint_BD!$B$3:$AQ$1079,BC$2)</f>
        <v>-6.3664629124105002E-15</v>
      </c>
      <c r="BD28">
        <f t="shared" si="7"/>
        <v>0</v>
      </c>
      <c r="BE28">
        <f t="shared" si="8"/>
        <v>3.6912921047668616</v>
      </c>
      <c r="BF28">
        <f t="shared" si="9"/>
        <v>0</v>
      </c>
      <c r="BG28">
        <f t="shared" si="10"/>
        <v>4.0123926017998599</v>
      </c>
      <c r="BH28">
        <f t="shared" si="11"/>
        <v>4.0076941616393844</v>
      </c>
      <c r="BI28">
        <f t="shared" si="12"/>
        <v>4.0641608091906436</v>
      </c>
      <c r="BJ28">
        <f t="shared" si="13"/>
        <v>4.8508876552203013</v>
      </c>
      <c r="BK28">
        <f t="shared" si="14"/>
        <v>-6.0914244122843062</v>
      </c>
      <c r="BL28">
        <f t="shared" si="47"/>
        <v>0</v>
      </c>
      <c r="BN28" s="26" t="b">
        <f t="shared" si="15"/>
        <v>0</v>
      </c>
      <c r="BO28" s="26" t="b">
        <f t="shared" si="16"/>
        <v>0</v>
      </c>
      <c r="BP28" s="26" t="b">
        <f t="shared" si="17"/>
        <v>0</v>
      </c>
      <c r="BQ28" s="26" t="b">
        <f t="shared" si="18"/>
        <v>0</v>
      </c>
      <c r="BR28" s="26" t="b">
        <f t="shared" si="19"/>
        <v>0</v>
      </c>
      <c r="BS28" s="26" t="b">
        <f t="shared" si="20"/>
        <v>0</v>
      </c>
      <c r="BT28" s="26" t="b">
        <f t="shared" si="21"/>
        <v>0</v>
      </c>
      <c r="BU28" s="26" t="b">
        <f t="shared" si="22"/>
        <v>0</v>
      </c>
    </row>
    <row r="29" spans="1:73" x14ac:dyDescent="0.3">
      <c r="AF29" t="s">
        <v>167</v>
      </c>
      <c r="AG29" t="s">
        <v>168</v>
      </c>
      <c r="AH29" t="s">
        <v>169</v>
      </c>
      <c r="AI29" t="s">
        <v>170</v>
      </c>
      <c r="AJ29" t="s">
        <v>171</v>
      </c>
      <c r="AK29" t="s">
        <v>172</v>
      </c>
      <c r="AL29" t="s">
        <v>173</v>
      </c>
      <c r="AM29" t="s">
        <v>174</v>
      </c>
      <c r="AN29" t="s">
        <v>175</v>
      </c>
      <c r="AO29" t="s">
        <v>176</v>
      </c>
      <c r="AP29" t="s">
        <v>177</v>
      </c>
      <c r="AQ29" t="s">
        <v>178</v>
      </c>
      <c r="AR29" t="s">
        <v>179</v>
      </c>
      <c r="AS29" t="s">
        <v>180</v>
      </c>
      <c r="AT29" t="s">
        <v>181</v>
      </c>
      <c r="AU29" t="s">
        <v>182</v>
      </c>
      <c r="AV29" t="s">
        <v>183</v>
      </c>
      <c r="AW29" t="s">
        <v>184</v>
      </c>
      <c r="AX29" t="s">
        <v>185</v>
      </c>
      <c r="AY29" t="s">
        <v>186</v>
      </c>
      <c r="AZ29" t="s">
        <v>187</v>
      </c>
      <c r="BA29" t="s">
        <v>188</v>
      </c>
      <c r="BB29" t="s">
        <v>189</v>
      </c>
      <c r="BC29" t="s">
        <v>190</v>
      </c>
      <c r="BD29" t="s">
        <v>191</v>
      </c>
      <c r="BE29" t="s">
        <v>192</v>
      </c>
      <c r="BF29" t="s">
        <v>193</v>
      </c>
      <c r="BG29" t="s">
        <v>194</v>
      </c>
      <c r="BH29" t="s">
        <v>195</v>
      </c>
      <c r="BI29" t="s">
        <v>196</v>
      </c>
      <c r="BJ29" t="s">
        <v>197</v>
      </c>
      <c r="BK29" t="s">
        <v>198</v>
      </c>
    </row>
    <row r="30" spans="1:73" x14ac:dyDescent="0.3">
      <c r="AF30">
        <v>100</v>
      </c>
      <c r="AG30">
        <v>120</v>
      </c>
      <c r="AH30">
        <v>140</v>
      </c>
      <c r="AI30">
        <v>160</v>
      </c>
      <c r="AJ30">
        <v>180</v>
      </c>
      <c r="AK30">
        <v>200</v>
      </c>
      <c r="AL30">
        <v>220</v>
      </c>
      <c r="AM30">
        <v>250</v>
      </c>
    </row>
    <row r="31" spans="1:73" ht="15" thickBot="1" x14ac:dyDescent="0.35">
      <c r="S31" s="89"/>
      <c r="T31" s="89"/>
      <c r="U31" s="89"/>
      <c r="V31" s="89"/>
      <c r="W31" s="89"/>
      <c r="AC31">
        <f>B34</f>
        <v>5</v>
      </c>
      <c r="AF31">
        <f>VLOOKUP($AC31,LS_Coint_BD!$B$3:$AQ$1079,AF$2)</f>
        <v>0</v>
      </c>
      <c r="AG31">
        <f>VLOOKUP($AC31,LS_Coint_BD!$B$3:$AQ$1079,AG$2)</f>
        <v>0.79154023647587302</v>
      </c>
      <c r="AH31">
        <f>VLOOKUP($AC31,LS_Coint_BD!$B$3:$AQ$1079,AH$2)</f>
        <v>0.76856642910478001</v>
      </c>
      <c r="AI31">
        <f>VLOOKUP($AC31,LS_Coint_BD!$B$3:$AQ$1079,AI$2)</f>
        <v>0.75994986882305704</v>
      </c>
      <c r="AJ31">
        <f>VLOOKUP($AC31,LS_Coint_BD!$B$3:$AQ$1079,AJ$2)</f>
        <v>0.71356693911277902</v>
      </c>
      <c r="AK31">
        <f>VLOOKUP($AC31,LS_Coint_BD!$B$3:$AQ$1079,AK$2)</f>
        <v>0.86328653514494402</v>
      </c>
      <c r="AL31">
        <f>VLOOKUP($AC31,LS_Coint_BD!$B$3:$AQ$1079,AL$2)</f>
        <v>0</v>
      </c>
      <c r="AM31">
        <f>VLOOKUP($AC31,LS_Coint_BD!$B$3:$AQ$1079,AM$2)</f>
        <v>1.2903695679693501</v>
      </c>
    </row>
    <row r="32" spans="1:73" ht="36" customHeight="1" thickBot="1" x14ac:dyDescent="0.35">
      <c r="B32" s="183" t="s">
        <v>523</v>
      </c>
      <c r="C32" s="184"/>
      <c r="D32" s="185"/>
      <c r="F32" s="186" t="s">
        <v>523</v>
      </c>
      <c r="G32" s="187"/>
      <c r="H32" s="187"/>
      <c r="I32" s="187"/>
      <c r="J32" s="187"/>
      <c r="K32" s="188"/>
      <c r="N32" s="151" t="s">
        <v>531</v>
      </c>
      <c r="O32" s="152"/>
      <c r="P32" s="152"/>
      <c r="Q32" s="152"/>
      <c r="R32" s="152"/>
      <c r="S32" s="152"/>
      <c r="T32" s="152"/>
      <c r="U32" s="152"/>
      <c r="V32" s="152"/>
      <c r="W32" s="153"/>
      <c r="AC32">
        <f>B34</f>
        <v>5</v>
      </c>
      <c r="AF32">
        <f>VLOOKUP($AC32,LS_Coint_BD!$B$3:$AQ$1079,AF$2+1)</f>
        <v>0</v>
      </c>
      <c r="AG32">
        <f>VLOOKUP($AC32,LS_Coint_BD!$B$3:$AQ$1079,AG$2+1)</f>
        <v>19.114973295933702</v>
      </c>
      <c r="AH32">
        <f>VLOOKUP($AC32,LS_Coint_BD!$B$3:$AQ$1079,AH$2+1)</f>
        <v>19.467464754148999</v>
      </c>
      <c r="AI32">
        <f>VLOOKUP($AC32,LS_Coint_BD!$B$3:$AQ$1079,AI$2+1)</f>
        <v>19.495510592603299</v>
      </c>
      <c r="AJ32">
        <f>VLOOKUP($AC32,LS_Coint_BD!$B$3:$AQ$1079,AJ$2+1)</f>
        <v>20.231067255767101</v>
      </c>
      <c r="AK32">
        <f>VLOOKUP($AC32,LS_Coint_BD!$B$3:$AQ$1079,AK$2+1)</f>
        <v>18.086342866583902</v>
      </c>
      <c r="AL32">
        <f>VLOOKUP($AC32,LS_Coint_BD!$B$3:$AQ$1079,AL$2+1)</f>
        <v>0</v>
      </c>
      <c r="AM32">
        <f>VLOOKUP($AC32,LS_Coint_BD!$B$3:$AQ$1079,AM$2+1)</f>
        <v>12.112110465647101</v>
      </c>
    </row>
    <row r="33" spans="2:38" ht="19.2" customHeight="1" x14ac:dyDescent="0.3">
      <c r="B33" s="36" t="s">
        <v>158</v>
      </c>
      <c r="C33" s="37" t="s">
        <v>165</v>
      </c>
      <c r="D33" s="38" t="s">
        <v>166</v>
      </c>
      <c r="F33" s="182" t="s">
        <v>158</v>
      </c>
      <c r="G33" s="168"/>
      <c r="H33" s="168" t="s">
        <v>165</v>
      </c>
      <c r="I33" s="168"/>
      <c r="J33" s="168" t="s">
        <v>166</v>
      </c>
      <c r="K33" s="169"/>
      <c r="L33" s="89"/>
      <c r="M33" s="89"/>
      <c r="N33" s="154"/>
      <c r="O33" s="155"/>
      <c r="P33" s="155"/>
      <c r="Q33" s="155"/>
      <c r="R33" s="155"/>
      <c r="S33" s="155"/>
      <c r="T33" s="155"/>
      <c r="U33" s="155"/>
      <c r="V33" s="155"/>
      <c r="W33" s="156"/>
    </row>
    <row r="34" spans="2:38" ht="19.2" customHeight="1" x14ac:dyDescent="0.3">
      <c r="B34" s="43">
        <v>5</v>
      </c>
      <c r="C34" s="44" t="str">
        <f>VLOOKUP($B34,LS_Coint_BD!$B$3:$D$1079,2)</f>
        <v>ABEV3</v>
      </c>
      <c r="D34" s="45" t="str">
        <f>VLOOKUP($B34,LS_Coint_BD!$B$3:$D$1079,3)</f>
        <v>CPFE3</v>
      </c>
      <c r="F34" s="180">
        <f>B34</f>
        <v>5</v>
      </c>
      <c r="G34" s="181"/>
      <c r="H34" s="172" t="str">
        <f>VLOOKUP($B34,LS_Coint_BD!$B$3:$D$1079,2)</f>
        <v>ABEV3</v>
      </c>
      <c r="I34" s="172"/>
      <c r="J34" s="172" t="str">
        <f>VLOOKUP($B34,LS_Coint_BD!$B$3:$D$1079,3)</f>
        <v>CPFE3</v>
      </c>
      <c r="K34" s="173"/>
      <c r="L34" s="89"/>
      <c r="M34" s="89"/>
      <c r="N34" s="154"/>
      <c r="O34" s="155"/>
      <c r="P34" s="155"/>
      <c r="Q34" s="155"/>
      <c r="R34" s="155"/>
      <c r="S34" s="155"/>
      <c r="T34" s="155"/>
      <c r="U34" s="155"/>
      <c r="V34" s="155"/>
      <c r="W34" s="156"/>
      <c r="AE34">
        <v>4</v>
      </c>
      <c r="AF34">
        <f>AE34+5</f>
        <v>9</v>
      </c>
      <c r="AG34">
        <f t="shared" ref="AG34:AL34" si="74">AF34+5</f>
        <v>14</v>
      </c>
      <c r="AH34">
        <f t="shared" si="74"/>
        <v>19</v>
      </c>
      <c r="AI34">
        <f t="shared" si="74"/>
        <v>24</v>
      </c>
      <c r="AJ34">
        <f t="shared" si="74"/>
        <v>29</v>
      </c>
      <c r="AK34">
        <f t="shared" si="74"/>
        <v>34</v>
      </c>
      <c r="AL34">
        <f t="shared" si="74"/>
        <v>39</v>
      </c>
    </row>
    <row r="35" spans="2:38" ht="19.2" customHeight="1" thickBot="1" x14ac:dyDescent="0.35">
      <c r="B35" s="46" t="s">
        <v>159</v>
      </c>
      <c r="C35" s="47">
        <f>RTD("tryd.rtdserver",,"COT",C34,"ULT")</f>
        <v>15.52</v>
      </c>
      <c r="D35" s="48">
        <f>RTD("tryd.rtdserver",,"COT",D34,"ULT")</f>
        <v>33.43</v>
      </c>
      <c r="F35" s="189" t="s">
        <v>159</v>
      </c>
      <c r="G35" s="190"/>
      <c r="H35" s="174">
        <f>RTD("tryd.rtdserver",,"COT",H34,"ULT")</f>
        <v>15.52</v>
      </c>
      <c r="I35" s="174"/>
      <c r="J35" s="174">
        <f>RTD("tryd.rtdserver",,"COT",J34,"ULT")</f>
        <v>33.43</v>
      </c>
      <c r="K35" s="175"/>
      <c r="L35" s="89"/>
      <c r="M35" s="89"/>
      <c r="N35" s="154"/>
      <c r="O35" s="155"/>
      <c r="P35" s="155"/>
      <c r="Q35" s="155"/>
      <c r="R35" s="155"/>
      <c r="S35" s="155"/>
      <c r="T35" s="155"/>
      <c r="U35" s="155"/>
      <c r="V35" s="155"/>
      <c r="W35" s="156"/>
      <c r="AE35">
        <v>100</v>
      </c>
      <c r="AF35">
        <v>120</v>
      </c>
      <c r="AG35">
        <v>140</v>
      </c>
      <c r="AH35">
        <v>160</v>
      </c>
      <c r="AI35">
        <v>180</v>
      </c>
      <c r="AJ35">
        <v>200</v>
      </c>
      <c r="AK35">
        <v>220</v>
      </c>
      <c r="AL35">
        <v>250</v>
      </c>
    </row>
    <row r="36" spans="2:38" ht="19.2" customHeight="1" x14ac:dyDescent="0.3">
      <c r="B36" s="36" t="s">
        <v>160</v>
      </c>
      <c r="C36" s="37" t="s">
        <v>161</v>
      </c>
      <c r="D36" s="38" t="s">
        <v>163</v>
      </c>
      <c r="F36" s="182" t="s">
        <v>160</v>
      </c>
      <c r="G36" s="168"/>
      <c r="H36" s="168" t="s">
        <v>161</v>
      </c>
      <c r="I36" s="168"/>
      <c r="J36" s="168" t="s">
        <v>163</v>
      </c>
      <c r="K36" s="169"/>
      <c r="L36" s="89"/>
      <c r="M36" s="89"/>
      <c r="N36" s="154"/>
      <c r="O36" s="155"/>
      <c r="P36" s="155"/>
      <c r="Q36" s="155"/>
      <c r="R36" s="155"/>
      <c r="S36" s="155"/>
      <c r="T36" s="155"/>
      <c r="U36" s="155"/>
      <c r="V36" s="155"/>
      <c r="W36" s="156"/>
      <c r="AC36">
        <f>B34</f>
        <v>5</v>
      </c>
      <c r="AD36" s="35" t="s">
        <v>201</v>
      </c>
      <c r="AE36">
        <f>VLOOKUP($AC36,LS_Coint_BD!$B$3:$AR$1079,AE$34)</f>
        <v>0</v>
      </c>
      <c r="AF36">
        <f>VLOOKUP($AC36,LS_Coint_BD!$B$3:$AR$1079,AF$34)</f>
        <v>0.79154023647587302</v>
      </c>
      <c r="AG36">
        <f>VLOOKUP($AC36,LS_Coint_BD!$B$3:$AR$1079,AG$34)</f>
        <v>0.76856642910478001</v>
      </c>
      <c r="AH36">
        <f>VLOOKUP($AC36,LS_Coint_BD!$B$3:$AR$1079,AH$34)</f>
        <v>0.75994986882305704</v>
      </c>
      <c r="AI36">
        <f>VLOOKUP($AC36,LS_Coint_BD!$B$3:$AR$1079,AI$34)</f>
        <v>0.71356693911277902</v>
      </c>
      <c r="AJ36">
        <f>VLOOKUP($AC36,LS_Coint_BD!$B$3:$AR$1079,AJ$34)</f>
        <v>0.86328653514494402</v>
      </c>
      <c r="AK36">
        <f>VLOOKUP($AC36,LS_Coint_BD!$B$3:$AR$1079,AK$34)</f>
        <v>0</v>
      </c>
      <c r="AL36">
        <f>VLOOKUP($AC36,LS_Coint_BD!$B$3:$AR$1079,AL$34)</f>
        <v>1.2903695679693501</v>
      </c>
    </row>
    <row r="37" spans="2:38" ht="19.2" customHeight="1" thickBot="1" x14ac:dyDescent="0.35">
      <c r="B37" s="42">
        <v>120</v>
      </c>
      <c r="C37" s="40">
        <f>HLOOKUP($B$37,$AD$35:$AL$39,2)</f>
        <v>0.79154023647587302</v>
      </c>
      <c r="D37" s="41">
        <f>HLOOKUP($B$37,$AD$35:$AL$39,3)</f>
        <v>19.114973295933702</v>
      </c>
      <c r="F37" s="180">
        <f>B37</f>
        <v>120</v>
      </c>
      <c r="G37" s="181"/>
      <c r="H37" s="170">
        <f>HLOOKUP($B$37,$AD$35:$AL$39,2)</f>
        <v>0.79154023647587302</v>
      </c>
      <c r="I37" s="170"/>
      <c r="J37" s="170">
        <f>HLOOKUP($B$37,$AD$35:$AL$39,3)</f>
        <v>19.114973295933702</v>
      </c>
      <c r="K37" s="171"/>
      <c r="L37" s="89"/>
      <c r="M37" s="89"/>
      <c r="N37" s="154"/>
      <c r="O37" s="155"/>
      <c r="P37" s="155"/>
      <c r="Q37" s="155"/>
      <c r="R37" s="155"/>
      <c r="S37" s="155"/>
      <c r="T37" s="155"/>
      <c r="U37" s="155"/>
      <c r="V37" s="155"/>
      <c r="W37" s="156"/>
      <c r="AD37" s="35" t="s">
        <v>202</v>
      </c>
      <c r="AE37">
        <f>VLOOKUP($AC$36,LS_Coint_BD!$B$3:$AR$1079,AE$34+1)</f>
        <v>0</v>
      </c>
      <c r="AF37">
        <f>VLOOKUP($AC$36,LS_Coint_BD!$B$3:$AR$1079,AF$34+1)</f>
        <v>19.114973295933702</v>
      </c>
      <c r="AG37">
        <f>VLOOKUP($AC$36,LS_Coint_BD!$B$3:$AR$1079,AG$34+1)</f>
        <v>19.467464754148999</v>
      </c>
      <c r="AH37">
        <f>VLOOKUP($AC$36,LS_Coint_BD!$B$3:$AR$1079,AH$34+1)</f>
        <v>19.495510592603299</v>
      </c>
      <c r="AI37">
        <f>VLOOKUP($AC$36,LS_Coint_BD!$B$3:$AR$1079,AI$34+1)</f>
        <v>20.231067255767101</v>
      </c>
      <c r="AJ37">
        <f>VLOOKUP($AC$36,LS_Coint_BD!$B$3:$AR$1079,AJ$34+1)</f>
        <v>18.086342866583902</v>
      </c>
      <c r="AK37">
        <f>VLOOKUP($AC$36,LS_Coint_BD!$B$3:$AR$1079,AK$34+1)</f>
        <v>0</v>
      </c>
      <c r="AL37">
        <f>VLOOKUP($AC$36,LS_Coint_BD!$B$3:$AR$1079,AL$34+1)</f>
        <v>12.112110465647101</v>
      </c>
    </row>
    <row r="38" spans="2:38" ht="19.2" customHeight="1" x14ac:dyDescent="0.3">
      <c r="B38" s="36" t="s">
        <v>162</v>
      </c>
      <c r="C38" s="37" t="s">
        <v>199</v>
      </c>
      <c r="D38" s="38" t="s">
        <v>200</v>
      </c>
      <c r="F38" s="176" t="s">
        <v>162</v>
      </c>
      <c r="G38" s="164"/>
      <c r="H38" s="164" t="s">
        <v>199</v>
      </c>
      <c r="I38" s="164"/>
      <c r="J38" s="164" t="s">
        <v>200</v>
      </c>
      <c r="K38" s="165"/>
      <c r="L38" s="89"/>
      <c r="M38" s="89"/>
      <c r="N38" s="154"/>
      <c r="O38" s="155"/>
      <c r="P38" s="155"/>
      <c r="Q38" s="155"/>
      <c r="R38" s="155"/>
      <c r="S38" s="155"/>
      <c r="T38" s="155"/>
      <c r="U38" s="155"/>
      <c r="V38" s="155"/>
      <c r="W38" s="156"/>
      <c r="AD38" s="35" t="s">
        <v>204</v>
      </c>
      <c r="AE38">
        <f>VLOOKUP($AC$36,LS_Coint_BD!$B$3:$AR$1079,AE$34+2)</f>
        <v>0</v>
      </c>
      <c r="AF38">
        <f>VLOOKUP($AC$36,LS_Coint_BD!$B$3:$AR$1079,AF$34+2)</f>
        <v>-1.00660220899348E-15</v>
      </c>
      <c r="AG38">
        <f>VLOOKUP($AC$36,LS_Coint_BD!$B$3:$AR$1079,AG$34+2)</f>
        <v>-3.9079850466805498E-15</v>
      </c>
      <c r="AH38">
        <f>VLOOKUP($AC$36,LS_Coint_BD!$B$3:$AR$1079,AH$34+2)</f>
        <v>-2.66453525910038E-16</v>
      </c>
      <c r="AI38">
        <f>VLOOKUP($AC$36,LS_Coint_BD!$B$3:$AR$1079,AI$34+2)</f>
        <v>2.90138283768708E-15</v>
      </c>
      <c r="AJ38">
        <f>VLOOKUP($AC$36,LS_Coint_BD!$B$3:$AR$1079,AJ$34+2)</f>
        <v>-1.4210854715201999E-16</v>
      </c>
      <c r="AK38">
        <f>VLOOKUP($AC$36,LS_Coint_BD!$B$3:$AR$1079,AK$34+2)</f>
        <v>0</v>
      </c>
      <c r="AL38">
        <f>VLOOKUP($AC$36,LS_Coint_BD!$B$3:$AR$1079,AL$34+2)</f>
        <v>-2.37321273743873E-15</v>
      </c>
    </row>
    <row r="39" spans="2:38" ht="19.2" customHeight="1" thickBot="1" x14ac:dyDescent="0.35">
      <c r="B39" s="39">
        <f>(D35-(C37*C35+D37))</f>
        <v>2.0303222339607494</v>
      </c>
      <c r="C39" s="40">
        <f>HLOOKUP($B$37,$AD$35:$AL$39,4)</f>
        <v>-1.00660220899348E-15</v>
      </c>
      <c r="D39" s="41">
        <f>HLOOKUP($B$37,$AD$35:$AL$39,5)</f>
        <v>0.89375273818179002</v>
      </c>
      <c r="F39" s="176">
        <f>(J35-(H37*H35+J37))</f>
        <v>2.0303222339607494</v>
      </c>
      <c r="G39" s="164"/>
      <c r="H39" s="164">
        <f>HLOOKUP($B$37,$AD$35:$AL$39,4)</f>
        <v>-1.00660220899348E-15</v>
      </c>
      <c r="I39" s="164"/>
      <c r="J39" s="164">
        <f>HLOOKUP($B$37,$AD$35:$AL$39,5)</f>
        <v>0.89375273818179002</v>
      </c>
      <c r="K39" s="165"/>
      <c r="L39" s="89"/>
      <c r="M39" s="89"/>
      <c r="N39" s="154"/>
      <c r="O39" s="155"/>
      <c r="P39" s="155"/>
      <c r="Q39" s="155"/>
      <c r="R39" s="155"/>
      <c r="S39" s="155"/>
      <c r="T39" s="155"/>
      <c r="U39" s="155"/>
      <c r="V39" s="155"/>
      <c r="W39" s="156"/>
      <c r="AD39" s="35" t="s">
        <v>203</v>
      </c>
      <c r="AE39">
        <f>VLOOKUP($AC$36,LS_Coint_BD!$B$3:$AR$1079,AE$34+3)</f>
        <v>0</v>
      </c>
      <c r="AF39">
        <f>VLOOKUP($AC$36,LS_Coint_BD!$B$3:$AR$1079,AF$34+3)</f>
        <v>0.89375273818179002</v>
      </c>
      <c r="AG39">
        <f>VLOOKUP($AC$36,LS_Coint_BD!$B$3:$AR$1079,AG$34+3)</f>
        <v>0.94576014623123095</v>
      </c>
      <c r="AH39">
        <f>VLOOKUP($AC$36,LS_Coint_BD!$B$3:$AR$1079,AH$34+3)</f>
        <v>0.95534478361157305</v>
      </c>
      <c r="AI39">
        <f>VLOOKUP($AC$36,LS_Coint_BD!$B$3:$AR$1079,AI$34+3)</f>
        <v>0.98834813004959599</v>
      </c>
      <c r="AJ39">
        <f>VLOOKUP($AC$36,LS_Coint_BD!$B$3:$AR$1079,AJ$34+3)</f>
        <v>1.0321625570490101</v>
      </c>
      <c r="AK39">
        <f>VLOOKUP($AC$36,LS_Coint_BD!$B$3:$AR$1079,AK$34+3)</f>
        <v>0</v>
      </c>
      <c r="AL39">
        <f>VLOOKUP($AC$36,LS_Coint_BD!$B$3:$AR$1079,AL$34+3)</f>
        <v>1.56074461314696</v>
      </c>
    </row>
    <row r="40" spans="2:38" ht="19.2" customHeight="1" x14ac:dyDescent="0.3">
      <c r="B40" s="58" t="s">
        <v>164</v>
      </c>
      <c r="C40" s="37" t="s">
        <v>36</v>
      </c>
      <c r="D40" s="38" t="s">
        <v>205</v>
      </c>
      <c r="F40" s="182" t="s">
        <v>164</v>
      </c>
      <c r="G40" s="168"/>
      <c r="H40" s="168" t="s">
        <v>36</v>
      </c>
      <c r="I40" s="168"/>
      <c r="J40" s="168" t="s">
        <v>205</v>
      </c>
      <c r="K40" s="169"/>
      <c r="L40" s="89"/>
      <c r="M40" s="89"/>
      <c r="N40" s="157"/>
      <c r="O40" s="158"/>
      <c r="P40" s="158"/>
      <c r="Q40" s="158"/>
      <c r="R40" s="158"/>
      <c r="S40" s="158"/>
      <c r="T40" s="158"/>
      <c r="U40" s="158"/>
      <c r="V40" s="158"/>
      <c r="W40" s="159"/>
      <c r="AD40" s="35" t="s">
        <v>208</v>
      </c>
      <c r="AE40">
        <f t="shared" ref="AE40:AL40" si="75">IF(AE36=0,0,1)</f>
        <v>0</v>
      </c>
      <c r="AF40">
        <f t="shared" si="75"/>
        <v>1</v>
      </c>
      <c r="AG40">
        <f t="shared" si="75"/>
        <v>1</v>
      </c>
      <c r="AH40">
        <f t="shared" si="75"/>
        <v>1</v>
      </c>
      <c r="AI40">
        <f t="shared" si="75"/>
        <v>1</v>
      </c>
      <c r="AJ40">
        <f t="shared" si="75"/>
        <v>1</v>
      </c>
      <c r="AK40">
        <f t="shared" si="75"/>
        <v>0</v>
      </c>
      <c r="AL40">
        <f t="shared" si="75"/>
        <v>1</v>
      </c>
    </row>
    <row r="41" spans="2:38" ht="19.2" customHeight="1" thickBot="1" x14ac:dyDescent="0.35">
      <c r="B41" s="59">
        <v>800</v>
      </c>
      <c r="C41" s="40">
        <f>IF(B39&lt;0,C39-2*D39,C39+2*D39)</f>
        <v>1.7875054763635789</v>
      </c>
      <c r="D41" s="60">
        <f>IF(B39&lt;0,C39-3*D39,C39+3*D39)</f>
        <v>2.6812582145453692</v>
      </c>
      <c r="F41" s="180">
        <f>B41</f>
        <v>800</v>
      </c>
      <c r="G41" s="181"/>
      <c r="H41" s="170">
        <f>IF(F39&lt;0,H39-2*J39,H39+2*J39)</f>
        <v>1.7875054763635789</v>
      </c>
      <c r="I41" s="170"/>
      <c r="J41" s="170">
        <f>IF(F39&lt;0,H39-3*J39,H39+3*J39)</f>
        <v>2.6812582145453692</v>
      </c>
      <c r="K41" s="171"/>
      <c r="L41" s="89"/>
      <c r="M41" s="89"/>
      <c r="N41" s="89"/>
      <c r="O41" s="89"/>
      <c r="AD41" s="35" t="s">
        <v>209</v>
      </c>
      <c r="AE41" t="str">
        <f>IF(AE40=1,AE35,"")</f>
        <v/>
      </c>
      <c r="AF41" t="str">
        <f t="shared" ref="AF41:AK41" si="76">IF(AF40=1,CONCATENATE(", ",AF35),"")</f>
        <v>, 120</v>
      </c>
      <c r="AG41" t="str">
        <f t="shared" si="76"/>
        <v>, 140</v>
      </c>
      <c r="AH41" t="str">
        <f t="shared" si="76"/>
        <v>, 160</v>
      </c>
      <c r="AI41" t="str">
        <f t="shared" si="76"/>
        <v>, 180</v>
      </c>
      <c r="AJ41" t="str">
        <f t="shared" si="76"/>
        <v>, 200</v>
      </c>
      <c r="AK41" t="str">
        <f t="shared" si="76"/>
        <v/>
      </c>
      <c r="AL41">
        <f>IF(AL40=1,AL35,"")</f>
        <v>250</v>
      </c>
    </row>
    <row r="42" spans="2:38" ht="19.2" customHeight="1" x14ac:dyDescent="0.3">
      <c r="B42" s="36" t="s">
        <v>207</v>
      </c>
      <c r="C42" s="37" t="s">
        <v>210</v>
      </c>
      <c r="D42" s="38" t="s">
        <v>218</v>
      </c>
      <c r="F42" s="176" t="s">
        <v>207</v>
      </c>
      <c r="G42" s="164"/>
      <c r="H42" s="164" t="s">
        <v>210</v>
      </c>
      <c r="I42" s="164"/>
      <c r="J42" s="164" t="s">
        <v>218</v>
      </c>
      <c r="K42" s="165"/>
      <c r="L42" s="89"/>
      <c r="M42" s="89"/>
      <c r="N42" s="89"/>
      <c r="O42" s="89"/>
      <c r="AD42" s="35" t="str">
        <f>CONCATENATE(AE41,AF41,AG41,AH41,AI41,AJ41,AK41,AL41)</f>
        <v>, 120, 140, 160, 180, 200250</v>
      </c>
    </row>
    <row r="43" spans="2:38" ht="19.2" customHeight="1" thickBot="1" x14ac:dyDescent="0.35">
      <c r="B43" s="39" t="str">
        <f>AD42</f>
        <v>, 120, 140, 160, 180, 200250</v>
      </c>
      <c r="C43" s="40">
        <f>SUM(AE40:AL40)</f>
        <v>6</v>
      </c>
      <c r="D43" s="62"/>
      <c r="E43" s="89"/>
      <c r="F43" s="176" t="str">
        <f>AD42</f>
        <v>, 120, 140, 160, 180, 200250</v>
      </c>
      <c r="G43" s="164"/>
      <c r="H43" s="164">
        <f>SUM(AE40:AL40)</f>
        <v>6</v>
      </c>
      <c r="I43" s="164"/>
      <c r="J43" s="164"/>
      <c r="K43" s="165"/>
      <c r="L43" s="89"/>
      <c r="M43" s="89"/>
      <c r="N43" s="89"/>
      <c r="O43" s="89"/>
      <c r="AD43" s="35" t="s">
        <v>221</v>
      </c>
      <c r="AE43" t="str">
        <f>VLOOKUP($AC$36,LS_Coint_BD!$B$3:$AR$1079,AE$34+4)</f>
        <v>&lt;90</v>
      </c>
      <c r="AF43">
        <f>VLOOKUP($AC$36,LS_Coint_BD!$B$3:$AR$1079,AF$34+4)</f>
        <v>95</v>
      </c>
      <c r="AG43">
        <f>VLOOKUP($AC$36,LS_Coint_BD!$B$3:$AR$1079,AG$34+4)</f>
        <v>95</v>
      </c>
      <c r="AH43">
        <f>VLOOKUP($AC$36,LS_Coint_BD!$B$3:$AR$1079,AH$34+4)</f>
        <v>95</v>
      </c>
      <c r="AI43">
        <f>VLOOKUP($AC$36,LS_Coint_BD!$B$3:$AR$1079,AI$34+4)</f>
        <v>95</v>
      </c>
      <c r="AJ43">
        <f>VLOOKUP($AC$36,LS_Coint_BD!$B$3:$AR$1079,AJ$34+4)</f>
        <v>99</v>
      </c>
      <c r="AK43" t="str">
        <f>VLOOKUP($AC$36,LS_Coint_BD!$B$3:$AR$1079,AK$34+4)</f>
        <v>&lt;90</v>
      </c>
      <c r="AL43">
        <f>VLOOKUP($AC$36,LS_Coint_BD!$B$3:$AR$1079,AL$34+4)</f>
        <v>95</v>
      </c>
    </row>
    <row r="44" spans="2:38" x14ac:dyDescent="0.3">
      <c r="B44" s="52" t="s">
        <v>221</v>
      </c>
      <c r="C44" s="49">
        <f>HLOOKUP(B37,AD35:AL43,9)</f>
        <v>95</v>
      </c>
      <c r="D44" s="51"/>
      <c r="E44" s="89"/>
      <c r="F44" s="182" t="s">
        <v>221</v>
      </c>
      <c r="G44" s="168"/>
      <c r="H44" s="168">
        <f>HLOOKUP(F37,AD35:AL43,9)</f>
        <v>95</v>
      </c>
      <c r="I44" s="168"/>
      <c r="J44" s="168"/>
      <c r="K44" s="169"/>
      <c r="AD44" s="89"/>
      <c r="AE44" s="89"/>
      <c r="AF44" s="89"/>
      <c r="AG44" s="89"/>
      <c r="AH44" s="89"/>
      <c r="AI44" s="89"/>
      <c r="AJ44" s="89"/>
      <c r="AK44" s="89"/>
      <c r="AL44" s="89"/>
    </row>
    <row r="45" spans="2:38" x14ac:dyDescent="0.3">
      <c r="B45" s="53" t="s">
        <v>33</v>
      </c>
      <c r="C45" s="49">
        <f>ROUND(C37*D45/100,0)*100</f>
        <v>600</v>
      </c>
      <c r="D45" s="54">
        <f>B41</f>
        <v>800</v>
      </c>
      <c r="E45" s="89"/>
      <c r="F45" s="176" t="s">
        <v>33</v>
      </c>
      <c r="G45" s="164"/>
      <c r="H45" s="164">
        <f>ROUND(J47/H35/100,0)*100</f>
        <v>1700</v>
      </c>
      <c r="I45" s="164"/>
      <c r="J45" s="164">
        <f>F41</f>
        <v>800</v>
      </c>
      <c r="K45" s="165"/>
      <c r="AD45" s="89"/>
      <c r="AE45" s="89"/>
      <c r="AF45" s="89"/>
      <c r="AG45" s="89"/>
      <c r="AH45" s="89"/>
      <c r="AI45" s="89"/>
      <c r="AJ45" s="89"/>
      <c r="AK45" s="89"/>
      <c r="AL45" s="89"/>
    </row>
    <row r="46" spans="2:38" x14ac:dyDescent="0.3">
      <c r="B46" s="53" t="s">
        <v>32</v>
      </c>
      <c r="C46" s="49" t="str">
        <f>IF(D46="LONG","SHORT","LONG")</f>
        <v>LONG</v>
      </c>
      <c r="D46" s="50" t="str">
        <f>IF(B39&lt;0,"LONG","SHORT")</f>
        <v>SHORT</v>
      </c>
      <c r="E46" s="89"/>
      <c r="F46" s="176" t="s">
        <v>32</v>
      </c>
      <c r="G46" s="164"/>
      <c r="H46" s="164" t="str">
        <f>IF(J46="LONG","SHORT","LONG")</f>
        <v>LONG</v>
      </c>
      <c r="I46" s="164"/>
      <c r="J46" s="164" t="str">
        <f>IF(F39&lt;0,"LONG","SHORT")</f>
        <v>SHORT</v>
      </c>
      <c r="K46" s="165"/>
    </row>
    <row r="47" spans="2:38" x14ac:dyDescent="0.3">
      <c r="B47" s="53" t="s">
        <v>31</v>
      </c>
      <c r="C47" s="55">
        <f>IF(C46="LONG",-C45*C35,C45*C35)</f>
        <v>-9312</v>
      </c>
      <c r="D47" s="56">
        <f>IF(D46="LONG",-D45*D35,D45*D35)</f>
        <v>26744</v>
      </c>
      <c r="E47" s="89"/>
      <c r="F47" s="176" t="s">
        <v>31</v>
      </c>
      <c r="G47" s="164"/>
      <c r="H47" s="166">
        <f>IF(H46="LONG",-H45*H35,H45*H35)</f>
        <v>-26384</v>
      </c>
      <c r="I47" s="166"/>
      <c r="J47" s="166">
        <f>IF(J46="LONG",-J45*J35,J45*J35)</f>
        <v>26744</v>
      </c>
      <c r="K47" s="167"/>
    </row>
    <row r="48" spans="2:38" ht="15" thickBot="1" x14ac:dyDescent="0.35">
      <c r="B48" s="57" t="s">
        <v>41</v>
      </c>
      <c r="C48" s="178">
        <f>-D47-C47</f>
        <v>-17432</v>
      </c>
      <c r="D48" s="179"/>
      <c r="E48" s="89"/>
      <c r="F48" s="177" t="s">
        <v>41</v>
      </c>
      <c r="G48" s="170"/>
      <c r="H48" s="178">
        <f>-J47-H47</f>
        <v>-360</v>
      </c>
      <c r="I48" s="178"/>
      <c r="J48" s="178"/>
      <c r="K48" s="179"/>
    </row>
    <row r="49" spans="1:34" x14ac:dyDescent="0.3">
      <c r="E49" s="89"/>
      <c r="F49" s="89"/>
      <c r="G49" s="89"/>
    </row>
    <row r="50" spans="1:34" x14ac:dyDescent="0.3">
      <c r="A50" s="160" t="s">
        <v>530</v>
      </c>
      <c r="B50" s="160"/>
      <c r="C50" s="160"/>
      <c r="D50" s="160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AB50" s="89"/>
      <c r="AC50" s="89"/>
      <c r="AD50" s="89"/>
      <c r="AE50" s="89"/>
      <c r="AF50" s="89"/>
      <c r="AG50" s="89"/>
      <c r="AH50" s="89"/>
    </row>
    <row r="51" spans="1:34" x14ac:dyDescent="0.3">
      <c r="A51" s="160"/>
      <c r="B51" s="160"/>
      <c r="C51" s="160"/>
      <c r="D51" s="160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AB51" s="89"/>
      <c r="AC51" s="89"/>
      <c r="AD51" s="89"/>
      <c r="AE51" s="89"/>
      <c r="AF51" s="89"/>
      <c r="AG51" s="89"/>
      <c r="AH51" s="89"/>
    </row>
    <row r="52" spans="1:34" x14ac:dyDescent="0.3">
      <c r="AB52" s="89"/>
      <c r="AC52" s="89"/>
      <c r="AD52" s="89"/>
      <c r="AE52" s="89"/>
      <c r="AF52" s="89"/>
      <c r="AG52" s="89"/>
      <c r="AH52" s="89"/>
    </row>
    <row r="53" spans="1:34" ht="62.4" x14ac:dyDescent="0.3">
      <c r="A53" s="163" t="s">
        <v>525</v>
      </c>
      <c r="B53" s="63" t="s">
        <v>206</v>
      </c>
      <c r="C53" s="61" t="s">
        <v>21</v>
      </c>
      <c r="D53" s="61" t="s">
        <v>38</v>
      </c>
      <c r="E53" s="61" t="s">
        <v>33</v>
      </c>
      <c r="F53" s="61" t="s">
        <v>215</v>
      </c>
      <c r="G53" s="61" t="s">
        <v>31</v>
      </c>
      <c r="H53" s="61" t="s">
        <v>524</v>
      </c>
      <c r="I53" s="61" t="s">
        <v>212</v>
      </c>
      <c r="J53" s="61" t="s">
        <v>221</v>
      </c>
      <c r="K53" s="61" t="s">
        <v>217</v>
      </c>
      <c r="L53" s="61" t="s">
        <v>213</v>
      </c>
      <c r="M53" s="61" t="s">
        <v>214</v>
      </c>
      <c r="N53" s="79" t="s">
        <v>231</v>
      </c>
      <c r="O53" s="61" t="s">
        <v>27</v>
      </c>
      <c r="P53" s="61" t="s">
        <v>29</v>
      </c>
      <c r="Q53" s="61" t="s">
        <v>216</v>
      </c>
      <c r="R53" s="79" t="s">
        <v>232</v>
      </c>
      <c r="S53" s="61" t="s">
        <v>34</v>
      </c>
      <c r="T53" s="61" t="s">
        <v>26</v>
      </c>
      <c r="U53" s="61" t="s">
        <v>28</v>
      </c>
      <c r="V53" s="61" t="s">
        <v>30</v>
      </c>
      <c r="W53" s="89"/>
      <c r="AB53" s="89"/>
      <c r="AC53" s="89"/>
      <c r="AD53" s="89"/>
      <c r="AE53" s="89"/>
      <c r="AF53" s="89"/>
      <c r="AG53" s="89"/>
      <c r="AH53" s="89"/>
    </row>
    <row r="54" spans="1:34" x14ac:dyDescent="0.3">
      <c r="A54" s="163"/>
      <c r="B54" s="161">
        <f ca="1">TODAY()</f>
        <v>44234</v>
      </c>
      <c r="C54" s="74" t="str">
        <f>C34</f>
        <v>ABEV3</v>
      </c>
      <c r="D54" s="74" t="str">
        <f>C46</f>
        <v>LONG</v>
      </c>
      <c r="E54" s="74">
        <f>C45</f>
        <v>600</v>
      </c>
      <c r="F54" s="75">
        <f>RTD("tryd.rtdserver",,"COT",C54,"ULT")</f>
        <v>15.52</v>
      </c>
      <c r="G54" s="75">
        <f>IF(D54="LONG",-E54*F54,E54*F54)</f>
        <v>-9312</v>
      </c>
      <c r="H54" s="74">
        <f>C43</f>
        <v>6</v>
      </c>
      <c r="I54" s="74">
        <f>C37</f>
        <v>0.79154023647587302</v>
      </c>
      <c r="J54" s="128">
        <f>C44</f>
        <v>95</v>
      </c>
      <c r="K54" s="130">
        <f>SUM(G54:G55)</f>
        <v>17432</v>
      </c>
      <c r="L54" s="126">
        <f>(F55-(I55+(I54*F54)))</f>
        <v>2.0303222339607494</v>
      </c>
      <c r="M54" s="126">
        <f>D41</f>
        <v>2.6812582145453692</v>
      </c>
      <c r="N54" s="126">
        <f>L54/(M54/3)</f>
        <v>2.2716822530705141</v>
      </c>
      <c r="O54" s="142">
        <v>44048</v>
      </c>
      <c r="P54" s="76">
        <f>RTD("tryd.rtdserver",,"COT",C54,"ULT")</f>
        <v>15.52</v>
      </c>
      <c r="Q54" s="126">
        <f>P55-(P54*I54+I55)</f>
        <v>2.0303222339607494</v>
      </c>
      <c r="R54" s="126">
        <f>Q54/(M54/3)</f>
        <v>2.2716822530705141</v>
      </c>
      <c r="S54" s="75">
        <f>IF(D54="LONG",E54*(P54-F54),E54*(F54-P54))</f>
        <v>0</v>
      </c>
      <c r="T54" s="132">
        <f>SUM(S54:S55)</f>
        <v>0</v>
      </c>
      <c r="U54" s="120">
        <f ca="1">NETWORKDAYS(B54,O54,Feriados!$A$2:$A$721)</f>
        <v>-128</v>
      </c>
      <c r="V54" s="77">
        <f>S54/(E54*F54)</f>
        <v>0</v>
      </c>
      <c r="W54" s="89"/>
      <c r="AB54" s="89"/>
      <c r="AC54" s="89"/>
      <c r="AD54" s="89"/>
      <c r="AE54" s="89"/>
      <c r="AF54" s="89"/>
      <c r="AG54" s="89"/>
      <c r="AH54" s="89"/>
    </row>
    <row r="55" spans="1:34" x14ac:dyDescent="0.3">
      <c r="A55" s="163"/>
      <c r="B55" s="162"/>
      <c r="C55" s="74" t="str">
        <f>D34</f>
        <v>CPFE3</v>
      </c>
      <c r="D55" s="74" t="str">
        <f>D46</f>
        <v>SHORT</v>
      </c>
      <c r="E55" s="78">
        <f>D45</f>
        <v>800</v>
      </c>
      <c r="F55" s="75">
        <f>RTD("tryd.rtdserver",,"COT",C55,"ULT")</f>
        <v>33.43</v>
      </c>
      <c r="G55" s="75">
        <f>IF(D55="LONG",-E55*F55,E55*F55)</f>
        <v>26744</v>
      </c>
      <c r="H55" s="78">
        <f>B37</f>
        <v>120</v>
      </c>
      <c r="I55" s="74">
        <f>D37</f>
        <v>19.114973295933702</v>
      </c>
      <c r="J55" s="129"/>
      <c r="K55" s="131"/>
      <c r="L55" s="127"/>
      <c r="M55" s="127"/>
      <c r="N55" s="127"/>
      <c r="O55" s="143"/>
      <c r="P55" s="76">
        <f>RTD("tryd.rtdserver",,"COT",C55,"ULT")</f>
        <v>33.43</v>
      </c>
      <c r="Q55" s="127"/>
      <c r="R55" s="127"/>
      <c r="S55" s="75">
        <f>IF(D55="LONG",E55*(P55-F55),E55*(F55-P55))</f>
        <v>0</v>
      </c>
      <c r="T55" s="133"/>
      <c r="U55" s="121"/>
      <c r="V55" s="77">
        <f>S55/(E55*F55)</f>
        <v>0</v>
      </c>
      <c r="W55" s="89"/>
      <c r="AB55" s="89"/>
      <c r="AC55" s="89"/>
      <c r="AD55" s="89"/>
      <c r="AE55" s="89"/>
      <c r="AF55" s="89"/>
      <c r="AG55" s="89"/>
      <c r="AH55" s="89"/>
    </row>
    <row r="56" spans="1:34" x14ac:dyDescent="0.3">
      <c r="B56" s="32"/>
      <c r="C56" s="32"/>
      <c r="W56" s="89"/>
      <c r="AB56" s="89"/>
      <c r="AC56" s="89"/>
      <c r="AD56" s="89"/>
      <c r="AE56" s="89"/>
      <c r="AF56" s="89"/>
      <c r="AG56" s="89"/>
      <c r="AH56" s="89"/>
    </row>
    <row r="57" spans="1:34" x14ac:dyDescent="0.3">
      <c r="B57" s="33"/>
      <c r="W57" s="89"/>
      <c r="AB57" s="89"/>
      <c r="AC57" s="89"/>
      <c r="AD57" s="89"/>
      <c r="AE57" s="89"/>
      <c r="AF57" s="89"/>
      <c r="AG57" s="89"/>
      <c r="AH57" s="89"/>
    </row>
    <row r="58" spans="1:34" ht="62.4" x14ac:dyDescent="0.3">
      <c r="A58" s="163" t="s">
        <v>526</v>
      </c>
      <c r="B58" s="63" t="s">
        <v>206</v>
      </c>
      <c r="C58" s="61" t="s">
        <v>21</v>
      </c>
      <c r="D58" s="61" t="s">
        <v>38</v>
      </c>
      <c r="E58" s="61" t="s">
        <v>33</v>
      </c>
      <c r="F58" s="61" t="s">
        <v>215</v>
      </c>
      <c r="G58" s="61" t="s">
        <v>31</v>
      </c>
      <c r="H58" s="61" t="s">
        <v>524</v>
      </c>
      <c r="I58" s="61" t="s">
        <v>212</v>
      </c>
      <c r="J58" s="61" t="s">
        <v>221</v>
      </c>
      <c r="K58" s="61" t="s">
        <v>217</v>
      </c>
      <c r="L58" s="61" t="s">
        <v>213</v>
      </c>
      <c r="M58" s="61" t="s">
        <v>214</v>
      </c>
      <c r="N58" s="79" t="s">
        <v>231</v>
      </c>
      <c r="O58" s="61" t="s">
        <v>27</v>
      </c>
      <c r="P58" s="61" t="s">
        <v>29</v>
      </c>
      <c r="Q58" s="61" t="s">
        <v>216</v>
      </c>
      <c r="R58" s="79" t="s">
        <v>232</v>
      </c>
      <c r="S58" s="61" t="s">
        <v>34</v>
      </c>
      <c r="T58" s="61" t="s">
        <v>26</v>
      </c>
      <c r="U58" s="61" t="s">
        <v>28</v>
      </c>
      <c r="V58" s="61" t="s">
        <v>30</v>
      </c>
      <c r="W58" s="89"/>
      <c r="AB58" s="89"/>
      <c r="AC58" s="89"/>
      <c r="AD58" s="89"/>
      <c r="AE58" s="89"/>
      <c r="AF58" s="89"/>
      <c r="AG58" s="89"/>
      <c r="AH58" s="89"/>
    </row>
    <row r="59" spans="1:34" x14ac:dyDescent="0.3">
      <c r="A59" s="163"/>
      <c r="B59" s="161">
        <f ca="1">TODAY()</f>
        <v>44234</v>
      </c>
      <c r="C59" s="74" t="str">
        <f>H34</f>
        <v>ABEV3</v>
      </c>
      <c r="D59" s="74" t="str">
        <f>H46</f>
        <v>LONG</v>
      </c>
      <c r="E59" s="74">
        <f>H45</f>
        <v>1700</v>
      </c>
      <c r="F59" s="75">
        <f>RTD("tryd.rtdserver",,"COT",C59,"ULT")</f>
        <v>15.52</v>
      </c>
      <c r="G59" s="75">
        <f>IF(D59="LONG",-E59*F59,E59*F59)</f>
        <v>-26384</v>
      </c>
      <c r="H59" s="74">
        <f>H43</f>
        <v>6</v>
      </c>
      <c r="I59" s="74">
        <f>H37</f>
        <v>0.79154023647587302</v>
      </c>
      <c r="J59" s="128">
        <f>H44</f>
        <v>95</v>
      </c>
      <c r="K59" s="130">
        <f>SUM(G59:G60)</f>
        <v>360</v>
      </c>
      <c r="L59" s="126">
        <f>(F60-(I60+(I59*F59)))</f>
        <v>2.0303222339607494</v>
      </c>
      <c r="M59" s="126">
        <f>J41</f>
        <v>2.6812582145453692</v>
      </c>
      <c r="N59" s="126">
        <f>L59/(M59/3)</f>
        <v>2.2716822530705141</v>
      </c>
      <c r="O59" s="142">
        <v>44048</v>
      </c>
      <c r="P59" s="76">
        <f>RTD("tryd.rtdserver",,"COT",C59,"ULT")</f>
        <v>15.52</v>
      </c>
      <c r="Q59" s="126">
        <f>P60-(P59*I59+I60)</f>
        <v>2.0303222339607494</v>
      </c>
      <c r="R59" s="126">
        <f>Q59/(M59/3)</f>
        <v>2.2716822530705141</v>
      </c>
      <c r="S59" s="75">
        <f>IF(D59="LONG",E59*(P59-F59),E59*(F59-P59))</f>
        <v>0</v>
      </c>
      <c r="T59" s="132">
        <f>SUM(S59:S60)</f>
        <v>0</v>
      </c>
      <c r="U59" s="120">
        <f ca="1">NETWORKDAYS(B59,O59,Feriados!$A$2:$A$721)</f>
        <v>-128</v>
      </c>
      <c r="V59" s="77">
        <f>S59/(E59*F59)</f>
        <v>0</v>
      </c>
      <c r="W59" s="89"/>
      <c r="AB59" s="89"/>
      <c r="AC59" s="89"/>
      <c r="AD59" s="89"/>
      <c r="AE59" s="89"/>
      <c r="AF59" s="89"/>
      <c r="AG59" s="89"/>
      <c r="AH59" s="89"/>
    </row>
    <row r="60" spans="1:34" x14ac:dyDescent="0.3">
      <c r="A60" s="163"/>
      <c r="B60" s="162"/>
      <c r="C60" s="74" t="str">
        <f>J34</f>
        <v>CPFE3</v>
      </c>
      <c r="D60" s="74" t="str">
        <f>J46</f>
        <v>SHORT</v>
      </c>
      <c r="E60" s="78">
        <f>J45</f>
        <v>800</v>
      </c>
      <c r="F60" s="75">
        <f>RTD("tryd.rtdserver",,"COT",C60,"ULT")</f>
        <v>33.43</v>
      </c>
      <c r="G60" s="75">
        <f>IF(D60="LONG",-E60*F60,E60*F60)</f>
        <v>26744</v>
      </c>
      <c r="H60" s="78">
        <f>F37</f>
        <v>120</v>
      </c>
      <c r="I60" s="74">
        <f>J37</f>
        <v>19.114973295933702</v>
      </c>
      <c r="J60" s="129"/>
      <c r="K60" s="131"/>
      <c r="L60" s="127"/>
      <c r="M60" s="127"/>
      <c r="N60" s="127"/>
      <c r="O60" s="143"/>
      <c r="P60" s="76">
        <f>RTD("tryd.rtdserver",,"COT",C60,"ULT")</f>
        <v>33.43</v>
      </c>
      <c r="Q60" s="127"/>
      <c r="R60" s="127"/>
      <c r="S60" s="75">
        <f>IF(D60="LONG",E60*(P60-F60),E60*(F60-P60))</f>
        <v>0</v>
      </c>
      <c r="T60" s="133"/>
      <c r="U60" s="121"/>
      <c r="V60" s="77">
        <f>S60/(E60*F60)</f>
        <v>0</v>
      </c>
      <c r="W60" s="89"/>
      <c r="AB60" s="89"/>
      <c r="AC60" s="89"/>
      <c r="AD60" s="89"/>
      <c r="AE60" s="89"/>
      <c r="AF60" s="89"/>
      <c r="AG60" s="89"/>
      <c r="AH60" s="89"/>
    </row>
    <row r="61" spans="1:34" x14ac:dyDescent="0.3">
      <c r="AB61" s="89"/>
      <c r="AC61" s="89"/>
      <c r="AD61" s="89"/>
      <c r="AE61" s="89"/>
      <c r="AF61" s="89"/>
      <c r="AG61" s="89"/>
      <c r="AH61" s="89"/>
    </row>
  </sheetData>
  <mergeCells count="88">
    <mergeCell ref="AB1:AB3"/>
    <mergeCell ref="B1:B3"/>
    <mergeCell ref="C1:C3"/>
    <mergeCell ref="D1:AA1"/>
    <mergeCell ref="D3:F3"/>
    <mergeCell ref="G3:I3"/>
    <mergeCell ref="J3:L3"/>
    <mergeCell ref="M3:O3"/>
    <mergeCell ref="P3:R3"/>
    <mergeCell ref="S3:U3"/>
    <mergeCell ref="V3:X3"/>
    <mergeCell ref="Y3:AA3"/>
    <mergeCell ref="B32:D32"/>
    <mergeCell ref="C48:D48"/>
    <mergeCell ref="F32:K32"/>
    <mergeCell ref="F33:G33"/>
    <mergeCell ref="F34:G34"/>
    <mergeCell ref="F35:G35"/>
    <mergeCell ref="F36:G36"/>
    <mergeCell ref="F37:G37"/>
    <mergeCell ref="F38:G38"/>
    <mergeCell ref="F45:G45"/>
    <mergeCell ref="F46:G46"/>
    <mergeCell ref="F47:G47"/>
    <mergeCell ref="F48:G48"/>
    <mergeCell ref="H33:I33"/>
    <mergeCell ref="H36:I36"/>
    <mergeCell ref="H39:I39"/>
    <mergeCell ref="H42:I42"/>
    <mergeCell ref="H45:I45"/>
    <mergeCell ref="H48:K48"/>
    <mergeCell ref="F41:G41"/>
    <mergeCell ref="F39:G39"/>
    <mergeCell ref="F40:G40"/>
    <mergeCell ref="F42:G42"/>
    <mergeCell ref="F43:G43"/>
    <mergeCell ref="F44:G44"/>
    <mergeCell ref="J33:K33"/>
    <mergeCell ref="H34:I34"/>
    <mergeCell ref="J34:K34"/>
    <mergeCell ref="H35:I35"/>
    <mergeCell ref="J35:K35"/>
    <mergeCell ref="J36:K36"/>
    <mergeCell ref="H37:I37"/>
    <mergeCell ref="J37:K37"/>
    <mergeCell ref="H38:I38"/>
    <mergeCell ref="J38:K38"/>
    <mergeCell ref="J39:K39"/>
    <mergeCell ref="H40:I40"/>
    <mergeCell ref="J40:K40"/>
    <mergeCell ref="H41:I41"/>
    <mergeCell ref="J41:K41"/>
    <mergeCell ref="J42:K42"/>
    <mergeCell ref="H43:I43"/>
    <mergeCell ref="J43:K43"/>
    <mergeCell ref="H44:I44"/>
    <mergeCell ref="J44:K44"/>
    <mergeCell ref="J54:J55"/>
    <mergeCell ref="J45:K45"/>
    <mergeCell ref="H46:I46"/>
    <mergeCell ref="J46:K46"/>
    <mergeCell ref="H47:I47"/>
    <mergeCell ref="J47:K47"/>
    <mergeCell ref="U54:U55"/>
    <mergeCell ref="K54:K55"/>
    <mergeCell ref="L54:L55"/>
    <mergeCell ref="M54:M55"/>
    <mergeCell ref="N54:N55"/>
    <mergeCell ref="O54:O55"/>
    <mergeCell ref="Q54:Q55"/>
    <mergeCell ref="R54:R55"/>
    <mergeCell ref="T54:T55"/>
    <mergeCell ref="N32:W40"/>
    <mergeCell ref="A50:V51"/>
    <mergeCell ref="Q59:Q60"/>
    <mergeCell ref="R59:R60"/>
    <mergeCell ref="T59:T60"/>
    <mergeCell ref="U59:U60"/>
    <mergeCell ref="K59:K60"/>
    <mergeCell ref="L59:L60"/>
    <mergeCell ref="M59:M60"/>
    <mergeCell ref="N59:N60"/>
    <mergeCell ref="O59:O60"/>
    <mergeCell ref="B54:B55"/>
    <mergeCell ref="A53:A55"/>
    <mergeCell ref="A58:A60"/>
    <mergeCell ref="B59:B60"/>
    <mergeCell ref="J59:J60"/>
  </mergeCells>
  <conditionalFormatting sqref="D4:D28">
    <cfRule type="expression" dxfId="47" priority="35">
      <formula>BN4</formula>
    </cfRule>
  </conditionalFormatting>
  <conditionalFormatting sqref="G4:G28">
    <cfRule type="expression" dxfId="46" priority="36">
      <formula>BO4</formula>
    </cfRule>
  </conditionalFormatting>
  <conditionalFormatting sqref="J4:J28">
    <cfRule type="expression" dxfId="45" priority="37">
      <formula>BP4</formula>
    </cfRule>
  </conditionalFormatting>
  <conditionalFormatting sqref="M4:M28">
    <cfRule type="expression" dxfId="44" priority="38">
      <formula>BQ4</formula>
    </cfRule>
  </conditionalFormatting>
  <conditionalFormatting sqref="P4:P28">
    <cfRule type="expression" dxfId="43" priority="39">
      <formula>BR4</formula>
    </cfRule>
  </conditionalFormatting>
  <conditionalFormatting sqref="S4:S28">
    <cfRule type="expression" dxfId="42" priority="40">
      <formula>BS4</formula>
    </cfRule>
  </conditionalFormatting>
  <conditionalFormatting sqref="V4:V28">
    <cfRule type="expression" dxfId="41" priority="41">
      <formula>BT4</formula>
    </cfRule>
  </conditionalFormatting>
  <conditionalFormatting sqref="Y4:Y28">
    <cfRule type="expression" dxfId="40" priority="42">
      <formula>BU4</formula>
    </cfRule>
  </conditionalFormatting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AB2-75B9-4E19-BD2C-40161EA18D88}">
  <sheetPr>
    <tabColor rgb="FFFFFF00"/>
  </sheetPr>
  <dimension ref="A1:BU1544"/>
  <sheetViews>
    <sheetView zoomScale="70" zoomScaleNormal="70" workbookViewId="0">
      <pane ySplit="3" topLeftCell="A4" activePane="bottomLeft" state="frozen"/>
      <selection pane="bottomLeft" activeCell="T4" sqref="T4"/>
    </sheetView>
  </sheetViews>
  <sheetFormatPr defaultRowHeight="14.4" x14ac:dyDescent="0.3"/>
  <cols>
    <col min="2" max="3" width="13.77734375" customWidth="1"/>
    <col min="4" max="4" width="12.44140625" customWidth="1"/>
    <col min="5" max="5" width="9.6640625" customWidth="1"/>
    <col min="6" max="6" width="9.77734375" customWidth="1"/>
    <col min="7" max="7" width="9.6640625" customWidth="1"/>
    <col min="8" max="11" width="7.44140625" customWidth="1"/>
    <col min="12" max="12" width="10.88671875" customWidth="1"/>
    <col min="13" max="18" width="7.44140625" customWidth="1"/>
    <col min="19" max="19" width="8.109375" customWidth="1"/>
    <col min="20" max="20" width="11.109375" customWidth="1"/>
    <col min="21" max="21" width="10.44140625" customWidth="1"/>
    <col min="22" max="27" width="7.44140625" customWidth="1"/>
    <col min="28" max="28" width="8.88671875" style="98"/>
    <col min="29" max="29" width="8.88671875" style="97"/>
    <col min="30" max="30" width="8.88671875" customWidth="1"/>
    <col min="31" max="31" width="11.77734375" customWidth="1"/>
    <col min="32" max="32" width="11" customWidth="1"/>
    <col min="33" max="33" width="13.77734375" customWidth="1"/>
    <col min="34" max="35" width="11" customWidth="1"/>
    <col min="36" max="36" width="13.88671875" customWidth="1"/>
    <col min="37" max="39" width="11" customWidth="1"/>
    <col min="40" max="64" width="8.88671875" customWidth="1"/>
  </cols>
  <sheetData>
    <row r="1" spans="2:73" ht="22.8" customHeight="1" thickBot="1" x14ac:dyDescent="0.35">
      <c r="D1" s="197" t="s">
        <v>150</v>
      </c>
      <c r="E1" s="197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8"/>
      <c r="AA1" s="199"/>
      <c r="AE1" t="s">
        <v>154</v>
      </c>
      <c r="AF1">
        <v>100</v>
      </c>
      <c r="AG1">
        <v>120</v>
      </c>
      <c r="AH1">
        <v>140</v>
      </c>
      <c r="AI1">
        <v>160</v>
      </c>
      <c r="AJ1">
        <v>180</v>
      </c>
      <c r="AK1">
        <v>200</v>
      </c>
      <c r="AL1">
        <v>220</v>
      </c>
      <c r="AM1">
        <v>250</v>
      </c>
      <c r="AN1" t="s">
        <v>155</v>
      </c>
      <c r="AV1" t="s">
        <v>156</v>
      </c>
      <c r="BD1" t="s">
        <v>157</v>
      </c>
    </row>
    <row r="2" spans="2:73" ht="22.8" customHeight="1" thickBot="1" x14ac:dyDescent="0.35">
      <c r="B2" s="204" t="s">
        <v>140</v>
      </c>
      <c r="C2" s="204" t="s">
        <v>141</v>
      </c>
      <c r="D2" s="20">
        <v>100</v>
      </c>
      <c r="E2" s="91" t="s">
        <v>485</v>
      </c>
      <c r="F2" s="92" t="s">
        <v>486</v>
      </c>
      <c r="G2" s="20">
        <v>120</v>
      </c>
      <c r="H2" s="91" t="s">
        <v>485</v>
      </c>
      <c r="I2" s="92" t="s">
        <v>486</v>
      </c>
      <c r="J2" s="20">
        <v>140</v>
      </c>
      <c r="K2" s="91" t="s">
        <v>485</v>
      </c>
      <c r="L2" s="92" t="s">
        <v>486</v>
      </c>
      <c r="M2" s="20">
        <v>160</v>
      </c>
      <c r="N2" s="91" t="s">
        <v>485</v>
      </c>
      <c r="O2" s="92" t="s">
        <v>486</v>
      </c>
      <c r="P2" s="20">
        <v>180</v>
      </c>
      <c r="Q2" s="91" t="s">
        <v>485</v>
      </c>
      <c r="R2" s="92" t="s">
        <v>486</v>
      </c>
      <c r="S2" s="20">
        <v>200</v>
      </c>
      <c r="T2" s="91" t="s">
        <v>485</v>
      </c>
      <c r="U2" s="92" t="s">
        <v>486</v>
      </c>
      <c r="V2" s="20">
        <v>220</v>
      </c>
      <c r="W2" s="91" t="s">
        <v>485</v>
      </c>
      <c r="X2" s="92" t="s">
        <v>486</v>
      </c>
      <c r="Y2" s="20">
        <v>250</v>
      </c>
      <c r="Z2" s="91" t="s">
        <v>485</v>
      </c>
      <c r="AA2" s="92" t="s">
        <v>486</v>
      </c>
      <c r="AB2" s="99" t="s">
        <v>449</v>
      </c>
      <c r="AF2">
        <v>4</v>
      </c>
      <c r="AG2">
        <f t="shared" ref="AG2:AM2" si="0">AF2+5</f>
        <v>9</v>
      </c>
      <c r="AH2">
        <f t="shared" si="0"/>
        <v>14</v>
      </c>
      <c r="AI2">
        <f t="shared" si="0"/>
        <v>19</v>
      </c>
      <c r="AJ2">
        <f t="shared" si="0"/>
        <v>24</v>
      </c>
      <c r="AK2">
        <f t="shared" si="0"/>
        <v>29</v>
      </c>
      <c r="AL2">
        <f t="shared" si="0"/>
        <v>34</v>
      </c>
      <c r="AM2">
        <f t="shared" si="0"/>
        <v>39</v>
      </c>
      <c r="AN2">
        <v>7</v>
      </c>
      <c r="AO2">
        <f t="shared" ref="AO2:AU2" si="1">AN2+5</f>
        <v>12</v>
      </c>
      <c r="AP2">
        <f t="shared" si="1"/>
        <v>17</v>
      </c>
      <c r="AQ2">
        <f t="shared" si="1"/>
        <v>22</v>
      </c>
      <c r="AR2">
        <f t="shared" si="1"/>
        <v>27</v>
      </c>
      <c r="AS2">
        <f t="shared" si="1"/>
        <v>32</v>
      </c>
      <c r="AT2">
        <f t="shared" si="1"/>
        <v>37</v>
      </c>
      <c r="AU2">
        <f t="shared" si="1"/>
        <v>42</v>
      </c>
      <c r="AV2">
        <v>6</v>
      </c>
      <c r="AW2">
        <f t="shared" ref="AW2:BC2" si="2">AV2+5</f>
        <v>11</v>
      </c>
      <c r="AX2">
        <f t="shared" si="2"/>
        <v>16</v>
      </c>
      <c r="AY2">
        <f t="shared" si="2"/>
        <v>21</v>
      </c>
      <c r="AZ2">
        <f t="shared" si="2"/>
        <v>26</v>
      </c>
      <c r="BA2">
        <f t="shared" si="2"/>
        <v>31</v>
      </c>
      <c r="BB2">
        <f t="shared" si="2"/>
        <v>36</v>
      </c>
      <c r="BC2">
        <f t="shared" si="2"/>
        <v>41</v>
      </c>
    </row>
    <row r="3" spans="2:73" ht="15" thickBot="1" x14ac:dyDescent="0.35">
      <c r="B3" s="205"/>
      <c r="C3" s="205"/>
      <c r="D3" s="90" t="s">
        <v>142</v>
      </c>
      <c r="E3" s="91" t="s">
        <v>485</v>
      </c>
      <c r="F3" s="92" t="s">
        <v>486</v>
      </c>
      <c r="G3" s="90" t="s">
        <v>143</v>
      </c>
      <c r="H3" s="91" t="s">
        <v>485</v>
      </c>
      <c r="I3" s="92" t="s">
        <v>486</v>
      </c>
      <c r="J3" s="90" t="s">
        <v>144</v>
      </c>
      <c r="K3" s="91" t="s">
        <v>485</v>
      </c>
      <c r="L3" s="92" t="s">
        <v>486</v>
      </c>
      <c r="M3" s="90" t="s">
        <v>145</v>
      </c>
      <c r="N3" s="91" t="s">
        <v>485</v>
      </c>
      <c r="O3" s="92" t="s">
        <v>486</v>
      </c>
      <c r="P3" s="90" t="s">
        <v>146</v>
      </c>
      <c r="Q3" s="91" t="s">
        <v>485</v>
      </c>
      <c r="R3" s="92" t="s">
        <v>486</v>
      </c>
      <c r="S3" s="90" t="s">
        <v>147</v>
      </c>
      <c r="T3" s="91" t="s">
        <v>485</v>
      </c>
      <c r="U3" s="92" t="s">
        <v>486</v>
      </c>
      <c r="V3" s="90" t="s">
        <v>148</v>
      </c>
      <c r="W3" s="91" t="s">
        <v>485</v>
      </c>
      <c r="X3" s="92" t="s">
        <v>486</v>
      </c>
      <c r="Y3" s="90" t="s">
        <v>149</v>
      </c>
      <c r="Z3" s="91" t="s">
        <v>485</v>
      </c>
      <c r="AA3" s="92" t="s">
        <v>486</v>
      </c>
      <c r="AB3" s="100"/>
      <c r="AC3" s="97" t="s">
        <v>153</v>
      </c>
      <c r="AD3" t="s">
        <v>151</v>
      </c>
      <c r="AE3" t="s">
        <v>152</v>
      </c>
      <c r="AF3" t="str">
        <f t="shared" ref="AF3:AM3" si="3">CONCATENATE($AE$1," ",AF1,"N")</f>
        <v>Teor Y 100N</v>
      </c>
      <c r="AG3" t="str">
        <f t="shared" si="3"/>
        <v>Teor Y 120N</v>
      </c>
      <c r="AH3" t="str">
        <f t="shared" si="3"/>
        <v>Teor Y 140N</v>
      </c>
      <c r="AI3" t="str">
        <f t="shared" si="3"/>
        <v>Teor Y 160N</v>
      </c>
      <c r="AJ3" t="str">
        <f t="shared" si="3"/>
        <v>Teor Y 180N</v>
      </c>
      <c r="AK3" t="str">
        <f t="shared" si="3"/>
        <v>Teor Y 200N</v>
      </c>
      <c r="AL3" t="str">
        <f t="shared" si="3"/>
        <v>Teor Y 220N</v>
      </c>
      <c r="AM3" t="str">
        <f t="shared" si="3"/>
        <v>Teor Y 250N</v>
      </c>
      <c r="AN3" t="str">
        <f t="shared" ref="AN3:AU3" si="4">CONCATENATE($AN$1," ",AF1,"N")</f>
        <v>Res 100N</v>
      </c>
      <c r="AO3" t="str">
        <f t="shared" si="4"/>
        <v>Res 120N</v>
      </c>
      <c r="AP3" t="str">
        <f t="shared" si="4"/>
        <v>Res 140N</v>
      </c>
      <c r="AQ3" t="str">
        <f t="shared" si="4"/>
        <v>Res 160N</v>
      </c>
      <c r="AR3" t="str">
        <f t="shared" si="4"/>
        <v>Res 180N</v>
      </c>
      <c r="AS3" t="str">
        <f t="shared" si="4"/>
        <v>Res 200N</v>
      </c>
      <c r="AT3" t="str">
        <f t="shared" si="4"/>
        <v>Res 220N</v>
      </c>
      <c r="AU3" t="str">
        <f t="shared" si="4"/>
        <v>Res 250N</v>
      </c>
      <c r="AV3" t="str">
        <f t="shared" ref="AV3:BC3" si="5">CONCATENATE($AV$1," ",AF1,"N")</f>
        <v>Med 100N</v>
      </c>
      <c r="AW3" t="str">
        <f t="shared" si="5"/>
        <v>Med 120N</v>
      </c>
      <c r="AX3" t="str">
        <f t="shared" si="5"/>
        <v>Med 140N</v>
      </c>
      <c r="AY3" t="str">
        <f t="shared" si="5"/>
        <v>Med 160N</v>
      </c>
      <c r="AZ3" t="str">
        <f t="shared" si="5"/>
        <v>Med 180N</v>
      </c>
      <c r="BA3" t="str">
        <f t="shared" si="5"/>
        <v>Med 200N</v>
      </c>
      <c r="BB3" t="str">
        <f t="shared" si="5"/>
        <v>Med 220N</v>
      </c>
      <c r="BC3" t="str">
        <f t="shared" si="5"/>
        <v>Med 250N</v>
      </c>
      <c r="BD3" t="str">
        <f>CONCATENATE($BD$1," ",AF1,"N")</f>
        <v>Lim Cons 100N</v>
      </c>
      <c r="BE3" t="str">
        <f t="shared" ref="BE3:BK3" si="6">CONCATENATE($BD$1," ",AG1,"N")</f>
        <v>Lim Cons 120N</v>
      </c>
      <c r="BF3" t="str">
        <f t="shared" si="6"/>
        <v>Lim Cons 140N</v>
      </c>
      <c r="BG3" t="str">
        <f t="shared" si="6"/>
        <v>Lim Cons 160N</v>
      </c>
      <c r="BH3" t="str">
        <f t="shared" si="6"/>
        <v>Lim Cons 180N</v>
      </c>
      <c r="BI3" t="str">
        <f t="shared" si="6"/>
        <v>Lim Cons 200N</v>
      </c>
      <c r="BJ3" t="str">
        <f t="shared" si="6"/>
        <v>Lim Cons 220N</v>
      </c>
      <c r="BK3" t="str">
        <f t="shared" si="6"/>
        <v>Lim Cons 250N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</row>
    <row r="4" spans="2:73" ht="19.8" customHeight="1" x14ac:dyDescent="0.3">
      <c r="B4" s="17" t="str">
        <f>VLOOKUP($AC4,LS_Coint_BD!$B$3:$D$1079,2)</f>
        <v>ABEV3</v>
      </c>
      <c r="C4" s="87" t="str">
        <f>VLOOKUP($AC4,LS_Coint_BD!$B$3:$D$1079,3)</f>
        <v>BBDC3</v>
      </c>
      <c r="D4" s="68">
        <f t="shared" ref="D4:D14" si="7">IF(AF4=0,0,$AE4-AF4)</f>
        <v>0</v>
      </c>
      <c r="E4" s="65">
        <f t="shared" ref="E4:E14" si="8">F4/2*3</f>
        <v>0</v>
      </c>
      <c r="F4" s="69">
        <f t="shared" ref="F4:F14" si="9">BD4</f>
        <v>0</v>
      </c>
      <c r="G4" s="68">
        <f t="shared" ref="G4:G14" si="10">IF(AG4=0,0,$AE4-AG4)</f>
        <v>0</v>
      </c>
      <c r="H4" s="65">
        <f t="shared" ref="H4:H14" si="11">I4/2*3</f>
        <v>0</v>
      </c>
      <c r="I4" s="69">
        <f t="shared" ref="I4:I14" si="12">BE4</f>
        <v>0</v>
      </c>
      <c r="J4" s="68">
        <f t="shared" ref="J4:J14" si="13">IF(AH4=0,0,$AE4-AH4)</f>
        <v>0</v>
      </c>
      <c r="K4" s="65">
        <f t="shared" ref="K4:K14" si="14">L4/2*3</f>
        <v>0</v>
      </c>
      <c r="L4" s="69">
        <f t="shared" ref="L4:L14" si="15">BF4</f>
        <v>0</v>
      </c>
      <c r="M4" s="68">
        <f t="shared" ref="M4:M14" si="16">IF(AI4=0,0,$AE4-AI4)</f>
        <v>-0.24143841169407665</v>
      </c>
      <c r="N4" s="65">
        <f t="shared" ref="N4:N14" si="17">O4/2*3</f>
        <v>-2.5072766704132703</v>
      </c>
      <c r="O4" s="69">
        <f t="shared" ref="O4:O14" si="18">BG4</f>
        <v>-1.6715177802755135</v>
      </c>
      <c r="P4" s="68">
        <f t="shared" ref="P4:P14" si="19">IF(AJ4=0,0,$AE4-AJ4)</f>
        <v>-0.30131458150517432</v>
      </c>
      <c r="Q4" s="65">
        <f t="shared" ref="Q4:Q14" si="20">R4/2*3</f>
        <v>-2.5316291781525058</v>
      </c>
      <c r="R4" s="69">
        <f t="shared" ref="R4:R14" si="21">BH4</f>
        <v>-1.6877527854350038</v>
      </c>
      <c r="S4" s="68">
        <f t="shared" ref="S4:S14" si="22">IF(AK4=0,0,$AE4-AK4)</f>
        <v>-0.28660584597475491</v>
      </c>
      <c r="T4" s="65">
        <f t="shared" ref="T4:T14" si="23">U4/2*3</f>
        <v>-2.6239684202859648</v>
      </c>
      <c r="U4" s="69">
        <f t="shared" ref="U4:U14" si="24">BI4</f>
        <v>-1.7493122801906431</v>
      </c>
      <c r="V4" s="68">
        <f t="shared" ref="V4:V14" si="25">IF(AL4=0,0,$AE4-AL4)</f>
        <v>-0.30706706691995223</v>
      </c>
      <c r="W4" s="65">
        <f t="shared" ref="W4:W14" si="26">X4/2*3</f>
        <v>-2.7205592870435416</v>
      </c>
      <c r="X4" s="69">
        <f t="shared" ref="X4:X14" si="27">BJ4</f>
        <v>-1.8137061913623609</v>
      </c>
      <c r="Y4" s="68">
        <f t="shared" ref="Y4:Y14" si="28">IF(AM4=0,0,$AE4-AM4)</f>
        <v>-1.1531266998531038</v>
      </c>
      <c r="Z4" s="65">
        <f t="shared" ref="Z4:Z14" si="29">AA4/2*3</f>
        <v>-3.6658341281528095</v>
      </c>
      <c r="AA4" s="69">
        <f t="shared" ref="AA4:AA14" si="30">BK4</f>
        <v>-2.4438894187685398</v>
      </c>
      <c r="AB4" s="98">
        <f>SUMIF(BN4:BU4,"VERDADEIRO",BN3:$BU$3)</f>
        <v>0</v>
      </c>
      <c r="AC4" s="97">
        <v>1</v>
      </c>
      <c r="AD4">
        <f>RTD("tryd.rtdserver",,"COT",B4,"ULT")</f>
        <v>15.52</v>
      </c>
      <c r="AE4">
        <f>RTD("tryd.rtdserver",,"COT",C4,"ULT")</f>
        <v>22.71</v>
      </c>
      <c r="AF4">
        <f>VLOOKUP($AC4,LS_Coint_BD!$B$3:$AQ$1079,AF$2)*$AD4+VLOOKUP($AC4,LS_Coint_BD!$B$3:$AQ$1079,AF$2+1)</f>
        <v>0</v>
      </c>
      <c r="AG4">
        <f>VLOOKUP($AC4,LS_Coint_BD!$B$3:$AQ$1079,AG$2)*$AD4+VLOOKUP($AC4,LS_Coint_BD!$B$3:$AQ$1079,AG$2+1)</f>
        <v>0</v>
      </c>
      <c r="AH4">
        <f>VLOOKUP($AC4,LS_Coint_BD!$B$3:$AQ$1079,AH$2)*$AD4+VLOOKUP($AC4,LS_Coint_BD!$B$3:$AQ$1079,AH$2+1)</f>
        <v>0</v>
      </c>
      <c r="AI4">
        <f>VLOOKUP($AC4,LS_Coint_BD!$B$3:$AQ$1079,AI$2)*$AD4+VLOOKUP($AC4,LS_Coint_BD!$B$3:$AQ$1079,AI$2+1)</f>
        <v>22.951438411694078</v>
      </c>
      <c r="AJ4">
        <f>VLOOKUP($AC4,LS_Coint_BD!$B$3:$AQ$1079,AJ$2)*$AD4+VLOOKUP($AC4,LS_Coint_BD!$B$3:$AQ$1079,AJ$2+1)</f>
        <v>23.011314581505175</v>
      </c>
      <c r="AK4">
        <f>VLOOKUP($AC4,LS_Coint_BD!$B$3:$AQ$1079,AK$2)*$AD4+VLOOKUP($AC4,LS_Coint_BD!$B$3:$AQ$1079,AK$2+1)</f>
        <v>22.996605845974756</v>
      </c>
      <c r="AL4">
        <f>VLOOKUP($AC4,LS_Coint_BD!$B$3:$AQ$1079,AL$2)*$AD4+VLOOKUP($AC4,LS_Coint_BD!$B$3:$AQ$1079,AL$2+1)</f>
        <v>23.017067066919953</v>
      </c>
      <c r="AM4">
        <f>VLOOKUP($AC4,LS_Coint_BD!$B$3:$AQ$1079,AM$2)*$AD4+VLOOKUP($AC4,LS_Coint_BD!$B$3:$AQ$1079,AM$2+1)</f>
        <v>23.863126699853105</v>
      </c>
      <c r="AN4">
        <f>VLOOKUP($AC4,LS_Coint_BD!$B$3:$AQ$1079,AN$2)</f>
        <v>0</v>
      </c>
      <c r="AO4">
        <f>VLOOKUP($AC4,LS_Coint_BD!$B$3:$AQ$1079,AO$2)</f>
        <v>0</v>
      </c>
      <c r="AP4">
        <f>VLOOKUP($AC4,LS_Coint_BD!$B$3:$AQ$1079,AP$2)</f>
        <v>0</v>
      </c>
      <c r="AQ4">
        <f>VLOOKUP($AC4,LS_Coint_BD!$B$3:$AQ$1079,AQ$2)</f>
        <v>0.83575889013775695</v>
      </c>
      <c r="AR4">
        <f>VLOOKUP($AC4,LS_Coint_BD!$B$3:$AQ$1079,AR$2)</f>
        <v>0.84387639271750203</v>
      </c>
      <c r="AS4">
        <f>VLOOKUP($AC4,LS_Coint_BD!$B$3:$AQ$1079,AS$2)</f>
        <v>0.874656140095322</v>
      </c>
      <c r="AT4">
        <f>VLOOKUP($AC4,LS_Coint_BD!$B$3:$AQ$1079,AT$2)</f>
        <v>0.906853095681182</v>
      </c>
      <c r="AU4">
        <f>VLOOKUP($AC4,LS_Coint_BD!$B$3:$AQ$1079,AU$2)</f>
        <v>1.2219447093842699</v>
      </c>
      <c r="AV4">
        <f>VLOOKUP($AC4,LS_Coint_BD!$B$3:$AQ$1079,AV$2)</f>
        <v>0</v>
      </c>
      <c r="AW4">
        <f>VLOOKUP($AC4,LS_Coint_BD!$B$3:$AQ$1079,AW$2)</f>
        <v>0</v>
      </c>
      <c r="AX4">
        <f>VLOOKUP($AC4,LS_Coint_BD!$B$3:$AQ$1079,AX$2)</f>
        <v>0</v>
      </c>
      <c r="AY4">
        <f>VLOOKUP($AC4,LS_Coint_BD!$B$3:$AQ$1079,AY$2)</f>
        <v>4.4408920985006301E-16</v>
      </c>
      <c r="AZ4">
        <f>VLOOKUP($AC4,LS_Coint_BD!$B$3:$AQ$1079,AZ$2)</f>
        <v>1.97372982155583E-16</v>
      </c>
      <c r="BA4">
        <f>VLOOKUP($AC4,LS_Coint_BD!$B$3:$AQ$1079,BA$2)</f>
        <v>9.0594198809412795E-16</v>
      </c>
      <c r="BB4">
        <f>VLOOKUP($AC4,LS_Coint_BD!$B$3:$AQ$1079,BB$2)</f>
        <v>3.1005501196804402E-15</v>
      </c>
      <c r="BC4">
        <f>VLOOKUP($AC4,LS_Coint_BD!$B$3:$AQ$1079,BC$2)</f>
        <v>1.8474111129762599E-16</v>
      </c>
      <c r="BD4">
        <f t="shared" ref="BD4:BD13" si="31">IF(D4&lt;0,AV4-2*AN4,AV4+2*AN4)</f>
        <v>0</v>
      </c>
      <c r="BE4">
        <f t="shared" ref="BE4:BE13" si="32">IF(G4&lt;0,AW4-2*AO4,AW4+2*AO4)</f>
        <v>0</v>
      </c>
      <c r="BF4">
        <f t="shared" ref="BF4:BF13" si="33">IF(J4&lt;0,AX4-2*AP4,AX4+2*AP4)</f>
        <v>0</v>
      </c>
      <c r="BG4">
        <f t="shared" ref="BG4:BG13" si="34">IF(M4&lt;0,AY4-2*AQ4,AY4+2*AQ4)</f>
        <v>-1.6715177802755135</v>
      </c>
      <c r="BH4">
        <f t="shared" ref="BH4:BH13" si="35">IF(P4&lt;0,AZ4-2*AR4,AZ4+2*AR4)</f>
        <v>-1.6877527854350038</v>
      </c>
      <c r="BI4">
        <f t="shared" ref="BI4:BI13" si="36">IF(S4&lt;0,BA4-2*AS4,BA4+2*AS4)</f>
        <v>-1.7493122801906431</v>
      </c>
      <c r="BJ4">
        <f t="shared" ref="BJ4:BJ13" si="37">IF(V4&lt;0,BB4-2*AT4,BB4+2*AT4)</f>
        <v>-1.8137061913623609</v>
      </c>
      <c r="BK4">
        <f t="shared" ref="BK4:BK13" si="38">IF(Y4&lt;0,BC4-2*AU4,BC4+2*AU4)</f>
        <v>-2.4438894187685398</v>
      </c>
      <c r="BL4">
        <f t="shared" ref="BL4:BL13" si="39">IF(AA4&lt;0,BD4-2*AV4,BD4+2*AV4)</f>
        <v>0</v>
      </c>
      <c r="BN4" s="22" t="b">
        <f t="shared" ref="BN4:BN12" si="40">IF(D4&gt;0,IF(D4&gt;F4,TRUE,FALSE),IF(D4&lt;F4,TRUE,FALSE))</f>
        <v>0</v>
      </c>
      <c r="BO4" s="22" t="b">
        <f t="shared" ref="BO4:BO12" si="41">IF(G4&gt;0,IF(G4&gt;I4,TRUE,FALSE),IF(G4&lt;I4,TRUE,FALSE))</f>
        <v>0</v>
      </c>
      <c r="BP4" s="22" t="b">
        <f t="shared" ref="BP4:BP12" si="42">IF(J4&gt;0,IF(J4&gt;L4,TRUE,FALSE),IF(J4&lt;L4,TRUE,FALSE))</f>
        <v>0</v>
      </c>
      <c r="BQ4" s="22" t="b">
        <f t="shared" ref="BQ4:BQ12" si="43">IF(M4&gt;0,IF(M4&gt;O4,TRUE,FALSE),IF(M4&lt;O4,TRUE,FALSE))</f>
        <v>0</v>
      </c>
      <c r="BR4" s="22" t="b">
        <f t="shared" ref="BR4:BR12" si="44">IF(P4&gt;0,IF(P4&gt;R4,TRUE,FALSE),IF(P4&lt;R4,TRUE,FALSE))</f>
        <v>0</v>
      </c>
      <c r="BS4" s="22" t="b">
        <f t="shared" ref="BS4:BS12" si="45">IF(S4&gt;0,IF(S4&gt;U4,TRUE,FALSE),IF(S4&lt;U4,TRUE,FALSE))</f>
        <v>0</v>
      </c>
      <c r="BT4" s="22" t="b">
        <f t="shared" ref="BT4:BT12" si="46">IF(V4&gt;0,IF(V4&gt;X4,TRUE,FALSE),IF(V4&lt;X4,TRUE,FALSE))</f>
        <v>0</v>
      </c>
      <c r="BU4" s="22" t="b">
        <f t="shared" ref="BU4:BU12" si="47">IF(Y4&gt;0,IF(Y4&gt;AA4,TRUE,FALSE),IF(Y4&lt;AA4,TRUE,FALSE))</f>
        <v>0</v>
      </c>
    </row>
    <row r="5" spans="2:73" x14ac:dyDescent="0.3">
      <c r="B5" s="17" t="str">
        <f>VLOOKUP($AC5,LS_Coint_BD!$B$3:$D$1079,2)</f>
        <v>ABEV3</v>
      </c>
      <c r="C5" s="87" t="str">
        <f>VLOOKUP($AC5,LS_Coint_BD!$B$3:$D$1079,3)</f>
        <v>BBDC4</v>
      </c>
      <c r="D5" s="70">
        <f t="shared" si="7"/>
        <v>0</v>
      </c>
      <c r="E5" s="66">
        <f t="shared" si="8"/>
        <v>0</v>
      </c>
      <c r="F5" s="71">
        <f t="shared" si="9"/>
        <v>0</v>
      </c>
      <c r="G5" s="70">
        <f t="shared" si="10"/>
        <v>-0.20666964584051328</v>
      </c>
      <c r="H5" s="66">
        <f t="shared" si="11"/>
        <v>-2.6576095892759635</v>
      </c>
      <c r="I5" s="71">
        <f t="shared" si="12"/>
        <v>-1.7717397261839756</v>
      </c>
      <c r="J5" s="70">
        <f t="shared" si="13"/>
        <v>-6.846965795348936E-2</v>
      </c>
      <c r="K5" s="66">
        <f t="shared" si="14"/>
        <v>-2.6559715183701833</v>
      </c>
      <c r="L5" s="71">
        <f t="shared" si="15"/>
        <v>-1.7706476789134555</v>
      </c>
      <c r="M5" s="70">
        <f t="shared" si="16"/>
        <v>0.10827632643855267</v>
      </c>
      <c r="N5" s="66">
        <f t="shared" si="17"/>
        <v>2.9578579270393952</v>
      </c>
      <c r="O5" s="71">
        <f t="shared" si="18"/>
        <v>1.9719052846929301</v>
      </c>
      <c r="P5" s="70">
        <f t="shared" si="19"/>
        <v>7.1359458772729312E-2</v>
      </c>
      <c r="Q5" s="66">
        <f t="shared" si="20"/>
        <v>2.9275702301320763</v>
      </c>
      <c r="R5" s="71">
        <f t="shared" si="21"/>
        <v>1.9517134867547175</v>
      </c>
      <c r="S5" s="70">
        <f t="shared" si="22"/>
        <v>0.13551412314840761</v>
      </c>
      <c r="T5" s="66">
        <f t="shared" si="23"/>
        <v>3.0213237157041015</v>
      </c>
      <c r="U5" s="71">
        <f t="shared" si="24"/>
        <v>2.014215810469401</v>
      </c>
      <c r="V5" s="70">
        <f t="shared" si="25"/>
        <v>0.15799334612445648</v>
      </c>
      <c r="W5" s="66">
        <f t="shared" si="26"/>
        <v>3.0735369713415883</v>
      </c>
      <c r="X5" s="71">
        <f t="shared" si="27"/>
        <v>2.0490246475610587</v>
      </c>
      <c r="Y5" s="70">
        <f t="shared" si="28"/>
        <v>-0.39695604230184145</v>
      </c>
      <c r="Z5" s="66">
        <f t="shared" si="29"/>
        <v>-3.6543012166127711</v>
      </c>
      <c r="AA5" s="71">
        <f t="shared" si="30"/>
        <v>-2.4362008110751807</v>
      </c>
      <c r="AB5" s="98">
        <f>SUMIF(BN5:BU5,"VERDADEIRO",BN$3:$BU4)</f>
        <v>0</v>
      </c>
      <c r="AC5" s="97">
        <v>2</v>
      </c>
      <c r="AD5">
        <f>RTD("tryd.rtdserver",,"COT",B5,"ULT")</f>
        <v>15.52</v>
      </c>
      <c r="AE5">
        <f>RTD("tryd.rtdserver",,"COT",C5,"ULT")</f>
        <v>25.87</v>
      </c>
      <c r="AF5">
        <f>VLOOKUP($AC5,LS_Coint_BD!$B$3:$AQ$1079,AF$2)*$AD5+VLOOKUP($AC5,LS_Coint_BD!$B$3:$AQ$1079,AF$2+1)</f>
        <v>0</v>
      </c>
      <c r="AG5">
        <f>VLOOKUP($AC5,LS_Coint_BD!$B$3:$AQ$1079,AG$2)*$AD5+VLOOKUP($AC5,LS_Coint_BD!$B$3:$AQ$1079,AG$2+1)</f>
        <v>26.076669645840514</v>
      </c>
      <c r="AH5">
        <f>VLOOKUP($AC5,LS_Coint_BD!$B$3:$AQ$1079,AH$2)*$AD5+VLOOKUP($AC5,LS_Coint_BD!$B$3:$AQ$1079,AH$2+1)</f>
        <v>25.93846965795349</v>
      </c>
      <c r="AI5">
        <f>VLOOKUP($AC5,LS_Coint_BD!$B$3:$AQ$1079,AI$2)*$AD5+VLOOKUP($AC5,LS_Coint_BD!$B$3:$AQ$1079,AI$2+1)</f>
        <v>25.761723673561448</v>
      </c>
      <c r="AJ5">
        <f>VLOOKUP($AC5,LS_Coint_BD!$B$3:$AQ$1079,AJ$2)*$AD5+VLOOKUP($AC5,LS_Coint_BD!$B$3:$AQ$1079,AJ$2+1)</f>
        <v>25.798640541227272</v>
      </c>
      <c r="AK5">
        <f>VLOOKUP($AC5,LS_Coint_BD!$B$3:$AQ$1079,AK$2)*$AD5+VLOOKUP($AC5,LS_Coint_BD!$B$3:$AQ$1079,AK$2+1)</f>
        <v>25.734485876851593</v>
      </c>
      <c r="AL5">
        <f>VLOOKUP($AC5,LS_Coint_BD!$B$3:$AQ$1079,AL$2)*$AD5+VLOOKUP($AC5,LS_Coint_BD!$B$3:$AQ$1079,AL$2+1)</f>
        <v>25.712006653875545</v>
      </c>
      <c r="AM5">
        <f>VLOOKUP($AC5,LS_Coint_BD!$B$3:$AQ$1079,AM$2)*$AD5+VLOOKUP($AC5,LS_Coint_BD!$B$3:$AQ$1079,AM$2+1)</f>
        <v>26.266956042301842</v>
      </c>
      <c r="AN5">
        <f>VLOOKUP($AC5,LS_Coint_BD!$B$3:$AQ$1079,AN$2)</f>
        <v>0</v>
      </c>
      <c r="AO5">
        <f>VLOOKUP($AC5,LS_Coint_BD!$B$3:$AQ$1079,AO$2)</f>
        <v>0.88586986309198901</v>
      </c>
      <c r="AP5">
        <f>VLOOKUP($AC5,LS_Coint_BD!$B$3:$AQ$1079,AP$2)</f>
        <v>0.88532383945672899</v>
      </c>
      <c r="AQ5">
        <f>VLOOKUP($AC5,LS_Coint_BD!$B$3:$AQ$1079,AQ$2)</f>
        <v>0.98595264234646496</v>
      </c>
      <c r="AR5">
        <f>VLOOKUP($AC5,LS_Coint_BD!$B$3:$AQ$1079,AR$2)</f>
        <v>0.97585674337735795</v>
      </c>
      <c r="AS5">
        <f>VLOOKUP($AC5,LS_Coint_BD!$B$3:$AQ$1079,AS$2)</f>
        <v>1.0071079052347001</v>
      </c>
      <c r="AT5">
        <f>VLOOKUP($AC5,LS_Coint_BD!$B$3:$AQ$1079,AT$2)</f>
        <v>1.02451232378053</v>
      </c>
      <c r="AU5">
        <f>VLOOKUP($AC5,LS_Coint_BD!$B$3:$AQ$1079,AU$2)</f>
        <v>1.2181004055375899</v>
      </c>
      <c r="AV5">
        <f>VLOOKUP($AC5,LS_Coint_BD!$B$3:$AQ$1079,AV$2)</f>
        <v>0</v>
      </c>
      <c r="AW5">
        <f>VLOOKUP($AC5,LS_Coint_BD!$B$3:$AQ$1079,AW$2)</f>
        <v>2.3980817331903399E-15</v>
      </c>
      <c r="AX5">
        <f>VLOOKUP($AC5,LS_Coint_BD!$B$3:$AQ$1079,AX$2)</f>
        <v>2.4361465226060602E-15</v>
      </c>
      <c r="AY5">
        <f>VLOOKUP($AC5,LS_Coint_BD!$B$3:$AQ$1079,AY$2)</f>
        <v>2.8865798640254101E-16</v>
      </c>
      <c r="AZ5">
        <f>VLOOKUP($AC5,LS_Coint_BD!$B$3:$AQ$1079,AZ$2)</f>
        <v>1.63819575189134E-15</v>
      </c>
      <c r="BA5">
        <f>VLOOKUP($AC5,LS_Coint_BD!$B$3:$AQ$1079,BA$2)</f>
        <v>7.6383344094210798E-16</v>
      </c>
      <c r="BB5">
        <f>VLOOKUP($AC5,LS_Coint_BD!$B$3:$AQ$1079,BB$2)</f>
        <v>-1.25959848612018E-15</v>
      </c>
      <c r="BC5">
        <f>VLOOKUP($AC5,LS_Coint_BD!$B$3:$AQ$1079,BC$2)</f>
        <v>-8.5265128291211999E-16</v>
      </c>
      <c r="BD5">
        <f t="shared" si="31"/>
        <v>0</v>
      </c>
      <c r="BE5">
        <f t="shared" si="32"/>
        <v>-1.7717397261839756</v>
      </c>
      <c r="BF5">
        <f t="shared" si="33"/>
        <v>-1.7706476789134555</v>
      </c>
      <c r="BG5">
        <f t="shared" si="34"/>
        <v>1.9719052846929301</v>
      </c>
      <c r="BH5">
        <f t="shared" si="35"/>
        <v>1.9517134867547175</v>
      </c>
      <c r="BI5">
        <f t="shared" si="36"/>
        <v>2.014215810469401</v>
      </c>
      <c r="BJ5">
        <f t="shared" si="37"/>
        <v>2.0490246475610587</v>
      </c>
      <c r="BK5">
        <f t="shared" si="38"/>
        <v>-2.4362008110751807</v>
      </c>
      <c r="BL5">
        <f t="shared" si="39"/>
        <v>0</v>
      </c>
      <c r="BN5" s="30" t="b">
        <f t="shared" si="40"/>
        <v>0</v>
      </c>
      <c r="BO5" s="30" t="b">
        <f t="shared" si="41"/>
        <v>0</v>
      </c>
      <c r="BP5" s="30" t="b">
        <f t="shared" si="42"/>
        <v>0</v>
      </c>
      <c r="BQ5" s="30" t="b">
        <f t="shared" si="43"/>
        <v>0</v>
      </c>
      <c r="BR5" s="30" t="b">
        <f t="shared" si="44"/>
        <v>0</v>
      </c>
      <c r="BS5" s="30" t="b">
        <f t="shared" si="45"/>
        <v>0</v>
      </c>
      <c r="BT5" s="30" t="b">
        <f t="shared" si="46"/>
        <v>0</v>
      </c>
      <c r="BU5" s="30" t="b">
        <f t="shared" si="47"/>
        <v>0</v>
      </c>
    </row>
    <row r="6" spans="2:73" x14ac:dyDescent="0.3">
      <c r="B6" s="17" t="str">
        <f>VLOOKUP($AC6,LS_Coint_BD!$B$3:$D$1079,2)</f>
        <v>ABEV3</v>
      </c>
      <c r="C6" s="87" t="str">
        <f>VLOOKUP($AC6,LS_Coint_BD!$B$3:$D$1079,3)</f>
        <v>BRDT3</v>
      </c>
      <c r="D6" s="68">
        <f t="shared" si="7"/>
        <v>0.56949032477195871</v>
      </c>
      <c r="E6" s="65">
        <f t="shared" si="8"/>
        <v>2.6359366911280935</v>
      </c>
      <c r="F6" s="69">
        <f t="shared" si="9"/>
        <v>1.7572911274187288</v>
      </c>
      <c r="G6" s="68">
        <f t="shared" si="10"/>
        <v>0</v>
      </c>
      <c r="H6" s="65">
        <f t="shared" si="11"/>
        <v>0</v>
      </c>
      <c r="I6" s="69">
        <f t="shared" si="12"/>
        <v>0</v>
      </c>
      <c r="J6" s="68">
        <f t="shared" si="13"/>
        <v>0.49201051675097673</v>
      </c>
      <c r="K6" s="65">
        <f t="shared" si="14"/>
        <v>2.6415483148438348</v>
      </c>
      <c r="L6" s="69">
        <f t="shared" si="15"/>
        <v>1.7610322098958899</v>
      </c>
      <c r="M6" s="68">
        <f t="shared" si="16"/>
        <v>0.4996869601017444</v>
      </c>
      <c r="N6" s="65">
        <f t="shared" si="17"/>
        <v>2.5297654318252931</v>
      </c>
      <c r="O6" s="69">
        <f t="shared" si="18"/>
        <v>1.6865102878835287</v>
      </c>
      <c r="P6" s="68">
        <f t="shared" si="19"/>
        <v>0.39882683553880938</v>
      </c>
      <c r="Q6" s="65">
        <f t="shared" si="20"/>
        <v>2.6903714455258676</v>
      </c>
      <c r="R6" s="69">
        <f t="shared" si="21"/>
        <v>1.7935809636839117</v>
      </c>
      <c r="S6" s="68">
        <f t="shared" si="22"/>
        <v>0.114583344413834</v>
      </c>
      <c r="T6" s="65">
        <f t="shared" si="23"/>
        <v>3.1922810845133425</v>
      </c>
      <c r="U6" s="69">
        <f t="shared" si="24"/>
        <v>2.1281873896755616</v>
      </c>
      <c r="V6" s="68">
        <f t="shared" si="25"/>
        <v>0</v>
      </c>
      <c r="W6" s="65">
        <f t="shared" si="26"/>
        <v>0</v>
      </c>
      <c r="X6" s="69">
        <f t="shared" si="27"/>
        <v>0</v>
      </c>
      <c r="Y6" s="68">
        <f t="shared" si="28"/>
        <v>0</v>
      </c>
      <c r="Z6" s="65">
        <f t="shared" si="29"/>
        <v>0</v>
      </c>
      <c r="AA6" s="69">
        <f t="shared" si="30"/>
        <v>0</v>
      </c>
      <c r="AB6" s="98">
        <f>SUMIF(BN6:BU6,"VERDADEIRO",BN$3:$BU5)</f>
        <v>0</v>
      </c>
      <c r="AC6" s="97">
        <f t="shared" ref="AC6:AC69" si="48">AC5+1</f>
        <v>3</v>
      </c>
      <c r="AD6">
        <f>RTD("tryd.rtdserver",,"COT",B6,"ULT")</f>
        <v>15.52</v>
      </c>
      <c r="AE6">
        <f>RTD("tryd.rtdserver",,"COT",C6,"ULT")</f>
        <v>22.48</v>
      </c>
      <c r="AF6">
        <f>VLOOKUP($AC6,LS_Coint_BD!$B$3:$AQ$1079,AF$2)*$AD6+VLOOKUP($AC6,LS_Coint_BD!$B$3:$AQ$1079,AF$2+1)</f>
        <v>21.910509675228042</v>
      </c>
      <c r="AG6">
        <f>VLOOKUP($AC6,LS_Coint_BD!$B$3:$AQ$1079,AG$2)*$AD6+VLOOKUP($AC6,LS_Coint_BD!$B$3:$AQ$1079,AG$2+1)</f>
        <v>0</v>
      </c>
      <c r="AH6">
        <f>VLOOKUP($AC6,LS_Coint_BD!$B$3:$AQ$1079,AH$2)*$AD6+VLOOKUP($AC6,LS_Coint_BD!$B$3:$AQ$1079,AH$2+1)</f>
        <v>21.987989483249024</v>
      </c>
      <c r="AI6">
        <f>VLOOKUP($AC6,LS_Coint_BD!$B$3:$AQ$1079,AI$2)*$AD6+VLOOKUP($AC6,LS_Coint_BD!$B$3:$AQ$1079,AI$2+1)</f>
        <v>21.980313039898256</v>
      </c>
      <c r="AJ6">
        <f>VLOOKUP($AC6,LS_Coint_BD!$B$3:$AQ$1079,AJ$2)*$AD6+VLOOKUP($AC6,LS_Coint_BD!$B$3:$AQ$1079,AJ$2+1)</f>
        <v>22.081173164461191</v>
      </c>
      <c r="AK6">
        <f>VLOOKUP($AC6,LS_Coint_BD!$B$3:$AQ$1079,AK$2)*$AD6+VLOOKUP($AC6,LS_Coint_BD!$B$3:$AQ$1079,AK$2+1)</f>
        <v>22.365416655586166</v>
      </c>
      <c r="AL6">
        <f>VLOOKUP($AC6,LS_Coint_BD!$B$3:$AQ$1079,AL$2)*$AD6+VLOOKUP($AC6,LS_Coint_BD!$B$3:$AQ$1079,AL$2+1)</f>
        <v>0</v>
      </c>
      <c r="AM6">
        <f>VLOOKUP($AC6,LS_Coint_BD!$B$3:$AQ$1079,AM$2)*$AD6+VLOOKUP($AC6,LS_Coint_BD!$B$3:$AQ$1079,AM$2+1)</f>
        <v>0</v>
      </c>
      <c r="AN6">
        <f>VLOOKUP($AC6,LS_Coint_BD!$B$3:$AQ$1079,AN$2)</f>
        <v>0.87864556370936497</v>
      </c>
      <c r="AO6">
        <f>VLOOKUP($AC6,LS_Coint_BD!$B$3:$AQ$1079,AO$2)</f>
        <v>0</v>
      </c>
      <c r="AP6">
        <f>VLOOKUP($AC6,LS_Coint_BD!$B$3:$AQ$1079,AP$2)</f>
        <v>0.88051610494794497</v>
      </c>
      <c r="AQ6">
        <f>VLOOKUP($AC6,LS_Coint_BD!$B$3:$AQ$1079,AQ$2)</f>
        <v>0.84325514394176504</v>
      </c>
      <c r="AR6">
        <f>VLOOKUP($AC6,LS_Coint_BD!$B$3:$AQ$1079,AR$2)</f>
        <v>0.89679048184195598</v>
      </c>
      <c r="AS6">
        <f>VLOOKUP($AC6,LS_Coint_BD!$B$3:$AQ$1079,AS$2)</f>
        <v>1.0640936948377799</v>
      </c>
      <c r="AT6">
        <f>VLOOKUP($AC6,LS_Coint_BD!$B$3:$AQ$1079,AT$2)</f>
        <v>0</v>
      </c>
      <c r="AU6">
        <f>VLOOKUP($AC6,LS_Coint_BD!$B$3:$AQ$1079,AU$2)</f>
        <v>0</v>
      </c>
      <c r="AV6">
        <f>VLOOKUP($AC6,LS_Coint_BD!$B$3:$AQ$1079,AV$2)</f>
        <v>-1.0302869668521499E-15</v>
      </c>
      <c r="AW6">
        <f>VLOOKUP($AC6,LS_Coint_BD!$B$3:$AQ$1079,AW$2)</f>
        <v>0</v>
      </c>
      <c r="AX6">
        <f>VLOOKUP($AC6,LS_Coint_BD!$B$3:$AQ$1079,AX$2)</f>
        <v>-2.5376526277146401E-17</v>
      </c>
      <c r="AY6">
        <f>VLOOKUP($AC6,LS_Coint_BD!$B$3:$AQ$1079,AY$2)</f>
        <v>-1.2656542480726801E-15</v>
      </c>
      <c r="AZ6">
        <f>VLOOKUP($AC6,LS_Coint_BD!$B$3:$AQ$1079,AZ$2)</f>
        <v>-1.1842378929335E-16</v>
      </c>
      <c r="BA6">
        <f>VLOOKUP($AC6,LS_Coint_BD!$B$3:$AQ$1079,BA$2)</f>
        <v>1.7941204077942498E-15</v>
      </c>
      <c r="BB6">
        <f>VLOOKUP($AC6,LS_Coint_BD!$B$3:$AQ$1079,BB$2)</f>
        <v>0</v>
      </c>
      <c r="BC6">
        <f>VLOOKUP($AC6,LS_Coint_BD!$B$3:$AQ$1079,BC$2)</f>
        <v>0</v>
      </c>
      <c r="BD6">
        <f t="shared" si="31"/>
        <v>1.7572911274187288</v>
      </c>
      <c r="BE6">
        <f t="shared" si="32"/>
        <v>0</v>
      </c>
      <c r="BF6">
        <f t="shared" si="33"/>
        <v>1.7610322098958899</v>
      </c>
      <c r="BG6">
        <f t="shared" si="34"/>
        <v>1.6865102878835287</v>
      </c>
      <c r="BH6">
        <f t="shared" si="35"/>
        <v>1.7935809636839117</v>
      </c>
      <c r="BI6">
        <f t="shared" si="36"/>
        <v>2.1281873896755616</v>
      </c>
      <c r="BJ6">
        <f t="shared" si="37"/>
        <v>0</v>
      </c>
      <c r="BK6">
        <f t="shared" si="38"/>
        <v>0</v>
      </c>
      <c r="BL6">
        <f t="shared" si="39"/>
        <v>1.7572911274187268</v>
      </c>
      <c r="BN6" s="19" t="b">
        <f t="shared" si="40"/>
        <v>0</v>
      </c>
      <c r="BO6" s="19" t="b">
        <f t="shared" si="41"/>
        <v>0</v>
      </c>
      <c r="BP6" s="19" t="b">
        <f t="shared" si="42"/>
        <v>0</v>
      </c>
      <c r="BQ6" s="19" t="b">
        <f t="shared" si="43"/>
        <v>0</v>
      </c>
      <c r="BR6" s="19" t="b">
        <f t="shared" si="44"/>
        <v>0</v>
      </c>
      <c r="BS6" s="19" t="b">
        <f t="shared" si="45"/>
        <v>0</v>
      </c>
      <c r="BT6" s="19" t="b">
        <f t="shared" si="46"/>
        <v>0</v>
      </c>
      <c r="BU6" s="19" t="b">
        <f t="shared" si="47"/>
        <v>0</v>
      </c>
    </row>
    <row r="7" spans="2:73" x14ac:dyDescent="0.3">
      <c r="B7" s="17" t="str">
        <f>VLOOKUP($AC7,LS_Coint_BD!$B$3:$D$1079,2)</f>
        <v>ABEV3</v>
      </c>
      <c r="C7" s="87" t="str">
        <f>VLOOKUP($AC7,LS_Coint_BD!$B$3:$D$1079,3)</f>
        <v>CMIG4</v>
      </c>
      <c r="D7" s="70">
        <f t="shared" si="7"/>
        <v>0.51268167880868454</v>
      </c>
      <c r="E7" s="66">
        <f t="shared" si="8"/>
        <v>1.6673115906268452</v>
      </c>
      <c r="F7" s="71">
        <f t="shared" si="9"/>
        <v>1.1115410604178968</v>
      </c>
      <c r="G7" s="70">
        <f t="shared" si="10"/>
        <v>0.52649930456508187</v>
      </c>
      <c r="H7" s="66">
        <f t="shared" si="11"/>
        <v>1.6004731639135166</v>
      </c>
      <c r="I7" s="71">
        <f t="shared" si="12"/>
        <v>1.0669821092756777</v>
      </c>
      <c r="J7" s="70">
        <f t="shared" si="13"/>
        <v>0</v>
      </c>
      <c r="K7" s="66">
        <f t="shared" si="14"/>
        <v>0</v>
      </c>
      <c r="L7" s="71">
        <f t="shared" si="15"/>
        <v>0</v>
      </c>
      <c r="M7" s="70">
        <f t="shared" si="16"/>
        <v>0</v>
      </c>
      <c r="N7" s="66">
        <f t="shared" si="17"/>
        <v>0</v>
      </c>
      <c r="O7" s="71">
        <f t="shared" si="18"/>
        <v>0</v>
      </c>
      <c r="P7" s="70">
        <f t="shared" si="19"/>
        <v>0.81337484143278616</v>
      </c>
      <c r="Q7" s="66">
        <f t="shared" si="20"/>
        <v>2.1675777464665549</v>
      </c>
      <c r="R7" s="71">
        <f t="shared" si="21"/>
        <v>1.4450518309777032</v>
      </c>
      <c r="S7" s="70">
        <f t="shared" si="22"/>
        <v>0.78680158424059954</v>
      </c>
      <c r="T7" s="66">
        <f t="shared" si="23"/>
        <v>2.1757539817591898</v>
      </c>
      <c r="U7" s="71">
        <f t="shared" si="24"/>
        <v>1.4505026545061266</v>
      </c>
      <c r="V7" s="70">
        <f t="shared" si="25"/>
        <v>0.74667214004491456</v>
      </c>
      <c r="W7" s="66">
        <f t="shared" si="26"/>
        <v>2.2054310949021088</v>
      </c>
      <c r="X7" s="71">
        <f t="shared" si="27"/>
        <v>1.4702873966014058</v>
      </c>
      <c r="Y7" s="70">
        <f t="shared" si="28"/>
        <v>0.86103507149892167</v>
      </c>
      <c r="Z7" s="66">
        <f t="shared" si="29"/>
        <v>2.2296969994797635</v>
      </c>
      <c r="AA7" s="71">
        <f t="shared" si="30"/>
        <v>1.4864646663198422</v>
      </c>
      <c r="AB7" s="98">
        <f>SUMIF(BN7:BU7,"VERDADEIRO",BN$3:$BU6)</f>
        <v>0</v>
      </c>
      <c r="AC7" s="97">
        <f t="shared" si="48"/>
        <v>4</v>
      </c>
      <c r="AD7">
        <f>RTD("tryd.rtdserver",,"COT",B7,"ULT")</f>
        <v>15.52</v>
      </c>
      <c r="AE7">
        <f>RTD("tryd.rtdserver",,"COT",C7,"ULT")</f>
        <v>14.14</v>
      </c>
      <c r="AF7">
        <f>VLOOKUP($AC7,LS_Coint_BD!$B$3:$AQ$1079,AF$2)*$AD7+VLOOKUP($AC7,LS_Coint_BD!$B$3:$AQ$1079,AF$2+1)</f>
        <v>13.627318321191316</v>
      </c>
      <c r="AG7">
        <f>VLOOKUP($AC7,LS_Coint_BD!$B$3:$AQ$1079,AG$2)*$AD7+VLOOKUP($AC7,LS_Coint_BD!$B$3:$AQ$1079,AG$2+1)</f>
        <v>13.613500695434919</v>
      </c>
      <c r="AH7">
        <f>VLOOKUP($AC7,LS_Coint_BD!$B$3:$AQ$1079,AH$2)*$AD7+VLOOKUP($AC7,LS_Coint_BD!$B$3:$AQ$1079,AH$2+1)</f>
        <v>0</v>
      </c>
      <c r="AI7">
        <f>VLOOKUP($AC7,LS_Coint_BD!$B$3:$AQ$1079,AI$2)*$AD7+VLOOKUP($AC7,LS_Coint_BD!$B$3:$AQ$1079,AI$2+1)</f>
        <v>0</v>
      </c>
      <c r="AJ7">
        <f>VLOOKUP($AC7,LS_Coint_BD!$B$3:$AQ$1079,AJ$2)*$AD7+VLOOKUP($AC7,LS_Coint_BD!$B$3:$AQ$1079,AJ$2+1)</f>
        <v>13.326625158567214</v>
      </c>
      <c r="AK7">
        <f>VLOOKUP($AC7,LS_Coint_BD!$B$3:$AQ$1079,AK$2)*$AD7+VLOOKUP($AC7,LS_Coint_BD!$B$3:$AQ$1079,AK$2+1)</f>
        <v>13.353198415759401</v>
      </c>
      <c r="AL7">
        <f>VLOOKUP($AC7,LS_Coint_BD!$B$3:$AQ$1079,AL$2)*$AD7+VLOOKUP($AC7,LS_Coint_BD!$B$3:$AQ$1079,AL$2+1)</f>
        <v>13.393327859955086</v>
      </c>
      <c r="AM7">
        <f>VLOOKUP($AC7,LS_Coint_BD!$B$3:$AQ$1079,AM$2)*$AD7+VLOOKUP($AC7,LS_Coint_BD!$B$3:$AQ$1079,AM$2+1)</f>
        <v>13.278964928501079</v>
      </c>
      <c r="AN7">
        <f>VLOOKUP($AC7,LS_Coint_BD!$B$3:$AQ$1079,AN$2)</f>
        <v>0.55577053020894895</v>
      </c>
      <c r="AO7">
        <f>VLOOKUP($AC7,LS_Coint_BD!$B$3:$AQ$1079,AO$2)</f>
        <v>0.53349105463783897</v>
      </c>
      <c r="AP7">
        <f>VLOOKUP($AC7,LS_Coint_BD!$B$3:$AQ$1079,AP$2)</f>
        <v>0</v>
      </c>
      <c r="AQ7">
        <f>VLOOKUP($AC7,LS_Coint_BD!$B$3:$AQ$1079,AQ$2)</f>
        <v>0</v>
      </c>
      <c r="AR7">
        <f>VLOOKUP($AC7,LS_Coint_BD!$B$3:$AQ$1079,AR$2)</f>
        <v>0.72252591548885103</v>
      </c>
      <c r="AS7">
        <f>VLOOKUP($AC7,LS_Coint_BD!$B$3:$AQ$1079,AS$2)</f>
        <v>0.72525132725306296</v>
      </c>
      <c r="AT7">
        <f>VLOOKUP($AC7,LS_Coint_BD!$B$3:$AQ$1079,AT$2)</f>
        <v>0.73514369830070303</v>
      </c>
      <c r="AU7">
        <f>VLOOKUP($AC7,LS_Coint_BD!$B$3:$AQ$1079,AU$2)</f>
        <v>0.74323233315992199</v>
      </c>
      <c r="AV7">
        <f>VLOOKUP($AC7,LS_Coint_BD!$B$3:$AQ$1079,AV$2)</f>
        <v>-1.1723955140041701E-15</v>
      </c>
      <c r="AW7">
        <f>VLOOKUP($AC7,LS_Coint_BD!$B$3:$AQ$1079,AW$2)</f>
        <v>-1.1842378929335E-16</v>
      </c>
      <c r="AX7">
        <f>VLOOKUP($AC7,LS_Coint_BD!$B$3:$AQ$1079,AX$2)</f>
        <v>0</v>
      </c>
      <c r="AY7">
        <f>VLOOKUP($AC7,LS_Coint_BD!$B$3:$AQ$1079,AY$2)</f>
        <v>0</v>
      </c>
      <c r="AZ7">
        <f>VLOOKUP($AC7,LS_Coint_BD!$B$3:$AQ$1079,AZ$2)</f>
        <v>1.14476329650238E-15</v>
      </c>
      <c r="BA7">
        <f>VLOOKUP($AC7,LS_Coint_BD!$B$3:$AQ$1079,BA$2)</f>
        <v>6.7501559897209499E-16</v>
      </c>
      <c r="BB7">
        <f>VLOOKUP($AC7,LS_Coint_BD!$B$3:$AQ$1079,BB$2)</f>
        <v>-2.5837917664003602E-16</v>
      </c>
      <c r="BC7">
        <f>VLOOKUP($AC7,LS_Coint_BD!$B$3:$AQ$1079,BC$2)</f>
        <v>-1.7905676941154501E-15</v>
      </c>
      <c r="BD7">
        <f t="shared" si="31"/>
        <v>1.1115410604178968</v>
      </c>
      <c r="BE7">
        <f t="shared" si="32"/>
        <v>1.0669821092756777</v>
      </c>
      <c r="BF7">
        <f t="shared" si="33"/>
        <v>0</v>
      </c>
      <c r="BG7">
        <f t="shared" si="34"/>
        <v>0</v>
      </c>
      <c r="BH7">
        <f t="shared" si="35"/>
        <v>1.4450518309777032</v>
      </c>
      <c r="BI7">
        <f t="shared" si="36"/>
        <v>1.4505026545061266</v>
      </c>
      <c r="BJ7">
        <f t="shared" si="37"/>
        <v>1.4702873966014058</v>
      </c>
      <c r="BK7">
        <f t="shared" si="38"/>
        <v>1.4864646663198422</v>
      </c>
      <c r="BL7">
        <f t="shared" si="39"/>
        <v>1.1115410604178944</v>
      </c>
      <c r="BN7" s="30" t="b">
        <f t="shared" si="40"/>
        <v>0</v>
      </c>
      <c r="BO7" s="30" t="b">
        <f t="shared" si="41"/>
        <v>0</v>
      </c>
      <c r="BP7" s="30" t="b">
        <f t="shared" si="42"/>
        <v>0</v>
      </c>
      <c r="BQ7" s="30" t="b">
        <f t="shared" si="43"/>
        <v>0</v>
      </c>
      <c r="BR7" s="30" t="b">
        <f t="shared" si="44"/>
        <v>0</v>
      </c>
      <c r="BS7" s="30" t="b">
        <f t="shared" si="45"/>
        <v>0</v>
      </c>
      <c r="BT7" s="30" t="b">
        <f t="shared" si="46"/>
        <v>0</v>
      </c>
      <c r="BU7" s="30" t="b">
        <f t="shared" si="47"/>
        <v>0</v>
      </c>
    </row>
    <row r="8" spans="2:73" x14ac:dyDescent="0.3">
      <c r="B8" s="17" t="str">
        <f>VLOOKUP($AC8,LS_Coint_BD!$B$3:$D$1079,2)</f>
        <v>ABEV3</v>
      </c>
      <c r="C8" s="87" t="str">
        <f>VLOOKUP($AC8,LS_Coint_BD!$B$3:$D$1079,3)</f>
        <v>CPFE3</v>
      </c>
      <c r="D8" s="68">
        <f t="shared" si="7"/>
        <v>0</v>
      </c>
      <c r="E8" s="65">
        <f t="shared" si="8"/>
        <v>0</v>
      </c>
      <c r="F8" s="69">
        <f t="shared" si="9"/>
        <v>0</v>
      </c>
      <c r="G8" s="68">
        <f t="shared" si="10"/>
        <v>2.0303222339607494</v>
      </c>
      <c r="H8" s="65">
        <f t="shared" si="11"/>
        <v>2.6812582145453683</v>
      </c>
      <c r="I8" s="69">
        <f t="shared" si="12"/>
        <v>1.7875054763635789</v>
      </c>
      <c r="J8" s="68">
        <f t="shared" si="13"/>
        <v>2.0343842661448157</v>
      </c>
      <c r="K8" s="65">
        <f t="shared" si="14"/>
        <v>2.837280438693687</v>
      </c>
      <c r="L8" s="69">
        <f t="shared" si="15"/>
        <v>1.8915202924624579</v>
      </c>
      <c r="M8" s="68">
        <f t="shared" si="16"/>
        <v>2.1400674432628577</v>
      </c>
      <c r="N8" s="65">
        <f t="shared" si="17"/>
        <v>2.8660343508347186</v>
      </c>
      <c r="O8" s="69">
        <f t="shared" si="18"/>
        <v>1.9106895672231459</v>
      </c>
      <c r="P8" s="68">
        <f t="shared" si="19"/>
        <v>2.1243738492025699</v>
      </c>
      <c r="Q8" s="65">
        <f t="shared" si="20"/>
        <v>2.9650443901487922</v>
      </c>
      <c r="R8" s="69">
        <f t="shared" si="21"/>
        <v>1.9766962600991949</v>
      </c>
      <c r="S8" s="68">
        <f t="shared" si="22"/>
        <v>1.9454501079665647</v>
      </c>
      <c r="T8" s="65">
        <f t="shared" si="23"/>
        <v>3.0964876711470302</v>
      </c>
      <c r="U8" s="69">
        <f t="shared" si="24"/>
        <v>2.0643251140980201</v>
      </c>
      <c r="V8" s="68">
        <f t="shared" si="25"/>
        <v>0</v>
      </c>
      <c r="W8" s="65">
        <f t="shared" si="26"/>
        <v>0</v>
      </c>
      <c r="X8" s="69">
        <f t="shared" si="27"/>
        <v>0</v>
      </c>
      <c r="Y8" s="68">
        <f t="shared" si="28"/>
        <v>1.2913538394685844</v>
      </c>
      <c r="Z8" s="65">
        <f t="shared" si="29"/>
        <v>4.6822338394408769</v>
      </c>
      <c r="AA8" s="69">
        <f t="shared" si="30"/>
        <v>3.1214892262939178</v>
      </c>
      <c r="AB8" s="98">
        <f>SUMIF(BN8:BU8,"VERDADEIRO",BN$3:$BU7)</f>
        <v>4</v>
      </c>
      <c r="AC8" s="97">
        <f t="shared" si="48"/>
        <v>5</v>
      </c>
      <c r="AD8">
        <f>RTD("tryd.rtdserver",,"COT",B8,"ULT")</f>
        <v>15.52</v>
      </c>
      <c r="AE8">
        <f>RTD("tryd.rtdserver",,"COT",C8,"ULT")</f>
        <v>33.43</v>
      </c>
      <c r="AF8">
        <f>VLOOKUP($AC8,LS_Coint_BD!$B$3:$AQ$1079,AF$2)*$AD8+VLOOKUP($AC8,LS_Coint_BD!$B$3:$AQ$1079,AF$2+1)</f>
        <v>0</v>
      </c>
      <c r="AG8">
        <f>VLOOKUP($AC8,LS_Coint_BD!$B$3:$AQ$1079,AG$2)*$AD8+VLOOKUP($AC8,LS_Coint_BD!$B$3:$AQ$1079,AG$2+1)</f>
        <v>31.39967776603925</v>
      </c>
      <c r="AH8">
        <f>VLOOKUP($AC8,LS_Coint_BD!$B$3:$AQ$1079,AH$2)*$AD8+VLOOKUP($AC8,LS_Coint_BD!$B$3:$AQ$1079,AH$2+1)</f>
        <v>31.395615733855184</v>
      </c>
      <c r="AI8">
        <f>VLOOKUP($AC8,LS_Coint_BD!$B$3:$AQ$1079,AI$2)*$AD8+VLOOKUP($AC8,LS_Coint_BD!$B$3:$AQ$1079,AI$2+1)</f>
        <v>31.289932556737142</v>
      </c>
      <c r="AJ8">
        <f>VLOOKUP($AC8,LS_Coint_BD!$B$3:$AQ$1079,AJ$2)*$AD8+VLOOKUP($AC8,LS_Coint_BD!$B$3:$AQ$1079,AJ$2+1)</f>
        <v>31.30562615079743</v>
      </c>
      <c r="AK8">
        <f>VLOOKUP($AC8,LS_Coint_BD!$B$3:$AQ$1079,AK$2)*$AD8+VLOOKUP($AC8,LS_Coint_BD!$B$3:$AQ$1079,AK$2+1)</f>
        <v>31.484549892033435</v>
      </c>
      <c r="AL8">
        <f>VLOOKUP($AC8,LS_Coint_BD!$B$3:$AQ$1079,AL$2)*$AD8+VLOOKUP($AC8,LS_Coint_BD!$B$3:$AQ$1079,AL$2+1)</f>
        <v>0</v>
      </c>
      <c r="AM8">
        <f>VLOOKUP($AC8,LS_Coint_BD!$B$3:$AQ$1079,AM$2)*$AD8+VLOOKUP($AC8,LS_Coint_BD!$B$3:$AQ$1079,AM$2+1)</f>
        <v>32.138646160531415</v>
      </c>
      <c r="AN8">
        <f>VLOOKUP($AC8,LS_Coint_BD!$B$3:$AQ$1079,AN$2)</f>
        <v>0</v>
      </c>
      <c r="AO8">
        <f>VLOOKUP($AC8,LS_Coint_BD!$B$3:$AQ$1079,AO$2)</f>
        <v>0.89375273818179002</v>
      </c>
      <c r="AP8">
        <f>VLOOKUP($AC8,LS_Coint_BD!$B$3:$AQ$1079,AP$2)</f>
        <v>0.94576014623123095</v>
      </c>
      <c r="AQ8">
        <f>VLOOKUP($AC8,LS_Coint_BD!$B$3:$AQ$1079,AQ$2)</f>
        <v>0.95534478361157305</v>
      </c>
      <c r="AR8">
        <f>VLOOKUP($AC8,LS_Coint_BD!$B$3:$AQ$1079,AR$2)</f>
        <v>0.98834813004959599</v>
      </c>
      <c r="AS8">
        <f>VLOOKUP($AC8,LS_Coint_BD!$B$3:$AQ$1079,AS$2)</f>
        <v>1.0321625570490101</v>
      </c>
      <c r="AT8">
        <f>VLOOKUP($AC8,LS_Coint_BD!$B$3:$AQ$1079,AT$2)</f>
        <v>0</v>
      </c>
      <c r="AU8">
        <f>VLOOKUP($AC8,LS_Coint_BD!$B$3:$AQ$1079,AU$2)</f>
        <v>1.56074461314696</v>
      </c>
      <c r="AV8">
        <f>VLOOKUP($AC8,LS_Coint_BD!$B$3:$AQ$1079,AV$2)</f>
        <v>0</v>
      </c>
      <c r="AW8">
        <f>VLOOKUP($AC8,LS_Coint_BD!$B$3:$AQ$1079,AW$2)</f>
        <v>-1.00660220899348E-15</v>
      </c>
      <c r="AX8">
        <f>VLOOKUP($AC8,LS_Coint_BD!$B$3:$AQ$1079,AX$2)</f>
        <v>-3.9079850466805498E-15</v>
      </c>
      <c r="AY8">
        <f>VLOOKUP($AC8,LS_Coint_BD!$B$3:$AQ$1079,AY$2)</f>
        <v>-2.66453525910038E-16</v>
      </c>
      <c r="AZ8">
        <f>VLOOKUP($AC8,LS_Coint_BD!$B$3:$AQ$1079,AZ$2)</f>
        <v>2.90138283768708E-15</v>
      </c>
      <c r="BA8">
        <f>VLOOKUP($AC8,LS_Coint_BD!$B$3:$AQ$1079,BA$2)</f>
        <v>-1.4210854715201999E-16</v>
      </c>
      <c r="BB8">
        <f>VLOOKUP($AC8,LS_Coint_BD!$B$3:$AQ$1079,BB$2)</f>
        <v>0</v>
      </c>
      <c r="BC8">
        <f>VLOOKUP($AC8,LS_Coint_BD!$B$3:$AQ$1079,BC$2)</f>
        <v>-2.37321273743873E-15</v>
      </c>
      <c r="BD8">
        <f t="shared" si="31"/>
        <v>0</v>
      </c>
      <c r="BE8">
        <f t="shared" si="32"/>
        <v>1.7875054763635789</v>
      </c>
      <c r="BF8">
        <f t="shared" si="33"/>
        <v>1.8915202924624579</v>
      </c>
      <c r="BG8">
        <f t="shared" si="34"/>
        <v>1.9106895672231459</v>
      </c>
      <c r="BH8">
        <f t="shared" si="35"/>
        <v>1.9766962600991949</v>
      </c>
      <c r="BI8">
        <f t="shared" si="36"/>
        <v>2.0643251140980201</v>
      </c>
      <c r="BJ8">
        <f t="shared" si="37"/>
        <v>0</v>
      </c>
      <c r="BK8">
        <f t="shared" si="38"/>
        <v>3.1214892262939178</v>
      </c>
      <c r="BL8">
        <f t="shared" si="39"/>
        <v>0</v>
      </c>
      <c r="BN8" s="19" t="b">
        <f t="shared" si="40"/>
        <v>0</v>
      </c>
      <c r="BO8" s="19" t="b">
        <f t="shared" si="41"/>
        <v>1</v>
      </c>
      <c r="BP8" s="19" t="b">
        <f t="shared" si="42"/>
        <v>1</v>
      </c>
      <c r="BQ8" s="19" t="b">
        <f t="shared" si="43"/>
        <v>1</v>
      </c>
      <c r="BR8" s="19" t="b">
        <f t="shared" si="44"/>
        <v>1</v>
      </c>
      <c r="BS8" s="19" t="b">
        <f t="shared" si="45"/>
        <v>0</v>
      </c>
      <c r="BT8" s="19" t="b">
        <f t="shared" si="46"/>
        <v>0</v>
      </c>
      <c r="BU8" s="19" t="b">
        <f t="shared" si="47"/>
        <v>0</v>
      </c>
    </row>
    <row r="9" spans="2:73" x14ac:dyDescent="0.3">
      <c r="B9" s="17" t="str">
        <f>VLOOKUP($AC9,LS_Coint_BD!$B$3:$D$1079,2)</f>
        <v>ABEV3</v>
      </c>
      <c r="C9" s="87" t="str">
        <f>VLOOKUP($AC9,LS_Coint_BD!$B$3:$D$1079,3)</f>
        <v>CRFB3</v>
      </c>
      <c r="D9" s="70">
        <f t="shared" si="7"/>
        <v>2.4376719899056098E-2</v>
      </c>
      <c r="E9" s="66">
        <f t="shared" si="8"/>
        <v>1.7385833820208001</v>
      </c>
      <c r="F9" s="71">
        <f t="shared" si="9"/>
        <v>1.1590555880138667</v>
      </c>
      <c r="G9" s="70">
        <f t="shared" si="10"/>
        <v>1.0417725523293342E-2</v>
      </c>
      <c r="H9" s="66">
        <f t="shared" si="11"/>
        <v>1.7847967674237002</v>
      </c>
      <c r="I9" s="71">
        <f t="shared" si="12"/>
        <v>1.1898645116158002</v>
      </c>
      <c r="J9" s="70">
        <f t="shared" si="13"/>
        <v>-0.13194431579638533</v>
      </c>
      <c r="K9" s="66">
        <f t="shared" si="14"/>
        <v>-2.1971838531252046</v>
      </c>
      <c r="L9" s="71">
        <f t="shared" si="15"/>
        <v>-1.4647892354168031</v>
      </c>
      <c r="M9" s="70">
        <f t="shared" si="16"/>
        <v>-9.7498314141414966E-2</v>
      </c>
      <c r="N9" s="66">
        <f t="shared" si="17"/>
        <v>-2.221489080955461</v>
      </c>
      <c r="O9" s="71">
        <f t="shared" si="18"/>
        <v>-1.4809927206369742</v>
      </c>
      <c r="P9" s="70">
        <f t="shared" si="19"/>
        <v>-0.22761555891586482</v>
      </c>
      <c r="Q9" s="66">
        <f t="shared" si="20"/>
        <v>-3.0141426810866117</v>
      </c>
      <c r="R9" s="71">
        <f t="shared" si="21"/>
        <v>-2.009428454057741</v>
      </c>
      <c r="S9" s="70">
        <f t="shared" si="22"/>
        <v>0</v>
      </c>
      <c r="T9" s="66">
        <f t="shared" si="23"/>
        <v>0</v>
      </c>
      <c r="U9" s="71">
        <f t="shared" si="24"/>
        <v>0</v>
      </c>
      <c r="V9" s="70">
        <f t="shared" si="25"/>
        <v>-0.16436813786311788</v>
      </c>
      <c r="W9" s="66">
        <f t="shared" si="26"/>
        <v>-3.0452432044189779</v>
      </c>
      <c r="X9" s="71">
        <f t="shared" si="27"/>
        <v>-2.0301621362793187</v>
      </c>
      <c r="Y9" s="70">
        <f t="shared" si="28"/>
        <v>0</v>
      </c>
      <c r="Z9" s="66">
        <f t="shared" si="29"/>
        <v>0</v>
      </c>
      <c r="AA9" s="71">
        <f t="shared" si="30"/>
        <v>0</v>
      </c>
      <c r="AB9" s="98">
        <f>SUMIF(BN9:BU9,"VERDADEIRO",BN$3:$BU8)</f>
        <v>0</v>
      </c>
      <c r="AC9" s="97">
        <f t="shared" si="48"/>
        <v>6</v>
      </c>
      <c r="AD9">
        <f>RTD("tryd.rtdserver",,"COT",B9,"ULT")</f>
        <v>15.52</v>
      </c>
      <c r="AE9">
        <f>RTD("tryd.rtdserver",,"COT",C9,"ULT")</f>
        <v>19.52</v>
      </c>
      <c r="AF9">
        <f>VLOOKUP($AC9,LS_Coint_BD!$B$3:$AQ$1079,AF$2)*$AD9+VLOOKUP($AC9,LS_Coint_BD!$B$3:$AQ$1079,AF$2+1)</f>
        <v>19.495623280100943</v>
      </c>
      <c r="AG9">
        <f>VLOOKUP($AC9,LS_Coint_BD!$B$3:$AQ$1079,AG$2)*$AD9+VLOOKUP($AC9,LS_Coint_BD!$B$3:$AQ$1079,AG$2+1)</f>
        <v>19.509582274476706</v>
      </c>
      <c r="AH9">
        <f>VLOOKUP($AC9,LS_Coint_BD!$B$3:$AQ$1079,AH$2)*$AD9+VLOOKUP($AC9,LS_Coint_BD!$B$3:$AQ$1079,AH$2+1)</f>
        <v>19.651944315796385</v>
      </c>
      <c r="AI9">
        <f>VLOOKUP($AC9,LS_Coint_BD!$B$3:$AQ$1079,AI$2)*$AD9+VLOOKUP($AC9,LS_Coint_BD!$B$3:$AQ$1079,AI$2+1)</f>
        <v>19.617498314141415</v>
      </c>
      <c r="AJ9">
        <f>VLOOKUP($AC9,LS_Coint_BD!$B$3:$AQ$1079,AJ$2)*$AD9+VLOOKUP($AC9,LS_Coint_BD!$B$3:$AQ$1079,AJ$2+1)</f>
        <v>19.747615558915864</v>
      </c>
      <c r="AK9">
        <f>VLOOKUP($AC9,LS_Coint_BD!$B$3:$AQ$1079,AK$2)*$AD9+VLOOKUP($AC9,LS_Coint_BD!$B$3:$AQ$1079,AK$2+1)</f>
        <v>0</v>
      </c>
      <c r="AL9">
        <f>VLOOKUP($AC9,LS_Coint_BD!$B$3:$AQ$1079,AL$2)*$AD9+VLOOKUP($AC9,LS_Coint_BD!$B$3:$AQ$1079,AL$2+1)</f>
        <v>19.684368137863117</v>
      </c>
      <c r="AM9">
        <f>VLOOKUP($AC9,LS_Coint_BD!$B$3:$AQ$1079,AM$2)*$AD9+VLOOKUP($AC9,LS_Coint_BD!$B$3:$AQ$1079,AM$2+1)</f>
        <v>0</v>
      </c>
      <c r="AN9">
        <f>VLOOKUP($AC9,LS_Coint_BD!$B$3:$AQ$1079,AN$2)</f>
        <v>0.57952779400693299</v>
      </c>
      <c r="AO9">
        <f>VLOOKUP($AC9,LS_Coint_BD!$B$3:$AQ$1079,AO$2)</f>
        <v>0.59493225580789999</v>
      </c>
      <c r="AP9">
        <f>VLOOKUP($AC9,LS_Coint_BD!$B$3:$AQ$1079,AP$2)</f>
        <v>0.73239461770840097</v>
      </c>
      <c r="AQ9">
        <f>VLOOKUP($AC9,LS_Coint_BD!$B$3:$AQ$1079,AQ$2)</f>
        <v>0.74049636031848698</v>
      </c>
      <c r="AR9">
        <f>VLOOKUP($AC9,LS_Coint_BD!$B$3:$AQ$1079,AR$2)</f>
        <v>1.00471422702887</v>
      </c>
      <c r="AS9">
        <f>VLOOKUP($AC9,LS_Coint_BD!$B$3:$AQ$1079,AS$2)</f>
        <v>0</v>
      </c>
      <c r="AT9">
        <f>VLOOKUP($AC9,LS_Coint_BD!$B$3:$AQ$1079,AT$2)</f>
        <v>1.01508106813966</v>
      </c>
      <c r="AU9">
        <f>VLOOKUP($AC9,LS_Coint_BD!$B$3:$AQ$1079,AU$2)</f>
        <v>0</v>
      </c>
      <c r="AV9">
        <f>VLOOKUP($AC9,LS_Coint_BD!$B$3:$AQ$1079,AV$2)</f>
        <v>6.7501559897209499E-16</v>
      </c>
      <c r="AW9">
        <f>VLOOKUP($AC9,LS_Coint_BD!$B$3:$AQ$1079,AW$2)</f>
        <v>1.1842378929335E-16</v>
      </c>
      <c r="AX9">
        <f>VLOOKUP($AC9,LS_Coint_BD!$B$3:$AQ$1079,AX$2)</f>
        <v>-1.11656715619444E-15</v>
      </c>
      <c r="AY9">
        <f>VLOOKUP($AC9,LS_Coint_BD!$B$3:$AQ$1079,AY$2)</f>
        <v>-1.55431223447522E-16</v>
      </c>
      <c r="AZ9">
        <f>VLOOKUP($AC9,LS_Coint_BD!$B$3:$AQ$1079,AZ$2)</f>
        <v>-9.0791571791568409E-16</v>
      </c>
      <c r="BA9">
        <f>VLOOKUP($AC9,LS_Coint_BD!$B$3:$AQ$1079,BA$2)</f>
        <v>0</v>
      </c>
      <c r="BB9">
        <f>VLOOKUP($AC9,LS_Coint_BD!$B$3:$AQ$1079,BB$2)</f>
        <v>1.48568026568021E-15</v>
      </c>
      <c r="BC9">
        <f>VLOOKUP($AC9,LS_Coint_BD!$B$3:$AQ$1079,BC$2)</f>
        <v>0</v>
      </c>
      <c r="BD9">
        <f t="shared" si="31"/>
        <v>1.1590555880138667</v>
      </c>
      <c r="BE9">
        <f t="shared" si="32"/>
        <v>1.1898645116158002</v>
      </c>
      <c r="BF9">
        <f t="shared" si="33"/>
        <v>-1.4647892354168031</v>
      </c>
      <c r="BG9">
        <f t="shared" si="34"/>
        <v>-1.4809927206369742</v>
      </c>
      <c r="BH9">
        <f t="shared" si="35"/>
        <v>-2.009428454057741</v>
      </c>
      <c r="BI9">
        <f t="shared" si="36"/>
        <v>0</v>
      </c>
      <c r="BJ9">
        <f t="shared" si="37"/>
        <v>-2.0301621362793187</v>
      </c>
      <c r="BK9">
        <f t="shared" si="38"/>
        <v>0</v>
      </c>
      <c r="BL9">
        <f t="shared" si="39"/>
        <v>1.159055588013868</v>
      </c>
      <c r="BN9" s="30" t="b">
        <f t="shared" si="40"/>
        <v>0</v>
      </c>
      <c r="BO9" s="30" t="b">
        <f t="shared" si="41"/>
        <v>0</v>
      </c>
      <c r="BP9" s="30" t="b">
        <f t="shared" si="42"/>
        <v>0</v>
      </c>
      <c r="BQ9" s="30" t="b">
        <f t="shared" si="43"/>
        <v>0</v>
      </c>
      <c r="BR9" s="30" t="b">
        <f t="shared" si="44"/>
        <v>0</v>
      </c>
      <c r="BS9" s="30" t="b">
        <f t="shared" si="45"/>
        <v>0</v>
      </c>
      <c r="BT9" s="30" t="b">
        <f t="shared" si="46"/>
        <v>0</v>
      </c>
      <c r="BU9" s="30" t="b">
        <f t="shared" si="47"/>
        <v>0</v>
      </c>
    </row>
    <row r="10" spans="2:73" x14ac:dyDescent="0.3">
      <c r="B10" s="17" t="str">
        <f>VLOOKUP($AC10,LS_Coint_BD!$B$3:$D$1079,2)</f>
        <v>ABEV3</v>
      </c>
      <c r="C10" s="87" t="str">
        <f>VLOOKUP($AC10,LS_Coint_BD!$B$3:$D$1079,3)</f>
        <v>EGIE3</v>
      </c>
      <c r="D10" s="68">
        <f t="shared" si="7"/>
        <v>1.4781985065366356</v>
      </c>
      <c r="E10" s="65">
        <f t="shared" si="8"/>
        <v>3.4126206783886559</v>
      </c>
      <c r="F10" s="69">
        <f t="shared" si="9"/>
        <v>2.2750804522591039</v>
      </c>
      <c r="G10" s="68">
        <f t="shared" si="10"/>
        <v>0</v>
      </c>
      <c r="H10" s="65">
        <f t="shared" si="11"/>
        <v>0</v>
      </c>
      <c r="I10" s="69">
        <f t="shared" si="12"/>
        <v>0</v>
      </c>
      <c r="J10" s="68">
        <f t="shared" si="13"/>
        <v>0</v>
      </c>
      <c r="K10" s="65">
        <f t="shared" si="14"/>
        <v>0</v>
      </c>
      <c r="L10" s="69">
        <f t="shared" si="15"/>
        <v>0</v>
      </c>
      <c r="M10" s="68">
        <f t="shared" si="16"/>
        <v>1.5528051479757679</v>
      </c>
      <c r="N10" s="65">
        <f t="shared" si="17"/>
        <v>3.6575761318400084</v>
      </c>
      <c r="O10" s="69">
        <f t="shared" si="18"/>
        <v>2.4383840878933389</v>
      </c>
      <c r="P10" s="68">
        <f t="shared" si="19"/>
        <v>1.4164335116713076</v>
      </c>
      <c r="Q10" s="65">
        <f t="shared" si="20"/>
        <v>3.8164114113993</v>
      </c>
      <c r="R10" s="69">
        <f t="shared" si="21"/>
        <v>2.5442742742662001</v>
      </c>
      <c r="S10" s="68">
        <f t="shared" si="22"/>
        <v>1.0547510854518904</v>
      </c>
      <c r="T10" s="65">
        <f t="shared" si="23"/>
        <v>4.3795078419610203</v>
      </c>
      <c r="U10" s="69">
        <f t="shared" si="24"/>
        <v>2.9196718946406799</v>
      </c>
      <c r="V10" s="68">
        <f t="shared" si="25"/>
        <v>0.91368518435255908</v>
      </c>
      <c r="W10" s="65">
        <f t="shared" si="26"/>
        <v>4.9692469919210671</v>
      </c>
      <c r="X10" s="69">
        <f t="shared" si="27"/>
        <v>3.3128313279473782</v>
      </c>
      <c r="Y10" s="68">
        <f t="shared" si="28"/>
        <v>0.18224431980392097</v>
      </c>
      <c r="Z10" s="65">
        <f t="shared" si="29"/>
        <v>5.3108843578586971</v>
      </c>
      <c r="AA10" s="69">
        <f t="shared" si="30"/>
        <v>3.540589571905798</v>
      </c>
      <c r="AB10" s="98">
        <f>SUMIF(BN10:BU10,"VERDADEIRO",BN$3:$BU9)</f>
        <v>0</v>
      </c>
      <c r="AC10" s="97">
        <f t="shared" si="48"/>
        <v>7</v>
      </c>
      <c r="AD10">
        <f>RTD("tryd.rtdserver",,"COT",B10,"ULT")</f>
        <v>15.52</v>
      </c>
      <c r="AE10">
        <f>RTD("tryd.rtdserver",,"COT",C10,"ULT")</f>
        <v>45.12</v>
      </c>
      <c r="AF10">
        <f>VLOOKUP($AC10,LS_Coint_BD!$B$3:$AQ$1079,AF$2)*$AD10+VLOOKUP($AC10,LS_Coint_BD!$B$3:$AQ$1079,AF$2+1)</f>
        <v>43.641801493463362</v>
      </c>
      <c r="AG10">
        <f>VLOOKUP($AC10,LS_Coint_BD!$B$3:$AQ$1079,AG$2)*$AD10+VLOOKUP($AC10,LS_Coint_BD!$B$3:$AQ$1079,AG$2+1)</f>
        <v>0</v>
      </c>
      <c r="AH10">
        <f>VLOOKUP($AC10,LS_Coint_BD!$B$3:$AQ$1079,AH$2)*$AD10+VLOOKUP($AC10,LS_Coint_BD!$B$3:$AQ$1079,AH$2+1)</f>
        <v>0</v>
      </c>
      <c r="AI10">
        <f>VLOOKUP($AC10,LS_Coint_BD!$B$3:$AQ$1079,AI$2)*$AD10+VLOOKUP($AC10,LS_Coint_BD!$B$3:$AQ$1079,AI$2+1)</f>
        <v>43.56719485202423</v>
      </c>
      <c r="AJ10">
        <f>VLOOKUP($AC10,LS_Coint_BD!$B$3:$AQ$1079,AJ$2)*$AD10+VLOOKUP($AC10,LS_Coint_BD!$B$3:$AQ$1079,AJ$2+1)</f>
        <v>43.70356648832869</v>
      </c>
      <c r="AK10">
        <f>VLOOKUP($AC10,LS_Coint_BD!$B$3:$AQ$1079,AK$2)*$AD10+VLOOKUP($AC10,LS_Coint_BD!$B$3:$AQ$1079,AK$2+1)</f>
        <v>44.065248914548107</v>
      </c>
      <c r="AL10">
        <f>VLOOKUP($AC10,LS_Coint_BD!$B$3:$AQ$1079,AL$2)*$AD10+VLOOKUP($AC10,LS_Coint_BD!$B$3:$AQ$1079,AL$2+1)</f>
        <v>44.206314815647438</v>
      </c>
      <c r="AM10">
        <f>VLOOKUP($AC10,LS_Coint_BD!$B$3:$AQ$1079,AM$2)*$AD10+VLOOKUP($AC10,LS_Coint_BD!$B$3:$AQ$1079,AM$2+1)</f>
        <v>44.937755680196076</v>
      </c>
      <c r="AN10">
        <f>VLOOKUP($AC10,LS_Coint_BD!$B$3:$AQ$1079,AN$2)</f>
        <v>1.13754022612955</v>
      </c>
      <c r="AO10">
        <f>VLOOKUP($AC10,LS_Coint_BD!$B$3:$AQ$1079,AO$2)</f>
        <v>0</v>
      </c>
      <c r="AP10">
        <f>VLOOKUP($AC10,LS_Coint_BD!$B$3:$AQ$1079,AP$2)</f>
        <v>0</v>
      </c>
      <c r="AQ10">
        <f>VLOOKUP($AC10,LS_Coint_BD!$B$3:$AQ$1079,AQ$2)</f>
        <v>1.2191920439466699</v>
      </c>
      <c r="AR10">
        <f>VLOOKUP($AC10,LS_Coint_BD!$B$3:$AQ$1079,AR$2)</f>
        <v>1.2721371371331001</v>
      </c>
      <c r="AS10">
        <f>VLOOKUP($AC10,LS_Coint_BD!$B$3:$AQ$1079,AS$2)</f>
        <v>1.4598359473203399</v>
      </c>
      <c r="AT10">
        <f>VLOOKUP($AC10,LS_Coint_BD!$B$3:$AQ$1079,AT$2)</f>
        <v>1.65641566397369</v>
      </c>
      <c r="AU10">
        <f>VLOOKUP($AC10,LS_Coint_BD!$B$3:$AQ$1079,AU$2)</f>
        <v>1.7702947859528999</v>
      </c>
      <c r="AV10">
        <f>VLOOKUP($AC10,LS_Coint_BD!$B$3:$AQ$1079,AV$2)</f>
        <v>4.1922021409845901E-15</v>
      </c>
      <c r="AW10">
        <f>VLOOKUP($AC10,LS_Coint_BD!$B$3:$AQ$1079,AW$2)</f>
        <v>0</v>
      </c>
      <c r="AX10">
        <f>VLOOKUP($AC10,LS_Coint_BD!$B$3:$AQ$1079,AX$2)</f>
        <v>0</v>
      </c>
      <c r="AY10">
        <f>VLOOKUP($AC10,LS_Coint_BD!$B$3:$AQ$1079,AY$2)</f>
        <v>-6.6613381477509402E-16</v>
      </c>
      <c r="AZ10">
        <f>VLOOKUP($AC10,LS_Coint_BD!$B$3:$AQ$1079,AZ$2)</f>
        <v>-7.8949192862233394E-17</v>
      </c>
      <c r="BA10">
        <f>VLOOKUP($AC10,LS_Coint_BD!$B$3:$AQ$1079,BA$2)</f>
        <v>1.06581410364015E-16</v>
      </c>
      <c r="BB10">
        <f>VLOOKUP($AC10,LS_Coint_BD!$B$3:$AQ$1079,BB$2)</f>
        <v>-1.7763568394002501E-15</v>
      </c>
      <c r="BC10">
        <f>VLOOKUP($AC10,LS_Coint_BD!$B$3:$AQ$1079,BC$2)</f>
        <v>-1.6768808563938401E-15</v>
      </c>
      <c r="BD10">
        <f t="shared" si="31"/>
        <v>2.2750804522591039</v>
      </c>
      <c r="BE10">
        <f t="shared" si="32"/>
        <v>0</v>
      </c>
      <c r="BF10">
        <f t="shared" si="33"/>
        <v>0</v>
      </c>
      <c r="BG10">
        <f t="shared" si="34"/>
        <v>2.4383840878933389</v>
      </c>
      <c r="BH10">
        <f t="shared" si="35"/>
        <v>2.5442742742662001</v>
      </c>
      <c r="BI10">
        <f t="shared" si="36"/>
        <v>2.9196718946406799</v>
      </c>
      <c r="BJ10">
        <f t="shared" si="37"/>
        <v>3.3128313279473782</v>
      </c>
      <c r="BK10">
        <f t="shared" si="38"/>
        <v>3.540589571905798</v>
      </c>
      <c r="BL10">
        <f t="shared" si="39"/>
        <v>2.2750804522591124</v>
      </c>
      <c r="BN10" s="19" t="b">
        <f t="shared" si="40"/>
        <v>0</v>
      </c>
      <c r="BO10" s="19" t="b">
        <f t="shared" si="41"/>
        <v>0</v>
      </c>
      <c r="BP10" s="19" t="b">
        <f t="shared" si="42"/>
        <v>0</v>
      </c>
      <c r="BQ10" s="19" t="b">
        <f t="shared" si="43"/>
        <v>0</v>
      </c>
      <c r="BR10" s="19" t="b">
        <f t="shared" si="44"/>
        <v>0</v>
      </c>
      <c r="BS10" s="19" t="b">
        <f t="shared" si="45"/>
        <v>0</v>
      </c>
      <c r="BT10" s="19" t="b">
        <f t="shared" si="46"/>
        <v>0</v>
      </c>
      <c r="BU10" s="19" t="b">
        <f t="shared" si="47"/>
        <v>0</v>
      </c>
    </row>
    <row r="11" spans="2:73" x14ac:dyDescent="0.3">
      <c r="B11" s="17" t="str">
        <f>VLOOKUP($AC11,LS_Coint_BD!$B$3:$D$1079,2)</f>
        <v>ABEV3</v>
      </c>
      <c r="C11" s="87" t="str">
        <f>VLOOKUP($AC11,LS_Coint_BD!$B$3:$D$1079,3)</f>
        <v>ENBR3</v>
      </c>
      <c r="D11" s="70">
        <f t="shared" si="7"/>
        <v>0.31353449442299208</v>
      </c>
      <c r="E11" s="66">
        <f t="shared" si="8"/>
        <v>1.3171749884995898</v>
      </c>
      <c r="F11" s="71">
        <f t="shared" si="9"/>
        <v>0.87811665899972657</v>
      </c>
      <c r="G11" s="70">
        <f t="shared" si="10"/>
        <v>0.32757720009409752</v>
      </c>
      <c r="H11" s="66">
        <f t="shared" si="11"/>
        <v>1.4657965056613811</v>
      </c>
      <c r="I11" s="71">
        <f t="shared" si="12"/>
        <v>0.97719767044092076</v>
      </c>
      <c r="J11" s="70">
        <f t="shared" si="13"/>
        <v>0.42209683177400592</v>
      </c>
      <c r="K11" s="66">
        <f t="shared" si="14"/>
        <v>1.536119509708028</v>
      </c>
      <c r="L11" s="71">
        <f t="shared" si="15"/>
        <v>1.0240796731386854</v>
      </c>
      <c r="M11" s="70">
        <f t="shared" si="16"/>
        <v>0.51004671488202646</v>
      </c>
      <c r="N11" s="66">
        <f t="shared" si="17"/>
        <v>1.6390658040631991</v>
      </c>
      <c r="O11" s="71">
        <f t="shared" si="18"/>
        <v>1.0927105360421328</v>
      </c>
      <c r="P11" s="70">
        <f t="shared" si="19"/>
        <v>0.46145113846619168</v>
      </c>
      <c r="Q11" s="66">
        <f t="shared" si="20"/>
        <v>1.6880044473352962</v>
      </c>
      <c r="R11" s="71">
        <f t="shared" si="21"/>
        <v>1.1253362982235309</v>
      </c>
      <c r="S11" s="70">
        <f t="shared" si="22"/>
        <v>0.41461637711455879</v>
      </c>
      <c r="T11" s="66">
        <f t="shared" si="23"/>
        <v>1.7391186093009139</v>
      </c>
      <c r="U11" s="71">
        <f t="shared" si="24"/>
        <v>1.1594124062006093</v>
      </c>
      <c r="V11" s="70">
        <f t="shared" si="25"/>
        <v>0.29531230518017892</v>
      </c>
      <c r="W11" s="66">
        <f t="shared" si="26"/>
        <v>2.1922522370632875</v>
      </c>
      <c r="X11" s="71">
        <f t="shared" si="27"/>
        <v>1.4615014913755251</v>
      </c>
      <c r="Y11" s="70">
        <f t="shared" si="28"/>
        <v>-7.7226770247229126E-2</v>
      </c>
      <c r="Z11" s="66">
        <f t="shared" si="29"/>
        <v>-2.3609099248132468</v>
      </c>
      <c r="AA11" s="71">
        <f t="shared" si="30"/>
        <v>-1.573939949875498</v>
      </c>
      <c r="AB11" s="98">
        <f>SUMIF(BN11:BU11,"VERDADEIRO",BN$3:$BU10)</f>
        <v>0</v>
      </c>
      <c r="AC11" s="97">
        <f t="shared" si="48"/>
        <v>8</v>
      </c>
      <c r="AD11">
        <f>RTD("tryd.rtdserver",,"COT",B11,"ULT")</f>
        <v>15.52</v>
      </c>
      <c r="AE11">
        <f>RTD("tryd.rtdserver",,"COT",C11,"ULT")</f>
        <v>19.66</v>
      </c>
      <c r="AF11">
        <f>VLOOKUP($AC11,LS_Coint_BD!$B$3:$AQ$1079,AF$2)*$AD11+VLOOKUP($AC11,LS_Coint_BD!$B$3:$AQ$1079,AF$2+1)</f>
        <v>19.346465505577008</v>
      </c>
      <c r="AG11">
        <f>VLOOKUP($AC11,LS_Coint_BD!$B$3:$AQ$1079,AG$2)*$AD11+VLOOKUP($AC11,LS_Coint_BD!$B$3:$AQ$1079,AG$2+1)</f>
        <v>19.332422799905903</v>
      </c>
      <c r="AH11">
        <f>VLOOKUP($AC11,LS_Coint_BD!$B$3:$AQ$1079,AH$2)*$AD11+VLOOKUP($AC11,LS_Coint_BD!$B$3:$AQ$1079,AH$2+1)</f>
        <v>19.237903168225994</v>
      </c>
      <c r="AI11">
        <f>VLOOKUP($AC11,LS_Coint_BD!$B$3:$AQ$1079,AI$2)*$AD11+VLOOKUP($AC11,LS_Coint_BD!$B$3:$AQ$1079,AI$2+1)</f>
        <v>19.149953285117974</v>
      </c>
      <c r="AJ11">
        <f>VLOOKUP($AC11,LS_Coint_BD!$B$3:$AQ$1079,AJ$2)*$AD11+VLOOKUP($AC11,LS_Coint_BD!$B$3:$AQ$1079,AJ$2+1)</f>
        <v>19.198548861533808</v>
      </c>
      <c r="AK11">
        <f>VLOOKUP($AC11,LS_Coint_BD!$B$3:$AQ$1079,AK$2)*$AD11+VLOOKUP($AC11,LS_Coint_BD!$B$3:$AQ$1079,AK$2+1)</f>
        <v>19.245383622885441</v>
      </c>
      <c r="AL11">
        <f>VLOOKUP($AC11,LS_Coint_BD!$B$3:$AQ$1079,AL$2)*$AD11+VLOOKUP($AC11,LS_Coint_BD!$B$3:$AQ$1079,AL$2+1)</f>
        <v>19.364687694819821</v>
      </c>
      <c r="AM11">
        <f>VLOOKUP($AC11,LS_Coint_BD!$B$3:$AQ$1079,AM$2)*$AD11+VLOOKUP($AC11,LS_Coint_BD!$B$3:$AQ$1079,AM$2+1)</f>
        <v>19.737226770247229</v>
      </c>
      <c r="AN11">
        <f>VLOOKUP($AC11,LS_Coint_BD!$B$3:$AQ$1079,AN$2)</f>
        <v>0.43905832949986301</v>
      </c>
      <c r="AO11">
        <f>VLOOKUP($AC11,LS_Coint_BD!$B$3:$AQ$1079,AO$2)</f>
        <v>0.48859883522046099</v>
      </c>
      <c r="AP11">
        <f>VLOOKUP($AC11,LS_Coint_BD!$B$3:$AQ$1079,AP$2)</f>
        <v>0.51203983656934204</v>
      </c>
      <c r="AQ11">
        <f>VLOOKUP($AC11,LS_Coint_BD!$B$3:$AQ$1079,AQ$2)</f>
        <v>0.54635526802106604</v>
      </c>
      <c r="AR11">
        <f>VLOOKUP($AC11,LS_Coint_BD!$B$3:$AQ$1079,AR$2)</f>
        <v>0.56266814911176399</v>
      </c>
      <c r="AS11">
        <f>VLOOKUP($AC11,LS_Coint_BD!$B$3:$AQ$1079,AS$2)</f>
        <v>0.57970620310030496</v>
      </c>
      <c r="AT11">
        <f>VLOOKUP($AC11,LS_Coint_BD!$B$3:$AQ$1079,AT$2)</f>
        <v>0.73075074568776199</v>
      </c>
      <c r="AU11">
        <f>VLOOKUP($AC11,LS_Coint_BD!$B$3:$AQ$1079,AU$2)</f>
        <v>0.78696997493774901</v>
      </c>
      <c r="AV11">
        <f>VLOOKUP($AC11,LS_Coint_BD!$B$3:$AQ$1079,AV$2)</f>
        <v>6.03961325396085E-16</v>
      </c>
      <c r="AW11">
        <f>VLOOKUP($AC11,LS_Coint_BD!$B$3:$AQ$1079,AW$2)</f>
        <v>-1.24344978758018E-15</v>
      </c>
      <c r="AX11">
        <f>VLOOKUP($AC11,LS_Coint_BD!$B$3:$AQ$1079,AX$2)</f>
        <v>1.39570894524305E-15</v>
      </c>
      <c r="AY11">
        <f>VLOOKUP($AC11,LS_Coint_BD!$B$3:$AQ$1079,AY$2)</f>
        <v>7.1054273576010003E-16</v>
      </c>
      <c r="AZ11">
        <f>VLOOKUP($AC11,LS_Coint_BD!$B$3:$AQ$1079,AZ$2)</f>
        <v>2.8421709430404001E-15</v>
      </c>
      <c r="BA11">
        <f>VLOOKUP($AC11,LS_Coint_BD!$B$3:$AQ$1079,BA$2)</f>
        <v>-6.5725203057809296E-16</v>
      </c>
      <c r="BB11">
        <f>VLOOKUP($AC11,LS_Coint_BD!$B$3:$AQ$1079,BB$2)</f>
        <v>1.1950036919601701E-15</v>
      </c>
      <c r="BC11">
        <f>VLOOKUP($AC11,LS_Coint_BD!$B$3:$AQ$1079,BC$2)</f>
        <v>-2.1316282072803E-17</v>
      </c>
      <c r="BD11">
        <f t="shared" si="31"/>
        <v>0.87811665899972657</v>
      </c>
      <c r="BE11">
        <f t="shared" si="32"/>
        <v>0.97719767044092076</v>
      </c>
      <c r="BF11">
        <f t="shared" si="33"/>
        <v>1.0240796731386854</v>
      </c>
      <c r="BG11">
        <f t="shared" si="34"/>
        <v>1.0927105360421328</v>
      </c>
      <c r="BH11">
        <f t="shared" si="35"/>
        <v>1.1253362982235309</v>
      </c>
      <c r="BI11">
        <f t="shared" si="36"/>
        <v>1.1594124062006093</v>
      </c>
      <c r="BJ11">
        <f t="shared" si="37"/>
        <v>1.4615014913755251</v>
      </c>
      <c r="BK11">
        <f t="shared" si="38"/>
        <v>-1.573939949875498</v>
      </c>
      <c r="BL11">
        <f t="shared" si="39"/>
        <v>0.87811665899972535</v>
      </c>
      <c r="BN11" s="30" t="b">
        <f t="shared" si="40"/>
        <v>0</v>
      </c>
      <c r="BO11" s="30" t="b">
        <f t="shared" si="41"/>
        <v>0</v>
      </c>
      <c r="BP11" s="30" t="b">
        <f t="shared" si="42"/>
        <v>0</v>
      </c>
      <c r="BQ11" s="30" t="b">
        <f t="shared" si="43"/>
        <v>0</v>
      </c>
      <c r="BR11" s="30" t="b">
        <f t="shared" si="44"/>
        <v>0</v>
      </c>
      <c r="BS11" s="30" t="b">
        <f t="shared" si="45"/>
        <v>0</v>
      </c>
      <c r="BT11" s="30" t="b">
        <f t="shared" si="46"/>
        <v>0</v>
      </c>
      <c r="BU11" s="30" t="b">
        <f t="shared" si="47"/>
        <v>0</v>
      </c>
    </row>
    <row r="12" spans="2:73" x14ac:dyDescent="0.3">
      <c r="B12" s="17" t="str">
        <f>VLOOKUP($AC12,LS_Coint_BD!$B$3:$D$1079,2)</f>
        <v>ABEV3</v>
      </c>
      <c r="C12" s="87" t="str">
        <f>VLOOKUP($AC12,LS_Coint_BD!$B$3:$D$1079,3)</f>
        <v>ENGI11</v>
      </c>
      <c r="D12" s="68">
        <f t="shared" si="7"/>
        <v>0</v>
      </c>
      <c r="E12" s="65">
        <f t="shared" si="8"/>
        <v>0</v>
      </c>
      <c r="F12" s="69">
        <f t="shared" si="9"/>
        <v>0</v>
      </c>
      <c r="G12" s="68">
        <f t="shared" si="10"/>
        <v>1.4998182215710898</v>
      </c>
      <c r="H12" s="65">
        <f t="shared" si="11"/>
        <v>5.536938157150292</v>
      </c>
      <c r="I12" s="69">
        <f t="shared" si="12"/>
        <v>3.6912921047668616</v>
      </c>
      <c r="J12" s="68">
        <f t="shared" si="13"/>
        <v>0</v>
      </c>
      <c r="K12" s="65">
        <f t="shared" si="14"/>
        <v>0</v>
      </c>
      <c r="L12" s="69">
        <f t="shared" si="15"/>
        <v>0</v>
      </c>
      <c r="M12" s="68">
        <f t="shared" si="16"/>
        <v>1.0567277691730084</v>
      </c>
      <c r="N12" s="65">
        <f t="shared" si="17"/>
        <v>6.0185889026997899</v>
      </c>
      <c r="O12" s="69">
        <f t="shared" si="18"/>
        <v>4.0123926017998599</v>
      </c>
      <c r="P12" s="68">
        <f t="shared" si="19"/>
        <v>1.0232093049078941</v>
      </c>
      <c r="Q12" s="65">
        <f t="shared" si="20"/>
        <v>6.0115412424590762</v>
      </c>
      <c r="R12" s="69">
        <f t="shared" si="21"/>
        <v>4.0076941616393844</v>
      </c>
      <c r="S12" s="68">
        <f t="shared" si="22"/>
        <v>1.0663512336943199</v>
      </c>
      <c r="T12" s="65">
        <f t="shared" si="23"/>
        <v>6.0962412137859658</v>
      </c>
      <c r="U12" s="69">
        <f t="shared" si="24"/>
        <v>4.0641608091906436</v>
      </c>
      <c r="V12" s="68">
        <f t="shared" si="25"/>
        <v>0.75973755032408974</v>
      </c>
      <c r="W12" s="65">
        <f t="shared" si="26"/>
        <v>7.2763314828304519</v>
      </c>
      <c r="X12" s="69">
        <f t="shared" si="27"/>
        <v>4.8508876552203013</v>
      </c>
      <c r="Y12" s="68">
        <f t="shared" si="28"/>
        <v>-1.0827404007237362</v>
      </c>
      <c r="Z12" s="65">
        <f t="shared" si="29"/>
        <v>-9.1371366184264602</v>
      </c>
      <c r="AA12" s="69">
        <f t="shared" si="30"/>
        <v>-6.0914244122843062</v>
      </c>
      <c r="AB12" s="98">
        <f>SUMIF(BN12:BU12,"VERDADEIRO",BN$3:$BU11)</f>
        <v>0</v>
      </c>
      <c r="AC12" s="97">
        <f t="shared" si="48"/>
        <v>9</v>
      </c>
      <c r="AD12">
        <f>RTD("tryd.rtdserver",,"COT",B12,"ULT")</f>
        <v>15.52</v>
      </c>
      <c r="AE12">
        <f>RTD("tryd.rtdserver",,"COT",C12,"ULT")</f>
        <v>50.11</v>
      </c>
      <c r="AF12">
        <f>VLOOKUP($AC12,LS_Coint_BD!$B$3:$AQ$1079,AF$2)*$AD12+VLOOKUP($AC12,LS_Coint_BD!$B$3:$AQ$1079,AF$2+1)</f>
        <v>0</v>
      </c>
      <c r="AG12">
        <f>VLOOKUP($AC12,LS_Coint_BD!$B$3:$AQ$1079,AG$2)*$AD12+VLOOKUP($AC12,LS_Coint_BD!$B$3:$AQ$1079,AG$2+1)</f>
        <v>48.61018177842891</v>
      </c>
      <c r="AH12">
        <f>VLOOKUP($AC12,LS_Coint_BD!$B$3:$AQ$1079,AH$2)*$AD12+VLOOKUP($AC12,LS_Coint_BD!$B$3:$AQ$1079,AH$2+1)</f>
        <v>0</v>
      </c>
      <c r="AI12">
        <f>VLOOKUP($AC12,LS_Coint_BD!$B$3:$AQ$1079,AI$2)*$AD12+VLOOKUP($AC12,LS_Coint_BD!$B$3:$AQ$1079,AI$2+1)</f>
        <v>49.053272230826991</v>
      </c>
      <c r="AJ12">
        <f>VLOOKUP($AC12,LS_Coint_BD!$B$3:$AQ$1079,AJ$2)*$AD12+VLOOKUP($AC12,LS_Coint_BD!$B$3:$AQ$1079,AJ$2+1)</f>
        <v>49.086790695092105</v>
      </c>
      <c r="AK12">
        <f>VLOOKUP($AC12,LS_Coint_BD!$B$3:$AQ$1079,AK$2)*$AD12+VLOOKUP($AC12,LS_Coint_BD!$B$3:$AQ$1079,AK$2+1)</f>
        <v>49.043648766305679</v>
      </c>
      <c r="AL12">
        <f>VLOOKUP($AC12,LS_Coint_BD!$B$3:$AQ$1079,AL$2)*$AD12+VLOOKUP($AC12,LS_Coint_BD!$B$3:$AQ$1079,AL$2+1)</f>
        <v>49.35026244967591</v>
      </c>
      <c r="AM12">
        <f>VLOOKUP($AC12,LS_Coint_BD!$B$3:$AQ$1079,AM$2)*$AD12+VLOOKUP($AC12,LS_Coint_BD!$B$3:$AQ$1079,AM$2+1)</f>
        <v>51.192740400723736</v>
      </c>
      <c r="AN12">
        <f>VLOOKUP($AC12,LS_Coint_BD!$B$3:$AQ$1079,AN$2)</f>
        <v>0</v>
      </c>
      <c r="AO12">
        <f>VLOOKUP($AC12,LS_Coint_BD!$B$3:$AQ$1079,AO$2)</f>
        <v>1.8456460523834299</v>
      </c>
      <c r="AP12">
        <f>VLOOKUP($AC12,LS_Coint_BD!$B$3:$AQ$1079,AP$2)</f>
        <v>0</v>
      </c>
      <c r="AQ12">
        <f>VLOOKUP($AC12,LS_Coint_BD!$B$3:$AQ$1079,AQ$2)</f>
        <v>2.00619630089993</v>
      </c>
      <c r="AR12">
        <f>VLOOKUP($AC12,LS_Coint_BD!$B$3:$AQ$1079,AR$2)</f>
        <v>2.00384708081969</v>
      </c>
      <c r="AS12">
        <f>VLOOKUP($AC12,LS_Coint_BD!$B$3:$AQ$1079,AS$2)</f>
        <v>2.03208040459532</v>
      </c>
      <c r="AT12">
        <f>VLOOKUP($AC12,LS_Coint_BD!$B$3:$AQ$1079,AT$2)</f>
        <v>2.4254438276101502</v>
      </c>
      <c r="AU12">
        <f>VLOOKUP($AC12,LS_Coint_BD!$B$3:$AQ$1079,AU$2)</f>
        <v>3.04571220614215</v>
      </c>
      <c r="AV12">
        <f>VLOOKUP($AC12,LS_Coint_BD!$B$3:$AQ$1079,AV$2)</f>
        <v>0</v>
      </c>
      <c r="AW12">
        <f>VLOOKUP($AC12,LS_Coint_BD!$B$3:$AQ$1079,AW$2)</f>
        <v>1.7763568394002501E-15</v>
      </c>
      <c r="AX12">
        <f>VLOOKUP($AC12,LS_Coint_BD!$B$3:$AQ$1079,AX$2)</f>
        <v>0</v>
      </c>
      <c r="AY12">
        <f>VLOOKUP($AC12,LS_Coint_BD!$B$3:$AQ$1079,AY$2)</f>
        <v>8.8817841970012504E-17</v>
      </c>
      <c r="AZ12">
        <f>VLOOKUP($AC12,LS_Coint_BD!$B$3:$AQ$1079,AZ$2)</f>
        <v>4.5001039931473002E-15</v>
      </c>
      <c r="BA12">
        <f>VLOOKUP($AC12,LS_Coint_BD!$B$3:$AQ$1079,BA$2)</f>
        <v>3.12638803734444E-15</v>
      </c>
      <c r="BB12">
        <f>VLOOKUP($AC12,LS_Coint_BD!$B$3:$AQ$1079,BB$2)</f>
        <v>6.45947941600091E-16</v>
      </c>
      <c r="BC12">
        <f>VLOOKUP($AC12,LS_Coint_BD!$B$3:$AQ$1079,BC$2)</f>
        <v>-6.3664629124105002E-15</v>
      </c>
      <c r="BD12">
        <f t="shared" si="31"/>
        <v>0</v>
      </c>
      <c r="BE12">
        <f t="shared" si="32"/>
        <v>3.6912921047668616</v>
      </c>
      <c r="BF12">
        <f t="shared" si="33"/>
        <v>0</v>
      </c>
      <c r="BG12">
        <f t="shared" si="34"/>
        <v>4.0123926017998599</v>
      </c>
      <c r="BH12">
        <f t="shared" si="35"/>
        <v>4.0076941616393844</v>
      </c>
      <c r="BI12">
        <f t="shared" si="36"/>
        <v>4.0641608091906436</v>
      </c>
      <c r="BJ12">
        <f t="shared" si="37"/>
        <v>4.8508876552203013</v>
      </c>
      <c r="BK12">
        <f t="shared" si="38"/>
        <v>-6.0914244122843062</v>
      </c>
      <c r="BL12">
        <f t="shared" si="39"/>
        <v>0</v>
      </c>
      <c r="BN12" s="19" t="b">
        <f t="shared" si="40"/>
        <v>0</v>
      </c>
      <c r="BO12" s="19" t="b">
        <f t="shared" si="41"/>
        <v>0</v>
      </c>
      <c r="BP12" s="19" t="b">
        <f t="shared" si="42"/>
        <v>0</v>
      </c>
      <c r="BQ12" s="19" t="b">
        <f t="shared" si="43"/>
        <v>0</v>
      </c>
      <c r="BR12" s="19" t="b">
        <f t="shared" si="44"/>
        <v>0</v>
      </c>
      <c r="BS12" s="19" t="b">
        <f t="shared" si="45"/>
        <v>0</v>
      </c>
      <c r="BT12" s="19" t="b">
        <f t="shared" si="46"/>
        <v>0</v>
      </c>
      <c r="BU12" s="19" t="b">
        <f t="shared" si="47"/>
        <v>0</v>
      </c>
    </row>
    <row r="13" spans="2:73" x14ac:dyDescent="0.3">
      <c r="B13" s="17" t="str">
        <f>VLOOKUP($AC13,LS_Coint_BD!$B$3:$D$1079,2)</f>
        <v>ABEV3</v>
      </c>
      <c r="C13" s="87" t="str">
        <f>VLOOKUP($AC13,LS_Coint_BD!$B$3:$D$1079,3)</f>
        <v>GOLL4</v>
      </c>
      <c r="D13" s="70">
        <f t="shared" si="7"/>
        <v>0</v>
      </c>
      <c r="E13" s="66">
        <f t="shared" si="8"/>
        <v>0</v>
      </c>
      <c r="F13" s="71">
        <f t="shared" si="9"/>
        <v>0</v>
      </c>
      <c r="G13" s="70">
        <f t="shared" si="10"/>
        <v>0</v>
      </c>
      <c r="H13" s="66">
        <f t="shared" si="11"/>
        <v>0</v>
      </c>
      <c r="I13" s="71">
        <f t="shared" si="12"/>
        <v>0</v>
      </c>
      <c r="J13" s="70">
        <f t="shared" si="13"/>
        <v>1.1732879278709838</v>
      </c>
      <c r="K13" s="66">
        <f t="shared" si="14"/>
        <v>5.9187185447093142</v>
      </c>
      <c r="L13" s="71">
        <f t="shared" si="15"/>
        <v>3.9458123631395425</v>
      </c>
      <c r="M13" s="70">
        <f t="shared" si="16"/>
        <v>1.347816392356922</v>
      </c>
      <c r="N13" s="66">
        <f t="shared" si="17"/>
        <v>5.7760786621194002</v>
      </c>
      <c r="O13" s="71">
        <f t="shared" si="18"/>
        <v>3.8507191080796002</v>
      </c>
      <c r="P13" s="70">
        <f t="shared" si="19"/>
        <v>1.0253088065175113</v>
      </c>
      <c r="Q13" s="66">
        <f t="shared" si="20"/>
        <v>6.6502368225142838</v>
      </c>
      <c r="R13" s="71">
        <f t="shared" si="21"/>
        <v>4.4334912150095223</v>
      </c>
      <c r="S13" s="70">
        <f t="shared" si="22"/>
        <v>0.59595442193336012</v>
      </c>
      <c r="T13" s="66">
        <f t="shared" si="23"/>
        <v>6.9686947551979266</v>
      </c>
      <c r="U13" s="71">
        <f t="shared" si="24"/>
        <v>4.6457965034652844</v>
      </c>
      <c r="V13" s="70">
        <f t="shared" si="25"/>
        <v>0.23837330380957056</v>
      </c>
      <c r="W13" s="66">
        <f t="shared" si="26"/>
        <v>7.7284991407286681</v>
      </c>
      <c r="X13" s="71">
        <f t="shared" si="27"/>
        <v>5.1523327604857787</v>
      </c>
      <c r="Y13" s="70">
        <f t="shared" si="28"/>
        <v>-1.5662818554733136</v>
      </c>
      <c r="Z13" s="66">
        <f t="shared" si="29"/>
        <v>-9.4951891578589809</v>
      </c>
      <c r="AA13" s="71">
        <f t="shared" si="30"/>
        <v>-6.3301261052393203</v>
      </c>
      <c r="AB13" s="98">
        <f>SUMIF(BN13:BU13,"VERDADEIRO",BN$3:$BU12)</f>
        <v>0</v>
      </c>
      <c r="AC13" s="97">
        <f t="shared" si="48"/>
        <v>10</v>
      </c>
      <c r="AD13">
        <f>RTD("tryd.rtdserver",,"COT",B13,"ULT")</f>
        <v>15.52</v>
      </c>
      <c r="AE13">
        <f>RTD("tryd.rtdserver",,"COT",C13,"ULT")</f>
        <v>25.09</v>
      </c>
      <c r="AF13">
        <f>VLOOKUP($AC13,LS_Coint_BD!$B$3:$AQ$1079,AF$2)*$AD13+VLOOKUP($AC13,LS_Coint_BD!$B$3:$AQ$1079,AF$2+1)</f>
        <v>0</v>
      </c>
      <c r="AG13">
        <f>VLOOKUP($AC13,LS_Coint_BD!$B$3:$AQ$1079,AG$2)*$AD13+VLOOKUP($AC13,LS_Coint_BD!$B$3:$AQ$1079,AG$2+1)</f>
        <v>0</v>
      </c>
      <c r="AH13">
        <f>VLOOKUP($AC13,LS_Coint_BD!$B$3:$AQ$1079,AH$2)*$AD13+VLOOKUP($AC13,LS_Coint_BD!$B$3:$AQ$1079,AH$2+1)</f>
        <v>23.916712072129016</v>
      </c>
      <c r="AI13">
        <f>VLOOKUP($AC13,LS_Coint_BD!$B$3:$AQ$1079,AI$2)*$AD13+VLOOKUP($AC13,LS_Coint_BD!$B$3:$AQ$1079,AI$2+1)</f>
        <v>23.742183607643078</v>
      </c>
      <c r="AJ13">
        <f>VLOOKUP($AC13,LS_Coint_BD!$B$3:$AQ$1079,AJ$2)*$AD13+VLOOKUP($AC13,LS_Coint_BD!$B$3:$AQ$1079,AJ$2+1)</f>
        <v>24.064691193482489</v>
      </c>
      <c r="AK13">
        <f>VLOOKUP($AC13,LS_Coint_BD!$B$3:$AQ$1079,AK$2)*$AD13+VLOOKUP($AC13,LS_Coint_BD!$B$3:$AQ$1079,AK$2+1)</f>
        <v>24.49404557806664</v>
      </c>
      <c r="AL13">
        <f>VLOOKUP($AC13,LS_Coint_BD!$B$3:$AQ$1079,AL$2)*$AD13+VLOOKUP($AC13,LS_Coint_BD!$B$3:$AQ$1079,AL$2+1)</f>
        <v>24.851626696190429</v>
      </c>
      <c r="AM13">
        <f>VLOOKUP($AC13,LS_Coint_BD!$B$3:$AQ$1079,AM$2)*$AD13+VLOOKUP($AC13,LS_Coint_BD!$B$3:$AQ$1079,AM$2+1)</f>
        <v>26.656281855473313</v>
      </c>
      <c r="AN13">
        <f>VLOOKUP($AC13,LS_Coint_BD!$B$3:$AQ$1079,AN$2)</f>
        <v>0</v>
      </c>
      <c r="AO13">
        <f>VLOOKUP($AC13,LS_Coint_BD!$B$3:$AQ$1079,AO$2)</f>
        <v>0</v>
      </c>
      <c r="AP13">
        <f>VLOOKUP($AC13,LS_Coint_BD!$B$3:$AQ$1079,AP$2)</f>
        <v>1.9729061815697699</v>
      </c>
      <c r="AQ13">
        <f>VLOOKUP($AC13,LS_Coint_BD!$B$3:$AQ$1079,AQ$2)</f>
        <v>1.9253595540398001</v>
      </c>
      <c r="AR13">
        <f>VLOOKUP($AC13,LS_Coint_BD!$B$3:$AQ$1079,AR$2)</f>
        <v>2.2167456075047598</v>
      </c>
      <c r="AS13">
        <f>VLOOKUP($AC13,LS_Coint_BD!$B$3:$AQ$1079,AS$2)</f>
        <v>2.32289825173264</v>
      </c>
      <c r="AT13">
        <f>VLOOKUP($AC13,LS_Coint_BD!$B$3:$AQ$1079,AT$2)</f>
        <v>2.5761663802428898</v>
      </c>
      <c r="AU13">
        <f>VLOOKUP($AC13,LS_Coint_BD!$B$3:$AQ$1079,AU$2)</f>
        <v>3.1650630526196601</v>
      </c>
      <c r="AV13">
        <f>VLOOKUP($AC13,LS_Coint_BD!$B$3:$AQ$1079,AV$2)</f>
        <v>0</v>
      </c>
      <c r="AW13">
        <f>VLOOKUP($AC13,LS_Coint_BD!$B$3:$AQ$1079,AW$2)</f>
        <v>0</v>
      </c>
      <c r="AX13">
        <f>VLOOKUP($AC13,LS_Coint_BD!$B$3:$AQ$1079,AX$2)</f>
        <v>2.7660413642089599E-15</v>
      </c>
      <c r="AY13">
        <f>VLOOKUP($AC13,LS_Coint_BD!$B$3:$AQ$1079,AY$2)</f>
        <v>8.8817841970012504E-17</v>
      </c>
      <c r="AZ13">
        <f>VLOOKUP($AC13,LS_Coint_BD!$B$3:$AQ$1079,AZ$2)</f>
        <v>2.3684757858670001E-15</v>
      </c>
      <c r="BA13">
        <f>VLOOKUP($AC13,LS_Coint_BD!$B$3:$AQ$1079,BA$2)</f>
        <v>4.6895820560166599E-15</v>
      </c>
      <c r="BB13">
        <f>VLOOKUP($AC13,LS_Coint_BD!$B$3:$AQ$1079,BB$2)</f>
        <v>-5.1675835328007303E-16</v>
      </c>
      <c r="BC13">
        <f>VLOOKUP($AC13,LS_Coint_BD!$B$3:$AQ$1079,BC$2)</f>
        <v>2.55795384873636E-16</v>
      </c>
      <c r="BD13">
        <f t="shared" si="31"/>
        <v>0</v>
      </c>
      <c r="BE13">
        <f t="shared" si="32"/>
        <v>0</v>
      </c>
      <c r="BF13">
        <f t="shared" si="33"/>
        <v>3.9458123631395425</v>
      </c>
      <c r="BG13">
        <f t="shared" si="34"/>
        <v>3.8507191080796002</v>
      </c>
      <c r="BH13">
        <f t="shared" si="35"/>
        <v>4.4334912150095223</v>
      </c>
      <c r="BI13">
        <f t="shared" si="36"/>
        <v>4.6457965034652844</v>
      </c>
      <c r="BJ13">
        <f t="shared" si="37"/>
        <v>5.1523327604857787</v>
      </c>
      <c r="BK13">
        <f t="shared" si="38"/>
        <v>-6.3301261052393203</v>
      </c>
      <c r="BL13">
        <f t="shared" si="39"/>
        <v>0</v>
      </c>
      <c r="BN13" s="30" t="b">
        <f t="shared" ref="BN13:BN76" si="49">IF(D13&gt;0,IF(D13&gt;F13,TRUE,FALSE),IF(D13&lt;F13,TRUE,FALSE))</f>
        <v>0</v>
      </c>
      <c r="BO13" s="30" t="b">
        <f t="shared" ref="BO13:BO76" si="50">IF(G13&gt;0,IF(G13&gt;I13,TRUE,FALSE),IF(G13&lt;I13,TRUE,FALSE))</f>
        <v>0</v>
      </c>
      <c r="BP13" s="30" t="b">
        <f t="shared" ref="BP13:BP76" si="51">IF(J13&gt;0,IF(J13&gt;L13,TRUE,FALSE),IF(J13&lt;L13,TRUE,FALSE))</f>
        <v>0</v>
      </c>
      <c r="BQ13" s="30" t="b">
        <f t="shared" ref="BQ13:BQ76" si="52">IF(M13&gt;0,IF(M13&gt;O13,TRUE,FALSE),IF(M13&lt;O13,TRUE,FALSE))</f>
        <v>0</v>
      </c>
      <c r="BR13" s="30" t="b">
        <f t="shared" ref="BR13:BR76" si="53">IF(P13&gt;0,IF(P13&gt;R13,TRUE,FALSE),IF(P13&lt;R13,TRUE,FALSE))</f>
        <v>0</v>
      </c>
      <c r="BS13" s="30" t="b">
        <f t="shared" ref="BS13:BS76" si="54">IF(S13&gt;0,IF(S13&gt;U13,TRUE,FALSE),IF(S13&lt;U13,TRUE,FALSE))</f>
        <v>0</v>
      </c>
      <c r="BT13" s="30" t="b">
        <f t="shared" ref="BT13:BT76" si="55">IF(V13&gt;0,IF(V13&gt;X13,TRUE,FALSE),IF(V13&lt;X13,TRUE,FALSE))</f>
        <v>0</v>
      </c>
      <c r="BU13" s="30" t="b">
        <f t="shared" ref="BU13:BU76" si="56">IF(Y13&gt;0,IF(Y13&gt;AA13,TRUE,FALSE),IF(Y13&lt;AA13,TRUE,FALSE))</f>
        <v>0</v>
      </c>
    </row>
    <row r="14" spans="2:73" x14ac:dyDescent="0.3">
      <c r="B14" s="17" t="str">
        <f>VLOOKUP($AC14,LS_Coint_BD!$B$3:$D$1079,2)</f>
        <v>ABEV3</v>
      </c>
      <c r="C14" s="87" t="str">
        <f>VLOOKUP($AC14,LS_Coint_BD!$B$3:$D$1079,3)</f>
        <v>IRBR3</v>
      </c>
      <c r="D14" s="68">
        <f t="shared" si="7"/>
        <v>-0.46169175057544898</v>
      </c>
      <c r="E14" s="65">
        <f t="shared" si="8"/>
        <v>-1.5739373918435842</v>
      </c>
      <c r="F14" s="69">
        <f t="shared" si="9"/>
        <v>-1.0492915945623895</v>
      </c>
      <c r="G14" s="68">
        <f t="shared" si="10"/>
        <v>-0.45339620251443957</v>
      </c>
      <c r="H14" s="65">
        <f t="shared" si="11"/>
        <v>-1.7358852673524052</v>
      </c>
      <c r="I14" s="69">
        <f t="shared" si="12"/>
        <v>-1.1572568449016034</v>
      </c>
      <c r="J14" s="68">
        <f t="shared" si="13"/>
        <v>-0.59390882993087502</v>
      </c>
      <c r="K14" s="65">
        <f t="shared" si="14"/>
        <v>-2.0091155822691826</v>
      </c>
      <c r="L14" s="69">
        <f t="shared" si="15"/>
        <v>-1.3394103881794552</v>
      </c>
      <c r="M14" s="68">
        <f t="shared" si="16"/>
        <v>0</v>
      </c>
      <c r="N14" s="65">
        <f t="shared" si="17"/>
        <v>0</v>
      </c>
      <c r="O14" s="69">
        <f t="shared" si="18"/>
        <v>0</v>
      </c>
      <c r="P14" s="68">
        <f t="shared" si="19"/>
        <v>0</v>
      </c>
      <c r="Q14" s="65">
        <f t="shared" si="20"/>
        <v>0</v>
      </c>
      <c r="R14" s="69">
        <f t="shared" si="21"/>
        <v>0</v>
      </c>
      <c r="S14" s="68">
        <f t="shared" si="22"/>
        <v>-0.77035905437526964</v>
      </c>
      <c r="T14" s="65">
        <f t="shared" si="23"/>
        <v>-3.6337535227154705</v>
      </c>
      <c r="U14" s="69">
        <f t="shared" si="24"/>
        <v>-2.4225023484769803</v>
      </c>
      <c r="V14" s="68">
        <f t="shared" si="25"/>
        <v>-0.76370739389357833</v>
      </c>
      <c r="W14" s="65">
        <f t="shared" si="26"/>
        <v>-3.6439200979343704</v>
      </c>
      <c r="X14" s="69">
        <f t="shared" si="27"/>
        <v>-2.4292800652895803</v>
      </c>
      <c r="Y14" s="68">
        <f t="shared" si="28"/>
        <v>-7.2926553254312658</v>
      </c>
      <c r="Z14" s="65">
        <f t="shared" si="29"/>
        <v>-18.455521516027318</v>
      </c>
      <c r="AA14" s="69">
        <f t="shared" si="30"/>
        <v>-12.303681010684878</v>
      </c>
      <c r="AB14" s="98">
        <f>SUMIF(BN14:BU14,"VERDADEIRO",BN$3:$BU13)</f>
        <v>0</v>
      </c>
      <c r="AC14" s="97">
        <f t="shared" si="48"/>
        <v>11</v>
      </c>
      <c r="AD14">
        <f>RTD("tryd.rtdserver",,"COT",B14,"ULT")</f>
        <v>15.52</v>
      </c>
      <c r="AE14">
        <f>RTD("tryd.rtdserver",,"COT",C14,"ULT")</f>
        <v>6.91</v>
      </c>
      <c r="AF14">
        <f>VLOOKUP($AC14,LS_Coint_BD!$B$3:$AQ$1079,AF$2)*$AD14+VLOOKUP($AC14,LS_Coint_BD!$B$3:$AQ$1079,AF$2+1)</f>
        <v>7.3716917505754491</v>
      </c>
      <c r="AG14">
        <f>VLOOKUP($AC14,LS_Coint_BD!$B$3:$AQ$1079,AG$2)*$AD14+VLOOKUP($AC14,LS_Coint_BD!$B$3:$AQ$1079,AG$2+1)</f>
        <v>7.3633962025144397</v>
      </c>
      <c r="AH14">
        <f>VLOOKUP($AC14,LS_Coint_BD!$B$3:$AQ$1079,AH$2)*$AD14+VLOOKUP($AC14,LS_Coint_BD!$B$3:$AQ$1079,AH$2+1)</f>
        <v>7.5039088299308752</v>
      </c>
      <c r="AI14">
        <f>VLOOKUP($AC14,LS_Coint_BD!$B$3:$AQ$1079,AI$2)*$AD14+VLOOKUP($AC14,LS_Coint_BD!$B$3:$AQ$1079,AI$2+1)</f>
        <v>0</v>
      </c>
      <c r="AJ14">
        <f>VLOOKUP($AC14,LS_Coint_BD!$B$3:$AQ$1079,AJ$2)*$AD14+VLOOKUP($AC14,LS_Coint_BD!$B$3:$AQ$1079,AJ$2+1)</f>
        <v>0</v>
      </c>
      <c r="AK14">
        <f>VLOOKUP($AC14,LS_Coint_BD!$B$3:$AQ$1079,AK$2)*$AD14+VLOOKUP($AC14,LS_Coint_BD!$B$3:$AQ$1079,AK$2+1)</f>
        <v>7.6803590543752698</v>
      </c>
      <c r="AL14">
        <f>VLOOKUP($AC14,LS_Coint_BD!$B$3:$AQ$1079,AL$2)*$AD14+VLOOKUP($AC14,LS_Coint_BD!$B$3:$AQ$1079,AL$2+1)</f>
        <v>7.6737073938935785</v>
      </c>
      <c r="AM14">
        <f>VLOOKUP($AC14,LS_Coint_BD!$B$3:$AQ$1079,AM$2)*$AD14+VLOOKUP($AC14,LS_Coint_BD!$B$3:$AQ$1079,AM$2+1)</f>
        <v>14.202655325431266</v>
      </c>
      <c r="AN14">
        <f>VLOOKUP($AC14,LS_Coint_BD!$B$3:$AQ$1079,AN$2)</f>
        <v>0.52464579728119498</v>
      </c>
      <c r="AO14">
        <f>VLOOKUP($AC14,LS_Coint_BD!$B$3:$AQ$1079,AO$2)</f>
        <v>0.57862842245080204</v>
      </c>
      <c r="AP14">
        <f>VLOOKUP($AC14,LS_Coint_BD!$B$3:$AQ$1079,AP$2)</f>
        <v>0.66970519408972795</v>
      </c>
      <c r="AQ14">
        <f>VLOOKUP($AC14,LS_Coint_BD!$B$3:$AQ$1079,AQ$2)</f>
        <v>0</v>
      </c>
      <c r="AR14">
        <f>VLOOKUP($AC14,LS_Coint_BD!$B$3:$AQ$1079,AR$2)</f>
        <v>0</v>
      </c>
      <c r="AS14">
        <f>VLOOKUP($AC14,LS_Coint_BD!$B$3:$AQ$1079,AS$2)</f>
        <v>1.2112511742384899</v>
      </c>
      <c r="AT14">
        <f>VLOOKUP($AC14,LS_Coint_BD!$B$3:$AQ$1079,AT$2)</f>
        <v>1.2146400326447899</v>
      </c>
      <c r="AU14">
        <f>VLOOKUP($AC14,LS_Coint_BD!$B$3:$AQ$1079,AU$2)</f>
        <v>6.1518405053424399</v>
      </c>
      <c r="AV14">
        <f>VLOOKUP($AC14,LS_Coint_BD!$B$3:$AQ$1079,AV$2)</f>
        <v>3.3750779948604799E-16</v>
      </c>
      <c r="AW14">
        <f>VLOOKUP($AC14,LS_Coint_BD!$B$3:$AQ$1079,AW$2)</f>
        <v>6.3652786745175603E-16</v>
      </c>
      <c r="AX14">
        <f>VLOOKUP($AC14,LS_Coint_BD!$B$3:$AQ$1079,AX$2)</f>
        <v>5.8366010437436801E-16</v>
      </c>
      <c r="AY14">
        <f>VLOOKUP($AC14,LS_Coint_BD!$B$3:$AQ$1079,AY$2)</f>
        <v>0</v>
      </c>
      <c r="AZ14">
        <f>VLOOKUP($AC14,LS_Coint_BD!$B$3:$AQ$1079,AZ$2)</f>
        <v>0</v>
      </c>
      <c r="BA14">
        <f>VLOOKUP($AC14,LS_Coint_BD!$B$3:$AQ$1079,BA$2)</f>
        <v>-5.6843418860807996E-16</v>
      </c>
      <c r="BB14">
        <f>VLOOKUP($AC14,LS_Coint_BD!$B$3:$AQ$1079,BB$2)</f>
        <v>-3.8756876496005502E-16</v>
      </c>
      <c r="BC14">
        <f>VLOOKUP($AC14,LS_Coint_BD!$B$3:$AQ$1079,BC$2)</f>
        <v>1.5916157281026199E-15</v>
      </c>
      <c r="BD14">
        <f t="shared" ref="BD14:BD77" si="57">IF(D14&lt;0,AV14-2*AN14,AV14+2*AN14)</f>
        <v>-1.0492915945623895</v>
      </c>
      <c r="BE14">
        <f t="shared" ref="BE14:BE77" si="58">IF(G14&lt;0,AW14-2*AO14,AW14+2*AO14)</f>
        <v>-1.1572568449016034</v>
      </c>
      <c r="BF14">
        <f t="shared" ref="BF14:BF77" si="59">IF(J14&lt;0,AX14-2*AP14,AX14+2*AP14)</f>
        <v>-1.3394103881794552</v>
      </c>
      <c r="BG14">
        <f t="shared" ref="BG14:BG77" si="60">IF(M14&lt;0,AY14-2*AQ14,AY14+2*AQ14)</f>
        <v>0</v>
      </c>
      <c r="BH14">
        <f t="shared" ref="BH14:BH77" si="61">IF(P14&lt;0,AZ14-2*AR14,AZ14+2*AR14)</f>
        <v>0</v>
      </c>
      <c r="BI14">
        <f t="shared" ref="BI14:BI77" si="62">IF(S14&lt;0,BA14-2*AS14,BA14+2*AS14)</f>
        <v>-2.4225023484769803</v>
      </c>
      <c r="BJ14">
        <f t="shared" ref="BJ14:BJ77" si="63">IF(V14&lt;0,BB14-2*AT14,BB14+2*AT14)</f>
        <v>-2.4292800652895803</v>
      </c>
      <c r="BK14">
        <f t="shared" ref="BK14:BK77" si="64">IF(Y14&lt;0,BC14-2*AU14,BC14+2*AU14)</f>
        <v>-12.303681010684878</v>
      </c>
      <c r="BL14">
        <f t="shared" ref="BL14:BL77" si="65">IF(AA14&lt;0,BD14-2*AV14,BD14+2*AV14)</f>
        <v>-1.0492915945623902</v>
      </c>
      <c r="BN14" s="19" t="b">
        <f t="shared" si="49"/>
        <v>0</v>
      </c>
      <c r="BO14" s="19" t="b">
        <f t="shared" si="50"/>
        <v>0</v>
      </c>
      <c r="BP14" s="19" t="b">
        <f t="shared" si="51"/>
        <v>0</v>
      </c>
      <c r="BQ14" s="19" t="b">
        <f t="shared" si="52"/>
        <v>0</v>
      </c>
      <c r="BR14" s="19" t="b">
        <f t="shared" si="53"/>
        <v>0</v>
      </c>
      <c r="BS14" s="19" t="b">
        <f t="shared" si="54"/>
        <v>0</v>
      </c>
      <c r="BT14" s="19" t="b">
        <f t="shared" si="55"/>
        <v>0</v>
      </c>
      <c r="BU14" s="19" t="b">
        <f t="shared" si="56"/>
        <v>0</v>
      </c>
    </row>
    <row r="15" spans="2:73" x14ac:dyDescent="0.3">
      <c r="B15" s="17" t="str">
        <f>VLOOKUP($AC15,LS_Coint_BD!$B$3:$D$1079,2)</f>
        <v>ABEV3</v>
      </c>
      <c r="C15" s="87" t="str">
        <f>VLOOKUP($AC15,LS_Coint_BD!$B$3:$D$1079,3)</f>
        <v>JBSS3</v>
      </c>
      <c r="D15" s="70">
        <f t="shared" ref="D15:D78" si="66">IF(AF15=0,0,$AE15-AF15)</f>
        <v>0</v>
      </c>
      <c r="E15" s="66">
        <f t="shared" ref="E15:E78" si="67">F15/2*3</f>
        <v>0</v>
      </c>
      <c r="F15" s="71">
        <f t="shared" ref="F15:F78" si="68">BD15</f>
        <v>0</v>
      </c>
      <c r="G15" s="70">
        <f t="shared" ref="G15:G78" si="69">IF(AG15=0,0,$AE15-AG15)</f>
        <v>0</v>
      </c>
      <c r="H15" s="66">
        <f t="shared" ref="H15:H78" si="70">I15/2*3</f>
        <v>0</v>
      </c>
      <c r="I15" s="71">
        <f t="shared" ref="I15:I78" si="71">BE15</f>
        <v>0</v>
      </c>
      <c r="J15" s="70">
        <f t="shared" ref="J15:J78" si="72">IF(AH15=0,0,$AE15-AH15)</f>
        <v>0</v>
      </c>
      <c r="K15" s="66">
        <f t="shared" ref="K15:K78" si="73">L15/2*3</f>
        <v>0</v>
      </c>
      <c r="L15" s="71">
        <f t="shared" ref="L15:L78" si="74">BF15</f>
        <v>0</v>
      </c>
      <c r="M15" s="70">
        <f t="shared" ref="M15:M78" si="75">IF(AI15=0,0,$AE15-AI15)</f>
        <v>1.7644354273514544</v>
      </c>
      <c r="N15" s="66">
        <f t="shared" ref="N15:N78" si="76">O15/2*3</f>
        <v>3.5240883752361309</v>
      </c>
      <c r="O15" s="71">
        <f t="shared" ref="O15:O78" si="77">BG15</f>
        <v>2.3493922501574205</v>
      </c>
      <c r="P15" s="70">
        <f t="shared" ref="P15:P78" si="78">IF(AJ15=0,0,$AE15-AJ15)</f>
        <v>1.7967762349183545</v>
      </c>
      <c r="Q15" s="66">
        <f t="shared" ref="Q15:Q78" si="79">R15/2*3</f>
        <v>3.4152486658237491</v>
      </c>
      <c r="R15" s="71">
        <f t="shared" ref="R15:R78" si="80">BH15</f>
        <v>2.2768324438824994</v>
      </c>
      <c r="S15" s="70">
        <f t="shared" ref="S15:S78" si="81">IF(AK15=0,0,$AE15-AK15)</f>
        <v>1.9983010081148223</v>
      </c>
      <c r="T15" s="66">
        <f t="shared" ref="T15:T78" si="82">U15/2*3</f>
        <v>3.7491769429769999</v>
      </c>
      <c r="U15" s="71">
        <f t="shared" ref="U15:U78" si="83">BI15</f>
        <v>2.4994512953179999</v>
      </c>
      <c r="V15" s="70">
        <f t="shared" ref="V15:V78" si="84">IF(AL15=0,0,$AE15-AL15)</f>
        <v>1.8528984588317456</v>
      </c>
      <c r="W15" s="66">
        <f t="shared" ref="W15:W78" si="85">X15/2*3</f>
        <v>4.0298140781022012</v>
      </c>
      <c r="X15" s="71">
        <f t="shared" ref="X15:X78" si="86">BJ15</f>
        <v>2.6865427187348008</v>
      </c>
      <c r="Y15" s="70">
        <f t="shared" ref="Y15:Y78" si="87">IF(AM15=0,0,$AE15-AM15)</f>
        <v>1.4421922538102763</v>
      </c>
      <c r="Z15" s="66">
        <f t="shared" ref="Z15:Z78" si="88">AA15/2*3</f>
        <v>4.4173261297475719</v>
      </c>
      <c r="AA15" s="71">
        <f t="shared" ref="AA15:AA78" si="89">BK15</f>
        <v>2.9448840864983814</v>
      </c>
      <c r="AB15" s="98">
        <f>SUMIF(BN15:BU15,"VERDADEIRO",BN$3:$BU14)</f>
        <v>0</v>
      </c>
      <c r="AC15" s="97">
        <f t="shared" si="48"/>
        <v>12</v>
      </c>
      <c r="AD15">
        <f>RTD("tryd.rtdserver",,"COT",B15,"ULT")</f>
        <v>15.52</v>
      </c>
      <c r="AE15">
        <f>RTD("tryd.rtdserver",,"COT",C15,"ULT")</f>
        <v>25.15</v>
      </c>
      <c r="AF15">
        <f>VLOOKUP($AC15,LS_Coint_BD!$B$3:$AQ$1079,AF$2)*$AD15+VLOOKUP($AC15,LS_Coint_BD!$B$3:$AQ$1079,AF$2+1)</f>
        <v>0</v>
      </c>
      <c r="AG15">
        <f>VLOOKUP($AC15,LS_Coint_BD!$B$3:$AQ$1079,AG$2)*$AD15+VLOOKUP($AC15,LS_Coint_BD!$B$3:$AQ$1079,AG$2+1)</f>
        <v>0</v>
      </c>
      <c r="AH15">
        <f>VLOOKUP($AC15,LS_Coint_BD!$B$3:$AQ$1079,AH$2)*$AD15+VLOOKUP($AC15,LS_Coint_BD!$B$3:$AQ$1079,AH$2+1)</f>
        <v>0</v>
      </c>
      <c r="AI15">
        <f>VLOOKUP($AC15,LS_Coint_BD!$B$3:$AQ$1079,AI$2)*$AD15+VLOOKUP($AC15,LS_Coint_BD!$B$3:$AQ$1079,AI$2+1)</f>
        <v>23.385564572648544</v>
      </c>
      <c r="AJ15">
        <f>VLOOKUP($AC15,LS_Coint_BD!$B$3:$AQ$1079,AJ$2)*$AD15+VLOOKUP($AC15,LS_Coint_BD!$B$3:$AQ$1079,AJ$2+1)</f>
        <v>23.353223765081644</v>
      </c>
      <c r="AK15">
        <f>VLOOKUP($AC15,LS_Coint_BD!$B$3:$AQ$1079,AK$2)*$AD15+VLOOKUP($AC15,LS_Coint_BD!$B$3:$AQ$1079,AK$2+1)</f>
        <v>23.151698991885176</v>
      </c>
      <c r="AL15">
        <f>VLOOKUP($AC15,LS_Coint_BD!$B$3:$AQ$1079,AL$2)*$AD15+VLOOKUP($AC15,LS_Coint_BD!$B$3:$AQ$1079,AL$2+1)</f>
        <v>23.297101541168253</v>
      </c>
      <c r="AM15">
        <f>VLOOKUP($AC15,LS_Coint_BD!$B$3:$AQ$1079,AM$2)*$AD15+VLOOKUP($AC15,LS_Coint_BD!$B$3:$AQ$1079,AM$2+1)</f>
        <v>23.707807746189722</v>
      </c>
      <c r="AN15">
        <f>VLOOKUP($AC15,LS_Coint_BD!$B$3:$AQ$1079,AN$2)</f>
        <v>0</v>
      </c>
      <c r="AO15">
        <f>VLOOKUP($AC15,LS_Coint_BD!$B$3:$AQ$1079,AO$2)</f>
        <v>0</v>
      </c>
      <c r="AP15">
        <f>VLOOKUP($AC15,LS_Coint_BD!$B$3:$AQ$1079,AP$2)</f>
        <v>0</v>
      </c>
      <c r="AQ15">
        <f>VLOOKUP($AC15,LS_Coint_BD!$B$3:$AQ$1079,AQ$2)</f>
        <v>1.17469612507871</v>
      </c>
      <c r="AR15">
        <f>VLOOKUP($AC15,LS_Coint_BD!$B$3:$AQ$1079,AR$2)</f>
        <v>1.1384162219412499</v>
      </c>
      <c r="AS15">
        <f>VLOOKUP($AC15,LS_Coint_BD!$B$3:$AQ$1079,AS$2)</f>
        <v>1.249725647659</v>
      </c>
      <c r="AT15">
        <f>VLOOKUP($AC15,LS_Coint_BD!$B$3:$AQ$1079,AT$2)</f>
        <v>1.3432713593673999</v>
      </c>
      <c r="AU15">
        <f>VLOOKUP($AC15,LS_Coint_BD!$B$3:$AQ$1079,AU$2)</f>
        <v>1.47244204324919</v>
      </c>
      <c r="AV15">
        <f>VLOOKUP($AC15,LS_Coint_BD!$B$3:$AQ$1079,AV$2)</f>
        <v>0</v>
      </c>
      <c r="AW15">
        <f>VLOOKUP($AC15,LS_Coint_BD!$B$3:$AQ$1079,AW$2)</f>
        <v>0</v>
      </c>
      <c r="AX15">
        <f>VLOOKUP($AC15,LS_Coint_BD!$B$3:$AQ$1079,AX$2)</f>
        <v>0</v>
      </c>
      <c r="AY15">
        <f>VLOOKUP($AC15,LS_Coint_BD!$B$3:$AQ$1079,AY$2)</f>
        <v>4.2188474935756001E-16</v>
      </c>
      <c r="AZ15">
        <f>VLOOKUP($AC15,LS_Coint_BD!$B$3:$AQ$1079,AZ$2)</f>
        <v>-3.3553406966449199E-16</v>
      </c>
      <c r="BA15">
        <f>VLOOKUP($AC15,LS_Coint_BD!$B$3:$AQ$1079,BA$2)</f>
        <v>-1.2434497875801799E-16</v>
      </c>
      <c r="BB15">
        <f>VLOOKUP($AC15,LS_Coint_BD!$B$3:$AQ$1079,BB$2)</f>
        <v>7.26691434300103E-16</v>
      </c>
      <c r="BC15">
        <f>VLOOKUP($AC15,LS_Coint_BD!$B$3:$AQ$1079,BC$2)</f>
        <v>1.3216094885137901E-15</v>
      </c>
      <c r="BD15">
        <f t="shared" si="57"/>
        <v>0</v>
      </c>
      <c r="BE15">
        <f t="shared" si="58"/>
        <v>0</v>
      </c>
      <c r="BF15">
        <f t="shared" si="59"/>
        <v>0</v>
      </c>
      <c r="BG15">
        <f t="shared" si="60"/>
        <v>2.3493922501574205</v>
      </c>
      <c r="BH15">
        <f t="shared" si="61"/>
        <v>2.2768324438824994</v>
      </c>
      <c r="BI15">
        <f t="shared" si="62"/>
        <v>2.4994512953179999</v>
      </c>
      <c r="BJ15">
        <f t="shared" si="63"/>
        <v>2.6865427187348008</v>
      </c>
      <c r="BK15">
        <f t="shared" si="64"/>
        <v>2.9448840864983814</v>
      </c>
      <c r="BL15">
        <f t="shared" si="65"/>
        <v>0</v>
      </c>
      <c r="BN15" s="30" t="b">
        <f t="shared" si="49"/>
        <v>0</v>
      </c>
      <c r="BO15" s="30" t="b">
        <f t="shared" si="50"/>
        <v>0</v>
      </c>
      <c r="BP15" s="30" t="b">
        <f t="shared" si="51"/>
        <v>0</v>
      </c>
      <c r="BQ15" s="30" t="b">
        <f t="shared" si="52"/>
        <v>0</v>
      </c>
      <c r="BR15" s="30" t="b">
        <f t="shared" si="53"/>
        <v>0</v>
      </c>
      <c r="BS15" s="30" t="b">
        <f t="shared" si="54"/>
        <v>0</v>
      </c>
      <c r="BT15" s="30" t="b">
        <f t="shared" si="55"/>
        <v>0</v>
      </c>
      <c r="BU15" s="30" t="b">
        <f t="shared" si="56"/>
        <v>0</v>
      </c>
    </row>
    <row r="16" spans="2:73" x14ac:dyDescent="0.3">
      <c r="B16" s="17" t="str">
        <f>VLOOKUP($AC16,LS_Coint_BD!$B$3:$D$1079,2)</f>
        <v>ABEV3</v>
      </c>
      <c r="C16" s="87" t="str">
        <f>VLOOKUP($AC16,LS_Coint_BD!$B$3:$D$1079,3)</f>
        <v>MRFG3</v>
      </c>
      <c r="D16" s="68">
        <f t="shared" si="66"/>
        <v>0.2017666572000909</v>
      </c>
      <c r="E16" s="65">
        <f t="shared" si="67"/>
        <v>1.9371053591030871</v>
      </c>
      <c r="F16" s="69">
        <f t="shared" si="68"/>
        <v>1.2914035727353914</v>
      </c>
      <c r="G16" s="68">
        <f t="shared" si="69"/>
        <v>0.26086285504323214</v>
      </c>
      <c r="H16" s="65">
        <f t="shared" si="70"/>
        <v>2.6468896763227594</v>
      </c>
      <c r="I16" s="69">
        <f t="shared" si="71"/>
        <v>1.7645931175485061</v>
      </c>
      <c r="J16" s="68">
        <f t="shared" si="72"/>
        <v>0.29645747220966356</v>
      </c>
      <c r="K16" s="65">
        <f t="shared" si="73"/>
        <v>2.7710375305334094</v>
      </c>
      <c r="L16" s="69">
        <f t="shared" si="74"/>
        <v>1.8473583536889395</v>
      </c>
      <c r="M16" s="68">
        <f t="shared" si="75"/>
        <v>0.51399600753097729</v>
      </c>
      <c r="N16" s="65">
        <f t="shared" si="76"/>
        <v>3.3801230365318822</v>
      </c>
      <c r="O16" s="69">
        <f t="shared" si="77"/>
        <v>2.2534153576879214</v>
      </c>
      <c r="P16" s="68">
        <f t="shared" si="78"/>
        <v>0</v>
      </c>
      <c r="Q16" s="65">
        <f t="shared" si="79"/>
        <v>0</v>
      </c>
      <c r="R16" s="69">
        <f t="shared" si="80"/>
        <v>0</v>
      </c>
      <c r="S16" s="68">
        <f t="shared" si="81"/>
        <v>6.8259883028112256E-3</v>
      </c>
      <c r="T16" s="65">
        <f t="shared" si="82"/>
        <v>4.7105642390886295</v>
      </c>
      <c r="U16" s="69">
        <f t="shared" si="83"/>
        <v>3.1403761593924195</v>
      </c>
      <c r="V16" s="68">
        <f t="shared" si="84"/>
        <v>0</v>
      </c>
      <c r="W16" s="65">
        <f t="shared" si="85"/>
        <v>0</v>
      </c>
      <c r="X16" s="69">
        <f t="shared" si="86"/>
        <v>0</v>
      </c>
      <c r="Y16" s="68">
        <f t="shared" si="87"/>
        <v>0</v>
      </c>
      <c r="Z16" s="65">
        <f t="shared" si="88"/>
        <v>0</v>
      </c>
      <c r="AA16" s="69">
        <f t="shared" si="89"/>
        <v>0</v>
      </c>
      <c r="AB16" s="98">
        <f>SUMIF(BN16:BU16,"VERDADEIRO",BN$3:$BU15)</f>
        <v>0</v>
      </c>
      <c r="AC16" s="97">
        <f t="shared" si="48"/>
        <v>13</v>
      </c>
      <c r="AD16">
        <f>RTD("tryd.rtdserver",,"COT",B16,"ULT")</f>
        <v>15.52</v>
      </c>
      <c r="AE16">
        <f>RTD("tryd.rtdserver",,"COT",C16,"ULT")</f>
        <v>14.31</v>
      </c>
      <c r="AF16">
        <f>VLOOKUP($AC16,LS_Coint_BD!$B$3:$AQ$1079,AF$2)*$AD16+VLOOKUP($AC16,LS_Coint_BD!$B$3:$AQ$1079,AF$2+1)</f>
        <v>14.10823334279991</v>
      </c>
      <c r="AG16">
        <f>VLOOKUP($AC16,LS_Coint_BD!$B$3:$AQ$1079,AG$2)*$AD16+VLOOKUP($AC16,LS_Coint_BD!$B$3:$AQ$1079,AG$2+1)</f>
        <v>14.049137144956768</v>
      </c>
      <c r="AH16">
        <f>VLOOKUP($AC16,LS_Coint_BD!$B$3:$AQ$1079,AH$2)*$AD16+VLOOKUP($AC16,LS_Coint_BD!$B$3:$AQ$1079,AH$2+1)</f>
        <v>14.013542527790337</v>
      </c>
      <c r="AI16">
        <f>VLOOKUP($AC16,LS_Coint_BD!$B$3:$AQ$1079,AI$2)*$AD16+VLOOKUP($AC16,LS_Coint_BD!$B$3:$AQ$1079,AI$2+1)</f>
        <v>13.796003992469023</v>
      </c>
      <c r="AJ16">
        <f>VLOOKUP($AC16,LS_Coint_BD!$B$3:$AQ$1079,AJ$2)*$AD16+VLOOKUP($AC16,LS_Coint_BD!$B$3:$AQ$1079,AJ$2+1)</f>
        <v>0</v>
      </c>
      <c r="AK16">
        <f>VLOOKUP($AC16,LS_Coint_BD!$B$3:$AQ$1079,AK$2)*$AD16+VLOOKUP($AC16,LS_Coint_BD!$B$3:$AQ$1079,AK$2+1)</f>
        <v>14.303174011697189</v>
      </c>
      <c r="AL16">
        <f>VLOOKUP($AC16,LS_Coint_BD!$B$3:$AQ$1079,AL$2)*$AD16+VLOOKUP($AC16,LS_Coint_BD!$B$3:$AQ$1079,AL$2+1)</f>
        <v>0</v>
      </c>
      <c r="AM16">
        <f>VLOOKUP($AC16,LS_Coint_BD!$B$3:$AQ$1079,AM$2)*$AD16+VLOOKUP($AC16,LS_Coint_BD!$B$3:$AQ$1079,AM$2+1)</f>
        <v>0</v>
      </c>
      <c r="AN16">
        <f>VLOOKUP($AC16,LS_Coint_BD!$B$3:$AQ$1079,AN$2)</f>
        <v>0.64570178636769504</v>
      </c>
      <c r="AO16">
        <f>VLOOKUP($AC16,LS_Coint_BD!$B$3:$AQ$1079,AO$2)</f>
        <v>0.88229655877425395</v>
      </c>
      <c r="AP16">
        <f>VLOOKUP($AC16,LS_Coint_BD!$B$3:$AQ$1079,AP$2)</f>
        <v>0.92367917684447098</v>
      </c>
      <c r="AQ16">
        <f>VLOOKUP($AC16,LS_Coint_BD!$B$3:$AQ$1079,AQ$2)</f>
        <v>1.1267076788439601</v>
      </c>
      <c r="AR16">
        <f>VLOOKUP($AC16,LS_Coint_BD!$B$3:$AQ$1079,AR$2)</f>
        <v>0</v>
      </c>
      <c r="AS16">
        <f>VLOOKUP($AC16,LS_Coint_BD!$B$3:$AQ$1079,AS$2)</f>
        <v>1.57018807969621</v>
      </c>
      <c r="AT16">
        <f>VLOOKUP($AC16,LS_Coint_BD!$B$3:$AQ$1079,AT$2)</f>
        <v>0</v>
      </c>
      <c r="AU16">
        <f>VLOOKUP($AC16,LS_Coint_BD!$B$3:$AQ$1079,AU$2)</f>
        <v>0</v>
      </c>
      <c r="AV16">
        <f>VLOOKUP($AC16,LS_Coint_BD!$B$3:$AQ$1079,AV$2)</f>
        <v>1.33226762955019E-15</v>
      </c>
      <c r="AW16">
        <f>VLOOKUP($AC16,LS_Coint_BD!$B$3:$AQ$1079,AW$2)</f>
        <v>-1.68753899743024E-15</v>
      </c>
      <c r="AX16">
        <f>VLOOKUP($AC16,LS_Coint_BD!$B$3:$AQ$1079,AX$2)</f>
        <v>-2.38539347005176E-15</v>
      </c>
      <c r="AY16">
        <f>VLOOKUP($AC16,LS_Coint_BD!$B$3:$AQ$1079,AY$2)</f>
        <v>1.4988010832439599E-15</v>
      </c>
      <c r="AZ16">
        <f>VLOOKUP($AC16,LS_Coint_BD!$B$3:$AQ$1079,AZ$2)</f>
        <v>0</v>
      </c>
      <c r="BA16">
        <f>VLOOKUP($AC16,LS_Coint_BD!$B$3:$AQ$1079,BA$2)</f>
        <v>-3.1974423109204502E-16</v>
      </c>
      <c r="BB16">
        <f>VLOOKUP($AC16,LS_Coint_BD!$B$3:$AQ$1079,BB$2)</f>
        <v>0</v>
      </c>
      <c r="BC16">
        <f>VLOOKUP($AC16,LS_Coint_BD!$B$3:$AQ$1079,BC$2)</f>
        <v>0</v>
      </c>
      <c r="BD16">
        <f t="shared" si="57"/>
        <v>1.2914035727353914</v>
      </c>
      <c r="BE16">
        <f t="shared" si="58"/>
        <v>1.7645931175485061</v>
      </c>
      <c r="BF16">
        <f t="shared" si="59"/>
        <v>1.8473583536889395</v>
      </c>
      <c r="BG16">
        <f t="shared" si="60"/>
        <v>2.2534153576879214</v>
      </c>
      <c r="BH16">
        <f t="shared" si="61"/>
        <v>0</v>
      </c>
      <c r="BI16">
        <f t="shared" si="62"/>
        <v>3.1403761593924195</v>
      </c>
      <c r="BJ16">
        <f t="shared" si="63"/>
        <v>0</v>
      </c>
      <c r="BK16">
        <f t="shared" si="64"/>
        <v>0</v>
      </c>
      <c r="BL16">
        <f t="shared" si="65"/>
        <v>1.2914035727353941</v>
      </c>
      <c r="BN16" s="19" t="b">
        <f t="shared" si="49"/>
        <v>0</v>
      </c>
      <c r="BO16" s="19" t="b">
        <f t="shared" si="50"/>
        <v>0</v>
      </c>
      <c r="BP16" s="19" t="b">
        <f t="shared" si="51"/>
        <v>0</v>
      </c>
      <c r="BQ16" s="19" t="b">
        <f t="shared" si="52"/>
        <v>0</v>
      </c>
      <c r="BR16" s="19" t="b">
        <f t="shared" si="53"/>
        <v>0</v>
      </c>
      <c r="BS16" s="19" t="b">
        <f t="shared" si="54"/>
        <v>0</v>
      </c>
      <c r="BT16" s="19" t="b">
        <f t="shared" si="55"/>
        <v>0</v>
      </c>
      <c r="BU16" s="19" t="b">
        <f t="shared" si="56"/>
        <v>0</v>
      </c>
    </row>
    <row r="17" spans="2:73" x14ac:dyDescent="0.3">
      <c r="B17" s="17" t="str">
        <f>VLOOKUP($AC17,LS_Coint_BD!$B$3:$D$1079,2)</f>
        <v>ABEV3</v>
      </c>
      <c r="C17" s="87" t="str">
        <f>VLOOKUP($AC17,LS_Coint_BD!$B$3:$D$1079,3)</f>
        <v>MRVE3</v>
      </c>
      <c r="D17" s="70">
        <f t="shared" si="66"/>
        <v>0</v>
      </c>
      <c r="E17" s="66">
        <f t="shared" si="67"/>
        <v>0</v>
      </c>
      <c r="F17" s="71">
        <f t="shared" si="68"/>
        <v>0</v>
      </c>
      <c r="G17" s="70">
        <f t="shared" si="69"/>
        <v>0.2854843783155907</v>
      </c>
      <c r="H17" s="66">
        <f t="shared" si="70"/>
        <v>2.5555404209657953</v>
      </c>
      <c r="I17" s="71">
        <f t="shared" si="71"/>
        <v>1.703693613977197</v>
      </c>
      <c r="J17" s="70">
        <f t="shared" si="72"/>
        <v>0.15078966453104314</v>
      </c>
      <c r="K17" s="66">
        <f t="shared" si="73"/>
        <v>2.7517595323403583</v>
      </c>
      <c r="L17" s="71">
        <f t="shared" si="74"/>
        <v>1.8345063548935721</v>
      </c>
      <c r="M17" s="70">
        <f t="shared" si="75"/>
        <v>0.15981985083951855</v>
      </c>
      <c r="N17" s="66">
        <f t="shared" si="76"/>
        <v>2.8125155982128751</v>
      </c>
      <c r="O17" s="71">
        <f t="shared" si="77"/>
        <v>1.8750103988085836</v>
      </c>
      <c r="P17" s="70">
        <f t="shared" si="78"/>
        <v>7.3221249827049917E-2</v>
      </c>
      <c r="Q17" s="66">
        <f t="shared" si="79"/>
        <v>3.1092649239087589</v>
      </c>
      <c r="R17" s="71">
        <f t="shared" si="80"/>
        <v>2.0728432826058394</v>
      </c>
      <c r="S17" s="70">
        <f t="shared" si="81"/>
        <v>-0.21327245981160203</v>
      </c>
      <c r="T17" s="66">
        <f t="shared" si="82"/>
        <v>-3.5321297199019801</v>
      </c>
      <c r="U17" s="71">
        <f t="shared" si="83"/>
        <v>-2.3547531466013201</v>
      </c>
      <c r="V17" s="70">
        <f t="shared" si="84"/>
        <v>0</v>
      </c>
      <c r="W17" s="66">
        <f t="shared" si="85"/>
        <v>0</v>
      </c>
      <c r="X17" s="71">
        <f t="shared" si="86"/>
        <v>0</v>
      </c>
      <c r="Y17" s="70">
        <f t="shared" si="87"/>
        <v>-6.7586098666236438E-2</v>
      </c>
      <c r="Z17" s="66">
        <f t="shared" si="88"/>
        <v>-4.5386977202304859</v>
      </c>
      <c r="AA17" s="71">
        <f t="shared" si="89"/>
        <v>-3.0257984801536573</v>
      </c>
      <c r="AB17" s="98">
        <f>SUMIF(BN17:BU17,"VERDADEIRO",BN$3:$BU16)</f>
        <v>0</v>
      </c>
      <c r="AC17" s="97">
        <f t="shared" si="48"/>
        <v>14</v>
      </c>
      <c r="AD17">
        <f>RTD("tryd.rtdserver",,"COT",B17,"ULT")</f>
        <v>15.52</v>
      </c>
      <c r="AE17">
        <f>RTD("tryd.rtdserver",,"COT",C17,"ULT")</f>
        <v>19.75</v>
      </c>
      <c r="AF17">
        <f>VLOOKUP($AC17,LS_Coint_BD!$B$3:$AQ$1079,AF$2)*$AD17+VLOOKUP($AC17,LS_Coint_BD!$B$3:$AQ$1079,AF$2+1)</f>
        <v>0</v>
      </c>
      <c r="AG17">
        <f>VLOOKUP($AC17,LS_Coint_BD!$B$3:$AQ$1079,AG$2)*$AD17+VLOOKUP($AC17,LS_Coint_BD!$B$3:$AQ$1079,AG$2+1)</f>
        <v>19.464515621684409</v>
      </c>
      <c r="AH17">
        <f>VLOOKUP($AC17,LS_Coint_BD!$B$3:$AQ$1079,AH$2)*$AD17+VLOOKUP($AC17,LS_Coint_BD!$B$3:$AQ$1079,AH$2+1)</f>
        <v>19.599210335468957</v>
      </c>
      <c r="AI17">
        <f>VLOOKUP($AC17,LS_Coint_BD!$B$3:$AQ$1079,AI$2)*$AD17+VLOOKUP($AC17,LS_Coint_BD!$B$3:$AQ$1079,AI$2+1)</f>
        <v>19.590180149160481</v>
      </c>
      <c r="AJ17">
        <f>VLOOKUP($AC17,LS_Coint_BD!$B$3:$AQ$1079,AJ$2)*$AD17+VLOOKUP($AC17,LS_Coint_BD!$B$3:$AQ$1079,AJ$2+1)</f>
        <v>19.67677875017295</v>
      </c>
      <c r="AK17">
        <f>VLOOKUP($AC17,LS_Coint_BD!$B$3:$AQ$1079,AK$2)*$AD17+VLOOKUP($AC17,LS_Coint_BD!$B$3:$AQ$1079,AK$2+1)</f>
        <v>19.963272459811602</v>
      </c>
      <c r="AL17">
        <f>VLOOKUP($AC17,LS_Coint_BD!$B$3:$AQ$1079,AL$2)*$AD17+VLOOKUP($AC17,LS_Coint_BD!$B$3:$AQ$1079,AL$2+1)</f>
        <v>0</v>
      </c>
      <c r="AM17">
        <f>VLOOKUP($AC17,LS_Coint_BD!$B$3:$AQ$1079,AM$2)*$AD17+VLOOKUP($AC17,LS_Coint_BD!$B$3:$AQ$1079,AM$2+1)</f>
        <v>19.817586098666236</v>
      </c>
      <c r="AN17">
        <f>VLOOKUP($AC17,LS_Coint_BD!$B$3:$AQ$1079,AN$2)</f>
        <v>0</v>
      </c>
      <c r="AO17">
        <f>VLOOKUP($AC17,LS_Coint_BD!$B$3:$AQ$1079,AO$2)</f>
        <v>0.85184680698859905</v>
      </c>
      <c r="AP17">
        <f>VLOOKUP($AC17,LS_Coint_BD!$B$3:$AQ$1079,AP$2)</f>
        <v>0.91725317744678603</v>
      </c>
      <c r="AQ17">
        <f>VLOOKUP($AC17,LS_Coint_BD!$B$3:$AQ$1079,AQ$2)</f>
        <v>0.937505199404293</v>
      </c>
      <c r="AR17">
        <f>VLOOKUP($AC17,LS_Coint_BD!$B$3:$AQ$1079,AR$2)</f>
        <v>1.0364216413029199</v>
      </c>
      <c r="AS17">
        <f>VLOOKUP($AC17,LS_Coint_BD!$B$3:$AQ$1079,AS$2)</f>
        <v>1.17737657330066</v>
      </c>
      <c r="AT17">
        <f>VLOOKUP($AC17,LS_Coint_BD!$B$3:$AQ$1079,AT$2)</f>
        <v>0</v>
      </c>
      <c r="AU17">
        <f>VLOOKUP($AC17,LS_Coint_BD!$B$3:$AQ$1079,AU$2)</f>
        <v>1.51289924007683</v>
      </c>
      <c r="AV17">
        <f>VLOOKUP($AC17,LS_Coint_BD!$B$3:$AQ$1079,AV$2)</f>
        <v>0</v>
      </c>
      <c r="AW17">
        <f>VLOOKUP($AC17,LS_Coint_BD!$B$3:$AQ$1079,AW$2)</f>
        <v>-1.12502599828683E-15</v>
      </c>
      <c r="AX17">
        <f>VLOOKUP($AC17,LS_Coint_BD!$B$3:$AQ$1079,AX$2)</f>
        <v>-7.6129578831439294E-17</v>
      </c>
      <c r="AY17">
        <f>VLOOKUP($AC17,LS_Coint_BD!$B$3:$AQ$1079,AY$2)</f>
        <v>-2.4646951146678498E-15</v>
      </c>
      <c r="AZ17">
        <f>VLOOKUP($AC17,LS_Coint_BD!$B$3:$AQ$1079,AZ$2)</f>
        <v>-3.5527136788005001E-16</v>
      </c>
      <c r="BA17">
        <f>VLOOKUP($AC17,LS_Coint_BD!$B$3:$AQ$1079,BA$2)</f>
        <v>6.2172489379008797E-17</v>
      </c>
      <c r="BB17">
        <f>VLOOKUP($AC17,LS_Coint_BD!$B$3:$AQ$1079,BB$2)</f>
        <v>0</v>
      </c>
      <c r="BC17">
        <f>VLOOKUP($AC17,LS_Coint_BD!$B$3:$AQ$1079,BC$2)</f>
        <v>2.8421709430404001E-15</v>
      </c>
      <c r="BD17">
        <f t="shared" si="57"/>
        <v>0</v>
      </c>
      <c r="BE17">
        <f t="shared" si="58"/>
        <v>1.703693613977197</v>
      </c>
      <c r="BF17">
        <f t="shared" si="59"/>
        <v>1.8345063548935721</v>
      </c>
      <c r="BG17">
        <f t="shared" si="60"/>
        <v>1.8750103988085836</v>
      </c>
      <c r="BH17">
        <f t="shared" si="61"/>
        <v>2.0728432826058394</v>
      </c>
      <c r="BI17">
        <f t="shared" si="62"/>
        <v>-2.3547531466013201</v>
      </c>
      <c r="BJ17">
        <f t="shared" si="63"/>
        <v>0</v>
      </c>
      <c r="BK17">
        <f t="shared" si="64"/>
        <v>-3.0257984801536573</v>
      </c>
      <c r="BL17">
        <f t="shared" si="65"/>
        <v>0</v>
      </c>
      <c r="BN17" s="30" t="b">
        <f t="shared" si="49"/>
        <v>0</v>
      </c>
      <c r="BO17" s="30" t="b">
        <f t="shared" si="50"/>
        <v>0</v>
      </c>
      <c r="BP17" s="30" t="b">
        <f t="shared" si="51"/>
        <v>0</v>
      </c>
      <c r="BQ17" s="30" t="b">
        <f t="shared" si="52"/>
        <v>0</v>
      </c>
      <c r="BR17" s="30" t="b">
        <f t="shared" si="53"/>
        <v>0</v>
      </c>
      <c r="BS17" s="30" t="b">
        <f t="shared" si="54"/>
        <v>0</v>
      </c>
      <c r="BT17" s="30" t="b">
        <f t="shared" si="55"/>
        <v>0</v>
      </c>
      <c r="BU17" s="30" t="b">
        <f t="shared" si="56"/>
        <v>0</v>
      </c>
    </row>
    <row r="18" spans="2:73" x14ac:dyDescent="0.3">
      <c r="B18" s="17" t="str">
        <f>VLOOKUP($AC18,LS_Coint_BD!$B$3:$D$1079,2)</f>
        <v>AZUL4</v>
      </c>
      <c r="C18" s="87" t="str">
        <f>VLOOKUP($AC18,LS_Coint_BD!$B$3:$D$1079,3)</f>
        <v>BRAP4</v>
      </c>
      <c r="D18" s="68">
        <f t="shared" si="66"/>
        <v>0</v>
      </c>
      <c r="E18" s="65">
        <f t="shared" si="67"/>
        <v>0</v>
      </c>
      <c r="F18" s="69">
        <f t="shared" si="68"/>
        <v>0</v>
      </c>
      <c r="G18" s="68">
        <f t="shared" si="69"/>
        <v>0</v>
      </c>
      <c r="H18" s="65">
        <f t="shared" si="70"/>
        <v>0</v>
      </c>
      <c r="I18" s="69">
        <f t="shared" si="71"/>
        <v>0</v>
      </c>
      <c r="J18" s="68">
        <f t="shared" si="72"/>
        <v>-6.8527839706938991</v>
      </c>
      <c r="K18" s="65">
        <f t="shared" si="73"/>
        <v>-15.223264858152714</v>
      </c>
      <c r="L18" s="69">
        <f t="shared" si="74"/>
        <v>-10.148843238768476</v>
      </c>
      <c r="M18" s="68">
        <f t="shared" si="75"/>
        <v>-7.4358508025066286</v>
      </c>
      <c r="N18" s="65">
        <f t="shared" si="76"/>
        <v>-15.05812296867926</v>
      </c>
      <c r="O18" s="69">
        <f t="shared" si="77"/>
        <v>-10.038748645786173</v>
      </c>
      <c r="P18" s="68">
        <f t="shared" si="78"/>
        <v>-6.6588880340626915</v>
      </c>
      <c r="Q18" s="65">
        <f t="shared" si="79"/>
        <v>-15.247806056974401</v>
      </c>
      <c r="R18" s="69">
        <f t="shared" si="80"/>
        <v>-10.165204037982933</v>
      </c>
      <c r="S18" s="68">
        <f t="shared" si="81"/>
        <v>-6.7740907057392192</v>
      </c>
      <c r="T18" s="65">
        <f t="shared" si="82"/>
        <v>-14.880288472325105</v>
      </c>
      <c r="U18" s="69">
        <f t="shared" si="83"/>
        <v>-9.920192314883403</v>
      </c>
      <c r="V18" s="68">
        <f t="shared" si="84"/>
        <v>-7.1572973432735907</v>
      </c>
      <c r="W18" s="65">
        <f t="shared" si="85"/>
        <v>-14.96784019618827</v>
      </c>
      <c r="X18" s="69">
        <f t="shared" si="86"/>
        <v>-9.9785601307921805</v>
      </c>
      <c r="Y18" s="68">
        <f t="shared" si="87"/>
        <v>0</v>
      </c>
      <c r="Z18" s="65">
        <f t="shared" si="88"/>
        <v>0</v>
      </c>
      <c r="AA18" s="69">
        <f t="shared" si="89"/>
        <v>0</v>
      </c>
      <c r="AB18" s="98">
        <f>SUMIF(BN18:BU18,"VERDADEIRO",BN$3:$BU17)</f>
        <v>0</v>
      </c>
      <c r="AC18" s="97">
        <f t="shared" si="48"/>
        <v>15</v>
      </c>
      <c r="AD18">
        <f>RTD("tryd.rtdserver",,"COT",B18,"ULT")</f>
        <v>43.55</v>
      </c>
      <c r="AE18">
        <f>RTD("tryd.rtdserver",,"COT",C18,"ULT")</f>
        <v>63.07</v>
      </c>
      <c r="AF18">
        <f>VLOOKUP($AC18,LS_Coint_BD!$B$3:$AQ$1079,AF$2)*$AD18+VLOOKUP($AC18,LS_Coint_BD!$B$3:$AQ$1079,AF$2+1)</f>
        <v>0</v>
      </c>
      <c r="AG18">
        <f>VLOOKUP($AC18,LS_Coint_BD!$B$3:$AQ$1079,AG$2)*$AD18+VLOOKUP($AC18,LS_Coint_BD!$B$3:$AQ$1079,AG$2+1)</f>
        <v>0</v>
      </c>
      <c r="AH18">
        <f>VLOOKUP($AC18,LS_Coint_BD!$B$3:$AQ$1079,AH$2)*$AD18+VLOOKUP($AC18,LS_Coint_BD!$B$3:$AQ$1079,AH$2+1)</f>
        <v>69.922783970693899</v>
      </c>
      <c r="AI18">
        <f>VLOOKUP($AC18,LS_Coint_BD!$B$3:$AQ$1079,AI$2)*$AD18+VLOOKUP($AC18,LS_Coint_BD!$B$3:$AQ$1079,AI$2+1)</f>
        <v>70.505850802506629</v>
      </c>
      <c r="AJ18">
        <f>VLOOKUP($AC18,LS_Coint_BD!$B$3:$AQ$1079,AJ$2)*$AD18+VLOOKUP($AC18,LS_Coint_BD!$B$3:$AQ$1079,AJ$2+1)</f>
        <v>69.728888034062692</v>
      </c>
      <c r="AK18">
        <f>VLOOKUP($AC18,LS_Coint_BD!$B$3:$AQ$1079,AK$2)*$AD18+VLOOKUP($AC18,LS_Coint_BD!$B$3:$AQ$1079,AK$2+1)</f>
        <v>69.84409070573922</v>
      </c>
      <c r="AL18">
        <f>VLOOKUP($AC18,LS_Coint_BD!$B$3:$AQ$1079,AL$2)*$AD18+VLOOKUP($AC18,LS_Coint_BD!$B$3:$AQ$1079,AL$2+1)</f>
        <v>70.227297343273591</v>
      </c>
      <c r="AM18">
        <f>VLOOKUP($AC18,LS_Coint_BD!$B$3:$AQ$1079,AM$2)*$AD18+VLOOKUP($AC18,LS_Coint_BD!$B$3:$AQ$1079,AM$2+1)</f>
        <v>0</v>
      </c>
      <c r="AN18">
        <f>VLOOKUP($AC18,LS_Coint_BD!$B$3:$AQ$1079,AN$2)</f>
        <v>0</v>
      </c>
      <c r="AO18">
        <f>VLOOKUP($AC18,LS_Coint_BD!$B$3:$AQ$1079,AO$2)</f>
        <v>0</v>
      </c>
      <c r="AP18">
        <f>VLOOKUP($AC18,LS_Coint_BD!$B$3:$AQ$1079,AP$2)</f>
        <v>5.07442161938424</v>
      </c>
      <c r="AQ18">
        <f>VLOOKUP($AC18,LS_Coint_BD!$B$3:$AQ$1079,AQ$2)</f>
        <v>5.01937432289309</v>
      </c>
      <c r="AR18">
        <f>VLOOKUP($AC18,LS_Coint_BD!$B$3:$AQ$1079,AR$2)</f>
        <v>5.0826020189914702</v>
      </c>
      <c r="AS18">
        <f>VLOOKUP($AC18,LS_Coint_BD!$B$3:$AQ$1079,AS$2)</f>
        <v>4.9600961574416997</v>
      </c>
      <c r="AT18">
        <f>VLOOKUP($AC18,LS_Coint_BD!$B$3:$AQ$1079,AT$2)</f>
        <v>4.9892800653960903</v>
      </c>
      <c r="AU18">
        <f>VLOOKUP($AC18,LS_Coint_BD!$B$3:$AQ$1079,AU$2)</f>
        <v>0</v>
      </c>
      <c r="AV18">
        <f>VLOOKUP($AC18,LS_Coint_BD!$B$3:$AQ$1079,AV$2)</f>
        <v>0</v>
      </c>
      <c r="AW18">
        <f>VLOOKUP($AC18,LS_Coint_BD!$B$3:$AQ$1079,AW$2)</f>
        <v>0</v>
      </c>
      <c r="AX18">
        <f>VLOOKUP($AC18,LS_Coint_BD!$B$3:$AQ$1079,AX$2)</f>
        <v>4.3647625196691903E-15</v>
      </c>
      <c r="AY18">
        <f>VLOOKUP($AC18,LS_Coint_BD!$B$3:$AQ$1079,AY$2)</f>
        <v>7.0166095156309897E-15</v>
      </c>
      <c r="AZ18">
        <f>VLOOKUP($AC18,LS_Coint_BD!$B$3:$AQ$1079,AZ$2)</f>
        <v>7.7370209004988696E-15</v>
      </c>
      <c r="BA18">
        <f>VLOOKUP($AC18,LS_Coint_BD!$B$3:$AQ$1079,BA$2)</f>
        <v>-3.4816594052244901E-15</v>
      </c>
      <c r="BB18">
        <f>VLOOKUP($AC18,LS_Coint_BD!$B$3:$AQ$1079,BB$2)</f>
        <v>7.1054273576010003E-16</v>
      </c>
      <c r="BC18">
        <f>VLOOKUP($AC18,LS_Coint_BD!$B$3:$AQ$1079,BC$2)</f>
        <v>0</v>
      </c>
      <c r="BD18">
        <f t="shared" si="57"/>
        <v>0</v>
      </c>
      <c r="BE18">
        <f t="shared" si="58"/>
        <v>0</v>
      </c>
      <c r="BF18">
        <f t="shared" si="59"/>
        <v>-10.148843238768476</v>
      </c>
      <c r="BG18">
        <f t="shared" si="60"/>
        <v>-10.038748645786173</v>
      </c>
      <c r="BH18">
        <f t="shared" si="61"/>
        <v>-10.165204037982933</v>
      </c>
      <c r="BI18">
        <f t="shared" si="62"/>
        <v>-9.920192314883403</v>
      </c>
      <c r="BJ18">
        <f t="shared" si="63"/>
        <v>-9.9785601307921805</v>
      </c>
      <c r="BK18">
        <f t="shared" si="64"/>
        <v>0</v>
      </c>
      <c r="BL18">
        <f t="shared" si="65"/>
        <v>0</v>
      </c>
      <c r="BN18" s="19" t="b">
        <f t="shared" si="49"/>
        <v>0</v>
      </c>
      <c r="BO18" s="19" t="b">
        <f t="shared" si="50"/>
        <v>0</v>
      </c>
      <c r="BP18" s="19" t="b">
        <f t="shared" si="51"/>
        <v>0</v>
      </c>
      <c r="BQ18" s="19" t="b">
        <f t="shared" si="52"/>
        <v>0</v>
      </c>
      <c r="BR18" s="19" t="b">
        <f t="shared" si="53"/>
        <v>0</v>
      </c>
      <c r="BS18" s="19" t="b">
        <f t="shared" si="54"/>
        <v>0</v>
      </c>
      <c r="BT18" s="19" t="b">
        <f t="shared" si="55"/>
        <v>0</v>
      </c>
      <c r="BU18" s="19" t="b">
        <f t="shared" si="56"/>
        <v>0</v>
      </c>
    </row>
    <row r="19" spans="2:73" x14ac:dyDescent="0.3">
      <c r="B19" s="17" t="str">
        <f>VLOOKUP($AC19,LS_Coint_BD!$B$3:$D$1079,2)</f>
        <v>AZUL4</v>
      </c>
      <c r="C19" s="87" t="str">
        <f>VLOOKUP($AC19,LS_Coint_BD!$B$3:$D$1079,3)</f>
        <v>BRDT3</v>
      </c>
      <c r="D19" s="70">
        <f t="shared" si="66"/>
        <v>0.1109473879280003</v>
      </c>
      <c r="E19" s="66">
        <f t="shared" si="67"/>
        <v>2.6605972380067509</v>
      </c>
      <c r="F19" s="71">
        <f t="shared" si="68"/>
        <v>1.7737314920045006</v>
      </c>
      <c r="G19" s="70">
        <f t="shared" si="69"/>
        <v>0</v>
      </c>
      <c r="H19" s="66">
        <f t="shared" si="70"/>
        <v>0</v>
      </c>
      <c r="I19" s="71">
        <f t="shared" si="71"/>
        <v>0</v>
      </c>
      <c r="J19" s="70">
        <f t="shared" si="72"/>
        <v>0</v>
      </c>
      <c r="K19" s="66">
        <f t="shared" si="73"/>
        <v>0</v>
      </c>
      <c r="L19" s="71">
        <f t="shared" si="74"/>
        <v>0</v>
      </c>
      <c r="M19" s="70">
        <f t="shared" si="75"/>
        <v>0.60074461887374397</v>
      </c>
      <c r="N19" s="66">
        <f t="shared" si="76"/>
        <v>2.8128539400164563</v>
      </c>
      <c r="O19" s="71">
        <f t="shared" si="77"/>
        <v>1.8752359600109709</v>
      </c>
      <c r="P19" s="70">
        <f t="shared" si="78"/>
        <v>0.46303890186427665</v>
      </c>
      <c r="Q19" s="66">
        <f t="shared" si="79"/>
        <v>2.9999421459770153</v>
      </c>
      <c r="R19" s="71">
        <f t="shared" si="80"/>
        <v>1.9999614306513434</v>
      </c>
      <c r="S19" s="70">
        <f t="shared" si="81"/>
        <v>-2.9998328002520225E-2</v>
      </c>
      <c r="T19" s="66">
        <f t="shared" si="82"/>
        <v>-3.6779657341216794</v>
      </c>
      <c r="U19" s="71">
        <f t="shared" si="83"/>
        <v>-2.4519771560811194</v>
      </c>
      <c r="V19" s="70">
        <f t="shared" si="84"/>
        <v>-0.57165832423658713</v>
      </c>
      <c r="W19" s="66">
        <f t="shared" si="85"/>
        <v>-5.2152841522000211</v>
      </c>
      <c r="X19" s="71">
        <f t="shared" si="86"/>
        <v>-3.4768561014666806</v>
      </c>
      <c r="Y19" s="70">
        <f t="shared" si="87"/>
        <v>0</v>
      </c>
      <c r="Z19" s="66">
        <f t="shared" si="88"/>
        <v>0</v>
      </c>
      <c r="AA19" s="71">
        <f t="shared" si="89"/>
        <v>0</v>
      </c>
      <c r="AB19" s="98">
        <f>SUMIF(BN19:BU19,"VERDADEIRO",BN$3:$BU18)</f>
        <v>0</v>
      </c>
      <c r="AC19" s="97">
        <f t="shared" si="48"/>
        <v>16</v>
      </c>
      <c r="AD19">
        <f>RTD("tryd.rtdserver",,"COT",B19,"ULT")</f>
        <v>43.55</v>
      </c>
      <c r="AE19">
        <f>RTD("tryd.rtdserver",,"COT",C19,"ULT")</f>
        <v>22.48</v>
      </c>
      <c r="AF19">
        <f>VLOOKUP($AC19,LS_Coint_BD!$B$3:$AQ$1079,AF$2)*$AD19+VLOOKUP($AC19,LS_Coint_BD!$B$3:$AQ$1079,AF$2+1)</f>
        <v>22.369052612072</v>
      </c>
      <c r="AG19">
        <f>VLOOKUP($AC19,LS_Coint_BD!$B$3:$AQ$1079,AG$2)*$AD19+VLOOKUP($AC19,LS_Coint_BD!$B$3:$AQ$1079,AG$2+1)</f>
        <v>0</v>
      </c>
      <c r="AH19">
        <f>VLOOKUP($AC19,LS_Coint_BD!$B$3:$AQ$1079,AH$2)*$AD19+VLOOKUP($AC19,LS_Coint_BD!$B$3:$AQ$1079,AH$2+1)</f>
        <v>0</v>
      </c>
      <c r="AI19">
        <f>VLOOKUP($AC19,LS_Coint_BD!$B$3:$AQ$1079,AI$2)*$AD19+VLOOKUP($AC19,LS_Coint_BD!$B$3:$AQ$1079,AI$2+1)</f>
        <v>21.879255381126256</v>
      </c>
      <c r="AJ19">
        <f>VLOOKUP($AC19,LS_Coint_BD!$B$3:$AQ$1079,AJ$2)*$AD19+VLOOKUP($AC19,LS_Coint_BD!$B$3:$AQ$1079,AJ$2+1)</f>
        <v>22.016961098135724</v>
      </c>
      <c r="AK19">
        <f>VLOOKUP($AC19,LS_Coint_BD!$B$3:$AQ$1079,AK$2)*$AD19+VLOOKUP($AC19,LS_Coint_BD!$B$3:$AQ$1079,AK$2+1)</f>
        <v>22.509998328002521</v>
      </c>
      <c r="AL19">
        <f>VLOOKUP($AC19,LS_Coint_BD!$B$3:$AQ$1079,AL$2)*$AD19+VLOOKUP($AC19,LS_Coint_BD!$B$3:$AQ$1079,AL$2+1)</f>
        <v>23.051658324236588</v>
      </c>
      <c r="AM19">
        <f>VLOOKUP($AC19,LS_Coint_BD!$B$3:$AQ$1079,AM$2)*$AD19+VLOOKUP($AC19,LS_Coint_BD!$B$3:$AQ$1079,AM$2+1)</f>
        <v>0</v>
      </c>
      <c r="AN19">
        <f>VLOOKUP($AC19,LS_Coint_BD!$B$3:$AQ$1079,AN$2)</f>
        <v>0.88686574600224999</v>
      </c>
      <c r="AO19">
        <f>VLOOKUP($AC19,LS_Coint_BD!$B$3:$AQ$1079,AO$2)</f>
        <v>0</v>
      </c>
      <c r="AP19">
        <f>VLOOKUP($AC19,LS_Coint_BD!$B$3:$AQ$1079,AP$2)</f>
        <v>0</v>
      </c>
      <c r="AQ19">
        <f>VLOOKUP($AC19,LS_Coint_BD!$B$3:$AQ$1079,AQ$2)</f>
        <v>0.93761798000548602</v>
      </c>
      <c r="AR19">
        <f>VLOOKUP($AC19,LS_Coint_BD!$B$3:$AQ$1079,AR$2)</f>
        <v>0.99998071532567101</v>
      </c>
      <c r="AS19">
        <f>VLOOKUP($AC19,LS_Coint_BD!$B$3:$AQ$1079,AS$2)</f>
        <v>1.2259885780405599</v>
      </c>
      <c r="AT19">
        <f>VLOOKUP($AC19,LS_Coint_BD!$B$3:$AQ$1079,AT$2)</f>
        <v>1.7384280507333401</v>
      </c>
      <c r="AU19">
        <f>VLOOKUP($AC19,LS_Coint_BD!$B$3:$AQ$1079,AU$2)</f>
        <v>0</v>
      </c>
      <c r="AV19">
        <f>VLOOKUP($AC19,LS_Coint_BD!$B$3:$AQ$1079,AV$2)</f>
        <v>6.7501559897209499E-16</v>
      </c>
      <c r="AW19">
        <f>VLOOKUP($AC19,LS_Coint_BD!$B$3:$AQ$1079,AW$2)</f>
        <v>0</v>
      </c>
      <c r="AX19">
        <f>VLOOKUP($AC19,LS_Coint_BD!$B$3:$AQ$1079,AX$2)</f>
        <v>0</v>
      </c>
      <c r="AY19">
        <f>VLOOKUP($AC19,LS_Coint_BD!$B$3:$AQ$1079,AY$2)</f>
        <v>-1.1546319456101601E-15</v>
      </c>
      <c r="AZ19">
        <f>VLOOKUP($AC19,LS_Coint_BD!$B$3:$AQ$1079,AZ$2)</f>
        <v>1.26318708579573E-15</v>
      </c>
      <c r="BA19">
        <f>VLOOKUP($AC19,LS_Coint_BD!$B$3:$AQ$1079,BA$2)</f>
        <v>5.5067062021407803E-16</v>
      </c>
      <c r="BB19">
        <f>VLOOKUP($AC19,LS_Coint_BD!$B$3:$AQ$1079,BB$2)</f>
        <v>-3.5527136788005001E-16</v>
      </c>
      <c r="BC19">
        <f>VLOOKUP($AC19,LS_Coint_BD!$B$3:$AQ$1079,BC$2)</f>
        <v>0</v>
      </c>
      <c r="BD19">
        <f t="shared" si="57"/>
        <v>1.7737314920045006</v>
      </c>
      <c r="BE19">
        <f t="shared" si="58"/>
        <v>0</v>
      </c>
      <c r="BF19">
        <f t="shared" si="59"/>
        <v>0</v>
      </c>
      <c r="BG19">
        <f t="shared" si="60"/>
        <v>1.8752359600109709</v>
      </c>
      <c r="BH19">
        <f t="shared" si="61"/>
        <v>1.9999614306513434</v>
      </c>
      <c r="BI19">
        <f t="shared" si="62"/>
        <v>-2.4519771560811194</v>
      </c>
      <c r="BJ19">
        <f t="shared" si="63"/>
        <v>-3.4768561014666806</v>
      </c>
      <c r="BK19">
        <f t="shared" si="64"/>
        <v>0</v>
      </c>
      <c r="BL19">
        <f t="shared" si="65"/>
        <v>1.773731492004502</v>
      </c>
      <c r="BN19" s="30" t="b">
        <f t="shared" si="49"/>
        <v>0</v>
      </c>
      <c r="BO19" s="30" t="b">
        <f t="shared" si="50"/>
        <v>0</v>
      </c>
      <c r="BP19" s="30" t="b">
        <f t="shared" si="51"/>
        <v>0</v>
      </c>
      <c r="BQ19" s="30" t="b">
        <f t="shared" si="52"/>
        <v>0</v>
      </c>
      <c r="BR19" s="30" t="b">
        <f t="shared" si="53"/>
        <v>0</v>
      </c>
      <c r="BS19" s="30" t="b">
        <f t="shared" si="54"/>
        <v>0</v>
      </c>
      <c r="BT19" s="30" t="b">
        <f t="shared" si="55"/>
        <v>0</v>
      </c>
      <c r="BU19" s="30" t="b">
        <f t="shared" si="56"/>
        <v>0</v>
      </c>
    </row>
    <row r="20" spans="2:73" x14ac:dyDescent="0.3">
      <c r="B20" s="17" t="str">
        <f>VLOOKUP($AC20,LS_Coint_BD!$B$3:$D$1079,2)</f>
        <v>AZUL4</v>
      </c>
      <c r="C20" s="87" t="str">
        <f>VLOOKUP($AC20,LS_Coint_BD!$B$3:$D$1079,3)</f>
        <v>CPLE6</v>
      </c>
      <c r="D20" s="68">
        <f t="shared" si="66"/>
        <v>-1.7237067435691813</v>
      </c>
      <c r="E20" s="65">
        <f t="shared" si="67"/>
        <v>-7.0837123558242023</v>
      </c>
      <c r="F20" s="69">
        <f t="shared" si="68"/>
        <v>-4.7224749038828016</v>
      </c>
      <c r="G20" s="68">
        <f t="shared" si="69"/>
        <v>-1.9513857495961702</v>
      </c>
      <c r="H20" s="65">
        <f t="shared" si="70"/>
        <v>-6.8446519598051481</v>
      </c>
      <c r="I20" s="69">
        <f t="shared" si="71"/>
        <v>-4.5631013065367654</v>
      </c>
      <c r="J20" s="68">
        <f t="shared" si="72"/>
        <v>-1.8480648833759972</v>
      </c>
      <c r="K20" s="65">
        <f t="shared" si="73"/>
        <v>-6.7888241096471695</v>
      </c>
      <c r="L20" s="69">
        <f t="shared" si="74"/>
        <v>-4.5258827397647794</v>
      </c>
      <c r="M20" s="68">
        <f t="shared" si="75"/>
        <v>-1.8913702632122806</v>
      </c>
      <c r="N20" s="65">
        <f t="shared" si="76"/>
        <v>-6.6091344036756619</v>
      </c>
      <c r="O20" s="69">
        <f t="shared" si="77"/>
        <v>-4.4060896024504412</v>
      </c>
      <c r="P20" s="68">
        <f t="shared" si="78"/>
        <v>-1.6906061004246311</v>
      </c>
      <c r="Q20" s="65">
        <f t="shared" si="79"/>
        <v>-6.7126648399368385</v>
      </c>
      <c r="R20" s="69">
        <f t="shared" si="80"/>
        <v>-4.4751098932912257</v>
      </c>
      <c r="S20" s="68">
        <f t="shared" si="81"/>
        <v>-2.4686372115310604</v>
      </c>
      <c r="T20" s="65">
        <f t="shared" si="82"/>
        <v>-7.4121467643130785</v>
      </c>
      <c r="U20" s="69">
        <f t="shared" si="83"/>
        <v>-4.9414311762087193</v>
      </c>
      <c r="V20" s="68">
        <f t="shared" si="84"/>
        <v>-3.2847231746371222</v>
      </c>
      <c r="W20" s="65">
        <f t="shared" si="85"/>
        <v>-9.7544704893558283</v>
      </c>
      <c r="X20" s="69">
        <f t="shared" si="86"/>
        <v>-6.5029803262372194</v>
      </c>
      <c r="Y20" s="68">
        <f t="shared" si="87"/>
        <v>-0.97333939129744351</v>
      </c>
      <c r="Z20" s="65">
        <f t="shared" si="88"/>
        <v>-10.242183567759092</v>
      </c>
      <c r="AA20" s="69">
        <f t="shared" si="89"/>
        <v>-6.8281223785060607</v>
      </c>
      <c r="AB20" s="98">
        <f>SUMIF(BN20:BU20,"VERDADEIRO",BN$3:$BU19)</f>
        <v>0</v>
      </c>
      <c r="AC20" s="97">
        <f t="shared" si="48"/>
        <v>17</v>
      </c>
      <c r="AD20">
        <f>RTD("tryd.rtdserver",,"COT",B20,"ULT")</f>
        <v>43.55</v>
      </c>
      <c r="AE20">
        <f>RTD("tryd.rtdserver",,"COT",C20,"ULT")</f>
        <v>67.930000000000007</v>
      </c>
      <c r="AF20">
        <f>VLOOKUP($AC20,LS_Coint_BD!$B$3:$AQ$1079,AF$2)*$AD20+VLOOKUP($AC20,LS_Coint_BD!$B$3:$AQ$1079,AF$2+1)</f>
        <v>69.653706743569188</v>
      </c>
      <c r="AG20">
        <f>VLOOKUP($AC20,LS_Coint_BD!$B$3:$AQ$1079,AG$2)*$AD20+VLOOKUP($AC20,LS_Coint_BD!$B$3:$AQ$1079,AG$2+1)</f>
        <v>69.881385749596177</v>
      </c>
      <c r="AH20">
        <f>VLOOKUP($AC20,LS_Coint_BD!$B$3:$AQ$1079,AH$2)*$AD20+VLOOKUP($AC20,LS_Coint_BD!$B$3:$AQ$1079,AH$2+1)</f>
        <v>69.778064883376004</v>
      </c>
      <c r="AI20">
        <f>VLOOKUP($AC20,LS_Coint_BD!$B$3:$AQ$1079,AI$2)*$AD20+VLOOKUP($AC20,LS_Coint_BD!$B$3:$AQ$1079,AI$2+1)</f>
        <v>69.821370263212287</v>
      </c>
      <c r="AJ20">
        <f>VLOOKUP($AC20,LS_Coint_BD!$B$3:$AQ$1079,AJ$2)*$AD20+VLOOKUP($AC20,LS_Coint_BD!$B$3:$AQ$1079,AJ$2+1)</f>
        <v>69.620606100424638</v>
      </c>
      <c r="AK20">
        <f>VLOOKUP($AC20,LS_Coint_BD!$B$3:$AQ$1079,AK$2)*$AD20+VLOOKUP($AC20,LS_Coint_BD!$B$3:$AQ$1079,AK$2+1)</f>
        <v>70.398637211531067</v>
      </c>
      <c r="AL20">
        <f>VLOOKUP($AC20,LS_Coint_BD!$B$3:$AQ$1079,AL$2)*$AD20+VLOOKUP($AC20,LS_Coint_BD!$B$3:$AQ$1079,AL$2+1)</f>
        <v>71.214723174637129</v>
      </c>
      <c r="AM20">
        <f>VLOOKUP($AC20,LS_Coint_BD!$B$3:$AQ$1079,AM$2)*$AD20+VLOOKUP($AC20,LS_Coint_BD!$B$3:$AQ$1079,AM$2+1)</f>
        <v>68.90333939129745</v>
      </c>
      <c r="AN20">
        <f>VLOOKUP($AC20,LS_Coint_BD!$B$3:$AQ$1079,AN$2)</f>
        <v>2.3612374519413999</v>
      </c>
      <c r="AO20">
        <f>VLOOKUP($AC20,LS_Coint_BD!$B$3:$AQ$1079,AO$2)</f>
        <v>2.28155065326838</v>
      </c>
      <c r="AP20">
        <f>VLOOKUP($AC20,LS_Coint_BD!$B$3:$AQ$1079,AP$2)</f>
        <v>2.2629413698823901</v>
      </c>
      <c r="AQ20">
        <f>VLOOKUP($AC20,LS_Coint_BD!$B$3:$AQ$1079,AQ$2)</f>
        <v>2.2030448012252202</v>
      </c>
      <c r="AR20">
        <f>VLOOKUP($AC20,LS_Coint_BD!$B$3:$AQ$1079,AR$2)</f>
        <v>2.2375549466456102</v>
      </c>
      <c r="AS20">
        <f>VLOOKUP($AC20,LS_Coint_BD!$B$3:$AQ$1079,AS$2)</f>
        <v>2.4707155881043601</v>
      </c>
      <c r="AT20">
        <f>VLOOKUP($AC20,LS_Coint_BD!$B$3:$AQ$1079,AT$2)</f>
        <v>3.2514901631186102</v>
      </c>
      <c r="AU20">
        <f>VLOOKUP($AC20,LS_Coint_BD!$B$3:$AQ$1079,AU$2)</f>
        <v>3.4140611892530299</v>
      </c>
      <c r="AV20">
        <f>VLOOKUP($AC20,LS_Coint_BD!$B$3:$AQ$1079,AV$2)</f>
        <v>-1.7763568394002501E-15</v>
      </c>
      <c r="AW20">
        <f>VLOOKUP($AC20,LS_Coint_BD!$B$3:$AQ$1079,AW$2)</f>
        <v>-5.0330110449673797E-15</v>
      </c>
      <c r="AX20">
        <f>VLOOKUP($AC20,LS_Coint_BD!$B$3:$AQ$1079,AX$2)</f>
        <v>4.5677747298863599E-16</v>
      </c>
      <c r="AY20">
        <f>VLOOKUP($AC20,LS_Coint_BD!$B$3:$AQ$1079,AY$2)</f>
        <v>-1.28785870856518E-15</v>
      </c>
      <c r="AZ20">
        <f>VLOOKUP($AC20,LS_Coint_BD!$B$3:$AQ$1079,AZ$2)</f>
        <v>-5.1316975360451703E-15</v>
      </c>
      <c r="BA20">
        <f>VLOOKUP($AC20,LS_Coint_BD!$B$3:$AQ$1079,BA$2)</f>
        <v>6.3948846218409005E-16</v>
      </c>
      <c r="BB20">
        <f>VLOOKUP($AC20,LS_Coint_BD!$B$3:$AQ$1079,BB$2)</f>
        <v>1.13040889780016E-15</v>
      </c>
      <c r="BC20">
        <f>VLOOKUP($AC20,LS_Coint_BD!$B$3:$AQ$1079,BC$2)</f>
        <v>-1.1368683772161599E-15</v>
      </c>
      <c r="BD20">
        <f t="shared" si="57"/>
        <v>-4.7224749038828016</v>
      </c>
      <c r="BE20">
        <f t="shared" si="58"/>
        <v>-4.5631013065367654</v>
      </c>
      <c r="BF20">
        <f t="shared" si="59"/>
        <v>-4.5258827397647794</v>
      </c>
      <c r="BG20">
        <f t="shared" si="60"/>
        <v>-4.4060896024504412</v>
      </c>
      <c r="BH20">
        <f t="shared" si="61"/>
        <v>-4.4751098932912257</v>
      </c>
      <c r="BI20">
        <f t="shared" si="62"/>
        <v>-4.9414311762087193</v>
      </c>
      <c r="BJ20">
        <f t="shared" si="63"/>
        <v>-6.5029803262372194</v>
      </c>
      <c r="BK20">
        <f t="shared" si="64"/>
        <v>-6.8281223785060607</v>
      </c>
      <c r="BL20">
        <f t="shared" si="65"/>
        <v>-4.722474903882798</v>
      </c>
      <c r="BN20" s="19" t="b">
        <f t="shared" si="49"/>
        <v>0</v>
      </c>
      <c r="BO20" s="19" t="b">
        <f t="shared" si="50"/>
        <v>0</v>
      </c>
      <c r="BP20" s="19" t="b">
        <f t="shared" si="51"/>
        <v>0</v>
      </c>
      <c r="BQ20" s="19" t="b">
        <f t="shared" si="52"/>
        <v>0</v>
      </c>
      <c r="BR20" s="19" t="b">
        <f t="shared" si="53"/>
        <v>0</v>
      </c>
      <c r="BS20" s="19" t="b">
        <f t="shared" si="54"/>
        <v>0</v>
      </c>
      <c r="BT20" s="19" t="b">
        <f t="shared" si="55"/>
        <v>0</v>
      </c>
      <c r="BU20" s="19" t="b">
        <f t="shared" si="56"/>
        <v>0</v>
      </c>
    </row>
    <row r="21" spans="2:73" x14ac:dyDescent="0.3">
      <c r="B21" s="17" t="str">
        <f>VLOOKUP($AC21,LS_Coint_BD!$B$3:$D$1079,2)</f>
        <v>AZUL4</v>
      </c>
      <c r="C21" s="87" t="str">
        <f>VLOOKUP($AC21,LS_Coint_BD!$B$3:$D$1079,3)</f>
        <v>CRFB3</v>
      </c>
      <c r="D21" s="70">
        <f t="shared" si="66"/>
        <v>0.25531156396857924</v>
      </c>
      <c r="E21" s="66">
        <f t="shared" si="67"/>
        <v>1.7703448316788075</v>
      </c>
      <c r="F21" s="71">
        <f t="shared" si="68"/>
        <v>1.1802298877858717</v>
      </c>
      <c r="G21" s="70">
        <f t="shared" si="69"/>
        <v>0.12793772424491223</v>
      </c>
      <c r="H21" s="66">
        <f t="shared" si="70"/>
        <v>1.8444360992564635</v>
      </c>
      <c r="I21" s="71">
        <f t="shared" si="71"/>
        <v>1.2296240661709756</v>
      </c>
      <c r="J21" s="70">
        <f t="shared" si="72"/>
        <v>0.22568281676641178</v>
      </c>
      <c r="K21" s="66">
        <f t="shared" si="73"/>
        <v>2.0629580523864166</v>
      </c>
      <c r="L21" s="71">
        <f t="shared" si="74"/>
        <v>1.3753053682576111</v>
      </c>
      <c r="M21" s="70">
        <f t="shared" si="75"/>
        <v>0.11580379543191555</v>
      </c>
      <c r="N21" s="66">
        <f t="shared" si="76"/>
        <v>2.1936984200311089</v>
      </c>
      <c r="O21" s="71">
        <f t="shared" si="77"/>
        <v>1.4624656133540728</v>
      </c>
      <c r="P21" s="70">
        <f t="shared" si="78"/>
        <v>-0.36205378687607848</v>
      </c>
      <c r="Q21" s="66">
        <f t="shared" si="79"/>
        <v>-3.0047538563986214</v>
      </c>
      <c r="R21" s="71">
        <f t="shared" si="80"/>
        <v>-2.0031692375990811</v>
      </c>
      <c r="S21" s="70">
        <f t="shared" si="81"/>
        <v>0</v>
      </c>
      <c r="T21" s="66">
        <f t="shared" si="82"/>
        <v>0</v>
      </c>
      <c r="U21" s="71">
        <f t="shared" si="83"/>
        <v>0</v>
      </c>
      <c r="V21" s="70">
        <f t="shared" si="84"/>
        <v>-0.25049321366800825</v>
      </c>
      <c r="W21" s="66">
        <f t="shared" si="85"/>
        <v>-3.052389770873519</v>
      </c>
      <c r="X21" s="71">
        <f t="shared" si="86"/>
        <v>-2.0349265139156794</v>
      </c>
      <c r="Y21" s="70">
        <f t="shared" si="87"/>
        <v>0</v>
      </c>
      <c r="Z21" s="66">
        <f t="shared" si="88"/>
        <v>0</v>
      </c>
      <c r="AA21" s="71">
        <f t="shared" si="89"/>
        <v>0</v>
      </c>
      <c r="AB21" s="98">
        <f>SUMIF(BN21:BU21,"VERDADEIRO",BN$3:$BU20)</f>
        <v>0</v>
      </c>
      <c r="AC21" s="97">
        <f t="shared" si="48"/>
        <v>18</v>
      </c>
      <c r="AD21">
        <f>RTD("tryd.rtdserver",,"COT",B21,"ULT")</f>
        <v>43.55</v>
      </c>
      <c r="AE21">
        <f>RTD("tryd.rtdserver",,"COT",C21,"ULT")</f>
        <v>19.52</v>
      </c>
      <c r="AF21">
        <f>VLOOKUP($AC21,LS_Coint_BD!$B$3:$AQ$1079,AF$2)*$AD21+VLOOKUP($AC21,LS_Coint_BD!$B$3:$AQ$1079,AF$2+1)</f>
        <v>19.26468843603142</v>
      </c>
      <c r="AG21">
        <f>VLOOKUP($AC21,LS_Coint_BD!$B$3:$AQ$1079,AG$2)*$AD21+VLOOKUP($AC21,LS_Coint_BD!$B$3:$AQ$1079,AG$2+1)</f>
        <v>19.392062275755087</v>
      </c>
      <c r="AH21">
        <f>VLOOKUP($AC21,LS_Coint_BD!$B$3:$AQ$1079,AH$2)*$AD21+VLOOKUP($AC21,LS_Coint_BD!$B$3:$AQ$1079,AH$2+1)</f>
        <v>19.294317183233588</v>
      </c>
      <c r="AI21">
        <f>VLOOKUP($AC21,LS_Coint_BD!$B$3:$AQ$1079,AI$2)*$AD21+VLOOKUP($AC21,LS_Coint_BD!$B$3:$AQ$1079,AI$2+1)</f>
        <v>19.404196204568084</v>
      </c>
      <c r="AJ21">
        <f>VLOOKUP($AC21,LS_Coint_BD!$B$3:$AQ$1079,AJ$2)*$AD21+VLOOKUP($AC21,LS_Coint_BD!$B$3:$AQ$1079,AJ$2+1)</f>
        <v>19.882053786876078</v>
      </c>
      <c r="AK21">
        <f>VLOOKUP($AC21,LS_Coint_BD!$B$3:$AQ$1079,AK$2)*$AD21+VLOOKUP($AC21,LS_Coint_BD!$B$3:$AQ$1079,AK$2+1)</f>
        <v>0</v>
      </c>
      <c r="AL21">
        <f>VLOOKUP($AC21,LS_Coint_BD!$B$3:$AQ$1079,AL$2)*$AD21+VLOOKUP($AC21,LS_Coint_BD!$B$3:$AQ$1079,AL$2+1)</f>
        <v>19.770493213668008</v>
      </c>
      <c r="AM21">
        <f>VLOOKUP($AC21,LS_Coint_BD!$B$3:$AQ$1079,AM$2)*$AD21+VLOOKUP($AC21,LS_Coint_BD!$B$3:$AQ$1079,AM$2+1)</f>
        <v>0</v>
      </c>
      <c r="AN21">
        <f>VLOOKUP($AC21,LS_Coint_BD!$B$3:$AQ$1079,AN$2)</f>
        <v>0.59011494389293495</v>
      </c>
      <c r="AO21">
        <f>VLOOKUP($AC21,LS_Coint_BD!$B$3:$AQ$1079,AO$2)</f>
        <v>0.61481203308548804</v>
      </c>
      <c r="AP21">
        <f>VLOOKUP($AC21,LS_Coint_BD!$B$3:$AQ$1079,AP$2)</f>
        <v>0.68765268412880498</v>
      </c>
      <c r="AQ21">
        <f>VLOOKUP($AC21,LS_Coint_BD!$B$3:$AQ$1079,AQ$2)</f>
        <v>0.73123280667703805</v>
      </c>
      <c r="AR21">
        <f>VLOOKUP($AC21,LS_Coint_BD!$B$3:$AQ$1079,AR$2)</f>
        <v>1.0015846187995401</v>
      </c>
      <c r="AS21">
        <f>VLOOKUP($AC21,LS_Coint_BD!$B$3:$AQ$1079,AS$2)</f>
        <v>0</v>
      </c>
      <c r="AT21">
        <f>VLOOKUP($AC21,LS_Coint_BD!$B$3:$AQ$1079,AT$2)</f>
        <v>1.0174632569578399</v>
      </c>
      <c r="AU21">
        <f>VLOOKUP($AC21,LS_Coint_BD!$B$3:$AQ$1079,AU$2)</f>
        <v>0</v>
      </c>
      <c r="AV21">
        <f>VLOOKUP($AC21,LS_Coint_BD!$B$3:$AQ$1079,AV$2)</f>
        <v>1.70530256582424E-15</v>
      </c>
      <c r="AW21">
        <f>VLOOKUP($AC21,LS_Coint_BD!$B$3:$AQ$1079,AW$2)</f>
        <v>-4.4408920985006301E-16</v>
      </c>
      <c r="AX21">
        <f>VLOOKUP($AC21,LS_Coint_BD!$B$3:$AQ$1079,AX$2)</f>
        <v>1.0150610510858599E-15</v>
      </c>
      <c r="AY21">
        <f>VLOOKUP($AC21,LS_Coint_BD!$B$3:$AQ$1079,AY$2)</f>
        <v>-3.2640556923979601E-15</v>
      </c>
      <c r="AZ21">
        <f>VLOOKUP($AC21,LS_Coint_BD!$B$3:$AQ$1079,AZ$2)</f>
        <v>-7.5001733219121696E-16</v>
      </c>
      <c r="BA21">
        <f>VLOOKUP($AC21,LS_Coint_BD!$B$3:$AQ$1079,BA$2)</f>
        <v>0</v>
      </c>
      <c r="BB21">
        <f>VLOOKUP($AC21,LS_Coint_BD!$B$3:$AQ$1079,BB$2)</f>
        <v>4.3601486058006202E-16</v>
      </c>
      <c r="BC21">
        <f>VLOOKUP($AC21,LS_Coint_BD!$B$3:$AQ$1079,BC$2)</f>
        <v>0</v>
      </c>
      <c r="BD21">
        <f t="shared" si="57"/>
        <v>1.1802298877858717</v>
      </c>
      <c r="BE21">
        <f t="shared" si="58"/>
        <v>1.2296240661709756</v>
      </c>
      <c r="BF21">
        <f t="shared" si="59"/>
        <v>1.3753053682576111</v>
      </c>
      <c r="BG21">
        <f t="shared" si="60"/>
        <v>1.4624656133540728</v>
      </c>
      <c r="BH21">
        <f t="shared" si="61"/>
        <v>-2.0031692375990811</v>
      </c>
      <c r="BI21">
        <f t="shared" si="62"/>
        <v>0</v>
      </c>
      <c r="BJ21">
        <f t="shared" si="63"/>
        <v>-2.0349265139156794</v>
      </c>
      <c r="BK21">
        <f t="shared" si="64"/>
        <v>0</v>
      </c>
      <c r="BL21">
        <f t="shared" si="65"/>
        <v>1.180229887785875</v>
      </c>
      <c r="BN21" s="30" t="b">
        <f t="shared" si="49"/>
        <v>0</v>
      </c>
      <c r="BO21" s="30" t="b">
        <f t="shared" si="50"/>
        <v>0</v>
      </c>
      <c r="BP21" s="30" t="b">
        <f t="shared" si="51"/>
        <v>0</v>
      </c>
      <c r="BQ21" s="30" t="b">
        <f t="shared" si="52"/>
        <v>0</v>
      </c>
      <c r="BR21" s="30" t="b">
        <f t="shared" si="53"/>
        <v>0</v>
      </c>
      <c r="BS21" s="30" t="b">
        <f t="shared" si="54"/>
        <v>0</v>
      </c>
      <c r="BT21" s="30" t="b">
        <f t="shared" si="55"/>
        <v>0</v>
      </c>
      <c r="BU21" s="30" t="b">
        <f t="shared" si="56"/>
        <v>0</v>
      </c>
    </row>
    <row r="22" spans="2:73" x14ac:dyDescent="0.3">
      <c r="B22" s="17" t="str">
        <f>VLOOKUP($AC22,LS_Coint_BD!$B$3:$D$1079,2)</f>
        <v>AZUL4</v>
      </c>
      <c r="C22" s="87" t="str">
        <f>VLOOKUP($AC22,LS_Coint_BD!$B$3:$D$1079,3)</f>
        <v>EGIE3</v>
      </c>
      <c r="D22" s="68">
        <f t="shared" si="66"/>
        <v>0.62271104114837073</v>
      </c>
      <c r="E22" s="65">
        <f t="shared" si="67"/>
        <v>3.3462769218261963</v>
      </c>
      <c r="F22" s="69">
        <f t="shared" si="68"/>
        <v>2.2308512812174643</v>
      </c>
      <c r="G22" s="68">
        <f t="shared" si="69"/>
        <v>1.068759503984559</v>
      </c>
      <c r="H22" s="65">
        <f t="shared" si="70"/>
        <v>3.8387252343475744</v>
      </c>
      <c r="I22" s="69">
        <f t="shared" si="71"/>
        <v>2.5591501562317163</v>
      </c>
      <c r="J22" s="68">
        <f t="shared" si="72"/>
        <v>0</v>
      </c>
      <c r="K22" s="65">
        <f t="shared" si="73"/>
        <v>0</v>
      </c>
      <c r="L22" s="69">
        <f t="shared" si="74"/>
        <v>0</v>
      </c>
      <c r="M22" s="68">
        <f t="shared" si="75"/>
        <v>1.3998019301062357</v>
      </c>
      <c r="N22" s="65">
        <f t="shared" si="76"/>
        <v>3.9789241786341649</v>
      </c>
      <c r="O22" s="69">
        <f t="shared" si="77"/>
        <v>2.6526161190894433</v>
      </c>
      <c r="P22" s="68">
        <f t="shared" si="78"/>
        <v>1.0680114226412485</v>
      </c>
      <c r="Q22" s="65">
        <f t="shared" si="79"/>
        <v>4.1078412035267684</v>
      </c>
      <c r="R22" s="69">
        <f t="shared" si="80"/>
        <v>2.7385608023511789</v>
      </c>
      <c r="S22" s="68">
        <f t="shared" si="81"/>
        <v>0.44704749314527703</v>
      </c>
      <c r="T22" s="65">
        <f t="shared" si="82"/>
        <v>4.8375926420145969</v>
      </c>
      <c r="U22" s="69">
        <f t="shared" si="83"/>
        <v>3.2250617613430648</v>
      </c>
      <c r="V22" s="68">
        <f t="shared" si="84"/>
        <v>0.18791687223029641</v>
      </c>
      <c r="W22" s="65">
        <f t="shared" si="85"/>
        <v>5.4728564225172303</v>
      </c>
      <c r="X22" s="69">
        <f t="shared" si="86"/>
        <v>3.6485709483448199</v>
      </c>
      <c r="Y22" s="68">
        <f t="shared" si="87"/>
        <v>9.5083927209749675E-2</v>
      </c>
      <c r="Z22" s="65">
        <f t="shared" si="88"/>
        <v>5.286674222302107</v>
      </c>
      <c r="AA22" s="69">
        <f t="shared" si="89"/>
        <v>3.524449481534738</v>
      </c>
      <c r="AB22" s="98">
        <f>SUMIF(BN22:BU22,"VERDADEIRO",BN$3:$BU21)</f>
        <v>0</v>
      </c>
      <c r="AC22" s="97">
        <f t="shared" si="48"/>
        <v>19</v>
      </c>
      <c r="AD22">
        <f>RTD("tryd.rtdserver",,"COT",B22,"ULT")</f>
        <v>43.55</v>
      </c>
      <c r="AE22">
        <f>RTD("tryd.rtdserver",,"COT",C22,"ULT")</f>
        <v>45.12</v>
      </c>
      <c r="AF22">
        <f>VLOOKUP($AC22,LS_Coint_BD!$B$3:$AQ$1079,AF$2)*$AD22+VLOOKUP($AC22,LS_Coint_BD!$B$3:$AQ$1079,AF$2+1)</f>
        <v>44.497288958851627</v>
      </c>
      <c r="AG22">
        <f>VLOOKUP($AC22,LS_Coint_BD!$B$3:$AQ$1079,AG$2)*$AD22+VLOOKUP($AC22,LS_Coint_BD!$B$3:$AQ$1079,AG$2+1)</f>
        <v>44.051240496015438</v>
      </c>
      <c r="AH22">
        <f>VLOOKUP($AC22,LS_Coint_BD!$B$3:$AQ$1079,AH$2)*$AD22+VLOOKUP($AC22,LS_Coint_BD!$B$3:$AQ$1079,AH$2+1)</f>
        <v>0</v>
      </c>
      <c r="AI22">
        <f>VLOOKUP($AC22,LS_Coint_BD!$B$3:$AQ$1079,AI$2)*$AD22+VLOOKUP($AC22,LS_Coint_BD!$B$3:$AQ$1079,AI$2+1)</f>
        <v>43.720198069893762</v>
      </c>
      <c r="AJ22">
        <f>VLOOKUP($AC22,LS_Coint_BD!$B$3:$AQ$1079,AJ$2)*$AD22+VLOOKUP($AC22,LS_Coint_BD!$B$3:$AQ$1079,AJ$2+1)</f>
        <v>44.051988577358749</v>
      </c>
      <c r="AK22">
        <f>VLOOKUP($AC22,LS_Coint_BD!$B$3:$AQ$1079,AK$2)*$AD22+VLOOKUP($AC22,LS_Coint_BD!$B$3:$AQ$1079,AK$2+1)</f>
        <v>44.67295250685472</v>
      </c>
      <c r="AL22">
        <f>VLOOKUP($AC22,LS_Coint_BD!$B$3:$AQ$1079,AL$2)*$AD22+VLOOKUP($AC22,LS_Coint_BD!$B$3:$AQ$1079,AL$2+1)</f>
        <v>44.932083127769701</v>
      </c>
      <c r="AM22">
        <f>VLOOKUP($AC22,LS_Coint_BD!$B$3:$AQ$1079,AM$2)*$AD22+VLOOKUP($AC22,LS_Coint_BD!$B$3:$AQ$1079,AM$2+1)</f>
        <v>45.024916072790248</v>
      </c>
      <c r="AN22">
        <f>VLOOKUP($AC22,LS_Coint_BD!$B$3:$AQ$1079,AN$2)</f>
        <v>1.11542564060873</v>
      </c>
      <c r="AO22">
        <f>VLOOKUP($AC22,LS_Coint_BD!$B$3:$AQ$1079,AO$2)</f>
        <v>1.2795750781158599</v>
      </c>
      <c r="AP22">
        <f>VLOOKUP($AC22,LS_Coint_BD!$B$3:$AQ$1079,AP$2)</f>
        <v>0</v>
      </c>
      <c r="AQ22">
        <f>VLOOKUP($AC22,LS_Coint_BD!$B$3:$AQ$1079,AQ$2)</f>
        <v>1.3263080595447201</v>
      </c>
      <c r="AR22">
        <f>VLOOKUP($AC22,LS_Coint_BD!$B$3:$AQ$1079,AR$2)</f>
        <v>1.3692804011755899</v>
      </c>
      <c r="AS22">
        <f>VLOOKUP($AC22,LS_Coint_BD!$B$3:$AQ$1079,AS$2)</f>
        <v>1.6125308806715299</v>
      </c>
      <c r="AT22">
        <f>VLOOKUP($AC22,LS_Coint_BD!$B$3:$AQ$1079,AT$2)</f>
        <v>1.8242854741724099</v>
      </c>
      <c r="AU22">
        <f>VLOOKUP($AC22,LS_Coint_BD!$B$3:$AQ$1079,AU$2)</f>
        <v>1.7622247407673699</v>
      </c>
      <c r="AV22">
        <f>VLOOKUP($AC22,LS_Coint_BD!$B$3:$AQ$1079,AV$2)</f>
        <v>4.6185277824406498E-15</v>
      </c>
      <c r="AW22">
        <f>VLOOKUP($AC22,LS_Coint_BD!$B$3:$AQ$1079,AW$2)</f>
        <v>-3.7303493627405301E-15</v>
      </c>
      <c r="AX22">
        <f>VLOOKUP($AC22,LS_Coint_BD!$B$3:$AQ$1079,AX$2)</f>
        <v>0</v>
      </c>
      <c r="AY22">
        <f>VLOOKUP($AC22,LS_Coint_BD!$B$3:$AQ$1079,AY$2)</f>
        <v>2.97539770599542E-15</v>
      </c>
      <c r="AZ22">
        <f>VLOOKUP($AC22,LS_Coint_BD!$B$3:$AQ$1079,AZ$2)</f>
        <v>-9.8686491077791697E-16</v>
      </c>
      <c r="BA22">
        <f>VLOOKUP($AC22,LS_Coint_BD!$B$3:$AQ$1079,BA$2)</f>
        <v>4.7251091928046696E-15</v>
      </c>
      <c r="BB22">
        <f>VLOOKUP($AC22,LS_Coint_BD!$B$3:$AQ$1079,BB$2)</f>
        <v>-9.6892191240013694E-17</v>
      </c>
      <c r="BC22">
        <f>VLOOKUP($AC22,LS_Coint_BD!$B$3:$AQ$1079,BC$2)</f>
        <v>-1.9610979506978798E-15</v>
      </c>
      <c r="BD22">
        <f t="shared" si="57"/>
        <v>2.2308512812174643</v>
      </c>
      <c r="BE22">
        <f t="shared" si="58"/>
        <v>2.5591501562317163</v>
      </c>
      <c r="BF22">
        <f t="shared" si="59"/>
        <v>0</v>
      </c>
      <c r="BG22">
        <f t="shared" si="60"/>
        <v>2.6526161190894433</v>
      </c>
      <c r="BH22">
        <f t="shared" si="61"/>
        <v>2.7385608023511789</v>
      </c>
      <c r="BI22">
        <f t="shared" si="62"/>
        <v>3.2250617613430648</v>
      </c>
      <c r="BJ22">
        <f t="shared" si="63"/>
        <v>3.6485709483448199</v>
      </c>
      <c r="BK22">
        <f t="shared" si="64"/>
        <v>3.524449481534738</v>
      </c>
      <c r="BL22">
        <f t="shared" si="65"/>
        <v>2.2308512812174737</v>
      </c>
      <c r="BN22" s="19" t="b">
        <f t="shared" si="49"/>
        <v>0</v>
      </c>
      <c r="BO22" s="19" t="b">
        <f t="shared" si="50"/>
        <v>0</v>
      </c>
      <c r="BP22" s="19" t="b">
        <f t="shared" si="51"/>
        <v>0</v>
      </c>
      <c r="BQ22" s="19" t="b">
        <f t="shared" si="52"/>
        <v>0</v>
      </c>
      <c r="BR22" s="19" t="b">
        <f t="shared" si="53"/>
        <v>0</v>
      </c>
      <c r="BS22" s="19" t="b">
        <f t="shared" si="54"/>
        <v>0</v>
      </c>
      <c r="BT22" s="19" t="b">
        <f t="shared" si="55"/>
        <v>0</v>
      </c>
      <c r="BU22" s="19" t="b">
        <f t="shared" si="56"/>
        <v>0</v>
      </c>
    </row>
    <row r="23" spans="2:73" x14ac:dyDescent="0.3">
      <c r="B23" s="17" t="str">
        <f>VLOOKUP($AC23,LS_Coint_BD!$B$3:$D$1079,2)</f>
        <v>AZUL4</v>
      </c>
      <c r="C23" s="87" t="str">
        <f>VLOOKUP($AC23,LS_Coint_BD!$B$3:$D$1079,3)</f>
        <v>ENBR3</v>
      </c>
      <c r="D23" s="70">
        <f t="shared" si="66"/>
        <v>-0.17673002691748607</v>
      </c>
      <c r="E23" s="66">
        <f t="shared" si="67"/>
        <v>-1.3616715082309958</v>
      </c>
      <c r="F23" s="71">
        <f t="shared" si="68"/>
        <v>-0.90778100548733054</v>
      </c>
      <c r="G23" s="70">
        <f t="shared" si="69"/>
        <v>-0.14869005499159371</v>
      </c>
      <c r="H23" s="66">
        <f t="shared" si="70"/>
        <v>-1.4163151925644553</v>
      </c>
      <c r="I23" s="71">
        <f t="shared" si="71"/>
        <v>-0.94421012837630347</v>
      </c>
      <c r="J23" s="70">
        <f t="shared" si="72"/>
        <v>-6.0505548537189924E-2</v>
      </c>
      <c r="K23" s="66">
        <f t="shared" si="73"/>
        <v>-1.4485138462422888</v>
      </c>
      <c r="L23" s="71">
        <f t="shared" si="74"/>
        <v>-0.96567589749485916</v>
      </c>
      <c r="M23" s="70">
        <f t="shared" si="75"/>
        <v>-5.931348005776016E-2</v>
      </c>
      <c r="N23" s="66">
        <f t="shared" si="76"/>
        <v>-1.3752611039856357</v>
      </c>
      <c r="O23" s="71">
        <f t="shared" si="77"/>
        <v>-0.91684073599042382</v>
      </c>
      <c r="P23" s="70">
        <f t="shared" si="78"/>
        <v>-0.10661531109287381</v>
      </c>
      <c r="Q23" s="66">
        <f t="shared" si="79"/>
        <v>-1.4329915074037274</v>
      </c>
      <c r="R23" s="71">
        <f t="shared" si="80"/>
        <v>-0.95532767160248488</v>
      </c>
      <c r="S23" s="70">
        <f t="shared" si="81"/>
        <v>-0.21299208252318635</v>
      </c>
      <c r="T23" s="66">
        <f t="shared" si="82"/>
        <v>-1.4904300146922509</v>
      </c>
      <c r="U23" s="71">
        <f t="shared" si="83"/>
        <v>-0.99362000979483389</v>
      </c>
      <c r="V23" s="70">
        <f t="shared" si="84"/>
        <v>-0.40018601427455636</v>
      </c>
      <c r="W23" s="66">
        <f t="shared" si="85"/>
        <v>-2.0608072636237367</v>
      </c>
      <c r="X23" s="71">
        <f t="shared" si="86"/>
        <v>-1.3738715090824911</v>
      </c>
      <c r="Y23" s="70">
        <f t="shared" si="87"/>
        <v>-0.19791638291551195</v>
      </c>
      <c r="Z23" s="66">
        <f t="shared" si="88"/>
        <v>-2.0291346054616581</v>
      </c>
      <c r="AA23" s="71">
        <f t="shared" si="89"/>
        <v>-1.3527564036411055</v>
      </c>
      <c r="AB23" s="98">
        <f>SUMIF(BN23:BU23,"VERDADEIRO",BN$3:$BU22)</f>
        <v>0</v>
      </c>
      <c r="AC23" s="97">
        <f t="shared" si="48"/>
        <v>20</v>
      </c>
      <c r="AD23">
        <f>RTD("tryd.rtdserver",,"COT",B23,"ULT")</f>
        <v>43.55</v>
      </c>
      <c r="AE23">
        <f>RTD("tryd.rtdserver",,"COT",C23,"ULT")</f>
        <v>19.66</v>
      </c>
      <c r="AF23">
        <f>VLOOKUP($AC23,LS_Coint_BD!$B$3:$AQ$1079,AF$2)*$AD23+VLOOKUP($AC23,LS_Coint_BD!$B$3:$AQ$1079,AF$2+1)</f>
        <v>19.836730026917486</v>
      </c>
      <c r="AG23">
        <f>VLOOKUP($AC23,LS_Coint_BD!$B$3:$AQ$1079,AG$2)*$AD23+VLOOKUP($AC23,LS_Coint_BD!$B$3:$AQ$1079,AG$2+1)</f>
        <v>19.808690054991594</v>
      </c>
      <c r="AH23">
        <f>VLOOKUP($AC23,LS_Coint_BD!$B$3:$AQ$1079,AH$2)*$AD23+VLOOKUP($AC23,LS_Coint_BD!$B$3:$AQ$1079,AH$2+1)</f>
        <v>19.72050554853719</v>
      </c>
      <c r="AI23">
        <f>VLOOKUP($AC23,LS_Coint_BD!$B$3:$AQ$1079,AI$2)*$AD23+VLOOKUP($AC23,LS_Coint_BD!$B$3:$AQ$1079,AI$2+1)</f>
        <v>19.71931348005776</v>
      </c>
      <c r="AJ23">
        <f>VLOOKUP($AC23,LS_Coint_BD!$B$3:$AQ$1079,AJ$2)*$AD23+VLOOKUP($AC23,LS_Coint_BD!$B$3:$AQ$1079,AJ$2+1)</f>
        <v>19.766615311092874</v>
      </c>
      <c r="AK23">
        <f>VLOOKUP($AC23,LS_Coint_BD!$B$3:$AQ$1079,AK$2)*$AD23+VLOOKUP($AC23,LS_Coint_BD!$B$3:$AQ$1079,AK$2+1)</f>
        <v>19.872992082523186</v>
      </c>
      <c r="AL23">
        <f>VLOOKUP($AC23,LS_Coint_BD!$B$3:$AQ$1079,AL$2)*$AD23+VLOOKUP($AC23,LS_Coint_BD!$B$3:$AQ$1079,AL$2+1)</f>
        <v>20.060186014274556</v>
      </c>
      <c r="AM23">
        <f>VLOOKUP($AC23,LS_Coint_BD!$B$3:$AQ$1079,AM$2)*$AD23+VLOOKUP($AC23,LS_Coint_BD!$B$3:$AQ$1079,AM$2+1)</f>
        <v>19.857916382915512</v>
      </c>
      <c r="AN23">
        <f>VLOOKUP($AC23,LS_Coint_BD!$B$3:$AQ$1079,AN$2)</f>
        <v>0.45389050274366599</v>
      </c>
      <c r="AO23">
        <f>VLOOKUP($AC23,LS_Coint_BD!$B$3:$AQ$1079,AO$2)</f>
        <v>0.47210506418815101</v>
      </c>
      <c r="AP23">
        <f>VLOOKUP($AC23,LS_Coint_BD!$B$3:$AQ$1079,AP$2)</f>
        <v>0.48283794874743002</v>
      </c>
      <c r="AQ23">
        <f>VLOOKUP($AC23,LS_Coint_BD!$B$3:$AQ$1079,AQ$2)</f>
        <v>0.45842036799521202</v>
      </c>
      <c r="AR23">
        <f>VLOOKUP($AC23,LS_Coint_BD!$B$3:$AQ$1079,AR$2)</f>
        <v>0.477663835801243</v>
      </c>
      <c r="AS23">
        <f>VLOOKUP($AC23,LS_Coint_BD!$B$3:$AQ$1079,AS$2)</f>
        <v>0.496810004897417</v>
      </c>
      <c r="AT23">
        <f>VLOOKUP($AC23,LS_Coint_BD!$B$3:$AQ$1079,AT$2)</f>
        <v>0.686935754541246</v>
      </c>
      <c r="AU23">
        <f>VLOOKUP($AC23,LS_Coint_BD!$B$3:$AQ$1079,AU$2)</f>
        <v>0.67637820182055297</v>
      </c>
      <c r="AV23">
        <f>VLOOKUP($AC23,LS_Coint_BD!$B$3:$AQ$1079,AV$2)</f>
        <v>1.45661260830821E-15</v>
      </c>
      <c r="AW23">
        <f>VLOOKUP($AC23,LS_Coint_BD!$B$3:$AQ$1079,AW$2)</f>
        <v>-1.4210854715202001E-15</v>
      </c>
      <c r="AX23">
        <f>VLOOKUP($AC23,LS_Coint_BD!$B$3:$AQ$1079,AX$2)</f>
        <v>8.6280189342297899E-16</v>
      </c>
      <c r="AY23">
        <f>VLOOKUP($AC23,LS_Coint_BD!$B$3:$AQ$1079,AY$2)</f>
        <v>2.2204460492503101E-16</v>
      </c>
      <c r="AZ23">
        <f>VLOOKUP($AC23,LS_Coint_BD!$B$3:$AQ$1079,AZ$2)</f>
        <v>1.1052887000712699E-15</v>
      </c>
      <c r="BA23">
        <f>VLOOKUP($AC23,LS_Coint_BD!$B$3:$AQ$1079,BA$2)</f>
        <v>8.8817841970012504E-17</v>
      </c>
      <c r="BB23">
        <f>VLOOKUP($AC23,LS_Coint_BD!$B$3:$AQ$1079,BB$2)</f>
        <v>9.7699626167013803E-16</v>
      </c>
      <c r="BC23">
        <f>VLOOKUP($AC23,LS_Coint_BD!$B$3:$AQ$1079,BC$2)</f>
        <v>3.5527136788005001E-16</v>
      </c>
      <c r="BD23">
        <f t="shared" si="57"/>
        <v>-0.90778100548733054</v>
      </c>
      <c r="BE23">
        <f t="shared" si="58"/>
        <v>-0.94421012837630347</v>
      </c>
      <c r="BF23">
        <f t="shared" si="59"/>
        <v>-0.96567589749485916</v>
      </c>
      <c r="BG23">
        <f t="shared" si="60"/>
        <v>-0.91684073599042382</v>
      </c>
      <c r="BH23">
        <f t="shared" si="61"/>
        <v>-0.95532767160248488</v>
      </c>
      <c r="BI23">
        <f t="shared" si="62"/>
        <v>-0.99362000979483389</v>
      </c>
      <c r="BJ23">
        <f t="shared" si="63"/>
        <v>-1.3738715090824911</v>
      </c>
      <c r="BK23">
        <f t="shared" si="64"/>
        <v>-1.3527564036411055</v>
      </c>
      <c r="BL23">
        <f t="shared" si="65"/>
        <v>-0.90778100548733343</v>
      </c>
      <c r="BN23" s="30" t="b">
        <f t="shared" si="49"/>
        <v>0</v>
      </c>
      <c r="BO23" s="30" t="b">
        <f t="shared" si="50"/>
        <v>0</v>
      </c>
      <c r="BP23" s="30" t="b">
        <f t="shared" si="51"/>
        <v>0</v>
      </c>
      <c r="BQ23" s="30" t="b">
        <f t="shared" si="52"/>
        <v>0</v>
      </c>
      <c r="BR23" s="30" t="b">
        <f t="shared" si="53"/>
        <v>0</v>
      </c>
      <c r="BS23" s="30" t="b">
        <f t="shared" si="54"/>
        <v>0</v>
      </c>
      <c r="BT23" s="30" t="b">
        <f t="shared" si="55"/>
        <v>0</v>
      </c>
      <c r="BU23" s="30" t="b">
        <f t="shared" si="56"/>
        <v>0</v>
      </c>
    </row>
    <row r="24" spans="2:73" x14ac:dyDescent="0.3">
      <c r="B24" s="17" t="str">
        <f>VLOOKUP($AC24,LS_Coint_BD!$B$3:$D$1079,2)</f>
        <v>AZUL4</v>
      </c>
      <c r="C24" s="87" t="str">
        <f>VLOOKUP($AC24,LS_Coint_BD!$B$3:$D$1079,3)</f>
        <v>IRBR3</v>
      </c>
      <c r="D24" s="68">
        <f t="shared" si="66"/>
        <v>-0.54687715098620515</v>
      </c>
      <c r="E24" s="65">
        <f t="shared" si="67"/>
        <v>-1.7183010012023003</v>
      </c>
      <c r="F24" s="69">
        <f t="shared" si="68"/>
        <v>-1.1455340008015336</v>
      </c>
      <c r="G24" s="68">
        <f t="shared" si="69"/>
        <v>-0.37137846045596135</v>
      </c>
      <c r="H24" s="65">
        <f t="shared" si="70"/>
        <v>-1.8340778591718376</v>
      </c>
      <c r="I24" s="69">
        <f t="shared" si="71"/>
        <v>-1.2227185727812251</v>
      </c>
      <c r="J24" s="68">
        <f t="shared" si="72"/>
        <v>-0.19500282065154995</v>
      </c>
      <c r="K24" s="65">
        <f t="shared" si="73"/>
        <v>-2.0908525519637546</v>
      </c>
      <c r="L24" s="69">
        <f t="shared" si="74"/>
        <v>-1.3939017013091699</v>
      </c>
      <c r="M24" s="68">
        <f t="shared" si="75"/>
        <v>0</v>
      </c>
      <c r="N24" s="65">
        <f t="shared" si="76"/>
        <v>0</v>
      </c>
      <c r="O24" s="69">
        <f t="shared" si="77"/>
        <v>0</v>
      </c>
      <c r="P24" s="68">
        <f t="shared" si="78"/>
        <v>-0.15599161969855047</v>
      </c>
      <c r="Q24" s="65">
        <f t="shared" si="79"/>
        <v>-3.3758529659638805</v>
      </c>
      <c r="R24" s="69">
        <f t="shared" si="80"/>
        <v>-2.2505686439759205</v>
      </c>
      <c r="S24" s="68">
        <f t="shared" si="81"/>
        <v>-8.8760430538380675E-2</v>
      </c>
      <c r="T24" s="65">
        <f t="shared" si="82"/>
        <v>-3.4959564438912292</v>
      </c>
      <c r="U24" s="69">
        <f t="shared" si="83"/>
        <v>-2.3306376292608193</v>
      </c>
      <c r="V24" s="68">
        <f t="shared" si="84"/>
        <v>-0.11954685605941773</v>
      </c>
      <c r="W24" s="65">
        <f t="shared" si="85"/>
        <v>-3.5106446392516801</v>
      </c>
      <c r="X24" s="69">
        <f t="shared" si="86"/>
        <v>-2.3404297595011201</v>
      </c>
      <c r="Y24" s="68">
        <f t="shared" si="87"/>
        <v>0</v>
      </c>
      <c r="Z24" s="65">
        <f t="shared" si="88"/>
        <v>0</v>
      </c>
      <c r="AA24" s="69">
        <f t="shared" si="89"/>
        <v>0</v>
      </c>
      <c r="AB24" s="98">
        <f>SUMIF(BN24:BU24,"VERDADEIRO",BN$3:$BU23)</f>
        <v>0</v>
      </c>
      <c r="AC24" s="97">
        <f t="shared" si="48"/>
        <v>21</v>
      </c>
      <c r="AD24">
        <f>RTD("tryd.rtdserver",,"COT",B24,"ULT")</f>
        <v>43.55</v>
      </c>
      <c r="AE24">
        <f>RTD("tryd.rtdserver",,"COT",C24,"ULT")</f>
        <v>6.91</v>
      </c>
      <c r="AF24">
        <f>VLOOKUP($AC24,LS_Coint_BD!$B$3:$AQ$1079,AF$2)*$AD24+VLOOKUP($AC24,LS_Coint_BD!$B$3:$AQ$1079,AF$2+1)</f>
        <v>7.4568771509862053</v>
      </c>
      <c r="AG24">
        <f>VLOOKUP($AC24,LS_Coint_BD!$B$3:$AQ$1079,AG$2)*$AD24+VLOOKUP($AC24,LS_Coint_BD!$B$3:$AQ$1079,AG$2+1)</f>
        <v>7.2813784604559615</v>
      </c>
      <c r="AH24">
        <f>VLOOKUP($AC24,LS_Coint_BD!$B$3:$AQ$1079,AH$2)*$AD24+VLOOKUP($AC24,LS_Coint_BD!$B$3:$AQ$1079,AH$2+1)</f>
        <v>7.1050028206515501</v>
      </c>
      <c r="AI24">
        <f>VLOOKUP($AC24,LS_Coint_BD!$B$3:$AQ$1079,AI$2)*$AD24+VLOOKUP($AC24,LS_Coint_BD!$B$3:$AQ$1079,AI$2+1)</f>
        <v>0</v>
      </c>
      <c r="AJ24">
        <f>VLOOKUP($AC24,LS_Coint_BD!$B$3:$AQ$1079,AJ$2)*$AD24+VLOOKUP($AC24,LS_Coint_BD!$B$3:$AQ$1079,AJ$2+1)</f>
        <v>7.0659916196985506</v>
      </c>
      <c r="AK24">
        <f>VLOOKUP($AC24,LS_Coint_BD!$B$3:$AQ$1079,AK$2)*$AD24+VLOOKUP($AC24,LS_Coint_BD!$B$3:$AQ$1079,AK$2+1)</f>
        <v>6.9987604305383808</v>
      </c>
      <c r="AL24">
        <f>VLOOKUP($AC24,LS_Coint_BD!$B$3:$AQ$1079,AL$2)*$AD24+VLOOKUP($AC24,LS_Coint_BD!$B$3:$AQ$1079,AL$2+1)</f>
        <v>7.0295468560594179</v>
      </c>
      <c r="AM24">
        <f>VLOOKUP($AC24,LS_Coint_BD!$B$3:$AQ$1079,AM$2)*$AD24+VLOOKUP($AC24,LS_Coint_BD!$B$3:$AQ$1079,AM$2+1)</f>
        <v>0</v>
      </c>
      <c r="AN24">
        <f>VLOOKUP($AC24,LS_Coint_BD!$B$3:$AQ$1079,AN$2)</f>
        <v>0.572767000400767</v>
      </c>
      <c r="AO24">
        <f>VLOOKUP($AC24,LS_Coint_BD!$B$3:$AQ$1079,AO$2)</f>
        <v>0.61135928639061299</v>
      </c>
      <c r="AP24">
        <f>VLOOKUP($AC24,LS_Coint_BD!$B$3:$AQ$1079,AP$2)</f>
        <v>0.69695085065458495</v>
      </c>
      <c r="AQ24">
        <f>VLOOKUP($AC24,LS_Coint_BD!$B$3:$AQ$1079,AQ$2)</f>
        <v>0</v>
      </c>
      <c r="AR24">
        <f>VLOOKUP($AC24,LS_Coint_BD!$B$3:$AQ$1079,AR$2)</f>
        <v>1.12528432198796</v>
      </c>
      <c r="AS24">
        <f>VLOOKUP($AC24,LS_Coint_BD!$B$3:$AQ$1079,AS$2)</f>
        <v>1.1653188146304101</v>
      </c>
      <c r="AT24">
        <f>VLOOKUP($AC24,LS_Coint_BD!$B$3:$AQ$1079,AT$2)</f>
        <v>1.17021487975056</v>
      </c>
      <c r="AU24">
        <f>VLOOKUP($AC24,LS_Coint_BD!$B$3:$AQ$1079,AU$2)</f>
        <v>0</v>
      </c>
      <c r="AV24">
        <f>VLOOKUP($AC24,LS_Coint_BD!$B$3:$AQ$1079,AV$2)</f>
        <v>4.0856207306205802E-16</v>
      </c>
      <c r="AW24">
        <f>VLOOKUP($AC24,LS_Coint_BD!$B$3:$AQ$1079,AW$2)</f>
        <v>7.9195909089927798E-16</v>
      </c>
      <c r="AX24">
        <f>VLOOKUP($AC24,LS_Coint_BD!$B$3:$AQ$1079,AX$2)</f>
        <v>5.7097184123579498E-17</v>
      </c>
      <c r="AY24">
        <f>VLOOKUP($AC24,LS_Coint_BD!$B$3:$AQ$1079,AY$2)</f>
        <v>0</v>
      </c>
      <c r="AZ24">
        <f>VLOOKUP($AC24,LS_Coint_BD!$B$3:$AQ$1079,AZ$2)</f>
        <v>-3.7500866609560799E-16</v>
      </c>
      <c r="BA24">
        <f>VLOOKUP($AC24,LS_Coint_BD!$B$3:$AQ$1079,BA$2)</f>
        <v>8.1712414612411495E-16</v>
      </c>
      <c r="BB24">
        <f>VLOOKUP($AC24,LS_Coint_BD!$B$3:$AQ$1079,BB$2)</f>
        <v>0</v>
      </c>
      <c r="BC24">
        <f>VLOOKUP($AC24,LS_Coint_BD!$B$3:$AQ$1079,BC$2)</f>
        <v>0</v>
      </c>
      <c r="BD24">
        <f t="shared" si="57"/>
        <v>-1.1455340008015336</v>
      </c>
      <c r="BE24">
        <f t="shared" si="58"/>
        <v>-1.2227185727812251</v>
      </c>
      <c r="BF24">
        <f t="shared" si="59"/>
        <v>-1.3939017013091699</v>
      </c>
      <c r="BG24">
        <f t="shared" si="60"/>
        <v>0</v>
      </c>
      <c r="BH24">
        <f t="shared" si="61"/>
        <v>-2.2505686439759205</v>
      </c>
      <c r="BI24">
        <f t="shared" si="62"/>
        <v>-2.3306376292608193</v>
      </c>
      <c r="BJ24">
        <f t="shared" si="63"/>
        <v>-2.3404297595011201</v>
      </c>
      <c r="BK24">
        <f t="shared" si="64"/>
        <v>0</v>
      </c>
      <c r="BL24">
        <f t="shared" si="65"/>
        <v>-1.1455340008015327</v>
      </c>
      <c r="BN24" s="19" t="b">
        <f t="shared" si="49"/>
        <v>0</v>
      </c>
      <c r="BO24" s="19" t="b">
        <f t="shared" si="50"/>
        <v>0</v>
      </c>
      <c r="BP24" s="19" t="b">
        <f t="shared" si="51"/>
        <v>0</v>
      </c>
      <c r="BQ24" s="19" t="b">
        <f t="shared" si="52"/>
        <v>0</v>
      </c>
      <c r="BR24" s="19" t="b">
        <f t="shared" si="53"/>
        <v>0</v>
      </c>
      <c r="BS24" s="19" t="b">
        <f t="shared" si="54"/>
        <v>0</v>
      </c>
      <c r="BT24" s="19" t="b">
        <f t="shared" si="55"/>
        <v>0</v>
      </c>
      <c r="BU24" s="19" t="b">
        <f t="shared" si="56"/>
        <v>0</v>
      </c>
    </row>
    <row r="25" spans="2:73" x14ac:dyDescent="0.3">
      <c r="B25" s="17" t="str">
        <f>VLOOKUP($AC25,LS_Coint_BD!$B$3:$D$1079,2)</f>
        <v>AZUL4</v>
      </c>
      <c r="C25" s="87" t="str">
        <f>VLOOKUP($AC25,LS_Coint_BD!$B$3:$D$1079,3)</f>
        <v>JBSS3</v>
      </c>
      <c r="D25" s="70">
        <f t="shared" si="66"/>
        <v>0</v>
      </c>
      <c r="E25" s="66">
        <f t="shared" si="67"/>
        <v>0</v>
      </c>
      <c r="F25" s="71">
        <f t="shared" si="68"/>
        <v>0</v>
      </c>
      <c r="G25" s="70">
        <f t="shared" si="69"/>
        <v>0</v>
      </c>
      <c r="H25" s="66">
        <f t="shared" si="70"/>
        <v>0</v>
      </c>
      <c r="I25" s="71">
        <f t="shared" si="71"/>
        <v>0</v>
      </c>
      <c r="J25" s="70">
        <f t="shared" si="72"/>
        <v>0</v>
      </c>
      <c r="K25" s="66">
        <f t="shared" si="73"/>
        <v>0</v>
      </c>
      <c r="L25" s="71">
        <f t="shared" si="74"/>
        <v>0</v>
      </c>
      <c r="M25" s="70">
        <f t="shared" si="75"/>
        <v>1.2515432884591569</v>
      </c>
      <c r="N25" s="66">
        <f t="shared" si="76"/>
        <v>3.4815271307691003</v>
      </c>
      <c r="O25" s="71">
        <f t="shared" si="77"/>
        <v>2.3210180871794002</v>
      </c>
      <c r="P25" s="70">
        <f t="shared" si="78"/>
        <v>1.3320427639299979</v>
      </c>
      <c r="Q25" s="66">
        <f t="shared" si="79"/>
        <v>3.3788211364018812</v>
      </c>
      <c r="R25" s="71">
        <f t="shared" si="80"/>
        <v>2.2525474242679207</v>
      </c>
      <c r="S25" s="70">
        <f t="shared" si="81"/>
        <v>1.628236299142479</v>
      </c>
      <c r="T25" s="66">
        <f t="shared" si="82"/>
        <v>3.715114087065837</v>
      </c>
      <c r="U25" s="71">
        <f t="shared" si="83"/>
        <v>2.476742724710558</v>
      </c>
      <c r="V25" s="70">
        <f t="shared" si="84"/>
        <v>1.3644807898318163</v>
      </c>
      <c r="W25" s="66">
        <f t="shared" si="85"/>
        <v>3.9928727718042878</v>
      </c>
      <c r="X25" s="71">
        <f t="shared" si="86"/>
        <v>2.6619151812028585</v>
      </c>
      <c r="Y25" s="70">
        <f t="shared" si="87"/>
        <v>1.3516717776892904</v>
      </c>
      <c r="Z25" s="66">
        <f t="shared" si="88"/>
        <v>4.321263127938753</v>
      </c>
      <c r="AA25" s="71">
        <f t="shared" si="89"/>
        <v>2.8808420852925023</v>
      </c>
      <c r="AB25" s="98">
        <f>SUMIF(BN25:BU25,"VERDADEIRO",BN$3:$BU24)</f>
        <v>0</v>
      </c>
      <c r="AC25" s="97">
        <f t="shared" si="48"/>
        <v>22</v>
      </c>
      <c r="AD25">
        <f>RTD("tryd.rtdserver",,"COT",B25,"ULT")</f>
        <v>43.55</v>
      </c>
      <c r="AE25">
        <f>RTD("tryd.rtdserver",,"COT",C25,"ULT")</f>
        <v>25.15</v>
      </c>
      <c r="AF25">
        <f>VLOOKUP($AC25,LS_Coint_BD!$B$3:$AQ$1079,AF$2)*$AD25+VLOOKUP($AC25,LS_Coint_BD!$B$3:$AQ$1079,AF$2+1)</f>
        <v>0</v>
      </c>
      <c r="AG25">
        <f>VLOOKUP($AC25,LS_Coint_BD!$B$3:$AQ$1079,AG$2)*$AD25+VLOOKUP($AC25,LS_Coint_BD!$B$3:$AQ$1079,AG$2+1)</f>
        <v>0</v>
      </c>
      <c r="AH25">
        <f>VLOOKUP($AC25,LS_Coint_BD!$B$3:$AQ$1079,AH$2)*$AD25+VLOOKUP($AC25,LS_Coint_BD!$B$3:$AQ$1079,AH$2+1)</f>
        <v>0</v>
      </c>
      <c r="AI25">
        <f>VLOOKUP($AC25,LS_Coint_BD!$B$3:$AQ$1079,AI$2)*$AD25+VLOOKUP($AC25,LS_Coint_BD!$B$3:$AQ$1079,AI$2+1)</f>
        <v>23.898456711540842</v>
      </c>
      <c r="AJ25">
        <f>VLOOKUP($AC25,LS_Coint_BD!$B$3:$AQ$1079,AJ$2)*$AD25+VLOOKUP($AC25,LS_Coint_BD!$B$3:$AQ$1079,AJ$2+1)</f>
        <v>23.817957236070001</v>
      </c>
      <c r="AK25">
        <f>VLOOKUP($AC25,LS_Coint_BD!$B$3:$AQ$1079,AK$2)*$AD25+VLOOKUP($AC25,LS_Coint_BD!$B$3:$AQ$1079,AK$2+1)</f>
        <v>23.52176370085752</v>
      </c>
      <c r="AL25">
        <f>VLOOKUP($AC25,LS_Coint_BD!$B$3:$AQ$1079,AL$2)*$AD25+VLOOKUP($AC25,LS_Coint_BD!$B$3:$AQ$1079,AL$2+1)</f>
        <v>23.785519210168182</v>
      </c>
      <c r="AM25">
        <f>VLOOKUP($AC25,LS_Coint_BD!$B$3:$AQ$1079,AM$2)*$AD25+VLOOKUP($AC25,LS_Coint_BD!$B$3:$AQ$1079,AM$2+1)</f>
        <v>23.798328222310708</v>
      </c>
      <c r="AN25">
        <f>VLOOKUP($AC25,LS_Coint_BD!$B$3:$AQ$1079,AN$2)</f>
        <v>0</v>
      </c>
      <c r="AO25">
        <f>VLOOKUP($AC25,LS_Coint_BD!$B$3:$AQ$1079,AO$2)</f>
        <v>0</v>
      </c>
      <c r="AP25">
        <f>VLOOKUP($AC25,LS_Coint_BD!$B$3:$AQ$1079,AP$2)</f>
        <v>0</v>
      </c>
      <c r="AQ25">
        <f>VLOOKUP($AC25,LS_Coint_BD!$B$3:$AQ$1079,AQ$2)</f>
        <v>1.1605090435897001</v>
      </c>
      <c r="AR25">
        <f>VLOOKUP($AC25,LS_Coint_BD!$B$3:$AQ$1079,AR$2)</f>
        <v>1.1262737121339601</v>
      </c>
      <c r="AS25">
        <f>VLOOKUP($AC25,LS_Coint_BD!$B$3:$AQ$1079,AS$2)</f>
        <v>1.2383713623552799</v>
      </c>
      <c r="AT25">
        <f>VLOOKUP($AC25,LS_Coint_BD!$B$3:$AQ$1079,AT$2)</f>
        <v>1.3309575906014299</v>
      </c>
      <c r="AU25">
        <f>VLOOKUP($AC25,LS_Coint_BD!$B$3:$AQ$1079,AU$2)</f>
        <v>1.44042104264625</v>
      </c>
      <c r="AV25">
        <f>VLOOKUP($AC25,LS_Coint_BD!$B$3:$AQ$1079,AV$2)</f>
        <v>0</v>
      </c>
      <c r="AW25">
        <f>VLOOKUP($AC25,LS_Coint_BD!$B$3:$AQ$1079,AW$2)</f>
        <v>0</v>
      </c>
      <c r="AX25">
        <f>VLOOKUP($AC25,LS_Coint_BD!$B$3:$AQ$1079,AX$2)</f>
        <v>0</v>
      </c>
      <c r="AY25">
        <f>VLOOKUP($AC25,LS_Coint_BD!$B$3:$AQ$1079,AY$2)</f>
        <v>6.6613381477509402E-17</v>
      </c>
      <c r="AZ25">
        <f>VLOOKUP($AC25,LS_Coint_BD!$B$3:$AQ$1079,AZ$2)</f>
        <v>3.5527136788005001E-16</v>
      </c>
      <c r="BA25">
        <f>VLOOKUP($AC25,LS_Coint_BD!$B$3:$AQ$1079,BA$2)</f>
        <v>-1.59872115546023E-15</v>
      </c>
      <c r="BB25">
        <f>VLOOKUP($AC25,LS_Coint_BD!$B$3:$AQ$1079,BB$2)</f>
        <v>-1.25959848612018E-15</v>
      </c>
      <c r="BC25">
        <f>VLOOKUP($AC25,LS_Coint_BD!$B$3:$AQ$1079,BC$2)</f>
        <v>2.04636307898909E-15</v>
      </c>
      <c r="BD25">
        <f t="shared" si="57"/>
        <v>0</v>
      </c>
      <c r="BE25">
        <f t="shared" si="58"/>
        <v>0</v>
      </c>
      <c r="BF25">
        <f t="shared" si="59"/>
        <v>0</v>
      </c>
      <c r="BG25">
        <f t="shared" si="60"/>
        <v>2.3210180871794002</v>
      </c>
      <c r="BH25">
        <f t="shared" si="61"/>
        <v>2.2525474242679207</v>
      </c>
      <c r="BI25">
        <f t="shared" si="62"/>
        <v>2.476742724710558</v>
      </c>
      <c r="BJ25">
        <f t="shared" si="63"/>
        <v>2.6619151812028585</v>
      </c>
      <c r="BK25">
        <f t="shared" si="64"/>
        <v>2.8808420852925023</v>
      </c>
      <c r="BL25">
        <f t="shared" si="65"/>
        <v>0</v>
      </c>
      <c r="BN25" s="30" t="b">
        <f t="shared" si="49"/>
        <v>0</v>
      </c>
      <c r="BO25" s="30" t="b">
        <f t="shared" si="50"/>
        <v>0</v>
      </c>
      <c r="BP25" s="30" t="b">
        <f t="shared" si="51"/>
        <v>0</v>
      </c>
      <c r="BQ25" s="30" t="b">
        <f t="shared" si="52"/>
        <v>0</v>
      </c>
      <c r="BR25" s="30" t="b">
        <f t="shared" si="53"/>
        <v>0</v>
      </c>
      <c r="BS25" s="30" t="b">
        <f t="shared" si="54"/>
        <v>0</v>
      </c>
      <c r="BT25" s="30" t="b">
        <f t="shared" si="55"/>
        <v>0</v>
      </c>
      <c r="BU25" s="30" t="b">
        <f t="shared" si="56"/>
        <v>0</v>
      </c>
    </row>
    <row r="26" spans="2:73" x14ac:dyDescent="0.3">
      <c r="B26" s="17" t="str">
        <f>VLOOKUP($AC26,LS_Coint_BD!$B$3:$D$1079,2)</f>
        <v>AZUL4</v>
      </c>
      <c r="C26" s="87" t="str">
        <f>VLOOKUP($AC26,LS_Coint_BD!$B$3:$D$1079,3)</f>
        <v>MULT3</v>
      </c>
      <c r="D26" s="68">
        <f t="shared" si="66"/>
        <v>0</v>
      </c>
      <c r="E26" s="65">
        <f t="shared" si="67"/>
        <v>0</v>
      </c>
      <c r="F26" s="69">
        <f t="shared" si="68"/>
        <v>0</v>
      </c>
      <c r="G26" s="68">
        <f t="shared" si="69"/>
        <v>0</v>
      </c>
      <c r="H26" s="65">
        <f t="shared" si="70"/>
        <v>0</v>
      </c>
      <c r="I26" s="69">
        <f t="shared" si="71"/>
        <v>0</v>
      </c>
      <c r="J26" s="68">
        <f t="shared" si="72"/>
        <v>-1.3086659559118061</v>
      </c>
      <c r="K26" s="65">
        <f t="shared" si="73"/>
        <v>-3.6731380141222805</v>
      </c>
      <c r="L26" s="69">
        <f t="shared" si="74"/>
        <v>-2.4487586760815203</v>
      </c>
      <c r="M26" s="68">
        <f t="shared" si="75"/>
        <v>-1.2742307010318967</v>
      </c>
      <c r="N26" s="65">
        <f t="shared" si="76"/>
        <v>-3.5682915409667739</v>
      </c>
      <c r="O26" s="69">
        <f t="shared" si="77"/>
        <v>-2.3788610273111828</v>
      </c>
      <c r="P26" s="68">
        <f t="shared" si="78"/>
        <v>-1.2310300494350273</v>
      </c>
      <c r="Q26" s="65">
        <f t="shared" si="79"/>
        <v>-3.6202494514415395</v>
      </c>
      <c r="R26" s="69">
        <f t="shared" si="80"/>
        <v>-2.4134996342943595</v>
      </c>
      <c r="S26" s="68">
        <f t="shared" si="81"/>
        <v>-1.4237394816616629</v>
      </c>
      <c r="T26" s="65">
        <f t="shared" si="82"/>
        <v>-3.7712247181005027</v>
      </c>
      <c r="U26" s="69">
        <f t="shared" si="83"/>
        <v>-2.5141498120670018</v>
      </c>
      <c r="V26" s="68">
        <f t="shared" si="84"/>
        <v>-1.6022936739334845</v>
      </c>
      <c r="W26" s="65">
        <f t="shared" si="85"/>
        <v>-3.8866932719219998</v>
      </c>
      <c r="X26" s="69">
        <f t="shared" si="86"/>
        <v>-2.5911288479479997</v>
      </c>
      <c r="Y26" s="68">
        <f t="shared" si="87"/>
        <v>0</v>
      </c>
      <c r="Z26" s="65">
        <f t="shared" si="88"/>
        <v>0</v>
      </c>
      <c r="AA26" s="69">
        <f t="shared" si="89"/>
        <v>0</v>
      </c>
      <c r="AB26" s="98">
        <f>SUMIF(BN26:BU26,"VERDADEIRO",BN$3:$BU25)</f>
        <v>0</v>
      </c>
      <c r="AC26" s="97">
        <f t="shared" si="48"/>
        <v>23</v>
      </c>
      <c r="AD26">
        <f>RTD("tryd.rtdserver",,"COT",B26,"ULT")</f>
        <v>43.55</v>
      </c>
      <c r="AE26">
        <f>RTD("tryd.rtdserver",,"COT",C26,"ULT")</f>
        <v>21.84</v>
      </c>
      <c r="AF26">
        <f>VLOOKUP($AC26,LS_Coint_BD!$B$3:$AQ$1079,AF$2)*$AD26+VLOOKUP($AC26,LS_Coint_BD!$B$3:$AQ$1079,AF$2+1)</f>
        <v>0</v>
      </c>
      <c r="AG26">
        <f>VLOOKUP($AC26,LS_Coint_BD!$B$3:$AQ$1079,AG$2)*$AD26+VLOOKUP($AC26,LS_Coint_BD!$B$3:$AQ$1079,AG$2+1)</f>
        <v>0</v>
      </c>
      <c r="AH26">
        <f>VLOOKUP($AC26,LS_Coint_BD!$B$3:$AQ$1079,AH$2)*$AD26+VLOOKUP($AC26,LS_Coint_BD!$B$3:$AQ$1079,AH$2+1)</f>
        <v>23.148665955911806</v>
      </c>
      <c r="AI26">
        <f>VLOOKUP($AC26,LS_Coint_BD!$B$3:$AQ$1079,AI$2)*$AD26+VLOOKUP($AC26,LS_Coint_BD!$B$3:$AQ$1079,AI$2+1)</f>
        <v>23.114230701031897</v>
      </c>
      <c r="AJ26">
        <f>VLOOKUP($AC26,LS_Coint_BD!$B$3:$AQ$1079,AJ$2)*$AD26+VLOOKUP($AC26,LS_Coint_BD!$B$3:$AQ$1079,AJ$2+1)</f>
        <v>23.071030049435027</v>
      </c>
      <c r="AK26">
        <f>VLOOKUP($AC26,LS_Coint_BD!$B$3:$AQ$1079,AK$2)*$AD26+VLOOKUP($AC26,LS_Coint_BD!$B$3:$AQ$1079,AK$2+1)</f>
        <v>23.263739481661663</v>
      </c>
      <c r="AL26">
        <f>VLOOKUP($AC26,LS_Coint_BD!$B$3:$AQ$1079,AL$2)*$AD26+VLOOKUP($AC26,LS_Coint_BD!$B$3:$AQ$1079,AL$2+1)</f>
        <v>23.442293673933484</v>
      </c>
      <c r="AM26">
        <f>VLOOKUP($AC26,LS_Coint_BD!$B$3:$AQ$1079,AM$2)*$AD26+VLOOKUP($AC26,LS_Coint_BD!$B$3:$AQ$1079,AM$2+1)</f>
        <v>0</v>
      </c>
      <c r="AN26">
        <f>VLOOKUP($AC26,LS_Coint_BD!$B$3:$AQ$1079,AN$2)</f>
        <v>0</v>
      </c>
      <c r="AO26">
        <f>VLOOKUP($AC26,LS_Coint_BD!$B$3:$AQ$1079,AO$2)</f>
        <v>0</v>
      </c>
      <c r="AP26">
        <f>VLOOKUP($AC26,LS_Coint_BD!$B$3:$AQ$1079,AP$2)</f>
        <v>1.2243793380407599</v>
      </c>
      <c r="AQ26">
        <f>VLOOKUP($AC26,LS_Coint_BD!$B$3:$AQ$1079,AQ$2)</f>
        <v>1.18943051365559</v>
      </c>
      <c r="AR26">
        <f>VLOOKUP($AC26,LS_Coint_BD!$B$3:$AQ$1079,AR$2)</f>
        <v>1.20674981714718</v>
      </c>
      <c r="AS26">
        <f>VLOOKUP($AC26,LS_Coint_BD!$B$3:$AQ$1079,AS$2)</f>
        <v>1.2570749060335</v>
      </c>
      <c r="AT26">
        <f>VLOOKUP($AC26,LS_Coint_BD!$B$3:$AQ$1079,AT$2)</f>
        <v>1.2955644239740001</v>
      </c>
      <c r="AU26">
        <f>VLOOKUP($AC26,LS_Coint_BD!$B$3:$AQ$1079,AU$2)</f>
        <v>0</v>
      </c>
      <c r="AV26">
        <f>VLOOKUP($AC26,LS_Coint_BD!$B$3:$AQ$1079,AV$2)</f>
        <v>0</v>
      </c>
      <c r="AW26">
        <f>VLOOKUP($AC26,LS_Coint_BD!$B$3:$AQ$1079,AW$2)</f>
        <v>0</v>
      </c>
      <c r="AX26">
        <f>VLOOKUP($AC26,LS_Coint_BD!$B$3:$AQ$1079,AX$2)</f>
        <v>-5.8366010437436801E-16</v>
      </c>
      <c r="AY26">
        <f>VLOOKUP($AC26,LS_Coint_BD!$B$3:$AQ$1079,AY$2)</f>
        <v>-2.4646951146678498E-15</v>
      </c>
      <c r="AZ26">
        <f>VLOOKUP($AC26,LS_Coint_BD!$B$3:$AQ$1079,AZ$2)</f>
        <v>6.3159354289786695E-16</v>
      </c>
      <c r="BA26">
        <f>VLOOKUP($AC26,LS_Coint_BD!$B$3:$AQ$1079,BA$2)</f>
        <v>-1.95399252334028E-15</v>
      </c>
      <c r="BB26">
        <f>VLOOKUP($AC26,LS_Coint_BD!$B$3:$AQ$1079,BB$2)</f>
        <v>4.3601486058006202E-16</v>
      </c>
      <c r="BC26">
        <f>VLOOKUP($AC26,LS_Coint_BD!$B$3:$AQ$1079,BC$2)</f>
        <v>0</v>
      </c>
      <c r="BD26">
        <f t="shared" si="57"/>
        <v>0</v>
      </c>
      <c r="BE26">
        <f t="shared" si="58"/>
        <v>0</v>
      </c>
      <c r="BF26">
        <f t="shared" si="59"/>
        <v>-2.4487586760815203</v>
      </c>
      <c r="BG26">
        <f t="shared" si="60"/>
        <v>-2.3788610273111828</v>
      </c>
      <c r="BH26">
        <f t="shared" si="61"/>
        <v>-2.4134996342943595</v>
      </c>
      <c r="BI26">
        <f t="shared" si="62"/>
        <v>-2.5141498120670018</v>
      </c>
      <c r="BJ26">
        <f t="shared" si="63"/>
        <v>-2.5911288479479997</v>
      </c>
      <c r="BK26">
        <f t="shared" si="64"/>
        <v>0</v>
      </c>
      <c r="BL26">
        <f t="shared" si="65"/>
        <v>0</v>
      </c>
      <c r="BN26" s="19" t="b">
        <f t="shared" si="49"/>
        <v>0</v>
      </c>
      <c r="BO26" s="19" t="b">
        <f t="shared" si="50"/>
        <v>0</v>
      </c>
      <c r="BP26" s="19" t="b">
        <f t="shared" si="51"/>
        <v>0</v>
      </c>
      <c r="BQ26" s="19" t="b">
        <f t="shared" si="52"/>
        <v>0</v>
      </c>
      <c r="BR26" s="19" t="b">
        <f t="shared" si="53"/>
        <v>0</v>
      </c>
      <c r="BS26" s="19" t="b">
        <f t="shared" si="54"/>
        <v>0</v>
      </c>
      <c r="BT26" s="19" t="b">
        <f t="shared" si="55"/>
        <v>0</v>
      </c>
      <c r="BU26" s="19" t="b">
        <f t="shared" si="56"/>
        <v>0</v>
      </c>
    </row>
    <row r="27" spans="2:73" x14ac:dyDescent="0.3">
      <c r="B27" s="17" t="str">
        <f>VLOOKUP($AC27,LS_Coint_BD!$B$3:$D$1079,2)</f>
        <v>B3SA3</v>
      </c>
      <c r="C27" s="87" t="str">
        <f>VLOOKUP($AC27,LS_Coint_BD!$B$3:$D$1079,3)</f>
        <v>BRDT3</v>
      </c>
      <c r="D27" s="70">
        <f t="shared" si="66"/>
        <v>-0.52350080051876802</v>
      </c>
      <c r="E27" s="66">
        <f t="shared" si="67"/>
        <v>-2.1693705072784319</v>
      </c>
      <c r="F27" s="71">
        <f t="shared" si="68"/>
        <v>-1.446247004852288</v>
      </c>
      <c r="G27" s="70">
        <f t="shared" si="69"/>
        <v>-0.31772706641663362</v>
      </c>
      <c r="H27" s="66">
        <f t="shared" si="70"/>
        <v>-2.1512922322505075</v>
      </c>
      <c r="I27" s="71">
        <f t="shared" si="71"/>
        <v>-1.4341948215003382</v>
      </c>
      <c r="J27" s="70">
        <f t="shared" si="72"/>
        <v>-1.5728353854836286E-2</v>
      </c>
      <c r="K27" s="66">
        <f t="shared" si="73"/>
        <v>-2.110051297469512</v>
      </c>
      <c r="L27" s="71">
        <f t="shared" si="74"/>
        <v>-1.4067008649796746</v>
      </c>
      <c r="M27" s="70">
        <f t="shared" si="75"/>
        <v>0.19699323163952087</v>
      </c>
      <c r="N27" s="66">
        <f t="shared" si="76"/>
        <v>2.2817656015708203</v>
      </c>
      <c r="O27" s="71">
        <f t="shared" si="77"/>
        <v>1.5211770677138803</v>
      </c>
      <c r="P27" s="70">
        <f t="shared" si="78"/>
        <v>0.39999675912815391</v>
      </c>
      <c r="Q27" s="66">
        <f t="shared" si="79"/>
        <v>2.6292651116334707</v>
      </c>
      <c r="R27" s="71">
        <f t="shared" si="80"/>
        <v>1.752843407755647</v>
      </c>
      <c r="S27" s="70">
        <f t="shared" si="81"/>
        <v>0.1829417178924011</v>
      </c>
      <c r="T27" s="66">
        <f t="shared" si="82"/>
        <v>2.7064635923393316</v>
      </c>
      <c r="U27" s="71">
        <f t="shared" si="83"/>
        <v>1.8043090615595543</v>
      </c>
      <c r="V27" s="70">
        <f t="shared" si="84"/>
        <v>-0.13736129497309335</v>
      </c>
      <c r="W27" s="66">
        <f t="shared" si="85"/>
        <v>-3.3601163497974915</v>
      </c>
      <c r="X27" s="71">
        <f t="shared" si="86"/>
        <v>-2.240077566531661</v>
      </c>
      <c r="Y27" s="70">
        <f t="shared" si="87"/>
        <v>-0.43264151188547473</v>
      </c>
      <c r="Z27" s="66">
        <f t="shared" si="88"/>
        <v>-7.6901998838330989</v>
      </c>
      <c r="AA27" s="71">
        <f t="shared" si="89"/>
        <v>-5.1267999225553993</v>
      </c>
      <c r="AB27" s="98">
        <f>SUMIF(BN27:BU27,"VERDADEIRO",BN$3:$BU26)</f>
        <v>0</v>
      </c>
      <c r="AC27" s="97">
        <f t="shared" si="48"/>
        <v>24</v>
      </c>
      <c r="AD27">
        <f>RTD("tryd.rtdserver",,"COT",B27,"ULT")</f>
        <v>63.45</v>
      </c>
      <c r="AE27">
        <f>RTD("tryd.rtdserver",,"COT",C27,"ULT")</f>
        <v>22.48</v>
      </c>
      <c r="AF27">
        <f>VLOOKUP($AC27,LS_Coint_BD!$B$3:$AQ$1079,AF$2)*$AD27+VLOOKUP($AC27,LS_Coint_BD!$B$3:$AQ$1079,AF$2+1)</f>
        <v>23.003500800518768</v>
      </c>
      <c r="AG27">
        <f>VLOOKUP($AC27,LS_Coint_BD!$B$3:$AQ$1079,AG$2)*$AD27+VLOOKUP($AC27,LS_Coint_BD!$B$3:$AQ$1079,AG$2+1)</f>
        <v>22.797727066416634</v>
      </c>
      <c r="AH27">
        <f>VLOOKUP($AC27,LS_Coint_BD!$B$3:$AQ$1079,AH$2)*$AD27+VLOOKUP($AC27,LS_Coint_BD!$B$3:$AQ$1079,AH$2+1)</f>
        <v>22.495728353854837</v>
      </c>
      <c r="AI27">
        <f>VLOOKUP($AC27,LS_Coint_BD!$B$3:$AQ$1079,AI$2)*$AD27+VLOOKUP($AC27,LS_Coint_BD!$B$3:$AQ$1079,AI$2+1)</f>
        <v>22.28300676836048</v>
      </c>
      <c r="AJ27">
        <f>VLOOKUP($AC27,LS_Coint_BD!$B$3:$AQ$1079,AJ$2)*$AD27+VLOOKUP($AC27,LS_Coint_BD!$B$3:$AQ$1079,AJ$2+1)</f>
        <v>22.080003240871847</v>
      </c>
      <c r="AK27">
        <f>VLOOKUP($AC27,LS_Coint_BD!$B$3:$AQ$1079,AK$2)*$AD27+VLOOKUP($AC27,LS_Coint_BD!$B$3:$AQ$1079,AK$2+1)</f>
        <v>22.297058282107599</v>
      </c>
      <c r="AL27">
        <f>VLOOKUP($AC27,LS_Coint_BD!$B$3:$AQ$1079,AL$2)*$AD27+VLOOKUP($AC27,LS_Coint_BD!$B$3:$AQ$1079,AL$2+1)</f>
        <v>22.617361294973094</v>
      </c>
      <c r="AM27">
        <f>VLOOKUP($AC27,LS_Coint_BD!$B$3:$AQ$1079,AM$2)*$AD27+VLOOKUP($AC27,LS_Coint_BD!$B$3:$AQ$1079,AM$2+1)</f>
        <v>22.912641511885475</v>
      </c>
      <c r="AN27">
        <f>VLOOKUP($AC27,LS_Coint_BD!$B$3:$AQ$1079,AN$2)</f>
        <v>0.72312350242614398</v>
      </c>
      <c r="AO27">
        <f>VLOOKUP($AC27,LS_Coint_BD!$B$3:$AQ$1079,AO$2)</f>
        <v>0.71709741075016997</v>
      </c>
      <c r="AP27">
        <f>VLOOKUP($AC27,LS_Coint_BD!$B$3:$AQ$1079,AP$2)</f>
        <v>0.70335043248983697</v>
      </c>
      <c r="AQ27">
        <f>VLOOKUP($AC27,LS_Coint_BD!$B$3:$AQ$1079,AQ$2)</f>
        <v>0.76058853385694103</v>
      </c>
      <c r="AR27">
        <f>VLOOKUP($AC27,LS_Coint_BD!$B$3:$AQ$1079,AR$2)</f>
        <v>0.87642170387782303</v>
      </c>
      <c r="AS27">
        <f>VLOOKUP($AC27,LS_Coint_BD!$B$3:$AQ$1079,AS$2)</f>
        <v>0.90215453077977703</v>
      </c>
      <c r="AT27">
        <f>VLOOKUP($AC27,LS_Coint_BD!$B$3:$AQ$1079,AT$2)</f>
        <v>1.1200387832658301</v>
      </c>
      <c r="AU27">
        <f>VLOOKUP($AC27,LS_Coint_BD!$B$3:$AQ$1079,AU$2)</f>
        <v>2.5633999612777001</v>
      </c>
      <c r="AV27">
        <f>VLOOKUP($AC27,LS_Coint_BD!$B$3:$AQ$1079,AV$2)</f>
        <v>3.5527136788004998E-17</v>
      </c>
      <c r="AW27">
        <f>VLOOKUP($AC27,LS_Coint_BD!$B$3:$AQ$1079,AW$2)</f>
        <v>1.7763568394002501E-15</v>
      </c>
      <c r="AX27">
        <f>VLOOKUP($AC27,LS_Coint_BD!$B$3:$AQ$1079,AX$2)</f>
        <v>-5.5828357809722196E-16</v>
      </c>
      <c r="AY27">
        <f>VLOOKUP($AC27,LS_Coint_BD!$B$3:$AQ$1079,AY$2)</f>
        <v>-1.7097434579227399E-15</v>
      </c>
      <c r="AZ27">
        <f>VLOOKUP($AC27,LS_Coint_BD!$B$3:$AQ$1079,AZ$2)</f>
        <v>9.2765301613124197E-16</v>
      </c>
      <c r="BA27">
        <f>VLOOKUP($AC27,LS_Coint_BD!$B$3:$AQ$1079,BA$2)</f>
        <v>1.95399252334028E-16</v>
      </c>
      <c r="BB27">
        <f>VLOOKUP($AC27,LS_Coint_BD!$B$3:$AQ$1079,BB$2)</f>
        <v>-1.0012193094801399E-15</v>
      </c>
      <c r="BC27">
        <f>VLOOKUP($AC27,LS_Coint_BD!$B$3:$AQ$1079,BC$2)</f>
        <v>1.1368683772161599E-15</v>
      </c>
      <c r="BD27">
        <f t="shared" si="57"/>
        <v>-1.446247004852288</v>
      </c>
      <c r="BE27">
        <f t="shared" si="58"/>
        <v>-1.4341948215003382</v>
      </c>
      <c r="BF27">
        <f t="shared" si="59"/>
        <v>-1.4067008649796746</v>
      </c>
      <c r="BG27">
        <f t="shared" si="60"/>
        <v>1.5211770677138803</v>
      </c>
      <c r="BH27">
        <f t="shared" si="61"/>
        <v>1.752843407755647</v>
      </c>
      <c r="BI27">
        <f t="shared" si="62"/>
        <v>1.8043090615595543</v>
      </c>
      <c r="BJ27">
        <f t="shared" si="63"/>
        <v>-2.240077566531661</v>
      </c>
      <c r="BK27">
        <f t="shared" si="64"/>
        <v>-5.1267999225553993</v>
      </c>
      <c r="BL27">
        <f t="shared" si="65"/>
        <v>-1.446247004852288</v>
      </c>
      <c r="BN27" s="30" t="b">
        <f t="shared" si="49"/>
        <v>0</v>
      </c>
      <c r="BO27" s="30" t="b">
        <f t="shared" si="50"/>
        <v>0</v>
      </c>
      <c r="BP27" s="30" t="b">
        <f t="shared" si="51"/>
        <v>0</v>
      </c>
      <c r="BQ27" s="30" t="b">
        <f t="shared" si="52"/>
        <v>0</v>
      </c>
      <c r="BR27" s="30" t="b">
        <f t="shared" si="53"/>
        <v>0</v>
      </c>
      <c r="BS27" s="30" t="b">
        <f t="shared" si="54"/>
        <v>0</v>
      </c>
      <c r="BT27" s="30" t="b">
        <f t="shared" si="55"/>
        <v>0</v>
      </c>
      <c r="BU27" s="30" t="b">
        <f t="shared" si="56"/>
        <v>0</v>
      </c>
    </row>
    <row r="28" spans="2:73" x14ac:dyDescent="0.3">
      <c r="B28" s="17" t="str">
        <f>VLOOKUP($AC28,LS_Coint_BD!$B$3:$D$1079,2)</f>
        <v>B3SA3</v>
      </c>
      <c r="C28" s="87" t="str">
        <f>VLOOKUP($AC28,LS_Coint_BD!$B$3:$D$1079,3)</f>
        <v>BRML3</v>
      </c>
      <c r="D28" s="68">
        <f t="shared" si="66"/>
        <v>0</v>
      </c>
      <c r="E28" s="65">
        <f t="shared" si="67"/>
        <v>0</v>
      </c>
      <c r="F28" s="69">
        <f t="shared" si="68"/>
        <v>0</v>
      </c>
      <c r="G28" s="68">
        <f t="shared" si="69"/>
        <v>0</v>
      </c>
      <c r="H28" s="65">
        <f t="shared" si="70"/>
        <v>0</v>
      </c>
      <c r="I28" s="69">
        <f t="shared" si="71"/>
        <v>0</v>
      </c>
      <c r="J28" s="68">
        <f t="shared" si="72"/>
        <v>-0.56641575970574287</v>
      </c>
      <c r="K28" s="65">
        <f t="shared" si="73"/>
        <v>-1.7689268449925044</v>
      </c>
      <c r="L28" s="69">
        <f t="shared" si="74"/>
        <v>-1.1792845633283362</v>
      </c>
      <c r="M28" s="68">
        <f t="shared" si="75"/>
        <v>0</v>
      </c>
      <c r="N28" s="65">
        <f t="shared" si="76"/>
        <v>0</v>
      </c>
      <c r="O28" s="69">
        <f t="shared" si="77"/>
        <v>0</v>
      </c>
      <c r="P28" s="68">
        <f t="shared" si="78"/>
        <v>-0.19360822511307241</v>
      </c>
      <c r="Q28" s="65">
        <f t="shared" si="79"/>
        <v>-2.2698533130612901</v>
      </c>
      <c r="R28" s="69">
        <f t="shared" si="80"/>
        <v>-1.5132355420408601</v>
      </c>
      <c r="S28" s="68">
        <f t="shared" si="81"/>
        <v>-0.25510381866894427</v>
      </c>
      <c r="T28" s="65">
        <f t="shared" si="82"/>
        <v>-2.3120653437528831</v>
      </c>
      <c r="U28" s="69">
        <f t="shared" si="83"/>
        <v>-1.5413768958352554</v>
      </c>
      <c r="V28" s="68">
        <f t="shared" si="84"/>
        <v>-0.24165064938240199</v>
      </c>
      <c r="W28" s="65">
        <f t="shared" si="85"/>
        <v>-2.3520109552712349</v>
      </c>
      <c r="X28" s="69">
        <f t="shared" si="86"/>
        <v>-1.5680073035141566</v>
      </c>
      <c r="Y28" s="68">
        <f t="shared" si="87"/>
        <v>-0.52927303016747729</v>
      </c>
      <c r="Z28" s="65">
        <f t="shared" si="88"/>
        <v>-7.4693917729208419</v>
      </c>
      <c r="AA28" s="69">
        <f t="shared" si="89"/>
        <v>-4.979594515280561</v>
      </c>
      <c r="AB28" s="98">
        <f>SUMIF(BN28:BU28,"VERDADEIRO",BN$3:$BU27)</f>
        <v>0</v>
      </c>
      <c r="AC28" s="97">
        <f t="shared" si="48"/>
        <v>25</v>
      </c>
      <c r="AD28">
        <f>RTD("tryd.rtdserver",,"COT",B28,"ULT")</f>
        <v>63.45</v>
      </c>
      <c r="AE28">
        <f>RTD("tryd.rtdserver",,"COT",C28,"ULT")</f>
        <v>9.83</v>
      </c>
      <c r="AF28">
        <f>VLOOKUP($AC28,LS_Coint_BD!$B$3:$AQ$1079,AF$2)*$AD28+VLOOKUP($AC28,LS_Coint_BD!$B$3:$AQ$1079,AF$2+1)</f>
        <v>0</v>
      </c>
      <c r="AG28">
        <f>VLOOKUP($AC28,LS_Coint_BD!$B$3:$AQ$1079,AG$2)*$AD28+VLOOKUP($AC28,LS_Coint_BD!$B$3:$AQ$1079,AG$2+1)</f>
        <v>0</v>
      </c>
      <c r="AH28">
        <f>VLOOKUP($AC28,LS_Coint_BD!$B$3:$AQ$1079,AH$2)*$AD28+VLOOKUP($AC28,LS_Coint_BD!$B$3:$AQ$1079,AH$2+1)</f>
        <v>10.396415759705743</v>
      </c>
      <c r="AI28">
        <f>VLOOKUP($AC28,LS_Coint_BD!$B$3:$AQ$1079,AI$2)*$AD28+VLOOKUP($AC28,LS_Coint_BD!$B$3:$AQ$1079,AI$2+1)</f>
        <v>0</v>
      </c>
      <c r="AJ28">
        <f>VLOOKUP($AC28,LS_Coint_BD!$B$3:$AQ$1079,AJ$2)*$AD28+VLOOKUP($AC28,LS_Coint_BD!$B$3:$AQ$1079,AJ$2+1)</f>
        <v>10.023608225113072</v>
      </c>
      <c r="AK28">
        <f>VLOOKUP($AC28,LS_Coint_BD!$B$3:$AQ$1079,AK$2)*$AD28+VLOOKUP($AC28,LS_Coint_BD!$B$3:$AQ$1079,AK$2+1)</f>
        <v>10.085103818668944</v>
      </c>
      <c r="AL28">
        <f>VLOOKUP($AC28,LS_Coint_BD!$B$3:$AQ$1079,AL$2)*$AD28+VLOOKUP($AC28,LS_Coint_BD!$B$3:$AQ$1079,AL$2+1)</f>
        <v>10.071650649382402</v>
      </c>
      <c r="AM28">
        <f>VLOOKUP($AC28,LS_Coint_BD!$B$3:$AQ$1079,AM$2)*$AD28+VLOOKUP($AC28,LS_Coint_BD!$B$3:$AQ$1079,AM$2+1)</f>
        <v>10.359273030167477</v>
      </c>
      <c r="AN28">
        <f>VLOOKUP($AC28,LS_Coint_BD!$B$3:$AQ$1079,AN$2)</f>
        <v>0</v>
      </c>
      <c r="AO28">
        <f>VLOOKUP($AC28,LS_Coint_BD!$B$3:$AQ$1079,AO$2)</f>
        <v>0</v>
      </c>
      <c r="AP28">
        <f>VLOOKUP($AC28,LS_Coint_BD!$B$3:$AQ$1079,AP$2)</f>
        <v>0.58964228166416799</v>
      </c>
      <c r="AQ28">
        <f>VLOOKUP($AC28,LS_Coint_BD!$B$3:$AQ$1079,AQ$2)</f>
        <v>0</v>
      </c>
      <c r="AR28">
        <f>VLOOKUP($AC28,LS_Coint_BD!$B$3:$AQ$1079,AR$2)</f>
        <v>0.75661777102043004</v>
      </c>
      <c r="AS28">
        <f>VLOOKUP($AC28,LS_Coint_BD!$B$3:$AQ$1079,AS$2)</f>
        <v>0.77068844791762803</v>
      </c>
      <c r="AT28">
        <f>VLOOKUP($AC28,LS_Coint_BD!$B$3:$AQ$1079,AT$2)</f>
        <v>0.78400365175707798</v>
      </c>
      <c r="AU28">
        <f>VLOOKUP($AC28,LS_Coint_BD!$B$3:$AQ$1079,AU$2)</f>
        <v>2.48979725764028</v>
      </c>
      <c r="AV28">
        <f>VLOOKUP($AC28,LS_Coint_BD!$B$3:$AQ$1079,AV$2)</f>
        <v>0</v>
      </c>
      <c r="AW28">
        <f>VLOOKUP($AC28,LS_Coint_BD!$B$3:$AQ$1079,AW$2)</f>
        <v>0</v>
      </c>
      <c r="AX28">
        <f>VLOOKUP($AC28,LS_Coint_BD!$B$3:$AQ$1079,AX$2)</f>
        <v>-1.7763568394002501E-16</v>
      </c>
      <c r="AY28">
        <f>VLOOKUP($AC28,LS_Coint_BD!$B$3:$AQ$1079,AY$2)</f>
        <v>0</v>
      </c>
      <c r="AZ28">
        <f>VLOOKUP($AC28,LS_Coint_BD!$B$3:$AQ$1079,AZ$2)</f>
        <v>7.8949192862233394E-17</v>
      </c>
      <c r="BA28">
        <f>VLOOKUP($AC28,LS_Coint_BD!$B$3:$AQ$1079,BA$2)</f>
        <v>6.03961325396085E-16</v>
      </c>
      <c r="BB28">
        <f>VLOOKUP($AC28,LS_Coint_BD!$B$3:$AQ$1079,BB$2)</f>
        <v>-7.7513752992010896E-16</v>
      </c>
      <c r="BC28">
        <f>VLOOKUP($AC28,LS_Coint_BD!$B$3:$AQ$1079,BC$2)</f>
        <v>-6.82121026329696E-16</v>
      </c>
      <c r="BD28">
        <f t="shared" si="57"/>
        <v>0</v>
      </c>
      <c r="BE28">
        <f t="shared" si="58"/>
        <v>0</v>
      </c>
      <c r="BF28">
        <f t="shared" si="59"/>
        <v>-1.1792845633283362</v>
      </c>
      <c r="BG28">
        <f t="shared" si="60"/>
        <v>0</v>
      </c>
      <c r="BH28">
        <f t="shared" si="61"/>
        <v>-1.5132355420408601</v>
      </c>
      <c r="BI28">
        <f t="shared" si="62"/>
        <v>-1.5413768958352554</v>
      </c>
      <c r="BJ28">
        <f t="shared" si="63"/>
        <v>-1.5680073035141566</v>
      </c>
      <c r="BK28">
        <f t="shared" si="64"/>
        <v>-4.979594515280561</v>
      </c>
      <c r="BL28">
        <f t="shared" si="65"/>
        <v>0</v>
      </c>
      <c r="BN28" s="19" t="b">
        <f t="shared" si="49"/>
        <v>0</v>
      </c>
      <c r="BO28" s="19" t="b">
        <f t="shared" si="50"/>
        <v>0</v>
      </c>
      <c r="BP28" s="19" t="b">
        <f t="shared" si="51"/>
        <v>0</v>
      </c>
      <c r="BQ28" s="19" t="b">
        <f t="shared" si="52"/>
        <v>0</v>
      </c>
      <c r="BR28" s="19" t="b">
        <f t="shared" si="53"/>
        <v>0</v>
      </c>
      <c r="BS28" s="19" t="b">
        <f t="shared" si="54"/>
        <v>0</v>
      </c>
      <c r="BT28" s="19" t="b">
        <f t="shared" si="55"/>
        <v>0</v>
      </c>
      <c r="BU28" s="19" t="b">
        <f t="shared" si="56"/>
        <v>0</v>
      </c>
    </row>
    <row r="29" spans="2:73" x14ac:dyDescent="0.3">
      <c r="B29" s="17" t="str">
        <f>VLOOKUP($AC29,LS_Coint_BD!$B$3:$D$1079,2)</f>
        <v>B3SA3</v>
      </c>
      <c r="C29" s="87" t="str">
        <f>VLOOKUP($AC29,LS_Coint_BD!$B$3:$D$1079,3)</f>
        <v>EGIE3</v>
      </c>
      <c r="D29" s="70">
        <f t="shared" si="66"/>
        <v>0</v>
      </c>
      <c r="E29" s="66">
        <f t="shared" si="67"/>
        <v>0</v>
      </c>
      <c r="F29" s="71">
        <f t="shared" si="68"/>
        <v>0</v>
      </c>
      <c r="G29" s="70">
        <f t="shared" si="69"/>
        <v>0.4480068345523307</v>
      </c>
      <c r="H29" s="66">
        <f t="shared" si="70"/>
        <v>3.3742035415583054</v>
      </c>
      <c r="I29" s="71">
        <f t="shared" si="71"/>
        <v>2.2494690277055369</v>
      </c>
      <c r="J29" s="70">
        <f t="shared" si="72"/>
        <v>1.0604667929228029</v>
      </c>
      <c r="K29" s="66">
        <f t="shared" si="73"/>
        <v>3.5276289156767104</v>
      </c>
      <c r="L29" s="71">
        <f t="shared" si="74"/>
        <v>2.3517526104511401</v>
      </c>
      <c r="M29" s="70">
        <f t="shared" si="75"/>
        <v>1.2728632063866172</v>
      </c>
      <c r="N29" s="66">
        <f t="shared" si="76"/>
        <v>3.5332997478082806</v>
      </c>
      <c r="O29" s="71">
        <f t="shared" si="77"/>
        <v>2.3555331652055203</v>
      </c>
      <c r="P29" s="70">
        <f t="shared" si="78"/>
        <v>1.3161874257138209</v>
      </c>
      <c r="Q29" s="66">
        <f t="shared" si="79"/>
        <v>3.467577241155837</v>
      </c>
      <c r="R29" s="71">
        <f t="shared" si="80"/>
        <v>2.3117181607705581</v>
      </c>
      <c r="S29" s="70">
        <f t="shared" si="81"/>
        <v>1.1512498271781268</v>
      </c>
      <c r="T29" s="66">
        <f t="shared" si="82"/>
        <v>3.3844222711118404</v>
      </c>
      <c r="U29" s="71">
        <f t="shared" si="83"/>
        <v>2.2562815140745602</v>
      </c>
      <c r="V29" s="70">
        <f t="shared" si="84"/>
        <v>1.2115532655425341</v>
      </c>
      <c r="W29" s="66">
        <f t="shared" si="85"/>
        <v>3.8314653272776718</v>
      </c>
      <c r="X29" s="71">
        <f t="shared" si="86"/>
        <v>2.5543102181851145</v>
      </c>
      <c r="Y29" s="70">
        <f t="shared" si="87"/>
        <v>1.0204095359678931</v>
      </c>
      <c r="Z29" s="66">
        <f t="shared" si="88"/>
        <v>7.4047291861194573</v>
      </c>
      <c r="AA29" s="71">
        <f t="shared" si="89"/>
        <v>4.9364861240796385</v>
      </c>
      <c r="AB29" s="98">
        <f>SUMIF(BN29:BU29,"VERDADEIRO",BN$3:$BU28)</f>
        <v>0</v>
      </c>
      <c r="AC29" s="97">
        <f t="shared" si="48"/>
        <v>26</v>
      </c>
      <c r="AD29">
        <f>RTD("tryd.rtdserver",,"COT",B29,"ULT")</f>
        <v>63.45</v>
      </c>
      <c r="AE29">
        <f>RTD("tryd.rtdserver",,"COT",C29,"ULT")</f>
        <v>45.12</v>
      </c>
      <c r="AF29">
        <f>VLOOKUP($AC29,LS_Coint_BD!$B$3:$AQ$1079,AF$2)*$AD29+VLOOKUP($AC29,LS_Coint_BD!$B$3:$AQ$1079,AF$2+1)</f>
        <v>0</v>
      </c>
      <c r="AG29">
        <f>VLOOKUP($AC29,LS_Coint_BD!$B$3:$AQ$1079,AG$2)*$AD29+VLOOKUP($AC29,LS_Coint_BD!$B$3:$AQ$1079,AG$2+1)</f>
        <v>44.671993165447667</v>
      </c>
      <c r="AH29">
        <f>VLOOKUP($AC29,LS_Coint_BD!$B$3:$AQ$1079,AH$2)*$AD29+VLOOKUP($AC29,LS_Coint_BD!$B$3:$AQ$1079,AH$2+1)</f>
        <v>44.059533207077195</v>
      </c>
      <c r="AI29">
        <f>VLOOKUP($AC29,LS_Coint_BD!$B$3:$AQ$1079,AI$2)*$AD29+VLOOKUP($AC29,LS_Coint_BD!$B$3:$AQ$1079,AI$2+1)</f>
        <v>43.84713679361338</v>
      </c>
      <c r="AJ29">
        <f>VLOOKUP($AC29,LS_Coint_BD!$B$3:$AQ$1079,AJ$2)*$AD29+VLOOKUP($AC29,LS_Coint_BD!$B$3:$AQ$1079,AJ$2+1)</f>
        <v>43.803812574286177</v>
      </c>
      <c r="AK29">
        <f>VLOOKUP($AC29,LS_Coint_BD!$B$3:$AQ$1079,AK$2)*$AD29+VLOOKUP($AC29,LS_Coint_BD!$B$3:$AQ$1079,AK$2+1)</f>
        <v>43.968750172821871</v>
      </c>
      <c r="AL29">
        <f>VLOOKUP($AC29,LS_Coint_BD!$B$3:$AQ$1079,AL$2)*$AD29+VLOOKUP($AC29,LS_Coint_BD!$B$3:$AQ$1079,AL$2+1)</f>
        <v>43.908446734457463</v>
      </c>
      <c r="AM29">
        <f>VLOOKUP($AC29,LS_Coint_BD!$B$3:$AQ$1079,AM$2)*$AD29+VLOOKUP($AC29,LS_Coint_BD!$B$3:$AQ$1079,AM$2+1)</f>
        <v>44.099590464032104</v>
      </c>
      <c r="AN29">
        <f>VLOOKUP($AC29,LS_Coint_BD!$B$3:$AQ$1079,AN$2)</f>
        <v>0</v>
      </c>
      <c r="AO29">
        <f>VLOOKUP($AC29,LS_Coint_BD!$B$3:$AQ$1079,AO$2)</f>
        <v>1.12473451385277</v>
      </c>
      <c r="AP29">
        <f>VLOOKUP($AC29,LS_Coint_BD!$B$3:$AQ$1079,AP$2)</f>
        <v>1.1758763052255701</v>
      </c>
      <c r="AQ29">
        <f>VLOOKUP($AC29,LS_Coint_BD!$B$3:$AQ$1079,AQ$2)</f>
        <v>1.1777665826027599</v>
      </c>
      <c r="AR29">
        <f>VLOOKUP($AC29,LS_Coint_BD!$B$3:$AQ$1079,AR$2)</f>
        <v>1.15585908038528</v>
      </c>
      <c r="AS29">
        <f>VLOOKUP($AC29,LS_Coint_BD!$B$3:$AQ$1079,AS$2)</f>
        <v>1.1281407570372799</v>
      </c>
      <c r="AT29">
        <f>VLOOKUP($AC29,LS_Coint_BD!$B$3:$AQ$1079,AT$2)</f>
        <v>1.2771551090925599</v>
      </c>
      <c r="AU29">
        <f>VLOOKUP($AC29,LS_Coint_BD!$B$3:$AQ$1079,AU$2)</f>
        <v>2.4682430620398201</v>
      </c>
      <c r="AV29">
        <f>VLOOKUP($AC29,LS_Coint_BD!$B$3:$AQ$1079,AV$2)</f>
        <v>0</v>
      </c>
      <c r="AW29">
        <f>VLOOKUP($AC29,LS_Coint_BD!$B$3:$AQ$1079,AW$2)</f>
        <v>-3.0790185216271001E-15</v>
      </c>
      <c r="AX29">
        <f>VLOOKUP($AC29,LS_Coint_BD!$B$3:$AQ$1079,AX$2)</f>
        <v>2.0301221021717101E-16</v>
      </c>
      <c r="AY29">
        <f>VLOOKUP($AC29,LS_Coint_BD!$B$3:$AQ$1079,AY$2)</f>
        <v>4.4408920985006301E-16</v>
      </c>
      <c r="AZ29">
        <f>VLOOKUP($AC29,LS_Coint_BD!$B$3:$AQ$1079,AZ$2)</f>
        <v>-1.6579330501069001E-15</v>
      </c>
      <c r="BA29">
        <f>VLOOKUP($AC29,LS_Coint_BD!$B$3:$AQ$1079,BA$2)</f>
        <v>2.8421709430403998E-16</v>
      </c>
      <c r="BB29">
        <f>VLOOKUP($AC29,LS_Coint_BD!$B$3:$AQ$1079,BB$2)</f>
        <v>-5.2321783269607399E-15</v>
      </c>
      <c r="BC29">
        <f>VLOOKUP($AC29,LS_Coint_BD!$B$3:$AQ$1079,BC$2)</f>
        <v>-1.4210854715202001E-15</v>
      </c>
      <c r="BD29">
        <f t="shared" si="57"/>
        <v>0</v>
      </c>
      <c r="BE29">
        <f t="shared" si="58"/>
        <v>2.2494690277055369</v>
      </c>
      <c r="BF29">
        <f t="shared" si="59"/>
        <v>2.3517526104511401</v>
      </c>
      <c r="BG29">
        <f t="shared" si="60"/>
        <v>2.3555331652055203</v>
      </c>
      <c r="BH29">
        <f t="shared" si="61"/>
        <v>2.3117181607705581</v>
      </c>
      <c r="BI29">
        <f t="shared" si="62"/>
        <v>2.2562815140745602</v>
      </c>
      <c r="BJ29">
        <f t="shared" si="63"/>
        <v>2.5543102181851145</v>
      </c>
      <c r="BK29">
        <f t="shared" si="64"/>
        <v>4.9364861240796385</v>
      </c>
      <c r="BL29">
        <f t="shared" si="65"/>
        <v>0</v>
      </c>
      <c r="BN29" s="30" t="b">
        <f t="shared" si="49"/>
        <v>0</v>
      </c>
      <c r="BO29" s="30" t="b">
        <f t="shared" si="50"/>
        <v>0</v>
      </c>
      <c r="BP29" s="30" t="b">
        <f t="shared" si="51"/>
        <v>0</v>
      </c>
      <c r="BQ29" s="30" t="b">
        <f t="shared" si="52"/>
        <v>0</v>
      </c>
      <c r="BR29" s="30" t="b">
        <f t="shared" si="53"/>
        <v>0</v>
      </c>
      <c r="BS29" s="30" t="b">
        <f t="shared" si="54"/>
        <v>0</v>
      </c>
      <c r="BT29" s="30" t="b">
        <f t="shared" si="55"/>
        <v>0</v>
      </c>
      <c r="BU29" s="30" t="b">
        <f t="shared" si="56"/>
        <v>0</v>
      </c>
    </row>
    <row r="30" spans="2:73" x14ac:dyDescent="0.3">
      <c r="B30" s="17" t="str">
        <f>VLOOKUP($AC30,LS_Coint_BD!$B$3:$D$1079,2)</f>
        <v>B3SA3</v>
      </c>
      <c r="C30" s="87" t="str">
        <f>VLOOKUP($AC30,LS_Coint_BD!$B$3:$D$1079,3)</f>
        <v>HYPE3</v>
      </c>
      <c r="D30" s="68">
        <f t="shared" si="66"/>
        <v>-2.0801650051558127</v>
      </c>
      <c r="E30" s="65">
        <f t="shared" si="67"/>
        <v>-2.938932035451534</v>
      </c>
      <c r="F30" s="69">
        <f t="shared" si="68"/>
        <v>-1.9592880236343559</v>
      </c>
      <c r="G30" s="68">
        <f t="shared" si="69"/>
        <v>-1.8440456434923433</v>
      </c>
      <c r="H30" s="65">
        <f t="shared" si="70"/>
        <v>-2.8665552378580781</v>
      </c>
      <c r="I30" s="69">
        <f t="shared" si="71"/>
        <v>-1.9110368252387187</v>
      </c>
      <c r="J30" s="68">
        <f t="shared" si="72"/>
        <v>-1.5707760533740043</v>
      </c>
      <c r="K30" s="65">
        <f t="shared" si="73"/>
        <v>-3.1173310483419288</v>
      </c>
      <c r="L30" s="69">
        <f t="shared" si="74"/>
        <v>-2.078220698894619</v>
      </c>
      <c r="M30" s="68">
        <f t="shared" si="75"/>
        <v>-0.9094099830100788</v>
      </c>
      <c r="N30" s="65">
        <f t="shared" si="76"/>
        <v>-4.3617681293561086</v>
      </c>
      <c r="O30" s="69">
        <f t="shared" si="77"/>
        <v>-2.9078454195707391</v>
      </c>
      <c r="P30" s="68">
        <f t="shared" si="78"/>
        <v>0</v>
      </c>
      <c r="Q30" s="65">
        <f t="shared" si="79"/>
        <v>0</v>
      </c>
      <c r="R30" s="69">
        <f t="shared" si="80"/>
        <v>0</v>
      </c>
      <c r="S30" s="68">
        <f t="shared" si="81"/>
        <v>-0.40974731581131607</v>
      </c>
      <c r="T30" s="65">
        <f t="shared" si="82"/>
        <v>-4.7620172764302584</v>
      </c>
      <c r="U30" s="69">
        <f t="shared" si="83"/>
        <v>-3.1746781842868392</v>
      </c>
      <c r="V30" s="68">
        <f t="shared" si="84"/>
        <v>0</v>
      </c>
      <c r="W30" s="65">
        <f t="shared" si="85"/>
        <v>0</v>
      </c>
      <c r="X30" s="69">
        <f t="shared" si="86"/>
        <v>0</v>
      </c>
      <c r="Y30" s="68">
        <f t="shared" si="87"/>
        <v>-0.4510788157204999</v>
      </c>
      <c r="Z30" s="65">
        <f t="shared" si="88"/>
        <v>-7.1601252557507395</v>
      </c>
      <c r="AA30" s="69">
        <f t="shared" si="89"/>
        <v>-4.7734168371671597</v>
      </c>
      <c r="AB30" s="98">
        <f>SUMIF(BN30:BU30,"VERDADEIRO",BN$3:$BU29)</f>
        <v>1</v>
      </c>
      <c r="AC30" s="97">
        <f t="shared" si="48"/>
        <v>27</v>
      </c>
      <c r="AD30">
        <f>RTD("tryd.rtdserver",,"COT",B30,"ULT")</f>
        <v>63.45</v>
      </c>
      <c r="AE30">
        <f>RTD("tryd.rtdserver",,"COT",C30,"ULT")</f>
        <v>33</v>
      </c>
      <c r="AF30">
        <f>VLOOKUP($AC30,LS_Coint_BD!$B$3:$AQ$1079,AF$2)*$AD30+VLOOKUP($AC30,LS_Coint_BD!$B$3:$AQ$1079,AF$2+1)</f>
        <v>35.080165005155813</v>
      </c>
      <c r="AG30">
        <f>VLOOKUP($AC30,LS_Coint_BD!$B$3:$AQ$1079,AG$2)*$AD30+VLOOKUP($AC30,LS_Coint_BD!$B$3:$AQ$1079,AG$2+1)</f>
        <v>34.844045643492343</v>
      </c>
      <c r="AH30">
        <f>VLOOKUP($AC30,LS_Coint_BD!$B$3:$AQ$1079,AH$2)*$AD30+VLOOKUP($AC30,LS_Coint_BD!$B$3:$AQ$1079,AH$2+1)</f>
        <v>34.570776053374004</v>
      </c>
      <c r="AI30">
        <f>VLOOKUP($AC30,LS_Coint_BD!$B$3:$AQ$1079,AI$2)*$AD30+VLOOKUP($AC30,LS_Coint_BD!$B$3:$AQ$1079,AI$2+1)</f>
        <v>33.909409983010079</v>
      </c>
      <c r="AJ30">
        <f>VLOOKUP($AC30,LS_Coint_BD!$B$3:$AQ$1079,AJ$2)*$AD30+VLOOKUP($AC30,LS_Coint_BD!$B$3:$AQ$1079,AJ$2+1)</f>
        <v>0</v>
      </c>
      <c r="AK30">
        <f>VLOOKUP($AC30,LS_Coint_BD!$B$3:$AQ$1079,AK$2)*$AD30+VLOOKUP($AC30,LS_Coint_BD!$B$3:$AQ$1079,AK$2+1)</f>
        <v>33.409747315811316</v>
      </c>
      <c r="AL30">
        <f>VLOOKUP($AC30,LS_Coint_BD!$B$3:$AQ$1079,AL$2)*$AD30+VLOOKUP($AC30,LS_Coint_BD!$B$3:$AQ$1079,AL$2+1)</f>
        <v>0</v>
      </c>
      <c r="AM30">
        <f>VLOOKUP($AC30,LS_Coint_BD!$B$3:$AQ$1079,AM$2)*$AD30+VLOOKUP($AC30,LS_Coint_BD!$B$3:$AQ$1079,AM$2+1)</f>
        <v>33.4510788157205</v>
      </c>
      <c r="AN30">
        <f>VLOOKUP($AC30,LS_Coint_BD!$B$3:$AQ$1079,AN$2)</f>
        <v>0.97964401181717697</v>
      </c>
      <c r="AO30">
        <f>VLOOKUP($AC30,LS_Coint_BD!$B$3:$AQ$1079,AO$2)</f>
        <v>0.95551841261935899</v>
      </c>
      <c r="AP30">
        <f>VLOOKUP($AC30,LS_Coint_BD!$B$3:$AQ$1079,AP$2)</f>
        <v>1.03911034944731</v>
      </c>
      <c r="AQ30">
        <f>VLOOKUP($AC30,LS_Coint_BD!$B$3:$AQ$1079,AQ$2)</f>
        <v>1.45392270978537</v>
      </c>
      <c r="AR30">
        <f>VLOOKUP($AC30,LS_Coint_BD!$B$3:$AQ$1079,AR$2)</f>
        <v>0</v>
      </c>
      <c r="AS30">
        <f>VLOOKUP($AC30,LS_Coint_BD!$B$3:$AQ$1079,AS$2)</f>
        <v>1.5873390921434201</v>
      </c>
      <c r="AT30">
        <f>VLOOKUP($AC30,LS_Coint_BD!$B$3:$AQ$1079,AT$2)</f>
        <v>0</v>
      </c>
      <c r="AU30">
        <f>VLOOKUP($AC30,LS_Coint_BD!$B$3:$AQ$1079,AU$2)</f>
        <v>2.3867084185835798</v>
      </c>
      <c r="AV30">
        <f>VLOOKUP($AC30,LS_Coint_BD!$B$3:$AQ$1079,AV$2)</f>
        <v>-1.95399252334028E-15</v>
      </c>
      <c r="AW30">
        <f>VLOOKUP($AC30,LS_Coint_BD!$B$3:$AQ$1079,AW$2)</f>
        <v>-6.2172489379008802E-16</v>
      </c>
      <c r="AX30">
        <f>VLOOKUP($AC30,LS_Coint_BD!$B$3:$AQ$1079,AX$2)</f>
        <v>7.8667231459153995E-16</v>
      </c>
      <c r="AY30">
        <f>VLOOKUP($AC30,LS_Coint_BD!$B$3:$AQ$1079,AY$2)</f>
        <v>9.1038288019262809E-16</v>
      </c>
      <c r="AZ30">
        <f>VLOOKUP($AC30,LS_Coint_BD!$B$3:$AQ$1079,AZ$2)</f>
        <v>0</v>
      </c>
      <c r="BA30">
        <f>VLOOKUP($AC30,LS_Coint_BD!$B$3:$AQ$1079,BA$2)</f>
        <v>8.1712414612411495E-16</v>
      </c>
      <c r="BB30">
        <f>VLOOKUP($AC30,LS_Coint_BD!$B$3:$AQ$1079,BB$2)</f>
        <v>0</v>
      </c>
      <c r="BC30">
        <f>VLOOKUP($AC30,LS_Coint_BD!$B$3:$AQ$1079,BC$2)</f>
        <v>5.6843418860808004E-17</v>
      </c>
      <c r="BD30">
        <f t="shared" si="57"/>
        <v>-1.9592880236343559</v>
      </c>
      <c r="BE30">
        <f t="shared" si="58"/>
        <v>-1.9110368252387187</v>
      </c>
      <c r="BF30">
        <f t="shared" si="59"/>
        <v>-2.078220698894619</v>
      </c>
      <c r="BG30">
        <f t="shared" si="60"/>
        <v>-2.9078454195707391</v>
      </c>
      <c r="BH30">
        <f t="shared" si="61"/>
        <v>0</v>
      </c>
      <c r="BI30">
        <f t="shared" si="62"/>
        <v>-3.1746781842868392</v>
      </c>
      <c r="BJ30">
        <f t="shared" si="63"/>
        <v>0</v>
      </c>
      <c r="BK30">
        <f t="shared" si="64"/>
        <v>-4.7734168371671597</v>
      </c>
      <c r="BL30">
        <f t="shared" si="65"/>
        <v>-1.9592880236343519</v>
      </c>
      <c r="BN30" s="19" t="b">
        <f t="shared" si="49"/>
        <v>1</v>
      </c>
      <c r="BO30" s="19" t="b">
        <f t="shared" si="50"/>
        <v>0</v>
      </c>
      <c r="BP30" s="19" t="b">
        <f t="shared" si="51"/>
        <v>0</v>
      </c>
      <c r="BQ30" s="19" t="b">
        <f t="shared" si="52"/>
        <v>0</v>
      </c>
      <c r="BR30" s="19" t="b">
        <f t="shared" si="53"/>
        <v>0</v>
      </c>
      <c r="BS30" s="19" t="b">
        <f t="shared" si="54"/>
        <v>0</v>
      </c>
      <c r="BT30" s="19" t="b">
        <f t="shared" si="55"/>
        <v>0</v>
      </c>
      <c r="BU30" s="19" t="b">
        <f t="shared" si="56"/>
        <v>0</v>
      </c>
    </row>
    <row r="31" spans="2:73" x14ac:dyDescent="0.3">
      <c r="B31" s="17" t="str">
        <f>VLOOKUP($AC31,LS_Coint_BD!$B$3:$D$1079,2)</f>
        <v>B3SA3</v>
      </c>
      <c r="C31" s="87" t="str">
        <f>VLOOKUP($AC31,LS_Coint_BD!$B$3:$D$1079,3)</f>
        <v>IRBR3</v>
      </c>
      <c r="D31" s="70">
        <f t="shared" si="66"/>
        <v>-0.80438269092139159</v>
      </c>
      <c r="E31" s="66">
        <f t="shared" si="67"/>
        <v>-1.6009229714837421</v>
      </c>
      <c r="F31" s="71">
        <f t="shared" si="68"/>
        <v>-1.0672819809891614</v>
      </c>
      <c r="G31" s="70">
        <f t="shared" si="69"/>
        <v>-0.90622835840775195</v>
      </c>
      <c r="H31" s="66">
        <f t="shared" si="70"/>
        <v>-1.5330539002180554</v>
      </c>
      <c r="I31" s="71">
        <f t="shared" si="71"/>
        <v>-1.0220359334787037</v>
      </c>
      <c r="J31" s="70">
        <f t="shared" si="72"/>
        <v>-1.0277237585145365</v>
      </c>
      <c r="K31" s="66">
        <f t="shared" si="73"/>
        <v>-1.6325602720994463</v>
      </c>
      <c r="L31" s="71">
        <f t="shared" si="74"/>
        <v>-1.0883735147329643</v>
      </c>
      <c r="M31" s="70">
        <f t="shared" si="75"/>
        <v>0</v>
      </c>
      <c r="N31" s="66">
        <f t="shared" si="76"/>
        <v>0</v>
      </c>
      <c r="O31" s="71">
        <f t="shared" si="77"/>
        <v>0</v>
      </c>
      <c r="P31" s="70">
        <f t="shared" si="78"/>
        <v>0</v>
      </c>
      <c r="Q31" s="66">
        <f t="shared" si="79"/>
        <v>0</v>
      </c>
      <c r="R31" s="71">
        <f t="shared" si="80"/>
        <v>0</v>
      </c>
      <c r="S31" s="70">
        <f t="shared" si="81"/>
        <v>-0.49284383984397895</v>
      </c>
      <c r="T31" s="66">
        <f t="shared" si="82"/>
        <v>-3.5686246853035204</v>
      </c>
      <c r="U31" s="71">
        <f t="shared" si="83"/>
        <v>-2.3790831235356804</v>
      </c>
      <c r="V31" s="70">
        <f t="shared" si="84"/>
        <v>-0.53196737060694854</v>
      </c>
      <c r="W31" s="66">
        <f t="shared" si="85"/>
        <v>-3.5748854597933706</v>
      </c>
      <c r="X31" s="71">
        <f t="shared" si="86"/>
        <v>-2.3832569731955804</v>
      </c>
      <c r="Y31" s="70">
        <f t="shared" si="87"/>
        <v>-1.4530415320703174</v>
      </c>
      <c r="Z31" s="66">
        <f t="shared" si="88"/>
        <v>-20.738586683929231</v>
      </c>
      <c r="AA31" s="71">
        <f t="shared" si="89"/>
        <v>-13.825724455952821</v>
      </c>
      <c r="AB31" s="98">
        <f>SUMIF(BN31:BU31,"VERDADEIRO",BN$3:$BU30)</f>
        <v>0</v>
      </c>
      <c r="AC31" s="97">
        <f t="shared" si="48"/>
        <v>28</v>
      </c>
      <c r="AD31">
        <f>RTD("tryd.rtdserver",,"COT",B31,"ULT")</f>
        <v>63.45</v>
      </c>
      <c r="AE31">
        <f>RTD("tryd.rtdserver",,"COT",C31,"ULT")</f>
        <v>6.91</v>
      </c>
      <c r="AF31">
        <f>VLOOKUP($AC31,LS_Coint_BD!$B$3:$AQ$1079,AF$2)*$AD31+VLOOKUP($AC31,LS_Coint_BD!$B$3:$AQ$1079,AF$2+1)</f>
        <v>7.7143826909213917</v>
      </c>
      <c r="AG31">
        <f>VLOOKUP($AC31,LS_Coint_BD!$B$3:$AQ$1079,AG$2)*$AD31+VLOOKUP($AC31,LS_Coint_BD!$B$3:$AQ$1079,AG$2+1)</f>
        <v>7.8162283584077521</v>
      </c>
      <c r="AH31">
        <f>VLOOKUP($AC31,LS_Coint_BD!$B$3:$AQ$1079,AH$2)*$AD31+VLOOKUP($AC31,LS_Coint_BD!$B$3:$AQ$1079,AH$2+1)</f>
        <v>7.9377237585145366</v>
      </c>
      <c r="AI31">
        <f>VLOOKUP($AC31,LS_Coint_BD!$B$3:$AQ$1079,AI$2)*$AD31+VLOOKUP($AC31,LS_Coint_BD!$B$3:$AQ$1079,AI$2+1)</f>
        <v>0</v>
      </c>
      <c r="AJ31">
        <f>VLOOKUP($AC31,LS_Coint_BD!$B$3:$AQ$1079,AJ$2)*$AD31+VLOOKUP($AC31,LS_Coint_BD!$B$3:$AQ$1079,AJ$2+1)</f>
        <v>0</v>
      </c>
      <c r="AK31">
        <f>VLOOKUP($AC31,LS_Coint_BD!$B$3:$AQ$1079,AK$2)*$AD31+VLOOKUP($AC31,LS_Coint_BD!$B$3:$AQ$1079,AK$2+1)</f>
        <v>7.4028438398439791</v>
      </c>
      <c r="AL31">
        <f>VLOOKUP($AC31,LS_Coint_BD!$B$3:$AQ$1079,AL$2)*$AD31+VLOOKUP($AC31,LS_Coint_BD!$B$3:$AQ$1079,AL$2+1)</f>
        <v>7.4419673706069487</v>
      </c>
      <c r="AM31">
        <f>VLOOKUP($AC31,LS_Coint_BD!$B$3:$AQ$1079,AM$2)*$AD31+VLOOKUP($AC31,LS_Coint_BD!$B$3:$AQ$1079,AM$2+1)</f>
        <v>8.3630415320703175</v>
      </c>
      <c r="AN31">
        <f>VLOOKUP($AC31,LS_Coint_BD!$B$3:$AQ$1079,AN$2)</f>
        <v>0.53364099049458102</v>
      </c>
      <c r="AO31">
        <f>VLOOKUP($AC31,LS_Coint_BD!$B$3:$AQ$1079,AO$2)</f>
        <v>0.51101796673935196</v>
      </c>
      <c r="AP31">
        <f>VLOOKUP($AC31,LS_Coint_BD!$B$3:$AQ$1079,AP$2)</f>
        <v>0.54418675736648203</v>
      </c>
      <c r="AQ31">
        <f>VLOOKUP($AC31,LS_Coint_BD!$B$3:$AQ$1079,AQ$2)</f>
        <v>0</v>
      </c>
      <c r="AR31">
        <f>VLOOKUP($AC31,LS_Coint_BD!$B$3:$AQ$1079,AR$2)</f>
        <v>0</v>
      </c>
      <c r="AS31">
        <f>VLOOKUP($AC31,LS_Coint_BD!$B$3:$AQ$1079,AS$2)</f>
        <v>1.18954156176784</v>
      </c>
      <c r="AT31">
        <f>VLOOKUP($AC31,LS_Coint_BD!$B$3:$AQ$1079,AT$2)</f>
        <v>1.19162848659779</v>
      </c>
      <c r="AU31">
        <f>VLOOKUP($AC31,LS_Coint_BD!$B$3:$AQ$1079,AU$2)</f>
        <v>6.9128622279764098</v>
      </c>
      <c r="AV31">
        <f>VLOOKUP($AC31,LS_Coint_BD!$B$3:$AQ$1079,AV$2)</f>
        <v>7.6383344094210798E-16</v>
      </c>
      <c r="AW31">
        <f>VLOOKUP($AC31,LS_Coint_BD!$B$3:$AQ$1079,AW$2)</f>
        <v>2.5905203907920301E-16</v>
      </c>
      <c r="AX31">
        <f>VLOOKUP($AC31,LS_Coint_BD!$B$3:$AQ$1079,AX$2)</f>
        <v>-1.6494742080145201E-16</v>
      </c>
      <c r="AY31">
        <f>VLOOKUP($AC31,LS_Coint_BD!$B$3:$AQ$1079,AY$2)</f>
        <v>0</v>
      </c>
      <c r="AZ31">
        <f>VLOOKUP($AC31,LS_Coint_BD!$B$3:$AQ$1079,AZ$2)</f>
        <v>0</v>
      </c>
      <c r="BA31">
        <f>VLOOKUP($AC31,LS_Coint_BD!$B$3:$AQ$1079,BA$2)</f>
        <v>-2.4868995751603499E-16</v>
      </c>
      <c r="BB31">
        <f>VLOOKUP($AC31,LS_Coint_BD!$B$3:$AQ$1079,BB$2)</f>
        <v>-2.9067657372004098E-16</v>
      </c>
      <c r="BC31">
        <f>VLOOKUP($AC31,LS_Coint_BD!$B$3:$AQ$1079,BC$2)</f>
        <v>-1.1368683772161599E-15</v>
      </c>
      <c r="BD31">
        <f t="shared" si="57"/>
        <v>-1.0672819809891614</v>
      </c>
      <c r="BE31">
        <f t="shared" si="58"/>
        <v>-1.0220359334787037</v>
      </c>
      <c r="BF31">
        <f t="shared" si="59"/>
        <v>-1.0883735147329643</v>
      </c>
      <c r="BG31">
        <f t="shared" si="60"/>
        <v>0</v>
      </c>
      <c r="BH31">
        <f t="shared" si="61"/>
        <v>0</v>
      </c>
      <c r="BI31">
        <f t="shared" si="62"/>
        <v>-2.3790831235356804</v>
      </c>
      <c r="BJ31">
        <f t="shared" si="63"/>
        <v>-2.3832569731955804</v>
      </c>
      <c r="BK31">
        <f t="shared" si="64"/>
        <v>-13.825724455952821</v>
      </c>
      <c r="BL31">
        <f t="shared" si="65"/>
        <v>-1.0672819809891629</v>
      </c>
      <c r="BN31" s="30" t="b">
        <f t="shared" si="49"/>
        <v>0</v>
      </c>
      <c r="BO31" s="30" t="b">
        <f t="shared" si="50"/>
        <v>0</v>
      </c>
      <c r="BP31" s="30" t="b">
        <f t="shared" si="51"/>
        <v>0</v>
      </c>
      <c r="BQ31" s="30" t="b">
        <f t="shared" si="52"/>
        <v>0</v>
      </c>
      <c r="BR31" s="30" t="b">
        <f t="shared" si="53"/>
        <v>0</v>
      </c>
      <c r="BS31" s="30" t="b">
        <f t="shared" si="54"/>
        <v>0</v>
      </c>
      <c r="BT31" s="30" t="b">
        <f t="shared" si="55"/>
        <v>0</v>
      </c>
      <c r="BU31" s="30" t="b">
        <f t="shared" si="56"/>
        <v>0</v>
      </c>
    </row>
    <row r="32" spans="2:73" x14ac:dyDescent="0.3">
      <c r="B32" s="17" t="str">
        <f>VLOOKUP($AC32,LS_Coint_BD!$B$3:$D$1079,2)</f>
        <v>B3SA3</v>
      </c>
      <c r="C32" s="87" t="str">
        <f>VLOOKUP($AC32,LS_Coint_BD!$B$3:$D$1079,3)</f>
        <v>JBSS3</v>
      </c>
      <c r="D32" s="68">
        <f t="shared" si="66"/>
        <v>-0.15827256246604904</v>
      </c>
      <c r="E32" s="65">
        <f t="shared" si="67"/>
        <v>-2.5094181327724829</v>
      </c>
      <c r="F32" s="69">
        <f t="shared" si="68"/>
        <v>-1.672945421848322</v>
      </c>
      <c r="G32" s="68">
        <f t="shared" si="69"/>
        <v>2.757544834540937E-3</v>
      </c>
      <c r="H32" s="65">
        <f t="shared" si="70"/>
        <v>2.6004818922942921</v>
      </c>
      <c r="I32" s="69">
        <f t="shared" si="71"/>
        <v>1.7336545948628612</v>
      </c>
      <c r="J32" s="68">
        <f t="shared" si="72"/>
        <v>0</v>
      </c>
      <c r="K32" s="65">
        <f t="shared" si="73"/>
        <v>0</v>
      </c>
      <c r="L32" s="69">
        <f t="shared" si="74"/>
        <v>0</v>
      </c>
      <c r="M32" s="68">
        <f t="shared" si="75"/>
        <v>0</v>
      </c>
      <c r="N32" s="65">
        <f t="shared" si="76"/>
        <v>0</v>
      </c>
      <c r="O32" s="69">
        <f t="shared" si="77"/>
        <v>0</v>
      </c>
      <c r="P32" s="68">
        <f t="shared" si="78"/>
        <v>1.8732493062826343</v>
      </c>
      <c r="Q32" s="65">
        <f t="shared" si="79"/>
        <v>3.4484467364284472</v>
      </c>
      <c r="R32" s="69">
        <f t="shared" si="80"/>
        <v>2.2989644909522982</v>
      </c>
      <c r="S32" s="68">
        <f t="shared" si="81"/>
        <v>2.3569874375005604</v>
      </c>
      <c r="T32" s="65">
        <f t="shared" si="82"/>
        <v>3.9384442481095183</v>
      </c>
      <c r="U32" s="69">
        <f t="shared" si="83"/>
        <v>2.6256294987396789</v>
      </c>
      <c r="V32" s="68">
        <f t="shared" si="84"/>
        <v>2.1457918376221485</v>
      </c>
      <c r="W32" s="65">
        <f t="shared" si="85"/>
        <v>4.0731887799998114</v>
      </c>
      <c r="X32" s="69">
        <f t="shared" si="86"/>
        <v>2.715459186666541</v>
      </c>
      <c r="Y32" s="68">
        <f t="shared" si="87"/>
        <v>1.9388311388957185</v>
      </c>
      <c r="Z32" s="65">
        <f t="shared" si="88"/>
        <v>5.1473248709242823</v>
      </c>
      <c r="AA32" s="69">
        <f t="shared" si="89"/>
        <v>3.4315499139495214</v>
      </c>
      <c r="AB32" s="98">
        <f>SUMIF(BN32:BU32,"VERDADEIRO",BN$3:$BU31)</f>
        <v>0</v>
      </c>
      <c r="AC32" s="97">
        <f t="shared" si="48"/>
        <v>29</v>
      </c>
      <c r="AD32">
        <f>RTD("tryd.rtdserver",,"COT",B32,"ULT")</f>
        <v>63.45</v>
      </c>
      <c r="AE32">
        <f>RTD("tryd.rtdserver",,"COT",C32,"ULT")</f>
        <v>25.15</v>
      </c>
      <c r="AF32">
        <f>VLOOKUP($AC32,LS_Coint_BD!$B$3:$AQ$1079,AF$2)*$AD32+VLOOKUP($AC32,LS_Coint_BD!$B$3:$AQ$1079,AF$2+1)</f>
        <v>25.308272562466048</v>
      </c>
      <c r="AG32">
        <f>VLOOKUP($AC32,LS_Coint_BD!$B$3:$AQ$1079,AG$2)*$AD32+VLOOKUP($AC32,LS_Coint_BD!$B$3:$AQ$1079,AG$2+1)</f>
        <v>25.147242455165458</v>
      </c>
      <c r="AH32">
        <f>VLOOKUP($AC32,LS_Coint_BD!$B$3:$AQ$1079,AH$2)*$AD32+VLOOKUP($AC32,LS_Coint_BD!$B$3:$AQ$1079,AH$2+1)</f>
        <v>0</v>
      </c>
      <c r="AI32">
        <f>VLOOKUP($AC32,LS_Coint_BD!$B$3:$AQ$1079,AI$2)*$AD32+VLOOKUP($AC32,LS_Coint_BD!$B$3:$AQ$1079,AI$2+1)</f>
        <v>0</v>
      </c>
      <c r="AJ32">
        <f>VLOOKUP($AC32,LS_Coint_BD!$B$3:$AQ$1079,AJ$2)*$AD32+VLOOKUP($AC32,LS_Coint_BD!$B$3:$AQ$1079,AJ$2+1)</f>
        <v>23.276750693717364</v>
      </c>
      <c r="AK32">
        <f>VLOOKUP($AC32,LS_Coint_BD!$B$3:$AQ$1079,AK$2)*$AD32+VLOOKUP($AC32,LS_Coint_BD!$B$3:$AQ$1079,AK$2+1)</f>
        <v>22.793012562499438</v>
      </c>
      <c r="AL32">
        <f>VLOOKUP($AC32,LS_Coint_BD!$B$3:$AQ$1079,AL$2)*$AD32+VLOOKUP($AC32,LS_Coint_BD!$B$3:$AQ$1079,AL$2+1)</f>
        <v>23.00420816237785</v>
      </c>
      <c r="AM32">
        <f>VLOOKUP($AC32,LS_Coint_BD!$B$3:$AQ$1079,AM$2)*$AD32+VLOOKUP($AC32,LS_Coint_BD!$B$3:$AQ$1079,AM$2+1)</f>
        <v>23.21116886110428</v>
      </c>
      <c r="AN32">
        <f>VLOOKUP($AC32,LS_Coint_BD!$B$3:$AQ$1079,AN$2)</f>
        <v>0.83647271092416198</v>
      </c>
      <c r="AO32">
        <f>VLOOKUP($AC32,LS_Coint_BD!$B$3:$AQ$1079,AO$2)</f>
        <v>0.86682729743143205</v>
      </c>
      <c r="AP32">
        <f>VLOOKUP($AC32,LS_Coint_BD!$B$3:$AQ$1079,AP$2)</f>
        <v>0</v>
      </c>
      <c r="AQ32">
        <f>VLOOKUP($AC32,LS_Coint_BD!$B$3:$AQ$1079,AQ$2)</f>
        <v>0</v>
      </c>
      <c r="AR32">
        <f>VLOOKUP($AC32,LS_Coint_BD!$B$3:$AQ$1079,AR$2)</f>
        <v>1.14948224547615</v>
      </c>
      <c r="AS32">
        <f>VLOOKUP($AC32,LS_Coint_BD!$B$3:$AQ$1079,AS$2)</f>
        <v>1.3128147493698401</v>
      </c>
      <c r="AT32">
        <f>VLOOKUP($AC32,LS_Coint_BD!$B$3:$AQ$1079,AT$2)</f>
        <v>1.35772959333327</v>
      </c>
      <c r="AU32">
        <f>VLOOKUP($AC32,LS_Coint_BD!$B$3:$AQ$1079,AU$2)</f>
        <v>1.71577495697476</v>
      </c>
      <c r="AV32">
        <f>VLOOKUP($AC32,LS_Coint_BD!$B$3:$AQ$1079,AV$2)</f>
        <v>2.0961010704923002E-15</v>
      </c>
      <c r="AW32">
        <f>VLOOKUP($AC32,LS_Coint_BD!$B$3:$AQ$1079,AW$2)</f>
        <v>-2.78295904839373E-15</v>
      </c>
      <c r="AX32">
        <f>VLOOKUP($AC32,LS_Coint_BD!$B$3:$AQ$1079,AX$2)</f>
        <v>0</v>
      </c>
      <c r="AY32">
        <f>VLOOKUP($AC32,LS_Coint_BD!$B$3:$AQ$1079,AY$2)</f>
        <v>0</v>
      </c>
      <c r="AZ32">
        <f>VLOOKUP($AC32,LS_Coint_BD!$B$3:$AQ$1079,AZ$2)</f>
        <v>-1.9934671197713898E-15</v>
      </c>
      <c r="BA32">
        <f>VLOOKUP($AC32,LS_Coint_BD!$B$3:$AQ$1079,BA$2)</f>
        <v>-1.1901590823981701E-15</v>
      </c>
      <c r="BB32">
        <f>VLOOKUP($AC32,LS_Coint_BD!$B$3:$AQ$1079,BB$2)</f>
        <v>8.5588102262012096E-16</v>
      </c>
      <c r="BC32">
        <f>VLOOKUP($AC32,LS_Coint_BD!$B$3:$AQ$1079,BC$2)</f>
        <v>1.16529008664656E-15</v>
      </c>
      <c r="BD32">
        <f t="shared" si="57"/>
        <v>-1.672945421848322</v>
      </c>
      <c r="BE32">
        <f t="shared" si="58"/>
        <v>1.7336545948628612</v>
      </c>
      <c r="BF32">
        <f t="shared" si="59"/>
        <v>0</v>
      </c>
      <c r="BG32">
        <f t="shared" si="60"/>
        <v>0</v>
      </c>
      <c r="BH32">
        <f t="shared" si="61"/>
        <v>2.2989644909522982</v>
      </c>
      <c r="BI32">
        <f t="shared" si="62"/>
        <v>2.6256294987396789</v>
      </c>
      <c r="BJ32">
        <f t="shared" si="63"/>
        <v>2.715459186666541</v>
      </c>
      <c r="BK32">
        <f t="shared" si="64"/>
        <v>3.4315499139495214</v>
      </c>
      <c r="BL32">
        <f t="shared" si="65"/>
        <v>-1.6729454218483177</v>
      </c>
      <c r="BN32" s="19" t="b">
        <f t="shared" si="49"/>
        <v>0</v>
      </c>
      <c r="BO32" s="19" t="b">
        <f t="shared" si="50"/>
        <v>0</v>
      </c>
      <c r="BP32" s="19" t="b">
        <f t="shared" si="51"/>
        <v>0</v>
      </c>
      <c r="BQ32" s="19" t="b">
        <f t="shared" si="52"/>
        <v>0</v>
      </c>
      <c r="BR32" s="19" t="b">
        <f t="shared" si="53"/>
        <v>0</v>
      </c>
      <c r="BS32" s="19" t="b">
        <f t="shared" si="54"/>
        <v>0</v>
      </c>
      <c r="BT32" s="19" t="b">
        <f t="shared" si="55"/>
        <v>0</v>
      </c>
      <c r="BU32" s="19" t="b">
        <f t="shared" si="56"/>
        <v>0</v>
      </c>
    </row>
    <row r="33" spans="2:73" x14ac:dyDescent="0.3">
      <c r="B33" s="17" t="str">
        <f>VLOOKUP($AC33,LS_Coint_BD!$B$3:$D$1079,2)</f>
        <v>B3SA3</v>
      </c>
      <c r="C33" s="87" t="str">
        <f>VLOOKUP($AC33,LS_Coint_BD!$B$3:$D$1079,3)</f>
        <v>LREN3</v>
      </c>
      <c r="D33" s="70">
        <f t="shared" si="66"/>
        <v>0</v>
      </c>
      <c r="E33" s="66">
        <f t="shared" si="67"/>
        <v>0</v>
      </c>
      <c r="F33" s="71">
        <f t="shared" si="68"/>
        <v>0</v>
      </c>
      <c r="G33" s="70">
        <f t="shared" si="69"/>
        <v>0</v>
      </c>
      <c r="H33" s="66">
        <f t="shared" si="70"/>
        <v>0</v>
      </c>
      <c r="I33" s="71">
        <f t="shared" si="71"/>
        <v>0</v>
      </c>
      <c r="J33" s="70">
        <f t="shared" si="72"/>
        <v>0</v>
      </c>
      <c r="K33" s="66">
        <f t="shared" si="73"/>
        <v>0</v>
      </c>
      <c r="L33" s="71">
        <f t="shared" si="74"/>
        <v>0</v>
      </c>
      <c r="M33" s="70">
        <f t="shared" si="75"/>
        <v>-1.4937660511025541</v>
      </c>
      <c r="N33" s="66">
        <f t="shared" si="76"/>
        <v>-6.8098532979347759</v>
      </c>
      <c r="O33" s="71">
        <f t="shared" si="77"/>
        <v>-4.5399021986231842</v>
      </c>
      <c r="P33" s="70">
        <f t="shared" si="78"/>
        <v>-2.2034099432398122</v>
      </c>
      <c r="Q33" s="66">
        <f t="shared" si="79"/>
        <v>-7.2849900616170302</v>
      </c>
      <c r="R33" s="71">
        <f t="shared" si="80"/>
        <v>-4.8566600410780199</v>
      </c>
      <c r="S33" s="70">
        <f t="shared" si="81"/>
        <v>-2.8889715803064462</v>
      </c>
      <c r="T33" s="66">
        <f t="shared" si="82"/>
        <v>-7.6537577004229247</v>
      </c>
      <c r="U33" s="71">
        <f t="shared" si="83"/>
        <v>-5.1025051336152831</v>
      </c>
      <c r="V33" s="70">
        <f t="shared" si="84"/>
        <v>-3.2537469344812067</v>
      </c>
      <c r="W33" s="66">
        <f t="shared" si="85"/>
        <v>-7.7923888299224124</v>
      </c>
      <c r="X33" s="71">
        <f t="shared" si="86"/>
        <v>-5.1949258866149419</v>
      </c>
      <c r="Y33" s="70">
        <f t="shared" si="87"/>
        <v>-3.7470943377271695</v>
      </c>
      <c r="Z33" s="66">
        <f t="shared" si="88"/>
        <v>-15.142444791217621</v>
      </c>
      <c r="AA33" s="71">
        <f t="shared" si="89"/>
        <v>-10.09496319414508</v>
      </c>
      <c r="AB33" s="98">
        <f>SUMIF(BN33:BU33,"VERDADEIRO",BN$3:$BU32)</f>
        <v>0</v>
      </c>
      <c r="AC33" s="97">
        <f t="shared" si="48"/>
        <v>30</v>
      </c>
      <c r="AD33">
        <f>RTD("tryd.rtdserver",,"COT",B33,"ULT")</f>
        <v>63.45</v>
      </c>
      <c r="AE33">
        <f>RTD("tryd.rtdserver",,"COT",C33,"ULT")</f>
        <v>41.01</v>
      </c>
      <c r="AF33">
        <f>VLOOKUP($AC33,LS_Coint_BD!$B$3:$AQ$1079,AF$2)*$AD33+VLOOKUP($AC33,LS_Coint_BD!$B$3:$AQ$1079,AF$2+1)</f>
        <v>0</v>
      </c>
      <c r="AG33">
        <f>VLOOKUP($AC33,LS_Coint_BD!$B$3:$AQ$1079,AG$2)*$AD33+VLOOKUP($AC33,LS_Coint_BD!$B$3:$AQ$1079,AG$2+1)</f>
        <v>0</v>
      </c>
      <c r="AH33">
        <f>VLOOKUP($AC33,LS_Coint_BD!$B$3:$AQ$1079,AH$2)*$AD33+VLOOKUP($AC33,LS_Coint_BD!$B$3:$AQ$1079,AH$2+1)</f>
        <v>0</v>
      </c>
      <c r="AI33">
        <f>VLOOKUP($AC33,LS_Coint_BD!$B$3:$AQ$1079,AI$2)*$AD33+VLOOKUP($AC33,LS_Coint_BD!$B$3:$AQ$1079,AI$2+1)</f>
        <v>42.503766051102552</v>
      </c>
      <c r="AJ33">
        <f>VLOOKUP($AC33,LS_Coint_BD!$B$3:$AQ$1079,AJ$2)*$AD33+VLOOKUP($AC33,LS_Coint_BD!$B$3:$AQ$1079,AJ$2+1)</f>
        <v>43.21340994323981</v>
      </c>
      <c r="AK33">
        <f>VLOOKUP($AC33,LS_Coint_BD!$B$3:$AQ$1079,AK$2)*$AD33+VLOOKUP($AC33,LS_Coint_BD!$B$3:$AQ$1079,AK$2+1)</f>
        <v>43.898971580306444</v>
      </c>
      <c r="AL33">
        <f>VLOOKUP($AC33,LS_Coint_BD!$B$3:$AQ$1079,AL$2)*$AD33+VLOOKUP($AC33,LS_Coint_BD!$B$3:$AQ$1079,AL$2+1)</f>
        <v>44.263746934481205</v>
      </c>
      <c r="AM33">
        <f>VLOOKUP($AC33,LS_Coint_BD!$B$3:$AQ$1079,AM$2)*$AD33+VLOOKUP($AC33,LS_Coint_BD!$B$3:$AQ$1079,AM$2+1)</f>
        <v>44.757094337727167</v>
      </c>
      <c r="AN33">
        <f>VLOOKUP($AC33,LS_Coint_BD!$B$3:$AQ$1079,AN$2)</f>
        <v>0</v>
      </c>
      <c r="AO33">
        <f>VLOOKUP($AC33,LS_Coint_BD!$B$3:$AQ$1079,AO$2)</f>
        <v>0</v>
      </c>
      <c r="AP33">
        <f>VLOOKUP($AC33,LS_Coint_BD!$B$3:$AQ$1079,AP$2)</f>
        <v>0</v>
      </c>
      <c r="AQ33">
        <f>VLOOKUP($AC33,LS_Coint_BD!$B$3:$AQ$1079,AQ$2)</f>
        <v>2.2699510993115899</v>
      </c>
      <c r="AR33">
        <f>VLOOKUP($AC33,LS_Coint_BD!$B$3:$AQ$1079,AR$2)</f>
        <v>2.4283300205390099</v>
      </c>
      <c r="AS33">
        <f>VLOOKUP($AC33,LS_Coint_BD!$B$3:$AQ$1079,AS$2)</f>
        <v>2.5512525668076398</v>
      </c>
      <c r="AT33">
        <f>VLOOKUP($AC33,LS_Coint_BD!$B$3:$AQ$1079,AT$2)</f>
        <v>2.5974629433074701</v>
      </c>
      <c r="AU33">
        <f>VLOOKUP($AC33,LS_Coint_BD!$B$3:$AQ$1079,AU$2)</f>
        <v>5.0474815970725402</v>
      </c>
      <c r="AV33">
        <f>VLOOKUP($AC33,LS_Coint_BD!$B$3:$AQ$1079,AV$2)</f>
        <v>0</v>
      </c>
      <c r="AW33">
        <f>VLOOKUP($AC33,LS_Coint_BD!$B$3:$AQ$1079,AW$2)</f>
        <v>0</v>
      </c>
      <c r="AX33">
        <f>VLOOKUP($AC33,LS_Coint_BD!$B$3:$AQ$1079,AX$2)</f>
        <v>0</v>
      </c>
      <c r="AY33">
        <f>VLOOKUP($AC33,LS_Coint_BD!$B$3:$AQ$1079,AY$2)</f>
        <v>-4.3076653355456102E-15</v>
      </c>
      <c r="AZ33">
        <f>VLOOKUP($AC33,LS_Coint_BD!$B$3:$AQ$1079,AZ$2)</f>
        <v>-1.1842378929335E-16</v>
      </c>
      <c r="BA33">
        <f>VLOOKUP($AC33,LS_Coint_BD!$B$3:$AQ$1079,BA$2)</f>
        <v>-3.3395508580724699E-15</v>
      </c>
      <c r="BB33">
        <f>VLOOKUP($AC33,LS_Coint_BD!$B$3:$AQ$1079,BB$2)</f>
        <v>-1.3564906773601899E-15</v>
      </c>
      <c r="BC33">
        <f>VLOOKUP($AC33,LS_Coint_BD!$B$3:$AQ$1079,BC$2)</f>
        <v>-6.82121026329696E-16</v>
      </c>
      <c r="BD33">
        <f t="shared" si="57"/>
        <v>0</v>
      </c>
      <c r="BE33">
        <f t="shared" si="58"/>
        <v>0</v>
      </c>
      <c r="BF33">
        <f t="shared" si="59"/>
        <v>0</v>
      </c>
      <c r="BG33">
        <f t="shared" si="60"/>
        <v>-4.5399021986231842</v>
      </c>
      <c r="BH33">
        <f t="shared" si="61"/>
        <v>-4.8566600410780199</v>
      </c>
      <c r="BI33">
        <f t="shared" si="62"/>
        <v>-5.1025051336152831</v>
      </c>
      <c r="BJ33">
        <f t="shared" si="63"/>
        <v>-5.1949258866149419</v>
      </c>
      <c r="BK33">
        <f t="shared" si="64"/>
        <v>-10.09496319414508</v>
      </c>
      <c r="BL33">
        <f t="shared" si="65"/>
        <v>0</v>
      </c>
      <c r="BN33" s="30" t="b">
        <f t="shared" si="49"/>
        <v>0</v>
      </c>
      <c r="BO33" s="30" t="b">
        <f t="shared" si="50"/>
        <v>0</v>
      </c>
      <c r="BP33" s="30" t="b">
        <f t="shared" si="51"/>
        <v>0</v>
      </c>
      <c r="BQ33" s="30" t="b">
        <f t="shared" si="52"/>
        <v>0</v>
      </c>
      <c r="BR33" s="30" t="b">
        <f t="shared" si="53"/>
        <v>0</v>
      </c>
      <c r="BS33" s="30" t="b">
        <f t="shared" si="54"/>
        <v>0</v>
      </c>
      <c r="BT33" s="30" t="b">
        <f t="shared" si="55"/>
        <v>0</v>
      </c>
      <c r="BU33" s="30" t="b">
        <f t="shared" si="56"/>
        <v>0</v>
      </c>
    </row>
    <row r="34" spans="2:73" x14ac:dyDescent="0.3">
      <c r="B34" s="17" t="str">
        <f>VLOOKUP($AC34,LS_Coint_BD!$B$3:$D$1079,2)</f>
        <v>B3SA3</v>
      </c>
      <c r="C34" s="87" t="str">
        <f>VLOOKUP($AC34,LS_Coint_BD!$B$3:$D$1079,3)</f>
        <v>MULT3</v>
      </c>
      <c r="D34" s="68">
        <f t="shared" si="66"/>
        <v>0</v>
      </c>
      <c r="E34" s="65">
        <f t="shared" si="67"/>
        <v>0</v>
      </c>
      <c r="F34" s="69">
        <f t="shared" si="68"/>
        <v>0</v>
      </c>
      <c r="G34" s="68">
        <f t="shared" si="69"/>
        <v>0</v>
      </c>
      <c r="H34" s="65">
        <f t="shared" si="70"/>
        <v>0</v>
      </c>
      <c r="I34" s="69">
        <f t="shared" si="71"/>
        <v>0</v>
      </c>
      <c r="J34" s="68">
        <f t="shared" si="72"/>
        <v>0</v>
      </c>
      <c r="K34" s="65">
        <f t="shared" si="73"/>
        <v>0</v>
      </c>
      <c r="L34" s="69">
        <f t="shared" si="74"/>
        <v>0</v>
      </c>
      <c r="M34" s="68">
        <f t="shared" si="75"/>
        <v>-0.54135597121436518</v>
      </c>
      <c r="N34" s="65">
        <f t="shared" si="76"/>
        <v>-3.9324827642139919</v>
      </c>
      <c r="O34" s="69">
        <f t="shared" si="77"/>
        <v>-2.6216551761426614</v>
      </c>
      <c r="P34" s="68">
        <f t="shared" si="78"/>
        <v>-0.4309541088883897</v>
      </c>
      <c r="Q34" s="65">
        <f t="shared" si="79"/>
        <v>-3.9526210315383006</v>
      </c>
      <c r="R34" s="69">
        <f t="shared" si="80"/>
        <v>-2.6350806876922004</v>
      </c>
      <c r="S34" s="68">
        <f t="shared" si="81"/>
        <v>-0.54502579105846749</v>
      </c>
      <c r="T34" s="65">
        <f t="shared" si="82"/>
        <v>-4.0072448036817594</v>
      </c>
      <c r="U34" s="69">
        <f t="shared" si="83"/>
        <v>-2.6714965357878393</v>
      </c>
      <c r="V34" s="68">
        <f t="shared" si="84"/>
        <v>-0.59464315387893407</v>
      </c>
      <c r="W34" s="65">
        <f t="shared" si="85"/>
        <v>-4.036778642592898</v>
      </c>
      <c r="X34" s="69">
        <f t="shared" si="86"/>
        <v>-2.6911857617285988</v>
      </c>
      <c r="Y34" s="68">
        <f t="shared" si="87"/>
        <v>-1.0280912283135457</v>
      </c>
      <c r="Z34" s="65">
        <f t="shared" si="88"/>
        <v>-11.027914413770997</v>
      </c>
      <c r="AA34" s="69">
        <f t="shared" si="89"/>
        <v>-7.3519429425139986</v>
      </c>
      <c r="AB34" s="98">
        <f>SUMIF(BN34:BU34,"VERDADEIRO",BN$3:$BU33)</f>
        <v>0</v>
      </c>
      <c r="AC34" s="97">
        <f t="shared" si="48"/>
        <v>31</v>
      </c>
      <c r="AD34">
        <f>RTD("tryd.rtdserver",,"COT",B34,"ULT")</f>
        <v>63.45</v>
      </c>
      <c r="AE34">
        <f>RTD("tryd.rtdserver",,"COT",C34,"ULT")</f>
        <v>21.84</v>
      </c>
      <c r="AF34">
        <f>VLOOKUP($AC34,LS_Coint_BD!$B$3:$AQ$1079,AF$2)*$AD34+VLOOKUP($AC34,LS_Coint_BD!$B$3:$AQ$1079,AF$2+1)</f>
        <v>0</v>
      </c>
      <c r="AG34">
        <f>VLOOKUP($AC34,LS_Coint_BD!$B$3:$AQ$1079,AG$2)*$AD34+VLOOKUP($AC34,LS_Coint_BD!$B$3:$AQ$1079,AG$2+1)</f>
        <v>0</v>
      </c>
      <c r="AH34">
        <f>VLOOKUP($AC34,LS_Coint_BD!$B$3:$AQ$1079,AH$2)*$AD34+VLOOKUP($AC34,LS_Coint_BD!$B$3:$AQ$1079,AH$2+1)</f>
        <v>0</v>
      </c>
      <c r="AI34">
        <f>VLOOKUP($AC34,LS_Coint_BD!$B$3:$AQ$1079,AI$2)*$AD34+VLOOKUP($AC34,LS_Coint_BD!$B$3:$AQ$1079,AI$2+1)</f>
        <v>22.381355971214365</v>
      </c>
      <c r="AJ34">
        <f>VLOOKUP($AC34,LS_Coint_BD!$B$3:$AQ$1079,AJ$2)*$AD34+VLOOKUP($AC34,LS_Coint_BD!$B$3:$AQ$1079,AJ$2+1)</f>
        <v>22.27095410888839</v>
      </c>
      <c r="AK34">
        <f>VLOOKUP($AC34,LS_Coint_BD!$B$3:$AQ$1079,AK$2)*$AD34+VLOOKUP($AC34,LS_Coint_BD!$B$3:$AQ$1079,AK$2+1)</f>
        <v>22.385025791058467</v>
      </c>
      <c r="AL34">
        <f>VLOOKUP($AC34,LS_Coint_BD!$B$3:$AQ$1079,AL$2)*$AD34+VLOOKUP($AC34,LS_Coint_BD!$B$3:$AQ$1079,AL$2+1)</f>
        <v>22.434643153878934</v>
      </c>
      <c r="AM34">
        <f>VLOOKUP($AC34,LS_Coint_BD!$B$3:$AQ$1079,AM$2)*$AD34+VLOOKUP($AC34,LS_Coint_BD!$B$3:$AQ$1079,AM$2+1)</f>
        <v>22.868091228313546</v>
      </c>
      <c r="AN34">
        <f>VLOOKUP($AC34,LS_Coint_BD!$B$3:$AQ$1079,AN$2)</f>
        <v>0</v>
      </c>
      <c r="AO34">
        <f>VLOOKUP($AC34,LS_Coint_BD!$B$3:$AQ$1079,AO$2)</f>
        <v>0</v>
      </c>
      <c r="AP34">
        <f>VLOOKUP($AC34,LS_Coint_BD!$B$3:$AQ$1079,AP$2)</f>
        <v>0</v>
      </c>
      <c r="AQ34">
        <f>VLOOKUP($AC34,LS_Coint_BD!$B$3:$AQ$1079,AQ$2)</f>
        <v>1.31082758807133</v>
      </c>
      <c r="AR34">
        <f>VLOOKUP($AC34,LS_Coint_BD!$B$3:$AQ$1079,AR$2)</f>
        <v>1.3175403438461</v>
      </c>
      <c r="AS34">
        <f>VLOOKUP($AC34,LS_Coint_BD!$B$3:$AQ$1079,AS$2)</f>
        <v>1.3357482678939201</v>
      </c>
      <c r="AT34">
        <f>VLOOKUP($AC34,LS_Coint_BD!$B$3:$AQ$1079,AT$2)</f>
        <v>1.3455928808643001</v>
      </c>
      <c r="AU34">
        <f>VLOOKUP($AC34,LS_Coint_BD!$B$3:$AQ$1079,AU$2)</f>
        <v>3.6759714712570002</v>
      </c>
      <c r="AV34">
        <f>VLOOKUP($AC34,LS_Coint_BD!$B$3:$AQ$1079,AV$2)</f>
        <v>0</v>
      </c>
      <c r="AW34">
        <f>VLOOKUP($AC34,LS_Coint_BD!$B$3:$AQ$1079,AW$2)</f>
        <v>0</v>
      </c>
      <c r="AX34">
        <f>VLOOKUP($AC34,LS_Coint_BD!$B$3:$AQ$1079,AX$2)</f>
        <v>0</v>
      </c>
      <c r="AY34">
        <f>VLOOKUP($AC34,LS_Coint_BD!$B$3:$AQ$1079,AY$2)</f>
        <v>-1.22124532708767E-15</v>
      </c>
      <c r="AZ34">
        <f>VLOOKUP($AC34,LS_Coint_BD!$B$3:$AQ$1079,AZ$2)</f>
        <v>-4.9343245538895898E-16</v>
      </c>
      <c r="BA34">
        <f>VLOOKUP($AC34,LS_Coint_BD!$B$3:$AQ$1079,BA$2)</f>
        <v>1.08357767203415E-15</v>
      </c>
      <c r="BB34">
        <f>VLOOKUP($AC34,LS_Coint_BD!$B$3:$AQ$1079,BB$2)</f>
        <v>1.16270629488016E-15</v>
      </c>
      <c r="BC34">
        <f>VLOOKUP($AC34,LS_Coint_BD!$B$3:$AQ$1079,BC$2)</f>
        <v>2.1600499167107002E-15</v>
      </c>
      <c r="BD34">
        <f t="shared" si="57"/>
        <v>0</v>
      </c>
      <c r="BE34">
        <f t="shared" si="58"/>
        <v>0</v>
      </c>
      <c r="BF34">
        <f t="shared" si="59"/>
        <v>0</v>
      </c>
      <c r="BG34">
        <f t="shared" si="60"/>
        <v>-2.6216551761426614</v>
      </c>
      <c r="BH34">
        <f t="shared" si="61"/>
        <v>-2.6350806876922004</v>
      </c>
      <c r="BI34">
        <f t="shared" si="62"/>
        <v>-2.6714965357878393</v>
      </c>
      <c r="BJ34">
        <f t="shared" si="63"/>
        <v>-2.6911857617285988</v>
      </c>
      <c r="BK34">
        <f t="shared" si="64"/>
        <v>-7.3519429425139986</v>
      </c>
      <c r="BL34">
        <f t="shared" si="65"/>
        <v>0</v>
      </c>
      <c r="BN34" s="19" t="b">
        <f t="shared" si="49"/>
        <v>0</v>
      </c>
      <c r="BO34" s="19" t="b">
        <f t="shared" si="50"/>
        <v>0</v>
      </c>
      <c r="BP34" s="19" t="b">
        <f t="shared" si="51"/>
        <v>0</v>
      </c>
      <c r="BQ34" s="19" t="b">
        <f t="shared" si="52"/>
        <v>0</v>
      </c>
      <c r="BR34" s="19" t="b">
        <f t="shared" si="53"/>
        <v>0</v>
      </c>
      <c r="BS34" s="19" t="b">
        <f t="shared" si="54"/>
        <v>0</v>
      </c>
      <c r="BT34" s="19" t="b">
        <f t="shared" si="55"/>
        <v>0</v>
      </c>
      <c r="BU34" s="19" t="b">
        <f t="shared" si="56"/>
        <v>0</v>
      </c>
    </row>
    <row r="35" spans="2:73" x14ac:dyDescent="0.3">
      <c r="B35" s="17" t="str">
        <f>VLOOKUP($AC35,LS_Coint_BD!$B$3:$D$1079,2)</f>
        <v>BBAS3</v>
      </c>
      <c r="C35" s="87" t="str">
        <f>VLOOKUP($AC35,LS_Coint_BD!$B$3:$D$1079,3)</f>
        <v>BBSE3</v>
      </c>
      <c r="D35" s="70">
        <f t="shared" si="66"/>
        <v>0</v>
      </c>
      <c r="E35" s="66">
        <f t="shared" si="67"/>
        <v>0</v>
      </c>
      <c r="F35" s="71">
        <f t="shared" si="68"/>
        <v>0</v>
      </c>
      <c r="G35" s="70">
        <f t="shared" si="69"/>
        <v>0</v>
      </c>
      <c r="H35" s="66">
        <f t="shared" si="70"/>
        <v>0</v>
      </c>
      <c r="I35" s="71">
        <f t="shared" si="71"/>
        <v>0</v>
      </c>
      <c r="J35" s="70">
        <f t="shared" si="72"/>
        <v>1.1329506610405922</v>
      </c>
      <c r="K35" s="66">
        <f t="shared" si="73"/>
        <v>2.2409391051667873</v>
      </c>
      <c r="L35" s="71">
        <f t="shared" si="74"/>
        <v>1.4939594034445249</v>
      </c>
      <c r="M35" s="70">
        <f t="shared" si="75"/>
        <v>1.0856011994292274</v>
      </c>
      <c r="N35" s="66">
        <f t="shared" si="76"/>
        <v>2.3065663952653446</v>
      </c>
      <c r="O35" s="71">
        <f t="shared" si="77"/>
        <v>1.5377109301768963</v>
      </c>
      <c r="P35" s="70">
        <f t="shared" si="78"/>
        <v>1.1471543324751572</v>
      </c>
      <c r="Q35" s="66">
        <f t="shared" si="79"/>
        <v>2.3053436900496624</v>
      </c>
      <c r="R35" s="71">
        <f t="shared" si="80"/>
        <v>1.5368957933664418</v>
      </c>
      <c r="S35" s="70">
        <f t="shared" si="81"/>
        <v>1.1211069502217548</v>
      </c>
      <c r="T35" s="66">
        <f t="shared" si="82"/>
        <v>2.4333667346074619</v>
      </c>
      <c r="U35" s="71">
        <f t="shared" si="83"/>
        <v>1.6222444897383079</v>
      </c>
      <c r="V35" s="70">
        <f t="shared" si="84"/>
        <v>1.1196809571932995</v>
      </c>
      <c r="W35" s="66">
        <f t="shared" si="85"/>
        <v>2.4689253901608472</v>
      </c>
      <c r="X35" s="71">
        <f t="shared" si="86"/>
        <v>1.6459502601072316</v>
      </c>
      <c r="Y35" s="70">
        <f t="shared" si="87"/>
        <v>1.3771417440604274</v>
      </c>
      <c r="Z35" s="66">
        <f t="shared" si="88"/>
        <v>2.6923785795053075</v>
      </c>
      <c r="AA35" s="71">
        <f t="shared" si="89"/>
        <v>1.7949190530035382</v>
      </c>
      <c r="AB35" s="98">
        <f>SUMIF(BN35:BU35,"VERDADEIRO",BN$3:$BU34)</f>
        <v>0</v>
      </c>
      <c r="AC35" s="97">
        <f t="shared" si="48"/>
        <v>32</v>
      </c>
      <c r="AD35">
        <f>RTD("tryd.rtdserver",,"COT",B35,"ULT")</f>
        <v>33.96</v>
      </c>
      <c r="AE35">
        <f>RTD("tryd.rtdserver",,"COT",C35,"ULT")</f>
        <v>28.52</v>
      </c>
      <c r="AF35">
        <f>VLOOKUP($AC35,LS_Coint_BD!$B$3:$AQ$1079,AF$2)*$AD35+VLOOKUP($AC35,LS_Coint_BD!$B$3:$AQ$1079,AF$2+1)</f>
        <v>0</v>
      </c>
      <c r="AG35">
        <f>VLOOKUP($AC35,LS_Coint_BD!$B$3:$AQ$1079,AG$2)*$AD35+VLOOKUP($AC35,LS_Coint_BD!$B$3:$AQ$1079,AG$2+1)</f>
        <v>0</v>
      </c>
      <c r="AH35">
        <f>VLOOKUP($AC35,LS_Coint_BD!$B$3:$AQ$1079,AH$2)*$AD35+VLOOKUP($AC35,LS_Coint_BD!$B$3:$AQ$1079,AH$2+1)</f>
        <v>27.387049338959407</v>
      </c>
      <c r="AI35">
        <f>VLOOKUP($AC35,LS_Coint_BD!$B$3:$AQ$1079,AI$2)*$AD35+VLOOKUP($AC35,LS_Coint_BD!$B$3:$AQ$1079,AI$2+1)</f>
        <v>27.434398800570772</v>
      </c>
      <c r="AJ35">
        <f>VLOOKUP($AC35,LS_Coint_BD!$B$3:$AQ$1079,AJ$2)*$AD35+VLOOKUP($AC35,LS_Coint_BD!$B$3:$AQ$1079,AJ$2+1)</f>
        <v>27.372845667524842</v>
      </c>
      <c r="AK35">
        <f>VLOOKUP($AC35,LS_Coint_BD!$B$3:$AQ$1079,AK$2)*$AD35+VLOOKUP($AC35,LS_Coint_BD!$B$3:$AQ$1079,AK$2+1)</f>
        <v>27.398893049778245</v>
      </c>
      <c r="AL35">
        <f>VLOOKUP($AC35,LS_Coint_BD!$B$3:$AQ$1079,AL$2)*$AD35+VLOOKUP($AC35,LS_Coint_BD!$B$3:$AQ$1079,AL$2+1)</f>
        <v>27.4003190428067</v>
      </c>
      <c r="AM35">
        <f>VLOOKUP($AC35,LS_Coint_BD!$B$3:$AQ$1079,AM$2)*$AD35+VLOOKUP($AC35,LS_Coint_BD!$B$3:$AQ$1079,AM$2+1)</f>
        <v>27.142858255939572</v>
      </c>
      <c r="AN35">
        <f>VLOOKUP($AC35,LS_Coint_BD!$B$3:$AQ$1079,AN$2)</f>
        <v>0</v>
      </c>
      <c r="AO35">
        <f>VLOOKUP($AC35,LS_Coint_BD!$B$3:$AQ$1079,AO$2)</f>
        <v>0</v>
      </c>
      <c r="AP35">
        <f>VLOOKUP($AC35,LS_Coint_BD!$B$3:$AQ$1079,AP$2)</f>
        <v>0.74697970172226202</v>
      </c>
      <c r="AQ35">
        <f>VLOOKUP($AC35,LS_Coint_BD!$B$3:$AQ$1079,AQ$2)</f>
        <v>0.76885546508844804</v>
      </c>
      <c r="AR35">
        <f>VLOOKUP($AC35,LS_Coint_BD!$B$3:$AQ$1079,AR$2)</f>
        <v>0.768447896683223</v>
      </c>
      <c r="AS35">
        <f>VLOOKUP($AC35,LS_Coint_BD!$B$3:$AQ$1079,AS$2)</f>
        <v>0.81112224486915196</v>
      </c>
      <c r="AT35">
        <f>VLOOKUP($AC35,LS_Coint_BD!$B$3:$AQ$1079,AT$2)</f>
        <v>0.822975130053616</v>
      </c>
      <c r="AU35">
        <f>VLOOKUP($AC35,LS_Coint_BD!$B$3:$AQ$1079,AU$2)</f>
        <v>0.89745952650176897</v>
      </c>
      <c r="AV35">
        <f>VLOOKUP($AC35,LS_Coint_BD!$B$3:$AQ$1079,AV$2)</f>
        <v>0</v>
      </c>
      <c r="AW35">
        <f>VLOOKUP($AC35,LS_Coint_BD!$B$3:$AQ$1079,AW$2)</f>
        <v>0</v>
      </c>
      <c r="AX35">
        <f>VLOOKUP($AC35,LS_Coint_BD!$B$3:$AQ$1079,AX$2)</f>
        <v>9.8968452480871101E-16</v>
      </c>
      <c r="AY35">
        <f>VLOOKUP($AC35,LS_Coint_BD!$B$3:$AQ$1079,AY$2)</f>
        <v>1.7763568394002501E-16</v>
      </c>
      <c r="AZ35">
        <f>VLOOKUP($AC35,LS_Coint_BD!$B$3:$AQ$1079,AZ$2)</f>
        <v>-4.1645699234828096E-15</v>
      </c>
      <c r="BA35">
        <f>VLOOKUP($AC35,LS_Coint_BD!$B$3:$AQ$1079,BA$2)</f>
        <v>4.0856207306205797E-15</v>
      </c>
      <c r="BB35">
        <f>VLOOKUP($AC35,LS_Coint_BD!$B$3:$AQ$1079,BB$2)</f>
        <v>-4.6831225766006599E-16</v>
      </c>
      <c r="BC35">
        <f>VLOOKUP($AC35,LS_Coint_BD!$B$3:$AQ$1079,BC$2)</f>
        <v>1.70530256582424E-16</v>
      </c>
      <c r="BD35">
        <f t="shared" si="57"/>
        <v>0</v>
      </c>
      <c r="BE35">
        <f t="shared" si="58"/>
        <v>0</v>
      </c>
      <c r="BF35">
        <f t="shared" si="59"/>
        <v>1.4939594034445249</v>
      </c>
      <c r="BG35">
        <f t="shared" si="60"/>
        <v>1.5377109301768963</v>
      </c>
      <c r="BH35">
        <f t="shared" si="61"/>
        <v>1.5368957933664418</v>
      </c>
      <c r="BI35">
        <f t="shared" si="62"/>
        <v>1.6222444897383079</v>
      </c>
      <c r="BJ35">
        <f t="shared" si="63"/>
        <v>1.6459502601072316</v>
      </c>
      <c r="BK35">
        <f t="shared" si="64"/>
        <v>1.7949190530035382</v>
      </c>
      <c r="BL35">
        <f t="shared" si="65"/>
        <v>0</v>
      </c>
      <c r="BN35" s="30" t="b">
        <f t="shared" si="49"/>
        <v>0</v>
      </c>
      <c r="BO35" s="30" t="b">
        <f t="shared" si="50"/>
        <v>0</v>
      </c>
      <c r="BP35" s="30" t="b">
        <f t="shared" si="51"/>
        <v>0</v>
      </c>
      <c r="BQ35" s="30" t="b">
        <f t="shared" si="52"/>
        <v>0</v>
      </c>
      <c r="BR35" s="30" t="b">
        <f t="shared" si="53"/>
        <v>0</v>
      </c>
      <c r="BS35" s="30" t="b">
        <f t="shared" si="54"/>
        <v>0</v>
      </c>
      <c r="BT35" s="30" t="b">
        <f t="shared" si="55"/>
        <v>0</v>
      </c>
      <c r="BU35" s="30" t="b">
        <f t="shared" si="56"/>
        <v>0</v>
      </c>
    </row>
    <row r="36" spans="2:73" x14ac:dyDescent="0.3">
      <c r="B36" s="17" t="str">
        <f>VLOOKUP($AC36,LS_Coint_BD!$B$3:$D$1079,2)</f>
        <v>BBAS3</v>
      </c>
      <c r="C36" s="87" t="str">
        <f>VLOOKUP($AC36,LS_Coint_BD!$B$3:$D$1079,3)</f>
        <v>BRDT3</v>
      </c>
      <c r="D36" s="68">
        <f t="shared" si="66"/>
        <v>0</v>
      </c>
      <c r="E36" s="65">
        <f t="shared" si="67"/>
        <v>0</v>
      </c>
      <c r="F36" s="69">
        <f t="shared" si="68"/>
        <v>0</v>
      </c>
      <c r="G36" s="68">
        <f t="shared" si="69"/>
        <v>0</v>
      </c>
      <c r="H36" s="65">
        <f t="shared" si="70"/>
        <v>0</v>
      </c>
      <c r="I36" s="69">
        <f t="shared" si="71"/>
        <v>0</v>
      </c>
      <c r="J36" s="68">
        <f t="shared" si="72"/>
        <v>0</v>
      </c>
      <c r="K36" s="65">
        <f t="shared" si="73"/>
        <v>0</v>
      </c>
      <c r="L36" s="69">
        <f t="shared" si="74"/>
        <v>0</v>
      </c>
      <c r="M36" s="68">
        <f t="shared" si="75"/>
        <v>1.0866336162852583</v>
      </c>
      <c r="N36" s="65">
        <f t="shared" si="76"/>
        <v>2.444562756293216</v>
      </c>
      <c r="O36" s="69">
        <f t="shared" si="77"/>
        <v>1.6297085041954773</v>
      </c>
      <c r="P36" s="68">
        <f t="shared" si="78"/>
        <v>1.0556582038840041</v>
      </c>
      <c r="Q36" s="65">
        <f t="shared" si="79"/>
        <v>2.4702837746265347</v>
      </c>
      <c r="R36" s="69">
        <f t="shared" si="80"/>
        <v>1.6468558497510231</v>
      </c>
      <c r="S36" s="68">
        <f t="shared" si="81"/>
        <v>1.0990632817682879</v>
      </c>
      <c r="T36" s="65">
        <f t="shared" si="82"/>
        <v>2.7474838838604385</v>
      </c>
      <c r="U36" s="69">
        <f t="shared" si="83"/>
        <v>1.8316559225736257</v>
      </c>
      <c r="V36" s="68">
        <f t="shared" si="84"/>
        <v>1.1585737866175769</v>
      </c>
      <c r="W36" s="65">
        <f t="shared" si="85"/>
        <v>3.8463970579809299</v>
      </c>
      <c r="X36" s="69">
        <f t="shared" si="86"/>
        <v>2.5642647053206198</v>
      </c>
      <c r="Y36" s="68">
        <f t="shared" si="87"/>
        <v>1.199928813379735</v>
      </c>
      <c r="Z36" s="65">
        <f t="shared" si="88"/>
        <v>3.7784777712588031</v>
      </c>
      <c r="AA36" s="69">
        <f t="shared" si="89"/>
        <v>2.5189851808392021</v>
      </c>
      <c r="AB36" s="98">
        <f>SUMIF(BN36:BU36,"VERDADEIRO",BN$3:$BU35)</f>
        <v>0</v>
      </c>
      <c r="AC36" s="97">
        <f t="shared" si="48"/>
        <v>33</v>
      </c>
      <c r="AD36">
        <f>RTD("tryd.rtdserver",,"COT",B36,"ULT")</f>
        <v>33.96</v>
      </c>
      <c r="AE36">
        <f>RTD("tryd.rtdserver",,"COT",C36,"ULT")</f>
        <v>22.48</v>
      </c>
      <c r="AF36">
        <f>VLOOKUP($AC36,LS_Coint_BD!$B$3:$AQ$1079,AF$2)*$AD36+VLOOKUP($AC36,LS_Coint_BD!$B$3:$AQ$1079,AF$2+1)</f>
        <v>0</v>
      </c>
      <c r="AG36">
        <f>VLOOKUP($AC36,LS_Coint_BD!$B$3:$AQ$1079,AG$2)*$AD36+VLOOKUP($AC36,LS_Coint_BD!$B$3:$AQ$1079,AG$2+1)</f>
        <v>0</v>
      </c>
      <c r="AH36">
        <f>VLOOKUP($AC36,LS_Coint_BD!$B$3:$AQ$1079,AH$2)*$AD36+VLOOKUP($AC36,LS_Coint_BD!$B$3:$AQ$1079,AH$2+1)</f>
        <v>0</v>
      </c>
      <c r="AI36">
        <f>VLOOKUP($AC36,LS_Coint_BD!$B$3:$AQ$1079,AI$2)*$AD36+VLOOKUP($AC36,LS_Coint_BD!$B$3:$AQ$1079,AI$2+1)</f>
        <v>21.393366383714742</v>
      </c>
      <c r="AJ36">
        <f>VLOOKUP($AC36,LS_Coint_BD!$B$3:$AQ$1079,AJ$2)*$AD36+VLOOKUP($AC36,LS_Coint_BD!$B$3:$AQ$1079,AJ$2+1)</f>
        <v>21.424341796115996</v>
      </c>
      <c r="AK36">
        <f>VLOOKUP($AC36,LS_Coint_BD!$B$3:$AQ$1079,AK$2)*$AD36+VLOOKUP($AC36,LS_Coint_BD!$B$3:$AQ$1079,AK$2+1)</f>
        <v>21.380936718231712</v>
      </c>
      <c r="AL36">
        <f>VLOOKUP($AC36,LS_Coint_BD!$B$3:$AQ$1079,AL$2)*$AD36+VLOOKUP($AC36,LS_Coint_BD!$B$3:$AQ$1079,AL$2+1)</f>
        <v>21.321426213382423</v>
      </c>
      <c r="AM36">
        <f>VLOOKUP($AC36,LS_Coint_BD!$B$3:$AQ$1079,AM$2)*$AD36+VLOOKUP($AC36,LS_Coint_BD!$B$3:$AQ$1079,AM$2+1)</f>
        <v>21.280071186620265</v>
      </c>
      <c r="AN36">
        <f>VLOOKUP($AC36,LS_Coint_BD!$B$3:$AQ$1079,AN$2)</f>
        <v>0</v>
      </c>
      <c r="AO36">
        <f>VLOOKUP($AC36,LS_Coint_BD!$B$3:$AQ$1079,AO$2)</f>
        <v>0</v>
      </c>
      <c r="AP36">
        <f>VLOOKUP($AC36,LS_Coint_BD!$B$3:$AQ$1079,AP$2)</f>
        <v>0</v>
      </c>
      <c r="AQ36">
        <f>VLOOKUP($AC36,LS_Coint_BD!$B$3:$AQ$1079,AQ$2)</f>
        <v>0.81485425209773898</v>
      </c>
      <c r="AR36">
        <f>VLOOKUP($AC36,LS_Coint_BD!$B$3:$AQ$1079,AR$2)</f>
        <v>0.82342792487551197</v>
      </c>
      <c r="AS36">
        <f>VLOOKUP($AC36,LS_Coint_BD!$B$3:$AQ$1079,AS$2)</f>
        <v>0.91582796128681199</v>
      </c>
      <c r="AT36">
        <f>VLOOKUP($AC36,LS_Coint_BD!$B$3:$AQ$1079,AT$2)</f>
        <v>1.2821323526603099</v>
      </c>
      <c r="AU36">
        <f>VLOOKUP($AC36,LS_Coint_BD!$B$3:$AQ$1079,AU$2)</f>
        <v>1.2594925904195999</v>
      </c>
      <c r="AV36">
        <f>VLOOKUP($AC36,LS_Coint_BD!$B$3:$AQ$1079,AV$2)</f>
        <v>0</v>
      </c>
      <c r="AW36">
        <f>VLOOKUP($AC36,LS_Coint_BD!$B$3:$AQ$1079,AW$2)</f>
        <v>0</v>
      </c>
      <c r="AX36">
        <f>VLOOKUP($AC36,LS_Coint_BD!$B$3:$AQ$1079,AX$2)</f>
        <v>0</v>
      </c>
      <c r="AY36">
        <f>VLOOKUP($AC36,LS_Coint_BD!$B$3:$AQ$1079,AY$2)</f>
        <v>-7.1054273576010003E-16</v>
      </c>
      <c r="AZ36">
        <f>VLOOKUP($AC36,LS_Coint_BD!$B$3:$AQ$1079,AZ$2)</f>
        <v>-8.6844112148456696E-16</v>
      </c>
      <c r="BA36">
        <f>VLOOKUP($AC36,LS_Coint_BD!$B$3:$AQ$1079,BA$2)</f>
        <v>1.8474111129762602E-15</v>
      </c>
      <c r="BB36">
        <f>VLOOKUP($AC36,LS_Coint_BD!$B$3:$AQ$1079,BB$2)</f>
        <v>5.6520444890008E-17</v>
      </c>
      <c r="BC36">
        <f>VLOOKUP($AC36,LS_Coint_BD!$B$3:$AQ$1079,BC$2)</f>
        <v>2.35900188272353E-15</v>
      </c>
      <c r="BD36">
        <f t="shared" si="57"/>
        <v>0</v>
      </c>
      <c r="BE36">
        <f t="shared" si="58"/>
        <v>0</v>
      </c>
      <c r="BF36">
        <f t="shared" si="59"/>
        <v>0</v>
      </c>
      <c r="BG36">
        <f t="shared" si="60"/>
        <v>1.6297085041954773</v>
      </c>
      <c r="BH36">
        <f t="shared" si="61"/>
        <v>1.6468558497510231</v>
      </c>
      <c r="BI36">
        <f t="shared" si="62"/>
        <v>1.8316559225736257</v>
      </c>
      <c r="BJ36">
        <f t="shared" si="63"/>
        <v>2.5642647053206198</v>
      </c>
      <c r="BK36">
        <f t="shared" si="64"/>
        <v>2.5189851808392021</v>
      </c>
      <c r="BL36">
        <f t="shared" si="65"/>
        <v>0</v>
      </c>
      <c r="BN36" s="19" t="b">
        <f t="shared" si="49"/>
        <v>0</v>
      </c>
      <c r="BO36" s="19" t="b">
        <f t="shared" si="50"/>
        <v>0</v>
      </c>
      <c r="BP36" s="19" t="b">
        <f t="shared" si="51"/>
        <v>0</v>
      </c>
      <c r="BQ36" s="19" t="b">
        <f t="shared" si="52"/>
        <v>0</v>
      </c>
      <c r="BR36" s="19" t="b">
        <f t="shared" si="53"/>
        <v>0</v>
      </c>
      <c r="BS36" s="19" t="b">
        <f t="shared" si="54"/>
        <v>0</v>
      </c>
      <c r="BT36" s="19" t="b">
        <f t="shared" si="55"/>
        <v>0</v>
      </c>
      <c r="BU36" s="19" t="b">
        <f t="shared" si="56"/>
        <v>0</v>
      </c>
    </row>
    <row r="37" spans="2:73" x14ac:dyDescent="0.3">
      <c r="B37" s="17" t="str">
        <f>VLOOKUP($AC37,LS_Coint_BD!$B$3:$D$1079,2)</f>
        <v>BBAS3</v>
      </c>
      <c r="C37" s="87" t="str">
        <f>VLOOKUP($AC37,LS_Coint_BD!$B$3:$D$1079,3)</f>
        <v>CPLE6</v>
      </c>
      <c r="D37" s="70">
        <f t="shared" si="66"/>
        <v>2.6844980084762824</v>
      </c>
      <c r="E37" s="66">
        <f t="shared" si="67"/>
        <v>4.8356869939131846</v>
      </c>
      <c r="F37" s="71">
        <f t="shared" si="68"/>
        <v>3.2237913292754565</v>
      </c>
      <c r="G37" s="70">
        <f t="shared" si="69"/>
        <v>3.3392209911393707</v>
      </c>
      <c r="H37" s="66">
        <f t="shared" si="70"/>
        <v>6.5899417717236499</v>
      </c>
      <c r="I37" s="71">
        <f t="shared" si="71"/>
        <v>4.3932945144824336</v>
      </c>
      <c r="J37" s="70">
        <f t="shared" si="72"/>
        <v>3.8953790791067604</v>
      </c>
      <c r="K37" s="66">
        <f t="shared" si="73"/>
        <v>7.6474107752868044</v>
      </c>
      <c r="L37" s="71">
        <f t="shared" si="74"/>
        <v>5.0982738501912026</v>
      </c>
      <c r="M37" s="70">
        <f t="shared" si="75"/>
        <v>0</v>
      </c>
      <c r="N37" s="66">
        <f t="shared" si="76"/>
        <v>0</v>
      </c>
      <c r="O37" s="71">
        <f t="shared" si="77"/>
        <v>0</v>
      </c>
      <c r="P37" s="70">
        <f t="shared" si="78"/>
        <v>4.2106591683383954</v>
      </c>
      <c r="Q37" s="66">
        <f t="shared" si="79"/>
        <v>7.4187953055930231</v>
      </c>
      <c r="R37" s="71">
        <f t="shared" si="80"/>
        <v>4.9458635370620154</v>
      </c>
      <c r="S37" s="70">
        <f t="shared" si="81"/>
        <v>4.2877362232792322</v>
      </c>
      <c r="T37" s="66">
        <f t="shared" si="82"/>
        <v>7.3673770896154265</v>
      </c>
      <c r="U37" s="71">
        <f t="shared" si="83"/>
        <v>4.9115847264102843</v>
      </c>
      <c r="V37" s="70">
        <f t="shared" si="84"/>
        <v>4.4083413469070152</v>
      </c>
      <c r="W37" s="66">
        <f t="shared" si="85"/>
        <v>8.3502253642646913</v>
      </c>
      <c r="X37" s="71">
        <f t="shared" si="86"/>
        <v>5.5668169095097948</v>
      </c>
      <c r="Y37" s="70">
        <f t="shared" si="87"/>
        <v>0</v>
      </c>
      <c r="Z37" s="66">
        <f t="shared" si="88"/>
        <v>0</v>
      </c>
      <c r="AA37" s="71">
        <f t="shared" si="89"/>
        <v>0</v>
      </c>
      <c r="AB37" s="98">
        <f>SUMIF(BN37:BU37,"VERDADEIRO",BN$3:$BU36)</f>
        <v>0</v>
      </c>
      <c r="AC37" s="97">
        <f t="shared" si="48"/>
        <v>34</v>
      </c>
      <c r="AD37">
        <f>RTD("tryd.rtdserver",,"COT",B37,"ULT")</f>
        <v>33.96</v>
      </c>
      <c r="AE37">
        <f>RTD("tryd.rtdserver",,"COT",C37,"ULT")</f>
        <v>67.930000000000007</v>
      </c>
      <c r="AF37">
        <f>VLOOKUP($AC37,LS_Coint_BD!$B$3:$AQ$1079,AF$2)*$AD37+VLOOKUP($AC37,LS_Coint_BD!$B$3:$AQ$1079,AF$2+1)</f>
        <v>65.245501991523724</v>
      </c>
      <c r="AG37">
        <f>VLOOKUP($AC37,LS_Coint_BD!$B$3:$AQ$1079,AG$2)*$AD37+VLOOKUP($AC37,LS_Coint_BD!$B$3:$AQ$1079,AG$2+1)</f>
        <v>64.590779008860636</v>
      </c>
      <c r="AH37">
        <f>VLOOKUP($AC37,LS_Coint_BD!$B$3:$AQ$1079,AH$2)*$AD37+VLOOKUP($AC37,LS_Coint_BD!$B$3:$AQ$1079,AH$2+1)</f>
        <v>64.034620920893246</v>
      </c>
      <c r="AI37">
        <f>VLOOKUP($AC37,LS_Coint_BD!$B$3:$AQ$1079,AI$2)*$AD37+VLOOKUP($AC37,LS_Coint_BD!$B$3:$AQ$1079,AI$2+1)</f>
        <v>0</v>
      </c>
      <c r="AJ37">
        <f>VLOOKUP($AC37,LS_Coint_BD!$B$3:$AQ$1079,AJ$2)*$AD37+VLOOKUP($AC37,LS_Coint_BD!$B$3:$AQ$1079,AJ$2+1)</f>
        <v>63.719340831661611</v>
      </c>
      <c r="AK37">
        <f>VLOOKUP($AC37,LS_Coint_BD!$B$3:$AQ$1079,AK$2)*$AD37+VLOOKUP($AC37,LS_Coint_BD!$B$3:$AQ$1079,AK$2+1)</f>
        <v>63.642263776720775</v>
      </c>
      <c r="AL37">
        <f>VLOOKUP($AC37,LS_Coint_BD!$B$3:$AQ$1079,AL$2)*$AD37+VLOOKUP($AC37,LS_Coint_BD!$B$3:$AQ$1079,AL$2+1)</f>
        <v>63.521658653092992</v>
      </c>
      <c r="AM37">
        <f>VLOOKUP($AC37,LS_Coint_BD!$B$3:$AQ$1079,AM$2)*$AD37+VLOOKUP($AC37,LS_Coint_BD!$B$3:$AQ$1079,AM$2+1)</f>
        <v>0</v>
      </c>
      <c r="AN37">
        <f>VLOOKUP($AC37,LS_Coint_BD!$B$3:$AQ$1079,AN$2)</f>
        <v>1.61189566463773</v>
      </c>
      <c r="AO37">
        <f>VLOOKUP($AC37,LS_Coint_BD!$B$3:$AQ$1079,AO$2)</f>
        <v>2.1966472572412199</v>
      </c>
      <c r="AP37">
        <f>VLOOKUP($AC37,LS_Coint_BD!$B$3:$AQ$1079,AP$2)</f>
        <v>2.5491369250956</v>
      </c>
      <c r="AQ37">
        <f>VLOOKUP($AC37,LS_Coint_BD!$B$3:$AQ$1079,AQ$2)</f>
        <v>0</v>
      </c>
      <c r="AR37">
        <f>VLOOKUP($AC37,LS_Coint_BD!$B$3:$AQ$1079,AR$2)</f>
        <v>2.4729317685310099</v>
      </c>
      <c r="AS37">
        <f>VLOOKUP($AC37,LS_Coint_BD!$B$3:$AQ$1079,AS$2)</f>
        <v>2.4557923632051399</v>
      </c>
      <c r="AT37">
        <f>VLOOKUP($AC37,LS_Coint_BD!$B$3:$AQ$1079,AT$2)</f>
        <v>2.7834084547549001</v>
      </c>
      <c r="AU37">
        <f>VLOOKUP($AC37,LS_Coint_BD!$B$3:$AQ$1079,AU$2)</f>
        <v>0</v>
      </c>
      <c r="AV37">
        <f>VLOOKUP($AC37,LS_Coint_BD!$B$3:$AQ$1079,AV$2)</f>
        <v>-3.4816594052244901E-15</v>
      </c>
      <c r="AW37">
        <f>VLOOKUP($AC37,LS_Coint_BD!$B$3:$AQ$1079,AW$2)</f>
        <v>-5.9211894646675002E-15</v>
      </c>
      <c r="AX37">
        <f>VLOOKUP($AC37,LS_Coint_BD!$B$3:$AQ$1079,AX$2)</f>
        <v>2.8421709430404001E-15</v>
      </c>
      <c r="AY37">
        <f>VLOOKUP($AC37,LS_Coint_BD!$B$3:$AQ$1079,AY$2)</f>
        <v>0</v>
      </c>
      <c r="AZ37">
        <f>VLOOKUP($AC37,LS_Coint_BD!$B$3:$AQ$1079,AZ$2)</f>
        <v>-4.1053580288361301E-15</v>
      </c>
      <c r="BA37">
        <f>VLOOKUP($AC37,LS_Coint_BD!$B$3:$AQ$1079,BA$2)</f>
        <v>4.83169060316868E-15</v>
      </c>
      <c r="BB37">
        <f>VLOOKUP($AC37,LS_Coint_BD!$B$3:$AQ$1079,BB$2)</f>
        <v>-4.9092043561606899E-15</v>
      </c>
      <c r="BC37">
        <f>VLOOKUP($AC37,LS_Coint_BD!$B$3:$AQ$1079,BC$2)</f>
        <v>0</v>
      </c>
      <c r="BD37">
        <f t="shared" si="57"/>
        <v>3.2237913292754565</v>
      </c>
      <c r="BE37">
        <f t="shared" si="58"/>
        <v>4.3932945144824336</v>
      </c>
      <c r="BF37">
        <f t="shared" si="59"/>
        <v>5.0982738501912026</v>
      </c>
      <c r="BG37">
        <f t="shared" si="60"/>
        <v>0</v>
      </c>
      <c r="BH37">
        <f t="shared" si="61"/>
        <v>4.9458635370620154</v>
      </c>
      <c r="BI37">
        <f t="shared" si="62"/>
        <v>4.9115847264102843</v>
      </c>
      <c r="BJ37">
        <f t="shared" si="63"/>
        <v>5.5668169095097948</v>
      </c>
      <c r="BK37">
        <f t="shared" si="64"/>
        <v>0</v>
      </c>
      <c r="BL37">
        <f t="shared" si="65"/>
        <v>3.2237913292754494</v>
      </c>
      <c r="BN37" s="30" t="b">
        <f t="shared" si="49"/>
        <v>0</v>
      </c>
      <c r="BO37" s="30" t="b">
        <f t="shared" si="50"/>
        <v>0</v>
      </c>
      <c r="BP37" s="30" t="b">
        <f t="shared" si="51"/>
        <v>0</v>
      </c>
      <c r="BQ37" s="30" t="b">
        <f t="shared" si="52"/>
        <v>0</v>
      </c>
      <c r="BR37" s="30" t="b">
        <f t="shared" si="53"/>
        <v>0</v>
      </c>
      <c r="BS37" s="30" t="b">
        <f t="shared" si="54"/>
        <v>0</v>
      </c>
      <c r="BT37" s="30" t="b">
        <f t="shared" si="55"/>
        <v>0</v>
      </c>
      <c r="BU37" s="30" t="b">
        <f t="shared" si="56"/>
        <v>0</v>
      </c>
    </row>
    <row r="38" spans="2:73" x14ac:dyDescent="0.3">
      <c r="B38" s="17" t="str">
        <f>VLOOKUP($AC38,LS_Coint_BD!$B$3:$D$1079,2)</f>
        <v>BBAS3</v>
      </c>
      <c r="C38" s="87" t="str">
        <f>VLOOKUP($AC38,LS_Coint_BD!$B$3:$D$1079,3)</f>
        <v>CRFB3</v>
      </c>
      <c r="D38" s="68">
        <f t="shared" si="66"/>
        <v>-0.35748546197924824</v>
      </c>
      <c r="E38" s="65">
        <f t="shared" si="67"/>
        <v>-1.8187785613042844</v>
      </c>
      <c r="F38" s="69">
        <f t="shared" si="68"/>
        <v>-1.212519040869523</v>
      </c>
      <c r="G38" s="68">
        <f t="shared" si="69"/>
        <v>-0.33622695700683281</v>
      </c>
      <c r="H38" s="65">
        <f t="shared" si="70"/>
        <v>-1.8193933574715393</v>
      </c>
      <c r="I38" s="69">
        <f t="shared" si="71"/>
        <v>-1.2129289049810261</v>
      </c>
      <c r="J38" s="68">
        <f t="shared" si="72"/>
        <v>-0.46530729125379011</v>
      </c>
      <c r="K38" s="65">
        <f t="shared" si="73"/>
        <v>-2.2147504782773049</v>
      </c>
      <c r="L38" s="69">
        <f t="shared" si="74"/>
        <v>-1.4765003188515367</v>
      </c>
      <c r="M38" s="68">
        <f t="shared" si="75"/>
        <v>-0.39014343706474719</v>
      </c>
      <c r="N38" s="65">
        <f t="shared" si="76"/>
        <v>-2.2398774549408591</v>
      </c>
      <c r="O38" s="69">
        <f t="shared" si="77"/>
        <v>-1.4932516366272395</v>
      </c>
      <c r="P38" s="68">
        <f t="shared" si="78"/>
        <v>-0.21546567890797164</v>
      </c>
      <c r="Q38" s="65">
        <f t="shared" si="79"/>
        <v>-3.0054401156125827</v>
      </c>
      <c r="R38" s="69">
        <f t="shared" si="80"/>
        <v>-2.0036267437417217</v>
      </c>
      <c r="S38" s="68">
        <f t="shared" si="81"/>
        <v>0</v>
      </c>
      <c r="T38" s="65">
        <f t="shared" si="82"/>
        <v>0</v>
      </c>
      <c r="U38" s="69">
        <f t="shared" si="83"/>
        <v>0</v>
      </c>
      <c r="V38" s="68">
        <f t="shared" si="84"/>
        <v>-0.23509703103061597</v>
      </c>
      <c r="W38" s="65">
        <f t="shared" si="85"/>
        <v>-3.0445665708115777</v>
      </c>
      <c r="X38" s="69">
        <f t="shared" si="86"/>
        <v>-2.0297110472077184</v>
      </c>
      <c r="Y38" s="68">
        <f t="shared" si="87"/>
        <v>0</v>
      </c>
      <c r="Z38" s="65">
        <f t="shared" si="88"/>
        <v>0</v>
      </c>
      <c r="AA38" s="69">
        <f t="shared" si="89"/>
        <v>0</v>
      </c>
      <c r="AB38" s="98">
        <f>SUMIF(BN38:BU38,"VERDADEIRO",BN$3:$BU37)</f>
        <v>0</v>
      </c>
      <c r="AC38" s="97">
        <f t="shared" si="48"/>
        <v>35</v>
      </c>
      <c r="AD38">
        <f>RTD("tryd.rtdserver",,"COT",B38,"ULT")</f>
        <v>33.96</v>
      </c>
      <c r="AE38">
        <f>RTD("tryd.rtdserver",,"COT",C38,"ULT")</f>
        <v>19.52</v>
      </c>
      <c r="AF38">
        <f>VLOOKUP($AC38,LS_Coint_BD!$B$3:$AQ$1079,AF$2)*$AD38+VLOOKUP($AC38,LS_Coint_BD!$B$3:$AQ$1079,AF$2+1)</f>
        <v>19.877485461979248</v>
      </c>
      <c r="AG38">
        <f>VLOOKUP($AC38,LS_Coint_BD!$B$3:$AQ$1079,AG$2)*$AD38+VLOOKUP($AC38,LS_Coint_BD!$B$3:$AQ$1079,AG$2+1)</f>
        <v>19.856226957006832</v>
      </c>
      <c r="AH38">
        <f>VLOOKUP($AC38,LS_Coint_BD!$B$3:$AQ$1079,AH$2)*$AD38+VLOOKUP($AC38,LS_Coint_BD!$B$3:$AQ$1079,AH$2+1)</f>
        <v>19.98530729125379</v>
      </c>
      <c r="AI38">
        <f>VLOOKUP($AC38,LS_Coint_BD!$B$3:$AQ$1079,AI$2)*$AD38+VLOOKUP($AC38,LS_Coint_BD!$B$3:$AQ$1079,AI$2+1)</f>
        <v>19.910143437064747</v>
      </c>
      <c r="AJ38">
        <f>VLOOKUP($AC38,LS_Coint_BD!$B$3:$AQ$1079,AJ$2)*$AD38+VLOOKUP($AC38,LS_Coint_BD!$B$3:$AQ$1079,AJ$2+1)</f>
        <v>19.735465678907971</v>
      </c>
      <c r="AK38">
        <f>VLOOKUP($AC38,LS_Coint_BD!$B$3:$AQ$1079,AK$2)*$AD38+VLOOKUP($AC38,LS_Coint_BD!$B$3:$AQ$1079,AK$2+1)</f>
        <v>0</v>
      </c>
      <c r="AL38">
        <f>VLOOKUP($AC38,LS_Coint_BD!$B$3:$AQ$1079,AL$2)*$AD38+VLOOKUP($AC38,LS_Coint_BD!$B$3:$AQ$1079,AL$2+1)</f>
        <v>19.755097031030616</v>
      </c>
      <c r="AM38">
        <f>VLOOKUP($AC38,LS_Coint_BD!$B$3:$AQ$1079,AM$2)*$AD38+VLOOKUP($AC38,LS_Coint_BD!$B$3:$AQ$1079,AM$2+1)</f>
        <v>0</v>
      </c>
      <c r="AN38">
        <f>VLOOKUP($AC38,LS_Coint_BD!$B$3:$AQ$1079,AN$2)</f>
        <v>0.60625952043476095</v>
      </c>
      <c r="AO38">
        <f>VLOOKUP($AC38,LS_Coint_BD!$B$3:$AQ$1079,AO$2)</f>
        <v>0.60646445249051295</v>
      </c>
      <c r="AP38">
        <f>VLOOKUP($AC38,LS_Coint_BD!$B$3:$AQ$1079,AP$2)</f>
        <v>0.73825015942576899</v>
      </c>
      <c r="AQ38">
        <f>VLOOKUP($AC38,LS_Coint_BD!$B$3:$AQ$1079,AQ$2)</f>
        <v>0.74662581831361896</v>
      </c>
      <c r="AR38">
        <f>VLOOKUP($AC38,LS_Coint_BD!$B$3:$AQ$1079,AR$2)</f>
        <v>1.0018133718708599</v>
      </c>
      <c r="AS38">
        <f>VLOOKUP($AC38,LS_Coint_BD!$B$3:$AQ$1079,AS$2)</f>
        <v>0</v>
      </c>
      <c r="AT38">
        <f>VLOOKUP($AC38,LS_Coint_BD!$B$3:$AQ$1079,AT$2)</f>
        <v>1.0148555236038601</v>
      </c>
      <c r="AU38">
        <f>VLOOKUP($AC38,LS_Coint_BD!$B$3:$AQ$1079,AU$2)</f>
        <v>0</v>
      </c>
      <c r="AV38">
        <f>VLOOKUP($AC38,LS_Coint_BD!$B$3:$AQ$1079,AV$2)</f>
        <v>-1.1723955140041701E-15</v>
      </c>
      <c r="AW38">
        <f>VLOOKUP($AC38,LS_Coint_BD!$B$3:$AQ$1079,AW$2)</f>
        <v>-1.48029736616688E-16</v>
      </c>
      <c r="AX38">
        <f>VLOOKUP($AC38,LS_Coint_BD!$B$3:$AQ$1079,AX$2)</f>
        <v>1.3195793664116099E-15</v>
      </c>
      <c r="AY38">
        <f>VLOOKUP($AC38,LS_Coint_BD!$B$3:$AQ$1079,AY$2)</f>
        <v>-1.64313007644523E-15</v>
      </c>
      <c r="AZ38">
        <f>VLOOKUP($AC38,LS_Coint_BD!$B$3:$AQ$1079,AZ$2)</f>
        <v>-1.73688224296913E-15</v>
      </c>
      <c r="BA38">
        <f>VLOOKUP($AC38,LS_Coint_BD!$B$3:$AQ$1079,BA$2)</f>
        <v>0</v>
      </c>
      <c r="BB38">
        <f>VLOOKUP($AC38,LS_Coint_BD!$B$3:$AQ$1079,BB$2)</f>
        <v>1.8248029350202602E-15</v>
      </c>
      <c r="BC38">
        <f>VLOOKUP($AC38,LS_Coint_BD!$B$3:$AQ$1079,BC$2)</f>
        <v>0</v>
      </c>
      <c r="BD38">
        <f t="shared" si="57"/>
        <v>-1.212519040869523</v>
      </c>
      <c r="BE38">
        <f t="shared" si="58"/>
        <v>-1.2129289049810261</v>
      </c>
      <c r="BF38">
        <f t="shared" si="59"/>
        <v>-1.4765003188515367</v>
      </c>
      <c r="BG38">
        <f t="shared" si="60"/>
        <v>-1.4932516366272395</v>
      </c>
      <c r="BH38">
        <f t="shared" si="61"/>
        <v>-2.0036267437417217</v>
      </c>
      <c r="BI38">
        <f t="shared" si="62"/>
        <v>0</v>
      </c>
      <c r="BJ38">
        <f t="shared" si="63"/>
        <v>-2.0297110472077184</v>
      </c>
      <c r="BK38">
        <f t="shared" si="64"/>
        <v>0</v>
      </c>
      <c r="BL38">
        <f t="shared" si="65"/>
        <v>-1.2125190408695254</v>
      </c>
      <c r="BN38" s="19" t="b">
        <f t="shared" si="49"/>
        <v>0</v>
      </c>
      <c r="BO38" s="19" t="b">
        <f t="shared" si="50"/>
        <v>0</v>
      </c>
      <c r="BP38" s="19" t="b">
        <f t="shared" si="51"/>
        <v>0</v>
      </c>
      <c r="BQ38" s="19" t="b">
        <f t="shared" si="52"/>
        <v>0</v>
      </c>
      <c r="BR38" s="19" t="b">
        <f t="shared" si="53"/>
        <v>0</v>
      </c>
      <c r="BS38" s="19" t="b">
        <f t="shared" si="54"/>
        <v>0</v>
      </c>
      <c r="BT38" s="19" t="b">
        <f t="shared" si="55"/>
        <v>0</v>
      </c>
      <c r="BU38" s="19" t="b">
        <f t="shared" si="56"/>
        <v>0</v>
      </c>
    </row>
    <row r="39" spans="2:73" x14ac:dyDescent="0.3">
      <c r="B39" s="17" t="str">
        <f>VLOOKUP($AC39,LS_Coint_BD!$B$3:$D$1079,2)</f>
        <v>BBAS3</v>
      </c>
      <c r="C39" s="87" t="str">
        <f>VLOOKUP($AC39,LS_Coint_BD!$B$3:$D$1079,3)</f>
        <v>CYRE3</v>
      </c>
      <c r="D39" s="70">
        <f t="shared" si="66"/>
        <v>1.746664275508774</v>
      </c>
      <c r="E39" s="66">
        <f t="shared" si="67"/>
        <v>3.4443843289599325</v>
      </c>
      <c r="F39" s="71">
        <f t="shared" si="68"/>
        <v>2.2962562193066218</v>
      </c>
      <c r="G39" s="70">
        <f t="shared" si="69"/>
        <v>2.0035191267244521</v>
      </c>
      <c r="H39" s="66">
        <f t="shared" si="70"/>
        <v>3.653309001918327</v>
      </c>
      <c r="I39" s="71">
        <f t="shared" si="71"/>
        <v>2.4355393346122178</v>
      </c>
      <c r="J39" s="70">
        <f t="shared" si="72"/>
        <v>2.0004743336164807</v>
      </c>
      <c r="K39" s="66">
        <f t="shared" si="73"/>
        <v>3.450681070104415</v>
      </c>
      <c r="L39" s="71">
        <f t="shared" si="74"/>
        <v>2.3004540467362768</v>
      </c>
      <c r="M39" s="70">
        <f t="shared" si="75"/>
        <v>2.2325825045622878</v>
      </c>
      <c r="N39" s="66">
        <f t="shared" si="76"/>
        <v>4.1834077412410187</v>
      </c>
      <c r="O39" s="71">
        <f t="shared" si="77"/>
        <v>2.788938494160679</v>
      </c>
      <c r="P39" s="70">
        <f t="shared" si="78"/>
        <v>0</v>
      </c>
      <c r="Q39" s="66">
        <f t="shared" si="79"/>
        <v>0</v>
      </c>
      <c r="R39" s="71">
        <f t="shared" si="80"/>
        <v>0</v>
      </c>
      <c r="S39" s="70">
        <f t="shared" si="81"/>
        <v>2.8472189204405751</v>
      </c>
      <c r="T39" s="66">
        <f t="shared" si="82"/>
        <v>7.0924176491471744</v>
      </c>
      <c r="U39" s="71">
        <f t="shared" si="83"/>
        <v>4.7282784327647827</v>
      </c>
      <c r="V39" s="70">
        <f t="shared" si="84"/>
        <v>0</v>
      </c>
      <c r="W39" s="66">
        <f t="shared" si="85"/>
        <v>0</v>
      </c>
      <c r="X39" s="71">
        <f t="shared" si="86"/>
        <v>0</v>
      </c>
      <c r="Y39" s="70">
        <f t="shared" si="87"/>
        <v>0</v>
      </c>
      <c r="Z39" s="66">
        <f t="shared" si="88"/>
        <v>0</v>
      </c>
      <c r="AA39" s="71">
        <f t="shared" si="89"/>
        <v>0</v>
      </c>
      <c r="AB39" s="98">
        <f>SUMIF(BN39:BU39,"VERDADEIRO",BN$3:$BU38)</f>
        <v>0</v>
      </c>
      <c r="AC39" s="97">
        <f t="shared" si="48"/>
        <v>36</v>
      </c>
      <c r="AD39">
        <f>RTD("tryd.rtdserver",,"COT",B39,"ULT")</f>
        <v>33.96</v>
      </c>
      <c r="AE39">
        <f>RTD("tryd.rtdserver",,"COT",C39,"ULT")</f>
        <v>27.44</v>
      </c>
      <c r="AF39">
        <f>VLOOKUP($AC39,LS_Coint_BD!$B$3:$AQ$1079,AF$2)*$AD39+VLOOKUP($AC39,LS_Coint_BD!$B$3:$AQ$1079,AF$2+1)</f>
        <v>25.693335724491227</v>
      </c>
      <c r="AG39">
        <f>VLOOKUP($AC39,LS_Coint_BD!$B$3:$AQ$1079,AG$2)*$AD39+VLOOKUP($AC39,LS_Coint_BD!$B$3:$AQ$1079,AG$2+1)</f>
        <v>25.436480873275549</v>
      </c>
      <c r="AH39">
        <f>VLOOKUP($AC39,LS_Coint_BD!$B$3:$AQ$1079,AH$2)*$AD39+VLOOKUP($AC39,LS_Coint_BD!$B$3:$AQ$1079,AH$2+1)</f>
        <v>25.439525666383521</v>
      </c>
      <c r="AI39">
        <f>VLOOKUP($AC39,LS_Coint_BD!$B$3:$AQ$1079,AI$2)*$AD39+VLOOKUP($AC39,LS_Coint_BD!$B$3:$AQ$1079,AI$2+1)</f>
        <v>25.207417495437713</v>
      </c>
      <c r="AJ39">
        <f>VLOOKUP($AC39,LS_Coint_BD!$B$3:$AQ$1079,AJ$2)*$AD39+VLOOKUP($AC39,LS_Coint_BD!$B$3:$AQ$1079,AJ$2+1)</f>
        <v>0</v>
      </c>
      <c r="AK39">
        <f>VLOOKUP($AC39,LS_Coint_BD!$B$3:$AQ$1079,AK$2)*$AD39+VLOOKUP($AC39,LS_Coint_BD!$B$3:$AQ$1079,AK$2+1)</f>
        <v>24.592781079559426</v>
      </c>
      <c r="AL39">
        <f>VLOOKUP($AC39,LS_Coint_BD!$B$3:$AQ$1079,AL$2)*$AD39+VLOOKUP($AC39,LS_Coint_BD!$B$3:$AQ$1079,AL$2+1)</f>
        <v>0</v>
      </c>
      <c r="AM39">
        <f>VLOOKUP($AC39,LS_Coint_BD!$B$3:$AQ$1079,AM$2)*$AD39+VLOOKUP($AC39,LS_Coint_BD!$B$3:$AQ$1079,AM$2+1)</f>
        <v>0</v>
      </c>
      <c r="AN39">
        <f>VLOOKUP($AC39,LS_Coint_BD!$B$3:$AQ$1079,AN$2)</f>
        <v>1.14812810965331</v>
      </c>
      <c r="AO39">
        <f>VLOOKUP($AC39,LS_Coint_BD!$B$3:$AQ$1079,AO$2)</f>
        <v>1.21776966730611</v>
      </c>
      <c r="AP39">
        <f>VLOOKUP($AC39,LS_Coint_BD!$B$3:$AQ$1079,AP$2)</f>
        <v>1.15022702336814</v>
      </c>
      <c r="AQ39">
        <f>VLOOKUP($AC39,LS_Coint_BD!$B$3:$AQ$1079,AQ$2)</f>
        <v>1.3944692470803399</v>
      </c>
      <c r="AR39">
        <f>VLOOKUP($AC39,LS_Coint_BD!$B$3:$AQ$1079,AR$2)</f>
        <v>0</v>
      </c>
      <c r="AS39">
        <f>VLOOKUP($AC39,LS_Coint_BD!$B$3:$AQ$1079,AS$2)</f>
        <v>2.36413921638239</v>
      </c>
      <c r="AT39">
        <f>VLOOKUP($AC39,LS_Coint_BD!$B$3:$AQ$1079,AT$2)</f>
        <v>0</v>
      </c>
      <c r="AU39">
        <f>VLOOKUP($AC39,LS_Coint_BD!$B$3:$AQ$1079,AU$2)</f>
        <v>0</v>
      </c>
      <c r="AV39">
        <f>VLOOKUP($AC39,LS_Coint_BD!$B$3:$AQ$1079,AV$2)</f>
        <v>1.7763568394002501E-15</v>
      </c>
      <c r="AW39">
        <f>VLOOKUP($AC39,LS_Coint_BD!$B$3:$AQ$1079,AW$2)</f>
        <v>-2.30926389122033E-15</v>
      </c>
      <c r="AX39">
        <f>VLOOKUP($AC39,LS_Coint_BD!$B$3:$AQ$1079,AX$2)</f>
        <v>-3.09593620581186E-15</v>
      </c>
      <c r="AY39">
        <f>VLOOKUP($AC39,LS_Coint_BD!$B$3:$AQ$1079,AY$2)</f>
        <v>-1.06581410364015E-15</v>
      </c>
      <c r="AZ39">
        <f>VLOOKUP($AC39,LS_Coint_BD!$B$3:$AQ$1079,AZ$2)</f>
        <v>0</v>
      </c>
      <c r="BA39">
        <f>VLOOKUP($AC39,LS_Coint_BD!$B$3:$AQ$1079,BA$2)</f>
        <v>2.3447910280083299E-15</v>
      </c>
      <c r="BB39">
        <f>VLOOKUP($AC39,LS_Coint_BD!$B$3:$AQ$1079,BB$2)</f>
        <v>0</v>
      </c>
      <c r="BC39">
        <f>VLOOKUP($AC39,LS_Coint_BD!$B$3:$AQ$1079,BC$2)</f>
        <v>0</v>
      </c>
      <c r="BD39">
        <f t="shared" si="57"/>
        <v>2.2962562193066218</v>
      </c>
      <c r="BE39">
        <f t="shared" si="58"/>
        <v>2.4355393346122178</v>
      </c>
      <c r="BF39">
        <f t="shared" si="59"/>
        <v>2.3004540467362768</v>
      </c>
      <c r="BG39">
        <f t="shared" si="60"/>
        <v>2.788938494160679</v>
      </c>
      <c r="BH39">
        <f t="shared" si="61"/>
        <v>0</v>
      </c>
      <c r="BI39">
        <f t="shared" si="62"/>
        <v>4.7282784327647827</v>
      </c>
      <c r="BJ39">
        <f t="shared" si="63"/>
        <v>0</v>
      </c>
      <c r="BK39">
        <f t="shared" si="64"/>
        <v>0</v>
      </c>
      <c r="BL39">
        <f t="shared" si="65"/>
        <v>2.2962562193066254</v>
      </c>
      <c r="BN39" s="30" t="b">
        <f t="shared" si="49"/>
        <v>0</v>
      </c>
      <c r="BO39" s="30" t="b">
        <f t="shared" si="50"/>
        <v>0</v>
      </c>
      <c r="BP39" s="30" t="b">
        <f t="shared" si="51"/>
        <v>0</v>
      </c>
      <c r="BQ39" s="30" t="b">
        <f t="shared" si="52"/>
        <v>0</v>
      </c>
      <c r="BR39" s="30" t="b">
        <f t="shared" si="53"/>
        <v>0</v>
      </c>
      <c r="BS39" s="30" t="b">
        <f t="shared" si="54"/>
        <v>0</v>
      </c>
      <c r="BT39" s="30" t="b">
        <f t="shared" si="55"/>
        <v>0</v>
      </c>
      <c r="BU39" s="30" t="b">
        <f t="shared" si="56"/>
        <v>0</v>
      </c>
    </row>
    <row r="40" spans="2:73" x14ac:dyDescent="0.3">
      <c r="B40" s="17" t="str">
        <f>VLOOKUP($AC40,LS_Coint_BD!$B$3:$D$1079,2)</f>
        <v>BBAS3</v>
      </c>
      <c r="C40" s="87" t="str">
        <f>VLOOKUP($AC40,LS_Coint_BD!$B$3:$D$1079,3)</f>
        <v>EGIE3</v>
      </c>
      <c r="D40" s="68">
        <f t="shared" si="66"/>
        <v>0</v>
      </c>
      <c r="E40" s="65">
        <f t="shared" si="67"/>
        <v>0</v>
      </c>
      <c r="F40" s="69">
        <f t="shared" si="68"/>
        <v>0</v>
      </c>
      <c r="G40" s="68">
        <f t="shared" si="69"/>
        <v>2.5555643392558238</v>
      </c>
      <c r="H40" s="65">
        <f t="shared" si="70"/>
        <v>3.3521887266834254</v>
      </c>
      <c r="I40" s="69">
        <f t="shared" si="71"/>
        <v>2.2347924844556171</v>
      </c>
      <c r="J40" s="68">
        <f t="shared" si="72"/>
        <v>0</v>
      </c>
      <c r="K40" s="65">
        <f t="shared" si="73"/>
        <v>0</v>
      </c>
      <c r="L40" s="69">
        <f t="shared" si="74"/>
        <v>0</v>
      </c>
      <c r="M40" s="68">
        <f t="shared" si="75"/>
        <v>2.4936775621609897</v>
      </c>
      <c r="N40" s="65">
        <f t="shared" si="76"/>
        <v>3.2988484991004348</v>
      </c>
      <c r="O40" s="69">
        <f t="shared" si="77"/>
        <v>2.1992323327336232</v>
      </c>
      <c r="P40" s="68">
        <f t="shared" si="78"/>
        <v>2.5839126859654584</v>
      </c>
      <c r="Q40" s="65">
        <f t="shared" si="79"/>
        <v>3.3370405509681502</v>
      </c>
      <c r="R40" s="69">
        <f t="shared" si="80"/>
        <v>2.2246937006454335</v>
      </c>
      <c r="S40" s="68">
        <f t="shared" si="81"/>
        <v>2.6384355950863707</v>
      </c>
      <c r="T40" s="65">
        <f t="shared" si="82"/>
        <v>3.5681562207734183</v>
      </c>
      <c r="U40" s="69">
        <f t="shared" si="83"/>
        <v>2.3787708138489454</v>
      </c>
      <c r="V40" s="68">
        <f t="shared" si="84"/>
        <v>2.6837214779968477</v>
      </c>
      <c r="W40" s="65">
        <f t="shared" si="85"/>
        <v>3.9851256931940986</v>
      </c>
      <c r="X40" s="69">
        <f t="shared" si="86"/>
        <v>2.6567504621293989</v>
      </c>
      <c r="Y40" s="68">
        <f t="shared" si="87"/>
        <v>2.9899927608174224</v>
      </c>
      <c r="Z40" s="65">
        <f t="shared" si="88"/>
        <v>4.2224808360751158</v>
      </c>
      <c r="AA40" s="69">
        <f t="shared" si="89"/>
        <v>2.8149872240500775</v>
      </c>
      <c r="AB40" s="98">
        <f>SUMIF(BN40:BU40,"VERDADEIRO",BN$3:$BU39)</f>
        <v>6</v>
      </c>
      <c r="AC40" s="97">
        <f t="shared" si="48"/>
        <v>37</v>
      </c>
      <c r="AD40">
        <f>RTD("tryd.rtdserver",,"COT",B40,"ULT")</f>
        <v>33.96</v>
      </c>
      <c r="AE40">
        <f>RTD("tryd.rtdserver",,"COT",C40,"ULT")</f>
        <v>45.12</v>
      </c>
      <c r="AF40">
        <f>VLOOKUP($AC40,LS_Coint_BD!$B$3:$AQ$1079,AF$2)*$AD40+VLOOKUP($AC40,LS_Coint_BD!$B$3:$AQ$1079,AF$2+1)</f>
        <v>0</v>
      </c>
      <c r="AG40">
        <f>VLOOKUP($AC40,LS_Coint_BD!$B$3:$AQ$1079,AG$2)*$AD40+VLOOKUP($AC40,LS_Coint_BD!$B$3:$AQ$1079,AG$2+1)</f>
        <v>42.564435660744174</v>
      </c>
      <c r="AH40">
        <f>VLOOKUP($AC40,LS_Coint_BD!$B$3:$AQ$1079,AH$2)*$AD40+VLOOKUP($AC40,LS_Coint_BD!$B$3:$AQ$1079,AH$2+1)</f>
        <v>0</v>
      </c>
      <c r="AI40">
        <f>VLOOKUP($AC40,LS_Coint_BD!$B$3:$AQ$1079,AI$2)*$AD40+VLOOKUP($AC40,LS_Coint_BD!$B$3:$AQ$1079,AI$2+1)</f>
        <v>42.626322437839008</v>
      </c>
      <c r="AJ40">
        <f>VLOOKUP($AC40,LS_Coint_BD!$B$3:$AQ$1079,AJ$2)*$AD40+VLOOKUP($AC40,LS_Coint_BD!$B$3:$AQ$1079,AJ$2+1)</f>
        <v>42.536087314034539</v>
      </c>
      <c r="AK40">
        <f>VLOOKUP($AC40,LS_Coint_BD!$B$3:$AQ$1079,AK$2)*$AD40+VLOOKUP($AC40,LS_Coint_BD!$B$3:$AQ$1079,AK$2+1)</f>
        <v>42.481564404913627</v>
      </c>
      <c r="AL40">
        <f>VLOOKUP($AC40,LS_Coint_BD!$B$3:$AQ$1079,AL$2)*$AD40+VLOOKUP($AC40,LS_Coint_BD!$B$3:$AQ$1079,AL$2+1)</f>
        <v>42.43627852200315</v>
      </c>
      <c r="AM40">
        <f>VLOOKUP($AC40,LS_Coint_BD!$B$3:$AQ$1079,AM$2)*$AD40+VLOOKUP($AC40,LS_Coint_BD!$B$3:$AQ$1079,AM$2+1)</f>
        <v>42.130007239182575</v>
      </c>
      <c r="AN40">
        <f>VLOOKUP($AC40,LS_Coint_BD!$B$3:$AQ$1079,AN$2)</f>
        <v>0</v>
      </c>
      <c r="AO40">
        <f>VLOOKUP($AC40,LS_Coint_BD!$B$3:$AQ$1079,AO$2)</f>
        <v>1.1173962422278101</v>
      </c>
      <c r="AP40">
        <f>VLOOKUP($AC40,LS_Coint_BD!$B$3:$AQ$1079,AP$2)</f>
        <v>0</v>
      </c>
      <c r="AQ40">
        <f>VLOOKUP($AC40,LS_Coint_BD!$B$3:$AQ$1079,AQ$2)</f>
        <v>1.09961616636681</v>
      </c>
      <c r="AR40">
        <f>VLOOKUP($AC40,LS_Coint_BD!$B$3:$AQ$1079,AR$2)</f>
        <v>1.1123468503227201</v>
      </c>
      <c r="AS40">
        <f>VLOOKUP($AC40,LS_Coint_BD!$B$3:$AQ$1079,AS$2)</f>
        <v>1.18938540692447</v>
      </c>
      <c r="AT40">
        <f>VLOOKUP($AC40,LS_Coint_BD!$B$3:$AQ$1079,AT$2)</f>
        <v>1.3283752310646999</v>
      </c>
      <c r="AU40">
        <f>VLOOKUP($AC40,LS_Coint_BD!$B$3:$AQ$1079,AU$2)</f>
        <v>1.4074936120250401</v>
      </c>
      <c r="AV40">
        <f>VLOOKUP($AC40,LS_Coint_BD!$B$3:$AQ$1079,AV$2)</f>
        <v>0</v>
      </c>
      <c r="AW40">
        <f>VLOOKUP($AC40,LS_Coint_BD!$B$3:$AQ$1079,AW$2)</f>
        <v>-3.3158661002138001E-15</v>
      </c>
      <c r="AX40">
        <f>VLOOKUP($AC40,LS_Coint_BD!$B$3:$AQ$1079,AX$2)</f>
        <v>0</v>
      </c>
      <c r="AY40">
        <f>VLOOKUP($AC40,LS_Coint_BD!$B$3:$AQ$1079,AY$2)</f>
        <v>3.33066907387547E-15</v>
      </c>
      <c r="AZ40">
        <f>VLOOKUP($AC40,LS_Coint_BD!$B$3:$AQ$1079,AZ$2)</f>
        <v>-6.59225760399649E-15</v>
      </c>
      <c r="BA40">
        <f>VLOOKUP($AC40,LS_Coint_BD!$B$3:$AQ$1079,BA$2)</f>
        <v>5.1514348342607301E-15</v>
      </c>
      <c r="BB40">
        <f>VLOOKUP($AC40,LS_Coint_BD!$B$3:$AQ$1079,BB$2)</f>
        <v>-8.0743492700011402E-16</v>
      </c>
      <c r="BC40">
        <f>VLOOKUP($AC40,LS_Coint_BD!$B$3:$AQ$1079,BC$2)</f>
        <v>-2.6716406864579799E-15</v>
      </c>
      <c r="BD40">
        <f t="shared" si="57"/>
        <v>0</v>
      </c>
      <c r="BE40">
        <f t="shared" si="58"/>
        <v>2.2347924844556171</v>
      </c>
      <c r="BF40">
        <f t="shared" si="59"/>
        <v>0</v>
      </c>
      <c r="BG40">
        <f t="shared" si="60"/>
        <v>2.1992323327336232</v>
      </c>
      <c r="BH40">
        <f t="shared" si="61"/>
        <v>2.2246937006454335</v>
      </c>
      <c r="BI40">
        <f t="shared" si="62"/>
        <v>2.3787708138489454</v>
      </c>
      <c r="BJ40">
        <f t="shared" si="63"/>
        <v>2.6567504621293989</v>
      </c>
      <c r="BK40">
        <f t="shared" si="64"/>
        <v>2.8149872240500775</v>
      </c>
      <c r="BL40">
        <f t="shared" si="65"/>
        <v>0</v>
      </c>
      <c r="BN40" s="19" t="b">
        <f t="shared" si="49"/>
        <v>0</v>
      </c>
      <c r="BO40" s="19" t="b">
        <f t="shared" si="50"/>
        <v>1</v>
      </c>
      <c r="BP40" s="19" t="b">
        <f t="shared" si="51"/>
        <v>0</v>
      </c>
      <c r="BQ40" s="19" t="b">
        <f t="shared" si="52"/>
        <v>1</v>
      </c>
      <c r="BR40" s="19" t="b">
        <f t="shared" si="53"/>
        <v>1</v>
      </c>
      <c r="BS40" s="19" t="b">
        <f t="shared" si="54"/>
        <v>1</v>
      </c>
      <c r="BT40" s="19" t="b">
        <f t="shared" si="55"/>
        <v>1</v>
      </c>
      <c r="BU40" s="19" t="b">
        <f t="shared" si="56"/>
        <v>1</v>
      </c>
    </row>
    <row r="41" spans="2:73" x14ac:dyDescent="0.3">
      <c r="B41" s="17" t="str">
        <f>VLOOKUP($AC41,LS_Coint_BD!$B$3:$D$1079,2)</f>
        <v>BBAS3</v>
      </c>
      <c r="C41" s="87" t="str">
        <f>VLOOKUP($AC41,LS_Coint_BD!$B$3:$D$1079,3)</f>
        <v>EZTC3</v>
      </c>
      <c r="D41" s="70">
        <f t="shared" si="66"/>
        <v>0</v>
      </c>
      <c r="E41" s="66">
        <f t="shared" si="67"/>
        <v>0</v>
      </c>
      <c r="F41" s="71">
        <f t="shared" si="68"/>
        <v>0</v>
      </c>
      <c r="G41" s="70">
        <f t="shared" si="69"/>
        <v>-1.3408938691797658</v>
      </c>
      <c r="H41" s="66">
        <f t="shared" si="70"/>
        <v>-4.8731713702505743</v>
      </c>
      <c r="I41" s="71">
        <f t="shared" si="71"/>
        <v>-3.2487809135003829</v>
      </c>
      <c r="J41" s="70">
        <f t="shared" si="72"/>
        <v>-1.4536303514453834</v>
      </c>
      <c r="K41" s="66">
        <f t="shared" si="73"/>
        <v>-4.6679576860812961</v>
      </c>
      <c r="L41" s="71">
        <f t="shared" si="74"/>
        <v>-3.1119717907208639</v>
      </c>
      <c r="M41" s="70">
        <f t="shared" si="75"/>
        <v>-1.6139131682154613</v>
      </c>
      <c r="N41" s="66">
        <f t="shared" si="76"/>
        <v>-4.9040801464831194</v>
      </c>
      <c r="O41" s="71">
        <f t="shared" si="77"/>
        <v>-3.2693867643220793</v>
      </c>
      <c r="P41" s="70">
        <f t="shared" si="78"/>
        <v>-1.3764822948134068</v>
      </c>
      <c r="Q41" s="66">
        <f t="shared" si="79"/>
        <v>-6.0981756773655285</v>
      </c>
      <c r="R41" s="71">
        <f t="shared" si="80"/>
        <v>-4.0654504515770187</v>
      </c>
      <c r="S41" s="70">
        <f t="shared" si="81"/>
        <v>-1.2662835016902179</v>
      </c>
      <c r="T41" s="66">
        <f t="shared" si="82"/>
        <v>-7.0428551073872319</v>
      </c>
      <c r="U41" s="71">
        <f t="shared" si="83"/>
        <v>-4.6952367382581546</v>
      </c>
      <c r="V41" s="70">
        <f t="shared" si="84"/>
        <v>-1.1749436832216062</v>
      </c>
      <c r="W41" s="66">
        <f t="shared" si="85"/>
        <v>-7.5755895141603933</v>
      </c>
      <c r="X41" s="71">
        <f t="shared" si="86"/>
        <v>-5.0503930094402625</v>
      </c>
      <c r="Y41" s="70">
        <f t="shared" si="87"/>
        <v>-0.69030925955109979</v>
      </c>
      <c r="Z41" s="66">
        <f t="shared" si="88"/>
        <v>-7.7468267462643343</v>
      </c>
      <c r="AA41" s="71">
        <f t="shared" si="89"/>
        <v>-5.1645511641762232</v>
      </c>
      <c r="AB41" s="98">
        <f>SUMIF(BN41:BU41,"VERDADEIRO",BN$3:$BU40)</f>
        <v>0</v>
      </c>
      <c r="AC41" s="97">
        <f t="shared" si="48"/>
        <v>38</v>
      </c>
      <c r="AD41">
        <f>RTD("tryd.rtdserver",,"COT",B41,"ULT")</f>
        <v>33.96</v>
      </c>
      <c r="AE41">
        <f>RTD("tryd.rtdserver",,"COT",C41,"ULT")</f>
        <v>38.200000000000003</v>
      </c>
      <c r="AF41">
        <f>VLOOKUP($AC41,LS_Coint_BD!$B$3:$AQ$1079,AF$2)*$AD41+VLOOKUP($AC41,LS_Coint_BD!$B$3:$AQ$1079,AF$2+1)</f>
        <v>0</v>
      </c>
      <c r="AG41">
        <f>VLOOKUP($AC41,LS_Coint_BD!$B$3:$AQ$1079,AG$2)*$AD41+VLOOKUP($AC41,LS_Coint_BD!$B$3:$AQ$1079,AG$2+1)</f>
        <v>39.540893869179769</v>
      </c>
      <c r="AH41">
        <f>VLOOKUP($AC41,LS_Coint_BD!$B$3:$AQ$1079,AH$2)*$AD41+VLOOKUP($AC41,LS_Coint_BD!$B$3:$AQ$1079,AH$2+1)</f>
        <v>39.653630351445386</v>
      </c>
      <c r="AI41">
        <f>VLOOKUP($AC41,LS_Coint_BD!$B$3:$AQ$1079,AI$2)*$AD41+VLOOKUP($AC41,LS_Coint_BD!$B$3:$AQ$1079,AI$2+1)</f>
        <v>39.813913168215464</v>
      </c>
      <c r="AJ41">
        <f>VLOOKUP($AC41,LS_Coint_BD!$B$3:$AQ$1079,AJ$2)*$AD41+VLOOKUP($AC41,LS_Coint_BD!$B$3:$AQ$1079,AJ$2+1)</f>
        <v>39.57648229481341</v>
      </c>
      <c r="AK41">
        <f>VLOOKUP($AC41,LS_Coint_BD!$B$3:$AQ$1079,AK$2)*$AD41+VLOOKUP($AC41,LS_Coint_BD!$B$3:$AQ$1079,AK$2+1)</f>
        <v>39.466283501690221</v>
      </c>
      <c r="AL41">
        <f>VLOOKUP($AC41,LS_Coint_BD!$B$3:$AQ$1079,AL$2)*$AD41+VLOOKUP($AC41,LS_Coint_BD!$B$3:$AQ$1079,AL$2+1)</f>
        <v>39.374943683221609</v>
      </c>
      <c r="AM41">
        <f>VLOOKUP($AC41,LS_Coint_BD!$B$3:$AQ$1079,AM$2)*$AD41+VLOOKUP($AC41,LS_Coint_BD!$B$3:$AQ$1079,AM$2+1)</f>
        <v>38.890309259551103</v>
      </c>
      <c r="AN41">
        <f>VLOOKUP($AC41,LS_Coint_BD!$B$3:$AQ$1079,AN$2)</f>
        <v>0</v>
      </c>
      <c r="AO41">
        <f>VLOOKUP($AC41,LS_Coint_BD!$B$3:$AQ$1079,AO$2)</f>
        <v>1.6243904567501899</v>
      </c>
      <c r="AP41">
        <f>VLOOKUP($AC41,LS_Coint_BD!$B$3:$AQ$1079,AP$2)</f>
        <v>1.55598589536043</v>
      </c>
      <c r="AQ41">
        <f>VLOOKUP($AC41,LS_Coint_BD!$B$3:$AQ$1079,AQ$2)</f>
        <v>1.6346933821610401</v>
      </c>
      <c r="AR41">
        <f>VLOOKUP($AC41,LS_Coint_BD!$B$3:$AQ$1079,AR$2)</f>
        <v>2.0327252257885098</v>
      </c>
      <c r="AS41">
        <f>VLOOKUP($AC41,LS_Coint_BD!$B$3:$AQ$1079,AS$2)</f>
        <v>2.34761836912908</v>
      </c>
      <c r="AT41">
        <f>VLOOKUP($AC41,LS_Coint_BD!$B$3:$AQ$1079,AT$2)</f>
        <v>2.5251965047201299</v>
      </c>
      <c r="AU41">
        <f>VLOOKUP($AC41,LS_Coint_BD!$B$3:$AQ$1079,AU$2)</f>
        <v>2.5822755820881098</v>
      </c>
      <c r="AV41">
        <f>VLOOKUP($AC41,LS_Coint_BD!$B$3:$AQ$1079,AV$2)</f>
        <v>0</v>
      </c>
      <c r="AW41">
        <f>VLOOKUP($AC41,LS_Coint_BD!$B$3:$AQ$1079,AW$2)</f>
        <v>-3.01980662698043E-15</v>
      </c>
      <c r="AX41">
        <f>VLOOKUP($AC41,LS_Coint_BD!$B$3:$AQ$1079,AX$2)</f>
        <v>-3.9587380992348401E-15</v>
      </c>
      <c r="AY41">
        <f>VLOOKUP($AC41,LS_Coint_BD!$B$3:$AQ$1079,AY$2)</f>
        <v>7.1054273576010003E-16</v>
      </c>
      <c r="AZ41">
        <f>VLOOKUP($AC41,LS_Coint_BD!$B$3:$AQ$1079,AZ$2)</f>
        <v>1.06581410364015E-15</v>
      </c>
      <c r="BA41">
        <f>VLOOKUP($AC41,LS_Coint_BD!$B$3:$AQ$1079,BA$2)</f>
        <v>4.9560355819266996E-15</v>
      </c>
      <c r="BB41">
        <f>VLOOKUP($AC41,LS_Coint_BD!$B$3:$AQ$1079,BB$2)</f>
        <v>-2.2931151926803199E-15</v>
      </c>
      <c r="BC41">
        <f>VLOOKUP($AC41,LS_Coint_BD!$B$3:$AQ$1079,BC$2)</f>
        <v>-3.1832314562052501E-15</v>
      </c>
      <c r="BD41">
        <f t="shared" si="57"/>
        <v>0</v>
      </c>
      <c r="BE41">
        <f t="shared" si="58"/>
        <v>-3.2487809135003829</v>
      </c>
      <c r="BF41">
        <f t="shared" si="59"/>
        <v>-3.1119717907208639</v>
      </c>
      <c r="BG41">
        <f t="shared" si="60"/>
        <v>-3.2693867643220793</v>
      </c>
      <c r="BH41">
        <f t="shared" si="61"/>
        <v>-4.0654504515770187</v>
      </c>
      <c r="BI41">
        <f t="shared" si="62"/>
        <v>-4.6952367382581546</v>
      </c>
      <c r="BJ41">
        <f t="shared" si="63"/>
        <v>-5.0503930094402625</v>
      </c>
      <c r="BK41">
        <f t="shared" si="64"/>
        <v>-5.1645511641762232</v>
      </c>
      <c r="BL41">
        <f t="shared" si="65"/>
        <v>0</v>
      </c>
      <c r="BN41" s="30" t="b">
        <f t="shared" si="49"/>
        <v>0</v>
      </c>
      <c r="BO41" s="30" t="b">
        <f t="shared" si="50"/>
        <v>0</v>
      </c>
      <c r="BP41" s="30" t="b">
        <f t="shared" si="51"/>
        <v>0</v>
      </c>
      <c r="BQ41" s="30" t="b">
        <f t="shared" si="52"/>
        <v>0</v>
      </c>
      <c r="BR41" s="30" t="b">
        <f t="shared" si="53"/>
        <v>0</v>
      </c>
      <c r="BS41" s="30" t="b">
        <f t="shared" si="54"/>
        <v>0</v>
      </c>
      <c r="BT41" s="30" t="b">
        <f t="shared" si="55"/>
        <v>0</v>
      </c>
      <c r="BU41" s="30" t="b">
        <f t="shared" si="56"/>
        <v>0</v>
      </c>
    </row>
    <row r="42" spans="2:73" x14ac:dyDescent="0.3">
      <c r="B42" s="17" t="str">
        <f>VLOOKUP($AC42,LS_Coint_BD!$B$3:$D$1079,2)</f>
        <v>BBAS3</v>
      </c>
      <c r="C42" s="87" t="str">
        <f>VLOOKUP($AC42,LS_Coint_BD!$B$3:$D$1079,3)</f>
        <v>IGTA3</v>
      </c>
      <c r="D42" s="68">
        <f t="shared" si="66"/>
        <v>0</v>
      </c>
      <c r="E42" s="65">
        <f t="shared" si="67"/>
        <v>0</v>
      </c>
      <c r="F42" s="69">
        <f t="shared" si="68"/>
        <v>0</v>
      </c>
      <c r="G42" s="68">
        <f t="shared" si="69"/>
        <v>0</v>
      </c>
      <c r="H42" s="65">
        <f t="shared" si="70"/>
        <v>0</v>
      </c>
      <c r="I42" s="69">
        <f t="shared" si="71"/>
        <v>0</v>
      </c>
      <c r="J42" s="68">
        <f t="shared" si="72"/>
        <v>0.290616103566947</v>
      </c>
      <c r="K42" s="65">
        <f t="shared" si="73"/>
        <v>5.011741619430456</v>
      </c>
      <c r="L42" s="69">
        <f t="shared" si="74"/>
        <v>3.3411610796203042</v>
      </c>
      <c r="M42" s="68">
        <f t="shared" si="75"/>
        <v>0.189702138741346</v>
      </c>
      <c r="N42" s="65">
        <f t="shared" si="76"/>
        <v>4.8230375793126843</v>
      </c>
      <c r="O42" s="69">
        <f t="shared" si="77"/>
        <v>3.2153583862084565</v>
      </c>
      <c r="P42" s="68">
        <f t="shared" si="78"/>
        <v>7.9421837037870091E-2</v>
      </c>
      <c r="Q42" s="65">
        <f t="shared" si="79"/>
        <v>4.7864336487996226</v>
      </c>
      <c r="R42" s="69">
        <f t="shared" si="80"/>
        <v>3.1909557658664154</v>
      </c>
      <c r="S42" s="68">
        <f t="shared" si="81"/>
        <v>7.3352364513752377E-2</v>
      </c>
      <c r="T42" s="65">
        <f t="shared" si="82"/>
        <v>5.0872636502335506</v>
      </c>
      <c r="U42" s="69">
        <f t="shared" si="83"/>
        <v>3.3915091001557007</v>
      </c>
      <c r="V42" s="68">
        <f t="shared" si="84"/>
        <v>7.3954773190315848E-2</v>
      </c>
      <c r="W42" s="65">
        <f t="shared" si="85"/>
        <v>5.1786780598584627</v>
      </c>
      <c r="X42" s="69">
        <f t="shared" si="86"/>
        <v>3.4524520399056415</v>
      </c>
      <c r="Y42" s="68">
        <f t="shared" si="87"/>
        <v>-1.1733198043743087</v>
      </c>
      <c r="Z42" s="65">
        <f t="shared" si="88"/>
        <v>-7.6063885837316985</v>
      </c>
      <c r="AA42" s="69">
        <f t="shared" si="89"/>
        <v>-5.0709257224877993</v>
      </c>
      <c r="AB42" s="98">
        <f>SUMIF(BN42:BU42,"VERDADEIRO",BN$3:$BU41)</f>
        <v>0</v>
      </c>
      <c r="AC42" s="97">
        <f t="shared" si="48"/>
        <v>39</v>
      </c>
      <c r="AD42">
        <f>RTD("tryd.rtdserver",,"COT",B42,"ULT")</f>
        <v>33.96</v>
      </c>
      <c r="AE42">
        <f>RTD("tryd.rtdserver",,"COT",C42,"ULT")</f>
        <v>35.19</v>
      </c>
      <c r="AF42">
        <f>VLOOKUP($AC42,LS_Coint_BD!$B$3:$AQ$1079,AF$2)*$AD42+VLOOKUP($AC42,LS_Coint_BD!$B$3:$AQ$1079,AF$2+1)</f>
        <v>0</v>
      </c>
      <c r="AG42">
        <f>VLOOKUP($AC42,LS_Coint_BD!$B$3:$AQ$1079,AG$2)*$AD42+VLOOKUP($AC42,LS_Coint_BD!$B$3:$AQ$1079,AG$2+1)</f>
        <v>0</v>
      </c>
      <c r="AH42">
        <f>VLOOKUP($AC42,LS_Coint_BD!$B$3:$AQ$1079,AH$2)*$AD42+VLOOKUP($AC42,LS_Coint_BD!$B$3:$AQ$1079,AH$2+1)</f>
        <v>34.899383896433051</v>
      </c>
      <c r="AI42">
        <f>VLOOKUP($AC42,LS_Coint_BD!$B$3:$AQ$1079,AI$2)*$AD42+VLOOKUP($AC42,LS_Coint_BD!$B$3:$AQ$1079,AI$2+1)</f>
        <v>35.000297861258652</v>
      </c>
      <c r="AJ42">
        <f>VLOOKUP($AC42,LS_Coint_BD!$B$3:$AQ$1079,AJ$2)*$AD42+VLOOKUP($AC42,LS_Coint_BD!$B$3:$AQ$1079,AJ$2+1)</f>
        <v>35.110578162962128</v>
      </c>
      <c r="AK42">
        <f>VLOOKUP($AC42,LS_Coint_BD!$B$3:$AQ$1079,AK$2)*$AD42+VLOOKUP($AC42,LS_Coint_BD!$B$3:$AQ$1079,AK$2+1)</f>
        <v>35.116647635486245</v>
      </c>
      <c r="AL42">
        <f>VLOOKUP($AC42,LS_Coint_BD!$B$3:$AQ$1079,AL$2)*$AD42+VLOOKUP($AC42,LS_Coint_BD!$B$3:$AQ$1079,AL$2+1)</f>
        <v>35.116045226809682</v>
      </c>
      <c r="AM42">
        <f>VLOOKUP($AC42,LS_Coint_BD!$B$3:$AQ$1079,AM$2)*$AD42+VLOOKUP($AC42,LS_Coint_BD!$B$3:$AQ$1079,AM$2+1)</f>
        <v>36.363319804374306</v>
      </c>
      <c r="AN42">
        <f>VLOOKUP($AC42,LS_Coint_BD!$B$3:$AQ$1079,AN$2)</f>
        <v>0</v>
      </c>
      <c r="AO42">
        <f>VLOOKUP($AC42,LS_Coint_BD!$B$3:$AQ$1079,AO$2)</f>
        <v>0</v>
      </c>
      <c r="AP42">
        <f>VLOOKUP($AC42,LS_Coint_BD!$B$3:$AQ$1079,AP$2)</f>
        <v>1.6705805398101501</v>
      </c>
      <c r="AQ42">
        <f>VLOOKUP($AC42,LS_Coint_BD!$B$3:$AQ$1079,AQ$2)</f>
        <v>1.60767919310423</v>
      </c>
      <c r="AR42">
        <f>VLOOKUP($AC42,LS_Coint_BD!$B$3:$AQ$1079,AR$2)</f>
        <v>1.5954778829332099</v>
      </c>
      <c r="AS42">
        <f>VLOOKUP($AC42,LS_Coint_BD!$B$3:$AQ$1079,AS$2)</f>
        <v>1.6957545500778499</v>
      </c>
      <c r="AT42">
        <f>VLOOKUP($AC42,LS_Coint_BD!$B$3:$AQ$1079,AT$2)</f>
        <v>1.7262260199528201</v>
      </c>
      <c r="AU42">
        <f>VLOOKUP($AC42,LS_Coint_BD!$B$3:$AQ$1079,AU$2)</f>
        <v>2.5354628612439001</v>
      </c>
      <c r="AV42">
        <f>VLOOKUP($AC42,LS_Coint_BD!$B$3:$AQ$1079,AV$2)</f>
        <v>0</v>
      </c>
      <c r="AW42">
        <f>VLOOKUP($AC42,LS_Coint_BD!$B$3:$AQ$1079,AW$2)</f>
        <v>0</v>
      </c>
      <c r="AX42">
        <f>VLOOKUP($AC42,LS_Coint_BD!$B$3:$AQ$1079,AX$2)</f>
        <v>3.9587380992348401E-15</v>
      </c>
      <c r="AY42">
        <f>VLOOKUP($AC42,LS_Coint_BD!$B$3:$AQ$1079,AY$2)</f>
        <v>-3.7747582837255299E-15</v>
      </c>
      <c r="AZ42">
        <f>VLOOKUP($AC42,LS_Coint_BD!$B$3:$AQ$1079,AZ$2)</f>
        <v>-4.5790531860095404E-15</v>
      </c>
      <c r="BA42">
        <f>VLOOKUP($AC42,LS_Coint_BD!$B$3:$AQ$1079,BA$2)</f>
        <v>7.2830630415410304E-16</v>
      </c>
      <c r="BB42">
        <f>VLOOKUP($AC42,LS_Coint_BD!$B$3:$AQ$1079,BB$2)</f>
        <v>1.3241932802801899E-15</v>
      </c>
      <c r="BC42">
        <f>VLOOKUP($AC42,LS_Coint_BD!$B$3:$AQ$1079,BC$2)</f>
        <v>6.82121026329696E-16</v>
      </c>
      <c r="BD42">
        <f t="shared" si="57"/>
        <v>0</v>
      </c>
      <c r="BE42">
        <f t="shared" si="58"/>
        <v>0</v>
      </c>
      <c r="BF42">
        <f t="shared" si="59"/>
        <v>3.3411610796203042</v>
      </c>
      <c r="BG42">
        <f t="shared" si="60"/>
        <v>3.2153583862084565</v>
      </c>
      <c r="BH42">
        <f t="shared" si="61"/>
        <v>3.1909557658664154</v>
      </c>
      <c r="BI42">
        <f t="shared" si="62"/>
        <v>3.3915091001557007</v>
      </c>
      <c r="BJ42">
        <f t="shared" si="63"/>
        <v>3.4524520399056415</v>
      </c>
      <c r="BK42">
        <f t="shared" si="64"/>
        <v>-5.0709257224877993</v>
      </c>
      <c r="BL42">
        <f t="shared" si="65"/>
        <v>0</v>
      </c>
      <c r="BN42" s="19" t="b">
        <f t="shared" si="49"/>
        <v>0</v>
      </c>
      <c r="BO42" s="19" t="b">
        <f t="shared" si="50"/>
        <v>0</v>
      </c>
      <c r="BP42" s="19" t="b">
        <f t="shared" si="51"/>
        <v>0</v>
      </c>
      <c r="BQ42" s="19" t="b">
        <f t="shared" si="52"/>
        <v>0</v>
      </c>
      <c r="BR42" s="19" t="b">
        <f t="shared" si="53"/>
        <v>0</v>
      </c>
      <c r="BS42" s="19" t="b">
        <f t="shared" si="54"/>
        <v>0</v>
      </c>
      <c r="BT42" s="19" t="b">
        <f t="shared" si="55"/>
        <v>0</v>
      </c>
      <c r="BU42" s="19" t="b">
        <f t="shared" si="56"/>
        <v>0</v>
      </c>
    </row>
    <row r="43" spans="2:73" x14ac:dyDescent="0.3">
      <c r="B43" s="17" t="str">
        <f>VLOOKUP($AC43,LS_Coint_BD!$B$3:$D$1079,2)</f>
        <v>BBAS3</v>
      </c>
      <c r="C43" s="87" t="str">
        <f>VLOOKUP($AC43,LS_Coint_BD!$B$3:$D$1079,3)</f>
        <v>IRBR3</v>
      </c>
      <c r="D43" s="70">
        <f t="shared" si="66"/>
        <v>-0.12151580860770395</v>
      </c>
      <c r="E43" s="66">
        <f t="shared" si="67"/>
        <v>-1.629687135187424</v>
      </c>
      <c r="F43" s="71">
        <f t="shared" si="68"/>
        <v>-1.0864580901249494</v>
      </c>
      <c r="G43" s="70">
        <f t="shared" si="69"/>
        <v>-0.21736967965237763</v>
      </c>
      <c r="H43" s="66">
        <f t="shared" si="70"/>
        <v>-1.6958457403140423</v>
      </c>
      <c r="I43" s="71">
        <f t="shared" si="71"/>
        <v>-1.1305638268760283</v>
      </c>
      <c r="J43" s="70">
        <f t="shared" si="72"/>
        <v>-0.36035966360276461</v>
      </c>
      <c r="K43" s="66">
        <f t="shared" si="73"/>
        <v>-1.972696405963728</v>
      </c>
      <c r="L43" s="71">
        <f t="shared" si="74"/>
        <v>-1.315130937309152</v>
      </c>
      <c r="M43" s="70">
        <f t="shared" si="75"/>
        <v>0</v>
      </c>
      <c r="N43" s="66">
        <f t="shared" si="76"/>
        <v>0</v>
      </c>
      <c r="O43" s="71">
        <f t="shared" si="77"/>
        <v>0</v>
      </c>
      <c r="P43" s="70">
        <f t="shared" si="78"/>
        <v>0</v>
      </c>
      <c r="Q43" s="66">
        <f t="shared" si="79"/>
        <v>0</v>
      </c>
      <c r="R43" s="71">
        <f t="shared" si="80"/>
        <v>0</v>
      </c>
      <c r="S43" s="70">
        <f t="shared" si="81"/>
        <v>-0.78534952008550363</v>
      </c>
      <c r="T43" s="66">
        <f t="shared" si="82"/>
        <v>-3.6326828333088006</v>
      </c>
      <c r="U43" s="71">
        <f t="shared" si="83"/>
        <v>-2.4217885555392002</v>
      </c>
      <c r="V43" s="70">
        <f t="shared" si="84"/>
        <v>-0.82483960059533601</v>
      </c>
      <c r="W43" s="66">
        <f t="shared" si="85"/>
        <v>-3.6455117891659787</v>
      </c>
      <c r="X43" s="71">
        <f t="shared" si="86"/>
        <v>-2.4303411927773193</v>
      </c>
      <c r="Y43" s="70">
        <f t="shared" si="87"/>
        <v>0</v>
      </c>
      <c r="Z43" s="66">
        <f t="shared" si="88"/>
        <v>0</v>
      </c>
      <c r="AA43" s="71">
        <f t="shared" si="89"/>
        <v>0</v>
      </c>
      <c r="AB43" s="98">
        <f>SUMIF(BN43:BU43,"VERDADEIRO",BN$3:$BU42)</f>
        <v>0</v>
      </c>
      <c r="AC43" s="97">
        <f t="shared" si="48"/>
        <v>40</v>
      </c>
      <c r="AD43">
        <f>RTD("tryd.rtdserver",,"COT",B43,"ULT")</f>
        <v>33.96</v>
      </c>
      <c r="AE43">
        <f>RTD("tryd.rtdserver",,"COT",C43,"ULT")</f>
        <v>6.91</v>
      </c>
      <c r="AF43">
        <f>VLOOKUP($AC43,LS_Coint_BD!$B$3:$AQ$1079,AF$2)*$AD43+VLOOKUP($AC43,LS_Coint_BD!$B$3:$AQ$1079,AF$2+1)</f>
        <v>7.0315158086077041</v>
      </c>
      <c r="AG43">
        <f>VLOOKUP($AC43,LS_Coint_BD!$B$3:$AQ$1079,AG$2)*$AD43+VLOOKUP($AC43,LS_Coint_BD!$B$3:$AQ$1079,AG$2+1)</f>
        <v>7.1273696796523778</v>
      </c>
      <c r="AH43">
        <f>VLOOKUP($AC43,LS_Coint_BD!$B$3:$AQ$1079,AH$2)*$AD43+VLOOKUP($AC43,LS_Coint_BD!$B$3:$AQ$1079,AH$2+1)</f>
        <v>7.2703596636027648</v>
      </c>
      <c r="AI43">
        <f>VLOOKUP($AC43,LS_Coint_BD!$B$3:$AQ$1079,AI$2)*$AD43+VLOOKUP($AC43,LS_Coint_BD!$B$3:$AQ$1079,AI$2+1)</f>
        <v>0</v>
      </c>
      <c r="AJ43">
        <f>VLOOKUP($AC43,LS_Coint_BD!$B$3:$AQ$1079,AJ$2)*$AD43+VLOOKUP($AC43,LS_Coint_BD!$B$3:$AQ$1079,AJ$2+1)</f>
        <v>0</v>
      </c>
      <c r="AK43">
        <f>VLOOKUP($AC43,LS_Coint_BD!$B$3:$AQ$1079,AK$2)*$AD43+VLOOKUP($AC43,LS_Coint_BD!$B$3:$AQ$1079,AK$2+1)</f>
        <v>7.6953495200855038</v>
      </c>
      <c r="AL43">
        <f>VLOOKUP($AC43,LS_Coint_BD!$B$3:$AQ$1079,AL$2)*$AD43+VLOOKUP($AC43,LS_Coint_BD!$B$3:$AQ$1079,AL$2+1)</f>
        <v>7.7348396005953362</v>
      </c>
      <c r="AM43">
        <f>VLOOKUP($AC43,LS_Coint_BD!$B$3:$AQ$1079,AM$2)*$AD43+VLOOKUP($AC43,LS_Coint_BD!$B$3:$AQ$1079,AM$2+1)</f>
        <v>0</v>
      </c>
      <c r="AN43">
        <f>VLOOKUP($AC43,LS_Coint_BD!$B$3:$AQ$1079,AN$2)</f>
        <v>0.54322904506247505</v>
      </c>
      <c r="AO43">
        <f>VLOOKUP($AC43,LS_Coint_BD!$B$3:$AQ$1079,AO$2)</f>
        <v>0.56528191343801404</v>
      </c>
      <c r="AP43">
        <f>VLOOKUP($AC43,LS_Coint_BD!$B$3:$AQ$1079,AP$2)</f>
        <v>0.65756546865457599</v>
      </c>
      <c r="AQ43">
        <f>VLOOKUP($AC43,LS_Coint_BD!$B$3:$AQ$1079,AQ$2)</f>
        <v>0</v>
      </c>
      <c r="AR43">
        <f>VLOOKUP($AC43,LS_Coint_BD!$B$3:$AQ$1079,AR$2)</f>
        <v>0</v>
      </c>
      <c r="AS43">
        <f>VLOOKUP($AC43,LS_Coint_BD!$B$3:$AQ$1079,AS$2)</f>
        <v>1.2108942777695999</v>
      </c>
      <c r="AT43">
        <f>VLOOKUP($AC43,LS_Coint_BD!$B$3:$AQ$1079,AT$2)</f>
        <v>1.2151705963886601</v>
      </c>
      <c r="AU43">
        <f>VLOOKUP($AC43,LS_Coint_BD!$B$3:$AQ$1079,AU$2)</f>
        <v>0</v>
      </c>
      <c r="AV43">
        <f>VLOOKUP($AC43,LS_Coint_BD!$B$3:$AQ$1079,AV$2)</f>
        <v>6.3060667798708898E-16</v>
      </c>
      <c r="AW43">
        <f>VLOOKUP($AC43,LS_Coint_BD!$B$3:$AQ$1079,AW$2)</f>
        <v>-3.2566542055671301E-16</v>
      </c>
      <c r="AX43">
        <f>VLOOKUP($AC43,LS_Coint_BD!$B$3:$AQ$1079,AX$2)</f>
        <v>-2.5376526277146401E-17</v>
      </c>
      <c r="AY43">
        <f>VLOOKUP($AC43,LS_Coint_BD!$B$3:$AQ$1079,AY$2)</f>
        <v>0</v>
      </c>
      <c r="AZ43">
        <f>VLOOKUP($AC43,LS_Coint_BD!$B$3:$AQ$1079,AZ$2)</f>
        <v>0</v>
      </c>
      <c r="BA43">
        <f>VLOOKUP($AC43,LS_Coint_BD!$B$3:$AQ$1079,BA$2)</f>
        <v>-5.6843418860807996E-16</v>
      </c>
      <c r="BB43">
        <f>VLOOKUP($AC43,LS_Coint_BD!$B$3:$AQ$1079,BB$2)</f>
        <v>7.1054273576010003E-16</v>
      </c>
      <c r="BC43">
        <f>VLOOKUP($AC43,LS_Coint_BD!$B$3:$AQ$1079,BC$2)</f>
        <v>0</v>
      </c>
      <c r="BD43">
        <f t="shared" si="57"/>
        <v>-1.0864580901249494</v>
      </c>
      <c r="BE43">
        <f t="shared" si="58"/>
        <v>-1.1305638268760283</v>
      </c>
      <c r="BF43">
        <f t="shared" si="59"/>
        <v>-1.315130937309152</v>
      </c>
      <c r="BG43">
        <f t="shared" si="60"/>
        <v>0</v>
      </c>
      <c r="BH43">
        <f t="shared" si="61"/>
        <v>0</v>
      </c>
      <c r="BI43">
        <f t="shared" si="62"/>
        <v>-2.4217885555392002</v>
      </c>
      <c r="BJ43">
        <f t="shared" si="63"/>
        <v>-2.4303411927773193</v>
      </c>
      <c r="BK43">
        <f t="shared" si="64"/>
        <v>0</v>
      </c>
      <c r="BL43">
        <f t="shared" si="65"/>
        <v>-1.0864580901249481</v>
      </c>
      <c r="BN43" s="30" t="b">
        <f t="shared" si="49"/>
        <v>0</v>
      </c>
      <c r="BO43" s="30" t="b">
        <f t="shared" si="50"/>
        <v>0</v>
      </c>
      <c r="BP43" s="30" t="b">
        <f t="shared" si="51"/>
        <v>0</v>
      </c>
      <c r="BQ43" s="30" t="b">
        <f t="shared" si="52"/>
        <v>0</v>
      </c>
      <c r="BR43" s="30" t="b">
        <f t="shared" si="53"/>
        <v>0</v>
      </c>
      <c r="BS43" s="30" t="b">
        <f t="shared" si="54"/>
        <v>0</v>
      </c>
      <c r="BT43" s="30" t="b">
        <f t="shared" si="55"/>
        <v>0</v>
      </c>
      <c r="BU43" s="30" t="b">
        <f t="shared" si="56"/>
        <v>0</v>
      </c>
    </row>
    <row r="44" spans="2:73" x14ac:dyDescent="0.3">
      <c r="B44" s="17" t="str">
        <f>VLOOKUP($AC44,LS_Coint_BD!$B$3:$D$1079,2)</f>
        <v>BBAS3</v>
      </c>
      <c r="C44" s="87" t="str">
        <f>VLOOKUP($AC44,LS_Coint_BD!$B$3:$D$1079,3)</f>
        <v>JBSS3</v>
      </c>
      <c r="D44" s="68">
        <f t="shared" si="66"/>
        <v>0</v>
      </c>
      <c r="E44" s="65">
        <f t="shared" si="67"/>
        <v>0</v>
      </c>
      <c r="F44" s="69">
        <f t="shared" si="68"/>
        <v>0</v>
      </c>
      <c r="G44" s="68">
        <f t="shared" si="69"/>
        <v>0</v>
      </c>
      <c r="H44" s="65">
        <f t="shared" si="70"/>
        <v>0</v>
      </c>
      <c r="I44" s="69">
        <f t="shared" si="71"/>
        <v>0</v>
      </c>
      <c r="J44" s="68">
        <f t="shared" si="72"/>
        <v>0</v>
      </c>
      <c r="K44" s="65">
        <f t="shared" si="73"/>
        <v>0</v>
      </c>
      <c r="L44" s="69">
        <f t="shared" si="74"/>
        <v>0</v>
      </c>
      <c r="M44" s="68">
        <f t="shared" si="75"/>
        <v>2.5951189907215522</v>
      </c>
      <c r="N44" s="65">
        <f t="shared" si="76"/>
        <v>3.3628609137005117</v>
      </c>
      <c r="O44" s="69">
        <f t="shared" si="77"/>
        <v>2.2419072758003411</v>
      </c>
      <c r="P44" s="68">
        <f t="shared" si="78"/>
        <v>2.6279431555783859</v>
      </c>
      <c r="Q44" s="65">
        <f t="shared" si="79"/>
        <v>3.3667735848238478</v>
      </c>
      <c r="R44" s="69">
        <f t="shared" si="80"/>
        <v>2.2445157232158985</v>
      </c>
      <c r="S44" s="68">
        <f t="shared" si="81"/>
        <v>2.5928689713436519</v>
      </c>
      <c r="T44" s="65">
        <f t="shared" si="82"/>
        <v>3.8186957388618312</v>
      </c>
      <c r="U44" s="69">
        <f t="shared" si="83"/>
        <v>2.545797159241221</v>
      </c>
      <c r="V44" s="68">
        <f t="shared" si="84"/>
        <v>2.6434378366725397</v>
      </c>
      <c r="W44" s="65">
        <f t="shared" si="85"/>
        <v>4.064883796308691</v>
      </c>
      <c r="X44" s="69">
        <f t="shared" si="86"/>
        <v>2.7099225308724608</v>
      </c>
      <c r="Y44" s="68">
        <f t="shared" si="87"/>
        <v>2.78566780920033</v>
      </c>
      <c r="Z44" s="65">
        <f t="shared" si="88"/>
        <v>4.5222647377237202</v>
      </c>
      <c r="AA44" s="69">
        <f t="shared" si="89"/>
        <v>3.0148431584824804</v>
      </c>
      <c r="AB44" s="98">
        <f>SUMIF(BN44:BU44,"VERDADEIRO",BN$3:$BU43)</f>
        <v>3</v>
      </c>
      <c r="AC44" s="97">
        <f t="shared" si="48"/>
        <v>41</v>
      </c>
      <c r="AD44">
        <f>RTD("tryd.rtdserver",,"COT",B44,"ULT")</f>
        <v>33.96</v>
      </c>
      <c r="AE44">
        <f>RTD("tryd.rtdserver",,"COT",C44,"ULT")</f>
        <v>25.15</v>
      </c>
      <c r="AF44">
        <f>VLOOKUP($AC44,LS_Coint_BD!$B$3:$AQ$1079,AF$2)*$AD44+VLOOKUP($AC44,LS_Coint_BD!$B$3:$AQ$1079,AF$2+1)</f>
        <v>0</v>
      </c>
      <c r="AG44">
        <f>VLOOKUP($AC44,LS_Coint_BD!$B$3:$AQ$1079,AG$2)*$AD44+VLOOKUP($AC44,LS_Coint_BD!$B$3:$AQ$1079,AG$2+1)</f>
        <v>0</v>
      </c>
      <c r="AH44">
        <f>VLOOKUP($AC44,LS_Coint_BD!$B$3:$AQ$1079,AH$2)*$AD44+VLOOKUP($AC44,LS_Coint_BD!$B$3:$AQ$1079,AH$2+1)</f>
        <v>0</v>
      </c>
      <c r="AI44">
        <f>VLOOKUP($AC44,LS_Coint_BD!$B$3:$AQ$1079,AI$2)*$AD44+VLOOKUP($AC44,LS_Coint_BD!$B$3:$AQ$1079,AI$2+1)</f>
        <v>22.554881009278446</v>
      </c>
      <c r="AJ44">
        <f>VLOOKUP($AC44,LS_Coint_BD!$B$3:$AQ$1079,AJ$2)*$AD44+VLOOKUP($AC44,LS_Coint_BD!$B$3:$AQ$1079,AJ$2+1)</f>
        <v>22.522056844421613</v>
      </c>
      <c r="AK44">
        <f>VLOOKUP($AC44,LS_Coint_BD!$B$3:$AQ$1079,AK$2)*$AD44+VLOOKUP($AC44,LS_Coint_BD!$B$3:$AQ$1079,AK$2+1)</f>
        <v>22.557131028656347</v>
      </c>
      <c r="AL44">
        <f>VLOOKUP($AC44,LS_Coint_BD!$B$3:$AQ$1079,AL$2)*$AD44+VLOOKUP($AC44,LS_Coint_BD!$B$3:$AQ$1079,AL$2+1)</f>
        <v>22.506562163327459</v>
      </c>
      <c r="AM44">
        <f>VLOOKUP($AC44,LS_Coint_BD!$B$3:$AQ$1079,AM$2)*$AD44+VLOOKUP($AC44,LS_Coint_BD!$B$3:$AQ$1079,AM$2+1)</f>
        <v>22.364332190799669</v>
      </c>
      <c r="AN44">
        <f>VLOOKUP($AC44,LS_Coint_BD!$B$3:$AQ$1079,AN$2)</f>
        <v>0</v>
      </c>
      <c r="AO44">
        <f>VLOOKUP($AC44,LS_Coint_BD!$B$3:$AQ$1079,AO$2)</f>
        <v>0</v>
      </c>
      <c r="AP44">
        <f>VLOOKUP($AC44,LS_Coint_BD!$B$3:$AQ$1079,AP$2)</f>
        <v>0</v>
      </c>
      <c r="AQ44">
        <f>VLOOKUP($AC44,LS_Coint_BD!$B$3:$AQ$1079,AQ$2)</f>
        <v>1.1209536379001701</v>
      </c>
      <c r="AR44">
        <f>VLOOKUP($AC44,LS_Coint_BD!$B$3:$AQ$1079,AR$2)</f>
        <v>1.1222578616079499</v>
      </c>
      <c r="AS44">
        <f>VLOOKUP($AC44,LS_Coint_BD!$B$3:$AQ$1079,AS$2)</f>
        <v>1.27289857962061</v>
      </c>
      <c r="AT44">
        <f>VLOOKUP($AC44,LS_Coint_BD!$B$3:$AQ$1079,AT$2)</f>
        <v>1.35496126543623</v>
      </c>
      <c r="AU44">
        <f>VLOOKUP($AC44,LS_Coint_BD!$B$3:$AQ$1079,AU$2)</f>
        <v>1.50742157924124</v>
      </c>
      <c r="AV44">
        <f>VLOOKUP($AC44,LS_Coint_BD!$B$3:$AQ$1079,AV$2)</f>
        <v>0</v>
      </c>
      <c r="AW44">
        <f>VLOOKUP($AC44,LS_Coint_BD!$B$3:$AQ$1079,AW$2)</f>
        <v>0</v>
      </c>
      <c r="AX44">
        <f>VLOOKUP($AC44,LS_Coint_BD!$B$3:$AQ$1079,AX$2)</f>
        <v>0</v>
      </c>
      <c r="AY44">
        <f>VLOOKUP($AC44,LS_Coint_BD!$B$3:$AQ$1079,AY$2)</f>
        <v>9.7699626167013803E-16</v>
      </c>
      <c r="AZ44">
        <f>VLOOKUP($AC44,LS_Coint_BD!$B$3:$AQ$1079,AZ$2)</f>
        <v>-1.24344978758018E-15</v>
      </c>
      <c r="BA44">
        <f>VLOOKUP($AC44,LS_Coint_BD!$B$3:$AQ$1079,BA$2)</f>
        <v>7.6383344094210798E-16</v>
      </c>
      <c r="BB44">
        <f>VLOOKUP($AC44,LS_Coint_BD!$B$3:$AQ$1079,BB$2)</f>
        <v>8.23583625540116E-16</v>
      </c>
      <c r="BC44">
        <f>VLOOKUP($AC44,LS_Coint_BD!$B$3:$AQ$1079,BC$2)</f>
        <v>5.5422333389287805E-16</v>
      </c>
      <c r="BD44">
        <f t="shared" si="57"/>
        <v>0</v>
      </c>
      <c r="BE44">
        <f t="shared" si="58"/>
        <v>0</v>
      </c>
      <c r="BF44">
        <f t="shared" si="59"/>
        <v>0</v>
      </c>
      <c r="BG44">
        <f t="shared" si="60"/>
        <v>2.2419072758003411</v>
      </c>
      <c r="BH44">
        <f t="shared" si="61"/>
        <v>2.2445157232158985</v>
      </c>
      <c r="BI44">
        <f t="shared" si="62"/>
        <v>2.545797159241221</v>
      </c>
      <c r="BJ44">
        <f t="shared" si="63"/>
        <v>2.7099225308724608</v>
      </c>
      <c r="BK44">
        <f t="shared" si="64"/>
        <v>3.0148431584824804</v>
      </c>
      <c r="BL44">
        <f t="shared" si="65"/>
        <v>0</v>
      </c>
      <c r="BN44" s="19" t="b">
        <f t="shared" si="49"/>
        <v>0</v>
      </c>
      <c r="BO44" s="19" t="b">
        <f t="shared" si="50"/>
        <v>0</v>
      </c>
      <c r="BP44" s="19" t="b">
        <f t="shared" si="51"/>
        <v>0</v>
      </c>
      <c r="BQ44" s="19" t="b">
        <f t="shared" si="52"/>
        <v>1</v>
      </c>
      <c r="BR44" s="19" t="b">
        <f t="shared" si="53"/>
        <v>1</v>
      </c>
      <c r="BS44" s="19" t="b">
        <f t="shared" si="54"/>
        <v>1</v>
      </c>
      <c r="BT44" s="19" t="b">
        <f t="shared" si="55"/>
        <v>0</v>
      </c>
      <c r="BU44" s="19" t="b">
        <f t="shared" si="56"/>
        <v>0</v>
      </c>
    </row>
    <row r="45" spans="2:73" x14ac:dyDescent="0.3">
      <c r="B45" s="17" t="str">
        <f>VLOOKUP($AC45,LS_Coint_BD!$B$3:$D$1079,2)</f>
        <v>BBAS3</v>
      </c>
      <c r="C45" s="87" t="str">
        <f>VLOOKUP($AC45,LS_Coint_BD!$B$3:$D$1079,3)</f>
        <v>LREN3</v>
      </c>
      <c r="D45" s="70">
        <f t="shared" si="66"/>
        <v>0</v>
      </c>
      <c r="E45" s="66">
        <f t="shared" si="67"/>
        <v>0</v>
      </c>
      <c r="F45" s="71">
        <f t="shared" si="68"/>
        <v>0</v>
      </c>
      <c r="G45" s="70">
        <f t="shared" si="69"/>
        <v>0</v>
      </c>
      <c r="H45" s="66">
        <f t="shared" si="70"/>
        <v>0</v>
      </c>
      <c r="I45" s="71">
        <f t="shared" si="71"/>
        <v>0</v>
      </c>
      <c r="J45" s="70">
        <f t="shared" si="72"/>
        <v>0</v>
      </c>
      <c r="K45" s="66">
        <f t="shared" si="73"/>
        <v>0</v>
      </c>
      <c r="L45" s="71">
        <f t="shared" si="74"/>
        <v>0</v>
      </c>
      <c r="M45" s="70">
        <f t="shared" si="75"/>
        <v>-1.6958788562712357</v>
      </c>
      <c r="N45" s="66">
        <f t="shared" si="76"/>
        <v>-6.0489116849239863</v>
      </c>
      <c r="O45" s="71">
        <f t="shared" si="77"/>
        <v>-4.0326077899493242</v>
      </c>
      <c r="P45" s="70">
        <f t="shared" si="78"/>
        <v>-1.6984730392595679</v>
      </c>
      <c r="Q45" s="66">
        <f t="shared" si="79"/>
        <v>-6.137663654699459</v>
      </c>
      <c r="R45" s="71">
        <f t="shared" si="80"/>
        <v>-4.0917757697996393</v>
      </c>
      <c r="S45" s="70">
        <f t="shared" si="81"/>
        <v>-1.6380368527462466</v>
      </c>
      <c r="T45" s="66">
        <f t="shared" si="82"/>
        <v>-6.5657159157985205</v>
      </c>
      <c r="U45" s="71">
        <f t="shared" si="83"/>
        <v>-4.3771439438656801</v>
      </c>
      <c r="V45" s="70">
        <f t="shared" si="84"/>
        <v>-1.5627477526524771</v>
      </c>
      <c r="W45" s="66">
        <f t="shared" si="85"/>
        <v>-6.9930517180916993</v>
      </c>
      <c r="X45" s="71">
        <f t="shared" si="86"/>
        <v>-4.6620344787277999</v>
      </c>
      <c r="Y45" s="70">
        <f t="shared" si="87"/>
        <v>-1.7711958357348934</v>
      </c>
      <c r="Z45" s="66">
        <f t="shared" si="88"/>
        <v>-6.7947431507863527</v>
      </c>
      <c r="AA45" s="71">
        <f t="shared" si="89"/>
        <v>-4.5298287671909021</v>
      </c>
      <c r="AB45" s="98">
        <f>SUMIF(BN45:BU45,"VERDADEIRO",BN$3:$BU44)</f>
        <v>0</v>
      </c>
      <c r="AC45" s="97">
        <f t="shared" si="48"/>
        <v>42</v>
      </c>
      <c r="AD45">
        <f>RTD("tryd.rtdserver",,"COT",B45,"ULT")</f>
        <v>33.96</v>
      </c>
      <c r="AE45">
        <f>RTD("tryd.rtdserver",,"COT",C45,"ULT")</f>
        <v>41.01</v>
      </c>
      <c r="AF45">
        <f>VLOOKUP($AC45,LS_Coint_BD!$B$3:$AQ$1079,AF$2)*$AD45+VLOOKUP($AC45,LS_Coint_BD!$B$3:$AQ$1079,AF$2+1)</f>
        <v>0</v>
      </c>
      <c r="AG45">
        <f>VLOOKUP($AC45,LS_Coint_BD!$B$3:$AQ$1079,AG$2)*$AD45+VLOOKUP($AC45,LS_Coint_BD!$B$3:$AQ$1079,AG$2+1)</f>
        <v>0</v>
      </c>
      <c r="AH45">
        <f>VLOOKUP($AC45,LS_Coint_BD!$B$3:$AQ$1079,AH$2)*$AD45+VLOOKUP($AC45,LS_Coint_BD!$B$3:$AQ$1079,AH$2+1)</f>
        <v>0</v>
      </c>
      <c r="AI45">
        <f>VLOOKUP($AC45,LS_Coint_BD!$B$3:$AQ$1079,AI$2)*$AD45+VLOOKUP($AC45,LS_Coint_BD!$B$3:$AQ$1079,AI$2+1)</f>
        <v>42.705878856271234</v>
      </c>
      <c r="AJ45">
        <f>VLOOKUP($AC45,LS_Coint_BD!$B$3:$AQ$1079,AJ$2)*$AD45+VLOOKUP($AC45,LS_Coint_BD!$B$3:$AQ$1079,AJ$2+1)</f>
        <v>42.708473039259566</v>
      </c>
      <c r="AK45">
        <f>VLOOKUP($AC45,LS_Coint_BD!$B$3:$AQ$1079,AK$2)*$AD45+VLOOKUP($AC45,LS_Coint_BD!$B$3:$AQ$1079,AK$2+1)</f>
        <v>42.648036852746245</v>
      </c>
      <c r="AL45">
        <f>VLOOKUP($AC45,LS_Coint_BD!$B$3:$AQ$1079,AL$2)*$AD45+VLOOKUP($AC45,LS_Coint_BD!$B$3:$AQ$1079,AL$2+1)</f>
        <v>42.572747752652475</v>
      </c>
      <c r="AM45">
        <f>VLOOKUP($AC45,LS_Coint_BD!$B$3:$AQ$1079,AM$2)*$AD45+VLOOKUP($AC45,LS_Coint_BD!$B$3:$AQ$1079,AM$2+1)</f>
        <v>42.781195835734891</v>
      </c>
      <c r="AN45">
        <f>VLOOKUP($AC45,LS_Coint_BD!$B$3:$AQ$1079,AN$2)</f>
        <v>0</v>
      </c>
      <c r="AO45">
        <f>VLOOKUP($AC45,LS_Coint_BD!$B$3:$AQ$1079,AO$2)</f>
        <v>0</v>
      </c>
      <c r="AP45">
        <f>VLOOKUP($AC45,LS_Coint_BD!$B$3:$AQ$1079,AP$2)</f>
        <v>0</v>
      </c>
      <c r="AQ45">
        <f>VLOOKUP($AC45,LS_Coint_BD!$B$3:$AQ$1079,AQ$2)</f>
        <v>2.0163038949746599</v>
      </c>
      <c r="AR45">
        <f>VLOOKUP($AC45,LS_Coint_BD!$B$3:$AQ$1079,AR$2)</f>
        <v>2.0458878848998201</v>
      </c>
      <c r="AS45">
        <f>VLOOKUP($AC45,LS_Coint_BD!$B$3:$AQ$1079,AS$2)</f>
        <v>2.18857197193284</v>
      </c>
      <c r="AT45">
        <f>VLOOKUP($AC45,LS_Coint_BD!$B$3:$AQ$1079,AT$2)</f>
        <v>2.3310172393638999</v>
      </c>
      <c r="AU45">
        <f>VLOOKUP($AC45,LS_Coint_BD!$B$3:$AQ$1079,AU$2)</f>
        <v>2.2649143835954502</v>
      </c>
      <c r="AV45">
        <f>VLOOKUP($AC45,LS_Coint_BD!$B$3:$AQ$1079,AV$2)</f>
        <v>0</v>
      </c>
      <c r="AW45">
        <f>VLOOKUP($AC45,LS_Coint_BD!$B$3:$AQ$1079,AW$2)</f>
        <v>0</v>
      </c>
      <c r="AX45">
        <f>VLOOKUP($AC45,LS_Coint_BD!$B$3:$AQ$1079,AX$2)</f>
        <v>0</v>
      </c>
      <c r="AY45">
        <f>VLOOKUP($AC45,LS_Coint_BD!$B$3:$AQ$1079,AY$2)</f>
        <v>-4.4408920985006301E-15</v>
      </c>
      <c r="AZ45">
        <f>VLOOKUP($AC45,LS_Coint_BD!$B$3:$AQ$1079,AZ$2)</f>
        <v>6.3159354289786695E-16</v>
      </c>
      <c r="BA45">
        <f>VLOOKUP($AC45,LS_Coint_BD!$B$3:$AQ$1079,BA$2)</f>
        <v>7.1054273576009995E-17</v>
      </c>
      <c r="BB45">
        <f>VLOOKUP($AC45,LS_Coint_BD!$B$3:$AQ$1079,BB$2)</f>
        <v>1.2918958832001801E-16</v>
      </c>
      <c r="BC45">
        <f>VLOOKUP($AC45,LS_Coint_BD!$B$3:$AQ$1079,BC$2)</f>
        <v>-2.1032064978499E-15</v>
      </c>
      <c r="BD45">
        <f t="shared" si="57"/>
        <v>0</v>
      </c>
      <c r="BE45">
        <f t="shared" si="58"/>
        <v>0</v>
      </c>
      <c r="BF45">
        <f t="shared" si="59"/>
        <v>0</v>
      </c>
      <c r="BG45">
        <f t="shared" si="60"/>
        <v>-4.0326077899493242</v>
      </c>
      <c r="BH45">
        <f t="shared" si="61"/>
        <v>-4.0917757697996393</v>
      </c>
      <c r="BI45">
        <f t="shared" si="62"/>
        <v>-4.3771439438656801</v>
      </c>
      <c r="BJ45">
        <f t="shared" si="63"/>
        <v>-4.6620344787277999</v>
      </c>
      <c r="BK45">
        <f t="shared" si="64"/>
        <v>-4.5298287671909021</v>
      </c>
      <c r="BL45">
        <f t="shared" si="65"/>
        <v>0</v>
      </c>
      <c r="BN45" s="30" t="b">
        <f t="shared" si="49"/>
        <v>0</v>
      </c>
      <c r="BO45" s="30" t="b">
        <f t="shared" si="50"/>
        <v>0</v>
      </c>
      <c r="BP45" s="30" t="b">
        <f t="shared" si="51"/>
        <v>0</v>
      </c>
      <c r="BQ45" s="30" t="b">
        <f t="shared" si="52"/>
        <v>0</v>
      </c>
      <c r="BR45" s="30" t="b">
        <f t="shared" si="53"/>
        <v>0</v>
      </c>
      <c r="BS45" s="30" t="b">
        <f t="shared" si="54"/>
        <v>0</v>
      </c>
      <c r="BT45" s="30" t="b">
        <f t="shared" si="55"/>
        <v>0</v>
      </c>
      <c r="BU45" s="30" t="b">
        <f t="shared" si="56"/>
        <v>0</v>
      </c>
    </row>
    <row r="46" spans="2:73" x14ac:dyDescent="0.3">
      <c r="B46" s="17" t="str">
        <f>VLOOKUP($AC46,LS_Coint_BD!$B$3:$D$1079,2)</f>
        <v>BBAS3</v>
      </c>
      <c r="C46" s="87" t="str">
        <f>VLOOKUP($AC46,LS_Coint_BD!$B$3:$D$1079,3)</f>
        <v>MRVE3</v>
      </c>
      <c r="D46" s="68">
        <f t="shared" si="66"/>
        <v>0</v>
      </c>
      <c r="E46" s="65">
        <f t="shared" si="67"/>
        <v>0</v>
      </c>
      <c r="F46" s="69">
        <f t="shared" si="68"/>
        <v>0</v>
      </c>
      <c r="G46" s="68">
        <f t="shared" si="69"/>
        <v>0</v>
      </c>
      <c r="H46" s="65">
        <f t="shared" si="70"/>
        <v>0</v>
      </c>
      <c r="I46" s="69">
        <f t="shared" si="71"/>
        <v>0</v>
      </c>
      <c r="J46" s="68">
        <f t="shared" si="72"/>
        <v>1.233483946119442</v>
      </c>
      <c r="K46" s="65">
        <f t="shared" si="73"/>
        <v>2.9181584440835628</v>
      </c>
      <c r="L46" s="69">
        <f t="shared" si="74"/>
        <v>1.9454389627223754</v>
      </c>
      <c r="M46" s="68">
        <f t="shared" si="75"/>
        <v>1.2610750226274057</v>
      </c>
      <c r="N46" s="65">
        <f t="shared" si="76"/>
        <v>3.0057040265585071</v>
      </c>
      <c r="O46" s="69">
        <f t="shared" si="77"/>
        <v>2.0038026843723382</v>
      </c>
      <c r="P46" s="68">
        <f t="shared" si="78"/>
        <v>1.4055647257167578</v>
      </c>
      <c r="Q46" s="65">
        <f t="shared" si="79"/>
        <v>3.2526957573674369</v>
      </c>
      <c r="R46" s="69">
        <f t="shared" si="80"/>
        <v>2.1684638382449579</v>
      </c>
      <c r="S46" s="68">
        <f t="shared" si="81"/>
        <v>1.4629815518886993</v>
      </c>
      <c r="T46" s="65">
        <f t="shared" si="82"/>
        <v>3.4755919476510027</v>
      </c>
      <c r="U46" s="69">
        <f t="shared" si="83"/>
        <v>2.3170612984340018</v>
      </c>
      <c r="V46" s="68">
        <f t="shared" si="84"/>
        <v>1.543123258560076</v>
      </c>
      <c r="W46" s="65">
        <f t="shared" si="85"/>
        <v>4.1269165206947998</v>
      </c>
      <c r="X46" s="69">
        <f t="shared" si="86"/>
        <v>2.7512776804632</v>
      </c>
      <c r="Y46" s="68">
        <f t="shared" si="87"/>
        <v>0</v>
      </c>
      <c r="Z46" s="65">
        <f t="shared" si="88"/>
        <v>0</v>
      </c>
      <c r="AA46" s="69">
        <f t="shared" si="89"/>
        <v>0</v>
      </c>
      <c r="AB46" s="98">
        <f>SUMIF(BN46:BU46,"VERDADEIRO",BN$3:$BU45)</f>
        <v>0</v>
      </c>
      <c r="AC46" s="97">
        <f t="shared" si="48"/>
        <v>43</v>
      </c>
      <c r="AD46">
        <f>RTD("tryd.rtdserver",,"COT",B46,"ULT")</f>
        <v>33.96</v>
      </c>
      <c r="AE46">
        <f>RTD("tryd.rtdserver",,"COT",C46,"ULT")</f>
        <v>19.75</v>
      </c>
      <c r="AF46">
        <f>VLOOKUP($AC46,LS_Coint_BD!$B$3:$AQ$1079,AF$2)*$AD46+VLOOKUP($AC46,LS_Coint_BD!$B$3:$AQ$1079,AF$2+1)</f>
        <v>0</v>
      </c>
      <c r="AG46">
        <f>VLOOKUP($AC46,LS_Coint_BD!$B$3:$AQ$1079,AG$2)*$AD46+VLOOKUP($AC46,LS_Coint_BD!$B$3:$AQ$1079,AG$2+1)</f>
        <v>0</v>
      </c>
      <c r="AH46">
        <f>VLOOKUP($AC46,LS_Coint_BD!$B$3:$AQ$1079,AH$2)*$AD46+VLOOKUP($AC46,LS_Coint_BD!$B$3:$AQ$1079,AH$2+1)</f>
        <v>18.516516053880558</v>
      </c>
      <c r="AI46">
        <f>VLOOKUP($AC46,LS_Coint_BD!$B$3:$AQ$1079,AI$2)*$AD46+VLOOKUP($AC46,LS_Coint_BD!$B$3:$AQ$1079,AI$2+1)</f>
        <v>18.488924977372594</v>
      </c>
      <c r="AJ46">
        <f>VLOOKUP($AC46,LS_Coint_BD!$B$3:$AQ$1079,AJ$2)*$AD46+VLOOKUP($AC46,LS_Coint_BD!$B$3:$AQ$1079,AJ$2+1)</f>
        <v>18.344435274283242</v>
      </c>
      <c r="AK46">
        <f>VLOOKUP($AC46,LS_Coint_BD!$B$3:$AQ$1079,AK$2)*$AD46+VLOOKUP($AC46,LS_Coint_BD!$B$3:$AQ$1079,AK$2+1)</f>
        <v>18.287018448111301</v>
      </c>
      <c r="AL46">
        <f>VLOOKUP($AC46,LS_Coint_BD!$B$3:$AQ$1079,AL$2)*$AD46+VLOOKUP($AC46,LS_Coint_BD!$B$3:$AQ$1079,AL$2+1)</f>
        <v>18.206876741439924</v>
      </c>
      <c r="AM46">
        <f>VLOOKUP($AC46,LS_Coint_BD!$B$3:$AQ$1079,AM$2)*$AD46+VLOOKUP($AC46,LS_Coint_BD!$B$3:$AQ$1079,AM$2+1)</f>
        <v>0</v>
      </c>
      <c r="AN46">
        <f>VLOOKUP($AC46,LS_Coint_BD!$B$3:$AQ$1079,AN$2)</f>
        <v>0</v>
      </c>
      <c r="AO46">
        <f>VLOOKUP($AC46,LS_Coint_BD!$B$3:$AQ$1079,AO$2)</f>
        <v>0</v>
      </c>
      <c r="AP46">
        <f>VLOOKUP($AC46,LS_Coint_BD!$B$3:$AQ$1079,AP$2)</f>
        <v>0.97271948136118802</v>
      </c>
      <c r="AQ46">
        <f>VLOOKUP($AC46,LS_Coint_BD!$B$3:$AQ$1079,AQ$2)</f>
        <v>1.00190134218617</v>
      </c>
      <c r="AR46">
        <f>VLOOKUP($AC46,LS_Coint_BD!$B$3:$AQ$1079,AR$2)</f>
        <v>1.0842319191224801</v>
      </c>
      <c r="AS46">
        <f>VLOOKUP($AC46,LS_Coint_BD!$B$3:$AQ$1079,AS$2)</f>
        <v>1.158530649217</v>
      </c>
      <c r="AT46">
        <f>VLOOKUP($AC46,LS_Coint_BD!$B$3:$AQ$1079,AT$2)</f>
        <v>1.3756388402316</v>
      </c>
      <c r="AU46">
        <f>VLOOKUP($AC46,LS_Coint_BD!$B$3:$AQ$1079,AU$2)</f>
        <v>0</v>
      </c>
      <c r="AV46">
        <f>VLOOKUP($AC46,LS_Coint_BD!$B$3:$AQ$1079,AV$2)</f>
        <v>0</v>
      </c>
      <c r="AW46">
        <f>VLOOKUP($AC46,LS_Coint_BD!$B$3:$AQ$1079,AW$2)</f>
        <v>0</v>
      </c>
      <c r="AX46">
        <f>VLOOKUP($AC46,LS_Coint_BD!$B$3:$AQ$1079,AX$2)</f>
        <v>-7.6129578831439301E-16</v>
      </c>
      <c r="AY46">
        <f>VLOOKUP($AC46,LS_Coint_BD!$B$3:$AQ$1079,AY$2)</f>
        <v>-1.73194791841524E-15</v>
      </c>
      <c r="AZ46">
        <f>VLOOKUP($AC46,LS_Coint_BD!$B$3:$AQ$1079,AZ$2)</f>
        <v>-2.1217595581725202E-15</v>
      </c>
      <c r="BA46">
        <f>VLOOKUP($AC46,LS_Coint_BD!$B$3:$AQ$1079,BA$2)</f>
        <v>1.8918200339612698E-15</v>
      </c>
      <c r="BB46">
        <f>VLOOKUP($AC46,LS_Coint_BD!$B$3:$AQ$1079,BB$2)</f>
        <v>-1.9378438248002699E-16</v>
      </c>
      <c r="BC46">
        <f>VLOOKUP($AC46,LS_Coint_BD!$B$3:$AQ$1079,BC$2)</f>
        <v>0</v>
      </c>
      <c r="BD46">
        <f t="shared" si="57"/>
        <v>0</v>
      </c>
      <c r="BE46">
        <f t="shared" si="58"/>
        <v>0</v>
      </c>
      <c r="BF46">
        <f t="shared" si="59"/>
        <v>1.9454389627223754</v>
      </c>
      <c r="BG46">
        <f t="shared" si="60"/>
        <v>2.0038026843723382</v>
      </c>
      <c r="BH46">
        <f t="shared" si="61"/>
        <v>2.1684638382449579</v>
      </c>
      <c r="BI46">
        <f t="shared" si="62"/>
        <v>2.3170612984340018</v>
      </c>
      <c r="BJ46">
        <f t="shared" si="63"/>
        <v>2.7512776804632</v>
      </c>
      <c r="BK46">
        <f t="shared" si="64"/>
        <v>0</v>
      </c>
      <c r="BL46">
        <f t="shared" si="65"/>
        <v>0</v>
      </c>
      <c r="BN46" s="19" t="b">
        <f t="shared" si="49"/>
        <v>0</v>
      </c>
      <c r="BO46" s="19" t="b">
        <f t="shared" si="50"/>
        <v>0</v>
      </c>
      <c r="BP46" s="19" t="b">
        <f t="shared" si="51"/>
        <v>0</v>
      </c>
      <c r="BQ46" s="19" t="b">
        <f t="shared" si="52"/>
        <v>0</v>
      </c>
      <c r="BR46" s="19" t="b">
        <f t="shared" si="53"/>
        <v>0</v>
      </c>
      <c r="BS46" s="19" t="b">
        <f t="shared" si="54"/>
        <v>0</v>
      </c>
      <c r="BT46" s="19" t="b">
        <f t="shared" si="55"/>
        <v>0</v>
      </c>
      <c r="BU46" s="19" t="b">
        <f t="shared" si="56"/>
        <v>0</v>
      </c>
    </row>
    <row r="47" spans="2:73" x14ac:dyDescent="0.3">
      <c r="B47" s="17" t="str">
        <f>VLOOKUP($AC47,LS_Coint_BD!$B$3:$D$1079,2)</f>
        <v>BBAS3</v>
      </c>
      <c r="C47" s="87" t="str">
        <f>VLOOKUP($AC47,LS_Coint_BD!$B$3:$D$1079,3)</f>
        <v>MULT3</v>
      </c>
      <c r="D47" s="70">
        <f t="shared" si="66"/>
        <v>0</v>
      </c>
      <c r="E47" s="66">
        <f t="shared" si="67"/>
        <v>0</v>
      </c>
      <c r="F47" s="71">
        <f t="shared" si="68"/>
        <v>0</v>
      </c>
      <c r="G47" s="70">
        <f t="shared" si="69"/>
        <v>-6.7252729036834324E-2</v>
      </c>
      <c r="H47" s="66">
        <f t="shared" si="70"/>
        <v>-3.2550737160721823</v>
      </c>
      <c r="I47" s="71">
        <f t="shared" si="71"/>
        <v>-2.1700491440481215</v>
      </c>
      <c r="J47" s="70">
        <f t="shared" si="72"/>
        <v>-5.1495139075864671E-2</v>
      </c>
      <c r="K47" s="66">
        <f t="shared" si="73"/>
        <v>-3.1544919858099929</v>
      </c>
      <c r="L47" s="71">
        <f t="shared" si="74"/>
        <v>-2.1029946572066618</v>
      </c>
      <c r="M47" s="70">
        <f t="shared" si="75"/>
        <v>-4.9151559776706932E-2</v>
      </c>
      <c r="N47" s="66">
        <f t="shared" si="76"/>
        <v>-3.044026416966692</v>
      </c>
      <c r="O47" s="71">
        <f t="shared" si="77"/>
        <v>-2.0293509446444613</v>
      </c>
      <c r="P47" s="70">
        <f t="shared" si="78"/>
        <v>-0.11138725128139626</v>
      </c>
      <c r="Q47" s="66">
        <f t="shared" si="79"/>
        <v>-3.0113045451058484</v>
      </c>
      <c r="R47" s="71">
        <f t="shared" si="80"/>
        <v>-2.007536363403899</v>
      </c>
      <c r="S47" s="70">
        <f t="shared" si="81"/>
        <v>-0.12118285678084462</v>
      </c>
      <c r="T47" s="66">
        <f t="shared" si="82"/>
        <v>-3.1656516165621595</v>
      </c>
      <c r="U47" s="71">
        <f t="shared" si="83"/>
        <v>-2.1104344110414397</v>
      </c>
      <c r="V47" s="70">
        <f t="shared" si="84"/>
        <v>-0.11697804321868333</v>
      </c>
      <c r="W47" s="66">
        <f t="shared" si="85"/>
        <v>-3.2543730765668988</v>
      </c>
      <c r="X47" s="71">
        <f t="shared" si="86"/>
        <v>-2.1695820510445993</v>
      </c>
      <c r="Y47" s="70">
        <f t="shared" si="87"/>
        <v>0</v>
      </c>
      <c r="Z47" s="66">
        <f t="shared" si="88"/>
        <v>0</v>
      </c>
      <c r="AA47" s="71">
        <f t="shared" si="89"/>
        <v>0</v>
      </c>
      <c r="AB47" s="98">
        <f>SUMIF(BN47:BU47,"VERDADEIRO",BN$3:$BU46)</f>
        <v>0</v>
      </c>
      <c r="AC47" s="97">
        <f t="shared" si="48"/>
        <v>44</v>
      </c>
      <c r="AD47">
        <f>RTD("tryd.rtdserver",,"COT",B47,"ULT")</f>
        <v>33.96</v>
      </c>
      <c r="AE47">
        <f>RTD("tryd.rtdserver",,"COT",C47,"ULT")</f>
        <v>21.84</v>
      </c>
      <c r="AF47">
        <f>VLOOKUP($AC47,LS_Coint_BD!$B$3:$AQ$1079,AF$2)*$AD47+VLOOKUP($AC47,LS_Coint_BD!$B$3:$AQ$1079,AF$2+1)</f>
        <v>0</v>
      </c>
      <c r="AG47">
        <f>VLOOKUP($AC47,LS_Coint_BD!$B$3:$AQ$1079,AG$2)*$AD47+VLOOKUP($AC47,LS_Coint_BD!$B$3:$AQ$1079,AG$2+1)</f>
        <v>21.907252729036834</v>
      </c>
      <c r="AH47">
        <f>VLOOKUP($AC47,LS_Coint_BD!$B$3:$AQ$1079,AH$2)*$AD47+VLOOKUP($AC47,LS_Coint_BD!$B$3:$AQ$1079,AH$2+1)</f>
        <v>21.891495139075865</v>
      </c>
      <c r="AI47">
        <f>VLOOKUP($AC47,LS_Coint_BD!$B$3:$AQ$1079,AI$2)*$AD47+VLOOKUP($AC47,LS_Coint_BD!$B$3:$AQ$1079,AI$2+1)</f>
        <v>21.889151559776707</v>
      </c>
      <c r="AJ47">
        <f>VLOOKUP($AC47,LS_Coint_BD!$B$3:$AQ$1079,AJ$2)*$AD47+VLOOKUP($AC47,LS_Coint_BD!$B$3:$AQ$1079,AJ$2+1)</f>
        <v>21.951387251281396</v>
      </c>
      <c r="AK47">
        <f>VLOOKUP($AC47,LS_Coint_BD!$B$3:$AQ$1079,AK$2)*$AD47+VLOOKUP($AC47,LS_Coint_BD!$B$3:$AQ$1079,AK$2+1)</f>
        <v>21.961182856780844</v>
      </c>
      <c r="AL47">
        <f>VLOOKUP($AC47,LS_Coint_BD!$B$3:$AQ$1079,AL$2)*$AD47+VLOOKUP($AC47,LS_Coint_BD!$B$3:$AQ$1079,AL$2+1)</f>
        <v>21.956978043218683</v>
      </c>
      <c r="AM47">
        <f>VLOOKUP($AC47,LS_Coint_BD!$B$3:$AQ$1079,AM$2)*$AD47+VLOOKUP($AC47,LS_Coint_BD!$B$3:$AQ$1079,AM$2+1)</f>
        <v>0</v>
      </c>
      <c r="AN47">
        <f>VLOOKUP($AC47,LS_Coint_BD!$B$3:$AQ$1079,AN$2)</f>
        <v>0</v>
      </c>
      <c r="AO47">
        <f>VLOOKUP($AC47,LS_Coint_BD!$B$3:$AQ$1079,AO$2)</f>
        <v>1.0850245720240601</v>
      </c>
      <c r="AP47">
        <f>VLOOKUP($AC47,LS_Coint_BD!$B$3:$AQ$1079,AP$2)</f>
        <v>1.05149732860333</v>
      </c>
      <c r="AQ47">
        <f>VLOOKUP($AC47,LS_Coint_BD!$B$3:$AQ$1079,AQ$2)</f>
        <v>1.01467547232223</v>
      </c>
      <c r="AR47">
        <f>VLOOKUP($AC47,LS_Coint_BD!$B$3:$AQ$1079,AR$2)</f>
        <v>1.0037681817019499</v>
      </c>
      <c r="AS47">
        <f>VLOOKUP($AC47,LS_Coint_BD!$B$3:$AQ$1079,AS$2)</f>
        <v>1.0552172055207201</v>
      </c>
      <c r="AT47">
        <f>VLOOKUP($AC47,LS_Coint_BD!$B$3:$AQ$1079,AT$2)</f>
        <v>1.0847910255222999</v>
      </c>
      <c r="AU47">
        <f>VLOOKUP($AC47,LS_Coint_BD!$B$3:$AQ$1079,AU$2)</f>
        <v>0</v>
      </c>
      <c r="AV47">
        <f>VLOOKUP($AC47,LS_Coint_BD!$B$3:$AQ$1079,AV$2)</f>
        <v>0</v>
      </c>
      <c r="AW47">
        <f>VLOOKUP($AC47,LS_Coint_BD!$B$3:$AQ$1079,AW$2)</f>
        <v>-1.12502599828683E-15</v>
      </c>
      <c r="AX47">
        <f>VLOOKUP($AC47,LS_Coint_BD!$B$3:$AQ$1079,AX$2)</f>
        <v>-1.8017333656774E-15</v>
      </c>
      <c r="AY47">
        <f>VLOOKUP($AC47,LS_Coint_BD!$B$3:$AQ$1079,AY$2)</f>
        <v>-1.33226762955019E-15</v>
      </c>
      <c r="AZ47">
        <f>VLOOKUP($AC47,LS_Coint_BD!$B$3:$AQ$1079,AZ$2)</f>
        <v>8.6844112148456696E-16</v>
      </c>
      <c r="BA47">
        <f>VLOOKUP($AC47,LS_Coint_BD!$B$3:$AQ$1079,BA$2)</f>
        <v>6.03961325396085E-16</v>
      </c>
      <c r="BB47">
        <f>VLOOKUP($AC47,LS_Coint_BD!$B$3:$AQ$1079,BB$2)</f>
        <v>4.52163559120064E-16</v>
      </c>
      <c r="BC47">
        <f>VLOOKUP($AC47,LS_Coint_BD!$B$3:$AQ$1079,BC$2)</f>
        <v>0</v>
      </c>
      <c r="BD47">
        <f t="shared" si="57"/>
        <v>0</v>
      </c>
      <c r="BE47">
        <f t="shared" si="58"/>
        <v>-2.1700491440481215</v>
      </c>
      <c r="BF47">
        <f t="shared" si="59"/>
        <v>-2.1029946572066618</v>
      </c>
      <c r="BG47">
        <f t="shared" si="60"/>
        <v>-2.0293509446444613</v>
      </c>
      <c r="BH47">
        <f t="shared" si="61"/>
        <v>-2.007536363403899</v>
      </c>
      <c r="BI47">
        <f t="shared" si="62"/>
        <v>-2.1104344110414397</v>
      </c>
      <c r="BJ47">
        <f t="shared" si="63"/>
        <v>-2.1695820510445993</v>
      </c>
      <c r="BK47">
        <f t="shared" si="64"/>
        <v>0</v>
      </c>
      <c r="BL47">
        <f t="shared" si="65"/>
        <v>0</v>
      </c>
      <c r="BN47" s="30" t="b">
        <f t="shared" si="49"/>
        <v>0</v>
      </c>
      <c r="BO47" s="30" t="b">
        <f t="shared" si="50"/>
        <v>0</v>
      </c>
      <c r="BP47" s="30" t="b">
        <f t="shared" si="51"/>
        <v>0</v>
      </c>
      <c r="BQ47" s="30" t="b">
        <f t="shared" si="52"/>
        <v>0</v>
      </c>
      <c r="BR47" s="30" t="b">
        <f t="shared" si="53"/>
        <v>0</v>
      </c>
      <c r="BS47" s="30" t="b">
        <f t="shared" si="54"/>
        <v>0</v>
      </c>
      <c r="BT47" s="30" t="b">
        <f t="shared" si="55"/>
        <v>0</v>
      </c>
      <c r="BU47" s="30" t="b">
        <f t="shared" si="56"/>
        <v>0</v>
      </c>
    </row>
    <row r="48" spans="2:73" x14ac:dyDescent="0.3">
      <c r="B48" s="17" t="str">
        <f>VLOOKUP($AC48,LS_Coint_BD!$B$3:$D$1079,2)</f>
        <v>BBDC3</v>
      </c>
      <c r="C48" s="87" t="str">
        <f>VLOOKUP($AC48,LS_Coint_BD!$B$3:$D$1079,3)</f>
        <v>BBSE3</v>
      </c>
      <c r="D48" s="68">
        <f t="shared" si="66"/>
        <v>-0.13871533060803287</v>
      </c>
      <c r="E48" s="65">
        <f t="shared" si="67"/>
        <v>-1.8821574451950047</v>
      </c>
      <c r="F48" s="69">
        <f t="shared" si="68"/>
        <v>-1.2547716301300031</v>
      </c>
      <c r="G48" s="68">
        <f t="shared" si="69"/>
        <v>-0.21763745935397338</v>
      </c>
      <c r="H48" s="65">
        <f t="shared" si="70"/>
        <v>-2.169222215610227</v>
      </c>
      <c r="I48" s="69">
        <f t="shared" si="71"/>
        <v>-1.4461481437401513</v>
      </c>
      <c r="J48" s="68">
        <f t="shared" si="72"/>
        <v>-0.23641577645011935</v>
      </c>
      <c r="K48" s="65">
        <f t="shared" si="73"/>
        <v>-2.0941924718503024</v>
      </c>
      <c r="L48" s="69">
        <f t="shared" si="74"/>
        <v>-1.3961283145668681</v>
      </c>
      <c r="M48" s="68">
        <f t="shared" si="75"/>
        <v>-0.25791741874238383</v>
      </c>
      <c r="N48" s="65">
        <f t="shared" si="76"/>
        <v>-2.2844484652711197</v>
      </c>
      <c r="O48" s="69">
        <f t="shared" si="77"/>
        <v>-1.5229656435140799</v>
      </c>
      <c r="P48" s="68">
        <f t="shared" si="78"/>
        <v>-0.31716994619042538</v>
      </c>
      <c r="Q48" s="65">
        <f t="shared" si="79"/>
        <v>-2.2952104401065707</v>
      </c>
      <c r="R48" s="69">
        <f t="shared" si="80"/>
        <v>-1.5301402934043806</v>
      </c>
      <c r="S48" s="68">
        <f t="shared" si="81"/>
        <v>-0.33172497015422664</v>
      </c>
      <c r="T48" s="65">
        <f t="shared" si="82"/>
        <v>-2.2680365333547092</v>
      </c>
      <c r="U48" s="69">
        <f t="shared" si="83"/>
        <v>-1.5120243555698061</v>
      </c>
      <c r="V48" s="68">
        <f t="shared" si="84"/>
        <v>-0.32163418915417807</v>
      </c>
      <c r="W48" s="65">
        <f t="shared" si="85"/>
        <v>-2.3073839253540962</v>
      </c>
      <c r="X48" s="69">
        <f t="shared" si="86"/>
        <v>-1.5382559502360642</v>
      </c>
      <c r="Y48" s="68">
        <f t="shared" si="87"/>
        <v>-0.3371147608458287</v>
      </c>
      <c r="Z48" s="65">
        <f t="shared" si="88"/>
        <v>-2.3008788203747219</v>
      </c>
      <c r="AA48" s="69">
        <f t="shared" si="89"/>
        <v>-1.5339192135831479</v>
      </c>
      <c r="AB48" s="98">
        <f>SUMIF(BN48:BU48,"VERDADEIRO",BN$3:$BU47)</f>
        <v>0</v>
      </c>
      <c r="AC48" s="97">
        <f t="shared" si="48"/>
        <v>45</v>
      </c>
      <c r="AD48">
        <f>RTD("tryd.rtdserver",,"COT",B48,"ULT")</f>
        <v>22.71</v>
      </c>
      <c r="AE48">
        <f>RTD("tryd.rtdserver",,"COT",C48,"ULT")</f>
        <v>28.52</v>
      </c>
      <c r="AF48">
        <f>VLOOKUP($AC48,LS_Coint_BD!$B$3:$AQ$1079,AF$2)*$AD48+VLOOKUP($AC48,LS_Coint_BD!$B$3:$AQ$1079,AF$2+1)</f>
        <v>28.658715330608032</v>
      </c>
      <c r="AG48">
        <f>VLOOKUP($AC48,LS_Coint_BD!$B$3:$AQ$1079,AG$2)*$AD48+VLOOKUP($AC48,LS_Coint_BD!$B$3:$AQ$1079,AG$2+1)</f>
        <v>28.737637459353973</v>
      </c>
      <c r="AH48">
        <f>VLOOKUP($AC48,LS_Coint_BD!$B$3:$AQ$1079,AH$2)*$AD48+VLOOKUP($AC48,LS_Coint_BD!$B$3:$AQ$1079,AH$2+1)</f>
        <v>28.756415776450119</v>
      </c>
      <c r="AI48">
        <f>VLOOKUP($AC48,LS_Coint_BD!$B$3:$AQ$1079,AI$2)*$AD48+VLOOKUP($AC48,LS_Coint_BD!$B$3:$AQ$1079,AI$2+1)</f>
        <v>28.777917418742383</v>
      </c>
      <c r="AJ48">
        <f>VLOOKUP($AC48,LS_Coint_BD!$B$3:$AQ$1079,AJ$2)*$AD48+VLOOKUP($AC48,LS_Coint_BD!$B$3:$AQ$1079,AJ$2+1)</f>
        <v>28.837169946190425</v>
      </c>
      <c r="AK48">
        <f>VLOOKUP($AC48,LS_Coint_BD!$B$3:$AQ$1079,AK$2)*$AD48+VLOOKUP($AC48,LS_Coint_BD!$B$3:$AQ$1079,AK$2+1)</f>
        <v>28.851724970154226</v>
      </c>
      <c r="AL48">
        <f>VLOOKUP($AC48,LS_Coint_BD!$B$3:$AQ$1079,AL$2)*$AD48+VLOOKUP($AC48,LS_Coint_BD!$B$3:$AQ$1079,AL$2+1)</f>
        <v>28.841634189154178</v>
      </c>
      <c r="AM48">
        <f>VLOOKUP($AC48,LS_Coint_BD!$B$3:$AQ$1079,AM$2)*$AD48+VLOOKUP($AC48,LS_Coint_BD!$B$3:$AQ$1079,AM$2+1)</f>
        <v>28.857114760845828</v>
      </c>
      <c r="AN48">
        <f>VLOOKUP($AC48,LS_Coint_BD!$B$3:$AQ$1079,AN$2)</f>
        <v>0.62738581506500202</v>
      </c>
      <c r="AO48">
        <f>VLOOKUP($AC48,LS_Coint_BD!$B$3:$AQ$1079,AO$2)</f>
        <v>0.723074071870075</v>
      </c>
      <c r="AP48">
        <f>VLOOKUP($AC48,LS_Coint_BD!$B$3:$AQ$1079,AP$2)</f>
        <v>0.69806415728343496</v>
      </c>
      <c r="AQ48">
        <f>VLOOKUP($AC48,LS_Coint_BD!$B$3:$AQ$1079,AQ$2)</f>
        <v>0.76148282175703996</v>
      </c>
      <c r="AR48">
        <f>VLOOKUP($AC48,LS_Coint_BD!$B$3:$AQ$1079,AR$2)</f>
        <v>0.76507014670218998</v>
      </c>
      <c r="AS48">
        <f>VLOOKUP($AC48,LS_Coint_BD!$B$3:$AQ$1079,AS$2)</f>
        <v>0.75601217778490304</v>
      </c>
      <c r="AT48">
        <f>VLOOKUP($AC48,LS_Coint_BD!$B$3:$AQ$1079,AT$2)</f>
        <v>0.76912797511803099</v>
      </c>
      <c r="AU48">
        <f>VLOOKUP($AC48,LS_Coint_BD!$B$3:$AQ$1079,AU$2)</f>
        <v>0.76695960679157404</v>
      </c>
      <c r="AV48">
        <f>VLOOKUP($AC48,LS_Coint_BD!$B$3:$AQ$1079,AV$2)</f>
        <v>7.8159700933611001E-16</v>
      </c>
      <c r="AW48">
        <f>VLOOKUP($AC48,LS_Coint_BD!$B$3:$AQ$1079,AW$2)</f>
        <v>-1.3914795241968601E-15</v>
      </c>
      <c r="AX48">
        <f>VLOOKUP($AC48,LS_Coint_BD!$B$3:$AQ$1079,AX$2)</f>
        <v>1.67485073429166E-15</v>
      </c>
      <c r="AY48">
        <f>VLOOKUP($AC48,LS_Coint_BD!$B$3:$AQ$1079,AY$2)</f>
        <v>-8.8817841970012504E-17</v>
      </c>
      <c r="AZ48">
        <f>VLOOKUP($AC48,LS_Coint_BD!$B$3:$AQ$1079,AZ$2)</f>
        <v>-6.9080543754454196E-16</v>
      </c>
      <c r="BA48">
        <f>VLOOKUP($AC48,LS_Coint_BD!$B$3:$AQ$1079,BA$2)</f>
        <v>3.5527136788004998E-17</v>
      </c>
      <c r="BB48">
        <f>VLOOKUP($AC48,LS_Coint_BD!$B$3:$AQ$1079,BB$2)</f>
        <v>-2.2123716999803098E-15</v>
      </c>
      <c r="BC48">
        <f>VLOOKUP($AC48,LS_Coint_BD!$B$3:$AQ$1079,BC$2)</f>
        <v>2.8421709430403998E-16</v>
      </c>
      <c r="BD48">
        <f t="shared" si="57"/>
        <v>-1.2547716301300031</v>
      </c>
      <c r="BE48">
        <f t="shared" si="58"/>
        <v>-1.4461481437401513</v>
      </c>
      <c r="BF48">
        <f t="shared" si="59"/>
        <v>-1.3961283145668681</v>
      </c>
      <c r="BG48">
        <f t="shared" si="60"/>
        <v>-1.5229656435140799</v>
      </c>
      <c r="BH48">
        <f t="shared" si="61"/>
        <v>-1.5301402934043806</v>
      </c>
      <c r="BI48">
        <f t="shared" si="62"/>
        <v>-1.5120243555698061</v>
      </c>
      <c r="BJ48">
        <f t="shared" si="63"/>
        <v>-1.5382559502360642</v>
      </c>
      <c r="BK48">
        <f t="shared" si="64"/>
        <v>-1.5339192135831479</v>
      </c>
      <c r="BL48">
        <f t="shared" si="65"/>
        <v>-1.2547716301300047</v>
      </c>
      <c r="BN48" s="19" t="b">
        <f t="shared" si="49"/>
        <v>0</v>
      </c>
      <c r="BO48" s="19" t="b">
        <f t="shared" si="50"/>
        <v>0</v>
      </c>
      <c r="BP48" s="19" t="b">
        <f t="shared" si="51"/>
        <v>0</v>
      </c>
      <c r="BQ48" s="19" t="b">
        <f t="shared" si="52"/>
        <v>0</v>
      </c>
      <c r="BR48" s="19" t="b">
        <f t="shared" si="53"/>
        <v>0</v>
      </c>
      <c r="BS48" s="19" t="b">
        <f t="shared" si="54"/>
        <v>0</v>
      </c>
      <c r="BT48" s="19" t="b">
        <f t="shared" si="55"/>
        <v>0</v>
      </c>
      <c r="BU48" s="19" t="b">
        <f t="shared" si="56"/>
        <v>0</v>
      </c>
    </row>
    <row r="49" spans="2:73" x14ac:dyDescent="0.3">
      <c r="B49" s="17" t="str">
        <f>VLOOKUP($AC49,LS_Coint_BD!$B$3:$D$1079,2)</f>
        <v>BBDC3</v>
      </c>
      <c r="C49" s="87" t="str">
        <f>VLOOKUP($AC49,LS_Coint_BD!$B$3:$D$1079,3)</f>
        <v>CPFE3</v>
      </c>
      <c r="D49" s="70">
        <f t="shared" si="66"/>
        <v>0</v>
      </c>
      <c r="E49" s="66">
        <f t="shared" si="67"/>
        <v>0</v>
      </c>
      <c r="F49" s="71">
        <f t="shared" si="68"/>
        <v>0</v>
      </c>
      <c r="G49" s="70">
        <f t="shared" si="69"/>
        <v>2.2766965913598725</v>
      </c>
      <c r="H49" s="66">
        <f t="shared" si="70"/>
        <v>2.299611946236495</v>
      </c>
      <c r="I49" s="71">
        <f t="shared" si="71"/>
        <v>1.5330746308243299</v>
      </c>
      <c r="J49" s="70">
        <f t="shared" si="72"/>
        <v>2.2244550633745774</v>
      </c>
      <c r="K49" s="66">
        <f t="shared" si="73"/>
        <v>2.4698893326075773</v>
      </c>
      <c r="L49" s="71">
        <f t="shared" si="74"/>
        <v>1.6465928884050516</v>
      </c>
      <c r="M49" s="70">
        <f t="shared" si="75"/>
        <v>2.2307635494560287</v>
      </c>
      <c r="N49" s="66">
        <f t="shared" si="76"/>
        <v>2.3816087505386054</v>
      </c>
      <c r="O49" s="71">
        <f t="shared" si="77"/>
        <v>1.5877391670257368</v>
      </c>
      <c r="P49" s="70">
        <f t="shared" si="78"/>
        <v>2.2570952556284709</v>
      </c>
      <c r="Q49" s="66">
        <f t="shared" si="79"/>
        <v>2.663099337699208</v>
      </c>
      <c r="R49" s="71">
        <f t="shared" si="80"/>
        <v>1.7753995584661386</v>
      </c>
      <c r="S49" s="70">
        <f t="shared" si="81"/>
        <v>2.2086559861859669</v>
      </c>
      <c r="T49" s="66">
        <f t="shared" si="82"/>
        <v>2.9945429416748381</v>
      </c>
      <c r="U49" s="71">
        <f t="shared" si="83"/>
        <v>1.9963619611165588</v>
      </c>
      <c r="V49" s="70">
        <f t="shared" si="84"/>
        <v>0</v>
      </c>
      <c r="W49" s="66">
        <f t="shared" si="85"/>
        <v>0</v>
      </c>
      <c r="X49" s="71">
        <f t="shared" si="86"/>
        <v>0</v>
      </c>
      <c r="Y49" s="70">
        <f t="shared" si="87"/>
        <v>2.2569004063583193</v>
      </c>
      <c r="Z49" s="66">
        <f t="shared" si="88"/>
        <v>4.5068038693160073</v>
      </c>
      <c r="AA49" s="71">
        <f t="shared" si="89"/>
        <v>3.0045359128773383</v>
      </c>
      <c r="AB49" s="98">
        <f>SUMIF(BN49:BU49,"VERDADEIRO",BN$3:$BU48)</f>
        <v>5</v>
      </c>
      <c r="AC49" s="97">
        <f t="shared" si="48"/>
        <v>46</v>
      </c>
      <c r="AD49">
        <f>RTD("tryd.rtdserver",,"COT",B49,"ULT")</f>
        <v>22.71</v>
      </c>
      <c r="AE49">
        <f>RTD("tryd.rtdserver",,"COT",C49,"ULT")</f>
        <v>33.43</v>
      </c>
      <c r="AF49">
        <f>VLOOKUP($AC49,LS_Coint_BD!$B$3:$AQ$1079,AF$2)*$AD49+VLOOKUP($AC49,LS_Coint_BD!$B$3:$AQ$1079,AF$2+1)</f>
        <v>0</v>
      </c>
      <c r="AG49">
        <f>VLOOKUP($AC49,LS_Coint_BD!$B$3:$AQ$1079,AG$2)*$AD49+VLOOKUP($AC49,LS_Coint_BD!$B$3:$AQ$1079,AG$2+1)</f>
        <v>31.153303408640127</v>
      </c>
      <c r="AH49">
        <f>VLOOKUP($AC49,LS_Coint_BD!$B$3:$AQ$1079,AH$2)*$AD49+VLOOKUP($AC49,LS_Coint_BD!$B$3:$AQ$1079,AH$2+1)</f>
        <v>31.205544936625422</v>
      </c>
      <c r="AI49">
        <f>VLOOKUP($AC49,LS_Coint_BD!$B$3:$AQ$1079,AI$2)*$AD49+VLOOKUP($AC49,LS_Coint_BD!$B$3:$AQ$1079,AI$2+1)</f>
        <v>31.199236450543971</v>
      </c>
      <c r="AJ49">
        <f>VLOOKUP($AC49,LS_Coint_BD!$B$3:$AQ$1079,AJ$2)*$AD49+VLOOKUP($AC49,LS_Coint_BD!$B$3:$AQ$1079,AJ$2+1)</f>
        <v>31.172904744371529</v>
      </c>
      <c r="AK49">
        <f>VLOOKUP($AC49,LS_Coint_BD!$B$3:$AQ$1079,AK$2)*$AD49+VLOOKUP($AC49,LS_Coint_BD!$B$3:$AQ$1079,AK$2+1)</f>
        <v>31.221344013814033</v>
      </c>
      <c r="AL49">
        <f>VLOOKUP($AC49,LS_Coint_BD!$B$3:$AQ$1079,AL$2)*$AD49+VLOOKUP($AC49,LS_Coint_BD!$B$3:$AQ$1079,AL$2+1)</f>
        <v>0</v>
      </c>
      <c r="AM49">
        <f>VLOOKUP($AC49,LS_Coint_BD!$B$3:$AQ$1079,AM$2)*$AD49+VLOOKUP($AC49,LS_Coint_BD!$B$3:$AQ$1079,AM$2+1)</f>
        <v>31.17309959364168</v>
      </c>
      <c r="AN49">
        <f>VLOOKUP($AC49,LS_Coint_BD!$B$3:$AQ$1079,AN$2)</f>
        <v>0</v>
      </c>
      <c r="AO49">
        <f>VLOOKUP($AC49,LS_Coint_BD!$B$3:$AQ$1079,AO$2)</f>
        <v>0.76653731541216397</v>
      </c>
      <c r="AP49">
        <f>VLOOKUP($AC49,LS_Coint_BD!$B$3:$AQ$1079,AP$2)</f>
        <v>0.82329644420252701</v>
      </c>
      <c r="AQ49">
        <f>VLOOKUP($AC49,LS_Coint_BD!$B$3:$AQ$1079,AQ$2)</f>
        <v>0.79386958351286796</v>
      </c>
      <c r="AR49">
        <f>VLOOKUP($AC49,LS_Coint_BD!$B$3:$AQ$1079,AR$2)</f>
        <v>0.88769977923306898</v>
      </c>
      <c r="AS49">
        <f>VLOOKUP($AC49,LS_Coint_BD!$B$3:$AQ$1079,AS$2)</f>
        <v>0.99818098055827997</v>
      </c>
      <c r="AT49">
        <f>VLOOKUP($AC49,LS_Coint_BD!$B$3:$AQ$1079,AT$2)</f>
        <v>0</v>
      </c>
      <c r="AU49">
        <f>VLOOKUP($AC49,LS_Coint_BD!$B$3:$AQ$1079,AU$2)</f>
        <v>1.5022679564386701</v>
      </c>
      <c r="AV49">
        <f>VLOOKUP($AC49,LS_Coint_BD!$B$3:$AQ$1079,AV$2)</f>
        <v>0</v>
      </c>
      <c r="AW49">
        <f>VLOOKUP($AC49,LS_Coint_BD!$B$3:$AQ$1079,AW$2)</f>
        <v>2.07241631263363E-15</v>
      </c>
      <c r="AX49">
        <f>VLOOKUP($AC49,LS_Coint_BD!$B$3:$AQ$1079,AX$2)</f>
        <v>-2.5122761014375E-15</v>
      </c>
      <c r="AY49">
        <f>VLOOKUP($AC49,LS_Coint_BD!$B$3:$AQ$1079,AY$2)</f>
        <v>9.7699626167013803E-16</v>
      </c>
      <c r="AZ49">
        <f>VLOOKUP($AC49,LS_Coint_BD!$B$3:$AQ$1079,AZ$2)</f>
        <v>6.5133084111342503E-16</v>
      </c>
      <c r="BA49">
        <f>VLOOKUP($AC49,LS_Coint_BD!$B$3:$AQ$1079,BA$2)</f>
        <v>-1.1901590823981701E-15</v>
      </c>
      <c r="BB49">
        <f>VLOOKUP($AC49,LS_Coint_BD!$B$3:$AQ$1079,BB$2)</f>
        <v>0</v>
      </c>
      <c r="BC49">
        <f>VLOOKUP($AC49,LS_Coint_BD!$B$3:$AQ$1079,BC$2)</f>
        <v>-1.76214598468505E-15</v>
      </c>
      <c r="BD49">
        <f t="shared" si="57"/>
        <v>0</v>
      </c>
      <c r="BE49">
        <f t="shared" si="58"/>
        <v>1.5330746308243299</v>
      </c>
      <c r="BF49">
        <f t="shared" si="59"/>
        <v>1.6465928884050516</v>
      </c>
      <c r="BG49">
        <f t="shared" si="60"/>
        <v>1.5877391670257368</v>
      </c>
      <c r="BH49">
        <f t="shared" si="61"/>
        <v>1.7753995584661386</v>
      </c>
      <c r="BI49">
        <f t="shared" si="62"/>
        <v>1.9963619611165588</v>
      </c>
      <c r="BJ49">
        <f t="shared" si="63"/>
        <v>0</v>
      </c>
      <c r="BK49">
        <f t="shared" si="64"/>
        <v>3.0045359128773383</v>
      </c>
      <c r="BL49">
        <f t="shared" si="65"/>
        <v>0</v>
      </c>
      <c r="BN49" s="30" t="b">
        <f t="shared" si="49"/>
        <v>0</v>
      </c>
      <c r="BO49" s="30" t="b">
        <f t="shared" si="50"/>
        <v>1</v>
      </c>
      <c r="BP49" s="30" t="b">
        <f t="shared" si="51"/>
        <v>1</v>
      </c>
      <c r="BQ49" s="30" t="b">
        <f t="shared" si="52"/>
        <v>1</v>
      </c>
      <c r="BR49" s="30" t="b">
        <f t="shared" si="53"/>
        <v>1</v>
      </c>
      <c r="BS49" s="30" t="b">
        <f t="shared" si="54"/>
        <v>1</v>
      </c>
      <c r="BT49" s="30" t="b">
        <f t="shared" si="55"/>
        <v>0</v>
      </c>
      <c r="BU49" s="30" t="b">
        <f t="shared" si="56"/>
        <v>0</v>
      </c>
    </row>
    <row r="50" spans="2:73" x14ac:dyDescent="0.3">
      <c r="B50" s="17" t="str">
        <f>VLOOKUP($AC50,LS_Coint_BD!$B$3:$D$1079,2)</f>
        <v>BBDC3</v>
      </c>
      <c r="C50" s="87" t="str">
        <f>VLOOKUP($AC50,LS_Coint_BD!$B$3:$D$1079,3)</f>
        <v>CPLE6</v>
      </c>
      <c r="D50" s="68">
        <f t="shared" si="66"/>
        <v>0.42281976223088691</v>
      </c>
      <c r="E50" s="65">
        <f t="shared" si="67"/>
        <v>4.703778888158717</v>
      </c>
      <c r="F50" s="69">
        <f t="shared" si="68"/>
        <v>3.1358525921058114</v>
      </c>
      <c r="G50" s="68">
        <f t="shared" si="69"/>
        <v>0.62545515011302655</v>
      </c>
      <c r="H50" s="65">
        <f t="shared" si="70"/>
        <v>5.7073123809940425</v>
      </c>
      <c r="I50" s="69">
        <f t="shared" si="71"/>
        <v>3.8048749206626948</v>
      </c>
      <c r="J50" s="68">
        <f t="shared" si="72"/>
        <v>1.0030171166600041</v>
      </c>
      <c r="K50" s="65">
        <f t="shared" si="73"/>
        <v>6.5537438798284828</v>
      </c>
      <c r="L50" s="69">
        <f t="shared" si="74"/>
        <v>4.3691625865523216</v>
      </c>
      <c r="M50" s="68">
        <f t="shared" si="75"/>
        <v>1.0774944092767385</v>
      </c>
      <c r="N50" s="65">
        <f t="shared" si="76"/>
        <v>6.5923100888837691</v>
      </c>
      <c r="O50" s="69">
        <f t="shared" si="77"/>
        <v>4.3948733925891794</v>
      </c>
      <c r="P50" s="68">
        <f t="shared" si="78"/>
        <v>1.0834818589896713</v>
      </c>
      <c r="Q50" s="65">
        <f t="shared" si="79"/>
        <v>6.3704038803870926</v>
      </c>
      <c r="R50" s="69">
        <f t="shared" si="80"/>
        <v>4.2469359202580614</v>
      </c>
      <c r="S50" s="68">
        <f t="shared" si="81"/>
        <v>0.84273373188617029</v>
      </c>
      <c r="T50" s="65">
        <f t="shared" si="82"/>
        <v>6.9831765144478473</v>
      </c>
      <c r="U50" s="69">
        <f t="shared" si="83"/>
        <v>4.6554510096318982</v>
      </c>
      <c r="V50" s="68">
        <f t="shared" si="84"/>
        <v>0.49458284287263155</v>
      </c>
      <c r="W50" s="65">
        <f t="shared" si="85"/>
        <v>8.6872844664096789</v>
      </c>
      <c r="X50" s="69">
        <f t="shared" si="86"/>
        <v>5.7915229776064523</v>
      </c>
      <c r="Y50" s="68">
        <f t="shared" si="87"/>
        <v>0</v>
      </c>
      <c r="Z50" s="65">
        <f t="shared" si="88"/>
        <v>0</v>
      </c>
      <c r="AA50" s="69">
        <f t="shared" si="89"/>
        <v>0</v>
      </c>
      <c r="AB50" s="98">
        <f>SUMIF(BN50:BU50,"VERDADEIRO",BN$3:$BU49)</f>
        <v>0</v>
      </c>
      <c r="AC50" s="97">
        <f t="shared" si="48"/>
        <v>47</v>
      </c>
      <c r="AD50">
        <f>RTD("tryd.rtdserver",,"COT",B50,"ULT")</f>
        <v>22.71</v>
      </c>
      <c r="AE50">
        <f>RTD("tryd.rtdserver",,"COT",C50,"ULT")</f>
        <v>67.930000000000007</v>
      </c>
      <c r="AF50">
        <f>VLOOKUP($AC50,LS_Coint_BD!$B$3:$AQ$1079,AF$2)*$AD50+VLOOKUP($AC50,LS_Coint_BD!$B$3:$AQ$1079,AF$2+1)</f>
        <v>67.50718023776912</v>
      </c>
      <c r="AG50">
        <f>VLOOKUP($AC50,LS_Coint_BD!$B$3:$AQ$1079,AG$2)*$AD50+VLOOKUP($AC50,LS_Coint_BD!$B$3:$AQ$1079,AG$2+1)</f>
        <v>67.30454484988698</v>
      </c>
      <c r="AH50">
        <f>VLOOKUP($AC50,LS_Coint_BD!$B$3:$AQ$1079,AH$2)*$AD50+VLOOKUP($AC50,LS_Coint_BD!$B$3:$AQ$1079,AH$2+1)</f>
        <v>66.926982883340003</v>
      </c>
      <c r="AI50">
        <f>VLOOKUP($AC50,LS_Coint_BD!$B$3:$AQ$1079,AI$2)*$AD50+VLOOKUP($AC50,LS_Coint_BD!$B$3:$AQ$1079,AI$2+1)</f>
        <v>66.852505590723268</v>
      </c>
      <c r="AJ50">
        <f>VLOOKUP($AC50,LS_Coint_BD!$B$3:$AQ$1079,AJ$2)*$AD50+VLOOKUP($AC50,LS_Coint_BD!$B$3:$AQ$1079,AJ$2+1)</f>
        <v>66.846518141010336</v>
      </c>
      <c r="AK50">
        <f>VLOOKUP($AC50,LS_Coint_BD!$B$3:$AQ$1079,AK$2)*$AD50+VLOOKUP($AC50,LS_Coint_BD!$B$3:$AQ$1079,AK$2+1)</f>
        <v>67.087266268113837</v>
      </c>
      <c r="AL50">
        <f>VLOOKUP($AC50,LS_Coint_BD!$B$3:$AQ$1079,AL$2)*$AD50+VLOOKUP($AC50,LS_Coint_BD!$B$3:$AQ$1079,AL$2+1)</f>
        <v>67.435417157127375</v>
      </c>
      <c r="AM50">
        <f>VLOOKUP($AC50,LS_Coint_BD!$B$3:$AQ$1079,AM$2)*$AD50+VLOOKUP($AC50,LS_Coint_BD!$B$3:$AQ$1079,AM$2+1)</f>
        <v>0</v>
      </c>
      <c r="AN50">
        <f>VLOOKUP($AC50,LS_Coint_BD!$B$3:$AQ$1079,AN$2)</f>
        <v>1.5679262960529099</v>
      </c>
      <c r="AO50">
        <f>VLOOKUP($AC50,LS_Coint_BD!$B$3:$AQ$1079,AO$2)</f>
        <v>1.9024374603313501</v>
      </c>
      <c r="AP50">
        <f>VLOOKUP($AC50,LS_Coint_BD!$B$3:$AQ$1079,AP$2)</f>
        <v>2.1845812932761599</v>
      </c>
      <c r="AQ50">
        <f>VLOOKUP($AC50,LS_Coint_BD!$B$3:$AQ$1079,AQ$2)</f>
        <v>2.1974366962945902</v>
      </c>
      <c r="AR50">
        <f>VLOOKUP($AC50,LS_Coint_BD!$B$3:$AQ$1079,AR$2)</f>
        <v>2.1234679601290298</v>
      </c>
      <c r="AS50">
        <f>VLOOKUP($AC50,LS_Coint_BD!$B$3:$AQ$1079,AS$2)</f>
        <v>2.32772550481595</v>
      </c>
      <c r="AT50">
        <f>VLOOKUP($AC50,LS_Coint_BD!$B$3:$AQ$1079,AT$2)</f>
        <v>2.8957614888032301</v>
      </c>
      <c r="AU50">
        <f>VLOOKUP($AC50,LS_Coint_BD!$B$3:$AQ$1079,AU$2)</f>
        <v>0</v>
      </c>
      <c r="AV50">
        <f>VLOOKUP($AC50,LS_Coint_BD!$B$3:$AQ$1079,AV$2)</f>
        <v>-8.3844042819691802E-15</v>
      </c>
      <c r="AW50">
        <f>VLOOKUP($AC50,LS_Coint_BD!$B$3:$AQ$1079,AW$2)</f>
        <v>-5.3290705182007498E-15</v>
      </c>
      <c r="AX50">
        <f>VLOOKUP($AC50,LS_Coint_BD!$B$3:$AQ$1079,AX$2)</f>
        <v>1.97936904961742E-15</v>
      </c>
      <c r="AY50">
        <f>VLOOKUP($AC50,LS_Coint_BD!$B$3:$AQ$1079,AY$2)</f>
        <v>-1.06581410364015E-15</v>
      </c>
      <c r="AZ50">
        <f>VLOOKUP($AC50,LS_Coint_BD!$B$3:$AQ$1079,AZ$2)</f>
        <v>1.50003466438243E-15</v>
      </c>
      <c r="BA50">
        <f>VLOOKUP($AC50,LS_Coint_BD!$B$3:$AQ$1079,BA$2)</f>
        <v>-2.2026824808563102E-15</v>
      </c>
      <c r="BB50">
        <f>VLOOKUP($AC50,LS_Coint_BD!$B$3:$AQ$1079,BB$2)</f>
        <v>-8.0097544758411305E-15</v>
      </c>
      <c r="BC50">
        <f>VLOOKUP($AC50,LS_Coint_BD!$B$3:$AQ$1079,BC$2)</f>
        <v>0</v>
      </c>
      <c r="BD50">
        <f t="shared" si="57"/>
        <v>3.1358525921058114</v>
      </c>
      <c r="BE50">
        <f t="shared" si="58"/>
        <v>3.8048749206626948</v>
      </c>
      <c r="BF50">
        <f t="shared" si="59"/>
        <v>4.3691625865523216</v>
      </c>
      <c r="BG50">
        <f t="shared" si="60"/>
        <v>4.3948733925891794</v>
      </c>
      <c r="BH50">
        <f t="shared" si="61"/>
        <v>4.2469359202580614</v>
      </c>
      <c r="BI50">
        <f t="shared" si="62"/>
        <v>4.6554510096318982</v>
      </c>
      <c r="BJ50">
        <f t="shared" si="63"/>
        <v>5.7915229776064523</v>
      </c>
      <c r="BK50">
        <f t="shared" si="64"/>
        <v>0</v>
      </c>
      <c r="BL50">
        <f t="shared" si="65"/>
        <v>3.1358525921057945</v>
      </c>
      <c r="BN50" s="19" t="b">
        <f t="shared" si="49"/>
        <v>0</v>
      </c>
      <c r="BO50" s="19" t="b">
        <f t="shared" si="50"/>
        <v>0</v>
      </c>
      <c r="BP50" s="19" t="b">
        <f t="shared" si="51"/>
        <v>0</v>
      </c>
      <c r="BQ50" s="19" t="b">
        <f t="shared" si="52"/>
        <v>0</v>
      </c>
      <c r="BR50" s="19" t="b">
        <f t="shared" si="53"/>
        <v>0</v>
      </c>
      <c r="BS50" s="19" t="b">
        <f t="shared" si="54"/>
        <v>0</v>
      </c>
      <c r="BT50" s="19" t="b">
        <f t="shared" si="55"/>
        <v>0</v>
      </c>
      <c r="BU50" s="19" t="b">
        <f t="shared" si="56"/>
        <v>0</v>
      </c>
    </row>
    <row r="51" spans="2:73" x14ac:dyDescent="0.3">
      <c r="B51" s="17" t="str">
        <f>VLOOKUP($AC51,LS_Coint_BD!$B$3:$D$1079,2)</f>
        <v>BBDC3</v>
      </c>
      <c r="C51" s="87" t="str">
        <f>VLOOKUP($AC51,LS_Coint_BD!$B$3:$D$1079,3)</f>
        <v>CRFB3</v>
      </c>
      <c r="D51" s="70">
        <f t="shared" si="66"/>
        <v>-6.9624435994217748E-2</v>
      </c>
      <c r="E51" s="66">
        <f t="shared" si="67"/>
        <v>-1.7004655679942526</v>
      </c>
      <c r="F51" s="71">
        <f t="shared" si="68"/>
        <v>-1.1336437119961684</v>
      </c>
      <c r="G51" s="70">
        <f t="shared" si="69"/>
        <v>-6.3744578902337423E-2</v>
      </c>
      <c r="H51" s="66">
        <f t="shared" si="70"/>
        <v>-1.7510890587753727</v>
      </c>
      <c r="I51" s="71">
        <f t="shared" si="71"/>
        <v>-1.1673927058502485</v>
      </c>
      <c r="J51" s="70">
        <f t="shared" si="72"/>
        <v>-0.1845514699553199</v>
      </c>
      <c r="K51" s="66">
        <f t="shared" si="73"/>
        <v>-2.1620277428305927</v>
      </c>
      <c r="L51" s="71">
        <f t="shared" si="74"/>
        <v>-1.4413518285537286</v>
      </c>
      <c r="M51" s="70">
        <f t="shared" si="75"/>
        <v>-0.15626743349202599</v>
      </c>
      <c r="N51" s="66">
        <f t="shared" si="76"/>
        <v>-2.2191352877905022</v>
      </c>
      <c r="O51" s="71">
        <f t="shared" si="77"/>
        <v>-1.4794235251936683</v>
      </c>
      <c r="P51" s="70">
        <f t="shared" si="78"/>
        <v>-0.28499501057341448</v>
      </c>
      <c r="Q51" s="66">
        <f t="shared" si="79"/>
        <v>-3.005937555370112</v>
      </c>
      <c r="R51" s="71">
        <f t="shared" si="80"/>
        <v>-2.0039583702467412</v>
      </c>
      <c r="S51" s="70">
        <f t="shared" si="81"/>
        <v>0</v>
      </c>
      <c r="T51" s="66">
        <f t="shared" si="82"/>
        <v>0</v>
      </c>
      <c r="U51" s="71">
        <f t="shared" si="83"/>
        <v>0</v>
      </c>
      <c r="V51" s="70">
        <f t="shared" si="84"/>
        <v>-0.22339374440723603</v>
      </c>
      <c r="W51" s="66">
        <f t="shared" si="85"/>
        <v>-3.0503453986057476</v>
      </c>
      <c r="X51" s="71">
        <f t="shared" si="86"/>
        <v>-2.0335635990704986</v>
      </c>
      <c r="Y51" s="70">
        <f t="shared" si="87"/>
        <v>0</v>
      </c>
      <c r="Z51" s="66">
        <f t="shared" si="88"/>
        <v>0</v>
      </c>
      <c r="AA51" s="71">
        <f t="shared" si="89"/>
        <v>0</v>
      </c>
      <c r="AB51" s="98">
        <f>SUMIF(BN51:BU51,"VERDADEIRO",BN$3:$BU50)</f>
        <v>0</v>
      </c>
      <c r="AC51" s="97">
        <f t="shared" si="48"/>
        <v>48</v>
      </c>
      <c r="AD51">
        <f>RTD("tryd.rtdserver",,"COT",B51,"ULT")</f>
        <v>22.71</v>
      </c>
      <c r="AE51">
        <f>RTD("tryd.rtdserver",,"COT",C51,"ULT")</f>
        <v>19.52</v>
      </c>
      <c r="AF51">
        <f>VLOOKUP($AC51,LS_Coint_BD!$B$3:$AQ$1079,AF$2)*$AD51+VLOOKUP($AC51,LS_Coint_BD!$B$3:$AQ$1079,AF$2+1)</f>
        <v>19.589624435994217</v>
      </c>
      <c r="AG51">
        <f>VLOOKUP($AC51,LS_Coint_BD!$B$3:$AQ$1079,AG$2)*$AD51+VLOOKUP($AC51,LS_Coint_BD!$B$3:$AQ$1079,AG$2+1)</f>
        <v>19.583744578902337</v>
      </c>
      <c r="AH51">
        <f>VLOOKUP($AC51,LS_Coint_BD!$B$3:$AQ$1079,AH$2)*$AD51+VLOOKUP($AC51,LS_Coint_BD!$B$3:$AQ$1079,AH$2+1)</f>
        <v>19.704551469955319</v>
      </c>
      <c r="AI51">
        <f>VLOOKUP($AC51,LS_Coint_BD!$B$3:$AQ$1079,AI$2)*$AD51+VLOOKUP($AC51,LS_Coint_BD!$B$3:$AQ$1079,AI$2+1)</f>
        <v>19.676267433492026</v>
      </c>
      <c r="AJ51">
        <f>VLOOKUP($AC51,LS_Coint_BD!$B$3:$AQ$1079,AJ$2)*$AD51+VLOOKUP($AC51,LS_Coint_BD!$B$3:$AQ$1079,AJ$2+1)</f>
        <v>19.804995010573414</v>
      </c>
      <c r="AK51">
        <f>VLOOKUP($AC51,LS_Coint_BD!$B$3:$AQ$1079,AK$2)*$AD51+VLOOKUP($AC51,LS_Coint_BD!$B$3:$AQ$1079,AK$2+1)</f>
        <v>0</v>
      </c>
      <c r="AL51">
        <f>VLOOKUP($AC51,LS_Coint_BD!$B$3:$AQ$1079,AL$2)*$AD51+VLOOKUP($AC51,LS_Coint_BD!$B$3:$AQ$1079,AL$2+1)</f>
        <v>19.743393744407236</v>
      </c>
      <c r="AM51">
        <f>VLOOKUP($AC51,LS_Coint_BD!$B$3:$AQ$1079,AM$2)*$AD51+VLOOKUP($AC51,LS_Coint_BD!$B$3:$AQ$1079,AM$2+1)</f>
        <v>0</v>
      </c>
      <c r="AN51">
        <f>VLOOKUP($AC51,LS_Coint_BD!$B$3:$AQ$1079,AN$2)</f>
        <v>0.56682185599808399</v>
      </c>
      <c r="AO51">
        <f>VLOOKUP($AC51,LS_Coint_BD!$B$3:$AQ$1079,AO$2)</f>
        <v>0.58369635292512401</v>
      </c>
      <c r="AP51">
        <f>VLOOKUP($AC51,LS_Coint_BD!$B$3:$AQ$1079,AP$2)</f>
        <v>0.72067591427686395</v>
      </c>
      <c r="AQ51">
        <f>VLOOKUP($AC51,LS_Coint_BD!$B$3:$AQ$1079,AQ$2)</f>
        <v>0.73971176259683302</v>
      </c>
      <c r="AR51">
        <f>VLOOKUP($AC51,LS_Coint_BD!$B$3:$AQ$1079,AR$2)</f>
        <v>1.0019791851233699</v>
      </c>
      <c r="AS51">
        <f>VLOOKUP($AC51,LS_Coint_BD!$B$3:$AQ$1079,AS$2)</f>
        <v>0</v>
      </c>
      <c r="AT51">
        <f>VLOOKUP($AC51,LS_Coint_BD!$B$3:$AQ$1079,AT$2)</f>
        <v>1.0167817995352499</v>
      </c>
      <c r="AU51">
        <f>VLOOKUP($AC51,LS_Coint_BD!$B$3:$AQ$1079,AU$2)</f>
        <v>0</v>
      </c>
      <c r="AV51">
        <f>VLOOKUP($AC51,LS_Coint_BD!$B$3:$AQ$1079,AV$2)</f>
        <v>-4.2632564145606E-16</v>
      </c>
      <c r="AW51">
        <f>VLOOKUP($AC51,LS_Coint_BD!$B$3:$AQ$1079,AW$2)</f>
        <v>-3.8487731520338801E-16</v>
      </c>
      <c r="AX51">
        <f>VLOOKUP($AC51,LS_Coint_BD!$B$3:$AQ$1079,AX$2)</f>
        <v>-6.5978968320580704E-16</v>
      </c>
      <c r="AY51">
        <f>VLOOKUP($AC51,LS_Coint_BD!$B$3:$AQ$1079,AY$2)</f>
        <v>-2.26485497023532E-15</v>
      </c>
      <c r="AZ51">
        <f>VLOOKUP($AC51,LS_Coint_BD!$B$3:$AQ$1079,AZ$2)</f>
        <v>-1.28292438401129E-15</v>
      </c>
      <c r="BA51">
        <f>VLOOKUP($AC51,LS_Coint_BD!$B$3:$AQ$1079,BA$2)</f>
        <v>0</v>
      </c>
      <c r="BB51">
        <f>VLOOKUP($AC51,LS_Coint_BD!$B$3:$AQ$1079,BB$2)</f>
        <v>1.16270629488016E-15</v>
      </c>
      <c r="BC51">
        <f>VLOOKUP($AC51,LS_Coint_BD!$B$3:$AQ$1079,BC$2)</f>
        <v>0</v>
      </c>
      <c r="BD51">
        <f t="shared" si="57"/>
        <v>-1.1336437119961684</v>
      </c>
      <c r="BE51">
        <f t="shared" si="58"/>
        <v>-1.1673927058502485</v>
      </c>
      <c r="BF51">
        <f t="shared" si="59"/>
        <v>-1.4413518285537286</v>
      </c>
      <c r="BG51">
        <f t="shared" si="60"/>
        <v>-1.4794235251936683</v>
      </c>
      <c r="BH51">
        <f t="shared" si="61"/>
        <v>-2.0039583702467412</v>
      </c>
      <c r="BI51">
        <f t="shared" si="62"/>
        <v>0</v>
      </c>
      <c r="BJ51">
        <f t="shared" si="63"/>
        <v>-2.0335635990704986</v>
      </c>
      <c r="BK51">
        <f t="shared" si="64"/>
        <v>0</v>
      </c>
      <c r="BL51">
        <f t="shared" si="65"/>
        <v>-1.1336437119961693</v>
      </c>
      <c r="BN51" s="30" t="b">
        <f t="shared" si="49"/>
        <v>0</v>
      </c>
      <c r="BO51" s="30" t="b">
        <f t="shared" si="50"/>
        <v>0</v>
      </c>
      <c r="BP51" s="30" t="b">
        <f t="shared" si="51"/>
        <v>0</v>
      </c>
      <c r="BQ51" s="30" t="b">
        <f t="shared" si="52"/>
        <v>0</v>
      </c>
      <c r="BR51" s="30" t="b">
        <f t="shared" si="53"/>
        <v>0</v>
      </c>
      <c r="BS51" s="30" t="b">
        <f t="shared" si="54"/>
        <v>0</v>
      </c>
      <c r="BT51" s="30" t="b">
        <f t="shared" si="55"/>
        <v>0</v>
      </c>
      <c r="BU51" s="30" t="b">
        <f t="shared" si="56"/>
        <v>0</v>
      </c>
    </row>
    <row r="52" spans="2:73" x14ac:dyDescent="0.3">
      <c r="B52" s="17" t="str">
        <f>VLOOKUP($AC52,LS_Coint_BD!$B$3:$D$1079,2)</f>
        <v>BBDC3</v>
      </c>
      <c r="C52" s="87" t="str">
        <f>VLOOKUP($AC52,LS_Coint_BD!$B$3:$D$1079,3)</f>
        <v>CYRE3</v>
      </c>
      <c r="D52" s="68">
        <f t="shared" si="66"/>
        <v>0.1243025272463818</v>
      </c>
      <c r="E52" s="65">
        <f t="shared" si="67"/>
        <v>3.0481987653267031</v>
      </c>
      <c r="F52" s="69">
        <f t="shared" si="68"/>
        <v>2.0321325102178021</v>
      </c>
      <c r="G52" s="68">
        <f t="shared" si="69"/>
        <v>0.17597152848179576</v>
      </c>
      <c r="H52" s="65">
        <f t="shared" si="70"/>
        <v>2.9458550578889309</v>
      </c>
      <c r="I52" s="69">
        <f t="shared" si="71"/>
        <v>1.963903371925954</v>
      </c>
      <c r="J52" s="68">
        <f t="shared" si="72"/>
        <v>0.13709527834121715</v>
      </c>
      <c r="K52" s="65">
        <f t="shared" si="73"/>
        <v>2.8627519476653633</v>
      </c>
      <c r="L52" s="69">
        <f t="shared" si="74"/>
        <v>1.9085012984435754</v>
      </c>
      <c r="M52" s="68">
        <f t="shared" si="75"/>
        <v>0.19412773913683168</v>
      </c>
      <c r="N52" s="65">
        <f t="shared" si="76"/>
        <v>3.5132156594951334</v>
      </c>
      <c r="O52" s="69">
        <f t="shared" si="77"/>
        <v>2.3421437729967556</v>
      </c>
      <c r="P52" s="68">
        <f t="shared" si="78"/>
        <v>-5.3085447102411365E-2</v>
      </c>
      <c r="Q52" s="65">
        <f t="shared" si="79"/>
        <v>-5.8989443999348961</v>
      </c>
      <c r="R52" s="69">
        <f t="shared" si="80"/>
        <v>-3.9326295999565972</v>
      </c>
      <c r="S52" s="68">
        <f t="shared" si="81"/>
        <v>0</v>
      </c>
      <c r="T52" s="65">
        <f t="shared" si="82"/>
        <v>0</v>
      </c>
      <c r="U52" s="69">
        <f t="shared" si="83"/>
        <v>0</v>
      </c>
      <c r="V52" s="68">
        <f t="shared" si="84"/>
        <v>0</v>
      </c>
      <c r="W52" s="65">
        <f t="shared" si="85"/>
        <v>0</v>
      </c>
      <c r="X52" s="69">
        <f t="shared" si="86"/>
        <v>0</v>
      </c>
      <c r="Y52" s="68">
        <f t="shared" si="87"/>
        <v>0</v>
      </c>
      <c r="Z52" s="65">
        <f t="shared" si="88"/>
        <v>0</v>
      </c>
      <c r="AA52" s="69">
        <f t="shared" si="89"/>
        <v>0</v>
      </c>
      <c r="AB52" s="98">
        <f>SUMIF(BN52:BU52,"VERDADEIRO",BN$3:$BU51)</f>
        <v>0</v>
      </c>
      <c r="AC52" s="97">
        <f t="shared" si="48"/>
        <v>49</v>
      </c>
      <c r="AD52">
        <f>RTD("tryd.rtdserver",,"COT",B52,"ULT")</f>
        <v>22.71</v>
      </c>
      <c r="AE52">
        <f>RTD("tryd.rtdserver",,"COT",C52,"ULT")</f>
        <v>27.44</v>
      </c>
      <c r="AF52">
        <f>VLOOKUP($AC52,LS_Coint_BD!$B$3:$AQ$1079,AF$2)*$AD52+VLOOKUP($AC52,LS_Coint_BD!$B$3:$AQ$1079,AF$2+1)</f>
        <v>27.315697472753619</v>
      </c>
      <c r="AG52">
        <f>VLOOKUP($AC52,LS_Coint_BD!$B$3:$AQ$1079,AG$2)*$AD52+VLOOKUP($AC52,LS_Coint_BD!$B$3:$AQ$1079,AG$2+1)</f>
        <v>27.264028471518206</v>
      </c>
      <c r="AH52">
        <f>VLOOKUP($AC52,LS_Coint_BD!$B$3:$AQ$1079,AH$2)*$AD52+VLOOKUP($AC52,LS_Coint_BD!$B$3:$AQ$1079,AH$2+1)</f>
        <v>27.302904721658784</v>
      </c>
      <c r="AI52">
        <f>VLOOKUP($AC52,LS_Coint_BD!$B$3:$AQ$1079,AI$2)*$AD52+VLOOKUP($AC52,LS_Coint_BD!$B$3:$AQ$1079,AI$2+1)</f>
        <v>27.24587226086317</v>
      </c>
      <c r="AJ52">
        <f>VLOOKUP($AC52,LS_Coint_BD!$B$3:$AQ$1079,AJ$2)*$AD52+VLOOKUP($AC52,LS_Coint_BD!$B$3:$AQ$1079,AJ$2+1)</f>
        <v>27.493085447102413</v>
      </c>
      <c r="AK52">
        <f>VLOOKUP($AC52,LS_Coint_BD!$B$3:$AQ$1079,AK$2)*$AD52+VLOOKUP($AC52,LS_Coint_BD!$B$3:$AQ$1079,AK$2+1)</f>
        <v>0</v>
      </c>
      <c r="AL52">
        <f>VLOOKUP($AC52,LS_Coint_BD!$B$3:$AQ$1079,AL$2)*$AD52+VLOOKUP($AC52,LS_Coint_BD!$B$3:$AQ$1079,AL$2+1)</f>
        <v>0</v>
      </c>
      <c r="AM52">
        <f>VLOOKUP($AC52,LS_Coint_BD!$B$3:$AQ$1079,AM$2)*$AD52+VLOOKUP($AC52,LS_Coint_BD!$B$3:$AQ$1079,AM$2+1)</f>
        <v>0</v>
      </c>
      <c r="AN52">
        <f>VLOOKUP($AC52,LS_Coint_BD!$B$3:$AQ$1079,AN$2)</f>
        <v>1.0160662551088999</v>
      </c>
      <c r="AO52">
        <f>VLOOKUP($AC52,LS_Coint_BD!$B$3:$AQ$1079,AO$2)</f>
        <v>0.98195168596297699</v>
      </c>
      <c r="AP52">
        <f>VLOOKUP($AC52,LS_Coint_BD!$B$3:$AQ$1079,AP$2)</f>
        <v>0.95425064922178804</v>
      </c>
      <c r="AQ52">
        <f>VLOOKUP($AC52,LS_Coint_BD!$B$3:$AQ$1079,AQ$2)</f>
        <v>1.17107188649838</v>
      </c>
      <c r="AR52">
        <f>VLOOKUP($AC52,LS_Coint_BD!$B$3:$AQ$1079,AR$2)</f>
        <v>1.9663147999782999</v>
      </c>
      <c r="AS52">
        <f>VLOOKUP($AC52,LS_Coint_BD!$B$3:$AQ$1079,AS$2)</f>
        <v>0</v>
      </c>
      <c r="AT52">
        <f>VLOOKUP($AC52,LS_Coint_BD!$B$3:$AQ$1079,AT$2)</f>
        <v>0</v>
      </c>
      <c r="AU52">
        <f>VLOOKUP($AC52,LS_Coint_BD!$B$3:$AQ$1079,AU$2)</f>
        <v>0</v>
      </c>
      <c r="AV52">
        <f>VLOOKUP($AC52,LS_Coint_BD!$B$3:$AQ$1079,AV$2)</f>
        <v>2.06057393370429E-15</v>
      </c>
      <c r="AW52">
        <f>VLOOKUP($AC52,LS_Coint_BD!$B$3:$AQ$1079,AW$2)</f>
        <v>-2.9605947323337501E-17</v>
      </c>
      <c r="AX52">
        <f>VLOOKUP($AC52,LS_Coint_BD!$B$3:$AQ$1079,AX$2)</f>
        <v>-6.0903663065151396E-16</v>
      </c>
      <c r="AY52">
        <f>VLOOKUP($AC52,LS_Coint_BD!$B$3:$AQ$1079,AY$2)</f>
        <v>-4.6407322429331501E-15</v>
      </c>
      <c r="AZ52">
        <f>VLOOKUP($AC52,LS_Coint_BD!$B$3:$AQ$1079,AZ$2)</f>
        <v>2.6447979608848202E-15</v>
      </c>
      <c r="BA52">
        <f>VLOOKUP($AC52,LS_Coint_BD!$B$3:$AQ$1079,BA$2)</f>
        <v>0</v>
      </c>
      <c r="BB52">
        <f>VLOOKUP($AC52,LS_Coint_BD!$B$3:$AQ$1079,BB$2)</f>
        <v>0</v>
      </c>
      <c r="BC52">
        <f>VLOOKUP($AC52,LS_Coint_BD!$B$3:$AQ$1079,BC$2)</f>
        <v>0</v>
      </c>
      <c r="BD52">
        <f t="shared" si="57"/>
        <v>2.0321325102178021</v>
      </c>
      <c r="BE52">
        <f t="shared" si="58"/>
        <v>1.963903371925954</v>
      </c>
      <c r="BF52">
        <f t="shared" si="59"/>
        <v>1.9085012984435754</v>
      </c>
      <c r="BG52">
        <f t="shared" si="60"/>
        <v>2.3421437729967556</v>
      </c>
      <c r="BH52">
        <f t="shared" si="61"/>
        <v>-3.9326295999565972</v>
      </c>
      <c r="BI52">
        <f t="shared" si="62"/>
        <v>0</v>
      </c>
      <c r="BJ52">
        <f t="shared" si="63"/>
        <v>0</v>
      </c>
      <c r="BK52">
        <f t="shared" si="64"/>
        <v>0</v>
      </c>
      <c r="BL52">
        <f t="shared" si="65"/>
        <v>2.0321325102178061</v>
      </c>
      <c r="BN52" s="19" t="b">
        <f t="shared" si="49"/>
        <v>0</v>
      </c>
      <c r="BO52" s="19" t="b">
        <f t="shared" si="50"/>
        <v>0</v>
      </c>
      <c r="BP52" s="19" t="b">
        <f t="shared" si="51"/>
        <v>0</v>
      </c>
      <c r="BQ52" s="19" t="b">
        <f t="shared" si="52"/>
        <v>0</v>
      </c>
      <c r="BR52" s="19" t="b">
        <f t="shared" si="53"/>
        <v>0</v>
      </c>
      <c r="BS52" s="19" t="b">
        <f t="shared" si="54"/>
        <v>0</v>
      </c>
      <c r="BT52" s="19" t="b">
        <f t="shared" si="55"/>
        <v>0</v>
      </c>
      <c r="BU52" s="19" t="b">
        <f t="shared" si="56"/>
        <v>0</v>
      </c>
    </row>
    <row r="53" spans="2:73" x14ac:dyDescent="0.3">
      <c r="B53" s="17" t="str">
        <f>VLOOKUP($AC53,LS_Coint_BD!$B$3:$D$1079,2)</f>
        <v>BBDC3</v>
      </c>
      <c r="C53" s="87" t="str">
        <f>VLOOKUP($AC53,LS_Coint_BD!$B$3:$D$1079,3)</f>
        <v>EGIE3</v>
      </c>
      <c r="D53" s="70">
        <f t="shared" si="66"/>
        <v>1.7626783653459484</v>
      </c>
      <c r="E53" s="66">
        <f t="shared" si="67"/>
        <v>3.134649840189486</v>
      </c>
      <c r="F53" s="71">
        <f t="shared" si="68"/>
        <v>2.089766560126324</v>
      </c>
      <c r="G53" s="70">
        <f t="shared" si="69"/>
        <v>1.6667601755257593</v>
      </c>
      <c r="H53" s="66">
        <f t="shared" si="70"/>
        <v>3.2759069594179779</v>
      </c>
      <c r="I53" s="71">
        <f t="shared" si="71"/>
        <v>2.1839379729453188</v>
      </c>
      <c r="J53" s="70">
        <f t="shared" si="72"/>
        <v>1.5777903127091619</v>
      </c>
      <c r="K53" s="66">
        <f t="shared" si="73"/>
        <v>3.4068625867346753</v>
      </c>
      <c r="L53" s="71">
        <f t="shared" si="74"/>
        <v>2.2712417244897836</v>
      </c>
      <c r="M53" s="70">
        <f t="shared" si="75"/>
        <v>1.5749604683717635</v>
      </c>
      <c r="N53" s="66">
        <f t="shared" si="76"/>
        <v>3.2719577137404672</v>
      </c>
      <c r="O53" s="71">
        <f t="shared" si="77"/>
        <v>2.1813051424936449</v>
      </c>
      <c r="P53" s="70">
        <f t="shared" si="78"/>
        <v>1.4853108943124838</v>
      </c>
      <c r="Q53" s="66">
        <f t="shared" si="79"/>
        <v>3.3108398052779053</v>
      </c>
      <c r="R53" s="71">
        <f t="shared" si="80"/>
        <v>2.207226536851937</v>
      </c>
      <c r="S53" s="70">
        <f t="shared" si="81"/>
        <v>1.2804131308182605</v>
      </c>
      <c r="T53" s="66">
        <f t="shared" si="82"/>
        <v>3.921729193583583</v>
      </c>
      <c r="U53" s="71">
        <f t="shared" si="83"/>
        <v>2.614486129055722</v>
      </c>
      <c r="V53" s="70">
        <f t="shared" si="84"/>
        <v>1.2138169858489718</v>
      </c>
      <c r="W53" s="66">
        <f t="shared" si="85"/>
        <v>4.5077405324578148</v>
      </c>
      <c r="X53" s="71">
        <f t="shared" si="86"/>
        <v>3.0051603549718764</v>
      </c>
      <c r="Y53" s="70">
        <f t="shared" si="87"/>
        <v>1.1743138773336241</v>
      </c>
      <c r="Z53" s="66">
        <f t="shared" si="88"/>
        <v>4.4385856705160656</v>
      </c>
      <c r="AA53" s="71">
        <f t="shared" si="89"/>
        <v>2.9590571136773773</v>
      </c>
      <c r="AB53" s="98">
        <f>SUMIF(BN53:BU53,"VERDADEIRO",BN$3:$BU52)</f>
        <v>0</v>
      </c>
      <c r="AC53" s="97">
        <f t="shared" si="48"/>
        <v>50</v>
      </c>
      <c r="AD53">
        <f>RTD("tryd.rtdserver",,"COT",B53,"ULT")</f>
        <v>22.71</v>
      </c>
      <c r="AE53">
        <f>RTD("tryd.rtdserver",,"COT",C53,"ULT")</f>
        <v>45.12</v>
      </c>
      <c r="AF53">
        <f>VLOOKUP($AC53,LS_Coint_BD!$B$3:$AQ$1079,AF$2)*$AD53+VLOOKUP($AC53,LS_Coint_BD!$B$3:$AQ$1079,AF$2+1)</f>
        <v>43.357321634654049</v>
      </c>
      <c r="AG53">
        <f>VLOOKUP($AC53,LS_Coint_BD!$B$3:$AQ$1079,AG$2)*$AD53+VLOOKUP($AC53,LS_Coint_BD!$B$3:$AQ$1079,AG$2+1)</f>
        <v>43.453239824474238</v>
      </c>
      <c r="AH53">
        <f>VLOOKUP($AC53,LS_Coint_BD!$B$3:$AQ$1079,AH$2)*$AD53+VLOOKUP($AC53,LS_Coint_BD!$B$3:$AQ$1079,AH$2+1)</f>
        <v>43.542209687290836</v>
      </c>
      <c r="AI53">
        <f>VLOOKUP($AC53,LS_Coint_BD!$B$3:$AQ$1079,AI$2)*$AD53+VLOOKUP($AC53,LS_Coint_BD!$B$3:$AQ$1079,AI$2+1)</f>
        <v>43.545039531628234</v>
      </c>
      <c r="AJ53">
        <f>VLOOKUP($AC53,LS_Coint_BD!$B$3:$AQ$1079,AJ$2)*$AD53+VLOOKUP($AC53,LS_Coint_BD!$B$3:$AQ$1079,AJ$2+1)</f>
        <v>43.634689105687514</v>
      </c>
      <c r="AK53">
        <f>VLOOKUP($AC53,LS_Coint_BD!$B$3:$AQ$1079,AK$2)*$AD53+VLOOKUP($AC53,LS_Coint_BD!$B$3:$AQ$1079,AK$2+1)</f>
        <v>43.839586869181737</v>
      </c>
      <c r="AL53">
        <f>VLOOKUP($AC53,LS_Coint_BD!$B$3:$AQ$1079,AL$2)*$AD53+VLOOKUP($AC53,LS_Coint_BD!$B$3:$AQ$1079,AL$2+1)</f>
        <v>43.906183014151026</v>
      </c>
      <c r="AM53">
        <f>VLOOKUP($AC53,LS_Coint_BD!$B$3:$AQ$1079,AM$2)*$AD53+VLOOKUP($AC53,LS_Coint_BD!$B$3:$AQ$1079,AM$2+1)</f>
        <v>43.945686122666373</v>
      </c>
      <c r="AN53">
        <f>VLOOKUP($AC53,LS_Coint_BD!$B$3:$AQ$1079,AN$2)</f>
        <v>1.04488328006316</v>
      </c>
      <c r="AO53">
        <f>VLOOKUP($AC53,LS_Coint_BD!$B$3:$AQ$1079,AO$2)</f>
        <v>1.0919689864726601</v>
      </c>
      <c r="AP53">
        <f>VLOOKUP($AC53,LS_Coint_BD!$B$3:$AQ$1079,AP$2)</f>
        <v>1.13562086224489</v>
      </c>
      <c r="AQ53">
        <f>VLOOKUP($AC53,LS_Coint_BD!$B$3:$AQ$1079,AQ$2)</f>
        <v>1.09065257124682</v>
      </c>
      <c r="AR53">
        <f>VLOOKUP($AC53,LS_Coint_BD!$B$3:$AQ$1079,AR$2)</f>
        <v>1.1036132684259701</v>
      </c>
      <c r="AS53">
        <f>VLOOKUP($AC53,LS_Coint_BD!$B$3:$AQ$1079,AS$2)</f>
        <v>1.3072430645278601</v>
      </c>
      <c r="AT53">
        <f>VLOOKUP($AC53,LS_Coint_BD!$B$3:$AQ$1079,AT$2)</f>
        <v>1.50258017748594</v>
      </c>
      <c r="AU53">
        <f>VLOOKUP($AC53,LS_Coint_BD!$B$3:$AQ$1079,AU$2)</f>
        <v>1.47952855683869</v>
      </c>
      <c r="AV53">
        <f>VLOOKUP($AC53,LS_Coint_BD!$B$3:$AQ$1079,AV$2)</f>
        <v>3.9790393202565598E-15</v>
      </c>
      <c r="AW53">
        <f>VLOOKUP($AC53,LS_Coint_BD!$B$3:$AQ$1079,AW$2)</f>
        <v>-1.12502599828683E-15</v>
      </c>
      <c r="AX53">
        <f>VLOOKUP($AC53,LS_Coint_BD!$B$3:$AQ$1079,AX$2)</f>
        <v>3.45120757369191E-15</v>
      </c>
      <c r="AY53">
        <f>VLOOKUP($AC53,LS_Coint_BD!$B$3:$AQ$1079,AY$2)</f>
        <v>5.06261699229071E-15</v>
      </c>
      <c r="AZ53">
        <f>VLOOKUP($AC53,LS_Coint_BD!$B$3:$AQ$1079,AZ$2)</f>
        <v>-3.0000693287648698E-15</v>
      </c>
      <c r="BA53">
        <f>VLOOKUP($AC53,LS_Coint_BD!$B$3:$AQ$1079,BA$2)</f>
        <v>1.8474111129762602E-15</v>
      </c>
      <c r="BB53">
        <f>VLOOKUP($AC53,LS_Coint_BD!$B$3:$AQ$1079,BB$2)</f>
        <v>-3.68190326712052E-15</v>
      </c>
      <c r="BC53">
        <f>VLOOKUP($AC53,LS_Coint_BD!$B$3:$AQ$1079,BC$2)</f>
        <v>-2.6147972675971698E-15</v>
      </c>
      <c r="BD53">
        <f t="shared" si="57"/>
        <v>2.089766560126324</v>
      </c>
      <c r="BE53">
        <f t="shared" si="58"/>
        <v>2.1839379729453188</v>
      </c>
      <c r="BF53">
        <f t="shared" si="59"/>
        <v>2.2712417244897836</v>
      </c>
      <c r="BG53">
        <f t="shared" si="60"/>
        <v>2.1813051424936449</v>
      </c>
      <c r="BH53">
        <f t="shared" si="61"/>
        <v>2.207226536851937</v>
      </c>
      <c r="BI53">
        <f t="shared" si="62"/>
        <v>2.614486129055722</v>
      </c>
      <c r="BJ53">
        <f t="shared" si="63"/>
        <v>3.0051603549718764</v>
      </c>
      <c r="BK53">
        <f t="shared" si="64"/>
        <v>2.9590571136773773</v>
      </c>
      <c r="BL53">
        <f t="shared" si="65"/>
        <v>2.089766560126332</v>
      </c>
      <c r="BN53" s="30" t="b">
        <f t="shared" si="49"/>
        <v>0</v>
      </c>
      <c r="BO53" s="30" t="b">
        <f t="shared" si="50"/>
        <v>0</v>
      </c>
      <c r="BP53" s="30" t="b">
        <f t="shared" si="51"/>
        <v>0</v>
      </c>
      <c r="BQ53" s="30" t="b">
        <f t="shared" si="52"/>
        <v>0</v>
      </c>
      <c r="BR53" s="30" t="b">
        <f t="shared" si="53"/>
        <v>0</v>
      </c>
      <c r="BS53" s="30" t="b">
        <f t="shared" si="54"/>
        <v>0</v>
      </c>
      <c r="BT53" s="30" t="b">
        <f t="shared" si="55"/>
        <v>0</v>
      </c>
      <c r="BU53" s="30" t="b">
        <f t="shared" si="56"/>
        <v>0</v>
      </c>
    </row>
    <row r="54" spans="2:73" x14ac:dyDescent="0.3">
      <c r="B54" s="17" t="str">
        <f>VLOOKUP($AC54,LS_Coint_BD!$B$3:$D$1079,2)</f>
        <v>BBDC3</v>
      </c>
      <c r="C54" s="87" t="str">
        <f>VLOOKUP($AC54,LS_Coint_BD!$B$3:$D$1079,3)</f>
        <v>ENBR3</v>
      </c>
      <c r="D54" s="68">
        <f t="shared" si="66"/>
        <v>0</v>
      </c>
      <c r="E54" s="65">
        <f t="shared" si="67"/>
        <v>0</v>
      </c>
      <c r="F54" s="69">
        <f t="shared" si="68"/>
        <v>0</v>
      </c>
      <c r="G54" s="68">
        <f t="shared" si="69"/>
        <v>0.55418586558625194</v>
      </c>
      <c r="H54" s="65">
        <f t="shared" si="70"/>
        <v>1.4816008272288788</v>
      </c>
      <c r="I54" s="69">
        <f t="shared" si="71"/>
        <v>0.98773388481925251</v>
      </c>
      <c r="J54" s="68">
        <f t="shared" si="72"/>
        <v>0</v>
      </c>
      <c r="K54" s="65">
        <f t="shared" si="73"/>
        <v>0</v>
      </c>
      <c r="L54" s="69">
        <f t="shared" si="74"/>
        <v>0</v>
      </c>
      <c r="M54" s="68">
        <f t="shared" si="75"/>
        <v>0</v>
      </c>
      <c r="N54" s="65">
        <f t="shared" si="76"/>
        <v>0</v>
      </c>
      <c r="O54" s="69">
        <f t="shared" si="77"/>
        <v>0</v>
      </c>
      <c r="P54" s="68">
        <f t="shared" si="78"/>
        <v>0.59965619210964505</v>
      </c>
      <c r="Q54" s="65">
        <f t="shared" si="79"/>
        <v>1.4306872213782058</v>
      </c>
      <c r="R54" s="69">
        <f t="shared" si="80"/>
        <v>0.95379148091880384</v>
      </c>
      <c r="S54" s="68">
        <f t="shared" si="81"/>
        <v>0.564033045444436</v>
      </c>
      <c r="T54" s="65">
        <f t="shared" si="82"/>
        <v>1.4509970457020829</v>
      </c>
      <c r="U54" s="69">
        <f t="shared" si="83"/>
        <v>0.96733136380138862</v>
      </c>
      <c r="V54" s="68">
        <f t="shared" si="84"/>
        <v>0.48395046306086087</v>
      </c>
      <c r="W54" s="65">
        <f t="shared" si="85"/>
        <v>1.8668687970818356</v>
      </c>
      <c r="X54" s="69">
        <f t="shared" si="86"/>
        <v>1.2445791980545571</v>
      </c>
      <c r="Y54" s="68">
        <f t="shared" si="87"/>
        <v>0.52299442812876151</v>
      </c>
      <c r="Z54" s="65">
        <f t="shared" si="88"/>
        <v>1.8448739473902998</v>
      </c>
      <c r="AA54" s="69">
        <f t="shared" si="89"/>
        <v>1.2299159649268665</v>
      </c>
      <c r="AB54" s="98">
        <f>SUMIF(BN54:BU54,"VERDADEIRO",BN$3:$BU53)</f>
        <v>0</v>
      </c>
      <c r="AC54" s="97">
        <f t="shared" si="48"/>
        <v>51</v>
      </c>
      <c r="AD54">
        <f>RTD("tryd.rtdserver",,"COT",B54,"ULT")</f>
        <v>22.71</v>
      </c>
      <c r="AE54">
        <f>RTD("tryd.rtdserver",,"COT",C54,"ULT")</f>
        <v>19.66</v>
      </c>
      <c r="AF54">
        <f>VLOOKUP($AC54,LS_Coint_BD!$B$3:$AQ$1079,AF$2)*$AD54+VLOOKUP($AC54,LS_Coint_BD!$B$3:$AQ$1079,AF$2+1)</f>
        <v>0</v>
      </c>
      <c r="AG54">
        <f>VLOOKUP($AC54,LS_Coint_BD!$B$3:$AQ$1079,AG$2)*$AD54+VLOOKUP($AC54,LS_Coint_BD!$B$3:$AQ$1079,AG$2+1)</f>
        <v>19.105814134413748</v>
      </c>
      <c r="AH54">
        <f>VLOOKUP($AC54,LS_Coint_BD!$B$3:$AQ$1079,AH$2)*$AD54+VLOOKUP($AC54,LS_Coint_BD!$B$3:$AQ$1079,AH$2+1)</f>
        <v>0</v>
      </c>
      <c r="AI54">
        <f>VLOOKUP($AC54,LS_Coint_BD!$B$3:$AQ$1079,AI$2)*$AD54+VLOOKUP($AC54,LS_Coint_BD!$B$3:$AQ$1079,AI$2+1)</f>
        <v>0</v>
      </c>
      <c r="AJ54">
        <f>VLOOKUP($AC54,LS_Coint_BD!$B$3:$AQ$1079,AJ$2)*$AD54+VLOOKUP($AC54,LS_Coint_BD!$B$3:$AQ$1079,AJ$2+1)</f>
        <v>19.060343807890355</v>
      </c>
      <c r="AK54">
        <f>VLOOKUP($AC54,LS_Coint_BD!$B$3:$AQ$1079,AK$2)*$AD54+VLOOKUP($AC54,LS_Coint_BD!$B$3:$AQ$1079,AK$2+1)</f>
        <v>19.095966954555564</v>
      </c>
      <c r="AL54">
        <f>VLOOKUP($AC54,LS_Coint_BD!$B$3:$AQ$1079,AL$2)*$AD54+VLOOKUP($AC54,LS_Coint_BD!$B$3:$AQ$1079,AL$2+1)</f>
        <v>19.176049536939139</v>
      </c>
      <c r="AM54">
        <f>VLOOKUP($AC54,LS_Coint_BD!$B$3:$AQ$1079,AM$2)*$AD54+VLOOKUP($AC54,LS_Coint_BD!$B$3:$AQ$1079,AM$2+1)</f>
        <v>19.137005571871239</v>
      </c>
      <c r="AN54">
        <f>VLOOKUP($AC54,LS_Coint_BD!$B$3:$AQ$1079,AN$2)</f>
        <v>0</v>
      </c>
      <c r="AO54">
        <f>VLOOKUP($AC54,LS_Coint_BD!$B$3:$AQ$1079,AO$2)</f>
        <v>0.49386694240962598</v>
      </c>
      <c r="AP54">
        <f>VLOOKUP($AC54,LS_Coint_BD!$B$3:$AQ$1079,AP$2)</f>
        <v>0</v>
      </c>
      <c r="AQ54">
        <f>VLOOKUP($AC54,LS_Coint_BD!$B$3:$AQ$1079,AQ$2)</f>
        <v>0</v>
      </c>
      <c r="AR54">
        <f>VLOOKUP($AC54,LS_Coint_BD!$B$3:$AQ$1079,AR$2)</f>
        <v>0.47689574045940097</v>
      </c>
      <c r="AS54">
        <f>VLOOKUP($AC54,LS_Coint_BD!$B$3:$AQ$1079,AS$2)</f>
        <v>0.48366568190069498</v>
      </c>
      <c r="AT54">
        <f>VLOOKUP($AC54,LS_Coint_BD!$B$3:$AQ$1079,AT$2)</f>
        <v>0.62228959902727798</v>
      </c>
      <c r="AU54">
        <f>VLOOKUP($AC54,LS_Coint_BD!$B$3:$AQ$1079,AU$2)</f>
        <v>0.61495798246343403</v>
      </c>
      <c r="AV54">
        <f>VLOOKUP($AC54,LS_Coint_BD!$B$3:$AQ$1079,AV$2)</f>
        <v>0</v>
      </c>
      <c r="AW54">
        <f>VLOOKUP($AC54,LS_Coint_BD!$B$3:$AQ$1079,AW$2)</f>
        <v>5.3290705182007502E-16</v>
      </c>
      <c r="AX54">
        <f>VLOOKUP($AC54,LS_Coint_BD!$B$3:$AQ$1079,AX$2)</f>
        <v>0</v>
      </c>
      <c r="AY54">
        <f>VLOOKUP($AC54,LS_Coint_BD!$B$3:$AQ$1079,AY$2)</f>
        <v>0</v>
      </c>
      <c r="AZ54">
        <f>VLOOKUP($AC54,LS_Coint_BD!$B$3:$AQ$1079,AZ$2)</f>
        <v>1.8947806286936001E-15</v>
      </c>
      <c r="BA54">
        <f>VLOOKUP($AC54,LS_Coint_BD!$B$3:$AQ$1079,BA$2)</f>
        <v>-1.35003119794419E-15</v>
      </c>
      <c r="BB54">
        <f>VLOOKUP($AC54,LS_Coint_BD!$B$3:$AQ$1079,BB$2)</f>
        <v>1.0981115007201501E-15</v>
      </c>
      <c r="BC54">
        <f>VLOOKUP($AC54,LS_Coint_BD!$B$3:$AQ$1079,BC$2)</f>
        <v>-1.6342482922482299E-15</v>
      </c>
      <c r="BD54">
        <f t="shared" si="57"/>
        <v>0</v>
      </c>
      <c r="BE54">
        <f t="shared" si="58"/>
        <v>0.98773388481925251</v>
      </c>
      <c r="BF54">
        <f t="shared" si="59"/>
        <v>0</v>
      </c>
      <c r="BG54">
        <f t="shared" si="60"/>
        <v>0</v>
      </c>
      <c r="BH54">
        <f t="shared" si="61"/>
        <v>0.95379148091880384</v>
      </c>
      <c r="BI54">
        <f t="shared" si="62"/>
        <v>0.96733136380138862</v>
      </c>
      <c r="BJ54">
        <f t="shared" si="63"/>
        <v>1.2445791980545571</v>
      </c>
      <c r="BK54">
        <f t="shared" si="64"/>
        <v>1.2299159649268665</v>
      </c>
      <c r="BL54">
        <f t="shared" si="65"/>
        <v>0</v>
      </c>
      <c r="BN54" s="19" t="b">
        <f t="shared" si="49"/>
        <v>0</v>
      </c>
      <c r="BO54" s="19" t="b">
        <f t="shared" si="50"/>
        <v>0</v>
      </c>
      <c r="BP54" s="19" t="b">
        <f t="shared" si="51"/>
        <v>0</v>
      </c>
      <c r="BQ54" s="19" t="b">
        <f t="shared" si="52"/>
        <v>0</v>
      </c>
      <c r="BR54" s="19" t="b">
        <f t="shared" si="53"/>
        <v>0</v>
      </c>
      <c r="BS54" s="19" t="b">
        <f t="shared" si="54"/>
        <v>0</v>
      </c>
      <c r="BT54" s="19" t="b">
        <f t="shared" si="55"/>
        <v>0</v>
      </c>
      <c r="BU54" s="19" t="b">
        <f t="shared" si="56"/>
        <v>0</v>
      </c>
    </row>
    <row r="55" spans="2:73" x14ac:dyDescent="0.3">
      <c r="B55" s="17" t="str">
        <f>VLOOKUP($AC55,LS_Coint_BD!$B$3:$D$1079,2)</f>
        <v>BBDC3</v>
      </c>
      <c r="C55" s="87" t="str">
        <f>VLOOKUP($AC55,LS_Coint_BD!$B$3:$D$1079,3)</f>
        <v>ENGI11</v>
      </c>
      <c r="D55" s="70">
        <f t="shared" si="66"/>
        <v>0</v>
      </c>
      <c r="E55" s="66">
        <f t="shared" si="67"/>
        <v>0</v>
      </c>
      <c r="F55" s="71">
        <f t="shared" si="68"/>
        <v>0</v>
      </c>
      <c r="G55" s="70">
        <f t="shared" si="69"/>
        <v>2.0564980251358946</v>
      </c>
      <c r="H55" s="66">
        <f t="shared" si="70"/>
        <v>4.7332424348039988</v>
      </c>
      <c r="I55" s="71">
        <f t="shared" si="71"/>
        <v>3.1554949565359993</v>
      </c>
      <c r="J55" s="70">
        <f t="shared" si="72"/>
        <v>1.7290771306304151</v>
      </c>
      <c r="K55" s="66">
        <f t="shared" si="73"/>
        <v>5.3451372549026956</v>
      </c>
      <c r="L55" s="71">
        <f t="shared" si="74"/>
        <v>3.5634248366017971</v>
      </c>
      <c r="M55" s="70">
        <f t="shared" si="75"/>
        <v>1.6023553040186798</v>
      </c>
      <c r="N55" s="66">
        <f t="shared" si="76"/>
        <v>6.0796418222687993</v>
      </c>
      <c r="O55" s="71">
        <f t="shared" si="77"/>
        <v>4.0530945481791996</v>
      </c>
      <c r="P55" s="70">
        <f t="shared" si="78"/>
        <v>0</v>
      </c>
      <c r="Q55" s="66">
        <f t="shared" si="79"/>
        <v>0</v>
      </c>
      <c r="R55" s="71">
        <f t="shared" si="80"/>
        <v>0</v>
      </c>
      <c r="S55" s="70">
        <f t="shared" si="81"/>
        <v>1.5851415501360719</v>
      </c>
      <c r="T55" s="66">
        <f t="shared" si="82"/>
        <v>6.0726287073740419</v>
      </c>
      <c r="U55" s="71">
        <f t="shared" si="83"/>
        <v>4.0484191382493613</v>
      </c>
      <c r="V55" s="70">
        <f t="shared" si="84"/>
        <v>1.3666175899805282</v>
      </c>
      <c r="W55" s="66">
        <f t="shared" si="85"/>
        <v>7.0942455306751455</v>
      </c>
      <c r="X55" s="71">
        <f t="shared" si="86"/>
        <v>4.729497020450097</v>
      </c>
      <c r="Y55" s="70">
        <f t="shared" si="87"/>
        <v>0.47719197340138919</v>
      </c>
      <c r="Z55" s="66">
        <f t="shared" si="88"/>
        <v>7.5618341998272554</v>
      </c>
      <c r="AA55" s="71">
        <f t="shared" si="89"/>
        <v>5.0412227998848369</v>
      </c>
      <c r="AB55" s="98">
        <f>SUMIF(BN55:BU55,"VERDADEIRO",BN$3:$BU54)</f>
        <v>0</v>
      </c>
      <c r="AC55" s="97">
        <f t="shared" si="48"/>
        <v>52</v>
      </c>
      <c r="AD55">
        <f>RTD("tryd.rtdserver",,"COT",B55,"ULT")</f>
        <v>22.71</v>
      </c>
      <c r="AE55">
        <f>RTD("tryd.rtdserver",,"COT",C55,"ULT")</f>
        <v>50.11</v>
      </c>
      <c r="AF55">
        <f>VLOOKUP($AC55,LS_Coint_BD!$B$3:$AQ$1079,AF$2)*$AD55+VLOOKUP($AC55,LS_Coint_BD!$B$3:$AQ$1079,AF$2+1)</f>
        <v>0</v>
      </c>
      <c r="AG55">
        <f>VLOOKUP($AC55,LS_Coint_BD!$B$3:$AQ$1079,AG$2)*$AD55+VLOOKUP($AC55,LS_Coint_BD!$B$3:$AQ$1079,AG$2+1)</f>
        <v>48.053501974864105</v>
      </c>
      <c r="AH55">
        <f>VLOOKUP($AC55,LS_Coint_BD!$B$3:$AQ$1079,AH$2)*$AD55+VLOOKUP($AC55,LS_Coint_BD!$B$3:$AQ$1079,AH$2+1)</f>
        <v>48.380922869369584</v>
      </c>
      <c r="AI55">
        <f>VLOOKUP($AC55,LS_Coint_BD!$B$3:$AQ$1079,AI$2)*$AD55+VLOOKUP($AC55,LS_Coint_BD!$B$3:$AQ$1079,AI$2+1)</f>
        <v>48.50764469598132</v>
      </c>
      <c r="AJ55">
        <f>VLOOKUP($AC55,LS_Coint_BD!$B$3:$AQ$1079,AJ$2)*$AD55+VLOOKUP($AC55,LS_Coint_BD!$B$3:$AQ$1079,AJ$2+1)</f>
        <v>0</v>
      </c>
      <c r="AK55">
        <f>VLOOKUP($AC55,LS_Coint_BD!$B$3:$AQ$1079,AK$2)*$AD55+VLOOKUP($AC55,LS_Coint_BD!$B$3:$AQ$1079,AK$2+1)</f>
        <v>48.524858449863927</v>
      </c>
      <c r="AL55">
        <f>VLOOKUP($AC55,LS_Coint_BD!$B$3:$AQ$1079,AL$2)*$AD55+VLOOKUP($AC55,LS_Coint_BD!$B$3:$AQ$1079,AL$2+1)</f>
        <v>48.743382410019471</v>
      </c>
      <c r="AM55">
        <f>VLOOKUP($AC55,LS_Coint_BD!$B$3:$AQ$1079,AM$2)*$AD55+VLOOKUP($AC55,LS_Coint_BD!$B$3:$AQ$1079,AM$2+1)</f>
        <v>49.63280802659861</v>
      </c>
      <c r="AN55">
        <f>VLOOKUP($AC55,LS_Coint_BD!$B$3:$AQ$1079,AN$2)</f>
        <v>0</v>
      </c>
      <c r="AO55">
        <f>VLOOKUP($AC55,LS_Coint_BD!$B$3:$AQ$1079,AO$2)</f>
        <v>1.5777474782680001</v>
      </c>
      <c r="AP55">
        <f>VLOOKUP($AC55,LS_Coint_BD!$B$3:$AQ$1079,AP$2)</f>
        <v>1.7817124183009001</v>
      </c>
      <c r="AQ55">
        <f>VLOOKUP($AC55,LS_Coint_BD!$B$3:$AQ$1079,AQ$2)</f>
        <v>2.0265472740895998</v>
      </c>
      <c r="AR55">
        <f>VLOOKUP($AC55,LS_Coint_BD!$B$3:$AQ$1079,AR$2)</f>
        <v>0</v>
      </c>
      <c r="AS55">
        <f>VLOOKUP($AC55,LS_Coint_BD!$B$3:$AQ$1079,AS$2)</f>
        <v>2.0242095691246802</v>
      </c>
      <c r="AT55">
        <f>VLOOKUP($AC55,LS_Coint_BD!$B$3:$AQ$1079,AT$2)</f>
        <v>2.3647485102250498</v>
      </c>
      <c r="AU55">
        <f>VLOOKUP($AC55,LS_Coint_BD!$B$3:$AQ$1079,AU$2)</f>
        <v>2.5206113999424198</v>
      </c>
      <c r="AV55">
        <f>VLOOKUP($AC55,LS_Coint_BD!$B$3:$AQ$1079,AV$2)</f>
        <v>0</v>
      </c>
      <c r="AW55">
        <f>VLOOKUP($AC55,LS_Coint_BD!$B$3:$AQ$1079,AW$2)</f>
        <v>-9.4739031434680004E-16</v>
      </c>
      <c r="AX55">
        <f>VLOOKUP($AC55,LS_Coint_BD!$B$3:$AQ$1079,AX$2)</f>
        <v>-3.2481953634747401E-15</v>
      </c>
      <c r="AY55">
        <f>VLOOKUP($AC55,LS_Coint_BD!$B$3:$AQ$1079,AY$2)</f>
        <v>-3.5527136788005001E-16</v>
      </c>
      <c r="AZ55">
        <f>VLOOKUP($AC55,LS_Coint_BD!$B$3:$AQ$1079,AZ$2)</f>
        <v>0</v>
      </c>
      <c r="BA55">
        <f>VLOOKUP($AC55,LS_Coint_BD!$B$3:$AQ$1079,BA$2)</f>
        <v>1.2789769243681801E-15</v>
      </c>
      <c r="BB55">
        <f>VLOOKUP($AC55,LS_Coint_BD!$B$3:$AQ$1079,BB$2)</f>
        <v>-2.2608177956003199E-15</v>
      </c>
      <c r="BC55">
        <f>VLOOKUP($AC55,LS_Coint_BD!$B$3:$AQ$1079,BC$2)</f>
        <v>-3.06954461848363E-15</v>
      </c>
      <c r="BD55">
        <f t="shared" si="57"/>
        <v>0</v>
      </c>
      <c r="BE55">
        <f t="shared" si="58"/>
        <v>3.1554949565359993</v>
      </c>
      <c r="BF55">
        <f t="shared" si="59"/>
        <v>3.5634248366017971</v>
      </c>
      <c r="BG55">
        <f t="shared" si="60"/>
        <v>4.0530945481791996</v>
      </c>
      <c r="BH55">
        <f t="shared" si="61"/>
        <v>0</v>
      </c>
      <c r="BI55">
        <f t="shared" si="62"/>
        <v>4.0484191382493613</v>
      </c>
      <c r="BJ55">
        <f t="shared" si="63"/>
        <v>4.729497020450097</v>
      </c>
      <c r="BK55">
        <f t="shared" si="64"/>
        <v>5.0412227998848369</v>
      </c>
      <c r="BL55">
        <f t="shared" si="65"/>
        <v>0</v>
      </c>
      <c r="BN55" s="30" t="b">
        <f t="shared" si="49"/>
        <v>0</v>
      </c>
      <c r="BO55" s="30" t="b">
        <f t="shared" si="50"/>
        <v>0</v>
      </c>
      <c r="BP55" s="30" t="b">
        <f t="shared" si="51"/>
        <v>0</v>
      </c>
      <c r="BQ55" s="30" t="b">
        <f t="shared" si="52"/>
        <v>0</v>
      </c>
      <c r="BR55" s="30" t="b">
        <f t="shared" si="53"/>
        <v>0</v>
      </c>
      <c r="BS55" s="30" t="b">
        <f t="shared" si="54"/>
        <v>0</v>
      </c>
      <c r="BT55" s="30" t="b">
        <f t="shared" si="55"/>
        <v>0</v>
      </c>
      <c r="BU55" s="30" t="b">
        <f t="shared" si="56"/>
        <v>0</v>
      </c>
    </row>
    <row r="56" spans="2:73" x14ac:dyDescent="0.3">
      <c r="B56" s="17" t="str">
        <f>VLOOKUP($AC56,LS_Coint_BD!$B$3:$D$1079,2)</f>
        <v>BBDC3</v>
      </c>
      <c r="C56" s="87" t="str">
        <f>VLOOKUP($AC56,LS_Coint_BD!$B$3:$D$1079,3)</f>
        <v>GOLL4</v>
      </c>
      <c r="D56" s="68">
        <f t="shared" si="66"/>
        <v>0</v>
      </c>
      <c r="E56" s="65">
        <f t="shared" si="67"/>
        <v>0</v>
      </c>
      <c r="F56" s="69">
        <f t="shared" si="68"/>
        <v>0</v>
      </c>
      <c r="G56" s="68">
        <f t="shared" si="69"/>
        <v>0</v>
      </c>
      <c r="H56" s="65">
        <f t="shared" si="70"/>
        <v>0</v>
      </c>
      <c r="I56" s="69">
        <f t="shared" si="71"/>
        <v>0</v>
      </c>
      <c r="J56" s="68">
        <f t="shared" si="72"/>
        <v>0</v>
      </c>
      <c r="K56" s="65">
        <f t="shared" si="73"/>
        <v>0</v>
      </c>
      <c r="L56" s="69">
        <f t="shared" si="74"/>
        <v>0</v>
      </c>
      <c r="M56" s="68">
        <f t="shared" si="75"/>
        <v>1.6077996191584489</v>
      </c>
      <c r="N56" s="65">
        <f t="shared" si="76"/>
        <v>4.6661839999188883</v>
      </c>
      <c r="O56" s="69">
        <f t="shared" si="77"/>
        <v>3.1107893332792589</v>
      </c>
      <c r="P56" s="68">
        <f t="shared" si="78"/>
        <v>1.3882590173431097</v>
      </c>
      <c r="Q56" s="65">
        <f t="shared" si="79"/>
        <v>5.2373680384111569</v>
      </c>
      <c r="R56" s="69">
        <f t="shared" si="80"/>
        <v>3.4915786922741048</v>
      </c>
      <c r="S56" s="68">
        <f t="shared" si="81"/>
        <v>1.1932545420967493</v>
      </c>
      <c r="T56" s="65">
        <f t="shared" si="82"/>
        <v>5.8545569162128759</v>
      </c>
      <c r="U56" s="69">
        <f t="shared" si="83"/>
        <v>3.9030379441419174</v>
      </c>
      <c r="V56" s="68">
        <f t="shared" si="84"/>
        <v>1.0625613806308714</v>
      </c>
      <c r="W56" s="65">
        <f t="shared" si="85"/>
        <v>6.8320798003588745</v>
      </c>
      <c r="X56" s="69">
        <f t="shared" si="86"/>
        <v>4.5547198669059163</v>
      </c>
      <c r="Y56" s="68">
        <f t="shared" si="87"/>
        <v>0.81926494103295866</v>
      </c>
      <c r="Z56" s="65">
        <f t="shared" si="88"/>
        <v>7.0878890235401659</v>
      </c>
      <c r="AA56" s="69">
        <f t="shared" si="89"/>
        <v>4.7252593490267776</v>
      </c>
      <c r="AB56" s="98">
        <f>SUMIF(BN56:BU56,"VERDADEIRO",BN$3:$BU55)</f>
        <v>0</v>
      </c>
      <c r="AC56" s="97">
        <f t="shared" si="48"/>
        <v>53</v>
      </c>
      <c r="AD56">
        <f>RTD("tryd.rtdserver",,"COT",B56,"ULT")</f>
        <v>22.71</v>
      </c>
      <c r="AE56">
        <f>RTD("tryd.rtdserver",,"COT",C56,"ULT")</f>
        <v>25.09</v>
      </c>
      <c r="AF56">
        <f>VLOOKUP($AC56,LS_Coint_BD!$B$3:$AQ$1079,AF$2)*$AD56+VLOOKUP($AC56,LS_Coint_BD!$B$3:$AQ$1079,AF$2+1)</f>
        <v>0</v>
      </c>
      <c r="AG56">
        <f>VLOOKUP($AC56,LS_Coint_BD!$B$3:$AQ$1079,AG$2)*$AD56+VLOOKUP($AC56,LS_Coint_BD!$B$3:$AQ$1079,AG$2+1)</f>
        <v>0</v>
      </c>
      <c r="AH56">
        <f>VLOOKUP($AC56,LS_Coint_BD!$B$3:$AQ$1079,AH$2)*$AD56+VLOOKUP($AC56,LS_Coint_BD!$B$3:$AQ$1079,AH$2+1)</f>
        <v>0</v>
      </c>
      <c r="AI56">
        <f>VLOOKUP($AC56,LS_Coint_BD!$B$3:$AQ$1079,AI$2)*$AD56+VLOOKUP($AC56,LS_Coint_BD!$B$3:$AQ$1079,AI$2+1)</f>
        <v>23.482200380841551</v>
      </c>
      <c r="AJ56">
        <f>VLOOKUP($AC56,LS_Coint_BD!$B$3:$AQ$1079,AJ$2)*$AD56+VLOOKUP($AC56,LS_Coint_BD!$B$3:$AQ$1079,AJ$2+1)</f>
        <v>23.70174098265689</v>
      </c>
      <c r="AK56">
        <f>VLOOKUP($AC56,LS_Coint_BD!$B$3:$AQ$1079,AK$2)*$AD56+VLOOKUP($AC56,LS_Coint_BD!$B$3:$AQ$1079,AK$2+1)</f>
        <v>23.896745457903251</v>
      </c>
      <c r="AL56">
        <f>VLOOKUP($AC56,LS_Coint_BD!$B$3:$AQ$1079,AL$2)*$AD56+VLOOKUP($AC56,LS_Coint_BD!$B$3:$AQ$1079,AL$2+1)</f>
        <v>24.027438619369129</v>
      </c>
      <c r="AM56">
        <f>VLOOKUP($AC56,LS_Coint_BD!$B$3:$AQ$1079,AM$2)*$AD56+VLOOKUP($AC56,LS_Coint_BD!$B$3:$AQ$1079,AM$2+1)</f>
        <v>24.270735058967041</v>
      </c>
      <c r="AN56">
        <f>VLOOKUP($AC56,LS_Coint_BD!$B$3:$AQ$1079,AN$2)</f>
        <v>0</v>
      </c>
      <c r="AO56">
        <f>VLOOKUP($AC56,LS_Coint_BD!$B$3:$AQ$1079,AO$2)</f>
        <v>0</v>
      </c>
      <c r="AP56">
        <f>VLOOKUP($AC56,LS_Coint_BD!$B$3:$AQ$1079,AP$2)</f>
        <v>0</v>
      </c>
      <c r="AQ56">
        <f>VLOOKUP($AC56,LS_Coint_BD!$B$3:$AQ$1079,AQ$2)</f>
        <v>1.5553946666396301</v>
      </c>
      <c r="AR56">
        <f>VLOOKUP($AC56,LS_Coint_BD!$B$3:$AQ$1079,AR$2)</f>
        <v>1.7457893461370499</v>
      </c>
      <c r="AS56">
        <f>VLOOKUP($AC56,LS_Coint_BD!$B$3:$AQ$1079,AS$2)</f>
        <v>1.95151897207096</v>
      </c>
      <c r="AT56">
        <f>VLOOKUP($AC56,LS_Coint_BD!$B$3:$AQ$1079,AT$2)</f>
        <v>2.27735993345296</v>
      </c>
      <c r="AU56">
        <f>VLOOKUP($AC56,LS_Coint_BD!$B$3:$AQ$1079,AU$2)</f>
        <v>2.3626296745133901</v>
      </c>
      <c r="AV56">
        <f>VLOOKUP($AC56,LS_Coint_BD!$B$3:$AQ$1079,AV$2)</f>
        <v>0</v>
      </c>
      <c r="AW56">
        <f>VLOOKUP($AC56,LS_Coint_BD!$B$3:$AQ$1079,AW$2)</f>
        <v>0</v>
      </c>
      <c r="AX56">
        <f>VLOOKUP($AC56,LS_Coint_BD!$B$3:$AQ$1079,AX$2)</f>
        <v>0</v>
      </c>
      <c r="AY56">
        <f>VLOOKUP($AC56,LS_Coint_BD!$B$3:$AQ$1079,AY$2)</f>
        <v>-1.22124532708767E-15</v>
      </c>
      <c r="AZ56">
        <f>VLOOKUP($AC56,LS_Coint_BD!$B$3:$AQ$1079,AZ$2)</f>
        <v>4.8948499574584703E-15</v>
      </c>
      <c r="BA56">
        <f>VLOOKUP($AC56,LS_Coint_BD!$B$3:$AQ$1079,BA$2)</f>
        <v>-2.7000623958883799E-15</v>
      </c>
      <c r="BB56">
        <f>VLOOKUP($AC56,LS_Coint_BD!$B$3:$AQ$1079,BB$2)</f>
        <v>-3.2943345021604601E-15</v>
      </c>
      <c r="BC56">
        <f>VLOOKUP($AC56,LS_Coint_BD!$B$3:$AQ$1079,BC$2)</f>
        <v>-2.72848410531878E-15</v>
      </c>
      <c r="BD56">
        <f t="shared" si="57"/>
        <v>0</v>
      </c>
      <c r="BE56">
        <f t="shared" si="58"/>
        <v>0</v>
      </c>
      <c r="BF56">
        <f t="shared" si="59"/>
        <v>0</v>
      </c>
      <c r="BG56">
        <f t="shared" si="60"/>
        <v>3.1107893332792589</v>
      </c>
      <c r="BH56">
        <f t="shared" si="61"/>
        <v>3.4915786922741048</v>
      </c>
      <c r="BI56">
        <f t="shared" si="62"/>
        <v>3.9030379441419174</v>
      </c>
      <c r="BJ56">
        <f t="shared" si="63"/>
        <v>4.5547198669059163</v>
      </c>
      <c r="BK56">
        <f t="shared" si="64"/>
        <v>4.7252593490267776</v>
      </c>
      <c r="BL56">
        <f t="shared" si="65"/>
        <v>0</v>
      </c>
      <c r="BN56" s="19" t="b">
        <f t="shared" si="49"/>
        <v>0</v>
      </c>
      <c r="BO56" s="19" t="b">
        <f t="shared" si="50"/>
        <v>0</v>
      </c>
      <c r="BP56" s="19" t="b">
        <f t="shared" si="51"/>
        <v>0</v>
      </c>
      <c r="BQ56" s="19" t="b">
        <f t="shared" si="52"/>
        <v>0</v>
      </c>
      <c r="BR56" s="19" t="b">
        <f t="shared" si="53"/>
        <v>0</v>
      </c>
      <c r="BS56" s="19" t="b">
        <f t="shared" si="54"/>
        <v>0</v>
      </c>
      <c r="BT56" s="19" t="b">
        <f t="shared" si="55"/>
        <v>0</v>
      </c>
      <c r="BU56" s="19" t="b">
        <f t="shared" si="56"/>
        <v>0</v>
      </c>
    </row>
    <row r="57" spans="2:73" x14ac:dyDescent="0.3">
      <c r="B57" s="17" t="str">
        <f>VLOOKUP($AC57,LS_Coint_BD!$B$3:$D$1079,2)</f>
        <v>BBDC3</v>
      </c>
      <c r="C57" s="87" t="str">
        <f>VLOOKUP($AC57,LS_Coint_BD!$B$3:$D$1079,3)</f>
        <v>IGTA3</v>
      </c>
      <c r="D57" s="70">
        <f t="shared" si="66"/>
        <v>0</v>
      </c>
      <c r="E57" s="66">
        <f t="shared" si="67"/>
        <v>0</v>
      </c>
      <c r="F57" s="71">
        <f t="shared" si="68"/>
        <v>0</v>
      </c>
      <c r="G57" s="70">
        <f t="shared" si="69"/>
        <v>0</v>
      </c>
      <c r="H57" s="66">
        <f t="shared" si="70"/>
        <v>0</v>
      </c>
      <c r="I57" s="71">
        <f t="shared" si="71"/>
        <v>0</v>
      </c>
      <c r="J57" s="70">
        <f t="shared" si="72"/>
        <v>-0.93656815870456711</v>
      </c>
      <c r="K57" s="66">
        <f t="shared" si="73"/>
        <v>-5.281807105717256</v>
      </c>
      <c r="L57" s="71">
        <f t="shared" si="74"/>
        <v>-3.5212047371448376</v>
      </c>
      <c r="M57" s="70">
        <f t="shared" si="75"/>
        <v>-1.0023284598454723</v>
      </c>
      <c r="N57" s="66">
        <f t="shared" si="76"/>
        <v>-5.127136162749605</v>
      </c>
      <c r="O57" s="71">
        <f t="shared" si="77"/>
        <v>-3.4180907751664034</v>
      </c>
      <c r="P57" s="70">
        <f t="shared" si="78"/>
        <v>-1.1185858988091582</v>
      </c>
      <c r="Q57" s="66">
        <f t="shared" si="79"/>
        <v>-5.2083701924099435</v>
      </c>
      <c r="R57" s="71">
        <f t="shared" si="80"/>
        <v>-3.4722467949399625</v>
      </c>
      <c r="S57" s="70">
        <f t="shared" si="81"/>
        <v>-1.2618800352558566</v>
      </c>
      <c r="T57" s="66">
        <f t="shared" si="82"/>
        <v>-5.4862212649106112</v>
      </c>
      <c r="U57" s="71">
        <f t="shared" si="83"/>
        <v>-3.6574808432737407</v>
      </c>
      <c r="V57" s="70">
        <f t="shared" si="84"/>
        <v>-1.3229533704255658</v>
      </c>
      <c r="W57" s="66">
        <f t="shared" si="85"/>
        <v>-5.6857218675374721</v>
      </c>
      <c r="X57" s="71">
        <f t="shared" si="86"/>
        <v>-3.7904812450249814</v>
      </c>
      <c r="Y57" s="70">
        <f t="shared" si="87"/>
        <v>0</v>
      </c>
      <c r="Z57" s="66">
        <f t="shared" si="88"/>
        <v>0</v>
      </c>
      <c r="AA57" s="71">
        <f t="shared" si="89"/>
        <v>0</v>
      </c>
      <c r="AB57" s="98">
        <f>SUMIF(BN57:BU57,"VERDADEIRO",BN$3:$BU56)</f>
        <v>0</v>
      </c>
      <c r="AC57" s="97">
        <f t="shared" si="48"/>
        <v>54</v>
      </c>
      <c r="AD57">
        <f>RTD("tryd.rtdserver",,"COT",B57,"ULT")</f>
        <v>22.71</v>
      </c>
      <c r="AE57">
        <f>RTD("tryd.rtdserver",,"COT",C57,"ULT")</f>
        <v>35.19</v>
      </c>
      <c r="AF57">
        <f>VLOOKUP($AC57,LS_Coint_BD!$B$3:$AQ$1079,AF$2)*$AD57+VLOOKUP($AC57,LS_Coint_BD!$B$3:$AQ$1079,AF$2+1)</f>
        <v>0</v>
      </c>
      <c r="AG57">
        <f>VLOOKUP($AC57,LS_Coint_BD!$B$3:$AQ$1079,AG$2)*$AD57+VLOOKUP($AC57,LS_Coint_BD!$B$3:$AQ$1079,AG$2+1)</f>
        <v>0</v>
      </c>
      <c r="AH57">
        <f>VLOOKUP($AC57,LS_Coint_BD!$B$3:$AQ$1079,AH$2)*$AD57+VLOOKUP($AC57,LS_Coint_BD!$B$3:$AQ$1079,AH$2+1)</f>
        <v>36.126568158704565</v>
      </c>
      <c r="AI57">
        <f>VLOOKUP($AC57,LS_Coint_BD!$B$3:$AQ$1079,AI$2)*$AD57+VLOOKUP($AC57,LS_Coint_BD!$B$3:$AQ$1079,AI$2+1)</f>
        <v>36.19232845984547</v>
      </c>
      <c r="AJ57">
        <f>VLOOKUP($AC57,LS_Coint_BD!$B$3:$AQ$1079,AJ$2)*$AD57+VLOOKUP($AC57,LS_Coint_BD!$B$3:$AQ$1079,AJ$2+1)</f>
        <v>36.308585898809156</v>
      </c>
      <c r="AK57">
        <f>VLOOKUP($AC57,LS_Coint_BD!$B$3:$AQ$1079,AK$2)*$AD57+VLOOKUP($AC57,LS_Coint_BD!$B$3:$AQ$1079,AK$2+1)</f>
        <v>36.451880035255854</v>
      </c>
      <c r="AL57">
        <f>VLOOKUP($AC57,LS_Coint_BD!$B$3:$AQ$1079,AL$2)*$AD57+VLOOKUP($AC57,LS_Coint_BD!$B$3:$AQ$1079,AL$2+1)</f>
        <v>36.512953370425564</v>
      </c>
      <c r="AM57">
        <f>VLOOKUP($AC57,LS_Coint_BD!$B$3:$AQ$1079,AM$2)*$AD57+VLOOKUP($AC57,LS_Coint_BD!$B$3:$AQ$1079,AM$2+1)</f>
        <v>0</v>
      </c>
      <c r="AN57">
        <f>VLOOKUP($AC57,LS_Coint_BD!$B$3:$AQ$1079,AN$2)</f>
        <v>0</v>
      </c>
      <c r="AO57">
        <f>VLOOKUP($AC57,LS_Coint_BD!$B$3:$AQ$1079,AO$2)</f>
        <v>0</v>
      </c>
      <c r="AP57">
        <f>VLOOKUP($AC57,LS_Coint_BD!$B$3:$AQ$1079,AP$2)</f>
        <v>1.7606023685724199</v>
      </c>
      <c r="AQ57">
        <f>VLOOKUP($AC57,LS_Coint_BD!$B$3:$AQ$1079,AQ$2)</f>
        <v>1.7090453875831999</v>
      </c>
      <c r="AR57">
        <f>VLOOKUP($AC57,LS_Coint_BD!$B$3:$AQ$1079,AR$2)</f>
        <v>1.7361233974699799</v>
      </c>
      <c r="AS57">
        <f>VLOOKUP($AC57,LS_Coint_BD!$B$3:$AQ$1079,AS$2)</f>
        <v>1.8287404216368699</v>
      </c>
      <c r="AT57">
        <f>VLOOKUP($AC57,LS_Coint_BD!$B$3:$AQ$1079,AT$2)</f>
        <v>1.89524062251249</v>
      </c>
      <c r="AU57">
        <f>VLOOKUP($AC57,LS_Coint_BD!$B$3:$AQ$1079,AU$2)</f>
        <v>0</v>
      </c>
      <c r="AV57">
        <f>VLOOKUP($AC57,LS_Coint_BD!$B$3:$AQ$1079,AV$2)</f>
        <v>0</v>
      </c>
      <c r="AW57">
        <f>VLOOKUP($AC57,LS_Coint_BD!$B$3:$AQ$1079,AW$2)</f>
        <v>0</v>
      </c>
      <c r="AX57">
        <f>VLOOKUP($AC57,LS_Coint_BD!$B$3:$AQ$1079,AX$2)</f>
        <v>2.1316282072803001E-15</v>
      </c>
      <c r="AY57">
        <f>VLOOKUP($AC57,LS_Coint_BD!$B$3:$AQ$1079,AY$2)</f>
        <v>-3.5971225997855102E-15</v>
      </c>
      <c r="AZ57">
        <f>VLOOKUP($AC57,LS_Coint_BD!$B$3:$AQ$1079,AZ$2)</f>
        <v>-2.5263741715914702E-15</v>
      </c>
      <c r="BA57">
        <f>VLOOKUP($AC57,LS_Coint_BD!$B$3:$AQ$1079,BA$2)</f>
        <v>-1.10134124042816E-15</v>
      </c>
      <c r="BB57">
        <f>VLOOKUP($AC57,LS_Coint_BD!$B$3:$AQ$1079,BB$2)</f>
        <v>-1.3887880744402E-15</v>
      </c>
      <c r="BC57">
        <f>VLOOKUP($AC57,LS_Coint_BD!$B$3:$AQ$1079,BC$2)</f>
        <v>0</v>
      </c>
      <c r="BD57">
        <f t="shared" si="57"/>
        <v>0</v>
      </c>
      <c r="BE57">
        <f t="shared" si="58"/>
        <v>0</v>
      </c>
      <c r="BF57">
        <f t="shared" si="59"/>
        <v>-3.5212047371448376</v>
      </c>
      <c r="BG57">
        <f t="shared" si="60"/>
        <v>-3.4180907751664034</v>
      </c>
      <c r="BH57">
        <f t="shared" si="61"/>
        <v>-3.4722467949399625</v>
      </c>
      <c r="BI57">
        <f t="shared" si="62"/>
        <v>-3.6574808432737407</v>
      </c>
      <c r="BJ57">
        <f t="shared" si="63"/>
        <v>-3.7904812450249814</v>
      </c>
      <c r="BK57">
        <f t="shared" si="64"/>
        <v>0</v>
      </c>
      <c r="BL57">
        <f t="shared" si="65"/>
        <v>0</v>
      </c>
      <c r="BN57" s="30" t="b">
        <f t="shared" si="49"/>
        <v>0</v>
      </c>
      <c r="BO57" s="30" t="b">
        <f t="shared" si="50"/>
        <v>0</v>
      </c>
      <c r="BP57" s="30" t="b">
        <f t="shared" si="51"/>
        <v>0</v>
      </c>
      <c r="BQ57" s="30" t="b">
        <f t="shared" si="52"/>
        <v>0</v>
      </c>
      <c r="BR57" s="30" t="b">
        <f t="shared" si="53"/>
        <v>0</v>
      </c>
      <c r="BS57" s="30" t="b">
        <f t="shared" si="54"/>
        <v>0</v>
      </c>
      <c r="BT57" s="30" t="b">
        <f t="shared" si="55"/>
        <v>0</v>
      </c>
      <c r="BU57" s="30" t="b">
        <f t="shared" si="56"/>
        <v>0</v>
      </c>
    </row>
    <row r="58" spans="2:73" x14ac:dyDescent="0.3">
      <c r="B58" s="17" t="str">
        <f>VLOOKUP($AC58,LS_Coint_BD!$B$3:$D$1079,2)</f>
        <v>BBDC3</v>
      </c>
      <c r="C58" s="87" t="str">
        <f>VLOOKUP($AC58,LS_Coint_BD!$B$3:$D$1079,3)</f>
        <v>IRBR3</v>
      </c>
      <c r="D58" s="68">
        <f t="shared" si="66"/>
        <v>-0.34965472612547011</v>
      </c>
      <c r="E58" s="65">
        <f t="shared" si="67"/>
        <v>-1.6163137022510536</v>
      </c>
      <c r="F58" s="69">
        <f t="shared" si="68"/>
        <v>-1.0775424681673691</v>
      </c>
      <c r="G58" s="68">
        <f t="shared" si="69"/>
        <v>-0.39421610081050584</v>
      </c>
      <c r="H58" s="65">
        <f t="shared" si="70"/>
        <v>-1.729437747680157</v>
      </c>
      <c r="I58" s="69">
        <f t="shared" si="71"/>
        <v>-1.152958498453438</v>
      </c>
      <c r="J58" s="68">
        <f t="shared" si="72"/>
        <v>-0.51774689357054093</v>
      </c>
      <c r="K58" s="65">
        <f t="shared" si="73"/>
        <v>-2.0255847619868641</v>
      </c>
      <c r="L58" s="69">
        <f t="shared" si="74"/>
        <v>-1.3503898413245761</v>
      </c>
      <c r="M58" s="68">
        <f t="shared" si="75"/>
        <v>0</v>
      </c>
      <c r="N58" s="65">
        <f t="shared" si="76"/>
        <v>0</v>
      </c>
      <c r="O58" s="69">
        <f t="shared" si="77"/>
        <v>0</v>
      </c>
      <c r="P58" s="68">
        <f t="shared" si="78"/>
        <v>0</v>
      </c>
      <c r="Q58" s="65">
        <f t="shared" si="79"/>
        <v>0</v>
      </c>
      <c r="R58" s="69">
        <f t="shared" si="80"/>
        <v>0</v>
      </c>
      <c r="S58" s="68">
        <f t="shared" si="81"/>
        <v>-0.74449713757412361</v>
      </c>
      <c r="T58" s="65">
        <f t="shared" si="82"/>
        <v>-3.6331086027484805</v>
      </c>
      <c r="U58" s="69">
        <f t="shared" si="83"/>
        <v>-2.4220724018323203</v>
      </c>
      <c r="V58" s="68">
        <f t="shared" si="84"/>
        <v>-0.78446237747990821</v>
      </c>
      <c r="W58" s="65">
        <f t="shared" si="85"/>
        <v>-3.6446232157180205</v>
      </c>
      <c r="X58" s="69">
        <f t="shared" si="86"/>
        <v>-2.4297488104786802</v>
      </c>
      <c r="Y58" s="68">
        <f t="shared" si="87"/>
        <v>0</v>
      </c>
      <c r="Z58" s="65">
        <f t="shared" si="88"/>
        <v>0</v>
      </c>
      <c r="AA58" s="69">
        <f t="shared" si="89"/>
        <v>0</v>
      </c>
      <c r="AB58" s="98">
        <f>SUMIF(BN58:BU58,"VERDADEIRO",BN$3:$BU57)</f>
        <v>0</v>
      </c>
      <c r="AC58" s="97">
        <f t="shared" si="48"/>
        <v>55</v>
      </c>
      <c r="AD58">
        <f>RTD("tryd.rtdserver",,"COT",B58,"ULT")</f>
        <v>22.71</v>
      </c>
      <c r="AE58">
        <f>RTD("tryd.rtdserver",,"COT",C58,"ULT")</f>
        <v>6.91</v>
      </c>
      <c r="AF58">
        <f>VLOOKUP($AC58,LS_Coint_BD!$B$3:$AQ$1079,AF$2)*$AD58+VLOOKUP($AC58,LS_Coint_BD!$B$3:$AQ$1079,AF$2+1)</f>
        <v>7.2596547261254702</v>
      </c>
      <c r="AG58">
        <f>VLOOKUP($AC58,LS_Coint_BD!$B$3:$AQ$1079,AG$2)*$AD58+VLOOKUP($AC58,LS_Coint_BD!$B$3:$AQ$1079,AG$2+1)</f>
        <v>7.304216100810506</v>
      </c>
      <c r="AH58">
        <f>VLOOKUP($AC58,LS_Coint_BD!$B$3:$AQ$1079,AH$2)*$AD58+VLOOKUP($AC58,LS_Coint_BD!$B$3:$AQ$1079,AH$2+1)</f>
        <v>7.4277468935705411</v>
      </c>
      <c r="AI58">
        <f>VLOOKUP($AC58,LS_Coint_BD!$B$3:$AQ$1079,AI$2)*$AD58+VLOOKUP($AC58,LS_Coint_BD!$B$3:$AQ$1079,AI$2+1)</f>
        <v>0</v>
      </c>
      <c r="AJ58">
        <f>VLOOKUP($AC58,LS_Coint_BD!$B$3:$AQ$1079,AJ$2)*$AD58+VLOOKUP($AC58,LS_Coint_BD!$B$3:$AQ$1079,AJ$2+1)</f>
        <v>0</v>
      </c>
      <c r="AK58">
        <f>VLOOKUP($AC58,LS_Coint_BD!$B$3:$AQ$1079,AK$2)*$AD58+VLOOKUP($AC58,LS_Coint_BD!$B$3:$AQ$1079,AK$2+1)</f>
        <v>7.6544971375741238</v>
      </c>
      <c r="AL58">
        <f>VLOOKUP($AC58,LS_Coint_BD!$B$3:$AQ$1079,AL$2)*$AD58+VLOOKUP($AC58,LS_Coint_BD!$B$3:$AQ$1079,AL$2+1)</f>
        <v>7.6944623774799084</v>
      </c>
      <c r="AM58">
        <f>VLOOKUP($AC58,LS_Coint_BD!$B$3:$AQ$1079,AM$2)*$AD58+VLOOKUP($AC58,LS_Coint_BD!$B$3:$AQ$1079,AM$2+1)</f>
        <v>0</v>
      </c>
      <c r="AN58">
        <f>VLOOKUP($AC58,LS_Coint_BD!$B$3:$AQ$1079,AN$2)</f>
        <v>0.53877123408368499</v>
      </c>
      <c r="AO58">
        <f>VLOOKUP($AC58,LS_Coint_BD!$B$3:$AQ$1079,AO$2)</f>
        <v>0.576479249226719</v>
      </c>
      <c r="AP58">
        <f>VLOOKUP($AC58,LS_Coint_BD!$B$3:$AQ$1079,AP$2)</f>
        <v>0.67519492066228803</v>
      </c>
      <c r="AQ58">
        <f>VLOOKUP($AC58,LS_Coint_BD!$B$3:$AQ$1079,AQ$2)</f>
        <v>0</v>
      </c>
      <c r="AR58">
        <f>VLOOKUP($AC58,LS_Coint_BD!$B$3:$AQ$1079,AR$2)</f>
        <v>0</v>
      </c>
      <c r="AS58">
        <f>VLOOKUP($AC58,LS_Coint_BD!$B$3:$AQ$1079,AS$2)</f>
        <v>1.2110362009161599</v>
      </c>
      <c r="AT58">
        <f>VLOOKUP($AC58,LS_Coint_BD!$B$3:$AQ$1079,AT$2)</f>
        <v>1.2148744052393401</v>
      </c>
      <c r="AU58">
        <f>VLOOKUP($AC58,LS_Coint_BD!$B$3:$AQ$1079,AU$2)</f>
        <v>0</v>
      </c>
      <c r="AV58">
        <f>VLOOKUP($AC58,LS_Coint_BD!$B$3:$AQ$1079,AV$2)</f>
        <v>9.0594198809412795E-16</v>
      </c>
      <c r="AW58">
        <f>VLOOKUP($AC58,LS_Coint_BD!$B$3:$AQ$1079,AW$2)</f>
        <v>7.4014868308343799E-18</v>
      </c>
      <c r="AX58">
        <f>VLOOKUP($AC58,LS_Coint_BD!$B$3:$AQ$1079,AX$2)</f>
        <v>-5.07530525542929E-17</v>
      </c>
      <c r="AY58">
        <f>VLOOKUP($AC58,LS_Coint_BD!$B$3:$AQ$1079,AY$2)</f>
        <v>0</v>
      </c>
      <c r="AZ58">
        <f>VLOOKUP($AC58,LS_Coint_BD!$B$3:$AQ$1079,AZ$2)</f>
        <v>0</v>
      </c>
      <c r="BA58">
        <f>VLOOKUP($AC58,LS_Coint_BD!$B$3:$AQ$1079,BA$2)</f>
        <v>-4.2632564145606E-16</v>
      </c>
      <c r="BB58">
        <f>VLOOKUP($AC58,LS_Coint_BD!$B$3:$AQ$1079,BB$2)</f>
        <v>6.4594794160009105E-17</v>
      </c>
      <c r="BC58">
        <f>VLOOKUP($AC58,LS_Coint_BD!$B$3:$AQ$1079,BC$2)</f>
        <v>0</v>
      </c>
      <c r="BD58">
        <f t="shared" si="57"/>
        <v>-1.0775424681673691</v>
      </c>
      <c r="BE58">
        <f t="shared" si="58"/>
        <v>-1.152958498453438</v>
      </c>
      <c r="BF58">
        <f t="shared" si="59"/>
        <v>-1.3503898413245761</v>
      </c>
      <c r="BG58">
        <f t="shared" si="60"/>
        <v>0</v>
      </c>
      <c r="BH58">
        <f t="shared" si="61"/>
        <v>0</v>
      </c>
      <c r="BI58">
        <f t="shared" si="62"/>
        <v>-2.4220724018323203</v>
      </c>
      <c r="BJ58">
        <f t="shared" si="63"/>
        <v>-2.4297488104786802</v>
      </c>
      <c r="BK58">
        <f t="shared" si="64"/>
        <v>0</v>
      </c>
      <c r="BL58">
        <f t="shared" si="65"/>
        <v>-1.0775424681673673</v>
      </c>
      <c r="BN58" s="19" t="b">
        <f t="shared" si="49"/>
        <v>0</v>
      </c>
      <c r="BO58" s="19" t="b">
        <f t="shared" si="50"/>
        <v>0</v>
      </c>
      <c r="BP58" s="19" t="b">
        <f t="shared" si="51"/>
        <v>0</v>
      </c>
      <c r="BQ58" s="19" t="b">
        <f t="shared" si="52"/>
        <v>0</v>
      </c>
      <c r="BR58" s="19" t="b">
        <f t="shared" si="53"/>
        <v>0</v>
      </c>
      <c r="BS58" s="19" t="b">
        <f t="shared" si="54"/>
        <v>0</v>
      </c>
      <c r="BT58" s="19" t="b">
        <f t="shared" si="55"/>
        <v>0</v>
      </c>
      <c r="BU58" s="19" t="b">
        <f t="shared" si="56"/>
        <v>0</v>
      </c>
    </row>
    <row r="59" spans="2:73" x14ac:dyDescent="0.3">
      <c r="B59" s="17" t="str">
        <f>VLOOKUP($AC59,LS_Coint_BD!$B$3:$D$1079,2)</f>
        <v>BBDC3</v>
      </c>
      <c r="C59" s="87" t="str">
        <f>VLOOKUP($AC59,LS_Coint_BD!$B$3:$D$1079,3)</f>
        <v>ITSA4</v>
      </c>
      <c r="D59" s="70">
        <f t="shared" si="66"/>
        <v>-0.31318381972428355</v>
      </c>
      <c r="E59" s="66">
        <f t="shared" si="67"/>
        <v>-0.44504943863434343</v>
      </c>
      <c r="F59" s="71">
        <f t="shared" si="68"/>
        <v>-0.29669962575622894</v>
      </c>
      <c r="G59" s="70">
        <f t="shared" si="69"/>
        <v>-0.32306735605070536</v>
      </c>
      <c r="H59" s="66">
        <f t="shared" si="70"/>
        <v>-0.47034660764313763</v>
      </c>
      <c r="I59" s="71">
        <f t="shared" si="71"/>
        <v>-0.3135644050954251</v>
      </c>
      <c r="J59" s="70">
        <f t="shared" si="72"/>
        <v>0</v>
      </c>
      <c r="K59" s="66">
        <f t="shared" si="73"/>
        <v>0</v>
      </c>
      <c r="L59" s="71">
        <f t="shared" si="74"/>
        <v>0</v>
      </c>
      <c r="M59" s="70">
        <f t="shared" si="75"/>
        <v>0</v>
      </c>
      <c r="N59" s="66">
        <f t="shared" si="76"/>
        <v>0</v>
      </c>
      <c r="O59" s="71">
        <f t="shared" si="77"/>
        <v>0</v>
      </c>
      <c r="P59" s="70">
        <f t="shared" si="78"/>
        <v>0</v>
      </c>
      <c r="Q59" s="66">
        <f t="shared" si="79"/>
        <v>0</v>
      </c>
      <c r="R59" s="71">
        <f t="shared" si="80"/>
        <v>0</v>
      </c>
      <c r="S59" s="70">
        <f t="shared" si="81"/>
        <v>-0.33913316451987718</v>
      </c>
      <c r="T59" s="66">
        <f t="shared" si="82"/>
        <v>-0.55038483836172136</v>
      </c>
      <c r="U59" s="71">
        <f t="shared" si="83"/>
        <v>-0.36692322557448093</v>
      </c>
      <c r="V59" s="70">
        <f t="shared" si="84"/>
        <v>-0.33382837966890833</v>
      </c>
      <c r="W59" s="66">
        <f t="shared" si="85"/>
        <v>-0.5653311413681501</v>
      </c>
      <c r="X59" s="71">
        <f t="shared" si="86"/>
        <v>-0.3768874275787667</v>
      </c>
      <c r="Y59" s="70">
        <f t="shared" si="87"/>
        <v>-0.20456355796645376</v>
      </c>
      <c r="Z59" s="66">
        <f t="shared" si="88"/>
        <v>-0.76283098314633935</v>
      </c>
      <c r="AA59" s="71">
        <f t="shared" si="89"/>
        <v>-0.50855398876422619</v>
      </c>
      <c r="AB59" s="98">
        <f>SUMIF(BN59:BU59,"VERDADEIRO",BN$3:$BU58)</f>
        <v>2</v>
      </c>
      <c r="AC59" s="97">
        <f t="shared" si="48"/>
        <v>56</v>
      </c>
      <c r="AD59">
        <f>RTD("tryd.rtdserver",,"COT",B59,"ULT")</f>
        <v>22.71</v>
      </c>
      <c r="AE59">
        <f>RTD("tryd.rtdserver",,"COT",C59,"ULT")</f>
        <v>10.76</v>
      </c>
      <c r="AF59">
        <f>VLOOKUP($AC59,LS_Coint_BD!$B$3:$AQ$1079,AF$2)*$AD59+VLOOKUP($AC59,LS_Coint_BD!$B$3:$AQ$1079,AF$2+1)</f>
        <v>11.073183819724283</v>
      </c>
      <c r="AG59">
        <f>VLOOKUP($AC59,LS_Coint_BD!$B$3:$AQ$1079,AG$2)*$AD59+VLOOKUP($AC59,LS_Coint_BD!$B$3:$AQ$1079,AG$2+1)</f>
        <v>11.083067356050705</v>
      </c>
      <c r="AH59">
        <f>VLOOKUP($AC59,LS_Coint_BD!$B$3:$AQ$1079,AH$2)*$AD59+VLOOKUP($AC59,LS_Coint_BD!$B$3:$AQ$1079,AH$2+1)</f>
        <v>0</v>
      </c>
      <c r="AI59">
        <f>VLOOKUP($AC59,LS_Coint_BD!$B$3:$AQ$1079,AI$2)*$AD59+VLOOKUP($AC59,LS_Coint_BD!$B$3:$AQ$1079,AI$2+1)</f>
        <v>0</v>
      </c>
      <c r="AJ59">
        <f>VLOOKUP($AC59,LS_Coint_BD!$B$3:$AQ$1079,AJ$2)*$AD59+VLOOKUP($AC59,LS_Coint_BD!$B$3:$AQ$1079,AJ$2+1)</f>
        <v>0</v>
      </c>
      <c r="AK59">
        <f>VLOOKUP($AC59,LS_Coint_BD!$B$3:$AQ$1079,AK$2)*$AD59+VLOOKUP($AC59,LS_Coint_BD!$B$3:$AQ$1079,AK$2+1)</f>
        <v>11.099133164519877</v>
      </c>
      <c r="AL59">
        <f>VLOOKUP($AC59,LS_Coint_BD!$B$3:$AQ$1079,AL$2)*$AD59+VLOOKUP($AC59,LS_Coint_BD!$B$3:$AQ$1079,AL$2+1)</f>
        <v>11.093828379668908</v>
      </c>
      <c r="AM59">
        <f>VLOOKUP($AC59,LS_Coint_BD!$B$3:$AQ$1079,AM$2)*$AD59+VLOOKUP($AC59,LS_Coint_BD!$B$3:$AQ$1079,AM$2+1)</f>
        <v>10.964563557966454</v>
      </c>
      <c r="AN59">
        <f>VLOOKUP($AC59,LS_Coint_BD!$B$3:$AQ$1079,AN$2)</f>
        <v>0.14834981287811499</v>
      </c>
      <c r="AO59">
        <f>VLOOKUP($AC59,LS_Coint_BD!$B$3:$AQ$1079,AO$2)</f>
        <v>0.156782202547712</v>
      </c>
      <c r="AP59">
        <f>VLOOKUP($AC59,LS_Coint_BD!$B$3:$AQ$1079,AP$2)</f>
        <v>0</v>
      </c>
      <c r="AQ59">
        <f>VLOOKUP($AC59,LS_Coint_BD!$B$3:$AQ$1079,AQ$2)</f>
        <v>0</v>
      </c>
      <c r="AR59">
        <f>VLOOKUP($AC59,LS_Coint_BD!$B$3:$AQ$1079,AR$2)</f>
        <v>0</v>
      </c>
      <c r="AS59">
        <f>VLOOKUP($AC59,LS_Coint_BD!$B$3:$AQ$1079,AS$2)</f>
        <v>0.18346161278723999</v>
      </c>
      <c r="AT59">
        <f>VLOOKUP($AC59,LS_Coint_BD!$B$3:$AQ$1079,AT$2)</f>
        <v>0.18844371378938299</v>
      </c>
      <c r="AU59">
        <f>VLOOKUP($AC59,LS_Coint_BD!$B$3:$AQ$1079,AU$2)</f>
        <v>0.25427699438211299</v>
      </c>
      <c r="AV59">
        <f>VLOOKUP($AC59,LS_Coint_BD!$B$3:$AQ$1079,AV$2)</f>
        <v>1.06581410364015E-15</v>
      </c>
      <c r="AW59">
        <f>VLOOKUP($AC59,LS_Coint_BD!$B$3:$AQ$1079,AW$2)</f>
        <v>-1.1102230246251601E-15</v>
      </c>
      <c r="AX59">
        <f>VLOOKUP($AC59,LS_Coint_BD!$B$3:$AQ$1079,AX$2)</f>
        <v>0</v>
      </c>
      <c r="AY59">
        <f>VLOOKUP($AC59,LS_Coint_BD!$B$3:$AQ$1079,AY$2)</f>
        <v>0</v>
      </c>
      <c r="AZ59">
        <f>VLOOKUP($AC59,LS_Coint_BD!$B$3:$AQ$1079,AZ$2)</f>
        <v>0</v>
      </c>
      <c r="BA59">
        <f>VLOOKUP($AC59,LS_Coint_BD!$B$3:$AQ$1079,BA$2)</f>
        <v>-9.4146912488213299E-16</v>
      </c>
      <c r="BB59">
        <f>VLOOKUP($AC59,LS_Coint_BD!$B$3:$AQ$1079,BB$2)</f>
        <v>-6.9843121185509898E-16</v>
      </c>
      <c r="BC59">
        <f>VLOOKUP($AC59,LS_Coint_BD!$B$3:$AQ$1079,BC$2)</f>
        <v>-1.8474111129762599E-16</v>
      </c>
      <c r="BD59">
        <f t="shared" si="57"/>
        <v>-0.29669962575622894</v>
      </c>
      <c r="BE59">
        <f t="shared" si="58"/>
        <v>-0.3135644050954251</v>
      </c>
      <c r="BF59">
        <f t="shared" si="59"/>
        <v>0</v>
      </c>
      <c r="BG59">
        <f t="shared" si="60"/>
        <v>0</v>
      </c>
      <c r="BH59">
        <f t="shared" si="61"/>
        <v>0</v>
      </c>
      <c r="BI59">
        <f t="shared" si="62"/>
        <v>-0.36692322557448093</v>
      </c>
      <c r="BJ59">
        <f t="shared" si="63"/>
        <v>-0.3768874275787667</v>
      </c>
      <c r="BK59">
        <f t="shared" si="64"/>
        <v>-0.50855398876422619</v>
      </c>
      <c r="BL59">
        <f t="shared" si="65"/>
        <v>-0.29669962575623104</v>
      </c>
      <c r="BN59" s="30" t="b">
        <f t="shared" si="49"/>
        <v>1</v>
      </c>
      <c r="BO59" s="30" t="b">
        <f t="shared" si="50"/>
        <v>1</v>
      </c>
      <c r="BP59" s="30" t="b">
        <f t="shared" si="51"/>
        <v>0</v>
      </c>
      <c r="BQ59" s="30" t="b">
        <f t="shared" si="52"/>
        <v>0</v>
      </c>
      <c r="BR59" s="30" t="b">
        <f t="shared" si="53"/>
        <v>0</v>
      </c>
      <c r="BS59" s="30" t="b">
        <f t="shared" si="54"/>
        <v>0</v>
      </c>
      <c r="BT59" s="30" t="b">
        <f t="shared" si="55"/>
        <v>0</v>
      </c>
      <c r="BU59" s="30" t="b">
        <f t="shared" si="56"/>
        <v>0</v>
      </c>
    </row>
    <row r="60" spans="2:73" x14ac:dyDescent="0.3">
      <c r="B60" s="17" t="str">
        <f>VLOOKUP($AC60,LS_Coint_BD!$B$3:$D$1079,2)</f>
        <v>BBDC3</v>
      </c>
      <c r="C60" s="87" t="str">
        <f>VLOOKUP($AC60,LS_Coint_BD!$B$3:$D$1079,3)</f>
        <v>JBSS3</v>
      </c>
      <c r="D60" s="68">
        <f t="shared" si="66"/>
        <v>0</v>
      </c>
      <c r="E60" s="65">
        <f t="shared" si="67"/>
        <v>0</v>
      </c>
      <c r="F60" s="69">
        <f t="shared" si="68"/>
        <v>0</v>
      </c>
      <c r="G60" s="68">
        <f t="shared" si="69"/>
        <v>0</v>
      </c>
      <c r="H60" s="65">
        <f t="shared" si="70"/>
        <v>0</v>
      </c>
      <c r="I60" s="69">
        <f t="shared" si="71"/>
        <v>0</v>
      </c>
      <c r="J60" s="68">
        <f t="shared" si="72"/>
        <v>0</v>
      </c>
      <c r="K60" s="65">
        <f t="shared" si="73"/>
        <v>0</v>
      </c>
      <c r="L60" s="69">
        <f t="shared" si="74"/>
        <v>0</v>
      </c>
      <c r="M60" s="68">
        <f t="shared" si="75"/>
        <v>1.8482122698586636</v>
      </c>
      <c r="N60" s="65">
        <f t="shared" si="76"/>
        <v>3.3538035829076991</v>
      </c>
      <c r="O60" s="69">
        <f t="shared" si="77"/>
        <v>2.2358690552717992</v>
      </c>
      <c r="P60" s="68">
        <f t="shared" si="78"/>
        <v>1.9202550649147554</v>
      </c>
      <c r="Q60" s="65">
        <f t="shared" si="79"/>
        <v>3.2992383682955078</v>
      </c>
      <c r="R60" s="69">
        <f t="shared" si="80"/>
        <v>2.1994922455303385</v>
      </c>
      <c r="S60" s="68">
        <f t="shared" si="81"/>
        <v>2.1092603100439824</v>
      </c>
      <c r="T60" s="65">
        <f t="shared" si="82"/>
        <v>3.7278401263343097</v>
      </c>
      <c r="U60" s="69">
        <f t="shared" si="83"/>
        <v>2.4852267508895398</v>
      </c>
      <c r="V60" s="68">
        <f t="shared" si="84"/>
        <v>2.0515957997609959</v>
      </c>
      <c r="W60" s="65">
        <f t="shared" si="85"/>
        <v>4.0397747824994967</v>
      </c>
      <c r="X60" s="69">
        <f t="shared" si="86"/>
        <v>2.693183188332998</v>
      </c>
      <c r="Y60" s="68">
        <f t="shared" si="87"/>
        <v>1.9530287630759275</v>
      </c>
      <c r="Z60" s="65">
        <f t="shared" si="88"/>
        <v>4.3248531788614208</v>
      </c>
      <c r="AA60" s="69">
        <f t="shared" si="89"/>
        <v>2.8832354525742807</v>
      </c>
      <c r="AB60" s="98">
        <f>SUMIF(BN60:BU60,"VERDADEIRO",BN$3:$BU59)</f>
        <v>0</v>
      </c>
      <c r="AC60" s="97">
        <f t="shared" si="48"/>
        <v>57</v>
      </c>
      <c r="AD60">
        <f>RTD("tryd.rtdserver",,"COT",B60,"ULT")</f>
        <v>22.71</v>
      </c>
      <c r="AE60">
        <f>RTD("tryd.rtdserver",,"COT",C60,"ULT")</f>
        <v>25.15</v>
      </c>
      <c r="AF60">
        <f>VLOOKUP($AC60,LS_Coint_BD!$B$3:$AQ$1079,AF$2)*$AD60+VLOOKUP($AC60,LS_Coint_BD!$B$3:$AQ$1079,AF$2+1)</f>
        <v>0</v>
      </c>
      <c r="AG60">
        <f>VLOOKUP($AC60,LS_Coint_BD!$B$3:$AQ$1079,AG$2)*$AD60+VLOOKUP($AC60,LS_Coint_BD!$B$3:$AQ$1079,AG$2+1)</f>
        <v>0</v>
      </c>
      <c r="AH60">
        <f>VLOOKUP($AC60,LS_Coint_BD!$B$3:$AQ$1079,AH$2)*$AD60+VLOOKUP($AC60,LS_Coint_BD!$B$3:$AQ$1079,AH$2+1)</f>
        <v>0</v>
      </c>
      <c r="AI60">
        <f>VLOOKUP($AC60,LS_Coint_BD!$B$3:$AQ$1079,AI$2)*$AD60+VLOOKUP($AC60,LS_Coint_BD!$B$3:$AQ$1079,AI$2+1)</f>
        <v>23.301787730141335</v>
      </c>
      <c r="AJ60">
        <f>VLOOKUP($AC60,LS_Coint_BD!$B$3:$AQ$1079,AJ$2)*$AD60+VLOOKUP($AC60,LS_Coint_BD!$B$3:$AQ$1079,AJ$2+1)</f>
        <v>23.229744935085243</v>
      </c>
      <c r="AK60">
        <f>VLOOKUP($AC60,LS_Coint_BD!$B$3:$AQ$1079,AK$2)*$AD60+VLOOKUP($AC60,LS_Coint_BD!$B$3:$AQ$1079,AK$2+1)</f>
        <v>23.040739689956016</v>
      </c>
      <c r="AL60">
        <f>VLOOKUP($AC60,LS_Coint_BD!$B$3:$AQ$1079,AL$2)*$AD60+VLOOKUP($AC60,LS_Coint_BD!$B$3:$AQ$1079,AL$2+1)</f>
        <v>23.098404200239003</v>
      </c>
      <c r="AM60">
        <f>VLOOKUP($AC60,LS_Coint_BD!$B$3:$AQ$1079,AM$2)*$AD60+VLOOKUP($AC60,LS_Coint_BD!$B$3:$AQ$1079,AM$2+1)</f>
        <v>23.196971236924071</v>
      </c>
      <c r="AN60">
        <f>VLOOKUP($AC60,LS_Coint_BD!$B$3:$AQ$1079,AN$2)</f>
        <v>0</v>
      </c>
      <c r="AO60">
        <f>VLOOKUP($AC60,LS_Coint_BD!$B$3:$AQ$1079,AO$2)</f>
        <v>0</v>
      </c>
      <c r="AP60">
        <f>VLOOKUP($AC60,LS_Coint_BD!$B$3:$AQ$1079,AP$2)</f>
        <v>0</v>
      </c>
      <c r="AQ60">
        <f>VLOOKUP($AC60,LS_Coint_BD!$B$3:$AQ$1079,AQ$2)</f>
        <v>1.1179345276359001</v>
      </c>
      <c r="AR60">
        <f>VLOOKUP($AC60,LS_Coint_BD!$B$3:$AQ$1079,AR$2)</f>
        <v>1.0997461227651699</v>
      </c>
      <c r="AS60">
        <f>VLOOKUP($AC60,LS_Coint_BD!$B$3:$AQ$1079,AS$2)</f>
        <v>1.2426133754447699</v>
      </c>
      <c r="AT60">
        <f>VLOOKUP($AC60,LS_Coint_BD!$B$3:$AQ$1079,AT$2)</f>
        <v>1.3465915941665001</v>
      </c>
      <c r="AU60">
        <f>VLOOKUP($AC60,LS_Coint_BD!$B$3:$AQ$1079,AU$2)</f>
        <v>1.4416177262871399</v>
      </c>
      <c r="AV60">
        <f>VLOOKUP($AC60,LS_Coint_BD!$B$3:$AQ$1079,AV$2)</f>
        <v>0</v>
      </c>
      <c r="AW60">
        <f>VLOOKUP($AC60,LS_Coint_BD!$B$3:$AQ$1079,AW$2)</f>
        <v>0</v>
      </c>
      <c r="AX60">
        <f>VLOOKUP($AC60,LS_Coint_BD!$B$3:$AQ$1079,AX$2)</f>
        <v>0</v>
      </c>
      <c r="AY60">
        <f>VLOOKUP($AC60,LS_Coint_BD!$B$3:$AQ$1079,AY$2)</f>
        <v>-7.5495165674510603E-16</v>
      </c>
      <c r="AZ60">
        <f>VLOOKUP($AC60,LS_Coint_BD!$B$3:$AQ$1079,AZ$2)</f>
        <v>-1.3421362786579699E-15</v>
      </c>
      <c r="BA60">
        <f>VLOOKUP($AC60,LS_Coint_BD!$B$3:$AQ$1079,BA$2)</f>
        <v>1.4210854715201999E-16</v>
      </c>
      <c r="BB60">
        <f>VLOOKUP($AC60,LS_Coint_BD!$B$3:$AQ$1079,BB$2)</f>
        <v>-2.1477769058202999E-15</v>
      </c>
      <c r="BC60">
        <f>VLOOKUP($AC60,LS_Coint_BD!$B$3:$AQ$1079,BC$2)</f>
        <v>9.2370555648813008E-16</v>
      </c>
      <c r="BD60">
        <f t="shared" si="57"/>
        <v>0</v>
      </c>
      <c r="BE60">
        <f t="shared" si="58"/>
        <v>0</v>
      </c>
      <c r="BF60">
        <f t="shared" si="59"/>
        <v>0</v>
      </c>
      <c r="BG60">
        <f t="shared" si="60"/>
        <v>2.2358690552717992</v>
      </c>
      <c r="BH60">
        <f t="shared" si="61"/>
        <v>2.1994922455303385</v>
      </c>
      <c r="BI60">
        <f t="shared" si="62"/>
        <v>2.4852267508895398</v>
      </c>
      <c r="BJ60">
        <f t="shared" si="63"/>
        <v>2.693183188332998</v>
      </c>
      <c r="BK60">
        <f t="shared" si="64"/>
        <v>2.8832354525742807</v>
      </c>
      <c r="BL60">
        <f t="shared" si="65"/>
        <v>0</v>
      </c>
      <c r="BN60" s="19" t="b">
        <f t="shared" si="49"/>
        <v>0</v>
      </c>
      <c r="BO60" s="19" t="b">
        <f t="shared" si="50"/>
        <v>0</v>
      </c>
      <c r="BP60" s="19" t="b">
        <f t="shared" si="51"/>
        <v>0</v>
      </c>
      <c r="BQ60" s="19" t="b">
        <f t="shared" si="52"/>
        <v>0</v>
      </c>
      <c r="BR60" s="19" t="b">
        <f t="shared" si="53"/>
        <v>0</v>
      </c>
      <c r="BS60" s="19" t="b">
        <f t="shared" si="54"/>
        <v>0</v>
      </c>
      <c r="BT60" s="19" t="b">
        <f t="shared" si="55"/>
        <v>0</v>
      </c>
      <c r="BU60" s="19" t="b">
        <f t="shared" si="56"/>
        <v>0</v>
      </c>
    </row>
    <row r="61" spans="2:73" x14ac:dyDescent="0.3">
      <c r="B61" s="17" t="str">
        <f>VLOOKUP($AC61,LS_Coint_BD!$B$3:$D$1079,2)</f>
        <v>BBDC3</v>
      </c>
      <c r="C61" s="87" t="str">
        <f>VLOOKUP($AC61,LS_Coint_BD!$B$3:$D$1079,3)</f>
        <v>LREN3</v>
      </c>
      <c r="D61" s="70">
        <f t="shared" si="66"/>
        <v>0</v>
      </c>
      <c r="E61" s="66">
        <f t="shared" si="67"/>
        <v>0</v>
      </c>
      <c r="F61" s="71">
        <f t="shared" si="68"/>
        <v>0</v>
      </c>
      <c r="G61" s="70">
        <f t="shared" si="69"/>
        <v>0</v>
      </c>
      <c r="H61" s="66">
        <f t="shared" si="70"/>
        <v>0</v>
      </c>
      <c r="I61" s="71">
        <f t="shared" si="71"/>
        <v>0</v>
      </c>
      <c r="J61" s="70">
        <f t="shared" si="72"/>
        <v>0</v>
      </c>
      <c r="K61" s="66">
        <f t="shared" si="73"/>
        <v>0</v>
      </c>
      <c r="L61" s="71">
        <f t="shared" si="74"/>
        <v>0</v>
      </c>
      <c r="M61" s="70">
        <f t="shared" si="75"/>
        <v>-2.6911121683414052</v>
      </c>
      <c r="N61" s="66">
        <f t="shared" si="76"/>
        <v>-6.0209094359808653</v>
      </c>
      <c r="O61" s="71">
        <f t="shared" si="77"/>
        <v>-4.0139396239872438</v>
      </c>
      <c r="P61" s="70">
        <f t="shared" si="78"/>
        <v>-2.9660958008754861</v>
      </c>
      <c r="Q61" s="66">
        <f t="shared" si="79"/>
        <v>-6.2343176304454451</v>
      </c>
      <c r="R61" s="71">
        <f t="shared" si="80"/>
        <v>-4.1562117536302967</v>
      </c>
      <c r="S61" s="70">
        <f t="shared" si="81"/>
        <v>-3.2769679560197531</v>
      </c>
      <c r="T61" s="66">
        <f t="shared" si="82"/>
        <v>-6.9511990169082338</v>
      </c>
      <c r="U61" s="71">
        <f t="shared" si="83"/>
        <v>-4.6341326779388226</v>
      </c>
      <c r="V61" s="70">
        <f t="shared" si="84"/>
        <v>-3.5214040197114471</v>
      </c>
      <c r="W61" s="66">
        <f t="shared" si="85"/>
        <v>-7.7406003393004212</v>
      </c>
      <c r="X61" s="71">
        <f t="shared" si="86"/>
        <v>-5.1604002262002808</v>
      </c>
      <c r="Y61" s="70">
        <f t="shared" si="87"/>
        <v>-4.971009865224076</v>
      </c>
      <c r="Z61" s="66">
        <f t="shared" si="88"/>
        <v>-8.4509721292386626</v>
      </c>
      <c r="AA61" s="71">
        <f t="shared" si="89"/>
        <v>-5.633981419492442</v>
      </c>
      <c r="AB61" s="98">
        <f>SUMIF(BN61:BU61,"VERDADEIRO",BN$3:$BU60)</f>
        <v>0</v>
      </c>
      <c r="AC61" s="97">
        <f t="shared" si="48"/>
        <v>58</v>
      </c>
      <c r="AD61">
        <f>RTD("tryd.rtdserver",,"COT",B61,"ULT")</f>
        <v>22.71</v>
      </c>
      <c r="AE61">
        <f>RTD("tryd.rtdserver",,"COT",C61,"ULT")</f>
        <v>41.01</v>
      </c>
      <c r="AF61">
        <f>VLOOKUP($AC61,LS_Coint_BD!$B$3:$AQ$1079,AF$2)*$AD61+VLOOKUP($AC61,LS_Coint_BD!$B$3:$AQ$1079,AF$2+1)</f>
        <v>0</v>
      </c>
      <c r="AG61">
        <f>VLOOKUP($AC61,LS_Coint_BD!$B$3:$AQ$1079,AG$2)*$AD61+VLOOKUP($AC61,LS_Coint_BD!$B$3:$AQ$1079,AG$2+1)</f>
        <v>0</v>
      </c>
      <c r="AH61">
        <f>VLOOKUP($AC61,LS_Coint_BD!$B$3:$AQ$1079,AH$2)*$AD61+VLOOKUP($AC61,LS_Coint_BD!$B$3:$AQ$1079,AH$2+1)</f>
        <v>0</v>
      </c>
      <c r="AI61">
        <f>VLOOKUP($AC61,LS_Coint_BD!$B$3:$AQ$1079,AI$2)*$AD61+VLOOKUP($AC61,LS_Coint_BD!$B$3:$AQ$1079,AI$2+1)</f>
        <v>43.701112168341403</v>
      </c>
      <c r="AJ61">
        <f>VLOOKUP($AC61,LS_Coint_BD!$B$3:$AQ$1079,AJ$2)*$AD61+VLOOKUP($AC61,LS_Coint_BD!$B$3:$AQ$1079,AJ$2+1)</f>
        <v>43.976095800875484</v>
      </c>
      <c r="AK61">
        <f>VLOOKUP($AC61,LS_Coint_BD!$B$3:$AQ$1079,AK$2)*$AD61+VLOOKUP($AC61,LS_Coint_BD!$B$3:$AQ$1079,AK$2+1)</f>
        <v>44.286967956019751</v>
      </c>
      <c r="AL61">
        <f>VLOOKUP($AC61,LS_Coint_BD!$B$3:$AQ$1079,AL$2)*$AD61+VLOOKUP($AC61,LS_Coint_BD!$B$3:$AQ$1079,AL$2+1)</f>
        <v>44.531404019711445</v>
      </c>
      <c r="AM61">
        <f>VLOOKUP($AC61,LS_Coint_BD!$B$3:$AQ$1079,AM$2)*$AD61+VLOOKUP($AC61,LS_Coint_BD!$B$3:$AQ$1079,AM$2+1)</f>
        <v>45.981009865224074</v>
      </c>
      <c r="AN61">
        <f>VLOOKUP($AC61,LS_Coint_BD!$B$3:$AQ$1079,AN$2)</f>
        <v>0</v>
      </c>
      <c r="AO61">
        <f>VLOOKUP($AC61,LS_Coint_BD!$B$3:$AQ$1079,AO$2)</f>
        <v>0</v>
      </c>
      <c r="AP61">
        <f>VLOOKUP($AC61,LS_Coint_BD!$B$3:$AQ$1079,AP$2)</f>
        <v>0</v>
      </c>
      <c r="AQ61">
        <f>VLOOKUP($AC61,LS_Coint_BD!$B$3:$AQ$1079,AQ$2)</f>
        <v>2.0069698119936201</v>
      </c>
      <c r="AR61">
        <f>VLOOKUP($AC61,LS_Coint_BD!$B$3:$AQ$1079,AR$2)</f>
        <v>2.0781058768151501</v>
      </c>
      <c r="AS61">
        <f>VLOOKUP($AC61,LS_Coint_BD!$B$3:$AQ$1079,AS$2)</f>
        <v>2.3170663389694099</v>
      </c>
      <c r="AT61">
        <f>VLOOKUP($AC61,LS_Coint_BD!$B$3:$AQ$1079,AT$2)</f>
        <v>2.58020011310014</v>
      </c>
      <c r="AU61">
        <f>VLOOKUP($AC61,LS_Coint_BD!$B$3:$AQ$1079,AU$2)</f>
        <v>2.8169907097462201</v>
      </c>
      <c r="AV61">
        <f>VLOOKUP($AC61,LS_Coint_BD!$B$3:$AQ$1079,AV$2)</f>
        <v>0</v>
      </c>
      <c r="AW61">
        <f>VLOOKUP($AC61,LS_Coint_BD!$B$3:$AQ$1079,AW$2)</f>
        <v>0</v>
      </c>
      <c r="AX61">
        <f>VLOOKUP($AC61,LS_Coint_BD!$B$3:$AQ$1079,AX$2)</f>
        <v>0</v>
      </c>
      <c r="AY61">
        <f>VLOOKUP($AC61,LS_Coint_BD!$B$3:$AQ$1079,AY$2)</f>
        <v>-3.5527136788005001E-15</v>
      </c>
      <c r="AZ61">
        <f>VLOOKUP($AC61,LS_Coint_BD!$B$3:$AQ$1079,AZ$2)</f>
        <v>3.3553406966449198E-15</v>
      </c>
      <c r="BA61">
        <f>VLOOKUP($AC61,LS_Coint_BD!$B$3:$AQ$1079,BA$2)</f>
        <v>-2.5579538487363602E-15</v>
      </c>
      <c r="BB61">
        <f>VLOOKUP($AC61,LS_Coint_BD!$B$3:$AQ$1079,BB$2)</f>
        <v>-1.0981115007201501E-15</v>
      </c>
      <c r="BC61">
        <f>VLOOKUP($AC61,LS_Coint_BD!$B$3:$AQ$1079,BC$2)</f>
        <v>-1.9610979506978798E-15</v>
      </c>
      <c r="BD61">
        <f t="shared" si="57"/>
        <v>0</v>
      </c>
      <c r="BE61">
        <f t="shared" si="58"/>
        <v>0</v>
      </c>
      <c r="BF61">
        <f t="shared" si="59"/>
        <v>0</v>
      </c>
      <c r="BG61">
        <f t="shared" si="60"/>
        <v>-4.0139396239872438</v>
      </c>
      <c r="BH61">
        <f t="shared" si="61"/>
        <v>-4.1562117536302967</v>
      </c>
      <c r="BI61">
        <f t="shared" si="62"/>
        <v>-4.6341326779388226</v>
      </c>
      <c r="BJ61">
        <f t="shared" si="63"/>
        <v>-5.1604002262002808</v>
      </c>
      <c r="BK61">
        <f t="shared" si="64"/>
        <v>-5.633981419492442</v>
      </c>
      <c r="BL61">
        <f t="shared" si="65"/>
        <v>0</v>
      </c>
      <c r="BN61" s="30" t="b">
        <f t="shared" si="49"/>
        <v>0</v>
      </c>
      <c r="BO61" s="30" t="b">
        <f t="shared" si="50"/>
        <v>0</v>
      </c>
      <c r="BP61" s="30" t="b">
        <f t="shared" si="51"/>
        <v>0</v>
      </c>
      <c r="BQ61" s="30" t="b">
        <f t="shared" si="52"/>
        <v>0</v>
      </c>
      <c r="BR61" s="30" t="b">
        <f t="shared" si="53"/>
        <v>0</v>
      </c>
      <c r="BS61" s="30" t="b">
        <f t="shared" si="54"/>
        <v>0</v>
      </c>
      <c r="BT61" s="30" t="b">
        <f t="shared" si="55"/>
        <v>0</v>
      </c>
      <c r="BU61" s="30" t="b">
        <f t="shared" si="56"/>
        <v>0</v>
      </c>
    </row>
    <row r="62" spans="2:73" x14ac:dyDescent="0.3">
      <c r="B62" s="17" t="str">
        <f>VLOOKUP($AC62,LS_Coint_BD!$B$3:$D$1079,2)</f>
        <v>BBDC3</v>
      </c>
      <c r="C62" s="87" t="str">
        <f>VLOOKUP($AC62,LS_Coint_BD!$B$3:$D$1079,3)</f>
        <v>MRVE3</v>
      </c>
      <c r="D62" s="68">
        <f t="shared" si="66"/>
        <v>0.53134297285014753</v>
      </c>
      <c r="E62" s="65">
        <f t="shared" si="67"/>
        <v>2.4117707707087672</v>
      </c>
      <c r="F62" s="69">
        <f t="shared" si="68"/>
        <v>1.6078471804725114</v>
      </c>
      <c r="G62" s="68">
        <f t="shared" si="69"/>
        <v>0.51948595318123125</v>
      </c>
      <c r="H62" s="65">
        <f t="shared" si="70"/>
        <v>2.3148365884439523</v>
      </c>
      <c r="I62" s="69">
        <f t="shared" si="71"/>
        <v>1.5432243922959683</v>
      </c>
      <c r="J62" s="68">
        <f t="shared" si="72"/>
        <v>0.37916555609686498</v>
      </c>
      <c r="K62" s="65">
        <f t="shared" si="73"/>
        <v>2.6468753828049629</v>
      </c>
      <c r="L62" s="69">
        <f t="shared" si="74"/>
        <v>1.7645835885366419</v>
      </c>
      <c r="M62" s="68">
        <f t="shared" si="75"/>
        <v>0.37255201262781412</v>
      </c>
      <c r="N62" s="65">
        <f t="shared" si="76"/>
        <v>2.7628818538119457</v>
      </c>
      <c r="O62" s="69">
        <f t="shared" si="77"/>
        <v>1.8419212358746306</v>
      </c>
      <c r="P62" s="68">
        <f t="shared" si="78"/>
        <v>0.31719324984503672</v>
      </c>
      <c r="Q62" s="65">
        <f t="shared" si="79"/>
        <v>2.9401525771276553</v>
      </c>
      <c r="R62" s="69">
        <f t="shared" si="80"/>
        <v>1.9601017180851035</v>
      </c>
      <c r="S62" s="68">
        <f t="shared" si="81"/>
        <v>0.17268035684728744</v>
      </c>
      <c r="T62" s="65">
        <f t="shared" si="82"/>
        <v>3.5303229166367363</v>
      </c>
      <c r="U62" s="69">
        <f t="shared" si="83"/>
        <v>2.3535486110911576</v>
      </c>
      <c r="V62" s="68">
        <f t="shared" si="84"/>
        <v>1.8836089413387214E-2</v>
      </c>
      <c r="W62" s="65">
        <f t="shared" si="85"/>
        <v>4.5145168797005653</v>
      </c>
      <c r="X62" s="69">
        <f t="shared" si="86"/>
        <v>3.0096779198003767</v>
      </c>
      <c r="Y62" s="68">
        <f t="shared" si="87"/>
        <v>0</v>
      </c>
      <c r="Z62" s="65">
        <f t="shared" si="88"/>
        <v>0</v>
      </c>
      <c r="AA62" s="69">
        <f t="shared" si="89"/>
        <v>0</v>
      </c>
      <c r="AB62" s="98">
        <f>SUMIF(BN62:BU62,"VERDADEIRO",BN$3:$BU61)</f>
        <v>0</v>
      </c>
      <c r="AC62" s="97">
        <f t="shared" si="48"/>
        <v>59</v>
      </c>
      <c r="AD62">
        <f>RTD("tryd.rtdserver",,"COT",B62,"ULT")</f>
        <v>22.71</v>
      </c>
      <c r="AE62">
        <f>RTD("tryd.rtdserver",,"COT",C62,"ULT")</f>
        <v>19.75</v>
      </c>
      <c r="AF62">
        <f>VLOOKUP($AC62,LS_Coint_BD!$B$3:$AQ$1079,AF$2)*$AD62+VLOOKUP($AC62,LS_Coint_BD!$B$3:$AQ$1079,AF$2+1)</f>
        <v>19.218657027149852</v>
      </c>
      <c r="AG62">
        <f>VLOOKUP($AC62,LS_Coint_BD!$B$3:$AQ$1079,AG$2)*$AD62+VLOOKUP($AC62,LS_Coint_BD!$B$3:$AQ$1079,AG$2+1)</f>
        <v>19.230514046818769</v>
      </c>
      <c r="AH62">
        <f>VLOOKUP($AC62,LS_Coint_BD!$B$3:$AQ$1079,AH$2)*$AD62+VLOOKUP($AC62,LS_Coint_BD!$B$3:$AQ$1079,AH$2+1)</f>
        <v>19.370834443903135</v>
      </c>
      <c r="AI62">
        <f>VLOOKUP($AC62,LS_Coint_BD!$B$3:$AQ$1079,AI$2)*$AD62+VLOOKUP($AC62,LS_Coint_BD!$B$3:$AQ$1079,AI$2+1)</f>
        <v>19.377447987372186</v>
      </c>
      <c r="AJ62">
        <f>VLOOKUP($AC62,LS_Coint_BD!$B$3:$AQ$1079,AJ$2)*$AD62+VLOOKUP($AC62,LS_Coint_BD!$B$3:$AQ$1079,AJ$2+1)</f>
        <v>19.432806750154963</v>
      </c>
      <c r="AK62">
        <f>VLOOKUP($AC62,LS_Coint_BD!$B$3:$AQ$1079,AK$2)*$AD62+VLOOKUP($AC62,LS_Coint_BD!$B$3:$AQ$1079,AK$2+1)</f>
        <v>19.577319643152713</v>
      </c>
      <c r="AL62">
        <f>VLOOKUP($AC62,LS_Coint_BD!$B$3:$AQ$1079,AL$2)*$AD62+VLOOKUP($AC62,LS_Coint_BD!$B$3:$AQ$1079,AL$2+1)</f>
        <v>19.731163910586613</v>
      </c>
      <c r="AM62">
        <f>VLOOKUP($AC62,LS_Coint_BD!$B$3:$AQ$1079,AM$2)*$AD62+VLOOKUP($AC62,LS_Coint_BD!$B$3:$AQ$1079,AM$2+1)</f>
        <v>0</v>
      </c>
      <c r="AN62">
        <f>VLOOKUP($AC62,LS_Coint_BD!$B$3:$AQ$1079,AN$2)</f>
        <v>0.80392359023625504</v>
      </c>
      <c r="AO62">
        <f>VLOOKUP($AC62,LS_Coint_BD!$B$3:$AQ$1079,AO$2)</f>
        <v>0.77161219614798504</v>
      </c>
      <c r="AP62">
        <f>VLOOKUP($AC62,LS_Coint_BD!$B$3:$AQ$1079,AP$2)</f>
        <v>0.88229179426832105</v>
      </c>
      <c r="AQ62">
        <f>VLOOKUP($AC62,LS_Coint_BD!$B$3:$AQ$1079,AQ$2)</f>
        <v>0.92096061793731598</v>
      </c>
      <c r="AR62">
        <f>VLOOKUP($AC62,LS_Coint_BD!$B$3:$AQ$1079,AR$2)</f>
        <v>0.98005085904255196</v>
      </c>
      <c r="AS62">
        <f>VLOOKUP($AC62,LS_Coint_BD!$B$3:$AQ$1079,AS$2)</f>
        <v>1.1767743055455799</v>
      </c>
      <c r="AT62">
        <f>VLOOKUP($AC62,LS_Coint_BD!$B$3:$AQ$1079,AT$2)</f>
        <v>1.5048389599001899</v>
      </c>
      <c r="AU62">
        <f>VLOOKUP($AC62,LS_Coint_BD!$B$3:$AQ$1079,AU$2)</f>
        <v>0</v>
      </c>
      <c r="AV62">
        <f>VLOOKUP($AC62,LS_Coint_BD!$B$3:$AQ$1079,AV$2)</f>
        <v>1.3855583347321999E-15</v>
      </c>
      <c r="AW62">
        <f>VLOOKUP($AC62,LS_Coint_BD!$B$3:$AQ$1079,AW$2)</f>
        <v>-1.71714494475358E-15</v>
      </c>
      <c r="AX62">
        <f>VLOOKUP($AC62,LS_Coint_BD!$B$3:$AQ$1079,AX$2)</f>
        <v>-1.7763568394002501E-16</v>
      </c>
      <c r="AY62">
        <f>VLOOKUP($AC62,LS_Coint_BD!$B$3:$AQ$1079,AY$2)</f>
        <v>-1.4210854715202001E-15</v>
      </c>
      <c r="AZ62">
        <f>VLOOKUP($AC62,LS_Coint_BD!$B$3:$AQ$1079,AZ$2)</f>
        <v>-4.9343245538895898E-16</v>
      </c>
      <c r="BA62">
        <f>VLOOKUP($AC62,LS_Coint_BD!$B$3:$AQ$1079,BA$2)</f>
        <v>-2.1316282072803001E-15</v>
      </c>
      <c r="BB62">
        <f>VLOOKUP($AC62,LS_Coint_BD!$B$3:$AQ$1079,BB$2)</f>
        <v>-2.8906170386604098E-15</v>
      </c>
      <c r="BC62">
        <f>VLOOKUP($AC62,LS_Coint_BD!$B$3:$AQ$1079,BC$2)</f>
        <v>0</v>
      </c>
      <c r="BD62">
        <f t="shared" si="57"/>
        <v>1.6078471804725114</v>
      </c>
      <c r="BE62">
        <f t="shared" si="58"/>
        <v>1.5432243922959683</v>
      </c>
      <c r="BF62">
        <f t="shared" si="59"/>
        <v>1.7645835885366419</v>
      </c>
      <c r="BG62">
        <f t="shared" si="60"/>
        <v>1.8419212358746306</v>
      </c>
      <c r="BH62">
        <f t="shared" si="61"/>
        <v>1.9601017180851035</v>
      </c>
      <c r="BI62">
        <f t="shared" si="62"/>
        <v>2.3535486110911576</v>
      </c>
      <c r="BJ62">
        <f t="shared" si="63"/>
        <v>3.0096779198003767</v>
      </c>
      <c r="BK62">
        <f t="shared" si="64"/>
        <v>0</v>
      </c>
      <c r="BL62">
        <f t="shared" si="65"/>
        <v>1.6078471804725141</v>
      </c>
      <c r="BN62" s="19" t="b">
        <f t="shared" si="49"/>
        <v>0</v>
      </c>
      <c r="BO62" s="19" t="b">
        <f t="shared" si="50"/>
        <v>0</v>
      </c>
      <c r="BP62" s="19" t="b">
        <f t="shared" si="51"/>
        <v>0</v>
      </c>
      <c r="BQ62" s="19" t="b">
        <f t="shared" si="52"/>
        <v>0</v>
      </c>
      <c r="BR62" s="19" t="b">
        <f t="shared" si="53"/>
        <v>0</v>
      </c>
      <c r="BS62" s="19" t="b">
        <f t="shared" si="54"/>
        <v>0</v>
      </c>
      <c r="BT62" s="19" t="b">
        <f t="shared" si="55"/>
        <v>0</v>
      </c>
      <c r="BU62" s="19" t="b">
        <f t="shared" si="56"/>
        <v>0</v>
      </c>
    </row>
    <row r="63" spans="2:73" x14ac:dyDescent="0.3">
      <c r="B63" s="17" t="str">
        <f>VLOOKUP($AC63,LS_Coint_BD!$B$3:$D$1079,2)</f>
        <v>BBDC3</v>
      </c>
      <c r="C63" s="87" t="str">
        <f>VLOOKUP($AC63,LS_Coint_BD!$B$3:$D$1079,3)</f>
        <v>MULT3</v>
      </c>
      <c r="D63" s="70">
        <f t="shared" si="66"/>
        <v>0</v>
      </c>
      <c r="E63" s="66">
        <f t="shared" si="67"/>
        <v>0</v>
      </c>
      <c r="F63" s="71">
        <f t="shared" si="68"/>
        <v>0</v>
      </c>
      <c r="G63" s="70">
        <f t="shared" si="69"/>
        <v>0</v>
      </c>
      <c r="H63" s="66">
        <f t="shared" si="70"/>
        <v>0</v>
      </c>
      <c r="I63" s="71">
        <f t="shared" si="71"/>
        <v>0</v>
      </c>
      <c r="J63" s="70">
        <f t="shared" si="72"/>
        <v>-0.80813329345378193</v>
      </c>
      <c r="K63" s="66">
        <f t="shared" si="73"/>
        <v>-3.3584360914326936</v>
      </c>
      <c r="L63" s="71">
        <f t="shared" si="74"/>
        <v>-2.2389573942884624</v>
      </c>
      <c r="M63" s="70">
        <f t="shared" si="75"/>
        <v>-0.83315570829085672</v>
      </c>
      <c r="N63" s="66">
        <f t="shared" si="76"/>
        <v>-3.2326080482530521</v>
      </c>
      <c r="O63" s="71">
        <f t="shared" si="77"/>
        <v>-2.1550720321687016</v>
      </c>
      <c r="P63" s="70">
        <f t="shared" si="78"/>
        <v>-0.86417188048107363</v>
      </c>
      <c r="Q63" s="66">
        <f t="shared" si="79"/>
        <v>-3.2474678929641567</v>
      </c>
      <c r="R63" s="71">
        <f t="shared" si="80"/>
        <v>-2.1649785953094378</v>
      </c>
      <c r="S63" s="70">
        <f t="shared" si="81"/>
        <v>-0.92836308111909105</v>
      </c>
      <c r="T63" s="66">
        <f t="shared" si="82"/>
        <v>-3.3622468367329215</v>
      </c>
      <c r="U63" s="71">
        <f t="shared" si="83"/>
        <v>-2.241497891155281</v>
      </c>
      <c r="V63" s="70">
        <f t="shared" si="84"/>
        <v>-0.95911857449251059</v>
      </c>
      <c r="W63" s="66">
        <f t="shared" si="85"/>
        <v>-3.5102368209864316</v>
      </c>
      <c r="X63" s="71">
        <f t="shared" si="86"/>
        <v>-2.3401578806576211</v>
      </c>
      <c r="Y63" s="70">
        <f t="shared" si="87"/>
        <v>0</v>
      </c>
      <c r="Z63" s="66">
        <f t="shared" si="88"/>
        <v>0</v>
      </c>
      <c r="AA63" s="71">
        <f t="shared" si="89"/>
        <v>0</v>
      </c>
      <c r="AB63" s="98">
        <f>SUMIF(BN63:BU63,"VERDADEIRO",BN$3:$BU62)</f>
        <v>0</v>
      </c>
      <c r="AC63" s="97">
        <f t="shared" si="48"/>
        <v>60</v>
      </c>
      <c r="AD63">
        <f>RTD("tryd.rtdserver",,"COT",B63,"ULT")</f>
        <v>22.71</v>
      </c>
      <c r="AE63">
        <f>RTD("tryd.rtdserver",,"COT",C63,"ULT")</f>
        <v>21.84</v>
      </c>
      <c r="AF63">
        <f>VLOOKUP($AC63,LS_Coint_BD!$B$3:$AQ$1079,AF$2)*$AD63+VLOOKUP($AC63,LS_Coint_BD!$B$3:$AQ$1079,AF$2+1)</f>
        <v>0</v>
      </c>
      <c r="AG63">
        <f>VLOOKUP($AC63,LS_Coint_BD!$B$3:$AQ$1079,AG$2)*$AD63+VLOOKUP($AC63,LS_Coint_BD!$B$3:$AQ$1079,AG$2+1)</f>
        <v>0</v>
      </c>
      <c r="AH63">
        <f>VLOOKUP($AC63,LS_Coint_BD!$B$3:$AQ$1079,AH$2)*$AD63+VLOOKUP($AC63,LS_Coint_BD!$B$3:$AQ$1079,AH$2+1)</f>
        <v>22.648133293453782</v>
      </c>
      <c r="AI63">
        <f>VLOOKUP($AC63,LS_Coint_BD!$B$3:$AQ$1079,AI$2)*$AD63+VLOOKUP($AC63,LS_Coint_BD!$B$3:$AQ$1079,AI$2+1)</f>
        <v>22.673155708290857</v>
      </c>
      <c r="AJ63">
        <f>VLOOKUP($AC63,LS_Coint_BD!$B$3:$AQ$1079,AJ$2)*$AD63+VLOOKUP($AC63,LS_Coint_BD!$B$3:$AQ$1079,AJ$2+1)</f>
        <v>22.704171880481073</v>
      </c>
      <c r="AK63">
        <f>VLOOKUP($AC63,LS_Coint_BD!$B$3:$AQ$1079,AK$2)*$AD63+VLOOKUP($AC63,LS_Coint_BD!$B$3:$AQ$1079,AK$2+1)</f>
        <v>22.768363081119091</v>
      </c>
      <c r="AL63">
        <f>VLOOKUP($AC63,LS_Coint_BD!$B$3:$AQ$1079,AL$2)*$AD63+VLOOKUP($AC63,LS_Coint_BD!$B$3:$AQ$1079,AL$2+1)</f>
        <v>22.79911857449251</v>
      </c>
      <c r="AM63">
        <f>VLOOKUP($AC63,LS_Coint_BD!$B$3:$AQ$1079,AM$2)*$AD63+VLOOKUP($AC63,LS_Coint_BD!$B$3:$AQ$1079,AM$2+1)</f>
        <v>0</v>
      </c>
      <c r="AN63">
        <f>VLOOKUP($AC63,LS_Coint_BD!$B$3:$AQ$1079,AN$2)</f>
        <v>0</v>
      </c>
      <c r="AO63">
        <f>VLOOKUP($AC63,LS_Coint_BD!$B$3:$AQ$1079,AO$2)</f>
        <v>0</v>
      </c>
      <c r="AP63">
        <f>VLOOKUP($AC63,LS_Coint_BD!$B$3:$AQ$1079,AP$2)</f>
        <v>1.1194786971442301</v>
      </c>
      <c r="AQ63">
        <f>VLOOKUP($AC63,LS_Coint_BD!$B$3:$AQ$1079,AQ$2)</f>
        <v>1.0775360160843499</v>
      </c>
      <c r="AR63">
        <f>VLOOKUP($AC63,LS_Coint_BD!$B$3:$AQ$1079,AR$2)</f>
        <v>1.08248929765472</v>
      </c>
      <c r="AS63">
        <f>VLOOKUP($AC63,LS_Coint_BD!$B$3:$AQ$1079,AS$2)</f>
        <v>1.12074894557764</v>
      </c>
      <c r="AT63">
        <f>VLOOKUP($AC63,LS_Coint_BD!$B$3:$AQ$1079,AT$2)</f>
        <v>1.1700789403288101</v>
      </c>
      <c r="AU63">
        <f>VLOOKUP($AC63,LS_Coint_BD!$B$3:$AQ$1079,AU$2)</f>
        <v>0</v>
      </c>
      <c r="AV63">
        <f>VLOOKUP($AC63,LS_Coint_BD!$B$3:$AQ$1079,AV$2)</f>
        <v>0</v>
      </c>
      <c r="AW63">
        <f>VLOOKUP($AC63,LS_Coint_BD!$B$3:$AQ$1079,AW$2)</f>
        <v>0</v>
      </c>
      <c r="AX63">
        <f>VLOOKUP($AC63,LS_Coint_BD!$B$3:$AQ$1079,AX$2)</f>
        <v>-2.18238125983459E-15</v>
      </c>
      <c r="AY63">
        <f>VLOOKUP($AC63,LS_Coint_BD!$B$3:$AQ$1079,AY$2)</f>
        <v>-1.84297022087776E-15</v>
      </c>
      <c r="AZ63">
        <f>VLOOKUP($AC63,LS_Coint_BD!$B$3:$AQ$1079,AZ$2)</f>
        <v>2.42768768051368E-15</v>
      </c>
      <c r="BA63">
        <f>VLOOKUP($AC63,LS_Coint_BD!$B$3:$AQ$1079,BA$2)</f>
        <v>-7.4606987254810497E-16</v>
      </c>
      <c r="BB63">
        <f>VLOOKUP($AC63,LS_Coint_BD!$B$3:$AQ$1079,BB$2)</f>
        <v>-7.1054273576010003E-16</v>
      </c>
      <c r="BC63">
        <f>VLOOKUP($AC63,LS_Coint_BD!$B$3:$AQ$1079,BC$2)</f>
        <v>0</v>
      </c>
      <c r="BD63">
        <f t="shared" si="57"/>
        <v>0</v>
      </c>
      <c r="BE63">
        <f t="shared" si="58"/>
        <v>0</v>
      </c>
      <c r="BF63">
        <f t="shared" si="59"/>
        <v>-2.2389573942884624</v>
      </c>
      <c r="BG63">
        <f t="shared" si="60"/>
        <v>-2.1550720321687016</v>
      </c>
      <c r="BH63">
        <f t="shared" si="61"/>
        <v>-2.1649785953094378</v>
      </c>
      <c r="BI63">
        <f t="shared" si="62"/>
        <v>-2.241497891155281</v>
      </c>
      <c r="BJ63">
        <f t="shared" si="63"/>
        <v>-2.3401578806576211</v>
      </c>
      <c r="BK63">
        <f t="shared" si="64"/>
        <v>0</v>
      </c>
      <c r="BL63">
        <f t="shared" si="65"/>
        <v>0</v>
      </c>
      <c r="BN63" s="30" t="b">
        <f t="shared" si="49"/>
        <v>0</v>
      </c>
      <c r="BO63" s="30" t="b">
        <f t="shared" si="50"/>
        <v>0</v>
      </c>
      <c r="BP63" s="30" t="b">
        <f t="shared" si="51"/>
        <v>0</v>
      </c>
      <c r="BQ63" s="30" t="b">
        <f t="shared" si="52"/>
        <v>0</v>
      </c>
      <c r="BR63" s="30" t="b">
        <f t="shared" si="53"/>
        <v>0</v>
      </c>
      <c r="BS63" s="30" t="b">
        <f t="shared" si="54"/>
        <v>0</v>
      </c>
      <c r="BT63" s="30" t="b">
        <f t="shared" si="55"/>
        <v>0</v>
      </c>
      <c r="BU63" s="30" t="b">
        <f t="shared" si="56"/>
        <v>0</v>
      </c>
    </row>
    <row r="64" spans="2:73" x14ac:dyDescent="0.3">
      <c r="B64" s="17" t="str">
        <f>VLOOKUP($AC64,LS_Coint_BD!$B$3:$D$1079,2)</f>
        <v>BBDC4</v>
      </c>
      <c r="C64" s="87" t="str">
        <f>VLOOKUP($AC64,LS_Coint_BD!$B$3:$D$1079,3)</f>
        <v>ABEV3</v>
      </c>
      <c r="D64" s="68">
        <f t="shared" si="66"/>
        <v>0</v>
      </c>
      <c r="E64" s="65">
        <f t="shared" si="67"/>
        <v>0</v>
      </c>
      <c r="F64" s="69">
        <f t="shared" si="68"/>
        <v>0</v>
      </c>
      <c r="G64" s="68">
        <f t="shared" si="69"/>
        <v>0</v>
      </c>
      <c r="H64" s="65">
        <f t="shared" si="70"/>
        <v>0</v>
      </c>
      <c r="I64" s="69">
        <f t="shared" si="71"/>
        <v>0</v>
      </c>
      <c r="J64" s="68">
        <f t="shared" si="72"/>
        <v>0.22877263624254951</v>
      </c>
      <c r="K64" s="65">
        <f t="shared" si="73"/>
        <v>1.3669610566446513</v>
      </c>
      <c r="L64" s="69">
        <f t="shared" si="74"/>
        <v>0.91130737109643423</v>
      </c>
      <c r="M64" s="68">
        <f t="shared" si="75"/>
        <v>0.21528874435712986</v>
      </c>
      <c r="N64" s="65">
        <f t="shared" si="76"/>
        <v>1.491630012605849</v>
      </c>
      <c r="O64" s="69">
        <f t="shared" si="77"/>
        <v>0.99442000840389932</v>
      </c>
      <c r="P64" s="68">
        <f t="shared" si="78"/>
        <v>0.22580498718805941</v>
      </c>
      <c r="Q64" s="65">
        <f t="shared" si="79"/>
        <v>1.4442432381494135</v>
      </c>
      <c r="R64" s="69">
        <f t="shared" si="80"/>
        <v>0.96282882543294235</v>
      </c>
      <c r="S64" s="68">
        <f t="shared" si="81"/>
        <v>0.21083157300707356</v>
      </c>
      <c r="T64" s="65">
        <f t="shared" si="82"/>
        <v>1.5397020850159115</v>
      </c>
      <c r="U64" s="69">
        <f t="shared" si="83"/>
        <v>1.0264680566772744</v>
      </c>
      <c r="V64" s="68">
        <f t="shared" si="84"/>
        <v>0.22133166975982199</v>
      </c>
      <c r="W64" s="65">
        <f t="shared" si="85"/>
        <v>1.5822493178594692</v>
      </c>
      <c r="X64" s="69">
        <f t="shared" si="86"/>
        <v>1.0548328785729795</v>
      </c>
      <c r="Y64" s="68">
        <f t="shared" si="87"/>
        <v>0</v>
      </c>
      <c r="Z64" s="65">
        <f t="shared" si="88"/>
        <v>0</v>
      </c>
      <c r="AA64" s="69">
        <f t="shared" si="89"/>
        <v>0</v>
      </c>
      <c r="AB64" s="98">
        <f>SUMIF(BN64:BU64,"VERDADEIRO",BN$3:$BU63)</f>
        <v>0</v>
      </c>
      <c r="AC64" s="97">
        <f t="shared" si="48"/>
        <v>61</v>
      </c>
      <c r="AD64">
        <f>RTD("tryd.rtdserver",,"COT",B64,"ULT")</f>
        <v>25.87</v>
      </c>
      <c r="AE64">
        <f>RTD("tryd.rtdserver",,"COT",C64,"ULT")</f>
        <v>15.52</v>
      </c>
      <c r="AF64">
        <f>VLOOKUP($AC64,LS_Coint_BD!$B$3:$AQ$1079,AF$2)*$AD64+VLOOKUP($AC64,LS_Coint_BD!$B$3:$AQ$1079,AF$2+1)</f>
        <v>0</v>
      </c>
      <c r="AG64">
        <f>VLOOKUP($AC64,LS_Coint_BD!$B$3:$AQ$1079,AG$2)*$AD64+VLOOKUP($AC64,LS_Coint_BD!$B$3:$AQ$1079,AG$2+1)</f>
        <v>0</v>
      </c>
      <c r="AH64">
        <f>VLOOKUP($AC64,LS_Coint_BD!$B$3:$AQ$1079,AH$2)*$AD64+VLOOKUP($AC64,LS_Coint_BD!$B$3:$AQ$1079,AH$2+1)</f>
        <v>15.29122736375745</v>
      </c>
      <c r="AI64">
        <f>VLOOKUP($AC64,LS_Coint_BD!$B$3:$AQ$1079,AI$2)*$AD64+VLOOKUP($AC64,LS_Coint_BD!$B$3:$AQ$1079,AI$2+1)</f>
        <v>15.30471125564287</v>
      </c>
      <c r="AJ64">
        <f>VLOOKUP($AC64,LS_Coint_BD!$B$3:$AQ$1079,AJ$2)*$AD64+VLOOKUP($AC64,LS_Coint_BD!$B$3:$AQ$1079,AJ$2+1)</f>
        <v>15.29419501281194</v>
      </c>
      <c r="AK64">
        <f>VLOOKUP($AC64,LS_Coint_BD!$B$3:$AQ$1079,AK$2)*$AD64+VLOOKUP($AC64,LS_Coint_BD!$B$3:$AQ$1079,AK$2+1)</f>
        <v>15.309168426992926</v>
      </c>
      <c r="AL64">
        <f>VLOOKUP($AC64,LS_Coint_BD!$B$3:$AQ$1079,AL$2)*$AD64+VLOOKUP($AC64,LS_Coint_BD!$B$3:$AQ$1079,AL$2+1)</f>
        <v>15.298668330240178</v>
      </c>
      <c r="AM64">
        <f>VLOOKUP($AC64,LS_Coint_BD!$B$3:$AQ$1079,AM$2)*$AD64+VLOOKUP($AC64,LS_Coint_BD!$B$3:$AQ$1079,AM$2+1)</f>
        <v>0</v>
      </c>
      <c r="AN64">
        <f>VLOOKUP($AC64,LS_Coint_BD!$B$3:$AQ$1079,AN$2)</f>
        <v>0</v>
      </c>
      <c r="AO64">
        <f>VLOOKUP($AC64,LS_Coint_BD!$B$3:$AQ$1079,AO$2)</f>
        <v>0</v>
      </c>
      <c r="AP64">
        <f>VLOOKUP($AC64,LS_Coint_BD!$B$3:$AQ$1079,AP$2)</f>
        <v>0.455653685548218</v>
      </c>
      <c r="AQ64">
        <f>VLOOKUP($AC64,LS_Coint_BD!$B$3:$AQ$1079,AQ$2)</f>
        <v>0.497210004201949</v>
      </c>
      <c r="AR64">
        <f>VLOOKUP($AC64,LS_Coint_BD!$B$3:$AQ$1079,AR$2)</f>
        <v>0.48141441271647201</v>
      </c>
      <c r="AS64">
        <f>VLOOKUP($AC64,LS_Coint_BD!$B$3:$AQ$1079,AS$2)</f>
        <v>0.51323402833863696</v>
      </c>
      <c r="AT64">
        <f>VLOOKUP($AC64,LS_Coint_BD!$B$3:$AQ$1079,AT$2)</f>
        <v>0.52741643928648996</v>
      </c>
      <c r="AU64">
        <f>VLOOKUP($AC64,LS_Coint_BD!$B$3:$AQ$1079,AU$2)</f>
        <v>0</v>
      </c>
      <c r="AV64">
        <f>VLOOKUP($AC64,LS_Coint_BD!$B$3:$AQ$1079,AV$2)</f>
        <v>0</v>
      </c>
      <c r="AW64">
        <f>VLOOKUP($AC64,LS_Coint_BD!$B$3:$AQ$1079,AW$2)</f>
        <v>0</v>
      </c>
      <c r="AX64">
        <f>VLOOKUP($AC64,LS_Coint_BD!$B$3:$AQ$1079,AX$2)</f>
        <v>-1.82710989195454E-15</v>
      </c>
      <c r="AY64">
        <f>VLOOKUP($AC64,LS_Coint_BD!$B$3:$AQ$1079,AY$2)</f>
        <v>1.37667655053519E-15</v>
      </c>
      <c r="AZ64">
        <f>VLOOKUP($AC64,LS_Coint_BD!$B$3:$AQ$1079,AZ$2)</f>
        <v>-1.6480644009991199E-15</v>
      </c>
      <c r="BA64">
        <f>VLOOKUP($AC64,LS_Coint_BD!$B$3:$AQ$1079,BA$2)</f>
        <v>5.0626169922907104E-16</v>
      </c>
      <c r="BB64">
        <f>VLOOKUP($AC64,LS_Coint_BD!$B$3:$AQ$1079,BB$2)</f>
        <v>-3.7949441569005398E-16</v>
      </c>
      <c r="BC64">
        <f>VLOOKUP($AC64,LS_Coint_BD!$B$3:$AQ$1079,BC$2)</f>
        <v>0</v>
      </c>
      <c r="BD64">
        <f t="shared" si="57"/>
        <v>0</v>
      </c>
      <c r="BE64">
        <f t="shared" si="58"/>
        <v>0</v>
      </c>
      <c r="BF64">
        <f t="shared" si="59"/>
        <v>0.91130737109643423</v>
      </c>
      <c r="BG64">
        <f t="shared" si="60"/>
        <v>0.99442000840389932</v>
      </c>
      <c r="BH64">
        <f t="shared" si="61"/>
        <v>0.96282882543294235</v>
      </c>
      <c r="BI64">
        <f t="shared" si="62"/>
        <v>1.0264680566772744</v>
      </c>
      <c r="BJ64">
        <f t="shared" si="63"/>
        <v>1.0548328785729795</v>
      </c>
      <c r="BK64">
        <f t="shared" si="64"/>
        <v>0</v>
      </c>
      <c r="BL64">
        <f t="shared" si="65"/>
        <v>0</v>
      </c>
      <c r="BN64" s="19" t="b">
        <f t="shared" si="49"/>
        <v>0</v>
      </c>
      <c r="BO64" s="19" t="b">
        <f t="shared" si="50"/>
        <v>0</v>
      </c>
      <c r="BP64" s="19" t="b">
        <f t="shared" si="51"/>
        <v>0</v>
      </c>
      <c r="BQ64" s="19" t="b">
        <f t="shared" si="52"/>
        <v>0</v>
      </c>
      <c r="BR64" s="19" t="b">
        <f t="shared" si="53"/>
        <v>0</v>
      </c>
      <c r="BS64" s="19" t="b">
        <f t="shared" si="54"/>
        <v>0</v>
      </c>
      <c r="BT64" s="19" t="b">
        <f t="shared" si="55"/>
        <v>0</v>
      </c>
      <c r="BU64" s="19" t="b">
        <f t="shared" si="56"/>
        <v>0</v>
      </c>
    </row>
    <row r="65" spans="2:73" x14ac:dyDescent="0.3">
      <c r="B65" s="17" t="str">
        <f>VLOOKUP($AC65,LS_Coint_BD!$B$3:$D$1079,2)</f>
        <v>BBDC4</v>
      </c>
      <c r="C65" s="87" t="str">
        <f>VLOOKUP($AC65,LS_Coint_BD!$B$3:$D$1079,3)</f>
        <v>BBSE3</v>
      </c>
      <c r="D65" s="70">
        <f t="shared" si="66"/>
        <v>-0.39963825065293435</v>
      </c>
      <c r="E65" s="66">
        <f t="shared" si="67"/>
        <v>-1.9722061870064596</v>
      </c>
      <c r="F65" s="71">
        <f t="shared" si="68"/>
        <v>-1.314804124670973</v>
      </c>
      <c r="G65" s="70">
        <f t="shared" si="69"/>
        <v>-0.44736812929570746</v>
      </c>
      <c r="H65" s="66">
        <f t="shared" si="70"/>
        <v>-2.3650834553053839</v>
      </c>
      <c r="I65" s="71">
        <f t="shared" si="71"/>
        <v>-1.5767223035369227</v>
      </c>
      <c r="J65" s="70">
        <f t="shared" si="72"/>
        <v>-0.47668972326316705</v>
      </c>
      <c r="K65" s="66">
        <f t="shared" si="73"/>
        <v>-2.3063224977661516</v>
      </c>
      <c r="L65" s="71">
        <f t="shared" si="74"/>
        <v>-1.5375483318441012</v>
      </c>
      <c r="M65" s="70">
        <f t="shared" si="75"/>
        <v>-0.49099494143371558</v>
      </c>
      <c r="N65" s="66">
        <f t="shared" si="76"/>
        <v>-2.4264266254015685</v>
      </c>
      <c r="O65" s="71">
        <f t="shared" si="77"/>
        <v>-1.6176177502677123</v>
      </c>
      <c r="P65" s="70">
        <f t="shared" si="78"/>
        <v>-0.58518346983106895</v>
      </c>
      <c r="Q65" s="66">
        <f t="shared" si="79"/>
        <v>-2.4820054674177534</v>
      </c>
      <c r="R65" s="71">
        <f t="shared" si="80"/>
        <v>-1.6546703116118355</v>
      </c>
      <c r="S65" s="70">
        <f t="shared" si="81"/>
        <v>-0.62982996978601946</v>
      </c>
      <c r="T65" s="66">
        <f t="shared" si="82"/>
        <v>-2.4580696357134517</v>
      </c>
      <c r="U65" s="71">
        <f t="shared" si="83"/>
        <v>-1.6387130904756344</v>
      </c>
      <c r="V65" s="70">
        <f t="shared" si="84"/>
        <v>-0.66103643285679325</v>
      </c>
      <c r="W65" s="66">
        <f t="shared" si="85"/>
        <v>-2.458140447111838</v>
      </c>
      <c r="X65" s="71">
        <f t="shared" si="86"/>
        <v>-1.6387602980745586</v>
      </c>
      <c r="Y65" s="70">
        <f t="shared" si="87"/>
        <v>-0.97950228364300429</v>
      </c>
      <c r="Z65" s="66">
        <f t="shared" si="88"/>
        <v>-2.5527016062728181</v>
      </c>
      <c r="AA65" s="71">
        <f t="shared" si="89"/>
        <v>-1.7018010708485454</v>
      </c>
      <c r="AB65" s="98">
        <f>SUMIF(BN65:BU65,"VERDADEIRO",BN$3:$BU64)</f>
        <v>0</v>
      </c>
      <c r="AC65" s="97">
        <f t="shared" si="48"/>
        <v>62</v>
      </c>
      <c r="AD65">
        <f>RTD("tryd.rtdserver",,"COT",B65,"ULT")</f>
        <v>25.87</v>
      </c>
      <c r="AE65">
        <f>RTD("tryd.rtdserver",,"COT",C65,"ULT")</f>
        <v>28.52</v>
      </c>
      <c r="AF65">
        <f>VLOOKUP($AC65,LS_Coint_BD!$B$3:$AQ$1079,AF$2)*$AD65+VLOOKUP($AC65,LS_Coint_BD!$B$3:$AQ$1079,AF$2+1)</f>
        <v>28.919638250652934</v>
      </c>
      <c r="AG65">
        <f>VLOOKUP($AC65,LS_Coint_BD!$B$3:$AQ$1079,AG$2)*$AD65+VLOOKUP($AC65,LS_Coint_BD!$B$3:$AQ$1079,AG$2+1)</f>
        <v>28.967368129295707</v>
      </c>
      <c r="AH65">
        <f>VLOOKUP($AC65,LS_Coint_BD!$B$3:$AQ$1079,AH$2)*$AD65+VLOOKUP($AC65,LS_Coint_BD!$B$3:$AQ$1079,AH$2+1)</f>
        <v>28.996689723263167</v>
      </c>
      <c r="AI65">
        <f>VLOOKUP($AC65,LS_Coint_BD!$B$3:$AQ$1079,AI$2)*$AD65+VLOOKUP($AC65,LS_Coint_BD!$B$3:$AQ$1079,AI$2+1)</f>
        <v>29.010994941433715</v>
      </c>
      <c r="AJ65">
        <f>VLOOKUP($AC65,LS_Coint_BD!$B$3:$AQ$1079,AJ$2)*$AD65+VLOOKUP($AC65,LS_Coint_BD!$B$3:$AQ$1079,AJ$2+1)</f>
        <v>29.105183469831069</v>
      </c>
      <c r="AK65">
        <f>VLOOKUP($AC65,LS_Coint_BD!$B$3:$AQ$1079,AK$2)*$AD65+VLOOKUP($AC65,LS_Coint_BD!$B$3:$AQ$1079,AK$2+1)</f>
        <v>29.149829969786019</v>
      </c>
      <c r="AL65">
        <f>VLOOKUP($AC65,LS_Coint_BD!$B$3:$AQ$1079,AL$2)*$AD65+VLOOKUP($AC65,LS_Coint_BD!$B$3:$AQ$1079,AL$2+1)</f>
        <v>29.181036432856793</v>
      </c>
      <c r="AM65">
        <f>VLOOKUP($AC65,LS_Coint_BD!$B$3:$AQ$1079,AM$2)*$AD65+VLOOKUP($AC65,LS_Coint_BD!$B$3:$AQ$1079,AM$2+1)</f>
        <v>29.499502283643004</v>
      </c>
      <c r="AN65">
        <f>VLOOKUP($AC65,LS_Coint_BD!$B$3:$AQ$1079,AN$2)</f>
        <v>0.65740206233548604</v>
      </c>
      <c r="AO65">
        <f>VLOOKUP($AC65,LS_Coint_BD!$B$3:$AQ$1079,AO$2)</f>
        <v>0.788361151768461</v>
      </c>
      <c r="AP65">
        <f>VLOOKUP($AC65,LS_Coint_BD!$B$3:$AQ$1079,AP$2)</f>
        <v>0.76877416592205094</v>
      </c>
      <c r="AQ65">
        <f>VLOOKUP($AC65,LS_Coint_BD!$B$3:$AQ$1079,AQ$2)</f>
        <v>0.80880887513385702</v>
      </c>
      <c r="AR65">
        <f>VLOOKUP($AC65,LS_Coint_BD!$B$3:$AQ$1079,AR$2)</f>
        <v>0.82733515580591599</v>
      </c>
      <c r="AS65">
        <f>VLOOKUP($AC65,LS_Coint_BD!$B$3:$AQ$1079,AS$2)</f>
        <v>0.81935654523781798</v>
      </c>
      <c r="AT65">
        <f>VLOOKUP($AC65,LS_Coint_BD!$B$3:$AQ$1079,AT$2)</f>
        <v>0.81938014903727896</v>
      </c>
      <c r="AU65">
        <f>VLOOKUP($AC65,LS_Coint_BD!$B$3:$AQ$1079,AU$2)</f>
        <v>0.85090053542427302</v>
      </c>
      <c r="AV65">
        <f>VLOOKUP($AC65,LS_Coint_BD!$B$3:$AQ$1079,AV$2)</f>
        <v>-9.9475983006413996E-16</v>
      </c>
      <c r="AW65">
        <f>VLOOKUP($AC65,LS_Coint_BD!$B$3:$AQ$1079,AW$2)</f>
        <v>-6.8093678843676302E-16</v>
      </c>
      <c r="AX65">
        <f>VLOOKUP($AC65,LS_Coint_BD!$B$3:$AQ$1079,AX$2)</f>
        <v>5.5828357809722196E-16</v>
      </c>
      <c r="AY65">
        <f>VLOOKUP($AC65,LS_Coint_BD!$B$3:$AQ$1079,AY$2)</f>
        <v>1.84297022087776E-15</v>
      </c>
      <c r="AZ65">
        <f>VLOOKUP($AC65,LS_Coint_BD!$B$3:$AQ$1079,AZ$2)</f>
        <v>-3.5132390823693801E-15</v>
      </c>
      <c r="BA65">
        <f>VLOOKUP($AC65,LS_Coint_BD!$B$3:$AQ$1079,BA$2)</f>
        <v>1.47437617670221E-15</v>
      </c>
      <c r="BB65">
        <f>VLOOKUP($AC65,LS_Coint_BD!$B$3:$AQ$1079,BB$2)</f>
        <v>-5.9750184598008395E-16</v>
      </c>
      <c r="BC65">
        <f>VLOOKUP($AC65,LS_Coint_BD!$B$3:$AQ$1079,BC$2)</f>
        <v>7.1054273576010003E-16</v>
      </c>
      <c r="BD65">
        <f t="shared" si="57"/>
        <v>-1.314804124670973</v>
      </c>
      <c r="BE65">
        <f t="shared" si="58"/>
        <v>-1.5767223035369227</v>
      </c>
      <c r="BF65">
        <f t="shared" si="59"/>
        <v>-1.5375483318441012</v>
      </c>
      <c r="BG65">
        <f t="shared" si="60"/>
        <v>-1.6176177502677123</v>
      </c>
      <c r="BH65">
        <f t="shared" si="61"/>
        <v>-1.6546703116118355</v>
      </c>
      <c r="BI65">
        <f t="shared" si="62"/>
        <v>-1.6387130904756344</v>
      </c>
      <c r="BJ65">
        <f t="shared" si="63"/>
        <v>-1.6387602980745586</v>
      </c>
      <c r="BK65">
        <f t="shared" si="64"/>
        <v>-1.7018010708485454</v>
      </c>
      <c r="BL65">
        <f t="shared" si="65"/>
        <v>-1.314804124670971</v>
      </c>
      <c r="BN65" s="30" t="b">
        <f t="shared" si="49"/>
        <v>0</v>
      </c>
      <c r="BO65" s="30" t="b">
        <f t="shared" si="50"/>
        <v>0</v>
      </c>
      <c r="BP65" s="30" t="b">
        <f t="shared" si="51"/>
        <v>0</v>
      </c>
      <c r="BQ65" s="30" t="b">
        <f t="shared" si="52"/>
        <v>0</v>
      </c>
      <c r="BR65" s="30" t="b">
        <f t="shared" si="53"/>
        <v>0</v>
      </c>
      <c r="BS65" s="30" t="b">
        <f t="shared" si="54"/>
        <v>0</v>
      </c>
      <c r="BT65" s="30" t="b">
        <f t="shared" si="55"/>
        <v>0</v>
      </c>
      <c r="BU65" s="30" t="b">
        <f t="shared" si="56"/>
        <v>0</v>
      </c>
    </row>
    <row r="66" spans="2:73" x14ac:dyDescent="0.3">
      <c r="B66" s="17" t="str">
        <f>VLOOKUP($AC66,LS_Coint_BD!$B$3:$D$1079,2)</f>
        <v>BBDC4</v>
      </c>
      <c r="C66" s="87" t="str">
        <f>VLOOKUP($AC66,LS_Coint_BD!$B$3:$D$1079,3)</f>
        <v>BRAP4</v>
      </c>
      <c r="D66" s="68">
        <f t="shared" si="66"/>
        <v>-0.70185527329627462</v>
      </c>
      <c r="E66" s="65">
        <f t="shared" si="67"/>
        <v>-13.605700855915657</v>
      </c>
      <c r="F66" s="69">
        <f t="shared" si="68"/>
        <v>-9.0704672372771054</v>
      </c>
      <c r="G66" s="68">
        <f t="shared" si="69"/>
        <v>-0.54647273203081426</v>
      </c>
      <c r="H66" s="65">
        <f t="shared" si="70"/>
        <v>-13.113273085643062</v>
      </c>
      <c r="I66" s="69">
        <f t="shared" si="71"/>
        <v>-8.7421820570953752</v>
      </c>
      <c r="J66" s="68">
        <f t="shared" si="72"/>
        <v>0.52694363259295329</v>
      </c>
      <c r="K66" s="65">
        <f t="shared" si="73"/>
        <v>16.180403752907988</v>
      </c>
      <c r="L66" s="69">
        <f t="shared" si="74"/>
        <v>10.786935835271992</v>
      </c>
      <c r="M66" s="68">
        <f t="shared" si="75"/>
        <v>0</v>
      </c>
      <c r="N66" s="65">
        <f t="shared" si="76"/>
        <v>0</v>
      </c>
      <c r="O66" s="69">
        <f t="shared" si="77"/>
        <v>0</v>
      </c>
      <c r="P66" s="68">
        <f t="shared" si="78"/>
        <v>0</v>
      </c>
      <c r="Q66" s="65">
        <f t="shared" si="79"/>
        <v>0</v>
      </c>
      <c r="R66" s="69">
        <f t="shared" si="80"/>
        <v>0</v>
      </c>
      <c r="S66" s="68">
        <f t="shared" si="81"/>
        <v>1.5978026369413598</v>
      </c>
      <c r="T66" s="65">
        <f t="shared" si="82"/>
        <v>18.625557637734357</v>
      </c>
      <c r="U66" s="69">
        <f t="shared" si="83"/>
        <v>12.417038425156237</v>
      </c>
      <c r="V66" s="68">
        <f t="shared" si="84"/>
        <v>1.5554876009970684</v>
      </c>
      <c r="W66" s="65">
        <f t="shared" si="85"/>
        <v>18.862952709762638</v>
      </c>
      <c r="X66" s="69">
        <f t="shared" si="86"/>
        <v>12.575301806508424</v>
      </c>
      <c r="Y66" s="68">
        <f t="shared" si="87"/>
        <v>0</v>
      </c>
      <c r="Z66" s="65">
        <f t="shared" si="88"/>
        <v>0</v>
      </c>
      <c r="AA66" s="69">
        <f t="shared" si="89"/>
        <v>0</v>
      </c>
      <c r="AB66" s="98">
        <f>SUMIF(BN66:BU66,"VERDADEIRO",BN$3:$BU65)</f>
        <v>0</v>
      </c>
      <c r="AC66" s="97">
        <f t="shared" si="48"/>
        <v>63</v>
      </c>
      <c r="AD66">
        <f>RTD("tryd.rtdserver",,"COT",B66,"ULT")</f>
        <v>25.87</v>
      </c>
      <c r="AE66">
        <f>RTD("tryd.rtdserver",,"COT",C66,"ULT")</f>
        <v>63.07</v>
      </c>
      <c r="AF66">
        <f>VLOOKUP($AC66,LS_Coint_BD!$B$3:$AQ$1079,AF$2)*$AD66+VLOOKUP($AC66,LS_Coint_BD!$B$3:$AQ$1079,AF$2+1)</f>
        <v>63.771855273296275</v>
      </c>
      <c r="AG66">
        <f>VLOOKUP($AC66,LS_Coint_BD!$B$3:$AQ$1079,AG$2)*$AD66+VLOOKUP($AC66,LS_Coint_BD!$B$3:$AQ$1079,AG$2+1)</f>
        <v>63.616472732030815</v>
      </c>
      <c r="AH66">
        <f>VLOOKUP($AC66,LS_Coint_BD!$B$3:$AQ$1079,AH$2)*$AD66+VLOOKUP($AC66,LS_Coint_BD!$B$3:$AQ$1079,AH$2+1)</f>
        <v>62.543056367407047</v>
      </c>
      <c r="AI66">
        <f>VLOOKUP($AC66,LS_Coint_BD!$B$3:$AQ$1079,AI$2)*$AD66+VLOOKUP($AC66,LS_Coint_BD!$B$3:$AQ$1079,AI$2+1)</f>
        <v>0</v>
      </c>
      <c r="AJ66">
        <f>VLOOKUP($AC66,LS_Coint_BD!$B$3:$AQ$1079,AJ$2)*$AD66+VLOOKUP($AC66,LS_Coint_BD!$B$3:$AQ$1079,AJ$2+1)</f>
        <v>0</v>
      </c>
      <c r="AK66">
        <f>VLOOKUP($AC66,LS_Coint_BD!$B$3:$AQ$1079,AK$2)*$AD66+VLOOKUP($AC66,LS_Coint_BD!$B$3:$AQ$1079,AK$2+1)</f>
        <v>61.47219736305864</v>
      </c>
      <c r="AL66">
        <f>VLOOKUP($AC66,LS_Coint_BD!$B$3:$AQ$1079,AL$2)*$AD66+VLOOKUP($AC66,LS_Coint_BD!$B$3:$AQ$1079,AL$2+1)</f>
        <v>61.514512399002932</v>
      </c>
      <c r="AM66">
        <f>VLOOKUP($AC66,LS_Coint_BD!$B$3:$AQ$1079,AM$2)*$AD66+VLOOKUP($AC66,LS_Coint_BD!$B$3:$AQ$1079,AM$2+1)</f>
        <v>0</v>
      </c>
      <c r="AN66">
        <f>VLOOKUP($AC66,LS_Coint_BD!$B$3:$AQ$1079,AN$2)</f>
        <v>4.53523361863855</v>
      </c>
      <c r="AO66">
        <f>VLOOKUP($AC66,LS_Coint_BD!$B$3:$AQ$1079,AO$2)</f>
        <v>4.3710910285476796</v>
      </c>
      <c r="AP66">
        <f>VLOOKUP($AC66,LS_Coint_BD!$B$3:$AQ$1079,AP$2)</f>
        <v>5.3934679176360003</v>
      </c>
      <c r="AQ66">
        <f>VLOOKUP($AC66,LS_Coint_BD!$B$3:$AQ$1079,AQ$2)</f>
        <v>0</v>
      </c>
      <c r="AR66">
        <f>VLOOKUP($AC66,LS_Coint_BD!$B$3:$AQ$1079,AR$2)</f>
        <v>0</v>
      </c>
      <c r="AS66">
        <f>VLOOKUP($AC66,LS_Coint_BD!$B$3:$AQ$1079,AS$2)</f>
        <v>6.2085192125781203</v>
      </c>
      <c r="AT66">
        <f>VLOOKUP($AC66,LS_Coint_BD!$B$3:$AQ$1079,AT$2)</f>
        <v>6.2876509032542103</v>
      </c>
      <c r="AU66">
        <f>VLOOKUP($AC66,LS_Coint_BD!$B$3:$AQ$1079,AU$2)</f>
        <v>0</v>
      </c>
      <c r="AV66">
        <f>VLOOKUP($AC66,LS_Coint_BD!$B$3:$AQ$1079,AV$2)</f>
        <v>-6.1106675275368599E-15</v>
      </c>
      <c r="AW66">
        <f>VLOOKUP($AC66,LS_Coint_BD!$B$3:$AQ$1079,AW$2)</f>
        <v>-1.5276668818842201E-14</v>
      </c>
      <c r="AX66">
        <f>VLOOKUP($AC66,LS_Coint_BD!$B$3:$AQ$1079,AX$2)</f>
        <v>-8.1204884086868604E-15</v>
      </c>
      <c r="AY66">
        <f>VLOOKUP($AC66,LS_Coint_BD!$B$3:$AQ$1079,AY$2)</f>
        <v>0</v>
      </c>
      <c r="AZ66">
        <f>VLOOKUP($AC66,LS_Coint_BD!$B$3:$AQ$1079,AZ$2)</f>
        <v>0</v>
      </c>
      <c r="BA66">
        <f>VLOOKUP($AC66,LS_Coint_BD!$B$3:$AQ$1079,BA$2)</f>
        <v>-3.6948222259525203E-15</v>
      </c>
      <c r="BB66">
        <f>VLOOKUP($AC66,LS_Coint_BD!$B$3:$AQ$1079,BB$2)</f>
        <v>4.1340668262405803E-15</v>
      </c>
      <c r="BC66">
        <f>VLOOKUP($AC66,LS_Coint_BD!$B$3:$AQ$1079,BC$2)</f>
        <v>0</v>
      </c>
      <c r="BD66">
        <f t="shared" si="57"/>
        <v>-9.0704672372771054</v>
      </c>
      <c r="BE66">
        <f t="shared" si="58"/>
        <v>-8.7421820570953752</v>
      </c>
      <c r="BF66">
        <f t="shared" si="59"/>
        <v>10.786935835271992</v>
      </c>
      <c r="BG66">
        <f t="shared" si="60"/>
        <v>0</v>
      </c>
      <c r="BH66">
        <f t="shared" si="61"/>
        <v>0</v>
      </c>
      <c r="BI66">
        <f t="shared" si="62"/>
        <v>12.417038425156237</v>
      </c>
      <c r="BJ66">
        <f t="shared" si="63"/>
        <v>12.575301806508424</v>
      </c>
      <c r="BK66">
        <f t="shared" si="64"/>
        <v>0</v>
      </c>
      <c r="BL66">
        <f t="shared" si="65"/>
        <v>-9.0704672372771178</v>
      </c>
      <c r="BN66" s="19" t="b">
        <f t="shared" si="49"/>
        <v>0</v>
      </c>
      <c r="BO66" s="19" t="b">
        <f t="shared" si="50"/>
        <v>0</v>
      </c>
      <c r="BP66" s="19" t="b">
        <f t="shared" si="51"/>
        <v>0</v>
      </c>
      <c r="BQ66" s="19" t="b">
        <f t="shared" si="52"/>
        <v>0</v>
      </c>
      <c r="BR66" s="19" t="b">
        <f t="shared" si="53"/>
        <v>0</v>
      </c>
      <c r="BS66" s="19" t="b">
        <f t="shared" si="54"/>
        <v>0</v>
      </c>
      <c r="BT66" s="19" t="b">
        <f t="shared" si="55"/>
        <v>0</v>
      </c>
      <c r="BU66" s="19" t="b">
        <f t="shared" si="56"/>
        <v>0</v>
      </c>
    </row>
    <row r="67" spans="2:73" x14ac:dyDescent="0.3">
      <c r="B67" s="17" t="str">
        <f>VLOOKUP($AC67,LS_Coint_BD!$B$3:$D$1079,2)</f>
        <v>BBDC4</v>
      </c>
      <c r="C67" s="87" t="str">
        <f>VLOOKUP($AC67,LS_Coint_BD!$B$3:$D$1079,3)</f>
        <v>CMIG4</v>
      </c>
      <c r="D67" s="70">
        <f t="shared" si="66"/>
        <v>0</v>
      </c>
      <c r="E67" s="66">
        <f t="shared" si="67"/>
        <v>0</v>
      </c>
      <c r="F67" s="71">
        <f t="shared" si="68"/>
        <v>0</v>
      </c>
      <c r="G67" s="70">
        <f t="shared" si="69"/>
        <v>0</v>
      </c>
      <c r="H67" s="66">
        <f t="shared" si="70"/>
        <v>0</v>
      </c>
      <c r="I67" s="71">
        <f t="shared" si="71"/>
        <v>0</v>
      </c>
      <c r="J67" s="70">
        <f t="shared" si="72"/>
        <v>0</v>
      </c>
      <c r="K67" s="66">
        <f t="shared" si="73"/>
        <v>0</v>
      </c>
      <c r="L67" s="71">
        <f t="shared" si="74"/>
        <v>0</v>
      </c>
      <c r="M67" s="70">
        <f t="shared" si="75"/>
        <v>0.82046323267360499</v>
      </c>
      <c r="N67" s="66">
        <f t="shared" si="76"/>
        <v>1.6434278615321922</v>
      </c>
      <c r="O67" s="71">
        <f t="shared" si="77"/>
        <v>1.0956185743547948</v>
      </c>
      <c r="P67" s="70">
        <f t="shared" si="78"/>
        <v>0.81639825109252406</v>
      </c>
      <c r="Q67" s="66">
        <f t="shared" si="79"/>
        <v>1.6281688351410146</v>
      </c>
      <c r="R67" s="71">
        <f t="shared" si="80"/>
        <v>1.0854458900940098</v>
      </c>
      <c r="S67" s="70">
        <f t="shared" si="81"/>
        <v>0.76911229878150422</v>
      </c>
      <c r="T67" s="66">
        <f t="shared" si="82"/>
        <v>1.6325859988375258</v>
      </c>
      <c r="U67" s="71">
        <f t="shared" si="83"/>
        <v>1.0883906658916838</v>
      </c>
      <c r="V67" s="70">
        <f t="shared" si="84"/>
        <v>0.74973652811057789</v>
      </c>
      <c r="W67" s="66">
        <f t="shared" si="85"/>
        <v>1.7781604591495261</v>
      </c>
      <c r="X67" s="71">
        <f t="shared" si="86"/>
        <v>1.1854403060996841</v>
      </c>
      <c r="Y67" s="70">
        <f t="shared" si="87"/>
        <v>1.2025932974795825</v>
      </c>
      <c r="Z67" s="66">
        <f t="shared" si="88"/>
        <v>2.0488818411235119</v>
      </c>
      <c r="AA67" s="71">
        <f t="shared" si="89"/>
        <v>1.3659212274156745</v>
      </c>
      <c r="AB67" s="98">
        <f>SUMIF(BN67:BU67,"VERDADEIRO",BN$3:$BU66)</f>
        <v>0</v>
      </c>
      <c r="AC67" s="97">
        <f t="shared" si="48"/>
        <v>64</v>
      </c>
      <c r="AD67">
        <f>RTD("tryd.rtdserver",,"COT",B67,"ULT")</f>
        <v>25.87</v>
      </c>
      <c r="AE67">
        <f>RTD("tryd.rtdserver",,"COT",C67,"ULT")</f>
        <v>14.14</v>
      </c>
      <c r="AF67">
        <f>VLOOKUP($AC67,LS_Coint_BD!$B$3:$AQ$1079,AF$2)*$AD67+VLOOKUP($AC67,LS_Coint_BD!$B$3:$AQ$1079,AF$2+1)</f>
        <v>0</v>
      </c>
      <c r="AG67">
        <f>VLOOKUP($AC67,LS_Coint_BD!$B$3:$AQ$1079,AG$2)*$AD67+VLOOKUP($AC67,LS_Coint_BD!$B$3:$AQ$1079,AG$2+1)</f>
        <v>0</v>
      </c>
      <c r="AH67">
        <f>VLOOKUP($AC67,LS_Coint_BD!$B$3:$AQ$1079,AH$2)*$AD67+VLOOKUP($AC67,LS_Coint_BD!$B$3:$AQ$1079,AH$2+1)</f>
        <v>0</v>
      </c>
      <c r="AI67">
        <f>VLOOKUP($AC67,LS_Coint_BD!$B$3:$AQ$1079,AI$2)*$AD67+VLOOKUP($AC67,LS_Coint_BD!$B$3:$AQ$1079,AI$2+1)</f>
        <v>13.319536767326396</v>
      </c>
      <c r="AJ67">
        <f>VLOOKUP($AC67,LS_Coint_BD!$B$3:$AQ$1079,AJ$2)*$AD67+VLOOKUP($AC67,LS_Coint_BD!$B$3:$AQ$1079,AJ$2+1)</f>
        <v>13.323601748907477</v>
      </c>
      <c r="AK67">
        <f>VLOOKUP($AC67,LS_Coint_BD!$B$3:$AQ$1079,AK$2)*$AD67+VLOOKUP($AC67,LS_Coint_BD!$B$3:$AQ$1079,AK$2+1)</f>
        <v>13.370887701218496</v>
      </c>
      <c r="AL67">
        <f>VLOOKUP($AC67,LS_Coint_BD!$B$3:$AQ$1079,AL$2)*$AD67+VLOOKUP($AC67,LS_Coint_BD!$B$3:$AQ$1079,AL$2+1)</f>
        <v>13.390263471889423</v>
      </c>
      <c r="AM67">
        <f>VLOOKUP($AC67,LS_Coint_BD!$B$3:$AQ$1079,AM$2)*$AD67+VLOOKUP($AC67,LS_Coint_BD!$B$3:$AQ$1079,AM$2+1)</f>
        <v>12.937406702520418</v>
      </c>
      <c r="AN67">
        <f>VLOOKUP($AC67,LS_Coint_BD!$B$3:$AQ$1079,AN$2)</f>
        <v>0</v>
      </c>
      <c r="AO67">
        <f>VLOOKUP($AC67,LS_Coint_BD!$B$3:$AQ$1079,AO$2)</f>
        <v>0</v>
      </c>
      <c r="AP67">
        <f>VLOOKUP($AC67,LS_Coint_BD!$B$3:$AQ$1079,AP$2)</f>
        <v>0</v>
      </c>
      <c r="AQ67">
        <f>VLOOKUP($AC67,LS_Coint_BD!$B$3:$AQ$1079,AQ$2)</f>
        <v>0.54780928717739696</v>
      </c>
      <c r="AR67">
        <f>VLOOKUP($AC67,LS_Coint_BD!$B$3:$AQ$1079,AR$2)</f>
        <v>0.54272294504700502</v>
      </c>
      <c r="AS67">
        <f>VLOOKUP($AC67,LS_Coint_BD!$B$3:$AQ$1079,AS$2)</f>
        <v>0.54419533294584199</v>
      </c>
      <c r="AT67">
        <f>VLOOKUP($AC67,LS_Coint_BD!$B$3:$AQ$1079,AT$2)</f>
        <v>0.59272015304984205</v>
      </c>
      <c r="AU67">
        <f>VLOOKUP($AC67,LS_Coint_BD!$B$3:$AQ$1079,AU$2)</f>
        <v>0.682960613707838</v>
      </c>
      <c r="AV67">
        <f>VLOOKUP($AC67,LS_Coint_BD!$B$3:$AQ$1079,AV$2)</f>
        <v>0</v>
      </c>
      <c r="AW67">
        <f>VLOOKUP($AC67,LS_Coint_BD!$B$3:$AQ$1079,AW$2)</f>
        <v>0</v>
      </c>
      <c r="AX67">
        <f>VLOOKUP($AC67,LS_Coint_BD!$B$3:$AQ$1079,AX$2)</f>
        <v>0</v>
      </c>
      <c r="AY67">
        <f>VLOOKUP($AC67,LS_Coint_BD!$B$3:$AQ$1079,AY$2)</f>
        <v>9.2148511043888001E-16</v>
      </c>
      <c r="AZ67">
        <f>VLOOKUP($AC67,LS_Coint_BD!$B$3:$AQ$1079,AZ$2)</f>
        <v>-2.2697892947892102E-16</v>
      </c>
      <c r="BA67">
        <f>VLOOKUP($AC67,LS_Coint_BD!$B$3:$AQ$1079,BA$2)</f>
        <v>-2.3092638912203301E-16</v>
      </c>
      <c r="BB67">
        <f>VLOOKUP($AC67,LS_Coint_BD!$B$3:$AQ$1079,BB$2)</f>
        <v>-3.2297397080004503E-17</v>
      </c>
      <c r="BC67">
        <f>VLOOKUP($AC67,LS_Coint_BD!$B$3:$AQ$1079,BC$2)</f>
        <v>-1.5916157281026199E-15</v>
      </c>
      <c r="BD67">
        <f t="shared" si="57"/>
        <v>0</v>
      </c>
      <c r="BE67">
        <f t="shared" si="58"/>
        <v>0</v>
      </c>
      <c r="BF67">
        <f t="shared" si="59"/>
        <v>0</v>
      </c>
      <c r="BG67">
        <f t="shared" si="60"/>
        <v>1.0956185743547948</v>
      </c>
      <c r="BH67">
        <f t="shared" si="61"/>
        <v>1.0854458900940098</v>
      </c>
      <c r="BI67">
        <f t="shared" si="62"/>
        <v>1.0883906658916838</v>
      </c>
      <c r="BJ67">
        <f t="shared" si="63"/>
        <v>1.1854403060996841</v>
      </c>
      <c r="BK67">
        <f t="shared" si="64"/>
        <v>1.3659212274156745</v>
      </c>
      <c r="BL67">
        <f t="shared" si="65"/>
        <v>0</v>
      </c>
      <c r="BN67" s="30" t="b">
        <f t="shared" si="49"/>
        <v>0</v>
      </c>
      <c r="BO67" s="30" t="b">
        <f t="shared" si="50"/>
        <v>0</v>
      </c>
      <c r="BP67" s="30" t="b">
        <f t="shared" si="51"/>
        <v>0</v>
      </c>
      <c r="BQ67" s="30" t="b">
        <f t="shared" si="52"/>
        <v>0</v>
      </c>
      <c r="BR67" s="30" t="b">
        <f t="shared" si="53"/>
        <v>0</v>
      </c>
      <c r="BS67" s="30" t="b">
        <f t="shared" si="54"/>
        <v>0</v>
      </c>
      <c r="BT67" s="30" t="b">
        <f t="shared" si="55"/>
        <v>0</v>
      </c>
      <c r="BU67" s="30" t="b">
        <f t="shared" si="56"/>
        <v>0</v>
      </c>
    </row>
    <row r="68" spans="2:73" x14ac:dyDescent="0.3">
      <c r="B68" s="17" t="str">
        <f>VLOOKUP($AC68,LS_Coint_BD!$B$3:$D$1079,2)</f>
        <v>BBDC4</v>
      </c>
      <c r="C68" s="87" t="str">
        <f>VLOOKUP($AC68,LS_Coint_BD!$B$3:$D$1079,3)</f>
        <v>CPFE3</v>
      </c>
      <c r="D68" s="68">
        <f t="shared" si="66"/>
        <v>2.1144001218809869</v>
      </c>
      <c r="E68" s="65">
        <f t="shared" si="67"/>
        <v>2.3402677709733828</v>
      </c>
      <c r="F68" s="69">
        <f t="shared" si="68"/>
        <v>1.5601785139822553</v>
      </c>
      <c r="G68" s="68">
        <f t="shared" si="69"/>
        <v>2.0915016588213291</v>
      </c>
      <c r="H68" s="65">
        <f t="shared" si="70"/>
        <v>2.3101424271362148</v>
      </c>
      <c r="I68" s="69">
        <f t="shared" si="71"/>
        <v>1.5400949514241431</v>
      </c>
      <c r="J68" s="68">
        <f t="shared" si="72"/>
        <v>2.036580311931921</v>
      </c>
      <c r="K68" s="65">
        <f t="shared" si="73"/>
        <v>2.5194062393470968</v>
      </c>
      <c r="L68" s="69">
        <f t="shared" si="74"/>
        <v>1.6796041595647313</v>
      </c>
      <c r="M68" s="68">
        <f t="shared" si="75"/>
        <v>2.0383676384304508</v>
      </c>
      <c r="N68" s="65">
        <f t="shared" si="76"/>
        <v>2.4195062406387371</v>
      </c>
      <c r="O68" s="69">
        <f t="shared" si="77"/>
        <v>1.6130041604258247</v>
      </c>
      <c r="P68" s="68">
        <f t="shared" si="78"/>
        <v>2.0689328125743458</v>
      </c>
      <c r="Q68" s="65">
        <f t="shared" si="79"/>
        <v>2.6801297828496655</v>
      </c>
      <c r="R68" s="69">
        <f t="shared" si="80"/>
        <v>1.7867531885664436</v>
      </c>
      <c r="S68" s="68">
        <f t="shared" si="81"/>
        <v>1.9851629920088101</v>
      </c>
      <c r="T68" s="65">
        <f t="shared" si="82"/>
        <v>3.036722202251434</v>
      </c>
      <c r="U68" s="69">
        <f t="shared" si="83"/>
        <v>2.0244814681676226</v>
      </c>
      <c r="V68" s="68">
        <f t="shared" si="84"/>
        <v>1.726045691349821</v>
      </c>
      <c r="W68" s="65">
        <f t="shared" si="85"/>
        <v>4.7938134910426475</v>
      </c>
      <c r="X68" s="69">
        <f t="shared" si="86"/>
        <v>3.1958756606950982</v>
      </c>
      <c r="Y68" s="68">
        <f t="shared" si="87"/>
        <v>1.7073523231796237</v>
      </c>
      <c r="Z68" s="65">
        <f t="shared" si="88"/>
        <v>4.6658704343948987</v>
      </c>
      <c r="AA68" s="69">
        <f t="shared" si="89"/>
        <v>3.1105802895965993</v>
      </c>
      <c r="AB68" s="98">
        <f>SUMIF(BN68:BU68,"VERDADEIRO",BN$3:$BU67)</f>
        <v>5</v>
      </c>
      <c r="AC68" s="97">
        <f t="shared" si="48"/>
        <v>65</v>
      </c>
      <c r="AD68">
        <f>RTD("tryd.rtdserver",,"COT",B68,"ULT")</f>
        <v>25.87</v>
      </c>
      <c r="AE68">
        <f>RTD("tryd.rtdserver",,"COT",C68,"ULT")</f>
        <v>33.43</v>
      </c>
      <c r="AF68">
        <f>VLOOKUP($AC68,LS_Coint_BD!$B$3:$AQ$1079,AF$2)*$AD68+VLOOKUP($AC68,LS_Coint_BD!$B$3:$AQ$1079,AF$2+1)</f>
        <v>31.315599878119013</v>
      </c>
      <c r="AG68">
        <f>VLOOKUP($AC68,LS_Coint_BD!$B$3:$AQ$1079,AG$2)*$AD68+VLOOKUP($AC68,LS_Coint_BD!$B$3:$AQ$1079,AG$2+1)</f>
        <v>31.338498341178671</v>
      </c>
      <c r="AH68">
        <f>VLOOKUP($AC68,LS_Coint_BD!$B$3:$AQ$1079,AH$2)*$AD68+VLOOKUP($AC68,LS_Coint_BD!$B$3:$AQ$1079,AH$2+1)</f>
        <v>31.393419688068079</v>
      </c>
      <c r="AI68">
        <f>VLOOKUP($AC68,LS_Coint_BD!$B$3:$AQ$1079,AI$2)*$AD68+VLOOKUP($AC68,LS_Coint_BD!$B$3:$AQ$1079,AI$2+1)</f>
        <v>31.391632361569549</v>
      </c>
      <c r="AJ68">
        <f>VLOOKUP($AC68,LS_Coint_BD!$B$3:$AQ$1079,AJ$2)*$AD68+VLOOKUP($AC68,LS_Coint_BD!$B$3:$AQ$1079,AJ$2+1)</f>
        <v>31.361067187425654</v>
      </c>
      <c r="AK68">
        <f>VLOOKUP($AC68,LS_Coint_BD!$B$3:$AQ$1079,AK$2)*$AD68+VLOOKUP($AC68,LS_Coint_BD!$B$3:$AQ$1079,AK$2+1)</f>
        <v>31.44483700799119</v>
      </c>
      <c r="AL68">
        <f>VLOOKUP($AC68,LS_Coint_BD!$B$3:$AQ$1079,AL$2)*$AD68+VLOOKUP($AC68,LS_Coint_BD!$B$3:$AQ$1079,AL$2+1)</f>
        <v>31.703954308650179</v>
      </c>
      <c r="AM68">
        <f>VLOOKUP($AC68,LS_Coint_BD!$B$3:$AQ$1079,AM$2)*$AD68+VLOOKUP($AC68,LS_Coint_BD!$B$3:$AQ$1079,AM$2+1)</f>
        <v>31.722647676820376</v>
      </c>
      <c r="AN68">
        <f>VLOOKUP($AC68,LS_Coint_BD!$B$3:$AQ$1079,AN$2)</f>
        <v>0.78008925699112797</v>
      </c>
      <c r="AO68">
        <f>VLOOKUP($AC68,LS_Coint_BD!$B$3:$AQ$1079,AO$2)</f>
        <v>0.77004747571207099</v>
      </c>
      <c r="AP68">
        <f>VLOOKUP($AC68,LS_Coint_BD!$B$3:$AQ$1079,AP$2)</f>
        <v>0.83980207978236698</v>
      </c>
      <c r="AQ68">
        <f>VLOOKUP($AC68,LS_Coint_BD!$B$3:$AQ$1079,AQ$2)</f>
        <v>0.80650208021291203</v>
      </c>
      <c r="AR68">
        <f>VLOOKUP($AC68,LS_Coint_BD!$B$3:$AQ$1079,AR$2)</f>
        <v>0.89337659428322203</v>
      </c>
      <c r="AS68">
        <f>VLOOKUP($AC68,LS_Coint_BD!$B$3:$AQ$1079,AS$2)</f>
        <v>1.01224073408381</v>
      </c>
      <c r="AT68">
        <f>VLOOKUP($AC68,LS_Coint_BD!$B$3:$AQ$1079,AT$2)</f>
        <v>1.59793783034755</v>
      </c>
      <c r="AU68">
        <f>VLOOKUP($AC68,LS_Coint_BD!$B$3:$AQ$1079,AU$2)</f>
        <v>1.5552901447983001</v>
      </c>
      <c r="AV68">
        <f>VLOOKUP($AC68,LS_Coint_BD!$B$3:$AQ$1079,AV$2)</f>
        <v>-6.7501559897209499E-16</v>
      </c>
      <c r="AW68">
        <f>VLOOKUP($AC68,LS_Coint_BD!$B$3:$AQ$1079,AW$2)</f>
        <v>1.1546319456101601E-15</v>
      </c>
      <c r="AX68">
        <f>VLOOKUP($AC68,LS_Coint_BD!$B$3:$AQ$1079,AX$2)</f>
        <v>-2.6137822065460799E-15</v>
      </c>
      <c r="AY68">
        <f>VLOOKUP($AC68,LS_Coint_BD!$B$3:$AQ$1079,AY$2)</f>
        <v>7.7715611723760997E-16</v>
      </c>
      <c r="AZ68">
        <f>VLOOKUP($AC68,LS_Coint_BD!$B$3:$AQ$1079,AZ$2)</f>
        <v>-5.1316975360451705E-16</v>
      </c>
      <c r="BA68">
        <f>VLOOKUP($AC68,LS_Coint_BD!$B$3:$AQ$1079,BA$2)</f>
        <v>2.7178259642823801E-15</v>
      </c>
      <c r="BB68">
        <f>VLOOKUP($AC68,LS_Coint_BD!$B$3:$AQ$1079,BB$2)</f>
        <v>-1.5664237583802199E-15</v>
      </c>
      <c r="BC68">
        <f>VLOOKUP($AC68,LS_Coint_BD!$B$3:$AQ$1079,BC$2)</f>
        <v>-1.05160324892495E-15</v>
      </c>
      <c r="BD68">
        <f t="shared" si="57"/>
        <v>1.5601785139822553</v>
      </c>
      <c r="BE68">
        <f t="shared" si="58"/>
        <v>1.5400949514241431</v>
      </c>
      <c r="BF68">
        <f t="shared" si="59"/>
        <v>1.6796041595647313</v>
      </c>
      <c r="BG68">
        <f t="shared" si="60"/>
        <v>1.6130041604258247</v>
      </c>
      <c r="BH68">
        <f t="shared" si="61"/>
        <v>1.7867531885664436</v>
      </c>
      <c r="BI68">
        <f t="shared" si="62"/>
        <v>2.0244814681676226</v>
      </c>
      <c r="BJ68">
        <f t="shared" si="63"/>
        <v>3.1958756606950982</v>
      </c>
      <c r="BK68">
        <f t="shared" si="64"/>
        <v>3.1105802895965993</v>
      </c>
      <c r="BL68">
        <f t="shared" si="65"/>
        <v>1.5601785139822539</v>
      </c>
      <c r="BN68" s="19" t="b">
        <f t="shared" si="49"/>
        <v>1</v>
      </c>
      <c r="BO68" s="19" t="b">
        <f t="shared" si="50"/>
        <v>1</v>
      </c>
      <c r="BP68" s="19" t="b">
        <f t="shared" si="51"/>
        <v>1</v>
      </c>
      <c r="BQ68" s="19" t="b">
        <f t="shared" si="52"/>
        <v>1</v>
      </c>
      <c r="BR68" s="19" t="b">
        <f t="shared" si="53"/>
        <v>1</v>
      </c>
      <c r="BS68" s="19" t="b">
        <f t="shared" si="54"/>
        <v>0</v>
      </c>
      <c r="BT68" s="19" t="b">
        <f t="shared" si="55"/>
        <v>0</v>
      </c>
      <c r="BU68" s="19" t="b">
        <f t="shared" si="56"/>
        <v>0</v>
      </c>
    </row>
    <row r="69" spans="2:73" x14ac:dyDescent="0.3">
      <c r="B69" s="17" t="str">
        <f>VLOOKUP($AC69,LS_Coint_BD!$B$3:$D$1079,2)</f>
        <v>BBDC4</v>
      </c>
      <c r="C69" s="87" t="str">
        <f>VLOOKUP($AC69,LS_Coint_BD!$B$3:$D$1079,3)</f>
        <v>CPLE6</v>
      </c>
      <c r="D69" s="70">
        <f t="shared" si="66"/>
        <v>7.1026516959875607E-3</v>
      </c>
      <c r="E69" s="66">
        <f t="shared" si="67"/>
        <v>4.990429950950122</v>
      </c>
      <c r="F69" s="71">
        <f t="shared" si="68"/>
        <v>3.3269533006334147</v>
      </c>
      <c r="G69" s="70">
        <f t="shared" si="69"/>
        <v>9.8854806748718715E-2</v>
      </c>
      <c r="H69" s="66">
        <f t="shared" si="70"/>
        <v>5.6933529212128153</v>
      </c>
      <c r="I69" s="71">
        <f t="shared" si="71"/>
        <v>3.7955686141418767</v>
      </c>
      <c r="J69" s="70">
        <f t="shared" si="72"/>
        <v>0.36927159328919856</v>
      </c>
      <c r="K69" s="66">
        <f t="shared" si="73"/>
        <v>6.3597569268325822</v>
      </c>
      <c r="L69" s="71">
        <f t="shared" si="74"/>
        <v>4.2398379512217215</v>
      </c>
      <c r="M69" s="70">
        <f t="shared" si="75"/>
        <v>0.41538712287166391</v>
      </c>
      <c r="N69" s="66">
        <f t="shared" si="76"/>
        <v>6.4061870873714115</v>
      </c>
      <c r="O69" s="71">
        <f t="shared" si="77"/>
        <v>4.270791391580941</v>
      </c>
      <c r="P69" s="70">
        <f t="shared" si="78"/>
        <v>0.39191041328005838</v>
      </c>
      <c r="Q69" s="66">
        <f t="shared" si="79"/>
        <v>6.2160342755276918</v>
      </c>
      <c r="R69" s="71">
        <f t="shared" si="80"/>
        <v>4.1440228503517949</v>
      </c>
      <c r="S69" s="70">
        <f t="shared" si="81"/>
        <v>4.757474908475956E-2</v>
      </c>
      <c r="T69" s="66">
        <f t="shared" si="82"/>
        <v>7.0078786925494176</v>
      </c>
      <c r="U69" s="71">
        <f t="shared" si="83"/>
        <v>4.6719191283662784</v>
      </c>
      <c r="V69" s="70">
        <f t="shared" si="84"/>
        <v>-0.37719470097619023</v>
      </c>
      <c r="W69" s="66">
        <f t="shared" si="85"/>
        <v>-9.2127120551563806</v>
      </c>
      <c r="X69" s="71">
        <f t="shared" si="86"/>
        <v>-6.1418080367709198</v>
      </c>
      <c r="Y69" s="70">
        <f t="shared" si="87"/>
        <v>9.1660365292327128E-2</v>
      </c>
      <c r="Z69" s="66">
        <f t="shared" si="88"/>
        <v>9.1223258856491967</v>
      </c>
      <c r="AA69" s="71">
        <f t="shared" si="89"/>
        <v>6.0815505904327978</v>
      </c>
      <c r="AB69" s="98">
        <f>SUMIF(BN69:BU69,"VERDADEIRO",BN$3:$BU68)</f>
        <v>0</v>
      </c>
      <c r="AC69" s="97">
        <f t="shared" si="48"/>
        <v>66</v>
      </c>
      <c r="AD69">
        <f>RTD("tryd.rtdserver",,"COT",B69,"ULT")</f>
        <v>25.87</v>
      </c>
      <c r="AE69">
        <f>RTD("tryd.rtdserver",,"COT",C69,"ULT")</f>
        <v>67.930000000000007</v>
      </c>
      <c r="AF69">
        <f>VLOOKUP($AC69,LS_Coint_BD!$B$3:$AQ$1079,AF$2)*$AD69+VLOOKUP($AC69,LS_Coint_BD!$B$3:$AQ$1079,AF$2+1)</f>
        <v>67.922897348304019</v>
      </c>
      <c r="AG69">
        <f>VLOOKUP($AC69,LS_Coint_BD!$B$3:$AQ$1079,AG$2)*$AD69+VLOOKUP($AC69,LS_Coint_BD!$B$3:$AQ$1079,AG$2+1)</f>
        <v>67.831145193251288</v>
      </c>
      <c r="AH69">
        <f>VLOOKUP($AC69,LS_Coint_BD!$B$3:$AQ$1079,AH$2)*$AD69+VLOOKUP($AC69,LS_Coint_BD!$B$3:$AQ$1079,AH$2+1)</f>
        <v>67.560728406710808</v>
      </c>
      <c r="AI69">
        <f>VLOOKUP($AC69,LS_Coint_BD!$B$3:$AQ$1079,AI$2)*$AD69+VLOOKUP($AC69,LS_Coint_BD!$B$3:$AQ$1079,AI$2+1)</f>
        <v>67.514612877128343</v>
      </c>
      <c r="AJ69">
        <f>VLOOKUP($AC69,LS_Coint_BD!$B$3:$AQ$1079,AJ$2)*$AD69+VLOOKUP($AC69,LS_Coint_BD!$B$3:$AQ$1079,AJ$2+1)</f>
        <v>67.538089586719948</v>
      </c>
      <c r="AK69">
        <f>VLOOKUP($AC69,LS_Coint_BD!$B$3:$AQ$1079,AK$2)*$AD69+VLOOKUP($AC69,LS_Coint_BD!$B$3:$AQ$1079,AK$2+1)</f>
        <v>67.882425250915247</v>
      </c>
      <c r="AL69">
        <f>VLOOKUP($AC69,LS_Coint_BD!$B$3:$AQ$1079,AL$2)*$AD69+VLOOKUP($AC69,LS_Coint_BD!$B$3:$AQ$1079,AL$2+1)</f>
        <v>68.307194700976197</v>
      </c>
      <c r="AM69">
        <f>VLOOKUP($AC69,LS_Coint_BD!$B$3:$AQ$1079,AM$2)*$AD69+VLOOKUP($AC69,LS_Coint_BD!$B$3:$AQ$1079,AM$2+1)</f>
        <v>67.83833963470768</v>
      </c>
      <c r="AN69">
        <f>VLOOKUP($AC69,LS_Coint_BD!$B$3:$AQ$1079,AN$2)</f>
        <v>1.66347665031671</v>
      </c>
      <c r="AO69">
        <f>VLOOKUP($AC69,LS_Coint_BD!$B$3:$AQ$1079,AO$2)</f>
        <v>1.8977843070709399</v>
      </c>
      <c r="AP69">
        <f>VLOOKUP($AC69,LS_Coint_BD!$B$3:$AQ$1079,AP$2)</f>
        <v>2.1199189756108598</v>
      </c>
      <c r="AQ69">
        <f>VLOOKUP($AC69,LS_Coint_BD!$B$3:$AQ$1079,AQ$2)</f>
        <v>2.1353956957904701</v>
      </c>
      <c r="AR69">
        <f>VLOOKUP($AC69,LS_Coint_BD!$B$3:$AQ$1079,AR$2)</f>
        <v>2.0720114251759001</v>
      </c>
      <c r="AS69">
        <f>VLOOKUP($AC69,LS_Coint_BD!$B$3:$AQ$1079,AS$2)</f>
        <v>2.3359595641831401</v>
      </c>
      <c r="AT69">
        <f>VLOOKUP($AC69,LS_Coint_BD!$B$3:$AQ$1079,AT$2)</f>
        <v>3.0709040183854599</v>
      </c>
      <c r="AU69">
        <f>VLOOKUP($AC69,LS_Coint_BD!$B$3:$AQ$1079,AU$2)</f>
        <v>3.0407752952164002</v>
      </c>
      <c r="AV69">
        <f>VLOOKUP($AC69,LS_Coint_BD!$B$3:$AQ$1079,AV$2)</f>
        <v>-5.47117906535277E-15</v>
      </c>
      <c r="AW69">
        <f>VLOOKUP($AC69,LS_Coint_BD!$B$3:$AQ$1079,AW$2)</f>
        <v>-2.90138283768708E-15</v>
      </c>
      <c r="AX69">
        <f>VLOOKUP($AC69,LS_Coint_BD!$B$3:$AQ$1079,AX$2)</f>
        <v>1.3703324189659099E-15</v>
      </c>
      <c r="AY69">
        <f>VLOOKUP($AC69,LS_Coint_BD!$B$3:$AQ$1079,AY$2)</f>
        <v>1.1990408665951699E-15</v>
      </c>
      <c r="AZ69">
        <f>VLOOKUP($AC69,LS_Coint_BD!$B$3:$AQ$1079,AZ$2)</f>
        <v>-4.8948499574584703E-15</v>
      </c>
      <c r="BA69">
        <f>VLOOKUP($AC69,LS_Coint_BD!$B$3:$AQ$1079,BA$2)</f>
        <v>-1.6342482922482299E-15</v>
      </c>
      <c r="BB69">
        <f>VLOOKUP($AC69,LS_Coint_BD!$B$3:$AQ$1079,BB$2)</f>
        <v>1.2918958832001801E-16</v>
      </c>
      <c r="BC69">
        <f>VLOOKUP($AC69,LS_Coint_BD!$B$3:$AQ$1079,BC$2)</f>
        <v>-3.06954461848363E-15</v>
      </c>
      <c r="BD69">
        <f t="shared" si="57"/>
        <v>3.3269533006334147</v>
      </c>
      <c r="BE69">
        <f t="shared" si="58"/>
        <v>3.7955686141418767</v>
      </c>
      <c r="BF69">
        <f t="shared" si="59"/>
        <v>4.2398379512217215</v>
      </c>
      <c r="BG69">
        <f t="shared" si="60"/>
        <v>4.270791391580941</v>
      </c>
      <c r="BH69">
        <f t="shared" si="61"/>
        <v>4.1440228503517949</v>
      </c>
      <c r="BI69">
        <f t="shared" si="62"/>
        <v>4.6719191283662784</v>
      </c>
      <c r="BJ69">
        <f t="shared" si="63"/>
        <v>-6.1418080367709198</v>
      </c>
      <c r="BK69">
        <f t="shared" si="64"/>
        <v>6.0815505904327978</v>
      </c>
      <c r="BL69">
        <f t="shared" si="65"/>
        <v>3.3269533006334036</v>
      </c>
      <c r="BN69" s="30" t="b">
        <f t="shared" si="49"/>
        <v>0</v>
      </c>
      <c r="BO69" s="30" t="b">
        <f t="shared" si="50"/>
        <v>0</v>
      </c>
      <c r="BP69" s="30" t="b">
        <f t="shared" si="51"/>
        <v>0</v>
      </c>
      <c r="BQ69" s="30" t="b">
        <f t="shared" si="52"/>
        <v>0</v>
      </c>
      <c r="BR69" s="30" t="b">
        <f t="shared" si="53"/>
        <v>0</v>
      </c>
      <c r="BS69" s="30" t="b">
        <f t="shared" si="54"/>
        <v>0</v>
      </c>
      <c r="BT69" s="30" t="b">
        <f t="shared" si="55"/>
        <v>0</v>
      </c>
      <c r="BU69" s="30" t="b">
        <f t="shared" si="56"/>
        <v>0</v>
      </c>
    </row>
    <row r="70" spans="2:73" x14ac:dyDescent="0.3">
      <c r="B70" s="17" t="str">
        <f>VLOOKUP($AC70,LS_Coint_BD!$B$3:$D$1079,2)</f>
        <v>BBDC4</v>
      </c>
      <c r="C70" s="87" t="str">
        <f>VLOOKUP($AC70,LS_Coint_BD!$B$3:$D$1079,3)</f>
        <v>CRFB3</v>
      </c>
      <c r="D70" s="68">
        <f t="shared" si="66"/>
        <v>1.4267542509767139E-2</v>
      </c>
      <c r="E70" s="65">
        <f t="shared" si="67"/>
        <v>1.6324837225939064</v>
      </c>
      <c r="F70" s="69">
        <f t="shared" si="68"/>
        <v>1.0883224817292709</v>
      </c>
      <c r="G70" s="68">
        <f t="shared" si="69"/>
        <v>1.1950126443014852E-2</v>
      </c>
      <c r="H70" s="65">
        <f t="shared" si="70"/>
        <v>1.71009108297865</v>
      </c>
      <c r="I70" s="69">
        <f t="shared" si="71"/>
        <v>1.1400607219857666</v>
      </c>
      <c r="J70" s="68">
        <f t="shared" si="72"/>
        <v>-8.6687713675221545E-2</v>
      </c>
      <c r="K70" s="65">
        <f t="shared" si="73"/>
        <v>-2.1119474636304605</v>
      </c>
      <c r="L70" s="69">
        <f t="shared" si="74"/>
        <v>-1.4079649757536403</v>
      </c>
      <c r="M70" s="68">
        <f t="shared" si="75"/>
        <v>-6.7515832558761701E-2</v>
      </c>
      <c r="N70" s="65">
        <f t="shared" si="76"/>
        <v>-2.183427364739964</v>
      </c>
      <c r="O70" s="69">
        <f t="shared" si="77"/>
        <v>-1.455618243159976</v>
      </c>
      <c r="P70" s="68">
        <f t="shared" si="78"/>
        <v>-0.23737722242262649</v>
      </c>
      <c r="Q70" s="65">
        <f t="shared" si="79"/>
        <v>-3.0134403190133998</v>
      </c>
      <c r="R70" s="69">
        <f t="shared" si="80"/>
        <v>-2.0089602126755999</v>
      </c>
      <c r="S70" s="68">
        <f t="shared" si="81"/>
        <v>0</v>
      </c>
      <c r="T70" s="65">
        <f t="shared" si="82"/>
        <v>0</v>
      </c>
      <c r="U70" s="69">
        <f t="shared" si="83"/>
        <v>0</v>
      </c>
      <c r="V70" s="68">
        <f t="shared" si="84"/>
        <v>-0.18995040121319207</v>
      </c>
      <c r="W70" s="65">
        <f t="shared" si="85"/>
        <v>-3.0479744971865674</v>
      </c>
      <c r="X70" s="69">
        <f t="shared" si="86"/>
        <v>-2.0319829981243784</v>
      </c>
      <c r="Y70" s="68">
        <f t="shared" si="87"/>
        <v>0</v>
      </c>
      <c r="Z70" s="65">
        <f t="shared" si="88"/>
        <v>0</v>
      </c>
      <c r="AA70" s="69">
        <f t="shared" si="89"/>
        <v>0</v>
      </c>
      <c r="AB70" s="98">
        <f>SUMIF(BN70:BU70,"VERDADEIRO",BN$3:$BU69)</f>
        <v>0</v>
      </c>
      <c r="AC70" s="97">
        <f t="shared" ref="AC70:AC133" si="90">AC69+1</f>
        <v>67</v>
      </c>
      <c r="AD70">
        <f>RTD("tryd.rtdserver",,"COT",B70,"ULT")</f>
        <v>25.87</v>
      </c>
      <c r="AE70">
        <f>RTD("tryd.rtdserver",,"COT",C70,"ULT")</f>
        <v>19.52</v>
      </c>
      <c r="AF70">
        <f>VLOOKUP($AC70,LS_Coint_BD!$B$3:$AQ$1079,AF$2)*$AD70+VLOOKUP($AC70,LS_Coint_BD!$B$3:$AQ$1079,AF$2+1)</f>
        <v>19.505732457490232</v>
      </c>
      <c r="AG70">
        <f>VLOOKUP($AC70,LS_Coint_BD!$B$3:$AQ$1079,AG$2)*$AD70+VLOOKUP($AC70,LS_Coint_BD!$B$3:$AQ$1079,AG$2+1)</f>
        <v>19.508049873556985</v>
      </c>
      <c r="AH70">
        <f>VLOOKUP($AC70,LS_Coint_BD!$B$3:$AQ$1079,AH$2)*$AD70+VLOOKUP($AC70,LS_Coint_BD!$B$3:$AQ$1079,AH$2+1)</f>
        <v>19.606687713675221</v>
      </c>
      <c r="AI70">
        <f>VLOOKUP($AC70,LS_Coint_BD!$B$3:$AQ$1079,AI$2)*$AD70+VLOOKUP($AC70,LS_Coint_BD!$B$3:$AQ$1079,AI$2+1)</f>
        <v>19.587515832558761</v>
      </c>
      <c r="AJ70">
        <f>VLOOKUP($AC70,LS_Coint_BD!$B$3:$AQ$1079,AJ$2)*$AD70+VLOOKUP($AC70,LS_Coint_BD!$B$3:$AQ$1079,AJ$2+1)</f>
        <v>19.757377222422626</v>
      </c>
      <c r="AK70">
        <f>VLOOKUP($AC70,LS_Coint_BD!$B$3:$AQ$1079,AK$2)*$AD70+VLOOKUP($AC70,LS_Coint_BD!$B$3:$AQ$1079,AK$2+1)</f>
        <v>0</v>
      </c>
      <c r="AL70">
        <f>VLOOKUP($AC70,LS_Coint_BD!$B$3:$AQ$1079,AL$2)*$AD70+VLOOKUP($AC70,LS_Coint_BD!$B$3:$AQ$1079,AL$2+1)</f>
        <v>19.709950401213192</v>
      </c>
      <c r="AM70">
        <f>VLOOKUP($AC70,LS_Coint_BD!$B$3:$AQ$1079,AM$2)*$AD70+VLOOKUP($AC70,LS_Coint_BD!$B$3:$AQ$1079,AM$2+1)</f>
        <v>0</v>
      </c>
      <c r="AN70">
        <f>VLOOKUP($AC70,LS_Coint_BD!$B$3:$AQ$1079,AN$2)</f>
        <v>0.54416124086463402</v>
      </c>
      <c r="AO70">
        <f>VLOOKUP($AC70,LS_Coint_BD!$B$3:$AQ$1079,AO$2)</f>
        <v>0.57003036099288296</v>
      </c>
      <c r="AP70">
        <f>VLOOKUP($AC70,LS_Coint_BD!$B$3:$AQ$1079,AP$2)</f>
        <v>0.70398248787682105</v>
      </c>
      <c r="AQ70">
        <f>VLOOKUP($AC70,LS_Coint_BD!$B$3:$AQ$1079,AQ$2)</f>
        <v>0.72780912157998701</v>
      </c>
      <c r="AR70">
        <f>VLOOKUP($AC70,LS_Coint_BD!$B$3:$AQ$1079,AR$2)</f>
        <v>1.0044801063377999</v>
      </c>
      <c r="AS70">
        <f>VLOOKUP($AC70,LS_Coint_BD!$B$3:$AQ$1079,AS$2)</f>
        <v>0</v>
      </c>
      <c r="AT70">
        <f>VLOOKUP($AC70,LS_Coint_BD!$B$3:$AQ$1079,AT$2)</f>
        <v>1.0159914990621901</v>
      </c>
      <c r="AU70">
        <f>VLOOKUP($AC70,LS_Coint_BD!$B$3:$AQ$1079,AU$2)</f>
        <v>0</v>
      </c>
      <c r="AV70">
        <f>VLOOKUP($AC70,LS_Coint_BD!$B$3:$AQ$1079,AV$2)</f>
        <v>2.8421709430404001E-15</v>
      </c>
      <c r="AW70">
        <f>VLOOKUP($AC70,LS_Coint_BD!$B$3:$AQ$1079,AW$2)</f>
        <v>6.8093678843676302E-16</v>
      </c>
      <c r="AX70">
        <f>VLOOKUP($AC70,LS_Coint_BD!$B$3:$AQ$1079,AX$2)</f>
        <v>1.67485073429166E-15</v>
      </c>
      <c r="AY70">
        <f>VLOOKUP($AC70,LS_Coint_BD!$B$3:$AQ$1079,AY$2)</f>
        <v>-2.08721928629529E-15</v>
      </c>
      <c r="AZ70">
        <f>VLOOKUP($AC70,LS_Coint_BD!$B$3:$AQ$1079,AZ$2)</f>
        <v>0</v>
      </c>
      <c r="BA70">
        <f>VLOOKUP($AC70,LS_Coint_BD!$B$3:$AQ$1079,BA$2)</f>
        <v>0</v>
      </c>
      <c r="BB70">
        <f>VLOOKUP($AC70,LS_Coint_BD!$B$3:$AQ$1079,BB$2)</f>
        <v>1.5825724569202199E-15</v>
      </c>
      <c r="BC70">
        <f>VLOOKUP($AC70,LS_Coint_BD!$B$3:$AQ$1079,BC$2)</f>
        <v>0</v>
      </c>
      <c r="BD70">
        <f t="shared" si="57"/>
        <v>1.0883224817292709</v>
      </c>
      <c r="BE70">
        <f t="shared" si="58"/>
        <v>1.1400607219857666</v>
      </c>
      <c r="BF70">
        <f t="shared" si="59"/>
        <v>-1.4079649757536403</v>
      </c>
      <c r="BG70">
        <f t="shared" si="60"/>
        <v>-1.455618243159976</v>
      </c>
      <c r="BH70">
        <f t="shared" si="61"/>
        <v>-2.0089602126755999</v>
      </c>
      <c r="BI70">
        <f t="shared" si="62"/>
        <v>0</v>
      </c>
      <c r="BJ70">
        <f t="shared" si="63"/>
        <v>-2.0319829981243784</v>
      </c>
      <c r="BK70">
        <f t="shared" si="64"/>
        <v>0</v>
      </c>
      <c r="BL70">
        <f t="shared" si="65"/>
        <v>1.0883224817292767</v>
      </c>
      <c r="BN70" s="19" t="b">
        <f t="shared" si="49"/>
        <v>0</v>
      </c>
      <c r="BO70" s="19" t="b">
        <f t="shared" si="50"/>
        <v>0</v>
      </c>
      <c r="BP70" s="19" t="b">
        <f t="shared" si="51"/>
        <v>0</v>
      </c>
      <c r="BQ70" s="19" t="b">
        <f t="shared" si="52"/>
        <v>0</v>
      </c>
      <c r="BR70" s="19" t="b">
        <f t="shared" si="53"/>
        <v>0</v>
      </c>
      <c r="BS70" s="19" t="b">
        <f t="shared" si="54"/>
        <v>0</v>
      </c>
      <c r="BT70" s="19" t="b">
        <f t="shared" si="55"/>
        <v>0</v>
      </c>
      <c r="BU70" s="19" t="b">
        <f t="shared" si="56"/>
        <v>0</v>
      </c>
    </row>
    <row r="71" spans="2:73" x14ac:dyDescent="0.3">
      <c r="B71" s="17" t="str">
        <f>VLOOKUP($AC71,LS_Coint_BD!$B$3:$D$1079,2)</f>
        <v>BBDC4</v>
      </c>
      <c r="C71" s="87" t="str">
        <f>VLOOKUP($AC71,LS_Coint_BD!$B$3:$D$1079,3)</f>
        <v>CYRE3</v>
      </c>
      <c r="D71" s="70">
        <f t="shared" si="66"/>
        <v>-0.1982322886515</v>
      </c>
      <c r="E71" s="66">
        <f t="shared" si="67"/>
        <v>-3.0914038156869936</v>
      </c>
      <c r="F71" s="71">
        <f t="shared" si="68"/>
        <v>-2.0609358771246624</v>
      </c>
      <c r="G71" s="70">
        <f t="shared" si="69"/>
        <v>-0.18105841068307171</v>
      </c>
      <c r="H71" s="66">
        <f t="shared" si="70"/>
        <v>-2.9183124403677438</v>
      </c>
      <c r="I71" s="71">
        <f t="shared" si="71"/>
        <v>-1.9455416269118293</v>
      </c>
      <c r="J71" s="70">
        <f t="shared" si="72"/>
        <v>-0.23340812487099427</v>
      </c>
      <c r="K71" s="66">
        <f t="shared" si="73"/>
        <v>-2.9076988659551573</v>
      </c>
      <c r="L71" s="71">
        <f t="shared" si="74"/>
        <v>-1.9384659106367714</v>
      </c>
      <c r="M71" s="70">
        <f t="shared" si="75"/>
        <v>-0.19288752504769135</v>
      </c>
      <c r="N71" s="66">
        <f t="shared" si="76"/>
        <v>-3.5697436404260987</v>
      </c>
      <c r="O71" s="71">
        <f t="shared" si="77"/>
        <v>-2.3798290936173991</v>
      </c>
      <c r="P71" s="70">
        <f t="shared" si="78"/>
        <v>-0.5690417598255415</v>
      </c>
      <c r="Q71" s="66">
        <f t="shared" si="79"/>
        <v>-6.103829140072623</v>
      </c>
      <c r="R71" s="71">
        <f t="shared" si="80"/>
        <v>-4.0692194267150823</v>
      </c>
      <c r="S71" s="70">
        <f t="shared" si="81"/>
        <v>0</v>
      </c>
      <c r="T71" s="66">
        <f t="shared" si="82"/>
        <v>0</v>
      </c>
      <c r="U71" s="71">
        <f t="shared" si="83"/>
        <v>0</v>
      </c>
      <c r="V71" s="70">
        <f t="shared" si="84"/>
        <v>0</v>
      </c>
      <c r="W71" s="66">
        <f t="shared" si="85"/>
        <v>0</v>
      </c>
      <c r="X71" s="71">
        <f t="shared" si="86"/>
        <v>0</v>
      </c>
      <c r="Y71" s="70">
        <f t="shared" si="87"/>
        <v>0</v>
      </c>
      <c r="Z71" s="66">
        <f t="shared" si="88"/>
        <v>0</v>
      </c>
      <c r="AA71" s="71">
        <f t="shared" si="89"/>
        <v>0</v>
      </c>
      <c r="AB71" s="98">
        <f>SUMIF(BN71:BU71,"VERDADEIRO",BN$3:$BU70)</f>
        <v>0</v>
      </c>
      <c r="AC71" s="97">
        <f t="shared" si="90"/>
        <v>68</v>
      </c>
      <c r="AD71">
        <f>RTD("tryd.rtdserver",,"COT",B71,"ULT")</f>
        <v>25.87</v>
      </c>
      <c r="AE71">
        <f>RTD("tryd.rtdserver",,"COT",C71,"ULT")</f>
        <v>27.44</v>
      </c>
      <c r="AF71">
        <f>VLOOKUP($AC71,LS_Coint_BD!$B$3:$AQ$1079,AF$2)*$AD71+VLOOKUP($AC71,LS_Coint_BD!$B$3:$AQ$1079,AF$2+1)</f>
        <v>27.638232288651501</v>
      </c>
      <c r="AG71">
        <f>VLOOKUP($AC71,LS_Coint_BD!$B$3:$AQ$1079,AG$2)*$AD71+VLOOKUP($AC71,LS_Coint_BD!$B$3:$AQ$1079,AG$2+1)</f>
        <v>27.621058410683073</v>
      </c>
      <c r="AH71">
        <f>VLOOKUP($AC71,LS_Coint_BD!$B$3:$AQ$1079,AH$2)*$AD71+VLOOKUP($AC71,LS_Coint_BD!$B$3:$AQ$1079,AH$2+1)</f>
        <v>27.673408124870996</v>
      </c>
      <c r="AI71">
        <f>VLOOKUP($AC71,LS_Coint_BD!$B$3:$AQ$1079,AI$2)*$AD71+VLOOKUP($AC71,LS_Coint_BD!$B$3:$AQ$1079,AI$2+1)</f>
        <v>27.632887525047693</v>
      </c>
      <c r="AJ71">
        <f>VLOOKUP($AC71,LS_Coint_BD!$B$3:$AQ$1079,AJ$2)*$AD71+VLOOKUP($AC71,LS_Coint_BD!$B$3:$AQ$1079,AJ$2+1)</f>
        <v>28.009041759825543</v>
      </c>
      <c r="AK71">
        <f>VLOOKUP($AC71,LS_Coint_BD!$B$3:$AQ$1079,AK$2)*$AD71+VLOOKUP($AC71,LS_Coint_BD!$B$3:$AQ$1079,AK$2+1)</f>
        <v>0</v>
      </c>
      <c r="AL71">
        <f>VLOOKUP($AC71,LS_Coint_BD!$B$3:$AQ$1079,AL$2)*$AD71+VLOOKUP($AC71,LS_Coint_BD!$B$3:$AQ$1079,AL$2+1)</f>
        <v>0</v>
      </c>
      <c r="AM71">
        <f>VLOOKUP($AC71,LS_Coint_BD!$B$3:$AQ$1079,AM$2)*$AD71+VLOOKUP($AC71,LS_Coint_BD!$B$3:$AQ$1079,AM$2+1)</f>
        <v>0</v>
      </c>
      <c r="AN71">
        <f>VLOOKUP($AC71,LS_Coint_BD!$B$3:$AQ$1079,AN$2)</f>
        <v>1.0304679385623301</v>
      </c>
      <c r="AO71">
        <f>VLOOKUP($AC71,LS_Coint_BD!$B$3:$AQ$1079,AO$2)</f>
        <v>0.97277081345591399</v>
      </c>
      <c r="AP71">
        <f>VLOOKUP($AC71,LS_Coint_BD!$B$3:$AQ$1079,AP$2)</f>
        <v>0.96923295531838505</v>
      </c>
      <c r="AQ71">
        <f>VLOOKUP($AC71,LS_Coint_BD!$B$3:$AQ$1079,AQ$2)</f>
        <v>1.1899145468087</v>
      </c>
      <c r="AR71">
        <f>VLOOKUP($AC71,LS_Coint_BD!$B$3:$AQ$1079,AR$2)</f>
        <v>2.0346097133575398</v>
      </c>
      <c r="AS71">
        <f>VLOOKUP($AC71,LS_Coint_BD!$B$3:$AQ$1079,AS$2)</f>
        <v>0</v>
      </c>
      <c r="AT71">
        <f>VLOOKUP($AC71,LS_Coint_BD!$B$3:$AQ$1079,AT$2)</f>
        <v>0</v>
      </c>
      <c r="AU71">
        <f>VLOOKUP($AC71,LS_Coint_BD!$B$3:$AQ$1079,AU$2)</f>
        <v>0</v>
      </c>
      <c r="AV71">
        <f>VLOOKUP($AC71,LS_Coint_BD!$B$3:$AQ$1079,AV$2)</f>
        <v>-2.1671553440683099E-15</v>
      </c>
      <c r="AW71">
        <f>VLOOKUP($AC71,LS_Coint_BD!$B$3:$AQ$1079,AW$2)</f>
        <v>-1.3026616822268501E-15</v>
      </c>
      <c r="AX71">
        <f>VLOOKUP($AC71,LS_Coint_BD!$B$3:$AQ$1079,AX$2)</f>
        <v>-1.3703324189659099E-15</v>
      </c>
      <c r="AY71">
        <f>VLOOKUP($AC71,LS_Coint_BD!$B$3:$AQ$1079,AY$2)</f>
        <v>9.5479180117763498E-16</v>
      </c>
      <c r="AZ71">
        <f>VLOOKUP($AC71,LS_Coint_BD!$B$3:$AQ$1079,AZ$2)</f>
        <v>-2.80269634660928E-15</v>
      </c>
      <c r="BA71">
        <f>VLOOKUP($AC71,LS_Coint_BD!$B$3:$AQ$1079,BA$2)</f>
        <v>0</v>
      </c>
      <c r="BB71">
        <f>VLOOKUP($AC71,LS_Coint_BD!$B$3:$AQ$1079,BB$2)</f>
        <v>0</v>
      </c>
      <c r="BC71">
        <f>VLOOKUP($AC71,LS_Coint_BD!$B$3:$AQ$1079,BC$2)</f>
        <v>0</v>
      </c>
      <c r="BD71">
        <f t="shared" si="57"/>
        <v>-2.0609358771246624</v>
      </c>
      <c r="BE71">
        <f t="shared" si="58"/>
        <v>-1.9455416269118293</v>
      </c>
      <c r="BF71">
        <f t="shared" si="59"/>
        <v>-1.9384659106367714</v>
      </c>
      <c r="BG71">
        <f t="shared" si="60"/>
        <v>-2.3798290936173991</v>
      </c>
      <c r="BH71">
        <f t="shared" si="61"/>
        <v>-4.0692194267150823</v>
      </c>
      <c r="BI71">
        <f t="shared" si="62"/>
        <v>0</v>
      </c>
      <c r="BJ71">
        <f t="shared" si="63"/>
        <v>0</v>
      </c>
      <c r="BK71">
        <f t="shared" si="64"/>
        <v>0</v>
      </c>
      <c r="BL71">
        <f t="shared" si="65"/>
        <v>-2.0609358771246669</v>
      </c>
      <c r="BN71" s="30" t="b">
        <f t="shared" si="49"/>
        <v>0</v>
      </c>
      <c r="BO71" s="30" t="b">
        <f t="shared" si="50"/>
        <v>0</v>
      </c>
      <c r="BP71" s="30" t="b">
        <f t="shared" si="51"/>
        <v>0</v>
      </c>
      <c r="BQ71" s="30" t="b">
        <f t="shared" si="52"/>
        <v>0</v>
      </c>
      <c r="BR71" s="30" t="b">
        <f t="shared" si="53"/>
        <v>0</v>
      </c>
      <c r="BS71" s="30" t="b">
        <f t="shared" si="54"/>
        <v>0</v>
      </c>
      <c r="BT71" s="30" t="b">
        <f t="shared" si="55"/>
        <v>0</v>
      </c>
      <c r="BU71" s="30" t="b">
        <f t="shared" si="56"/>
        <v>0</v>
      </c>
    </row>
    <row r="72" spans="2:73" x14ac:dyDescent="0.3">
      <c r="B72" s="17" t="str">
        <f>VLOOKUP($AC72,LS_Coint_BD!$B$3:$D$1079,2)</f>
        <v>BBDC4</v>
      </c>
      <c r="C72" s="87" t="str">
        <f>VLOOKUP($AC72,LS_Coint_BD!$B$3:$D$1079,3)</f>
        <v>EGIE3</v>
      </c>
      <c r="D72" s="68">
        <f t="shared" si="66"/>
        <v>1.5815982350563047</v>
      </c>
      <c r="E72" s="65">
        <f t="shared" si="67"/>
        <v>3.1623039161357438</v>
      </c>
      <c r="F72" s="69">
        <f t="shared" si="68"/>
        <v>2.1082026107571625</v>
      </c>
      <c r="G72" s="68">
        <f t="shared" si="69"/>
        <v>1.5260805325713065</v>
      </c>
      <c r="H72" s="65">
        <f t="shared" si="70"/>
        <v>3.3662879642235817</v>
      </c>
      <c r="I72" s="69">
        <f t="shared" si="71"/>
        <v>2.2441919761490543</v>
      </c>
      <c r="J72" s="68">
        <f t="shared" si="72"/>
        <v>1.4509868561462511</v>
      </c>
      <c r="K72" s="65">
        <f t="shared" si="73"/>
        <v>3.5229226466844938</v>
      </c>
      <c r="L72" s="69">
        <f t="shared" si="74"/>
        <v>2.3486150977896627</v>
      </c>
      <c r="M72" s="68">
        <f t="shared" si="75"/>
        <v>1.4453500944147422</v>
      </c>
      <c r="N72" s="65">
        <f t="shared" si="76"/>
        <v>3.3776669637529535</v>
      </c>
      <c r="O72" s="69">
        <f t="shared" si="77"/>
        <v>2.2517779758353025</v>
      </c>
      <c r="P72" s="68">
        <f t="shared" si="78"/>
        <v>1.3193911948365056</v>
      </c>
      <c r="Q72" s="65">
        <f t="shared" si="79"/>
        <v>3.4645874638350236</v>
      </c>
      <c r="R72" s="69">
        <f t="shared" si="80"/>
        <v>2.3097249758900156</v>
      </c>
      <c r="S72" s="68">
        <f t="shared" si="81"/>
        <v>1.0434573854626592</v>
      </c>
      <c r="T72" s="65">
        <f t="shared" si="82"/>
        <v>4.1579290273548946</v>
      </c>
      <c r="U72" s="69">
        <f t="shared" si="83"/>
        <v>2.7719526849032627</v>
      </c>
      <c r="V72" s="68">
        <f t="shared" si="84"/>
        <v>0.91141375107364553</v>
      </c>
      <c r="W72" s="65">
        <f t="shared" si="85"/>
        <v>4.7515832997777272</v>
      </c>
      <c r="X72" s="69">
        <f t="shared" si="86"/>
        <v>3.1677221998518181</v>
      </c>
      <c r="Y72" s="68">
        <f t="shared" si="87"/>
        <v>0.51914192166110951</v>
      </c>
      <c r="Z72" s="65">
        <f t="shared" si="88"/>
        <v>4.7189794917057295</v>
      </c>
      <c r="AA72" s="69">
        <f t="shared" si="89"/>
        <v>3.1459863278038194</v>
      </c>
      <c r="AB72" s="98">
        <f>SUMIF(BN72:BU72,"VERDADEIRO",BN$3:$BU71)</f>
        <v>0</v>
      </c>
      <c r="AC72" s="97">
        <f t="shared" si="90"/>
        <v>69</v>
      </c>
      <c r="AD72">
        <f>RTD("tryd.rtdserver",,"COT",B72,"ULT")</f>
        <v>25.87</v>
      </c>
      <c r="AE72">
        <f>RTD("tryd.rtdserver",,"COT",C72,"ULT")</f>
        <v>45.12</v>
      </c>
      <c r="AF72">
        <f>VLOOKUP($AC72,LS_Coint_BD!$B$3:$AQ$1079,AF$2)*$AD72+VLOOKUP($AC72,LS_Coint_BD!$B$3:$AQ$1079,AF$2+1)</f>
        <v>43.538401764943693</v>
      </c>
      <c r="AG72">
        <f>VLOOKUP($AC72,LS_Coint_BD!$B$3:$AQ$1079,AG$2)*$AD72+VLOOKUP($AC72,LS_Coint_BD!$B$3:$AQ$1079,AG$2+1)</f>
        <v>43.593919467428691</v>
      </c>
      <c r="AH72">
        <f>VLOOKUP($AC72,LS_Coint_BD!$B$3:$AQ$1079,AH$2)*$AD72+VLOOKUP($AC72,LS_Coint_BD!$B$3:$AQ$1079,AH$2+1)</f>
        <v>43.669013143853746</v>
      </c>
      <c r="AI72">
        <f>VLOOKUP($AC72,LS_Coint_BD!$B$3:$AQ$1079,AI$2)*$AD72+VLOOKUP($AC72,LS_Coint_BD!$B$3:$AQ$1079,AI$2+1)</f>
        <v>43.674649905585255</v>
      </c>
      <c r="AJ72">
        <f>VLOOKUP($AC72,LS_Coint_BD!$B$3:$AQ$1079,AJ$2)*$AD72+VLOOKUP($AC72,LS_Coint_BD!$B$3:$AQ$1079,AJ$2+1)</f>
        <v>43.800608805163492</v>
      </c>
      <c r="AK72">
        <f>VLOOKUP($AC72,LS_Coint_BD!$B$3:$AQ$1079,AK$2)*$AD72+VLOOKUP($AC72,LS_Coint_BD!$B$3:$AQ$1079,AK$2+1)</f>
        <v>44.076542614537338</v>
      </c>
      <c r="AL72">
        <f>VLOOKUP($AC72,LS_Coint_BD!$B$3:$AQ$1079,AL$2)*$AD72+VLOOKUP($AC72,LS_Coint_BD!$B$3:$AQ$1079,AL$2+1)</f>
        <v>44.208586248926352</v>
      </c>
      <c r="AM72">
        <f>VLOOKUP($AC72,LS_Coint_BD!$B$3:$AQ$1079,AM$2)*$AD72+VLOOKUP($AC72,LS_Coint_BD!$B$3:$AQ$1079,AM$2+1)</f>
        <v>44.600858078338888</v>
      </c>
      <c r="AN72">
        <f>VLOOKUP($AC72,LS_Coint_BD!$B$3:$AQ$1079,AN$2)</f>
        <v>1.0541013053785799</v>
      </c>
      <c r="AO72">
        <f>VLOOKUP($AC72,LS_Coint_BD!$B$3:$AQ$1079,AO$2)</f>
        <v>1.12209598807453</v>
      </c>
      <c r="AP72">
        <f>VLOOKUP($AC72,LS_Coint_BD!$B$3:$AQ$1079,AP$2)</f>
        <v>1.17430754889483</v>
      </c>
      <c r="AQ72">
        <f>VLOOKUP($AC72,LS_Coint_BD!$B$3:$AQ$1079,AQ$2)</f>
        <v>1.1258889879176499</v>
      </c>
      <c r="AR72">
        <f>VLOOKUP($AC72,LS_Coint_BD!$B$3:$AQ$1079,AR$2)</f>
        <v>1.15486248794501</v>
      </c>
      <c r="AS72">
        <f>VLOOKUP($AC72,LS_Coint_BD!$B$3:$AQ$1079,AS$2)</f>
        <v>1.38597634245163</v>
      </c>
      <c r="AT72">
        <f>VLOOKUP($AC72,LS_Coint_BD!$B$3:$AQ$1079,AT$2)</f>
        <v>1.58386109992591</v>
      </c>
      <c r="AU72">
        <f>VLOOKUP($AC72,LS_Coint_BD!$B$3:$AQ$1079,AU$2)</f>
        <v>1.5729931639019099</v>
      </c>
      <c r="AV72">
        <f>VLOOKUP($AC72,LS_Coint_BD!$B$3:$AQ$1079,AV$2)</f>
        <v>2.5579538487363602E-15</v>
      </c>
      <c r="AW72">
        <f>VLOOKUP($AC72,LS_Coint_BD!$B$3:$AQ$1079,AW$2)</f>
        <v>-5.5659180967874498E-15</v>
      </c>
      <c r="AX72">
        <f>VLOOKUP($AC72,LS_Coint_BD!$B$3:$AQ$1079,AX$2)</f>
        <v>2.53765262771464E-15</v>
      </c>
      <c r="AY72">
        <f>VLOOKUP($AC72,LS_Coint_BD!$B$3:$AQ$1079,AY$2)</f>
        <v>2.7089441800853798E-15</v>
      </c>
      <c r="AZ72">
        <f>VLOOKUP($AC72,LS_Coint_BD!$B$3:$AQ$1079,AZ$2)</f>
        <v>-4.5790531860095404E-15</v>
      </c>
      <c r="BA72">
        <f>VLOOKUP($AC72,LS_Coint_BD!$B$3:$AQ$1079,BA$2)</f>
        <v>2.59348098552437E-15</v>
      </c>
      <c r="BB72">
        <f>VLOOKUP($AC72,LS_Coint_BD!$B$3:$AQ$1079,BB$2)</f>
        <v>-1.74405944232025E-15</v>
      </c>
      <c r="BC72">
        <f>VLOOKUP($AC72,LS_Coint_BD!$B$3:$AQ$1079,BC$2)</f>
        <v>-6.2527760746888803E-16</v>
      </c>
      <c r="BD72">
        <f t="shared" si="57"/>
        <v>2.1082026107571625</v>
      </c>
      <c r="BE72">
        <f t="shared" si="58"/>
        <v>2.2441919761490543</v>
      </c>
      <c r="BF72">
        <f t="shared" si="59"/>
        <v>2.3486150977896627</v>
      </c>
      <c r="BG72">
        <f t="shared" si="60"/>
        <v>2.2517779758353025</v>
      </c>
      <c r="BH72">
        <f t="shared" si="61"/>
        <v>2.3097249758900156</v>
      </c>
      <c r="BI72">
        <f t="shared" si="62"/>
        <v>2.7719526849032627</v>
      </c>
      <c r="BJ72">
        <f t="shared" si="63"/>
        <v>3.1677221998518181</v>
      </c>
      <c r="BK72">
        <f t="shared" si="64"/>
        <v>3.1459863278038194</v>
      </c>
      <c r="BL72">
        <f t="shared" si="65"/>
        <v>2.1082026107571679</v>
      </c>
      <c r="BN72" s="19" t="b">
        <f t="shared" si="49"/>
        <v>0</v>
      </c>
      <c r="BO72" s="19" t="b">
        <f t="shared" si="50"/>
        <v>0</v>
      </c>
      <c r="BP72" s="19" t="b">
        <f t="shared" si="51"/>
        <v>0</v>
      </c>
      <c r="BQ72" s="19" t="b">
        <f t="shared" si="52"/>
        <v>0</v>
      </c>
      <c r="BR72" s="19" t="b">
        <f t="shared" si="53"/>
        <v>0</v>
      </c>
      <c r="BS72" s="19" t="b">
        <f t="shared" si="54"/>
        <v>0</v>
      </c>
      <c r="BT72" s="19" t="b">
        <f t="shared" si="55"/>
        <v>0</v>
      </c>
      <c r="BU72" s="19" t="b">
        <f t="shared" si="56"/>
        <v>0</v>
      </c>
    </row>
    <row r="73" spans="2:73" x14ac:dyDescent="0.3">
      <c r="B73" s="17" t="str">
        <f>VLOOKUP($AC73,LS_Coint_BD!$B$3:$D$1079,2)</f>
        <v>BBDC4</v>
      </c>
      <c r="C73" s="87" t="str">
        <f>VLOOKUP($AC73,LS_Coint_BD!$B$3:$D$1079,3)</f>
        <v>ENBR3</v>
      </c>
      <c r="D73" s="70">
        <f t="shared" si="66"/>
        <v>0</v>
      </c>
      <c r="E73" s="66">
        <f t="shared" si="67"/>
        <v>0</v>
      </c>
      <c r="F73" s="71">
        <f t="shared" si="68"/>
        <v>0</v>
      </c>
      <c r="G73" s="70">
        <f t="shared" si="69"/>
        <v>0.42255105578923136</v>
      </c>
      <c r="H73" s="66">
        <f t="shared" si="70"/>
        <v>1.4206531174397834</v>
      </c>
      <c r="I73" s="71">
        <f t="shared" si="71"/>
        <v>0.94710207829318893</v>
      </c>
      <c r="J73" s="70">
        <f t="shared" si="72"/>
        <v>0</v>
      </c>
      <c r="K73" s="66">
        <f t="shared" si="73"/>
        <v>0</v>
      </c>
      <c r="L73" s="71">
        <f t="shared" si="74"/>
        <v>0</v>
      </c>
      <c r="M73" s="70">
        <f t="shared" si="75"/>
        <v>0</v>
      </c>
      <c r="N73" s="66">
        <f t="shared" si="76"/>
        <v>0</v>
      </c>
      <c r="O73" s="71">
        <f t="shared" si="77"/>
        <v>0</v>
      </c>
      <c r="P73" s="70">
        <f t="shared" si="78"/>
        <v>0.43193715521103471</v>
      </c>
      <c r="Q73" s="66">
        <f t="shared" si="79"/>
        <v>1.3883777303038045</v>
      </c>
      <c r="R73" s="71">
        <f t="shared" si="80"/>
        <v>0.92558515353586968</v>
      </c>
      <c r="S73" s="70">
        <f t="shared" si="81"/>
        <v>0.37839525265704665</v>
      </c>
      <c r="T73" s="66">
        <f t="shared" si="82"/>
        <v>1.4363695275111033</v>
      </c>
      <c r="U73" s="71">
        <f t="shared" si="83"/>
        <v>0.95757968500740209</v>
      </c>
      <c r="V73" s="70">
        <f t="shared" si="84"/>
        <v>0.28204650186077984</v>
      </c>
      <c r="W73" s="66">
        <f t="shared" si="85"/>
        <v>1.9781090006096809</v>
      </c>
      <c r="X73" s="71">
        <f t="shared" si="86"/>
        <v>1.3187393337397872</v>
      </c>
      <c r="Y73" s="70">
        <f t="shared" si="87"/>
        <v>0.13222820465904661</v>
      </c>
      <c r="Z73" s="66">
        <f t="shared" si="88"/>
        <v>1.9672548049046183</v>
      </c>
      <c r="AA73" s="71">
        <f t="shared" si="89"/>
        <v>1.3115032032697456</v>
      </c>
      <c r="AB73" s="98">
        <f>SUMIF(BN73:BU73,"VERDADEIRO",BN$3:$BU72)</f>
        <v>0</v>
      </c>
      <c r="AC73" s="97">
        <f t="shared" si="90"/>
        <v>70</v>
      </c>
      <c r="AD73">
        <f>RTD("tryd.rtdserver",,"COT",B73,"ULT")</f>
        <v>25.87</v>
      </c>
      <c r="AE73">
        <f>RTD("tryd.rtdserver",,"COT",C73,"ULT")</f>
        <v>19.66</v>
      </c>
      <c r="AF73">
        <f>VLOOKUP($AC73,LS_Coint_BD!$B$3:$AQ$1079,AF$2)*$AD73+VLOOKUP($AC73,LS_Coint_BD!$B$3:$AQ$1079,AF$2+1)</f>
        <v>0</v>
      </c>
      <c r="AG73">
        <f>VLOOKUP($AC73,LS_Coint_BD!$B$3:$AQ$1079,AG$2)*$AD73+VLOOKUP($AC73,LS_Coint_BD!$B$3:$AQ$1079,AG$2+1)</f>
        <v>19.237448944210769</v>
      </c>
      <c r="AH73">
        <f>VLOOKUP($AC73,LS_Coint_BD!$B$3:$AQ$1079,AH$2)*$AD73+VLOOKUP($AC73,LS_Coint_BD!$B$3:$AQ$1079,AH$2+1)</f>
        <v>0</v>
      </c>
      <c r="AI73">
        <f>VLOOKUP($AC73,LS_Coint_BD!$B$3:$AQ$1079,AI$2)*$AD73+VLOOKUP($AC73,LS_Coint_BD!$B$3:$AQ$1079,AI$2+1)</f>
        <v>0</v>
      </c>
      <c r="AJ73">
        <f>VLOOKUP($AC73,LS_Coint_BD!$B$3:$AQ$1079,AJ$2)*$AD73+VLOOKUP($AC73,LS_Coint_BD!$B$3:$AQ$1079,AJ$2+1)</f>
        <v>19.228062844788965</v>
      </c>
      <c r="AK73">
        <f>VLOOKUP($AC73,LS_Coint_BD!$B$3:$AQ$1079,AK$2)*$AD73+VLOOKUP($AC73,LS_Coint_BD!$B$3:$AQ$1079,AK$2+1)</f>
        <v>19.281604747342953</v>
      </c>
      <c r="AL73">
        <f>VLOOKUP($AC73,LS_Coint_BD!$B$3:$AQ$1079,AL$2)*$AD73+VLOOKUP($AC73,LS_Coint_BD!$B$3:$AQ$1079,AL$2+1)</f>
        <v>19.37795349813922</v>
      </c>
      <c r="AM73">
        <f>VLOOKUP($AC73,LS_Coint_BD!$B$3:$AQ$1079,AM$2)*$AD73+VLOOKUP($AC73,LS_Coint_BD!$B$3:$AQ$1079,AM$2+1)</f>
        <v>19.527771795340954</v>
      </c>
      <c r="AN73">
        <f>VLOOKUP($AC73,LS_Coint_BD!$B$3:$AQ$1079,AN$2)</f>
        <v>0</v>
      </c>
      <c r="AO73">
        <f>VLOOKUP($AC73,LS_Coint_BD!$B$3:$AQ$1079,AO$2)</f>
        <v>0.47355103914659502</v>
      </c>
      <c r="AP73">
        <f>VLOOKUP($AC73,LS_Coint_BD!$B$3:$AQ$1079,AP$2)</f>
        <v>0</v>
      </c>
      <c r="AQ73">
        <f>VLOOKUP($AC73,LS_Coint_BD!$B$3:$AQ$1079,AQ$2)</f>
        <v>0</v>
      </c>
      <c r="AR73">
        <f>VLOOKUP($AC73,LS_Coint_BD!$B$3:$AQ$1079,AR$2)</f>
        <v>0.46279257676793401</v>
      </c>
      <c r="AS73">
        <f>VLOOKUP($AC73,LS_Coint_BD!$B$3:$AQ$1079,AS$2)</f>
        <v>0.47878984250370099</v>
      </c>
      <c r="AT73">
        <f>VLOOKUP($AC73,LS_Coint_BD!$B$3:$AQ$1079,AT$2)</f>
        <v>0.65936966686989296</v>
      </c>
      <c r="AU73">
        <f>VLOOKUP($AC73,LS_Coint_BD!$B$3:$AQ$1079,AU$2)</f>
        <v>0.655751601634873</v>
      </c>
      <c r="AV73">
        <f>VLOOKUP($AC73,LS_Coint_BD!$B$3:$AQ$1079,AV$2)</f>
        <v>0</v>
      </c>
      <c r="AW73">
        <f>VLOOKUP($AC73,LS_Coint_BD!$B$3:$AQ$1079,AW$2)</f>
        <v>-1.06581410364015E-15</v>
      </c>
      <c r="AX73">
        <f>VLOOKUP($AC73,LS_Coint_BD!$B$3:$AQ$1079,AX$2)</f>
        <v>0</v>
      </c>
      <c r="AY73">
        <f>VLOOKUP($AC73,LS_Coint_BD!$B$3:$AQ$1079,AY$2)</f>
        <v>0</v>
      </c>
      <c r="AZ73">
        <f>VLOOKUP($AC73,LS_Coint_BD!$B$3:$AQ$1079,AZ$2)</f>
        <v>1.63819575189134E-15</v>
      </c>
      <c r="BA73">
        <f>VLOOKUP($AC73,LS_Coint_BD!$B$3:$AQ$1079,BA$2)</f>
        <v>1.06581410364015E-16</v>
      </c>
      <c r="BB73">
        <f>VLOOKUP($AC73,LS_Coint_BD!$B$3:$AQ$1079,BB$2)</f>
        <v>1.2273010890401699E-15</v>
      </c>
      <c r="BC73">
        <f>VLOOKUP($AC73,LS_Coint_BD!$B$3:$AQ$1079,BC$2)</f>
        <v>-5.11590769747272E-16</v>
      </c>
      <c r="BD73">
        <f t="shared" si="57"/>
        <v>0</v>
      </c>
      <c r="BE73">
        <f t="shared" si="58"/>
        <v>0.94710207829318893</v>
      </c>
      <c r="BF73">
        <f t="shared" si="59"/>
        <v>0</v>
      </c>
      <c r="BG73">
        <f t="shared" si="60"/>
        <v>0</v>
      </c>
      <c r="BH73">
        <f t="shared" si="61"/>
        <v>0.92558515353586968</v>
      </c>
      <c r="BI73">
        <f t="shared" si="62"/>
        <v>0.95757968500740209</v>
      </c>
      <c r="BJ73">
        <f t="shared" si="63"/>
        <v>1.3187393337397872</v>
      </c>
      <c r="BK73">
        <f t="shared" si="64"/>
        <v>1.3115032032697456</v>
      </c>
      <c r="BL73">
        <f t="shared" si="65"/>
        <v>0</v>
      </c>
      <c r="BN73" s="30" t="b">
        <f t="shared" si="49"/>
        <v>0</v>
      </c>
      <c r="BO73" s="30" t="b">
        <f t="shared" si="50"/>
        <v>0</v>
      </c>
      <c r="BP73" s="30" t="b">
        <f t="shared" si="51"/>
        <v>0</v>
      </c>
      <c r="BQ73" s="30" t="b">
        <f t="shared" si="52"/>
        <v>0</v>
      </c>
      <c r="BR73" s="30" t="b">
        <f t="shared" si="53"/>
        <v>0</v>
      </c>
      <c r="BS73" s="30" t="b">
        <f t="shared" si="54"/>
        <v>0</v>
      </c>
      <c r="BT73" s="30" t="b">
        <f t="shared" si="55"/>
        <v>0</v>
      </c>
      <c r="BU73" s="30" t="b">
        <f t="shared" si="56"/>
        <v>0</v>
      </c>
    </row>
    <row r="74" spans="2:73" x14ac:dyDescent="0.3">
      <c r="B74" s="17" t="str">
        <f>VLOOKUP($AC74,LS_Coint_BD!$B$3:$D$1079,2)</f>
        <v>BBDC4</v>
      </c>
      <c r="C74" s="87" t="str">
        <f>VLOOKUP($AC74,LS_Coint_BD!$B$3:$D$1079,3)</f>
        <v>ENGI11</v>
      </c>
      <c r="D74" s="68">
        <f t="shared" si="66"/>
        <v>1.7227372681942938</v>
      </c>
      <c r="E74" s="65">
        <f t="shared" si="67"/>
        <v>4.5516660063037158</v>
      </c>
      <c r="F74" s="69">
        <f t="shared" si="68"/>
        <v>3.0344440042024772</v>
      </c>
      <c r="G74" s="68">
        <f t="shared" si="69"/>
        <v>1.6583962798432026</v>
      </c>
      <c r="H74" s="65">
        <f t="shared" si="70"/>
        <v>4.7820922704371682</v>
      </c>
      <c r="I74" s="69">
        <f t="shared" si="71"/>
        <v>3.188061513624779</v>
      </c>
      <c r="J74" s="68">
        <f t="shared" si="72"/>
        <v>0</v>
      </c>
      <c r="K74" s="65">
        <f t="shared" si="73"/>
        <v>0</v>
      </c>
      <c r="L74" s="69">
        <f t="shared" si="74"/>
        <v>0</v>
      </c>
      <c r="M74" s="68">
        <f t="shared" si="75"/>
        <v>1.2734842340314714</v>
      </c>
      <c r="N74" s="65">
        <f t="shared" si="76"/>
        <v>6.2035999416381609</v>
      </c>
      <c r="O74" s="69">
        <f t="shared" si="77"/>
        <v>4.1357332944254406</v>
      </c>
      <c r="P74" s="68">
        <f t="shared" si="78"/>
        <v>0</v>
      </c>
      <c r="Q74" s="65">
        <f t="shared" si="79"/>
        <v>0</v>
      </c>
      <c r="R74" s="69">
        <f t="shared" si="80"/>
        <v>0</v>
      </c>
      <c r="S74" s="68">
        <f t="shared" si="81"/>
        <v>1.2093149777063559</v>
      </c>
      <c r="T74" s="65">
        <f t="shared" si="82"/>
        <v>6.1642241248898735</v>
      </c>
      <c r="U74" s="69">
        <f t="shared" si="83"/>
        <v>4.109482749926582</v>
      </c>
      <c r="V74" s="68">
        <f t="shared" si="84"/>
        <v>0.92081653441357503</v>
      </c>
      <c r="W74" s="65">
        <f t="shared" si="85"/>
        <v>7.3365619688953831</v>
      </c>
      <c r="X74" s="69">
        <f t="shared" si="86"/>
        <v>4.8910413125969221</v>
      </c>
      <c r="Y74" s="68">
        <f t="shared" si="87"/>
        <v>-0.58386083777113384</v>
      </c>
      <c r="Z74" s="65">
        <f t="shared" si="88"/>
        <v>-8.0533644184284654</v>
      </c>
      <c r="AA74" s="69">
        <f t="shared" si="89"/>
        <v>-5.368909612285643</v>
      </c>
      <c r="AB74" s="98">
        <f>SUMIF(BN74:BU74,"VERDADEIRO",BN$3:$BU73)</f>
        <v>0</v>
      </c>
      <c r="AC74" s="97">
        <f t="shared" si="90"/>
        <v>71</v>
      </c>
      <c r="AD74">
        <f>RTD("tryd.rtdserver",,"COT",B74,"ULT")</f>
        <v>25.87</v>
      </c>
      <c r="AE74">
        <f>RTD("tryd.rtdserver",,"COT",C74,"ULT")</f>
        <v>50.11</v>
      </c>
      <c r="AF74">
        <f>VLOOKUP($AC74,LS_Coint_BD!$B$3:$AQ$1079,AF$2)*$AD74+VLOOKUP($AC74,LS_Coint_BD!$B$3:$AQ$1079,AF$2+1)</f>
        <v>48.387262731805706</v>
      </c>
      <c r="AG74">
        <f>VLOOKUP($AC74,LS_Coint_BD!$B$3:$AQ$1079,AG$2)*$AD74+VLOOKUP($AC74,LS_Coint_BD!$B$3:$AQ$1079,AG$2+1)</f>
        <v>48.451603720156797</v>
      </c>
      <c r="AH74">
        <f>VLOOKUP($AC74,LS_Coint_BD!$B$3:$AQ$1079,AH$2)*$AD74+VLOOKUP($AC74,LS_Coint_BD!$B$3:$AQ$1079,AH$2+1)</f>
        <v>0</v>
      </c>
      <c r="AI74">
        <f>VLOOKUP($AC74,LS_Coint_BD!$B$3:$AQ$1079,AI$2)*$AD74+VLOOKUP($AC74,LS_Coint_BD!$B$3:$AQ$1079,AI$2+1)</f>
        <v>48.836515765968528</v>
      </c>
      <c r="AJ74">
        <f>VLOOKUP($AC74,LS_Coint_BD!$B$3:$AQ$1079,AJ$2)*$AD74+VLOOKUP($AC74,LS_Coint_BD!$B$3:$AQ$1079,AJ$2+1)</f>
        <v>0</v>
      </c>
      <c r="AK74">
        <f>VLOOKUP($AC74,LS_Coint_BD!$B$3:$AQ$1079,AK$2)*$AD74+VLOOKUP($AC74,LS_Coint_BD!$B$3:$AQ$1079,AK$2+1)</f>
        <v>48.900685022293644</v>
      </c>
      <c r="AL74">
        <f>VLOOKUP($AC74,LS_Coint_BD!$B$3:$AQ$1079,AL$2)*$AD74+VLOOKUP($AC74,LS_Coint_BD!$B$3:$AQ$1079,AL$2+1)</f>
        <v>49.189183465586424</v>
      </c>
      <c r="AM74">
        <f>VLOOKUP($AC74,LS_Coint_BD!$B$3:$AQ$1079,AM$2)*$AD74+VLOOKUP($AC74,LS_Coint_BD!$B$3:$AQ$1079,AM$2+1)</f>
        <v>50.693860837771133</v>
      </c>
      <c r="AN74">
        <f>VLOOKUP($AC74,LS_Coint_BD!$B$3:$AQ$1079,AN$2)</f>
        <v>1.5172220021012399</v>
      </c>
      <c r="AO74">
        <f>VLOOKUP($AC74,LS_Coint_BD!$B$3:$AQ$1079,AO$2)</f>
        <v>1.5940307568123899</v>
      </c>
      <c r="AP74">
        <f>VLOOKUP($AC74,LS_Coint_BD!$B$3:$AQ$1079,AP$2)</f>
        <v>0</v>
      </c>
      <c r="AQ74">
        <f>VLOOKUP($AC74,LS_Coint_BD!$B$3:$AQ$1079,AQ$2)</f>
        <v>2.0678666472127198</v>
      </c>
      <c r="AR74">
        <f>VLOOKUP($AC74,LS_Coint_BD!$B$3:$AQ$1079,AR$2)</f>
        <v>0</v>
      </c>
      <c r="AS74">
        <f>VLOOKUP($AC74,LS_Coint_BD!$B$3:$AQ$1079,AS$2)</f>
        <v>2.0547413749632901</v>
      </c>
      <c r="AT74">
        <f>VLOOKUP($AC74,LS_Coint_BD!$B$3:$AQ$1079,AT$2)</f>
        <v>2.4455206562984602</v>
      </c>
      <c r="AU74">
        <f>VLOOKUP($AC74,LS_Coint_BD!$B$3:$AQ$1079,AU$2)</f>
        <v>2.6844548061428202</v>
      </c>
      <c r="AV74">
        <f>VLOOKUP($AC74,LS_Coint_BD!$B$3:$AQ$1079,AV$2)</f>
        <v>-2.6290081223123699E-15</v>
      </c>
      <c r="AW74">
        <f>VLOOKUP($AC74,LS_Coint_BD!$B$3:$AQ$1079,AW$2)</f>
        <v>-8.8817841970012504E-16</v>
      </c>
      <c r="AX74">
        <f>VLOOKUP($AC74,LS_Coint_BD!$B$3:$AQ$1079,AX$2)</f>
        <v>0</v>
      </c>
      <c r="AY74">
        <f>VLOOKUP($AC74,LS_Coint_BD!$B$3:$AQ$1079,AY$2)</f>
        <v>1.06581410364015E-15</v>
      </c>
      <c r="AZ74">
        <f>VLOOKUP($AC74,LS_Coint_BD!$B$3:$AQ$1079,AZ$2)</f>
        <v>0</v>
      </c>
      <c r="BA74">
        <f>VLOOKUP($AC74,LS_Coint_BD!$B$3:$AQ$1079,BA$2)</f>
        <v>1.4210854715202001E-15</v>
      </c>
      <c r="BB74">
        <f>VLOOKUP($AC74,LS_Coint_BD!$B$3:$AQ$1079,BB$2)</f>
        <v>1.48568026568021E-15</v>
      </c>
      <c r="BC74">
        <f>VLOOKUP($AC74,LS_Coint_BD!$B$3:$AQ$1079,BC$2)</f>
        <v>-2.8421709430404001E-15</v>
      </c>
      <c r="BD74">
        <f t="shared" si="57"/>
        <v>3.0344440042024772</v>
      </c>
      <c r="BE74">
        <f t="shared" si="58"/>
        <v>3.188061513624779</v>
      </c>
      <c r="BF74">
        <f t="shared" si="59"/>
        <v>0</v>
      </c>
      <c r="BG74">
        <f t="shared" si="60"/>
        <v>4.1357332944254406</v>
      </c>
      <c r="BH74">
        <f t="shared" si="61"/>
        <v>0</v>
      </c>
      <c r="BI74">
        <f t="shared" si="62"/>
        <v>4.109482749926582</v>
      </c>
      <c r="BJ74">
        <f t="shared" si="63"/>
        <v>4.8910413125969221</v>
      </c>
      <c r="BK74">
        <f t="shared" si="64"/>
        <v>-5.368909612285643</v>
      </c>
      <c r="BL74">
        <f t="shared" si="65"/>
        <v>3.0344440042024825</v>
      </c>
      <c r="BN74" s="19" t="b">
        <f t="shared" si="49"/>
        <v>0</v>
      </c>
      <c r="BO74" s="19" t="b">
        <f t="shared" si="50"/>
        <v>0</v>
      </c>
      <c r="BP74" s="19" t="b">
        <f t="shared" si="51"/>
        <v>0</v>
      </c>
      <c r="BQ74" s="19" t="b">
        <f t="shared" si="52"/>
        <v>0</v>
      </c>
      <c r="BR74" s="19" t="b">
        <f t="shared" si="53"/>
        <v>0</v>
      </c>
      <c r="BS74" s="19" t="b">
        <f t="shared" si="54"/>
        <v>0</v>
      </c>
      <c r="BT74" s="19" t="b">
        <f t="shared" si="55"/>
        <v>0</v>
      </c>
      <c r="BU74" s="19" t="b">
        <f t="shared" si="56"/>
        <v>0</v>
      </c>
    </row>
    <row r="75" spans="2:73" x14ac:dyDescent="0.3">
      <c r="B75" s="17" t="str">
        <f>VLOOKUP($AC75,LS_Coint_BD!$B$3:$D$1079,2)</f>
        <v>BBDC4</v>
      </c>
      <c r="C75" s="87" t="str">
        <f>VLOOKUP($AC75,LS_Coint_BD!$B$3:$D$1079,3)</f>
        <v>GOLL4</v>
      </c>
      <c r="D75" s="70">
        <f t="shared" si="66"/>
        <v>0</v>
      </c>
      <c r="E75" s="66">
        <f t="shared" si="67"/>
        <v>0</v>
      </c>
      <c r="F75" s="71">
        <f t="shared" si="68"/>
        <v>0</v>
      </c>
      <c r="G75" s="70">
        <f t="shared" si="69"/>
        <v>0</v>
      </c>
      <c r="H75" s="66">
        <f t="shared" si="70"/>
        <v>0</v>
      </c>
      <c r="I75" s="71">
        <f t="shared" si="71"/>
        <v>0</v>
      </c>
      <c r="J75" s="70">
        <f t="shared" si="72"/>
        <v>0</v>
      </c>
      <c r="K75" s="66">
        <f t="shared" si="73"/>
        <v>0</v>
      </c>
      <c r="L75" s="71">
        <f t="shared" si="74"/>
        <v>0</v>
      </c>
      <c r="M75" s="70">
        <f t="shared" si="75"/>
        <v>1.1073121823743186</v>
      </c>
      <c r="N75" s="66">
        <f t="shared" si="76"/>
        <v>4.530805219541735</v>
      </c>
      <c r="O75" s="71">
        <f t="shared" si="77"/>
        <v>3.0205368130278232</v>
      </c>
      <c r="P75" s="70">
        <f t="shared" si="78"/>
        <v>0.80804386836148723</v>
      </c>
      <c r="Q75" s="66">
        <f t="shared" si="79"/>
        <v>5.2695812448882577</v>
      </c>
      <c r="R75" s="71">
        <f t="shared" si="80"/>
        <v>3.5130541632588388</v>
      </c>
      <c r="S75" s="70">
        <f t="shared" si="81"/>
        <v>0.50720994337115499</v>
      </c>
      <c r="T75" s="66">
        <f t="shared" si="82"/>
        <v>6.0010121411810449</v>
      </c>
      <c r="U75" s="71">
        <f t="shared" si="83"/>
        <v>4.0006747607873629</v>
      </c>
      <c r="V75" s="70">
        <f t="shared" si="84"/>
        <v>0.30904284061073284</v>
      </c>
      <c r="W75" s="66">
        <f t="shared" si="85"/>
        <v>7.2736215978070806</v>
      </c>
      <c r="X75" s="71">
        <f t="shared" si="86"/>
        <v>4.8490810652047207</v>
      </c>
      <c r="Y75" s="70">
        <f t="shared" si="87"/>
        <v>-0.66235740241726404</v>
      </c>
      <c r="Z75" s="66">
        <f t="shared" si="88"/>
        <v>-8.2666065535607469</v>
      </c>
      <c r="AA75" s="71">
        <f t="shared" si="89"/>
        <v>-5.5110710357071646</v>
      </c>
      <c r="AB75" s="98">
        <f>SUMIF(BN75:BU75,"VERDADEIRO",BN$3:$BU74)</f>
        <v>0</v>
      </c>
      <c r="AC75" s="97">
        <f t="shared" si="90"/>
        <v>72</v>
      </c>
      <c r="AD75">
        <f>RTD("tryd.rtdserver",,"COT",B75,"ULT")</f>
        <v>25.87</v>
      </c>
      <c r="AE75">
        <f>RTD("tryd.rtdserver",,"COT",C75,"ULT")</f>
        <v>25.09</v>
      </c>
      <c r="AF75">
        <f>VLOOKUP($AC75,LS_Coint_BD!$B$3:$AQ$1079,AF$2)*$AD75+VLOOKUP($AC75,LS_Coint_BD!$B$3:$AQ$1079,AF$2+1)</f>
        <v>0</v>
      </c>
      <c r="AG75">
        <f>VLOOKUP($AC75,LS_Coint_BD!$B$3:$AQ$1079,AG$2)*$AD75+VLOOKUP($AC75,LS_Coint_BD!$B$3:$AQ$1079,AG$2+1)</f>
        <v>0</v>
      </c>
      <c r="AH75">
        <f>VLOOKUP($AC75,LS_Coint_BD!$B$3:$AQ$1079,AH$2)*$AD75+VLOOKUP($AC75,LS_Coint_BD!$B$3:$AQ$1079,AH$2+1)</f>
        <v>0</v>
      </c>
      <c r="AI75">
        <f>VLOOKUP($AC75,LS_Coint_BD!$B$3:$AQ$1079,AI$2)*$AD75+VLOOKUP($AC75,LS_Coint_BD!$B$3:$AQ$1079,AI$2+1)</f>
        <v>23.982687817625681</v>
      </c>
      <c r="AJ75">
        <f>VLOOKUP($AC75,LS_Coint_BD!$B$3:$AQ$1079,AJ$2)*$AD75+VLOOKUP($AC75,LS_Coint_BD!$B$3:$AQ$1079,AJ$2+1)</f>
        <v>24.281956131638513</v>
      </c>
      <c r="AK75">
        <f>VLOOKUP($AC75,LS_Coint_BD!$B$3:$AQ$1079,AK$2)*$AD75+VLOOKUP($AC75,LS_Coint_BD!$B$3:$AQ$1079,AK$2+1)</f>
        <v>24.582790056628845</v>
      </c>
      <c r="AL75">
        <f>VLOOKUP($AC75,LS_Coint_BD!$B$3:$AQ$1079,AL$2)*$AD75+VLOOKUP($AC75,LS_Coint_BD!$B$3:$AQ$1079,AL$2+1)</f>
        <v>24.780957159389267</v>
      </c>
      <c r="AM75">
        <f>VLOOKUP($AC75,LS_Coint_BD!$B$3:$AQ$1079,AM$2)*$AD75+VLOOKUP($AC75,LS_Coint_BD!$B$3:$AQ$1079,AM$2+1)</f>
        <v>25.752357402417264</v>
      </c>
      <c r="AN75">
        <f>VLOOKUP($AC75,LS_Coint_BD!$B$3:$AQ$1079,AN$2)</f>
        <v>0</v>
      </c>
      <c r="AO75">
        <f>VLOOKUP($AC75,LS_Coint_BD!$B$3:$AQ$1079,AO$2)</f>
        <v>0</v>
      </c>
      <c r="AP75">
        <f>VLOOKUP($AC75,LS_Coint_BD!$B$3:$AQ$1079,AP$2)</f>
        <v>0</v>
      </c>
      <c r="AQ75">
        <f>VLOOKUP($AC75,LS_Coint_BD!$B$3:$AQ$1079,AQ$2)</f>
        <v>1.51026840651391</v>
      </c>
      <c r="AR75">
        <f>VLOOKUP($AC75,LS_Coint_BD!$B$3:$AQ$1079,AR$2)</f>
        <v>1.7565270816294201</v>
      </c>
      <c r="AS75">
        <f>VLOOKUP($AC75,LS_Coint_BD!$B$3:$AQ$1079,AS$2)</f>
        <v>2.0003373803936801</v>
      </c>
      <c r="AT75">
        <f>VLOOKUP($AC75,LS_Coint_BD!$B$3:$AQ$1079,AT$2)</f>
        <v>2.4245405326023599</v>
      </c>
      <c r="AU75">
        <f>VLOOKUP($AC75,LS_Coint_BD!$B$3:$AQ$1079,AU$2)</f>
        <v>2.7555355178535801</v>
      </c>
      <c r="AV75">
        <f>VLOOKUP($AC75,LS_Coint_BD!$B$3:$AQ$1079,AV$2)</f>
        <v>0</v>
      </c>
      <c r="AW75">
        <f>VLOOKUP($AC75,LS_Coint_BD!$B$3:$AQ$1079,AW$2)</f>
        <v>0</v>
      </c>
      <c r="AX75">
        <f>VLOOKUP($AC75,LS_Coint_BD!$B$3:$AQ$1079,AX$2)</f>
        <v>0</v>
      </c>
      <c r="AY75">
        <f>VLOOKUP($AC75,LS_Coint_BD!$B$3:$AQ$1079,AY$2)</f>
        <v>3.0420110874729299E-15</v>
      </c>
      <c r="AZ75">
        <f>VLOOKUP($AC75,LS_Coint_BD!$B$3:$AQ$1079,AZ$2)</f>
        <v>-1.12502599828683E-15</v>
      </c>
      <c r="BA75">
        <f>VLOOKUP($AC75,LS_Coint_BD!$B$3:$AQ$1079,BA$2)</f>
        <v>2.9132252166164102E-15</v>
      </c>
      <c r="BB75">
        <f>VLOOKUP($AC75,LS_Coint_BD!$B$3:$AQ$1079,BB$2)</f>
        <v>1.16270629488016E-15</v>
      </c>
      <c r="BC75">
        <f>VLOOKUP($AC75,LS_Coint_BD!$B$3:$AQ$1079,BC$2)</f>
        <v>-4.2064129956997897E-15</v>
      </c>
      <c r="BD75">
        <f t="shared" si="57"/>
        <v>0</v>
      </c>
      <c r="BE75">
        <f t="shared" si="58"/>
        <v>0</v>
      </c>
      <c r="BF75">
        <f t="shared" si="59"/>
        <v>0</v>
      </c>
      <c r="BG75">
        <f t="shared" si="60"/>
        <v>3.0205368130278232</v>
      </c>
      <c r="BH75">
        <f t="shared" si="61"/>
        <v>3.5130541632588388</v>
      </c>
      <c r="BI75">
        <f t="shared" si="62"/>
        <v>4.0006747607873629</v>
      </c>
      <c r="BJ75">
        <f t="shared" si="63"/>
        <v>4.8490810652047207</v>
      </c>
      <c r="BK75">
        <f t="shared" si="64"/>
        <v>-5.5110710357071646</v>
      </c>
      <c r="BL75">
        <f t="shared" si="65"/>
        <v>0</v>
      </c>
      <c r="BN75" s="30" t="b">
        <f t="shared" si="49"/>
        <v>0</v>
      </c>
      <c r="BO75" s="30" t="b">
        <f t="shared" si="50"/>
        <v>0</v>
      </c>
      <c r="BP75" s="30" t="b">
        <f t="shared" si="51"/>
        <v>0</v>
      </c>
      <c r="BQ75" s="30" t="b">
        <f t="shared" si="52"/>
        <v>0</v>
      </c>
      <c r="BR75" s="30" t="b">
        <f t="shared" si="53"/>
        <v>0</v>
      </c>
      <c r="BS75" s="30" t="b">
        <f t="shared" si="54"/>
        <v>0</v>
      </c>
      <c r="BT75" s="30" t="b">
        <f t="shared" si="55"/>
        <v>0</v>
      </c>
      <c r="BU75" s="30" t="b">
        <f t="shared" si="56"/>
        <v>0</v>
      </c>
    </row>
    <row r="76" spans="2:73" x14ac:dyDescent="0.3">
      <c r="B76" s="17" t="str">
        <f>VLOOKUP($AC76,LS_Coint_BD!$B$3:$D$1079,2)</f>
        <v>BBDC4</v>
      </c>
      <c r="C76" s="87" t="str">
        <f>VLOOKUP($AC76,LS_Coint_BD!$B$3:$D$1079,3)</f>
        <v>IRBR3</v>
      </c>
      <c r="D76" s="68">
        <f t="shared" si="66"/>
        <v>-0.39222956512501028</v>
      </c>
      <c r="E76" s="65">
        <f t="shared" si="67"/>
        <v>-1.6236588617403473</v>
      </c>
      <c r="F76" s="69">
        <f t="shared" si="68"/>
        <v>-1.0824392411602315</v>
      </c>
      <c r="G76" s="68">
        <f t="shared" si="69"/>
        <v>-0.41355664373528711</v>
      </c>
      <c r="H76" s="65">
        <f t="shared" si="70"/>
        <v>-1.7463847724866253</v>
      </c>
      <c r="I76" s="69">
        <f t="shared" si="71"/>
        <v>-1.1642565149910835</v>
      </c>
      <c r="J76" s="68">
        <f t="shared" si="72"/>
        <v>-0.51974116364098144</v>
      </c>
      <c r="K76" s="65">
        <f t="shared" si="73"/>
        <v>-2.0463425579846186</v>
      </c>
      <c r="L76" s="69">
        <f t="shared" si="74"/>
        <v>-1.3642283719897457</v>
      </c>
      <c r="M76" s="68">
        <f t="shared" si="75"/>
        <v>0</v>
      </c>
      <c r="N76" s="65">
        <f t="shared" si="76"/>
        <v>0</v>
      </c>
      <c r="O76" s="69">
        <f t="shared" si="77"/>
        <v>0</v>
      </c>
      <c r="P76" s="68">
        <f t="shared" si="78"/>
        <v>0</v>
      </c>
      <c r="Q76" s="65">
        <f t="shared" si="79"/>
        <v>0</v>
      </c>
      <c r="R76" s="69">
        <f t="shared" si="80"/>
        <v>0</v>
      </c>
      <c r="S76" s="68">
        <f t="shared" si="81"/>
        <v>-0.69559786606509721</v>
      </c>
      <c r="T76" s="65">
        <f t="shared" si="82"/>
        <v>-3.6301438164117013</v>
      </c>
      <c r="U76" s="69">
        <f t="shared" si="83"/>
        <v>-2.420095877607801</v>
      </c>
      <c r="V76" s="68">
        <f t="shared" si="84"/>
        <v>-0.72350021023466304</v>
      </c>
      <c r="W76" s="65">
        <f t="shared" si="85"/>
        <v>-3.6404323201019988</v>
      </c>
      <c r="X76" s="69">
        <f t="shared" si="86"/>
        <v>-2.4269548800679992</v>
      </c>
      <c r="Y76" s="68">
        <f t="shared" si="87"/>
        <v>0</v>
      </c>
      <c r="Z76" s="65">
        <f t="shared" si="88"/>
        <v>0</v>
      </c>
      <c r="AA76" s="69">
        <f t="shared" si="89"/>
        <v>0</v>
      </c>
      <c r="AB76" s="98">
        <f>SUMIF(BN76:BU76,"VERDADEIRO",BN$3:$BU75)</f>
        <v>0</v>
      </c>
      <c r="AC76" s="97">
        <f t="shared" si="90"/>
        <v>73</v>
      </c>
      <c r="AD76">
        <f>RTD("tryd.rtdserver",,"COT",B76,"ULT")</f>
        <v>25.87</v>
      </c>
      <c r="AE76">
        <f>RTD("tryd.rtdserver",,"COT",C76,"ULT")</f>
        <v>6.91</v>
      </c>
      <c r="AF76">
        <f>VLOOKUP($AC76,LS_Coint_BD!$B$3:$AQ$1079,AF$2)*$AD76+VLOOKUP($AC76,LS_Coint_BD!$B$3:$AQ$1079,AF$2+1)</f>
        <v>7.3022295651250104</v>
      </c>
      <c r="AG76">
        <f>VLOOKUP($AC76,LS_Coint_BD!$B$3:$AQ$1079,AG$2)*$AD76+VLOOKUP($AC76,LS_Coint_BD!$B$3:$AQ$1079,AG$2+1)</f>
        <v>7.3235566437352873</v>
      </c>
      <c r="AH76">
        <f>VLOOKUP($AC76,LS_Coint_BD!$B$3:$AQ$1079,AH$2)*$AD76+VLOOKUP($AC76,LS_Coint_BD!$B$3:$AQ$1079,AH$2+1)</f>
        <v>7.4297411636409816</v>
      </c>
      <c r="AI76">
        <f>VLOOKUP($AC76,LS_Coint_BD!$B$3:$AQ$1079,AI$2)*$AD76+VLOOKUP($AC76,LS_Coint_BD!$B$3:$AQ$1079,AI$2+1)</f>
        <v>0</v>
      </c>
      <c r="AJ76">
        <f>VLOOKUP($AC76,LS_Coint_BD!$B$3:$AQ$1079,AJ$2)*$AD76+VLOOKUP($AC76,LS_Coint_BD!$B$3:$AQ$1079,AJ$2+1)</f>
        <v>0</v>
      </c>
      <c r="AK76">
        <f>VLOOKUP($AC76,LS_Coint_BD!$B$3:$AQ$1079,AK$2)*$AD76+VLOOKUP($AC76,LS_Coint_BD!$B$3:$AQ$1079,AK$2+1)</f>
        <v>7.6055978660650974</v>
      </c>
      <c r="AL76">
        <f>VLOOKUP($AC76,LS_Coint_BD!$B$3:$AQ$1079,AL$2)*$AD76+VLOOKUP($AC76,LS_Coint_BD!$B$3:$AQ$1079,AL$2+1)</f>
        <v>7.6335002102346632</v>
      </c>
      <c r="AM76">
        <f>VLOOKUP($AC76,LS_Coint_BD!$B$3:$AQ$1079,AM$2)*$AD76+VLOOKUP($AC76,LS_Coint_BD!$B$3:$AQ$1079,AM$2+1)</f>
        <v>0</v>
      </c>
      <c r="AN76">
        <f>VLOOKUP($AC76,LS_Coint_BD!$B$3:$AQ$1079,AN$2)</f>
        <v>0.54121962058011597</v>
      </c>
      <c r="AO76">
        <f>VLOOKUP($AC76,LS_Coint_BD!$B$3:$AQ$1079,AO$2)</f>
        <v>0.58212825749554198</v>
      </c>
      <c r="AP76">
        <f>VLOOKUP($AC76,LS_Coint_BD!$B$3:$AQ$1079,AP$2)</f>
        <v>0.68211418599487295</v>
      </c>
      <c r="AQ76">
        <f>VLOOKUP($AC76,LS_Coint_BD!$B$3:$AQ$1079,AQ$2)</f>
        <v>0</v>
      </c>
      <c r="AR76">
        <f>VLOOKUP($AC76,LS_Coint_BD!$B$3:$AQ$1079,AR$2)</f>
        <v>0</v>
      </c>
      <c r="AS76">
        <f>VLOOKUP($AC76,LS_Coint_BD!$B$3:$AQ$1079,AS$2)</f>
        <v>1.2100479388039</v>
      </c>
      <c r="AT76">
        <f>VLOOKUP($AC76,LS_Coint_BD!$B$3:$AQ$1079,AT$2)</f>
        <v>1.213477440034</v>
      </c>
      <c r="AU76">
        <f>VLOOKUP($AC76,LS_Coint_BD!$B$3:$AQ$1079,AU$2)</f>
        <v>0</v>
      </c>
      <c r="AV76">
        <f>VLOOKUP($AC76,LS_Coint_BD!$B$3:$AQ$1079,AV$2)</f>
        <v>4.6185277824406504E-16</v>
      </c>
      <c r="AW76">
        <f>VLOOKUP($AC76,LS_Coint_BD!$B$3:$AQ$1079,AW$2)</f>
        <v>5.4771002548174402E-16</v>
      </c>
      <c r="AX76">
        <f>VLOOKUP($AC76,LS_Coint_BD!$B$3:$AQ$1079,AX$2)</f>
        <v>2.2838873649431799E-16</v>
      </c>
      <c r="AY76">
        <f>VLOOKUP($AC76,LS_Coint_BD!$B$3:$AQ$1079,AY$2)</f>
        <v>0</v>
      </c>
      <c r="AZ76">
        <f>VLOOKUP($AC76,LS_Coint_BD!$B$3:$AQ$1079,AZ$2)</f>
        <v>0</v>
      </c>
      <c r="BA76">
        <f>VLOOKUP($AC76,LS_Coint_BD!$B$3:$AQ$1079,BA$2)</f>
        <v>-7.8159700933611001E-16</v>
      </c>
      <c r="BB76">
        <f>VLOOKUP($AC76,LS_Coint_BD!$B$3:$AQ$1079,BB$2)</f>
        <v>1.0981115007201501E-15</v>
      </c>
      <c r="BC76">
        <f>VLOOKUP($AC76,LS_Coint_BD!$B$3:$AQ$1079,BC$2)</f>
        <v>0</v>
      </c>
      <c r="BD76">
        <f t="shared" si="57"/>
        <v>-1.0824392411602315</v>
      </c>
      <c r="BE76">
        <f t="shared" si="58"/>
        <v>-1.1642565149910835</v>
      </c>
      <c r="BF76">
        <f t="shared" si="59"/>
        <v>-1.3642283719897457</v>
      </c>
      <c r="BG76">
        <f t="shared" si="60"/>
        <v>0</v>
      </c>
      <c r="BH76">
        <f t="shared" si="61"/>
        <v>0</v>
      </c>
      <c r="BI76">
        <f t="shared" si="62"/>
        <v>-2.420095877607801</v>
      </c>
      <c r="BJ76">
        <f t="shared" si="63"/>
        <v>-2.4269548800679992</v>
      </c>
      <c r="BK76">
        <f t="shared" si="64"/>
        <v>0</v>
      </c>
      <c r="BL76">
        <f t="shared" si="65"/>
        <v>-1.0824392411602306</v>
      </c>
      <c r="BN76" s="19" t="b">
        <f t="shared" si="49"/>
        <v>0</v>
      </c>
      <c r="BO76" s="19" t="b">
        <f t="shared" si="50"/>
        <v>0</v>
      </c>
      <c r="BP76" s="19" t="b">
        <f t="shared" si="51"/>
        <v>0</v>
      </c>
      <c r="BQ76" s="19" t="b">
        <f t="shared" si="52"/>
        <v>0</v>
      </c>
      <c r="BR76" s="19" t="b">
        <f t="shared" si="53"/>
        <v>0</v>
      </c>
      <c r="BS76" s="19" t="b">
        <f t="shared" si="54"/>
        <v>0</v>
      </c>
      <c r="BT76" s="19" t="b">
        <f t="shared" si="55"/>
        <v>0</v>
      </c>
      <c r="BU76" s="19" t="b">
        <f t="shared" si="56"/>
        <v>0</v>
      </c>
    </row>
    <row r="77" spans="2:73" x14ac:dyDescent="0.3">
      <c r="B77" s="17" t="str">
        <f>VLOOKUP($AC77,LS_Coint_BD!$B$3:$D$1079,2)</f>
        <v>BBDC4</v>
      </c>
      <c r="C77" s="87" t="str">
        <f>VLOOKUP($AC77,LS_Coint_BD!$B$3:$D$1079,3)</f>
        <v>JBSS3</v>
      </c>
      <c r="D77" s="70">
        <f t="shared" si="66"/>
        <v>0</v>
      </c>
      <c r="E77" s="66">
        <f t="shared" si="67"/>
        <v>0</v>
      </c>
      <c r="F77" s="71">
        <f t="shared" si="68"/>
        <v>0</v>
      </c>
      <c r="G77" s="70">
        <f t="shared" si="69"/>
        <v>0</v>
      </c>
      <c r="H77" s="66">
        <f t="shared" si="70"/>
        <v>0</v>
      </c>
      <c r="I77" s="71">
        <f t="shared" si="71"/>
        <v>0</v>
      </c>
      <c r="J77" s="70">
        <f t="shared" si="72"/>
        <v>0</v>
      </c>
      <c r="K77" s="66">
        <f t="shared" si="73"/>
        <v>0</v>
      </c>
      <c r="L77" s="71">
        <f t="shared" si="74"/>
        <v>0</v>
      </c>
      <c r="M77" s="70">
        <f t="shared" si="75"/>
        <v>1.7129652340007162</v>
      </c>
      <c r="N77" s="66">
        <f t="shared" si="76"/>
        <v>3.3751834884192</v>
      </c>
      <c r="O77" s="71">
        <f t="shared" si="77"/>
        <v>2.2501223256128</v>
      </c>
      <c r="P77" s="70">
        <f t="shared" si="78"/>
        <v>1.7759886358022037</v>
      </c>
      <c r="Q77" s="66">
        <f t="shared" si="79"/>
        <v>3.3050314647237276</v>
      </c>
      <c r="R77" s="71">
        <f t="shared" si="80"/>
        <v>2.2033543098158184</v>
      </c>
      <c r="S77" s="70">
        <f t="shared" si="81"/>
        <v>1.974734308395508</v>
      </c>
      <c r="T77" s="66">
        <f t="shared" si="82"/>
        <v>3.700779848148211</v>
      </c>
      <c r="U77" s="71">
        <f t="shared" si="83"/>
        <v>2.4671865654321405</v>
      </c>
      <c r="V77" s="70">
        <f t="shared" si="84"/>
        <v>1.9012867613539228</v>
      </c>
      <c r="W77" s="66">
        <f t="shared" si="85"/>
        <v>4.0417622907191717</v>
      </c>
      <c r="X77" s="71">
        <f t="shared" si="86"/>
        <v>2.6945081938127808</v>
      </c>
      <c r="Y77" s="70">
        <f t="shared" si="87"/>
        <v>1.6912956174898923</v>
      </c>
      <c r="Z77" s="66">
        <f t="shared" si="88"/>
        <v>4.462413838984471</v>
      </c>
      <c r="AA77" s="71">
        <f t="shared" si="89"/>
        <v>2.9749425593229804</v>
      </c>
      <c r="AB77" s="98">
        <f>SUMIF(BN77:BU77,"VERDADEIRO",BN$3:$BU76)</f>
        <v>0</v>
      </c>
      <c r="AC77" s="97">
        <f t="shared" si="90"/>
        <v>74</v>
      </c>
      <c r="AD77">
        <f>RTD("tryd.rtdserver",,"COT",B77,"ULT")</f>
        <v>25.87</v>
      </c>
      <c r="AE77">
        <f>RTD("tryd.rtdserver",,"COT",C77,"ULT")</f>
        <v>25.15</v>
      </c>
      <c r="AF77">
        <f>VLOOKUP($AC77,LS_Coint_BD!$B$3:$AQ$1079,AF$2)*$AD77+VLOOKUP($AC77,LS_Coint_BD!$B$3:$AQ$1079,AF$2+1)</f>
        <v>0</v>
      </c>
      <c r="AG77">
        <f>VLOOKUP($AC77,LS_Coint_BD!$B$3:$AQ$1079,AG$2)*$AD77+VLOOKUP($AC77,LS_Coint_BD!$B$3:$AQ$1079,AG$2+1)</f>
        <v>0</v>
      </c>
      <c r="AH77">
        <f>VLOOKUP($AC77,LS_Coint_BD!$B$3:$AQ$1079,AH$2)*$AD77+VLOOKUP($AC77,LS_Coint_BD!$B$3:$AQ$1079,AH$2+1)</f>
        <v>0</v>
      </c>
      <c r="AI77">
        <f>VLOOKUP($AC77,LS_Coint_BD!$B$3:$AQ$1079,AI$2)*$AD77+VLOOKUP($AC77,LS_Coint_BD!$B$3:$AQ$1079,AI$2+1)</f>
        <v>23.437034765999282</v>
      </c>
      <c r="AJ77">
        <f>VLOOKUP($AC77,LS_Coint_BD!$B$3:$AQ$1079,AJ$2)*$AD77+VLOOKUP($AC77,LS_Coint_BD!$B$3:$AQ$1079,AJ$2+1)</f>
        <v>23.374011364197795</v>
      </c>
      <c r="AK77">
        <f>VLOOKUP($AC77,LS_Coint_BD!$B$3:$AQ$1079,AK$2)*$AD77+VLOOKUP($AC77,LS_Coint_BD!$B$3:$AQ$1079,AK$2+1)</f>
        <v>23.175265691604491</v>
      </c>
      <c r="AL77">
        <f>VLOOKUP($AC77,LS_Coint_BD!$B$3:$AQ$1079,AL$2)*$AD77+VLOOKUP($AC77,LS_Coint_BD!$B$3:$AQ$1079,AL$2+1)</f>
        <v>23.248713238646076</v>
      </c>
      <c r="AM77">
        <f>VLOOKUP($AC77,LS_Coint_BD!$B$3:$AQ$1079,AM$2)*$AD77+VLOOKUP($AC77,LS_Coint_BD!$B$3:$AQ$1079,AM$2+1)</f>
        <v>23.458704382510106</v>
      </c>
      <c r="AN77">
        <f>VLOOKUP($AC77,LS_Coint_BD!$B$3:$AQ$1079,AN$2)</f>
        <v>0</v>
      </c>
      <c r="AO77">
        <f>VLOOKUP($AC77,LS_Coint_BD!$B$3:$AQ$1079,AO$2)</f>
        <v>0</v>
      </c>
      <c r="AP77">
        <f>VLOOKUP($AC77,LS_Coint_BD!$B$3:$AQ$1079,AP$2)</f>
        <v>0</v>
      </c>
      <c r="AQ77">
        <f>VLOOKUP($AC77,LS_Coint_BD!$B$3:$AQ$1079,AQ$2)</f>
        <v>1.1250611628064</v>
      </c>
      <c r="AR77">
        <f>VLOOKUP($AC77,LS_Coint_BD!$B$3:$AQ$1079,AR$2)</f>
        <v>1.1016771549079101</v>
      </c>
      <c r="AS77">
        <f>VLOOKUP($AC77,LS_Coint_BD!$B$3:$AQ$1079,AS$2)</f>
        <v>1.23359328271607</v>
      </c>
      <c r="AT77">
        <f>VLOOKUP($AC77,LS_Coint_BD!$B$3:$AQ$1079,AT$2)</f>
        <v>1.34725409690639</v>
      </c>
      <c r="AU77">
        <f>VLOOKUP($AC77,LS_Coint_BD!$B$3:$AQ$1079,AU$2)</f>
        <v>1.48747127966149</v>
      </c>
      <c r="AV77">
        <f>VLOOKUP($AC77,LS_Coint_BD!$B$3:$AQ$1079,AV$2)</f>
        <v>0</v>
      </c>
      <c r="AW77">
        <f>VLOOKUP($AC77,LS_Coint_BD!$B$3:$AQ$1079,AW$2)</f>
        <v>0</v>
      </c>
      <c r="AX77">
        <f>VLOOKUP($AC77,LS_Coint_BD!$B$3:$AQ$1079,AX$2)</f>
        <v>0</v>
      </c>
      <c r="AY77">
        <f>VLOOKUP($AC77,LS_Coint_BD!$B$3:$AQ$1079,AY$2)</f>
        <v>-1.55431223447522E-16</v>
      </c>
      <c r="AZ77">
        <f>VLOOKUP($AC77,LS_Coint_BD!$B$3:$AQ$1079,AZ$2)</f>
        <v>-1.7763568394002501E-15</v>
      </c>
      <c r="BA77">
        <f>VLOOKUP($AC77,LS_Coint_BD!$B$3:$AQ$1079,BA$2)</f>
        <v>6.03961325396085E-16</v>
      </c>
      <c r="BB77">
        <f>VLOOKUP($AC77,LS_Coint_BD!$B$3:$AQ$1079,BB$2)</f>
        <v>1.0819628021801501E-15</v>
      </c>
      <c r="BC77">
        <f>VLOOKUP($AC77,LS_Coint_BD!$B$3:$AQ$1079,BC$2)</f>
        <v>4.6895820560166605E-16</v>
      </c>
      <c r="BD77">
        <f t="shared" si="57"/>
        <v>0</v>
      </c>
      <c r="BE77">
        <f t="shared" si="58"/>
        <v>0</v>
      </c>
      <c r="BF77">
        <f t="shared" si="59"/>
        <v>0</v>
      </c>
      <c r="BG77">
        <f t="shared" si="60"/>
        <v>2.2501223256128</v>
      </c>
      <c r="BH77">
        <f t="shared" si="61"/>
        <v>2.2033543098158184</v>
      </c>
      <c r="BI77">
        <f t="shared" si="62"/>
        <v>2.4671865654321405</v>
      </c>
      <c r="BJ77">
        <f t="shared" si="63"/>
        <v>2.6945081938127808</v>
      </c>
      <c r="BK77">
        <f t="shared" si="64"/>
        <v>2.9749425593229804</v>
      </c>
      <c r="BL77">
        <f t="shared" si="65"/>
        <v>0</v>
      </c>
      <c r="BN77" s="30" t="b">
        <f t="shared" ref="BN77:BN140" si="91">IF(D77&gt;0,IF(D77&gt;F77,TRUE,FALSE),IF(D77&lt;F77,TRUE,FALSE))</f>
        <v>0</v>
      </c>
      <c r="BO77" s="30" t="b">
        <f t="shared" ref="BO77:BO140" si="92">IF(G77&gt;0,IF(G77&gt;I77,TRUE,FALSE),IF(G77&lt;I77,TRUE,FALSE))</f>
        <v>0</v>
      </c>
      <c r="BP77" s="30" t="b">
        <f t="shared" ref="BP77:BP140" si="93">IF(J77&gt;0,IF(J77&gt;L77,TRUE,FALSE),IF(J77&lt;L77,TRUE,FALSE))</f>
        <v>0</v>
      </c>
      <c r="BQ77" s="30" t="b">
        <f t="shared" ref="BQ77:BQ140" si="94">IF(M77&gt;0,IF(M77&gt;O77,TRUE,FALSE),IF(M77&lt;O77,TRUE,FALSE))</f>
        <v>0</v>
      </c>
      <c r="BR77" s="30" t="b">
        <f t="shared" ref="BR77:BR140" si="95">IF(P77&gt;0,IF(P77&gt;R77,TRUE,FALSE),IF(P77&lt;R77,TRUE,FALSE))</f>
        <v>0</v>
      </c>
      <c r="BS77" s="30" t="b">
        <f t="shared" ref="BS77:BS140" si="96">IF(S77&gt;0,IF(S77&gt;U77,TRUE,FALSE),IF(S77&lt;U77,TRUE,FALSE))</f>
        <v>0</v>
      </c>
      <c r="BT77" s="30" t="b">
        <f t="shared" ref="BT77:BT140" si="97">IF(V77&gt;0,IF(V77&gt;X77,TRUE,FALSE),IF(V77&lt;X77,TRUE,FALSE))</f>
        <v>0</v>
      </c>
      <c r="BU77" s="30" t="b">
        <f t="shared" ref="BU77:BU140" si="98">IF(Y77&gt;0,IF(Y77&gt;AA77,TRUE,FALSE),IF(Y77&lt;AA77,TRUE,FALSE))</f>
        <v>0</v>
      </c>
    </row>
    <row r="78" spans="2:73" x14ac:dyDescent="0.3">
      <c r="B78" s="17" t="str">
        <f>VLOOKUP($AC78,LS_Coint_BD!$B$3:$D$1079,2)</f>
        <v>BBDC4</v>
      </c>
      <c r="C78" s="87" t="str">
        <f>VLOOKUP($AC78,LS_Coint_BD!$B$3:$D$1079,3)</f>
        <v>MRVE3</v>
      </c>
      <c r="D78" s="68">
        <f t="shared" si="66"/>
        <v>0.34539990134297582</v>
      </c>
      <c r="E78" s="65">
        <f t="shared" si="67"/>
        <v>2.3013951138443307</v>
      </c>
      <c r="F78" s="69">
        <f t="shared" si="68"/>
        <v>1.5342634092295537</v>
      </c>
      <c r="G78" s="68">
        <f t="shared" si="69"/>
        <v>0.33892006829515253</v>
      </c>
      <c r="H78" s="65">
        <f t="shared" si="70"/>
        <v>2.2477241081872705</v>
      </c>
      <c r="I78" s="69">
        <f t="shared" si="71"/>
        <v>1.4984827387915138</v>
      </c>
      <c r="J78" s="68">
        <f t="shared" si="72"/>
        <v>0.20922926335130398</v>
      </c>
      <c r="K78" s="65">
        <f t="shared" si="73"/>
        <v>2.6539202831993052</v>
      </c>
      <c r="L78" s="69">
        <f t="shared" si="74"/>
        <v>1.7692801887995369</v>
      </c>
      <c r="M78" s="68">
        <f t="shared" si="75"/>
        <v>0.20378244794651579</v>
      </c>
      <c r="N78" s="65">
        <f t="shared" si="76"/>
        <v>2.774163820713472</v>
      </c>
      <c r="O78" s="69">
        <f t="shared" si="77"/>
        <v>1.8494425471423148</v>
      </c>
      <c r="P78" s="68">
        <f t="shared" si="78"/>
        <v>0.10641266046086173</v>
      </c>
      <c r="Q78" s="65">
        <f t="shared" si="79"/>
        <v>2.9774612740540194</v>
      </c>
      <c r="R78" s="69">
        <f t="shared" si="80"/>
        <v>1.9849741827026794</v>
      </c>
      <c r="S78" s="68">
        <f t="shared" si="81"/>
        <v>-9.8390880857170515E-2</v>
      </c>
      <c r="T78" s="65">
        <f t="shared" si="82"/>
        <v>-3.6227738113629298</v>
      </c>
      <c r="U78" s="69">
        <f t="shared" si="83"/>
        <v>-2.4151825409086198</v>
      </c>
      <c r="V78" s="68">
        <f t="shared" si="84"/>
        <v>-0.29376427768427149</v>
      </c>
      <c r="W78" s="65">
        <f t="shared" si="85"/>
        <v>-4.763159587409068</v>
      </c>
      <c r="X78" s="69">
        <f t="shared" si="86"/>
        <v>-3.1754397249393786</v>
      </c>
      <c r="Y78" s="68">
        <f t="shared" si="87"/>
        <v>0</v>
      </c>
      <c r="Z78" s="65">
        <f t="shared" si="88"/>
        <v>0</v>
      </c>
      <c r="AA78" s="69">
        <f t="shared" si="89"/>
        <v>0</v>
      </c>
      <c r="AB78" s="98">
        <f>SUMIF(BN78:BU78,"VERDADEIRO",BN$3:$BU77)</f>
        <v>0</v>
      </c>
      <c r="AC78" s="97">
        <f t="shared" si="90"/>
        <v>75</v>
      </c>
      <c r="AD78">
        <f>RTD("tryd.rtdserver",,"COT",B78,"ULT")</f>
        <v>25.87</v>
      </c>
      <c r="AE78">
        <f>RTD("tryd.rtdserver",,"COT",C78,"ULT")</f>
        <v>19.75</v>
      </c>
      <c r="AF78">
        <f>VLOOKUP($AC78,LS_Coint_BD!$B$3:$AQ$1079,AF$2)*$AD78+VLOOKUP($AC78,LS_Coint_BD!$B$3:$AQ$1079,AF$2+1)</f>
        <v>19.404600098657024</v>
      </c>
      <c r="AG78">
        <f>VLOOKUP($AC78,LS_Coint_BD!$B$3:$AQ$1079,AG$2)*$AD78+VLOOKUP($AC78,LS_Coint_BD!$B$3:$AQ$1079,AG$2+1)</f>
        <v>19.411079931704847</v>
      </c>
      <c r="AH78">
        <f>VLOOKUP($AC78,LS_Coint_BD!$B$3:$AQ$1079,AH$2)*$AD78+VLOOKUP($AC78,LS_Coint_BD!$B$3:$AQ$1079,AH$2+1)</f>
        <v>19.540770736648696</v>
      </c>
      <c r="AI78">
        <f>VLOOKUP($AC78,LS_Coint_BD!$B$3:$AQ$1079,AI$2)*$AD78+VLOOKUP($AC78,LS_Coint_BD!$B$3:$AQ$1079,AI$2+1)</f>
        <v>19.546217552053484</v>
      </c>
      <c r="AJ78">
        <f>VLOOKUP($AC78,LS_Coint_BD!$B$3:$AQ$1079,AJ$2)*$AD78+VLOOKUP($AC78,LS_Coint_BD!$B$3:$AQ$1079,AJ$2+1)</f>
        <v>19.643587339539138</v>
      </c>
      <c r="AK78">
        <f>VLOOKUP($AC78,LS_Coint_BD!$B$3:$AQ$1079,AK$2)*$AD78+VLOOKUP($AC78,LS_Coint_BD!$B$3:$AQ$1079,AK$2+1)</f>
        <v>19.848390880857171</v>
      </c>
      <c r="AL78">
        <f>VLOOKUP($AC78,LS_Coint_BD!$B$3:$AQ$1079,AL$2)*$AD78+VLOOKUP($AC78,LS_Coint_BD!$B$3:$AQ$1079,AL$2+1)</f>
        <v>20.043764277684271</v>
      </c>
      <c r="AM78">
        <f>VLOOKUP($AC78,LS_Coint_BD!$B$3:$AQ$1079,AM$2)*$AD78+VLOOKUP($AC78,LS_Coint_BD!$B$3:$AQ$1079,AM$2+1)</f>
        <v>0</v>
      </c>
      <c r="AN78">
        <f>VLOOKUP($AC78,LS_Coint_BD!$B$3:$AQ$1079,AN$2)</f>
        <v>0.76713170461477698</v>
      </c>
      <c r="AO78">
        <f>VLOOKUP($AC78,LS_Coint_BD!$B$3:$AQ$1079,AO$2)</f>
        <v>0.74924136939575803</v>
      </c>
      <c r="AP78">
        <f>VLOOKUP($AC78,LS_Coint_BD!$B$3:$AQ$1079,AP$2)</f>
        <v>0.88464009439976898</v>
      </c>
      <c r="AQ78">
        <f>VLOOKUP($AC78,LS_Coint_BD!$B$3:$AQ$1079,AQ$2)</f>
        <v>0.92472127357115796</v>
      </c>
      <c r="AR78">
        <f>VLOOKUP($AC78,LS_Coint_BD!$B$3:$AQ$1079,AR$2)</f>
        <v>0.99248709135134106</v>
      </c>
      <c r="AS78">
        <f>VLOOKUP($AC78,LS_Coint_BD!$B$3:$AQ$1079,AS$2)</f>
        <v>1.2075912704543099</v>
      </c>
      <c r="AT78">
        <f>VLOOKUP($AC78,LS_Coint_BD!$B$3:$AQ$1079,AT$2)</f>
        <v>1.58771986246969</v>
      </c>
      <c r="AU78">
        <f>VLOOKUP($AC78,LS_Coint_BD!$B$3:$AQ$1079,AU$2)</f>
        <v>0</v>
      </c>
      <c r="AV78">
        <f>VLOOKUP($AC78,LS_Coint_BD!$B$3:$AQ$1079,AV$2)</f>
        <v>-3.1974423109204502E-16</v>
      </c>
      <c r="AW78">
        <f>VLOOKUP($AC78,LS_Coint_BD!$B$3:$AQ$1079,AW$2)</f>
        <v>-2.30926389122033E-15</v>
      </c>
      <c r="AX78">
        <f>VLOOKUP($AC78,LS_Coint_BD!$B$3:$AQ$1079,AX$2)</f>
        <v>-1.16732020874874E-15</v>
      </c>
      <c r="AY78">
        <f>VLOOKUP($AC78,LS_Coint_BD!$B$3:$AQ$1079,AY$2)</f>
        <v>-1.1990408665951699E-15</v>
      </c>
      <c r="AZ78">
        <f>VLOOKUP($AC78,LS_Coint_BD!$B$3:$AQ$1079,AZ$2)</f>
        <v>-2.5954547153459202E-15</v>
      </c>
      <c r="BA78">
        <f>VLOOKUP($AC78,LS_Coint_BD!$B$3:$AQ$1079,BA$2)</f>
        <v>3.5527136788004998E-17</v>
      </c>
      <c r="BB78">
        <f>VLOOKUP($AC78,LS_Coint_BD!$B$3:$AQ$1079,BB$2)</f>
        <v>1.37263937590019E-15</v>
      </c>
      <c r="BC78">
        <f>VLOOKUP($AC78,LS_Coint_BD!$B$3:$AQ$1079,BC$2)</f>
        <v>0</v>
      </c>
      <c r="BD78">
        <f t="shared" ref="BD78:BD141" si="99">IF(D78&lt;0,AV78-2*AN78,AV78+2*AN78)</f>
        <v>1.5342634092295537</v>
      </c>
      <c r="BE78">
        <f t="shared" ref="BE78:BE141" si="100">IF(G78&lt;0,AW78-2*AO78,AW78+2*AO78)</f>
        <v>1.4984827387915138</v>
      </c>
      <c r="BF78">
        <f t="shared" ref="BF78:BF141" si="101">IF(J78&lt;0,AX78-2*AP78,AX78+2*AP78)</f>
        <v>1.7692801887995369</v>
      </c>
      <c r="BG78">
        <f t="shared" ref="BG78:BG141" si="102">IF(M78&lt;0,AY78-2*AQ78,AY78+2*AQ78)</f>
        <v>1.8494425471423148</v>
      </c>
      <c r="BH78">
        <f t="shared" ref="BH78:BH141" si="103">IF(P78&lt;0,AZ78-2*AR78,AZ78+2*AR78)</f>
        <v>1.9849741827026794</v>
      </c>
      <c r="BI78">
        <f t="shared" ref="BI78:BI141" si="104">IF(S78&lt;0,BA78-2*AS78,BA78+2*AS78)</f>
        <v>-2.4151825409086198</v>
      </c>
      <c r="BJ78">
        <f t="shared" ref="BJ78:BJ141" si="105">IF(V78&lt;0,BB78-2*AT78,BB78+2*AT78)</f>
        <v>-3.1754397249393786</v>
      </c>
      <c r="BK78">
        <f t="shared" ref="BK78:BK141" si="106">IF(Y78&lt;0,BC78-2*AU78,BC78+2*AU78)</f>
        <v>0</v>
      </c>
      <c r="BL78">
        <f t="shared" ref="BL78:BL141" si="107">IF(AA78&lt;0,BD78-2*AV78,BD78+2*AV78)</f>
        <v>1.5342634092295531</v>
      </c>
      <c r="BN78" s="19" t="b">
        <f t="shared" si="91"/>
        <v>0</v>
      </c>
      <c r="BO78" s="19" t="b">
        <f t="shared" si="92"/>
        <v>0</v>
      </c>
      <c r="BP78" s="19" t="b">
        <f t="shared" si="93"/>
        <v>0</v>
      </c>
      <c r="BQ78" s="19" t="b">
        <f t="shared" si="94"/>
        <v>0</v>
      </c>
      <c r="BR78" s="19" t="b">
        <f t="shared" si="95"/>
        <v>0</v>
      </c>
      <c r="BS78" s="19" t="b">
        <f t="shared" si="96"/>
        <v>0</v>
      </c>
      <c r="BT78" s="19" t="b">
        <f t="shared" si="97"/>
        <v>0</v>
      </c>
      <c r="BU78" s="19" t="b">
        <f t="shared" si="98"/>
        <v>0</v>
      </c>
    </row>
    <row r="79" spans="2:73" x14ac:dyDescent="0.3">
      <c r="B79" s="17" t="str">
        <f>VLOOKUP($AC79,LS_Coint_BD!$B$3:$D$1079,2)</f>
        <v>BBDC4</v>
      </c>
      <c r="C79" s="87" t="str">
        <f>VLOOKUP($AC79,LS_Coint_BD!$B$3:$D$1079,3)</f>
        <v>MULT3</v>
      </c>
      <c r="D79" s="70">
        <f t="shared" ref="D79:D142" si="108">IF(AF79=0,0,$AE79-AF79)</f>
        <v>0</v>
      </c>
      <c r="E79" s="66">
        <f t="shared" ref="E79:E142" si="109">F79/2*3</f>
        <v>0</v>
      </c>
      <c r="F79" s="71">
        <f t="shared" ref="F79:F142" si="110">BD79</f>
        <v>0</v>
      </c>
      <c r="G79" s="70">
        <f t="shared" ref="G79:G142" si="111">IF(AG79=0,0,$AE79-AG79)</f>
        <v>0</v>
      </c>
      <c r="H79" s="66">
        <f t="shared" ref="H79:H142" si="112">I79/2*3</f>
        <v>0</v>
      </c>
      <c r="I79" s="71">
        <f t="shared" ref="I79:I142" si="113">BE79</f>
        <v>0</v>
      </c>
      <c r="J79" s="70">
        <f t="shared" ref="J79:J142" si="114">IF(AH79=0,0,$AE79-AH79)</f>
        <v>-0.8946175044767628</v>
      </c>
      <c r="K79" s="66">
        <f t="shared" ref="K79:K142" si="115">L79/2*3</f>
        <v>-3.4922080237589737</v>
      </c>
      <c r="L79" s="71">
        <f t="shared" ref="L79:L142" si="116">BF79</f>
        <v>-2.3281386825059824</v>
      </c>
      <c r="M79" s="70">
        <f t="shared" ref="M79:M142" si="117">IF(AI79=0,0,$AE79-AI79)</f>
        <v>-0.91719287648896497</v>
      </c>
      <c r="N79" s="66">
        <f t="shared" ref="N79:N142" si="118">O79/2*3</f>
        <v>-3.3616503440829328</v>
      </c>
      <c r="O79" s="71">
        <f t="shared" ref="O79:O142" si="119">BG79</f>
        <v>-2.2411002293886217</v>
      </c>
      <c r="P79" s="70">
        <f t="shared" ref="P79:P142" si="120">IF(AJ79=0,0,$AE79-AJ79)</f>
        <v>-0.95835159402475867</v>
      </c>
      <c r="Q79" s="66">
        <f t="shared" ref="Q79:Q142" si="121">R79/2*3</f>
        <v>-3.3650242448109586</v>
      </c>
      <c r="R79" s="71">
        <f t="shared" ref="R79:R142" si="122">BH79</f>
        <v>-2.2433494965406391</v>
      </c>
      <c r="S79" s="70">
        <f t="shared" ref="S79:S142" si="123">IF(AK79=0,0,$AE79-AK79)</f>
        <v>-1.0559869181736232</v>
      </c>
      <c r="T79" s="66">
        <f t="shared" ref="T79:T142" si="124">U79/2*3</f>
        <v>-3.4885468135617907</v>
      </c>
      <c r="U79" s="71">
        <f t="shared" ref="U79:U142" si="125">BI79</f>
        <v>-2.3256978757078604</v>
      </c>
      <c r="V79" s="70">
        <f t="shared" ref="V79:V142" si="126">IF(AL79=0,0,$AE79-AL79)</f>
        <v>-1.1207853403970098</v>
      </c>
      <c r="W79" s="66">
        <f t="shared" ref="W79:W142" si="127">X79/2*3</f>
        <v>-3.6389891310818387</v>
      </c>
      <c r="X79" s="71">
        <f t="shared" ref="X79:X142" si="128">BJ79</f>
        <v>-2.4259927540545592</v>
      </c>
      <c r="Y79" s="70">
        <f t="shared" ref="Y79:Y142" si="129">IF(AM79=0,0,$AE79-AM79)</f>
        <v>-3.6425209421916342</v>
      </c>
      <c r="Z79" s="66">
        <f t="shared" ref="Z79:Z142" si="130">AA79/2*3</f>
        <v>-7.0059998170058106</v>
      </c>
      <c r="AA79" s="71">
        <f t="shared" ref="AA79:AA142" si="131">BK79</f>
        <v>-4.6706665446705404</v>
      </c>
      <c r="AB79" s="98">
        <f>SUMIF(BN79:BU79,"VERDADEIRO",BN$3:$BU78)</f>
        <v>0</v>
      </c>
      <c r="AC79" s="97">
        <f t="shared" si="90"/>
        <v>76</v>
      </c>
      <c r="AD79">
        <f>RTD("tryd.rtdserver",,"COT",B79,"ULT")</f>
        <v>25.87</v>
      </c>
      <c r="AE79">
        <f>RTD("tryd.rtdserver",,"COT",C79,"ULT")</f>
        <v>21.84</v>
      </c>
      <c r="AF79">
        <f>VLOOKUP($AC79,LS_Coint_BD!$B$3:$AQ$1079,AF$2)*$AD79+VLOOKUP($AC79,LS_Coint_BD!$B$3:$AQ$1079,AF$2+1)</f>
        <v>0</v>
      </c>
      <c r="AG79">
        <f>VLOOKUP($AC79,LS_Coint_BD!$B$3:$AQ$1079,AG$2)*$AD79+VLOOKUP($AC79,LS_Coint_BD!$B$3:$AQ$1079,AG$2+1)</f>
        <v>0</v>
      </c>
      <c r="AH79">
        <f>VLOOKUP($AC79,LS_Coint_BD!$B$3:$AQ$1079,AH$2)*$AD79+VLOOKUP($AC79,LS_Coint_BD!$B$3:$AQ$1079,AH$2+1)</f>
        <v>22.734617504476763</v>
      </c>
      <c r="AI79">
        <f>VLOOKUP($AC79,LS_Coint_BD!$B$3:$AQ$1079,AI$2)*$AD79+VLOOKUP($AC79,LS_Coint_BD!$B$3:$AQ$1079,AI$2+1)</f>
        <v>22.757192876488965</v>
      </c>
      <c r="AJ79">
        <f>VLOOKUP($AC79,LS_Coint_BD!$B$3:$AQ$1079,AJ$2)*$AD79+VLOOKUP($AC79,LS_Coint_BD!$B$3:$AQ$1079,AJ$2+1)</f>
        <v>22.798351594024759</v>
      </c>
      <c r="AK79">
        <f>VLOOKUP($AC79,LS_Coint_BD!$B$3:$AQ$1079,AK$2)*$AD79+VLOOKUP($AC79,LS_Coint_BD!$B$3:$AQ$1079,AK$2+1)</f>
        <v>22.895986918173623</v>
      </c>
      <c r="AL79">
        <f>VLOOKUP($AC79,LS_Coint_BD!$B$3:$AQ$1079,AL$2)*$AD79+VLOOKUP($AC79,LS_Coint_BD!$B$3:$AQ$1079,AL$2+1)</f>
        <v>22.96078534039701</v>
      </c>
      <c r="AM79">
        <f>VLOOKUP($AC79,LS_Coint_BD!$B$3:$AQ$1079,AM$2)*$AD79+VLOOKUP($AC79,LS_Coint_BD!$B$3:$AQ$1079,AM$2+1)</f>
        <v>25.482520942191634</v>
      </c>
      <c r="AN79">
        <f>VLOOKUP($AC79,LS_Coint_BD!$B$3:$AQ$1079,AN$2)</f>
        <v>0</v>
      </c>
      <c r="AO79">
        <f>VLOOKUP($AC79,LS_Coint_BD!$B$3:$AQ$1079,AO$2)</f>
        <v>0</v>
      </c>
      <c r="AP79">
        <f>VLOOKUP($AC79,LS_Coint_BD!$B$3:$AQ$1079,AP$2)</f>
        <v>1.1640693412529901</v>
      </c>
      <c r="AQ79">
        <f>VLOOKUP($AC79,LS_Coint_BD!$B$3:$AQ$1079,AQ$2)</f>
        <v>1.12055011469431</v>
      </c>
      <c r="AR79">
        <f>VLOOKUP($AC79,LS_Coint_BD!$B$3:$AQ$1079,AR$2)</f>
        <v>1.12167474827032</v>
      </c>
      <c r="AS79">
        <f>VLOOKUP($AC79,LS_Coint_BD!$B$3:$AQ$1079,AS$2)</f>
        <v>1.16284893785393</v>
      </c>
      <c r="AT79">
        <f>VLOOKUP($AC79,LS_Coint_BD!$B$3:$AQ$1079,AT$2)</f>
        <v>1.21299637702728</v>
      </c>
      <c r="AU79">
        <f>VLOOKUP($AC79,LS_Coint_BD!$B$3:$AQ$1079,AU$2)</f>
        <v>2.3353332723352702</v>
      </c>
      <c r="AV79">
        <f>VLOOKUP($AC79,LS_Coint_BD!$B$3:$AQ$1079,AV$2)</f>
        <v>0</v>
      </c>
      <c r="AW79">
        <f>VLOOKUP($AC79,LS_Coint_BD!$B$3:$AQ$1079,AW$2)</f>
        <v>0</v>
      </c>
      <c r="AX79">
        <f>VLOOKUP($AC79,LS_Coint_BD!$B$3:$AQ$1079,AX$2)</f>
        <v>-2.2077577861117399E-15</v>
      </c>
      <c r="AY79">
        <f>VLOOKUP($AC79,LS_Coint_BD!$B$3:$AQ$1079,AY$2)</f>
        <v>-1.7097434579227399E-15</v>
      </c>
      <c r="AZ79">
        <f>VLOOKUP($AC79,LS_Coint_BD!$B$3:$AQ$1079,AZ$2)</f>
        <v>1.04607680542459E-15</v>
      </c>
      <c r="BA79">
        <f>VLOOKUP($AC79,LS_Coint_BD!$B$3:$AQ$1079,BA$2)</f>
        <v>-5.6843418860807996E-16</v>
      </c>
      <c r="BB79">
        <f>VLOOKUP($AC79,LS_Coint_BD!$B$3:$AQ$1079,BB$2)</f>
        <v>8.0743492700011402E-16</v>
      </c>
      <c r="BC79">
        <f>VLOOKUP($AC79,LS_Coint_BD!$B$3:$AQ$1079,BC$2)</f>
        <v>-1.1368683772161601E-16</v>
      </c>
      <c r="BD79">
        <f t="shared" si="99"/>
        <v>0</v>
      </c>
      <c r="BE79">
        <f t="shared" si="100"/>
        <v>0</v>
      </c>
      <c r="BF79">
        <f t="shared" si="101"/>
        <v>-2.3281386825059824</v>
      </c>
      <c r="BG79">
        <f t="shared" si="102"/>
        <v>-2.2411002293886217</v>
      </c>
      <c r="BH79">
        <f t="shared" si="103"/>
        <v>-2.2433494965406391</v>
      </c>
      <c r="BI79">
        <f t="shared" si="104"/>
        <v>-2.3256978757078604</v>
      </c>
      <c r="BJ79">
        <f t="shared" si="105"/>
        <v>-2.4259927540545592</v>
      </c>
      <c r="BK79">
        <f t="shared" si="106"/>
        <v>-4.6706665446705404</v>
      </c>
      <c r="BL79">
        <f t="shared" si="107"/>
        <v>0</v>
      </c>
      <c r="BN79" s="30" t="b">
        <f t="shared" si="91"/>
        <v>0</v>
      </c>
      <c r="BO79" s="30" t="b">
        <f t="shared" si="92"/>
        <v>0</v>
      </c>
      <c r="BP79" s="30" t="b">
        <f t="shared" si="93"/>
        <v>0</v>
      </c>
      <c r="BQ79" s="30" t="b">
        <f t="shared" si="94"/>
        <v>0</v>
      </c>
      <c r="BR79" s="30" t="b">
        <f t="shared" si="95"/>
        <v>0</v>
      </c>
      <c r="BS79" s="30" t="b">
        <f t="shared" si="96"/>
        <v>0</v>
      </c>
      <c r="BT79" s="30" t="b">
        <f t="shared" si="97"/>
        <v>0</v>
      </c>
      <c r="BU79" s="30" t="b">
        <f t="shared" si="98"/>
        <v>0</v>
      </c>
    </row>
    <row r="80" spans="2:73" x14ac:dyDescent="0.3">
      <c r="B80" s="17" t="str">
        <f>VLOOKUP($AC80,LS_Coint_BD!$B$3:$D$1079,2)</f>
        <v>BBSE3</v>
      </c>
      <c r="C80" s="87" t="str">
        <f>VLOOKUP($AC80,LS_Coint_BD!$B$3:$D$1079,3)</f>
        <v>BBAS3</v>
      </c>
      <c r="D80" s="68">
        <f t="shared" si="108"/>
        <v>0</v>
      </c>
      <c r="E80" s="65">
        <f t="shared" si="109"/>
        <v>0</v>
      </c>
      <c r="F80" s="69">
        <f t="shared" si="110"/>
        <v>0</v>
      </c>
      <c r="G80" s="68">
        <f t="shared" si="111"/>
        <v>0</v>
      </c>
      <c r="H80" s="65">
        <f t="shared" si="112"/>
        <v>0</v>
      </c>
      <c r="I80" s="69">
        <f t="shared" si="113"/>
        <v>0</v>
      </c>
      <c r="J80" s="68">
        <f t="shared" si="114"/>
        <v>-1.5468682848468518</v>
      </c>
      <c r="K80" s="65">
        <f t="shared" si="115"/>
        <v>-3.5280060219857452</v>
      </c>
      <c r="L80" s="69">
        <f t="shared" si="116"/>
        <v>-2.3520040146571635</v>
      </c>
      <c r="M80" s="68">
        <f t="shared" si="117"/>
        <v>-1.4094424169080852</v>
      </c>
      <c r="N80" s="65">
        <f t="shared" si="118"/>
        <v>-3.637554275048549</v>
      </c>
      <c r="O80" s="69">
        <f t="shared" si="119"/>
        <v>-2.4250361833656995</v>
      </c>
      <c r="P80" s="68">
        <f t="shared" si="120"/>
        <v>-1.45934223764705</v>
      </c>
      <c r="Q80" s="65">
        <f t="shared" si="121"/>
        <v>-3.5541261049192152</v>
      </c>
      <c r="R80" s="69">
        <f t="shared" si="122"/>
        <v>-2.3694174032794768</v>
      </c>
      <c r="S80" s="68">
        <f t="shared" si="123"/>
        <v>-1.4760594801411528</v>
      </c>
      <c r="T80" s="65">
        <f t="shared" si="124"/>
        <v>-4.1206513673044904</v>
      </c>
      <c r="U80" s="69">
        <f t="shared" si="125"/>
        <v>-2.747100911536327</v>
      </c>
      <c r="V80" s="68">
        <f t="shared" si="126"/>
        <v>-1.4910324409312636</v>
      </c>
      <c r="W80" s="65">
        <f t="shared" si="127"/>
        <v>-4.3806965987901556</v>
      </c>
      <c r="X80" s="69">
        <f t="shared" si="128"/>
        <v>-2.9204643991934374</v>
      </c>
      <c r="Y80" s="68">
        <f t="shared" si="129"/>
        <v>-2.7309505637814553</v>
      </c>
      <c r="Z80" s="65">
        <f t="shared" si="130"/>
        <v>-5.821301515335211</v>
      </c>
      <c r="AA80" s="69">
        <f t="shared" si="131"/>
        <v>-3.8808676768901407</v>
      </c>
      <c r="AB80" s="98">
        <f>SUMIF(BN80:BU80,"VERDADEIRO",BN$3:$BU79)</f>
        <v>0</v>
      </c>
      <c r="AC80" s="97">
        <f t="shared" si="90"/>
        <v>77</v>
      </c>
      <c r="AD80">
        <f>RTD("tryd.rtdserver",,"COT",B80,"ULT")</f>
        <v>28.52</v>
      </c>
      <c r="AE80">
        <f>RTD("tryd.rtdserver",,"COT",C80,"ULT")</f>
        <v>33.96</v>
      </c>
      <c r="AF80">
        <f>VLOOKUP($AC80,LS_Coint_BD!$B$3:$AQ$1079,AF$2)*$AD80+VLOOKUP($AC80,LS_Coint_BD!$B$3:$AQ$1079,AF$2+1)</f>
        <v>0</v>
      </c>
      <c r="AG80">
        <f>VLOOKUP($AC80,LS_Coint_BD!$B$3:$AQ$1079,AG$2)*$AD80+VLOOKUP($AC80,LS_Coint_BD!$B$3:$AQ$1079,AG$2+1)</f>
        <v>0</v>
      </c>
      <c r="AH80">
        <f>VLOOKUP($AC80,LS_Coint_BD!$B$3:$AQ$1079,AH$2)*$AD80+VLOOKUP($AC80,LS_Coint_BD!$B$3:$AQ$1079,AH$2+1)</f>
        <v>35.506868284846853</v>
      </c>
      <c r="AI80">
        <f>VLOOKUP($AC80,LS_Coint_BD!$B$3:$AQ$1079,AI$2)*$AD80+VLOOKUP($AC80,LS_Coint_BD!$B$3:$AQ$1079,AI$2+1)</f>
        <v>35.369442416908086</v>
      </c>
      <c r="AJ80">
        <f>VLOOKUP($AC80,LS_Coint_BD!$B$3:$AQ$1079,AJ$2)*$AD80+VLOOKUP($AC80,LS_Coint_BD!$B$3:$AQ$1079,AJ$2+1)</f>
        <v>35.419342237647051</v>
      </c>
      <c r="AK80">
        <f>VLOOKUP($AC80,LS_Coint_BD!$B$3:$AQ$1079,AK$2)*$AD80+VLOOKUP($AC80,LS_Coint_BD!$B$3:$AQ$1079,AK$2+1)</f>
        <v>35.436059480141154</v>
      </c>
      <c r="AL80">
        <f>VLOOKUP($AC80,LS_Coint_BD!$B$3:$AQ$1079,AL$2)*$AD80+VLOOKUP($AC80,LS_Coint_BD!$B$3:$AQ$1079,AL$2+1)</f>
        <v>35.451032440931264</v>
      </c>
      <c r="AM80">
        <f>VLOOKUP($AC80,LS_Coint_BD!$B$3:$AQ$1079,AM$2)*$AD80+VLOOKUP($AC80,LS_Coint_BD!$B$3:$AQ$1079,AM$2+1)</f>
        <v>36.690950563781456</v>
      </c>
      <c r="AN80">
        <f>VLOOKUP($AC80,LS_Coint_BD!$B$3:$AQ$1079,AN$2)</f>
        <v>0</v>
      </c>
      <c r="AO80">
        <f>VLOOKUP($AC80,LS_Coint_BD!$B$3:$AQ$1079,AO$2)</f>
        <v>0</v>
      </c>
      <c r="AP80">
        <f>VLOOKUP($AC80,LS_Coint_BD!$B$3:$AQ$1079,AP$2)</f>
        <v>1.17600200732858</v>
      </c>
      <c r="AQ80">
        <f>VLOOKUP($AC80,LS_Coint_BD!$B$3:$AQ$1079,AQ$2)</f>
        <v>1.21251809168285</v>
      </c>
      <c r="AR80">
        <f>VLOOKUP($AC80,LS_Coint_BD!$B$3:$AQ$1079,AR$2)</f>
        <v>1.18470870163974</v>
      </c>
      <c r="AS80">
        <f>VLOOKUP($AC80,LS_Coint_BD!$B$3:$AQ$1079,AS$2)</f>
        <v>1.3735504557681599</v>
      </c>
      <c r="AT80">
        <f>VLOOKUP($AC80,LS_Coint_BD!$B$3:$AQ$1079,AT$2)</f>
        <v>1.46023219959672</v>
      </c>
      <c r="AU80">
        <f>VLOOKUP($AC80,LS_Coint_BD!$B$3:$AQ$1079,AU$2)</f>
        <v>1.9404338384450699</v>
      </c>
      <c r="AV80">
        <f>VLOOKUP($AC80,LS_Coint_BD!$B$3:$AQ$1079,AV$2)</f>
        <v>0</v>
      </c>
      <c r="AW80">
        <f>VLOOKUP($AC80,LS_Coint_BD!$B$3:$AQ$1079,AW$2)</f>
        <v>0</v>
      </c>
      <c r="AX80">
        <f>VLOOKUP($AC80,LS_Coint_BD!$B$3:$AQ$1079,AX$2)</f>
        <v>-3.5019606262462098E-15</v>
      </c>
      <c r="AY80">
        <f>VLOOKUP($AC80,LS_Coint_BD!$B$3:$AQ$1079,AY$2)</f>
        <v>6.2172489379008802E-16</v>
      </c>
      <c r="AZ80">
        <f>VLOOKUP($AC80,LS_Coint_BD!$B$3:$AQ$1079,AZ$2)</f>
        <v>3.03954392519598E-15</v>
      </c>
      <c r="BA80">
        <f>VLOOKUP($AC80,LS_Coint_BD!$B$3:$AQ$1079,BA$2)</f>
        <v>-7.069900220813E-15</v>
      </c>
      <c r="BB80">
        <f>VLOOKUP($AC80,LS_Coint_BD!$B$3:$AQ$1079,BB$2)</f>
        <v>2.58379176640036E-15</v>
      </c>
      <c r="BC80">
        <f>VLOOKUP($AC80,LS_Coint_BD!$B$3:$AQ$1079,BC$2)</f>
        <v>-8.5265128291211999E-16</v>
      </c>
      <c r="BD80">
        <f t="shared" si="99"/>
        <v>0</v>
      </c>
      <c r="BE80">
        <f t="shared" si="100"/>
        <v>0</v>
      </c>
      <c r="BF80">
        <f t="shared" si="101"/>
        <v>-2.3520040146571635</v>
      </c>
      <c r="BG80">
        <f t="shared" si="102"/>
        <v>-2.4250361833656995</v>
      </c>
      <c r="BH80">
        <f t="shared" si="103"/>
        <v>-2.3694174032794768</v>
      </c>
      <c r="BI80">
        <f t="shared" si="104"/>
        <v>-2.747100911536327</v>
      </c>
      <c r="BJ80">
        <f t="shared" si="105"/>
        <v>-2.9204643991934374</v>
      </c>
      <c r="BK80">
        <f t="shared" si="106"/>
        <v>-3.8808676768901407</v>
      </c>
      <c r="BL80">
        <f t="shared" si="107"/>
        <v>0</v>
      </c>
      <c r="BN80" s="19" t="b">
        <f t="shared" si="91"/>
        <v>0</v>
      </c>
      <c r="BO80" s="19" t="b">
        <f t="shared" si="92"/>
        <v>0</v>
      </c>
      <c r="BP80" s="19" t="b">
        <f t="shared" si="93"/>
        <v>0</v>
      </c>
      <c r="BQ80" s="19" t="b">
        <f t="shared" si="94"/>
        <v>0</v>
      </c>
      <c r="BR80" s="19" t="b">
        <f t="shared" si="95"/>
        <v>0</v>
      </c>
      <c r="BS80" s="19" t="b">
        <f t="shared" si="96"/>
        <v>0</v>
      </c>
      <c r="BT80" s="19" t="b">
        <f t="shared" si="97"/>
        <v>0</v>
      </c>
      <c r="BU80" s="19" t="b">
        <f t="shared" si="98"/>
        <v>0</v>
      </c>
    </row>
    <row r="81" spans="2:73" x14ac:dyDescent="0.3">
      <c r="B81" s="17" t="str">
        <f>VLOOKUP($AC81,LS_Coint_BD!$B$3:$D$1079,2)</f>
        <v>BBSE3</v>
      </c>
      <c r="C81" s="87" t="str">
        <f>VLOOKUP($AC81,LS_Coint_BD!$B$3:$D$1079,3)</f>
        <v>BBDC3</v>
      </c>
      <c r="D81" s="70">
        <f t="shared" si="108"/>
        <v>0.31340027593204667</v>
      </c>
      <c r="E81" s="66">
        <f t="shared" si="109"/>
        <v>2.1409881116831406</v>
      </c>
      <c r="F81" s="71">
        <f t="shared" si="110"/>
        <v>1.4273254077887605</v>
      </c>
      <c r="G81" s="70">
        <f t="shared" si="111"/>
        <v>0.53884107512263313</v>
      </c>
      <c r="H81" s="66">
        <f t="shared" si="112"/>
        <v>2.5731384395426442</v>
      </c>
      <c r="I81" s="71">
        <f t="shared" si="113"/>
        <v>1.7154256263617629</v>
      </c>
      <c r="J81" s="70">
        <f t="shared" si="114"/>
        <v>0.59077720049156568</v>
      </c>
      <c r="K81" s="66">
        <f t="shared" si="115"/>
        <v>2.4920518153325979</v>
      </c>
      <c r="L81" s="71">
        <f t="shared" si="116"/>
        <v>1.6613678768883986</v>
      </c>
      <c r="M81" s="70">
        <f t="shared" si="117"/>
        <v>0.75344460396170732</v>
      </c>
      <c r="N81" s="66">
        <f t="shared" si="118"/>
        <v>2.7622339972983747</v>
      </c>
      <c r="O81" s="71">
        <f t="shared" si="119"/>
        <v>1.8414893315322498</v>
      </c>
      <c r="P81" s="70">
        <f t="shared" si="120"/>
        <v>0.77982092422897509</v>
      </c>
      <c r="Q81" s="66">
        <f t="shared" si="121"/>
        <v>2.6701463845300921</v>
      </c>
      <c r="R81" s="71">
        <f t="shared" si="122"/>
        <v>1.7800975896867282</v>
      </c>
      <c r="S81" s="70">
        <f t="shared" si="123"/>
        <v>0.7885894773653277</v>
      </c>
      <c r="T81" s="66">
        <f t="shared" si="124"/>
        <v>2.6574626281695375</v>
      </c>
      <c r="U81" s="71">
        <f t="shared" si="125"/>
        <v>1.771641752113025</v>
      </c>
      <c r="V81" s="70">
        <f t="shared" si="126"/>
        <v>0.80398525809328447</v>
      </c>
      <c r="W81" s="66">
        <f t="shared" si="127"/>
        <v>2.7130803950527898</v>
      </c>
      <c r="X81" s="71">
        <f t="shared" si="128"/>
        <v>1.8087202633685264</v>
      </c>
      <c r="Y81" s="70">
        <f t="shared" si="129"/>
        <v>0.61008769858403511</v>
      </c>
      <c r="Z81" s="66">
        <f t="shared" si="130"/>
        <v>2.7858346893388215</v>
      </c>
      <c r="AA81" s="71">
        <f t="shared" si="131"/>
        <v>1.8572231262258809</v>
      </c>
      <c r="AB81" s="98">
        <f>SUMIF(BN81:BU81,"VERDADEIRO",BN$3:$BU80)</f>
        <v>0</v>
      </c>
      <c r="AC81" s="97">
        <f t="shared" si="90"/>
        <v>78</v>
      </c>
      <c r="AD81">
        <f>RTD("tryd.rtdserver",,"COT",B81,"ULT")</f>
        <v>28.52</v>
      </c>
      <c r="AE81">
        <f>RTD("tryd.rtdserver",,"COT",C81,"ULT")</f>
        <v>22.71</v>
      </c>
      <c r="AF81">
        <f>VLOOKUP($AC81,LS_Coint_BD!$B$3:$AQ$1079,AF$2)*$AD81+VLOOKUP($AC81,LS_Coint_BD!$B$3:$AQ$1079,AF$2+1)</f>
        <v>22.396599724067954</v>
      </c>
      <c r="AG81">
        <f>VLOOKUP($AC81,LS_Coint_BD!$B$3:$AQ$1079,AG$2)*$AD81+VLOOKUP($AC81,LS_Coint_BD!$B$3:$AQ$1079,AG$2+1)</f>
        <v>22.171158924877368</v>
      </c>
      <c r="AH81">
        <f>VLOOKUP($AC81,LS_Coint_BD!$B$3:$AQ$1079,AH$2)*$AD81+VLOOKUP($AC81,LS_Coint_BD!$B$3:$AQ$1079,AH$2+1)</f>
        <v>22.119222799508435</v>
      </c>
      <c r="AI81">
        <f>VLOOKUP($AC81,LS_Coint_BD!$B$3:$AQ$1079,AI$2)*$AD81+VLOOKUP($AC81,LS_Coint_BD!$B$3:$AQ$1079,AI$2+1)</f>
        <v>21.956555396038294</v>
      </c>
      <c r="AJ81">
        <f>VLOOKUP($AC81,LS_Coint_BD!$B$3:$AQ$1079,AJ$2)*$AD81+VLOOKUP($AC81,LS_Coint_BD!$B$3:$AQ$1079,AJ$2+1)</f>
        <v>21.930179075771026</v>
      </c>
      <c r="AK81">
        <f>VLOOKUP($AC81,LS_Coint_BD!$B$3:$AQ$1079,AK$2)*$AD81+VLOOKUP($AC81,LS_Coint_BD!$B$3:$AQ$1079,AK$2+1)</f>
        <v>21.921410522634673</v>
      </c>
      <c r="AL81">
        <f>VLOOKUP($AC81,LS_Coint_BD!$B$3:$AQ$1079,AL$2)*$AD81+VLOOKUP($AC81,LS_Coint_BD!$B$3:$AQ$1079,AL$2+1)</f>
        <v>21.906014741906716</v>
      </c>
      <c r="AM81">
        <f>VLOOKUP($AC81,LS_Coint_BD!$B$3:$AQ$1079,AM$2)*$AD81+VLOOKUP($AC81,LS_Coint_BD!$B$3:$AQ$1079,AM$2+1)</f>
        <v>22.099912301415966</v>
      </c>
      <c r="AN81">
        <f>VLOOKUP($AC81,LS_Coint_BD!$B$3:$AQ$1079,AN$2)</f>
        <v>0.71366270389438102</v>
      </c>
      <c r="AO81">
        <f>VLOOKUP($AC81,LS_Coint_BD!$B$3:$AQ$1079,AO$2)</f>
        <v>0.85771281318088199</v>
      </c>
      <c r="AP81">
        <f>VLOOKUP($AC81,LS_Coint_BD!$B$3:$AQ$1079,AP$2)</f>
        <v>0.83068393844419997</v>
      </c>
      <c r="AQ81">
        <f>VLOOKUP($AC81,LS_Coint_BD!$B$3:$AQ$1079,AQ$2)</f>
        <v>0.92074466576612501</v>
      </c>
      <c r="AR81">
        <f>VLOOKUP($AC81,LS_Coint_BD!$B$3:$AQ$1079,AR$2)</f>
        <v>0.89004879484336397</v>
      </c>
      <c r="AS81">
        <f>VLOOKUP($AC81,LS_Coint_BD!$B$3:$AQ$1079,AS$2)</f>
        <v>0.88582087605651305</v>
      </c>
      <c r="AT81">
        <f>VLOOKUP($AC81,LS_Coint_BD!$B$3:$AQ$1079,AT$2)</f>
        <v>0.90436013168426199</v>
      </c>
      <c r="AU81">
        <f>VLOOKUP($AC81,LS_Coint_BD!$B$3:$AQ$1079,AU$2)</f>
        <v>0.92861156311294002</v>
      </c>
      <c r="AV81">
        <f>VLOOKUP($AC81,LS_Coint_BD!$B$3:$AQ$1079,AV$2)</f>
        <v>-1.45661260830821E-15</v>
      </c>
      <c r="AW81">
        <f>VLOOKUP($AC81,LS_Coint_BD!$B$3:$AQ$1079,AW$2)</f>
        <v>-1.00660220899348E-15</v>
      </c>
      <c r="AX81">
        <f>VLOOKUP($AC81,LS_Coint_BD!$B$3:$AQ$1079,AX$2)</f>
        <v>-1.3195793664116099E-15</v>
      </c>
      <c r="AY81">
        <f>VLOOKUP($AC81,LS_Coint_BD!$B$3:$AQ$1079,AY$2)</f>
        <v>-1.33226762955019E-16</v>
      </c>
      <c r="AZ81">
        <f>VLOOKUP($AC81,LS_Coint_BD!$B$3:$AQ$1079,AZ$2)</f>
        <v>2.3684757858670001E-16</v>
      </c>
      <c r="BA81">
        <f>VLOOKUP($AC81,LS_Coint_BD!$B$3:$AQ$1079,BA$2)</f>
        <v>-1.10134124042816E-15</v>
      </c>
      <c r="BB81">
        <f>VLOOKUP($AC81,LS_Coint_BD!$B$3:$AQ$1079,BB$2)</f>
        <v>2.51919697224036E-15</v>
      </c>
      <c r="BC81">
        <f>VLOOKUP($AC81,LS_Coint_BD!$B$3:$AQ$1079,BC$2)</f>
        <v>8.6686213762732201E-16</v>
      </c>
      <c r="BD81">
        <f t="shared" si="99"/>
        <v>1.4273254077887605</v>
      </c>
      <c r="BE81">
        <f t="shared" si="100"/>
        <v>1.7154256263617629</v>
      </c>
      <c r="BF81">
        <f t="shared" si="101"/>
        <v>1.6613678768883986</v>
      </c>
      <c r="BG81">
        <f t="shared" si="102"/>
        <v>1.8414893315322498</v>
      </c>
      <c r="BH81">
        <f t="shared" si="103"/>
        <v>1.7800975896867282</v>
      </c>
      <c r="BI81">
        <f t="shared" si="104"/>
        <v>1.771641752113025</v>
      </c>
      <c r="BJ81">
        <f t="shared" si="105"/>
        <v>1.8087202633685264</v>
      </c>
      <c r="BK81">
        <f t="shared" si="106"/>
        <v>1.8572231262258809</v>
      </c>
      <c r="BL81">
        <f t="shared" si="107"/>
        <v>1.4273254077887576</v>
      </c>
      <c r="BN81" s="30" t="b">
        <f t="shared" si="91"/>
        <v>0</v>
      </c>
      <c r="BO81" s="30" t="b">
        <f t="shared" si="92"/>
        <v>0</v>
      </c>
      <c r="BP81" s="30" t="b">
        <f t="shared" si="93"/>
        <v>0</v>
      </c>
      <c r="BQ81" s="30" t="b">
        <f t="shared" si="94"/>
        <v>0</v>
      </c>
      <c r="BR81" s="30" t="b">
        <f t="shared" si="95"/>
        <v>0</v>
      </c>
      <c r="BS81" s="30" t="b">
        <f t="shared" si="96"/>
        <v>0</v>
      </c>
      <c r="BT81" s="30" t="b">
        <f t="shared" si="97"/>
        <v>0</v>
      </c>
      <c r="BU81" s="30" t="b">
        <f t="shared" si="98"/>
        <v>0</v>
      </c>
    </row>
    <row r="82" spans="2:73" x14ac:dyDescent="0.3">
      <c r="B82" s="17" t="str">
        <f>VLOOKUP($AC82,LS_Coint_BD!$B$3:$D$1079,2)</f>
        <v>BBSE3</v>
      </c>
      <c r="C82" s="87" t="str">
        <f>VLOOKUP($AC82,LS_Coint_BD!$B$3:$D$1079,3)</f>
        <v>BBDC4</v>
      </c>
      <c r="D82" s="68">
        <f t="shared" si="108"/>
        <v>0.80988703996951372</v>
      </c>
      <c r="E82" s="65">
        <f t="shared" si="109"/>
        <v>2.8221504901034242</v>
      </c>
      <c r="F82" s="69">
        <f t="shared" si="110"/>
        <v>1.8814336600689494</v>
      </c>
      <c r="G82" s="68">
        <f t="shared" si="111"/>
        <v>1.1475702248851327</v>
      </c>
      <c r="H82" s="65">
        <f t="shared" si="112"/>
        <v>3.5799638895135044</v>
      </c>
      <c r="I82" s="69">
        <f t="shared" si="113"/>
        <v>2.3866425930090029</v>
      </c>
      <c r="J82" s="68">
        <f t="shared" si="114"/>
        <v>0</v>
      </c>
      <c r="K82" s="65">
        <f t="shared" si="115"/>
        <v>0</v>
      </c>
      <c r="L82" s="69">
        <f t="shared" si="116"/>
        <v>0</v>
      </c>
      <c r="M82" s="68">
        <f t="shared" si="117"/>
        <v>0</v>
      </c>
      <c r="N82" s="65">
        <f t="shared" si="118"/>
        <v>0</v>
      </c>
      <c r="O82" s="69">
        <f t="shared" si="119"/>
        <v>0</v>
      </c>
      <c r="P82" s="68">
        <f t="shared" si="120"/>
        <v>1.5206451369354781</v>
      </c>
      <c r="Q82" s="65">
        <f t="shared" si="121"/>
        <v>3.6272578042622419</v>
      </c>
      <c r="R82" s="69">
        <f t="shared" si="122"/>
        <v>2.4181718695081611</v>
      </c>
      <c r="S82" s="68">
        <f t="shared" si="123"/>
        <v>1.545895020307011</v>
      </c>
      <c r="T82" s="65">
        <f t="shared" si="124"/>
        <v>3.5550808756903738</v>
      </c>
      <c r="U82" s="69">
        <f t="shared" si="125"/>
        <v>2.3700539171269157</v>
      </c>
      <c r="V82" s="68">
        <f t="shared" si="126"/>
        <v>1.5750414606270979</v>
      </c>
      <c r="W82" s="65">
        <f t="shared" si="127"/>
        <v>3.488135000248171</v>
      </c>
      <c r="X82" s="69">
        <f t="shared" si="128"/>
        <v>2.3254233334987808</v>
      </c>
      <c r="Y82" s="68">
        <f t="shared" si="129"/>
        <v>1.6386087548360884</v>
      </c>
      <c r="Z82" s="65">
        <f t="shared" si="130"/>
        <v>3.4091816241958544</v>
      </c>
      <c r="AA82" s="69">
        <f t="shared" si="131"/>
        <v>2.2727877494639031</v>
      </c>
      <c r="AB82" s="98">
        <f>SUMIF(BN82:BU82,"VERDADEIRO",BN$3:$BU81)</f>
        <v>0</v>
      </c>
      <c r="AC82" s="97">
        <f t="shared" si="90"/>
        <v>79</v>
      </c>
      <c r="AD82">
        <f>RTD("tryd.rtdserver",,"COT",B82,"ULT")</f>
        <v>28.52</v>
      </c>
      <c r="AE82">
        <f>RTD("tryd.rtdserver",,"COT",C82,"ULT")</f>
        <v>25.87</v>
      </c>
      <c r="AF82">
        <f>VLOOKUP($AC82,LS_Coint_BD!$B$3:$AQ$1079,AF$2)*$AD82+VLOOKUP($AC82,LS_Coint_BD!$B$3:$AQ$1079,AF$2+1)</f>
        <v>25.060112960030487</v>
      </c>
      <c r="AG82">
        <f>VLOOKUP($AC82,LS_Coint_BD!$B$3:$AQ$1079,AG$2)*$AD82+VLOOKUP($AC82,LS_Coint_BD!$B$3:$AQ$1079,AG$2+1)</f>
        <v>24.722429775114868</v>
      </c>
      <c r="AH82">
        <f>VLOOKUP($AC82,LS_Coint_BD!$B$3:$AQ$1079,AH$2)*$AD82+VLOOKUP($AC82,LS_Coint_BD!$B$3:$AQ$1079,AH$2+1)</f>
        <v>0</v>
      </c>
      <c r="AI82">
        <f>VLOOKUP($AC82,LS_Coint_BD!$B$3:$AQ$1079,AI$2)*$AD82+VLOOKUP($AC82,LS_Coint_BD!$B$3:$AQ$1079,AI$2+1)</f>
        <v>0</v>
      </c>
      <c r="AJ82">
        <f>VLOOKUP($AC82,LS_Coint_BD!$B$3:$AQ$1079,AJ$2)*$AD82+VLOOKUP($AC82,LS_Coint_BD!$B$3:$AQ$1079,AJ$2+1)</f>
        <v>24.349354863064523</v>
      </c>
      <c r="AK82">
        <f>VLOOKUP($AC82,LS_Coint_BD!$B$3:$AQ$1079,AK$2)*$AD82+VLOOKUP($AC82,LS_Coint_BD!$B$3:$AQ$1079,AK$2+1)</f>
        <v>24.32410497969299</v>
      </c>
      <c r="AL82">
        <f>VLOOKUP($AC82,LS_Coint_BD!$B$3:$AQ$1079,AL$2)*$AD82+VLOOKUP($AC82,LS_Coint_BD!$B$3:$AQ$1079,AL$2+1)</f>
        <v>24.294958539372903</v>
      </c>
      <c r="AM82">
        <f>VLOOKUP($AC82,LS_Coint_BD!$B$3:$AQ$1079,AM$2)*$AD82+VLOOKUP($AC82,LS_Coint_BD!$B$3:$AQ$1079,AM$2+1)</f>
        <v>24.231391245163913</v>
      </c>
      <c r="AN82">
        <f>VLOOKUP($AC82,LS_Coint_BD!$B$3:$AQ$1079,AN$2)</f>
        <v>0.94071683003447204</v>
      </c>
      <c r="AO82">
        <f>VLOOKUP($AC82,LS_Coint_BD!$B$3:$AQ$1079,AO$2)</f>
        <v>1.1933212965044999</v>
      </c>
      <c r="AP82">
        <f>VLOOKUP($AC82,LS_Coint_BD!$B$3:$AQ$1079,AP$2)</f>
        <v>0</v>
      </c>
      <c r="AQ82">
        <f>VLOOKUP($AC82,LS_Coint_BD!$B$3:$AQ$1079,AQ$2)</f>
        <v>0</v>
      </c>
      <c r="AR82">
        <f>VLOOKUP($AC82,LS_Coint_BD!$B$3:$AQ$1079,AR$2)</f>
        <v>1.2090859347540801</v>
      </c>
      <c r="AS82">
        <f>VLOOKUP($AC82,LS_Coint_BD!$B$3:$AQ$1079,AS$2)</f>
        <v>1.1850269585634601</v>
      </c>
      <c r="AT82">
        <f>VLOOKUP($AC82,LS_Coint_BD!$B$3:$AQ$1079,AT$2)</f>
        <v>1.16271166674939</v>
      </c>
      <c r="AU82">
        <f>VLOOKUP($AC82,LS_Coint_BD!$B$3:$AQ$1079,AU$2)</f>
        <v>1.13639387473195</v>
      </c>
      <c r="AV82">
        <f>VLOOKUP($AC82,LS_Coint_BD!$B$3:$AQ$1079,AV$2)</f>
        <v>5.4001247917767599E-15</v>
      </c>
      <c r="AW82">
        <f>VLOOKUP($AC82,LS_Coint_BD!$B$3:$AQ$1079,AW$2)</f>
        <v>3.1974423109204501E-15</v>
      </c>
      <c r="AX82">
        <f>VLOOKUP($AC82,LS_Coint_BD!$B$3:$AQ$1079,AX$2)</f>
        <v>0</v>
      </c>
      <c r="AY82">
        <f>VLOOKUP($AC82,LS_Coint_BD!$B$3:$AQ$1079,AY$2)</f>
        <v>0</v>
      </c>
      <c r="AZ82">
        <f>VLOOKUP($AC82,LS_Coint_BD!$B$3:$AQ$1079,AZ$2)</f>
        <v>1.02633950720903E-15</v>
      </c>
      <c r="BA82">
        <f>VLOOKUP($AC82,LS_Coint_BD!$B$3:$AQ$1079,BA$2)</f>
        <v>-4.3343106881366103E-15</v>
      </c>
      <c r="BB82">
        <f>VLOOKUP($AC82,LS_Coint_BD!$B$3:$AQ$1079,BB$2)</f>
        <v>7.1054273576010003E-16</v>
      </c>
      <c r="BC82">
        <f>VLOOKUP($AC82,LS_Coint_BD!$B$3:$AQ$1079,BC$2)</f>
        <v>3.06954461848363E-15</v>
      </c>
      <c r="BD82">
        <f t="shared" si="99"/>
        <v>1.8814336600689494</v>
      </c>
      <c r="BE82">
        <f t="shared" si="100"/>
        <v>2.3866425930090029</v>
      </c>
      <c r="BF82">
        <f t="shared" si="101"/>
        <v>0</v>
      </c>
      <c r="BG82">
        <f t="shared" si="102"/>
        <v>0</v>
      </c>
      <c r="BH82">
        <f t="shared" si="103"/>
        <v>2.4181718695081611</v>
      </c>
      <c r="BI82">
        <f t="shared" si="104"/>
        <v>2.3700539171269157</v>
      </c>
      <c r="BJ82">
        <f t="shared" si="105"/>
        <v>2.3254233334987808</v>
      </c>
      <c r="BK82">
        <f t="shared" si="106"/>
        <v>2.2727877494639031</v>
      </c>
      <c r="BL82">
        <f t="shared" si="107"/>
        <v>1.8814336600689603</v>
      </c>
      <c r="BN82" s="19" t="b">
        <f t="shared" si="91"/>
        <v>0</v>
      </c>
      <c r="BO82" s="19" t="b">
        <f t="shared" si="92"/>
        <v>0</v>
      </c>
      <c r="BP82" s="19" t="b">
        <f t="shared" si="93"/>
        <v>0</v>
      </c>
      <c r="BQ82" s="19" t="b">
        <f t="shared" si="94"/>
        <v>0</v>
      </c>
      <c r="BR82" s="19" t="b">
        <f t="shared" si="95"/>
        <v>0</v>
      </c>
      <c r="BS82" s="19" t="b">
        <f t="shared" si="96"/>
        <v>0</v>
      </c>
      <c r="BT82" s="19" t="b">
        <f t="shared" si="97"/>
        <v>0</v>
      </c>
      <c r="BU82" s="19" t="b">
        <f t="shared" si="98"/>
        <v>0</v>
      </c>
    </row>
    <row r="83" spans="2:73" x14ac:dyDescent="0.3">
      <c r="B83" s="17" t="str">
        <f>VLOOKUP($AC83,LS_Coint_BD!$B$3:$D$1079,2)</f>
        <v>BBSE3</v>
      </c>
      <c r="C83" s="87" t="str">
        <f>VLOOKUP($AC83,LS_Coint_BD!$B$3:$D$1079,3)</f>
        <v>BRDT3</v>
      </c>
      <c r="D83" s="70">
        <f t="shared" si="108"/>
        <v>0</v>
      </c>
      <c r="E83" s="66">
        <f t="shared" si="109"/>
        <v>0</v>
      </c>
      <c r="F83" s="71">
        <f t="shared" si="110"/>
        <v>0</v>
      </c>
      <c r="G83" s="70">
        <f t="shared" si="111"/>
        <v>0</v>
      </c>
      <c r="H83" s="66">
        <f t="shared" si="112"/>
        <v>0</v>
      </c>
      <c r="I83" s="71">
        <f t="shared" si="113"/>
        <v>0</v>
      </c>
      <c r="J83" s="70">
        <f t="shared" si="114"/>
        <v>0.71552169740790461</v>
      </c>
      <c r="K83" s="66">
        <f t="shared" si="115"/>
        <v>2.5246587085317542</v>
      </c>
      <c r="L83" s="71">
        <f t="shared" si="116"/>
        <v>1.6831058056878361</v>
      </c>
      <c r="M83" s="70">
        <f t="shared" si="117"/>
        <v>0.7360811484325005</v>
      </c>
      <c r="N83" s="66">
        <f t="shared" si="118"/>
        <v>2.4516256308668893</v>
      </c>
      <c r="O83" s="71">
        <f t="shared" si="119"/>
        <v>1.6344170872445929</v>
      </c>
      <c r="P83" s="70">
        <f t="shared" si="120"/>
        <v>0.65622119068548912</v>
      </c>
      <c r="Q83" s="66">
        <f t="shared" si="121"/>
        <v>2.5250947195110864</v>
      </c>
      <c r="R83" s="71">
        <f t="shared" si="122"/>
        <v>1.6833964796740575</v>
      </c>
      <c r="S83" s="70">
        <f t="shared" si="123"/>
        <v>0.6052160745065045</v>
      </c>
      <c r="T83" s="66">
        <f t="shared" si="124"/>
        <v>3.1415827174523088</v>
      </c>
      <c r="U83" s="71">
        <f t="shared" si="125"/>
        <v>2.0943884783015392</v>
      </c>
      <c r="V83" s="70">
        <f t="shared" si="126"/>
        <v>0.51103728587888853</v>
      </c>
      <c r="W83" s="66">
        <f t="shared" si="127"/>
        <v>4.5815342011997684</v>
      </c>
      <c r="X83" s="71">
        <f t="shared" si="128"/>
        <v>3.0543561341331791</v>
      </c>
      <c r="Y83" s="70">
        <f t="shared" si="129"/>
        <v>-0.1055356774794376</v>
      </c>
      <c r="Z83" s="66">
        <f t="shared" si="130"/>
        <v>-4.7344660987263598</v>
      </c>
      <c r="AA83" s="71">
        <f t="shared" si="131"/>
        <v>-3.1563107324842399</v>
      </c>
      <c r="AB83" s="98">
        <f>SUMIF(BN83:BU83,"VERDADEIRO",BN$3:$BU82)</f>
        <v>0</v>
      </c>
      <c r="AC83" s="97">
        <f t="shared" si="90"/>
        <v>80</v>
      </c>
      <c r="AD83">
        <f>RTD("tryd.rtdserver",,"COT",B83,"ULT")</f>
        <v>28.52</v>
      </c>
      <c r="AE83">
        <f>RTD("tryd.rtdserver",,"COT",C83,"ULT")</f>
        <v>22.48</v>
      </c>
      <c r="AF83">
        <f>VLOOKUP($AC83,LS_Coint_BD!$B$3:$AQ$1079,AF$2)*$AD83+VLOOKUP($AC83,LS_Coint_BD!$B$3:$AQ$1079,AF$2+1)</f>
        <v>0</v>
      </c>
      <c r="AG83">
        <f>VLOOKUP($AC83,LS_Coint_BD!$B$3:$AQ$1079,AG$2)*$AD83+VLOOKUP($AC83,LS_Coint_BD!$B$3:$AQ$1079,AG$2+1)</f>
        <v>0</v>
      </c>
      <c r="AH83">
        <f>VLOOKUP($AC83,LS_Coint_BD!$B$3:$AQ$1079,AH$2)*$AD83+VLOOKUP($AC83,LS_Coint_BD!$B$3:$AQ$1079,AH$2+1)</f>
        <v>21.764478302592096</v>
      </c>
      <c r="AI83">
        <f>VLOOKUP($AC83,LS_Coint_BD!$B$3:$AQ$1079,AI$2)*$AD83+VLOOKUP($AC83,LS_Coint_BD!$B$3:$AQ$1079,AI$2+1)</f>
        <v>21.7439188515675</v>
      </c>
      <c r="AJ83">
        <f>VLOOKUP($AC83,LS_Coint_BD!$B$3:$AQ$1079,AJ$2)*$AD83+VLOOKUP($AC83,LS_Coint_BD!$B$3:$AQ$1079,AJ$2+1)</f>
        <v>21.823778809314511</v>
      </c>
      <c r="AK83">
        <f>VLOOKUP($AC83,LS_Coint_BD!$B$3:$AQ$1079,AK$2)*$AD83+VLOOKUP($AC83,LS_Coint_BD!$B$3:$AQ$1079,AK$2+1)</f>
        <v>21.874783925493496</v>
      </c>
      <c r="AL83">
        <f>VLOOKUP($AC83,LS_Coint_BD!$B$3:$AQ$1079,AL$2)*$AD83+VLOOKUP($AC83,LS_Coint_BD!$B$3:$AQ$1079,AL$2+1)</f>
        <v>21.968962714121112</v>
      </c>
      <c r="AM83">
        <f>VLOOKUP($AC83,LS_Coint_BD!$B$3:$AQ$1079,AM$2)*$AD83+VLOOKUP($AC83,LS_Coint_BD!$B$3:$AQ$1079,AM$2+1)</f>
        <v>22.585535677479438</v>
      </c>
      <c r="AN83">
        <f>VLOOKUP($AC83,LS_Coint_BD!$B$3:$AQ$1079,AN$2)</f>
        <v>0</v>
      </c>
      <c r="AO83">
        <f>VLOOKUP($AC83,LS_Coint_BD!$B$3:$AQ$1079,AO$2)</f>
        <v>0</v>
      </c>
      <c r="AP83">
        <f>VLOOKUP($AC83,LS_Coint_BD!$B$3:$AQ$1079,AP$2)</f>
        <v>0.84155290284391804</v>
      </c>
      <c r="AQ83">
        <f>VLOOKUP($AC83,LS_Coint_BD!$B$3:$AQ$1079,AQ$2)</f>
        <v>0.817208543622297</v>
      </c>
      <c r="AR83">
        <f>VLOOKUP($AC83,LS_Coint_BD!$B$3:$AQ$1079,AR$2)</f>
        <v>0.84169823983702896</v>
      </c>
      <c r="AS83">
        <f>VLOOKUP($AC83,LS_Coint_BD!$B$3:$AQ$1079,AS$2)</f>
        <v>1.04719423915077</v>
      </c>
      <c r="AT83">
        <f>VLOOKUP($AC83,LS_Coint_BD!$B$3:$AQ$1079,AT$2)</f>
        <v>1.52717806706659</v>
      </c>
      <c r="AU83">
        <f>VLOOKUP($AC83,LS_Coint_BD!$B$3:$AQ$1079,AU$2)</f>
        <v>1.5781553662421199</v>
      </c>
      <c r="AV83">
        <f>VLOOKUP($AC83,LS_Coint_BD!$B$3:$AQ$1079,AV$2)</f>
        <v>0</v>
      </c>
      <c r="AW83">
        <f>VLOOKUP($AC83,LS_Coint_BD!$B$3:$AQ$1079,AW$2)</f>
        <v>0</v>
      </c>
      <c r="AX83">
        <f>VLOOKUP($AC83,LS_Coint_BD!$B$3:$AQ$1079,AX$2)</f>
        <v>-2.5376526277146401E-17</v>
      </c>
      <c r="AY83">
        <f>VLOOKUP($AC83,LS_Coint_BD!$B$3:$AQ$1079,AY$2)</f>
        <v>-1.17683640610267E-15</v>
      </c>
      <c r="AZ83">
        <f>VLOOKUP($AC83,LS_Coint_BD!$B$3:$AQ$1079,AZ$2)</f>
        <v>-4.9343245538895898E-16</v>
      </c>
      <c r="BA83">
        <f>VLOOKUP($AC83,LS_Coint_BD!$B$3:$AQ$1079,BA$2)</f>
        <v>-9.7699626167013803E-16</v>
      </c>
      <c r="BB83">
        <f>VLOOKUP($AC83,LS_Coint_BD!$B$3:$AQ$1079,BB$2)</f>
        <v>-8.0743492700011402E-16</v>
      </c>
      <c r="BC83">
        <f>VLOOKUP($AC83,LS_Coint_BD!$B$3:$AQ$1079,BC$2)</f>
        <v>0</v>
      </c>
      <c r="BD83">
        <f t="shared" si="99"/>
        <v>0</v>
      </c>
      <c r="BE83">
        <f t="shared" si="100"/>
        <v>0</v>
      </c>
      <c r="BF83">
        <f t="shared" si="101"/>
        <v>1.6831058056878361</v>
      </c>
      <c r="BG83">
        <f t="shared" si="102"/>
        <v>1.6344170872445929</v>
      </c>
      <c r="BH83">
        <f t="shared" si="103"/>
        <v>1.6833964796740575</v>
      </c>
      <c r="BI83">
        <f t="shared" si="104"/>
        <v>2.0943884783015392</v>
      </c>
      <c r="BJ83">
        <f t="shared" si="105"/>
        <v>3.0543561341331791</v>
      </c>
      <c r="BK83">
        <f t="shared" si="106"/>
        <v>-3.1563107324842399</v>
      </c>
      <c r="BL83">
        <f t="shared" si="107"/>
        <v>0</v>
      </c>
      <c r="BN83" s="30" t="b">
        <f t="shared" si="91"/>
        <v>0</v>
      </c>
      <c r="BO83" s="30" t="b">
        <f t="shared" si="92"/>
        <v>0</v>
      </c>
      <c r="BP83" s="30" t="b">
        <f t="shared" si="93"/>
        <v>0</v>
      </c>
      <c r="BQ83" s="30" t="b">
        <f t="shared" si="94"/>
        <v>0</v>
      </c>
      <c r="BR83" s="30" t="b">
        <f t="shared" si="95"/>
        <v>0</v>
      </c>
      <c r="BS83" s="30" t="b">
        <f t="shared" si="96"/>
        <v>0</v>
      </c>
      <c r="BT83" s="30" t="b">
        <f t="shared" si="97"/>
        <v>0</v>
      </c>
      <c r="BU83" s="30" t="b">
        <f t="shared" si="98"/>
        <v>0</v>
      </c>
    </row>
    <row r="84" spans="2:73" x14ac:dyDescent="0.3">
      <c r="B84" s="17" t="str">
        <f>VLOOKUP($AC84,LS_Coint_BD!$B$3:$D$1079,2)</f>
        <v>BBSE3</v>
      </c>
      <c r="C84" s="87" t="str">
        <f>VLOOKUP($AC84,LS_Coint_BD!$B$3:$D$1079,3)</f>
        <v>BRFS3</v>
      </c>
      <c r="D84" s="68">
        <f t="shared" si="108"/>
        <v>0</v>
      </c>
      <c r="E84" s="65">
        <f t="shared" si="109"/>
        <v>0</v>
      </c>
      <c r="F84" s="69">
        <f t="shared" si="110"/>
        <v>0</v>
      </c>
      <c r="G84" s="68">
        <f t="shared" si="111"/>
        <v>1.0917807240715298</v>
      </c>
      <c r="H84" s="65">
        <f t="shared" si="112"/>
        <v>2.6326099856726275</v>
      </c>
      <c r="I84" s="69">
        <f t="shared" si="113"/>
        <v>1.7550733237817517</v>
      </c>
      <c r="J84" s="68">
        <f t="shared" si="114"/>
        <v>1.0238290449999923</v>
      </c>
      <c r="K84" s="65">
        <f t="shared" si="115"/>
        <v>2.5517001327761291</v>
      </c>
      <c r="L84" s="69">
        <f t="shared" si="116"/>
        <v>1.7011334218507528</v>
      </c>
      <c r="M84" s="68">
        <f t="shared" si="117"/>
        <v>0.920180773862878</v>
      </c>
      <c r="N84" s="65">
        <f t="shared" si="118"/>
        <v>2.7569097018635911</v>
      </c>
      <c r="O84" s="69">
        <f t="shared" si="119"/>
        <v>1.837939801242394</v>
      </c>
      <c r="P84" s="68">
        <f t="shared" si="120"/>
        <v>1.0171895357618865</v>
      </c>
      <c r="Q84" s="65">
        <f t="shared" si="121"/>
        <v>4.159727549632799</v>
      </c>
      <c r="R84" s="69">
        <f t="shared" si="122"/>
        <v>2.7731516997551995</v>
      </c>
      <c r="S84" s="68">
        <f t="shared" si="123"/>
        <v>0</v>
      </c>
      <c r="T84" s="65">
        <f t="shared" si="124"/>
        <v>0</v>
      </c>
      <c r="U84" s="69">
        <f t="shared" si="125"/>
        <v>0</v>
      </c>
      <c r="V84" s="68">
        <f t="shared" si="126"/>
        <v>1.0287074750907799</v>
      </c>
      <c r="W84" s="65">
        <f t="shared" si="127"/>
        <v>5.3431126365406811</v>
      </c>
      <c r="X84" s="69">
        <f t="shared" si="128"/>
        <v>3.5620750910271211</v>
      </c>
      <c r="Y84" s="68">
        <f t="shared" si="129"/>
        <v>0</v>
      </c>
      <c r="Z84" s="65">
        <f t="shared" si="130"/>
        <v>0</v>
      </c>
      <c r="AA84" s="69">
        <f t="shared" si="131"/>
        <v>0</v>
      </c>
      <c r="AB84" s="98">
        <f>SUMIF(BN84:BU84,"VERDADEIRO",BN$3:$BU83)</f>
        <v>0</v>
      </c>
      <c r="AC84" s="97">
        <f t="shared" si="90"/>
        <v>81</v>
      </c>
      <c r="AD84">
        <f>RTD("tryd.rtdserver",,"COT",B84,"ULT")</f>
        <v>28.52</v>
      </c>
      <c r="AE84">
        <f>RTD("tryd.rtdserver",,"COT",C84,"ULT")</f>
        <v>22.41</v>
      </c>
      <c r="AF84">
        <f>VLOOKUP($AC84,LS_Coint_BD!$B$3:$AQ$1079,AF$2)*$AD84+VLOOKUP($AC84,LS_Coint_BD!$B$3:$AQ$1079,AF$2+1)</f>
        <v>0</v>
      </c>
      <c r="AG84">
        <f>VLOOKUP($AC84,LS_Coint_BD!$B$3:$AQ$1079,AG$2)*$AD84+VLOOKUP($AC84,LS_Coint_BD!$B$3:$AQ$1079,AG$2+1)</f>
        <v>21.31821927592847</v>
      </c>
      <c r="AH84">
        <f>VLOOKUP($AC84,LS_Coint_BD!$B$3:$AQ$1079,AH$2)*$AD84+VLOOKUP($AC84,LS_Coint_BD!$B$3:$AQ$1079,AH$2+1)</f>
        <v>21.386170955000008</v>
      </c>
      <c r="AI84">
        <f>VLOOKUP($AC84,LS_Coint_BD!$B$3:$AQ$1079,AI$2)*$AD84+VLOOKUP($AC84,LS_Coint_BD!$B$3:$AQ$1079,AI$2+1)</f>
        <v>21.489819226137122</v>
      </c>
      <c r="AJ84">
        <f>VLOOKUP($AC84,LS_Coint_BD!$B$3:$AQ$1079,AJ$2)*$AD84+VLOOKUP($AC84,LS_Coint_BD!$B$3:$AQ$1079,AJ$2+1)</f>
        <v>21.392810464238114</v>
      </c>
      <c r="AK84">
        <f>VLOOKUP($AC84,LS_Coint_BD!$B$3:$AQ$1079,AK$2)*$AD84+VLOOKUP($AC84,LS_Coint_BD!$B$3:$AQ$1079,AK$2+1)</f>
        <v>0</v>
      </c>
      <c r="AL84">
        <f>VLOOKUP($AC84,LS_Coint_BD!$B$3:$AQ$1079,AL$2)*$AD84+VLOOKUP($AC84,LS_Coint_BD!$B$3:$AQ$1079,AL$2+1)</f>
        <v>21.38129252490922</v>
      </c>
      <c r="AM84">
        <f>VLOOKUP($AC84,LS_Coint_BD!$B$3:$AQ$1079,AM$2)*$AD84+VLOOKUP($AC84,LS_Coint_BD!$B$3:$AQ$1079,AM$2+1)</f>
        <v>0</v>
      </c>
      <c r="AN84">
        <f>VLOOKUP($AC84,LS_Coint_BD!$B$3:$AQ$1079,AN$2)</f>
        <v>0</v>
      </c>
      <c r="AO84">
        <f>VLOOKUP($AC84,LS_Coint_BD!$B$3:$AQ$1079,AO$2)</f>
        <v>0.87753666189087498</v>
      </c>
      <c r="AP84">
        <f>VLOOKUP($AC84,LS_Coint_BD!$B$3:$AQ$1079,AP$2)</f>
        <v>0.85056671092537794</v>
      </c>
      <c r="AQ84">
        <f>VLOOKUP($AC84,LS_Coint_BD!$B$3:$AQ$1079,AQ$2)</f>
        <v>0.91896990062119699</v>
      </c>
      <c r="AR84">
        <f>VLOOKUP($AC84,LS_Coint_BD!$B$3:$AQ$1079,AR$2)</f>
        <v>1.3865758498776</v>
      </c>
      <c r="AS84">
        <f>VLOOKUP($AC84,LS_Coint_BD!$B$3:$AQ$1079,AS$2)</f>
        <v>0</v>
      </c>
      <c r="AT84">
        <f>VLOOKUP($AC84,LS_Coint_BD!$B$3:$AQ$1079,AT$2)</f>
        <v>1.7810375455135601</v>
      </c>
      <c r="AU84">
        <f>VLOOKUP($AC84,LS_Coint_BD!$B$3:$AQ$1079,AU$2)</f>
        <v>0</v>
      </c>
      <c r="AV84">
        <f>VLOOKUP($AC84,LS_Coint_BD!$B$3:$AQ$1079,AV$2)</f>
        <v>0</v>
      </c>
      <c r="AW84">
        <f>VLOOKUP($AC84,LS_Coint_BD!$B$3:$AQ$1079,AW$2)</f>
        <v>1.83556873404693E-15</v>
      </c>
      <c r="AX84">
        <f>VLOOKUP($AC84,LS_Coint_BD!$B$3:$AQ$1079,AX$2)</f>
        <v>-3.0451831532575701E-15</v>
      </c>
      <c r="AY84">
        <f>VLOOKUP($AC84,LS_Coint_BD!$B$3:$AQ$1079,AY$2)</f>
        <v>-8.8817841970012504E-17</v>
      </c>
      <c r="AZ84">
        <f>VLOOKUP($AC84,LS_Coint_BD!$B$3:$AQ$1079,AZ$2)</f>
        <v>-3.5527136788005001E-16</v>
      </c>
      <c r="BA84">
        <f>VLOOKUP($AC84,LS_Coint_BD!$B$3:$AQ$1079,BA$2)</f>
        <v>0</v>
      </c>
      <c r="BB84">
        <f>VLOOKUP($AC84,LS_Coint_BD!$B$3:$AQ$1079,BB$2)</f>
        <v>7.1054273576010003E-16</v>
      </c>
      <c r="BC84">
        <f>VLOOKUP($AC84,LS_Coint_BD!$B$3:$AQ$1079,BC$2)</f>
        <v>0</v>
      </c>
      <c r="BD84">
        <f t="shared" si="99"/>
        <v>0</v>
      </c>
      <c r="BE84">
        <f t="shared" si="100"/>
        <v>1.7550733237817517</v>
      </c>
      <c r="BF84">
        <f t="shared" si="101"/>
        <v>1.7011334218507528</v>
      </c>
      <c r="BG84">
        <f t="shared" si="102"/>
        <v>1.837939801242394</v>
      </c>
      <c r="BH84">
        <f t="shared" si="103"/>
        <v>2.7731516997551995</v>
      </c>
      <c r="BI84">
        <f t="shared" si="104"/>
        <v>0</v>
      </c>
      <c r="BJ84">
        <f t="shared" si="105"/>
        <v>3.5620750910271211</v>
      </c>
      <c r="BK84">
        <f t="shared" si="106"/>
        <v>0</v>
      </c>
      <c r="BL84">
        <f t="shared" si="107"/>
        <v>0</v>
      </c>
      <c r="BN84" s="19" t="b">
        <f t="shared" si="91"/>
        <v>0</v>
      </c>
      <c r="BO84" s="19" t="b">
        <f t="shared" si="92"/>
        <v>0</v>
      </c>
      <c r="BP84" s="19" t="b">
        <f t="shared" si="93"/>
        <v>0</v>
      </c>
      <c r="BQ84" s="19" t="b">
        <f t="shared" si="94"/>
        <v>0</v>
      </c>
      <c r="BR84" s="19" t="b">
        <f t="shared" si="95"/>
        <v>0</v>
      </c>
      <c r="BS84" s="19" t="b">
        <f t="shared" si="96"/>
        <v>0</v>
      </c>
      <c r="BT84" s="19" t="b">
        <f t="shared" si="97"/>
        <v>0</v>
      </c>
      <c r="BU84" s="19" t="b">
        <f t="shared" si="98"/>
        <v>0</v>
      </c>
    </row>
    <row r="85" spans="2:73" x14ac:dyDescent="0.3">
      <c r="B85" s="17" t="str">
        <f>VLOOKUP($AC85,LS_Coint_BD!$B$3:$D$1079,2)</f>
        <v>BBSE3</v>
      </c>
      <c r="C85" s="87" t="str">
        <f>VLOOKUP($AC85,LS_Coint_BD!$B$3:$D$1079,3)</f>
        <v>CPFE3</v>
      </c>
      <c r="D85" s="70">
        <f t="shared" si="108"/>
        <v>0</v>
      </c>
      <c r="E85" s="66">
        <f t="shared" si="109"/>
        <v>0</v>
      </c>
      <c r="F85" s="71">
        <f t="shared" si="110"/>
        <v>0</v>
      </c>
      <c r="G85" s="70">
        <f t="shared" si="111"/>
        <v>2.4902945005835235</v>
      </c>
      <c r="H85" s="66">
        <f t="shared" si="112"/>
        <v>2.172040777618065</v>
      </c>
      <c r="I85" s="71">
        <f t="shared" si="113"/>
        <v>1.4480271850787099</v>
      </c>
      <c r="J85" s="70">
        <f t="shared" si="114"/>
        <v>2.4441088415392613</v>
      </c>
      <c r="K85" s="66">
        <f t="shared" si="115"/>
        <v>2.2779653791181462</v>
      </c>
      <c r="L85" s="71">
        <f t="shared" si="116"/>
        <v>1.5186435860787642</v>
      </c>
      <c r="M85" s="70">
        <f t="shared" si="117"/>
        <v>2.5534405909808342</v>
      </c>
      <c r="N85" s="66">
        <f t="shared" si="118"/>
        <v>2.4129693038398301</v>
      </c>
      <c r="O85" s="71">
        <f t="shared" si="119"/>
        <v>1.6086462025598867</v>
      </c>
      <c r="P85" s="70">
        <f t="shared" si="120"/>
        <v>2.5718065027521959</v>
      </c>
      <c r="Q85" s="66">
        <f t="shared" si="121"/>
        <v>2.7386091439812947</v>
      </c>
      <c r="R85" s="71">
        <f t="shared" si="122"/>
        <v>1.8257394293208631</v>
      </c>
      <c r="S85" s="70">
        <f t="shared" si="123"/>
        <v>2.5995112655455159</v>
      </c>
      <c r="T85" s="66">
        <f t="shared" si="124"/>
        <v>3.1802891757582907</v>
      </c>
      <c r="U85" s="71">
        <f t="shared" si="125"/>
        <v>2.1201927838388603</v>
      </c>
      <c r="V85" s="70">
        <f t="shared" si="126"/>
        <v>2.5321236497882893</v>
      </c>
      <c r="W85" s="66">
        <f t="shared" si="127"/>
        <v>4.828345466624433</v>
      </c>
      <c r="X85" s="71">
        <f t="shared" si="128"/>
        <v>3.2188969777496221</v>
      </c>
      <c r="Y85" s="70">
        <f t="shared" si="129"/>
        <v>2.6505251319030698</v>
      </c>
      <c r="Z85" s="66">
        <f t="shared" si="130"/>
        <v>4.726607502168088</v>
      </c>
      <c r="AA85" s="71">
        <f t="shared" si="131"/>
        <v>3.1510716681120585</v>
      </c>
      <c r="AB85" s="98">
        <f>SUMIF(BN85:BU85,"VERDADEIRO",BN$3:$BU84)</f>
        <v>5</v>
      </c>
      <c r="AC85" s="97">
        <f t="shared" si="90"/>
        <v>82</v>
      </c>
      <c r="AD85">
        <f>RTD("tryd.rtdserver",,"COT",B85,"ULT")</f>
        <v>28.52</v>
      </c>
      <c r="AE85">
        <f>RTD("tryd.rtdserver",,"COT",C85,"ULT")</f>
        <v>33.43</v>
      </c>
      <c r="AF85">
        <f>VLOOKUP($AC85,LS_Coint_BD!$B$3:$AQ$1079,AF$2)*$AD85+VLOOKUP($AC85,LS_Coint_BD!$B$3:$AQ$1079,AF$2+1)</f>
        <v>0</v>
      </c>
      <c r="AG85">
        <f>VLOOKUP($AC85,LS_Coint_BD!$B$3:$AQ$1079,AG$2)*$AD85+VLOOKUP($AC85,LS_Coint_BD!$B$3:$AQ$1079,AG$2+1)</f>
        <v>30.939705499416476</v>
      </c>
      <c r="AH85">
        <f>VLOOKUP($AC85,LS_Coint_BD!$B$3:$AQ$1079,AH$2)*$AD85+VLOOKUP($AC85,LS_Coint_BD!$B$3:$AQ$1079,AH$2+1)</f>
        <v>30.985891158460738</v>
      </c>
      <c r="AI85">
        <f>VLOOKUP($AC85,LS_Coint_BD!$B$3:$AQ$1079,AI$2)*$AD85+VLOOKUP($AC85,LS_Coint_BD!$B$3:$AQ$1079,AI$2+1)</f>
        <v>30.876559409019166</v>
      </c>
      <c r="AJ85">
        <f>VLOOKUP($AC85,LS_Coint_BD!$B$3:$AQ$1079,AJ$2)*$AD85+VLOOKUP($AC85,LS_Coint_BD!$B$3:$AQ$1079,AJ$2+1)</f>
        <v>30.858193497247804</v>
      </c>
      <c r="AK85">
        <f>VLOOKUP($AC85,LS_Coint_BD!$B$3:$AQ$1079,AK$2)*$AD85+VLOOKUP($AC85,LS_Coint_BD!$B$3:$AQ$1079,AK$2+1)</f>
        <v>30.830488734454484</v>
      </c>
      <c r="AL85">
        <f>VLOOKUP($AC85,LS_Coint_BD!$B$3:$AQ$1079,AL$2)*$AD85+VLOOKUP($AC85,LS_Coint_BD!$B$3:$AQ$1079,AL$2+1)</f>
        <v>30.89787635021171</v>
      </c>
      <c r="AM85">
        <f>VLOOKUP($AC85,LS_Coint_BD!$B$3:$AQ$1079,AM$2)*$AD85+VLOOKUP($AC85,LS_Coint_BD!$B$3:$AQ$1079,AM$2+1)</f>
        <v>30.77947486809693</v>
      </c>
      <c r="AN85">
        <f>VLOOKUP($AC85,LS_Coint_BD!$B$3:$AQ$1079,AN$2)</f>
        <v>0</v>
      </c>
      <c r="AO85">
        <f>VLOOKUP($AC85,LS_Coint_BD!$B$3:$AQ$1079,AO$2)</f>
        <v>0.72401359253935504</v>
      </c>
      <c r="AP85">
        <f>VLOOKUP($AC85,LS_Coint_BD!$B$3:$AQ$1079,AP$2)</f>
        <v>0.75932179303938396</v>
      </c>
      <c r="AQ85">
        <f>VLOOKUP($AC85,LS_Coint_BD!$B$3:$AQ$1079,AQ$2)</f>
        <v>0.804323101279943</v>
      </c>
      <c r="AR85">
        <f>VLOOKUP($AC85,LS_Coint_BD!$B$3:$AQ$1079,AR$2)</f>
        <v>0.91286971466043099</v>
      </c>
      <c r="AS85">
        <f>VLOOKUP($AC85,LS_Coint_BD!$B$3:$AQ$1079,AS$2)</f>
        <v>1.0600963919194299</v>
      </c>
      <c r="AT85">
        <f>VLOOKUP($AC85,LS_Coint_BD!$B$3:$AQ$1079,AT$2)</f>
        <v>1.60944848887481</v>
      </c>
      <c r="AU85">
        <f>VLOOKUP($AC85,LS_Coint_BD!$B$3:$AQ$1079,AU$2)</f>
        <v>1.5755358340560299</v>
      </c>
      <c r="AV85">
        <f>VLOOKUP($AC85,LS_Coint_BD!$B$3:$AQ$1079,AV$2)</f>
        <v>0</v>
      </c>
      <c r="AW85">
        <f>VLOOKUP($AC85,LS_Coint_BD!$B$3:$AQ$1079,AW$2)</f>
        <v>-1.48029736616688E-16</v>
      </c>
      <c r="AX85">
        <f>VLOOKUP($AC85,LS_Coint_BD!$B$3:$AQ$1079,AX$2)</f>
        <v>-3.8572319941262602E-15</v>
      </c>
      <c r="AY85">
        <f>VLOOKUP($AC85,LS_Coint_BD!$B$3:$AQ$1079,AY$2)</f>
        <v>5.7731597280508103E-16</v>
      </c>
      <c r="AZ85">
        <f>VLOOKUP($AC85,LS_Coint_BD!$B$3:$AQ$1079,AZ$2)</f>
        <v>1.0855514018557101E-15</v>
      </c>
      <c r="BA85">
        <f>VLOOKUP($AC85,LS_Coint_BD!$B$3:$AQ$1079,BA$2)</f>
        <v>5.6843418860807996E-16</v>
      </c>
      <c r="BB85">
        <f>VLOOKUP($AC85,LS_Coint_BD!$B$3:$AQ$1079,BB$2)</f>
        <v>2.0993308102003001E-15</v>
      </c>
      <c r="BC85">
        <f>VLOOKUP($AC85,LS_Coint_BD!$B$3:$AQ$1079,BC$2)</f>
        <v>-1.5347723092418199E-15</v>
      </c>
      <c r="BD85">
        <f t="shared" si="99"/>
        <v>0</v>
      </c>
      <c r="BE85">
        <f t="shared" si="100"/>
        <v>1.4480271850787099</v>
      </c>
      <c r="BF85">
        <f t="shared" si="101"/>
        <v>1.5186435860787642</v>
      </c>
      <c r="BG85">
        <f t="shared" si="102"/>
        <v>1.6086462025598867</v>
      </c>
      <c r="BH85">
        <f t="shared" si="103"/>
        <v>1.8257394293208631</v>
      </c>
      <c r="BI85">
        <f t="shared" si="104"/>
        <v>2.1201927838388603</v>
      </c>
      <c r="BJ85">
        <f t="shared" si="105"/>
        <v>3.2188969777496221</v>
      </c>
      <c r="BK85">
        <f t="shared" si="106"/>
        <v>3.1510716681120585</v>
      </c>
      <c r="BL85">
        <f t="shared" si="107"/>
        <v>0</v>
      </c>
      <c r="BN85" s="30" t="b">
        <f t="shared" si="91"/>
        <v>0</v>
      </c>
      <c r="BO85" s="30" t="b">
        <f t="shared" si="92"/>
        <v>1</v>
      </c>
      <c r="BP85" s="30" t="b">
        <f t="shared" si="93"/>
        <v>1</v>
      </c>
      <c r="BQ85" s="30" t="b">
        <f t="shared" si="94"/>
        <v>1</v>
      </c>
      <c r="BR85" s="30" t="b">
        <f t="shared" si="95"/>
        <v>1</v>
      </c>
      <c r="BS85" s="30" t="b">
        <f t="shared" si="96"/>
        <v>1</v>
      </c>
      <c r="BT85" s="30" t="b">
        <f t="shared" si="97"/>
        <v>0</v>
      </c>
      <c r="BU85" s="30" t="b">
        <f t="shared" si="98"/>
        <v>0</v>
      </c>
    </row>
    <row r="86" spans="2:73" x14ac:dyDescent="0.3">
      <c r="B86" s="17" t="str">
        <f>VLOOKUP($AC86,LS_Coint_BD!$B$3:$D$1079,2)</f>
        <v>BBSE3</v>
      </c>
      <c r="C86" s="87" t="str">
        <f>VLOOKUP($AC86,LS_Coint_BD!$B$3:$D$1079,3)</f>
        <v>CRFB3</v>
      </c>
      <c r="D86" s="68">
        <f t="shared" si="108"/>
        <v>-0.13351681621735878</v>
      </c>
      <c r="E86" s="65">
        <f t="shared" si="109"/>
        <v>-1.7673990679812794</v>
      </c>
      <c r="F86" s="69">
        <f t="shared" si="110"/>
        <v>-1.1782660453208529</v>
      </c>
      <c r="G86" s="68">
        <f t="shared" si="111"/>
        <v>-0.14125369999672444</v>
      </c>
      <c r="H86" s="65">
        <f t="shared" si="112"/>
        <v>-1.7823310390577669</v>
      </c>
      <c r="I86" s="69">
        <f t="shared" si="113"/>
        <v>-1.1882206927051779</v>
      </c>
      <c r="J86" s="68">
        <f t="shared" si="114"/>
        <v>-0.28184070055756649</v>
      </c>
      <c r="K86" s="65">
        <f t="shared" si="115"/>
        <v>-2.2050455955656689</v>
      </c>
      <c r="L86" s="69">
        <f t="shared" si="116"/>
        <v>-1.4700303970437791</v>
      </c>
      <c r="M86" s="68">
        <f t="shared" si="117"/>
        <v>-0.23445655388792019</v>
      </c>
      <c r="N86" s="65">
        <f t="shared" si="118"/>
        <v>-2.2279278321756397</v>
      </c>
      <c r="O86" s="69">
        <f t="shared" si="119"/>
        <v>-1.4852852214504266</v>
      </c>
      <c r="P86" s="68">
        <f t="shared" si="120"/>
        <v>-0.30303367975791318</v>
      </c>
      <c r="Q86" s="65">
        <f t="shared" si="121"/>
        <v>-2.9921496831233192</v>
      </c>
      <c r="R86" s="69">
        <f t="shared" si="122"/>
        <v>-1.9947664554155462</v>
      </c>
      <c r="S86" s="68">
        <f t="shared" si="123"/>
        <v>0</v>
      </c>
      <c r="T86" s="65">
        <f t="shared" si="124"/>
        <v>0</v>
      </c>
      <c r="U86" s="69">
        <f t="shared" si="125"/>
        <v>0</v>
      </c>
      <c r="V86" s="68">
        <f t="shared" si="126"/>
        <v>-0.28637774206107025</v>
      </c>
      <c r="W86" s="65">
        <f t="shared" si="127"/>
        <v>-3.0523640608009788</v>
      </c>
      <c r="X86" s="69">
        <f t="shared" si="128"/>
        <v>-2.0349093738673192</v>
      </c>
      <c r="Y86" s="68">
        <f t="shared" si="129"/>
        <v>0</v>
      </c>
      <c r="Z86" s="65">
        <f t="shared" si="130"/>
        <v>0</v>
      </c>
      <c r="AA86" s="69">
        <f t="shared" si="131"/>
        <v>0</v>
      </c>
      <c r="AB86" s="98">
        <f>SUMIF(BN86:BU86,"VERDADEIRO",BN$3:$BU85)</f>
        <v>0</v>
      </c>
      <c r="AC86" s="97">
        <f t="shared" si="90"/>
        <v>83</v>
      </c>
      <c r="AD86">
        <f>RTD("tryd.rtdserver",,"COT",B86,"ULT")</f>
        <v>28.52</v>
      </c>
      <c r="AE86">
        <f>RTD("tryd.rtdserver",,"COT",C86,"ULT")</f>
        <v>19.52</v>
      </c>
      <c r="AF86">
        <f>VLOOKUP($AC86,LS_Coint_BD!$B$3:$AQ$1079,AF$2)*$AD86+VLOOKUP($AC86,LS_Coint_BD!$B$3:$AQ$1079,AF$2+1)</f>
        <v>19.653516816217358</v>
      </c>
      <c r="AG86">
        <f>VLOOKUP($AC86,LS_Coint_BD!$B$3:$AQ$1079,AG$2)*$AD86+VLOOKUP($AC86,LS_Coint_BD!$B$3:$AQ$1079,AG$2+1)</f>
        <v>19.661253699996724</v>
      </c>
      <c r="AH86">
        <f>VLOOKUP($AC86,LS_Coint_BD!$B$3:$AQ$1079,AH$2)*$AD86+VLOOKUP($AC86,LS_Coint_BD!$B$3:$AQ$1079,AH$2+1)</f>
        <v>19.801840700557566</v>
      </c>
      <c r="AI86">
        <f>VLOOKUP($AC86,LS_Coint_BD!$B$3:$AQ$1079,AI$2)*$AD86+VLOOKUP($AC86,LS_Coint_BD!$B$3:$AQ$1079,AI$2+1)</f>
        <v>19.75445655388792</v>
      </c>
      <c r="AJ86">
        <f>VLOOKUP($AC86,LS_Coint_BD!$B$3:$AQ$1079,AJ$2)*$AD86+VLOOKUP($AC86,LS_Coint_BD!$B$3:$AQ$1079,AJ$2+1)</f>
        <v>19.823033679757913</v>
      </c>
      <c r="AK86">
        <f>VLOOKUP($AC86,LS_Coint_BD!$B$3:$AQ$1079,AK$2)*$AD86+VLOOKUP($AC86,LS_Coint_BD!$B$3:$AQ$1079,AK$2+1)</f>
        <v>0</v>
      </c>
      <c r="AL86">
        <f>VLOOKUP($AC86,LS_Coint_BD!$B$3:$AQ$1079,AL$2)*$AD86+VLOOKUP($AC86,LS_Coint_BD!$B$3:$AQ$1079,AL$2+1)</f>
        <v>19.80637774206107</v>
      </c>
      <c r="AM86">
        <f>VLOOKUP($AC86,LS_Coint_BD!$B$3:$AQ$1079,AM$2)*$AD86+VLOOKUP($AC86,LS_Coint_BD!$B$3:$AQ$1079,AM$2+1)</f>
        <v>0</v>
      </c>
      <c r="AN86">
        <f>VLOOKUP($AC86,LS_Coint_BD!$B$3:$AQ$1079,AN$2)</f>
        <v>0.589133022660426</v>
      </c>
      <c r="AO86">
        <f>VLOOKUP($AC86,LS_Coint_BD!$B$3:$AQ$1079,AO$2)</f>
        <v>0.59411034635258897</v>
      </c>
      <c r="AP86">
        <f>VLOOKUP($AC86,LS_Coint_BD!$B$3:$AQ$1079,AP$2)</f>
        <v>0.73501519852189001</v>
      </c>
      <c r="AQ86">
        <f>VLOOKUP($AC86,LS_Coint_BD!$B$3:$AQ$1079,AQ$2)</f>
        <v>0.74264261072521298</v>
      </c>
      <c r="AR86">
        <f>VLOOKUP($AC86,LS_Coint_BD!$B$3:$AQ$1079,AR$2)</f>
        <v>0.99738322770777299</v>
      </c>
      <c r="AS86">
        <f>VLOOKUP($AC86,LS_Coint_BD!$B$3:$AQ$1079,AS$2)</f>
        <v>0</v>
      </c>
      <c r="AT86">
        <f>VLOOKUP($AC86,LS_Coint_BD!$B$3:$AQ$1079,AT$2)</f>
        <v>1.01745468693366</v>
      </c>
      <c r="AU86">
        <f>VLOOKUP($AC86,LS_Coint_BD!$B$3:$AQ$1079,AU$2)</f>
        <v>0</v>
      </c>
      <c r="AV86">
        <f>VLOOKUP($AC86,LS_Coint_BD!$B$3:$AQ$1079,AV$2)</f>
        <v>-8.5265128291211999E-16</v>
      </c>
      <c r="AW86">
        <f>VLOOKUP($AC86,LS_Coint_BD!$B$3:$AQ$1079,AW$2)</f>
        <v>0</v>
      </c>
      <c r="AX86">
        <f>VLOOKUP($AC86,LS_Coint_BD!$B$3:$AQ$1079,AX$2)</f>
        <v>8.3742536714583205E-16</v>
      </c>
      <c r="AY86">
        <f>VLOOKUP($AC86,LS_Coint_BD!$B$3:$AQ$1079,AY$2)</f>
        <v>-5.5511151231257797E-16</v>
      </c>
      <c r="AZ86">
        <f>VLOOKUP($AC86,LS_Coint_BD!$B$3:$AQ$1079,AZ$2)</f>
        <v>-2.3684757858670001E-16</v>
      </c>
      <c r="BA86">
        <f>VLOOKUP($AC86,LS_Coint_BD!$B$3:$AQ$1079,BA$2)</f>
        <v>0</v>
      </c>
      <c r="BB86">
        <f>VLOOKUP($AC86,LS_Coint_BD!$B$3:$AQ$1079,BB$2)</f>
        <v>8.5588102262012096E-16</v>
      </c>
      <c r="BC86">
        <f>VLOOKUP($AC86,LS_Coint_BD!$B$3:$AQ$1079,BC$2)</f>
        <v>0</v>
      </c>
      <c r="BD86">
        <f t="shared" si="99"/>
        <v>-1.1782660453208529</v>
      </c>
      <c r="BE86">
        <f t="shared" si="100"/>
        <v>-1.1882206927051779</v>
      </c>
      <c r="BF86">
        <f t="shared" si="101"/>
        <v>-1.4700303970437791</v>
      </c>
      <c r="BG86">
        <f t="shared" si="102"/>
        <v>-1.4852852214504266</v>
      </c>
      <c r="BH86">
        <f t="shared" si="103"/>
        <v>-1.9947664554155462</v>
      </c>
      <c r="BI86">
        <f t="shared" si="104"/>
        <v>0</v>
      </c>
      <c r="BJ86">
        <f t="shared" si="105"/>
        <v>-2.0349093738673192</v>
      </c>
      <c r="BK86">
        <f t="shared" si="106"/>
        <v>0</v>
      </c>
      <c r="BL86">
        <f t="shared" si="107"/>
        <v>-1.1782660453208547</v>
      </c>
      <c r="BN86" s="19" t="b">
        <f t="shared" si="91"/>
        <v>0</v>
      </c>
      <c r="BO86" s="19" t="b">
        <f t="shared" si="92"/>
        <v>0</v>
      </c>
      <c r="BP86" s="19" t="b">
        <f t="shared" si="93"/>
        <v>0</v>
      </c>
      <c r="BQ86" s="19" t="b">
        <f t="shared" si="94"/>
        <v>0</v>
      </c>
      <c r="BR86" s="19" t="b">
        <f t="shared" si="95"/>
        <v>0</v>
      </c>
      <c r="BS86" s="19" t="b">
        <f t="shared" si="96"/>
        <v>0</v>
      </c>
      <c r="BT86" s="19" t="b">
        <f t="shared" si="97"/>
        <v>0</v>
      </c>
      <c r="BU86" s="19" t="b">
        <f t="shared" si="98"/>
        <v>0</v>
      </c>
    </row>
    <row r="87" spans="2:73" x14ac:dyDescent="0.3">
      <c r="B87" s="17" t="str">
        <f>VLOOKUP($AC87,LS_Coint_BD!$B$3:$D$1079,2)</f>
        <v>BBSE3</v>
      </c>
      <c r="C87" s="87" t="str">
        <f>VLOOKUP($AC87,LS_Coint_BD!$B$3:$D$1079,3)</f>
        <v>EGIE3</v>
      </c>
      <c r="D87" s="70">
        <f t="shared" si="108"/>
        <v>1.8514810391546419</v>
      </c>
      <c r="E87" s="66">
        <f t="shared" si="109"/>
        <v>2.7946057102490545</v>
      </c>
      <c r="F87" s="71">
        <f t="shared" si="110"/>
        <v>1.8630704734993697</v>
      </c>
      <c r="G87" s="70">
        <f t="shared" si="111"/>
        <v>1.7628292349412931</v>
      </c>
      <c r="H87" s="66">
        <f t="shared" si="112"/>
        <v>2.6729333555853056</v>
      </c>
      <c r="I87" s="71">
        <f t="shared" si="113"/>
        <v>1.7819555703902037</v>
      </c>
      <c r="J87" s="70">
        <f t="shared" si="114"/>
        <v>1.6503435495733996</v>
      </c>
      <c r="K87" s="66">
        <f t="shared" si="115"/>
        <v>2.7614926307218868</v>
      </c>
      <c r="L87" s="71">
        <f t="shared" si="116"/>
        <v>1.8409950871479244</v>
      </c>
      <c r="M87" s="70">
        <f t="shared" si="117"/>
        <v>1.7383659762220063</v>
      </c>
      <c r="N87" s="66">
        <f t="shared" si="118"/>
        <v>2.8213765985415042</v>
      </c>
      <c r="O87" s="71">
        <f t="shared" si="119"/>
        <v>1.8809177323610027</v>
      </c>
      <c r="P87" s="70">
        <f t="shared" si="120"/>
        <v>1.7156777570763211</v>
      </c>
      <c r="Q87" s="66">
        <f t="shared" si="121"/>
        <v>2.7946074135363448</v>
      </c>
      <c r="R87" s="71">
        <f t="shared" si="122"/>
        <v>1.8630716090242299</v>
      </c>
      <c r="S87" s="70">
        <f t="shared" si="123"/>
        <v>1.6583447986238795</v>
      </c>
      <c r="T87" s="66">
        <f t="shared" si="124"/>
        <v>3.5402430484734628</v>
      </c>
      <c r="U87" s="71">
        <f t="shared" si="125"/>
        <v>2.360162032315642</v>
      </c>
      <c r="V87" s="70">
        <f t="shared" si="126"/>
        <v>1.6194095488173872</v>
      </c>
      <c r="W87" s="66">
        <f t="shared" si="127"/>
        <v>4.0475395098005382</v>
      </c>
      <c r="X87" s="71">
        <f t="shared" si="128"/>
        <v>2.6983596732003585</v>
      </c>
      <c r="Y87" s="70">
        <f t="shared" si="129"/>
        <v>1.5836566004188839</v>
      </c>
      <c r="Z87" s="66">
        <f t="shared" si="130"/>
        <v>4.2025069520045104</v>
      </c>
      <c r="AA87" s="71">
        <f t="shared" si="131"/>
        <v>2.8016713013363401</v>
      </c>
      <c r="AB87" s="98">
        <f>SUMIF(BN87:BU87,"VERDADEIRO",BN$3:$BU86)</f>
        <v>0</v>
      </c>
      <c r="AC87" s="97">
        <f t="shared" si="90"/>
        <v>84</v>
      </c>
      <c r="AD87">
        <f>RTD("tryd.rtdserver",,"COT",B87,"ULT")</f>
        <v>28.52</v>
      </c>
      <c r="AE87">
        <f>RTD("tryd.rtdserver",,"COT",C87,"ULT")</f>
        <v>45.12</v>
      </c>
      <c r="AF87">
        <f>VLOOKUP($AC87,LS_Coint_BD!$B$3:$AQ$1079,AF$2)*$AD87+VLOOKUP($AC87,LS_Coint_BD!$B$3:$AQ$1079,AF$2+1)</f>
        <v>43.268518960845356</v>
      </c>
      <c r="AG87">
        <f>VLOOKUP($AC87,LS_Coint_BD!$B$3:$AQ$1079,AG$2)*$AD87+VLOOKUP($AC87,LS_Coint_BD!$B$3:$AQ$1079,AG$2+1)</f>
        <v>43.357170765058704</v>
      </c>
      <c r="AH87">
        <f>VLOOKUP($AC87,LS_Coint_BD!$B$3:$AQ$1079,AH$2)*$AD87+VLOOKUP($AC87,LS_Coint_BD!$B$3:$AQ$1079,AH$2+1)</f>
        <v>43.469656450426598</v>
      </c>
      <c r="AI87">
        <f>VLOOKUP($AC87,LS_Coint_BD!$B$3:$AQ$1079,AI$2)*$AD87+VLOOKUP($AC87,LS_Coint_BD!$B$3:$AQ$1079,AI$2+1)</f>
        <v>43.381634023777991</v>
      </c>
      <c r="AJ87">
        <f>VLOOKUP($AC87,LS_Coint_BD!$B$3:$AQ$1079,AJ$2)*$AD87+VLOOKUP($AC87,LS_Coint_BD!$B$3:$AQ$1079,AJ$2+1)</f>
        <v>43.404322242923676</v>
      </c>
      <c r="AK87">
        <f>VLOOKUP($AC87,LS_Coint_BD!$B$3:$AQ$1079,AK$2)*$AD87+VLOOKUP($AC87,LS_Coint_BD!$B$3:$AQ$1079,AK$2+1)</f>
        <v>43.461655201376118</v>
      </c>
      <c r="AL87">
        <f>VLOOKUP($AC87,LS_Coint_BD!$B$3:$AQ$1079,AL$2)*$AD87+VLOOKUP($AC87,LS_Coint_BD!$B$3:$AQ$1079,AL$2+1)</f>
        <v>43.50059045118261</v>
      </c>
      <c r="AM87">
        <f>VLOOKUP($AC87,LS_Coint_BD!$B$3:$AQ$1079,AM$2)*$AD87+VLOOKUP($AC87,LS_Coint_BD!$B$3:$AQ$1079,AM$2+1)</f>
        <v>43.536343399581114</v>
      </c>
      <c r="AN87">
        <f>VLOOKUP($AC87,LS_Coint_BD!$B$3:$AQ$1079,AN$2)</f>
        <v>0.93153523674968297</v>
      </c>
      <c r="AO87">
        <f>VLOOKUP($AC87,LS_Coint_BD!$B$3:$AQ$1079,AO$2)</f>
        <v>0.89097778519510196</v>
      </c>
      <c r="AP87">
        <f>VLOOKUP($AC87,LS_Coint_BD!$B$3:$AQ$1079,AP$2)</f>
        <v>0.92049754357396196</v>
      </c>
      <c r="AQ87">
        <f>VLOOKUP($AC87,LS_Coint_BD!$B$3:$AQ$1079,AQ$2)</f>
        <v>0.94045886618050101</v>
      </c>
      <c r="AR87">
        <f>VLOOKUP($AC87,LS_Coint_BD!$B$3:$AQ$1079,AR$2)</f>
        <v>0.93153580451211504</v>
      </c>
      <c r="AS87">
        <f>VLOOKUP($AC87,LS_Coint_BD!$B$3:$AQ$1079,AS$2)</f>
        <v>1.1800810161578199</v>
      </c>
      <c r="AT87">
        <f>VLOOKUP($AC87,LS_Coint_BD!$B$3:$AQ$1079,AT$2)</f>
        <v>1.3491798366001799</v>
      </c>
      <c r="AU87">
        <f>VLOOKUP($AC87,LS_Coint_BD!$B$3:$AQ$1079,AU$2)</f>
        <v>1.4008356506681701</v>
      </c>
      <c r="AV87">
        <f>VLOOKUP($AC87,LS_Coint_BD!$B$3:$AQ$1079,AV$2)</f>
        <v>3.8369307731045397E-15</v>
      </c>
      <c r="AW87">
        <f>VLOOKUP($AC87,LS_Coint_BD!$B$3:$AQ$1079,AW$2)</f>
        <v>-1.1842378929335E-16</v>
      </c>
      <c r="AX87">
        <f>VLOOKUP($AC87,LS_Coint_BD!$B$3:$AQ$1079,AX$2)</f>
        <v>3.5527136788005001E-16</v>
      </c>
      <c r="AY87">
        <f>VLOOKUP($AC87,LS_Coint_BD!$B$3:$AQ$1079,AY$2)</f>
        <v>6.2172489379008802E-16</v>
      </c>
      <c r="AZ87">
        <f>VLOOKUP($AC87,LS_Coint_BD!$B$3:$AQ$1079,AZ$2)</f>
        <v>-1.1842378929335E-16</v>
      </c>
      <c r="BA87">
        <f>VLOOKUP($AC87,LS_Coint_BD!$B$3:$AQ$1079,BA$2)</f>
        <v>2.0250467969162901E-15</v>
      </c>
      <c r="BB87">
        <f>VLOOKUP($AC87,LS_Coint_BD!$B$3:$AQ$1079,BB$2)</f>
        <v>-1.29189588320018E-15</v>
      </c>
      <c r="BC87">
        <f>VLOOKUP($AC87,LS_Coint_BD!$B$3:$AQ$1079,BC$2)</f>
        <v>2.8421709430404002E-17</v>
      </c>
      <c r="BD87">
        <f t="shared" si="99"/>
        <v>1.8630704734993697</v>
      </c>
      <c r="BE87">
        <f t="shared" si="100"/>
        <v>1.7819555703902037</v>
      </c>
      <c r="BF87">
        <f t="shared" si="101"/>
        <v>1.8409950871479244</v>
      </c>
      <c r="BG87">
        <f t="shared" si="102"/>
        <v>1.8809177323610027</v>
      </c>
      <c r="BH87">
        <f t="shared" si="103"/>
        <v>1.8630716090242299</v>
      </c>
      <c r="BI87">
        <f t="shared" si="104"/>
        <v>2.360162032315642</v>
      </c>
      <c r="BJ87">
        <f t="shared" si="105"/>
        <v>2.6983596732003585</v>
      </c>
      <c r="BK87">
        <f t="shared" si="106"/>
        <v>2.8016713013363401</v>
      </c>
      <c r="BL87">
        <f t="shared" si="107"/>
        <v>1.8630704734993775</v>
      </c>
      <c r="BN87" s="30" t="b">
        <f t="shared" si="91"/>
        <v>0</v>
      </c>
      <c r="BO87" s="30" t="b">
        <f t="shared" si="92"/>
        <v>0</v>
      </c>
      <c r="BP87" s="30" t="b">
        <f t="shared" si="93"/>
        <v>0</v>
      </c>
      <c r="BQ87" s="30" t="b">
        <f t="shared" si="94"/>
        <v>0</v>
      </c>
      <c r="BR87" s="30" t="b">
        <f t="shared" si="95"/>
        <v>0</v>
      </c>
      <c r="BS87" s="30" t="b">
        <f t="shared" si="96"/>
        <v>0</v>
      </c>
      <c r="BT87" s="30" t="b">
        <f t="shared" si="97"/>
        <v>0</v>
      </c>
      <c r="BU87" s="30" t="b">
        <f t="shared" si="98"/>
        <v>0</v>
      </c>
    </row>
    <row r="88" spans="2:73" x14ac:dyDescent="0.3">
      <c r="B88" s="17" t="str">
        <f>VLOOKUP($AC88,LS_Coint_BD!$B$3:$D$1079,2)</f>
        <v>BBSE3</v>
      </c>
      <c r="C88" s="87" t="str">
        <f>VLOOKUP($AC88,LS_Coint_BD!$B$3:$D$1079,3)</f>
        <v>EMBR3</v>
      </c>
      <c r="D88" s="68">
        <f t="shared" si="108"/>
        <v>0</v>
      </c>
      <c r="E88" s="65">
        <f t="shared" si="109"/>
        <v>0</v>
      </c>
      <c r="F88" s="69">
        <f t="shared" si="110"/>
        <v>0</v>
      </c>
      <c r="G88" s="68">
        <f t="shared" si="111"/>
        <v>1.0080879536456901</v>
      </c>
      <c r="H88" s="65">
        <f t="shared" si="112"/>
        <v>1.2745258425190342</v>
      </c>
      <c r="I88" s="69">
        <f t="shared" si="113"/>
        <v>0.84968389501268948</v>
      </c>
      <c r="J88" s="68">
        <f t="shared" si="114"/>
        <v>0.97338080702417251</v>
      </c>
      <c r="K88" s="65">
        <f t="shared" si="115"/>
        <v>1.3412666042433141</v>
      </c>
      <c r="L88" s="69">
        <f t="shared" si="116"/>
        <v>0.89417773616220941</v>
      </c>
      <c r="M88" s="68">
        <f t="shared" si="117"/>
        <v>0.9192506747157676</v>
      </c>
      <c r="N88" s="65">
        <f t="shared" si="118"/>
        <v>1.5427388336037975</v>
      </c>
      <c r="O88" s="69">
        <f t="shared" si="119"/>
        <v>1.0284925557358651</v>
      </c>
      <c r="P88" s="68">
        <f t="shared" si="120"/>
        <v>0.89311299450510262</v>
      </c>
      <c r="Q88" s="65">
        <f t="shared" si="121"/>
        <v>1.875546447965228</v>
      </c>
      <c r="R88" s="69">
        <f t="shared" si="122"/>
        <v>1.2503642986434853</v>
      </c>
      <c r="S88" s="68">
        <f t="shared" si="123"/>
        <v>0.90478686353091042</v>
      </c>
      <c r="T88" s="65">
        <f t="shared" si="124"/>
        <v>2.2142007515944133</v>
      </c>
      <c r="U88" s="69">
        <f t="shared" si="125"/>
        <v>1.4761338343962755</v>
      </c>
      <c r="V88" s="68">
        <f t="shared" si="126"/>
        <v>0.93391936576807311</v>
      </c>
      <c r="W88" s="65">
        <f t="shared" si="127"/>
        <v>2.8653198615736204</v>
      </c>
      <c r="X88" s="69">
        <f t="shared" si="128"/>
        <v>1.9102132410490802</v>
      </c>
      <c r="Y88" s="68">
        <f t="shared" si="129"/>
        <v>0</v>
      </c>
      <c r="Z88" s="65">
        <f t="shared" si="130"/>
        <v>0</v>
      </c>
      <c r="AA88" s="69">
        <f t="shared" si="131"/>
        <v>0</v>
      </c>
      <c r="AB88" s="98">
        <f>SUMIF(BN88:BU88,"VERDADEIRO",BN$3:$BU87)</f>
        <v>2</v>
      </c>
      <c r="AC88" s="97">
        <f t="shared" si="90"/>
        <v>85</v>
      </c>
      <c r="AD88">
        <f>RTD("tryd.rtdserver",,"COT",B88,"ULT")</f>
        <v>28.52</v>
      </c>
      <c r="AE88">
        <f>RTD("tryd.rtdserver",,"COT",C88,"ULT")</f>
        <v>9.4700000000000006</v>
      </c>
      <c r="AF88">
        <f>VLOOKUP($AC88,LS_Coint_BD!$B$3:$AQ$1079,AF$2)*$AD88+VLOOKUP($AC88,LS_Coint_BD!$B$3:$AQ$1079,AF$2+1)</f>
        <v>0</v>
      </c>
      <c r="AG88">
        <f>VLOOKUP($AC88,LS_Coint_BD!$B$3:$AQ$1079,AG$2)*$AD88+VLOOKUP($AC88,LS_Coint_BD!$B$3:$AQ$1079,AG$2+1)</f>
        <v>8.4619120463543105</v>
      </c>
      <c r="AH88">
        <f>VLOOKUP($AC88,LS_Coint_BD!$B$3:$AQ$1079,AH$2)*$AD88+VLOOKUP($AC88,LS_Coint_BD!$B$3:$AQ$1079,AH$2+1)</f>
        <v>8.4966191929758281</v>
      </c>
      <c r="AI88">
        <f>VLOOKUP($AC88,LS_Coint_BD!$B$3:$AQ$1079,AI$2)*$AD88+VLOOKUP($AC88,LS_Coint_BD!$B$3:$AQ$1079,AI$2+1)</f>
        <v>8.550749325284233</v>
      </c>
      <c r="AJ88">
        <f>VLOOKUP($AC88,LS_Coint_BD!$B$3:$AQ$1079,AJ$2)*$AD88+VLOOKUP($AC88,LS_Coint_BD!$B$3:$AQ$1079,AJ$2+1)</f>
        <v>8.576887005494898</v>
      </c>
      <c r="AK88">
        <f>VLOOKUP($AC88,LS_Coint_BD!$B$3:$AQ$1079,AK$2)*$AD88+VLOOKUP($AC88,LS_Coint_BD!$B$3:$AQ$1079,AK$2+1)</f>
        <v>8.5652131364690902</v>
      </c>
      <c r="AL88">
        <f>VLOOKUP($AC88,LS_Coint_BD!$B$3:$AQ$1079,AL$2)*$AD88+VLOOKUP($AC88,LS_Coint_BD!$B$3:$AQ$1079,AL$2+1)</f>
        <v>8.5360806342319275</v>
      </c>
      <c r="AM88">
        <f>VLOOKUP($AC88,LS_Coint_BD!$B$3:$AQ$1079,AM$2)*$AD88+VLOOKUP($AC88,LS_Coint_BD!$B$3:$AQ$1079,AM$2+1)</f>
        <v>0</v>
      </c>
      <c r="AN88">
        <f>VLOOKUP($AC88,LS_Coint_BD!$B$3:$AQ$1079,AN$2)</f>
        <v>0</v>
      </c>
      <c r="AO88">
        <f>VLOOKUP($AC88,LS_Coint_BD!$B$3:$AQ$1079,AO$2)</f>
        <v>0.42484194750634502</v>
      </c>
      <c r="AP88">
        <f>VLOOKUP($AC88,LS_Coint_BD!$B$3:$AQ$1079,AP$2)</f>
        <v>0.44708886808110498</v>
      </c>
      <c r="AQ88">
        <f>VLOOKUP($AC88,LS_Coint_BD!$B$3:$AQ$1079,AQ$2)</f>
        <v>0.51424627786793298</v>
      </c>
      <c r="AR88">
        <f>VLOOKUP($AC88,LS_Coint_BD!$B$3:$AQ$1079,AR$2)</f>
        <v>0.62518214932174199</v>
      </c>
      <c r="AS88">
        <f>VLOOKUP($AC88,LS_Coint_BD!$B$3:$AQ$1079,AS$2)</f>
        <v>0.738066917198138</v>
      </c>
      <c r="AT88">
        <f>VLOOKUP($AC88,LS_Coint_BD!$B$3:$AQ$1079,AT$2)</f>
        <v>0.95510662052453998</v>
      </c>
      <c r="AU88">
        <f>VLOOKUP($AC88,LS_Coint_BD!$B$3:$AQ$1079,AU$2)</f>
        <v>0</v>
      </c>
      <c r="AV88">
        <f>VLOOKUP($AC88,LS_Coint_BD!$B$3:$AQ$1079,AV$2)</f>
        <v>0</v>
      </c>
      <c r="AW88">
        <f>VLOOKUP($AC88,LS_Coint_BD!$B$3:$AQ$1079,AW$2)</f>
        <v>-5.1810407815840602E-16</v>
      </c>
      <c r="AX88">
        <f>VLOOKUP($AC88,LS_Coint_BD!$B$3:$AQ$1079,AX$2)</f>
        <v>-5.2656292025078903E-16</v>
      </c>
      <c r="AY88">
        <f>VLOOKUP($AC88,LS_Coint_BD!$B$3:$AQ$1079,AY$2)</f>
        <v>-9.8254737679326409E-16</v>
      </c>
      <c r="AZ88">
        <f>VLOOKUP($AC88,LS_Coint_BD!$B$3:$AQ$1079,AZ$2)</f>
        <v>1.3223989804424101E-15</v>
      </c>
      <c r="BA88">
        <f>VLOOKUP($AC88,LS_Coint_BD!$B$3:$AQ$1079,BA$2)</f>
        <v>-4.6185277824406504E-16</v>
      </c>
      <c r="BB88">
        <f>VLOOKUP($AC88,LS_Coint_BD!$B$3:$AQ$1079,BB$2)</f>
        <v>1.2918958832001801E-16</v>
      </c>
      <c r="BC88">
        <f>VLOOKUP($AC88,LS_Coint_BD!$B$3:$AQ$1079,BC$2)</f>
        <v>0</v>
      </c>
      <c r="BD88">
        <f t="shared" si="99"/>
        <v>0</v>
      </c>
      <c r="BE88">
        <f t="shared" si="100"/>
        <v>0.84968389501268948</v>
      </c>
      <c r="BF88">
        <f t="shared" si="101"/>
        <v>0.89417773616220941</v>
      </c>
      <c r="BG88">
        <f t="shared" si="102"/>
        <v>1.0284925557358651</v>
      </c>
      <c r="BH88">
        <f t="shared" si="103"/>
        <v>1.2503642986434853</v>
      </c>
      <c r="BI88">
        <f t="shared" si="104"/>
        <v>1.4761338343962755</v>
      </c>
      <c r="BJ88">
        <f t="shared" si="105"/>
        <v>1.9102132410490802</v>
      </c>
      <c r="BK88">
        <f t="shared" si="106"/>
        <v>0</v>
      </c>
      <c r="BL88">
        <f t="shared" si="107"/>
        <v>0</v>
      </c>
      <c r="BN88" s="19" t="b">
        <f t="shared" si="91"/>
        <v>0</v>
      </c>
      <c r="BO88" s="19" t="b">
        <f t="shared" si="92"/>
        <v>1</v>
      </c>
      <c r="BP88" s="19" t="b">
        <f t="shared" si="93"/>
        <v>1</v>
      </c>
      <c r="BQ88" s="19" t="b">
        <f t="shared" si="94"/>
        <v>0</v>
      </c>
      <c r="BR88" s="19" t="b">
        <f t="shared" si="95"/>
        <v>0</v>
      </c>
      <c r="BS88" s="19" t="b">
        <f t="shared" si="96"/>
        <v>0</v>
      </c>
      <c r="BT88" s="19" t="b">
        <f t="shared" si="97"/>
        <v>0</v>
      </c>
      <c r="BU88" s="19" t="b">
        <f t="shared" si="98"/>
        <v>0</v>
      </c>
    </row>
    <row r="89" spans="2:73" x14ac:dyDescent="0.3">
      <c r="B89" s="17" t="str">
        <f>VLOOKUP($AC89,LS_Coint_BD!$B$3:$D$1079,2)</f>
        <v>BBSE3</v>
      </c>
      <c r="C89" s="87" t="str">
        <f>VLOOKUP($AC89,LS_Coint_BD!$B$3:$D$1079,3)</f>
        <v>ENGI11</v>
      </c>
      <c r="D89" s="70">
        <f t="shared" si="108"/>
        <v>0</v>
      </c>
      <c r="E89" s="66">
        <f t="shared" si="109"/>
        <v>0</v>
      </c>
      <c r="F89" s="71">
        <f t="shared" si="110"/>
        <v>0</v>
      </c>
      <c r="G89" s="70">
        <f t="shared" si="111"/>
        <v>2.5146867114047993</v>
      </c>
      <c r="H89" s="66">
        <f t="shared" si="112"/>
        <v>4.3839844261106142</v>
      </c>
      <c r="I89" s="71">
        <f t="shared" si="113"/>
        <v>2.9226562840737427</v>
      </c>
      <c r="J89" s="70">
        <f t="shared" si="114"/>
        <v>2.1805016855653889</v>
      </c>
      <c r="K89" s="66">
        <f t="shared" si="115"/>
        <v>4.8352460383696183</v>
      </c>
      <c r="L89" s="71">
        <f t="shared" si="116"/>
        <v>3.2234973589130789</v>
      </c>
      <c r="M89" s="70">
        <f t="shared" si="117"/>
        <v>1.9821172950185684</v>
      </c>
      <c r="N89" s="66">
        <f t="shared" si="118"/>
        <v>5.171767418150881</v>
      </c>
      <c r="O89" s="71">
        <f t="shared" si="119"/>
        <v>3.4478449454339208</v>
      </c>
      <c r="P89" s="70">
        <f t="shared" si="120"/>
        <v>2.0225513980440724</v>
      </c>
      <c r="Q89" s="66">
        <f t="shared" si="121"/>
        <v>5.5507371201518509</v>
      </c>
      <c r="R89" s="71">
        <f t="shared" si="122"/>
        <v>3.7004914134345674</v>
      </c>
      <c r="S89" s="70">
        <f t="shared" si="123"/>
        <v>2.0054633976285743</v>
      </c>
      <c r="T89" s="66">
        <f t="shared" si="124"/>
        <v>5.4415291307121958</v>
      </c>
      <c r="U89" s="71">
        <f t="shared" si="125"/>
        <v>3.6276860871414636</v>
      </c>
      <c r="V89" s="70">
        <f t="shared" si="126"/>
        <v>1.9338265746004737</v>
      </c>
      <c r="W89" s="66">
        <f t="shared" si="127"/>
        <v>6.5577479498291424</v>
      </c>
      <c r="X89" s="71">
        <f t="shared" si="128"/>
        <v>4.3718319665527616</v>
      </c>
      <c r="Y89" s="70">
        <f t="shared" si="129"/>
        <v>1.1389842562473547</v>
      </c>
      <c r="Z89" s="66">
        <f t="shared" si="130"/>
        <v>7.1188476944062717</v>
      </c>
      <c r="AA89" s="71">
        <f t="shared" si="131"/>
        <v>4.7458984629375145</v>
      </c>
      <c r="AB89" s="98">
        <f>SUMIF(BN89:BU89,"VERDADEIRO",BN$3:$BU88)</f>
        <v>0</v>
      </c>
      <c r="AC89" s="97">
        <f t="shared" si="90"/>
        <v>86</v>
      </c>
      <c r="AD89">
        <f>RTD("tryd.rtdserver",,"COT",B89,"ULT")</f>
        <v>28.52</v>
      </c>
      <c r="AE89">
        <f>RTD("tryd.rtdserver",,"COT",C89,"ULT")</f>
        <v>50.11</v>
      </c>
      <c r="AF89">
        <f>VLOOKUP($AC89,LS_Coint_BD!$B$3:$AQ$1079,AF$2)*$AD89+VLOOKUP($AC89,LS_Coint_BD!$B$3:$AQ$1079,AF$2+1)</f>
        <v>0</v>
      </c>
      <c r="AG89">
        <f>VLOOKUP($AC89,LS_Coint_BD!$B$3:$AQ$1079,AG$2)*$AD89+VLOOKUP($AC89,LS_Coint_BD!$B$3:$AQ$1079,AG$2+1)</f>
        <v>47.5953132885952</v>
      </c>
      <c r="AH89">
        <f>VLOOKUP($AC89,LS_Coint_BD!$B$3:$AQ$1079,AH$2)*$AD89+VLOOKUP($AC89,LS_Coint_BD!$B$3:$AQ$1079,AH$2+1)</f>
        <v>47.929498314434611</v>
      </c>
      <c r="AI89">
        <f>VLOOKUP($AC89,LS_Coint_BD!$B$3:$AQ$1079,AI$2)*$AD89+VLOOKUP($AC89,LS_Coint_BD!$B$3:$AQ$1079,AI$2+1)</f>
        <v>48.127882704981431</v>
      </c>
      <c r="AJ89">
        <f>VLOOKUP($AC89,LS_Coint_BD!$B$3:$AQ$1079,AJ$2)*$AD89+VLOOKUP($AC89,LS_Coint_BD!$B$3:$AQ$1079,AJ$2+1)</f>
        <v>48.087448601955927</v>
      </c>
      <c r="AK89">
        <f>VLOOKUP($AC89,LS_Coint_BD!$B$3:$AQ$1079,AK$2)*$AD89+VLOOKUP($AC89,LS_Coint_BD!$B$3:$AQ$1079,AK$2+1)</f>
        <v>48.104536602371425</v>
      </c>
      <c r="AL89">
        <f>VLOOKUP($AC89,LS_Coint_BD!$B$3:$AQ$1079,AL$2)*$AD89+VLOOKUP($AC89,LS_Coint_BD!$B$3:$AQ$1079,AL$2+1)</f>
        <v>48.176173425399526</v>
      </c>
      <c r="AM89">
        <f>VLOOKUP($AC89,LS_Coint_BD!$B$3:$AQ$1079,AM$2)*$AD89+VLOOKUP($AC89,LS_Coint_BD!$B$3:$AQ$1079,AM$2+1)</f>
        <v>48.971015743752645</v>
      </c>
      <c r="AN89">
        <f>VLOOKUP($AC89,LS_Coint_BD!$B$3:$AQ$1079,AN$2)</f>
        <v>0</v>
      </c>
      <c r="AO89">
        <f>VLOOKUP($AC89,LS_Coint_BD!$B$3:$AQ$1079,AO$2)</f>
        <v>1.46132814203687</v>
      </c>
      <c r="AP89">
        <f>VLOOKUP($AC89,LS_Coint_BD!$B$3:$AQ$1079,AP$2)</f>
        <v>1.6117486794565401</v>
      </c>
      <c r="AQ89">
        <f>VLOOKUP($AC89,LS_Coint_BD!$B$3:$AQ$1079,AQ$2)</f>
        <v>1.72392247271696</v>
      </c>
      <c r="AR89">
        <f>VLOOKUP($AC89,LS_Coint_BD!$B$3:$AQ$1079,AR$2)</f>
        <v>1.8502457067172799</v>
      </c>
      <c r="AS89">
        <f>VLOOKUP($AC89,LS_Coint_BD!$B$3:$AQ$1079,AS$2)</f>
        <v>1.81384304357073</v>
      </c>
      <c r="AT89">
        <f>VLOOKUP($AC89,LS_Coint_BD!$B$3:$AQ$1079,AT$2)</f>
        <v>2.1859159832763799</v>
      </c>
      <c r="AU89">
        <f>VLOOKUP($AC89,LS_Coint_BD!$B$3:$AQ$1079,AU$2)</f>
        <v>2.3729492314687599</v>
      </c>
      <c r="AV89">
        <f>VLOOKUP($AC89,LS_Coint_BD!$B$3:$AQ$1079,AV$2)</f>
        <v>0</v>
      </c>
      <c r="AW89">
        <f>VLOOKUP($AC89,LS_Coint_BD!$B$3:$AQ$1079,AW$2)</f>
        <v>2.78295904839373E-15</v>
      </c>
      <c r="AX89">
        <f>VLOOKUP($AC89,LS_Coint_BD!$B$3:$AQ$1079,AX$2)</f>
        <v>-1.16732020874874E-15</v>
      </c>
      <c r="AY89">
        <f>VLOOKUP($AC89,LS_Coint_BD!$B$3:$AQ$1079,AY$2)</f>
        <v>7.1054273576010003E-16</v>
      </c>
      <c r="AZ89">
        <f>VLOOKUP($AC89,LS_Coint_BD!$B$3:$AQ$1079,AZ$2)</f>
        <v>7.5001733219121704E-15</v>
      </c>
      <c r="BA89">
        <f>VLOOKUP($AC89,LS_Coint_BD!$B$3:$AQ$1079,BA$2)</f>
        <v>3.5527136788005001E-15</v>
      </c>
      <c r="BB89">
        <f>VLOOKUP($AC89,LS_Coint_BD!$B$3:$AQ$1079,BB$2)</f>
        <v>1.5502750598402201E-15</v>
      </c>
      <c r="BC89">
        <f>VLOOKUP($AC89,LS_Coint_BD!$B$3:$AQ$1079,BC$2)</f>
        <v>-5.5706550483591896E-15</v>
      </c>
      <c r="BD89">
        <f t="shared" si="99"/>
        <v>0</v>
      </c>
      <c r="BE89">
        <f t="shared" si="100"/>
        <v>2.9226562840737427</v>
      </c>
      <c r="BF89">
        <f t="shared" si="101"/>
        <v>3.2234973589130789</v>
      </c>
      <c r="BG89">
        <f t="shared" si="102"/>
        <v>3.4478449454339208</v>
      </c>
      <c r="BH89">
        <f t="shared" si="103"/>
        <v>3.7004914134345674</v>
      </c>
      <c r="BI89">
        <f t="shared" si="104"/>
        <v>3.6276860871414636</v>
      </c>
      <c r="BJ89">
        <f t="shared" si="105"/>
        <v>4.3718319665527616</v>
      </c>
      <c r="BK89">
        <f t="shared" si="106"/>
        <v>4.7458984629375145</v>
      </c>
      <c r="BL89">
        <f t="shared" si="107"/>
        <v>0</v>
      </c>
      <c r="BN89" s="30" t="b">
        <f t="shared" si="91"/>
        <v>0</v>
      </c>
      <c r="BO89" s="30" t="b">
        <f t="shared" si="92"/>
        <v>0</v>
      </c>
      <c r="BP89" s="30" t="b">
        <f t="shared" si="93"/>
        <v>0</v>
      </c>
      <c r="BQ89" s="30" t="b">
        <f t="shared" si="94"/>
        <v>0</v>
      </c>
      <c r="BR89" s="30" t="b">
        <f t="shared" si="95"/>
        <v>0</v>
      </c>
      <c r="BS89" s="30" t="b">
        <f t="shared" si="96"/>
        <v>0</v>
      </c>
      <c r="BT89" s="30" t="b">
        <f t="shared" si="97"/>
        <v>0</v>
      </c>
      <c r="BU89" s="30" t="b">
        <f t="shared" si="98"/>
        <v>0</v>
      </c>
    </row>
    <row r="90" spans="2:73" x14ac:dyDescent="0.3">
      <c r="B90" s="17" t="str">
        <f>VLOOKUP($AC90,LS_Coint_BD!$B$3:$D$1079,2)</f>
        <v>BBSE3</v>
      </c>
      <c r="C90" s="87" t="str">
        <f>VLOOKUP($AC90,LS_Coint_BD!$B$3:$D$1079,3)</f>
        <v>EZTC3</v>
      </c>
      <c r="D90" s="68">
        <f t="shared" si="108"/>
        <v>0</v>
      </c>
      <c r="E90" s="65">
        <f t="shared" si="109"/>
        <v>0</v>
      </c>
      <c r="F90" s="69">
        <f t="shared" si="110"/>
        <v>0</v>
      </c>
      <c r="G90" s="68">
        <f t="shared" si="111"/>
        <v>0</v>
      </c>
      <c r="H90" s="65">
        <f t="shared" si="112"/>
        <v>0</v>
      </c>
      <c r="I90" s="69">
        <f t="shared" si="113"/>
        <v>0</v>
      </c>
      <c r="J90" s="68">
        <f t="shared" si="114"/>
        <v>-2.4559414584441726</v>
      </c>
      <c r="K90" s="65">
        <f t="shared" si="115"/>
        <v>-5.0056383773276467</v>
      </c>
      <c r="L90" s="69">
        <f t="shared" si="116"/>
        <v>-3.3370922515517645</v>
      </c>
      <c r="M90" s="68">
        <f t="shared" si="117"/>
        <v>-2.532586674350199</v>
      </c>
      <c r="N90" s="65">
        <f t="shared" si="118"/>
        <v>-5.154040190237998</v>
      </c>
      <c r="O90" s="69">
        <f t="shared" si="119"/>
        <v>-3.4360267934919988</v>
      </c>
      <c r="P90" s="68">
        <f t="shared" si="120"/>
        <v>-2.8018580259033996</v>
      </c>
      <c r="Q90" s="65">
        <f t="shared" si="121"/>
        <v>-6.1752699035401672</v>
      </c>
      <c r="R90" s="69">
        <f t="shared" si="122"/>
        <v>-4.1168466023601118</v>
      </c>
      <c r="S90" s="68">
        <f t="shared" si="123"/>
        <v>-3.0073529279903255</v>
      </c>
      <c r="T90" s="65">
        <f t="shared" si="124"/>
        <v>-7.9403740592158538</v>
      </c>
      <c r="U90" s="69">
        <f t="shared" si="125"/>
        <v>-5.2935827061439023</v>
      </c>
      <c r="V90" s="68">
        <f t="shared" si="126"/>
        <v>-3.0321446177400873</v>
      </c>
      <c r="W90" s="65">
        <f t="shared" si="127"/>
        <v>-8.6909384403761987</v>
      </c>
      <c r="X90" s="69">
        <f t="shared" si="128"/>
        <v>-5.7939589602507988</v>
      </c>
      <c r="Y90" s="68">
        <f t="shared" si="129"/>
        <v>-3.5685655875455637</v>
      </c>
      <c r="Z90" s="65">
        <f t="shared" si="130"/>
        <v>-8.6983468757405138</v>
      </c>
      <c r="AA90" s="69">
        <f t="shared" si="131"/>
        <v>-5.7988979171603425</v>
      </c>
      <c r="AB90" s="98">
        <f>SUMIF(BN90:BU90,"VERDADEIRO",BN$3:$BU89)</f>
        <v>0</v>
      </c>
      <c r="AC90" s="97">
        <f t="shared" si="90"/>
        <v>87</v>
      </c>
      <c r="AD90">
        <f>RTD("tryd.rtdserver",,"COT",B90,"ULT")</f>
        <v>28.52</v>
      </c>
      <c r="AE90">
        <f>RTD("tryd.rtdserver",,"COT",C90,"ULT")</f>
        <v>38.200000000000003</v>
      </c>
      <c r="AF90">
        <f>VLOOKUP($AC90,LS_Coint_BD!$B$3:$AQ$1079,AF$2)*$AD90+VLOOKUP($AC90,LS_Coint_BD!$B$3:$AQ$1079,AF$2+1)</f>
        <v>0</v>
      </c>
      <c r="AG90">
        <f>VLOOKUP($AC90,LS_Coint_BD!$B$3:$AQ$1079,AG$2)*$AD90+VLOOKUP($AC90,LS_Coint_BD!$B$3:$AQ$1079,AG$2+1)</f>
        <v>0</v>
      </c>
      <c r="AH90">
        <f>VLOOKUP($AC90,LS_Coint_BD!$B$3:$AQ$1079,AH$2)*$AD90+VLOOKUP($AC90,LS_Coint_BD!$B$3:$AQ$1079,AH$2+1)</f>
        <v>40.655941458444175</v>
      </c>
      <c r="AI90">
        <f>VLOOKUP($AC90,LS_Coint_BD!$B$3:$AQ$1079,AI$2)*$AD90+VLOOKUP($AC90,LS_Coint_BD!$B$3:$AQ$1079,AI$2+1)</f>
        <v>40.732586674350202</v>
      </c>
      <c r="AJ90">
        <f>VLOOKUP($AC90,LS_Coint_BD!$B$3:$AQ$1079,AJ$2)*$AD90+VLOOKUP($AC90,LS_Coint_BD!$B$3:$AQ$1079,AJ$2+1)</f>
        <v>41.001858025903402</v>
      </c>
      <c r="AK90">
        <f>VLOOKUP($AC90,LS_Coint_BD!$B$3:$AQ$1079,AK$2)*$AD90+VLOOKUP($AC90,LS_Coint_BD!$B$3:$AQ$1079,AK$2+1)</f>
        <v>41.207352927990328</v>
      </c>
      <c r="AL90">
        <f>VLOOKUP($AC90,LS_Coint_BD!$B$3:$AQ$1079,AL$2)*$AD90+VLOOKUP($AC90,LS_Coint_BD!$B$3:$AQ$1079,AL$2+1)</f>
        <v>41.23214461774009</v>
      </c>
      <c r="AM90">
        <f>VLOOKUP($AC90,LS_Coint_BD!$B$3:$AQ$1079,AM$2)*$AD90+VLOOKUP($AC90,LS_Coint_BD!$B$3:$AQ$1079,AM$2+1)</f>
        <v>41.768565587545567</v>
      </c>
      <c r="AN90">
        <f>VLOOKUP($AC90,LS_Coint_BD!$B$3:$AQ$1079,AN$2)</f>
        <v>0</v>
      </c>
      <c r="AO90">
        <f>VLOOKUP($AC90,LS_Coint_BD!$B$3:$AQ$1079,AO$2)</f>
        <v>0</v>
      </c>
      <c r="AP90">
        <f>VLOOKUP($AC90,LS_Coint_BD!$B$3:$AQ$1079,AP$2)</f>
        <v>1.66854612577588</v>
      </c>
      <c r="AQ90">
        <f>VLOOKUP($AC90,LS_Coint_BD!$B$3:$AQ$1079,AQ$2)</f>
        <v>1.7180133967460001</v>
      </c>
      <c r="AR90">
        <f>VLOOKUP($AC90,LS_Coint_BD!$B$3:$AQ$1079,AR$2)</f>
        <v>2.0584233011800599</v>
      </c>
      <c r="AS90">
        <f>VLOOKUP($AC90,LS_Coint_BD!$B$3:$AQ$1079,AS$2)</f>
        <v>2.6467913530719498</v>
      </c>
      <c r="AT90">
        <f>VLOOKUP($AC90,LS_Coint_BD!$B$3:$AQ$1079,AT$2)</f>
        <v>2.8969794801253999</v>
      </c>
      <c r="AU90">
        <f>VLOOKUP($AC90,LS_Coint_BD!$B$3:$AQ$1079,AU$2)</f>
        <v>2.8994489585801699</v>
      </c>
      <c r="AV90">
        <f>VLOOKUP($AC90,LS_Coint_BD!$B$3:$AQ$1079,AV$2)</f>
        <v>0</v>
      </c>
      <c r="AW90">
        <f>VLOOKUP($AC90,LS_Coint_BD!$B$3:$AQ$1079,AW$2)</f>
        <v>0</v>
      </c>
      <c r="AX90">
        <f>VLOOKUP($AC90,LS_Coint_BD!$B$3:$AQ$1079,AX$2)</f>
        <v>-4.3647625196691903E-15</v>
      </c>
      <c r="AY90">
        <f>VLOOKUP($AC90,LS_Coint_BD!$B$3:$AQ$1079,AY$2)</f>
        <v>1.37667655053519E-15</v>
      </c>
      <c r="AZ90">
        <f>VLOOKUP($AC90,LS_Coint_BD!$B$3:$AQ$1079,AZ$2)</f>
        <v>8.2501906541033893E-15</v>
      </c>
      <c r="BA90">
        <f>VLOOKUP($AC90,LS_Coint_BD!$B$3:$AQ$1079,BA$2)</f>
        <v>-2.5224267119483599E-15</v>
      </c>
      <c r="BB90">
        <f>VLOOKUP($AC90,LS_Coint_BD!$B$3:$AQ$1079,BB$2)</f>
        <v>1.16270629488016E-15</v>
      </c>
      <c r="BC90">
        <f>VLOOKUP($AC90,LS_Coint_BD!$B$3:$AQ$1079,BC$2)</f>
        <v>-2.9558577807620202E-15</v>
      </c>
      <c r="BD90">
        <f t="shared" si="99"/>
        <v>0</v>
      </c>
      <c r="BE90">
        <f t="shared" si="100"/>
        <v>0</v>
      </c>
      <c r="BF90">
        <f t="shared" si="101"/>
        <v>-3.3370922515517645</v>
      </c>
      <c r="BG90">
        <f t="shared" si="102"/>
        <v>-3.4360267934919988</v>
      </c>
      <c r="BH90">
        <f t="shared" si="103"/>
        <v>-4.1168466023601118</v>
      </c>
      <c r="BI90">
        <f t="shared" si="104"/>
        <v>-5.2935827061439023</v>
      </c>
      <c r="BJ90">
        <f t="shared" si="105"/>
        <v>-5.7939589602507988</v>
      </c>
      <c r="BK90">
        <f t="shared" si="106"/>
        <v>-5.7988979171603425</v>
      </c>
      <c r="BL90">
        <f t="shared" si="107"/>
        <v>0</v>
      </c>
      <c r="BN90" s="19" t="b">
        <f t="shared" si="91"/>
        <v>0</v>
      </c>
      <c r="BO90" s="19" t="b">
        <f t="shared" si="92"/>
        <v>0</v>
      </c>
      <c r="BP90" s="19" t="b">
        <f t="shared" si="93"/>
        <v>0</v>
      </c>
      <c r="BQ90" s="19" t="b">
        <f t="shared" si="94"/>
        <v>0</v>
      </c>
      <c r="BR90" s="19" t="b">
        <f t="shared" si="95"/>
        <v>0</v>
      </c>
      <c r="BS90" s="19" t="b">
        <f t="shared" si="96"/>
        <v>0</v>
      </c>
      <c r="BT90" s="19" t="b">
        <f t="shared" si="97"/>
        <v>0</v>
      </c>
      <c r="BU90" s="19" t="b">
        <f t="shared" si="98"/>
        <v>0</v>
      </c>
    </row>
    <row r="91" spans="2:73" x14ac:dyDescent="0.3">
      <c r="B91" s="17" t="str">
        <f>VLOOKUP($AC91,LS_Coint_BD!$B$3:$D$1079,2)</f>
        <v>BBSE3</v>
      </c>
      <c r="C91" s="87" t="str">
        <f>VLOOKUP($AC91,LS_Coint_BD!$B$3:$D$1079,3)</f>
        <v>GOLL4</v>
      </c>
      <c r="D91" s="70">
        <f t="shared" si="108"/>
        <v>1.542438184894948</v>
      </c>
      <c r="E91" s="66">
        <f t="shared" si="109"/>
        <v>4.4182524911080545</v>
      </c>
      <c r="F91" s="71">
        <f t="shared" si="110"/>
        <v>2.945501660738703</v>
      </c>
      <c r="G91" s="70">
        <f t="shared" si="111"/>
        <v>1.9941957835587765</v>
      </c>
      <c r="H91" s="66">
        <f t="shared" si="112"/>
        <v>5.2511840023452852</v>
      </c>
      <c r="I91" s="71">
        <f t="shared" si="113"/>
        <v>3.5007893348968571</v>
      </c>
      <c r="J91" s="70">
        <f t="shared" si="114"/>
        <v>0</v>
      </c>
      <c r="K91" s="66">
        <f t="shared" si="115"/>
        <v>0</v>
      </c>
      <c r="L91" s="71">
        <f t="shared" si="116"/>
        <v>0</v>
      </c>
      <c r="M91" s="70">
        <f t="shared" si="117"/>
        <v>2.5109252074840036</v>
      </c>
      <c r="N91" s="66">
        <f t="shared" si="118"/>
        <v>5.6021174310704334</v>
      </c>
      <c r="O91" s="71">
        <f t="shared" si="119"/>
        <v>3.7347449540469557</v>
      </c>
      <c r="P91" s="70">
        <f t="shared" si="120"/>
        <v>2.4308347422306227</v>
      </c>
      <c r="Q91" s="66">
        <f t="shared" si="121"/>
        <v>6.0584039497277811</v>
      </c>
      <c r="R91" s="71">
        <f t="shared" si="122"/>
        <v>4.0389359664851874</v>
      </c>
      <c r="S91" s="70">
        <f t="shared" si="123"/>
        <v>2.4107041893763252</v>
      </c>
      <c r="T91" s="66">
        <f t="shared" si="124"/>
        <v>6.8786978066924069</v>
      </c>
      <c r="U91" s="71">
        <f t="shared" si="125"/>
        <v>4.585798537794938</v>
      </c>
      <c r="V91" s="70">
        <f t="shared" si="126"/>
        <v>2.4462087837107909</v>
      </c>
      <c r="W91" s="66">
        <f t="shared" si="127"/>
        <v>8.048928704681531</v>
      </c>
      <c r="X91" s="71">
        <f t="shared" si="128"/>
        <v>5.365952469787687</v>
      </c>
      <c r="Y91" s="70">
        <f t="shared" si="129"/>
        <v>1.9518620427708875</v>
      </c>
      <c r="Z91" s="66">
        <f t="shared" si="130"/>
        <v>8.3902302138799207</v>
      </c>
      <c r="AA91" s="71">
        <f t="shared" si="131"/>
        <v>5.5934868092532799</v>
      </c>
      <c r="AB91" s="98">
        <f>SUMIF(BN91:BU91,"VERDADEIRO",BN$3:$BU90)</f>
        <v>0</v>
      </c>
      <c r="AC91" s="97">
        <f t="shared" si="90"/>
        <v>88</v>
      </c>
      <c r="AD91">
        <f>RTD("tryd.rtdserver",,"COT",B91,"ULT")</f>
        <v>28.52</v>
      </c>
      <c r="AE91">
        <f>RTD("tryd.rtdserver",,"COT",C91,"ULT")</f>
        <v>25.09</v>
      </c>
      <c r="AF91">
        <f>VLOOKUP($AC91,LS_Coint_BD!$B$3:$AQ$1079,AF$2)*$AD91+VLOOKUP($AC91,LS_Coint_BD!$B$3:$AQ$1079,AF$2+1)</f>
        <v>23.547561815105052</v>
      </c>
      <c r="AG91">
        <f>VLOOKUP($AC91,LS_Coint_BD!$B$3:$AQ$1079,AG$2)*$AD91+VLOOKUP($AC91,LS_Coint_BD!$B$3:$AQ$1079,AG$2+1)</f>
        <v>23.095804216441223</v>
      </c>
      <c r="AH91">
        <f>VLOOKUP($AC91,LS_Coint_BD!$B$3:$AQ$1079,AH$2)*$AD91+VLOOKUP($AC91,LS_Coint_BD!$B$3:$AQ$1079,AH$2+1)</f>
        <v>0</v>
      </c>
      <c r="AI91">
        <f>VLOOKUP($AC91,LS_Coint_BD!$B$3:$AQ$1079,AI$2)*$AD91+VLOOKUP($AC91,LS_Coint_BD!$B$3:$AQ$1079,AI$2+1)</f>
        <v>22.579074792515996</v>
      </c>
      <c r="AJ91">
        <f>VLOOKUP($AC91,LS_Coint_BD!$B$3:$AQ$1079,AJ$2)*$AD91+VLOOKUP($AC91,LS_Coint_BD!$B$3:$AQ$1079,AJ$2+1)</f>
        <v>22.659165257769377</v>
      </c>
      <c r="AK91">
        <f>VLOOKUP($AC91,LS_Coint_BD!$B$3:$AQ$1079,AK$2)*$AD91+VLOOKUP($AC91,LS_Coint_BD!$B$3:$AQ$1079,AK$2+1)</f>
        <v>22.679295810623675</v>
      </c>
      <c r="AL91">
        <f>VLOOKUP($AC91,LS_Coint_BD!$B$3:$AQ$1079,AL$2)*$AD91+VLOOKUP($AC91,LS_Coint_BD!$B$3:$AQ$1079,AL$2+1)</f>
        <v>22.643791216289209</v>
      </c>
      <c r="AM91">
        <f>VLOOKUP($AC91,LS_Coint_BD!$B$3:$AQ$1079,AM$2)*$AD91+VLOOKUP($AC91,LS_Coint_BD!$B$3:$AQ$1079,AM$2+1)</f>
        <v>23.138137957229112</v>
      </c>
      <c r="AN91">
        <f>VLOOKUP($AC91,LS_Coint_BD!$B$3:$AQ$1079,AN$2)</f>
        <v>1.47275083036935</v>
      </c>
      <c r="AO91">
        <f>VLOOKUP($AC91,LS_Coint_BD!$B$3:$AQ$1079,AO$2)</f>
        <v>1.7503946674484301</v>
      </c>
      <c r="AP91">
        <f>VLOOKUP($AC91,LS_Coint_BD!$B$3:$AQ$1079,AP$2)</f>
        <v>0</v>
      </c>
      <c r="AQ91">
        <f>VLOOKUP($AC91,LS_Coint_BD!$B$3:$AQ$1079,AQ$2)</f>
        <v>1.8673724770234801</v>
      </c>
      <c r="AR91">
        <f>VLOOKUP($AC91,LS_Coint_BD!$B$3:$AQ$1079,AR$2)</f>
        <v>2.0194679832425901</v>
      </c>
      <c r="AS91">
        <f>VLOOKUP($AC91,LS_Coint_BD!$B$3:$AQ$1079,AS$2)</f>
        <v>2.2928992688974699</v>
      </c>
      <c r="AT91">
        <f>VLOOKUP($AC91,LS_Coint_BD!$B$3:$AQ$1079,AT$2)</f>
        <v>2.68297623489384</v>
      </c>
      <c r="AU91">
        <f>VLOOKUP($AC91,LS_Coint_BD!$B$3:$AQ$1079,AU$2)</f>
        <v>2.79674340462664</v>
      </c>
      <c r="AV91">
        <f>VLOOKUP($AC91,LS_Coint_BD!$B$3:$AQ$1079,AV$2)</f>
        <v>3.12638803734444E-15</v>
      </c>
      <c r="AW91">
        <f>VLOOKUP($AC91,LS_Coint_BD!$B$3:$AQ$1079,AW$2)</f>
        <v>-3.3158661002138001E-15</v>
      </c>
      <c r="AX91">
        <f>VLOOKUP($AC91,LS_Coint_BD!$B$3:$AQ$1079,AX$2)</f>
        <v>0</v>
      </c>
      <c r="AY91">
        <f>VLOOKUP($AC91,LS_Coint_BD!$B$3:$AQ$1079,AY$2)</f>
        <v>-4.5297099404706399E-15</v>
      </c>
      <c r="AZ91">
        <f>VLOOKUP($AC91,LS_Coint_BD!$B$3:$AQ$1079,AZ$2)</f>
        <v>6.7896305861520704E-15</v>
      </c>
      <c r="BA91">
        <f>VLOOKUP($AC91,LS_Coint_BD!$B$3:$AQ$1079,BA$2)</f>
        <v>-1.4210854715202001E-15</v>
      </c>
      <c r="BB91">
        <f>VLOOKUP($AC91,LS_Coint_BD!$B$3:$AQ$1079,BB$2)</f>
        <v>7.4929961225610606E-15</v>
      </c>
      <c r="BC91">
        <f>VLOOKUP($AC91,LS_Coint_BD!$B$3:$AQ$1079,BC$2)</f>
        <v>-3.41060513164848E-16</v>
      </c>
      <c r="BD91">
        <f t="shared" si="99"/>
        <v>2.945501660738703</v>
      </c>
      <c r="BE91">
        <f t="shared" si="100"/>
        <v>3.5007893348968571</v>
      </c>
      <c r="BF91">
        <f t="shared" si="101"/>
        <v>0</v>
      </c>
      <c r="BG91">
        <f t="shared" si="102"/>
        <v>3.7347449540469557</v>
      </c>
      <c r="BH91">
        <f t="shared" si="103"/>
        <v>4.0389359664851874</v>
      </c>
      <c r="BI91">
        <f t="shared" si="104"/>
        <v>4.585798537794938</v>
      </c>
      <c r="BJ91">
        <f t="shared" si="105"/>
        <v>5.365952469787687</v>
      </c>
      <c r="BK91">
        <f t="shared" si="106"/>
        <v>5.5934868092532799</v>
      </c>
      <c r="BL91">
        <f t="shared" si="107"/>
        <v>2.9455016607387092</v>
      </c>
      <c r="BN91" s="30" t="b">
        <f t="shared" si="91"/>
        <v>0</v>
      </c>
      <c r="BO91" s="30" t="b">
        <f t="shared" si="92"/>
        <v>0</v>
      </c>
      <c r="BP91" s="30" t="b">
        <f t="shared" si="93"/>
        <v>0</v>
      </c>
      <c r="BQ91" s="30" t="b">
        <f t="shared" si="94"/>
        <v>0</v>
      </c>
      <c r="BR91" s="30" t="b">
        <f t="shared" si="95"/>
        <v>0</v>
      </c>
      <c r="BS91" s="30" t="b">
        <f t="shared" si="96"/>
        <v>0</v>
      </c>
      <c r="BT91" s="30" t="b">
        <f t="shared" si="97"/>
        <v>0</v>
      </c>
      <c r="BU91" s="30" t="b">
        <f t="shared" si="98"/>
        <v>0</v>
      </c>
    </row>
    <row r="92" spans="2:73" x14ac:dyDescent="0.3">
      <c r="B92" s="17" t="str">
        <f>VLOOKUP($AC92,LS_Coint_BD!$B$3:$D$1079,2)</f>
        <v>BBSE3</v>
      </c>
      <c r="C92" s="87" t="str">
        <f>VLOOKUP($AC92,LS_Coint_BD!$B$3:$D$1079,3)</f>
        <v>IGTA3</v>
      </c>
      <c r="D92" s="68">
        <f t="shared" si="108"/>
        <v>0</v>
      </c>
      <c r="E92" s="65">
        <f t="shared" si="109"/>
        <v>0</v>
      </c>
      <c r="F92" s="69">
        <f t="shared" si="110"/>
        <v>0</v>
      </c>
      <c r="G92" s="68">
        <f t="shared" si="111"/>
        <v>-0.76425118245782642</v>
      </c>
      <c r="H92" s="65">
        <f t="shared" si="112"/>
        <v>-4.8486303857428199</v>
      </c>
      <c r="I92" s="69">
        <f t="shared" si="113"/>
        <v>-3.2324202571618801</v>
      </c>
      <c r="J92" s="68">
        <f t="shared" si="114"/>
        <v>-0.78102703812004393</v>
      </c>
      <c r="K92" s="65">
        <f t="shared" si="115"/>
        <v>-4.6993843819825765</v>
      </c>
      <c r="L92" s="69">
        <f t="shared" si="116"/>
        <v>-3.1329229213217178</v>
      </c>
      <c r="M92" s="68">
        <f t="shared" si="117"/>
        <v>-0.8100865440618108</v>
      </c>
      <c r="N92" s="65">
        <f t="shared" si="118"/>
        <v>-4.548537294757538</v>
      </c>
      <c r="O92" s="69">
        <f t="shared" si="119"/>
        <v>-3.0323581965050255</v>
      </c>
      <c r="P92" s="68">
        <f t="shared" si="120"/>
        <v>-0.88196201917158135</v>
      </c>
      <c r="Q92" s="65">
        <f t="shared" si="121"/>
        <v>-4.7243181933585614</v>
      </c>
      <c r="R92" s="69">
        <f t="shared" si="122"/>
        <v>-3.1495454622390411</v>
      </c>
      <c r="S92" s="68">
        <f t="shared" si="123"/>
        <v>-0.97459029312616252</v>
      </c>
      <c r="T92" s="65">
        <f t="shared" si="124"/>
        <v>-4.9166186982369648</v>
      </c>
      <c r="U92" s="69">
        <f t="shared" si="125"/>
        <v>-3.2777457988246432</v>
      </c>
      <c r="V92" s="68">
        <f t="shared" si="126"/>
        <v>-0.97778800821582479</v>
      </c>
      <c r="W92" s="65">
        <f t="shared" si="127"/>
        <v>-5.2023719172907761</v>
      </c>
      <c r="X92" s="69">
        <f t="shared" si="128"/>
        <v>-3.4682479448605177</v>
      </c>
      <c r="Y92" s="68">
        <f t="shared" si="129"/>
        <v>-3.8943736392324055</v>
      </c>
      <c r="Z92" s="65">
        <f t="shared" si="130"/>
        <v>-10.345029896213124</v>
      </c>
      <c r="AA92" s="69">
        <f t="shared" si="131"/>
        <v>-6.8966865974754157</v>
      </c>
      <c r="AB92" s="98">
        <f>SUMIF(BN92:BU92,"VERDADEIRO",BN$3:$BU91)</f>
        <v>0</v>
      </c>
      <c r="AC92" s="97">
        <f t="shared" si="90"/>
        <v>89</v>
      </c>
      <c r="AD92">
        <f>RTD("tryd.rtdserver",,"COT",B92,"ULT")</f>
        <v>28.52</v>
      </c>
      <c r="AE92">
        <f>RTD("tryd.rtdserver",,"COT",C92,"ULT")</f>
        <v>35.19</v>
      </c>
      <c r="AF92">
        <f>VLOOKUP($AC92,LS_Coint_BD!$B$3:$AQ$1079,AF$2)*$AD92+VLOOKUP($AC92,LS_Coint_BD!$B$3:$AQ$1079,AF$2+1)</f>
        <v>0</v>
      </c>
      <c r="AG92">
        <f>VLOOKUP($AC92,LS_Coint_BD!$B$3:$AQ$1079,AG$2)*$AD92+VLOOKUP($AC92,LS_Coint_BD!$B$3:$AQ$1079,AG$2+1)</f>
        <v>35.954251182457824</v>
      </c>
      <c r="AH92">
        <f>VLOOKUP($AC92,LS_Coint_BD!$B$3:$AQ$1079,AH$2)*$AD92+VLOOKUP($AC92,LS_Coint_BD!$B$3:$AQ$1079,AH$2+1)</f>
        <v>35.971027038120042</v>
      </c>
      <c r="AI92">
        <f>VLOOKUP($AC92,LS_Coint_BD!$B$3:$AQ$1079,AI$2)*$AD92+VLOOKUP($AC92,LS_Coint_BD!$B$3:$AQ$1079,AI$2+1)</f>
        <v>36.000086544061809</v>
      </c>
      <c r="AJ92">
        <f>VLOOKUP($AC92,LS_Coint_BD!$B$3:$AQ$1079,AJ$2)*$AD92+VLOOKUP($AC92,LS_Coint_BD!$B$3:$AQ$1079,AJ$2+1)</f>
        <v>36.071962019171579</v>
      </c>
      <c r="AK92">
        <f>VLOOKUP($AC92,LS_Coint_BD!$B$3:$AQ$1079,AK$2)*$AD92+VLOOKUP($AC92,LS_Coint_BD!$B$3:$AQ$1079,AK$2+1)</f>
        <v>36.16459029312616</v>
      </c>
      <c r="AL92">
        <f>VLOOKUP($AC92,LS_Coint_BD!$B$3:$AQ$1079,AL$2)*$AD92+VLOOKUP($AC92,LS_Coint_BD!$B$3:$AQ$1079,AL$2+1)</f>
        <v>36.167788008215823</v>
      </c>
      <c r="AM92">
        <f>VLOOKUP($AC92,LS_Coint_BD!$B$3:$AQ$1079,AM$2)*$AD92+VLOOKUP($AC92,LS_Coint_BD!$B$3:$AQ$1079,AM$2+1)</f>
        <v>39.084373639232403</v>
      </c>
      <c r="AN92">
        <f>VLOOKUP($AC92,LS_Coint_BD!$B$3:$AQ$1079,AN$2)</f>
        <v>0</v>
      </c>
      <c r="AO92">
        <f>VLOOKUP($AC92,LS_Coint_BD!$B$3:$AQ$1079,AO$2)</f>
        <v>1.61621012858094</v>
      </c>
      <c r="AP92">
        <f>VLOOKUP($AC92,LS_Coint_BD!$B$3:$AQ$1079,AP$2)</f>
        <v>1.56646146066086</v>
      </c>
      <c r="AQ92">
        <f>VLOOKUP($AC92,LS_Coint_BD!$B$3:$AQ$1079,AQ$2)</f>
        <v>1.5161790982525101</v>
      </c>
      <c r="AR92">
        <f>VLOOKUP($AC92,LS_Coint_BD!$B$3:$AQ$1079,AR$2)</f>
        <v>1.5747727311195201</v>
      </c>
      <c r="AS92">
        <f>VLOOKUP($AC92,LS_Coint_BD!$B$3:$AQ$1079,AS$2)</f>
        <v>1.6388728994123201</v>
      </c>
      <c r="AT92">
        <f>VLOOKUP($AC92,LS_Coint_BD!$B$3:$AQ$1079,AT$2)</f>
        <v>1.73412397243026</v>
      </c>
      <c r="AU92">
        <f>VLOOKUP($AC92,LS_Coint_BD!$B$3:$AQ$1079,AU$2)</f>
        <v>3.4483432987377101</v>
      </c>
      <c r="AV92">
        <f>VLOOKUP($AC92,LS_Coint_BD!$B$3:$AQ$1079,AV$2)</f>
        <v>0</v>
      </c>
      <c r="AW92">
        <f>VLOOKUP($AC92,LS_Coint_BD!$B$3:$AQ$1079,AW$2)</f>
        <v>8.8817841970012504E-17</v>
      </c>
      <c r="AX92">
        <f>VLOOKUP($AC92,LS_Coint_BD!$B$3:$AQ$1079,AX$2)</f>
        <v>2.2585108386660298E-15</v>
      </c>
      <c r="AY92">
        <f>VLOOKUP($AC92,LS_Coint_BD!$B$3:$AQ$1079,AY$2)</f>
        <v>-5.4622972811557697E-15</v>
      </c>
      <c r="AZ92">
        <f>VLOOKUP($AC92,LS_Coint_BD!$B$3:$AQ$1079,AZ$2)</f>
        <v>-7.5001733219121696E-16</v>
      </c>
      <c r="BA92">
        <f>VLOOKUP($AC92,LS_Coint_BD!$B$3:$AQ$1079,BA$2)</f>
        <v>-3.2507330161024601E-15</v>
      </c>
      <c r="BB92">
        <f>VLOOKUP($AC92,LS_Coint_BD!$B$3:$AQ$1079,BB$2)</f>
        <v>2.0024386189602799E-15</v>
      </c>
      <c r="BC92">
        <f>VLOOKUP($AC92,LS_Coint_BD!$B$3:$AQ$1079,BC$2)</f>
        <v>4.6611603465862598E-15</v>
      </c>
      <c r="BD92">
        <f t="shared" si="99"/>
        <v>0</v>
      </c>
      <c r="BE92">
        <f t="shared" si="100"/>
        <v>-3.2324202571618801</v>
      </c>
      <c r="BF92">
        <f t="shared" si="101"/>
        <v>-3.1329229213217178</v>
      </c>
      <c r="BG92">
        <f t="shared" si="102"/>
        <v>-3.0323581965050255</v>
      </c>
      <c r="BH92">
        <f t="shared" si="103"/>
        <v>-3.1495454622390411</v>
      </c>
      <c r="BI92">
        <f t="shared" si="104"/>
        <v>-3.2777457988246432</v>
      </c>
      <c r="BJ92">
        <f t="shared" si="105"/>
        <v>-3.4682479448605177</v>
      </c>
      <c r="BK92">
        <f t="shared" si="106"/>
        <v>-6.8966865974754157</v>
      </c>
      <c r="BL92">
        <f t="shared" si="107"/>
        <v>0</v>
      </c>
      <c r="BN92" s="19" t="b">
        <f t="shared" si="91"/>
        <v>0</v>
      </c>
      <c r="BO92" s="19" t="b">
        <f t="shared" si="92"/>
        <v>0</v>
      </c>
      <c r="BP92" s="19" t="b">
        <f t="shared" si="93"/>
        <v>0</v>
      </c>
      <c r="BQ92" s="19" t="b">
        <f t="shared" si="94"/>
        <v>0</v>
      </c>
      <c r="BR92" s="19" t="b">
        <f t="shared" si="95"/>
        <v>0</v>
      </c>
      <c r="BS92" s="19" t="b">
        <f t="shared" si="96"/>
        <v>0</v>
      </c>
      <c r="BT92" s="19" t="b">
        <f t="shared" si="97"/>
        <v>0</v>
      </c>
      <c r="BU92" s="19" t="b">
        <f t="shared" si="98"/>
        <v>0</v>
      </c>
    </row>
    <row r="93" spans="2:73" x14ac:dyDescent="0.3">
      <c r="B93" s="17" t="str">
        <f>VLOOKUP($AC93,LS_Coint_BD!$B$3:$D$1079,2)</f>
        <v>BBSE3</v>
      </c>
      <c r="C93" s="87" t="str">
        <f>VLOOKUP($AC93,LS_Coint_BD!$B$3:$D$1079,3)</f>
        <v>IRBR3</v>
      </c>
      <c r="D93" s="70">
        <f t="shared" si="108"/>
        <v>-0.27619949545738276</v>
      </c>
      <c r="E93" s="66">
        <f t="shared" si="109"/>
        <v>-1.715275109524832</v>
      </c>
      <c r="F93" s="71">
        <f t="shared" si="110"/>
        <v>-1.1435167396832213</v>
      </c>
      <c r="G93" s="70">
        <f t="shared" si="111"/>
        <v>-0.35203077452173304</v>
      </c>
      <c r="H93" s="66">
        <f t="shared" si="112"/>
        <v>-1.7277629683341744</v>
      </c>
      <c r="I93" s="71">
        <f t="shared" si="113"/>
        <v>-1.1518419788894496</v>
      </c>
      <c r="J93" s="70">
        <f t="shared" si="114"/>
        <v>-0.48288449423972235</v>
      </c>
      <c r="K93" s="66">
        <f t="shared" si="115"/>
        <v>-2.0177160808297838</v>
      </c>
      <c r="L93" s="71">
        <f t="shared" si="116"/>
        <v>-1.3451440538865225</v>
      </c>
      <c r="M93" s="70">
        <f t="shared" si="117"/>
        <v>0</v>
      </c>
      <c r="N93" s="66">
        <f t="shared" si="118"/>
        <v>0</v>
      </c>
      <c r="O93" s="71">
        <f t="shared" si="119"/>
        <v>0</v>
      </c>
      <c r="P93" s="70">
        <f t="shared" si="120"/>
        <v>0</v>
      </c>
      <c r="Q93" s="66">
        <f t="shared" si="121"/>
        <v>0</v>
      </c>
      <c r="R93" s="71">
        <f t="shared" si="122"/>
        <v>0</v>
      </c>
      <c r="S93" s="70">
        <f t="shared" si="123"/>
        <v>-0.89497583086592414</v>
      </c>
      <c r="T93" s="66">
        <f t="shared" si="124"/>
        <v>-3.6139631859847805</v>
      </c>
      <c r="U93" s="71">
        <f t="shared" si="125"/>
        <v>-2.4093087906565205</v>
      </c>
      <c r="V93" s="70">
        <f t="shared" si="126"/>
        <v>-0.89870496202365402</v>
      </c>
      <c r="W93" s="66">
        <f t="shared" si="127"/>
        <v>-3.6387026261720692</v>
      </c>
      <c r="X93" s="71">
        <f t="shared" si="128"/>
        <v>-2.4258017507813796</v>
      </c>
      <c r="Y93" s="70">
        <f t="shared" si="129"/>
        <v>0</v>
      </c>
      <c r="Z93" s="66">
        <f t="shared" si="130"/>
        <v>0</v>
      </c>
      <c r="AA93" s="71">
        <f t="shared" si="131"/>
        <v>0</v>
      </c>
      <c r="AB93" s="98">
        <f>SUMIF(BN93:BU93,"VERDADEIRO",BN$3:$BU92)</f>
        <v>0</v>
      </c>
      <c r="AC93" s="97">
        <f t="shared" si="90"/>
        <v>90</v>
      </c>
      <c r="AD93">
        <f>RTD("tryd.rtdserver",,"COT",B93,"ULT")</f>
        <v>28.52</v>
      </c>
      <c r="AE93">
        <f>RTD("tryd.rtdserver",,"COT",C93,"ULT")</f>
        <v>6.91</v>
      </c>
      <c r="AF93">
        <f>VLOOKUP($AC93,LS_Coint_BD!$B$3:$AQ$1079,AF$2)*$AD93+VLOOKUP($AC93,LS_Coint_BD!$B$3:$AQ$1079,AF$2+1)</f>
        <v>7.1861994954573829</v>
      </c>
      <c r="AG93">
        <f>VLOOKUP($AC93,LS_Coint_BD!$B$3:$AQ$1079,AG$2)*$AD93+VLOOKUP($AC93,LS_Coint_BD!$B$3:$AQ$1079,AG$2+1)</f>
        <v>7.2620307745217332</v>
      </c>
      <c r="AH93">
        <f>VLOOKUP($AC93,LS_Coint_BD!$B$3:$AQ$1079,AH$2)*$AD93+VLOOKUP($AC93,LS_Coint_BD!$B$3:$AQ$1079,AH$2+1)</f>
        <v>7.3928844942397225</v>
      </c>
      <c r="AI93">
        <f>VLOOKUP($AC93,LS_Coint_BD!$B$3:$AQ$1079,AI$2)*$AD93+VLOOKUP($AC93,LS_Coint_BD!$B$3:$AQ$1079,AI$2+1)</f>
        <v>0</v>
      </c>
      <c r="AJ93">
        <f>VLOOKUP($AC93,LS_Coint_BD!$B$3:$AQ$1079,AJ$2)*$AD93+VLOOKUP($AC93,LS_Coint_BD!$B$3:$AQ$1079,AJ$2+1)</f>
        <v>0</v>
      </c>
      <c r="AK93">
        <f>VLOOKUP($AC93,LS_Coint_BD!$B$3:$AQ$1079,AK$2)*$AD93+VLOOKUP($AC93,LS_Coint_BD!$B$3:$AQ$1079,AK$2+1)</f>
        <v>7.8049758308659243</v>
      </c>
      <c r="AL93">
        <f>VLOOKUP($AC93,LS_Coint_BD!$B$3:$AQ$1079,AL$2)*$AD93+VLOOKUP($AC93,LS_Coint_BD!$B$3:$AQ$1079,AL$2+1)</f>
        <v>7.8087049620236542</v>
      </c>
      <c r="AM93">
        <f>VLOOKUP($AC93,LS_Coint_BD!$B$3:$AQ$1079,AM$2)*$AD93+VLOOKUP($AC93,LS_Coint_BD!$B$3:$AQ$1079,AM$2+1)</f>
        <v>0</v>
      </c>
      <c r="AN93">
        <f>VLOOKUP($AC93,LS_Coint_BD!$B$3:$AQ$1079,AN$2)</f>
        <v>0.57175836984161099</v>
      </c>
      <c r="AO93">
        <f>VLOOKUP($AC93,LS_Coint_BD!$B$3:$AQ$1079,AO$2)</f>
        <v>0.57592098944472503</v>
      </c>
      <c r="AP93">
        <f>VLOOKUP($AC93,LS_Coint_BD!$B$3:$AQ$1079,AP$2)</f>
        <v>0.67257202694326101</v>
      </c>
      <c r="AQ93">
        <f>VLOOKUP($AC93,LS_Coint_BD!$B$3:$AQ$1079,AQ$2)</f>
        <v>0</v>
      </c>
      <c r="AR93">
        <f>VLOOKUP($AC93,LS_Coint_BD!$B$3:$AQ$1079,AR$2)</f>
        <v>0</v>
      </c>
      <c r="AS93">
        <f>VLOOKUP($AC93,LS_Coint_BD!$B$3:$AQ$1079,AS$2)</f>
        <v>1.20465439532826</v>
      </c>
      <c r="AT93">
        <f>VLOOKUP($AC93,LS_Coint_BD!$B$3:$AQ$1079,AT$2)</f>
        <v>1.21290087539069</v>
      </c>
      <c r="AU93">
        <f>VLOOKUP($AC93,LS_Coint_BD!$B$3:$AQ$1079,AU$2)</f>
        <v>0</v>
      </c>
      <c r="AV93">
        <f>VLOOKUP($AC93,LS_Coint_BD!$B$3:$AQ$1079,AV$2)</f>
        <v>6.6613381477509402E-16</v>
      </c>
      <c r="AW93">
        <f>VLOOKUP($AC93,LS_Coint_BD!$B$3:$AQ$1079,AW$2)</f>
        <v>3.9968028886505602E-16</v>
      </c>
      <c r="AX93">
        <f>VLOOKUP($AC93,LS_Coint_BD!$B$3:$AQ$1079,AX$2)</f>
        <v>-3.5527136788005001E-16</v>
      </c>
      <c r="AY93">
        <f>VLOOKUP($AC93,LS_Coint_BD!$B$3:$AQ$1079,AY$2)</f>
        <v>0</v>
      </c>
      <c r="AZ93">
        <f>VLOOKUP($AC93,LS_Coint_BD!$B$3:$AQ$1079,AZ$2)</f>
        <v>0</v>
      </c>
      <c r="BA93">
        <f>VLOOKUP($AC93,LS_Coint_BD!$B$3:$AQ$1079,BA$2)</f>
        <v>-4.2632564145606E-16</v>
      </c>
      <c r="BB93">
        <f>VLOOKUP($AC93,LS_Coint_BD!$B$3:$AQ$1079,BB$2)</f>
        <v>3.2297397080004599E-16</v>
      </c>
      <c r="BC93">
        <f>VLOOKUP($AC93,LS_Coint_BD!$B$3:$AQ$1079,BC$2)</f>
        <v>0</v>
      </c>
      <c r="BD93">
        <f t="shared" si="99"/>
        <v>-1.1435167396832213</v>
      </c>
      <c r="BE93">
        <f t="shared" si="100"/>
        <v>-1.1518419788894496</v>
      </c>
      <c r="BF93">
        <f t="shared" si="101"/>
        <v>-1.3451440538865225</v>
      </c>
      <c r="BG93">
        <f t="shared" si="102"/>
        <v>0</v>
      </c>
      <c r="BH93">
        <f t="shared" si="103"/>
        <v>0</v>
      </c>
      <c r="BI93">
        <f t="shared" si="104"/>
        <v>-2.4093087906565205</v>
      </c>
      <c r="BJ93">
        <f t="shared" si="105"/>
        <v>-2.4258017507813796</v>
      </c>
      <c r="BK93">
        <f t="shared" si="106"/>
        <v>0</v>
      </c>
      <c r="BL93">
        <f t="shared" si="107"/>
        <v>-1.14351673968322</v>
      </c>
      <c r="BN93" s="30" t="b">
        <f t="shared" si="91"/>
        <v>0</v>
      </c>
      <c r="BO93" s="30" t="b">
        <f t="shared" si="92"/>
        <v>0</v>
      </c>
      <c r="BP93" s="30" t="b">
        <f t="shared" si="93"/>
        <v>0</v>
      </c>
      <c r="BQ93" s="30" t="b">
        <f t="shared" si="94"/>
        <v>0</v>
      </c>
      <c r="BR93" s="30" t="b">
        <f t="shared" si="95"/>
        <v>0</v>
      </c>
      <c r="BS93" s="30" t="b">
        <f t="shared" si="96"/>
        <v>0</v>
      </c>
      <c r="BT93" s="30" t="b">
        <f t="shared" si="97"/>
        <v>0</v>
      </c>
      <c r="BU93" s="30" t="b">
        <f t="shared" si="98"/>
        <v>0</v>
      </c>
    </row>
    <row r="94" spans="2:73" x14ac:dyDescent="0.3">
      <c r="B94" s="17" t="str">
        <f>VLOOKUP($AC94,LS_Coint_BD!$B$3:$D$1079,2)</f>
        <v>BBSE3</v>
      </c>
      <c r="C94" s="87" t="str">
        <f>VLOOKUP($AC94,LS_Coint_BD!$B$3:$D$1079,3)</f>
        <v>ITSA4</v>
      </c>
      <c r="D94" s="68">
        <f t="shared" si="108"/>
        <v>-0.17293418536877958</v>
      </c>
      <c r="E94" s="65">
        <f t="shared" si="109"/>
        <v>-1.0151108822977344</v>
      </c>
      <c r="F94" s="69">
        <f t="shared" si="110"/>
        <v>-0.67674058819848959</v>
      </c>
      <c r="G94" s="68">
        <f t="shared" si="111"/>
        <v>-9.3925318696285842E-2</v>
      </c>
      <c r="H94" s="65">
        <f t="shared" si="112"/>
        <v>-1.0991872770226556</v>
      </c>
      <c r="I94" s="69">
        <f t="shared" si="113"/>
        <v>-0.73279151801510367</v>
      </c>
      <c r="J94" s="68">
        <f t="shared" si="114"/>
        <v>-0.10687695154855525</v>
      </c>
      <c r="K94" s="65">
        <f t="shared" si="115"/>
        <v>-1.072729790704618</v>
      </c>
      <c r="L94" s="69">
        <f t="shared" si="116"/>
        <v>-0.71515319380307862</v>
      </c>
      <c r="M94" s="68">
        <f t="shared" si="117"/>
        <v>-6.0106370502998274E-2</v>
      </c>
      <c r="N94" s="65">
        <f t="shared" si="118"/>
        <v>-1.0997035838632558</v>
      </c>
      <c r="O94" s="69">
        <f t="shared" si="119"/>
        <v>-0.73313572257550397</v>
      </c>
      <c r="P94" s="68">
        <f t="shared" si="120"/>
        <v>-3.7835602714457295E-2</v>
      </c>
      <c r="Q94" s="65">
        <f t="shared" si="121"/>
        <v>-1.084255630788727</v>
      </c>
      <c r="R94" s="69">
        <f t="shared" si="122"/>
        <v>-0.72283708719248463</v>
      </c>
      <c r="S94" s="68">
        <f t="shared" si="123"/>
        <v>-2.3027796087733421E-2</v>
      </c>
      <c r="T94" s="65">
        <f t="shared" si="124"/>
        <v>-1.0870624445032009</v>
      </c>
      <c r="U94" s="69">
        <f t="shared" si="125"/>
        <v>-0.72470829633546718</v>
      </c>
      <c r="V94" s="68">
        <f t="shared" si="126"/>
        <v>-1.6040707581979063E-2</v>
      </c>
      <c r="W94" s="65">
        <f t="shared" si="127"/>
        <v>-1.0921911748971387</v>
      </c>
      <c r="X94" s="69">
        <f t="shared" si="128"/>
        <v>-0.72812744993142586</v>
      </c>
      <c r="Y94" s="68">
        <f t="shared" si="129"/>
        <v>1.8620604180783928E-2</v>
      </c>
      <c r="Z94" s="65">
        <f t="shared" si="130"/>
        <v>1.0895988957246576</v>
      </c>
      <c r="AA94" s="69">
        <f t="shared" si="131"/>
        <v>0.72639926381643838</v>
      </c>
      <c r="AB94" s="98">
        <f>SUMIF(BN94:BU94,"VERDADEIRO",BN$3:$BU93)</f>
        <v>0</v>
      </c>
      <c r="AC94" s="97">
        <f t="shared" si="90"/>
        <v>91</v>
      </c>
      <c r="AD94">
        <f>RTD("tryd.rtdserver",,"COT",B94,"ULT")</f>
        <v>28.52</v>
      </c>
      <c r="AE94">
        <f>RTD("tryd.rtdserver",,"COT",C94,"ULT")</f>
        <v>10.76</v>
      </c>
      <c r="AF94">
        <f>VLOOKUP($AC94,LS_Coint_BD!$B$3:$AQ$1079,AF$2)*$AD94+VLOOKUP($AC94,LS_Coint_BD!$B$3:$AQ$1079,AF$2+1)</f>
        <v>10.932934185368779</v>
      </c>
      <c r="AG94">
        <f>VLOOKUP($AC94,LS_Coint_BD!$B$3:$AQ$1079,AG$2)*$AD94+VLOOKUP($AC94,LS_Coint_BD!$B$3:$AQ$1079,AG$2+1)</f>
        <v>10.853925318696286</v>
      </c>
      <c r="AH94">
        <f>VLOOKUP($AC94,LS_Coint_BD!$B$3:$AQ$1079,AH$2)*$AD94+VLOOKUP($AC94,LS_Coint_BD!$B$3:$AQ$1079,AH$2+1)</f>
        <v>10.866876951548555</v>
      </c>
      <c r="AI94">
        <f>VLOOKUP($AC94,LS_Coint_BD!$B$3:$AQ$1079,AI$2)*$AD94+VLOOKUP($AC94,LS_Coint_BD!$B$3:$AQ$1079,AI$2+1)</f>
        <v>10.820106370502998</v>
      </c>
      <c r="AJ94">
        <f>VLOOKUP($AC94,LS_Coint_BD!$B$3:$AQ$1079,AJ$2)*$AD94+VLOOKUP($AC94,LS_Coint_BD!$B$3:$AQ$1079,AJ$2+1)</f>
        <v>10.797835602714457</v>
      </c>
      <c r="AK94">
        <f>VLOOKUP($AC94,LS_Coint_BD!$B$3:$AQ$1079,AK$2)*$AD94+VLOOKUP($AC94,LS_Coint_BD!$B$3:$AQ$1079,AK$2+1)</f>
        <v>10.783027796087733</v>
      </c>
      <c r="AL94">
        <f>VLOOKUP($AC94,LS_Coint_BD!$B$3:$AQ$1079,AL$2)*$AD94+VLOOKUP($AC94,LS_Coint_BD!$B$3:$AQ$1079,AL$2+1)</f>
        <v>10.776040707581979</v>
      </c>
      <c r="AM94">
        <f>VLOOKUP($AC94,LS_Coint_BD!$B$3:$AQ$1079,AM$2)*$AD94+VLOOKUP($AC94,LS_Coint_BD!$B$3:$AQ$1079,AM$2+1)</f>
        <v>10.741379395819216</v>
      </c>
      <c r="AN94">
        <f>VLOOKUP($AC94,LS_Coint_BD!$B$3:$AQ$1079,AN$2)</f>
        <v>0.33837029409924502</v>
      </c>
      <c r="AO94">
        <f>VLOOKUP($AC94,LS_Coint_BD!$B$3:$AQ$1079,AO$2)</f>
        <v>0.366395759007552</v>
      </c>
      <c r="AP94">
        <f>VLOOKUP($AC94,LS_Coint_BD!$B$3:$AQ$1079,AP$2)</f>
        <v>0.35757659690153898</v>
      </c>
      <c r="AQ94">
        <f>VLOOKUP($AC94,LS_Coint_BD!$B$3:$AQ$1079,AQ$2)</f>
        <v>0.36656786128775198</v>
      </c>
      <c r="AR94">
        <f>VLOOKUP($AC94,LS_Coint_BD!$B$3:$AQ$1079,AR$2)</f>
        <v>0.36141854359624298</v>
      </c>
      <c r="AS94">
        <f>VLOOKUP($AC94,LS_Coint_BD!$B$3:$AQ$1079,AS$2)</f>
        <v>0.36235414816773298</v>
      </c>
      <c r="AT94">
        <f>VLOOKUP($AC94,LS_Coint_BD!$B$3:$AQ$1079,AT$2)</f>
        <v>0.36406372496571299</v>
      </c>
      <c r="AU94">
        <f>VLOOKUP($AC94,LS_Coint_BD!$B$3:$AQ$1079,AU$2)</f>
        <v>0.36319963190821902</v>
      </c>
      <c r="AV94">
        <f>VLOOKUP($AC94,LS_Coint_BD!$B$3:$AQ$1079,AV$2)</f>
        <v>4.4408920985006301E-16</v>
      </c>
      <c r="AW94">
        <f>VLOOKUP($AC94,LS_Coint_BD!$B$3:$AQ$1079,AW$2)</f>
        <v>3.2566542055671301E-16</v>
      </c>
      <c r="AX94">
        <f>VLOOKUP($AC94,LS_Coint_BD!$B$3:$AQ$1079,AX$2)</f>
        <v>-6.8516620948295398E-16</v>
      </c>
      <c r="AY94">
        <f>VLOOKUP($AC94,LS_Coint_BD!$B$3:$AQ$1079,AY$2)</f>
        <v>4.4408920985006301E-17</v>
      </c>
      <c r="AZ94">
        <f>VLOOKUP($AC94,LS_Coint_BD!$B$3:$AQ$1079,AZ$2)</f>
        <v>1.36187357687353E-15</v>
      </c>
      <c r="BA94">
        <f>VLOOKUP($AC94,LS_Coint_BD!$B$3:$AQ$1079,BA$2)</f>
        <v>-1.2168044349891701E-15</v>
      </c>
      <c r="BB94">
        <f>VLOOKUP($AC94,LS_Coint_BD!$B$3:$AQ$1079,BB$2)</f>
        <v>1.2918958832001801E-16</v>
      </c>
      <c r="BC94">
        <f>VLOOKUP($AC94,LS_Coint_BD!$B$3:$AQ$1079,BC$2)</f>
        <v>3.2684965844964598E-16</v>
      </c>
      <c r="BD94">
        <f t="shared" si="99"/>
        <v>-0.67674058819848959</v>
      </c>
      <c r="BE94">
        <f t="shared" si="100"/>
        <v>-0.73279151801510367</v>
      </c>
      <c r="BF94">
        <f t="shared" si="101"/>
        <v>-0.71515319380307862</v>
      </c>
      <c r="BG94">
        <f t="shared" si="102"/>
        <v>-0.73313572257550397</v>
      </c>
      <c r="BH94">
        <f t="shared" si="103"/>
        <v>-0.72283708719248463</v>
      </c>
      <c r="BI94">
        <f t="shared" si="104"/>
        <v>-0.72470829633546718</v>
      </c>
      <c r="BJ94">
        <f t="shared" si="105"/>
        <v>-0.72812744993142586</v>
      </c>
      <c r="BK94">
        <f t="shared" si="106"/>
        <v>0.72639926381643838</v>
      </c>
      <c r="BL94">
        <f t="shared" si="107"/>
        <v>-0.6767405881984887</v>
      </c>
      <c r="BN94" s="19" t="b">
        <f t="shared" si="91"/>
        <v>0</v>
      </c>
      <c r="BO94" s="19" t="b">
        <f t="shared" si="92"/>
        <v>0</v>
      </c>
      <c r="BP94" s="19" t="b">
        <f t="shared" si="93"/>
        <v>0</v>
      </c>
      <c r="BQ94" s="19" t="b">
        <f t="shared" si="94"/>
        <v>0</v>
      </c>
      <c r="BR94" s="19" t="b">
        <f t="shared" si="95"/>
        <v>0</v>
      </c>
      <c r="BS94" s="19" t="b">
        <f t="shared" si="96"/>
        <v>0</v>
      </c>
      <c r="BT94" s="19" t="b">
        <f t="shared" si="97"/>
        <v>0</v>
      </c>
      <c r="BU94" s="19" t="b">
        <f t="shared" si="98"/>
        <v>0</v>
      </c>
    </row>
    <row r="95" spans="2:73" x14ac:dyDescent="0.3">
      <c r="B95" s="17" t="str">
        <f>VLOOKUP($AC95,LS_Coint_BD!$B$3:$D$1079,2)</f>
        <v>BBSE3</v>
      </c>
      <c r="C95" s="87" t="str">
        <f>VLOOKUP($AC95,LS_Coint_BD!$B$3:$D$1079,3)</f>
        <v>ITUB4</v>
      </c>
      <c r="D95" s="70">
        <f t="shared" si="108"/>
        <v>-1.3140390284246521</v>
      </c>
      <c r="E95" s="66">
        <f t="shared" si="109"/>
        <v>-3.1863484877418258</v>
      </c>
      <c r="F95" s="71">
        <f t="shared" si="110"/>
        <v>-2.1242323251612172</v>
      </c>
      <c r="G95" s="70">
        <f t="shared" si="111"/>
        <v>0</v>
      </c>
      <c r="H95" s="66">
        <f t="shared" si="112"/>
        <v>0</v>
      </c>
      <c r="I95" s="71">
        <f t="shared" si="113"/>
        <v>0</v>
      </c>
      <c r="J95" s="70">
        <f t="shared" si="114"/>
        <v>0</v>
      </c>
      <c r="K95" s="66">
        <f t="shared" si="115"/>
        <v>0</v>
      </c>
      <c r="L95" s="71">
        <f t="shared" si="116"/>
        <v>0</v>
      </c>
      <c r="M95" s="70">
        <f t="shared" si="117"/>
        <v>-0.82217212461894817</v>
      </c>
      <c r="N95" s="66">
        <f t="shared" si="118"/>
        <v>-3.9160445757780065</v>
      </c>
      <c r="O95" s="71">
        <f t="shared" si="119"/>
        <v>-2.6106963838520043</v>
      </c>
      <c r="P95" s="70">
        <f t="shared" si="120"/>
        <v>-0.73795909803557791</v>
      </c>
      <c r="Q95" s="66">
        <f t="shared" si="121"/>
        <v>-3.9356238739155587</v>
      </c>
      <c r="R95" s="71">
        <f t="shared" si="122"/>
        <v>-2.6237492492770391</v>
      </c>
      <c r="S95" s="70">
        <f t="shared" si="123"/>
        <v>-0.65959000450494898</v>
      </c>
      <c r="T95" s="66">
        <f t="shared" si="124"/>
        <v>-4.0213885862958012</v>
      </c>
      <c r="U95" s="71">
        <f t="shared" si="125"/>
        <v>-2.6809257241972007</v>
      </c>
      <c r="V95" s="70">
        <f t="shared" si="126"/>
        <v>-0.62052682773426326</v>
      </c>
      <c r="W95" s="66">
        <f t="shared" si="127"/>
        <v>-3.9142267319565622</v>
      </c>
      <c r="X95" s="71">
        <f t="shared" si="128"/>
        <v>-2.6094844879710415</v>
      </c>
      <c r="Y95" s="70">
        <f t="shared" si="129"/>
        <v>-0.30169005597850429</v>
      </c>
      <c r="Z95" s="66">
        <f t="shared" si="130"/>
        <v>-3.8837903228788249</v>
      </c>
      <c r="AA95" s="71">
        <f t="shared" si="131"/>
        <v>-2.5891935485858832</v>
      </c>
      <c r="AB95" s="98">
        <f>SUMIF(BN95:BU95,"VERDADEIRO",BN$3:$BU94)</f>
        <v>0</v>
      </c>
      <c r="AC95" s="97">
        <f t="shared" si="90"/>
        <v>92</v>
      </c>
      <c r="AD95">
        <f>RTD("tryd.rtdserver",,"COT",B95,"ULT")</f>
        <v>28.52</v>
      </c>
      <c r="AE95">
        <f>RTD("tryd.rtdserver",,"COT",C95,"ULT")</f>
        <v>28.08</v>
      </c>
      <c r="AF95">
        <f>VLOOKUP($AC95,LS_Coint_BD!$B$3:$AQ$1079,AF$2)*$AD95+VLOOKUP($AC95,LS_Coint_BD!$B$3:$AQ$1079,AF$2+1)</f>
        <v>29.39403902842465</v>
      </c>
      <c r="AG95">
        <f>VLOOKUP($AC95,LS_Coint_BD!$B$3:$AQ$1079,AG$2)*$AD95+VLOOKUP($AC95,LS_Coint_BD!$B$3:$AQ$1079,AG$2+1)</f>
        <v>0</v>
      </c>
      <c r="AH95">
        <f>VLOOKUP($AC95,LS_Coint_BD!$B$3:$AQ$1079,AH$2)*$AD95+VLOOKUP($AC95,LS_Coint_BD!$B$3:$AQ$1079,AH$2+1)</f>
        <v>0</v>
      </c>
      <c r="AI95">
        <f>VLOOKUP($AC95,LS_Coint_BD!$B$3:$AQ$1079,AI$2)*$AD95+VLOOKUP($AC95,LS_Coint_BD!$B$3:$AQ$1079,AI$2+1)</f>
        <v>28.902172124618946</v>
      </c>
      <c r="AJ95">
        <f>VLOOKUP($AC95,LS_Coint_BD!$B$3:$AQ$1079,AJ$2)*$AD95+VLOOKUP($AC95,LS_Coint_BD!$B$3:$AQ$1079,AJ$2+1)</f>
        <v>28.817959098035576</v>
      </c>
      <c r="AK95">
        <f>VLOOKUP($AC95,LS_Coint_BD!$B$3:$AQ$1079,AK$2)*$AD95+VLOOKUP($AC95,LS_Coint_BD!$B$3:$AQ$1079,AK$2+1)</f>
        <v>28.739590004504947</v>
      </c>
      <c r="AL95">
        <f>VLOOKUP($AC95,LS_Coint_BD!$B$3:$AQ$1079,AL$2)*$AD95+VLOOKUP($AC95,LS_Coint_BD!$B$3:$AQ$1079,AL$2+1)</f>
        <v>28.700526827734262</v>
      </c>
      <c r="AM95">
        <f>VLOOKUP($AC95,LS_Coint_BD!$B$3:$AQ$1079,AM$2)*$AD95+VLOOKUP($AC95,LS_Coint_BD!$B$3:$AQ$1079,AM$2+1)</f>
        <v>28.381690055978503</v>
      </c>
      <c r="AN95">
        <f>VLOOKUP($AC95,LS_Coint_BD!$B$3:$AQ$1079,AN$2)</f>
        <v>1.0621161625806099</v>
      </c>
      <c r="AO95">
        <f>VLOOKUP($AC95,LS_Coint_BD!$B$3:$AQ$1079,AO$2)</f>
        <v>0</v>
      </c>
      <c r="AP95">
        <f>VLOOKUP($AC95,LS_Coint_BD!$B$3:$AQ$1079,AP$2)</f>
        <v>0</v>
      </c>
      <c r="AQ95">
        <f>VLOOKUP($AC95,LS_Coint_BD!$B$3:$AQ$1079,AQ$2)</f>
        <v>1.3053481919259999</v>
      </c>
      <c r="AR95">
        <f>VLOOKUP($AC95,LS_Coint_BD!$B$3:$AQ$1079,AR$2)</f>
        <v>1.31187462463852</v>
      </c>
      <c r="AS95">
        <f>VLOOKUP($AC95,LS_Coint_BD!$B$3:$AQ$1079,AS$2)</f>
        <v>1.3404628620986001</v>
      </c>
      <c r="AT95">
        <f>VLOOKUP($AC95,LS_Coint_BD!$B$3:$AQ$1079,AT$2)</f>
        <v>1.3047422439855201</v>
      </c>
      <c r="AU95">
        <f>VLOOKUP($AC95,LS_Coint_BD!$B$3:$AQ$1079,AU$2)</f>
        <v>1.2945967742929401</v>
      </c>
      <c r="AV95">
        <f>VLOOKUP($AC95,LS_Coint_BD!$B$3:$AQ$1079,AV$2)</f>
        <v>2.6290081223123699E-15</v>
      </c>
      <c r="AW95">
        <f>VLOOKUP($AC95,LS_Coint_BD!$B$3:$AQ$1079,AW$2)</f>
        <v>0</v>
      </c>
      <c r="AX95">
        <f>VLOOKUP($AC95,LS_Coint_BD!$B$3:$AQ$1079,AX$2)</f>
        <v>0</v>
      </c>
      <c r="AY95">
        <f>VLOOKUP($AC95,LS_Coint_BD!$B$3:$AQ$1079,AY$2)</f>
        <v>-4.4408920985006301E-15</v>
      </c>
      <c r="AZ95">
        <f>VLOOKUP($AC95,LS_Coint_BD!$B$3:$AQ$1079,AZ$2)</f>
        <v>7.1054273576010003E-16</v>
      </c>
      <c r="BA95">
        <f>VLOOKUP($AC95,LS_Coint_BD!$B$3:$AQ$1079,BA$2)</f>
        <v>-5.3290705182007502E-16</v>
      </c>
      <c r="BB95">
        <f>VLOOKUP($AC95,LS_Coint_BD!$B$3:$AQ$1079,BB$2)</f>
        <v>-1.48568026568021E-15</v>
      </c>
      <c r="BC95">
        <f>VLOOKUP($AC95,LS_Coint_BD!$B$3:$AQ$1079,BC$2)</f>
        <v>-3.0411229090532299E-15</v>
      </c>
      <c r="BD95">
        <f t="shared" si="99"/>
        <v>-2.1242323251612172</v>
      </c>
      <c r="BE95">
        <f t="shared" si="100"/>
        <v>0</v>
      </c>
      <c r="BF95">
        <f t="shared" si="101"/>
        <v>0</v>
      </c>
      <c r="BG95">
        <f t="shared" si="102"/>
        <v>-2.6106963838520043</v>
      </c>
      <c r="BH95">
        <f t="shared" si="103"/>
        <v>-2.6237492492770391</v>
      </c>
      <c r="BI95">
        <f t="shared" si="104"/>
        <v>-2.6809257241972007</v>
      </c>
      <c r="BJ95">
        <f t="shared" si="105"/>
        <v>-2.6094844879710415</v>
      </c>
      <c r="BK95">
        <f t="shared" si="106"/>
        <v>-2.5891935485858832</v>
      </c>
      <c r="BL95">
        <f t="shared" si="107"/>
        <v>-2.1242323251612225</v>
      </c>
      <c r="BN95" s="30" t="b">
        <f t="shared" si="91"/>
        <v>0</v>
      </c>
      <c r="BO95" s="30" t="b">
        <f t="shared" si="92"/>
        <v>0</v>
      </c>
      <c r="BP95" s="30" t="b">
        <f t="shared" si="93"/>
        <v>0</v>
      </c>
      <c r="BQ95" s="30" t="b">
        <f t="shared" si="94"/>
        <v>0</v>
      </c>
      <c r="BR95" s="30" t="b">
        <f t="shared" si="95"/>
        <v>0</v>
      </c>
      <c r="BS95" s="30" t="b">
        <f t="shared" si="96"/>
        <v>0</v>
      </c>
      <c r="BT95" s="30" t="b">
        <f t="shared" si="97"/>
        <v>0</v>
      </c>
      <c r="BU95" s="30" t="b">
        <f t="shared" si="98"/>
        <v>0</v>
      </c>
    </row>
    <row r="96" spans="2:73" x14ac:dyDescent="0.3">
      <c r="B96" s="17" t="str">
        <f>VLOOKUP($AC96,LS_Coint_BD!$B$3:$D$1079,2)</f>
        <v>BBSE3</v>
      </c>
      <c r="C96" s="87" t="str">
        <f>VLOOKUP($AC96,LS_Coint_BD!$B$3:$D$1079,3)</f>
        <v>LREN3</v>
      </c>
      <c r="D96" s="68">
        <f t="shared" si="108"/>
        <v>0</v>
      </c>
      <c r="E96" s="65">
        <f t="shared" si="109"/>
        <v>0</v>
      </c>
      <c r="F96" s="69">
        <f t="shared" si="110"/>
        <v>0</v>
      </c>
      <c r="G96" s="68">
        <f t="shared" si="111"/>
        <v>0</v>
      </c>
      <c r="H96" s="65">
        <f t="shared" si="112"/>
        <v>0</v>
      </c>
      <c r="I96" s="69">
        <f t="shared" si="113"/>
        <v>0</v>
      </c>
      <c r="J96" s="68">
        <f t="shared" si="114"/>
        <v>0</v>
      </c>
      <c r="K96" s="65">
        <f t="shared" si="115"/>
        <v>0</v>
      </c>
      <c r="L96" s="69">
        <f t="shared" si="116"/>
        <v>0</v>
      </c>
      <c r="M96" s="68">
        <f t="shared" si="117"/>
        <v>-2.5503256313009004</v>
      </c>
      <c r="N96" s="65">
        <f t="shared" si="118"/>
        <v>-5.6619076734427516</v>
      </c>
      <c r="O96" s="69">
        <f t="shared" si="119"/>
        <v>-3.7746051156285008</v>
      </c>
      <c r="P96" s="68">
        <f t="shared" si="120"/>
        <v>-2.7376210455326486</v>
      </c>
      <c r="Q96" s="65">
        <f t="shared" si="121"/>
        <v>-5.7664618497491329</v>
      </c>
      <c r="R96" s="69">
        <f t="shared" si="122"/>
        <v>-3.8443078998327551</v>
      </c>
      <c r="S96" s="68">
        <f t="shared" si="123"/>
        <v>-2.8898487975129044</v>
      </c>
      <c r="T96" s="65">
        <f t="shared" si="124"/>
        <v>-6.4095460506107749</v>
      </c>
      <c r="U96" s="69">
        <f t="shared" si="125"/>
        <v>-4.2730307004071832</v>
      </c>
      <c r="V96" s="68">
        <f t="shared" si="126"/>
        <v>-2.9642092918192731</v>
      </c>
      <c r="W96" s="65">
        <f t="shared" si="127"/>
        <v>-7.2888861178798816</v>
      </c>
      <c r="X96" s="69">
        <f t="shared" si="128"/>
        <v>-4.8592574119199208</v>
      </c>
      <c r="Y96" s="68">
        <f t="shared" si="129"/>
        <v>-4.233742861870148</v>
      </c>
      <c r="Z96" s="65">
        <f t="shared" si="130"/>
        <v>-8.1617831563501184</v>
      </c>
      <c r="AA96" s="69">
        <f t="shared" si="131"/>
        <v>-5.4411887709000784</v>
      </c>
      <c r="AB96" s="98">
        <f>SUMIF(BN96:BU96,"VERDADEIRO",BN$3:$BU95)</f>
        <v>0</v>
      </c>
      <c r="AC96" s="97">
        <f t="shared" si="90"/>
        <v>93</v>
      </c>
      <c r="AD96">
        <f>RTD("tryd.rtdserver",,"COT",B96,"ULT")</f>
        <v>28.52</v>
      </c>
      <c r="AE96">
        <f>RTD("tryd.rtdserver",,"COT",C96,"ULT")</f>
        <v>41.01</v>
      </c>
      <c r="AF96">
        <f>VLOOKUP($AC96,LS_Coint_BD!$B$3:$AQ$1079,AF$2)*$AD96+VLOOKUP($AC96,LS_Coint_BD!$B$3:$AQ$1079,AF$2+1)</f>
        <v>0</v>
      </c>
      <c r="AG96">
        <f>VLOOKUP($AC96,LS_Coint_BD!$B$3:$AQ$1079,AG$2)*$AD96+VLOOKUP($AC96,LS_Coint_BD!$B$3:$AQ$1079,AG$2+1)</f>
        <v>0</v>
      </c>
      <c r="AH96">
        <f>VLOOKUP($AC96,LS_Coint_BD!$B$3:$AQ$1079,AH$2)*$AD96+VLOOKUP($AC96,LS_Coint_BD!$B$3:$AQ$1079,AH$2+1)</f>
        <v>0</v>
      </c>
      <c r="AI96">
        <f>VLOOKUP($AC96,LS_Coint_BD!$B$3:$AQ$1079,AI$2)*$AD96+VLOOKUP($AC96,LS_Coint_BD!$B$3:$AQ$1079,AI$2+1)</f>
        <v>43.560325631300898</v>
      </c>
      <c r="AJ96">
        <f>VLOOKUP($AC96,LS_Coint_BD!$B$3:$AQ$1079,AJ$2)*$AD96+VLOOKUP($AC96,LS_Coint_BD!$B$3:$AQ$1079,AJ$2+1)</f>
        <v>43.747621045532647</v>
      </c>
      <c r="AK96">
        <f>VLOOKUP($AC96,LS_Coint_BD!$B$3:$AQ$1079,AK$2)*$AD96+VLOOKUP($AC96,LS_Coint_BD!$B$3:$AQ$1079,AK$2+1)</f>
        <v>43.899848797512902</v>
      </c>
      <c r="AL96">
        <f>VLOOKUP($AC96,LS_Coint_BD!$B$3:$AQ$1079,AL$2)*$AD96+VLOOKUP($AC96,LS_Coint_BD!$B$3:$AQ$1079,AL$2+1)</f>
        <v>43.974209291819271</v>
      </c>
      <c r="AM96">
        <f>VLOOKUP($AC96,LS_Coint_BD!$B$3:$AQ$1079,AM$2)*$AD96+VLOOKUP($AC96,LS_Coint_BD!$B$3:$AQ$1079,AM$2+1)</f>
        <v>45.243742861870146</v>
      </c>
      <c r="AN96">
        <f>VLOOKUP($AC96,LS_Coint_BD!$B$3:$AQ$1079,AN$2)</f>
        <v>0</v>
      </c>
      <c r="AO96">
        <f>VLOOKUP($AC96,LS_Coint_BD!$B$3:$AQ$1079,AO$2)</f>
        <v>0</v>
      </c>
      <c r="AP96">
        <f>VLOOKUP($AC96,LS_Coint_BD!$B$3:$AQ$1079,AP$2)</f>
        <v>0</v>
      </c>
      <c r="AQ96">
        <f>VLOOKUP($AC96,LS_Coint_BD!$B$3:$AQ$1079,AQ$2)</f>
        <v>1.8873025578142499</v>
      </c>
      <c r="AR96">
        <f>VLOOKUP($AC96,LS_Coint_BD!$B$3:$AQ$1079,AR$2)</f>
        <v>1.92215394991638</v>
      </c>
      <c r="AS96">
        <f>VLOOKUP($AC96,LS_Coint_BD!$B$3:$AQ$1079,AS$2)</f>
        <v>2.1365153502035898</v>
      </c>
      <c r="AT96">
        <f>VLOOKUP($AC96,LS_Coint_BD!$B$3:$AQ$1079,AT$2)</f>
        <v>2.4296287059599599</v>
      </c>
      <c r="AU96">
        <f>VLOOKUP($AC96,LS_Coint_BD!$B$3:$AQ$1079,AU$2)</f>
        <v>2.7205943854500401</v>
      </c>
      <c r="AV96">
        <f>VLOOKUP($AC96,LS_Coint_BD!$B$3:$AQ$1079,AV$2)</f>
        <v>0</v>
      </c>
      <c r="AW96">
        <f>VLOOKUP($AC96,LS_Coint_BD!$B$3:$AQ$1079,AW$2)</f>
        <v>0</v>
      </c>
      <c r="AX96">
        <f>VLOOKUP($AC96,LS_Coint_BD!$B$3:$AQ$1079,AX$2)</f>
        <v>0</v>
      </c>
      <c r="AY96">
        <f>VLOOKUP($AC96,LS_Coint_BD!$B$3:$AQ$1079,AY$2)</f>
        <v>-8.4376949871511903E-16</v>
      </c>
      <c r="AZ96">
        <f>VLOOKUP($AC96,LS_Coint_BD!$B$3:$AQ$1079,AZ$2)</f>
        <v>4.8159007645962404E-15</v>
      </c>
      <c r="BA96">
        <f>VLOOKUP($AC96,LS_Coint_BD!$B$3:$AQ$1079,BA$2)</f>
        <v>-3.3750779948604801E-15</v>
      </c>
      <c r="BB96">
        <f>VLOOKUP($AC96,LS_Coint_BD!$B$3:$AQ$1079,BB$2)</f>
        <v>-4.52163559120064E-16</v>
      </c>
      <c r="BC96">
        <f>VLOOKUP($AC96,LS_Coint_BD!$B$3:$AQ$1079,BC$2)</f>
        <v>1.8758328224066598E-15</v>
      </c>
      <c r="BD96">
        <f t="shared" si="99"/>
        <v>0</v>
      </c>
      <c r="BE96">
        <f t="shared" si="100"/>
        <v>0</v>
      </c>
      <c r="BF96">
        <f t="shared" si="101"/>
        <v>0</v>
      </c>
      <c r="BG96">
        <f t="shared" si="102"/>
        <v>-3.7746051156285008</v>
      </c>
      <c r="BH96">
        <f t="shared" si="103"/>
        <v>-3.8443078998327551</v>
      </c>
      <c r="BI96">
        <f t="shared" si="104"/>
        <v>-4.2730307004071832</v>
      </c>
      <c r="BJ96">
        <f t="shared" si="105"/>
        <v>-4.8592574119199208</v>
      </c>
      <c r="BK96">
        <f t="shared" si="106"/>
        <v>-5.4411887709000784</v>
      </c>
      <c r="BL96">
        <f t="shared" si="107"/>
        <v>0</v>
      </c>
      <c r="BN96" s="19" t="b">
        <f t="shared" si="91"/>
        <v>0</v>
      </c>
      <c r="BO96" s="19" t="b">
        <f t="shared" si="92"/>
        <v>0</v>
      </c>
      <c r="BP96" s="19" t="b">
        <f t="shared" si="93"/>
        <v>0</v>
      </c>
      <c r="BQ96" s="19" t="b">
        <f t="shared" si="94"/>
        <v>0</v>
      </c>
      <c r="BR96" s="19" t="b">
        <f t="shared" si="95"/>
        <v>0</v>
      </c>
      <c r="BS96" s="19" t="b">
        <f t="shared" si="96"/>
        <v>0</v>
      </c>
      <c r="BT96" s="19" t="b">
        <f t="shared" si="97"/>
        <v>0</v>
      </c>
      <c r="BU96" s="19" t="b">
        <f t="shared" si="98"/>
        <v>0</v>
      </c>
    </row>
    <row r="97" spans="2:73" x14ac:dyDescent="0.3">
      <c r="B97" s="17" t="str">
        <f>VLOOKUP($AC97,LS_Coint_BD!$B$3:$D$1079,2)</f>
        <v>BBSE3</v>
      </c>
      <c r="C97" s="87" t="str">
        <f>VLOOKUP($AC97,LS_Coint_BD!$B$3:$D$1079,3)</f>
        <v>MRVE3</v>
      </c>
      <c r="D97" s="70">
        <f t="shared" si="108"/>
        <v>0</v>
      </c>
      <c r="E97" s="66">
        <f t="shared" si="109"/>
        <v>0</v>
      </c>
      <c r="F97" s="71">
        <f t="shared" si="110"/>
        <v>0</v>
      </c>
      <c r="G97" s="70">
        <f t="shared" si="111"/>
        <v>0.72146279614725017</v>
      </c>
      <c r="H97" s="66">
        <f t="shared" si="112"/>
        <v>2.310892821644428</v>
      </c>
      <c r="I97" s="71">
        <f t="shared" si="113"/>
        <v>1.5405952144296187</v>
      </c>
      <c r="J97" s="70">
        <f t="shared" si="114"/>
        <v>0.59388925326789277</v>
      </c>
      <c r="K97" s="66">
        <f t="shared" si="115"/>
        <v>2.6413172870029427</v>
      </c>
      <c r="L97" s="71">
        <f t="shared" si="116"/>
        <v>1.7608781913352951</v>
      </c>
      <c r="M97" s="70">
        <f t="shared" si="117"/>
        <v>0.65437075203032435</v>
      </c>
      <c r="N97" s="66">
        <f t="shared" si="118"/>
        <v>2.8103624955470154</v>
      </c>
      <c r="O97" s="71">
        <f t="shared" si="119"/>
        <v>1.8735749970313436</v>
      </c>
      <c r="P97" s="70">
        <f t="shared" si="120"/>
        <v>0.65408338518550124</v>
      </c>
      <c r="Q97" s="66">
        <f t="shared" si="121"/>
        <v>2.9260048717956963</v>
      </c>
      <c r="R97" s="71">
        <f t="shared" si="122"/>
        <v>1.9506699145304642</v>
      </c>
      <c r="S97" s="70">
        <f t="shared" si="123"/>
        <v>0.62714064652351453</v>
      </c>
      <c r="T97" s="66">
        <f t="shared" si="124"/>
        <v>3.6206606250547799</v>
      </c>
      <c r="U97" s="71">
        <f t="shared" si="125"/>
        <v>2.4137737500365199</v>
      </c>
      <c r="V97" s="70">
        <f t="shared" si="126"/>
        <v>0.59570590463178519</v>
      </c>
      <c r="W97" s="66">
        <f t="shared" si="127"/>
        <v>4.6876526088560411</v>
      </c>
      <c r="X97" s="71">
        <f t="shared" si="128"/>
        <v>3.125101739237361</v>
      </c>
      <c r="Y97" s="70">
        <f t="shared" si="129"/>
        <v>0</v>
      </c>
      <c r="Z97" s="66">
        <f t="shared" si="130"/>
        <v>0</v>
      </c>
      <c r="AA97" s="71">
        <f t="shared" si="131"/>
        <v>0</v>
      </c>
      <c r="AB97" s="98">
        <f>SUMIF(BN97:BU97,"VERDADEIRO",BN$3:$BU96)</f>
        <v>0</v>
      </c>
      <c r="AC97" s="97">
        <f t="shared" si="90"/>
        <v>94</v>
      </c>
      <c r="AD97">
        <f>RTD("tryd.rtdserver",,"COT",B97,"ULT")</f>
        <v>28.52</v>
      </c>
      <c r="AE97">
        <f>RTD("tryd.rtdserver",,"COT",C97,"ULT")</f>
        <v>19.75</v>
      </c>
      <c r="AF97">
        <f>VLOOKUP($AC97,LS_Coint_BD!$B$3:$AQ$1079,AF$2)*$AD97+VLOOKUP($AC97,LS_Coint_BD!$B$3:$AQ$1079,AF$2+1)</f>
        <v>0</v>
      </c>
      <c r="AG97">
        <f>VLOOKUP($AC97,LS_Coint_BD!$B$3:$AQ$1079,AG$2)*$AD97+VLOOKUP($AC97,LS_Coint_BD!$B$3:$AQ$1079,AG$2+1)</f>
        <v>19.02853720385275</v>
      </c>
      <c r="AH97">
        <f>VLOOKUP($AC97,LS_Coint_BD!$B$3:$AQ$1079,AH$2)*$AD97+VLOOKUP($AC97,LS_Coint_BD!$B$3:$AQ$1079,AH$2+1)</f>
        <v>19.156110746732107</v>
      </c>
      <c r="AI97">
        <f>VLOOKUP($AC97,LS_Coint_BD!$B$3:$AQ$1079,AI$2)*$AD97+VLOOKUP($AC97,LS_Coint_BD!$B$3:$AQ$1079,AI$2+1)</f>
        <v>19.095629247969676</v>
      </c>
      <c r="AJ97">
        <f>VLOOKUP($AC97,LS_Coint_BD!$B$3:$AQ$1079,AJ$2)*$AD97+VLOOKUP($AC97,LS_Coint_BD!$B$3:$AQ$1079,AJ$2+1)</f>
        <v>19.095916614814499</v>
      </c>
      <c r="AK97">
        <f>VLOOKUP($AC97,LS_Coint_BD!$B$3:$AQ$1079,AK$2)*$AD97+VLOOKUP($AC97,LS_Coint_BD!$B$3:$AQ$1079,AK$2+1)</f>
        <v>19.122859353476485</v>
      </c>
      <c r="AL97">
        <f>VLOOKUP($AC97,LS_Coint_BD!$B$3:$AQ$1079,AL$2)*$AD97+VLOOKUP($AC97,LS_Coint_BD!$B$3:$AQ$1079,AL$2+1)</f>
        <v>19.154294095368215</v>
      </c>
      <c r="AM97">
        <f>VLOOKUP($AC97,LS_Coint_BD!$B$3:$AQ$1079,AM$2)*$AD97+VLOOKUP($AC97,LS_Coint_BD!$B$3:$AQ$1079,AM$2+1)</f>
        <v>0</v>
      </c>
      <c r="AN97">
        <f>VLOOKUP($AC97,LS_Coint_BD!$B$3:$AQ$1079,AN$2)</f>
        <v>0</v>
      </c>
      <c r="AO97">
        <f>VLOOKUP($AC97,LS_Coint_BD!$B$3:$AQ$1079,AO$2)</f>
        <v>0.77029760721481</v>
      </c>
      <c r="AP97">
        <f>VLOOKUP($AC97,LS_Coint_BD!$B$3:$AQ$1079,AP$2)</f>
        <v>0.880439095667649</v>
      </c>
      <c r="AQ97">
        <f>VLOOKUP($AC97,LS_Coint_BD!$B$3:$AQ$1079,AQ$2)</f>
        <v>0.936787498515673</v>
      </c>
      <c r="AR97">
        <f>VLOOKUP($AC97,LS_Coint_BD!$B$3:$AQ$1079,AR$2)</f>
        <v>0.97533495726523201</v>
      </c>
      <c r="AS97">
        <f>VLOOKUP($AC97,LS_Coint_BD!$B$3:$AQ$1079,AS$2)</f>
        <v>1.20688687501826</v>
      </c>
      <c r="AT97">
        <f>VLOOKUP($AC97,LS_Coint_BD!$B$3:$AQ$1079,AT$2)</f>
        <v>1.5625508696186801</v>
      </c>
      <c r="AU97">
        <f>VLOOKUP($AC97,LS_Coint_BD!$B$3:$AQ$1079,AU$2)</f>
        <v>0</v>
      </c>
      <c r="AV97">
        <f>VLOOKUP($AC97,LS_Coint_BD!$B$3:$AQ$1079,AV$2)</f>
        <v>0</v>
      </c>
      <c r="AW97">
        <f>VLOOKUP($AC97,LS_Coint_BD!$B$3:$AQ$1079,AW$2)</f>
        <v>-1.4210854715202001E-15</v>
      </c>
      <c r="AX97">
        <f>VLOOKUP($AC97,LS_Coint_BD!$B$3:$AQ$1079,AX$2)</f>
        <v>-2.9944301007032802E-15</v>
      </c>
      <c r="AY97">
        <f>VLOOKUP($AC97,LS_Coint_BD!$B$3:$AQ$1079,AY$2)</f>
        <v>-2.4646951146678498E-15</v>
      </c>
      <c r="AZ97">
        <f>VLOOKUP($AC97,LS_Coint_BD!$B$3:$AQ$1079,AZ$2)</f>
        <v>3.1579677144893298E-16</v>
      </c>
      <c r="BA97">
        <f>VLOOKUP($AC97,LS_Coint_BD!$B$3:$AQ$1079,BA$2)</f>
        <v>-1.7763568394002499E-17</v>
      </c>
      <c r="BB97">
        <f>VLOOKUP($AC97,LS_Coint_BD!$B$3:$AQ$1079,BB$2)</f>
        <v>7.7513752992010896E-16</v>
      </c>
      <c r="BC97">
        <f>VLOOKUP($AC97,LS_Coint_BD!$B$3:$AQ$1079,BC$2)</f>
        <v>0</v>
      </c>
      <c r="BD97">
        <f t="shared" si="99"/>
        <v>0</v>
      </c>
      <c r="BE97">
        <f t="shared" si="100"/>
        <v>1.5405952144296187</v>
      </c>
      <c r="BF97">
        <f t="shared" si="101"/>
        <v>1.7608781913352951</v>
      </c>
      <c r="BG97">
        <f t="shared" si="102"/>
        <v>1.8735749970313436</v>
      </c>
      <c r="BH97">
        <f t="shared" si="103"/>
        <v>1.9506699145304642</v>
      </c>
      <c r="BI97">
        <f t="shared" si="104"/>
        <v>2.4137737500365199</v>
      </c>
      <c r="BJ97">
        <f t="shared" si="105"/>
        <v>3.125101739237361</v>
      </c>
      <c r="BK97">
        <f t="shared" si="106"/>
        <v>0</v>
      </c>
      <c r="BL97">
        <f t="shared" si="107"/>
        <v>0</v>
      </c>
      <c r="BN97" s="30" t="b">
        <f t="shared" si="91"/>
        <v>0</v>
      </c>
      <c r="BO97" s="30" t="b">
        <f t="shared" si="92"/>
        <v>0</v>
      </c>
      <c r="BP97" s="30" t="b">
        <f t="shared" si="93"/>
        <v>0</v>
      </c>
      <c r="BQ97" s="30" t="b">
        <f t="shared" si="94"/>
        <v>0</v>
      </c>
      <c r="BR97" s="30" t="b">
        <f t="shared" si="95"/>
        <v>0</v>
      </c>
      <c r="BS97" s="30" t="b">
        <f t="shared" si="96"/>
        <v>0</v>
      </c>
      <c r="BT97" s="30" t="b">
        <f t="shared" si="97"/>
        <v>0</v>
      </c>
      <c r="BU97" s="30" t="b">
        <f t="shared" si="98"/>
        <v>0</v>
      </c>
    </row>
    <row r="98" spans="2:73" x14ac:dyDescent="0.3">
      <c r="B98" s="17" t="str">
        <f>VLOOKUP($AC98,LS_Coint_BD!$B$3:$D$1079,2)</f>
        <v>BBSE3</v>
      </c>
      <c r="C98" s="87" t="str">
        <f>VLOOKUP($AC98,LS_Coint_BD!$B$3:$D$1079,3)</f>
        <v>MULT3</v>
      </c>
      <c r="D98" s="68">
        <f t="shared" si="108"/>
        <v>0</v>
      </c>
      <c r="E98" s="65">
        <f t="shared" si="109"/>
        <v>0</v>
      </c>
      <c r="F98" s="69">
        <f t="shared" si="110"/>
        <v>0</v>
      </c>
      <c r="G98" s="68">
        <f t="shared" si="111"/>
        <v>-0.71673153551845203</v>
      </c>
      <c r="H98" s="65">
        <f t="shared" si="112"/>
        <v>-3.1163566447281594</v>
      </c>
      <c r="I98" s="69">
        <f t="shared" si="113"/>
        <v>-2.0775710964854395</v>
      </c>
      <c r="J98" s="68">
        <f t="shared" si="114"/>
        <v>-0.69704287071487059</v>
      </c>
      <c r="K98" s="65">
        <f t="shared" si="115"/>
        <v>-3.0677183159606436</v>
      </c>
      <c r="L98" s="69">
        <f t="shared" si="116"/>
        <v>-2.0451455439737622</v>
      </c>
      <c r="M98" s="68">
        <f t="shared" si="117"/>
        <v>-0.64704874771051024</v>
      </c>
      <c r="N98" s="65">
        <f t="shared" si="118"/>
        <v>-3.0492724102192224</v>
      </c>
      <c r="O98" s="69">
        <f t="shared" si="119"/>
        <v>-2.0328482734794817</v>
      </c>
      <c r="P98" s="68">
        <f t="shared" si="120"/>
        <v>-0.66469109081772615</v>
      </c>
      <c r="Q98" s="65">
        <f t="shared" si="121"/>
        <v>-3.1062771748543163</v>
      </c>
      <c r="R98" s="69">
        <f t="shared" si="122"/>
        <v>-2.0708514499028774</v>
      </c>
      <c r="S98" s="68">
        <f t="shared" si="123"/>
        <v>-0.71402481695508513</v>
      </c>
      <c r="T98" s="65">
        <f t="shared" si="124"/>
        <v>-3.1674043536205536</v>
      </c>
      <c r="U98" s="69">
        <f t="shared" si="125"/>
        <v>-2.1116029024137024</v>
      </c>
      <c r="V98" s="68">
        <f t="shared" si="126"/>
        <v>-0.72336995703827967</v>
      </c>
      <c r="W98" s="65">
        <f t="shared" si="127"/>
        <v>-3.3234992398362864</v>
      </c>
      <c r="X98" s="69">
        <f t="shared" si="128"/>
        <v>-2.2156661598908576</v>
      </c>
      <c r="Y98" s="68">
        <f t="shared" si="129"/>
        <v>-2.4674997308656543</v>
      </c>
      <c r="Z98" s="65">
        <f t="shared" si="130"/>
        <v>-6.3196990843452587</v>
      </c>
      <c r="AA98" s="69">
        <f t="shared" si="131"/>
        <v>-4.2131327228968392</v>
      </c>
      <c r="AB98" s="98">
        <f>SUMIF(BN98:BU98,"VERDADEIRO",BN$3:$BU97)</f>
        <v>0</v>
      </c>
      <c r="AC98" s="97">
        <f t="shared" si="90"/>
        <v>95</v>
      </c>
      <c r="AD98">
        <f>RTD("tryd.rtdserver",,"COT",B98,"ULT")</f>
        <v>28.52</v>
      </c>
      <c r="AE98">
        <f>RTD("tryd.rtdserver",,"COT",C98,"ULT")</f>
        <v>21.84</v>
      </c>
      <c r="AF98">
        <f>VLOOKUP($AC98,LS_Coint_BD!$B$3:$AQ$1079,AF$2)*$AD98+VLOOKUP($AC98,LS_Coint_BD!$B$3:$AQ$1079,AF$2+1)</f>
        <v>0</v>
      </c>
      <c r="AG98">
        <f>VLOOKUP($AC98,LS_Coint_BD!$B$3:$AQ$1079,AG$2)*$AD98+VLOOKUP($AC98,LS_Coint_BD!$B$3:$AQ$1079,AG$2+1)</f>
        <v>22.556731535518452</v>
      </c>
      <c r="AH98">
        <f>VLOOKUP($AC98,LS_Coint_BD!$B$3:$AQ$1079,AH$2)*$AD98+VLOOKUP($AC98,LS_Coint_BD!$B$3:$AQ$1079,AH$2+1)</f>
        <v>22.53704287071487</v>
      </c>
      <c r="AI98">
        <f>VLOOKUP($AC98,LS_Coint_BD!$B$3:$AQ$1079,AI$2)*$AD98+VLOOKUP($AC98,LS_Coint_BD!$B$3:$AQ$1079,AI$2+1)</f>
        <v>22.48704874771051</v>
      </c>
      <c r="AJ98">
        <f>VLOOKUP($AC98,LS_Coint_BD!$B$3:$AQ$1079,AJ$2)*$AD98+VLOOKUP($AC98,LS_Coint_BD!$B$3:$AQ$1079,AJ$2+1)</f>
        <v>22.504691090817726</v>
      </c>
      <c r="AK98">
        <f>VLOOKUP($AC98,LS_Coint_BD!$B$3:$AQ$1079,AK$2)*$AD98+VLOOKUP($AC98,LS_Coint_BD!$B$3:$AQ$1079,AK$2+1)</f>
        <v>22.554024816955085</v>
      </c>
      <c r="AL98">
        <f>VLOOKUP($AC98,LS_Coint_BD!$B$3:$AQ$1079,AL$2)*$AD98+VLOOKUP($AC98,LS_Coint_BD!$B$3:$AQ$1079,AL$2+1)</f>
        <v>22.56336995703828</v>
      </c>
      <c r="AM98">
        <f>VLOOKUP($AC98,LS_Coint_BD!$B$3:$AQ$1079,AM$2)*$AD98+VLOOKUP($AC98,LS_Coint_BD!$B$3:$AQ$1079,AM$2+1)</f>
        <v>24.307499730865654</v>
      </c>
      <c r="AN98">
        <f>VLOOKUP($AC98,LS_Coint_BD!$B$3:$AQ$1079,AN$2)</f>
        <v>0</v>
      </c>
      <c r="AO98">
        <f>VLOOKUP($AC98,LS_Coint_BD!$B$3:$AQ$1079,AO$2)</f>
        <v>1.03878554824272</v>
      </c>
      <c r="AP98">
        <f>VLOOKUP($AC98,LS_Coint_BD!$B$3:$AQ$1079,AP$2)</f>
        <v>1.02257277198688</v>
      </c>
      <c r="AQ98">
        <f>VLOOKUP($AC98,LS_Coint_BD!$B$3:$AQ$1079,AQ$2)</f>
        <v>1.01642413673974</v>
      </c>
      <c r="AR98">
        <f>VLOOKUP($AC98,LS_Coint_BD!$B$3:$AQ$1079,AR$2)</f>
        <v>1.03542572495144</v>
      </c>
      <c r="AS98">
        <f>VLOOKUP($AC98,LS_Coint_BD!$B$3:$AQ$1079,AS$2)</f>
        <v>1.0558014512068501</v>
      </c>
      <c r="AT98">
        <f>VLOOKUP($AC98,LS_Coint_BD!$B$3:$AQ$1079,AT$2)</f>
        <v>1.1078330799454299</v>
      </c>
      <c r="AU98">
        <f>VLOOKUP($AC98,LS_Coint_BD!$B$3:$AQ$1079,AU$2)</f>
        <v>2.10656636144842</v>
      </c>
      <c r="AV98">
        <f>VLOOKUP($AC98,LS_Coint_BD!$B$3:$AQ$1079,AV$2)</f>
        <v>0</v>
      </c>
      <c r="AW98">
        <f>VLOOKUP($AC98,LS_Coint_BD!$B$3:$AQ$1079,AW$2)</f>
        <v>4.7369515717340002E-16</v>
      </c>
      <c r="AX98">
        <f>VLOOKUP($AC98,LS_Coint_BD!$B$3:$AQ$1079,AX$2)</f>
        <v>-2.0047455758945699E-15</v>
      </c>
      <c r="AY98">
        <f>VLOOKUP($AC98,LS_Coint_BD!$B$3:$AQ$1079,AY$2)</f>
        <v>-1.6209256159527301E-15</v>
      </c>
      <c r="AZ98">
        <f>VLOOKUP($AC98,LS_Coint_BD!$B$3:$AQ$1079,AZ$2)</f>
        <v>2.7040098555314899E-15</v>
      </c>
      <c r="BA98">
        <f>VLOOKUP($AC98,LS_Coint_BD!$B$3:$AQ$1079,BA$2)</f>
        <v>-2.0961010704923002E-15</v>
      </c>
      <c r="BB98">
        <f>VLOOKUP($AC98,LS_Coint_BD!$B$3:$AQ$1079,BB$2)</f>
        <v>2.16392560436031E-15</v>
      </c>
      <c r="BC98">
        <f>VLOOKUP($AC98,LS_Coint_BD!$B$3:$AQ$1079,BC$2)</f>
        <v>9.0949470177292806E-16</v>
      </c>
      <c r="BD98">
        <f t="shared" si="99"/>
        <v>0</v>
      </c>
      <c r="BE98">
        <f t="shared" si="100"/>
        <v>-2.0775710964854395</v>
      </c>
      <c r="BF98">
        <f t="shared" si="101"/>
        <v>-2.0451455439737622</v>
      </c>
      <c r="BG98">
        <f t="shared" si="102"/>
        <v>-2.0328482734794817</v>
      </c>
      <c r="BH98">
        <f t="shared" si="103"/>
        <v>-2.0708514499028774</v>
      </c>
      <c r="BI98">
        <f t="shared" si="104"/>
        <v>-2.1116029024137024</v>
      </c>
      <c r="BJ98">
        <f t="shared" si="105"/>
        <v>-2.2156661598908576</v>
      </c>
      <c r="BK98">
        <f t="shared" si="106"/>
        <v>-4.2131327228968392</v>
      </c>
      <c r="BL98">
        <f t="shared" si="107"/>
        <v>0</v>
      </c>
      <c r="BN98" s="19" t="b">
        <f t="shared" si="91"/>
        <v>0</v>
      </c>
      <c r="BO98" s="19" t="b">
        <f t="shared" si="92"/>
        <v>0</v>
      </c>
      <c r="BP98" s="19" t="b">
        <f t="shared" si="93"/>
        <v>0</v>
      </c>
      <c r="BQ98" s="19" t="b">
        <f t="shared" si="94"/>
        <v>0</v>
      </c>
      <c r="BR98" s="19" t="b">
        <f t="shared" si="95"/>
        <v>0</v>
      </c>
      <c r="BS98" s="19" t="b">
        <f t="shared" si="96"/>
        <v>0</v>
      </c>
      <c r="BT98" s="19" t="b">
        <f t="shared" si="97"/>
        <v>0</v>
      </c>
      <c r="BU98" s="19" t="b">
        <f t="shared" si="98"/>
        <v>0</v>
      </c>
    </row>
    <row r="99" spans="2:73" x14ac:dyDescent="0.3">
      <c r="B99" s="17" t="str">
        <f>VLOOKUP($AC99,LS_Coint_BD!$B$3:$D$1079,2)</f>
        <v>BBSE3</v>
      </c>
      <c r="C99" s="87" t="str">
        <f>VLOOKUP($AC99,LS_Coint_BD!$B$3:$D$1079,3)</f>
        <v>SULA11</v>
      </c>
      <c r="D99" s="70">
        <f t="shared" si="108"/>
        <v>-1.7581300486221139</v>
      </c>
      <c r="E99" s="66">
        <f t="shared" si="109"/>
        <v>-2.9280545115452172</v>
      </c>
      <c r="F99" s="71">
        <f t="shared" si="110"/>
        <v>-1.9520363410301449</v>
      </c>
      <c r="G99" s="70">
        <f t="shared" si="111"/>
        <v>-2.264185095208461</v>
      </c>
      <c r="H99" s="66">
        <f t="shared" si="112"/>
        <v>-4.901226633943077</v>
      </c>
      <c r="I99" s="71">
        <f t="shared" si="113"/>
        <v>-3.2674844226287179</v>
      </c>
      <c r="J99" s="70">
        <f t="shared" si="114"/>
        <v>-3.118211878073744</v>
      </c>
      <c r="K99" s="66">
        <f t="shared" si="115"/>
        <v>-7.8239751487742488</v>
      </c>
      <c r="L99" s="71">
        <f t="shared" si="116"/>
        <v>-5.2159834325161656</v>
      </c>
      <c r="M99" s="70">
        <f t="shared" si="117"/>
        <v>0</v>
      </c>
      <c r="N99" s="66">
        <f t="shared" si="118"/>
        <v>0</v>
      </c>
      <c r="O99" s="71">
        <f t="shared" si="119"/>
        <v>0</v>
      </c>
      <c r="P99" s="70">
        <f t="shared" si="120"/>
        <v>0</v>
      </c>
      <c r="Q99" s="66">
        <f t="shared" si="121"/>
        <v>0</v>
      </c>
      <c r="R99" s="71">
        <f t="shared" si="122"/>
        <v>0</v>
      </c>
      <c r="S99" s="70">
        <f t="shared" si="123"/>
        <v>0</v>
      </c>
      <c r="T99" s="66">
        <f t="shared" si="124"/>
        <v>0</v>
      </c>
      <c r="U99" s="71">
        <f t="shared" si="125"/>
        <v>0</v>
      </c>
      <c r="V99" s="70">
        <f t="shared" si="126"/>
        <v>-3.4265943837449058</v>
      </c>
      <c r="W99" s="66">
        <f t="shared" si="127"/>
        <v>-9.9171356587542938</v>
      </c>
      <c r="X99" s="71">
        <f t="shared" si="128"/>
        <v>-6.611423772502862</v>
      </c>
      <c r="Y99" s="70">
        <f t="shared" si="129"/>
        <v>-4.70758514844659</v>
      </c>
      <c r="Z99" s="66">
        <f t="shared" si="130"/>
        <v>-10.69299032669829</v>
      </c>
      <c r="AA99" s="71">
        <f t="shared" si="131"/>
        <v>-7.1286602177988598</v>
      </c>
      <c r="AB99" s="98">
        <f>SUMIF(BN99:BU99,"VERDADEIRO",BN$3:$BU98)</f>
        <v>0</v>
      </c>
      <c r="AC99" s="97">
        <f t="shared" si="90"/>
        <v>96</v>
      </c>
      <c r="AD99">
        <f>RTD("tryd.rtdserver",,"COT",B99,"ULT")</f>
        <v>28.52</v>
      </c>
      <c r="AE99">
        <f>RTD("tryd.rtdserver",,"COT",C99,"ULT")</f>
        <v>40.18</v>
      </c>
      <c r="AF99">
        <f>VLOOKUP($AC99,LS_Coint_BD!$B$3:$AQ$1079,AF$2)*$AD99+VLOOKUP($AC99,LS_Coint_BD!$B$3:$AQ$1079,AF$2+1)</f>
        <v>41.938130048622114</v>
      </c>
      <c r="AG99">
        <f>VLOOKUP($AC99,LS_Coint_BD!$B$3:$AQ$1079,AG$2)*$AD99+VLOOKUP($AC99,LS_Coint_BD!$B$3:$AQ$1079,AG$2+1)</f>
        <v>42.444185095208461</v>
      </c>
      <c r="AH99">
        <f>VLOOKUP($AC99,LS_Coint_BD!$B$3:$AQ$1079,AH$2)*$AD99+VLOOKUP($AC99,LS_Coint_BD!$B$3:$AQ$1079,AH$2+1)</f>
        <v>43.298211878073744</v>
      </c>
      <c r="AI99">
        <f>VLOOKUP($AC99,LS_Coint_BD!$B$3:$AQ$1079,AI$2)*$AD99+VLOOKUP($AC99,LS_Coint_BD!$B$3:$AQ$1079,AI$2+1)</f>
        <v>0</v>
      </c>
      <c r="AJ99">
        <f>VLOOKUP($AC99,LS_Coint_BD!$B$3:$AQ$1079,AJ$2)*$AD99+VLOOKUP($AC99,LS_Coint_BD!$B$3:$AQ$1079,AJ$2+1)</f>
        <v>0</v>
      </c>
      <c r="AK99">
        <f>VLOOKUP($AC99,LS_Coint_BD!$B$3:$AQ$1079,AK$2)*$AD99+VLOOKUP($AC99,LS_Coint_BD!$B$3:$AQ$1079,AK$2+1)</f>
        <v>0</v>
      </c>
      <c r="AL99">
        <f>VLOOKUP($AC99,LS_Coint_BD!$B$3:$AQ$1079,AL$2)*$AD99+VLOOKUP($AC99,LS_Coint_BD!$B$3:$AQ$1079,AL$2+1)</f>
        <v>43.606594383744905</v>
      </c>
      <c r="AM99">
        <f>VLOOKUP($AC99,LS_Coint_BD!$B$3:$AQ$1079,AM$2)*$AD99+VLOOKUP($AC99,LS_Coint_BD!$B$3:$AQ$1079,AM$2+1)</f>
        <v>44.88758514844659</v>
      </c>
      <c r="AN99">
        <f>VLOOKUP($AC99,LS_Coint_BD!$B$3:$AQ$1079,AN$2)</f>
        <v>0.976018170515072</v>
      </c>
      <c r="AO99">
        <f>VLOOKUP($AC99,LS_Coint_BD!$B$3:$AQ$1079,AO$2)</f>
        <v>1.63374221131436</v>
      </c>
      <c r="AP99">
        <f>VLOOKUP($AC99,LS_Coint_BD!$B$3:$AQ$1079,AP$2)</f>
        <v>2.6079917162580801</v>
      </c>
      <c r="AQ99">
        <f>VLOOKUP($AC99,LS_Coint_BD!$B$3:$AQ$1079,AQ$2)</f>
        <v>0</v>
      </c>
      <c r="AR99">
        <f>VLOOKUP($AC99,LS_Coint_BD!$B$3:$AQ$1079,AR$2)</f>
        <v>0</v>
      </c>
      <c r="AS99">
        <f>VLOOKUP($AC99,LS_Coint_BD!$B$3:$AQ$1079,AS$2)</f>
        <v>0</v>
      </c>
      <c r="AT99">
        <f>VLOOKUP($AC99,LS_Coint_BD!$B$3:$AQ$1079,AT$2)</f>
        <v>3.3057118862514301</v>
      </c>
      <c r="AU99">
        <f>VLOOKUP($AC99,LS_Coint_BD!$B$3:$AQ$1079,AU$2)</f>
        <v>3.5643301088994299</v>
      </c>
      <c r="AV99">
        <f>VLOOKUP($AC99,LS_Coint_BD!$B$3:$AQ$1079,AV$2)</f>
        <v>-9.2370555648813008E-16</v>
      </c>
      <c r="AW99">
        <f>VLOOKUP($AC99,LS_Coint_BD!$B$3:$AQ$1079,AW$2)</f>
        <v>2.2500519965736501E-15</v>
      </c>
      <c r="AX99">
        <f>VLOOKUP($AC99,LS_Coint_BD!$B$3:$AQ$1079,AX$2)</f>
        <v>-4.9737991503207002E-15</v>
      </c>
      <c r="AY99">
        <f>VLOOKUP($AC99,LS_Coint_BD!$B$3:$AQ$1079,AY$2)</f>
        <v>0</v>
      </c>
      <c r="AZ99">
        <f>VLOOKUP($AC99,LS_Coint_BD!$B$3:$AQ$1079,AZ$2)</f>
        <v>0</v>
      </c>
      <c r="BA99">
        <f>VLOOKUP($AC99,LS_Coint_BD!$B$3:$AQ$1079,BA$2)</f>
        <v>0</v>
      </c>
      <c r="BB99">
        <f>VLOOKUP($AC99,LS_Coint_BD!$B$3:$AQ$1079,BB$2)</f>
        <v>-2.0024386189602799E-15</v>
      </c>
      <c r="BC99">
        <f>VLOOKUP($AC99,LS_Coint_BD!$B$3:$AQ$1079,BC$2)</f>
        <v>3.9790393202565601E-16</v>
      </c>
      <c r="BD99">
        <f t="shared" si="99"/>
        <v>-1.9520363410301449</v>
      </c>
      <c r="BE99">
        <f t="shared" si="100"/>
        <v>-3.2674844226287179</v>
      </c>
      <c r="BF99">
        <f t="shared" si="101"/>
        <v>-5.2159834325161656</v>
      </c>
      <c r="BG99">
        <f t="shared" si="102"/>
        <v>0</v>
      </c>
      <c r="BH99">
        <f t="shared" si="103"/>
        <v>0</v>
      </c>
      <c r="BI99">
        <f t="shared" si="104"/>
        <v>0</v>
      </c>
      <c r="BJ99">
        <f t="shared" si="105"/>
        <v>-6.611423772502862</v>
      </c>
      <c r="BK99">
        <f t="shared" si="106"/>
        <v>-7.1286602177988598</v>
      </c>
      <c r="BL99">
        <f t="shared" si="107"/>
        <v>-1.9520363410301431</v>
      </c>
      <c r="BN99" s="30" t="b">
        <f t="shared" si="91"/>
        <v>0</v>
      </c>
      <c r="BO99" s="30" t="b">
        <f t="shared" si="92"/>
        <v>0</v>
      </c>
      <c r="BP99" s="30" t="b">
        <f t="shared" si="93"/>
        <v>0</v>
      </c>
      <c r="BQ99" s="30" t="b">
        <f t="shared" si="94"/>
        <v>0</v>
      </c>
      <c r="BR99" s="30" t="b">
        <f t="shared" si="95"/>
        <v>0</v>
      </c>
      <c r="BS99" s="30" t="b">
        <f t="shared" si="96"/>
        <v>0</v>
      </c>
      <c r="BT99" s="30" t="b">
        <f t="shared" si="97"/>
        <v>0</v>
      </c>
      <c r="BU99" s="30" t="b">
        <f t="shared" si="98"/>
        <v>0</v>
      </c>
    </row>
    <row r="100" spans="2:73" x14ac:dyDescent="0.3">
      <c r="B100" s="17" t="str">
        <f>VLOOKUP($AC100,LS_Coint_BD!$B$3:$D$1079,2)</f>
        <v>BEEF3</v>
      </c>
      <c r="C100" s="87" t="str">
        <f>VLOOKUP($AC100,LS_Coint_BD!$B$3:$D$1079,3)</f>
        <v>CCRO3</v>
      </c>
      <c r="D100" s="68">
        <f t="shared" si="108"/>
        <v>0</v>
      </c>
      <c r="E100" s="65">
        <f t="shared" si="109"/>
        <v>0</v>
      </c>
      <c r="F100" s="69">
        <f t="shared" si="110"/>
        <v>0</v>
      </c>
      <c r="G100" s="68">
        <f t="shared" si="111"/>
        <v>0</v>
      </c>
      <c r="H100" s="65">
        <f t="shared" si="112"/>
        <v>0</v>
      </c>
      <c r="I100" s="69">
        <f t="shared" si="113"/>
        <v>0</v>
      </c>
      <c r="J100" s="68">
        <f t="shared" si="114"/>
        <v>-0.25900988716144724</v>
      </c>
      <c r="K100" s="65">
        <f t="shared" si="115"/>
        <v>-1.775563278947546</v>
      </c>
      <c r="L100" s="69">
        <f t="shared" si="116"/>
        <v>-1.1837088526316972</v>
      </c>
      <c r="M100" s="68">
        <f t="shared" si="117"/>
        <v>-0.23976102028074919</v>
      </c>
      <c r="N100" s="65">
        <f t="shared" si="118"/>
        <v>-1.8414014546281159</v>
      </c>
      <c r="O100" s="69">
        <f t="shared" si="119"/>
        <v>-1.2276009697520773</v>
      </c>
      <c r="P100" s="68">
        <f t="shared" si="120"/>
        <v>-0.28015210816112557</v>
      </c>
      <c r="Q100" s="65">
        <f t="shared" si="121"/>
        <v>-2.1277671217273464</v>
      </c>
      <c r="R100" s="69">
        <f t="shared" si="122"/>
        <v>-1.4185114144848976</v>
      </c>
      <c r="S100" s="68">
        <f t="shared" si="123"/>
        <v>-0.35133115994494268</v>
      </c>
      <c r="T100" s="65">
        <f t="shared" si="124"/>
        <v>-2.6568058544425375</v>
      </c>
      <c r="U100" s="69">
        <f t="shared" si="125"/>
        <v>-1.7712039029616915</v>
      </c>
      <c r="V100" s="68">
        <f t="shared" si="126"/>
        <v>-0.15828191605786124</v>
      </c>
      <c r="W100" s="65">
        <f t="shared" si="127"/>
        <v>-2.713049267556201</v>
      </c>
      <c r="X100" s="69">
        <f t="shared" si="128"/>
        <v>-1.808699511704134</v>
      </c>
      <c r="Y100" s="68">
        <f t="shared" si="129"/>
        <v>-0.49240693113576839</v>
      </c>
      <c r="Z100" s="65">
        <f t="shared" si="130"/>
        <v>-4.2012113199818684</v>
      </c>
      <c r="AA100" s="69">
        <f t="shared" si="131"/>
        <v>-2.8008075466545788</v>
      </c>
      <c r="AB100" s="98">
        <f>SUMIF(BN100:BU100,"VERDADEIRO",BN$3:$BU99)</f>
        <v>0</v>
      </c>
      <c r="AC100" s="97">
        <f t="shared" si="90"/>
        <v>97</v>
      </c>
      <c r="AD100">
        <f>RTD("tryd.rtdserver",,"COT",B100,"ULT")</f>
        <v>9.35</v>
      </c>
      <c r="AE100">
        <f>RTD("tryd.rtdserver",,"COT",C100,"ULT")</f>
        <v>12.27</v>
      </c>
      <c r="AF100">
        <f>VLOOKUP($AC100,LS_Coint_BD!$B$3:$AQ$1079,AF$2)*$AD100+VLOOKUP($AC100,LS_Coint_BD!$B$3:$AQ$1079,AF$2+1)</f>
        <v>0</v>
      </c>
      <c r="AG100">
        <f>VLOOKUP($AC100,LS_Coint_BD!$B$3:$AQ$1079,AG$2)*$AD100+VLOOKUP($AC100,LS_Coint_BD!$B$3:$AQ$1079,AG$2+1)</f>
        <v>0</v>
      </c>
      <c r="AH100">
        <f>VLOOKUP($AC100,LS_Coint_BD!$B$3:$AQ$1079,AH$2)*$AD100+VLOOKUP($AC100,LS_Coint_BD!$B$3:$AQ$1079,AH$2+1)</f>
        <v>12.529009887161447</v>
      </c>
      <c r="AI100">
        <f>VLOOKUP($AC100,LS_Coint_BD!$B$3:$AQ$1079,AI$2)*$AD100+VLOOKUP($AC100,LS_Coint_BD!$B$3:$AQ$1079,AI$2+1)</f>
        <v>12.509761020280749</v>
      </c>
      <c r="AJ100">
        <f>VLOOKUP($AC100,LS_Coint_BD!$B$3:$AQ$1079,AJ$2)*$AD100+VLOOKUP($AC100,LS_Coint_BD!$B$3:$AQ$1079,AJ$2+1)</f>
        <v>12.550152108161125</v>
      </c>
      <c r="AK100">
        <f>VLOOKUP($AC100,LS_Coint_BD!$B$3:$AQ$1079,AK$2)*$AD100+VLOOKUP($AC100,LS_Coint_BD!$B$3:$AQ$1079,AK$2+1)</f>
        <v>12.621331159944942</v>
      </c>
      <c r="AL100">
        <f>VLOOKUP($AC100,LS_Coint_BD!$B$3:$AQ$1079,AL$2)*$AD100+VLOOKUP($AC100,LS_Coint_BD!$B$3:$AQ$1079,AL$2+1)</f>
        <v>12.428281916057861</v>
      </c>
      <c r="AM100">
        <f>VLOOKUP($AC100,LS_Coint_BD!$B$3:$AQ$1079,AM$2)*$AD100+VLOOKUP($AC100,LS_Coint_BD!$B$3:$AQ$1079,AM$2+1)</f>
        <v>12.762406931135768</v>
      </c>
      <c r="AN100">
        <f>VLOOKUP($AC100,LS_Coint_BD!$B$3:$AQ$1079,AN$2)</f>
        <v>0</v>
      </c>
      <c r="AO100">
        <f>VLOOKUP($AC100,LS_Coint_BD!$B$3:$AQ$1079,AO$2)</f>
        <v>0</v>
      </c>
      <c r="AP100">
        <f>VLOOKUP($AC100,LS_Coint_BD!$B$3:$AQ$1079,AP$2)</f>
        <v>0.59185442631584795</v>
      </c>
      <c r="AQ100">
        <f>VLOOKUP($AC100,LS_Coint_BD!$B$3:$AQ$1079,AQ$2)</f>
        <v>0.613800484876039</v>
      </c>
      <c r="AR100">
        <f>VLOOKUP($AC100,LS_Coint_BD!$B$3:$AQ$1079,AR$2)</f>
        <v>0.70925570724244902</v>
      </c>
      <c r="AS100">
        <f>VLOOKUP($AC100,LS_Coint_BD!$B$3:$AQ$1079,AS$2)</f>
        <v>0.88560195148084597</v>
      </c>
      <c r="AT100">
        <f>VLOOKUP($AC100,LS_Coint_BD!$B$3:$AQ$1079,AT$2)</f>
        <v>0.90434975585206701</v>
      </c>
      <c r="AU100">
        <f>VLOOKUP($AC100,LS_Coint_BD!$B$3:$AQ$1079,AU$2)</f>
        <v>1.40040377332729</v>
      </c>
      <c r="AV100">
        <f>VLOOKUP($AC100,LS_Coint_BD!$B$3:$AQ$1079,AV$2)</f>
        <v>0</v>
      </c>
      <c r="AW100">
        <f>VLOOKUP($AC100,LS_Coint_BD!$B$3:$AQ$1079,AW$2)</f>
        <v>0</v>
      </c>
      <c r="AX100">
        <f>VLOOKUP($AC100,LS_Coint_BD!$B$3:$AQ$1079,AX$2)</f>
        <v>-1.2815145769959001E-15</v>
      </c>
      <c r="AY100">
        <f>VLOOKUP($AC100,LS_Coint_BD!$B$3:$AQ$1079,AY$2)</f>
        <v>7.43849426498855E-16</v>
      </c>
      <c r="AZ100">
        <f>VLOOKUP($AC100,LS_Coint_BD!$B$3:$AQ$1079,AZ$2)</f>
        <v>4.9343245538895898E-16</v>
      </c>
      <c r="BA100">
        <f>VLOOKUP($AC100,LS_Coint_BD!$B$3:$AQ$1079,BA$2)</f>
        <v>4.3520742565306101E-16</v>
      </c>
      <c r="BB100">
        <f>VLOOKUP($AC100,LS_Coint_BD!$B$3:$AQ$1079,BB$2)</f>
        <v>-6.4594794160009105E-17</v>
      </c>
      <c r="BC100">
        <f>VLOOKUP($AC100,LS_Coint_BD!$B$3:$AQ$1079,BC$2)</f>
        <v>1.2221335055073701E-15</v>
      </c>
      <c r="BD100">
        <f t="shared" si="99"/>
        <v>0</v>
      </c>
      <c r="BE100">
        <f t="shared" si="100"/>
        <v>0</v>
      </c>
      <c r="BF100">
        <f t="shared" si="101"/>
        <v>-1.1837088526316972</v>
      </c>
      <c r="BG100">
        <f t="shared" si="102"/>
        <v>-1.2276009697520773</v>
      </c>
      <c r="BH100">
        <f t="shared" si="103"/>
        <v>-1.4185114144848976</v>
      </c>
      <c r="BI100">
        <f t="shared" si="104"/>
        <v>-1.7712039029616915</v>
      </c>
      <c r="BJ100">
        <f t="shared" si="105"/>
        <v>-1.808699511704134</v>
      </c>
      <c r="BK100">
        <f t="shared" si="106"/>
        <v>-2.8008075466545788</v>
      </c>
      <c r="BL100">
        <f t="shared" si="107"/>
        <v>0</v>
      </c>
      <c r="BN100" s="19" t="b">
        <f t="shared" si="91"/>
        <v>0</v>
      </c>
      <c r="BO100" s="19" t="b">
        <f t="shared" si="92"/>
        <v>0</v>
      </c>
      <c r="BP100" s="19" t="b">
        <f t="shared" si="93"/>
        <v>0</v>
      </c>
      <c r="BQ100" s="19" t="b">
        <f t="shared" si="94"/>
        <v>0</v>
      </c>
      <c r="BR100" s="19" t="b">
        <f t="shared" si="95"/>
        <v>0</v>
      </c>
      <c r="BS100" s="19" t="b">
        <f t="shared" si="96"/>
        <v>0</v>
      </c>
      <c r="BT100" s="19" t="b">
        <f t="shared" si="97"/>
        <v>0</v>
      </c>
      <c r="BU100" s="19" t="b">
        <f t="shared" si="98"/>
        <v>0</v>
      </c>
    </row>
    <row r="101" spans="2:73" x14ac:dyDescent="0.3">
      <c r="B101" s="17" t="str">
        <f>VLOOKUP($AC101,LS_Coint_BD!$B$3:$D$1079,2)</f>
        <v>BEEF3</v>
      </c>
      <c r="C101" s="87" t="str">
        <f>VLOOKUP($AC101,LS_Coint_BD!$B$3:$D$1079,3)</f>
        <v>COGN3</v>
      </c>
      <c r="D101" s="70">
        <f t="shared" si="108"/>
        <v>6.1733833249216552E-2</v>
      </c>
      <c r="E101" s="66">
        <f t="shared" si="109"/>
        <v>0.70892329118526276</v>
      </c>
      <c r="F101" s="71">
        <f t="shared" si="110"/>
        <v>0.47261552745684188</v>
      </c>
      <c r="G101" s="70">
        <f t="shared" si="111"/>
        <v>0.15207505451445691</v>
      </c>
      <c r="H101" s="66">
        <f t="shared" si="112"/>
        <v>1.0619916378321148</v>
      </c>
      <c r="I101" s="71">
        <f t="shared" si="113"/>
        <v>0.70799442522140987</v>
      </c>
      <c r="J101" s="70">
        <f t="shared" si="114"/>
        <v>0.42044885925586595</v>
      </c>
      <c r="K101" s="66">
        <f t="shared" si="115"/>
        <v>2.0877802304049888</v>
      </c>
      <c r="L101" s="71">
        <f t="shared" si="116"/>
        <v>1.3918534869366592</v>
      </c>
      <c r="M101" s="70">
        <f t="shared" si="117"/>
        <v>0</v>
      </c>
      <c r="N101" s="66">
        <f t="shared" si="118"/>
        <v>0</v>
      </c>
      <c r="O101" s="71">
        <f t="shared" si="119"/>
        <v>0</v>
      </c>
      <c r="P101" s="70">
        <f t="shared" si="120"/>
        <v>0.36295420002262002</v>
      </c>
      <c r="Q101" s="66">
        <f t="shared" si="121"/>
        <v>2.5219119084264205</v>
      </c>
      <c r="R101" s="71">
        <f t="shared" si="122"/>
        <v>1.6812746056176138</v>
      </c>
      <c r="S101" s="70">
        <f t="shared" si="123"/>
        <v>0</v>
      </c>
      <c r="T101" s="66">
        <f t="shared" si="124"/>
        <v>0</v>
      </c>
      <c r="U101" s="71">
        <f t="shared" si="125"/>
        <v>0</v>
      </c>
      <c r="V101" s="70">
        <f t="shared" si="126"/>
        <v>-9.0674323695967729E-2</v>
      </c>
      <c r="W101" s="66">
        <f t="shared" si="127"/>
        <v>-2.9092618923296438</v>
      </c>
      <c r="X101" s="71">
        <f t="shared" si="128"/>
        <v>-1.9395079282197625</v>
      </c>
      <c r="Y101" s="70">
        <f t="shared" si="129"/>
        <v>-0.71065379474398238</v>
      </c>
      <c r="Z101" s="66">
        <f t="shared" si="130"/>
        <v>-5.6047630728834896</v>
      </c>
      <c r="AA101" s="71">
        <f t="shared" si="131"/>
        <v>-3.7365087152556598</v>
      </c>
      <c r="AB101" s="98">
        <f>SUMIF(BN101:BU101,"VERDADEIRO",BN$3:$BU100)</f>
        <v>0</v>
      </c>
      <c r="AC101" s="97">
        <f t="shared" si="90"/>
        <v>98</v>
      </c>
      <c r="AD101">
        <f>RTD("tryd.rtdserver",,"COT",B101,"ULT")</f>
        <v>9.35</v>
      </c>
      <c r="AE101">
        <f>RTD("tryd.rtdserver",,"COT",C101,"ULT")</f>
        <v>4.63</v>
      </c>
      <c r="AF101">
        <f>VLOOKUP($AC101,LS_Coint_BD!$B$3:$AQ$1079,AF$2)*$AD101+VLOOKUP($AC101,LS_Coint_BD!$B$3:$AQ$1079,AF$2+1)</f>
        <v>4.5682661667507833</v>
      </c>
      <c r="AG101">
        <f>VLOOKUP($AC101,LS_Coint_BD!$B$3:$AQ$1079,AG$2)*$AD101+VLOOKUP($AC101,LS_Coint_BD!$B$3:$AQ$1079,AG$2+1)</f>
        <v>4.477924945485543</v>
      </c>
      <c r="AH101">
        <f>VLOOKUP($AC101,LS_Coint_BD!$B$3:$AQ$1079,AH$2)*$AD101+VLOOKUP($AC101,LS_Coint_BD!$B$3:$AQ$1079,AH$2+1)</f>
        <v>4.2095511407441339</v>
      </c>
      <c r="AI101">
        <f>VLOOKUP($AC101,LS_Coint_BD!$B$3:$AQ$1079,AI$2)*$AD101+VLOOKUP($AC101,LS_Coint_BD!$B$3:$AQ$1079,AI$2+1)</f>
        <v>0</v>
      </c>
      <c r="AJ101">
        <f>VLOOKUP($AC101,LS_Coint_BD!$B$3:$AQ$1079,AJ$2)*$AD101+VLOOKUP($AC101,LS_Coint_BD!$B$3:$AQ$1079,AJ$2+1)</f>
        <v>4.2670457999773799</v>
      </c>
      <c r="AK101">
        <f>VLOOKUP($AC101,LS_Coint_BD!$B$3:$AQ$1079,AK$2)*$AD101+VLOOKUP($AC101,LS_Coint_BD!$B$3:$AQ$1079,AK$2+1)</f>
        <v>0</v>
      </c>
      <c r="AL101">
        <f>VLOOKUP($AC101,LS_Coint_BD!$B$3:$AQ$1079,AL$2)*$AD101+VLOOKUP($AC101,LS_Coint_BD!$B$3:$AQ$1079,AL$2+1)</f>
        <v>4.7206743236959676</v>
      </c>
      <c r="AM101">
        <f>VLOOKUP($AC101,LS_Coint_BD!$B$3:$AQ$1079,AM$2)*$AD101+VLOOKUP($AC101,LS_Coint_BD!$B$3:$AQ$1079,AM$2+1)</f>
        <v>5.3406537947439823</v>
      </c>
      <c r="AN101">
        <f>VLOOKUP($AC101,LS_Coint_BD!$B$3:$AQ$1079,AN$2)</f>
        <v>0.23630776372842099</v>
      </c>
      <c r="AO101">
        <f>VLOOKUP($AC101,LS_Coint_BD!$B$3:$AQ$1079,AO$2)</f>
        <v>0.35399721261070499</v>
      </c>
      <c r="AP101">
        <f>VLOOKUP($AC101,LS_Coint_BD!$B$3:$AQ$1079,AP$2)</f>
        <v>0.69592674346832994</v>
      </c>
      <c r="AQ101">
        <f>VLOOKUP($AC101,LS_Coint_BD!$B$3:$AQ$1079,AQ$2)</f>
        <v>0</v>
      </c>
      <c r="AR101">
        <f>VLOOKUP($AC101,LS_Coint_BD!$B$3:$AQ$1079,AR$2)</f>
        <v>0.840637302808807</v>
      </c>
      <c r="AS101">
        <f>VLOOKUP($AC101,LS_Coint_BD!$B$3:$AQ$1079,AS$2)</f>
        <v>0</v>
      </c>
      <c r="AT101">
        <f>VLOOKUP($AC101,LS_Coint_BD!$B$3:$AQ$1079,AT$2)</f>
        <v>0.96975396410988102</v>
      </c>
      <c r="AU101">
        <f>VLOOKUP($AC101,LS_Coint_BD!$B$3:$AQ$1079,AU$2)</f>
        <v>1.8682543576278301</v>
      </c>
      <c r="AV101">
        <f>VLOOKUP($AC101,LS_Coint_BD!$B$3:$AQ$1079,AV$2)</f>
        <v>-1.06581410364015E-16</v>
      </c>
      <c r="AW101">
        <f>VLOOKUP($AC101,LS_Coint_BD!$B$3:$AQ$1079,AW$2)</f>
        <v>-1.1842378929335E-16</v>
      </c>
      <c r="AX101">
        <f>VLOOKUP($AC101,LS_Coint_BD!$B$3:$AQ$1079,AX$2)</f>
        <v>-7.6763991988367999E-16</v>
      </c>
      <c r="AY101">
        <f>VLOOKUP($AC101,LS_Coint_BD!$B$3:$AQ$1079,AY$2)</f>
        <v>0</v>
      </c>
      <c r="AZ101">
        <f>VLOOKUP($AC101,LS_Coint_BD!$B$3:$AQ$1079,AZ$2)</f>
        <v>-1.6283271027835601E-16</v>
      </c>
      <c r="BA101">
        <f>VLOOKUP($AC101,LS_Coint_BD!$B$3:$AQ$1079,BA$2)</f>
        <v>0</v>
      </c>
      <c r="BB101">
        <f>VLOOKUP($AC101,LS_Coint_BD!$B$3:$AQ$1079,BB$2)</f>
        <v>-5.4905575036007701E-16</v>
      </c>
      <c r="BC101">
        <f>VLOOKUP($AC101,LS_Coint_BD!$B$3:$AQ$1079,BC$2)</f>
        <v>6.2527760746888803E-16</v>
      </c>
      <c r="BD101">
        <f t="shared" si="99"/>
        <v>0.47261552745684188</v>
      </c>
      <c r="BE101">
        <f t="shared" si="100"/>
        <v>0.70799442522140987</v>
      </c>
      <c r="BF101">
        <f t="shared" si="101"/>
        <v>1.3918534869366592</v>
      </c>
      <c r="BG101">
        <f t="shared" si="102"/>
        <v>0</v>
      </c>
      <c r="BH101">
        <f t="shared" si="103"/>
        <v>1.6812746056176138</v>
      </c>
      <c r="BI101">
        <f t="shared" si="104"/>
        <v>0</v>
      </c>
      <c r="BJ101">
        <f t="shared" si="105"/>
        <v>-1.9395079282197625</v>
      </c>
      <c r="BK101">
        <f t="shared" si="106"/>
        <v>-3.7365087152556598</v>
      </c>
      <c r="BL101">
        <f t="shared" si="107"/>
        <v>0.4726155274568421</v>
      </c>
      <c r="BN101" s="30" t="b">
        <f t="shared" si="91"/>
        <v>0</v>
      </c>
      <c r="BO101" s="30" t="b">
        <f t="shared" si="92"/>
        <v>0</v>
      </c>
      <c r="BP101" s="30" t="b">
        <f t="shared" si="93"/>
        <v>0</v>
      </c>
      <c r="BQ101" s="30" t="b">
        <f t="shared" si="94"/>
        <v>0</v>
      </c>
      <c r="BR101" s="30" t="b">
        <f t="shared" si="95"/>
        <v>0</v>
      </c>
      <c r="BS101" s="30" t="b">
        <f t="shared" si="96"/>
        <v>0</v>
      </c>
      <c r="BT101" s="30" t="b">
        <f t="shared" si="97"/>
        <v>0</v>
      </c>
      <c r="BU101" s="30" t="b">
        <f t="shared" si="98"/>
        <v>0</v>
      </c>
    </row>
    <row r="102" spans="2:73" x14ac:dyDescent="0.3">
      <c r="B102" s="17" t="str">
        <f>VLOOKUP($AC102,LS_Coint_BD!$B$3:$D$1079,2)</f>
        <v>BEEF3</v>
      </c>
      <c r="C102" s="87" t="str">
        <f>VLOOKUP($AC102,LS_Coint_BD!$B$3:$D$1079,3)</f>
        <v>CPLE6</v>
      </c>
      <c r="D102" s="68">
        <f t="shared" si="108"/>
        <v>0</v>
      </c>
      <c r="E102" s="65">
        <f t="shared" si="109"/>
        <v>0</v>
      </c>
      <c r="F102" s="69">
        <f t="shared" si="110"/>
        <v>0</v>
      </c>
      <c r="G102" s="68">
        <f t="shared" si="111"/>
        <v>0</v>
      </c>
      <c r="H102" s="65">
        <f t="shared" si="112"/>
        <v>0</v>
      </c>
      <c r="I102" s="69">
        <f t="shared" si="113"/>
        <v>0</v>
      </c>
      <c r="J102" s="68">
        <f t="shared" si="114"/>
        <v>0.9485784474644845</v>
      </c>
      <c r="K102" s="65">
        <f t="shared" si="115"/>
        <v>8.7326752044973333</v>
      </c>
      <c r="L102" s="69">
        <f t="shared" si="116"/>
        <v>5.8217834696648882</v>
      </c>
      <c r="M102" s="68">
        <f t="shared" si="117"/>
        <v>0.96825387946186936</v>
      </c>
      <c r="N102" s="65">
        <f t="shared" si="118"/>
        <v>8.5401007352713307</v>
      </c>
      <c r="O102" s="69">
        <f t="shared" si="119"/>
        <v>5.6934004901808875</v>
      </c>
      <c r="P102" s="68">
        <f t="shared" si="120"/>
        <v>0.91671524560652529</v>
      </c>
      <c r="Q102" s="65">
        <f t="shared" si="121"/>
        <v>8.5971902524351194</v>
      </c>
      <c r="R102" s="69">
        <f t="shared" si="122"/>
        <v>5.7314601682900799</v>
      </c>
      <c r="S102" s="68">
        <f t="shared" si="123"/>
        <v>2.2460923668197097</v>
      </c>
      <c r="T102" s="65">
        <f t="shared" si="124"/>
        <v>12.103039725393156</v>
      </c>
      <c r="U102" s="69">
        <f t="shared" si="125"/>
        <v>8.0686931502621047</v>
      </c>
      <c r="V102" s="68">
        <f t="shared" si="126"/>
        <v>0</v>
      </c>
      <c r="W102" s="65">
        <f t="shared" si="127"/>
        <v>0</v>
      </c>
      <c r="X102" s="69">
        <f t="shared" si="128"/>
        <v>0</v>
      </c>
      <c r="Y102" s="68">
        <f t="shared" si="129"/>
        <v>6.6522423895066041</v>
      </c>
      <c r="Z102" s="65">
        <f t="shared" si="130"/>
        <v>19.345668908586205</v>
      </c>
      <c r="AA102" s="69">
        <f t="shared" si="131"/>
        <v>12.897112605724136</v>
      </c>
      <c r="AB102" s="98">
        <f>SUMIF(BN102:BU102,"VERDADEIRO",BN$3:$BU101)</f>
        <v>0</v>
      </c>
      <c r="AC102" s="97">
        <f t="shared" si="90"/>
        <v>99</v>
      </c>
      <c r="AD102">
        <f>RTD("tryd.rtdserver",,"COT",B102,"ULT")</f>
        <v>9.35</v>
      </c>
      <c r="AE102">
        <f>RTD("tryd.rtdserver",,"COT",C102,"ULT")</f>
        <v>67.930000000000007</v>
      </c>
      <c r="AF102">
        <f>VLOOKUP($AC102,LS_Coint_BD!$B$3:$AQ$1079,AF$2)*$AD102+VLOOKUP($AC102,LS_Coint_BD!$B$3:$AQ$1079,AF$2+1)</f>
        <v>0</v>
      </c>
      <c r="AG102">
        <f>VLOOKUP($AC102,LS_Coint_BD!$B$3:$AQ$1079,AG$2)*$AD102+VLOOKUP($AC102,LS_Coint_BD!$B$3:$AQ$1079,AG$2+1)</f>
        <v>0</v>
      </c>
      <c r="AH102">
        <f>VLOOKUP($AC102,LS_Coint_BD!$B$3:$AQ$1079,AH$2)*$AD102+VLOOKUP($AC102,LS_Coint_BD!$B$3:$AQ$1079,AH$2+1)</f>
        <v>66.981421552535522</v>
      </c>
      <c r="AI102">
        <f>VLOOKUP($AC102,LS_Coint_BD!$B$3:$AQ$1079,AI$2)*$AD102+VLOOKUP($AC102,LS_Coint_BD!$B$3:$AQ$1079,AI$2+1)</f>
        <v>66.961746120538137</v>
      </c>
      <c r="AJ102">
        <f>VLOOKUP($AC102,LS_Coint_BD!$B$3:$AQ$1079,AJ$2)*$AD102+VLOOKUP($AC102,LS_Coint_BD!$B$3:$AQ$1079,AJ$2+1)</f>
        <v>67.013284754393482</v>
      </c>
      <c r="AK102">
        <f>VLOOKUP($AC102,LS_Coint_BD!$B$3:$AQ$1079,AK$2)*$AD102+VLOOKUP($AC102,LS_Coint_BD!$B$3:$AQ$1079,AK$2+1)</f>
        <v>65.683907633180297</v>
      </c>
      <c r="AL102">
        <f>VLOOKUP($AC102,LS_Coint_BD!$B$3:$AQ$1079,AL$2)*$AD102+VLOOKUP($AC102,LS_Coint_BD!$B$3:$AQ$1079,AL$2+1)</f>
        <v>0</v>
      </c>
      <c r="AM102">
        <f>VLOOKUP($AC102,LS_Coint_BD!$B$3:$AQ$1079,AM$2)*$AD102+VLOOKUP($AC102,LS_Coint_BD!$B$3:$AQ$1079,AM$2+1)</f>
        <v>61.277757610493403</v>
      </c>
      <c r="AN102">
        <f>VLOOKUP($AC102,LS_Coint_BD!$B$3:$AQ$1079,AN$2)</f>
        <v>0</v>
      </c>
      <c r="AO102">
        <f>VLOOKUP($AC102,LS_Coint_BD!$B$3:$AQ$1079,AO$2)</f>
        <v>0</v>
      </c>
      <c r="AP102">
        <f>VLOOKUP($AC102,LS_Coint_BD!$B$3:$AQ$1079,AP$2)</f>
        <v>2.9108917348324401</v>
      </c>
      <c r="AQ102">
        <f>VLOOKUP($AC102,LS_Coint_BD!$B$3:$AQ$1079,AQ$2)</f>
        <v>2.8467002450904402</v>
      </c>
      <c r="AR102">
        <f>VLOOKUP($AC102,LS_Coint_BD!$B$3:$AQ$1079,AR$2)</f>
        <v>2.8657300841450399</v>
      </c>
      <c r="AS102">
        <f>VLOOKUP($AC102,LS_Coint_BD!$B$3:$AQ$1079,AS$2)</f>
        <v>4.0343465751310497</v>
      </c>
      <c r="AT102">
        <f>VLOOKUP($AC102,LS_Coint_BD!$B$3:$AQ$1079,AT$2)</f>
        <v>0</v>
      </c>
      <c r="AU102">
        <f>VLOOKUP($AC102,LS_Coint_BD!$B$3:$AQ$1079,AU$2)</f>
        <v>6.4485563028620696</v>
      </c>
      <c r="AV102">
        <f>VLOOKUP($AC102,LS_Coint_BD!$B$3:$AQ$1079,AV$2)</f>
        <v>0</v>
      </c>
      <c r="AW102">
        <f>VLOOKUP($AC102,LS_Coint_BD!$B$3:$AQ$1079,AW$2)</f>
        <v>0</v>
      </c>
      <c r="AX102">
        <f>VLOOKUP($AC102,LS_Coint_BD!$B$3:$AQ$1079,AX$2)</f>
        <v>7.7144639882525205E-15</v>
      </c>
      <c r="AY102">
        <f>VLOOKUP($AC102,LS_Coint_BD!$B$3:$AQ$1079,AY$2)</f>
        <v>7.32747196252603E-15</v>
      </c>
      <c r="AZ102">
        <f>VLOOKUP($AC102,LS_Coint_BD!$B$3:$AQ$1079,AZ$2)</f>
        <v>-2.7632217501781699E-16</v>
      </c>
      <c r="BA102">
        <f>VLOOKUP($AC102,LS_Coint_BD!$B$3:$AQ$1079,BA$2)</f>
        <v>5.6843418860808002E-15</v>
      </c>
      <c r="BB102">
        <f>VLOOKUP($AC102,LS_Coint_BD!$B$3:$AQ$1079,BB$2)</f>
        <v>0</v>
      </c>
      <c r="BC102">
        <f>VLOOKUP($AC102,LS_Coint_BD!$B$3:$AQ$1079,BC$2)</f>
        <v>-2.72848410531878E-15</v>
      </c>
      <c r="BD102">
        <f t="shared" si="99"/>
        <v>0</v>
      </c>
      <c r="BE102">
        <f t="shared" si="100"/>
        <v>0</v>
      </c>
      <c r="BF102">
        <f t="shared" si="101"/>
        <v>5.8217834696648882</v>
      </c>
      <c r="BG102">
        <f t="shared" si="102"/>
        <v>5.6934004901808875</v>
      </c>
      <c r="BH102">
        <f t="shared" si="103"/>
        <v>5.7314601682900799</v>
      </c>
      <c r="BI102">
        <f t="shared" si="104"/>
        <v>8.0686931502621047</v>
      </c>
      <c r="BJ102">
        <f t="shared" si="105"/>
        <v>0</v>
      </c>
      <c r="BK102">
        <f t="shared" si="106"/>
        <v>12.897112605724136</v>
      </c>
      <c r="BL102">
        <f t="shared" si="107"/>
        <v>0</v>
      </c>
      <c r="BN102" s="19" t="b">
        <f t="shared" si="91"/>
        <v>0</v>
      </c>
      <c r="BO102" s="19" t="b">
        <f t="shared" si="92"/>
        <v>0</v>
      </c>
      <c r="BP102" s="19" t="b">
        <f t="shared" si="93"/>
        <v>0</v>
      </c>
      <c r="BQ102" s="19" t="b">
        <f t="shared" si="94"/>
        <v>0</v>
      </c>
      <c r="BR102" s="19" t="b">
        <f t="shared" si="95"/>
        <v>0</v>
      </c>
      <c r="BS102" s="19" t="b">
        <f t="shared" si="96"/>
        <v>0</v>
      </c>
      <c r="BT102" s="19" t="b">
        <f t="shared" si="97"/>
        <v>0</v>
      </c>
      <c r="BU102" s="19" t="b">
        <f t="shared" si="98"/>
        <v>0</v>
      </c>
    </row>
    <row r="103" spans="2:73" x14ac:dyDescent="0.3">
      <c r="B103" s="17" t="str">
        <f>VLOOKUP($AC103,LS_Coint_BD!$B$3:$D$1079,2)</f>
        <v>BEEF3</v>
      </c>
      <c r="C103" s="87" t="str">
        <f>VLOOKUP($AC103,LS_Coint_BD!$B$3:$D$1079,3)</f>
        <v>FLRY3</v>
      </c>
      <c r="D103" s="70">
        <f t="shared" si="108"/>
        <v>1.3997542820918305</v>
      </c>
      <c r="E103" s="66">
        <f t="shared" si="109"/>
        <v>2.0635176724519013</v>
      </c>
      <c r="F103" s="71">
        <f t="shared" si="110"/>
        <v>1.3756784483012674</v>
      </c>
      <c r="G103" s="70">
        <f t="shared" si="111"/>
        <v>0.96032604631666274</v>
      </c>
      <c r="H103" s="66">
        <f t="shared" si="112"/>
        <v>3.2576646840914081</v>
      </c>
      <c r="I103" s="71">
        <f t="shared" si="113"/>
        <v>2.1717764560609387</v>
      </c>
      <c r="J103" s="70">
        <f t="shared" si="114"/>
        <v>0.78744594310656879</v>
      </c>
      <c r="K103" s="66">
        <f t="shared" si="115"/>
        <v>3.275719981276711</v>
      </c>
      <c r="L103" s="71">
        <f t="shared" si="116"/>
        <v>2.1838133208511405</v>
      </c>
      <c r="M103" s="70">
        <f t="shared" si="117"/>
        <v>0.75519245352100128</v>
      </c>
      <c r="N103" s="66">
        <f t="shared" si="118"/>
        <v>3.3396921644982589</v>
      </c>
      <c r="O103" s="71">
        <f t="shared" si="119"/>
        <v>2.2264614429988394</v>
      </c>
      <c r="P103" s="70">
        <f t="shared" si="120"/>
        <v>0.68102864676401609</v>
      </c>
      <c r="Q103" s="66">
        <f t="shared" si="121"/>
        <v>4.3654813759469961</v>
      </c>
      <c r="R103" s="71">
        <f t="shared" si="122"/>
        <v>2.9103209172979976</v>
      </c>
      <c r="S103" s="70">
        <f t="shared" si="123"/>
        <v>1.0393126559493666</v>
      </c>
      <c r="T103" s="66">
        <f t="shared" si="124"/>
        <v>5.5871195232254101</v>
      </c>
      <c r="U103" s="71">
        <f t="shared" si="125"/>
        <v>3.7247463488169399</v>
      </c>
      <c r="V103" s="70">
        <f t="shared" si="126"/>
        <v>0</v>
      </c>
      <c r="W103" s="66">
        <f t="shared" si="127"/>
        <v>0</v>
      </c>
      <c r="X103" s="71">
        <f t="shared" si="128"/>
        <v>0</v>
      </c>
      <c r="Y103" s="70">
        <f t="shared" si="129"/>
        <v>0</v>
      </c>
      <c r="Z103" s="66">
        <f t="shared" si="130"/>
        <v>0</v>
      </c>
      <c r="AA103" s="71">
        <f t="shared" si="131"/>
        <v>0</v>
      </c>
      <c r="AB103" s="98">
        <f>SUMIF(BN103:BU103,"VERDADEIRO",BN$3:$BU102)</f>
        <v>1</v>
      </c>
      <c r="AC103" s="97">
        <f t="shared" si="90"/>
        <v>100</v>
      </c>
      <c r="AD103">
        <f>RTD("tryd.rtdserver",,"COT",B103,"ULT")</f>
        <v>9.35</v>
      </c>
      <c r="AE103">
        <f>RTD("tryd.rtdserver",,"COT",C103,"ULT")</f>
        <v>28.16</v>
      </c>
      <c r="AF103">
        <f>VLOOKUP($AC103,LS_Coint_BD!$B$3:$AQ$1079,AF$2)*$AD103+VLOOKUP($AC103,LS_Coint_BD!$B$3:$AQ$1079,AF$2+1)</f>
        <v>26.76024571790817</v>
      </c>
      <c r="AG103">
        <f>VLOOKUP($AC103,LS_Coint_BD!$B$3:$AQ$1079,AG$2)*$AD103+VLOOKUP($AC103,LS_Coint_BD!$B$3:$AQ$1079,AG$2+1)</f>
        <v>27.199673953683337</v>
      </c>
      <c r="AH103">
        <f>VLOOKUP($AC103,LS_Coint_BD!$B$3:$AQ$1079,AH$2)*$AD103+VLOOKUP($AC103,LS_Coint_BD!$B$3:$AQ$1079,AH$2+1)</f>
        <v>27.372554056893431</v>
      </c>
      <c r="AI103">
        <f>VLOOKUP($AC103,LS_Coint_BD!$B$3:$AQ$1079,AI$2)*$AD103+VLOOKUP($AC103,LS_Coint_BD!$B$3:$AQ$1079,AI$2+1)</f>
        <v>27.404807546478999</v>
      </c>
      <c r="AJ103">
        <f>VLOOKUP($AC103,LS_Coint_BD!$B$3:$AQ$1079,AJ$2)*$AD103+VLOOKUP($AC103,LS_Coint_BD!$B$3:$AQ$1079,AJ$2+1)</f>
        <v>27.478971353235984</v>
      </c>
      <c r="AK103">
        <f>VLOOKUP($AC103,LS_Coint_BD!$B$3:$AQ$1079,AK$2)*$AD103+VLOOKUP($AC103,LS_Coint_BD!$B$3:$AQ$1079,AK$2+1)</f>
        <v>27.120687344050634</v>
      </c>
      <c r="AL103">
        <f>VLOOKUP($AC103,LS_Coint_BD!$B$3:$AQ$1079,AL$2)*$AD103+VLOOKUP($AC103,LS_Coint_BD!$B$3:$AQ$1079,AL$2+1)</f>
        <v>0</v>
      </c>
      <c r="AM103">
        <f>VLOOKUP($AC103,LS_Coint_BD!$B$3:$AQ$1079,AM$2)*$AD103+VLOOKUP($AC103,LS_Coint_BD!$B$3:$AQ$1079,AM$2+1)</f>
        <v>0</v>
      </c>
      <c r="AN103">
        <f>VLOOKUP($AC103,LS_Coint_BD!$B$3:$AQ$1079,AN$2)</f>
        <v>0.68783922415063503</v>
      </c>
      <c r="AO103">
        <f>VLOOKUP($AC103,LS_Coint_BD!$B$3:$AQ$1079,AO$2)</f>
        <v>1.08588822803047</v>
      </c>
      <c r="AP103">
        <f>VLOOKUP($AC103,LS_Coint_BD!$B$3:$AQ$1079,AP$2)</f>
        <v>1.0919066604255701</v>
      </c>
      <c r="AQ103">
        <f>VLOOKUP($AC103,LS_Coint_BD!$B$3:$AQ$1079,AQ$2)</f>
        <v>1.1132307214994199</v>
      </c>
      <c r="AR103">
        <f>VLOOKUP($AC103,LS_Coint_BD!$B$3:$AQ$1079,AR$2)</f>
        <v>1.4551604586489999</v>
      </c>
      <c r="AS103">
        <f>VLOOKUP($AC103,LS_Coint_BD!$B$3:$AQ$1079,AS$2)</f>
        <v>1.8623731744084699</v>
      </c>
      <c r="AT103">
        <f>VLOOKUP($AC103,LS_Coint_BD!$B$3:$AQ$1079,AT$2)</f>
        <v>0</v>
      </c>
      <c r="AU103">
        <f>VLOOKUP($AC103,LS_Coint_BD!$B$3:$AQ$1079,AU$2)</f>
        <v>0</v>
      </c>
      <c r="AV103">
        <f>VLOOKUP($AC103,LS_Coint_BD!$B$3:$AQ$1079,AV$2)</f>
        <v>-2.59348098552437E-15</v>
      </c>
      <c r="AW103">
        <f>VLOOKUP($AC103,LS_Coint_BD!$B$3:$AQ$1079,AW$2)</f>
        <v>-1.12502599828683E-15</v>
      </c>
      <c r="AX103">
        <f>VLOOKUP($AC103,LS_Coint_BD!$B$3:$AQ$1079,AX$2)</f>
        <v>3.8064789415719601E-16</v>
      </c>
      <c r="AY103">
        <f>VLOOKUP($AC103,LS_Coint_BD!$B$3:$AQ$1079,AY$2)</f>
        <v>-3.7747582837255302E-16</v>
      </c>
      <c r="AZ103">
        <f>VLOOKUP($AC103,LS_Coint_BD!$B$3:$AQ$1079,AZ$2)</f>
        <v>-2.2303146983580898E-15</v>
      </c>
      <c r="BA103">
        <f>VLOOKUP($AC103,LS_Coint_BD!$B$3:$AQ$1079,BA$2)</f>
        <v>1.4210854715201999E-16</v>
      </c>
      <c r="BB103">
        <f>VLOOKUP($AC103,LS_Coint_BD!$B$3:$AQ$1079,BB$2)</f>
        <v>0</v>
      </c>
      <c r="BC103">
        <f>VLOOKUP($AC103,LS_Coint_BD!$B$3:$AQ$1079,BC$2)</f>
        <v>0</v>
      </c>
      <c r="BD103">
        <f t="shared" si="99"/>
        <v>1.3756784483012674</v>
      </c>
      <c r="BE103">
        <f t="shared" si="100"/>
        <v>2.1717764560609387</v>
      </c>
      <c r="BF103">
        <f t="shared" si="101"/>
        <v>2.1838133208511405</v>
      </c>
      <c r="BG103">
        <f t="shared" si="102"/>
        <v>2.2264614429988394</v>
      </c>
      <c r="BH103">
        <f t="shared" si="103"/>
        <v>2.9103209172979976</v>
      </c>
      <c r="BI103">
        <f t="shared" si="104"/>
        <v>3.7247463488169399</v>
      </c>
      <c r="BJ103">
        <f t="shared" si="105"/>
        <v>0</v>
      </c>
      <c r="BK103">
        <f t="shared" si="106"/>
        <v>0</v>
      </c>
      <c r="BL103">
        <f t="shared" si="107"/>
        <v>1.3756784483012623</v>
      </c>
      <c r="BN103" s="30" t="b">
        <f t="shared" si="91"/>
        <v>1</v>
      </c>
      <c r="BO103" s="30" t="b">
        <f t="shared" si="92"/>
        <v>0</v>
      </c>
      <c r="BP103" s="30" t="b">
        <f t="shared" si="93"/>
        <v>0</v>
      </c>
      <c r="BQ103" s="30" t="b">
        <f t="shared" si="94"/>
        <v>0</v>
      </c>
      <c r="BR103" s="30" t="b">
        <f t="shared" si="95"/>
        <v>0</v>
      </c>
      <c r="BS103" s="30" t="b">
        <f t="shared" si="96"/>
        <v>0</v>
      </c>
      <c r="BT103" s="30" t="b">
        <f t="shared" si="97"/>
        <v>0</v>
      </c>
      <c r="BU103" s="30" t="b">
        <f t="shared" si="98"/>
        <v>0</v>
      </c>
    </row>
    <row r="104" spans="2:73" x14ac:dyDescent="0.3">
      <c r="B104" s="17" t="str">
        <f>VLOOKUP($AC104,LS_Coint_BD!$B$3:$D$1079,2)</f>
        <v>BEEF3</v>
      </c>
      <c r="C104" s="87" t="str">
        <f>VLOOKUP($AC104,LS_Coint_BD!$B$3:$D$1079,3)</f>
        <v>IRBR3</v>
      </c>
      <c r="D104" s="68">
        <f t="shared" si="108"/>
        <v>-0.40350035640327508</v>
      </c>
      <c r="E104" s="65">
        <f t="shared" si="109"/>
        <v>-1.7129114603192941</v>
      </c>
      <c r="F104" s="69">
        <f t="shared" si="110"/>
        <v>-1.1419409735461961</v>
      </c>
      <c r="G104" s="68">
        <f t="shared" si="111"/>
        <v>-0.23500771279055765</v>
      </c>
      <c r="H104" s="65">
        <f t="shared" si="112"/>
        <v>-1.8558614009458072</v>
      </c>
      <c r="I104" s="69">
        <f t="shared" si="113"/>
        <v>-1.2372409339638715</v>
      </c>
      <c r="J104" s="68">
        <f t="shared" si="114"/>
        <v>-9.6480398193854455E-2</v>
      </c>
      <c r="K104" s="65">
        <f t="shared" si="115"/>
        <v>-2.0230855111900743</v>
      </c>
      <c r="L104" s="69">
        <f t="shared" si="116"/>
        <v>-1.3487236741267161</v>
      </c>
      <c r="M104" s="68">
        <f t="shared" si="117"/>
        <v>0</v>
      </c>
      <c r="N104" s="65">
        <f t="shared" si="118"/>
        <v>0</v>
      </c>
      <c r="O104" s="69">
        <f t="shared" si="119"/>
        <v>0</v>
      </c>
      <c r="P104" s="68">
        <f t="shared" si="120"/>
        <v>-7.0568313076549316E-2</v>
      </c>
      <c r="Q104" s="65">
        <f t="shared" si="121"/>
        <v>-3.2424183056648399</v>
      </c>
      <c r="R104" s="69">
        <f t="shared" si="122"/>
        <v>-2.1616122037765599</v>
      </c>
      <c r="S104" s="68">
        <f t="shared" si="123"/>
        <v>-0.44031308613418396</v>
      </c>
      <c r="T104" s="65">
        <f t="shared" si="124"/>
        <v>-3.5693097594787799</v>
      </c>
      <c r="U104" s="69">
        <f t="shared" si="125"/>
        <v>-2.3795398396525198</v>
      </c>
      <c r="V104" s="68">
        <f t="shared" si="126"/>
        <v>-0.70600876100809096</v>
      </c>
      <c r="W104" s="65">
        <f t="shared" si="127"/>
        <v>-3.6310480525588789</v>
      </c>
      <c r="X104" s="69">
        <f t="shared" si="128"/>
        <v>-2.4206987017059194</v>
      </c>
      <c r="Y104" s="68">
        <f t="shared" si="129"/>
        <v>-2.5522006670006725</v>
      </c>
      <c r="Z104" s="65">
        <f t="shared" si="130"/>
        <v>-20.996529545797951</v>
      </c>
      <c r="AA104" s="69">
        <f t="shared" si="131"/>
        <v>-13.9976863638653</v>
      </c>
      <c r="AB104" s="98">
        <f>SUMIF(BN104:BU104,"VERDADEIRO",BN$3:$BU103)</f>
        <v>0</v>
      </c>
      <c r="AC104" s="97">
        <f t="shared" si="90"/>
        <v>101</v>
      </c>
      <c r="AD104">
        <f>RTD("tryd.rtdserver",,"COT",B104,"ULT")</f>
        <v>9.35</v>
      </c>
      <c r="AE104">
        <f>RTD("tryd.rtdserver",,"COT",C104,"ULT")</f>
        <v>6.91</v>
      </c>
      <c r="AF104">
        <f>VLOOKUP($AC104,LS_Coint_BD!$B$3:$AQ$1079,AF$2)*$AD104+VLOOKUP($AC104,LS_Coint_BD!$B$3:$AQ$1079,AF$2+1)</f>
        <v>7.3135003564032752</v>
      </c>
      <c r="AG104">
        <f>VLOOKUP($AC104,LS_Coint_BD!$B$3:$AQ$1079,AG$2)*$AD104+VLOOKUP($AC104,LS_Coint_BD!$B$3:$AQ$1079,AG$2+1)</f>
        <v>7.1450077127905578</v>
      </c>
      <c r="AH104">
        <f>VLOOKUP($AC104,LS_Coint_BD!$B$3:$AQ$1079,AH$2)*$AD104+VLOOKUP($AC104,LS_Coint_BD!$B$3:$AQ$1079,AH$2+1)</f>
        <v>7.0064803981938546</v>
      </c>
      <c r="AI104">
        <f>VLOOKUP($AC104,LS_Coint_BD!$B$3:$AQ$1079,AI$2)*$AD104+VLOOKUP($AC104,LS_Coint_BD!$B$3:$AQ$1079,AI$2+1)</f>
        <v>0</v>
      </c>
      <c r="AJ104">
        <f>VLOOKUP($AC104,LS_Coint_BD!$B$3:$AQ$1079,AJ$2)*$AD104+VLOOKUP($AC104,LS_Coint_BD!$B$3:$AQ$1079,AJ$2+1)</f>
        <v>6.9805683130765495</v>
      </c>
      <c r="AK104">
        <f>VLOOKUP($AC104,LS_Coint_BD!$B$3:$AQ$1079,AK$2)*$AD104+VLOOKUP($AC104,LS_Coint_BD!$B$3:$AQ$1079,AK$2+1)</f>
        <v>7.3503130861341841</v>
      </c>
      <c r="AL104">
        <f>VLOOKUP($AC104,LS_Coint_BD!$B$3:$AQ$1079,AL$2)*$AD104+VLOOKUP($AC104,LS_Coint_BD!$B$3:$AQ$1079,AL$2+1)</f>
        <v>7.6160087610080911</v>
      </c>
      <c r="AM104">
        <f>VLOOKUP($AC104,LS_Coint_BD!$B$3:$AQ$1079,AM$2)*$AD104+VLOOKUP($AC104,LS_Coint_BD!$B$3:$AQ$1079,AM$2+1)</f>
        <v>9.4622006670006726</v>
      </c>
      <c r="AN104">
        <f>VLOOKUP($AC104,LS_Coint_BD!$B$3:$AQ$1079,AN$2)</f>
        <v>0.57097048677309803</v>
      </c>
      <c r="AO104">
        <f>VLOOKUP($AC104,LS_Coint_BD!$B$3:$AQ$1079,AO$2)</f>
        <v>0.61862046698193596</v>
      </c>
      <c r="AP104">
        <f>VLOOKUP($AC104,LS_Coint_BD!$B$3:$AQ$1079,AP$2)</f>
        <v>0.67436183706335795</v>
      </c>
      <c r="AQ104">
        <f>VLOOKUP($AC104,LS_Coint_BD!$B$3:$AQ$1079,AQ$2)</f>
        <v>0</v>
      </c>
      <c r="AR104">
        <f>VLOOKUP($AC104,LS_Coint_BD!$B$3:$AQ$1079,AR$2)</f>
        <v>1.08080610188828</v>
      </c>
      <c r="AS104">
        <f>VLOOKUP($AC104,LS_Coint_BD!$B$3:$AQ$1079,AS$2)</f>
        <v>1.1897699198262599</v>
      </c>
      <c r="AT104">
        <f>VLOOKUP($AC104,LS_Coint_BD!$B$3:$AQ$1079,AT$2)</f>
        <v>1.2103493508529599</v>
      </c>
      <c r="AU104">
        <f>VLOOKUP($AC104,LS_Coint_BD!$B$3:$AQ$1079,AU$2)</f>
        <v>6.9988431819326502</v>
      </c>
      <c r="AV104">
        <f>VLOOKUP($AC104,LS_Coint_BD!$B$3:$AQ$1079,AV$2)</f>
        <v>-2.6645352591003799E-17</v>
      </c>
      <c r="AW104">
        <f>VLOOKUP($AC104,LS_Coint_BD!$B$3:$AQ$1079,AW$2)</f>
        <v>5.1070259132757197E-16</v>
      </c>
      <c r="AX104">
        <f>VLOOKUP($AC104,LS_Coint_BD!$B$3:$AQ$1079,AX$2)</f>
        <v>-1.9666807864788499E-16</v>
      </c>
      <c r="AY104">
        <f>VLOOKUP($AC104,LS_Coint_BD!$B$3:$AQ$1079,AY$2)</f>
        <v>0</v>
      </c>
      <c r="AZ104">
        <f>VLOOKUP($AC104,LS_Coint_BD!$B$3:$AQ$1079,AZ$2)</f>
        <v>3.9474596431116697E-17</v>
      </c>
      <c r="BA104">
        <f>VLOOKUP($AC104,LS_Coint_BD!$B$3:$AQ$1079,BA$2)</f>
        <v>1.06581410364015E-16</v>
      </c>
      <c r="BB104">
        <f>VLOOKUP($AC104,LS_Coint_BD!$B$3:$AQ$1079,BB$2)</f>
        <v>3.8756876496005502E-16</v>
      </c>
      <c r="BC104">
        <f>VLOOKUP($AC104,LS_Coint_BD!$B$3:$AQ$1079,BC$2)</f>
        <v>-2.2737367544323201E-16</v>
      </c>
      <c r="BD104">
        <f t="shared" si="99"/>
        <v>-1.1419409735461961</v>
      </c>
      <c r="BE104">
        <f t="shared" si="100"/>
        <v>-1.2372409339638715</v>
      </c>
      <c r="BF104">
        <f t="shared" si="101"/>
        <v>-1.3487236741267161</v>
      </c>
      <c r="BG104">
        <f t="shared" si="102"/>
        <v>0</v>
      </c>
      <c r="BH104">
        <f t="shared" si="103"/>
        <v>-2.1616122037765599</v>
      </c>
      <c r="BI104">
        <f t="shared" si="104"/>
        <v>-2.3795398396525198</v>
      </c>
      <c r="BJ104">
        <f t="shared" si="105"/>
        <v>-2.4206987017059194</v>
      </c>
      <c r="BK104">
        <f t="shared" si="106"/>
        <v>-13.9976863638653</v>
      </c>
      <c r="BL104">
        <f t="shared" si="107"/>
        <v>-1.1419409735461961</v>
      </c>
      <c r="BN104" s="19" t="b">
        <f t="shared" si="91"/>
        <v>0</v>
      </c>
      <c r="BO104" s="19" t="b">
        <f t="shared" si="92"/>
        <v>0</v>
      </c>
      <c r="BP104" s="19" t="b">
        <f t="shared" si="93"/>
        <v>0</v>
      </c>
      <c r="BQ104" s="19" t="b">
        <f t="shared" si="94"/>
        <v>0</v>
      </c>
      <c r="BR104" s="19" t="b">
        <f t="shared" si="95"/>
        <v>0</v>
      </c>
      <c r="BS104" s="19" t="b">
        <f t="shared" si="96"/>
        <v>0</v>
      </c>
      <c r="BT104" s="19" t="b">
        <f t="shared" si="97"/>
        <v>0</v>
      </c>
      <c r="BU104" s="19" t="b">
        <f t="shared" si="98"/>
        <v>0</v>
      </c>
    </row>
    <row r="105" spans="2:73" x14ac:dyDescent="0.3">
      <c r="B105" s="17" t="str">
        <f>VLOOKUP($AC105,LS_Coint_BD!$B$3:$D$1079,2)</f>
        <v>BEEF3</v>
      </c>
      <c r="C105" s="87" t="str">
        <f>VLOOKUP($AC105,LS_Coint_BD!$B$3:$D$1079,3)</f>
        <v>LAME4</v>
      </c>
      <c r="D105" s="70">
        <f t="shared" si="108"/>
        <v>1.2107731437193898</v>
      </c>
      <c r="E105" s="66">
        <f t="shared" si="109"/>
        <v>2.9033568427625664</v>
      </c>
      <c r="F105" s="71">
        <f t="shared" si="110"/>
        <v>1.9355712285083777</v>
      </c>
      <c r="G105" s="70">
        <f t="shared" si="111"/>
        <v>1.5181899158944248</v>
      </c>
      <c r="H105" s="66">
        <f t="shared" si="112"/>
        <v>3.611970669560459</v>
      </c>
      <c r="I105" s="71">
        <f t="shared" si="113"/>
        <v>2.4079804463736392</v>
      </c>
      <c r="J105" s="70">
        <f t="shared" si="114"/>
        <v>1.6482592210744755</v>
      </c>
      <c r="K105" s="66">
        <f t="shared" si="115"/>
        <v>3.6851506436227139</v>
      </c>
      <c r="L105" s="71">
        <f t="shared" si="116"/>
        <v>2.456767095748476</v>
      </c>
      <c r="M105" s="70">
        <f t="shared" si="117"/>
        <v>1.6216419723722844</v>
      </c>
      <c r="N105" s="66">
        <f t="shared" si="118"/>
        <v>3.6912633201802829</v>
      </c>
      <c r="O105" s="71">
        <f t="shared" si="119"/>
        <v>2.4608422134535219</v>
      </c>
      <c r="P105" s="70">
        <f t="shared" si="120"/>
        <v>1.5106412573040195</v>
      </c>
      <c r="Q105" s="66">
        <f t="shared" si="121"/>
        <v>5.1891116922960574</v>
      </c>
      <c r="R105" s="71">
        <f t="shared" si="122"/>
        <v>3.4594077948640383</v>
      </c>
      <c r="S105" s="70">
        <f t="shared" si="123"/>
        <v>0</v>
      </c>
      <c r="T105" s="66">
        <f t="shared" si="124"/>
        <v>0</v>
      </c>
      <c r="U105" s="71">
        <f t="shared" si="125"/>
        <v>0</v>
      </c>
      <c r="V105" s="70">
        <f t="shared" si="126"/>
        <v>0</v>
      </c>
      <c r="W105" s="66">
        <f t="shared" si="127"/>
        <v>0</v>
      </c>
      <c r="X105" s="71">
        <f t="shared" si="128"/>
        <v>0</v>
      </c>
      <c r="Y105" s="70">
        <f t="shared" si="129"/>
        <v>0</v>
      </c>
      <c r="Z105" s="66">
        <f t="shared" si="130"/>
        <v>0</v>
      </c>
      <c r="AA105" s="71">
        <f t="shared" si="131"/>
        <v>0</v>
      </c>
      <c r="AB105" s="98">
        <f>SUMIF(BN105:BU105,"VERDADEIRO",BN$3:$BU104)</f>
        <v>0</v>
      </c>
      <c r="AC105" s="97">
        <f t="shared" si="90"/>
        <v>102</v>
      </c>
      <c r="AD105">
        <f>RTD("tryd.rtdserver",,"COT",B105,"ULT")</f>
        <v>9.35</v>
      </c>
      <c r="AE105">
        <f>RTD("tryd.rtdserver",,"COT",C105,"ULT")</f>
        <v>24.8</v>
      </c>
      <c r="AF105">
        <f>VLOOKUP($AC105,LS_Coint_BD!$B$3:$AQ$1079,AF$2)*$AD105+VLOOKUP($AC105,LS_Coint_BD!$B$3:$AQ$1079,AF$2+1)</f>
        <v>23.589226856280611</v>
      </c>
      <c r="AG105">
        <f>VLOOKUP($AC105,LS_Coint_BD!$B$3:$AQ$1079,AG$2)*$AD105+VLOOKUP($AC105,LS_Coint_BD!$B$3:$AQ$1079,AG$2+1)</f>
        <v>23.281810084105576</v>
      </c>
      <c r="AH105">
        <f>VLOOKUP($AC105,LS_Coint_BD!$B$3:$AQ$1079,AH$2)*$AD105+VLOOKUP($AC105,LS_Coint_BD!$B$3:$AQ$1079,AH$2+1)</f>
        <v>23.151740778925525</v>
      </c>
      <c r="AI105">
        <f>VLOOKUP($AC105,LS_Coint_BD!$B$3:$AQ$1079,AI$2)*$AD105+VLOOKUP($AC105,LS_Coint_BD!$B$3:$AQ$1079,AI$2+1)</f>
        <v>23.178358027627716</v>
      </c>
      <c r="AJ105">
        <f>VLOOKUP($AC105,LS_Coint_BD!$B$3:$AQ$1079,AJ$2)*$AD105+VLOOKUP($AC105,LS_Coint_BD!$B$3:$AQ$1079,AJ$2+1)</f>
        <v>23.289358742695981</v>
      </c>
      <c r="AK105">
        <f>VLOOKUP($AC105,LS_Coint_BD!$B$3:$AQ$1079,AK$2)*$AD105+VLOOKUP($AC105,LS_Coint_BD!$B$3:$AQ$1079,AK$2+1)</f>
        <v>0</v>
      </c>
      <c r="AL105">
        <f>VLOOKUP($AC105,LS_Coint_BD!$B$3:$AQ$1079,AL$2)*$AD105+VLOOKUP($AC105,LS_Coint_BD!$B$3:$AQ$1079,AL$2+1)</f>
        <v>0</v>
      </c>
      <c r="AM105">
        <f>VLOOKUP($AC105,LS_Coint_BD!$B$3:$AQ$1079,AM$2)*$AD105+VLOOKUP($AC105,LS_Coint_BD!$B$3:$AQ$1079,AM$2+1)</f>
        <v>0</v>
      </c>
      <c r="AN105">
        <f>VLOOKUP($AC105,LS_Coint_BD!$B$3:$AQ$1079,AN$2)</f>
        <v>0.96778561425418996</v>
      </c>
      <c r="AO105">
        <f>VLOOKUP($AC105,LS_Coint_BD!$B$3:$AQ$1079,AO$2)</f>
        <v>1.20399022318682</v>
      </c>
      <c r="AP105">
        <f>VLOOKUP($AC105,LS_Coint_BD!$B$3:$AQ$1079,AP$2)</f>
        <v>1.22838354787424</v>
      </c>
      <c r="AQ105">
        <f>VLOOKUP($AC105,LS_Coint_BD!$B$3:$AQ$1079,AQ$2)</f>
        <v>1.2304211067267601</v>
      </c>
      <c r="AR105">
        <f>VLOOKUP($AC105,LS_Coint_BD!$B$3:$AQ$1079,AR$2)</f>
        <v>1.72970389743202</v>
      </c>
      <c r="AS105">
        <f>VLOOKUP($AC105,LS_Coint_BD!$B$3:$AQ$1079,AS$2)</f>
        <v>0</v>
      </c>
      <c r="AT105">
        <f>VLOOKUP($AC105,LS_Coint_BD!$B$3:$AQ$1079,AT$2)</f>
        <v>0</v>
      </c>
      <c r="AU105">
        <f>VLOOKUP($AC105,LS_Coint_BD!$B$3:$AQ$1079,AU$2)</f>
        <v>0</v>
      </c>
      <c r="AV105">
        <f>VLOOKUP($AC105,LS_Coint_BD!$B$3:$AQ$1079,AV$2)</f>
        <v>-2.30926389122033E-15</v>
      </c>
      <c r="AW105">
        <f>VLOOKUP($AC105,LS_Coint_BD!$B$3:$AQ$1079,AW$2)</f>
        <v>-6.8093678843676302E-16</v>
      </c>
      <c r="AX105">
        <f>VLOOKUP($AC105,LS_Coint_BD!$B$3:$AQ$1079,AX$2)</f>
        <v>-4.0094911517891399E-15</v>
      </c>
      <c r="AY105">
        <f>VLOOKUP($AC105,LS_Coint_BD!$B$3:$AQ$1079,AY$2)</f>
        <v>1.64313007644523E-15</v>
      </c>
      <c r="AZ105">
        <f>VLOOKUP($AC105,LS_Coint_BD!$B$3:$AQ$1079,AZ$2)</f>
        <v>-1.6776703483224599E-15</v>
      </c>
      <c r="BA105">
        <f>VLOOKUP($AC105,LS_Coint_BD!$B$3:$AQ$1079,BA$2)</f>
        <v>0</v>
      </c>
      <c r="BB105">
        <f>VLOOKUP($AC105,LS_Coint_BD!$B$3:$AQ$1079,BB$2)</f>
        <v>0</v>
      </c>
      <c r="BC105">
        <f>VLOOKUP($AC105,LS_Coint_BD!$B$3:$AQ$1079,BC$2)</f>
        <v>0</v>
      </c>
      <c r="BD105">
        <f t="shared" si="99"/>
        <v>1.9355712285083777</v>
      </c>
      <c r="BE105">
        <f t="shared" si="100"/>
        <v>2.4079804463736392</v>
      </c>
      <c r="BF105">
        <f t="shared" si="101"/>
        <v>2.456767095748476</v>
      </c>
      <c r="BG105">
        <f t="shared" si="102"/>
        <v>2.4608422134535219</v>
      </c>
      <c r="BH105">
        <f t="shared" si="103"/>
        <v>3.4594077948640383</v>
      </c>
      <c r="BI105">
        <f t="shared" si="104"/>
        <v>0</v>
      </c>
      <c r="BJ105">
        <f t="shared" si="105"/>
        <v>0</v>
      </c>
      <c r="BK105">
        <f t="shared" si="106"/>
        <v>0</v>
      </c>
      <c r="BL105">
        <f t="shared" si="107"/>
        <v>1.935571228508373</v>
      </c>
      <c r="BN105" s="30" t="b">
        <f t="shared" si="91"/>
        <v>0</v>
      </c>
      <c r="BO105" s="30" t="b">
        <f t="shared" si="92"/>
        <v>0</v>
      </c>
      <c r="BP105" s="30" t="b">
        <f t="shared" si="93"/>
        <v>0</v>
      </c>
      <c r="BQ105" s="30" t="b">
        <f t="shared" si="94"/>
        <v>0</v>
      </c>
      <c r="BR105" s="30" t="b">
        <f t="shared" si="95"/>
        <v>0</v>
      </c>
      <c r="BS105" s="30" t="b">
        <f t="shared" si="96"/>
        <v>0</v>
      </c>
      <c r="BT105" s="30" t="b">
        <f t="shared" si="97"/>
        <v>0</v>
      </c>
      <c r="BU105" s="30" t="b">
        <f t="shared" si="98"/>
        <v>0</v>
      </c>
    </row>
    <row r="106" spans="2:73" x14ac:dyDescent="0.3">
      <c r="B106" s="17" t="str">
        <f>VLOOKUP($AC106,LS_Coint_BD!$B$3:$D$1079,2)</f>
        <v>BEEF3</v>
      </c>
      <c r="C106" s="87" t="str">
        <f>VLOOKUP($AC106,LS_Coint_BD!$B$3:$D$1079,3)</f>
        <v>LCAM3</v>
      </c>
      <c r="D106" s="68">
        <f t="shared" si="108"/>
        <v>-0.46874727260681226</v>
      </c>
      <c r="E106" s="65">
        <f t="shared" si="109"/>
        <v>-3.4282155518053115</v>
      </c>
      <c r="F106" s="69">
        <f t="shared" si="110"/>
        <v>-2.2854770345368745</v>
      </c>
      <c r="G106" s="68">
        <f t="shared" si="111"/>
        <v>-0.67094032712518015</v>
      </c>
      <c r="H106" s="65">
        <f t="shared" si="112"/>
        <v>-3.4150273032141643</v>
      </c>
      <c r="I106" s="69">
        <f t="shared" si="113"/>
        <v>-2.276684868809443</v>
      </c>
      <c r="J106" s="68">
        <f t="shared" si="114"/>
        <v>-0.7555870273153964</v>
      </c>
      <c r="K106" s="65">
        <f t="shared" si="115"/>
        <v>-3.5437010518654546</v>
      </c>
      <c r="L106" s="69">
        <f t="shared" si="116"/>
        <v>-2.3624673679103032</v>
      </c>
      <c r="M106" s="68">
        <f t="shared" si="117"/>
        <v>-0.86251662986063238</v>
      </c>
      <c r="N106" s="65">
        <f t="shared" si="118"/>
        <v>-4.7343389262818754</v>
      </c>
      <c r="O106" s="69">
        <f t="shared" si="119"/>
        <v>-3.1562259508545836</v>
      </c>
      <c r="P106" s="68">
        <f t="shared" si="120"/>
        <v>-0.9174916976395302</v>
      </c>
      <c r="Q106" s="65">
        <f t="shared" si="121"/>
        <v>-6.744561879540333</v>
      </c>
      <c r="R106" s="69">
        <f t="shared" si="122"/>
        <v>-4.496374586360222</v>
      </c>
      <c r="S106" s="68">
        <f t="shared" si="123"/>
        <v>0.68732296978813068</v>
      </c>
      <c r="T106" s="65">
        <f t="shared" si="124"/>
        <v>11.323773388941092</v>
      </c>
      <c r="U106" s="69">
        <f t="shared" si="125"/>
        <v>7.5491822592940618</v>
      </c>
      <c r="V106" s="68">
        <f t="shared" si="126"/>
        <v>0</v>
      </c>
      <c r="W106" s="65">
        <f t="shared" si="127"/>
        <v>0</v>
      </c>
      <c r="X106" s="69">
        <f t="shared" si="128"/>
        <v>0</v>
      </c>
      <c r="Y106" s="68">
        <f t="shared" si="129"/>
        <v>0</v>
      </c>
      <c r="Z106" s="65">
        <f t="shared" si="130"/>
        <v>0</v>
      </c>
      <c r="AA106" s="69">
        <f t="shared" si="131"/>
        <v>0</v>
      </c>
      <c r="AB106" s="98">
        <f>SUMIF(BN106:BU106,"VERDADEIRO",BN$3:$BU105)</f>
        <v>0</v>
      </c>
      <c r="AC106" s="97">
        <f t="shared" si="90"/>
        <v>103</v>
      </c>
      <c r="AD106">
        <f>RTD("tryd.rtdserver",,"COT",B106,"ULT")</f>
        <v>9.35</v>
      </c>
      <c r="AE106">
        <f>RTD("tryd.rtdserver",,"COT",C106,"ULT")</f>
        <v>27.62</v>
      </c>
      <c r="AF106">
        <f>VLOOKUP($AC106,LS_Coint_BD!$B$3:$AQ$1079,AF$2)*$AD106+VLOOKUP($AC106,LS_Coint_BD!$B$3:$AQ$1079,AF$2+1)</f>
        <v>28.088747272606813</v>
      </c>
      <c r="AG106">
        <f>VLOOKUP($AC106,LS_Coint_BD!$B$3:$AQ$1079,AG$2)*$AD106+VLOOKUP($AC106,LS_Coint_BD!$B$3:$AQ$1079,AG$2+1)</f>
        <v>28.290940327125181</v>
      </c>
      <c r="AH106">
        <f>VLOOKUP($AC106,LS_Coint_BD!$B$3:$AQ$1079,AH$2)*$AD106+VLOOKUP($AC106,LS_Coint_BD!$B$3:$AQ$1079,AH$2+1)</f>
        <v>28.375587027315397</v>
      </c>
      <c r="AI106">
        <f>VLOOKUP($AC106,LS_Coint_BD!$B$3:$AQ$1079,AI$2)*$AD106+VLOOKUP($AC106,LS_Coint_BD!$B$3:$AQ$1079,AI$2+1)</f>
        <v>28.482516629860633</v>
      </c>
      <c r="AJ106">
        <f>VLOOKUP($AC106,LS_Coint_BD!$B$3:$AQ$1079,AJ$2)*$AD106+VLOOKUP($AC106,LS_Coint_BD!$B$3:$AQ$1079,AJ$2+1)</f>
        <v>28.537491697639531</v>
      </c>
      <c r="AK106">
        <f>VLOOKUP($AC106,LS_Coint_BD!$B$3:$AQ$1079,AK$2)*$AD106+VLOOKUP($AC106,LS_Coint_BD!$B$3:$AQ$1079,AK$2+1)</f>
        <v>26.93267703021187</v>
      </c>
      <c r="AL106">
        <f>VLOOKUP($AC106,LS_Coint_BD!$B$3:$AQ$1079,AL$2)*$AD106+VLOOKUP($AC106,LS_Coint_BD!$B$3:$AQ$1079,AL$2+1)</f>
        <v>0</v>
      </c>
      <c r="AM106">
        <f>VLOOKUP($AC106,LS_Coint_BD!$B$3:$AQ$1079,AM$2)*$AD106+VLOOKUP($AC106,LS_Coint_BD!$B$3:$AQ$1079,AM$2+1)</f>
        <v>0</v>
      </c>
      <c r="AN106">
        <f>VLOOKUP($AC106,LS_Coint_BD!$B$3:$AQ$1079,AN$2)</f>
        <v>1.1427385172684399</v>
      </c>
      <c r="AO106">
        <f>VLOOKUP($AC106,LS_Coint_BD!$B$3:$AQ$1079,AO$2)</f>
        <v>1.1383424344047199</v>
      </c>
      <c r="AP106">
        <f>VLOOKUP($AC106,LS_Coint_BD!$B$3:$AQ$1079,AP$2)</f>
        <v>1.18123368395515</v>
      </c>
      <c r="AQ106">
        <f>VLOOKUP($AC106,LS_Coint_BD!$B$3:$AQ$1079,AQ$2)</f>
        <v>1.57811297542729</v>
      </c>
      <c r="AR106">
        <f>VLOOKUP($AC106,LS_Coint_BD!$B$3:$AQ$1079,AR$2)</f>
        <v>2.2481872931801101</v>
      </c>
      <c r="AS106">
        <f>VLOOKUP($AC106,LS_Coint_BD!$B$3:$AQ$1079,AS$2)</f>
        <v>3.77459112964703</v>
      </c>
      <c r="AT106">
        <f>VLOOKUP($AC106,LS_Coint_BD!$B$3:$AQ$1079,AT$2)</f>
        <v>0</v>
      </c>
      <c r="AU106">
        <f>VLOOKUP($AC106,LS_Coint_BD!$B$3:$AQ$1079,AU$2)</f>
        <v>0</v>
      </c>
      <c r="AV106">
        <f>VLOOKUP($AC106,LS_Coint_BD!$B$3:$AQ$1079,AV$2)</f>
        <v>5.1159076974727204E-15</v>
      </c>
      <c r="AW106">
        <f>VLOOKUP($AC106,LS_Coint_BD!$B$3:$AQ$1079,AW$2)</f>
        <v>-3.01980662698043E-15</v>
      </c>
      <c r="AX106">
        <f>VLOOKUP($AC106,LS_Coint_BD!$B$3:$AQ$1079,AX$2)</f>
        <v>-3.2228188371976E-15</v>
      </c>
      <c r="AY106">
        <f>VLOOKUP($AC106,LS_Coint_BD!$B$3:$AQ$1079,AY$2)</f>
        <v>-3.5083047578154901E-15</v>
      </c>
      <c r="AZ106">
        <f>VLOOKUP($AC106,LS_Coint_BD!$B$3:$AQ$1079,AZ$2)</f>
        <v>-1.69740764653802E-15</v>
      </c>
      <c r="BA106">
        <f>VLOOKUP($AC106,LS_Coint_BD!$B$3:$AQ$1079,BA$2)</f>
        <v>1.70530256582424E-15</v>
      </c>
      <c r="BB106">
        <f>VLOOKUP($AC106,LS_Coint_BD!$B$3:$AQ$1079,BB$2)</f>
        <v>0</v>
      </c>
      <c r="BC106">
        <f>VLOOKUP($AC106,LS_Coint_BD!$B$3:$AQ$1079,BC$2)</f>
        <v>0</v>
      </c>
      <c r="BD106">
        <f t="shared" si="99"/>
        <v>-2.2854770345368745</v>
      </c>
      <c r="BE106">
        <f t="shared" si="100"/>
        <v>-2.276684868809443</v>
      </c>
      <c r="BF106">
        <f t="shared" si="101"/>
        <v>-2.3624673679103032</v>
      </c>
      <c r="BG106">
        <f t="shared" si="102"/>
        <v>-3.1562259508545836</v>
      </c>
      <c r="BH106">
        <f t="shared" si="103"/>
        <v>-4.496374586360222</v>
      </c>
      <c r="BI106">
        <f t="shared" si="104"/>
        <v>7.5491822592940618</v>
      </c>
      <c r="BJ106">
        <f t="shared" si="105"/>
        <v>0</v>
      </c>
      <c r="BK106">
        <f t="shared" si="106"/>
        <v>0</v>
      </c>
      <c r="BL106">
        <f t="shared" si="107"/>
        <v>-2.2854770345368642</v>
      </c>
      <c r="BN106" s="19" t="b">
        <f t="shared" si="91"/>
        <v>0</v>
      </c>
      <c r="BO106" s="19" t="b">
        <f t="shared" si="92"/>
        <v>0</v>
      </c>
      <c r="BP106" s="19" t="b">
        <f t="shared" si="93"/>
        <v>0</v>
      </c>
      <c r="BQ106" s="19" t="b">
        <f t="shared" si="94"/>
        <v>0</v>
      </c>
      <c r="BR106" s="19" t="b">
        <f t="shared" si="95"/>
        <v>0</v>
      </c>
      <c r="BS106" s="19" t="b">
        <f t="shared" si="96"/>
        <v>0</v>
      </c>
      <c r="BT106" s="19" t="b">
        <f t="shared" si="97"/>
        <v>0</v>
      </c>
      <c r="BU106" s="19" t="b">
        <f t="shared" si="98"/>
        <v>0</v>
      </c>
    </row>
    <row r="107" spans="2:73" x14ac:dyDescent="0.3">
      <c r="B107" s="17" t="str">
        <f>VLOOKUP($AC107,LS_Coint_BD!$B$3:$D$1079,2)</f>
        <v>BEEF3</v>
      </c>
      <c r="C107" s="87" t="str">
        <f>VLOOKUP($AC107,LS_Coint_BD!$B$3:$D$1079,3)</f>
        <v>LREN3</v>
      </c>
      <c r="D107" s="70">
        <f t="shared" si="108"/>
        <v>0</v>
      </c>
      <c r="E107" s="66">
        <f t="shared" si="109"/>
        <v>0</v>
      </c>
      <c r="F107" s="71">
        <f t="shared" si="110"/>
        <v>0</v>
      </c>
      <c r="G107" s="70">
        <f t="shared" si="111"/>
        <v>0</v>
      </c>
      <c r="H107" s="66">
        <f t="shared" si="112"/>
        <v>0</v>
      </c>
      <c r="I107" s="71">
        <f t="shared" si="113"/>
        <v>0</v>
      </c>
      <c r="J107" s="70">
        <f t="shared" si="114"/>
        <v>0</v>
      </c>
      <c r="K107" s="66">
        <f t="shared" si="115"/>
        <v>0</v>
      </c>
      <c r="L107" s="71">
        <f t="shared" si="116"/>
        <v>0</v>
      </c>
      <c r="M107" s="70">
        <f t="shared" si="117"/>
        <v>-2.1293996500160617</v>
      </c>
      <c r="N107" s="66">
        <f t="shared" si="118"/>
        <v>-6.6760044888889229</v>
      </c>
      <c r="O107" s="71">
        <f t="shared" si="119"/>
        <v>-4.4506696592592823</v>
      </c>
      <c r="P107" s="70">
        <f t="shared" si="120"/>
        <v>-2.2325329272981023</v>
      </c>
      <c r="Q107" s="66">
        <f t="shared" si="121"/>
        <v>-7.3105997600512822</v>
      </c>
      <c r="R107" s="71">
        <f t="shared" si="122"/>
        <v>-4.8737331733675218</v>
      </c>
      <c r="S107" s="70">
        <f t="shared" si="123"/>
        <v>-1.8224102876132733</v>
      </c>
      <c r="T107" s="66">
        <f t="shared" si="124"/>
        <v>-9.0554856963704999</v>
      </c>
      <c r="U107" s="71">
        <f t="shared" si="125"/>
        <v>-6.0369904642470003</v>
      </c>
      <c r="V107" s="70">
        <f t="shared" si="126"/>
        <v>0.63375985079763097</v>
      </c>
      <c r="W107" s="66">
        <f t="shared" si="127"/>
        <v>10.988044934426311</v>
      </c>
      <c r="X107" s="71">
        <f t="shared" si="128"/>
        <v>7.3253632896175409</v>
      </c>
      <c r="Y107" s="70">
        <f t="shared" si="129"/>
        <v>-0.67115791315294615</v>
      </c>
      <c r="Z107" s="66">
        <f t="shared" si="130"/>
        <v>-15.91427311930773</v>
      </c>
      <c r="AA107" s="71">
        <f t="shared" si="131"/>
        <v>-10.60951541287182</v>
      </c>
      <c r="AB107" s="98">
        <f>SUMIF(BN107:BU107,"VERDADEIRO",BN$3:$BU106)</f>
        <v>0</v>
      </c>
      <c r="AC107" s="97">
        <f t="shared" si="90"/>
        <v>104</v>
      </c>
      <c r="AD107">
        <f>RTD("tryd.rtdserver",,"COT",B107,"ULT")</f>
        <v>9.35</v>
      </c>
      <c r="AE107">
        <f>RTD("tryd.rtdserver",,"COT",C107,"ULT")</f>
        <v>41.01</v>
      </c>
      <c r="AF107">
        <f>VLOOKUP($AC107,LS_Coint_BD!$B$3:$AQ$1079,AF$2)*$AD107+VLOOKUP($AC107,LS_Coint_BD!$B$3:$AQ$1079,AF$2+1)</f>
        <v>0</v>
      </c>
      <c r="AG107">
        <f>VLOOKUP($AC107,LS_Coint_BD!$B$3:$AQ$1079,AG$2)*$AD107+VLOOKUP($AC107,LS_Coint_BD!$B$3:$AQ$1079,AG$2+1)</f>
        <v>0</v>
      </c>
      <c r="AH107">
        <f>VLOOKUP($AC107,LS_Coint_BD!$B$3:$AQ$1079,AH$2)*$AD107+VLOOKUP($AC107,LS_Coint_BD!$B$3:$AQ$1079,AH$2+1)</f>
        <v>0</v>
      </c>
      <c r="AI107">
        <f>VLOOKUP($AC107,LS_Coint_BD!$B$3:$AQ$1079,AI$2)*$AD107+VLOOKUP($AC107,LS_Coint_BD!$B$3:$AQ$1079,AI$2+1)</f>
        <v>43.13939965001606</v>
      </c>
      <c r="AJ107">
        <f>VLOOKUP($AC107,LS_Coint_BD!$B$3:$AQ$1079,AJ$2)*$AD107+VLOOKUP($AC107,LS_Coint_BD!$B$3:$AQ$1079,AJ$2+1)</f>
        <v>43.2425329272981</v>
      </c>
      <c r="AK107">
        <f>VLOOKUP($AC107,LS_Coint_BD!$B$3:$AQ$1079,AK$2)*$AD107+VLOOKUP($AC107,LS_Coint_BD!$B$3:$AQ$1079,AK$2+1)</f>
        <v>42.832410287613271</v>
      </c>
      <c r="AL107">
        <f>VLOOKUP($AC107,LS_Coint_BD!$B$3:$AQ$1079,AL$2)*$AD107+VLOOKUP($AC107,LS_Coint_BD!$B$3:$AQ$1079,AL$2+1)</f>
        <v>40.376240149202367</v>
      </c>
      <c r="AM107">
        <f>VLOOKUP($AC107,LS_Coint_BD!$B$3:$AQ$1079,AM$2)*$AD107+VLOOKUP($AC107,LS_Coint_BD!$B$3:$AQ$1079,AM$2+1)</f>
        <v>41.681157913152944</v>
      </c>
      <c r="AN107">
        <f>VLOOKUP($AC107,LS_Coint_BD!$B$3:$AQ$1079,AN$2)</f>
        <v>0</v>
      </c>
      <c r="AO107">
        <f>VLOOKUP($AC107,LS_Coint_BD!$B$3:$AQ$1079,AO$2)</f>
        <v>0</v>
      </c>
      <c r="AP107">
        <f>VLOOKUP($AC107,LS_Coint_BD!$B$3:$AQ$1079,AP$2)</f>
        <v>0</v>
      </c>
      <c r="AQ107">
        <f>VLOOKUP($AC107,LS_Coint_BD!$B$3:$AQ$1079,AQ$2)</f>
        <v>2.2253348296296398</v>
      </c>
      <c r="AR107">
        <f>VLOOKUP($AC107,LS_Coint_BD!$B$3:$AQ$1079,AR$2)</f>
        <v>2.43686658668376</v>
      </c>
      <c r="AS107">
        <f>VLOOKUP($AC107,LS_Coint_BD!$B$3:$AQ$1079,AS$2)</f>
        <v>3.0184952321235001</v>
      </c>
      <c r="AT107">
        <f>VLOOKUP($AC107,LS_Coint_BD!$B$3:$AQ$1079,AT$2)</f>
        <v>3.66268164480877</v>
      </c>
      <c r="AU107">
        <f>VLOOKUP($AC107,LS_Coint_BD!$B$3:$AQ$1079,AU$2)</f>
        <v>5.3047577064359102</v>
      </c>
      <c r="AV107">
        <f>VLOOKUP($AC107,LS_Coint_BD!$B$3:$AQ$1079,AV$2)</f>
        <v>0</v>
      </c>
      <c r="AW107">
        <f>VLOOKUP($AC107,LS_Coint_BD!$B$3:$AQ$1079,AW$2)</f>
        <v>0</v>
      </c>
      <c r="AX107">
        <f>VLOOKUP($AC107,LS_Coint_BD!$B$3:$AQ$1079,AX$2)</f>
        <v>0</v>
      </c>
      <c r="AY107">
        <f>VLOOKUP($AC107,LS_Coint_BD!$B$3:$AQ$1079,AY$2)</f>
        <v>-2.8865798640254102E-15</v>
      </c>
      <c r="AZ107">
        <f>VLOOKUP($AC107,LS_Coint_BD!$B$3:$AQ$1079,AZ$2)</f>
        <v>-1.69740764653802E-15</v>
      </c>
      <c r="BA107">
        <f>VLOOKUP($AC107,LS_Coint_BD!$B$3:$AQ$1079,BA$2)</f>
        <v>-4.2632564145606E-16</v>
      </c>
      <c r="BB107">
        <f>VLOOKUP($AC107,LS_Coint_BD!$B$3:$AQ$1079,BB$2)</f>
        <v>1.03351670656015E-15</v>
      </c>
      <c r="BC107">
        <f>VLOOKUP($AC107,LS_Coint_BD!$B$3:$AQ$1079,BC$2)</f>
        <v>-5.6843418860807996E-16</v>
      </c>
      <c r="BD107">
        <f t="shared" si="99"/>
        <v>0</v>
      </c>
      <c r="BE107">
        <f t="shared" si="100"/>
        <v>0</v>
      </c>
      <c r="BF107">
        <f t="shared" si="101"/>
        <v>0</v>
      </c>
      <c r="BG107">
        <f t="shared" si="102"/>
        <v>-4.4506696592592823</v>
      </c>
      <c r="BH107">
        <f t="shared" si="103"/>
        <v>-4.8737331733675218</v>
      </c>
      <c r="BI107">
        <f t="shared" si="104"/>
        <v>-6.0369904642470003</v>
      </c>
      <c r="BJ107">
        <f t="shared" si="105"/>
        <v>7.3253632896175409</v>
      </c>
      <c r="BK107">
        <f t="shared" si="106"/>
        <v>-10.60951541287182</v>
      </c>
      <c r="BL107">
        <f t="shared" si="107"/>
        <v>0</v>
      </c>
      <c r="BN107" s="30" t="b">
        <f t="shared" si="91"/>
        <v>0</v>
      </c>
      <c r="BO107" s="30" t="b">
        <f t="shared" si="92"/>
        <v>0</v>
      </c>
      <c r="BP107" s="30" t="b">
        <f t="shared" si="93"/>
        <v>0</v>
      </c>
      <c r="BQ107" s="30" t="b">
        <f t="shared" si="94"/>
        <v>0</v>
      </c>
      <c r="BR107" s="30" t="b">
        <f t="shared" si="95"/>
        <v>0</v>
      </c>
      <c r="BS107" s="30" t="b">
        <f t="shared" si="96"/>
        <v>0</v>
      </c>
      <c r="BT107" s="30" t="b">
        <f t="shared" si="97"/>
        <v>0</v>
      </c>
      <c r="BU107" s="30" t="b">
        <f t="shared" si="98"/>
        <v>0</v>
      </c>
    </row>
    <row r="108" spans="2:73" x14ac:dyDescent="0.3">
      <c r="B108" s="17" t="str">
        <f>VLOOKUP($AC108,LS_Coint_BD!$B$3:$D$1079,2)</f>
        <v>BEEF3</v>
      </c>
      <c r="C108" s="87" t="str">
        <f>VLOOKUP($AC108,LS_Coint_BD!$B$3:$D$1079,3)</f>
        <v>MGLU3</v>
      </c>
      <c r="D108" s="68">
        <f t="shared" si="108"/>
        <v>0.69818159666536062</v>
      </c>
      <c r="E108" s="65">
        <f t="shared" si="109"/>
        <v>3.4737378400807839</v>
      </c>
      <c r="F108" s="69">
        <f t="shared" si="110"/>
        <v>2.3158252267205226</v>
      </c>
      <c r="G108" s="68">
        <f t="shared" si="111"/>
        <v>0.65704174745636124</v>
      </c>
      <c r="H108" s="65">
        <f t="shared" si="112"/>
        <v>3.5247927136334409</v>
      </c>
      <c r="I108" s="69">
        <f t="shared" si="113"/>
        <v>2.3498618090889605</v>
      </c>
      <c r="J108" s="68">
        <f t="shared" si="114"/>
        <v>0.54714900661269894</v>
      </c>
      <c r="K108" s="65">
        <f t="shared" si="115"/>
        <v>3.4735892671421951</v>
      </c>
      <c r="L108" s="69">
        <f t="shared" si="116"/>
        <v>2.3157261780947969</v>
      </c>
      <c r="M108" s="68">
        <f t="shared" si="117"/>
        <v>0.41317104830054063</v>
      </c>
      <c r="N108" s="65">
        <f t="shared" si="118"/>
        <v>4.9842494862769202</v>
      </c>
      <c r="O108" s="69">
        <f t="shared" si="119"/>
        <v>3.3228329908512801</v>
      </c>
      <c r="P108" s="68">
        <f t="shared" si="120"/>
        <v>0</v>
      </c>
      <c r="Q108" s="65">
        <f t="shared" si="121"/>
        <v>0</v>
      </c>
      <c r="R108" s="69">
        <f t="shared" si="122"/>
        <v>0</v>
      </c>
      <c r="S108" s="68">
        <f t="shared" si="123"/>
        <v>1.8504758764251541</v>
      </c>
      <c r="T108" s="65">
        <f t="shared" si="124"/>
        <v>11.109238933101091</v>
      </c>
      <c r="U108" s="69">
        <f t="shared" si="125"/>
        <v>7.4061592887340604</v>
      </c>
      <c r="V108" s="68">
        <f t="shared" si="126"/>
        <v>0</v>
      </c>
      <c r="W108" s="65">
        <f t="shared" si="127"/>
        <v>0</v>
      </c>
      <c r="X108" s="69">
        <f t="shared" si="128"/>
        <v>0</v>
      </c>
      <c r="Y108" s="68">
        <f t="shared" si="129"/>
        <v>0</v>
      </c>
      <c r="Z108" s="65">
        <f t="shared" si="130"/>
        <v>0</v>
      </c>
      <c r="AA108" s="69">
        <f t="shared" si="131"/>
        <v>0</v>
      </c>
      <c r="AB108" s="98">
        <f>SUMIF(BN108:BU108,"VERDADEIRO",BN$3:$BU107)</f>
        <v>0</v>
      </c>
      <c r="AC108" s="97">
        <f t="shared" si="90"/>
        <v>105</v>
      </c>
      <c r="AD108">
        <f>RTD("tryd.rtdserver",,"COT",B108,"ULT")</f>
        <v>9.35</v>
      </c>
      <c r="AE108">
        <f>RTD("tryd.rtdserver",,"COT",C108,"ULT")</f>
        <v>25.85</v>
      </c>
      <c r="AF108">
        <f>VLOOKUP($AC108,LS_Coint_BD!$B$3:$AQ$1079,AF$2)*$AD108+VLOOKUP($AC108,LS_Coint_BD!$B$3:$AQ$1079,AF$2+1)</f>
        <v>25.151818403334641</v>
      </c>
      <c r="AG108">
        <f>VLOOKUP($AC108,LS_Coint_BD!$B$3:$AQ$1079,AG$2)*$AD108+VLOOKUP($AC108,LS_Coint_BD!$B$3:$AQ$1079,AG$2+1)</f>
        <v>25.19295825254364</v>
      </c>
      <c r="AH108">
        <f>VLOOKUP($AC108,LS_Coint_BD!$B$3:$AQ$1079,AH$2)*$AD108+VLOOKUP($AC108,LS_Coint_BD!$B$3:$AQ$1079,AH$2+1)</f>
        <v>25.302850993387302</v>
      </c>
      <c r="AI108">
        <f>VLOOKUP($AC108,LS_Coint_BD!$B$3:$AQ$1079,AI$2)*$AD108+VLOOKUP($AC108,LS_Coint_BD!$B$3:$AQ$1079,AI$2+1)</f>
        <v>25.436828951699461</v>
      </c>
      <c r="AJ108">
        <f>VLOOKUP($AC108,LS_Coint_BD!$B$3:$AQ$1079,AJ$2)*$AD108+VLOOKUP($AC108,LS_Coint_BD!$B$3:$AQ$1079,AJ$2+1)</f>
        <v>0</v>
      </c>
      <c r="AK108">
        <f>VLOOKUP($AC108,LS_Coint_BD!$B$3:$AQ$1079,AK$2)*$AD108+VLOOKUP($AC108,LS_Coint_BD!$B$3:$AQ$1079,AK$2+1)</f>
        <v>23.999524123574847</v>
      </c>
      <c r="AL108">
        <f>VLOOKUP($AC108,LS_Coint_BD!$B$3:$AQ$1079,AL$2)*$AD108+VLOOKUP($AC108,LS_Coint_BD!$B$3:$AQ$1079,AL$2+1)</f>
        <v>0</v>
      </c>
      <c r="AM108">
        <f>VLOOKUP($AC108,LS_Coint_BD!$B$3:$AQ$1079,AM$2)*$AD108+VLOOKUP($AC108,LS_Coint_BD!$B$3:$AQ$1079,AM$2+1)</f>
        <v>0</v>
      </c>
      <c r="AN108">
        <f>VLOOKUP($AC108,LS_Coint_BD!$B$3:$AQ$1079,AN$2)</f>
        <v>1.15791261336026</v>
      </c>
      <c r="AO108">
        <f>VLOOKUP($AC108,LS_Coint_BD!$B$3:$AQ$1079,AO$2)</f>
        <v>1.17493090454448</v>
      </c>
      <c r="AP108">
        <f>VLOOKUP($AC108,LS_Coint_BD!$B$3:$AQ$1079,AP$2)</f>
        <v>1.1578630890474</v>
      </c>
      <c r="AQ108">
        <f>VLOOKUP($AC108,LS_Coint_BD!$B$3:$AQ$1079,AQ$2)</f>
        <v>1.6614164954256401</v>
      </c>
      <c r="AR108">
        <f>VLOOKUP($AC108,LS_Coint_BD!$B$3:$AQ$1079,AR$2)</f>
        <v>0</v>
      </c>
      <c r="AS108">
        <f>VLOOKUP($AC108,LS_Coint_BD!$B$3:$AQ$1079,AS$2)</f>
        <v>3.7030796443670302</v>
      </c>
      <c r="AT108">
        <f>VLOOKUP($AC108,LS_Coint_BD!$B$3:$AQ$1079,AT$2)</f>
        <v>0</v>
      </c>
      <c r="AU108">
        <f>VLOOKUP($AC108,LS_Coint_BD!$B$3:$AQ$1079,AU$2)</f>
        <v>0</v>
      </c>
      <c r="AV108">
        <f>VLOOKUP($AC108,LS_Coint_BD!$B$3:$AQ$1079,AV$2)</f>
        <v>2.77111666946439E-15</v>
      </c>
      <c r="AW108">
        <f>VLOOKUP($AC108,LS_Coint_BD!$B$3:$AQ$1079,AW$2)</f>
        <v>4.1448326252672502E-16</v>
      </c>
      <c r="AX108">
        <f>VLOOKUP($AC108,LS_Coint_BD!$B$3:$AQ$1079,AX$2)</f>
        <v>-3.1974423109204501E-15</v>
      </c>
      <c r="AY108">
        <f>VLOOKUP($AC108,LS_Coint_BD!$B$3:$AQ$1079,AY$2)</f>
        <v>6.6613381477509402E-17</v>
      </c>
      <c r="AZ108">
        <f>VLOOKUP($AC108,LS_Coint_BD!$B$3:$AQ$1079,AZ$2)</f>
        <v>0</v>
      </c>
      <c r="BA108">
        <f>VLOOKUP($AC108,LS_Coint_BD!$B$3:$AQ$1079,BA$2)</f>
        <v>-4.2632564145606E-16</v>
      </c>
      <c r="BB108">
        <f>VLOOKUP($AC108,LS_Coint_BD!$B$3:$AQ$1079,BB$2)</f>
        <v>0</v>
      </c>
      <c r="BC108">
        <f>VLOOKUP($AC108,LS_Coint_BD!$B$3:$AQ$1079,BC$2)</f>
        <v>0</v>
      </c>
      <c r="BD108">
        <f t="shared" si="99"/>
        <v>2.3158252267205226</v>
      </c>
      <c r="BE108">
        <f t="shared" si="100"/>
        <v>2.3498618090889605</v>
      </c>
      <c r="BF108">
        <f t="shared" si="101"/>
        <v>2.3157261780947969</v>
      </c>
      <c r="BG108">
        <f t="shared" si="102"/>
        <v>3.3228329908512801</v>
      </c>
      <c r="BH108">
        <f t="shared" si="103"/>
        <v>0</v>
      </c>
      <c r="BI108">
        <f t="shared" si="104"/>
        <v>7.4061592887340604</v>
      </c>
      <c r="BJ108">
        <f t="shared" si="105"/>
        <v>0</v>
      </c>
      <c r="BK108">
        <f t="shared" si="106"/>
        <v>0</v>
      </c>
      <c r="BL108">
        <f t="shared" si="107"/>
        <v>2.3158252267205279</v>
      </c>
      <c r="BN108" s="19" t="b">
        <f t="shared" si="91"/>
        <v>0</v>
      </c>
      <c r="BO108" s="19" t="b">
        <f t="shared" si="92"/>
        <v>0</v>
      </c>
      <c r="BP108" s="19" t="b">
        <f t="shared" si="93"/>
        <v>0</v>
      </c>
      <c r="BQ108" s="19" t="b">
        <f t="shared" si="94"/>
        <v>0</v>
      </c>
      <c r="BR108" s="19" t="b">
        <f t="shared" si="95"/>
        <v>0</v>
      </c>
      <c r="BS108" s="19" t="b">
        <f t="shared" si="96"/>
        <v>0</v>
      </c>
      <c r="BT108" s="19" t="b">
        <f t="shared" si="97"/>
        <v>0</v>
      </c>
      <c r="BU108" s="19" t="b">
        <f t="shared" si="98"/>
        <v>0</v>
      </c>
    </row>
    <row r="109" spans="2:73" x14ac:dyDescent="0.3">
      <c r="B109" s="17" t="str">
        <f>VLOOKUP($AC109,LS_Coint_BD!$B$3:$D$1079,2)</f>
        <v>BEEF3</v>
      </c>
      <c r="C109" s="87" t="str">
        <f>VLOOKUP($AC109,LS_Coint_BD!$B$3:$D$1079,3)</f>
        <v>MULT3</v>
      </c>
      <c r="D109" s="70">
        <f t="shared" si="108"/>
        <v>0</v>
      </c>
      <c r="E109" s="66">
        <f t="shared" si="109"/>
        <v>0</v>
      </c>
      <c r="F109" s="71">
        <f t="shared" si="110"/>
        <v>0</v>
      </c>
      <c r="G109" s="70">
        <f t="shared" si="111"/>
        <v>0</v>
      </c>
      <c r="H109" s="66">
        <f t="shared" si="112"/>
        <v>0</v>
      </c>
      <c r="I109" s="71">
        <f t="shared" si="113"/>
        <v>0</v>
      </c>
      <c r="J109" s="70">
        <f t="shared" si="114"/>
        <v>0</v>
      </c>
      <c r="K109" s="66">
        <f t="shared" si="115"/>
        <v>0</v>
      </c>
      <c r="L109" s="71">
        <f t="shared" si="116"/>
        <v>0</v>
      </c>
      <c r="M109" s="70">
        <f t="shared" si="117"/>
        <v>-0.13091267814203533</v>
      </c>
      <c r="N109" s="66">
        <f t="shared" si="118"/>
        <v>-4.0864731072878397</v>
      </c>
      <c r="O109" s="71">
        <f t="shared" si="119"/>
        <v>-2.7243154048585598</v>
      </c>
      <c r="P109" s="70">
        <f t="shared" si="120"/>
        <v>-0.17750770889819378</v>
      </c>
      <c r="Q109" s="66">
        <f t="shared" si="121"/>
        <v>-4.0990423846902599</v>
      </c>
      <c r="R109" s="71">
        <f t="shared" si="122"/>
        <v>-2.7326949231268398</v>
      </c>
      <c r="S109" s="70">
        <f t="shared" si="123"/>
        <v>-0.10605079164213294</v>
      </c>
      <c r="T109" s="66">
        <f t="shared" si="124"/>
        <v>-4.4640024053684701</v>
      </c>
      <c r="U109" s="71">
        <f t="shared" si="125"/>
        <v>-2.9760016035789802</v>
      </c>
      <c r="V109" s="70">
        <f t="shared" si="126"/>
        <v>0.6442313956967034</v>
      </c>
      <c r="W109" s="66">
        <f t="shared" si="127"/>
        <v>4.8918768463650313</v>
      </c>
      <c r="X109" s="71">
        <f t="shared" si="128"/>
        <v>3.261251230910021</v>
      </c>
      <c r="Y109" s="70">
        <f t="shared" si="129"/>
        <v>-0.37163823775281557</v>
      </c>
      <c r="Z109" s="66">
        <f t="shared" si="130"/>
        <v>-11.050556651060337</v>
      </c>
      <c r="AA109" s="71">
        <f t="shared" si="131"/>
        <v>-7.3670377673735583</v>
      </c>
      <c r="AB109" s="98">
        <f>SUMIF(BN109:BU109,"VERDADEIRO",BN$3:$BU108)</f>
        <v>0</v>
      </c>
      <c r="AC109" s="97">
        <f t="shared" si="90"/>
        <v>106</v>
      </c>
      <c r="AD109">
        <f>RTD("tryd.rtdserver",,"COT",B109,"ULT")</f>
        <v>9.35</v>
      </c>
      <c r="AE109">
        <f>RTD("tryd.rtdserver",,"COT",C109,"ULT")</f>
        <v>21.84</v>
      </c>
      <c r="AF109">
        <f>VLOOKUP($AC109,LS_Coint_BD!$B$3:$AQ$1079,AF$2)*$AD109+VLOOKUP($AC109,LS_Coint_BD!$B$3:$AQ$1079,AF$2+1)</f>
        <v>0</v>
      </c>
      <c r="AG109">
        <f>VLOOKUP($AC109,LS_Coint_BD!$B$3:$AQ$1079,AG$2)*$AD109+VLOOKUP($AC109,LS_Coint_BD!$B$3:$AQ$1079,AG$2+1)</f>
        <v>0</v>
      </c>
      <c r="AH109">
        <f>VLOOKUP($AC109,LS_Coint_BD!$B$3:$AQ$1079,AH$2)*$AD109+VLOOKUP($AC109,LS_Coint_BD!$B$3:$AQ$1079,AH$2+1)</f>
        <v>0</v>
      </c>
      <c r="AI109">
        <f>VLOOKUP($AC109,LS_Coint_BD!$B$3:$AQ$1079,AI$2)*$AD109+VLOOKUP($AC109,LS_Coint_BD!$B$3:$AQ$1079,AI$2+1)</f>
        <v>21.970912678142035</v>
      </c>
      <c r="AJ109">
        <f>VLOOKUP($AC109,LS_Coint_BD!$B$3:$AQ$1079,AJ$2)*$AD109+VLOOKUP($AC109,LS_Coint_BD!$B$3:$AQ$1079,AJ$2+1)</f>
        <v>22.017507708898194</v>
      </c>
      <c r="AK109">
        <f>VLOOKUP($AC109,LS_Coint_BD!$B$3:$AQ$1079,AK$2)*$AD109+VLOOKUP($AC109,LS_Coint_BD!$B$3:$AQ$1079,AK$2+1)</f>
        <v>21.946050791642133</v>
      </c>
      <c r="AL109">
        <f>VLOOKUP($AC109,LS_Coint_BD!$B$3:$AQ$1079,AL$2)*$AD109+VLOOKUP($AC109,LS_Coint_BD!$B$3:$AQ$1079,AL$2+1)</f>
        <v>21.195768604303296</v>
      </c>
      <c r="AM109">
        <f>VLOOKUP($AC109,LS_Coint_BD!$B$3:$AQ$1079,AM$2)*$AD109+VLOOKUP($AC109,LS_Coint_BD!$B$3:$AQ$1079,AM$2+1)</f>
        <v>22.211638237752815</v>
      </c>
      <c r="AN109">
        <f>VLOOKUP($AC109,LS_Coint_BD!$B$3:$AQ$1079,AN$2)</f>
        <v>0</v>
      </c>
      <c r="AO109">
        <f>VLOOKUP($AC109,LS_Coint_BD!$B$3:$AQ$1079,AO$2)</f>
        <v>0</v>
      </c>
      <c r="AP109">
        <f>VLOOKUP($AC109,LS_Coint_BD!$B$3:$AQ$1079,AP$2)</f>
        <v>0</v>
      </c>
      <c r="AQ109">
        <f>VLOOKUP($AC109,LS_Coint_BD!$B$3:$AQ$1079,AQ$2)</f>
        <v>1.3621577024292799</v>
      </c>
      <c r="AR109">
        <f>VLOOKUP($AC109,LS_Coint_BD!$B$3:$AQ$1079,AR$2)</f>
        <v>1.3663474615634199</v>
      </c>
      <c r="AS109">
        <f>VLOOKUP($AC109,LS_Coint_BD!$B$3:$AQ$1079,AS$2)</f>
        <v>1.4880008017894899</v>
      </c>
      <c r="AT109">
        <f>VLOOKUP($AC109,LS_Coint_BD!$B$3:$AQ$1079,AT$2)</f>
        <v>1.6306256154550101</v>
      </c>
      <c r="AU109">
        <f>VLOOKUP($AC109,LS_Coint_BD!$B$3:$AQ$1079,AU$2)</f>
        <v>3.68351888368678</v>
      </c>
      <c r="AV109">
        <f>VLOOKUP($AC109,LS_Coint_BD!$B$3:$AQ$1079,AV$2)</f>
        <v>0</v>
      </c>
      <c r="AW109">
        <f>VLOOKUP($AC109,LS_Coint_BD!$B$3:$AQ$1079,AW$2)</f>
        <v>0</v>
      </c>
      <c r="AX109">
        <f>VLOOKUP($AC109,LS_Coint_BD!$B$3:$AQ$1079,AX$2)</f>
        <v>0</v>
      </c>
      <c r="AY109">
        <f>VLOOKUP($AC109,LS_Coint_BD!$B$3:$AQ$1079,AY$2)</f>
        <v>1.33226762955019E-16</v>
      </c>
      <c r="AZ109">
        <f>VLOOKUP($AC109,LS_Coint_BD!$B$3:$AQ$1079,AZ$2)</f>
        <v>2.1711028037114201E-16</v>
      </c>
      <c r="BA109">
        <f>VLOOKUP($AC109,LS_Coint_BD!$B$3:$AQ$1079,BA$2)</f>
        <v>-4.9737991503206998E-16</v>
      </c>
      <c r="BB109">
        <f>VLOOKUP($AC109,LS_Coint_BD!$B$3:$AQ$1079,BB$2)</f>
        <v>9.6892191240013694E-16</v>
      </c>
      <c r="BC109">
        <f>VLOOKUP($AC109,LS_Coint_BD!$B$3:$AQ$1079,BC$2)</f>
        <v>1.4210854715202001E-15</v>
      </c>
      <c r="BD109">
        <f t="shared" si="99"/>
        <v>0</v>
      </c>
      <c r="BE109">
        <f t="shared" si="100"/>
        <v>0</v>
      </c>
      <c r="BF109">
        <f t="shared" si="101"/>
        <v>0</v>
      </c>
      <c r="BG109">
        <f t="shared" si="102"/>
        <v>-2.7243154048585598</v>
      </c>
      <c r="BH109">
        <f t="shared" si="103"/>
        <v>-2.7326949231268398</v>
      </c>
      <c r="BI109">
        <f t="shared" si="104"/>
        <v>-2.9760016035789802</v>
      </c>
      <c r="BJ109">
        <f t="shared" si="105"/>
        <v>3.261251230910021</v>
      </c>
      <c r="BK109">
        <f t="shared" si="106"/>
        <v>-7.3670377673735583</v>
      </c>
      <c r="BL109">
        <f t="shared" si="107"/>
        <v>0</v>
      </c>
      <c r="BN109" s="30" t="b">
        <f t="shared" si="91"/>
        <v>0</v>
      </c>
      <c r="BO109" s="30" t="b">
        <f t="shared" si="92"/>
        <v>0</v>
      </c>
      <c r="BP109" s="30" t="b">
        <f t="shared" si="93"/>
        <v>0</v>
      </c>
      <c r="BQ109" s="30" t="b">
        <f t="shared" si="94"/>
        <v>0</v>
      </c>
      <c r="BR109" s="30" t="b">
        <f t="shared" si="95"/>
        <v>0</v>
      </c>
      <c r="BS109" s="30" t="b">
        <f t="shared" si="96"/>
        <v>0</v>
      </c>
      <c r="BT109" s="30" t="b">
        <f t="shared" si="97"/>
        <v>0</v>
      </c>
      <c r="BU109" s="30" t="b">
        <f t="shared" si="98"/>
        <v>0</v>
      </c>
    </row>
    <row r="110" spans="2:73" x14ac:dyDescent="0.3">
      <c r="B110" s="17" t="str">
        <f>VLOOKUP($AC110,LS_Coint_BD!$B$3:$D$1079,2)</f>
        <v>BEEF3</v>
      </c>
      <c r="C110" s="87" t="str">
        <f>VLOOKUP($AC110,LS_Coint_BD!$B$3:$D$1079,3)</f>
        <v>RADL3</v>
      </c>
      <c r="D110" s="68">
        <f t="shared" si="108"/>
        <v>-0.36968976121715258</v>
      </c>
      <c r="E110" s="65">
        <f t="shared" si="109"/>
        <v>-2.6980421306884388</v>
      </c>
      <c r="F110" s="69">
        <f t="shared" si="110"/>
        <v>-1.7986947537922924</v>
      </c>
      <c r="G110" s="68">
        <f t="shared" si="111"/>
        <v>-0.52520415252523378</v>
      </c>
      <c r="H110" s="65">
        <f t="shared" si="112"/>
        <v>-2.6555217706133014</v>
      </c>
      <c r="I110" s="69">
        <f t="shared" si="113"/>
        <v>-1.7703478470755343</v>
      </c>
      <c r="J110" s="68">
        <f t="shared" si="114"/>
        <v>-0.33287713340666159</v>
      </c>
      <c r="K110" s="65">
        <f t="shared" si="115"/>
        <v>-2.8993615569484184</v>
      </c>
      <c r="L110" s="69">
        <f t="shared" si="116"/>
        <v>-1.9329077046322789</v>
      </c>
      <c r="M110" s="68">
        <f t="shared" si="117"/>
        <v>-0.35433438987554311</v>
      </c>
      <c r="N110" s="65">
        <f t="shared" si="118"/>
        <v>-2.8744978534845385</v>
      </c>
      <c r="O110" s="69">
        <f t="shared" si="119"/>
        <v>-1.9163319023230256</v>
      </c>
      <c r="P110" s="68">
        <f t="shared" si="120"/>
        <v>-0.37149610289823443</v>
      </c>
      <c r="Q110" s="65">
        <f t="shared" si="121"/>
        <v>-3.0009194629761877</v>
      </c>
      <c r="R110" s="69">
        <f t="shared" si="122"/>
        <v>-2.0006129753174586</v>
      </c>
      <c r="S110" s="68">
        <f t="shared" si="123"/>
        <v>0.12386773919671512</v>
      </c>
      <c r="T110" s="65">
        <f t="shared" si="124"/>
        <v>3.9212576616046491</v>
      </c>
      <c r="U110" s="69">
        <f t="shared" si="125"/>
        <v>2.6141717744030992</v>
      </c>
      <c r="V110" s="68">
        <f t="shared" si="126"/>
        <v>0</v>
      </c>
      <c r="W110" s="65">
        <f t="shared" si="127"/>
        <v>0</v>
      </c>
      <c r="X110" s="69">
        <f t="shared" si="128"/>
        <v>0</v>
      </c>
      <c r="Y110" s="68">
        <f t="shared" si="129"/>
        <v>0</v>
      </c>
      <c r="Z110" s="65">
        <f t="shared" si="130"/>
        <v>0</v>
      </c>
      <c r="AA110" s="69">
        <f t="shared" si="131"/>
        <v>0</v>
      </c>
      <c r="AB110" s="98">
        <f>SUMIF(BN110:BU110,"VERDADEIRO",BN$3:$BU109)</f>
        <v>0</v>
      </c>
      <c r="AC110" s="97">
        <f t="shared" si="90"/>
        <v>107</v>
      </c>
      <c r="AD110">
        <f>RTD("tryd.rtdserver",,"COT",B110,"ULT")</f>
        <v>9.35</v>
      </c>
      <c r="AE110">
        <f>RTD("tryd.rtdserver",,"COT",C110,"ULT")</f>
        <v>25.25</v>
      </c>
      <c r="AF110">
        <f>VLOOKUP($AC110,LS_Coint_BD!$B$3:$AQ$1079,AF$2)*$AD110+VLOOKUP($AC110,LS_Coint_BD!$B$3:$AQ$1079,AF$2+1)</f>
        <v>25.619689761217153</v>
      </c>
      <c r="AG110">
        <f>VLOOKUP($AC110,LS_Coint_BD!$B$3:$AQ$1079,AG$2)*$AD110+VLOOKUP($AC110,LS_Coint_BD!$B$3:$AQ$1079,AG$2+1)</f>
        <v>25.775204152525234</v>
      </c>
      <c r="AH110">
        <f>VLOOKUP($AC110,LS_Coint_BD!$B$3:$AQ$1079,AH$2)*$AD110+VLOOKUP($AC110,LS_Coint_BD!$B$3:$AQ$1079,AH$2+1)</f>
        <v>25.582877133406662</v>
      </c>
      <c r="AI110">
        <f>VLOOKUP($AC110,LS_Coint_BD!$B$3:$AQ$1079,AI$2)*$AD110+VLOOKUP($AC110,LS_Coint_BD!$B$3:$AQ$1079,AI$2+1)</f>
        <v>25.604334389875543</v>
      </c>
      <c r="AJ110">
        <f>VLOOKUP($AC110,LS_Coint_BD!$B$3:$AQ$1079,AJ$2)*$AD110+VLOOKUP($AC110,LS_Coint_BD!$B$3:$AQ$1079,AJ$2+1)</f>
        <v>25.621496102898234</v>
      </c>
      <c r="AK110">
        <f>VLOOKUP($AC110,LS_Coint_BD!$B$3:$AQ$1079,AK$2)*$AD110+VLOOKUP($AC110,LS_Coint_BD!$B$3:$AQ$1079,AK$2+1)</f>
        <v>25.126132260803285</v>
      </c>
      <c r="AL110">
        <f>VLOOKUP($AC110,LS_Coint_BD!$B$3:$AQ$1079,AL$2)*$AD110+VLOOKUP($AC110,LS_Coint_BD!$B$3:$AQ$1079,AL$2+1)</f>
        <v>0</v>
      </c>
      <c r="AM110">
        <f>VLOOKUP($AC110,LS_Coint_BD!$B$3:$AQ$1079,AM$2)*$AD110+VLOOKUP($AC110,LS_Coint_BD!$B$3:$AQ$1079,AM$2+1)</f>
        <v>0</v>
      </c>
      <c r="AN110">
        <f>VLOOKUP($AC110,LS_Coint_BD!$B$3:$AQ$1079,AN$2)</f>
        <v>0.89934737689614697</v>
      </c>
      <c r="AO110">
        <f>VLOOKUP($AC110,LS_Coint_BD!$B$3:$AQ$1079,AO$2)</f>
        <v>0.88517392353776903</v>
      </c>
      <c r="AP110">
        <f>VLOOKUP($AC110,LS_Coint_BD!$B$3:$AQ$1079,AP$2)</f>
        <v>0.96645385231614001</v>
      </c>
      <c r="AQ110">
        <f>VLOOKUP($AC110,LS_Coint_BD!$B$3:$AQ$1079,AQ$2)</f>
        <v>0.95816595116151404</v>
      </c>
      <c r="AR110">
        <f>VLOOKUP($AC110,LS_Coint_BD!$B$3:$AQ$1079,AR$2)</f>
        <v>1.00030648765873</v>
      </c>
      <c r="AS110">
        <f>VLOOKUP($AC110,LS_Coint_BD!$B$3:$AQ$1079,AS$2)</f>
        <v>1.3070858872015501</v>
      </c>
      <c r="AT110">
        <f>VLOOKUP($AC110,LS_Coint_BD!$B$3:$AQ$1079,AT$2)</f>
        <v>0</v>
      </c>
      <c r="AU110">
        <f>VLOOKUP($AC110,LS_Coint_BD!$B$3:$AQ$1079,AU$2)</f>
        <v>0</v>
      </c>
      <c r="AV110">
        <f>VLOOKUP($AC110,LS_Coint_BD!$B$3:$AQ$1079,AV$2)</f>
        <v>1.4921397450962099E-15</v>
      </c>
      <c r="AW110">
        <f>VLOOKUP($AC110,LS_Coint_BD!$B$3:$AQ$1079,AW$2)</f>
        <v>3.87837909935721E-15</v>
      </c>
      <c r="AX110">
        <f>VLOOKUP($AC110,LS_Coint_BD!$B$3:$AQ$1079,AX$2)</f>
        <v>1.19269673502588E-15</v>
      </c>
      <c r="AY110">
        <f>VLOOKUP($AC110,LS_Coint_BD!$B$3:$AQ$1079,AY$2)</f>
        <v>2.55351295663786E-15</v>
      </c>
      <c r="AZ110">
        <f>VLOOKUP($AC110,LS_Coint_BD!$B$3:$AQ$1079,AZ$2)</f>
        <v>1.48029736616688E-15</v>
      </c>
      <c r="BA110">
        <f>VLOOKUP($AC110,LS_Coint_BD!$B$3:$AQ$1079,BA$2)</f>
        <v>-1.10134124042816E-15</v>
      </c>
      <c r="BB110">
        <f>VLOOKUP($AC110,LS_Coint_BD!$B$3:$AQ$1079,BB$2)</f>
        <v>0</v>
      </c>
      <c r="BC110">
        <f>VLOOKUP($AC110,LS_Coint_BD!$B$3:$AQ$1079,BC$2)</f>
        <v>0</v>
      </c>
      <c r="BD110">
        <f t="shared" si="99"/>
        <v>-1.7986947537922924</v>
      </c>
      <c r="BE110">
        <f t="shared" si="100"/>
        <v>-1.7703478470755343</v>
      </c>
      <c r="BF110">
        <f t="shared" si="101"/>
        <v>-1.9329077046322789</v>
      </c>
      <c r="BG110">
        <f t="shared" si="102"/>
        <v>-1.9163319023230256</v>
      </c>
      <c r="BH110">
        <f t="shared" si="103"/>
        <v>-2.0006129753174586</v>
      </c>
      <c r="BI110">
        <f t="shared" si="104"/>
        <v>2.6141717744030992</v>
      </c>
      <c r="BJ110">
        <f t="shared" si="105"/>
        <v>0</v>
      </c>
      <c r="BK110">
        <f t="shared" si="106"/>
        <v>0</v>
      </c>
      <c r="BL110">
        <f t="shared" si="107"/>
        <v>-1.7986947537922895</v>
      </c>
      <c r="BN110" s="19" t="b">
        <f t="shared" si="91"/>
        <v>0</v>
      </c>
      <c r="BO110" s="19" t="b">
        <f t="shared" si="92"/>
        <v>0</v>
      </c>
      <c r="BP110" s="19" t="b">
        <f t="shared" si="93"/>
        <v>0</v>
      </c>
      <c r="BQ110" s="19" t="b">
        <f t="shared" si="94"/>
        <v>0</v>
      </c>
      <c r="BR110" s="19" t="b">
        <f t="shared" si="95"/>
        <v>0</v>
      </c>
      <c r="BS110" s="19" t="b">
        <f t="shared" si="96"/>
        <v>0</v>
      </c>
      <c r="BT110" s="19" t="b">
        <f t="shared" si="97"/>
        <v>0</v>
      </c>
      <c r="BU110" s="19" t="b">
        <f t="shared" si="98"/>
        <v>0</v>
      </c>
    </row>
    <row r="111" spans="2:73" x14ac:dyDescent="0.3">
      <c r="B111" s="17" t="str">
        <f>VLOOKUP($AC111,LS_Coint_BD!$B$3:$D$1079,2)</f>
        <v>BEEF3</v>
      </c>
      <c r="C111" s="87" t="str">
        <f>VLOOKUP($AC111,LS_Coint_BD!$B$3:$D$1079,3)</f>
        <v>RENT3</v>
      </c>
      <c r="D111" s="70">
        <f t="shared" si="108"/>
        <v>0.46165755603769298</v>
      </c>
      <c r="E111" s="66">
        <f t="shared" si="109"/>
        <v>7.9960047631172255</v>
      </c>
      <c r="F111" s="71">
        <f t="shared" si="110"/>
        <v>5.3306698420781506</v>
      </c>
      <c r="G111" s="70">
        <f t="shared" si="111"/>
        <v>0.11608224065554396</v>
      </c>
      <c r="H111" s="66">
        <f t="shared" si="112"/>
        <v>7.7928995896127127</v>
      </c>
      <c r="I111" s="71">
        <f t="shared" si="113"/>
        <v>5.1952663930751415</v>
      </c>
      <c r="J111" s="70">
        <f t="shared" si="114"/>
        <v>9.3077056774149014E-2</v>
      </c>
      <c r="K111" s="66">
        <f t="shared" si="115"/>
        <v>7.9166682343799728</v>
      </c>
      <c r="L111" s="71">
        <f t="shared" si="116"/>
        <v>5.2777788229199816</v>
      </c>
      <c r="M111" s="70">
        <f t="shared" si="117"/>
        <v>-0.17283370040445334</v>
      </c>
      <c r="N111" s="66">
        <f t="shared" si="118"/>
        <v>-11.190811045901853</v>
      </c>
      <c r="O111" s="71">
        <f t="shared" si="119"/>
        <v>-7.460540697267902</v>
      </c>
      <c r="P111" s="70">
        <f t="shared" si="120"/>
        <v>-0.30910086995146457</v>
      </c>
      <c r="Q111" s="66">
        <f t="shared" si="121"/>
        <v>-15.161118365224107</v>
      </c>
      <c r="R111" s="71">
        <f t="shared" si="122"/>
        <v>-10.107412243482738</v>
      </c>
      <c r="S111" s="70">
        <f t="shared" si="123"/>
        <v>3.5370558626007096</v>
      </c>
      <c r="T111" s="66">
        <f t="shared" si="124"/>
        <v>26.571290993016206</v>
      </c>
      <c r="U111" s="71">
        <f t="shared" si="125"/>
        <v>17.714193995344136</v>
      </c>
      <c r="V111" s="70">
        <f t="shared" si="126"/>
        <v>0</v>
      </c>
      <c r="W111" s="66">
        <f t="shared" si="127"/>
        <v>0</v>
      </c>
      <c r="X111" s="71">
        <f t="shared" si="128"/>
        <v>0</v>
      </c>
      <c r="Y111" s="70">
        <f t="shared" si="129"/>
        <v>0</v>
      </c>
      <c r="Z111" s="66">
        <f t="shared" si="130"/>
        <v>0</v>
      </c>
      <c r="AA111" s="71">
        <f t="shared" si="131"/>
        <v>0</v>
      </c>
      <c r="AB111" s="98">
        <f>SUMIF(BN111:BU111,"VERDADEIRO",BN$3:$BU110)</f>
        <v>0</v>
      </c>
      <c r="AC111" s="97">
        <f t="shared" si="90"/>
        <v>108</v>
      </c>
      <c r="AD111">
        <f>RTD("tryd.rtdserver",,"COT",B111,"ULT")</f>
        <v>9.35</v>
      </c>
      <c r="AE111">
        <f>RTD("tryd.rtdserver",,"COT",C111,"ULT")</f>
        <v>68.87</v>
      </c>
      <c r="AF111">
        <f>VLOOKUP($AC111,LS_Coint_BD!$B$3:$AQ$1079,AF$2)*$AD111+VLOOKUP($AC111,LS_Coint_BD!$B$3:$AQ$1079,AF$2+1)</f>
        <v>68.408342443962312</v>
      </c>
      <c r="AG111">
        <f>VLOOKUP($AC111,LS_Coint_BD!$B$3:$AQ$1079,AG$2)*$AD111+VLOOKUP($AC111,LS_Coint_BD!$B$3:$AQ$1079,AG$2+1)</f>
        <v>68.753917759344461</v>
      </c>
      <c r="AH111">
        <f>VLOOKUP($AC111,LS_Coint_BD!$B$3:$AQ$1079,AH$2)*$AD111+VLOOKUP($AC111,LS_Coint_BD!$B$3:$AQ$1079,AH$2+1)</f>
        <v>68.776922943225856</v>
      </c>
      <c r="AI111">
        <f>VLOOKUP($AC111,LS_Coint_BD!$B$3:$AQ$1079,AI$2)*$AD111+VLOOKUP($AC111,LS_Coint_BD!$B$3:$AQ$1079,AI$2+1)</f>
        <v>69.042833700404458</v>
      </c>
      <c r="AJ111">
        <f>VLOOKUP($AC111,LS_Coint_BD!$B$3:$AQ$1079,AJ$2)*$AD111+VLOOKUP($AC111,LS_Coint_BD!$B$3:$AQ$1079,AJ$2+1)</f>
        <v>69.179100869951469</v>
      </c>
      <c r="AK111">
        <f>VLOOKUP($AC111,LS_Coint_BD!$B$3:$AQ$1079,AK$2)*$AD111+VLOOKUP($AC111,LS_Coint_BD!$B$3:$AQ$1079,AK$2+1)</f>
        <v>65.332944137399295</v>
      </c>
      <c r="AL111">
        <f>VLOOKUP($AC111,LS_Coint_BD!$B$3:$AQ$1079,AL$2)*$AD111+VLOOKUP($AC111,LS_Coint_BD!$B$3:$AQ$1079,AL$2+1)</f>
        <v>0</v>
      </c>
      <c r="AM111">
        <f>VLOOKUP($AC111,LS_Coint_BD!$B$3:$AQ$1079,AM$2)*$AD111+VLOOKUP($AC111,LS_Coint_BD!$B$3:$AQ$1079,AM$2+1)</f>
        <v>0</v>
      </c>
      <c r="AN111">
        <f>VLOOKUP($AC111,LS_Coint_BD!$B$3:$AQ$1079,AN$2)</f>
        <v>2.66533492103907</v>
      </c>
      <c r="AO111">
        <f>VLOOKUP($AC111,LS_Coint_BD!$B$3:$AQ$1079,AO$2)</f>
        <v>2.5976331965375699</v>
      </c>
      <c r="AP111">
        <f>VLOOKUP($AC111,LS_Coint_BD!$B$3:$AQ$1079,AP$2)</f>
        <v>2.6388894114599899</v>
      </c>
      <c r="AQ111">
        <f>VLOOKUP($AC111,LS_Coint_BD!$B$3:$AQ$1079,AQ$2)</f>
        <v>3.7302703486339501</v>
      </c>
      <c r="AR111">
        <f>VLOOKUP($AC111,LS_Coint_BD!$B$3:$AQ$1079,AR$2)</f>
        <v>5.0537061217413699</v>
      </c>
      <c r="AS111">
        <f>VLOOKUP($AC111,LS_Coint_BD!$B$3:$AQ$1079,AS$2)</f>
        <v>8.8570969976720697</v>
      </c>
      <c r="AT111">
        <f>VLOOKUP($AC111,LS_Coint_BD!$B$3:$AQ$1079,AT$2)</f>
        <v>0</v>
      </c>
      <c r="AU111">
        <f>VLOOKUP($AC111,LS_Coint_BD!$B$3:$AQ$1079,AU$2)</f>
        <v>0</v>
      </c>
      <c r="AV111">
        <f>VLOOKUP($AC111,LS_Coint_BD!$B$3:$AQ$1079,AV$2)</f>
        <v>1.10844666778576E-14</v>
      </c>
      <c r="AW111">
        <f>VLOOKUP($AC111,LS_Coint_BD!$B$3:$AQ$1079,AW$2)</f>
        <v>2.19084010192698E-15</v>
      </c>
      <c r="AX111">
        <f>VLOOKUP($AC111,LS_Coint_BD!$B$3:$AQ$1079,AX$2)</f>
        <v>1.4210854715202001E-15</v>
      </c>
      <c r="AY111">
        <f>VLOOKUP($AC111,LS_Coint_BD!$B$3:$AQ$1079,AY$2)</f>
        <v>-1.64313007644523E-15</v>
      </c>
      <c r="AZ111">
        <f>VLOOKUP($AC111,LS_Coint_BD!$B$3:$AQ$1079,AZ$2)</f>
        <v>1.8947806286936001E-15</v>
      </c>
      <c r="BA111">
        <f>VLOOKUP($AC111,LS_Coint_BD!$B$3:$AQ$1079,BA$2)</f>
        <v>-3.12638803734444E-15</v>
      </c>
      <c r="BB111">
        <f>VLOOKUP($AC111,LS_Coint_BD!$B$3:$AQ$1079,BB$2)</f>
        <v>0</v>
      </c>
      <c r="BC111">
        <f>VLOOKUP($AC111,LS_Coint_BD!$B$3:$AQ$1079,BC$2)</f>
        <v>0</v>
      </c>
      <c r="BD111">
        <f t="shared" si="99"/>
        <v>5.3306698420781506</v>
      </c>
      <c r="BE111">
        <f t="shared" si="100"/>
        <v>5.1952663930751415</v>
      </c>
      <c r="BF111">
        <f t="shared" si="101"/>
        <v>5.2777788229199816</v>
      </c>
      <c r="BG111">
        <f t="shared" si="102"/>
        <v>-7.460540697267902</v>
      </c>
      <c r="BH111">
        <f t="shared" si="103"/>
        <v>-10.107412243482738</v>
      </c>
      <c r="BI111">
        <f t="shared" si="104"/>
        <v>17.714193995344136</v>
      </c>
      <c r="BJ111">
        <f t="shared" si="105"/>
        <v>0</v>
      </c>
      <c r="BK111">
        <f t="shared" si="106"/>
        <v>0</v>
      </c>
      <c r="BL111">
        <f t="shared" si="107"/>
        <v>5.3306698420781728</v>
      </c>
      <c r="BN111" s="30" t="b">
        <f t="shared" si="91"/>
        <v>0</v>
      </c>
      <c r="BO111" s="30" t="b">
        <f t="shared" si="92"/>
        <v>0</v>
      </c>
      <c r="BP111" s="30" t="b">
        <f t="shared" si="93"/>
        <v>0</v>
      </c>
      <c r="BQ111" s="30" t="b">
        <f t="shared" si="94"/>
        <v>0</v>
      </c>
      <c r="BR111" s="30" t="b">
        <f t="shared" si="95"/>
        <v>0</v>
      </c>
      <c r="BS111" s="30" t="b">
        <f t="shared" si="96"/>
        <v>0</v>
      </c>
      <c r="BT111" s="30" t="b">
        <f t="shared" si="97"/>
        <v>0</v>
      </c>
      <c r="BU111" s="30" t="b">
        <f t="shared" si="98"/>
        <v>0</v>
      </c>
    </row>
    <row r="112" spans="2:73" x14ac:dyDescent="0.3">
      <c r="B112" s="17" t="str">
        <f>VLOOKUP($AC112,LS_Coint_BD!$B$3:$D$1079,2)</f>
        <v>BPAC11</v>
      </c>
      <c r="C112" s="87" t="str">
        <f>VLOOKUP($AC112,LS_Coint_BD!$B$3:$D$1079,3)</f>
        <v>BRDT3</v>
      </c>
      <c r="D112" s="68">
        <f t="shared" si="108"/>
        <v>-1.4771045297730687</v>
      </c>
      <c r="E112" s="65">
        <f t="shared" si="109"/>
        <v>-2.0835502073629049</v>
      </c>
      <c r="F112" s="69">
        <f t="shared" si="110"/>
        <v>-1.3890334715752699</v>
      </c>
      <c r="G112" s="68">
        <f t="shared" si="111"/>
        <v>-1.4665975703000775</v>
      </c>
      <c r="H112" s="65">
        <f t="shared" si="112"/>
        <v>-2.0244728322763348</v>
      </c>
      <c r="I112" s="69">
        <f t="shared" si="113"/>
        <v>-1.3496485548508899</v>
      </c>
      <c r="J112" s="68">
        <f t="shared" si="114"/>
        <v>-1.5864104067691578</v>
      </c>
      <c r="K112" s="65">
        <f t="shared" si="115"/>
        <v>-1.9706408504091668</v>
      </c>
      <c r="L112" s="69">
        <f t="shared" si="116"/>
        <v>-1.3137605669394445</v>
      </c>
      <c r="M112" s="68">
        <f t="shared" si="117"/>
        <v>-1.1137626433672132</v>
      </c>
      <c r="N112" s="65">
        <f t="shared" si="118"/>
        <v>-2.1556854623759203</v>
      </c>
      <c r="O112" s="69">
        <f t="shared" si="119"/>
        <v>-1.4371236415839468</v>
      </c>
      <c r="P112" s="68">
        <f t="shared" si="120"/>
        <v>-0.30289193163651618</v>
      </c>
      <c r="Q112" s="65">
        <f t="shared" si="121"/>
        <v>-2.6163882160201966</v>
      </c>
      <c r="R112" s="69">
        <f t="shared" si="122"/>
        <v>-1.7442588106801311</v>
      </c>
      <c r="S112" s="68">
        <f t="shared" si="123"/>
        <v>-0.79108913904482847</v>
      </c>
      <c r="T112" s="65">
        <f t="shared" si="124"/>
        <v>-2.7284238005055763</v>
      </c>
      <c r="U112" s="69">
        <f t="shared" si="125"/>
        <v>-1.8189492003370509</v>
      </c>
      <c r="V112" s="68">
        <f t="shared" si="126"/>
        <v>-1.4570025476708359</v>
      </c>
      <c r="W112" s="65">
        <f t="shared" si="127"/>
        <v>-3.4422781596525014</v>
      </c>
      <c r="X112" s="69">
        <f t="shared" si="128"/>
        <v>-2.2948521064350009</v>
      </c>
      <c r="Y112" s="68">
        <f t="shared" si="129"/>
        <v>-2.1520160860903452</v>
      </c>
      <c r="Z112" s="65">
        <f t="shared" si="130"/>
        <v>-7.030723506457587</v>
      </c>
      <c r="AA112" s="69">
        <f t="shared" si="131"/>
        <v>-4.6871490043050583</v>
      </c>
      <c r="AB112" s="98">
        <f>SUMIF(BN112:BU112,"VERDADEIRO",BN$3:$BU111)</f>
        <v>3</v>
      </c>
      <c r="AC112" s="97">
        <f t="shared" si="90"/>
        <v>109</v>
      </c>
      <c r="AD112">
        <f>RTD("tryd.rtdserver",,"COT",B112,"ULT")</f>
        <v>110</v>
      </c>
      <c r="AE112">
        <f>RTD("tryd.rtdserver",,"COT",C112,"ULT")</f>
        <v>22.48</v>
      </c>
      <c r="AF112">
        <f>VLOOKUP($AC112,LS_Coint_BD!$B$3:$AQ$1079,AF$2)*$AD112+VLOOKUP($AC112,LS_Coint_BD!$B$3:$AQ$1079,AF$2+1)</f>
        <v>23.957104529773069</v>
      </c>
      <c r="AG112">
        <f>VLOOKUP($AC112,LS_Coint_BD!$B$3:$AQ$1079,AG$2)*$AD112+VLOOKUP($AC112,LS_Coint_BD!$B$3:$AQ$1079,AG$2+1)</f>
        <v>23.946597570300078</v>
      </c>
      <c r="AH112">
        <f>VLOOKUP($AC112,LS_Coint_BD!$B$3:$AQ$1079,AH$2)*$AD112+VLOOKUP($AC112,LS_Coint_BD!$B$3:$AQ$1079,AH$2+1)</f>
        <v>24.066410406769158</v>
      </c>
      <c r="AI112">
        <f>VLOOKUP($AC112,LS_Coint_BD!$B$3:$AQ$1079,AI$2)*$AD112+VLOOKUP($AC112,LS_Coint_BD!$B$3:$AQ$1079,AI$2+1)</f>
        <v>23.593762643367214</v>
      </c>
      <c r="AJ112">
        <f>VLOOKUP($AC112,LS_Coint_BD!$B$3:$AQ$1079,AJ$2)*$AD112+VLOOKUP($AC112,LS_Coint_BD!$B$3:$AQ$1079,AJ$2+1)</f>
        <v>22.782891931636517</v>
      </c>
      <c r="AK112">
        <f>VLOOKUP($AC112,LS_Coint_BD!$B$3:$AQ$1079,AK$2)*$AD112+VLOOKUP($AC112,LS_Coint_BD!$B$3:$AQ$1079,AK$2+1)</f>
        <v>23.271089139044829</v>
      </c>
      <c r="AL112">
        <f>VLOOKUP($AC112,LS_Coint_BD!$B$3:$AQ$1079,AL$2)*$AD112+VLOOKUP($AC112,LS_Coint_BD!$B$3:$AQ$1079,AL$2+1)</f>
        <v>23.937002547670836</v>
      </c>
      <c r="AM112">
        <f>VLOOKUP($AC112,LS_Coint_BD!$B$3:$AQ$1079,AM$2)*$AD112+VLOOKUP($AC112,LS_Coint_BD!$B$3:$AQ$1079,AM$2+1)</f>
        <v>24.632016086090346</v>
      </c>
      <c r="AN112">
        <f>VLOOKUP($AC112,LS_Coint_BD!$B$3:$AQ$1079,AN$2)</f>
        <v>0.69451673578763495</v>
      </c>
      <c r="AO112">
        <f>VLOOKUP($AC112,LS_Coint_BD!$B$3:$AQ$1079,AO$2)</f>
        <v>0.67482427742544604</v>
      </c>
      <c r="AP112">
        <f>VLOOKUP($AC112,LS_Coint_BD!$B$3:$AQ$1079,AP$2)</f>
        <v>0.65688028346972305</v>
      </c>
      <c r="AQ112">
        <f>VLOOKUP($AC112,LS_Coint_BD!$B$3:$AQ$1079,AQ$2)</f>
        <v>0.71856182079197295</v>
      </c>
      <c r="AR112">
        <f>VLOOKUP($AC112,LS_Coint_BD!$B$3:$AQ$1079,AR$2)</f>
        <v>0.872129405340066</v>
      </c>
      <c r="AS112">
        <f>VLOOKUP($AC112,LS_Coint_BD!$B$3:$AQ$1079,AS$2)</f>
        <v>0.90947460016852499</v>
      </c>
      <c r="AT112">
        <f>VLOOKUP($AC112,LS_Coint_BD!$B$3:$AQ$1079,AT$2)</f>
        <v>1.1474260532175</v>
      </c>
      <c r="AU112">
        <f>VLOOKUP($AC112,LS_Coint_BD!$B$3:$AQ$1079,AU$2)</f>
        <v>2.34357450215253</v>
      </c>
      <c r="AV112">
        <f>VLOOKUP($AC112,LS_Coint_BD!$B$3:$AQ$1079,AV$2)</f>
        <v>-1.06581410364015E-16</v>
      </c>
      <c r="AW112">
        <f>VLOOKUP($AC112,LS_Coint_BD!$B$3:$AQ$1079,AW$2)</f>
        <v>2.2204460492503099E-15</v>
      </c>
      <c r="AX112">
        <f>VLOOKUP($AC112,LS_Coint_BD!$B$3:$AQ$1079,AX$2)</f>
        <v>1.4972150503516401E-15</v>
      </c>
      <c r="AY112">
        <f>VLOOKUP($AC112,LS_Coint_BD!$B$3:$AQ$1079,AY$2)</f>
        <v>-7.9936057773011302E-16</v>
      </c>
      <c r="AZ112">
        <f>VLOOKUP($AC112,LS_Coint_BD!$B$3:$AQ$1079,AZ$2)</f>
        <v>9.6712761256235909E-16</v>
      </c>
      <c r="BA112">
        <f>VLOOKUP($AC112,LS_Coint_BD!$B$3:$AQ$1079,BA$2)</f>
        <v>-8.7041485130612301E-16</v>
      </c>
      <c r="BB112">
        <f>VLOOKUP($AC112,LS_Coint_BD!$B$3:$AQ$1079,BB$2)</f>
        <v>-1.0173680080201399E-15</v>
      </c>
      <c r="BC112">
        <f>VLOOKUP($AC112,LS_Coint_BD!$B$3:$AQ$1079,BC$2)</f>
        <v>1.8758328224066598E-15</v>
      </c>
      <c r="BD112">
        <f t="shared" si="99"/>
        <v>-1.3890334715752699</v>
      </c>
      <c r="BE112">
        <f t="shared" si="100"/>
        <v>-1.3496485548508899</v>
      </c>
      <c r="BF112">
        <f t="shared" si="101"/>
        <v>-1.3137605669394445</v>
      </c>
      <c r="BG112">
        <f t="shared" si="102"/>
        <v>-1.4371236415839468</v>
      </c>
      <c r="BH112">
        <f t="shared" si="103"/>
        <v>-1.7442588106801311</v>
      </c>
      <c r="BI112">
        <f t="shared" si="104"/>
        <v>-1.8189492003370509</v>
      </c>
      <c r="BJ112">
        <f t="shared" si="105"/>
        <v>-2.2948521064350009</v>
      </c>
      <c r="BK112">
        <f t="shared" si="106"/>
        <v>-4.6871490043050583</v>
      </c>
      <c r="BL112">
        <f t="shared" si="107"/>
        <v>-1.3890334715752697</v>
      </c>
      <c r="BN112" s="19" t="b">
        <f t="shared" si="91"/>
        <v>1</v>
      </c>
      <c r="BO112" s="19" t="b">
        <f t="shared" si="92"/>
        <v>1</v>
      </c>
      <c r="BP112" s="19" t="b">
        <f t="shared" si="93"/>
        <v>1</v>
      </c>
      <c r="BQ112" s="19" t="b">
        <f t="shared" si="94"/>
        <v>0</v>
      </c>
      <c r="BR112" s="19" t="b">
        <f t="shared" si="95"/>
        <v>0</v>
      </c>
      <c r="BS112" s="19" t="b">
        <f t="shared" si="96"/>
        <v>0</v>
      </c>
      <c r="BT112" s="19" t="b">
        <f t="shared" si="97"/>
        <v>0</v>
      </c>
      <c r="BU112" s="19" t="b">
        <f t="shared" si="98"/>
        <v>0</v>
      </c>
    </row>
    <row r="113" spans="2:73" x14ac:dyDescent="0.3">
      <c r="B113" s="17" t="str">
        <f>VLOOKUP($AC113,LS_Coint_BD!$B$3:$D$1079,2)</f>
        <v>BPAC11</v>
      </c>
      <c r="C113" s="87" t="str">
        <f>VLOOKUP($AC113,LS_Coint_BD!$B$3:$D$1079,3)</f>
        <v>CPFE3</v>
      </c>
      <c r="D113" s="70">
        <f t="shared" si="108"/>
        <v>0</v>
      </c>
      <c r="E113" s="66">
        <f t="shared" si="109"/>
        <v>0</v>
      </c>
      <c r="F113" s="71">
        <f t="shared" si="110"/>
        <v>0</v>
      </c>
      <c r="G113" s="70">
        <f t="shared" si="111"/>
        <v>0</v>
      </c>
      <c r="H113" s="66">
        <f t="shared" si="112"/>
        <v>0</v>
      </c>
      <c r="I113" s="71">
        <f t="shared" si="113"/>
        <v>0</v>
      </c>
      <c r="J113" s="70">
        <f t="shared" si="114"/>
        <v>-0.63515702965965204</v>
      </c>
      <c r="K113" s="66">
        <f t="shared" si="115"/>
        <v>-2.417824230536822</v>
      </c>
      <c r="L113" s="71">
        <f t="shared" si="116"/>
        <v>-1.6118828203578814</v>
      </c>
      <c r="M113" s="70">
        <f t="shared" si="117"/>
        <v>-6.0343695484554871E-2</v>
      </c>
      <c r="N113" s="66">
        <f t="shared" si="118"/>
        <v>-2.6773468037378221</v>
      </c>
      <c r="O113" s="71">
        <f t="shared" si="119"/>
        <v>-1.7848978691585482</v>
      </c>
      <c r="P113" s="70">
        <f t="shared" si="120"/>
        <v>0</v>
      </c>
      <c r="Q113" s="66">
        <f t="shared" si="121"/>
        <v>0</v>
      </c>
      <c r="R113" s="71">
        <f t="shared" si="122"/>
        <v>0</v>
      </c>
      <c r="S113" s="70">
        <f t="shared" si="123"/>
        <v>1.4561688760857052</v>
      </c>
      <c r="T113" s="66">
        <f t="shared" si="124"/>
        <v>3.4914396767966398</v>
      </c>
      <c r="U113" s="71">
        <f t="shared" si="125"/>
        <v>2.32762645119776</v>
      </c>
      <c r="V113" s="70">
        <f t="shared" si="126"/>
        <v>0.6206272590692663</v>
      </c>
      <c r="W113" s="66">
        <f t="shared" si="127"/>
        <v>4.1885350302752418</v>
      </c>
      <c r="X113" s="71">
        <f t="shared" si="128"/>
        <v>2.792356686850161</v>
      </c>
      <c r="Y113" s="70">
        <f t="shared" si="129"/>
        <v>0.21231018796358825</v>
      </c>
      <c r="Z113" s="66">
        <f t="shared" si="130"/>
        <v>5.6008194482500464</v>
      </c>
      <c r="AA113" s="71">
        <f t="shared" si="131"/>
        <v>3.7338796321666976</v>
      </c>
      <c r="AB113" s="98">
        <f>SUMIF(BN113:BU113,"VERDADEIRO",BN$3:$BU112)</f>
        <v>0</v>
      </c>
      <c r="AC113" s="97">
        <f t="shared" si="90"/>
        <v>110</v>
      </c>
      <c r="AD113">
        <f>RTD("tryd.rtdserver",,"COT",B113,"ULT")</f>
        <v>110</v>
      </c>
      <c r="AE113">
        <f>RTD("tryd.rtdserver",,"COT",C113,"ULT")</f>
        <v>33.43</v>
      </c>
      <c r="AF113">
        <f>VLOOKUP($AC113,LS_Coint_BD!$B$3:$AQ$1079,AF$2)*$AD113+VLOOKUP($AC113,LS_Coint_BD!$B$3:$AQ$1079,AF$2+1)</f>
        <v>0</v>
      </c>
      <c r="AG113">
        <f>VLOOKUP($AC113,LS_Coint_BD!$B$3:$AQ$1079,AG$2)*$AD113+VLOOKUP($AC113,LS_Coint_BD!$B$3:$AQ$1079,AG$2+1)</f>
        <v>0</v>
      </c>
      <c r="AH113">
        <f>VLOOKUP($AC113,LS_Coint_BD!$B$3:$AQ$1079,AH$2)*$AD113+VLOOKUP($AC113,LS_Coint_BD!$B$3:$AQ$1079,AH$2+1)</f>
        <v>34.065157029659652</v>
      </c>
      <c r="AI113">
        <f>VLOOKUP($AC113,LS_Coint_BD!$B$3:$AQ$1079,AI$2)*$AD113+VLOOKUP($AC113,LS_Coint_BD!$B$3:$AQ$1079,AI$2+1)</f>
        <v>33.490343695484555</v>
      </c>
      <c r="AJ113">
        <f>VLOOKUP($AC113,LS_Coint_BD!$B$3:$AQ$1079,AJ$2)*$AD113+VLOOKUP($AC113,LS_Coint_BD!$B$3:$AQ$1079,AJ$2+1)</f>
        <v>0</v>
      </c>
      <c r="AK113">
        <f>VLOOKUP($AC113,LS_Coint_BD!$B$3:$AQ$1079,AK$2)*$AD113+VLOOKUP($AC113,LS_Coint_BD!$B$3:$AQ$1079,AK$2+1)</f>
        <v>31.973831123914294</v>
      </c>
      <c r="AL113">
        <f>VLOOKUP($AC113,LS_Coint_BD!$B$3:$AQ$1079,AL$2)*$AD113+VLOOKUP($AC113,LS_Coint_BD!$B$3:$AQ$1079,AL$2+1)</f>
        <v>32.809372740930733</v>
      </c>
      <c r="AM113">
        <f>VLOOKUP($AC113,LS_Coint_BD!$B$3:$AQ$1079,AM$2)*$AD113+VLOOKUP($AC113,LS_Coint_BD!$B$3:$AQ$1079,AM$2+1)</f>
        <v>33.217689812036411</v>
      </c>
      <c r="AN113">
        <f>VLOOKUP($AC113,LS_Coint_BD!$B$3:$AQ$1079,AN$2)</f>
        <v>0</v>
      </c>
      <c r="AO113">
        <f>VLOOKUP($AC113,LS_Coint_BD!$B$3:$AQ$1079,AO$2)</f>
        <v>0</v>
      </c>
      <c r="AP113">
        <f>VLOOKUP($AC113,LS_Coint_BD!$B$3:$AQ$1079,AP$2)</f>
        <v>0.80594141017893905</v>
      </c>
      <c r="AQ113">
        <f>VLOOKUP($AC113,LS_Coint_BD!$B$3:$AQ$1079,AQ$2)</f>
        <v>0.89244893457927499</v>
      </c>
      <c r="AR113">
        <f>VLOOKUP($AC113,LS_Coint_BD!$B$3:$AQ$1079,AR$2)</f>
        <v>0</v>
      </c>
      <c r="AS113">
        <f>VLOOKUP($AC113,LS_Coint_BD!$B$3:$AQ$1079,AS$2)</f>
        <v>1.16381322559888</v>
      </c>
      <c r="AT113">
        <f>VLOOKUP($AC113,LS_Coint_BD!$B$3:$AQ$1079,AT$2)</f>
        <v>1.3961783434250801</v>
      </c>
      <c r="AU113">
        <f>VLOOKUP($AC113,LS_Coint_BD!$B$3:$AQ$1079,AU$2)</f>
        <v>1.8669398160833499</v>
      </c>
      <c r="AV113">
        <f>VLOOKUP($AC113,LS_Coint_BD!$B$3:$AQ$1079,AV$2)</f>
        <v>0</v>
      </c>
      <c r="AW113">
        <f>VLOOKUP($AC113,LS_Coint_BD!$B$3:$AQ$1079,AW$2)</f>
        <v>0</v>
      </c>
      <c r="AX113">
        <f>VLOOKUP($AC113,LS_Coint_BD!$B$3:$AQ$1079,AX$2)</f>
        <v>-3.2228188371976E-15</v>
      </c>
      <c r="AY113">
        <f>VLOOKUP($AC113,LS_Coint_BD!$B$3:$AQ$1079,AY$2)</f>
        <v>1.75415237890775E-15</v>
      </c>
      <c r="AZ113">
        <f>VLOOKUP($AC113,LS_Coint_BD!$B$3:$AQ$1079,AZ$2)</f>
        <v>0</v>
      </c>
      <c r="BA113">
        <f>VLOOKUP($AC113,LS_Coint_BD!$B$3:$AQ$1079,BA$2)</f>
        <v>3.5527136788004998E-17</v>
      </c>
      <c r="BB113">
        <f>VLOOKUP($AC113,LS_Coint_BD!$B$3:$AQ$1079,BB$2)</f>
        <v>9.8507061094013893E-16</v>
      </c>
      <c r="BC113">
        <f>VLOOKUP($AC113,LS_Coint_BD!$B$3:$AQ$1079,BC$2)</f>
        <v>-2.1032064978499E-15</v>
      </c>
      <c r="BD113">
        <f t="shared" si="99"/>
        <v>0</v>
      </c>
      <c r="BE113">
        <f t="shared" si="100"/>
        <v>0</v>
      </c>
      <c r="BF113">
        <f t="shared" si="101"/>
        <v>-1.6118828203578814</v>
      </c>
      <c r="BG113">
        <f t="shared" si="102"/>
        <v>-1.7848978691585482</v>
      </c>
      <c r="BH113">
        <f t="shared" si="103"/>
        <v>0</v>
      </c>
      <c r="BI113">
        <f t="shared" si="104"/>
        <v>2.32762645119776</v>
      </c>
      <c r="BJ113">
        <f t="shared" si="105"/>
        <v>2.792356686850161</v>
      </c>
      <c r="BK113">
        <f t="shared" si="106"/>
        <v>3.7338796321666976</v>
      </c>
      <c r="BL113">
        <f t="shared" si="107"/>
        <v>0</v>
      </c>
      <c r="BN113" s="30" t="b">
        <f t="shared" si="91"/>
        <v>0</v>
      </c>
      <c r="BO113" s="30" t="b">
        <f t="shared" si="92"/>
        <v>0</v>
      </c>
      <c r="BP113" s="30" t="b">
        <f t="shared" si="93"/>
        <v>0</v>
      </c>
      <c r="BQ113" s="30" t="b">
        <f t="shared" si="94"/>
        <v>0</v>
      </c>
      <c r="BR113" s="30" t="b">
        <f t="shared" si="95"/>
        <v>0</v>
      </c>
      <c r="BS113" s="30" t="b">
        <f t="shared" si="96"/>
        <v>0</v>
      </c>
      <c r="BT113" s="30" t="b">
        <f t="shared" si="97"/>
        <v>0</v>
      </c>
      <c r="BU113" s="30" t="b">
        <f t="shared" si="98"/>
        <v>0</v>
      </c>
    </row>
    <row r="114" spans="2:73" x14ac:dyDescent="0.3">
      <c r="B114" s="17" t="str">
        <f>VLOOKUP($AC114,LS_Coint_BD!$B$3:$D$1079,2)</f>
        <v>BPAC11</v>
      </c>
      <c r="C114" s="87" t="str">
        <f>VLOOKUP($AC114,LS_Coint_BD!$B$3:$D$1079,3)</f>
        <v>CRFB3</v>
      </c>
      <c r="D114" s="68">
        <f t="shared" si="108"/>
        <v>0.60578322708709109</v>
      </c>
      <c r="E114" s="65">
        <f t="shared" si="109"/>
        <v>1.8692348519860924</v>
      </c>
      <c r="F114" s="69">
        <f t="shared" si="110"/>
        <v>1.2461565679907283</v>
      </c>
      <c r="G114" s="68">
        <f t="shared" si="111"/>
        <v>0.5605590621666714</v>
      </c>
      <c r="H114" s="65">
        <f t="shared" si="112"/>
        <v>1.8479264623218674</v>
      </c>
      <c r="I114" s="69">
        <f t="shared" si="113"/>
        <v>1.2319509748812449</v>
      </c>
      <c r="J114" s="68">
        <f t="shared" si="114"/>
        <v>0.14216161576745279</v>
      </c>
      <c r="K114" s="65">
        <f t="shared" si="115"/>
        <v>2.2953702791353767</v>
      </c>
      <c r="L114" s="69">
        <f t="shared" si="116"/>
        <v>1.5302468527569177</v>
      </c>
      <c r="M114" s="68">
        <f t="shared" si="117"/>
        <v>-0.28740179287178691</v>
      </c>
      <c r="N114" s="65">
        <f t="shared" si="118"/>
        <v>-2.3353695274638548</v>
      </c>
      <c r="O114" s="69">
        <f t="shared" si="119"/>
        <v>-1.5569130183092366</v>
      </c>
      <c r="P114" s="68">
        <f t="shared" si="120"/>
        <v>0</v>
      </c>
      <c r="Q114" s="65">
        <f t="shared" si="121"/>
        <v>0</v>
      </c>
      <c r="R114" s="69">
        <f t="shared" si="122"/>
        <v>0</v>
      </c>
      <c r="S114" s="68">
        <f t="shared" si="123"/>
        <v>-0.98675823357293879</v>
      </c>
      <c r="T114" s="65">
        <f t="shared" si="124"/>
        <v>-2.7139742229747261</v>
      </c>
      <c r="U114" s="69">
        <f t="shared" si="125"/>
        <v>-1.8093161486498173</v>
      </c>
      <c r="V114" s="68">
        <f t="shared" si="126"/>
        <v>0</v>
      </c>
      <c r="W114" s="65">
        <f t="shared" si="127"/>
        <v>0</v>
      </c>
      <c r="X114" s="69">
        <f t="shared" si="128"/>
        <v>0</v>
      </c>
      <c r="Y114" s="68">
        <f t="shared" si="129"/>
        <v>0</v>
      </c>
      <c r="Z114" s="65">
        <f t="shared" si="130"/>
        <v>0</v>
      </c>
      <c r="AA114" s="69">
        <f t="shared" si="131"/>
        <v>0</v>
      </c>
      <c r="AB114" s="98">
        <f>SUMIF(BN114:BU114,"VERDADEIRO",BN$3:$BU113)</f>
        <v>0</v>
      </c>
      <c r="AC114" s="97">
        <f t="shared" si="90"/>
        <v>111</v>
      </c>
      <c r="AD114">
        <f>RTD("tryd.rtdserver",,"COT",B114,"ULT")</f>
        <v>110</v>
      </c>
      <c r="AE114">
        <f>RTD("tryd.rtdserver",,"COT",C114,"ULT")</f>
        <v>19.52</v>
      </c>
      <c r="AF114">
        <f>VLOOKUP($AC114,LS_Coint_BD!$B$3:$AQ$1079,AF$2)*$AD114+VLOOKUP($AC114,LS_Coint_BD!$B$3:$AQ$1079,AF$2+1)</f>
        <v>18.914216772912908</v>
      </c>
      <c r="AG114">
        <f>VLOOKUP($AC114,LS_Coint_BD!$B$3:$AQ$1079,AG$2)*$AD114+VLOOKUP($AC114,LS_Coint_BD!$B$3:$AQ$1079,AG$2+1)</f>
        <v>18.959440937833328</v>
      </c>
      <c r="AH114">
        <f>VLOOKUP($AC114,LS_Coint_BD!$B$3:$AQ$1079,AH$2)*$AD114+VLOOKUP($AC114,LS_Coint_BD!$B$3:$AQ$1079,AH$2+1)</f>
        <v>19.377838384232547</v>
      </c>
      <c r="AI114">
        <f>VLOOKUP($AC114,LS_Coint_BD!$B$3:$AQ$1079,AI$2)*$AD114+VLOOKUP($AC114,LS_Coint_BD!$B$3:$AQ$1079,AI$2+1)</f>
        <v>19.807401792871786</v>
      </c>
      <c r="AJ114">
        <f>VLOOKUP($AC114,LS_Coint_BD!$B$3:$AQ$1079,AJ$2)*$AD114+VLOOKUP($AC114,LS_Coint_BD!$B$3:$AQ$1079,AJ$2+1)</f>
        <v>0</v>
      </c>
      <c r="AK114">
        <f>VLOOKUP($AC114,LS_Coint_BD!$B$3:$AQ$1079,AK$2)*$AD114+VLOOKUP($AC114,LS_Coint_BD!$B$3:$AQ$1079,AK$2+1)</f>
        <v>20.506758233572938</v>
      </c>
      <c r="AL114">
        <f>VLOOKUP($AC114,LS_Coint_BD!$B$3:$AQ$1079,AL$2)*$AD114+VLOOKUP($AC114,LS_Coint_BD!$B$3:$AQ$1079,AL$2+1)</f>
        <v>0</v>
      </c>
      <c r="AM114">
        <f>VLOOKUP($AC114,LS_Coint_BD!$B$3:$AQ$1079,AM$2)*$AD114+VLOOKUP($AC114,LS_Coint_BD!$B$3:$AQ$1079,AM$2+1)</f>
        <v>0</v>
      </c>
      <c r="AN114">
        <f>VLOOKUP($AC114,LS_Coint_BD!$B$3:$AQ$1079,AN$2)</f>
        <v>0.62307828399536302</v>
      </c>
      <c r="AO114">
        <f>VLOOKUP($AC114,LS_Coint_BD!$B$3:$AQ$1079,AO$2)</f>
        <v>0.61597548744062203</v>
      </c>
      <c r="AP114">
        <f>VLOOKUP($AC114,LS_Coint_BD!$B$3:$AQ$1079,AP$2)</f>
        <v>0.76512342637845798</v>
      </c>
      <c r="AQ114">
        <f>VLOOKUP($AC114,LS_Coint_BD!$B$3:$AQ$1079,AQ$2)</f>
        <v>0.77845650915461795</v>
      </c>
      <c r="AR114">
        <f>VLOOKUP($AC114,LS_Coint_BD!$B$3:$AQ$1079,AR$2)</f>
        <v>0</v>
      </c>
      <c r="AS114">
        <f>VLOOKUP($AC114,LS_Coint_BD!$B$3:$AQ$1079,AS$2)</f>
        <v>0.90465807432490797</v>
      </c>
      <c r="AT114">
        <f>VLOOKUP($AC114,LS_Coint_BD!$B$3:$AQ$1079,AT$2)</f>
        <v>0</v>
      </c>
      <c r="AU114">
        <f>VLOOKUP($AC114,LS_Coint_BD!$B$3:$AQ$1079,AU$2)</f>
        <v>0</v>
      </c>
      <c r="AV114">
        <f>VLOOKUP($AC114,LS_Coint_BD!$B$3:$AQ$1079,AV$2)</f>
        <v>2.2737367544323199E-15</v>
      </c>
      <c r="AW114">
        <f>VLOOKUP($AC114,LS_Coint_BD!$B$3:$AQ$1079,AW$2)</f>
        <v>9.4739031434680004E-16</v>
      </c>
      <c r="AX114">
        <f>VLOOKUP($AC114,LS_Coint_BD!$B$3:$AQ$1079,AX$2)</f>
        <v>1.7256037868459599E-15</v>
      </c>
      <c r="AY114">
        <f>VLOOKUP($AC114,LS_Coint_BD!$B$3:$AQ$1079,AY$2)</f>
        <v>-6.2172489379008802E-16</v>
      </c>
      <c r="AZ114">
        <f>VLOOKUP($AC114,LS_Coint_BD!$B$3:$AQ$1079,AZ$2)</f>
        <v>0</v>
      </c>
      <c r="BA114">
        <f>VLOOKUP($AC114,LS_Coint_BD!$B$3:$AQ$1079,BA$2)</f>
        <v>-1.4033219031261999E-15</v>
      </c>
      <c r="BB114">
        <f>VLOOKUP($AC114,LS_Coint_BD!$B$3:$AQ$1079,BB$2)</f>
        <v>0</v>
      </c>
      <c r="BC114">
        <f>VLOOKUP($AC114,LS_Coint_BD!$B$3:$AQ$1079,BC$2)</f>
        <v>0</v>
      </c>
      <c r="BD114">
        <f t="shared" si="99"/>
        <v>1.2461565679907283</v>
      </c>
      <c r="BE114">
        <f t="shared" si="100"/>
        <v>1.2319509748812449</v>
      </c>
      <c r="BF114">
        <f t="shared" si="101"/>
        <v>1.5302468527569177</v>
      </c>
      <c r="BG114">
        <f t="shared" si="102"/>
        <v>-1.5569130183092366</v>
      </c>
      <c r="BH114">
        <f t="shared" si="103"/>
        <v>0</v>
      </c>
      <c r="BI114">
        <f t="shared" si="104"/>
        <v>-1.8093161486498173</v>
      </c>
      <c r="BJ114">
        <f t="shared" si="105"/>
        <v>0</v>
      </c>
      <c r="BK114">
        <f t="shared" si="106"/>
        <v>0</v>
      </c>
      <c r="BL114">
        <f t="shared" si="107"/>
        <v>1.2461565679907327</v>
      </c>
      <c r="BN114" s="19" t="b">
        <f t="shared" si="91"/>
        <v>0</v>
      </c>
      <c r="BO114" s="19" t="b">
        <f t="shared" si="92"/>
        <v>0</v>
      </c>
      <c r="BP114" s="19" t="b">
        <f t="shared" si="93"/>
        <v>0</v>
      </c>
      <c r="BQ114" s="19" t="b">
        <f t="shared" si="94"/>
        <v>0</v>
      </c>
      <c r="BR114" s="19" t="b">
        <f t="shared" si="95"/>
        <v>0</v>
      </c>
      <c r="BS114" s="19" t="b">
        <f t="shared" si="96"/>
        <v>0</v>
      </c>
      <c r="BT114" s="19" t="b">
        <f t="shared" si="97"/>
        <v>0</v>
      </c>
      <c r="BU114" s="19" t="b">
        <f t="shared" si="98"/>
        <v>0</v>
      </c>
    </row>
    <row r="115" spans="2:73" x14ac:dyDescent="0.3">
      <c r="B115" s="17" t="str">
        <f>VLOOKUP($AC115,LS_Coint_BD!$B$3:$D$1079,2)</f>
        <v>BPAC11</v>
      </c>
      <c r="C115" s="87" t="str">
        <f>VLOOKUP($AC115,LS_Coint_BD!$B$3:$D$1079,3)</f>
        <v>EGIE3</v>
      </c>
      <c r="D115" s="70">
        <f t="shared" si="108"/>
        <v>-1.5359932177813818</v>
      </c>
      <c r="E115" s="66">
        <f t="shared" si="109"/>
        <v>-2.8887205067484105</v>
      </c>
      <c r="F115" s="71">
        <f t="shared" si="110"/>
        <v>-1.9258136711656069</v>
      </c>
      <c r="G115" s="70">
        <f t="shared" si="111"/>
        <v>-1.6048550602344136</v>
      </c>
      <c r="H115" s="66">
        <f t="shared" si="112"/>
        <v>-2.731485040223621</v>
      </c>
      <c r="I115" s="71">
        <f t="shared" si="113"/>
        <v>-1.8209900268157475</v>
      </c>
      <c r="J115" s="70">
        <f t="shared" si="114"/>
        <v>-1.6605543222464476</v>
      </c>
      <c r="K115" s="66">
        <f t="shared" si="115"/>
        <v>-2.7149932319397214</v>
      </c>
      <c r="L115" s="71">
        <f t="shared" si="116"/>
        <v>-1.8099954879598141</v>
      </c>
      <c r="M115" s="70">
        <f t="shared" si="117"/>
        <v>-1.1441096601230214</v>
      </c>
      <c r="N115" s="66">
        <f t="shared" si="118"/>
        <v>-2.8854863273343505</v>
      </c>
      <c r="O115" s="71">
        <f t="shared" si="119"/>
        <v>-1.9236575515562337</v>
      </c>
      <c r="P115" s="70">
        <f t="shared" si="120"/>
        <v>-0.29033427636834119</v>
      </c>
      <c r="Q115" s="66">
        <f t="shared" si="121"/>
        <v>-3.0560394412442999</v>
      </c>
      <c r="R115" s="71">
        <f t="shared" si="122"/>
        <v>-2.0373596274961998</v>
      </c>
      <c r="S115" s="70">
        <f t="shared" si="123"/>
        <v>-0.58175595982375228</v>
      </c>
      <c r="T115" s="66">
        <f t="shared" si="124"/>
        <v>-3.0299166273871152</v>
      </c>
      <c r="U115" s="71">
        <f t="shared" si="125"/>
        <v>-2.0199444182580768</v>
      </c>
      <c r="V115" s="70">
        <f t="shared" si="126"/>
        <v>-0.52122973180453869</v>
      </c>
      <c r="W115" s="66">
        <f t="shared" si="127"/>
        <v>-3.4475732476739767</v>
      </c>
      <c r="X115" s="71">
        <f t="shared" si="128"/>
        <v>-2.2983821651159846</v>
      </c>
      <c r="Y115" s="70">
        <f t="shared" si="129"/>
        <v>-0.94079243839611593</v>
      </c>
      <c r="Z115" s="66">
        <f t="shared" si="130"/>
        <v>-6.5219998943521205</v>
      </c>
      <c r="AA115" s="71">
        <f t="shared" si="131"/>
        <v>-4.34799992956808</v>
      </c>
      <c r="AB115" s="98">
        <f>SUMIF(BN115:BU115,"VERDADEIRO",BN$3:$BU114)</f>
        <v>0</v>
      </c>
      <c r="AC115" s="97">
        <f t="shared" si="90"/>
        <v>112</v>
      </c>
      <c r="AD115">
        <f>RTD("tryd.rtdserver",,"COT",B115,"ULT")</f>
        <v>110</v>
      </c>
      <c r="AE115">
        <f>RTD("tryd.rtdserver",,"COT",C115,"ULT")</f>
        <v>45.12</v>
      </c>
      <c r="AF115">
        <f>VLOOKUP($AC115,LS_Coint_BD!$B$3:$AQ$1079,AF$2)*$AD115+VLOOKUP($AC115,LS_Coint_BD!$B$3:$AQ$1079,AF$2+1)</f>
        <v>46.655993217781379</v>
      </c>
      <c r="AG115">
        <f>VLOOKUP($AC115,LS_Coint_BD!$B$3:$AQ$1079,AG$2)*$AD115+VLOOKUP($AC115,LS_Coint_BD!$B$3:$AQ$1079,AG$2+1)</f>
        <v>46.724855060234411</v>
      </c>
      <c r="AH115">
        <f>VLOOKUP($AC115,LS_Coint_BD!$B$3:$AQ$1079,AH$2)*$AD115+VLOOKUP($AC115,LS_Coint_BD!$B$3:$AQ$1079,AH$2+1)</f>
        <v>46.780554322246445</v>
      </c>
      <c r="AI115">
        <f>VLOOKUP($AC115,LS_Coint_BD!$B$3:$AQ$1079,AI$2)*$AD115+VLOOKUP($AC115,LS_Coint_BD!$B$3:$AQ$1079,AI$2+1)</f>
        <v>46.264109660123019</v>
      </c>
      <c r="AJ115">
        <f>VLOOKUP($AC115,LS_Coint_BD!$B$3:$AQ$1079,AJ$2)*$AD115+VLOOKUP($AC115,LS_Coint_BD!$B$3:$AQ$1079,AJ$2+1)</f>
        <v>45.410334276368339</v>
      </c>
      <c r="AK115">
        <f>VLOOKUP($AC115,LS_Coint_BD!$B$3:$AQ$1079,AK$2)*$AD115+VLOOKUP($AC115,LS_Coint_BD!$B$3:$AQ$1079,AK$2+1)</f>
        <v>45.70175595982375</v>
      </c>
      <c r="AL115">
        <f>VLOOKUP($AC115,LS_Coint_BD!$B$3:$AQ$1079,AL$2)*$AD115+VLOOKUP($AC115,LS_Coint_BD!$B$3:$AQ$1079,AL$2+1)</f>
        <v>45.641229731804536</v>
      </c>
      <c r="AM115">
        <f>VLOOKUP($AC115,LS_Coint_BD!$B$3:$AQ$1079,AM$2)*$AD115+VLOOKUP($AC115,LS_Coint_BD!$B$3:$AQ$1079,AM$2+1)</f>
        <v>46.060792438396113</v>
      </c>
      <c r="AN115">
        <f>VLOOKUP($AC115,LS_Coint_BD!$B$3:$AQ$1079,AN$2)</f>
        <v>0.96290683558280499</v>
      </c>
      <c r="AO115">
        <f>VLOOKUP($AC115,LS_Coint_BD!$B$3:$AQ$1079,AO$2)</f>
        <v>0.91049501340787298</v>
      </c>
      <c r="AP115">
        <f>VLOOKUP($AC115,LS_Coint_BD!$B$3:$AQ$1079,AP$2)</f>
        <v>0.90499774397990795</v>
      </c>
      <c r="AQ115">
        <f>VLOOKUP($AC115,LS_Coint_BD!$B$3:$AQ$1079,AQ$2)</f>
        <v>0.96182877577811798</v>
      </c>
      <c r="AR115">
        <f>VLOOKUP($AC115,LS_Coint_BD!$B$3:$AQ$1079,AR$2)</f>
        <v>1.0186798137480999</v>
      </c>
      <c r="AS115">
        <f>VLOOKUP($AC115,LS_Coint_BD!$B$3:$AQ$1079,AS$2)</f>
        <v>1.00997220912904</v>
      </c>
      <c r="AT115">
        <f>VLOOKUP($AC115,LS_Coint_BD!$B$3:$AQ$1079,AT$2)</f>
        <v>1.1491910825579901</v>
      </c>
      <c r="AU115">
        <f>VLOOKUP($AC115,LS_Coint_BD!$B$3:$AQ$1079,AU$2)</f>
        <v>2.17399996478404</v>
      </c>
      <c r="AV115">
        <f>VLOOKUP($AC115,LS_Coint_BD!$B$3:$AQ$1079,AV$2)</f>
        <v>3.1974423109204501E-15</v>
      </c>
      <c r="AW115">
        <f>VLOOKUP($AC115,LS_Coint_BD!$B$3:$AQ$1079,AW$2)</f>
        <v>-1.5395092608135501E-15</v>
      </c>
      <c r="AX115">
        <f>VLOOKUP($AC115,LS_Coint_BD!$B$3:$AQ$1079,AX$2)</f>
        <v>1.7256037868459599E-15</v>
      </c>
      <c r="AY115">
        <f>VLOOKUP($AC115,LS_Coint_BD!$B$3:$AQ$1079,AY$2)</f>
        <v>2.30926389122033E-15</v>
      </c>
      <c r="AZ115">
        <f>VLOOKUP($AC115,LS_Coint_BD!$B$3:$AQ$1079,AZ$2)</f>
        <v>1.1842378929335E-16</v>
      </c>
      <c r="BA115">
        <f>VLOOKUP($AC115,LS_Coint_BD!$B$3:$AQ$1079,BA$2)</f>
        <v>3.12638803734444E-15</v>
      </c>
      <c r="BB115">
        <f>VLOOKUP($AC115,LS_Coint_BD!$B$3:$AQ$1079,BB$2)</f>
        <v>-4.4247433999606196E-15</v>
      </c>
      <c r="BC115">
        <f>VLOOKUP($AC115,LS_Coint_BD!$B$3:$AQ$1079,BC$2)</f>
        <v>2.2737367544323201E-16</v>
      </c>
      <c r="BD115">
        <f t="shared" si="99"/>
        <v>-1.9258136711656069</v>
      </c>
      <c r="BE115">
        <f t="shared" si="100"/>
        <v>-1.8209900268157475</v>
      </c>
      <c r="BF115">
        <f t="shared" si="101"/>
        <v>-1.8099954879598141</v>
      </c>
      <c r="BG115">
        <f t="shared" si="102"/>
        <v>-1.9236575515562337</v>
      </c>
      <c r="BH115">
        <f t="shared" si="103"/>
        <v>-2.0373596274961998</v>
      </c>
      <c r="BI115">
        <f t="shared" si="104"/>
        <v>-2.0199444182580768</v>
      </c>
      <c r="BJ115">
        <f t="shared" si="105"/>
        <v>-2.2983821651159846</v>
      </c>
      <c r="BK115">
        <f t="shared" si="106"/>
        <v>-4.34799992956808</v>
      </c>
      <c r="BL115">
        <f t="shared" si="107"/>
        <v>-1.9258136711656133</v>
      </c>
      <c r="BN115" s="30" t="b">
        <f t="shared" si="91"/>
        <v>0</v>
      </c>
      <c r="BO115" s="30" t="b">
        <f t="shared" si="92"/>
        <v>0</v>
      </c>
      <c r="BP115" s="30" t="b">
        <f t="shared" si="93"/>
        <v>0</v>
      </c>
      <c r="BQ115" s="30" t="b">
        <f t="shared" si="94"/>
        <v>0</v>
      </c>
      <c r="BR115" s="30" t="b">
        <f t="shared" si="95"/>
        <v>0</v>
      </c>
      <c r="BS115" s="30" t="b">
        <f t="shared" si="96"/>
        <v>0</v>
      </c>
      <c r="BT115" s="30" t="b">
        <f t="shared" si="97"/>
        <v>0</v>
      </c>
      <c r="BU115" s="30" t="b">
        <f t="shared" si="98"/>
        <v>0</v>
      </c>
    </row>
    <row r="116" spans="2:73" x14ac:dyDescent="0.3">
      <c r="B116" s="17" t="str">
        <f>VLOOKUP($AC116,LS_Coint_BD!$B$3:$D$1079,2)</f>
        <v>BPAC11</v>
      </c>
      <c r="C116" s="87" t="str">
        <f>VLOOKUP($AC116,LS_Coint_BD!$B$3:$D$1079,3)</f>
        <v>ENGI11</v>
      </c>
      <c r="D116" s="68">
        <f t="shared" si="108"/>
        <v>0</v>
      </c>
      <c r="E116" s="65">
        <f t="shared" si="109"/>
        <v>0</v>
      </c>
      <c r="F116" s="69">
        <f t="shared" si="110"/>
        <v>0</v>
      </c>
      <c r="G116" s="68">
        <f t="shared" si="111"/>
        <v>-4.6045170536329323</v>
      </c>
      <c r="H116" s="65">
        <f t="shared" si="112"/>
        <v>-4.557402916736792</v>
      </c>
      <c r="I116" s="69">
        <f t="shared" si="113"/>
        <v>-3.0382686111578612</v>
      </c>
      <c r="J116" s="68">
        <f t="shared" si="114"/>
        <v>-4.9179399844071057</v>
      </c>
      <c r="K116" s="65">
        <f t="shared" si="115"/>
        <v>-4.5067997109194371</v>
      </c>
      <c r="L116" s="69">
        <f t="shared" si="116"/>
        <v>-3.0045331406129581</v>
      </c>
      <c r="M116" s="68">
        <f t="shared" si="117"/>
        <v>-2.7096908026681845</v>
      </c>
      <c r="N116" s="65">
        <f t="shared" si="118"/>
        <v>-6.4792999662603581</v>
      </c>
      <c r="O116" s="69">
        <f t="shared" si="119"/>
        <v>-4.3195333108402387</v>
      </c>
      <c r="P116" s="68">
        <f t="shared" si="120"/>
        <v>0</v>
      </c>
      <c r="Q116" s="65">
        <f t="shared" si="121"/>
        <v>0</v>
      </c>
      <c r="R116" s="69">
        <f t="shared" si="122"/>
        <v>0</v>
      </c>
      <c r="S116" s="68">
        <f t="shared" si="123"/>
        <v>0</v>
      </c>
      <c r="T116" s="65">
        <f t="shared" si="124"/>
        <v>0</v>
      </c>
      <c r="U116" s="69">
        <f t="shared" si="125"/>
        <v>0</v>
      </c>
      <c r="V116" s="68">
        <f t="shared" si="126"/>
        <v>-4.8140499171353213E-2</v>
      </c>
      <c r="W116" s="65">
        <f t="shared" si="127"/>
        <v>-7.7185417261813498</v>
      </c>
      <c r="X116" s="69">
        <f t="shared" si="128"/>
        <v>-5.1456944841208996</v>
      </c>
      <c r="Y116" s="68">
        <f t="shared" si="129"/>
        <v>-1.0593817976104418</v>
      </c>
      <c r="Z116" s="65">
        <f t="shared" si="130"/>
        <v>-12.887560228004286</v>
      </c>
      <c r="AA116" s="69">
        <f t="shared" si="131"/>
        <v>-8.5917068186695236</v>
      </c>
      <c r="AB116" s="98">
        <f>SUMIF(BN116:BU116,"VERDADEIRO",BN$3:$BU115)</f>
        <v>2</v>
      </c>
      <c r="AC116" s="97">
        <f t="shared" si="90"/>
        <v>113</v>
      </c>
      <c r="AD116">
        <f>RTD("tryd.rtdserver",,"COT",B116,"ULT")</f>
        <v>110</v>
      </c>
      <c r="AE116">
        <f>RTD("tryd.rtdserver",,"COT",C116,"ULT")</f>
        <v>50.11</v>
      </c>
      <c r="AF116">
        <f>VLOOKUP($AC116,LS_Coint_BD!$B$3:$AQ$1079,AF$2)*$AD116+VLOOKUP($AC116,LS_Coint_BD!$B$3:$AQ$1079,AF$2+1)</f>
        <v>0</v>
      </c>
      <c r="AG116">
        <f>VLOOKUP($AC116,LS_Coint_BD!$B$3:$AQ$1079,AG$2)*$AD116+VLOOKUP($AC116,LS_Coint_BD!$B$3:$AQ$1079,AG$2+1)</f>
        <v>54.714517053632932</v>
      </c>
      <c r="AH116">
        <f>VLOOKUP($AC116,LS_Coint_BD!$B$3:$AQ$1079,AH$2)*$AD116+VLOOKUP($AC116,LS_Coint_BD!$B$3:$AQ$1079,AH$2+1)</f>
        <v>55.027939984407105</v>
      </c>
      <c r="AI116">
        <f>VLOOKUP($AC116,LS_Coint_BD!$B$3:$AQ$1079,AI$2)*$AD116+VLOOKUP($AC116,LS_Coint_BD!$B$3:$AQ$1079,AI$2+1)</f>
        <v>52.819690802668184</v>
      </c>
      <c r="AJ116">
        <f>VLOOKUP($AC116,LS_Coint_BD!$B$3:$AQ$1079,AJ$2)*$AD116+VLOOKUP($AC116,LS_Coint_BD!$B$3:$AQ$1079,AJ$2+1)</f>
        <v>0</v>
      </c>
      <c r="AK116">
        <f>VLOOKUP($AC116,LS_Coint_BD!$B$3:$AQ$1079,AK$2)*$AD116+VLOOKUP($AC116,LS_Coint_BD!$B$3:$AQ$1079,AK$2+1)</f>
        <v>0</v>
      </c>
      <c r="AL116">
        <f>VLOOKUP($AC116,LS_Coint_BD!$B$3:$AQ$1079,AL$2)*$AD116+VLOOKUP($AC116,LS_Coint_BD!$B$3:$AQ$1079,AL$2+1)</f>
        <v>50.158140499171353</v>
      </c>
      <c r="AM116">
        <f>VLOOKUP($AC116,LS_Coint_BD!$B$3:$AQ$1079,AM$2)*$AD116+VLOOKUP($AC116,LS_Coint_BD!$B$3:$AQ$1079,AM$2+1)</f>
        <v>51.169381797610441</v>
      </c>
      <c r="AN116">
        <f>VLOOKUP($AC116,LS_Coint_BD!$B$3:$AQ$1079,AN$2)</f>
        <v>0</v>
      </c>
      <c r="AO116">
        <f>VLOOKUP($AC116,LS_Coint_BD!$B$3:$AQ$1079,AO$2)</f>
        <v>1.5191343055789299</v>
      </c>
      <c r="AP116">
        <f>VLOOKUP($AC116,LS_Coint_BD!$B$3:$AQ$1079,AP$2)</f>
        <v>1.5022665703064799</v>
      </c>
      <c r="AQ116">
        <f>VLOOKUP($AC116,LS_Coint_BD!$B$3:$AQ$1079,AQ$2)</f>
        <v>2.1597666554201198</v>
      </c>
      <c r="AR116">
        <f>VLOOKUP($AC116,LS_Coint_BD!$B$3:$AQ$1079,AR$2)</f>
        <v>0</v>
      </c>
      <c r="AS116">
        <f>VLOOKUP($AC116,LS_Coint_BD!$B$3:$AQ$1079,AS$2)</f>
        <v>0</v>
      </c>
      <c r="AT116">
        <f>VLOOKUP($AC116,LS_Coint_BD!$B$3:$AQ$1079,AT$2)</f>
        <v>2.5728472420604498</v>
      </c>
      <c r="AU116">
        <f>VLOOKUP($AC116,LS_Coint_BD!$B$3:$AQ$1079,AU$2)</f>
        <v>4.29585340933476</v>
      </c>
      <c r="AV116">
        <f>VLOOKUP($AC116,LS_Coint_BD!$B$3:$AQ$1079,AV$2)</f>
        <v>0</v>
      </c>
      <c r="AW116">
        <f>VLOOKUP($AC116,LS_Coint_BD!$B$3:$AQ$1079,AW$2)</f>
        <v>-1.36187357687353E-15</v>
      </c>
      <c r="AX116">
        <f>VLOOKUP($AC116,LS_Coint_BD!$B$3:$AQ$1079,AX$2)</f>
        <v>1.67485073429166E-15</v>
      </c>
      <c r="AY116">
        <f>VLOOKUP($AC116,LS_Coint_BD!$B$3:$AQ$1079,AY$2)</f>
        <v>1.02140518265514E-15</v>
      </c>
      <c r="AZ116">
        <f>VLOOKUP($AC116,LS_Coint_BD!$B$3:$AQ$1079,AZ$2)</f>
        <v>0</v>
      </c>
      <c r="BA116">
        <f>VLOOKUP($AC116,LS_Coint_BD!$B$3:$AQ$1079,BA$2)</f>
        <v>0</v>
      </c>
      <c r="BB116">
        <f>VLOOKUP($AC116,LS_Coint_BD!$B$3:$AQ$1079,BB$2)</f>
        <v>6.4594794160009105E-17</v>
      </c>
      <c r="BC116">
        <f>VLOOKUP($AC116,LS_Coint_BD!$B$3:$AQ$1079,BC$2)</f>
        <v>-2.9558577807620202E-15</v>
      </c>
      <c r="BD116">
        <f t="shared" si="99"/>
        <v>0</v>
      </c>
      <c r="BE116">
        <f t="shared" si="100"/>
        <v>-3.0382686111578612</v>
      </c>
      <c r="BF116">
        <f t="shared" si="101"/>
        <v>-3.0045331406129581</v>
      </c>
      <c r="BG116">
        <f t="shared" si="102"/>
        <v>-4.3195333108402387</v>
      </c>
      <c r="BH116">
        <f t="shared" si="103"/>
        <v>0</v>
      </c>
      <c r="BI116">
        <f t="shared" si="104"/>
        <v>0</v>
      </c>
      <c r="BJ116">
        <f t="shared" si="105"/>
        <v>-5.1456944841208996</v>
      </c>
      <c r="BK116">
        <f t="shared" si="106"/>
        <v>-8.5917068186695236</v>
      </c>
      <c r="BL116">
        <f t="shared" si="107"/>
        <v>0</v>
      </c>
      <c r="BN116" s="19" t="b">
        <f t="shared" si="91"/>
        <v>0</v>
      </c>
      <c r="BO116" s="19" t="b">
        <f t="shared" si="92"/>
        <v>1</v>
      </c>
      <c r="BP116" s="19" t="b">
        <f t="shared" si="93"/>
        <v>1</v>
      </c>
      <c r="BQ116" s="19" t="b">
        <f t="shared" si="94"/>
        <v>0</v>
      </c>
      <c r="BR116" s="19" t="b">
        <f t="shared" si="95"/>
        <v>0</v>
      </c>
      <c r="BS116" s="19" t="b">
        <f t="shared" si="96"/>
        <v>0</v>
      </c>
      <c r="BT116" s="19" t="b">
        <f t="shared" si="97"/>
        <v>0</v>
      </c>
      <c r="BU116" s="19" t="b">
        <f t="shared" si="98"/>
        <v>0</v>
      </c>
    </row>
    <row r="117" spans="2:73" x14ac:dyDescent="0.3">
      <c r="B117" s="17" t="str">
        <f>VLOOKUP($AC117,LS_Coint_BD!$B$3:$D$1079,2)</f>
        <v>BPAC11</v>
      </c>
      <c r="C117" s="87" t="str">
        <f>VLOOKUP($AC117,LS_Coint_BD!$B$3:$D$1079,3)</f>
        <v>IRBR3</v>
      </c>
      <c r="D117" s="70">
        <f t="shared" si="108"/>
        <v>0</v>
      </c>
      <c r="E117" s="66">
        <f t="shared" si="109"/>
        <v>0</v>
      </c>
      <c r="F117" s="71">
        <f t="shared" si="110"/>
        <v>0</v>
      </c>
      <c r="G117" s="70">
        <f t="shared" si="111"/>
        <v>-1.0032656554758805</v>
      </c>
      <c r="H117" s="66">
        <f t="shared" si="112"/>
        <v>-1.7115758418156295</v>
      </c>
      <c r="I117" s="71">
        <f t="shared" si="113"/>
        <v>-1.1410505612104196</v>
      </c>
      <c r="J117" s="70">
        <f t="shared" si="114"/>
        <v>-1.2808890684323071</v>
      </c>
      <c r="K117" s="66">
        <f t="shared" si="115"/>
        <v>-1.9360750905933113</v>
      </c>
      <c r="L117" s="71">
        <f t="shared" si="116"/>
        <v>-1.2907167270622075</v>
      </c>
      <c r="M117" s="70">
        <f t="shared" si="117"/>
        <v>0</v>
      </c>
      <c r="N117" s="66">
        <f t="shared" si="118"/>
        <v>0</v>
      </c>
      <c r="O117" s="71">
        <f t="shared" si="119"/>
        <v>0</v>
      </c>
      <c r="P117" s="70">
        <f t="shared" si="120"/>
        <v>0</v>
      </c>
      <c r="Q117" s="66">
        <f t="shared" si="121"/>
        <v>0</v>
      </c>
      <c r="R117" s="71">
        <f t="shared" si="122"/>
        <v>0</v>
      </c>
      <c r="S117" s="70">
        <f t="shared" si="123"/>
        <v>-0.2595181607081809</v>
      </c>
      <c r="T117" s="66">
        <f t="shared" si="124"/>
        <v>-3.5585861043601517</v>
      </c>
      <c r="U117" s="71">
        <f t="shared" si="125"/>
        <v>-2.3723907362401011</v>
      </c>
      <c r="V117" s="70">
        <f t="shared" si="126"/>
        <v>-0.30800038765128956</v>
      </c>
      <c r="W117" s="66">
        <f t="shared" si="127"/>
        <v>-3.5601300010800294</v>
      </c>
      <c r="X117" s="71">
        <f t="shared" si="128"/>
        <v>-2.3734200007200195</v>
      </c>
      <c r="Y117" s="70">
        <f t="shared" si="129"/>
        <v>-2.9461183617439417</v>
      </c>
      <c r="Z117" s="66">
        <f t="shared" si="130"/>
        <v>-21.04086713336358</v>
      </c>
      <c r="AA117" s="71">
        <f t="shared" si="131"/>
        <v>-14.027244755575721</v>
      </c>
      <c r="AB117" s="98">
        <f>SUMIF(BN117:BU117,"VERDADEIRO",BN$3:$BU116)</f>
        <v>0</v>
      </c>
      <c r="AC117" s="97">
        <f t="shared" si="90"/>
        <v>114</v>
      </c>
      <c r="AD117">
        <f>RTD("tryd.rtdserver",,"COT",B117,"ULT")</f>
        <v>110</v>
      </c>
      <c r="AE117">
        <f>RTD("tryd.rtdserver",,"COT",C117,"ULT")</f>
        <v>6.91</v>
      </c>
      <c r="AF117">
        <f>VLOOKUP($AC117,LS_Coint_BD!$B$3:$AQ$1079,AF$2)*$AD117+VLOOKUP($AC117,LS_Coint_BD!$B$3:$AQ$1079,AF$2+1)</f>
        <v>0</v>
      </c>
      <c r="AG117">
        <f>VLOOKUP($AC117,LS_Coint_BD!$B$3:$AQ$1079,AG$2)*$AD117+VLOOKUP($AC117,LS_Coint_BD!$B$3:$AQ$1079,AG$2+1)</f>
        <v>7.9132656554758807</v>
      </c>
      <c r="AH117">
        <f>VLOOKUP($AC117,LS_Coint_BD!$B$3:$AQ$1079,AH$2)*$AD117+VLOOKUP($AC117,LS_Coint_BD!$B$3:$AQ$1079,AH$2+1)</f>
        <v>8.1908890684323072</v>
      </c>
      <c r="AI117">
        <f>VLOOKUP($AC117,LS_Coint_BD!$B$3:$AQ$1079,AI$2)*$AD117+VLOOKUP($AC117,LS_Coint_BD!$B$3:$AQ$1079,AI$2+1)</f>
        <v>0</v>
      </c>
      <c r="AJ117">
        <f>VLOOKUP($AC117,LS_Coint_BD!$B$3:$AQ$1079,AJ$2)*$AD117+VLOOKUP($AC117,LS_Coint_BD!$B$3:$AQ$1079,AJ$2+1)</f>
        <v>0</v>
      </c>
      <c r="AK117">
        <f>VLOOKUP($AC117,LS_Coint_BD!$B$3:$AQ$1079,AK$2)*$AD117+VLOOKUP($AC117,LS_Coint_BD!$B$3:$AQ$1079,AK$2+1)</f>
        <v>7.169518160708181</v>
      </c>
      <c r="AL117">
        <f>VLOOKUP($AC117,LS_Coint_BD!$B$3:$AQ$1079,AL$2)*$AD117+VLOOKUP($AC117,LS_Coint_BD!$B$3:$AQ$1079,AL$2+1)</f>
        <v>7.2180003876512897</v>
      </c>
      <c r="AM117">
        <f>VLOOKUP($AC117,LS_Coint_BD!$B$3:$AQ$1079,AM$2)*$AD117+VLOOKUP($AC117,LS_Coint_BD!$B$3:$AQ$1079,AM$2+1)</f>
        <v>9.8561183617439418</v>
      </c>
      <c r="AN117">
        <f>VLOOKUP($AC117,LS_Coint_BD!$B$3:$AQ$1079,AN$2)</f>
        <v>0</v>
      </c>
      <c r="AO117">
        <f>VLOOKUP($AC117,LS_Coint_BD!$B$3:$AQ$1079,AO$2)</f>
        <v>0.57052528060521002</v>
      </c>
      <c r="AP117">
        <f>VLOOKUP($AC117,LS_Coint_BD!$B$3:$AQ$1079,AP$2)</f>
        <v>0.64535836353110398</v>
      </c>
      <c r="AQ117">
        <f>VLOOKUP($AC117,LS_Coint_BD!$B$3:$AQ$1079,AQ$2)</f>
        <v>0</v>
      </c>
      <c r="AR117">
        <f>VLOOKUP($AC117,LS_Coint_BD!$B$3:$AQ$1079,AR$2)</f>
        <v>0</v>
      </c>
      <c r="AS117">
        <f>VLOOKUP($AC117,LS_Coint_BD!$B$3:$AQ$1079,AS$2)</f>
        <v>1.1861953681200501</v>
      </c>
      <c r="AT117">
        <f>VLOOKUP($AC117,LS_Coint_BD!$B$3:$AQ$1079,AT$2)</f>
        <v>1.18671000036001</v>
      </c>
      <c r="AU117">
        <f>VLOOKUP($AC117,LS_Coint_BD!$B$3:$AQ$1079,AU$2)</f>
        <v>7.0136223777878604</v>
      </c>
      <c r="AV117">
        <f>VLOOKUP($AC117,LS_Coint_BD!$B$3:$AQ$1079,AV$2)</f>
        <v>0</v>
      </c>
      <c r="AW117">
        <f>VLOOKUP($AC117,LS_Coint_BD!$B$3:$AQ$1079,AW$2)</f>
        <v>5.3290705182007502E-16</v>
      </c>
      <c r="AX117">
        <f>VLOOKUP($AC117,LS_Coint_BD!$B$3:$AQ$1079,AX$2)</f>
        <v>4.5677747298863599E-16</v>
      </c>
      <c r="AY117">
        <f>VLOOKUP($AC117,LS_Coint_BD!$B$3:$AQ$1079,AY$2)</f>
        <v>0</v>
      </c>
      <c r="AZ117">
        <f>VLOOKUP($AC117,LS_Coint_BD!$B$3:$AQ$1079,AZ$2)</f>
        <v>0</v>
      </c>
      <c r="BA117">
        <f>VLOOKUP($AC117,LS_Coint_BD!$B$3:$AQ$1079,BA$2)</f>
        <v>-9.9475983006413996E-16</v>
      </c>
      <c r="BB117">
        <f>VLOOKUP($AC117,LS_Coint_BD!$B$3:$AQ$1079,BB$2)</f>
        <v>5.8135314744008197E-16</v>
      </c>
      <c r="BC117">
        <f>VLOOKUP($AC117,LS_Coint_BD!$B$3:$AQ$1079,BC$2)</f>
        <v>0</v>
      </c>
      <c r="BD117">
        <f t="shared" si="99"/>
        <v>0</v>
      </c>
      <c r="BE117">
        <f t="shared" si="100"/>
        <v>-1.1410505612104196</v>
      </c>
      <c r="BF117">
        <f t="shared" si="101"/>
        <v>-1.2907167270622075</v>
      </c>
      <c r="BG117">
        <f t="shared" si="102"/>
        <v>0</v>
      </c>
      <c r="BH117">
        <f t="shared" si="103"/>
        <v>0</v>
      </c>
      <c r="BI117">
        <f t="shared" si="104"/>
        <v>-2.3723907362401011</v>
      </c>
      <c r="BJ117">
        <f t="shared" si="105"/>
        <v>-2.3734200007200195</v>
      </c>
      <c r="BK117">
        <f t="shared" si="106"/>
        <v>-14.027244755575721</v>
      </c>
      <c r="BL117">
        <f t="shared" si="107"/>
        <v>0</v>
      </c>
      <c r="BN117" s="30" t="b">
        <f t="shared" si="91"/>
        <v>0</v>
      </c>
      <c r="BO117" s="30" t="b">
        <f t="shared" si="92"/>
        <v>0</v>
      </c>
      <c r="BP117" s="30" t="b">
        <f t="shared" si="93"/>
        <v>0</v>
      </c>
      <c r="BQ117" s="30" t="b">
        <f t="shared" si="94"/>
        <v>0</v>
      </c>
      <c r="BR117" s="30" t="b">
        <f t="shared" si="95"/>
        <v>0</v>
      </c>
      <c r="BS117" s="30" t="b">
        <f t="shared" si="96"/>
        <v>0</v>
      </c>
      <c r="BT117" s="30" t="b">
        <f t="shared" si="97"/>
        <v>0</v>
      </c>
      <c r="BU117" s="30" t="b">
        <f t="shared" si="98"/>
        <v>0</v>
      </c>
    </row>
    <row r="118" spans="2:73" x14ac:dyDescent="0.3">
      <c r="B118" s="17" t="str">
        <f>VLOOKUP($AC118,LS_Coint_BD!$B$3:$D$1079,2)</f>
        <v>BPAC11</v>
      </c>
      <c r="C118" s="87" t="str">
        <f>VLOOKUP($AC118,LS_Coint_BD!$B$3:$D$1079,3)</f>
        <v>JBSS3</v>
      </c>
      <c r="D118" s="68">
        <f t="shared" si="108"/>
        <v>-1.3138191041497436</v>
      </c>
      <c r="E118" s="65">
        <f t="shared" si="109"/>
        <v>-2.839255045784614</v>
      </c>
      <c r="F118" s="69">
        <f t="shared" si="110"/>
        <v>-1.8928366971897428</v>
      </c>
      <c r="G118" s="68">
        <f t="shared" si="111"/>
        <v>-1.3222827686969509</v>
      </c>
      <c r="H118" s="65">
        <f t="shared" si="112"/>
        <v>-2.9931820260761781</v>
      </c>
      <c r="I118" s="69">
        <f t="shared" si="113"/>
        <v>-1.9954546840507854</v>
      </c>
      <c r="J118" s="68">
        <f t="shared" si="114"/>
        <v>-0.90940461189921251</v>
      </c>
      <c r="K118" s="65">
        <f t="shared" si="115"/>
        <v>-3.0042433293421191</v>
      </c>
      <c r="L118" s="69">
        <f t="shared" si="116"/>
        <v>-2.0028288862280794</v>
      </c>
      <c r="M118" s="68">
        <f t="shared" si="117"/>
        <v>-0.51207603014589864</v>
      </c>
      <c r="N118" s="65">
        <f t="shared" si="118"/>
        <v>-2.9931508942425076</v>
      </c>
      <c r="O118" s="69">
        <f t="shared" si="119"/>
        <v>-1.9954339294950052</v>
      </c>
      <c r="P118" s="68">
        <f t="shared" si="120"/>
        <v>0.95042000118221637</v>
      </c>
      <c r="Q118" s="65">
        <f t="shared" si="121"/>
        <v>3.3388207502099707</v>
      </c>
      <c r="R118" s="69">
        <f t="shared" si="122"/>
        <v>2.2258805001399806</v>
      </c>
      <c r="S118" s="68">
        <f t="shared" si="123"/>
        <v>1.8889277732244736</v>
      </c>
      <c r="T118" s="65">
        <f t="shared" si="124"/>
        <v>3.8701941224131815</v>
      </c>
      <c r="U118" s="69">
        <f t="shared" si="125"/>
        <v>2.580129414942121</v>
      </c>
      <c r="V118" s="68">
        <f t="shared" si="126"/>
        <v>1.5202050329019592</v>
      </c>
      <c r="W118" s="65">
        <f t="shared" si="127"/>
        <v>4.0063515301844976</v>
      </c>
      <c r="X118" s="69">
        <f t="shared" si="128"/>
        <v>2.6709010201229981</v>
      </c>
      <c r="Y118" s="68">
        <f t="shared" si="129"/>
        <v>1.0203194406070217</v>
      </c>
      <c r="Z118" s="65">
        <f t="shared" si="130"/>
        <v>4.8614503290705624</v>
      </c>
      <c r="AA118" s="69">
        <f t="shared" si="131"/>
        <v>3.2409668860470418</v>
      </c>
      <c r="AB118" s="98">
        <f>SUMIF(BN118:BU118,"VERDADEIRO",BN$3:$BU117)</f>
        <v>0</v>
      </c>
      <c r="AC118" s="97">
        <f t="shared" si="90"/>
        <v>115</v>
      </c>
      <c r="AD118">
        <f>RTD("tryd.rtdserver",,"COT",B118,"ULT")</f>
        <v>110</v>
      </c>
      <c r="AE118">
        <f>RTD("tryd.rtdserver",,"COT",C118,"ULT")</f>
        <v>25.15</v>
      </c>
      <c r="AF118">
        <f>VLOOKUP($AC118,LS_Coint_BD!$B$3:$AQ$1079,AF$2)*$AD118+VLOOKUP($AC118,LS_Coint_BD!$B$3:$AQ$1079,AF$2+1)</f>
        <v>26.463819104149742</v>
      </c>
      <c r="AG118">
        <f>VLOOKUP($AC118,LS_Coint_BD!$B$3:$AQ$1079,AG$2)*$AD118+VLOOKUP($AC118,LS_Coint_BD!$B$3:$AQ$1079,AG$2+1)</f>
        <v>26.47228276869695</v>
      </c>
      <c r="AH118">
        <f>VLOOKUP($AC118,LS_Coint_BD!$B$3:$AQ$1079,AH$2)*$AD118+VLOOKUP($AC118,LS_Coint_BD!$B$3:$AQ$1079,AH$2+1)</f>
        <v>26.059404611899211</v>
      </c>
      <c r="AI118">
        <f>VLOOKUP($AC118,LS_Coint_BD!$B$3:$AQ$1079,AI$2)*$AD118+VLOOKUP($AC118,LS_Coint_BD!$B$3:$AQ$1079,AI$2+1)</f>
        <v>25.662076030145897</v>
      </c>
      <c r="AJ118">
        <f>VLOOKUP($AC118,LS_Coint_BD!$B$3:$AQ$1079,AJ$2)*$AD118+VLOOKUP($AC118,LS_Coint_BD!$B$3:$AQ$1079,AJ$2+1)</f>
        <v>24.199579998817782</v>
      </c>
      <c r="AK118">
        <f>VLOOKUP($AC118,LS_Coint_BD!$B$3:$AQ$1079,AK$2)*$AD118+VLOOKUP($AC118,LS_Coint_BD!$B$3:$AQ$1079,AK$2+1)</f>
        <v>23.261072226775525</v>
      </c>
      <c r="AL118">
        <f>VLOOKUP($AC118,LS_Coint_BD!$B$3:$AQ$1079,AL$2)*$AD118+VLOOKUP($AC118,LS_Coint_BD!$B$3:$AQ$1079,AL$2+1)</f>
        <v>23.629794967098039</v>
      </c>
      <c r="AM118">
        <f>VLOOKUP($AC118,LS_Coint_BD!$B$3:$AQ$1079,AM$2)*$AD118+VLOOKUP($AC118,LS_Coint_BD!$B$3:$AQ$1079,AM$2+1)</f>
        <v>24.129680559392977</v>
      </c>
      <c r="AN118">
        <f>VLOOKUP($AC118,LS_Coint_BD!$B$3:$AQ$1079,AN$2)</f>
        <v>0.94641834859487195</v>
      </c>
      <c r="AO118">
        <f>VLOOKUP($AC118,LS_Coint_BD!$B$3:$AQ$1079,AO$2)</f>
        <v>0.99772734202539204</v>
      </c>
      <c r="AP118">
        <f>VLOOKUP($AC118,LS_Coint_BD!$B$3:$AQ$1079,AP$2)</f>
        <v>1.0014144431140399</v>
      </c>
      <c r="AQ118">
        <f>VLOOKUP($AC118,LS_Coint_BD!$B$3:$AQ$1079,AQ$2)</f>
        <v>0.99771696474750304</v>
      </c>
      <c r="AR118">
        <f>VLOOKUP($AC118,LS_Coint_BD!$B$3:$AQ$1079,AR$2)</f>
        <v>1.1129402500699901</v>
      </c>
      <c r="AS118">
        <f>VLOOKUP($AC118,LS_Coint_BD!$B$3:$AQ$1079,AS$2)</f>
        <v>1.2900647074710601</v>
      </c>
      <c r="AT118">
        <f>VLOOKUP($AC118,LS_Coint_BD!$B$3:$AQ$1079,AT$2)</f>
        <v>1.3354505100615</v>
      </c>
      <c r="AU118">
        <f>VLOOKUP($AC118,LS_Coint_BD!$B$3:$AQ$1079,AU$2)</f>
        <v>1.62048344302352</v>
      </c>
      <c r="AV118">
        <f>VLOOKUP($AC118,LS_Coint_BD!$B$3:$AQ$1079,AV$2)</f>
        <v>1.0302869668521499E-15</v>
      </c>
      <c r="AW118">
        <f>VLOOKUP($AC118,LS_Coint_BD!$B$3:$AQ$1079,AW$2)</f>
        <v>-1.24344978758018E-15</v>
      </c>
      <c r="AX118">
        <f>VLOOKUP($AC118,LS_Coint_BD!$B$3:$AQ$1079,AX$2)</f>
        <v>3.5527136788005001E-16</v>
      </c>
      <c r="AY118">
        <f>VLOOKUP($AC118,LS_Coint_BD!$B$3:$AQ$1079,AY$2)</f>
        <v>9.1038288019262809E-16</v>
      </c>
      <c r="AZ118">
        <f>VLOOKUP($AC118,LS_Coint_BD!$B$3:$AQ$1079,AZ$2)</f>
        <v>4.1448326252672502E-16</v>
      </c>
      <c r="BA118">
        <f>VLOOKUP($AC118,LS_Coint_BD!$B$3:$AQ$1079,BA$2)</f>
        <v>7.2830630415410304E-16</v>
      </c>
      <c r="BB118">
        <f>VLOOKUP($AC118,LS_Coint_BD!$B$3:$AQ$1079,BB$2)</f>
        <v>-1.59872115546023E-15</v>
      </c>
      <c r="BC118">
        <f>VLOOKUP($AC118,LS_Coint_BD!$B$3:$AQ$1079,BC$2)</f>
        <v>1.9895196601282799E-15</v>
      </c>
      <c r="BD118">
        <f t="shared" si="99"/>
        <v>-1.8928366971897428</v>
      </c>
      <c r="BE118">
        <f t="shared" si="100"/>
        <v>-1.9954546840507854</v>
      </c>
      <c r="BF118">
        <f t="shared" si="101"/>
        <v>-2.0028288862280794</v>
      </c>
      <c r="BG118">
        <f t="shared" si="102"/>
        <v>-1.9954339294950052</v>
      </c>
      <c r="BH118">
        <f t="shared" si="103"/>
        <v>2.2258805001399806</v>
      </c>
      <c r="BI118">
        <f t="shared" si="104"/>
        <v>2.580129414942121</v>
      </c>
      <c r="BJ118">
        <f t="shared" si="105"/>
        <v>2.6709010201229981</v>
      </c>
      <c r="BK118">
        <f t="shared" si="106"/>
        <v>3.2409668860470418</v>
      </c>
      <c r="BL118">
        <f t="shared" si="107"/>
        <v>-1.8928366971897408</v>
      </c>
      <c r="BN118" s="19" t="b">
        <f t="shared" si="91"/>
        <v>0</v>
      </c>
      <c r="BO118" s="19" t="b">
        <f t="shared" si="92"/>
        <v>0</v>
      </c>
      <c r="BP118" s="19" t="b">
        <f t="shared" si="93"/>
        <v>0</v>
      </c>
      <c r="BQ118" s="19" t="b">
        <f t="shared" si="94"/>
        <v>0</v>
      </c>
      <c r="BR118" s="19" t="b">
        <f t="shared" si="95"/>
        <v>0</v>
      </c>
      <c r="BS118" s="19" t="b">
        <f t="shared" si="96"/>
        <v>0</v>
      </c>
      <c r="BT118" s="19" t="b">
        <f t="shared" si="97"/>
        <v>0</v>
      </c>
      <c r="BU118" s="19" t="b">
        <f t="shared" si="98"/>
        <v>0</v>
      </c>
    </row>
    <row r="119" spans="2:73" x14ac:dyDescent="0.3">
      <c r="B119" s="17" t="str">
        <f>VLOOKUP($AC119,LS_Coint_BD!$B$3:$D$1079,2)</f>
        <v>BPAC11</v>
      </c>
      <c r="C119" s="87" t="str">
        <f>VLOOKUP($AC119,LS_Coint_BD!$B$3:$D$1079,3)</f>
        <v>LREN3</v>
      </c>
      <c r="D119" s="70">
        <f t="shared" si="108"/>
        <v>0</v>
      </c>
      <c r="E119" s="66">
        <f t="shared" si="109"/>
        <v>0</v>
      </c>
      <c r="F119" s="71">
        <f t="shared" si="110"/>
        <v>0</v>
      </c>
      <c r="G119" s="70">
        <f t="shared" si="111"/>
        <v>0</v>
      </c>
      <c r="H119" s="66">
        <f t="shared" si="112"/>
        <v>0</v>
      </c>
      <c r="I119" s="71">
        <f t="shared" si="113"/>
        <v>0</v>
      </c>
      <c r="J119" s="70">
        <f t="shared" si="114"/>
        <v>0</v>
      </c>
      <c r="K119" s="66">
        <f t="shared" si="115"/>
        <v>0</v>
      </c>
      <c r="L119" s="71">
        <f t="shared" si="116"/>
        <v>0</v>
      </c>
      <c r="M119" s="70">
        <f t="shared" si="117"/>
        <v>-2.7507687802480092</v>
      </c>
      <c r="N119" s="66">
        <f t="shared" si="118"/>
        <v>-6.7242053948263187</v>
      </c>
      <c r="O119" s="71">
        <f t="shared" si="119"/>
        <v>-4.4828035965508795</v>
      </c>
      <c r="P119" s="70">
        <f t="shared" si="120"/>
        <v>-3.60149689241468</v>
      </c>
      <c r="Q119" s="66">
        <f t="shared" si="121"/>
        <v>-7.02066508178007</v>
      </c>
      <c r="R119" s="71">
        <f t="shared" si="122"/>
        <v>-4.68044338785338</v>
      </c>
      <c r="S119" s="70">
        <f t="shared" si="123"/>
        <v>-4.7158266415301711</v>
      </c>
      <c r="T119" s="66">
        <f t="shared" si="124"/>
        <v>-7.3610458338794764</v>
      </c>
      <c r="U119" s="71">
        <f t="shared" si="125"/>
        <v>-4.9073638892529843</v>
      </c>
      <c r="V119" s="70">
        <f t="shared" si="126"/>
        <v>-5.4152532008806773</v>
      </c>
      <c r="W119" s="66">
        <f t="shared" si="127"/>
        <v>-7.5093715658404516</v>
      </c>
      <c r="X119" s="71">
        <f t="shared" si="128"/>
        <v>-5.0062477105603014</v>
      </c>
      <c r="Y119" s="70">
        <f t="shared" si="129"/>
        <v>-6.5649872504458813</v>
      </c>
      <c r="Z119" s="66">
        <f t="shared" si="130"/>
        <v>-14.162849228975936</v>
      </c>
      <c r="AA119" s="71">
        <f t="shared" si="131"/>
        <v>-9.4418994859839582</v>
      </c>
      <c r="AB119" s="98">
        <f>SUMIF(BN119:BU119,"VERDADEIRO",BN$3:$BU118)</f>
        <v>1</v>
      </c>
      <c r="AC119" s="97">
        <f t="shared" si="90"/>
        <v>116</v>
      </c>
      <c r="AD119">
        <f>RTD("tryd.rtdserver",,"COT",B119,"ULT")</f>
        <v>110</v>
      </c>
      <c r="AE119">
        <f>RTD("tryd.rtdserver",,"COT",C119,"ULT")</f>
        <v>41.01</v>
      </c>
      <c r="AF119">
        <f>VLOOKUP($AC119,LS_Coint_BD!$B$3:$AQ$1079,AF$2)*$AD119+VLOOKUP($AC119,LS_Coint_BD!$B$3:$AQ$1079,AF$2+1)</f>
        <v>0</v>
      </c>
      <c r="AG119">
        <f>VLOOKUP($AC119,LS_Coint_BD!$B$3:$AQ$1079,AG$2)*$AD119+VLOOKUP($AC119,LS_Coint_BD!$B$3:$AQ$1079,AG$2+1)</f>
        <v>0</v>
      </c>
      <c r="AH119">
        <f>VLOOKUP($AC119,LS_Coint_BD!$B$3:$AQ$1079,AH$2)*$AD119+VLOOKUP($AC119,LS_Coint_BD!$B$3:$AQ$1079,AH$2+1)</f>
        <v>0</v>
      </c>
      <c r="AI119">
        <f>VLOOKUP($AC119,LS_Coint_BD!$B$3:$AQ$1079,AI$2)*$AD119+VLOOKUP($AC119,LS_Coint_BD!$B$3:$AQ$1079,AI$2+1)</f>
        <v>43.760768780248007</v>
      </c>
      <c r="AJ119">
        <f>VLOOKUP($AC119,LS_Coint_BD!$B$3:$AQ$1079,AJ$2)*$AD119+VLOOKUP($AC119,LS_Coint_BD!$B$3:$AQ$1079,AJ$2+1)</f>
        <v>44.611496892414678</v>
      </c>
      <c r="AK119">
        <f>VLOOKUP($AC119,LS_Coint_BD!$B$3:$AQ$1079,AK$2)*$AD119+VLOOKUP($AC119,LS_Coint_BD!$B$3:$AQ$1079,AK$2+1)</f>
        <v>45.725826641530169</v>
      </c>
      <c r="AL119">
        <f>VLOOKUP($AC119,LS_Coint_BD!$B$3:$AQ$1079,AL$2)*$AD119+VLOOKUP($AC119,LS_Coint_BD!$B$3:$AQ$1079,AL$2+1)</f>
        <v>46.425253200880675</v>
      </c>
      <c r="AM119">
        <f>VLOOKUP($AC119,LS_Coint_BD!$B$3:$AQ$1079,AM$2)*$AD119+VLOOKUP($AC119,LS_Coint_BD!$B$3:$AQ$1079,AM$2+1)</f>
        <v>47.574987250445879</v>
      </c>
      <c r="AN119">
        <f>VLOOKUP($AC119,LS_Coint_BD!$B$3:$AQ$1079,AN$2)</f>
        <v>0</v>
      </c>
      <c r="AO119">
        <f>VLOOKUP($AC119,LS_Coint_BD!$B$3:$AQ$1079,AO$2)</f>
        <v>0</v>
      </c>
      <c r="AP119">
        <f>VLOOKUP($AC119,LS_Coint_BD!$B$3:$AQ$1079,AP$2)</f>
        <v>0</v>
      </c>
      <c r="AQ119">
        <f>VLOOKUP($AC119,LS_Coint_BD!$B$3:$AQ$1079,AQ$2)</f>
        <v>2.2414017982754402</v>
      </c>
      <c r="AR119">
        <f>VLOOKUP($AC119,LS_Coint_BD!$B$3:$AQ$1079,AR$2)</f>
        <v>2.34022169392669</v>
      </c>
      <c r="AS119">
        <f>VLOOKUP($AC119,LS_Coint_BD!$B$3:$AQ$1079,AS$2)</f>
        <v>2.4536819446264899</v>
      </c>
      <c r="AT119">
        <f>VLOOKUP($AC119,LS_Coint_BD!$B$3:$AQ$1079,AT$2)</f>
        <v>2.5031238552801498</v>
      </c>
      <c r="AU119">
        <f>VLOOKUP($AC119,LS_Coint_BD!$B$3:$AQ$1079,AU$2)</f>
        <v>4.72094974299198</v>
      </c>
      <c r="AV119">
        <f>VLOOKUP($AC119,LS_Coint_BD!$B$3:$AQ$1079,AV$2)</f>
        <v>0</v>
      </c>
      <c r="AW119">
        <f>VLOOKUP($AC119,LS_Coint_BD!$B$3:$AQ$1079,AW$2)</f>
        <v>0</v>
      </c>
      <c r="AX119">
        <f>VLOOKUP($AC119,LS_Coint_BD!$B$3:$AQ$1079,AX$2)</f>
        <v>0</v>
      </c>
      <c r="AY119">
        <f>VLOOKUP($AC119,LS_Coint_BD!$B$3:$AQ$1079,AY$2)</f>
        <v>1.02140518265514E-15</v>
      </c>
      <c r="AZ119">
        <f>VLOOKUP($AC119,LS_Coint_BD!$B$3:$AQ$1079,AZ$2)</f>
        <v>-1.5789838572446701E-16</v>
      </c>
      <c r="BA119">
        <f>VLOOKUP($AC119,LS_Coint_BD!$B$3:$AQ$1079,BA$2)</f>
        <v>-4.0500935938325699E-15</v>
      </c>
      <c r="BB119">
        <f>VLOOKUP($AC119,LS_Coint_BD!$B$3:$AQ$1079,BB$2)</f>
        <v>-1.48568026568021E-15</v>
      </c>
      <c r="BC119">
        <f>VLOOKUP($AC119,LS_Coint_BD!$B$3:$AQ$1079,BC$2)</f>
        <v>1.1368683772161599E-15</v>
      </c>
      <c r="BD119">
        <f t="shared" si="99"/>
        <v>0</v>
      </c>
      <c r="BE119">
        <f t="shared" si="100"/>
        <v>0</v>
      </c>
      <c r="BF119">
        <f t="shared" si="101"/>
        <v>0</v>
      </c>
      <c r="BG119">
        <f t="shared" si="102"/>
        <v>-4.4828035965508795</v>
      </c>
      <c r="BH119">
        <f t="shared" si="103"/>
        <v>-4.68044338785338</v>
      </c>
      <c r="BI119">
        <f t="shared" si="104"/>
        <v>-4.9073638892529843</v>
      </c>
      <c r="BJ119">
        <f t="shared" si="105"/>
        <v>-5.0062477105603014</v>
      </c>
      <c r="BK119">
        <f t="shared" si="106"/>
        <v>-9.4418994859839582</v>
      </c>
      <c r="BL119">
        <f t="shared" si="107"/>
        <v>0</v>
      </c>
      <c r="BN119" s="30" t="b">
        <f t="shared" si="91"/>
        <v>0</v>
      </c>
      <c r="BO119" s="30" t="b">
        <f t="shared" si="92"/>
        <v>0</v>
      </c>
      <c r="BP119" s="30" t="b">
        <f t="shared" si="93"/>
        <v>0</v>
      </c>
      <c r="BQ119" s="30" t="b">
        <f t="shared" si="94"/>
        <v>0</v>
      </c>
      <c r="BR119" s="30" t="b">
        <f t="shared" si="95"/>
        <v>0</v>
      </c>
      <c r="BS119" s="30" t="b">
        <f t="shared" si="96"/>
        <v>0</v>
      </c>
      <c r="BT119" s="30" t="b">
        <f t="shared" si="97"/>
        <v>1</v>
      </c>
      <c r="BU119" s="30" t="b">
        <f t="shared" si="98"/>
        <v>0</v>
      </c>
    </row>
    <row r="120" spans="2:73" x14ac:dyDescent="0.3">
      <c r="B120" s="17" t="str">
        <f>VLOOKUP($AC120,LS_Coint_BD!$B$3:$D$1079,2)</f>
        <v>BPAC11</v>
      </c>
      <c r="C120" s="87" t="str">
        <f>VLOOKUP($AC120,LS_Coint_BD!$B$3:$D$1079,3)</f>
        <v>MULT3</v>
      </c>
      <c r="D120" s="68">
        <f t="shared" si="108"/>
        <v>0</v>
      </c>
      <c r="E120" s="65">
        <f t="shared" si="109"/>
        <v>0</v>
      </c>
      <c r="F120" s="69">
        <f t="shared" si="110"/>
        <v>0</v>
      </c>
      <c r="G120" s="68">
        <f t="shared" si="111"/>
        <v>0</v>
      </c>
      <c r="H120" s="65">
        <f t="shared" si="112"/>
        <v>0</v>
      </c>
      <c r="I120" s="69">
        <f t="shared" si="113"/>
        <v>0</v>
      </c>
      <c r="J120" s="68">
        <f t="shared" si="114"/>
        <v>0</v>
      </c>
      <c r="K120" s="65">
        <f t="shared" si="115"/>
        <v>0</v>
      </c>
      <c r="L120" s="69">
        <f t="shared" si="116"/>
        <v>0</v>
      </c>
      <c r="M120" s="68">
        <f t="shared" si="117"/>
        <v>-1.5667155040978606</v>
      </c>
      <c r="N120" s="65">
        <f t="shared" si="118"/>
        <v>-3.8518267183646406</v>
      </c>
      <c r="O120" s="69">
        <f t="shared" si="119"/>
        <v>-2.5678844789097606</v>
      </c>
      <c r="P120" s="68">
        <f t="shared" si="120"/>
        <v>-0.98320065527236622</v>
      </c>
      <c r="Q120" s="65">
        <f t="shared" si="121"/>
        <v>-3.9208403792858975</v>
      </c>
      <c r="R120" s="69">
        <f t="shared" si="122"/>
        <v>-2.6138935861905983</v>
      </c>
      <c r="S120" s="68">
        <f t="shared" si="123"/>
        <v>-1.1846504683947074</v>
      </c>
      <c r="T120" s="65">
        <f t="shared" si="124"/>
        <v>-3.9983193434815796</v>
      </c>
      <c r="U120" s="69">
        <f t="shared" si="125"/>
        <v>-2.6655462289877199</v>
      </c>
      <c r="V120" s="68">
        <f t="shared" si="126"/>
        <v>-1.2765133370233137</v>
      </c>
      <c r="W120" s="65">
        <f t="shared" si="127"/>
        <v>-4.0488349024905874</v>
      </c>
      <c r="X120" s="69">
        <f t="shared" si="128"/>
        <v>-2.6992232683270583</v>
      </c>
      <c r="Y120" s="68">
        <f t="shared" si="129"/>
        <v>-2.3668678572090798</v>
      </c>
      <c r="Z120" s="65">
        <f t="shared" si="130"/>
        <v>-10.76522592132333</v>
      </c>
      <c r="AA120" s="69">
        <f t="shared" si="131"/>
        <v>-7.1768172808822195</v>
      </c>
      <c r="AB120" s="98">
        <f>SUMIF(BN120:BU120,"VERDADEIRO",BN$3:$BU119)</f>
        <v>0</v>
      </c>
      <c r="AC120" s="97">
        <f t="shared" si="90"/>
        <v>117</v>
      </c>
      <c r="AD120">
        <f>RTD("tryd.rtdserver",,"COT",B120,"ULT")</f>
        <v>110</v>
      </c>
      <c r="AE120">
        <f>RTD("tryd.rtdserver",,"COT",C120,"ULT")</f>
        <v>21.84</v>
      </c>
      <c r="AF120">
        <f>VLOOKUP($AC120,LS_Coint_BD!$B$3:$AQ$1079,AF$2)*$AD120+VLOOKUP($AC120,LS_Coint_BD!$B$3:$AQ$1079,AF$2+1)</f>
        <v>0</v>
      </c>
      <c r="AG120">
        <f>VLOOKUP($AC120,LS_Coint_BD!$B$3:$AQ$1079,AG$2)*$AD120+VLOOKUP($AC120,LS_Coint_BD!$B$3:$AQ$1079,AG$2+1)</f>
        <v>0</v>
      </c>
      <c r="AH120">
        <f>VLOOKUP($AC120,LS_Coint_BD!$B$3:$AQ$1079,AH$2)*$AD120+VLOOKUP($AC120,LS_Coint_BD!$B$3:$AQ$1079,AH$2+1)</f>
        <v>0</v>
      </c>
      <c r="AI120">
        <f>VLOOKUP($AC120,LS_Coint_BD!$B$3:$AQ$1079,AI$2)*$AD120+VLOOKUP($AC120,LS_Coint_BD!$B$3:$AQ$1079,AI$2+1)</f>
        <v>23.406715504097861</v>
      </c>
      <c r="AJ120">
        <f>VLOOKUP($AC120,LS_Coint_BD!$B$3:$AQ$1079,AJ$2)*$AD120+VLOOKUP($AC120,LS_Coint_BD!$B$3:$AQ$1079,AJ$2+1)</f>
        <v>22.823200655272366</v>
      </c>
      <c r="AK120">
        <f>VLOOKUP($AC120,LS_Coint_BD!$B$3:$AQ$1079,AK$2)*$AD120+VLOOKUP($AC120,LS_Coint_BD!$B$3:$AQ$1079,AK$2+1)</f>
        <v>23.024650468394707</v>
      </c>
      <c r="AL120">
        <f>VLOOKUP($AC120,LS_Coint_BD!$B$3:$AQ$1079,AL$2)*$AD120+VLOOKUP($AC120,LS_Coint_BD!$B$3:$AQ$1079,AL$2+1)</f>
        <v>23.116513337023314</v>
      </c>
      <c r="AM120">
        <f>VLOOKUP($AC120,LS_Coint_BD!$B$3:$AQ$1079,AM$2)*$AD120+VLOOKUP($AC120,LS_Coint_BD!$B$3:$AQ$1079,AM$2+1)</f>
        <v>24.20686785720908</v>
      </c>
      <c r="AN120">
        <f>VLOOKUP($AC120,LS_Coint_BD!$B$3:$AQ$1079,AN$2)</f>
        <v>0</v>
      </c>
      <c r="AO120">
        <f>VLOOKUP($AC120,LS_Coint_BD!$B$3:$AQ$1079,AO$2)</f>
        <v>0</v>
      </c>
      <c r="AP120">
        <f>VLOOKUP($AC120,LS_Coint_BD!$B$3:$AQ$1079,AP$2)</f>
        <v>0</v>
      </c>
      <c r="AQ120">
        <f>VLOOKUP($AC120,LS_Coint_BD!$B$3:$AQ$1079,AQ$2)</f>
        <v>1.2839422394548801</v>
      </c>
      <c r="AR120">
        <f>VLOOKUP($AC120,LS_Coint_BD!$B$3:$AQ$1079,AR$2)</f>
        <v>1.3069467930953</v>
      </c>
      <c r="AS120">
        <f>VLOOKUP($AC120,LS_Coint_BD!$B$3:$AQ$1079,AS$2)</f>
        <v>1.3327731144938599</v>
      </c>
      <c r="AT120">
        <f>VLOOKUP($AC120,LS_Coint_BD!$B$3:$AQ$1079,AT$2)</f>
        <v>1.34961163416353</v>
      </c>
      <c r="AU120">
        <f>VLOOKUP($AC120,LS_Coint_BD!$B$3:$AQ$1079,AU$2)</f>
        <v>3.5884086404411102</v>
      </c>
      <c r="AV120">
        <f>VLOOKUP($AC120,LS_Coint_BD!$B$3:$AQ$1079,AV$2)</f>
        <v>0</v>
      </c>
      <c r="AW120">
        <f>VLOOKUP($AC120,LS_Coint_BD!$B$3:$AQ$1079,AW$2)</f>
        <v>0</v>
      </c>
      <c r="AX120">
        <f>VLOOKUP($AC120,LS_Coint_BD!$B$3:$AQ$1079,AX$2)</f>
        <v>0</v>
      </c>
      <c r="AY120">
        <f>VLOOKUP($AC120,LS_Coint_BD!$B$3:$AQ$1079,AY$2)</f>
        <v>-6.4392935428259097E-16</v>
      </c>
      <c r="AZ120">
        <f>VLOOKUP($AC120,LS_Coint_BD!$B$3:$AQ$1079,AZ$2)</f>
        <v>1.83556873404693E-15</v>
      </c>
      <c r="BA120">
        <f>VLOOKUP($AC120,LS_Coint_BD!$B$3:$AQ$1079,BA$2)</f>
        <v>7.1054273576009995E-17</v>
      </c>
      <c r="BB120">
        <f>VLOOKUP($AC120,LS_Coint_BD!$B$3:$AQ$1079,BB$2)</f>
        <v>1.59872115546023E-15</v>
      </c>
      <c r="BC120">
        <f>VLOOKUP($AC120,LS_Coint_BD!$B$3:$AQ$1079,BC$2)</f>
        <v>9.0949470177292806E-16</v>
      </c>
      <c r="BD120">
        <f t="shared" si="99"/>
        <v>0</v>
      </c>
      <c r="BE120">
        <f t="shared" si="100"/>
        <v>0</v>
      </c>
      <c r="BF120">
        <f t="shared" si="101"/>
        <v>0</v>
      </c>
      <c r="BG120">
        <f t="shared" si="102"/>
        <v>-2.5678844789097606</v>
      </c>
      <c r="BH120">
        <f t="shared" si="103"/>
        <v>-2.6138935861905983</v>
      </c>
      <c r="BI120">
        <f t="shared" si="104"/>
        <v>-2.6655462289877199</v>
      </c>
      <c r="BJ120">
        <f t="shared" si="105"/>
        <v>-2.6992232683270583</v>
      </c>
      <c r="BK120">
        <f t="shared" si="106"/>
        <v>-7.1768172808822195</v>
      </c>
      <c r="BL120">
        <f t="shared" si="107"/>
        <v>0</v>
      </c>
      <c r="BN120" s="19" t="b">
        <f t="shared" si="91"/>
        <v>0</v>
      </c>
      <c r="BO120" s="19" t="b">
        <f t="shared" si="92"/>
        <v>0</v>
      </c>
      <c r="BP120" s="19" t="b">
        <f t="shared" si="93"/>
        <v>0</v>
      </c>
      <c r="BQ120" s="19" t="b">
        <f t="shared" si="94"/>
        <v>0</v>
      </c>
      <c r="BR120" s="19" t="b">
        <f t="shared" si="95"/>
        <v>0</v>
      </c>
      <c r="BS120" s="19" t="b">
        <f t="shared" si="96"/>
        <v>0</v>
      </c>
      <c r="BT120" s="19" t="b">
        <f t="shared" si="97"/>
        <v>0</v>
      </c>
      <c r="BU120" s="19" t="b">
        <f t="shared" si="98"/>
        <v>0</v>
      </c>
    </row>
    <row r="121" spans="2:73" x14ac:dyDescent="0.3">
      <c r="B121" s="17" t="str">
        <f>VLOOKUP($AC121,LS_Coint_BD!$B$3:$D$1079,2)</f>
        <v>BRAP4</v>
      </c>
      <c r="C121" s="87" t="str">
        <f>VLOOKUP($AC121,LS_Coint_BD!$B$3:$D$1079,3)</f>
        <v>BBDC3</v>
      </c>
      <c r="D121" s="70">
        <f t="shared" si="108"/>
        <v>0.17636669360958734</v>
      </c>
      <c r="E121" s="66">
        <f t="shared" si="109"/>
        <v>3.0829129783047913</v>
      </c>
      <c r="F121" s="71">
        <f t="shared" si="110"/>
        <v>2.0552753188698607</v>
      </c>
      <c r="G121" s="70">
        <f t="shared" si="111"/>
        <v>0.16842659995862874</v>
      </c>
      <c r="H121" s="66">
        <f t="shared" si="112"/>
        <v>2.918023197775474</v>
      </c>
      <c r="I121" s="71">
        <f t="shared" si="113"/>
        <v>1.9453487985169826</v>
      </c>
      <c r="J121" s="70">
        <f t="shared" si="114"/>
        <v>0</v>
      </c>
      <c r="K121" s="66">
        <f t="shared" si="115"/>
        <v>0</v>
      </c>
      <c r="L121" s="71">
        <f t="shared" si="116"/>
        <v>0</v>
      </c>
      <c r="M121" s="70">
        <f t="shared" si="117"/>
        <v>0</v>
      </c>
      <c r="N121" s="66">
        <f t="shared" si="118"/>
        <v>0</v>
      </c>
      <c r="O121" s="71">
        <f t="shared" si="119"/>
        <v>0</v>
      </c>
      <c r="P121" s="70">
        <f t="shared" si="120"/>
        <v>0.21837892224487021</v>
      </c>
      <c r="Q121" s="66">
        <f t="shared" si="121"/>
        <v>3.5283168760206554</v>
      </c>
      <c r="R121" s="71">
        <f t="shared" si="122"/>
        <v>2.3522112506804369</v>
      </c>
      <c r="S121" s="70">
        <f t="shared" si="123"/>
        <v>0.16874931433487461</v>
      </c>
      <c r="T121" s="66">
        <f t="shared" si="124"/>
        <v>3.5939196428163913</v>
      </c>
      <c r="U121" s="71">
        <f t="shared" si="125"/>
        <v>2.3959464285442609</v>
      </c>
      <c r="V121" s="70">
        <f t="shared" si="126"/>
        <v>0.14433778136037034</v>
      </c>
      <c r="W121" s="66">
        <f t="shared" si="127"/>
        <v>3.5819696860596624</v>
      </c>
      <c r="X121" s="71">
        <f t="shared" si="128"/>
        <v>2.3879797907064417</v>
      </c>
      <c r="Y121" s="70">
        <f t="shared" si="129"/>
        <v>5.8071539358724777E-2</v>
      </c>
      <c r="Z121" s="66">
        <f t="shared" si="130"/>
        <v>8.0368387871972384</v>
      </c>
      <c r="AA121" s="71">
        <f t="shared" si="131"/>
        <v>5.3578925247981593</v>
      </c>
      <c r="AB121" s="98">
        <f>SUMIF(BN121:BU121,"VERDADEIRO",BN$3:$BU120)</f>
        <v>0</v>
      </c>
      <c r="AC121" s="97">
        <f t="shared" si="90"/>
        <v>118</v>
      </c>
      <c r="AD121">
        <f>RTD("tryd.rtdserver",,"COT",B121,"ULT")</f>
        <v>63.07</v>
      </c>
      <c r="AE121">
        <f>RTD("tryd.rtdserver",,"COT",C121,"ULT")</f>
        <v>22.71</v>
      </c>
      <c r="AF121">
        <f>VLOOKUP($AC121,LS_Coint_BD!$B$3:$AQ$1079,AF$2)*$AD121+VLOOKUP($AC121,LS_Coint_BD!$B$3:$AQ$1079,AF$2+1)</f>
        <v>22.533633306390414</v>
      </c>
      <c r="AG121">
        <f>VLOOKUP($AC121,LS_Coint_BD!$B$3:$AQ$1079,AG$2)*$AD121+VLOOKUP($AC121,LS_Coint_BD!$B$3:$AQ$1079,AG$2+1)</f>
        <v>22.541573400041372</v>
      </c>
      <c r="AH121">
        <f>VLOOKUP($AC121,LS_Coint_BD!$B$3:$AQ$1079,AH$2)*$AD121+VLOOKUP($AC121,LS_Coint_BD!$B$3:$AQ$1079,AH$2+1)</f>
        <v>0</v>
      </c>
      <c r="AI121">
        <f>VLOOKUP($AC121,LS_Coint_BD!$B$3:$AQ$1079,AI$2)*$AD121+VLOOKUP($AC121,LS_Coint_BD!$B$3:$AQ$1079,AI$2+1)</f>
        <v>0</v>
      </c>
      <c r="AJ121">
        <f>VLOOKUP($AC121,LS_Coint_BD!$B$3:$AQ$1079,AJ$2)*$AD121+VLOOKUP($AC121,LS_Coint_BD!$B$3:$AQ$1079,AJ$2+1)</f>
        <v>22.491621077755131</v>
      </c>
      <c r="AK121">
        <f>VLOOKUP($AC121,LS_Coint_BD!$B$3:$AQ$1079,AK$2)*$AD121+VLOOKUP($AC121,LS_Coint_BD!$B$3:$AQ$1079,AK$2+1)</f>
        <v>22.541250685665126</v>
      </c>
      <c r="AL121">
        <f>VLOOKUP($AC121,LS_Coint_BD!$B$3:$AQ$1079,AL$2)*$AD121+VLOOKUP($AC121,LS_Coint_BD!$B$3:$AQ$1079,AL$2+1)</f>
        <v>22.565662218639631</v>
      </c>
      <c r="AM121">
        <f>VLOOKUP($AC121,LS_Coint_BD!$B$3:$AQ$1079,AM$2)*$AD121+VLOOKUP($AC121,LS_Coint_BD!$B$3:$AQ$1079,AM$2+1)</f>
        <v>22.651928460641276</v>
      </c>
      <c r="AN121">
        <f>VLOOKUP($AC121,LS_Coint_BD!$B$3:$AQ$1079,AN$2)</f>
        <v>1.0276376594349299</v>
      </c>
      <c r="AO121">
        <f>VLOOKUP($AC121,LS_Coint_BD!$B$3:$AQ$1079,AO$2)</f>
        <v>0.97267439925849097</v>
      </c>
      <c r="AP121">
        <f>VLOOKUP($AC121,LS_Coint_BD!$B$3:$AQ$1079,AP$2)</f>
        <v>0</v>
      </c>
      <c r="AQ121">
        <f>VLOOKUP($AC121,LS_Coint_BD!$B$3:$AQ$1079,AQ$2)</f>
        <v>0</v>
      </c>
      <c r="AR121">
        <f>VLOOKUP($AC121,LS_Coint_BD!$B$3:$AQ$1079,AR$2)</f>
        <v>1.17610562534022</v>
      </c>
      <c r="AS121">
        <f>VLOOKUP($AC121,LS_Coint_BD!$B$3:$AQ$1079,AS$2)</f>
        <v>1.19797321427213</v>
      </c>
      <c r="AT121">
        <f>VLOOKUP($AC121,LS_Coint_BD!$B$3:$AQ$1079,AT$2)</f>
        <v>1.19398989535322</v>
      </c>
      <c r="AU121">
        <f>VLOOKUP($AC121,LS_Coint_BD!$B$3:$AQ$1079,AU$2)</f>
        <v>2.6789462623990801</v>
      </c>
      <c r="AV121">
        <f>VLOOKUP($AC121,LS_Coint_BD!$B$3:$AQ$1079,AV$2)</f>
        <v>8.1712414612411495E-16</v>
      </c>
      <c r="AW121">
        <f>VLOOKUP($AC121,LS_Coint_BD!$B$3:$AQ$1079,AW$2)</f>
        <v>6.8093678843676302E-16</v>
      </c>
      <c r="AX121">
        <f>VLOOKUP($AC121,LS_Coint_BD!$B$3:$AQ$1079,AX$2)</f>
        <v>0</v>
      </c>
      <c r="AY121">
        <f>VLOOKUP($AC121,LS_Coint_BD!$B$3:$AQ$1079,AY$2)</f>
        <v>0</v>
      </c>
      <c r="AZ121">
        <f>VLOOKUP($AC121,LS_Coint_BD!$B$3:$AQ$1079,AZ$2)</f>
        <v>-3.0000693287648698E-15</v>
      </c>
      <c r="BA121">
        <f>VLOOKUP($AC121,LS_Coint_BD!$B$3:$AQ$1079,BA$2)</f>
        <v>9.2370555648813008E-16</v>
      </c>
      <c r="BB121">
        <f>VLOOKUP($AC121,LS_Coint_BD!$B$3:$AQ$1079,BB$2)</f>
        <v>1.74405944232025E-15</v>
      </c>
      <c r="BC121">
        <f>VLOOKUP($AC121,LS_Coint_BD!$B$3:$AQ$1079,BC$2)</f>
        <v>-6.2527760746888803E-16</v>
      </c>
      <c r="BD121">
        <f t="shared" si="99"/>
        <v>2.0552753188698607</v>
      </c>
      <c r="BE121">
        <f t="shared" si="100"/>
        <v>1.9453487985169826</v>
      </c>
      <c r="BF121">
        <f t="shared" si="101"/>
        <v>0</v>
      </c>
      <c r="BG121">
        <f t="shared" si="102"/>
        <v>0</v>
      </c>
      <c r="BH121">
        <f t="shared" si="103"/>
        <v>2.3522112506804369</v>
      </c>
      <c r="BI121">
        <f t="shared" si="104"/>
        <v>2.3959464285442609</v>
      </c>
      <c r="BJ121">
        <f t="shared" si="105"/>
        <v>2.3879797907064417</v>
      </c>
      <c r="BK121">
        <f t="shared" si="106"/>
        <v>5.3578925247981593</v>
      </c>
      <c r="BL121">
        <f t="shared" si="107"/>
        <v>2.0552753188698625</v>
      </c>
      <c r="BN121" s="30" t="b">
        <f t="shared" si="91"/>
        <v>0</v>
      </c>
      <c r="BO121" s="30" t="b">
        <f t="shared" si="92"/>
        <v>0</v>
      </c>
      <c r="BP121" s="30" t="b">
        <f t="shared" si="93"/>
        <v>0</v>
      </c>
      <c r="BQ121" s="30" t="b">
        <f t="shared" si="94"/>
        <v>0</v>
      </c>
      <c r="BR121" s="30" t="b">
        <f t="shared" si="95"/>
        <v>0</v>
      </c>
      <c r="BS121" s="30" t="b">
        <f t="shared" si="96"/>
        <v>0</v>
      </c>
      <c r="BT121" s="30" t="b">
        <f t="shared" si="97"/>
        <v>0</v>
      </c>
      <c r="BU121" s="30" t="b">
        <f t="shared" si="98"/>
        <v>0</v>
      </c>
    </row>
    <row r="122" spans="2:73" x14ac:dyDescent="0.3">
      <c r="B122" s="17" t="str">
        <f>VLOOKUP($AC122,LS_Coint_BD!$B$3:$D$1079,2)</f>
        <v>BRAP4</v>
      </c>
      <c r="C122" s="87" t="str">
        <f>VLOOKUP($AC122,LS_Coint_BD!$B$3:$D$1079,3)</f>
        <v>BBDC4</v>
      </c>
      <c r="D122" s="68">
        <f t="shared" si="108"/>
        <v>0.58762013025345894</v>
      </c>
      <c r="E122" s="65">
        <f t="shared" si="109"/>
        <v>3.5285767408364106</v>
      </c>
      <c r="F122" s="69">
        <f t="shared" si="110"/>
        <v>2.3523844938909404</v>
      </c>
      <c r="G122" s="68">
        <f t="shared" si="111"/>
        <v>0.58580577979818216</v>
      </c>
      <c r="H122" s="65">
        <f t="shared" si="112"/>
        <v>3.3147506741787627</v>
      </c>
      <c r="I122" s="69">
        <f t="shared" si="113"/>
        <v>2.2098337827858416</v>
      </c>
      <c r="J122" s="68">
        <f t="shared" si="114"/>
        <v>0.60242516865016782</v>
      </c>
      <c r="K122" s="65">
        <f t="shared" si="115"/>
        <v>3.7853349045905729</v>
      </c>
      <c r="L122" s="69">
        <f t="shared" si="116"/>
        <v>2.5235566030603818</v>
      </c>
      <c r="M122" s="68">
        <f t="shared" si="117"/>
        <v>0</v>
      </c>
      <c r="N122" s="65">
        <f t="shared" si="118"/>
        <v>0</v>
      </c>
      <c r="O122" s="69">
        <f t="shared" si="119"/>
        <v>0</v>
      </c>
      <c r="P122" s="68">
        <f t="shared" si="120"/>
        <v>0.67419335856024887</v>
      </c>
      <c r="Q122" s="65">
        <f t="shared" si="121"/>
        <v>4.0675428539469038</v>
      </c>
      <c r="R122" s="69">
        <f t="shared" si="122"/>
        <v>2.7116952359646023</v>
      </c>
      <c r="S122" s="68">
        <f t="shared" si="123"/>
        <v>0.6430904164890201</v>
      </c>
      <c r="T122" s="65">
        <f t="shared" si="124"/>
        <v>4.0752391877967309</v>
      </c>
      <c r="U122" s="69">
        <f t="shared" si="125"/>
        <v>2.7168261251978203</v>
      </c>
      <c r="V122" s="68">
        <f t="shared" si="126"/>
        <v>0.66527553154613983</v>
      </c>
      <c r="W122" s="65">
        <f t="shared" si="127"/>
        <v>4.0231952489006098</v>
      </c>
      <c r="X122" s="69">
        <f t="shared" si="128"/>
        <v>2.68213016593374</v>
      </c>
      <c r="Y122" s="68">
        <f t="shared" si="129"/>
        <v>0.61487766937328203</v>
      </c>
      <c r="Z122" s="65">
        <f t="shared" si="130"/>
        <v>8.4059145796672823</v>
      </c>
      <c r="AA122" s="69">
        <f t="shared" si="131"/>
        <v>5.6039430531115215</v>
      </c>
      <c r="AB122" s="98">
        <f>SUMIF(BN122:BU122,"VERDADEIRO",BN$3:$BU121)</f>
        <v>0</v>
      </c>
      <c r="AC122" s="97">
        <f t="shared" si="90"/>
        <v>119</v>
      </c>
      <c r="AD122">
        <f>RTD("tryd.rtdserver",,"COT",B122,"ULT")</f>
        <v>63.07</v>
      </c>
      <c r="AE122">
        <f>RTD("tryd.rtdserver",,"COT",C122,"ULT")</f>
        <v>25.87</v>
      </c>
      <c r="AF122">
        <f>VLOOKUP($AC122,LS_Coint_BD!$B$3:$AQ$1079,AF$2)*$AD122+VLOOKUP($AC122,LS_Coint_BD!$B$3:$AQ$1079,AF$2+1)</f>
        <v>25.282379869746542</v>
      </c>
      <c r="AG122">
        <f>VLOOKUP($AC122,LS_Coint_BD!$B$3:$AQ$1079,AG$2)*$AD122+VLOOKUP($AC122,LS_Coint_BD!$B$3:$AQ$1079,AG$2+1)</f>
        <v>25.284194220201819</v>
      </c>
      <c r="AH122">
        <f>VLOOKUP($AC122,LS_Coint_BD!$B$3:$AQ$1079,AH$2)*$AD122+VLOOKUP($AC122,LS_Coint_BD!$B$3:$AQ$1079,AH$2+1)</f>
        <v>25.267574831349833</v>
      </c>
      <c r="AI122">
        <f>VLOOKUP($AC122,LS_Coint_BD!$B$3:$AQ$1079,AI$2)*$AD122+VLOOKUP($AC122,LS_Coint_BD!$B$3:$AQ$1079,AI$2+1)</f>
        <v>0</v>
      </c>
      <c r="AJ122">
        <f>VLOOKUP($AC122,LS_Coint_BD!$B$3:$AQ$1079,AJ$2)*$AD122+VLOOKUP($AC122,LS_Coint_BD!$B$3:$AQ$1079,AJ$2+1)</f>
        <v>25.195806641439752</v>
      </c>
      <c r="AK122">
        <f>VLOOKUP($AC122,LS_Coint_BD!$B$3:$AQ$1079,AK$2)*$AD122+VLOOKUP($AC122,LS_Coint_BD!$B$3:$AQ$1079,AK$2+1)</f>
        <v>25.226909583510981</v>
      </c>
      <c r="AL122">
        <f>VLOOKUP($AC122,LS_Coint_BD!$B$3:$AQ$1079,AL$2)*$AD122+VLOOKUP($AC122,LS_Coint_BD!$B$3:$AQ$1079,AL$2+1)</f>
        <v>25.204724468453861</v>
      </c>
      <c r="AM122">
        <f>VLOOKUP($AC122,LS_Coint_BD!$B$3:$AQ$1079,AM$2)*$AD122+VLOOKUP($AC122,LS_Coint_BD!$B$3:$AQ$1079,AM$2+1)</f>
        <v>25.255122330626719</v>
      </c>
      <c r="AN122">
        <f>VLOOKUP($AC122,LS_Coint_BD!$B$3:$AQ$1079,AN$2)</f>
        <v>1.17619224694547</v>
      </c>
      <c r="AO122">
        <f>VLOOKUP($AC122,LS_Coint_BD!$B$3:$AQ$1079,AO$2)</f>
        <v>1.1049168913929199</v>
      </c>
      <c r="AP122">
        <f>VLOOKUP($AC122,LS_Coint_BD!$B$3:$AQ$1079,AP$2)</f>
        <v>1.26177830153019</v>
      </c>
      <c r="AQ122">
        <f>VLOOKUP($AC122,LS_Coint_BD!$B$3:$AQ$1079,AQ$2)</f>
        <v>0</v>
      </c>
      <c r="AR122">
        <f>VLOOKUP($AC122,LS_Coint_BD!$B$3:$AQ$1079,AR$2)</f>
        <v>1.3558476179823</v>
      </c>
      <c r="AS122">
        <f>VLOOKUP($AC122,LS_Coint_BD!$B$3:$AQ$1079,AS$2)</f>
        <v>1.3584130625989099</v>
      </c>
      <c r="AT122">
        <f>VLOOKUP($AC122,LS_Coint_BD!$B$3:$AQ$1079,AT$2)</f>
        <v>1.34106508296687</v>
      </c>
      <c r="AU122">
        <f>VLOOKUP($AC122,LS_Coint_BD!$B$3:$AQ$1079,AU$2)</f>
        <v>2.8019715265557599</v>
      </c>
      <c r="AV122">
        <f>VLOOKUP($AC122,LS_Coint_BD!$B$3:$AQ$1079,AV$2)</f>
        <v>6.3948846218409005E-16</v>
      </c>
      <c r="AW122">
        <f>VLOOKUP($AC122,LS_Coint_BD!$B$3:$AQ$1079,AW$2)</f>
        <v>1.8059627867235898E-15</v>
      </c>
      <c r="AX122">
        <f>VLOOKUP($AC122,LS_Coint_BD!$B$3:$AQ$1079,AX$2)</f>
        <v>1.8017333656774E-15</v>
      </c>
      <c r="AY122">
        <f>VLOOKUP($AC122,LS_Coint_BD!$B$3:$AQ$1079,AY$2)</f>
        <v>0</v>
      </c>
      <c r="AZ122">
        <f>VLOOKUP($AC122,LS_Coint_BD!$B$3:$AQ$1079,AZ$2)</f>
        <v>2.0329417162025099E-15</v>
      </c>
      <c r="BA122">
        <f>VLOOKUP($AC122,LS_Coint_BD!$B$3:$AQ$1079,BA$2)</f>
        <v>3.5527136788005001E-16</v>
      </c>
      <c r="BB122">
        <f>VLOOKUP($AC122,LS_Coint_BD!$B$3:$AQ$1079,BB$2)</f>
        <v>-6.4594794160009105E-17</v>
      </c>
      <c r="BC122">
        <f>VLOOKUP($AC122,LS_Coint_BD!$B$3:$AQ$1079,BC$2)</f>
        <v>1.4779288903810101E-15</v>
      </c>
      <c r="BD122">
        <f t="shared" si="99"/>
        <v>2.3523844938909404</v>
      </c>
      <c r="BE122">
        <f t="shared" si="100"/>
        <v>2.2098337827858416</v>
      </c>
      <c r="BF122">
        <f t="shared" si="101"/>
        <v>2.5235566030603818</v>
      </c>
      <c r="BG122">
        <f t="shared" si="102"/>
        <v>0</v>
      </c>
      <c r="BH122">
        <f t="shared" si="103"/>
        <v>2.7116952359646023</v>
      </c>
      <c r="BI122">
        <f t="shared" si="104"/>
        <v>2.7168261251978203</v>
      </c>
      <c r="BJ122">
        <f t="shared" si="105"/>
        <v>2.68213016593374</v>
      </c>
      <c r="BK122">
        <f t="shared" si="106"/>
        <v>5.6039430531115215</v>
      </c>
      <c r="BL122">
        <f t="shared" si="107"/>
        <v>2.3523844938909417</v>
      </c>
      <c r="BN122" s="19" t="b">
        <f t="shared" si="91"/>
        <v>0</v>
      </c>
      <c r="BO122" s="19" t="b">
        <f t="shared" si="92"/>
        <v>0</v>
      </c>
      <c r="BP122" s="19" t="b">
        <f t="shared" si="93"/>
        <v>0</v>
      </c>
      <c r="BQ122" s="19" t="b">
        <f t="shared" si="94"/>
        <v>0</v>
      </c>
      <c r="BR122" s="19" t="b">
        <f t="shared" si="95"/>
        <v>0</v>
      </c>
      <c r="BS122" s="19" t="b">
        <f t="shared" si="96"/>
        <v>0</v>
      </c>
      <c r="BT122" s="19" t="b">
        <f t="shared" si="97"/>
        <v>0</v>
      </c>
      <c r="BU122" s="19" t="b">
        <f t="shared" si="98"/>
        <v>0</v>
      </c>
    </row>
    <row r="123" spans="2:73" x14ac:dyDescent="0.3">
      <c r="B123" s="17" t="str">
        <f>VLOOKUP($AC123,LS_Coint_BD!$B$3:$D$1079,2)</f>
        <v>BRAP4</v>
      </c>
      <c r="C123" s="87" t="str">
        <f>VLOOKUP($AC123,LS_Coint_BD!$B$3:$D$1079,3)</f>
        <v>BRDT3</v>
      </c>
      <c r="D123" s="70">
        <f t="shared" si="108"/>
        <v>0.80572932356705707</v>
      </c>
      <c r="E123" s="66">
        <f t="shared" si="109"/>
        <v>2.7599184895425619</v>
      </c>
      <c r="F123" s="71">
        <f t="shared" si="110"/>
        <v>1.8399456596950412</v>
      </c>
      <c r="G123" s="70">
        <f t="shared" si="111"/>
        <v>0.78122801575093703</v>
      </c>
      <c r="H123" s="66">
        <f t="shared" si="112"/>
        <v>2.736756855303125</v>
      </c>
      <c r="I123" s="71">
        <f t="shared" si="113"/>
        <v>1.8245045702020835</v>
      </c>
      <c r="J123" s="70">
        <f t="shared" si="114"/>
        <v>0</v>
      </c>
      <c r="K123" s="66">
        <f t="shared" si="115"/>
        <v>0</v>
      </c>
      <c r="L123" s="71">
        <f t="shared" si="116"/>
        <v>0</v>
      </c>
      <c r="M123" s="70">
        <f t="shared" si="117"/>
        <v>0.81162861934210895</v>
      </c>
      <c r="N123" s="66">
        <f t="shared" si="118"/>
        <v>2.7908424875051177</v>
      </c>
      <c r="O123" s="71">
        <f t="shared" si="119"/>
        <v>1.8605616583367452</v>
      </c>
      <c r="P123" s="70">
        <f t="shared" si="120"/>
        <v>0.79900310882323922</v>
      </c>
      <c r="Q123" s="66">
        <f t="shared" si="121"/>
        <v>3.0434080256134202</v>
      </c>
      <c r="R123" s="71">
        <f t="shared" si="122"/>
        <v>2.0289386837422803</v>
      </c>
      <c r="S123" s="70">
        <f t="shared" si="123"/>
        <v>0.58100472747625531</v>
      </c>
      <c r="T123" s="66">
        <f t="shared" si="124"/>
        <v>3.7713152147624118</v>
      </c>
      <c r="U123" s="71">
        <f t="shared" si="125"/>
        <v>2.5142101431749411</v>
      </c>
      <c r="V123" s="70">
        <f t="shared" si="126"/>
        <v>0</v>
      </c>
      <c r="W123" s="66">
        <f t="shared" si="127"/>
        <v>0</v>
      </c>
      <c r="X123" s="71">
        <f t="shared" si="128"/>
        <v>0</v>
      </c>
      <c r="Y123" s="70">
        <f t="shared" si="129"/>
        <v>0.14017292314114016</v>
      </c>
      <c r="Z123" s="66">
        <f t="shared" si="130"/>
        <v>8.4044455806208518</v>
      </c>
      <c r="AA123" s="71">
        <f t="shared" si="131"/>
        <v>5.6029637204139009</v>
      </c>
      <c r="AB123" s="98">
        <f>SUMIF(BN123:BU123,"VERDADEIRO",BN$3:$BU122)</f>
        <v>0</v>
      </c>
      <c r="AC123" s="97">
        <f t="shared" si="90"/>
        <v>120</v>
      </c>
      <c r="AD123">
        <f>RTD("tryd.rtdserver",,"COT",B123,"ULT")</f>
        <v>63.07</v>
      </c>
      <c r="AE123">
        <f>RTD("tryd.rtdserver",,"COT",C123,"ULT")</f>
        <v>22.48</v>
      </c>
      <c r="AF123">
        <f>VLOOKUP($AC123,LS_Coint_BD!$B$3:$AQ$1079,AF$2)*$AD123+VLOOKUP($AC123,LS_Coint_BD!$B$3:$AQ$1079,AF$2+1)</f>
        <v>21.674270676432943</v>
      </c>
      <c r="AG123">
        <f>VLOOKUP($AC123,LS_Coint_BD!$B$3:$AQ$1079,AG$2)*$AD123+VLOOKUP($AC123,LS_Coint_BD!$B$3:$AQ$1079,AG$2+1)</f>
        <v>21.698771984249063</v>
      </c>
      <c r="AH123">
        <f>VLOOKUP($AC123,LS_Coint_BD!$B$3:$AQ$1079,AH$2)*$AD123+VLOOKUP($AC123,LS_Coint_BD!$B$3:$AQ$1079,AH$2+1)</f>
        <v>0</v>
      </c>
      <c r="AI123">
        <f>VLOOKUP($AC123,LS_Coint_BD!$B$3:$AQ$1079,AI$2)*$AD123+VLOOKUP($AC123,LS_Coint_BD!$B$3:$AQ$1079,AI$2+1)</f>
        <v>21.668371380657891</v>
      </c>
      <c r="AJ123">
        <f>VLOOKUP($AC123,LS_Coint_BD!$B$3:$AQ$1079,AJ$2)*$AD123+VLOOKUP($AC123,LS_Coint_BD!$B$3:$AQ$1079,AJ$2+1)</f>
        <v>21.680996891176761</v>
      </c>
      <c r="AK123">
        <f>VLOOKUP($AC123,LS_Coint_BD!$B$3:$AQ$1079,AK$2)*$AD123+VLOOKUP($AC123,LS_Coint_BD!$B$3:$AQ$1079,AK$2+1)</f>
        <v>21.898995272523745</v>
      </c>
      <c r="AL123">
        <f>VLOOKUP($AC123,LS_Coint_BD!$B$3:$AQ$1079,AL$2)*$AD123+VLOOKUP($AC123,LS_Coint_BD!$B$3:$AQ$1079,AL$2+1)</f>
        <v>0</v>
      </c>
      <c r="AM123">
        <f>VLOOKUP($AC123,LS_Coint_BD!$B$3:$AQ$1079,AM$2)*$AD123+VLOOKUP($AC123,LS_Coint_BD!$B$3:$AQ$1079,AM$2+1)</f>
        <v>22.33982707685886</v>
      </c>
      <c r="AN123">
        <f>VLOOKUP($AC123,LS_Coint_BD!$B$3:$AQ$1079,AN$2)</f>
        <v>0.91997282984752005</v>
      </c>
      <c r="AO123">
        <f>VLOOKUP($AC123,LS_Coint_BD!$B$3:$AQ$1079,AO$2)</f>
        <v>0.91225228510104095</v>
      </c>
      <c r="AP123">
        <f>VLOOKUP($AC123,LS_Coint_BD!$B$3:$AQ$1079,AP$2)</f>
        <v>0</v>
      </c>
      <c r="AQ123">
        <f>VLOOKUP($AC123,LS_Coint_BD!$B$3:$AQ$1079,AQ$2)</f>
        <v>0.93028082916837396</v>
      </c>
      <c r="AR123">
        <f>VLOOKUP($AC123,LS_Coint_BD!$B$3:$AQ$1079,AR$2)</f>
        <v>1.0144693418711399</v>
      </c>
      <c r="AS123">
        <f>VLOOKUP($AC123,LS_Coint_BD!$B$3:$AQ$1079,AS$2)</f>
        <v>1.2571050715874701</v>
      </c>
      <c r="AT123">
        <f>VLOOKUP($AC123,LS_Coint_BD!$B$3:$AQ$1079,AT$2)</f>
        <v>0</v>
      </c>
      <c r="AU123">
        <f>VLOOKUP($AC123,LS_Coint_BD!$B$3:$AQ$1079,AU$2)</f>
        <v>2.80148186020695</v>
      </c>
      <c r="AV123">
        <f>VLOOKUP($AC123,LS_Coint_BD!$B$3:$AQ$1079,AV$2)</f>
        <v>1.1368683772161599E-15</v>
      </c>
      <c r="AW123">
        <f>VLOOKUP($AC123,LS_Coint_BD!$B$3:$AQ$1079,AW$2)</f>
        <v>1.6283271027835599E-15</v>
      </c>
      <c r="AX123">
        <f>VLOOKUP($AC123,LS_Coint_BD!$B$3:$AQ$1079,AX$2)</f>
        <v>0</v>
      </c>
      <c r="AY123">
        <f>VLOOKUP($AC123,LS_Coint_BD!$B$3:$AQ$1079,AY$2)</f>
        <v>-2.7311486405778801E-15</v>
      </c>
      <c r="AZ123">
        <f>VLOOKUP($AC123,LS_Coint_BD!$B$3:$AQ$1079,AZ$2)</f>
        <v>6.3159354289786695E-16</v>
      </c>
      <c r="BA123">
        <f>VLOOKUP($AC123,LS_Coint_BD!$B$3:$AQ$1079,BA$2)</f>
        <v>7.4606987254810497E-16</v>
      </c>
      <c r="BB123">
        <f>VLOOKUP($AC123,LS_Coint_BD!$B$3:$AQ$1079,BB$2)</f>
        <v>0</v>
      </c>
      <c r="BC123">
        <f>VLOOKUP($AC123,LS_Coint_BD!$B$3:$AQ$1079,BC$2)</f>
        <v>9.0949470177292806E-16</v>
      </c>
      <c r="BD123">
        <f t="shared" si="99"/>
        <v>1.8399456596950412</v>
      </c>
      <c r="BE123">
        <f t="shared" si="100"/>
        <v>1.8245045702020835</v>
      </c>
      <c r="BF123">
        <f t="shared" si="101"/>
        <v>0</v>
      </c>
      <c r="BG123">
        <f t="shared" si="102"/>
        <v>1.8605616583367452</v>
      </c>
      <c r="BH123">
        <f t="shared" si="103"/>
        <v>2.0289386837422803</v>
      </c>
      <c r="BI123">
        <f t="shared" si="104"/>
        <v>2.5142101431749411</v>
      </c>
      <c r="BJ123">
        <f t="shared" si="105"/>
        <v>0</v>
      </c>
      <c r="BK123">
        <f t="shared" si="106"/>
        <v>5.6029637204139009</v>
      </c>
      <c r="BL123">
        <f t="shared" si="107"/>
        <v>1.8399456596950434</v>
      </c>
      <c r="BN123" s="30" t="b">
        <f t="shared" si="91"/>
        <v>0</v>
      </c>
      <c r="BO123" s="30" t="b">
        <f t="shared" si="92"/>
        <v>0</v>
      </c>
      <c r="BP123" s="30" t="b">
        <f t="shared" si="93"/>
        <v>0</v>
      </c>
      <c r="BQ123" s="30" t="b">
        <f t="shared" si="94"/>
        <v>0</v>
      </c>
      <c r="BR123" s="30" t="b">
        <f t="shared" si="95"/>
        <v>0</v>
      </c>
      <c r="BS123" s="30" t="b">
        <f t="shared" si="96"/>
        <v>0</v>
      </c>
      <c r="BT123" s="30" t="b">
        <f t="shared" si="97"/>
        <v>0</v>
      </c>
      <c r="BU123" s="30" t="b">
        <f t="shared" si="98"/>
        <v>0</v>
      </c>
    </row>
    <row r="124" spans="2:73" x14ac:dyDescent="0.3">
      <c r="B124" s="17" t="str">
        <f>VLOOKUP($AC124,LS_Coint_BD!$B$3:$D$1079,2)</f>
        <v>BRAP4</v>
      </c>
      <c r="C124" s="87" t="str">
        <f>VLOOKUP($AC124,LS_Coint_BD!$B$3:$D$1079,3)</f>
        <v>BRML3</v>
      </c>
      <c r="D124" s="68">
        <f t="shared" si="108"/>
        <v>0</v>
      </c>
      <c r="E124" s="65">
        <f t="shared" si="109"/>
        <v>0</v>
      </c>
      <c r="F124" s="69">
        <f t="shared" si="110"/>
        <v>0</v>
      </c>
      <c r="G124" s="68">
        <f t="shared" si="111"/>
        <v>7.1100296310925515E-2</v>
      </c>
      <c r="H124" s="65">
        <f t="shared" si="112"/>
        <v>1.8317548727005204</v>
      </c>
      <c r="I124" s="69">
        <f t="shared" si="113"/>
        <v>1.2211699151336803</v>
      </c>
      <c r="J124" s="68">
        <f t="shared" si="114"/>
        <v>0</v>
      </c>
      <c r="K124" s="65">
        <f t="shared" si="115"/>
        <v>0</v>
      </c>
      <c r="L124" s="69">
        <f t="shared" si="116"/>
        <v>0</v>
      </c>
      <c r="M124" s="68">
        <f t="shared" si="117"/>
        <v>0</v>
      </c>
      <c r="N124" s="65">
        <f t="shared" si="118"/>
        <v>0</v>
      </c>
      <c r="O124" s="69">
        <f t="shared" si="119"/>
        <v>0</v>
      </c>
      <c r="P124" s="68">
        <f t="shared" si="120"/>
        <v>0.13846625188597095</v>
      </c>
      <c r="Q124" s="65">
        <f t="shared" si="121"/>
        <v>2.2523392182873478</v>
      </c>
      <c r="R124" s="69">
        <f t="shared" si="122"/>
        <v>1.5015594788582318</v>
      </c>
      <c r="S124" s="68">
        <f t="shared" si="123"/>
        <v>8.0073189158499147E-2</v>
      </c>
      <c r="T124" s="65">
        <f t="shared" si="124"/>
        <v>2.4002111096983567</v>
      </c>
      <c r="U124" s="69">
        <f t="shared" si="125"/>
        <v>1.6001407397989045</v>
      </c>
      <c r="V124" s="68">
        <f t="shared" si="126"/>
        <v>4.3840400796479884E-2</v>
      </c>
      <c r="W124" s="65">
        <f t="shared" si="127"/>
        <v>2.4545009480811193</v>
      </c>
      <c r="X124" s="69">
        <f t="shared" si="128"/>
        <v>1.6363339653874129</v>
      </c>
      <c r="Y124" s="68">
        <f t="shared" si="129"/>
        <v>-1.70856342209742E-2</v>
      </c>
      <c r="Z124" s="65">
        <f t="shared" si="130"/>
        <v>-7.3492531671227113</v>
      </c>
      <c r="AA124" s="69">
        <f t="shared" si="131"/>
        <v>-4.8995021114151411</v>
      </c>
      <c r="AB124" s="98">
        <f>SUMIF(BN124:BU124,"VERDADEIRO",BN$3:$BU123)</f>
        <v>0</v>
      </c>
      <c r="AC124" s="97">
        <f t="shared" si="90"/>
        <v>121</v>
      </c>
      <c r="AD124">
        <f>RTD("tryd.rtdserver",,"COT",B124,"ULT")</f>
        <v>63.07</v>
      </c>
      <c r="AE124">
        <f>RTD("tryd.rtdserver",,"COT",C124,"ULT")</f>
        <v>9.83</v>
      </c>
      <c r="AF124">
        <f>VLOOKUP($AC124,LS_Coint_BD!$B$3:$AQ$1079,AF$2)*$AD124+VLOOKUP($AC124,LS_Coint_BD!$B$3:$AQ$1079,AF$2+1)</f>
        <v>0</v>
      </c>
      <c r="AG124">
        <f>VLOOKUP($AC124,LS_Coint_BD!$B$3:$AQ$1079,AG$2)*$AD124+VLOOKUP($AC124,LS_Coint_BD!$B$3:$AQ$1079,AG$2+1)</f>
        <v>9.7588997036890746</v>
      </c>
      <c r="AH124">
        <f>VLOOKUP($AC124,LS_Coint_BD!$B$3:$AQ$1079,AH$2)*$AD124+VLOOKUP($AC124,LS_Coint_BD!$B$3:$AQ$1079,AH$2+1)</f>
        <v>0</v>
      </c>
      <c r="AI124">
        <f>VLOOKUP($AC124,LS_Coint_BD!$B$3:$AQ$1079,AI$2)*$AD124+VLOOKUP($AC124,LS_Coint_BD!$B$3:$AQ$1079,AI$2+1)</f>
        <v>0</v>
      </c>
      <c r="AJ124">
        <f>VLOOKUP($AC124,LS_Coint_BD!$B$3:$AQ$1079,AJ$2)*$AD124+VLOOKUP($AC124,LS_Coint_BD!$B$3:$AQ$1079,AJ$2+1)</f>
        <v>9.6915337481140291</v>
      </c>
      <c r="AK124">
        <f>VLOOKUP($AC124,LS_Coint_BD!$B$3:$AQ$1079,AK$2)*$AD124+VLOOKUP($AC124,LS_Coint_BD!$B$3:$AQ$1079,AK$2+1)</f>
        <v>9.7499268108415009</v>
      </c>
      <c r="AL124">
        <f>VLOOKUP($AC124,LS_Coint_BD!$B$3:$AQ$1079,AL$2)*$AD124+VLOOKUP($AC124,LS_Coint_BD!$B$3:$AQ$1079,AL$2+1)</f>
        <v>9.7861595992035202</v>
      </c>
      <c r="AM124">
        <f>VLOOKUP($AC124,LS_Coint_BD!$B$3:$AQ$1079,AM$2)*$AD124+VLOOKUP($AC124,LS_Coint_BD!$B$3:$AQ$1079,AM$2+1)</f>
        <v>9.8470856342209743</v>
      </c>
      <c r="AN124">
        <f>VLOOKUP($AC124,LS_Coint_BD!$B$3:$AQ$1079,AN$2)</f>
        <v>0</v>
      </c>
      <c r="AO124">
        <f>VLOOKUP($AC124,LS_Coint_BD!$B$3:$AQ$1079,AO$2)</f>
        <v>0.61058495756683995</v>
      </c>
      <c r="AP124">
        <f>VLOOKUP($AC124,LS_Coint_BD!$B$3:$AQ$1079,AP$2)</f>
        <v>0</v>
      </c>
      <c r="AQ124">
        <f>VLOOKUP($AC124,LS_Coint_BD!$B$3:$AQ$1079,AQ$2)</f>
        <v>0</v>
      </c>
      <c r="AR124">
        <f>VLOOKUP($AC124,LS_Coint_BD!$B$3:$AQ$1079,AR$2)</f>
        <v>0.75077973942911602</v>
      </c>
      <c r="AS124">
        <f>VLOOKUP($AC124,LS_Coint_BD!$B$3:$AQ$1079,AS$2)</f>
        <v>0.80007036989945202</v>
      </c>
      <c r="AT124">
        <f>VLOOKUP($AC124,LS_Coint_BD!$B$3:$AQ$1079,AT$2)</f>
        <v>0.81816698269370602</v>
      </c>
      <c r="AU124">
        <f>VLOOKUP($AC124,LS_Coint_BD!$B$3:$AQ$1079,AU$2)</f>
        <v>2.4497510557075701</v>
      </c>
      <c r="AV124">
        <f>VLOOKUP($AC124,LS_Coint_BD!$B$3:$AQ$1079,AV$2)</f>
        <v>0</v>
      </c>
      <c r="AW124">
        <f>VLOOKUP($AC124,LS_Coint_BD!$B$3:$AQ$1079,AW$2)</f>
        <v>5.0330110449673801E-16</v>
      </c>
      <c r="AX124">
        <f>VLOOKUP($AC124,LS_Coint_BD!$B$3:$AQ$1079,AX$2)</f>
        <v>0</v>
      </c>
      <c r="AY124">
        <f>VLOOKUP($AC124,LS_Coint_BD!$B$3:$AQ$1079,AY$2)</f>
        <v>0</v>
      </c>
      <c r="AZ124">
        <f>VLOOKUP($AC124,LS_Coint_BD!$B$3:$AQ$1079,AZ$2)</f>
        <v>-1.38161087508908E-16</v>
      </c>
      <c r="BA124">
        <f>VLOOKUP($AC124,LS_Coint_BD!$B$3:$AQ$1079,BA$2)</f>
        <v>4.7961634663806795E-16</v>
      </c>
      <c r="BB124">
        <f>VLOOKUP($AC124,LS_Coint_BD!$B$3:$AQ$1079,BB$2)</f>
        <v>8.0743492700011402E-16</v>
      </c>
      <c r="BC124">
        <f>VLOOKUP($AC124,LS_Coint_BD!$B$3:$AQ$1079,BC$2)</f>
        <v>-1.02318153949454E-15</v>
      </c>
      <c r="BD124">
        <f t="shared" si="99"/>
        <v>0</v>
      </c>
      <c r="BE124">
        <f t="shared" si="100"/>
        <v>1.2211699151336803</v>
      </c>
      <c r="BF124">
        <f t="shared" si="101"/>
        <v>0</v>
      </c>
      <c r="BG124">
        <f t="shared" si="102"/>
        <v>0</v>
      </c>
      <c r="BH124">
        <f t="shared" si="103"/>
        <v>1.5015594788582318</v>
      </c>
      <c r="BI124">
        <f t="shared" si="104"/>
        <v>1.6001407397989045</v>
      </c>
      <c r="BJ124">
        <f t="shared" si="105"/>
        <v>1.6363339653874129</v>
      </c>
      <c r="BK124">
        <f t="shared" si="106"/>
        <v>-4.8995021114151411</v>
      </c>
      <c r="BL124">
        <f t="shared" si="107"/>
        <v>0</v>
      </c>
      <c r="BN124" s="19" t="b">
        <f t="shared" si="91"/>
        <v>0</v>
      </c>
      <c r="BO124" s="19" t="b">
        <f t="shared" si="92"/>
        <v>0</v>
      </c>
      <c r="BP124" s="19" t="b">
        <f t="shared" si="93"/>
        <v>0</v>
      </c>
      <c r="BQ124" s="19" t="b">
        <f t="shared" si="94"/>
        <v>0</v>
      </c>
      <c r="BR124" s="19" t="b">
        <f t="shared" si="95"/>
        <v>0</v>
      </c>
      <c r="BS124" s="19" t="b">
        <f t="shared" si="96"/>
        <v>0</v>
      </c>
      <c r="BT124" s="19" t="b">
        <f t="shared" si="97"/>
        <v>0</v>
      </c>
      <c r="BU124" s="19" t="b">
        <f t="shared" si="98"/>
        <v>0</v>
      </c>
    </row>
    <row r="125" spans="2:73" x14ac:dyDescent="0.3">
      <c r="B125" s="17" t="str">
        <f>VLOOKUP($AC125,LS_Coint_BD!$B$3:$D$1079,2)</f>
        <v>BRAP4</v>
      </c>
      <c r="C125" s="87" t="str">
        <f>VLOOKUP($AC125,LS_Coint_BD!$B$3:$D$1079,3)</f>
        <v>CMIG4</v>
      </c>
      <c r="D125" s="70">
        <f t="shared" si="108"/>
        <v>0.90925190850230919</v>
      </c>
      <c r="E125" s="66">
        <f t="shared" si="109"/>
        <v>1.2922623505808943</v>
      </c>
      <c r="F125" s="71">
        <f t="shared" si="110"/>
        <v>0.86150823372059626</v>
      </c>
      <c r="G125" s="70">
        <f t="shared" si="111"/>
        <v>0.90849705571799078</v>
      </c>
      <c r="H125" s="66">
        <f t="shared" si="112"/>
        <v>1.2426175407671158</v>
      </c>
      <c r="I125" s="71">
        <f t="shared" si="113"/>
        <v>0.82841169384474389</v>
      </c>
      <c r="J125" s="70">
        <f t="shared" si="114"/>
        <v>0</v>
      </c>
      <c r="K125" s="66">
        <f t="shared" si="115"/>
        <v>0</v>
      </c>
      <c r="L125" s="71">
        <f t="shared" si="116"/>
        <v>0</v>
      </c>
      <c r="M125" s="70">
        <f t="shared" si="117"/>
        <v>0</v>
      </c>
      <c r="N125" s="66">
        <f t="shared" si="118"/>
        <v>0</v>
      </c>
      <c r="O125" s="71">
        <f t="shared" si="119"/>
        <v>0</v>
      </c>
      <c r="P125" s="70">
        <f t="shared" si="120"/>
        <v>0</v>
      </c>
      <c r="Q125" s="66">
        <f t="shared" si="121"/>
        <v>0</v>
      </c>
      <c r="R125" s="71">
        <f t="shared" si="122"/>
        <v>0</v>
      </c>
      <c r="S125" s="70">
        <f t="shared" si="123"/>
        <v>0.90866186527587978</v>
      </c>
      <c r="T125" s="66">
        <f t="shared" si="124"/>
        <v>1.9107358800376717</v>
      </c>
      <c r="U125" s="71">
        <f t="shared" si="125"/>
        <v>1.2738239200251145</v>
      </c>
      <c r="V125" s="70">
        <f t="shared" si="126"/>
        <v>0.88080963107840304</v>
      </c>
      <c r="W125" s="66">
        <f t="shared" si="127"/>
        <v>1.900227956229837</v>
      </c>
      <c r="X125" s="71">
        <f t="shared" si="128"/>
        <v>1.266818637486558</v>
      </c>
      <c r="Y125" s="70">
        <f t="shared" si="129"/>
        <v>0.86044486178686341</v>
      </c>
      <c r="Z125" s="66">
        <f t="shared" si="130"/>
        <v>3.9247703607111886</v>
      </c>
      <c r="AA125" s="71">
        <f t="shared" si="131"/>
        <v>2.6165135738074592</v>
      </c>
      <c r="AB125" s="98">
        <f>SUMIF(BN125:BU125,"VERDADEIRO",BN$3:$BU124)</f>
        <v>2</v>
      </c>
      <c r="AC125" s="97">
        <f t="shared" si="90"/>
        <v>122</v>
      </c>
      <c r="AD125">
        <f>RTD("tryd.rtdserver",,"COT",B125,"ULT")</f>
        <v>63.07</v>
      </c>
      <c r="AE125">
        <f>RTD("tryd.rtdserver",,"COT",C125,"ULT")</f>
        <v>14.14</v>
      </c>
      <c r="AF125">
        <f>VLOOKUP($AC125,LS_Coint_BD!$B$3:$AQ$1079,AF$2)*$AD125+VLOOKUP($AC125,LS_Coint_BD!$B$3:$AQ$1079,AF$2+1)</f>
        <v>13.230748091497691</v>
      </c>
      <c r="AG125">
        <f>VLOOKUP($AC125,LS_Coint_BD!$B$3:$AQ$1079,AG$2)*$AD125+VLOOKUP($AC125,LS_Coint_BD!$B$3:$AQ$1079,AG$2+1)</f>
        <v>13.23150294428201</v>
      </c>
      <c r="AH125">
        <f>VLOOKUP($AC125,LS_Coint_BD!$B$3:$AQ$1079,AH$2)*$AD125+VLOOKUP($AC125,LS_Coint_BD!$B$3:$AQ$1079,AH$2+1)</f>
        <v>0</v>
      </c>
      <c r="AI125">
        <f>VLOOKUP($AC125,LS_Coint_BD!$B$3:$AQ$1079,AI$2)*$AD125+VLOOKUP($AC125,LS_Coint_BD!$B$3:$AQ$1079,AI$2+1)</f>
        <v>0</v>
      </c>
      <c r="AJ125">
        <f>VLOOKUP($AC125,LS_Coint_BD!$B$3:$AQ$1079,AJ$2)*$AD125+VLOOKUP($AC125,LS_Coint_BD!$B$3:$AQ$1079,AJ$2+1)</f>
        <v>0</v>
      </c>
      <c r="AK125">
        <f>VLOOKUP($AC125,LS_Coint_BD!$B$3:$AQ$1079,AK$2)*$AD125+VLOOKUP($AC125,LS_Coint_BD!$B$3:$AQ$1079,AK$2+1)</f>
        <v>13.231338134724121</v>
      </c>
      <c r="AL125">
        <f>VLOOKUP($AC125,LS_Coint_BD!$B$3:$AQ$1079,AL$2)*$AD125+VLOOKUP($AC125,LS_Coint_BD!$B$3:$AQ$1079,AL$2+1)</f>
        <v>13.259190368921598</v>
      </c>
      <c r="AM125">
        <f>VLOOKUP($AC125,LS_Coint_BD!$B$3:$AQ$1079,AM$2)*$AD125+VLOOKUP($AC125,LS_Coint_BD!$B$3:$AQ$1079,AM$2+1)</f>
        <v>13.279555138213137</v>
      </c>
      <c r="AN125">
        <f>VLOOKUP($AC125,LS_Coint_BD!$B$3:$AQ$1079,AN$2)</f>
        <v>0.43075411686029802</v>
      </c>
      <c r="AO125">
        <f>VLOOKUP($AC125,LS_Coint_BD!$B$3:$AQ$1079,AO$2)</f>
        <v>0.414205846922372</v>
      </c>
      <c r="AP125">
        <f>VLOOKUP($AC125,LS_Coint_BD!$B$3:$AQ$1079,AP$2)</f>
        <v>0</v>
      </c>
      <c r="AQ125">
        <f>VLOOKUP($AC125,LS_Coint_BD!$B$3:$AQ$1079,AQ$2)</f>
        <v>0</v>
      </c>
      <c r="AR125">
        <f>VLOOKUP($AC125,LS_Coint_BD!$B$3:$AQ$1079,AR$2)</f>
        <v>0</v>
      </c>
      <c r="AS125">
        <f>VLOOKUP($AC125,LS_Coint_BD!$B$3:$AQ$1079,AS$2)</f>
        <v>0.63691196001255701</v>
      </c>
      <c r="AT125">
        <f>VLOOKUP($AC125,LS_Coint_BD!$B$3:$AQ$1079,AT$2)</f>
        <v>0.63340931874327899</v>
      </c>
      <c r="AU125">
        <f>VLOOKUP($AC125,LS_Coint_BD!$B$3:$AQ$1079,AU$2)</f>
        <v>1.30825678690373</v>
      </c>
      <c r="AV125">
        <f>VLOOKUP($AC125,LS_Coint_BD!$B$3:$AQ$1079,AV$2)</f>
        <v>2.1316282072803E-16</v>
      </c>
      <c r="AW125">
        <f>VLOOKUP($AC125,LS_Coint_BD!$B$3:$AQ$1079,AW$2)</f>
        <v>-5.9211894646675002E-17</v>
      </c>
      <c r="AX125">
        <f>VLOOKUP($AC125,LS_Coint_BD!$B$3:$AQ$1079,AX$2)</f>
        <v>0</v>
      </c>
      <c r="AY125">
        <f>VLOOKUP($AC125,LS_Coint_BD!$B$3:$AQ$1079,AY$2)</f>
        <v>0</v>
      </c>
      <c r="AZ125">
        <f>VLOOKUP($AC125,LS_Coint_BD!$B$3:$AQ$1079,AZ$2)</f>
        <v>0</v>
      </c>
      <c r="BA125">
        <f>VLOOKUP($AC125,LS_Coint_BD!$B$3:$AQ$1079,BA$2)</f>
        <v>4.0856207306205802E-16</v>
      </c>
      <c r="BB125">
        <f>VLOOKUP($AC125,LS_Coint_BD!$B$3:$AQ$1079,BB$2)</f>
        <v>8.0743492700011399E-17</v>
      </c>
      <c r="BC125">
        <f>VLOOKUP($AC125,LS_Coint_BD!$B$3:$AQ$1079,BC$2)</f>
        <v>-1.0800249583553501E-15</v>
      </c>
      <c r="BD125">
        <f t="shared" si="99"/>
        <v>0.86150823372059626</v>
      </c>
      <c r="BE125">
        <f t="shared" si="100"/>
        <v>0.82841169384474389</v>
      </c>
      <c r="BF125">
        <f t="shared" si="101"/>
        <v>0</v>
      </c>
      <c r="BG125">
        <f t="shared" si="102"/>
        <v>0</v>
      </c>
      <c r="BH125">
        <f t="shared" si="103"/>
        <v>0</v>
      </c>
      <c r="BI125">
        <f t="shared" si="104"/>
        <v>1.2738239200251145</v>
      </c>
      <c r="BJ125">
        <f t="shared" si="105"/>
        <v>1.266818637486558</v>
      </c>
      <c r="BK125">
        <f t="shared" si="106"/>
        <v>2.6165135738074592</v>
      </c>
      <c r="BL125">
        <f t="shared" si="107"/>
        <v>0.86150823372059671</v>
      </c>
      <c r="BN125" s="30" t="b">
        <f t="shared" si="91"/>
        <v>1</v>
      </c>
      <c r="BO125" s="30" t="b">
        <f t="shared" si="92"/>
        <v>1</v>
      </c>
      <c r="BP125" s="30" t="b">
        <f t="shared" si="93"/>
        <v>0</v>
      </c>
      <c r="BQ125" s="30" t="b">
        <f t="shared" si="94"/>
        <v>0</v>
      </c>
      <c r="BR125" s="30" t="b">
        <f t="shared" si="95"/>
        <v>0</v>
      </c>
      <c r="BS125" s="30" t="b">
        <f t="shared" si="96"/>
        <v>0</v>
      </c>
      <c r="BT125" s="30" t="b">
        <f t="shared" si="97"/>
        <v>0</v>
      </c>
      <c r="BU125" s="30" t="b">
        <f t="shared" si="98"/>
        <v>0</v>
      </c>
    </row>
    <row r="126" spans="2:73" x14ac:dyDescent="0.3">
      <c r="B126" s="17" t="str">
        <f>VLOOKUP($AC126,LS_Coint_BD!$B$3:$D$1079,2)</f>
        <v>BRAP4</v>
      </c>
      <c r="C126" s="87" t="str">
        <f>VLOOKUP($AC126,LS_Coint_BD!$B$3:$D$1079,3)</f>
        <v>CPFE3</v>
      </c>
      <c r="D126" s="68">
        <f t="shared" si="108"/>
        <v>0</v>
      </c>
      <c r="E126" s="65">
        <f t="shared" si="109"/>
        <v>0</v>
      </c>
      <c r="F126" s="69">
        <f t="shared" si="110"/>
        <v>0</v>
      </c>
      <c r="G126" s="68">
        <f t="shared" si="111"/>
        <v>2.4207819235050216</v>
      </c>
      <c r="H126" s="65">
        <f t="shared" si="112"/>
        <v>2.9988725936449336</v>
      </c>
      <c r="I126" s="69">
        <f t="shared" si="113"/>
        <v>1.9992483957632892</v>
      </c>
      <c r="J126" s="68">
        <f t="shared" si="114"/>
        <v>0</v>
      </c>
      <c r="K126" s="65">
        <f t="shared" si="115"/>
        <v>0</v>
      </c>
      <c r="L126" s="69">
        <f t="shared" si="116"/>
        <v>0</v>
      </c>
      <c r="M126" s="68">
        <f t="shared" si="117"/>
        <v>0</v>
      </c>
      <c r="N126" s="65">
        <f t="shared" si="118"/>
        <v>0</v>
      </c>
      <c r="O126" s="69">
        <f t="shared" si="119"/>
        <v>0</v>
      </c>
      <c r="P126" s="68">
        <f t="shared" si="120"/>
        <v>2.4889655226702239</v>
      </c>
      <c r="Q126" s="65">
        <f t="shared" si="121"/>
        <v>3.3833440562217021</v>
      </c>
      <c r="R126" s="69">
        <f t="shared" si="122"/>
        <v>2.2555627041478012</v>
      </c>
      <c r="S126" s="68">
        <f t="shared" si="123"/>
        <v>2.3374533694323993</v>
      </c>
      <c r="T126" s="65">
        <f t="shared" si="124"/>
        <v>3.6651206821595124</v>
      </c>
      <c r="U126" s="69">
        <f t="shared" si="125"/>
        <v>2.4434137881063416</v>
      </c>
      <c r="V126" s="68">
        <f t="shared" si="126"/>
        <v>1.9761080556523751</v>
      </c>
      <c r="W126" s="65">
        <f t="shared" si="127"/>
        <v>5.0930680866616829</v>
      </c>
      <c r="X126" s="69">
        <f t="shared" si="128"/>
        <v>3.3953787244411222</v>
      </c>
      <c r="Y126" s="68">
        <f t="shared" si="129"/>
        <v>1.9159806764294061</v>
      </c>
      <c r="Z126" s="65">
        <f t="shared" si="130"/>
        <v>6.7939840670442901</v>
      </c>
      <c r="AA126" s="69">
        <f t="shared" si="131"/>
        <v>4.5293227113628598</v>
      </c>
      <c r="AB126" s="98">
        <f>SUMIF(BN126:BU126,"VERDADEIRO",BN$3:$BU125)</f>
        <v>2</v>
      </c>
      <c r="AC126" s="97">
        <f t="shared" si="90"/>
        <v>123</v>
      </c>
      <c r="AD126">
        <f>RTD("tryd.rtdserver",,"COT",B126,"ULT")</f>
        <v>63.07</v>
      </c>
      <c r="AE126">
        <f>RTD("tryd.rtdserver",,"COT",C126,"ULT")</f>
        <v>33.43</v>
      </c>
      <c r="AF126">
        <f>VLOOKUP($AC126,LS_Coint_BD!$B$3:$AQ$1079,AF$2)*$AD126+VLOOKUP($AC126,LS_Coint_BD!$B$3:$AQ$1079,AF$2+1)</f>
        <v>0</v>
      </c>
      <c r="AG126">
        <f>VLOOKUP($AC126,LS_Coint_BD!$B$3:$AQ$1079,AG$2)*$AD126+VLOOKUP($AC126,LS_Coint_BD!$B$3:$AQ$1079,AG$2+1)</f>
        <v>31.009218076494978</v>
      </c>
      <c r="AH126">
        <f>VLOOKUP($AC126,LS_Coint_BD!$B$3:$AQ$1079,AH$2)*$AD126+VLOOKUP($AC126,LS_Coint_BD!$B$3:$AQ$1079,AH$2+1)</f>
        <v>0</v>
      </c>
      <c r="AI126">
        <f>VLOOKUP($AC126,LS_Coint_BD!$B$3:$AQ$1079,AI$2)*$AD126+VLOOKUP($AC126,LS_Coint_BD!$B$3:$AQ$1079,AI$2+1)</f>
        <v>0</v>
      </c>
      <c r="AJ126">
        <f>VLOOKUP($AC126,LS_Coint_BD!$B$3:$AQ$1079,AJ$2)*$AD126+VLOOKUP($AC126,LS_Coint_BD!$B$3:$AQ$1079,AJ$2+1)</f>
        <v>30.941034477329776</v>
      </c>
      <c r="AK126">
        <f>VLOOKUP($AC126,LS_Coint_BD!$B$3:$AQ$1079,AK$2)*$AD126+VLOOKUP($AC126,LS_Coint_BD!$B$3:$AQ$1079,AK$2+1)</f>
        <v>31.0925466305676</v>
      </c>
      <c r="AL126">
        <f>VLOOKUP($AC126,LS_Coint_BD!$B$3:$AQ$1079,AL$2)*$AD126+VLOOKUP($AC126,LS_Coint_BD!$B$3:$AQ$1079,AL$2+1)</f>
        <v>31.453891944347625</v>
      </c>
      <c r="AM126">
        <f>VLOOKUP($AC126,LS_Coint_BD!$B$3:$AQ$1079,AM$2)*$AD126+VLOOKUP($AC126,LS_Coint_BD!$B$3:$AQ$1079,AM$2+1)</f>
        <v>31.514019323570594</v>
      </c>
      <c r="AN126">
        <f>VLOOKUP($AC126,LS_Coint_BD!$B$3:$AQ$1079,AN$2)</f>
        <v>0</v>
      </c>
      <c r="AO126">
        <f>VLOOKUP($AC126,LS_Coint_BD!$B$3:$AQ$1079,AO$2)</f>
        <v>0.99962419788164403</v>
      </c>
      <c r="AP126">
        <f>VLOOKUP($AC126,LS_Coint_BD!$B$3:$AQ$1079,AP$2)</f>
        <v>0</v>
      </c>
      <c r="AQ126">
        <f>VLOOKUP($AC126,LS_Coint_BD!$B$3:$AQ$1079,AQ$2)</f>
        <v>0</v>
      </c>
      <c r="AR126">
        <f>VLOOKUP($AC126,LS_Coint_BD!$B$3:$AQ$1079,AR$2)</f>
        <v>1.1277813520739</v>
      </c>
      <c r="AS126">
        <f>VLOOKUP($AC126,LS_Coint_BD!$B$3:$AQ$1079,AS$2)</f>
        <v>1.2217068940531699</v>
      </c>
      <c r="AT126">
        <f>VLOOKUP($AC126,LS_Coint_BD!$B$3:$AQ$1079,AT$2)</f>
        <v>1.69768936222056</v>
      </c>
      <c r="AU126">
        <f>VLOOKUP($AC126,LS_Coint_BD!$B$3:$AQ$1079,AU$2)</f>
        <v>2.2646613556814299</v>
      </c>
      <c r="AV126">
        <f>VLOOKUP($AC126,LS_Coint_BD!$B$3:$AQ$1079,AV$2)</f>
        <v>0</v>
      </c>
      <c r="AW126">
        <f>VLOOKUP($AC126,LS_Coint_BD!$B$3:$AQ$1079,AW$2)</f>
        <v>1.00660220899348E-15</v>
      </c>
      <c r="AX126">
        <f>VLOOKUP($AC126,LS_Coint_BD!$B$3:$AQ$1079,AX$2)</f>
        <v>0</v>
      </c>
      <c r="AY126">
        <f>VLOOKUP($AC126,LS_Coint_BD!$B$3:$AQ$1079,AY$2)</f>
        <v>0</v>
      </c>
      <c r="AZ126">
        <f>VLOOKUP($AC126,LS_Coint_BD!$B$3:$AQ$1079,AZ$2)</f>
        <v>1.50003466438243E-15</v>
      </c>
      <c r="BA126">
        <f>VLOOKUP($AC126,LS_Coint_BD!$B$3:$AQ$1079,BA$2)</f>
        <v>1.8829382497642699E-15</v>
      </c>
      <c r="BB126">
        <f>VLOOKUP($AC126,LS_Coint_BD!$B$3:$AQ$1079,BB$2)</f>
        <v>2.0024386189602799E-15</v>
      </c>
      <c r="BC126">
        <f>VLOOKUP($AC126,LS_Coint_BD!$B$3:$AQ$1079,BC$2)</f>
        <v>-2.8421709430403998E-16</v>
      </c>
      <c r="BD126">
        <f t="shared" si="99"/>
        <v>0</v>
      </c>
      <c r="BE126">
        <f t="shared" si="100"/>
        <v>1.9992483957632892</v>
      </c>
      <c r="BF126">
        <f t="shared" si="101"/>
        <v>0</v>
      </c>
      <c r="BG126">
        <f t="shared" si="102"/>
        <v>0</v>
      </c>
      <c r="BH126">
        <f t="shared" si="103"/>
        <v>2.2555627041478012</v>
      </c>
      <c r="BI126">
        <f t="shared" si="104"/>
        <v>2.4434137881063416</v>
      </c>
      <c r="BJ126">
        <f t="shared" si="105"/>
        <v>3.3953787244411222</v>
      </c>
      <c r="BK126">
        <f t="shared" si="106"/>
        <v>4.5293227113628598</v>
      </c>
      <c r="BL126">
        <f t="shared" si="107"/>
        <v>0</v>
      </c>
      <c r="BN126" s="19" t="b">
        <f t="shared" si="91"/>
        <v>0</v>
      </c>
      <c r="BO126" s="19" t="b">
        <f t="shared" si="92"/>
        <v>1</v>
      </c>
      <c r="BP126" s="19" t="b">
        <f t="shared" si="93"/>
        <v>0</v>
      </c>
      <c r="BQ126" s="19" t="b">
        <f t="shared" si="94"/>
        <v>0</v>
      </c>
      <c r="BR126" s="19" t="b">
        <f t="shared" si="95"/>
        <v>1</v>
      </c>
      <c r="BS126" s="19" t="b">
        <f t="shared" si="96"/>
        <v>0</v>
      </c>
      <c r="BT126" s="19" t="b">
        <f t="shared" si="97"/>
        <v>0</v>
      </c>
      <c r="BU126" s="19" t="b">
        <f t="shared" si="98"/>
        <v>0</v>
      </c>
    </row>
    <row r="127" spans="2:73" x14ac:dyDescent="0.3">
      <c r="B127" s="17" t="str">
        <f>VLOOKUP($AC127,LS_Coint_BD!$B$3:$D$1079,2)</f>
        <v>BRAP4</v>
      </c>
      <c r="C127" s="87" t="str">
        <f>VLOOKUP($AC127,LS_Coint_BD!$B$3:$D$1079,3)</f>
        <v>CPLE6</v>
      </c>
      <c r="D127" s="70">
        <f t="shared" si="108"/>
        <v>0.75368579819831893</v>
      </c>
      <c r="E127" s="66">
        <f t="shared" si="109"/>
        <v>6.8425082564165303</v>
      </c>
      <c r="F127" s="71">
        <f t="shared" si="110"/>
        <v>4.5616721709443535</v>
      </c>
      <c r="G127" s="70">
        <f t="shared" si="111"/>
        <v>0.82173409394809482</v>
      </c>
      <c r="H127" s="66">
        <f t="shared" si="112"/>
        <v>7.0173885336977628</v>
      </c>
      <c r="I127" s="71">
        <f t="shared" si="113"/>
        <v>4.6782590224651752</v>
      </c>
      <c r="J127" s="70">
        <f t="shared" si="114"/>
        <v>0.80917864325293465</v>
      </c>
      <c r="K127" s="66">
        <f t="shared" si="115"/>
        <v>6.8401506092232376</v>
      </c>
      <c r="L127" s="71">
        <f t="shared" si="116"/>
        <v>4.5601004061488251</v>
      </c>
      <c r="M127" s="70">
        <f t="shared" si="117"/>
        <v>0.85682432727929836</v>
      </c>
      <c r="N127" s="66">
        <f t="shared" si="118"/>
        <v>6.7511394970245551</v>
      </c>
      <c r="O127" s="71">
        <f t="shared" si="119"/>
        <v>4.500759664683037</v>
      </c>
      <c r="P127" s="70">
        <f t="shared" si="120"/>
        <v>0.89979890841370036</v>
      </c>
      <c r="Q127" s="66">
        <f t="shared" si="121"/>
        <v>7.1374779798139709</v>
      </c>
      <c r="R127" s="71">
        <f t="shared" si="122"/>
        <v>4.7583186532093142</v>
      </c>
      <c r="S127" s="70">
        <f t="shared" si="123"/>
        <v>0.54078275087601924</v>
      </c>
      <c r="T127" s="66">
        <f t="shared" si="124"/>
        <v>7.9319486044986869</v>
      </c>
      <c r="U127" s="71">
        <f t="shared" si="125"/>
        <v>5.2879657363324579</v>
      </c>
      <c r="V127" s="70">
        <f t="shared" si="126"/>
        <v>2.3387677426370601E-2</v>
      </c>
      <c r="W127" s="66">
        <f t="shared" si="127"/>
        <v>9.5046270123973748</v>
      </c>
      <c r="X127" s="71">
        <f t="shared" si="128"/>
        <v>6.3364180082649169</v>
      </c>
      <c r="Y127" s="70">
        <f t="shared" si="129"/>
        <v>-0.10857886388397731</v>
      </c>
      <c r="Z127" s="66">
        <f t="shared" si="130"/>
        <v>-15.278242466835723</v>
      </c>
      <c r="AA127" s="71">
        <f t="shared" si="131"/>
        <v>-10.185494977890482</v>
      </c>
      <c r="AB127" s="98">
        <f>SUMIF(BN127:BU127,"VERDADEIRO",BN$3:$BU126)</f>
        <v>0</v>
      </c>
      <c r="AC127" s="97">
        <f t="shared" si="90"/>
        <v>124</v>
      </c>
      <c r="AD127">
        <f>RTD("tryd.rtdserver",,"COT",B127,"ULT")</f>
        <v>63.07</v>
      </c>
      <c r="AE127">
        <f>RTD("tryd.rtdserver",,"COT",C127,"ULT")</f>
        <v>67.930000000000007</v>
      </c>
      <c r="AF127">
        <f>VLOOKUP($AC127,LS_Coint_BD!$B$3:$AQ$1079,AF$2)*$AD127+VLOOKUP($AC127,LS_Coint_BD!$B$3:$AQ$1079,AF$2+1)</f>
        <v>67.176314201801688</v>
      </c>
      <c r="AG127">
        <f>VLOOKUP($AC127,LS_Coint_BD!$B$3:$AQ$1079,AG$2)*$AD127+VLOOKUP($AC127,LS_Coint_BD!$B$3:$AQ$1079,AG$2+1)</f>
        <v>67.108265906051912</v>
      </c>
      <c r="AH127">
        <f>VLOOKUP($AC127,LS_Coint_BD!$B$3:$AQ$1079,AH$2)*$AD127+VLOOKUP($AC127,LS_Coint_BD!$B$3:$AQ$1079,AH$2+1)</f>
        <v>67.120821356747072</v>
      </c>
      <c r="AI127">
        <f>VLOOKUP($AC127,LS_Coint_BD!$B$3:$AQ$1079,AI$2)*$AD127+VLOOKUP($AC127,LS_Coint_BD!$B$3:$AQ$1079,AI$2+1)</f>
        <v>67.073175672720708</v>
      </c>
      <c r="AJ127">
        <f>VLOOKUP($AC127,LS_Coint_BD!$B$3:$AQ$1079,AJ$2)*$AD127+VLOOKUP($AC127,LS_Coint_BD!$B$3:$AQ$1079,AJ$2+1)</f>
        <v>67.030201091586306</v>
      </c>
      <c r="AK127">
        <f>VLOOKUP($AC127,LS_Coint_BD!$B$3:$AQ$1079,AK$2)*$AD127+VLOOKUP($AC127,LS_Coint_BD!$B$3:$AQ$1079,AK$2+1)</f>
        <v>67.389217249123988</v>
      </c>
      <c r="AL127">
        <f>VLOOKUP($AC127,LS_Coint_BD!$B$3:$AQ$1079,AL$2)*$AD127+VLOOKUP($AC127,LS_Coint_BD!$B$3:$AQ$1079,AL$2+1)</f>
        <v>67.906612322573636</v>
      </c>
      <c r="AM127">
        <f>VLOOKUP($AC127,LS_Coint_BD!$B$3:$AQ$1079,AM$2)*$AD127+VLOOKUP($AC127,LS_Coint_BD!$B$3:$AQ$1079,AM$2+1)</f>
        <v>68.038578863883984</v>
      </c>
      <c r="AN127">
        <f>VLOOKUP($AC127,LS_Coint_BD!$B$3:$AQ$1079,AN$2)</f>
        <v>2.2808360854721799</v>
      </c>
      <c r="AO127">
        <f>VLOOKUP($AC127,LS_Coint_BD!$B$3:$AQ$1079,AO$2)</f>
        <v>2.3391295112325898</v>
      </c>
      <c r="AP127">
        <f>VLOOKUP($AC127,LS_Coint_BD!$B$3:$AQ$1079,AP$2)</f>
        <v>2.2800502030744099</v>
      </c>
      <c r="AQ127">
        <f>VLOOKUP($AC127,LS_Coint_BD!$B$3:$AQ$1079,AQ$2)</f>
        <v>2.2503798323415198</v>
      </c>
      <c r="AR127">
        <f>VLOOKUP($AC127,LS_Coint_BD!$B$3:$AQ$1079,AR$2)</f>
        <v>2.3791593266046598</v>
      </c>
      <c r="AS127">
        <f>VLOOKUP($AC127,LS_Coint_BD!$B$3:$AQ$1079,AS$2)</f>
        <v>2.6439828681662298</v>
      </c>
      <c r="AT127">
        <f>VLOOKUP($AC127,LS_Coint_BD!$B$3:$AQ$1079,AT$2)</f>
        <v>3.1682090041324602</v>
      </c>
      <c r="AU127">
        <f>VLOOKUP($AC127,LS_Coint_BD!$B$3:$AQ$1079,AU$2)</f>
        <v>5.09274748894524</v>
      </c>
      <c r="AV127">
        <f>VLOOKUP($AC127,LS_Coint_BD!$B$3:$AQ$1079,AV$2)</f>
        <v>-6.6080474425689297E-15</v>
      </c>
      <c r="AW127">
        <f>VLOOKUP($AC127,LS_Coint_BD!$B$3:$AQ$1079,AW$2)</f>
        <v>-4.6185277824406498E-15</v>
      </c>
      <c r="AX127">
        <f>VLOOKUP($AC127,LS_Coint_BD!$B$3:$AQ$1079,AX$2)</f>
        <v>5.1768113605378702E-15</v>
      </c>
      <c r="AY127">
        <f>VLOOKUP($AC127,LS_Coint_BD!$B$3:$AQ$1079,AY$2)</f>
        <v>-2.62012633811537E-15</v>
      </c>
      <c r="AZ127">
        <f>VLOOKUP($AC127,LS_Coint_BD!$B$3:$AQ$1079,AZ$2)</f>
        <v>-4.8948499574584703E-15</v>
      </c>
      <c r="BA127">
        <f>VLOOKUP($AC127,LS_Coint_BD!$B$3:$AQ$1079,BA$2)</f>
        <v>-2.1671553440683099E-15</v>
      </c>
      <c r="BB127">
        <f>VLOOKUP($AC127,LS_Coint_BD!$B$3:$AQ$1079,BB$2)</f>
        <v>-3.1974423109204501E-15</v>
      </c>
      <c r="BC127">
        <f>VLOOKUP($AC127,LS_Coint_BD!$B$3:$AQ$1079,BC$2)</f>
        <v>-2.2737367544323199E-15</v>
      </c>
      <c r="BD127">
        <f t="shared" si="99"/>
        <v>4.5616721709443535</v>
      </c>
      <c r="BE127">
        <f t="shared" si="100"/>
        <v>4.6782590224651752</v>
      </c>
      <c r="BF127">
        <f t="shared" si="101"/>
        <v>4.5601004061488251</v>
      </c>
      <c r="BG127">
        <f t="shared" si="102"/>
        <v>4.500759664683037</v>
      </c>
      <c r="BH127">
        <f t="shared" si="103"/>
        <v>4.7583186532093142</v>
      </c>
      <c r="BI127">
        <f t="shared" si="104"/>
        <v>5.2879657363324579</v>
      </c>
      <c r="BJ127">
        <f t="shared" si="105"/>
        <v>6.3364180082649169</v>
      </c>
      <c r="BK127">
        <f t="shared" si="106"/>
        <v>-10.185494977890482</v>
      </c>
      <c r="BL127">
        <f t="shared" si="107"/>
        <v>4.5616721709443668</v>
      </c>
      <c r="BN127" s="30" t="b">
        <f t="shared" si="91"/>
        <v>0</v>
      </c>
      <c r="BO127" s="30" t="b">
        <f t="shared" si="92"/>
        <v>0</v>
      </c>
      <c r="BP127" s="30" t="b">
        <f t="shared" si="93"/>
        <v>0</v>
      </c>
      <c r="BQ127" s="30" t="b">
        <f t="shared" si="94"/>
        <v>0</v>
      </c>
      <c r="BR127" s="30" t="b">
        <f t="shared" si="95"/>
        <v>0</v>
      </c>
      <c r="BS127" s="30" t="b">
        <f t="shared" si="96"/>
        <v>0</v>
      </c>
      <c r="BT127" s="30" t="b">
        <f t="shared" si="97"/>
        <v>0</v>
      </c>
      <c r="BU127" s="30" t="b">
        <f t="shared" si="98"/>
        <v>0</v>
      </c>
    </row>
    <row r="128" spans="2:73" x14ac:dyDescent="0.3">
      <c r="B128" s="17" t="str">
        <f>VLOOKUP($AC128,LS_Coint_BD!$B$3:$D$1079,2)</f>
        <v>BRAP4</v>
      </c>
      <c r="C128" s="87" t="str">
        <f>VLOOKUP($AC128,LS_Coint_BD!$B$3:$D$1079,3)</f>
        <v>CRFB3</v>
      </c>
      <c r="D128" s="68">
        <f t="shared" si="108"/>
        <v>-7.3543329032286664E-2</v>
      </c>
      <c r="E128" s="65">
        <f t="shared" si="109"/>
        <v>-1.7135396400034468</v>
      </c>
      <c r="F128" s="69">
        <f t="shared" si="110"/>
        <v>-1.1423597600022979</v>
      </c>
      <c r="G128" s="68">
        <f t="shared" si="111"/>
        <v>-5.9130211632751895E-2</v>
      </c>
      <c r="H128" s="65">
        <f t="shared" si="112"/>
        <v>-1.75415626117853</v>
      </c>
      <c r="I128" s="69">
        <f t="shared" si="113"/>
        <v>-1.1694375074523533</v>
      </c>
      <c r="J128" s="68">
        <f t="shared" si="114"/>
        <v>-7.2808858566627777E-2</v>
      </c>
      <c r="K128" s="65">
        <f t="shared" si="115"/>
        <v>-2.0385675866092128</v>
      </c>
      <c r="L128" s="69">
        <f t="shared" si="116"/>
        <v>-1.3590450577394753</v>
      </c>
      <c r="M128" s="68">
        <f t="shared" si="117"/>
        <v>-0.13397869419402753</v>
      </c>
      <c r="N128" s="65">
        <f t="shared" si="118"/>
        <v>-2.2170187919120483</v>
      </c>
      <c r="O128" s="69">
        <f t="shared" si="119"/>
        <v>-1.4780125279413656</v>
      </c>
      <c r="P128" s="68">
        <f t="shared" si="120"/>
        <v>-0.26045451161079214</v>
      </c>
      <c r="Q128" s="65">
        <f t="shared" si="121"/>
        <v>-3.0109993413774303</v>
      </c>
      <c r="R128" s="69">
        <f t="shared" si="122"/>
        <v>-2.0073328942516202</v>
      </c>
      <c r="S128" s="68">
        <f t="shared" si="123"/>
        <v>0</v>
      </c>
      <c r="T128" s="65">
        <f t="shared" si="124"/>
        <v>0</v>
      </c>
      <c r="U128" s="69">
        <f t="shared" si="125"/>
        <v>0</v>
      </c>
      <c r="V128" s="68">
        <f t="shared" si="126"/>
        <v>-0.15963770150324308</v>
      </c>
      <c r="W128" s="65">
        <f t="shared" si="127"/>
        <v>-3.0433076561261103</v>
      </c>
      <c r="X128" s="69">
        <f t="shared" si="128"/>
        <v>-2.0288717707507402</v>
      </c>
      <c r="Y128" s="68">
        <f t="shared" si="129"/>
        <v>0</v>
      </c>
      <c r="Z128" s="65">
        <f t="shared" si="130"/>
        <v>0</v>
      </c>
      <c r="AA128" s="69">
        <f t="shared" si="131"/>
        <v>0</v>
      </c>
      <c r="AB128" s="98">
        <f>SUMIF(BN128:BU128,"VERDADEIRO",BN$3:$BU127)</f>
        <v>0</v>
      </c>
      <c r="AC128" s="97">
        <f t="shared" si="90"/>
        <v>125</v>
      </c>
      <c r="AD128">
        <f>RTD("tryd.rtdserver",,"COT",B128,"ULT")</f>
        <v>63.07</v>
      </c>
      <c r="AE128">
        <f>RTD("tryd.rtdserver",,"COT",C128,"ULT")</f>
        <v>19.52</v>
      </c>
      <c r="AF128">
        <f>VLOOKUP($AC128,LS_Coint_BD!$B$3:$AQ$1079,AF$2)*$AD128+VLOOKUP($AC128,LS_Coint_BD!$B$3:$AQ$1079,AF$2+1)</f>
        <v>19.593543329032286</v>
      </c>
      <c r="AG128">
        <f>VLOOKUP($AC128,LS_Coint_BD!$B$3:$AQ$1079,AG$2)*$AD128+VLOOKUP($AC128,LS_Coint_BD!$B$3:$AQ$1079,AG$2+1)</f>
        <v>19.579130211632751</v>
      </c>
      <c r="AH128">
        <f>VLOOKUP($AC128,LS_Coint_BD!$B$3:$AQ$1079,AH$2)*$AD128+VLOOKUP($AC128,LS_Coint_BD!$B$3:$AQ$1079,AH$2+1)</f>
        <v>19.592808858566627</v>
      </c>
      <c r="AI128">
        <f>VLOOKUP($AC128,LS_Coint_BD!$B$3:$AQ$1079,AI$2)*$AD128+VLOOKUP($AC128,LS_Coint_BD!$B$3:$AQ$1079,AI$2+1)</f>
        <v>19.653978694194027</v>
      </c>
      <c r="AJ128">
        <f>VLOOKUP($AC128,LS_Coint_BD!$B$3:$AQ$1079,AJ$2)*$AD128+VLOOKUP($AC128,LS_Coint_BD!$B$3:$AQ$1079,AJ$2+1)</f>
        <v>19.780454511610792</v>
      </c>
      <c r="AK128">
        <f>VLOOKUP($AC128,LS_Coint_BD!$B$3:$AQ$1079,AK$2)*$AD128+VLOOKUP($AC128,LS_Coint_BD!$B$3:$AQ$1079,AK$2+1)</f>
        <v>0</v>
      </c>
      <c r="AL128">
        <f>VLOOKUP($AC128,LS_Coint_BD!$B$3:$AQ$1079,AL$2)*$AD128+VLOOKUP($AC128,LS_Coint_BD!$B$3:$AQ$1079,AL$2+1)</f>
        <v>19.679637701503243</v>
      </c>
      <c r="AM128">
        <f>VLOOKUP($AC128,LS_Coint_BD!$B$3:$AQ$1079,AM$2)*$AD128+VLOOKUP($AC128,LS_Coint_BD!$B$3:$AQ$1079,AM$2+1)</f>
        <v>0</v>
      </c>
      <c r="AN128">
        <f>VLOOKUP($AC128,LS_Coint_BD!$B$3:$AQ$1079,AN$2)</f>
        <v>0.57117988000114905</v>
      </c>
      <c r="AO128">
        <f>VLOOKUP($AC128,LS_Coint_BD!$B$3:$AQ$1079,AO$2)</f>
        <v>0.58471875372617699</v>
      </c>
      <c r="AP128">
        <f>VLOOKUP($AC128,LS_Coint_BD!$B$3:$AQ$1079,AP$2)</f>
        <v>0.67952252886973696</v>
      </c>
      <c r="AQ128">
        <f>VLOOKUP($AC128,LS_Coint_BD!$B$3:$AQ$1079,AQ$2)</f>
        <v>0.73900626397068203</v>
      </c>
      <c r="AR128">
        <f>VLOOKUP($AC128,LS_Coint_BD!$B$3:$AQ$1079,AR$2)</f>
        <v>1.0036664471258101</v>
      </c>
      <c r="AS128">
        <f>VLOOKUP($AC128,LS_Coint_BD!$B$3:$AQ$1079,AS$2)</f>
        <v>0</v>
      </c>
      <c r="AT128">
        <f>VLOOKUP($AC128,LS_Coint_BD!$B$3:$AQ$1079,AT$2)</f>
        <v>1.0144358853753701</v>
      </c>
      <c r="AU128">
        <f>VLOOKUP($AC128,LS_Coint_BD!$B$3:$AQ$1079,AU$2)</f>
        <v>0</v>
      </c>
      <c r="AV128">
        <f>VLOOKUP($AC128,LS_Coint_BD!$B$3:$AQ$1079,AV$2)</f>
        <v>1.4210854715201999E-16</v>
      </c>
      <c r="AW128">
        <f>VLOOKUP($AC128,LS_Coint_BD!$B$3:$AQ$1079,AW$2)</f>
        <v>7.6975463040677503E-16</v>
      </c>
      <c r="AX128">
        <f>VLOOKUP($AC128,LS_Coint_BD!$B$3:$AQ$1079,AX$2)</f>
        <v>-1.34495589268876E-15</v>
      </c>
      <c r="AY128">
        <f>VLOOKUP($AC128,LS_Coint_BD!$B$3:$AQ$1079,AY$2)</f>
        <v>-1.4654943925052099E-15</v>
      </c>
      <c r="AZ128">
        <f>VLOOKUP($AC128,LS_Coint_BD!$B$3:$AQ$1079,AZ$2)</f>
        <v>1.97372982155583E-16</v>
      </c>
      <c r="BA128">
        <f>VLOOKUP($AC128,LS_Coint_BD!$B$3:$AQ$1079,BA$2)</f>
        <v>0</v>
      </c>
      <c r="BB128">
        <f>VLOOKUP($AC128,LS_Coint_BD!$B$3:$AQ$1079,BB$2)</f>
        <v>-1.4533828686002101E-16</v>
      </c>
      <c r="BC128">
        <f>VLOOKUP($AC128,LS_Coint_BD!$B$3:$AQ$1079,BC$2)</f>
        <v>0</v>
      </c>
      <c r="BD128">
        <f t="shared" si="99"/>
        <v>-1.1423597600022979</v>
      </c>
      <c r="BE128">
        <f t="shared" si="100"/>
        <v>-1.1694375074523533</v>
      </c>
      <c r="BF128">
        <f t="shared" si="101"/>
        <v>-1.3590450577394753</v>
      </c>
      <c r="BG128">
        <f t="shared" si="102"/>
        <v>-1.4780125279413656</v>
      </c>
      <c r="BH128">
        <f t="shared" si="103"/>
        <v>-2.0073328942516202</v>
      </c>
      <c r="BI128">
        <f t="shared" si="104"/>
        <v>0</v>
      </c>
      <c r="BJ128">
        <f t="shared" si="105"/>
        <v>-2.0288717707507402</v>
      </c>
      <c r="BK128">
        <f t="shared" si="106"/>
        <v>0</v>
      </c>
      <c r="BL128">
        <f t="shared" si="107"/>
        <v>-1.1423597600022977</v>
      </c>
      <c r="BN128" s="19" t="b">
        <f t="shared" si="91"/>
        <v>0</v>
      </c>
      <c r="BO128" s="19" t="b">
        <f t="shared" si="92"/>
        <v>0</v>
      </c>
      <c r="BP128" s="19" t="b">
        <f t="shared" si="93"/>
        <v>0</v>
      </c>
      <c r="BQ128" s="19" t="b">
        <f t="shared" si="94"/>
        <v>0</v>
      </c>
      <c r="BR128" s="19" t="b">
        <f t="shared" si="95"/>
        <v>0</v>
      </c>
      <c r="BS128" s="19" t="b">
        <f t="shared" si="96"/>
        <v>0</v>
      </c>
      <c r="BT128" s="19" t="b">
        <f t="shared" si="97"/>
        <v>0</v>
      </c>
      <c r="BU128" s="19" t="b">
        <f t="shared" si="98"/>
        <v>0</v>
      </c>
    </row>
    <row r="129" spans="2:73" x14ac:dyDescent="0.3">
      <c r="B129" s="17" t="str">
        <f>VLOOKUP($AC129,LS_Coint_BD!$B$3:$D$1079,2)</f>
        <v>BRAP4</v>
      </c>
      <c r="C129" s="87" t="str">
        <f>VLOOKUP($AC129,LS_Coint_BD!$B$3:$D$1079,3)</f>
        <v>CYRE3</v>
      </c>
      <c r="D129" s="70">
        <f t="shared" si="108"/>
        <v>0.21872210412350412</v>
      </c>
      <c r="E129" s="66">
        <f t="shared" si="109"/>
        <v>3.8311369521054313</v>
      </c>
      <c r="F129" s="71">
        <f t="shared" si="110"/>
        <v>2.5540913014036208</v>
      </c>
      <c r="G129" s="70">
        <f t="shared" si="111"/>
        <v>0.22561737567641771</v>
      </c>
      <c r="H129" s="66">
        <f t="shared" si="112"/>
        <v>3.5697929908483514</v>
      </c>
      <c r="I129" s="71">
        <f t="shared" si="113"/>
        <v>2.379861993898901</v>
      </c>
      <c r="J129" s="70">
        <f t="shared" si="114"/>
        <v>0.24696673897291177</v>
      </c>
      <c r="K129" s="66">
        <f t="shared" si="115"/>
        <v>4.1973702806684106</v>
      </c>
      <c r="L129" s="71">
        <f t="shared" si="116"/>
        <v>2.7982468537789407</v>
      </c>
      <c r="M129" s="70">
        <f t="shared" si="117"/>
        <v>0.23817640683697761</v>
      </c>
      <c r="N129" s="66">
        <f t="shared" si="118"/>
        <v>4.3738274053985382</v>
      </c>
      <c r="O129" s="71">
        <f t="shared" si="119"/>
        <v>2.9158849369323585</v>
      </c>
      <c r="P129" s="70">
        <f t="shared" si="120"/>
        <v>-6.6571277732148104E-2</v>
      </c>
      <c r="Q129" s="66">
        <f t="shared" si="121"/>
        <v>-6.9934677487747514</v>
      </c>
      <c r="R129" s="71">
        <f t="shared" si="122"/>
        <v>-4.6623118325165009</v>
      </c>
      <c r="S129" s="70">
        <f t="shared" si="123"/>
        <v>0</v>
      </c>
      <c r="T129" s="66">
        <f t="shared" si="124"/>
        <v>0</v>
      </c>
      <c r="U129" s="71">
        <f t="shared" si="125"/>
        <v>0</v>
      </c>
      <c r="V129" s="70">
        <f t="shared" si="126"/>
        <v>0</v>
      </c>
      <c r="W129" s="66">
        <f t="shared" si="127"/>
        <v>0</v>
      </c>
      <c r="X129" s="71">
        <f t="shared" si="128"/>
        <v>0</v>
      </c>
      <c r="Y129" s="70">
        <f t="shared" si="129"/>
        <v>-0.91287407399183351</v>
      </c>
      <c r="Z129" s="66">
        <f t="shared" si="130"/>
        <v>-12.125355526103579</v>
      </c>
      <c r="AA129" s="71">
        <f t="shared" si="131"/>
        <v>-8.0835703507357195</v>
      </c>
      <c r="AB129" s="98">
        <f>SUMIF(BN129:BU129,"VERDADEIRO",BN$3:$BU128)</f>
        <v>0</v>
      </c>
      <c r="AC129" s="97">
        <f t="shared" si="90"/>
        <v>126</v>
      </c>
      <c r="AD129">
        <f>RTD("tryd.rtdserver",,"COT",B129,"ULT")</f>
        <v>63.07</v>
      </c>
      <c r="AE129">
        <f>RTD("tryd.rtdserver",,"COT",C129,"ULT")</f>
        <v>27.44</v>
      </c>
      <c r="AF129">
        <f>VLOOKUP($AC129,LS_Coint_BD!$B$3:$AQ$1079,AF$2)*$AD129+VLOOKUP($AC129,LS_Coint_BD!$B$3:$AQ$1079,AF$2+1)</f>
        <v>27.221277895876497</v>
      </c>
      <c r="AG129">
        <f>VLOOKUP($AC129,LS_Coint_BD!$B$3:$AQ$1079,AG$2)*$AD129+VLOOKUP($AC129,LS_Coint_BD!$B$3:$AQ$1079,AG$2+1)</f>
        <v>27.214382624323584</v>
      </c>
      <c r="AH129">
        <f>VLOOKUP($AC129,LS_Coint_BD!$B$3:$AQ$1079,AH$2)*$AD129+VLOOKUP($AC129,LS_Coint_BD!$B$3:$AQ$1079,AH$2+1)</f>
        <v>27.19303326102709</v>
      </c>
      <c r="AI129">
        <f>VLOOKUP($AC129,LS_Coint_BD!$B$3:$AQ$1079,AI$2)*$AD129+VLOOKUP($AC129,LS_Coint_BD!$B$3:$AQ$1079,AI$2+1)</f>
        <v>27.201823593163024</v>
      </c>
      <c r="AJ129">
        <f>VLOOKUP($AC129,LS_Coint_BD!$B$3:$AQ$1079,AJ$2)*$AD129+VLOOKUP($AC129,LS_Coint_BD!$B$3:$AQ$1079,AJ$2+1)</f>
        <v>27.506571277732149</v>
      </c>
      <c r="AK129">
        <f>VLOOKUP($AC129,LS_Coint_BD!$B$3:$AQ$1079,AK$2)*$AD129+VLOOKUP($AC129,LS_Coint_BD!$B$3:$AQ$1079,AK$2+1)</f>
        <v>0</v>
      </c>
      <c r="AL129">
        <f>VLOOKUP($AC129,LS_Coint_BD!$B$3:$AQ$1079,AL$2)*$AD129+VLOOKUP($AC129,LS_Coint_BD!$B$3:$AQ$1079,AL$2+1)</f>
        <v>0</v>
      </c>
      <c r="AM129">
        <f>VLOOKUP($AC129,LS_Coint_BD!$B$3:$AQ$1079,AM$2)*$AD129+VLOOKUP($AC129,LS_Coint_BD!$B$3:$AQ$1079,AM$2+1)</f>
        <v>28.352874073991835</v>
      </c>
      <c r="AN129">
        <f>VLOOKUP($AC129,LS_Coint_BD!$B$3:$AQ$1079,AN$2)</f>
        <v>1.27704565070181</v>
      </c>
      <c r="AO129">
        <f>VLOOKUP($AC129,LS_Coint_BD!$B$3:$AQ$1079,AO$2)</f>
        <v>1.18993099694945</v>
      </c>
      <c r="AP129">
        <f>VLOOKUP($AC129,LS_Coint_BD!$B$3:$AQ$1079,AP$2)</f>
        <v>1.3991234268894699</v>
      </c>
      <c r="AQ129">
        <f>VLOOKUP($AC129,LS_Coint_BD!$B$3:$AQ$1079,AQ$2)</f>
        <v>1.4579424684661799</v>
      </c>
      <c r="AR129">
        <f>VLOOKUP($AC129,LS_Coint_BD!$B$3:$AQ$1079,AR$2)</f>
        <v>2.33115591625825</v>
      </c>
      <c r="AS129">
        <f>VLOOKUP($AC129,LS_Coint_BD!$B$3:$AQ$1079,AS$2)</f>
        <v>0</v>
      </c>
      <c r="AT129">
        <f>VLOOKUP($AC129,LS_Coint_BD!$B$3:$AQ$1079,AT$2)</f>
        <v>0</v>
      </c>
      <c r="AU129">
        <f>VLOOKUP($AC129,LS_Coint_BD!$B$3:$AQ$1079,AU$2)</f>
        <v>4.0417851753678598</v>
      </c>
      <c r="AV129">
        <f>VLOOKUP($AC129,LS_Coint_BD!$B$3:$AQ$1079,AV$2)</f>
        <v>6.7501559897209499E-16</v>
      </c>
      <c r="AW129">
        <f>VLOOKUP($AC129,LS_Coint_BD!$B$3:$AQ$1079,AW$2)</f>
        <v>8.8817841970012504E-16</v>
      </c>
      <c r="AX129">
        <f>VLOOKUP($AC129,LS_Coint_BD!$B$3:$AQ$1079,AX$2)</f>
        <v>9.3893147225441792E-16</v>
      </c>
      <c r="AY129">
        <f>VLOOKUP($AC129,LS_Coint_BD!$B$3:$AQ$1079,AY$2)</f>
        <v>-1.24344978758018E-15</v>
      </c>
      <c r="AZ129">
        <f>VLOOKUP($AC129,LS_Coint_BD!$B$3:$AQ$1079,AZ$2)</f>
        <v>-5.3290705182007502E-16</v>
      </c>
      <c r="BA129">
        <f>VLOOKUP($AC129,LS_Coint_BD!$B$3:$AQ$1079,BA$2)</f>
        <v>0</v>
      </c>
      <c r="BB129">
        <f>VLOOKUP($AC129,LS_Coint_BD!$B$3:$AQ$1079,BB$2)</f>
        <v>0</v>
      </c>
      <c r="BC129">
        <f>VLOOKUP($AC129,LS_Coint_BD!$B$3:$AQ$1079,BC$2)</f>
        <v>3.41060513164848E-16</v>
      </c>
      <c r="BD129">
        <f t="shared" si="99"/>
        <v>2.5540913014036208</v>
      </c>
      <c r="BE129">
        <f t="shared" si="100"/>
        <v>2.379861993898901</v>
      </c>
      <c r="BF129">
        <f t="shared" si="101"/>
        <v>2.7982468537789407</v>
      </c>
      <c r="BG129">
        <f t="shared" si="102"/>
        <v>2.9158849369323585</v>
      </c>
      <c r="BH129">
        <f t="shared" si="103"/>
        <v>-4.6623118325165009</v>
      </c>
      <c r="BI129">
        <f t="shared" si="104"/>
        <v>0</v>
      </c>
      <c r="BJ129">
        <f t="shared" si="105"/>
        <v>0</v>
      </c>
      <c r="BK129">
        <f t="shared" si="106"/>
        <v>-8.0835703507357195</v>
      </c>
      <c r="BL129">
        <f t="shared" si="107"/>
        <v>2.5540913014036195</v>
      </c>
      <c r="BN129" s="30" t="b">
        <f t="shared" si="91"/>
        <v>0</v>
      </c>
      <c r="BO129" s="30" t="b">
        <f t="shared" si="92"/>
        <v>0</v>
      </c>
      <c r="BP129" s="30" t="b">
        <f t="shared" si="93"/>
        <v>0</v>
      </c>
      <c r="BQ129" s="30" t="b">
        <f t="shared" si="94"/>
        <v>0</v>
      </c>
      <c r="BR129" s="30" t="b">
        <f t="shared" si="95"/>
        <v>0</v>
      </c>
      <c r="BS129" s="30" t="b">
        <f t="shared" si="96"/>
        <v>0</v>
      </c>
      <c r="BT129" s="30" t="b">
        <f t="shared" si="97"/>
        <v>0</v>
      </c>
      <c r="BU129" s="30" t="b">
        <f t="shared" si="98"/>
        <v>0</v>
      </c>
    </row>
    <row r="130" spans="2:73" x14ac:dyDescent="0.3">
      <c r="B130" s="17" t="str">
        <f>VLOOKUP($AC130,LS_Coint_BD!$B$3:$D$1079,2)</f>
        <v>BRAP4</v>
      </c>
      <c r="C130" s="87" t="str">
        <f>VLOOKUP($AC130,LS_Coint_BD!$B$3:$D$1079,3)</f>
        <v>EGIE3</v>
      </c>
      <c r="D130" s="68">
        <f t="shared" si="108"/>
        <v>1.8941378621715899</v>
      </c>
      <c r="E130" s="65">
        <f t="shared" si="109"/>
        <v>3.7222166997994823</v>
      </c>
      <c r="F130" s="69">
        <f t="shared" si="110"/>
        <v>2.4814777998663216</v>
      </c>
      <c r="G130" s="68">
        <f t="shared" si="111"/>
        <v>1.8542012403588402</v>
      </c>
      <c r="H130" s="65">
        <f t="shared" si="112"/>
        <v>3.8551131622576822</v>
      </c>
      <c r="I130" s="69">
        <f t="shared" si="113"/>
        <v>2.5700754415051215</v>
      </c>
      <c r="J130" s="68">
        <f t="shared" si="114"/>
        <v>0</v>
      </c>
      <c r="K130" s="65">
        <f t="shared" si="115"/>
        <v>0</v>
      </c>
      <c r="L130" s="69">
        <f t="shared" si="116"/>
        <v>0</v>
      </c>
      <c r="M130" s="68">
        <f t="shared" si="117"/>
        <v>1.8668913779789023</v>
      </c>
      <c r="N130" s="65">
        <f t="shared" si="118"/>
        <v>3.9160464117732343</v>
      </c>
      <c r="O130" s="69">
        <f t="shared" si="119"/>
        <v>2.6106976078488229</v>
      </c>
      <c r="P130" s="68">
        <f t="shared" si="120"/>
        <v>1.7902642248496292</v>
      </c>
      <c r="Q130" s="65">
        <f t="shared" si="121"/>
        <v>4.1826448190861063</v>
      </c>
      <c r="R130" s="69">
        <f t="shared" si="122"/>
        <v>2.7884298793907374</v>
      </c>
      <c r="S130" s="68">
        <f t="shared" si="123"/>
        <v>1.5196540460941108</v>
      </c>
      <c r="T130" s="65">
        <f t="shared" si="124"/>
        <v>4.9860696049527027</v>
      </c>
      <c r="U130" s="69">
        <f t="shared" si="125"/>
        <v>3.3240464033018018</v>
      </c>
      <c r="V130" s="68">
        <f t="shared" si="126"/>
        <v>1.3379773777799358</v>
      </c>
      <c r="W130" s="65">
        <f t="shared" si="127"/>
        <v>5.4296018034165812</v>
      </c>
      <c r="X130" s="69">
        <f t="shared" si="128"/>
        <v>3.6197345356110544</v>
      </c>
      <c r="Y130" s="68">
        <f t="shared" si="129"/>
        <v>1.3023914004612678</v>
      </c>
      <c r="Z130" s="65">
        <f t="shared" si="130"/>
        <v>8.1272840488793641</v>
      </c>
      <c r="AA130" s="69">
        <f t="shared" si="131"/>
        <v>5.4181893659195763</v>
      </c>
      <c r="AB130" s="98">
        <f>SUMIF(BN130:BU130,"VERDADEIRO",BN$3:$BU129)</f>
        <v>0</v>
      </c>
      <c r="AC130" s="97">
        <f t="shared" si="90"/>
        <v>127</v>
      </c>
      <c r="AD130">
        <f>RTD("tryd.rtdserver",,"COT",B130,"ULT")</f>
        <v>63.07</v>
      </c>
      <c r="AE130">
        <f>RTD("tryd.rtdserver",,"COT",C130,"ULT")</f>
        <v>45.12</v>
      </c>
      <c r="AF130">
        <f>VLOOKUP($AC130,LS_Coint_BD!$B$3:$AQ$1079,AF$2)*$AD130+VLOOKUP($AC130,LS_Coint_BD!$B$3:$AQ$1079,AF$2+1)</f>
        <v>43.225862137828408</v>
      </c>
      <c r="AG130">
        <f>VLOOKUP($AC130,LS_Coint_BD!$B$3:$AQ$1079,AG$2)*$AD130+VLOOKUP($AC130,LS_Coint_BD!$B$3:$AQ$1079,AG$2+1)</f>
        <v>43.265798759641157</v>
      </c>
      <c r="AH130">
        <f>VLOOKUP($AC130,LS_Coint_BD!$B$3:$AQ$1079,AH$2)*$AD130+VLOOKUP($AC130,LS_Coint_BD!$B$3:$AQ$1079,AH$2+1)</f>
        <v>0</v>
      </c>
      <c r="AI130">
        <f>VLOOKUP($AC130,LS_Coint_BD!$B$3:$AQ$1079,AI$2)*$AD130+VLOOKUP($AC130,LS_Coint_BD!$B$3:$AQ$1079,AI$2+1)</f>
        <v>43.253108622021095</v>
      </c>
      <c r="AJ130">
        <f>VLOOKUP($AC130,LS_Coint_BD!$B$3:$AQ$1079,AJ$2)*$AD130+VLOOKUP($AC130,LS_Coint_BD!$B$3:$AQ$1079,AJ$2+1)</f>
        <v>43.329735775150368</v>
      </c>
      <c r="AK130">
        <f>VLOOKUP($AC130,LS_Coint_BD!$B$3:$AQ$1079,AK$2)*$AD130+VLOOKUP($AC130,LS_Coint_BD!$B$3:$AQ$1079,AK$2+1)</f>
        <v>43.600345953905887</v>
      </c>
      <c r="AL130">
        <f>VLOOKUP($AC130,LS_Coint_BD!$B$3:$AQ$1079,AL$2)*$AD130+VLOOKUP($AC130,LS_Coint_BD!$B$3:$AQ$1079,AL$2+1)</f>
        <v>43.782022622220062</v>
      </c>
      <c r="AM130">
        <f>VLOOKUP($AC130,LS_Coint_BD!$B$3:$AQ$1079,AM$2)*$AD130+VLOOKUP($AC130,LS_Coint_BD!$B$3:$AQ$1079,AM$2+1)</f>
        <v>43.81760859953873</v>
      </c>
      <c r="AN130">
        <f>VLOOKUP($AC130,LS_Coint_BD!$B$3:$AQ$1079,AN$2)</f>
        <v>1.2407388999331601</v>
      </c>
      <c r="AO130">
        <f>VLOOKUP($AC130,LS_Coint_BD!$B$3:$AQ$1079,AO$2)</f>
        <v>1.2850377207525601</v>
      </c>
      <c r="AP130">
        <f>VLOOKUP($AC130,LS_Coint_BD!$B$3:$AQ$1079,AP$2)</f>
        <v>0</v>
      </c>
      <c r="AQ130">
        <f>VLOOKUP($AC130,LS_Coint_BD!$B$3:$AQ$1079,AQ$2)</f>
        <v>1.3053488039244101</v>
      </c>
      <c r="AR130">
        <f>VLOOKUP($AC130,LS_Coint_BD!$B$3:$AQ$1079,AR$2)</f>
        <v>1.39421493969537</v>
      </c>
      <c r="AS130">
        <f>VLOOKUP($AC130,LS_Coint_BD!$B$3:$AQ$1079,AS$2)</f>
        <v>1.6620232016509</v>
      </c>
      <c r="AT130">
        <f>VLOOKUP($AC130,LS_Coint_BD!$B$3:$AQ$1079,AT$2)</f>
        <v>1.8098672678055301</v>
      </c>
      <c r="AU130">
        <f>VLOOKUP($AC130,LS_Coint_BD!$B$3:$AQ$1079,AU$2)</f>
        <v>2.7090946829597899</v>
      </c>
      <c r="AV130">
        <f>VLOOKUP($AC130,LS_Coint_BD!$B$3:$AQ$1079,AV$2)</f>
        <v>1.2789769243681801E-15</v>
      </c>
      <c r="AW130">
        <f>VLOOKUP($AC130,LS_Coint_BD!$B$3:$AQ$1079,AW$2)</f>
        <v>1.5395092608135501E-15</v>
      </c>
      <c r="AX130">
        <f>VLOOKUP($AC130,LS_Coint_BD!$B$3:$AQ$1079,AX$2)</f>
        <v>0</v>
      </c>
      <c r="AY130">
        <f>VLOOKUP($AC130,LS_Coint_BD!$B$3:$AQ$1079,AY$2)</f>
        <v>2.4868995751603501E-15</v>
      </c>
      <c r="AZ130">
        <f>VLOOKUP($AC130,LS_Coint_BD!$B$3:$AQ$1079,AZ$2)</f>
        <v>-2.6053233644537001E-15</v>
      </c>
      <c r="BA130">
        <f>VLOOKUP($AC130,LS_Coint_BD!$B$3:$AQ$1079,BA$2)</f>
        <v>1.59872115546023E-15</v>
      </c>
      <c r="BB130">
        <f>VLOOKUP($AC130,LS_Coint_BD!$B$3:$AQ$1079,BB$2)</f>
        <v>-5.8458288714808197E-15</v>
      </c>
      <c r="BC130">
        <f>VLOOKUP($AC130,LS_Coint_BD!$B$3:$AQ$1079,BC$2)</f>
        <v>-3.3821834222180799E-15</v>
      </c>
      <c r="BD130">
        <f t="shared" si="99"/>
        <v>2.4814777998663216</v>
      </c>
      <c r="BE130">
        <f t="shared" si="100"/>
        <v>2.5700754415051215</v>
      </c>
      <c r="BF130">
        <f t="shared" si="101"/>
        <v>0</v>
      </c>
      <c r="BG130">
        <f t="shared" si="102"/>
        <v>2.6106976078488229</v>
      </c>
      <c r="BH130">
        <f t="shared" si="103"/>
        <v>2.7884298793907374</v>
      </c>
      <c r="BI130">
        <f t="shared" si="104"/>
        <v>3.3240464033018018</v>
      </c>
      <c r="BJ130">
        <f t="shared" si="105"/>
        <v>3.6197345356110544</v>
      </c>
      <c r="BK130">
        <f t="shared" si="106"/>
        <v>5.4181893659195763</v>
      </c>
      <c r="BL130">
        <f t="shared" si="107"/>
        <v>2.4814777998663242</v>
      </c>
      <c r="BN130" s="19" t="b">
        <f t="shared" si="91"/>
        <v>0</v>
      </c>
      <c r="BO130" s="19" t="b">
        <f t="shared" si="92"/>
        <v>0</v>
      </c>
      <c r="BP130" s="19" t="b">
        <f t="shared" si="93"/>
        <v>0</v>
      </c>
      <c r="BQ130" s="19" t="b">
        <f t="shared" si="94"/>
        <v>0</v>
      </c>
      <c r="BR130" s="19" t="b">
        <f t="shared" si="95"/>
        <v>0</v>
      </c>
      <c r="BS130" s="19" t="b">
        <f t="shared" si="96"/>
        <v>0</v>
      </c>
      <c r="BT130" s="19" t="b">
        <f t="shared" si="97"/>
        <v>0</v>
      </c>
      <c r="BU130" s="19" t="b">
        <f t="shared" si="98"/>
        <v>0</v>
      </c>
    </row>
    <row r="131" spans="2:73" x14ac:dyDescent="0.3">
      <c r="B131" s="17" t="str">
        <f>VLOOKUP($AC131,LS_Coint_BD!$B$3:$D$1079,2)</f>
        <v>BRAP4</v>
      </c>
      <c r="C131" s="87" t="str">
        <f>VLOOKUP($AC131,LS_Coint_BD!$B$3:$D$1079,3)</f>
        <v>ENBR3</v>
      </c>
      <c r="D131" s="70">
        <f t="shared" si="108"/>
        <v>0.53620673147926468</v>
      </c>
      <c r="E131" s="66">
        <f t="shared" si="109"/>
        <v>1.4099577666820855</v>
      </c>
      <c r="F131" s="71">
        <f t="shared" si="110"/>
        <v>0.9399718444547237</v>
      </c>
      <c r="G131" s="70">
        <f t="shared" si="111"/>
        <v>0.54339331181958528</v>
      </c>
      <c r="H131" s="66">
        <f t="shared" si="112"/>
        <v>1.4986671072650437</v>
      </c>
      <c r="I131" s="71">
        <f t="shared" si="113"/>
        <v>0.99911140484336247</v>
      </c>
      <c r="J131" s="70">
        <f t="shared" si="114"/>
        <v>0.54324146073115642</v>
      </c>
      <c r="K131" s="66">
        <f t="shared" si="115"/>
        <v>1.4482878938362456</v>
      </c>
      <c r="L131" s="71">
        <f t="shared" si="116"/>
        <v>0.96552526255749704</v>
      </c>
      <c r="M131" s="70">
        <f t="shared" si="117"/>
        <v>0.55789108321911129</v>
      </c>
      <c r="N131" s="66">
        <f t="shared" si="118"/>
        <v>1.3995935024657071</v>
      </c>
      <c r="O131" s="71">
        <f t="shared" si="119"/>
        <v>0.93306233497713809</v>
      </c>
      <c r="P131" s="70">
        <f t="shared" si="120"/>
        <v>0.54288139779416511</v>
      </c>
      <c r="Q131" s="66">
        <f t="shared" si="121"/>
        <v>1.5868221594884726</v>
      </c>
      <c r="R131" s="71">
        <f t="shared" si="122"/>
        <v>1.0578814396589817</v>
      </c>
      <c r="S131" s="70">
        <f t="shared" si="123"/>
        <v>0.50522113784956346</v>
      </c>
      <c r="T131" s="66">
        <f t="shared" si="124"/>
        <v>1.7179692961324309</v>
      </c>
      <c r="U131" s="71">
        <f t="shared" si="125"/>
        <v>1.1453128640882873</v>
      </c>
      <c r="V131" s="70">
        <f t="shared" si="126"/>
        <v>0.38755565344426302</v>
      </c>
      <c r="W131" s="66">
        <f t="shared" si="127"/>
        <v>2.0965603384191516</v>
      </c>
      <c r="X131" s="71">
        <f t="shared" si="128"/>
        <v>1.3977068922794345</v>
      </c>
      <c r="Y131" s="70">
        <f t="shared" si="129"/>
        <v>0.35474643364841896</v>
      </c>
      <c r="Z131" s="66">
        <f t="shared" si="130"/>
        <v>4.0631507912986802</v>
      </c>
      <c r="AA131" s="71">
        <f t="shared" si="131"/>
        <v>2.7087671941991203</v>
      </c>
      <c r="AB131" s="98">
        <f>SUMIF(BN131:BU131,"VERDADEIRO",BN$3:$BU130)</f>
        <v>0</v>
      </c>
      <c r="AC131" s="97">
        <f t="shared" si="90"/>
        <v>128</v>
      </c>
      <c r="AD131">
        <f>RTD("tryd.rtdserver",,"COT",B131,"ULT")</f>
        <v>63.07</v>
      </c>
      <c r="AE131">
        <f>RTD("tryd.rtdserver",,"COT",C131,"ULT")</f>
        <v>19.66</v>
      </c>
      <c r="AF131">
        <f>VLOOKUP($AC131,LS_Coint_BD!$B$3:$AQ$1079,AF$2)*$AD131+VLOOKUP($AC131,LS_Coint_BD!$B$3:$AQ$1079,AF$2+1)</f>
        <v>19.123793268520735</v>
      </c>
      <c r="AG131">
        <f>VLOOKUP($AC131,LS_Coint_BD!$B$3:$AQ$1079,AG$2)*$AD131+VLOOKUP($AC131,LS_Coint_BD!$B$3:$AQ$1079,AG$2+1)</f>
        <v>19.116606688180415</v>
      </c>
      <c r="AH131">
        <f>VLOOKUP($AC131,LS_Coint_BD!$B$3:$AQ$1079,AH$2)*$AD131+VLOOKUP($AC131,LS_Coint_BD!$B$3:$AQ$1079,AH$2+1)</f>
        <v>19.116758539268844</v>
      </c>
      <c r="AI131">
        <f>VLOOKUP($AC131,LS_Coint_BD!$B$3:$AQ$1079,AI$2)*$AD131+VLOOKUP($AC131,LS_Coint_BD!$B$3:$AQ$1079,AI$2+1)</f>
        <v>19.102108916780889</v>
      </c>
      <c r="AJ131">
        <f>VLOOKUP($AC131,LS_Coint_BD!$B$3:$AQ$1079,AJ$2)*$AD131+VLOOKUP($AC131,LS_Coint_BD!$B$3:$AQ$1079,AJ$2+1)</f>
        <v>19.117118602205835</v>
      </c>
      <c r="AK131">
        <f>VLOOKUP($AC131,LS_Coint_BD!$B$3:$AQ$1079,AK$2)*$AD131+VLOOKUP($AC131,LS_Coint_BD!$B$3:$AQ$1079,AK$2+1)</f>
        <v>19.154778862150437</v>
      </c>
      <c r="AL131">
        <f>VLOOKUP($AC131,LS_Coint_BD!$B$3:$AQ$1079,AL$2)*$AD131+VLOOKUP($AC131,LS_Coint_BD!$B$3:$AQ$1079,AL$2+1)</f>
        <v>19.272444346555737</v>
      </c>
      <c r="AM131">
        <f>VLOOKUP($AC131,LS_Coint_BD!$B$3:$AQ$1079,AM$2)*$AD131+VLOOKUP($AC131,LS_Coint_BD!$B$3:$AQ$1079,AM$2+1)</f>
        <v>19.305253566351581</v>
      </c>
      <c r="AN131">
        <f>VLOOKUP($AC131,LS_Coint_BD!$B$3:$AQ$1079,AN$2)</f>
        <v>0.46998592222736102</v>
      </c>
      <c r="AO131">
        <f>VLOOKUP($AC131,LS_Coint_BD!$B$3:$AQ$1079,AO$2)</f>
        <v>0.49955570242168201</v>
      </c>
      <c r="AP131">
        <f>VLOOKUP($AC131,LS_Coint_BD!$B$3:$AQ$1079,AP$2)</f>
        <v>0.48276263127874802</v>
      </c>
      <c r="AQ131">
        <f>VLOOKUP($AC131,LS_Coint_BD!$B$3:$AQ$1079,AQ$2)</f>
        <v>0.46653116748856899</v>
      </c>
      <c r="AR131">
        <f>VLOOKUP($AC131,LS_Coint_BD!$B$3:$AQ$1079,AR$2)</f>
        <v>0.52894071982948998</v>
      </c>
      <c r="AS131">
        <f>VLOOKUP($AC131,LS_Coint_BD!$B$3:$AQ$1079,AS$2)</f>
        <v>0.57265643204414396</v>
      </c>
      <c r="AT131">
        <f>VLOOKUP($AC131,LS_Coint_BD!$B$3:$AQ$1079,AT$2)</f>
        <v>0.69885344613971601</v>
      </c>
      <c r="AU131">
        <f>VLOOKUP($AC131,LS_Coint_BD!$B$3:$AQ$1079,AU$2)</f>
        <v>1.3543835970995599</v>
      </c>
      <c r="AV131">
        <f>VLOOKUP($AC131,LS_Coint_BD!$B$3:$AQ$1079,AV$2)</f>
        <v>1.6697754290362401E-15</v>
      </c>
      <c r="AW131">
        <f>VLOOKUP($AC131,LS_Coint_BD!$B$3:$AQ$1079,AW$2)</f>
        <v>-1.59872115546023E-15</v>
      </c>
      <c r="AX131">
        <f>VLOOKUP($AC131,LS_Coint_BD!$B$3:$AQ$1079,AX$2)</f>
        <v>1.0150610510858599E-15</v>
      </c>
      <c r="AY131">
        <f>VLOOKUP($AC131,LS_Coint_BD!$B$3:$AQ$1079,AY$2)</f>
        <v>1.55431223447522E-16</v>
      </c>
      <c r="AZ131">
        <f>VLOOKUP($AC131,LS_Coint_BD!$B$3:$AQ$1079,AZ$2)</f>
        <v>1.7960941376158099E-15</v>
      </c>
      <c r="BA131">
        <f>VLOOKUP($AC131,LS_Coint_BD!$B$3:$AQ$1079,BA$2)</f>
        <v>-7.1054273576010003E-16</v>
      </c>
      <c r="BB131">
        <f>VLOOKUP($AC131,LS_Coint_BD!$B$3:$AQ$1079,BB$2)</f>
        <v>2.4868995751603501E-15</v>
      </c>
      <c r="BC131">
        <f>VLOOKUP($AC131,LS_Coint_BD!$B$3:$AQ$1079,BC$2)</f>
        <v>5.5422333389287805E-16</v>
      </c>
      <c r="BD131">
        <f t="shared" si="99"/>
        <v>0.9399718444547237</v>
      </c>
      <c r="BE131">
        <f t="shared" si="100"/>
        <v>0.99911140484336247</v>
      </c>
      <c r="BF131">
        <f t="shared" si="101"/>
        <v>0.96552526255749704</v>
      </c>
      <c r="BG131">
        <f t="shared" si="102"/>
        <v>0.93306233497713809</v>
      </c>
      <c r="BH131">
        <f t="shared" si="103"/>
        <v>1.0578814396589817</v>
      </c>
      <c r="BI131">
        <f t="shared" si="104"/>
        <v>1.1453128640882873</v>
      </c>
      <c r="BJ131">
        <f t="shared" si="105"/>
        <v>1.3977068922794345</v>
      </c>
      <c r="BK131">
        <f t="shared" si="106"/>
        <v>2.7087671941991203</v>
      </c>
      <c r="BL131">
        <f t="shared" si="107"/>
        <v>0.93997184445472703</v>
      </c>
      <c r="BN131" s="30" t="b">
        <f t="shared" si="91"/>
        <v>0</v>
      </c>
      <c r="BO131" s="30" t="b">
        <f t="shared" si="92"/>
        <v>0</v>
      </c>
      <c r="BP131" s="30" t="b">
        <f t="shared" si="93"/>
        <v>0</v>
      </c>
      <c r="BQ131" s="30" t="b">
        <f t="shared" si="94"/>
        <v>0</v>
      </c>
      <c r="BR131" s="30" t="b">
        <f t="shared" si="95"/>
        <v>0</v>
      </c>
      <c r="BS131" s="30" t="b">
        <f t="shared" si="96"/>
        <v>0</v>
      </c>
      <c r="BT131" s="30" t="b">
        <f t="shared" si="97"/>
        <v>0</v>
      </c>
      <c r="BU131" s="30" t="b">
        <f t="shared" si="98"/>
        <v>0</v>
      </c>
    </row>
    <row r="132" spans="2:73" x14ac:dyDescent="0.3">
      <c r="B132" s="17" t="str">
        <f>VLOOKUP($AC132,LS_Coint_BD!$B$3:$D$1079,2)</f>
        <v>BRAP4</v>
      </c>
      <c r="C132" s="87" t="str">
        <f>VLOOKUP($AC132,LS_Coint_BD!$B$3:$D$1079,3)</f>
        <v>GOLL4</v>
      </c>
      <c r="D132" s="68">
        <f t="shared" si="108"/>
        <v>0</v>
      </c>
      <c r="E132" s="65">
        <f t="shared" si="109"/>
        <v>0</v>
      </c>
      <c r="F132" s="69">
        <f t="shared" si="110"/>
        <v>0</v>
      </c>
      <c r="G132" s="68">
        <f t="shared" si="111"/>
        <v>1.5253195567162443</v>
      </c>
      <c r="H132" s="65">
        <f t="shared" si="112"/>
        <v>5.6664039755990716</v>
      </c>
      <c r="I132" s="69">
        <f t="shared" si="113"/>
        <v>3.7776026503993809</v>
      </c>
      <c r="J132" s="68">
        <f t="shared" si="114"/>
        <v>1.5591301243730733</v>
      </c>
      <c r="K132" s="65">
        <f t="shared" si="115"/>
        <v>5.6268157784445609</v>
      </c>
      <c r="L132" s="69">
        <f t="shared" si="116"/>
        <v>3.7512105189630405</v>
      </c>
      <c r="M132" s="68">
        <f t="shared" si="117"/>
        <v>1.6541055468616754</v>
      </c>
      <c r="N132" s="65">
        <f t="shared" si="118"/>
        <v>5.5457904588228004</v>
      </c>
      <c r="O132" s="69">
        <f t="shared" si="119"/>
        <v>3.6971936392152003</v>
      </c>
      <c r="P132" s="68">
        <f t="shared" si="120"/>
        <v>1.4971185623002938</v>
      </c>
      <c r="Q132" s="65">
        <f t="shared" si="121"/>
        <v>6.837330320623682</v>
      </c>
      <c r="R132" s="69">
        <f t="shared" si="122"/>
        <v>4.558220213749121</v>
      </c>
      <c r="S132" s="68">
        <f t="shared" si="123"/>
        <v>0</v>
      </c>
      <c r="T132" s="65">
        <f t="shared" si="124"/>
        <v>0</v>
      </c>
      <c r="U132" s="69">
        <f t="shared" si="125"/>
        <v>0</v>
      </c>
      <c r="V132" s="68">
        <f t="shared" si="126"/>
        <v>0.81399459817201247</v>
      </c>
      <c r="W132" s="65">
        <f t="shared" si="127"/>
        <v>8.0810414867947813</v>
      </c>
      <c r="X132" s="69">
        <f t="shared" si="128"/>
        <v>5.3873609911965206</v>
      </c>
      <c r="Y132" s="68">
        <f t="shared" si="129"/>
        <v>0.52734283004899751</v>
      </c>
      <c r="Z132" s="65">
        <f t="shared" si="130"/>
        <v>16.76489474371386</v>
      </c>
      <c r="AA132" s="69">
        <f t="shared" si="131"/>
        <v>11.176596495809239</v>
      </c>
      <c r="AB132" s="98">
        <f>SUMIF(BN132:BU132,"VERDADEIRO",BN$3:$BU131)</f>
        <v>0</v>
      </c>
      <c r="AC132" s="97">
        <f t="shared" si="90"/>
        <v>129</v>
      </c>
      <c r="AD132">
        <f>RTD("tryd.rtdserver",,"COT",B132,"ULT")</f>
        <v>63.07</v>
      </c>
      <c r="AE132">
        <f>RTD("tryd.rtdserver",,"COT",C132,"ULT")</f>
        <v>25.09</v>
      </c>
      <c r="AF132">
        <f>VLOOKUP($AC132,LS_Coint_BD!$B$3:$AQ$1079,AF$2)*$AD132+VLOOKUP($AC132,LS_Coint_BD!$B$3:$AQ$1079,AF$2+1)</f>
        <v>0</v>
      </c>
      <c r="AG132">
        <f>VLOOKUP($AC132,LS_Coint_BD!$B$3:$AQ$1079,AG$2)*$AD132+VLOOKUP($AC132,LS_Coint_BD!$B$3:$AQ$1079,AG$2+1)</f>
        <v>23.564680443283756</v>
      </c>
      <c r="AH132">
        <f>VLOOKUP($AC132,LS_Coint_BD!$B$3:$AQ$1079,AH$2)*$AD132+VLOOKUP($AC132,LS_Coint_BD!$B$3:$AQ$1079,AH$2+1)</f>
        <v>23.530869875626927</v>
      </c>
      <c r="AI132">
        <f>VLOOKUP($AC132,LS_Coint_BD!$B$3:$AQ$1079,AI$2)*$AD132+VLOOKUP($AC132,LS_Coint_BD!$B$3:$AQ$1079,AI$2+1)</f>
        <v>23.435894453138324</v>
      </c>
      <c r="AJ132">
        <f>VLOOKUP($AC132,LS_Coint_BD!$B$3:$AQ$1079,AJ$2)*$AD132+VLOOKUP($AC132,LS_Coint_BD!$B$3:$AQ$1079,AJ$2+1)</f>
        <v>23.592881437699706</v>
      </c>
      <c r="AK132">
        <f>VLOOKUP($AC132,LS_Coint_BD!$B$3:$AQ$1079,AK$2)*$AD132+VLOOKUP($AC132,LS_Coint_BD!$B$3:$AQ$1079,AK$2+1)</f>
        <v>0</v>
      </c>
      <c r="AL132">
        <f>VLOOKUP($AC132,LS_Coint_BD!$B$3:$AQ$1079,AL$2)*$AD132+VLOOKUP($AC132,LS_Coint_BD!$B$3:$AQ$1079,AL$2+1)</f>
        <v>24.276005401827987</v>
      </c>
      <c r="AM132">
        <f>VLOOKUP($AC132,LS_Coint_BD!$B$3:$AQ$1079,AM$2)*$AD132+VLOOKUP($AC132,LS_Coint_BD!$B$3:$AQ$1079,AM$2+1)</f>
        <v>24.562657169951002</v>
      </c>
      <c r="AN132">
        <f>VLOOKUP($AC132,LS_Coint_BD!$B$3:$AQ$1079,AN$2)</f>
        <v>0</v>
      </c>
      <c r="AO132">
        <f>VLOOKUP($AC132,LS_Coint_BD!$B$3:$AQ$1079,AO$2)</f>
        <v>1.88880132519969</v>
      </c>
      <c r="AP132">
        <f>VLOOKUP($AC132,LS_Coint_BD!$B$3:$AQ$1079,AP$2)</f>
        <v>1.87560525948152</v>
      </c>
      <c r="AQ132">
        <f>VLOOKUP($AC132,LS_Coint_BD!$B$3:$AQ$1079,AQ$2)</f>
        <v>1.8485968196075999</v>
      </c>
      <c r="AR132">
        <f>VLOOKUP($AC132,LS_Coint_BD!$B$3:$AQ$1079,AR$2)</f>
        <v>2.2791101068745601</v>
      </c>
      <c r="AS132">
        <f>VLOOKUP($AC132,LS_Coint_BD!$B$3:$AQ$1079,AS$2)</f>
        <v>0</v>
      </c>
      <c r="AT132">
        <f>VLOOKUP($AC132,LS_Coint_BD!$B$3:$AQ$1079,AT$2)</f>
        <v>2.6936804955982598</v>
      </c>
      <c r="AU132">
        <f>VLOOKUP($AC132,LS_Coint_BD!$B$3:$AQ$1079,AU$2)</f>
        <v>5.5882982479046204</v>
      </c>
      <c r="AV132">
        <f>VLOOKUP($AC132,LS_Coint_BD!$B$3:$AQ$1079,AV$2)</f>
        <v>0</v>
      </c>
      <c r="AW132">
        <f>VLOOKUP($AC132,LS_Coint_BD!$B$3:$AQ$1079,AW$2)</f>
        <v>1.06581410364015E-15</v>
      </c>
      <c r="AX132">
        <f>VLOOKUP($AC132,LS_Coint_BD!$B$3:$AQ$1079,AX$2)</f>
        <v>4.31400946711489E-16</v>
      </c>
      <c r="AY132">
        <f>VLOOKUP($AC132,LS_Coint_BD!$B$3:$AQ$1079,AY$2)</f>
        <v>3.3306690738754701E-16</v>
      </c>
      <c r="AZ132">
        <f>VLOOKUP($AC132,LS_Coint_BD!$B$3:$AQ$1079,AZ$2)</f>
        <v>4.9343245538895898E-16</v>
      </c>
      <c r="BA132">
        <f>VLOOKUP($AC132,LS_Coint_BD!$B$3:$AQ$1079,BA$2)</f>
        <v>0</v>
      </c>
      <c r="BB132">
        <f>VLOOKUP($AC132,LS_Coint_BD!$B$3:$AQ$1079,BB$2)</f>
        <v>6.7824533868009596E-16</v>
      </c>
      <c r="BC132">
        <f>VLOOKUP($AC132,LS_Coint_BD!$B$3:$AQ$1079,BC$2)</f>
        <v>-9.6633812063373593E-16</v>
      </c>
      <c r="BD132">
        <f t="shared" si="99"/>
        <v>0</v>
      </c>
      <c r="BE132">
        <f t="shared" si="100"/>
        <v>3.7776026503993809</v>
      </c>
      <c r="BF132">
        <f t="shared" si="101"/>
        <v>3.7512105189630405</v>
      </c>
      <c r="BG132">
        <f t="shared" si="102"/>
        <v>3.6971936392152003</v>
      </c>
      <c r="BH132">
        <f t="shared" si="103"/>
        <v>4.558220213749121</v>
      </c>
      <c r="BI132">
        <f t="shared" si="104"/>
        <v>0</v>
      </c>
      <c r="BJ132">
        <f t="shared" si="105"/>
        <v>5.3873609911965206</v>
      </c>
      <c r="BK132">
        <f t="shared" si="106"/>
        <v>11.176596495809239</v>
      </c>
      <c r="BL132">
        <f t="shared" si="107"/>
        <v>0</v>
      </c>
      <c r="BN132" s="19" t="b">
        <f t="shared" si="91"/>
        <v>0</v>
      </c>
      <c r="BO132" s="19" t="b">
        <f t="shared" si="92"/>
        <v>0</v>
      </c>
      <c r="BP132" s="19" t="b">
        <f t="shared" si="93"/>
        <v>0</v>
      </c>
      <c r="BQ132" s="19" t="b">
        <f t="shared" si="94"/>
        <v>0</v>
      </c>
      <c r="BR132" s="19" t="b">
        <f t="shared" si="95"/>
        <v>0</v>
      </c>
      <c r="BS132" s="19" t="b">
        <f t="shared" si="96"/>
        <v>0</v>
      </c>
      <c r="BT132" s="19" t="b">
        <f t="shared" si="97"/>
        <v>0</v>
      </c>
      <c r="BU132" s="19" t="b">
        <f t="shared" si="98"/>
        <v>0</v>
      </c>
    </row>
    <row r="133" spans="2:73" x14ac:dyDescent="0.3">
      <c r="B133" s="17" t="str">
        <f>VLOOKUP($AC133,LS_Coint_BD!$B$3:$D$1079,2)</f>
        <v>BRAP4</v>
      </c>
      <c r="C133" s="87" t="str">
        <f>VLOOKUP($AC133,LS_Coint_BD!$B$3:$D$1079,3)</f>
        <v>HGTX3</v>
      </c>
      <c r="D133" s="70">
        <f t="shared" si="108"/>
        <v>0.47590457426137434</v>
      </c>
      <c r="E133" s="66">
        <f t="shared" si="109"/>
        <v>2.0837524245680541</v>
      </c>
      <c r="F133" s="71">
        <f t="shared" si="110"/>
        <v>1.3891682830453693</v>
      </c>
      <c r="G133" s="70">
        <f t="shared" si="111"/>
        <v>0.49826115463183029</v>
      </c>
      <c r="H133" s="66">
        <f t="shared" si="112"/>
        <v>3.0308942994796482</v>
      </c>
      <c r="I133" s="71">
        <f t="shared" si="113"/>
        <v>2.0205961996530988</v>
      </c>
      <c r="J133" s="70">
        <f t="shared" si="114"/>
        <v>0</v>
      </c>
      <c r="K133" s="66">
        <f t="shared" si="115"/>
        <v>0</v>
      </c>
      <c r="L133" s="71">
        <f t="shared" si="116"/>
        <v>0</v>
      </c>
      <c r="M133" s="70">
        <f t="shared" si="117"/>
        <v>0</v>
      </c>
      <c r="N133" s="66">
        <f t="shared" si="118"/>
        <v>0</v>
      </c>
      <c r="O133" s="71">
        <f t="shared" si="119"/>
        <v>0</v>
      </c>
      <c r="P133" s="70">
        <f t="shared" si="120"/>
        <v>0.24107008241613315</v>
      </c>
      <c r="Q133" s="66">
        <f t="shared" si="121"/>
        <v>4.5947672949294294</v>
      </c>
      <c r="R133" s="71">
        <f t="shared" si="122"/>
        <v>3.0631781966196199</v>
      </c>
      <c r="S133" s="70">
        <f t="shared" si="123"/>
        <v>0</v>
      </c>
      <c r="T133" s="66">
        <f t="shared" si="124"/>
        <v>0</v>
      </c>
      <c r="U133" s="71">
        <f t="shared" si="125"/>
        <v>0</v>
      </c>
      <c r="V133" s="70">
        <f t="shared" si="126"/>
        <v>4.8296899647954916E-2</v>
      </c>
      <c r="W133" s="66">
        <f t="shared" si="127"/>
        <v>4.7138671718579399</v>
      </c>
      <c r="X133" s="71">
        <f t="shared" si="128"/>
        <v>3.1425781145719602</v>
      </c>
      <c r="Y133" s="70">
        <f t="shared" si="129"/>
        <v>-2.2313809243826199E-2</v>
      </c>
      <c r="Z133" s="66">
        <f t="shared" si="130"/>
        <v>-8.7547236726782671</v>
      </c>
      <c r="AA133" s="71">
        <f t="shared" si="131"/>
        <v>-5.8364824484521778</v>
      </c>
      <c r="AB133" s="98">
        <f>SUMIF(BN133:BU133,"VERDADEIRO",BN$3:$BU132)</f>
        <v>0</v>
      </c>
      <c r="AC133" s="97">
        <f t="shared" si="90"/>
        <v>130</v>
      </c>
      <c r="AD133">
        <f>RTD("tryd.rtdserver",,"COT",B133,"ULT")</f>
        <v>63.07</v>
      </c>
      <c r="AE133">
        <f>RTD("tryd.rtdserver",,"COT",C133,"ULT")</f>
        <v>17.77</v>
      </c>
      <c r="AF133">
        <f>VLOOKUP($AC133,LS_Coint_BD!$B$3:$AQ$1079,AF$2)*$AD133+VLOOKUP($AC133,LS_Coint_BD!$B$3:$AQ$1079,AF$2+1)</f>
        <v>17.294095425738625</v>
      </c>
      <c r="AG133">
        <f>VLOOKUP($AC133,LS_Coint_BD!$B$3:$AQ$1079,AG$2)*$AD133+VLOOKUP($AC133,LS_Coint_BD!$B$3:$AQ$1079,AG$2+1)</f>
        <v>17.271738845368169</v>
      </c>
      <c r="AH133">
        <f>VLOOKUP($AC133,LS_Coint_BD!$B$3:$AQ$1079,AH$2)*$AD133+VLOOKUP($AC133,LS_Coint_BD!$B$3:$AQ$1079,AH$2+1)</f>
        <v>0</v>
      </c>
      <c r="AI133">
        <f>VLOOKUP($AC133,LS_Coint_BD!$B$3:$AQ$1079,AI$2)*$AD133+VLOOKUP($AC133,LS_Coint_BD!$B$3:$AQ$1079,AI$2+1)</f>
        <v>0</v>
      </c>
      <c r="AJ133">
        <f>VLOOKUP($AC133,LS_Coint_BD!$B$3:$AQ$1079,AJ$2)*$AD133+VLOOKUP($AC133,LS_Coint_BD!$B$3:$AQ$1079,AJ$2+1)</f>
        <v>17.528929917583866</v>
      </c>
      <c r="AK133">
        <f>VLOOKUP($AC133,LS_Coint_BD!$B$3:$AQ$1079,AK$2)*$AD133+VLOOKUP($AC133,LS_Coint_BD!$B$3:$AQ$1079,AK$2+1)</f>
        <v>0</v>
      </c>
      <c r="AL133">
        <f>VLOOKUP($AC133,LS_Coint_BD!$B$3:$AQ$1079,AL$2)*$AD133+VLOOKUP($AC133,LS_Coint_BD!$B$3:$AQ$1079,AL$2+1)</f>
        <v>17.721703100352045</v>
      </c>
      <c r="AM133">
        <f>VLOOKUP($AC133,LS_Coint_BD!$B$3:$AQ$1079,AM$2)*$AD133+VLOOKUP($AC133,LS_Coint_BD!$B$3:$AQ$1079,AM$2+1)</f>
        <v>17.792313809243826</v>
      </c>
      <c r="AN133">
        <f>VLOOKUP($AC133,LS_Coint_BD!$B$3:$AQ$1079,AN$2)</f>
        <v>0.69458414152268599</v>
      </c>
      <c r="AO133">
        <f>VLOOKUP($AC133,LS_Coint_BD!$B$3:$AQ$1079,AO$2)</f>
        <v>1.0102980998265501</v>
      </c>
      <c r="AP133">
        <f>VLOOKUP($AC133,LS_Coint_BD!$B$3:$AQ$1079,AP$2)</f>
        <v>0</v>
      </c>
      <c r="AQ133">
        <f>VLOOKUP($AC133,LS_Coint_BD!$B$3:$AQ$1079,AQ$2)</f>
        <v>0</v>
      </c>
      <c r="AR133">
        <f>VLOOKUP($AC133,LS_Coint_BD!$B$3:$AQ$1079,AR$2)</f>
        <v>1.5315890983098099</v>
      </c>
      <c r="AS133">
        <f>VLOOKUP($AC133,LS_Coint_BD!$B$3:$AQ$1079,AS$2)</f>
        <v>0</v>
      </c>
      <c r="AT133">
        <f>VLOOKUP($AC133,LS_Coint_BD!$B$3:$AQ$1079,AT$2)</f>
        <v>1.5712890572859799</v>
      </c>
      <c r="AU133">
        <f>VLOOKUP($AC133,LS_Coint_BD!$B$3:$AQ$1079,AU$2)</f>
        <v>2.9182412242260898</v>
      </c>
      <c r="AV133">
        <f>VLOOKUP($AC133,LS_Coint_BD!$B$3:$AQ$1079,AV$2)</f>
        <v>-2.77111666946439E-15</v>
      </c>
      <c r="AW133">
        <f>VLOOKUP($AC133,LS_Coint_BD!$B$3:$AQ$1079,AW$2)</f>
        <v>-1.1842378929335E-15</v>
      </c>
      <c r="AX133">
        <f>VLOOKUP($AC133,LS_Coint_BD!$B$3:$AQ$1079,AX$2)</f>
        <v>0</v>
      </c>
      <c r="AY133">
        <f>VLOOKUP($AC133,LS_Coint_BD!$B$3:$AQ$1079,AY$2)</f>
        <v>0</v>
      </c>
      <c r="AZ133">
        <f>VLOOKUP($AC133,LS_Coint_BD!$B$3:$AQ$1079,AZ$2)</f>
        <v>1.97372982155583E-16</v>
      </c>
      <c r="BA133">
        <f>VLOOKUP($AC133,LS_Coint_BD!$B$3:$AQ$1079,BA$2)</f>
        <v>0</v>
      </c>
      <c r="BB133">
        <f>VLOOKUP($AC133,LS_Coint_BD!$B$3:$AQ$1079,BB$2)</f>
        <v>3.8756876496005502E-16</v>
      </c>
      <c r="BC133">
        <f>VLOOKUP($AC133,LS_Coint_BD!$B$3:$AQ$1079,BC$2)</f>
        <v>1.85451654033386E-15</v>
      </c>
      <c r="BD133">
        <f t="shared" si="99"/>
        <v>1.3891682830453693</v>
      </c>
      <c r="BE133">
        <f t="shared" si="100"/>
        <v>2.0205961996530988</v>
      </c>
      <c r="BF133">
        <f t="shared" si="101"/>
        <v>0</v>
      </c>
      <c r="BG133">
        <f t="shared" si="102"/>
        <v>0</v>
      </c>
      <c r="BH133">
        <f t="shared" si="103"/>
        <v>3.0631781966196199</v>
      </c>
      <c r="BI133">
        <f t="shared" si="104"/>
        <v>0</v>
      </c>
      <c r="BJ133">
        <f t="shared" si="105"/>
        <v>3.1425781145719602</v>
      </c>
      <c r="BK133">
        <f t="shared" si="106"/>
        <v>-5.8364824484521778</v>
      </c>
      <c r="BL133">
        <f t="shared" si="107"/>
        <v>1.3891682830453749</v>
      </c>
      <c r="BN133" s="30" t="b">
        <f t="shared" si="91"/>
        <v>0</v>
      </c>
      <c r="BO133" s="30" t="b">
        <f t="shared" si="92"/>
        <v>0</v>
      </c>
      <c r="BP133" s="30" t="b">
        <f t="shared" si="93"/>
        <v>0</v>
      </c>
      <c r="BQ133" s="30" t="b">
        <f t="shared" si="94"/>
        <v>0</v>
      </c>
      <c r="BR133" s="30" t="b">
        <f t="shared" si="95"/>
        <v>0</v>
      </c>
      <c r="BS133" s="30" t="b">
        <f t="shared" si="96"/>
        <v>0</v>
      </c>
      <c r="BT133" s="30" t="b">
        <f t="shared" si="97"/>
        <v>0</v>
      </c>
      <c r="BU133" s="30" t="b">
        <f t="shared" si="98"/>
        <v>0</v>
      </c>
    </row>
    <row r="134" spans="2:73" x14ac:dyDescent="0.3">
      <c r="B134" s="17" t="str">
        <f>VLOOKUP($AC134,LS_Coint_BD!$B$3:$D$1079,2)</f>
        <v>BRAP4</v>
      </c>
      <c r="C134" s="87" t="str">
        <f>VLOOKUP($AC134,LS_Coint_BD!$B$3:$D$1079,3)</f>
        <v>IGTA3</v>
      </c>
      <c r="D134" s="68">
        <f t="shared" si="108"/>
        <v>0</v>
      </c>
      <c r="E134" s="65">
        <f t="shared" si="109"/>
        <v>0</v>
      </c>
      <c r="F134" s="69">
        <f t="shared" si="110"/>
        <v>0</v>
      </c>
      <c r="G134" s="68">
        <f t="shared" si="111"/>
        <v>0</v>
      </c>
      <c r="H134" s="65">
        <f t="shared" si="112"/>
        <v>0</v>
      </c>
      <c r="I134" s="69">
        <f t="shared" si="113"/>
        <v>0</v>
      </c>
      <c r="J134" s="68">
        <f t="shared" si="114"/>
        <v>0</v>
      </c>
      <c r="K134" s="65">
        <f t="shared" si="115"/>
        <v>0</v>
      </c>
      <c r="L134" s="69">
        <f t="shared" si="116"/>
        <v>0</v>
      </c>
      <c r="M134" s="68">
        <f t="shared" si="117"/>
        <v>-0.31409432915176438</v>
      </c>
      <c r="N134" s="65">
        <f t="shared" si="118"/>
        <v>-6.1527917327398827</v>
      </c>
      <c r="O134" s="69">
        <f t="shared" si="119"/>
        <v>-4.1018611551599218</v>
      </c>
      <c r="P134" s="68">
        <f t="shared" si="120"/>
        <v>-0.31474898582959554</v>
      </c>
      <c r="Q134" s="65">
        <f t="shared" si="121"/>
        <v>-6.3748974896233843</v>
      </c>
      <c r="R134" s="69">
        <f t="shared" si="122"/>
        <v>-4.2499316597489232</v>
      </c>
      <c r="S134" s="68">
        <f t="shared" si="123"/>
        <v>-0.49972145705316962</v>
      </c>
      <c r="T134" s="65">
        <f t="shared" si="124"/>
        <v>-6.899610846520531</v>
      </c>
      <c r="U134" s="69">
        <f t="shared" si="125"/>
        <v>-4.5997405643470204</v>
      </c>
      <c r="V134" s="68">
        <f t="shared" si="126"/>
        <v>-0.66343795035277964</v>
      </c>
      <c r="W134" s="65">
        <f t="shared" si="127"/>
        <v>-7.1135452964110204</v>
      </c>
      <c r="X134" s="69">
        <f t="shared" si="128"/>
        <v>-4.74236353094068</v>
      </c>
      <c r="Y134" s="68">
        <f t="shared" si="129"/>
        <v>-0.8216271480683659</v>
      </c>
      <c r="Z134" s="65">
        <f t="shared" si="130"/>
        <v>-18.533222002789707</v>
      </c>
      <c r="AA134" s="69">
        <f t="shared" si="131"/>
        <v>-12.355481335193137</v>
      </c>
      <c r="AB134" s="98">
        <f>SUMIF(BN134:BU134,"VERDADEIRO",BN$3:$BU133)</f>
        <v>0</v>
      </c>
      <c r="AC134" s="97">
        <f t="shared" ref="AC134:AC197" si="132">AC133+1</f>
        <v>131</v>
      </c>
      <c r="AD134">
        <f>RTD("tryd.rtdserver",,"COT",B134,"ULT")</f>
        <v>63.07</v>
      </c>
      <c r="AE134">
        <f>RTD("tryd.rtdserver",,"COT",C134,"ULT")</f>
        <v>35.19</v>
      </c>
      <c r="AF134">
        <f>VLOOKUP($AC134,LS_Coint_BD!$B$3:$AQ$1079,AF$2)*$AD134+VLOOKUP($AC134,LS_Coint_BD!$B$3:$AQ$1079,AF$2+1)</f>
        <v>0</v>
      </c>
      <c r="AG134">
        <f>VLOOKUP($AC134,LS_Coint_BD!$B$3:$AQ$1079,AG$2)*$AD134+VLOOKUP($AC134,LS_Coint_BD!$B$3:$AQ$1079,AG$2+1)</f>
        <v>0</v>
      </c>
      <c r="AH134">
        <f>VLOOKUP($AC134,LS_Coint_BD!$B$3:$AQ$1079,AH$2)*$AD134+VLOOKUP($AC134,LS_Coint_BD!$B$3:$AQ$1079,AH$2+1)</f>
        <v>0</v>
      </c>
      <c r="AI134">
        <f>VLOOKUP($AC134,LS_Coint_BD!$B$3:$AQ$1079,AI$2)*$AD134+VLOOKUP($AC134,LS_Coint_BD!$B$3:$AQ$1079,AI$2+1)</f>
        <v>35.504094329151762</v>
      </c>
      <c r="AJ134">
        <f>VLOOKUP($AC134,LS_Coint_BD!$B$3:$AQ$1079,AJ$2)*$AD134+VLOOKUP($AC134,LS_Coint_BD!$B$3:$AQ$1079,AJ$2+1)</f>
        <v>35.504748985829593</v>
      </c>
      <c r="AK134">
        <f>VLOOKUP($AC134,LS_Coint_BD!$B$3:$AQ$1079,AK$2)*$AD134+VLOOKUP($AC134,LS_Coint_BD!$B$3:$AQ$1079,AK$2+1)</f>
        <v>35.689721457053167</v>
      </c>
      <c r="AL134">
        <f>VLOOKUP($AC134,LS_Coint_BD!$B$3:$AQ$1079,AL$2)*$AD134+VLOOKUP($AC134,LS_Coint_BD!$B$3:$AQ$1079,AL$2+1)</f>
        <v>35.853437950352777</v>
      </c>
      <c r="AM134">
        <f>VLOOKUP($AC134,LS_Coint_BD!$B$3:$AQ$1079,AM$2)*$AD134+VLOOKUP($AC134,LS_Coint_BD!$B$3:$AQ$1079,AM$2+1)</f>
        <v>36.011627148068364</v>
      </c>
      <c r="AN134">
        <f>VLOOKUP($AC134,LS_Coint_BD!$B$3:$AQ$1079,AN$2)</f>
        <v>0</v>
      </c>
      <c r="AO134">
        <f>VLOOKUP($AC134,LS_Coint_BD!$B$3:$AQ$1079,AO$2)</f>
        <v>0</v>
      </c>
      <c r="AP134">
        <f>VLOOKUP($AC134,LS_Coint_BD!$B$3:$AQ$1079,AP$2)</f>
        <v>0</v>
      </c>
      <c r="AQ134">
        <f>VLOOKUP($AC134,LS_Coint_BD!$B$3:$AQ$1079,AQ$2)</f>
        <v>2.05093057757996</v>
      </c>
      <c r="AR134">
        <f>VLOOKUP($AC134,LS_Coint_BD!$B$3:$AQ$1079,AR$2)</f>
        <v>2.1249658298744598</v>
      </c>
      <c r="AS134">
        <f>VLOOKUP($AC134,LS_Coint_BD!$B$3:$AQ$1079,AS$2)</f>
        <v>2.2998702821735102</v>
      </c>
      <c r="AT134">
        <f>VLOOKUP($AC134,LS_Coint_BD!$B$3:$AQ$1079,AT$2)</f>
        <v>2.37118176547034</v>
      </c>
      <c r="AU134">
        <f>VLOOKUP($AC134,LS_Coint_BD!$B$3:$AQ$1079,AU$2)</f>
        <v>6.17774066759657</v>
      </c>
      <c r="AV134">
        <f>VLOOKUP($AC134,LS_Coint_BD!$B$3:$AQ$1079,AV$2)</f>
        <v>0</v>
      </c>
      <c r="AW134">
        <f>VLOOKUP($AC134,LS_Coint_BD!$B$3:$AQ$1079,AW$2)</f>
        <v>0</v>
      </c>
      <c r="AX134">
        <f>VLOOKUP($AC134,LS_Coint_BD!$B$3:$AQ$1079,AX$2)</f>
        <v>0</v>
      </c>
      <c r="AY134">
        <f>VLOOKUP($AC134,LS_Coint_BD!$B$3:$AQ$1079,AY$2)</f>
        <v>-1.5543122344752199E-15</v>
      </c>
      <c r="AZ134">
        <f>VLOOKUP($AC134,LS_Coint_BD!$B$3:$AQ$1079,AZ$2)</f>
        <v>-3.3553406966449198E-15</v>
      </c>
      <c r="BA134">
        <f>VLOOKUP($AC134,LS_Coint_BD!$B$3:$AQ$1079,BA$2)</f>
        <v>1.06581410364015E-16</v>
      </c>
      <c r="BB134">
        <f>VLOOKUP($AC134,LS_Coint_BD!$B$3:$AQ$1079,BB$2)</f>
        <v>-6.4594794160009105E-17</v>
      </c>
      <c r="BC134">
        <f>VLOOKUP($AC134,LS_Coint_BD!$B$3:$AQ$1079,BC$2)</f>
        <v>2.72848410531878E-15</v>
      </c>
      <c r="BD134">
        <f t="shared" si="99"/>
        <v>0</v>
      </c>
      <c r="BE134">
        <f t="shared" si="100"/>
        <v>0</v>
      </c>
      <c r="BF134">
        <f t="shared" si="101"/>
        <v>0</v>
      </c>
      <c r="BG134">
        <f t="shared" si="102"/>
        <v>-4.1018611551599218</v>
      </c>
      <c r="BH134">
        <f t="shared" si="103"/>
        <v>-4.2499316597489232</v>
      </c>
      <c r="BI134">
        <f t="shared" si="104"/>
        <v>-4.5997405643470204</v>
      </c>
      <c r="BJ134">
        <f t="shared" si="105"/>
        <v>-4.74236353094068</v>
      </c>
      <c r="BK134">
        <f t="shared" si="106"/>
        <v>-12.355481335193137</v>
      </c>
      <c r="BL134">
        <f t="shared" si="107"/>
        <v>0</v>
      </c>
      <c r="BN134" s="19" t="b">
        <f t="shared" si="91"/>
        <v>0</v>
      </c>
      <c r="BO134" s="19" t="b">
        <f t="shared" si="92"/>
        <v>0</v>
      </c>
      <c r="BP134" s="19" t="b">
        <f t="shared" si="93"/>
        <v>0</v>
      </c>
      <c r="BQ134" s="19" t="b">
        <f t="shared" si="94"/>
        <v>0</v>
      </c>
      <c r="BR134" s="19" t="b">
        <f t="shared" si="95"/>
        <v>0</v>
      </c>
      <c r="BS134" s="19" t="b">
        <f t="shared" si="96"/>
        <v>0</v>
      </c>
      <c r="BT134" s="19" t="b">
        <f t="shared" si="97"/>
        <v>0</v>
      </c>
      <c r="BU134" s="19" t="b">
        <f t="shared" si="98"/>
        <v>0</v>
      </c>
    </row>
    <row r="135" spans="2:73" x14ac:dyDescent="0.3">
      <c r="B135" s="17" t="str">
        <f>VLOOKUP($AC135,LS_Coint_BD!$B$3:$D$1079,2)</f>
        <v>BRAP4</v>
      </c>
      <c r="C135" s="87" t="str">
        <f>VLOOKUP($AC135,LS_Coint_BD!$B$3:$D$1079,3)</f>
        <v>IRBR3</v>
      </c>
      <c r="D135" s="70">
        <f t="shared" si="108"/>
        <v>-0.37082377270705891</v>
      </c>
      <c r="E135" s="66">
        <f t="shared" si="109"/>
        <v>-1.5619778719929327</v>
      </c>
      <c r="F135" s="71">
        <f t="shared" si="110"/>
        <v>-1.0413185813286219</v>
      </c>
      <c r="G135" s="70">
        <f t="shared" si="111"/>
        <v>-0.39453734405406227</v>
      </c>
      <c r="H135" s="66">
        <f t="shared" si="112"/>
        <v>-1.7343788903456128</v>
      </c>
      <c r="I135" s="71">
        <f t="shared" si="113"/>
        <v>-1.1562525935637418</v>
      </c>
      <c r="J135" s="70">
        <f t="shared" si="114"/>
        <v>-0.37857539202753543</v>
      </c>
      <c r="K135" s="66">
        <f t="shared" si="115"/>
        <v>-2.0982938204407318</v>
      </c>
      <c r="L135" s="71">
        <f t="shared" si="116"/>
        <v>-1.3988625469604878</v>
      </c>
      <c r="M135" s="70">
        <f t="shared" si="117"/>
        <v>0</v>
      </c>
      <c r="N135" s="66">
        <f t="shared" si="118"/>
        <v>0</v>
      </c>
      <c r="O135" s="71">
        <f t="shared" si="119"/>
        <v>0</v>
      </c>
      <c r="P135" s="70">
        <f t="shared" si="120"/>
        <v>-0.25709035367740896</v>
      </c>
      <c r="Q135" s="66">
        <f t="shared" si="121"/>
        <v>-3.3258717442882206</v>
      </c>
      <c r="R135" s="71">
        <f t="shared" si="122"/>
        <v>-2.2172478295254803</v>
      </c>
      <c r="S135" s="70">
        <f t="shared" si="123"/>
        <v>-0.19891065943106589</v>
      </c>
      <c r="T135" s="66">
        <f t="shared" si="124"/>
        <v>-3.410933102785231</v>
      </c>
      <c r="U135" s="71">
        <f t="shared" si="125"/>
        <v>-2.2739554018568207</v>
      </c>
      <c r="V135" s="70">
        <f t="shared" si="126"/>
        <v>-0.22002385621197895</v>
      </c>
      <c r="W135" s="66">
        <f t="shared" si="127"/>
        <v>-3.4255408954383308</v>
      </c>
      <c r="X135" s="71">
        <f t="shared" si="128"/>
        <v>-2.2836939302922206</v>
      </c>
      <c r="Y135" s="70">
        <f t="shared" si="129"/>
        <v>-0.54147487339509581</v>
      </c>
      <c r="Z135" s="66">
        <f t="shared" si="130"/>
        <v>-20.50342379594796</v>
      </c>
      <c r="AA135" s="71">
        <f t="shared" si="131"/>
        <v>-13.668949197298639</v>
      </c>
      <c r="AB135" s="98">
        <f>SUMIF(BN135:BU135,"VERDADEIRO",BN$3:$BU134)</f>
        <v>0</v>
      </c>
      <c r="AC135" s="97">
        <f t="shared" si="132"/>
        <v>132</v>
      </c>
      <c r="AD135">
        <f>RTD("tryd.rtdserver",,"COT",B135,"ULT")</f>
        <v>63.07</v>
      </c>
      <c r="AE135">
        <f>RTD("tryd.rtdserver",,"COT",C135,"ULT")</f>
        <v>6.91</v>
      </c>
      <c r="AF135">
        <f>VLOOKUP($AC135,LS_Coint_BD!$B$3:$AQ$1079,AF$2)*$AD135+VLOOKUP($AC135,LS_Coint_BD!$B$3:$AQ$1079,AF$2+1)</f>
        <v>7.280823772707059</v>
      </c>
      <c r="AG135">
        <f>VLOOKUP($AC135,LS_Coint_BD!$B$3:$AQ$1079,AG$2)*$AD135+VLOOKUP($AC135,LS_Coint_BD!$B$3:$AQ$1079,AG$2+1)</f>
        <v>7.3045373440540624</v>
      </c>
      <c r="AH135">
        <f>VLOOKUP($AC135,LS_Coint_BD!$B$3:$AQ$1079,AH$2)*$AD135+VLOOKUP($AC135,LS_Coint_BD!$B$3:$AQ$1079,AH$2+1)</f>
        <v>7.2885753920275356</v>
      </c>
      <c r="AI135">
        <f>VLOOKUP($AC135,LS_Coint_BD!$B$3:$AQ$1079,AI$2)*$AD135+VLOOKUP($AC135,LS_Coint_BD!$B$3:$AQ$1079,AI$2+1)</f>
        <v>0</v>
      </c>
      <c r="AJ135">
        <f>VLOOKUP($AC135,LS_Coint_BD!$B$3:$AQ$1079,AJ$2)*$AD135+VLOOKUP($AC135,LS_Coint_BD!$B$3:$AQ$1079,AJ$2+1)</f>
        <v>7.1670903536774091</v>
      </c>
      <c r="AK135">
        <f>VLOOKUP($AC135,LS_Coint_BD!$B$3:$AQ$1079,AK$2)*$AD135+VLOOKUP($AC135,LS_Coint_BD!$B$3:$AQ$1079,AK$2+1)</f>
        <v>7.108910659431066</v>
      </c>
      <c r="AL135">
        <f>VLOOKUP($AC135,LS_Coint_BD!$B$3:$AQ$1079,AL$2)*$AD135+VLOOKUP($AC135,LS_Coint_BD!$B$3:$AQ$1079,AL$2+1)</f>
        <v>7.1300238562119791</v>
      </c>
      <c r="AM135">
        <f>VLOOKUP($AC135,LS_Coint_BD!$B$3:$AQ$1079,AM$2)*$AD135+VLOOKUP($AC135,LS_Coint_BD!$B$3:$AQ$1079,AM$2+1)</f>
        <v>7.451474873395096</v>
      </c>
      <c r="AN135">
        <f>VLOOKUP($AC135,LS_Coint_BD!$B$3:$AQ$1079,AN$2)</f>
        <v>0.52065929066431105</v>
      </c>
      <c r="AO135">
        <f>VLOOKUP($AC135,LS_Coint_BD!$B$3:$AQ$1079,AO$2)</f>
        <v>0.578126296781871</v>
      </c>
      <c r="AP135">
        <f>VLOOKUP($AC135,LS_Coint_BD!$B$3:$AQ$1079,AP$2)</f>
        <v>0.69943127348024403</v>
      </c>
      <c r="AQ135">
        <f>VLOOKUP($AC135,LS_Coint_BD!$B$3:$AQ$1079,AQ$2)</f>
        <v>0</v>
      </c>
      <c r="AR135">
        <f>VLOOKUP($AC135,LS_Coint_BD!$B$3:$AQ$1079,AR$2)</f>
        <v>1.1086239147627399</v>
      </c>
      <c r="AS135">
        <f>VLOOKUP($AC135,LS_Coint_BD!$B$3:$AQ$1079,AS$2)</f>
        <v>1.1369777009284101</v>
      </c>
      <c r="AT135">
        <f>VLOOKUP($AC135,LS_Coint_BD!$B$3:$AQ$1079,AT$2)</f>
        <v>1.1418469651461101</v>
      </c>
      <c r="AU135">
        <f>VLOOKUP($AC135,LS_Coint_BD!$B$3:$AQ$1079,AU$2)</f>
        <v>6.8344745986493196</v>
      </c>
      <c r="AV135">
        <f>VLOOKUP($AC135,LS_Coint_BD!$B$3:$AQ$1079,AV$2)</f>
        <v>1.6875389974302399E-16</v>
      </c>
      <c r="AW135">
        <f>VLOOKUP($AC135,LS_Coint_BD!$B$3:$AQ$1079,AW$2)</f>
        <v>1.8503717077085899E-16</v>
      </c>
      <c r="AX135">
        <f>VLOOKUP($AC135,LS_Coint_BD!$B$3:$AQ$1079,AX$2)</f>
        <v>1.26882631385732E-16</v>
      </c>
      <c r="AY135">
        <f>VLOOKUP($AC135,LS_Coint_BD!$B$3:$AQ$1079,AY$2)</f>
        <v>0</v>
      </c>
      <c r="AZ135">
        <f>VLOOKUP($AC135,LS_Coint_BD!$B$3:$AQ$1079,AZ$2)</f>
        <v>-4.3422056074228299E-16</v>
      </c>
      <c r="BA135">
        <f>VLOOKUP($AC135,LS_Coint_BD!$B$3:$AQ$1079,BA$2)</f>
        <v>-4.2632564145606E-16</v>
      </c>
      <c r="BB135">
        <f>VLOOKUP($AC135,LS_Coint_BD!$B$3:$AQ$1079,BB$2)</f>
        <v>-5.1675835328007303E-16</v>
      </c>
      <c r="BC135">
        <f>VLOOKUP($AC135,LS_Coint_BD!$B$3:$AQ$1079,BC$2)</f>
        <v>-2.2737367544323201E-16</v>
      </c>
      <c r="BD135">
        <f t="shared" si="99"/>
        <v>-1.0413185813286219</v>
      </c>
      <c r="BE135">
        <f t="shared" si="100"/>
        <v>-1.1562525935637418</v>
      </c>
      <c r="BF135">
        <f t="shared" si="101"/>
        <v>-1.3988625469604878</v>
      </c>
      <c r="BG135">
        <f t="shared" si="102"/>
        <v>0</v>
      </c>
      <c r="BH135">
        <f t="shared" si="103"/>
        <v>-2.2172478295254803</v>
      </c>
      <c r="BI135">
        <f t="shared" si="104"/>
        <v>-2.2739554018568207</v>
      </c>
      <c r="BJ135">
        <f t="shared" si="105"/>
        <v>-2.2836939302922206</v>
      </c>
      <c r="BK135">
        <f t="shared" si="106"/>
        <v>-13.668949197298639</v>
      </c>
      <c r="BL135">
        <f t="shared" si="107"/>
        <v>-1.0413185813286223</v>
      </c>
      <c r="BN135" s="30" t="b">
        <f t="shared" si="91"/>
        <v>0</v>
      </c>
      <c r="BO135" s="30" t="b">
        <f t="shared" si="92"/>
        <v>0</v>
      </c>
      <c r="BP135" s="30" t="b">
        <f t="shared" si="93"/>
        <v>0</v>
      </c>
      <c r="BQ135" s="30" t="b">
        <f t="shared" si="94"/>
        <v>0</v>
      </c>
      <c r="BR135" s="30" t="b">
        <f t="shared" si="95"/>
        <v>0</v>
      </c>
      <c r="BS135" s="30" t="b">
        <f t="shared" si="96"/>
        <v>0</v>
      </c>
      <c r="BT135" s="30" t="b">
        <f t="shared" si="97"/>
        <v>0</v>
      </c>
      <c r="BU135" s="30" t="b">
        <f t="shared" si="98"/>
        <v>0</v>
      </c>
    </row>
    <row r="136" spans="2:73" x14ac:dyDescent="0.3">
      <c r="B136" s="17" t="str">
        <f>VLOOKUP($AC136,LS_Coint_BD!$B$3:$D$1079,2)</f>
        <v>BRAP4</v>
      </c>
      <c r="C136" s="87" t="str">
        <f>VLOOKUP($AC136,LS_Coint_BD!$B$3:$D$1079,3)</f>
        <v>JBSS3</v>
      </c>
      <c r="D136" s="68">
        <f t="shared" si="108"/>
        <v>0</v>
      </c>
      <c r="E136" s="65">
        <f t="shared" si="109"/>
        <v>0</v>
      </c>
      <c r="F136" s="69">
        <f t="shared" si="110"/>
        <v>0</v>
      </c>
      <c r="G136" s="68">
        <f t="shared" si="111"/>
        <v>0</v>
      </c>
      <c r="H136" s="65">
        <f t="shared" si="112"/>
        <v>0</v>
      </c>
      <c r="I136" s="69">
        <f t="shared" si="113"/>
        <v>0</v>
      </c>
      <c r="J136" s="68">
        <f t="shared" si="114"/>
        <v>0</v>
      </c>
      <c r="K136" s="65">
        <f t="shared" si="115"/>
        <v>0</v>
      </c>
      <c r="L136" s="69">
        <f t="shared" si="116"/>
        <v>0</v>
      </c>
      <c r="M136" s="68">
        <f t="shared" si="117"/>
        <v>1.769763039765003</v>
      </c>
      <c r="N136" s="65">
        <f t="shared" si="118"/>
        <v>3.3277289031516286</v>
      </c>
      <c r="O136" s="69">
        <f t="shared" si="119"/>
        <v>2.2184859354344191</v>
      </c>
      <c r="P136" s="68">
        <f t="shared" si="120"/>
        <v>1.7806953808634205</v>
      </c>
      <c r="Q136" s="65">
        <f t="shared" si="121"/>
        <v>3.2214393898483458</v>
      </c>
      <c r="R136" s="69">
        <f t="shared" si="122"/>
        <v>2.1476262598988973</v>
      </c>
      <c r="S136" s="68">
        <f t="shared" si="123"/>
        <v>1.8924049727862133</v>
      </c>
      <c r="T136" s="65">
        <f t="shared" si="124"/>
        <v>3.5734115634563075</v>
      </c>
      <c r="U136" s="69">
        <f t="shared" si="125"/>
        <v>2.3822743756375382</v>
      </c>
      <c r="V136" s="68">
        <f t="shared" si="126"/>
        <v>1.7650058406716091</v>
      </c>
      <c r="W136" s="65">
        <f t="shared" si="127"/>
        <v>3.8046894055291478</v>
      </c>
      <c r="X136" s="69">
        <f t="shared" si="128"/>
        <v>2.5364596036860987</v>
      </c>
      <c r="Y136" s="68">
        <f t="shared" si="129"/>
        <v>1.6338060126631362</v>
      </c>
      <c r="Z136" s="65">
        <f t="shared" si="130"/>
        <v>5.0395261953062995</v>
      </c>
      <c r="AA136" s="69">
        <f t="shared" si="131"/>
        <v>3.3596841302041995</v>
      </c>
      <c r="AB136" s="98">
        <f>SUMIF(BN136:BU136,"VERDADEIRO",BN$3:$BU135)</f>
        <v>0</v>
      </c>
      <c r="AC136" s="97">
        <f t="shared" si="132"/>
        <v>133</v>
      </c>
      <c r="AD136">
        <f>RTD("tryd.rtdserver",,"COT",B136,"ULT")</f>
        <v>63.07</v>
      </c>
      <c r="AE136">
        <f>RTD("tryd.rtdserver",,"COT",C136,"ULT")</f>
        <v>25.15</v>
      </c>
      <c r="AF136">
        <f>VLOOKUP($AC136,LS_Coint_BD!$B$3:$AQ$1079,AF$2)*$AD136+VLOOKUP($AC136,LS_Coint_BD!$B$3:$AQ$1079,AF$2+1)</f>
        <v>0</v>
      </c>
      <c r="AG136">
        <f>VLOOKUP($AC136,LS_Coint_BD!$B$3:$AQ$1079,AG$2)*$AD136+VLOOKUP($AC136,LS_Coint_BD!$B$3:$AQ$1079,AG$2+1)</f>
        <v>0</v>
      </c>
      <c r="AH136">
        <f>VLOOKUP($AC136,LS_Coint_BD!$B$3:$AQ$1079,AH$2)*$AD136+VLOOKUP($AC136,LS_Coint_BD!$B$3:$AQ$1079,AH$2+1)</f>
        <v>0</v>
      </c>
      <c r="AI136">
        <f>VLOOKUP($AC136,LS_Coint_BD!$B$3:$AQ$1079,AI$2)*$AD136+VLOOKUP($AC136,LS_Coint_BD!$B$3:$AQ$1079,AI$2+1)</f>
        <v>23.380236960234996</v>
      </c>
      <c r="AJ136">
        <f>VLOOKUP($AC136,LS_Coint_BD!$B$3:$AQ$1079,AJ$2)*$AD136+VLOOKUP($AC136,LS_Coint_BD!$B$3:$AQ$1079,AJ$2+1)</f>
        <v>23.369304619136578</v>
      </c>
      <c r="AK136">
        <f>VLOOKUP($AC136,LS_Coint_BD!$B$3:$AQ$1079,AK$2)*$AD136+VLOOKUP($AC136,LS_Coint_BD!$B$3:$AQ$1079,AK$2+1)</f>
        <v>23.257595027213785</v>
      </c>
      <c r="AL136">
        <f>VLOOKUP($AC136,LS_Coint_BD!$B$3:$AQ$1079,AL$2)*$AD136+VLOOKUP($AC136,LS_Coint_BD!$B$3:$AQ$1079,AL$2+1)</f>
        <v>23.384994159328389</v>
      </c>
      <c r="AM136">
        <f>VLOOKUP($AC136,LS_Coint_BD!$B$3:$AQ$1079,AM$2)*$AD136+VLOOKUP($AC136,LS_Coint_BD!$B$3:$AQ$1079,AM$2+1)</f>
        <v>23.516193987336862</v>
      </c>
      <c r="AN136">
        <f>VLOOKUP($AC136,LS_Coint_BD!$B$3:$AQ$1079,AN$2)</f>
        <v>0</v>
      </c>
      <c r="AO136">
        <f>VLOOKUP($AC136,LS_Coint_BD!$B$3:$AQ$1079,AO$2)</f>
        <v>0</v>
      </c>
      <c r="AP136">
        <f>VLOOKUP($AC136,LS_Coint_BD!$B$3:$AQ$1079,AP$2)</f>
        <v>0</v>
      </c>
      <c r="AQ136">
        <f>VLOOKUP($AC136,LS_Coint_BD!$B$3:$AQ$1079,AQ$2)</f>
        <v>1.10924296771721</v>
      </c>
      <c r="AR136">
        <f>VLOOKUP($AC136,LS_Coint_BD!$B$3:$AQ$1079,AR$2)</f>
        <v>1.07381312994945</v>
      </c>
      <c r="AS136">
        <f>VLOOKUP($AC136,LS_Coint_BD!$B$3:$AQ$1079,AS$2)</f>
        <v>1.19113718781877</v>
      </c>
      <c r="AT136">
        <f>VLOOKUP($AC136,LS_Coint_BD!$B$3:$AQ$1079,AT$2)</f>
        <v>1.26822980184305</v>
      </c>
      <c r="AU136">
        <f>VLOOKUP($AC136,LS_Coint_BD!$B$3:$AQ$1079,AU$2)</f>
        <v>1.6798420651021</v>
      </c>
      <c r="AV136">
        <f>VLOOKUP($AC136,LS_Coint_BD!$B$3:$AQ$1079,AV$2)</f>
        <v>0</v>
      </c>
      <c r="AW136">
        <f>VLOOKUP($AC136,LS_Coint_BD!$B$3:$AQ$1079,AW$2)</f>
        <v>0</v>
      </c>
      <c r="AX136">
        <f>VLOOKUP($AC136,LS_Coint_BD!$B$3:$AQ$1079,AX$2)</f>
        <v>0</v>
      </c>
      <c r="AY136">
        <f>VLOOKUP($AC136,LS_Coint_BD!$B$3:$AQ$1079,AY$2)</f>
        <v>-7.9936057773011302E-16</v>
      </c>
      <c r="AZ136">
        <f>VLOOKUP($AC136,LS_Coint_BD!$B$3:$AQ$1079,AZ$2)</f>
        <v>-2.44742497872923E-15</v>
      </c>
      <c r="BA136">
        <f>VLOOKUP($AC136,LS_Coint_BD!$B$3:$AQ$1079,BA$2)</f>
        <v>-1.7763568394002501E-15</v>
      </c>
      <c r="BB136">
        <f>VLOOKUP($AC136,LS_Coint_BD!$B$3:$AQ$1079,BB$2)</f>
        <v>-1.27574718466018E-15</v>
      </c>
      <c r="BC136">
        <f>VLOOKUP($AC136,LS_Coint_BD!$B$3:$AQ$1079,BC$2)</f>
        <v>-6.5369931689929196E-16</v>
      </c>
      <c r="BD136">
        <f t="shared" si="99"/>
        <v>0</v>
      </c>
      <c r="BE136">
        <f t="shared" si="100"/>
        <v>0</v>
      </c>
      <c r="BF136">
        <f t="shared" si="101"/>
        <v>0</v>
      </c>
      <c r="BG136">
        <f t="shared" si="102"/>
        <v>2.2184859354344191</v>
      </c>
      <c r="BH136">
        <f t="shared" si="103"/>
        <v>2.1476262598988973</v>
      </c>
      <c r="BI136">
        <f t="shared" si="104"/>
        <v>2.3822743756375382</v>
      </c>
      <c r="BJ136">
        <f t="shared" si="105"/>
        <v>2.5364596036860987</v>
      </c>
      <c r="BK136">
        <f t="shared" si="106"/>
        <v>3.3596841302041995</v>
      </c>
      <c r="BL136">
        <f t="shared" si="107"/>
        <v>0</v>
      </c>
      <c r="BN136" s="19" t="b">
        <f t="shared" si="91"/>
        <v>0</v>
      </c>
      <c r="BO136" s="19" t="b">
        <f t="shared" si="92"/>
        <v>0</v>
      </c>
      <c r="BP136" s="19" t="b">
        <f t="shared" si="93"/>
        <v>0</v>
      </c>
      <c r="BQ136" s="19" t="b">
        <f t="shared" si="94"/>
        <v>0</v>
      </c>
      <c r="BR136" s="19" t="b">
        <f t="shared" si="95"/>
        <v>0</v>
      </c>
      <c r="BS136" s="19" t="b">
        <f t="shared" si="96"/>
        <v>0</v>
      </c>
      <c r="BT136" s="19" t="b">
        <f t="shared" si="97"/>
        <v>0</v>
      </c>
      <c r="BU136" s="19" t="b">
        <f t="shared" si="98"/>
        <v>0</v>
      </c>
    </row>
    <row r="137" spans="2:73" x14ac:dyDescent="0.3">
      <c r="B137" s="17" t="str">
        <f>VLOOKUP($AC137,LS_Coint_BD!$B$3:$D$1079,2)</f>
        <v>BRAP4</v>
      </c>
      <c r="C137" s="87" t="str">
        <f>VLOOKUP($AC137,LS_Coint_BD!$B$3:$D$1079,3)</f>
        <v>LREN3</v>
      </c>
      <c r="D137" s="70">
        <f t="shared" si="108"/>
        <v>0</v>
      </c>
      <c r="E137" s="66">
        <f t="shared" si="109"/>
        <v>0</v>
      </c>
      <c r="F137" s="71">
        <f t="shared" si="110"/>
        <v>0</v>
      </c>
      <c r="G137" s="70">
        <f t="shared" si="111"/>
        <v>0</v>
      </c>
      <c r="H137" s="66">
        <f t="shared" si="112"/>
        <v>0</v>
      </c>
      <c r="I137" s="71">
        <f t="shared" si="113"/>
        <v>0</v>
      </c>
      <c r="J137" s="70">
        <f t="shared" si="114"/>
        <v>0</v>
      </c>
      <c r="K137" s="66">
        <f t="shared" si="115"/>
        <v>0</v>
      </c>
      <c r="L137" s="71">
        <f t="shared" si="116"/>
        <v>0</v>
      </c>
      <c r="M137" s="70">
        <f t="shared" si="117"/>
        <v>-2.1561879875566135</v>
      </c>
      <c r="N137" s="66">
        <f t="shared" si="118"/>
        <v>-6.6154963937968851</v>
      </c>
      <c r="O137" s="71">
        <f t="shared" si="119"/>
        <v>-4.4103309291979231</v>
      </c>
      <c r="P137" s="70">
        <f t="shared" si="120"/>
        <v>-2.2429121305440987</v>
      </c>
      <c r="Q137" s="66">
        <f t="shared" si="121"/>
        <v>-7.2259982677685688</v>
      </c>
      <c r="R137" s="71">
        <f t="shared" si="122"/>
        <v>-4.8173321785123795</v>
      </c>
      <c r="S137" s="70">
        <f t="shared" si="123"/>
        <v>-2.6064374538336992</v>
      </c>
      <c r="T137" s="66">
        <f t="shared" si="124"/>
        <v>-8.36357350612119</v>
      </c>
      <c r="U137" s="71">
        <f t="shared" si="125"/>
        <v>-5.57571567074746</v>
      </c>
      <c r="V137" s="70">
        <f t="shared" si="126"/>
        <v>-3.0277789516935414</v>
      </c>
      <c r="W137" s="66">
        <f t="shared" si="127"/>
        <v>-9.2494099111525774</v>
      </c>
      <c r="X137" s="71">
        <f t="shared" si="128"/>
        <v>-6.1662732741017185</v>
      </c>
      <c r="Y137" s="70">
        <f t="shared" si="129"/>
        <v>-3.120901628981855</v>
      </c>
      <c r="Z137" s="66">
        <f t="shared" si="130"/>
        <v>-15.711501515818888</v>
      </c>
      <c r="AA137" s="71">
        <f t="shared" si="131"/>
        <v>-10.474334343879258</v>
      </c>
      <c r="AB137" s="98">
        <f>SUMIF(BN137:BU137,"VERDADEIRO",BN$3:$BU136)</f>
        <v>0</v>
      </c>
      <c r="AC137" s="97">
        <f t="shared" si="132"/>
        <v>134</v>
      </c>
      <c r="AD137">
        <f>RTD("tryd.rtdserver",,"COT",B137,"ULT")</f>
        <v>63.07</v>
      </c>
      <c r="AE137">
        <f>RTD("tryd.rtdserver",,"COT",C137,"ULT")</f>
        <v>41.01</v>
      </c>
      <c r="AF137">
        <f>VLOOKUP($AC137,LS_Coint_BD!$B$3:$AQ$1079,AF$2)*$AD137+VLOOKUP($AC137,LS_Coint_BD!$B$3:$AQ$1079,AF$2+1)</f>
        <v>0</v>
      </c>
      <c r="AG137">
        <f>VLOOKUP($AC137,LS_Coint_BD!$B$3:$AQ$1079,AG$2)*$AD137+VLOOKUP($AC137,LS_Coint_BD!$B$3:$AQ$1079,AG$2+1)</f>
        <v>0</v>
      </c>
      <c r="AH137">
        <f>VLOOKUP($AC137,LS_Coint_BD!$B$3:$AQ$1079,AH$2)*$AD137+VLOOKUP($AC137,LS_Coint_BD!$B$3:$AQ$1079,AH$2+1)</f>
        <v>0</v>
      </c>
      <c r="AI137">
        <f>VLOOKUP($AC137,LS_Coint_BD!$B$3:$AQ$1079,AI$2)*$AD137+VLOOKUP($AC137,LS_Coint_BD!$B$3:$AQ$1079,AI$2+1)</f>
        <v>43.166187987556611</v>
      </c>
      <c r="AJ137">
        <f>VLOOKUP($AC137,LS_Coint_BD!$B$3:$AQ$1079,AJ$2)*$AD137+VLOOKUP($AC137,LS_Coint_BD!$B$3:$AQ$1079,AJ$2+1)</f>
        <v>43.252912130544097</v>
      </c>
      <c r="AK137">
        <f>VLOOKUP($AC137,LS_Coint_BD!$B$3:$AQ$1079,AK$2)*$AD137+VLOOKUP($AC137,LS_Coint_BD!$B$3:$AQ$1079,AK$2+1)</f>
        <v>43.616437453833697</v>
      </c>
      <c r="AL137">
        <f>VLOOKUP($AC137,LS_Coint_BD!$B$3:$AQ$1079,AL$2)*$AD137+VLOOKUP($AC137,LS_Coint_BD!$B$3:$AQ$1079,AL$2+1)</f>
        <v>44.037778951693539</v>
      </c>
      <c r="AM137">
        <f>VLOOKUP($AC137,LS_Coint_BD!$B$3:$AQ$1079,AM$2)*$AD137+VLOOKUP($AC137,LS_Coint_BD!$B$3:$AQ$1079,AM$2+1)</f>
        <v>44.130901628981853</v>
      </c>
      <c r="AN137">
        <f>VLOOKUP($AC137,LS_Coint_BD!$B$3:$AQ$1079,AN$2)</f>
        <v>0</v>
      </c>
      <c r="AO137">
        <f>VLOOKUP($AC137,LS_Coint_BD!$B$3:$AQ$1079,AO$2)</f>
        <v>0</v>
      </c>
      <c r="AP137">
        <f>VLOOKUP($AC137,LS_Coint_BD!$B$3:$AQ$1079,AP$2)</f>
        <v>0</v>
      </c>
      <c r="AQ137">
        <f>VLOOKUP($AC137,LS_Coint_BD!$B$3:$AQ$1079,AQ$2)</f>
        <v>2.2051654645989598</v>
      </c>
      <c r="AR137">
        <f>VLOOKUP($AC137,LS_Coint_BD!$B$3:$AQ$1079,AR$2)</f>
        <v>2.4086660892561902</v>
      </c>
      <c r="AS137">
        <f>VLOOKUP($AC137,LS_Coint_BD!$B$3:$AQ$1079,AS$2)</f>
        <v>2.78785783537373</v>
      </c>
      <c r="AT137">
        <f>VLOOKUP($AC137,LS_Coint_BD!$B$3:$AQ$1079,AT$2)</f>
        <v>3.0831366370508602</v>
      </c>
      <c r="AU137">
        <f>VLOOKUP($AC137,LS_Coint_BD!$B$3:$AQ$1079,AU$2)</f>
        <v>5.23716717193963</v>
      </c>
      <c r="AV137">
        <f>VLOOKUP($AC137,LS_Coint_BD!$B$3:$AQ$1079,AV$2)</f>
        <v>0</v>
      </c>
      <c r="AW137">
        <f>VLOOKUP($AC137,LS_Coint_BD!$B$3:$AQ$1079,AW$2)</f>
        <v>0</v>
      </c>
      <c r="AX137">
        <f>VLOOKUP($AC137,LS_Coint_BD!$B$3:$AQ$1079,AX$2)</f>
        <v>0</v>
      </c>
      <c r="AY137">
        <f>VLOOKUP($AC137,LS_Coint_BD!$B$3:$AQ$1079,AY$2)</f>
        <v>-3.4194869158454799E-15</v>
      </c>
      <c r="AZ137">
        <f>VLOOKUP($AC137,LS_Coint_BD!$B$3:$AQ$1079,AZ$2)</f>
        <v>1.14476329650238E-15</v>
      </c>
      <c r="BA137">
        <f>VLOOKUP($AC137,LS_Coint_BD!$B$3:$AQ$1079,BA$2)</f>
        <v>-2.1316282072803E-16</v>
      </c>
      <c r="BB137">
        <f>VLOOKUP($AC137,LS_Coint_BD!$B$3:$AQ$1079,BB$2)</f>
        <v>1.80865423648026E-15</v>
      </c>
      <c r="BC137">
        <f>VLOOKUP($AC137,LS_Coint_BD!$B$3:$AQ$1079,BC$2)</f>
        <v>1.5916157281026199E-15</v>
      </c>
      <c r="BD137">
        <f t="shared" si="99"/>
        <v>0</v>
      </c>
      <c r="BE137">
        <f t="shared" si="100"/>
        <v>0</v>
      </c>
      <c r="BF137">
        <f t="shared" si="101"/>
        <v>0</v>
      </c>
      <c r="BG137">
        <f t="shared" si="102"/>
        <v>-4.4103309291979231</v>
      </c>
      <c r="BH137">
        <f t="shared" si="103"/>
        <v>-4.8173321785123795</v>
      </c>
      <c r="BI137">
        <f t="shared" si="104"/>
        <v>-5.57571567074746</v>
      </c>
      <c r="BJ137">
        <f t="shared" si="105"/>
        <v>-6.1662732741017185</v>
      </c>
      <c r="BK137">
        <f t="shared" si="106"/>
        <v>-10.474334343879258</v>
      </c>
      <c r="BL137">
        <f t="shared" si="107"/>
        <v>0</v>
      </c>
      <c r="BN137" s="30" t="b">
        <f t="shared" si="91"/>
        <v>0</v>
      </c>
      <c r="BO137" s="30" t="b">
        <f t="shared" si="92"/>
        <v>0</v>
      </c>
      <c r="BP137" s="30" t="b">
        <f t="shared" si="93"/>
        <v>0</v>
      </c>
      <c r="BQ137" s="30" t="b">
        <f t="shared" si="94"/>
        <v>0</v>
      </c>
      <c r="BR137" s="30" t="b">
        <f t="shared" si="95"/>
        <v>0</v>
      </c>
      <c r="BS137" s="30" t="b">
        <f t="shared" si="96"/>
        <v>0</v>
      </c>
      <c r="BT137" s="30" t="b">
        <f t="shared" si="97"/>
        <v>0</v>
      </c>
      <c r="BU137" s="30" t="b">
        <f t="shared" si="98"/>
        <v>0</v>
      </c>
    </row>
    <row r="138" spans="2:73" x14ac:dyDescent="0.3">
      <c r="B138" s="17" t="str">
        <f>VLOOKUP($AC138,LS_Coint_BD!$B$3:$D$1079,2)</f>
        <v>BRAP4</v>
      </c>
      <c r="C138" s="87" t="str">
        <f>VLOOKUP($AC138,LS_Coint_BD!$B$3:$D$1079,3)</f>
        <v>MULT3</v>
      </c>
      <c r="D138" s="68">
        <f t="shared" si="108"/>
        <v>0</v>
      </c>
      <c r="E138" s="65">
        <f t="shared" si="109"/>
        <v>0</v>
      </c>
      <c r="F138" s="69">
        <f t="shared" si="110"/>
        <v>0</v>
      </c>
      <c r="G138" s="68">
        <f t="shared" si="111"/>
        <v>0</v>
      </c>
      <c r="H138" s="65">
        <f t="shared" si="112"/>
        <v>0</v>
      </c>
      <c r="I138" s="69">
        <f t="shared" si="113"/>
        <v>0</v>
      </c>
      <c r="J138" s="68">
        <f t="shared" si="114"/>
        <v>-0.47554513204169169</v>
      </c>
      <c r="K138" s="65">
        <f t="shared" si="115"/>
        <v>-3.9952106148195936</v>
      </c>
      <c r="L138" s="69">
        <f t="shared" si="116"/>
        <v>-2.6634737432130624</v>
      </c>
      <c r="M138" s="68">
        <f t="shared" si="117"/>
        <v>-0.46195781438447625</v>
      </c>
      <c r="N138" s="65">
        <f t="shared" si="118"/>
        <v>-3.8588656604926852</v>
      </c>
      <c r="O138" s="69">
        <f t="shared" si="119"/>
        <v>-2.5725771069951233</v>
      </c>
      <c r="P138" s="68">
        <f t="shared" si="120"/>
        <v>-0.45324387423057289</v>
      </c>
      <c r="Q138" s="65">
        <f t="shared" si="121"/>
        <v>-3.9104417903082886</v>
      </c>
      <c r="R138" s="69">
        <f t="shared" si="122"/>
        <v>-2.6069611935388592</v>
      </c>
      <c r="S138" s="68">
        <f t="shared" si="123"/>
        <v>-0.53930663572964121</v>
      </c>
      <c r="T138" s="65">
        <f t="shared" si="124"/>
        <v>-4.1310868744942795</v>
      </c>
      <c r="U138" s="69">
        <f t="shared" si="125"/>
        <v>-2.7540579163295198</v>
      </c>
      <c r="V138" s="68">
        <f t="shared" si="126"/>
        <v>-0.62871883063464651</v>
      </c>
      <c r="W138" s="65">
        <f t="shared" si="127"/>
        <v>-4.271539214823358</v>
      </c>
      <c r="X138" s="69">
        <f t="shared" si="128"/>
        <v>-2.8476928098822389</v>
      </c>
      <c r="Y138" s="68">
        <f t="shared" si="129"/>
        <v>-0.72248069986214603</v>
      </c>
      <c r="Z138" s="65">
        <f t="shared" si="130"/>
        <v>-11.067956443105947</v>
      </c>
      <c r="AA138" s="69">
        <f t="shared" si="131"/>
        <v>-7.3786376287372981</v>
      </c>
      <c r="AB138" s="98">
        <f>SUMIF(BN138:BU138,"VERDADEIRO",BN$3:$BU137)</f>
        <v>0</v>
      </c>
      <c r="AC138" s="97">
        <f t="shared" si="132"/>
        <v>135</v>
      </c>
      <c r="AD138">
        <f>RTD("tryd.rtdserver",,"COT",B138,"ULT")</f>
        <v>63.07</v>
      </c>
      <c r="AE138">
        <f>RTD("tryd.rtdserver",,"COT",C138,"ULT")</f>
        <v>21.84</v>
      </c>
      <c r="AF138">
        <f>VLOOKUP($AC138,LS_Coint_BD!$B$3:$AQ$1079,AF$2)*$AD138+VLOOKUP($AC138,LS_Coint_BD!$B$3:$AQ$1079,AF$2+1)</f>
        <v>0</v>
      </c>
      <c r="AG138">
        <f>VLOOKUP($AC138,LS_Coint_BD!$B$3:$AQ$1079,AG$2)*$AD138+VLOOKUP($AC138,LS_Coint_BD!$B$3:$AQ$1079,AG$2+1)</f>
        <v>0</v>
      </c>
      <c r="AH138">
        <f>VLOOKUP($AC138,LS_Coint_BD!$B$3:$AQ$1079,AH$2)*$AD138+VLOOKUP($AC138,LS_Coint_BD!$B$3:$AQ$1079,AH$2+1)</f>
        <v>22.315545132041692</v>
      </c>
      <c r="AI138">
        <f>VLOOKUP($AC138,LS_Coint_BD!$B$3:$AQ$1079,AI$2)*$AD138+VLOOKUP($AC138,LS_Coint_BD!$B$3:$AQ$1079,AI$2+1)</f>
        <v>22.301957814384476</v>
      </c>
      <c r="AJ138">
        <f>VLOOKUP($AC138,LS_Coint_BD!$B$3:$AQ$1079,AJ$2)*$AD138+VLOOKUP($AC138,LS_Coint_BD!$B$3:$AQ$1079,AJ$2+1)</f>
        <v>22.293243874230573</v>
      </c>
      <c r="AK138">
        <f>VLOOKUP($AC138,LS_Coint_BD!$B$3:$AQ$1079,AK$2)*$AD138+VLOOKUP($AC138,LS_Coint_BD!$B$3:$AQ$1079,AK$2+1)</f>
        <v>22.379306635729641</v>
      </c>
      <c r="AL138">
        <f>VLOOKUP($AC138,LS_Coint_BD!$B$3:$AQ$1079,AL$2)*$AD138+VLOOKUP($AC138,LS_Coint_BD!$B$3:$AQ$1079,AL$2+1)</f>
        <v>22.468718830634646</v>
      </c>
      <c r="AM138">
        <f>VLOOKUP($AC138,LS_Coint_BD!$B$3:$AQ$1079,AM$2)*$AD138+VLOOKUP($AC138,LS_Coint_BD!$B$3:$AQ$1079,AM$2+1)</f>
        <v>22.562480699862146</v>
      </c>
      <c r="AN138">
        <f>VLOOKUP($AC138,LS_Coint_BD!$B$3:$AQ$1079,AN$2)</f>
        <v>0</v>
      </c>
      <c r="AO138">
        <f>VLOOKUP($AC138,LS_Coint_BD!$B$3:$AQ$1079,AO$2)</f>
        <v>0</v>
      </c>
      <c r="AP138">
        <f>VLOOKUP($AC138,LS_Coint_BD!$B$3:$AQ$1079,AP$2)</f>
        <v>1.3317368716065301</v>
      </c>
      <c r="AQ138">
        <f>VLOOKUP($AC138,LS_Coint_BD!$B$3:$AQ$1079,AQ$2)</f>
        <v>1.2862885534975601</v>
      </c>
      <c r="AR138">
        <f>VLOOKUP($AC138,LS_Coint_BD!$B$3:$AQ$1079,AR$2)</f>
        <v>1.3034805967694301</v>
      </c>
      <c r="AS138">
        <f>VLOOKUP($AC138,LS_Coint_BD!$B$3:$AQ$1079,AS$2)</f>
        <v>1.3770289581647599</v>
      </c>
      <c r="AT138">
        <f>VLOOKUP($AC138,LS_Coint_BD!$B$3:$AQ$1079,AT$2)</f>
        <v>1.4238464049411199</v>
      </c>
      <c r="AU138">
        <f>VLOOKUP($AC138,LS_Coint_BD!$B$3:$AQ$1079,AU$2)</f>
        <v>3.6893188143686499</v>
      </c>
      <c r="AV138">
        <f>VLOOKUP($AC138,LS_Coint_BD!$B$3:$AQ$1079,AV$2)</f>
        <v>0</v>
      </c>
      <c r="AW138">
        <f>VLOOKUP($AC138,LS_Coint_BD!$B$3:$AQ$1079,AW$2)</f>
        <v>0</v>
      </c>
      <c r="AX138">
        <f>VLOOKUP($AC138,LS_Coint_BD!$B$3:$AQ$1079,AX$2)</f>
        <v>-2.0047455758945699E-15</v>
      </c>
      <c r="AY138">
        <f>VLOOKUP($AC138,LS_Coint_BD!$B$3:$AQ$1079,AY$2)</f>
        <v>-3.0642155479654298E-15</v>
      </c>
      <c r="AZ138">
        <f>VLOOKUP($AC138,LS_Coint_BD!$B$3:$AQ$1079,AZ$2)</f>
        <v>7.3028003397565899E-16</v>
      </c>
      <c r="BA138">
        <f>VLOOKUP($AC138,LS_Coint_BD!$B$3:$AQ$1079,BA$2)</f>
        <v>-1.4210854715201999E-16</v>
      </c>
      <c r="BB138">
        <f>VLOOKUP($AC138,LS_Coint_BD!$B$3:$AQ$1079,BB$2)</f>
        <v>8.3973232408011799E-16</v>
      </c>
      <c r="BC138">
        <f>VLOOKUP($AC138,LS_Coint_BD!$B$3:$AQ$1079,BC$2)</f>
        <v>1.4779288903810101E-15</v>
      </c>
      <c r="BD138">
        <f t="shared" si="99"/>
        <v>0</v>
      </c>
      <c r="BE138">
        <f t="shared" si="100"/>
        <v>0</v>
      </c>
      <c r="BF138">
        <f t="shared" si="101"/>
        <v>-2.6634737432130624</v>
      </c>
      <c r="BG138">
        <f t="shared" si="102"/>
        <v>-2.5725771069951233</v>
      </c>
      <c r="BH138">
        <f t="shared" si="103"/>
        <v>-2.6069611935388592</v>
      </c>
      <c r="BI138">
        <f t="shared" si="104"/>
        <v>-2.7540579163295198</v>
      </c>
      <c r="BJ138">
        <f t="shared" si="105"/>
        <v>-2.8476928098822389</v>
      </c>
      <c r="BK138">
        <f t="shared" si="106"/>
        <v>-7.3786376287372981</v>
      </c>
      <c r="BL138">
        <f t="shared" si="107"/>
        <v>0</v>
      </c>
      <c r="BN138" s="19" t="b">
        <f t="shared" si="91"/>
        <v>0</v>
      </c>
      <c r="BO138" s="19" t="b">
        <f t="shared" si="92"/>
        <v>0</v>
      </c>
      <c r="BP138" s="19" t="b">
        <f t="shared" si="93"/>
        <v>0</v>
      </c>
      <c r="BQ138" s="19" t="b">
        <f t="shared" si="94"/>
        <v>0</v>
      </c>
      <c r="BR138" s="19" t="b">
        <f t="shared" si="95"/>
        <v>0</v>
      </c>
      <c r="BS138" s="19" t="b">
        <f t="shared" si="96"/>
        <v>0</v>
      </c>
      <c r="BT138" s="19" t="b">
        <f t="shared" si="97"/>
        <v>0</v>
      </c>
      <c r="BU138" s="19" t="b">
        <f t="shared" si="98"/>
        <v>0</v>
      </c>
    </row>
    <row r="139" spans="2:73" x14ac:dyDescent="0.3">
      <c r="B139" s="17" t="str">
        <f>VLOOKUP($AC139,LS_Coint_BD!$B$3:$D$1079,2)</f>
        <v>BRAP4</v>
      </c>
      <c r="C139" s="87" t="str">
        <f>VLOOKUP($AC139,LS_Coint_BD!$B$3:$D$1079,3)</f>
        <v>UGPA3</v>
      </c>
      <c r="D139" s="70">
        <f t="shared" si="108"/>
        <v>0</v>
      </c>
      <c r="E139" s="66">
        <f t="shared" si="109"/>
        <v>0</v>
      </c>
      <c r="F139" s="71">
        <f t="shared" si="110"/>
        <v>0</v>
      </c>
      <c r="G139" s="70">
        <f t="shared" si="111"/>
        <v>0</v>
      </c>
      <c r="H139" s="66">
        <f t="shared" si="112"/>
        <v>0</v>
      </c>
      <c r="I139" s="71">
        <f t="shared" si="113"/>
        <v>0</v>
      </c>
      <c r="J139" s="70">
        <f t="shared" si="114"/>
        <v>1.2500194329618992</v>
      </c>
      <c r="K139" s="66">
        <f t="shared" si="115"/>
        <v>3.9186417452823292</v>
      </c>
      <c r="L139" s="71">
        <f t="shared" si="116"/>
        <v>2.6124278301882193</v>
      </c>
      <c r="M139" s="70">
        <f t="shared" si="117"/>
        <v>1.2329034805855201</v>
      </c>
      <c r="N139" s="66">
        <f t="shared" si="118"/>
        <v>3.6967032933465269</v>
      </c>
      <c r="O139" s="71">
        <f t="shared" si="119"/>
        <v>2.4644688622310178</v>
      </c>
      <c r="P139" s="70">
        <f t="shared" si="120"/>
        <v>1.1703704685056167</v>
      </c>
      <c r="Q139" s="66">
        <f t="shared" si="121"/>
        <v>3.8895289428115181</v>
      </c>
      <c r="R139" s="71">
        <f t="shared" si="122"/>
        <v>2.5930192952076787</v>
      </c>
      <c r="S139" s="70">
        <f t="shared" si="123"/>
        <v>0.91949065417852793</v>
      </c>
      <c r="T139" s="66">
        <f t="shared" si="124"/>
        <v>4.5561674233509599</v>
      </c>
      <c r="U139" s="71">
        <f t="shared" si="125"/>
        <v>3.0374449489006397</v>
      </c>
      <c r="V139" s="70">
        <f t="shared" si="126"/>
        <v>0</v>
      </c>
      <c r="W139" s="66">
        <f t="shared" si="127"/>
        <v>0</v>
      </c>
      <c r="X139" s="71">
        <f t="shared" si="128"/>
        <v>0</v>
      </c>
      <c r="Y139" s="70">
        <f t="shared" si="129"/>
        <v>0.53322397763768947</v>
      </c>
      <c r="Z139" s="66">
        <f t="shared" si="130"/>
        <v>7.1860969037473499</v>
      </c>
      <c r="AA139" s="71">
        <f t="shared" si="131"/>
        <v>4.7907312691649002</v>
      </c>
      <c r="AB139" s="98">
        <f>SUMIF(BN139:BU139,"VERDADEIRO",BN$3:$BU138)</f>
        <v>0</v>
      </c>
      <c r="AC139" s="97">
        <f t="shared" si="132"/>
        <v>136</v>
      </c>
      <c r="AD139">
        <f>RTD("tryd.rtdserver",,"COT",B139,"ULT")</f>
        <v>63.07</v>
      </c>
      <c r="AE139">
        <f>RTD("tryd.rtdserver",,"COT",C139,"ULT")</f>
        <v>23.6</v>
      </c>
      <c r="AF139">
        <f>VLOOKUP($AC139,LS_Coint_BD!$B$3:$AQ$1079,AF$2)*$AD139+VLOOKUP($AC139,LS_Coint_BD!$B$3:$AQ$1079,AF$2+1)</f>
        <v>0</v>
      </c>
      <c r="AG139">
        <f>VLOOKUP($AC139,LS_Coint_BD!$B$3:$AQ$1079,AG$2)*$AD139+VLOOKUP($AC139,LS_Coint_BD!$B$3:$AQ$1079,AG$2+1)</f>
        <v>0</v>
      </c>
      <c r="AH139">
        <f>VLOOKUP($AC139,LS_Coint_BD!$B$3:$AQ$1079,AH$2)*$AD139+VLOOKUP($AC139,LS_Coint_BD!$B$3:$AQ$1079,AH$2+1)</f>
        <v>22.349980567038102</v>
      </c>
      <c r="AI139">
        <f>VLOOKUP($AC139,LS_Coint_BD!$B$3:$AQ$1079,AI$2)*$AD139+VLOOKUP($AC139,LS_Coint_BD!$B$3:$AQ$1079,AI$2+1)</f>
        <v>22.367096519414481</v>
      </c>
      <c r="AJ139">
        <f>VLOOKUP($AC139,LS_Coint_BD!$B$3:$AQ$1079,AJ$2)*$AD139+VLOOKUP($AC139,LS_Coint_BD!$B$3:$AQ$1079,AJ$2+1)</f>
        <v>22.429629531494385</v>
      </c>
      <c r="AK139">
        <f>VLOOKUP($AC139,LS_Coint_BD!$B$3:$AQ$1079,AK$2)*$AD139+VLOOKUP($AC139,LS_Coint_BD!$B$3:$AQ$1079,AK$2+1)</f>
        <v>22.680509345821473</v>
      </c>
      <c r="AL139">
        <f>VLOOKUP($AC139,LS_Coint_BD!$B$3:$AQ$1079,AL$2)*$AD139+VLOOKUP($AC139,LS_Coint_BD!$B$3:$AQ$1079,AL$2+1)</f>
        <v>0</v>
      </c>
      <c r="AM139">
        <f>VLOOKUP($AC139,LS_Coint_BD!$B$3:$AQ$1079,AM$2)*$AD139+VLOOKUP($AC139,LS_Coint_BD!$B$3:$AQ$1079,AM$2+1)</f>
        <v>23.066776022362312</v>
      </c>
      <c r="AN139">
        <f>VLOOKUP($AC139,LS_Coint_BD!$B$3:$AQ$1079,AN$2)</f>
        <v>0</v>
      </c>
      <c r="AO139">
        <f>VLOOKUP($AC139,LS_Coint_BD!$B$3:$AQ$1079,AO$2)</f>
        <v>0</v>
      </c>
      <c r="AP139">
        <f>VLOOKUP($AC139,LS_Coint_BD!$B$3:$AQ$1079,AP$2)</f>
        <v>1.3062139150941099</v>
      </c>
      <c r="AQ139">
        <f>VLOOKUP($AC139,LS_Coint_BD!$B$3:$AQ$1079,AQ$2)</f>
        <v>1.23223443111551</v>
      </c>
      <c r="AR139">
        <f>VLOOKUP($AC139,LS_Coint_BD!$B$3:$AQ$1079,AR$2)</f>
        <v>1.29650964760384</v>
      </c>
      <c r="AS139">
        <f>VLOOKUP($AC139,LS_Coint_BD!$B$3:$AQ$1079,AS$2)</f>
        <v>1.51872247445032</v>
      </c>
      <c r="AT139">
        <f>VLOOKUP($AC139,LS_Coint_BD!$B$3:$AQ$1079,AT$2)</f>
        <v>0</v>
      </c>
      <c r="AU139">
        <f>VLOOKUP($AC139,LS_Coint_BD!$B$3:$AQ$1079,AU$2)</f>
        <v>2.3953656345824501</v>
      </c>
      <c r="AV139">
        <f>VLOOKUP($AC139,LS_Coint_BD!$B$3:$AQ$1079,AV$2)</f>
        <v>0</v>
      </c>
      <c r="AW139">
        <f>VLOOKUP($AC139,LS_Coint_BD!$B$3:$AQ$1079,AW$2)</f>
        <v>0</v>
      </c>
      <c r="AX139">
        <f>VLOOKUP($AC139,LS_Coint_BD!$B$3:$AQ$1079,AX$2)</f>
        <v>-4.5677747298863599E-16</v>
      </c>
      <c r="AY139">
        <f>VLOOKUP($AC139,LS_Coint_BD!$B$3:$AQ$1079,AY$2)</f>
        <v>-2.3314683517128299E-15</v>
      </c>
      <c r="AZ139">
        <f>VLOOKUP($AC139,LS_Coint_BD!$B$3:$AQ$1079,AZ$2)</f>
        <v>-1.50003466438243E-15</v>
      </c>
      <c r="BA139">
        <f>VLOOKUP($AC139,LS_Coint_BD!$B$3:$AQ$1079,BA$2)</f>
        <v>-6.5725203057809296E-16</v>
      </c>
      <c r="BB139">
        <f>VLOOKUP($AC139,LS_Coint_BD!$B$3:$AQ$1079,BB$2)</f>
        <v>0</v>
      </c>
      <c r="BC139">
        <f>VLOOKUP($AC139,LS_Coint_BD!$B$3:$AQ$1079,BC$2)</f>
        <v>2.8421709430403998E-16</v>
      </c>
      <c r="BD139">
        <f t="shared" si="99"/>
        <v>0</v>
      </c>
      <c r="BE139">
        <f t="shared" si="100"/>
        <v>0</v>
      </c>
      <c r="BF139">
        <f t="shared" si="101"/>
        <v>2.6124278301882193</v>
      </c>
      <c r="BG139">
        <f t="shared" si="102"/>
        <v>2.4644688622310178</v>
      </c>
      <c r="BH139">
        <f t="shared" si="103"/>
        <v>2.5930192952076787</v>
      </c>
      <c r="BI139">
        <f t="shared" si="104"/>
        <v>3.0374449489006397</v>
      </c>
      <c r="BJ139">
        <f t="shared" si="105"/>
        <v>0</v>
      </c>
      <c r="BK139">
        <f t="shared" si="106"/>
        <v>4.7907312691649002</v>
      </c>
      <c r="BL139">
        <f t="shared" si="107"/>
        <v>0</v>
      </c>
      <c r="BN139" s="30" t="b">
        <f t="shared" si="91"/>
        <v>0</v>
      </c>
      <c r="BO139" s="30" t="b">
        <f t="shared" si="92"/>
        <v>0</v>
      </c>
      <c r="BP139" s="30" t="b">
        <f t="shared" si="93"/>
        <v>0</v>
      </c>
      <c r="BQ139" s="30" t="b">
        <f t="shared" si="94"/>
        <v>0</v>
      </c>
      <c r="BR139" s="30" t="b">
        <f t="shared" si="95"/>
        <v>0</v>
      </c>
      <c r="BS139" s="30" t="b">
        <f t="shared" si="96"/>
        <v>0</v>
      </c>
      <c r="BT139" s="30" t="b">
        <f t="shared" si="97"/>
        <v>0</v>
      </c>
      <c r="BU139" s="30" t="b">
        <f t="shared" si="98"/>
        <v>0</v>
      </c>
    </row>
    <row r="140" spans="2:73" x14ac:dyDescent="0.3">
      <c r="B140" s="17" t="str">
        <f>VLOOKUP($AC140,LS_Coint_BD!$B$3:$D$1079,2)</f>
        <v>BRDT3</v>
      </c>
      <c r="C140" s="87" t="str">
        <f>VLOOKUP($AC140,LS_Coint_BD!$B$3:$D$1079,3)</f>
        <v>B3SA3</v>
      </c>
      <c r="D140" s="68">
        <f t="shared" si="108"/>
        <v>3.7705623121643725</v>
      </c>
      <c r="E140" s="65">
        <f t="shared" si="109"/>
        <v>6.0147545130771576</v>
      </c>
      <c r="F140" s="69">
        <f t="shared" si="110"/>
        <v>4.0098363420514387</v>
      </c>
      <c r="G140" s="68">
        <f t="shared" si="111"/>
        <v>3.5006706923134487</v>
      </c>
      <c r="H140" s="65">
        <f t="shared" si="112"/>
        <v>6.1467094295824687</v>
      </c>
      <c r="I140" s="69">
        <f t="shared" si="113"/>
        <v>4.0978062863883125</v>
      </c>
      <c r="J140" s="68">
        <f t="shared" si="114"/>
        <v>2.5630055634743556</v>
      </c>
      <c r="K140" s="65">
        <f t="shared" si="115"/>
        <v>7.0459280332973648</v>
      </c>
      <c r="L140" s="69">
        <f t="shared" si="116"/>
        <v>4.6972853555315766</v>
      </c>
      <c r="M140" s="68">
        <f t="shared" si="117"/>
        <v>3.1489389001816264</v>
      </c>
      <c r="N140" s="65">
        <f t="shared" si="118"/>
        <v>8.8413901150874423</v>
      </c>
      <c r="O140" s="69">
        <f t="shared" si="119"/>
        <v>5.8942600767249616</v>
      </c>
      <c r="P140" s="68">
        <f t="shared" si="120"/>
        <v>0</v>
      </c>
      <c r="Q140" s="65">
        <f t="shared" si="121"/>
        <v>0</v>
      </c>
      <c r="R140" s="69">
        <f t="shared" si="122"/>
        <v>0</v>
      </c>
      <c r="S140" s="68">
        <f t="shared" si="123"/>
        <v>0</v>
      </c>
      <c r="T140" s="65">
        <f t="shared" si="124"/>
        <v>0</v>
      </c>
      <c r="U140" s="69">
        <f t="shared" si="125"/>
        <v>0</v>
      </c>
      <c r="V140" s="68">
        <f t="shared" si="126"/>
        <v>3.5285084723430415</v>
      </c>
      <c r="W140" s="65">
        <f t="shared" si="127"/>
        <v>14.255938768427878</v>
      </c>
      <c r="X140" s="69">
        <f t="shared" si="128"/>
        <v>9.5039591789519182</v>
      </c>
      <c r="Y140" s="68">
        <f t="shared" si="129"/>
        <v>0</v>
      </c>
      <c r="Z140" s="65">
        <f t="shared" si="130"/>
        <v>0</v>
      </c>
      <c r="AA140" s="69">
        <f t="shared" si="131"/>
        <v>0</v>
      </c>
      <c r="AB140" s="98">
        <f>SUMIF(BN140:BU140,"VERDADEIRO",BN$3:$BU139)</f>
        <v>0</v>
      </c>
      <c r="AC140" s="97">
        <f t="shared" si="132"/>
        <v>137</v>
      </c>
      <c r="AD140">
        <f>RTD("tryd.rtdserver",,"COT",B140,"ULT")</f>
        <v>22.48</v>
      </c>
      <c r="AE140">
        <f>RTD("tryd.rtdserver",,"COT",C140,"ULT")</f>
        <v>63.45</v>
      </c>
      <c r="AF140">
        <f>VLOOKUP($AC140,LS_Coint_BD!$B$3:$AQ$1079,AF$2)*$AD140+VLOOKUP($AC140,LS_Coint_BD!$B$3:$AQ$1079,AF$2+1)</f>
        <v>59.67943768783563</v>
      </c>
      <c r="AG140">
        <f>VLOOKUP($AC140,LS_Coint_BD!$B$3:$AQ$1079,AG$2)*$AD140+VLOOKUP($AC140,LS_Coint_BD!$B$3:$AQ$1079,AG$2+1)</f>
        <v>59.949329307686554</v>
      </c>
      <c r="AH140">
        <f>VLOOKUP($AC140,LS_Coint_BD!$B$3:$AQ$1079,AH$2)*$AD140+VLOOKUP($AC140,LS_Coint_BD!$B$3:$AQ$1079,AH$2+1)</f>
        <v>60.886994436525647</v>
      </c>
      <c r="AI140">
        <f>VLOOKUP($AC140,LS_Coint_BD!$B$3:$AQ$1079,AI$2)*$AD140+VLOOKUP($AC140,LS_Coint_BD!$B$3:$AQ$1079,AI$2+1)</f>
        <v>60.301061099818376</v>
      </c>
      <c r="AJ140">
        <f>VLOOKUP($AC140,LS_Coint_BD!$B$3:$AQ$1079,AJ$2)*$AD140+VLOOKUP($AC140,LS_Coint_BD!$B$3:$AQ$1079,AJ$2+1)</f>
        <v>0</v>
      </c>
      <c r="AK140">
        <f>VLOOKUP($AC140,LS_Coint_BD!$B$3:$AQ$1079,AK$2)*$AD140+VLOOKUP($AC140,LS_Coint_BD!$B$3:$AQ$1079,AK$2+1)</f>
        <v>0</v>
      </c>
      <c r="AL140">
        <f>VLOOKUP($AC140,LS_Coint_BD!$B$3:$AQ$1079,AL$2)*$AD140+VLOOKUP($AC140,LS_Coint_BD!$B$3:$AQ$1079,AL$2+1)</f>
        <v>59.921491527656961</v>
      </c>
      <c r="AM140">
        <f>VLOOKUP($AC140,LS_Coint_BD!$B$3:$AQ$1079,AM$2)*$AD140+VLOOKUP($AC140,LS_Coint_BD!$B$3:$AQ$1079,AM$2+1)</f>
        <v>0</v>
      </c>
      <c r="AN140">
        <f>VLOOKUP($AC140,LS_Coint_BD!$B$3:$AQ$1079,AN$2)</f>
        <v>2.0049181710257198</v>
      </c>
      <c r="AO140">
        <f>VLOOKUP($AC140,LS_Coint_BD!$B$3:$AQ$1079,AO$2)</f>
        <v>2.0489031431941598</v>
      </c>
      <c r="AP140">
        <f>VLOOKUP($AC140,LS_Coint_BD!$B$3:$AQ$1079,AP$2)</f>
        <v>2.3486426777657901</v>
      </c>
      <c r="AQ140">
        <f>VLOOKUP($AC140,LS_Coint_BD!$B$3:$AQ$1079,AQ$2)</f>
        <v>2.9471300383624799</v>
      </c>
      <c r="AR140">
        <f>VLOOKUP($AC140,LS_Coint_BD!$B$3:$AQ$1079,AR$2)</f>
        <v>0</v>
      </c>
      <c r="AS140">
        <f>VLOOKUP($AC140,LS_Coint_BD!$B$3:$AQ$1079,AS$2)</f>
        <v>0</v>
      </c>
      <c r="AT140">
        <f>VLOOKUP($AC140,LS_Coint_BD!$B$3:$AQ$1079,AT$2)</f>
        <v>4.75197958947596</v>
      </c>
      <c r="AU140">
        <f>VLOOKUP($AC140,LS_Coint_BD!$B$3:$AQ$1079,AU$2)</f>
        <v>0</v>
      </c>
      <c r="AV140">
        <f>VLOOKUP($AC140,LS_Coint_BD!$B$3:$AQ$1079,AV$2)</f>
        <v>-5.6843418860807996E-16</v>
      </c>
      <c r="AW140">
        <f>VLOOKUP($AC140,LS_Coint_BD!$B$3:$AQ$1079,AW$2)</f>
        <v>-6.8093678843676302E-15</v>
      </c>
      <c r="AX140">
        <f>VLOOKUP($AC140,LS_Coint_BD!$B$3:$AQ$1079,AX$2)</f>
        <v>-3.8064789415719596E-15</v>
      </c>
      <c r="AY140">
        <f>VLOOKUP($AC140,LS_Coint_BD!$B$3:$AQ$1079,AY$2)</f>
        <v>2.0428103653102898E-15</v>
      </c>
      <c r="AZ140">
        <f>VLOOKUP($AC140,LS_Coint_BD!$B$3:$AQ$1079,AZ$2)</f>
        <v>0</v>
      </c>
      <c r="BA140">
        <f>VLOOKUP($AC140,LS_Coint_BD!$B$3:$AQ$1079,BA$2)</f>
        <v>0</v>
      </c>
      <c r="BB140">
        <f>VLOOKUP($AC140,LS_Coint_BD!$B$3:$AQ$1079,BB$2)</f>
        <v>-1.16270629488016E-15</v>
      </c>
      <c r="BC140">
        <f>VLOOKUP($AC140,LS_Coint_BD!$B$3:$AQ$1079,BC$2)</f>
        <v>0</v>
      </c>
      <c r="BD140">
        <f t="shared" si="99"/>
        <v>4.0098363420514387</v>
      </c>
      <c r="BE140">
        <f t="shared" si="100"/>
        <v>4.0978062863883125</v>
      </c>
      <c r="BF140">
        <f t="shared" si="101"/>
        <v>4.6972853555315766</v>
      </c>
      <c r="BG140">
        <f t="shared" si="102"/>
        <v>5.8942600767249616</v>
      </c>
      <c r="BH140">
        <f t="shared" si="103"/>
        <v>0</v>
      </c>
      <c r="BI140">
        <f t="shared" si="104"/>
        <v>0</v>
      </c>
      <c r="BJ140">
        <f t="shared" si="105"/>
        <v>9.5039591789519182</v>
      </c>
      <c r="BK140">
        <f t="shared" si="106"/>
        <v>0</v>
      </c>
      <c r="BL140">
        <f t="shared" si="107"/>
        <v>4.0098363420514378</v>
      </c>
      <c r="BN140" s="19" t="b">
        <f t="shared" si="91"/>
        <v>0</v>
      </c>
      <c r="BO140" s="19" t="b">
        <f t="shared" si="92"/>
        <v>0</v>
      </c>
      <c r="BP140" s="19" t="b">
        <f t="shared" si="93"/>
        <v>0</v>
      </c>
      <c r="BQ140" s="19" t="b">
        <f t="shared" si="94"/>
        <v>0</v>
      </c>
      <c r="BR140" s="19" t="b">
        <f t="shared" si="95"/>
        <v>0</v>
      </c>
      <c r="BS140" s="19" t="b">
        <f t="shared" si="96"/>
        <v>0</v>
      </c>
      <c r="BT140" s="19" t="b">
        <f t="shared" si="97"/>
        <v>0</v>
      </c>
      <c r="BU140" s="19" t="b">
        <f t="shared" si="98"/>
        <v>0</v>
      </c>
    </row>
    <row r="141" spans="2:73" x14ac:dyDescent="0.3">
      <c r="B141" s="17" t="str">
        <f>VLOOKUP($AC141,LS_Coint_BD!$B$3:$D$1079,2)</f>
        <v>BRDT3</v>
      </c>
      <c r="C141" s="87" t="str">
        <f>VLOOKUP($AC141,LS_Coint_BD!$B$3:$D$1079,3)</f>
        <v>CSAN3</v>
      </c>
      <c r="D141" s="70">
        <f t="shared" si="108"/>
        <v>0.48326882917274361</v>
      </c>
      <c r="E141" s="66">
        <f t="shared" si="109"/>
        <v>12.254287949932236</v>
      </c>
      <c r="F141" s="71">
        <f t="shared" si="110"/>
        <v>8.1695252999548238</v>
      </c>
      <c r="G141" s="70">
        <f t="shared" si="111"/>
        <v>-0.81855873267335255</v>
      </c>
      <c r="H141" s="66">
        <f t="shared" si="112"/>
        <v>-14.681920996450682</v>
      </c>
      <c r="I141" s="71">
        <f t="shared" si="113"/>
        <v>-9.7879473309671212</v>
      </c>
      <c r="J141" s="70">
        <f t="shared" si="114"/>
        <v>0</v>
      </c>
      <c r="K141" s="66">
        <f t="shared" si="115"/>
        <v>0</v>
      </c>
      <c r="L141" s="71">
        <f t="shared" si="116"/>
        <v>0</v>
      </c>
      <c r="M141" s="70">
        <f t="shared" si="117"/>
        <v>-1.4230667589639552</v>
      </c>
      <c r="N141" s="66">
        <f t="shared" si="118"/>
        <v>-15.668254327168803</v>
      </c>
      <c r="O141" s="71">
        <f t="shared" si="119"/>
        <v>-10.445502884779202</v>
      </c>
      <c r="P141" s="70">
        <f t="shared" si="120"/>
        <v>0</v>
      </c>
      <c r="Q141" s="66">
        <f t="shared" si="121"/>
        <v>0</v>
      </c>
      <c r="R141" s="71">
        <f t="shared" si="122"/>
        <v>0</v>
      </c>
      <c r="S141" s="70">
        <f t="shared" si="123"/>
        <v>-1.2446883246747831</v>
      </c>
      <c r="T141" s="66">
        <f t="shared" si="124"/>
        <v>-17.308641049805871</v>
      </c>
      <c r="U141" s="71">
        <f t="shared" si="125"/>
        <v>-11.539094033203913</v>
      </c>
      <c r="V141" s="70">
        <f t="shared" si="126"/>
        <v>-0.80632691666474443</v>
      </c>
      <c r="W141" s="66">
        <f t="shared" si="127"/>
        <v>-17.519441190733041</v>
      </c>
      <c r="X141" s="71">
        <f t="shared" si="128"/>
        <v>-11.679627460488694</v>
      </c>
      <c r="Y141" s="70">
        <f t="shared" si="129"/>
        <v>0</v>
      </c>
      <c r="Z141" s="66">
        <f t="shared" si="130"/>
        <v>0</v>
      </c>
      <c r="AA141" s="71">
        <f t="shared" si="131"/>
        <v>0</v>
      </c>
      <c r="AB141" s="98">
        <f>SUMIF(BN141:BU141,"VERDADEIRO",BN$3:$BU140)</f>
        <v>0</v>
      </c>
      <c r="AC141" s="97">
        <f t="shared" si="132"/>
        <v>138</v>
      </c>
      <c r="AD141">
        <f>RTD("tryd.rtdserver",,"COT",B141,"ULT")</f>
        <v>22.48</v>
      </c>
      <c r="AE141">
        <f>RTD("tryd.rtdserver",,"COT",C141,"ULT")</f>
        <v>78.739999999999995</v>
      </c>
      <c r="AF141">
        <f>VLOOKUP($AC141,LS_Coint_BD!$B$3:$AQ$1079,AF$2)*$AD141+VLOOKUP($AC141,LS_Coint_BD!$B$3:$AQ$1079,AF$2+1)</f>
        <v>78.256731170827251</v>
      </c>
      <c r="AG141">
        <f>VLOOKUP($AC141,LS_Coint_BD!$B$3:$AQ$1079,AG$2)*$AD141+VLOOKUP($AC141,LS_Coint_BD!$B$3:$AQ$1079,AG$2+1)</f>
        <v>79.558558732673347</v>
      </c>
      <c r="AH141">
        <f>VLOOKUP($AC141,LS_Coint_BD!$B$3:$AQ$1079,AH$2)*$AD141+VLOOKUP($AC141,LS_Coint_BD!$B$3:$AQ$1079,AH$2+1)</f>
        <v>0</v>
      </c>
      <c r="AI141">
        <f>VLOOKUP($AC141,LS_Coint_BD!$B$3:$AQ$1079,AI$2)*$AD141+VLOOKUP($AC141,LS_Coint_BD!$B$3:$AQ$1079,AI$2+1)</f>
        <v>80.16306675896395</v>
      </c>
      <c r="AJ141">
        <f>VLOOKUP($AC141,LS_Coint_BD!$B$3:$AQ$1079,AJ$2)*$AD141+VLOOKUP($AC141,LS_Coint_BD!$B$3:$AQ$1079,AJ$2+1)</f>
        <v>0</v>
      </c>
      <c r="AK141">
        <f>VLOOKUP($AC141,LS_Coint_BD!$B$3:$AQ$1079,AK$2)*$AD141+VLOOKUP($AC141,LS_Coint_BD!$B$3:$AQ$1079,AK$2+1)</f>
        <v>79.984688324674778</v>
      </c>
      <c r="AL141">
        <f>VLOOKUP($AC141,LS_Coint_BD!$B$3:$AQ$1079,AL$2)*$AD141+VLOOKUP($AC141,LS_Coint_BD!$B$3:$AQ$1079,AL$2+1)</f>
        <v>79.546326916664739</v>
      </c>
      <c r="AM141">
        <f>VLOOKUP($AC141,LS_Coint_BD!$B$3:$AQ$1079,AM$2)*$AD141+VLOOKUP($AC141,LS_Coint_BD!$B$3:$AQ$1079,AM$2+1)</f>
        <v>0</v>
      </c>
      <c r="AN141">
        <f>VLOOKUP($AC141,LS_Coint_BD!$B$3:$AQ$1079,AN$2)</f>
        <v>4.0847626499774101</v>
      </c>
      <c r="AO141">
        <f>VLOOKUP($AC141,LS_Coint_BD!$B$3:$AQ$1079,AO$2)</f>
        <v>4.8939736654835597</v>
      </c>
      <c r="AP141">
        <f>VLOOKUP($AC141,LS_Coint_BD!$B$3:$AQ$1079,AP$2)</f>
        <v>0</v>
      </c>
      <c r="AQ141">
        <f>VLOOKUP($AC141,LS_Coint_BD!$B$3:$AQ$1079,AQ$2)</f>
        <v>5.2227514423896002</v>
      </c>
      <c r="AR141">
        <f>VLOOKUP($AC141,LS_Coint_BD!$B$3:$AQ$1079,AR$2)</f>
        <v>0</v>
      </c>
      <c r="AS141">
        <f>VLOOKUP($AC141,LS_Coint_BD!$B$3:$AQ$1079,AS$2)</f>
        <v>5.76954701660196</v>
      </c>
      <c r="AT141">
        <f>VLOOKUP($AC141,LS_Coint_BD!$B$3:$AQ$1079,AT$2)</f>
        <v>5.8398137302443498</v>
      </c>
      <c r="AU141">
        <f>VLOOKUP($AC141,LS_Coint_BD!$B$3:$AQ$1079,AU$2)</f>
        <v>0</v>
      </c>
      <c r="AV141">
        <f>VLOOKUP($AC141,LS_Coint_BD!$B$3:$AQ$1079,AV$2)</f>
        <v>2.8421709430404001E-15</v>
      </c>
      <c r="AW141">
        <f>VLOOKUP($AC141,LS_Coint_BD!$B$3:$AQ$1079,AW$2)</f>
        <v>-2.2500519965736501E-15</v>
      </c>
      <c r="AX141">
        <f>VLOOKUP($AC141,LS_Coint_BD!$B$3:$AQ$1079,AX$2)</f>
        <v>0</v>
      </c>
      <c r="AY141">
        <f>VLOOKUP($AC141,LS_Coint_BD!$B$3:$AQ$1079,AY$2)</f>
        <v>-8.8817841970012504E-16</v>
      </c>
      <c r="AZ141">
        <f>VLOOKUP($AC141,LS_Coint_BD!$B$3:$AQ$1079,AZ$2)</f>
        <v>0</v>
      </c>
      <c r="BA141">
        <f>VLOOKUP($AC141,LS_Coint_BD!$B$3:$AQ$1079,BA$2)</f>
        <v>7.1054273576010003E-15</v>
      </c>
      <c r="BB141">
        <f>VLOOKUP($AC141,LS_Coint_BD!$B$3:$AQ$1079,BB$2)</f>
        <v>6.0719106510408597E-15</v>
      </c>
      <c r="BC141">
        <f>VLOOKUP($AC141,LS_Coint_BD!$B$3:$AQ$1079,BC$2)</f>
        <v>0</v>
      </c>
      <c r="BD141">
        <f t="shared" si="99"/>
        <v>8.1695252999548238</v>
      </c>
      <c r="BE141">
        <f t="shared" si="100"/>
        <v>-9.7879473309671212</v>
      </c>
      <c r="BF141">
        <f t="shared" si="101"/>
        <v>0</v>
      </c>
      <c r="BG141">
        <f t="shared" si="102"/>
        <v>-10.445502884779202</v>
      </c>
      <c r="BH141">
        <f t="shared" si="103"/>
        <v>0</v>
      </c>
      <c r="BI141">
        <f t="shared" si="104"/>
        <v>-11.539094033203913</v>
      </c>
      <c r="BJ141">
        <f t="shared" si="105"/>
        <v>-11.679627460488694</v>
      </c>
      <c r="BK141">
        <f t="shared" si="106"/>
        <v>0</v>
      </c>
      <c r="BL141">
        <f t="shared" si="107"/>
        <v>8.1695252999548291</v>
      </c>
      <c r="BN141" s="30" t="b">
        <f t="shared" ref="BN141:BN204" si="133">IF(D141&gt;0,IF(D141&gt;F141,TRUE,FALSE),IF(D141&lt;F141,TRUE,FALSE))</f>
        <v>0</v>
      </c>
      <c r="BO141" s="30" t="b">
        <f t="shared" ref="BO141:BO204" si="134">IF(G141&gt;0,IF(G141&gt;I141,TRUE,FALSE),IF(G141&lt;I141,TRUE,FALSE))</f>
        <v>0</v>
      </c>
      <c r="BP141" s="30" t="b">
        <f t="shared" ref="BP141:BP204" si="135">IF(J141&gt;0,IF(J141&gt;L141,TRUE,FALSE),IF(J141&lt;L141,TRUE,FALSE))</f>
        <v>0</v>
      </c>
      <c r="BQ141" s="30" t="b">
        <f t="shared" ref="BQ141:BQ204" si="136">IF(M141&gt;0,IF(M141&gt;O141,TRUE,FALSE),IF(M141&lt;O141,TRUE,FALSE))</f>
        <v>0</v>
      </c>
      <c r="BR141" s="30" t="b">
        <f t="shared" ref="BR141:BR204" si="137">IF(P141&gt;0,IF(P141&gt;R141,TRUE,FALSE),IF(P141&lt;R141,TRUE,FALSE))</f>
        <v>0</v>
      </c>
      <c r="BS141" s="30" t="b">
        <f t="shared" ref="BS141:BS204" si="138">IF(S141&gt;0,IF(S141&gt;U141,TRUE,FALSE),IF(S141&lt;U141,TRUE,FALSE))</f>
        <v>0</v>
      </c>
      <c r="BT141" s="30" t="b">
        <f t="shared" ref="BT141:BT204" si="139">IF(V141&gt;0,IF(V141&gt;X141,TRUE,FALSE),IF(V141&lt;X141,TRUE,FALSE))</f>
        <v>0</v>
      </c>
      <c r="BU141" s="30" t="b">
        <f t="shared" ref="BU141:BU204" si="140">IF(Y141&gt;0,IF(Y141&gt;AA141,TRUE,FALSE),IF(Y141&lt;AA141,TRUE,FALSE))</f>
        <v>0</v>
      </c>
    </row>
    <row r="142" spans="2:73" x14ac:dyDescent="0.3">
      <c r="B142" s="17" t="str">
        <f>VLOOKUP($AC142,LS_Coint_BD!$B$3:$D$1079,2)</f>
        <v>BRDT3</v>
      </c>
      <c r="C142" s="87" t="str">
        <f>VLOOKUP($AC142,LS_Coint_BD!$B$3:$D$1079,3)</f>
        <v>CVCB3</v>
      </c>
      <c r="D142" s="68">
        <f t="shared" si="108"/>
        <v>0</v>
      </c>
      <c r="E142" s="65">
        <f t="shared" si="109"/>
        <v>0</v>
      </c>
      <c r="F142" s="69">
        <f t="shared" si="110"/>
        <v>0</v>
      </c>
      <c r="G142" s="68">
        <f t="shared" si="111"/>
        <v>0</v>
      </c>
      <c r="H142" s="65">
        <f t="shared" si="112"/>
        <v>0</v>
      </c>
      <c r="I142" s="69">
        <f t="shared" si="113"/>
        <v>0</v>
      </c>
      <c r="J142" s="68">
        <f t="shared" si="114"/>
        <v>-7.5658678910286881E-2</v>
      </c>
      <c r="K142" s="65">
        <f t="shared" si="115"/>
        <v>-5.8306198361597978</v>
      </c>
      <c r="L142" s="69">
        <f t="shared" si="116"/>
        <v>-3.8870798907731983</v>
      </c>
      <c r="M142" s="68">
        <f t="shared" si="117"/>
        <v>-0.14935301201044027</v>
      </c>
      <c r="N142" s="65">
        <f t="shared" si="118"/>
        <v>-5.6382406448014217</v>
      </c>
      <c r="O142" s="69">
        <f t="shared" si="119"/>
        <v>-3.7588270965342812</v>
      </c>
      <c r="P142" s="68">
        <f t="shared" si="120"/>
        <v>-0.30531794540493706</v>
      </c>
      <c r="Q142" s="65">
        <f t="shared" si="121"/>
        <v>-5.901734894868091</v>
      </c>
      <c r="R142" s="69">
        <f t="shared" si="122"/>
        <v>-3.9344899299120608</v>
      </c>
      <c r="S142" s="68">
        <f t="shared" si="123"/>
        <v>-0.19555248521824353</v>
      </c>
      <c r="T142" s="65">
        <f t="shared" si="124"/>
        <v>-5.7851262417537272</v>
      </c>
      <c r="U142" s="69">
        <f t="shared" si="125"/>
        <v>-3.856750827835818</v>
      </c>
      <c r="V142" s="68">
        <f t="shared" si="126"/>
        <v>8.8966894025194421E-2</v>
      </c>
      <c r="W142" s="65">
        <f t="shared" si="127"/>
        <v>5.8627021822853997</v>
      </c>
      <c r="X142" s="69">
        <f t="shared" si="128"/>
        <v>3.9084681215236001</v>
      </c>
      <c r="Y142" s="68">
        <f t="shared" si="129"/>
        <v>-0.83465572875108052</v>
      </c>
      <c r="Z142" s="65">
        <f t="shared" si="130"/>
        <v>-6.8487288241955397</v>
      </c>
      <c r="AA142" s="69">
        <f t="shared" si="131"/>
        <v>-4.5658192161303601</v>
      </c>
      <c r="AB142" s="98">
        <f>SUMIF(BN142:BU142,"VERDADEIRO",BN$3:$BU141)</f>
        <v>0</v>
      </c>
      <c r="AC142" s="97">
        <f t="shared" si="132"/>
        <v>139</v>
      </c>
      <c r="AD142">
        <f>RTD("tryd.rtdserver",,"COT",B142,"ULT")</f>
        <v>22.48</v>
      </c>
      <c r="AE142">
        <f>RTD("tryd.rtdserver",,"COT",C142,"ULT")</f>
        <v>19.97</v>
      </c>
      <c r="AF142">
        <f>VLOOKUP($AC142,LS_Coint_BD!$B$3:$AQ$1079,AF$2)*$AD142+VLOOKUP($AC142,LS_Coint_BD!$B$3:$AQ$1079,AF$2+1)</f>
        <v>0</v>
      </c>
      <c r="AG142">
        <f>VLOOKUP($AC142,LS_Coint_BD!$B$3:$AQ$1079,AG$2)*$AD142+VLOOKUP($AC142,LS_Coint_BD!$B$3:$AQ$1079,AG$2+1)</f>
        <v>0</v>
      </c>
      <c r="AH142">
        <f>VLOOKUP($AC142,LS_Coint_BD!$B$3:$AQ$1079,AH$2)*$AD142+VLOOKUP($AC142,LS_Coint_BD!$B$3:$AQ$1079,AH$2+1)</f>
        <v>20.045658678910286</v>
      </c>
      <c r="AI142">
        <f>VLOOKUP($AC142,LS_Coint_BD!$B$3:$AQ$1079,AI$2)*$AD142+VLOOKUP($AC142,LS_Coint_BD!$B$3:$AQ$1079,AI$2+1)</f>
        <v>20.119353012010439</v>
      </c>
      <c r="AJ142">
        <f>VLOOKUP($AC142,LS_Coint_BD!$B$3:$AQ$1079,AJ$2)*$AD142+VLOOKUP($AC142,LS_Coint_BD!$B$3:$AQ$1079,AJ$2+1)</f>
        <v>20.275317945404936</v>
      </c>
      <c r="AK142">
        <f>VLOOKUP($AC142,LS_Coint_BD!$B$3:$AQ$1079,AK$2)*$AD142+VLOOKUP($AC142,LS_Coint_BD!$B$3:$AQ$1079,AK$2+1)</f>
        <v>20.165552485218242</v>
      </c>
      <c r="AL142">
        <f>VLOOKUP($AC142,LS_Coint_BD!$B$3:$AQ$1079,AL$2)*$AD142+VLOOKUP($AC142,LS_Coint_BD!$B$3:$AQ$1079,AL$2+1)</f>
        <v>19.881033105974804</v>
      </c>
      <c r="AM142">
        <f>VLOOKUP($AC142,LS_Coint_BD!$B$3:$AQ$1079,AM$2)*$AD142+VLOOKUP($AC142,LS_Coint_BD!$B$3:$AQ$1079,AM$2+1)</f>
        <v>20.804655728751079</v>
      </c>
      <c r="AN142">
        <f>VLOOKUP($AC142,LS_Coint_BD!$B$3:$AQ$1079,AN$2)</f>
        <v>0</v>
      </c>
      <c r="AO142">
        <f>VLOOKUP($AC142,LS_Coint_BD!$B$3:$AQ$1079,AO$2)</f>
        <v>0</v>
      </c>
      <c r="AP142">
        <f>VLOOKUP($AC142,LS_Coint_BD!$B$3:$AQ$1079,AP$2)</f>
        <v>1.9435399453866</v>
      </c>
      <c r="AQ142">
        <f>VLOOKUP($AC142,LS_Coint_BD!$B$3:$AQ$1079,AQ$2)</f>
        <v>1.8794135482671399</v>
      </c>
      <c r="AR142">
        <f>VLOOKUP($AC142,LS_Coint_BD!$B$3:$AQ$1079,AR$2)</f>
        <v>1.96724496495603</v>
      </c>
      <c r="AS142">
        <f>VLOOKUP($AC142,LS_Coint_BD!$B$3:$AQ$1079,AS$2)</f>
        <v>1.9283754139179099</v>
      </c>
      <c r="AT142">
        <f>VLOOKUP($AC142,LS_Coint_BD!$B$3:$AQ$1079,AT$2)</f>
        <v>1.9542340607618001</v>
      </c>
      <c r="AU142">
        <f>VLOOKUP($AC142,LS_Coint_BD!$B$3:$AQ$1079,AU$2)</f>
        <v>2.2829096080651801</v>
      </c>
      <c r="AV142">
        <f>VLOOKUP($AC142,LS_Coint_BD!$B$3:$AQ$1079,AV$2)</f>
        <v>0</v>
      </c>
      <c r="AW142">
        <f>VLOOKUP($AC142,LS_Coint_BD!$B$3:$AQ$1079,AW$2)</f>
        <v>0</v>
      </c>
      <c r="AX142">
        <f>VLOOKUP($AC142,LS_Coint_BD!$B$3:$AQ$1079,AX$2)</f>
        <v>1.6494742080145199E-15</v>
      </c>
      <c r="AY142">
        <f>VLOOKUP($AC142,LS_Coint_BD!$B$3:$AQ$1079,AY$2)</f>
        <v>-1.37667655053519E-15</v>
      </c>
      <c r="AZ142">
        <f>VLOOKUP($AC142,LS_Coint_BD!$B$3:$AQ$1079,AZ$2)</f>
        <v>-1.06581410364015E-15</v>
      </c>
      <c r="BA142">
        <f>VLOOKUP($AC142,LS_Coint_BD!$B$3:$AQ$1079,BA$2)</f>
        <v>1.7763568394002501E-15</v>
      </c>
      <c r="BB142">
        <f>VLOOKUP($AC142,LS_Coint_BD!$B$3:$AQ$1079,BB$2)</f>
        <v>-1.2918958832001801E-16</v>
      </c>
      <c r="BC142">
        <f>VLOOKUP($AC142,LS_Coint_BD!$B$3:$AQ$1079,BC$2)</f>
        <v>3.41060513164848E-16</v>
      </c>
      <c r="BD142">
        <f t="shared" ref="BD142:BD205" si="141">IF(D142&lt;0,AV142-2*AN142,AV142+2*AN142)</f>
        <v>0</v>
      </c>
      <c r="BE142">
        <f t="shared" ref="BE142:BE205" si="142">IF(G142&lt;0,AW142-2*AO142,AW142+2*AO142)</f>
        <v>0</v>
      </c>
      <c r="BF142">
        <f t="shared" ref="BF142:BF205" si="143">IF(J142&lt;0,AX142-2*AP142,AX142+2*AP142)</f>
        <v>-3.8870798907731983</v>
      </c>
      <c r="BG142">
        <f t="shared" ref="BG142:BG205" si="144">IF(M142&lt;0,AY142-2*AQ142,AY142+2*AQ142)</f>
        <v>-3.7588270965342812</v>
      </c>
      <c r="BH142">
        <f t="shared" ref="BH142:BH205" si="145">IF(P142&lt;0,AZ142-2*AR142,AZ142+2*AR142)</f>
        <v>-3.9344899299120608</v>
      </c>
      <c r="BI142">
        <f t="shared" ref="BI142:BI205" si="146">IF(S142&lt;0,BA142-2*AS142,BA142+2*AS142)</f>
        <v>-3.856750827835818</v>
      </c>
      <c r="BJ142">
        <f t="shared" ref="BJ142:BJ205" si="147">IF(V142&lt;0,BB142-2*AT142,BB142+2*AT142)</f>
        <v>3.9084681215236001</v>
      </c>
      <c r="BK142">
        <f t="shared" ref="BK142:BK205" si="148">IF(Y142&lt;0,BC142-2*AU142,BC142+2*AU142)</f>
        <v>-4.5658192161303601</v>
      </c>
      <c r="BL142">
        <f t="shared" ref="BL142:BL205" si="149">IF(AA142&lt;0,BD142-2*AV142,BD142+2*AV142)</f>
        <v>0</v>
      </c>
      <c r="BN142" s="19" t="b">
        <f t="shared" si="133"/>
        <v>0</v>
      </c>
      <c r="BO142" s="19" t="b">
        <f t="shared" si="134"/>
        <v>0</v>
      </c>
      <c r="BP142" s="19" t="b">
        <f t="shared" si="135"/>
        <v>0</v>
      </c>
      <c r="BQ142" s="19" t="b">
        <f t="shared" si="136"/>
        <v>0</v>
      </c>
      <c r="BR142" s="19" t="b">
        <f t="shared" si="137"/>
        <v>0</v>
      </c>
      <c r="BS142" s="19" t="b">
        <f t="shared" si="138"/>
        <v>0</v>
      </c>
      <c r="BT142" s="19" t="b">
        <f t="shared" si="139"/>
        <v>0</v>
      </c>
      <c r="BU142" s="19" t="b">
        <f t="shared" si="140"/>
        <v>0</v>
      </c>
    </row>
    <row r="143" spans="2:73" x14ac:dyDescent="0.3">
      <c r="B143" s="17" t="str">
        <f>VLOOKUP($AC143,LS_Coint_BD!$B$3:$D$1079,2)</f>
        <v>BRDT3</v>
      </c>
      <c r="C143" s="87" t="str">
        <f>VLOOKUP($AC143,LS_Coint_BD!$B$3:$D$1079,3)</f>
        <v>EGIE3</v>
      </c>
      <c r="D143" s="70">
        <f t="shared" ref="D143:D206" si="150">IF(AF143=0,0,$AE143-AF143)</f>
        <v>1.170342534368686</v>
      </c>
      <c r="E143" s="66">
        <f t="shared" ref="E143:E206" si="151">F143/2*3</f>
        <v>2.9472888434242264</v>
      </c>
      <c r="F143" s="71">
        <f t="shared" ref="F143:F206" si="152">BD143</f>
        <v>1.9648592289494842</v>
      </c>
      <c r="G143" s="70">
        <f t="shared" ref="G143:G206" si="153">IF(AG143=0,0,$AE143-AG143)</f>
        <v>1.1864141490257012</v>
      </c>
      <c r="H143" s="66">
        <f t="shared" ref="H143:H206" si="154">I143/2*3</f>
        <v>2.8831130136708629</v>
      </c>
      <c r="I143" s="71">
        <f t="shared" ref="I143:I206" si="155">BE143</f>
        <v>1.9220753424472419</v>
      </c>
      <c r="J143" s="70">
        <f t="shared" ref="J143:J206" si="156">IF(AH143=0,0,$AE143-AH143)</f>
        <v>1.284715500098379</v>
      </c>
      <c r="K143" s="66">
        <f t="shared" ref="K143:K206" si="157">L143/2*3</f>
        <v>3.0267104503245026</v>
      </c>
      <c r="L143" s="71">
        <f t="shared" ref="L143:L206" si="158">BF143</f>
        <v>2.0178069668830019</v>
      </c>
      <c r="M143" s="70">
        <f t="shared" ref="M143:M206" si="159">IF(AI143=0,0,$AE143-AI143)</f>
        <v>1.3618235521381834</v>
      </c>
      <c r="N143" s="66">
        <f t="shared" ref="N143:N206" si="160">O143/2*3</f>
        <v>2.9790459875569404</v>
      </c>
      <c r="O143" s="71">
        <f t="shared" ref="O143:O206" si="161">BG143</f>
        <v>1.9860306583712934</v>
      </c>
      <c r="P143" s="70">
        <f t="shared" ref="P143:P206" si="162">IF(AJ143=0,0,$AE143-AJ143)</f>
        <v>1.4924504655226158</v>
      </c>
      <c r="Q143" s="66">
        <f t="shared" ref="Q143:Q206" si="163">R143/2*3</f>
        <v>3.2802550567265949</v>
      </c>
      <c r="R143" s="71">
        <f t="shared" ref="R143:R206" si="164">BH143</f>
        <v>2.1868367044843966</v>
      </c>
      <c r="S143" s="70">
        <f t="shared" ref="S143:S206" si="165">IF(AK143=0,0,$AE143-AK143)</f>
        <v>1.3816391924200175</v>
      </c>
      <c r="T143" s="66">
        <f t="shared" ref="T143:T206" si="166">U143/2*3</f>
        <v>3.2650639269257704</v>
      </c>
      <c r="U143" s="71">
        <f t="shared" ref="U143:U206" si="167">BI143</f>
        <v>2.1767092846171803</v>
      </c>
      <c r="V143" s="70">
        <f t="shared" ref="V143:V206" si="168">IF(AL143=0,0,$AE143-AL143)</f>
        <v>1.7667500205746833</v>
      </c>
      <c r="W143" s="66">
        <f t="shared" ref="W143:W206" si="169">X143/2*3</f>
        <v>3.9888879013832046</v>
      </c>
      <c r="X143" s="71">
        <f t="shared" ref="X143:X206" si="170">BJ143</f>
        <v>2.6592586009221364</v>
      </c>
      <c r="Y143" s="70">
        <f t="shared" ref="Y143:Y206" si="171">IF(AM143=0,0,$AE143-AM143)</f>
        <v>0</v>
      </c>
      <c r="Z143" s="66">
        <f t="shared" ref="Z143:Z206" si="172">AA143/2*3</f>
        <v>0</v>
      </c>
      <c r="AA143" s="71">
        <f t="shared" ref="AA143:AA206" si="173">BK143</f>
        <v>0</v>
      </c>
      <c r="AB143" s="98">
        <f>SUMIF(BN143:BU143,"VERDADEIRO",BN$3:$BU142)</f>
        <v>0</v>
      </c>
      <c r="AC143" s="97">
        <f t="shared" si="132"/>
        <v>140</v>
      </c>
      <c r="AD143">
        <f>RTD("tryd.rtdserver",,"COT",B143,"ULT")</f>
        <v>22.48</v>
      </c>
      <c r="AE143">
        <f>RTD("tryd.rtdserver",,"COT",C143,"ULT")</f>
        <v>45.12</v>
      </c>
      <c r="AF143">
        <f>VLOOKUP($AC143,LS_Coint_BD!$B$3:$AQ$1079,AF$2)*$AD143+VLOOKUP($AC143,LS_Coint_BD!$B$3:$AQ$1079,AF$2+1)</f>
        <v>43.949657465631311</v>
      </c>
      <c r="AG143">
        <f>VLOOKUP($AC143,LS_Coint_BD!$B$3:$AQ$1079,AG$2)*$AD143+VLOOKUP($AC143,LS_Coint_BD!$B$3:$AQ$1079,AG$2+1)</f>
        <v>43.933585850974296</v>
      </c>
      <c r="AH143">
        <f>VLOOKUP($AC143,LS_Coint_BD!$B$3:$AQ$1079,AH$2)*$AD143+VLOOKUP($AC143,LS_Coint_BD!$B$3:$AQ$1079,AH$2+1)</f>
        <v>43.835284499901618</v>
      </c>
      <c r="AI143">
        <f>VLOOKUP($AC143,LS_Coint_BD!$B$3:$AQ$1079,AI$2)*$AD143+VLOOKUP($AC143,LS_Coint_BD!$B$3:$AQ$1079,AI$2+1)</f>
        <v>43.758176447861814</v>
      </c>
      <c r="AJ143">
        <f>VLOOKUP($AC143,LS_Coint_BD!$B$3:$AQ$1079,AJ$2)*$AD143+VLOOKUP($AC143,LS_Coint_BD!$B$3:$AQ$1079,AJ$2+1)</f>
        <v>43.627549534477382</v>
      </c>
      <c r="AK143">
        <f>VLOOKUP($AC143,LS_Coint_BD!$B$3:$AQ$1079,AK$2)*$AD143+VLOOKUP($AC143,LS_Coint_BD!$B$3:$AQ$1079,AK$2+1)</f>
        <v>43.73836080757998</v>
      </c>
      <c r="AL143">
        <f>VLOOKUP($AC143,LS_Coint_BD!$B$3:$AQ$1079,AL$2)*$AD143+VLOOKUP($AC143,LS_Coint_BD!$B$3:$AQ$1079,AL$2+1)</f>
        <v>43.353249979425314</v>
      </c>
      <c r="AM143">
        <f>VLOOKUP($AC143,LS_Coint_BD!$B$3:$AQ$1079,AM$2)*$AD143+VLOOKUP($AC143,LS_Coint_BD!$B$3:$AQ$1079,AM$2+1)</f>
        <v>0</v>
      </c>
      <c r="AN143">
        <f>VLOOKUP($AC143,LS_Coint_BD!$B$3:$AQ$1079,AN$2)</f>
        <v>0.98242961447473998</v>
      </c>
      <c r="AO143">
        <f>VLOOKUP($AC143,LS_Coint_BD!$B$3:$AQ$1079,AO$2)</f>
        <v>0.96103767122362205</v>
      </c>
      <c r="AP143">
        <f>VLOOKUP($AC143,LS_Coint_BD!$B$3:$AQ$1079,AP$2)</f>
        <v>1.0089034834415</v>
      </c>
      <c r="AQ143">
        <f>VLOOKUP($AC143,LS_Coint_BD!$B$3:$AQ$1079,AQ$2)</f>
        <v>0.99301532918564495</v>
      </c>
      <c r="AR143">
        <f>VLOOKUP($AC143,LS_Coint_BD!$B$3:$AQ$1079,AR$2)</f>
        <v>1.0934183522422001</v>
      </c>
      <c r="AS143">
        <f>VLOOKUP($AC143,LS_Coint_BD!$B$3:$AQ$1079,AS$2)</f>
        <v>1.0883546423085899</v>
      </c>
      <c r="AT143">
        <f>VLOOKUP($AC143,LS_Coint_BD!$B$3:$AQ$1079,AT$2)</f>
        <v>1.32962930046107</v>
      </c>
      <c r="AU143">
        <f>VLOOKUP($AC143,LS_Coint_BD!$B$3:$AQ$1079,AU$2)</f>
        <v>0</v>
      </c>
      <c r="AV143">
        <f>VLOOKUP($AC143,LS_Coint_BD!$B$3:$AQ$1079,AV$2)</f>
        <v>4.12114786740858E-15</v>
      </c>
      <c r="AW143">
        <f>VLOOKUP($AC143,LS_Coint_BD!$B$3:$AQ$1079,AW$2)</f>
        <v>-2.2500519965736501E-15</v>
      </c>
      <c r="AX143">
        <f>VLOOKUP($AC143,LS_Coint_BD!$B$3:$AQ$1079,AX$2)</f>
        <v>1.62409768173737E-15</v>
      </c>
      <c r="AY143">
        <f>VLOOKUP($AC143,LS_Coint_BD!$B$3:$AQ$1079,AY$2)</f>
        <v>3.5083047578154901E-15</v>
      </c>
      <c r="AZ143">
        <f>VLOOKUP($AC143,LS_Coint_BD!$B$3:$AQ$1079,AZ$2)</f>
        <v>-3.7106120645249702E-15</v>
      </c>
      <c r="BA143">
        <f>VLOOKUP($AC143,LS_Coint_BD!$B$3:$AQ$1079,BA$2)</f>
        <v>2.4868995751603499E-16</v>
      </c>
      <c r="BB143">
        <f>VLOOKUP($AC143,LS_Coint_BD!$B$3:$AQ$1079,BB$2)</f>
        <v>-3.5527136788005001E-15</v>
      </c>
      <c r="BC143">
        <f>VLOOKUP($AC143,LS_Coint_BD!$B$3:$AQ$1079,BC$2)</f>
        <v>0</v>
      </c>
      <c r="BD143">
        <f t="shared" si="141"/>
        <v>1.9648592289494842</v>
      </c>
      <c r="BE143">
        <f t="shared" si="142"/>
        <v>1.9220753424472419</v>
      </c>
      <c r="BF143">
        <f t="shared" si="143"/>
        <v>2.0178069668830019</v>
      </c>
      <c r="BG143">
        <f t="shared" si="144"/>
        <v>1.9860306583712934</v>
      </c>
      <c r="BH143">
        <f t="shared" si="145"/>
        <v>2.1868367044843966</v>
      </c>
      <c r="BI143">
        <f t="shared" si="146"/>
        <v>2.1767092846171803</v>
      </c>
      <c r="BJ143">
        <f t="shared" si="147"/>
        <v>2.6592586009221364</v>
      </c>
      <c r="BK143">
        <f t="shared" si="148"/>
        <v>0</v>
      </c>
      <c r="BL143">
        <f t="shared" si="149"/>
        <v>1.9648592289494924</v>
      </c>
      <c r="BN143" s="30" t="b">
        <f t="shared" si="133"/>
        <v>0</v>
      </c>
      <c r="BO143" s="30" t="b">
        <f t="shared" si="134"/>
        <v>0</v>
      </c>
      <c r="BP143" s="30" t="b">
        <f t="shared" si="135"/>
        <v>0</v>
      </c>
      <c r="BQ143" s="30" t="b">
        <f t="shared" si="136"/>
        <v>0</v>
      </c>
      <c r="BR143" s="30" t="b">
        <f t="shared" si="137"/>
        <v>0</v>
      </c>
      <c r="BS143" s="30" t="b">
        <f t="shared" si="138"/>
        <v>0</v>
      </c>
      <c r="BT143" s="30" t="b">
        <f t="shared" si="139"/>
        <v>0</v>
      </c>
      <c r="BU143" s="30" t="b">
        <f t="shared" si="140"/>
        <v>0</v>
      </c>
    </row>
    <row r="144" spans="2:73" x14ac:dyDescent="0.3">
      <c r="B144" s="17" t="str">
        <f>VLOOKUP($AC144,LS_Coint_BD!$B$3:$D$1079,2)</f>
        <v>BRDT3</v>
      </c>
      <c r="C144" s="87" t="str">
        <f>VLOOKUP($AC144,LS_Coint_BD!$B$3:$D$1079,3)</f>
        <v>HYPE3</v>
      </c>
      <c r="D144" s="68">
        <f t="shared" si="150"/>
        <v>-0.17557686899209557</v>
      </c>
      <c r="E144" s="65">
        <f t="shared" si="151"/>
        <v>-4.0417370086972531</v>
      </c>
      <c r="F144" s="69">
        <f t="shared" si="152"/>
        <v>-2.6944913391315022</v>
      </c>
      <c r="G144" s="68">
        <f t="shared" si="153"/>
        <v>-0.2107700752119257</v>
      </c>
      <c r="H144" s="65">
        <f t="shared" si="154"/>
        <v>-3.890306691717516</v>
      </c>
      <c r="I144" s="69">
        <f t="shared" si="155"/>
        <v>-2.593537794478344</v>
      </c>
      <c r="J144" s="68">
        <f t="shared" si="156"/>
        <v>-0.47789519161886318</v>
      </c>
      <c r="K144" s="65">
        <f t="shared" si="157"/>
        <v>-4.2899370687420291</v>
      </c>
      <c r="L144" s="69">
        <f t="shared" si="158"/>
        <v>-2.8599580458280194</v>
      </c>
      <c r="M144" s="68">
        <f t="shared" si="159"/>
        <v>-0.48720660174362962</v>
      </c>
      <c r="N144" s="65">
        <f t="shared" si="160"/>
        <v>-4.3086680185363466</v>
      </c>
      <c r="O144" s="69">
        <f t="shared" si="161"/>
        <v>-2.8724453456908976</v>
      </c>
      <c r="P144" s="68">
        <f t="shared" si="162"/>
        <v>-0.50886395485005664</v>
      </c>
      <c r="Q144" s="65">
        <f t="shared" si="163"/>
        <v>-4.3286997187205705</v>
      </c>
      <c r="R144" s="69">
        <f t="shared" si="164"/>
        <v>-2.8857998124803803</v>
      </c>
      <c r="S144" s="68">
        <f t="shared" si="165"/>
        <v>-0.30552495681180858</v>
      </c>
      <c r="T144" s="65">
        <f t="shared" si="166"/>
        <v>-4.4829299078915144</v>
      </c>
      <c r="U144" s="69">
        <f t="shared" si="167"/>
        <v>-2.9886199385943431</v>
      </c>
      <c r="V144" s="68">
        <f t="shared" si="168"/>
        <v>0.11980604903818204</v>
      </c>
      <c r="W144" s="65">
        <f t="shared" si="169"/>
        <v>4.7960939516078707</v>
      </c>
      <c r="X144" s="69">
        <f t="shared" si="170"/>
        <v>3.1973959677385806</v>
      </c>
      <c r="Y144" s="68">
        <f t="shared" si="171"/>
        <v>0.12873512394903486</v>
      </c>
      <c r="Z144" s="65">
        <f t="shared" si="172"/>
        <v>5.1470977810745655</v>
      </c>
      <c r="AA144" s="69">
        <f t="shared" si="173"/>
        <v>3.4313985207163769</v>
      </c>
      <c r="AB144" s="98">
        <f>SUMIF(BN144:BU144,"VERDADEIRO",BN$3:$BU143)</f>
        <v>0</v>
      </c>
      <c r="AC144" s="97">
        <f t="shared" si="132"/>
        <v>141</v>
      </c>
      <c r="AD144">
        <f>RTD("tryd.rtdserver",,"COT",B144,"ULT")</f>
        <v>22.48</v>
      </c>
      <c r="AE144">
        <f>RTD("tryd.rtdserver",,"COT",C144,"ULT")</f>
        <v>33</v>
      </c>
      <c r="AF144">
        <f>VLOOKUP($AC144,LS_Coint_BD!$B$3:$AQ$1079,AF$2)*$AD144+VLOOKUP($AC144,LS_Coint_BD!$B$3:$AQ$1079,AF$2+1)</f>
        <v>33.175576868992096</v>
      </c>
      <c r="AG144">
        <f>VLOOKUP($AC144,LS_Coint_BD!$B$3:$AQ$1079,AG$2)*$AD144+VLOOKUP($AC144,LS_Coint_BD!$B$3:$AQ$1079,AG$2+1)</f>
        <v>33.210770075211926</v>
      </c>
      <c r="AH144">
        <f>VLOOKUP($AC144,LS_Coint_BD!$B$3:$AQ$1079,AH$2)*$AD144+VLOOKUP($AC144,LS_Coint_BD!$B$3:$AQ$1079,AH$2+1)</f>
        <v>33.477895191618863</v>
      </c>
      <c r="AI144">
        <f>VLOOKUP($AC144,LS_Coint_BD!$B$3:$AQ$1079,AI$2)*$AD144+VLOOKUP($AC144,LS_Coint_BD!$B$3:$AQ$1079,AI$2+1)</f>
        <v>33.48720660174363</v>
      </c>
      <c r="AJ144">
        <f>VLOOKUP($AC144,LS_Coint_BD!$B$3:$AQ$1079,AJ$2)*$AD144+VLOOKUP($AC144,LS_Coint_BD!$B$3:$AQ$1079,AJ$2+1)</f>
        <v>33.508863954850057</v>
      </c>
      <c r="AK144">
        <f>VLOOKUP($AC144,LS_Coint_BD!$B$3:$AQ$1079,AK$2)*$AD144+VLOOKUP($AC144,LS_Coint_BD!$B$3:$AQ$1079,AK$2+1)</f>
        <v>33.305524956811809</v>
      </c>
      <c r="AL144">
        <f>VLOOKUP($AC144,LS_Coint_BD!$B$3:$AQ$1079,AL$2)*$AD144+VLOOKUP($AC144,LS_Coint_BD!$B$3:$AQ$1079,AL$2+1)</f>
        <v>32.880193950961818</v>
      </c>
      <c r="AM144">
        <f>VLOOKUP($AC144,LS_Coint_BD!$B$3:$AQ$1079,AM$2)*$AD144+VLOOKUP($AC144,LS_Coint_BD!$B$3:$AQ$1079,AM$2+1)</f>
        <v>32.871264876050965</v>
      </c>
      <c r="AN144">
        <f>VLOOKUP($AC144,LS_Coint_BD!$B$3:$AQ$1079,AN$2)</f>
        <v>1.34724566956575</v>
      </c>
      <c r="AO144">
        <f>VLOOKUP($AC144,LS_Coint_BD!$B$3:$AQ$1079,AO$2)</f>
        <v>1.29676889723917</v>
      </c>
      <c r="AP144">
        <f>VLOOKUP($AC144,LS_Coint_BD!$B$3:$AQ$1079,AP$2)</f>
        <v>1.4299790229140099</v>
      </c>
      <c r="AQ144">
        <f>VLOOKUP($AC144,LS_Coint_BD!$B$3:$AQ$1079,AQ$2)</f>
        <v>1.4362226728454499</v>
      </c>
      <c r="AR144">
        <f>VLOOKUP($AC144,LS_Coint_BD!$B$3:$AQ$1079,AR$2)</f>
        <v>1.4428999062401899</v>
      </c>
      <c r="AS144">
        <f>VLOOKUP($AC144,LS_Coint_BD!$B$3:$AQ$1079,AS$2)</f>
        <v>1.49430996929717</v>
      </c>
      <c r="AT144">
        <f>VLOOKUP($AC144,LS_Coint_BD!$B$3:$AQ$1079,AT$2)</f>
        <v>1.5986979838692901</v>
      </c>
      <c r="AU144">
        <f>VLOOKUP($AC144,LS_Coint_BD!$B$3:$AQ$1079,AU$2)</f>
        <v>1.71569926035819</v>
      </c>
      <c r="AV144">
        <f>VLOOKUP($AC144,LS_Coint_BD!$B$3:$AQ$1079,AV$2)</f>
        <v>-2.0250467969162901E-15</v>
      </c>
      <c r="AW144">
        <f>VLOOKUP($AC144,LS_Coint_BD!$B$3:$AQ$1079,AW$2)</f>
        <v>-3.9671969413272301E-15</v>
      </c>
      <c r="AX144">
        <f>VLOOKUP($AC144,LS_Coint_BD!$B$3:$AQ$1079,AX$2)</f>
        <v>5.0753052554292897E-16</v>
      </c>
      <c r="AY144">
        <f>VLOOKUP($AC144,LS_Coint_BD!$B$3:$AQ$1079,AY$2)</f>
        <v>2.1316282072803001E-15</v>
      </c>
      <c r="AZ144">
        <f>VLOOKUP($AC144,LS_Coint_BD!$B$3:$AQ$1079,AZ$2)</f>
        <v>-5.3290705182007502E-16</v>
      </c>
      <c r="BA144">
        <f>VLOOKUP($AC144,LS_Coint_BD!$B$3:$AQ$1079,BA$2)</f>
        <v>-3.05533376376843E-15</v>
      </c>
      <c r="BB144">
        <f>VLOOKUP($AC144,LS_Coint_BD!$B$3:$AQ$1079,BB$2)</f>
        <v>5.4905575036007701E-16</v>
      </c>
      <c r="BC144">
        <f>VLOOKUP($AC144,LS_Coint_BD!$B$3:$AQ$1079,BC$2)</f>
        <v>-3.05533376376843E-15</v>
      </c>
      <c r="BD144">
        <f t="shared" si="141"/>
        <v>-2.6944913391315022</v>
      </c>
      <c r="BE144">
        <f t="shared" si="142"/>
        <v>-2.593537794478344</v>
      </c>
      <c r="BF144">
        <f t="shared" si="143"/>
        <v>-2.8599580458280194</v>
      </c>
      <c r="BG144">
        <f t="shared" si="144"/>
        <v>-2.8724453456908976</v>
      </c>
      <c r="BH144">
        <f t="shared" si="145"/>
        <v>-2.8857998124803803</v>
      </c>
      <c r="BI144">
        <f t="shared" si="146"/>
        <v>-2.9886199385943431</v>
      </c>
      <c r="BJ144">
        <f t="shared" si="147"/>
        <v>3.1973959677385806</v>
      </c>
      <c r="BK144">
        <f t="shared" si="148"/>
        <v>3.4313985207163769</v>
      </c>
      <c r="BL144">
        <f t="shared" si="149"/>
        <v>-2.6944913391315062</v>
      </c>
      <c r="BN144" s="19" t="b">
        <f t="shared" si="133"/>
        <v>0</v>
      </c>
      <c r="BO144" s="19" t="b">
        <f t="shared" si="134"/>
        <v>0</v>
      </c>
      <c r="BP144" s="19" t="b">
        <f t="shared" si="135"/>
        <v>0</v>
      </c>
      <c r="BQ144" s="19" t="b">
        <f t="shared" si="136"/>
        <v>0</v>
      </c>
      <c r="BR144" s="19" t="b">
        <f t="shared" si="137"/>
        <v>0</v>
      </c>
      <c r="BS144" s="19" t="b">
        <f t="shared" si="138"/>
        <v>0</v>
      </c>
      <c r="BT144" s="19" t="b">
        <f t="shared" si="139"/>
        <v>0</v>
      </c>
      <c r="BU144" s="19" t="b">
        <f t="shared" si="140"/>
        <v>0</v>
      </c>
    </row>
    <row r="145" spans="2:73" x14ac:dyDescent="0.3">
      <c r="B145" s="17" t="str">
        <f>VLOOKUP($AC145,LS_Coint_BD!$B$3:$D$1079,2)</f>
        <v>BRDT3</v>
      </c>
      <c r="C145" s="87" t="str">
        <f>VLOOKUP($AC145,LS_Coint_BD!$B$3:$D$1079,3)</f>
        <v>IRBR3</v>
      </c>
      <c r="D145" s="70">
        <f t="shared" si="150"/>
        <v>-0.28018263604427673</v>
      </c>
      <c r="E145" s="66">
        <f t="shared" si="151"/>
        <v>-1.8351838287642988</v>
      </c>
      <c r="F145" s="71">
        <f t="shared" si="152"/>
        <v>-1.2234558858428659</v>
      </c>
      <c r="G145" s="70">
        <f t="shared" si="153"/>
        <v>-0.36087097047930694</v>
      </c>
      <c r="H145" s="66">
        <f t="shared" si="154"/>
        <v>-1.8099625338301584</v>
      </c>
      <c r="I145" s="71">
        <f t="shared" si="155"/>
        <v>-1.2066416892201055</v>
      </c>
      <c r="J145" s="70">
        <f t="shared" si="156"/>
        <v>-0.57945938081219062</v>
      </c>
      <c r="K145" s="66">
        <f t="shared" si="157"/>
        <v>-1.9984795699544364</v>
      </c>
      <c r="L145" s="71">
        <f t="shared" si="158"/>
        <v>-1.3323197133029576</v>
      </c>
      <c r="M145" s="70">
        <f t="shared" si="159"/>
        <v>0</v>
      </c>
      <c r="N145" s="66">
        <f t="shared" si="160"/>
        <v>0</v>
      </c>
      <c r="O145" s="71">
        <f t="shared" si="161"/>
        <v>0</v>
      </c>
      <c r="P145" s="70">
        <f t="shared" si="162"/>
        <v>0</v>
      </c>
      <c r="Q145" s="66">
        <f t="shared" si="163"/>
        <v>0</v>
      </c>
      <c r="R145" s="71">
        <f t="shared" si="164"/>
        <v>0</v>
      </c>
      <c r="S145" s="70">
        <f t="shared" si="165"/>
        <v>-0.77691267653578855</v>
      </c>
      <c r="T145" s="66">
        <f t="shared" si="166"/>
        <v>-3.633739730819971</v>
      </c>
      <c r="U145" s="71">
        <f t="shared" si="167"/>
        <v>-2.4224931538799805</v>
      </c>
      <c r="V145" s="70">
        <f t="shared" si="168"/>
        <v>-0.77348830848671568</v>
      </c>
      <c r="W145" s="66">
        <f t="shared" si="169"/>
        <v>-3.6426201928443582</v>
      </c>
      <c r="X145" s="71">
        <f t="shared" si="170"/>
        <v>-2.428413461896239</v>
      </c>
      <c r="Y145" s="70">
        <f t="shared" si="171"/>
        <v>-5.3500716955353482</v>
      </c>
      <c r="Z145" s="66">
        <f t="shared" si="172"/>
        <v>-15.268119949413817</v>
      </c>
      <c r="AA145" s="71">
        <f t="shared" si="173"/>
        <v>-10.178746632942545</v>
      </c>
      <c r="AB145" s="98">
        <f>SUMIF(BN145:BU145,"VERDADEIRO",BN$3:$BU144)</f>
        <v>0</v>
      </c>
      <c r="AC145" s="97">
        <f t="shared" si="132"/>
        <v>142</v>
      </c>
      <c r="AD145">
        <f>RTD("tryd.rtdserver",,"COT",B145,"ULT")</f>
        <v>22.48</v>
      </c>
      <c r="AE145">
        <f>RTD("tryd.rtdserver",,"COT",C145,"ULT")</f>
        <v>6.91</v>
      </c>
      <c r="AF145">
        <f>VLOOKUP($AC145,LS_Coint_BD!$B$3:$AQ$1079,AF$2)*$AD145+VLOOKUP($AC145,LS_Coint_BD!$B$3:$AQ$1079,AF$2+1)</f>
        <v>7.1901826360442769</v>
      </c>
      <c r="AG145">
        <f>VLOOKUP($AC145,LS_Coint_BD!$B$3:$AQ$1079,AG$2)*$AD145+VLOOKUP($AC145,LS_Coint_BD!$B$3:$AQ$1079,AG$2+1)</f>
        <v>7.2708709704793071</v>
      </c>
      <c r="AH145">
        <f>VLOOKUP($AC145,LS_Coint_BD!$B$3:$AQ$1079,AH$2)*$AD145+VLOOKUP($AC145,LS_Coint_BD!$B$3:$AQ$1079,AH$2+1)</f>
        <v>7.4894593808121908</v>
      </c>
      <c r="AI145">
        <f>VLOOKUP($AC145,LS_Coint_BD!$B$3:$AQ$1079,AI$2)*$AD145+VLOOKUP($AC145,LS_Coint_BD!$B$3:$AQ$1079,AI$2+1)</f>
        <v>0</v>
      </c>
      <c r="AJ145">
        <f>VLOOKUP($AC145,LS_Coint_BD!$B$3:$AQ$1079,AJ$2)*$AD145+VLOOKUP($AC145,LS_Coint_BD!$B$3:$AQ$1079,AJ$2+1)</f>
        <v>0</v>
      </c>
      <c r="AK145">
        <f>VLOOKUP($AC145,LS_Coint_BD!$B$3:$AQ$1079,AK$2)*$AD145+VLOOKUP($AC145,LS_Coint_BD!$B$3:$AQ$1079,AK$2+1)</f>
        <v>7.6869126765357887</v>
      </c>
      <c r="AL145">
        <f>VLOOKUP($AC145,LS_Coint_BD!$B$3:$AQ$1079,AL$2)*$AD145+VLOOKUP($AC145,LS_Coint_BD!$B$3:$AQ$1079,AL$2+1)</f>
        <v>7.6834883084867158</v>
      </c>
      <c r="AM145">
        <f>VLOOKUP($AC145,LS_Coint_BD!$B$3:$AQ$1079,AM$2)*$AD145+VLOOKUP($AC145,LS_Coint_BD!$B$3:$AQ$1079,AM$2+1)</f>
        <v>12.260071695535348</v>
      </c>
      <c r="AN145">
        <f>VLOOKUP($AC145,LS_Coint_BD!$B$3:$AQ$1079,AN$2)</f>
        <v>0.61172794292143295</v>
      </c>
      <c r="AO145">
        <f>VLOOKUP($AC145,LS_Coint_BD!$B$3:$AQ$1079,AO$2)</f>
        <v>0.60332084461005298</v>
      </c>
      <c r="AP145">
        <f>VLOOKUP($AC145,LS_Coint_BD!$B$3:$AQ$1079,AP$2)</f>
        <v>0.66615985665147903</v>
      </c>
      <c r="AQ145">
        <f>VLOOKUP($AC145,LS_Coint_BD!$B$3:$AQ$1079,AQ$2)</f>
        <v>0</v>
      </c>
      <c r="AR145">
        <f>VLOOKUP($AC145,LS_Coint_BD!$B$3:$AQ$1079,AR$2)</f>
        <v>0</v>
      </c>
      <c r="AS145">
        <f>VLOOKUP($AC145,LS_Coint_BD!$B$3:$AQ$1079,AS$2)</f>
        <v>1.21124657693999</v>
      </c>
      <c r="AT145">
        <f>VLOOKUP($AC145,LS_Coint_BD!$B$3:$AQ$1079,AT$2)</f>
        <v>1.2142067309481199</v>
      </c>
      <c r="AU145">
        <f>VLOOKUP($AC145,LS_Coint_BD!$B$3:$AQ$1079,AU$2)</f>
        <v>5.0893733164712698</v>
      </c>
      <c r="AV145">
        <f>VLOOKUP($AC145,LS_Coint_BD!$B$3:$AQ$1079,AV$2)</f>
        <v>0</v>
      </c>
      <c r="AW145">
        <f>VLOOKUP($AC145,LS_Coint_BD!$B$3:$AQ$1079,AW$2)</f>
        <v>4.9589961766590297E-16</v>
      </c>
      <c r="AX145">
        <f>VLOOKUP($AC145,LS_Coint_BD!$B$3:$AQ$1079,AX$2)</f>
        <v>4.31400946711489E-16</v>
      </c>
      <c r="AY145">
        <f>VLOOKUP($AC145,LS_Coint_BD!$B$3:$AQ$1079,AY$2)</f>
        <v>0</v>
      </c>
      <c r="AZ145">
        <f>VLOOKUP($AC145,LS_Coint_BD!$B$3:$AQ$1079,AZ$2)</f>
        <v>0</v>
      </c>
      <c r="BA145">
        <f>VLOOKUP($AC145,LS_Coint_BD!$B$3:$AQ$1079,BA$2)</f>
        <v>-4.2632564145606E-16</v>
      </c>
      <c r="BB145">
        <f>VLOOKUP($AC145,LS_Coint_BD!$B$3:$AQ$1079,BB$2)</f>
        <v>7.1054273576010003E-16</v>
      </c>
      <c r="BC145">
        <f>VLOOKUP($AC145,LS_Coint_BD!$B$3:$AQ$1079,BC$2)</f>
        <v>-5.4569682106375703E-15</v>
      </c>
      <c r="BD145">
        <f t="shared" si="141"/>
        <v>-1.2234558858428659</v>
      </c>
      <c r="BE145">
        <f t="shared" si="142"/>
        <v>-1.2066416892201055</v>
      </c>
      <c r="BF145">
        <f t="shared" si="143"/>
        <v>-1.3323197133029576</v>
      </c>
      <c r="BG145">
        <f t="shared" si="144"/>
        <v>0</v>
      </c>
      <c r="BH145">
        <f t="shared" si="145"/>
        <v>0</v>
      </c>
      <c r="BI145">
        <f t="shared" si="146"/>
        <v>-2.4224931538799805</v>
      </c>
      <c r="BJ145">
        <f t="shared" si="147"/>
        <v>-2.428413461896239</v>
      </c>
      <c r="BK145">
        <f t="shared" si="148"/>
        <v>-10.178746632942545</v>
      </c>
      <c r="BL145">
        <f t="shared" si="149"/>
        <v>-1.2234558858428659</v>
      </c>
      <c r="BN145" s="30" t="b">
        <f t="shared" si="133"/>
        <v>0</v>
      </c>
      <c r="BO145" s="30" t="b">
        <f t="shared" si="134"/>
        <v>0</v>
      </c>
      <c r="BP145" s="30" t="b">
        <f t="shared" si="135"/>
        <v>0</v>
      </c>
      <c r="BQ145" s="30" t="b">
        <f t="shared" si="136"/>
        <v>0</v>
      </c>
      <c r="BR145" s="30" t="b">
        <f t="shared" si="137"/>
        <v>0</v>
      </c>
      <c r="BS145" s="30" t="b">
        <f t="shared" si="138"/>
        <v>0</v>
      </c>
      <c r="BT145" s="30" t="b">
        <f t="shared" si="139"/>
        <v>0</v>
      </c>
      <c r="BU145" s="30" t="b">
        <f t="shared" si="140"/>
        <v>0</v>
      </c>
    </row>
    <row r="146" spans="2:73" x14ac:dyDescent="0.3">
      <c r="B146" s="17" t="str">
        <f>VLOOKUP($AC146,LS_Coint_BD!$B$3:$D$1079,2)</f>
        <v>BRDT3</v>
      </c>
      <c r="C146" s="87" t="str">
        <f>VLOOKUP($AC146,LS_Coint_BD!$B$3:$D$1079,3)</f>
        <v>JBSS3</v>
      </c>
      <c r="D146" s="68">
        <f t="shared" si="150"/>
        <v>1.3374004661330119</v>
      </c>
      <c r="E146" s="65">
        <f t="shared" si="151"/>
        <v>3.2522927708001639</v>
      </c>
      <c r="F146" s="69">
        <f t="shared" si="152"/>
        <v>2.1681951805334427</v>
      </c>
      <c r="G146" s="68">
        <f t="shared" si="153"/>
        <v>1.3058761828045427</v>
      </c>
      <c r="H146" s="65">
        <f t="shared" si="154"/>
        <v>3.3137480177140723</v>
      </c>
      <c r="I146" s="69">
        <f t="shared" si="155"/>
        <v>2.2091653451427149</v>
      </c>
      <c r="J146" s="68">
        <f t="shared" si="156"/>
        <v>0</v>
      </c>
      <c r="K146" s="65">
        <f t="shared" si="157"/>
        <v>0</v>
      </c>
      <c r="L146" s="69">
        <f t="shared" si="158"/>
        <v>0</v>
      </c>
      <c r="M146" s="68">
        <f t="shared" si="159"/>
        <v>1.6928136144923158</v>
      </c>
      <c r="N146" s="65">
        <f t="shared" si="160"/>
        <v>3.2047446745047647</v>
      </c>
      <c r="O146" s="69">
        <f t="shared" si="161"/>
        <v>2.1364964496698433</v>
      </c>
      <c r="P146" s="68">
        <f t="shared" si="162"/>
        <v>1.978040400094514</v>
      </c>
      <c r="Q146" s="65">
        <f t="shared" si="163"/>
        <v>3.3806110801631397</v>
      </c>
      <c r="R146" s="69">
        <f t="shared" si="164"/>
        <v>2.2537407201087598</v>
      </c>
      <c r="S146" s="68">
        <f t="shared" si="165"/>
        <v>2.3401613571903326</v>
      </c>
      <c r="T146" s="65">
        <f t="shared" si="166"/>
        <v>3.8831021375147676</v>
      </c>
      <c r="U146" s="69">
        <f t="shared" si="167"/>
        <v>2.5887347583431786</v>
      </c>
      <c r="V146" s="68">
        <f t="shared" si="168"/>
        <v>2.2836584408053042</v>
      </c>
      <c r="W146" s="65">
        <f t="shared" si="169"/>
        <v>3.9997592789317489</v>
      </c>
      <c r="X146" s="69">
        <f t="shared" si="170"/>
        <v>2.6665061859544994</v>
      </c>
      <c r="Y146" s="68">
        <f t="shared" si="171"/>
        <v>2.3062036456986945</v>
      </c>
      <c r="Z146" s="65">
        <f t="shared" si="172"/>
        <v>4.3164698163089117</v>
      </c>
      <c r="AA146" s="69">
        <f t="shared" si="173"/>
        <v>2.8776465442059411</v>
      </c>
      <c r="AB146" s="98">
        <f>SUMIF(BN146:BU146,"VERDADEIRO",BN$3:$BU145)</f>
        <v>0</v>
      </c>
      <c r="AC146" s="97">
        <f t="shared" si="132"/>
        <v>143</v>
      </c>
      <c r="AD146">
        <f>RTD("tryd.rtdserver",,"COT",B146,"ULT")</f>
        <v>22.48</v>
      </c>
      <c r="AE146">
        <f>RTD("tryd.rtdserver",,"COT",C146,"ULT")</f>
        <v>25.15</v>
      </c>
      <c r="AF146">
        <f>VLOOKUP($AC146,LS_Coint_BD!$B$3:$AQ$1079,AF$2)*$AD146+VLOOKUP($AC146,LS_Coint_BD!$B$3:$AQ$1079,AF$2+1)</f>
        <v>23.812599533866987</v>
      </c>
      <c r="AG146">
        <f>VLOOKUP($AC146,LS_Coint_BD!$B$3:$AQ$1079,AG$2)*$AD146+VLOOKUP($AC146,LS_Coint_BD!$B$3:$AQ$1079,AG$2+1)</f>
        <v>23.844123817195456</v>
      </c>
      <c r="AH146">
        <f>VLOOKUP($AC146,LS_Coint_BD!$B$3:$AQ$1079,AH$2)*$AD146+VLOOKUP($AC146,LS_Coint_BD!$B$3:$AQ$1079,AH$2+1)</f>
        <v>0</v>
      </c>
      <c r="AI146">
        <f>VLOOKUP($AC146,LS_Coint_BD!$B$3:$AQ$1079,AI$2)*$AD146+VLOOKUP($AC146,LS_Coint_BD!$B$3:$AQ$1079,AI$2+1)</f>
        <v>23.457186385507683</v>
      </c>
      <c r="AJ146">
        <f>VLOOKUP($AC146,LS_Coint_BD!$B$3:$AQ$1079,AJ$2)*$AD146+VLOOKUP($AC146,LS_Coint_BD!$B$3:$AQ$1079,AJ$2+1)</f>
        <v>23.171959599905485</v>
      </c>
      <c r="AK146">
        <f>VLOOKUP($AC146,LS_Coint_BD!$B$3:$AQ$1079,AK$2)*$AD146+VLOOKUP($AC146,LS_Coint_BD!$B$3:$AQ$1079,AK$2+1)</f>
        <v>22.809838642809666</v>
      </c>
      <c r="AL146">
        <f>VLOOKUP($AC146,LS_Coint_BD!$B$3:$AQ$1079,AL$2)*$AD146+VLOOKUP($AC146,LS_Coint_BD!$B$3:$AQ$1079,AL$2+1)</f>
        <v>22.866341559194694</v>
      </c>
      <c r="AM146">
        <f>VLOOKUP($AC146,LS_Coint_BD!$B$3:$AQ$1079,AM$2)*$AD146+VLOOKUP($AC146,LS_Coint_BD!$B$3:$AQ$1079,AM$2+1)</f>
        <v>22.843796354301304</v>
      </c>
      <c r="AN146">
        <f>VLOOKUP($AC146,LS_Coint_BD!$B$3:$AQ$1079,AN$2)</f>
        <v>1.08409759026672</v>
      </c>
      <c r="AO146">
        <f>VLOOKUP($AC146,LS_Coint_BD!$B$3:$AQ$1079,AO$2)</f>
        <v>1.1045826725713599</v>
      </c>
      <c r="AP146">
        <f>VLOOKUP($AC146,LS_Coint_BD!$B$3:$AQ$1079,AP$2)</f>
        <v>0</v>
      </c>
      <c r="AQ146">
        <f>VLOOKUP($AC146,LS_Coint_BD!$B$3:$AQ$1079,AQ$2)</f>
        <v>1.0682482248349201</v>
      </c>
      <c r="AR146">
        <f>VLOOKUP($AC146,LS_Coint_BD!$B$3:$AQ$1079,AR$2)</f>
        <v>1.1268703600543799</v>
      </c>
      <c r="AS146">
        <f>VLOOKUP($AC146,LS_Coint_BD!$B$3:$AQ$1079,AS$2)</f>
        <v>1.2943673791715899</v>
      </c>
      <c r="AT146">
        <f>VLOOKUP($AC146,LS_Coint_BD!$B$3:$AQ$1079,AT$2)</f>
        <v>1.3332530929772499</v>
      </c>
      <c r="AU146">
        <f>VLOOKUP($AC146,LS_Coint_BD!$B$3:$AQ$1079,AU$2)</f>
        <v>1.4388232721029699</v>
      </c>
      <c r="AV146">
        <f>VLOOKUP($AC146,LS_Coint_BD!$B$3:$AQ$1079,AV$2)</f>
        <v>2.4868995751603501E-15</v>
      </c>
      <c r="AW146">
        <f>VLOOKUP($AC146,LS_Coint_BD!$B$3:$AQ$1079,AW$2)</f>
        <v>-4.8849813083506904E-15</v>
      </c>
      <c r="AX146">
        <f>VLOOKUP($AC146,LS_Coint_BD!$B$3:$AQ$1079,AX$2)</f>
        <v>0</v>
      </c>
      <c r="AY146">
        <f>VLOOKUP($AC146,LS_Coint_BD!$B$3:$AQ$1079,AY$2)</f>
        <v>2.9531932455029201E-15</v>
      </c>
      <c r="AZ146">
        <f>VLOOKUP($AC146,LS_Coint_BD!$B$3:$AQ$1079,AZ$2)</f>
        <v>-1.5789838572446701E-16</v>
      </c>
      <c r="BA146">
        <f>VLOOKUP($AC146,LS_Coint_BD!$B$3:$AQ$1079,BA$2)</f>
        <v>-1.5099033134902101E-15</v>
      </c>
      <c r="BB146">
        <f>VLOOKUP($AC146,LS_Coint_BD!$B$3:$AQ$1079,BB$2)</f>
        <v>-3.71420066420052E-16</v>
      </c>
      <c r="BC146">
        <f>VLOOKUP($AC146,LS_Coint_BD!$B$3:$AQ$1079,BC$2)</f>
        <v>1.4779288903810101E-15</v>
      </c>
      <c r="BD146">
        <f t="shared" si="141"/>
        <v>2.1681951805334427</v>
      </c>
      <c r="BE146">
        <f t="shared" si="142"/>
        <v>2.2091653451427149</v>
      </c>
      <c r="BF146">
        <f t="shared" si="143"/>
        <v>0</v>
      </c>
      <c r="BG146">
        <f t="shared" si="144"/>
        <v>2.1364964496698433</v>
      </c>
      <c r="BH146">
        <f t="shared" si="145"/>
        <v>2.2537407201087598</v>
      </c>
      <c r="BI146">
        <f t="shared" si="146"/>
        <v>2.5887347583431786</v>
      </c>
      <c r="BJ146">
        <f t="shared" si="147"/>
        <v>2.6665061859544994</v>
      </c>
      <c r="BK146">
        <f t="shared" si="148"/>
        <v>2.8776465442059411</v>
      </c>
      <c r="BL146">
        <f t="shared" si="149"/>
        <v>2.1681951805334476</v>
      </c>
      <c r="BN146" s="19" t="b">
        <f t="shared" si="133"/>
        <v>0</v>
      </c>
      <c r="BO146" s="19" t="b">
        <f t="shared" si="134"/>
        <v>0</v>
      </c>
      <c r="BP146" s="19" t="b">
        <f t="shared" si="135"/>
        <v>0</v>
      </c>
      <c r="BQ146" s="19" t="b">
        <f t="shared" si="136"/>
        <v>0</v>
      </c>
      <c r="BR146" s="19" t="b">
        <f t="shared" si="137"/>
        <v>0</v>
      </c>
      <c r="BS146" s="19" t="b">
        <f t="shared" si="138"/>
        <v>0</v>
      </c>
      <c r="BT146" s="19" t="b">
        <f t="shared" si="139"/>
        <v>0</v>
      </c>
      <c r="BU146" s="19" t="b">
        <f t="shared" si="140"/>
        <v>0</v>
      </c>
    </row>
    <row r="147" spans="2:73" x14ac:dyDescent="0.3">
      <c r="B147" s="17" t="str">
        <f>VLOOKUP($AC147,LS_Coint_BD!$B$3:$D$1079,2)</f>
        <v>BRFS3</v>
      </c>
      <c r="C147" s="87" t="str">
        <f>VLOOKUP($AC147,LS_Coint_BD!$B$3:$D$1079,3)</f>
        <v>BRDT3</v>
      </c>
      <c r="D147" s="70">
        <f t="shared" si="150"/>
        <v>0.39289247573653796</v>
      </c>
      <c r="E147" s="66">
        <f t="shared" si="151"/>
        <v>2.5871863125091696</v>
      </c>
      <c r="F147" s="71">
        <f t="shared" si="152"/>
        <v>1.7247908750061132</v>
      </c>
      <c r="G147" s="70">
        <f t="shared" si="153"/>
        <v>0.44406281263304592</v>
      </c>
      <c r="H147" s="66">
        <f t="shared" si="154"/>
        <v>2.5029703876359433</v>
      </c>
      <c r="I147" s="71">
        <f t="shared" si="155"/>
        <v>1.6686469250906288</v>
      </c>
      <c r="J147" s="70">
        <f t="shared" si="156"/>
        <v>0.34947153383213703</v>
      </c>
      <c r="K147" s="66">
        <f t="shared" si="157"/>
        <v>2.4521516435723787</v>
      </c>
      <c r="L147" s="71">
        <f t="shared" si="158"/>
        <v>1.6347677623815857</v>
      </c>
      <c r="M147" s="70">
        <f t="shared" si="159"/>
        <v>0.4752218286531722</v>
      </c>
      <c r="N147" s="66">
        <f t="shared" si="160"/>
        <v>2.4205129303082606</v>
      </c>
      <c r="O147" s="71">
        <f t="shared" si="161"/>
        <v>1.6136752868721738</v>
      </c>
      <c r="P147" s="70">
        <f t="shared" si="162"/>
        <v>0.78995886894836431</v>
      </c>
      <c r="Q147" s="66">
        <f t="shared" si="163"/>
        <v>2.9417680766077217</v>
      </c>
      <c r="R147" s="71">
        <f t="shared" si="164"/>
        <v>1.9611787177384812</v>
      </c>
      <c r="S147" s="70">
        <f t="shared" si="165"/>
        <v>0.94090897159200892</v>
      </c>
      <c r="T147" s="66">
        <f t="shared" si="166"/>
        <v>4.0015146850827019</v>
      </c>
      <c r="U147" s="71">
        <f t="shared" si="167"/>
        <v>2.667676456721801</v>
      </c>
      <c r="V147" s="70">
        <f t="shared" si="168"/>
        <v>0.5144790177281422</v>
      </c>
      <c r="W147" s="66">
        <f t="shared" si="169"/>
        <v>4.5837114881998478</v>
      </c>
      <c r="X147" s="71">
        <f t="shared" si="170"/>
        <v>3.0558076587998988</v>
      </c>
      <c r="Y147" s="70">
        <f t="shared" si="171"/>
        <v>0</v>
      </c>
      <c r="Z147" s="66">
        <f t="shared" si="172"/>
        <v>0</v>
      </c>
      <c r="AA147" s="71">
        <f t="shared" si="173"/>
        <v>0</v>
      </c>
      <c r="AB147" s="98">
        <f>SUMIF(BN147:BU147,"VERDADEIRO",BN$3:$BU146)</f>
        <v>0</v>
      </c>
      <c r="AC147" s="97">
        <f t="shared" si="132"/>
        <v>144</v>
      </c>
      <c r="AD147">
        <f>RTD("tryd.rtdserver",,"COT",B147,"ULT")</f>
        <v>22.41</v>
      </c>
      <c r="AE147">
        <f>RTD("tryd.rtdserver",,"COT",C147,"ULT")</f>
        <v>22.48</v>
      </c>
      <c r="AF147">
        <f>VLOOKUP($AC147,LS_Coint_BD!$B$3:$AQ$1079,AF$2)*$AD147+VLOOKUP($AC147,LS_Coint_BD!$B$3:$AQ$1079,AF$2+1)</f>
        <v>22.087107524263462</v>
      </c>
      <c r="AG147">
        <f>VLOOKUP($AC147,LS_Coint_BD!$B$3:$AQ$1079,AG$2)*$AD147+VLOOKUP($AC147,LS_Coint_BD!$B$3:$AQ$1079,AG$2+1)</f>
        <v>22.035937187366955</v>
      </c>
      <c r="AH147">
        <f>VLOOKUP($AC147,LS_Coint_BD!$B$3:$AQ$1079,AH$2)*$AD147+VLOOKUP($AC147,LS_Coint_BD!$B$3:$AQ$1079,AH$2+1)</f>
        <v>22.130528466167863</v>
      </c>
      <c r="AI147">
        <f>VLOOKUP($AC147,LS_Coint_BD!$B$3:$AQ$1079,AI$2)*$AD147+VLOOKUP($AC147,LS_Coint_BD!$B$3:$AQ$1079,AI$2+1)</f>
        <v>22.004778171346828</v>
      </c>
      <c r="AJ147">
        <f>VLOOKUP($AC147,LS_Coint_BD!$B$3:$AQ$1079,AJ$2)*$AD147+VLOOKUP($AC147,LS_Coint_BD!$B$3:$AQ$1079,AJ$2+1)</f>
        <v>21.690041131051636</v>
      </c>
      <c r="AK147">
        <f>VLOOKUP($AC147,LS_Coint_BD!$B$3:$AQ$1079,AK$2)*$AD147+VLOOKUP($AC147,LS_Coint_BD!$B$3:$AQ$1079,AK$2+1)</f>
        <v>21.539091028407992</v>
      </c>
      <c r="AL147">
        <f>VLOOKUP($AC147,LS_Coint_BD!$B$3:$AQ$1079,AL$2)*$AD147+VLOOKUP($AC147,LS_Coint_BD!$B$3:$AQ$1079,AL$2+1)</f>
        <v>21.965520982271858</v>
      </c>
      <c r="AM147">
        <f>VLOOKUP($AC147,LS_Coint_BD!$B$3:$AQ$1079,AM$2)*$AD147+VLOOKUP($AC147,LS_Coint_BD!$B$3:$AQ$1079,AM$2+1)</f>
        <v>0</v>
      </c>
      <c r="AN147">
        <f>VLOOKUP($AC147,LS_Coint_BD!$B$3:$AQ$1079,AN$2)</f>
        <v>0.86239543750305703</v>
      </c>
      <c r="AO147">
        <f>VLOOKUP($AC147,LS_Coint_BD!$B$3:$AQ$1079,AO$2)</f>
        <v>0.83432346254531398</v>
      </c>
      <c r="AP147">
        <f>VLOOKUP($AC147,LS_Coint_BD!$B$3:$AQ$1079,AP$2)</f>
        <v>0.81738388119079297</v>
      </c>
      <c r="AQ147">
        <f>VLOOKUP($AC147,LS_Coint_BD!$B$3:$AQ$1079,AQ$2)</f>
        <v>0.80683764343608699</v>
      </c>
      <c r="AR147">
        <f>VLOOKUP($AC147,LS_Coint_BD!$B$3:$AQ$1079,AR$2)</f>
        <v>0.98058935886924004</v>
      </c>
      <c r="AS147">
        <f>VLOOKUP($AC147,LS_Coint_BD!$B$3:$AQ$1079,AS$2)</f>
        <v>1.3338382283609</v>
      </c>
      <c r="AT147">
        <f>VLOOKUP($AC147,LS_Coint_BD!$B$3:$AQ$1079,AT$2)</f>
        <v>1.5279038293999501</v>
      </c>
      <c r="AU147">
        <f>VLOOKUP($AC147,LS_Coint_BD!$B$3:$AQ$1079,AU$2)</f>
        <v>0</v>
      </c>
      <c r="AV147">
        <f>VLOOKUP($AC147,LS_Coint_BD!$B$3:$AQ$1079,AV$2)</f>
        <v>-9.2370555648813008E-16</v>
      </c>
      <c r="AW147">
        <f>VLOOKUP($AC147,LS_Coint_BD!$B$3:$AQ$1079,AW$2)</f>
        <v>8.5857247237678803E-16</v>
      </c>
      <c r="AX147">
        <f>VLOOKUP($AC147,LS_Coint_BD!$B$3:$AQ$1079,AX$2)</f>
        <v>-1.26882631385732E-16</v>
      </c>
      <c r="AY147">
        <f>VLOOKUP($AC147,LS_Coint_BD!$B$3:$AQ$1079,AY$2)</f>
        <v>-3.1086244689504401E-16</v>
      </c>
      <c r="AZ147">
        <f>VLOOKUP($AC147,LS_Coint_BD!$B$3:$AQ$1079,AZ$2)</f>
        <v>1.12502599828683E-15</v>
      </c>
      <c r="BA147">
        <f>VLOOKUP($AC147,LS_Coint_BD!$B$3:$AQ$1079,BA$2)</f>
        <v>1.06581410364015E-15</v>
      </c>
      <c r="BB147">
        <f>VLOOKUP($AC147,LS_Coint_BD!$B$3:$AQ$1079,BB$2)</f>
        <v>-1.29189588320018E-15</v>
      </c>
      <c r="BC147">
        <f>VLOOKUP($AC147,LS_Coint_BD!$B$3:$AQ$1079,BC$2)</f>
        <v>0</v>
      </c>
      <c r="BD147">
        <f t="shared" si="141"/>
        <v>1.7247908750061132</v>
      </c>
      <c r="BE147">
        <f t="shared" si="142"/>
        <v>1.6686469250906288</v>
      </c>
      <c r="BF147">
        <f t="shared" si="143"/>
        <v>1.6347677623815857</v>
      </c>
      <c r="BG147">
        <f t="shared" si="144"/>
        <v>1.6136752868721738</v>
      </c>
      <c r="BH147">
        <f t="shared" si="145"/>
        <v>1.9611787177384812</v>
      </c>
      <c r="BI147">
        <f t="shared" si="146"/>
        <v>2.667676456721801</v>
      </c>
      <c r="BJ147">
        <f t="shared" si="147"/>
        <v>3.0558076587998988</v>
      </c>
      <c r="BK147">
        <f t="shared" si="148"/>
        <v>0</v>
      </c>
      <c r="BL147">
        <f t="shared" si="149"/>
        <v>1.7247908750061114</v>
      </c>
      <c r="BN147" s="30" t="b">
        <f t="shared" si="133"/>
        <v>0</v>
      </c>
      <c r="BO147" s="30" t="b">
        <f t="shared" si="134"/>
        <v>0</v>
      </c>
      <c r="BP147" s="30" t="b">
        <f t="shared" si="135"/>
        <v>0</v>
      </c>
      <c r="BQ147" s="30" t="b">
        <f t="shared" si="136"/>
        <v>0</v>
      </c>
      <c r="BR147" s="30" t="b">
        <f t="shared" si="137"/>
        <v>0</v>
      </c>
      <c r="BS147" s="30" t="b">
        <f t="shared" si="138"/>
        <v>0</v>
      </c>
      <c r="BT147" s="30" t="b">
        <f t="shared" si="139"/>
        <v>0</v>
      </c>
      <c r="BU147" s="30" t="b">
        <f t="shared" si="140"/>
        <v>0</v>
      </c>
    </row>
    <row r="148" spans="2:73" x14ac:dyDescent="0.3">
      <c r="B148" s="17" t="str">
        <f>VLOOKUP($AC148,LS_Coint_BD!$B$3:$D$1079,2)</f>
        <v>BRFS3</v>
      </c>
      <c r="C148" s="87" t="str">
        <f>VLOOKUP($AC148,LS_Coint_BD!$B$3:$D$1079,3)</f>
        <v>BRML3</v>
      </c>
      <c r="D148" s="68">
        <f t="shared" si="150"/>
        <v>-0.31644144273335151</v>
      </c>
      <c r="E148" s="65">
        <f t="shared" si="151"/>
        <v>-1.281608908532256</v>
      </c>
      <c r="F148" s="69">
        <f t="shared" si="152"/>
        <v>-0.85440593902150397</v>
      </c>
      <c r="G148" s="68">
        <f t="shared" si="153"/>
        <v>-0.37493752248129297</v>
      </c>
      <c r="H148" s="65">
        <f t="shared" si="154"/>
        <v>-1.2400839469752478</v>
      </c>
      <c r="I148" s="69">
        <f t="shared" si="155"/>
        <v>-0.82672263131683188</v>
      </c>
      <c r="J148" s="68">
        <f t="shared" si="156"/>
        <v>-0.53545000607243942</v>
      </c>
      <c r="K148" s="65">
        <f t="shared" si="157"/>
        <v>-1.6171676684967384</v>
      </c>
      <c r="L148" s="69">
        <f t="shared" si="158"/>
        <v>-1.0781117789978256</v>
      </c>
      <c r="M148" s="68">
        <f t="shared" si="159"/>
        <v>0</v>
      </c>
      <c r="N148" s="65">
        <f t="shared" si="160"/>
        <v>0</v>
      </c>
      <c r="O148" s="69">
        <f t="shared" si="161"/>
        <v>0</v>
      </c>
      <c r="P148" s="68">
        <f t="shared" si="162"/>
        <v>-0.55718392245904802</v>
      </c>
      <c r="Q148" s="65">
        <f t="shared" si="163"/>
        <v>-1.7721148895578671</v>
      </c>
      <c r="R148" s="69">
        <f t="shared" si="164"/>
        <v>-1.1814099263719113</v>
      </c>
      <c r="S148" s="68">
        <f t="shared" si="165"/>
        <v>-0.49027569468322518</v>
      </c>
      <c r="T148" s="65">
        <f t="shared" si="166"/>
        <v>-1.9822910319075318</v>
      </c>
      <c r="U148" s="69">
        <f t="shared" si="167"/>
        <v>-1.3215273546050212</v>
      </c>
      <c r="V148" s="68">
        <f t="shared" si="168"/>
        <v>-0.35197146866061502</v>
      </c>
      <c r="W148" s="65">
        <f t="shared" si="169"/>
        <v>-2.1762912528782787</v>
      </c>
      <c r="X148" s="69">
        <f t="shared" si="170"/>
        <v>-1.4508608352521859</v>
      </c>
      <c r="Y148" s="68">
        <f t="shared" si="171"/>
        <v>0</v>
      </c>
      <c r="Z148" s="65">
        <f t="shared" si="172"/>
        <v>0</v>
      </c>
      <c r="AA148" s="69">
        <f t="shared" si="173"/>
        <v>0</v>
      </c>
      <c r="AB148" s="98">
        <f>SUMIF(BN148:BU148,"VERDADEIRO",BN$3:$BU147)</f>
        <v>0</v>
      </c>
      <c r="AC148" s="97">
        <f t="shared" si="132"/>
        <v>145</v>
      </c>
      <c r="AD148">
        <f>RTD("tryd.rtdserver",,"COT",B148,"ULT")</f>
        <v>22.41</v>
      </c>
      <c r="AE148">
        <f>RTD("tryd.rtdserver",,"COT",C148,"ULT")</f>
        <v>9.83</v>
      </c>
      <c r="AF148">
        <f>VLOOKUP($AC148,LS_Coint_BD!$B$3:$AQ$1079,AF$2)*$AD148+VLOOKUP($AC148,LS_Coint_BD!$B$3:$AQ$1079,AF$2+1)</f>
        <v>10.146441442733352</v>
      </c>
      <c r="AG148">
        <f>VLOOKUP($AC148,LS_Coint_BD!$B$3:$AQ$1079,AG$2)*$AD148+VLOOKUP($AC148,LS_Coint_BD!$B$3:$AQ$1079,AG$2+1)</f>
        <v>10.204937522481293</v>
      </c>
      <c r="AH148">
        <f>VLOOKUP($AC148,LS_Coint_BD!$B$3:$AQ$1079,AH$2)*$AD148+VLOOKUP($AC148,LS_Coint_BD!$B$3:$AQ$1079,AH$2+1)</f>
        <v>10.365450006072439</v>
      </c>
      <c r="AI148">
        <f>VLOOKUP($AC148,LS_Coint_BD!$B$3:$AQ$1079,AI$2)*$AD148+VLOOKUP($AC148,LS_Coint_BD!$B$3:$AQ$1079,AI$2+1)</f>
        <v>0</v>
      </c>
      <c r="AJ148">
        <f>VLOOKUP($AC148,LS_Coint_BD!$B$3:$AQ$1079,AJ$2)*$AD148+VLOOKUP($AC148,LS_Coint_BD!$B$3:$AQ$1079,AJ$2+1)</f>
        <v>10.387183922459048</v>
      </c>
      <c r="AK148">
        <f>VLOOKUP($AC148,LS_Coint_BD!$B$3:$AQ$1079,AK$2)*$AD148+VLOOKUP($AC148,LS_Coint_BD!$B$3:$AQ$1079,AK$2+1)</f>
        <v>10.320275694683225</v>
      </c>
      <c r="AL148">
        <f>VLOOKUP($AC148,LS_Coint_BD!$B$3:$AQ$1079,AL$2)*$AD148+VLOOKUP($AC148,LS_Coint_BD!$B$3:$AQ$1079,AL$2+1)</f>
        <v>10.181971468660615</v>
      </c>
      <c r="AM148">
        <f>VLOOKUP($AC148,LS_Coint_BD!$B$3:$AQ$1079,AM$2)*$AD148+VLOOKUP($AC148,LS_Coint_BD!$B$3:$AQ$1079,AM$2+1)</f>
        <v>0</v>
      </c>
      <c r="AN148">
        <f>VLOOKUP($AC148,LS_Coint_BD!$B$3:$AQ$1079,AN$2)</f>
        <v>0.42720296951075198</v>
      </c>
      <c r="AO148">
        <f>VLOOKUP($AC148,LS_Coint_BD!$B$3:$AQ$1079,AO$2)</f>
        <v>0.413361315658416</v>
      </c>
      <c r="AP148">
        <f>VLOOKUP($AC148,LS_Coint_BD!$B$3:$AQ$1079,AP$2)</f>
        <v>0.53905588949891303</v>
      </c>
      <c r="AQ148">
        <f>VLOOKUP($AC148,LS_Coint_BD!$B$3:$AQ$1079,AQ$2)</f>
        <v>0</v>
      </c>
      <c r="AR148">
        <f>VLOOKUP($AC148,LS_Coint_BD!$B$3:$AQ$1079,AR$2)</f>
        <v>0.590704963185956</v>
      </c>
      <c r="AS148">
        <f>VLOOKUP($AC148,LS_Coint_BD!$B$3:$AQ$1079,AS$2)</f>
        <v>0.66076367730251095</v>
      </c>
      <c r="AT148">
        <f>VLOOKUP($AC148,LS_Coint_BD!$B$3:$AQ$1079,AT$2)</f>
        <v>0.72543041762609295</v>
      </c>
      <c r="AU148">
        <f>VLOOKUP($AC148,LS_Coint_BD!$B$3:$AQ$1079,AU$2)</f>
        <v>0</v>
      </c>
      <c r="AV148">
        <f>VLOOKUP($AC148,LS_Coint_BD!$B$3:$AQ$1079,AV$2)</f>
        <v>1.7763568394002499E-17</v>
      </c>
      <c r="AW148">
        <f>VLOOKUP($AC148,LS_Coint_BD!$B$3:$AQ$1079,AW$2)</f>
        <v>5.9211894646675002E-17</v>
      </c>
      <c r="AX148">
        <f>VLOOKUP($AC148,LS_Coint_BD!$B$3:$AQ$1079,AX$2)</f>
        <v>4.06024420434343E-16</v>
      </c>
      <c r="AY148">
        <f>VLOOKUP($AC148,LS_Coint_BD!$B$3:$AQ$1079,AY$2)</f>
        <v>0</v>
      </c>
      <c r="AZ148">
        <f>VLOOKUP($AC148,LS_Coint_BD!$B$3:$AQ$1079,AZ$2)</f>
        <v>6.1185624468230898E-16</v>
      </c>
      <c r="BA148">
        <f>VLOOKUP($AC148,LS_Coint_BD!$B$3:$AQ$1079,BA$2)</f>
        <v>6.03961325396085E-16</v>
      </c>
      <c r="BB148">
        <f>VLOOKUP($AC148,LS_Coint_BD!$B$3:$AQ$1079,BB$2)</f>
        <v>-3.2297397080004503E-17</v>
      </c>
      <c r="BC148">
        <f>VLOOKUP($AC148,LS_Coint_BD!$B$3:$AQ$1079,BC$2)</f>
        <v>0</v>
      </c>
      <c r="BD148">
        <f t="shared" si="141"/>
        <v>-0.85440593902150397</v>
      </c>
      <c r="BE148">
        <f t="shared" si="142"/>
        <v>-0.82672263131683188</v>
      </c>
      <c r="BF148">
        <f t="shared" si="143"/>
        <v>-1.0781117789978256</v>
      </c>
      <c r="BG148">
        <f t="shared" si="144"/>
        <v>0</v>
      </c>
      <c r="BH148">
        <f t="shared" si="145"/>
        <v>-1.1814099263719113</v>
      </c>
      <c r="BI148">
        <f t="shared" si="146"/>
        <v>-1.3215273546050212</v>
      </c>
      <c r="BJ148">
        <f t="shared" si="147"/>
        <v>-1.4508608352521859</v>
      </c>
      <c r="BK148">
        <f t="shared" si="148"/>
        <v>0</v>
      </c>
      <c r="BL148">
        <f t="shared" si="149"/>
        <v>-0.85440593902150397</v>
      </c>
      <c r="BN148" s="19" t="b">
        <f t="shared" si="133"/>
        <v>0</v>
      </c>
      <c r="BO148" s="19" t="b">
        <f t="shared" si="134"/>
        <v>0</v>
      </c>
      <c r="BP148" s="19" t="b">
        <f t="shared" si="135"/>
        <v>0</v>
      </c>
      <c r="BQ148" s="19" t="b">
        <f t="shared" si="136"/>
        <v>0</v>
      </c>
      <c r="BR148" s="19" t="b">
        <f t="shared" si="137"/>
        <v>0</v>
      </c>
      <c r="BS148" s="19" t="b">
        <f t="shared" si="138"/>
        <v>0</v>
      </c>
      <c r="BT148" s="19" t="b">
        <f t="shared" si="139"/>
        <v>0</v>
      </c>
      <c r="BU148" s="19" t="b">
        <f t="shared" si="140"/>
        <v>0</v>
      </c>
    </row>
    <row r="149" spans="2:73" x14ac:dyDescent="0.3">
      <c r="B149" s="17" t="str">
        <f>VLOOKUP($AC149,LS_Coint_BD!$B$3:$D$1079,2)</f>
        <v>BRFS3</v>
      </c>
      <c r="C149" s="87" t="str">
        <f>VLOOKUP($AC149,LS_Coint_BD!$B$3:$D$1079,3)</f>
        <v>CRFB3</v>
      </c>
      <c r="D149" s="70">
        <f t="shared" si="150"/>
        <v>-0.10826641072145904</v>
      </c>
      <c r="E149" s="66">
        <f t="shared" si="151"/>
        <v>-1.9955218075243035</v>
      </c>
      <c r="F149" s="71">
        <f t="shared" si="152"/>
        <v>-1.3303478716828689</v>
      </c>
      <c r="G149" s="70">
        <f t="shared" si="153"/>
        <v>-0.14757326766247303</v>
      </c>
      <c r="H149" s="66">
        <f t="shared" si="154"/>
        <v>-1.9577426577468564</v>
      </c>
      <c r="I149" s="71">
        <f t="shared" si="155"/>
        <v>-1.3051617718312376</v>
      </c>
      <c r="J149" s="70">
        <f t="shared" si="156"/>
        <v>-0.36878229026864062</v>
      </c>
      <c r="K149" s="66">
        <f t="shared" si="157"/>
        <v>-2.3424962991368323</v>
      </c>
      <c r="L149" s="71">
        <f t="shared" si="158"/>
        <v>-1.561664199424555</v>
      </c>
      <c r="M149" s="70">
        <f t="shared" si="159"/>
        <v>-0.24834909003888228</v>
      </c>
      <c r="N149" s="66">
        <f t="shared" si="160"/>
        <v>-2.2991662234353525</v>
      </c>
      <c r="O149" s="71">
        <f t="shared" si="161"/>
        <v>-1.5327774822902349</v>
      </c>
      <c r="P149" s="70">
        <f t="shared" si="162"/>
        <v>0.21483989586420194</v>
      </c>
      <c r="Q149" s="66">
        <f t="shared" si="163"/>
        <v>2.7815936475027208</v>
      </c>
      <c r="R149" s="71">
        <f t="shared" si="164"/>
        <v>1.8543957650018137</v>
      </c>
      <c r="S149" s="70">
        <f t="shared" si="165"/>
        <v>0.24738564166748489</v>
      </c>
      <c r="T149" s="66">
        <f t="shared" si="166"/>
        <v>2.723673814801935</v>
      </c>
      <c r="U149" s="71">
        <f t="shared" si="167"/>
        <v>1.81578254320129</v>
      </c>
      <c r="V149" s="70">
        <f t="shared" si="168"/>
        <v>0.22827172282529418</v>
      </c>
      <c r="W149" s="66">
        <f t="shared" si="169"/>
        <v>2.6879209441379328</v>
      </c>
      <c r="X149" s="71">
        <f t="shared" si="170"/>
        <v>1.7919472960919551</v>
      </c>
      <c r="Y149" s="70">
        <f t="shared" si="171"/>
        <v>0</v>
      </c>
      <c r="Z149" s="66">
        <f t="shared" si="172"/>
        <v>0</v>
      </c>
      <c r="AA149" s="71">
        <f t="shared" si="173"/>
        <v>0</v>
      </c>
      <c r="AB149" s="98">
        <f>SUMIF(BN149:BU149,"VERDADEIRO",BN$3:$BU148)</f>
        <v>0</v>
      </c>
      <c r="AC149" s="97">
        <f t="shared" si="132"/>
        <v>146</v>
      </c>
      <c r="AD149">
        <f>RTD("tryd.rtdserver",,"COT",B149,"ULT")</f>
        <v>22.41</v>
      </c>
      <c r="AE149">
        <f>RTD("tryd.rtdserver",,"COT",C149,"ULT")</f>
        <v>19.52</v>
      </c>
      <c r="AF149">
        <f>VLOOKUP($AC149,LS_Coint_BD!$B$3:$AQ$1079,AF$2)*$AD149+VLOOKUP($AC149,LS_Coint_BD!$B$3:$AQ$1079,AF$2+1)</f>
        <v>19.628266410721459</v>
      </c>
      <c r="AG149">
        <f>VLOOKUP($AC149,LS_Coint_BD!$B$3:$AQ$1079,AG$2)*$AD149+VLOOKUP($AC149,LS_Coint_BD!$B$3:$AQ$1079,AG$2+1)</f>
        <v>19.667573267662473</v>
      </c>
      <c r="AH149">
        <f>VLOOKUP($AC149,LS_Coint_BD!$B$3:$AQ$1079,AH$2)*$AD149+VLOOKUP($AC149,LS_Coint_BD!$B$3:$AQ$1079,AH$2+1)</f>
        <v>19.88878229026864</v>
      </c>
      <c r="AI149">
        <f>VLOOKUP($AC149,LS_Coint_BD!$B$3:$AQ$1079,AI$2)*$AD149+VLOOKUP($AC149,LS_Coint_BD!$B$3:$AQ$1079,AI$2+1)</f>
        <v>19.768349090038882</v>
      </c>
      <c r="AJ149">
        <f>VLOOKUP($AC149,LS_Coint_BD!$B$3:$AQ$1079,AJ$2)*$AD149+VLOOKUP($AC149,LS_Coint_BD!$B$3:$AQ$1079,AJ$2+1)</f>
        <v>19.305160104135798</v>
      </c>
      <c r="AK149">
        <f>VLOOKUP($AC149,LS_Coint_BD!$B$3:$AQ$1079,AK$2)*$AD149+VLOOKUP($AC149,LS_Coint_BD!$B$3:$AQ$1079,AK$2+1)</f>
        <v>19.272614358332515</v>
      </c>
      <c r="AL149">
        <f>VLOOKUP($AC149,LS_Coint_BD!$B$3:$AQ$1079,AL$2)*$AD149+VLOOKUP($AC149,LS_Coint_BD!$B$3:$AQ$1079,AL$2+1)</f>
        <v>19.291728277174705</v>
      </c>
      <c r="AM149">
        <f>VLOOKUP($AC149,LS_Coint_BD!$B$3:$AQ$1079,AM$2)*$AD149+VLOOKUP($AC149,LS_Coint_BD!$B$3:$AQ$1079,AM$2+1)</f>
        <v>0</v>
      </c>
      <c r="AN149">
        <f>VLOOKUP($AC149,LS_Coint_BD!$B$3:$AQ$1079,AN$2)</f>
        <v>0.66517393584143503</v>
      </c>
      <c r="AO149">
        <f>VLOOKUP($AC149,LS_Coint_BD!$B$3:$AQ$1079,AO$2)</f>
        <v>0.65258088591562002</v>
      </c>
      <c r="AP149">
        <f>VLOOKUP($AC149,LS_Coint_BD!$B$3:$AQ$1079,AP$2)</f>
        <v>0.78083209971227696</v>
      </c>
      <c r="AQ149">
        <f>VLOOKUP($AC149,LS_Coint_BD!$B$3:$AQ$1079,AQ$2)</f>
        <v>0.76638874114511601</v>
      </c>
      <c r="AR149">
        <f>VLOOKUP($AC149,LS_Coint_BD!$B$3:$AQ$1079,AR$2)</f>
        <v>0.92719788250090696</v>
      </c>
      <c r="AS149">
        <f>VLOOKUP($AC149,LS_Coint_BD!$B$3:$AQ$1079,AS$2)</f>
        <v>0.90789127160064498</v>
      </c>
      <c r="AT149">
        <f>VLOOKUP($AC149,LS_Coint_BD!$B$3:$AQ$1079,AT$2)</f>
        <v>0.89597364804597701</v>
      </c>
      <c r="AU149">
        <f>VLOOKUP($AC149,LS_Coint_BD!$B$3:$AQ$1079,AU$2)</f>
        <v>0</v>
      </c>
      <c r="AV149">
        <f>VLOOKUP($AC149,LS_Coint_BD!$B$3:$AQ$1079,AV$2)</f>
        <v>1.0302869668521499E-15</v>
      </c>
      <c r="AW149">
        <f>VLOOKUP($AC149,LS_Coint_BD!$B$3:$AQ$1079,AW$2)</f>
        <v>2.4868995751603501E-15</v>
      </c>
      <c r="AX149">
        <f>VLOOKUP($AC149,LS_Coint_BD!$B$3:$AQ$1079,AX$2)</f>
        <v>-1.11656715619444E-15</v>
      </c>
      <c r="AY149">
        <f>VLOOKUP($AC149,LS_Coint_BD!$B$3:$AQ$1079,AY$2)</f>
        <v>-2.93098878501041E-15</v>
      </c>
      <c r="AZ149">
        <f>VLOOKUP($AC149,LS_Coint_BD!$B$3:$AQ$1079,AZ$2)</f>
        <v>-2.9605947323337501E-16</v>
      </c>
      <c r="BA149">
        <f>VLOOKUP($AC149,LS_Coint_BD!$B$3:$AQ$1079,BA$2)</f>
        <v>3.5527136788004998E-17</v>
      </c>
      <c r="BB149">
        <f>VLOOKUP($AC149,LS_Coint_BD!$B$3:$AQ$1079,BB$2)</f>
        <v>1.1950036919601701E-15</v>
      </c>
      <c r="BC149">
        <f>VLOOKUP($AC149,LS_Coint_BD!$B$3:$AQ$1079,BC$2)</f>
        <v>0</v>
      </c>
      <c r="BD149">
        <f t="shared" si="141"/>
        <v>-1.3303478716828689</v>
      </c>
      <c r="BE149">
        <f t="shared" si="142"/>
        <v>-1.3051617718312376</v>
      </c>
      <c r="BF149">
        <f t="shared" si="143"/>
        <v>-1.561664199424555</v>
      </c>
      <c r="BG149">
        <f t="shared" si="144"/>
        <v>-1.5327774822902349</v>
      </c>
      <c r="BH149">
        <f t="shared" si="145"/>
        <v>1.8543957650018137</v>
      </c>
      <c r="BI149">
        <f t="shared" si="146"/>
        <v>1.81578254320129</v>
      </c>
      <c r="BJ149">
        <f t="shared" si="147"/>
        <v>1.7919472960919551</v>
      </c>
      <c r="BK149">
        <f t="shared" si="148"/>
        <v>0</v>
      </c>
      <c r="BL149">
        <f t="shared" si="149"/>
        <v>-1.3303478716828669</v>
      </c>
      <c r="BN149" s="30" t="b">
        <f t="shared" si="133"/>
        <v>0</v>
      </c>
      <c r="BO149" s="30" t="b">
        <f t="shared" si="134"/>
        <v>0</v>
      </c>
      <c r="BP149" s="30" t="b">
        <f t="shared" si="135"/>
        <v>0</v>
      </c>
      <c r="BQ149" s="30" t="b">
        <f t="shared" si="136"/>
        <v>0</v>
      </c>
      <c r="BR149" s="30" t="b">
        <f t="shared" si="137"/>
        <v>0</v>
      </c>
      <c r="BS149" s="30" t="b">
        <f t="shared" si="138"/>
        <v>0</v>
      </c>
      <c r="BT149" s="30" t="b">
        <f t="shared" si="139"/>
        <v>0</v>
      </c>
      <c r="BU149" s="30" t="b">
        <f t="shared" si="140"/>
        <v>0</v>
      </c>
    </row>
    <row r="150" spans="2:73" x14ac:dyDescent="0.3">
      <c r="B150" s="17" t="str">
        <f>VLOOKUP($AC150,LS_Coint_BD!$B$3:$D$1079,2)</f>
        <v>BRFS3</v>
      </c>
      <c r="C150" s="87" t="str">
        <f>VLOOKUP($AC150,LS_Coint_BD!$B$3:$D$1079,3)</f>
        <v>CVCB3</v>
      </c>
      <c r="D150" s="68">
        <f t="shared" si="150"/>
        <v>-0.13939746464052405</v>
      </c>
      <c r="E150" s="65">
        <f t="shared" si="151"/>
        <v>-3.9472972691767829</v>
      </c>
      <c r="F150" s="69">
        <f t="shared" si="152"/>
        <v>-2.6315315127845218</v>
      </c>
      <c r="G150" s="68">
        <f t="shared" si="153"/>
        <v>-0.3075903173777732</v>
      </c>
      <c r="H150" s="65">
        <f t="shared" si="154"/>
        <v>-4.047528805955614</v>
      </c>
      <c r="I150" s="69">
        <f t="shared" si="155"/>
        <v>-2.6983525373037427</v>
      </c>
      <c r="J150" s="68">
        <f t="shared" si="156"/>
        <v>-0.73018424259286974</v>
      </c>
      <c r="K150" s="65">
        <f t="shared" si="157"/>
        <v>-4.9889430515421864</v>
      </c>
      <c r="L150" s="69">
        <f t="shared" si="158"/>
        <v>-3.3259620343614573</v>
      </c>
      <c r="M150" s="68">
        <f t="shared" si="159"/>
        <v>-0.60614346283787768</v>
      </c>
      <c r="N150" s="65">
        <f t="shared" si="160"/>
        <v>-4.8219288377952916</v>
      </c>
      <c r="O150" s="69">
        <f t="shared" si="161"/>
        <v>-3.2146192251968611</v>
      </c>
      <c r="P150" s="68">
        <f t="shared" si="162"/>
        <v>0.43016619746491358</v>
      </c>
      <c r="Q150" s="65">
        <f t="shared" si="163"/>
        <v>7.0362480133930809</v>
      </c>
      <c r="R150" s="69">
        <f t="shared" si="164"/>
        <v>4.6908320089287203</v>
      </c>
      <c r="S150" s="68">
        <f t="shared" si="165"/>
        <v>0</v>
      </c>
      <c r="T150" s="65">
        <f t="shared" si="166"/>
        <v>0</v>
      </c>
      <c r="U150" s="69">
        <f t="shared" si="167"/>
        <v>0</v>
      </c>
      <c r="V150" s="68">
        <f t="shared" si="168"/>
        <v>0</v>
      </c>
      <c r="W150" s="65">
        <f t="shared" si="169"/>
        <v>0</v>
      </c>
      <c r="X150" s="69">
        <f t="shared" si="170"/>
        <v>0</v>
      </c>
      <c r="Y150" s="68">
        <f t="shared" si="171"/>
        <v>-0.19682254679704414</v>
      </c>
      <c r="Z150" s="65">
        <f t="shared" si="172"/>
        <v>-8.1673667885238928</v>
      </c>
      <c r="AA150" s="69">
        <f t="shared" si="173"/>
        <v>-5.4449111923492612</v>
      </c>
      <c r="AB150" s="98">
        <f>SUMIF(BN150:BU150,"VERDADEIRO",BN$3:$BU149)</f>
        <v>0</v>
      </c>
      <c r="AC150" s="97">
        <f t="shared" si="132"/>
        <v>147</v>
      </c>
      <c r="AD150">
        <f>RTD("tryd.rtdserver",,"COT",B150,"ULT")</f>
        <v>22.41</v>
      </c>
      <c r="AE150">
        <f>RTD("tryd.rtdserver",,"COT",C150,"ULT")</f>
        <v>19.97</v>
      </c>
      <c r="AF150">
        <f>VLOOKUP($AC150,LS_Coint_BD!$B$3:$AQ$1079,AF$2)*$AD150+VLOOKUP($AC150,LS_Coint_BD!$B$3:$AQ$1079,AF$2+1)</f>
        <v>20.109397464640523</v>
      </c>
      <c r="AG150">
        <f>VLOOKUP($AC150,LS_Coint_BD!$B$3:$AQ$1079,AG$2)*$AD150+VLOOKUP($AC150,LS_Coint_BD!$B$3:$AQ$1079,AG$2+1)</f>
        <v>20.277590317377772</v>
      </c>
      <c r="AH150">
        <f>VLOOKUP($AC150,LS_Coint_BD!$B$3:$AQ$1079,AH$2)*$AD150+VLOOKUP($AC150,LS_Coint_BD!$B$3:$AQ$1079,AH$2+1)</f>
        <v>20.700184242592869</v>
      </c>
      <c r="AI150">
        <f>VLOOKUP($AC150,LS_Coint_BD!$B$3:$AQ$1079,AI$2)*$AD150+VLOOKUP($AC150,LS_Coint_BD!$B$3:$AQ$1079,AI$2+1)</f>
        <v>20.576143462837877</v>
      </c>
      <c r="AJ150">
        <f>VLOOKUP($AC150,LS_Coint_BD!$B$3:$AQ$1079,AJ$2)*$AD150+VLOOKUP($AC150,LS_Coint_BD!$B$3:$AQ$1079,AJ$2+1)</f>
        <v>19.539833802535085</v>
      </c>
      <c r="AK150">
        <f>VLOOKUP($AC150,LS_Coint_BD!$B$3:$AQ$1079,AK$2)*$AD150+VLOOKUP($AC150,LS_Coint_BD!$B$3:$AQ$1079,AK$2+1)</f>
        <v>0</v>
      </c>
      <c r="AL150">
        <f>VLOOKUP($AC150,LS_Coint_BD!$B$3:$AQ$1079,AL$2)*$AD150+VLOOKUP($AC150,LS_Coint_BD!$B$3:$AQ$1079,AL$2+1)</f>
        <v>0</v>
      </c>
      <c r="AM150">
        <f>VLOOKUP($AC150,LS_Coint_BD!$B$3:$AQ$1079,AM$2)*$AD150+VLOOKUP($AC150,LS_Coint_BD!$B$3:$AQ$1079,AM$2+1)</f>
        <v>20.166822546797043</v>
      </c>
      <c r="AN150">
        <f>VLOOKUP($AC150,LS_Coint_BD!$B$3:$AQ$1079,AN$2)</f>
        <v>1.31576575639226</v>
      </c>
      <c r="AO150">
        <f>VLOOKUP($AC150,LS_Coint_BD!$B$3:$AQ$1079,AO$2)</f>
        <v>1.34917626865187</v>
      </c>
      <c r="AP150">
        <f>VLOOKUP($AC150,LS_Coint_BD!$B$3:$AQ$1079,AP$2)</f>
        <v>1.66298101718073</v>
      </c>
      <c r="AQ150">
        <f>VLOOKUP($AC150,LS_Coint_BD!$B$3:$AQ$1079,AQ$2)</f>
        <v>1.6073096125984301</v>
      </c>
      <c r="AR150">
        <f>VLOOKUP($AC150,LS_Coint_BD!$B$3:$AQ$1079,AR$2)</f>
        <v>2.3454160044643602</v>
      </c>
      <c r="AS150">
        <f>VLOOKUP($AC150,LS_Coint_BD!$B$3:$AQ$1079,AS$2)</f>
        <v>0</v>
      </c>
      <c r="AT150">
        <f>VLOOKUP($AC150,LS_Coint_BD!$B$3:$AQ$1079,AT$2)</f>
        <v>0</v>
      </c>
      <c r="AU150">
        <f>VLOOKUP($AC150,LS_Coint_BD!$B$3:$AQ$1079,AU$2)</f>
        <v>2.7224555961746302</v>
      </c>
      <c r="AV150">
        <f>VLOOKUP($AC150,LS_Coint_BD!$B$3:$AQ$1079,AV$2)</f>
        <v>-1.7763568394002501E-15</v>
      </c>
      <c r="AW150">
        <f>VLOOKUP($AC150,LS_Coint_BD!$B$3:$AQ$1079,AW$2)</f>
        <v>-2.6053233644537001E-15</v>
      </c>
      <c r="AX150">
        <f>VLOOKUP($AC150,LS_Coint_BD!$B$3:$AQ$1079,AX$2)</f>
        <v>2.7406648379318199E-15</v>
      </c>
      <c r="AY150">
        <f>VLOOKUP($AC150,LS_Coint_BD!$B$3:$AQ$1079,AY$2)</f>
        <v>-1.02140518265514E-15</v>
      </c>
      <c r="AZ150">
        <f>VLOOKUP($AC150,LS_Coint_BD!$B$3:$AQ$1079,AZ$2)</f>
        <v>1.9737298215558299E-17</v>
      </c>
      <c r="BA150">
        <f>VLOOKUP($AC150,LS_Coint_BD!$B$3:$AQ$1079,BA$2)</f>
        <v>0</v>
      </c>
      <c r="BB150">
        <f>VLOOKUP($AC150,LS_Coint_BD!$B$3:$AQ$1079,BB$2)</f>
        <v>0</v>
      </c>
      <c r="BC150">
        <f>VLOOKUP($AC150,LS_Coint_BD!$B$3:$AQ$1079,BC$2)</f>
        <v>-1.25055521493778E-15</v>
      </c>
      <c r="BD150">
        <f t="shared" si="141"/>
        <v>-2.6315315127845218</v>
      </c>
      <c r="BE150">
        <f t="shared" si="142"/>
        <v>-2.6983525373037427</v>
      </c>
      <c r="BF150">
        <f t="shared" si="143"/>
        <v>-3.3259620343614573</v>
      </c>
      <c r="BG150">
        <f t="shared" si="144"/>
        <v>-3.2146192251968611</v>
      </c>
      <c r="BH150">
        <f t="shared" si="145"/>
        <v>4.6908320089287203</v>
      </c>
      <c r="BI150">
        <f t="shared" si="146"/>
        <v>0</v>
      </c>
      <c r="BJ150">
        <f t="shared" si="147"/>
        <v>0</v>
      </c>
      <c r="BK150">
        <f t="shared" si="148"/>
        <v>-5.4449111923492612</v>
      </c>
      <c r="BL150">
        <f t="shared" si="149"/>
        <v>-2.6315315127845182</v>
      </c>
      <c r="BN150" s="19" t="b">
        <f t="shared" si="133"/>
        <v>0</v>
      </c>
      <c r="BO150" s="19" t="b">
        <f t="shared" si="134"/>
        <v>0</v>
      </c>
      <c r="BP150" s="19" t="b">
        <f t="shared" si="135"/>
        <v>0</v>
      </c>
      <c r="BQ150" s="19" t="b">
        <f t="shared" si="136"/>
        <v>0</v>
      </c>
      <c r="BR150" s="19" t="b">
        <f t="shared" si="137"/>
        <v>0</v>
      </c>
      <c r="BS150" s="19" t="b">
        <f t="shared" si="138"/>
        <v>0</v>
      </c>
      <c r="BT150" s="19" t="b">
        <f t="shared" si="139"/>
        <v>0</v>
      </c>
      <c r="BU150" s="19" t="b">
        <f t="shared" si="140"/>
        <v>0</v>
      </c>
    </row>
    <row r="151" spans="2:73" x14ac:dyDescent="0.3">
      <c r="B151" s="17" t="str">
        <f>VLOOKUP($AC151,LS_Coint_BD!$B$3:$D$1079,2)</f>
        <v>BRFS3</v>
      </c>
      <c r="C151" s="87" t="str">
        <f>VLOOKUP($AC151,LS_Coint_BD!$B$3:$D$1079,3)</f>
        <v>EGIE3</v>
      </c>
      <c r="D151" s="70">
        <f t="shared" si="150"/>
        <v>1.1883522333610799</v>
      </c>
      <c r="E151" s="66">
        <f t="shared" si="151"/>
        <v>3.3430360857771007</v>
      </c>
      <c r="F151" s="71">
        <f t="shared" si="152"/>
        <v>2.2286907238514004</v>
      </c>
      <c r="G151" s="70">
        <f t="shared" si="153"/>
        <v>1.1900559868333929</v>
      </c>
      <c r="H151" s="66">
        <f t="shared" si="154"/>
        <v>3.134823351524183</v>
      </c>
      <c r="I151" s="71">
        <f t="shared" si="155"/>
        <v>2.0898822343494552</v>
      </c>
      <c r="J151" s="70">
        <f t="shared" si="156"/>
        <v>1.1127985631165842</v>
      </c>
      <c r="K151" s="66">
        <f t="shared" si="157"/>
        <v>3.0869503881457829</v>
      </c>
      <c r="L151" s="71">
        <f t="shared" si="158"/>
        <v>2.057966925430522</v>
      </c>
      <c r="M151" s="70">
        <f t="shared" si="159"/>
        <v>1.4606986316178023</v>
      </c>
      <c r="N151" s="66">
        <f t="shared" si="160"/>
        <v>3.3549341043378922</v>
      </c>
      <c r="O151" s="71">
        <f t="shared" si="161"/>
        <v>2.2366227362252613</v>
      </c>
      <c r="P151" s="70">
        <f t="shared" si="162"/>
        <v>2.3533351482027243</v>
      </c>
      <c r="Q151" s="66">
        <f t="shared" si="163"/>
        <v>4.6596004105863589</v>
      </c>
      <c r="R151" s="71">
        <f t="shared" si="164"/>
        <v>3.1064002737242391</v>
      </c>
      <c r="S151" s="70">
        <f t="shared" si="165"/>
        <v>0</v>
      </c>
      <c r="T151" s="66">
        <f t="shared" si="166"/>
        <v>0</v>
      </c>
      <c r="U151" s="71">
        <f t="shared" si="167"/>
        <v>0</v>
      </c>
      <c r="V151" s="70">
        <f t="shared" si="168"/>
        <v>2.4360218724087588</v>
      </c>
      <c r="W151" s="66">
        <f t="shared" si="169"/>
        <v>6.3390175464104335</v>
      </c>
      <c r="X151" s="71">
        <f t="shared" si="170"/>
        <v>4.2260116976069559</v>
      </c>
      <c r="Y151" s="70">
        <f t="shared" si="171"/>
        <v>0</v>
      </c>
      <c r="Z151" s="66">
        <f t="shared" si="172"/>
        <v>0</v>
      </c>
      <c r="AA151" s="71">
        <f t="shared" si="173"/>
        <v>0</v>
      </c>
      <c r="AB151" s="98">
        <f>SUMIF(BN151:BU151,"VERDADEIRO",BN$3:$BU150)</f>
        <v>0</v>
      </c>
      <c r="AC151" s="97">
        <f t="shared" si="132"/>
        <v>148</v>
      </c>
      <c r="AD151">
        <f>RTD("tryd.rtdserver",,"COT",B151,"ULT")</f>
        <v>22.41</v>
      </c>
      <c r="AE151">
        <f>RTD("tryd.rtdserver",,"COT",C151,"ULT")</f>
        <v>45.12</v>
      </c>
      <c r="AF151">
        <f>VLOOKUP($AC151,LS_Coint_BD!$B$3:$AQ$1079,AF$2)*$AD151+VLOOKUP($AC151,LS_Coint_BD!$B$3:$AQ$1079,AF$2+1)</f>
        <v>43.931647766638918</v>
      </c>
      <c r="AG151">
        <f>VLOOKUP($AC151,LS_Coint_BD!$B$3:$AQ$1079,AG$2)*$AD151+VLOOKUP($AC151,LS_Coint_BD!$B$3:$AQ$1079,AG$2+1)</f>
        <v>43.929944013166605</v>
      </c>
      <c r="AH151">
        <f>VLOOKUP($AC151,LS_Coint_BD!$B$3:$AQ$1079,AH$2)*$AD151+VLOOKUP($AC151,LS_Coint_BD!$B$3:$AQ$1079,AH$2+1)</f>
        <v>44.007201436883413</v>
      </c>
      <c r="AI151">
        <f>VLOOKUP($AC151,LS_Coint_BD!$B$3:$AQ$1079,AI$2)*$AD151+VLOOKUP($AC151,LS_Coint_BD!$B$3:$AQ$1079,AI$2+1)</f>
        <v>43.659301368382195</v>
      </c>
      <c r="AJ151">
        <f>VLOOKUP($AC151,LS_Coint_BD!$B$3:$AQ$1079,AJ$2)*$AD151+VLOOKUP($AC151,LS_Coint_BD!$B$3:$AQ$1079,AJ$2+1)</f>
        <v>42.766664851797273</v>
      </c>
      <c r="AK151">
        <f>VLOOKUP($AC151,LS_Coint_BD!$B$3:$AQ$1079,AK$2)*$AD151+VLOOKUP($AC151,LS_Coint_BD!$B$3:$AQ$1079,AK$2+1)</f>
        <v>0</v>
      </c>
      <c r="AL151">
        <f>VLOOKUP($AC151,LS_Coint_BD!$B$3:$AQ$1079,AL$2)*$AD151+VLOOKUP($AC151,LS_Coint_BD!$B$3:$AQ$1079,AL$2+1)</f>
        <v>42.683978127591239</v>
      </c>
      <c r="AM151">
        <f>VLOOKUP($AC151,LS_Coint_BD!$B$3:$AQ$1079,AM$2)*$AD151+VLOOKUP($AC151,LS_Coint_BD!$B$3:$AQ$1079,AM$2+1)</f>
        <v>0</v>
      </c>
      <c r="AN151">
        <f>VLOOKUP($AC151,LS_Coint_BD!$B$3:$AQ$1079,AN$2)</f>
        <v>1.1143453619257</v>
      </c>
      <c r="AO151">
        <f>VLOOKUP($AC151,LS_Coint_BD!$B$3:$AQ$1079,AO$2)</f>
        <v>1.04494111717473</v>
      </c>
      <c r="AP151">
        <f>VLOOKUP($AC151,LS_Coint_BD!$B$3:$AQ$1079,AP$2)</f>
        <v>1.0289834627152601</v>
      </c>
      <c r="AQ151">
        <f>VLOOKUP($AC151,LS_Coint_BD!$B$3:$AQ$1079,AQ$2)</f>
        <v>1.11831136811263</v>
      </c>
      <c r="AR151">
        <f>VLOOKUP($AC151,LS_Coint_BD!$B$3:$AQ$1079,AR$2)</f>
        <v>1.55320013686212</v>
      </c>
      <c r="AS151">
        <f>VLOOKUP($AC151,LS_Coint_BD!$B$3:$AQ$1079,AS$2)</f>
        <v>0</v>
      </c>
      <c r="AT151">
        <f>VLOOKUP($AC151,LS_Coint_BD!$B$3:$AQ$1079,AT$2)</f>
        <v>2.1130058488034802</v>
      </c>
      <c r="AU151">
        <f>VLOOKUP($AC151,LS_Coint_BD!$B$3:$AQ$1079,AU$2)</f>
        <v>0</v>
      </c>
      <c r="AV151">
        <f>VLOOKUP($AC151,LS_Coint_BD!$B$3:$AQ$1079,AV$2)</f>
        <v>3.5527136788005001E-16</v>
      </c>
      <c r="AW151">
        <f>VLOOKUP($AC151,LS_Coint_BD!$B$3:$AQ$1079,AW$2)</f>
        <v>-4.8553753610273498E-15</v>
      </c>
      <c r="AX151">
        <f>VLOOKUP($AC151,LS_Coint_BD!$B$3:$AQ$1079,AX$2)</f>
        <v>1.8778629445088402E-15</v>
      </c>
      <c r="AY151">
        <f>VLOOKUP($AC151,LS_Coint_BD!$B$3:$AQ$1079,AY$2)</f>
        <v>1.1990408665951699E-15</v>
      </c>
      <c r="AZ151">
        <f>VLOOKUP($AC151,LS_Coint_BD!$B$3:$AQ$1079,AZ$2)</f>
        <v>-8.6844112148456696E-16</v>
      </c>
      <c r="BA151">
        <f>VLOOKUP($AC151,LS_Coint_BD!$B$3:$AQ$1079,BA$2)</f>
        <v>0</v>
      </c>
      <c r="BB151">
        <f>VLOOKUP($AC151,LS_Coint_BD!$B$3:$AQ$1079,BB$2)</f>
        <v>-4.3278512087206097E-15</v>
      </c>
      <c r="BC151">
        <f>VLOOKUP($AC151,LS_Coint_BD!$B$3:$AQ$1079,BC$2)</f>
        <v>0</v>
      </c>
      <c r="BD151">
        <f t="shared" si="141"/>
        <v>2.2286907238514004</v>
      </c>
      <c r="BE151">
        <f t="shared" si="142"/>
        <v>2.0898822343494552</v>
      </c>
      <c r="BF151">
        <f t="shared" si="143"/>
        <v>2.057966925430522</v>
      </c>
      <c r="BG151">
        <f t="shared" si="144"/>
        <v>2.2366227362252613</v>
      </c>
      <c r="BH151">
        <f t="shared" si="145"/>
        <v>3.1064002737242391</v>
      </c>
      <c r="BI151">
        <f t="shared" si="146"/>
        <v>0</v>
      </c>
      <c r="BJ151">
        <f t="shared" si="147"/>
        <v>4.2260116976069559</v>
      </c>
      <c r="BK151">
        <f t="shared" si="148"/>
        <v>0</v>
      </c>
      <c r="BL151">
        <f t="shared" si="149"/>
        <v>2.2286907238514013</v>
      </c>
      <c r="BN151" s="30" t="b">
        <f t="shared" si="133"/>
        <v>0</v>
      </c>
      <c r="BO151" s="30" t="b">
        <f t="shared" si="134"/>
        <v>0</v>
      </c>
      <c r="BP151" s="30" t="b">
        <f t="shared" si="135"/>
        <v>0</v>
      </c>
      <c r="BQ151" s="30" t="b">
        <f t="shared" si="136"/>
        <v>0</v>
      </c>
      <c r="BR151" s="30" t="b">
        <f t="shared" si="137"/>
        <v>0</v>
      </c>
      <c r="BS151" s="30" t="b">
        <f t="shared" si="138"/>
        <v>0</v>
      </c>
      <c r="BT151" s="30" t="b">
        <f t="shared" si="139"/>
        <v>0</v>
      </c>
      <c r="BU151" s="30" t="b">
        <f t="shared" si="140"/>
        <v>0</v>
      </c>
    </row>
    <row r="152" spans="2:73" x14ac:dyDescent="0.3">
      <c r="B152" s="17" t="str">
        <f>VLOOKUP($AC152,LS_Coint_BD!$B$3:$D$1079,2)</f>
        <v>BRFS3</v>
      </c>
      <c r="C152" s="87" t="str">
        <f>VLOOKUP($AC152,LS_Coint_BD!$B$3:$D$1079,3)</f>
        <v>ENGI11</v>
      </c>
      <c r="D152" s="68">
        <f t="shared" si="150"/>
        <v>0</v>
      </c>
      <c r="E152" s="65">
        <f t="shared" si="151"/>
        <v>0</v>
      </c>
      <c r="F152" s="69">
        <f t="shared" si="152"/>
        <v>0</v>
      </c>
      <c r="G152" s="68">
        <f t="shared" si="153"/>
        <v>0</v>
      </c>
      <c r="H152" s="65">
        <f t="shared" si="154"/>
        <v>0</v>
      </c>
      <c r="I152" s="69">
        <f t="shared" si="155"/>
        <v>0</v>
      </c>
      <c r="J152" s="68">
        <f t="shared" si="156"/>
        <v>1.1686777294593611</v>
      </c>
      <c r="K152" s="65">
        <f t="shared" si="157"/>
        <v>5.9564360779798191</v>
      </c>
      <c r="L152" s="69">
        <f t="shared" si="158"/>
        <v>3.9709573853198794</v>
      </c>
      <c r="M152" s="68">
        <f t="shared" si="159"/>
        <v>1.1258901696030676</v>
      </c>
      <c r="N152" s="65">
        <f t="shared" si="160"/>
        <v>5.6892469495948177</v>
      </c>
      <c r="O152" s="69">
        <f t="shared" si="161"/>
        <v>3.7928312997298788</v>
      </c>
      <c r="P152" s="68">
        <f t="shared" si="162"/>
        <v>2.0171576577784407</v>
      </c>
      <c r="Q152" s="65">
        <f t="shared" si="163"/>
        <v>6.551976538441326</v>
      </c>
      <c r="R152" s="69">
        <f t="shared" si="164"/>
        <v>4.367984358960884</v>
      </c>
      <c r="S152" s="68">
        <f t="shared" si="165"/>
        <v>2.2546694454369884</v>
      </c>
      <c r="T152" s="65">
        <f t="shared" si="166"/>
        <v>7.047498526910406</v>
      </c>
      <c r="U152" s="69">
        <f t="shared" si="167"/>
        <v>4.6983323512736037</v>
      </c>
      <c r="V152" s="68">
        <f t="shared" si="168"/>
        <v>2.1754084122920858</v>
      </c>
      <c r="W152" s="65">
        <f t="shared" si="169"/>
        <v>7.3707281582883892</v>
      </c>
      <c r="X152" s="69">
        <f t="shared" si="170"/>
        <v>4.9138187721922595</v>
      </c>
      <c r="Y152" s="68">
        <f t="shared" si="171"/>
        <v>2.2191417241910187</v>
      </c>
      <c r="Z152" s="65">
        <f t="shared" si="172"/>
        <v>7.7192652056628823</v>
      </c>
      <c r="AA152" s="69">
        <f t="shared" si="173"/>
        <v>5.1461768037752549</v>
      </c>
      <c r="AB152" s="98">
        <f>SUMIF(BN152:BU152,"VERDADEIRO",BN$3:$BU151)</f>
        <v>0</v>
      </c>
      <c r="AC152" s="97">
        <f t="shared" si="132"/>
        <v>149</v>
      </c>
      <c r="AD152">
        <f>RTD("tryd.rtdserver",,"COT",B152,"ULT")</f>
        <v>22.41</v>
      </c>
      <c r="AE152">
        <f>RTD("tryd.rtdserver",,"COT",C152,"ULT")</f>
        <v>50.11</v>
      </c>
      <c r="AF152">
        <f>VLOOKUP($AC152,LS_Coint_BD!$B$3:$AQ$1079,AF$2)*$AD152+VLOOKUP($AC152,LS_Coint_BD!$B$3:$AQ$1079,AF$2+1)</f>
        <v>0</v>
      </c>
      <c r="AG152">
        <f>VLOOKUP($AC152,LS_Coint_BD!$B$3:$AQ$1079,AG$2)*$AD152+VLOOKUP($AC152,LS_Coint_BD!$B$3:$AQ$1079,AG$2+1)</f>
        <v>0</v>
      </c>
      <c r="AH152">
        <f>VLOOKUP($AC152,LS_Coint_BD!$B$3:$AQ$1079,AH$2)*$AD152+VLOOKUP($AC152,LS_Coint_BD!$B$3:$AQ$1079,AH$2+1)</f>
        <v>48.941322270540638</v>
      </c>
      <c r="AI152">
        <f>VLOOKUP($AC152,LS_Coint_BD!$B$3:$AQ$1079,AI$2)*$AD152+VLOOKUP($AC152,LS_Coint_BD!$B$3:$AQ$1079,AI$2+1)</f>
        <v>48.984109830396932</v>
      </c>
      <c r="AJ152">
        <f>VLOOKUP($AC152,LS_Coint_BD!$B$3:$AQ$1079,AJ$2)*$AD152+VLOOKUP($AC152,LS_Coint_BD!$B$3:$AQ$1079,AJ$2+1)</f>
        <v>48.092842342221559</v>
      </c>
      <c r="AK152">
        <f>VLOOKUP($AC152,LS_Coint_BD!$B$3:$AQ$1079,AK$2)*$AD152+VLOOKUP($AC152,LS_Coint_BD!$B$3:$AQ$1079,AK$2+1)</f>
        <v>47.855330554563011</v>
      </c>
      <c r="AL152">
        <f>VLOOKUP($AC152,LS_Coint_BD!$B$3:$AQ$1079,AL$2)*$AD152+VLOOKUP($AC152,LS_Coint_BD!$B$3:$AQ$1079,AL$2+1)</f>
        <v>47.934591587707914</v>
      </c>
      <c r="AM152">
        <f>VLOOKUP($AC152,LS_Coint_BD!$B$3:$AQ$1079,AM$2)*$AD152+VLOOKUP($AC152,LS_Coint_BD!$B$3:$AQ$1079,AM$2+1)</f>
        <v>47.890858275808981</v>
      </c>
      <c r="AN152">
        <f>VLOOKUP($AC152,LS_Coint_BD!$B$3:$AQ$1079,AN$2)</f>
        <v>0</v>
      </c>
      <c r="AO152">
        <f>VLOOKUP($AC152,LS_Coint_BD!$B$3:$AQ$1079,AO$2)</f>
        <v>0</v>
      </c>
      <c r="AP152">
        <f>VLOOKUP($AC152,LS_Coint_BD!$B$3:$AQ$1079,AP$2)</f>
        <v>1.9854786926599399</v>
      </c>
      <c r="AQ152">
        <f>VLOOKUP($AC152,LS_Coint_BD!$B$3:$AQ$1079,AQ$2)</f>
        <v>1.89641564986494</v>
      </c>
      <c r="AR152">
        <f>VLOOKUP($AC152,LS_Coint_BD!$B$3:$AQ$1079,AR$2)</f>
        <v>2.1839921794804402</v>
      </c>
      <c r="AS152">
        <f>VLOOKUP($AC152,LS_Coint_BD!$B$3:$AQ$1079,AS$2)</f>
        <v>2.3491661756368001</v>
      </c>
      <c r="AT152">
        <f>VLOOKUP($AC152,LS_Coint_BD!$B$3:$AQ$1079,AT$2)</f>
        <v>2.4569093860961302</v>
      </c>
      <c r="AU152">
        <f>VLOOKUP($AC152,LS_Coint_BD!$B$3:$AQ$1079,AU$2)</f>
        <v>2.5730884018876301</v>
      </c>
      <c r="AV152">
        <f>VLOOKUP($AC152,LS_Coint_BD!$B$3:$AQ$1079,AV$2)</f>
        <v>0</v>
      </c>
      <c r="AW152">
        <f>VLOOKUP($AC152,LS_Coint_BD!$B$3:$AQ$1079,AW$2)</f>
        <v>0</v>
      </c>
      <c r="AX152">
        <f>VLOOKUP($AC152,LS_Coint_BD!$B$3:$AQ$1079,AX$2)</f>
        <v>-6.5978968320580704E-16</v>
      </c>
      <c r="AY152">
        <f>VLOOKUP($AC152,LS_Coint_BD!$B$3:$AQ$1079,AY$2)</f>
        <v>-1.37667655053519E-15</v>
      </c>
      <c r="AZ152">
        <f>VLOOKUP($AC152,LS_Coint_BD!$B$3:$AQ$1079,AZ$2)</f>
        <v>3.8685104502494301E-15</v>
      </c>
      <c r="BA152">
        <f>VLOOKUP($AC152,LS_Coint_BD!$B$3:$AQ$1079,BA$2)</f>
        <v>3.6237679523765102E-15</v>
      </c>
      <c r="BB152">
        <f>VLOOKUP($AC152,LS_Coint_BD!$B$3:$AQ$1079,BB$2)</f>
        <v>-4.8446095620006798E-16</v>
      </c>
      <c r="BC152">
        <f>VLOOKUP($AC152,LS_Coint_BD!$B$3:$AQ$1079,BC$2)</f>
        <v>-5.0306425691815098E-15</v>
      </c>
      <c r="BD152">
        <f t="shared" si="141"/>
        <v>0</v>
      </c>
      <c r="BE152">
        <f t="shared" si="142"/>
        <v>0</v>
      </c>
      <c r="BF152">
        <f t="shared" si="143"/>
        <v>3.9709573853198794</v>
      </c>
      <c r="BG152">
        <f t="shared" si="144"/>
        <v>3.7928312997298788</v>
      </c>
      <c r="BH152">
        <f t="shared" si="145"/>
        <v>4.367984358960884</v>
      </c>
      <c r="BI152">
        <f t="shared" si="146"/>
        <v>4.6983323512736037</v>
      </c>
      <c r="BJ152">
        <f t="shared" si="147"/>
        <v>4.9138187721922595</v>
      </c>
      <c r="BK152">
        <f t="shared" si="148"/>
        <v>5.1461768037752549</v>
      </c>
      <c r="BL152">
        <f t="shared" si="149"/>
        <v>0</v>
      </c>
      <c r="BN152" s="19" t="b">
        <f t="shared" si="133"/>
        <v>0</v>
      </c>
      <c r="BO152" s="19" t="b">
        <f t="shared" si="134"/>
        <v>0</v>
      </c>
      <c r="BP152" s="19" t="b">
        <f t="shared" si="135"/>
        <v>0</v>
      </c>
      <c r="BQ152" s="19" t="b">
        <f t="shared" si="136"/>
        <v>0</v>
      </c>
      <c r="BR152" s="19" t="b">
        <f t="shared" si="137"/>
        <v>0</v>
      </c>
      <c r="BS152" s="19" t="b">
        <f t="shared" si="138"/>
        <v>0</v>
      </c>
      <c r="BT152" s="19" t="b">
        <f t="shared" si="139"/>
        <v>0</v>
      </c>
      <c r="BU152" s="19" t="b">
        <f t="shared" si="140"/>
        <v>0</v>
      </c>
    </row>
    <row r="153" spans="2:73" x14ac:dyDescent="0.3">
      <c r="B153" s="17" t="str">
        <f>VLOOKUP($AC153,LS_Coint_BD!$B$3:$D$1079,2)</f>
        <v>BRFS3</v>
      </c>
      <c r="C153" s="87" t="str">
        <f>VLOOKUP($AC153,LS_Coint_BD!$B$3:$D$1079,3)</f>
        <v>IGTA3</v>
      </c>
      <c r="D153" s="70">
        <f t="shared" si="150"/>
        <v>-2.0168277304071367</v>
      </c>
      <c r="E153" s="66">
        <f t="shared" si="151"/>
        <v>-4.9532318278757668</v>
      </c>
      <c r="F153" s="71">
        <f t="shared" si="152"/>
        <v>-3.3021545519171775</v>
      </c>
      <c r="G153" s="70">
        <f t="shared" si="153"/>
        <v>-1.820630817232626</v>
      </c>
      <c r="H153" s="66">
        <f t="shared" si="154"/>
        <v>-4.6951219937295647</v>
      </c>
      <c r="I153" s="71">
        <f t="shared" si="155"/>
        <v>-3.1300813291530432</v>
      </c>
      <c r="J153" s="70">
        <f t="shared" si="156"/>
        <v>-1.7294629467041389</v>
      </c>
      <c r="K153" s="66">
        <f t="shared" si="157"/>
        <v>-4.5488639569249445</v>
      </c>
      <c r="L153" s="71">
        <f t="shared" si="158"/>
        <v>-3.0325759712832965</v>
      </c>
      <c r="M153" s="70">
        <f t="shared" si="159"/>
        <v>-1.5128685057341897</v>
      </c>
      <c r="N153" s="66">
        <f t="shared" si="160"/>
        <v>-4.4840746995114067</v>
      </c>
      <c r="O153" s="71">
        <f t="shared" si="161"/>
        <v>-2.9893831330076042</v>
      </c>
      <c r="P153" s="70">
        <f t="shared" si="162"/>
        <v>-0.83201643607037568</v>
      </c>
      <c r="Q153" s="66">
        <f t="shared" si="163"/>
        <v>-5.459149706812175</v>
      </c>
      <c r="R153" s="71">
        <f t="shared" si="164"/>
        <v>-3.6394331378747831</v>
      </c>
      <c r="S153" s="70">
        <f t="shared" si="165"/>
        <v>-0.61145797884753961</v>
      </c>
      <c r="T153" s="66">
        <f t="shared" si="166"/>
        <v>-6.3831040040055589</v>
      </c>
      <c r="U153" s="71">
        <f t="shared" si="167"/>
        <v>-4.2554026693370393</v>
      </c>
      <c r="V153" s="70">
        <f t="shared" si="168"/>
        <v>-0.48835099200086063</v>
      </c>
      <c r="W153" s="66">
        <f t="shared" si="169"/>
        <v>-6.5070964628411696</v>
      </c>
      <c r="X153" s="71">
        <f t="shared" si="170"/>
        <v>-4.3380643085607797</v>
      </c>
      <c r="Y153" s="70">
        <f t="shared" si="171"/>
        <v>0</v>
      </c>
      <c r="Z153" s="66">
        <f t="shared" si="172"/>
        <v>0</v>
      </c>
      <c r="AA153" s="71">
        <f t="shared" si="173"/>
        <v>0</v>
      </c>
      <c r="AB153" s="98">
        <f>SUMIF(BN153:BU153,"VERDADEIRO",BN$3:$BU152)</f>
        <v>0</v>
      </c>
      <c r="AC153" s="97">
        <f t="shared" si="132"/>
        <v>150</v>
      </c>
      <c r="AD153">
        <f>RTD("tryd.rtdserver",,"COT",B153,"ULT")</f>
        <v>22.41</v>
      </c>
      <c r="AE153">
        <f>RTD("tryd.rtdserver",,"COT",C153,"ULT")</f>
        <v>35.19</v>
      </c>
      <c r="AF153">
        <f>VLOOKUP($AC153,LS_Coint_BD!$B$3:$AQ$1079,AF$2)*$AD153+VLOOKUP($AC153,LS_Coint_BD!$B$3:$AQ$1079,AF$2+1)</f>
        <v>37.206827730407134</v>
      </c>
      <c r="AG153">
        <f>VLOOKUP($AC153,LS_Coint_BD!$B$3:$AQ$1079,AG$2)*$AD153+VLOOKUP($AC153,LS_Coint_BD!$B$3:$AQ$1079,AG$2+1)</f>
        <v>37.010630817232624</v>
      </c>
      <c r="AH153">
        <f>VLOOKUP($AC153,LS_Coint_BD!$B$3:$AQ$1079,AH$2)*$AD153+VLOOKUP($AC153,LS_Coint_BD!$B$3:$AQ$1079,AH$2+1)</f>
        <v>36.919462946704137</v>
      </c>
      <c r="AI153">
        <f>VLOOKUP($AC153,LS_Coint_BD!$B$3:$AQ$1079,AI$2)*$AD153+VLOOKUP($AC153,LS_Coint_BD!$B$3:$AQ$1079,AI$2+1)</f>
        <v>36.702868505734187</v>
      </c>
      <c r="AJ153">
        <f>VLOOKUP($AC153,LS_Coint_BD!$B$3:$AQ$1079,AJ$2)*$AD153+VLOOKUP($AC153,LS_Coint_BD!$B$3:$AQ$1079,AJ$2+1)</f>
        <v>36.022016436070373</v>
      </c>
      <c r="AK153">
        <f>VLOOKUP($AC153,LS_Coint_BD!$B$3:$AQ$1079,AK$2)*$AD153+VLOOKUP($AC153,LS_Coint_BD!$B$3:$AQ$1079,AK$2+1)</f>
        <v>35.801457978847537</v>
      </c>
      <c r="AL153">
        <f>VLOOKUP($AC153,LS_Coint_BD!$B$3:$AQ$1079,AL$2)*$AD153+VLOOKUP($AC153,LS_Coint_BD!$B$3:$AQ$1079,AL$2+1)</f>
        <v>35.678350992000858</v>
      </c>
      <c r="AM153">
        <f>VLOOKUP($AC153,LS_Coint_BD!$B$3:$AQ$1079,AM$2)*$AD153+VLOOKUP($AC153,LS_Coint_BD!$B$3:$AQ$1079,AM$2+1)</f>
        <v>0</v>
      </c>
      <c r="AN153">
        <f>VLOOKUP($AC153,LS_Coint_BD!$B$3:$AQ$1079,AN$2)</f>
        <v>1.6510772759585901</v>
      </c>
      <c r="AO153">
        <f>VLOOKUP($AC153,LS_Coint_BD!$B$3:$AQ$1079,AO$2)</f>
        <v>1.56504066457652</v>
      </c>
      <c r="AP153">
        <f>VLOOKUP($AC153,LS_Coint_BD!$B$3:$AQ$1079,AP$2)</f>
        <v>1.51628798564165</v>
      </c>
      <c r="AQ153">
        <f>VLOOKUP($AC153,LS_Coint_BD!$B$3:$AQ$1079,AQ$2)</f>
        <v>1.4946915665038001</v>
      </c>
      <c r="AR153">
        <f>VLOOKUP($AC153,LS_Coint_BD!$B$3:$AQ$1079,AR$2)</f>
        <v>1.81971656893739</v>
      </c>
      <c r="AS153">
        <f>VLOOKUP($AC153,LS_Coint_BD!$B$3:$AQ$1079,AS$2)</f>
        <v>2.1277013346685201</v>
      </c>
      <c r="AT153">
        <f>VLOOKUP($AC153,LS_Coint_BD!$B$3:$AQ$1079,AT$2)</f>
        <v>2.1690321542803899</v>
      </c>
      <c r="AU153">
        <f>VLOOKUP($AC153,LS_Coint_BD!$B$3:$AQ$1079,AU$2)</f>
        <v>0</v>
      </c>
      <c r="AV153">
        <f>VLOOKUP($AC153,LS_Coint_BD!$B$3:$AQ$1079,AV$2)</f>
        <v>2.8776980798284099E-15</v>
      </c>
      <c r="AW153">
        <f>VLOOKUP($AC153,LS_Coint_BD!$B$3:$AQ$1079,AW$2)</f>
        <v>-3.16783636359711E-15</v>
      </c>
      <c r="AX153">
        <f>VLOOKUP($AC153,LS_Coint_BD!$B$3:$AQ$1079,AX$2)</f>
        <v>3.5019606262462098E-15</v>
      </c>
      <c r="AY153">
        <f>VLOOKUP($AC153,LS_Coint_BD!$B$3:$AQ$1079,AY$2)</f>
        <v>-4.1300296516055803E-15</v>
      </c>
      <c r="AZ153">
        <f>VLOOKUP($AC153,LS_Coint_BD!$B$3:$AQ$1079,AZ$2)</f>
        <v>-3.27639150378268E-15</v>
      </c>
      <c r="BA153">
        <f>VLOOKUP($AC153,LS_Coint_BD!$B$3:$AQ$1079,BA$2)</f>
        <v>8.5265128291211999E-16</v>
      </c>
      <c r="BB153">
        <f>VLOOKUP($AC153,LS_Coint_BD!$B$3:$AQ$1079,BB$2)</f>
        <v>3.8756876496005502E-16</v>
      </c>
      <c r="BC153">
        <f>VLOOKUP($AC153,LS_Coint_BD!$B$3:$AQ$1079,BC$2)</f>
        <v>0</v>
      </c>
      <c r="BD153">
        <f t="shared" si="141"/>
        <v>-3.3021545519171775</v>
      </c>
      <c r="BE153">
        <f t="shared" si="142"/>
        <v>-3.1300813291530432</v>
      </c>
      <c r="BF153">
        <f t="shared" si="143"/>
        <v>-3.0325759712832965</v>
      </c>
      <c r="BG153">
        <f t="shared" si="144"/>
        <v>-2.9893831330076042</v>
      </c>
      <c r="BH153">
        <f t="shared" si="145"/>
        <v>-3.6394331378747831</v>
      </c>
      <c r="BI153">
        <f t="shared" si="146"/>
        <v>-4.2554026693370393</v>
      </c>
      <c r="BJ153">
        <f t="shared" si="147"/>
        <v>-4.3380643085607797</v>
      </c>
      <c r="BK153">
        <f t="shared" si="148"/>
        <v>0</v>
      </c>
      <c r="BL153">
        <f t="shared" si="149"/>
        <v>-3.3021545519171718</v>
      </c>
      <c r="BN153" s="30" t="b">
        <f t="shared" si="133"/>
        <v>0</v>
      </c>
      <c r="BO153" s="30" t="b">
        <f t="shared" si="134"/>
        <v>0</v>
      </c>
      <c r="BP153" s="30" t="b">
        <f t="shared" si="135"/>
        <v>0</v>
      </c>
      <c r="BQ153" s="30" t="b">
        <f t="shared" si="136"/>
        <v>0</v>
      </c>
      <c r="BR153" s="30" t="b">
        <f t="shared" si="137"/>
        <v>0</v>
      </c>
      <c r="BS153" s="30" t="b">
        <f t="shared" si="138"/>
        <v>0</v>
      </c>
      <c r="BT153" s="30" t="b">
        <f t="shared" si="139"/>
        <v>0</v>
      </c>
      <c r="BU153" s="30" t="b">
        <f t="shared" si="140"/>
        <v>0</v>
      </c>
    </row>
    <row r="154" spans="2:73" x14ac:dyDescent="0.3">
      <c r="B154" s="17" t="str">
        <f>VLOOKUP($AC154,LS_Coint_BD!$B$3:$D$1079,2)</f>
        <v>BRFS3</v>
      </c>
      <c r="C154" s="87" t="str">
        <f>VLOOKUP($AC154,LS_Coint_BD!$B$3:$D$1079,3)</f>
        <v>IRBR3</v>
      </c>
      <c r="D154" s="68">
        <f t="shared" si="150"/>
        <v>-0.30746981109342997</v>
      </c>
      <c r="E154" s="65">
        <f t="shared" si="151"/>
        <v>-1.8256195005480116</v>
      </c>
      <c r="F154" s="69">
        <f t="shared" si="152"/>
        <v>-1.2170796670320077</v>
      </c>
      <c r="G154" s="68">
        <f t="shared" si="153"/>
        <v>-0.40142222777518377</v>
      </c>
      <c r="H154" s="65">
        <f t="shared" si="154"/>
        <v>-1.7913336512971521</v>
      </c>
      <c r="I154" s="69">
        <f t="shared" si="155"/>
        <v>-1.1942224341981014</v>
      </c>
      <c r="J154" s="68">
        <f t="shared" si="156"/>
        <v>-0.55987334696668167</v>
      </c>
      <c r="K154" s="65">
        <f t="shared" si="157"/>
        <v>-2.0365841422580524</v>
      </c>
      <c r="L154" s="69">
        <f t="shared" si="158"/>
        <v>-1.3577227615053682</v>
      </c>
      <c r="M154" s="68">
        <f t="shared" si="159"/>
        <v>0</v>
      </c>
      <c r="N154" s="65">
        <f t="shared" si="160"/>
        <v>0</v>
      </c>
      <c r="O154" s="69">
        <f t="shared" si="161"/>
        <v>0</v>
      </c>
      <c r="P154" s="68">
        <f t="shared" si="162"/>
        <v>-1.0683856913442895</v>
      </c>
      <c r="Q154" s="65">
        <f t="shared" si="163"/>
        <v>-3.2649233910282898</v>
      </c>
      <c r="R154" s="69">
        <f t="shared" si="164"/>
        <v>-2.1766155940188598</v>
      </c>
      <c r="S154" s="68">
        <f t="shared" si="165"/>
        <v>-1.0104825741588517</v>
      </c>
      <c r="T154" s="65">
        <f t="shared" si="166"/>
        <v>-3.5768960918807107</v>
      </c>
      <c r="U154" s="69">
        <f t="shared" si="167"/>
        <v>-2.3845973945871406</v>
      </c>
      <c r="V154" s="68">
        <f t="shared" si="168"/>
        <v>-0.92691865207194546</v>
      </c>
      <c r="W154" s="65">
        <f t="shared" si="169"/>
        <v>-3.6327590939242498</v>
      </c>
      <c r="X154" s="69">
        <f t="shared" si="170"/>
        <v>-2.4218393959494997</v>
      </c>
      <c r="Y154" s="68">
        <f t="shared" si="171"/>
        <v>0</v>
      </c>
      <c r="Z154" s="65">
        <f t="shared" si="172"/>
        <v>0</v>
      </c>
      <c r="AA154" s="69">
        <f t="shared" si="173"/>
        <v>0</v>
      </c>
      <c r="AB154" s="98">
        <f>SUMIF(BN154:BU154,"VERDADEIRO",BN$3:$BU153)</f>
        <v>0</v>
      </c>
      <c r="AC154" s="97">
        <f t="shared" si="132"/>
        <v>151</v>
      </c>
      <c r="AD154">
        <f>RTD("tryd.rtdserver",,"COT",B154,"ULT")</f>
        <v>22.41</v>
      </c>
      <c r="AE154">
        <f>RTD("tryd.rtdserver",,"COT",C154,"ULT")</f>
        <v>6.91</v>
      </c>
      <c r="AF154">
        <f>VLOOKUP($AC154,LS_Coint_BD!$B$3:$AQ$1079,AF$2)*$AD154+VLOOKUP($AC154,LS_Coint_BD!$B$3:$AQ$1079,AF$2+1)</f>
        <v>7.2174698110934301</v>
      </c>
      <c r="AG154">
        <f>VLOOKUP($AC154,LS_Coint_BD!$B$3:$AQ$1079,AG$2)*$AD154+VLOOKUP($AC154,LS_Coint_BD!$B$3:$AQ$1079,AG$2+1)</f>
        <v>7.3114222277751839</v>
      </c>
      <c r="AH154">
        <f>VLOOKUP($AC154,LS_Coint_BD!$B$3:$AQ$1079,AH$2)*$AD154+VLOOKUP($AC154,LS_Coint_BD!$B$3:$AQ$1079,AH$2+1)</f>
        <v>7.4698733469666818</v>
      </c>
      <c r="AI154">
        <f>VLOOKUP($AC154,LS_Coint_BD!$B$3:$AQ$1079,AI$2)*$AD154+VLOOKUP($AC154,LS_Coint_BD!$B$3:$AQ$1079,AI$2+1)</f>
        <v>0</v>
      </c>
      <c r="AJ154">
        <f>VLOOKUP($AC154,LS_Coint_BD!$B$3:$AQ$1079,AJ$2)*$AD154+VLOOKUP($AC154,LS_Coint_BD!$B$3:$AQ$1079,AJ$2+1)</f>
        <v>7.9783856913442897</v>
      </c>
      <c r="AK154">
        <f>VLOOKUP($AC154,LS_Coint_BD!$B$3:$AQ$1079,AK$2)*$AD154+VLOOKUP($AC154,LS_Coint_BD!$B$3:$AQ$1079,AK$2+1)</f>
        <v>7.9204825741588518</v>
      </c>
      <c r="AL154">
        <f>VLOOKUP($AC154,LS_Coint_BD!$B$3:$AQ$1079,AL$2)*$AD154+VLOOKUP($AC154,LS_Coint_BD!$B$3:$AQ$1079,AL$2+1)</f>
        <v>7.8369186520719456</v>
      </c>
      <c r="AM154">
        <f>VLOOKUP($AC154,LS_Coint_BD!$B$3:$AQ$1079,AM$2)*$AD154+VLOOKUP($AC154,LS_Coint_BD!$B$3:$AQ$1079,AM$2+1)</f>
        <v>0</v>
      </c>
      <c r="AN154">
        <f>VLOOKUP($AC154,LS_Coint_BD!$B$3:$AQ$1079,AN$2)</f>
        <v>0.60853983351600405</v>
      </c>
      <c r="AO154">
        <f>VLOOKUP($AC154,LS_Coint_BD!$B$3:$AQ$1079,AO$2)</f>
        <v>0.59711121709905102</v>
      </c>
      <c r="AP154">
        <f>VLOOKUP($AC154,LS_Coint_BD!$B$3:$AQ$1079,AP$2)</f>
        <v>0.67886138075268398</v>
      </c>
      <c r="AQ154">
        <f>VLOOKUP($AC154,LS_Coint_BD!$B$3:$AQ$1079,AQ$2)</f>
        <v>0</v>
      </c>
      <c r="AR154">
        <f>VLOOKUP($AC154,LS_Coint_BD!$B$3:$AQ$1079,AR$2)</f>
        <v>1.0883077970094299</v>
      </c>
      <c r="AS154">
        <f>VLOOKUP($AC154,LS_Coint_BD!$B$3:$AQ$1079,AS$2)</f>
        <v>1.1922986972935701</v>
      </c>
      <c r="AT154">
        <f>VLOOKUP($AC154,LS_Coint_BD!$B$3:$AQ$1079,AT$2)</f>
        <v>1.2109196979747501</v>
      </c>
      <c r="AU154">
        <f>VLOOKUP($AC154,LS_Coint_BD!$B$3:$AQ$1079,AU$2)</f>
        <v>0</v>
      </c>
      <c r="AV154">
        <f>VLOOKUP($AC154,LS_Coint_BD!$B$3:$AQ$1079,AV$2)</f>
        <v>3.9968028886505602E-16</v>
      </c>
      <c r="AW154">
        <f>VLOOKUP($AC154,LS_Coint_BD!$B$3:$AQ$1079,AW$2)</f>
        <v>6.9573976209843103E-16</v>
      </c>
      <c r="AX154">
        <f>VLOOKUP($AC154,LS_Coint_BD!$B$3:$AQ$1079,AX$2)</f>
        <v>-2.66453525910038E-16</v>
      </c>
      <c r="AY154">
        <f>VLOOKUP($AC154,LS_Coint_BD!$B$3:$AQ$1079,AY$2)</f>
        <v>0</v>
      </c>
      <c r="AZ154">
        <f>VLOOKUP($AC154,LS_Coint_BD!$B$3:$AQ$1079,AZ$2)</f>
        <v>-3.9474596431116697E-17</v>
      </c>
      <c r="BA154">
        <f>VLOOKUP($AC154,LS_Coint_BD!$B$3:$AQ$1079,BA$2)</f>
        <v>-2.8421709430403998E-16</v>
      </c>
      <c r="BB154">
        <f>VLOOKUP($AC154,LS_Coint_BD!$B$3:$AQ$1079,BB$2)</f>
        <v>5.8135314744008197E-16</v>
      </c>
      <c r="BC154">
        <f>VLOOKUP($AC154,LS_Coint_BD!$B$3:$AQ$1079,BC$2)</f>
        <v>0</v>
      </c>
      <c r="BD154">
        <f t="shared" si="141"/>
        <v>-1.2170796670320077</v>
      </c>
      <c r="BE154">
        <f t="shared" si="142"/>
        <v>-1.1942224341981014</v>
      </c>
      <c r="BF154">
        <f t="shared" si="143"/>
        <v>-1.3577227615053682</v>
      </c>
      <c r="BG154">
        <f t="shared" si="144"/>
        <v>0</v>
      </c>
      <c r="BH154">
        <f t="shared" si="145"/>
        <v>-2.1766155940188598</v>
      </c>
      <c r="BI154">
        <f t="shared" si="146"/>
        <v>-2.3845973945871406</v>
      </c>
      <c r="BJ154">
        <f t="shared" si="147"/>
        <v>-2.4218393959494997</v>
      </c>
      <c r="BK154">
        <f t="shared" si="148"/>
        <v>0</v>
      </c>
      <c r="BL154">
        <f t="shared" si="149"/>
        <v>-1.2170796670320068</v>
      </c>
      <c r="BN154" s="19" t="b">
        <f t="shared" si="133"/>
        <v>0</v>
      </c>
      <c r="BO154" s="19" t="b">
        <f t="shared" si="134"/>
        <v>0</v>
      </c>
      <c r="BP154" s="19" t="b">
        <f t="shared" si="135"/>
        <v>0</v>
      </c>
      <c r="BQ154" s="19" t="b">
        <f t="shared" si="136"/>
        <v>0</v>
      </c>
      <c r="BR154" s="19" t="b">
        <f t="shared" si="137"/>
        <v>0</v>
      </c>
      <c r="BS154" s="19" t="b">
        <f t="shared" si="138"/>
        <v>0</v>
      </c>
      <c r="BT154" s="19" t="b">
        <f t="shared" si="139"/>
        <v>0</v>
      </c>
      <c r="BU154" s="19" t="b">
        <f t="shared" si="140"/>
        <v>0</v>
      </c>
    </row>
    <row r="155" spans="2:73" x14ac:dyDescent="0.3">
      <c r="B155" s="17" t="str">
        <f>VLOOKUP($AC155,LS_Coint_BD!$B$3:$D$1079,2)</f>
        <v>BRFS3</v>
      </c>
      <c r="C155" s="87" t="str">
        <f>VLOOKUP($AC155,LS_Coint_BD!$B$3:$D$1079,3)</f>
        <v>JBSS3</v>
      </c>
      <c r="D155" s="70">
        <f t="shared" si="150"/>
        <v>0</v>
      </c>
      <c r="E155" s="66">
        <f t="shared" si="151"/>
        <v>0</v>
      </c>
      <c r="F155" s="71">
        <f t="shared" si="152"/>
        <v>0</v>
      </c>
      <c r="G155" s="70">
        <f t="shared" si="153"/>
        <v>1.1088631534101978</v>
      </c>
      <c r="H155" s="66">
        <f t="shared" si="154"/>
        <v>3.0059697173434472</v>
      </c>
      <c r="I155" s="71">
        <f t="shared" si="155"/>
        <v>2.003979811562298</v>
      </c>
      <c r="J155" s="70">
        <f t="shared" si="156"/>
        <v>0</v>
      </c>
      <c r="K155" s="66">
        <f t="shared" si="157"/>
        <v>0</v>
      </c>
      <c r="L155" s="71">
        <f t="shared" si="158"/>
        <v>0</v>
      </c>
      <c r="M155" s="70">
        <f t="shared" si="159"/>
        <v>1.6042675771305674</v>
      </c>
      <c r="N155" s="66">
        <f t="shared" si="160"/>
        <v>3.1346464005576613</v>
      </c>
      <c r="O155" s="71">
        <f t="shared" si="161"/>
        <v>2.0897642670384409</v>
      </c>
      <c r="P155" s="70">
        <f t="shared" si="162"/>
        <v>2.1486710027301577</v>
      </c>
      <c r="Q155" s="66">
        <f t="shared" si="163"/>
        <v>3.537216918368669</v>
      </c>
      <c r="R155" s="71">
        <f t="shared" si="164"/>
        <v>2.3581446122457792</v>
      </c>
      <c r="S155" s="70">
        <f t="shared" si="165"/>
        <v>2.1053770902416034</v>
      </c>
      <c r="T155" s="66">
        <f t="shared" si="166"/>
        <v>3.6325011776581215</v>
      </c>
      <c r="U155" s="71">
        <f t="shared" si="167"/>
        <v>2.4216674517720809</v>
      </c>
      <c r="V155" s="70">
        <f t="shared" si="168"/>
        <v>2.0580151933141515</v>
      </c>
      <c r="W155" s="66">
        <f t="shared" si="169"/>
        <v>3.676516055211299</v>
      </c>
      <c r="X155" s="71">
        <f t="shared" si="170"/>
        <v>2.4510107034741995</v>
      </c>
      <c r="Y155" s="70">
        <f t="shared" si="171"/>
        <v>2.3788805611188053</v>
      </c>
      <c r="Z155" s="66">
        <f t="shared" si="172"/>
        <v>3.9358725693391809</v>
      </c>
      <c r="AA155" s="71">
        <f t="shared" si="173"/>
        <v>2.6239150462261205</v>
      </c>
      <c r="AB155" s="98">
        <f>SUMIF(BN155:BU155,"VERDADEIRO",BN$3:$BU154)</f>
        <v>0</v>
      </c>
      <c r="AC155" s="97">
        <f t="shared" si="132"/>
        <v>152</v>
      </c>
      <c r="AD155">
        <f>RTD("tryd.rtdserver",,"COT",B155,"ULT")</f>
        <v>22.41</v>
      </c>
      <c r="AE155">
        <f>RTD("tryd.rtdserver",,"COT",C155,"ULT")</f>
        <v>25.15</v>
      </c>
      <c r="AF155">
        <f>VLOOKUP($AC155,LS_Coint_BD!$B$3:$AQ$1079,AF$2)*$AD155+VLOOKUP($AC155,LS_Coint_BD!$B$3:$AQ$1079,AF$2+1)</f>
        <v>0</v>
      </c>
      <c r="AG155">
        <f>VLOOKUP($AC155,LS_Coint_BD!$B$3:$AQ$1079,AG$2)*$AD155+VLOOKUP($AC155,LS_Coint_BD!$B$3:$AQ$1079,AG$2+1)</f>
        <v>24.041136846589801</v>
      </c>
      <c r="AH155">
        <f>VLOOKUP($AC155,LS_Coint_BD!$B$3:$AQ$1079,AH$2)*$AD155+VLOOKUP($AC155,LS_Coint_BD!$B$3:$AQ$1079,AH$2+1)</f>
        <v>0</v>
      </c>
      <c r="AI155">
        <f>VLOOKUP($AC155,LS_Coint_BD!$B$3:$AQ$1079,AI$2)*$AD155+VLOOKUP($AC155,LS_Coint_BD!$B$3:$AQ$1079,AI$2+1)</f>
        <v>23.545732422869431</v>
      </c>
      <c r="AJ155">
        <f>VLOOKUP($AC155,LS_Coint_BD!$B$3:$AQ$1079,AJ$2)*$AD155+VLOOKUP($AC155,LS_Coint_BD!$B$3:$AQ$1079,AJ$2+1)</f>
        <v>23.001328997269841</v>
      </c>
      <c r="AK155">
        <f>VLOOKUP($AC155,LS_Coint_BD!$B$3:$AQ$1079,AK$2)*$AD155+VLOOKUP($AC155,LS_Coint_BD!$B$3:$AQ$1079,AK$2+1)</f>
        <v>23.044622909758395</v>
      </c>
      <c r="AL155">
        <f>VLOOKUP($AC155,LS_Coint_BD!$B$3:$AQ$1079,AL$2)*$AD155+VLOOKUP($AC155,LS_Coint_BD!$B$3:$AQ$1079,AL$2+1)</f>
        <v>23.091984806685847</v>
      </c>
      <c r="AM155">
        <f>VLOOKUP($AC155,LS_Coint_BD!$B$3:$AQ$1079,AM$2)*$AD155+VLOOKUP($AC155,LS_Coint_BD!$B$3:$AQ$1079,AM$2+1)</f>
        <v>22.771119438881193</v>
      </c>
      <c r="AN155">
        <f>VLOOKUP($AC155,LS_Coint_BD!$B$3:$AQ$1079,AN$2)</f>
        <v>0</v>
      </c>
      <c r="AO155">
        <f>VLOOKUP($AC155,LS_Coint_BD!$B$3:$AQ$1079,AO$2)</f>
        <v>1.0019899057811501</v>
      </c>
      <c r="AP155">
        <f>VLOOKUP($AC155,LS_Coint_BD!$B$3:$AQ$1079,AP$2)</f>
        <v>0</v>
      </c>
      <c r="AQ155">
        <f>VLOOKUP($AC155,LS_Coint_BD!$B$3:$AQ$1079,AQ$2)</f>
        <v>1.04488213351922</v>
      </c>
      <c r="AR155">
        <f>VLOOKUP($AC155,LS_Coint_BD!$B$3:$AQ$1079,AR$2)</f>
        <v>1.17907230612289</v>
      </c>
      <c r="AS155">
        <f>VLOOKUP($AC155,LS_Coint_BD!$B$3:$AQ$1079,AS$2)</f>
        <v>1.21083372588604</v>
      </c>
      <c r="AT155">
        <f>VLOOKUP($AC155,LS_Coint_BD!$B$3:$AQ$1079,AT$2)</f>
        <v>1.2255053517371</v>
      </c>
      <c r="AU155">
        <f>VLOOKUP($AC155,LS_Coint_BD!$B$3:$AQ$1079,AU$2)</f>
        <v>1.31195752311306</v>
      </c>
      <c r="AV155">
        <f>VLOOKUP($AC155,LS_Coint_BD!$B$3:$AQ$1079,AV$2)</f>
        <v>0</v>
      </c>
      <c r="AW155">
        <f>VLOOKUP($AC155,LS_Coint_BD!$B$3:$AQ$1079,AW$2)</f>
        <v>-2.2500519965736501E-15</v>
      </c>
      <c r="AX155">
        <f>VLOOKUP($AC155,LS_Coint_BD!$B$3:$AQ$1079,AX$2)</f>
        <v>0</v>
      </c>
      <c r="AY155">
        <f>VLOOKUP($AC155,LS_Coint_BD!$B$3:$AQ$1079,AY$2)</f>
        <v>9.7699626167013803E-16</v>
      </c>
      <c r="AZ155">
        <f>VLOOKUP($AC155,LS_Coint_BD!$B$3:$AQ$1079,AZ$2)</f>
        <v>-9.2765301613124197E-16</v>
      </c>
      <c r="BA155">
        <f>VLOOKUP($AC155,LS_Coint_BD!$B$3:$AQ$1079,BA$2)</f>
        <v>6.7501559897209499E-16</v>
      </c>
      <c r="BB155">
        <f>VLOOKUP($AC155,LS_Coint_BD!$B$3:$AQ$1079,BB$2)</f>
        <v>-5.1675835328007303E-16</v>
      </c>
      <c r="BC155">
        <f>VLOOKUP($AC155,LS_Coint_BD!$B$3:$AQ$1079,BC$2)</f>
        <v>4.5474735088646403E-16</v>
      </c>
      <c r="BD155">
        <f t="shared" si="141"/>
        <v>0</v>
      </c>
      <c r="BE155">
        <f t="shared" si="142"/>
        <v>2.003979811562298</v>
      </c>
      <c r="BF155">
        <f t="shared" si="143"/>
        <v>0</v>
      </c>
      <c r="BG155">
        <f t="shared" si="144"/>
        <v>2.0897642670384409</v>
      </c>
      <c r="BH155">
        <f t="shared" si="145"/>
        <v>2.3581446122457792</v>
      </c>
      <c r="BI155">
        <f t="shared" si="146"/>
        <v>2.4216674517720809</v>
      </c>
      <c r="BJ155">
        <f t="shared" si="147"/>
        <v>2.4510107034741995</v>
      </c>
      <c r="BK155">
        <f t="shared" si="148"/>
        <v>2.6239150462261205</v>
      </c>
      <c r="BL155">
        <f t="shared" si="149"/>
        <v>0</v>
      </c>
      <c r="BN155" s="30" t="b">
        <f t="shared" si="133"/>
        <v>0</v>
      </c>
      <c r="BO155" s="30" t="b">
        <f t="shared" si="134"/>
        <v>0</v>
      </c>
      <c r="BP155" s="30" t="b">
        <f t="shared" si="135"/>
        <v>0</v>
      </c>
      <c r="BQ155" s="30" t="b">
        <f t="shared" si="136"/>
        <v>0</v>
      </c>
      <c r="BR155" s="30" t="b">
        <f t="shared" si="137"/>
        <v>0</v>
      </c>
      <c r="BS155" s="30" t="b">
        <f t="shared" si="138"/>
        <v>0</v>
      </c>
      <c r="BT155" s="30" t="b">
        <f t="shared" si="139"/>
        <v>0</v>
      </c>
      <c r="BU155" s="30" t="b">
        <f t="shared" si="140"/>
        <v>0</v>
      </c>
    </row>
    <row r="156" spans="2:73" x14ac:dyDescent="0.3">
      <c r="B156" s="17" t="str">
        <f>VLOOKUP($AC156,LS_Coint_BD!$B$3:$D$1079,2)</f>
        <v>BRFS3</v>
      </c>
      <c r="C156" s="87" t="str">
        <f>VLOOKUP($AC156,LS_Coint_BD!$B$3:$D$1079,3)</f>
        <v>MULT3</v>
      </c>
      <c r="D156" s="68">
        <f t="shared" si="150"/>
        <v>-1.4269895524344882</v>
      </c>
      <c r="E156" s="65">
        <f t="shared" si="151"/>
        <v>-3.2789737616685022</v>
      </c>
      <c r="F156" s="69">
        <f t="shared" si="152"/>
        <v>-2.1859825077790016</v>
      </c>
      <c r="G156" s="68">
        <f t="shared" si="153"/>
        <v>-1.349520637571711</v>
      </c>
      <c r="H156" s="65">
        <f t="shared" si="154"/>
        <v>-3.0516468858828012</v>
      </c>
      <c r="I156" s="69">
        <f t="shared" si="155"/>
        <v>-2.0344312572552008</v>
      </c>
      <c r="J156" s="68">
        <f t="shared" si="156"/>
        <v>-1.2572728784256917</v>
      </c>
      <c r="K156" s="65">
        <f t="shared" si="157"/>
        <v>-3.0169595008557906</v>
      </c>
      <c r="L156" s="69">
        <f t="shared" si="158"/>
        <v>-2.0113063339038604</v>
      </c>
      <c r="M156" s="68">
        <f t="shared" si="159"/>
        <v>-0.99761776163215998</v>
      </c>
      <c r="N156" s="65">
        <f t="shared" si="160"/>
        <v>-3.1743722825722527</v>
      </c>
      <c r="O156" s="69">
        <f t="shared" si="161"/>
        <v>-2.1162481883815016</v>
      </c>
      <c r="P156" s="68">
        <f t="shared" si="162"/>
        <v>-0.60535241342379109</v>
      </c>
      <c r="Q156" s="65">
        <f t="shared" si="163"/>
        <v>-3.5521492571641469</v>
      </c>
      <c r="R156" s="69">
        <f t="shared" si="164"/>
        <v>-2.3680995047760978</v>
      </c>
      <c r="S156" s="68">
        <f t="shared" si="165"/>
        <v>-0.47444271166038376</v>
      </c>
      <c r="T156" s="65">
        <f t="shared" si="166"/>
        <v>-3.9906117443742604</v>
      </c>
      <c r="U156" s="69">
        <f t="shared" si="167"/>
        <v>-2.6604078295828404</v>
      </c>
      <c r="V156" s="68">
        <f t="shared" si="168"/>
        <v>-0.42457837542965038</v>
      </c>
      <c r="W156" s="65">
        <f t="shared" si="169"/>
        <v>-4.0587954207906902</v>
      </c>
      <c r="X156" s="69">
        <f t="shared" si="170"/>
        <v>-2.7058636138604601</v>
      </c>
      <c r="Y156" s="68">
        <f t="shared" si="171"/>
        <v>0</v>
      </c>
      <c r="Z156" s="65">
        <f t="shared" si="172"/>
        <v>0</v>
      </c>
      <c r="AA156" s="69">
        <f t="shared" si="173"/>
        <v>0</v>
      </c>
      <c r="AB156" s="98">
        <f>SUMIF(BN156:BU156,"VERDADEIRO",BN$3:$BU155)</f>
        <v>0</v>
      </c>
      <c r="AC156" s="97">
        <f t="shared" si="132"/>
        <v>153</v>
      </c>
      <c r="AD156">
        <f>RTD("tryd.rtdserver",,"COT",B156,"ULT")</f>
        <v>22.41</v>
      </c>
      <c r="AE156">
        <f>RTD("tryd.rtdserver",,"COT",C156,"ULT")</f>
        <v>21.84</v>
      </c>
      <c r="AF156">
        <f>VLOOKUP($AC156,LS_Coint_BD!$B$3:$AQ$1079,AF$2)*$AD156+VLOOKUP($AC156,LS_Coint_BD!$B$3:$AQ$1079,AF$2+1)</f>
        <v>23.266989552434488</v>
      </c>
      <c r="AG156">
        <f>VLOOKUP($AC156,LS_Coint_BD!$B$3:$AQ$1079,AG$2)*$AD156+VLOOKUP($AC156,LS_Coint_BD!$B$3:$AQ$1079,AG$2+1)</f>
        <v>23.189520637571711</v>
      </c>
      <c r="AH156">
        <f>VLOOKUP($AC156,LS_Coint_BD!$B$3:$AQ$1079,AH$2)*$AD156+VLOOKUP($AC156,LS_Coint_BD!$B$3:$AQ$1079,AH$2+1)</f>
        <v>23.097272878425692</v>
      </c>
      <c r="AI156">
        <f>VLOOKUP($AC156,LS_Coint_BD!$B$3:$AQ$1079,AI$2)*$AD156+VLOOKUP($AC156,LS_Coint_BD!$B$3:$AQ$1079,AI$2+1)</f>
        <v>22.83761776163216</v>
      </c>
      <c r="AJ156">
        <f>VLOOKUP($AC156,LS_Coint_BD!$B$3:$AQ$1079,AJ$2)*$AD156+VLOOKUP($AC156,LS_Coint_BD!$B$3:$AQ$1079,AJ$2+1)</f>
        <v>22.445352413423791</v>
      </c>
      <c r="AK156">
        <f>VLOOKUP($AC156,LS_Coint_BD!$B$3:$AQ$1079,AK$2)*$AD156+VLOOKUP($AC156,LS_Coint_BD!$B$3:$AQ$1079,AK$2+1)</f>
        <v>22.314442711660384</v>
      </c>
      <c r="AL156">
        <f>VLOOKUP($AC156,LS_Coint_BD!$B$3:$AQ$1079,AL$2)*$AD156+VLOOKUP($AC156,LS_Coint_BD!$B$3:$AQ$1079,AL$2+1)</f>
        <v>22.26457837542965</v>
      </c>
      <c r="AM156">
        <f>VLOOKUP($AC156,LS_Coint_BD!$B$3:$AQ$1079,AM$2)*$AD156+VLOOKUP($AC156,LS_Coint_BD!$B$3:$AQ$1079,AM$2+1)</f>
        <v>0</v>
      </c>
      <c r="AN156">
        <f>VLOOKUP($AC156,LS_Coint_BD!$B$3:$AQ$1079,AN$2)</f>
        <v>1.0929912538894999</v>
      </c>
      <c r="AO156">
        <f>VLOOKUP($AC156,LS_Coint_BD!$B$3:$AQ$1079,AO$2)</f>
        <v>1.0172156286276</v>
      </c>
      <c r="AP156">
        <f>VLOOKUP($AC156,LS_Coint_BD!$B$3:$AQ$1079,AP$2)</f>
        <v>1.00565316695193</v>
      </c>
      <c r="AQ156">
        <f>VLOOKUP($AC156,LS_Coint_BD!$B$3:$AQ$1079,AQ$2)</f>
        <v>1.0581240941907499</v>
      </c>
      <c r="AR156">
        <f>VLOOKUP($AC156,LS_Coint_BD!$B$3:$AQ$1079,AR$2)</f>
        <v>1.18404975238805</v>
      </c>
      <c r="AS156">
        <f>VLOOKUP($AC156,LS_Coint_BD!$B$3:$AQ$1079,AS$2)</f>
        <v>1.33020391479142</v>
      </c>
      <c r="AT156">
        <f>VLOOKUP($AC156,LS_Coint_BD!$B$3:$AQ$1079,AT$2)</f>
        <v>1.3529318069302301</v>
      </c>
      <c r="AU156">
        <f>VLOOKUP($AC156,LS_Coint_BD!$B$3:$AQ$1079,AU$2)</f>
        <v>0</v>
      </c>
      <c r="AV156">
        <f>VLOOKUP($AC156,LS_Coint_BD!$B$3:$AQ$1079,AV$2)</f>
        <v>-1.6342482922482299E-15</v>
      </c>
      <c r="AW156">
        <f>VLOOKUP($AC156,LS_Coint_BD!$B$3:$AQ$1079,AW$2)</f>
        <v>-8.2896652505345003E-16</v>
      </c>
      <c r="AX156">
        <f>VLOOKUP($AC156,LS_Coint_BD!$B$3:$AQ$1079,AX$2)</f>
        <v>-5.0753052554292897E-16</v>
      </c>
      <c r="AY156">
        <f>VLOOKUP($AC156,LS_Coint_BD!$B$3:$AQ$1079,AY$2)</f>
        <v>-1.84297022087776E-15</v>
      </c>
      <c r="AZ156">
        <f>VLOOKUP($AC156,LS_Coint_BD!$B$3:$AQ$1079,AZ$2)</f>
        <v>2.0329417162025099E-15</v>
      </c>
      <c r="BA156">
        <f>VLOOKUP($AC156,LS_Coint_BD!$B$3:$AQ$1079,BA$2)</f>
        <v>-6.03961325396085E-16</v>
      </c>
      <c r="BB156">
        <f>VLOOKUP($AC156,LS_Coint_BD!$B$3:$AQ$1079,BB$2)</f>
        <v>1.2918958832001801E-16</v>
      </c>
      <c r="BC156">
        <f>VLOOKUP($AC156,LS_Coint_BD!$B$3:$AQ$1079,BC$2)</f>
        <v>0</v>
      </c>
      <c r="BD156">
        <f t="shared" si="141"/>
        <v>-2.1859825077790016</v>
      </c>
      <c r="BE156">
        <f t="shared" si="142"/>
        <v>-2.0344312572552008</v>
      </c>
      <c r="BF156">
        <f t="shared" si="143"/>
        <v>-2.0113063339038604</v>
      </c>
      <c r="BG156">
        <f t="shared" si="144"/>
        <v>-2.1162481883815016</v>
      </c>
      <c r="BH156">
        <f t="shared" si="145"/>
        <v>-2.3680995047760978</v>
      </c>
      <c r="BI156">
        <f t="shared" si="146"/>
        <v>-2.6604078295828404</v>
      </c>
      <c r="BJ156">
        <f t="shared" si="147"/>
        <v>-2.7058636138604601</v>
      </c>
      <c r="BK156">
        <f t="shared" si="148"/>
        <v>0</v>
      </c>
      <c r="BL156">
        <f t="shared" si="149"/>
        <v>-2.1859825077790047</v>
      </c>
      <c r="BN156" s="19" t="b">
        <f t="shared" si="133"/>
        <v>0</v>
      </c>
      <c r="BO156" s="19" t="b">
        <f t="shared" si="134"/>
        <v>0</v>
      </c>
      <c r="BP156" s="19" t="b">
        <f t="shared" si="135"/>
        <v>0</v>
      </c>
      <c r="BQ156" s="19" t="b">
        <f t="shared" si="136"/>
        <v>0</v>
      </c>
      <c r="BR156" s="19" t="b">
        <f t="shared" si="137"/>
        <v>0</v>
      </c>
      <c r="BS156" s="19" t="b">
        <f t="shared" si="138"/>
        <v>0</v>
      </c>
      <c r="BT156" s="19" t="b">
        <f t="shared" si="139"/>
        <v>0</v>
      </c>
      <c r="BU156" s="19" t="b">
        <f t="shared" si="140"/>
        <v>0</v>
      </c>
    </row>
    <row r="157" spans="2:73" x14ac:dyDescent="0.3">
      <c r="B157" s="17" t="str">
        <f>VLOOKUP($AC157,LS_Coint_BD!$B$3:$D$1079,2)</f>
        <v>BRFS3</v>
      </c>
      <c r="C157" s="87" t="str">
        <f>VLOOKUP($AC157,LS_Coint_BD!$B$3:$D$1079,3)</f>
        <v>YDUQ3</v>
      </c>
      <c r="D157" s="70">
        <f t="shared" si="150"/>
        <v>0</v>
      </c>
      <c r="E157" s="66">
        <f t="shared" si="151"/>
        <v>0</v>
      </c>
      <c r="F157" s="71">
        <f t="shared" si="152"/>
        <v>0</v>
      </c>
      <c r="G157" s="70">
        <f t="shared" si="153"/>
        <v>-0.75863844002143566</v>
      </c>
      <c r="H157" s="66">
        <f t="shared" si="154"/>
        <v>-5.6404939365557105</v>
      </c>
      <c r="I157" s="71">
        <f t="shared" si="155"/>
        <v>-3.7603292910371402</v>
      </c>
      <c r="J157" s="70">
        <f t="shared" si="156"/>
        <v>-1.1499507944980394</v>
      </c>
      <c r="K157" s="66">
        <f t="shared" si="157"/>
        <v>-6.1979349038220537</v>
      </c>
      <c r="L157" s="71">
        <f t="shared" si="158"/>
        <v>-4.1319566025480361</v>
      </c>
      <c r="M157" s="70">
        <f t="shared" si="159"/>
        <v>-1.4305768906481759</v>
      </c>
      <c r="N157" s="66">
        <f t="shared" si="160"/>
        <v>-6.3215188194540008</v>
      </c>
      <c r="O157" s="71">
        <f t="shared" si="161"/>
        <v>-4.2143458796360003</v>
      </c>
      <c r="P157" s="70">
        <f t="shared" si="162"/>
        <v>-0.28320094452173805</v>
      </c>
      <c r="Q157" s="66">
        <f t="shared" si="163"/>
        <v>-8.2704321833092767</v>
      </c>
      <c r="R157" s="71">
        <f t="shared" si="164"/>
        <v>-5.5136214555395178</v>
      </c>
      <c r="S157" s="70">
        <f t="shared" si="165"/>
        <v>7.5022586389074775E-2</v>
      </c>
      <c r="T157" s="66">
        <f t="shared" si="166"/>
        <v>8.6754344417410216</v>
      </c>
      <c r="U157" s="71">
        <f t="shared" si="167"/>
        <v>5.7836229611606811</v>
      </c>
      <c r="V157" s="70">
        <f t="shared" si="168"/>
        <v>0</v>
      </c>
      <c r="W157" s="66">
        <f t="shared" si="169"/>
        <v>0</v>
      </c>
      <c r="X157" s="71">
        <f t="shared" si="170"/>
        <v>0</v>
      </c>
      <c r="Y157" s="70">
        <f t="shared" si="171"/>
        <v>-1.5106991223196147</v>
      </c>
      <c r="Z157" s="66">
        <f t="shared" si="172"/>
        <v>-10.963954658957885</v>
      </c>
      <c r="AA157" s="71">
        <f t="shared" si="173"/>
        <v>-7.3093031059719236</v>
      </c>
      <c r="AB157" s="98">
        <f>SUMIF(BN157:BU157,"VERDADEIRO",BN$3:$BU156)</f>
        <v>0</v>
      </c>
      <c r="AC157" s="97">
        <f t="shared" si="132"/>
        <v>154</v>
      </c>
      <c r="AD157">
        <f>RTD("tryd.rtdserver",,"COT",B157,"ULT")</f>
        <v>22.41</v>
      </c>
      <c r="AE157">
        <f>RTD("tryd.rtdserver",,"COT",C157,"ULT")</f>
        <v>33.44</v>
      </c>
      <c r="AF157">
        <f>VLOOKUP($AC157,LS_Coint_BD!$B$3:$AQ$1079,AF$2)*$AD157+VLOOKUP($AC157,LS_Coint_BD!$B$3:$AQ$1079,AF$2+1)</f>
        <v>0</v>
      </c>
      <c r="AG157">
        <f>VLOOKUP($AC157,LS_Coint_BD!$B$3:$AQ$1079,AG$2)*$AD157+VLOOKUP($AC157,LS_Coint_BD!$B$3:$AQ$1079,AG$2+1)</f>
        <v>34.198638440021433</v>
      </c>
      <c r="AH157">
        <f>VLOOKUP($AC157,LS_Coint_BD!$B$3:$AQ$1079,AH$2)*$AD157+VLOOKUP($AC157,LS_Coint_BD!$B$3:$AQ$1079,AH$2+1)</f>
        <v>34.589950794498037</v>
      </c>
      <c r="AI157">
        <f>VLOOKUP($AC157,LS_Coint_BD!$B$3:$AQ$1079,AI$2)*$AD157+VLOOKUP($AC157,LS_Coint_BD!$B$3:$AQ$1079,AI$2+1)</f>
        <v>34.870576890648174</v>
      </c>
      <c r="AJ157">
        <f>VLOOKUP($AC157,LS_Coint_BD!$B$3:$AQ$1079,AJ$2)*$AD157+VLOOKUP($AC157,LS_Coint_BD!$B$3:$AQ$1079,AJ$2+1)</f>
        <v>33.723200944521736</v>
      </c>
      <c r="AK157">
        <f>VLOOKUP($AC157,LS_Coint_BD!$B$3:$AQ$1079,AK$2)*$AD157+VLOOKUP($AC157,LS_Coint_BD!$B$3:$AQ$1079,AK$2+1)</f>
        <v>33.364977413610923</v>
      </c>
      <c r="AL157">
        <f>VLOOKUP($AC157,LS_Coint_BD!$B$3:$AQ$1079,AL$2)*$AD157+VLOOKUP($AC157,LS_Coint_BD!$B$3:$AQ$1079,AL$2+1)</f>
        <v>0</v>
      </c>
      <c r="AM157">
        <f>VLOOKUP($AC157,LS_Coint_BD!$B$3:$AQ$1079,AM$2)*$AD157+VLOOKUP($AC157,LS_Coint_BD!$B$3:$AQ$1079,AM$2+1)</f>
        <v>34.950699122319612</v>
      </c>
      <c r="AN157">
        <f>VLOOKUP($AC157,LS_Coint_BD!$B$3:$AQ$1079,AN$2)</f>
        <v>0</v>
      </c>
      <c r="AO157">
        <f>VLOOKUP($AC157,LS_Coint_BD!$B$3:$AQ$1079,AO$2)</f>
        <v>1.8801646455185701</v>
      </c>
      <c r="AP157">
        <f>VLOOKUP($AC157,LS_Coint_BD!$B$3:$AQ$1079,AP$2)</f>
        <v>2.0659783012740198</v>
      </c>
      <c r="AQ157">
        <f>VLOOKUP($AC157,LS_Coint_BD!$B$3:$AQ$1079,AQ$2)</f>
        <v>2.1071729398180001</v>
      </c>
      <c r="AR157">
        <f>VLOOKUP($AC157,LS_Coint_BD!$B$3:$AQ$1079,AR$2)</f>
        <v>2.7568107277697602</v>
      </c>
      <c r="AS157">
        <f>VLOOKUP($AC157,LS_Coint_BD!$B$3:$AQ$1079,AS$2)</f>
        <v>2.8918114805803401</v>
      </c>
      <c r="AT157">
        <f>VLOOKUP($AC157,LS_Coint_BD!$B$3:$AQ$1079,AT$2)</f>
        <v>0</v>
      </c>
      <c r="AU157">
        <f>VLOOKUP($AC157,LS_Coint_BD!$B$3:$AQ$1079,AU$2)</f>
        <v>3.65465155298596</v>
      </c>
      <c r="AV157">
        <f>VLOOKUP($AC157,LS_Coint_BD!$B$3:$AQ$1079,AV$2)</f>
        <v>0</v>
      </c>
      <c r="AW157">
        <f>VLOOKUP($AC157,LS_Coint_BD!$B$3:$AQ$1079,AW$2)</f>
        <v>8.8817841970012504E-17</v>
      </c>
      <c r="AX157">
        <f>VLOOKUP($AC157,LS_Coint_BD!$B$3:$AQ$1079,AX$2)</f>
        <v>3.3243249423061799E-15</v>
      </c>
      <c r="AY157">
        <f>VLOOKUP($AC157,LS_Coint_BD!$B$3:$AQ$1079,AY$2)</f>
        <v>3.5527136788005001E-16</v>
      </c>
      <c r="AZ157">
        <f>VLOOKUP($AC157,LS_Coint_BD!$B$3:$AQ$1079,AZ$2)</f>
        <v>2.2500519965736501E-15</v>
      </c>
      <c r="BA157">
        <f>VLOOKUP($AC157,LS_Coint_BD!$B$3:$AQ$1079,BA$2)</f>
        <v>1.1368683772161599E-15</v>
      </c>
      <c r="BB157">
        <f>VLOOKUP($AC157,LS_Coint_BD!$B$3:$AQ$1079,BB$2)</f>
        <v>0</v>
      </c>
      <c r="BC157">
        <f>VLOOKUP($AC157,LS_Coint_BD!$B$3:$AQ$1079,BC$2)</f>
        <v>-3.41060513164848E-15</v>
      </c>
      <c r="BD157">
        <f t="shared" si="141"/>
        <v>0</v>
      </c>
      <c r="BE157">
        <f t="shared" si="142"/>
        <v>-3.7603292910371402</v>
      </c>
      <c r="BF157">
        <f t="shared" si="143"/>
        <v>-4.1319566025480361</v>
      </c>
      <c r="BG157">
        <f t="shared" si="144"/>
        <v>-4.2143458796360003</v>
      </c>
      <c r="BH157">
        <f t="shared" si="145"/>
        <v>-5.5136214555395178</v>
      </c>
      <c r="BI157">
        <f t="shared" si="146"/>
        <v>5.7836229611606811</v>
      </c>
      <c r="BJ157">
        <f t="shared" si="147"/>
        <v>0</v>
      </c>
      <c r="BK157">
        <f t="shared" si="148"/>
        <v>-7.3093031059719236</v>
      </c>
      <c r="BL157">
        <f t="shared" si="149"/>
        <v>0</v>
      </c>
      <c r="BN157" s="30" t="b">
        <f t="shared" si="133"/>
        <v>0</v>
      </c>
      <c r="BO157" s="30" t="b">
        <f t="shared" si="134"/>
        <v>0</v>
      </c>
      <c r="BP157" s="30" t="b">
        <f t="shared" si="135"/>
        <v>0</v>
      </c>
      <c r="BQ157" s="30" t="b">
        <f t="shared" si="136"/>
        <v>0</v>
      </c>
      <c r="BR157" s="30" t="b">
        <f t="shared" si="137"/>
        <v>0</v>
      </c>
      <c r="BS157" s="30" t="b">
        <f t="shared" si="138"/>
        <v>0</v>
      </c>
      <c r="BT157" s="30" t="b">
        <f t="shared" si="139"/>
        <v>0</v>
      </c>
      <c r="BU157" s="30" t="b">
        <f t="shared" si="140"/>
        <v>0</v>
      </c>
    </row>
    <row r="158" spans="2:73" x14ac:dyDescent="0.3">
      <c r="B158" s="17" t="str">
        <f>VLOOKUP($AC158,LS_Coint_BD!$B$3:$D$1079,2)</f>
        <v>BRKM5</v>
      </c>
      <c r="C158" s="87" t="str">
        <f>VLOOKUP($AC158,LS_Coint_BD!$B$3:$D$1079,3)</f>
        <v>BRDT3</v>
      </c>
      <c r="D158" s="68">
        <f t="shared" si="150"/>
        <v>-0.58487055261587173</v>
      </c>
      <c r="E158" s="65">
        <f t="shared" si="151"/>
        <v>-2.9699105871383145</v>
      </c>
      <c r="F158" s="69">
        <f t="shared" si="152"/>
        <v>-1.9799403914255429</v>
      </c>
      <c r="G158" s="68">
        <f t="shared" si="153"/>
        <v>0</v>
      </c>
      <c r="H158" s="65">
        <f t="shared" si="154"/>
        <v>0</v>
      </c>
      <c r="I158" s="69">
        <f t="shared" si="155"/>
        <v>0</v>
      </c>
      <c r="J158" s="68">
        <f t="shared" si="156"/>
        <v>-0.61630560884869467</v>
      </c>
      <c r="K158" s="65">
        <f t="shared" si="157"/>
        <v>-2.7205246671694683</v>
      </c>
      <c r="L158" s="69">
        <f t="shared" si="158"/>
        <v>-1.8136831114463123</v>
      </c>
      <c r="M158" s="68">
        <f t="shared" si="159"/>
        <v>-0.48998547643915558</v>
      </c>
      <c r="N158" s="65">
        <f t="shared" si="160"/>
        <v>-2.6092734356068998</v>
      </c>
      <c r="O158" s="69">
        <f t="shared" si="161"/>
        <v>-1.7395156237379332</v>
      </c>
      <c r="P158" s="68">
        <f t="shared" si="162"/>
        <v>0.3894639327882139</v>
      </c>
      <c r="Q158" s="65">
        <f t="shared" si="163"/>
        <v>3.0838925916330604</v>
      </c>
      <c r="R158" s="69">
        <f t="shared" si="164"/>
        <v>2.0559283944220401</v>
      </c>
      <c r="S158" s="68">
        <f t="shared" si="165"/>
        <v>-0.3682175368959939</v>
      </c>
      <c r="T158" s="65">
        <f t="shared" si="166"/>
        <v>-3.8372152464647993</v>
      </c>
      <c r="U158" s="69">
        <f t="shared" si="167"/>
        <v>-2.5581434976431994</v>
      </c>
      <c r="V158" s="68">
        <f t="shared" si="168"/>
        <v>0</v>
      </c>
      <c r="W158" s="65">
        <f t="shared" si="169"/>
        <v>0</v>
      </c>
      <c r="X158" s="69">
        <f t="shared" si="170"/>
        <v>0</v>
      </c>
      <c r="Y158" s="68">
        <f t="shared" si="171"/>
        <v>-2.3398169960835808</v>
      </c>
      <c r="Z158" s="65">
        <f t="shared" si="172"/>
        <v>-4.4928808781778882</v>
      </c>
      <c r="AA158" s="69">
        <f t="shared" si="173"/>
        <v>-2.9952539187852589</v>
      </c>
      <c r="AB158" s="98">
        <f>SUMIF(BN158:BU158,"VERDADEIRO",BN$3:$BU157)</f>
        <v>0</v>
      </c>
      <c r="AC158" s="97">
        <f t="shared" si="132"/>
        <v>155</v>
      </c>
      <c r="AD158">
        <f>RTD("tryd.rtdserver",,"COT",B158,"ULT")</f>
        <v>29.16</v>
      </c>
      <c r="AE158">
        <f>RTD("tryd.rtdserver",,"COT",C158,"ULT")</f>
        <v>22.48</v>
      </c>
      <c r="AF158">
        <f>VLOOKUP($AC158,LS_Coint_BD!$B$3:$AQ$1079,AF$2)*$AD158+VLOOKUP($AC158,LS_Coint_BD!$B$3:$AQ$1079,AF$2+1)</f>
        <v>23.064870552615872</v>
      </c>
      <c r="AG158">
        <f>VLOOKUP($AC158,LS_Coint_BD!$B$3:$AQ$1079,AG$2)*$AD158+VLOOKUP($AC158,LS_Coint_BD!$B$3:$AQ$1079,AG$2+1)</f>
        <v>0</v>
      </c>
      <c r="AH158">
        <f>VLOOKUP($AC158,LS_Coint_BD!$B$3:$AQ$1079,AH$2)*$AD158+VLOOKUP($AC158,LS_Coint_BD!$B$3:$AQ$1079,AH$2+1)</f>
        <v>23.096305608848695</v>
      </c>
      <c r="AI158">
        <f>VLOOKUP($AC158,LS_Coint_BD!$B$3:$AQ$1079,AI$2)*$AD158+VLOOKUP($AC158,LS_Coint_BD!$B$3:$AQ$1079,AI$2+1)</f>
        <v>22.969985476439156</v>
      </c>
      <c r="AJ158">
        <f>VLOOKUP($AC158,LS_Coint_BD!$B$3:$AQ$1079,AJ$2)*$AD158+VLOOKUP($AC158,LS_Coint_BD!$B$3:$AQ$1079,AJ$2+1)</f>
        <v>22.090536067211787</v>
      </c>
      <c r="AK158">
        <f>VLOOKUP($AC158,LS_Coint_BD!$B$3:$AQ$1079,AK$2)*$AD158+VLOOKUP($AC158,LS_Coint_BD!$B$3:$AQ$1079,AK$2+1)</f>
        <v>22.848217536895994</v>
      </c>
      <c r="AL158">
        <f>VLOOKUP($AC158,LS_Coint_BD!$B$3:$AQ$1079,AL$2)*$AD158+VLOOKUP($AC158,LS_Coint_BD!$B$3:$AQ$1079,AL$2+1)</f>
        <v>0</v>
      </c>
      <c r="AM158">
        <f>VLOOKUP($AC158,LS_Coint_BD!$B$3:$AQ$1079,AM$2)*$AD158+VLOOKUP($AC158,LS_Coint_BD!$B$3:$AQ$1079,AM$2+1)</f>
        <v>24.819816996083581</v>
      </c>
      <c r="AN158">
        <f>VLOOKUP($AC158,LS_Coint_BD!$B$3:$AQ$1079,AN$2)</f>
        <v>0.98997019571277101</v>
      </c>
      <c r="AO158">
        <f>VLOOKUP($AC158,LS_Coint_BD!$B$3:$AQ$1079,AO$2)</f>
        <v>0</v>
      </c>
      <c r="AP158">
        <f>VLOOKUP($AC158,LS_Coint_BD!$B$3:$AQ$1079,AP$2)</f>
        <v>0.90684155572315595</v>
      </c>
      <c r="AQ158">
        <f>VLOOKUP($AC158,LS_Coint_BD!$B$3:$AQ$1079,AQ$2)</f>
        <v>0.86975781186896595</v>
      </c>
      <c r="AR158">
        <f>VLOOKUP($AC158,LS_Coint_BD!$B$3:$AQ$1079,AR$2)</f>
        <v>1.0279641972110201</v>
      </c>
      <c r="AS158">
        <f>VLOOKUP($AC158,LS_Coint_BD!$B$3:$AQ$1079,AS$2)</f>
        <v>1.2790717488215999</v>
      </c>
      <c r="AT158">
        <f>VLOOKUP($AC158,LS_Coint_BD!$B$3:$AQ$1079,AT$2)</f>
        <v>0</v>
      </c>
      <c r="AU158">
        <f>VLOOKUP($AC158,LS_Coint_BD!$B$3:$AQ$1079,AU$2)</f>
        <v>1.4976269593926299</v>
      </c>
      <c r="AV158">
        <f>VLOOKUP($AC158,LS_Coint_BD!$B$3:$AQ$1079,AV$2)</f>
        <v>-8.1712414612411495E-16</v>
      </c>
      <c r="AW158">
        <f>VLOOKUP($AC158,LS_Coint_BD!$B$3:$AQ$1079,AW$2)</f>
        <v>0</v>
      </c>
      <c r="AX158">
        <f>VLOOKUP($AC158,LS_Coint_BD!$B$3:$AQ$1079,AX$2)</f>
        <v>-4.8215399926578204E-16</v>
      </c>
      <c r="AY158">
        <f>VLOOKUP($AC158,LS_Coint_BD!$B$3:$AQ$1079,AY$2)</f>
        <v>-1.24344978758018E-15</v>
      </c>
      <c r="AZ158">
        <f>VLOOKUP($AC158,LS_Coint_BD!$B$3:$AQ$1079,AZ$2)</f>
        <v>-1.38161087508908E-16</v>
      </c>
      <c r="BA158">
        <f>VLOOKUP($AC158,LS_Coint_BD!$B$3:$AQ$1079,BA$2)</f>
        <v>5.6843418860807996E-16</v>
      </c>
      <c r="BB158">
        <f>VLOOKUP($AC158,LS_Coint_BD!$B$3:$AQ$1079,BB$2)</f>
        <v>0</v>
      </c>
      <c r="BC158">
        <f>VLOOKUP($AC158,LS_Coint_BD!$B$3:$AQ$1079,BC$2)</f>
        <v>7.3896444519050396E-16</v>
      </c>
      <c r="BD158">
        <f t="shared" si="141"/>
        <v>-1.9799403914255429</v>
      </c>
      <c r="BE158">
        <f t="shared" si="142"/>
        <v>0</v>
      </c>
      <c r="BF158">
        <f t="shared" si="143"/>
        <v>-1.8136831114463123</v>
      </c>
      <c r="BG158">
        <f t="shared" si="144"/>
        <v>-1.7395156237379332</v>
      </c>
      <c r="BH158">
        <f t="shared" si="145"/>
        <v>2.0559283944220401</v>
      </c>
      <c r="BI158">
        <f t="shared" si="146"/>
        <v>-2.5581434976431994</v>
      </c>
      <c r="BJ158">
        <f t="shared" si="147"/>
        <v>0</v>
      </c>
      <c r="BK158">
        <f t="shared" si="148"/>
        <v>-2.9952539187852589</v>
      </c>
      <c r="BL158">
        <f t="shared" si="149"/>
        <v>-1.9799403914255413</v>
      </c>
      <c r="BN158" s="19" t="b">
        <f t="shared" si="133"/>
        <v>0</v>
      </c>
      <c r="BO158" s="19" t="b">
        <f t="shared" si="134"/>
        <v>0</v>
      </c>
      <c r="BP158" s="19" t="b">
        <f t="shared" si="135"/>
        <v>0</v>
      </c>
      <c r="BQ158" s="19" t="b">
        <f t="shared" si="136"/>
        <v>0</v>
      </c>
      <c r="BR158" s="19" t="b">
        <f t="shared" si="137"/>
        <v>0</v>
      </c>
      <c r="BS158" s="19" t="b">
        <f t="shared" si="138"/>
        <v>0</v>
      </c>
      <c r="BT158" s="19" t="b">
        <f t="shared" si="139"/>
        <v>0</v>
      </c>
      <c r="BU158" s="19" t="b">
        <f t="shared" si="140"/>
        <v>0</v>
      </c>
    </row>
    <row r="159" spans="2:73" x14ac:dyDescent="0.3">
      <c r="B159" s="17" t="str">
        <f>VLOOKUP($AC159,LS_Coint_BD!$B$3:$D$1079,2)</f>
        <v>BRKM5</v>
      </c>
      <c r="C159" s="87" t="str">
        <f>VLOOKUP($AC159,LS_Coint_BD!$B$3:$D$1079,3)</f>
        <v>CRFB3</v>
      </c>
      <c r="D159" s="70">
        <f t="shared" si="150"/>
        <v>0.45388367113669759</v>
      </c>
      <c r="E159" s="66">
        <f t="shared" si="151"/>
        <v>1.9644262626153441</v>
      </c>
      <c r="F159" s="71">
        <f t="shared" si="152"/>
        <v>1.3096175084102295</v>
      </c>
      <c r="G159" s="70">
        <f t="shared" si="153"/>
        <v>0.3909374917138102</v>
      </c>
      <c r="H159" s="66">
        <f t="shared" si="154"/>
        <v>1.9191460602975212</v>
      </c>
      <c r="I159" s="71">
        <f t="shared" si="155"/>
        <v>1.2794307068650141</v>
      </c>
      <c r="J159" s="70">
        <f t="shared" si="156"/>
        <v>0.13884449758911543</v>
      </c>
      <c r="K159" s="66">
        <f t="shared" si="157"/>
        <v>2.3023807099353171</v>
      </c>
      <c r="L159" s="71">
        <f t="shared" si="158"/>
        <v>1.5349204732902113</v>
      </c>
      <c r="M159" s="70">
        <f t="shared" si="159"/>
        <v>0.31528419579590761</v>
      </c>
      <c r="N159" s="66">
        <f t="shared" si="160"/>
        <v>2.2588659641024234</v>
      </c>
      <c r="O159" s="71">
        <f t="shared" si="161"/>
        <v>1.5059106427349489</v>
      </c>
      <c r="P159" s="70">
        <f t="shared" si="162"/>
        <v>1.2685484502734816</v>
      </c>
      <c r="Q159" s="66">
        <f t="shared" si="163"/>
        <v>2.5920660479332001</v>
      </c>
      <c r="R159" s="71">
        <f t="shared" si="164"/>
        <v>1.7280440319554666</v>
      </c>
      <c r="S159" s="70">
        <f t="shared" si="165"/>
        <v>1.0236545077016714</v>
      </c>
      <c r="T159" s="66">
        <f t="shared" si="166"/>
        <v>2.6667100674149191</v>
      </c>
      <c r="U159" s="71">
        <f t="shared" si="167"/>
        <v>1.7778067116099461</v>
      </c>
      <c r="V159" s="70">
        <f t="shared" si="168"/>
        <v>0.79367505397730298</v>
      </c>
      <c r="W159" s="66">
        <f t="shared" si="169"/>
        <v>2.6371704484044551</v>
      </c>
      <c r="X159" s="71">
        <f t="shared" si="170"/>
        <v>1.7581136322696367</v>
      </c>
      <c r="Y159" s="70">
        <f t="shared" si="171"/>
        <v>0</v>
      </c>
      <c r="Z159" s="66">
        <f t="shared" si="172"/>
        <v>0</v>
      </c>
      <c r="AA159" s="71">
        <f t="shared" si="173"/>
        <v>0</v>
      </c>
      <c r="AB159" s="98">
        <f>SUMIF(BN159:BU159,"VERDADEIRO",BN$3:$BU158)</f>
        <v>0</v>
      </c>
      <c r="AC159" s="97">
        <f t="shared" si="132"/>
        <v>156</v>
      </c>
      <c r="AD159">
        <f>RTD("tryd.rtdserver",,"COT",B159,"ULT")</f>
        <v>29.16</v>
      </c>
      <c r="AE159">
        <f>RTD("tryd.rtdserver",,"COT",C159,"ULT")</f>
        <v>19.52</v>
      </c>
      <c r="AF159">
        <f>VLOOKUP($AC159,LS_Coint_BD!$B$3:$AQ$1079,AF$2)*$AD159+VLOOKUP($AC159,LS_Coint_BD!$B$3:$AQ$1079,AF$2+1)</f>
        <v>19.066116328863302</v>
      </c>
      <c r="AG159">
        <f>VLOOKUP($AC159,LS_Coint_BD!$B$3:$AQ$1079,AG$2)*$AD159+VLOOKUP($AC159,LS_Coint_BD!$B$3:$AQ$1079,AG$2+1)</f>
        <v>19.129062508286189</v>
      </c>
      <c r="AH159">
        <f>VLOOKUP($AC159,LS_Coint_BD!$B$3:$AQ$1079,AH$2)*$AD159+VLOOKUP($AC159,LS_Coint_BD!$B$3:$AQ$1079,AH$2+1)</f>
        <v>19.381155502410884</v>
      </c>
      <c r="AI159">
        <f>VLOOKUP($AC159,LS_Coint_BD!$B$3:$AQ$1079,AI$2)*$AD159+VLOOKUP($AC159,LS_Coint_BD!$B$3:$AQ$1079,AI$2+1)</f>
        <v>19.204715804204092</v>
      </c>
      <c r="AJ159">
        <f>VLOOKUP($AC159,LS_Coint_BD!$B$3:$AQ$1079,AJ$2)*$AD159+VLOOKUP($AC159,LS_Coint_BD!$B$3:$AQ$1079,AJ$2+1)</f>
        <v>18.251451549726518</v>
      </c>
      <c r="AK159">
        <f>VLOOKUP($AC159,LS_Coint_BD!$B$3:$AQ$1079,AK$2)*$AD159+VLOOKUP($AC159,LS_Coint_BD!$B$3:$AQ$1079,AK$2+1)</f>
        <v>18.496345492298328</v>
      </c>
      <c r="AL159">
        <f>VLOOKUP($AC159,LS_Coint_BD!$B$3:$AQ$1079,AL$2)*$AD159+VLOOKUP($AC159,LS_Coint_BD!$B$3:$AQ$1079,AL$2+1)</f>
        <v>18.726324946022697</v>
      </c>
      <c r="AM159">
        <f>VLOOKUP($AC159,LS_Coint_BD!$B$3:$AQ$1079,AM$2)*$AD159+VLOOKUP($AC159,LS_Coint_BD!$B$3:$AQ$1079,AM$2+1)</f>
        <v>0</v>
      </c>
      <c r="AN159">
        <f>VLOOKUP($AC159,LS_Coint_BD!$B$3:$AQ$1079,AN$2)</f>
        <v>0.65480875420511497</v>
      </c>
      <c r="AO159">
        <f>VLOOKUP($AC159,LS_Coint_BD!$B$3:$AQ$1079,AO$2)</f>
        <v>0.63971535343250696</v>
      </c>
      <c r="AP159">
        <f>VLOOKUP($AC159,LS_Coint_BD!$B$3:$AQ$1079,AP$2)</f>
        <v>0.76746023664510599</v>
      </c>
      <c r="AQ159">
        <f>VLOOKUP($AC159,LS_Coint_BD!$B$3:$AQ$1079,AQ$2)</f>
        <v>0.752955321367476</v>
      </c>
      <c r="AR159">
        <f>VLOOKUP($AC159,LS_Coint_BD!$B$3:$AQ$1079,AR$2)</f>
        <v>0.86402201597773298</v>
      </c>
      <c r="AS159">
        <f>VLOOKUP($AC159,LS_Coint_BD!$B$3:$AQ$1079,AS$2)</f>
        <v>0.88890335580497304</v>
      </c>
      <c r="AT159">
        <f>VLOOKUP($AC159,LS_Coint_BD!$B$3:$AQ$1079,AT$2)</f>
        <v>0.87905681613481801</v>
      </c>
      <c r="AU159">
        <f>VLOOKUP($AC159,LS_Coint_BD!$B$3:$AQ$1079,AU$2)</f>
        <v>0</v>
      </c>
      <c r="AV159">
        <f>VLOOKUP($AC159,LS_Coint_BD!$B$3:$AQ$1079,AV$2)</f>
        <v>-5.3290705182007502E-16</v>
      </c>
      <c r="AW159">
        <f>VLOOKUP($AC159,LS_Coint_BD!$B$3:$AQ$1079,AW$2)</f>
        <v>2.66453525910038E-16</v>
      </c>
      <c r="AX159">
        <f>VLOOKUP($AC159,LS_Coint_BD!$B$3:$AQ$1079,AX$2)</f>
        <v>-7.1054273576010003E-16</v>
      </c>
      <c r="AY159">
        <f>VLOOKUP($AC159,LS_Coint_BD!$B$3:$AQ$1079,AY$2)</f>
        <v>-3.0420110874729299E-15</v>
      </c>
      <c r="AZ159">
        <f>VLOOKUP($AC159,LS_Coint_BD!$B$3:$AQ$1079,AZ$2)</f>
        <v>7.6975463040677503E-16</v>
      </c>
      <c r="BA159">
        <f>VLOOKUP($AC159,LS_Coint_BD!$B$3:$AQ$1079,BA$2)</f>
        <v>-7.1054273576009995E-17</v>
      </c>
      <c r="BB159">
        <f>VLOOKUP($AC159,LS_Coint_BD!$B$3:$AQ$1079,BB$2)</f>
        <v>6.6209664014009298E-16</v>
      </c>
      <c r="BC159">
        <f>VLOOKUP($AC159,LS_Coint_BD!$B$3:$AQ$1079,BC$2)</f>
        <v>0</v>
      </c>
      <c r="BD159">
        <f t="shared" si="141"/>
        <v>1.3096175084102295</v>
      </c>
      <c r="BE159">
        <f t="shared" si="142"/>
        <v>1.2794307068650141</v>
      </c>
      <c r="BF159">
        <f t="shared" si="143"/>
        <v>1.5349204732902113</v>
      </c>
      <c r="BG159">
        <f t="shared" si="144"/>
        <v>1.5059106427349489</v>
      </c>
      <c r="BH159">
        <f t="shared" si="145"/>
        <v>1.7280440319554666</v>
      </c>
      <c r="BI159">
        <f t="shared" si="146"/>
        <v>1.7778067116099461</v>
      </c>
      <c r="BJ159">
        <f t="shared" si="147"/>
        <v>1.7581136322696367</v>
      </c>
      <c r="BK159">
        <f t="shared" si="148"/>
        <v>0</v>
      </c>
      <c r="BL159">
        <f t="shared" si="149"/>
        <v>1.3096175084102284</v>
      </c>
      <c r="BN159" s="30" t="b">
        <f t="shared" si="133"/>
        <v>0</v>
      </c>
      <c r="BO159" s="30" t="b">
        <f t="shared" si="134"/>
        <v>0</v>
      </c>
      <c r="BP159" s="30" t="b">
        <f t="shared" si="135"/>
        <v>0</v>
      </c>
      <c r="BQ159" s="30" t="b">
        <f t="shared" si="136"/>
        <v>0</v>
      </c>
      <c r="BR159" s="30" t="b">
        <f t="shared" si="137"/>
        <v>0</v>
      </c>
      <c r="BS159" s="30" t="b">
        <f t="shared" si="138"/>
        <v>0</v>
      </c>
      <c r="BT159" s="30" t="b">
        <f t="shared" si="139"/>
        <v>0</v>
      </c>
      <c r="BU159" s="30" t="b">
        <f t="shared" si="140"/>
        <v>0</v>
      </c>
    </row>
    <row r="160" spans="2:73" x14ac:dyDescent="0.3">
      <c r="B160" s="17" t="str">
        <f>VLOOKUP($AC160,LS_Coint_BD!$B$3:$D$1079,2)</f>
        <v>BRKM5</v>
      </c>
      <c r="C160" s="87" t="str">
        <f>VLOOKUP($AC160,LS_Coint_BD!$B$3:$D$1079,3)</f>
        <v>IRBR3</v>
      </c>
      <c r="D160" s="68">
        <f t="shared" si="150"/>
        <v>0</v>
      </c>
      <c r="E160" s="65">
        <f t="shared" si="151"/>
        <v>0</v>
      </c>
      <c r="F160" s="69">
        <f t="shared" si="152"/>
        <v>0</v>
      </c>
      <c r="G160" s="68">
        <f t="shared" si="153"/>
        <v>-0.53112868436187455</v>
      </c>
      <c r="H160" s="65">
        <f t="shared" si="154"/>
        <v>-1.8364885017058767</v>
      </c>
      <c r="I160" s="69">
        <f t="shared" si="155"/>
        <v>-1.2243256678039178</v>
      </c>
      <c r="J160" s="68">
        <f t="shared" si="156"/>
        <v>-0.89243605960397865</v>
      </c>
      <c r="K160" s="65">
        <f t="shared" si="157"/>
        <v>-2.0513861634465269</v>
      </c>
      <c r="L160" s="69">
        <f t="shared" si="158"/>
        <v>-1.3675907756310179</v>
      </c>
      <c r="M160" s="68">
        <f t="shared" si="159"/>
        <v>0</v>
      </c>
      <c r="N160" s="65">
        <f t="shared" si="160"/>
        <v>0</v>
      </c>
      <c r="O160" s="69">
        <f t="shared" si="161"/>
        <v>0</v>
      </c>
      <c r="P160" s="68">
        <f t="shared" si="162"/>
        <v>0</v>
      </c>
      <c r="Q160" s="65">
        <f t="shared" si="163"/>
        <v>0</v>
      </c>
      <c r="R160" s="69">
        <f t="shared" si="164"/>
        <v>0</v>
      </c>
      <c r="S160" s="68">
        <f t="shared" si="165"/>
        <v>-1.176818990281097</v>
      </c>
      <c r="T160" s="65">
        <f t="shared" si="166"/>
        <v>-3.6086040096222005</v>
      </c>
      <c r="U160" s="69">
        <f t="shared" si="167"/>
        <v>-2.4057360064148003</v>
      </c>
      <c r="V160" s="68">
        <f t="shared" si="168"/>
        <v>-0.94123395138481225</v>
      </c>
      <c r="W160" s="65">
        <f t="shared" si="169"/>
        <v>-3.6414588350928603</v>
      </c>
      <c r="X160" s="69">
        <f t="shared" si="170"/>
        <v>-2.4276392233952402</v>
      </c>
      <c r="Y160" s="68">
        <f t="shared" si="171"/>
        <v>-9.521195313612612</v>
      </c>
      <c r="Z160" s="65">
        <f t="shared" si="172"/>
        <v>-16.534445099052782</v>
      </c>
      <c r="AA160" s="69">
        <f t="shared" si="173"/>
        <v>-11.022963399368521</v>
      </c>
      <c r="AB160" s="98">
        <f>SUMIF(BN160:BU160,"VERDADEIRO",BN$3:$BU159)</f>
        <v>0</v>
      </c>
      <c r="AC160" s="97">
        <f t="shared" si="132"/>
        <v>157</v>
      </c>
      <c r="AD160">
        <f>RTD("tryd.rtdserver",,"COT",B160,"ULT")</f>
        <v>29.16</v>
      </c>
      <c r="AE160">
        <f>RTD("tryd.rtdserver",,"COT",C160,"ULT")</f>
        <v>6.91</v>
      </c>
      <c r="AF160">
        <f>VLOOKUP($AC160,LS_Coint_BD!$B$3:$AQ$1079,AF$2)*$AD160+VLOOKUP($AC160,LS_Coint_BD!$B$3:$AQ$1079,AF$2+1)</f>
        <v>0</v>
      </c>
      <c r="AG160">
        <f>VLOOKUP($AC160,LS_Coint_BD!$B$3:$AQ$1079,AG$2)*$AD160+VLOOKUP($AC160,LS_Coint_BD!$B$3:$AQ$1079,AG$2+1)</f>
        <v>7.4411286843618747</v>
      </c>
      <c r="AH160">
        <f>VLOOKUP($AC160,LS_Coint_BD!$B$3:$AQ$1079,AH$2)*$AD160+VLOOKUP($AC160,LS_Coint_BD!$B$3:$AQ$1079,AH$2+1)</f>
        <v>7.8024360596039788</v>
      </c>
      <c r="AI160">
        <f>VLOOKUP($AC160,LS_Coint_BD!$B$3:$AQ$1079,AI$2)*$AD160+VLOOKUP($AC160,LS_Coint_BD!$B$3:$AQ$1079,AI$2+1)</f>
        <v>0</v>
      </c>
      <c r="AJ160">
        <f>VLOOKUP($AC160,LS_Coint_BD!$B$3:$AQ$1079,AJ$2)*$AD160+VLOOKUP($AC160,LS_Coint_BD!$B$3:$AQ$1079,AJ$2+1)</f>
        <v>0</v>
      </c>
      <c r="AK160">
        <f>VLOOKUP($AC160,LS_Coint_BD!$B$3:$AQ$1079,AK$2)*$AD160+VLOOKUP($AC160,LS_Coint_BD!$B$3:$AQ$1079,AK$2+1)</f>
        <v>8.0868189902810972</v>
      </c>
      <c r="AL160">
        <f>VLOOKUP($AC160,LS_Coint_BD!$B$3:$AQ$1079,AL$2)*$AD160+VLOOKUP($AC160,LS_Coint_BD!$B$3:$AQ$1079,AL$2+1)</f>
        <v>7.8512339513848124</v>
      </c>
      <c r="AM160">
        <f>VLOOKUP($AC160,LS_Coint_BD!$B$3:$AQ$1079,AM$2)*$AD160+VLOOKUP($AC160,LS_Coint_BD!$B$3:$AQ$1079,AM$2+1)</f>
        <v>16.431195313612612</v>
      </c>
      <c r="AN160">
        <f>VLOOKUP($AC160,LS_Coint_BD!$B$3:$AQ$1079,AN$2)</f>
        <v>0</v>
      </c>
      <c r="AO160">
        <f>VLOOKUP($AC160,LS_Coint_BD!$B$3:$AQ$1079,AO$2)</f>
        <v>0.61216283390195902</v>
      </c>
      <c r="AP160">
        <f>VLOOKUP($AC160,LS_Coint_BD!$B$3:$AQ$1079,AP$2)</f>
        <v>0.68379538781550897</v>
      </c>
      <c r="AQ160">
        <f>VLOOKUP($AC160,LS_Coint_BD!$B$3:$AQ$1079,AQ$2)</f>
        <v>0</v>
      </c>
      <c r="AR160">
        <f>VLOOKUP($AC160,LS_Coint_BD!$B$3:$AQ$1079,AR$2)</f>
        <v>0</v>
      </c>
      <c r="AS160">
        <f>VLOOKUP($AC160,LS_Coint_BD!$B$3:$AQ$1079,AS$2)</f>
        <v>1.2028680032073999</v>
      </c>
      <c r="AT160">
        <f>VLOOKUP($AC160,LS_Coint_BD!$B$3:$AQ$1079,AT$2)</f>
        <v>1.2138196116976201</v>
      </c>
      <c r="AU160">
        <f>VLOOKUP($AC160,LS_Coint_BD!$B$3:$AQ$1079,AU$2)</f>
        <v>5.5114816996842597</v>
      </c>
      <c r="AV160">
        <f>VLOOKUP($AC160,LS_Coint_BD!$B$3:$AQ$1079,AV$2)</f>
        <v>0</v>
      </c>
      <c r="AW160">
        <f>VLOOKUP($AC160,LS_Coint_BD!$B$3:$AQ$1079,AW$2)</f>
        <v>2.07241631263363E-16</v>
      </c>
      <c r="AX160">
        <f>VLOOKUP($AC160,LS_Coint_BD!$B$3:$AQ$1079,AX$2)</f>
        <v>5.07530525542929E-17</v>
      </c>
      <c r="AY160">
        <f>VLOOKUP($AC160,LS_Coint_BD!$B$3:$AQ$1079,AY$2)</f>
        <v>0</v>
      </c>
      <c r="AZ160">
        <f>VLOOKUP($AC160,LS_Coint_BD!$B$3:$AQ$1079,AZ$2)</f>
        <v>0</v>
      </c>
      <c r="BA160">
        <f>VLOOKUP($AC160,LS_Coint_BD!$B$3:$AQ$1079,BA$2)</f>
        <v>-5.6843418860807996E-16</v>
      </c>
      <c r="BB160">
        <f>VLOOKUP($AC160,LS_Coint_BD!$B$3:$AQ$1079,BB$2)</f>
        <v>-6.4594794160009105E-17</v>
      </c>
      <c r="BC160">
        <f>VLOOKUP($AC160,LS_Coint_BD!$B$3:$AQ$1079,BC$2)</f>
        <v>-2.04636307898909E-15</v>
      </c>
      <c r="BD160">
        <f t="shared" si="141"/>
        <v>0</v>
      </c>
      <c r="BE160">
        <f t="shared" si="142"/>
        <v>-1.2243256678039178</v>
      </c>
      <c r="BF160">
        <f t="shared" si="143"/>
        <v>-1.3675907756310179</v>
      </c>
      <c r="BG160">
        <f t="shared" si="144"/>
        <v>0</v>
      </c>
      <c r="BH160">
        <f t="shared" si="145"/>
        <v>0</v>
      </c>
      <c r="BI160">
        <f t="shared" si="146"/>
        <v>-2.4057360064148003</v>
      </c>
      <c r="BJ160">
        <f t="shared" si="147"/>
        <v>-2.4276392233952402</v>
      </c>
      <c r="BK160">
        <f t="shared" si="148"/>
        <v>-11.022963399368521</v>
      </c>
      <c r="BL160">
        <f t="shared" si="149"/>
        <v>0</v>
      </c>
      <c r="BN160" s="19" t="b">
        <f t="shared" si="133"/>
        <v>0</v>
      </c>
      <c r="BO160" s="19" t="b">
        <f t="shared" si="134"/>
        <v>0</v>
      </c>
      <c r="BP160" s="19" t="b">
        <f t="shared" si="135"/>
        <v>0</v>
      </c>
      <c r="BQ160" s="19" t="b">
        <f t="shared" si="136"/>
        <v>0</v>
      </c>
      <c r="BR160" s="19" t="b">
        <f t="shared" si="137"/>
        <v>0</v>
      </c>
      <c r="BS160" s="19" t="b">
        <f t="shared" si="138"/>
        <v>0</v>
      </c>
      <c r="BT160" s="19" t="b">
        <f t="shared" si="139"/>
        <v>0</v>
      </c>
      <c r="BU160" s="19" t="b">
        <f t="shared" si="140"/>
        <v>0</v>
      </c>
    </row>
    <row r="161" spans="2:73" x14ac:dyDescent="0.3">
      <c r="B161" s="17" t="str">
        <f>VLOOKUP($AC161,LS_Coint_BD!$B$3:$D$1079,2)</f>
        <v>BRML3</v>
      </c>
      <c r="C161" s="87" t="str">
        <f>VLOOKUP($AC161,LS_Coint_BD!$B$3:$D$1079,3)</f>
        <v>CRFB3</v>
      </c>
      <c r="D161" s="70">
        <f t="shared" si="150"/>
        <v>-0.291565952973869</v>
      </c>
      <c r="E161" s="66">
        <f t="shared" si="151"/>
        <v>-2.030834922427311</v>
      </c>
      <c r="F161" s="71">
        <f t="shared" si="152"/>
        <v>-1.3538899482848739</v>
      </c>
      <c r="G161" s="70">
        <f t="shared" si="153"/>
        <v>-0.32248902352113262</v>
      </c>
      <c r="H161" s="66">
        <f t="shared" si="154"/>
        <v>-1.9941913212179134</v>
      </c>
      <c r="I161" s="71">
        <f t="shared" si="155"/>
        <v>-1.3294608808119424</v>
      </c>
      <c r="J161" s="70">
        <f t="shared" si="156"/>
        <v>0</v>
      </c>
      <c r="K161" s="66">
        <f t="shared" si="157"/>
        <v>0</v>
      </c>
      <c r="L161" s="71">
        <f t="shared" si="158"/>
        <v>0</v>
      </c>
      <c r="M161" s="70">
        <f t="shared" si="159"/>
        <v>-0.42858329452491262</v>
      </c>
      <c r="N161" s="66">
        <f t="shared" si="160"/>
        <v>-2.3326675401251808</v>
      </c>
      <c r="O161" s="71">
        <f t="shared" si="161"/>
        <v>-1.5551116934167872</v>
      </c>
      <c r="P161" s="70">
        <f t="shared" si="162"/>
        <v>-0.20084582451085708</v>
      </c>
      <c r="Q161" s="66">
        <f t="shared" si="163"/>
        <v>-2.9936704874843603</v>
      </c>
      <c r="R161" s="71">
        <f t="shared" si="164"/>
        <v>-1.9957803249895734</v>
      </c>
      <c r="S161" s="70">
        <f t="shared" si="165"/>
        <v>0</v>
      </c>
      <c r="T161" s="66">
        <f t="shared" si="166"/>
        <v>0</v>
      </c>
      <c r="U161" s="71">
        <f t="shared" si="167"/>
        <v>0</v>
      </c>
      <c r="V161" s="70">
        <f t="shared" si="168"/>
        <v>-0.26999662976118088</v>
      </c>
      <c r="W161" s="66">
        <f t="shared" si="169"/>
        <v>-3.0432740154676488</v>
      </c>
      <c r="X161" s="71">
        <f t="shared" si="170"/>
        <v>-2.0288493436450992</v>
      </c>
      <c r="Y161" s="70">
        <f t="shared" si="171"/>
        <v>0</v>
      </c>
      <c r="Z161" s="66">
        <f t="shared" si="172"/>
        <v>0</v>
      </c>
      <c r="AA161" s="71">
        <f t="shared" si="173"/>
        <v>0</v>
      </c>
      <c r="AB161" s="98">
        <f>SUMIF(BN161:BU161,"VERDADEIRO",BN$3:$BU160)</f>
        <v>0</v>
      </c>
      <c r="AC161" s="97">
        <f t="shared" si="132"/>
        <v>158</v>
      </c>
      <c r="AD161">
        <f>RTD("tryd.rtdserver",,"COT",B161,"ULT")</f>
        <v>9.83</v>
      </c>
      <c r="AE161">
        <f>RTD("tryd.rtdserver",,"COT",C161,"ULT")</f>
        <v>19.52</v>
      </c>
      <c r="AF161">
        <f>VLOOKUP($AC161,LS_Coint_BD!$B$3:$AQ$1079,AF$2)*$AD161+VLOOKUP($AC161,LS_Coint_BD!$B$3:$AQ$1079,AF$2+1)</f>
        <v>19.811565952973869</v>
      </c>
      <c r="AG161">
        <f>VLOOKUP($AC161,LS_Coint_BD!$B$3:$AQ$1079,AG$2)*$AD161+VLOOKUP($AC161,LS_Coint_BD!$B$3:$AQ$1079,AG$2+1)</f>
        <v>19.842489023521132</v>
      </c>
      <c r="AH161">
        <f>VLOOKUP($AC161,LS_Coint_BD!$B$3:$AQ$1079,AH$2)*$AD161+VLOOKUP($AC161,LS_Coint_BD!$B$3:$AQ$1079,AH$2+1)</f>
        <v>0</v>
      </c>
      <c r="AI161">
        <f>VLOOKUP($AC161,LS_Coint_BD!$B$3:$AQ$1079,AI$2)*$AD161+VLOOKUP($AC161,LS_Coint_BD!$B$3:$AQ$1079,AI$2+1)</f>
        <v>19.948583294524912</v>
      </c>
      <c r="AJ161">
        <f>VLOOKUP($AC161,LS_Coint_BD!$B$3:$AQ$1079,AJ$2)*$AD161+VLOOKUP($AC161,LS_Coint_BD!$B$3:$AQ$1079,AJ$2+1)</f>
        <v>19.720845824510857</v>
      </c>
      <c r="AK161">
        <f>VLOOKUP($AC161,LS_Coint_BD!$B$3:$AQ$1079,AK$2)*$AD161+VLOOKUP($AC161,LS_Coint_BD!$B$3:$AQ$1079,AK$2+1)</f>
        <v>0</v>
      </c>
      <c r="AL161">
        <f>VLOOKUP($AC161,LS_Coint_BD!$B$3:$AQ$1079,AL$2)*$AD161+VLOOKUP($AC161,LS_Coint_BD!$B$3:$AQ$1079,AL$2+1)</f>
        <v>19.78999662976118</v>
      </c>
      <c r="AM161">
        <f>VLOOKUP($AC161,LS_Coint_BD!$B$3:$AQ$1079,AM$2)*$AD161+VLOOKUP($AC161,LS_Coint_BD!$B$3:$AQ$1079,AM$2+1)</f>
        <v>0</v>
      </c>
      <c r="AN161">
        <f>VLOOKUP($AC161,LS_Coint_BD!$B$3:$AQ$1079,AN$2)</f>
        <v>0.67694497414243804</v>
      </c>
      <c r="AO161">
        <f>VLOOKUP($AC161,LS_Coint_BD!$B$3:$AQ$1079,AO$2)</f>
        <v>0.66473044040597196</v>
      </c>
      <c r="AP161">
        <f>VLOOKUP($AC161,LS_Coint_BD!$B$3:$AQ$1079,AP$2)</f>
        <v>0</v>
      </c>
      <c r="AQ161">
        <f>VLOOKUP($AC161,LS_Coint_BD!$B$3:$AQ$1079,AQ$2)</f>
        <v>0.77755584670839295</v>
      </c>
      <c r="AR161">
        <f>VLOOKUP($AC161,LS_Coint_BD!$B$3:$AQ$1079,AR$2)</f>
        <v>0.99789016249478601</v>
      </c>
      <c r="AS161">
        <f>VLOOKUP($AC161,LS_Coint_BD!$B$3:$AQ$1079,AS$2)</f>
        <v>0</v>
      </c>
      <c r="AT161">
        <f>VLOOKUP($AC161,LS_Coint_BD!$B$3:$AQ$1079,AT$2)</f>
        <v>1.01442467182255</v>
      </c>
      <c r="AU161">
        <f>VLOOKUP($AC161,LS_Coint_BD!$B$3:$AQ$1079,AU$2)</f>
        <v>0</v>
      </c>
      <c r="AV161">
        <f>VLOOKUP($AC161,LS_Coint_BD!$B$3:$AQ$1079,AV$2)</f>
        <v>2.1671553440683099E-15</v>
      </c>
      <c r="AW161">
        <f>VLOOKUP($AC161,LS_Coint_BD!$B$3:$AQ$1079,AW$2)</f>
        <v>1.6283271027835599E-15</v>
      </c>
      <c r="AX161">
        <f>VLOOKUP($AC161,LS_Coint_BD!$B$3:$AQ$1079,AX$2)</f>
        <v>0</v>
      </c>
      <c r="AY161">
        <f>VLOOKUP($AC161,LS_Coint_BD!$B$3:$AQ$1079,AY$2)</f>
        <v>-1.3544720900426899E-15</v>
      </c>
      <c r="AZ161">
        <f>VLOOKUP($AC161,LS_Coint_BD!$B$3:$AQ$1079,AZ$2)</f>
        <v>-1.3223989804424101E-15</v>
      </c>
      <c r="BA161">
        <f>VLOOKUP($AC161,LS_Coint_BD!$B$3:$AQ$1079,BA$2)</f>
        <v>0</v>
      </c>
      <c r="BB161">
        <f>VLOOKUP($AC161,LS_Coint_BD!$B$3:$AQ$1079,BB$2)</f>
        <v>1.0981115007201501E-15</v>
      </c>
      <c r="BC161">
        <f>VLOOKUP($AC161,LS_Coint_BD!$B$3:$AQ$1079,BC$2)</f>
        <v>0</v>
      </c>
      <c r="BD161">
        <f t="shared" si="141"/>
        <v>-1.3538899482848739</v>
      </c>
      <c r="BE161">
        <f t="shared" si="142"/>
        <v>-1.3294608808119424</v>
      </c>
      <c r="BF161">
        <f t="shared" si="143"/>
        <v>0</v>
      </c>
      <c r="BG161">
        <f t="shared" si="144"/>
        <v>-1.5551116934167872</v>
      </c>
      <c r="BH161">
        <f t="shared" si="145"/>
        <v>-1.9957803249895734</v>
      </c>
      <c r="BI161">
        <f t="shared" si="146"/>
        <v>0</v>
      </c>
      <c r="BJ161">
        <f t="shared" si="147"/>
        <v>-2.0288493436450992</v>
      </c>
      <c r="BK161">
        <f t="shared" si="148"/>
        <v>0</v>
      </c>
      <c r="BL161">
        <f t="shared" si="149"/>
        <v>-1.3538899482848694</v>
      </c>
      <c r="BN161" s="30" t="b">
        <f t="shared" si="133"/>
        <v>0</v>
      </c>
      <c r="BO161" s="30" t="b">
        <f t="shared" si="134"/>
        <v>0</v>
      </c>
      <c r="BP161" s="30" t="b">
        <f t="shared" si="135"/>
        <v>0</v>
      </c>
      <c r="BQ161" s="30" t="b">
        <f t="shared" si="136"/>
        <v>0</v>
      </c>
      <c r="BR161" s="30" t="b">
        <f t="shared" si="137"/>
        <v>0</v>
      </c>
      <c r="BS161" s="30" t="b">
        <f t="shared" si="138"/>
        <v>0</v>
      </c>
      <c r="BT161" s="30" t="b">
        <f t="shared" si="139"/>
        <v>0</v>
      </c>
      <c r="BU161" s="30" t="b">
        <f t="shared" si="140"/>
        <v>0</v>
      </c>
    </row>
    <row r="162" spans="2:73" x14ac:dyDescent="0.3">
      <c r="B162" s="17" t="str">
        <f>VLOOKUP($AC162,LS_Coint_BD!$B$3:$D$1079,2)</f>
        <v>BRML3</v>
      </c>
      <c r="C162" s="87" t="str">
        <f>VLOOKUP($AC162,LS_Coint_BD!$B$3:$D$1079,3)</f>
        <v>EZTC3</v>
      </c>
      <c r="D162" s="68">
        <f t="shared" si="150"/>
        <v>-2.1791674661763309</v>
      </c>
      <c r="E162" s="65">
        <f t="shared" si="151"/>
        <v>-4.1004988819517436</v>
      </c>
      <c r="F162" s="69">
        <f t="shared" si="152"/>
        <v>-2.7336659213011623</v>
      </c>
      <c r="G162" s="68">
        <f t="shared" si="153"/>
        <v>-1.8691371521128843</v>
      </c>
      <c r="H162" s="65">
        <f t="shared" si="154"/>
        <v>-4.6487447616129636</v>
      </c>
      <c r="I162" s="69">
        <f t="shared" si="155"/>
        <v>-3.0991631744086421</v>
      </c>
      <c r="J162" s="68">
        <f t="shared" si="156"/>
        <v>-1.4798912828916997</v>
      </c>
      <c r="K162" s="65">
        <f t="shared" si="157"/>
        <v>-4.9683109435194055</v>
      </c>
      <c r="L162" s="69">
        <f t="shared" si="158"/>
        <v>-3.3122072956796034</v>
      </c>
      <c r="M162" s="68">
        <f t="shared" si="159"/>
        <v>-1.3537439403738887</v>
      </c>
      <c r="N162" s="65">
        <f t="shared" si="160"/>
        <v>-5.0233975329506979</v>
      </c>
      <c r="O162" s="69">
        <f t="shared" si="161"/>
        <v>-3.3489316886337988</v>
      </c>
      <c r="P162" s="68">
        <f t="shared" si="162"/>
        <v>-0.64061606579373631</v>
      </c>
      <c r="Q162" s="65">
        <f t="shared" si="163"/>
        <v>-8.204093992988426</v>
      </c>
      <c r="R162" s="69">
        <f t="shared" si="164"/>
        <v>-5.4693959953256179</v>
      </c>
      <c r="S162" s="68">
        <f t="shared" si="165"/>
        <v>0</v>
      </c>
      <c r="T162" s="65">
        <f t="shared" si="166"/>
        <v>0</v>
      </c>
      <c r="U162" s="69">
        <f t="shared" si="167"/>
        <v>0</v>
      </c>
      <c r="V162" s="68">
        <f t="shared" si="168"/>
        <v>0</v>
      </c>
      <c r="W162" s="65">
        <f t="shared" si="169"/>
        <v>0</v>
      </c>
      <c r="X162" s="69">
        <f t="shared" si="170"/>
        <v>0</v>
      </c>
      <c r="Y162" s="68">
        <f t="shared" si="171"/>
        <v>0</v>
      </c>
      <c r="Z162" s="65">
        <f t="shared" si="172"/>
        <v>0</v>
      </c>
      <c r="AA162" s="69">
        <f t="shared" si="173"/>
        <v>0</v>
      </c>
      <c r="AB162" s="98">
        <f>SUMIF(BN162:BU162,"VERDADEIRO",BN$3:$BU161)</f>
        <v>0</v>
      </c>
      <c r="AC162" s="97">
        <f t="shared" si="132"/>
        <v>159</v>
      </c>
      <c r="AD162">
        <f>RTD("tryd.rtdserver",,"COT",B162,"ULT")</f>
        <v>9.83</v>
      </c>
      <c r="AE162">
        <f>RTD("tryd.rtdserver",,"COT",C162,"ULT")</f>
        <v>38.200000000000003</v>
      </c>
      <c r="AF162">
        <f>VLOOKUP($AC162,LS_Coint_BD!$B$3:$AQ$1079,AF$2)*$AD162+VLOOKUP($AC162,LS_Coint_BD!$B$3:$AQ$1079,AF$2+1)</f>
        <v>40.379167466176334</v>
      </c>
      <c r="AG162">
        <f>VLOOKUP($AC162,LS_Coint_BD!$B$3:$AQ$1079,AG$2)*$AD162+VLOOKUP($AC162,LS_Coint_BD!$B$3:$AQ$1079,AG$2+1)</f>
        <v>40.069137152112887</v>
      </c>
      <c r="AH162">
        <f>VLOOKUP($AC162,LS_Coint_BD!$B$3:$AQ$1079,AH$2)*$AD162+VLOOKUP($AC162,LS_Coint_BD!$B$3:$AQ$1079,AH$2+1)</f>
        <v>39.679891282891703</v>
      </c>
      <c r="AI162">
        <f>VLOOKUP($AC162,LS_Coint_BD!$B$3:$AQ$1079,AI$2)*$AD162+VLOOKUP($AC162,LS_Coint_BD!$B$3:$AQ$1079,AI$2+1)</f>
        <v>39.553743940373892</v>
      </c>
      <c r="AJ162">
        <f>VLOOKUP($AC162,LS_Coint_BD!$B$3:$AQ$1079,AJ$2)*$AD162+VLOOKUP($AC162,LS_Coint_BD!$B$3:$AQ$1079,AJ$2+1)</f>
        <v>38.840616065793739</v>
      </c>
      <c r="AK162">
        <f>VLOOKUP($AC162,LS_Coint_BD!$B$3:$AQ$1079,AK$2)*$AD162+VLOOKUP($AC162,LS_Coint_BD!$B$3:$AQ$1079,AK$2+1)</f>
        <v>0</v>
      </c>
      <c r="AL162">
        <f>VLOOKUP($AC162,LS_Coint_BD!$B$3:$AQ$1079,AL$2)*$AD162+VLOOKUP($AC162,LS_Coint_BD!$B$3:$AQ$1079,AL$2+1)</f>
        <v>0</v>
      </c>
      <c r="AM162">
        <f>VLOOKUP($AC162,LS_Coint_BD!$B$3:$AQ$1079,AM$2)*$AD162+VLOOKUP($AC162,LS_Coint_BD!$B$3:$AQ$1079,AM$2+1)</f>
        <v>0</v>
      </c>
      <c r="AN162">
        <f>VLOOKUP($AC162,LS_Coint_BD!$B$3:$AQ$1079,AN$2)</f>
        <v>1.36683296065058</v>
      </c>
      <c r="AO162">
        <f>VLOOKUP($AC162,LS_Coint_BD!$B$3:$AQ$1079,AO$2)</f>
        <v>1.5495815872043199</v>
      </c>
      <c r="AP162">
        <f>VLOOKUP($AC162,LS_Coint_BD!$B$3:$AQ$1079,AP$2)</f>
        <v>1.6561036478397999</v>
      </c>
      <c r="AQ162">
        <f>VLOOKUP($AC162,LS_Coint_BD!$B$3:$AQ$1079,AQ$2)</f>
        <v>1.6744658443169</v>
      </c>
      <c r="AR162">
        <f>VLOOKUP($AC162,LS_Coint_BD!$B$3:$AQ$1079,AR$2)</f>
        <v>2.7346979976628099</v>
      </c>
      <c r="AS162">
        <f>VLOOKUP($AC162,LS_Coint_BD!$B$3:$AQ$1079,AS$2)</f>
        <v>0</v>
      </c>
      <c r="AT162">
        <f>VLOOKUP($AC162,LS_Coint_BD!$B$3:$AQ$1079,AT$2)</f>
        <v>0</v>
      </c>
      <c r="AU162">
        <f>VLOOKUP($AC162,LS_Coint_BD!$B$3:$AQ$1079,AU$2)</f>
        <v>0</v>
      </c>
      <c r="AV162">
        <f>VLOOKUP($AC162,LS_Coint_BD!$B$3:$AQ$1079,AV$2)</f>
        <v>-2.3447910280083299E-15</v>
      </c>
      <c r="AW162">
        <f>VLOOKUP($AC162,LS_Coint_BD!$B$3:$AQ$1079,AW$2)</f>
        <v>-2.42768768051368E-15</v>
      </c>
      <c r="AX162">
        <f>VLOOKUP($AC162,LS_Coint_BD!$B$3:$AQ$1079,AX$2)</f>
        <v>-3.4004545211376201E-15</v>
      </c>
      <c r="AY162">
        <f>VLOOKUP($AC162,LS_Coint_BD!$B$3:$AQ$1079,AY$2)</f>
        <v>1.4654943925052099E-15</v>
      </c>
      <c r="AZ162">
        <f>VLOOKUP($AC162,LS_Coint_BD!$B$3:$AQ$1079,AZ$2)</f>
        <v>1.6579330501069001E-15</v>
      </c>
      <c r="BA162">
        <f>VLOOKUP($AC162,LS_Coint_BD!$B$3:$AQ$1079,BA$2)</f>
        <v>0</v>
      </c>
      <c r="BB162">
        <f>VLOOKUP($AC162,LS_Coint_BD!$B$3:$AQ$1079,BB$2)</f>
        <v>0</v>
      </c>
      <c r="BC162">
        <f>VLOOKUP($AC162,LS_Coint_BD!$B$3:$AQ$1079,BC$2)</f>
        <v>0</v>
      </c>
      <c r="BD162">
        <f t="shared" si="141"/>
        <v>-2.7336659213011623</v>
      </c>
      <c r="BE162">
        <f t="shared" si="142"/>
        <v>-3.0991631744086421</v>
      </c>
      <c r="BF162">
        <f t="shared" si="143"/>
        <v>-3.3122072956796034</v>
      </c>
      <c r="BG162">
        <f t="shared" si="144"/>
        <v>-3.3489316886337988</v>
      </c>
      <c r="BH162">
        <f t="shared" si="145"/>
        <v>-5.4693959953256179</v>
      </c>
      <c r="BI162">
        <f t="shared" si="146"/>
        <v>0</v>
      </c>
      <c r="BJ162">
        <f t="shared" si="147"/>
        <v>0</v>
      </c>
      <c r="BK162">
        <f t="shared" si="148"/>
        <v>0</v>
      </c>
      <c r="BL162">
        <f t="shared" si="149"/>
        <v>-2.7336659213011671</v>
      </c>
      <c r="BN162" s="19" t="b">
        <f t="shared" si="133"/>
        <v>0</v>
      </c>
      <c r="BO162" s="19" t="b">
        <f t="shared" si="134"/>
        <v>0</v>
      </c>
      <c r="BP162" s="19" t="b">
        <f t="shared" si="135"/>
        <v>0</v>
      </c>
      <c r="BQ162" s="19" t="b">
        <f t="shared" si="136"/>
        <v>0</v>
      </c>
      <c r="BR162" s="19" t="b">
        <f t="shared" si="137"/>
        <v>0</v>
      </c>
      <c r="BS162" s="19" t="b">
        <f t="shared" si="138"/>
        <v>0</v>
      </c>
      <c r="BT162" s="19" t="b">
        <f t="shared" si="139"/>
        <v>0</v>
      </c>
      <c r="BU162" s="19" t="b">
        <f t="shared" si="140"/>
        <v>0</v>
      </c>
    </row>
    <row r="163" spans="2:73" x14ac:dyDescent="0.3">
      <c r="B163" s="17" t="str">
        <f>VLOOKUP($AC163,LS_Coint_BD!$B$3:$D$1079,2)</f>
        <v>BRML3</v>
      </c>
      <c r="C163" s="87" t="str">
        <f>VLOOKUP($AC163,LS_Coint_BD!$B$3:$D$1079,3)</f>
        <v>FLRY3</v>
      </c>
      <c r="D163" s="70">
        <f t="shared" si="150"/>
        <v>0.92044509812190611</v>
      </c>
      <c r="E163" s="66">
        <f t="shared" si="151"/>
        <v>2.4663460576886687</v>
      </c>
      <c r="F163" s="71">
        <f t="shared" si="152"/>
        <v>1.6442307051257792</v>
      </c>
      <c r="G163" s="70">
        <f t="shared" si="153"/>
        <v>1.264205099361515</v>
      </c>
      <c r="H163" s="66">
        <f t="shared" si="154"/>
        <v>3.2720169161512782</v>
      </c>
      <c r="I163" s="71">
        <f t="shared" si="155"/>
        <v>2.181344610767519</v>
      </c>
      <c r="J163" s="70">
        <f t="shared" si="156"/>
        <v>1.5015891057123518</v>
      </c>
      <c r="K163" s="66">
        <f t="shared" si="157"/>
        <v>3.4096775612914803</v>
      </c>
      <c r="L163" s="71">
        <f t="shared" si="158"/>
        <v>2.2731183741943202</v>
      </c>
      <c r="M163" s="70">
        <f t="shared" si="159"/>
        <v>1.6714974107190841</v>
      </c>
      <c r="N163" s="66">
        <f t="shared" si="160"/>
        <v>3.5216483896709447</v>
      </c>
      <c r="O163" s="71">
        <f t="shared" si="161"/>
        <v>2.3477655931139632</v>
      </c>
      <c r="P163" s="70">
        <f t="shared" si="162"/>
        <v>1.9991943081219787</v>
      </c>
      <c r="Q163" s="66">
        <f t="shared" si="163"/>
        <v>4.9734677800777174</v>
      </c>
      <c r="R163" s="71">
        <f t="shared" si="164"/>
        <v>3.3156451867184784</v>
      </c>
      <c r="S163" s="70">
        <f t="shared" si="165"/>
        <v>0</v>
      </c>
      <c r="T163" s="66">
        <f t="shared" si="166"/>
        <v>0</v>
      </c>
      <c r="U163" s="71">
        <f t="shared" si="167"/>
        <v>0</v>
      </c>
      <c r="V163" s="70">
        <f t="shared" si="168"/>
        <v>0</v>
      </c>
      <c r="W163" s="66">
        <f t="shared" si="169"/>
        <v>0</v>
      </c>
      <c r="X163" s="71">
        <f t="shared" si="170"/>
        <v>0</v>
      </c>
      <c r="Y163" s="70">
        <f t="shared" si="171"/>
        <v>0</v>
      </c>
      <c r="Z163" s="66">
        <f t="shared" si="172"/>
        <v>0</v>
      </c>
      <c r="AA163" s="71">
        <f t="shared" si="173"/>
        <v>0</v>
      </c>
      <c r="AB163" s="98">
        <f>SUMIF(BN163:BU163,"VERDADEIRO",BN$3:$BU162)</f>
        <v>0</v>
      </c>
      <c r="AC163" s="97">
        <f t="shared" si="132"/>
        <v>160</v>
      </c>
      <c r="AD163">
        <f>RTD("tryd.rtdserver",,"COT",B163,"ULT")</f>
        <v>9.83</v>
      </c>
      <c r="AE163">
        <f>RTD("tryd.rtdserver",,"COT",C163,"ULT")</f>
        <v>28.16</v>
      </c>
      <c r="AF163">
        <f>VLOOKUP($AC163,LS_Coint_BD!$B$3:$AQ$1079,AF$2)*$AD163+VLOOKUP($AC163,LS_Coint_BD!$B$3:$AQ$1079,AF$2+1)</f>
        <v>27.239554901878094</v>
      </c>
      <c r="AG163">
        <f>VLOOKUP($AC163,LS_Coint_BD!$B$3:$AQ$1079,AG$2)*$AD163+VLOOKUP($AC163,LS_Coint_BD!$B$3:$AQ$1079,AG$2+1)</f>
        <v>26.895794900638485</v>
      </c>
      <c r="AH163">
        <f>VLOOKUP($AC163,LS_Coint_BD!$B$3:$AQ$1079,AH$2)*$AD163+VLOOKUP($AC163,LS_Coint_BD!$B$3:$AQ$1079,AH$2+1)</f>
        <v>26.658410894287648</v>
      </c>
      <c r="AI163">
        <f>VLOOKUP($AC163,LS_Coint_BD!$B$3:$AQ$1079,AI$2)*$AD163+VLOOKUP($AC163,LS_Coint_BD!$B$3:$AQ$1079,AI$2+1)</f>
        <v>26.488502589280916</v>
      </c>
      <c r="AJ163">
        <f>VLOOKUP($AC163,LS_Coint_BD!$B$3:$AQ$1079,AJ$2)*$AD163+VLOOKUP($AC163,LS_Coint_BD!$B$3:$AQ$1079,AJ$2+1)</f>
        <v>26.160805691878021</v>
      </c>
      <c r="AK163">
        <f>VLOOKUP($AC163,LS_Coint_BD!$B$3:$AQ$1079,AK$2)*$AD163+VLOOKUP($AC163,LS_Coint_BD!$B$3:$AQ$1079,AK$2+1)</f>
        <v>0</v>
      </c>
      <c r="AL163">
        <f>VLOOKUP($AC163,LS_Coint_BD!$B$3:$AQ$1079,AL$2)*$AD163+VLOOKUP($AC163,LS_Coint_BD!$B$3:$AQ$1079,AL$2+1)</f>
        <v>0</v>
      </c>
      <c r="AM163">
        <f>VLOOKUP($AC163,LS_Coint_BD!$B$3:$AQ$1079,AM$2)*$AD163+VLOOKUP($AC163,LS_Coint_BD!$B$3:$AQ$1079,AM$2+1)</f>
        <v>0</v>
      </c>
      <c r="AN163">
        <f>VLOOKUP($AC163,LS_Coint_BD!$B$3:$AQ$1079,AN$2)</f>
        <v>0.82211535256288903</v>
      </c>
      <c r="AO163">
        <f>VLOOKUP($AC163,LS_Coint_BD!$B$3:$AQ$1079,AO$2)</f>
        <v>1.0906723053837599</v>
      </c>
      <c r="AP163">
        <f>VLOOKUP($AC163,LS_Coint_BD!$B$3:$AQ$1079,AP$2)</f>
        <v>1.1365591870971601</v>
      </c>
      <c r="AQ163">
        <f>VLOOKUP($AC163,LS_Coint_BD!$B$3:$AQ$1079,AQ$2)</f>
        <v>1.17388279655698</v>
      </c>
      <c r="AR163">
        <f>VLOOKUP($AC163,LS_Coint_BD!$B$3:$AQ$1079,AR$2)</f>
        <v>1.6578225933592401</v>
      </c>
      <c r="AS163">
        <f>VLOOKUP($AC163,LS_Coint_BD!$B$3:$AQ$1079,AS$2)</f>
        <v>0</v>
      </c>
      <c r="AT163">
        <f>VLOOKUP($AC163,LS_Coint_BD!$B$3:$AQ$1079,AT$2)</f>
        <v>0</v>
      </c>
      <c r="AU163">
        <f>VLOOKUP($AC163,LS_Coint_BD!$B$3:$AQ$1079,AU$2)</f>
        <v>0</v>
      </c>
      <c r="AV163">
        <f>VLOOKUP($AC163,LS_Coint_BD!$B$3:$AQ$1079,AV$2)</f>
        <v>1.10134124042816E-15</v>
      </c>
      <c r="AW163">
        <f>VLOOKUP($AC163,LS_Coint_BD!$B$3:$AQ$1079,AW$2)</f>
        <v>-7.1054273576010003E-16</v>
      </c>
      <c r="AX163">
        <f>VLOOKUP($AC163,LS_Coint_BD!$B$3:$AQ$1079,AX$2)</f>
        <v>-5.07530525542929E-17</v>
      </c>
      <c r="AY163">
        <f>VLOOKUP($AC163,LS_Coint_BD!$B$3:$AQ$1079,AY$2)</f>
        <v>3.1974423109204501E-15</v>
      </c>
      <c r="AZ163">
        <f>VLOOKUP($AC163,LS_Coint_BD!$B$3:$AQ$1079,AZ$2)</f>
        <v>-1.57898385724467E-15</v>
      </c>
      <c r="BA163">
        <f>VLOOKUP($AC163,LS_Coint_BD!$B$3:$AQ$1079,BA$2)</f>
        <v>0</v>
      </c>
      <c r="BB163">
        <f>VLOOKUP($AC163,LS_Coint_BD!$B$3:$AQ$1079,BB$2)</f>
        <v>0</v>
      </c>
      <c r="BC163">
        <f>VLOOKUP($AC163,LS_Coint_BD!$B$3:$AQ$1079,BC$2)</f>
        <v>0</v>
      </c>
      <c r="BD163">
        <f t="shared" si="141"/>
        <v>1.6442307051257792</v>
      </c>
      <c r="BE163">
        <f t="shared" si="142"/>
        <v>2.181344610767519</v>
      </c>
      <c r="BF163">
        <f t="shared" si="143"/>
        <v>2.2731183741943202</v>
      </c>
      <c r="BG163">
        <f t="shared" si="144"/>
        <v>2.3477655931139632</v>
      </c>
      <c r="BH163">
        <f t="shared" si="145"/>
        <v>3.3156451867184784</v>
      </c>
      <c r="BI163">
        <f t="shared" si="146"/>
        <v>0</v>
      </c>
      <c r="BJ163">
        <f t="shared" si="147"/>
        <v>0</v>
      </c>
      <c r="BK163">
        <f t="shared" si="148"/>
        <v>0</v>
      </c>
      <c r="BL163">
        <f t="shared" si="149"/>
        <v>1.6442307051257814</v>
      </c>
      <c r="BN163" s="30" t="b">
        <f t="shared" si="133"/>
        <v>0</v>
      </c>
      <c r="BO163" s="30" t="b">
        <f t="shared" si="134"/>
        <v>0</v>
      </c>
      <c r="BP163" s="30" t="b">
        <f t="shared" si="135"/>
        <v>0</v>
      </c>
      <c r="BQ163" s="30" t="b">
        <f t="shared" si="136"/>
        <v>0</v>
      </c>
      <c r="BR163" s="30" t="b">
        <f t="shared" si="137"/>
        <v>0</v>
      </c>
      <c r="BS163" s="30" t="b">
        <f t="shared" si="138"/>
        <v>0</v>
      </c>
      <c r="BT163" s="30" t="b">
        <f t="shared" si="139"/>
        <v>0</v>
      </c>
      <c r="BU163" s="30" t="b">
        <f t="shared" si="140"/>
        <v>0</v>
      </c>
    </row>
    <row r="164" spans="2:73" x14ac:dyDescent="0.3">
      <c r="B164" s="17" t="str">
        <f>VLOOKUP($AC164,LS_Coint_BD!$B$3:$D$1079,2)</f>
        <v>BRML3</v>
      </c>
      <c r="C164" s="87" t="str">
        <f>VLOOKUP($AC164,LS_Coint_BD!$B$3:$D$1079,3)</f>
        <v>IRBR3</v>
      </c>
      <c r="D164" s="68">
        <f t="shared" si="150"/>
        <v>0</v>
      </c>
      <c r="E164" s="65">
        <f t="shared" si="151"/>
        <v>0</v>
      </c>
      <c r="F164" s="69">
        <f t="shared" si="152"/>
        <v>0</v>
      </c>
      <c r="G164" s="68">
        <f t="shared" si="153"/>
        <v>-0.24009879305023496</v>
      </c>
      <c r="H164" s="65">
        <f t="shared" si="154"/>
        <v>-1.8180067721223985</v>
      </c>
      <c r="I164" s="69">
        <f t="shared" si="155"/>
        <v>-1.2120045147482656</v>
      </c>
      <c r="J164" s="68">
        <f t="shared" si="156"/>
        <v>-0.37527475028481128</v>
      </c>
      <c r="K164" s="65">
        <f t="shared" si="157"/>
        <v>-1.8878849756287801</v>
      </c>
      <c r="L164" s="69">
        <f t="shared" si="158"/>
        <v>-1.2585899837525201</v>
      </c>
      <c r="M164" s="68">
        <f t="shared" si="159"/>
        <v>-0.60003148692967656</v>
      </c>
      <c r="N164" s="65">
        <f t="shared" si="160"/>
        <v>-2.6820628144699166</v>
      </c>
      <c r="O164" s="69">
        <f t="shared" si="161"/>
        <v>-1.7880418763132777</v>
      </c>
      <c r="P164" s="68">
        <f t="shared" si="162"/>
        <v>-0.62850589894930575</v>
      </c>
      <c r="Q164" s="65">
        <f t="shared" si="163"/>
        <v>-2.874732694317534</v>
      </c>
      <c r="R164" s="69">
        <f t="shared" si="164"/>
        <v>-1.9164884628783561</v>
      </c>
      <c r="S164" s="68">
        <f t="shared" si="165"/>
        <v>-0.78347182988425779</v>
      </c>
      <c r="T164" s="65">
        <f t="shared" si="166"/>
        <v>-3.1948642189914613</v>
      </c>
      <c r="U164" s="69">
        <f t="shared" si="167"/>
        <v>-2.1299094793276407</v>
      </c>
      <c r="V164" s="68">
        <f t="shared" si="168"/>
        <v>-0.85055015630460939</v>
      </c>
      <c r="W164" s="65">
        <f t="shared" si="169"/>
        <v>-3.2087361792058795</v>
      </c>
      <c r="X164" s="69">
        <f t="shared" si="170"/>
        <v>-2.1391574528039197</v>
      </c>
      <c r="Y164" s="68">
        <f t="shared" si="171"/>
        <v>-0.98303316356944492</v>
      </c>
      <c r="Z164" s="65">
        <f t="shared" si="172"/>
        <v>-7.4867659750730642</v>
      </c>
      <c r="AA164" s="69">
        <f t="shared" si="173"/>
        <v>-4.9911773167153761</v>
      </c>
      <c r="AB164" s="98">
        <f>SUMIF(BN164:BU164,"VERDADEIRO",BN$3:$BU163)</f>
        <v>0</v>
      </c>
      <c r="AC164" s="97">
        <f t="shared" si="132"/>
        <v>161</v>
      </c>
      <c r="AD164">
        <f>RTD("tryd.rtdserver",,"COT",B164,"ULT")</f>
        <v>9.83</v>
      </c>
      <c r="AE164">
        <f>RTD("tryd.rtdserver",,"COT",C164,"ULT")</f>
        <v>6.91</v>
      </c>
      <c r="AF164">
        <f>VLOOKUP($AC164,LS_Coint_BD!$B$3:$AQ$1079,AF$2)*$AD164+VLOOKUP($AC164,LS_Coint_BD!$B$3:$AQ$1079,AF$2+1)</f>
        <v>0</v>
      </c>
      <c r="AG164">
        <f>VLOOKUP($AC164,LS_Coint_BD!$B$3:$AQ$1079,AG$2)*$AD164+VLOOKUP($AC164,LS_Coint_BD!$B$3:$AQ$1079,AG$2+1)</f>
        <v>7.1500987930502351</v>
      </c>
      <c r="AH164">
        <f>VLOOKUP($AC164,LS_Coint_BD!$B$3:$AQ$1079,AH$2)*$AD164+VLOOKUP($AC164,LS_Coint_BD!$B$3:$AQ$1079,AH$2+1)</f>
        <v>7.2852747502848114</v>
      </c>
      <c r="AI164">
        <f>VLOOKUP($AC164,LS_Coint_BD!$B$3:$AQ$1079,AI$2)*$AD164+VLOOKUP($AC164,LS_Coint_BD!$B$3:$AQ$1079,AI$2+1)</f>
        <v>7.5100314869296767</v>
      </c>
      <c r="AJ164">
        <f>VLOOKUP($AC164,LS_Coint_BD!$B$3:$AQ$1079,AJ$2)*$AD164+VLOOKUP($AC164,LS_Coint_BD!$B$3:$AQ$1079,AJ$2+1)</f>
        <v>7.5385058989493059</v>
      </c>
      <c r="AK164">
        <f>VLOOKUP($AC164,LS_Coint_BD!$B$3:$AQ$1079,AK$2)*$AD164+VLOOKUP($AC164,LS_Coint_BD!$B$3:$AQ$1079,AK$2+1)</f>
        <v>7.6934718298842579</v>
      </c>
      <c r="AL164">
        <f>VLOOKUP($AC164,LS_Coint_BD!$B$3:$AQ$1079,AL$2)*$AD164+VLOOKUP($AC164,LS_Coint_BD!$B$3:$AQ$1079,AL$2+1)</f>
        <v>7.7605501563046095</v>
      </c>
      <c r="AM164">
        <f>VLOOKUP($AC164,LS_Coint_BD!$B$3:$AQ$1079,AM$2)*$AD164+VLOOKUP($AC164,LS_Coint_BD!$B$3:$AQ$1079,AM$2+1)</f>
        <v>7.8930331635694451</v>
      </c>
      <c r="AN164">
        <f>VLOOKUP($AC164,LS_Coint_BD!$B$3:$AQ$1079,AN$2)</f>
        <v>0</v>
      </c>
      <c r="AO164">
        <f>VLOOKUP($AC164,LS_Coint_BD!$B$3:$AQ$1079,AO$2)</f>
        <v>0.60600225737413305</v>
      </c>
      <c r="AP164">
        <f>VLOOKUP($AC164,LS_Coint_BD!$B$3:$AQ$1079,AP$2)</f>
        <v>0.62929499187626003</v>
      </c>
      <c r="AQ164">
        <f>VLOOKUP($AC164,LS_Coint_BD!$B$3:$AQ$1079,AQ$2)</f>
        <v>0.89402093815663897</v>
      </c>
      <c r="AR164">
        <f>VLOOKUP($AC164,LS_Coint_BD!$B$3:$AQ$1079,AR$2)</f>
        <v>0.95824423143917803</v>
      </c>
      <c r="AS164">
        <f>VLOOKUP($AC164,LS_Coint_BD!$B$3:$AQ$1079,AS$2)</f>
        <v>1.0649547396638199</v>
      </c>
      <c r="AT164">
        <f>VLOOKUP($AC164,LS_Coint_BD!$B$3:$AQ$1079,AT$2)</f>
        <v>1.0695787264019601</v>
      </c>
      <c r="AU164">
        <f>VLOOKUP($AC164,LS_Coint_BD!$B$3:$AQ$1079,AU$2)</f>
        <v>2.4955886583576898</v>
      </c>
      <c r="AV164">
        <f>VLOOKUP($AC164,LS_Coint_BD!$B$3:$AQ$1079,AV$2)</f>
        <v>0</v>
      </c>
      <c r="AW164">
        <f>VLOOKUP($AC164,LS_Coint_BD!$B$3:$AQ$1079,AW$2)</f>
        <v>4.0708177569589101E-16</v>
      </c>
      <c r="AX164">
        <f>VLOOKUP($AC164,LS_Coint_BD!$B$3:$AQ$1079,AX$2)</f>
        <v>-6.3441315692866097E-17</v>
      </c>
      <c r="AY164">
        <f>VLOOKUP($AC164,LS_Coint_BD!$B$3:$AQ$1079,AY$2)</f>
        <v>3.3306690738754701E-16</v>
      </c>
      <c r="AZ164">
        <f>VLOOKUP($AC164,LS_Coint_BD!$B$3:$AQ$1079,AZ$2)</f>
        <v>-3.9474596431116697E-17</v>
      </c>
      <c r="BA164">
        <f>VLOOKUP($AC164,LS_Coint_BD!$B$3:$AQ$1079,BA$2)</f>
        <v>-6.7501559897209499E-16</v>
      </c>
      <c r="BB164">
        <f>VLOOKUP($AC164,LS_Coint_BD!$B$3:$AQ$1079,BB$2)</f>
        <v>4.52163559120064E-16</v>
      </c>
      <c r="BC164">
        <f>VLOOKUP($AC164,LS_Coint_BD!$B$3:$AQ$1079,BC$2)</f>
        <v>3.8085090636741404E-15</v>
      </c>
      <c r="BD164">
        <f t="shared" si="141"/>
        <v>0</v>
      </c>
      <c r="BE164">
        <f t="shared" si="142"/>
        <v>-1.2120045147482656</v>
      </c>
      <c r="BF164">
        <f t="shared" si="143"/>
        <v>-1.2585899837525201</v>
      </c>
      <c r="BG164">
        <f t="shared" si="144"/>
        <v>-1.7880418763132777</v>
      </c>
      <c r="BH164">
        <f t="shared" si="145"/>
        <v>-1.9164884628783561</v>
      </c>
      <c r="BI164">
        <f t="shared" si="146"/>
        <v>-2.1299094793276407</v>
      </c>
      <c r="BJ164">
        <f t="shared" si="147"/>
        <v>-2.1391574528039197</v>
      </c>
      <c r="BK164">
        <f t="shared" si="148"/>
        <v>-4.9911773167153761</v>
      </c>
      <c r="BL164">
        <f t="shared" si="149"/>
        <v>0</v>
      </c>
      <c r="BN164" s="19" t="b">
        <f t="shared" si="133"/>
        <v>0</v>
      </c>
      <c r="BO164" s="19" t="b">
        <f t="shared" si="134"/>
        <v>0</v>
      </c>
      <c r="BP164" s="19" t="b">
        <f t="shared" si="135"/>
        <v>0</v>
      </c>
      <c r="BQ164" s="19" t="b">
        <f t="shared" si="136"/>
        <v>0</v>
      </c>
      <c r="BR164" s="19" t="b">
        <f t="shared" si="137"/>
        <v>0</v>
      </c>
      <c r="BS164" s="19" t="b">
        <f t="shared" si="138"/>
        <v>0</v>
      </c>
      <c r="BT164" s="19" t="b">
        <f t="shared" si="139"/>
        <v>0</v>
      </c>
      <c r="BU164" s="19" t="b">
        <f t="shared" si="140"/>
        <v>0</v>
      </c>
    </row>
    <row r="165" spans="2:73" x14ac:dyDescent="0.3">
      <c r="B165" s="17" t="str">
        <f>VLOOKUP($AC165,LS_Coint_BD!$B$3:$D$1079,2)</f>
        <v>BRML3</v>
      </c>
      <c r="C165" s="87" t="str">
        <f>VLOOKUP($AC165,LS_Coint_BD!$B$3:$D$1079,3)</f>
        <v>JHSF3</v>
      </c>
      <c r="D165" s="70">
        <f t="shared" si="150"/>
        <v>-3.9240357735081943E-3</v>
      </c>
      <c r="E165" s="66">
        <f t="shared" si="151"/>
        <v>-0.7145690790181195</v>
      </c>
      <c r="F165" s="71">
        <f t="shared" si="152"/>
        <v>-0.47637938601207969</v>
      </c>
      <c r="G165" s="70">
        <f t="shared" si="153"/>
        <v>-3.9138086509289849E-2</v>
      </c>
      <c r="H165" s="66">
        <f t="shared" si="154"/>
        <v>-0.83038712748264487</v>
      </c>
      <c r="I165" s="71">
        <f t="shared" si="155"/>
        <v>-0.55359141832176328</v>
      </c>
      <c r="J165" s="70">
        <f t="shared" si="156"/>
        <v>-0.23694951556299859</v>
      </c>
      <c r="K165" s="66">
        <f t="shared" si="157"/>
        <v>-1.418561166508485</v>
      </c>
      <c r="L165" s="71">
        <f t="shared" si="158"/>
        <v>-0.94570744433899001</v>
      </c>
      <c r="M165" s="70">
        <f t="shared" si="159"/>
        <v>-0.12919528783531931</v>
      </c>
      <c r="N165" s="66">
        <f t="shared" si="160"/>
        <v>-1.9591546707491307</v>
      </c>
      <c r="O165" s="71">
        <f t="shared" si="161"/>
        <v>-1.3061031138327539</v>
      </c>
      <c r="P165" s="70">
        <f t="shared" si="162"/>
        <v>0.20925730181411684</v>
      </c>
      <c r="Q165" s="66">
        <f t="shared" si="163"/>
        <v>3.4719842604933593</v>
      </c>
      <c r="R165" s="71">
        <f t="shared" si="164"/>
        <v>2.3146561736622395</v>
      </c>
      <c r="S165" s="70">
        <f t="shared" si="165"/>
        <v>0</v>
      </c>
      <c r="T165" s="66">
        <f t="shared" si="166"/>
        <v>0</v>
      </c>
      <c r="U165" s="71">
        <f t="shared" si="167"/>
        <v>0</v>
      </c>
      <c r="V165" s="70">
        <f t="shared" si="168"/>
        <v>0</v>
      </c>
      <c r="W165" s="66">
        <f t="shared" si="169"/>
        <v>0</v>
      </c>
      <c r="X165" s="71">
        <f t="shared" si="170"/>
        <v>0</v>
      </c>
      <c r="Y165" s="70">
        <f t="shared" si="171"/>
        <v>0</v>
      </c>
      <c r="Z165" s="66">
        <f t="shared" si="172"/>
        <v>0</v>
      </c>
      <c r="AA165" s="71">
        <f t="shared" si="173"/>
        <v>0</v>
      </c>
      <c r="AB165" s="98">
        <f>SUMIF(BN165:BU165,"VERDADEIRO",BN$3:$BU164)</f>
        <v>0</v>
      </c>
      <c r="AC165" s="97">
        <f t="shared" si="132"/>
        <v>162</v>
      </c>
      <c r="AD165">
        <f>RTD("tryd.rtdserver",,"COT",B165,"ULT")</f>
        <v>9.83</v>
      </c>
      <c r="AE165">
        <f>RTD("tryd.rtdserver",,"COT",C165,"ULT")</f>
        <v>7.59</v>
      </c>
      <c r="AF165">
        <f>VLOOKUP($AC165,LS_Coint_BD!$B$3:$AQ$1079,AF$2)*$AD165+VLOOKUP($AC165,LS_Coint_BD!$B$3:$AQ$1079,AF$2+1)</f>
        <v>7.5939240357735081</v>
      </c>
      <c r="AG165">
        <f>VLOOKUP($AC165,LS_Coint_BD!$B$3:$AQ$1079,AG$2)*$AD165+VLOOKUP($AC165,LS_Coint_BD!$B$3:$AQ$1079,AG$2+1)</f>
        <v>7.6291380865092897</v>
      </c>
      <c r="AH165">
        <f>VLOOKUP($AC165,LS_Coint_BD!$B$3:$AQ$1079,AH$2)*$AD165+VLOOKUP($AC165,LS_Coint_BD!$B$3:$AQ$1079,AH$2+1)</f>
        <v>7.8269495155629984</v>
      </c>
      <c r="AI165">
        <f>VLOOKUP($AC165,LS_Coint_BD!$B$3:$AQ$1079,AI$2)*$AD165+VLOOKUP($AC165,LS_Coint_BD!$B$3:$AQ$1079,AI$2+1)</f>
        <v>7.7191952878353192</v>
      </c>
      <c r="AJ165">
        <f>VLOOKUP($AC165,LS_Coint_BD!$B$3:$AQ$1079,AJ$2)*$AD165+VLOOKUP($AC165,LS_Coint_BD!$B$3:$AQ$1079,AJ$2+1)</f>
        <v>7.380742698185883</v>
      </c>
      <c r="AK165">
        <f>VLOOKUP($AC165,LS_Coint_BD!$B$3:$AQ$1079,AK$2)*$AD165+VLOOKUP($AC165,LS_Coint_BD!$B$3:$AQ$1079,AK$2+1)</f>
        <v>0</v>
      </c>
      <c r="AL165">
        <f>VLOOKUP($AC165,LS_Coint_BD!$B$3:$AQ$1079,AL$2)*$AD165+VLOOKUP($AC165,LS_Coint_BD!$B$3:$AQ$1079,AL$2+1)</f>
        <v>0</v>
      </c>
      <c r="AM165">
        <f>VLOOKUP($AC165,LS_Coint_BD!$B$3:$AQ$1079,AM$2)*$AD165+VLOOKUP($AC165,LS_Coint_BD!$B$3:$AQ$1079,AM$2+1)</f>
        <v>0</v>
      </c>
      <c r="AN165">
        <f>VLOOKUP($AC165,LS_Coint_BD!$B$3:$AQ$1079,AN$2)</f>
        <v>0.23818969300604001</v>
      </c>
      <c r="AO165">
        <f>VLOOKUP($AC165,LS_Coint_BD!$B$3:$AQ$1079,AO$2)</f>
        <v>0.27679570916088198</v>
      </c>
      <c r="AP165">
        <f>VLOOKUP($AC165,LS_Coint_BD!$B$3:$AQ$1079,AP$2)</f>
        <v>0.47285372216949501</v>
      </c>
      <c r="AQ165">
        <f>VLOOKUP($AC165,LS_Coint_BD!$B$3:$AQ$1079,AQ$2)</f>
        <v>0.65305155691637695</v>
      </c>
      <c r="AR165">
        <f>VLOOKUP($AC165,LS_Coint_BD!$B$3:$AQ$1079,AR$2)</f>
        <v>1.15732808683112</v>
      </c>
      <c r="AS165">
        <f>VLOOKUP($AC165,LS_Coint_BD!$B$3:$AQ$1079,AS$2)</f>
        <v>0</v>
      </c>
      <c r="AT165">
        <f>VLOOKUP($AC165,LS_Coint_BD!$B$3:$AQ$1079,AT$2)</f>
        <v>0</v>
      </c>
      <c r="AU165">
        <f>VLOOKUP($AC165,LS_Coint_BD!$B$3:$AQ$1079,AU$2)</f>
        <v>0</v>
      </c>
      <c r="AV165">
        <f>VLOOKUP($AC165,LS_Coint_BD!$B$3:$AQ$1079,AV$2)</f>
        <v>3.1086244689504401E-16</v>
      </c>
      <c r="AW165">
        <f>VLOOKUP($AC165,LS_Coint_BD!$B$3:$AQ$1079,AW$2)</f>
        <v>6.1432340695925298E-16</v>
      </c>
      <c r="AX165">
        <f>VLOOKUP($AC165,LS_Coint_BD!$B$3:$AQ$1079,AX$2)</f>
        <v>-3.8064789415719702E-17</v>
      </c>
      <c r="AY165">
        <f>VLOOKUP($AC165,LS_Coint_BD!$B$3:$AQ$1079,AY$2)</f>
        <v>1.0547118733939E-16</v>
      </c>
      <c r="AZ165">
        <f>VLOOKUP($AC165,LS_Coint_BD!$B$3:$AQ$1079,AZ$2)</f>
        <v>-2.7632217501781699E-16</v>
      </c>
      <c r="BA165">
        <f>VLOOKUP($AC165,LS_Coint_BD!$B$3:$AQ$1079,BA$2)</f>
        <v>0</v>
      </c>
      <c r="BB165">
        <f>VLOOKUP($AC165,LS_Coint_BD!$B$3:$AQ$1079,BB$2)</f>
        <v>0</v>
      </c>
      <c r="BC165">
        <f>VLOOKUP($AC165,LS_Coint_BD!$B$3:$AQ$1079,BC$2)</f>
        <v>0</v>
      </c>
      <c r="BD165">
        <f t="shared" si="141"/>
        <v>-0.47637938601207969</v>
      </c>
      <c r="BE165">
        <f t="shared" si="142"/>
        <v>-0.55359141832176328</v>
      </c>
      <c r="BF165">
        <f t="shared" si="143"/>
        <v>-0.94570744433899001</v>
      </c>
      <c r="BG165">
        <f t="shared" si="144"/>
        <v>-1.3061031138327539</v>
      </c>
      <c r="BH165">
        <f t="shared" si="145"/>
        <v>2.3146561736622395</v>
      </c>
      <c r="BI165">
        <f t="shared" si="146"/>
        <v>0</v>
      </c>
      <c r="BJ165">
        <f t="shared" si="147"/>
        <v>0</v>
      </c>
      <c r="BK165">
        <f t="shared" si="148"/>
        <v>0</v>
      </c>
      <c r="BL165">
        <f t="shared" si="149"/>
        <v>-0.47637938601207908</v>
      </c>
      <c r="BN165" s="30" t="b">
        <f t="shared" si="133"/>
        <v>0</v>
      </c>
      <c r="BO165" s="30" t="b">
        <f t="shared" si="134"/>
        <v>0</v>
      </c>
      <c r="BP165" s="30" t="b">
        <f t="shared" si="135"/>
        <v>0</v>
      </c>
      <c r="BQ165" s="30" t="b">
        <f t="shared" si="136"/>
        <v>0</v>
      </c>
      <c r="BR165" s="30" t="b">
        <f t="shared" si="137"/>
        <v>0</v>
      </c>
      <c r="BS165" s="30" t="b">
        <f t="shared" si="138"/>
        <v>0</v>
      </c>
      <c r="BT165" s="30" t="b">
        <f t="shared" si="139"/>
        <v>0</v>
      </c>
      <c r="BU165" s="30" t="b">
        <f t="shared" si="140"/>
        <v>0</v>
      </c>
    </row>
    <row r="166" spans="2:73" x14ac:dyDescent="0.3">
      <c r="B166" s="17" t="str">
        <f>VLOOKUP($AC166,LS_Coint_BD!$B$3:$D$1079,2)</f>
        <v>BRML3</v>
      </c>
      <c r="C166" s="87" t="str">
        <f>VLOOKUP($AC166,LS_Coint_BD!$B$3:$D$1079,3)</f>
        <v>TOTS3</v>
      </c>
      <c r="D166" s="68">
        <f t="shared" si="150"/>
        <v>1.8825640900250384</v>
      </c>
      <c r="E166" s="65">
        <f t="shared" si="151"/>
        <v>3.5111957438461818</v>
      </c>
      <c r="F166" s="69">
        <f t="shared" si="152"/>
        <v>2.3407971625641211</v>
      </c>
      <c r="G166" s="68">
        <f t="shared" si="153"/>
        <v>1.8449472655191279</v>
      </c>
      <c r="H166" s="65">
        <f t="shared" si="154"/>
        <v>3.297914657174764</v>
      </c>
      <c r="I166" s="69">
        <f t="shared" si="155"/>
        <v>2.1986097714498425</v>
      </c>
      <c r="J166" s="68">
        <f t="shared" si="156"/>
        <v>2.0658116037547494</v>
      </c>
      <c r="K166" s="65">
        <f t="shared" si="157"/>
        <v>3.5598514924400182</v>
      </c>
      <c r="L166" s="69">
        <f t="shared" si="158"/>
        <v>2.3732343282933455</v>
      </c>
      <c r="M166" s="68">
        <f t="shared" si="159"/>
        <v>2.5575134777491506</v>
      </c>
      <c r="N166" s="65">
        <f t="shared" si="160"/>
        <v>5.1716503501853728</v>
      </c>
      <c r="O166" s="69">
        <f t="shared" si="161"/>
        <v>3.447766900123582</v>
      </c>
      <c r="P166" s="68">
        <f t="shared" si="162"/>
        <v>3.2326391169693771</v>
      </c>
      <c r="Q166" s="65">
        <f t="shared" si="163"/>
        <v>7.7970712980402332</v>
      </c>
      <c r="R166" s="69">
        <f t="shared" si="164"/>
        <v>5.1980475320268225</v>
      </c>
      <c r="S166" s="68">
        <f t="shared" si="165"/>
        <v>0</v>
      </c>
      <c r="T166" s="65">
        <f t="shared" si="166"/>
        <v>0</v>
      </c>
      <c r="U166" s="69">
        <f t="shared" si="167"/>
        <v>0</v>
      </c>
      <c r="V166" s="68">
        <f t="shared" si="168"/>
        <v>0</v>
      </c>
      <c r="W166" s="65">
        <f t="shared" si="169"/>
        <v>0</v>
      </c>
      <c r="X166" s="69">
        <f t="shared" si="170"/>
        <v>0</v>
      </c>
      <c r="Y166" s="68">
        <f t="shared" si="171"/>
        <v>0</v>
      </c>
      <c r="Z166" s="65">
        <f t="shared" si="172"/>
        <v>0</v>
      </c>
      <c r="AA166" s="69">
        <f t="shared" si="173"/>
        <v>0</v>
      </c>
      <c r="AB166" s="98">
        <f>SUMIF(BN166:BU166,"VERDADEIRO",BN$3:$BU165)</f>
        <v>0</v>
      </c>
      <c r="AC166" s="97">
        <f t="shared" si="132"/>
        <v>163</v>
      </c>
      <c r="AD166">
        <f>RTD("tryd.rtdserver",,"COT",B166,"ULT")</f>
        <v>9.83</v>
      </c>
      <c r="AE166">
        <f>RTD("tryd.rtdserver",,"COT",C166,"ULT")</f>
        <v>29.56</v>
      </c>
      <c r="AF166">
        <f>VLOOKUP($AC166,LS_Coint_BD!$B$3:$AQ$1079,AF$2)*$AD166+VLOOKUP($AC166,LS_Coint_BD!$B$3:$AQ$1079,AF$2+1)</f>
        <v>27.67743590997496</v>
      </c>
      <c r="AG166">
        <f>VLOOKUP($AC166,LS_Coint_BD!$B$3:$AQ$1079,AG$2)*$AD166+VLOOKUP($AC166,LS_Coint_BD!$B$3:$AQ$1079,AG$2+1)</f>
        <v>27.715052734480871</v>
      </c>
      <c r="AH166">
        <f>VLOOKUP($AC166,LS_Coint_BD!$B$3:$AQ$1079,AH$2)*$AD166+VLOOKUP($AC166,LS_Coint_BD!$B$3:$AQ$1079,AH$2+1)</f>
        <v>27.494188396245249</v>
      </c>
      <c r="AI166">
        <f>VLOOKUP($AC166,LS_Coint_BD!$B$3:$AQ$1079,AI$2)*$AD166+VLOOKUP($AC166,LS_Coint_BD!$B$3:$AQ$1079,AI$2+1)</f>
        <v>27.002486522250848</v>
      </c>
      <c r="AJ166">
        <f>VLOOKUP($AC166,LS_Coint_BD!$B$3:$AQ$1079,AJ$2)*$AD166+VLOOKUP($AC166,LS_Coint_BD!$B$3:$AQ$1079,AJ$2+1)</f>
        <v>26.327360883030622</v>
      </c>
      <c r="AK166">
        <f>VLOOKUP($AC166,LS_Coint_BD!$B$3:$AQ$1079,AK$2)*$AD166+VLOOKUP($AC166,LS_Coint_BD!$B$3:$AQ$1079,AK$2+1)</f>
        <v>0</v>
      </c>
      <c r="AL166">
        <f>VLOOKUP($AC166,LS_Coint_BD!$B$3:$AQ$1079,AL$2)*$AD166+VLOOKUP($AC166,LS_Coint_BD!$B$3:$AQ$1079,AL$2+1)</f>
        <v>0</v>
      </c>
      <c r="AM166">
        <f>VLOOKUP($AC166,LS_Coint_BD!$B$3:$AQ$1079,AM$2)*$AD166+VLOOKUP($AC166,LS_Coint_BD!$B$3:$AQ$1079,AM$2+1)</f>
        <v>0</v>
      </c>
      <c r="AN166">
        <f>VLOOKUP($AC166,LS_Coint_BD!$B$3:$AQ$1079,AN$2)</f>
        <v>1.1703985812820601</v>
      </c>
      <c r="AO166">
        <f>VLOOKUP($AC166,LS_Coint_BD!$B$3:$AQ$1079,AO$2)</f>
        <v>1.0993048857249199</v>
      </c>
      <c r="AP166">
        <f>VLOOKUP($AC166,LS_Coint_BD!$B$3:$AQ$1079,AP$2)</f>
        <v>1.1866171641466701</v>
      </c>
      <c r="AQ166">
        <f>VLOOKUP($AC166,LS_Coint_BD!$B$3:$AQ$1079,AQ$2)</f>
        <v>1.7238834500617899</v>
      </c>
      <c r="AR166">
        <f>VLOOKUP($AC166,LS_Coint_BD!$B$3:$AQ$1079,AR$2)</f>
        <v>2.5990237660134099</v>
      </c>
      <c r="AS166">
        <f>VLOOKUP($AC166,LS_Coint_BD!$B$3:$AQ$1079,AS$2)</f>
        <v>0</v>
      </c>
      <c r="AT166">
        <f>VLOOKUP($AC166,LS_Coint_BD!$B$3:$AQ$1079,AT$2)</f>
        <v>0</v>
      </c>
      <c r="AU166">
        <f>VLOOKUP($AC166,LS_Coint_BD!$B$3:$AQ$1079,AU$2)</f>
        <v>0</v>
      </c>
      <c r="AV166">
        <f>VLOOKUP($AC166,LS_Coint_BD!$B$3:$AQ$1079,AV$2)</f>
        <v>7.1054273576010003E-16</v>
      </c>
      <c r="AW166">
        <f>VLOOKUP($AC166,LS_Coint_BD!$B$3:$AQ$1079,AW$2)</f>
        <v>2.4868995751603501E-15</v>
      </c>
      <c r="AX166">
        <f>VLOOKUP($AC166,LS_Coint_BD!$B$3:$AQ$1079,AX$2)</f>
        <v>5.4813296758636303E-15</v>
      </c>
      <c r="AY166">
        <f>VLOOKUP($AC166,LS_Coint_BD!$B$3:$AQ$1079,AY$2)</f>
        <v>2.3536728122053298E-15</v>
      </c>
      <c r="AZ166">
        <f>VLOOKUP($AC166,LS_Coint_BD!$B$3:$AQ$1079,AZ$2)</f>
        <v>3.0790185216271001E-15</v>
      </c>
      <c r="BA166">
        <f>VLOOKUP($AC166,LS_Coint_BD!$B$3:$AQ$1079,BA$2)</f>
        <v>0</v>
      </c>
      <c r="BB166">
        <f>VLOOKUP($AC166,LS_Coint_BD!$B$3:$AQ$1079,BB$2)</f>
        <v>0</v>
      </c>
      <c r="BC166">
        <f>VLOOKUP($AC166,LS_Coint_BD!$B$3:$AQ$1079,BC$2)</f>
        <v>0</v>
      </c>
      <c r="BD166">
        <f t="shared" si="141"/>
        <v>2.3407971625641211</v>
      </c>
      <c r="BE166">
        <f t="shared" si="142"/>
        <v>2.1986097714498425</v>
      </c>
      <c r="BF166">
        <f t="shared" si="143"/>
        <v>2.3732343282933455</v>
      </c>
      <c r="BG166">
        <f t="shared" si="144"/>
        <v>3.447766900123582</v>
      </c>
      <c r="BH166">
        <f t="shared" si="145"/>
        <v>5.1980475320268225</v>
      </c>
      <c r="BI166">
        <f t="shared" si="146"/>
        <v>0</v>
      </c>
      <c r="BJ166">
        <f t="shared" si="147"/>
        <v>0</v>
      </c>
      <c r="BK166">
        <f t="shared" si="148"/>
        <v>0</v>
      </c>
      <c r="BL166">
        <f t="shared" si="149"/>
        <v>2.3407971625641224</v>
      </c>
      <c r="BN166" s="19" t="b">
        <f t="shared" si="133"/>
        <v>0</v>
      </c>
      <c r="BO166" s="19" t="b">
        <f t="shared" si="134"/>
        <v>0</v>
      </c>
      <c r="BP166" s="19" t="b">
        <f t="shared" si="135"/>
        <v>0</v>
      </c>
      <c r="BQ166" s="19" t="b">
        <f t="shared" si="136"/>
        <v>0</v>
      </c>
      <c r="BR166" s="19" t="b">
        <f t="shared" si="137"/>
        <v>0</v>
      </c>
      <c r="BS166" s="19" t="b">
        <f t="shared" si="138"/>
        <v>0</v>
      </c>
      <c r="BT166" s="19" t="b">
        <f t="shared" si="139"/>
        <v>0</v>
      </c>
      <c r="BU166" s="19" t="b">
        <f t="shared" si="140"/>
        <v>0</v>
      </c>
    </row>
    <row r="167" spans="2:73" x14ac:dyDescent="0.3">
      <c r="B167" s="17" t="str">
        <f>VLOOKUP($AC167,LS_Coint_BD!$B$3:$D$1079,2)</f>
        <v>BTOW3</v>
      </c>
      <c r="C167" s="87" t="str">
        <f>VLOOKUP($AC167,LS_Coint_BD!$B$3:$D$1079,3)</f>
        <v>CCRO3</v>
      </c>
      <c r="D167" s="70">
        <f t="shared" si="150"/>
        <v>0</v>
      </c>
      <c r="E167" s="66">
        <f t="shared" si="151"/>
        <v>0</v>
      </c>
      <c r="F167" s="71">
        <f t="shared" si="152"/>
        <v>0</v>
      </c>
      <c r="G167" s="70">
        <f t="shared" si="153"/>
        <v>0</v>
      </c>
      <c r="H167" s="66">
        <f t="shared" si="154"/>
        <v>0</v>
      </c>
      <c r="I167" s="71">
        <f t="shared" si="155"/>
        <v>0</v>
      </c>
      <c r="J167" s="70">
        <f t="shared" si="156"/>
        <v>0</v>
      </c>
      <c r="K167" s="66">
        <f t="shared" si="157"/>
        <v>0</v>
      </c>
      <c r="L167" s="71">
        <f t="shared" si="158"/>
        <v>0</v>
      </c>
      <c r="M167" s="70">
        <f t="shared" si="159"/>
        <v>-0.76037290300557814</v>
      </c>
      <c r="N167" s="66">
        <f t="shared" si="160"/>
        <v>-2.0339477107399455</v>
      </c>
      <c r="O167" s="71">
        <f t="shared" si="161"/>
        <v>-1.3559651404932969</v>
      </c>
      <c r="P167" s="70">
        <f t="shared" si="162"/>
        <v>-0.82814343434368531</v>
      </c>
      <c r="Q167" s="66">
        <f t="shared" si="163"/>
        <v>-2.2608230777360432</v>
      </c>
      <c r="R167" s="71">
        <f t="shared" si="164"/>
        <v>-1.5072153851573622</v>
      </c>
      <c r="S167" s="70">
        <f t="shared" si="165"/>
        <v>-0.73212026386664597</v>
      </c>
      <c r="T167" s="66">
        <f t="shared" si="166"/>
        <v>-2.4493228201409032</v>
      </c>
      <c r="U167" s="71">
        <f t="shared" si="167"/>
        <v>-1.6328818800939355</v>
      </c>
      <c r="V167" s="70">
        <f t="shared" si="168"/>
        <v>-0.67669703452783025</v>
      </c>
      <c r="W167" s="66">
        <f t="shared" si="169"/>
        <v>-2.4705746655585954</v>
      </c>
      <c r="X167" s="71">
        <f t="shared" si="170"/>
        <v>-1.6470497770390635</v>
      </c>
      <c r="Y167" s="70">
        <f t="shared" si="171"/>
        <v>-1.1707736281843086</v>
      </c>
      <c r="Z167" s="66">
        <f t="shared" si="172"/>
        <v>-4.540355767390019</v>
      </c>
      <c r="AA167" s="71">
        <f t="shared" si="173"/>
        <v>-3.0269038449266792</v>
      </c>
      <c r="AB167" s="98">
        <f>SUMIF(BN167:BU167,"VERDADEIRO",BN$3:$BU166)</f>
        <v>0</v>
      </c>
      <c r="AC167" s="97">
        <f t="shared" si="132"/>
        <v>164</v>
      </c>
      <c r="AD167">
        <f>RTD("tryd.rtdserver",,"COT",B167,"ULT")</f>
        <v>84.51</v>
      </c>
      <c r="AE167">
        <f>RTD("tryd.rtdserver",,"COT",C167,"ULT")</f>
        <v>12.27</v>
      </c>
      <c r="AF167">
        <f>VLOOKUP($AC167,LS_Coint_BD!$B$3:$AQ$1079,AF$2)*$AD167+VLOOKUP($AC167,LS_Coint_BD!$B$3:$AQ$1079,AF$2+1)</f>
        <v>0</v>
      </c>
      <c r="AG167">
        <f>VLOOKUP($AC167,LS_Coint_BD!$B$3:$AQ$1079,AG$2)*$AD167+VLOOKUP($AC167,LS_Coint_BD!$B$3:$AQ$1079,AG$2+1)</f>
        <v>0</v>
      </c>
      <c r="AH167">
        <f>VLOOKUP($AC167,LS_Coint_BD!$B$3:$AQ$1079,AH$2)*$AD167+VLOOKUP($AC167,LS_Coint_BD!$B$3:$AQ$1079,AH$2+1)</f>
        <v>0</v>
      </c>
      <c r="AI167">
        <f>VLOOKUP($AC167,LS_Coint_BD!$B$3:$AQ$1079,AI$2)*$AD167+VLOOKUP($AC167,LS_Coint_BD!$B$3:$AQ$1079,AI$2+1)</f>
        <v>13.030372903005578</v>
      </c>
      <c r="AJ167">
        <f>VLOOKUP($AC167,LS_Coint_BD!$B$3:$AQ$1079,AJ$2)*$AD167+VLOOKUP($AC167,LS_Coint_BD!$B$3:$AQ$1079,AJ$2+1)</f>
        <v>13.098143434343685</v>
      </c>
      <c r="AK167">
        <f>VLOOKUP($AC167,LS_Coint_BD!$B$3:$AQ$1079,AK$2)*$AD167+VLOOKUP($AC167,LS_Coint_BD!$B$3:$AQ$1079,AK$2+1)</f>
        <v>13.002120263866646</v>
      </c>
      <c r="AL167">
        <f>VLOOKUP($AC167,LS_Coint_BD!$B$3:$AQ$1079,AL$2)*$AD167+VLOOKUP($AC167,LS_Coint_BD!$B$3:$AQ$1079,AL$2+1)</f>
        <v>12.94669703452783</v>
      </c>
      <c r="AM167">
        <f>VLOOKUP($AC167,LS_Coint_BD!$B$3:$AQ$1079,AM$2)*$AD167+VLOOKUP($AC167,LS_Coint_BD!$B$3:$AQ$1079,AM$2+1)</f>
        <v>13.440773628184308</v>
      </c>
      <c r="AN167">
        <f>VLOOKUP($AC167,LS_Coint_BD!$B$3:$AQ$1079,AN$2)</f>
        <v>0</v>
      </c>
      <c r="AO167">
        <f>VLOOKUP($AC167,LS_Coint_BD!$B$3:$AQ$1079,AO$2)</f>
        <v>0</v>
      </c>
      <c r="AP167">
        <f>VLOOKUP($AC167,LS_Coint_BD!$B$3:$AQ$1079,AP$2)</f>
        <v>0</v>
      </c>
      <c r="AQ167">
        <f>VLOOKUP($AC167,LS_Coint_BD!$B$3:$AQ$1079,AQ$2)</f>
        <v>0.67798257024664899</v>
      </c>
      <c r="AR167">
        <f>VLOOKUP($AC167,LS_Coint_BD!$B$3:$AQ$1079,AR$2)</f>
        <v>0.75360769257868099</v>
      </c>
      <c r="AS167">
        <f>VLOOKUP($AC167,LS_Coint_BD!$B$3:$AQ$1079,AS$2)</f>
        <v>0.81644094004696799</v>
      </c>
      <c r="AT167">
        <f>VLOOKUP($AC167,LS_Coint_BD!$B$3:$AQ$1079,AT$2)</f>
        <v>0.82352488851953198</v>
      </c>
      <c r="AU167">
        <f>VLOOKUP($AC167,LS_Coint_BD!$B$3:$AQ$1079,AU$2)</f>
        <v>1.51345192246334</v>
      </c>
      <c r="AV167">
        <f>VLOOKUP($AC167,LS_Coint_BD!$B$3:$AQ$1079,AV$2)</f>
        <v>0</v>
      </c>
      <c r="AW167">
        <f>VLOOKUP($AC167,LS_Coint_BD!$B$3:$AQ$1079,AW$2)</f>
        <v>0</v>
      </c>
      <c r="AX167">
        <f>VLOOKUP($AC167,LS_Coint_BD!$B$3:$AQ$1079,AX$2)</f>
        <v>0</v>
      </c>
      <c r="AY167">
        <f>VLOOKUP($AC167,LS_Coint_BD!$B$3:$AQ$1079,AY$2)</f>
        <v>1.01030295240889E-15</v>
      </c>
      <c r="AZ167">
        <f>VLOOKUP($AC167,LS_Coint_BD!$B$3:$AQ$1079,AZ$2)</f>
        <v>-2.5658487680225798E-16</v>
      </c>
      <c r="BA167">
        <f>VLOOKUP($AC167,LS_Coint_BD!$B$3:$AQ$1079,BA$2)</f>
        <v>5.1514348342607299E-16</v>
      </c>
      <c r="BB167">
        <f>VLOOKUP($AC167,LS_Coint_BD!$B$3:$AQ$1079,BB$2)</f>
        <v>4.0371746350005701E-16</v>
      </c>
      <c r="BC167">
        <f>VLOOKUP($AC167,LS_Coint_BD!$B$3:$AQ$1079,BC$2)</f>
        <v>7.1054273576010003E-16</v>
      </c>
      <c r="BD167">
        <f t="shared" si="141"/>
        <v>0</v>
      </c>
      <c r="BE167">
        <f t="shared" si="142"/>
        <v>0</v>
      </c>
      <c r="BF167">
        <f t="shared" si="143"/>
        <v>0</v>
      </c>
      <c r="BG167">
        <f t="shared" si="144"/>
        <v>-1.3559651404932969</v>
      </c>
      <c r="BH167">
        <f t="shared" si="145"/>
        <v>-1.5072153851573622</v>
      </c>
      <c r="BI167">
        <f t="shared" si="146"/>
        <v>-1.6328818800939355</v>
      </c>
      <c r="BJ167">
        <f t="shared" si="147"/>
        <v>-1.6470497770390635</v>
      </c>
      <c r="BK167">
        <f t="shared" si="148"/>
        <v>-3.0269038449266792</v>
      </c>
      <c r="BL167">
        <f t="shared" si="149"/>
        <v>0</v>
      </c>
      <c r="BN167" s="30" t="b">
        <f t="shared" si="133"/>
        <v>0</v>
      </c>
      <c r="BO167" s="30" t="b">
        <f t="shared" si="134"/>
        <v>0</v>
      </c>
      <c r="BP167" s="30" t="b">
        <f t="shared" si="135"/>
        <v>0</v>
      </c>
      <c r="BQ167" s="30" t="b">
        <f t="shared" si="136"/>
        <v>0</v>
      </c>
      <c r="BR167" s="30" t="b">
        <f t="shared" si="137"/>
        <v>0</v>
      </c>
      <c r="BS167" s="30" t="b">
        <f t="shared" si="138"/>
        <v>0</v>
      </c>
      <c r="BT167" s="30" t="b">
        <f t="shared" si="139"/>
        <v>0</v>
      </c>
      <c r="BU167" s="30" t="b">
        <f t="shared" si="140"/>
        <v>0</v>
      </c>
    </row>
    <row r="168" spans="2:73" x14ac:dyDescent="0.3">
      <c r="B168" s="17" t="str">
        <f>VLOOKUP($AC168,LS_Coint_BD!$B$3:$D$1079,2)</f>
        <v>BTOW3</v>
      </c>
      <c r="C168" s="87" t="str">
        <f>VLOOKUP($AC168,LS_Coint_BD!$B$3:$D$1079,3)</f>
        <v>CIEL3</v>
      </c>
      <c r="D168" s="68">
        <f t="shared" si="150"/>
        <v>0</v>
      </c>
      <c r="E168" s="65">
        <f t="shared" si="151"/>
        <v>0</v>
      </c>
      <c r="F168" s="69">
        <f t="shared" si="152"/>
        <v>0</v>
      </c>
      <c r="G168" s="68">
        <f t="shared" si="153"/>
        <v>0.31874815314556848</v>
      </c>
      <c r="H168" s="65">
        <f t="shared" si="154"/>
        <v>0.68256009967601994</v>
      </c>
      <c r="I168" s="69">
        <f t="shared" si="155"/>
        <v>0.45504006645067996</v>
      </c>
      <c r="J168" s="68">
        <f t="shared" si="156"/>
        <v>0.31164494385585328</v>
      </c>
      <c r="K168" s="65">
        <f t="shared" si="157"/>
        <v>0.69210288931093533</v>
      </c>
      <c r="L168" s="69">
        <f t="shared" si="158"/>
        <v>0.4614019262072902</v>
      </c>
      <c r="M168" s="68">
        <f t="shared" si="159"/>
        <v>0.28613256019427347</v>
      </c>
      <c r="N168" s="65">
        <f t="shared" si="160"/>
        <v>0.82939371708009824</v>
      </c>
      <c r="O168" s="69">
        <f t="shared" si="161"/>
        <v>0.55292914472006549</v>
      </c>
      <c r="P168" s="68">
        <f t="shared" si="162"/>
        <v>0.30015520864294798</v>
      </c>
      <c r="Q168" s="65">
        <f t="shared" si="163"/>
        <v>0.87984059222578215</v>
      </c>
      <c r="R168" s="69">
        <f t="shared" si="164"/>
        <v>0.58656039481718814</v>
      </c>
      <c r="S168" s="68">
        <f t="shared" si="165"/>
        <v>0.23425251620575338</v>
      </c>
      <c r="T168" s="65">
        <f t="shared" si="166"/>
        <v>1.0714171399939716</v>
      </c>
      <c r="U168" s="69">
        <f t="shared" si="167"/>
        <v>0.71427809332931436</v>
      </c>
      <c r="V168" s="68">
        <f t="shared" si="168"/>
        <v>4.5762273243699525E-2</v>
      </c>
      <c r="W168" s="65">
        <f t="shared" si="169"/>
        <v>1.470241211032266</v>
      </c>
      <c r="X168" s="69">
        <f t="shared" si="170"/>
        <v>0.98016080735484401</v>
      </c>
      <c r="Y168" s="68">
        <f t="shared" si="171"/>
        <v>0</v>
      </c>
      <c r="Z168" s="65">
        <f t="shared" si="172"/>
        <v>0</v>
      </c>
      <c r="AA168" s="69">
        <f t="shared" si="173"/>
        <v>0</v>
      </c>
      <c r="AB168" s="98">
        <f>SUMIF(BN168:BU168,"VERDADEIRO",BN$3:$BU167)</f>
        <v>0</v>
      </c>
      <c r="AC168" s="97">
        <f t="shared" si="132"/>
        <v>165</v>
      </c>
      <c r="AD168">
        <f>RTD("tryd.rtdserver",,"COT",B168,"ULT")</f>
        <v>84.51</v>
      </c>
      <c r="AE168">
        <f>RTD("tryd.rtdserver",,"COT",C168,"ULT")</f>
        <v>4.1900000000000004</v>
      </c>
      <c r="AF168">
        <f>VLOOKUP($AC168,LS_Coint_BD!$B$3:$AQ$1079,AF$2)*$AD168+VLOOKUP($AC168,LS_Coint_BD!$B$3:$AQ$1079,AF$2+1)</f>
        <v>0</v>
      </c>
      <c r="AG168">
        <f>VLOOKUP($AC168,LS_Coint_BD!$B$3:$AQ$1079,AG$2)*$AD168+VLOOKUP($AC168,LS_Coint_BD!$B$3:$AQ$1079,AG$2+1)</f>
        <v>3.8712518468544319</v>
      </c>
      <c r="AH168">
        <f>VLOOKUP($AC168,LS_Coint_BD!$B$3:$AQ$1079,AH$2)*$AD168+VLOOKUP($AC168,LS_Coint_BD!$B$3:$AQ$1079,AH$2+1)</f>
        <v>3.8783550561441471</v>
      </c>
      <c r="AI168">
        <f>VLOOKUP($AC168,LS_Coint_BD!$B$3:$AQ$1079,AI$2)*$AD168+VLOOKUP($AC168,LS_Coint_BD!$B$3:$AQ$1079,AI$2+1)</f>
        <v>3.9038674398057269</v>
      </c>
      <c r="AJ168">
        <f>VLOOKUP($AC168,LS_Coint_BD!$B$3:$AQ$1079,AJ$2)*$AD168+VLOOKUP($AC168,LS_Coint_BD!$B$3:$AQ$1079,AJ$2+1)</f>
        <v>3.8898447913570524</v>
      </c>
      <c r="AK168">
        <f>VLOOKUP($AC168,LS_Coint_BD!$B$3:$AQ$1079,AK$2)*$AD168+VLOOKUP($AC168,LS_Coint_BD!$B$3:$AQ$1079,AK$2+1)</f>
        <v>3.955747483794247</v>
      </c>
      <c r="AL168">
        <f>VLOOKUP($AC168,LS_Coint_BD!$B$3:$AQ$1079,AL$2)*$AD168+VLOOKUP($AC168,LS_Coint_BD!$B$3:$AQ$1079,AL$2+1)</f>
        <v>4.1442377267563009</v>
      </c>
      <c r="AM168">
        <f>VLOOKUP($AC168,LS_Coint_BD!$B$3:$AQ$1079,AM$2)*$AD168+VLOOKUP($AC168,LS_Coint_BD!$B$3:$AQ$1079,AM$2+1)</f>
        <v>0</v>
      </c>
      <c r="AN168">
        <f>VLOOKUP($AC168,LS_Coint_BD!$B$3:$AQ$1079,AN$2)</f>
        <v>0</v>
      </c>
      <c r="AO168">
        <f>VLOOKUP($AC168,LS_Coint_BD!$B$3:$AQ$1079,AO$2)</f>
        <v>0.22752003322534001</v>
      </c>
      <c r="AP168">
        <f>VLOOKUP($AC168,LS_Coint_BD!$B$3:$AQ$1079,AP$2)</f>
        <v>0.23070096310364499</v>
      </c>
      <c r="AQ168">
        <f>VLOOKUP($AC168,LS_Coint_BD!$B$3:$AQ$1079,AQ$2)</f>
        <v>0.27646457236003302</v>
      </c>
      <c r="AR168">
        <f>VLOOKUP($AC168,LS_Coint_BD!$B$3:$AQ$1079,AR$2)</f>
        <v>0.29328019740859401</v>
      </c>
      <c r="AS168">
        <f>VLOOKUP($AC168,LS_Coint_BD!$B$3:$AQ$1079,AS$2)</f>
        <v>0.35713904666465701</v>
      </c>
      <c r="AT168">
        <f>VLOOKUP($AC168,LS_Coint_BD!$B$3:$AQ$1079,AT$2)</f>
        <v>0.49008040367742201</v>
      </c>
      <c r="AU168">
        <f>VLOOKUP($AC168,LS_Coint_BD!$B$3:$AQ$1079,AU$2)</f>
        <v>0</v>
      </c>
      <c r="AV168">
        <f>VLOOKUP($AC168,LS_Coint_BD!$B$3:$AQ$1079,AV$2)</f>
        <v>0</v>
      </c>
      <c r="AW168">
        <f>VLOOKUP($AC168,LS_Coint_BD!$B$3:$AQ$1079,AW$2)</f>
        <v>-6.6613381477509402E-17</v>
      </c>
      <c r="AX168">
        <f>VLOOKUP($AC168,LS_Coint_BD!$B$3:$AQ$1079,AX$2)</f>
        <v>2.25216670709675E-16</v>
      </c>
      <c r="AY168">
        <f>VLOOKUP($AC168,LS_Coint_BD!$B$3:$AQ$1079,AY$2)</f>
        <v>-5.2180482157382399E-16</v>
      </c>
      <c r="AZ168">
        <f>VLOOKUP($AC168,LS_Coint_BD!$B$3:$AQ$1079,AZ$2)</f>
        <v>1.4309541206279799E-16</v>
      </c>
      <c r="BA168">
        <f>VLOOKUP($AC168,LS_Coint_BD!$B$3:$AQ$1079,BA$2)</f>
        <v>3.46389583683049E-16</v>
      </c>
      <c r="BB168">
        <f>VLOOKUP($AC168,LS_Coint_BD!$B$3:$AQ$1079,BB$2)</f>
        <v>3.2297397080004503E-17</v>
      </c>
      <c r="BC168">
        <f>VLOOKUP($AC168,LS_Coint_BD!$B$3:$AQ$1079,BC$2)</f>
        <v>0</v>
      </c>
      <c r="BD168">
        <f t="shared" si="141"/>
        <v>0</v>
      </c>
      <c r="BE168">
        <f t="shared" si="142"/>
        <v>0.45504006645067996</v>
      </c>
      <c r="BF168">
        <f t="shared" si="143"/>
        <v>0.4614019262072902</v>
      </c>
      <c r="BG168">
        <f t="shared" si="144"/>
        <v>0.55292914472006549</v>
      </c>
      <c r="BH168">
        <f t="shared" si="145"/>
        <v>0.58656039481718814</v>
      </c>
      <c r="BI168">
        <f t="shared" si="146"/>
        <v>0.71427809332931436</v>
      </c>
      <c r="BJ168">
        <f t="shared" si="147"/>
        <v>0.98016080735484401</v>
      </c>
      <c r="BK168">
        <f t="shared" si="148"/>
        <v>0</v>
      </c>
      <c r="BL168">
        <f t="shared" si="149"/>
        <v>0</v>
      </c>
      <c r="BN168" s="19" t="b">
        <f t="shared" si="133"/>
        <v>0</v>
      </c>
      <c r="BO168" s="19" t="b">
        <f t="shared" si="134"/>
        <v>0</v>
      </c>
      <c r="BP168" s="19" t="b">
        <f t="shared" si="135"/>
        <v>0</v>
      </c>
      <c r="BQ168" s="19" t="b">
        <f t="shared" si="136"/>
        <v>0</v>
      </c>
      <c r="BR168" s="19" t="b">
        <f t="shared" si="137"/>
        <v>0</v>
      </c>
      <c r="BS168" s="19" t="b">
        <f t="shared" si="138"/>
        <v>0</v>
      </c>
      <c r="BT168" s="19" t="b">
        <f t="shared" si="139"/>
        <v>0</v>
      </c>
      <c r="BU168" s="19" t="b">
        <f t="shared" si="140"/>
        <v>0</v>
      </c>
    </row>
    <row r="169" spans="2:73" x14ac:dyDescent="0.3">
      <c r="B169" s="17" t="str">
        <f>VLOOKUP($AC169,LS_Coint_BD!$B$3:$D$1079,2)</f>
        <v>BTOW3</v>
      </c>
      <c r="C169" s="87" t="str">
        <f>VLOOKUP($AC169,LS_Coint_BD!$B$3:$D$1079,3)</f>
        <v>COGN3</v>
      </c>
      <c r="D169" s="70">
        <f t="shared" si="150"/>
        <v>0</v>
      </c>
      <c r="E169" s="66">
        <f t="shared" si="151"/>
        <v>0</v>
      </c>
      <c r="F169" s="71">
        <f t="shared" si="152"/>
        <v>0</v>
      </c>
      <c r="G169" s="70">
        <f t="shared" si="153"/>
        <v>-0.4058256976589476</v>
      </c>
      <c r="H169" s="66">
        <f t="shared" si="154"/>
        <v>-1.1271122363936303</v>
      </c>
      <c r="I169" s="71">
        <f t="shared" si="155"/>
        <v>-0.75140815759575352</v>
      </c>
      <c r="J169" s="70">
        <f t="shared" si="156"/>
        <v>-0.47128263713580854</v>
      </c>
      <c r="K169" s="66">
        <f t="shared" si="157"/>
        <v>-2.1393560537981706</v>
      </c>
      <c r="L169" s="71">
        <f t="shared" si="158"/>
        <v>-1.4262373691987804</v>
      </c>
      <c r="M169" s="70">
        <f t="shared" si="159"/>
        <v>-0.47646838671074665</v>
      </c>
      <c r="N169" s="66">
        <f t="shared" si="160"/>
        <v>-2.0284045666340518</v>
      </c>
      <c r="O169" s="71">
        <f t="shared" si="161"/>
        <v>-1.352269711089368</v>
      </c>
      <c r="P169" s="70">
        <f t="shared" si="162"/>
        <v>-0.48254279437541303</v>
      </c>
      <c r="Q169" s="66">
        <f t="shared" si="163"/>
        <v>-2.1249576514415582</v>
      </c>
      <c r="R169" s="71">
        <f t="shared" si="164"/>
        <v>-1.4166384342943721</v>
      </c>
      <c r="S169" s="70">
        <f t="shared" si="165"/>
        <v>-0.55109049635544238</v>
      </c>
      <c r="T169" s="66">
        <f t="shared" si="166"/>
        <v>-2.2178543893997693</v>
      </c>
      <c r="U169" s="71">
        <f t="shared" si="167"/>
        <v>-1.4785695929331795</v>
      </c>
      <c r="V169" s="70">
        <f t="shared" si="168"/>
        <v>-0.75919494082002803</v>
      </c>
      <c r="W169" s="66">
        <f t="shared" si="169"/>
        <v>-2.4352980903747512</v>
      </c>
      <c r="X169" s="71">
        <f t="shared" si="170"/>
        <v>-1.6235320602498342</v>
      </c>
      <c r="Y169" s="70">
        <f t="shared" si="171"/>
        <v>-1.5205947221462504</v>
      </c>
      <c r="Z169" s="66">
        <f t="shared" si="172"/>
        <v>-6.012461152761059</v>
      </c>
      <c r="AA169" s="71">
        <f t="shared" si="173"/>
        <v>-4.0083074351740393</v>
      </c>
      <c r="AB169" s="98">
        <f>SUMIF(BN169:BU169,"VERDADEIRO",BN$3:$BU168)</f>
        <v>0</v>
      </c>
      <c r="AC169" s="97">
        <f t="shared" si="132"/>
        <v>166</v>
      </c>
      <c r="AD169">
        <f>RTD("tryd.rtdserver",,"COT",B169,"ULT")</f>
        <v>84.51</v>
      </c>
      <c r="AE169">
        <f>RTD("tryd.rtdserver",,"COT",C169,"ULT")</f>
        <v>4.63</v>
      </c>
      <c r="AF169">
        <f>VLOOKUP($AC169,LS_Coint_BD!$B$3:$AQ$1079,AF$2)*$AD169+VLOOKUP($AC169,LS_Coint_BD!$B$3:$AQ$1079,AF$2+1)</f>
        <v>0</v>
      </c>
      <c r="AG169">
        <f>VLOOKUP($AC169,LS_Coint_BD!$B$3:$AQ$1079,AG$2)*$AD169+VLOOKUP($AC169,LS_Coint_BD!$B$3:$AQ$1079,AG$2+1)</f>
        <v>5.0358256976589475</v>
      </c>
      <c r="AH169">
        <f>VLOOKUP($AC169,LS_Coint_BD!$B$3:$AQ$1079,AH$2)*$AD169+VLOOKUP($AC169,LS_Coint_BD!$B$3:$AQ$1079,AH$2+1)</f>
        <v>5.1012826371358084</v>
      </c>
      <c r="AI169">
        <f>VLOOKUP($AC169,LS_Coint_BD!$B$3:$AQ$1079,AI$2)*$AD169+VLOOKUP($AC169,LS_Coint_BD!$B$3:$AQ$1079,AI$2+1)</f>
        <v>5.1064683867107465</v>
      </c>
      <c r="AJ169">
        <f>VLOOKUP($AC169,LS_Coint_BD!$B$3:$AQ$1079,AJ$2)*$AD169+VLOOKUP($AC169,LS_Coint_BD!$B$3:$AQ$1079,AJ$2+1)</f>
        <v>5.1125427943754129</v>
      </c>
      <c r="AK169">
        <f>VLOOKUP($AC169,LS_Coint_BD!$B$3:$AQ$1079,AK$2)*$AD169+VLOOKUP($AC169,LS_Coint_BD!$B$3:$AQ$1079,AK$2+1)</f>
        <v>5.1810904963554423</v>
      </c>
      <c r="AL169">
        <f>VLOOKUP($AC169,LS_Coint_BD!$B$3:$AQ$1079,AL$2)*$AD169+VLOOKUP($AC169,LS_Coint_BD!$B$3:$AQ$1079,AL$2+1)</f>
        <v>5.3891949408200279</v>
      </c>
      <c r="AM169">
        <f>VLOOKUP($AC169,LS_Coint_BD!$B$3:$AQ$1079,AM$2)*$AD169+VLOOKUP($AC169,LS_Coint_BD!$B$3:$AQ$1079,AM$2+1)</f>
        <v>6.1505947221462502</v>
      </c>
      <c r="AN169">
        <f>VLOOKUP($AC169,LS_Coint_BD!$B$3:$AQ$1079,AN$2)</f>
        <v>0</v>
      </c>
      <c r="AO169">
        <f>VLOOKUP($AC169,LS_Coint_BD!$B$3:$AQ$1079,AO$2)</f>
        <v>0.37570407879787698</v>
      </c>
      <c r="AP169">
        <f>VLOOKUP($AC169,LS_Coint_BD!$B$3:$AQ$1079,AP$2)</f>
        <v>0.71311868459938998</v>
      </c>
      <c r="AQ169">
        <f>VLOOKUP($AC169,LS_Coint_BD!$B$3:$AQ$1079,AQ$2)</f>
        <v>0.676134855544684</v>
      </c>
      <c r="AR169">
        <f>VLOOKUP($AC169,LS_Coint_BD!$B$3:$AQ$1079,AR$2)</f>
        <v>0.70831921714718604</v>
      </c>
      <c r="AS169">
        <f>VLOOKUP($AC169,LS_Coint_BD!$B$3:$AQ$1079,AS$2)</f>
        <v>0.73928479646658996</v>
      </c>
      <c r="AT169">
        <f>VLOOKUP($AC169,LS_Coint_BD!$B$3:$AQ$1079,AT$2)</f>
        <v>0.81176603012491699</v>
      </c>
      <c r="AU169">
        <f>VLOOKUP($AC169,LS_Coint_BD!$B$3:$AQ$1079,AU$2)</f>
        <v>2.0041537175870201</v>
      </c>
      <c r="AV169">
        <f>VLOOKUP($AC169,LS_Coint_BD!$B$3:$AQ$1079,AV$2)</f>
        <v>0</v>
      </c>
      <c r="AW169">
        <f>VLOOKUP($AC169,LS_Coint_BD!$B$3:$AQ$1079,AW$2)</f>
        <v>4.3668772301922802E-16</v>
      </c>
      <c r="AX169">
        <f>VLOOKUP($AC169,LS_Coint_BD!$B$3:$AQ$1079,AX$2)</f>
        <v>-5.2656292025078903E-16</v>
      </c>
      <c r="AY169">
        <f>VLOOKUP($AC169,LS_Coint_BD!$B$3:$AQ$1079,AY$2)</f>
        <v>-6.6613381477509402E-17</v>
      </c>
      <c r="AZ169">
        <f>VLOOKUP($AC169,LS_Coint_BD!$B$3:$AQ$1079,AZ$2)</f>
        <v>1.48029736616688E-17</v>
      </c>
      <c r="BA169">
        <f>VLOOKUP($AC169,LS_Coint_BD!$B$3:$AQ$1079,BA$2)</f>
        <v>4.7961634663806795E-16</v>
      </c>
      <c r="BB169">
        <f>VLOOKUP($AC169,LS_Coint_BD!$B$3:$AQ$1079,BB$2)</f>
        <v>-2.9067657372004098E-16</v>
      </c>
      <c r="BC169">
        <f>VLOOKUP($AC169,LS_Coint_BD!$B$3:$AQ$1079,BC$2)</f>
        <v>5.6843418860807996E-16</v>
      </c>
      <c r="BD169">
        <f t="shared" si="141"/>
        <v>0</v>
      </c>
      <c r="BE169">
        <f t="shared" si="142"/>
        <v>-0.75140815759575352</v>
      </c>
      <c r="BF169">
        <f t="shared" si="143"/>
        <v>-1.4262373691987804</v>
      </c>
      <c r="BG169">
        <f t="shared" si="144"/>
        <v>-1.352269711089368</v>
      </c>
      <c r="BH169">
        <f t="shared" si="145"/>
        <v>-1.4166384342943721</v>
      </c>
      <c r="BI169">
        <f t="shared" si="146"/>
        <v>-1.4785695929331795</v>
      </c>
      <c r="BJ169">
        <f t="shared" si="147"/>
        <v>-1.6235320602498342</v>
      </c>
      <c r="BK169">
        <f t="shared" si="148"/>
        <v>-4.0083074351740393</v>
      </c>
      <c r="BL169">
        <f t="shared" si="149"/>
        <v>0</v>
      </c>
      <c r="BN169" s="30" t="b">
        <f t="shared" si="133"/>
        <v>0</v>
      </c>
      <c r="BO169" s="30" t="b">
        <f t="shared" si="134"/>
        <v>0</v>
      </c>
      <c r="BP169" s="30" t="b">
        <f t="shared" si="135"/>
        <v>0</v>
      </c>
      <c r="BQ169" s="30" t="b">
        <f t="shared" si="136"/>
        <v>0</v>
      </c>
      <c r="BR169" s="30" t="b">
        <f t="shared" si="137"/>
        <v>0</v>
      </c>
      <c r="BS169" s="30" t="b">
        <f t="shared" si="138"/>
        <v>0</v>
      </c>
      <c r="BT169" s="30" t="b">
        <f t="shared" si="139"/>
        <v>0</v>
      </c>
      <c r="BU169" s="30" t="b">
        <f t="shared" si="140"/>
        <v>0</v>
      </c>
    </row>
    <row r="170" spans="2:73" x14ac:dyDescent="0.3">
      <c r="B170" s="17" t="str">
        <f>VLOOKUP($AC170,LS_Coint_BD!$B$3:$D$1079,2)</f>
        <v>BTOW3</v>
      </c>
      <c r="C170" s="87" t="str">
        <f>VLOOKUP($AC170,LS_Coint_BD!$B$3:$D$1079,3)</f>
        <v>CPLE6</v>
      </c>
      <c r="D170" s="68">
        <f t="shared" si="150"/>
        <v>0</v>
      </c>
      <c r="E170" s="65">
        <f t="shared" si="151"/>
        <v>0</v>
      </c>
      <c r="F170" s="69">
        <f t="shared" si="152"/>
        <v>0</v>
      </c>
      <c r="G170" s="68">
        <f t="shared" si="153"/>
        <v>2.8693972823438401</v>
      </c>
      <c r="H170" s="65">
        <f t="shared" si="154"/>
        <v>8.0110241847877095</v>
      </c>
      <c r="I170" s="69">
        <f t="shared" si="155"/>
        <v>5.340682789858473</v>
      </c>
      <c r="J170" s="68">
        <f t="shared" si="156"/>
        <v>2.8158119356377398</v>
      </c>
      <c r="K170" s="65">
        <f t="shared" si="157"/>
        <v>8.1437709041606077</v>
      </c>
      <c r="L170" s="69">
        <f t="shared" si="158"/>
        <v>5.4291806027737382</v>
      </c>
      <c r="M170" s="68">
        <f t="shared" si="159"/>
        <v>2.8930404441719872</v>
      </c>
      <c r="N170" s="65">
        <f t="shared" si="160"/>
        <v>7.9097789855413154</v>
      </c>
      <c r="O170" s="69">
        <f t="shared" si="161"/>
        <v>5.2731859903608767</v>
      </c>
      <c r="P170" s="68">
        <f t="shared" si="162"/>
        <v>3.4518354574772729</v>
      </c>
      <c r="Q170" s="65">
        <f t="shared" si="163"/>
        <v>9.0956411835087341</v>
      </c>
      <c r="R170" s="69">
        <f t="shared" si="164"/>
        <v>6.0637607890058227</v>
      </c>
      <c r="S170" s="68">
        <f t="shared" si="165"/>
        <v>0</v>
      </c>
      <c r="T170" s="65">
        <f t="shared" si="166"/>
        <v>0</v>
      </c>
      <c r="U170" s="69">
        <f t="shared" si="167"/>
        <v>0</v>
      </c>
      <c r="V170" s="68">
        <f t="shared" si="168"/>
        <v>0</v>
      </c>
      <c r="W170" s="65">
        <f t="shared" si="169"/>
        <v>0</v>
      </c>
      <c r="X170" s="69">
        <f t="shared" si="170"/>
        <v>0</v>
      </c>
      <c r="Y170" s="68">
        <f t="shared" si="171"/>
        <v>6.1804363418937953</v>
      </c>
      <c r="Z170" s="65">
        <f t="shared" si="172"/>
        <v>19.391978504495484</v>
      </c>
      <c r="AA170" s="69">
        <f t="shared" si="173"/>
        <v>12.927985669663656</v>
      </c>
      <c r="AB170" s="98">
        <f>SUMIF(BN170:BU170,"VERDADEIRO",BN$3:$BU169)</f>
        <v>0</v>
      </c>
      <c r="AC170" s="97">
        <f t="shared" si="132"/>
        <v>167</v>
      </c>
      <c r="AD170">
        <f>RTD("tryd.rtdserver",,"COT",B170,"ULT")</f>
        <v>84.51</v>
      </c>
      <c r="AE170">
        <f>RTD("tryd.rtdserver",,"COT",C170,"ULT")</f>
        <v>67.930000000000007</v>
      </c>
      <c r="AF170">
        <f>VLOOKUP($AC170,LS_Coint_BD!$B$3:$AQ$1079,AF$2)*$AD170+VLOOKUP($AC170,LS_Coint_BD!$B$3:$AQ$1079,AF$2+1)</f>
        <v>0</v>
      </c>
      <c r="AG170">
        <f>VLOOKUP($AC170,LS_Coint_BD!$B$3:$AQ$1079,AG$2)*$AD170+VLOOKUP($AC170,LS_Coint_BD!$B$3:$AQ$1079,AG$2+1)</f>
        <v>65.060602717656167</v>
      </c>
      <c r="AH170">
        <f>VLOOKUP($AC170,LS_Coint_BD!$B$3:$AQ$1079,AH$2)*$AD170+VLOOKUP($AC170,LS_Coint_BD!$B$3:$AQ$1079,AH$2+1)</f>
        <v>65.114188064362267</v>
      </c>
      <c r="AI170">
        <f>VLOOKUP($AC170,LS_Coint_BD!$B$3:$AQ$1079,AI$2)*$AD170+VLOOKUP($AC170,LS_Coint_BD!$B$3:$AQ$1079,AI$2+1)</f>
        <v>65.03695955582802</v>
      </c>
      <c r="AJ170">
        <f>VLOOKUP($AC170,LS_Coint_BD!$B$3:$AQ$1079,AJ$2)*$AD170+VLOOKUP($AC170,LS_Coint_BD!$B$3:$AQ$1079,AJ$2+1)</f>
        <v>64.478164542522734</v>
      </c>
      <c r="AK170">
        <f>VLOOKUP($AC170,LS_Coint_BD!$B$3:$AQ$1079,AK$2)*$AD170+VLOOKUP($AC170,LS_Coint_BD!$B$3:$AQ$1079,AK$2+1)</f>
        <v>0</v>
      </c>
      <c r="AL170">
        <f>VLOOKUP($AC170,LS_Coint_BD!$B$3:$AQ$1079,AL$2)*$AD170+VLOOKUP($AC170,LS_Coint_BD!$B$3:$AQ$1079,AL$2+1)</f>
        <v>0</v>
      </c>
      <c r="AM170">
        <f>VLOOKUP($AC170,LS_Coint_BD!$B$3:$AQ$1079,AM$2)*$AD170+VLOOKUP($AC170,LS_Coint_BD!$B$3:$AQ$1079,AM$2+1)</f>
        <v>61.749563658106212</v>
      </c>
      <c r="AN170">
        <f>VLOOKUP($AC170,LS_Coint_BD!$B$3:$AQ$1079,AN$2)</f>
        <v>0</v>
      </c>
      <c r="AO170">
        <f>VLOOKUP($AC170,LS_Coint_BD!$B$3:$AQ$1079,AO$2)</f>
        <v>2.6703413949292401</v>
      </c>
      <c r="AP170">
        <f>VLOOKUP($AC170,LS_Coint_BD!$B$3:$AQ$1079,AP$2)</f>
        <v>2.71459030138687</v>
      </c>
      <c r="AQ170">
        <f>VLOOKUP($AC170,LS_Coint_BD!$B$3:$AQ$1079,AQ$2)</f>
        <v>2.6365929951804401</v>
      </c>
      <c r="AR170">
        <f>VLOOKUP($AC170,LS_Coint_BD!$B$3:$AQ$1079,AR$2)</f>
        <v>3.03188039450291</v>
      </c>
      <c r="AS170">
        <f>VLOOKUP($AC170,LS_Coint_BD!$B$3:$AQ$1079,AS$2)</f>
        <v>0</v>
      </c>
      <c r="AT170">
        <f>VLOOKUP($AC170,LS_Coint_BD!$B$3:$AQ$1079,AT$2)</f>
        <v>0</v>
      </c>
      <c r="AU170">
        <f>VLOOKUP($AC170,LS_Coint_BD!$B$3:$AQ$1079,AU$2)</f>
        <v>6.4639928348318296</v>
      </c>
      <c r="AV170">
        <f>VLOOKUP($AC170,LS_Coint_BD!$B$3:$AQ$1079,AV$2)</f>
        <v>0</v>
      </c>
      <c r="AW170">
        <f>VLOOKUP($AC170,LS_Coint_BD!$B$3:$AQ$1079,AW$2)</f>
        <v>-6.6909440950742798E-15</v>
      </c>
      <c r="AX170">
        <f>VLOOKUP($AC170,LS_Coint_BD!$B$3:$AQ$1079,AX$2)</f>
        <v>-2.18238125983459E-15</v>
      </c>
      <c r="AY170">
        <f>VLOOKUP($AC170,LS_Coint_BD!$B$3:$AQ$1079,AY$2)</f>
        <v>-3.1530333899354401E-15</v>
      </c>
      <c r="AZ170">
        <f>VLOOKUP($AC170,LS_Coint_BD!$B$3:$AQ$1079,AZ$2)</f>
        <v>2.80269634660928E-15</v>
      </c>
      <c r="BA170">
        <f>VLOOKUP($AC170,LS_Coint_BD!$B$3:$AQ$1079,BA$2)</f>
        <v>0</v>
      </c>
      <c r="BB170">
        <f>VLOOKUP($AC170,LS_Coint_BD!$B$3:$AQ$1079,BB$2)</f>
        <v>0</v>
      </c>
      <c r="BC170">
        <f>VLOOKUP($AC170,LS_Coint_BD!$B$3:$AQ$1079,BC$2)</f>
        <v>-3.6379788070917099E-15</v>
      </c>
      <c r="BD170">
        <f t="shared" si="141"/>
        <v>0</v>
      </c>
      <c r="BE170">
        <f t="shared" si="142"/>
        <v>5.340682789858473</v>
      </c>
      <c r="BF170">
        <f t="shared" si="143"/>
        <v>5.4291806027737382</v>
      </c>
      <c r="BG170">
        <f t="shared" si="144"/>
        <v>5.2731859903608767</v>
      </c>
      <c r="BH170">
        <f t="shared" si="145"/>
        <v>6.0637607890058227</v>
      </c>
      <c r="BI170">
        <f t="shared" si="146"/>
        <v>0</v>
      </c>
      <c r="BJ170">
        <f t="shared" si="147"/>
        <v>0</v>
      </c>
      <c r="BK170">
        <f t="shared" si="148"/>
        <v>12.927985669663656</v>
      </c>
      <c r="BL170">
        <f t="shared" si="149"/>
        <v>0</v>
      </c>
      <c r="BN170" s="19" t="b">
        <f t="shared" si="133"/>
        <v>0</v>
      </c>
      <c r="BO170" s="19" t="b">
        <f t="shared" si="134"/>
        <v>0</v>
      </c>
      <c r="BP170" s="19" t="b">
        <f t="shared" si="135"/>
        <v>0</v>
      </c>
      <c r="BQ170" s="19" t="b">
        <f t="shared" si="136"/>
        <v>0</v>
      </c>
      <c r="BR170" s="19" t="b">
        <f t="shared" si="137"/>
        <v>0</v>
      </c>
      <c r="BS170" s="19" t="b">
        <f t="shared" si="138"/>
        <v>0</v>
      </c>
      <c r="BT170" s="19" t="b">
        <f t="shared" si="139"/>
        <v>0</v>
      </c>
      <c r="BU170" s="19" t="b">
        <f t="shared" si="140"/>
        <v>0</v>
      </c>
    </row>
    <row r="171" spans="2:73" x14ac:dyDescent="0.3">
      <c r="B171" s="17" t="str">
        <f>VLOOKUP($AC171,LS_Coint_BD!$B$3:$D$1079,2)</f>
        <v>BTOW3</v>
      </c>
      <c r="C171" s="87" t="str">
        <f>VLOOKUP($AC171,LS_Coint_BD!$B$3:$D$1079,3)</f>
        <v>CRFB3</v>
      </c>
      <c r="D171" s="70">
        <f t="shared" si="150"/>
        <v>-0.42779038507193334</v>
      </c>
      <c r="E171" s="66">
        <f t="shared" si="151"/>
        <v>-1.4780304854761466</v>
      </c>
      <c r="F171" s="71">
        <f t="shared" si="152"/>
        <v>-0.98535365698409771</v>
      </c>
      <c r="G171" s="70">
        <f t="shared" si="153"/>
        <v>0</v>
      </c>
      <c r="H171" s="66">
        <f t="shared" si="154"/>
        <v>0</v>
      </c>
      <c r="I171" s="71">
        <f t="shared" si="155"/>
        <v>0</v>
      </c>
      <c r="J171" s="70">
        <f t="shared" si="156"/>
        <v>-0.29456305477976841</v>
      </c>
      <c r="K171" s="66">
        <f t="shared" si="157"/>
        <v>-2.024030512823574</v>
      </c>
      <c r="L171" s="71">
        <f t="shared" si="158"/>
        <v>-1.349353675215716</v>
      </c>
      <c r="M171" s="70">
        <f t="shared" si="159"/>
        <v>-0.23186386261772185</v>
      </c>
      <c r="N171" s="66">
        <f t="shared" si="160"/>
        <v>-2.1345951081078143</v>
      </c>
      <c r="O171" s="71">
        <f t="shared" si="161"/>
        <v>-1.4230634054052094</v>
      </c>
      <c r="P171" s="70">
        <f t="shared" si="162"/>
        <v>2.9211316896653017E-2</v>
      </c>
      <c r="Q171" s="66">
        <f t="shared" si="163"/>
        <v>2.8156220204529356</v>
      </c>
      <c r="R171" s="71">
        <f t="shared" si="164"/>
        <v>1.8770813469686238</v>
      </c>
      <c r="S171" s="70">
        <f t="shared" si="165"/>
        <v>-2.2337534624870869E-2</v>
      </c>
      <c r="T171" s="66">
        <f t="shared" si="166"/>
        <v>-2.8078872748606156</v>
      </c>
      <c r="U171" s="71">
        <f t="shared" si="167"/>
        <v>-1.8719248499070771</v>
      </c>
      <c r="V171" s="70">
        <f t="shared" si="168"/>
        <v>0</v>
      </c>
      <c r="W171" s="66">
        <f t="shared" si="169"/>
        <v>0</v>
      </c>
      <c r="X171" s="71">
        <f t="shared" si="170"/>
        <v>0</v>
      </c>
      <c r="Y171" s="70">
        <f t="shared" si="171"/>
        <v>0</v>
      </c>
      <c r="Z171" s="66">
        <f t="shared" si="172"/>
        <v>0</v>
      </c>
      <c r="AA171" s="71">
        <f t="shared" si="173"/>
        <v>0</v>
      </c>
      <c r="AB171" s="98">
        <f>SUMIF(BN171:BU171,"VERDADEIRO",BN$3:$BU170)</f>
        <v>0</v>
      </c>
      <c r="AC171" s="97">
        <f t="shared" si="132"/>
        <v>168</v>
      </c>
      <c r="AD171">
        <f>RTD("tryd.rtdserver",,"COT",B171,"ULT")</f>
        <v>84.51</v>
      </c>
      <c r="AE171">
        <f>RTD("tryd.rtdserver",,"COT",C171,"ULT")</f>
        <v>19.52</v>
      </c>
      <c r="AF171">
        <f>VLOOKUP($AC171,LS_Coint_BD!$B$3:$AQ$1079,AF$2)*$AD171+VLOOKUP($AC171,LS_Coint_BD!$B$3:$AQ$1079,AF$2+1)</f>
        <v>19.947790385071933</v>
      </c>
      <c r="AG171">
        <f>VLOOKUP($AC171,LS_Coint_BD!$B$3:$AQ$1079,AG$2)*$AD171+VLOOKUP($AC171,LS_Coint_BD!$B$3:$AQ$1079,AG$2+1)</f>
        <v>0</v>
      </c>
      <c r="AH171">
        <f>VLOOKUP($AC171,LS_Coint_BD!$B$3:$AQ$1079,AH$2)*$AD171+VLOOKUP($AC171,LS_Coint_BD!$B$3:$AQ$1079,AH$2+1)</f>
        <v>19.814563054779768</v>
      </c>
      <c r="AI171">
        <f>VLOOKUP($AC171,LS_Coint_BD!$B$3:$AQ$1079,AI$2)*$AD171+VLOOKUP($AC171,LS_Coint_BD!$B$3:$AQ$1079,AI$2+1)</f>
        <v>19.751863862617721</v>
      </c>
      <c r="AJ171">
        <f>VLOOKUP($AC171,LS_Coint_BD!$B$3:$AQ$1079,AJ$2)*$AD171+VLOOKUP($AC171,LS_Coint_BD!$B$3:$AQ$1079,AJ$2+1)</f>
        <v>19.490788683103347</v>
      </c>
      <c r="AK171">
        <f>VLOOKUP($AC171,LS_Coint_BD!$B$3:$AQ$1079,AK$2)*$AD171+VLOOKUP($AC171,LS_Coint_BD!$B$3:$AQ$1079,AK$2+1)</f>
        <v>19.54233753462487</v>
      </c>
      <c r="AL171">
        <f>VLOOKUP($AC171,LS_Coint_BD!$B$3:$AQ$1079,AL$2)*$AD171+VLOOKUP($AC171,LS_Coint_BD!$B$3:$AQ$1079,AL$2+1)</f>
        <v>0</v>
      </c>
      <c r="AM171">
        <f>VLOOKUP($AC171,LS_Coint_BD!$B$3:$AQ$1079,AM$2)*$AD171+VLOOKUP($AC171,LS_Coint_BD!$B$3:$AQ$1079,AM$2+1)</f>
        <v>0</v>
      </c>
      <c r="AN171">
        <f>VLOOKUP($AC171,LS_Coint_BD!$B$3:$AQ$1079,AN$2)</f>
        <v>0.49267682849205002</v>
      </c>
      <c r="AO171">
        <f>VLOOKUP($AC171,LS_Coint_BD!$B$3:$AQ$1079,AO$2)</f>
        <v>0</v>
      </c>
      <c r="AP171">
        <f>VLOOKUP($AC171,LS_Coint_BD!$B$3:$AQ$1079,AP$2)</f>
        <v>0.67467683760785802</v>
      </c>
      <c r="AQ171">
        <f>VLOOKUP($AC171,LS_Coint_BD!$B$3:$AQ$1079,AQ$2)</f>
        <v>0.71153170270260402</v>
      </c>
      <c r="AR171">
        <f>VLOOKUP($AC171,LS_Coint_BD!$B$3:$AQ$1079,AR$2)</f>
        <v>0.93854067348431203</v>
      </c>
      <c r="AS171">
        <f>VLOOKUP($AC171,LS_Coint_BD!$B$3:$AQ$1079,AS$2)</f>
        <v>0.93596242495353799</v>
      </c>
      <c r="AT171">
        <f>VLOOKUP($AC171,LS_Coint_BD!$B$3:$AQ$1079,AT$2)</f>
        <v>0</v>
      </c>
      <c r="AU171">
        <f>VLOOKUP($AC171,LS_Coint_BD!$B$3:$AQ$1079,AU$2)</f>
        <v>0</v>
      </c>
      <c r="AV171">
        <f>VLOOKUP($AC171,LS_Coint_BD!$B$3:$AQ$1079,AV$2)</f>
        <v>2.3447910280083299E-15</v>
      </c>
      <c r="AW171">
        <f>VLOOKUP($AC171,LS_Coint_BD!$B$3:$AQ$1079,AW$2)</f>
        <v>0</v>
      </c>
      <c r="AX171">
        <f>VLOOKUP($AC171,LS_Coint_BD!$B$3:$AQ$1079,AX$2)</f>
        <v>1.01506105108586E-16</v>
      </c>
      <c r="AY171">
        <f>VLOOKUP($AC171,LS_Coint_BD!$B$3:$AQ$1079,AY$2)</f>
        <v>-1.33226762955019E-15</v>
      </c>
      <c r="AZ171">
        <f>VLOOKUP($AC171,LS_Coint_BD!$B$3:$AQ$1079,AZ$2)</f>
        <v>-1.1842378929335E-16</v>
      </c>
      <c r="BA171">
        <f>VLOOKUP($AC171,LS_Coint_BD!$B$3:$AQ$1079,BA$2)</f>
        <v>-1.20792265079217E-15</v>
      </c>
      <c r="BB171">
        <f>VLOOKUP($AC171,LS_Coint_BD!$B$3:$AQ$1079,BB$2)</f>
        <v>0</v>
      </c>
      <c r="BC171">
        <f>VLOOKUP($AC171,LS_Coint_BD!$B$3:$AQ$1079,BC$2)</f>
        <v>0</v>
      </c>
      <c r="BD171">
        <f t="shared" si="141"/>
        <v>-0.98535365698409771</v>
      </c>
      <c r="BE171">
        <f t="shared" si="142"/>
        <v>0</v>
      </c>
      <c r="BF171">
        <f t="shared" si="143"/>
        <v>-1.349353675215716</v>
      </c>
      <c r="BG171">
        <f t="shared" si="144"/>
        <v>-1.4230634054052094</v>
      </c>
      <c r="BH171">
        <f t="shared" si="145"/>
        <v>1.8770813469686238</v>
      </c>
      <c r="BI171">
        <f t="shared" si="146"/>
        <v>-1.8719248499070771</v>
      </c>
      <c r="BJ171">
        <f t="shared" si="147"/>
        <v>0</v>
      </c>
      <c r="BK171">
        <f t="shared" si="148"/>
        <v>0</v>
      </c>
      <c r="BL171">
        <f t="shared" si="149"/>
        <v>-0.98535365698409305</v>
      </c>
      <c r="BN171" s="30" t="b">
        <f t="shared" si="133"/>
        <v>0</v>
      </c>
      <c r="BO171" s="30" t="b">
        <f t="shared" si="134"/>
        <v>0</v>
      </c>
      <c r="BP171" s="30" t="b">
        <f t="shared" si="135"/>
        <v>0</v>
      </c>
      <c r="BQ171" s="30" t="b">
        <f t="shared" si="136"/>
        <v>0</v>
      </c>
      <c r="BR171" s="30" t="b">
        <f t="shared" si="137"/>
        <v>0</v>
      </c>
      <c r="BS171" s="30" t="b">
        <f t="shared" si="138"/>
        <v>0</v>
      </c>
      <c r="BT171" s="30" t="b">
        <f t="shared" si="139"/>
        <v>0</v>
      </c>
      <c r="BU171" s="30" t="b">
        <f t="shared" si="140"/>
        <v>0</v>
      </c>
    </row>
    <row r="172" spans="2:73" x14ac:dyDescent="0.3">
      <c r="B172" s="17" t="str">
        <f>VLOOKUP($AC172,LS_Coint_BD!$B$3:$D$1079,2)</f>
        <v>BTOW3</v>
      </c>
      <c r="C172" s="87" t="str">
        <f>VLOOKUP($AC172,LS_Coint_BD!$B$3:$D$1079,3)</f>
        <v>FLRY3</v>
      </c>
      <c r="D172" s="68">
        <f t="shared" si="150"/>
        <v>0.83938309552508272</v>
      </c>
      <c r="E172" s="65">
        <f t="shared" si="151"/>
        <v>1.9317521785189489</v>
      </c>
      <c r="F172" s="69">
        <f t="shared" si="152"/>
        <v>1.2878347856792993</v>
      </c>
      <c r="G172" s="68">
        <f t="shared" si="153"/>
        <v>1.1103000256596331</v>
      </c>
      <c r="H172" s="65">
        <f t="shared" si="154"/>
        <v>3.1872922908458721</v>
      </c>
      <c r="I172" s="69">
        <f t="shared" si="155"/>
        <v>2.1248615272305815</v>
      </c>
      <c r="J172" s="68">
        <f t="shared" si="156"/>
        <v>1.1406966626228012</v>
      </c>
      <c r="K172" s="65">
        <f t="shared" si="157"/>
        <v>3.1528214480750387</v>
      </c>
      <c r="L172" s="69">
        <f t="shared" si="158"/>
        <v>2.101880965383359</v>
      </c>
      <c r="M172" s="68">
        <f t="shared" si="159"/>
        <v>1.2322599287243392</v>
      </c>
      <c r="N172" s="65">
        <f t="shared" si="160"/>
        <v>3.2660443368719108</v>
      </c>
      <c r="O172" s="69">
        <f t="shared" si="161"/>
        <v>2.1773628912479404</v>
      </c>
      <c r="P172" s="68">
        <f t="shared" si="162"/>
        <v>1.68165842233606</v>
      </c>
      <c r="Q172" s="65">
        <f t="shared" si="163"/>
        <v>4.8629373222065402</v>
      </c>
      <c r="R172" s="69">
        <f t="shared" si="164"/>
        <v>3.24195821480436</v>
      </c>
      <c r="S172" s="68">
        <f t="shared" si="165"/>
        <v>0</v>
      </c>
      <c r="T172" s="65">
        <f t="shared" si="166"/>
        <v>0</v>
      </c>
      <c r="U172" s="69">
        <f t="shared" si="167"/>
        <v>0</v>
      </c>
      <c r="V172" s="68">
        <f t="shared" si="168"/>
        <v>0</v>
      </c>
      <c r="W172" s="65">
        <f t="shared" si="169"/>
        <v>0</v>
      </c>
      <c r="X172" s="69">
        <f t="shared" si="170"/>
        <v>0</v>
      </c>
      <c r="Y172" s="68">
        <f t="shared" si="171"/>
        <v>0</v>
      </c>
      <c r="Z172" s="65">
        <f t="shared" si="172"/>
        <v>0</v>
      </c>
      <c r="AA172" s="69">
        <f t="shared" si="173"/>
        <v>0</v>
      </c>
      <c r="AB172" s="98">
        <f>SUMIF(BN172:BU172,"VERDADEIRO",BN$3:$BU171)</f>
        <v>0</v>
      </c>
      <c r="AC172" s="97">
        <f t="shared" si="132"/>
        <v>169</v>
      </c>
      <c r="AD172">
        <f>RTD("tryd.rtdserver",,"COT",B172,"ULT")</f>
        <v>84.51</v>
      </c>
      <c r="AE172">
        <f>RTD("tryd.rtdserver",,"COT",C172,"ULT")</f>
        <v>28.16</v>
      </c>
      <c r="AF172">
        <f>VLOOKUP($AC172,LS_Coint_BD!$B$3:$AQ$1079,AF$2)*$AD172+VLOOKUP($AC172,LS_Coint_BD!$B$3:$AQ$1079,AF$2+1)</f>
        <v>27.320616904474917</v>
      </c>
      <c r="AG172">
        <f>VLOOKUP($AC172,LS_Coint_BD!$B$3:$AQ$1079,AG$2)*$AD172+VLOOKUP($AC172,LS_Coint_BD!$B$3:$AQ$1079,AG$2+1)</f>
        <v>27.049699974340367</v>
      </c>
      <c r="AH172">
        <f>VLOOKUP($AC172,LS_Coint_BD!$B$3:$AQ$1079,AH$2)*$AD172+VLOOKUP($AC172,LS_Coint_BD!$B$3:$AQ$1079,AH$2+1)</f>
        <v>27.019303337377199</v>
      </c>
      <c r="AI172">
        <f>VLOOKUP($AC172,LS_Coint_BD!$B$3:$AQ$1079,AI$2)*$AD172+VLOOKUP($AC172,LS_Coint_BD!$B$3:$AQ$1079,AI$2+1)</f>
        <v>26.927740071275661</v>
      </c>
      <c r="AJ172">
        <f>VLOOKUP($AC172,LS_Coint_BD!$B$3:$AQ$1079,AJ$2)*$AD172+VLOOKUP($AC172,LS_Coint_BD!$B$3:$AQ$1079,AJ$2+1)</f>
        <v>26.47834157766394</v>
      </c>
      <c r="AK172">
        <f>VLOOKUP($AC172,LS_Coint_BD!$B$3:$AQ$1079,AK$2)*$AD172+VLOOKUP($AC172,LS_Coint_BD!$B$3:$AQ$1079,AK$2+1)</f>
        <v>0</v>
      </c>
      <c r="AL172">
        <f>VLOOKUP($AC172,LS_Coint_BD!$B$3:$AQ$1079,AL$2)*$AD172+VLOOKUP($AC172,LS_Coint_BD!$B$3:$AQ$1079,AL$2+1)</f>
        <v>0</v>
      </c>
      <c r="AM172">
        <f>VLOOKUP($AC172,LS_Coint_BD!$B$3:$AQ$1079,AM$2)*$AD172+VLOOKUP($AC172,LS_Coint_BD!$B$3:$AQ$1079,AM$2+1)</f>
        <v>0</v>
      </c>
      <c r="AN172">
        <f>VLOOKUP($AC172,LS_Coint_BD!$B$3:$AQ$1079,AN$2)</f>
        <v>0.64391739283964999</v>
      </c>
      <c r="AO172">
        <f>VLOOKUP($AC172,LS_Coint_BD!$B$3:$AQ$1079,AO$2)</f>
        <v>1.0624307636152901</v>
      </c>
      <c r="AP172">
        <f>VLOOKUP($AC172,LS_Coint_BD!$B$3:$AQ$1079,AP$2)</f>
        <v>1.0509404826916799</v>
      </c>
      <c r="AQ172">
        <f>VLOOKUP($AC172,LS_Coint_BD!$B$3:$AQ$1079,AQ$2)</f>
        <v>1.08868144562397</v>
      </c>
      <c r="AR172">
        <f>VLOOKUP($AC172,LS_Coint_BD!$B$3:$AQ$1079,AR$2)</f>
        <v>1.62097910740218</v>
      </c>
      <c r="AS172">
        <f>VLOOKUP($AC172,LS_Coint_BD!$B$3:$AQ$1079,AS$2)</f>
        <v>0</v>
      </c>
      <c r="AT172">
        <f>VLOOKUP($AC172,LS_Coint_BD!$B$3:$AQ$1079,AT$2)</f>
        <v>0</v>
      </c>
      <c r="AU172">
        <f>VLOOKUP($AC172,LS_Coint_BD!$B$3:$AQ$1079,AU$2)</f>
        <v>0</v>
      </c>
      <c r="AV172">
        <f>VLOOKUP($AC172,LS_Coint_BD!$B$3:$AQ$1079,AV$2)</f>
        <v>-7.1054273576010003E-16</v>
      </c>
      <c r="AW172">
        <f>VLOOKUP($AC172,LS_Coint_BD!$B$3:$AQ$1079,AW$2)</f>
        <v>1.3026616822268501E-15</v>
      </c>
      <c r="AX172">
        <f>VLOOKUP($AC172,LS_Coint_BD!$B$3:$AQ$1079,AX$2)</f>
        <v>-8.8817841970012504E-16</v>
      </c>
      <c r="AY172">
        <f>VLOOKUP($AC172,LS_Coint_BD!$B$3:$AQ$1079,AY$2)</f>
        <v>2.66453525910038E-16</v>
      </c>
      <c r="AZ172">
        <f>VLOOKUP($AC172,LS_Coint_BD!$B$3:$AQ$1079,AZ$2)</f>
        <v>-1.5789838572446701E-16</v>
      </c>
      <c r="BA172">
        <f>VLOOKUP($AC172,LS_Coint_BD!$B$3:$AQ$1079,BA$2)</f>
        <v>0</v>
      </c>
      <c r="BB172">
        <f>VLOOKUP($AC172,LS_Coint_BD!$B$3:$AQ$1079,BB$2)</f>
        <v>0</v>
      </c>
      <c r="BC172">
        <f>VLOOKUP($AC172,LS_Coint_BD!$B$3:$AQ$1079,BC$2)</f>
        <v>0</v>
      </c>
      <c r="BD172">
        <f t="shared" si="141"/>
        <v>1.2878347856792993</v>
      </c>
      <c r="BE172">
        <f t="shared" si="142"/>
        <v>2.1248615272305815</v>
      </c>
      <c r="BF172">
        <f t="shared" si="143"/>
        <v>2.101880965383359</v>
      </c>
      <c r="BG172">
        <f t="shared" si="144"/>
        <v>2.1773628912479404</v>
      </c>
      <c r="BH172">
        <f t="shared" si="145"/>
        <v>3.24195821480436</v>
      </c>
      <c r="BI172">
        <f t="shared" si="146"/>
        <v>0</v>
      </c>
      <c r="BJ172">
        <f t="shared" si="147"/>
        <v>0</v>
      </c>
      <c r="BK172">
        <f t="shared" si="148"/>
        <v>0</v>
      </c>
      <c r="BL172">
        <f t="shared" si="149"/>
        <v>1.287834785679298</v>
      </c>
      <c r="BN172" s="19" t="b">
        <f t="shared" si="133"/>
        <v>0</v>
      </c>
      <c r="BO172" s="19" t="b">
        <f t="shared" si="134"/>
        <v>0</v>
      </c>
      <c r="BP172" s="19" t="b">
        <f t="shared" si="135"/>
        <v>0</v>
      </c>
      <c r="BQ172" s="19" t="b">
        <f t="shared" si="136"/>
        <v>0</v>
      </c>
      <c r="BR172" s="19" t="b">
        <f t="shared" si="137"/>
        <v>0</v>
      </c>
      <c r="BS172" s="19" t="b">
        <f t="shared" si="138"/>
        <v>0</v>
      </c>
      <c r="BT172" s="19" t="b">
        <f t="shared" si="139"/>
        <v>0</v>
      </c>
      <c r="BU172" s="19" t="b">
        <f t="shared" si="140"/>
        <v>0</v>
      </c>
    </row>
    <row r="173" spans="2:73" x14ac:dyDescent="0.3">
      <c r="B173" s="17" t="str">
        <f>VLOOKUP($AC173,LS_Coint_BD!$B$3:$D$1079,2)</f>
        <v>BTOW3</v>
      </c>
      <c r="C173" s="87" t="str">
        <f>VLOOKUP($AC173,LS_Coint_BD!$B$3:$D$1079,3)</f>
        <v>HGTX3</v>
      </c>
      <c r="D173" s="70">
        <f t="shared" si="150"/>
        <v>0.23309135269806092</v>
      </c>
      <c r="E173" s="66">
        <f t="shared" si="151"/>
        <v>2.0507839968490238</v>
      </c>
      <c r="F173" s="71">
        <f t="shared" si="152"/>
        <v>1.3671893312326826</v>
      </c>
      <c r="G173" s="70">
        <f t="shared" si="153"/>
        <v>0.32834898913237609</v>
      </c>
      <c r="H173" s="66">
        <f t="shared" si="154"/>
        <v>3.0713350259771381</v>
      </c>
      <c r="I173" s="71">
        <f t="shared" si="155"/>
        <v>2.0475566839847588</v>
      </c>
      <c r="J173" s="70">
        <f t="shared" si="156"/>
        <v>0.39894383880618278</v>
      </c>
      <c r="K173" s="66">
        <f t="shared" si="157"/>
        <v>3.4993767759325465</v>
      </c>
      <c r="L173" s="71">
        <f t="shared" si="158"/>
        <v>2.3329178506216977</v>
      </c>
      <c r="M173" s="70">
        <f t="shared" si="159"/>
        <v>0.54596749577452286</v>
      </c>
      <c r="N173" s="66">
        <f t="shared" si="160"/>
        <v>3.9011344103187868</v>
      </c>
      <c r="O173" s="71">
        <f t="shared" si="161"/>
        <v>2.600756273545858</v>
      </c>
      <c r="P173" s="70">
        <f t="shared" si="162"/>
        <v>0.95972166798829761</v>
      </c>
      <c r="Q173" s="66">
        <f t="shared" si="163"/>
        <v>4.9009104891203386</v>
      </c>
      <c r="R173" s="71">
        <f t="shared" si="164"/>
        <v>3.2672736594135587</v>
      </c>
      <c r="S173" s="70">
        <f t="shared" si="165"/>
        <v>0</v>
      </c>
      <c r="T173" s="66">
        <f t="shared" si="166"/>
        <v>0</v>
      </c>
      <c r="U173" s="71">
        <f t="shared" si="167"/>
        <v>0</v>
      </c>
      <c r="V173" s="70">
        <f t="shared" si="168"/>
        <v>0</v>
      </c>
      <c r="W173" s="66">
        <f t="shared" si="169"/>
        <v>0</v>
      </c>
      <c r="X173" s="71">
        <f t="shared" si="170"/>
        <v>0</v>
      </c>
      <c r="Y173" s="70">
        <f t="shared" si="171"/>
        <v>1.0934654987997732</v>
      </c>
      <c r="Z173" s="66">
        <f t="shared" si="172"/>
        <v>8.8981504526383812</v>
      </c>
      <c r="AA173" s="71">
        <f t="shared" si="173"/>
        <v>5.9321003017589211</v>
      </c>
      <c r="AB173" s="98">
        <f>SUMIF(BN173:BU173,"VERDADEIRO",BN$3:$BU172)</f>
        <v>0</v>
      </c>
      <c r="AC173" s="97">
        <f t="shared" si="132"/>
        <v>170</v>
      </c>
      <c r="AD173">
        <f>RTD("tryd.rtdserver",,"COT",B173,"ULT")</f>
        <v>84.51</v>
      </c>
      <c r="AE173">
        <f>RTD("tryd.rtdserver",,"COT",C173,"ULT")</f>
        <v>17.77</v>
      </c>
      <c r="AF173">
        <f>VLOOKUP($AC173,LS_Coint_BD!$B$3:$AQ$1079,AF$2)*$AD173+VLOOKUP($AC173,LS_Coint_BD!$B$3:$AQ$1079,AF$2+1)</f>
        <v>17.536908647301939</v>
      </c>
      <c r="AG173">
        <f>VLOOKUP($AC173,LS_Coint_BD!$B$3:$AQ$1079,AG$2)*$AD173+VLOOKUP($AC173,LS_Coint_BD!$B$3:$AQ$1079,AG$2+1)</f>
        <v>17.441651010867623</v>
      </c>
      <c r="AH173">
        <f>VLOOKUP($AC173,LS_Coint_BD!$B$3:$AQ$1079,AH$2)*$AD173+VLOOKUP($AC173,LS_Coint_BD!$B$3:$AQ$1079,AH$2+1)</f>
        <v>17.371056161193817</v>
      </c>
      <c r="AI173">
        <f>VLOOKUP($AC173,LS_Coint_BD!$B$3:$AQ$1079,AI$2)*$AD173+VLOOKUP($AC173,LS_Coint_BD!$B$3:$AQ$1079,AI$2+1)</f>
        <v>17.224032504225477</v>
      </c>
      <c r="AJ173">
        <f>VLOOKUP($AC173,LS_Coint_BD!$B$3:$AQ$1079,AJ$2)*$AD173+VLOOKUP($AC173,LS_Coint_BD!$B$3:$AQ$1079,AJ$2+1)</f>
        <v>16.810278332011702</v>
      </c>
      <c r="AK173">
        <f>VLOOKUP($AC173,LS_Coint_BD!$B$3:$AQ$1079,AK$2)*$AD173+VLOOKUP($AC173,LS_Coint_BD!$B$3:$AQ$1079,AK$2+1)</f>
        <v>0</v>
      </c>
      <c r="AL173">
        <f>VLOOKUP($AC173,LS_Coint_BD!$B$3:$AQ$1079,AL$2)*$AD173+VLOOKUP($AC173,LS_Coint_BD!$B$3:$AQ$1079,AL$2+1)</f>
        <v>0</v>
      </c>
      <c r="AM173">
        <f>VLOOKUP($AC173,LS_Coint_BD!$B$3:$AQ$1079,AM$2)*$AD173+VLOOKUP($AC173,LS_Coint_BD!$B$3:$AQ$1079,AM$2+1)</f>
        <v>16.676534501200226</v>
      </c>
      <c r="AN173">
        <f>VLOOKUP($AC173,LS_Coint_BD!$B$3:$AQ$1079,AN$2)</f>
        <v>0.68359466561634197</v>
      </c>
      <c r="AO173">
        <f>VLOOKUP($AC173,LS_Coint_BD!$B$3:$AQ$1079,AO$2)</f>
        <v>1.02377834199238</v>
      </c>
      <c r="AP173">
        <f>VLOOKUP($AC173,LS_Coint_BD!$B$3:$AQ$1079,AP$2)</f>
        <v>1.1664589253108499</v>
      </c>
      <c r="AQ173">
        <f>VLOOKUP($AC173,LS_Coint_BD!$B$3:$AQ$1079,AQ$2)</f>
        <v>1.3003781367729299</v>
      </c>
      <c r="AR173">
        <f>VLOOKUP($AC173,LS_Coint_BD!$B$3:$AQ$1079,AR$2)</f>
        <v>1.63363682970678</v>
      </c>
      <c r="AS173">
        <f>VLOOKUP($AC173,LS_Coint_BD!$B$3:$AQ$1079,AS$2)</f>
        <v>0</v>
      </c>
      <c r="AT173">
        <f>VLOOKUP($AC173,LS_Coint_BD!$B$3:$AQ$1079,AT$2)</f>
        <v>0</v>
      </c>
      <c r="AU173">
        <f>VLOOKUP($AC173,LS_Coint_BD!$B$3:$AQ$1079,AU$2)</f>
        <v>2.9660501508794601</v>
      </c>
      <c r="AV173">
        <f>VLOOKUP($AC173,LS_Coint_BD!$B$3:$AQ$1079,AV$2)</f>
        <v>-1.2789769243681801E-15</v>
      </c>
      <c r="AW173">
        <f>VLOOKUP($AC173,LS_Coint_BD!$B$3:$AQ$1079,AW$2)</f>
        <v>-1.1842378929335E-15</v>
      </c>
      <c r="AX173">
        <f>VLOOKUP($AC173,LS_Coint_BD!$B$3:$AQ$1079,AX$2)</f>
        <v>-2.01743383903314E-15</v>
      </c>
      <c r="AY173">
        <f>VLOOKUP($AC173,LS_Coint_BD!$B$3:$AQ$1079,AY$2)</f>
        <v>-1.58761892521397E-15</v>
      </c>
      <c r="AZ173">
        <f>VLOOKUP($AC173,LS_Coint_BD!$B$3:$AQ$1079,AZ$2)</f>
        <v>-1.4210854715202001E-15</v>
      </c>
      <c r="BA173">
        <f>VLOOKUP($AC173,LS_Coint_BD!$B$3:$AQ$1079,BA$2)</f>
        <v>0</v>
      </c>
      <c r="BB173">
        <f>VLOOKUP($AC173,LS_Coint_BD!$B$3:$AQ$1079,BB$2)</f>
        <v>0</v>
      </c>
      <c r="BC173">
        <f>VLOOKUP($AC173,LS_Coint_BD!$B$3:$AQ$1079,BC$2)</f>
        <v>5.11590769747272E-16</v>
      </c>
      <c r="BD173">
        <f t="shared" si="141"/>
        <v>1.3671893312326826</v>
      </c>
      <c r="BE173">
        <f t="shared" si="142"/>
        <v>2.0475566839847588</v>
      </c>
      <c r="BF173">
        <f t="shared" si="143"/>
        <v>2.3329178506216977</v>
      </c>
      <c r="BG173">
        <f t="shared" si="144"/>
        <v>2.600756273545858</v>
      </c>
      <c r="BH173">
        <f t="shared" si="145"/>
        <v>3.2672736594135587</v>
      </c>
      <c r="BI173">
        <f t="shared" si="146"/>
        <v>0</v>
      </c>
      <c r="BJ173">
        <f t="shared" si="147"/>
        <v>0</v>
      </c>
      <c r="BK173">
        <f t="shared" si="148"/>
        <v>5.9321003017589211</v>
      </c>
      <c r="BL173">
        <f t="shared" si="149"/>
        <v>1.3671893312326799</v>
      </c>
      <c r="BN173" s="30" t="b">
        <f t="shared" si="133"/>
        <v>0</v>
      </c>
      <c r="BO173" s="30" t="b">
        <f t="shared" si="134"/>
        <v>0</v>
      </c>
      <c r="BP173" s="30" t="b">
        <f t="shared" si="135"/>
        <v>0</v>
      </c>
      <c r="BQ173" s="30" t="b">
        <f t="shared" si="136"/>
        <v>0</v>
      </c>
      <c r="BR173" s="30" t="b">
        <f t="shared" si="137"/>
        <v>0</v>
      </c>
      <c r="BS173" s="30" t="b">
        <f t="shared" si="138"/>
        <v>0</v>
      </c>
      <c r="BT173" s="30" t="b">
        <f t="shared" si="139"/>
        <v>0</v>
      </c>
      <c r="BU173" s="30" t="b">
        <f t="shared" si="140"/>
        <v>0</v>
      </c>
    </row>
    <row r="174" spans="2:73" x14ac:dyDescent="0.3">
      <c r="B174" s="17" t="str">
        <f>VLOOKUP($AC174,LS_Coint_BD!$B$3:$D$1079,2)</f>
        <v>BTOW3</v>
      </c>
      <c r="C174" s="87" t="str">
        <f>VLOOKUP($AC174,LS_Coint_BD!$B$3:$D$1079,3)</f>
        <v>IGTA3</v>
      </c>
      <c r="D174" s="68">
        <f t="shared" si="150"/>
        <v>0</v>
      </c>
      <c r="E174" s="65">
        <f t="shared" si="151"/>
        <v>0</v>
      </c>
      <c r="F174" s="69">
        <f t="shared" si="152"/>
        <v>0</v>
      </c>
      <c r="G174" s="68">
        <f t="shared" si="153"/>
        <v>0</v>
      </c>
      <c r="H174" s="65">
        <f t="shared" si="154"/>
        <v>0</v>
      </c>
      <c r="I174" s="69">
        <f t="shared" si="155"/>
        <v>0</v>
      </c>
      <c r="J174" s="68">
        <f t="shared" si="156"/>
        <v>0</v>
      </c>
      <c r="K174" s="65">
        <f t="shared" si="157"/>
        <v>0</v>
      </c>
      <c r="L174" s="69">
        <f t="shared" si="158"/>
        <v>0</v>
      </c>
      <c r="M174" s="68">
        <f t="shared" si="159"/>
        <v>0.25238691695589921</v>
      </c>
      <c r="N174" s="65">
        <f t="shared" si="160"/>
        <v>6.3756443177620481</v>
      </c>
      <c r="O174" s="69">
        <f t="shared" si="161"/>
        <v>4.2504295451746987</v>
      </c>
      <c r="P174" s="68">
        <f t="shared" si="162"/>
        <v>0.35820774898569852</v>
      </c>
      <c r="Q174" s="65">
        <f t="shared" si="163"/>
        <v>6.6125343727228483</v>
      </c>
      <c r="R174" s="69">
        <f t="shared" si="164"/>
        <v>4.4083562484818986</v>
      </c>
      <c r="S174" s="68">
        <f t="shared" si="165"/>
        <v>0.87534739805460759</v>
      </c>
      <c r="T174" s="65">
        <f t="shared" si="166"/>
        <v>7.5047712522768002</v>
      </c>
      <c r="U174" s="69">
        <f t="shared" si="167"/>
        <v>5.0031808348512001</v>
      </c>
      <c r="V174" s="68">
        <f t="shared" si="168"/>
        <v>1.3166924066949974</v>
      </c>
      <c r="W174" s="65">
        <f t="shared" si="169"/>
        <v>7.8310142799226226</v>
      </c>
      <c r="X174" s="69">
        <f t="shared" si="170"/>
        <v>5.2206761866150817</v>
      </c>
      <c r="Y174" s="68">
        <f t="shared" si="171"/>
        <v>-0.83310357809994429</v>
      </c>
      <c r="Z174" s="65">
        <f t="shared" si="172"/>
        <v>-18.223031155586607</v>
      </c>
      <c r="AA174" s="69">
        <f t="shared" si="173"/>
        <v>-12.148687437057738</v>
      </c>
      <c r="AB174" s="98">
        <f>SUMIF(BN174:BU174,"VERDADEIRO",BN$3:$BU173)</f>
        <v>0</v>
      </c>
      <c r="AC174" s="97">
        <f t="shared" si="132"/>
        <v>171</v>
      </c>
      <c r="AD174">
        <f>RTD("tryd.rtdserver",,"COT",B174,"ULT")</f>
        <v>84.51</v>
      </c>
      <c r="AE174">
        <f>RTD("tryd.rtdserver",,"COT",C174,"ULT")</f>
        <v>35.19</v>
      </c>
      <c r="AF174">
        <f>VLOOKUP($AC174,LS_Coint_BD!$B$3:$AQ$1079,AF$2)*$AD174+VLOOKUP($AC174,LS_Coint_BD!$B$3:$AQ$1079,AF$2+1)</f>
        <v>0</v>
      </c>
      <c r="AG174">
        <f>VLOOKUP($AC174,LS_Coint_BD!$B$3:$AQ$1079,AG$2)*$AD174+VLOOKUP($AC174,LS_Coint_BD!$B$3:$AQ$1079,AG$2+1)</f>
        <v>0</v>
      </c>
      <c r="AH174">
        <f>VLOOKUP($AC174,LS_Coint_BD!$B$3:$AQ$1079,AH$2)*$AD174+VLOOKUP($AC174,LS_Coint_BD!$B$3:$AQ$1079,AH$2+1)</f>
        <v>0</v>
      </c>
      <c r="AI174">
        <f>VLOOKUP($AC174,LS_Coint_BD!$B$3:$AQ$1079,AI$2)*$AD174+VLOOKUP($AC174,LS_Coint_BD!$B$3:$AQ$1079,AI$2+1)</f>
        <v>34.937613083044099</v>
      </c>
      <c r="AJ174">
        <f>VLOOKUP($AC174,LS_Coint_BD!$B$3:$AQ$1079,AJ$2)*$AD174+VLOOKUP($AC174,LS_Coint_BD!$B$3:$AQ$1079,AJ$2+1)</f>
        <v>34.831792251014299</v>
      </c>
      <c r="AK174">
        <f>VLOOKUP($AC174,LS_Coint_BD!$B$3:$AQ$1079,AK$2)*$AD174+VLOOKUP($AC174,LS_Coint_BD!$B$3:$AQ$1079,AK$2+1)</f>
        <v>34.31465260194539</v>
      </c>
      <c r="AL174">
        <f>VLOOKUP($AC174,LS_Coint_BD!$B$3:$AQ$1079,AL$2)*$AD174+VLOOKUP($AC174,LS_Coint_BD!$B$3:$AQ$1079,AL$2+1)</f>
        <v>33.873307593305</v>
      </c>
      <c r="AM174">
        <f>VLOOKUP($AC174,LS_Coint_BD!$B$3:$AQ$1079,AM$2)*$AD174+VLOOKUP($AC174,LS_Coint_BD!$B$3:$AQ$1079,AM$2+1)</f>
        <v>36.023103578099942</v>
      </c>
      <c r="AN174">
        <f>VLOOKUP($AC174,LS_Coint_BD!$B$3:$AQ$1079,AN$2)</f>
        <v>0</v>
      </c>
      <c r="AO174">
        <f>VLOOKUP($AC174,LS_Coint_BD!$B$3:$AQ$1079,AO$2)</f>
        <v>0</v>
      </c>
      <c r="AP174">
        <f>VLOOKUP($AC174,LS_Coint_BD!$B$3:$AQ$1079,AP$2)</f>
        <v>0</v>
      </c>
      <c r="AQ174">
        <f>VLOOKUP($AC174,LS_Coint_BD!$B$3:$AQ$1079,AQ$2)</f>
        <v>2.1252147725873498</v>
      </c>
      <c r="AR174">
        <f>VLOOKUP($AC174,LS_Coint_BD!$B$3:$AQ$1079,AR$2)</f>
        <v>2.2041781242409502</v>
      </c>
      <c r="AS174">
        <f>VLOOKUP($AC174,LS_Coint_BD!$B$3:$AQ$1079,AS$2)</f>
        <v>2.5015904174256001</v>
      </c>
      <c r="AT174">
        <f>VLOOKUP($AC174,LS_Coint_BD!$B$3:$AQ$1079,AT$2)</f>
        <v>2.61033809330754</v>
      </c>
      <c r="AU174">
        <f>VLOOKUP($AC174,LS_Coint_BD!$B$3:$AQ$1079,AU$2)</f>
        <v>6.07434371852887</v>
      </c>
      <c r="AV174">
        <f>VLOOKUP($AC174,LS_Coint_BD!$B$3:$AQ$1079,AV$2)</f>
        <v>0</v>
      </c>
      <c r="AW174">
        <f>VLOOKUP($AC174,LS_Coint_BD!$B$3:$AQ$1079,AW$2)</f>
        <v>0</v>
      </c>
      <c r="AX174">
        <f>VLOOKUP($AC174,LS_Coint_BD!$B$3:$AQ$1079,AX$2)</f>
        <v>0</v>
      </c>
      <c r="AY174">
        <f>VLOOKUP($AC174,LS_Coint_BD!$B$3:$AQ$1079,AY$2)</f>
        <v>-1.06581410364015E-15</v>
      </c>
      <c r="AZ174">
        <f>VLOOKUP($AC174,LS_Coint_BD!$B$3:$AQ$1079,AZ$2)</f>
        <v>-1.97372982155583E-15</v>
      </c>
      <c r="BA174">
        <f>VLOOKUP($AC174,LS_Coint_BD!$B$3:$AQ$1079,BA$2)</f>
        <v>3.5527136788005001E-16</v>
      </c>
      <c r="BB174">
        <f>VLOOKUP($AC174,LS_Coint_BD!$B$3:$AQ$1079,BB$2)</f>
        <v>2.0670334131202902E-15</v>
      </c>
      <c r="BC174">
        <f>VLOOKUP($AC174,LS_Coint_BD!$B$3:$AQ$1079,BC$2)</f>
        <v>1.5916157281026199E-15</v>
      </c>
      <c r="BD174">
        <f t="shared" si="141"/>
        <v>0</v>
      </c>
      <c r="BE174">
        <f t="shared" si="142"/>
        <v>0</v>
      </c>
      <c r="BF174">
        <f t="shared" si="143"/>
        <v>0</v>
      </c>
      <c r="BG174">
        <f t="shared" si="144"/>
        <v>4.2504295451746987</v>
      </c>
      <c r="BH174">
        <f t="shared" si="145"/>
        <v>4.4083562484818986</v>
      </c>
      <c r="BI174">
        <f t="shared" si="146"/>
        <v>5.0031808348512001</v>
      </c>
      <c r="BJ174">
        <f t="shared" si="147"/>
        <v>5.2206761866150817</v>
      </c>
      <c r="BK174">
        <f t="shared" si="148"/>
        <v>-12.148687437057738</v>
      </c>
      <c r="BL174">
        <f t="shared" si="149"/>
        <v>0</v>
      </c>
      <c r="BN174" s="19" t="b">
        <f t="shared" si="133"/>
        <v>0</v>
      </c>
      <c r="BO174" s="19" t="b">
        <f t="shared" si="134"/>
        <v>0</v>
      </c>
      <c r="BP174" s="19" t="b">
        <f t="shared" si="135"/>
        <v>0</v>
      </c>
      <c r="BQ174" s="19" t="b">
        <f t="shared" si="136"/>
        <v>0</v>
      </c>
      <c r="BR174" s="19" t="b">
        <f t="shared" si="137"/>
        <v>0</v>
      </c>
      <c r="BS174" s="19" t="b">
        <f t="shared" si="138"/>
        <v>0</v>
      </c>
      <c r="BT174" s="19" t="b">
        <f t="shared" si="139"/>
        <v>0</v>
      </c>
      <c r="BU174" s="19" t="b">
        <f t="shared" si="140"/>
        <v>0</v>
      </c>
    </row>
    <row r="175" spans="2:73" x14ac:dyDescent="0.3">
      <c r="B175" s="17" t="str">
        <f>VLOOKUP($AC175,LS_Coint_BD!$B$3:$D$1079,2)</f>
        <v>BTOW3</v>
      </c>
      <c r="C175" s="87" t="str">
        <f>VLOOKUP($AC175,LS_Coint_BD!$B$3:$D$1079,3)</f>
        <v>IRBR3</v>
      </c>
      <c r="D175" s="70">
        <f t="shared" si="150"/>
        <v>-8.6144246350102094E-2</v>
      </c>
      <c r="E175" s="66">
        <f t="shared" si="151"/>
        <v>-1.777354589395248</v>
      </c>
      <c r="F175" s="71">
        <f t="shared" si="152"/>
        <v>-1.184903059596832</v>
      </c>
      <c r="G175" s="70">
        <f t="shared" si="153"/>
        <v>-0.17705018156459928</v>
      </c>
      <c r="H175" s="66">
        <f t="shared" si="154"/>
        <v>-1.854432090819663</v>
      </c>
      <c r="I175" s="71">
        <f t="shared" si="155"/>
        <v>-1.2362880605464419</v>
      </c>
      <c r="J175" s="70">
        <f t="shared" si="156"/>
        <v>-0.21054678201105403</v>
      </c>
      <c r="K175" s="66">
        <f t="shared" si="157"/>
        <v>-1.9697440900362595</v>
      </c>
      <c r="L175" s="71">
        <f t="shared" si="158"/>
        <v>-1.3131627266908397</v>
      </c>
      <c r="M175" s="70">
        <f t="shared" si="159"/>
        <v>-0.34864574470222021</v>
      </c>
      <c r="N175" s="66">
        <f t="shared" si="160"/>
        <v>-2.7881986242133099</v>
      </c>
      <c r="O175" s="71">
        <f t="shared" si="161"/>
        <v>-1.8587990828088732</v>
      </c>
      <c r="P175" s="70">
        <f t="shared" si="162"/>
        <v>-0.42611861964494313</v>
      </c>
      <c r="Q175" s="66">
        <f t="shared" si="163"/>
        <v>-3.2557944401791206</v>
      </c>
      <c r="R175" s="71">
        <f t="shared" si="164"/>
        <v>-2.1705296267860805</v>
      </c>
      <c r="S175" s="70">
        <f t="shared" si="165"/>
        <v>-0.68371724788562105</v>
      </c>
      <c r="T175" s="66">
        <f t="shared" si="166"/>
        <v>-3.5947248607114206</v>
      </c>
      <c r="U175" s="71">
        <f t="shared" si="167"/>
        <v>-2.3964832404742804</v>
      </c>
      <c r="V175" s="70">
        <f t="shared" si="168"/>
        <v>-0.80631287810852648</v>
      </c>
      <c r="W175" s="66">
        <f t="shared" si="169"/>
        <v>-3.64096530081921</v>
      </c>
      <c r="X175" s="71">
        <f t="shared" si="170"/>
        <v>-2.42731020054614</v>
      </c>
      <c r="Y175" s="70">
        <f t="shared" si="171"/>
        <v>-3.1807483976675321</v>
      </c>
      <c r="Z175" s="66">
        <f t="shared" si="172"/>
        <v>-20.341897213421731</v>
      </c>
      <c r="AA175" s="71">
        <f t="shared" si="173"/>
        <v>-13.561264808947822</v>
      </c>
      <c r="AB175" s="98">
        <f>SUMIF(BN175:BU175,"VERDADEIRO",BN$3:$BU174)</f>
        <v>0</v>
      </c>
      <c r="AC175" s="97">
        <f t="shared" si="132"/>
        <v>172</v>
      </c>
      <c r="AD175">
        <f>RTD("tryd.rtdserver",,"COT",B175,"ULT")</f>
        <v>84.51</v>
      </c>
      <c r="AE175">
        <f>RTD("tryd.rtdserver",,"COT",C175,"ULT")</f>
        <v>6.91</v>
      </c>
      <c r="AF175">
        <f>VLOOKUP($AC175,LS_Coint_BD!$B$3:$AQ$1079,AF$2)*$AD175+VLOOKUP($AC175,LS_Coint_BD!$B$3:$AQ$1079,AF$2+1)</f>
        <v>6.9961442463501022</v>
      </c>
      <c r="AG175">
        <f>VLOOKUP($AC175,LS_Coint_BD!$B$3:$AQ$1079,AG$2)*$AD175+VLOOKUP($AC175,LS_Coint_BD!$B$3:$AQ$1079,AG$2+1)</f>
        <v>7.0870501815645994</v>
      </c>
      <c r="AH175">
        <f>VLOOKUP($AC175,LS_Coint_BD!$B$3:$AQ$1079,AH$2)*$AD175+VLOOKUP($AC175,LS_Coint_BD!$B$3:$AQ$1079,AH$2+1)</f>
        <v>7.1205467820110542</v>
      </c>
      <c r="AI175">
        <f>VLOOKUP($AC175,LS_Coint_BD!$B$3:$AQ$1079,AI$2)*$AD175+VLOOKUP($AC175,LS_Coint_BD!$B$3:$AQ$1079,AI$2+1)</f>
        <v>7.2586457447022203</v>
      </c>
      <c r="AJ175">
        <f>VLOOKUP($AC175,LS_Coint_BD!$B$3:$AQ$1079,AJ$2)*$AD175+VLOOKUP($AC175,LS_Coint_BD!$B$3:$AQ$1079,AJ$2+1)</f>
        <v>7.3361186196449433</v>
      </c>
      <c r="AK175">
        <f>VLOOKUP($AC175,LS_Coint_BD!$B$3:$AQ$1079,AK$2)*$AD175+VLOOKUP($AC175,LS_Coint_BD!$B$3:$AQ$1079,AK$2+1)</f>
        <v>7.5937172478856212</v>
      </c>
      <c r="AL175">
        <f>VLOOKUP($AC175,LS_Coint_BD!$B$3:$AQ$1079,AL$2)*$AD175+VLOOKUP($AC175,LS_Coint_BD!$B$3:$AQ$1079,AL$2+1)</f>
        <v>7.7163128781085266</v>
      </c>
      <c r="AM175">
        <f>VLOOKUP($AC175,LS_Coint_BD!$B$3:$AQ$1079,AM$2)*$AD175+VLOOKUP($AC175,LS_Coint_BD!$B$3:$AQ$1079,AM$2+1)</f>
        <v>10.090748397667532</v>
      </c>
      <c r="AN175">
        <f>VLOOKUP($AC175,LS_Coint_BD!$B$3:$AQ$1079,AN$2)</f>
        <v>0.59245152979841598</v>
      </c>
      <c r="AO175">
        <f>VLOOKUP($AC175,LS_Coint_BD!$B$3:$AQ$1079,AO$2)</f>
        <v>0.61814403027322096</v>
      </c>
      <c r="AP175">
        <f>VLOOKUP($AC175,LS_Coint_BD!$B$3:$AQ$1079,AP$2)</f>
        <v>0.65658136334542005</v>
      </c>
      <c r="AQ175">
        <f>VLOOKUP($AC175,LS_Coint_BD!$B$3:$AQ$1079,AQ$2)</f>
        <v>0.92939954140443704</v>
      </c>
      <c r="AR175">
        <f>VLOOKUP($AC175,LS_Coint_BD!$B$3:$AQ$1079,AR$2)</f>
        <v>1.08526481339304</v>
      </c>
      <c r="AS175">
        <f>VLOOKUP($AC175,LS_Coint_BD!$B$3:$AQ$1079,AS$2)</f>
        <v>1.19824162023714</v>
      </c>
      <c r="AT175">
        <f>VLOOKUP($AC175,LS_Coint_BD!$B$3:$AQ$1079,AT$2)</f>
        <v>1.21365510027307</v>
      </c>
      <c r="AU175">
        <f>VLOOKUP($AC175,LS_Coint_BD!$B$3:$AQ$1079,AU$2)</f>
        <v>6.7806324044739101</v>
      </c>
      <c r="AV175">
        <f>VLOOKUP($AC175,LS_Coint_BD!$B$3:$AQ$1079,AV$2)</f>
        <v>-7.9936057773011305E-17</v>
      </c>
      <c r="AW175">
        <f>VLOOKUP($AC175,LS_Coint_BD!$B$3:$AQ$1079,AW$2)</f>
        <v>-1.48029736616688E-17</v>
      </c>
      <c r="AX175">
        <f>VLOOKUP($AC175,LS_Coint_BD!$B$3:$AQ$1079,AX$2)</f>
        <v>3.4258310474147699E-16</v>
      </c>
      <c r="AY175">
        <f>VLOOKUP($AC175,LS_Coint_BD!$B$3:$AQ$1079,AY$2)</f>
        <v>8.4932061383824499E-16</v>
      </c>
      <c r="AZ175">
        <f>VLOOKUP($AC175,LS_Coint_BD!$B$3:$AQ$1079,AZ$2)</f>
        <v>-3.5527136788005001E-16</v>
      </c>
      <c r="BA175">
        <f>VLOOKUP($AC175,LS_Coint_BD!$B$3:$AQ$1079,BA$2)</f>
        <v>-3.1974423109204502E-16</v>
      </c>
      <c r="BB175">
        <f>VLOOKUP($AC175,LS_Coint_BD!$B$3:$AQ$1079,BB$2)</f>
        <v>-6.4594794160009105E-17</v>
      </c>
      <c r="BC175">
        <f>VLOOKUP($AC175,LS_Coint_BD!$B$3:$AQ$1079,BC$2)</f>
        <v>-1.36424205265939E-15</v>
      </c>
      <c r="BD175">
        <f t="shared" si="141"/>
        <v>-1.184903059596832</v>
      </c>
      <c r="BE175">
        <f t="shared" si="142"/>
        <v>-1.2362880605464419</v>
      </c>
      <c r="BF175">
        <f t="shared" si="143"/>
        <v>-1.3131627266908397</v>
      </c>
      <c r="BG175">
        <f t="shared" si="144"/>
        <v>-1.8587990828088732</v>
      </c>
      <c r="BH175">
        <f t="shared" si="145"/>
        <v>-2.1705296267860805</v>
      </c>
      <c r="BI175">
        <f t="shared" si="146"/>
        <v>-2.3964832404742804</v>
      </c>
      <c r="BJ175">
        <f t="shared" si="147"/>
        <v>-2.42731020054614</v>
      </c>
      <c r="BK175">
        <f t="shared" si="148"/>
        <v>-13.561264808947822</v>
      </c>
      <c r="BL175">
        <f t="shared" si="149"/>
        <v>-1.1849030595968317</v>
      </c>
      <c r="BN175" s="30" t="b">
        <f t="shared" si="133"/>
        <v>0</v>
      </c>
      <c r="BO175" s="30" t="b">
        <f t="shared" si="134"/>
        <v>0</v>
      </c>
      <c r="BP175" s="30" t="b">
        <f t="shared" si="135"/>
        <v>0</v>
      </c>
      <c r="BQ175" s="30" t="b">
        <f t="shared" si="136"/>
        <v>0</v>
      </c>
      <c r="BR175" s="30" t="b">
        <f t="shared" si="137"/>
        <v>0</v>
      </c>
      <c r="BS175" s="30" t="b">
        <f t="shared" si="138"/>
        <v>0</v>
      </c>
      <c r="BT175" s="30" t="b">
        <f t="shared" si="139"/>
        <v>0</v>
      </c>
      <c r="BU175" s="30" t="b">
        <f t="shared" si="140"/>
        <v>0</v>
      </c>
    </row>
    <row r="176" spans="2:73" x14ac:dyDescent="0.3">
      <c r="B176" s="17" t="str">
        <f>VLOOKUP($AC176,LS_Coint_BD!$B$3:$D$1079,2)</f>
        <v>BTOW3</v>
      </c>
      <c r="C176" s="87" t="str">
        <f>VLOOKUP($AC176,LS_Coint_BD!$B$3:$D$1079,3)</f>
        <v>LAME4</v>
      </c>
      <c r="D176" s="68">
        <f t="shared" si="150"/>
        <v>0</v>
      </c>
      <c r="E176" s="65">
        <f t="shared" si="151"/>
        <v>0</v>
      </c>
      <c r="F176" s="69">
        <f t="shared" si="152"/>
        <v>0</v>
      </c>
      <c r="G176" s="68">
        <f t="shared" si="153"/>
        <v>-1.197265116077908</v>
      </c>
      <c r="H176" s="65">
        <f t="shared" si="154"/>
        <v>-2.9309399588027554</v>
      </c>
      <c r="I176" s="69">
        <f t="shared" si="155"/>
        <v>-1.9539599725351702</v>
      </c>
      <c r="J176" s="68">
        <f t="shared" si="156"/>
        <v>-1.2262598482837852</v>
      </c>
      <c r="K176" s="65">
        <f t="shared" si="157"/>
        <v>-3.0159554697156894</v>
      </c>
      <c r="L176" s="69">
        <f t="shared" si="158"/>
        <v>-2.0106369798104597</v>
      </c>
      <c r="M176" s="68">
        <f t="shared" si="159"/>
        <v>-1.2823568672201837</v>
      </c>
      <c r="N176" s="65">
        <f t="shared" si="160"/>
        <v>-3.1708232379061778</v>
      </c>
      <c r="O176" s="69">
        <f t="shared" si="161"/>
        <v>-2.1138821586041185</v>
      </c>
      <c r="P176" s="68">
        <f t="shared" si="162"/>
        <v>-1.3842595123530934</v>
      </c>
      <c r="Q176" s="65">
        <f t="shared" si="163"/>
        <v>-3.4124947492700097</v>
      </c>
      <c r="R176" s="69">
        <f t="shared" si="164"/>
        <v>-2.2749964995133398</v>
      </c>
      <c r="S176" s="68">
        <f t="shared" si="165"/>
        <v>-1.4359890649753702</v>
      </c>
      <c r="T176" s="65">
        <f t="shared" si="166"/>
        <v>-3.325902374521283</v>
      </c>
      <c r="U176" s="69">
        <f t="shared" si="167"/>
        <v>-2.2172682496808553</v>
      </c>
      <c r="V176" s="68">
        <f t="shared" si="168"/>
        <v>-1.4239996559551038</v>
      </c>
      <c r="W176" s="65">
        <f t="shared" si="169"/>
        <v>-3.2620680862520706</v>
      </c>
      <c r="X176" s="69">
        <f t="shared" si="170"/>
        <v>-2.1747120575013805</v>
      </c>
      <c r="Y176" s="68">
        <f t="shared" si="171"/>
        <v>-1.9068285114564425</v>
      </c>
      <c r="Z176" s="65">
        <f t="shared" si="172"/>
        <v>-4.7220908960827206</v>
      </c>
      <c r="AA176" s="69">
        <f t="shared" si="173"/>
        <v>-3.1480605973884801</v>
      </c>
      <c r="AB176" s="98">
        <f>SUMIF(BN176:BU176,"VERDADEIRO",BN$3:$BU175)</f>
        <v>0</v>
      </c>
      <c r="AC176" s="97">
        <f t="shared" si="132"/>
        <v>173</v>
      </c>
      <c r="AD176">
        <f>RTD("tryd.rtdserver",,"COT",B176,"ULT")</f>
        <v>84.51</v>
      </c>
      <c r="AE176">
        <f>RTD("tryd.rtdserver",,"COT",C176,"ULT")</f>
        <v>24.8</v>
      </c>
      <c r="AF176">
        <f>VLOOKUP($AC176,LS_Coint_BD!$B$3:$AQ$1079,AF$2)*$AD176+VLOOKUP($AC176,LS_Coint_BD!$B$3:$AQ$1079,AF$2+1)</f>
        <v>0</v>
      </c>
      <c r="AG176">
        <f>VLOOKUP($AC176,LS_Coint_BD!$B$3:$AQ$1079,AG$2)*$AD176+VLOOKUP($AC176,LS_Coint_BD!$B$3:$AQ$1079,AG$2+1)</f>
        <v>25.997265116077909</v>
      </c>
      <c r="AH176">
        <f>VLOOKUP($AC176,LS_Coint_BD!$B$3:$AQ$1079,AH$2)*$AD176+VLOOKUP($AC176,LS_Coint_BD!$B$3:$AQ$1079,AH$2+1)</f>
        <v>26.026259848283786</v>
      </c>
      <c r="AI176">
        <f>VLOOKUP($AC176,LS_Coint_BD!$B$3:$AQ$1079,AI$2)*$AD176+VLOOKUP($AC176,LS_Coint_BD!$B$3:$AQ$1079,AI$2+1)</f>
        <v>26.082356867220184</v>
      </c>
      <c r="AJ176">
        <f>VLOOKUP($AC176,LS_Coint_BD!$B$3:$AQ$1079,AJ$2)*$AD176+VLOOKUP($AC176,LS_Coint_BD!$B$3:$AQ$1079,AJ$2+1)</f>
        <v>26.184259512353094</v>
      </c>
      <c r="AK176">
        <f>VLOOKUP($AC176,LS_Coint_BD!$B$3:$AQ$1079,AK$2)*$AD176+VLOOKUP($AC176,LS_Coint_BD!$B$3:$AQ$1079,AK$2+1)</f>
        <v>26.235989064975371</v>
      </c>
      <c r="AL176">
        <f>VLOOKUP($AC176,LS_Coint_BD!$B$3:$AQ$1079,AL$2)*$AD176+VLOOKUP($AC176,LS_Coint_BD!$B$3:$AQ$1079,AL$2+1)</f>
        <v>26.223999655955105</v>
      </c>
      <c r="AM176">
        <f>VLOOKUP($AC176,LS_Coint_BD!$B$3:$AQ$1079,AM$2)*$AD176+VLOOKUP($AC176,LS_Coint_BD!$B$3:$AQ$1079,AM$2+1)</f>
        <v>26.706828511456443</v>
      </c>
      <c r="AN176">
        <f>VLOOKUP($AC176,LS_Coint_BD!$B$3:$AQ$1079,AN$2)</f>
        <v>0</v>
      </c>
      <c r="AO176">
        <f>VLOOKUP($AC176,LS_Coint_BD!$B$3:$AQ$1079,AO$2)</f>
        <v>0.97697998626758498</v>
      </c>
      <c r="AP176">
        <f>VLOOKUP($AC176,LS_Coint_BD!$B$3:$AQ$1079,AP$2)</f>
        <v>1.0053184899052301</v>
      </c>
      <c r="AQ176">
        <f>VLOOKUP($AC176,LS_Coint_BD!$B$3:$AQ$1079,AQ$2)</f>
        <v>1.0569410793020599</v>
      </c>
      <c r="AR176">
        <f>VLOOKUP($AC176,LS_Coint_BD!$B$3:$AQ$1079,AR$2)</f>
        <v>1.1374982497566699</v>
      </c>
      <c r="AS176">
        <f>VLOOKUP($AC176,LS_Coint_BD!$B$3:$AQ$1079,AS$2)</f>
        <v>1.1086341248404299</v>
      </c>
      <c r="AT176">
        <f>VLOOKUP($AC176,LS_Coint_BD!$B$3:$AQ$1079,AT$2)</f>
        <v>1.08735602875069</v>
      </c>
      <c r="AU176">
        <f>VLOOKUP($AC176,LS_Coint_BD!$B$3:$AQ$1079,AU$2)</f>
        <v>1.57403029869424</v>
      </c>
      <c r="AV176">
        <f>VLOOKUP($AC176,LS_Coint_BD!$B$3:$AQ$1079,AV$2)</f>
        <v>0</v>
      </c>
      <c r="AW176">
        <f>VLOOKUP($AC176,LS_Coint_BD!$B$3:$AQ$1079,AW$2)</f>
        <v>-3.2566542055671301E-16</v>
      </c>
      <c r="AX176">
        <f>VLOOKUP($AC176,LS_Coint_BD!$B$3:$AQ$1079,AX$2)</f>
        <v>2.7914178904861098E-16</v>
      </c>
      <c r="AY176">
        <f>VLOOKUP($AC176,LS_Coint_BD!$B$3:$AQ$1079,AY$2)</f>
        <v>1.4210854715202001E-15</v>
      </c>
      <c r="AZ176">
        <f>VLOOKUP($AC176,LS_Coint_BD!$B$3:$AQ$1079,AZ$2)</f>
        <v>-1.9737298215558299E-17</v>
      </c>
      <c r="BA176">
        <f>VLOOKUP($AC176,LS_Coint_BD!$B$3:$AQ$1079,BA$2)</f>
        <v>4.2810199829545999E-15</v>
      </c>
      <c r="BB176">
        <f>VLOOKUP($AC176,LS_Coint_BD!$B$3:$AQ$1079,BB$2)</f>
        <v>-5.6520444890007998E-16</v>
      </c>
      <c r="BC176">
        <f>VLOOKUP($AC176,LS_Coint_BD!$B$3:$AQ$1079,BC$2)</f>
        <v>5.6843418860808004E-17</v>
      </c>
      <c r="BD176">
        <f t="shared" si="141"/>
        <v>0</v>
      </c>
      <c r="BE176">
        <f t="shared" si="142"/>
        <v>-1.9539599725351702</v>
      </c>
      <c r="BF176">
        <f t="shared" si="143"/>
        <v>-2.0106369798104597</v>
      </c>
      <c r="BG176">
        <f t="shared" si="144"/>
        <v>-2.1138821586041185</v>
      </c>
      <c r="BH176">
        <f t="shared" si="145"/>
        <v>-2.2749964995133398</v>
      </c>
      <c r="BI176">
        <f t="shared" si="146"/>
        <v>-2.2172682496808553</v>
      </c>
      <c r="BJ176">
        <f t="shared" si="147"/>
        <v>-2.1747120575013805</v>
      </c>
      <c r="BK176">
        <f t="shared" si="148"/>
        <v>-3.1480605973884801</v>
      </c>
      <c r="BL176">
        <f t="shared" si="149"/>
        <v>0</v>
      </c>
      <c r="BN176" s="19" t="b">
        <f t="shared" si="133"/>
        <v>0</v>
      </c>
      <c r="BO176" s="19" t="b">
        <f t="shared" si="134"/>
        <v>0</v>
      </c>
      <c r="BP176" s="19" t="b">
        <f t="shared" si="135"/>
        <v>0</v>
      </c>
      <c r="BQ176" s="19" t="b">
        <f t="shared" si="136"/>
        <v>0</v>
      </c>
      <c r="BR176" s="19" t="b">
        <f t="shared" si="137"/>
        <v>0</v>
      </c>
      <c r="BS176" s="19" t="b">
        <f t="shared" si="138"/>
        <v>0</v>
      </c>
      <c r="BT176" s="19" t="b">
        <f t="shared" si="139"/>
        <v>0</v>
      </c>
      <c r="BU176" s="19" t="b">
        <f t="shared" si="140"/>
        <v>0</v>
      </c>
    </row>
    <row r="177" spans="2:73" x14ac:dyDescent="0.3">
      <c r="B177" s="17" t="str">
        <f>VLOOKUP($AC177,LS_Coint_BD!$B$3:$D$1079,2)</f>
        <v>BTOW3</v>
      </c>
      <c r="C177" s="87" t="str">
        <f>VLOOKUP($AC177,LS_Coint_BD!$B$3:$D$1079,3)</f>
        <v>LREN3</v>
      </c>
      <c r="D177" s="70">
        <f t="shared" si="150"/>
        <v>-1.6887738345831522</v>
      </c>
      <c r="E177" s="66">
        <f t="shared" si="151"/>
        <v>-7.3008026795718362</v>
      </c>
      <c r="F177" s="71">
        <f t="shared" si="152"/>
        <v>-4.8672017863812238</v>
      </c>
      <c r="G177" s="70">
        <f t="shared" si="153"/>
        <v>0</v>
      </c>
      <c r="H177" s="66">
        <f t="shared" si="154"/>
        <v>0</v>
      </c>
      <c r="I177" s="71">
        <f t="shared" si="155"/>
        <v>0</v>
      </c>
      <c r="J177" s="70">
        <f t="shared" si="156"/>
        <v>-1.9385511972490832</v>
      </c>
      <c r="K177" s="66">
        <f t="shared" si="157"/>
        <v>-6.807151139776888</v>
      </c>
      <c r="L177" s="71">
        <f t="shared" si="158"/>
        <v>-4.5381007598512584</v>
      </c>
      <c r="M177" s="70">
        <f t="shared" si="159"/>
        <v>-1.9263167965188543</v>
      </c>
      <c r="N177" s="66">
        <f t="shared" si="160"/>
        <v>-6.5128067305998272</v>
      </c>
      <c r="O177" s="71">
        <f t="shared" si="161"/>
        <v>-4.3418711537332184</v>
      </c>
      <c r="P177" s="70">
        <f t="shared" si="162"/>
        <v>-1.6297190223428402</v>
      </c>
      <c r="Q177" s="66">
        <f t="shared" si="163"/>
        <v>-7.3768436481705528</v>
      </c>
      <c r="R177" s="71">
        <f t="shared" si="164"/>
        <v>-4.9178957654470352</v>
      </c>
      <c r="S177" s="70">
        <f t="shared" si="165"/>
        <v>-0.69998502905571769</v>
      </c>
      <c r="T177" s="66">
        <f t="shared" si="166"/>
        <v>-9.3441700459404888</v>
      </c>
      <c r="U177" s="71">
        <f t="shared" si="167"/>
        <v>-6.2294466972936595</v>
      </c>
      <c r="V177" s="70">
        <f t="shared" si="168"/>
        <v>0.27411247814856665</v>
      </c>
      <c r="W177" s="66">
        <f t="shared" si="169"/>
        <v>10.464194256374039</v>
      </c>
      <c r="X177" s="71">
        <f t="shared" si="170"/>
        <v>6.9761295042493598</v>
      </c>
      <c r="Y177" s="70">
        <f t="shared" si="171"/>
        <v>-1.4024988632107664</v>
      </c>
      <c r="Z177" s="66">
        <f t="shared" si="172"/>
        <v>-16.049120873399424</v>
      </c>
      <c r="AA177" s="71">
        <f t="shared" si="173"/>
        <v>-10.699413915599617</v>
      </c>
      <c r="AB177" s="98">
        <f>SUMIF(BN177:BU177,"VERDADEIRO",BN$3:$BU176)</f>
        <v>0</v>
      </c>
      <c r="AC177" s="97">
        <f t="shared" si="132"/>
        <v>174</v>
      </c>
      <c r="AD177">
        <f>RTD("tryd.rtdserver",,"COT",B177,"ULT")</f>
        <v>84.51</v>
      </c>
      <c r="AE177">
        <f>RTD("tryd.rtdserver",,"COT",C177,"ULT")</f>
        <v>41.01</v>
      </c>
      <c r="AF177">
        <f>VLOOKUP($AC177,LS_Coint_BD!$B$3:$AQ$1079,AF$2)*$AD177+VLOOKUP($AC177,LS_Coint_BD!$B$3:$AQ$1079,AF$2+1)</f>
        <v>42.69877383458315</v>
      </c>
      <c r="AG177">
        <f>VLOOKUP($AC177,LS_Coint_BD!$B$3:$AQ$1079,AG$2)*$AD177+VLOOKUP($AC177,LS_Coint_BD!$B$3:$AQ$1079,AG$2+1)</f>
        <v>0</v>
      </c>
      <c r="AH177">
        <f>VLOOKUP($AC177,LS_Coint_BD!$B$3:$AQ$1079,AH$2)*$AD177+VLOOKUP($AC177,LS_Coint_BD!$B$3:$AQ$1079,AH$2+1)</f>
        <v>42.948551197249081</v>
      </c>
      <c r="AI177">
        <f>VLOOKUP($AC177,LS_Coint_BD!$B$3:$AQ$1079,AI$2)*$AD177+VLOOKUP($AC177,LS_Coint_BD!$B$3:$AQ$1079,AI$2+1)</f>
        <v>42.936316796518852</v>
      </c>
      <c r="AJ177">
        <f>VLOOKUP($AC177,LS_Coint_BD!$B$3:$AQ$1079,AJ$2)*$AD177+VLOOKUP($AC177,LS_Coint_BD!$B$3:$AQ$1079,AJ$2+1)</f>
        <v>42.639719022342838</v>
      </c>
      <c r="AK177">
        <f>VLOOKUP($AC177,LS_Coint_BD!$B$3:$AQ$1079,AK$2)*$AD177+VLOOKUP($AC177,LS_Coint_BD!$B$3:$AQ$1079,AK$2+1)</f>
        <v>41.709985029055716</v>
      </c>
      <c r="AL177">
        <f>VLOOKUP($AC177,LS_Coint_BD!$B$3:$AQ$1079,AL$2)*$AD177+VLOOKUP($AC177,LS_Coint_BD!$B$3:$AQ$1079,AL$2+1)</f>
        <v>40.735887521851431</v>
      </c>
      <c r="AM177">
        <f>VLOOKUP($AC177,LS_Coint_BD!$B$3:$AQ$1079,AM$2)*$AD177+VLOOKUP($AC177,LS_Coint_BD!$B$3:$AQ$1079,AM$2+1)</f>
        <v>42.412498863210764</v>
      </c>
      <c r="AN177">
        <f>VLOOKUP($AC177,LS_Coint_BD!$B$3:$AQ$1079,AN$2)</f>
        <v>2.4336008931906101</v>
      </c>
      <c r="AO177">
        <f>VLOOKUP($AC177,LS_Coint_BD!$B$3:$AQ$1079,AO$2)</f>
        <v>0</v>
      </c>
      <c r="AP177">
        <f>VLOOKUP($AC177,LS_Coint_BD!$B$3:$AQ$1079,AP$2)</f>
        <v>2.2690503799256301</v>
      </c>
      <c r="AQ177">
        <f>VLOOKUP($AC177,LS_Coint_BD!$B$3:$AQ$1079,AQ$2)</f>
        <v>2.1709355768666101</v>
      </c>
      <c r="AR177">
        <f>VLOOKUP($AC177,LS_Coint_BD!$B$3:$AQ$1079,AR$2)</f>
        <v>2.4589478827235198</v>
      </c>
      <c r="AS177">
        <f>VLOOKUP($AC177,LS_Coint_BD!$B$3:$AQ$1079,AS$2)</f>
        <v>3.1147233486468302</v>
      </c>
      <c r="AT177">
        <f>VLOOKUP($AC177,LS_Coint_BD!$B$3:$AQ$1079,AT$2)</f>
        <v>3.4880647521246799</v>
      </c>
      <c r="AU177">
        <f>VLOOKUP($AC177,LS_Coint_BD!$B$3:$AQ$1079,AU$2)</f>
        <v>5.3497069577998104</v>
      </c>
      <c r="AV177">
        <f>VLOOKUP($AC177,LS_Coint_BD!$B$3:$AQ$1079,AV$2)</f>
        <v>-3.5527136788005001E-15</v>
      </c>
      <c r="AW177">
        <f>VLOOKUP($AC177,LS_Coint_BD!$B$3:$AQ$1079,AW$2)</f>
        <v>0</v>
      </c>
      <c r="AX177">
        <f>VLOOKUP($AC177,LS_Coint_BD!$B$3:$AQ$1079,AX$2)</f>
        <v>1.4210854715202001E-15</v>
      </c>
      <c r="AY177">
        <f>VLOOKUP($AC177,LS_Coint_BD!$B$3:$AQ$1079,AY$2)</f>
        <v>1.95399252334028E-15</v>
      </c>
      <c r="AZ177">
        <f>VLOOKUP($AC177,LS_Coint_BD!$B$3:$AQ$1079,AZ$2)</f>
        <v>4.3816802038539498E-15</v>
      </c>
      <c r="BA177">
        <f>VLOOKUP($AC177,LS_Coint_BD!$B$3:$AQ$1079,BA$2)</f>
        <v>1.20792265079217E-15</v>
      </c>
      <c r="BB177">
        <f>VLOOKUP($AC177,LS_Coint_BD!$B$3:$AQ$1079,BB$2)</f>
        <v>-3.8756876496005502E-16</v>
      </c>
      <c r="BC177">
        <f>VLOOKUP($AC177,LS_Coint_BD!$B$3:$AQ$1079,BC$2)</f>
        <v>2.8990143619012101E-15</v>
      </c>
      <c r="BD177">
        <f t="shared" si="141"/>
        <v>-4.8672017863812238</v>
      </c>
      <c r="BE177">
        <f t="shared" si="142"/>
        <v>0</v>
      </c>
      <c r="BF177">
        <f t="shared" si="143"/>
        <v>-4.5381007598512584</v>
      </c>
      <c r="BG177">
        <f t="shared" si="144"/>
        <v>-4.3418711537332184</v>
      </c>
      <c r="BH177">
        <f t="shared" si="145"/>
        <v>-4.9178957654470352</v>
      </c>
      <c r="BI177">
        <f t="shared" si="146"/>
        <v>-6.2294466972936595</v>
      </c>
      <c r="BJ177">
        <f t="shared" si="147"/>
        <v>6.9761295042493598</v>
      </c>
      <c r="BK177">
        <f t="shared" si="148"/>
        <v>-10.699413915599617</v>
      </c>
      <c r="BL177">
        <f t="shared" si="149"/>
        <v>-4.8672017863812167</v>
      </c>
      <c r="BN177" s="30" t="b">
        <f t="shared" si="133"/>
        <v>0</v>
      </c>
      <c r="BO177" s="30" t="b">
        <f t="shared" si="134"/>
        <v>0</v>
      </c>
      <c r="BP177" s="30" t="b">
        <f t="shared" si="135"/>
        <v>0</v>
      </c>
      <c r="BQ177" s="30" t="b">
        <f t="shared" si="136"/>
        <v>0</v>
      </c>
      <c r="BR177" s="30" t="b">
        <f t="shared" si="137"/>
        <v>0</v>
      </c>
      <c r="BS177" s="30" t="b">
        <f t="shared" si="138"/>
        <v>0</v>
      </c>
      <c r="BT177" s="30" t="b">
        <f t="shared" si="139"/>
        <v>0</v>
      </c>
      <c r="BU177" s="30" t="b">
        <f t="shared" si="140"/>
        <v>0</v>
      </c>
    </row>
    <row r="178" spans="2:73" x14ac:dyDescent="0.3">
      <c r="B178" s="17" t="str">
        <f>VLOOKUP($AC178,LS_Coint_BD!$B$3:$D$1079,2)</f>
        <v>BTOW3</v>
      </c>
      <c r="C178" s="87" t="str">
        <f>VLOOKUP($AC178,LS_Coint_BD!$B$3:$D$1079,3)</f>
        <v>MULT3</v>
      </c>
      <c r="D178" s="68">
        <f t="shared" si="150"/>
        <v>0</v>
      </c>
      <c r="E178" s="65">
        <f t="shared" si="151"/>
        <v>0</v>
      </c>
      <c r="F178" s="69">
        <f t="shared" si="152"/>
        <v>0</v>
      </c>
      <c r="G178" s="68">
        <f t="shared" si="153"/>
        <v>0</v>
      </c>
      <c r="H178" s="65">
        <f t="shared" si="154"/>
        <v>0</v>
      </c>
      <c r="I178" s="69">
        <f t="shared" si="155"/>
        <v>0</v>
      </c>
      <c r="J178" s="68">
        <f t="shared" si="156"/>
        <v>0</v>
      </c>
      <c r="K178" s="65">
        <f t="shared" si="157"/>
        <v>0</v>
      </c>
      <c r="L178" s="69">
        <f t="shared" si="158"/>
        <v>0</v>
      </c>
      <c r="M178" s="68">
        <f t="shared" si="159"/>
        <v>-4.7236142728905861E-2</v>
      </c>
      <c r="N178" s="65">
        <f t="shared" si="160"/>
        <v>-4.0490027541793845</v>
      </c>
      <c r="O178" s="69">
        <f t="shared" si="161"/>
        <v>-2.6993351694529228</v>
      </c>
      <c r="P178" s="68">
        <f t="shared" si="162"/>
        <v>1.5181132693399491E-2</v>
      </c>
      <c r="Q178" s="65">
        <f t="shared" si="163"/>
        <v>4.1006530597227009</v>
      </c>
      <c r="R178" s="69">
        <f t="shared" si="164"/>
        <v>2.7337687064818006</v>
      </c>
      <c r="S178" s="68">
        <f t="shared" si="165"/>
        <v>0.31465499606531111</v>
      </c>
      <c r="T178" s="65">
        <f t="shared" si="166"/>
        <v>4.5546298282637387</v>
      </c>
      <c r="U178" s="69">
        <f t="shared" si="167"/>
        <v>3.0364198855091593</v>
      </c>
      <c r="V178" s="68">
        <f t="shared" si="168"/>
        <v>0.6078913906211767</v>
      </c>
      <c r="W178" s="65">
        <f t="shared" si="169"/>
        <v>4.8033792685014642</v>
      </c>
      <c r="X178" s="69">
        <f t="shared" si="170"/>
        <v>3.2022528456676427</v>
      </c>
      <c r="Y178" s="68">
        <f t="shared" si="171"/>
        <v>-0.6623205105835055</v>
      </c>
      <c r="Z178" s="65">
        <f t="shared" si="172"/>
        <v>-10.861209127358094</v>
      </c>
      <c r="AA178" s="69">
        <f t="shared" si="173"/>
        <v>-7.2408060849053966</v>
      </c>
      <c r="AB178" s="98">
        <f>SUMIF(BN178:BU178,"VERDADEIRO",BN$3:$BU177)</f>
        <v>0</v>
      </c>
      <c r="AC178" s="97">
        <f t="shared" si="132"/>
        <v>175</v>
      </c>
      <c r="AD178">
        <f>RTD("tryd.rtdserver",,"COT",B178,"ULT")</f>
        <v>84.51</v>
      </c>
      <c r="AE178">
        <f>RTD("tryd.rtdserver",,"COT",C178,"ULT")</f>
        <v>21.84</v>
      </c>
      <c r="AF178">
        <f>VLOOKUP($AC178,LS_Coint_BD!$B$3:$AQ$1079,AF$2)*$AD178+VLOOKUP($AC178,LS_Coint_BD!$B$3:$AQ$1079,AF$2+1)</f>
        <v>0</v>
      </c>
      <c r="AG178">
        <f>VLOOKUP($AC178,LS_Coint_BD!$B$3:$AQ$1079,AG$2)*$AD178+VLOOKUP($AC178,LS_Coint_BD!$B$3:$AQ$1079,AG$2+1)</f>
        <v>0</v>
      </c>
      <c r="AH178">
        <f>VLOOKUP($AC178,LS_Coint_BD!$B$3:$AQ$1079,AH$2)*$AD178+VLOOKUP($AC178,LS_Coint_BD!$B$3:$AQ$1079,AH$2+1)</f>
        <v>0</v>
      </c>
      <c r="AI178">
        <f>VLOOKUP($AC178,LS_Coint_BD!$B$3:$AQ$1079,AI$2)*$AD178+VLOOKUP($AC178,LS_Coint_BD!$B$3:$AQ$1079,AI$2+1)</f>
        <v>21.887236142728906</v>
      </c>
      <c r="AJ178">
        <f>VLOOKUP($AC178,LS_Coint_BD!$B$3:$AQ$1079,AJ$2)*$AD178+VLOOKUP($AC178,LS_Coint_BD!$B$3:$AQ$1079,AJ$2+1)</f>
        <v>21.8248188673066</v>
      </c>
      <c r="AK178">
        <f>VLOOKUP($AC178,LS_Coint_BD!$B$3:$AQ$1079,AK$2)*$AD178+VLOOKUP($AC178,LS_Coint_BD!$B$3:$AQ$1079,AK$2+1)</f>
        <v>21.525345003934689</v>
      </c>
      <c r="AL178">
        <f>VLOOKUP($AC178,LS_Coint_BD!$B$3:$AQ$1079,AL$2)*$AD178+VLOOKUP($AC178,LS_Coint_BD!$B$3:$AQ$1079,AL$2+1)</f>
        <v>21.232108609378823</v>
      </c>
      <c r="AM178">
        <f>VLOOKUP($AC178,LS_Coint_BD!$B$3:$AQ$1079,AM$2)*$AD178+VLOOKUP($AC178,LS_Coint_BD!$B$3:$AQ$1079,AM$2+1)</f>
        <v>22.502320510583505</v>
      </c>
      <c r="AN178">
        <f>VLOOKUP($AC178,LS_Coint_BD!$B$3:$AQ$1079,AN$2)</f>
        <v>0</v>
      </c>
      <c r="AO178">
        <f>VLOOKUP($AC178,LS_Coint_BD!$B$3:$AQ$1079,AO$2)</f>
        <v>0</v>
      </c>
      <c r="AP178">
        <f>VLOOKUP($AC178,LS_Coint_BD!$B$3:$AQ$1079,AP$2)</f>
        <v>0</v>
      </c>
      <c r="AQ178">
        <f>VLOOKUP($AC178,LS_Coint_BD!$B$3:$AQ$1079,AQ$2)</f>
        <v>1.3496675847264601</v>
      </c>
      <c r="AR178">
        <f>VLOOKUP($AC178,LS_Coint_BD!$B$3:$AQ$1079,AR$2)</f>
        <v>1.3668843532409001</v>
      </c>
      <c r="AS178">
        <f>VLOOKUP($AC178,LS_Coint_BD!$B$3:$AQ$1079,AS$2)</f>
        <v>1.5182099427545801</v>
      </c>
      <c r="AT178">
        <f>VLOOKUP($AC178,LS_Coint_BD!$B$3:$AQ$1079,AT$2)</f>
        <v>1.60112642283382</v>
      </c>
      <c r="AU178">
        <f>VLOOKUP($AC178,LS_Coint_BD!$B$3:$AQ$1079,AU$2)</f>
        <v>3.6204030424527001</v>
      </c>
      <c r="AV178">
        <f>VLOOKUP($AC178,LS_Coint_BD!$B$3:$AQ$1079,AV$2)</f>
        <v>0</v>
      </c>
      <c r="AW178">
        <f>VLOOKUP($AC178,LS_Coint_BD!$B$3:$AQ$1079,AW$2)</f>
        <v>0</v>
      </c>
      <c r="AX178">
        <f>VLOOKUP($AC178,LS_Coint_BD!$B$3:$AQ$1079,AX$2)</f>
        <v>0</v>
      </c>
      <c r="AY178">
        <f>VLOOKUP($AC178,LS_Coint_BD!$B$3:$AQ$1079,AY$2)</f>
        <v>-2.55351295663786E-15</v>
      </c>
      <c r="AZ178">
        <f>VLOOKUP($AC178,LS_Coint_BD!$B$3:$AQ$1079,AZ$2)</f>
        <v>3.3553406966449199E-16</v>
      </c>
      <c r="BA178">
        <f>VLOOKUP($AC178,LS_Coint_BD!$B$3:$AQ$1079,BA$2)</f>
        <v>-7.9936057773011302E-16</v>
      </c>
      <c r="BB178">
        <f>VLOOKUP($AC178,LS_Coint_BD!$B$3:$AQ$1079,BB$2)</f>
        <v>2.64838656056037E-15</v>
      </c>
      <c r="BC178">
        <f>VLOOKUP($AC178,LS_Coint_BD!$B$3:$AQ$1079,BC$2)</f>
        <v>3.7516656448133299E-15</v>
      </c>
      <c r="BD178">
        <f t="shared" si="141"/>
        <v>0</v>
      </c>
      <c r="BE178">
        <f t="shared" si="142"/>
        <v>0</v>
      </c>
      <c r="BF178">
        <f t="shared" si="143"/>
        <v>0</v>
      </c>
      <c r="BG178">
        <f t="shared" si="144"/>
        <v>-2.6993351694529228</v>
      </c>
      <c r="BH178">
        <f t="shared" si="145"/>
        <v>2.7337687064818006</v>
      </c>
      <c r="BI178">
        <f t="shared" si="146"/>
        <v>3.0364198855091593</v>
      </c>
      <c r="BJ178">
        <f t="shared" si="147"/>
        <v>3.2022528456676427</v>
      </c>
      <c r="BK178">
        <f t="shared" si="148"/>
        <v>-7.2408060849053966</v>
      </c>
      <c r="BL178">
        <f t="shared" si="149"/>
        <v>0</v>
      </c>
      <c r="BN178" s="19" t="b">
        <f t="shared" si="133"/>
        <v>0</v>
      </c>
      <c r="BO178" s="19" t="b">
        <f t="shared" si="134"/>
        <v>0</v>
      </c>
      <c r="BP178" s="19" t="b">
        <f t="shared" si="135"/>
        <v>0</v>
      </c>
      <c r="BQ178" s="19" t="b">
        <f t="shared" si="136"/>
        <v>0</v>
      </c>
      <c r="BR178" s="19" t="b">
        <f t="shared" si="137"/>
        <v>0</v>
      </c>
      <c r="BS178" s="19" t="b">
        <f t="shared" si="138"/>
        <v>0</v>
      </c>
      <c r="BT178" s="19" t="b">
        <f t="shared" si="139"/>
        <v>0</v>
      </c>
      <c r="BU178" s="19" t="b">
        <f t="shared" si="140"/>
        <v>0</v>
      </c>
    </row>
    <row r="179" spans="2:73" x14ac:dyDescent="0.3">
      <c r="B179" s="17" t="str">
        <f>VLOOKUP($AC179,LS_Coint_BD!$B$3:$D$1079,2)</f>
        <v>BTOW3</v>
      </c>
      <c r="C179" s="87" t="str">
        <f>VLOOKUP($AC179,LS_Coint_BD!$B$3:$D$1079,3)</f>
        <v>QUAL3</v>
      </c>
      <c r="D179" s="70">
        <f t="shared" si="150"/>
        <v>-1.4928456940685244</v>
      </c>
      <c r="E179" s="66">
        <f t="shared" si="151"/>
        <v>-3.2723246898793201</v>
      </c>
      <c r="F179" s="71">
        <f t="shared" si="152"/>
        <v>-2.1815497932528802</v>
      </c>
      <c r="G179" s="70">
        <f t="shared" si="153"/>
        <v>-1.3658535472228088</v>
      </c>
      <c r="H179" s="66">
        <f t="shared" si="154"/>
        <v>-3.7045821931768783</v>
      </c>
      <c r="I179" s="71">
        <f t="shared" si="155"/>
        <v>-2.4697214621179189</v>
      </c>
      <c r="J179" s="70">
        <f t="shared" si="156"/>
        <v>-1.3522166951443531</v>
      </c>
      <c r="K179" s="66">
        <f t="shared" si="157"/>
        <v>-3.5840824698178242</v>
      </c>
      <c r="L179" s="71">
        <f t="shared" si="158"/>
        <v>-2.3893883132118829</v>
      </c>
      <c r="M179" s="70">
        <f t="shared" si="159"/>
        <v>-1.1923634858151395</v>
      </c>
      <c r="N179" s="66">
        <f t="shared" si="160"/>
        <v>-4.2947957004005453</v>
      </c>
      <c r="O179" s="71">
        <f t="shared" si="161"/>
        <v>-2.8631971336003637</v>
      </c>
      <c r="P179" s="70">
        <f t="shared" si="162"/>
        <v>-0.10926134702573265</v>
      </c>
      <c r="Q179" s="66">
        <f t="shared" si="163"/>
        <v>-9.1181616627464095</v>
      </c>
      <c r="R179" s="71">
        <f t="shared" si="164"/>
        <v>-6.0787744418309391</v>
      </c>
      <c r="S179" s="70">
        <f t="shared" si="165"/>
        <v>0</v>
      </c>
      <c r="T179" s="66">
        <f t="shared" si="166"/>
        <v>0</v>
      </c>
      <c r="U179" s="71">
        <f t="shared" si="167"/>
        <v>0</v>
      </c>
      <c r="V179" s="70">
        <f t="shared" si="168"/>
        <v>0</v>
      </c>
      <c r="W179" s="66">
        <f t="shared" si="169"/>
        <v>0</v>
      </c>
      <c r="X179" s="71">
        <f t="shared" si="170"/>
        <v>0</v>
      </c>
      <c r="Y179" s="70">
        <f t="shared" si="171"/>
        <v>1.266097900033273</v>
      </c>
      <c r="Z179" s="66">
        <f t="shared" si="172"/>
        <v>15.470071039068785</v>
      </c>
      <c r="AA179" s="71">
        <f t="shared" si="173"/>
        <v>10.313380692712522</v>
      </c>
      <c r="AB179" s="98">
        <f>SUMIF(BN179:BU179,"VERDADEIRO",BN$3:$BU178)</f>
        <v>0</v>
      </c>
      <c r="AC179" s="97">
        <f t="shared" si="132"/>
        <v>176</v>
      </c>
      <c r="AD179">
        <f>RTD("tryd.rtdserver",,"COT",B179,"ULT")</f>
        <v>84.51</v>
      </c>
      <c r="AE179">
        <f>RTD("tryd.rtdserver",,"COT",C179,"ULT")</f>
        <v>31.56</v>
      </c>
      <c r="AF179">
        <f>VLOOKUP($AC179,LS_Coint_BD!$B$3:$AQ$1079,AF$2)*$AD179+VLOOKUP($AC179,LS_Coint_BD!$B$3:$AQ$1079,AF$2+1)</f>
        <v>33.052845694068523</v>
      </c>
      <c r="AG179">
        <f>VLOOKUP($AC179,LS_Coint_BD!$B$3:$AQ$1079,AG$2)*$AD179+VLOOKUP($AC179,LS_Coint_BD!$B$3:$AQ$1079,AG$2+1)</f>
        <v>32.925853547222808</v>
      </c>
      <c r="AH179">
        <f>VLOOKUP($AC179,LS_Coint_BD!$B$3:$AQ$1079,AH$2)*$AD179+VLOOKUP($AC179,LS_Coint_BD!$B$3:$AQ$1079,AH$2+1)</f>
        <v>32.912216695144352</v>
      </c>
      <c r="AI179">
        <f>VLOOKUP($AC179,LS_Coint_BD!$B$3:$AQ$1079,AI$2)*$AD179+VLOOKUP($AC179,LS_Coint_BD!$B$3:$AQ$1079,AI$2+1)</f>
        <v>32.752363485815138</v>
      </c>
      <c r="AJ179">
        <f>VLOOKUP($AC179,LS_Coint_BD!$B$3:$AQ$1079,AJ$2)*$AD179+VLOOKUP($AC179,LS_Coint_BD!$B$3:$AQ$1079,AJ$2+1)</f>
        <v>31.669261347025731</v>
      </c>
      <c r="AK179">
        <f>VLOOKUP($AC179,LS_Coint_BD!$B$3:$AQ$1079,AK$2)*$AD179+VLOOKUP($AC179,LS_Coint_BD!$B$3:$AQ$1079,AK$2+1)</f>
        <v>0</v>
      </c>
      <c r="AL179">
        <f>VLOOKUP($AC179,LS_Coint_BD!$B$3:$AQ$1079,AL$2)*$AD179+VLOOKUP($AC179,LS_Coint_BD!$B$3:$AQ$1079,AL$2+1)</f>
        <v>0</v>
      </c>
      <c r="AM179">
        <f>VLOOKUP($AC179,LS_Coint_BD!$B$3:$AQ$1079,AM$2)*$AD179+VLOOKUP($AC179,LS_Coint_BD!$B$3:$AQ$1079,AM$2+1)</f>
        <v>30.293902099966726</v>
      </c>
      <c r="AN179">
        <f>VLOOKUP($AC179,LS_Coint_BD!$B$3:$AQ$1079,AN$2)</f>
        <v>1.0907748966264399</v>
      </c>
      <c r="AO179">
        <f>VLOOKUP($AC179,LS_Coint_BD!$B$3:$AQ$1079,AO$2)</f>
        <v>1.2348607310589601</v>
      </c>
      <c r="AP179">
        <f>VLOOKUP($AC179,LS_Coint_BD!$B$3:$AQ$1079,AP$2)</f>
        <v>1.1946941566059399</v>
      </c>
      <c r="AQ179">
        <f>VLOOKUP($AC179,LS_Coint_BD!$B$3:$AQ$1079,AQ$2)</f>
        <v>1.4315985668001801</v>
      </c>
      <c r="AR179">
        <f>VLOOKUP($AC179,LS_Coint_BD!$B$3:$AQ$1079,AR$2)</f>
        <v>3.03938722091547</v>
      </c>
      <c r="AS179">
        <f>VLOOKUP($AC179,LS_Coint_BD!$B$3:$AQ$1079,AS$2)</f>
        <v>0</v>
      </c>
      <c r="AT179">
        <f>VLOOKUP($AC179,LS_Coint_BD!$B$3:$AQ$1079,AT$2)</f>
        <v>0</v>
      </c>
      <c r="AU179">
        <f>VLOOKUP($AC179,LS_Coint_BD!$B$3:$AQ$1079,AU$2)</f>
        <v>5.1566903463562603</v>
      </c>
      <c r="AV179">
        <f>VLOOKUP($AC179,LS_Coint_BD!$B$3:$AQ$1079,AV$2)</f>
        <v>-3.9079850466805501E-16</v>
      </c>
      <c r="AW179">
        <f>VLOOKUP($AC179,LS_Coint_BD!$B$3:$AQ$1079,AW$2)</f>
        <v>1.2730557349035101E-15</v>
      </c>
      <c r="AX179">
        <f>VLOOKUP($AC179,LS_Coint_BD!$B$3:$AQ$1079,AX$2)</f>
        <v>-2.89292399559469E-15</v>
      </c>
      <c r="AY179">
        <f>VLOOKUP($AC179,LS_Coint_BD!$B$3:$AQ$1079,AY$2)</f>
        <v>-3.5305092183079998E-15</v>
      </c>
      <c r="AZ179">
        <f>VLOOKUP($AC179,LS_Coint_BD!$B$3:$AQ$1079,AZ$2)</f>
        <v>1.02633950720903E-15</v>
      </c>
      <c r="BA179">
        <f>VLOOKUP($AC179,LS_Coint_BD!$B$3:$AQ$1079,BA$2)</f>
        <v>0</v>
      </c>
      <c r="BB179">
        <f>VLOOKUP($AC179,LS_Coint_BD!$B$3:$AQ$1079,BB$2)</f>
        <v>0</v>
      </c>
      <c r="BC179">
        <f>VLOOKUP($AC179,LS_Coint_BD!$B$3:$AQ$1079,BC$2)</f>
        <v>2.2737367544323199E-15</v>
      </c>
      <c r="BD179">
        <f t="shared" si="141"/>
        <v>-2.1815497932528802</v>
      </c>
      <c r="BE179">
        <f t="shared" si="142"/>
        <v>-2.4697214621179189</v>
      </c>
      <c r="BF179">
        <f t="shared" si="143"/>
        <v>-2.3893883132118829</v>
      </c>
      <c r="BG179">
        <f t="shared" si="144"/>
        <v>-2.8631971336003637</v>
      </c>
      <c r="BH179">
        <f t="shared" si="145"/>
        <v>-6.0787744418309391</v>
      </c>
      <c r="BI179">
        <f t="shared" si="146"/>
        <v>0</v>
      </c>
      <c r="BJ179">
        <f t="shared" si="147"/>
        <v>0</v>
      </c>
      <c r="BK179">
        <f t="shared" si="148"/>
        <v>10.313380692712522</v>
      </c>
      <c r="BL179">
        <f t="shared" si="149"/>
        <v>-2.1815497932528811</v>
      </c>
      <c r="BN179" s="30" t="b">
        <f t="shared" si="133"/>
        <v>0</v>
      </c>
      <c r="BO179" s="30" t="b">
        <f t="shared" si="134"/>
        <v>0</v>
      </c>
      <c r="BP179" s="30" t="b">
        <f t="shared" si="135"/>
        <v>0</v>
      </c>
      <c r="BQ179" s="30" t="b">
        <f t="shared" si="136"/>
        <v>0</v>
      </c>
      <c r="BR179" s="30" t="b">
        <f t="shared" si="137"/>
        <v>0</v>
      </c>
      <c r="BS179" s="30" t="b">
        <f t="shared" si="138"/>
        <v>0</v>
      </c>
      <c r="BT179" s="30" t="b">
        <f t="shared" si="139"/>
        <v>0</v>
      </c>
      <c r="BU179" s="30" t="b">
        <f t="shared" si="140"/>
        <v>0</v>
      </c>
    </row>
    <row r="180" spans="2:73" x14ac:dyDescent="0.3">
      <c r="B180" s="17" t="str">
        <f>VLOOKUP($AC180,LS_Coint_BD!$B$3:$D$1079,2)</f>
        <v>BTOW3</v>
      </c>
      <c r="C180" s="87" t="str">
        <f>VLOOKUP($AC180,LS_Coint_BD!$B$3:$D$1079,3)</f>
        <v>RADL3</v>
      </c>
      <c r="D180" s="68">
        <f t="shared" si="150"/>
        <v>0.48909509888322589</v>
      </c>
      <c r="E180" s="65">
        <f t="shared" si="151"/>
        <v>3.0201780759631185</v>
      </c>
      <c r="F180" s="69">
        <f t="shared" si="152"/>
        <v>2.013452050642079</v>
      </c>
      <c r="G180" s="68">
        <f t="shared" si="153"/>
        <v>0.56849528572192298</v>
      </c>
      <c r="H180" s="65">
        <f t="shared" si="154"/>
        <v>2.9495386455394086</v>
      </c>
      <c r="I180" s="69">
        <f t="shared" si="155"/>
        <v>1.9663590970262723</v>
      </c>
      <c r="J180" s="68">
        <f t="shared" si="156"/>
        <v>0.53723445828176608</v>
      </c>
      <c r="K180" s="65">
        <f t="shared" si="157"/>
        <v>3.1828758326849691</v>
      </c>
      <c r="L180" s="69">
        <f t="shared" si="158"/>
        <v>2.1219172217899795</v>
      </c>
      <c r="M180" s="68">
        <f t="shared" si="159"/>
        <v>0.62312946308176009</v>
      </c>
      <c r="N180" s="65">
        <f t="shared" si="160"/>
        <v>3.2600848286511308</v>
      </c>
      <c r="O180" s="69">
        <f t="shared" si="161"/>
        <v>2.1733898857674205</v>
      </c>
      <c r="P180" s="68">
        <f t="shared" si="162"/>
        <v>0.96258829645467614</v>
      </c>
      <c r="Q180" s="65">
        <f t="shared" si="163"/>
        <v>3.9867996717243557</v>
      </c>
      <c r="R180" s="69">
        <f t="shared" si="164"/>
        <v>2.6578664478162373</v>
      </c>
      <c r="S180" s="68">
        <f t="shared" si="165"/>
        <v>0</v>
      </c>
      <c r="T180" s="65">
        <f t="shared" si="166"/>
        <v>0</v>
      </c>
      <c r="U180" s="69">
        <f t="shared" si="167"/>
        <v>0</v>
      </c>
      <c r="V180" s="68">
        <f t="shared" si="168"/>
        <v>0</v>
      </c>
      <c r="W180" s="65">
        <f t="shared" si="169"/>
        <v>0</v>
      </c>
      <c r="X180" s="69">
        <f t="shared" si="170"/>
        <v>0</v>
      </c>
      <c r="Y180" s="68">
        <f t="shared" si="171"/>
        <v>0</v>
      </c>
      <c r="Z180" s="65">
        <f t="shared" si="172"/>
        <v>0</v>
      </c>
      <c r="AA180" s="69">
        <f t="shared" si="173"/>
        <v>0</v>
      </c>
      <c r="AB180" s="98">
        <f>SUMIF(BN180:BU180,"VERDADEIRO",BN$3:$BU179)</f>
        <v>0</v>
      </c>
      <c r="AC180" s="97">
        <f t="shared" si="132"/>
        <v>177</v>
      </c>
      <c r="AD180">
        <f>RTD("tryd.rtdserver",,"COT",B180,"ULT")</f>
        <v>84.51</v>
      </c>
      <c r="AE180">
        <f>RTD("tryd.rtdserver",,"COT",C180,"ULT")</f>
        <v>25.25</v>
      </c>
      <c r="AF180">
        <f>VLOOKUP($AC180,LS_Coint_BD!$B$3:$AQ$1079,AF$2)*$AD180+VLOOKUP($AC180,LS_Coint_BD!$B$3:$AQ$1079,AF$2+1)</f>
        <v>24.760904901116774</v>
      </c>
      <c r="AG180">
        <f>VLOOKUP($AC180,LS_Coint_BD!$B$3:$AQ$1079,AG$2)*$AD180+VLOOKUP($AC180,LS_Coint_BD!$B$3:$AQ$1079,AG$2+1)</f>
        <v>24.681504714278077</v>
      </c>
      <c r="AH180">
        <f>VLOOKUP($AC180,LS_Coint_BD!$B$3:$AQ$1079,AH$2)*$AD180+VLOOKUP($AC180,LS_Coint_BD!$B$3:$AQ$1079,AH$2+1)</f>
        <v>24.712765541718234</v>
      </c>
      <c r="AI180">
        <f>VLOOKUP($AC180,LS_Coint_BD!$B$3:$AQ$1079,AI$2)*$AD180+VLOOKUP($AC180,LS_Coint_BD!$B$3:$AQ$1079,AI$2+1)</f>
        <v>24.62687053691824</v>
      </c>
      <c r="AJ180">
        <f>VLOOKUP($AC180,LS_Coint_BD!$B$3:$AQ$1079,AJ$2)*$AD180+VLOOKUP($AC180,LS_Coint_BD!$B$3:$AQ$1079,AJ$2+1)</f>
        <v>24.287411703545324</v>
      </c>
      <c r="AK180">
        <f>VLOOKUP($AC180,LS_Coint_BD!$B$3:$AQ$1079,AK$2)*$AD180+VLOOKUP($AC180,LS_Coint_BD!$B$3:$AQ$1079,AK$2+1)</f>
        <v>0</v>
      </c>
      <c r="AL180">
        <f>VLOOKUP($AC180,LS_Coint_BD!$B$3:$AQ$1079,AL$2)*$AD180+VLOOKUP($AC180,LS_Coint_BD!$B$3:$AQ$1079,AL$2+1)</f>
        <v>0</v>
      </c>
      <c r="AM180">
        <f>VLOOKUP($AC180,LS_Coint_BD!$B$3:$AQ$1079,AM$2)*$AD180+VLOOKUP($AC180,LS_Coint_BD!$B$3:$AQ$1079,AM$2+1)</f>
        <v>0</v>
      </c>
      <c r="AN180">
        <f>VLOOKUP($AC180,LS_Coint_BD!$B$3:$AQ$1079,AN$2)</f>
        <v>1.0067260253210399</v>
      </c>
      <c r="AO180">
        <f>VLOOKUP($AC180,LS_Coint_BD!$B$3:$AQ$1079,AO$2)</f>
        <v>0.98317954851313705</v>
      </c>
      <c r="AP180">
        <f>VLOOKUP($AC180,LS_Coint_BD!$B$3:$AQ$1079,AP$2)</f>
        <v>1.06095861089499</v>
      </c>
      <c r="AQ180">
        <f>VLOOKUP($AC180,LS_Coint_BD!$B$3:$AQ$1079,AQ$2)</f>
        <v>1.08669494288371</v>
      </c>
      <c r="AR180">
        <f>VLOOKUP($AC180,LS_Coint_BD!$B$3:$AQ$1079,AR$2)</f>
        <v>1.32893322390812</v>
      </c>
      <c r="AS180">
        <f>VLOOKUP($AC180,LS_Coint_BD!$B$3:$AQ$1079,AS$2)</f>
        <v>0</v>
      </c>
      <c r="AT180">
        <f>VLOOKUP($AC180,LS_Coint_BD!$B$3:$AQ$1079,AT$2)</f>
        <v>0</v>
      </c>
      <c r="AU180">
        <f>VLOOKUP($AC180,LS_Coint_BD!$B$3:$AQ$1079,AU$2)</f>
        <v>0</v>
      </c>
      <c r="AV180">
        <f>VLOOKUP($AC180,LS_Coint_BD!$B$3:$AQ$1079,AV$2)</f>
        <v>-7.1054273576010003E-16</v>
      </c>
      <c r="AW180">
        <f>VLOOKUP($AC180,LS_Coint_BD!$B$3:$AQ$1079,AW$2)</f>
        <v>-1.83556873404693E-15</v>
      </c>
      <c r="AX180">
        <f>VLOOKUP($AC180,LS_Coint_BD!$B$3:$AQ$1079,AX$2)</f>
        <v>-4.06024420434343E-16</v>
      </c>
      <c r="AY180">
        <f>VLOOKUP($AC180,LS_Coint_BD!$B$3:$AQ$1079,AY$2)</f>
        <v>2.66453525910038E-16</v>
      </c>
      <c r="AZ180">
        <f>VLOOKUP($AC180,LS_Coint_BD!$B$3:$AQ$1079,AZ$2)</f>
        <v>-2.4868995751603501E-15</v>
      </c>
      <c r="BA180">
        <f>VLOOKUP($AC180,LS_Coint_BD!$B$3:$AQ$1079,BA$2)</f>
        <v>0</v>
      </c>
      <c r="BB180">
        <f>VLOOKUP($AC180,LS_Coint_BD!$B$3:$AQ$1079,BB$2)</f>
        <v>0</v>
      </c>
      <c r="BC180">
        <f>VLOOKUP($AC180,LS_Coint_BD!$B$3:$AQ$1079,BC$2)</f>
        <v>0</v>
      </c>
      <c r="BD180">
        <f t="shared" si="141"/>
        <v>2.013452050642079</v>
      </c>
      <c r="BE180">
        <f t="shared" si="142"/>
        <v>1.9663590970262723</v>
      </c>
      <c r="BF180">
        <f t="shared" si="143"/>
        <v>2.1219172217899795</v>
      </c>
      <c r="BG180">
        <f t="shared" si="144"/>
        <v>2.1733898857674205</v>
      </c>
      <c r="BH180">
        <f t="shared" si="145"/>
        <v>2.6578664478162373</v>
      </c>
      <c r="BI180">
        <f t="shared" si="146"/>
        <v>0</v>
      </c>
      <c r="BJ180">
        <f t="shared" si="147"/>
        <v>0</v>
      </c>
      <c r="BK180">
        <f t="shared" si="148"/>
        <v>0</v>
      </c>
      <c r="BL180">
        <f t="shared" si="149"/>
        <v>2.0134520506420777</v>
      </c>
      <c r="BN180" s="19" t="b">
        <f t="shared" si="133"/>
        <v>0</v>
      </c>
      <c r="BO180" s="19" t="b">
        <f t="shared" si="134"/>
        <v>0</v>
      </c>
      <c r="BP180" s="19" t="b">
        <f t="shared" si="135"/>
        <v>0</v>
      </c>
      <c r="BQ180" s="19" t="b">
        <f t="shared" si="136"/>
        <v>0</v>
      </c>
      <c r="BR180" s="19" t="b">
        <f t="shared" si="137"/>
        <v>0</v>
      </c>
      <c r="BS180" s="19" t="b">
        <f t="shared" si="138"/>
        <v>0</v>
      </c>
      <c r="BT180" s="19" t="b">
        <f t="shared" si="139"/>
        <v>0</v>
      </c>
      <c r="BU180" s="19" t="b">
        <f t="shared" si="140"/>
        <v>0</v>
      </c>
    </row>
    <row r="181" spans="2:73" x14ac:dyDescent="0.3">
      <c r="B181" s="17" t="str">
        <f>VLOOKUP($AC181,LS_Coint_BD!$B$3:$D$1079,2)</f>
        <v>CCRO3</v>
      </c>
      <c r="C181" s="87" t="str">
        <f>VLOOKUP($AC181,LS_Coint_BD!$B$3:$D$1079,3)</f>
        <v>BRML3</v>
      </c>
      <c r="D181" s="70">
        <f t="shared" si="150"/>
        <v>0</v>
      </c>
      <c r="E181" s="66">
        <f t="shared" si="151"/>
        <v>0</v>
      </c>
      <c r="F181" s="71">
        <f t="shared" si="152"/>
        <v>0</v>
      </c>
      <c r="G181" s="70">
        <f t="shared" si="153"/>
        <v>0</v>
      </c>
      <c r="H181" s="66">
        <f t="shared" si="154"/>
        <v>0</v>
      </c>
      <c r="I181" s="71">
        <f t="shared" si="155"/>
        <v>0</v>
      </c>
      <c r="J181" s="70">
        <f t="shared" si="156"/>
        <v>0.65381573965535367</v>
      </c>
      <c r="K181" s="66">
        <f t="shared" si="157"/>
        <v>1.6507184349492241</v>
      </c>
      <c r="L181" s="71">
        <f t="shared" si="158"/>
        <v>1.1004789566328161</v>
      </c>
      <c r="M181" s="70">
        <f t="shared" si="159"/>
        <v>0.63902888304971661</v>
      </c>
      <c r="N181" s="66">
        <f t="shared" si="160"/>
        <v>1.6094561443846076</v>
      </c>
      <c r="O181" s="71">
        <f t="shared" si="161"/>
        <v>1.0729707629230718</v>
      </c>
      <c r="P181" s="70">
        <f t="shared" si="162"/>
        <v>0.63860854326032523</v>
      </c>
      <c r="Q181" s="66">
        <f t="shared" si="163"/>
        <v>1.604899278927937</v>
      </c>
      <c r="R181" s="71">
        <f t="shared" si="164"/>
        <v>1.0699328526186247</v>
      </c>
      <c r="S181" s="70">
        <f t="shared" si="165"/>
        <v>0.62173994260559873</v>
      </c>
      <c r="T181" s="66">
        <f t="shared" si="166"/>
        <v>1.6171248568026364</v>
      </c>
      <c r="U181" s="71">
        <f t="shared" si="167"/>
        <v>1.0780832378684242</v>
      </c>
      <c r="V181" s="70">
        <f t="shared" si="168"/>
        <v>0.4842794523305578</v>
      </c>
      <c r="W181" s="66">
        <f t="shared" si="169"/>
        <v>1.7385777628077244</v>
      </c>
      <c r="X181" s="71">
        <f t="shared" si="170"/>
        <v>1.1590518418718163</v>
      </c>
      <c r="Y181" s="70">
        <f t="shared" si="171"/>
        <v>0</v>
      </c>
      <c r="Z181" s="66">
        <f t="shared" si="172"/>
        <v>0</v>
      </c>
      <c r="AA181" s="71">
        <f t="shared" si="173"/>
        <v>0</v>
      </c>
      <c r="AB181" s="98">
        <f>SUMIF(BN181:BU181,"VERDADEIRO",BN$3:$BU180)</f>
        <v>0</v>
      </c>
      <c r="AC181" s="97">
        <f t="shared" si="132"/>
        <v>178</v>
      </c>
      <c r="AD181">
        <f>RTD("tryd.rtdserver",,"COT",B181,"ULT")</f>
        <v>12.27</v>
      </c>
      <c r="AE181">
        <f>RTD("tryd.rtdserver",,"COT",C181,"ULT")</f>
        <v>9.83</v>
      </c>
      <c r="AF181">
        <f>VLOOKUP($AC181,LS_Coint_BD!$B$3:$AQ$1079,AF$2)*$AD181+VLOOKUP($AC181,LS_Coint_BD!$B$3:$AQ$1079,AF$2+1)</f>
        <v>0</v>
      </c>
      <c r="AG181">
        <f>VLOOKUP($AC181,LS_Coint_BD!$B$3:$AQ$1079,AG$2)*$AD181+VLOOKUP($AC181,LS_Coint_BD!$B$3:$AQ$1079,AG$2+1)</f>
        <v>0</v>
      </c>
      <c r="AH181">
        <f>VLOOKUP($AC181,LS_Coint_BD!$B$3:$AQ$1079,AH$2)*$AD181+VLOOKUP($AC181,LS_Coint_BD!$B$3:$AQ$1079,AH$2+1)</f>
        <v>9.1761842603446464</v>
      </c>
      <c r="AI181">
        <f>VLOOKUP($AC181,LS_Coint_BD!$B$3:$AQ$1079,AI$2)*$AD181+VLOOKUP($AC181,LS_Coint_BD!$B$3:$AQ$1079,AI$2+1)</f>
        <v>9.1909711169502835</v>
      </c>
      <c r="AJ181">
        <f>VLOOKUP($AC181,LS_Coint_BD!$B$3:$AQ$1079,AJ$2)*$AD181+VLOOKUP($AC181,LS_Coint_BD!$B$3:$AQ$1079,AJ$2+1)</f>
        <v>9.1913914567396748</v>
      </c>
      <c r="AK181">
        <f>VLOOKUP($AC181,LS_Coint_BD!$B$3:$AQ$1079,AK$2)*$AD181+VLOOKUP($AC181,LS_Coint_BD!$B$3:$AQ$1079,AK$2+1)</f>
        <v>9.2082600573944013</v>
      </c>
      <c r="AL181">
        <f>VLOOKUP($AC181,LS_Coint_BD!$B$3:$AQ$1079,AL$2)*$AD181+VLOOKUP($AC181,LS_Coint_BD!$B$3:$AQ$1079,AL$2+1)</f>
        <v>9.3457205476694423</v>
      </c>
      <c r="AM181">
        <f>VLOOKUP($AC181,LS_Coint_BD!$B$3:$AQ$1079,AM$2)*$AD181+VLOOKUP($AC181,LS_Coint_BD!$B$3:$AQ$1079,AM$2+1)</f>
        <v>0</v>
      </c>
      <c r="AN181">
        <f>VLOOKUP($AC181,LS_Coint_BD!$B$3:$AQ$1079,AN$2)</f>
        <v>0</v>
      </c>
      <c r="AO181">
        <f>VLOOKUP($AC181,LS_Coint_BD!$B$3:$AQ$1079,AO$2)</f>
        <v>0</v>
      </c>
      <c r="AP181">
        <f>VLOOKUP($AC181,LS_Coint_BD!$B$3:$AQ$1079,AP$2)</f>
        <v>0.55023947831640796</v>
      </c>
      <c r="AQ181">
        <f>VLOOKUP($AC181,LS_Coint_BD!$B$3:$AQ$1079,AQ$2)</f>
        <v>0.53648538146153602</v>
      </c>
      <c r="AR181">
        <f>VLOOKUP($AC181,LS_Coint_BD!$B$3:$AQ$1079,AR$2)</f>
        <v>0.53496642630931202</v>
      </c>
      <c r="AS181">
        <f>VLOOKUP($AC181,LS_Coint_BD!$B$3:$AQ$1079,AS$2)</f>
        <v>0.53904161893421199</v>
      </c>
      <c r="AT181">
        <f>VLOOKUP($AC181,LS_Coint_BD!$B$3:$AQ$1079,AT$2)</f>
        <v>0.57952592093590805</v>
      </c>
      <c r="AU181">
        <f>VLOOKUP($AC181,LS_Coint_BD!$B$3:$AQ$1079,AU$2)</f>
        <v>0</v>
      </c>
      <c r="AV181">
        <f>VLOOKUP($AC181,LS_Coint_BD!$B$3:$AQ$1079,AV$2)</f>
        <v>0</v>
      </c>
      <c r="AW181">
        <f>VLOOKUP($AC181,LS_Coint_BD!$B$3:$AQ$1079,AW$2)</f>
        <v>0</v>
      </c>
      <c r="AX181">
        <f>VLOOKUP($AC181,LS_Coint_BD!$B$3:$AQ$1079,AX$2)</f>
        <v>2.5376526277146399E-16</v>
      </c>
      <c r="AY181">
        <f>VLOOKUP($AC181,LS_Coint_BD!$B$3:$AQ$1079,AY$2)</f>
        <v>-2.3314683517128298E-16</v>
      </c>
      <c r="AZ181">
        <f>VLOOKUP($AC181,LS_Coint_BD!$B$3:$AQ$1079,AZ$2)</f>
        <v>6.4146219200564599E-16</v>
      </c>
      <c r="BA181">
        <f>VLOOKUP($AC181,LS_Coint_BD!$B$3:$AQ$1079,BA$2)</f>
        <v>3.1974423109204502E-16</v>
      </c>
      <c r="BB181">
        <f>VLOOKUP($AC181,LS_Coint_BD!$B$3:$AQ$1079,BB$2)</f>
        <v>1.61486985400023E-16</v>
      </c>
      <c r="BC181">
        <f>VLOOKUP($AC181,LS_Coint_BD!$B$3:$AQ$1079,BC$2)</f>
        <v>0</v>
      </c>
      <c r="BD181">
        <f t="shared" si="141"/>
        <v>0</v>
      </c>
      <c r="BE181">
        <f t="shared" si="142"/>
        <v>0</v>
      </c>
      <c r="BF181">
        <f t="shared" si="143"/>
        <v>1.1004789566328161</v>
      </c>
      <c r="BG181">
        <f t="shared" si="144"/>
        <v>1.0729707629230718</v>
      </c>
      <c r="BH181">
        <f t="shared" si="145"/>
        <v>1.0699328526186247</v>
      </c>
      <c r="BI181">
        <f t="shared" si="146"/>
        <v>1.0780832378684242</v>
      </c>
      <c r="BJ181">
        <f t="shared" si="147"/>
        <v>1.1590518418718163</v>
      </c>
      <c r="BK181">
        <f t="shared" si="148"/>
        <v>0</v>
      </c>
      <c r="BL181">
        <f t="shared" si="149"/>
        <v>0</v>
      </c>
      <c r="BN181" s="30" t="b">
        <f t="shared" si="133"/>
        <v>0</v>
      </c>
      <c r="BO181" s="30" t="b">
        <f t="shared" si="134"/>
        <v>0</v>
      </c>
      <c r="BP181" s="30" t="b">
        <f t="shared" si="135"/>
        <v>0</v>
      </c>
      <c r="BQ181" s="30" t="b">
        <f t="shared" si="136"/>
        <v>0</v>
      </c>
      <c r="BR181" s="30" t="b">
        <f t="shared" si="137"/>
        <v>0</v>
      </c>
      <c r="BS181" s="30" t="b">
        <f t="shared" si="138"/>
        <v>0</v>
      </c>
      <c r="BT181" s="30" t="b">
        <f t="shared" si="139"/>
        <v>0</v>
      </c>
      <c r="BU181" s="30" t="b">
        <f t="shared" si="140"/>
        <v>0</v>
      </c>
    </row>
    <row r="182" spans="2:73" x14ac:dyDescent="0.3">
      <c r="B182" s="17" t="str">
        <f>VLOOKUP($AC182,LS_Coint_BD!$B$3:$D$1079,2)</f>
        <v>CCRO3</v>
      </c>
      <c r="C182" s="87" t="str">
        <f>VLOOKUP($AC182,LS_Coint_BD!$B$3:$D$1079,3)</f>
        <v>IRBR3</v>
      </c>
      <c r="D182" s="68">
        <f t="shared" si="150"/>
        <v>0</v>
      </c>
      <c r="E182" s="65">
        <f t="shared" si="151"/>
        <v>0</v>
      </c>
      <c r="F182" s="69">
        <f t="shared" si="152"/>
        <v>0</v>
      </c>
      <c r="G182" s="68">
        <f t="shared" si="153"/>
        <v>-0.11989722326529506</v>
      </c>
      <c r="H182" s="65">
        <f t="shared" si="154"/>
        <v>-1.8489981562462572</v>
      </c>
      <c r="I182" s="69">
        <f t="shared" si="155"/>
        <v>-1.2326654374975048</v>
      </c>
      <c r="J182" s="68">
        <f t="shared" si="156"/>
        <v>-3.9705719773747816E-2</v>
      </c>
      <c r="K182" s="65">
        <f t="shared" si="157"/>
        <v>-1.9631277232343578</v>
      </c>
      <c r="L182" s="69">
        <f t="shared" si="158"/>
        <v>-1.3087518154895719</v>
      </c>
      <c r="M182" s="68">
        <f t="shared" si="159"/>
        <v>8.0123744101133987E-2</v>
      </c>
      <c r="N182" s="65">
        <f t="shared" si="160"/>
        <v>2.5727815114700165</v>
      </c>
      <c r="O182" s="69">
        <f t="shared" si="161"/>
        <v>1.7151876743133445</v>
      </c>
      <c r="P182" s="68">
        <f t="shared" si="162"/>
        <v>0.10233941350705056</v>
      </c>
      <c r="Q182" s="65">
        <f t="shared" si="163"/>
        <v>2.9289236460859143</v>
      </c>
      <c r="R182" s="69">
        <f t="shared" si="164"/>
        <v>1.9526157640572761</v>
      </c>
      <c r="S182" s="68">
        <f t="shared" si="165"/>
        <v>-0.30989150866892334</v>
      </c>
      <c r="T182" s="65">
        <f t="shared" si="166"/>
        <v>-3.3707968597698592</v>
      </c>
      <c r="U182" s="69">
        <f t="shared" si="167"/>
        <v>-2.2471979065132395</v>
      </c>
      <c r="V182" s="68">
        <f t="shared" si="168"/>
        <v>0</v>
      </c>
      <c r="W182" s="65">
        <f t="shared" si="169"/>
        <v>0</v>
      </c>
      <c r="X182" s="69">
        <f t="shared" si="170"/>
        <v>0</v>
      </c>
      <c r="Y182" s="68">
        <f t="shared" si="171"/>
        <v>0</v>
      </c>
      <c r="Z182" s="65">
        <f t="shared" si="172"/>
        <v>0</v>
      </c>
      <c r="AA182" s="69">
        <f t="shared" si="173"/>
        <v>0</v>
      </c>
      <c r="AB182" s="98">
        <f>SUMIF(BN182:BU182,"VERDADEIRO",BN$3:$BU181)</f>
        <v>0</v>
      </c>
      <c r="AC182" s="97">
        <f t="shared" si="132"/>
        <v>179</v>
      </c>
      <c r="AD182">
        <f>RTD("tryd.rtdserver",,"COT",B182,"ULT")</f>
        <v>12.27</v>
      </c>
      <c r="AE182">
        <f>RTD("tryd.rtdserver",,"COT",C182,"ULT")</f>
        <v>6.91</v>
      </c>
      <c r="AF182">
        <f>VLOOKUP($AC182,LS_Coint_BD!$B$3:$AQ$1079,AF$2)*$AD182+VLOOKUP($AC182,LS_Coint_BD!$B$3:$AQ$1079,AF$2+1)</f>
        <v>0</v>
      </c>
      <c r="AG182">
        <f>VLOOKUP($AC182,LS_Coint_BD!$B$3:$AQ$1079,AG$2)*$AD182+VLOOKUP($AC182,LS_Coint_BD!$B$3:$AQ$1079,AG$2+1)</f>
        <v>7.0298972232652952</v>
      </c>
      <c r="AH182">
        <f>VLOOKUP($AC182,LS_Coint_BD!$B$3:$AQ$1079,AH$2)*$AD182+VLOOKUP($AC182,LS_Coint_BD!$B$3:$AQ$1079,AH$2+1)</f>
        <v>6.949705719773748</v>
      </c>
      <c r="AI182">
        <f>VLOOKUP($AC182,LS_Coint_BD!$B$3:$AQ$1079,AI$2)*$AD182+VLOOKUP($AC182,LS_Coint_BD!$B$3:$AQ$1079,AI$2+1)</f>
        <v>6.8298762558988662</v>
      </c>
      <c r="AJ182">
        <f>VLOOKUP($AC182,LS_Coint_BD!$B$3:$AQ$1079,AJ$2)*$AD182+VLOOKUP($AC182,LS_Coint_BD!$B$3:$AQ$1079,AJ$2+1)</f>
        <v>6.8076605864929496</v>
      </c>
      <c r="AK182">
        <f>VLOOKUP($AC182,LS_Coint_BD!$B$3:$AQ$1079,AK$2)*$AD182+VLOOKUP($AC182,LS_Coint_BD!$B$3:$AQ$1079,AK$2+1)</f>
        <v>7.2198915086689235</v>
      </c>
      <c r="AL182">
        <f>VLOOKUP($AC182,LS_Coint_BD!$B$3:$AQ$1079,AL$2)*$AD182+VLOOKUP($AC182,LS_Coint_BD!$B$3:$AQ$1079,AL$2+1)</f>
        <v>0</v>
      </c>
      <c r="AM182">
        <f>VLOOKUP($AC182,LS_Coint_BD!$B$3:$AQ$1079,AM$2)*$AD182+VLOOKUP($AC182,LS_Coint_BD!$B$3:$AQ$1079,AM$2+1)</f>
        <v>0</v>
      </c>
      <c r="AN182">
        <f>VLOOKUP($AC182,LS_Coint_BD!$B$3:$AQ$1079,AN$2)</f>
        <v>0</v>
      </c>
      <c r="AO182">
        <f>VLOOKUP($AC182,LS_Coint_BD!$B$3:$AQ$1079,AO$2)</f>
        <v>0.61633271874875295</v>
      </c>
      <c r="AP182">
        <f>VLOOKUP($AC182,LS_Coint_BD!$B$3:$AQ$1079,AP$2)</f>
        <v>0.65437590774478605</v>
      </c>
      <c r="AQ182">
        <f>VLOOKUP($AC182,LS_Coint_BD!$B$3:$AQ$1079,AQ$2)</f>
        <v>0.85759383715667203</v>
      </c>
      <c r="AR182">
        <f>VLOOKUP($AC182,LS_Coint_BD!$B$3:$AQ$1079,AR$2)</f>
        <v>0.97630788202863805</v>
      </c>
      <c r="AS182">
        <f>VLOOKUP($AC182,LS_Coint_BD!$B$3:$AQ$1079,AS$2)</f>
        <v>1.12359895325662</v>
      </c>
      <c r="AT182">
        <f>VLOOKUP($AC182,LS_Coint_BD!$B$3:$AQ$1079,AT$2)</f>
        <v>0</v>
      </c>
      <c r="AU182">
        <f>VLOOKUP($AC182,LS_Coint_BD!$B$3:$AQ$1079,AU$2)</f>
        <v>0</v>
      </c>
      <c r="AV182">
        <f>VLOOKUP($AC182,LS_Coint_BD!$B$3:$AQ$1079,AV$2)</f>
        <v>0</v>
      </c>
      <c r="AW182">
        <f>VLOOKUP($AC182,LS_Coint_BD!$B$3:$AQ$1079,AW$2)</f>
        <v>9.9920072216264108E-16</v>
      </c>
      <c r="AX182">
        <f>VLOOKUP($AC182,LS_Coint_BD!$B$3:$AQ$1079,AX$2)</f>
        <v>1.20538499816446E-16</v>
      </c>
      <c r="AY182">
        <f>VLOOKUP($AC182,LS_Coint_BD!$B$3:$AQ$1079,AY$2)</f>
        <v>5.2735593669694896E-16</v>
      </c>
      <c r="AZ182">
        <f>VLOOKUP($AC182,LS_Coint_BD!$B$3:$AQ$1079,AZ$2)</f>
        <v>-7.8949192862233394E-17</v>
      </c>
      <c r="BA182">
        <f>VLOOKUP($AC182,LS_Coint_BD!$B$3:$AQ$1079,BA$2)</f>
        <v>2.8421709430403998E-16</v>
      </c>
      <c r="BB182">
        <f>VLOOKUP($AC182,LS_Coint_BD!$B$3:$AQ$1079,BB$2)</f>
        <v>0</v>
      </c>
      <c r="BC182">
        <f>VLOOKUP($AC182,LS_Coint_BD!$B$3:$AQ$1079,BC$2)</f>
        <v>0</v>
      </c>
      <c r="BD182">
        <f t="shared" si="141"/>
        <v>0</v>
      </c>
      <c r="BE182">
        <f t="shared" si="142"/>
        <v>-1.2326654374975048</v>
      </c>
      <c r="BF182">
        <f t="shared" si="143"/>
        <v>-1.3087518154895719</v>
      </c>
      <c r="BG182">
        <f t="shared" si="144"/>
        <v>1.7151876743133445</v>
      </c>
      <c r="BH182">
        <f t="shared" si="145"/>
        <v>1.9526157640572761</v>
      </c>
      <c r="BI182">
        <f t="shared" si="146"/>
        <v>-2.2471979065132395</v>
      </c>
      <c r="BJ182">
        <f t="shared" si="147"/>
        <v>0</v>
      </c>
      <c r="BK182">
        <f t="shared" si="148"/>
        <v>0</v>
      </c>
      <c r="BL182">
        <f t="shared" si="149"/>
        <v>0</v>
      </c>
      <c r="BN182" s="19" t="b">
        <f t="shared" si="133"/>
        <v>0</v>
      </c>
      <c r="BO182" s="19" t="b">
        <f t="shared" si="134"/>
        <v>0</v>
      </c>
      <c r="BP182" s="19" t="b">
        <f t="shared" si="135"/>
        <v>0</v>
      </c>
      <c r="BQ182" s="19" t="b">
        <f t="shared" si="136"/>
        <v>0</v>
      </c>
      <c r="BR182" s="19" t="b">
        <f t="shared" si="137"/>
        <v>0</v>
      </c>
      <c r="BS182" s="19" t="b">
        <f t="shared" si="138"/>
        <v>0</v>
      </c>
      <c r="BT182" s="19" t="b">
        <f t="shared" si="139"/>
        <v>0</v>
      </c>
      <c r="BU182" s="19" t="b">
        <f t="shared" si="140"/>
        <v>0</v>
      </c>
    </row>
    <row r="183" spans="2:73" x14ac:dyDescent="0.3">
      <c r="B183" s="17" t="str">
        <f>VLOOKUP($AC183,LS_Coint_BD!$B$3:$D$1079,2)</f>
        <v>CCRO3</v>
      </c>
      <c r="C183" s="87" t="str">
        <f>VLOOKUP($AC183,LS_Coint_BD!$B$3:$D$1079,3)</f>
        <v>MGLU3</v>
      </c>
      <c r="D183" s="70">
        <f t="shared" si="150"/>
        <v>0.98757022342452672</v>
      </c>
      <c r="E183" s="66">
        <f t="shared" si="151"/>
        <v>3.7582512066164764</v>
      </c>
      <c r="F183" s="71">
        <f t="shared" si="152"/>
        <v>2.5055008044109841</v>
      </c>
      <c r="G183" s="70">
        <f t="shared" si="153"/>
        <v>1.1145839482841993</v>
      </c>
      <c r="H183" s="66">
        <f t="shared" si="154"/>
        <v>4.26230429441609</v>
      </c>
      <c r="I183" s="71">
        <f t="shared" si="155"/>
        <v>2.8415361962773935</v>
      </c>
      <c r="J183" s="70">
        <f t="shared" si="156"/>
        <v>0.96341228685546199</v>
      </c>
      <c r="K183" s="66">
        <f t="shared" si="157"/>
        <v>4.3357193564878154</v>
      </c>
      <c r="L183" s="71">
        <f t="shared" si="158"/>
        <v>2.8904795709918769</v>
      </c>
      <c r="M183" s="70">
        <f t="shared" si="159"/>
        <v>0.75967938956527448</v>
      </c>
      <c r="N183" s="66">
        <f t="shared" si="160"/>
        <v>5.3140465732302609</v>
      </c>
      <c r="O183" s="71">
        <f t="shared" si="161"/>
        <v>3.5426977154868409</v>
      </c>
      <c r="P183" s="70">
        <f t="shared" si="162"/>
        <v>1.6373460738060537</v>
      </c>
      <c r="Q183" s="66">
        <f t="shared" si="163"/>
        <v>8.526327948005882</v>
      </c>
      <c r="R183" s="71">
        <f t="shared" si="164"/>
        <v>5.6842186320039207</v>
      </c>
      <c r="S183" s="70">
        <f t="shared" si="165"/>
        <v>0</v>
      </c>
      <c r="T183" s="66">
        <f t="shared" si="166"/>
        <v>0</v>
      </c>
      <c r="U183" s="71">
        <f t="shared" si="167"/>
        <v>0</v>
      </c>
      <c r="V183" s="70">
        <f t="shared" si="168"/>
        <v>0</v>
      </c>
      <c r="W183" s="66">
        <f t="shared" si="169"/>
        <v>0</v>
      </c>
      <c r="X183" s="71">
        <f t="shared" si="170"/>
        <v>0</v>
      </c>
      <c r="Y183" s="70">
        <f t="shared" si="171"/>
        <v>0</v>
      </c>
      <c r="Z183" s="66">
        <f t="shared" si="172"/>
        <v>0</v>
      </c>
      <c r="AA183" s="71">
        <f t="shared" si="173"/>
        <v>0</v>
      </c>
      <c r="AB183" s="98">
        <f>SUMIF(BN183:BU183,"VERDADEIRO",BN$3:$BU182)</f>
        <v>0</v>
      </c>
      <c r="AC183" s="97">
        <f t="shared" si="132"/>
        <v>180</v>
      </c>
      <c r="AD183">
        <f>RTD("tryd.rtdserver",,"COT",B183,"ULT")</f>
        <v>12.27</v>
      </c>
      <c r="AE183">
        <f>RTD("tryd.rtdserver",,"COT",C183,"ULT")</f>
        <v>25.85</v>
      </c>
      <c r="AF183">
        <f>VLOOKUP($AC183,LS_Coint_BD!$B$3:$AQ$1079,AF$2)*$AD183+VLOOKUP($AC183,LS_Coint_BD!$B$3:$AQ$1079,AF$2+1)</f>
        <v>24.862429776575475</v>
      </c>
      <c r="AG183">
        <f>VLOOKUP($AC183,LS_Coint_BD!$B$3:$AQ$1079,AG$2)*$AD183+VLOOKUP($AC183,LS_Coint_BD!$B$3:$AQ$1079,AG$2+1)</f>
        <v>24.735416051715802</v>
      </c>
      <c r="AH183">
        <f>VLOOKUP($AC183,LS_Coint_BD!$B$3:$AQ$1079,AH$2)*$AD183+VLOOKUP($AC183,LS_Coint_BD!$B$3:$AQ$1079,AH$2+1)</f>
        <v>24.886587713144539</v>
      </c>
      <c r="AI183">
        <f>VLOOKUP($AC183,LS_Coint_BD!$B$3:$AQ$1079,AI$2)*$AD183+VLOOKUP($AC183,LS_Coint_BD!$B$3:$AQ$1079,AI$2+1)</f>
        <v>25.090320610434727</v>
      </c>
      <c r="AJ183">
        <f>VLOOKUP($AC183,LS_Coint_BD!$B$3:$AQ$1079,AJ$2)*$AD183+VLOOKUP($AC183,LS_Coint_BD!$B$3:$AQ$1079,AJ$2+1)</f>
        <v>24.212653926193948</v>
      </c>
      <c r="AK183">
        <f>VLOOKUP($AC183,LS_Coint_BD!$B$3:$AQ$1079,AK$2)*$AD183+VLOOKUP($AC183,LS_Coint_BD!$B$3:$AQ$1079,AK$2+1)</f>
        <v>0</v>
      </c>
      <c r="AL183">
        <f>VLOOKUP($AC183,LS_Coint_BD!$B$3:$AQ$1079,AL$2)*$AD183+VLOOKUP($AC183,LS_Coint_BD!$B$3:$AQ$1079,AL$2+1)</f>
        <v>0</v>
      </c>
      <c r="AM183">
        <f>VLOOKUP($AC183,LS_Coint_BD!$B$3:$AQ$1079,AM$2)*$AD183+VLOOKUP($AC183,LS_Coint_BD!$B$3:$AQ$1079,AM$2+1)</f>
        <v>0</v>
      </c>
      <c r="AN183">
        <f>VLOOKUP($AC183,LS_Coint_BD!$B$3:$AQ$1079,AN$2)</f>
        <v>1.2527504022054901</v>
      </c>
      <c r="AO183">
        <f>VLOOKUP($AC183,LS_Coint_BD!$B$3:$AQ$1079,AO$2)</f>
        <v>1.4207680981387001</v>
      </c>
      <c r="AP183">
        <f>VLOOKUP($AC183,LS_Coint_BD!$B$3:$AQ$1079,AP$2)</f>
        <v>1.44523978549594</v>
      </c>
      <c r="AQ183">
        <f>VLOOKUP($AC183,LS_Coint_BD!$B$3:$AQ$1079,AQ$2)</f>
        <v>1.77134885774342</v>
      </c>
      <c r="AR183">
        <f>VLOOKUP($AC183,LS_Coint_BD!$B$3:$AQ$1079,AR$2)</f>
        <v>2.8421093160019599</v>
      </c>
      <c r="AS183">
        <f>VLOOKUP($AC183,LS_Coint_BD!$B$3:$AQ$1079,AS$2)</f>
        <v>0</v>
      </c>
      <c r="AT183">
        <f>VLOOKUP($AC183,LS_Coint_BD!$B$3:$AQ$1079,AT$2)</f>
        <v>0</v>
      </c>
      <c r="AU183">
        <f>VLOOKUP($AC183,LS_Coint_BD!$B$3:$AQ$1079,AU$2)</f>
        <v>0</v>
      </c>
      <c r="AV183">
        <f>VLOOKUP($AC183,LS_Coint_BD!$B$3:$AQ$1079,AV$2)</f>
        <v>3.8724579098925502E-15</v>
      </c>
      <c r="AW183">
        <f>VLOOKUP($AC183,LS_Coint_BD!$B$3:$AQ$1079,AW$2)</f>
        <v>-6.5725203057809302E-15</v>
      </c>
      <c r="AX183">
        <f>VLOOKUP($AC183,LS_Coint_BD!$B$3:$AQ$1079,AX$2)</f>
        <v>-3.2989484160290398E-15</v>
      </c>
      <c r="AY183">
        <f>VLOOKUP($AC183,LS_Coint_BD!$B$3:$AQ$1079,AY$2)</f>
        <v>8.8817841970012504E-16</v>
      </c>
      <c r="AZ183">
        <f>VLOOKUP($AC183,LS_Coint_BD!$B$3:$AQ$1079,AZ$2)</f>
        <v>1.1052887000712699E-15</v>
      </c>
      <c r="BA183">
        <f>VLOOKUP($AC183,LS_Coint_BD!$B$3:$AQ$1079,BA$2)</f>
        <v>0</v>
      </c>
      <c r="BB183">
        <f>VLOOKUP($AC183,LS_Coint_BD!$B$3:$AQ$1079,BB$2)</f>
        <v>0</v>
      </c>
      <c r="BC183">
        <f>VLOOKUP($AC183,LS_Coint_BD!$B$3:$AQ$1079,BC$2)</f>
        <v>0</v>
      </c>
      <c r="BD183">
        <f t="shared" si="141"/>
        <v>2.5055008044109841</v>
      </c>
      <c r="BE183">
        <f t="shared" si="142"/>
        <v>2.8415361962773935</v>
      </c>
      <c r="BF183">
        <f t="shared" si="143"/>
        <v>2.8904795709918769</v>
      </c>
      <c r="BG183">
        <f t="shared" si="144"/>
        <v>3.5426977154868409</v>
      </c>
      <c r="BH183">
        <f t="shared" si="145"/>
        <v>5.6842186320039207</v>
      </c>
      <c r="BI183">
        <f t="shared" si="146"/>
        <v>0</v>
      </c>
      <c r="BJ183">
        <f t="shared" si="147"/>
        <v>0</v>
      </c>
      <c r="BK183">
        <f t="shared" si="148"/>
        <v>0</v>
      </c>
      <c r="BL183">
        <f t="shared" si="149"/>
        <v>2.5055008044109917</v>
      </c>
      <c r="BN183" s="30" t="b">
        <f t="shared" si="133"/>
        <v>0</v>
      </c>
      <c r="BO183" s="30" t="b">
        <f t="shared" si="134"/>
        <v>0</v>
      </c>
      <c r="BP183" s="30" t="b">
        <f t="shared" si="135"/>
        <v>0</v>
      </c>
      <c r="BQ183" s="30" t="b">
        <f t="shared" si="136"/>
        <v>0</v>
      </c>
      <c r="BR183" s="30" t="b">
        <f t="shared" si="137"/>
        <v>0</v>
      </c>
      <c r="BS183" s="30" t="b">
        <f t="shared" si="138"/>
        <v>0</v>
      </c>
      <c r="BT183" s="30" t="b">
        <f t="shared" si="139"/>
        <v>0</v>
      </c>
      <c r="BU183" s="30" t="b">
        <f t="shared" si="140"/>
        <v>0</v>
      </c>
    </row>
    <row r="184" spans="2:73" x14ac:dyDescent="0.3">
      <c r="B184" s="17" t="str">
        <f>VLOOKUP($AC184,LS_Coint_BD!$B$3:$D$1079,2)</f>
        <v>CCRO3</v>
      </c>
      <c r="C184" s="87" t="str">
        <f>VLOOKUP($AC184,LS_Coint_BD!$B$3:$D$1079,3)</f>
        <v>TOTS3</v>
      </c>
      <c r="D184" s="68">
        <f t="shared" si="150"/>
        <v>1.5191196679214478</v>
      </c>
      <c r="E184" s="65">
        <f t="shared" si="151"/>
        <v>3.5826716942283001</v>
      </c>
      <c r="F184" s="69">
        <f t="shared" si="152"/>
        <v>2.3884477961521999</v>
      </c>
      <c r="G184" s="68">
        <f t="shared" si="153"/>
        <v>1.5134712918110118</v>
      </c>
      <c r="H184" s="65">
        <f t="shared" si="154"/>
        <v>3.3878835678313504</v>
      </c>
      <c r="I184" s="69">
        <f t="shared" si="155"/>
        <v>2.2585890452209001</v>
      </c>
      <c r="J184" s="68">
        <f t="shared" si="156"/>
        <v>1.3896159520158271</v>
      </c>
      <c r="K184" s="65">
        <f t="shared" si="157"/>
        <v>3.6081789826950024</v>
      </c>
      <c r="L184" s="69">
        <f t="shared" si="158"/>
        <v>2.4054526551300017</v>
      </c>
      <c r="M184" s="68">
        <f t="shared" si="159"/>
        <v>1.1656241771492226</v>
      </c>
      <c r="N184" s="65">
        <f t="shared" si="160"/>
        <v>4.9041372812941528</v>
      </c>
      <c r="O184" s="69">
        <f t="shared" si="161"/>
        <v>3.2694248541961017</v>
      </c>
      <c r="P184" s="68">
        <f t="shared" si="162"/>
        <v>1.8577154689570996</v>
      </c>
      <c r="Q184" s="65">
        <f t="shared" si="163"/>
        <v>7.7448434226207237</v>
      </c>
      <c r="R184" s="69">
        <f t="shared" si="164"/>
        <v>5.1632289484138161</v>
      </c>
      <c r="S184" s="68">
        <f t="shared" si="165"/>
        <v>0</v>
      </c>
      <c r="T184" s="65">
        <f t="shared" si="166"/>
        <v>0</v>
      </c>
      <c r="U184" s="69">
        <f t="shared" si="167"/>
        <v>0</v>
      </c>
      <c r="V184" s="68">
        <f t="shared" si="168"/>
        <v>0</v>
      </c>
      <c r="W184" s="65">
        <f t="shared" si="169"/>
        <v>0</v>
      </c>
      <c r="X184" s="69">
        <f t="shared" si="170"/>
        <v>0</v>
      </c>
      <c r="Y184" s="68">
        <f t="shared" si="171"/>
        <v>0</v>
      </c>
      <c r="Z184" s="65">
        <f t="shared" si="172"/>
        <v>0</v>
      </c>
      <c r="AA184" s="69">
        <f t="shared" si="173"/>
        <v>0</v>
      </c>
      <c r="AB184" s="98">
        <f>SUMIF(BN184:BU184,"VERDADEIRO",BN$3:$BU183)</f>
        <v>0</v>
      </c>
      <c r="AC184" s="97">
        <f t="shared" si="132"/>
        <v>181</v>
      </c>
      <c r="AD184">
        <f>RTD("tryd.rtdserver",,"COT",B184,"ULT")</f>
        <v>12.27</v>
      </c>
      <c r="AE184">
        <f>RTD("tryd.rtdserver",,"COT",C184,"ULT")</f>
        <v>29.56</v>
      </c>
      <c r="AF184">
        <f>VLOOKUP($AC184,LS_Coint_BD!$B$3:$AQ$1079,AF$2)*$AD184+VLOOKUP($AC184,LS_Coint_BD!$B$3:$AQ$1079,AF$2+1)</f>
        <v>28.040880332078551</v>
      </c>
      <c r="AG184">
        <f>VLOOKUP($AC184,LS_Coint_BD!$B$3:$AQ$1079,AG$2)*$AD184+VLOOKUP($AC184,LS_Coint_BD!$B$3:$AQ$1079,AG$2+1)</f>
        <v>28.046528708188987</v>
      </c>
      <c r="AH184">
        <f>VLOOKUP($AC184,LS_Coint_BD!$B$3:$AQ$1079,AH$2)*$AD184+VLOOKUP($AC184,LS_Coint_BD!$B$3:$AQ$1079,AH$2+1)</f>
        <v>28.170384047984172</v>
      </c>
      <c r="AI184">
        <f>VLOOKUP($AC184,LS_Coint_BD!$B$3:$AQ$1079,AI$2)*$AD184+VLOOKUP($AC184,LS_Coint_BD!$B$3:$AQ$1079,AI$2+1)</f>
        <v>28.394375822850776</v>
      </c>
      <c r="AJ184">
        <f>VLOOKUP($AC184,LS_Coint_BD!$B$3:$AQ$1079,AJ$2)*$AD184+VLOOKUP($AC184,LS_Coint_BD!$B$3:$AQ$1079,AJ$2+1)</f>
        <v>27.702284531042899</v>
      </c>
      <c r="AK184">
        <f>VLOOKUP($AC184,LS_Coint_BD!$B$3:$AQ$1079,AK$2)*$AD184+VLOOKUP($AC184,LS_Coint_BD!$B$3:$AQ$1079,AK$2+1)</f>
        <v>0</v>
      </c>
      <c r="AL184">
        <f>VLOOKUP($AC184,LS_Coint_BD!$B$3:$AQ$1079,AL$2)*$AD184+VLOOKUP($AC184,LS_Coint_BD!$B$3:$AQ$1079,AL$2+1)</f>
        <v>0</v>
      </c>
      <c r="AM184">
        <f>VLOOKUP($AC184,LS_Coint_BD!$B$3:$AQ$1079,AM$2)*$AD184+VLOOKUP($AC184,LS_Coint_BD!$B$3:$AQ$1079,AM$2+1)</f>
        <v>0</v>
      </c>
      <c r="AN184">
        <f>VLOOKUP($AC184,LS_Coint_BD!$B$3:$AQ$1079,AN$2)</f>
        <v>1.1942238980761</v>
      </c>
      <c r="AO184">
        <f>VLOOKUP($AC184,LS_Coint_BD!$B$3:$AQ$1079,AO$2)</f>
        <v>1.12929452261045</v>
      </c>
      <c r="AP184">
        <f>VLOOKUP($AC184,LS_Coint_BD!$B$3:$AQ$1079,AP$2)</f>
        <v>1.202726327565</v>
      </c>
      <c r="AQ184">
        <f>VLOOKUP($AC184,LS_Coint_BD!$B$3:$AQ$1079,AQ$2)</f>
        <v>1.63471242709805</v>
      </c>
      <c r="AR184">
        <f>VLOOKUP($AC184,LS_Coint_BD!$B$3:$AQ$1079,AR$2)</f>
        <v>2.5816144742069098</v>
      </c>
      <c r="AS184">
        <f>VLOOKUP($AC184,LS_Coint_BD!$B$3:$AQ$1079,AS$2)</f>
        <v>0</v>
      </c>
      <c r="AT184">
        <f>VLOOKUP($AC184,LS_Coint_BD!$B$3:$AQ$1079,AT$2)</f>
        <v>0</v>
      </c>
      <c r="AU184">
        <f>VLOOKUP($AC184,LS_Coint_BD!$B$3:$AQ$1079,AU$2)</f>
        <v>0</v>
      </c>
      <c r="AV184">
        <f>VLOOKUP($AC184,LS_Coint_BD!$B$3:$AQ$1079,AV$2)</f>
        <v>1.4210854715201999E-16</v>
      </c>
      <c r="AW184">
        <f>VLOOKUP($AC184,LS_Coint_BD!$B$3:$AQ$1079,AW$2)</f>
        <v>-2.9605947323337501E-17</v>
      </c>
      <c r="AX184">
        <f>VLOOKUP($AC184,LS_Coint_BD!$B$3:$AQ$1079,AX$2)</f>
        <v>1.97936904961742E-15</v>
      </c>
      <c r="AY184">
        <f>VLOOKUP($AC184,LS_Coint_BD!$B$3:$AQ$1079,AY$2)</f>
        <v>1.84297022087776E-15</v>
      </c>
      <c r="AZ184">
        <f>VLOOKUP($AC184,LS_Coint_BD!$B$3:$AQ$1079,AZ$2)</f>
        <v>-3.5527136788005001E-15</v>
      </c>
      <c r="BA184">
        <f>VLOOKUP($AC184,LS_Coint_BD!$B$3:$AQ$1079,BA$2)</f>
        <v>0</v>
      </c>
      <c r="BB184">
        <f>VLOOKUP($AC184,LS_Coint_BD!$B$3:$AQ$1079,BB$2)</f>
        <v>0</v>
      </c>
      <c r="BC184">
        <f>VLOOKUP($AC184,LS_Coint_BD!$B$3:$AQ$1079,BC$2)</f>
        <v>0</v>
      </c>
      <c r="BD184">
        <f t="shared" si="141"/>
        <v>2.3884477961521999</v>
      </c>
      <c r="BE184">
        <f t="shared" si="142"/>
        <v>2.2585890452209001</v>
      </c>
      <c r="BF184">
        <f t="shared" si="143"/>
        <v>2.4054526551300017</v>
      </c>
      <c r="BG184">
        <f t="shared" si="144"/>
        <v>3.2694248541961017</v>
      </c>
      <c r="BH184">
        <f t="shared" si="145"/>
        <v>5.1632289484138161</v>
      </c>
      <c r="BI184">
        <f t="shared" si="146"/>
        <v>0</v>
      </c>
      <c r="BJ184">
        <f t="shared" si="147"/>
        <v>0</v>
      </c>
      <c r="BK184">
        <f t="shared" si="148"/>
        <v>0</v>
      </c>
      <c r="BL184">
        <f t="shared" si="149"/>
        <v>2.3884477961522004</v>
      </c>
      <c r="BN184" s="19" t="b">
        <f t="shared" si="133"/>
        <v>0</v>
      </c>
      <c r="BO184" s="19" t="b">
        <f t="shared" si="134"/>
        <v>0</v>
      </c>
      <c r="BP184" s="19" t="b">
        <f t="shared" si="135"/>
        <v>0</v>
      </c>
      <c r="BQ184" s="19" t="b">
        <f t="shared" si="136"/>
        <v>0</v>
      </c>
      <c r="BR184" s="19" t="b">
        <f t="shared" si="137"/>
        <v>0</v>
      </c>
      <c r="BS184" s="19" t="b">
        <f t="shared" si="138"/>
        <v>0</v>
      </c>
      <c r="BT184" s="19" t="b">
        <f t="shared" si="139"/>
        <v>0</v>
      </c>
      <c r="BU184" s="19" t="b">
        <f t="shared" si="140"/>
        <v>0</v>
      </c>
    </row>
    <row r="185" spans="2:73" x14ac:dyDescent="0.3">
      <c r="B185" s="17" t="str">
        <f>VLOOKUP($AC185,LS_Coint_BD!$B$3:$D$1079,2)</f>
        <v>CIEL3</v>
      </c>
      <c r="C185" s="87" t="str">
        <f>VLOOKUP($AC185,LS_Coint_BD!$B$3:$D$1079,3)</f>
        <v>BRML3</v>
      </c>
      <c r="D185" s="70">
        <f t="shared" si="150"/>
        <v>0</v>
      </c>
      <c r="E185" s="66">
        <f t="shared" si="151"/>
        <v>0</v>
      </c>
      <c r="F185" s="71">
        <f t="shared" si="152"/>
        <v>0</v>
      </c>
      <c r="G185" s="70">
        <f t="shared" si="153"/>
        <v>0</v>
      </c>
      <c r="H185" s="66">
        <f t="shared" si="154"/>
        <v>0</v>
      </c>
      <c r="I185" s="71">
        <f t="shared" si="155"/>
        <v>0</v>
      </c>
      <c r="J185" s="70">
        <f t="shared" si="156"/>
        <v>0</v>
      </c>
      <c r="K185" s="66">
        <f t="shared" si="157"/>
        <v>0</v>
      </c>
      <c r="L185" s="71">
        <f t="shared" si="158"/>
        <v>0</v>
      </c>
      <c r="M185" s="70">
        <f t="shared" si="159"/>
        <v>3.1428473540255908E-2</v>
      </c>
      <c r="N185" s="66">
        <f t="shared" si="160"/>
        <v>1.8524231250501901</v>
      </c>
      <c r="O185" s="71">
        <f t="shared" si="161"/>
        <v>1.2349487500334602</v>
      </c>
      <c r="P185" s="70">
        <f t="shared" si="162"/>
        <v>-3.5138702934421673E-2</v>
      </c>
      <c r="Q185" s="66">
        <f t="shared" si="163"/>
        <v>-1.9382584680122241</v>
      </c>
      <c r="R185" s="71">
        <f t="shared" si="164"/>
        <v>-1.2921723120081494</v>
      </c>
      <c r="S185" s="70">
        <f t="shared" si="165"/>
        <v>9.3959106727776742E-3</v>
      </c>
      <c r="T185" s="66">
        <f t="shared" si="166"/>
        <v>2.0056770088760425</v>
      </c>
      <c r="U185" s="71">
        <f t="shared" si="167"/>
        <v>1.3371180059173617</v>
      </c>
      <c r="V185" s="70">
        <f t="shared" si="168"/>
        <v>5.9608349568614827E-2</v>
      </c>
      <c r="W185" s="66">
        <f t="shared" si="169"/>
        <v>2.1104285975641259</v>
      </c>
      <c r="X185" s="71">
        <f t="shared" si="170"/>
        <v>1.4069523983760839</v>
      </c>
      <c r="Y185" s="70">
        <f t="shared" si="171"/>
        <v>-6.7678606348886561E-2</v>
      </c>
      <c r="Z185" s="66">
        <f t="shared" si="172"/>
        <v>-3.5731076014749616</v>
      </c>
      <c r="AA185" s="71">
        <f t="shared" si="173"/>
        <v>-2.3820717343166411</v>
      </c>
      <c r="AB185" s="98">
        <f>SUMIF(BN185:BU185,"VERDADEIRO",BN$3:$BU184)</f>
        <v>0</v>
      </c>
      <c r="AC185" s="97">
        <f t="shared" si="132"/>
        <v>182</v>
      </c>
      <c r="AD185">
        <f>RTD("tryd.rtdserver",,"COT",B185,"ULT")</f>
        <v>4.1900000000000004</v>
      </c>
      <c r="AE185">
        <f>RTD("tryd.rtdserver",,"COT",C185,"ULT")</f>
        <v>9.83</v>
      </c>
      <c r="AF185">
        <f>VLOOKUP($AC185,LS_Coint_BD!$B$3:$AQ$1079,AF$2)*$AD185+VLOOKUP($AC185,LS_Coint_BD!$B$3:$AQ$1079,AF$2+1)</f>
        <v>0</v>
      </c>
      <c r="AG185">
        <f>VLOOKUP($AC185,LS_Coint_BD!$B$3:$AQ$1079,AG$2)*$AD185+VLOOKUP($AC185,LS_Coint_BD!$B$3:$AQ$1079,AG$2+1)</f>
        <v>0</v>
      </c>
      <c r="AH185">
        <f>VLOOKUP($AC185,LS_Coint_BD!$B$3:$AQ$1079,AH$2)*$AD185+VLOOKUP($AC185,LS_Coint_BD!$B$3:$AQ$1079,AH$2+1)</f>
        <v>0</v>
      </c>
      <c r="AI185">
        <f>VLOOKUP($AC185,LS_Coint_BD!$B$3:$AQ$1079,AI$2)*$AD185+VLOOKUP($AC185,LS_Coint_BD!$B$3:$AQ$1079,AI$2+1)</f>
        <v>9.7985715264597442</v>
      </c>
      <c r="AJ185">
        <f>VLOOKUP($AC185,LS_Coint_BD!$B$3:$AQ$1079,AJ$2)*$AD185+VLOOKUP($AC185,LS_Coint_BD!$B$3:$AQ$1079,AJ$2+1)</f>
        <v>9.8651387029344217</v>
      </c>
      <c r="AK185">
        <f>VLOOKUP($AC185,LS_Coint_BD!$B$3:$AQ$1079,AK$2)*$AD185+VLOOKUP($AC185,LS_Coint_BD!$B$3:$AQ$1079,AK$2+1)</f>
        <v>9.8206040893272224</v>
      </c>
      <c r="AL185">
        <f>VLOOKUP($AC185,LS_Coint_BD!$B$3:$AQ$1079,AL$2)*$AD185+VLOOKUP($AC185,LS_Coint_BD!$B$3:$AQ$1079,AL$2+1)</f>
        <v>9.7703916504313852</v>
      </c>
      <c r="AM185">
        <f>VLOOKUP($AC185,LS_Coint_BD!$B$3:$AQ$1079,AM$2)*$AD185+VLOOKUP($AC185,LS_Coint_BD!$B$3:$AQ$1079,AM$2+1)</f>
        <v>9.8976786063488866</v>
      </c>
      <c r="AN185">
        <f>VLOOKUP($AC185,LS_Coint_BD!$B$3:$AQ$1079,AN$2)</f>
        <v>0</v>
      </c>
      <c r="AO185">
        <f>VLOOKUP($AC185,LS_Coint_BD!$B$3:$AQ$1079,AO$2)</f>
        <v>0</v>
      </c>
      <c r="AP185">
        <f>VLOOKUP($AC185,LS_Coint_BD!$B$3:$AQ$1079,AP$2)</f>
        <v>0</v>
      </c>
      <c r="AQ185">
        <f>VLOOKUP($AC185,LS_Coint_BD!$B$3:$AQ$1079,AQ$2)</f>
        <v>0.61747437501672997</v>
      </c>
      <c r="AR185">
        <f>VLOOKUP($AC185,LS_Coint_BD!$B$3:$AQ$1079,AR$2)</f>
        <v>0.64608615600407504</v>
      </c>
      <c r="AS185">
        <f>VLOOKUP($AC185,LS_Coint_BD!$B$3:$AQ$1079,AS$2)</f>
        <v>0.66855900295868098</v>
      </c>
      <c r="AT185">
        <f>VLOOKUP($AC185,LS_Coint_BD!$B$3:$AQ$1079,AT$2)</f>
        <v>0.70347619918804205</v>
      </c>
      <c r="AU185">
        <f>VLOOKUP($AC185,LS_Coint_BD!$B$3:$AQ$1079,AU$2)</f>
        <v>1.1910358671583201</v>
      </c>
      <c r="AV185">
        <f>VLOOKUP($AC185,LS_Coint_BD!$B$3:$AQ$1079,AV$2)</f>
        <v>0</v>
      </c>
      <c r="AW185">
        <f>VLOOKUP($AC185,LS_Coint_BD!$B$3:$AQ$1079,AW$2)</f>
        <v>0</v>
      </c>
      <c r="AX185">
        <f>VLOOKUP($AC185,LS_Coint_BD!$B$3:$AQ$1079,AX$2)</f>
        <v>0</v>
      </c>
      <c r="AY185">
        <f>VLOOKUP($AC185,LS_Coint_BD!$B$3:$AQ$1079,AY$2)</f>
        <v>2.3314683517128298E-16</v>
      </c>
      <c r="AZ185">
        <f>VLOOKUP($AC185,LS_Coint_BD!$B$3:$AQ$1079,AZ$2)</f>
        <v>6.1185624468230898E-16</v>
      </c>
      <c r="BA185">
        <f>VLOOKUP($AC185,LS_Coint_BD!$B$3:$AQ$1079,BA$2)</f>
        <v>-3.1086244689504401E-16</v>
      </c>
      <c r="BB185">
        <f>VLOOKUP($AC185,LS_Coint_BD!$B$3:$AQ$1079,BB$2)</f>
        <v>-2.5837917664003602E-16</v>
      </c>
      <c r="BC185">
        <f>VLOOKUP($AC185,LS_Coint_BD!$B$3:$AQ$1079,BC$2)</f>
        <v>-7.8870243669371102E-16</v>
      </c>
      <c r="BD185">
        <f t="shared" si="141"/>
        <v>0</v>
      </c>
      <c r="BE185">
        <f t="shared" si="142"/>
        <v>0</v>
      </c>
      <c r="BF185">
        <f t="shared" si="143"/>
        <v>0</v>
      </c>
      <c r="BG185">
        <f t="shared" si="144"/>
        <v>1.2349487500334602</v>
      </c>
      <c r="BH185">
        <f t="shared" si="145"/>
        <v>-1.2921723120081494</v>
      </c>
      <c r="BI185">
        <f t="shared" si="146"/>
        <v>1.3371180059173617</v>
      </c>
      <c r="BJ185">
        <f t="shared" si="147"/>
        <v>1.4069523983760839</v>
      </c>
      <c r="BK185">
        <f t="shared" si="148"/>
        <v>-2.3820717343166411</v>
      </c>
      <c r="BL185">
        <f t="shared" si="149"/>
        <v>0</v>
      </c>
      <c r="BN185" s="30" t="b">
        <f t="shared" si="133"/>
        <v>0</v>
      </c>
      <c r="BO185" s="30" t="b">
        <f t="shared" si="134"/>
        <v>0</v>
      </c>
      <c r="BP185" s="30" t="b">
        <f t="shared" si="135"/>
        <v>0</v>
      </c>
      <c r="BQ185" s="30" t="b">
        <f t="shared" si="136"/>
        <v>0</v>
      </c>
      <c r="BR185" s="30" t="b">
        <f t="shared" si="137"/>
        <v>0</v>
      </c>
      <c r="BS185" s="30" t="b">
        <f t="shared" si="138"/>
        <v>0</v>
      </c>
      <c r="BT185" s="30" t="b">
        <f t="shared" si="139"/>
        <v>0</v>
      </c>
      <c r="BU185" s="30" t="b">
        <f t="shared" si="140"/>
        <v>0</v>
      </c>
    </row>
    <row r="186" spans="2:73" x14ac:dyDescent="0.3">
      <c r="B186" s="17" t="str">
        <f>VLOOKUP($AC186,LS_Coint_BD!$B$3:$D$1079,2)</f>
        <v>CIEL3</v>
      </c>
      <c r="C186" s="87" t="str">
        <f>VLOOKUP($AC186,LS_Coint_BD!$B$3:$D$1079,3)</f>
        <v>BTOW3</v>
      </c>
      <c r="D186" s="68">
        <f t="shared" si="150"/>
        <v>0</v>
      </c>
      <c r="E186" s="65">
        <f t="shared" si="151"/>
        <v>0</v>
      </c>
      <c r="F186" s="69">
        <f t="shared" si="152"/>
        <v>0</v>
      </c>
      <c r="G186" s="68">
        <f t="shared" si="153"/>
        <v>-9.5900818961746523</v>
      </c>
      <c r="H186" s="65">
        <f t="shared" si="154"/>
        <v>-21.320460202357733</v>
      </c>
      <c r="I186" s="69">
        <f t="shared" si="155"/>
        <v>-14.213640134905155</v>
      </c>
      <c r="J186" s="68">
        <f t="shared" si="156"/>
        <v>-9.8570050616994678</v>
      </c>
      <c r="K186" s="65">
        <f t="shared" si="157"/>
        <v>-20.577115664534322</v>
      </c>
      <c r="L186" s="69">
        <f t="shared" si="158"/>
        <v>-13.718077109689547</v>
      </c>
      <c r="M186" s="68">
        <f t="shared" si="159"/>
        <v>-9.3233058299490921</v>
      </c>
      <c r="N186" s="65">
        <f t="shared" si="160"/>
        <v>-23.241717176236982</v>
      </c>
      <c r="O186" s="69">
        <f t="shared" si="161"/>
        <v>-15.494478117491322</v>
      </c>
      <c r="P186" s="68">
        <f t="shared" si="162"/>
        <v>-9.5298029500554975</v>
      </c>
      <c r="Q186" s="65">
        <f t="shared" si="163"/>
        <v>-23.898462646288042</v>
      </c>
      <c r="R186" s="69">
        <f t="shared" si="164"/>
        <v>-15.932308430858695</v>
      </c>
      <c r="S186" s="68">
        <f t="shared" si="165"/>
        <v>-8.360190144977949</v>
      </c>
      <c r="T186" s="65">
        <f t="shared" si="166"/>
        <v>-30.336441734454013</v>
      </c>
      <c r="U186" s="69">
        <f t="shared" si="167"/>
        <v>-20.224294489636009</v>
      </c>
      <c r="V186" s="68">
        <f t="shared" si="168"/>
        <v>-4.1811410008379255</v>
      </c>
      <c r="W186" s="65">
        <f t="shared" si="169"/>
        <v>-49.790714497047304</v>
      </c>
      <c r="X186" s="69">
        <f t="shared" si="170"/>
        <v>-33.1938096646982</v>
      </c>
      <c r="Y186" s="68">
        <f t="shared" si="171"/>
        <v>0</v>
      </c>
      <c r="Z186" s="65">
        <f t="shared" si="172"/>
        <v>0</v>
      </c>
      <c r="AA186" s="69">
        <f t="shared" si="173"/>
        <v>0</v>
      </c>
      <c r="AB186" s="98">
        <f>SUMIF(BN186:BU186,"VERDADEIRO",BN$3:$BU185)</f>
        <v>0</v>
      </c>
      <c r="AC186" s="97">
        <f t="shared" si="132"/>
        <v>183</v>
      </c>
      <c r="AD186">
        <f>RTD("tryd.rtdserver",,"COT",B186,"ULT")</f>
        <v>4.1900000000000004</v>
      </c>
      <c r="AE186">
        <f>RTD("tryd.rtdserver",,"COT",C186,"ULT")</f>
        <v>84.51</v>
      </c>
      <c r="AF186">
        <f>VLOOKUP($AC186,LS_Coint_BD!$B$3:$AQ$1079,AF$2)*$AD186+VLOOKUP($AC186,LS_Coint_BD!$B$3:$AQ$1079,AF$2+1)</f>
        <v>0</v>
      </c>
      <c r="AG186">
        <f>VLOOKUP($AC186,LS_Coint_BD!$B$3:$AQ$1079,AG$2)*$AD186+VLOOKUP($AC186,LS_Coint_BD!$B$3:$AQ$1079,AG$2+1)</f>
        <v>94.100081896174657</v>
      </c>
      <c r="AH186">
        <f>VLOOKUP($AC186,LS_Coint_BD!$B$3:$AQ$1079,AH$2)*$AD186+VLOOKUP($AC186,LS_Coint_BD!$B$3:$AQ$1079,AH$2+1)</f>
        <v>94.367005061699473</v>
      </c>
      <c r="AI186">
        <f>VLOOKUP($AC186,LS_Coint_BD!$B$3:$AQ$1079,AI$2)*$AD186+VLOOKUP($AC186,LS_Coint_BD!$B$3:$AQ$1079,AI$2+1)</f>
        <v>93.833305829949097</v>
      </c>
      <c r="AJ186">
        <f>VLOOKUP($AC186,LS_Coint_BD!$B$3:$AQ$1079,AJ$2)*$AD186+VLOOKUP($AC186,LS_Coint_BD!$B$3:$AQ$1079,AJ$2+1)</f>
        <v>94.039802950055503</v>
      </c>
      <c r="AK186">
        <f>VLOOKUP($AC186,LS_Coint_BD!$B$3:$AQ$1079,AK$2)*$AD186+VLOOKUP($AC186,LS_Coint_BD!$B$3:$AQ$1079,AK$2+1)</f>
        <v>92.870190144977954</v>
      </c>
      <c r="AL186">
        <f>VLOOKUP($AC186,LS_Coint_BD!$B$3:$AQ$1079,AL$2)*$AD186+VLOOKUP($AC186,LS_Coint_BD!$B$3:$AQ$1079,AL$2+1)</f>
        <v>88.691141000837931</v>
      </c>
      <c r="AM186">
        <f>VLOOKUP($AC186,LS_Coint_BD!$B$3:$AQ$1079,AM$2)*$AD186+VLOOKUP($AC186,LS_Coint_BD!$B$3:$AQ$1079,AM$2+1)</f>
        <v>0</v>
      </c>
      <c r="AN186">
        <f>VLOOKUP($AC186,LS_Coint_BD!$B$3:$AQ$1079,AN$2)</f>
        <v>0</v>
      </c>
      <c r="AO186">
        <f>VLOOKUP($AC186,LS_Coint_BD!$B$3:$AQ$1079,AO$2)</f>
        <v>7.1068200674525803</v>
      </c>
      <c r="AP186">
        <f>VLOOKUP($AC186,LS_Coint_BD!$B$3:$AQ$1079,AP$2)</f>
        <v>6.8590385548447701</v>
      </c>
      <c r="AQ186">
        <f>VLOOKUP($AC186,LS_Coint_BD!$B$3:$AQ$1079,AQ$2)</f>
        <v>7.7472390587456701</v>
      </c>
      <c r="AR186">
        <f>VLOOKUP($AC186,LS_Coint_BD!$B$3:$AQ$1079,AR$2)</f>
        <v>7.9661542154293503</v>
      </c>
      <c r="AS186">
        <f>VLOOKUP($AC186,LS_Coint_BD!$B$3:$AQ$1079,AS$2)</f>
        <v>10.112147244818001</v>
      </c>
      <c r="AT186">
        <f>VLOOKUP($AC186,LS_Coint_BD!$B$3:$AQ$1079,AT$2)</f>
        <v>16.5969048323491</v>
      </c>
      <c r="AU186">
        <f>VLOOKUP($AC186,LS_Coint_BD!$B$3:$AQ$1079,AU$2)</f>
        <v>0</v>
      </c>
      <c r="AV186">
        <f>VLOOKUP($AC186,LS_Coint_BD!$B$3:$AQ$1079,AV$2)</f>
        <v>0</v>
      </c>
      <c r="AW186">
        <f>VLOOKUP($AC186,LS_Coint_BD!$B$3:$AQ$1079,AW$2)</f>
        <v>5.0922229396140498E-15</v>
      </c>
      <c r="AX186">
        <f>VLOOKUP($AC186,LS_Coint_BD!$B$3:$AQ$1079,AX$2)</f>
        <v>-6.2933785167323196E-15</v>
      </c>
      <c r="AY186">
        <f>VLOOKUP($AC186,LS_Coint_BD!$B$3:$AQ$1079,AY$2)</f>
        <v>1.7053025658242401E-14</v>
      </c>
      <c r="AZ186">
        <f>VLOOKUP($AC186,LS_Coint_BD!$B$3:$AQ$1079,AZ$2)</f>
        <v>5.8422402718052703E-15</v>
      </c>
      <c r="BA186">
        <f>VLOOKUP($AC186,LS_Coint_BD!$B$3:$AQ$1079,BA$2)</f>
        <v>-8.5265128291212003E-15</v>
      </c>
      <c r="BB186">
        <f>VLOOKUP($AC186,LS_Coint_BD!$B$3:$AQ$1079,BB$2)</f>
        <v>3.35892929632047E-15</v>
      </c>
      <c r="BC186">
        <f>VLOOKUP($AC186,LS_Coint_BD!$B$3:$AQ$1079,BC$2)</f>
        <v>0</v>
      </c>
      <c r="BD186">
        <f t="shared" si="141"/>
        <v>0</v>
      </c>
      <c r="BE186">
        <f t="shared" si="142"/>
        <v>-14.213640134905155</v>
      </c>
      <c r="BF186">
        <f t="shared" si="143"/>
        <v>-13.718077109689547</v>
      </c>
      <c r="BG186">
        <f t="shared" si="144"/>
        <v>-15.494478117491322</v>
      </c>
      <c r="BH186">
        <f t="shared" si="145"/>
        <v>-15.932308430858695</v>
      </c>
      <c r="BI186">
        <f t="shared" si="146"/>
        <v>-20.224294489636009</v>
      </c>
      <c r="BJ186">
        <f t="shared" si="147"/>
        <v>-33.1938096646982</v>
      </c>
      <c r="BK186">
        <f t="shared" si="148"/>
        <v>0</v>
      </c>
      <c r="BL186">
        <f t="shared" si="149"/>
        <v>0</v>
      </c>
      <c r="BN186" s="19" t="b">
        <f t="shared" si="133"/>
        <v>0</v>
      </c>
      <c r="BO186" s="19" t="b">
        <f t="shared" si="134"/>
        <v>0</v>
      </c>
      <c r="BP186" s="19" t="b">
        <f t="shared" si="135"/>
        <v>0</v>
      </c>
      <c r="BQ186" s="19" t="b">
        <f t="shared" si="136"/>
        <v>0</v>
      </c>
      <c r="BR186" s="19" t="b">
        <f t="shared" si="137"/>
        <v>0</v>
      </c>
      <c r="BS186" s="19" t="b">
        <f t="shared" si="138"/>
        <v>0</v>
      </c>
      <c r="BT186" s="19" t="b">
        <f t="shared" si="139"/>
        <v>0</v>
      </c>
      <c r="BU186" s="19" t="b">
        <f t="shared" si="140"/>
        <v>0</v>
      </c>
    </row>
    <row r="187" spans="2:73" x14ac:dyDescent="0.3">
      <c r="B187" s="17" t="str">
        <f>VLOOKUP($AC187,LS_Coint_BD!$B$3:$D$1079,2)</f>
        <v>CIEL3</v>
      </c>
      <c r="C187" s="87" t="str">
        <f>VLOOKUP($AC187,LS_Coint_BD!$B$3:$D$1079,3)</f>
        <v>CCRO3</v>
      </c>
      <c r="D187" s="70">
        <f t="shared" si="150"/>
        <v>0</v>
      </c>
      <c r="E187" s="66">
        <f t="shared" si="151"/>
        <v>0</v>
      </c>
      <c r="F187" s="71">
        <f t="shared" si="152"/>
        <v>0</v>
      </c>
      <c r="G187" s="70">
        <f t="shared" si="153"/>
        <v>0</v>
      </c>
      <c r="H187" s="66">
        <f t="shared" si="154"/>
        <v>0</v>
      </c>
      <c r="I187" s="71">
        <f t="shared" si="155"/>
        <v>0</v>
      </c>
      <c r="J187" s="70">
        <f t="shared" si="156"/>
        <v>0</v>
      </c>
      <c r="K187" s="66">
        <f t="shared" si="157"/>
        <v>0</v>
      </c>
      <c r="L187" s="71">
        <f t="shared" si="158"/>
        <v>0</v>
      </c>
      <c r="M187" s="70">
        <f t="shared" si="159"/>
        <v>-1.064735049397644</v>
      </c>
      <c r="N187" s="66">
        <f t="shared" si="160"/>
        <v>-1.7861582606699984</v>
      </c>
      <c r="O187" s="71">
        <f t="shared" si="161"/>
        <v>-1.190772173779999</v>
      </c>
      <c r="P187" s="70">
        <f t="shared" si="162"/>
        <v>-1.1411841497330037</v>
      </c>
      <c r="Q187" s="66">
        <f t="shared" si="163"/>
        <v>-2.0100385161269405</v>
      </c>
      <c r="R187" s="71">
        <f t="shared" si="164"/>
        <v>-1.3400256774179604</v>
      </c>
      <c r="S187" s="70">
        <f t="shared" si="165"/>
        <v>-1.0277178113576468</v>
      </c>
      <c r="T187" s="66">
        <f t="shared" si="166"/>
        <v>-2.2004429622140087</v>
      </c>
      <c r="U187" s="71">
        <f t="shared" si="167"/>
        <v>-1.466961974809339</v>
      </c>
      <c r="V187" s="70">
        <f t="shared" si="168"/>
        <v>-0.83357008894193996</v>
      </c>
      <c r="W187" s="66">
        <f t="shared" si="169"/>
        <v>-2.9128405951886829</v>
      </c>
      <c r="X187" s="71">
        <f t="shared" si="170"/>
        <v>-1.9418937301257886</v>
      </c>
      <c r="Y187" s="70">
        <f t="shared" si="171"/>
        <v>-0.82106295545197128</v>
      </c>
      <c r="Z187" s="66">
        <f t="shared" si="172"/>
        <v>-3.049556499882569</v>
      </c>
      <c r="AA187" s="71">
        <f t="shared" si="173"/>
        <v>-2.0330376665883794</v>
      </c>
      <c r="AB187" s="98">
        <f>SUMIF(BN187:BU187,"VERDADEIRO",BN$3:$BU186)</f>
        <v>0</v>
      </c>
      <c r="AC187" s="97">
        <f t="shared" si="132"/>
        <v>184</v>
      </c>
      <c r="AD187">
        <f>RTD("tryd.rtdserver",,"COT",B187,"ULT")</f>
        <v>4.1900000000000004</v>
      </c>
      <c r="AE187">
        <f>RTD("tryd.rtdserver",,"COT",C187,"ULT")</f>
        <v>12.27</v>
      </c>
      <c r="AF187">
        <f>VLOOKUP($AC187,LS_Coint_BD!$B$3:$AQ$1079,AF$2)*$AD187+VLOOKUP($AC187,LS_Coint_BD!$B$3:$AQ$1079,AF$2+1)</f>
        <v>0</v>
      </c>
      <c r="AG187">
        <f>VLOOKUP($AC187,LS_Coint_BD!$B$3:$AQ$1079,AG$2)*$AD187+VLOOKUP($AC187,LS_Coint_BD!$B$3:$AQ$1079,AG$2+1)</f>
        <v>0</v>
      </c>
      <c r="AH187">
        <f>VLOOKUP($AC187,LS_Coint_BD!$B$3:$AQ$1079,AH$2)*$AD187+VLOOKUP($AC187,LS_Coint_BD!$B$3:$AQ$1079,AH$2+1)</f>
        <v>0</v>
      </c>
      <c r="AI187">
        <f>VLOOKUP($AC187,LS_Coint_BD!$B$3:$AQ$1079,AI$2)*$AD187+VLOOKUP($AC187,LS_Coint_BD!$B$3:$AQ$1079,AI$2+1)</f>
        <v>13.334735049397644</v>
      </c>
      <c r="AJ187">
        <f>VLOOKUP($AC187,LS_Coint_BD!$B$3:$AQ$1079,AJ$2)*$AD187+VLOOKUP($AC187,LS_Coint_BD!$B$3:$AQ$1079,AJ$2+1)</f>
        <v>13.411184149733003</v>
      </c>
      <c r="AK187">
        <f>VLOOKUP($AC187,LS_Coint_BD!$B$3:$AQ$1079,AK$2)*$AD187+VLOOKUP($AC187,LS_Coint_BD!$B$3:$AQ$1079,AK$2+1)</f>
        <v>13.297717811357646</v>
      </c>
      <c r="AL187">
        <f>VLOOKUP($AC187,LS_Coint_BD!$B$3:$AQ$1079,AL$2)*$AD187+VLOOKUP($AC187,LS_Coint_BD!$B$3:$AQ$1079,AL$2+1)</f>
        <v>13.10357008894194</v>
      </c>
      <c r="AM187">
        <f>VLOOKUP($AC187,LS_Coint_BD!$B$3:$AQ$1079,AM$2)*$AD187+VLOOKUP($AC187,LS_Coint_BD!$B$3:$AQ$1079,AM$2+1)</f>
        <v>13.091062955451971</v>
      </c>
      <c r="AN187">
        <f>VLOOKUP($AC187,LS_Coint_BD!$B$3:$AQ$1079,AN$2)</f>
        <v>0</v>
      </c>
      <c r="AO187">
        <f>VLOOKUP($AC187,LS_Coint_BD!$B$3:$AQ$1079,AO$2)</f>
        <v>0</v>
      </c>
      <c r="AP187">
        <f>VLOOKUP($AC187,LS_Coint_BD!$B$3:$AQ$1079,AP$2)</f>
        <v>0</v>
      </c>
      <c r="AQ187">
        <f>VLOOKUP($AC187,LS_Coint_BD!$B$3:$AQ$1079,AQ$2)</f>
        <v>0.59538608689000005</v>
      </c>
      <c r="AR187">
        <f>VLOOKUP($AC187,LS_Coint_BD!$B$3:$AQ$1079,AR$2)</f>
        <v>0.67001283870897999</v>
      </c>
      <c r="AS187">
        <f>VLOOKUP($AC187,LS_Coint_BD!$B$3:$AQ$1079,AS$2)</f>
        <v>0.73348098740466905</v>
      </c>
      <c r="AT187">
        <f>VLOOKUP($AC187,LS_Coint_BD!$B$3:$AQ$1079,AT$2)</f>
        <v>0.97094686506289496</v>
      </c>
      <c r="AU187">
        <f>VLOOKUP($AC187,LS_Coint_BD!$B$3:$AQ$1079,AU$2)</f>
        <v>1.0165188332941899</v>
      </c>
      <c r="AV187">
        <f>VLOOKUP($AC187,LS_Coint_BD!$B$3:$AQ$1079,AV$2)</f>
        <v>0</v>
      </c>
      <c r="AW187">
        <f>VLOOKUP($AC187,LS_Coint_BD!$B$3:$AQ$1079,AW$2)</f>
        <v>0</v>
      </c>
      <c r="AX187">
        <f>VLOOKUP($AC187,LS_Coint_BD!$B$3:$AQ$1079,AX$2)</f>
        <v>0</v>
      </c>
      <c r="AY187">
        <f>VLOOKUP($AC187,LS_Coint_BD!$B$3:$AQ$1079,AY$2)</f>
        <v>1.1435297153639099E-15</v>
      </c>
      <c r="AZ187">
        <f>VLOOKUP($AC187,LS_Coint_BD!$B$3:$AQ$1079,AZ$2)</f>
        <v>-3.4540271877227098E-16</v>
      </c>
      <c r="BA187">
        <f>VLOOKUP($AC187,LS_Coint_BD!$B$3:$AQ$1079,BA$2)</f>
        <v>-8.2600593032111602E-16</v>
      </c>
      <c r="BB187">
        <f>VLOOKUP($AC187,LS_Coint_BD!$B$3:$AQ$1079,BB$2)</f>
        <v>1.2515241368501801E-15</v>
      </c>
      <c r="BC187">
        <f>VLOOKUP($AC187,LS_Coint_BD!$B$3:$AQ$1079,BC$2)</f>
        <v>4.4053649617126201E-16</v>
      </c>
      <c r="BD187">
        <f t="shared" si="141"/>
        <v>0</v>
      </c>
      <c r="BE187">
        <f t="shared" si="142"/>
        <v>0</v>
      </c>
      <c r="BF187">
        <f t="shared" si="143"/>
        <v>0</v>
      </c>
      <c r="BG187">
        <f t="shared" si="144"/>
        <v>-1.190772173779999</v>
      </c>
      <c r="BH187">
        <f t="shared" si="145"/>
        <v>-1.3400256774179604</v>
      </c>
      <c r="BI187">
        <f t="shared" si="146"/>
        <v>-1.466961974809339</v>
      </c>
      <c r="BJ187">
        <f t="shared" si="147"/>
        <v>-1.9418937301257886</v>
      </c>
      <c r="BK187">
        <f t="shared" si="148"/>
        <v>-2.0330376665883794</v>
      </c>
      <c r="BL187">
        <f t="shared" si="149"/>
        <v>0</v>
      </c>
      <c r="BN187" s="30" t="b">
        <f t="shared" si="133"/>
        <v>0</v>
      </c>
      <c r="BO187" s="30" t="b">
        <f t="shared" si="134"/>
        <v>0</v>
      </c>
      <c r="BP187" s="30" t="b">
        <f t="shared" si="135"/>
        <v>0</v>
      </c>
      <c r="BQ187" s="30" t="b">
        <f t="shared" si="136"/>
        <v>0</v>
      </c>
      <c r="BR187" s="30" t="b">
        <f t="shared" si="137"/>
        <v>0</v>
      </c>
      <c r="BS187" s="30" t="b">
        <f t="shared" si="138"/>
        <v>0</v>
      </c>
      <c r="BT187" s="30" t="b">
        <f t="shared" si="139"/>
        <v>0</v>
      </c>
      <c r="BU187" s="30" t="b">
        <f t="shared" si="140"/>
        <v>0</v>
      </c>
    </row>
    <row r="188" spans="2:73" x14ac:dyDescent="0.3">
      <c r="B188" s="17" t="str">
        <f>VLOOKUP($AC188,LS_Coint_BD!$B$3:$D$1079,2)</f>
        <v>CIEL3</v>
      </c>
      <c r="C188" s="87" t="str">
        <f>VLOOKUP($AC188,LS_Coint_BD!$B$3:$D$1079,3)</f>
        <v>COGN3</v>
      </c>
      <c r="D188" s="68">
        <f t="shared" si="150"/>
        <v>0</v>
      </c>
      <c r="E188" s="65">
        <f t="shared" si="151"/>
        <v>0</v>
      </c>
      <c r="F188" s="69">
        <f t="shared" si="152"/>
        <v>0</v>
      </c>
      <c r="G188" s="68">
        <f t="shared" si="153"/>
        <v>0</v>
      </c>
      <c r="H188" s="65">
        <f t="shared" si="154"/>
        <v>0</v>
      </c>
      <c r="I188" s="69">
        <f t="shared" si="155"/>
        <v>0</v>
      </c>
      <c r="J188" s="68">
        <f t="shared" si="156"/>
        <v>0</v>
      </c>
      <c r="K188" s="65">
        <f t="shared" si="157"/>
        <v>0</v>
      </c>
      <c r="L188" s="69">
        <f t="shared" si="158"/>
        <v>0</v>
      </c>
      <c r="M188" s="68">
        <f t="shared" si="159"/>
        <v>-1.1327501962575965</v>
      </c>
      <c r="N188" s="65">
        <f t="shared" si="160"/>
        <v>-2.2058661975380072</v>
      </c>
      <c r="O188" s="69">
        <f t="shared" si="161"/>
        <v>-1.470577465025338</v>
      </c>
      <c r="P188" s="68">
        <f t="shared" si="162"/>
        <v>-1.1558473633081743</v>
      </c>
      <c r="Q188" s="65">
        <f t="shared" si="163"/>
        <v>-2.1073679534076</v>
      </c>
      <c r="R188" s="69">
        <f t="shared" si="164"/>
        <v>-1.4049119689384</v>
      </c>
      <c r="S188" s="68">
        <f t="shared" si="165"/>
        <v>-1.1069857010560078</v>
      </c>
      <c r="T188" s="65">
        <f t="shared" si="166"/>
        <v>-2.1124365892073418</v>
      </c>
      <c r="U188" s="69">
        <f t="shared" si="167"/>
        <v>-1.4082910594715612</v>
      </c>
      <c r="V188" s="68">
        <f t="shared" si="168"/>
        <v>-0.95755119140382039</v>
      </c>
      <c r="W188" s="65">
        <f t="shared" si="169"/>
        <v>-2.5131317551817429</v>
      </c>
      <c r="X188" s="69">
        <f t="shared" si="170"/>
        <v>-1.6754211701211619</v>
      </c>
      <c r="Y188" s="68">
        <f t="shared" si="171"/>
        <v>-0.95259804340193721</v>
      </c>
      <c r="Z188" s="65">
        <f t="shared" si="172"/>
        <v>-2.5235852289701741</v>
      </c>
      <c r="AA188" s="69">
        <f t="shared" si="173"/>
        <v>-1.6823901526467828</v>
      </c>
      <c r="AB188" s="98">
        <f>SUMIF(BN188:BU188,"VERDADEIRO",BN$3:$BU187)</f>
        <v>0</v>
      </c>
      <c r="AC188" s="97">
        <f t="shared" si="132"/>
        <v>185</v>
      </c>
      <c r="AD188">
        <f>RTD("tryd.rtdserver",,"COT",B188,"ULT")</f>
        <v>4.1900000000000004</v>
      </c>
      <c r="AE188">
        <f>RTD("tryd.rtdserver",,"COT",C188,"ULT")</f>
        <v>4.63</v>
      </c>
      <c r="AF188">
        <f>VLOOKUP($AC188,LS_Coint_BD!$B$3:$AQ$1079,AF$2)*$AD188+VLOOKUP($AC188,LS_Coint_BD!$B$3:$AQ$1079,AF$2+1)</f>
        <v>0</v>
      </c>
      <c r="AG188">
        <f>VLOOKUP($AC188,LS_Coint_BD!$B$3:$AQ$1079,AG$2)*$AD188+VLOOKUP($AC188,LS_Coint_BD!$B$3:$AQ$1079,AG$2+1)</f>
        <v>0</v>
      </c>
      <c r="AH188">
        <f>VLOOKUP($AC188,LS_Coint_BD!$B$3:$AQ$1079,AH$2)*$AD188+VLOOKUP($AC188,LS_Coint_BD!$B$3:$AQ$1079,AH$2+1)</f>
        <v>0</v>
      </c>
      <c r="AI188">
        <f>VLOOKUP($AC188,LS_Coint_BD!$B$3:$AQ$1079,AI$2)*$AD188+VLOOKUP($AC188,LS_Coint_BD!$B$3:$AQ$1079,AI$2+1)</f>
        <v>5.7627501962575964</v>
      </c>
      <c r="AJ188">
        <f>VLOOKUP($AC188,LS_Coint_BD!$B$3:$AQ$1079,AJ$2)*$AD188+VLOOKUP($AC188,LS_Coint_BD!$B$3:$AQ$1079,AJ$2+1)</f>
        <v>5.7858473633081742</v>
      </c>
      <c r="AK188">
        <f>VLOOKUP($AC188,LS_Coint_BD!$B$3:$AQ$1079,AK$2)*$AD188+VLOOKUP($AC188,LS_Coint_BD!$B$3:$AQ$1079,AK$2+1)</f>
        <v>5.7369857010560077</v>
      </c>
      <c r="AL188">
        <f>VLOOKUP($AC188,LS_Coint_BD!$B$3:$AQ$1079,AL$2)*$AD188+VLOOKUP($AC188,LS_Coint_BD!$B$3:$AQ$1079,AL$2+1)</f>
        <v>5.5875511914038203</v>
      </c>
      <c r="AM188">
        <f>VLOOKUP($AC188,LS_Coint_BD!$B$3:$AQ$1079,AM$2)*$AD188+VLOOKUP($AC188,LS_Coint_BD!$B$3:$AQ$1079,AM$2+1)</f>
        <v>5.5825980434019371</v>
      </c>
      <c r="AN188">
        <f>VLOOKUP($AC188,LS_Coint_BD!$B$3:$AQ$1079,AN$2)</f>
        <v>0</v>
      </c>
      <c r="AO188">
        <f>VLOOKUP($AC188,LS_Coint_BD!$B$3:$AQ$1079,AO$2)</f>
        <v>0</v>
      </c>
      <c r="AP188">
        <f>VLOOKUP($AC188,LS_Coint_BD!$B$3:$AQ$1079,AP$2)</f>
        <v>0</v>
      </c>
      <c r="AQ188">
        <f>VLOOKUP($AC188,LS_Coint_BD!$B$3:$AQ$1079,AQ$2)</f>
        <v>0.73528873251266902</v>
      </c>
      <c r="AR188">
        <f>VLOOKUP($AC188,LS_Coint_BD!$B$3:$AQ$1079,AR$2)</f>
        <v>0.70245598446919999</v>
      </c>
      <c r="AS188">
        <f>VLOOKUP($AC188,LS_Coint_BD!$B$3:$AQ$1079,AS$2)</f>
        <v>0.70414552973578004</v>
      </c>
      <c r="AT188">
        <f>VLOOKUP($AC188,LS_Coint_BD!$B$3:$AQ$1079,AT$2)</f>
        <v>0.83771058506058105</v>
      </c>
      <c r="AU188">
        <f>VLOOKUP($AC188,LS_Coint_BD!$B$3:$AQ$1079,AU$2)</f>
        <v>0.84119507632339197</v>
      </c>
      <c r="AV188">
        <f>VLOOKUP($AC188,LS_Coint_BD!$B$3:$AQ$1079,AV$2)</f>
        <v>0</v>
      </c>
      <c r="AW188">
        <f>VLOOKUP($AC188,LS_Coint_BD!$B$3:$AQ$1079,AW$2)</f>
        <v>0</v>
      </c>
      <c r="AX188">
        <f>VLOOKUP($AC188,LS_Coint_BD!$B$3:$AQ$1079,AX$2)</f>
        <v>0</v>
      </c>
      <c r="AY188">
        <f>VLOOKUP($AC188,LS_Coint_BD!$B$3:$AQ$1079,AY$2)</f>
        <v>-4.9960036108132002E-17</v>
      </c>
      <c r="AZ188">
        <f>VLOOKUP($AC188,LS_Coint_BD!$B$3:$AQ$1079,AZ$2)</f>
        <v>3.4540271877227099E-17</v>
      </c>
      <c r="BA188">
        <f>VLOOKUP($AC188,LS_Coint_BD!$B$3:$AQ$1079,BA$2)</f>
        <v>-1.10134124042816E-15</v>
      </c>
      <c r="BB188">
        <f>VLOOKUP($AC188,LS_Coint_BD!$B$3:$AQ$1079,BB$2)</f>
        <v>1.7763568394002501E-16</v>
      </c>
      <c r="BC188">
        <f>VLOOKUP($AC188,LS_Coint_BD!$B$3:$AQ$1079,BC$2)</f>
        <v>1.0800249583553501E-15</v>
      </c>
      <c r="BD188">
        <f t="shared" si="141"/>
        <v>0</v>
      </c>
      <c r="BE188">
        <f t="shared" si="142"/>
        <v>0</v>
      </c>
      <c r="BF188">
        <f t="shared" si="143"/>
        <v>0</v>
      </c>
      <c r="BG188">
        <f t="shared" si="144"/>
        <v>-1.470577465025338</v>
      </c>
      <c r="BH188">
        <f t="shared" si="145"/>
        <v>-1.4049119689384</v>
      </c>
      <c r="BI188">
        <f t="shared" si="146"/>
        <v>-1.4082910594715612</v>
      </c>
      <c r="BJ188">
        <f t="shared" si="147"/>
        <v>-1.6754211701211619</v>
      </c>
      <c r="BK188">
        <f t="shared" si="148"/>
        <v>-1.6823901526467828</v>
      </c>
      <c r="BL188">
        <f t="shared" si="149"/>
        <v>0</v>
      </c>
      <c r="BN188" s="19" t="b">
        <f t="shared" si="133"/>
        <v>0</v>
      </c>
      <c r="BO188" s="19" t="b">
        <f t="shared" si="134"/>
        <v>0</v>
      </c>
      <c r="BP188" s="19" t="b">
        <f t="shared" si="135"/>
        <v>0</v>
      </c>
      <c r="BQ188" s="19" t="b">
        <f t="shared" si="136"/>
        <v>0</v>
      </c>
      <c r="BR188" s="19" t="b">
        <f t="shared" si="137"/>
        <v>0</v>
      </c>
      <c r="BS188" s="19" t="b">
        <f t="shared" si="138"/>
        <v>0</v>
      </c>
      <c r="BT188" s="19" t="b">
        <f t="shared" si="139"/>
        <v>0</v>
      </c>
      <c r="BU188" s="19" t="b">
        <f t="shared" si="140"/>
        <v>0</v>
      </c>
    </row>
    <row r="189" spans="2:73" x14ac:dyDescent="0.3">
      <c r="B189" s="17" t="str">
        <f>VLOOKUP($AC189,LS_Coint_BD!$B$3:$D$1079,2)</f>
        <v>CIEL3</v>
      </c>
      <c r="C189" s="87" t="str">
        <f>VLOOKUP($AC189,LS_Coint_BD!$B$3:$D$1079,3)</f>
        <v>FLRY3</v>
      </c>
      <c r="D189" s="70">
        <f t="shared" si="150"/>
        <v>0.3461602358550202</v>
      </c>
      <c r="E189" s="66">
        <f t="shared" si="151"/>
        <v>2.0616500783274314</v>
      </c>
      <c r="F189" s="71">
        <f t="shared" si="152"/>
        <v>1.3744333855516209</v>
      </c>
      <c r="G189" s="70">
        <f t="shared" si="153"/>
        <v>1.3374385179792654</v>
      </c>
      <c r="H189" s="66">
        <f t="shared" si="154"/>
        <v>3.1917644294164198</v>
      </c>
      <c r="I189" s="71">
        <f t="shared" si="155"/>
        <v>2.1278429529442797</v>
      </c>
      <c r="J189" s="70">
        <f t="shared" si="156"/>
        <v>1.4982661104450585</v>
      </c>
      <c r="K189" s="66">
        <f t="shared" si="157"/>
        <v>3.1429733773145383</v>
      </c>
      <c r="L189" s="71">
        <f t="shared" si="158"/>
        <v>2.0953155848763587</v>
      </c>
      <c r="M189" s="70">
        <f t="shared" si="159"/>
        <v>1.6161013772343331</v>
      </c>
      <c r="N189" s="66">
        <f t="shared" si="160"/>
        <v>3.1910553219108899</v>
      </c>
      <c r="O189" s="71">
        <f t="shared" si="161"/>
        <v>2.1273702146072599</v>
      </c>
      <c r="P189" s="70">
        <f t="shared" si="162"/>
        <v>2.0143677318486759</v>
      </c>
      <c r="Q189" s="66">
        <f t="shared" si="163"/>
        <v>4.9969019849342109</v>
      </c>
      <c r="R189" s="71">
        <f t="shared" si="164"/>
        <v>3.3312679899561406</v>
      </c>
      <c r="S189" s="70">
        <f t="shared" si="165"/>
        <v>0</v>
      </c>
      <c r="T189" s="66">
        <f t="shared" si="166"/>
        <v>0</v>
      </c>
      <c r="U189" s="71">
        <f t="shared" si="167"/>
        <v>0</v>
      </c>
      <c r="V189" s="70">
        <f t="shared" si="168"/>
        <v>0</v>
      </c>
      <c r="W189" s="66">
        <f t="shared" si="169"/>
        <v>0</v>
      </c>
      <c r="X189" s="71">
        <f t="shared" si="170"/>
        <v>0</v>
      </c>
      <c r="Y189" s="70">
        <f t="shared" si="171"/>
        <v>0</v>
      </c>
      <c r="Z189" s="66">
        <f t="shared" si="172"/>
        <v>0</v>
      </c>
      <c r="AA189" s="71">
        <f t="shared" si="173"/>
        <v>0</v>
      </c>
      <c r="AB189" s="98">
        <f>SUMIF(BN189:BU189,"VERDADEIRO",BN$3:$BU188)</f>
        <v>0</v>
      </c>
      <c r="AC189" s="97">
        <f t="shared" si="132"/>
        <v>186</v>
      </c>
      <c r="AD189">
        <f>RTD("tryd.rtdserver",,"COT",B189,"ULT")</f>
        <v>4.1900000000000004</v>
      </c>
      <c r="AE189">
        <f>RTD("tryd.rtdserver",,"COT",C189,"ULT")</f>
        <v>28.16</v>
      </c>
      <c r="AF189">
        <f>VLOOKUP($AC189,LS_Coint_BD!$B$3:$AQ$1079,AF$2)*$AD189+VLOOKUP($AC189,LS_Coint_BD!$B$3:$AQ$1079,AF$2+1)</f>
        <v>27.81383976414498</v>
      </c>
      <c r="AG189">
        <f>VLOOKUP($AC189,LS_Coint_BD!$B$3:$AQ$1079,AG$2)*$AD189+VLOOKUP($AC189,LS_Coint_BD!$B$3:$AQ$1079,AG$2+1)</f>
        <v>26.822561482020735</v>
      </c>
      <c r="AH189">
        <f>VLOOKUP($AC189,LS_Coint_BD!$B$3:$AQ$1079,AH$2)*$AD189+VLOOKUP($AC189,LS_Coint_BD!$B$3:$AQ$1079,AH$2+1)</f>
        <v>26.661733889554942</v>
      </c>
      <c r="AI189">
        <f>VLOOKUP($AC189,LS_Coint_BD!$B$3:$AQ$1079,AI$2)*$AD189+VLOOKUP($AC189,LS_Coint_BD!$B$3:$AQ$1079,AI$2+1)</f>
        <v>26.543898622765667</v>
      </c>
      <c r="AJ189">
        <f>VLOOKUP($AC189,LS_Coint_BD!$B$3:$AQ$1079,AJ$2)*$AD189+VLOOKUP($AC189,LS_Coint_BD!$B$3:$AQ$1079,AJ$2+1)</f>
        <v>26.145632268151324</v>
      </c>
      <c r="AK189">
        <f>VLOOKUP($AC189,LS_Coint_BD!$B$3:$AQ$1079,AK$2)*$AD189+VLOOKUP($AC189,LS_Coint_BD!$B$3:$AQ$1079,AK$2+1)</f>
        <v>0</v>
      </c>
      <c r="AL189">
        <f>VLOOKUP($AC189,LS_Coint_BD!$B$3:$AQ$1079,AL$2)*$AD189+VLOOKUP($AC189,LS_Coint_BD!$B$3:$AQ$1079,AL$2+1)</f>
        <v>0</v>
      </c>
      <c r="AM189">
        <f>VLOOKUP($AC189,LS_Coint_BD!$B$3:$AQ$1079,AM$2)*$AD189+VLOOKUP($AC189,LS_Coint_BD!$B$3:$AQ$1079,AM$2+1)</f>
        <v>0</v>
      </c>
      <c r="AN189">
        <f>VLOOKUP($AC189,LS_Coint_BD!$B$3:$AQ$1079,AN$2)</f>
        <v>0.68721669277580999</v>
      </c>
      <c r="AO189">
        <f>VLOOKUP($AC189,LS_Coint_BD!$B$3:$AQ$1079,AO$2)</f>
        <v>1.0639214764721401</v>
      </c>
      <c r="AP189">
        <f>VLOOKUP($AC189,LS_Coint_BD!$B$3:$AQ$1079,AP$2)</f>
        <v>1.04765779243818</v>
      </c>
      <c r="AQ189">
        <f>VLOOKUP($AC189,LS_Coint_BD!$B$3:$AQ$1079,AQ$2)</f>
        <v>1.06368510730363</v>
      </c>
      <c r="AR189">
        <f>VLOOKUP($AC189,LS_Coint_BD!$B$3:$AQ$1079,AR$2)</f>
        <v>1.6656339949780701</v>
      </c>
      <c r="AS189">
        <f>VLOOKUP($AC189,LS_Coint_BD!$B$3:$AQ$1079,AS$2)</f>
        <v>0</v>
      </c>
      <c r="AT189">
        <f>VLOOKUP($AC189,LS_Coint_BD!$B$3:$AQ$1079,AT$2)</f>
        <v>0</v>
      </c>
      <c r="AU189">
        <f>VLOOKUP($AC189,LS_Coint_BD!$B$3:$AQ$1079,AU$2)</f>
        <v>0</v>
      </c>
      <c r="AV189">
        <f>VLOOKUP($AC189,LS_Coint_BD!$B$3:$AQ$1079,AV$2)</f>
        <v>7.8159700933611001E-16</v>
      </c>
      <c r="AW189">
        <f>VLOOKUP($AC189,LS_Coint_BD!$B$3:$AQ$1079,AW$2)</f>
        <v>-6.2172489379008802E-16</v>
      </c>
      <c r="AX189">
        <f>VLOOKUP($AC189,LS_Coint_BD!$B$3:$AQ$1079,AX$2)</f>
        <v>-1.2942028401344699E-15</v>
      </c>
      <c r="AY189">
        <f>VLOOKUP($AC189,LS_Coint_BD!$B$3:$AQ$1079,AY$2)</f>
        <v>1.11022302462516E-16</v>
      </c>
      <c r="AZ189">
        <f>VLOOKUP($AC189,LS_Coint_BD!$B$3:$AQ$1079,AZ$2)</f>
        <v>4.7369515717340002E-16</v>
      </c>
      <c r="BA189">
        <f>VLOOKUP($AC189,LS_Coint_BD!$B$3:$AQ$1079,BA$2)</f>
        <v>0</v>
      </c>
      <c r="BB189">
        <f>VLOOKUP($AC189,LS_Coint_BD!$B$3:$AQ$1079,BB$2)</f>
        <v>0</v>
      </c>
      <c r="BC189">
        <f>VLOOKUP($AC189,LS_Coint_BD!$B$3:$AQ$1079,BC$2)</f>
        <v>0</v>
      </c>
      <c r="BD189">
        <f t="shared" si="141"/>
        <v>1.3744333855516209</v>
      </c>
      <c r="BE189">
        <f t="shared" si="142"/>
        <v>2.1278429529442797</v>
      </c>
      <c r="BF189">
        <f t="shared" si="143"/>
        <v>2.0953155848763587</v>
      </c>
      <c r="BG189">
        <f t="shared" si="144"/>
        <v>2.1273702146072599</v>
      </c>
      <c r="BH189">
        <f t="shared" si="145"/>
        <v>3.3312679899561406</v>
      </c>
      <c r="BI189">
        <f t="shared" si="146"/>
        <v>0</v>
      </c>
      <c r="BJ189">
        <f t="shared" si="147"/>
        <v>0</v>
      </c>
      <c r="BK189">
        <f t="shared" si="148"/>
        <v>0</v>
      </c>
      <c r="BL189">
        <f t="shared" si="149"/>
        <v>1.3744333855516224</v>
      </c>
      <c r="BN189" s="30" t="b">
        <f t="shared" si="133"/>
        <v>0</v>
      </c>
      <c r="BO189" s="30" t="b">
        <f t="shared" si="134"/>
        <v>0</v>
      </c>
      <c r="BP189" s="30" t="b">
        <f t="shared" si="135"/>
        <v>0</v>
      </c>
      <c r="BQ189" s="30" t="b">
        <f t="shared" si="136"/>
        <v>0</v>
      </c>
      <c r="BR189" s="30" t="b">
        <f t="shared" si="137"/>
        <v>0</v>
      </c>
      <c r="BS189" s="30" t="b">
        <f t="shared" si="138"/>
        <v>0</v>
      </c>
      <c r="BT189" s="30" t="b">
        <f t="shared" si="139"/>
        <v>0</v>
      </c>
      <c r="BU189" s="30" t="b">
        <f t="shared" si="140"/>
        <v>0</v>
      </c>
    </row>
    <row r="190" spans="2:73" x14ac:dyDescent="0.3">
      <c r="B190" s="17" t="str">
        <f>VLOOKUP($AC190,LS_Coint_BD!$B$3:$D$1079,2)</f>
        <v>CIEL3</v>
      </c>
      <c r="C190" s="87" t="str">
        <f>VLOOKUP($AC190,LS_Coint_BD!$B$3:$D$1079,3)</f>
        <v>HGTX3</v>
      </c>
      <c r="D190" s="68">
        <f t="shared" si="150"/>
        <v>-0.11886371144332131</v>
      </c>
      <c r="E190" s="65">
        <f t="shared" si="151"/>
        <v>-2.0357482820601973</v>
      </c>
      <c r="F190" s="69">
        <f t="shared" si="152"/>
        <v>-1.357165521373465</v>
      </c>
      <c r="G190" s="68">
        <f t="shared" si="153"/>
        <v>0.36135144248621387</v>
      </c>
      <c r="H190" s="65">
        <f t="shared" si="154"/>
        <v>3.0716668221250778</v>
      </c>
      <c r="I190" s="69">
        <f t="shared" si="155"/>
        <v>2.0477778814167187</v>
      </c>
      <c r="J190" s="68">
        <f t="shared" si="156"/>
        <v>0.76960203716622289</v>
      </c>
      <c r="K190" s="65">
        <f t="shared" si="157"/>
        <v>3.46447495464</v>
      </c>
      <c r="L190" s="69">
        <f t="shared" si="158"/>
        <v>2.3096499697600001</v>
      </c>
      <c r="M190" s="68">
        <f t="shared" si="159"/>
        <v>0.97529593097184275</v>
      </c>
      <c r="N190" s="65">
        <f t="shared" si="160"/>
        <v>3.7172202672309549</v>
      </c>
      <c r="O190" s="69">
        <f t="shared" si="161"/>
        <v>2.4781468448206367</v>
      </c>
      <c r="P190" s="68">
        <f t="shared" si="162"/>
        <v>1.3505760729198784</v>
      </c>
      <c r="Q190" s="65">
        <f t="shared" si="163"/>
        <v>4.9667540424186916</v>
      </c>
      <c r="R190" s="69">
        <f t="shared" si="164"/>
        <v>3.3111693616124609</v>
      </c>
      <c r="S190" s="68">
        <f t="shared" si="165"/>
        <v>0</v>
      </c>
      <c r="T190" s="65">
        <f t="shared" si="166"/>
        <v>0</v>
      </c>
      <c r="U190" s="69">
        <f t="shared" si="167"/>
        <v>0</v>
      </c>
      <c r="V190" s="68">
        <f t="shared" si="168"/>
        <v>0</v>
      </c>
      <c r="W190" s="65">
        <f t="shared" si="169"/>
        <v>0</v>
      </c>
      <c r="X190" s="69">
        <f t="shared" si="170"/>
        <v>0</v>
      </c>
      <c r="Y190" s="68">
        <f t="shared" si="171"/>
        <v>0</v>
      </c>
      <c r="Z190" s="65">
        <f t="shared" si="172"/>
        <v>0</v>
      </c>
      <c r="AA190" s="69">
        <f t="shared" si="173"/>
        <v>0</v>
      </c>
      <c r="AB190" s="98">
        <f>SUMIF(BN190:BU190,"VERDADEIRO",BN$3:$BU189)</f>
        <v>0</v>
      </c>
      <c r="AC190" s="97">
        <f t="shared" si="132"/>
        <v>187</v>
      </c>
      <c r="AD190">
        <f>RTD("tryd.rtdserver",,"COT",B190,"ULT")</f>
        <v>4.1900000000000004</v>
      </c>
      <c r="AE190">
        <f>RTD("tryd.rtdserver",,"COT",C190,"ULT")</f>
        <v>17.77</v>
      </c>
      <c r="AF190">
        <f>VLOOKUP($AC190,LS_Coint_BD!$B$3:$AQ$1079,AF$2)*$AD190+VLOOKUP($AC190,LS_Coint_BD!$B$3:$AQ$1079,AF$2+1)</f>
        <v>17.888863711443321</v>
      </c>
      <c r="AG190">
        <f>VLOOKUP($AC190,LS_Coint_BD!$B$3:$AQ$1079,AG$2)*$AD190+VLOOKUP($AC190,LS_Coint_BD!$B$3:$AQ$1079,AG$2+1)</f>
        <v>17.408648557513786</v>
      </c>
      <c r="AH190">
        <f>VLOOKUP($AC190,LS_Coint_BD!$B$3:$AQ$1079,AH$2)*$AD190+VLOOKUP($AC190,LS_Coint_BD!$B$3:$AQ$1079,AH$2+1)</f>
        <v>17.000397962833777</v>
      </c>
      <c r="AI190">
        <f>VLOOKUP($AC190,LS_Coint_BD!$B$3:$AQ$1079,AI$2)*$AD190+VLOOKUP($AC190,LS_Coint_BD!$B$3:$AQ$1079,AI$2+1)</f>
        <v>16.794704069028157</v>
      </c>
      <c r="AJ190">
        <f>VLOOKUP($AC190,LS_Coint_BD!$B$3:$AQ$1079,AJ$2)*$AD190+VLOOKUP($AC190,LS_Coint_BD!$B$3:$AQ$1079,AJ$2+1)</f>
        <v>16.419423927080121</v>
      </c>
      <c r="AK190">
        <f>VLOOKUP($AC190,LS_Coint_BD!$B$3:$AQ$1079,AK$2)*$AD190+VLOOKUP($AC190,LS_Coint_BD!$B$3:$AQ$1079,AK$2+1)</f>
        <v>0</v>
      </c>
      <c r="AL190">
        <f>VLOOKUP($AC190,LS_Coint_BD!$B$3:$AQ$1079,AL$2)*$AD190+VLOOKUP($AC190,LS_Coint_BD!$B$3:$AQ$1079,AL$2+1)</f>
        <v>0</v>
      </c>
      <c r="AM190">
        <f>VLOOKUP($AC190,LS_Coint_BD!$B$3:$AQ$1079,AM$2)*$AD190+VLOOKUP($AC190,LS_Coint_BD!$B$3:$AQ$1079,AM$2+1)</f>
        <v>0</v>
      </c>
      <c r="AN190">
        <f>VLOOKUP($AC190,LS_Coint_BD!$B$3:$AQ$1079,AN$2)</f>
        <v>0.67858276068673196</v>
      </c>
      <c r="AO190">
        <f>VLOOKUP($AC190,LS_Coint_BD!$B$3:$AQ$1079,AO$2)</f>
        <v>1.02388894070836</v>
      </c>
      <c r="AP190">
        <f>VLOOKUP($AC190,LS_Coint_BD!$B$3:$AQ$1079,AP$2)</f>
        <v>1.1548249848800001</v>
      </c>
      <c r="AQ190">
        <f>VLOOKUP($AC190,LS_Coint_BD!$B$3:$AQ$1079,AQ$2)</f>
        <v>1.2390734224103199</v>
      </c>
      <c r="AR190">
        <f>VLOOKUP($AC190,LS_Coint_BD!$B$3:$AQ$1079,AR$2)</f>
        <v>1.65558468080623</v>
      </c>
      <c r="AS190">
        <f>VLOOKUP($AC190,LS_Coint_BD!$B$3:$AQ$1079,AS$2)</f>
        <v>0</v>
      </c>
      <c r="AT190">
        <f>VLOOKUP($AC190,LS_Coint_BD!$B$3:$AQ$1079,AT$2)</f>
        <v>0</v>
      </c>
      <c r="AU190">
        <f>VLOOKUP($AC190,LS_Coint_BD!$B$3:$AQ$1079,AU$2)</f>
        <v>0</v>
      </c>
      <c r="AV190">
        <f>VLOOKUP($AC190,LS_Coint_BD!$B$3:$AQ$1079,AV$2)</f>
        <v>-1.1368683772161599E-15</v>
      </c>
      <c r="AW190">
        <f>VLOOKUP($AC190,LS_Coint_BD!$B$3:$AQ$1079,AW$2)</f>
        <v>-1.21384384025684E-15</v>
      </c>
      <c r="AX190">
        <f>VLOOKUP($AC190,LS_Coint_BD!$B$3:$AQ$1079,AX$2)</f>
        <v>-1.6494742080145201E-16</v>
      </c>
      <c r="AY190">
        <f>VLOOKUP($AC190,LS_Coint_BD!$B$3:$AQ$1079,AY$2)</f>
        <v>-2.8976820942716599E-15</v>
      </c>
      <c r="AZ190">
        <f>VLOOKUP($AC190,LS_Coint_BD!$B$3:$AQ$1079,AZ$2)</f>
        <v>9.0791571791568409E-16</v>
      </c>
      <c r="BA190">
        <f>VLOOKUP($AC190,LS_Coint_BD!$B$3:$AQ$1079,BA$2)</f>
        <v>0</v>
      </c>
      <c r="BB190">
        <f>VLOOKUP($AC190,LS_Coint_BD!$B$3:$AQ$1079,BB$2)</f>
        <v>0</v>
      </c>
      <c r="BC190">
        <f>VLOOKUP($AC190,LS_Coint_BD!$B$3:$AQ$1079,BC$2)</f>
        <v>0</v>
      </c>
      <c r="BD190">
        <f t="shared" si="141"/>
        <v>-1.357165521373465</v>
      </c>
      <c r="BE190">
        <f t="shared" si="142"/>
        <v>2.0477778814167187</v>
      </c>
      <c r="BF190">
        <f t="shared" si="143"/>
        <v>2.3096499697600001</v>
      </c>
      <c r="BG190">
        <f t="shared" si="144"/>
        <v>2.4781468448206367</v>
      </c>
      <c r="BH190">
        <f t="shared" si="145"/>
        <v>3.3111693616124609</v>
      </c>
      <c r="BI190">
        <f t="shared" si="146"/>
        <v>0</v>
      </c>
      <c r="BJ190">
        <f t="shared" si="147"/>
        <v>0</v>
      </c>
      <c r="BK190">
        <f t="shared" si="148"/>
        <v>0</v>
      </c>
      <c r="BL190">
        <f t="shared" si="149"/>
        <v>-1.3571655213734672</v>
      </c>
      <c r="BN190" s="19" t="b">
        <f t="shared" si="133"/>
        <v>0</v>
      </c>
      <c r="BO190" s="19" t="b">
        <f t="shared" si="134"/>
        <v>0</v>
      </c>
      <c r="BP190" s="19" t="b">
        <f t="shared" si="135"/>
        <v>0</v>
      </c>
      <c r="BQ190" s="19" t="b">
        <f t="shared" si="136"/>
        <v>0</v>
      </c>
      <c r="BR190" s="19" t="b">
        <f t="shared" si="137"/>
        <v>0</v>
      </c>
      <c r="BS190" s="19" t="b">
        <f t="shared" si="138"/>
        <v>0</v>
      </c>
      <c r="BT190" s="19" t="b">
        <f t="shared" si="139"/>
        <v>0</v>
      </c>
      <c r="BU190" s="19" t="b">
        <f t="shared" si="140"/>
        <v>0</v>
      </c>
    </row>
    <row r="191" spans="2:73" x14ac:dyDescent="0.3">
      <c r="B191" s="17" t="str">
        <f>VLOOKUP($AC191,LS_Coint_BD!$B$3:$D$1079,2)</f>
        <v>CIEL3</v>
      </c>
      <c r="C191" s="87" t="str">
        <f>VLOOKUP($AC191,LS_Coint_BD!$B$3:$D$1079,3)</f>
        <v>IRBR3</v>
      </c>
      <c r="D191" s="70">
        <f t="shared" si="150"/>
        <v>9.0404203946619077E-3</v>
      </c>
      <c r="E191" s="66">
        <f t="shared" si="151"/>
        <v>1.8647339826607419</v>
      </c>
      <c r="F191" s="71">
        <f t="shared" si="152"/>
        <v>1.2431559884404946</v>
      </c>
      <c r="G191" s="70">
        <f t="shared" si="153"/>
        <v>-0.23617144937289503</v>
      </c>
      <c r="H191" s="66">
        <f t="shared" si="154"/>
        <v>-1.8363250766019203</v>
      </c>
      <c r="I191" s="71">
        <f t="shared" si="155"/>
        <v>-1.2242167177346135</v>
      </c>
      <c r="J191" s="70">
        <f t="shared" si="156"/>
        <v>-0.35888407146625667</v>
      </c>
      <c r="K191" s="66">
        <f t="shared" si="157"/>
        <v>-1.9137301874441361</v>
      </c>
      <c r="L191" s="71">
        <f t="shared" si="158"/>
        <v>-1.2758201249627574</v>
      </c>
      <c r="M191" s="70">
        <f t="shared" si="159"/>
        <v>-0.55981070044587877</v>
      </c>
      <c r="N191" s="66">
        <f t="shared" si="160"/>
        <v>-2.577760630074605</v>
      </c>
      <c r="O191" s="71">
        <f t="shared" si="161"/>
        <v>-1.7185070867164034</v>
      </c>
      <c r="P191" s="70">
        <f t="shared" si="162"/>
        <v>-0.65102823846053148</v>
      </c>
      <c r="Q191" s="66">
        <f t="shared" si="163"/>
        <v>-2.9630047442773435</v>
      </c>
      <c r="R191" s="71">
        <f t="shared" si="164"/>
        <v>-1.9753364961848956</v>
      </c>
      <c r="S191" s="70">
        <f t="shared" si="165"/>
        <v>-0.77999857857012778</v>
      </c>
      <c r="T191" s="66">
        <f t="shared" si="166"/>
        <v>-3.1734538269869699</v>
      </c>
      <c r="U191" s="71">
        <f t="shared" si="167"/>
        <v>-2.1156358846579799</v>
      </c>
      <c r="V191" s="70">
        <f t="shared" si="168"/>
        <v>0</v>
      </c>
      <c r="W191" s="66">
        <f t="shared" si="169"/>
        <v>0</v>
      </c>
      <c r="X191" s="71">
        <f t="shared" si="170"/>
        <v>0</v>
      </c>
      <c r="Y191" s="70">
        <f t="shared" si="171"/>
        <v>-1.1566807354996094</v>
      </c>
      <c r="Z191" s="66">
        <f t="shared" si="172"/>
        <v>-11.947732524926694</v>
      </c>
      <c r="AA191" s="71">
        <f t="shared" si="173"/>
        <v>-7.9651550166177962</v>
      </c>
      <c r="AB191" s="98">
        <f>SUMIF(BN191:BU191,"VERDADEIRO",BN$3:$BU190)</f>
        <v>0</v>
      </c>
      <c r="AC191" s="97">
        <f t="shared" si="132"/>
        <v>188</v>
      </c>
      <c r="AD191">
        <f>RTD("tryd.rtdserver",,"COT",B191,"ULT")</f>
        <v>4.1900000000000004</v>
      </c>
      <c r="AE191">
        <f>RTD("tryd.rtdserver",,"COT",C191,"ULT")</f>
        <v>6.91</v>
      </c>
      <c r="AF191">
        <f>VLOOKUP($AC191,LS_Coint_BD!$B$3:$AQ$1079,AF$2)*$AD191+VLOOKUP($AC191,LS_Coint_BD!$B$3:$AQ$1079,AF$2+1)</f>
        <v>6.9009595796053382</v>
      </c>
      <c r="AG191">
        <f>VLOOKUP($AC191,LS_Coint_BD!$B$3:$AQ$1079,AG$2)*$AD191+VLOOKUP($AC191,LS_Coint_BD!$B$3:$AQ$1079,AG$2+1)</f>
        <v>7.1461714493728952</v>
      </c>
      <c r="AH191">
        <f>VLOOKUP($AC191,LS_Coint_BD!$B$3:$AQ$1079,AH$2)*$AD191+VLOOKUP($AC191,LS_Coint_BD!$B$3:$AQ$1079,AH$2+1)</f>
        <v>7.2688840714662568</v>
      </c>
      <c r="AI191">
        <f>VLOOKUP($AC191,LS_Coint_BD!$B$3:$AQ$1079,AI$2)*$AD191+VLOOKUP($AC191,LS_Coint_BD!$B$3:$AQ$1079,AI$2+1)</f>
        <v>7.4698107004458789</v>
      </c>
      <c r="AJ191">
        <f>VLOOKUP($AC191,LS_Coint_BD!$B$3:$AQ$1079,AJ$2)*$AD191+VLOOKUP($AC191,LS_Coint_BD!$B$3:$AQ$1079,AJ$2+1)</f>
        <v>7.5610282384605316</v>
      </c>
      <c r="AK191">
        <f>VLOOKUP($AC191,LS_Coint_BD!$B$3:$AQ$1079,AK$2)*$AD191+VLOOKUP($AC191,LS_Coint_BD!$B$3:$AQ$1079,AK$2+1)</f>
        <v>7.6899985785701279</v>
      </c>
      <c r="AL191">
        <f>VLOOKUP($AC191,LS_Coint_BD!$B$3:$AQ$1079,AL$2)*$AD191+VLOOKUP($AC191,LS_Coint_BD!$B$3:$AQ$1079,AL$2+1)</f>
        <v>0</v>
      </c>
      <c r="AM191">
        <f>VLOOKUP($AC191,LS_Coint_BD!$B$3:$AQ$1079,AM$2)*$AD191+VLOOKUP($AC191,LS_Coint_BD!$B$3:$AQ$1079,AM$2+1)</f>
        <v>8.0666807354996095</v>
      </c>
      <c r="AN191">
        <f>VLOOKUP($AC191,LS_Coint_BD!$B$3:$AQ$1079,AN$2)</f>
        <v>0.62157799422024695</v>
      </c>
      <c r="AO191">
        <f>VLOOKUP($AC191,LS_Coint_BD!$B$3:$AQ$1079,AO$2)</f>
        <v>0.61210835886730697</v>
      </c>
      <c r="AP191">
        <f>VLOOKUP($AC191,LS_Coint_BD!$B$3:$AQ$1079,AP$2)</f>
        <v>0.63791006248137905</v>
      </c>
      <c r="AQ191">
        <f>VLOOKUP($AC191,LS_Coint_BD!$B$3:$AQ$1079,AQ$2)</f>
        <v>0.85925354335820203</v>
      </c>
      <c r="AR191">
        <f>VLOOKUP($AC191,LS_Coint_BD!$B$3:$AQ$1079,AR$2)</f>
        <v>0.98766824809244802</v>
      </c>
      <c r="AS191">
        <f>VLOOKUP($AC191,LS_Coint_BD!$B$3:$AQ$1079,AS$2)</f>
        <v>1.05781794232899</v>
      </c>
      <c r="AT191">
        <f>VLOOKUP($AC191,LS_Coint_BD!$B$3:$AQ$1079,AT$2)</f>
        <v>0</v>
      </c>
      <c r="AU191">
        <f>VLOOKUP($AC191,LS_Coint_BD!$B$3:$AQ$1079,AU$2)</f>
        <v>3.9825775083088999</v>
      </c>
      <c r="AV191">
        <f>VLOOKUP($AC191,LS_Coint_BD!$B$3:$AQ$1079,AV$2)</f>
        <v>5.7731597280508103E-16</v>
      </c>
      <c r="AW191">
        <f>VLOOKUP($AC191,LS_Coint_BD!$B$3:$AQ$1079,AW$2)</f>
        <v>3.9227880203422201E-16</v>
      </c>
      <c r="AX191">
        <f>VLOOKUP($AC191,LS_Coint_BD!$B$3:$AQ$1079,AX$2)</f>
        <v>5.9000423594365499E-16</v>
      </c>
      <c r="AY191">
        <f>VLOOKUP($AC191,LS_Coint_BD!$B$3:$AQ$1079,AY$2)</f>
        <v>7.6050277186823199E-16</v>
      </c>
      <c r="AZ191">
        <f>VLOOKUP($AC191,LS_Coint_BD!$B$3:$AQ$1079,AZ$2)</f>
        <v>3.7500866609560799E-16</v>
      </c>
      <c r="BA191">
        <f>VLOOKUP($AC191,LS_Coint_BD!$B$3:$AQ$1079,BA$2)</f>
        <v>3.5527136788004998E-17</v>
      </c>
      <c r="BB191">
        <f>VLOOKUP($AC191,LS_Coint_BD!$B$3:$AQ$1079,BB$2)</f>
        <v>0</v>
      </c>
      <c r="BC191">
        <f>VLOOKUP($AC191,LS_Coint_BD!$B$3:$AQ$1079,BC$2)</f>
        <v>3.3111291486420698E-15</v>
      </c>
      <c r="BD191">
        <f t="shared" si="141"/>
        <v>1.2431559884404946</v>
      </c>
      <c r="BE191">
        <f t="shared" si="142"/>
        <v>-1.2242167177346135</v>
      </c>
      <c r="BF191">
        <f t="shared" si="143"/>
        <v>-1.2758201249627574</v>
      </c>
      <c r="BG191">
        <f t="shared" si="144"/>
        <v>-1.7185070867164034</v>
      </c>
      <c r="BH191">
        <f t="shared" si="145"/>
        <v>-1.9753364961848956</v>
      </c>
      <c r="BI191">
        <f t="shared" si="146"/>
        <v>-2.1156358846579799</v>
      </c>
      <c r="BJ191">
        <f t="shared" si="147"/>
        <v>0</v>
      </c>
      <c r="BK191">
        <f t="shared" si="148"/>
        <v>-7.9651550166177962</v>
      </c>
      <c r="BL191">
        <f t="shared" si="149"/>
        <v>1.2431559884404935</v>
      </c>
      <c r="BN191" s="30" t="b">
        <f t="shared" si="133"/>
        <v>0</v>
      </c>
      <c r="BO191" s="30" t="b">
        <f t="shared" si="134"/>
        <v>0</v>
      </c>
      <c r="BP191" s="30" t="b">
        <f t="shared" si="135"/>
        <v>0</v>
      </c>
      <c r="BQ191" s="30" t="b">
        <f t="shared" si="136"/>
        <v>0</v>
      </c>
      <c r="BR191" s="30" t="b">
        <f t="shared" si="137"/>
        <v>0</v>
      </c>
      <c r="BS191" s="30" t="b">
        <f t="shared" si="138"/>
        <v>0</v>
      </c>
      <c r="BT191" s="30" t="b">
        <f t="shared" si="139"/>
        <v>0</v>
      </c>
      <c r="BU191" s="30" t="b">
        <f t="shared" si="140"/>
        <v>0</v>
      </c>
    </row>
    <row r="192" spans="2:73" x14ac:dyDescent="0.3">
      <c r="B192" s="17" t="str">
        <f>VLOOKUP($AC192,LS_Coint_BD!$B$3:$D$1079,2)</f>
        <v>CIEL3</v>
      </c>
      <c r="C192" s="87" t="str">
        <f>VLOOKUP($AC192,LS_Coint_BD!$B$3:$D$1079,3)</f>
        <v>LREN3</v>
      </c>
      <c r="D192" s="68">
        <f t="shared" si="150"/>
        <v>0</v>
      </c>
      <c r="E192" s="65">
        <f t="shared" si="151"/>
        <v>0</v>
      </c>
      <c r="F192" s="69">
        <f t="shared" si="152"/>
        <v>0</v>
      </c>
      <c r="G192" s="68">
        <f t="shared" si="153"/>
        <v>0</v>
      </c>
      <c r="H192" s="65">
        <f t="shared" si="154"/>
        <v>0</v>
      </c>
      <c r="I192" s="69">
        <f t="shared" si="155"/>
        <v>0</v>
      </c>
      <c r="J192" s="68">
        <f t="shared" si="156"/>
        <v>-1.5474237797379402</v>
      </c>
      <c r="K192" s="65">
        <f t="shared" si="157"/>
        <v>-7.0859249995322102</v>
      </c>
      <c r="L192" s="69">
        <f t="shared" si="158"/>
        <v>-4.7239499996881404</v>
      </c>
      <c r="M192" s="68">
        <f t="shared" si="159"/>
        <v>-1.5371560292583624</v>
      </c>
      <c r="N192" s="65">
        <f t="shared" si="160"/>
        <v>-6.7540053027159592</v>
      </c>
      <c r="O192" s="69">
        <f t="shared" si="161"/>
        <v>-4.5026702018106395</v>
      </c>
      <c r="P192" s="68">
        <f t="shared" si="162"/>
        <v>-1.2954782214159763</v>
      </c>
      <c r="Q192" s="65">
        <f t="shared" si="163"/>
        <v>-7.5477849460932838</v>
      </c>
      <c r="R192" s="69">
        <f t="shared" si="164"/>
        <v>-5.0318566307288561</v>
      </c>
      <c r="S192" s="68">
        <f t="shared" si="165"/>
        <v>-0.70231704357072999</v>
      </c>
      <c r="T192" s="65">
        <f t="shared" si="166"/>
        <v>-9.2686282490138154</v>
      </c>
      <c r="U192" s="69">
        <f t="shared" si="167"/>
        <v>-6.179085499342543</v>
      </c>
      <c r="V192" s="68">
        <f t="shared" si="168"/>
        <v>-2.6063029225511514E-2</v>
      </c>
      <c r="W192" s="65">
        <f t="shared" si="169"/>
        <v>-11.143457613307859</v>
      </c>
      <c r="X192" s="69">
        <f t="shared" si="170"/>
        <v>-7.4289717422052393</v>
      </c>
      <c r="Y192" s="68">
        <f t="shared" si="171"/>
        <v>0</v>
      </c>
      <c r="Z192" s="65">
        <f t="shared" si="172"/>
        <v>0</v>
      </c>
      <c r="AA192" s="69">
        <f t="shared" si="173"/>
        <v>0</v>
      </c>
      <c r="AB192" s="98">
        <f>SUMIF(BN192:BU192,"VERDADEIRO",BN$3:$BU191)</f>
        <v>0</v>
      </c>
      <c r="AC192" s="97">
        <f t="shared" si="132"/>
        <v>189</v>
      </c>
      <c r="AD192">
        <f>RTD("tryd.rtdserver",,"COT",B192,"ULT")</f>
        <v>4.1900000000000004</v>
      </c>
      <c r="AE192">
        <f>RTD("tryd.rtdserver",,"COT",C192,"ULT")</f>
        <v>41.01</v>
      </c>
      <c r="AF192">
        <f>VLOOKUP($AC192,LS_Coint_BD!$B$3:$AQ$1079,AF$2)*$AD192+VLOOKUP($AC192,LS_Coint_BD!$B$3:$AQ$1079,AF$2+1)</f>
        <v>0</v>
      </c>
      <c r="AG192">
        <f>VLOOKUP($AC192,LS_Coint_BD!$B$3:$AQ$1079,AG$2)*$AD192+VLOOKUP($AC192,LS_Coint_BD!$B$3:$AQ$1079,AG$2+1)</f>
        <v>0</v>
      </c>
      <c r="AH192">
        <f>VLOOKUP($AC192,LS_Coint_BD!$B$3:$AQ$1079,AH$2)*$AD192+VLOOKUP($AC192,LS_Coint_BD!$B$3:$AQ$1079,AH$2+1)</f>
        <v>42.557423779737938</v>
      </c>
      <c r="AI192">
        <f>VLOOKUP($AC192,LS_Coint_BD!$B$3:$AQ$1079,AI$2)*$AD192+VLOOKUP($AC192,LS_Coint_BD!$B$3:$AQ$1079,AI$2+1)</f>
        <v>42.54715602925836</v>
      </c>
      <c r="AJ192">
        <f>VLOOKUP($AC192,LS_Coint_BD!$B$3:$AQ$1079,AJ$2)*$AD192+VLOOKUP($AC192,LS_Coint_BD!$B$3:$AQ$1079,AJ$2+1)</f>
        <v>42.305478221415974</v>
      </c>
      <c r="AK192">
        <f>VLOOKUP($AC192,LS_Coint_BD!$B$3:$AQ$1079,AK$2)*$AD192+VLOOKUP($AC192,LS_Coint_BD!$B$3:$AQ$1079,AK$2+1)</f>
        <v>41.712317043570728</v>
      </c>
      <c r="AL192">
        <f>VLOOKUP($AC192,LS_Coint_BD!$B$3:$AQ$1079,AL$2)*$AD192+VLOOKUP($AC192,LS_Coint_BD!$B$3:$AQ$1079,AL$2+1)</f>
        <v>41.03606302922551</v>
      </c>
      <c r="AM192">
        <f>VLOOKUP($AC192,LS_Coint_BD!$B$3:$AQ$1079,AM$2)*$AD192+VLOOKUP($AC192,LS_Coint_BD!$B$3:$AQ$1079,AM$2+1)</f>
        <v>0</v>
      </c>
      <c r="AN192">
        <f>VLOOKUP($AC192,LS_Coint_BD!$B$3:$AQ$1079,AN$2)</f>
        <v>0</v>
      </c>
      <c r="AO192">
        <f>VLOOKUP($AC192,LS_Coint_BD!$B$3:$AQ$1079,AO$2)</f>
        <v>0</v>
      </c>
      <c r="AP192">
        <f>VLOOKUP($AC192,LS_Coint_BD!$B$3:$AQ$1079,AP$2)</f>
        <v>2.3619749998440698</v>
      </c>
      <c r="AQ192">
        <f>VLOOKUP($AC192,LS_Coint_BD!$B$3:$AQ$1079,AQ$2)</f>
        <v>2.2513351009053202</v>
      </c>
      <c r="AR192">
        <f>VLOOKUP($AC192,LS_Coint_BD!$B$3:$AQ$1079,AR$2)</f>
        <v>2.5159283153644298</v>
      </c>
      <c r="AS192">
        <f>VLOOKUP($AC192,LS_Coint_BD!$B$3:$AQ$1079,AS$2)</f>
        <v>3.0895427496712702</v>
      </c>
      <c r="AT192">
        <f>VLOOKUP($AC192,LS_Coint_BD!$B$3:$AQ$1079,AT$2)</f>
        <v>3.7144858711026201</v>
      </c>
      <c r="AU192">
        <f>VLOOKUP($AC192,LS_Coint_BD!$B$3:$AQ$1079,AU$2)</f>
        <v>0</v>
      </c>
      <c r="AV192">
        <f>VLOOKUP($AC192,LS_Coint_BD!$B$3:$AQ$1079,AV$2)</f>
        <v>0</v>
      </c>
      <c r="AW192">
        <f>VLOOKUP($AC192,LS_Coint_BD!$B$3:$AQ$1079,AW$2)</f>
        <v>0</v>
      </c>
      <c r="AX192">
        <f>VLOOKUP($AC192,LS_Coint_BD!$B$3:$AQ$1079,AX$2)</f>
        <v>-7.6129578831439301E-16</v>
      </c>
      <c r="AY192">
        <f>VLOOKUP($AC192,LS_Coint_BD!$B$3:$AQ$1079,AY$2)</f>
        <v>8.4376949871511903E-16</v>
      </c>
      <c r="AZ192">
        <f>VLOOKUP($AC192,LS_Coint_BD!$B$3:$AQ$1079,AZ$2)</f>
        <v>3.7106120645249702E-15</v>
      </c>
      <c r="BA192">
        <f>VLOOKUP($AC192,LS_Coint_BD!$B$3:$AQ$1079,BA$2)</f>
        <v>-2.7000623958883799E-15</v>
      </c>
      <c r="BB192">
        <f>VLOOKUP($AC192,LS_Coint_BD!$B$3:$AQ$1079,BB$2)</f>
        <v>5.1675835328007303E-16</v>
      </c>
      <c r="BC192">
        <f>VLOOKUP($AC192,LS_Coint_BD!$B$3:$AQ$1079,BC$2)</f>
        <v>0</v>
      </c>
      <c r="BD192">
        <f t="shared" si="141"/>
        <v>0</v>
      </c>
      <c r="BE192">
        <f t="shared" si="142"/>
        <v>0</v>
      </c>
      <c r="BF192">
        <f t="shared" si="143"/>
        <v>-4.7239499996881404</v>
      </c>
      <c r="BG192">
        <f t="shared" si="144"/>
        <v>-4.5026702018106395</v>
      </c>
      <c r="BH192">
        <f t="shared" si="145"/>
        <v>-5.0318566307288561</v>
      </c>
      <c r="BI192">
        <f t="shared" si="146"/>
        <v>-6.179085499342543</v>
      </c>
      <c r="BJ192">
        <f t="shared" si="147"/>
        <v>-7.4289717422052393</v>
      </c>
      <c r="BK192">
        <f t="shared" si="148"/>
        <v>0</v>
      </c>
      <c r="BL192">
        <f t="shared" si="149"/>
        <v>0</v>
      </c>
      <c r="BN192" s="19" t="b">
        <f t="shared" si="133"/>
        <v>0</v>
      </c>
      <c r="BO192" s="19" t="b">
        <f t="shared" si="134"/>
        <v>0</v>
      </c>
      <c r="BP192" s="19" t="b">
        <f t="shared" si="135"/>
        <v>0</v>
      </c>
      <c r="BQ192" s="19" t="b">
        <f t="shared" si="136"/>
        <v>0</v>
      </c>
      <c r="BR192" s="19" t="b">
        <f t="shared" si="137"/>
        <v>0</v>
      </c>
      <c r="BS192" s="19" t="b">
        <f t="shared" si="138"/>
        <v>0</v>
      </c>
      <c r="BT192" s="19" t="b">
        <f t="shared" si="139"/>
        <v>0</v>
      </c>
      <c r="BU192" s="19" t="b">
        <f t="shared" si="140"/>
        <v>0</v>
      </c>
    </row>
    <row r="193" spans="2:73" x14ac:dyDescent="0.3">
      <c r="B193" s="17" t="str">
        <f>VLOOKUP($AC193,LS_Coint_BD!$B$3:$D$1079,2)</f>
        <v>CIEL3</v>
      </c>
      <c r="C193" s="87" t="str">
        <f>VLOOKUP($AC193,LS_Coint_BD!$B$3:$D$1079,3)</f>
        <v>MULT3</v>
      </c>
      <c r="D193" s="70">
        <f t="shared" si="150"/>
        <v>0</v>
      </c>
      <c r="E193" s="66">
        <f t="shared" si="151"/>
        <v>0</v>
      </c>
      <c r="F193" s="71">
        <f t="shared" si="152"/>
        <v>0</v>
      </c>
      <c r="G193" s="70">
        <f t="shared" si="153"/>
        <v>0</v>
      </c>
      <c r="H193" s="66">
        <f t="shared" si="154"/>
        <v>0</v>
      </c>
      <c r="I193" s="71">
        <f t="shared" si="155"/>
        <v>0</v>
      </c>
      <c r="J193" s="70">
        <f t="shared" si="156"/>
        <v>0</v>
      </c>
      <c r="K193" s="66">
        <f t="shared" si="157"/>
        <v>0</v>
      </c>
      <c r="L193" s="71">
        <f t="shared" si="158"/>
        <v>0</v>
      </c>
      <c r="M193" s="70">
        <f t="shared" si="159"/>
        <v>0.10768228077047581</v>
      </c>
      <c r="N193" s="66">
        <f t="shared" si="160"/>
        <v>4.119071874518399</v>
      </c>
      <c r="O193" s="71">
        <f t="shared" si="161"/>
        <v>2.7460479163455993</v>
      </c>
      <c r="P193" s="70">
        <f t="shared" si="162"/>
        <v>0.15130506091746554</v>
      </c>
      <c r="Q193" s="66">
        <f t="shared" si="163"/>
        <v>4.146698621223333</v>
      </c>
      <c r="R193" s="71">
        <f t="shared" si="164"/>
        <v>2.7644657474822223</v>
      </c>
      <c r="S193" s="70">
        <f t="shared" si="165"/>
        <v>0.3403125118063457</v>
      </c>
      <c r="T193" s="66">
        <f t="shared" si="166"/>
        <v>4.5210520960283986</v>
      </c>
      <c r="U193" s="71">
        <f t="shared" si="167"/>
        <v>3.0140347306855992</v>
      </c>
      <c r="V193" s="70">
        <f t="shared" si="168"/>
        <v>0.53467783334159691</v>
      </c>
      <c r="W193" s="66">
        <f t="shared" si="169"/>
        <v>4.8918471217215931</v>
      </c>
      <c r="X193" s="71">
        <f t="shared" si="170"/>
        <v>3.2612314144810624</v>
      </c>
      <c r="Y193" s="70">
        <f t="shared" si="171"/>
        <v>0.31852299909976622</v>
      </c>
      <c r="Z193" s="66">
        <f t="shared" si="172"/>
        <v>7.0700200373048441</v>
      </c>
      <c r="AA193" s="71">
        <f t="shared" si="173"/>
        <v>4.7133466915365627</v>
      </c>
      <c r="AB193" s="98">
        <f>SUMIF(BN193:BU193,"VERDADEIRO",BN$3:$BU192)</f>
        <v>0</v>
      </c>
      <c r="AC193" s="97">
        <f t="shared" si="132"/>
        <v>190</v>
      </c>
      <c r="AD193">
        <f>RTD("tryd.rtdserver",,"COT",B193,"ULT")</f>
        <v>4.1900000000000004</v>
      </c>
      <c r="AE193">
        <f>RTD("tryd.rtdserver",,"COT",C193,"ULT")</f>
        <v>21.84</v>
      </c>
      <c r="AF193">
        <f>VLOOKUP($AC193,LS_Coint_BD!$B$3:$AQ$1079,AF$2)*$AD193+VLOOKUP($AC193,LS_Coint_BD!$B$3:$AQ$1079,AF$2+1)</f>
        <v>0</v>
      </c>
      <c r="AG193">
        <f>VLOOKUP($AC193,LS_Coint_BD!$B$3:$AQ$1079,AG$2)*$AD193+VLOOKUP($AC193,LS_Coint_BD!$B$3:$AQ$1079,AG$2+1)</f>
        <v>0</v>
      </c>
      <c r="AH193">
        <f>VLOOKUP($AC193,LS_Coint_BD!$B$3:$AQ$1079,AH$2)*$AD193+VLOOKUP($AC193,LS_Coint_BD!$B$3:$AQ$1079,AH$2+1)</f>
        <v>0</v>
      </c>
      <c r="AI193">
        <f>VLOOKUP($AC193,LS_Coint_BD!$B$3:$AQ$1079,AI$2)*$AD193+VLOOKUP($AC193,LS_Coint_BD!$B$3:$AQ$1079,AI$2+1)</f>
        <v>21.732317719229524</v>
      </c>
      <c r="AJ193">
        <f>VLOOKUP($AC193,LS_Coint_BD!$B$3:$AQ$1079,AJ$2)*$AD193+VLOOKUP($AC193,LS_Coint_BD!$B$3:$AQ$1079,AJ$2+1)</f>
        <v>21.688694939082534</v>
      </c>
      <c r="AK193">
        <f>VLOOKUP($AC193,LS_Coint_BD!$B$3:$AQ$1079,AK$2)*$AD193+VLOOKUP($AC193,LS_Coint_BD!$B$3:$AQ$1079,AK$2+1)</f>
        <v>21.499687488193654</v>
      </c>
      <c r="AL193">
        <f>VLOOKUP($AC193,LS_Coint_BD!$B$3:$AQ$1079,AL$2)*$AD193+VLOOKUP($AC193,LS_Coint_BD!$B$3:$AQ$1079,AL$2+1)</f>
        <v>21.305322166658403</v>
      </c>
      <c r="AM193">
        <f>VLOOKUP($AC193,LS_Coint_BD!$B$3:$AQ$1079,AM$2)*$AD193+VLOOKUP($AC193,LS_Coint_BD!$B$3:$AQ$1079,AM$2+1)</f>
        <v>21.521477000900234</v>
      </c>
      <c r="AN193">
        <f>VLOOKUP($AC193,LS_Coint_BD!$B$3:$AQ$1079,AN$2)</f>
        <v>0</v>
      </c>
      <c r="AO193">
        <f>VLOOKUP($AC193,LS_Coint_BD!$B$3:$AQ$1079,AO$2)</f>
        <v>0</v>
      </c>
      <c r="AP193">
        <f>VLOOKUP($AC193,LS_Coint_BD!$B$3:$AQ$1079,AP$2)</f>
        <v>0</v>
      </c>
      <c r="AQ193">
        <f>VLOOKUP($AC193,LS_Coint_BD!$B$3:$AQ$1079,AQ$2)</f>
        <v>1.3730239581728001</v>
      </c>
      <c r="AR193">
        <f>VLOOKUP($AC193,LS_Coint_BD!$B$3:$AQ$1079,AR$2)</f>
        <v>1.38223287374111</v>
      </c>
      <c r="AS193">
        <f>VLOOKUP($AC193,LS_Coint_BD!$B$3:$AQ$1079,AS$2)</f>
        <v>1.5070173653428001</v>
      </c>
      <c r="AT193">
        <f>VLOOKUP($AC193,LS_Coint_BD!$B$3:$AQ$1079,AT$2)</f>
        <v>1.6306157072405301</v>
      </c>
      <c r="AU193">
        <f>VLOOKUP($AC193,LS_Coint_BD!$B$3:$AQ$1079,AU$2)</f>
        <v>2.35667334576828</v>
      </c>
      <c r="AV193">
        <f>VLOOKUP($AC193,LS_Coint_BD!$B$3:$AQ$1079,AV$2)</f>
        <v>0</v>
      </c>
      <c r="AW193">
        <f>VLOOKUP($AC193,LS_Coint_BD!$B$3:$AQ$1079,AW$2)</f>
        <v>0</v>
      </c>
      <c r="AX193">
        <f>VLOOKUP($AC193,LS_Coint_BD!$B$3:$AQ$1079,AX$2)</f>
        <v>0</v>
      </c>
      <c r="AY193">
        <f>VLOOKUP($AC193,LS_Coint_BD!$B$3:$AQ$1079,AY$2)</f>
        <v>-6.6613381477509402E-16</v>
      </c>
      <c r="AZ193">
        <f>VLOOKUP($AC193,LS_Coint_BD!$B$3:$AQ$1079,AZ$2)</f>
        <v>2.1118909090647398E-15</v>
      </c>
      <c r="BA193">
        <f>VLOOKUP($AC193,LS_Coint_BD!$B$3:$AQ$1079,BA$2)</f>
        <v>-8.1712414612411495E-16</v>
      </c>
      <c r="BB193">
        <f>VLOOKUP($AC193,LS_Coint_BD!$B$3:$AQ$1079,BB$2)</f>
        <v>2.0670334131202902E-15</v>
      </c>
      <c r="BC193">
        <f>VLOOKUP($AC193,LS_Coint_BD!$B$3:$AQ$1079,BC$2)</f>
        <v>2.3874235921539399E-15</v>
      </c>
      <c r="BD193">
        <f t="shared" si="141"/>
        <v>0</v>
      </c>
      <c r="BE193">
        <f t="shared" si="142"/>
        <v>0</v>
      </c>
      <c r="BF193">
        <f t="shared" si="143"/>
        <v>0</v>
      </c>
      <c r="BG193">
        <f t="shared" si="144"/>
        <v>2.7460479163455993</v>
      </c>
      <c r="BH193">
        <f t="shared" si="145"/>
        <v>2.7644657474822223</v>
      </c>
      <c r="BI193">
        <f t="shared" si="146"/>
        <v>3.0140347306855992</v>
      </c>
      <c r="BJ193">
        <f t="shared" si="147"/>
        <v>3.2612314144810624</v>
      </c>
      <c r="BK193">
        <f t="shared" si="148"/>
        <v>4.7133466915365627</v>
      </c>
      <c r="BL193">
        <f t="shared" si="149"/>
        <v>0</v>
      </c>
      <c r="BN193" s="30" t="b">
        <f t="shared" si="133"/>
        <v>0</v>
      </c>
      <c r="BO193" s="30" t="b">
        <f t="shared" si="134"/>
        <v>0</v>
      </c>
      <c r="BP193" s="30" t="b">
        <f t="shared" si="135"/>
        <v>0</v>
      </c>
      <c r="BQ193" s="30" t="b">
        <f t="shared" si="136"/>
        <v>0</v>
      </c>
      <c r="BR193" s="30" t="b">
        <f t="shared" si="137"/>
        <v>0</v>
      </c>
      <c r="BS193" s="30" t="b">
        <f t="shared" si="138"/>
        <v>0</v>
      </c>
      <c r="BT193" s="30" t="b">
        <f t="shared" si="139"/>
        <v>0</v>
      </c>
      <c r="BU193" s="30" t="b">
        <f t="shared" si="140"/>
        <v>0</v>
      </c>
    </row>
    <row r="194" spans="2:73" x14ac:dyDescent="0.3">
      <c r="B194" s="17" t="str">
        <f>VLOOKUP($AC194,LS_Coint_BD!$B$3:$D$1079,2)</f>
        <v>CIEL3</v>
      </c>
      <c r="C194" s="87" t="str">
        <f>VLOOKUP($AC194,LS_Coint_BD!$B$3:$D$1079,3)</f>
        <v>RADL3</v>
      </c>
      <c r="D194" s="68">
        <f t="shared" si="150"/>
        <v>1.1646870611019899</v>
      </c>
      <c r="E194" s="65">
        <f t="shared" si="151"/>
        <v>2.9341220885922201</v>
      </c>
      <c r="F194" s="69">
        <f t="shared" si="152"/>
        <v>1.9560813923948135</v>
      </c>
      <c r="G194" s="68">
        <f t="shared" si="153"/>
        <v>1.4377486030749544</v>
      </c>
      <c r="H194" s="65">
        <f t="shared" si="154"/>
        <v>2.9154968518721578</v>
      </c>
      <c r="I194" s="69">
        <f t="shared" si="155"/>
        <v>1.9436645679147719</v>
      </c>
      <c r="J194" s="68">
        <f t="shared" si="156"/>
        <v>1.1393252421869811</v>
      </c>
      <c r="K194" s="65">
        <f t="shared" si="157"/>
        <v>3.2250294307707055</v>
      </c>
      <c r="L194" s="69">
        <f t="shared" si="158"/>
        <v>2.1500196205138038</v>
      </c>
      <c r="M194" s="68">
        <f t="shared" si="159"/>
        <v>1.2192495919871931</v>
      </c>
      <c r="N194" s="65">
        <f t="shared" si="160"/>
        <v>3.1777156120595396</v>
      </c>
      <c r="O194" s="69">
        <f t="shared" si="161"/>
        <v>2.1184770747063597</v>
      </c>
      <c r="P194" s="68">
        <f t="shared" si="162"/>
        <v>1.530907765452902</v>
      </c>
      <c r="Q194" s="65">
        <f t="shared" si="163"/>
        <v>4.1378754569597689</v>
      </c>
      <c r="R194" s="69">
        <f t="shared" si="164"/>
        <v>2.7585836379731794</v>
      </c>
      <c r="S194" s="68">
        <f t="shared" si="165"/>
        <v>0</v>
      </c>
      <c r="T194" s="65">
        <f t="shared" si="166"/>
        <v>0</v>
      </c>
      <c r="U194" s="69">
        <f t="shared" si="167"/>
        <v>0</v>
      </c>
      <c r="V194" s="68">
        <f t="shared" si="168"/>
        <v>0</v>
      </c>
      <c r="W194" s="65">
        <f t="shared" si="169"/>
        <v>0</v>
      </c>
      <c r="X194" s="69">
        <f t="shared" si="170"/>
        <v>0</v>
      </c>
      <c r="Y194" s="68">
        <f t="shared" si="171"/>
        <v>0</v>
      </c>
      <c r="Z194" s="65">
        <f t="shared" si="172"/>
        <v>0</v>
      </c>
      <c r="AA194" s="69">
        <f t="shared" si="173"/>
        <v>0</v>
      </c>
      <c r="AB194" s="98">
        <f>SUMIF(BN194:BU194,"VERDADEIRO",BN$3:$BU193)</f>
        <v>0</v>
      </c>
      <c r="AC194" s="97">
        <f t="shared" si="132"/>
        <v>191</v>
      </c>
      <c r="AD194">
        <f>RTD("tryd.rtdserver",,"COT",B194,"ULT")</f>
        <v>4.1900000000000004</v>
      </c>
      <c r="AE194">
        <f>RTD("tryd.rtdserver",,"COT",C194,"ULT")</f>
        <v>25.25</v>
      </c>
      <c r="AF194">
        <f>VLOOKUP($AC194,LS_Coint_BD!$B$3:$AQ$1079,AF$2)*$AD194+VLOOKUP($AC194,LS_Coint_BD!$B$3:$AQ$1079,AF$2+1)</f>
        <v>24.08531293889801</v>
      </c>
      <c r="AG194">
        <f>VLOOKUP($AC194,LS_Coint_BD!$B$3:$AQ$1079,AG$2)*$AD194+VLOOKUP($AC194,LS_Coint_BD!$B$3:$AQ$1079,AG$2+1)</f>
        <v>23.812251396925046</v>
      </c>
      <c r="AH194">
        <f>VLOOKUP($AC194,LS_Coint_BD!$B$3:$AQ$1079,AH$2)*$AD194+VLOOKUP($AC194,LS_Coint_BD!$B$3:$AQ$1079,AH$2+1)</f>
        <v>24.110674757813019</v>
      </c>
      <c r="AI194">
        <f>VLOOKUP($AC194,LS_Coint_BD!$B$3:$AQ$1079,AI$2)*$AD194+VLOOKUP($AC194,LS_Coint_BD!$B$3:$AQ$1079,AI$2+1)</f>
        <v>24.030750408012807</v>
      </c>
      <c r="AJ194">
        <f>VLOOKUP($AC194,LS_Coint_BD!$B$3:$AQ$1079,AJ$2)*$AD194+VLOOKUP($AC194,LS_Coint_BD!$B$3:$AQ$1079,AJ$2+1)</f>
        <v>23.719092234547098</v>
      </c>
      <c r="AK194">
        <f>VLOOKUP($AC194,LS_Coint_BD!$B$3:$AQ$1079,AK$2)*$AD194+VLOOKUP($AC194,LS_Coint_BD!$B$3:$AQ$1079,AK$2+1)</f>
        <v>0</v>
      </c>
      <c r="AL194">
        <f>VLOOKUP($AC194,LS_Coint_BD!$B$3:$AQ$1079,AL$2)*$AD194+VLOOKUP($AC194,LS_Coint_BD!$B$3:$AQ$1079,AL$2+1)</f>
        <v>0</v>
      </c>
      <c r="AM194">
        <f>VLOOKUP($AC194,LS_Coint_BD!$B$3:$AQ$1079,AM$2)*$AD194+VLOOKUP($AC194,LS_Coint_BD!$B$3:$AQ$1079,AM$2+1)</f>
        <v>0</v>
      </c>
      <c r="AN194">
        <f>VLOOKUP($AC194,LS_Coint_BD!$B$3:$AQ$1079,AN$2)</f>
        <v>0.97804069619740797</v>
      </c>
      <c r="AO194">
        <f>VLOOKUP($AC194,LS_Coint_BD!$B$3:$AQ$1079,AO$2)</f>
        <v>0.97183228395738497</v>
      </c>
      <c r="AP194">
        <f>VLOOKUP($AC194,LS_Coint_BD!$B$3:$AQ$1079,AP$2)</f>
        <v>1.0750098102568999</v>
      </c>
      <c r="AQ194">
        <f>VLOOKUP($AC194,LS_Coint_BD!$B$3:$AQ$1079,AQ$2)</f>
        <v>1.0592385373531801</v>
      </c>
      <c r="AR194">
        <f>VLOOKUP($AC194,LS_Coint_BD!$B$3:$AQ$1079,AR$2)</f>
        <v>1.3792918189865899</v>
      </c>
      <c r="AS194">
        <f>VLOOKUP($AC194,LS_Coint_BD!$B$3:$AQ$1079,AS$2)</f>
        <v>0</v>
      </c>
      <c r="AT194">
        <f>VLOOKUP($AC194,LS_Coint_BD!$B$3:$AQ$1079,AT$2)</f>
        <v>0</v>
      </c>
      <c r="AU194">
        <f>VLOOKUP($AC194,LS_Coint_BD!$B$3:$AQ$1079,AU$2)</f>
        <v>0</v>
      </c>
      <c r="AV194">
        <f>VLOOKUP($AC194,LS_Coint_BD!$B$3:$AQ$1079,AV$2)</f>
        <v>-2.4868995751603501E-15</v>
      </c>
      <c r="AW194">
        <f>VLOOKUP($AC194,LS_Coint_BD!$B$3:$AQ$1079,AW$2)</f>
        <v>2.0428103653102898E-15</v>
      </c>
      <c r="AX194">
        <f>VLOOKUP($AC194,LS_Coint_BD!$B$3:$AQ$1079,AX$2)</f>
        <v>3.9333615729577E-15</v>
      </c>
      <c r="AY194">
        <f>VLOOKUP($AC194,LS_Coint_BD!$B$3:$AQ$1079,AY$2)</f>
        <v>-4.6629367034256596E-16</v>
      </c>
      <c r="AZ194">
        <f>VLOOKUP($AC194,LS_Coint_BD!$B$3:$AQ$1079,AZ$2)</f>
        <v>-3.5527136788005001E-16</v>
      </c>
      <c r="BA194">
        <f>VLOOKUP($AC194,LS_Coint_BD!$B$3:$AQ$1079,BA$2)</f>
        <v>0</v>
      </c>
      <c r="BB194">
        <f>VLOOKUP($AC194,LS_Coint_BD!$B$3:$AQ$1079,BB$2)</f>
        <v>0</v>
      </c>
      <c r="BC194">
        <f>VLOOKUP($AC194,LS_Coint_BD!$B$3:$AQ$1079,BC$2)</f>
        <v>0</v>
      </c>
      <c r="BD194">
        <f t="shared" si="141"/>
        <v>1.9560813923948135</v>
      </c>
      <c r="BE194">
        <f t="shared" si="142"/>
        <v>1.9436645679147719</v>
      </c>
      <c r="BF194">
        <f t="shared" si="143"/>
        <v>2.1500196205138038</v>
      </c>
      <c r="BG194">
        <f t="shared" si="144"/>
        <v>2.1184770747063597</v>
      </c>
      <c r="BH194">
        <f t="shared" si="145"/>
        <v>2.7585836379731794</v>
      </c>
      <c r="BI194">
        <f t="shared" si="146"/>
        <v>0</v>
      </c>
      <c r="BJ194">
        <f t="shared" si="147"/>
        <v>0</v>
      </c>
      <c r="BK194">
        <f t="shared" si="148"/>
        <v>0</v>
      </c>
      <c r="BL194">
        <f t="shared" si="149"/>
        <v>1.9560813923948086</v>
      </c>
      <c r="BN194" s="19" t="b">
        <f t="shared" si="133"/>
        <v>0</v>
      </c>
      <c r="BO194" s="19" t="b">
        <f t="shared" si="134"/>
        <v>0</v>
      </c>
      <c r="BP194" s="19" t="b">
        <f t="shared" si="135"/>
        <v>0</v>
      </c>
      <c r="BQ194" s="19" t="b">
        <f t="shared" si="136"/>
        <v>0</v>
      </c>
      <c r="BR194" s="19" t="b">
        <f t="shared" si="137"/>
        <v>0</v>
      </c>
      <c r="BS194" s="19" t="b">
        <f t="shared" si="138"/>
        <v>0</v>
      </c>
      <c r="BT194" s="19" t="b">
        <f t="shared" si="139"/>
        <v>0</v>
      </c>
      <c r="BU194" s="19" t="b">
        <f t="shared" si="140"/>
        <v>0</v>
      </c>
    </row>
    <row r="195" spans="2:73" x14ac:dyDescent="0.3">
      <c r="B195" s="17" t="str">
        <f>VLOOKUP($AC195,LS_Coint_BD!$B$3:$D$1079,2)</f>
        <v>CIEL3</v>
      </c>
      <c r="C195" s="87" t="str">
        <f>VLOOKUP($AC195,LS_Coint_BD!$B$3:$D$1079,3)</f>
        <v>RAIL3</v>
      </c>
      <c r="D195" s="70">
        <f t="shared" si="150"/>
        <v>0.65172147250420664</v>
      </c>
      <c r="E195" s="66">
        <f t="shared" si="151"/>
        <v>2.2396615280719221</v>
      </c>
      <c r="F195" s="71">
        <f t="shared" si="152"/>
        <v>1.4931076853812812</v>
      </c>
      <c r="G195" s="70">
        <f t="shared" si="153"/>
        <v>0.55372809738508977</v>
      </c>
      <c r="H195" s="66">
        <f t="shared" si="154"/>
        <v>2.2066731645265714</v>
      </c>
      <c r="I195" s="71">
        <f t="shared" si="155"/>
        <v>1.4711154430177142</v>
      </c>
      <c r="J195" s="70">
        <f t="shared" si="156"/>
        <v>0.66363448555418003</v>
      </c>
      <c r="K195" s="66">
        <f t="shared" si="157"/>
        <v>2.2379202730355288</v>
      </c>
      <c r="L195" s="71">
        <f t="shared" si="158"/>
        <v>1.4919468486903524</v>
      </c>
      <c r="M195" s="70">
        <f t="shared" si="159"/>
        <v>0.579420066356505</v>
      </c>
      <c r="N195" s="66">
        <f t="shared" si="160"/>
        <v>2.2927164097863177</v>
      </c>
      <c r="O195" s="71">
        <f t="shared" si="161"/>
        <v>1.5284776065242118</v>
      </c>
      <c r="P195" s="70">
        <f t="shared" si="162"/>
        <v>0.3554537232379289</v>
      </c>
      <c r="Q195" s="66">
        <f t="shared" si="163"/>
        <v>2.9397618283111449</v>
      </c>
      <c r="R195" s="71">
        <f t="shared" si="164"/>
        <v>1.9598412188740966</v>
      </c>
      <c r="S195" s="70">
        <f t="shared" si="165"/>
        <v>0.39458378643009695</v>
      </c>
      <c r="T195" s="66">
        <f t="shared" si="166"/>
        <v>2.9578282720390998</v>
      </c>
      <c r="U195" s="71">
        <f t="shared" si="167"/>
        <v>1.9718855146927332</v>
      </c>
      <c r="V195" s="70">
        <f t="shared" si="168"/>
        <v>0.61887398515149528</v>
      </c>
      <c r="W195" s="66">
        <f t="shared" si="169"/>
        <v>3.9502500245659808</v>
      </c>
      <c r="X195" s="71">
        <f t="shared" si="170"/>
        <v>2.6335000163773206</v>
      </c>
      <c r="Y195" s="70">
        <f t="shared" si="171"/>
        <v>0</v>
      </c>
      <c r="Z195" s="66">
        <f t="shared" si="172"/>
        <v>0</v>
      </c>
      <c r="AA195" s="71">
        <f t="shared" si="173"/>
        <v>0</v>
      </c>
      <c r="AB195" s="98">
        <f>SUMIF(BN195:BU195,"VERDADEIRO",BN$3:$BU194)</f>
        <v>0</v>
      </c>
      <c r="AC195" s="97">
        <f t="shared" si="132"/>
        <v>192</v>
      </c>
      <c r="AD195">
        <f>RTD("tryd.rtdserver",,"COT",B195,"ULT")</f>
        <v>4.1900000000000004</v>
      </c>
      <c r="AE195">
        <f>RTD("tryd.rtdserver",,"COT",C195,"ULT")</f>
        <v>21.35</v>
      </c>
      <c r="AF195">
        <f>VLOOKUP($AC195,LS_Coint_BD!$B$3:$AQ$1079,AF$2)*$AD195+VLOOKUP($AC195,LS_Coint_BD!$B$3:$AQ$1079,AF$2+1)</f>
        <v>20.698278527495795</v>
      </c>
      <c r="AG195">
        <f>VLOOKUP($AC195,LS_Coint_BD!$B$3:$AQ$1079,AG$2)*$AD195+VLOOKUP($AC195,LS_Coint_BD!$B$3:$AQ$1079,AG$2+1)</f>
        <v>20.796271902614912</v>
      </c>
      <c r="AH195">
        <f>VLOOKUP($AC195,LS_Coint_BD!$B$3:$AQ$1079,AH$2)*$AD195+VLOOKUP($AC195,LS_Coint_BD!$B$3:$AQ$1079,AH$2+1)</f>
        <v>20.686365514445821</v>
      </c>
      <c r="AI195">
        <f>VLOOKUP($AC195,LS_Coint_BD!$B$3:$AQ$1079,AI$2)*$AD195+VLOOKUP($AC195,LS_Coint_BD!$B$3:$AQ$1079,AI$2+1)</f>
        <v>20.770579933643496</v>
      </c>
      <c r="AJ195">
        <f>VLOOKUP($AC195,LS_Coint_BD!$B$3:$AQ$1079,AJ$2)*$AD195+VLOOKUP($AC195,LS_Coint_BD!$B$3:$AQ$1079,AJ$2+1)</f>
        <v>20.994546276762073</v>
      </c>
      <c r="AK195">
        <f>VLOOKUP($AC195,LS_Coint_BD!$B$3:$AQ$1079,AK$2)*$AD195+VLOOKUP($AC195,LS_Coint_BD!$B$3:$AQ$1079,AK$2+1)</f>
        <v>20.955416213569904</v>
      </c>
      <c r="AL195">
        <f>VLOOKUP($AC195,LS_Coint_BD!$B$3:$AQ$1079,AL$2)*$AD195+VLOOKUP($AC195,LS_Coint_BD!$B$3:$AQ$1079,AL$2+1)</f>
        <v>20.731126014848506</v>
      </c>
      <c r="AM195">
        <f>VLOOKUP($AC195,LS_Coint_BD!$B$3:$AQ$1079,AM$2)*$AD195+VLOOKUP($AC195,LS_Coint_BD!$B$3:$AQ$1079,AM$2+1)</f>
        <v>0</v>
      </c>
      <c r="AN195">
        <f>VLOOKUP($AC195,LS_Coint_BD!$B$3:$AQ$1079,AN$2)</f>
        <v>0.74655384269064096</v>
      </c>
      <c r="AO195">
        <f>VLOOKUP($AC195,LS_Coint_BD!$B$3:$AQ$1079,AO$2)</f>
        <v>0.73555772150885701</v>
      </c>
      <c r="AP195">
        <f>VLOOKUP($AC195,LS_Coint_BD!$B$3:$AQ$1079,AP$2)</f>
        <v>0.74597342434517699</v>
      </c>
      <c r="AQ195">
        <f>VLOOKUP($AC195,LS_Coint_BD!$B$3:$AQ$1079,AQ$2)</f>
        <v>0.76423880326210503</v>
      </c>
      <c r="AR195">
        <f>VLOOKUP($AC195,LS_Coint_BD!$B$3:$AQ$1079,AR$2)</f>
        <v>0.97992060943704895</v>
      </c>
      <c r="AS195">
        <f>VLOOKUP($AC195,LS_Coint_BD!$B$3:$AQ$1079,AS$2)</f>
        <v>0.98594275734636605</v>
      </c>
      <c r="AT195">
        <f>VLOOKUP($AC195,LS_Coint_BD!$B$3:$AQ$1079,AT$2)</f>
        <v>1.3167500081886601</v>
      </c>
      <c r="AU195">
        <f>VLOOKUP($AC195,LS_Coint_BD!$B$3:$AQ$1079,AU$2)</f>
        <v>0</v>
      </c>
      <c r="AV195">
        <f>VLOOKUP($AC195,LS_Coint_BD!$B$3:$AQ$1079,AV$2)</f>
        <v>-6.03961325396085E-16</v>
      </c>
      <c r="AW195">
        <f>VLOOKUP($AC195,LS_Coint_BD!$B$3:$AQ$1079,AW$2)</f>
        <v>2.07241631263363E-16</v>
      </c>
      <c r="AX195">
        <f>VLOOKUP($AC195,LS_Coint_BD!$B$3:$AQ$1079,AX$2)</f>
        <v>-1.47183852407449E-15</v>
      </c>
      <c r="AY195">
        <f>VLOOKUP($AC195,LS_Coint_BD!$B$3:$AQ$1079,AY$2)</f>
        <v>1.73194791841524E-15</v>
      </c>
      <c r="AZ195">
        <f>VLOOKUP($AC195,LS_Coint_BD!$B$3:$AQ$1079,AZ$2)</f>
        <v>-1.26318708579573E-15</v>
      </c>
      <c r="BA195">
        <f>VLOOKUP($AC195,LS_Coint_BD!$B$3:$AQ$1079,BA$2)</f>
        <v>1.0125233984581399E-15</v>
      </c>
      <c r="BB195">
        <f>VLOOKUP($AC195,LS_Coint_BD!$B$3:$AQ$1079,BB$2)</f>
        <v>5.6520444890007998E-16</v>
      </c>
      <c r="BC195">
        <f>VLOOKUP($AC195,LS_Coint_BD!$B$3:$AQ$1079,BC$2)</f>
        <v>0</v>
      </c>
      <c r="BD195">
        <f t="shared" si="141"/>
        <v>1.4931076853812812</v>
      </c>
      <c r="BE195">
        <f t="shared" si="142"/>
        <v>1.4711154430177142</v>
      </c>
      <c r="BF195">
        <f t="shared" si="143"/>
        <v>1.4919468486903524</v>
      </c>
      <c r="BG195">
        <f t="shared" si="144"/>
        <v>1.5284776065242118</v>
      </c>
      <c r="BH195">
        <f t="shared" si="145"/>
        <v>1.9598412188740966</v>
      </c>
      <c r="BI195">
        <f t="shared" si="146"/>
        <v>1.9718855146927332</v>
      </c>
      <c r="BJ195">
        <f t="shared" si="147"/>
        <v>2.6335000163773206</v>
      </c>
      <c r="BK195">
        <f t="shared" si="148"/>
        <v>0</v>
      </c>
      <c r="BL195">
        <f t="shared" si="149"/>
        <v>1.4931076853812801</v>
      </c>
      <c r="BN195" s="30" t="b">
        <f t="shared" si="133"/>
        <v>0</v>
      </c>
      <c r="BO195" s="30" t="b">
        <f t="shared" si="134"/>
        <v>0</v>
      </c>
      <c r="BP195" s="30" t="b">
        <f t="shared" si="135"/>
        <v>0</v>
      </c>
      <c r="BQ195" s="30" t="b">
        <f t="shared" si="136"/>
        <v>0</v>
      </c>
      <c r="BR195" s="30" t="b">
        <f t="shared" si="137"/>
        <v>0</v>
      </c>
      <c r="BS195" s="30" t="b">
        <f t="shared" si="138"/>
        <v>0</v>
      </c>
      <c r="BT195" s="30" t="b">
        <f t="shared" si="139"/>
        <v>0</v>
      </c>
      <c r="BU195" s="30" t="b">
        <f t="shared" si="140"/>
        <v>0</v>
      </c>
    </row>
    <row r="196" spans="2:73" x14ac:dyDescent="0.3">
      <c r="B196" s="17" t="str">
        <f>VLOOKUP($AC196,LS_Coint_BD!$B$3:$D$1079,2)</f>
        <v>CMIG4</v>
      </c>
      <c r="C196" s="87" t="str">
        <f>VLOOKUP($AC196,LS_Coint_BD!$B$3:$D$1079,3)</f>
        <v>ABEV3</v>
      </c>
      <c r="D196" s="68">
        <f t="shared" si="150"/>
        <v>-0.2534634196560841</v>
      </c>
      <c r="E196" s="65">
        <f t="shared" si="151"/>
        <v>-1.4369354518323738</v>
      </c>
      <c r="F196" s="69">
        <f t="shared" si="152"/>
        <v>-0.95795696788824924</v>
      </c>
      <c r="G196" s="68">
        <f t="shared" si="153"/>
        <v>-0.25503634657436081</v>
      </c>
      <c r="H196" s="65">
        <f t="shared" si="154"/>
        <v>-1.4076790855696824</v>
      </c>
      <c r="I196" s="69">
        <f t="shared" si="155"/>
        <v>-0.93845272371312161</v>
      </c>
      <c r="J196" s="68">
        <f t="shared" si="156"/>
        <v>0</v>
      </c>
      <c r="K196" s="65">
        <f t="shared" si="157"/>
        <v>0</v>
      </c>
      <c r="L196" s="69">
        <f t="shared" si="158"/>
        <v>0</v>
      </c>
      <c r="M196" s="68">
        <f t="shared" si="159"/>
        <v>-0.22151185832530018</v>
      </c>
      <c r="N196" s="65">
        <f t="shared" si="160"/>
        <v>-1.8129938401689809</v>
      </c>
      <c r="O196" s="69">
        <f t="shared" si="161"/>
        <v>-1.2086625601126539</v>
      </c>
      <c r="P196" s="68">
        <f t="shared" si="162"/>
        <v>-0.20607916884789113</v>
      </c>
      <c r="Q196" s="65">
        <f t="shared" si="163"/>
        <v>-1.7530246203502138</v>
      </c>
      <c r="R196" s="69">
        <f t="shared" si="164"/>
        <v>-1.1686830802334758</v>
      </c>
      <c r="S196" s="68">
        <f t="shared" si="165"/>
        <v>-0.2204351393224151</v>
      </c>
      <c r="T196" s="65">
        <f t="shared" si="166"/>
        <v>-1.7562648850563805</v>
      </c>
      <c r="U196" s="69">
        <f t="shared" si="167"/>
        <v>-1.1708432567042537</v>
      </c>
      <c r="V196" s="68">
        <f t="shared" si="168"/>
        <v>-0.18330802119344902</v>
      </c>
      <c r="W196" s="65">
        <f t="shared" si="169"/>
        <v>-1.7260697064136381</v>
      </c>
      <c r="X196" s="69">
        <f t="shared" si="170"/>
        <v>-1.150713137609092</v>
      </c>
      <c r="Y196" s="68">
        <f t="shared" si="171"/>
        <v>-0.36113223417231488</v>
      </c>
      <c r="Z196" s="65">
        <f t="shared" si="172"/>
        <v>-1.832909633919384</v>
      </c>
      <c r="AA196" s="69">
        <f t="shared" si="173"/>
        <v>-1.2219397559462559</v>
      </c>
      <c r="AB196" s="98">
        <f>SUMIF(BN196:BU196,"VERDADEIRO",BN$3:$BU195)</f>
        <v>0</v>
      </c>
      <c r="AC196" s="97">
        <f t="shared" si="132"/>
        <v>193</v>
      </c>
      <c r="AD196">
        <f>RTD("tryd.rtdserver",,"COT",B196,"ULT")</f>
        <v>14.14</v>
      </c>
      <c r="AE196">
        <f>RTD("tryd.rtdserver",,"COT",C196,"ULT")</f>
        <v>15.52</v>
      </c>
      <c r="AF196">
        <f>VLOOKUP($AC196,LS_Coint_BD!$B$3:$AQ$1079,AF$2)*$AD196+VLOOKUP($AC196,LS_Coint_BD!$B$3:$AQ$1079,AF$2+1)</f>
        <v>15.773463419656084</v>
      </c>
      <c r="AG196">
        <f>VLOOKUP($AC196,LS_Coint_BD!$B$3:$AQ$1079,AG$2)*$AD196+VLOOKUP($AC196,LS_Coint_BD!$B$3:$AQ$1079,AG$2+1)</f>
        <v>15.77503634657436</v>
      </c>
      <c r="AH196">
        <f>VLOOKUP($AC196,LS_Coint_BD!$B$3:$AQ$1079,AH$2)*$AD196+VLOOKUP($AC196,LS_Coint_BD!$B$3:$AQ$1079,AH$2+1)</f>
        <v>0</v>
      </c>
      <c r="AI196">
        <f>VLOOKUP($AC196,LS_Coint_BD!$B$3:$AQ$1079,AI$2)*$AD196+VLOOKUP($AC196,LS_Coint_BD!$B$3:$AQ$1079,AI$2+1)</f>
        <v>15.7415118583253</v>
      </c>
      <c r="AJ196">
        <f>VLOOKUP($AC196,LS_Coint_BD!$B$3:$AQ$1079,AJ$2)*$AD196+VLOOKUP($AC196,LS_Coint_BD!$B$3:$AQ$1079,AJ$2+1)</f>
        <v>15.726079168847891</v>
      </c>
      <c r="AK196">
        <f>VLOOKUP($AC196,LS_Coint_BD!$B$3:$AQ$1079,AK$2)*$AD196+VLOOKUP($AC196,LS_Coint_BD!$B$3:$AQ$1079,AK$2+1)</f>
        <v>15.740435139322415</v>
      </c>
      <c r="AL196">
        <f>VLOOKUP($AC196,LS_Coint_BD!$B$3:$AQ$1079,AL$2)*$AD196+VLOOKUP($AC196,LS_Coint_BD!$B$3:$AQ$1079,AL$2+1)</f>
        <v>15.703308021193449</v>
      </c>
      <c r="AM196">
        <f>VLOOKUP($AC196,LS_Coint_BD!$B$3:$AQ$1079,AM$2)*$AD196+VLOOKUP($AC196,LS_Coint_BD!$B$3:$AQ$1079,AM$2+1)</f>
        <v>15.881132234172314</v>
      </c>
      <c r="AN196">
        <f>VLOOKUP($AC196,LS_Coint_BD!$B$3:$AQ$1079,AN$2)</f>
        <v>0.47897848394412501</v>
      </c>
      <c r="AO196">
        <f>VLOOKUP($AC196,LS_Coint_BD!$B$3:$AQ$1079,AO$2)</f>
        <v>0.46922636185656103</v>
      </c>
      <c r="AP196">
        <f>VLOOKUP($AC196,LS_Coint_BD!$B$3:$AQ$1079,AP$2)</f>
        <v>0</v>
      </c>
      <c r="AQ196">
        <f>VLOOKUP($AC196,LS_Coint_BD!$B$3:$AQ$1079,AQ$2)</f>
        <v>0.60433128005632697</v>
      </c>
      <c r="AR196">
        <f>VLOOKUP($AC196,LS_Coint_BD!$B$3:$AQ$1079,AR$2)</f>
        <v>0.584341540116737</v>
      </c>
      <c r="AS196">
        <f>VLOOKUP($AC196,LS_Coint_BD!$B$3:$AQ$1079,AS$2)</f>
        <v>0.58542162835212697</v>
      </c>
      <c r="AT196">
        <f>VLOOKUP($AC196,LS_Coint_BD!$B$3:$AQ$1079,AT$2)</f>
        <v>0.575356568804546</v>
      </c>
      <c r="AU196">
        <f>VLOOKUP($AC196,LS_Coint_BD!$B$3:$AQ$1079,AU$2)</f>
        <v>0.61096987797312796</v>
      </c>
      <c r="AV196">
        <f>VLOOKUP($AC196,LS_Coint_BD!$B$3:$AQ$1079,AV$2)</f>
        <v>7.9936057773011302E-16</v>
      </c>
      <c r="AW196">
        <f>VLOOKUP($AC196,LS_Coint_BD!$B$3:$AQ$1079,AW$2)</f>
        <v>4.4408920985006301E-16</v>
      </c>
      <c r="AX196">
        <f>VLOOKUP($AC196,LS_Coint_BD!$B$3:$AQ$1079,AX$2)</f>
        <v>0</v>
      </c>
      <c r="AY196">
        <f>VLOOKUP($AC196,LS_Coint_BD!$B$3:$AQ$1079,AY$2)</f>
        <v>-4.4408920985006301E-17</v>
      </c>
      <c r="AZ196">
        <f>VLOOKUP($AC196,LS_Coint_BD!$B$3:$AQ$1079,AZ$2)</f>
        <v>-1.6776703483224599E-15</v>
      </c>
      <c r="BA196">
        <f>VLOOKUP($AC196,LS_Coint_BD!$B$3:$AQ$1079,BA$2)</f>
        <v>2.3980817331903398E-16</v>
      </c>
      <c r="BB196">
        <f>VLOOKUP($AC196,LS_Coint_BD!$B$3:$AQ$1079,BB$2)</f>
        <v>6.4594794160009105E-17</v>
      </c>
      <c r="BC196">
        <f>VLOOKUP($AC196,LS_Coint_BD!$B$3:$AQ$1079,BC$2)</f>
        <v>8.5265128291211999E-17</v>
      </c>
      <c r="BD196">
        <f t="shared" si="141"/>
        <v>-0.95795696788824924</v>
      </c>
      <c r="BE196">
        <f t="shared" si="142"/>
        <v>-0.93845272371312161</v>
      </c>
      <c r="BF196">
        <f t="shared" si="143"/>
        <v>0</v>
      </c>
      <c r="BG196">
        <f t="shared" si="144"/>
        <v>-1.2086625601126539</v>
      </c>
      <c r="BH196">
        <f t="shared" si="145"/>
        <v>-1.1686830802334758</v>
      </c>
      <c r="BI196">
        <f t="shared" si="146"/>
        <v>-1.1708432567042537</v>
      </c>
      <c r="BJ196">
        <f t="shared" si="147"/>
        <v>-1.150713137609092</v>
      </c>
      <c r="BK196">
        <f t="shared" si="148"/>
        <v>-1.2219397559462559</v>
      </c>
      <c r="BL196">
        <f t="shared" si="149"/>
        <v>-0.9579569678882508</v>
      </c>
      <c r="BN196" s="19" t="b">
        <f t="shared" si="133"/>
        <v>0</v>
      </c>
      <c r="BO196" s="19" t="b">
        <f t="shared" si="134"/>
        <v>0</v>
      </c>
      <c r="BP196" s="19" t="b">
        <f t="shared" si="135"/>
        <v>0</v>
      </c>
      <c r="BQ196" s="19" t="b">
        <f t="shared" si="136"/>
        <v>0</v>
      </c>
      <c r="BR196" s="19" t="b">
        <f t="shared" si="137"/>
        <v>0</v>
      </c>
      <c r="BS196" s="19" t="b">
        <f t="shared" si="138"/>
        <v>0</v>
      </c>
      <c r="BT196" s="19" t="b">
        <f t="shared" si="139"/>
        <v>0</v>
      </c>
      <c r="BU196" s="19" t="b">
        <f t="shared" si="140"/>
        <v>0</v>
      </c>
    </row>
    <row r="197" spans="2:73" x14ac:dyDescent="0.3">
      <c r="B197" s="17" t="str">
        <f>VLOOKUP($AC197,LS_Coint_BD!$B$3:$D$1079,2)</f>
        <v>CMIG4</v>
      </c>
      <c r="C197" s="87" t="str">
        <f>VLOOKUP($AC197,LS_Coint_BD!$B$3:$D$1079,3)</f>
        <v>BBDC4</v>
      </c>
      <c r="D197" s="70">
        <f t="shared" si="150"/>
        <v>0</v>
      </c>
      <c r="E197" s="66">
        <f t="shared" si="151"/>
        <v>0</v>
      </c>
      <c r="F197" s="71">
        <f t="shared" si="152"/>
        <v>0</v>
      </c>
      <c r="G197" s="70">
        <f t="shared" si="153"/>
        <v>0</v>
      </c>
      <c r="H197" s="66">
        <f t="shared" si="154"/>
        <v>0</v>
      </c>
      <c r="I197" s="71">
        <f t="shared" si="155"/>
        <v>0</v>
      </c>
      <c r="J197" s="70">
        <f t="shared" si="156"/>
        <v>-0.86900248238454481</v>
      </c>
      <c r="K197" s="66">
        <f t="shared" si="157"/>
        <v>-2.8105141292531073</v>
      </c>
      <c r="L197" s="71">
        <f t="shared" si="158"/>
        <v>-1.8736760861687383</v>
      </c>
      <c r="M197" s="70">
        <f t="shared" si="159"/>
        <v>-0.84226895017099324</v>
      </c>
      <c r="N197" s="66">
        <f t="shared" si="160"/>
        <v>-2.7147030332421793</v>
      </c>
      <c r="O197" s="71">
        <f t="shared" si="161"/>
        <v>-1.8098020221614528</v>
      </c>
      <c r="P197" s="70">
        <f t="shared" si="162"/>
        <v>-0.84652703006753072</v>
      </c>
      <c r="Q197" s="66">
        <f t="shared" si="163"/>
        <v>-2.6691915968508795</v>
      </c>
      <c r="R197" s="71">
        <f t="shared" si="164"/>
        <v>-1.7794610645672531</v>
      </c>
      <c r="S197" s="70">
        <f t="shared" si="165"/>
        <v>-0.7765568949137851</v>
      </c>
      <c r="T197" s="66">
        <f t="shared" si="166"/>
        <v>-2.5859305715894423</v>
      </c>
      <c r="U197" s="71">
        <f t="shared" si="167"/>
        <v>-1.7239537143929615</v>
      </c>
      <c r="V197" s="70">
        <f t="shared" si="168"/>
        <v>-0.64827469053046016</v>
      </c>
      <c r="W197" s="66">
        <f t="shared" si="169"/>
        <v>-2.7033315319041256</v>
      </c>
      <c r="X197" s="71">
        <f t="shared" si="170"/>
        <v>-1.802221021269417</v>
      </c>
      <c r="Y197" s="70">
        <f t="shared" si="171"/>
        <v>-1.5088353890092314</v>
      </c>
      <c r="Z197" s="66">
        <f t="shared" si="172"/>
        <v>-3.5388448354025059</v>
      </c>
      <c r="AA197" s="71">
        <f t="shared" si="173"/>
        <v>-2.3592298902683373</v>
      </c>
      <c r="AB197" s="98">
        <f>SUMIF(BN197:BU197,"VERDADEIRO",BN$3:$BU196)</f>
        <v>0</v>
      </c>
      <c r="AC197" s="97">
        <f t="shared" si="132"/>
        <v>194</v>
      </c>
      <c r="AD197">
        <f>RTD("tryd.rtdserver",,"COT",B197,"ULT")</f>
        <v>14.14</v>
      </c>
      <c r="AE197">
        <f>RTD("tryd.rtdserver",,"COT",C197,"ULT")</f>
        <v>25.87</v>
      </c>
      <c r="AF197">
        <f>VLOOKUP($AC197,LS_Coint_BD!$B$3:$AQ$1079,AF$2)*$AD197+VLOOKUP($AC197,LS_Coint_BD!$B$3:$AQ$1079,AF$2+1)</f>
        <v>0</v>
      </c>
      <c r="AG197">
        <f>VLOOKUP($AC197,LS_Coint_BD!$B$3:$AQ$1079,AG$2)*$AD197+VLOOKUP($AC197,LS_Coint_BD!$B$3:$AQ$1079,AG$2+1)</f>
        <v>0</v>
      </c>
      <c r="AH197">
        <f>VLOOKUP($AC197,LS_Coint_BD!$B$3:$AQ$1079,AH$2)*$AD197+VLOOKUP($AC197,LS_Coint_BD!$B$3:$AQ$1079,AH$2+1)</f>
        <v>26.739002482384546</v>
      </c>
      <c r="AI197">
        <f>VLOOKUP($AC197,LS_Coint_BD!$B$3:$AQ$1079,AI$2)*$AD197+VLOOKUP($AC197,LS_Coint_BD!$B$3:$AQ$1079,AI$2+1)</f>
        <v>26.712268950170994</v>
      </c>
      <c r="AJ197">
        <f>VLOOKUP($AC197,LS_Coint_BD!$B$3:$AQ$1079,AJ$2)*$AD197+VLOOKUP($AC197,LS_Coint_BD!$B$3:$AQ$1079,AJ$2+1)</f>
        <v>26.716527030067532</v>
      </c>
      <c r="AK197">
        <f>VLOOKUP($AC197,LS_Coint_BD!$B$3:$AQ$1079,AK$2)*$AD197+VLOOKUP($AC197,LS_Coint_BD!$B$3:$AQ$1079,AK$2+1)</f>
        <v>26.646556894913786</v>
      </c>
      <c r="AL197">
        <f>VLOOKUP($AC197,LS_Coint_BD!$B$3:$AQ$1079,AL$2)*$AD197+VLOOKUP($AC197,LS_Coint_BD!$B$3:$AQ$1079,AL$2+1)</f>
        <v>26.518274690530461</v>
      </c>
      <c r="AM197">
        <f>VLOOKUP($AC197,LS_Coint_BD!$B$3:$AQ$1079,AM$2)*$AD197+VLOOKUP($AC197,LS_Coint_BD!$B$3:$AQ$1079,AM$2+1)</f>
        <v>27.378835389009232</v>
      </c>
      <c r="AN197">
        <f>VLOOKUP($AC197,LS_Coint_BD!$B$3:$AQ$1079,AN$2)</f>
        <v>0</v>
      </c>
      <c r="AO197">
        <f>VLOOKUP($AC197,LS_Coint_BD!$B$3:$AQ$1079,AO$2)</f>
        <v>0</v>
      </c>
      <c r="AP197">
        <f>VLOOKUP($AC197,LS_Coint_BD!$B$3:$AQ$1079,AP$2)</f>
        <v>0.93683804308437002</v>
      </c>
      <c r="AQ197">
        <f>VLOOKUP($AC197,LS_Coint_BD!$B$3:$AQ$1079,AQ$2)</f>
        <v>0.90490101108072596</v>
      </c>
      <c r="AR197">
        <f>VLOOKUP($AC197,LS_Coint_BD!$B$3:$AQ$1079,AR$2)</f>
        <v>0.88973053228362697</v>
      </c>
      <c r="AS197">
        <f>VLOOKUP($AC197,LS_Coint_BD!$B$3:$AQ$1079,AS$2)</f>
        <v>0.86197685719648098</v>
      </c>
      <c r="AT197">
        <f>VLOOKUP($AC197,LS_Coint_BD!$B$3:$AQ$1079,AT$2)</f>
        <v>0.90111051063470804</v>
      </c>
      <c r="AU197">
        <f>VLOOKUP($AC197,LS_Coint_BD!$B$3:$AQ$1079,AU$2)</f>
        <v>1.17961494513417</v>
      </c>
      <c r="AV197">
        <f>VLOOKUP($AC197,LS_Coint_BD!$B$3:$AQ$1079,AV$2)</f>
        <v>0</v>
      </c>
      <c r="AW197">
        <f>VLOOKUP($AC197,LS_Coint_BD!$B$3:$AQ$1079,AW$2)</f>
        <v>0</v>
      </c>
      <c r="AX197">
        <f>VLOOKUP($AC197,LS_Coint_BD!$B$3:$AQ$1079,AX$2)</f>
        <v>1.7256037868459599E-15</v>
      </c>
      <c r="AY197">
        <f>VLOOKUP($AC197,LS_Coint_BD!$B$3:$AQ$1079,AY$2)</f>
        <v>-9.1038288019262809E-16</v>
      </c>
      <c r="AZ197">
        <f>VLOOKUP($AC197,LS_Coint_BD!$B$3:$AQ$1079,AZ$2)</f>
        <v>9.4739031434680004E-16</v>
      </c>
      <c r="BA197">
        <f>VLOOKUP($AC197,LS_Coint_BD!$B$3:$AQ$1079,BA$2)</f>
        <v>5.5067062021407803E-16</v>
      </c>
      <c r="BB197">
        <f>VLOOKUP($AC197,LS_Coint_BD!$B$3:$AQ$1079,BB$2)</f>
        <v>-8.3973232408011799E-16</v>
      </c>
      <c r="BC197">
        <f>VLOOKUP($AC197,LS_Coint_BD!$B$3:$AQ$1079,BC$2)</f>
        <v>2.6147972675971698E-15</v>
      </c>
      <c r="BD197">
        <f t="shared" si="141"/>
        <v>0</v>
      </c>
      <c r="BE197">
        <f t="shared" si="142"/>
        <v>0</v>
      </c>
      <c r="BF197">
        <f t="shared" si="143"/>
        <v>-1.8736760861687383</v>
      </c>
      <c r="BG197">
        <f t="shared" si="144"/>
        <v>-1.8098020221614528</v>
      </c>
      <c r="BH197">
        <f t="shared" si="145"/>
        <v>-1.7794610645672531</v>
      </c>
      <c r="BI197">
        <f t="shared" si="146"/>
        <v>-1.7239537143929615</v>
      </c>
      <c r="BJ197">
        <f t="shared" si="147"/>
        <v>-1.802221021269417</v>
      </c>
      <c r="BK197">
        <f t="shared" si="148"/>
        <v>-2.3592298902683373</v>
      </c>
      <c r="BL197">
        <f t="shared" si="149"/>
        <v>0</v>
      </c>
      <c r="BN197" s="30" t="b">
        <f t="shared" si="133"/>
        <v>0</v>
      </c>
      <c r="BO197" s="30" t="b">
        <f t="shared" si="134"/>
        <v>0</v>
      </c>
      <c r="BP197" s="30" t="b">
        <f t="shared" si="135"/>
        <v>0</v>
      </c>
      <c r="BQ197" s="30" t="b">
        <f t="shared" si="136"/>
        <v>0</v>
      </c>
      <c r="BR197" s="30" t="b">
        <f t="shared" si="137"/>
        <v>0</v>
      </c>
      <c r="BS197" s="30" t="b">
        <f t="shared" si="138"/>
        <v>0</v>
      </c>
      <c r="BT197" s="30" t="b">
        <f t="shared" si="139"/>
        <v>0</v>
      </c>
      <c r="BU197" s="30" t="b">
        <f t="shared" si="140"/>
        <v>0</v>
      </c>
    </row>
    <row r="198" spans="2:73" x14ac:dyDescent="0.3">
      <c r="B198" s="17" t="str">
        <f>VLOOKUP($AC198,LS_Coint_BD!$B$3:$D$1079,2)</f>
        <v>CMIG4</v>
      </c>
      <c r="C198" s="87" t="str">
        <f>VLOOKUP($AC198,LS_Coint_BD!$B$3:$D$1079,3)</f>
        <v>BRDT3</v>
      </c>
      <c r="D198" s="68">
        <f t="shared" si="150"/>
        <v>0.28852488884334804</v>
      </c>
      <c r="E198" s="65">
        <f t="shared" si="151"/>
        <v>2.4218158373947261</v>
      </c>
      <c r="F198" s="69">
        <f t="shared" si="152"/>
        <v>1.614543891596484</v>
      </c>
      <c r="G198" s="68">
        <f t="shared" si="153"/>
        <v>0.30967649864646773</v>
      </c>
      <c r="H198" s="65">
        <f t="shared" si="154"/>
        <v>2.4660987280487294</v>
      </c>
      <c r="I198" s="69">
        <f t="shared" si="155"/>
        <v>1.6440658186991528</v>
      </c>
      <c r="J198" s="68">
        <f t="shared" si="156"/>
        <v>0.28697435607656629</v>
      </c>
      <c r="K198" s="65">
        <f t="shared" si="157"/>
        <v>2.6136097686487179</v>
      </c>
      <c r="L198" s="69">
        <f t="shared" si="158"/>
        <v>1.7424065124324786</v>
      </c>
      <c r="M198" s="68">
        <f t="shared" si="159"/>
        <v>0.29907896945658408</v>
      </c>
      <c r="N198" s="65">
        <f t="shared" si="160"/>
        <v>2.5226773122623403</v>
      </c>
      <c r="O198" s="69">
        <f t="shared" si="161"/>
        <v>1.6817848748415603</v>
      </c>
      <c r="P198" s="68">
        <f t="shared" si="162"/>
        <v>0.16399975744263173</v>
      </c>
      <c r="Q198" s="65">
        <f t="shared" si="163"/>
        <v>2.6588376809855396</v>
      </c>
      <c r="R198" s="69">
        <f t="shared" si="164"/>
        <v>1.7725584539903598</v>
      </c>
      <c r="S198" s="68">
        <f t="shared" si="165"/>
        <v>-0.21848931354410084</v>
      </c>
      <c r="T198" s="65">
        <f t="shared" si="166"/>
        <v>-3.1581701321749494</v>
      </c>
      <c r="U198" s="69">
        <f t="shared" si="167"/>
        <v>-2.1054467547832996</v>
      </c>
      <c r="V198" s="68">
        <f t="shared" si="168"/>
        <v>0</v>
      </c>
      <c r="W198" s="65">
        <f t="shared" si="169"/>
        <v>0</v>
      </c>
      <c r="X198" s="69">
        <f t="shared" si="170"/>
        <v>0</v>
      </c>
      <c r="Y198" s="68">
        <f t="shared" si="171"/>
        <v>0</v>
      </c>
      <c r="Z198" s="65">
        <f t="shared" si="172"/>
        <v>0</v>
      </c>
      <c r="AA198" s="69">
        <f t="shared" si="173"/>
        <v>0</v>
      </c>
      <c r="AB198" s="98">
        <f>SUMIF(BN198:BU198,"VERDADEIRO",BN$3:$BU197)</f>
        <v>0</v>
      </c>
      <c r="AC198" s="97">
        <f t="shared" ref="AC198:AC261" si="174">AC197+1</f>
        <v>195</v>
      </c>
      <c r="AD198">
        <f>RTD("tryd.rtdserver",,"COT",B198,"ULT")</f>
        <v>14.14</v>
      </c>
      <c r="AE198">
        <f>RTD("tryd.rtdserver",,"COT",C198,"ULT")</f>
        <v>22.48</v>
      </c>
      <c r="AF198">
        <f>VLOOKUP($AC198,LS_Coint_BD!$B$3:$AQ$1079,AF$2)*$AD198+VLOOKUP($AC198,LS_Coint_BD!$B$3:$AQ$1079,AF$2+1)</f>
        <v>22.191475111156652</v>
      </c>
      <c r="AG198">
        <f>VLOOKUP($AC198,LS_Coint_BD!$B$3:$AQ$1079,AG$2)*$AD198+VLOOKUP($AC198,LS_Coint_BD!$B$3:$AQ$1079,AG$2+1)</f>
        <v>22.170323501353533</v>
      </c>
      <c r="AH198">
        <f>VLOOKUP($AC198,LS_Coint_BD!$B$3:$AQ$1079,AH$2)*$AD198+VLOOKUP($AC198,LS_Coint_BD!$B$3:$AQ$1079,AH$2+1)</f>
        <v>22.193025643923434</v>
      </c>
      <c r="AI198">
        <f>VLOOKUP($AC198,LS_Coint_BD!$B$3:$AQ$1079,AI$2)*$AD198+VLOOKUP($AC198,LS_Coint_BD!$B$3:$AQ$1079,AI$2+1)</f>
        <v>22.180921030543416</v>
      </c>
      <c r="AJ198">
        <f>VLOOKUP($AC198,LS_Coint_BD!$B$3:$AQ$1079,AJ$2)*$AD198+VLOOKUP($AC198,LS_Coint_BD!$B$3:$AQ$1079,AJ$2+1)</f>
        <v>22.316000242557369</v>
      </c>
      <c r="AK198">
        <f>VLOOKUP($AC198,LS_Coint_BD!$B$3:$AQ$1079,AK$2)*$AD198+VLOOKUP($AC198,LS_Coint_BD!$B$3:$AQ$1079,AK$2+1)</f>
        <v>22.698489313544101</v>
      </c>
      <c r="AL198">
        <f>VLOOKUP($AC198,LS_Coint_BD!$B$3:$AQ$1079,AL$2)*$AD198+VLOOKUP($AC198,LS_Coint_BD!$B$3:$AQ$1079,AL$2+1)</f>
        <v>0</v>
      </c>
      <c r="AM198">
        <f>VLOOKUP($AC198,LS_Coint_BD!$B$3:$AQ$1079,AM$2)*$AD198+VLOOKUP($AC198,LS_Coint_BD!$B$3:$AQ$1079,AM$2+1)</f>
        <v>0</v>
      </c>
      <c r="AN198">
        <f>VLOOKUP($AC198,LS_Coint_BD!$B$3:$AQ$1079,AN$2)</f>
        <v>0.80727194579824202</v>
      </c>
      <c r="AO198">
        <f>VLOOKUP($AC198,LS_Coint_BD!$B$3:$AQ$1079,AO$2)</f>
        <v>0.82203290934957596</v>
      </c>
      <c r="AP198">
        <f>VLOOKUP($AC198,LS_Coint_BD!$B$3:$AQ$1079,AP$2)</f>
        <v>0.87120325621623995</v>
      </c>
      <c r="AQ198">
        <f>VLOOKUP($AC198,LS_Coint_BD!$B$3:$AQ$1079,AQ$2)</f>
        <v>0.84089243742078101</v>
      </c>
      <c r="AR198">
        <f>VLOOKUP($AC198,LS_Coint_BD!$B$3:$AQ$1079,AR$2)</f>
        <v>0.88627922699518102</v>
      </c>
      <c r="AS198">
        <f>VLOOKUP($AC198,LS_Coint_BD!$B$3:$AQ$1079,AS$2)</f>
        <v>1.05272337739165</v>
      </c>
      <c r="AT198">
        <f>VLOOKUP($AC198,LS_Coint_BD!$B$3:$AQ$1079,AT$2)</f>
        <v>0</v>
      </c>
      <c r="AU198">
        <f>VLOOKUP($AC198,LS_Coint_BD!$B$3:$AQ$1079,AU$2)</f>
        <v>0</v>
      </c>
      <c r="AV198">
        <f>VLOOKUP($AC198,LS_Coint_BD!$B$3:$AQ$1079,AV$2)</f>
        <v>7.1054273576009995E-17</v>
      </c>
      <c r="AW198">
        <f>VLOOKUP($AC198,LS_Coint_BD!$B$3:$AQ$1079,AW$2)</f>
        <v>8.5857247237678803E-16</v>
      </c>
      <c r="AX198">
        <f>VLOOKUP($AC198,LS_Coint_BD!$B$3:$AQ$1079,AX$2)</f>
        <v>-1.3195793664116099E-15</v>
      </c>
      <c r="AY198">
        <f>VLOOKUP($AC198,LS_Coint_BD!$B$3:$AQ$1079,AY$2)</f>
        <v>-1.7763568394002501E-15</v>
      </c>
      <c r="AZ198">
        <f>VLOOKUP($AC198,LS_Coint_BD!$B$3:$AQ$1079,AZ$2)</f>
        <v>-2.21057740014253E-15</v>
      </c>
      <c r="BA198">
        <f>VLOOKUP($AC198,LS_Coint_BD!$B$3:$AQ$1079,BA$2)</f>
        <v>4.7961634663806795E-16</v>
      </c>
      <c r="BB198">
        <f>VLOOKUP($AC198,LS_Coint_BD!$B$3:$AQ$1079,BB$2)</f>
        <v>0</v>
      </c>
      <c r="BC198">
        <f>VLOOKUP($AC198,LS_Coint_BD!$B$3:$AQ$1079,BC$2)</f>
        <v>0</v>
      </c>
      <c r="BD198">
        <f t="shared" si="141"/>
        <v>1.614543891596484</v>
      </c>
      <c r="BE198">
        <f t="shared" si="142"/>
        <v>1.6440658186991528</v>
      </c>
      <c r="BF198">
        <f t="shared" si="143"/>
        <v>1.7424065124324786</v>
      </c>
      <c r="BG198">
        <f t="shared" si="144"/>
        <v>1.6817848748415603</v>
      </c>
      <c r="BH198">
        <f t="shared" si="145"/>
        <v>1.7725584539903598</v>
      </c>
      <c r="BI198">
        <f t="shared" si="146"/>
        <v>-2.1054467547832996</v>
      </c>
      <c r="BJ198">
        <f t="shared" si="147"/>
        <v>0</v>
      </c>
      <c r="BK198">
        <f t="shared" si="148"/>
        <v>0</v>
      </c>
      <c r="BL198">
        <f t="shared" si="149"/>
        <v>1.6145438915964843</v>
      </c>
      <c r="BN198" s="19" t="b">
        <f t="shared" si="133"/>
        <v>0</v>
      </c>
      <c r="BO198" s="19" t="b">
        <f t="shared" si="134"/>
        <v>0</v>
      </c>
      <c r="BP198" s="19" t="b">
        <f t="shared" si="135"/>
        <v>0</v>
      </c>
      <c r="BQ198" s="19" t="b">
        <f t="shared" si="136"/>
        <v>0</v>
      </c>
      <c r="BR198" s="19" t="b">
        <f t="shared" si="137"/>
        <v>0</v>
      </c>
      <c r="BS198" s="19" t="b">
        <f t="shared" si="138"/>
        <v>0</v>
      </c>
      <c r="BT198" s="19" t="b">
        <f t="shared" si="139"/>
        <v>0</v>
      </c>
      <c r="BU198" s="19" t="b">
        <f t="shared" si="140"/>
        <v>0</v>
      </c>
    </row>
    <row r="199" spans="2:73" x14ac:dyDescent="0.3">
      <c r="B199" s="17" t="str">
        <f>VLOOKUP($AC199,LS_Coint_BD!$B$3:$D$1079,2)</f>
        <v>CMIG4</v>
      </c>
      <c r="C199" s="87" t="str">
        <f>VLOOKUP($AC199,LS_Coint_BD!$B$3:$D$1079,3)</f>
        <v>CPFE3</v>
      </c>
      <c r="D199" s="70">
        <f t="shared" si="150"/>
        <v>0</v>
      </c>
      <c r="E199" s="66">
        <f t="shared" si="151"/>
        <v>0</v>
      </c>
      <c r="F199" s="71">
        <f t="shared" si="152"/>
        <v>0</v>
      </c>
      <c r="G199" s="70">
        <f t="shared" si="153"/>
        <v>1.6648289623844121</v>
      </c>
      <c r="H199" s="66">
        <f t="shared" si="154"/>
        <v>2.4763610541236973</v>
      </c>
      <c r="I199" s="71">
        <f t="shared" si="155"/>
        <v>1.6509073694157981</v>
      </c>
      <c r="J199" s="70">
        <f t="shared" si="156"/>
        <v>1.6146318099448251</v>
      </c>
      <c r="K199" s="66">
        <f t="shared" si="157"/>
        <v>2.6868351132759951</v>
      </c>
      <c r="L199" s="71">
        <f t="shared" si="158"/>
        <v>1.7912234088506636</v>
      </c>
      <c r="M199" s="70">
        <f t="shared" si="159"/>
        <v>1.6187960534514971</v>
      </c>
      <c r="N199" s="66">
        <f t="shared" si="160"/>
        <v>2.5825449938705622</v>
      </c>
      <c r="O199" s="71">
        <f t="shared" si="161"/>
        <v>1.7216966625803747</v>
      </c>
      <c r="P199" s="70">
        <f t="shared" si="162"/>
        <v>1.6923049928463954</v>
      </c>
      <c r="Q199" s="66">
        <f t="shared" si="163"/>
        <v>2.7886283336175177</v>
      </c>
      <c r="R199" s="71">
        <f t="shared" si="164"/>
        <v>1.8590855557450119</v>
      </c>
      <c r="S199" s="70">
        <f t="shared" si="165"/>
        <v>1.5279893177557824</v>
      </c>
      <c r="T199" s="66">
        <f t="shared" si="166"/>
        <v>3.0341438343847482</v>
      </c>
      <c r="U199" s="71">
        <f t="shared" si="167"/>
        <v>2.0227625562564988</v>
      </c>
      <c r="V199" s="70">
        <f t="shared" si="168"/>
        <v>0.95927878850319814</v>
      </c>
      <c r="W199" s="66">
        <f t="shared" si="169"/>
        <v>4.3928758715247911</v>
      </c>
      <c r="X199" s="71">
        <f t="shared" si="170"/>
        <v>2.9285839143498609</v>
      </c>
      <c r="Y199" s="70">
        <f t="shared" si="171"/>
        <v>0.45441952926261564</v>
      </c>
      <c r="Z199" s="66">
        <f t="shared" si="172"/>
        <v>4.3677856084964368</v>
      </c>
      <c r="AA199" s="71">
        <f t="shared" si="173"/>
        <v>2.911857072330958</v>
      </c>
      <c r="AB199" s="98">
        <f>SUMIF(BN199:BU199,"VERDADEIRO",BN$3:$BU198)</f>
        <v>1</v>
      </c>
      <c r="AC199" s="97">
        <f t="shared" si="174"/>
        <v>196</v>
      </c>
      <c r="AD199">
        <f>RTD("tryd.rtdserver",,"COT",B199,"ULT")</f>
        <v>14.14</v>
      </c>
      <c r="AE199">
        <f>RTD("tryd.rtdserver",,"COT",C199,"ULT")</f>
        <v>33.43</v>
      </c>
      <c r="AF199">
        <f>VLOOKUP($AC199,LS_Coint_BD!$B$3:$AQ$1079,AF$2)*$AD199+VLOOKUP($AC199,LS_Coint_BD!$B$3:$AQ$1079,AF$2+1)</f>
        <v>0</v>
      </c>
      <c r="AG199">
        <f>VLOOKUP($AC199,LS_Coint_BD!$B$3:$AQ$1079,AG$2)*$AD199+VLOOKUP($AC199,LS_Coint_BD!$B$3:$AQ$1079,AG$2+1)</f>
        <v>31.765171037615588</v>
      </c>
      <c r="AH199">
        <f>VLOOKUP($AC199,LS_Coint_BD!$B$3:$AQ$1079,AH$2)*$AD199+VLOOKUP($AC199,LS_Coint_BD!$B$3:$AQ$1079,AH$2+1)</f>
        <v>31.815368190055175</v>
      </c>
      <c r="AI199">
        <f>VLOOKUP($AC199,LS_Coint_BD!$B$3:$AQ$1079,AI$2)*$AD199+VLOOKUP($AC199,LS_Coint_BD!$B$3:$AQ$1079,AI$2+1)</f>
        <v>31.811203946548503</v>
      </c>
      <c r="AJ199">
        <f>VLOOKUP($AC199,LS_Coint_BD!$B$3:$AQ$1079,AJ$2)*$AD199+VLOOKUP($AC199,LS_Coint_BD!$B$3:$AQ$1079,AJ$2+1)</f>
        <v>31.737695007153604</v>
      </c>
      <c r="AK199">
        <f>VLOOKUP($AC199,LS_Coint_BD!$B$3:$AQ$1079,AK$2)*$AD199+VLOOKUP($AC199,LS_Coint_BD!$B$3:$AQ$1079,AK$2+1)</f>
        <v>31.902010682244217</v>
      </c>
      <c r="AL199">
        <f>VLOOKUP($AC199,LS_Coint_BD!$B$3:$AQ$1079,AL$2)*$AD199+VLOOKUP($AC199,LS_Coint_BD!$B$3:$AQ$1079,AL$2+1)</f>
        <v>32.470721211496802</v>
      </c>
      <c r="AM199">
        <f>VLOOKUP($AC199,LS_Coint_BD!$B$3:$AQ$1079,AM$2)*$AD199+VLOOKUP($AC199,LS_Coint_BD!$B$3:$AQ$1079,AM$2+1)</f>
        <v>32.975580470737384</v>
      </c>
      <c r="AN199">
        <f>VLOOKUP($AC199,LS_Coint_BD!$B$3:$AQ$1079,AN$2)</f>
        <v>0</v>
      </c>
      <c r="AO199">
        <f>VLOOKUP($AC199,LS_Coint_BD!$B$3:$AQ$1079,AO$2)</f>
        <v>0.82545368470790004</v>
      </c>
      <c r="AP199">
        <f>VLOOKUP($AC199,LS_Coint_BD!$B$3:$AQ$1079,AP$2)</f>
        <v>0.895611704425332</v>
      </c>
      <c r="AQ199">
        <f>VLOOKUP($AC199,LS_Coint_BD!$B$3:$AQ$1079,AQ$2)</f>
        <v>0.86084833129018601</v>
      </c>
      <c r="AR199">
        <f>VLOOKUP($AC199,LS_Coint_BD!$B$3:$AQ$1079,AR$2)</f>
        <v>0.92954277787250605</v>
      </c>
      <c r="AS199">
        <f>VLOOKUP($AC199,LS_Coint_BD!$B$3:$AQ$1079,AS$2)</f>
        <v>1.0113812781282501</v>
      </c>
      <c r="AT199">
        <f>VLOOKUP($AC199,LS_Coint_BD!$B$3:$AQ$1079,AT$2)</f>
        <v>1.46429195717493</v>
      </c>
      <c r="AU199">
        <f>VLOOKUP($AC199,LS_Coint_BD!$B$3:$AQ$1079,AU$2)</f>
        <v>1.4559285361654799</v>
      </c>
      <c r="AV199">
        <f>VLOOKUP($AC199,LS_Coint_BD!$B$3:$AQ$1079,AV$2)</f>
        <v>0</v>
      </c>
      <c r="AW199">
        <f>VLOOKUP($AC199,LS_Coint_BD!$B$3:$AQ$1079,AW$2)</f>
        <v>-1.9835984706636099E-15</v>
      </c>
      <c r="AX199">
        <f>VLOOKUP($AC199,LS_Coint_BD!$B$3:$AQ$1079,AX$2)</f>
        <v>-3.5527136788005001E-16</v>
      </c>
      <c r="AY199">
        <f>VLOOKUP($AC199,LS_Coint_BD!$B$3:$AQ$1079,AY$2)</f>
        <v>2.55351295663786E-15</v>
      </c>
      <c r="AZ199">
        <f>VLOOKUP($AC199,LS_Coint_BD!$B$3:$AQ$1079,AZ$2)</f>
        <v>-2.1711028037114201E-16</v>
      </c>
      <c r="BA199">
        <f>VLOOKUP($AC199,LS_Coint_BD!$B$3:$AQ$1079,BA$2)</f>
        <v>-1.1723955140041701E-15</v>
      </c>
      <c r="BB199">
        <f>VLOOKUP($AC199,LS_Coint_BD!$B$3:$AQ$1079,BB$2)</f>
        <v>7.7513752992010896E-16</v>
      </c>
      <c r="BC199">
        <f>VLOOKUP($AC199,LS_Coint_BD!$B$3:$AQ$1079,BC$2)</f>
        <v>-1.9042545318370702E-15</v>
      </c>
      <c r="BD199">
        <f t="shared" si="141"/>
        <v>0</v>
      </c>
      <c r="BE199">
        <f t="shared" si="142"/>
        <v>1.6509073694157981</v>
      </c>
      <c r="BF199">
        <f t="shared" si="143"/>
        <v>1.7912234088506636</v>
      </c>
      <c r="BG199">
        <f t="shared" si="144"/>
        <v>1.7216966625803747</v>
      </c>
      <c r="BH199">
        <f t="shared" si="145"/>
        <v>1.8590855557450119</v>
      </c>
      <c r="BI199">
        <f t="shared" si="146"/>
        <v>2.0227625562564988</v>
      </c>
      <c r="BJ199">
        <f t="shared" si="147"/>
        <v>2.9285839143498609</v>
      </c>
      <c r="BK199">
        <f t="shared" si="148"/>
        <v>2.911857072330958</v>
      </c>
      <c r="BL199">
        <f t="shared" si="149"/>
        <v>0</v>
      </c>
      <c r="BN199" s="30" t="b">
        <f t="shared" si="133"/>
        <v>0</v>
      </c>
      <c r="BO199" s="30" t="b">
        <f t="shared" si="134"/>
        <v>1</v>
      </c>
      <c r="BP199" s="30" t="b">
        <f t="shared" si="135"/>
        <v>0</v>
      </c>
      <c r="BQ199" s="30" t="b">
        <f t="shared" si="136"/>
        <v>0</v>
      </c>
      <c r="BR199" s="30" t="b">
        <f t="shared" si="137"/>
        <v>0</v>
      </c>
      <c r="BS199" s="30" t="b">
        <f t="shared" si="138"/>
        <v>0</v>
      </c>
      <c r="BT199" s="30" t="b">
        <f t="shared" si="139"/>
        <v>0</v>
      </c>
      <c r="BU199" s="30" t="b">
        <f t="shared" si="140"/>
        <v>0</v>
      </c>
    </row>
    <row r="200" spans="2:73" x14ac:dyDescent="0.3">
      <c r="B200" s="17" t="str">
        <f>VLOOKUP($AC200,LS_Coint_BD!$B$3:$D$1079,2)</f>
        <v>CMIG4</v>
      </c>
      <c r="C200" s="87" t="str">
        <f>VLOOKUP($AC200,LS_Coint_BD!$B$3:$D$1079,3)</f>
        <v>CPLE6</v>
      </c>
      <c r="D200" s="68">
        <f t="shared" si="150"/>
        <v>0</v>
      </c>
      <c r="E200" s="65">
        <f t="shared" si="151"/>
        <v>0</v>
      </c>
      <c r="F200" s="69">
        <f t="shared" si="152"/>
        <v>0</v>
      </c>
      <c r="G200" s="68">
        <f t="shared" si="153"/>
        <v>0</v>
      </c>
      <c r="H200" s="65">
        <f t="shared" si="154"/>
        <v>0</v>
      </c>
      <c r="I200" s="69">
        <f t="shared" si="155"/>
        <v>0</v>
      </c>
      <c r="J200" s="68">
        <f t="shared" si="156"/>
        <v>-1.0413588996593859</v>
      </c>
      <c r="K200" s="65">
        <f t="shared" si="157"/>
        <v>-6.5001465652423462</v>
      </c>
      <c r="L200" s="69">
        <f t="shared" si="158"/>
        <v>-4.3334310434948975</v>
      </c>
      <c r="M200" s="68">
        <f t="shared" si="159"/>
        <v>-1.0903708479021077</v>
      </c>
      <c r="N200" s="65">
        <f t="shared" si="160"/>
        <v>-6.3987575497816529</v>
      </c>
      <c r="O200" s="69">
        <f t="shared" si="161"/>
        <v>-4.2658383665211019</v>
      </c>
      <c r="P200" s="68">
        <f t="shared" si="162"/>
        <v>-1.0844429862431184</v>
      </c>
      <c r="Q200" s="65">
        <f t="shared" si="163"/>
        <v>-6.1990930828508208</v>
      </c>
      <c r="R200" s="69">
        <f t="shared" si="164"/>
        <v>-4.1327287219005475</v>
      </c>
      <c r="S200" s="68">
        <f t="shared" si="165"/>
        <v>-1.633470545987123</v>
      </c>
      <c r="T200" s="65">
        <f t="shared" si="166"/>
        <v>-6.5590202756761773</v>
      </c>
      <c r="U200" s="69">
        <f t="shared" si="167"/>
        <v>-4.3726801837841185</v>
      </c>
      <c r="V200" s="68">
        <f t="shared" si="168"/>
        <v>-2.408978705081779</v>
      </c>
      <c r="W200" s="65">
        <f t="shared" si="169"/>
        <v>-8.0001786585090944</v>
      </c>
      <c r="X200" s="69">
        <f t="shared" si="170"/>
        <v>-5.3334524390060629</v>
      </c>
      <c r="Y200" s="68">
        <f t="shared" si="171"/>
        <v>-3.3073642589731378</v>
      </c>
      <c r="Z200" s="65">
        <f t="shared" si="172"/>
        <v>-8.079549180347307</v>
      </c>
      <c r="AA200" s="69">
        <f t="shared" si="173"/>
        <v>-5.3863661202315374</v>
      </c>
      <c r="AB200" s="98">
        <f>SUMIF(BN200:BU200,"VERDADEIRO",BN$3:$BU199)</f>
        <v>0</v>
      </c>
      <c r="AC200" s="97">
        <f t="shared" si="174"/>
        <v>197</v>
      </c>
      <c r="AD200">
        <f>RTD("tryd.rtdserver",,"COT",B200,"ULT")</f>
        <v>14.14</v>
      </c>
      <c r="AE200">
        <f>RTD("tryd.rtdserver",,"COT",C200,"ULT")</f>
        <v>67.930000000000007</v>
      </c>
      <c r="AF200">
        <f>VLOOKUP($AC200,LS_Coint_BD!$B$3:$AQ$1079,AF$2)*$AD200+VLOOKUP($AC200,LS_Coint_BD!$B$3:$AQ$1079,AF$2+1)</f>
        <v>0</v>
      </c>
      <c r="AG200">
        <f>VLOOKUP($AC200,LS_Coint_BD!$B$3:$AQ$1079,AG$2)*$AD200+VLOOKUP($AC200,LS_Coint_BD!$B$3:$AQ$1079,AG$2+1)</f>
        <v>0</v>
      </c>
      <c r="AH200">
        <f>VLOOKUP($AC200,LS_Coint_BD!$B$3:$AQ$1079,AH$2)*$AD200+VLOOKUP($AC200,LS_Coint_BD!$B$3:$AQ$1079,AH$2+1)</f>
        <v>68.971358899659393</v>
      </c>
      <c r="AI200">
        <f>VLOOKUP($AC200,LS_Coint_BD!$B$3:$AQ$1079,AI$2)*$AD200+VLOOKUP($AC200,LS_Coint_BD!$B$3:$AQ$1079,AI$2+1)</f>
        <v>69.020370847902115</v>
      </c>
      <c r="AJ200">
        <f>VLOOKUP($AC200,LS_Coint_BD!$B$3:$AQ$1079,AJ$2)*$AD200+VLOOKUP($AC200,LS_Coint_BD!$B$3:$AQ$1079,AJ$2+1)</f>
        <v>69.014442986243125</v>
      </c>
      <c r="AK200">
        <f>VLOOKUP($AC200,LS_Coint_BD!$B$3:$AQ$1079,AK$2)*$AD200+VLOOKUP($AC200,LS_Coint_BD!$B$3:$AQ$1079,AK$2+1)</f>
        <v>69.56347054598713</v>
      </c>
      <c r="AL200">
        <f>VLOOKUP($AC200,LS_Coint_BD!$B$3:$AQ$1079,AL$2)*$AD200+VLOOKUP($AC200,LS_Coint_BD!$B$3:$AQ$1079,AL$2+1)</f>
        <v>70.338978705081786</v>
      </c>
      <c r="AM200">
        <f>VLOOKUP($AC200,LS_Coint_BD!$B$3:$AQ$1079,AM$2)*$AD200+VLOOKUP($AC200,LS_Coint_BD!$B$3:$AQ$1079,AM$2+1)</f>
        <v>71.237364258973145</v>
      </c>
      <c r="AN200">
        <f>VLOOKUP($AC200,LS_Coint_BD!$B$3:$AQ$1079,AN$2)</f>
        <v>0</v>
      </c>
      <c r="AO200">
        <f>VLOOKUP($AC200,LS_Coint_BD!$B$3:$AQ$1079,AO$2)</f>
        <v>0</v>
      </c>
      <c r="AP200">
        <f>VLOOKUP($AC200,LS_Coint_BD!$B$3:$AQ$1079,AP$2)</f>
        <v>2.1667155217474501</v>
      </c>
      <c r="AQ200">
        <f>VLOOKUP($AC200,LS_Coint_BD!$B$3:$AQ$1079,AQ$2)</f>
        <v>2.1329191832605501</v>
      </c>
      <c r="AR200">
        <f>VLOOKUP($AC200,LS_Coint_BD!$B$3:$AQ$1079,AR$2)</f>
        <v>2.0663643609502702</v>
      </c>
      <c r="AS200">
        <f>VLOOKUP($AC200,LS_Coint_BD!$B$3:$AQ$1079,AS$2)</f>
        <v>2.1863400918920601</v>
      </c>
      <c r="AT200">
        <f>VLOOKUP($AC200,LS_Coint_BD!$B$3:$AQ$1079,AT$2)</f>
        <v>2.6667262195030301</v>
      </c>
      <c r="AU200">
        <f>VLOOKUP($AC200,LS_Coint_BD!$B$3:$AQ$1079,AU$2)</f>
        <v>2.69318306011577</v>
      </c>
      <c r="AV200">
        <f>VLOOKUP($AC200,LS_Coint_BD!$B$3:$AQ$1079,AV$2)</f>
        <v>0</v>
      </c>
      <c r="AW200">
        <f>VLOOKUP($AC200,LS_Coint_BD!$B$3:$AQ$1079,AW$2)</f>
        <v>0</v>
      </c>
      <c r="AX200">
        <f>VLOOKUP($AC200,LS_Coint_BD!$B$3:$AQ$1079,AX$2)</f>
        <v>2.9944301007032802E-15</v>
      </c>
      <c r="AY200">
        <f>VLOOKUP($AC200,LS_Coint_BD!$B$3:$AQ$1079,AY$2)</f>
        <v>-1.5543122344752199E-15</v>
      </c>
      <c r="AZ200">
        <f>VLOOKUP($AC200,LS_Coint_BD!$B$3:$AQ$1079,AZ$2)</f>
        <v>-7.1843765504632397E-15</v>
      </c>
      <c r="BA200">
        <f>VLOOKUP($AC200,LS_Coint_BD!$B$3:$AQ$1079,BA$2)</f>
        <v>1.3855583347321999E-15</v>
      </c>
      <c r="BB200">
        <f>VLOOKUP($AC200,LS_Coint_BD!$B$3:$AQ$1079,BB$2)</f>
        <v>-2.3254125897603298E-15</v>
      </c>
      <c r="BC200">
        <f>VLOOKUP($AC200,LS_Coint_BD!$B$3:$AQ$1079,BC$2)</f>
        <v>2.9558577807620202E-15</v>
      </c>
      <c r="BD200">
        <f t="shared" si="141"/>
        <v>0</v>
      </c>
      <c r="BE200">
        <f t="shared" si="142"/>
        <v>0</v>
      </c>
      <c r="BF200">
        <f t="shared" si="143"/>
        <v>-4.3334310434948975</v>
      </c>
      <c r="BG200">
        <f t="shared" si="144"/>
        <v>-4.2658383665211019</v>
      </c>
      <c r="BH200">
        <f t="shared" si="145"/>
        <v>-4.1327287219005475</v>
      </c>
      <c r="BI200">
        <f t="shared" si="146"/>
        <v>-4.3726801837841185</v>
      </c>
      <c r="BJ200">
        <f t="shared" si="147"/>
        <v>-5.3334524390060629</v>
      </c>
      <c r="BK200">
        <f t="shared" si="148"/>
        <v>-5.3863661202315374</v>
      </c>
      <c r="BL200">
        <f t="shared" si="149"/>
        <v>0</v>
      </c>
      <c r="BN200" s="19" t="b">
        <f t="shared" si="133"/>
        <v>0</v>
      </c>
      <c r="BO200" s="19" t="b">
        <f t="shared" si="134"/>
        <v>0</v>
      </c>
      <c r="BP200" s="19" t="b">
        <f t="shared" si="135"/>
        <v>0</v>
      </c>
      <c r="BQ200" s="19" t="b">
        <f t="shared" si="136"/>
        <v>0</v>
      </c>
      <c r="BR200" s="19" t="b">
        <f t="shared" si="137"/>
        <v>0</v>
      </c>
      <c r="BS200" s="19" t="b">
        <f t="shared" si="138"/>
        <v>0</v>
      </c>
      <c r="BT200" s="19" t="b">
        <f t="shared" si="139"/>
        <v>0</v>
      </c>
      <c r="BU200" s="19" t="b">
        <f t="shared" si="140"/>
        <v>0</v>
      </c>
    </row>
    <row r="201" spans="2:73" x14ac:dyDescent="0.3">
      <c r="B201" s="17" t="str">
        <f>VLOOKUP($AC201,LS_Coint_BD!$B$3:$D$1079,2)</f>
        <v>CMIG4</v>
      </c>
      <c r="C201" s="87" t="str">
        <f>VLOOKUP($AC201,LS_Coint_BD!$B$3:$D$1079,3)</f>
        <v>CRFB3</v>
      </c>
      <c r="D201" s="70">
        <f t="shared" si="150"/>
        <v>0.10324718338679517</v>
      </c>
      <c r="E201" s="66">
        <f t="shared" si="151"/>
        <v>1.7687823114627987</v>
      </c>
      <c r="F201" s="71">
        <f t="shared" si="152"/>
        <v>1.1791882076418658</v>
      </c>
      <c r="G201" s="70">
        <f t="shared" si="153"/>
        <v>7.7505177297478411E-2</v>
      </c>
      <c r="H201" s="66">
        <f t="shared" si="154"/>
        <v>1.8015713214900553</v>
      </c>
      <c r="I201" s="71">
        <f t="shared" si="155"/>
        <v>1.2010475476600369</v>
      </c>
      <c r="J201" s="70">
        <f t="shared" si="156"/>
        <v>2.4487715437697233E-2</v>
      </c>
      <c r="K201" s="66">
        <f t="shared" si="157"/>
        <v>2.150523686511491</v>
      </c>
      <c r="L201" s="71">
        <f t="shared" si="158"/>
        <v>1.4336824576743272</v>
      </c>
      <c r="M201" s="70">
        <f t="shared" si="159"/>
        <v>-2.4261963052463642E-2</v>
      </c>
      <c r="N201" s="66">
        <f t="shared" si="160"/>
        <v>-2.2330266425657648</v>
      </c>
      <c r="O201" s="71">
        <f t="shared" si="161"/>
        <v>-1.4886844283771765</v>
      </c>
      <c r="P201" s="70">
        <f t="shared" si="162"/>
        <v>-0.36047584289623202</v>
      </c>
      <c r="Q201" s="66">
        <f t="shared" si="163"/>
        <v>-3.0020577080586301</v>
      </c>
      <c r="R201" s="71">
        <f t="shared" si="164"/>
        <v>-2.0013718053724201</v>
      </c>
      <c r="S201" s="70">
        <f t="shared" si="165"/>
        <v>0</v>
      </c>
      <c r="T201" s="66">
        <f t="shared" si="166"/>
        <v>0</v>
      </c>
      <c r="U201" s="71">
        <f t="shared" si="167"/>
        <v>0</v>
      </c>
      <c r="V201" s="70">
        <f t="shared" si="168"/>
        <v>-0.2139767679487754</v>
      </c>
      <c r="W201" s="66">
        <f t="shared" si="169"/>
        <v>-3.0509810791997118</v>
      </c>
      <c r="X201" s="71">
        <f t="shared" si="170"/>
        <v>-2.0339873861331412</v>
      </c>
      <c r="Y201" s="70">
        <f t="shared" si="171"/>
        <v>0</v>
      </c>
      <c r="Z201" s="66">
        <f t="shared" si="172"/>
        <v>0</v>
      </c>
      <c r="AA201" s="71">
        <f t="shared" si="173"/>
        <v>0</v>
      </c>
      <c r="AB201" s="98">
        <f>SUMIF(BN201:BU201,"VERDADEIRO",BN$3:$BU200)</f>
        <v>0</v>
      </c>
      <c r="AC201" s="97">
        <f t="shared" si="174"/>
        <v>198</v>
      </c>
      <c r="AD201">
        <f>RTD("tryd.rtdserver",,"COT",B201,"ULT")</f>
        <v>14.14</v>
      </c>
      <c r="AE201">
        <f>RTD("tryd.rtdserver",,"COT",C201,"ULT")</f>
        <v>19.52</v>
      </c>
      <c r="AF201">
        <f>VLOOKUP($AC201,LS_Coint_BD!$B$3:$AQ$1079,AF$2)*$AD201+VLOOKUP($AC201,LS_Coint_BD!$B$3:$AQ$1079,AF$2+1)</f>
        <v>19.416752816613204</v>
      </c>
      <c r="AG201">
        <f>VLOOKUP($AC201,LS_Coint_BD!$B$3:$AQ$1079,AG$2)*$AD201+VLOOKUP($AC201,LS_Coint_BD!$B$3:$AQ$1079,AG$2+1)</f>
        <v>19.442494822702521</v>
      </c>
      <c r="AH201">
        <f>VLOOKUP($AC201,LS_Coint_BD!$B$3:$AQ$1079,AH$2)*$AD201+VLOOKUP($AC201,LS_Coint_BD!$B$3:$AQ$1079,AH$2+1)</f>
        <v>19.495512284562302</v>
      </c>
      <c r="AI201">
        <f>VLOOKUP($AC201,LS_Coint_BD!$B$3:$AQ$1079,AI$2)*$AD201+VLOOKUP($AC201,LS_Coint_BD!$B$3:$AQ$1079,AI$2+1)</f>
        <v>19.544261963052463</v>
      </c>
      <c r="AJ201">
        <f>VLOOKUP($AC201,LS_Coint_BD!$B$3:$AQ$1079,AJ$2)*$AD201+VLOOKUP($AC201,LS_Coint_BD!$B$3:$AQ$1079,AJ$2+1)</f>
        <v>19.880475842896232</v>
      </c>
      <c r="AK201">
        <f>VLOOKUP($AC201,LS_Coint_BD!$B$3:$AQ$1079,AK$2)*$AD201+VLOOKUP($AC201,LS_Coint_BD!$B$3:$AQ$1079,AK$2+1)</f>
        <v>0</v>
      </c>
      <c r="AL201">
        <f>VLOOKUP($AC201,LS_Coint_BD!$B$3:$AQ$1079,AL$2)*$AD201+VLOOKUP($AC201,LS_Coint_BD!$B$3:$AQ$1079,AL$2+1)</f>
        <v>19.733976767948775</v>
      </c>
      <c r="AM201">
        <f>VLOOKUP($AC201,LS_Coint_BD!$B$3:$AQ$1079,AM$2)*$AD201+VLOOKUP($AC201,LS_Coint_BD!$B$3:$AQ$1079,AM$2+1)</f>
        <v>0</v>
      </c>
      <c r="AN201">
        <f>VLOOKUP($AC201,LS_Coint_BD!$B$3:$AQ$1079,AN$2)</f>
        <v>0.58959410382093203</v>
      </c>
      <c r="AO201">
        <f>VLOOKUP($AC201,LS_Coint_BD!$B$3:$AQ$1079,AO$2)</f>
        <v>0.60052377383001698</v>
      </c>
      <c r="AP201">
        <f>VLOOKUP($AC201,LS_Coint_BD!$B$3:$AQ$1079,AP$2)</f>
        <v>0.71684122883716395</v>
      </c>
      <c r="AQ201">
        <f>VLOOKUP($AC201,LS_Coint_BD!$B$3:$AQ$1079,AQ$2)</f>
        <v>0.74434221418858804</v>
      </c>
      <c r="AR201">
        <f>VLOOKUP($AC201,LS_Coint_BD!$B$3:$AQ$1079,AR$2)</f>
        <v>1.00068590268621</v>
      </c>
      <c r="AS201">
        <f>VLOOKUP($AC201,LS_Coint_BD!$B$3:$AQ$1079,AS$2)</f>
        <v>0</v>
      </c>
      <c r="AT201">
        <f>VLOOKUP($AC201,LS_Coint_BD!$B$3:$AQ$1079,AT$2)</f>
        <v>1.0169936930665699</v>
      </c>
      <c r="AU201">
        <f>VLOOKUP($AC201,LS_Coint_BD!$B$3:$AQ$1079,AU$2)</f>
        <v>0</v>
      </c>
      <c r="AV201">
        <f>VLOOKUP($AC201,LS_Coint_BD!$B$3:$AQ$1079,AV$2)</f>
        <v>1.7763568394002501E-15</v>
      </c>
      <c r="AW201">
        <f>VLOOKUP($AC201,LS_Coint_BD!$B$3:$AQ$1079,AW$2)</f>
        <v>2.90138283768708E-15</v>
      </c>
      <c r="AX201">
        <f>VLOOKUP($AC201,LS_Coint_BD!$B$3:$AQ$1079,AX$2)</f>
        <v>-5.8366010437436801E-16</v>
      </c>
      <c r="AY201">
        <f>VLOOKUP($AC201,LS_Coint_BD!$B$3:$AQ$1079,AY$2)</f>
        <v>-3.5527136788005001E-16</v>
      </c>
      <c r="AZ201">
        <f>VLOOKUP($AC201,LS_Coint_BD!$B$3:$AQ$1079,AZ$2)</f>
        <v>-2.1711028037114201E-16</v>
      </c>
      <c r="BA201">
        <f>VLOOKUP($AC201,LS_Coint_BD!$B$3:$AQ$1079,BA$2)</f>
        <v>0</v>
      </c>
      <c r="BB201">
        <f>VLOOKUP($AC201,LS_Coint_BD!$B$3:$AQ$1079,BB$2)</f>
        <v>-1.1950036919601701E-15</v>
      </c>
      <c r="BC201">
        <f>VLOOKUP($AC201,LS_Coint_BD!$B$3:$AQ$1079,BC$2)</f>
        <v>0</v>
      </c>
      <c r="BD201">
        <f t="shared" si="141"/>
        <v>1.1791882076418658</v>
      </c>
      <c r="BE201">
        <f t="shared" si="142"/>
        <v>1.2010475476600369</v>
      </c>
      <c r="BF201">
        <f t="shared" si="143"/>
        <v>1.4336824576743272</v>
      </c>
      <c r="BG201">
        <f t="shared" si="144"/>
        <v>-1.4886844283771765</v>
      </c>
      <c r="BH201">
        <f t="shared" si="145"/>
        <v>-2.0013718053724201</v>
      </c>
      <c r="BI201">
        <f t="shared" si="146"/>
        <v>0</v>
      </c>
      <c r="BJ201">
        <f t="shared" si="147"/>
        <v>-2.0339873861331412</v>
      </c>
      <c r="BK201">
        <f t="shared" si="148"/>
        <v>0</v>
      </c>
      <c r="BL201">
        <f t="shared" si="149"/>
        <v>1.1791882076418694</v>
      </c>
      <c r="BN201" s="30" t="b">
        <f t="shared" si="133"/>
        <v>0</v>
      </c>
      <c r="BO201" s="30" t="b">
        <f t="shared" si="134"/>
        <v>0</v>
      </c>
      <c r="BP201" s="30" t="b">
        <f t="shared" si="135"/>
        <v>0</v>
      </c>
      <c r="BQ201" s="30" t="b">
        <f t="shared" si="136"/>
        <v>0</v>
      </c>
      <c r="BR201" s="30" t="b">
        <f t="shared" si="137"/>
        <v>0</v>
      </c>
      <c r="BS201" s="30" t="b">
        <f t="shared" si="138"/>
        <v>0</v>
      </c>
      <c r="BT201" s="30" t="b">
        <f t="shared" si="139"/>
        <v>0</v>
      </c>
      <c r="BU201" s="30" t="b">
        <f t="shared" si="140"/>
        <v>0</v>
      </c>
    </row>
    <row r="202" spans="2:73" x14ac:dyDescent="0.3">
      <c r="B202" s="17" t="str">
        <f>VLOOKUP($AC202,LS_Coint_BD!$B$3:$D$1079,2)</f>
        <v>CMIG4</v>
      </c>
      <c r="C202" s="87" t="str">
        <f>VLOOKUP($AC202,LS_Coint_BD!$B$3:$D$1079,3)</f>
        <v>EGIE3</v>
      </c>
      <c r="D202" s="68">
        <f t="shared" si="150"/>
        <v>1.0674360936225185</v>
      </c>
      <c r="E202" s="65">
        <f t="shared" si="151"/>
        <v>3.1396557504100904</v>
      </c>
      <c r="F202" s="69">
        <f t="shared" si="152"/>
        <v>2.0931038336067269</v>
      </c>
      <c r="G202" s="68">
        <f t="shared" si="153"/>
        <v>1.1171107056650129</v>
      </c>
      <c r="H202" s="65">
        <f t="shared" si="154"/>
        <v>3.4078817309794758</v>
      </c>
      <c r="I202" s="69">
        <f t="shared" si="155"/>
        <v>2.2719211539863173</v>
      </c>
      <c r="J202" s="68">
        <f t="shared" si="156"/>
        <v>0</v>
      </c>
      <c r="K202" s="65">
        <f t="shared" si="157"/>
        <v>0</v>
      </c>
      <c r="L202" s="69">
        <f t="shared" si="158"/>
        <v>0</v>
      </c>
      <c r="M202" s="68">
        <f t="shared" si="159"/>
        <v>1.0735523628442536</v>
      </c>
      <c r="N202" s="65">
        <f t="shared" si="160"/>
        <v>3.4525832232003006</v>
      </c>
      <c r="O202" s="69">
        <f t="shared" si="161"/>
        <v>2.3017221488002004</v>
      </c>
      <c r="P202" s="68">
        <f t="shared" si="162"/>
        <v>0.84021678739520667</v>
      </c>
      <c r="Q202" s="65">
        <f t="shared" si="163"/>
        <v>3.5011874771658897</v>
      </c>
      <c r="R202" s="69">
        <f t="shared" si="164"/>
        <v>2.3341249847772598</v>
      </c>
      <c r="S202" s="68">
        <f t="shared" si="165"/>
        <v>0.36088894060606691</v>
      </c>
      <c r="T202" s="65">
        <f t="shared" si="166"/>
        <v>3.9990669672557742</v>
      </c>
      <c r="U202" s="69">
        <f t="shared" si="167"/>
        <v>2.6660446448371826</v>
      </c>
      <c r="V202" s="68">
        <f t="shared" si="168"/>
        <v>8.8111721803905141E-2</v>
      </c>
      <c r="W202" s="65">
        <f t="shared" si="169"/>
        <v>4.3178377935077386</v>
      </c>
      <c r="X202" s="69">
        <f t="shared" si="170"/>
        <v>2.8785585290051587</v>
      </c>
      <c r="Y202" s="68">
        <f t="shared" si="171"/>
        <v>-0.79458921100236779</v>
      </c>
      <c r="Z202" s="65">
        <f t="shared" si="172"/>
        <v>-4.8926250963536706</v>
      </c>
      <c r="AA202" s="69">
        <f t="shared" si="173"/>
        <v>-3.2617500642357804</v>
      </c>
      <c r="AB202" s="98">
        <f>SUMIF(BN202:BU202,"VERDADEIRO",BN$3:$BU201)</f>
        <v>0</v>
      </c>
      <c r="AC202" s="97">
        <f t="shared" si="174"/>
        <v>199</v>
      </c>
      <c r="AD202">
        <f>RTD("tryd.rtdserver",,"COT",B202,"ULT")</f>
        <v>14.14</v>
      </c>
      <c r="AE202">
        <f>RTD("tryd.rtdserver",,"COT",C202,"ULT")</f>
        <v>45.12</v>
      </c>
      <c r="AF202">
        <f>VLOOKUP($AC202,LS_Coint_BD!$B$3:$AQ$1079,AF$2)*$AD202+VLOOKUP($AC202,LS_Coint_BD!$B$3:$AQ$1079,AF$2+1)</f>
        <v>44.052563906377479</v>
      </c>
      <c r="AG202">
        <f>VLOOKUP($AC202,LS_Coint_BD!$B$3:$AQ$1079,AG$2)*$AD202+VLOOKUP($AC202,LS_Coint_BD!$B$3:$AQ$1079,AG$2+1)</f>
        <v>44.002889294334985</v>
      </c>
      <c r="AH202">
        <f>VLOOKUP($AC202,LS_Coint_BD!$B$3:$AQ$1079,AH$2)*$AD202+VLOOKUP($AC202,LS_Coint_BD!$B$3:$AQ$1079,AH$2+1)</f>
        <v>0</v>
      </c>
      <c r="AI202">
        <f>VLOOKUP($AC202,LS_Coint_BD!$B$3:$AQ$1079,AI$2)*$AD202+VLOOKUP($AC202,LS_Coint_BD!$B$3:$AQ$1079,AI$2+1)</f>
        <v>44.046447637155744</v>
      </c>
      <c r="AJ202">
        <f>VLOOKUP($AC202,LS_Coint_BD!$B$3:$AQ$1079,AJ$2)*$AD202+VLOOKUP($AC202,LS_Coint_BD!$B$3:$AQ$1079,AJ$2+1)</f>
        <v>44.279783212604791</v>
      </c>
      <c r="AK202">
        <f>VLOOKUP($AC202,LS_Coint_BD!$B$3:$AQ$1079,AK$2)*$AD202+VLOOKUP($AC202,LS_Coint_BD!$B$3:$AQ$1079,AK$2+1)</f>
        <v>44.759111059393931</v>
      </c>
      <c r="AL202">
        <f>VLOOKUP($AC202,LS_Coint_BD!$B$3:$AQ$1079,AL$2)*$AD202+VLOOKUP($AC202,LS_Coint_BD!$B$3:$AQ$1079,AL$2+1)</f>
        <v>45.031888278196092</v>
      </c>
      <c r="AM202">
        <f>VLOOKUP($AC202,LS_Coint_BD!$B$3:$AQ$1079,AM$2)*$AD202+VLOOKUP($AC202,LS_Coint_BD!$B$3:$AQ$1079,AM$2+1)</f>
        <v>45.914589211002365</v>
      </c>
      <c r="AN202">
        <f>VLOOKUP($AC202,LS_Coint_BD!$B$3:$AQ$1079,AN$2)</f>
        <v>1.0465519168033599</v>
      </c>
      <c r="AO202">
        <f>VLOOKUP($AC202,LS_Coint_BD!$B$3:$AQ$1079,AO$2)</f>
        <v>1.13596057699316</v>
      </c>
      <c r="AP202">
        <f>VLOOKUP($AC202,LS_Coint_BD!$B$3:$AQ$1079,AP$2)</f>
        <v>0</v>
      </c>
      <c r="AQ202">
        <f>VLOOKUP($AC202,LS_Coint_BD!$B$3:$AQ$1079,AQ$2)</f>
        <v>1.1508610744001</v>
      </c>
      <c r="AR202">
        <f>VLOOKUP($AC202,LS_Coint_BD!$B$3:$AQ$1079,AR$2)</f>
        <v>1.1670624923886299</v>
      </c>
      <c r="AS202">
        <f>VLOOKUP($AC202,LS_Coint_BD!$B$3:$AQ$1079,AS$2)</f>
        <v>1.33302232241859</v>
      </c>
      <c r="AT202">
        <f>VLOOKUP($AC202,LS_Coint_BD!$B$3:$AQ$1079,AT$2)</f>
        <v>1.43927926450258</v>
      </c>
      <c r="AU202">
        <f>VLOOKUP($AC202,LS_Coint_BD!$B$3:$AQ$1079,AU$2)</f>
        <v>1.63087503211789</v>
      </c>
      <c r="AV202">
        <f>VLOOKUP($AC202,LS_Coint_BD!$B$3:$AQ$1079,AV$2)</f>
        <v>6.89226453687297E-15</v>
      </c>
      <c r="AW202">
        <f>VLOOKUP($AC202,LS_Coint_BD!$B$3:$AQ$1079,AW$2)</f>
        <v>-2.66453525910038E-15</v>
      </c>
      <c r="AX202">
        <f>VLOOKUP($AC202,LS_Coint_BD!$B$3:$AQ$1079,AX$2)</f>
        <v>0</v>
      </c>
      <c r="AY202">
        <f>VLOOKUP($AC202,LS_Coint_BD!$B$3:$AQ$1079,AY$2)</f>
        <v>5.7731597280508103E-16</v>
      </c>
      <c r="AZ202">
        <f>VLOOKUP($AC202,LS_Coint_BD!$B$3:$AQ$1079,AZ$2)</f>
        <v>-1.1842378929335E-16</v>
      </c>
      <c r="BA202">
        <f>VLOOKUP($AC202,LS_Coint_BD!$B$3:$AQ$1079,BA$2)</f>
        <v>2.8421709430404001E-15</v>
      </c>
      <c r="BB202">
        <f>VLOOKUP($AC202,LS_Coint_BD!$B$3:$AQ$1079,BB$2)</f>
        <v>-1.13040889780016E-15</v>
      </c>
      <c r="BC202">
        <f>VLOOKUP($AC202,LS_Coint_BD!$B$3:$AQ$1079,BC$2)</f>
        <v>-5.11590769747272E-16</v>
      </c>
      <c r="BD202">
        <f t="shared" si="141"/>
        <v>2.0931038336067269</v>
      </c>
      <c r="BE202">
        <f t="shared" si="142"/>
        <v>2.2719211539863173</v>
      </c>
      <c r="BF202">
        <f t="shared" si="143"/>
        <v>0</v>
      </c>
      <c r="BG202">
        <f t="shared" si="144"/>
        <v>2.3017221488002004</v>
      </c>
      <c r="BH202">
        <f t="shared" si="145"/>
        <v>2.3341249847772598</v>
      </c>
      <c r="BI202">
        <f t="shared" si="146"/>
        <v>2.6660446448371826</v>
      </c>
      <c r="BJ202">
        <f t="shared" si="147"/>
        <v>2.8785585290051587</v>
      </c>
      <c r="BK202">
        <f t="shared" si="148"/>
        <v>-3.2617500642357804</v>
      </c>
      <c r="BL202">
        <f t="shared" si="149"/>
        <v>2.0931038336067131</v>
      </c>
      <c r="BN202" s="19" t="b">
        <f t="shared" si="133"/>
        <v>0</v>
      </c>
      <c r="BO202" s="19" t="b">
        <f t="shared" si="134"/>
        <v>0</v>
      </c>
      <c r="BP202" s="19" t="b">
        <f t="shared" si="135"/>
        <v>0</v>
      </c>
      <c r="BQ202" s="19" t="b">
        <f t="shared" si="136"/>
        <v>0</v>
      </c>
      <c r="BR202" s="19" t="b">
        <f t="shared" si="137"/>
        <v>0</v>
      </c>
      <c r="BS202" s="19" t="b">
        <f t="shared" si="138"/>
        <v>0</v>
      </c>
      <c r="BT202" s="19" t="b">
        <f t="shared" si="139"/>
        <v>0</v>
      </c>
      <c r="BU202" s="19" t="b">
        <f t="shared" si="140"/>
        <v>0</v>
      </c>
    </row>
    <row r="203" spans="2:73" x14ac:dyDescent="0.3">
      <c r="B203" s="17" t="str">
        <f>VLOOKUP($AC203,LS_Coint_BD!$B$3:$D$1079,2)</f>
        <v>CMIG4</v>
      </c>
      <c r="C203" s="87" t="str">
        <f>VLOOKUP($AC203,LS_Coint_BD!$B$3:$D$1079,3)</f>
        <v>ENBR3</v>
      </c>
      <c r="D203" s="70">
        <f t="shared" si="150"/>
        <v>6.7636470397406612E-2</v>
      </c>
      <c r="E203" s="66">
        <f t="shared" si="151"/>
        <v>1.0646041037887168</v>
      </c>
      <c r="F203" s="71">
        <f t="shared" si="152"/>
        <v>0.70973606919247789</v>
      </c>
      <c r="G203" s="70">
        <f t="shared" si="153"/>
        <v>5.8476483413766545E-2</v>
      </c>
      <c r="H203" s="66">
        <f t="shared" si="154"/>
        <v>1.2083961926596904</v>
      </c>
      <c r="I203" s="71">
        <f t="shared" si="155"/>
        <v>0.80559746177312697</v>
      </c>
      <c r="J203" s="70">
        <f t="shared" si="156"/>
        <v>5.8706996768780328E-2</v>
      </c>
      <c r="K203" s="66">
        <f t="shared" si="157"/>
        <v>1.1557844000514836</v>
      </c>
      <c r="L203" s="71">
        <f t="shared" si="158"/>
        <v>0.77052293336765576</v>
      </c>
      <c r="M203" s="70">
        <f t="shared" si="159"/>
        <v>5.3825989856779444E-2</v>
      </c>
      <c r="N203" s="66">
        <f t="shared" si="160"/>
        <v>1.1034562394251763</v>
      </c>
      <c r="O203" s="71">
        <f t="shared" si="161"/>
        <v>0.7356374929501176</v>
      </c>
      <c r="P203" s="70">
        <f t="shared" si="162"/>
        <v>-6.6733784603378865E-3</v>
      </c>
      <c r="Q203" s="66">
        <f t="shared" si="163"/>
        <v>-1.1041799583389349</v>
      </c>
      <c r="R203" s="71">
        <f t="shared" si="164"/>
        <v>-0.7361199722259566</v>
      </c>
      <c r="S203" s="70">
        <f t="shared" si="165"/>
        <v>-5.7502101976336206E-2</v>
      </c>
      <c r="T203" s="66">
        <f t="shared" si="166"/>
        <v>-1.1074882140276336</v>
      </c>
      <c r="U203" s="71">
        <f t="shared" si="167"/>
        <v>-0.73832547601842247</v>
      </c>
      <c r="V203" s="70">
        <f t="shared" si="168"/>
        <v>-0.22117182684187142</v>
      </c>
      <c r="W203" s="66">
        <f t="shared" si="169"/>
        <v>-1.5327561984602189</v>
      </c>
      <c r="X203" s="71">
        <f t="shared" si="170"/>
        <v>-1.0218374656401459</v>
      </c>
      <c r="Y203" s="70">
        <f t="shared" si="171"/>
        <v>-0.67865790541545579</v>
      </c>
      <c r="Z203" s="66">
        <f t="shared" si="172"/>
        <v>-1.9001563123044001</v>
      </c>
      <c r="AA203" s="71">
        <f t="shared" si="173"/>
        <v>-1.2667708748696</v>
      </c>
      <c r="AB203" s="98">
        <f>SUMIF(BN203:BU203,"VERDADEIRO",BN$3:$BU202)</f>
        <v>0</v>
      </c>
      <c r="AC203" s="97">
        <f t="shared" si="174"/>
        <v>200</v>
      </c>
      <c r="AD203">
        <f>RTD("tryd.rtdserver",,"COT",B203,"ULT")</f>
        <v>14.14</v>
      </c>
      <c r="AE203">
        <f>RTD("tryd.rtdserver",,"COT",C203,"ULT")</f>
        <v>19.66</v>
      </c>
      <c r="AF203">
        <f>VLOOKUP($AC203,LS_Coint_BD!$B$3:$AQ$1079,AF$2)*$AD203+VLOOKUP($AC203,LS_Coint_BD!$B$3:$AQ$1079,AF$2+1)</f>
        <v>19.592363529602594</v>
      </c>
      <c r="AG203">
        <f>VLOOKUP($AC203,LS_Coint_BD!$B$3:$AQ$1079,AG$2)*$AD203+VLOOKUP($AC203,LS_Coint_BD!$B$3:$AQ$1079,AG$2+1)</f>
        <v>19.601523516586234</v>
      </c>
      <c r="AH203">
        <f>VLOOKUP($AC203,LS_Coint_BD!$B$3:$AQ$1079,AH$2)*$AD203+VLOOKUP($AC203,LS_Coint_BD!$B$3:$AQ$1079,AH$2+1)</f>
        <v>19.60129300323122</v>
      </c>
      <c r="AI203">
        <f>VLOOKUP($AC203,LS_Coint_BD!$B$3:$AQ$1079,AI$2)*$AD203+VLOOKUP($AC203,LS_Coint_BD!$B$3:$AQ$1079,AI$2+1)</f>
        <v>19.606174010143221</v>
      </c>
      <c r="AJ203">
        <f>VLOOKUP($AC203,LS_Coint_BD!$B$3:$AQ$1079,AJ$2)*$AD203+VLOOKUP($AC203,LS_Coint_BD!$B$3:$AQ$1079,AJ$2+1)</f>
        <v>19.666673378460338</v>
      </c>
      <c r="AK203">
        <f>VLOOKUP($AC203,LS_Coint_BD!$B$3:$AQ$1079,AK$2)*$AD203+VLOOKUP($AC203,LS_Coint_BD!$B$3:$AQ$1079,AK$2+1)</f>
        <v>19.717502101976336</v>
      </c>
      <c r="AL203">
        <f>VLOOKUP($AC203,LS_Coint_BD!$B$3:$AQ$1079,AL$2)*$AD203+VLOOKUP($AC203,LS_Coint_BD!$B$3:$AQ$1079,AL$2+1)</f>
        <v>19.881171826841872</v>
      </c>
      <c r="AM203">
        <f>VLOOKUP($AC203,LS_Coint_BD!$B$3:$AQ$1079,AM$2)*$AD203+VLOOKUP($AC203,LS_Coint_BD!$B$3:$AQ$1079,AM$2+1)</f>
        <v>20.338657905415456</v>
      </c>
      <c r="AN203">
        <f>VLOOKUP($AC203,LS_Coint_BD!$B$3:$AQ$1079,AN$2)</f>
        <v>0.354868034596238</v>
      </c>
      <c r="AO203">
        <f>VLOOKUP($AC203,LS_Coint_BD!$B$3:$AQ$1079,AO$2)</f>
        <v>0.40279873088656398</v>
      </c>
      <c r="AP203">
        <f>VLOOKUP($AC203,LS_Coint_BD!$B$3:$AQ$1079,AP$2)</f>
        <v>0.38526146668382699</v>
      </c>
      <c r="AQ203">
        <f>VLOOKUP($AC203,LS_Coint_BD!$B$3:$AQ$1079,AQ$2)</f>
        <v>0.36781874647505802</v>
      </c>
      <c r="AR203">
        <f>VLOOKUP($AC203,LS_Coint_BD!$B$3:$AQ$1079,AR$2)</f>
        <v>0.36805998611297902</v>
      </c>
      <c r="AS203">
        <f>VLOOKUP($AC203,LS_Coint_BD!$B$3:$AQ$1079,AS$2)</f>
        <v>0.36916273800921101</v>
      </c>
      <c r="AT203">
        <f>VLOOKUP($AC203,LS_Coint_BD!$B$3:$AQ$1079,AT$2)</f>
        <v>0.51091873282007405</v>
      </c>
      <c r="AU203">
        <f>VLOOKUP($AC203,LS_Coint_BD!$B$3:$AQ$1079,AU$2)</f>
        <v>0.63338543743480002</v>
      </c>
      <c r="AV203">
        <f>VLOOKUP($AC203,LS_Coint_BD!$B$3:$AQ$1079,AV$2)</f>
        <v>1.8829382497642699E-15</v>
      </c>
      <c r="AW203">
        <f>VLOOKUP($AC203,LS_Coint_BD!$B$3:$AQ$1079,AW$2)</f>
        <v>-9.7699626167013803E-16</v>
      </c>
      <c r="AX203">
        <f>VLOOKUP($AC203,LS_Coint_BD!$B$3:$AQ$1079,AX$2)</f>
        <v>1.7256037868459599E-15</v>
      </c>
      <c r="AY203">
        <f>VLOOKUP($AC203,LS_Coint_BD!$B$3:$AQ$1079,AY$2)</f>
        <v>1.59872115546023E-15</v>
      </c>
      <c r="AZ203">
        <f>VLOOKUP($AC203,LS_Coint_BD!$B$3:$AQ$1079,AZ$2)</f>
        <v>1.4210854715202001E-15</v>
      </c>
      <c r="BA203">
        <f>VLOOKUP($AC203,LS_Coint_BD!$B$3:$AQ$1079,BA$2)</f>
        <v>-4.7961634663806795E-16</v>
      </c>
      <c r="BB203">
        <f>VLOOKUP($AC203,LS_Coint_BD!$B$3:$AQ$1079,BB$2)</f>
        <v>2.2446690970603201E-15</v>
      </c>
      <c r="BC203">
        <f>VLOOKUP($AC203,LS_Coint_BD!$B$3:$AQ$1079,BC$2)</f>
        <v>-4.2632564145606E-17</v>
      </c>
      <c r="BD203">
        <f t="shared" si="141"/>
        <v>0.70973606919247789</v>
      </c>
      <c r="BE203">
        <f t="shared" si="142"/>
        <v>0.80559746177312697</v>
      </c>
      <c r="BF203">
        <f t="shared" si="143"/>
        <v>0.77052293336765576</v>
      </c>
      <c r="BG203">
        <f t="shared" si="144"/>
        <v>0.7356374929501176</v>
      </c>
      <c r="BH203">
        <f t="shared" si="145"/>
        <v>-0.7361199722259566</v>
      </c>
      <c r="BI203">
        <f t="shared" si="146"/>
        <v>-0.73832547601842247</v>
      </c>
      <c r="BJ203">
        <f t="shared" si="147"/>
        <v>-1.0218374656401459</v>
      </c>
      <c r="BK203">
        <f t="shared" si="148"/>
        <v>-1.2667708748696</v>
      </c>
      <c r="BL203">
        <f t="shared" si="149"/>
        <v>0.70973606919247412</v>
      </c>
      <c r="BN203" s="30" t="b">
        <f t="shared" si="133"/>
        <v>0</v>
      </c>
      <c r="BO203" s="30" t="b">
        <f t="shared" si="134"/>
        <v>0</v>
      </c>
      <c r="BP203" s="30" t="b">
        <f t="shared" si="135"/>
        <v>0</v>
      </c>
      <c r="BQ203" s="30" t="b">
        <f t="shared" si="136"/>
        <v>0</v>
      </c>
      <c r="BR203" s="30" t="b">
        <f t="shared" si="137"/>
        <v>0</v>
      </c>
      <c r="BS203" s="30" t="b">
        <f t="shared" si="138"/>
        <v>0</v>
      </c>
      <c r="BT203" s="30" t="b">
        <f t="shared" si="139"/>
        <v>0</v>
      </c>
      <c r="BU203" s="30" t="b">
        <f t="shared" si="140"/>
        <v>0</v>
      </c>
    </row>
    <row r="204" spans="2:73" x14ac:dyDescent="0.3">
      <c r="B204" s="17" t="str">
        <f>VLOOKUP($AC204,LS_Coint_BD!$B$3:$D$1079,2)</f>
        <v>CMIG4</v>
      </c>
      <c r="C204" s="87" t="str">
        <f>VLOOKUP($AC204,LS_Coint_BD!$B$3:$D$1079,3)</f>
        <v>GOLL4</v>
      </c>
      <c r="D204" s="68">
        <f t="shared" si="150"/>
        <v>0</v>
      </c>
      <c r="E204" s="65">
        <f t="shared" si="151"/>
        <v>0</v>
      </c>
      <c r="F204" s="69">
        <f t="shared" si="152"/>
        <v>0</v>
      </c>
      <c r="G204" s="68">
        <f t="shared" si="153"/>
        <v>0</v>
      </c>
      <c r="H204" s="65">
        <f t="shared" si="154"/>
        <v>0</v>
      </c>
      <c r="I204" s="69">
        <f t="shared" si="155"/>
        <v>0</v>
      </c>
      <c r="J204" s="68">
        <f t="shared" si="156"/>
        <v>8.1489333779924067E-2</v>
      </c>
      <c r="K204" s="65">
        <f t="shared" si="157"/>
        <v>5.1914148006133463</v>
      </c>
      <c r="L204" s="69">
        <f t="shared" si="158"/>
        <v>3.4609432004088978</v>
      </c>
      <c r="M204" s="68">
        <f t="shared" si="159"/>
        <v>0.1159952052043316</v>
      </c>
      <c r="N204" s="65">
        <f t="shared" si="160"/>
        <v>4.9459892617040122</v>
      </c>
      <c r="O204" s="69">
        <f t="shared" si="161"/>
        <v>3.2973261744693412</v>
      </c>
      <c r="P204" s="68">
        <f t="shared" si="162"/>
        <v>-0.31822043056535065</v>
      </c>
      <c r="Q204" s="65">
        <f t="shared" si="163"/>
        <v>-5.7989437152842713</v>
      </c>
      <c r="R204" s="69">
        <f t="shared" si="164"/>
        <v>-3.8659624768561809</v>
      </c>
      <c r="S204" s="68">
        <f t="shared" si="165"/>
        <v>-0.82748504125576616</v>
      </c>
      <c r="T204" s="65">
        <f t="shared" si="166"/>
        <v>-6.1336873864847696</v>
      </c>
      <c r="U204" s="69">
        <f t="shared" si="167"/>
        <v>-4.0891249243231798</v>
      </c>
      <c r="V204" s="68">
        <f t="shared" si="168"/>
        <v>-1.2488047860611289</v>
      </c>
      <c r="W204" s="65">
        <f t="shared" si="169"/>
        <v>-6.7282794310228464</v>
      </c>
      <c r="X204" s="69">
        <f t="shared" si="170"/>
        <v>-4.4855196206818979</v>
      </c>
      <c r="Y204" s="68">
        <f t="shared" si="171"/>
        <v>-3.491861266140166</v>
      </c>
      <c r="Z204" s="65">
        <f t="shared" si="172"/>
        <v>-9.4999318569742464</v>
      </c>
      <c r="AA204" s="69">
        <f t="shared" si="173"/>
        <v>-6.3332879046494979</v>
      </c>
      <c r="AB204" s="98">
        <f>SUMIF(BN204:BU204,"VERDADEIRO",BN$3:$BU203)</f>
        <v>0</v>
      </c>
      <c r="AC204" s="97">
        <f t="shared" si="174"/>
        <v>201</v>
      </c>
      <c r="AD204">
        <f>RTD("tryd.rtdserver",,"COT",B204,"ULT")</f>
        <v>14.14</v>
      </c>
      <c r="AE204">
        <f>RTD("tryd.rtdserver",,"COT",C204,"ULT")</f>
        <v>25.09</v>
      </c>
      <c r="AF204">
        <f>VLOOKUP($AC204,LS_Coint_BD!$B$3:$AQ$1079,AF$2)*$AD204+VLOOKUP($AC204,LS_Coint_BD!$B$3:$AQ$1079,AF$2+1)</f>
        <v>0</v>
      </c>
      <c r="AG204">
        <f>VLOOKUP($AC204,LS_Coint_BD!$B$3:$AQ$1079,AG$2)*$AD204+VLOOKUP($AC204,LS_Coint_BD!$B$3:$AQ$1079,AG$2+1)</f>
        <v>0</v>
      </c>
      <c r="AH204">
        <f>VLOOKUP($AC204,LS_Coint_BD!$B$3:$AQ$1079,AH$2)*$AD204+VLOOKUP($AC204,LS_Coint_BD!$B$3:$AQ$1079,AH$2+1)</f>
        <v>25.008510666220076</v>
      </c>
      <c r="AI204">
        <f>VLOOKUP($AC204,LS_Coint_BD!$B$3:$AQ$1079,AI$2)*$AD204+VLOOKUP($AC204,LS_Coint_BD!$B$3:$AQ$1079,AI$2+1)</f>
        <v>24.974004794795668</v>
      </c>
      <c r="AJ204">
        <f>VLOOKUP($AC204,LS_Coint_BD!$B$3:$AQ$1079,AJ$2)*$AD204+VLOOKUP($AC204,LS_Coint_BD!$B$3:$AQ$1079,AJ$2+1)</f>
        <v>25.408220430565351</v>
      </c>
      <c r="AK204">
        <f>VLOOKUP($AC204,LS_Coint_BD!$B$3:$AQ$1079,AK$2)*$AD204+VLOOKUP($AC204,LS_Coint_BD!$B$3:$AQ$1079,AK$2+1)</f>
        <v>25.917485041255766</v>
      </c>
      <c r="AL204">
        <f>VLOOKUP($AC204,LS_Coint_BD!$B$3:$AQ$1079,AL$2)*$AD204+VLOOKUP($AC204,LS_Coint_BD!$B$3:$AQ$1079,AL$2+1)</f>
        <v>26.338804786061129</v>
      </c>
      <c r="AM204">
        <f>VLOOKUP($AC204,LS_Coint_BD!$B$3:$AQ$1079,AM$2)*$AD204+VLOOKUP($AC204,LS_Coint_BD!$B$3:$AQ$1079,AM$2+1)</f>
        <v>28.581861266140166</v>
      </c>
      <c r="AN204">
        <f>VLOOKUP($AC204,LS_Coint_BD!$B$3:$AQ$1079,AN$2)</f>
        <v>0</v>
      </c>
      <c r="AO204">
        <f>VLOOKUP($AC204,LS_Coint_BD!$B$3:$AQ$1079,AO$2)</f>
        <v>0</v>
      </c>
      <c r="AP204">
        <f>VLOOKUP($AC204,LS_Coint_BD!$B$3:$AQ$1079,AP$2)</f>
        <v>1.73047160020445</v>
      </c>
      <c r="AQ204">
        <f>VLOOKUP($AC204,LS_Coint_BD!$B$3:$AQ$1079,AQ$2)</f>
        <v>1.6486630872346699</v>
      </c>
      <c r="AR204">
        <f>VLOOKUP($AC204,LS_Coint_BD!$B$3:$AQ$1079,AR$2)</f>
        <v>1.93298123842809</v>
      </c>
      <c r="AS204">
        <f>VLOOKUP($AC204,LS_Coint_BD!$B$3:$AQ$1079,AS$2)</f>
        <v>2.0445624621615899</v>
      </c>
      <c r="AT204">
        <f>VLOOKUP($AC204,LS_Coint_BD!$B$3:$AQ$1079,AT$2)</f>
        <v>2.2427598103409498</v>
      </c>
      <c r="AU204">
        <f>VLOOKUP($AC204,LS_Coint_BD!$B$3:$AQ$1079,AU$2)</f>
        <v>3.1666439523247498</v>
      </c>
      <c r="AV204">
        <f>VLOOKUP($AC204,LS_Coint_BD!$B$3:$AQ$1079,AV$2)</f>
        <v>0</v>
      </c>
      <c r="AW204">
        <f>VLOOKUP($AC204,LS_Coint_BD!$B$3:$AQ$1079,AW$2)</f>
        <v>0</v>
      </c>
      <c r="AX204">
        <f>VLOOKUP($AC204,LS_Coint_BD!$B$3:$AQ$1079,AX$2)</f>
        <v>-2.1316282072803001E-15</v>
      </c>
      <c r="AY204">
        <f>VLOOKUP($AC204,LS_Coint_BD!$B$3:$AQ$1079,AY$2)</f>
        <v>1.4210854715202001E-15</v>
      </c>
      <c r="AZ204">
        <f>VLOOKUP($AC204,LS_Coint_BD!$B$3:$AQ$1079,AZ$2)</f>
        <v>-7.3028003397565899E-16</v>
      </c>
      <c r="BA204">
        <f>VLOOKUP($AC204,LS_Coint_BD!$B$3:$AQ$1079,BA$2)</f>
        <v>3.01980662698043E-16</v>
      </c>
      <c r="BB204">
        <f>VLOOKUP($AC204,LS_Coint_BD!$B$3:$AQ$1079,BB$2)</f>
        <v>1.9378438248002699E-15</v>
      </c>
      <c r="BC204">
        <f>VLOOKUP($AC204,LS_Coint_BD!$B$3:$AQ$1079,BC$2)</f>
        <v>1.64845914696343E-15</v>
      </c>
      <c r="BD204">
        <f t="shared" si="141"/>
        <v>0</v>
      </c>
      <c r="BE204">
        <f t="shared" si="142"/>
        <v>0</v>
      </c>
      <c r="BF204">
        <f t="shared" si="143"/>
        <v>3.4609432004088978</v>
      </c>
      <c r="BG204">
        <f t="shared" si="144"/>
        <v>3.2973261744693412</v>
      </c>
      <c r="BH204">
        <f t="shared" si="145"/>
        <v>-3.8659624768561809</v>
      </c>
      <c r="BI204">
        <f t="shared" si="146"/>
        <v>-4.0891249243231798</v>
      </c>
      <c r="BJ204">
        <f t="shared" si="147"/>
        <v>-4.4855196206818979</v>
      </c>
      <c r="BK204">
        <f t="shared" si="148"/>
        <v>-6.3332879046494979</v>
      </c>
      <c r="BL204">
        <f t="shared" si="149"/>
        <v>0</v>
      </c>
      <c r="BN204" s="19" t="b">
        <f t="shared" si="133"/>
        <v>0</v>
      </c>
      <c r="BO204" s="19" t="b">
        <f t="shared" si="134"/>
        <v>0</v>
      </c>
      <c r="BP204" s="19" t="b">
        <f t="shared" si="135"/>
        <v>0</v>
      </c>
      <c r="BQ204" s="19" t="b">
        <f t="shared" si="136"/>
        <v>0</v>
      </c>
      <c r="BR204" s="19" t="b">
        <f t="shared" si="137"/>
        <v>0</v>
      </c>
      <c r="BS204" s="19" t="b">
        <f t="shared" si="138"/>
        <v>0</v>
      </c>
      <c r="BT204" s="19" t="b">
        <f t="shared" si="139"/>
        <v>0</v>
      </c>
      <c r="BU204" s="19" t="b">
        <f t="shared" si="140"/>
        <v>0</v>
      </c>
    </row>
    <row r="205" spans="2:73" x14ac:dyDescent="0.3">
      <c r="B205" s="17" t="str">
        <f>VLOOKUP($AC205,LS_Coint_BD!$B$3:$D$1079,2)</f>
        <v>CMIG4</v>
      </c>
      <c r="C205" s="87" t="str">
        <f>VLOOKUP($AC205,LS_Coint_BD!$B$3:$D$1079,3)</f>
        <v>IRBR3</v>
      </c>
      <c r="D205" s="70">
        <f t="shared" si="150"/>
        <v>-0.55624058735379833</v>
      </c>
      <c r="E205" s="66">
        <f t="shared" si="151"/>
        <v>-1.5628283206970606</v>
      </c>
      <c r="F205" s="71">
        <f t="shared" si="152"/>
        <v>-1.0418855471313737</v>
      </c>
      <c r="G205" s="70">
        <f t="shared" si="153"/>
        <v>-0.52814363496721484</v>
      </c>
      <c r="H205" s="66">
        <f t="shared" si="154"/>
        <v>-1.7215687853440196</v>
      </c>
      <c r="I205" s="71">
        <f t="shared" si="155"/>
        <v>-1.1477125235626797</v>
      </c>
      <c r="J205" s="70">
        <f t="shared" si="156"/>
        <v>-0.53694724647581271</v>
      </c>
      <c r="K205" s="66">
        <f t="shared" si="157"/>
        <v>-2.0672784075093329</v>
      </c>
      <c r="L205" s="71">
        <f t="shared" si="158"/>
        <v>-1.378185605006222</v>
      </c>
      <c r="M205" s="70">
        <f t="shared" si="159"/>
        <v>0</v>
      </c>
      <c r="N205" s="66">
        <f t="shared" si="160"/>
        <v>0</v>
      </c>
      <c r="O205" s="71">
        <f t="shared" si="161"/>
        <v>0</v>
      </c>
      <c r="P205" s="70">
        <f t="shared" si="162"/>
        <v>0</v>
      </c>
      <c r="Q205" s="66">
        <f t="shared" si="163"/>
        <v>0</v>
      </c>
      <c r="R205" s="71">
        <f t="shared" si="164"/>
        <v>0</v>
      </c>
      <c r="S205" s="70">
        <f t="shared" si="165"/>
        <v>-0.49287918476010795</v>
      </c>
      <c r="T205" s="66">
        <f t="shared" si="166"/>
        <v>-3.6036008527918515</v>
      </c>
      <c r="U205" s="71">
        <f t="shared" si="167"/>
        <v>-2.4024005685279008</v>
      </c>
      <c r="V205" s="70">
        <f t="shared" si="168"/>
        <v>-0.47678608864865879</v>
      </c>
      <c r="W205" s="66">
        <f t="shared" si="169"/>
        <v>-3.601770681007439</v>
      </c>
      <c r="X205" s="71">
        <f t="shared" si="170"/>
        <v>-2.4011804540049595</v>
      </c>
      <c r="Y205" s="70">
        <f t="shared" si="171"/>
        <v>-7.5037187185807355</v>
      </c>
      <c r="Z205" s="66">
        <f t="shared" si="172"/>
        <v>-19.319071410208707</v>
      </c>
      <c r="AA205" s="71">
        <f t="shared" si="173"/>
        <v>-12.879380940139137</v>
      </c>
      <c r="AB205" s="98">
        <f>SUMIF(BN205:BU205,"VERDADEIRO",BN$3:$BU204)</f>
        <v>0</v>
      </c>
      <c r="AC205" s="97">
        <f t="shared" si="174"/>
        <v>202</v>
      </c>
      <c r="AD205">
        <f>RTD("tryd.rtdserver",,"COT",B205,"ULT")</f>
        <v>14.14</v>
      </c>
      <c r="AE205">
        <f>RTD("tryd.rtdserver",,"COT",C205,"ULT")</f>
        <v>6.91</v>
      </c>
      <c r="AF205">
        <f>VLOOKUP($AC205,LS_Coint_BD!$B$3:$AQ$1079,AF$2)*$AD205+VLOOKUP($AC205,LS_Coint_BD!$B$3:$AQ$1079,AF$2+1)</f>
        <v>7.4662405873537985</v>
      </c>
      <c r="AG205">
        <f>VLOOKUP($AC205,LS_Coint_BD!$B$3:$AQ$1079,AG$2)*$AD205+VLOOKUP($AC205,LS_Coint_BD!$B$3:$AQ$1079,AG$2+1)</f>
        <v>7.438143634967215</v>
      </c>
      <c r="AH205">
        <f>VLOOKUP($AC205,LS_Coint_BD!$B$3:$AQ$1079,AH$2)*$AD205+VLOOKUP($AC205,LS_Coint_BD!$B$3:$AQ$1079,AH$2+1)</f>
        <v>7.4469472464758129</v>
      </c>
      <c r="AI205">
        <f>VLOOKUP($AC205,LS_Coint_BD!$B$3:$AQ$1079,AI$2)*$AD205+VLOOKUP($AC205,LS_Coint_BD!$B$3:$AQ$1079,AI$2+1)</f>
        <v>0</v>
      </c>
      <c r="AJ205">
        <f>VLOOKUP($AC205,LS_Coint_BD!$B$3:$AQ$1079,AJ$2)*$AD205+VLOOKUP($AC205,LS_Coint_BD!$B$3:$AQ$1079,AJ$2+1)</f>
        <v>0</v>
      </c>
      <c r="AK205">
        <f>VLOOKUP($AC205,LS_Coint_BD!$B$3:$AQ$1079,AK$2)*$AD205+VLOOKUP($AC205,LS_Coint_BD!$B$3:$AQ$1079,AK$2+1)</f>
        <v>7.4028791847601081</v>
      </c>
      <c r="AL205">
        <f>VLOOKUP($AC205,LS_Coint_BD!$B$3:$AQ$1079,AL$2)*$AD205+VLOOKUP($AC205,LS_Coint_BD!$B$3:$AQ$1079,AL$2+1)</f>
        <v>7.3867860886486589</v>
      </c>
      <c r="AM205">
        <f>VLOOKUP($AC205,LS_Coint_BD!$B$3:$AQ$1079,AM$2)*$AD205+VLOOKUP($AC205,LS_Coint_BD!$B$3:$AQ$1079,AM$2+1)</f>
        <v>14.413718718580736</v>
      </c>
      <c r="AN205">
        <f>VLOOKUP($AC205,LS_Coint_BD!$B$3:$AQ$1079,AN$2)</f>
        <v>0.52094277356568697</v>
      </c>
      <c r="AO205">
        <f>VLOOKUP($AC205,LS_Coint_BD!$B$3:$AQ$1079,AO$2)</f>
        <v>0.57385626178133997</v>
      </c>
      <c r="AP205">
        <f>VLOOKUP($AC205,LS_Coint_BD!$B$3:$AQ$1079,AP$2)</f>
        <v>0.689092802503111</v>
      </c>
      <c r="AQ205">
        <f>VLOOKUP($AC205,LS_Coint_BD!$B$3:$AQ$1079,AQ$2)</f>
        <v>0</v>
      </c>
      <c r="AR205">
        <f>VLOOKUP($AC205,LS_Coint_BD!$B$3:$AQ$1079,AR$2)</f>
        <v>0</v>
      </c>
      <c r="AS205">
        <f>VLOOKUP($AC205,LS_Coint_BD!$B$3:$AQ$1079,AS$2)</f>
        <v>1.20120028426395</v>
      </c>
      <c r="AT205">
        <f>VLOOKUP($AC205,LS_Coint_BD!$B$3:$AQ$1079,AT$2)</f>
        <v>1.20059022700248</v>
      </c>
      <c r="AU205">
        <f>VLOOKUP($AC205,LS_Coint_BD!$B$3:$AQ$1079,AU$2)</f>
        <v>6.4396904700695696</v>
      </c>
      <c r="AV205">
        <f>VLOOKUP($AC205,LS_Coint_BD!$B$3:$AQ$1079,AV$2)</f>
        <v>2.66453525910038E-16</v>
      </c>
      <c r="AW205">
        <f>VLOOKUP($AC205,LS_Coint_BD!$B$3:$AQ$1079,AW$2)</f>
        <v>2.9605947323337501E-16</v>
      </c>
      <c r="AX205">
        <f>VLOOKUP($AC205,LS_Coint_BD!$B$3:$AQ$1079,AX$2)</f>
        <v>-7.6129578831439294E-17</v>
      </c>
      <c r="AY205">
        <f>VLOOKUP($AC205,LS_Coint_BD!$B$3:$AQ$1079,AY$2)</f>
        <v>0</v>
      </c>
      <c r="AZ205">
        <f>VLOOKUP($AC205,LS_Coint_BD!$B$3:$AQ$1079,AZ$2)</f>
        <v>0</v>
      </c>
      <c r="BA205">
        <f>VLOOKUP($AC205,LS_Coint_BD!$B$3:$AQ$1079,BA$2)</f>
        <v>-9.9475983006413996E-16</v>
      </c>
      <c r="BB205">
        <f>VLOOKUP($AC205,LS_Coint_BD!$B$3:$AQ$1079,BB$2)</f>
        <v>6.1365054452008702E-16</v>
      </c>
      <c r="BC205">
        <f>VLOOKUP($AC205,LS_Coint_BD!$B$3:$AQ$1079,BC$2)</f>
        <v>9.0949470177292806E-16</v>
      </c>
      <c r="BD205">
        <f t="shared" si="141"/>
        <v>-1.0418855471313737</v>
      </c>
      <c r="BE205">
        <f t="shared" si="142"/>
        <v>-1.1477125235626797</v>
      </c>
      <c r="BF205">
        <f t="shared" si="143"/>
        <v>-1.378185605006222</v>
      </c>
      <c r="BG205">
        <f t="shared" si="144"/>
        <v>0</v>
      </c>
      <c r="BH205">
        <f t="shared" si="145"/>
        <v>0</v>
      </c>
      <c r="BI205">
        <f t="shared" si="146"/>
        <v>-2.4024005685279008</v>
      </c>
      <c r="BJ205">
        <f t="shared" si="147"/>
        <v>-2.4011804540049595</v>
      </c>
      <c r="BK205">
        <f t="shared" si="148"/>
        <v>-12.879380940139137</v>
      </c>
      <c r="BL205">
        <f t="shared" si="149"/>
        <v>-1.0418855471313742</v>
      </c>
      <c r="BN205" s="30" t="b">
        <f t="shared" ref="BN205:BN268" si="175">IF(D205&gt;0,IF(D205&gt;F205,TRUE,FALSE),IF(D205&lt;F205,TRUE,FALSE))</f>
        <v>0</v>
      </c>
      <c r="BO205" s="30" t="b">
        <f t="shared" ref="BO205:BO268" si="176">IF(G205&gt;0,IF(G205&gt;I205,TRUE,FALSE),IF(G205&lt;I205,TRUE,FALSE))</f>
        <v>0</v>
      </c>
      <c r="BP205" s="30" t="b">
        <f t="shared" ref="BP205:BP268" si="177">IF(J205&gt;0,IF(J205&gt;L205,TRUE,FALSE),IF(J205&lt;L205,TRUE,FALSE))</f>
        <v>0</v>
      </c>
      <c r="BQ205" s="30" t="b">
        <f t="shared" ref="BQ205:BQ268" si="178">IF(M205&gt;0,IF(M205&gt;O205,TRUE,FALSE),IF(M205&lt;O205,TRUE,FALSE))</f>
        <v>0</v>
      </c>
      <c r="BR205" s="30" t="b">
        <f t="shared" ref="BR205:BR268" si="179">IF(P205&gt;0,IF(P205&gt;R205,TRUE,FALSE),IF(P205&lt;R205,TRUE,FALSE))</f>
        <v>0</v>
      </c>
      <c r="BS205" s="30" t="b">
        <f t="shared" ref="BS205:BS268" si="180">IF(S205&gt;0,IF(S205&gt;U205,TRUE,FALSE),IF(S205&lt;U205,TRUE,FALSE))</f>
        <v>0</v>
      </c>
      <c r="BT205" s="30" t="b">
        <f t="shared" ref="BT205:BT268" si="181">IF(V205&gt;0,IF(V205&gt;X205,TRUE,FALSE),IF(V205&lt;X205,TRUE,FALSE))</f>
        <v>0</v>
      </c>
      <c r="BU205" s="30" t="b">
        <f t="shared" ref="BU205:BU268" si="182">IF(Y205&gt;0,IF(Y205&gt;AA205,TRUE,FALSE),IF(Y205&lt;AA205,TRUE,FALSE))</f>
        <v>0</v>
      </c>
    </row>
    <row r="206" spans="2:73" x14ac:dyDescent="0.3">
      <c r="B206" s="17" t="str">
        <f>VLOOKUP($AC206,LS_Coint_BD!$B$3:$D$1079,2)</f>
        <v>CMIG4</v>
      </c>
      <c r="C206" s="87" t="str">
        <f>VLOOKUP($AC206,LS_Coint_BD!$B$3:$D$1079,3)</f>
        <v>JBSS3</v>
      </c>
      <c r="D206" s="68">
        <f t="shared" si="150"/>
        <v>0</v>
      </c>
      <c r="E206" s="65">
        <f t="shared" si="151"/>
        <v>0</v>
      </c>
      <c r="F206" s="69">
        <f t="shared" si="152"/>
        <v>0</v>
      </c>
      <c r="G206" s="68">
        <f t="shared" si="153"/>
        <v>0</v>
      </c>
      <c r="H206" s="65">
        <f t="shared" si="154"/>
        <v>0</v>
      </c>
      <c r="I206" s="69">
        <f t="shared" si="155"/>
        <v>0</v>
      </c>
      <c r="J206" s="68">
        <f t="shared" si="156"/>
        <v>1.1477158831116228</v>
      </c>
      <c r="K206" s="65">
        <f t="shared" si="157"/>
        <v>3.2518351980174596</v>
      </c>
      <c r="L206" s="69">
        <f t="shared" si="158"/>
        <v>2.1678901320116397</v>
      </c>
      <c r="M206" s="68">
        <f t="shared" si="159"/>
        <v>1.1501849791089569</v>
      </c>
      <c r="N206" s="65">
        <f t="shared" si="160"/>
        <v>3.0973510030839608</v>
      </c>
      <c r="O206" s="69">
        <f t="shared" si="161"/>
        <v>2.0649006687226406</v>
      </c>
      <c r="P206" s="68">
        <f t="shared" si="162"/>
        <v>1.2570429800883289</v>
      </c>
      <c r="Q206" s="65">
        <f t="shared" si="163"/>
        <v>3.0616856287138745</v>
      </c>
      <c r="R206" s="69">
        <f t="shared" si="164"/>
        <v>2.0411237524759165</v>
      </c>
      <c r="S206" s="68">
        <f t="shared" si="165"/>
        <v>1.6698104554069282</v>
      </c>
      <c r="T206" s="65">
        <f t="shared" si="166"/>
        <v>3.6237746645733906</v>
      </c>
      <c r="U206" s="69">
        <f t="shared" si="167"/>
        <v>2.4158497763822604</v>
      </c>
      <c r="V206" s="68">
        <f t="shared" si="168"/>
        <v>1.4710247079392325</v>
      </c>
      <c r="W206" s="65">
        <f t="shared" si="169"/>
        <v>3.8553313221421526</v>
      </c>
      <c r="X206" s="69">
        <f t="shared" si="170"/>
        <v>2.5702208814281016</v>
      </c>
      <c r="Y206" s="68">
        <f t="shared" si="171"/>
        <v>1.0290309915283942</v>
      </c>
      <c r="Z206" s="65">
        <f t="shared" si="172"/>
        <v>4.3817131221067829</v>
      </c>
      <c r="AA206" s="69">
        <f t="shared" si="173"/>
        <v>2.9211420814045219</v>
      </c>
      <c r="AB206" s="98">
        <f>SUMIF(BN206:BU206,"VERDADEIRO",BN$3:$BU205)</f>
        <v>0</v>
      </c>
      <c r="AC206" s="97">
        <f t="shared" si="174"/>
        <v>203</v>
      </c>
      <c r="AD206">
        <f>RTD("tryd.rtdserver",,"COT",B206,"ULT")</f>
        <v>14.14</v>
      </c>
      <c r="AE206">
        <f>RTD("tryd.rtdserver",,"COT",C206,"ULT")</f>
        <v>25.15</v>
      </c>
      <c r="AF206">
        <f>VLOOKUP($AC206,LS_Coint_BD!$B$3:$AQ$1079,AF$2)*$AD206+VLOOKUP($AC206,LS_Coint_BD!$B$3:$AQ$1079,AF$2+1)</f>
        <v>0</v>
      </c>
      <c r="AG206">
        <f>VLOOKUP($AC206,LS_Coint_BD!$B$3:$AQ$1079,AG$2)*$AD206+VLOOKUP($AC206,LS_Coint_BD!$B$3:$AQ$1079,AG$2+1)</f>
        <v>0</v>
      </c>
      <c r="AH206">
        <f>VLOOKUP($AC206,LS_Coint_BD!$B$3:$AQ$1079,AH$2)*$AD206+VLOOKUP($AC206,LS_Coint_BD!$B$3:$AQ$1079,AH$2+1)</f>
        <v>24.002284116888376</v>
      </c>
      <c r="AI206">
        <f>VLOOKUP($AC206,LS_Coint_BD!$B$3:$AQ$1079,AI$2)*$AD206+VLOOKUP($AC206,LS_Coint_BD!$B$3:$AQ$1079,AI$2+1)</f>
        <v>23.999815020891042</v>
      </c>
      <c r="AJ206">
        <f>VLOOKUP($AC206,LS_Coint_BD!$B$3:$AQ$1079,AJ$2)*$AD206+VLOOKUP($AC206,LS_Coint_BD!$B$3:$AQ$1079,AJ$2+1)</f>
        <v>23.89295701991167</v>
      </c>
      <c r="AK206">
        <f>VLOOKUP($AC206,LS_Coint_BD!$B$3:$AQ$1079,AK$2)*$AD206+VLOOKUP($AC206,LS_Coint_BD!$B$3:$AQ$1079,AK$2+1)</f>
        <v>23.48018954459307</v>
      </c>
      <c r="AL206">
        <f>VLOOKUP($AC206,LS_Coint_BD!$B$3:$AQ$1079,AL$2)*$AD206+VLOOKUP($AC206,LS_Coint_BD!$B$3:$AQ$1079,AL$2+1)</f>
        <v>23.678975292060766</v>
      </c>
      <c r="AM206">
        <f>VLOOKUP($AC206,LS_Coint_BD!$B$3:$AQ$1079,AM$2)*$AD206+VLOOKUP($AC206,LS_Coint_BD!$B$3:$AQ$1079,AM$2+1)</f>
        <v>24.120969008471604</v>
      </c>
      <c r="AN206">
        <f>VLOOKUP($AC206,LS_Coint_BD!$B$3:$AQ$1079,AN$2)</f>
        <v>0</v>
      </c>
      <c r="AO206">
        <f>VLOOKUP($AC206,LS_Coint_BD!$B$3:$AQ$1079,AO$2)</f>
        <v>0</v>
      </c>
      <c r="AP206">
        <f>VLOOKUP($AC206,LS_Coint_BD!$B$3:$AQ$1079,AP$2)</f>
        <v>1.0839450660058201</v>
      </c>
      <c r="AQ206">
        <f>VLOOKUP($AC206,LS_Coint_BD!$B$3:$AQ$1079,AQ$2)</f>
        <v>1.0324503343613201</v>
      </c>
      <c r="AR206">
        <f>VLOOKUP($AC206,LS_Coint_BD!$B$3:$AQ$1079,AR$2)</f>
        <v>1.02056187623796</v>
      </c>
      <c r="AS206">
        <f>VLOOKUP($AC206,LS_Coint_BD!$B$3:$AQ$1079,AS$2)</f>
        <v>1.20792488819113</v>
      </c>
      <c r="AT206">
        <f>VLOOKUP($AC206,LS_Coint_BD!$B$3:$AQ$1079,AT$2)</f>
        <v>1.2851104407140499</v>
      </c>
      <c r="AU206">
        <f>VLOOKUP($AC206,LS_Coint_BD!$B$3:$AQ$1079,AU$2)</f>
        <v>1.4605710407022601</v>
      </c>
      <c r="AV206">
        <f>VLOOKUP($AC206,LS_Coint_BD!$B$3:$AQ$1079,AV$2)</f>
        <v>0</v>
      </c>
      <c r="AW206">
        <f>VLOOKUP($AC206,LS_Coint_BD!$B$3:$AQ$1079,AW$2)</f>
        <v>0</v>
      </c>
      <c r="AX206">
        <f>VLOOKUP($AC206,LS_Coint_BD!$B$3:$AQ$1079,AX$2)</f>
        <v>-6.0903663065151396E-16</v>
      </c>
      <c r="AY206">
        <f>VLOOKUP($AC206,LS_Coint_BD!$B$3:$AQ$1079,AY$2)</f>
        <v>5.3290705182007502E-16</v>
      </c>
      <c r="AZ206">
        <f>VLOOKUP($AC206,LS_Coint_BD!$B$3:$AQ$1079,AZ$2)</f>
        <v>-3.3553406966449198E-15</v>
      </c>
      <c r="BA206">
        <f>VLOOKUP($AC206,LS_Coint_BD!$B$3:$AQ$1079,BA$2)</f>
        <v>4.9737991503206998E-16</v>
      </c>
      <c r="BB206">
        <f>VLOOKUP($AC206,LS_Coint_BD!$B$3:$AQ$1079,BB$2)</f>
        <v>1.72791074378024E-15</v>
      </c>
      <c r="BC206">
        <f>VLOOKUP($AC206,LS_Coint_BD!$B$3:$AQ$1079,BC$2)</f>
        <v>1.74793512996985E-15</v>
      </c>
      <c r="BD206">
        <f t="shared" ref="BD206:BD269" si="183">IF(D206&lt;0,AV206-2*AN206,AV206+2*AN206)</f>
        <v>0</v>
      </c>
      <c r="BE206">
        <f t="shared" ref="BE206:BE269" si="184">IF(G206&lt;0,AW206-2*AO206,AW206+2*AO206)</f>
        <v>0</v>
      </c>
      <c r="BF206">
        <f t="shared" ref="BF206:BF269" si="185">IF(J206&lt;0,AX206-2*AP206,AX206+2*AP206)</f>
        <v>2.1678901320116397</v>
      </c>
      <c r="BG206">
        <f t="shared" ref="BG206:BG269" si="186">IF(M206&lt;0,AY206-2*AQ206,AY206+2*AQ206)</f>
        <v>2.0649006687226406</v>
      </c>
      <c r="BH206">
        <f t="shared" ref="BH206:BH269" si="187">IF(P206&lt;0,AZ206-2*AR206,AZ206+2*AR206)</f>
        <v>2.0411237524759165</v>
      </c>
      <c r="BI206">
        <f t="shared" ref="BI206:BI269" si="188">IF(S206&lt;0,BA206-2*AS206,BA206+2*AS206)</f>
        <v>2.4158497763822604</v>
      </c>
      <c r="BJ206">
        <f t="shared" ref="BJ206:BJ269" si="189">IF(V206&lt;0,BB206-2*AT206,BB206+2*AT206)</f>
        <v>2.5702208814281016</v>
      </c>
      <c r="BK206">
        <f t="shared" ref="BK206:BK269" si="190">IF(Y206&lt;0,BC206-2*AU206,BC206+2*AU206)</f>
        <v>2.9211420814045219</v>
      </c>
      <c r="BL206">
        <f t="shared" ref="BL206:BL269" si="191">IF(AA206&lt;0,BD206-2*AV206,BD206+2*AV206)</f>
        <v>0</v>
      </c>
      <c r="BN206" s="19" t="b">
        <f t="shared" si="175"/>
        <v>0</v>
      </c>
      <c r="BO206" s="19" t="b">
        <f t="shared" si="176"/>
        <v>0</v>
      </c>
      <c r="BP206" s="19" t="b">
        <f t="shared" si="177"/>
        <v>0</v>
      </c>
      <c r="BQ206" s="19" t="b">
        <f t="shared" si="178"/>
        <v>0</v>
      </c>
      <c r="BR206" s="19" t="b">
        <f t="shared" si="179"/>
        <v>0</v>
      </c>
      <c r="BS206" s="19" t="b">
        <f t="shared" si="180"/>
        <v>0</v>
      </c>
      <c r="BT206" s="19" t="b">
        <f t="shared" si="181"/>
        <v>0</v>
      </c>
      <c r="BU206" s="19" t="b">
        <f t="shared" si="182"/>
        <v>0</v>
      </c>
    </row>
    <row r="207" spans="2:73" x14ac:dyDescent="0.3">
      <c r="B207" s="17" t="str">
        <f>VLOOKUP($AC207,LS_Coint_BD!$B$3:$D$1079,2)</f>
        <v>CMIG4</v>
      </c>
      <c r="C207" s="87" t="str">
        <f>VLOOKUP($AC207,LS_Coint_BD!$B$3:$D$1079,3)</f>
        <v>PETR3</v>
      </c>
      <c r="D207" s="70">
        <f t="shared" ref="D207:D270" si="192">IF(AF207=0,0,$AE207-AF207)</f>
        <v>0.21605903391185777</v>
      </c>
      <c r="E207" s="66">
        <f t="shared" ref="E207:E270" si="193">F207/2*3</f>
        <v>3.1992658550783699</v>
      </c>
      <c r="F207" s="71">
        <f t="shared" ref="F207:F270" si="194">BD207</f>
        <v>2.1328439033855799</v>
      </c>
      <c r="G207" s="70">
        <f t="shared" ref="G207:G270" si="195">IF(AG207=0,0,$AE207-AG207)</f>
        <v>0</v>
      </c>
      <c r="H207" s="66">
        <f t="shared" ref="H207:H270" si="196">I207/2*3</f>
        <v>0</v>
      </c>
      <c r="I207" s="71">
        <f t="shared" ref="I207:I270" si="197">BE207</f>
        <v>0</v>
      </c>
      <c r="J207" s="70">
        <f t="shared" ref="J207:J270" si="198">IF(AH207=0,0,$AE207-AH207)</f>
        <v>0.32933627211047067</v>
      </c>
      <c r="K207" s="66">
        <f t="shared" ref="K207:K270" si="199">L207/2*3</f>
        <v>3.8641987403192077</v>
      </c>
      <c r="L207" s="71">
        <f t="shared" ref="L207:L270" si="200">BF207</f>
        <v>2.5761324935461385</v>
      </c>
      <c r="M207" s="70">
        <f t="shared" ref="M207:M270" si="201">IF(AI207=0,0,$AE207-AI207)</f>
        <v>0.37944242125155725</v>
      </c>
      <c r="N207" s="66">
        <f t="shared" ref="N207:N270" si="202">O207/2*3</f>
        <v>3.7258169757565183</v>
      </c>
      <c r="O207" s="71">
        <f t="shared" ref="O207:O270" si="203">BG207</f>
        <v>2.483877983837679</v>
      </c>
      <c r="P207" s="70">
        <f t="shared" ref="P207:P270" si="204">IF(AJ207=0,0,$AE207-AJ207)</f>
        <v>0.55460689597677515</v>
      </c>
      <c r="Q207" s="66">
        <f t="shared" ref="Q207:Q270" si="205">R207/2*3</f>
        <v>3.6670590844437254</v>
      </c>
      <c r="R207" s="71">
        <f t="shared" ref="R207:R270" si="206">BH207</f>
        <v>2.4447060562958169</v>
      </c>
      <c r="S207" s="70">
        <f t="shared" ref="S207:S270" si="207">IF(AK207=0,0,$AE207-AK207)</f>
        <v>0.56907219280394372</v>
      </c>
      <c r="T207" s="66">
        <f t="shared" ref="T207:T270" si="208">U207/2*3</f>
        <v>4.0878670958520296</v>
      </c>
      <c r="U207" s="71">
        <f t="shared" ref="U207:U270" si="209">BI207</f>
        <v>2.7252447305680194</v>
      </c>
      <c r="V207" s="70">
        <f t="shared" ref="V207:V270" si="210">IF(AL207=0,0,$AE207-AL207)</f>
        <v>0.11651934559069232</v>
      </c>
      <c r="W207" s="66">
        <f t="shared" ref="W207:W270" si="211">X207/2*3</f>
        <v>5.2175325124516805</v>
      </c>
      <c r="X207" s="71">
        <f t="shared" ref="X207:X270" si="212">BJ207</f>
        <v>3.4783550083011203</v>
      </c>
      <c r="Y207" s="70">
        <f t="shared" ref="Y207:Y270" si="213">IF(AM207=0,0,$AE207-AM207)</f>
        <v>-5.715273172042501E-2</v>
      </c>
      <c r="Z207" s="66">
        <f t="shared" ref="Z207:Z270" si="214">AA207/2*3</f>
        <v>-5.744317240439214</v>
      </c>
      <c r="AA207" s="71">
        <f t="shared" ref="AA207:AA270" si="215">BK207</f>
        <v>-3.8295448269594758</v>
      </c>
      <c r="AB207" s="98">
        <f>SUMIF(BN207:BU207,"VERDADEIRO",BN$3:$BU206)</f>
        <v>0</v>
      </c>
      <c r="AC207" s="97">
        <f t="shared" si="174"/>
        <v>204</v>
      </c>
      <c r="AD207">
        <f>RTD("tryd.rtdserver",,"COT",B207,"ULT")</f>
        <v>14.14</v>
      </c>
      <c r="AE207">
        <f>RTD("tryd.rtdserver",,"COT",C207,"ULT")</f>
        <v>29.68</v>
      </c>
      <c r="AF207">
        <f>VLOOKUP($AC207,LS_Coint_BD!$B$3:$AQ$1079,AF$2)*$AD207+VLOOKUP($AC207,LS_Coint_BD!$B$3:$AQ$1079,AF$2+1)</f>
        <v>29.463940966088142</v>
      </c>
      <c r="AG207">
        <f>VLOOKUP($AC207,LS_Coint_BD!$B$3:$AQ$1079,AG$2)*$AD207+VLOOKUP($AC207,LS_Coint_BD!$B$3:$AQ$1079,AG$2+1)</f>
        <v>0</v>
      </c>
      <c r="AH207">
        <f>VLOOKUP($AC207,LS_Coint_BD!$B$3:$AQ$1079,AH$2)*$AD207+VLOOKUP($AC207,LS_Coint_BD!$B$3:$AQ$1079,AH$2+1)</f>
        <v>29.350663727889529</v>
      </c>
      <c r="AI207">
        <f>VLOOKUP($AC207,LS_Coint_BD!$B$3:$AQ$1079,AI$2)*$AD207+VLOOKUP($AC207,LS_Coint_BD!$B$3:$AQ$1079,AI$2+1)</f>
        <v>29.300557578748442</v>
      </c>
      <c r="AJ207">
        <f>VLOOKUP($AC207,LS_Coint_BD!$B$3:$AQ$1079,AJ$2)*$AD207+VLOOKUP($AC207,LS_Coint_BD!$B$3:$AQ$1079,AJ$2+1)</f>
        <v>29.125393104023225</v>
      </c>
      <c r="AK207">
        <f>VLOOKUP($AC207,LS_Coint_BD!$B$3:$AQ$1079,AK$2)*$AD207+VLOOKUP($AC207,LS_Coint_BD!$B$3:$AQ$1079,AK$2+1)</f>
        <v>29.110927807196056</v>
      </c>
      <c r="AL207">
        <f>VLOOKUP($AC207,LS_Coint_BD!$B$3:$AQ$1079,AL$2)*$AD207+VLOOKUP($AC207,LS_Coint_BD!$B$3:$AQ$1079,AL$2+1)</f>
        <v>29.563480654409307</v>
      </c>
      <c r="AM207">
        <f>VLOOKUP($AC207,LS_Coint_BD!$B$3:$AQ$1079,AM$2)*$AD207+VLOOKUP($AC207,LS_Coint_BD!$B$3:$AQ$1079,AM$2+1)</f>
        <v>29.737152731720425</v>
      </c>
      <c r="AN207">
        <f>VLOOKUP($AC207,LS_Coint_BD!$B$3:$AQ$1079,AN$2)</f>
        <v>1.06642195169279</v>
      </c>
      <c r="AO207">
        <f>VLOOKUP($AC207,LS_Coint_BD!$B$3:$AQ$1079,AO$2)</f>
        <v>0</v>
      </c>
      <c r="AP207">
        <f>VLOOKUP($AC207,LS_Coint_BD!$B$3:$AQ$1079,AP$2)</f>
        <v>1.2880662467730699</v>
      </c>
      <c r="AQ207">
        <f>VLOOKUP($AC207,LS_Coint_BD!$B$3:$AQ$1079,AQ$2)</f>
        <v>1.2419389919188399</v>
      </c>
      <c r="AR207">
        <f>VLOOKUP($AC207,LS_Coint_BD!$B$3:$AQ$1079,AR$2)</f>
        <v>1.22235302814791</v>
      </c>
      <c r="AS207">
        <f>VLOOKUP($AC207,LS_Coint_BD!$B$3:$AQ$1079,AS$2)</f>
        <v>1.3626223652840099</v>
      </c>
      <c r="AT207">
        <f>VLOOKUP($AC207,LS_Coint_BD!$B$3:$AQ$1079,AT$2)</f>
        <v>1.7391775041505599</v>
      </c>
      <c r="AU207">
        <f>VLOOKUP($AC207,LS_Coint_BD!$B$3:$AQ$1079,AU$2)</f>
        <v>1.9147724134797399</v>
      </c>
      <c r="AV207">
        <f>VLOOKUP($AC207,LS_Coint_BD!$B$3:$AQ$1079,AV$2)</f>
        <v>7.1054273576009995E-17</v>
      </c>
      <c r="AW207">
        <f>VLOOKUP($AC207,LS_Coint_BD!$B$3:$AQ$1079,AW$2)</f>
        <v>0</v>
      </c>
      <c r="AX207">
        <f>VLOOKUP($AC207,LS_Coint_BD!$B$3:$AQ$1079,AX$2)</f>
        <v>-1.3195793664116099E-15</v>
      </c>
      <c r="AY207">
        <f>VLOOKUP($AC207,LS_Coint_BD!$B$3:$AQ$1079,AY$2)</f>
        <v>-7.9936057773011302E-16</v>
      </c>
      <c r="AZ207">
        <f>VLOOKUP($AC207,LS_Coint_BD!$B$3:$AQ$1079,AZ$2)</f>
        <v>-3.0000693287648698E-15</v>
      </c>
      <c r="BA207">
        <f>VLOOKUP($AC207,LS_Coint_BD!$B$3:$AQ$1079,BA$2)</f>
        <v>-2.4868995751603499E-16</v>
      </c>
      <c r="BB207">
        <f>VLOOKUP($AC207,LS_Coint_BD!$B$3:$AQ$1079,BB$2)</f>
        <v>3.3912266934004798E-16</v>
      </c>
      <c r="BC207">
        <f>VLOOKUP($AC207,LS_Coint_BD!$B$3:$AQ$1079,BC$2)</f>
        <v>4.1353587221237797E-15</v>
      </c>
      <c r="BD207">
        <f t="shared" si="183"/>
        <v>2.1328439033855799</v>
      </c>
      <c r="BE207">
        <f t="shared" si="184"/>
        <v>0</v>
      </c>
      <c r="BF207">
        <f t="shared" si="185"/>
        <v>2.5761324935461385</v>
      </c>
      <c r="BG207">
        <f t="shared" si="186"/>
        <v>2.483877983837679</v>
      </c>
      <c r="BH207">
        <f t="shared" si="187"/>
        <v>2.4447060562958169</v>
      </c>
      <c r="BI207">
        <f t="shared" si="188"/>
        <v>2.7252447305680194</v>
      </c>
      <c r="BJ207">
        <f t="shared" si="189"/>
        <v>3.4783550083011203</v>
      </c>
      <c r="BK207">
        <f t="shared" si="190"/>
        <v>-3.8295448269594758</v>
      </c>
      <c r="BL207">
        <f t="shared" si="191"/>
        <v>2.1328439033855799</v>
      </c>
      <c r="BN207" s="30" t="b">
        <f t="shared" si="175"/>
        <v>0</v>
      </c>
      <c r="BO207" s="30" t="b">
        <f t="shared" si="176"/>
        <v>0</v>
      </c>
      <c r="BP207" s="30" t="b">
        <f t="shared" si="177"/>
        <v>0</v>
      </c>
      <c r="BQ207" s="30" t="b">
        <f t="shared" si="178"/>
        <v>0</v>
      </c>
      <c r="BR207" s="30" t="b">
        <f t="shared" si="179"/>
        <v>0</v>
      </c>
      <c r="BS207" s="30" t="b">
        <f t="shared" si="180"/>
        <v>0</v>
      </c>
      <c r="BT207" s="30" t="b">
        <f t="shared" si="181"/>
        <v>0</v>
      </c>
      <c r="BU207" s="30" t="b">
        <f t="shared" si="182"/>
        <v>0</v>
      </c>
    </row>
    <row r="208" spans="2:73" x14ac:dyDescent="0.3">
      <c r="B208" s="17" t="str">
        <f>VLOOKUP($AC208,LS_Coint_BD!$B$3:$D$1079,2)</f>
        <v>CMIG4</v>
      </c>
      <c r="C208" s="87" t="str">
        <f>VLOOKUP($AC208,LS_Coint_BD!$B$3:$D$1079,3)</f>
        <v>PETR4</v>
      </c>
      <c r="D208" s="68">
        <f t="shared" si="192"/>
        <v>0</v>
      </c>
      <c r="E208" s="65">
        <f t="shared" si="193"/>
        <v>0</v>
      </c>
      <c r="F208" s="69">
        <f t="shared" si="194"/>
        <v>0</v>
      </c>
      <c r="G208" s="68">
        <f t="shared" si="195"/>
        <v>0</v>
      </c>
      <c r="H208" s="65">
        <f t="shared" si="196"/>
        <v>0</v>
      </c>
      <c r="I208" s="69">
        <f t="shared" si="197"/>
        <v>0</v>
      </c>
      <c r="J208" s="68">
        <f t="shared" si="198"/>
        <v>0</v>
      </c>
      <c r="K208" s="65">
        <f t="shared" si="199"/>
        <v>0</v>
      </c>
      <c r="L208" s="69">
        <f t="shared" si="200"/>
        <v>0</v>
      </c>
      <c r="M208" s="68">
        <f t="shared" si="201"/>
        <v>0.26552595751840258</v>
      </c>
      <c r="N208" s="65">
        <f t="shared" si="202"/>
        <v>3.343304078937086</v>
      </c>
      <c r="O208" s="69">
        <f t="shared" si="203"/>
        <v>2.2288693859580575</v>
      </c>
      <c r="P208" s="68">
        <f t="shared" si="204"/>
        <v>0.42015004398036737</v>
      </c>
      <c r="Q208" s="65">
        <f t="shared" si="205"/>
        <v>3.3018061399941545</v>
      </c>
      <c r="R208" s="69">
        <f t="shared" si="206"/>
        <v>2.2012040933294363</v>
      </c>
      <c r="S208" s="68">
        <f t="shared" si="207"/>
        <v>0.43670760219291438</v>
      </c>
      <c r="T208" s="65">
        <f t="shared" si="208"/>
        <v>3.6296520891304502</v>
      </c>
      <c r="U208" s="69">
        <f t="shared" si="209"/>
        <v>2.4197680594203002</v>
      </c>
      <c r="V208" s="68">
        <f t="shared" si="210"/>
        <v>8.6974371826745056E-2</v>
      </c>
      <c r="W208" s="65">
        <f t="shared" si="211"/>
        <v>4.5786242609171977</v>
      </c>
      <c r="X208" s="69">
        <f t="shared" si="212"/>
        <v>3.0524161739447986</v>
      </c>
      <c r="Y208" s="68">
        <f t="shared" si="213"/>
        <v>-4.3674202325476585E-3</v>
      </c>
      <c r="Z208" s="65">
        <f t="shared" si="214"/>
        <v>-5.1051605780193299</v>
      </c>
      <c r="AA208" s="69">
        <f t="shared" si="215"/>
        <v>-3.4034403853462196</v>
      </c>
      <c r="AB208" s="98">
        <f>SUMIF(BN208:BU208,"VERDADEIRO",BN$3:$BU207)</f>
        <v>0</v>
      </c>
      <c r="AC208" s="97">
        <f t="shared" si="174"/>
        <v>205</v>
      </c>
      <c r="AD208">
        <f>RTD("tryd.rtdserver",,"COT",B208,"ULT")</f>
        <v>14.14</v>
      </c>
      <c r="AE208">
        <f>RTD("tryd.rtdserver",,"COT",C208,"ULT")</f>
        <v>29.02</v>
      </c>
      <c r="AF208">
        <f>VLOOKUP($AC208,LS_Coint_BD!$B$3:$AQ$1079,AF$2)*$AD208+VLOOKUP($AC208,LS_Coint_BD!$B$3:$AQ$1079,AF$2+1)</f>
        <v>0</v>
      </c>
      <c r="AG208">
        <f>VLOOKUP($AC208,LS_Coint_BD!$B$3:$AQ$1079,AG$2)*$AD208+VLOOKUP($AC208,LS_Coint_BD!$B$3:$AQ$1079,AG$2+1)</f>
        <v>0</v>
      </c>
      <c r="AH208">
        <f>VLOOKUP($AC208,LS_Coint_BD!$B$3:$AQ$1079,AH$2)*$AD208+VLOOKUP($AC208,LS_Coint_BD!$B$3:$AQ$1079,AH$2+1)</f>
        <v>0</v>
      </c>
      <c r="AI208">
        <f>VLOOKUP($AC208,LS_Coint_BD!$B$3:$AQ$1079,AI$2)*$AD208+VLOOKUP($AC208,LS_Coint_BD!$B$3:$AQ$1079,AI$2+1)</f>
        <v>28.754474042481597</v>
      </c>
      <c r="AJ208">
        <f>VLOOKUP($AC208,LS_Coint_BD!$B$3:$AQ$1079,AJ$2)*$AD208+VLOOKUP($AC208,LS_Coint_BD!$B$3:$AQ$1079,AJ$2+1)</f>
        <v>28.599849956019632</v>
      </c>
      <c r="AK208">
        <f>VLOOKUP($AC208,LS_Coint_BD!$B$3:$AQ$1079,AK$2)*$AD208+VLOOKUP($AC208,LS_Coint_BD!$B$3:$AQ$1079,AK$2+1)</f>
        <v>28.583292397807085</v>
      </c>
      <c r="AL208">
        <f>VLOOKUP($AC208,LS_Coint_BD!$B$3:$AQ$1079,AL$2)*$AD208+VLOOKUP($AC208,LS_Coint_BD!$B$3:$AQ$1079,AL$2+1)</f>
        <v>28.933025628173255</v>
      </c>
      <c r="AM208">
        <f>VLOOKUP($AC208,LS_Coint_BD!$B$3:$AQ$1079,AM$2)*$AD208+VLOOKUP($AC208,LS_Coint_BD!$B$3:$AQ$1079,AM$2+1)</f>
        <v>29.024367420232547</v>
      </c>
      <c r="AN208">
        <f>VLOOKUP($AC208,LS_Coint_BD!$B$3:$AQ$1079,AN$2)</f>
        <v>0</v>
      </c>
      <c r="AO208">
        <f>VLOOKUP($AC208,LS_Coint_BD!$B$3:$AQ$1079,AO$2)</f>
        <v>0</v>
      </c>
      <c r="AP208">
        <f>VLOOKUP($AC208,LS_Coint_BD!$B$3:$AQ$1079,AP$2)</f>
        <v>0</v>
      </c>
      <c r="AQ208">
        <f>VLOOKUP($AC208,LS_Coint_BD!$B$3:$AQ$1079,AQ$2)</f>
        <v>1.1144346929790301</v>
      </c>
      <c r="AR208">
        <f>VLOOKUP($AC208,LS_Coint_BD!$B$3:$AQ$1079,AR$2)</f>
        <v>1.1006020466647199</v>
      </c>
      <c r="AS208">
        <f>VLOOKUP($AC208,LS_Coint_BD!$B$3:$AQ$1079,AS$2)</f>
        <v>1.2098840297101501</v>
      </c>
      <c r="AT208">
        <f>VLOOKUP($AC208,LS_Coint_BD!$B$3:$AQ$1079,AT$2)</f>
        <v>1.5262080869724</v>
      </c>
      <c r="AU208">
        <f>VLOOKUP($AC208,LS_Coint_BD!$B$3:$AQ$1079,AU$2)</f>
        <v>1.70172019267311</v>
      </c>
      <c r="AV208">
        <f>VLOOKUP($AC208,LS_Coint_BD!$B$3:$AQ$1079,AV$2)</f>
        <v>0</v>
      </c>
      <c r="AW208">
        <f>VLOOKUP($AC208,LS_Coint_BD!$B$3:$AQ$1079,AW$2)</f>
        <v>0</v>
      </c>
      <c r="AX208">
        <f>VLOOKUP($AC208,LS_Coint_BD!$B$3:$AQ$1079,AX$2)</f>
        <v>0</v>
      </c>
      <c r="AY208">
        <f>VLOOKUP($AC208,LS_Coint_BD!$B$3:$AQ$1079,AY$2)</f>
        <v>-2.7977620220553901E-15</v>
      </c>
      <c r="AZ208">
        <f>VLOOKUP($AC208,LS_Coint_BD!$B$3:$AQ$1079,AZ$2)</f>
        <v>-3.4342898895071501E-15</v>
      </c>
      <c r="BA208">
        <f>VLOOKUP($AC208,LS_Coint_BD!$B$3:$AQ$1079,BA$2)</f>
        <v>1.06581410364015E-16</v>
      </c>
      <c r="BB208">
        <f>VLOOKUP($AC208,LS_Coint_BD!$B$3:$AQ$1079,BB$2)</f>
        <v>-1.20307804123017E-15</v>
      </c>
      <c r="BC208">
        <f>VLOOKUP($AC208,LS_Coint_BD!$B$3:$AQ$1079,BC$2)</f>
        <v>5.7553961596568097E-16</v>
      </c>
      <c r="BD208">
        <f t="shared" si="183"/>
        <v>0</v>
      </c>
      <c r="BE208">
        <f t="shared" si="184"/>
        <v>0</v>
      </c>
      <c r="BF208">
        <f t="shared" si="185"/>
        <v>0</v>
      </c>
      <c r="BG208">
        <f t="shared" si="186"/>
        <v>2.2288693859580575</v>
      </c>
      <c r="BH208">
        <f t="shared" si="187"/>
        <v>2.2012040933294363</v>
      </c>
      <c r="BI208">
        <f t="shared" si="188"/>
        <v>2.4197680594203002</v>
      </c>
      <c r="BJ208">
        <f t="shared" si="189"/>
        <v>3.0524161739447986</v>
      </c>
      <c r="BK208">
        <f t="shared" si="190"/>
        <v>-3.4034403853462196</v>
      </c>
      <c r="BL208">
        <f t="shared" si="191"/>
        <v>0</v>
      </c>
      <c r="BN208" s="19" t="b">
        <f t="shared" si="175"/>
        <v>0</v>
      </c>
      <c r="BO208" s="19" t="b">
        <f t="shared" si="176"/>
        <v>0</v>
      </c>
      <c r="BP208" s="19" t="b">
        <f t="shared" si="177"/>
        <v>0</v>
      </c>
      <c r="BQ208" s="19" t="b">
        <f t="shared" si="178"/>
        <v>0</v>
      </c>
      <c r="BR208" s="19" t="b">
        <f t="shared" si="179"/>
        <v>0</v>
      </c>
      <c r="BS208" s="19" t="b">
        <f t="shared" si="180"/>
        <v>0</v>
      </c>
      <c r="BT208" s="19" t="b">
        <f t="shared" si="181"/>
        <v>0</v>
      </c>
      <c r="BU208" s="19" t="b">
        <f t="shared" si="182"/>
        <v>0</v>
      </c>
    </row>
    <row r="209" spans="2:73" x14ac:dyDescent="0.3">
      <c r="B209" s="17" t="str">
        <f>VLOOKUP($AC209,LS_Coint_BD!$B$3:$D$1079,2)</f>
        <v>CMIG4</v>
      </c>
      <c r="C209" s="87" t="str">
        <f>VLOOKUP($AC209,LS_Coint_BD!$B$3:$D$1079,3)</f>
        <v>VALE3</v>
      </c>
      <c r="D209" s="70">
        <f t="shared" si="192"/>
        <v>0.74194420477165579</v>
      </c>
      <c r="E209" s="66">
        <f t="shared" si="193"/>
        <v>8.7417330615031013</v>
      </c>
      <c r="F209" s="71">
        <f t="shared" si="194"/>
        <v>5.8278220410020678</v>
      </c>
      <c r="G209" s="70">
        <f t="shared" si="195"/>
        <v>0.78332773453855964</v>
      </c>
      <c r="H209" s="66">
        <f t="shared" si="196"/>
        <v>8.6824720428046867</v>
      </c>
      <c r="I209" s="71">
        <f t="shared" si="197"/>
        <v>5.7883146952031241</v>
      </c>
      <c r="J209" s="70">
        <f t="shared" si="198"/>
        <v>0</v>
      </c>
      <c r="K209" s="66">
        <f t="shared" si="199"/>
        <v>0</v>
      </c>
      <c r="L209" s="71">
        <f t="shared" si="200"/>
        <v>0</v>
      </c>
      <c r="M209" s="70">
        <f t="shared" si="201"/>
        <v>0.92681187608980053</v>
      </c>
      <c r="N209" s="66">
        <f t="shared" si="202"/>
        <v>10.717938022461697</v>
      </c>
      <c r="O209" s="71">
        <f t="shared" si="203"/>
        <v>7.1452920149744648</v>
      </c>
      <c r="P209" s="70">
        <f t="shared" si="204"/>
        <v>0</v>
      </c>
      <c r="Q209" s="66">
        <f t="shared" si="205"/>
        <v>0</v>
      </c>
      <c r="R209" s="71">
        <f t="shared" si="206"/>
        <v>0</v>
      </c>
      <c r="S209" s="70">
        <f t="shared" si="207"/>
        <v>2.9268430555591323</v>
      </c>
      <c r="T209" s="66">
        <f t="shared" si="208"/>
        <v>14.194939620830681</v>
      </c>
      <c r="U209" s="71">
        <f t="shared" si="209"/>
        <v>9.4632930805537878</v>
      </c>
      <c r="V209" s="70">
        <f t="shared" si="210"/>
        <v>2.9560232166999896</v>
      </c>
      <c r="W209" s="66">
        <f t="shared" si="211"/>
        <v>14.222363419999763</v>
      </c>
      <c r="X209" s="71">
        <f t="shared" si="212"/>
        <v>9.4815756133331757</v>
      </c>
      <c r="Y209" s="70">
        <f t="shared" si="213"/>
        <v>0</v>
      </c>
      <c r="Z209" s="66">
        <f t="shared" si="214"/>
        <v>0</v>
      </c>
      <c r="AA209" s="71">
        <f t="shared" si="215"/>
        <v>0</v>
      </c>
      <c r="AB209" s="98">
        <f>SUMIF(BN209:BU209,"VERDADEIRO",BN$3:$BU208)</f>
        <v>0</v>
      </c>
      <c r="AC209" s="97">
        <f t="shared" si="174"/>
        <v>206</v>
      </c>
      <c r="AD209">
        <f>RTD("tryd.rtdserver",,"COT",B209,"ULT")</f>
        <v>14.14</v>
      </c>
      <c r="AE209">
        <f>RTD("tryd.rtdserver",,"COT",C209,"ULT")</f>
        <v>92.69</v>
      </c>
      <c r="AF209">
        <f>VLOOKUP($AC209,LS_Coint_BD!$B$3:$AQ$1079,AF$2)*$AD209+VLOOKUP($AC209,LS_Coint_BD!$B$3:$AQ$1079,AF$2+1)</f>
        <v>91.948055795228342</v>
      </c>
      <c r="AG209">
        <f>VLOOKUP($AC209,LS_Coint_BD!$B$3:$AQ$1079,AG$2)*$AD209+VLOOKUP($AC209,LS_Coint_BD!$B$3:$AQ$1079,AG$2+1)</f>
        <v>91.906672265461438</v>
      </c>
      <c r="AH209">
        <f>VLOOKUP($AC209,LS_Coint_BD!$B$3:$AQ$1079,AH$2)*$AD209+VLOOKUP($AC209,LS_Coint_BD!$B$3:$AQ$1079,AH$2+1)</f>
        <v>0</v>
      </c>
      <c r="AI209">
        <f>VLOOKUP($AC209,LS_Coint_BD!$B$3:$AQ$1079,AI$2)*$AD209+VLOOKUP($AC209,LS_Coint_BD!$B$3:$AQ$1079,AI$2+1)</f>
        <v>91.763188123910197</v>
      </c>
      <c r="AJ209">
        <f>VLOOKUP($AC209,LS_Coint_BD!$B$3:$AQ$1079,AJ$2)*$AD209+VLOOKUP($AC209,LS_Coint_BD!$B$3:$AQ$1079,AJ$2+1)</f>
        <v>0</v>
      </c>
      <c r="AK209">
        <f>VLOOKUP($AC209,LS_Coint_BD!$B$3:$AQ$1079,AK$2)*$AD209+VLOOKUP($AC209,LS_Coint_BD!$B$3:$AQ$1079,AK$2+1)</f>
        <v>89.763156944440865</v>
      </c>
      <c r="AL209">
        <f>VLOOKUP($AC209,LS_Coint_BD!$B$3:$AQ$1079,AL$2)*$AD209+VLOOKUP($AC209,LS_Coint_BD!$B$3:$AQ$1079,AL$2+1)</f>
        <v>89.733976783300008</v>
      </c>
      <c r="AM209">
        <f>VLOOKUP($AC209,LS_Coint_BD!$B$3:$AQ$1079,AM$2)*$AD209+VLOOKUP($AC209,LS_Coint_BD!$B$3:$AQ$1079,AM$2+1)</f>
        <v>0</v>
      </c>
      <c r="AN209">
        <f>VLOOKUP($AC209,LS_Coint_BD!$B$3:$AQ$1079,AN$2)</f>
        <v>2.9139110205010299</v>
      </c>
      <c r="AO209">
        <f>VLOOKUP($AC209,LS_Coint_BD!$B$3:$AQ$1079,AO$2)</f>
        <v>2.8941573476015598</v>
      </c>
      <c r="AP209">
        <f>VLOOKUP($AC209,LS_Coint_BD!$B$3:$AQ$1079,AP$2)</f>
        <v>0</v>
      </c>
      <c r="AQ209">
        <f>VLOOKUP($AC209,LS_Coint_BD!$B$3:$AQ$1079,AQ$2)</f>
        <v>3.5726460074872399</v>
      </c>
      <c r="AR209">
        <f>VLOOKUP($AC209,LS_Coint_BD!$B$3:$AQ$1079,AR$2)</f>
        <v>0</v>
      </c>
      <c r="AS209">
        <f>VLOOKUP($AC209,LS_Coint_BD!$B$3:$AQ$1079,AS$2)</f>
        <v>4.7316465402768904</v>
      </c>
      <c r="AT209">
        <f>VLOOKUP($AC209,LS_Coint_BD!$B$3:$AQ$1079,AT$2)</f>
        <v>4.7407878066665896</v>
      </c>
      <c r="AU209">
        <f>VLOOKUP($AC209,LS_Coint_BD!$B$3:$AQ$1079,AU$2)</f>
        <v>0</v>
      </c>
      <c r="AV209">
        <f>VLOOKUP($AC209,LS_Coint_BD!$B$3:$AQ$1079,AV$2)</f>
        <v>7.9580786405131197E-15</v>
      </c>
      <c r="AW209">
        <f>VLOOKUP($AC209,LS_Coint_BD!$B$3:$AQ$1079,AW$2)</f>
        <v>4.5001039931473002E-15</v>
      </c>
      <c r="AX209">
        <f>VLOOKUP($AC209,LS_Coint_BD!$B$3:$AQ$1079,AX$2)</f>
        <v>0</v>
      </c>
      <c r="AY209">
        <f>VLOOKUP($AC209,LS_Coint_BD!$B$3:$AQ$1079,AY$2)</f>
        <v>-1.4921397450962101E-14</v>
      </c>
      <c r="AZ209">
        <f>VLOOKUP($AC209,LS_Coint_BD!$B$3:$AQ$1079,AZ$2)</f>
        <v>0</v>
      </c>
      <c r="BA209">
        <f>VLOOKUP($AC209,LS_Coint_BD!$B$3:$AQ$1079,BA$2)</f>
        <v>6.9633188104489801E-15</v>
      </c>
      <c r="BB209">
        <f>VLOOKUP($AC209,LS_Coint_BD!$B$3:$AQ$1079,BB$2)</f>
        <v>-3.35892929632047E-15</v>
      </c>
      <c r="BC209">
        <f>VLOOKUP($AC209,LS_Coint_BD!$B$3:$AQ$1079,BC$2)</f>
        <v>0</v>
      </c>
      <c r="BD209">
        <f t="shared" si="183"/>
        <v>5.8278220410020678</v>
      </c>
      <c r="BE209">
        <f t="shared" si="184"/>
        <v>5.7883146952031241</v>
      </c>
      <c r="BF209">
        <f t="shared" si="185"/>
        <v>0</v>
      </c>
      <c r="BG209">
        <f t="shared" si="186"/>
        <v>7.1452920149744648</v>
      </c>
      <c r="BH209">
        <f t="shared" si="187"/>
        <v>0</v>
      </c>
      <c r="BI209">
        <f t="shared" si="188"/>
        <v>9.4632930805537878</v>
      </c>
      <c r="BJ209">
        <f t="shared" si="189"/>
        <v>9.4815756133331757</v>
      </c>
      <c r="BK209">
        <f t="shared" si="190"/>
        <v>0</v>
      </c>
      <c r="BL209">
        <f t="shared" si="191"/>
        <v>5.8278220410020838</v>
      </c>
      <c r="BN209" s="30" t="b">
        <f t="shared" si="175"/>
        <v>0</v>
      </c>
      <c r="BO209" s="30" t="b">
        <f t="shared" si="176"/>
        <v>0</v>
      </c>
      <c r="BP209" s="30" t="b">
        <f t="shared" si="177"/>
        <v>0</v>
      </c>
      <c r="BQ209" s="30" t="b">
        <f t="shared" si="178"/>
        <v>0</v>
      </c>
      <c r="BR209" s="30" t="b">
        <f t="shared" si="179"/>
        <v>0</v>
      </c>
      <c r="BS209" s="30" t="b">
        <f t="shared" si="180"/>
        <v>0</v>
      </c>
      <c r="BT209" s="30" t="b">
        <f t="shared" si="181"/>
        <v>0</v>
      </c>
      <c r="BU209" s="30" t="b">
        <f t="shared" si="182"/>
        <v>0</v>
      </c>
    </row>
    <row r="210" spans="2:73" x14ac:dyDescent="0.3">
      <c r="B210" s="17" t="str">
        <f>VLOOKUP($AC210,LS_Coint_BD!$B$3:$D$1079,2)</f>
        <v>COGN3</v>
      </c>
      <c r="C210" s="87" t="str">
        <f>VLOOKUP($AC210,LS_Coint_BD!$B$3:$D$1079,3)</f>
        <v>CCRO3</v>
      </c>
      <c r="D210" s="68">
        <f t="shared" si="192"/>
        <v>0</v>
      </c>
      <c r="E210" s="65">
        <f t="shared" si="193"/>
        <v>0</v>
      </c>
      <c r="F210" s="69">
        <f t="shared" si="194"/>
        <v>0</v>
      </c>
      <c r="G210" s="68">
        <f t="shared" si="195"/>
        <v>0</v>
      </c>
      <c r="H210" s="65">
        <f t="shared" si="196"/>
        <v>0</v>
      </c>
      <c r="I210" s="69">
        <f t="shared" si="197"/>
        <v>0</v>
      </c>
      <c r="J210" s="68">
        <f t="shared" si="198"/>
        <v>-0.50069132504001956</v>
      </c>
      <c r="K210" s="65">
        <f t="shared" si="199"/>
        <v>-1.6933426911805909</v>
      </c>
      <c r="L210" s="69">
        <f t="shared" si="200"/>
        <v>-1.1288951274537273</v>
      </c>
      <c r="M210" s="68">
        <f t="shared" si="201"/>
        <v>-0.53810194015755286</v>
      </c>
      <c r="N210" s="65">
        <f t="shared" si="202"/>
        <v>-1.8062068386418804</v>
      </c>
      <c r="O210" s="69">
        <f t="shared" si="203"/>
        <v>-1.2041378924279202</v>
      </c>
      <c r="P210" s="68">
        <f t="shared" si="204"/>
        <v>-0.58962800161296514</v>
      </c>
      <c r="Q210" s="65">
        <f t="shared" si="205"/>
        <v>-1.9901813639546757</v>
      </c>
      <c r="R210" s="69">
        <f t="shared" si="206"/>
        <v>-1.3267875759697838</v>
      </c>
      <c r="S210" s="68">
        <f t="shared" si="207"/>
        <v>-0.43573091257834484</v>
      </c>
      <c r="T210" s="65">
        <f t="shared" si="208"/>
        <v>-2.133615500346242</v>
      </c>
      <c r="U210" s="69">
        <f t="shared" si="209"/>
        <v>-1.4224103335641614</v>
      </c>
      <c r="V210" s="68">
        <f t="shared" si="210"/>
        <v>-0.25798089663774348</v>
      </c>
      <c r="W210" s="65">
        <f t="shared" si="211"/>
        <v>-2.4194662908384057</v>
      </c>
      <c r="X210" s="69">
        <f t="shared" si="212"/>
        <v>-1.6129775272256039</v>
      </c>
      <c r="Y210" s="68">
        <f t="shared" si="213"/>
        <v>-0.19046080720833736</v>
      </c>
      <c r="Z210" s="65">
        <f t="shared" si="214"/>
        <v>-2.4479576210720864</v>
      </c>
      <c r="AA210" s="69">
        <f t="shared" si="215"/>
        <v>-1.6319717473813908</v>
      </c>
      <c r="AB210" s="98">
        <f>SUMIF(BN210:BU210,"VERDADEIRO",BN$3:$BU209)</f>
        <v>0</v>
      </c>
      <c r="AC210" s="97">
        <f t="shared" si="174"/>
        <v>207</v>
      </c>
      <c r="AD210">
        <f>RTD("tryd.rtdserver",,"COT",B210,"ULT")</f>
        <v>4.63</v>
      </c>
      <c r="AE210">
        <f>RTD("tryd.rtdserver",,"COT",C210,"ULT")</f>
        <v>12.27</v>
      </c>
      <c r="AF210">
        <f>VLOOKUP($AC210,LS_Coint_BD!$B$3:$AQ$1079,AF$2)*$AD210+VLOOKUP($AC210,LS_Coint_BD!$B$3:$AQ$1079,AF$2+1)</f>
        <v>0</v>
      </c>
      <c r="AG210">
        <f>VLOOKUP($AC210,LS_Coint_BD!$B$3:$AQ$1079,AG$2)*$AD210+VLOOKUP($AC210,LS_Coint_BD!$B$3:$AQ$1079,AG$2+1)</f>
        <v>0</v>
      </c>
      <c r="AH210">
        <f>VLOOKUP($AC210,LS_Coint_BD!$B$3:$AQ$1079,AH$2)*$AD210+VLOOKUP($AC210,LS_Coint_BD!$B$3:$AQ$1079,AH$2+1)</f>
        <v>12.770691325040019</v>
      </c>
      <c r="AI210">
        <f>VLOOKUP($AC210,LS_Coint_BD!$B$3:$AQ$1079,AI$2)*$AD210+VLOOKUP($AC210,LS_Coint_BD!$B$3:$AQ$1079,AI$2+1)</f>
        <v>12.808101940157552</v>
      </c>
      <c r="AJ210">
        <f>VLOOKUP($AC210,LS_Coint_BD!$B$3:$AQ$1079,AJ$2)*$AD210+VLOOKUP($AC210,LS_Coint_BD!$B$3:$AQ$1079,AJ$2+1)</f>
        <v>12.859628001612965</v>
      </c>
      <c r="AK210">
        <f>VLOOKUP($AC210,LS_Coint_BD!$B$3:$AQ$1079,AK$2)*$AD210+VLOOKUP($AC210,LS_Coint_BD!$B$3:$AQ$1079,AK$2+1)</f>
        <v>12.705730912578344</v>
      </c>
      <c r="AL210">
        <f>VLOOKUP($AC210,LS_Coint_BD!$B$3:$AQ$1079,AL$2)*$AD210+VLOOKUP($AC210,LS_Coint_BD!$B$3:$AQ$1079,AL$2+1)</f>
        <v>12.527980896637743</v>
      </c>
      <c r="AM210">
        <f>VLOOKUP($AC210,LS_Coint_BD!$B$3:$AQ$1079,AM$2)*$AD210+VLOOKUP($AC210,LS_Coint_BD!$B$3:$AQ$1079,AM$2+1)</f>
        <v>12.460460807208337</v>
      </c>
      <c r="AN210">
        <f>VLOOKUP($AC210,LS_Coint_BD!$B$3:$AQ$1079,AN$2)</f>
        <v>0</v>
      </c>
      <c r="AO210">
        <f>VLOOKUP($AC210,LS_Coint_BD!$B$3:$AQ$1079,AO$2)</f>
        <v>0</v>
      </c>
      <c r="AP210">
        <f>VLOOKUP($AC210,LS_Coint_BD!$B$3:$AQ$1079,AP$2)</f>
        <v>0.564447563726863</v>
      </c>
      <c r="AQ210">
        <f>VLOOKUP($AC210,LS_Coint_BD!$B$3:$AQ$1079,AQ$2)</f>
        <v>0.60206894621396101</v>
      </c>
      <c r="AR210">
        <f>VLOOKUP($AC210,LS_Coint_BD!$B$3:$AQ$1079,AR$2)</f>
        <v>0.66339378798489201</v>
      </c>
      <c r="AS210">
        <f>VLOOKUP($AC210,LS_Coint_BD!$B$3:$AQ$1079,AS$2)</f>
        <v>0.71120516678208101</v>
      </c>
      <c r="AT210">
        <f>VLOOKUP($AC210,LS_Coint_BD!$B$3:$AQ$1079,AT$2)</f>
        <v>0.80648876361280197</v>
      </c>
      <c r="AU210">
        <f>VLOOKUP($AC210,LS_Coint_BD!$B$3:$AQ$1079,AU$2)</f>
        <v>0.81598587369069597</v>
      </c>
      <c r="AV210">
        <f>VLOOKUP($AC210,LS_Coint_BD!$B$3:$AQ$1079,AV$2)</f>
        <v>0</v>
      </c>
      <c r="AW210">
        <f>VLOOKUP($AC210,LS_Coint_BD!$B$3:$AQ$1079,AW$2)</f>
        <v>0</v>
      </c>
      <c r="AX210">
        <f>VLOOKUP($AC210,LS_Coint_BD!$B$3:$AQ$1079,AX$2)</f>
        <v>-1.24344978758018E-15</v>
      </c>
      <c r="AY210">
        <f>VLOOKUP($AC210,LS_Coint_BD!$B$3:$AQ$1079,AY$2)</f>
        <v>1.68753899743024E-15</v>
      </c>
      <c r="AZ210">
        <f>VLOOKUP($AC210,LS_Coint_BD!$B$3:$AQ$1079,AZ$2)</f>
        <v>3.1579677144893298E-16</v>
      </c>
      <c r="BA210">
        <f>VLOOKUP($AC210,LS_Coint_BD!$B$3:$AQ$1079,BA$2)</f>
        <v>5.9507954119908404E-16</v>
      </c>
      <c r="BB210">
        <f>VLOOKUP($AC210,LS_Coint_BD!$B$3:$AQ$1079,BB$2)</f>
        <v>4.8446095620006798E-17</v>
      </c>
      <c r="BC210">
        <f>VLOOKUP($AC210,LS_Coint_BD!$B$3:$AQ$1079,BC$2)</f>
        <v>1.0800249583553501E-15</v>
      </c>
      <c r="BD210">
        <f t="shared" si="183"/>
        <v>0</v>
      </c>
      <c r="BE210">
        <f t="shared" si="184"/>
        <v>0</v>
      </c>
      <c r="BF210">
        <f t="shared" si="185"/>
        <v>-1.1288951274537273</v>
      </c>
      <c r="BG210">
        <f t="shared" si="186"/>
        <v>-1.2041378924279202</v>
      </c>
      <c r="BH210">
        <f t="shared" si="187"/>
        <v>-1.3267875759697838</v>
      </c>
      <c r="BI210">
        <f t="shared" si="188"/>
        <v>-1.4224103335641614</v>
      </c>
      <c r="BJ210">
        <f t="shared" si="189"/>
        <v>-1.6129775272256039</v>
      </c>
      <c r="BK210">
        <f t="shared" si="190"/>
        <v>-1.6319717473813908</v>
      </c>
      <c r="BL210">
        <f t="shared" si="191"/>
        <v>0</v>
      </c>
      <c r="BN210" s="19" t="b">
        <f t="shared" si="175"/>
        <v>0</v>
      </c>
      <c r="BO210" s="19" t="b">
        <f t="shared" si="176"/>
        <v>0</v>
      </c>
      <c r="BP210" s="19" t="b">
        <f t="shared" si="177"/>
        <v>0</v>
      </c>
      <c r="BQ210" s="19" t="b">
        <f t="shared" si="178"/>
        <v>0</v>
      </c>
      <c r="BR210" s="19" t="b">
        <f t="shared" si="179"/>
        <v>0</v>
      </c>
      <c r="BS210" s="19" t="b">
        <f t="shared" si="180"/>
        <v>0</v>
      </c>
      <c r="BT210" s="19" t="b">
        <f t="shared" si="181"/>
        <v>0</v>
      </c>
      <c r="BU210" s="19" t="b">
        <f t="shared" si="182"/>
        <v>0</v>
      </c>
    </row>
    <row r="211" spans="2:73" x14ac:dyDescent="0.3">
      <c r="B211" s="17" t="str">
        <f>VLOOKUP($AC211,LS_Coint_BD!$B$3:$D$1079,2)</f>
        <v>COGN3</v>
      </c>
      <c r="C211" s="87" t="str">
        <f>VLOOKUP($AC211,LS_Coint_BD!$B$3:$D$1079,3)</f>
        <v>CIEL3</v>
      </c>
      <c r="D211" s="70">
        <f t="shared" si="192"/>
        <v>0</v>
      </c>
      <c r="E211" s="66">
        <f t="shared" si="193"/>
        <v>0</v>
      </c>
      <c r="F211" s="71">
        <f t="shared" si="194"/>
        <v>0</v>
      </c>
      <c r="G211" s="70">
        <f t="shared" si="195"/>
        <v>0</v>
      </c>
      <c r="H211" s="66">
        <f t="shared" si="196"/>
        <v>0</v>
      </c>
      <c r="I211" s="71">
        <f t="shared" si="197"/>
        <v>0</v>
      </c>
      <c r="J211" s="70">
        <f t="shared" si="198"/>
        <v>0</v>
      </c>
      <c r="K211" s="66">
        <f t="shared" si="199"/>
        <v>0</v>
      </c>
      <c r="L211" s="71">
        <f t="shared" si="200"/>
        <v>0</v>
      </c>
      <c r="M211" s="70">
        <f t="shared" si="201"/>
        <v>0.40551393181263817</v>
      </c>
      <c r="N211" s="66">
        <f t="shared" si="202"/>
        <v>0.96316112090853534</v>
      </c>
      <c r="O211" s="71">
        <f t="shared" si="203"/>
        <v>0.6421074139390236</v>
      </c>
      <c r="P211" s="70">
        <f t="shared" si="204"/>
        <v>0.42800157760919433</v>
      </c>
      <c r="Q211" s="66">
        <f t="shared" si="205"/>
        <v>0.92609132746743283</v>
      </c>
      <c r="R211" s="71">
        <f t="shared" si="206"/>
        <v>0.61739421831162189</v>
      </c>
      <c r="S211" s="70">
        <f t="shared" si="207"/>
        <v>0.41278677092080063</v>
      </c>
      <c r="T211" s="66">
        <f t="shared" si="208"/>
        <v>0.93044306344718075</v>
      </c>
      <c r="U211" s="71">
        <f t="shared" si="209"/>
        <v>0.62029537563145387</v>
      </c>
      <c r="V211" s="70">
        <f t="shared" si="210"/>
        <v>0.31201050364286598</v>
      </c>
      <c r="W211" s="66">
        <f t="shared" si="211"/>
        <v>1.1086503953383622</v>
      </c>
      <c r="X211" s="71">
        <f t="shared" si="212"/>
        <v>0.73910026355890812</v>
      </c>
      <c r="Y211" s="70">
        <f t="shared" si="213"/>
        <v>0.37105053003580135</v>
      </c>
      <c r="Z211" s="66">
        <f t="shared" si="214"/>
        <v>1.239521399306214</v>
      </c>
      <c r="AA211" s="71">
        <f t="shared" si="215"/>
        <v>0.82634759953747594</v>
      </c>
      <c r="AB211" s="98">
        <f>SUMIF(BN211:BU211,"VERDADEIRO",BN$3:$BU210)</f>
        <v>0</v>
      </c>
      <c r="AC211" s="97">
        <f t="shared" si="174"/>
        <v>208</v>
      </c>
      <c r="AD211">
        <f>RTD("tryd.rtdserver",,"COT",B211,"ULT")</f>
        <v>4.63</v>
      </c>
      <c r="AE211">
        <f>RTD("tryd.rtdserver",,"COT",C211,"ULT")</f>
        <v>4.1900000000000004</v>
      </c>
      <c r="AF211">
        <f>VLOOKUP($AC211,LS_Coint_BD!$B$3:$AQ$1079,AF$2)*$AD211+VLOOKUP($AC211,LS_Coint_BD!$B$3:$AQ$1079,AF$2+1)</f>
        <v>0</v>
      </c>
      <c r="AG211">
        <f>VLOOKUP($AC211,LS_Coint_BD!$B$3:$AQ$1079,AG$2)*$AD211+VLOOKUP($AC211,LS_Coint_BD!$B$3:$AQ$1079,AG$2+1)</f>
        <v>0</v>
      </c>
      <c r="AH211">
        <f>VLOOKUP($AC211,LS_Coint_BD!$B$3:$AQ$1079,AH$2)*$AD211+VLOOKUP($AC211,LS_Coint_BD!$B$3:$AQ$1079,AH$2+1)</f>
        <v>0</v>
      </c>
      <c r="AI211">
        <f>VLOOKUP($AC211,LS_Coint_BD!$B$3:$AQ$1079,AI$2)*$AD211+VLOOKUP($AC211,LS_Coint_BD!$B$3:$AQ$1079,AI$2+1)</f>
        <v>3.7844860681873622</v>
      </c>
      <c r="AJ211">
        <f>VLOOKUP($AC211,LS_Coint_BD!$B$3:$AQ$1079,AJ$2)*$AD211+VLOOKUP($AC211,LS_Coint_BD!$B$3:$AQ$1079,AJ$2+1)</f>
        <v>3.7619984223908061</v>
      </c>
      <c r="AK211">
        <f>VLOOKUP($AC211,LS_Coint_BD!$B$3:$AQ$1079,AK$2)*$AD211+VLOOKUP($AC211,LS_Coint_BD!$B$3:$AQ$1079,AK$2+1)</f>
        <v>3.7772132290791998</v>
      </c>
      <c r="AL211">
        <f>VLOOKUP($AC211,LS_Coint_BD!$B$3:$AQ$1079,AL$2)*$AD211+VLOOKUP($AC211,LS_Coint_BD!$B$3:$AQ$1079,AL$2+1)</f>
        <v>3.8779894963571344</v>
      </c>
      <c r="AM211">
        <f>VLOOKUP($AC211,LS_Coint_BD!$B$3:$AQ$1079,AM$2)*$AD211+VLOOKUP($AC211,LS_Coint_BD!$B$3:$AQ$1079,AM$2+1)</f>
        <v>3.818949469964199</v>
      </c>
      <c r="AN211">
        <f>VLOOKUP($AC211,LS_Coint_BD!$B$3:$AQ$1079,AN$2)</f>
        <v>0</v>
      </c>
      <c r="AO211">
        <f>VLOOKUP($AC211,LS_Coint_BD!$B$3:$AQ$1079,AO$2)</f>
        <v>0</v>
      </c>
      <c r="AP211">
        <f>VLOOKUP($AC211,LS_Coint_BD!$B$3:$AQ$1079,AP$2)</f>
        <v>0</v>
      </c>
      <c r="AQ211">
        <f>VLOOKUP($AC211,LS_Coint_BD!$B$3:$AQ$1079,AQ$2)</f>
        <v>0.32105370696951202</v>
      </c>
      <c r="AR211">
        <f>VLOOKUP($AC211,LS_Coint_BD!$B$3:$AQ$1079,AR$2)</f>
        <v>0.308697109155811</v>
      </c>
      <c r="AS211">
        <f>VLOOKUP($AC211,LS_Coint_BD!$B$3:$AQ$1079,AS$2)</f>
        <v>0.31014768781572699</v>
      </c>
      <c r="AT211">
        <f>VLOOKUP($AC211,LS_Coint_BD!$B$3:$AQ$1079,AT$2)</f>
        <v>0.36955013177945401</v>
      </c>
      <c r="AU211">
        <f>VLOOKUP($AC211,LS_Coint_BD!$B$3:$AQ$1079,AU$2)</f>
        <v>0.41317379976873803</v>
      </c>
      <c r="AV211">
        <f>VLOOKUP($AC211,LS_Coint_BD!$B$3:$AQ$1079,AV$2)</f>
        <v>0</v>
      </c>
      <c r="AW211">
        <f>VLOOKUP($AC211,LS_Coint_BD!$B$3:$AQ$1079,AW$2)</f>
        <v>0</v>
      </c>
      <c r="AX211">
        <f>VLOOKUP($AC211,LS_Coint_BD!$B$3:$AQ$1079,AX$2)</f>
        <v>0</v>
      </c>
      <c r="AY211">
        <f>VLOOKUP($AC211,LS_Coint_BD!$B$3:$AQ$1079,AY$2)</f>
        <v>-4.2188474935756001E-16</v>
      </c>
      <c r="AZ211">
        <f>VLOOKUP($AC211,LS_Coint_BD!$B$3:$AQ$1079,AZ$2)</f>
        <v>-9.8686491077791699E-17</v>
      </c>
      <c r="BA211">
        <f>VLOOKUP($AC211,LS_Coint_BD!$B$3:$AQ$1079,BA$2)</f>
        <v>-7.1054273576009995E-17</v>
      </c>
      <c r="BB211">
        <f>VLOOKUP($AC211,LS_Coint_BD!$B$3:$AQ$1079,BB$2)</f>
        <v>5.6520444890008E-17</v>
      </c>
      <c r="BC211">
        <f>VLOOKUP($AC211,LS_Coint_BD!$B$3:$AQ$1079,BC$2)</f>
        <v>-1.1368683772161601E-16</v>
      </c>
      <c r="BD211">
        <f t="shared" si="183"/>
        <v>0</v>
      </c>
      <c r="BE211">
        <f t="shared" si="184"/>
        <v>0</v>
      </c>
      <c r="BF211">
        <f t="shared" si="185"/>
        <v>0</v>
      </c>
      <c r="BG211">
        <f t="shared" si="186"/>
        <v>0.6421074139390236</v>
      </c>
      <c r="BH211">
        <f t="shared" si="187"/>
        <v>0.61739421831162189</v>
      </c>
      <c r="BI211">
        <f t="shared" si="188"/>
        <v>0.62029537563145387</v>
      </c>
      <c r="BJ211">
        <f t="shared" si="189"/>
        <v>0.73910026355890812</v>
      </c>
      <c r="BK211">
        <f t="shared" si="190"/>
        <v>0.82634759953747594</v>
      </c>
      <c r="BL211">
        <f t="shared" si="191"/>
        <v>0</v>
      </c>
      <c r="BN211" s="30" t="b">
        <f t="shared" si="175"/>
        <v>0</v>
      </c>
      <c r="BO211" s="30" t="b">
        <f t="shared" si="176"/>
        <v>0</v>
      </c>
      <c r="BP211" s="30" t="b">
        <f t="shared" si="177"/>
        <v>0</v>
      </c>
      <c r="BQ211" s="30" t="b">
        <f t="shared" si="178"/>
        <v>0</v>
      </c>
      <c r="BR211" s="30" t="b">
        <f t="shared" si="179"/>
        <v>0</v>
      </c>
      <c r="BS211" s="30" t="b">
        <f t="shared" si="180"/>
        <v>0</v>
      </c>
      <c r="BT211" s="30" t="b">
        <f t="shared" si="181"/>
        <v>0</v>
      </c>
      <c r="BU211" s="30" t="b">
        <f t="shared" si="182"/>
        <v>0</v>
      </c>
    </row>
    <row r="212" spans="2:73" x14ac:dyDescent="0.3">
      <c r="B212" s="17" t="str">
        <f>VLOOKUP($AC212,LS_Coint_BD!$B$3:$D$1079,2)</f>
        <v>COGN3</v>
      </c>
      <c r="C212" s="87" t="str">
        <f>VLOOKUP($AC212,LS_Coint_BD!$B$3:$D$1079,3)</f>
        <v>CRFB3</v>
      </c>
      <c r="D212" s="68">
        <f t="shared" si="192"/>
        <v>1.8905448356587584E-2</v>
      </c>
      <c r="E212" s="65">
        <f t="shared" si="193"/>
        <v>1.4575114133666145</v>
      </c>
      <c r="F212" s="69">
        <f t="shared" si="194"/>
        <v>0.971674275577743</v>
      </c>
      <c r="G212" s="68">
        <f t="shared" si="195"/>
        <v>-0.16264041676803487</v>
      </c>
      <c r="H212" s="65">
        <f t="shared" si="196"/>
        <v>-1.8759945986649891</v>
      </c>
      <c r="I212" s="69">
        <f t="shared" si="197"/>
        <v>-1.2506630657766593</v>
      </c>
      <c r="J212" s="68">
        <f t="shared" si="198"/>
        <v>-0.21524736413282142</v>
      </c>
      <c r="K212" s="65">
        <f t="shared" si="199"/>
        <v>-2.089368343326794</v>
      </c>
      <c r="L212" s="69">
        <f t="shared" si="200"/>
        <v>-1.3929122288845293</v>
      </c>
      <c r="M212" s="68">
        <f t="shared" si="201"/>
        <v>-0.17240976706207434</v>
      </c>
      <c r="N212" s="65">
        <f t="shared" si="202"/>
        <v>-2.171168259550015</v>
      </c>
      <c r="O212" s="69">
        <f t="shared" si="203"/>
        <v>-1.4474455063666767</v>
      </c>
      <c r="P212" s="68">
        <f t="shared" si="204"/>
        <v>0.10461064117426133</v>
      </c>
      <c r="Q212" s="65">
        <f t="shared" si="205"/>
        <v>2.8410573124931595</v>
      </c>
      <c r="R212" s="69">
        <f t="shared" si="206"/>
        <v>1.894038208328773</v>
      </c>
      <c r="S212" s="68">
        <f t="shared" si="207"/>
        <v>0</v>
      </c>
      <c r="T212" s="65">
        <f t="shared" si="208"/>
        <v>0</v>
      </c>
      <c r="U212" s="69">
        <f t="shared" si="209"/>
        <v>0</v>
      </c>
      <c r="V212" s="68">
        <f t="shared" si="210"/>
        <v>0</v>
      </c>
      <c r="W212" s="65">
        <f t="shared" si="211"/>
        <v>0</v>
      </c>
      <c r="X212" s="69">
        <f t="shared" si="212"/>
        <v>0</v>
      </c>
      <c r="Y212" s="68">
        <f t="shared" si="213"/>
        <v>0</v>
      </c>
      <c r="Z212" s="65">
        <f t="shared" si="214"/>
        <v>0</v>
      </c>
      <c r="AA212" s="69">
        <f t="shared" si="215"/>
        <v>0</v>
      </c>
      <c r="AB212" s="98">
        <f>SUMIF(BN212:BU212,"VERDADEIRO",BN$3:$BU211)</f>
        <v>0</v>
      </c>
      <c r="AC212" s="97">
        <f t="shared" si="174"/>
        <v>209</v>
      </c>
      <c r="AD212">
        <f>RTD("tryd.rtdserver",,"COT",B212,"ULT")</f>
        <v>4.63</v>
      </c>
      <c r="AE212">
        <f>RTD("tryd.rtdserver",,"COT",C212,"ULT")</f>
        <v>19.52</v>
      </c>
      <c r="AF212">
        <f>VLOOKUP($AC212,LS_Coint_BD!$B$3:$AQ$1079,AF$2)*$AD212+VLOOKUP($AC212,LS_Coint_BD!$B$3:$AQ$1079,AF$2+1)</f>
        <v>19.501094551643412</v>
      </c>
      <c r="AG212">
        <f>VLOOKUP($AC212,LS_Coint_BD!$B$3:$AQ$1079,AG$2)*$AD212+VLOOKUP($AC212,LS_Coint_BD!$B$3:$AQ$1079,AG$2+1)</f>
        <v>19.682640416768034</v>
      </c>
      <c r="AH212">
        <f>VLOOKUP($AC212,LS_Coint_BD!$B$3:$AQ$1079,AH$2)*$AD212+VLOOKUP($AC212,LS_Coint_BD!$B$3:$AQ$1079,AH$2+1)</f>
        <v>19.735247364132821</v>
      </c>
      <c r="AI212">
        <f>VLOOKUP($AC212,LS_Coint_BD!$B$3:$AQ$1079,AI$2)*$AD212+VLOOKUP($AC212,LS_Coint_BD!$B$3:$AQ$1079,AI$2+1)</f>
        <v>19.692409767062074</v>
      </c>
      <c r="AJ212">
        <f>VLOOKUP($AC212,LS_Coint_BD!$B$3:$AQ$1079,AJ$2)*$AD212+VLOOKUP($AC212,LS_Coint_BD!$B$3:$AQ$1079,AJ$2+1)</f>
        <v>19.415389358825738</v>
      </c>
      <c r="AK212">
        <f>VLOOKUP($AC212,LS_Coint_BD!$B$3:$AQ$1079,AK$2)*$AD212+VLOOKUP($AC212,LS_Coint_BD!$B$3:$AQ$1079,AK$2+1)</f>
        <v>0</v>
      </c>
      <c r="AL212">
        <f>VLOOKUP($AC212,LS_Coint_BD!$B$3:$AQ$1079,AL$2)*$AD212+VLOOKUP($AC212,LS_Coint_BD!$B$3:$AQ$1079,AL$2+1)</f>
        <v>0</v>
      </c>
      <c r="AM212">
        <f>VLOOKUP($AC212,LS_Coint_BD!$B$3:$AQ$1079,AM$2)*$AD212+VLOOKUP($AC212,LS_Coint_BD!$B$3:$AQ$1079,AM$2+1)</f>
        <v>0</v>
      </c>
      <c r="AN212">
        <f>VLOOKUP($AC212,LS_Coint_BD!$B$3:$AQ$1079,AN$2)</f>
        <v>0.485837137788871</v>
      </c>
      <c r="AO212">
        <f>VLOOKUP($AC212,LS_Coint_BD!$B$3:$AQ$1079,AO$2)</f>
        <v>0.62533153288833099</v>
      </c>
      <c r="AP212">
        <f>VLOOKUP($AC212,LS_Coint_BD!$B$3:$AQ$1079,AP$2)</f>
        <v>0.69645611444226396</v>
      </c>
      <c r="AQ212">
        <f>VLOOKUP($AC212,LS_Coint_BD!$B$3:$AQ$1079,AQ$2)</f>
        <v>0.72372275318333801</v>
      </c>
      <c r="AR212">
        <f>VLOOKUP($AC212,LS_Coint_BD!$B$3:$AQ$1079,AR$2)</f>
        <v>0.94701910416438595</v>
      </c>
      <c r="AS212">
        <f>VLOOKUP($AC212,LS_Coint_BD!$B$3:$AQ$1079,AS$2)</f>
        <v>0</v>
      </c>
      <c r="AT212">
        <f>VLOOKUP($AC212,LS_Coint_BD!$B$3:$AQ$1079,AT$2)</f>
        <v>0</v>
      </c>
      <c r="AU212">
        <f>VLOOKUP($AC212,LS_Coint_BD!$B$3:$AQ$1079,AU$2)</f>
        <v>0</v>
      </c>
      <c r="AV212">
        <f>VLOOKUP($AC212,LS_Coint_BD!$B$3:$AQ$1079,AV$2)</f>
        <v>1.0302869668521499E-15</v>
      </c>
      <c r="AW212">
        <f>VLOOKUP($AC212,LS_Coint_BD!$B$3:$AQ$1079,AW$2)</f>
        <v>2.5757174171303599E-15</v>
      </c>
      <c r="AX212">
        <f>VLOOKUP($AC212,LS_Coint_BD!$B$3:$AQ$1079,AX$2)</f>
        <v>-1.3703324189659099E-15</v>
      </c>
      <c r="AY212">
        <f>VLOOKUP($AC212,LS_Coint_BD!$B$3:$AQ$1079,AY$2)</f>
        <v>-6.2172489379008802E-16</v>
      </c>
      <c r="AZ212">
        <f>VLOOKUP($AC212,LS_Coint_BD!$B$3:$AQ$1079,AZ$2)</f>
        <v>1.2039751911490601E-15</v>
      </c>
      <c r="BA212">
        <f>VLOOKUP($AC212,LS_Coint_BD!$B$3:$AQ$1079,BA$2)</f>
        <v>0</v>
      </c>
      <c r="BB212">
        <f>VLOOKUP($AC212,LS_Coint_BD!$B$3:$AQ$1079,BB$2)</f>
        <v>0</v>
      </c>
      <c r="BC212">
        <f>VLOOKUP($AC212,LS_Coint_BD!$B$3:$AQ$1079,BC$2)</f>
        <v>0</v>
      </c>
      <c r="BD212">
        <f t="shared" si="183"/>
        <v>0.971674275577743</v>
      </c>
      <c r="BE212">
        <f t="shared" si="184"/>
        <v>-1.2506630657766593</v>
      </c>
      <c r="BF212">
        <f t="shared" si="185"/>
        <v>-1.3929122288845293</v>
      </c>
      <c r="BG212">
        <f t="shared" si="186"/>
        <v>-1.4474455063666767</v>
      </c>
      <c r="BH212">
        <f t="shared" si="187"/>
        <v>1.894038208328773</v>
      </c>
      <c r="BI212">
        <f t="shared" si="188"/>
        <v>0</v>
      </c>
      <c r="BJ212">
        <f t="shared" si="189"/>
        <v>0</v>
      </c>
      <c r="BK212">
        <f t="shared" si="190"/>
        <v>0</v>
      </c>
      <c r="BL212">
        <f t="shared" si="191"/>
        <v>0.97167427557774511</v>
      </c>
      <c r="BN212" s="19" t="b">
        <f t="shared" si="175"/>
        <v>0</v>
      </c>
      <c r="BO212" s="19" t="b">
        <f t="shared" si="176"/>
        <v>0</v>
      </c>
      <c r="BP212" s="19" t="b">
        <f t="shared" si="177"/>
        <v>0</v>
      </c>
      <c r="BQ212" s="19" t="b">
        <f t="shared" si="178"/>
        <v>0</v>
      </c>
      <c r="BR212" s="19" t="b">
        <f t="shared" si="179"/>
        <v>0</v>
      </c>
      <c r="BS212" s="19" t="b">
        <f t="shared" si="180"/>
        <v>0</v>
      </c>
      <c r="BT212" s="19" t="b">
        <f t="shared" si="181"/>
        <v>0</v>
      </c>
      <c r="BU212" s="19" t="b">
        <f t="shared" si="182"/>
        <v>0</v>
      </c>
    </row>
    <row r="213" spans="2:73" x14ac:dyDescent="0.3">
      <c r="B213" s="17" t="str">
        <f>VLOOKUP($AC213,LS_Coint_BD!$B$3:$D$1079,2)</f>
        <v>COGN3</v>
      </c>
      <c r="C213" s="87" t="str">
        <f>VLOOKUP($AC213,LS_Coint_BD!$B$3:$D$1079,3)</f>
        <v>FLRY3</v>
      </c>
      <c r="D213" s="70">
        <f t="shared" si="192"/>
        <v>1.1691499529559692</v>
      </c>
      <c r="E213" s="66">
        <f t="shared" si="193"/>
        <v>2.2390175088961293</v>
      </c>
      <c r="F213" s="71">
        <f t="shared" si="194"/>
        <v>1.4926783392640863</v>
      </c>
      <c r="G213" s="70">
        <f t="shared" si="195"/>
        <v>0.85654182497592402</v>
      </c>
      <c r="H213" s="66">
        <f t="shared" si="196"/>
        <v>3.062572334812713</v>
      </c>
      <c r="I213" s="71">
        <f t="shared" si="197"/>
        <v>2.0417148898751418</v>
      </c>
      <c r="J213" s="70">
        <f t="shared" si="198"/>
        <v>0.88994744810157655</v>
      </c>
      <c r="K213" s="66">
        <f t="shared" si="199"/>
        <v>2.9289532213651523</v>
      </c>
      <c r="L213" s="71">
        <f t="shared" si="200"/>
        <v>1.9526354809101016</v>
      </c>
      <c r="M213" s="70">
        <f t="shared" si="201"/>
        <v>0.9601648243821117</v>
      </c>
      <c r="N213" s="66">
        <f t="shared" si="202"/>
        <v>3.0637583182932904</v>
      </c>
      <c r="O213" s="71">
        <f t="shared" si="203"/>
        <v>2.0425055455288601</v>
      </c>
      <c r="P213" s="70">
        <f t="shared" si="204"/>
        <v>1.5634918867005076</v>
      </c>
      <c r="Q213" s="66">
        <f t="shared" si="205"/>
        <v>4.896034268488048</v>
      </c>
      <c r="R213" s="71">
        <f t="shared" si="206"/>
        <v>3.2640228456586988</v>
      </c>
      <c r="S213" s="70">
        <f t="shared" si="207"/>
        <v>0</v>
      </c>
      <c r="T213" s="66">
        <f t="shared" si="208"/>
        <v>0</v>
      </c>
      <c r="U213" s="71">
        <f t="shared" si="209"/>
        <v>0</v>
      </c>
      <c r="V213" s="70">
        <f t="shared" si="210"/>
        <v>0</v>
      </c>
      <c r="W213" s="66">
        <f t="shared" si="211"/>
        <v>0</v>
      </c>
      <c r="X213" s="71">
        <f t="shared" si="212"/>
        <v>0</v>
      </c>
      <c r="Y213" s="70">
        <f t="shared" si="213"/>
        <v>0</v>
      </c>
      <c r="Z213" s="66">
        <f t="shared" si="214"/>
        <v>0</v>
      </c>
      <c r="AA213" s="71">
        <f t="shared" si="215"/>
        <v>0</v>
      </c>
      <c r="AB213" s="98">
        <f>SUMIF(BN213:BU213,"VERDADEIRO",BN$3:$BU212)</f>
        <v>0</v>
      </c>
      <c r="AC213" s="97">
        <f t="shared" si="174"/>
        <v>210</v>
      </c>
      <c r="AD213">
        <f>RTD("tryd.rtdserver",,"COT",B213,"ULT")</f>
        <v>4.63</v>
      </c>
      <c r="AE213">
        <f>RTD("tryd.rtdserver",,"COT",C213,"ULT")</f>
        <v>28.16</v>
      </c>
      <c r="AF213">
        <f>VLOOKUP($AC213,LS_Coint_BD!$B$3:$AQ$1079,AF$2)*$AD213+VLOOKUP($AC213,LS_Coint_BD!$B$3:$AQ$1079,AF$2+1)</f>
        <v>26.990850047044031</v>
      </c>
      <c r="AG213">
        <f>VLOOKUP($AC213,LS_Coint_BD!$B$3:$AQ$1079,AG$2)*$AD213+VLOOKUP($AC213,LS_Coint_BD!$B$3:$AQ$1079,AG$2+1)</f>
        <v>27.303458175024076</v>
      </c>
      <c r="AH213">
        <f>VLOOKUP($AC213,LS_Coint_BD!$B$3:$AQ$1079,AH$2)*$AD213+VLOOKUP($AC213,LS_Coint_BD!$B$3:$AQ$1079,AH$2+1)</f>
        <v>27.270052551898424</v>
      </c>
      <c r="AI213">
        <f>VLOOKUP($AC213,LS_Coint_BD!$B$3:$AQ$1079,AI$2)*$AD213+VLOOKUP($AC213,LS_Coint_BD!$B$3:$AQ$1079,AI$2+1)</f>
        <v>27.199835175617888</v>
      </c>
      <c r="AJ213">
        <f>VLOOKUP($AC213,LS_Coint_BD!$B$3:$AQ$1079,AJ$2)*$AD213+VLOOKUP($AC213,LS_Coint_BD!$B$3:$AQ$1079,AJ$2+1)</f>
        <v>26.596508113299492</v>
      </c>
      <c r="AK213">
        <f>VLOOKUP($AC213,LS_Coint_BD!$B$3:$AQ$1079,AK$2)*$AD213+VLOOKUP($AC213,LS_Coint_BD!$B$3:$AQ$1079,AK$2+1)</f>
        <v>0</v>
      </c>
      <c r="AL213">
        <f>VLOOKUP($AC213,LS_Coint_BD!$B$3:$AQ$1079,AL$2)*$AD213+VLOOKUP($AC213,LS_Coint_BD!$B$3:$AQ$1079,AL$2+1)</f>
        <v>0</v>
      </c>
      <c r="AM213">
        <f>VLOOKUP($AC213,LS_Coint_BD!$B$3:$AQ$1079,AM$2)*$AD213+VLOOKUP($AC213,LS_Coint_BD!$B$3:$AQ$1079,AM$2+1)</f>
        <v>0</v>
      </c>
      <c r="AN213">
        <f>VLOOKUP($AC213,LS_Coint_BD!$B$3:$AQ$1079,AN$2)</f>
        <v>0.74633916963204405</v>
      </c>
      <c r="AO213">
        <f>VLOOKUP($AC213,LS_Coint_BD!$B$3:$AQ$1079,AO$2)</f>
        <v>1.02085744493757</v>
      </c>
      <c r="AP213">
        <f>VLOOKUP($AC213,LS_Coint_BD!$B$3:$AQ$1079,AP$2)</f>
        <v>0.97631774045505104</v>
      </c>
      <c r="AQ213">
        <f>VLOOKUP($AC213,LS_Coint_BD!$B$3:$AQ$1079,AQ$2)</f>
        <v>1.0212527727644301</v>
      </c>
      <c r="AR213">
        <f>VLOOKUP($AC213,LS_Coint_BD!$B$3:$AQ$1079,AR$2)</f>
        <v>1.6320114228293501</v>
      </c>
      <c r="AS213">
        <f>VLOOKUP($AC213,LS_Coint_BD!$B$3:$AQ$1079,AS$2)</f>
        <v>0</v>
      </c>
      <c r="AT213">
        <f>VLOOKUP($AC213,LS_Coint_BD!$B$3:$AQ$1079,AT$2)</f>
        <v>0</v>
      </c>
      <c r="AU213">
        <f>VLOOKUP($AC213,LS_Coint_BD!$B$3:$AQ$1079,AU$2)</f>
        <v>0</v>
      </c>
      <c r="AV213">
        <f>VLOOKUP($AC213,LS_Coint_BD!$B$3:$AQ$1079,AV$2)</f>
        <v>-1.8118839761882598E-15</v>
      </c>
      <c r="AW213">
        <f>VLOOKUP($AC213,LS_Coint_BD!$B$3:$AQ$1079,AW$2)</f>
        <v>1.56911520813689E-15</v>
      </c>
      <c r="AX213">
        <f>VLOOKUP($AC213,LS_Coint_BD!$B$3:$AQ$1079,AX$2)</f>
        <v>-4.5677747298863599E-16</v>
      </c>
      <c r="AY213">
        <f>VLOOKUP($AC213,LS_Coint_BD!$B$3:$AQ$1079,AY$2)</f>
        <v>-4.4408920985006301E-17</v>
      </c>
      <c r="AZ213">
        <f>VLOOKUP($AC213,LS_Coint_BD!$B$3:$AQ$1079,AZ$2)</f>
        <v>-1.38161087508908E-15</v>
      </c>
      <c r="BA213">
        <f>VLOOKUP($AC213,LS_Coint_BD!$B$3:$AQ$1079,BA$2)</f>
        <v>0</v>
      </c>
      <c r="BB213">
        <f>VLOOKUP($AC213,LS_Coint_BD!$B$3:$AQ$1079,BB$2)</f>
        <v>0</v>
      </c>
      <c r="BC213">
        <f>VLOOKUP($AC213,LS_Coint_BD!$B$3:$AQ$1079,BC$2)</f>
        <v>0</v>
      </c>
      <c r="BD213">
        <f t="shared" si="183"/>
        <v>1.4926783392640863</v>
      </c>
      <c r="BE213">
        <f t="shared" si="184"/>
        <v>2.0417148898751418</v>
      </c>
      <c r="BF213">
        <f t="shared" si="185"/>
        <v>1.9526354809101016</v>
      </c>
      <c r="BG213">
        <f t="shared" si="186"/>
        <v>2.0425055455288601</v>
      </c>
      <c r="BH213">
        <f t="shared" si="187"/>
        <v>3.2640228456586988</v>
      </c>
      <c r="BI213">
        <f t="shared" si="188"/>
        <v>0</v>
      </c>
      <c r="BJ213">
        <f t="shared" si="189"/>
        <v>0</v>
      </c>
      <c r="BK213">
        <f t="shared" si="190"/>
        <v>0</v>
      </c>
      <c r="BL213">
        <f t="shared" si="191"/>
        <v>1.4926783392640828</v>
      </c>
      <c r="BN213" s="30" t="b">
        <f t="shared" si="175"/>
        <v>0</v>
      </c>
      <c r="BO213" s="30" t="b">
        <f t="shared" si="176"/>
        <v>0</v>
      </c>
      <c r="BP213" s="30" t="b">
        <f t="shared" si="177"/>
        <v>0</v>
      </c>
      <c r="BQ213" s="30" t="b">
        <f t="shared" si="178"/>
        <v>0</v>
      </c>
      <c r="BR213" s="30" t="b">
        <f t="shared" si="179"/>
        <v>0</v>
      </c>
      <c r="BS213" s="30" t="b">
        <f t="shared" si="180"/>
        <v>0</v>
      </c>
      <c r="BT213" s="30" t="b">
        <f t="shared" si="181"/>
        <v>0</v>
      </c>
      <c r="BU213" s="30" t="b">
        <f t="shared" si="182"/>
        <v>0</v>
      </c>
    </row>
    <row r="214" spans="2:73" x14ac:dyDescent="0.3">
      <c r="B214" s="17" t="str">
        <f>VLOOKUP($AC214,LS_Coint_BD!$B$3:$D$1079,2)</f>
        <v>COGN3</v>
      </c>
      <c r="C214" s="87" t="str">
        <f>VLOOKUP($AC214,LS_Coint_BD!$B$3:$D$1079,3)</f>
        <v>HGTX3</v>
      </c>
      <c r="D214" s="68">
        <f t="shared" si="192"/>
        <v>0.57234160229972275</v>
      </c>
      <c r="E214" s="65">
        <f t="shared" si="193"/>
        <v>1.915659280302207</v>
      </c>
      <c r="F214" s="69">
        <f t="shared" si="194"/>
        <v>1.2771061868681379</v>
      </c>
      <c r="G214" s="68">
        <f t="shared" si="195"/>
        <v>0.23676872336511678</v>
      </c>
      <c r="H214" s="65">
        <f t="shared" si="196"/>
        <v>3.0496420376306097</v>
      </c>
      <c r="I214" s="69">
        <f t="shared" si="197"/>
        <v>2.0330946917537398</v>
      </c>
      <c r="J214" s="68">
        <f t="shared" si="198"/>
        <v>9.0011220552199234E-2</v>
      </c>
      <c r="K214" s="65">
        <f t="shared" si="199"/>
        <v>3.1438802101531804</v>
      </c>
      <c r="L214" s="69">
        <f t="shared" si="200"/>
        <v>2.0959201401021201</v>
      </c>
      <c r="M214" s="68">
        <f t="shared" si="201"/>
        <v>0.20280820709229985</v>
      </c>
      <c r="N214" s="65">
        <f t="shared" si="202"/>
        <v>3.592751678626616</v>
      </c>
      <c r="O214" s="69">
        <f t="shared" si="203"/>
        <v>2.3951677857510774</v>
      </c>
      <c r="P214" s="68">
        <f t="shared" si="204"/>
        <v>0.73374714445897737</v>
      </c>
      <c r="Q214" s="65">
        <f t="shared" si="205"/>
        <v>4.8280958896544721</v>
      </c>
      <c r="R214" s="69">
        <f t="shared" si="206"/>
        <v>3.2187305931029817</v>
      </c>
      <c r="S214" s="68">
        <f t="shared" si="207"/>
        <v>0</v>
      </c>
      <c r="T214" s="65">
        <f t="shared" si="208"/>
        <v>0</v>
      </c>
      <c r="U214" s="69">
        <f t="shared" si="209"/>
        <v>0</v>
      </c>
      <c r="V214" s="68">
        <f t="shared" si="210"/>
        <v>0</v>
      </c>
      <c r="W214" s="65">
        <f t="shared" si="211"/>
        <v>0</v>
      </c>
      <c r="X214" s="69">
        <f t="shared" si="212"/>
        <v>0</v>
      </c>
      <c r="Y214" s="68">
        <f t="shared" si="213"/>
        <v>0</v>
      </c>
      <c r="Z214" s="65">
        <f t="shared" si="214"/>
        <v>0</v>
      </c>
      <c r="AA214" s="69">
        <f t="shared" si="215"/>
        <v>0</v>
      </c>
      <c r="AB214" s="98">
        <f>SUMIF(BN214:BU214,"VERDADEIRO",BN$3:$BU213)</f>
        <v>0</v>
      </c>
      <c r="AC214" s="97">
        <f t="shared" si="174"/>
        <v>211</v>
      </c>
      <c r="AD214">
        <f>RTD("tryd.rtdserver",,"COT",B214,"ULT")</f>
        <v>4.63</v>
      </c>
      <c r="AE214">
        <f>RTD("tryd.rtdserver",,"COT",C214,"ULT")</f>
        <v>17.77</v>
      </c>
      <c r="AF214">
        <f>VLOOKUP($AC214,LS_Coint_BD!$B$3:$AQ$1079,AF$2)*$AD214+VLOOKUP($AC214,LS_Coint_BD!$B$3:$AQ$1079,AF$2+1)</f>
        <v>17.197658397700277</v>
      </c>
      <c r="AG214">
        <f>VLOOKUP($AC214,LS_Coint_BD!$B$3:$AQ$1079,AG$2)*$AD214+VLOOKUP($AC214,LS_Coint_BD!$B$3:$AQ$1079,AG$2+1)</f>
        <v>17.533231276634883</v>
      </c>
      <c r="AH214">
        <f>VLOOKUP($AC214,LS_Coint_BD!$B$3:$AQ$1079,AH$2)*$AD214+VLOOKUP($AC214,LS_Coint_BD!$B$3:$AQ$1079,AH$2+1)</f>
        <v>17.6799887794478</v>
      </c>
      <c r="AI214">
        <f>VLOOKUP($AC214,LS_Coint_BD!$B$3:$AQ$1079,AI$2)*$AD214+VLOOKUP($AC214,LS_Coint_BD!$B$3:$AQ$1079,AI$2+1)</f>
        <v>17.5671917929077</v>
      </c>
      <c r="AJ214">
        <f>VLOOKUP($AC214,LS_Coint_BD!$B$3:$AQ$1079,AJ$2)*$AD214+VLOOKUP($AC214,LS_Coint_BD!$B$3:$AQ$1079,AJ$2+1)</f>
        <v>17.036252855541022</v>
      </c>
      <c r="AK214">
        <f>VLOOKUP($AC214,LS_Coint_BD!$B$3:$AQ$1079,AK$2)*$AD214+VLOOKUP($AC214,LS_Coint_BD!$B$3:$AQ$1079,AK$2+1)</f>
        <v>0</v>
      </c>
      <c r="AL214">
        <f>VLOOKUP($AC214,LS_Coint_BD!$B$3:$AQ$1079,AL$2)*$AD214+VLOOKUP($AC214,LS_Coint_BD!$B$3:$AQ$1079,AL$2+1)</f>
        <v>0</v>
      </c>
      <c r="AM214">
        <f>VLOOKUP($AC214,LS_Coint_BD!$B$3:$AQ$1079,AM$2)*$AD214+VLOOKUP($AC214,LS_Coint_BD!$B$3:$AQ$1079,AM$2+1)</f>
        <v>0</v>
      </c>
      <c r="AN214">
        <f>VLOOKUP($AC214,LS_Coint_BD!$B$3:$AQ$1079,AN$2)</f>
        <v>0.63855309343406996</v>
      </c>
      <c r="AO214">
        <f>VLOOKUP($AC214,LS_Coint_BD!$B$3:$AQ$1079,AO$2)</f>
        <v>1.0165473458768699</v>
      </c>
      <c r="AP214">
        <f>VLOOKUP($AC214,LS_Coint_BD!$B$3:$AQ$1079,AP$2)</f>
        <v>1.0479600700510601</v>
      </c>
      <c r="AQ214">
        <f>VLOOKUP($AC214,LS_Coint_BD!$B$3:$AQ$1079,AQ$2)</f>
        <v>1.19758389287554</v>
      </c>
      <c r="AR214">
        <f>VLOOKUP($AC214,LS_Coint_BD!$B$3:$AQ$1079,AR$2)</f>
        <v>1.60936529655149</v>
      </c>
      <c r="AS214">
        <f>VLOOKUP($AC214,LS_Coint_BD!$B$3:$AQ$1079,AS$2)</f>
        <v>0</v>
      </c>
      <c r="AT214">
        <f>VLOOKUP($AC214,LS_Coint_BD!$B$3:$AQ$1079,AT$2)</f>
        <v>0</v>
      </c>
      <c r="AU214">
        <f>VLOOKUP($AC214,LS_Coint_BD!$B$3:$AQ$1079,AU$2)</f>
        <v>0</v>
      </c>
      <c r="AV214">
        <f>VLOOKUP($AC214,LS_Coint_BD!$B$3:$AQ$1079,AV$2)</f>
        <v>-2.06057393370429E-15</v>
      </c>
      <c r="AW214">
        <f>VLOOKUP($AC214,LS_Coint_BD!$B$3:$AQ$1079,AW$2)</f>
        <v>1.1842378929335E-16</v>
      </c>
      <c r="AX214">
        <f>VLOOKUP($AC214,LS_Coint_BD!$B$3:$AQ$1079,AX$2)</f>
        <v>-1.5225915766287901E-16</v>
      </c>
      <c r="AY214">
        <f>VLOOKUP($AC214,LS_Coint_BD!$B$3:$AQ$1079,AY$2)</f>
        <v>-2.7977620220553901E-15</v>
      </c>
      <c r="AZ214">
        <f>VLOOKUP($AC214,LS_Coint_BD!$B$3:$AQ$1079,AZ$2)</f>
        <v>1.7763568394002501E-15</v>
      </c>
      <c r="BA214">
        <f>VLOOKUP($AC214,LS_Coint_BD!$B$3:$AQ$1079,BA$2)</f>
        <v>0</v>
      </c>
      <c r="BB214">
        <f>VLOOKUP($AC214,LS_Coint_BD!$B$3:$AQ$1079,BB$2)</f>
        <v>0</v>
      </c>
      <c r="BC214">
        <f>VLOOKUP($AC214,LS_Coint_BD!$B$3:$AQ$1079,BC$2)</f>
        <v>0</v>
      </c>
      <c r="BD214">
        <f t="shared" si="183"/>
        <v>1.2771061868681379</v>
      </c>
      <c r="BE214">
        <f t="shared" si="184"/>
        <v>2.0330946917537398</v>
      </c>
      <c r="BF214">
        <f t="shared" si="185"/>
        <v>2.0959201401021201</v>
      </c>
      <c r="BG214">
        <f t="shared" si="186"/>
        <v>2.3951677857510774</v>
      </c>
      <c r="BH214">
        <f t="shared" si="187"/>
        <v>3.2187305931029817</v>
      </c>
      <c r="BI214">
        <f t="shared" si="188"/>
        <v>0</v>
      </c>
      <c r="BJ214">
        <f t="shared" si="189"/>
        <v>0</v>
      </c>
      <c r="BK214">
        <f t="shared" si="190"/>
        <v>0</v>
      </c>
      <c r="BL214">
        <f t="shared" si="191"/>
        <v>1.2771061868681337</v>
      </c>
      <c r="BN214" s="19" t="b">
        <f t="shared" si="175"/>
        <v>0</v>
      </c>
      <c r="BO214" s="19" t="b">
        <f t="shared" si="176"/>
        <v>0</v>
      </c>
      <c r="BP214" s="19" t="b">
        <f t="shared" si="177"/>
        <v>0</v>
      </c>
      <c r="BQ214" s="19" t="b">
        <f t="shared" si="178"/>
        <v>0</v>
      </c>
      <c r="BR214" s="19" t="b">
        <f t="shared" si="179"/>
        <v>0</v>
      </c>
      <c r="BS214" s="19" t="b">
        <f t="shared" si="180"/>
        <v>0</v>
      </c>
      <c r="BT214" s="19" t="b">
        <f t="shared" si="181"/>
        <v>0</v>
      </c>
      <c r="BU214" s="19" t="b">
        <f t="shared" si="182"/>
        <v>0</v>
      </c>
    </row>
    <row r="215" spans="2:73" x14ac:dyDescent="0.3">
      <c r="B215" s="17" t="str">
        <f>VLOOKUP($AC215,LS_Coint_BD!$B$3:$D$1079,2)</f>
        <v>COGN3</v>
      </c>
      <c r="C215" s="87" t="str">
        <f>VLOOKUP($AC215,LS_Coint_BD!$B$3:$D$1079,3)</f>
        <v>IRBR3</v>
      </c>
      <c r="D215" s="70">
        <f t="shared" si="192"/>
        <v>-0.2303174508904311</v>
      </c>
      <c r="E215" s="66">
        <f t="shared" si="193"/>
        <v>-1.8308351482426071</v>
      </c>
      <c r="F215" s="71">
        <f t="shared" si="194"/>
        <v>-1.2205567654950713</v>
      </c>
      <c r="G215" s="70">
        <f t="shared" si="195"/>
        <v>-0.12052686330194184</v>
      </c>
      <c r="H215" s="66">
        <f t="shared" si="196"/>
        <v>-1.8413640478990949</v>
      </c>
      <c r="I215" s="71">
        <f t="shared" si="197"/>
        <v>-1.22757603193273</v>
      </c>
      <c r="J215" s="70">
        <f t="shared" si="198"/>
        <v>-5.544250036029208E-2</v>
      </c>
      <c r="K215" s="66">
        <f t="shared" si="199"/>
        <v>-1.8018030318357652</v>
      </c>
      <c r="L215" s="71">
        <f t="shared" si="200"/>
        <v>-1.2012020212238435</v>
      </c>
      <c r="M215" s="70">
        <f t="shared" si="201"/>
        <v>-0.15859766530525299</v>
      </c>
      <c r="N215" s="66">
        <f t="shared" si="202"/>
        <v>-2.6495097132365935</v>
      </c>
      <c r="O215" s="71">
        <f t="shared" si="203"/>
        <v>-1.7663398088243956</v>
      </c>
      <c r="P215" s="70">
        <f t="shared" si="204"/>
        <v>-0.15503231426191366</v>
      </c>
      <c r="Q215" s="66">
        <f t="shared" si="205"/>
        <v>-2.9927904049693295</v>
      </c>
      <c r="R215" s="71">
        <f t="shared" si="206"/>
        <v>-1.9951936033128863</v>
      </c>
      <c r="S215" s="70">
        <f t="shared" si="207"/>
        <v>-0.35955406523022404</v>
      </c>
      <c r="T215" s="66">
        <f t="shared" si="208"/>
        <v>-3.3179469789250198</v>
      </c>
      <c r="U215" s="71">
        <f t="shared" si="209"/>
        <v>-2.2119646526166798</v>
      </c>
      <c r="V215" s="70">
        <f t="shared" si="210"/>
        <v>-0.4939407014461672</v>
      </c>
      <c r="W215" s="66">
        <f t="shared" si="211"/>
        <v>-3.41688984816432</v>
      </c>
      <c r="X215" s="71">
        <f t="shared" si="212"/>
        <v>-2.27792656544288</v>
      </c>
      <c r="Y215" s="70">
        <f t="shared" si="213"/>
        <v>0</v>
      </c>
      <c r="Z215" s="66">
        <f t="shared" si="214"/>
        <v>0</v>
      </c>
      <c r="AA215" s="71">
        <f t="shared" si="215"/>
        <v>0</v>
      </c>
      <c r="AB215" s="98">
        <f>SUMIF(BN215:BU215,"VERDADEIRO",BN$3:$BU214)</f>
        <v>0</v>
      </c>
      <c r="AC215" s="97">
        <f t="shared" si="174"/>
        <v>212</v>
      </c>
      <c r="AD215">
        <f>RTD("tryd.rtdserver",,"COT",B215,"ULT")</f>
        <v>4.63</v>
      </c>
      <c r="AE215">
        <f>RTD("tryd.rtdserver",,"COT",C215,"ULT")</f>
        <v>6.91</v>
      </c>
      <c r="AF215">
        <f>VLOOKUP($AC215,LS_Coint_BD!$B$3:$AQ$1079,AF$2)*$AD215+VLOOKUP($AC215,LS_Coint_BD!$B$3:$AQ$1079,AF$2+1)</f>
        <v>7.1403174508904312</v>
      </c>
      <c r="AG215">
        <f>VLOOKUP($AC215,LS_Coint_BD!$B$3:$AQ$1079,AG$2)*$AD215+VLOOKUP($AC215,LS_Coint_BD!$B$3:$AQ$1079,AG$2+1)</f>
        <v>7.030526863301942</v>
      </c>
      <c r="AH215">
        <f>VLOOKUP($AC215,LS_Coint_BD!$B$3:$AQ$1079,AH$2)*$AD215+VLOOKUP($AC215,LS_Coint_BD!$B$3:$AQ$1079,AH$2+1)</f>
        <v>6.9654425003602922</v>
      </c>
      <c r="AI215">
        <f>VLOOKUP($AC215,LS_Coint_BD!$B$3:$AQ$1079,AI$2)*$AD215+VLOOKUP($AC215,LS_Coint_BD!$B$3:$AQ$1079,AI$2+1)</f>
        <v>7.0685976653052531</v>
      </c>
      <c r="AJ215">
        <f>VLOOKUP($AC215,LS_Coint_BD!$B$3:$AQ$1079,AJ$2)*$AD215+VLOOKUP($AC215,LS_Coint_BD!$B$3:$AQ$1079,AJ$2+1)</f>
        <v>7.0650323142619138</v>
      </c>
      <c r="AK215">
        <f>VLOOKUP($AC215,LS_Coint_BD!$B$3:$AQ$1079,AK$2)*$AD215+VLOOKUP($AC215,LS_Coint_BD!$B$3:$AQ$1079,AK$2+1)</f>
        <v>7.2695540652302242</v>
      </c>
      <c r="AL215">
        <f>VLOOKUP($AC215,LS_Coint_BD!$B$3:$AQ$1079,AL$2)*$AD215+VLOOKUP($AC215,LS_Coint_BD!$B$3:$AQ$1079,AL$2+1)</f>
        <v>7.4039407014461673</v>
      </c>
      <c r="AM215">
        <f>VLOOKUP($AC215,LS_Coint_BD!$B$3:$AQ$1079,AM$2)*$AD215+VLOOKUP($AC215,LS_Coint_BD!$B$3:$AQ$1079,AM$2+1)</f>
        <v>0</v>
      </c>
      <c r="AN215">
        <f>VLOOKUP($AC215,LS_Coint_BD!$B$3:$AQ$1079,AN$2)</f>
        <v>0.61027838274753599</v>
      </c>
      <c r="AO215">
        <f>VLOOKUP($AC215,LS_Coint_BD!$B$3:$AQ$1079,AO$2)</f>
        <v>0.61378801596636501</v>
      </c>
      <c r="AP215">
        <f>VLOOKUP($AC215,LS_Coint_BD!$B$3:$AQ$1079,AP$2)</f>
        <v>0.60060101061192195</v>
      </c>
      <c r="AQ215">
        <f>VLOOKUP($AC215,LS_Coint_BD!$B$3:$AQ$1079,AQ$2)</f>
        <v>0.883169904412198</v>
      </c>
      <c r="AR215">
        <f>VLOOKUP($AC215,LS_Coint_BD!$B$3:$AQ$1079,AR$2)</f>
        <v>0.99759680165644304</v>
      </c>
      <c r="AS215">
        <f>VLOOKUP($AC215,LS_Coint_BD!$B$3:$AQ$1079,AS$2)</f>
        <v>1.1059823263083399</v>
      </c>
      <c r="AT215">
        <f>VLOOKUP($AC215,LS_Coint_BD!$B$3:$AQ$1079,AT$2)</f>
        <v>1.13896328272144</v>
      </c>
      <c r="AU215">
        <f>VLOOKUP($AC215,LS_Coint_BD!$B$3:$AQ$1079,AU$2)</f>
        <v>0</v>
      </c>
      <c r="AV215">
        <f>VLOOKUP($AC215,LS_Coint_BD!$B$3:$AQ$1079,AV$2)</f>
        <v>6.6613381477509402E-16</v>
      </c>
      <c r="AW215">
        <f>VLOOKUP($AC215,LS_Coint_BD!$B$3:$AQ$1079,AW$2)</f>
        <v>-6.6613381477509402E-17</v>
      </c>
      <c r="AX215">
        <f>VLOOKUP($AC215,LS_Coint_BD!$B$3:$AQ$1079,AX$2)</f>
        <v>4.8215399926578204E-16</v>
      </c>
      <c r="AY215">
        <f>VLOOKUP($AC215,LS_Coint_BD!$B$3:$AQ$1079,AY$2)</f>
        <v>4.7184478546569202E-16</v>
      </c>
      <c r="AZ215">
        <f>VLOOKUP($AC215,LS_Coint_BD!$B$3:$AQ$1079,AZ$2)</f>
        <v>-3.05928122341154E-16</v>
      </c>
      <c r="BA215">
        <f>VLOOKUP($AC215,LS_Coint_BD!$B$3:$AQ$1079,BA$2)</f>
        <v>-1.7763568394002501E-16</v>
      </c>
      <c r="BB215">
        <f>VLOOKUP($AC215,LS_Coint_BD!$B$3:$AQ$1079,BB$2)</f>
        <v>1.61486985400023E-16</v>
      </c>
      <c r="BC215">
        <f>VLOOKUP($AC215,LS_Coint_BD!$B$3:$AQ$1079,BC$2)</f>
        <v>0</v>
      </c>
      <c r="BD215">
        <f t="shared" si="183"/>
        <v>-1.2205567654950713</v>
      </c>
      <c r="BE215">
        <f t="shared" si="184"/>
        <v>-1.22757603193273</v>
      </c>
      <c r="BF215">
        <f t="shared" si="185"/>
        <v>-1.2012020212238435</v>
      </c>
      <c r="BG215">
        <f t="shared" si="186"/>
        <v>-1.7663398088243956</v>
      </c>
      <c r="BH215">
        <f t="shared" si="187"/>
        <v>-1.9951936033128863</v>
      </c>
      <c r="BI215">
        <f t="shared" si="188"/>
        <v>-2.2119646526166798</v>
      </c>
      <c r="BJ215">
        <f t="shared" si="189"/>
        <v>-2.27792656544288</v>
      </c>
      <c r="BK215">
        <f t="shared" si="190"/>
        <v>0</v>
      </c>
      <c r="BL215">
        <f t="shared" si="191"/>
        <v>-1.22055676549507</v>
      </c>
      <c r="BN215" s="30" t="b">
        <f t="shared" si="175"/>
        <v>0</v>
      </c>
      <c r="BO215" s="30" t="b">
        <f t="shared" si="176"/>
        <v>0</v>
      </c>
      <c r="BP215" s="30" t="b">
        <f t="shared" si="177"/>
        <v>0</v>
      </c>
      <c r="BQ215" s="30" t="b">
        <f t="shared" si="178"/>
        <v>0</v>
      </c>
      <c r="BR215" s="30" t="b">
        <f t="shared" si="179"/>
        <v>0</v>
      </c>
      <c r="BS215" s="30" t="b">
        <f t="shared" si="180"/>
        <v>0</v>
      </c>
      <c r="BT215" s="30" t="b">
        <f t="shared" si="181"/>
        <v>0</v>
      </c>
      <c r="BU215" s="30" t="b">
        <f t="shared" si="182"/>
        <v>0</v>
      </c>
    </row>
    <row r="216" spans="2:73" x14ac:dyDescent="0.3">
      <c r="B216" s="17" t="str">
        <f>VLOOKUP($AC216,LS_Coint_BD!$B$3:$D$1079,2)</f>
        <v>COGN3</v>
      </c>
      <c r="C216" s="87" t="str">
        <f>VLOOKUP($AC216,LS_Coint_BD!$B$3:$D$1079,3)</f>
        <v>JHSF3</v>
      </c>
      <c r="D216" s="68">
        <f t="shared" si="192"/>
        <v>0.18396175670018788</v>
      </c>
      <c r="E216" s="65">
        <f t="shared" si="193"/>
        <v>1.1633740380715172</v>
      </c>
      <c r="F216" s="69">
        <f t="shared" si="194"/>
        <v>0.77558269204767805</v>
      </c>
      <c r="G216" s="68">
        <f t="shared" si="195"/>
        <v>0.22468301619568543</v>
      </c>
      <c r="H216" s="65">
        <f t="shared" si="196"/>
        <v>1.1859626358692259</v>
      </c>
      <c r="I216" s="69">
        <f t="shared" si="197"/>
        <v>0.7906417572461506</v>
      </c>
      <c r="J216" s="68">
        <f t="shared" si="198"/>
        <v>0.31680973254850198</v>
      </c>
      <c r="K216" s="65">
        <f t="shared" si="199"/>
        <v>1.2469469841755019</v>
      </c>
      <c r="L216" s="69">
        <f t="shared" si="200"/>
        <v>0.83129798945033451</v>
      </c>
      <c r="M216" s="68">
        <f t="shared" si="201"/>
        <v>0.3889590890459278</v>
      </c>
      <c r="N216" s="65">
        <f t="shared" si="202"/>
        <v>1.7684480406505596</v>
      </c>
      <c r="O216" s="69">
        <f t="shared" si="203"/>
        <v>1.1789653604337065</v>
      </c>
      <c r="P216" s="68">
        <f t="shared" si="204"/>
        <v>0.76791942600660867</v>
      </c>
      <c r="Q216" s="65">
        <f t="shared" si="205"/>
        <v>3.0769374481846201</v>
      </c>
      <c r="R216" s="69">
        <f t="shared" si="206"/>
        <v>2.0512916321230801</v>
      </c>
      <c r="S216" s="68">
        <f t="shared" si="207"/>
        <v>0</v>
      </c>
      <c r="T216" s="65">
        <f t="shared" si="208"/>
        <v>0</v>
      </c>
      <c r="U216" s="69">
        <f t="shared" si="209"/>
        <v>0</v>
      </c>
      <c r="V216" s="68">
        <f t="shared" si="210"/>
        <v>0</v>
      </c>
      <c r="W216" s="65">
        <f t="shared" si="211"/>
        <v>0</v>
      </c>
      <c r="X216" s="69">
        <f t="shared" si="212"/>
        <v>0</v>
      </c>
      <c r="Y216" s="68">
        <f t="shared" si="213"/>
        <v>0</v>
      </c>
      <c r="Z216" s="65">
        <f t="shared" si="214"/>
        <v>0</v>
      </c>
      <c r="AA216" s="69">
        <f t="shared" si="215"/>
        <v>0</v>
      </c>
      <c r="AB216" s="98">
        <f>SUMIF(BN216:BU216,"VERDADEIRO",BN$3:$BU215)</f>
        <v>0</v>
      </c>
      <c r="AC216" s="97">
        <f t="shared" si="174"/>
        <v>213</v>
      </c>
      <c r="AD216">
        <f>RTD("tryd.rtdserver",,"COT",B216,"ULT")</f>
        <v>4.63</v>
      </c>
      <c r="AE216">
        <f>RTD("tryd.rtdserver",,"COT",C216,"ULT")</f>
        <v>7.59</v>
      </c>
      <c r="AF216">
        <f>VLOOKUP($AC216,LS_Coint_BD!$B$3:$AQ$1079,AF$2)*$AD216+VLOOKUP($AC216,LS_Coint_BD!$B$3:$AQ$1079,AF$2+1)</f>
        <v>7.406038243299812</v>
      </c>
      <c r="AG216">
        <f>VLOOKUP($AC216,LS_Coint_BD!$B$3:$AQ$1079,AG$2)*$AD216+VLOOKUP($AC216,LS_Coint_BD!$B$3:$AQ$1079,AG$2+1)</f>
        <v>7.3653169838043144</v>
      </c>
      <c r="AH216">
        <f>VLOOKUP($AC216,LS_Coint_BD!$B$3:$AQ$1079,AH$2)*$AD216+VLOOKUP($AC216,LS_Coint_BD!$B$3:$AQ$1079,AH$2+1)</f>
        <v>7.2731902674514979</v>
      </c>
      <c r="AI216">
        <f>VLOOKUP($AC216,LS_Coint_BD!$B$3:$AQ$1079,AI$2)*$AD216+VLOOKUP($AC216,LS_Coint_BD!$B$3:$AQ$1079,AI$2+1)</f>
        <v>7.2010409109540721</v>
      </c>
      <c r="AJ216">
        <f>VLOOKUP($AC216,LS_Coint_BD!$B$3:$AQ$1079,AJ$2)*$AD216+VLOOKUP($AC216,LS_Coint_BD!$B$3:$AQ$1079,AJ$2+1)</f>
        <v>6.8220805739933912</v>
      </c>
      <c r="AK216">
        <f>VLOOKUP($AC216,LS_Coint_BD!$B$3:$AQ$1079,AK$2)*$AD216+VLOOKUP($AC216,LS_Coint_BD!$B$3:$AQ$1079,AK$2+1)</f>
        <v>0</v>
      </c>
      <c r="AL216">
        <f>VLOOKUP($AC216,LS_Coint_BD!$B$3:$AQ$1079,AL$2)*$AD216+VLOOKUP($AC216,LS_Coint_BD!$B$3:$AQ$1079,AL$2+1)</f>
        <v>0</v>
      </c>
      <c r="AM216">
        <f>VLOOKUP($AC216,LS_Coint_BD!$B$3:$AQ$1079,AM$2)*$AD216+VLOOKUP($AC216,LS_Coint_BD!$B$3:$AQ$1079,AM$2+1)</f>
        <v>0</v>
      </c>
      <c r="AN216">
        <f>VLOOKUP($AC216,LS_Coint_BD!$B$3:$AQ$1079,AN$2)</f>
        <v>0.38779134602383902</v>
      </c>
      <c r="AO216">
        <f>VLOOKUP($AC216,LS_Coint_BD!$B$3:$AQ$1079,AO$2)</f>
        <v>0.39532087862307502</v>
      </c>
      <c r="AP216">
        <f>VLOOKUP($AC216,LS_Coint_BD!$B$3:$AQ$1079,AP$2)</f>
        <v>0.41564899472516698</v>
      </c>
      <c r="AQ216">
        <f>VLOOKUP($AC216,LS_Coint_BD!$B$3:$AQ$1079,AQ$2)</f>
        <v>0.58948268021685302</v>
      </c>
      <c r="AR216">
        <f>VLOOKUP($AC216,LS_Coint_BD!$B$3:$AQ$1079,AR$2)</f>
        <v>1.02564581606154</v>
      </c>
      <c r="AS216">
        <f>VLOOKUP($AC216,LS_Coint_BD!$B$3:$AQ$1079,AS$2)</f>
        <v>0</v>
      </c>
      <c r="AT216">
        <f>VLOOKUP($AC216,LS_Coint_BD!$B$3:$AQ$1079,AT$2)</f>
        <v>0</v>
      </c>
      <c r="AU216">
        <f>VLOOKUP($AC216,LS_Coint_BD!$B$3:$AQ$1079,AU$2)</f>
        <v>0</v>
      </c>
      <c r="AV216">
        <f>VLOOKUP($AC216,LS_Coint_BD!$B$3:$AQ$1079,AV$2)</f>
        <v>-4.4408920985006301E-17</v>
      </c>
      <c r="AW216">
        <f>VLOOKUP($AC216,LS_Coint_BD!$B$3:$AQ$1079,AW$2)</f>
        <v>5.1070259132757197E-16</v>
      </c>
      <c r="AX216">
        <f>VLOOKUP($AC216,LS_Coint_BD!$B$3:$AQ$1079,AX$2)</f>
        <v>5.5828357809722196E-16</v>
      </c>
      <c r="AY216">
        <f>VLOOKUP($AC216,LS_Coint_BD!$B$3:$AQ$1079,AY$2)</f>
        <v>3.5527136788005001E-16</v>
      </c>
      <c r="AZ216">
        <f>VLOOKUP($AC216,LS_Coint_BD!$B$3:$AQ$1079,AZ$2)</f>
        <v>7.8949192862233394E-17</v>
      </c>
      <c r="BA216">
        <f>VLOOKUP($AC216,LS_Coint_BD!$B$3:$AQ$1079,BA$2)</f>
        <v>0</v>
      </c>
      <c r="BB216">
        <f>VLOOKUP($AC216,LS_Coint_BD!$B$3:$AQ$1079,BB$2)</f>
        <v>0</v>
      </c>
      <c r="BC216">
        <f>VLOOKUP($AC216,LS_Coint_BD!$B$3:$AQ$1079,BC$2)</f>
        <v>0</v>
      </c>
      <c r="BD216">
        <f t="shared" si="183"/>
        <v>0.77558269204767805</v>
      </c>
      <c r="BE216">
        <f t="shared" si="184"/>
        <v>0.7906417572461506</v>
      </c>
      <c r="BF216">
        <f t="shared" si="185"/>
        <v>0.83129798945033451</v>
      </c>
      <c r="BG216">
        <f t="shared" si="186"/>
        <v>1.1789653604337065</v>
      </c>
      <c r="BH216">
        <f t="shared" si="187"/>
        <v>2.0512916321230801</v>
      </c>
      <c r="BI216">
        <f t="shared" si="188"/>
        <v>0</v>
      </c>
      <c r="BJ216">
        <f t="shared" si="189"/>
        <v>0</v>
      </c>
      <c r="BK216">
        <f t="shared" si="190"/>
        <v>0</v>
      </c>
      <c r="BL216">
        <f t="shared" si="191"/>
        <v>0.77558269204767794</v>
      </c>
      <c r="BN216" s="19" t="b">
        <f t="shared" si="175"/>
        <v>0</v>
      </c>
      <c r="BO216" s="19" t="b">
        <f t="shared" si="176"/>
        <v>0</v>
      </c>
      <c r="BP216" s="19" t="b">
        <f t="shared" si="177"/>
        <v>0</v>
      </c>
      <c r="BQ216" s="19" t="b">
        <f t="shared" si="178"/>
        <v>0</v>
      </c>
      <c r="BR216" s="19" t="b">
        <f t="shared" si="179"/>
        <v>0</v>
      </c>
      <c r="BS216" s="19" t="b">
        <f t="shared" si="180"/>
        <v>0</v>
      </c>
      <c r="BT216" s="19" t="b">
        <f t="shared" si="181"/>
        <v>0</v>
      </c>
      <c r="BU216" s="19" t="b">
        <f t="shared" si="182"/>
        <v>0</v>
      </c>
    </row>
    <row r="217" spans="2:73" x14ac:dyDescent="0.3">
      <c r="B217" s="17" t="str">
        <f>VLOOKUP($AC217,LS_Coint_BD!$B$3:$D$1079,2)</f>
        <v>COGN3</v>
      </c>
      <c r="C217" s="87" t="str">
        <f>VLOOKUP($AC217,LS_Coint_BD!$B$3:$D$1079,3)</f>
        <v>LCAM3</v>
      </c>
      <c r="D217" s="70">
        <f t="shared" si="192"/>
        <v>0.24522013887379046</v>
      </c>
      <c r="E217" s="66">
        <f t="shared" si="193"/>
        <v>4.0695645049599927</v>
      </c>
      <c r="F217" s="71">
        <f t="shared" si="194"/>
        <v>2.7130430033066619</v>
      </c>
      <c r="G217" s="70">
        <f t="shared" si="195"/>
        <v>0.4261405099510327</v>
      </c>
      <c r="H217" s="66">
        <f t="shared" si="196"/>
        <v>4.3256773356872342</v>
      </c>
      <c r="I217" s="71">
        <f t="shared" si="197"/>
        <v>2.883784890458156</v>
      </c>
      <c r="J217" s="70">
        <f t="shared" si="198"/>
        <v>1.03647577169993</v>
      </c>
      <c r="K217" s="66">
        <f t="shared" si="199"/>
        <v>5.2462095031704852</v>
      </c>
      <c r="L217" s="71">
        <f t="shared" si="200"/>
        <v>3.4974730021136566</v>
      </c>
      <c r="M217" s="70">
        <f t="shared" si="201"/>
        <v>1.3006024250670585</v>
      </c>
      <c r="N217" s="66">
        <f t="shared" si="202"/>
        <v>6.8144452800550201</v>
      </c>
      <c r="O217" s="71">
        <f t="shared" si="203"/>
        <v>4.5429635200366798</v>
      </c>
      <c r="P217" s="70">
        <f t="shared" si="204"/>
        <v>2.7530763253253525</v>
      </c>
      <c r="Q217" s="66">
        <f t="shared" si="205"/>
        <v>11.344359311101378</v>
      </c>
      <c r="R217" s="71">
        <f t="shared" si="206"/>
        <v>7.5629062074009195</v>
      </c>
      <c r="S217" s="70">
        <f t="shared" si="207"/>
        <v>0</v>
      </c>
      <c r="T217" s="66">
        <f t="shared" si="208"/>
        <v>0</v>
      </c>
      <c r="U217" s="71">
        <f t="shared" si="209"/>
        <v>0</v>
      </c>
      <c r="V217" s="70">
        <f t="shared" si="210"/>
        <v>0</v>
      </c>
      <c r="W217" s="66">
        <f t="shared" si="211"/>
        <v>0</v>
      </c>
      <c r="X217" s="71">
        <f t="shared" si="212"/>
        <v>0</v>
      </c>
      <c r="Y217" s="70">
        <f t="shared" si="213"/>
        <v>0</v>
      </c>
      <c r="Z217" s="66">
        <f t="shared" si="214"/>
        <v>0</v>
      </c>
      <c r="AA217" s="71">
        <f t="shared" si="215"/>
        <v>0</v>
      </c>
      <c r="AB217" s="98">
        <f>SUMIF(BN217:BU217,"VERDADEIRO",BN$3:$BU216)</f>
        <v>0</v>
      </c>
      <c r="AC217" s="97">
        <f t="shared" si="174"/>
        <v>214</v>
      </c>
      <c r="AD217">
        <f>RTD("tryd.rtdserver",,"COT",B217,"ULT")</f>
        <v>4.63</v>
      </c>
      <c r="AE217">
        <f>RTD("tryd.rtdserver",,"COT",C217,"ULT")</f>
        <v>27.62</v>
      </c>
      <c r="AF217">
        <f>VLOOKUP($AC217,LS_Coint_BD!$B$3:$AQ$1079,AF$2)*$AD217+VLOOKUP($AC217,LS_Coint_BD!$B$3:$AQ$1079,AF$2+1)</f>
        <v>27.374779861126211</v>
      </c>
      <c r="AG217">
        <f>VLOOKUP($AC217,LS_Coint_BD!$B$3:$AQ$1079,AG$2)*$AD217+VLOOKUP($AC217,LS_Coint_BD!$B$3:$AQ$1079,AG$2+1)</f>
        <v>27.193859490048968</v>
      </c>
      <c r="AH217">
        <f>VLOOKUP($AC217,LS_Coint_BD!$B$3:$AQ$1079,AH$2)*$AD217+VLOOKUP($AC217,LS_Coint_BD!$B$3:$AQ$1079,AH$2+1)</f>
        <v>26.583524228300071</v>
      </c>
      <c r="AI217">
        <f>VLOOKUP($AC217,LS_Coint_BD!$B$3:$AQ$1079,AI$2)*$AD217+VLOOKUP($AC217,LS_Coint_BD!$B$3:$AQ$1079,AI$2+1)</f>
        <v>26.319397574932943</v>
      </c>
      <c r="AJ217">
        <f>VLOOKUP($AC217,LS_Coint_BD!$B$3:$AQ$1079,AJ$2)*$AD217+VLOOKUP($AC217,LS_Coint_BD!$B$3:$AQ$1079,AJ$2+1)</f>
        <v>24.866923674674648</v>
      </c>
      <c r="AK217">
        <f>VLOOKUP($AC217,LS_Coint_BD!$B$3:$AQ$1079,AK$2)*$AD217+VLOOKUP($AC217,LS_Coint_BD!$B$3:$AQ$1079,AK$2+1)</f>
        <v>0</v>
      </c>
      <c r="AL217">
        <f>VLOOKUP($AC217,LS_Coint_BD!$B$3:$AQ$1079,AL$2)*$AD217+VLOOKUP($AC217,LS_Coint_BD!$B$3:$AQ$1079,AL$2+1)</f>
        <v>0</v>
      </c>
      <c r="AM217">
        <f>VLOOKUP($AC217,LS_Coint_BD!$B$3:$AQ$1079,AM$2)*$AD217+VLOOKUP($AC217,LS_Coint_BD!$B$3:$AQ$1079,AM$2+1)</f>
        <v>0</v>
      </c>
      <c r="AN217">
        <f>VLOOKUP($AC217,LS_Coint_BD!$B$3:$AQ$1079,AN$2)</f>
        <v>1.3565215016533301</v>
      </c>
      <c r="AO217">
        <f>VLOOKUP($AC217,LS_Coint_BD!$B$3:$AQ$1079,AO$2)</f>
        <v>1.44189244522908</v>
      </c>
      <c r="AP217">
        <f>VLOOKUP($AC217,LS_Coint_BD!$B$3:$AQ$1079,AP$2)</f>
        <v>1.7487365010568301</v>
      </c>
      <c r="AQ217">
        <f>VLOOKUP($AC217,LS_Coint_BD!$B$3:$AQ$1079,AQ$2)</f>
        <v>2.2714817600183399</v>
      </c>
      <c r="AR217">
        <f>VLOOKUP($AC217,LS_Coint_BD!$B$3:$AQ$1079,AR$2)</f>
        <v>3.7814531037004602</v>
      </c>
      <c r="AS217">
        <f>VLOOKUP($AC217,LS_Coint_BD!$B$3:$AQ$1079,AS$2)</f>
        <v>0</v>
      </c>
      <c r="AT217">
        <f>VLOOKUP($AC217,LS_Coint_BD!$B$3:$AQ$1079,AT$2)</f>
        <v>0</v>
      </c>
      <c r="AU217">
        <f>VLOOKUP($AC217,LS_Coint_BD!$B$3:$AQ$1079,AU$2)</f>
        <v>0</v>
      </c>
      <c r="AV217">
        <f>VLOOKUP($AC217,LS_Coint_BD!$B$3:$AQ$1079,AV$2)</f>
        <v>1.95399252334028E-15</v>
      </c>
      <c r="AW217">
        <f>VLOOKUP($AC217,LS_Coint_BD!$B$3:$AQ$1079,AW$2)</f>
        <v>-4.1744385725905903E-15</v>
      </c>
      <c r="AX217">
        <f>VLOOKUP($AC217,LS_Coint_BD!$B$3:$AQ$1079,AX$2)</f>
        <v>-3.3497014685833302E-15</v>
      </c>
      <c r="AY217">
        <f>VLOOKUP($AC217,LS_Coint_BD!$B$3:$AQ$1079,AY$2)</f>
        <v>8.8817841970012504E-17</v>
      </c>
      <c r="AZ217">
        <f>VLOOKUP($AC217,LS_Coint_BD!$B$3:$AQ$1079,AZ$2)</f>
        <v>-4.7369515717340002E-16</v>
      </c>
      <c r="BA217">
        <f>VLOOKUP($AC217,LS_Coint_BD!$B$3:$AQ$1079,BA$2)</f>
        <v>0</v>
      </c>
      <c r="BB217">
        <f>VLOOKUP($AC217,LS_Coint_BD!$B$3:$AQ$1079,BB$2)</f>
        <v>0</v>
      </c>
      <c r="BC217">
        <f>VLOOKUP($AC217,LS_Coint_BD!$B$3:$AQ$1079,BC$2)</f>
        <v>0</v>
      </c>
      <c r="BD217">
        <f t="shared" si="183"/>
        <v>2.7130430033066619</v>
      </c>
      <c r="BE217">
        <f t="shared" si="184"/>
        <v>2.883784890458156</v>
      </c>
      <c r="BF217">
        <f t="shared" si="185"/>
        <v>3.4974730021136566</v>
      </c>
      <c r="BG217">
        <f t="shared" si="186"/>
        <v>4.5429635200366798</v>
      </c>
      <c r="BH217">
        <f t="shared" si="187"/>
        <v>7.5629062074009195</v>
      </c>
      <c r="BI217">
        <f t="shared" si="188"/>
        <v>0</v>
      </c>
      <c r="BJ217">
        <f t="shared" si="189"/>
        <v>0</v>
      </c>
      <c r="BK217">
        <f t="shared" si="190"/>
        <v>0</v>
      </c>
      <c r="BL217">
        <f t="shared" si="191"/>
        <v>2.7130430033066659</v>
      </c>
      <c r="BN217" s="30" t="b">
        <f t="shared" si="175"/>
        <v>0</v>
      </c>
      <c r="BO217" s="30" t="b">
        <f t="shared" si="176"/>
        <v>0</v>
      </c>
      <c r="BP217" s="30" t="b">
        <f t="shared" si="177"/>
        <v>0</v>
      </c>
      <c r="BQ217" s="30" t="b">
        <f t="shared" si="178"/>
        <v>0</v>
      </c>
      <c r="BR217" s="30" t="b">
        <f t="shared" si="179"/>
        <v>0</v>
      </c>
      <c r="BS217" s="30" t="b">
        <f t="shared" si="180"/>
        <v>0</v>
      </c>
      <c r="BT217" s="30" t="b">
        <f t="shared" si="181"/>
        <v>0</v>
      </c>
      <c r="BU217" s="30" t="b">
        <f t="shared" si="182"/>
        <v>0</v>
      </c>
    </row>
    <row r="218" spans="2:73" x14ac:dyDescent="0.3">
      <c r="B218" s="17" t="str">
        <f>VLOOKUP($AC218,LS_Coint_BD!$B$3:$D$1079,2)</f>
        <v>COGN3</v>
      </c>
      <c r="C218" s="87" t="str">
        <f>VLOOKUP($AC218,LS_Coint_BD!$B$3:$D$1079,3)</f>
        <v>MGLU3</v>
      </c>
      <c r="D218" s="68">
        <f t="shared" si="192"/>
        <v>0.79395319923098384</v>
      </c>
      <c r="E218" s="65">
        <f t="shared" si="193"/>
        <v>2.8690137345873996</v>
      </c>
      <c r="F218" s="69">
        <f t="shared" si="194"/>
        <v>1.9126758230582666</v>
      </c>
      <c r="G218" s="68">
        <f t="shared" si="195"/>
        <v>0.92005479933673584</v>
      </c>
      <c r="H218" s="65">
        <f t="shared" si="196"/>
        <v>2.8682928534717536</v>
      </c>
      <c r="I218" s="69">
        <f t="shared" si="197"/>
        <v>1.9121952356478358</v>
      </c>
      <c r="J218" s="68">
        <f t="shared" si="198"/>
        <v>1.2414719512446126</v>
      </c>
      <c r="K218" s="65">
        <f t="shared" si="199"/>
        <v>3.2332040689489459</v>
      </c>
      <c r="L218" s="69">
        <f t="shared" si="200"/>
        <v>2.1554693792992974</v>
      </c>
      <c r="M218" s="68">
        <f t="shared" si="201"/>
        <v>1.4785351533160416</v>
      </c>
      <c r="N218" s="65">
        <f t="shared" si="202"/>
        <v>5.3172778190529897</v>
      </c>
      <c r="O218" s="69">
        <f t="shared" si="203"/>
        <v>3.5448518793686601</v>
      </c>
      <c r="P218" s="68">
        <f t="shared" si="204"/>
        <v>2.6080824798429276</v>
      </c>
      <c r="Q218" s="65">
        <f t="shared" si="205"/>
        <v>9.0732476014906194</v>
      </c>
      <c r="R218" s="69">
        <f t="shared" si="206"/>
        <v>6.0488317343270799</v>
      </c>
      <c r="S218" s="68">
        <f t="shared" si="207"/>
        <v>0</v>
      </c>
      <c r="T218" s="65">
        <f t="shared" si="208"/>
        <v>0</v>
      </c>
      <c r="U218" s="69">
        <f t="shared" si="209"/>
        <v>0</v>
      </c>
      <c r="V218" s="68">
        <f t="shared" si="210"/>
        <v>0</v>
      </c>
      <c r="W218" s="65">
        <f t="shared" si="211"/>
        <v>0</v>
      </c>
      <c r="X218" s="69">
        <f t="shared" si="212"/>
        <v>0</v>
      </c>
      <c r="Y218" s="68">
        <f t="shared" si="213"/>
        <v>0</v>
      </c>
      <c r="Z218" s="65">
        <f t="shared" si="214"/>
        <v>0</v>
      </c>
      <c r="AA218" s="69">
        <f t="shared" si="215"/>
        <v>0</v>
      </c>
      <c r="AB218" s="98">
        <f>SUMIF(BN218:BU218,"VERDADEIRO",BN$3:$BU217)</f>
        <v>0</v>
      </c>
      <c r="AC218" s="97">
        <f t="shared" si="174"/>
        <v>215</v>
      </c>
      <c r="AD218">
        <f>RTD("tryd.rtdserver",,"COT",B218,"ULT")</f>
        <v>4.63</v>
      </c>
      <c r="AE218">
        <f>RTD("tryd.rtdserver",,"COT",C218,"ULT")</f>
        <v>25.85</v>
      </c>
      <c r="AF218">
        <f>VLOOKUP($AC218,LS_Coint_BD!$B$3:$AQ$1079,AF$2)*$AD218+VLOOKUP($AC218,LS_Coint_BD!$B$3:$AQ$1079,AF$2+1)</f>
        <v>25.056046800769018</v>
      </c>
      <c r="AG218">
        <f>VLOOKUP($AC218,LS_Coint_BD!$B$3:$AQ$1079,AG$2)*$AD218+VLOOKUP($AC218,LS_Coint_BD!$B$3:$AQ$1079,AG$2+1)</f>
        <v>24.929945200663266</v>
      </c>
      <c r="AH218">
        <f>VLOOKUP($AC218,LS_Coint_BD!$B$3:$AQ$1079,AH$2)*$AD218+VLOOKUP($AC218,LS_Coint_BD!$B$3:$AQ$1079,AH$2+1)</f>
        <v>24.608528048755389</v>
      </c>
      <c r="AI218">
        <f>VLOOKUP($AC218,LS_Coint_BD!$B$3:$AQ$1079,AI$2)*$AD218+VLOOKUP($AC218,LS_Coint_BD!$B$3:$AQ$1079,AI$2+1)</f>
        <v>24.37146484668396</v>
      </c>
      <c r="AJ218">
        <f>VLOOKUP($AC218,LS_Coint_BD!$B$3:$AQ$1079,AJ$2)*$AD218+VLOOKUP($AC218,LS_Coint_BD!$B$3:$AQ$1079,AJ$2+1)</f>
        <v>23.241917520157074</v>
      </c>
      <c r="AK218">
        <f>VLOOKUP($AC218,LS_Coint_BD!$B$3:$AQ$1079,AK$2)*$AD218+VLOOKUP($AC218,LS_Coint_BD!$B$3:$AQ$1079,AK$2+1)</f>
        <v>0</v>
      </c>
      <c r="AL218">
        <f>VLOOKUP($AC218,LS_Coint_BD!$B$3:$AQ$1079,AL$2)*$AD218+VLOOKUP($AC218,LS_Coint_BD!$B$3:$AQ$1079,AL$2+1)</f>
        <v>0</v>
      </c>
      <c r="AM218">
        <f>VLOOKUP($AC218,LS_Coint_BD!$B$3:$AQ$1079,AM$2)*$AD218+VLOOKUP($AC218,LS_Coint_BD!$B$3:$AQ$1079,AM$2+1)</f>
        <v>0</v>
      </c>
      <c r="AN218">
        <f>VLOOKUP($AC218,LS_Coint_BD!$B$3:$AQ$1079,AN$2)</f>
        <v>0.95633791152913405</v>
      </c>
      <c r="AO218">
        <f>VLOOKUP($AC218,LS_Coint_BD!$B$3:$AQ$1079,AO$2)</f>
        <v>0.956097617823918</v>
      </c>
      <c r="AP218">
        <f>VLOOKUP($AC218,LS_Coint_BD!$B$3:$AQ$1079,AP$2)</f>
        <v>1.07773468964965</v>
      </c>
      <c r="AQ218">
        <f>VLOOKUP($AC218,LS_Coint_BD!$B$3:$AQ$1079,AQ$2)</f>
        <v>1.77242593968433</v>
      </c>
      <c r="AR218">
        <f>VLOOKUP($AC218,LS_Coint_BD!$B$3:$AQ$1079,AR$2)</f>
        <v>3.0244158671635399</v>
      </c>
      <c r="AS218">
        <f>VLOOKUP($AC218,LS_Coint_BD!$B$3:$AQ$1079,AS$2)</f>
        <v>0</v>
      </c>
      <c r="AT218">
        <f>VLOOKUP($AC218,LS_Coint_BD!$B$3:$AQ$1079,AT$2)</f>
        <v>0</v>
      </c>
      <c r="AU218">
        <f>VLOOKUP($AC218,LS_Coint_BD!$B$3:$AQ$1079,AU$2)</f>
        <v>0</v>
      </c>
      <c r="AV218">
        <f>VLOOKUP($AC218,LS_Coint_BD!$B$3:$AQ$1079,AV$2)</f>
        <v>-1.4921397450962099E-15</v>
      </c>
      <c r="AW218">
        <f>VLOOKUP($AC218,LS_Coint_BD!$B$3:$AQ$1079,AW$2)</f>
        <v>-2.3684757858670001E-16</v>
      </c>
      <c r="AX218">
        <f>VLOOKUP($AC218,LS_Coint_BD!$B$3:$AQ$1079,AX$2)</f>
        <v>-2.8167944167632498E-15</v>
      </c>
      <c r="AY218">
        <f>VLOOKUP($AC218,LS_Coint_BD!$B$3:$AQ$1079,AY$2)</f>
        <v>4.4408920985006301E-17</v>
      </c>
      <c r="AZ218">
        <f>VLOOKUP($AC218,LS_Coint_BD!$B$3:$AQ$1079,AZ$2)</f>
        <v>0</v>
      </c>
      <c r="BA218">
        <f>VLOOKUP($AC218,LS_Coint_BD!$B$3:$AQ$1079,BA$2)</f>
        <v>0</v>
      </c>
      <c r="BB218">
        <f>VLOOKUP($AC218,LS_Coint_BD!$B$3:$AQ$1079,BB$2)</f>
        <v>0</v>
      </c>
      <c r="BC218">
        <f>VLOOKUP($AC218,LS_Coint_BD!$B$3:$AQ$1079,BC$2)</f>
        <v>0</v>
      </c>
      <c r="BD218">
        <f t="shared" si="183"/>
        <v>1.9126758230582666</v>
      </c>
      <c r="BE218">
        <f t="shared" si="184"/>
        <v>1.9121952356478358</v>
      </c>
      <c r="BF218">
        <f t="shared" si="185"/>
        <v>2.1554693792992974</v>
      </c>
      <c r="BG218">
        <f t="shared" si="186"/>
        <v>3.5448518793686601</v>
      </c>
      <c r="BH218">
        <f t="shared" si="187"/>
        <v>6.0488317343270799</v>
      </c>
      <c r="BI218">
        <f t="shared" si="188"/>
        <v>0</v>
      </c>
      <c r="BJ218">
        <f t="shared" si="189"/>
        <v>0</v>
      </c>
      <c r="BK218">
        <f t="shared" si="190"/>
        <v>0</v>
      </c>
      <c r="BL218">
        <f t="shared" si="191"/>
        <v>1.9126758230582637</v>
      </c>
      <c r="BN218" s="19" t="b">
        <f t="shared" si="175"/>
        <v>0</v>
      </c>
      <c r="BO218" s="19" t="b">
        <f t="shared" si="176"/>
        <v>0</v>
      </c>
      <c r="BP218" s="19" t="b">
        <f t="shared" si="177"/>
        <v>0</v>
      </c>
      <c r="BQ218" s="19" t="b">
        <f t="shared" si="178"/>
        <v>0</v>
      </c>
      <c r="BR218" s="19" t="b">
        <f t="shared" si="179"/>
        <v>0</v>
      </c>
      <c r="BS218" s="19" t="b">
        <f t="shared" si="180"/>
        <v>0</v>
      </c>
      <c r="BT218" s="19" t="b">
        <f t="shared" si="181"/>
        <v>0</v>
      </c>
      <c r="BU218" s="19" t="b">
        <f t="shared" si="182"/>
        <v>0</v>
      </c>
    </row>
    <row r="219" spans="2:73" x14ac:dyDescent="0.3">
      <c r="B219" s="17" t="str">
        <f>VLOOKUP($AC219,LS_Coint_BD!$B$3:$D$1079,2)</f>
        <v>COGN3</v>
      </c>
      <c r="C219" s="87" t="str">
        <f>VLOOKUP($AC219,LS_Coint_BD!$B$3:$D$1079,3)</f>
        <v>MRFG3</v>
      </c>
      <c r="D219" s="70">
        <f t="shared" si="192"/>
        <v>0.16835592771334085</v>
      </c>
      <c r="E219" s="66">
        <f t="shared" si="193"/>
        <v>1.5049252055783846</v>
      </c>
      <c r="F219" s="71">
        <f t="shared" si="194"/>
        <v>1.0032834703855897</v>
      </c>
      <c r="G219" s="70">
        <f t="shared" si="195"/>
        <v>-6.6673236954576609E-2</v>
      </c>
      <c r="H219" s="66">
        <f t="shared" si="196"/>
        <v>-2.7174435449795764</v>
      </c>
      <c r="I219" s="71">
        <f t="shared" si="197"/>
        <v>-1.8116290299863842</v>
      </c>
      <c r="J219" s="70">
        <f t="shared" si="198"/>
        <v>-0.47077667995058547</v>
      </c>
      <c r="K219" s="66">
        <f t="shared" si="199"/>
        <v>-3.4567054570086593</v>
      </c>
      <c r="L219" s="71">
        <f t="shared" si="200"/>
        <v>-2.3044703046724395</v>
      </c>
      <c r="M219" s="70">
        <f t="shared" si="201"/>
        <v>0</v>
      </c>
      <c r="N219" s="66">
        <f t="shared" si="202"/>
        <v>0</v>
      </c>
      <c r="O219" s="71">
        <f t="shared" si="203"/>
        <v>0</v>
      </c>
      <c r="P219" s="70">
        <f t="shared" si="204"/>
        <v>0</v>
      </c>
      <c r="Q219" s="66">
        <f t="shared" si="205"/>
        <v>0</v>
      </c>
      <c r="R219" s="71">
        <f t="shared" si="206"/>
        <v>0</v>
      </c>
      <c r="S219" s="70">
        <f t="shared" si="207"/>
        <v>0.19491554099802677</v>
      </c>
      <c r="T219" s="66">
        <f t="shared" si="208"/>
        <v>4.7003140744238392</v>
      </c>
      <c r="U219" s="71">
        <f t="shared" si="209"/>
        <v>3.1335427162825593</v>
      </c>
      <c r="V219" s="70">
        <f t="shared" si="210"/>
        <v>0.99640574772819868</v>
      </c>
      <c r="W219" s="66">
        <f t="shared" si="211"/>
        <v>6.6002413625997889</v>
      </c>
      <c r="X219" s="71">
        <f t="shared" si="212"/>
        <v>4.400160908399859</v>
      </c>
      <c r="Y219" s="70">
        <f t="shared" si="213"/>
        <v>0</v>
      </c>
      <c r="Z219" s="66">
        <f t="shared" si="214"/>
        <v>0</v>
      </c>
      <c r="AA219" s="71">
        <f t="shared" si="215"/>
        <v>0</v>
      </c>
      <c r="AB219" s="98">
        <f>SUMIF(BN219:BU219,"VERDADEIRO",BN$3:$BU218)</f>
        <v>0</v>
      </c>
      <c r="AC219" s="97">
        <f t="shared" si="174"/>
        <v>216</v>
      </c>
      <c r="AD219">
        <f>RTD("tryd.rtdserver",,"COT",B219,"ULT")</f>
        <v>4.63</v>
      </c>
      <c r="AE219">
        <f>RTD("tryd.rtdserver",,"COT",C219,"ULT")</f>
        <v>14.31</v>
      </c>
      <c r="AF219">
        <f>VLOOKUP($AC219,LS_Coint_BD!$B$3:$AQ$1079,AF$2)*$AD219+VLOOKUP($AC219,LS_Coint_BD!$B$3:$AQ$1079,AF$2+1)</f>
        <v>14.14164407228666</v>
      </c>
      <c r="AG219">
        <f>VLOOKUP($AC219,LS_Coint_BD!$B$3:$AQ$1079,AG$2)*$AD219+VLOOKUP($AC219,LS_Coint_BD!$B$3:$AQ$1079,AG$2+1)</f>
        <v>14.376673236954577</v>
      </c>
      <c r="AH219">
        <f>VLOOKUP($AC219,LS_Coint_BD!$B$3:$AQ$1079,AH$2)*$AD219+VLOOKUP($AC219,LS_Coint_BD!$B$3:$AQ$1079,AH$2+1)</f>
        <v>14.780776679950586</v>
      </c>
      <c r="AI219">
        <f>VLOOKUP($AC219,LS_Coint_BD!$B$3:$AQ$1079,AI$2)*$AD219+VLOOKUP($AC219,LS_Coint_BD!$B$3:$AQ$1079,AI$2+1)</f>
        <v>0</v>
      </c>
      <c r="AJ219">
        <f>VLOOKUP($AC219,LS_Coint_BD!$B$3:$AQ$1079,AJ$2)*$AD219+VLOOKUP($AC219,LS_Coint_BD!$B$3:$AQ$1079,AJ$2+1)</f>
        <v>0</v>
      </c>
      <c r="AK219">
        <f>VLOOKUP($AC219,LS_Coint_BD!$B$3:$AQ$1079,AK$2)*$AD219+VLOOKUP($AC219,LS_Coint_BD!$B$3:$AQ$1079,AK$2+1)</f>
        <v>14.115084459001974</v>
      </c>
      <c r="AL219">
        <f>VLOOKUP($AC219,LS_Coint_BD!$B$3:$AQ$1079,AL$2)*$AD219+VLOOKUP($AC219,LS_Coint_BD!$B$3:$AQ$1079,AL$2+1)</f>
        <v>13.313594252271802</v>
      </c>
      <c r="AM219">
        <f>VLOOKUP($AC219,LS_Coint_BD!$B$3:$AQ$1079,AM$2)*$AD219+VLOOKUP($AC219,LS_Coint_BD!$B$3:$AQ$1079,AM$2+1)</f>
        <v>0</v>
      </c>
      <c r="AN219">
        <f>VLOOKUP($AC219,LS_Coint_BD!$B$3:$AQ$1079,AN$2)</f>
        <v>0.50164173519279498</v>
      </c>
      <c r="AO219">
        <f>VLOOKUP($AC219,LS_Coint_BD!$B$3:$AQ$1079,AO$2)</f>
        <v>0.90581451499319099</v>
      </c>
      <c r="AP219">
        <f>VLOOKUP($AC219,LS_Coint_BD!$B$3:$AQ$1079,AP$2)</f>
        <v>1.15223515233622</v>
      </c>
      <c r="AQ219">
        <f>VLOOKUP($AC219,LS_Coint_BD!$B$3:$AQ$1079,AQ$2)</f>
        <v>0</v>
      </c>
      <c r="AR219">
        <f>VLOOKUP($AC219,LS_Coint_BD!$B$3:$AQ$1079,AR$2)</f>
        <v>0</v>
      </c>
      <c r="AS219">
        <f>VLOOKUP($AC219,LS_Coint_BD!$B$3:$AQ$1079,AS$2)</f>
        <v>1.5667713581412801</v>
      </c>
      <c r="AT219">
        <f>VLOOKUP($AC219,LS_Coint_BD!$B$3:$AQ$1079,AT$2)</f>
        <v>2.2000804541999299</v>
      </c>
      <c r="AU219">
        <f>VLOOKUP($AC219,LS_Coint_BD!$B$3:$AQ$1079,AU$2)</f>
        <v>0</v>
      </c>
      <c r="AV219">
        <f>VLOOKUP($AC219,LS_Coint_BD!$B$3:$AQ$1079,AV$2)</f>
        <v>-1.7763568394002501E-16</v>
      </c>
      <c r="AW219">
        <f>VLOOKUP($AC219,LS_Coint_BD!$B$3:$AQ$1079,AW$2)</f>
        <v>-2.2352490229119798E-15</v>
      </c>
      <c r="AX219">
        <f>VLOOKUP($AC219,LS_Coint_BD!$B$3:$AQ$1079,AX$2)</f>
        <v>4.5677747298863599E-16</v>
      </c>
      <c r="AY219">
        <f>VLOOKUP($AC219,LS_Coint_BD!$B$3:$AQ$1079,AY$2)</f>
        <v>0</v>
      </c>
      <c r="AZ219">
        <f>VLOOKUP($AC219,LS_Coint_BD!$B$3:$AQ$1079,AZ$2)</f>
        <v>0</v>
      </c>
      <c r="BA219">
        <f>VLOOKUP($AC219,LS_Coint_BD!$B$3:$AQ$1079,BA$2)</f>
        <v>-8.5265128291211999E-16</v>
      </c>
      <c r="BB219">
        <f>VLOOKUP($AC219,LS_Coint_BD!$B$3:$AQ$1079,BB$2)</f>
        <v>-5.1675835328007303E-16</v>
      </c>
      <c r="BC219">
        <f>VLOOKUP($AC219,LS_Coint_BD!$B$3:$AQ$1079,BC$2)</f>
        <v>0</v>
      </c>
      <c r="BD219">
        <f t="shared" si="183"/>
        <v>1.0032834703855897</v>
      </c>
      <c r="BE219">
        <f t="shared" si="184"/>
        <v>-1.8116290299863842</v>
      </c>
      <c r="BF219">
        <f t="shared" si="185"/>
        <v>-2.3044703046724395</v>
      </c>
      <c r="BG219">
        <f t="shared" si="186"/>
        <v>0</v>
      </c>
      <c r="BH219">
        <f t="shared" si="187"/>
        <v>0</v>
      </c>
      <c r="BI219">
        <f t="shared" si="188"/>
        <v>3.1335427162825593</v>
      </c>
      <c r="BJ219">
        <f t="shared" si="189"/>
        <v>4.400160908399859</v>
      </c>
      <c r="BK219">
        <f t="shared" si="190"/>
        <v>0</v>
      </c>
      <c r="BL219">
        <f t="shared" si="191"/>
        <v>1.0032834703855893</v>
      </c>
      <c r="BN219" s="30" t="b">
        <f t="shared" si="175"/>
        <v>0</v>
      </c>
      <c r="BO219" s="30" t="b">
        <f t="shared" si="176"/>
        <v>0</v>
      </c>
      <c r="BP219" s="30" t="b">
        <f t="shared" si="177"/>
        <v>0</v>
      </c>
      <c r="BQ219" s="30" t="b">
        <f t="shared" si="178"/>
        <v>0</v>
      </c>
      <c r="BR219" s="30" t="b">
        <f t="shared" si="179"/>
        <v>0</v>
      </c>
      <c r="BS219" s="30" t="b">
        <f t="shared" si="180"/>
        <v>0</v>
      </c>
      <c r="BT219" s="30" t="b">
        <f t="shared" si="181"/>
        <v>0</v>
      </c>
      <c r="BU219" s="30" t="b">
        <f t="shared" si="182"/>
        <v>0</v>
      </c>
    </row>
    <row r="220" spans="2:73" x14ac:dyDescent="0.3">
      <c r="B220" s="17" t="str">
        <f>VLOOKUP($AC220,LS_Coint_BD!$B$3:$D$1079,2)</f>
        <v>COGN3</v>
      </c>
      <c r="C220" s="87" t="str">
        <f>VLOOKUP($AC220,LS_Coint_BD!$B$3:$D$1079,3)</f>
        <v>SBSP3</v>
      </c>
      <c r="D220" s="68">
        <f t="shared" si="192"/>
        <v>0</v>
      </c>
      <c r="E220" s="65">
        <f t="shared" si="193"/>
        <v>0</v>
      </c>
      <c r="F220" s="69">
        <f t="shared" si="194"/>
        <v>0</v>
      </c>
      <c r="G220" s="68">
        <f t="shared" si="195"/>
        <v>-2.8571883533035489</v>
      </c>
      <c r="H220" s="65">
        <f t="shared" si="196"/>
        <v>-4.023345971074324</v>
      </c>
      <c r="I220" s="69">
        <f t="shared" si="197"/>
        <v>-2.682230647382883</v>
      </c>
      <c r="J220" s="68">
        <f t="shared" si="198"/>
        <v>-3.2159297342655933</v>
      </c>
      <c r="K220" s="65">
        <f t="shared" si="199"/>
        <v>-5.1782399015112892</v>
      </c>
      <c r="L220" s="69">
        <f t="shared" si="200"/>
        <v>-3.4521599343408593</v>
      </c>
      <c r="M220" s="68">
        <f t="shared" si="201"/>
        <v>-3.4880190092367442</v>
      </c>
      <c r="N220" s="65">
        <f t="shared" si="202"/>
        <v>-6.9997074929752188</v>
      </c>
      <c r="O220" s="69">
        <f t="shared" si="203"/>
        <v>-4.6664716619834792</v>
      </c>
      <c r="P220" s="68">
        <f t="shared" si="204"/>
        <v>-3.652588369668976</v>
      </c>
      <c r="Q220" s="65">
        <f t="shared" si="205"/>
        <v>-7.7069072033769892</v>
      </c>
      <c r="R220" s="69">
        <f t="shared" si="206"/>
        <v>-5.1379381355846592</v>
      </c>
      <c r="S220" s="68">
        <f t="shared" si="207"/>
        <v>-2.9282051151784216</v>
      </c>
      <c r="T220" s="65">
        <f t="shared" si="208"/>
        <v>-8.683263153471481</v>
      </c>
      <c r="U220" s="69">
        <f t="shared" si="209"/>
        <v>-5.7888421023143204</v>
      </c>
      <c r="V220" s="68">
        <f t="shared" si="210"/>
        <v>-1.9780062786084756</v>
      </c>
      <c r="W220" s="65">
        <f t="shared" si="211"/>
        <v>-10.51555795525743</v>
      </c>
      <c r="X220" s="69">
        <f t="shared" si="212"/>
        <v>-7.0103719701716196</v>
      </c>
      <c r="Y220" s="68">
        <f t="shared" si="213"/>
        <v>0</v>
      </c>
      <c r="Z220" s="65">
        <f t="shared" si="214"/>
        <v>0</v>
      </c>
      <c r="AA220" s="69">
        <f t="shared" si="215"/>
        <v>0</v>
      </c>
      <c r="AB220" s="98">
        <f>SUMIF(BN220:BU220,"VERDADEIRO",BN$3:$BU219)</f>
        <v>1</v>
      </c>
      <c r="AC220" s="97">
        <f t="shared" si="174"/>
        <v>217</v>
      </c>
      <c r="AD220">
        <f>RTD("tryd.rtdserver",,"COT",B220,"ULT")</f>
        <v>4.63</v>
      </c>
      <c r="AE220">
        <f>RTD("tryd.rtdserver",,"COT",C220,"ULT")</f>
        <v>40.450000000000003</v>
      </c>
      <c r="AF220">
        <f>VLOOKUP($AC220,LS_Coint_BD!$B$3:$AQ$1079,AF$2)*$AD220+VLOOKUP($AC220,LS_Coint_BD!$B$3:$AQ$1079,AF$2+1)</f>
        <v>0</v>
      </c>
      <c r="AG220">
        <f>VLOOKUP($AC220,LS_Coint_BD!$B$3:$AQ$1079,AG$2)*$AD220+VLOOKUP($AC220,LS_Coint_BD!$B$3:$AQ$1079,AG$2+1)</f>
        <v>43.307188353303552</v>
      </c>
      <c r="AH220">
        <f>VLOOKUP($AC220,LS_Coint_BD!$B$3:$AQ$1079,AH$2)*$AD220+VLOOKUP($AC220,LS_Coint_BD!$B$3:$AQ$1079,AH$2+1)</f>
        <v>43.665929734265596</v>
      </c>
      <c r="AI220">
        <f>VLOOKUP($AC220,LS_Coint_BD!$B$3:$AQ$1079,AI$2)*$AD220+VLOOKUP($AC220,LS_Coint_BD!$B$3:$AQ$1079,AI$2+1)</f>
        <v>43.938019009236747</v>
      </c>
      <c r="AJ220">
        <f>VLOOKUP($AC220,LS_Coint_BD!$B$3:$AQ$1079,AJ$2)*$AD220+VLOOKUP($AC220,LS_Coint_BD!$B$3:$AQ$1079,AJ$2+1)</f>
        <v>44.102588369668979</v>
      </c>
      <c r="AK220">
        <f>VLOOKUP($AC220,LS_Coint_BD!$B$3:$AQ$1079,AK$2)*$AD220+VLOOKUP($AC220,LS_Coint_BD!$B$3:$AQ$1079,AK$2+1)</f>
        <v>43.378205115178424</v>
      </c>
      <c r="AL220">
        <f>VLOOKUP($AC220,LS_Coint_BD!$B$3:$AQ$1079,AL$2)*$AD220+VLOOKUP($AC220,LS_Coint_BD!$B$3:$AQ$1079,AL$2+1)</f>
        <v>42.428006278608478</v>
      </c>
      <c r="AM220">
        <f>VLOOKUP($AC220,LS_Coint_BD!$B$3:$AQ$1079,AM$2)*$AD220+VLOOKUP($AC220,LS_Coint_BD!$B$3:$AQ$1079,AM$2+1)</f>
        <v>0</v>
      </c>
      <c r="AN220">
        <f>VLOOKUP($AC220,LS_Coint_BD!$B$3:$AQ$1079,AN$2)</f>
        <v>0</v>
      </c>
      <c r="AO220">
        <f>VLOOKUP($AC220,LS_Coint_BD!$B$3:$AQ$1079,AO$2)</f>
        <v>1.3411153236914399</v>
      </c>
      <c r="AP220">
        <f>VLOOKUP($AC220,LS_Coint_BD!$B$3:$AQ$1079,AP$2)</f>
        <v>1.7260799671704301</v>
      </c>
      <c r="AQ220">
        <f>VLOOKUP($AC220,LS_Coint_BD!$B$3:$AQ$1079,AQ$2)</f>
        <v>2.33323583099174</v>
      </c>
      <c r="AR220">
        <f>VLOOKUP($AC220,LS_Coint_BD!$B$3:$AQ$1079,AR$2)</f>
        <v>2.56896906779233</v>
      </c>
      <c r="AS220">
        <f>VLOOKUP($AC220,LS_Coint_BD!$B$3:$AQ$1079,AS$2)</f>
        <v>2.8944210511571602</v>
      </c>
      <c r="AT220">
        <f>VLOOKUP($AC220,LS_Coint_BD!$B$3:$AQ$1079,AT$2)</f>
        <v>3.5051859850858098</v>
      </c>
      <c r="AU220">
        <f>VLOOKUP($AC220,LS_Coint_BD!$B$3:$AQ$1079,AU$2)</f>
        <v>0</v>
      </c>
      <c r="AV220">
        <f>VLOOKUP($AC220,LS_Coint_BD!$B$3:$AQ$1079,AV$2)</f>
        <v>0</v>
      </c>
      <c r="AW220">
        <f>VLOOKUP($AC220,LS_Coint_BD!$B$3:$AQ$1079,AW$2)</f>
        <v>-2.90138283768708E-15</v>
      </c>
      <c r="AX220">
        <f>VLOOKUP($AC220,LS_Coint_BD!$B$3:$AQ$1079,AX$2)</f>
        <v>7.6129578831439301E-16</v>
      </c>
      <c r="AY220">
        <f>VLOOKUP($AC220,LS_Coint_BD!$B$3:$AQ$1079,AY$2)</f>
        <v>9.3258734068513193E-16</v>
      </c>
      <c r="AZ220">
        <f>VLOOKUP($AC220,LS_Coint_BD!$B$3:$AQ$1079,AZ$2)</f>
        <v>1.14476329650238E-15</v>
      </c>
      <c r="BA220">
        <f>VLOOKUP($AC220,LS_Coint_BD!$B$3:$AQ$1079,BA$2)</f>
        <v>3.5527136788004998E-17</v>
      </c>
      <c r="BB220">
        <f>VLOOKUP($AC220,LS_Coint_BD!$B$3:$AQ$1079,BB$2)</f>
        <v>1.2918958832001801E-16</v>
      </c>
      <c r="BC220">
        <f>VLOOKUP($AC220,LS_Coint_BD!$B$3:$AQ$1079,BC$2)</f>
        <v>0</v>
      </c>
      <c r="BD220">
        <f t="shared" si="183"/>
        <v>0</v>
      </c>
      <c r="BE220">
        <f t="shared" si="184"/>
        <v>-2.682230647382883</v>
      </c>
      <c r="BF220">
        <f t="shared" si="185"/>
        <v>-3.4521599343408593</v>
      </c>
      <c r="BG220">
        <f t="shared" si="186"/>
        <v>-4.6664716619834792</v>
      </c>
      <c r="BH220">
        <f t="shared" si="187"/>
        <v>-5.1379381355846592</v>
      </c>
      <c r="BI220">
        <f t="shared" si="188"/>
        <v>-5.7888421023143204</v>
      </c>
      <c r="BJ220">
        <f t="shared" si="189"/>
        <v>-7.0103719701716196</v>
      </c>
      <c r="BK220">
        <f t="shared" si="190"/>
        <v>0</v>
      </c>
      <c r="BL220">
        <f t="shared" si="191"/>
        <v>0</v>
      </c>
      <c r="BN220" s="19" t="b">
        <f t="shared" si="175"/>
        <v>0</v>
      </c>
      <c r="BO220" s="19" t="b">
        <f t="shared" si="176"/>
        <v>1</v>
      </c>
      <c r="BP220" s="19" t="b">
        <f t="shared" si="177"/>
        <v>0</v>
      </c>
      <c r="BQ220" s="19" t="b">
        <f t="shared" si="178"/>
        <v>0</v>
      </c>
      <c r="BR220" s="19" t="b">
        <f t="shared" si="179"/>
        <v>0</v>
      </c>
      <c r="BS220" s="19" t="b">
        <f t="shared" si="180"/>
        <v>0</v>
      </c>
      <c r="BT220" s="19" t="b">
        <f t="shared" si="181"/>
        <v>0</v>
      </c>
      <c r="BU220" s="19" t="b">
        <f t="shared" si="182"/>
        <v>0</v>
      </c>
    </row>
    <row r="221" spans="2:73" x14ac:dyDescent="0.3">
      <c r="B221" s="17" t="str">
        <f>VLOOKUP($AC221,LS_Coint_BD!$B$3:$D$1079,2)</f>
        <v>COGN3</v>
      </c>
      <c r="C221" s="87" t="str">
        <f>VLOOKUP($AC221,LS_Coint_BD!$B$3:$D$1079,3)</f>
        <v>TOTS3</v>
      </c>
      <c r="D221" s="70">
        <f t="shared" si="192"/>
        <v>1.4952270099710496</v>
      </c>
      <c r="E221" s="66">
        <f t="shared" si="193"/>
        <v>3.5299679065206018</v>
      </c>
      <c r="F221" s="71">
        <f t="shared" si="194"/>
        <v>2.353311937680401</v>
      </c>
      <c r="G221" s="70">
        <f t="shared" si="195"/>
        <v>1.5722866197230196</v>
      </c>
      <c r="H221" s="66">
        <f t="shared" si="196"/>
        <v>3.3927762124984486</v>
      </c>
      <c r="I221" s="71">
        <f t="shared" si="197"/>
        <v>2.2618508083322992</v>
      </c>
      <c r="J221" s="70">
        <f t="shared" si="198"/>
        <v>1.4678737498632231</v>
      </c>
      <c r="K221" s="66">
        <f t="shared" si="199"/>
        <v>3.351875598189781</v>
      </c>
      <c r="L221" s="71">
        <f t="shared" si="200"/>
        <v>2.2345837321265205</v>
      </c>
      <c r="M221" s="70">
        <f t="shared" si="201"/>
        <v>1.6833981787567716</v>
      </c>
      <c r="N221" s="66">
        <f t="shared" si="202"/>
        <v>5.1306723070051481</v>
      </c>
      <c r="O221" s="71">
        <f t="shared" si="203"/>
        <v>3.4204482046700986</v>
      </c>
      <c r="P221" s="70">
        <f t="shared" si="204"/>
        <v>2.6708246969632263</v>
      </c>
      <c r="Q221" s="66">
        <f t="shared" si="205"/>
        <v>8.2056123580479614</v>
      </c>
      <c r="R221" s="71">
        <f t="shared" si="206"/>
        <v>5.4704082386986412</v>
      </c>
      <c r="S221" s="70">
        <f t="shared" si="207"/>
        <v>0</v>
      </c>
      <c r="T221" s="66">
        <f t="shared" si="208"/>
        <v>0</v>
      </c>
      <c r="U221" s="71">
        <f t="shared" si="209"/>
        <v>0</v>
      </c>
      <c r="V221" s="70">
        <f t="shared" si="210"/>
        <v>0</v>
      </c>
      <c r="W221" s="66">
        <f t="shared" si="211"/>
        <v>0</v>
      </c>
      <c r="X221" s="71">
        <f t="shared" si="212"/>
        <v>0</v>
      </c>
      <c r="Y221" s="70">
        <f t="shared" si="213"/>
        <v>0</v>
      </c>
      <c r="Z221" s="66">
        <f t="shared" si="214"/>
        <v>0</v>
      </c>
      <c r="AA221" s="71">
        <f t="shared" si="215"/>
        <v>0</v>
      </c>
      <c r="AB221" s="98">
        <f>SUMIF(BN221:BU221,"VERDADEIRO",BN$3:$BU220)</f>
        <v>0</v>
      </c>
      <c r="AC221" s="97">
        <f t="shared" si="174"/>
        <v>218</v>
      </c>
      <c r="AD221">
        <f>RTD("tryd.rtdserver",,"COT",B221,"ULT")</f>
        <v>4.63</v>
      </c>
      <c r="AE221">
        <f>RTD("tryd.rtdserver",,"COT",C221,"ULT")</f>
        <v>29.56</v>
      </c>
      <c r="AF221">
        <f>VLOOKUP($AC221,LS_Coint_BD!$B$3:$AQ$1079,AF$2)*$AD221+VLOOKUP($AC221,LS_Coint_BD!$B$3:$AQ$1079,AF$2+1)</f>
        <v>28.064772990028949</v>
      </c>
      <c r="AG221">
        <f>VLOOKUP($AC221,LS_Coint_BD!$B$3:$AQ$1079,AG$2)*$AD221+VLOOKUP($AC221,LS_Coint_BD!$B$3:$AQ$1079,AG$2+1)</f>
        <v>27.987713380276979</v>
      </c>
      <c r="AH221">
        <f>VLOOKUP($AC221,LS_Coint_BD!$B$3:$AQ$1079,AH$2)*$AD221+VLOOKUP($AC221,LS_Coint_BD!$B$3:$AQ$1079,AH$2+1)</f>
        <v>28.092126250136776</v>
      </c>
      <c r="AI221">
        <f>VLOOKUP($AC221,LS_Coint_BD!$B$3:$AQ$1079,AI$2)*$AD221+VLOOKUP($AC221,LS_Coint_BD!$B$3:$AQ$1079,AI$2+1)</f>
        <v>27.876601821243227</v>
      </c>
      <c r="AJ221">
        <f>VLOOKUP($AC221,LS_Coint_BD!$B$3:$AQ$1079,AJ$2)*$AD221+VLOOKUP($AC221,LS_Coint_BD!$B$3:$AQ$1079,AJ$2+1)</f>
        <v>26.889175303036772</v>
      </c>
      <c r="AK221">
        <f>VLOOKUP($AC221,LS_Coint_BD!$B$3:$AQ$1079,AK$2)*$AD221+VLOOKUP($AC221,LS_Coint_BD!$B$3:$AQ$1079,AK$2+1)</f>
        <v>0</v>
      </c>
      <c r="AL221">
        <f>VLOOKUP($AC221,LS_Coint_BD!$B$3:$AQ$1079,AL$2)*$AD221+VLOOKUP($AC221,LS_Coint_BD!$B$3:$AQ$1079,AL$2+1)</f>
        <v>0</v>
      </c>
      <c r="AM221">
        <f>VLOOKUP($AC221,LS_Coint_BD!$B$3:$AQ$1079,AM$2)*$AD221+VLOOKUP($AC221,LS_Coint_BD!$B$3:$AQ$1079,AM$2+1)</f>
        <v>0</v>
      </c>
      <c r="AN221">
        <f>VLOOKUP($AC221,LS_Coint_BD!$B$3:$AQ$1079,AN$2)</f>
        <v>1.1766559688402001</v>
      </c>
      <c r="AO221">
        <f>VLOOKUP($AC221,LS_Coint_BD!$B$3:$AQ$1079,AO$2)</f>
        <v>1.1309254041661501</v>
      </c>
      <c r="AP221">
        <f>VLOOKUP($AC221,LS_Coint_BD!$B$3:$AQ$1079,AP$2)</f>
        <v>1.11729186606326</v>
      </c>
      <c r="AQ221">
        <f>VLOOKUP($AC221,LS_Coint_BD!$B$3:$AQ$1079,AQ$2)</f>
        <v>1.71022410233505</v>
      </c>
      <c r="AR221">
        <f>VLOOKUP($AC221,LS_Coint_BD!$B$3:$AQ$1079,AR$2)</f>
        <v>2.7352041193493202</v>
      </c>
      <c r="AS221">
        <f>VLOOKUP($AC221,LS_Coint_BD!$B$3:$AQ$1079,AS$2)</f>
        <v>0</v>
      </c>
      <c r="AT221">
        <f>VLOOKUP($AC221,LS_Coint_BD!$B$3:$AQ$1079,AT$2)</f>
        <v>0</v>
      </c>
      <c r="AU221">
        <f>VLOOKUP($AC221,LS_Coint_BD!$B$3:$AQ$1079,AU$2)</f>
        <v>0</v>
      </c>
      <c r="AV221">
        <f>VLOOKUP($AC221,LS_Coint_BD!$B$3:$AQ$1079,AV$2)</f>
        <v>1.10134124042816E-15</v>
      </c>
      <c r="AW221">
        <f>VLOOKUP($AC221,LS_Coint_BD!$B$3:$AQ$1079,AW$2)</f>
        <v>-9.7699626167013803E-16</v>
      </c>
      <c r="AX221">
        <f>VLOOKUP($AC221,LS_Coint_BD!$B$3:$AQ$1079,AX$2)</f>
        <v>4.8215399926578204E-16</v>
      </c>
      <c r="AY221">
        <f>VLOOKUP($AC221,LS_Coint_BD!$B$3:$AQ$1079,AY$2)</f>
        <v>-1.3544720900426899E-15</v>
      </c>
      <c r="AZ221">
        <f>VLOOKUP($AC221,LS_Coint_BD!$B$3:$AQ$1079,AZ$2)</f>
        <v>8.6844112148456696E-16</v>
      </c>
      <c r="BA221">
        <f>VLOOKUP($AC221,LS_Coint_BD!$B$3:$AQ$1079,BA$2)</f>
        <v>0</v>
      </c>
      <c r="BB221">
        <f>VLOOKUP($AC221,LS_Coint_BD!$B$3:$AQ$1079,BB$2)</f>
        <v>0</v>
      </c>
      <c r="BC221">
        <f>VLOOKUP($AC221,LS_Coint_BD!$B$3:$AQ$1079,BC$2)</f>
        <v>0</v>
      </c>
      <c r="BD221">
        <f t="shared" si="183"/>
        <v>2.353311937680401</v>
      </c>
      <c r="BE221">
        <f t="shared" si="184"/>
        <v>2.2618508083322992</v>
      </c>
      <c r="BF221">
        <f t="shared" si="185"/>
        <v>2.2345837321265205</v>
      </c>
      <c r="BG221">
        <f t="shared" si="186"/>
        <v>3.4204482046700986</v>
      </c>
      <c r="BH221">
        <f t="shared" si="187"/>
        <v>5.4704082386986412</v>
      </c>
      <c r="BI221">
        <f t="shared" si="188"/>
        <v>0</v>
      </c>
      <c r="BJ221">
        <f t="shared" si="189"/>
        <v>0</v>
      </c>
      <c r="BK221">
        <f t="shared" si="190"/>
        <v>0</v>
      </c>
      <c r="BL221">
        <f t="shared" si="191"/>
        <v>2.3533119376804033</v>
      </c>
      <c r="BN221" s="30" t="b">
        <f t="shared" si="175"/>
        <v>0</v>
      </c>
      <c r="BO221" s="30" t="b">
        <f t="shared" si="176"/>
        <v>0</v>
      </c>
      <c r="BP221" s="30" t="b">
        <f t="shared" si="177"/>
        <v>0</v>
      </c>
      <c r="BQ221" s="30" t="b">
        <f t="shared" si="178"/>
        <v>0</v>
      </c>
      <c r="BR221" s="30" t="b">
        <f t="shared" si="179"/>
        <v>0</v>
      </c>
      <c r="BS221" s="30" t="b">
        <f t="shared" si="180"/>
        <v>0</v>
      </c>
      <c r="BT221" s="30" t="b">
        <f t="shared" si="181"/>
        <v>0</v>
      </c>
      <c r="BU221" s="30" t="b">
        <f t="shared" si="182"/>
        <v>0</v>
      </c>
    </row>
    <row r="222" spans="2:73" x14ac:dyDescent="0.3">
      <c r="B222" s="17" t="str">
        <f>VLOOKUP($AC222,LS_Coint_BD!$B$3:$D$1079,2)</f>
        <v>CPFE3</v>
      </c>
      <c r="C222" s="87" t="str">
        <f>VLOOKUP($AC222,LS_Coint_BD!$B$3:$D$1079,3)</f>
        <v>BBDC3</v>
      </c>
      <c r="D222" s="68">
        <f t="shared" si="192"/>
        <v>0</v>
      </c>
      <c r="E222" s="65">
        <f t="shared" si="193"/>
        <v>0</v>
      </c>
      <c r="F222" s="69">
        <f t="shared" si="194"/>
        <v>0</v>
      </c>
      <c r="G222" s="68">
        <f t="shared" si="195"/>
        <v>-2.3723873740407271</v>
      </c>
      <c r="H222" s="65">
        <f t="shared" si="196"/>
        <v>-3.489420393461014</v>
      </c>
      <c r="I222" s="69">
        <f t="shared" si="197"/>
        <v>-2.3262802623073426</v>
      </c>
      <c r="J222" s="68">
        <f t="shared" si="198"/>
        <v>0</v>
      </c>
      <c r="K222" s="65">
        <f t="shared" si="199"/>
        <v>0</v>
      </c>
      <c r="L222" s="69">
        <f t="shared" si="200"/>
        <v>0</v>
      </c>
      <c r="M222" s="68">
        <f t="shared" si="201"/>
        <v>-1.8745058460058956</v>
      </c>
      <c r="N222" s="65">
        <f t="shared" si="202"/>
        <v>-3.4512457569885258</v>
      </c>
      <c r="O222" s="69">
        <f t="shared" si="203"/>
        <v>-2.3008305046590172</v>
      </c>
      <c r="P222" s="68">
        <f t="shared" si="204"/>
        <v>-1.5713651488064322</v>
      </c>
      <c r="Q222" s="65">
        <f t="shared" si="205"/>
        <v>-4.1108909758014605</v>
      </c>
      <c r="R222" s="69">
        <f t="shared" si="206"/>
        <v>-2.7405939838676403</v>
      </c>
      <c r="S222" s="68">
        <f t="shared" si="207"/>
        <v>-1.3467470473224132</v>
      </c>
      <c r="T222" s="65">
        <f t="shared" si="208"/>
        <v>-4.2166836899451603</v>
      </c>
      <c r="U222" s="69">
        <f t="shared" si="209"/>
        <v>-2.8111224599634403</v>
      </c>
      <c r="V222" s="68">
        <f t="shared" si="210"/>
        <v>0</v>
      </c>
      <c r="W222" s="65">
        <f t="shared" si="211"/>
        <v>0</v>
      </c>
      <c r="X222" s="69">
        <f t="shared" si="212"/>
        <v>0</v>
      </c>
      <c r="Y222" s="68">
        <f t="shared" si="213"/>
        <v>-1.3676294599766834</v>
      </c>
      <c r="Z222" s="65">
        <f t="shared" si="214"/>
        <v>-5.3195084679635958</v>
      </c>
      <c r="AA222" s="69">
        <f t="shared" si="215"/>
        <v>-3.5463389786423973</v>
      </c>
      <c r="AB222" s="98">
        <f>SUMIF(BN222:BU222,"VERDADEIRO",BN$3:$BU221)</f>
        <v>1</v>
      </c>
      <c r="AC222" s="97">
        <f t="shared" si="174"/>
        <v>219</v>
      </c>
      <c r="AD222">
        <f>RTD("tryd.rtdserver",,"COT",B222,"ULT")</f>
        <v>33.43</v>
      </c>
      <c r="AE222">
        <f>RTD("tryd.rtdserver",,"COT",C222,"ULT")</f>
        <v>22.71</v>
      </c>
      <c r="AF222">
        <f>VLOOKUP($AC222,LS_Coint_BD!$B$3:$AQ$1079,AF$2)*$AD222+VLOOKUP($AC222,LS_Coint_BD!$B$3:$AQ$1079,AF$2+1)</f>
        <v>0</v>
      </c>
      <c r="AG222">
        <f>VLOOKUP($AC222,LS_Coint_BD!$B$3:$AQ$1079,AG$2)*$AD222+VLOOKUP($AC222,LS_Coint_BD!$B$3:$AQ$1079,AG$2+1)</f>
        <v>25.082387374040728</v>
      </c>
      <c r="AH222">
        <f>VLOOKUP($AC222,LS_Coint_BD!$B$3:$AQ$1079,AH$2)*$AD222+VLOOKUP($AC222,LS_Coint_BD!$B$3:$AQ$1079,AH$2+1)</f>
        <v>0</v>
      </c>
      <c r="AI222">
        <f>VLOOKUP($AC222,LS_Coint_BD!$B$3:$AQ$1079,AI$2)*$AD222+VLOOKUP($AC222,LS_Coint_BD!$B$3:$AQ$1079,AI$2+1)</f>
        <v>24.584505846005897</v>
      </c>
      <c r="AJ222">
        <f>VLOOKUP($AC222,LS_Coint_BD!$B$3:$AQ$1079,AJ$2)*$AD222+VLOOKUP($AC222,LS_Coint_BD!$B$3:$AQ$1079,AJ$2+1)</f>
        <v>24.281365148806433</v>
      </c>
      <c r="AK222">
        <f>VLOOKUP($AC222,LS_Coint_BD!$B$3:$AQ$1079,AK$2)*$AD222+VLOOKUP($AC222,LS_Coint_BD!$B$3:$AQ$1079,AK$2+1)</f>
        <v>24.056747047322414</v>
      </c>
      <c r="AL222">
        <f>VLOOKUP($AC222,LS_Coint_BD!$B$3:$AQ$1079,AL$2)*$AD222+VLOOKUP($AC222,LS_Coint_BD!$B$3:$AQ$1079,AL$2+1)</f>
        <v>0</v>
      </c>
      <c r="AM222">
        <f>VLOOKUP($AC222,LS_Coint_BD!$B$3:$AQ$1079,AM$2)*$AD222+VLOOKUP($AC222,LS_Coint_BD!$B$3:$AQ$1079,AM$2+1)</f>
        <v>24.077629459976684</v>
      </c>
      <c r="AN222">
        <f>VLOOKUP($AC222,LS_Coint_BD!$B$3:$AQ$1079,AN$2)</f>
        <v>0</v>
      </c>
      <c r="AO222">
        <f>VLOOKUP($AC222,LS_Coint_BD!$B$3:$AQ$1079,AO$2)</f>
        <v>1.16314013115367</v>
      </c>
      <c r="AP222">
        <f>VLOOKUP($AC222,LS_Coint_BD!$B$3:$AQ$1079,AP$2)</f>
        <v>0</v>
      </c>
      <c r="AQ222">
        <f>VLOOKUP($AC222,LS_Coint_BD!$B$3:$AQ$1079,AQ$2)</f>
        <v>1.1504152523295099</v>
      </c>
      <c r="AR222">
        <f>VLOOKUP($AC222,LS_Coint_BD!$B$3:$AQ$1079,AR$2)</f>
        <v>1.3702969919338199</v>
      </c>
      <c r="AS222">
        <f>VLOOKUP($AC222,LS_Coint_BD!$B$3:$AQ$1079,AS$2)</f>
        <v>1.40556122998172</v>
      </c>
      <c r="AT222">
        <f>VLOOKUP($AC222,LS_Coint_BD!$B$3:$AQ$1079,AT$2)</f>
        <v>0</v>
      </c>
      <c r="AU222">
        <f>VLOOKUP($AC222,LS_Coint_BD!$B$3:$AQ$1079,AU$2)</f>
        <v>1.7731694893212</v>
      </c>
      <c r="AV222">
        <f>VLOOKUP($AC222,LS_Coint_BD!$B$3:$AQ$1079,AV$2)</f>
        <v>0</v>
      </c>
      <c r="AW222">
        <f>VLOOKUP($AC222,LS_Coint_BD!$B$3:$AQ$1079,AW$2)</f>
        <v>-2.7237471537470501E-15</v>
      </c>
      <c r="AX222">
        <f>VLOOKUP($AC222,LS_Coint_BD!$B$3:$AQ$1079,AX$2)</f>
        <v>0</v>
      </c>
      <c r="AY222">
        <f>VLOOKUP($AC222,LS_Coint_BD!$B$3:$AQ$1079,AY$2)</f>
        <v>2.8421709430404001E-15</v>
      </c>
      <c r="AZ222">
        <f>VLOOKUP($AC222,LS_Coint_BD!$B$3:$AQ$1079,AZ$2)</f>
        <v>-3.9474596431116699E-16</v>
      </c>
      <c r="BA222">
        <f>VLOOKUP($AC222,LS_Coint_BD!$B$3:$AQ$1079,BA$2)</f>
        <v>-6.3948846218409005E-16</v>
      </c>
      <c r="BB222">
        <f>VLOOKUP($AC222,LS_Coint_BD!$B$3:$AQ$1079,BB$2)</f>
        <v>0</v>
      </c>
      <c r="BC222">
        <f>VLOOKUP($AC222,LS_Coint_BD!$B$3:$AQ$1079,BC$2)</f>
        <v>2.7995383788948E-15</v>
      </c>
      <c r="BD222">
        <f t="shared" si="183"/>
        <v>0</v>
      </c>
      <c r="BE222">
        <f t="shared" si="184"/>
        <v>-2.3262802623073426</v>
      </c>
      <c r="BF222">
        <f t="shared" si="185"/>
        <v>0</v>
      </c>
      <c r="BG222">
        <f t="shared" si="186"/>
        <v>-2.3008305046590172</v>
      </c>
      <c r="BH222">
        <f t="shared" si="187"/>
        <v>-2.7405939838676403</v>
      </c>
      <c r="BI222">
        <f t="shared" si="188"/>
        <v>-2.8111224599634403</v>
      </c>
      <c r="BJ222">
        <f t="shared" si="189"/>
        <v>0</v>
      </c>
      <c r="BK222">
        <f t="shared" si="190"/>
        <v>-3.5463389786423973</v>
      </c>
      <c r="BL222">
        <f t="shared" si="191"/>
        <v>0</v>
      </c>
      <c r="BN222" s="19" t="b">
        <f t="shared" si="175"/>
        <v>0</v>
      </c>
      <c r="BO222" s="19" t="b">
        <f t="shared" si="176"/>
        <v>1</v>
      </c>
      <c r="BP222" s="19" t="b">
        <f t="shared" si="177"/>
        <v>0</v>
      </c>
      <c r="BQ222" s="19" t="b">
        <f t="shared" si="178"/>
        <v>0</v>
      </c>
      <c r="BR222" s="19" t="b">
        <f t="shared" si="179"/>
        <v>0</v>
      </c>
      <c r="BS222" s="19" t="b">
        <f t="shared" si="180"/>
        <v>0</v>
      </c>
      <c r="BT222" s="19" t="b">
        <f t="shared" si="181"/>
        <v>0</v>
      </c>
      <c r="BU222" s="19" t="b">
        <f t="shared" si="182"/>
        <v>0</v>
      </c>
    </row>
    <row r="223" spans="2:73" x14ac:dyDescent="0.3">
      <c r="B223" s="17" t="str">
        <f>VLOOKUP($AC223,LS_Coint_BD!$B$3:$D$1079,2)</f>
        <v>CPFE3</v>
      </c>
      <c r="C223" s="87" t="str">
        <f>VLOOKUP($AC223,LS_Coint_BD!$B$3:$D$1079,3)</f>
        <v>BBSE3</v>
      </c>
      <c r="D223" s="70">
        <f t="shared" si="192"/>
        <v>0</v>
      </c>
      <c r="E223" s="66">
        <f t="shared" si="193"/>
        <v>0</v>
      </c>
      <c r="F223" s="71">
        <f t="shared" si="194"/>
        <v>0</v>
      </c>
      <c r="G223" s="70">
        <f t="shared" si="195"/>
        <v>0</v>
      </c>
      <c r="H223" s="66">
        <f t="shared" si="196"/>
        <v>0</v>
      </c>
      <c r="I223" s="71">
        <f t="shared" si="197"/>
        <v>0</v>
      </c>
      <c r="J223" s="70">
        <f t="shared" si="198"/>
        <v>-2.1294310060948156</v>
      </c>
      <c r="K223" s="66">
        <f t="shared" si="199"/>
        <v>-2.7886968349160375</v>
      </c>
      <c r="L223" s="71">
        <f t="shared" si="200"/>
        <v>-1.8591312232773582</v>
      </c>
      <c r="M223" s="70">
        <f t="shared" si="201"/>
        <v>-1.9948168951356529</v>
      </c>
      <c r="N223" s="66">
        <f t="shared" si="202"/>
        <v>-2.8918659956788133</v>
      </c>
      <c r="O223" s="71">
        <f t="shared" si="203"/>
        <v>-1.9279106637858754</v>
      </c>
      <c r="P223" s="70">
        <f t="shared" si="204"/>
        <v>-1.7930531643060448</v>
      </c>
      <c r="Q223" s="66">
        <f t="shared" si="205"/>
        <v>-3.6338423823499841</v>
      </c>
      <c r="R223" s="71">
        <f t="shared" si="206"/>
        <v>-2.4225615882333229</v>
      </c>
      <c r="S223" s="70">
        <f t="shared" si="207"/>
        <v>-1.5262140355679641</v>
      </c>
      <c r="T223" s="66">
        <f t="shared" si="208"/>
        <v>-3.8219937281358005</v>
      </c>
      <c r="U223" s="71">
        <f t="shared" si="209"/>
        <v>-2.5479958187572005</v>
      </c>
      <c r="V223" s="70">
        <f t="shared" si="210"/>
        <v>-0.58406229577856195</v>
      </c>
      <c r="W223" s="66">
        <f t="shared" si="211"/>
        <v>-4.1141722048364127</v>
      </c>
      <c r="X223" s="71">
        <f t="shared" si="212"/>
        <v>-2.7427814698909416</v>
      </c>
      <c r="Y223" s="70">
        <f t="shared" si="213"/>
        <v>0</v>
      </c>
      <c r="Z223" s="66">
        <f t="shared" si="214"/>
        <v>0</v>
      </c>
      <c r="AA223" s="71">
        <f t="shared" si="215"/>
        <v>0</v>
      </c>
      <c r="AB223" s="98">
        <f>SUMIF(BN223:BU223,"VERDADEIRO",BN$3:$BU222)</f>
        <v>2</v>
      </c>
      <c r="AC223" s="97">
        <f t="shared" si="174"/>
        <v>220</v>
      </c>
      <c r="AD223">
        <f>RTD("tryd.rtdserver",,"COT",B223,"ULT")</f>
        <v>33.43</v>
      </c>
      <c r="AE223">
        <f>RTD("tryd.rtdserver",,"COT",C223,"ULT")</f>
        <v>28.52</v>
      </c>
      <c r="AF223">
        <f>VLOOKUP($AC223,LS_Coint_BD!$B$3:$AQ$1079,AF$2)*$AD223+VLOOKUP($AC223,LS_Coint_BD!$B$3:$AQ$1079,AF$2+1)</f>
        <v>0</v>
      </c>
      <c r="AG223">
        <f>VLOOKUP($AC223,LS_Coint_BD!$B$3:$AQ$1079,AG$2)*$AD223+VLOOKUP($AC223,LS_Coint_BD!$B$3:$AQ$1079,AG$2+1)</f>
        <v>0</v>
      </c>
      <c r="AH223">
        <f>VLOOKUP($AC223,LS_Coint_BD!$B$3:$AQ$1079,AH$2)*$AD223+VLOOKUP($AC223,LS_Coint_BD!$B$3:$AQ$1079,AH$2+1)</f>
        <v>30.649431006094815</v>
      </c>
      <c r="AI223">
        <f>VLOOKUP($AC223,LS_Coint_BD!$B$3:$AQ$1079,AI$2)*$AD223+VLOOKUP($AC223,LS_Coint_BD!$B$3:$AQ$1079,AI$2+1)</f>
        <v>30.514816895135652</v>
      </c>
      <c r="AJ223">
        <f>VLOOKUP($AC223,LS_Coint_BD!$B$3:$AQ$1079,AJ$2)*$AD223+VLOOKUP($AC223,LS_Coint_BD!$B$3:$AQ$1079,AJ$2+1)</f>
        <v>30.313053164306044</v>
      </c>
      <c r="AK223">
        <f>VLOOKUP($AC223,LS_Coint_BD!$B$3:$AQ$1079,AK$2)*$AD223+VLOOKUP($AC223,LS_Coint_BD!$B$3:$AQ$1079,AK$2+1)</f>
        <v>30.046214035567964</v>
      </c>
      <c r="AL223">
        <f>VLOOKUP($AC223,LS_Coint_BD!$B$3:$AQ$1079,AL$2)*$AD223+VLOOKUP($AC223,LS_Coint_BD!$B$3:$AQ$1079,AL$2+1)</f>
        <v>29.104062295778562</v>
      </c>
      <c r="AM223">
        <f>VLOOKUP($AC223,LS_Coint_BD!$B$3:$AQ$1079,AM$2)*$AD223+VLOOKUP($AC223,LS_Coint_BD!$B$3:$AQ$1079,AM$2+1)</f>
        <v>0</v>
      </c>
      <c r="AN223">
        <f>VLOOKUP($AC223,LS_Coint_BD!$B$3:$AQ$1079,AN$2)</f>
        <v>0</v>
      </c>
      <c r="AO223">
        <f>VLOOKUP($AC223,LS_Coint_BD!$B$3:$AQ$1079,AO$2)</f>
        <v>0</v>
      </c>
      <c r="AP223">
        <f>VLOOKUP($AC223,LS_Coint_BD!$B$3:$AQ$1079,AP$2)</f>
        <v>0.92956561163868001</v>
      </c>
      <c r="AQ223">
        <f>VLOOKUP($AC223,LS_Coint_BD!$B$3:$AQ$1079,AQ$2)</f>
        <v>0.96395533189293703</v>
      </c>
      <c r="AR223">
        <f>VLOOKUP($AC223,LS_Coint_BD!$B$3:$AQ$1079,AR$2)</f>
        <v>1.2112807941166599</v>
      </c>
      <c r="AS223">
        <f>VLOOKUP($AC223,LS_Coint_BD!$B$3:$AQ$1079,AS$2)</f>
        <v>1.2739979093786</v>
      </c>
      <c r="AT223">
        <f>VLOOKUP($AC223,LS_Coint_BD!$B$3:$AQ$1079,AT$2)</f>
        <v>1.3713907349454699</v>
      </c>
      <c r="AU223">
        <f>VLOOKUP($AC223,LS_Coint_BD!$B$3:$AQ$1079,AU$2)</f>
        <v>0</v>
      </c>
      <c r="AV223">
        <f>VLOOKUP($AC223,LS_Coint_BD!$B$3:$AQ$1079,AV$2)</f>
        <v>0</v>
      </c>
      <c r="AW223">
        <f>VLOOKUP($AC223,LS_Coint_BD!$B$3:$AQ$1079,AW$2)</f>
        <v>0</v>
      </c>
      <c r="AX223">
        <f>VLOOKUP($AC223,LS_Coint_BD!$B$3:$AQ$1079,AX$2)</f>
        <v>1.82710989195454E-15</v>
      </c>
      <c r="AY223">
        <f>VLOOKUP($AC223,LS_Coint_BD!$B$3:$AQ$1079,AY$2)</f>
        <v>-1.2656542480726801E-15</v>
      </c>
      <c r="AZ223">
        <f>VLOOKUP($AC223,LS_Coint_BD!$B$3:$AQ$1079,AZ$2)</f>
        <v>-3.0592812234115399E-15</v>
      </c>
      <c r="BA223">
        <f>VLOOKUP($AC223,LS_Coint_BD!$B$3:$AQ$1079,BA$2)</f>
        <v>-2.66453525910038E-16</v>
      </c>
      <c r="BB223">
        <f>VLOOKUP($AC223,LS_Coint_BD!$B$3:$AQ$1079,BB$2)</f>
        <v>-1.6956133467002399E-15</v>
      </c>
      <c r="BC223">
        <f>VLOOKUP($AC223,LS_Coint_BD!$B$3:$AQ$1079,BC$2)</f>
        <v>0</v>
      </c>
      <c r="BD223">
        <f t="shared" si="183"/>
        <v>0</v>
      </c>
      <c r="BE223">
        <f t="shared" si="184"/>
        <v>0</v>
      </c>
      <c r="BF223">
        <f t="shared" si="185"/>
        <v>-1.8591312232773582</v>
      </c>
      <c r="BG223">
        <f t="shared" si="186"/>
        <v>-1.9279106637858754</v>
      </c>
      <c r="BH223">
        <f t="shared" si="187"/>
        <v>-2.4225615882333229</v>
      </c>
      <c r="BI223">
        <f t="shared" si="188"/>
        <v>-2.5479958187572005</v>
      </c>
      <c r="BJ223">
        <f t="shared" si="189"/>
        <v>-2.7427814698909416</v>
      </c>
      <c r="BK223">
        <f t="shared" si="190"/>
        <v>0</v>
      </c>
      <c r="BL223">
        <f t="shared" si="191"/>
        <v>0</v>
      </c>
      <c r="BN223" s="30" t="b">
        <f t="shared" si="175"/>
        <v>0</v>
      </c>
      <c r="BO223" s="30" t="b">
        <f t="shared" si="176"/>
        <v>0</v>
      </c>
      <c r="BP223" s="30" t="b">
        <f t="shared" si="177"/>
        <v>1</v>
      </c>
      <c r="BQ223" s="30" t="b">
        <f t="shared" si="178"/>
        <v>1</v>
      </c>
      <c r="BR223" s="30" t="b">
        <f t="shared" si="179"/>
        <v>0</v>
      </c>
      <c r="BS223" s="30" t="b">
        <f t="shared" si="180"/>
        <v>0</v>
      </c>
      <c r="BT223" s="30" t="b">
        <f t="shared" si="181"/>
        <v>0</v>
      </c>
      <c r="BU223" s="30" t="b">
        <f t="shared" si="182"/>
        <v>0</v>
      </c>
    </row>
    <row r="224" spans="2:73" x14ac:dyDescent="0.3">
      <c r="B224" s="17" t="str">
        <f>VLOOKUP($AC224,LS_Coint_BD!$B$3:$D$1079,2)</f>
        <v>CPFE3</v>
      </c>
      <c r="C224" s="87" t="str">
        <f>VLOOKUP($AC224,LS_Coint_BD!$B$3:$D$1079,3)</f>
        <v>BRDT3</v>
      </c>
      <c r="D224" s="68">
        <f t="shared" si="192"/>
        <v>-0.48865156357087969</v>
      </c>
      <c r="E224" s="65">
        <f t="shared" si="193"/>
        <v>-2.3049005247268557</v>
      </c>
      <c r="F224" s="69">
        <f t="shared" si="194"/>
        <v>-1.5366003498179039</v>
      </c>
      <c r="G224" s="68">
        <f t="shared" si="195"/>
        <v>-0.44777599683760982</v>
      </c>
      <c r="H224" s="65">
        <f t="shared" si="196"/>
        <v>-2.2837283305871545</v>
      </c>
      <c r="I224" s="69">
        <f t="shared" si="197"/>
        <v>-1.5224855537247697</v>
      </c>
      <c r="J224" s="68">
        <f t="shared" si="198"/>
        <v>-0.41346894658789424</v>
      </c>
      <c r="K224" s="65">
        <f t="shared" si="199"/>
        <v>-2.3649771101531223</v>
      </c>
      <c r="L224" s="69">
        <f t="shared" si="200"/>
        <v>-1.5766514067687483</v>
      </c>
      <c r="M224" s="68">
        <f t="shared" si="201"/>
        <v>-0.39602322534733858</v>
      </c>
      <c r="N224" s="65">
        <f t="shared" si="202"/>
        <v>-2.2799126063176915</v>
      </c>
      <c r="O224" s="69">
        <f t="shared" si="203"/>
        <v>-1.5199417375451276</v>
      </c>
      <c r="P224" s="68">
        <f t="shared" si="204"/>
        <v>-0.53580550018255479</v>
      </c>
      <c r="Q224" s="65">
        <f t="shared" si="205"/>
        <v>-2.4410251692776521</v>
      </c>
      <c r="R224" s="69">
        <f t="shared" si="206"/>
        <v>-1.6273501128517682</v>
      </c>
      <c r="S224" s="68">
        <f t="shared" si="207"/>
        <v>-1.0495180370623736</v>
      </c>
      <c r="T224" s="65">
        <f t="shared" si="208"/>
        <v>-2.7728630670610834</v>
      </c>
      <c r="U224" s="69">
        <f t="shared" si="209"/>
        <v>-1.8485753780407224</v>
      </c>
      <c r="V224" s="68">
        <f t="shared" si="210"/>
        <v>-1.4330826204019473</v>
      </c>
      <c r="W224" s="65">
        <f t="shared" si="211"/>
        <v>-2.889105839741732</v>
      </c>
      <c r="X224" s="69">
        <f t="shared" si="212"/>
        <v>-1.9260705598278214</v>
      </c>
      <c r="Y224" s="68">
        <f t="shared" si="213"/>
        <v>-2.4996763352298039</v>
      </c>
      <c r="Z224" s="65">
        <f t="shared" si="214"/>
        <v>-4.0339657407518672</v>
      </c>
      <c r="AA224" s="69">
        <f t="shared" si="215"/>
        <v>-2.6893104938345784</v>
      </c>
      <c r="AB224" s="98">
        <f>SUMIF(BN224:BU224,"VERDADEIRO",BN$3:$BU223)</f>
        <v>0</v>
      </c>
      <c r="AC224" s="97">
        <f t="shared" si="174"/>
        <v>221</v>
      </c>
      <c r="AD224">
        <f>RTD("tryd.rtdserver",,"COT",B224,"ULT")</f>
        <v>33.43</v>
      </c>
      <c r="AE224">
        <f>RTD("tryd.rtdserver",,"COT",C224,"ULT")</f>
        <v>22.48</v>
      </c>
      <c r="AF224">
        <f>VLOOKUP($AC224,LS_Coint_BD!$B$3:$AQ$1079,AF$2)*$AD224+VLOOKUP($AC224,LS_Coint_BD!$B$3:$AQ$1079,AF$2+1)</f>
        <v>22.96865156357088</v>
      </c>
      <c r="AG224">
        <f>VLOOKUP($AC224,LS_Coint_BD!$B$3:$AQ$1079,AG$2)*$AD224+VLOOKUP($AC224,LS_Coint_BD!$B$3:$AQ$1079,AG$2+1)</f>
        <v>22.92777599683761</v>
      </c>
      <c r="AH224">
        <f>VLOOKUP($AC224,LS_Coint_BD!$B$3:$AQ$1079,AH$2)*$AD224+VLOOKUP($AC224,LS_Coint_BD!$B$3:$AQ$1079,AH$2+1)</f>
        <v>22.893468946587895</v>
      </c>
      <c r="AI224">
        <f>VLOOKUP($AC224,LS_Coint_BD!$B$3:$AQ$1079,AI$2)*$AD224+VLOOKUP($AC224,LS_Coint_BD!$B$3:$AQ$1079,AI$2+1)</f>
        <v>22.876023225347339</v>
      </c>
      <c r="AJ224">
        <f>VLOOKUP($AC224,LS_Coint_BD!$B$3:$AQ$1079,AJ$2)*$AD224+VLOOKUP($AC224,LS_Coint_BD!$B$3:$AQ$1079,AJ$2+1)</f>
        <v>23.015805500182555</v>
      </c>
      <c r="AK224">
        <f>VLOOKUP($AC224,LS_Coint_BD!$B$3:$AQ$1079,AK$2)*$AD224+VLOOKUP($AC224,LS_Coint_BD!$B$3:$AQ$1079,AK$2+1)</f>
        <v>23.529518037062374</v>
      </c>
      <c r="AL224">
        <f>VLOOKUP($AC224,LS_Coint_BD!$B$3:$AQ$1079,AL$2)*$AD224+VLOOKUP($AC224,LS_Coint_BD!$B$3:$AQ$1079,AL$2+1)</f>
        <v>23.913082620401948</v>
      </c>
      <c r="AM224">
        <f>VLOOKUP($AC224,LS_Coint_BD!$B$3:$AQ$1079,AM$2)*$AD224+VLOOKUP($AC224,LS_Coint_BD!$B$3:$AQ$1079,AM$2+1)</f>
        <v>24.979676335229804</v>
      </c>
      <c r="AN224">
        <f>VLOOKUP($AC224,LS_Coint_BD!$B$3:$AQ$1079,AN$2)</f>
        <v>0.76830017490895197</v>
      </c>
      <c r="AO224">
        <f>VLOOKUP($AC224,LS_Coint_BD!$B$3:$AQ$1079,AO$2)</f>
        <v>0.76124277686238595</v>
      </c>
      <c r="AP224">
        <f>VLOOKUP($AC224,LS_Coint_BD!$B$3:$AQ$1079,AP$2)</f>
        <v>0.78832570338437502</v>
      </c>
      <c r="AQ224">
        <f>VLOOKUP($AC224,LS_Coint_BD!$B$3:$AQ$1079,AQ$2)</f>
        <v>0.75997086877256304</v>
      </c>
      <c r="AR224">
        <f>VLOOKUP($AC224,LS_Coint_BD!$B$3:$AQ$1079,AR$2)</f>
        <v>0.813675056425884</v>
      </c>
      <c r="AS224">
        <f>VLOOKUP($AC224,LS_Coint_BD!$B$3:$AQ$1079,AS$2)</f>
        <v>0.92428768902036096</v>
      </c>
      <c r="AT224">
        <f>VLOOKUP($AC224,LS_Coint_BD!$B$3:$AQ$1079,AT$2)</f>
        <v>0.96303527991391003</v>
      </c>
      <c r="AU224">
        <f>VLOOKUP($AC224,LS_Coint_BD!$B$3:$AQ$1079,AU$2)</f>
        <v>1.3446552469172901</v>
      </c>
      <c r="AV224">
        <f>VLOOKUP($AC224,LS_Coint_BD!$B$3:$AQ$1079,AV$2)</f>
        <v>0</v>
      </c>
      <c r="AW224">
        <f>VLOOKUP($AC224,LS_Coint_BD!$B$3:$AQ$1079,AW$2)</f>
        <v>2.30926389122033E-15</v>
      </c>
      <c r="AX224">
        <f>VLOOKUP($AC224,LS_Coint_BD!$B$3:$AQ$1079,AX$2)</f>
        <v>1.7256037868459599E-15</v>
      </c>
      <c r="AY224">
        <f>VLOOKUP($AC224,LS_Coint_BD!$B$3:$AQ$1079,AY$2)</f>
        <v>-1.53210777398272E-15</v>
      </c>
      <c r="AZ224">
        <f>VLOOKUP($AC224,LS_Coint_BD!$B$3:$AQ$1079,AZ$2)</f>
        <v>-1.38161087508908E-16</v>
      </c>
      <c r="BA224">
        <f>VLOOKUP($AC224,LS_Coint_BD!$B$3:$AQ$1079,BA$2)</f>
        <v>-4.4408920985006301E-16</v>
      </c>
      <c r="BB224">
        <f>VLOOKUP($AC224,LS_Coint_BD!$B$3:$AQ$1079,BB$2)</f>
        <v>-1.3564906773601899E-15</v>
      </c>
      <c r="BC224">
        <f>VLOOKUP($AC224,LS_Coint_BD!$B$3:$AQ$1079,BC$2)</f>
        <v>1.8189894035458601E-15</v>
      </c>
      <c r="BD224">
        <f t="shared" si="183"/>
        <v>-1.5366003498179039</v>
      </c>
      <c r="BE224">
        <f t="shared" si="184"/>
        <v>-1.5224855537247697</v>
      </c>
      <c r="BF224">
        <f t="shared" si="185"/>
        <v>-1.5766514067687483</v>
      </c>
      <c r="BG224">
        <f t="shared" si="186"/>
        <v>-1.5199417375451276</v>
      </c>
      <c r="BH224">
        <f t="shared" si="187"/>
        <v>-1.6273501128517682</v>
      </c>
      <c r="BI224">
        <f t="shared" si="188"/>
        <v>-1.8485753780407224</v>
      </c>
      <c r="BJ224">
        <f t="shared" si="189"/>
        <v>-1.9260705598278214</v>
      </c>
      <c r="BK224">
        <f t="shared" si="190"/>
        <v>-2.6893104938345784</v>
      </c>
      <c r="BL224">
        <f t="shared" si="191"/>
        <v>-1.5366003498179039</v>
      </c>
      <c r="BN224" s="19" t="b">
        <f t="shared" si="175"/>
        <v>0</v>
      </c>
      <c r="BO224" s="19" t="b">
        <f t="shared" si="176"/>
        <v>0</v>
      </c>
      <c r="BP224" s="19" t="b">
        <f t="shared" si="177"/>
        <v>0</v>
      </c>
      <c r="BQ224" s="19" t="b">
        <f t="shared" si="178"/>
        <v>0</v>
      </c>
      <c r="BR224" s="19" t="b">
        <f t="shared" si="179"/>
        <v>0</v>
      </c>
      <c r="BS224" s="19" t="b">
        <f t="shared" si="180"/>
        <v>0</v>
      </c>
      <c r="BT224" s="19" t="b">
        <f t="shared" si="181"/>
        <v>0</v>
      </c>
      <c r="BU224" s="19" t="b">
        <f t="shared" si="182"/>
        <v>0</v>
      </c>
    </row>
    <row r="225" spans="2:73" x14ac:dyDescent="0.3">
      <c r="B225" s="17" t="str">
        <f>VLOOKUP($AC225,LS_Coint_BD!$B$3:$D$1079,2)</f>
        <v>CPFE3</v>
      </c>
      <c r="C225" s="87" t="str">
        <f>VLOOKUP($AC225,LS_Coint_BD!$B$3:$D$1079,3)</f>
        <v>BRFS3</v>
      </c>
      <c r="D225" s="70">
        <f t="shared" si="192"/>
        <v>0</v>
      </c>
      <c r="E225" s="66">
        <f t="shared" si="193"/>
        <v>0</v>
      </c>
      <c r="F225" s="71">
        <f t="shared" si="194"/>
        <v>0</v>
      </c>
      <c r="G225" s="70">
        <f t="shared" si="195"/>
        <v>-0.74311451039458731</v>
      </c>
      <c r="H225" s="66">
        <f t="shared" si="196"/>
        <v>-3.2356125650055612</v>
      </c>
      <c r="I225" s="71">
        <f t="shared" si="197"/>
        <v>-2.1570750433370409</v>
      </c>
      <c r="J225" s="70">
        <f t="shared" si="198"/>
        <v>-0.64873703170173869</v>
      </c>
      <c r="K225" s="66">
        <f t="shared" si="199"/>
        <v>-3.12209403878673</v>
      </c>
      <c r="L225" s="71">
        <f t="shared" si="200"/>
        <v>-2.0813960258578201</v>
      </c>
      <c r="M225" s="70">
        <f t="shared" si="201"/>
        <v>-0.55516560723129871</v>
      </c>
      <c r="N225" s="66">
        <f t="shared" si="202"/>
        <v>-3.3793164296051139</v>
      </c>
      <c r="O225" s="71">
        <f t="shared" si="203"/>
        <v>-2.2528776197367426</v>
      </c>
      <c r="P225" s="70">
        <f t="shared" si="204"/>
        <v>-0.59584580643665674</v>
      </c>
      <c r="Q225" s="66">
        <f t="shared" si="205"/>
        <v>-3.8488944046145721</v>
      </c>
      <c r="R225" s="71">
        <f t="shared" si="206"/>
        <v>-2.5659296030763814</v>
      </c>
      <c r="S225" s="70">
        <f t="shared" si="207"/>
        <v>-0.25236480757464363</v>
      </c>
      <c r="T225" s="66">
        <f t="shared" si="208"/>
        <v>-3.9455008518438319</v>
      </c>
      <c r="U225" s="71">
        <f t="shared" si="209"/>
        <v>-2.6303339012292213</v>
      </c>
      <c r="V225" s="70">
        <f t="shared" si="210"/>
        <v>-0.77213108038607103</v>
      </c>
      <c r="W225" s="66">
        <f t="shared" si="211"/>
        <v>-4.0415822873133909</v>
      </c>
      <c r="X225" s="71">
        <f t="shared" si="212"/>
        <v>-2.6943881915422603</v>
      </c>
      <c r="Y225" s="70">
        <f t="shared" si="213"/>
        <v>-2.9107215503814849</v>
      </c>
      <c r="Z225" s="66">
        <f t="shared" si="214"/>
        <v>-6.6069461143500288</v>
      </c>
      <c r="AA225" s="71">
        <f t="shared" si="215"/>
        <v>-4.4046307429000189</v>
      </c>
      <c r="AB225" s="98">
        <f>SUMIF(BN225:BU225,"VERDADEIRO",BN$3:$BU224)</f>
        <v>0</v>
      </c>
      <c r="AC225" s="97">
        <f t="shared" si="174"/>
        <v>222</v>
      </c>
      <c r="AD225">
        <f>RTD("tryd.rtdserver",,"COT",B225,"ULT")</f>
        <v>33.43</v>
      </c>
      <c r="AE225">
        <f>RTD("tryd.rtdserver",,"COT",C225,"ULT")</f>
        <v>22.41</v>
      </c>
      <c r="AF225">
        <f>VLOOKUP($AC225,LS_Coint_BD!$B$3:$AQ$1079,AF$2)*$AD225+VLOOKUP($AC225,LS_Coint_BD!$B$3:$AQ$1079,AF$2+1)</f>
        <v>0</v>
      </c>
      <c r="AG225">
        <f>VLOOKUP($AC225,LS_Coint_BD!$B$3:$AQ$1079,AG$2)*$AD225+VLOOKUP($AC225,LS_Coint_BD!$B$3:$AQ$1079,AG$2+1)</f>
        <v>23.153114510394587</v>
      </c>
      <c r="AH225">
        <f>VLOOKUP($AC225,LS_Coint_BD!$B$3:$AQ$1079,AH$2)*$AD225+VLOOKUP($AC225,LS_Coint_BD!$B$3:$AQ$1079,AH$2+1)</f>
        <v>23.058737031701739</v>
      </c>
      <c r="AI225">
        <f>VLOOKUP($AC225,LS_Coint_BD!$B$3:$AQ$1079,AI$2)*$AD225+VLOOKUP($AC225,LS_Coint_BD!$B$3:$AQ$1079,AI$2+1)</f>
        <v>22.965165607231299</v>
      </c>
      <c r="AJ225">
        <f>VLOOKUP($AC225,LS_Coint_BD!$B$3:$AQ$1079,AJ$2)*$AD225+VLOOKUP($AC225,LS_Coint_BD!$B$3:$AQ$1079,AJ$2+1)</f>
        <v>23.005845806436657</v>
      </c>
      <c r="AK225">
        <f>VLOOKUP($AC225,LS_Coint_BD!$B$3:$AQ$1079,AK$2)*$AD225+VLOOKUP($AC225,LS_Coint_BD!$B$3:$AQ$1079,AK$2+1)</f>
        <v>22.662364807574644</v>
      </c>
      <c r="AL225">
        <f>VLOOKUP($AC225,LS_Coint_BD!$B$3:$AQ$1079,AL$2)*$AD225+VLOOKUP($AC225,LS_Coint_BD!$B$3:$AQ$1079,AL$2+1)</f>
        <v>23.182131080386071</v>
      </c>
      <c r="AM225">
        <f>VLOOKUP($AC225,LS_Coint_BD!$B$3:$AQ$1079,AM$2)*$AD225+VLOOKUP($AC225,LS_Coint_BD!$B$3:$AQ$1079,AM$2+1)</f>
        <v>25.320721550381485</v>
      </c>
      <c r="AN225">
        <f>VLOOKUP($AC225,LS_Coint_BD!$B$3:$AQ$1079,AN$2)</f>
        <v>0</v>
      </c>
      <c r="AO225">
        <f>VLOOKUP($AC225,LS_Coint_BD!$B$3:$AQ$1079,AO$2)</f>
        <v>1.07853752166852</v>
      </c>
      <c r="AP225">
        <f>VLOOKUP($AC225,LS_Coint_BD!$B$3:$AQ$1079,AP$2)</f>
        <v>1.0406980129289101</v>
      </c>
      <c r="AQ225">
        <f>VLOOKUP($AC225,LS_Coint_BD!$B$3:$AQ$1079,AQ$2)</f>
        <v>1.12643880986837</v>
      </c>
      <c r="AR225">
        <f>VLOOKUP($AC225,LS_Coint_BD!$B$3:$AQ$1079,AR$2)</f>
        <v>1.28296480153819</v>
      </c>
      <c r="AS225">
        <f>VLOOKUP($AC225,LS_Coint_BD!$B$3:$AQ$1079,AS$2)</f>
        <v>1.31516695061461</v>
      </c>
      <c r="AT225">
        <f>VLOOKUP($AC225,LS_Coint_BD!$B$3:$AQ$1079,AT$2)</f>
        <v>1.3471940957711299</v>
      </c>
      <c r="AU225">
        <f>VLOOKUP($AC225,LS_Coint_BD!$B$3:$AQ$1079,AU$2)</f>
        <v>2.2023153714500099</v>
      </c>
      <c r="AV225">
        <f>VLOOKUP($AC225,LS_Coint_BD!$B$3:$AQ$1079,AV$2)</f>
        <v>0</v>
      </c>
      <c r="AW225">
        <f>VLOOKUP($AC225,LS_Coint_BD!$B$3:$AQ$1079,AW$2)</f>
        <v>-8.8817841970012504E-16</v>
      </c>
      <c r="AX225">
        <f>VLOOKUP($AC225,LS_Coint_BD!$B$3:$AQ$1079,AX$2)</f>
        <v>-1.01506105108586E-16</v>
      </c>
      <c r="AY225">
        <f>VLOOKUP($AC225,LS_Coint_BD!$B$3:$AQ$1079,AY$2)</f>
        <v>-2.4868995751603501E-15</v>
      </c>
      <c r="AZ225">
        <f>VLOOKUP($AC225,LS_Coint_BD!$B$3:$AQ$1079,AZ$2)</f>
        <v>-1.5395092608135501E-15</v>
      </c>
      <c r="BA225">
        <f>VLOOKUP($AC225,LS_Coint_BD!$B$3:$AQ$1079,BA$2)</f>
        <v>-1.24344978758018E-15</v>
      </c>
      <c r="BB225">
        <f>VLOOKUP($AC225,LS_Coint_BD!$B$3:$AQ$1079,BB$2)</f>
        <v>-4.52163559120064E-16</v>
      </c>
      <c r="BC225">
        <f>VLOOKUP($AC225,LS_Coint_BD!$B$3:$AQ$1079,BC$2)</f>
        <v>7.9580786405131203E-16</v>
      </c>
      <c r="BD225">
        <f t="shared" si="183"/>
        <v>0</v>
      </c>
      <c r="BE225">
        <f t="shared" si="184"/>
        <v>-2.1570750433370409</v>
      </c>
      <c r="BF225">
        <f t="shared" si="185"/>
        <v>-2.0813960258578201</v>
      </c>
      <c r="BG225">
        <f t="shared" si="186"/>
        <v>-2.2528776197367426</v>
      </c>
      <c r="BH225">
        <f t="shared" si="187"/>
        <v>-2.5659296030763814</v>
      </c>
      <c r="BI225">
        <f t="shared" si="188"/>
        <v>-2.6303339012292213</v>
      </c>
      <c r="BJ225">
        <f t="shared" si="189"/>
        <v>-2.6943881915422603</v>
      </c>
      <c r="BK225">
        <f t="shared" si="190"/>
        <v>-4.4046307429000189</v>
      </c>
      <c r="BL225">
        <f t="shared" si="191"/>
        <v>0</v>
      </c>
      <c r="BN225" s="30" t="b">
        <f t="shared" si="175"/>
        <v>0</v>
      </c>
      <c r="BO225" s="30" t="b">
        <f t="shared" si="176"/>
        <v>0</v>
      </c>
      <c r="BP225" s="30" t="b">
        <f t="shared" si="177"/>
        <v>0</v>
      </c>
      <c r="BQ225" s="30" t="b">
        <f t="shared" si="178"/>
        <v>0</v>
      </c>
      <c r="BR225" s="30" t="b">
        <f t="shared" si="179"/>
        <v>0</v>
      </c>
      <c r="BS225" s="30" t="b">
        <f t="shared" si="180"/>
        <v>0</v>
      </c>
      <c r="BT225" s="30" t="b">
        <f t="shared" si="181"/>
        <v>0</v>
      </c>
      <c r="BU225" s="30" t="b">
        <f t="shared" si="182"/>
        <v>0</v>
      </c>
    </row>
    <row r="226" spans="2:73" x14ac:dyDescent="0.3">
      <c r="B226" s="17" t="str">
        <f>VLOOKUP($AC226,LS_Coint_BD!$B$3:$D$1079,2)</f>
        <v>CPFE3</v>
      </c>
      <c r="C226" s="87" t="str">
        <f>VLOOKUP($AC226,LS_Coint_BD!$B$3:$D$1079,3)</f>
        <v>CRFB3</v>
      </c>
      <c r="D226" s="68">
        <f t="shared" si="192"/>
        <v>0.33836301009408842</v>
      </c>
      <c r="E226" s="65">
        <f t="shared" si="193"/>
        <v>1.8446477423512184</v>
      </c>
      <c r="F226" s="69">
        <f t="shared" si="194"/>
        <v>1.2297651615674789</v>
      </c>
      <c r="G226" s="68">
        <f t="shared" si="195"/>
        <v>0.26257848262932626</v>
      </c>
      <c r="H226" s="65">
        <f t="shared" si="196"/>
        <v>1.8570148235429982</v>
      </c>
      <c r="I226" s="69">
        <f t="shared" si="197"/>
        <v>1.2380098823619987</v>
      </c>
      <c r="J226" s="68">
        <f t="shared" si="198"/>
        <v>-0.1948897093091766</v>
      </c>
      <c r="K226" s="65">
        <f t="shared" si="199"/>
        <v>-2.3301130713300582</v>
      </c>
      <c r="L226" s="69">
        <f t="shared" si="200"/>
        <v>-1.5534087142200388</v>
      </c>
      <c r="M226" s="68">
        <f t="shared" si="201"/>
        <v>-0.19965148610158323</v>
      </c>
      <c r="N226" s="65">
        <f t="shared" si="202"/>
        <v>-2.3229581977376093</v>
      </c>
      <c r="O226" s="69">
        <f t="shared" si="203"/>
        <v>-1.5486387984917394</v>
      </c>
      <c r="P226" s="68">
        <f t="shared" si="204"/>
        <v>-0.12441200992763868</v>
      </c>
      <c r="Q226" s="65">
        <f t="shared" si="205"/>
        <v>-3.0138775942314306</v>
      </c>
      <c r="R226" s="69">
        <f t="shared" si="206"/>
        <v>-2.0092517294876204</v>
      </c>
      <c r="S226" s="68">
        <f t="shared" si="207"/>
        <v>0</v>
      </c>
      <c r="T226" s="65">
        <f t="shared" si="208"/>
        <v>0</v>
      </c>
      <c r="U226" s="69">
        <f t="shared" si="209"/>
        <v>0</v>
      </c>
      <c r="V226" s="68">
        <f t="shared" si="210"/>
        <v>0.19680532042859511</v>
      </c>
      <c r="W226" s="65">
        <f t="shared" si="211"/>
        <v>2.9543548519137901</v>
      </c>
      <c r="X226" s="69">
        <f t="shared" si="212"/>
        <v>1.9695699012758601</v>
      </c>
      <c r="Y226" s="68">
        <f t="shared" si="213"/>
        <v>0</v>
      </c>
      <c r="Z226" s="65">
        <f t="shared" si="214"/>
        <v>0</v>
      </c>
      <c r="AA226" s="69">
        <f t="shared" si="215"/>
        <v>0</v>
      </c>
      <c r="AB226" s="98">
        <f>SUMIF(BN226:BU226,"VERDADEIRO",BN$3:$BU225)</f>
        <v>0</v>
      </c>
      <c r="AC226" s="97">
        <f t="shared" si="174"/>
        <v>223</v>
      </c>
      <c r="AD226">
        <f>RTD("tryd.rtdserver",,"COT",B226,"ULT")</f>
        <v>33.43</v>
      </c>
      <c r="AE226">
        <f>RTD("tryd.rtdserver",,"COT",C226,"ULT")</f>
        <v>19.52</v>
      </c>
      <c r="AF226">
        <f>VLOOKUP($AC226,LS_Coint_BD!$B$3:$AQ$1079,AF$2)*$AD226+VLOOKUP($AC226,LS_Coint_BD!$B$3:$AQ$1079,AF$2+1)</f>
        <v>19.181636989905911</v>
      </c>
      <c r="AG226">
        <f>VLOOKUP($AC226,LS_Coint_BD!$B$3:$AQ$1079,AG$2)*$AD226+VLOOKUP($AC226,LS_Coint_BD!$B$3:$AQ$1079,AG$2+1)</f>
        <v>19.257421517370673</v>
      </c>
      <c r="AH226">
        <f>VLOOKUP($AC226,LS_Coint_BD!$B$3:$AQ$1079,AH$2)*$AD226+VLOOKUP($AC226,LS_Coint_BD!$B$3:$AQ$1079,AH$2+1)</f>
        <v>19.714889709309176</v>
      </c>
      <c r="AI226">
        <f>VLOOKUP($AC226,LS_Coint_BD!$B$3:$AQ$1079,AI$2)*$AD226+VLOOKUP($AC226,LS_Coint_BD!$B$3:$AQ$1079,AI$2+1)</f>
        <v>19.719651486101583</v>
      </c>
      <c r="AJ226">
        <f>VLOOKUP($AC226,LS_Coint_BD!$B$3:$AQ$1079,AJ$2)*$AD226+VLOOKUP($AC226,LS_Coint_BD!$B$3:$AQ$1079,AJ$2+1)</f>
        <v>19.644412009927638</v>
      </c>
      <c r="AK226">
        <f>VLOOKUP($AC226,LS_Coint_BD!$B$3:$AQ$1079,AK$2)*$AD226+VLOOKUP($AC226,LS_Coint_BD!$B$3:$AQ$1079,AK$2+1)</f>
        <v>0</v>
      </c>
      <c r="AL226">
        <f>VLOOKUP($AC226,LS_Coint_BD!$B$3:$AQ$1079,AL$2)*$AD226+VLOOKUP($AC226,LS_Coint_BD!$B$3:$AQ$1079,AL$2+1)</f>
        <v>19.323194679571404</v>
      </c>
      <c r="AM226">
        <f>VLOOKUP($AC226,LS_Coint_BD!$B$3:$AQ$1079,AM$2)*$AD226+VLOOKUP($AC226,LS_Coint_BD!$B$3:$AQ$1079,AM$2+1)</f>
        <v>0</v>
      </c>
      <c r="AN226">
        <f>VLOOKUP($AC226,LS_Coint_BD!$B$3:$AQ$1079,AN$2)</f>
        <v>0.61488258078373803</v>
      </c>
      <c r="AO226">
        <f>VLOOKUP($AC226,LS_Coint_BD!$B$3:$AQ$1079,AO$2)</f>
        <v>0.61900494118099803</v>
      </c>
      <c r="AP226">
        <f>VLOOKUP($AC226,LS_Coint_BD!$B$3:$AQ$1079,AP$2)</f>
        <v>0.77670435711001895</v>
      </c>
      <c r="AQ226">
        <f>VLOOKUP($AC226,LS_Coint_BD!$B$3:$AQ$1079,AQ$2)</f>
        <v>0.77431939924586901</v>
      </c>
      <c r="AR226">
        <f>VLOOKUP($AC226,LS_Coint_BD!$B$3:$AQ$1079,AR$2)</f>
        <v>1.00462586474381</v>
      </c>
      <c r="AS226">
        <f>VLOOKUP($AC226,LS_Coint_BD!$B$3:$AQ$1079,AS$2)</f>
        <v>0</v>
      </c>
      <c r="AT226">
        <f>VLOOKUP($AC226,LS_Coint_BD!$B$3:$AQ$1079,AT$2)</f>
        <v>0.98478495063793003</v>
      </c>
      <c r="AU226">
        <f>VLOOKUP($AC226,LS_Coint_BD!$B$3:$AQ$1079,AU$2)</f>
        <v>0</v>
      </c>
      <c r="AV226">
        <f>VLOOKUP($AC226,LS_Coint_BD!$B$3:$AQ$1079,AV$2)</f>
        <v>2.8066438062523998E-15</v>
      </c>
      <c r="AW226">
        <f>VLOOKUP($AC226,LS_Coint_BD!$B$3:$AQ$1079,AW$2)</f>
        <v>2.5757174171303599E-15</v>
      </c>
      <c r="AX226">
        <f>VLOOKUP($AC226,LS_Coint_BD!$B$3:$AQ$1079,AX$2)</f>
        <v>-9.3893147225441792E-16</v>
      </c>
      <c r="AY226">
        <f>VLOOKUP($AC226,LS_Coint_BD!$B$3:$AQ$1079,AY$2)</f>
        <v>-1.3100631690576801E-15</v>
      </c>
      <c r="AZ226">
        <f>VLOOKUP($AC226,LS_Coint_BD!$B$3:$AQ$1079,AZ$2)</f>
        <v>-5.5264435003563299E-16</v>
      </c>
      <c r="BA226">
        <f>VLOOKUP($AC226,LS_Coint_BD!$B$3:$AQ$1079,BA$2)</f>
        <v>0</v>
      </c>
      <c r="BB226">
        <f>VLOOKUP($AC226,LS_Coint_BD!$B$3:$AQ$1079,BB$2)</f>
        <v>-4.8446095620006798E-17</v>
      </c>
      <c r="BC226">
        <f>VLOOKUP($AC226,LS_Coint_BD!$B$3:$AQ$1079,BC$2)</f>
        <v>0</v>
      </c>
      <c r="BD226">
        <f t="shared" si="183"/>
        <v>1.2297651615674789</v>
      </c>
      <c r="BE226">
        <f t="shared" si="184"/>
        <v>1.2380098823619987</v>
      </c>
      <c r="BF226">
        <f t="shared" si="185"/>
        <v>-1.5534087142200388</v>
      </c>
      <c r="BG226">
        <f t="shared" si="186"/>
        <v>-1.5486387984917394</v>
      </c>
      <c r="BH226">
        <f t="shared" si="187"/>
        <v>-2.0092517294876204</v>
      </c>
      <c r="BI226">
        <f t="shared" si="188"/>
        <v>0</v>
      </c>
      <c r="BJ226">
        <f t="shared" si="189"/>
        <v>1.9695699012758601</v>
      </c>
      <c r="BK226">
        <f t="shared" si="190"/>
        <v>0</v>
      </c>
      <c r="BL226">
        <f t="shared" si="191"/>
        <v>1.2297651615674845</v>
      </c>
      <c r="BN226" s="19" t="b">
        <f t="shared" si="175"/>
        <v>0</v>
      </c>
      <c r="BO226" s="19" t="b">
        <f t="shared" si="176"/>
        <v>0</v>
      </c>
      <c r="BP226" s="19" t="b">
        <f t="shared" si="177"/>
        <v>0</v>
      </c>
      <c r="BQ226" s="19" t="b">
        <f t="shared" si="178"/>
        <v>0</v>
      </c>
      <c r="BR226" s="19" t="b">
        <f t="shared" si="179"/>
        <v>0</v>
      </c>
      <c r="BS226" s="19" t="b">
        <f t="shared" si="180"/>
        <v>0</v>
      </c>
      <c r="BT226" s="19" t="b">
        <f t="shared" si="181"/>
        <v>0</v>
      </c>
      <c r="BU226" s="19" t="b">
        <f t="shared" si="182"/>
        <v>0</v>
      </c>
    </row>
    <row r="227" spans="2:73" x14ac:dyDescent="0.3">
      <c r="B227" s="17" t="str">
        <f>VLOOKUP($AC227,LS_Coint_BD!$B$3:$D$1079,2)</f>
        <v>CPFE3</v>
      </c>
      <c r="C227" s="87" t="str">
        <f>VLOOKUP($AC227,LS_Coint_BD!$B$3:$D$1079,3)</f>
        <v>EGIE3</v>
      </c>
      <c r="D227" s="70">
        <f t="shared" si="192"/>
        <v>-0.52331530295288786</v>
      </c>
      <c r="E227" s="66">
        <f t="shared" si="193"/>
        <v>-2.1453596781065469</v>
      </c>
      <c r="F227" s="71">
        <f t="shared" si="194"/>
        <v>-1.4302397854043645</v>
      </c>
      <c r="G227" s="70">
        <f t="shared" si="195"/>
        <v>0</v>
      </c>
      <c r="H227" s="66">
        <f t="shared" si="196"/>
        <v>0</v>
      </c>
      <c r="I227" s="71">
        <f t="shared" si="197"/>
        <v>0</v>
      </c>
      <c r="J227" s="70">
        <f t="shared" si="198"/>
        <v>-0.52839771735677488</v>
      </c>
      <c r="K227" s="66">
        <f t="shared" si="199"/>
        <v>-2.3564537203196689</v>
      </c>
      <c r="L227" s="71">
        <f t="shared" si="200"/>
        <v>-1.5709691468797793</v>
      </c>
      <c r="M227" s="70">
        <f t="shared" si="201"/>
        <v>-0.50458149463358382</v>
      </c>
      <c r="N227" s="66">
        <f t="shared" si="202"/>
        <v>-2.3263833743794105</v>
      </c>
      <c r="O227" s="71">
        <f t="shared" si="203"/>
        <v>-1.5509222495862736</v>
      </c>
      <c r="P227" s="70">
        <f t="shared" si="204"/>
        <v>-0.34035573459863144</v>
      </c>
      <c r="Q227" s="66">
        <f t="shared" si="205"/>
        <v>-3.1093750053949543</v>
      </c>
      <c r="R227" s="71">
        <f t="shared" si="206"/>
        <v>-2.0729166702633028</v>
      </c>
      <c r="S227" s="70">
        <f t="shared" si="207"/>
        <v>0</v>
      </c>
      <c r="T227" s="66">
        <f t="shared" si="208"/>
        <v>0</v>
      </c>
      <c r="U227" s="71">
        <f t="shared" si="209"/>
        <v>0</v>
      </c>
      <c r="V227" s="70">
        <f t="shared" si="210"/>
        <v>-2.6791492461860855E-2</v>
      </c>
      <c r="W227" s="66">
        <f t="shared" si="211"/>
        <v>-4.0791148908335435</v>
      </c>
      <c r="X227" s="71">
        <f t="shared" si="212"/>
        <v>-2.7194099272223622</v>
      </c>
      <c r="Y227" s="70">
        <f t="shared" si="213"/>
        <v>-0.66068554037710214</v>
      </c>
      <c r="Z227" s="66">
        <f t="shared" si="214"/>
        <v>-4.5166939232048104</v>
      </c>
      <c r="AA227" s="71">
        <f t="shared" si="215"/>
        <v>-3.0111292821365403</v>
      </c>
      <c r="AB227" s="98">
        <f>SUMIF(BN227:BU227,"VERDADEIRO",BN$3:$BU226)</f>
        <v>0</v>
      </c>
      <c r="AC227" s="97">
        <f t="shared" si="174"/>
        <v>224</v>
      </c>
      <c r="AD227">
        <f>RTD("tryd.rtdserver",,"COT",B227,"ULT")</f>
        <v>33.43</v>
      </c>
      <c r="AE227">
        <f>RTD("tryd.rtdserver",,"COT",C227,"ULT")</f>
        <v>45.12</v>
      </c>
      <c r="AF227">
        <f>VLOOKUP($AC227,LS_Coint_BD!$B$3:$AQ$1079,AF$2)*$AD227+VLOOKUP($AC227,LS_Coint_BD!$B$3:$AQ$1079,AF$2+1)</f>
        <v>45.643315302952885</v>
      </c>
      <c r="AG227">
        <f>VLOOKUP($AC227,LS_Coint_BD!$B$3:$AQ$1079,AG$2)*$AD227+VLOOKUP($AC227,LS_Coint_BD!$B$3:$AQ$1079,AG$2+1)</f>
        <v>0</v>
      </c>
      <c r="AH227">
        <f>VLOOKUP($AC227,LS_Coint_BD!$B$3:$AQ$1079,AH$2)*$AD227+VLOOKUP($AC227,LS_Coint_BD!$B$3:$AQ$1079,AH$2+1)</f>
        <v>45.648397717356772</v>
      </c>
      <c r="AI227">
        <f>VLOOKUP($AC227,LS_Coint_BD!$B$3:$AQ$1079,AI$2)*$AD227+VLOOKUP($AC227,LS_Coint_BD!$B$3:$AQ$1079,AI$2+1)</f>
        <v>45.624581494633581</v>
      </c>
      <c r="AJ227">
        <f>VLOOKUP($AC227,LS_Coint_BD!$B$3:$AQ$1079,AJ$2)*$AD227+VLOOKUP($AC227,LS_Coint_BD!$B$3:$AQ$1079,AJ$2+1)</f>
        <v>45.460355734598629</v>
      </c>
      <c r="AK227">
        <f>VLOOKUP($AC227,LS_Coint_BD!$B$3:$AQ$1079,AK$2)*$AD227+VLOOKUP($AC227,LS_Coint_BD!$B$3:$AQ$1079,AK$2+1)</f>
        <v>0</v>
      </c>
      <c r="AL227">
        <f>VLOOKUP($AC227,LS_Coint_BD!$B$3:$AQ$1079,AL$2)*$AD227+VLOOKUP($AC227,LS_Coint_BD!$B$3:$AQ$1079,AL$2+1)</f>
        <v>45.146791492461858</v>
      </c>
      <c r="AM227">
        <f>VLOOKUP($AC227,LS_Coint_BD!$B$3:$AQ$1079,AM$2)*$AD227+VLOOKUP($AC227,LS_Coint_BD!$B$3:$AQ$1079,AM$2+1)</f>
        <v>45.7806855403771</v>
      </c>
      <c r="AN227">
        <f>VLOOKUP($AC227,LS_Coint_BD!$B$3:$AQ$1079,AN$2)</f>
        <v>0.71511989270218301</v>
      </c>
      <c r="AO227">
        <f>VLOOKUP($AC227,LS_Coint_BD!$B$3:$AQ$1079,AO$2)</f>
        <v>0</v>
      </c>
      <c r="AP227">
        <f>VLOOKUP($AC227,LS_Coint_BD!$B$3:$AQ$1079,AP$2)</f>
        <v>0.78548457343989098</v>
      </c>
      <c r="AQ227">
        <f>VLOOKUP($AC227,LS_Coint_BD!$B$3:$AQ$1079,AQ$2)</f>
        <v>0.775461124793137</v>
      </c>
      <c r="AR227">
        <f>VLOOKUP($AC227,LS_Coint_BD!$B$3:$AQ$1079,AR$2)</f>
        <v>1.0364583351316501</v>
      </c>
      <c r="AS227">
        <f>VLOOKUP($AC227,LS_Coint_BD!$B$3:$AQ$1079,AS$2)</f>
        <v>0</v>
      </c>
      <c r="AT227">
        <f>VLOOKUP($AC227,LS_Coint_BD!$B$3:$AQ$1079,AT$2)</f>
        <v>1.35970496361118</v>
      </c>
      <c r="AU227">
        <f>VLOOKUP($AC227,LS_Coint_BD!$B$3:$AQ$1079,AU$2)</f>
        <v>1.5055646410682699</v>
      </c>
      <c r="AV227">
        <f>VLOOKUP($AC227,LS_Coint_BD!$B$3:$AQ$1079,AV$2)</f>
        <v>1.6342482922482299E-15</v>
      </c>
      <c r="AW227">
        <f>VLOOKUP($AC227,LS_Coint_BD!$B$3:$AQ$1079,AW$2)</f>
        <v>0</v>
      </c>
      <c r="AX227">
        <f>VLOOKUP($AC227,LS_Coint_BD!$B$3:$AQ$1079,AX$2)</f>
        <v>2.6899117853775201E-15</v>
      </c>
      <c r="AY227">
        <f>VLOOKUP($AC227,LS_Coint_BD!$B$3:$AQ$1079,AY$2)</f>
        <v>4.4408920985006301E-16</v>
      </c>
      <c r="AZ227">
        <f>VLOOKUP($AC227,LS_Coint_BD!$B$3:$AQ$1079,AZ$2)</f>
        <v>-2.8421709430404001E-15</v>
      </c>
      <c r="BA227">
        <f>VLOOKUP($AC227,LS_Coint_BD!$B$3:$AQ$1079,BA$2)</f>
        <v>0</v>
      </c>
      <c r="BB227">
        <f>VLOOKUP($AC227,LS_Coint_BD!$B$3:$AQ$1079,BB$2)</f>
        <v>-2.0993308102003001E-15</v>
      </c>
      <c r="BC227">
        <f>VLOOKUP($AC227,LS_Coint_BD!$B$3:$AQ$1079,BC$2)</f>
        <v>-3.6948222259525198E-16</v>
      </c>
      <c r="BD227">
        <f t="shared" si="183"/>
        <v>-1.4302397854043645</v>
      </c>
      <c r="BE227">
        <f t="shared" si="184"/>
        <v>0</v>
      </c>
      <c r="BF227">
        <f t="shared" si="185"/>
        <v>-1.5709691468797793</v>
      </c>
      <c r="BG227">
        <f t="shared" si="186"/>
        <v>-1.5509222495862736</v>
      </c>
      <c r="BH227">
        <f t="shared" si="187"/>
        <v>-2.0729166702633028</v>
      </c>
      <c r="BI227">
        <f t="shared" si="188"/>
        <v>0</v>
      </c>
      <c r="BJ227">
        <f t="shared" si="189"/>
        <v>-2.7194099272223622</v>
      </c>
      <c r="BK227">
        <f t="shared" si="190"/>
        <v>-3.0111292821365403</v>
      </c>
      <c r="BL227">
        <f t="shared" si="191"/>
        <v>-1.4302397854043678</v>
      </c>
      <c r="BN227" s="30" t="b">
        <f t="shared" si="175"/>
        <v>0</v>
      </c>
      <c r="BO227" s="30" t="b">
        <f t="shared" si="176"/>
        <v>0</v>
      </c>
      <c r="BP227" s="30" t="b">
        <f t="shared" si="177"/>
        <v>0</v>
      </c>
      <c r="BQ227" s="30" t="b">
        <f t="shared" si="178"/>
        <v>0</v>
      </c>
      <c r="BR227" s="30" t="b">
        <f t="shared" si="179"/>
        <v>0</v>
      </c>
      <c r="BS227" s="30" t="b">
        <f t="shared" si="180"/>
        <v>0</v>
      </c>
      <c r="BT227" s="30" t="b">
        <f t="shared" si="181"/>
        <v>0</v>
      </c>
      <c r="BU227" s="30" t="b">
        <f t="shared" si="182"/>
        <v>0</v>
      </c>
    </row>
    <row r="228" spans="2:73" x14ac:dyDescent="0.3">
      <c r="B228" s="17" t="str">
        <f>VLOOKUP($AC228,LS_Coint_BD!$B$3:$D$1079,2)</f>
        <v>CPFE3</v>
      </c>
      <c r="C228" s="87" t="str">
        <f>VLOOKUP($AC228,LS_Coint_BD!$B$3:$D$1079,3)</f>
        <v>EMBR3</v>
      </c>
      <c r="D228" s="68">
        <f t="shared" si="192"/>
        <v>-0.50322587978631184</v>
      </c>
      <c r="E228" s="65">
        <f t="shared" si="193"/>
        <v>-1.8275497949992507</v>
      </c>
      <c r="F228" s="69">
        <f t="shared" si="194"/>
        <v>-1.2183665299995006</v>
      </c>
      <c r="G228" s="68">
        <f t="shared" si="195"/>
        <v>-0.4609380265572085</v>
      </c>
      <c r="H228" s="65">
        <f t="shared" si="196"/>
        <v>-1.7159130626211421</v>
      </c>
      <c r="I228" s="69">
        <f t="shared" si="197"/>
        <v>-1.143942041747428</v>
      </c>
      <c r="J228" s="68">
        <f t="shared" si="198"/>
        <v>-0.23999340531708846</v>
      </c>
      <c r="K228" s="65">
        <f t="shared" si="199"/>
        <v>-1.9172996726593587</v>
      </c>
      <c r="L228" s="69">
        <f t="shared" si="200"/>
        <v>-1.2781997817729058</v>
      </c>
      <c r="M228" s="68">
        <f t="shared" si="201"/>
        <v>0</v>
      </c>
      <c r="N228" s="65">
        <f t="shared" si="202"/>
        <v>0</v>
      </c>
      <c r="O228" s="69">
        <f t="shared" si="203"/>
        <v>0</v>
      </c>
      <c r="P228" s="68">
        <f t="shared" si="204"/>
        <v>-0.24373845444243791</v>
      </c>
      <c r="Q228" s="65">
        <f t="shared" si="205"/>
        <v>-2.1888902361587208</v>
      </c>
      <c r="R228" s="69">
        <f t="shared" si="206"/>
        <v>-1.4592601574391473</v>
      </c>
      <c r="S228" s="68">
        <f t="shared" si="207"/>
        <v>0.44533357932838413</v>
      </c>
      <c r="T228" s="65">
        <f t="shared" si="208"/>
        <v>2.7193120354809377</v>
      </c>
      <c r="U228" s="69">
        <f t="shared" si="209"/>
        <v>1.812874690320625</v>
      </c>
      <c r="V228" s="68">
        <f t="shared" si="210"/>
        <v>1.4290305990530321</v>
      </c>
      <c r="W228" s="65">
        <f t="shared" si="211"/>
        <v>3.2552255407900201</v>
      </c>
      <c r="X228" s="69">
        <f t="shared" si="212"/>
        <v>2.1701503605266801</v>
      </c>
      <c r="Y228" s="68">
        <f t="shared" si="213"/>
        <v>0</v>
      </c>
      <c r="Z228" s="65">
        <f t="shared" si="214"/>
        <v>0</v>
      </c>
      <c r="AA228" s="69">
        <f t="shared" si="215"/>
        <v>0</v>
      </c>
      <c r="AB228" s="98">
        <f>SUMIF(BN228:BU228,"VERDADEIRO",BN$3:$BU227)</f>
        <v>0</v>
      </c>
      <c r="AC228" s="97">
        <f t="shared" si="174"/>
        <v>225</v>
      </c>
      <c r="AD228">
        <f>RTD("tryd.rtdserver",,"COT",B228,"ULT")</f>
        <v>33.43</v>
      </c>
      <c r="AE228">
        <f>RTD("tryd.rtdserver",,"COT",C228,"ULT")</f>
        <v>9.4700000000000006</v>
      </c>
      <c r="AF228">
        <f>VLOOKUP($AC228,LS_Coint_BD!$B$3:$AQ$1079,AF$2)*$AD228+VLOOKUP($AC228,LS_Coint_BD!$B$3:$AQ$1079,AF$2+1)</f>
        <v>9.9732258797863125</v>
      </c>
      <c r="AG228">
        <f>VLOOKUP($AC228,LS_Coint_BD!$B$3:$AQ$1079,AG$2)*$AD228+VLOOKUP($AC228,LS_Coint_BD!$B$3:$AQ$1079,AG$2+1)</f>
        <v>9.9309380265572091</v>
      </c>
      <c r="AH228">
        <f>VLOOKUP($AC228,LS_Coint_BD!$B$3:$AQ$1079,AH$2)*$AD228+VLOOKUP($AC228,LS_Coint_BD!$B$3:$AQ$1079,AH$2+1)</f>
        <v>9.7099934053170891</v>
      </c>
      <c r="AI228">
        <f>VLOOKUP($AC228,LS_Coint_BD!$B$3:$AQ$1079,AI$2)*$AD228+VLOOKUP($AC228,LS_Coint_BD!$B$3:$AQ$1079,AI$2+1)</f>
        <v>0</v>
      </c>
      <c r="AJ228">
        <f>VLOOKUP($AC228,LS_Coint_BD!$B$3:$AQ$1079,AJ$2)*$AD228+VLOOKUP($AC228,LS_Coint_BD!$B$3:$AQ$1079,AJ$2+1)</f>
        <v>9.7137384544424386</v>
      </c>
      <c r="AK228">
        <f>VLOOKUP($AC228,LS_Coint_BD!$B$3:$AQ$1079,AK$2)*$AD228+VLOOKUP($AC228,LS_Coint_BD!$B$3:$AQ$1079,AK$2+1)</f>
        <v>9.0246664206716165</v>
      </c>
      <c r="AL228">
        <f>VLOOKUP($AC228,LS_Coint_BD!$B$3:$AQ$1079,AL$2)*$AD228+VLOOKUP($AC228,LS_Coint_BD!$B$3:$AQ$1079,AL$2+1)</f>
        <v>8.0409694009469685</v>
      </c>
      <c r="AM228">
        <f>VLOOKUP($AC228,LS_Coint_BD!$B$3:$AQ$1079,AM$2)*$AD228+VLOOKUP($AC228,LS_Coint_BD!$B$3:$AQ$1079,AM$2+1)</f>
        <v>0</v>
      </c>
      <c r="AN228">
        <f>VLOOKUP($AC228,LS_Coint_BD!$B$3:$AQ$1079,AN$2)</f>
        <v>0.60918326499974995</v>
      </c>
      <c r="AO228">
        <f>VLOOKUP($AC228,LS_Coint_BD!$B$3:$AQ$1079,AO$2)</f>
        <v>0.57197102087371299</v>
      </c>
      <c r="AP228">
        <f>VLOOKUP($AC228,LS_Coint_BD!$B$3:$AQ$1079,AP$2)</f>
        <v>0.63909989088645303</v>
      </c>
      <c r="AQ228">
        <f>VLOOKUP($AC228,LS_Coint_BD!$B$3:$AQ$1079,AQ$2)</f>
        <v>0</v>
      </c>
      <c r="AR228">
        <f>VLOOKUP($AC228,LS_Coint_BD!$B$3:$AQ$1079,AR$2)</f>
        <v>0.72963007871957397</v>
      </c>
      <c r="AS228">
        <f>VLOOKUP($AC228,LS_Coint_BD!$B$3:$AQ$1079,AS$2)</f>
        <v>0.90643734516031205</v>
      </c>
      <c r="AT228">
        <f>VLOOKUP($AC228,LS_Coint_BD!$B$3:$AQ$1079,AT$2)</f>
        <v>1.08507518026334</v>
      </c>
      <c r="AU228">
        <f>VLOOKUP($AC228,LS_Coint_BD!$B$3:$AQ$1079,AU$2)</f>
        <v>0</v>
      </c>
      <c r="AV228">
        <f>VLOOKUP($AC228,LS_Coint_BD!$B$3:$AQ$1079,AV$2)</f>
        <v>-6.03961325396085E-16</v>
      </c>
      <c r="AW228">
        <f>VLOOKUP($AC228,LS_Coint_BD!$B$3:$AQ$1079,AW$2)</f>
        <v>-2.07241631263363E-15</v>
      </c>
      <c r="AX228">
        <f>VLOOKUP($AC228,LS_Coint_BD!$B$3:$AQ$1079,AX$2)</f>
        <v>3.1720657846433E-16</v>
      </c>
      <c r="AY228">
        <f>VLOOKUP($AC228,LS_Coint_BD!$B$3:$AQ$1079,AY$2)</f>
        <v>0</v>
      </c>
      <c r="AZ228">
        <f>VLOOKUP($AC228,LS_Coint_BD!$B$3:$AQ$1079,AZ$2)</f>
        <v>7.4014868308343802E-16</v>
      </c>
      <c r="BA228">
        <f>VLOOKUP($AC228,LS_Coint_BD!$B$3:$AQ$1079,BA$2)</f>
        <v>8.5265128291211999E-16</v>
      </c>
      <c r="BB228">
        <f>VLOOKUP($AC228,LS_Coint_BD!$B$3:$AQ$1079,BB$2)</f>
        <v>-2.0993308102002999E-16</v>
      </c>
      <c r="BC228">
        <f>VLOOKUP($AC228,LS_Coint_BD!$B$3:$AQ$1079,BC$2)</f>
        <v>0</v>
      </c>
      <c r="BD228">
        <f t="shared" si="183"/>
        <v>-1.2183665299995006</v>
      </c>
      <c r="BE228">
        <f t="shared" si="184"/>
        <v>-1.143942041747428</v>
      </c>
      <c r="BF228">
        <f t="shared" si="185"/>
        <v>-1.2781997817729058</v>
      </c>
      <c r="BG228">
        <f t="shared" si="186"/>
        <v>0</v>
      </c>
      <c r="BH228">
        <f t="shared" si="187"/>
        <v>-1.4592601574391473</v>
      </c>
      <c r="BI228">
        <f t="shared" si="188"/>
        <v>1.812874690320625</v>
      </c>
      <c r="BJ228">
        <f t="shared" si="189"/>
        <v>2.1701503605266801</v>
      </c>
      <c r="BK228">
        <f t="shared" si="190"/>
        <v>0</v>
      </c>
      <c r="BL228">
        <f t="shared" si="191"/>
        <v>-1.2183665299995017</v>
      </c>
      <c r="BN228" s="19" t="b">
        <f t="shared" si="175"/>
        <v>0</v>
      </c>
      <c r="BO228" s="19" t="b">
        <f t="shared" si="176"/>
        <v>0</v>
      </c>
      <c r="BP228" s="19" t="b">
        <f t="shared" si="177"/>
        <v>0</v>
      </c>
      <c r="BQ228" s="19" t="b">
        <f t="shared" si="178"/>
        <v>0</v>
      </c>
      <c r="BR228" s="19" t="b">
        <f t="shared" si="179"/>
        <v>0</v>
      </c>
      <c r="BS228" s="19" t="b">
        <f t="shared" si="180"/>
        <v>0</v>
      </c>
      <c r="BT228" s="19" t="b">
        <f t="shared" si="181"/>
        <v>0</v>
      </c>
      <c r="BU228" s="19" t="b">
        <f t="shared" si="182"/>
        <v>0</v>
      </c>
    </row>
    <row r="229" spans="2:73" x14ac:dyDescent="0.3">
      <c r="B229" s="17" t="str">
        <f>VLOOKUP($AC229,LS_Coint_BD!$B$3:$D$1079,2)</f>
        <v>CPFE3</v>
      </c>
      <c r="C229" s="87" t="str">
        <f>VLOOKUP($AC229,LS_Coint_BD!$B$3:$D$1079,3)</f>
        <v>ENBR3</v>
      </c>
      <c r="D229" s="70">
        <f t="shared" si="192"/>
        <v>-0.60760562954406439</v>
      </c>
      <c r="E229" s="66">
        <f t="shared" si="193"/>
        <v>-1.1510689046034805</v>
      </c>
      <c r="F229" s="71">
        <f t="shared" si="194"/>
        <v>-0.76737926973565374</v>
      </c>
      <c r="G229" s="70">
        <f t="shared" si="195"/>
        <v>-0.52666798762432876</v>
      </c>
      <c r="H229" s="66">
        <f t="shared" si="196"/>
        <v>-1.541724182160257</v>
      </c>
      <c r="I229" s="71">
        <f t="shared" si="197"/>
        <v>-1.0278161214401713</v>
      </c>
      <c r="J229" s="70">
        <f t="shared" si="198"/>
        <v>0</v>
      </c>
      <c r="K229" s="66">
        <f t="shared" si="199"/>
        <v>0</v>
      </c>
      <c r="L229" s="71">
        <f t="shared" si="200"/>
        <v>0</v>
      </c>
      <c r="M229" s="70">
        <f t="shared" si="201"/>
        <v>-0.30987490165503928</v>
      </c>
      <c r="N229" s="66">
        <f t="shared" si="202"/>
        <v>-1.6096152224819318</v>
      </c>
      <c r="O229" s="71">
        <f t="shared" si="203"/>
        <v>-1.0730768149879546</v>
      </c>
      <c r="P229" s="70">
        <f t="shared" si="204"/>
        <v>-0.22785215144579851</v>
      </c>
      <c r="Q229" s="66">
        <f t="shared" si="205"/>
        <v>-1.9182591024909161</v>
      </c>
      <c r="R229" s="71">
        <f t="shared" si="206"/>
        <v>-1.2788394016606108</v>
      </c>
      <c r="S229" s="70">
        <f t="shared" si="207"/>
        <v>-0.2186513276178097</v>
      </c>
      <c r="T229" s="66">
        <f t="shared" si="208"/>
        <v>-1.9931582289652545</v>
      </c>
      <c r="U229" s="71">
        <f t="shared" si="209"/>
        <v>-1.328772152643503</v>
      </c>
      <c r="V229" s="70">
        <f t="shared" si="210"/>
        <v>0</v>
      </c>
      <c r="W229" s="66">
        <f t="shared" si="211"/>
        <v>0</v>
      </c>
      <c r="X229" s="71">
        <f t="shared" si="212"/>
        <v>0</v>
      </c>
      <c r="Y229" s="70">
        <f t="shared" si="213"/>
        <v>0</v>
      </c>
      <c r="Z229" s="66">
        <f t="shared" si="214"/>
        <v>0</v>
      </c>
      <c r="AA229" s="71">
        <f t="shared" si="215"/>
        <v>0</v>
      </c>
      <c r="AB229" s="98">
        <f>SUMIF(BN229:BU229,"VERDADEIRO",BN$3:$BU228)</f>
        <v>0</v>
      </c>
      <c r="AC229" s="97">
        <f t="shared" si="174"/>
        <v>226</v>
      </c>
      <c r="AD229">
        <f>RTD("tryd.rtdserver",,"COT",B229,"ULT")</f>
        <v>33.43</v>
      </c>
      <c r="AE229">
        <f>RTD("tryd.rtdserver",,"COT",C229,"ULT")</f>
        <v>19.66</v>
      </c>
      <c r="AF229">
        <f>VLOOKUP($AC229,LS_Coint_BD!$B$3:$AQ$1079,AF$2)*$AD229+VLOOKUP($AC229,LS_Coint_BD!$B$3:$AQ$1079,AF$2+1)</f>
        <v>20.267605629544065</v>
      </c>
      <c r="AG229">
        <f>VLOOKUP($AC229,LS_Coint_BD!$B$3:$AQ$1079,AG$2)*$AD229+VLOOKUP($AC229,LS_Coint_BD!$B$3:$AQ$1079,AG$2+1)</f>
        <v>20.186667987624329</v>
      </c>
      <c r="AH229">
        <f>VLOOKUP($AC229,LS_Coint_BD!$B$3:$AQ$1079,AH$2)*$AD229+VLOOKUP($AC229,LS_Coint_BD!$B$3:$AQ$1079,AH$2+1)</f>
        <v>0</v>
      </c>
      <c r="AI229">
        <f>VLOOKUP($AC229,LS_Coint_BD!$B$3:$AQ$1079,AI$2)*$AD229+VLOOKUP($AC229,LS_Coint_BD!$B$3:$AQ$1079,AI$2+1)</f>
        <v>19.969874901655039</v>
      </c>
      <c r="AJ229">
        <f>VLOOKUP($AC229,LS_Coint_BD!$B$3:$AQ$1079,AJ$2)*$AD229+VLOOKUP($AC229,LS_Coint_BD!$B$3:$AQ$1079,AJ$2+1)</f>
        <v>19.887852151445799</v>
      </c>
      <c r="AK229">
        <f>VLOOKUP($AC229,LS_Coint_BD!$B$3:$AQ$1079,AK$2)*$AD229+VLOOKUP($AC229,LS_Coint_BD!$B$3:$AQ$1079,AK$2+1)</f>
        <v>19.87865132761781</v>
      </c>
      <c r="AL229">
        <f>VLOOKUP($AC229,LS_Coint_BD!$B$3:$AQ$1079,AL$2)*$AD229+VLOOKUP($AC229,LS_Coint_BD!$B$3:$AQ$1079,AL$2+1)</f>
        <v>0</v>
      </c>
      <c r="AM229">
        <f>VLOOKUP($AC229,LS_Coint_BD!$B$3:$AQ$1079,AM$2)*$AD229+VLOOKUP($AC229,LS_Coint_BD!$B$3:$AQ$1079,AM$2+1)</f>
        <v>0</v>
      </c>
      <c r="AN229">
        <f>VLOOKUP($AC229,LS_Coint_BD!$B$3:$AQ$1079,AN$2)</f>
        <v>0.38368963486782798</v>
      </c>
      <c r="AO229">
        <f>VLOOKUP($AC229,LS_Coint_BD!$B$3:$AQ$1079,AO$2)</f>
        <v>0.51390806072008599</v>
      </c>
      <c r="AP229">
        <f>VLOOKUP($AC229,LS_Coint_BD!$B$3:$AQ$1079,AP$2)</f>
        <v>0</v>
      </c>
      <c r="AQ229">
        <f>VLOOKUP($AC229,LS_Coint_BD!$B$3:$AQ$1079,AQ$2)</f>
        <v>0.53653840749397697</v>
      </c>
      <c r="AR229">
        <f>VLOOKUP($AC229,LS_Coint_BD!$B$3:$AQ$1079,AR$2)</f>
        <v>0.63941970083030597</v>
      </c>
      <c r="AS229">
        <f>VLOOKUP($AC229,LS_Coint_BD!$B$3:$AQ$1079,AS$2)</f>
        <v>0.66438607632175095</v>
      </c>
      <c r="AT229">
        <f>VLOOKUP($AC229,LS_Coint_BD!$B$3:$AQ$1079,AT$2)</f>
        <v>0</v>
      </c>
      <c r="AU229">
        <f>VLOOKUP($AC229,LS_Coint_BD!$B$3:$AQ$1079,AU$2)</f>
        <v>0</v>
      </c>
      <c r="AV229">
        <f>VLOOKUP($AC229,LS_Coint_BD!$B$3:$AQ$1079,AV$2)</f>
        <v>2.2737367544323199E-15</v>
      </c>
      <c r="AW229">
        <f>VLOOKUP($AC229,LS_Coint_BD!$B$3:$AQ$1079,AW$2)</f>
        <v>5.9211894646675002E-16</v>
      </c>
      <c r="AX229">
        <f>VLOOKUP($AC229,LS_Coint_BD!$B$3:$AQ$1079,AX$2)</f>
        <v>0</v>
      </c>
      <c r="AY229">
        <f>VLOOKUP($AC229,LS_Coint_BD!$B$3:$AQ$1079,AY$2)</f>
        <v>-5.7731597280508103E-16</v>
      </c>
      <c r="AZ229">
        <f>VLOOKUP($AC229,LS_Coint_BD!$B$3:$AQ$1079,AZ$2)</f>
        <v>1.06581410364015E-15</v>
      </c>
      <c r="BA229">
        <f>VLOOKUP($AC229,LS_Coint_BD!$B$3:$AQ$1079,BA$2)</f>
        <v>-1.1368683772161599E-15</v>
      </c>
      <c r="BB229">
        <f>VLOOKUP($AC229,LS_Coint_BD!$B$3:$AQ$1079,BB$2)</f>
        <v>0</v>
      </c>
      <c r="BC229">
        <f>VLOOKUP($AC229,LS_Coint_BD!$B$3:$AQ$1079,BC$2)</f>
        <v>0</v>
      </c>
      <c r="BD229">
        <f t="shared" si="183"/>
        <v>-0.76737926973565374</v>
      </c>
      <c r="BE229">
        <f t="shared" si="184"/>
        <v>-1.0278161214401713</v>
      </c>
      <c r="BF229">
        <f t="shared" si="185"/>
        <v>0</v>
      </c>
      <c r="BG229">
        <f t="shared" si="186"/>
        <v>-1.0730768149879546</v>
      </c>
      <c r="BH229">
        <f t="shared" si="187"/>
        <v>-1.2788394016606108</v>
      </c>
      <c r="BI229">
        <f t="shared" si="188"/>
        <v>-1.328772152643503</v>
      </c>
      <c r="BJ229">
        <f t="shared" si="189"/>
        <v>0</v>
      </c>
      <c r="BK229">
        <f t="shared" si="190"/>
        <v>0</v>
      </c>
      <c r="BL229">
        <f t="shared" si="191"/>
        <v>-0.76737926973564918</v>
      </c>
      <c r="BN229" s="30" t="b">
        <f t="shared" si="175"/>
        <v>0</v>
      </c>
      <c r="BO229" s="30" t="b">
        <f t="shared" si="176"/>
        <v>0</v>
      </c>
      <c r="BP229" s="30" t="b">
        <f t="shared" si="177"/>
        <v>0</v>
      </c>
      <c r="BQ229" s="30" t="b">
        <f t="shared" si="178"/>
        <v>0</v>
      </c>
      <c r="BR229" s="30" t="b">
        <f t="shared" si="179"/>
        <v>0</v>
      </c>
      <c r="BS229" s="30" t="b">
        <f t="shared" si="180"/>
        <v>0</v>
      </c>
      <c r="BT229" s="30" t="b">
        <f t="shared" si="181"/>
        <v>0</v>
      </c>
      <c r="BU229" s="30" t="b">
        <f t="shared" si="182"/>
        <v>0</v>
      </c>
    </row>
    <row r="230" spans="2:73" x14ac:dyDescent="0.3">
      <c r="B230" s="17" t="str">
        <f>VLOOKUP($AC230,LS_Coint_BD!$B$3:$D$1079,2)</f>
        <v>CPFE3</v>
      </c>
      <c r="C230" s="87" t="str">
        <f>VLOOKUP($AC230,LS_Coint_BD!$B$3:$D$1079,3)</f>
        <v>ENGI11</v>
      </c>
      <c r="D230" s="68">
        <f t="shared" si="192"/>
        <v>0</v>
      </c>
      <c r="E230" s="65">
        <f t="shared" si="193"/>
        <v>0</v>
      </c>
      <c r="F230" s="69">
        <f t="shared" si="194"/>
        <v>0</v>
      </c>
      <c r="G230" s="68">
        <f t="shared" si="195"/>
        <v>-2.4329912577629145</v>
      </c>
      <c r="H230" s="65">
        <f t="shared" si="196"/>
        <v>-2.878792772107182</v>
      </c>
      <c r="I230" s="69">
        <f t="shared" si="197"/>
        <v>-1.9191951814047881</v>
      </c>
      <c r="J230" s="68">
        <f t="shared" si="198"/>
        <v>-2.4552189732573666</v>
      </c>
      <c r="K230" s="65">
        <f t="shared" si="199"/>
        <v>-3.6043796139022728</v>
      </c>
      <c r="L230" s="69">
        <f t="shared" si="200"/>
        <v>-2.4029197426015152</v>
      </c>
      <c r="M230" s="68">
        <f t="shared" si="201"/>
        <v>0</v>
      </c>
      <c r="N230" s="65">
        <f t="shared" si="202"/>
        <v>0</v>
      </c>
      <c r="O230" s="69">
        <f t="shared" si="203"/>
        <v>0</v>
      </c>
      <c r="P230" s="68">
        <f t="shared" si="204"/>
        <v>-2.0953685753317046</v>
      </c>
      <c r="Q230" s="65">
        <f t="shared" si="205"/>
        <v>-4.7670775839653086</v>
      </c>
      <c r="R230" s="69">
        <f t="shared" si="206"/>
        <v>-3.1780517226435392</v>
      </c>
      <c r="S230" s="68">
        <f t="shared" si="207"/>
        <v>-1.24599867398355</v>
      </c>
      <c r="T230" s="65">
        <f t="shared" si="208"/>
        <v>-5.4465535045146849</v>
      </c>
      <c r="U230" s="69">
        <f t="shared" si="209"/>
        <v>-3.6310356696764567</v>
      </c>
      <c r="V230" s="68">
        <f t="shared" si="210"/>
        <v>-0.72425048278948623</v>
      </c>
      <c r="W230" s="65">
        <f t="shared" si="211"/>
        <v>-5.6949296645664891</v>
      </c>
      <c r="X230" s="69">
        <f t="shared" si="212"/>
        <v>-3.7966197763776597</v>
      </c>
      <c r="Y230" s="68">
        <f t="shared" si="213"/>
        <v>0</v>
      </c>
      <c r="Z230" s="65">
        <f t="shared" si="214"/>
        <v>0</v>
      </c>
      <c r="AA230" s="69">
        <f t="shared" si="215"/>
        <v>0</v>
      </c>
      <c r="AB230" s="98">
        <f>SUMIF(BN230:BU230,"VERDADEIRO",BN$3:$BU229)</f>
        <v>2</v>
      </c>
      <c r="AC230" s="97">
        <f t="shared" si="174"/>
        <v>227</v>
      </c>
      <c r="AD230">
        <f>RTD("tryd.rtdserver",,"COT",B230,"ULT")</f>
        <v>33.43</v>
      </c>
      <c r="AE230">
        <f>RTD("tryd.rtdserver",,"COT",C230,"ULT")</f>
        <v>50.11</v>
      </c>
      <c r="AF230">
        <f>VLOOKUP($AC230,LS_Coint_BD!$B$3:$AQ$1079,AF$2)*$AD230+VLOOKUP($AC230,LS_Coint_BD!$B$3:$AQ$1079,AF$2+1)</f>
        <v>0</v>
      </c>
      <c r="AG230">
        <f>VLOOKUP($AC230,LS_Coint_BD!$B$3:$AQ$1079,AG$2)*$AD230+VLOOKUP($AC230,LS_Coint_BD!$B$3:$AQ$1079,AG$2+1)</f>
        <v>52.542991257762914</v>
      </c>
      <c r="AH230">
        <f>VLOOKUP($AC230,LS_Coint_BD!$B$3:$AQ$1079,AH$2)*$AD230+VLOOKUP($AC230,LS_Coint_BD!$B$3:$AQ$1079,AH$2+1)</f>
        <v>52.565218973257366</v>
      </c>
      <c r="AI230">
        <f>VLOOKUP($AC230,LS_Coint_BD!$B$3:$AQ$1079,AI$2)*$AD230+VLOOKUP($AC230,LS_Coint_BD!$B$3:$AQ$1079,AI$2+1)</f>
        <v>0</v>
      </c>
      <c r="AJ230">
        <f>VLOOKUP($AC230,LS_Coint_BD!$B$3:$AQ$1079,AJ$2)*$AD230+VLOOKUP($AC230,LS_Coint_BD!$B$3:$AQ$1079,AJ$2+1)</f>
        <v>52.205368575331704</v>
      </c>
      <c r="AK230">
        <f>VLOOKUP($AC230,LS_Coint_BD!$B$3:$AQ$1079,AK$2)*$AD230+VLOOKUP($AC230,LS_Coint_BD!$B$3:$AQ$1079,AK$2+1)</f>
        <v>51.355998673983549</v>
      </c>
      <c r="AL230">
        <f>VLOOKUP($AC230,LS_Coint_BD!$B$3:$AQ$1079,AL$2)*$AD230+VLOOKUP($AC230,LS_Coint_BD!$B$3:$AQ$1079,AL$2+1)</f>
        <v>50.834250482789486</v>
      </c>
      <c r="AM230">
        <f>VLOOKUP($AC230,LS_Coint_BD!$B$3:$AQ$1079,AM$2)*$AD230+VLOOKUP($AC230,LS_Coint_BD!$B$3:$AQ$1079,AM$2+1)</f>
        <v>0</v>
      </c>
      <c r="AN230">
        <f>VLOOKUP($AC230,LS_Coint_BD!$B$3:$AQ$1079,AN$2)</f>
        <v>0</v>
      </c>
      <c r="AO230">
        <f>VLOOKUP($AC230,LS_Coint_BD!$B$3:$AQ$1079,AO$2)</f>
        <v>0.95959759070239303</v>
      </c>
      <c r="AP230">
        <f>VLOOKUP($AC230,LS_Coint_BD!$B$3:$AQ$1079,AP$2)</f>
        <v>1.20145987130076</v>
      </c>
      <c r="AQ230">
        <f>VLOOKUP($AC230,LS_Coint_BD!$B$3:$AQ$1079,AQ$2)</f>
        <v>0</v>
      </c>
      <c r="AR230">
        <f>VLOOKUP($AC230,LS_Coint_BD!$B$3:$AQ$1079,AR$2)</f>
        <v>1.58902586132177</v>
      </c>
      <c r="AS230">
        <f>VLOOKUP($AC230,LS_Coint_BD!$B$3:$AQ$1079,AS$2)</f>
        <v>1.8155178348382299</v>
      </c>
      <c r="AT230">
        <f>VLOOKUP($AC230,LS_Coint_BD!$B$3:$AQ$1079,AT$2)</f>
        <v>1.8983098881888301</v>
      </c>
      <c r="AU230">
        <f>VLOOKUP($AC230,LS_Coint_BD!$B$3:$AQ$1079,AU$2)</f>
        <v>0</v>
      </c>
      <c r="AV230">
        <f>VLOOKUP($AC230,LS_Coint_BD!$B$3:$AQ$1079,AV$2)</f>
        <v>0</v>
      </c>
      <c r="AW230">
        <f>VLOOKUP($AC230,LS_Coint_BD!$B$3:$AQ$1079,AW$2)</f>
        <v>-2.07241631263363E-15</v>
      </c>
      <c r="AX230">
        <f>VLOOKUP($AC230,LS_Coint_BD!$B$3:$AQ$1079,AX$2)</f>
        <v>4.9230460977664099E-15</v>
      </c>
      <c r="AY230">
        <f>VLOOKUP($AC230,LS_Coint_BD!$B$3:$AQ$1079,AY$2)</f>
        <v>0</v>
      </c>
      <c r="AZ230">
        <f>VLOOKUP($AC230,LS_Coint_BD!$B$3:$AQ$1079,AZ$2)</f>
        <v>1.02633950720903E-15</v>
      </c>
      <c r="BA230">
        <f>VLOOKUP($AC230,LS_Coint_BD!$B$3:$AQ$1079,BA$2)</f>
        <v>2.9842794901924199E-15</v>
      </c>
      <c r="BB230">
        <f>VLOOKUP($AC230,LS_Coint_BD!$B$3:$AQ$1079,BB$2)</f>
        <v>2.5837917664003602E-16</v>
      </c>
      <c r="BC230">
        <f>VLOOKUP($AC230,LS_Coint_BD!$B$3:$AQ$1079,BC$2)</f>
        <v>0</v>
      </c>
      <c r="BD230">
        <f t="shared" si="183"/>
        <v>0</v>
      </c>
      <c r="BE230">
        <f t="shared" si="184"/>
        <v>-1.9191951814047881</v>
      </c>
      <c r="BF230">
        <f t="shared" si="185"/>
        <v>-2.4029197426015152</v>
      </c>
      <c r="BG230">
        <f t="shared" si="186"/>
        <v>0</v>
      </c>
      <c r="BH230">
        <f t="shared" si="187"/>
        <v>-3.1780517226435392</v>
      </c>
      <c r="BI230">
        <f t="shared" si="188"/>
        <v>-3.6310356696764567</v>
      </c>
      <c r="BJ230">
        <f t="shared" si="189"/>
        <v>-3.7966197763776597</v>
      </c>
      <c r="BK230">
        <f t="shared" si="190"/>
        <v>0</v>
      </c>
      <c r="BL230">
        <f t="shared" si="191"/>
        <v>0</v>
      </c>
      <c r="BN230" s="19" t="b">
        <f t="shared" si="175"/>
        <v>0</v>
      </c>
      <c r="BO230" s="19" t="b">
        <f t="shared" si="176"/>
        <v>1</v>
      </c>
      <c r="BP230" s="19" t="b">
        <f t="shared" si="177"/>
        <v>1</v>
      </c>
      <c r="BQ230" s="19" t="b">
        <f t="shared" si="178"/>
        <v>0</v>
      </c>
      <c r="BR230" s="19" t="b">
        <f t="shared" si="179"/>
        <v>0</v>
      </c>
      <c r="BS230" s="19" t="b">
        <f t="shared" si="180"/>
        <v>0</v>
      </c>
      <c r="BT230" s="19" t="b">
        <f t="shared" si="181"/>
        <v>0</v>
      </c>
      <c r="BU230" s="19" t="b">
        <f t="shared" si="182"/>
        <v>0</v>
      </c>
    </row>
    <row r="231" spans="2:73" x14ac:dyDescent="0.3">
      <c r="B231" s="17" t="str">
        <f>VLOOKUP($AC231,LS_Coint_BD!$B$3:$D$1079,2)</f>
        <v>CPFE3</v>
      </c>
      <c r="C231" s="87" t="str">
        <f>VLOOKUP($AC231,LS_Coint_BD!$B$3:$D$1079,3)</f>
        <v>GOLL4</v>
      </c>
      <c r="D231" s="70">
        <f t="shared" si="192"/>
        <v>0</v>
      </c>
      <c r="E231" s="66">
        <f t="shared" si="193"/>
        <v>0</v>
      </c>
      <c r="F231" s="71">
        <f t="shared" si="194"/>
        <v>0</v>
      </c>
      <c r="G231" s="70">
        <f t="shared" si="195"/>
        <v>0</v>
      </c>
      <c r="H231" s="66">
        <f t="shared" si="196"/>
        <v>0</v>
      </c>
      <c r="I231" s="71">
        <f t="shared" si="197"/>
        <v>0</v>
      </c>
      <c r="J231" s="70">
        <f t="shared" si="198"/>
        <v>-0.70403015119504531</v>
      </c>
      <c r="K231" s="66">
        <f t="shared" si="199"/>
        <v>-6.9060654799613372</v>
      </c>
      <c r="L231" s="71">
        <f t="shared" si="200"/>
        <v>-4.6040436533075582</v>
      </c>
      <c r="M231" s="70">
        <f t="shared" si="201"/>
        <v>-0.59608876299090952</v>
      </c>
      <c r="N231" s="66">
        <f t="shared" si="202"/>
        <v>-6.6054316562766022</v>
      </c>
      <c r="O231" s="71">
        <f t="shared" si="203"/>
        <v>-4.4036211041844018</v>
      </c>
      <c r="P231" s="70">
        <f t="shared" si="204"/>
        <v>-0.17212204687703903</v>
      </c>
      <c r="Q231" s="66">
        <f t="shared" si="205"/>
        <v>-8.7088451354552667</v>
      </c>
      <c r="R231" s="71">
        <f t="shared" si="206"/>
        <v>-5.8058967569701778</v>
      </c>
      <c r="S231" s="70">
        <f t="shared" si="207"/>
        <v>0</v>
      </c>
      <c r="T231" s="66">
        <f t="shared" si="208"/>
        <v>0</v>
      </c>
      <c r="U231" s="71">
        <f t="shared" si="209"/>
        <v>0</v>
      </c>
      <c r="V231" s="70">
        <f t="shared" si="210"/>
        <v>-0.47040549779300989</v>
      </c>
      <c r="W231" s="66">
        <f t="shared" si="211"/>
        <v>-8.8323206129179486</v>
      </c>
      <c r="X231" s="71">
        <f t="shared" si="212"/>
        <v>-5.8882137419452993</v>
      </c>
      <c r="Y231" s="70">
        <f t="shared" si="213"/>
        <v>-2.5696927955630038</v>
      </c>
      <c r="Z231" s="66">
        <f t="shared" si="214"/>
        <v>-10.642493600119291</v>
      </c>
      <c r="AA231" s="71">
        <f t="shared" si="215"/>
        <v>-7.094995733412861</v>
      </c>
      <c r="AB231" s="98">
        <f>SUMIF(BN231:BU231,"VERDADEIRO",BN$3:$BU230)</f>
        <v>0</v>
      </c>
      <c r="AC231" s="97">
        <f t="shared" si="174"/>
        <v>228</v>
      </c>
      <c r="AD231">
        <f>RTD("tryd.rtdserver",,"COT",B231,"ULT")</f>
        <v>33.43</v>
      </c>
      <c r="AE231">
        <f>RTD("tryd.rtdserver",,"COT",C231,"ULT")</f>
        <v>25.09</v>
      </c>
      <c r="AF231">
        <f>VLOOKUP($AC231,LS_Coint_BD!$B$3:$AQ$1079,AF$2)*$AD231+VLOOKUP($AC231,LS_Coint_BD!$B$3:$AQ$1079,AF$2+1)</f>
        <v>0</v>
      </c>
      <c r="AG231">
        <f>VLOOKUP($AC231,LS_Coint_BD!$B$3:$AQ$1079,AG$2)*$AD231+VLOOKUP($AC231,LS_Coint_BD!$B$3:$AQ$1079,AG$2+1)</f>
        <v>0</v>
      </c>
      <c r="AH231">
        <f>VLOOKUP($AC231,LS_Coint_BD!$B$3:$AQ$1079,AH$2)*$AD231+VLOOKUP($AC231,LS_Coint_BD!$B$3:$AQ$1079,AH$2+1)</f>
        <v>25.794030151195045</v>
      </c>
      <c r="AI231">
        <f>VLOOKUP($AC231,LS_Coint_BD!$B$3:$AQ$1079,AI$2)*$AD231+VLOOKUP($AC231,LS_Coint_BD!$B$3:$AQ$1079,AI$2+1)</f>
        <v>25.686088762990909</v>
      </c>
      <c r="AJ231">
        <f>VLOOKUP($AC231,LS_Coint_BD!$B$3:$AQ$1079,AJ$2)*$AD231+VLOOKUP($AC231,LS_Coint_BD!$B$3:$AQ$1079,AJ$2+1)</f>
        <v>25.262122046877039</v>
      </c>
      <c r="AK231">
        <f>VLOOKUP($AC231,LS_Coint_BD!$B$3:$AQ$1079,AK$2)*$AD231+VLOOKUP($AC231,LS_Coint_BD!$B$3:$AQ$1079,AK$2+1)</f>
        <v>0</v>
      </c>
      <c r="AL231">
        <f>VLOOKUP($AC231,LS_Coint_BD!$B$3:$AQ$1079,AL$2)*$AD231+VLOOKUP($AC231,LS_Coint_BD!$B$3:$AQ$1079,AL$2+1)</f>
        <v>25.56040549779301</v>
      </c>
      <c r="AM231">
        <f>VLOOKUP($AC231,LS_Coint_BD!$B$3:$AQ$1079,AM$2)*$AD231+VLOOKUP($AC231,LS_Coint_BD!$B$3:$AQ$1079,AM$2+1)</f>
        <v>27.659692795563004</v>
      </c>
      <c r="AN231">
        <f>VLOOKUP($AC231,LS_Coint_BD!$B$3:$AQ$1079,AN$2)</f>
        <v>0</v>
      </c>
      <c r="AO231">
        <f>VLOOKUP($AC231,LS_Coint_BD!$B$3:$AQ$1079,AO$2)</f>
        <v>0</v>
      </c>
      <c r="AP231">
        <f>VLOOKUP($AC231,LS_Coint_BD!$B$3:$AQ$1079,AP$2)</f>
        <v>2.30202182665378</v>
      </c>
      <c r="AQ231">
        <f>VLOOKUP($AC231,LS_Coint_BD!$B$3:$AQ$1079,AQ$2)</f>
        <v>2.2018105520922</v>
      </c>
      <c r="AR231">
        <f>VLOOKUP($AC231,LS_Coint_BD!$B$3:$AQ$1079,AR$2)</f>
        <v>2.9029483784850898</v>
      </c>
      <c r="AS231">
        <f>VLOOKUP($AC231,LS_Coint_BD!$B$3:$AQ$1079,AS$2)</f>
        <v>0</v>
      </c>
      <c r="AT231">
        <f>VLOOKUP($AC231,LS_Coint_BD!$B$3:$AQ$1079,AT$2)</f>
        <v>2.9441068709726501</v>
      </c>
      <c r="AU231">
        <f>VLOOKUP($AC231,LS_Coint_BD!$B$3:$AQ$1079,AU$2)</f>
        <v>3.5474978667064301</v>
      </c>
      <c r="AV231">
        <f>VLOOKUP($AC231,LS_Coint_BD!$B$3:$AQ$1079,AV$2)</f>
        <v>0</v>
      </c>
      <c r="AW231">
        <f>VLOOKUP($AC231,LS_Coint_BD!$B$3:$AQ$1079,AW$2)</f>
        <v>0</v>
      </c>
      <c r="AX231">
        <f>VLOOKUP($AC231,LS_Coint_BD!$B$3:$AQ$1079,AX$2)</f>
        <v>1.7256037868459599E-15</v>
      </c>
      <c r="AY231">
        <f>VLOOKUP($AC231,LS_Coint_BD!$B$3:$AQ$1079,AY$2)</f>
        <v>-2.1316282072803001E-15</v>
      </c>
      <c r="AZ231">
        <f>VLOOKUP($AC231,LS_Coint_BD!$B$3:$AQ$1079,AZ$2)</f>
        <v>1.4210854715202001E-15</v>
      </c>
      <c r="BA231">
        <f>VLOOKUP($AC231,LS_Coint_BD!$B$3:$AQ$1079,BA$2)</f>
        <v>0</v>
      </c>
      <c r="BB231">
        <f>VLOOKUP($AC231,LS_Coint_BD!$B$3:$AQ$1079,BB$2)</f>
        <v>1.03351670656015E-15</v>
      </c>
      <c r="BC231">
        <f>VLOOKUP($AC231,LS_Coint_BD!$B$3:$AQ$1079,BC$2)</f>
        <v>-1.1368683772161599E-15</v>
      </c>
      <c r="BD231">
        <f t="shared" si="183"/>
        <v>0</v>
      </c>
      <c r="BE231">
        <f t="shared" si="184"/>
        <v>0</v>
      </c>
      <c r="BF231">
        <f t="shared" si="185"/>
        <v>-4.6040436533075582</v>
      </c>
      <c r="BG231">
        <f t="shared" si="186"/>
        <v>-4.4036211041844018</v>
      </c>
      <c r="BH231">
        <f t="shared" si="187"/>
        <v>-5.8058967569701778</v>
      </c>
      <c r="BI231">
        <f t="shared" si="188"/>
        <v>0</v>
      </c>
      <c r="BJ231">
        <f t="shared" si="189"/>
        <v>-5.8882137419452993</v>
      </c>
      <c r="BK231">
        <f t="shared" si="190"/>
        <v>-7.094995733412861</v>
      </c>
      <c r="BL231">
        <f t="shared" si="191"/>
        <v>0</v>
      </c>
      <c r="BN231" s="30" t="b">
        <f t="shared" si="175"/>
        <v>0</v>
      </c>
      <c r="BO231" s="30" t="b">
        <f t="shared" si="176"/>
        <v>0</v>
      </c>
      <c r="BP231" s="30" t="b">
        <f t="shared" si="177"/>
        <v>0</v>
      </c>
      <c r="BQ231" s="30" t="b">
        <f t="shared" si="178"/>
        <v>0</v>
      </c>
      <c r="BR231" s="30" t="b">
        <f t="shared" si="179"/>
        <v>0</v>
      </c>
      <c r="BS231" s="30" t="b">
        <f t="shared" si="180"/>
        <v>0</v>
      </c>
      <c r="BT231" s="30" t="b">
        <f t="shared" si="181"/>
        <v>0</v>
      </c>
      <c r="BU231" s="30" t="b">
        <f t="shared" si="182"/>
        <v>0</v>
      </c>
    </row>
    <row r="232" spans="2:73" x14ac:dyDescent="0.3">
      <c r="B232" s="17" t="str">
        <f>VLOOKUP($AC232,LS_Coint_BD!$B$3:$D$1079,2)</f>
        <v>CPFE3</v>
      </c>
      <c r="C232" s="87" t="str">
        <f>VLOOKUP($AC232,LS_Coint_BD!$B$3:$D$1079,3)</f>
        <v>IGTA3</v>
      </c>
      <c r="D232" s="68">
        <f t="shared" si="192"/>
        <v>0</v>
      </c>
      <c r="E232" s="65">
        <f t="shared" si="193"/>
        <v>0</v>
      </c>
      <c r="F232" s="69">
        <f t="shared" si="194"/>
        <v>0</v>
      </c>
      <c r="G232" s="68">
        <f t="shared" si="195"/>
        <v>0</v>
      </c>
      <c r="H232" s="65">
        <f t="shared" si="196"/>
        <v>0</v>
      </c>
      <c r="I232" s="69">
        <f t="shared" si="197"/>
        <v>0</v>
      </c>
      <c r="J232" s="68">
        <f t="shared" si="198"/>
        <v>-2.875156818952739</v>
      </c>
      <c r="K232" s="65">
        <f t="shared" si="199"/>
        <v>-5.3307752222492901</v>
      </c>
      <c r="L232" s="69">
        <f t="shared" si="200"/>
        <v>-3.5538501481661937</v>
      </c>
      <c r="M232" s="68">
        <f t="shared" si="201"/>
        <v>-2.8033453169049523</v>
      </c>
      <c r="N232" s="65">
        <f t="shared" si="202"/>
        <v>-5.1809429238973266</v>
      </c>
      <c r="O232" s="69">
        <f t="shared" si="203"/>
        <v>-3.4539619492648841</v>
      </c>
      <c r="P232" s="68">
        <f t="shared" si="204"/>
        <v>-2.9749120220147773</v>
      </c>
      <c r="Q232" s="65">
        <f t="shared" si="205"/>
        <v>-5.2495021999395064</v>
      </c>
      <c r="R232" s="69">
        <f t="shared" si="206"/>
        <v>-3.4996681332930044</v>
      </c>
      <c r="S232" s="68">
        <f t="shared" si="207"/>
        <v>-2.8579034250680735</v>
      </c>
      <c r="T232" s="65">
        <f t="shared" si="208"/>
        <v>-5.8177727109556194</v>
      </c>
      <c r="U232" s="69">
        <f t="shared" si="209"/>
        <v>-3.8785151406370799</v>
      </c>
      <c r="V232" s="68">
        <f t="shared" si="210"/>
        <v>-2.0904526381914508</v>
      </c>
      <c r="W232" s="65">
        <f t="shared" si="211"/>
        <v>-6.0675725315570705</v>
      </c>
      <c r="X232" s="69">
        <f t="shared" si="212"/>
        <v>-4.0450483543713807</v>
      </c>
      <c r="Y232" s="68">
        <f t="shared" si="213"/>
        <v>0</v>
      </c>
      <c r="Z232" s="65">
        <f t="shared" si="214"/>
        <v>0</v>
      </c>
      <c r="AA232" s="69">
        <f t="shared" si="215"/>
        <v>0</v>
      </c>
      <c r="AB232" s="98">
        <f>SUMIF(BN232:BU232,"VERDADEIRO",BN$3:$BU231)</f>
        <v>0</v>
      </c>
      <c r="AC232" s="97">
        <f t="shared" si="174"/>
        <v>229</v>
      </c>
      <c r="AD232">
        <f>RTD("tryd.rtdserver",,"COT",B232,"ULT")</f>
        <v>33.43</v>
      </c>
      <c r="AE232">
        <f>RTD("tryd.rtdserver",,"COT",C232,"ULT")</f>
        <v>35.19</v>
      </c>
      <c r="AF232">
        <f>VLOOKUP($AC232,LS_Coint_BD!$B$3:$AQ$1079,AF$2)*$AD232+VLOOKUP($AC232,LS_Coint_BD!$B$3:$AQ$1079,AF$2+1)</f>
        <v>0</v>
      </c>
      <c r="AG232">
        <f>VLOOKUP($AC232,LS_Coint_BD!$B$3:$AQ$1079,AG$2)*$AD232+VLOOKUP($AC232,LS_Coint_BD!$B$3:$AQ$1079,AG$2+1)</f>
        <v>0</v>
      </c>
      <c r="AH232">
        <f>VLOOKUP($AC232,LS_Coint_BD!$B$3:$AQ$1079,AH$2)*$AD232+VLOOKUP($AC232,LS_Coint_BD!$B$3:$AQ$1079,AH$2+1)</f>
        <v>38.065156818952737</v>
      </c>
      <c r="AI232">
        <f>VLOOKUP($AC232,LS_Coint_BD!$B$3:$AQ$1079,AI$2)*$AD232+VLOOKUP($AC232,LS_Coint_BD!$B$3:$AQ$1079,AI$2+1)</f>
        <v>37.99334531690495</v>
      </c>
      <c r="AJ232">
        <f>VLOOKUP($AC232,LS_Coint_BD!$B$3:$AQ$1079,AJ$2)*$AD232+VLOOKUP($AC232,LS_Coint_BD!$B$3:$AQ$1079,AJ$2+1)</f>
        <v>38.164912022014775</v>
      </c>
      <c r="AK232">
        <f>VLOOKUP($AC232,LS_Coint_BD!$B$3:$AQ$1079,AK$2)*$AD232+VLOOKUP($AC232,LS_Coint_BD!$B$3:$AQ$1079,AK$2+1)</f>
        <v>38.047903425068071</v>
      </c>
      <c r="AL232">
        <f>VLOOKUP($AC232,LS_Coint_BD!$B$3:$AQ$1079,AL$2)*$AD232+VLOOKUP($AC232,LS_Coint_BD!$B$3:$AQ$1079,AL$2+1)</f>
        <v>37.280452638191449</v>
      </c>
      <c r="AM232">
        <f>VLOOKUP($AC232,LS_Coint_BD!$B$3:$AQ$1079,AM$2)*$AD232+VLOOKUP($AC232,LS_Coint_BD!$B$3:$AQ$1079,AM$2+1)</f>
        <v>0</v>
      </c>
      <c r="AN232">
        <f>VLOOKUP($AC232,LS_Coint_BD!$B$3:$AQ$1079,AN$2)</f>
        <v>0</v>
      </c>
      <c r="AO232">
        <f>VLOOKUP($AC232,LS_Coint_BD!$B$3:$AQ$1079,AO$2)</f>
        <v>0</v>
      </c>
      <c r="AP232">
        <f>VLOOKUP($AC232,LS_Coint_BD!$B$3:$AQ$1079,AP$2)</f>
        <v>1.7769250740831</v>
      </c>
      <c r="AQ232">
        <f>VLOOKUP($AC232,LS_Coint_BD!$B$3:$AQ$1079,AQ$2)</f>
        <v>1.72698097463244</v>
      </c>
      <c r="AR232">
        <f>VLOOKUP($AC232,LS_Coint_BD!$B$3:$AQ$1079,AR$2)</f>
        <v>1.7498340666465</v>
      </c>
      <c r="AS232">
        <f>VLOOKUP($AC232,LS_Coint_BD!$B$3:$AQ$1079,AS$2)</f>
        <v>1.93925757031854</v>
      </c>
      <c r="AT232">
        <f>VLOOKUP($AC232,LS_Coint_BD!$B$3:$AQ$1079,AT$2)</f>
        <v>2.0225241771856899</v>
      </c>
      <c r="AU232">
        <f>VLOOKUP($AC232,LS_Coint_BD!$B$3:$AQ$1079,AU$2)</f>
        <v>0</v>
      </c>
      <c r="AV232">
        <f>VLOOKUP($AC232,LS_Coint_BD!$B$3:$AQ$1079,AV$2)</f>
        <v>0</v>
      </c>
      <c r="AW232">
        <f>VLOOKUP($AC232,LS_Coint_BD!$B$3:$AQ$1079,AW$2)</f>
        <v>0</v>
      </c>
      <c r="AX232">
        <f>VLOOKUP($AC232,LS_Coint_BD!$B$3:$AQ$1079,AX$2)</f>
        <v>6.1918724116237303E-15</v>
      </c>
      <c r="AY232">
        <f>VLOOKUP($AC232,LS_Coint_BD!$B$3:$AQ$1079,AY$2)</f>
        <v>-4.1300296516055803E-15</v>
      </c>
      <c r="AZ232">
        <f>VLOOKUP($AC232,LS_Coint_BD!$B$3:$AQ$1079,AZ$2)</f>
        <v>-4.2237818181294899E-15</v>
      </c>
      <c r="BA232">
        <f>VLOOKUP($AC232,LS_Coint_BD!$B$3:$AQ$1079,BA$2)</f>
        <v>1.7763568394002501E-16</v>
      </c>
      <c r="BB232">
        <f>VLOOKUP($AC232,LS_Coint_BD!$B$3:$AQ$1079,BB$2)</f>
        <v>-9.3662451532013198E-16</v>
      </c>
      <c r="BC232">
        <f>VLOOKUP($AC232,LS_Coint_BD!$B$3:$AQ$1079,BC$2)</f>
        <v>0</v>
      </c>
      <c r="BD232">
        <f t="shared" si="183"/>
        <v>0</v>
      </c>
      <c r="BE232">
        <f t="shared" si="184"/>
        <v>0</v>
      </c>
      <c r="BF232">
        <f t="shared" si="185"/>
        <v>-3.5538501481661937</v>
      </c>
      <c r="BG232">
        <f t="shared" si="186"/>
        <v>-3.4539619492648841</v>
      </c>
      <c r="BH232">
        <f t="shared" si="187"/>
        <v>-3.4996681332930044</v>
      </c>
      <c r="BI232">
        <f t="shared" si="188"/>
        <v>-3.8785151406370799</v>
      </c>
      <c r="BJ232">
        <f t="shared" si="189"/>
        <v>-4.0450483543713807</v>
      </c>
      <c r="BK232">
        <f t="shared" si="190"/>
        <v>0</v>
      </c>
      <c r="BL232">
        <f t="shared" si="191"/>
        <v>0</v>
      </c>
      <c r="BN232" s="19" t="b">
        <f t="shared" si="175"/>
        <v>0</v>
      </c>
      <c r="BO232" s="19" t="b">
        <f t="shared" si="176"/>
        <v>0</v>
      </c>
      <c r="BP232" s="19" t="b">
        <f t="shared" si="177"/>
        <v>0</v>
      </c>
      <c r="BQ232" s="19" t="b">
        <f t="shared" si="178"/>
        <v>0</v>
      </c>
      <c r="BR232" s="19" t="b">
        <f t="shared" si="179"/>
        <v>0</v>
      </c>
      <c r="BS232" s="19" t="b">
        <f t="shared" si="180"/>
        <v>0</v>
      </c>
      <c r="BT232" s="19" t="b">
        <f t="shared" si="181"/>
        <v>0</v>
      </c>
      <c r="BU232" s="19" t="b">
        <f t="shared" si="182"/>
        <v>0</v>
      </c>
    </row>
    <row r="233" spans="2:73" x14ac:dyDescent="0.3">
      <c r="B233" s="17" t="str">
        <f>VLOOKUP($AC233,LS_Coint_BD!$B$3:$D$1079,2)</f>
        <v>CPFE3</v>
      </c>
      <c r="C233" s="87" t="str">
        <f>VLOOKUP($AC233,LS_Coint_BD!$B$3:$D$1079,3)</f>
        <v>IRBR3</v>
      </c>
      <c r="D233" s="70">
        <f t="shared" si="192"/>
        <v>0</v>
      </c>
      <c r="E233" s="66">
        <f t="shared" si="193"/>
        <v>0</v>
      </c>
      <c r="F233" s="71">
        <f t="shared" si="194"/>
        <v>0</v>
      </c>
      <c r="G233" s="70">
        <f t="shared" si="195"/>
        <v>-0.49384611116924848</v>
      </c>
      <c r="H233" s="66">
        <f t="shared" si="196"/>
        <v>-1.8181327449084375</v>
      </c>
      <c r="I233" s="71">
        <f t="shared" si="197"/>
        <v>-1.2120884966056249</v>
      </c>
      <c r="J233" s="70">
        <f t="shared" si="198"/>
        <v>-0.53422175018891416</v>
      </c>
      <c r="K233" s="66">
        <f t="shared" si="199"/>
        <v>-2.0869347487975856</v>
      </c>
      <c r="L233" s="71">
        <f t="shared" si="200"/>
        <v>-1.3912898325317238</v>
      </c>
      <c r="M233" s="70">
        <f t="shared" si="201"/>
        <v>0</v>
      </c>
      <c r="N233" s="66">
        <f t="shared" si="202"/>
        <v>0</v>
      </c>
      <c r="O233" s="71">
        <f t="shared" si="203"/>
        <v>0</v>
      </c>
      <c r="P233" s="70">
        <f t="shared" si="204"/>
        <v>0</v>
      </c>
      <c r="Q233" s="66">
        <f t="shared" si="205"/>
        <v>0</v>
      </c>
      <c r="R233" s="71">
        <f t="shared" si="206"/>
        <v>0</v>
      </c>
      <c r="S233" s="70">
        <f t="shared" si="207"/>
        <v>-0.39216847478140693</v>
      </c>
      <c r="T233" s="66">
        <f t="shared" si="208"/>
        <v>-3.601059642099961</v>
      </c>
      <c r="U233" s="71">
        <f t="shared" si="209"/>
        <v>-2.4007064280666408</v>
      </c>
      <c r="V233" s="70">
        <f t="shared" si="210"/>
        <v>-0.51932194014424216</v>
      </c>
      <c r="W233" s="66">
        <f t="shared" si="211"/>
        <v>-3.6122530973039408</v>
      </c>
      <c r="X233" s="71">
        <f t="shared" si="212"/>
        <v>-2.4081687315359606</v>
      </c>
      <c r="Y233" s="70">
        <f t="shared" si="213"/>
        <v>-7.8837043716121507</v>
      </c>
      <c r="Z233" s="66">
        <f t="shared" si="214"/>
        <v>-18.695645671639475</v>
      </c>
      <c r="AA233" s="71">
        <f t="shared" si="215"/>
        <v>-12.463763781092982</v>
      </c>
      <c r="AB233" s="98">
        <f>SUMIF(BN233:BU233,"VERDADEIRO",BN$3:$BU232)</f>
        <v>0</v>
      </c>
      <c r="AC233" s="97">
        <f t="shared" si="174"/>
        <v>230</v>
      </c>
      <c r="AD233">
        <f>RTD("tryd.rtdserver",,"COT",B233,"ULT")</f>
        <v>33.43</v>
      </c>
      <c r="AE233">
        <f>RTD("tryd.rtdserver",,"COT",C233,"ULT")</f>
        <v>6.91</v>
      </c>
      <c r="AF233">
        <f>VLOOKUP($AC233,LS_Coint_BD!$B$3:$AQ$1079,AF$2)*$AD233+VLOOKUP($AC233,LS_Coint_BD!$B$3:$AQ$1079,AF$2+1)</f>
        <v>0</v>
      </c>
      <c r="AG233">
        <f>VLOOKUP($AC233,LS_Coint_BD!$B$3:$AQ$1079,AG$2)*$AD233+VLOOKUP($AC233,LS_Coint_BD!$B$3:$AQ$1079,AG$2+1)</f>
        <v>7.4038461111692486</v>
      </c>
      <c r="AH233">
        <f>VLOOKUP($AC233,LS_Coint_BD!$B$3:$AQ$1079,AH$2)*$AD233+VLOOKUP($AC233,LS_Coint_BD!$B$3:$AQ$1079,AH$2+1)</f>
        <v>7.4442217501889143</v>
      </c>
      <c r="AI233">
        <f>VLOOKUP($AC233,LS_Coint_BD!$B$3:$AQ$1079,AI$2)*$AD233+VLOOKUP($AC233,LS_Coint_BD!$B$3:$AQ$1079,AI$2+1)</f>
        <v>0</v>
      </c>
      <c r="AJ233">
        <f>VLOOKUP($AC233,LS_Coint_BD!$B$3:$AQ$1079,AJ$2)*$AD233+VLOOKUP($AC233,LS_Coint_BD!$B$3:$AQ$1079,AJ$2+1)</f>
        <v>0</v>
      </c>
      <c r="AK233">
        <f>VLOOKUP($AC233,LS_Coint_BD!$B$3:$AQ$1079,AK$2)*$AD233+VLOOKUP($AC233,LS_Coint_BD!$B$3:$AQ$1079,AK$2+1)</f>
        <v>7.3021684747814071</v>
      </c>
      <c r="AL233">
        <f>VLOOKUP($AC233,LS_Coint_BD!$B$3:$AQ$1079,AL$2)*$AD233+VLOOKUP($AC233,LS_Coint_BD!$B$3:$AQ$1079,AL$2+1)</f>
        <v>7.4293219401442423</v>
      </c>
      <c r="AM233">
        <f>VLOOKUP($AC233,LS_Coint_BD!$B$3:$AQ$1079,AM$2)*$AD233+VLOOKUP($AC233,LS_Coint_BD!$B$3:$AQ$1079,AM$2+1)</f>
        <v>14.793704371612151</v>
      </c>
      <c r="AN233">
        <f>VLOOKUP($AC233,LS_Coint_BD!$B$3:$AQ$1079,AN$2)</f>
        <v>0</v>
      </c>
      <c r="AO233">
        <f>VLOOKUP($AC233,LS_Coint_BD!$B$3:$AQ$1079,AO$2)</f>
        <v>0.606044248302813</v>
      </c>
      <c r="AP233">
        <f>VLOOKUP($AC233,LS_Coint_BD!$B$3:$AQ$1079,AP$2)</f>
        <v>0.695644916265862</v>
      </c>
      <c r="AQ233">
        <f>VLOOKUP($AC233,LS_Coint_BD!$B$3:$AQ$1079,AQ$2)</f>
        <v>0</v>
      </c>
      <c r="AR233">
        <f>VLOOKUP($AC233,LS_Coint_BD!$B$3:$AQ$1079,AR$2)</f>
        <v>0</v>
      </c>
      <c r="AS233">
        <f>VLOOKUP($AC233,LS_Coint_BD!$B$3:$AQ$1079,AS$2)</f>
        <v>1.20035321403332</v>
      </c>
      <c r="AT233">
        <f>VLOOKUP($AC233,LS_Coint_BD!$B$3:$AQ$1079,AT$2)</f>
        <v>1.2040843657679801</v>
      </c>
      <c r="AU233">
        <f>VLOOKUP($AC233,LS_Coint_BD!$B$3:$AQ$1079,AU$2)</f>
        <v>6.2318818905464903</v>
      </c>
      <c r="AV233">
        <f>VLOOKUP($AC233,LS_Coint_BD!$B$3:$AQ$1079,AV$2)</f>
        <v>0</v>
      </c>
      <c r="AW233">
        <f>VLOOKUP($AC233,LS_Coint_BD!$B$3:$AQ$1079,AW$2)</f>
        <v>1.05101112997848E-15</v>
      </c>
      <c r="AX233">
        <f>VLOOKUP($AC233,LS_Coint_BD!$B$3:$AQ$1079,AX$2)</f>
        <v>2.1570047335574499E-16</v>
      </c>
      <c r="AY233">
        <f>VLOOKUP($AC233,LS_Coint_BD!$B$3:$AQ$1079,AY$2)</f>
        <v>0</v>
      </c>
      <c r="AZ233">
        <f>VLOOKUP($AC233,LS_Coint_BD!$B$3:$AQ$1079,AZ$2)</f>
        <v>0</v>
      </c>
      <c r="BA233">
        <f>VLOOKUP($AC233,LS_Coint_BD!$B$3:$AQ$1079,BA$2)</f>
        <v>-7.1054273576010003E-16</v>
      </c>
      <c r="BB233">
        <f>VLOOKUP($AC233,LS_Coint_BD!$B$3:$AQ$1079,BB$2)</f>
        <v>-5.8135314744008197E-16</v>
      </c>
      <c r="BC233">
        <f>VLOOKUP($AC233,LS_Coint_BD!$B$3:$AQ$1079,BC$2)</f>
        <v>-2.04636307898909E-15</v>
      </c>
      <c r="BD233">
        <f t="shared" si="183"/>
        <v>0</v>
      </c>
      <c r="BE233">
        <f t="shared" si="184"/>
        <v>-1.2120884966056249</v>
      </c>
      <c r="BF233">
        <f t="shared" si="185"/>
        <v>-1.3912898325317238</v>
      </c>
      <c r="BG233">
        <f t="shared" si="186"/>
        <v>0</v>
      </c>
      <c r="BH233">
        <f t="shared" si="187"/>
        <v>0</v>
      </c>
      <c r="BI233">
        <f t="shared" si="188"/>
        <v>-2.4007064280666408</v>
      </c>
      <c r="BJ233">
        <f t="shared" si="189"/>
        <v>-2.4081687315359606</v>
      </c>
      <c r="BK233">
        <f t="shared" si="190"/>
        <v>-12.463763781092982</v>
      </c>
      <c r="BL233">
        <f t="shared" si="191"/>
        <v>0</v>
      </c>
      <c r="BN233" s="30" t="b">
        <f t="shared" si="175"/>
        <v>0</v>
      </c>
      <c r="BO233" s="30" t="b">
        <f t="shared" si="176"/>
        <v>0</v>
      </c>
      <c r="BP233" s="30" t="b">
        <f t="shared" si="177"/>
        <v>0</v>
      </c>
      <c r="BQ233" s="30" t="b">
        <f t="shared" si="178"/>
        <v>0</v>
      </c>
      <c r="BR233" s="30" t="b">
        <f t="shared" si="179"/>
        <v>0</v>
      </c>
      <c r="BS233" s="30" t="b">
        <f t="shared" si="180"/>
        <v>0</v>
      </c>
      <c r="BT233" s="30" t="b">
        <f t="shared" si="181"/>
        <v>0</v>
      </c>
      <c r="BU233" s="30" t="b">
        <f t="shared" si="182"/>
        <v>0</v>
      </c>
    </row>
    <row r="234" spans="2:73" x14ac:dyDescent="0.3">
      <c r="B234" s="17" t="str">
        <f>VLOOKUP($AC234,LS_Coint_BD!$B$3:$D$1079,2)</f>
        <v>CPFE3</v>
      </c>
      <c r="C234" s="87" t="str">
        <f>VLOOKUP($AC234,LS_Coint_BD!$B$3:$D$1079,3)</f>
        <v>JBSS3</v>
      </c>
      <c r="D234" s="68">
        <f t="shared" si="192"/>
        <v>0</v>
      </c>
      <c r="E234" s="65">
        <f t="shared" si="193"/>
        <v>0</v>
      </c>
      <c r="F234" s="69">
        <f t="shared" si="194"/>
        <v>0</v>
      </c>
      <c r="G234" s="68">
        <f t="shared" si="195"/>
        <v>0</v>
      </c>
      <c r="H234" s="65">
        <f t="shared" si="196"/>
        <v>0</v>
      </c>
      <c r="I234" s="69">
        <f t="shared" si="197"/>
        <v>0</v>
      </c>
      <c r="J234" s="68">
        <f t="shared" si="198"/>
        <v>0</v>
      </c>
      <c r="K234" s="65">
        <f t="shared" si="199"/>
        <v>0</v>
      </c>
      <c r="L234" s="69">
        <f t="shared" si="200"/>
        <v>0</v>
      </c>
      <c r="M234" s="68">
        <f t="shared" si="201"/>
        <v>0.63704040067084122</v>
      </c>
      <c r="N234" s="65">
        <f t="shared" si="202"/>
        <v>3.2967863775924595</v>
      </c>
      <c r="O234" s="69">
        <f t="shared" si="203"/>
        <v>2.1978575850616395</v>
      </c>
      <c r="P234" s="68">
        <f t="shared" si="204"/>
        <v>0.90157757638982616</v>
      </c>
      <c r="Q234" s="65">
        <f t="shared" si="205"/>
        <v>3.3403353160982103</v>
      </c>
      <c r="R234" s="69">
        <f t="shared" si="206"/>
        <v>2.2268902107321402</v>
      </c>
      <c r="S234" s="68">
        <f t="shared" si="207"/>
        <v>1.511128078460473</v>
      </c>
      <c r="T234" s="65">
        <f t="shared" si="208"/>
        <v>3.7377889419352517</v>
      </c>
      <c r="U234" s="69">
        <f t="shared" si="209"/>
        <v>2.491859294623501</v>
      </c>
      <c r="V234" s="68">
        <f t="shared" si="210"/>
        <v>1.3891344998865307</v>
      </c>
      <c r="W234" s="65">
        <f t="shared" si="211"/>
        <v>3.7706124898689586</v>
      </c>
      <c r="X234" s="69">
        <f t="shared" si="212"/>
        <v>2.5137416599126392</v>
      </c>
      <c r="Y234" s="68">
        <f t="shared" si="213"/>
        <v>1.0395654481978838</v>
      </c>
      <c r="Z234" s="65">
        <f t="shared" si="214"/>
        <v>4.2089664640503326</v>
      </c>
      <c r="AA234" s="69">
        <f t="shared" si="215"/>
        <v>2.8059776427002214</v>
      </c>
      <c r="AB234" s="98">
        <f>SUMIF(BN234:BU234,"VERDADEIRO",BN$3:$BU233)</f>
        <v>0</v>
      </c>
      <c r="AC234" s="97">
        <f t="shared" si="174"/>
        <v>231</v>
      </c>
      <c r="AD234">
        <f>RTD("tryd.rtdserver",,"COT",B234,"ULT")</f>
        <v>33.43</v>
      </c>
      <c r="AE234">
        <f>RTD("tryd.rtdserver",,"COT",C234,"ULT")</f>
        <v>25.15</v>
      </c>
      <c r="AF234">
        <f>VLOOKUP($AC234,LS_Coint_BD!$B$3:$AQ$1079,AF$2)*$AD234+VLOOKUP($AC234,LS_Coint_BD!$B$3:$AQ$1079,AF$2+1)</f>
        <v>0</v>
      </c>
      <c r="AG234">
        <f>VLOOKUP($AC234,LS_Coint_BD!$B$3:$AQ$1079,AG$2)*$AD234+VLOOKUP($AC234,LS_Coint_BD!$B$3:$AQ$1079,AG$2+1)</f>
        <v>0</v>
      </c>
      <c r="AH234">
        <f>VLOOKUP($AC234,LS_Coint_BD!$B$3:$AQ$1079,AH$2)*$AD234+VLOOKUP($AC234,LS_Coint_BD!$B$3:$AQ$1079,AH$2+1)</f>
        <v>0</v>
      </c>
      <c r="AI234">
        <f>VLOOKUP($AC234,LS_Coint_BD!$B$3:$AQ$1079,AI$2)*$AD234+VLOOKUP($AC234,LS_Coint_BD!$B$3:$AQ$1079,AI$2+1)</f>
        <v>24.512959599329157</v>
      </c>
      <c r="AJ234">
        <f>VLOOKUP($AC234,LS_Coint_BD!$B$3:$AQ$1079,AJ$2)*$AD234+VLOOKUP($AC234,LS_Coint_BD!$B$3:$AQ$1079,AJ$2+1)</f>
        <v>24.248422423610172</v>
      </c>
      <c r="AK234">
        <f>VLOOKUP($AC234,LS_Coint_BD!$B$3:$AQ$1079,AK$2)*$AD234+VLOOKUP($AC234,LS_Coint_BD!$B$3:$AQ$1079,AK$2+1)</f>
        <v>23.638871921539526</v>
      </c>
      <c r="AL234">
        <f>VLOOKUP($AC234,LS_Coint_BD!$B$3:$AQ$1079,AL$2)*$AD234+VLOOKUP($AC234,LS_Coint_BD!$B$3:$AQ$1079,AL$2+1)</f>
        <v>23.760865500113468</v>
      </c>
      <c r="AM234">
        <f>VLOOKUP($AC234,LS_Coint_BD!$B$3:$AQ$1079,AM$2)*$AD234+VLOOKUP($AC234,LS_Coint_BD!$B$3:$AQ$1079,AM$2+1)</f>
        <v>24.110434551802115</v>
      </c>
      <c r="AN234">
        <f>VLOOKUP($AC234,LS_Coint_BD!$B$3:$AQ$1079,AN$2)</f>
        <v>0</v>
      </c>
      <c r="AO234">
        <f>VLOOKUP($AC234,LS_Coint_BD!$B$3:$AQ$1079,AO$2)</f>
        <v>0</v>
      </c>
      <c r="AP234">
        <f>VLOOKUP($AC234,LS_Coint_BD!$B$3:$AQ$1079,AP$2)</f>
        <v>0</v>
      </c>
      <c r="AQ234">
        <f>VLOOKUP($AC234,LS_Coint_BD!$B$3:$AQ$1079,AQ$2)</f>
        <v>1.09892879253082</v>
      </c>
      <c r="AR234">
        <f>VLOOKUP($AC234,LS_Coint_BD!$B$3:$AQ$1079,AR$2)</f>
        <v>1.1134451053660701</v>
      </c>
      <c r="AS234">
        <f>VLOOKUP($AC234,LS_Coint_BD!$B$3:$AQ$1079,AS$2)</f>
        <v>1.24592964731175</v>
      </c>
      <c r="AT234">
        <f>VLOOKUP($AC234,LS_Coint_BD!$B$3:$AQ$1079,AT$2)</f>
        <v>1.25687082995632</v>
      </c>
      <c r="AU234">
        <f>VLOOKUP($AC234,LS_Coint_BD!$B$3:$AQ$1079,AU$2)</f>
        <v>1.40298882135011</v>
      </c>
      <c r="AV234">
        <f>VLOOKUP($AC234,LS_Coint_BD!$B$3:$AQ$1079,AV$2)</f>
        <v>0</v>
      </c>
      <c r="AW234">
        <f>VLOOKUP($AC234,LS_Coint_BD!$B$3:$AQ$1079,AW$2)</f>
        <v>0</v>
      </c>
      <c r="AX234">
        <f>VLOOKUP($AC234,LS_Coint_BD!$B$3:$AQ$1079,AX$2)</f>
        <v>0</v>
      </c>
      <c r="AY234">
        <f>VLOOKUP($AC234,LS_Coint_BD!$B$3:$AQ$1079,AY$2)</f>
        <v>-3.1086244689504401E-16</v>
      </c>
      <c r="AZ234">
        <f>VLOOKUP($AC234,LS_Coint_BD!$B$3:$AQ$1079,AZ$2)</f>
        <v>-1.7763568394002501E-16</v>
      </c>
      <c r="BA234">
        <f>VLOOKUP($AC234,LS_Coint_BD!$B$3:$AQ$1079,BA$2)</f>
        <v>8.1712414612411495E-16</v>
      </c>
      <c r="BB234">
        <f>VLOOKUP($AC234,LS_Coint_BD!$B$3:$AQ$1079,BB$2)</f>
        <v>-9.8507061094013893E-16</v>
      </c>
      <c r="BC234">
        <f>VLOOKUP($AC234,LS_Coint_BD!$B$3:$AQ$1079,BC$2)</f>
        <v>1.35003119794419E-15</v>
      </c>
      <c r="BD234">
        <f t="shared" si="183"/>
        <v>0</v>
      </c>
      <c r="BE234">
        <f t="shared" si="184"/>
        <v>0</v>
      </c>
      <c r="BF234">
        <f t="shared" si="185"/>
        <v>0</v>
      </c>
      <c r="BG234">
        <f t="shared" si="186"/>
        <v>2.1978575850616395</v>
      </c>
      <c r="BH234">
        <f t="shared" si="187"/>
        <v>2.2268902107321402</v>
      </c>
      <c r="BI234">
        <f t="shared" si="188"/>
        <v>2.491859294623501</v>
      </c>
      <c r="BJ234">
        <f t="shared" si="189"/>
        <v>2.5137416599126392</v>
      </c>
      <c r="BK234">
        <f t="shared" si="190"/>
        <v>2.8059776427002214</v>
      </c>
      <c r="BL234">
        <f t="shared" si="191"/>
        <v>0</v>
      </c>
      <c r="BN234" s="19" t="b">
        <f t="shared" si="175"/>
        <v>0</v>
      </c>
      <c r="BO234" s="19" t="b">
        <f t="shared" si="176"/>
        <v>0</v>
      </c>
      <c r="BP234" s="19" t="b">
        <f t="shared" si="177"/>
        <v>0</v>
      </c>
      <c r="BQ234" s="19" t="b">
        <f t="shared" si="178"/>
        <v>0</v>
      </c>
      <c r="BR234" s="19" t="b">
        <f t="shared" si="179"/>
        <v>0</v>
      </c>
      <c r="BS234" s="19" t="b">
        <f t="shared" si="180"/>
        <v>0</v>
      </c>
      <c r="BT234" s="19" t="b">
        <f t="shared" si="181"/>
        <v>0</v>
      </c>
      <c r="BU234" s="19" t="b">
        <f t="shared" si="182"/>
        <v>0</v>
      </c>
    </row>
    <row r="235" spans="2:73" x14ac:dyDescent="0.3">
      <c r="B235" s="17" t="str">
        <f>VLOOKUP($AC235,LS_Coint_BD!$B$3:$D$1079,2)</f>
        <v>CPFE3</v>
      </c>
      <c r="C235" s="87" t="str">
        <f>VLOOKUP($AC235,LS_Coint_BD!$B$3:$D$1079,3)</f>
        <v>MRVE3</v>
      </c>
      <c r="D235" s="70">
        <f t="shared" si="192"/>
        <v>-1.0260613997033978</v>
      </c>
      <c r="E235" s="66">
        <f t="shared" si="193"/>
        <v>-2.5400122753432863</v>
      </c>
      <c r="F235" s="71">
        <f t="shared" si="194"/>
        <v>-1.6933415168955241</v>
      </c>
      <c r="G235" s="70">
        <f t="shared" si="195"/>
        <v>-0.93418808581771273</v>
      </c>
      <c r="H235" s="66">
        <f t="shared" si="196"/>
        <v>-2.4610889145934585</v>
      </c>
      <c r="I235" s="71">
        <f t="shared" si="197"/>
        <v>-1.6407259430623056</v>
      </c>
      <c r="J235" s="70">
        <f t="shared" si="198"/>
        <v>-0.7062272638834024</v>
      </c>
      <c r="K235" s="66">
        <f t="shared" si="199"/>
        <v>-2.974496970319835</v>
      </c>
      <c r="L235" s="71">
        <f t="shared" si="200"/>
        <v>-1.9829979802132234</v>
      </c>
      <c r="M235" s="70">
        <f t="shared" si="201"/>
        <v>-0.59678115431606571</v>
      </c>
      <c r="N235" s="66">
        <f t="shared" si="202"/>
        <v>-3.1455140534364912</v>
      </c>
      <c r="O235" s="71">
        <f t="shared" si="203"/>
        <v>-2.0970093689576608</v>
      </c>
      <c r="P235" s="70">
        <f t="shared" si="204"/>
        <v>-0.34509781329470712</v>
      </c>
      <c r="Q235" s="66">
        <f t="shared" si="205"/>
        <v>-3.9192256299369319</v>
      </c>
      <c r="R235" s="71">
        <f t="shared" si="206"/>
        <v>-2.6128170866246214</v>
      </c>
      <c r="S235" s="70">
        <f t="shared" si="207"/>
        <v>-1.0859226020638957</v>
      </c>
      <c r="T235" s="66">
        <f t="shared" si="208"/>
        <v>-4.2666370832542189</v>
      </c>
      <c r="U235" s="71">
        <f t="shared" si="209"/>
        <v>-2.8444247221694789</v>
      </c>
      <c r="V235" s="70">
        <f t="shared" si="210"/>
        <v>-1.2243139675579044</v>
      </c>
      <c r="W235" s="66">
        <f t="shared" si="211"/>
        <v>-4.1351667595693211</v>
      </c>
      <c r="X235" s="71">
        <f t="shared" si="212"/>
        <v>-2.756777839712881</v>
      </c>
      <c r="Y235" s="70">
        <f t="shared" si="213"/>
        <v>-0.66481982740499745</v>
      </c>
      <c r="Z235" s="66">
        <f t="shared" si="214"/>
        <v>-4.2534477292675792</v>
      </c>
      <c r="AA235" s="71">
        <f t="shared" si="215"/>
        <v>-2.8356318195117192</v>
      </c>
      <c r="AB235" s="98">
        <f>SUMIF(BN235:BU235,"VERDADEIRO",BN$3:$BU234)</f>
        <v>0</v>
      </c>
      <c r="AC235" s="97">
        <f t="shared" si="174"/>
        <v>232</v>
      </c>
      <c r="AD235">
        <f>RTD("tryd.rtdserver",,"COT",B235,"ULT")</f>
        <v>33.43</v>
      </c>
      <c r="AE235">
        <f>RTD("tryd.rtdserver",,"COT",C235,"ULT")</f>
        <v>19.75</v>
      </c>
      <c r="AF235">
        <f>VLOOKUP($AC235,LS_Coint_BD!$B$3:$AQ$1079,AF$2)*$AD235+VLOOKUP($AC235,LS_Coint_BD!$B$3:$AQ$1079,AF$2+1)</f>
        <v>20.776061399703398</v>
      </c>
      <c r="AG235">
        <f>VLOOKUP($AC235,LS_Coint_BD!$B$3:$AQ$1079,AG$2)*$AD235+VLOOKUP($AC235,LS_Coint_BD!$B$3:$AQ$1079,AG$2+1)</f>
        <v>20.684188085817713</v>
      </c>
      <c r="AH235">
        <f>VLOOKUP($AC235,LS_Coint_BD!$B$3:$AQ$1079,AH$2)*$AD235+VLOOKUP($AC235,LS_Coint_BD!$B$3:$AQ$1079,AH$2+1)</f>
        <v>20.456227263883402</v>
      </c>
      <c r="AI235">
        <f>VLOOKUP($AC235,LS_Coint_BD!$B$3:$AQ$1079,AI$2)*$AD235+VLOOKUP($AC235,LS_Coint_BD!$B$3:$AQ$1079,AI$2+1)</f>
        <v>20.346781154316066</v>
      </c>
      <c r="AJ235">
        <f>VLOOKUP($AC235,LS_Coint_BD!$B$3:$AQ$1079,AJ$2)*$AD235+VLOOKUP($AC235,LS_Coint_BD!$B$3:$AQ$1079,AJ$2+1)</f>
        <v>20.095097813294707</v>
      </c>
      <c r="AK235">
        <f>VLOOKUP($AC235,LS_Coint_BD!$B$3:$AQ$1079,AK$2)*$AD235+VLOOKUP($AC235,LS_Coint_BD!$B$3:$AQ$1079,AK$2+1)</f>
        <v>20.835922602063896</v>
      </c>
      <c r="AL235">
        <f>VLOOKUP($AC235,LS_Coint_BD!$B$3:$AQ$1079,AL$2)*$AD235+VLOOKUP($AC235,LS_Coint_BD!$B$3:$AQ$1079,AL$2+1)</f>
        <v>20.974313967557904</v>
      </c>
      <c r="AM235">
        <f>VLOOKUP($AC235,LS_Coint_BD!$B$3:$AQ$1079,AM$2)*$AD235+VLOOKUP($AC235,LS_Coint_BD!$B$3:$AQ$1079,AM$2+1)</f>
        <v>20.414819827404997</v>
      </c>
      <c r="AN235">
        <f>VLOOKUP($AC235,LS_Coint_BD!$B$3:$AQ$1079,AN$2)</f>
        <v>0.84667075844776296</v>
      </c>
      <c r="AO235">
        <f>VLOOKUP($AC235,LS_Coint_BD!$B$3:$AQ$1079,AO$2)</f>
        <v>0.82036297153115301</v>
      </c>
      <c r="AP235">
        <f>VLOOKUP($AC235,LS_Coint_BD!$B$3:$AQ$1079,AP$2)</f>
        <v>0.99149899010661102</v>
      </c>
      <c r="AQ235">
        <f>VLOOKUP($AC235,LS_Coint_BD!$B$3:$AQ$1079,AQ$2)</f>
        <v>1.0485046844788299</v>
      </c>
      <c r="AR235">
        <f>VLOOKUP($AC235,LS_Coint_BD!$B$3:$AQ$1079,AR$2)</f>
        <v>1.30640854331231</v>
      </c>
      <c r="AS235">
        <f>VLOOKUP($AC235,LS_Coint_BD!$B$3:$AQ$1079,AS$2)</f>
        <v>1.4222123610847399</v>
      </c>
      <c r="AT235">
        <f>VLOOKUP($AC235,LS_Coint_BD!$B$3:$AQ$1079,AT$2)</f>
        <v>1.3783889198564401</v>
      </c>
      <c r="AU235">
        <f>VLOOKUP($AC235,LS_Coint_BD!$B$3:$AQ$1079,AU$2)</f>
        <v>1.41781590975586</v>
      </c>
      <c r="AV235">
        <f>VLOOKUP($AC235,LS_Coint_BD!$B$3:$AQ$1079,AV$2)</f>
        <v>1.7763568394002501E-15</v>
      </c>
      <c r="AW235">
        <f>VLOOKUP($AC235,LS_Coint_BD!$B$3:$AQ$1079,AW$2)</f>
        <v>3.8487731520338801E-16</v>
      </c>
      <c r="AX235">
        <f>VLOOKUP($AC235,LS_Coint_BD!$B$3:$AQ$1079,AX$2)</f>
        <v>-1.2942028401344699E-15</v>
      </c>
      <c r="AY235">
        <f>VLOOKUP($AC235,LS_Coint_BD!$B$3:$AQ$1079,AY$2)</f>
        <v>-6.6613381477509402E-16</v>
      </c>
      <c r="AZ235">
        <f>VLOOKUP($AC235,LS_Coint_BD!$B$3:$AQ$1079,AZ$2)</f>
        <v>-1.51977196259799E-15</v>
      </c>
      <c r="BA235">
        <f>VLOOKUP($AC235,LS_Coint_BD!$B$3:$AQ$1079,BA$2)</f>
        <v>1.0302869668521499E-15</v>
      </c>
      <c r="BB235">
        <f>VLOOKUP($AC235,LS_Coint_BD!$B$3:$AQ$1079,BB$2)</f>
        <v>-9.6892191240013694E-16</v>
      </c>
      <c r="BC235">
        <f>VLOOKUP($AC235,LS_Coint_BD!$B$3:$AQ$1079,BC$2)</f>
        <v>6.82121026329696E-16</v>
      </c>
      <c r="BD235">
        <f t="shared" si="183"/>
        <v>-1.6933415168955241</v>
      </c>
      <c r="BE235">
        <f t="shared" si="184"/>
        <v>-1.6407259430623056</v>
      </c>
      <c r="BF235">
        <f t="shared" si="185"/>
        <v>-1.9829979802132234</v>
      </c>
      <c r="BG235">
        <f t="shared" si="186"/>
        <v>-2.0970093689576608</v>
      </c>
      <c r="BH235">
        <f t="shared" si="187"/>
        <v>-2.6128170866246214</v>
      </c>
      <c r="BI235">
        <f t="shared" si="188"/>
        <v>-2.8444247221694789</v>
      </c>
      <c r="BJ235">
        <f t="shared" si="189"/>
        <v>-2.756777839712881</v>
      </c>
      <c r="BK235">
        <f t="shared" si="190"/>
        <v>-2.8356318195117192</v>
      </c>
      <c r="BL235">
        <f t="shared" si="191"/>
        <v>-1.6933415168955277</v>
      </c>
      <c r="BN235" s="30" t="b">
        <f t="shared" si="175"/>
        <v>0</v>
      </c>
      <c r="BO235" s="30" t="b">
        <f t="shared" si="176"/>
        <v>0</v>
      </c>
      <c r="BP235" s="30" t="b">
        <f t="shared" si="177"/>
        <v>0</v>
      </c>
      <c r="BQ235" s="30" t="b">
        <f t="shared" si="178"/>
        <v>0</v>
      </c>
      <c r="BR235" s="30" t="b">
        <f t="shared" si="179"/>
        <v>0</v>
      </c>
      <c r="BS235" s="30" t="b">
        <f t="shared" si="180"/>
        <v>0</v>
      </c>
      <c r="BT235" s="30" t="b">
        <f t="shared" si="181"/>
        <v>0</v>
      </c>
      <c r="BU235" s="30" t="b">
        <f t="shared" si="182"/>
        <v>0</v>
      </c>
    </row>
    <row r="236" spans="2:73" x14ac:dyDescent="0.3">
      <c r="B236" s="17" t="str">
        <f>VLOOKUP($AC236,LS_Coint_BD!$B$3:$D$1079,2)</f>
        <v>CPFE3</v>
      </c>
      <c r="C236" s="87" t="str">
        <f>VLOOKUP($AC236,LS_Coint_BD!$B$3:$D$1079,3)</f>
        <v>MULT3</v>
      </c>
      <c r="D236" s="68">
        <f t="shared" si="192"/>
        <v>0</v>
      </c>
      <c r="E236" s="65">
        <f t="shared" si="193"/>
        <v>0</v>
      </c>
      <c r="F236" s="69">
        <f t="shared" si="194"/>
        <v>0</v>
      </c>
      <c r="G236" s="68">
        <f t="shared" si="195"/>
        <v>0</v>
      </c>
      <c r="H236" s="65">
        <f t="shared" si="196"/>
        <v>0</v>
      </c>
      <c r="I236" s="69">
        <f t="shared" si="197"/>
        <v>0</v>
      </c>
      <c r="J236" s="68">
        <f t="shared" si="198"/>
        <v>-1.808907760270646</v>
      </c>
      <c r="K236" s="65">
        <f t="shared" si="199"/>
        <v>-3.5641526483172936</v>
      </c>
      <c r="L236" s="69">
        <f t="shared" si="200"/>
        <v>-2.3761017655448624</v>
      </c>
      <c r="M236" s="68">
        <f t="shared" si="201"/>
        <v>-1.7984094474725474</v>
      </c>
      <c r="N236" s="65">
        <f t="shared" si="202"/>
        <v>-3.4510106663579156</v>
      </c>
      <c r="O236" s="69">
        <f t="shared" si="203"/>
        <v>-2.3006737775719439</v>
      </c>
      <c r="P236" s="68">
        <f t="shared" si="204"/>
        <v>-1.8534733115361952</v>
      </c>
      <c r="Q236" s="65">
        <f t="shared" si="205"/>
        <v>-3.4219613650341607</v>
      </c>
      <c r="R236" s="69">
        <f t="shared" si="206"/>
        <v>-2.2813075766894406</v>
      </c>
      <c r="S236" s="68">
        <f t="shared" si="207"/>
        <v>-1.7598059133849659</v>
      </c>
      <c r="T236" s="65">
        <f t="shared" si="208"/>
        <v>-3.6819871890535802</v>
      </c>
      <c r="U236" s="69">
        <f t="shared" si="209"/>
        <v>-2.4546581260357203</v>
      </c>
      <c r="V236" s="68">
        <f t="shared" si="210"/>
        <v>-1.3501499111257083</v>
      </c>
      <c r="W236" s="65">
        <f t="shared" si="211"/>
        <v>-3.8246280591674986</v>
      </c>
      <c r="X236" s="69">
        <f t="shared" si="212"/>
        <v>-2.5497520394449991</v>
      </c>
      <c r="Y236" s="68">
        <f t="shared" si="213"/>
        <v>0</v>
      </c>
      <c r="Z236" s="65">
        <f t="shared" si="214"/>
        <v>0</v>
      </c>
      <c r="AA236" s="69">
        <f t="shared" si="215"/>
        <v>0</v>
      </c>
      <c r="AB236" s="98">
        <f>SUMIF(BN236:BU236,"VERDADEIRO",BN$3:$BU235)</f>
        <v>0</v>
      </c>
      <c r="AC236" s="97">
        <f t="shared" si="174"/>
        <v>233</v>
      </c>
      <c r="AD236">
        <f>RTD("tryd.rtdserver",,"COT",B236,"ULT")</f>
        <v>33.43</v>
      </c>
      <c r="AE236">
        <f>RTD("tryd.rtdserver",,"COT",C236,"ULT")</f>
        <v>21.84</v>
      </c>
      <c r="AF236">
        <f>VLOOKUP($AC236,LS_Coint_BD!$B$3:$AQ$1079,AF$2)*$AD236+VLOOKUP($AC236,LS_Coint_BD!$B$3:$AQ$1079,AF$2+1)</f>
        <v>0</v>
      </c>
      <c r="AG236">
        <f>VLOOKUP($AC236,LS_Coint_BD!$B$3:$AQ$1079,AG$2)*$AD236+VLOOKUP($AC236,LS_Coint_BD!$B$3:$AQ$1079,AG$2+1)</f>
        <v>0</v>
      </c>
      <c r="AH236">
        <f>VLOOKUP($AC236,LS_Coint_BD!$B$3:$AQ$1079,AH$2)*$AD236+VLOOKUP($AC236,LS_Coint_BD!$B$3:$AQ$1079,AH$2+1)</f>
        <v>23.648907760270646</v>
      </c>
      <c r="AI236">
        <f>VLOOKUP($AC236,LS_Coint_BD!$B$3:$AQ$1079,AI$2)*$AD236+VLOOKUP($AC236,LS_Coint_BD!$B$3:$AQ$1079,AI$2+1)</f>
        <v>23.638409447472547</v>
      </c>
      <c r="AJ236">
        <f>VLOOKUP($AC236,LS_Coint_BD!$B$3:$AQ$1079,AJ$2)*$AD236+VLOOKUP($AC236,LS_Coint_BD!$B$3:$AQ$1079,AJ$2+1)</f>
        <v>23.693473311536195</v>
      </c>
      <c r="AK236">
        <f>VLOOKUP($AC236,LS_Coint_BD!$B$3:$AQ$1079,AK$2)*$AD236+VLOOKUP($AC236,LS_Coint_BD!$B$3:$AQ$1079,AK$2+1)</f>
        <v>23.599805913384966</v>
      </c>
      <c r="AL236">
        <f>VLOOKUP($AC236,LS_Coint_BD!$B$3:$AQ$1079,AL$2)*$AD236+VLOOKUP($AC236,LS_Coint_BD!$B$3:$AQ$1079,AL$2+1)</f>
        <v>23.190149911125708</v>
      </c>
      <c r="AM236">
        <f>VLOOKUP($AC236,LS_Coint_BD!$B$3:$AQ$1079,AM$2)*$AD236+VLOOKUP($AC236,LS_Coint_BD!$B$3:$AQ$1079,AM$2+1)</f>
        <v>0</v>
      </c>
      <c r="AN236">
        <f>VLOOKUP($AC236,LS_Coint_BD!$B$3:$AQ$1079,AN$2)</f>
        <v>0</v>
      </c>
      <c r="AO236">
        <f>VLOOKUP($AC236,LS_Coint_BD!$B$3:$AQ$1079,AO$2)</f>
        <v>0</v>
      </c>
      <c r="AP236">
        <f>VLOOKUP($AC236,LS_Coint_BD!$B$3:$AQ$1079,AP$2)</f>
        <v>1.1880508827724301</v>
      </c>
      <c r="AQ236">
        <f>VLOOKUP($AC236,LS_Coint_BD!$B$3:$AQ$1079,AQ$2)</f>
        <v>1.15033688878597</v>
      </c>
      <c r="AR236">
        <f>VLOOKUP($AC236,LS_Coint_BD!$B$3:$AQ$1079,AR$2)</f>
        <v>1.1406537883447201</v>
      </c>
      <c r="AS236">
        <f>VLOOKUP($AC236,LS_Coint_BD!$B$3:$AQ$1079,AS$2)</f>
        <v>1.2273290630178599</v>
      </c>
      <c r="AT236">
        <f>VLOOKUP($AC236,LS_Coint_BD!$B$3:$AQ$1079,AT$2)</f>
        <v>1.2748760197225</v>
      </c>
      <c r="AU236">
        <f>VLOOKUP($AC236,LS_Coint_BD!$B$3:$AQ$1079,AU$2)</f>
        <v>0</v>
      </c>
      <c r="AV236">
        <f>VLOOKUP($AC236,LS_Coint_BD!$B$3:$AQ$1079,AV$2)</f>
        <v>0</v>
      </c>
      <c r="AW236">
        <f>VLOOKUP($AC236,LS_Coint_BD!$B$3:$AQ$1079,AW$2)</f>
        <v>0</v>
      </c>
      <c r="AX236">
        <f>VLOOKUP($AC236,LS_Coint_BD!$B$3:$AQ$1079,AX$2)</f>
        <v>-2.0808751547260102E-15</v>
      </c>
      <c r="AY236">
        <f>VLOOKUP($AC236,LS_Coint_BD!$B$3:$AQ$1079,AY$2)</f>
        <v>-3.8857805861880503E-15</v>
      </c>
      <c r="AZ236">
        <f>VLOOKUP($AC236,LS_Coint_BD!$B$3:$AQ$1079,AZ$2)</f>
        <v>-2.9605947323337501E-16</v>
      </c>
      <c r="BA236">
        <f>VLOOKUP($AC236,LS_Coint_BD!$B$3:$AQ$1079,BA$2)</f>
        <v>-6.03961325396085E-16</v>
      </c>
      <c r="BB236">
        <f>VLOOKUP($AC236,LS_Coint_BD!$B$3:$AQ$1079,BB$2)</f>
        <v>9.2047581678012999E-16</v>
      </c>
      <c r="BC236">
        <f>VLOOKUP($AC236,LS_Coint_BD!$B$3:$AQ$1079,BC$2)</f>
        <v>0</v>
      </c>
      <c r="BD236">
        <f t="shared" si="183"/>
        <v>0</v>
      </c>
      <c r="BE236">
        <f t="shared" si="184"/>
        <v>0</v>
      </c>
      <c r="BF236">
        <f t="shared" si="185"/>
        <v>-2.3761017655448624</v>
      </c>
      <c r="BG236">
        <f t="shared" si="186"/>
        <v>-2.3006737775719439</v>
      </c>
      <c r="BH236">
        <f t="shared" si="187"/>
        <v>-2.2813075766894406</v>
      </c>
      <c r="BI236">
        <f t="shared" si="188"/>
        <v>-2.4546581260357203</v>
      </c>
      <c r="BJ236">
        <f t="shared" si="189"/>
        <v>-2.5497520394449991</v>
      </c>
      <c r="BK236">
        <f t="shared" si="190"/>
        <v>0</v>
      </c>
      <c r="BL236">
        <f t="shared" si="191"/>
        <v>0</v>
      </c>
      <c r="BN236" s="19" t="b">
        <f t="shared" si="175"/>
        <v>0</v>
      </c>
      <c r="BO236" s="19" t="b">
        <f t="shared" si="176"/>
        <v>0</v>
      </c>
      <c r="BP236" s="19" t="b">
        <f t="shared" si="177"/>
        <v>0</v>
      </c>
      <c r="BQ236" s="19" t="b">
        <f t="shared" si="178"/>
        <v>0</v>
      </c>
      <c r="BR236" s="19" t="b">
        <f t="shared" si="179"/>
        <v>0</v>
      </c>
      <c r="BS236" s="19" t="b">
        <f t="shared" si="180"/>
        <v>0</v>
      </c>
      <c r="BT236" s="19" t="b">
        <f t="shared" si="181"/>
        <v>0</v>
      </c>
      <c r="BU236" s="19" t="b">
        <f t="shared" si="182"/>
        <v>0</v>
      </c>
    </row>
    <row r="237" spans="2:73" x14ac:dyDescent="0.3">
      <c r="B237" s="17" t="str">
        <f>VLOOKUP($AC237,LS_Coint_BD!$B$3:$D$1079,2)</f>
        <v>CPFE3</v>
      </c>
      <c r="C237" s="87" t="str">
        <f>VLOOKUP($AC237,LS_Coint_BD!$B$3:$D$1079,3)</f>
        <v>PETR3</v>
      </c>
      <c r="D237" s="70">
        <f t="shared" si="192"/>
        <v>0</v>
      </c>
      <c r="E237" s="66">
        <f t="shared" si="193"/>
        <v>0</v>
      </c>
      <c r="F237" s="71">
        <f t="shared" si="194"/>
        <v>0</v>
      </c>
      <c r="G237" s="70">
        <f t="shared" si="195"/>
        <v>-1.8855368721333861</v>
      </c>
      <c r="H237" s="66">
        <f t="shared" si="196"/>
        <v>-6.0807466899326812</v>
      </c>
      <c r="I237" s="71">
        <f t="shared" si="197"/>
        <v>-4.0538311266217875</v>
      </c>
      <c r="J237" s="70">
        <f t="shared" si="198"/>
        <v>0</v>
      </c>
      <c r="K237" s="66">
        <f t="shared" si="199"/>
        <v>0</v>
      </c>
      <c r="L237" s="71">
        <f t="shared" si="200"/>
        <v>0</v>
      </c>
      <c r="M237" s="70">
        <f t="shared" si="201"/>
        <v>-0.83467423885060299</v>
      </c>
      <c r="N237" s="66">
        <f t="shared" si="202"/>
        <v>-6.1373822975867389</v>
      </c>
      <c r="O237" s="71">
        <f t="shared" si="203"/>
        <v>-4.0915881983911593</v>
      </c>
      <c r="P237" s="70">
        <f t="shared" si="204"/>
        <v>0</v>
      </c>
      <c r="Q237" s="66">
        <f t="shared" si="205"/>
        <v>0</v>
      </c>
      <c r="R237" s="71">
        <f t="shared" si="206"/>
        <v>0</v>
      </c>
      <c r="S237" s="70">
        <f t="shared" si="207"/>
        <v>-0.2197426879538682</v>
      </c>
      <c r="T237" s="66">
        <f t="shared" si="208"/>
        <v>-6.5421042742659354</v>
      </c>
      <c r="U237" s="71">
        <f t="shared" si="209"/>
        <v>-4.3614028495106236</v>
      </c>
      <c r="V237" s="70">
        <f t="shared" si="210"/>
        <v>0.48966450241435311</v>
      </c>
      <c r="W237" s="66">
        <f t="shared" si="211"/>
        <v>6.5315167008047625</v>
      </c>
      <c r="X237" s="71">
        <f t="shared" si="212"/>
        <v>4.354344467203175</v>
      </c>
      <c r="Y237" s="70">
        <f t="shared" si="213"/>
        <v>0.64971846635216579</v>
      </c>
      <c r="Z237" s="66">
        <f t="shared" si="214"/>
        <v>6.8068472889523246</v>
      </c>
      <c r="AA237" s="71">
        <f t="shared" si="215"/>
        <v>4.5378981926348834</v>
      </c>
      <c r="AB237" s="98">
        <f>SUMIF(BN237:BU237,"VERDADEIRO",BN$3:$BU236)</f>
        <v>0</v>
      </c>
      <c r="AC237" s="97">
        <f t="shared" si="174"/>
        <v>234</v>
      </c>
      <c r="AD237">
        <f>RTD("tryd.rtdserver",,"COT",B237,"ULT")</f>
        <v>33.43</v>
      </c>
      <c r="AE237">
        <f>RTD("tryd.rtdserver",,"COT",C237,"ULT")</f>
        <v>29.68</v>
      </c>
      <c r="AF237">
        <f>VLOOKUP($AC237,LS_Coint_BD!$B$3:$AQ$1079,AF$2)*$AD237+VLOOKUP($AC237,LS_Coint_BD!$B$3:$AQ$1079,AF$2+1)</f>
        <v>0</v>
      </c>
      <c r="AG237">
        <f>VLOOKUP($AC237,LS_Coint_BD!$B$3:$AQ$1079,AG$2)*$AD237+VLOOKUP($AC237,LS_Coint_BD!$B$3:$AQ$1079,AG$2+1)</f>
        <v>31.565536872133386</v>
      </c>
      <c r="AH237">
        <f>VLOOKUP($AC237,LS_Coint_BD!$B$3:$AQ$1079,AH$2)*$AD237+VLOOKUP($AC237,LS_Coint_BD!$B$3:$AQ$1079,AH$2+1)</f>
        <v>0</v>
      </c>
      <c r="AI237">
        <f>VLOOKUP($AC237,LS_Coint_BD!$B$3:$AQ$1079,AI$2)*$AD237+VLOOKUP($AC237,LS_Coint_BD!$B$3:$AQ$1079,AI$2+1)</f>
        <v>30.514674238850603</v>
      </c>
      <c r="AJ237">
        <f>VLOOKUP($AC237,LS_Coint_BD!$B$3:$AQ$1079,AJ$2)*$AD237+VLOOKUP($AC237,LS_Coint_BD!$B$3:$AQ$1079,AJ$2+1)</f>
        <v>0</v>
      </c>
      <c r="AK237">
        <f>VLOOKUP($AC237,LS_Coint_BD!$B$3:$AQ$1079,AK$2)*$AD237+VLOOKUP($AC237,LS_Coint_BD!$B$3:$AQ$1079,AK$2+1)</f>
        <v>29.899742687953868</v>
      </c>
      <c r="AL237">
        <f>VLOOKUP($AC237,LS_Coint_BD!$B$3:$AQ$1079,AL$2)*$AD237+VLOOKUP($AC237,LS_Coint_BD!$B$3:$AQ$1079,AL$2+1)</f>
        <v>29.190335497585647</v>
      </c>
      <c r="AM237">
        <f>VLOOKUP($AC237,LS_Coint_BD!$B$3:$AQ$1079,AM$2)*$AD237+VLOOKUP($AC237,LS_Coint_BD!$B$3:$AQ$1079,AM$2+1)</f>
        <v>29.030281533647834</v>
      </c>
      <c r="AN237">
        <f>VLOOKUP($AC237,LS_Coint_BD!$B$3:$AQ$1079,AN$2)</f>
        <v>0</v>
      </c>
      <c r="AO237">
        <f>VLOOKUP($AC237,LS_Coint_BD!$B$3:$AQ$1079,AO$2)</f>
        <v>2.0269155633108902</v>
      </c>
      <c r="AP237">
        <f>VLOOKUP($AC237,LS_Coint_BD!$B$3:$AQ$1079,AP$2)</f>
        <v>0</v>
      </c>
      <c r="AQ237">
        <f>VLOOKUP($AC237,LS_Coint_BD!$B$3:$AQ$1079,AQ$2)</f>
        <v>2.0457940991955801</v>
      </c>
      <c r="AR237">
        <f>VLOOKUP($AC237,LS_Coint_BD!$B$3:$AQ$1079,AR$2)</f>
        <v>0</v>
      </c>
      <c r="AS237">
        <f>VLOOKUP($AC237,LS_Coint_BD!$B$3:$AQ$1079,AS$2)</f>
        <v>2.18070142475531</v>
      </c>
      <c r="AT237">
        <f>VLOOKUP($AC237,LS_Coint_BD!$B$3:$AQ$1079,AT$2)</f>
        <v>2.1771722336015902</v>
      </c>
      <c r="AU237">
        <f>VLOOKUP($AC237,LS_Coint_BD!$B$3:$AQ$1079,AU$2)</f>
        <v>2.2689490963174399</v>
      </c>
      <c r="AV237">
        <f>VLOOKUP($AC237,LS_Coint_BD!$B$3:$AQ$1079,AV$2)</f>
        <v>0</v>
      </c>
      <c r="AW237">
        <f>VLOOKUP($AC237,LS_Coint_BD!$B$3:$AQ$1079,AW$2)</f>
        <v>-6.8093678843676302E-15</v>
      </c>
      <c r="AX237">
        <f>VLOOKUP($AC237,LS_Coint_BD!$B$3:$AQ$1079,AX$2)</f>
        <v>0</v>
      </c>
      <c r="AY237">
        <f>VLOOKUP($AC237,LS_Coint_BD!$B$3:$AQ$1079,AY$2)</f>
        <v>7.1054273576010003E-16</v>
      </c>
      <c r="AZ237">
        <f>VLOOKUP($AC237,LS_Coint_BD!$B$3:$AQ$1079,AZ$2)</f>
        <v>0</v>
      </c>
      <c r="BA237">
        <f>VLOOKUP($AC237,LS_Coint_BD!$B$3:$AQ$1079,BA$2)</f>
        <v>-3.9079850466805498E-15</v>
      </c>
      <c r="BB237">
        <f>VLOOKUP($AC237,LS_Coint_BD!$B$3:$AQ$1079,BB$2)</f>
        <v>-5.6197470919207899E-15</v>
      </c>
      <c r="BC237">
        <f>VLOOKUP($AC237,LS_Coint_BD!$B$3:$AQ$1079,BC$2)</f>
        <v>3.1832314562052501E-15</v>
      </c>
      <c r="BD237">
        <f t="shared" si="183"/>
        <v>0</v>
      </c>
      <c r="BE237">
        <f t="shared" si="184"/>
        <v>-4.0538311266217875</v>
      </c>
      <c r="BF237">
        <f t="shared" si="185"/>
        <v>0</v>
      </c>
      <c r="BG237">
        <f t="shared" si="186"/>
        <v>-4.0915881983911593</v>
      </c>
      <c r="BH237">
        <f t="shared" si="187"/>
        <v>0</v>
      </c>
      <c r="BI237">
        <f t="shared" si="188"/>
        <v>-4.3614028495106236</v>
      </c>
      <c r="BJ237">
        <f t="shared" si="189"/>
        <v>4.354344467203175</v>
      </c>
      <c r="BK237">
        <f t="shared" si="190"/>
        <v>4.5378981926348834</v>
      </c>
      <c r="BL237">
        <f t="shared" si="191"/>
        <v>0</v>
      </c>
      <c r="BN237" s="30" t="b">
        <f t="shared" si="175"/>
        <v>0</v>
      </c>
      <c r="BO237" s="30" t="b">
        <f t="shared" si="176"/>
        <v>0</v>
      </c>
      <c r="BP237" s="30" t="b">
        <f t="shared" si="177"/>
        <v>0</v>
      </c>
      <c r="BQ237" s="30" t="b">
        <f t="shared" si="178"/>
        <v>0</v>
      </c>
      <c r="BR237" s="30" t="b">
        <f t="shared" si="179"/>
        <v>0</v>
      </c>
      <c r="BS237" s="30" t="b">
        <f t="shared" si="180"/>
        <v>0</v>
      </c>
      <c r="BT237" s="30" t="b">
        <f t="shared" si="181"/>
        <v>0</v>
      </c>
      <c r="BU237" s="30" t="b">
        <f t="shared" si="182"/>
        <v>0</v>
      </c>
    </row>
    <row r="238" spans="2:73" x14ac:dyDescent="0.3">
      <c r="B238" s="17" t="str">
        <f>VLOOKUP($AC238,LS_Coint_BD!$B$3:$D$1079,2)</f>
        <v>CPFE3</v>
      </c>
      <c r="C238" s="87" t="str">
        <f>VLOOKUP($AC238,LS_Coint_BD!$B$3:$D$1079,3)</f>
        <v>PETR4</v>
      </c>
      <c r="D238" s="68">
        <f t="shared" si="192"/>
        <v>0</v>
      </c>
      <c r="E238" s="65">
        <f t="shared" si="193"/>
        <v>0</v>
      </c>
      <c r="F238" s="69">
        <f t="shared" si="194"/>
        <v>0</v>
      </c>
      <c r="G238" s="68">
        <f t="shared" si="195"/>
        <v>-1.8560579301678253</v>
      </c>
      <c r="H238" s="65">
        <f t="shared" si="196"/>
        <v>-5.8623640099534153</v>
      </c>
      <c r="I238" s="69">
        <f t="shared" si="197"/>
        <v>-3.9082426733022766</v>
      </c>
      <c r="J238" s="68">
        <f t="shared" si="198"/>
        <v>0</v>
      </c>
      <c r="K238" s="65">
        <f t="shared" si="199"/>
        <v>0</v>
      </c>
      <c r="L238" s="69">
        <f t="shared" si="200"/>
        <v>0</v>
      </c>
      <c r="M238" s="68">
        <f t="shared" si="201"/>
        <v>-0.81762772102436898</v>
      </c>
      <c r="N238" s="65">
        <f t="shared" si="202"/>
        <v>-5.989188993084186</v>
      </c>
      <c r="O238" s="69">
        <f t="shared" si="203"/>
        <v>-3.9927926620561243</v>
      </c>
      <c r="P238" s="68">
        <f t="shared" si="204"/>
        <v>0</v>
      </c>
      <c r="Q238" s="65">
        <f t="shared" si="205"/>
        <v>0</v>
      </c>
      <c r="R238" s="69">
        <f t="shared" si="206"/>
        <v>0</v>
      </c>
      <c r="S238" s="68">
        <f t="shared" si="207"/>
        <v>-0.19580538457120866</v>
      </c>
      <c r="T238" s="65">
        <f t="shared" si="208"/>
        <v>-6.4444177449954569</v>
      </c>
      <c r="U238" s="69">
        <f t="shared" si="209"/>
        <v>-4.2962784966636383</v>
      </c>
      <c r="V238" s="68">
        <f t="shared" si="210"/>
        <v>0.63435993297740012</v>
      </c>
      <c r="W238" s="65">
        <f t="shared" si="211"/>
        <v>6.4731833936591716</v>
      </c>
      <c r="X238" s="69">
        <f t="shared" si="212"/>
        <v>4.3154555957727814</v>
      </c>
      <c r="Y238" s="68">
        <f t="shared" si="213"/>
        <v>0.80058850191602104</v>
      </c>
      <c r="Z238" s="65">
        <f t="shared" si="214"/>
        <v>6.6621943356104953</v>
      </c>
      <c r="AA238" s="69">
        <f t="shared" si="215"/>
        <v>4.4414628904069966</v>
      </c>
      <c r="AB238" s="98">
        <f>SUMIF(BN238:BU238,"VERDADEIRO",BN$3:$BU237)</f>
        <v>0</v>
      </c>
      <c r="AC238" s="97">
        <f t="shared" si="174"/>
        <v>235</v>
      </c>
      <c r="AD238">
        <f>RTD("tryd.rtdserver",,"COT",B238,"ULT")</f>
        <v>33.43</v>
      </c>
      <c r="AE238">
        <f>RTD("tryd.rtdserver",,"COT",C238,"ULT")</f>
        <v>29.02</v>
      </c>
      <c r="AF238">
        <f>VLOOKUP($AC238,LS_Coint_BD!$B$3:$AQ$1079,AF$2)*$AD238+VLOOKUP($AC238,LS_Coint_BD!$B$3:$AQ$1079,AF$2+1)</f>
        <v>0</v>
      </c>
      <c r="AG238">
        <f>VLOOKUP($AC238,LS_Coint_BD!$B$3:$AQ$1079,AG$2)*$AD238+VLOOKUP($AC238,LS_Coint_BD!$B$3:$AQ$1079,AG$2+1)</f>
        <v>30.876057930167825</v>
      </c>
      <c r="AH238">
        <f>VLOOKUP($AC238,LS_Coint_BD!$B$3:$AQ$1079,AH$2)*$AD238+VLOOKUP($AC238,LS_Coint_BD!$B$3:$AQ$1079,AH$2+1)</f>
        <v>0</v>
      </c>
      <c r="AI238">
        <f>VLOOKUP($AC238,LS_Coint_BD!$B$3:$AQ$1079,AI$2)*$AD238+VLOOKUP($AC238,LS_Coint_BD!$B$3:$AQ$1079,AI$2+1)</f>
        <v>29.837627721024369</v>
      </c>
      <c r="AJ238">
        <f>VLOOKUP($AC238,LS_Coint_BD!$B$3:$AQ$1079,AJ$2)*$AD238+VLOOKUP($AC238,LS_Coint_BD!$B$3:$AQ$1079,AJ$2+1)</f>
        <v>0</v>
      </c>
      <c r="AK238">
        <f>VLOOKUP($AC238,LS_Coint_BD!$B$3:$AQ$1079,AK$2)*$AD238+VLOOKUP($AC238,LS_Coint_BD!$B$3:$AQ$1079,AK$2+1)</f>
        <v>29.215805384571208</v>
      </c>
      <c r="AL238">
        <f>VLOOKUP($AC238,LS_Coint_BD!$B$3:$AQ$1079,AL$2)*$AD238+VLOOKUP($AC238,LS_Coint_BD!$B$3:$AQ$1079,AL$2+1)</f>
        <v>28.385640067022599</v>
      </c>
      <c r="AM238">
        <f>VLOOKUP($AC238,LS_Coint_BD!$B$3:$AQ$1079,AM$2)*$AD238+VLOOKUP($AC238,LS_Coint_BD!$B$3:$AQ$1079,AM$2+1)</f>
        <v>28.219411498083979</v>
      </c>
      <c r="AN238">
        <f>VLOOKUP($AC238,LS_Coint_BD!$B$3:$AQ$1079,AN$2)</f>
        <v>0</v>
      </c>
      <c r="AO238">
        <f>VLOOKUP($AC238,LS_Coint_BD!$B$3:$AQ$1079,AO$2)</f>
        <v>1.9541213366511401</v>
      </c>
      <c r="AP238">
        <f>VLOOKUP($AC238,LS_Coint_BD!$B$3:$AQ$1079,AP$2)</f>
        <v>0</v>
      </c>
      <c r="AQ238">
        <f>VLOOKUP($AC238,LS_Coint_BD!$B$3:$AQ$1079,AQ$2)</f>
        <v>1.9963963310280599</v>
      </c>
      <c r="AR238">
        <f>VLOOKUP($AC238,LS_Coint_BD!$B$3:$AQ$1079,AR$2)</f>
        <v>0</v>
      </c>
      <c r="AS238">
        <f>VLOOKUP($AC238,LS_Coint_BD!$B$3:$AQ$1079,AS$2)</f>
        <v>2.14813924833182</v>
      </c>
      <c r="AT238">
        <f>VLOOKUP($AC238,LS_Coint_BD!$B$3:$AQ$1079,AT$2)</f>
        <v>2.1577277978863898</v>
      </c>
      <c r="AU238">
        <f>VLOOKUP($AC238,LS_Coint_BD!$B$3:$AQ$1079,AU$2)</f>
        <v>2.2207314452035001</v>
      </c>
      <c r="AV238">
        <f>VLOOKUP($AC238,LS_Coint_BD!$B$3:$AQ$1079,AV$2)</f>
        <v>0</v>
      </c>
      <c r="AW238">
        <f>VLOOKUP($AC238,LS_Coint_BD!$B$3:$AQ$1079,AW$2)</f>
        <v>3.4935017841538301E-15</v>
      </c>
      <c r="AX238">
        <f>VLOOKUP($AC238,LS_Coint_BD!$B$3:$AQ$1079,AX$2)</f>
        <v>0</v>
      </c>
      <c r="AY238">
        <f>VLOOKUP($AC238,LS_Coint_BD!$B$3:$AQ$1079,AY$2)</f>
        <v>-4.57411886145565E-15</v>
      </c>
      <c r="AZ238">
        <f>VLOOKUP($AC238,LS_Coint_BD!$B$3:$AQ$1079,AZ$2)</f>
        <v>0</v>
      </c>
      <c r="BA238">
        <f>VLOOKUP($AC238,LS_Coint_BD!$B$3:$AQ$1079,BA$2)</f>
        <v>1.4210854715202001E-15</v>
      </c>
      <c r="BB238">
        <f>VLOOKUP($AC238,LS_Coint_BD!$B$3:$AQ$1079,BB$2)</f>
        <v>1.6794646481602399E-15</v>
      </c>
      <c r="BC238">
        <f>VLOOKUP($AC238,LS_Coint_BD!$B$3:$AQ$1079,BC$2)</f>
        <v>-3.6379788070917099E-15</v>
      </c>
      <c r="BD238">
        <f t="shared" si="183"/>
        <v>0</v>
      </c>
      <c r="BE238">
        <f t="shared" si="184"/>
        <v>-3.9082426733022766</v>
      </c>
      <c r="BF238">
        <f t="shared" si="185"/>
        <v>0</v>
      </c>
      <c r="BG238">
        <f t="shared" si="186"/>
        <v>-3.9927926620561243</v>
      </c>
      <c r="BH238">
        <f t="shared" si="187"/>
        <v>0</v>
      </c>
      <c r="BI238">
        <f t="shared" si="188"/>
        <v>-4.2962784966636383</v>
      </c>
      <c r="BJ238">
        <f t="shared" si="189"/>
        <v>4.3154555957727814</v>
      </c>
      <c r="BK238">
        <f t="shared" si="190"/>
        <v>4.4414628904069966</v>
      </c>
      <c r="BL238">
        <f t="shared" si="191"/>
        <v>0</v>
      </c>
      <c r="BN238" s="19" t="b">
        <f t="shared" si="175"/>
        <v>0</v>
      </c>
      <c r="BO238" s="19" t="b">
        <f t="shared" si="176"/>
        <v>0</v>
      </c>
      <c r="BP238" s="19" t="b">
        <f t="shared" si="177"/>
        <v>0</v>
      </c>
      <c r="BQ238" s="19" t="b">
        <f t="shared" si="178"/>
        <v>0</v>
      </c>
      <c r="BR238" s="19" t="b">
        <f t="shared" si="179"/>
        <v>0</v>
      </c>
      <c r="BS238" s="19" t="b">
        <f t="shared" si="180"/>
        <v>0</v>
      </c>
      <c r="BT238" s="19" t="b">
        <f t="shared" si="181"/>
        <v>0</v>
      </c>
      <c r="BU238" s="19" t="b">
        <f t="shared" si="182"/>
        <v>0</v>
      </c>
    </row>
    <row r="239" spans="2:73" x14ac:dyDescent="0.3">
      <c r="B239" s="17" t="str">
        <f>VLOOKUP($AC239,LS_Coint_BD!$B$3:$D$1079,2)</f>
        <v>CPLE6</v>
      </c>
      <c r="C239" s="87" t="str">
        <f>VLOOKUP($AC239,LS_Coint_BD!$B$3:$D$1079,3)</f>
        <v>AZUL4</v>
      </c>
      <c r="D239" s="70">
        <f t="shared" si="192"/>
        <v>7.0576025026264873</v>
      </c>
      <c r="E239" s="66">
        <f t="shared" si="193"/>
        <v>12.849698067081874</v>
      </c>
      <c r="F239" s="71">
        <f t="shared" si="194"/>
        <v>8.5664653780545823</v>
      </c>
      <c r="G239" s="70">
        <f t="shared" si="195"/>
        <v>7.1521880913286751</v>
      </c>
      <c r="H239" s="66">
        <f t="shared" si="196"/>
        <v>12.391382272975672</v>
      </c>
      <c r="I239" s="71">
        <f t="shared" si="197"/>
        <v>8.2609215153171149</v>
      </c>
      <c r="J239" s="70">
        <f t="shared" si="198"/>
        <v>7.4531944814832798</v>
      </c>
      <c r="K239" s="66">
        <f t="shared" si="199"/>
        <v>12.756768467847937</v>
      </c>
      <c r="L239" s="71">
        <f t="shared" si="200"/>
        <v>8.5045123118986243</v>
      </c>
      <c r="M239" s="70">
        <f t="shared" si="201"/>
        <v>7.6320035509924082</v>
      </c>
      <c r="N239" s="66">
        <f t="shared" si="202"/>
        <v>12.459967034361208</v>
      </c>
      <c r="O239" s="71">
        <f t="shared" si="203"/>
        <v>8.3066446895741386</v>
      </c>
      <c r="P239" s="70">
        <f t="shared" si="204"/>
        <v>7.8632097414024003</v>
      </c>
      <c r="Q239" s="66">
        <f t="shared" si="205"/>
        <v>13.361706421159433</v>
      </c>
      <c r="R239" s="71">
        <f t="shared" si="206"/>
        <v>8.9078042807729556</v>
      </c>
      <c r="S239" s="70">
        <f t="shared" si="207"/>
        <v>0</v>
      </c>
      <c r="T239" s="66">
        <f t="shared" si="208"/>
        <v>0</v>
      </c>
      <c r="U239" s="71">
        <f t="shared" si="209"/>
        <v>0</v>
      </c>
      <c r="V239" s="70">
        <f t="shared" si="210"/>
        <v>0</v>
      </c>
      <c r="W239" s="66">
        <f t="shared" si="211"/>
        <v>0</v>
      </c>
      <c r="X239" s="71">
        <f t="shared" si="212"/>
        <v>0</v>
      </c>
      <c r="Y239" s="70">
        <f t="shared" si="213"/>
        <v>5.8802758340863903</v>
      </c>
      <c r="Z239" s="66">
        <f t="shared" si="214"/>
        <v>18.991439220123006</v>
      </c>
      <c r="AA239" s="71">
        <f t="shared" si="215"/>
        <v>12.660959480082004</v>
      </c>
      <c r="AB239" s="98">
        <f>SUMIF(BN239:BU239,"VERDADEIRO",BN$3:$BU238)</f>
        <v>0</v>
      </c>
      <c r="AC239" s="97">
        <f t="shared" si="174"/>
        <v>236</v>
      </c>
      <c r="AD239">
        <f>RTD("tryd.rtdserver",,"COT",B239,"ULT")</f>
        <v>67.930000000000007</v>
      </c>
      <c r="AE239">
        <f>RTD("tryd.rtdserver",,"COT",C239,"ULT")</f>
        <v>43.55</v>
      </c>
      <c r="AF239">
        <f>VLOOKUP($AC239,LS_Coint_BD!$B$3:$AQ$1079,AF$2)*$AD239+VLOOKUP($AC239,LS_Coint_BD!$B$3:$AQ$1079,AF$2+1)</f>
        <v>36.49239749737351</v>
      </c>
      <c r="AG239">
        <f>VLOOKUP($AC239,LS_Coint_BD!$B$3:$AQ$1079,AG$2)*$AD239+VLOOKUP($AC239,LS_Coint_BD!$B$3:$AQ$1079,AG$2+1)</f>
        <v>36.397811908671322</v>
      </c>
      <c r="AH239">
        <f>VLOOKUP($AC239,LS_Coint_BD!$B$3:$AQ$1079,AH$2)*$AD239+VLOOKUP($AC239,LS_Coint_BD!$B$3:$AQ$1079,AH$2+1)</f>
        <v>36.096805518516717</v>
      </c>
      <c r="AI239">
        <f>VLOOKUP($AC239,LS_Coint_BD!$B$3:$AQ$1079,AI$2)*$AD239+VLOOKUP($AC239,LS_Coint_BD!$B$3:$AQ$1079,AI$2+1)</f>
        <v>35.917996449007589</v>
      </c>
      <c r="AJ239">
        <f>VLOOKUP($AC239,LS_Coint_BD!$B$3:$AQ$1079,AJ$2)*$AD239+VLOOKUP($AC239,LS_Coint_BD!$B$3:$AQ$1079,AJ$2+1)</f>
        <v>35.686790258597597</v>
      </c>
      <c r="AK239">
        <f>VLOOKUP($AC239,LS_Coint_BD!$B$3:$AQ$1079,AK$2)*$AD239+VLOOKUP($AC239,LS_Coint_BD!$B$3:$AQ$1079,AK$2+1)</f>
        <v>0</v>
      </c>
      <c r="AL239">
        <f>VLOOKUP($AC239,LS_Coint_BD!$B$3:$AQ$1079,AL$2)*$AD239+VLOOKUP($AC239,LS_Coint_BD!$B$3:$AQ$1079,AL$2+1)</f>
        <v>0</v>
      </c>
      <c r="AM239">
        <f>VLOOKUP($AC239,LS_Coint_BD!$B$3:$AQ$1079,AM$2)*$AD239+VLOOKUP($AC239,LS_Coint_BD!$B$3:$AQ$1079,AM$2+1)</f>
        <v>37.669724165913607</v>
      </c>
      <c r="AN239">
        <f>VLOOKUP($AC239,LS_Coint_BD!$B$3:$AQ$1079,AN$2)</f>
        <v>4.2832326890272903</v>
      </c>
      <c r="AO239">
        <f>VLOOKUP($AC239,LS_Coint_BD!$B$3:$AQ$1079,AO$2)</f>
        <v>4.1304607576585504</v>
      </c>
      <c r="AP239">
        <f>VLOOKUP($AC239,LS_Coint_BD!$B$3:$AQ$1079,AP$2)</f>
        <v>4.2522561559493104</v>
      </c>
      <c r="AQ239">
        <f>VLOOKUP($AC239,LS_Coint_BD!$B$3:$AQ$1079,AQ$2)</f>
        <v>4.1533223447870702</v>
      </c>
      <c r="AR239">
        <f>VLOOKUP($AC239,LS_Coint_BD!$B$3:$AQ$1079,AR$2)</f>
        <v>4.4539021403864698</v>
      </c>
      <c r="AS239">
        <f>VLOOKUP($AC239,LS_Coint_BD!$B$3:$AQ$1079,AS$2)</f>
        <v>0</v>
      </c>
      <c r="AT239">
        <f>VLOOKUP($AC239,LS_Coint_BD!$B$3:$AQ$1079,AT$2)</f>
        <v>0</v>
      </c>
      <c r="AU239">
        <f>VLOOKUP($AC239,LS_Coint_BD!$B$3:$AQ$1079,AU$2)</f>
        <v>6.3304797400409996</v>
      </c>
      <c r="AV239">
        <f>VLOOKUP($AC239,LS_Coint_BD!$B$3:$AQ$1079,AV$2)</f>
        <v>1.70530256582424E-15</v>
      </c>
      <c r="AW239">
        <f>VLOOKUP($AC239,LS_Coint_BD!$B$3:$AQ$1079,AW$2)</f>
        <v>1.4329278504495401E-14</v>
      </c>
      <c r="AX239">
        <f>VLOOKUP($AC239,LS_Coint_BD!$B$3:$AQ$1079,AX$2)</f>
        <v>3.7557258890176701E-15</v>
      </c>
      <c r="AY239">
        <f>VLOOKUP($AC239,LS_Coint_BD!$B$3:$AQ$1079,AY$2)</f>
        <v>-1.1546319456101601E-15</v>
      </c>
      <c r="AZ239">
        <f>VLOOKUP($AC239,LS_Coint_BD!$B$3:$AQ$1079,AZ$2)</f>
        <v>1.5474041800997701E-14</v>
      </c>
      <c r="BA239">
        <f>VLOOKUP($AC239,LS_Coint_BD!$B$3:$AQ$1079,BA$2)</f>
        <v>0</v>
      </c>
      <c r="BB239">
        <f>VLOOKUP($AC239,LS_Coint_BD!$B$3:$AQ$1079,BB$2)</f>
        <v>0</v>
      </c>
      <c r="BC239">
        <f>VLOOKUP($AC239,LS_Coint_BD!$B$3:$AQ$1079,BC$2)</f>
        <v>5.9117155615240301E-15</v>
      </c>
      <c r="BD239">
        <f t="shared" si="183"/>
        <v>8.5664653780545823</v>
      </c>
      <c r="BE239">
        <f t="shared" si="184"/>
        <v>8.2609215153171149</v>
      </c>
      <c r="BF239">
        <f t="shared" si="185"/>
        <v>8.5045123118986243</v>
      </c>
      <c r="BG239">
        <f t="shared" si="186"/>
        <v>8.3066446895741386</v>
      </c>
      <c r="BH239">
        <f t="shared" si="187"/>
        <v>8.9078042807729556</v>
      </c>
      <c r="BI239">
        <f t="shared" si="188"/>
        <v>0</v>
      </c>
      <c r="BJ239">
        <f t="shared" si="189"/>
        <v>0</v>
      </c>
      <c r="BK239">
        <f t="shared" si="190"/>
        <v>12.660959480082004</v>
      </c>
      <c r="BL239">
        <f t="shared" si="191"/>
        <v>8.5664653780545859</v>
      </c>
      <c r="BN239" s="30" t="b">
        <f t="shared" si="175"/>
        <v>0</v>
      </c>
      <c r="BO239" s="30" t="b">
        <f t="shared" si="176"/>
        <v>0</v>
      </c>
      <c r="BP239" s="30" t="b">
        <f t="shared" si="177"/>
        <v>0</v>
      </c>
      <c r="BQ239" s="30" t="b">
        <f t="shared" si="178"/>
        <v>0</v>
      </c>
      <c r="BR239" s="30" t="b">
        <f t="shared" si="179"/>
        <v>0</v>
      </c>
      <c r="BS239" s="30" t="b">
        <f t="shared" si="180"/>
        <v>0</v>
      </c>
      <c r="BT239" s="30" t="b">
        <f t="shared" si="181"/>
        <v>0</v>
      </c>
      <c r="BU239" s="30" t="b">
        <f t="shared" si="182"/>
        <v>0</v>
      </c>
    </row>
    <row r="240" spans="2:73" x14ac:dyDescent="0.3">
      <c r="B240" s="17" t="str">
        <f>VLOOKUP($AC240,LS_Coint_BD!$B$3:$D$1079,2)</f>
        <v>CPLE6</v>
      </c>
      <c r="C240" s="87" t="str">
        <f>VLOOKUP($AC240,LS_Coint_BD!$B$3:$D$1079,3)</f>
        <v>BBAS3</v>
      </c>
      <c r="D240" s="68">
        <f t="shared" si="192"/>
        <v>-2.0685426868141761</v>
      </c>
      <c r="E240" s="65">
        <f t="shared" si="193"/>
        <v>-4.2100252104705849</v>
      </c>
      <c r="F240" s="69">
        <f t="shared" si="194"/>
        <v>-2.8066834736470563</v>
      </c>
      <c r="G240" s="68">
        <f t="shared" si="195"/>
        <v>-1.9521796058567347</v>
      </c>
      <c r="H240" s="65">
        <f t="shared" si="196"/>
        <v>-4.8927533450644685</v>
      </c>
      <c r="I240" s="69">
        <f t="shared" si="197"/>
        <v>-3.2618355633763123</v>
      </c>
      <c r="J240" s="68">
        <f t="shared" si="198"/>
        <v>0</v>
      </c>
      <c r="K240" s="65">
        <f t="shared" si="199"/>
        <v>0</v>
      </c>
      <c r="L240" s="69">
        <f t="shared" si="200"/>
        <v>0</v>
      </c>
      <c r="M240" s="68">
        <f t="shared" si="201"/>
        <v>0</v>
      </c>
      <c r="N240" s="65">
        <f t="shared" si="202"/>
        <v>0</v>
      </c>
      <c r="O240" s="69">
        <f t="shared" si="203"/>
        <v>0</v>
      </c>
      <c r="P240" s="68">
        <f t="shared" si="204"/>
        <v>-1.999440316199312</v>
      </c>
      <c r="Q240" s="65">
        <f t="shared" si="205"/>
        <v>-5.1276735410539196</v>
      </c>
      <c r="R240" s="69">
        <f t="shared" si="206"/>
        <v>-3.41844902736928</v>
      </c>
      <c r="S240" s="68">
        <f t="shared" si="207"/>
        <v>-2.1410279556429472</v>
      </c>
      <c r="T240" s="65">
        <f t="shared" si="208"/>
        <v>-5.0106469977333656</v>
      </c>
      <c r="U240" s="69">
        <f t="shared" si="209"/>
        <v>-3.3404313318222436</v>
      </c>
      <c r="V240" s="68">
        <f t="shared" si="210"/>
        <v>-1.9220781613038014</v>
      </c>
      <c r="W240" s="65">
        <f t="shared" si="211"/>
        <v>-5.0518179178363489</v>
      </c>
      <c r="X240" s="69">
        <f t="shared" si="212"/>
        <v>-3.367878611890899</v>
      </c>
      <c r="Y240" s="68">
        <f t="shared" si="213"/>
        <v>0</v>
      </c>
      <c r="Z240" s="65">
        <f t="shared" si="214"/>
        <v>0</v>
      </c>
      <c r="AA240" s="69">
        <f t="shared" si="215"/>
        <v>0</v>
      </c>
      <c r="AB240" s="98">
        <f>SUMIF(BN240:BU240,"VERDADEIRO",BN$3:$BU239)</f>
        <v>0</v>
      </c>
      <c r="AC240" s="97">
        <f t="shared" si="174"/>
        <v>237</v>
      </c>
      <c r="AD240">
        <f>RTD("tryd.rtdserver",,"COT",B240,"ULT")</f>
        <v>67.930000000000007</v>
      </c>
      <c r="AE240">
        <f>RTD("tryd.rtdserver",,"COT",C240,"ULT")</f>
        <v>33.96</v>
      </c>
      <c r="AF240">
        <f>VLOOKUP($AC240,LS_Coint_BD!$B$3:$AQ$1079,AF$2)*$AD240+VLOOKUP($AC240,LS_Coint_BD!$B$3:$AQ$1079,AF$2+1)</f>
        <v>36.028542686814177</v>
      </c>
      <c r="AG240">
        <f>VLOOKUP($AC240,LS_Coint_BD!$B$3:$AQ$1079,AG$2)*$AD240+VLOOKUP($AC240,LS_Coint_BD!$B$3:$AQ$1079,AG$2+1)</f>
        <v>35.912179605856736</v>
      </c>
      <c r="AH240">
        <f>VLOOKUP($AC240,LS_Coint_BD!$B$3:$AQ$1079,AH$2)*$AD240+VLOOKUP($AC240,LS_Coint_BD!$B$3:$AQ$1079,AH$2+1)</f>
        <v>0</v>
      </c>
      <c r="AI240">
        <f>VLOOKUP($AC240,LS_Coint_BD!$B$3:$AQ$1079,AI$2)*$AD240+VLOOKUP($AC240,LS_Coint_BD!$B$3:$AQ$1079,AI$2+1)</f>
        <v>0</v>
      </c>
      <c r="AJ240">
        <f>VLOOKUP($AC240,LS_Coint_BD!$B$3:$AQ$1079,AJ$2)*$AD240+VLOOKUP($AC240,LS_Coint_BD!$B$3:$AQ$1079,AJ$2+1)</f>
        <v>35.959440316199313</v>
      </c>
      <c r="AK240">
        <f>VLOOKUP($AC240,LS_Coint_BD!$B$3:$AQ$1079,AK$2)*$AD240+VLOOKUP($AC240,LS_Coint_BD!$B$3:$AQ$1079,AK$2+1)</f>
        <v>36.101027955642948</v>
      </c>
      <c r="AL240">
        <f>VLOOKUP($AC240,LS_Coint_BD!$B$3:$AQ$1079,AL$2)*$AD240+VLOOKUP($AC240,LS_Coint_BD!$B$3:$AQ$1079,AL$2+1)</f>
        <v>35.882078161303802</v>
      </c>
      <c r="AM240">
        <f>VLOOKUP($AC240,LS_Coint_BD!$B$3:$AQ$1079,AM$2)*$AD240+VLOOKUP($AC240,LS_Coint_BD!$B$3:$AQ$1079,AM$2+1)</f>
        <v>0</v>
      </c>
      <c r="AN240">
        <f>VLOOKUP($AC240,LS_Coint_BD!$B$3:$AQ$1079,AN$2)</f>
        <v>1.4033417368235299</v>
      </c>
      <c r="AO240">
        <f>VLOOKUP($AC240,LS_Coint_BD!$B$3:$AQ$1079,AO$2)</f>
        <v>1.6309177816881599</v>
      </c>
      <c r="AP240">
        <f>VLOOKUP($AC240,LS_Coint_BD!$B$3:$AQ$1079,AP$2)</f>
        <v>0</v>
      </c>
      <c r="AQ240">
        <f>VLOOKUP($AC240,LS_Coint_BD!$B$3:$AQ$1079,AQ$2)</f>
        <v>0</v>
      </c>
      <c r="AR240">
        <f>VLOOKUP($AC240,LS_Coint_BD!$B$3:$AQ$1079,AR$2)</f>
        <v>1.70922451368464</v>
      </c>
      <c r="AS240">
        <f>VLOOKUP($AC240,LS_Coint_BD!$B$3:$AQ$1079,AS$2)</f>
        <v>1.67021566591112</v>
      </c>
      <c r="AT240">
        <f>VLOOKUP($AC240,LS_Coint_BD!$B$3:$AQ$1079,AT$2)</f>
        <v>1.6839393059454499</v>
      </c>
      <c r="AU240">
        <f>VLOOKUP($AC240,LS_Coint_BD!$B$3:$AQ$1079,AU$2)</f>
        <v>0</v>
      </c>
      <c r="AV240">
        <f>VLOOKUP($AC240,LS_Coint_BD!$B$3:$AQ$1079,AV$2)</f>
        <v>3.6237679523765102E-15</v>
      </c>
      <c r="AW240">
        <f>VLOOKUP($AC240,LS_Coint_BD!$B$3:$AQ$1079,AW$2)</f>
        <v>7.7567581987144294E-15</v>
      </c>
      <c r="AX240">
        <f>VLOOKUP($AC240,LS_Coint_BD!$B$3:$AQ$1079,AX$2)</f>
        <v>0</v>
      </c>
      <c r="AY240">
        <f>VLOOKUP($AC240,LS_Coint_BD!$B$3:$AQ$1079,AY$2)</f>
        <v>0</v>
      </c>
      <c r="AZ240">
        <f>VLOOKUP($AC240,LS_Coint_BD!$B$3:$AQ$1079,AZ$2)</f>
        <v>-3.9474596431116697E-17</v>
      </c>
      <c r="BA240">
        <f>VLOOKUP($AC240,LS_Coint_BD!$B$3:$AQ$1079,BA$2)</f>
        <v>-3.65929508916452E-15</v>
      </c>
      <c r="BB240">
        <f>VLOOKUP($AC240,LS_Coint_BD!$B$3:$AQ$1079,BB$2)</f>
        <v>9.6892191240013694E-16</v>
      </c>
      <c r="BC240">
        <f>VLOOKUP($AC240,LS_Coint_BD!$B$3:$AQ$1079,BC$2)</f>
        <v>0</v>
      </c>
      <c r="BD240">
        <f t="shared" si="183"/>
        <v>-2.8066834736470563</v>
      </c>
      <c r="BE240">
        <f t="shared" si="184"/>
        <v>-3.2618355633763123</v>
      </c>
      <c r="BF240">
        <f t="shared" si="185"/>
        <v>0</v>
      </c>
      <c r="BG240">
        <f t="shared" si="186"/>
        <v>0</v>
      </c>
      <c r="BH240">
        <f t="shared" si="187"/>
        <v>-3.41844902736928</v>
      </c>
      <c r="BI240">
        <f t="shared" si="188"/>
        <v>-3.3404313318222436</v>
      </c>
      <c r="BJ240">
        <f t="shared" si="189"/>
        <v>-3.367878611890899</v>
      </c>
      <c r="BK240">
        <f t="shared" si="190"/>
        <v>0</v>
      </c>
      <c r="BL240">
        <f t="shared" si="191"/>
        <v>-2.8066834736470492</v>
      </c>
      <c r="BN240" s="19" t="b">
        <f t="shared" si="175"/>
        <v>0</v>
      </c>
      <c r="BO240" s="19" t="b">
        <f t="shared" si="176"/>
        <v>0</v>
      </c>
      <c r="BP240" s="19" t="b">
        <f t="shared" si="177"/>
        <v>0</v>
      </c>
      <c r="BQ240" s="19" t="b">
        <f t="shared" si="178"/>
        <v>0</v>
      </c>
      <c r="BR240" s="19" t="b">
        <f t="shared" si="179"/>
        <v>0</v>
      </c>
      <c r="BS240" s="19" t="b">
        <f t="shared" si="180"/>
        <v>0</v>
      </c>
      <c r="BT240" s="19" t="b">
        <f t="shared" si="181"/>
        <v>0</v>
      </c>
      <c r="BU240" s="19" t="b">
        <f t="shared" si="182"/>
        <v>0</v>
      </c>
    </row>
    <row r="241" spans="2:73" x14ac:dyDescent="0.3">
      <c r="B241" s="17" t="str">
        <f>VLOOKUP($AC241,LS_Coint_BD!$B$3:$D$1079,2)</f>
        <v>CPLE6</v>
      </c>
      <c r="C241" s="87" t="str">
        <f>VLOOKUP($AC241,LS_Coint_BD!$B$3:$D$1079,3)</f>
        <v>BBDC3</v>
      </c>
      <c r="D241" s="70">
        <f t="shared" si="192"/>
        <v>7.6785283808266769E-2</v>
      </c>
      <c r="E241" s="66">
        <f t="shared" si="193"/>
        <v>2.9865706328074682</v>
      </c>
      <c r="F241" s="71">
        <f t="shared" si="194"/>
        <v>1.9910470885383122</v>
      </c>
      <c r="G241" s="70">
        <f t="shared" si="195"/>
        <v>0.15898903149700061</v>
      </c>
      <c r="H241" s="66">
        <f t="shared" si="196"/>
        <v>3.1964010939536456</v>
      </c>
      <c r="I241" s="71">
        <f t="shared" si="197"/>
        <v>2.1309340626357636</v>
      </c>
      <c r="J241" s="70">
        <f t="shared" si="198"/>
        <v>0.18703826081621244</v>
      </c>
      <c r="K241" s="66">
        <f t="shared" si="199"/>
        <v>3.3945194630247881</v>
      </c>
      <c r="L241" s="71">
        <f t="shared" si="200"/>
        <v>2.2630129753498589</v>
      </c>
      <c r="M241" s="70">
        <f t="shared" si="201"/>
        <v>0.22921720101850696</v>
      </c>
      <c r="N241" s="66">
        <f t="shared" si="202"/>
        <v>3.2822137900512907</v>
      </c>
      <c r="O241" s="71">
        <f t="shared" si="203"/>
        <v>2.1881425267008603</v>
      </c>
      <c r="P241" s="70">
        <f t="shared" si="204"/>
        <v>0.21161066390856931</v>
      </c>
      <c r="Q241" s="66">
        <f t="shared" si="205"/>
        <v>3.3225333946662605</v>
      </c>
      <c r="R241" s="71">
        <f t="shared" si="206"/>
        <v>2.2150222631108405</v>
      </c>
      <c r="S241" s="70">
        <f t="shared" si="207"/>
        <v>0.31261764537467229</v>
      </c>
      <c r="T241" s="66">
        <f t="shared" si="208"/>
        <v>3.2861905529071498</v>
      </c>
      <c r="U241" s="71">
        <f t="shared" si="209"/>
        <v>2.1907937019380999</v>
      </c>
      <c r="V241" s="70">
        <f t="shared" si="210"/>
        <v>0.57754808115473111</v>
      </c>
      <c r="W241" s="66">
        <f t="shared" si="211"/>
        <v>3.4829009653068339</v>
      </c>
      <c r="X241" s="71">
        <f t="shared" si="212"/>
        <v>2.3219339768712226</v>
      </c>
      <c r="Y241" s="70">
        <f t="shared" si="213"/>
        <v>-0.16991771008688161</v>
      </c>
      <c r="Z241" s="66">
        <f t="shared" si="214"/>
        <v>-4.3296138308140462</v>
      </c>
      <c r="AA241" s="71">
        <f t="shared" si="215"/>
        <v>-2.8864092205426974</v>
      </c>
      <c r="AB241" s="98">
        <f>SUMIF(BN241:BU241,"VERDADEIRO",BN$3:$BU240)</f>
        <v>0</v>
      </c>
      <c r="AC241" s="97">
        <f t="shared" si="174"/>
        <v>238</v>
      </c>
      <c r="AD241">
        <f>RTD("tryd.rtdserver",,"COT",B241,"ULT")</f>
        <v>67.930000000000007</v>
      </c>
      <c r="AE241">
        <f>RTD("tryd.rtdserver",,"COT",C241,"ULT")</f>
        <v>22.71</v>
      </c>
      <c r="AF241">
        <f>VLOOKUP($AC241,LS_Coint_BD!$B$3:$AQ$1079,AF$2)*$AD241+VLOOKUP($AC241,LS_Coint_BD!$B$3:$AQ$1079,AF$2+1)</f>
        <v>22.633214716191734</v>
      </c>
      <c r="AG241">
        <f>VLOOKUP($AC241,LS_Coint_BD!$B$3:$AQ$1079,AG$2)*$AD241+VLOOKUP($AC241,LS_Coint_BD!$B$3:$AQ$1079,AG$2+1)</f>
        <v>22.551010968503</v>
      </c>
      <c r="AH241">
        <f>VLOOKUP($AC241,LS_Coint_BD!$B$3:$AQ$1079,AH$2)*$AD241+VLOOKUP($AC241,LS_Coint_BD!$B$3:$AQ$1079,AH$2+1)</f>
        <v>22.522961739183788</v>
      </c>
      <c r="AI241">
        <f>VLOOKUP($AC241,LS_Coint_BD!$B$3:$AQ$1079,AI$2)*$AD241+VLOOKUP($AC241,LS_Coint_BD!$B$3:$AQ$1079,AI$2+1)</f>
        <v>22.480782798981494</v>
      </c>
      <c r="AJ241">
        <f>VLOOKUP($AC241,LS_Coint_BD!$B$3:$AQ$1079,AJ$2)*$AD241+VLOOKUP($AC241,LS_Coint_BD!$B$3:$AQ$1079,AJ$2+1)</f>
        <v>22.498389336091432</v>
      </c>
      <c r="AK241">
        <f>VLOOKUP($AC241,LS_Coint_BD!$B$3:$AQ$1079,AK$2)*$AD241+VLOOKUP($AC241,LS_Coint_BD!$B$3:$AQ$1079,AK$2+1)</f>
        <v>22.397382354625329</v>
      </c>
      <c r="AL241">
        <f>VLOOKUP($AC241,LS_Coint_BD!$B$3:$AQ$1079,AL$2)*$AD241+VLOOKUP($AC241,LS_Coint_BD!$B$3:$AQ$1079,AL$2+1)</f>
        <v>22.13245191884527</v>
      </c>
      <c r="AM241">
        <f>VLOOKUP($AC241,LS_Coint_BD!$B$3:$AQ$1079,AM$2)*$AD241+VLOOKUP($AC241,LS_Coint_BD!$B$3:$AQ$1079,AM$2+1)</f>
        <v>22.879917710086882</v>
      </c>
      <c r="AN241">
        <f>VLOOKUP($AC241,LS_Coint_BD!$B$3:$AQ$1079,AN$2)</f>
        <v>0.99552354426915601</v>
      </c>
      <c r="AO241">
        <f>VLOOKUP($AC241,LS_Coint_BD!$B$3:$AQ$1079,AO$2)</f>
        <v>1.06546703131788</v>
      </c>
      <c r="AP241">
        <f>VLOOKUP($AC241,LS_Coint_BD!$B$3:$AQ$1079,AP$2)</f>
        <v>1.1315064876749299</v>
      </c>
      <c r="AQ241">
        <f>VLOOKUP($AC241,LS_Coint_BD!$B$3:$AQ$1079,AQ$2)</f>
        <v>1.0940712633504299</v>
      </c>
      <c r="AR241">
        <f>VLOOKUP($AC241,LS_Coint_BD!$B$3:$AQ$1079,AR$2)</f>
        <v>1.10751113155542</v>
      </c>
      <c r="AS241">
        <f>VLOOKUP($AC241,LS_Coint_BD!$B$3:$AQ$1079,AS$2)</f>
        <v>1.0953968509690499</v>
      </c>
      <c r="AT241">
        <f>VLOOKUP($AC241,LS_Coint_BD!$B$3:$AQ$1079,AT$2)</f>
        <v>1.16096698843561</v>
      </c>
      <c r="AU241">
        <f>VLOOKUP($AC241,LS_Coint_BD!$B$3:$AQ$1079,AU$2)</f>
        <v>1.4432046102713501</v>
      </c>
      <c r="AV241">
        <f>VLOOKUP($AC241,LS_Coint_BD!$B$3:$AQ$1079,AV$2)</f>
        <v>2.8421709430403998E-16</v>
      </c>
      <c r="AW241">
        <f>VLOOKUP($AC241,LS_Coint_BD!$B$3:$AQ$1079,AW$2)</f>
        <v>3.52310773147716E-15</v>
      </c>
      <c r="AX241">
        <f>VLOOKUP($AC241,LS_Coint_BD!$B$3:$AQ$1079,AX$2)</f>
        <v>-9.1355494597727197E-16</v>
      </c>
      <c r="AY241">
        <f>VLOOKUP($AC241,LS_Coint_BD!$B$3:$AQ$1079,AY$2)</f>
        <v>4.2188474935756001E-16</v>
      </c>
      <c r="AZ241">
        <f>VLOOKUP($AC241,LS_Coint_BD!$B$3:$AQ$1079,AZ$2)</f>
        <v>5.7238164825119195E-16</v>
      </c>
      <c r="BA241">
        <f>VLOOKUP($AC241,LS_Coint_BD!$B$3:$AQ$1079,BA$2)</f>
        <v>1.59872115546023E-16</v>
      </c>
      <c r="BB241">
        <f>VLOOKUP($AC241,LS_Coint_BD!$B$3:$AQ$1079,BB$2)</f>
        <v>2.8421709430404001E-15</v>
      </c>
      <c r="BC241">
        <f>VLOOKUP($AC241,LS_Coint_BD!$B$3:$AQ$1079,BC$2)</f>
        <v>2.6716406864579799E-15</v>
      </c>
      <c r="BD241">
        <f t="shared" si="183"/>
        <v>1.9910470885383122</v>
      </c>
      <c r="BE241">
        <f t="shared" si="184"/>
        <v>2.1309340626357636</v>
      </c>
      <c r="BF241">
        <f t="shared" si="185"/>
        <v>2.2630129753498589</v>
      </c>
      <c r="BG241">
        <f t="shared" si="186"/>
        <v>2.1881425267008603</v>
      </c>
      <c r="BH241">
        <f t="shared" si="187"/>
        <v>2.2150222631108405</v>
      </c>
      <c r="BI241">
        <f t="shared" si="188"/>
        <v>2.1907937019380999</v>
      </c>
      <c r="BJ241">
        <f t="shared" si="189"/>
        <v>2.3219339768712226</v>
      </c>
      <c r="BK241">
        <f t="shared" si="190"/>
        <v>-2.8864092205426974</v>
      </c>
      <c r="BL241">
        <f t="shared" si="191"/>
        <v>1.9910470885383116</v>
      </c>
      <c r="BN241" s="30" t="b">
        <f t="shared" si="175"/>
        <v>0</v>
      </c>
      <c r="BO241" s="30" t="b">
        <f t="shared" si="176"/>
        <v>0</v>
      </c>
      <c r="BP241" s="30" t="b">
        <f t="shared" si="177"/>
        <v>0</v>
      </c>
      <c r="BQ241" s="30" t="b">
        <f t="shared" si="178"/>
        <v>0</v>
      </c>
      <c r="BR241" s="30" t="b">
        <f t="shared" si="179"/>
        <v>0</v>
      </c>
      <c r="BS241" s="30" t="b">
        <f t="shared" si="180"/>
        <v>0</v>
      </c>
      <c r="BT241" s="30" t="b">
        <f t="shared" si="181"/>
        <v>0</v>
      </c>
      <c r="BU241" s="30" t="b">
        <f t="shared" si="182"/>
        <v>0</v>
      </c>
    </row>
    <row r="242" spans="2:73" x14ac:dyDescent="0.3">
      <c r="B242" s="17" t="str">
        <f>VLOOKUP($AC242,LS_Coint_BD!$B$3:$D$1079,2)</f>
        <v>CPLE6</v>
      </c>
      <c r="C242" s="87" t="str">
        <f>VLOOKUP($AC242,LS_Coint_BD!$B$3:$D$1079,3)</f>
        <v>BBDC4</v>
      </c>
      <c r="D242" s="68">
        <f t="shared" si="192"/>
        <v>0.53300189862308756</v>
      </c>
      <c r="E242" s="65">
        <f t="shared" si="193"/>
        <v>3.9859642721452553</v>
      </c>
      <c r="F242" s="69">
        <f t="shared" si="194"/>
        <v>2.6573095147635035</v>
      </c>
      <c r="G242" s="68">
        <f t="shared" si="195"/>
        <v>0.62974147085704857</v>
      </c>
      <c r="H242" s="65">
        <f t="shared" si="196"/>
        <v>4.0688417548117535</v>
      </c>
      <c r="I242" s="69">
        <f t="shared" si="197"/>
        <v>2.712561169874502</v>
      </c>
      <c r="J242" s="68">
        <f t="shared" si="198"/>
        <v>0.67508606003714533</v>
      </c>
      <c r="K242" s="65">
        <f t="shared" si="199"/>
        <v>4.2166032806591431</v>
      </c>
      <c r="L242" s="69">
        <f t="shared" si="200"/>
        <v>2.8110688537727619</v>
      </c>
      <c r="M242" s="68">
        <f t="shared" si="201"/>
        <v>0.72868420451164795</v>
      </c>
      <c r="N242" s="65">
        <f t="shared" si="202"/>
        <v>4.0754662609100647</v>
      </c>
      <c r="O242" s="69">
        <f t="shared" si="203"/>
        <v>2.7169775072733766</v>
      </c>
      <c r="P242" s="68">
        <f t="shared" si="204"/>
        <v>0.74061464269755461</v>
      </c>
      <c r="Q242" s="65">
        <f t="shared" si="205"/>
        <v>4.0726671482203889</v>
      </c>
      <c r="R242" s="69">
        <f t="shared" si="206"/>
        <v>2.7151114321469261</v>
      </c>
      <c r="S242" s="68">
        <f t="shared" si="207"/>
        <v>0.92198154496920992</v>
      </c>
      <c r="T242" s="65">
        <f t="shared" si="208"/>
        <v>4.0706567375906682</v>
      </c>
      <c r="U242" s="69">
        <f t="shared" si="209"/>
        <v>2.7137711583937789</v>
      </c>
      <c r="V242" s="68">
        <f t="shared" si="210"/>
        <v>1.3307015791416426</v>
      </c>
      <c r="W242" s="65">
        <f t="shared" si="211"/>
        <v>4.4574694154538301</v>
      </c>
      <c r="X242" s="69">
        <f t="shared" si="212"/>
        <v>2.9716462769692202</v>
      </c>
      <c r="Y242" s="68">
        <f t="shared" si="213"/>
        <v>0</v>
      </c>
      <c r="Z242" s="65">
        <f t="shared" si="214"/>
        <v>0</v>
      </c>
      <c r="AA242" s="69">
        <f t="shared" si="215"/>
        <v>0</v>
      </c>
      <c r="AB242" s="98">
        <f>SUMIF(BN242:BU242,"VERDADEIRO",BN$3:$BU241)</f>
        <v>0</v>
      </c>
      <c r="AC242" s="97">
        <f t="shared" si="174"/>
        <v>239</v>
      </c>
      <c r="AD242">
        <f>RTD("tryd.rtdserver",,"COT",B242,"ULT")</f>
        <v>67.930000000000007</v>
      </c>
      <c r="AE242">
        <f>RTD("tryd.rtdserver",,"COT",C242,"ULT")</f>
        <v>25.87</v>
      </c>
      <c r="AF242">
        <f>VLOOKUP($AC242,LS_Coint_BD!$B$3:$AQ$1079,AF$2)*$AD242+VLOOKUP($AC242,LS_Coint_BD!$B$3:$AQ$1079,AF$2+1)</f>
        <v>25.336998101376913</v>
      </c>
      <c r="AG242">
        <f>VLOOKUP($AC242,LS_Coint_BD!$B$3:$AQ$1079,AG$2)*$AD242+VLOOKUP($AC242,LS_Coint_BD!$B$3:$AQ$1079,AG$2+1)</f>
        <v>25.240258529142952</v>
      </c>
      <c r="AH242">
        <f>VLOOKUP($AC242,LS_Coint_BD!$B$3:$AQ$1079,AH$2)*$AD242+VLOOKUP($AC242,LS_Coint_BD!$B$3:$AQ$1079,AH$2+1)</f>
        <v>25.194913939962856</v>
      </c>
      <c r="AI242">
        <f>VLOOKUP($AC242,LS_Coint_BD!$B$3:$AQ$1079,AI$2)*$AD242+VLOOKUP($AC242,LS_Coint_BD!$B$3:$AQ$1079,AI$2+1)</f>
        <v>25.141315795488353</v>
      </c>
      <c r="AJ242">
        <f>VLOOKUP($AC242,LS_Coint_BD!$B$3:$AQ$1079,AJ$2)*$AD242+VLOOKUP($AC242,LS_Coint_BD!$B$3:$AQ$1079,AJ$2+1)</f>
        <v>25.129385357302446</v>
      </c>
      <c r="AK242">
        <f>VLOOKUP($AC242,LS_Coint_BD!$B$3:$AQ$1079,AK$2)*$AD242+VLOOKUP($AC242,LS_Coint_BD!$B$3:$AQ$1079,AK$2+1)</f>
        <v>24.948018455030791</v>
      </c>
      <c r="AL242">
        <f>VLOOKUP($AC242,LS_Coint_BD!$B$3:$AQ$1079,AL$2)*$AD242+VLOOKUP($AC242,LS_Coint_BD!$B$3:$AQ$1079,AL$2+1)</f>
        <v>24.539298420858358</v>
      </c>
      <c r="AM242">
        <f>VLOOKUP($AC242,LS_Coint_BD!$B$3:$AQ$1079,AM$2)*$AD242+VLOOKUP($AC242,LS_Coint_BD!$B$3:$AQ$1079,AM$2+1)</f>
        <v>0</v>
      </c>
      <c r="AN242">
        <f>VLOOKUP($AC242,LS_Coint_BD!$B$3:$AQ$1079,AN$2)</f>
        <v>1.32865475738175</v>
      </c>
      <c r="AO242">
        <f>VLOOKUP($AC242,LS_Coint_BD!$B$3:$AQ$1079,AO$2)</f>
        <v>1.3562805849372499</v>
      </c>
      <c r="AP242">
        <f>VLOOKUP($AC242,LS_Coint_BD!$B$3:$AQ$1079,AP$2)</f>
        <v>1.4055344268863801</v>
      </c>
      <c r="AQ242">
        <f>VLOOKUP($AC242,LS_Coint_BD!$B$3:$AQ$1079,AQ$2)</f>
        <v>1.3584887536366901</v>
      </c>
      <c r="AR242">
        <f>VLOOKUP($AC242,LS_Coint_BD!$B$3:$AQ$1079,AR$2)</f>
        <v>1.3575557160734599</v>
      </c>
      <c r="AS242">
        <f>VLOOKUP($AC242,LS_Coint_BD!$B$3:$AQ$1079,AS$2)</f>
        <v>1.3568855791968899</v>
      </c>
      <c r="AT242">
        <f>VLOOKUP($AC242,LS_Coint_BD!$B$3:$AQ$1079,AT$2)</f>
        <v>1.4858231384846099</v>
      </c>
      <c r="AU242">
        <f>VLOOKUP($AC242,LS_Coint_BD!$B$3:$AQ$1079,AU$2)</f>
        <v>0</v>
      </c>
      <c r="AV242">
        <f>VLOOKUP($AC242,LS_Coint_BD!$B$3:$AQ$1079,AV$2)</f>
        <v>3.5527136788005001E-15</v>
      </c>
      <c r="AW242">
        <f>VLOOKUP($AC242,LS_Coint_BD!$B$3:$AQ$1079,AW$2)</f>
        <v>2.07241631263363E-15</v>
      </c>
      <c r="AX242">
        <f>VLOOKUP($AC242,LS_Coint_BD!$B$3:$AQ$1079,AX$2)</f>
        <v>1.67485073429166E-15</v>
      </c>
      <c r="AY242">
        <f>VLOOKUP($AC242,LS_Coint_BD!$B$3:$AQ$1079,AY$2)</f>
        <v>-3.44169137633799E-15</v>
      </c>
      <c r="AZ242">
        <f>VLOOKUP($AC242,LS_Coint_BD!$B$3:$AQ$1079,AZ$2)</f>
        <v>6.1777743414697601E-15</v>
      </c>
      <c r="BA242">
        <f>VLOOKUP($AC242,LS_Coint_BD!$B$3:$AQ$1079,BA$2)</f>
        <v>-7.1054273576010003E-16</v>
      </c>
      <c r="BB242">
        <f>VLOOKUP($AC242,LS_Coint_BD!$B$3:$AQ$1079,BB$2)</f>
        <v>5.1675835328007303E-16</v>
      </c>
      <c r="BC242">
        <f>VLOOKUP($AC242,LS_Coint_BD!$B$3:$AQ$1079,BC$2)</f>
        <v>0</v>
      </c>
      <c r="BD242">
        <f t="shared" si="183"/>
        <v>2.6573095147635035</v>
      </c>
      <c r="BE242">
        <f t="shared" si="184"/>
        <v>2.712561169874502</v>
      </c>
      <c r="BF242">
        <f t="shared" si="185"/>
        <v>2.8110688537727619</v>
      </c>
      <c r="BG242">
        <f t="shared" si="186"/>
        <v>2.7169775072733766</v>
      </c>
      <c r="BH242">
        <f t="shared" si="187"/>
        <v>2.7151114321469261</v>
      </c>
      <c r="BI242">
        <f t="shared" si="188"/>
        <v>2.7137711583937789</v>
      </c>
      <c r="BJ242">
        <f t="shared" si="189"/>
        <v>2.9716462769692202</v>
      </c>
      <c r="BK242">
        <f t="shared" si="190"/>
        <v>0</v>
      </c>
      <c r="BL242">
        <f t="shared" si="191"/>
        <v>2.6573095147635106</v>
      </c>
      <c r="BN242" s="19" t="b">
        <f t="shared" si="175"/>
        <v>0</v>
      </c>
      <c r="BO242" s="19" t="b">
        <f t="shared" si="176"/>
        <v>0</v>
      </c>
      <c r="BP242" s="19" t="b">
        <f t="shared" si="177"/>
        <v>0</v>
      </c>
      <c r="BQ242" s="19" t="b">
        <f t="shared" si="178"/>
        <v>0</v>
      </c>
      <c r="BR242" s="19" t="b">
        <f t="shared" si="179"/>
        <v>0</v>
      </c>
      <c r="BS242" s="19" t="b">
        <f t="shared" si="180"/>
        <v>0</v>
      </c>
      <c r="BT242" s="19" t="b">
        <f t="shared" si="181"/>
        <v>0</v>
      </c>
      <c r="BU242" s="19" t="b">
        <f t="shared" si="182"/>
        <v>0</v>
      </c>
    </row>
    <row r="243" spans="2:73" x14ac:dyDescent="0.3">
      <c r="B243" s="17" t="str">
        <f>VLOOKUP($AC243,LS_Coint_BD!$B$3:$D$1079,2)</f>
        <v>CPLE6</v>
      </c>
      <c r="C243" s="87" t="str">
        <f>VLOOKUP($AC243,LS_Coint_BD!$B$3:$D$1079,3)</f>
        <v>BRAP4</v>
      </c>
      <c r="D243" s="70">
        <f t="shared" si="192"/>
        <v>0</v>
      </c>
      <c r="E243" s="66">
        <f t="shared" si="193"/>
        <v>0</v>
      </c>
      <c r="F243" s="71">
        <f t="shared" si="194"/>
        <v>0</v>
      </c>
      <c r="G243" s="70">
        <f t="shared" si="195"/>
        <v>0</v>
      </c>
      <c r="H243" s="66">
        <f t="shared" si="196"/>
        <v>0</v>
      </c>
      <c r="I243" s="71">
        <f t="shared" si="197"/>
        <v>0</v>
      </c>
      <c r="J243" s="70">
        <f t="shared" si="198"/>
        <v>2.1225370200935245</v>
      </c>
      <c r="K243" s="66">
        <f t="shared" si="199"/>
        <v>19.385318223685296</v>
      </c>
      <c r="L243" s="71">
        <f t="shared" si="200"/>
        <v>12.923545482456863</v>
      </c>
      <c r="M243" s="70">
        <f t="shared" si="201"/>
        <v>2.4401344093411339</v>
      </c>
      <c r="N243" s="66">
        <f t="shared" si="202"/>
        <v>20.070230540421377</v>
      </c>
      <c r="O243" s="71">
        <f t="shared" si="203"/>
        <v>13.38015369361425</v>
      </c>
      <c r="P243" s="70">
        <f t="shared" si="204"/>
        <v>3.3438867877241663</v>
      </c>
      <c r="Q243" s="66">
        <f t="shared" si="205"/>
        <v>21.515981769551964</v>
      </c>
      <c r="R243" s="71">
        <f t="shared" si="206"/>
        <v>14.343987846367977</v>
      </c>
      <c r="S243" s="70">
        <f t="shared" si="207"/>
        <v>4.124266687004301</v>
      </c>
      <c r="T243" s="66">
        <f t="shared" si="208"/>
        <v>21.057847578922146</v>
      </c>
      <c r="U243" s="71">
        <f t="shared" si="209"/>
        <v>14.038565052614764</v>
      </c>
      <c r="V243" s="70">
        <f t="shared" si="210"/>
        <v>5.577158163598817</v>
      </c>
      <c r="W243" s="66">
        <f t="shared" si="211"/>
        <v>21.561279003411794</v>
      </c>
      <c r="X243" s="71">
        <f t="shared" si="212"/>
        <v>14.374186002274529</v>
      </c>
      <c r="Y243" s="70">
        <f t="shared" si="213"/>
        <v>0</v>
      </c>
      <c r="Z243" s="66">
        <f t="shared" si="214"/>
        <v>0</v>
      </c>
      <c r="AA243" s="71">
        <f t="shared" si="215"/>
        <v>0</v>
      </c>
      <c r="AB243" s="98">
        <f>SUMIF(BN243:BU243,"VERDADEIRO",BN$3:$BU242)</f>
        <v>0</v>
      </c>
      <c r="AC243" s="97">
        <f t="shared" si="174"/>
        <v>240</v>
      </c>
      <c r="AD243">
        <f>RTD("tryd.rtdserver",,"COT",B243,"ULT")</f>
        <v>67.930000000000007</v>
      </c>
      <c r="AE243">
        <f>RTD("tryd.rtdserver",,"COT",C243,"ULT")</f>
        <v>63.07</v>
      </c>
      <c r="AF243">
        <f>VLOOKUP($AC243,LS_Coint_BD!$B$3:$AQ$1079,AF$2)*$AD243+VLOOKUP($AC243,LS_Coint_BD!$B$3:$AQ$1079,AF$2+1)</f>
        <v>0</v>
      </c>
      <c r="AG243">
        <f>VLOOKUP($AC243,LS_Coint_BD!$B$3:$AQ$1079,AG$2)*$AD243+VLOOKUP($AC243,LS_Coint_BD!$B$3:$AQ$1079,AG$2+1)</f>
        <v>0</v>
      </c>
      <c r="AH243">
        <f>VLOOKUP($AC243,LS_Coint_BD!$B$3:$AQ$1079,AH$2)*$AD243+VLOOKUP($AC243,LS_Coint_BD!$B$3:$AQ$1079,AH$2+1)</f>
        <v>60.947462979906476</v>
      </c>
      <c r="AI243">
        <f>VLOOKUP($AC243,LS_Coint_BD!$B$3:$AQ$1079,AI$2)*$AD243+VLOOKUP($AC243,LS_Coint_BD!$B$3:$AQ$1079,AI$2+1)</f>
        <v>60.629865590658866</v>
      </c>
      <c r="AJ243">
        <f>VLOOKUP($AC243,LS_Coint_BD!$B$3:$AQ$1079,AJ$2)*$AD243+VLOOKUP($AC243,LS_Coint_BD!$B$3:$AQ$1079,AJ$2+1)</f>
        <v>59.726113212275834</v>
      </c>
      <c r="AK243">
        <f>VLOOKUP($AC243,LS_Coint_BD!$B$3:$AQ$1079,AK$2)*$AD243+VLOOKUP($AC243,LS_Coint_BD!$B$3:$AQ$1079,AK$2+1)</f>
        <v>58.945733312995699</v>
      </c>
      <c r="AL243">
        <f>VLOOKUP($AC243,LS_Coint_BD!$B$3:$AQ$1079,AL$2)*$AD243+VLOOKUP($AC243,LS_Coint_BD!$B$3:$AQ$1079,AL$2+1)</f>
        <v>57.492841836401183</v>
      </c>
      <c r="AM243">
        <f>VLOOKUP($AC243,LS_Coint_BD!$B$3:$AQ$1079,AM$2)*$AD243+VLOOKUP($AC243,LS_Coint_BD!$B$3:$AQ$1079,AM$2+1)</f>
        <v>0</v>
      </c>
      <c r="AN243">
        <f>VLOOKUP($AC243,LS_Coint_BD!$B$3:$AQ$1079,AN$2)</f>
        <v>0</v>
      </c>
      <c r="AO243">
        <f>VLOOKUP($AC243,LS_Coint_BD!$B$3:$AQ$1079,AO$2)</f>
        <v>0</v>
      </c>
      <c r="AP243">
        <f>VLOOKUP($AC243,LS_Coint_BD!$B$3:$AQ$1079,AP$2)</f>
        <v>6.4617727412284296</v>
      </c>
      <c r="AQ243">
        <f>VLOOKUP($AC243,LS_Coint_BD!$B$3:$AQ$1079,AQ$2)</f>
        <v>6.6900768468071199</v>
      </c>
      <c r="AR243">
        <f>VLOOKUP($AC243,LS_Coint_BD!$B$3:$AQ$1079,AR$2)</f>
        <v>7.1719939231839804</v>
      </c>
      <c r="AS243">
        <f>VLOOKUP($AC243,LS_Coint_BD!$B$3:$AQ$1079,AS$2)</f>
        <v>7.0192825263073804</v>
      </c>
      <c r="AT243">
        <f>VLOOKUP($AC243,LS_Coint_BD!$B$3:$AQ$1079,AT$2)</f>
        <v>7.18709300113726</v>
      </c>
      <c r="AU243">
        <f>VLOOKUP($AC243,LS_Coint_BD!$B$3:$AQ$1079,AU$2)</f>
        <v>0</v>
      </c>
      <c r="AV243">
        <f>VLOOKUP($AC243,LS_Coint_BD!$B$3:$AQ$1079,AV$2)</f>
        <v>0</v>
      </c>
      <c r="AW243">
        <f>VLOOKUP($AC243,LS_Coint_BD!$B$3:$AQ$1079,AW$2)</f>
        <v>0</v>
      </c>
      <c r="AX243">
        <f>VLOOKUP($AC243,LS_Coint_BD!$B$3:$AQ$1079,AX$2)</f>
        <v>3.6542197839090903E-15</v>
      </c>
      <c r="AY243">
        <f>VLOOKUP($AC243,LS_Coint_BD!$B$3:$AQ$1079,AY$2)</f>
        <v>1.06581410364015E-14</v>
      </c>
      <c r="AZ243">
        <f>VLOOKUP($AC243,LS_Coint_BD!$B$3:$AQ$1079,AZ$2)</f>
        <v>1.6263533729620101E-14</v>
      </c>
      <c r="BA243">
        <f>VLOOKUP($AC243,LS_Coint_BD!$B$3:$AQ$1079,BA$2)</f>
        <v>2.8421709430404001E-15</v>
      </c>
      <c r="BB243">
        <f>VLOOKUP($AC243,LS_Coint_BD!$B$3:$AQ$1079,BB$2)</f>
        <v>8.5265128291212003E-15</v>
      </c>
      <c r="BC243">
        <f>VLOOKUP($AC243,LS_Coint_BD!$B$3:$AQ$1079,BC$2)</f>
        <v>0</v>
      </c>
      <c r="BD243">
        <f t="shared" si="183"/>
        <v>0</v>
      </c>
      <c r="BE243">
        <f t="shared" si="184"/>
        <v>0</v>
      </c>
      <c r="BF243">
        <f t="shared" si="185"/>
        <v>12.923545482456863</v>
      </c>
      <c r="BG243">
        <f t="shared" si="186"/>
        <v>13.38015369361425</v>
      </c>
      <c r="BH243">
        <f t="shared" si="187"/>
        <v>14.343987846367977</v>
      </c>
      <c r="BI243">
        <f t="shared" si="188"/>
        <v>14.038565052614764</v>
      </c>
      <c r="BJ243">
        <f t="shared" si="189"/>
        <v>14.374186002274529</v>
      </c>
      <c r="BK243">
        <f t="shared" si="190"/>
        <v>0</v>
      </c>
      <c r="BL243">
        <f t="shared" si="191"/>
        <v>0</v>
      </c>
      <c r="BN243" s="30" t="b">
        <f t="shared" si="175"/>
        <v>0</v>
      </c>
      <c r="BO243" s="30" t="b">
        <f t="shared" si="176"/>
        <v>0</v>
      </c>
      <c r="BP243" s="30" t="b">
        <f t="shared" si="177"/>
        <v>0</v>
      </c>
      <c r="BQ243" s="30" t="b">
        <f t="shared" si="178"/>
        <v>0</v>
      </c>
      <c r="BR243" s="30" t="b">
        <f t="shared" si="179"/>
        <v>0</v>
      </c>
      <c r="BS243" s="30" t="b">
        <f t="shared" si="180"/>
        <v>0</v>
      </c>
      <c r="BT243" s="30" t="b">
        <f t="shared" si="181"/>
        <v>0</v>
      </c>
      <c r="BU243" s="30" t="b">
        <f t="shared" si="182"/>
        <v>0</v>
      </c>
    </row>
    <row r="244" spans="2:73" x14ac:dyDescent="0.3">
      <c r="B244" s="17" t="str">
        <f>VLOOKUP($AC244,LS_Coint_BD!$B$3:$D$1079,2)</f>
        <v>CPLE6</v>
      </c>
      <c r="C244" s="87" t="str">
        <f>VLOOKUP($AC244,LS_Coint_BD!$B$3:$D$1079,3)</f>
        <v>BRDT3</v>
      </c>
      <c r="D244" s="68">
        <f t="shared" si="192"/>
        <v>0</v>
      </c>
      <c r="E244" s="65">
        <f t="shared" si="193"/>
        <v>0</v>
      </c>
      <c r="F244" s="69">
        <f t="shared" si="194"/>
        <v>0</v>
      </c>
      <c r="G244" s="68">
        <f t="shared" si="195"/>
        <v>0</v>
      </c>
      <c r="H244" s="65">
        <f t="shared" si="196"/>
        <v>0</v>
      </c>
      <c r="I244" s="69">
        <f t="shared" si="197"/>
        <v>0</v>
      </c>
      <c r="J244" s="68">
        <f t="shared" si="198"/>
        <v>0</v>
      </c>
      <c r="K244" s="65">
        <f t="shared" si="199"/>
        <v>0</v>
      </c>
      <c r="L244" s="69">
        <f t="shared" si="200"/>
        <v>0</v>
      </c>
      <c r="M244" s="68">
        <f t="shared" si="201"/>
        <v>0.81455530877704518</v>
      </c>
      <c r="N244" s="65">
        <f t="shared" si="202"/>
        <v>2.7945809104673742</v>
      </c>
      <c r="O244" s="69">
        <f t="shared" si="203"/>
        <v>1.8630539403115827</v>
      </c>
      <c r="P244" s="68">
        <f t="shared" si="204"/>
        <v>0.67996720722362269</v>
      </c>
      <c r="Q244" s="65">
        <f t="shared" si="205"/>
        <v>2.9225867286611202</v>
      </c>
      <c r="R244" s="69">
        <f t="shared" si="206"/>
        <v>1.9483911524407469</v>
      </c>
      <c r="S244" s="68">
        <f t="shared" si="207"/>
        <v>0.38558773910259703</v>
      </c>
      <c r="T244" s="65">
        <f t="shared" si="208"/>
        <v>3.3004219727496</v>
      </c>
      <c r="U244" s="69">
        <f t="shared" si="209"/>
        <v>2.2002813151664</v>
      </c>
      <c r="V244" s="68">
        <f t="shared" si="210"/>
        <v>-4.2379797373257588E-3</v>
      </c>
      <c r="W244" s="65">
        <f t="shared" si="211"/>
        <v>-3.8747659365574769</v>
      </c>
      <c r="X244" s="69">
        <f t="shared" si="212"/>
        <v>-2.5831772910383179</v>
      </c>
      <c r="Y244" s="68">
        <f t="shared" si="213"/>
        <v>-0.92192210177554301</v>
      </c>
      <c r="Z244" s="65">
        <f t="shared" si="214"/>
        <v>-4.7856030845956186</v>
      </c>
      <c r="AA244" s="69">
        <f t="shared" si="215"/>
        <v>-3.1904020563970792</v>
      </c>
      <c r="AB244" s="98">
        <f>SUMIF(BN244:BU244,"VERDADEIRO",BN$3:$BU243)</f>
        <v>0</v>
      </c>
      <c r="AC244" s="97">
        <f t="shared" si="174"/>
        <v>241</v>
      </c>
      <c r="AD244">
        <f>RTD("tryd.rtdserver",,"COT",B244,"ULT")</f>
        <v>67.930000000000007</v>
      </c>
      <c r="AE244">
        <f>RTD("tryd.rtdserver",,"COT",C244,"ULT")</f>
        <v>22.48</v>
      </c>
      <c r="AF244">
        <f>VLOOKUP($AC244,LS_Coint_BD!$B$3:$AQ$1079,AF$2)*$AD244+VLOOKUP($AC244,LS_Coint_BD!$B$3:$AQ$1079,AF$2+1)</f>
        <v>0</v>
      </c>
      <c r="AG244">
        <f>VLOOKUP($AC244,LS_Coint_BD!$B$3:$AQ$1079,AG$2)*$AD244+VLOOKUP($AC244,LS_Coint_BD!$B$3:$AQ$1079,AG$2+1)</f>
        <v>0</v>
      </c>
      <c r="AH244">
        <f>VLOOKUP($AC244,LS_Coint_BD!$B$3:$AQ$1079,AH$2)*$AD244+VLOOKUP($AC244,LS_Coint_BD!$B$3:$AQ$1079,AH$2+1)</f>
        <v>0</v>
      </c>
      <c r="AI244">
        <f>VLOOKUP($AC244,LS_Coint_BD!$B$3:$AQ$1079,AI$2)*$AD244+VLOOKUP($AC244,LS_Coint_BD!$B$3:$AQ$1079,AI$2+1)</f>
        <v>21.665444691222955</v>
      </c>
      <c r="AJ244">
        <f>VLOOKUP($AC244,LS_Coint_BD!$B$3:$AQ$1079,AJ$2)*$AD244+VLOOKUP($AC244,LS_Coint_BD!$B$3:$AQ$1079,AJ$2+1)</f>
        <v>21.800032792776378</v>
      </c>
      <c r="AK244">
        <f>VLOOKUP($AC244,LS_Coint_BD!$B$3:$AQ$1079,AK$2)*$AD244+VLOOKUP($AC244,LS_Coint_BD!$B$3:$AQ$1079,AK$2+1)</f>
        <v>22.094412260897403</v>
      </c>
      <c r="AL244">
        <f>VLOOKUP($AC244,LS_Coint_BD!$B$3:$AQ$1079,AL$2)*$AD244+VLOOKUP($AC244,LS_Coint_BD!$B$3:$AQ$1079,AL$2+1)</f>
        <v>22.484237979737326</v>
      </c>
      <c r="AM244">
        <f>VLOOKUP($AC244,LS_Coint_BD!$B$3:$AQ$1079,AM$2)*$AD244+VLOOKUP($AC244,LS_Coint_BD!$B$3:$AQ$1079,AM$2+1)</f>
        <v>23.401922101775543</v>
      </c>
      <c r="AN244">
        <f>VLOOKUP($AC244,LS_Coint_BD!$B$3:$AQ$1079,AN$2)</f>
        <v>0</v>
      </c>
      <c r="AO244">
        <f>VLOOKUP($AC244,LS_Coint_BD!$B$3:$AQ$1079,AO$2)</f>
        <v>0</v>
      </c>
      <c r="AP244">
        <f>VLOOKUP($AC244,LS_Coint_BD!$B$3:$AQ$1079,AP$2)</f>
        <v>0</v>
      </c>
      <c r="AQ244">
        <f>VLOOKUP($AC244,LS_Coint_BD!$B$3:$AQ$1079,AQ$2)</f>
        <v>0.931526970155792</v>
      </c>
      <c r="AR244">
        <f>VLOOKUP($AC244,LS_Coint_BD!$B$3:$AQ$1079,AR$2)</f>
        <v>0.974195576220374</v>
      </c>
      <c r="AS244">
        <f>VLOOKUP($AC244,LS_Coint_BD!$B$3:$AQ$1079,AS$2)</f>
        <v>1.1001406575832</v>
      </c>
      <c r="AT244">
        <f>VLOOKUP($AC244,LS_Coint_BD!$B$3:$AQ$1079,AT$2)</f>
        <v>1.2915886455191601</v>
      </c>
      <c r="AU244">
        <f>VLOOKUP($AC244,LS_Coint_BD!$B$3:$AQ$1079,AU$2)</f>
        <v>1.59520102819854</v>
      </c>
      <c r="AV244">
        <f>VLOOKUP($AC244,LS_Coint_BD!$B$3:$AQ$1079,AV$2)</f>
        <v>0</v>
      </c>
      <c r="AW244">
        <f>VLOOKUP($AC244,LS_Coint_BD!$B$3:$AQ$1079,AW$2)</f>
        <v>0</v>
      </c>
      <c r="AX244">
        <f>VLOOKUP($AC244,LS_Coint_BD!$B$3:$AQ$1079,AX$2)</f>
        <v>0</v>
      </c>
      <c r="AY244">
        <f>VLOOKUP($AC244,LS_Coint_BD!$B$3:$AQ$1079,AY$2)</f>
        <v>-1.4432899320127E-15</v>
      </c>
      <c r="AZ244">
        <f>VLOOKUP($AC244,LS_Coint_BD!$B$3:$AQ$1079,AZ$2)</f>
        <v>-1.1842378929335E-15</v>
      </c>
      <c r="BA244">
        <f>VLOOKUP($AC244,LS_Coint_BD!$B$3:$AQ$1079,BA$2)</f>
        <v>1.95399252334028E-16</v>
      </c>
      <c r="BB244">
        <f>VLOOKUP($AC244,LS_Coint_BD!$B$3:$AQ$1079,BB$2)</f>
        <v>2.0347360160402901E-15</v>
      </c>
      <c r="BC244">
        <f>VLOOKUP($AC244,LS_Coint_BD!$B$3:$AQ$1079,BC$2)</f>
        <v>1.0800249583553501E-15</v>
      </c>
      <c r="BD244">
        <f t="shared" si="183"/>
        <v>0</v>
      </c>
      <c r="BE244">
        <f t="shared" si="184"/>
        <v>0</v>
      </c>
      <c r="BF244">
        <f t="shared" si="185"/>
        <v>0</v>
      </c>
      <c r="BG244">
        <f t="shared" si="186"/>
        <v>1.8630539403115827</v>
      </c>
      <c r="BH244">
        <f t="shared" si="187"/>
        <v>1.9483911524407469</v>
      </c>
      <c r="BI244">
        <f t="shared" si="188"/>
        <v>2.2002813151664</v>
      </c>
      <c r="BJ244">
        <f t="shared" si="189"/>
        <v>-2.5831772910383179</v>
      </c>
      <c r="BK244">
        <f t="shared" si="190"/>
        <v>-3.1904020563970792</v>
      </c>
      <c r="BL244">
        <f t="shared" si="191"/>
        <v>0</v>
      </c>
      <c r="BN244" s="19" t="b">
        <f t="shared" si="175"/>
        <v>0</v>
      </c>
      <c r="BO244" s="19" t="b">
        <f t="shared" si="176"/>
        <v>0</v>
      </c>
      <c r="BP244" s="19" t="b">
        <f t="shared" si="177"/>
        <v>0</v>
      </c>
      <c r="BQ244" s="19" t="b">
        <f t="shared" si="178"/>
        <v>0</v>
      </c>
      <c r="BR244" s="19" t="b">
        <f t="shared" si="179"/>
        <v>0</v>
      </c>
      <c r="BS244" s="19" t="b">
        <f t="shared" si="180"/>
        <v>0</v>
      </c>
      <c r="BT244" s="19" t="b">
        <f t="shared" si="181"/>
        <v>0</v>
      </c>
      <c r="BU244" s="19" t="b">
        <f t="shared" si="182"/>
        <v>0</v>
      </c>
    </row>
    <row r="245" spans="2:73" x14ac:dyDescent="0.3">
      <c r="B245" s="17" t="str">
        <f>VLOOKUP($AC245,LS_Coint_BD!$B$3:$D$1079,2)</f>
        <v>CPLE6</v>
      </c>
      <c r="C245" s="87" t="str">
        <f>VLOOKUP($AC245,LS_Coint_BD!$B$3:$D$1079,3)</f>
        <v>BRML3</v>
      </c>
      <c r="D245" s="70">
        <f t="shared" si="192"/>
        <v>0</v>
      </c>
      <c r="E245" s="66">
        <f t="shared" si="193"/>
        <v>0</v>
      </c>
      <c r="F245" s="71">
        <f t="shared" si="194"/>
        <v>0</v>
      </c>
      <c r="G245" s="70">
        <f t="shared" si="195"/>
        <v>3.5529447713495088E-2</v>
      </c>
      <c r="H245" s="66">
        <f t="shared" si="196"/>
        <v>1.7989241938278429</v>
      </c>
      <c r="I245" s="71">
        <f t="shared" si="197"/>
        <v>1.1992827958852286</v>
      </c>
      <c r="J245" s="70">
        <f t="shared" si="198"/>
        <v>0</v>
      </c>
      <c r="K245" s="66">
        <f t="shared" si="199"/>
        <v>0</v>
      </c>
      <c r="L245" s="71">
        <f t="shared" si="200"/>
        <v>0</v>
      </c>
      <c r="M245" s="70">
        <f t="shared" si="201"/>
        <v>0</v>
      </c>
      <c r="N245" s="66">
        <f t="shared" si="202"/>
        <v>0</v>
      </c>
      <c r="O245" s="71">
        <f t="shared" si="203"/>
        <v>0</v>
      </c>
      <c r="P245" s="70">
        <f t="shared" si="204"/>
        <v>-5.8618350422335652E-2</v>
      </c>
      <c r="Q245" s="66">
        <f t="shared" si="205"/>
        <v>-2.2924330749895492</v>
      </c>
      <c r="R245" s="71">
        <f t="shared" si="206"/>
        <v>-1.5282887166596995</v>
      </c>
      <c r="S245" s="70">
        <f t="shared" si="207"/>
        <v>-0.15351413282994564</v>
      </c>
      <c r="T245" s="66">
        <f t="shared" si="208"/>
        <v>-2.3707820309330607</v>
      </c>
      <c r="U245" s="71">
        <f t="shared" si="209"/>
        <v>-1.580521353955374</v>
      </c>
      <c r="V245" s="70">
        <f t="shared" si="210"/>
        <v>-0.17143546694570411</v>
      </c>
      <c r="W245" s="66">
        <f t="shared" si="211"/>
        <v>-2.3975650920519977</v>
      </c>
      <c r="X245" s="71">
        <f t="shared" si="212"/>
        <v>-1.5983767280346652</v>
      </c>
      <c r="Y245" s="70">
        <f t="shared" si="213"/>
        <v>-2.0237735267136561</v>
      </c>
      <c r="Z245" s="66">
        <f t="shared" si="214"/>
        <v>-6.3832155403702497</v>
      </c>
      <c r="AA245" s="71">
        <f t="shared" si="215"/>
        <v>-4.2554770269134998</v>
      </c>
      <c r="AB245" s="98">
        <f>SUMIF(BN245:BU245,"VERDADEIRO",BN$3:$BU244)</f>
        <v>0</v>
      </c>
      <c r="AC245" s="97">
        <f t="shared" si="174"/>
        <v>242</v>
      </c>
      <c r="AD245">
        <f>RTD("tryd.rtdserver",,"COT",B245,"ULT")</f>
        <v>67.930000000000007</v>
      </c>
      <c r="AE245">
        <f>RTD("tryd.rtdserver",,"COT",C245,"ULT")</f>
        <v>9.83</v>
      </c>
      <c r="AF245">
        <f>VLOOKUP($AC245,LS_Coint_BD!$B$3:$AQ$1079,AF$2)*$AD245+VLOOKUP($AC245,LS_Coint_BD!$B$3:$AQ$1079,AF$2+1)</f>
        <v>0</v>
      </c>
      <c r="AG245">
        <f>VLOOKUP($AC245,LS_Coint_BD!$B$3:$AQ$1079,AG$2)*$AD245+VLOOKUP($AC245,LS_Coint_BD!$B$3:$AQ$1079,AG$2+1)</f>
        <v>9.794470552286505</v>
      </c>
      <c r="AH245">
        <f>VLOOKUP($AC245,LS_Coint_BD!$B$3:$AQ$1079,AH$2)*$AD245+VLOOKUP($AC245,LS_Coint_BD!$B$3:$AQ$1079,AH$2+1)</f>
        <v>0</v>
      </c>
      <c r="AI245">
        <f>VLOOKUP($AC245,LS_Coint_BD!$B$3:$AQ$1079,AI$2)*$AD245+VLOOKUP($AC245,LS_Coint_BD!$B$3:$AQ$1079,AI$2+1)</f>
        <v>0</v>
      </c>
      <c r="AJ245">
        <f>VLOOKUP($AC245,LS_Coint_BD!$B$3:$AQ$1079,AJ$2)*$AD245+VLOOKUP($AC245,LS_Coint_BD!$B$3:$AQ$1079,AJ$2+1)</f>
        <v>9.8886183504223357</v>
      </c>
      <c r="AK245">
        <f>VLOOKUP($AC245,LS_Coint_BD!$B$3:$AQ$1079,AK$2)*$AD245+VLOOKUP($AC245,LS_Coint_BD!$B$3:$AQ$1079,AK$2+1)</f>
        <v>9.9835141328299457</v>
      </c>
      <c r="AL245">
        <f>VLOOKUP($AC245,LS_Coint_BD!$B$3:$AQ$1079,AL$2)*$AD245+VLOOKUP($AC245,LS_Coint_BD!$B$3:$AQ$1079,AL$2+1)</f>
        <v>10.001435466945704</v>
      </c>
      <c r="AM245">
        <f>VLOOKUP($AC245,LS_Coint_BD!$B$3:$AQ$1079,AM$2)*$AD245+VLOOKUP($AC245,LS_Coint_BD!$B$3:$AQ$1079,AM$2+1)</f>
        <v>11.853773526713656</v>
      </c>
      <c r="AN245">
        <f>VLOOKUP($AC245,LS_Coint_BD!$B$3:$AQ$1079,AN$2)</f>
        <v>0</v>
      </c>
      <c r="AO245">
        <f>VLOOKUP($AC245,LS_Coint_BD!$B$3:$AQ$1079,AO$2)</f>
        <v>0.59964139794261395</v>
      </c>
      <c r="AP245">
        <f>VLOOKUP($AC245,LS_Coint_BD!$B$3:$AQ$1079,AP$2)</f>
        <v>0</v>
      </c>
      <c r="AQ245">
        <f>VLOOKUP($AC245,LS_Coint_BD!$B$3:$AQ$1079,AQ$2)</f>
        <v>0</v>
      </c>
      <c r="AR245">
        <f>VLOOKUP($AC245,LS_Coint_BD!$B$3:$AQ$1079,AR$2)</f>
        <v>0.76414435832984995</v>
      </c>
      <c r="AS245">
        <f>VLOOKUP($AC245,LS_Coint_BD!$B$3:$AQ$1079,AS$2)</f>
        <v>0.79026067697768698</v>
      </c>
      <c r="AT245">
        <f>VLOOKUP($AC245,LS_Coint_BD!$B$3:$AQ$1079,AT$2)</f>
        <v>0.79918836401733295</v>
      </c>
      <c r="AU245">
        <f>VLOOKUP($AC245,LS_Coint_BD!$B$3:$AQ$1079,AU$2)</f>
        <v>2.1277385134567499</v>
      </c>
      <c r="AV245">
        <f>VLOOKUP($AC245,LS_Coint_BD!$B$3:$AQ$1079,AV$2)</f>
        <v>0</v>
      </c>
      <c r="AW245">
        <f>VLOOKUP($AC245,LS_Coint_BD!$B$3:$AQ$1079,AW$2)</f>
        <v>5.7731597280508103E-16</v>
      </c>
      <c r="AX245">
        <f>VLOOKUP($AC245,LS_Coint_BD!$B$3:$AQ$1079,AX$2)</f>
        <v>0</v>
      </c>
      <c r="AY245">
        <f>VLOOKUP($AC245,LS_Coint_BD!$B$3:$AQ$1079,AY$2)</f>
        <v>0</v>
      </c>
      <c r="AZ245">
        <f>VLOOKUP($AC245,LS_Coint_BD!$B$3:$AQ$1079,AZ$2)</f>
        <v>3.9474596431116699E-16</v>
      </c>
      <c r="BA245">
        <f>VLOOKUP($AC245,LS_Coint_BD!$B$3:$AQ$1079,BA$2)</f>
        <v>-1.06581410364015E-16</v>
      </c>
      <c r="BB245">
        <f>VLOOKUP($AC245,LS_Coint_BD!$B$3:$AQ$1079,BB$2)</f>
        <v>7.7513752992010896E-16</v>
      </c>
      <c r="BC245">
        <f>VLOOKUP($AC245,LS_Coint_BD!$B$3:$AQ$1079,BC$2)</f>
        <v>2.2737367544323201E-16</v>
      </c>
      <c r="BD245">
        <f t="shared" si="183"/>
        <v>0</v>
      </c>
      <c r="BE245">
        <f t="shared" si="184"/>
        <v>1.1992827958852286</v>
      </c>
      <c r="BF245">
        <f t="shared" si="185"/>
        <v>0</v>
      </c>
      <c r="BG245">
        <f t="shared" si="186"/>
        <v>0</v>
      </c>
      <c r="BH245">
        <f t="shared" si="187"/>
        <v>-1.5282887166596995</v>
      </c>
      <c r="BI245">
        <f t="shared" si="188"/>
        <v>-1.580521353955374</v>
      </c>
      <c r="BJ245">
        <f t="shared" si="189"/>
        <v>-1.5983767280346652</v>
      </c>
      <c r="BK245">
        <f t="shared" si="190"/>
        <v>-4.2554770269134998</v>
      </c>
      <c r="BL245">
        <f t="shared" si="191"/>
        <v>0</v>
      </c>
      <c r="BN245" s="30" t="b">
        <f t="shared" si="175"/>
        <v>0</v>
      </c>
      <c r="BO245" s="30" t="b">
        <f t="shared" si="176"/>
        <v>0</v>
      </c>
      <c r="BP245" s="30" t="b">
        <f t="shared" si="177"/>
        <v>0</v>
      </c>
      <c r="BQ245" s="30" t="b">
        <f t="shared" si="178"/>
        <v>0</v>
      </c>
      <c r="BR245" s="30" t="b">
        <f t="shared" si="179"/>
        <v>0</v>
      </c>
      <c r="BS245" s="30" t="b">
        <f t="shared" si="180"/>
        <v>0</v>
      </c>
      <c r="BT245" s="30" t="b">
        <f t="shared" si="181"/>
        <v>0</v>
      </c>
      <c r="BU245" s="30" t="b">
        <f t="shared" si="182"/>
        <v>0</v>
      </c>
    </row>
    <row r="246" spans="2:73" x14ac:dyDescent="0.3">
      <c r="B246" s="17" t="str">
        <f>VLOOKUP($AC246,LS_Coint_BD!$B$3:$D$1079,2)</f>
        <v>CPLE6</v>
      </c>
      <c r="C246" s="87" t="str">
        <f>VLOOKUP($AC246,LS_Coint_BD!$B$3:$D$1079,3)</f>
        <v>CRFB3</v>
      </c>
      <c r="D246" s="68">
        <f t="shared" si="192"/>
        <v>-7.2985208196193696E-2</v>
      </c>
      <c r="E246" s="65">
        <f t="shared" si="193"/>
        <v>-1.7571998625872058</v>
      </c>
      <c r="F246" s="69">
        <f t="shared" si="194"/>
        <v>-1.1714665750581372</v>
      </c>
      <c r="G246" s="68">
        <f t="shared" si="195"/>
        <v>-9.4920633580489522E-2</v>
      </c>
      <c r="H246" s="65">
        <f t="shared" si="196"/>
        <v>-1.8298990992263362</v>
      </c>
      <c r="I246" s="69">
        <f t="shared" si="197"/>
        <v>-1.2199327328175575</v>
      </c>
      <c r="J246" s="68">
        <f t="shared" si="198"/>
        <v>-0.16823527834111474</v>
      </c>
      <c r="K246" s="65">
        <f t="shared" si="199"/>
        <v>-2.1761417002760979</v>
      </c>
      <c r="L246" s="69">
        <f t="shared" si="200"/>
        <v>-1.4507611335173984</v>
      </c>
      <c r="M246" s="68">
        <f t="shared" si="201"/>
        <v>-0.15817332121711658</v>
      </c>
      <c r="N246" s="65">
        <f t="shared" si="202"/>
        <v>-2.2374750222175495</v>
      </c>
      <c r="O246" s="69">
        <f t="shared" si="203"/>
        <v>-1.4916500148116996</v>
      </c>
      <c r="P246" s="68">
        <f t="shared" si="204"/>
        <v>-0.20543553390628944</v>
      </c>
      <c r="Q246" s="65">
        <f t="shared" si="205"/>
        <v>-3.0148417919380206</v>
      </c>
      <c r="R246" s="69">
        <f t="shared" si="206"/>
        <v>-2.0098945279586804</v>
      </c>
      <c r="S246" s="68">
        <f t="shared" si="207"/>
        <v>0</v>
      </c>
      <c r="T246" s="65">
        <f t="shared" si="208"/>
        <v>0</v>
      </c>
      <c r="U246" s="69">
        <f t="shared" si="209"/>
        <v>0</v>
      </c>
      <c r="V246" s="68">
        <f t="shared" si="210"/>
        <v>-5.9956803307024131E-2</v>
      </c>
      <c r="W246" s="65">
        <f t="shared" si="211"/>
        <v>-3.0067375887353109</v>
      </c>
      <c r="X246" s="69">
        <f t="shared" si="212"/>
        <v>-2.0044917258235406</v>
      </c>
      <c r="Y246" s="68">
        <f t="shared" si="213"/>
        <v>0</v>
      </c>
      <c r="Z246" s="65">
        <f t="shared" si="214"/>
        <v>0</v>
      </c>
      <c r="AA246" s="69">
        <f t="shared" si="215"/>
        <v>0</v>
      </c>
      <c r="AB246" s="98">
        <f>SUMIF(BN246:BU246,"VERDADEIRO",BN$3:$BU245)</f>
        <v>0</v>
      </c>
      <c r="AC246" s="97">
        <f t="shared" si="174"/>
        <v>243</v>
      </c>
      <c r="AD246">
        <f>RTD("tryd.rtdserver",,"COT",B246,"ULT")</f>
        <v>67.930000000000007</v>
      </c>
      <c r="AE246">
        <f>RTD("tryd.rtdserver",,"COT",C246,"ULT")</f>
        <v>19.52</v>
      </c>
      <c r="AF246">
        <f>VLOOKUP($AC246,LS_Coint_BD!$B$3:$AQ$1079,AF$2)*$AD246+VLOOKUP($AC246,LS_Coint_BD!$B$3:$AQ$1079,AF$2+1)</f>
        <v>19.592985208196193</v>
      </c>
      <c r="AG246">
        <f>VLOOKUP($AC246,LS_Coint_BD!$B$3:$AQ$1079,AG$2)*$AD246+VLOOKUP($AC246,LS_Coint_BD!$B$3:$AQ$1079,AG$2+1)</f>
        <v>19.614920633580489</v>
      </c>
      <c r="AH246">
        <f>VLOOKUP($AC246,LS_Coint_BD!$B$3:$AQ$1079,AH$2)*$AD246+VLOOKUP($AC246,LS_Coint_BD!$B$3:$AQ$1079,AH$2+1)</f>
        <v>19.688235278341114</v>
      </c>
      <c r="AI246">
        <f>VLOOKUP($AC246,LS_Coint_BD!$B$3:$AQ$1079,AI$2)*$AD246+VLOOKUP($AC246,LS_Coint_BD!$B$3:$AQ$1079,AI$2+1)</f>
        <v>19.678173321217116</v>
      </c>
      <c r="AJ246">
        <f>VLOOKUP($AC246,LS_Coint_BD!$B$3:$AQ$1079,AJ$2)*$AD246+VLOOKUP($AC246,LS_Coint_BD!$B$3:$AQ$1079,AJ$2+1)</f>
        <v>19.725435533906289</v>
      </c>
      <c r="AK246">
        <f>VLOOKUP($AC246,LS_Coint_BD!$B$3:$AQ$1079,AK$2)*$AD246+VLOOKUP($AC246,LS_Coint_BD!$B$3:$AQ$1079,AK$2+1)</f>
        <v>0</v>
      </c>
      <c r="AL246">
        <f>VLOOKUP($AC246,LS_Coint_BD!$B$3:$AQ$1079,AL$2)*$AD246+VLOOKUP($AC246,LS_Coint_BD!$B$3:$AQ$1079,AL$2+1)</f>
        <v>19.579956803307024</v>
      </c>
      <c r="AM246">
        <f>VLOOKUP($AC246,LS_Coint_BD!$B$3:$AQ$1079,AM$2)*$AD246+VLOOKUP($AC246,LS_Coint_BD!$B$3:$AQ$1079,AM$2+1)</f>
        <v>0</v>
      </c>
      <c r="AN246">
        <f>VLOOKUP($AC246,LS_Coint_BD!$B$3:$AQ$1079,AN$2)</f>
        <v>0.58573328752906895</v>
      </c>
      <c r="AO246">
        <f>VLOOKUP($AC246,LS_Coint_BD!$B$3:$AQ$1079,AO$2)</f>
        <v>0.60996636640877899</v>
      </c>
      <c r="AP246">
        <f>VLOOKUP($AC246,LS_Coint_BD!$B$3:$AQ$1079,AP$2)</f>
        <v>0.7253805667587</v>
      </c>
      <c r="AQ246">
        <f>VLOOKUP($AC246,LS_Coint_BD!$B$3:$AQ$1079,AQ$2)</f>
        <v>0.74582500740584901</v>
      </c>
      <c r="AR246">
        <f>VLOOKUP($AC246,LS_Coint_BD!$B$3:$AQ$1079,AR$2)</f>
        <v>1.00494726397934</v>
      </c>
      <c r="AS246">
        <f>VLOOKUP($AC246,LS_Coint_BD!$B$3:$AQ$1079,AS$2)</f>
        <v>0</v>
      </c>
      <c r="AT246">
        <f>VLOOKUP($AC246,LS_Coint_BD!$B$3:$AQ$1079,AT$2)</f>
        <v>1.0022458629117701</v>
      </c>
      <c r="AU246">
        <f>VLOOKUP($AC246,LS_Coint_BD!$B$3:$AQ$1079,AU$2)</f>
        <v>0</v>
      </c>
      <c r="AV246">
        <f>VLOOKUP($AC246,LS_Coint_BD!$B$3:$AQ$1079,AV$2)</f>
        <v>5.6843418860807996E-16</v>
      </c>
      <c r="AW246">
        <f>VLOOKUP($AC246,LS_Coint_BD!$B$3:$AQ$1079,AW$2)</f>
        <v>5.0330110449673801E-16</v>
      </c>
      <c r="AX246">
        <f>VLOOKUP($AC246,LS_Coint_BD!$B$3:$AQ$1079,AX$2)</f>
        <v>1.52259157662879E-15</v>
      </c>
      <c r="AY246">
        <f>VLOOKUP($AC246,LS_Coint_BD!$B$3:$AQ$1079,AY$2)</f>
        <v>-1.6209256159527301E-15</v>
      </c>
      <c r="AZ246">
        <f>VLOOKUP($AC246,LS_Coint_BD!$B$3:$AQ$1079,AZ$2)</f>
        <v>-4.1448326252672502E-16</v>
      </c>
      <c r="BA246">
        <f>VLOOKUP($AC246,LS_Coint_BD!$B$3:$AQ$1079,BA$2)</f>
        <v>0</v>
      </c>
      <c r="BB246">
        <f>VLOOKUP($AC246,LS_Coint_BD!$B$3:$AQ$1079,BB$2)</f>
        <v>-3.0682527226004302E-16</v>
      </c>
      <c r="BC246">
        <f>VLOOKUP($AC246,LS_Coint_BD!$B$3:$AQ$1079,BC$2)</f>
        <v>0</v>
      </c>
      <c r="BD246">
        <f t="shared" si="183"/>
        <v>-1.1714665750581372</v>
      </c>
      <c r="BE246">
        <f t="shared" si="184"/>
        <v>-1.2199327328175575</v>
      </c>
      <c r="BF246">
        <f t="shared" si="185"/>
        <v>-1.4507611335173984</v>
      </c>
      <c r="BG246">
        <f t="shared" si="186"/>
        <v>-1.4916500148116996</v>
      </c>
      <c r="BH246">
        <f t="shared" si="187"/>
        <v>-2.0098945279586804</v>
      </c>
      <c r="BI246">
        <f t="shared" si="188"/>
        <v>0</v>
      </c>
      <c r="BJ246">
        <f t="shared" si="189"/>
        <v>-2.0044917258235406</v>
      </c>
      <c r="BK246">
        <f t="shared" si="190"/>
        <v>0</v>
      </c>
      <c r="BL246">
        <f t="shared" si="191"/>
        <v>-1.1714665750581361</v>
      </c>
      <c r="BN246" s="19" t="b">
        <f t="shared" si="175"/>
        <v>0</v>
      </c>
      <c r="BO246" s="19" t="b">
        <f t="shared" si="176"/>
        <v>0</v>
      </c>
      <c r="BP246" s="19" t="b">
        <f t="shared" si="177"/>
        <v>0</v>
      </c>
      <c r="BQ246" s="19" t="b">
        <f t="shared" si="178"/>
        <v>0</v>
      </c>
      <c r="BR246" s="19" t="b">
        <f t="shared" si="179"/>
        <v>0</v>
      </c>
      <c r="BS246" s="19" t="b">
        <f t="shared" si="180"/>
        <v>0</v>
      </c>
      <c r="BT246" s="19" t="b">
        <f t="shared" si="181"/>
        <v>0</v>
      </c>
      <c r="BU246" s="19" t="b">
        <f t="shared" si="182"/>
        <v>0</v>
      </c>
    </row>
    <row r="247" spans="2:73" x14ac:dyDescent="0.3">
      <c r="B247" s="17" t="str">
        <f>VLOOKUP($AC247,LS_Coint_BD!$B$3:$D$1079,2)</f>
        <v>CPLE6</v>
      </c>
      <c r="C247" s="87" t="str">
        <f>VLOOKUP($AC247,LS_Coint_BD!$B$3:$D$1079,3)</f>
        <v>CYRE3</v>
      </c>
      <c r="D247" s="70">
        <f t="shared" si="192"/>
        <v>0.16072711016696317</v>
      </c>
      <c r="E247" s="66">
        <f t="shared" si="193"/>
        <v>4.0565024974244448</v>
      </c>
      <c r="F247" s="71">
        <f t="shared" si="194"/>
        <v>2.7043349982829632</v>
      </c>
      <c r="G247" s="70">
        <f t="shared" si="195"/>
        <v>0.24137234671125896</v>
      </c>
      <c r="H247" s="66">
        <f t="shared" si="196"/>
        <v>3.9945578596096798</v>
      </c>
      <c r="I247" s="71">
        <f t="shared" si="197"/>
        <v>2.6630385730731199</v>
      </c>
      <c r="J247" s="70">
        <f t="shared" si="198"/>
        <v>0.28465803357067543</v>
      </c>
      <c r="K247" s="66">
        <f t="shared" si="199"/>
        <v>4.3880649724443579</v>
      </c>
      <c r="L247" s="71">
        <f t="shared" si="200"/>
        <v>2.9253766482962384</v>
      </c>
      <c r="M247" s="70">
        <f t="shared" si="201"/>
        <v>0.41026244940759327</v>
      </c>
      <c r="N247" s="66">
        <f t="shared" si="202"/>
        <v>4.9327183307206468</v>
      </c>
      <c r="O247" s="71">
        <f t="shared" si="203"/>
        <v>3.288478887147098</v>
      </c>
      <c r="P247" s="70">
        <f t="shared" si="204"/>
        <v>0.3385163502254791</v>
      </c>
      <c r="Q247" s="66">
        <f t="shared" si="205"/>
        <v>7.8128546041650289</v>
      </c>
      <c r="R247" s="71">
        <f t="shared" si="206"/>
        <v>5.2085697361100189</v>
      </c>
      <c r="S247" s="70">
        <f t="shared" si="207"/>
        <v>0</v>
      </c>
      <c r="T247" s="66">
        <f t="shared" si="208"/>
        <v>0</v>
      </c>
      <c r="U247" s="71">
        <f t="shared" si="209"/>
        <v>0</v>
      </c>
      <c r="V247" s="70">
        <f t="shared" si="210"/>
        <v>-2.0427302400953806E-3</v>
      </c>
      <c r="W247" s="66">
        <f t="shared" si="211"/>
        <v>-8.1828348463323568</v>
      </c>
      <c r="X247" s="71">
        <f t="shared" si="212"/>
        <v>-5.4552232308882376</v>
      </c>
      <c r="Y247" s="70">
        <f t="shared" si="213"/>
        <v>0.21158342993770773</v>
      </c>
      <c r="Z247" s="66">
        <f t="shared" si="214"/>
        <v>7.769175698043151</v>
      </c>
      <c r="AA247" s="71">
        <f t="shared" si="215"/>
        <v>5.179450465362101</v>
      </c>
      <c r="AB247" s="98">
        <f>SUMIF(BN247:BU247,"VERDADEIRO",BN$3:$BU246)</f>
        <v>0</v>
      </c>
      <c r="AC247" s="97">
        <f t="shared" si="174"/>
        <v>244</v>
      </c>
      <c r="AD247">
        <f>RTD("tryd.rtdserver",,"COT",B247,"ULT")</f>
        <v>67.930000000000007</v>
      </c>
      <c r="AE247">
        <f>RTD("tryd.rtdserver",,"COT",C247,"ULT")</f>
        <v>27.44</v>
      </c>
      <c r="AF247">
        <f>VLOOKUP($AC247,LS_Coint_BD!$B$3:$AQ$1079,AF$2)*$AD247+VLOOKUP($AC247,LS_Coint_BD!$B$3:$AQ$1079,AF$2+1)</f>
        <v>27.279272889833038</v>
      </c>
      <c r="AG247">
        <f>VLOOKUP($AC247,LS_Coint_BD!$B$3:$AQ$1079,AG$2)*$AD247+VLOOKUP($AC247,LS_Coint_BD!$B$3:$AQ$1079,AG$2+1)</f>
        <v>27.198627653288742</v>
      </c>
      <c r="AH247">
        <f>VLOOKUP($AC247,LS_Coint_BD!$B$3:$AQ$1079,AH$2)*$AD247+VLOOKUP($AC247,LS_Coint_BD!$B$3:$AQ$1079,AH$2+1)</f>
        <v>27.155341966429326</v>
      </c>
      <c r="AI247">
        <f>VLOOKUP($AC247,LS_Coint_BD!$B$3:$AQ$1079,AI$2)*$AD247+VLOOKUP($AC247,LS_Coint_BD!$B$3:$AQ$1079,AI$2+1)</f>
        <v>27.029737550592408</v>
      </c>
      <c r="AJ247">
        <f>VLOOKUP($AC247,LS_Coint_BD!$B$3:$AQ$1079,AJ$2)*$AD247+VLOOKUP($AC247,LS_Coint_BD!$B$3:$AQ$1079,AJ$2+1)</f>
        <v>27.101483649774522</v>
      </c>
      <c r="AK247">
        <f>VLOOKUP($AC247,LS_Coint_BD!$B$3:$AQ$1079,AK$2)*$AD247+VLOOKUP($AC247,LS_Coint_BD!$B$3:$AQ$1079,AK$2+1)</f>
        <v>0</v>
      </c>
      <c r="AL247">
        <f>VLOOKUP($AC247,LS_Coint_BD!$B$3:$AQ$1079,AL$2)*$AD247+VLOOKUP($AC247,LS_Coint_BD!$B$3:$AQ$1079,AL$2+1)</f>
        <v>27.442042730240097</v>
      </c>
      <c r="AM247">
        <f>VLOOKUP($AC247,LS_Coint_BD!$B$3:$AQ$1079,AM$2)*$AD247+VLOOKUP($AC247,LS_Coint_BD!$B$3:$AQ$1079,AM$2+1)</f>
        <v>27.228416570062294</v>
      </c>
      <c r="AN247">
        <f>VLOOKUP($AC247,LS_Coint_BD!$B$3:$AQ$1079,AN$2)</f>
        <v>1.35216749914148</v>
      </c>
      <c r="AO247">
        <f>VLOOKUP($AC247,LS_Coint_BD!$B$3:$AQ$1079,AO$2)</f>
        <v>1.3315192865365599</v>
      </c>
      <c r="AP247">
        <f>VLOOKUP($AC247,LS_Coint_BD!$B$3:$AQ$1079,AP$2)</f>
        <v>1.4626883241481199</v>
      </c>
      <c r="AQ247">
        <f>VLOOKUP($AC247,LS_Coint_BD!$B$3:$AQ$1079,AQ$2)</f>
        <v>1.6442394435735499</v>
      </c>
      <c r="AR247">
        <f>VLOOKUP($AC247,LS_Coint_BD!$B$3:$AQ$1079,AR$2)</f>
        <v>2.6042848680550099</v>
      </c>
      <c r="AS247">
        <f>VLOOKUP($AC247,LS_Coint_BD!$B$3:$AQ$1079,AS$2)</f>
        <v>0</v>
      </c>
      <c r="AT247">
        <f>VLOOKUP($AC247,LS_Coint_BD!$B$3:$AQ$1079,AT$2)</f>
        <v>2.7276116154441201</v>
      </c>
      <c r="AU247">
        <f>VLOOKUP($AC247,LS_Coint_BD!$B$3:$AQ$1079,AU$2)</f>
        <v>2.58972523268105</v>
      </c>
      <c r="AV247">
        <f>VLOOKUP($AC247,LS_Coint_BD!$B$3:$AQ$1079,AV$2)</f>
        <v>3.12638803734444E-15</v>
      </c>
      <c r="AW247">
        <f>VLOOKUP($AC247,LS_Coint_BD!$B$3:$AQ$1079,AW$2)</f>
        <v>0</v>
      </c>
      <c r="AX247">
        <f>VLOOKUP($AC247,LS_Coint_BD!$B$3:$AQ$1079,AX$2)</f>
        <v>-1.2942028401344699E-15</v>
      </c>
      <c r="AY247">
        <f>VLOOKUP($AC247,LS_Coint_BD!$B$3:$AQ$1079,AY$2)</f>
        <v>-1.95399252334028E-15</v>
      </c>
      <c r="AZ247">
        <f>VLOOKUP($AC247,LS_Coint_BD!$B$3:$AQ$1079,AZ$2)</f>
        <v>-6.7106813932898398E-16</v>
      </c>
      <c r="BA247">
        <f>VLOOKUP($AC247,LS_Coint_BD!$B$3:$AQ$1079,BA$2)</f>
        <v>0</v>
      </c>
      <c r="BB247">
        <f>VLOOKUP($AC247,LS_Coint_BD!$B$3:$AQ$1079,BB$2)</f>
        <v>2.2608177956003199E-15</v>
      </c>
      <c r="BC247">
        <f>VLOOKUP($AC247,LS_Coint_BD!$B$3:$AQ$1079,BC$2)</f>
        <v>4.5474735088646403E-16</v>
      </c>
      <c r="BD247">
        <f t="shared" si="183"/>
        <v>2.7043349982829632</v>
      </c>
      <c r="BE247">
        <f t="shared" si="184"/>
        <v>2.6630385730731199</v>
      </c>
      <c r="BF247">
        <f t="shared" si="185"/>
        <v>2.9253766482962384</v>
      </c>
      <c r="BG247">
        <f t="shared" si="186"/>
        <v>3.288478887147098</v>
      </c>
      <c r="BH247">
        <f t="shared" si="187"/>
        <v>5.2085697361100189</v>
      </c>
      <c r="BI247">
        <f t="shared" si="188"/>
        <v>0</v>
      </c>
      <c r="BJ247">
        <f t="shared" si="189"/>
        <v>-5.4552232308882376</v>
      </c>
      <c r="BK247">
        <f t="shared" si="190"/>
        <v>5.179450465362101</v>
      </c>
      <c r="BL247">
        <f t="shared" si="191"/>
        <v>2.7043349982829694</v>
      </c>
      <c r="BN247" s="30" t="b">
        <f t="shared" si="175"/>
        <v>0</v>
      </c>
      <c r="BO247" s="30" t="b">
        <f t="shared" si="176"/>
        <v>0</v>
      </c>
      <c r="BP247" s="30" t="b">
        <f t="shared" si="177"/>
        <v>0</v>
      </c>
      <c r="BQ247" s="30" t="b">
        <f t="shared" si="178"/>
        <v>0</v>
      </c>
      <c r="BR247" s="30" t="b">
        <f t="shared" si="179"/>
        <v>0</v>
      </c>
      <c r="BS247" s="30" t="b">
        <f t="shared" si="180"/>
        <v>0</v>
      </c>
      <c r="BT247" s="30" t="b">
        <f t="shared" si="181"/>
        <v>0</v>
      </c>
      <c r="BU247" s="30" t="b">
        <f t="shared" si="182"/>
        <v>0</v>
      </c>
    </row>
    <row r="248" spans="2:73" x14ac:dyDescent="0.3">
      <c r="B248" s="17" t="str">
        <f>VLOOKUP($AC248,LS_Coint_BD!$B$3:$D$1079,2)</f>
        <v>CPLE6</v>
      </c>
      <c r="C248" s="87" t="str">
        <f>VLOOKUP($AC248,LS_Coint_BD!$B$3:$D$1079,3)</f>
        <v>ENBR3</v>
      </c>
      <c r="D248" s="68">
        <f t="shared" si="192"/>
        <v>0</v>
      </c>
      <c r="E248" s="65">
        <f t="shared" si="193"/>
        <v>0</v>
      </c>
      <c r="F248" s="69">
        <f t="shared" si="194"/>
        <v>0</v>
      </c>
      <c r="G248" s="68">
        <f t="shared" si="195"/>
        <v>0.58870477943056088</v>
      </c>
      <c r="H248" s="65">
        <f t="shared" si="196"/>
        <v>1.7840167878106916</v>
      </c>
      <c r="I248" s="69">
        <f t="shared" si="197"/>
        <v>1.1893445252071277</v>
      </c>
      <c r="J248" s="68">
        <f t="shared" si="198"/>
        <v>0.59514022131898514</v>
      </c>
      <c r="K248" s="65">
        <f t="shared" si="199"/>
        <v>1.6694304347606126</v>
      </c>
      <c r="L248" s="69">
        <f t="shared" si="200"/>
        <v>1.1129536231737418</v>
      </c>
      <c r="M248" s="68">
        <f t="shared" si="201"/>
        <v>0.6093826613922495</v>
      </c>
      <c r="N248" s="65">
        <f t="shared" si="202"/>
        <v>1.5968615396026817</v>
      </c>
      <c r="O248" s="69">
        <f t="shared" si="203"/>
        <v>1.0645743597351212</v>
      </c>
      <c r="P248" s="68">
        <f t="shared" si="204"/>
        <v>0.58226350013975647</v>
      </c>
      <c r="Q248" s="65">
        <f t="shared" si="205"/>
        <v>1.6436199346180205</v>
      </c>
      <c r="R248" s="69">
        <f t="shared" si="206"/>
        <v>1.0957466230786803</v>
      </c>
      <c r="S248" s="68">
        <f t="shared" si="207"/>
        <v>0.5864079540164191</v>
      </c>
      <c r="T248" s="65">
        <f t="shared" si="208"/>
        <v>1.6301271720937907</v>
      </c>
      <c r="U248" s="69">
        <f t="shared" si="209"/>
        <v>1.0867514480625271</v>
      </c>
      <c r="V248" s="68">
        <f t="shared" si="210"/>
        <v>0.53142841961320286</v>
      </c>
      <c r="W248" s="65">
        <f t="shared" si="211"/>
        <v>1.605552353843678</v>
      </c>
      <c r="X248" s="69">
        <f t="shared" si="212"/>
        <v>1.0703682358957853</v>
      </c>
      <c r="Y248" s="68">
        <f t="shared" si="213"/>
        <v>0.27362941110838435</v>
      </c>
      <c r="Z248" s="65">
        <f t="shared" si="214"/>
        <v>1.8229679562792849</v>
      </c>
      <c r="AA248" s="69">
        <f t="shared" si="215"/>
        <v>1.2153119708528566</v>
      </c>
      <c r="AB248" s="98">
        <f>SUMIF(BN248:BU248,"VERDADEIRO",BN$3:$BU247)</f>
        <v>0</v>
      </c>
      <c r="AC248" s="97">
        <f t="shared" si="174"/>
        <v>245</v>
      </c>
      <c r="AD248">
        <f>RTD("tryd.rtdserver",,"COT",B248,"ULT")</f>
        <v>67.930000000000007</v>
      </c>
      <c r="AE248">
        <f>RTD("tryd.rtdserver",,"COT",C248,"ULT")</f>
        <v>19.66</v>
      </c>
      <c r="AF248">
        <f>VLOOKUP($AC248,LS_Coint_BD!$B$3:$AQ$1079,AF$2)*$AD248+VLOOKUP($AC248,LS_Coint_BD!$B$3:$AQ$1079,AF$2+1)</f>
        <v>0</v>
      </c>
      <c r="AG248">
        <f>VLOOKUP($AC248,LS_Coint_BD!$B$3:$AQ$1079,AG$2)*$AD248+VLOOKUP($AC248,LS_Coint_BD!$B$3:$AQ$1079,AG$2+1)</f>
        <v>19.071295220569439</v>
      </c>
      <c r="AH248">
        <f>VLOOKUP($AC248,LS_Coint_BD!$B$3:$AQ$1079,AH$2)*$AD248+VLOOKUP($AC248,LS_Coint_BD!$B$3:$AQ$1079,AH$2+1)</f>
        <v>19.064859778681015</v>
      </c>
      <c r="AI248">
        <f>VLOOKUP($AC248,LS_Coint_BD!$B$3:$AQ$1079,AI$2)*$AD248+VLOOKUP($AC248,LS_Coint_BD!$B$3:$AQ$1079,AI$2+1)</f>
        <v>19.050617338607751</v>
      </c>
      <c r="AJ248">
        <f>VLOOKUP($AC248,LS_Coint_BD!$B$3:$AQ$1079,AJ$2)*$AD248+VLOOKUP($AC248,LS_Coint_BD!$B$3:$AQ$1079,AJ$2+1)</f>
        <v>19.077736499860244</v>
      </c>
      <c r="AK248">
        <f>VLOOKUP($AC248,LS_Coint_BD!$B$3:$AQ$1079,AK$2)*$AD248+VLOOKUP($AC248,LS_Coint_BD!$B$3:$AQ$1079,AK$2+1)</f>
        <v>19.073592045983581</v>
      </c>
      <c r="AL248">
        <f>VLOOKUP($AC248,LS_Coint_BD!$B$3:$AQ$1079,AL$2)*$AD248+VLOOKUP($AC248,LS_Coint_BD!$B$3:$AQ$1079,AL$2+1)</f>
        <v>19.128571580386797</v>
      </c>
      <c r="AM248">
        <f>VLOOKUP($AC248,LS_Coint_BD!$B$3:$AQ$1079,AM$2)*$AD248+VLOOKUP($AC248,LS_Coint_BD!$B$3:$AQ$1079,AM$2+1)</f>
        <v>19.386370588891616</v>
      </c>
      <c r="AN248">
        <f>VLOOKUP($AC248,LS_Coint_BD!$B$3:$AQ$1079,AN$2)</f>
        <v>0</v>
      </c>
      <c r="AO248">
        <f>VLOOKUP($AC248,LS_Coint_BD!$B$3:$AQ$1079,AO$2)</f>
        <v>0.59467226260356398</v>
      </c>
      <c r="AP248">
        <f>VLOOKUP($AC248,LS_Coint_BD!$B$3:$AQ$1079,AP$2)</f>
        <v>0.55647681158687001</v>
      </c>
      <c r="AQ248">
        <f>VLOOKUP($AC248,LS_Coint_BD!$B$3:$AQ$1079,AQ$2)</f>
        <v>0.53228717986756002</v>
      </c>
      <c r="AR248">
        <f>VLOOKUP($AC248,LS_Coint_BD!$B$3:$AQ$1079,AR$2)</f>
        <v>0.54787331153933905</v>
      </c>
      <c r="AS248">
        <f>VLOOKUP($AC248,LS_Coint_BD!$B$3:$AQ$1079,AS$2)</f>
        <v>0.543375724031264</v>
      </c>
      <c r="AT248">
        <f>VLOOKUP($AC248,LS_Coint_BD!$B$3:$AQ$1079,AT$2)</f>
        <v>0.535184117947892</v>
      </c>
      <c r="AU248">
        <f>VLOOKUP($AC248,LS_Coint_BD!$B$3:$AQ$1079,AU$2)</f>
        <v>0.60765598542642796</v>
      </c>
      <c r="AV248">
        <f>VLOOKUP($AC248,LS_Coint_BD!$B$3:$AQ$1079,AV$2)</f>
        <v>0</v>
      </c>
      <c r="AW248">
        <f>VLOOKUP($AC248,LS_Coint_BD!$B$3:$AQ$1079,AW$2)</f>
        <v>-1.48029736616688E-16</v>
      </c>
      <c r="AX248">
        <f>VLOOKUP($AC248,LS_Coint_BD!$B$3:$AQ$1079,AX$2)</f>
        <v>1.7256037868459599E-15</v>
      </c>
      <c r="AY248">
        <f>VLOOKUP($AC248,LS_Coint_BD!$B$3:$AQ$1079,AY$2)</f>
        <v>1.22124532708767E-15</v>
      </c>
      <c r="AZ248">
        <f>VLOOKUP($AC248,LS_Coint_BD!$B$3:$AQ$1079,AZ$2)</f>
        <v>2.2500519965736501E-15</v>
      </c>
      <c r="BA248">
        <f>VLOOKUP($AC248,LS_Coint_BD!$B$3:$AQ$1079,BA$2)</f>
        <v>-9.1482377229112901E-16</v>
      </c>
      <c r="BB248">
        <f>VLOOKUP($AC248,LS_Coint_BD!$B$3:$AQ$1079,BB$2)</f>
        <v>1.3887880744402E-15</v>
      </c>
      <c r="BC248">
        <f>VLOOKUP($AC248,LS_Coint_BD!$B$3:$AQ$1079,BC$2)</f>
        <v>6.4659388954169095E-16</v>
      </c>
      <c r="BD248">
        <f t="shared" si="183"/>
        <v>0</v>
      </c>
      <c r="BE248">
        <f t="shared" si="184"/>
        <v>1.1893445252071277</v>
      </c>
      <c r="BF248">
        <f t="shared" si="185"/>
        <v>1.1129536231737418</v>
      </c>
      <c r="BG248">
        <f t="shared" si="186"/>
        <v>1.0645743597351212</v>
      </c>
      <c r="BH248">
        <f t="shared" si="187"/>
        <v>1.0957466230786803</v>
      </c>
      <c r="BI248">
        <f t="shared" si="188"/>
        <v>1.0867514480625271</v>
      </c>
      <c r="BJ248">
        <f t="shared" si="189"/>
        <v>1.0703682358957853</v>
      </c>
      <c r="BK248">
        <f t="shared" si="190"/>
        <v>1.2153119708528566</v>
      </c>
      <c r="BL248">
        <f t="shared" si="191"/>
        <v>0</v>
      </c>
      <c r="BN248" s="19" t="b">
        <f t="shared" si="175"/>
        <v>0</v>
      </c>
      <c r="BO248" s="19" t="b">
        <f t="shared" si="176"/>
        <v>0</v>
      </c>
      <c r="BP248" s="19" t="b">
        <f t="shared" si="177"/>
        <v>0</v>
      </c>
      <c r="BQ248" s="19" t="b">
        <f t="shared" si="178"/>
        <v>0</v>
      </c>
      <c r="BR248" s="19" t="b">
        <f t="shared" si="179"/>
        <v>0</v>
      </c>
      <c r="BS248" s="19" t="b">
        <f t="shared" si="180"/>
        <v>0</v>
      </c>
      <c r="BT248" s="19" t="b">
        <f t="shared" si="181"/>
        <v>0</v>
      </c>
      <c r="BU248" s="19" t="b">
        <f t="shared" si="182"/>
        <v>0</v>
      </c>
    </row>
    <row r="249" spans="2:73" x14ac:dyDescent="0.3">
      <c r="B249" s="17" t="str">
        <f>VLOOKUP($AC249,LS_Coint_BD!$B$3:$D$1079,2)</f>
        <v>CPLE6</v>
      </c>
      <c r="C249" s="87" t="str">
        <f>VLOOKUP($AC249,LS_Coint_BD!$B$3:$D$1079,3)</f>
        <v>GGBR4</v>
      </c>
      <c r="D249" s="70">
        <f t="shared" si="192"/>
        <v>0.21499048775514495</v>
      </c>
      <c r="E249" s="66">
        <f t="shared" si="193"/>
        <v>4.5792809936066732</v>
      </c>
      <c r="F249" s="71">
        <f t="shared" si="194"/>
        <v>3.0528539957377823</v>
      </c>
      <c r="G249" s="70">
        <f t="shared" si="195"/>
        <v>0.20759417251165146</v>
      </c>
      <c r="H249" s="66">
        <f t="shared" si="196"/>
        <v>4.5378238773519586</v>
      </c>
      <c r="I249" s="71">
        <f t="shared" si="197"/>
        <v>3.0252159182346392</v>
      </c>
      <c r="J249" s="70">
        <f t="shared" si="198"/>
        <v>0</v>
      </c>
      <c r="K249" s="66">
        <f t="shared" si="199"/>
        <v>0</v>
      </c>
      <c r="L249" s="71">
        <f t="shared" si="200"/>
        <v>0</v>
      </c>
      <c r="M249" s="70">
        <f t="shared" si="201"/>
        <v>0.4135813412310263</v>
      </c>
      <c r="N249" s="66">
        <f t="shared" si="202"/>
        <v>6.5660594872301434</v>
      </c>
      <c r="O249" s="71">
        <f t="shared" si="203"/>
        <v>4.3773729914867623</v>
      </c>
      <c r="P249" s="70">
        <f t="shared" si="204"/>
        <v>0</v>
      </c>
      <c r="Q249" s="66">
        <f t="shared" si="205"/>
        <v>0</v>
      </c>
      <c r="R249" s="71">
        <f t="shared" si="206"/>
        <v>0</v>
      </c>
      <c r="S249" s="70">
        <f t="shared" si="207"/>
        <v>0.48438360079530796</v>
      </c>
      <c r="T249" s="66">
        <f t="shared" si="208"/>
        <v>7.6547382727769646</v>
      </c>
      <c r="U249" s="71">
        <f t="shared" si="209"/>
        <v>5.1031588485179764</v>
      </c>
      <c r="V249" s="70">
        <f t="shared" si="210"/>
        <v>0.6947658663784928</v>
      </c>
      <c r="W249" s="66">
        <f t="shared" si="211"/>
        <v>7.5871227592607378</v>
      </c>
      <c r="X249" s="71">
        <f t="shared" si="212"/>
        <v>5.0580818395071585</v>
      </c>
      <c r="Y249" s="70">
        <f t="shared" si="213"/>
        <v>0</v>
      </c>
      <c r="Z249" s="66">
        <f t="shared" si="214"/>
        <v>0</v>
      </c>
      <c r="AA249" s="71">
        <f t="shared" si="215"/>
        <v>0</v>
      </c>
      <c r="AB249" s="98">
        <f>SUMIF(BN249:BU249,"VERDADEIRO",BN$3:$BU248)</f>
        <v>0</v>
      </c>
      <c r="AC249" s="97">
        <f t="shared" si="174"/>
        <v>246</v>
      </c>
      <c r="AD249">
        <f>RTD("tryd.rtdserver",,"COT",B249,"ULT")</f>
        <v>67.930000000000007</v>
      </c>
      <c r="AE249">
        <f>RTD("tryd.rtdserver",,"COT",C249,"ULT")</f>
        <v>24.2</v>
      </c>
      <c r="AF249">
        <f>VLOOKUP($AC249,LS_Coint_BD!$B$3:$AQ$1079,AF$2)*$AD249+VLOOKUP($AC249,LS_Coint_BD!$B$3:$AQ$1079,AF$2+1)</f>
        <v>23.985009512244854</v>
      </c>
      <c r="AG249">
        <f>VLOOKUP($AC249,LS_Coint_BD!$B$3:$AQ$1079,AG$2)*$AD249+VLOOKUP($AC249,LS_Coint_BD!$B$3:$AQ$1079,AG$2+1)</f>
        <v>23.992405827488348</v>
      </c>
      <c r="AH249">
        <f>VLOOKUP($AC249,LS_Coint_BD!$B$3:$AQ$1079,AH$2)*$AD249+VLOOKUP($AC249,LS_Coint_BD!$B$3:$AQ$1079,AH$2+1)</f>
        <v>0</v>
      </c>
      <c r="AI249">
        <f>VLOOKUP($AC249,LS_Coint_BD!$B$3:$AQ$1079,AI$2)*$AD249+VLOOKUP($AC249,LS_Coint_BD!$B$3:$AQ$1079,AI$2+1)</f>
        <v>23.786418658768973</v>
      </c>
      <c r="AJ249">
        <f>VLOOKUP($AC249,LS_Coint_BD!$B$3:$AQ$1079,AJ$2)*$AD249+VLOOKUP($AC249,LS_Coint_BD!$B$3:$AQ$1079,AJ$2+1)</f>
        <v>0</v>
      </c>
      <c r="AK249">
        <f>VLOOKUP($AC249,LS_Coint_BD!$B$3:$AQ$1079,AK$2)*$AD249+VLOOKUP($AC249,LS_Coint_BD!$B$3:$AQ$1079,AK$2+1)</f>
        <v>23.715616399204691</v>
      </c>
      <c r="AL249">
        <f>VLOOKUP($AC249,LS_Coint_BD!$B$3:$AQ$1079,AL$2)*$AD249+VLOOKUP($AC249,LS_Coint_BD!$B$3:$AQ$1079,AL$2+1)</f>
        <v>23.505234133621506</v>
      </c>
      <c r="AM249">
        <f>VLOOKUP($AC249,LS_Coint_BD!$B$3:$AQ$1079,AM$2)*$AD249+VLOOKUP($AC249,LS_Coint_BD!$B$3:$AQ$1079,AM$2+1)</f>
        <v>0</v>
      </c>
      <c r="AN249">
        <f>VLOOKUP($AC249,LS_Coint_BD!$B$3:$AQ$1079,AN$2)</f>
        <v>1.52642699786889</v>
      </c>
      <c r="AO249">
        <f>VLOOKUP($AC249,LS_Coint_BD!$B$3:$AQ$1079,AO$2)</f>
        <v>1.51260795911732</v>
      </c>
      <c r="AP249">
        <f>VLOOKUP($AC249,LS_Coint_BD!$B$3:$AQ$1079,AP$2)</f>
        <v>0</v>
      </c>
      <c r="AQ249">
        <f>VLOOKUP($AC249,LS_Coint_BD!$B$3:$AQ$1079,AQ$2)</f>
        <v>2.1886864957433798</v>
      </c>
      <c r="AR249">
        <f>VLOOKUP($AC249,LS_Coint_BD!$B$3:$AQ$1079,AR$2)</f>
        <v>0</v>
      </c>
      <c r="AS249">
        <f>VLOOKUP($AC249,LS_Coint_BD!$B$3:$AQ$1079,AS$2)</f>
        <v>2.55157942425899</v>
      </c>
      <c r="AT249">
        <f>VLOOKUP($AC249,LS_Coint_BD!$B$3:$AQ$1079,AT$2)</f>
        <v>2.5290409197535801</v>
      </c>
      <c r="AU249">
        <f>VLOOKUP($AC249,LS_Coint_BD!$B$3:$AQ$1079,AU$2)</f>
        <v>0</v>
      </c>
      <c r="AV249">
        <f>VLOOKUP($AC249,LS_Coint_BD!$B$3:$AQ$1079,AV$2)</f>
        <v>2.3447910280083299E-15</v>
      </c>
      <c r="AW249">
        <f>VLOOKUP($AC249,LS_Coint_BD!$B$3:$AQ$1079,AW$2)</f>
        <v>-9.1778436702346303E-16</v>
      </c>
      <c r="AX249">
        <f>VLOOKUP($AC249,LS_Coint_BD!$B$3:$AQ$1079,AX$2)</f>
        <v>0</v>
      </c>
      <c r="AY249">
        <f>VLOOKUP($AC249,LS_Coint_BD!$B$3:$AQ$1079,AY$2)</f>
        <v>2.3980817331903399E-15</v>
      </c>
      <c r="AZ249">
        <f>VLOOKUP($AC249,LS_Coint_BD!$B$3:$AQ$1079,AZ$2)</f>
        <v>0</v>
      </c>
      <c r="BA249">
        <f>VLOOKUP($AC249,LS_Coint_BD!$B$3:$AQ$1079,BA$2)</f>
        <v>-3.5527136788005001E-15</v>
      </c>
      <c r="BB249">
        <f>VLOOKUP($AC249,LS_Coint_BD!$B$3:$AQ$1079,BB$2)</f>
        <v>-1.80865423648026E-15</v>
      </c>
      <c r="BC249">
        <f>VLOOKUP($AC249,LS_Coint_BD!$B$3:$AQ$1079,BC$2)</f>
        <v>0</v>
      </c>
      <c r="BD249">
        <f t="shared" si="183"/>
        <v>3.0528539957377823</v>
      </c>
      <c r="BE249">
        <f t="shared" si="184"/>
        <v>3.0252159182346392</v>
      </c>
      <c r="BF249">
        <f t="shared" si="185"/>
        <v>0</v>
      </c>
      <c r="BG249">
        <f t="shared" si="186"/>
        <v>4.3773729914867623</v>
      </c>
      <c r="BH249">
        <f t="shared" si="187"/>
        <v>0</v>
      </c>
      <c r="BI249">
        <f t="shared" si="188"/>
        <v>5.1031588485179764</v>
      </c>
      <c r="BJ249">
        <f t="shared" si="189"/>
        <v>5.0580818395071585</v>
      </c>
      <c r="BK249">
        <f t="shared" si="190"/>
        <v>0</v>
      </c>
      <c r="BL249">
        <f t="shared" si="191"/>
        <v>3.0528539957377872</v>
      </c>
      <c r="BN249" s="30" t="b">
        <f t="shared" si="175"/>
        <v>0</v>
      </c>
      <c r="BO249" s="30" t="b">
        <f t="shared" si="176"/>
        <v>0</v>
      </c>
      <c r="BP249" s="30" t="b">
        <f t="shared" si="177"/>
        <v>0</v>
      </c>
      <c r="BQ249" s="30" t="b">
        <f t="shared" si="178"/>
        <v>0</v>
      </c>
      <c r="BR249" s="30" t="b">
        <f t="shared" si="179"/>
        <v>0</v>
      </c>
      <c r="BS249" s="30" t="b">
        <f t="shared" si="180"/>
        <v>0</v>
      </c>
      <c r="BT249" s="30" t="b">
        <f t="shared" si="181"/>
        <v>0</v>
      </c>
      <c r="BU249" s="30" t="b">
        <f t="shared" si="182"/>
        <v>0</v>
      </c>
    </row>
    <row r="250" spans="2:73" x14ac:dyDescent="0.3">
      <c r="B250" s="17" t="str">
        <f>VLOOKUP($AC250,LS_Coint_BD!$B$3:$D$1079,2)</f>
        <v>CPLE6</v>
      </c>
      <c r="C250" s="87" t="str">
        <f>VLOOKUP($AC250,LS_Coint_BD!$B$3:$D$1079,3)</f>
        <v>GOAU4</v>
      </c>
      <c r="D250" s="68">
        <f t="shared" si="192"/>
        <v>0</v>
      </c>
      <c r="E250" s="65">
        <f t="shared" si="193"/>
        <v>0</v>
      </c>
      <c r="F250" s="69">
        <f t="shared" si="194"/>
        <v>0</v>
      </c>
      <c r="G250" s="68">
        <f t="shared" si="195"/>
        <v>0.1513202564369216</v>
      </c>
      <c r="H250" s="65">
        <f t="shared" si="196"/>
        <v>1.8939005349307096</v>
      </c>
      <c r="I250" s="69">
        <f t="shared" si="197"/>
        <v>1.2626003566204731</v>
      </c>
      <c r="J250" s="68">
        <f t="shared" si="198"/>
        <v>0.19674182300594012</v>
      </c>
      <c r="K250" s="65">
        <f t="shared" si="199"/>
        <v>2.2710627829641084</v>
      </c>
      <c r="L250" s="69">
        <f t="shared" si="200"/>
        <v>1.5140418553094057</v>
      </c>
      <c r="M250" s="68">
        <f t="shared" si="201"/>
        <v>0.24136347236243871</v>
      </c>
      <c r="N250" s="65">
        <f t="shared" si="202"/>
        <v>2.7752113535423488</v>
      </c>
      <c r="O250" s="69">
        <f t="shared" si="203"/>
        <v>1.8501409023615658</v>
      </c>
      <c r="P250" s="68">
        <f t="shared" si="204"/>
        <v>0</v>
      </c>
      <c r="Q250" s="65">
        <f t="shared" si="205"/>
        <v>0</v>
      </c>
      <c r="R250" s="69">
        <f t="shared" si="206"/>
        <v>0</v>
      </c>
      <c r="S250" s="68">
        <f t="shared" si="207"/>
        <v>0.24484326583832861</v>
      </c>
      <c r="T250" s="65">
        <f t="shared" si="208"/>
        <v>3.3186349675633169</v>
      </c>
      <c r="U250" s="69">
        <f t="shared" si="209"/>
        <v>2.2124233117088781</v>
      </c>
      <c r="V250" s="68">
        <f t="shared" si="210"/>
        <v>0.33745681292665708</v>
      </c>
      <c r="W250" s="65">
        <f t="shared" si="211"/>
        <v>3.3002704593590719</v>
      </c>
      <c r="X250" s="69">
        <f t="shared" si="212"/>
        <v>2.2001803062393814</v>
      </c>
      <c r="Y250" s="68">
        <f t="shared" si="213"/>
        <v>0</v>
      </c>
      <c r="Z250" s="65">
        <f t="shared" si="214"/>
        <v>0</v>
      </c>
      <c r="AA250" s="69">
        <f t="shared" si="215"/>
        <v>0</v>
      </c>
      <c r="AB250" s="98">
        <f>SUMIF(BN250:BU250,"VERDADEIRO",BN$3:$BU249)</f>
        <v>0</v>
      </c>
      <c r="AC250" s="97">
        <f t="shared" si="174"/>
        <v>247</v>
      </c>
      <c r="AD250">
        <f>RTD("tryd.rtdserver",,"COT",B250,"ULT")</f>
        <v>67.930000000000007</v>
      </c>
      <c r="AE250">
        <f>RTD("tryd.rtdserver",,"COT",C250,"ULT")</f>
        <v>11.02</v>
      </c>
      <c r="AF250">
        <f>VLOOKUP($AC250,LS_Coint_BD!$B$3:$AQ$1079,AF$2)*$AD250+VLOOKUP($AC250,LS_Coint_BD!$B$3:$AQ$1079,AF$2+1)</f>
        <v>0</v>
      </c>
      <c r="AG250">
        <f>VLOOKUP($AC250,LS_Coint_BD!$B$3:$AQ$1079,AG$2)*$AD250+VLOOKUP($AC250,LS_Coint_BD!$B$3:$AQ$1079,AG$2+1)</f>
        <v>10.868679743563078</v>
      </c>
      <c r="AH250">
        <f>VLOOKUP($AC250,LS_Coint_BD!$B$3:$AQ$1079,AH$2)*$AD250+VLOOKUP($AC250,LS_Coint_BD!$B$3:$AQ$1079,AH$2+1)</f>
        <v>10.823258176994059</v>
      </c>
      <c r="AI250">
        <f>VLOOKUP($AC250,LS_Coint_BD!$B$3:$AQ$1079,AI$2)*$AD250+VLOOKUP($AC250,LS_Coint_BD!$B$3:$AQ$1079,AI$2+1)</f>
        <v>10.778636527637561</v>
      </c>
      <c r="AJ250">
        <f>VLOOKUP($AC250,LS_Coint_BD!$B$3:$AQ$1079,AJ$2)*$AD250+VLOOKUP($AC250,LS_Coint_BD!$B$3:$AQ$1079,AJ$2+1)</f>
        <v>0</v>
      </c>
      <c r="AK250">
        <f>VLOOKUP($AC250,LS_Coint_BD!$B$3:$AQ$1079,AK$2)*$AD250+VLOOKUP($AC250,LS_Coint_BD!$B$3:$AQ$1079,AK$2+1)</f>
        <v>10.775156734161671</v>
      </c>
      <c r="AL250">
        <f>VLOOKUP($AC250,LS_Coint_BD!$B$3:$AQ$1079,AL$2)*$AD250+VLOOKUP($AC250,LS_Coint_BD!$B$3:$AQ$1079,AL$2+1)</f>
        <v>10.682543187073342</v>
      </c>
      <c r="AM250">
        <f>VLOOKUP($AC250,LS_Coint_BD!$B$3:$AQ$1079,AM$2)*$AD250+VLOOKUP($AC250,LS_Coint_BD!$B$3:$AQ$1079,AM$2+1)</f>
        <v>0</v>
      </c>
      <c r="AN250">
        <f>VLOOKUP($AC250,LS_Coint_BD!$B$3:$AQ$1079,AN$2)</f>
        <v>0</v>
      </c>
      <c r="AO250">
        <f>VLOOKUP($AC250,LS_Coint_BD!$B$3:$AQ$1079,AO$2)</f>
        <v>0.63130017831023599</v>
      </c>
      <c r="AP250">
        <f>VLOOKUP($AC250,LS_Coint_BD!$B$3:$AQ$1079,AP$2)</f>
        <v>0.75702092765470397</v>
      </c>
      <c r="AQ250">
        <f>VLOOKUP($AC250,LS_Coint_BD!$B$3:$AQ$1079,AQ$2)</f>
        <v>0.92507045118078302</v>
      </c>
      <c r="AR250">
        <f>VLOOKUP($AC250,LS_Coint_BD!$B$3:$AQ$1079,AR$2)</f>
        <v>0</v>
      </c>
      <c r="AS250">
        <f>VLOOKUP($AC250,LS_Coint_BD!$B$3:$AQ$1079,AS$2)</f>
        <v>1.1062116558544399</v>
      </c>
      <c r="AT250">
        <f>VLOOKUP($AC250,LS_Coint_BD!$B$3:$AQ$1079,AT$2)</f>
        <v>1.1000901531196901</v>
      </c>
      <c r="AU250">
        <f>VLOOKUP($AC250,LS_Coint_BD!$B$3:$AQ$1079,AU$2)</f>
        <v>0</v>
      </c>
      <c r="AV250">
        <f>VLOOKUP($AC250,LS_Coint_BD!$B$3:$AQ$1079,AV$2)</f>
        <v>0</v>
      </c>
      <c r="AW250">
        <f>VLOOKUP($AC250,LS_Coint_BD!$B$3:$AQ$1079,AW$2)</f>
        <v>1.16943491927183E-15</v>
      </c>
      <c r="AX250">
        <f>VLOOKUP($AC250,LS_Coint_BD!$B$3:$AQ$1079,AX$2)</f>
        <v>-2.2838873649431801E-15</v>
      </c>
      <c r="AY250">
        <f>VLOOKUP($AC250,LS_Coint_BD!$B$3:$AQ$1079,AY$2)</f>
        <v>-2.4424906541753401E-16</v>
      </c>
      <c r="AZ250">
        <f>VLOOKUP($AC250,LS_Coint_BD!$B$3:$AQ$1079,AZ$2)</f>
        <v>0</v>
      </c>
      <c r="BA250">
        <f>VLOOKUP($AC250,LS_Coint_BD!$B$3:$AQ$1079,BA$2)</f>
        <v>-1.56319401867222E-15</v>
      </c>
      <c r="BB250">
        <f>VLOOKUP($AC250,LS_Coint_BD!$B$3:$AQ$1079,BB$2)</f>
        <v>1.48568026568021E-15</v>
      </c>
      <c r="BC250">
        <f>VLOOKUP($AC250,LS_Coint_BD!$B$3:$AQ$1079,BC$2)</f>
        <v>0</v>
      </c>
      <c r="BD250">
        <f t="shared" si="183"/>
        <v>0</v>
      </c>
      <c r="BE250">
        <f t="shared" si="184"/>
        <v>1.2626003566204731</v>
      </c>
      <c r="BF250">
        <f t="shared" si="185"/>
        <v>1.5140418553094057</v>
      </c>
      <c r="BG250">
        <f t="shared" si="186"/>
        <v>1.8501409023615658</v>
      </c>
      <c r="BH250">
        <f t="shared" si="187"/>
        <v>0</v>
      </c>
      <c r="BI250">
        <f t="shared" si="188"/>
        <v>2.2124233117088781</v>
      </c>
      <c r="BJ250">
        <f t="shared" si="189"/>
        <v>2.2001803062393814</v>
      </c>
      <c r="BK250">
        <f t="shared" si="190"/>
        <v>0</v>
      </c>
      <c r="BL250">
        <f t="shared" si="191"/>
        <v>0</v>
      </c>
      <c r="BN250" s="19" t="b">
        <f t="shared" si="175"/>
        <v>0</v>
      </c>
      <c r="BO250" s="19" t="b">
        <f t="shared" si="176"/>
        <v>0</v>
      </c>
      <c r="BP250" s="19" t="b">
        <f t="shared" si="177"/>
        <v>0</v>
      </c>
      <c r="BQ250" s="19" t="b">
        <f t="shared" si="178"/>
        <v>0</v>
      </c>
      <c r="BR250" s="19" t="b">
        <f t="shared" si="179"/>
        <v>0</v>
      </c>
      <c r="BS250" s="19" t="b">
        <f t="shared" si="180"/>
        <v>0</v>
      </c>
      <c r="BT250" s="19" t="b">
        <f t="shared" si="181"/>
        <v>0</v>
      </c>
      <c r="BU250" s="19" t="b">
        <f t="shared" si="182"/>
        <v>0</v>
      </c>
    </row>
    <row r="251" spans="2:73" x14ac:dyDescent="0.3">
      <c r="B251" s="17" t="str">
        <f>VLOOKUP($AC251,LS_Coint_BD!$B$3:$D$1079,2)</f>
        <v>CPLE6</v>
      </c>
      <c r="C251" s="87" t="str">
        <f>VLOOKUP($AC251,LS_Coint_BD!$B$3:$D$1079,3)</f>
        <v>IGTA3</v>
      </c>
      <c r="D251" s="70">
        <f t="shared" si="192"/>
        <v>0</v>
      </c>
      <c r="E251" s="66">
        <f t="shared" si="193"/>
        <v>0</v>
      </c>
      <c r="F251" s="71">
        <f t="shared" si="194"/>
        <v>0</v>
      </c>
      <c r="G251" s="70">
        <f t="shared" si="195"/>
        <v>0</v>
      </c>
      <c r="H251" s="66">
        <f t="shared" si="196"/>
        <v>0</v>
      </c>
      <c r="I251" s="71">
        <f t="shared" si="197"/>
        <v>0</v>
      </c>
      <c r="J251" s="70">
        <f t="shared" si="198"/>
        <v>-0.67976061546968225</v>
      </c>
      <c r="K251" s="66">
        <f t="shared" si="199"/>
        <v>-5.9880551776644557</v>
      </c>
      <c r="L251" s="71">
        <f t="shared" si="200"/>
        <v>-3.992036785109637</v>
      </c>
      <c r="M251" s="70">
        <f t="shared" si="201"/>
        <v>-0.67822282096742015</v>
      </c>
      <c r="N251" s="66">
        <f t="shared" si="202"/>
        <v>-5.7967267798744233</v>
      </c>
      <c r="O251" s="71">
        <f t="shared" si="203"/>
        <v>-3.8644845199162821</v>
      </c>
      <c r="P251" s="70">
        <f t="shared" si="204"/>
        <v>-0.86361923827241327</v>
      </c>
      <c r="Q251" s="66">
        <f t="shared" si="205"/>
        <v>-5.8112086801731921</v>
      </c>
      <c r="R251" s="71">
        <f t="shared" si="206"/>
        <v>-3.8741391201154616</v>
      </c>
      <c r="S251" s="70">
        <f t="shared" si="207"/>
        <v>-1.0160990440611357</v>
      </c>
      <c r="T251" s="66">
        <f t="shared" si="208"/>
        <v>-6.0400351458266393</v>
      </c>
      <c r="U251" s="71">
        <f t="shared" si="209"/>
        <v>-4.0266900972177595</v>
      </c>
      <c r="V251" s="70">
        <f t="shared" si="210"/>
        <v>-0.93624993026512016</v>
      </c>
      <c r="W251" s="66">
        <f t="shared" si="211"/>
        <v>-6.1865542469861374</v>
      </c>
      <c r="X251" s="71">
        <f t="shared" si="212"/>
        <v>-4.1243694979907586</v>
      </c>
      <c r="Y251" s="70">
        <f t="shared" si="213"/>
        <v>0</v>
      </c>
      <c r="Z251" s="66">
        <f t="shared" si="214"/>
        <v>0</v>
      </c>
      <c r="AA251" s="71">
        <f t="shared" si="215"/>
        <v>0</v>
      </c>
      <c r="AB251" s="98">
        <f>SUMIF(BN251:BU251,"VERDADEIRO",BN$3:$BU250)</f>
        <v>0</v>
      </c>
      <c r="AC251" s="97">
        <f t="shared" si="174"/>
        <v>248</v>
      </c>
      <c r="AD251">
        <f>RTD("tryd.rtdserver",,"COT",B251,"ULT")</f>
        <v>67.930000000000007</v>
      </c>
      <c r="AE251">
        <f>RTD("tryd.rtdserver",,"COT",C251,"ULT")</f>
        <v>35.19</v>
      </c>
      <c r="AF251">
        <f>VLOOKUP($AC251,LS_Coint_BD!$B$3:$AQ$1079,AF$2)*$AD251+VLOOKUP($AC251,LS_Coint_BD!$B$3:$AQ$1079,AF$2+1)</f>
        <v>0</v>
      </c>
      <c r="AG251">
        <f>VLOOKUP($AC251,LS_Coint_BD!$B$3:$AQ$1079,AG$2)*$AD251+VLOOKUP($AC251,LS_Coint_BD!$B$3:$AQ$1079,AG$2+1)</f>
        <v>0</v>
      </c>
      <c r="AH251">
        <f>VLOOKUP($AC251,LS_Coint_BD!$B$3:$AQ$1079,AH$2)*$AD251+VLOOKUP($AC251,LS_Coint_BD!$B$3:$AQ$1079,AH$2+1)</f>
        <v>35.86976061546968</v>
      </c>
      <c r="AI251">
        <f>VLOOKUP($AC251,LS_Coint_BD!$B$3:$AQ$1079,AI$2)*$AD251+VLOOKUP($AC251,LS_Coint_BD!$B$3:$AQ$1079,AI$2+1)</f>
        <v>35.868222820967418</v>
      </c>
      <c r="AJ251">
        <f>VLOOKUP($AC251,LS_Coint_BD!$B$3:$AQ$1079,AJ$2)*$AD251+VLOOKUP($AC251,LS_Coint_BD!$B$3:$AQ$1079,AJ$2+1)</f>
        <v>36.053619238272411</v>
      </c>
      <c r="AK251">
        <f>VLOOKUP($AC251,LS_Coint_BD!$B$3:$AQ$1079,AK$2)*$AD251+VLOOKUP($AC251,LS_Coint_BD!$B$3:$AQ$1079,AK$2+1)</f>
        <v>36.206099044061133</v>
      </c>
      <c r="AL251">
        <f>VLOOKUP($AC251,LS_Coint_BD!$B$3:$AQ$1079,AL$2)*$AD251+VLOOKUP($AC251,LS_Coint_BD!$B$3:$AQ$1079,AL$2+1)</f>
        <v>36.126249930265118</v>
      </c>
      <c r="AM251">
        <f>VLOOKUP($AC251,LS_Coint_BD!$B$3:$AQ$1079,AM$2)*$AD251+VLOOKUP($AC251,LS_Coint_BD!$B$3:$AQ$1079,AM$2+1)</f>
        <v>0</v>
      </c>
      <c r="AN251">
        <f>VLOOKUP($AC251,LS_Coint_BD!$B$3:$AQ$1079,AN$2)</f>
        <v>0</v>
      </c>
      <c r="AO251">
        <f>VLOOKUP($AC251,LS_Coint_BD!$B$3:$AQ$1079,AO$2)</f>
        <v>0</v>
      </c>
      <c r="AP251">
        <f>VLOOKUP($AC251,LS_Coint_BD!$B$3:$AQ$1079,AP$2)</f>
        <v>1.9960183925548201</v>
      </c>
      <c r="AQ251">
        <f>VLOOKUP($AC251,LS_Coint_BD!$B$3:$AQ$1079,AQ$2)</f>
        <v>1.9322422599581399</v>
      </c>
      <c r="AR251">
        <f>VLOOKUP($AC251,LS_Coint_BD!$B$3:$AQ$1079,AR$2)</f>
        <v>1.9370695600577299</v>
      </c>
      <c r="AS251">
        <f>VLOOKUP($AC251,LS_Coint_BD!$B$3:$AQ$1079,AS$2)</f>
        <v>2.0133450486088802</v>
      </c>
      <c r="AT251">
        <f>VLOOKUP($AC251,LS_Coint_BD!$B$3:$AQ$1079,AT$2)</f>
        <v>2.0621847489953802</v>
      </c>
      <c r="AU251">
        <f>VLOOKUP($AC251,LS_Coint_BD!$B$3:$AQ$1079,AU$2)</f>
        <v>0</v>
      </c>
      <c r="AV251">
        <f>VLOOKUP($AC251,LS_Coint_BD!$B$3:$AQ$1079,AV$2)</f>
        <v>0</v>
      </c>
      <c r="AW251">
        <f>VLOOKUP($AC251,LS_Coint_BD!$B$3:$AQ$1079,AW$2)</f>
        <v>0</v>
      </c>
      <c r="AX251">
        <f>VLOOKUP($AC251,LS_Coint_BD!$B$3:$AQ$1079,AX$2)</f>
        <v>3.1466892583661598E-15</v>
      </c>
      <c r="AY251">
        <f>VLOOKUP($AC251,LS_Coint_BD!$B$3:$AQ$1079,AY$2)</f>
        <v>-2.1316282072803001E-15</v>
      </c>
      <c r="AZ251">
        <f>VLOOKUP($AC251,LS_Coint_BD!$B$3:$AQ$1079,AZ$2)</f>
        <v>-1.57898385724467E-15</v>
      </c>
      <c r="BA251">
        <f>VLOOKUP($AC251,LS_Coint_BD!$B$3:$AQ$1079,BA$2)</f>
        <v>1.20792265079217E-15</v>
      </c>
      <c r="BB251">
        <f>VLOOKUP($AC251,LS_Coint_BD!$B$3:$AQ$1079,BB$2)</f>
        <v>1.5825724569202199E-15</v>
      </c>
      <c r="BC251">
        <f>VLOOKUP($AC251,LS_Coint_BD!$B$3:$AQ$1079,BC$2)</f>
        <v>0</v>
      </c>
      <c r="BD251">
        <f t="shared" si="183"/>
        <v>0</v>
      </c>
      <c r="BE251">
        <f t="shared" si="184"/>
        <v>0</v>
      </c>
      <c r="BF251">
        <f t="shared" si="185"/>
        <v>-3.992036785109637</v>
      </c>
      <c r="BG251">
        <f t="shared" si="186"/>
        <v>-3.8644845199162821</v>
      </c>
      <c r="BH251">
        <f t="shared" si="187"/>
        <v>-3.8741391201154616</v>
      </c>
      <c r="BI251">
        <f t="shared" si="188"/>
        <v>-4.0266900972177595</v>
      </c>
      <c r="BJ251">
        <f t="shared" si="189"/>
        <v>-4.1243694979907586</v>
      </c>
      <c r="BK251">
        <f t="shared" si="190"/>
        <v>0</v>
      </c>
      <c r="BL251">
        <f t="shared" si="191"/>
        <v>0</v>
      </c>
      <c r="BN251" s="30" t="b">
        <f t="shared" si="175"/>
        <v>0</v>
      </c>
      <c r="BO251" s="30" t="b">
        <f t="shared" si="176"/>
        <v>0</v>
      </c>
      <c r="BP251" s="30" t="b">
        <f t="shared" si="177"/>
        <v>0</v>
      </c>
      <c r="BQ251" s="30" t="b">
        <f t="shared" si="178"/>
        <v>0</v>
      </c>
      <c r="BR251" s="30" t="b">
        <f t="shared" si="179"/>
        <v>0</v>
      </c>
      <c r="BS251" s="30" t="b">
        <f t="shared" si="180"/>
        <v>0</v>
      </c>
      <c r="BT251" s="30" t="b">
        <f t="shared" si="181"/>
        <v>0</v>
      </c>
      <c r="BU251" s="30" t="b">
        <f t="shared" si="182"/>
        <v>0</v>
      </c>
    </row>
    <row r="252" spans="2:73" x14ac:dyDescent="0.3">
      <c r="B252" s="17" t="str">
        <f>VLOOKUP($AC252,LS_Coint_BD!$B$3:$D$1079,2)</f>
        <v>CPLE6</v>
      </c>
      <c r="C252" s="87" t="str">
        <f>VLOOKUP($AC252,LS_Coint_BD!$B$3:$D$1079,3)</f>
        <v>IRBR3</v>
      </c>
      <c r="D252" s="68">
        <f t="shared" si="192"/>
        <v>-0.33968387301896463</v>
      </c>
      <c r="E252" s="65">
        <f t="shared" si="193"/>
        <v>-1.6696053481541959</v>
      </c>
      <c r="F252" s="69">
        <f t="shared" si="194"/>
        <v>-1.1130702321027972</v>
      </c>
      <c r="G252" s="68">
        <f t="shared" si="195"/>
        <v>-0.31393396014153474</v>
      </c>
      <c r="H252" s="65">
        <f t="shared" si="196"/>
        <v>-1.8172419412608474</v>
      </c>
      <c r="I252" s="69">
        <f t="shared" si="197"/>
        <v>-1.2114946275072316</v>
      </c>
      <c r="J252" s="68">
        <f t="shared" si="198"/>
        <v>-0.31186620361613038</v>
      </c>
      <c r="K252" s="65">
        <f t="shared" si="199"/>
        <v>-2.1014650857405481</v>
      </c>
      <c r="L252" s="69">
        <f t="shared" si="200"/>
        <v>-1.4009767238270321</v>
      </c>
      <c r="M252" s="68">
        <f t="shared" si="201"/>
        <v>-0.32602563920034111</v>
      </c>
      <c r="N252" s="65">
        <f t="shared" si="202"/>
        <v>-2.962207444148274</v>
      </c>
      <c r="O252" s="69">
        <f t="shared" si="203"/>
        <v>-1.974804962765516</v>
      </c>
      <c r="P252" s="68">
        <f t="shared" si="204"/>
        <v>0</v>
      </c>
      <c r="Q252" s="65">
        <f t="shared" si="205"/>
        <v>0</v>
      </c>
      <c r="R252" s="69">
        <f t="shared" si="206"/>
        <v>0</v>
      </c>
      <c r="S252" s="68">
        <f t="shared" si="207"/>
        <v>-0.45182187035353927</v>
      </c>
      <c r="T252" s="65">
        <f t="shared" si="208"/>
        <v>-3.5523354549001214</v>
      </c>
      <c r="U252" s="69">
        <f t="shared" si="209"/>
        <v>-2.3682236366000811</v>
      </c>
      <c r="V252" s="68">
        <f t="shared" si="210"/>
        <v>-0.53555333625824542</v>
      </c>
      <c r="W252" s="65">
        <f t="shared" si="211"/>
        <v>-3.57733112391315</v>
      </c>
      <c r="X252" s="69">
        <f t="shared" si="212"/>
        <v>-2.3848874159420999</v>
      </c>
      <c r="Y252" s="68">
        <f t="shared" si="213"/>
        <v>-6.0397585015210566</v>
      </c>
      <c r="Z252" s="65">
        <f t="shared" si="214"/>
        <v>-18.782622207998074</v>
      </c>
      <c r="AA252" s="69">
        <f t="shared" si="215"/>
        <v>-12.521748138665384</v>
      </c>
      <c r="AB252" s="98">
        <f>SUMIF(BN252:BU252,"VERDADEIRO",BN$3:$BU251)</f>
        <v>0</v>
      </c>
      <c r="AC252" s="97">
        <f t="shared" si="174"/>
        <v>249</v>
      </c>
      <c r="AD252">
        <f>RTD("tryd.rtdserver",,"COT",B252,"ULT")</f>
        <v>67.930000000000007</v>
      </c>
      <c r="AE252">
        <f>RTD("tryd.rtdserver",,"COT",C252,"ULT")</f>
        <v>6.91</v>
      </c>
      <c r="AF252">
        <f>VLOOKUP($AC252,LS_Coint_BD!$B$3:$AQ$1079,AF$2)*$AD252+VLOOKUP($AC252,LS_Coint_BD!$B$3:$AQ$1079,AF$2+1)</f>
        <v>7.2496838730189648</v>
      </c>
      <c r="AG252">
        <f>VLOOKUP($AC252,LS_Coint_BD!$B$3:$AQ$1079,AG$2)*$AD252+VLOOKUP($AC252,LS_Coint_BD!$B$3:$AQ$1079,AG$2+1)</f>
        <v>7.2239339601415349</v>
      </c>
      <c r="AH252">
        <f>VLOOKUP($AC252,LS_Coint_BD!$B$3:$AQ$1079,AH$2)*$AD252+VLOOKUP($AC252,LS_Coint_BD!$B$3:$AQ$1079,AH$2+1)</f>
        <v>7.2218662036161305</v>
      </c>
      <c r="AI252">
        <f>VLOOKUP($AC252,LS_Coint_BD!$B$3:$AQ$1079,AI$2)*$AD252+VLOOKUP($AC252,LS_Coint_BD!$B$3:$AQ$1079,AI$2+1)</f>
        <v>7.2360256392003413</v>
      </c>
      <c r="AJ252">
        <f>VLOOKUP($AC252,LS_Coint_BD!$B$3:$AQ$1079,AJ$2)*$AD252+VLOOKUP($AC252,LS_Coint_BD!$B$3:$AQ$1079,AJ$2+1)</f>
        <v>0</v>
      </c>
      <c r="AK252">
        <f>VLOOKUP($AC252,LS_Coint_BD!$B$3:$AQ$1079,AK$2)*$AD252+VLOOKUP($AC252,LS_Coint_BD!$B$3:$AQ$1079,AK$2+1)</f>
        <v>7.3618218703535394</v>
      </c>
      <c r="AL252">
        <f>VLOOKUP($AC252,LS_Coint_BD!$B$3:$AQ$1079,AL$2)*$AD252+VLOOKUP($AC252,LS_Coint_BD!$B$3:$AQ$1079,AL$2+1)</f>
        <v>7.4455533362582456</v>
      </c>
      <c r="AM252">
        <f>VLOOKUP($AC252,LS_Coint_BD!$B$3:$AQ$1079,AM$2)*$AD252+VLOOKUP($AC252,LS_Coint_BD!$B$3:$AQ$1079,AM$2+1)</f>
        <v>12.949758501521057</v>
      </c>
      <c r="AN252">
        <f>VLOOKUP($AC252,LS_Coint_BD!$B$3:$AQ$1079,AN$2)</f>
        <v>0.55653511605139905</v>
      </c>
      <c r="AO252">
        <f>VLOOKUP($AC252,LS_Coint_BD!$B$3:$AQ$1079,AO$2)</f>
        <v>0.60574731375361601</v>
      </c>
      <c r="AP252">
        <f>VLOOKUP($AC252,LS_Coint_BD!$B$3:$AQ$1079,AP$2)</f>
        <v>0.70048836191351604</v>
      </c>
      <c r="AQ252">
        <f>VLOOKUP($AC252,LS_Coint_BD!$B$3:$AQ$1079,AQ$2)</f>
        <v>0.98740248138275799</v>
      </c>
      <c r="AR252">
        <f>VLOOKUP($AC252,LS_Coint_BD!$B$3:$AQ$1079,AR$2)</f>
        <v>0</v>
      </c>
      <c r="AS252">
        <f>VLOOKUP($AC252,LS_Coint_BD!$B$3:$AQ$1079,AS$2)</f>
        <v>1.1841118183000401</v>
      </c>
      <c r="AT252">
        <f>VLOOKUP($AC252,LS_Coint_BD!$B$3:$AQ$1079,AT$2)</f>
        <v>1.1924437079710499</v>
      </c>
      <c r="AU252">
        <f>VLOOKUP($AC252,LS_Coint_BD!$B$3:$AQ$1079,AU$2)</f>
        <v>6.2608740693326901</v>
      </c>
      <c r="AV252">
        <f>VLOOKUP($AC252,LS_Coint_BD!$B$3:$AQ$1079,AV$2)</f>
        <v>8.5265128291211999E-16</v>
      </c>
      <c r="AW252">
        <f>VLOOKUP($AC252,LS_Coint_BD!$B$3:$AQ$1079,AW$2)</f>
        <v>4.7369515717340002E-16</v>
      </c>
      <c r="AX252">
        <f>VLOOKUP($AC252,LS_Coint_BD!$B$3:$AQ$1079,AX$2)</f>
        <v>-8.8817841970012504E-17</v>
      </c>
      <c r="AY252">
        <f>VLOOKUP($AC252,LS_Coint_BD!$B$3:$AQ$1079,AY$2)</f>
        <v>-8.8817841970012504E-17</v>
      </c>
      <c r="AZ252">
        <f>VLOOKUP($AC252,LS_Coint_BD!$B$3:$AQ$1079,AZ$2)</f>
        <v>0</v>
      </c>
      <c r="BA252">
        <f>VLOOKUP($AC252,LS_Coint_BD!$B$3:$AQ$1079,BA$2)</f>
        <v>-1.0302869668521499E-15</v>
      </c>
      <c r="BB252">
        <f>VLOOKUP($AC252,LS_Coint_BD!$B$3:$AQ$1079,BB$2)</f>
        <v>-3.2297397080004503E-17</v>
      </c>
      <c r="BC252">
        <f>VLOOKUP($AC252,LS_Coint_BD!$B$3:$AQ$1079,BC$2)</f>
        <v>-2.9558577807620202E-15</v>
      </c>
      <c r="BD252">
        <f t="shared" si="183"/>
        <v>-1.1130702321027972</v>
      </c>
      <c r="BE252">
        <f t="shared" si="184"/>
        <v>-1.2114946275072316</v>
      </c>
      <c r="BF252">
        <f t="shared" si="185"/>
        <v>-1.4009767238270321</v>
      </c>
      <c r="BG252">
        <f t="shared" si="186"/>
        <v>-1.974804962765516</v>
      </c>
      <c r="BH252">
        <f t="shared" si="187"/>
        <v>0</v>
      </c>
      <c r="BI252">
        <f t="shared" si="188"/>
        <v>-2.3682236366000811</v>
      </c>
      <c r="BJ252">
        <f t="shared" si="189"/>
        <v>-2.3848874159420999</v>
      </c>
      <c r="BK252">
        <f t="shared" si="190"/>
        <v>-12.521748138665384</v>
      </c>
      <c r="BL252">
        <f t="shared" si="191"/>
        <v>-1.113070232102799</v>
      </c>
      <c r="BN252" s="19" t="b">
        <f t="shared" si="175"/>
        <v>0</v>
      </c>
      <c r="BO252" s="19" t="b">
        <f t="shared" si="176"/>
        <v>0</v>
      </c>
      <c r="BP252" s="19" t="b">
        <f t="shared" si="177"/>
        <v>0</v>
      </c>
      <c r="BQ252" s="19" t="b">
        <f t="shared" si="178"/>
        <v>0</v>
      </c>
      <c r="BR252" s="19" t="b">
        <f t="shared" si="179"/>
        <v>0</v>
      </c>
      <c r="BS252" s="19" t="b">
        <f t="shared" si="180"/>
        <v>0</v>
      </c>
      <c r="BT252" s="19" t="b">
        <f t="shared" si="181"/>
        <v>0</v>
      </c>
      <c r="BU252" s="19" t="b">
        <f t="shared" si="182"/>
        <v>0</v>
      </c>
    </row>
    <row r="253" spans="2:73" x14ac:dyDescent="0.3">
      <c r="B253" s="17" t="str">
        <f>VLOOKUP($AC253,LS_Coint_BD!$B$3:$D$1079,2)</f>
        <v>CPLE6</v>
      </c>
      <c r="C253" s="87" t="str">
        <f>VLOOKUP($AC253,LS_Coint_BD!$B$3:$D$1079,3)</f>
        <v>LREN3</v>
      </c>
      <c r="D253" s="70">
        <f t="shared" si="192"/>
        <v>0</v>
      </c>
      <c r="E253" s="66">
        <f t="shared" si="193"/>
        <v>0</v>
      </c>
      <c r="F253" s="71">
        <f t="shared" si="194"/>
        <v>0</v>
      </c>
      <c r="G253" s="70">
        <f t="shared" si="195"/>
        <v>0</v>
      </c>
      <c r="H253" s="66">
        <f t="shared" si="196"/>
        <v>0</v>
      </c>
      <c r="I253" s="71">
        <f t="shared" si="197"/>
        <v>0</v>
      </c>
      <c r="J253" s="70">
        <f t="shared" si="198"/>
        <v>0</v>
      </c>
      <c r="K253" s="66">
        <f t="shared" si="199"/>
        <v>0</v>
      </c>
      <c r="L253" s="71">
        <f t="shared" si="200"/>
        <v>0</v>
      </c>
      <c r="M253" s="70">
        <f t="shared" si="201"/>
        <v>-2.5916019289223939</v>
      </c>
      <c r="N253" s="66">
        <f t="shared" si="202"/>
        <v>-6.2501859917810716</v>
      </c>
      <c r="O253" s="71">
        <f t="shared" si="203"/>
        <v>-4.1667906611873811</v>
      </c>
      <c r="P253" s="70">
        <f t="shared" si="204"/>
        <v>-2.8434736844496697</v>
      </c>
      <c r="Q253" s="66">
        <f t="shared" si="205"/>
        <v>-6.603414186189779</v>
      </c>
      <c r="R253" s="71">
        <f t="shared" si="206"/>
        <v>-4.4022761241265194</v>
      </c>
      <c r="S253" s="70">
        <f t="shared" si="207"/>
        <v>-3.2640426394686131</v>
      </c>
      <c r="T253" s="66">
        <f t="shared" si="208"/>
        <v>-7.0652302241106355</v>
      </c>
      <c r="U253" s="71">
        <f t="shared" si="209"/>
        <v>-4.7101534827404237</v>
      </c>
      <c r="V253" s="70">
        <f t="shared" si="210"/>
        <v>-3.5227575086100771</v>
      </c>
      <c r="W253" s="66">
        <f t="shared" si="211"/>
        <v>-7.0996047141018899</v>
      </c>
      <c r="X253" s="71">
        <f t="shared" si="212"/>
        <v>-4.7330698094012602</v>
      </c>
      <c r="Y253" s="70">
        <f t="shared" si="213"/>
        <v>-5.5030400447646173</v>
      </c>
      <c r="Z253" s="66">
        <f t="shared" si="214"/>
        <v>-9.521714946012537</v>
      </c>
      <c r="AA253" s="71">
        <f t="shared" si="215"/>
        <v>-6.3478099640083574</v>
      </c>
      <c r="AB253" s="98">
        <f>SUMIF(BN253:BU253,"VERDADEIRO",BN$3:$BU252)</f>
        <v>0</v>
      </c>
      <c r="AC253" s="97">
        <f t="shared" si="174"/>
        <v>250</v>
      </c>
      <c r="AD253">
        <f>RTD("tryd.rtdserver",,"COT",B253,"ULT")</f>
        <v>67.930000000000007</v>
      </c>
      <c r="AE253">
        <f>RTD("tryd.rtdserver",,"COT",C253,"ULT")</f>
        <v>41.01</v>
      </c>
      <c r="AF253">
        <f>VLOOKUP($AC253,LS_Coint_BD!$B$3:$AQ$1079,AF$2)*$AD253+VLOOKUP($AC253,LS_Coint_BD!$B$3:$AQ$1079,AF$2+1)</f>
        <v>0</v>
      </c>
      <c r="AG253">
        <f>VLOOKUP($AC253,LS_Coint_BD!$B$3:$AQ$1079,AG$2)*$AD253+VLOOKUP($AC253,LS_Coint_BD!$B$3:$AQ$1079,AG$2+1)</f>
        <v>0</v>
      </c>
      <c r="AH253">
        <f>VLOOKUP($AC253,LS_Coint_BD!$B$3:$AQ$1079,AH$2)*$AD253+VLOOKUP($AC253,LS_Coint_BD!$B$3:$AQ$1079,AH$2+1)</f>
        <v>0</v>
      </c>
      <c r="AI253">
        <f>VLOOKUP($AC253,LS_Coint_BD!$B$3:$AQ$1079,AI$2)*$AD253+VLOOKUP($AC253,LS_Coint_BD!$B$3:$AQ$1079,AI$2+1)</f>
        <v>43.601601928922392</v>
      </c>
      <c r="AJ253">
        <f>VLOOKUP($AC253,LS_Coint_BD!$B$3:$AQ$1079,AJ$2)*$AD253+VLOOKUP($AC253,LS_Coint_BD!$B$3:$AQ$1079,AJ$2+1)</f>
        <v>43.853473684449668</v>
      </c>
      <c r="AK253">
        <f>VLOOKUP($AC253,LS_Coint_BD!$B$3:$AQ$1079,AK$2)*$AD253+VLOOKUP($AC253,LS_Coint_BD!$B$3:$AQ$1079,AK$2+1)</f>
        <v>44.274042639468611</v>
      </c>
      <c r="AL253">
        <f>VLOOKUP($AC253,LS_Coint_BD!$B$3:$AQ$1079,AL$2)*$AD253+VLOOKUP($AC253,LS_Coint_BD!$B$3:$AQ$1079,AL$2+1)</f>
        <v>44.532757508610075</v>
      </c>
      <c r="AM253">
        <f>VLOOKUP($AC253,LS_Coint_BD!$B$3:$AQ$1079,AM$2)*$AD253+VLOOKUP($AC253,LS_Coint_BD!$B$3:$AQ$1079,AM$2+1)</f>
        <v>46.513040044764615</v>
      </c>
      <c r="AN253">
        <f>VLOOKUP($AC253,LS_Coint_BD!$B$3:$AQ$1079,AN$2)</f>
        <v>0</v>
      </c>
      <c r="AO253">
        <f>VLOOKUP($AC253,LS_Coint_BD!$B$3:$AQ$1079,AO$2)</f>
        <v>0</v>
      </c>
      <c r="AP253">
        <f>VLOOKUP($AC253,LS_Coint_BD!$B$3:$AQ$1079,AP$2)</f>
        <v>0</v>
      </c>
      <c r="AQ253">
        <f>VLOOKUP($AC253,LS_Coint_BD!$B$3:$AQ$1079,AQ$2)</f>
        <v>2.0833953305936901</v>
      </c>
      <c r="AR253">
        <f>VLOOKUP($AC253,LS_Coint_BD!$B$3:$AQ$1079,AR$2)</f>
        <v>2.2011380620632601</v>
      </c>
      <c r="AS253">
        <f>VLOOKUP($AC253,LS_Coint_BD!$B$3:$AQ$1079,AS$2)</f>
        <v>2.3550767413702101</v>
      </c>
      <c r="AT253">
        <f>VLOOKUP($AC253,LS_Coint_BD!$B$3:$AQ$1079,AT$2)</f>
        <v>2.3665349047006301</v>
      </c>
      <c r="AU253">
        <f>VLOOKUP($AC253,LS_Coint_BD!$B$3:$AQ$1079,AU$2)</f>
        <v>3.17390498200418</v>
      </c>
      <c r="AV253">
        <f>VLOOKUP($AC253,LS_Coint_BD!$B$3:$AQ$1079,AV$2)</f>
        <v>0</v>
      </c>
      <c r="AW253">
        <f>VLOOKUP($AC253,LS_Coint_BD!$B$3:$AQ$1079,AW$2)</f>
        <v>0</v>
      </c>
      <c r="AX253">
        <f>VLOOKUP($AC253,LS_Coint_BD!$B$3:$AQ$1079,AX$2)</f>
        <v>0</v>
      </c>
      <c r="AY253">
        <f>VLOOKUP($AC253,LS_Coint_BD!$B$3:$AQ$1079,AY$2)</f>
        <v>-1.02140518265514E-15</v>
      </c>
      <c r="AZ253">
        <f>VLOOKUP($AC253,LS_Coint_BD!$B$3:$AQ$1079,AZ$2)</f>
        <v>8.2896652505345003E-16</v>
      </c>
      <c r="BA253">
        <f>VLOOKUP($AC253,LS_Coint_BD!$B$3:$AQ$1079,BA$2)</f>
        <v>-3.41060513164848E-15</v>
      </c>
      <c r="BB253">
        <f>VLOOKUP($AC253,LS_Coint_BD!$B$3:$AQ$1079,BB$2)</f>
        <v>-3.2297397080004503E-17</v>
      </c>
      <c r="BC253">
        <f>VLOOKUP($AC253,LS_Coint_BD!$B$3:$AQ$1079,BC$2)</f>
        <v>3.06954461848363E-15</v>
      </c>
      <c r="BD253">
        <f t="shared" si="183"/>
        <v>0</v>
      </c>
      <c r="BE253">
        <f t="shared" si="184"/>
        <v>0</v>
      </c>
      <c r="BF253">
        <f t="shared" si="185"/>
        <v>0</v>
      </c>
      <c r="BG253">
        <f t="shared" si="186"/>
        <v>-4.1667906611873811</v>
      </c>
      <c r="BH253">
        <f t="shared" si="187"/>
        <v>-4.4022761241265194</v>
      </c>
      <c r="BI253">
        <f t="shared" si="188"/>
        <v>-4.7101534827404237</v>
      </c>
      <c r="BJ253">
        <f t="shared" si="189"/>
        <v>-4.7330698094012602</v>
      </c>
      <c r="BK253">
        <f t="shared" si="190"/>
        <v>-6.3478099640083574</v>
      </c>
      <c r="BL253">
        <f t="shared" si="191"/>
        <v>0</v>
      </c>
      <c r="BN253" s="30" t="b">
        <f t="shared" si="175"/>
        <v>0</v>
      </c>
      <c r="BO253" s="30" t="b">
        <f t="shared" si="176"/>
        <v>0</v>
      </c>
      <c r="BP253" s="30" t="b">
        <f t="shared" si="177"/>
        <v>0</v>
      </c>
      <c r="BQ253" s="30" t="b">
        <f t="shared" si="178"/>
        <v>0</v>
      </c>
      <c r="BR253" s="30" t="b">
        <f t="shared" si="179"/>
        <v>0</v>
      </c>
      <c r="BS253" s="30" t="b">
        <f t="shared" si="180"/>
        <v>0</v>
      </c>
      <c r="BT253" s="30" t="b">
        <f t="shared" si="181"/>
        <v>0</v>
      </c>
      <c r="BU253" s="30" t="b">
        <f t="shared" si="182"/>
        <v>0</v>
      </c>
    </row>
    <row r="254" spans="2:73" x14ac:dyDescent="0.3">
      <c r="B254" s="17" t="str">
        <f>VLOOKUP($AC254,LS_Coint_BD!$B$3:$D$1079,2)</f>
        <v>CPLE6</v>
      </c>
      <c r="C254" s="87" t="str">
        <f>VLOOKUP($AC254,LS_Coint_BD!$B$3:$D$1079,3)</f>
        <v>MULT3</v>
      </c>
      <c r="D254" s="68">
        <f t="shared" si="192"/>
        <v>0</v>
      </c>
      <c r="E254" s="65">
        <f t="shared" si="193"/>
        <v>0</v>
      </c>
      <c r="F254" s="69">
        <f t="shared" si="194"/>
        <v>0</v>
      </c>
      <c r="G254" s="68">
        <f t="shared" si="195"/>
        <v>0</v>
      </c>
      <c r="H254" s="65">
        <f t="shared" si="196"/>
        <v>0</v>
      </c>
      <c r="I254" s="69">
        <f t="shared" si="197"/>
        <v>0</v>
      </c>
      <c r="J254" s="68">
        <f t="shared" si="198"/>
        <v>-0.66339521907300281</v>
      </c>
      <c r="K254" s="65">
        <f t="shared" si="199"/>
        <v>-3.7634954153508327</v>
      </c>
      <c r="L254" s="69">
        <f t="shared" si="200"/>
        <v>-2.5089969435672219</v>
      </c>
      <c r="M254" s="68">
        <f t="shared" si="201"/>
        <v>-0.65950999396433829</v>
      </c>
      <c r="N254" s="65">
        <f t="shared" si="202"/>
        <v>-3.6375942975171309</v>
      </c>
      <c r="O254" s="69">
        <f t="shared" si="203"/>
        <v>-2.4250628650114208</v>
      </c>
      <c r="P254" s="68">
        <f t="shared" si="204"/>
        <v>-0.73950030342598794</v>
      </c>
      <c r="Q254" s="65">
        <f t="shared" si="205"/>
        <v>-3.5788635292438187</v>
      </c>
      <c r="R254" s="69">
        <f t="shared" si="206"/>
        <v>-2.385909019495879</v>
      </c>
      <c r="S254" s="68">
        <f t="shared" si="207"/>
        <v>-0.79251249549661296</v>
      </c>
      <c r="T254" s="65">
        <f t="shared" si="208"/>
        <v>-3.6683600232596723</v>
      </c>
      <c r="U254" s="69">
        <f t="shared" si="209"/>
        <v>-2.4455733488397815</v>
      </c>
      <c r="V254" s="68">
        <f t="shared" si="210"/>
        <v>-0.73208071683905729</v>
      </c>
      <c r="W254" s="65">
        <f t="shared" si="211"/>
        <v>-3.7927087118405383</v>
      </c>
      <c r="X254" s="69">
        <f t="shared" si="212"/>
        <v>-2.5284724745603588</v>
      </c>
      <c r="Y254" s="68">
        <f t="shared" si="213"/>
        <v>-2.9871011847030395</v>
      </c>
      <c r="Z254" s="65">
        <f t="shared" si="214"/>
        <v>-8.1361153588868351</v>
      </c>
      <c r="AA254" s="69">
        <f t="shared" si="215"/>
        <v>-5.424076905924557</v>
      </c>
      <c r="AB254" s="98">
        <f>SUMIF(BN254:BU254,"VERDADEIRO",BN$3:$BU253)</f>
        <v>0</v>
      </c>
      <c r="AC254" s="97">
        <f t="shared" si="174"/>
        <v>251</v>
      </c>
      <c r="AD254">
        <f>RTD("tryd.rtdserver",,"COT",B254,"ULT")</f>
        <v>67.930000000000007</v>
      </c>
      <c r="AE254">
        <f>RTD("tryd.rtdserver",,"COT",C254,"ULT")</f>
        <v>21.84</v>
      </c>
      <c r="AF254">
        <f>VLOOKUP($AC254,LS_Coint_BD!$B$3:$AQ$1079,AF$2)*$AD254+VLOOKUP($AC254,LS_Coint_BD!$B$3:$AQ$1079,AF$2+1)</f>
        <v>0</v>
      </c>
      <c r="AG254">
        <f>VLOOKUP($AC254,LS_Coint_BD!$B$3:$AQ$1079,AG$2)*$AD254+VLOOKUP($AC254,LS_Coint_BD!$B$3:$AQ$1079,AG$2+1)</f>
        <v>0</v>
      </c>
      <c r="AH254">
        <f>VLOOKUP($AC254,LS_Coint_BD!$B$3:$AQ$1079,AH$2)*$AD254+VLOOKUP($AC254,LS_Coint_BD!$B$3:$AQ$1079,AH$2+1)</f>
        <v>22.503395219073003</v>
      </c>
      <c r="AI254">
        <f>VLOOKUP($AC254,LS_Coint_BD!$B$3:$AQ$1079,AI$2)*$AD254+VLOOKUP($AC254,LS_Coint_BD!$B$3:$AQ$1079,AI$2+1)</f>
        <v>22.499509993964338</v>
      </c>
      <c r="AJ254">
        <f>VLOOKUP($AC254,LS_Coint_BD!$B$3:$AQ$1079,AJ$2)*$AD254+VLOOKUP($AC254,LS_Coint_BD!$B$3:$AQ$1079,AJ$2+1)</f>
        <v>22.579500303425988</v>
      </c>
      <c r="AK254">
        <f>VLOOKUP($AC254,LS_Coint_BD!$B$3:$AQ$1079,AK$2)*$AD254+VLOOKUP($AC254,LS_Coint_BD!$B$3:$AQ$1079,AK$2+1)</f>
        <v>22.632512495496613</v>
      </c>
      <c r="AL254">
        <f>VLOOKUP($AC254,LS_Coint_BD!$B$3:$AQ$1079,AL$2)*$AD254+VLOOKUP($AC254,LS_Coint_BD!$B$3:$AQ$1079,AL$2+1)</f>
        <v>22.572080716839057</v>
      </c>
      <c r="AM254">
        <f>VLOOKUP($AC254,LS_Coint_BD!$B$3:$AQ$1079,AM$2)*$AD254+VLOOKUP($AC254,LS_Coint_BD!$B$3:$AQ$1079,AM$2+1)</f>
        <v>24.827101184703039</v>
      </c>
      <c r="AN254">
        <f>VLOOKUP($AC254,LS_Coint_BD!$B$3:$AQ$1079,AN$2)</f>
        <v>0</v>
      </c>
      <c r="AO254">
        <f>VLOOKUP($AC254,LS_Coint_BD!$B$3:$AQ$1079,AO$2)</f>
        <v>0</v>
      </c>
      <c r="AP254">
        <f>VLOOKUP($AC254,LS_Coint_BD!$B$3:$AQ$1079,AP$2)</f>
        <v>1.2544984717836101</v>
      </c>
      <c r="AQ254">
        <f>VLOOKUP($AC254,LS_Coint_BD!$B$3:$AQ$1079,AQ$2)</f>
        <v>1.2125314325057099</v>
      </c>
      <c r="AR254">
        <f>VLOOKUP($AC254,LS_Coint_BD!$B$3:$AQ$1079,AR$2)</f>
        <v>1.1929545097479399</v>
      </c>
      <c r="AS254">
        <f>VLOOKUP($AC254,LS_Coint_BD!$B$3:$AQ$1079,AS$2)</f>
        <v>1.2227866744198901</v>
      </c>
      <c r="AT254">
        <f>VLOOKUP($AC254,LS_Coint_BD!$B$3:$AQ$1079,AT$2)</f>
        <v>1.2642362372801801</v>
      </c>
      <c r="AU254">
        <f>VLOOKUP($AC254,LS_Coint_BD!$B$3:$AQ$1079,AU$2)</f>
        <v>2.7120384529622799</v>
      </c>
      <c r="AV254">
        <f>VLOOKUP($AC254,LS_Coint_BD!$B$3:$AQ$1079,AV$2)</f>
        <v>0</v>
      </c>
      <c r="AW254">
        <f>VLOOKUP($AC254,LS_Coint_BD!$B$3:$AQ$1079,AW$2)</f>
        <v>0</v>
      </c>
      <c r="AX254">
        <f>VLOOKUP($AC254,LS_Coint_BD!$B$3:$AQ$1079,AX$2)</f>
        <v>-1.9032394707859798E-15</v>
      </c>
      <c r="AY254">
        <f>VLOOKUP($AC254,LS_Coint_BD!$B$3:$AQ$1079,AY$2)</f>
        <v>-1.02140518265514E-15</v>
      </c>
      <c r="AZ254">
        <f>VLOOKUP($AC254,LS_Coint_BD!$B$3:$AQ$1079,AZ$2)</f>
        <v>8.6844112148456696E-16</v>
      </c>
      <c r="BA254">
        <f>VLOOKUP($AC254,LS_Coint_BD!$B$3:$AQ$1079,BA$2)</f>
        <v>-1.20792265079217E-15</v>
      </c>
      <c r="BB254">
        <f>VLOOKUP($AC254,LS_Coint_BD!$B$3:$AQ$1079,BB$2)</f>
        <v>1.5341263613002201E-15</v>
      </c>
      <c r="BC254">
        <f>VLOOKUP($AC254,LS_Coint_BD!$B$3:$AQ$1079,BC$2)</f>
        <v>2.9558577807620202E-15</v>
      </c>
      <c r="BD254">
        <f t="shared" si="183"/>
        <v>0</v>
      </c>
      <c r="BE254">
        <f t="shared" si="184"/>
        <v>0</v>
      </c>
      <c r="BF254">
        <f t="shared" si="185"/>
        <v>-2.5089969435672219</v>
      </c>
      <c r="BG254">
        <f t="shared" si="186"/>
        <v>-2.4250628650114208</v>
      </c>
      <c r="BH254">
        <f t="shared" si="187"/>
        <v>-2.385909019495879</v>
      </c>
      <c r="BI254">
        <f t="shared" si="188"/>
        <v>-2.4455733488397815</v>
      </c>
      <c r="BJ254">
        <f t="shared" si="189"/>
        <v>-2.5284724745603588</v>
      </c>
      <c r="BK254">
        <f t="shared" si="190"/>
        <v>-5.424076905924557</v>
      </c>
      <c r="BL254">
        <f t="shared" si="191"/>
        <v>0</v>
      </c>
      <c r="BN254" s="19" t="b">
        <f t="shared" si="175"/>
        <v>0</v>
      </c>
      <c r="BO254" s="19" t="b">
        <f t="shared" si="176"/>
        <v>0</v>
      </c>
      <c r="BP254" s="19" t="b">
        <f t="shared" si="177"/>
        <v>0</v>
      </c>
      <c r="BQ254" s="19" t="b">
        <f t="shared" si="178"/>
        <v>0</v>
      </c>
      <c r="BR254" s="19" t="b">
        <f t="shared" si="179"/>
        <v>0</v>
      </c>
      <c r="BS254" s="19" t="b">
        <f t="shared" si="180"/>
        <v>0</v>
      </c>
      <c r="BT254" s="19" t="b">
        <f t="shared" si="181"/>
        <v>0</v>
      </c>
      <c r="BU254" s="19" t="b">
        <f t="shared" si="182"/>
        <v>0</v>
      </c>
    </row>
    <row r="255" spans="2:73" x14ac:dyDescent="0.3">
      <c r="B255" s="17" t="str">
        <f>VLOOKUP($AC255,LS_Coint_BD!$B$3:$D$1079,2)</f>
        <v>CPLE6</v>
      </c>
      <c r="C255" s="87" t="str">
        <f>VLOOKUP($AC255,LS_Coint_BD!$B$3:$D$1079,3)</f>
        <v>SANB11</v>
      </c>
      <c r="D255" s="70">
        <f t="shared" si="192"/>
        <v>0.36391697400978273</v>
      </c>
      <c r="E255" s="66">
        <f t="shared" si="193"/>
        <v>9.5223663542358867</v>
      </c>
      <c r="F255" s="71">
        <f t="shared" si="194"/>
        <v>6.3482442361572575</v>
      </c>
      <c r="G255" s="70">
        <f t="shared" si="195"/>
        <v>0.56043072064647248</v>
      </c>
      <c r="H255" s="66">
        <f t="shared" si="196"/>
        <v>9.3206595453966781</v>
      </c>
      <c r="I255" s="71">
        <f t="shared" si="197"/>
        <v>6.213773030264452</v>
      </c>
      <c r="J255" s="70">
        <f t="shared" si="198"/>
        <v>0.77292408705790194</v>
      </c>
      <c r="K255" s="66">
        <f t="shared" si="199"/>
        <v>9.137825087918749</v>
      </c>
      <c r="L255" s="71">
        <f t="shared" si="200"/>
        <v>6.0918833919458333</v>
      </c>
      <c r="M255" s="70">
        <f t="shared" si="201"/>
        <v>0.91749719495772553</v>
      </c>
      <c r="N255" s="66">
        <f t="shared" si="202"/>
        <v>8.8132135870994386</v>
      </c>
      <c r="O255" s="71">
        <f t="shared" si="203"/>
        <v>5.8754757247329588</v>
      </c>
      <c r="P255" s="70">
        <f t="shared" si="204"/>
        <v>1.1672694390849472</v>
      </c>
      <c r="Q255" s="66">
        <f t="shared" si="205"/>
        <v>8.966754598165771</v>
      </c>
      <c r="R255" s="71">
        <f t="shared" si="206"/>
        <v>5.977836398777181</v>
      </c>
      <c r="S255" s="70">
        <f t="shared" si="207"/>
        <v>1.9413311089775434</v>
      </c>
      <c r="T255" s="66">
        <f t="shared" si="208"/>
        <v>9.5403587706579565</v>
      </c>
      <c r="U255" s="71">
        <f t="shared" si="209"/>
        <v>6.3602391804386382</v>
      </c>
      <c r="V255" s="70">
        <f t="shared" si="210"/>
        <v>0</v>
      </c>
      <c r="W255" s="66">
        <f t="shared" si="211"/>
        <v>0</v>
      </c>
      <c r="X255" s="71">
        <f t="shared" si="212"/>
        <v>0</v>
      </c>
      <c r="Y255" s="70">
        <f t="shared" si="213"/>
        <v>0</v>
      </c>
      <c r="Z255" s="66">
        <f t="shared" si="214"/>
        <v>0</v>
      </c>
      <c r="AA255" s="71">
        <f t="shared" si="215"/>
        <v>0</v>
      </c>
      <c r="AB255" s="98">
        <f>SUMIF(BN255:BU255,"VERDADEIRO",BN$3:$BU254)</f>
        <v>0</v>
      </c>
      <c r="AC255" s="97">
        <f t="shared" si="174"/>
        <v>252</v>
      </c>
      <c r="AD255">
        <f>RTD("tryd.rtdserver",,"COT",B255,"ULT")</f>
        <v>67.930000000000007</v>
      </c>
      <c r="AE255">
        <f>RTD("tryd.rtdserver",,"COT",C255,"ULT")</f>
        <v>41.56</v>
      </c>
      <c r="AF255">
        <f>VLOOKUP($AC255,LS_Coint_BD!$B$3:$AQ$1079,AF$2)*$AD255+VLOOKUP($AC255,LS_Coint_BD!$B$3:$AQ$1079,AF$2+1)</f>
        <v>41.19608302599022</v>
      </c>
      <c r="AG255">
        <f>VLOOKUP($AC255,LS_Coint_BD!$B$3:$AQ$1079,AG$2)*$AD255+VLOOKUP($AC255,LS_Coint_BD!$B$3:$AQ$1079,AG$2+1)</f>
        <v>40.99956927935353</v>
      </c>
      <c r="AH255">
        <f>VLOOKUP($AC255,LS_Coint_BD!$B$3:$AQ$1079,AH$2)*$AD255+VLOOKUP($AC255,LS_Coint_BD!$B$3:$AQ$1079,AH$2+1)</f>
        <v>40.7870759129421</v>
      </c>
      <c r="AI255">
        <f>VLOOKUP($AC255,LS_Coint_BD!$B$3:$AQ$1079,AI$2)*$AD255+VLOOKUP($AC255,LS_Coint_BD!$B$3:$AQ$1079,AI$2+1)</f>
        <v>40.642502805042277</v>
      </c>
      <c r="AJ255">
        <f>VLOOKUP($AC255,LS_Coint_BD!$B$3:$AQ$1079,AJ$2)*$AD255+VLOOKUP($AC255,LS_Coint_BD!$B$3:$AQ$1079,AJ$2+1)</f>
        <v>40.392730560915055</v>
      </c>
      <c r="AK255">
        <f>VLOOKUP($AC255,LS_Coint_BD!$B$3:$AQ$1079,AK$2)*$AD255+VLOOKUP($AC255,LS_Coint_BD!$B$3:$AQ$1079,AK$2+1)</f>
        <v>39.618668891022459</v>
      </c>
      <c r="AL255">
        <f>VLOOKUP($AC255,LS_Coint_BD!$B$3:$AQ$1079,AL$2)*$AD255+VLOOKUP($AC255,LS_Coint_BD!$B$3:$AQ$1079,AL$2+1)</f>
        <v>0</v>
      </c>
      <c r="AM255">
        <f>VLOOKUP($AC255,LS_Coint_BD!$B$3:$AQ$1079,AM$2)*$AD255+VLOOKUP($AC255,LS_Coint_BD!$B$3:$AQ$1079,AM$2+1)</f>
        <v>0</v>
      </c>
      <c r="AN255">
        <f>VLOOKUP($AC255,LS_Coint_BD!$B$3:$AQ$1079,AN$2)</f>
        <v>3.1741221180786301</v>
      </c>
      <c r="AO255">
        <f>VLOOKUP($AC255,LS_Coint_BD!$B$3:$AQ$1079,AO$2)</f>
        <v>3.1068865151322198</v>
      </c>
      <c r="AP255">
        <f>VLOOKUP($AC255,LS_Coint_BD!$B$3:$AQ$1079,AP$2)</f>
        <v>3.0459416959729202</v>
      </c>
      <c r="AQ255">
        <f>VLOOKUP($AC255,LS_Coint_BD!$B$3:$AQ$1079,AQ$2)</f>
        <v>2.9377378623664798</v>
      </c>
      <c r="AR255">
        <f>VLOOKUP($AC255,LS_Coint_BD!$B$3:$AQ$1079,AR$2)</f>
        <v>2.98891819938859</v>
      </c>
      <c r="AS255">
        <f>VLOOKUP($AC255,LS_Coint_BD!$B$3:$AQ$1079,AS$2)</f>
        <v>3.18011959021932</v>
      </c>
      <c r="AT255">
        <f>VLOOKUP($AC255,LS_Coint_BD!$B$3:$AQ$1079,AT$2)</f>
        <v>0</v>
      </c>
      <c r="AU255">
        <f>VLOOKUP($AC255,LS_Coint_BD!$B$3:$AQ$1079,AU$2)</f>
        <v>0</v>
      </c>
      <c r="AV255">
        <f>VLOOKUP($AC255,LS_Coint_BD!$B$3:$AQ$1079,AV$2)</f>
        <v>-2.2737367544323199E-15</v>
      </c>
      <c r="AW255">
        <f>VLOOKUP($AC255,LS_Coint_BD!$B$3:$AQ$1079,AW$2)</f>
        <v>1.26713454543885E-14</v>
      </c>
      <c r="AX255">
        <f>VLOOKUP($AC255,LS_Coint_BD!$B$3:$AQ$1079,AX$2)</f>
        <v>-7.1054273576010003E-15</v>
      </c>
      <c r="AY255">
        <f>VLOOKUP($AC255,LS_Coint_BD!$B$3:$AQ$1079,AY$2)</f>
        <v>-1.06581410364015E-15</v>
      </c>
      <c r="AZ255">
        <f>VLOOKUP($AC255,LS_Coint_BD!$B$3:$AQ$1079,AZ$2)</f>
        <v>1.26318708579573E-15</v>
      </c>
      <c r="BA255">
        <f>VLOOKUP($AC255,LS_Coint_BD!$B$3:$AQ$1079,BA$2)</f>
        <v>-1.45661260830821E-15</v>
      </c>
      <c r="BB255">
        <f>VLOOKUP($AC255,LS_Coint_BD!$B$3:$AQ$1079,BB$2)</f>
        <v>0</v>
      </c>
      <c r="BC255">
        <f>VLOOKUP($AC255,LS_Coint_BD!$B$3:$AQ$1079,BC$2)</f>
        <v>0</v>
      </c>
      <c r="BD255">
        <f t="shared" si="183"/>
        <v>6.3482442361572575</v>
      </c>
      <c r="BE255">
        <f t="shared" si="184"/>
        <v>6.213773030264452</v>
      </c>
      <c r="BF255">
        <f t="shared" si="185"/>
        <v>6.0918833919458333</v>
      </c>
      <c r="BG255">
        <f t="shared" si="186"/>
        <v>5.8754757247329588</v>
      </c>
      <c r="BH255">
        <f t="shared" si="187"/>
        <v>5.977836398777181</v>
      </c>
      <c r="BI255">
        <f t="shared" si="188"/>
        <v>6.3602391804386382</v>
      </c>
      <c r="BJ255">
        <f t="shared" si="189"/>
        <v>0</v>
      </c>
      <c r="BK255">
        <f t="shared" si="190"/>
        <v>0</v>
      </c>
      <c r="BL255">
        <f t="shared" si="191"/>
        <v>6.3482442361572531</v>
      </c>
      <c r="BN255" s="30" t="b">
        <f t="shared" si="175"/>
        <v>0</v>
      </c>
      <c r="BO255" s="30" t="b">
        <f t="shared" si="176"/>
        <v>0</v>
      </c>
      <c r="BP255" s="30" t="b">
        <f t="shared" si="177"/>
        <v>0</v>
      </c>
      <c r="BQ255" s="30" t="b">
        <f t="shared" si="178"/>
        <v>0</v>
      </c>
      <c r="BR255" s="30" t="b">
        <f t="shared" si="179"/>
        <v>0</v>
      </c>
      <c r="BS255" s="30" t="b">
        <f t="shared" si="180"/>
        <v>0</v>
      </c>
      <c r="BT255" s="30" t="b">
        <f t="shared" si="181"/>
        <v>0</v>
      </c>
      <c r="BU255" s="30" t="b">
        <f t="shared" si="182"/>
        <v>0</v>
      </c>
    </row>
    <row r="256" spans="2:73" x14ac:dyDescent="0.3">
      <c r="B256" s="17" t="str">
        <f>VLOOKUP($AC256,LS_Coint_BD!$B$3:$D$1079,2)</f>
        <v>CPLE6</v>
      </c>
      <c r="C256" s="87" t="str">
        <f>VLOOKUP($AC256,LS_Coint_BD!$B$3:$D$1079,3)</f>
        <v>SULA11</v>
      </c>
      <c r="D256" s="68">
        <f t="shared" si="192"/>
        <v>-1.8665915643770461</v>
      </c>
      <c r="E256" s="65">
        <f t="shared" si="193"/>
        <v>-3.8045241182470528</v>
      </c>
      <c r="F256" s="69">
        <f t="shared" si="194"/>
        <v>-2.5363494121647019</v>
      </c>
      <c r="G256" s="68">
        <f t="shared" si="195"/>
        <v>0</v>
      </c>
      <c r="H256" s="65">
        <f t="shared" si="196"/>
        <v>0</v>
      </c>
      <c r="I256" s="69">
        <f t="shared" si="197"/>
        <v>0</v>
      </c>
      <c r="J256" s="68">
        <f t="shared" si="198"/>
        <v>-1.7789960425291511</v>
      </c>
      <c r="K256" s="65">
        <f t="shared" si="199"/>
        <v>-8.9342526545093204</v>
      </c>
      <c r="L256" s="69">
        <f t="shared" si="200"/>
        <v>-5.9561684363395466</v>
      </c>
      <c r="M256" s="68">
        <f t="shared" si="201"/>
        <v>-1.7068082406770273</v>
      </c>
      <c r="N256" s="65">
        <f t="shared" si="202"/>
        <v>-8.571504174296674</v>
      </c>
      <c r="O256" s="69">
        <f t="shared" si="203"/>
        <v>-5.7143361161977833</v>
      </c>
      <c r="P256" s="68">
        <f t="shared" si="204"/>
        <v>0</v>
      </c>
      <c r="Q256" s="65">
        <f t="shared" si="205"/>
        <v>0</v>
      </c>
      <c r="R256" s="69">
        <f t="shared" si="206"/>
        <v>0</v>
      </c>
      <c r="S256" s="68">
        <f t="shared" si="207"/>
        <v>0</v>
      </c>
      <c r="T256" s="65">
        <f t="shared" si="208"/>
        <v>0</v>
      </c>
      <c r="U256" s="69">
        <f t="shared" si="209"/>
        <v>0</v>
      </c>
      <c r="V256" s="68">
        <f t="shared" si="210"/>
        <v>-3.3459206230779799</v>
      </c>
      <c r="W256" s="65">
        <f t="shared" si="211"/>
        <v>-10.632403566922322</v>
      </c>
      <c r="X256" s="69">
        <f t="shared" si="212"/>
        <v>-7.0882690446148819</v>
      </c>
      <c r="Y256" s="68">
        <f t="shared" si="213"/>
        <v>-5.5016783621079384</v>
      </c>
      <c r="Z256" s="65">
        <f t="shared" si="214"/>
        <v>-12.653252971691572</v>
      </c>
      <c r="AA256" s="69">
        <f t="shared" si="215"/>
        <v>-8.4355019811277145</v>
      </c>
      <c r="AB256" s="98">
        <f>SUMIF(BN256:BU256,"VERDADEIRO",BN$3:$BU255)</f>
        <v>0</v>
      </c>
      <c r="AC256" s="97">
        <f t="shared" si="174"/>
        <v>253</v>
      </c>
      <c r="AD256">
        <f>RTD("tryd.rtdserver",,"COT",B256,"ULT")</f>
        <v>67.930000000000007</v>
      </c>
      <c r="AE256">
        <f>RTD("tryd.rtdserver",,"COT",C256,"ULT")</f>
        <v>40.18</v>
      </c>
      <c r="AF256">
        <f>VLOOKUP($AC256,LS_Coint_BD!$B$3:$AQ$1079,AF$2)*$AD256+VLOOKUP($AC256,LS_Coint_BD!$B$3:$AQ$1079,AF$2+1)</f>
        <v>42.046591564377046</v>
      </c>
      <c r="AG256">
        <f>VLOOKUP($AC256,LS_Coint_BD!$B$3:$AQ$1079,AG$2)*$AD256+VLOOKUP($AC256,LS_Coint_BD!$B$3:$AQ$1079,AG$2+1)</f>
        <v>0</v>
      </c>
      <c r="AH256">
        <f>VLOOKUP($AC256,LS_Coint_BD!$B$3:$AQ$1079,AH$2)*$AD256+VLOOKUP($AC256,LS_Coint_BD!$B$3:$AQ$1079,AH$2+1)</f>
        <v>41.958996042529151</v>
      </c>
      <c r="AI256">
        <f>VLOOKUP($AC256,LS_Coint_BD!$B$3:$AQ$1079,AI$2)*$AD256+VLOOKUP($AC256,LS_Coint_BD!$B$3:$AQ$1079,AI$2+1)</f>
        <v>41.886808240677027</v>
      </c>
      <c r="AJ256">
        <f>VLOOKUP($AC256,LS_Coint_BD!$B$3:$AQ$1079,AJ$2)*$AD256+VLOOKUP($AC256,LS_Coint_BD!$B$3:$AQ$1079,AJ$2+1)</f>
        <v>0</v>
      </c>
      <c r="AK256">
        <f>VLOOKUP($AC256,LS_Coint_BD!$B$3:$AQ$1079,AK$2)*$AD256+VLOOKUP($AC256,LS_Coint_BD!$B$3:$AQ$1079,AK$2+1)</f>
        <v>0</v>
      </c>
      <c r="AL256">
        <f>VLOOKUP($AC256,LS_Coint_BD!$B$3:$AQ$1079,AL$2)*$AD256+VLOOKUP($AC256,LS_Coint_BD!$B$3:$AQ$1079,AL$2+1)</f>
        <v>43.52592062307798</v>
      </c>
      <c r="AM256">
        <f>VLOOKUP($AC256,LS_Coint_BD!$B$3:$AQ$1079,AM$2)*$AD256+VLOOKUP($AC256,LS_Coint_BD!$B$3:$AQ$1079,AM$2+1)</f>
        <v>45.681678362107938</v>
      </c>
      <c r="AN256">
        <f>VLOOKUP($AC256,LS_Coint_BD!$B$3:$AQ$1079,AN$2)</f>
        <v>1.2681747060823501</v>
      </c>
      <c r="AO256">
        <f>VLOOKUP($AC256,LS_Coint_BD!$B$3:$AQ$1079,AO$2)</f>
        <v>0</v>
      </c>
      <c r="AP256">
        <f>VLOOKUP($AC256,LS_Coint_BD!$B$3:$AQ$1079,AP$2)</f>
        <v>2.9780842181697702</v>
      </c>
      <c r="AQ256">
        <f>VLOOKUP($AC256,LS_Coint_BD!$B$3:$AQ$1079,AQ$2)</f>
        <v>2.8571680580988899</v>
      </c>
      <c r="AR256">
        <f>VLOOKUP($AC256,LS_Coint_BD!$B$3:$AQ$1079,AR$2)</f>
        <v>0</v>
      </c>
      <c r="AS256">
        <f>VLOOKUP($AC256,LS_Coint_BD!$B$3:$AQ$1079,AS$2)</f>
        <v>0</v>
      </c>
      <c r="AT256">
        <f>VLOOKUP($AC256,LS_Coint_BD!$B$3:$AQ$1079,AT$2)</f>
        <v>3.5441345223074401</v>
      </c>
      <c r="AU256">
        <f>VLOOKUP($AC256,LS_Coint_BD!$B$3:$AQ$1079,AU$2)</f>
        <v>4.2177509905638599</v>
      </c>
      <c r="AV256">
        <f>VLOOKUP($AC256,LS_Coint_BD!$B$3:$AQ$1079,AV$2)</f>
        <v>-1.9184653865522698E-15</v>
      </c>
      <c r="AW256">
        <f>VLOOKUP($AC256,LS_Coint_BD!$B$3:$AQ$1079,AW$2)</f>
        <v>0</v>
      </c>
      <c r="AX256">
        <f>VLOOKUP($AC256,LS_Coint_BD!$B$3:$AQ$1079,AX$2)</f>
        <v>-5.9888602014065603E-15</v>
      </c>
      <c r="AY256">
        <f>VLOOKUP($AC256,LS_Coint_BD!$B$3:$AQ$1079,AY$2)</f>
        <v>-3.8191672047105399E-15</v>
      </c>
      <c r="AZ256">
        <f>VLOOKUP($AC256,LS_Coint_BD!$B$3:$AQ$1079,AZ$2)</f>
        <v>0</v>
      </c>
      <c r="BA256">
        <f>VLOOKUP($AC256,LS_Coint_BD!$B$3:$AQ$1079,BA$2)</f>
        <v>0</v>
      </c>
      <c r="BB256">
        <f>VLOOKUP($AC256,LS_Coint_BD!$B$3:$AQ$1079,BB$2)</f>
        <v>-2.0670334131202902E-15</v>
      </c>
      <c r="BC256">
        <f>VLOOKUP($AC256,LS_Coint_BD!$B$3:$AQ$1079,BC$2)</f>
        <v>4.5474735088646397E-15</v>
      </c>
      <c r="BD256">
        <f t="shared" si="183"/>
        <v>-2.5363494121647019</v>
      </c>
      <c r="BE256">
        <f t="shared" si="184"/>
        <v>0</v>
      </c>
      <c r="BF256">
        <f t="shared" si="185"/>
        <v>-5.9561684363395466</v>
      </c>
      <c r="BG256">
        <f t="shared" si="186"/>
        <v>-5.7143361161977833</v>
      </c>
      <c r="BH256">
        <f t="shared" si="187"/>
        <v>0</v>
      </c>
      <c r="BI256">
        <f t="shared" si="188"/>
        <v>0</v>
      </c>
      <c r="BJ256">
        <f t="shared" si="189"/>
        <v>-7.0882690446148819</v>
      </c>
      <c r="BK256">
        <f t="shared" si="190"/>
        <v>-8.4355019811277145</v>
      </c>
      <c r="BL256">
        <f t="shared" si="191"/>
        <v>-2.5363494121646979</v>
      </c>
      <c r="BN256" s="19" t="b">
        <f t="shared" si="175"/>
        <v>0</v>
      </c>
      <c r="BO256" s="19" t="b">
        <f t="shared" si="176"/>
        <v>0</v>
      </c>
      <c r="BP256" s="19" t="b">
        <f t="shared" si="177"/>
        <v>0</v>
      </c>
      <c r="BQ256" s="19" t="b">
        <f t="shared" si="178"/>
        <v>0</v>
      </c>
      <c r="BR256" s="19" t="b">
        <f t="shared" si="179"/>
        <v>0</v>
      </c>
      <c r="BS256" s="19" t="b">
        <f t="shared" si="180"/>
        <v>0</v>
      </c>
      <c r="BT256" s="19" t="b">
        <f t="shared" si="181"/>
        <v>0</v>
      </c>
      <c r="BU256" s="19" t="b">
        <f t="shared" si="182"/>
        <v>0</v>
      </c>
    </row>
    <row r="257" spans="2:73" x14ac:dyDescent="0.3">
      <c r="B257" s="17" t="str">
        <f>VLOOKUP($AC257,LS_Coint_BD!$B$3:$D$1079,2)</f>
        <v>CPLE6</v>
      </c>
      <c r="C257" s="87" t="str">
        <f>VLOOKUP($AC257,LS_Coint_BD!$B$3:$D$1079,3)</f>
        <v>TAEE11</v>
      </c>
      <c r="D257" s="70">
        <f t="shared" si="192"/>
        <v>0</v>
      </c>
      <c r="E257" s="66">
        <f t="shared" si="193"/>
        <v>0</v>
      </c>
      <c r="F257" s="71">
        <f t="shared" si="194"/>
        <v>0</v>
      </c>
      <c r="G257" s="70">
        <f t="shared" si="195"/>
        <v>0</v>
      </c>
      <c r="H257" s="66">
        <f t="shared" si="196"/>
        <v>0</v>
      </c>
      <c r="I257" s="71">
        <f t="shared" si="197"/>
        <v>0</v>
      </c>
      <c r="J257" s="70">
        <f t="shared" si="198"/>
        <v>1.1299328312184826</v>
      </c>
      <c r="K257" s="66">
        <f t="shared" si="199"/>
        <v>4.6278774496737904</v>
      </c>
      <c r="L257" s="71">
        <f t="shared" si="200"/>
        <v>3.0852516331158601</v>
      </c>
      <c r="M257" s="70">
        <f t="shared" si="201"/>
        <v>1.2054421286478068</v>
      </c>
      <c r="N257" s="66">
        <f t="shared" si="202"/>
        <v>4.4991257604439454</v>
      </c>
      <c r="O257" s="71">
        <f t="shared" si="203"/>
        <v>2.9994171736292969</v>
      </c>
      <c r="P257" s="70">
        <f t="shared" si="204"/>
        <v>1.3634535861993271</v>
      </c>
      <c r="Q257" s="66">
        <f t="shared" si="205"/>
        <v>4.5127816471252524</v>
      </c>
      <c r="R257" s="71">
        <f t="shared" si="206"/>
        <v>3.0085210980835018</v>
      </c>
      <c r="S257" s="70">
        <f t="shared" si="207"/>
        <v>1.6196358193794822</v>
      </c>
      <c r="T257" s="66">
        <f t="shared" si="208"/>
        <v>4.5307177339978209</v>
      </c>
      <c r="U257" s="71">
        <f t="shared" si="209"/>
        <v>3.0204784893318806</v>
      </c>
      <c r="V257" s="70">
        <f t="shared" si="210"/>
        <v>1.92936624658239</v>
      </c>
      <c r="W257" s="66">
        <f t="shared" si="211"/>
        <v>4.6312596148495251</v>
      </c>
      <c r="X257" s="71">
        <f t="shared" si="212"/>
        <v>3.0875064098996834</v>
      </c>
      <c r="Y257" s="70">
        <f t="shared" si="213"/>
        <v>0</v>
      </c>
      <c r="Z257" s="66">
        <f t="shared" si="214"/>
        <v>0</v>
      </c>
      <c r="AA257" s="71">
        <f t="shared" si="215"/>
        <v>0</v>
      </c>
      <c r="AB257" s="98">
        <f>SUMIF(BN257:BU257,"VERDADEIRO",BN$3:$BU256)</f>
        <v>0</v>
      </c>
      <c r="AC257" s="97">
        <f t="shared" si="174"/>
        <v>254</v>
      </c>
      <c r="AD257">
        <f>RTD("tryd.rtdserver",,"COT",B257,"ULT")</f>
        <v>67.930000000000007</v>
      </c>
      <c r="AE257">
        <f>RTD("tryd.rtdserver",,"COT",C257,"ULT")</f>
        <v>33.130000000000003</v>
      </c>
      <c r="AF257">
        <f>VLOOKUP($AC257,LS_Coint_BD!$B$3:$AQ$1079,AF$2)*$AD257+VLOOKUP($AC257,LS_Coint_BD!$B$3:$AQ$1079,AF$2+1)</f>
        <v>0</v>
      </c>
      <c r="AG257">
        <f>VLOOKUP($AC257,LS_Coint_BD!$B$3:$AQ$1079,AG$2)*$AD257+VLOOKUP($AC257,LS_Coint_BD!$B$3:$AQ$1079,AG$2+1)</f>
        <v>0</v>
      </c>
      <c r="AH257">
        <f>VLOOKUP($AC257,LS_Coint_BD!$B$3:$AQ$1079,AH$2)*$AD257+VLOOKUP($AC257,LS_Coint_BD!$B$3:$AQ$1079,AH$2+1)</f>
        <v>32.00006716878152</v>
      </c>
      <c r="AI257">
        <f>VLOOKUP($AC257,LS_Coint_BD!$B$3:$AQ$1079,AI$2)*$AD257+VLOOKUP($AC257,LS_Coint_BD!$B$3:$AQ$1079,AI$2+1)</f>
        <v>31.924557871352196</v>
      </c>
      <c r="AJ257">
        <f>VLOOKUP($AC257,LS_Coint_BD!$B$3:$AQ$1079,AJ$2)*$AD257+VLOOKUP($AC257,LS_Coint_BD!$B$3:$AQ$1079,AJ$2+1)</f>
        <v>31.766546413800675</v>
      </c>
      <c r="AK257">
        <f>VLOOKUP($AC257,LS_Coint_BD!$B$3:$AQ$1079,AK$2)*$AD257+VLOOKUP($AC257,LS_Coint_BD!$B$3:$AQ$1079,AK$2+1)</f>
        <v>31.51036418062052</v>
      </c>
      <c r="AL257">
        <f>VLOOKUP($AC257,LS_Coint_BD!$B$3:$AQ$1079,AL$2)*$AD257+VLOOKUP($AC257,LS_Coint_BD!$B$3:$AQ$1079,AL$2+1)</f>
        <v>31.200633753417613</v>
      </c>
      <c r="AM257">
        <f>VLOOKUP($AC257,LS_Coint_BD!$B$3:$AQ$1079,AM$2)*$AD257+VLOOKUP($AC257,LS_Coint_BD!$B$3:$AQ$1079,AM$2+1)</f>
        <v>0</v>
      </c>
      <c r="AN257">
        <f>VLOOKUP($AC257,LS_Coint_BD!$B$3:$AQ$1079,AN$2)</f>
        <v>0</v>
      </c>
      <c r="AO257">
        <f>VLOOKUP($AC257,LS_Coint_BD!$B$3:$AQ$1079,AO$2)</f>
        <v>0</v>
      </c>
      <c r="AP257">
        <f>VLOOKUP($AC257,LS_Coint_BD!$B$3:$AQ$1079,AP$2)</f>
        <v>1.5426258165579301</v>
      </c>
      <c r="AQ257">
        <f>VLOOKUP($AC257,LS_Coint_BD!$B$3:$AQ$1079,AQ$2)</f>
        <v>1.49970858681465</v>
      </c>
      <c r="AR257">
        <f>VLOOKUP($AC257,LS_Coint_BD!$B$3:$AQ$1079,AR$2)</f>
        <v>1.50426054904175</v>
      </c>
      <c r="AS257">
        <f>VLOOKUP($AC257,LS_Coint_BD!$B$3:$AQ$1079,AS$2)</f>
        <v>1.5102392446659401</v>
      </c>
      <c r="AT257">
        <f>VLOOKUP($AC257,LS_Coint_BD!$B$3:$AQ$1079,AT$2)</f>
        <v>1.5437532049498399</v>
      </c>
      <c r="AU257">
        <f>VLOOKUP($AC257,LS_Coint_BD!$B$3:$AQ$1079,AU$2)</f>
        <v>0</v>
      </c>
      <c r="AV257">
        <f>VLOOKUP($AC257,LS_Coint_BD!$B$3:$AQ$1079,AV$2)</f>
        <v>0</v>
      </c>
      <c r="AW257">
        <f>VLOOKUP($AC257,LS_Coint_BD!$B$3:$AQ$1079,AW$2)</f>
        <v>0</v>
      </c>
      <c r="AX257">
        <f>VLOOKUP($AC257,LS_Coint_BD!$B$3:$AQ$1079,AX$2)</f>
        <v>-1.5225915766287901E-16</v>
      </c>
      <c r="AY257">
        <f>VLOOKUP($AC257,LS_Coint_BD!$B$3:$AQ$1079,AY$2)</f>
        <v>-3.1530333899354401E-15</v>
      </c>
      <c r="AZ257">
        <f>VLOOKUP($AC257,LS_Coint_BD!$B$3:$AQ$1079,AZ$2)</f>
        <v>1.8158314358313702E-15</v>
      </c>
      <c r="BA257">
        <f>VLOOKUP($AC257,LS_Coint_BD!$B$3:$AQ$1079,BA$2)</f>
        <v>4.9737991503206998E-16</v>
      </c>
      <c r="BB257">
        <f>VLOOKUP($AC257,LS_Coint_BD!$B$3:$AQ$1079,BB$2)</f>
        <v>3.35892929632047E-15</v>
      </c>
      <c r="BC257">
        <f>VLOOKUP($AC257,LS_Coint_BD!$B$3:$AQ$1079,BC$2)</f>
        <v>0</v>
      </c>
      <c r="BD257">
        <f t="shared" si="183"/>
        <v>0</v>
      </c>
      <c r="BE257">
        <f t="shared" si="184"/>
        <v>0</v>
      </c>
      <c r="BF257">
        <f t="shared" si="185"/>
        <v>3.0852516331158601</v>
      </c>
      <c r="BG257">
        <f t="shared" si="186"/>
        <v>2.9994171736292969</v>
      </c>
      <c r="BH257">
        <f t="shared" si="187"/>
        <v>3.0085210980835018</v>
      </c>
      <c r="BI257">
        <f t="shared" si="188"/>
        <v>3.0204784893318806</v>
      </c>
      <c r="BJ257">
        <f t="shared" si="189"/>
        <v>3.0875064098996834</v>
      </c>
      <c r="BK257">
        <f t="shared" si="190"/>
        <v>0</v>
      </c>
      <c r="BL257">
        <f t="shared" si="191"/>
        <v>0</v>
      </c>
      <c r="BN257" s="30" t="b">
        <f t="shared" si="175"/>
        <v>0</v>
      </c>
      <c r="BO257" s="30" t="b">
        <f t="shared" si="176"/>
        <v>0</v>
      </c>
      <c r="BP257" s="30" t="b">
        <f t="shared" si="177"/>
        <v>0</v>
      </c>
      <c r="BQ257" s="30" t="b">
        <f t="shared" si="178"/>
        <v>0</v>
      </c>
      <c r="BR257" s="30" t="b">
        <f t="shared" si="179"/>
        <v>0</v>
      </c>
      <c r="BS257" s="30" t="b">
        <f t="shared" si="180"/>
        <v>0</v>
      </c>
      <c r="BT257" s="30" t="b">
        <f t="shared" si="181"/>
        <v>0</v>
      </c>
      <c r="BU257" s="30" t="b">
        <f t="shared" si="182"/>
        <v>0</v>
      </c>
    </row>
    <row r="258" spans="2:73" x14ac:dyDescent="0.3">
      <c r="B258" s="17" t="str">
        <f>VLOOKUP($AC258,LS_Coint_BD!$B$3:$D$1079,2)</f>
        <v>CPLE6</v>
      </c>
      <c r="C258" s="87" t="str">
        <f>VLOOKUP($AC258,LS_Coint_BD!$B$3:$D$1079,3)</f>
        <v>UGPA3</v>
      </c>
      <c r="D258" s="68">
        <f t="shared" si="192"/>
        <v>0</v>
      </c>
      <c r="E258" s="65">
        <f t="shared" si="193"/>
        <v>0</v>
      </c>
      <c r="F258" s="69">
        <f t="shared" si="194"/>
        <v>0</v>
      </c>
      <c r="G258" s="68">
        <f t="shared" si="195"/>
        <v>0</v>
      </c>
      <c r="H258" s="65">
        <f t="shared" si="196"/>
        <v>0</v>
      </c>
      <c r="I258" s="69">
        <f t="shared" si="197"/>
        <v>0</v>
      </c>
      <c r="J258" s="68">
        <f t="shared" si="198"/>
        <v>0</v>
      </c>
      <c r="K258" s="65">
        <f t="shared" si="199"/>
        <v>0</v>
      </c>
      <c r="L258" s="69">
        <f t="shared" si="200"/>
        <v>0</v>
      </c>
      <c r="M258" s="68">
        <f t="shared" si="201"/>
        <v>1.2952363861451417</v>
      </c>
      <c r="N258" s="65">
        <f t="shared" si="202"/>
        <v>3.9139085252601857</v>
      </c>
      <c r="O258" s="69">
        <f t="shared" si="203"/>
        <v>2.6092723501734572</v>
      </c>
      <c r="P258" s="68">
        <f t="shared" si="204"/>
        <v>1.2919562668168467</v>
      </c>
      <c r="Q258" s="65">
        <f t="shared" si="205"/>
        <v>4.1072561239625118</v>
      </c>
      <c r="R258" s="69">
        <f t="shared" si="206"/>
        <v>2.7381707493083414</v>
      </c>
      <c r="S258" s="68">
        <f t="shared" si="207"/>
        <v>1.07861231262644</v>
      </c>
      <c r="T258" s="65">
        <f t="shared" si="208"/>
        <v>4.154013005678161</v>
      </c>
      <c r="U258" s="69">
        <f t="shared" si="209"/>
        <v>2.7693420037854408</v>
      </c>
      <c r="V258" s="68">
        <f t="shared" si="210"/>
        <v>1.0505399262658166</v>
      </c>
      <c r="W258" s="65">
        <f t="shared" si="211"/>
        <v>4.1549773196591149</v>
      </c>
      <c r="X258" s="69">
        <f t="shared" si="212"/>
        <v>2.7699848797727431</v>
      </c>
      <c r="Y258" s="68">
        <f t="shared" si="213"/>
        <v>1.5002419426862588</v>
      </c>
      <c r="Z258" s="65">
        <f t="shared" si="214"/>
        <v>4.7070278572323048</v>
      </c>
      <c r="AA258" s="69">
        <f t="shared" si="215"/>
        <v>3.1380185714882032</v>
      </c>
      <c r="AB258" s="98">
        <f>SUMIF(BN258:BU258,"VERDADEIRO",BN$3:$BU257)</f>
        <v>0</v>
      </c>
      <c r="AC258" s="97">
        <f t="shared" si="174"/>
        <v>255</v>
      </c>
      <c r="AD258">
        <f>RTD("tryd.rtdserver",,"COT",B258,"ULT")</f>
        <v>67.930000000000007</v>
      </c>
      <c r="AE258">
        <f>RTD("tryd.rtdserver",,"COT",C258,"ULT")</f>
        <v>23.6</v>
      </c>
      <c r="AF258">
        <f>VLOOKUP($AC258,LS_Coint_BD!$B$3:$AQ$1079,AF$2)*$AD258+VLOOKUP($AC258,LS_Coint_BD!$B$3:$AQ$1079,AF$2+1)</f>
        <v>0</v>
      </c>
      <c r="AG258">
        <f>VLOOKUP($AC258,LS_Coint_BD!$B$3:$AQ$1079,AG$2)*$AD258+VLOOKUP($AC258,LS_Coint_BD!$B$3:$AQ$1079,AG$2+1)</f>
        <v>0</v>
      </c>
      <c r="AH258">
        <f>VLOOKUP($AC258,LS_Coint_BD!$B$3:$AQ$1079,AH$2)*$AD258+VLOOKUP($AC258,LS_Coint_BD!$B$3:$AQ$1079,AH$2+1)</f>
        <v>0</v>
      </c>
      <c r="AI258">
        <f>VLOOKUP($AC258,LS_Coint_BD!$B$3:$AQ$1079,AI$2)*$AD258+VLOOKUP($AC258,LS_Coint_BD!$B$3:$AQ$1079,AI$2+1)</f>
        <v>22.30476361385486</v>
      </c>
      <c r="AJ258">
        <f>VLOOKUP($AC258,LS_Coint_BD!$B$3:$AQ$1079,AJ$2)*$AD258+VLOOKUP($AC258,LS_Coint_BD!$B$3:$AQ$1079,AJ$2+1)</f>
        <v>22.308043733183155</v>
      </c>
      <c r="AK258">
        <f>VLOOKUP($AC258,LS_Coint_BD!$B$3:$AQ$1079,AK$2)*$AD258+VLOOKUP($AC258,LS_Coint_BD!$B$3:$AQ$1079,AK$2+1)</f>
        <v>22.521387687373561</v>
      </c>
      <c r="AL258">
        <f>VLOOKUP($AC258,LS_Coint_BD!$B$3:$AQ$1079,AL$2)*$AD258+VLOOKUP($AC258,LS_Coint_BD!$B$3:$AQ$1079,AL$2+1)</f>
        <v>22.549460073734185</v>
      </c>
      <c r="AM258">
        <f>VLOOKUP($AC258,LS_Coint_BD!$B$3:$AQ$1079,AM$2)*$AD258+VLOOKUP($AC258,LS_Coint_BD!$B$3:$AQ$1079,AM$2+1)</f>
        <v>22.099758057313743</v>
      </c>
      <c r="AN258">
        <f>VLOOKUP($AC258,LS_Coint_BD!$B$3:$AQ$1079,AN$2)</f>
        <v>0</v>
      </c>
      <c r="AO258">
        <f>VLOOKUP($AC258,LS_Coint_BD!$B$3:$AQ$1079,AO$2)</f>
        <v>0</v>
      </c>
      <c r="AP258">
        <f>VLOOKUP($AC258,LS_Coint_BD!$B$3:$AQ$1079,AP$2)</f>
        <v>0</v>
      </c>
      <c r="AQ258">
        <f>VLOOKUP($AC258,LS_Coint_BD!$B$3:$AQ$1079,AQ$2)</f>
        <v>1.3046361750867299</v>
      </c>
      <c r="AR258">
        <f>VLOOKUP($AC258,LS_Coint_BD!$B$3:$AQ$1079,AR$2)</f>
        <v>1.36908537465417</v>
      </c>
      <c r="AS258">
        <f>VLOOKUP($AC258,LS_Coint_BD!$B$3:$AQ$1079,AS$2)</f>
        <v>1.38467100189272</v>
      </c>
      <c r="AT258">
        <f>VLOOKUP($AC258,LS_Coint_BD!$B$3:$AQ$1079,AT$2)</f>
        <v>1.38499243988637</v>
      </c>
      <c r="AU258">
        <f>VLOOKUP($AC258,LS_Coint_BD!$B$3:$AQ$1079,AU$2)</f>
        <v>1.5690092857441</v>
      </c>
      <c r="AV258">
        <f>VLOOKUP($AC258,LS_Coint_BD!$B$3:$AQ$1079,AV$2)</f>
        <v>0</v>
      </c>
      <c r="AW258">
        <f>VLOOKUP($AC258,LS_Coint_BD!$B$3:$AQ$1079,AW$2)</f>
        <v>0</v>
      </c>
      <c r="AX258">
        <f>VLOOKUP($AC258,LS_Coint_BD!$B$3:$AQ$1079,AX$2)</f>
        <v>0</v>
      </c>
      <c r="AY258">
        <f>VLOOKUP($AC258,LS_Coint_BD!$B$3:$AQ$1079,AY$2)</f>
        <v>-2.5979218776228701E-15</v>
      </c>
      <c r="AZ258">
        <f>VLOOKUP($AC258,LS_Coint_BD!$B$3:$AQ$1079,AZ$2)</f>
        <v>1.51977196259799E-15</v>
      </c>
      <c r="BA258">
        <f>VLOOKUP($AC258,LS_Coint_BD!$B$3:$AQ$1079,BA$2)</f>
        <v>6.7501559897209499E-16</v>
      </c>
      <c r="BB258">
        <f>VLOOKUP($AC258,LS_Coint_BD!$B$3:$AQ$1079,BB$2)</f>
        <v>3.1974423109204501E-15</v>
      </c>
      <c r="BC258">
        <f>VLOOKUP($AC258,LS_Coint_BD!$B$3:$AQ$1079,BC$2)</f>
        <v>3.06954461848363E-15</v>
      </c>
      <c r="BD258">
        <f t="shared" si="183"/>
        <v>0</v>
      </c>
      <c r="BE258">
        <f t="shared" si="184"/>
        <v>0</v>
      </c>
      <c r="BF258">
        <f t="shared" si="185"/>
        <v>0</v>
      </c>
      <c r="BG258">
        <f t="shared" si="186"/>
        <v>2.6092723501734572</v>
      </c>
      <c r="BH258">
        <f t="shared" si="187"/>
        <v>2.7381707493083414</v>
      </c>
      <c r="BI258">
        <f t="shared" si="188"/>
        <v>2.7693420037854408</v>
      </c>
      <c r="BJ258">
        <f t="shared" si="189"/>
        <v>2.7699848797727431</v>
      </c>
      <c r="BK258">
        <f t="shared" si="190"/>
        <v>3.1380185714882032</v>
      </c>
      <c r="BL258">
        <f t="shared" si="191"/>
        <v>0</v>
      </c>
      <c r="BN258" s="19" t="b">
        <f t="shared" si="175"/>
        <v>0</v>
      </c>
      <c r="BO258" s="19" t="b">
        <f t="shared" si="176"/>
        <v>0</v>
      </c>
      <c r="BP258" s="19" t="b">
        <f t="shared" si="177"/>
        <v>0</v>
      </c>
      <c r="BQ258" s="19" t="b">
        <f t="shared" si="178"/>
        <v>0</v>
      </c>
      <c r="BR258" s="19" t="b">
        <f t="shared" si="179"/>
        <v>0</v>
      </c>
      <c r="BS258" s="19" t="b">
        <f t="shared" si="180"/>
        <v>0</v>
      </c>
      <c r="BT258" s="19" t="b">
        <f t="shared" si="181"/>
        <v>0</v>
      </c>
      <c r="BU258" s="19" t="b">
        <f t="shared" si="182"/>
        <v>0</v>
      </c>
    </row>
    <row r="259" spans="2:73" x14ac:dyDescent="0.3">
      <c r="B259" s="17" t="str">
        <f>VLOOKUP($AC259,LS_Coint_BD!$B$3:$D$1079,2)</f>
        <v>CPLE6</v>
      </c>
      <c r="C259" s="87" t="str">
        <f>VLOOKUP($AC259,LS_Coint_BD!$B$3:$D$1079,3)</f>
        <v>USIM5</v>
      </c>
      <c r="D259" s="70">
        <f t="shared" si="192"/>
        <v>6.7586398895805644E-2</v>
      </c>
      <c r="E259" s="66">
        <f t="shared" si="193"/>
        <v>3.0892470819013211</v>
      </c>
      <c r="F259" s="71">
        <f t="shared" si="194"/>
        <v>2.0594980546008808</v>
      </c>
      <c r="G259" s="70">
        <f t="shared" si="195"/>
        <v>7.1806477063795171E-2</v>
      </c>
      <c r="H259" s="66">
        <f t="shared" si="196"/>
        <v>2.9517542475683367</v>
      </c>
      <c r="I259" s="71">
        <f t="shared" si="197"/>
        <v>1.9678361650455578</v>
      </c>
      <c r="J259" s="70">
        <f t="shared" si="198"/>
        <v>0.16673429514215954</v>
      </c>
      <c r="K259" s="66">
        <f t="shared" si="199"/>
        <v>3.8104873268985848</v>
      </c>
      <c r="L259" s="71">
        <f t="shared" si="200"/>
        <v>2.5403248845990567</v>
      </c>
      <c r="M259" s="70">
        <f t="shared" si="201"/>
        <v>0.25217835003171984</v>
      </c>
      <c r="N259" s="66">
        <f t="shared" si="202"/>
        <v>4.395525589584663</v>
      </c>
      <c r="O259" s="71">
        <f t="shared" si="203"/>
        <v>2.9303503930564423</v>
      </c>
      <c r="P259" s="70">
        <f t="shared" si="204"/>
        <v>0.37712085187388311</v>
      </c>
      <c r="Q259" s="66">
        <f t="shared" si="205"/>
        <v>5.17031378545017</v>
      </c>
      <c r="R259" s="71">
        <f t="shared" si="206"/>
        <v>3.4468758569667801</v>
      </c>
      <c r="S259" s="70">
        <f t="shared" si="207"/>
        <v>0.41132915256473268</v>
      </c>
      <c r="T259" s="66">
        <f t="shared" si="208"/>
        <v>4.9690146178764847</v>
      </c>
      <c r="U259" s="71">
        <f t="shared" si="209"/>
        <v>3.3126764119176566</v>
      </c>
      <c r="V259" s="70">
        <f t="shared" si="210"/>
        <v>0.77185500853149236</v>
      </c>
      <c r="W259" s="66">
        <f t="shared" si="211"/>
        <v>5.166389296390383</v>
      </c>
      <c r="X259" s="71">
        <f t="shared" si="212"/>
        <v>3.4442595309269222</v>
      </c>
      <c r="Y259" s="70">
        <f t="shared" si="213"/>
        <v>0</v>
      </c>
      <c r="Z259" s="66">
        <f t="shared" si="214"/>
        <v>0</v>
      </c>
      <c r="AA259" s="71">
        <f t="shared" si="215"/>
        <v>0</v>
      </c>
      <c r="AB259" s="98">
        <f>SUMIF(BN259:BU259,"VERDADEIRO",BN$3:$BU258)</f>
        <v>0</v>
      </c>
      <c r="AC259" s="97">
        <f t="shared" si="174"/>
        <v>256</v>
      </c>
      <c r="AD259">
        <f>RTD("tryd.rtdserver",,"COT",B259,"ULT")</f>
        <v>67.930000000000007</v>
      </c>
      <c r="AE259">
        <f>RTD("tryd.rtdserver",,"COT",C259,"ULT")</f>
        <v>13.73</v>
      </c>
      <c r="AF259">
        <f>VLOOKUP($AC259,LS_Coint_BD!$B$3:$AQ$1079,AF$2)*$AD259+VLOOKUP($AC259,LS_Coint_BD!$B$3:$AQ$1079,AF$2+1)</f>
        <v>13.662413601104195</v>
      </c>
      <c r="AG259">
        <f>VLOOKUP($AC259,LS_Coint_BD!$B$3:$AQ$1079,AG$2)*$AD259+VLOOKUP($AC259,LS_Coint_BD!$B$3:$AQ$1079,AG$2+1)</f>
        <v>13.658193522936205</v>
      </c>
      <c r="AH259">
        <f>VLOOKUP($AC259,LS_Coint_BD!$B$3:$AQ$1079,AH$2)*$AD259+VLOOKUP($AC259,LS_Coint_BD!$B$3:$AQ$1079,AH$2+1)</f>
        <v>13.563265704857841</v>
      </c>
      <c r="AI259">
        <f>VLOOKUP($AC259,LS_Coint_BD!$B$3:$AQ$1079,AI$2)*$AD259+VLOOKUP($AC259,LS_Coint_BD!$B$3:$AQ$1079,AI$2+1)</f>
        <v>13.477821649968281</v>
      </c>
      <c r="AJ259">
        <f>VLOOKUP($AC259,LS_Coint_BD!$B$3:$AQ$1079,AJ$2)*$AD259+VLOOKUP($AC259,LS_Coint_BD!$B$3:$AQ$1079,AJ$2+1)</f>
        <v>13.352879148126117</v>
      </c>
      <c r="AK259">
        <f>VLOOKUP($AC259,LS_Coint_BD!$B$3:$AQ$1079,AK$2)*$AD259+VLOOKUP($AC259,LS_Coint_BD!$B$3:$AQ$1079,AK$2+1)</f>
        <v>13.318670847435268</v>
      </c>
      <c r="AL259">
        <f>VLOOKUP($AC259,LS_Coint_BD!$B$3:$AQ$1079,AL$2)*$AD259+VLOOKUP($AC259,LS_Coint_BD!$B$3:$AQ$1079,AL$2+1)</f>
        <v>12.958144991468508</v>
      </c>
      <c r="AM259">
        <f>VLOOKUP($AC259,LS_Coint_BD!$B$3:$AQ$1079,AM$2)*$AD259+VLOOKUP($AC259,LS_Coint_BD!$B$3:$AQ$1079,AM$2+1)</f>
        <v>0</v>
      </c>
      <c r="AN259">
        <f>VLOOKUP($AC259,LS_Coint_BD!$B$3:$AQ$1079,AN$2)</f>
        <v>1.0297490273004399</v>
      </c>
      <c r="AO259">
        <f>VLOOKUP($AC259,LS_Coint_BD!$B$3:$AQ$1079,AO$2)</f>
        <v>0.98391808252277702</v>
      </c>
      <c r="AP259">
        <f>VLOOKUP($AC259,LS_Coint_BD!$B$3:$AQ$1079,AP$2)</f>
        <v>1.2701624422995299</v>
      </c>
      <c r="AQ259">
        <f>VLOOKUP($AC259,LS_Coint_BD!$B$3:$AQ$1079,AQ$2)</f>
        <v>1.46517519652822</v>
      </c>
      <c r="AR259">
        <f>VLOOKUP($AC259,LS_Coint_BD!$B$3:$AQ$1079,AR$2)</f>
        <v>1.7234379284833901</v>
      </c>
      <c r="AS259">
        <f>VLOOKUP($AC259,LS_Coint_BD!$B$3:$AQ$1079,AS$2)</f>
        <v>1.6563382059588301</v>
      </c>
      <c r="AT259">
        <f>VLOOKUP($AC259,LS_Coint_BD!$B$3:$AQ$1079,AT$2)</f>
        <v>1.72212976546346</v>
      </c>
      <c r="AU259">
        <f>VLOOKUP($AC259,LS_Coint_BD!$B$3:$AQ$1079,AU$2)</f>
        <v>0</v>
      </c>
      <c r="AV259">
        <f>VLOOKUP($AC259,LS_Coint_BD!$B$3:$AQ$1079,AV$2)</f>
        <v>9.2370555648813008E-16</v>
      </c>
      <c r="AW259">
        <f>VLOOKUP($AC259,LS_Coint_BD!$B$3:$AQ$1079,AW$2)</f>
        <v>3.8487731520338797E-15</v>
      </c>
      <c r="AX259">
        <f>VLOOKUP($AC259,LS_Coint_BD!$B$3:$AQ$1079,AX$2)</f>
        <v>-2.9436770481489898E-15</v>
      </c>
      <c r="AY259">
        <f>VLOOKUP($AC259,LS_Coint_BD!$B$3:$AQ$1079,AY$2)</f>
        <v>2.3980817331903399E-15</v>
      </c>
      <c r="AZ259">
        <f>VLOOKUP($AC259,LS_Coint_BD!$B$3:$AQ$1079,AZ$2)</f>
        <v>0</v>
      </c>
      <c r="BA259">
        <f>VLOOKUP($AC259,LS_Coint_BD!$B$3:$AQ$1079,BA$2)</f>
        <v>-3.6948222259525203E-15</v>
      </c>
      <c r="BB259">
        <f>VLOOKUP($AC259,LS_Coint_BD!$B$3:$AQ$1079,BB$2)</f>
        <v>2.1316282072803001E-15</v>
      </c>
      <c r="BC259">
        <f>VLOOKUP($AC259,LS_Coint_BD!$B$3:$AQ$1079,BC$2)</f>
        <v>0</v>
      </c>
      <c r="BD259">
        <f t="shared" si="183"/>
        <v>2.0594980546008808</v>
      </c>
      <c r="BE259">
        <f t="shared" si="184"/>
        <v>1.9678361650455578</v>
      </c>
      <c r="BF259">
        <f t="shared" si="185"/>
        <v>2.5403248845990567</v>
      </c>
      <c r="BG259">
        <f t="shared" si="186"/>
        <v>2.9303503930564423</v>
      </c>
      <c r="BH259">
        <f t="shared" si="187"/>
        <v>3.4468758569667801</v>
      </c>
      <c r="BI259">
        <f t="shared" si="188"/>
        <v>3.3126764119176566</v>
      </c>
      <c r="BJ259">
        <f t="shared" si="189"/>
        <v>3.4442595309269222</v>
      </c>
      <c r="BK259">
        <f t="shared" si="190"/>
        <v>0</v>
      </c>
      <c r="BL259">
        <f t="shared" si="191"/>
        <v>2.0594980546008825</v>
      </c>
      <c r="BN259" s="30" t="b">
        <f t="shared" si="175"/>
        <v>0</v>
      </c>
      <c r="BO259" s="30" t="b">
        <f t="shared" si="176"/>
        <v>0</v>
      </c>
      <c r="BP259" s="30" t="b">
        <f t="shared" si="177"/>
        <v>0</v>
      </c>
      <c r="BQ259" s="30" t="b">
        <f t="shared" si="178"/>
        <v>0</v>
      </c>
      <c r="BR259" s="30" t="b">
        <f t="shared" si="179"/>
        <v>0</v>
      </c>
      <c r="BS259" s="30" t="b">
        <f t="shared" si="180"/>
        <v>0</v>
      </c>
      <c r="BT259" s="30" t="b">
        <f t="shared" si="181"/>
        <v>0</v>
      </c>
      <c r="BU259" s="30" t="b">
        <f t="shared" si="182"/>
        <v>0</v>
      </c>
    </row>
    <row r="260" spans="2:73" x14ac:dyDescent="0.3">
      <c r="B260" s="17" t="str">
        <f>VLOOKUP($AC260,LS_Coint_BD!$B$3:$D$1079,2)</f>
        <v>CRFB3</v>
      </c>
      <c r="C260" s="87" t="str">
        <f>VLOOKUP($AC260,LS_Coint_BD!$B$3:$D$1079,3)</f>
        <v>BRML3</v>
      </c>
      <c r="D260" s="68">
        <f t="shared" si="192"/>
        <v>0.20723659258873006</v>
      </c>
      <c r="E260" s="65">
        <f t="shared" si="193"/>
        <v>1.9107101193293718</v>
      </c>
      <c r="F260" s="69">
        <f t="shared" si="194"/>
        <v>1.2738067462195812</v>
      </c>
      <c r="G260" s="68">
        <f t="shared" si="195"/>
        <v>0.18462625539491739</v>
      </c>
      <c r="H260" s="65">
        <f t="shared" si="196"/>
        <v>1.8894883866722174</v>
      </c>
      <c r="I260" s="69">
        <f t="shared" si="197"/>
        <v>1.2596589244481449</v>
      </c>
      <c r="J260" s="68">
        <f t="shared" si="198"/>
        <v>0</v>
      </c>
      <c r="K260" s="65">
        <f t="shared" si="199"/>
        <v>0</v>
      </c>
      <c r="L260" s="69">
        <f t="shared" si="200"/>
        <v>0</v>
      </c>
      <c r="M260" s="68">
        <f t="shared" si="201"/>
        <v>0</v>
      </c>
      <c r="N260" s="65">
        <f t="shared" si="202"/>
        <v>0</v>
      </c>
      <c r="O260" s="69">
        <f t="shared" si="203"/>
        <v>0</v>
      </c>
      <c r="P260" s="68">
        <f t="shared" si="204"/>
        <v>-6.3858294362031387E-2</v>
      </c>
      <c r="Q260" s="65">
        <f t="shared" si="205"/>
        <v>-2.2764181256765816</v>
      </c>
      <c r="R260" s="69">
        <f t="shared" si="206"/>
        <v>-1.5176120837843876</v>
      </c>
      <c r="S260" s="68">
        <f t="shared" si="207"/>
        <v>1.0493099371895909E-2</v>
      </c>
      <c r="T260" s="65">
        <f t="shared" si="208"/>
        <v>2.4033755187713051</v>
      </c>
      <c r="U260" s="69">
        <f t="shared" si="209"/>
        <v>1.6022503458475368</v>
      </c>
      <c r="V260" s="68">
        <f t="shared" si="210"/>
        <v>2.4951322997990744E-2</v>
      </c>
      <c r="W260" s="65">
        <f t="shared" si="211"/>
        <v>2.4470298152756005</v>
      </c>
      <c r="X260" s="69">
        <f t="shared" si="212"/>
        <v>1.6313532101837338</v>
      </c>
      <c r="Y260" s="68">
        <f t="shared" si="213"/>
        <v>-0.34369728473511074</v>
      </c>
      <c r="Z260" s="65">
        <f t="shared" si="214"/>
        <v>-6.6758248483240186</v>
      </c>
      <c r="AA260" s="69">
        <f t="shared" si="215"/>
        <v>-4.450549898882679</v>
      </c>
      <c r="AB260" s="98">
        <f>SUMIF(BN260:BU260,"VERDADEIRO",BN$3:$BU259)</f>
        <v>0</v>
      </c>
      <c r="AC260" s="97">
        <f t="shared" si="174"/>
        <v>257</v>
      </c>
      <c r="AD260">
        <f>RTD("tryd.rtdserver",,"COT",B260,"ULT")</f>
        <v>19.52</v>
      </c>
      <c r="AE260">
        <f>RTD("tryd.rtdserver",,"COT",C260,"ULT")</f>
        <v>9.83</v>
      </c>
      <c r="AF260">
        <f>VLOOKUP($AC260,LS_Coint_BD!$B$3:$AQ$1079,AF$2)*$AD260+VLOOKUP($AC260,LS_Coint_BD!$B$3:$AQ$1079,AF$2+1)</f>
        <v>9.62276340741127</v>
      </c>
      <c r="AG260">
        <f>VLOOKUP($AC260,LS_Coint_BD!$B$3:$AQ$1079,AG$2)*$AD260+VLOOKUP($AC260,LS_Coint_BD!$B$3:$AQ$1079,AG$2+1)</f>
        <v>9.6453737446050827</v>
      </c>
      <c r="AH260">
        <f>VLOOKUP($AC260,LS_Coint_BD!$B$3:$AQ$1079,AH$2)*$AD260+VLOOKUP($AC260,LS_Coint_BD!$B$3:$AQ$1079,AH$2+1)</f>
        <v>0</v>
      </c>
      <c r="AI260">
        <f>VLOOKUP($AC260,LS_Coint_BD!$B$3:$AQ$1079,AI$2)*$AD260+VLOOKUP($AC260,LS_Coint_BD!$B$3:$AQ$1079,AI$2+1)</f>
        <v>0</v>
      </c>
      <c r="AJ260">
        <f>VLOOKUP($AC260,LS_Coint_BD!$B$3:$AQ$1079,AJ$2)*$AD260+VLOOKUP($AC260,LS_Coint_BD!$B$3:$AQ$1079,AJ$2+1)</f>
        <v>9.8938582943620315</v>
      </c>
      <c r="AK260">
        <f>VLOOKUP($AC260,LS_Coint_BD!$B$3:$AQ$1079,AK$2)*$AD260+VLOOKUP($AC260,LS_Coint_BD!$B$3:$AQ$1079,AK$2+1)</f>
        <v>9.8195069006281042</v>
      </c>
      <c r="AL260">
        <f>VLOOKUP($AC260,LS_Coint_BD!$B$3:$AQ$1079,AL$2)*$AD260+VLOOKUP($AC260,LS_Coint_BD!$B$3:$AQ$1079,AL$2+1)</f>
        <v>9.8050486770020093</v>
      </c>
      <c r="AM260">
        <f>VLOOKUP($AC260,LS_Coint_BD!$B$3:$AQ$1079,AM$2)*$AD260+VLOOKUP($AC260,LS_Coint_BD!$B$3:$AQ$1079,AM$2+1)</f>
        <v>10.173697284735111</v>
      </c>
      <c r="AN260">
        <f>VLOOKUP($AC260,LS_Coint_BD!$B$3:$AQ$1079,AN$2)</f>
        <v>0.63690337310979095</v>
      </c>
      <c r="AO260">
        <f>VLOOKUP($AC260,LS_Coint_BD!$B$3:$AQ$1079,AO$2)</f>
        <v>0.62982946222407199</v>
      </c>
      <c r="AP260">
        <f>VLOOKUP($AC260,LS_Coint_BD!$B$3:$AQ$1079,AP$2)</f>
        <v>0</v>
      </c>
      <c r="AQ260">
        <f>VLOOKUP($AC260,LS_Coint_BD!$B$3:$AQ$1079,AQ$2)</f>
        <v>0</v>
      </c>
      <c r="AR260">
        <f>VLOOKUP($AC260,LS_Coint_BD!$B$3:$AQ$1079,AR$2)</f>
        <v>0.75880604189219403</v>
      </c>
      <c r="AS260">
        <f>VLOOKUP($AC260,LS_Coint_BD!$B$3:$AQ$1079,AS$2)</f>
        <v>0.80112517292376795</v>
      </c>
      <c r="AT260">
        <f>VLOOKUP($AC260,LS_Coint_BD!$B$3:$AQ$1079,AT$2)</f>
        <v>0.81567660509186701</v>
      </c>
      <c r="AU260">
        <f>VLOOKUP($AC260,LS_Coint_BD!$B$3:$AQ$1079,AU$2)</f>
        <v>2.22527494944134</v>
      </c>
      <c r="AV260">
        <f>VLOOKUP($AC260,LS_Coint_BD!$B$3:$AQ$1079,AV$2)</f>
        <v>-6.92779167366098E-16</v>
      </c>
      <c r="AW260">
        <f>VLOOKUP($AC260,LS_Coint_BD!$B$3:$AQ$1079,AW$2)</f>
        <v>8.7337544603845604E-16</v>
      </c>
      <c r="AX260">
        <f>VLOOKUP($AC260,LS_Coint_BD!$B$3:$AQ$1079,AX$2)</f>
        <v>0</v>
      </c>
      <c r="AY260">
        <f>VLOOKUP($AC260,LS_Coint_BD!$B$3:$AQ$1079,AY$2)</f>
        <v>0</v>
      </c>
      <c r="AZ260">
        <f>VLOOKUP($AC260,LS_Coint_BD!$B$3:$AQ$1079,AZ$2)</f>
        <v>3.9474596431116699E-16</v>
      </c>
      <c r="BA260">
        <f>VLOOKUP($AC260,LS_Coint_BD!$B$3:$AQ$1079,BA$2)</f>
        <v>8.1712414612411495E-16</v>
      </c>
      <c r="BB260">
        <f>VLOOKUP($AC260,LS_Coint_BD!$B$3:$AQ$1079,BB$2)</f>
        <v>-2.5837917664003602E-16</v>
      </c>
      <c r="BC260">
        <f>VLOOKUP($AC260,LS_Coint_BD!$B$3:$AQ$1079,BC$2)</f>
        <v>1.1368683772161599E-15</v>
      </c>
      <c r="BD260">
        <f t="shared" si="183"/>
        <v>1.2738067462195812</v>
      </c>
      <c r="BE260">
        <f t="shared" si="184"/>
        <v>1.2596589244481449</v>
      </c>
      <c r="BF260">
        <f t="shared" si="185"/>
        <v>0</v>
      </c>
      <c r="BG260">
        <f t="shared" si="186"/>
        <v>0</v>
      </c>
      <c r="BH260">
        <f t="shared" si="187"/>
        <v>-1.5176120837843876</v>
      </c>
      <c r="BI260">
        <f t="shared" si="188"/>
        <v>1.6022503458475368</v>
      </c>
      <c r="BJ260">
        <f t="shared" si="189"/>
        <v>1.6313532101837338</v>
      </c>
      <c r="BK260">
        <f t="shared" si="190"/>
        <v>-4.450549898882679</v>
      </c>
      <c r="BL260">
        <f t="shared" si="191"/>
        <v>1.2738067462195826</v>
      </c>
      <c r="BN260" s="19" t="b">
        <f t="shared" si="175"/>
        <v>0</v>
      </c>
      <c r="BO260" s="19" t="b">
        <f t="shared" si="176"/>
        <v>0</v>
      </c>
      <c r="BP260" s="19" t="b">
        <f t="shared" si="177"/>
        <v>0</v>
      </c>
      <c r="BQ260" s="19" t="b">
        <f t="shared" si="178"/>
        <v>0</v>
      </c>
      <c r="BR260" s="19" t="b">
        <f t="shared" si="179"/>
        <v>0</v>
      </c>
      <c r="BS260" s="19" t="b">
        <f t="shared" si="180"/>
        <v>0</v>
      </c>
      <c r="BT260" s="19" t="b">
        <f t="shared" si="181"/>
        <v>0</v>
      </c>
      <c r="BU260" s="19" t="b">
        <f t="shared" si="182"/>
        <v>0</v>
      </c>
    </row>
    <row r="261" spans="2:73" x14ac:dyDescent="0.3">
      <c r="B261" s="17" t="str">
        <f>VLOOKUP($AC261,LS_Coint_BD!$B$3:$D$1079,2)</f>
        <v>CRFB3</v>
      </c>
      <c r="C261" s="87" t="str">
        <f>VLOOKUP($AC261,LS_Coint_BD!$B$3:$D$1079,3)</f>
        <v>IGTA3</v>
      </c>
      <c r="D261" s="70">
        <f t="shared" si="192"/>
        <v>5.6232021795018738E-2</v>
      </c>
      <c r="E261" s="66">
        <f t="shared" si="193"/>
        <v>7.4889855711585076</v>
      </c>
      <c r="F261" s="71">
        <f t="shared" si="194"/>
        <v>4.9926570474390051</v>
      </c>
      <c r="G261" s="70">
        <f t="shared" si="195"/>
        <v>0.22412670387571865</v>
      </c>
      <c r="H261" s="66">
        <f t="shared" si="196"/>
        <v>7.0422255874666497</v>
      </c>
      <c r="I261" s="71">
        <f t="shared" si="197"/>
        <v>4.6948170583110995</v>
      </c>
      <c r="J261" s="70">
        <f t="shared" si="198"/>
        <v>0</v>
      </c>
      <c r="K261" s="66">
        <f t="shared" si="199"/>
        <v>0</v>
      </c>
      <c r="L261" s="71">
        <f t="shared" si="200"/>
        <v>0</v>
      </c>
      <c r="M261" s="70">
        <f t="shared" si="201"/>
        <v>0.22089670354178992</v>
      </c>
      <c r="N261" s="66">
        <f t="shared" si="202"/>
        <v>6.3302686335916221</v>
      </c>
      <c r="O261" s="71">
        <f t="shared" si="203"/>
        <v>4.2201790890610811</v>
      </c>
      <c r="P261" s="70">
        <f t="shared" si="204"/>
        <v>0.49465430587914483</v>
      </c>
      <c r="Q261" s="66">
        <f t="shared" si="205"/>
        <v>6.6476411271459899</v>
      </c>
      <c r="R261" s="71">
        <f t="shared" si="206"/>
        <v>4.4317607514306596</v>
      </c>
      <c r="S261" s="70">
        <f t="shared" si="207"/>
        <v>0.88356792968181708</v>
      </c>
      <c r="T261" s="66">
        <f t="shared" si="208"/>
        <v>7.4893654007088859</v>
      </c>
      <c r="U261" s="71">
        <f t="shared" si="209"/>
        <v>4.9929102671392576</v>
      </c>
      <c r="V261" s="70">
        <f t="shared" si="210"/>
        <v>1.1210546842368672</v>
      </c>
      <c r="W261" s="66">
        <f t="shared" si="211"/>
        <v>8.0480599923151264</v>
      </c>
      <c r="X261" s="71">
        <f t="shared" si="212"/>
        <v>5.3653733282100839</v>
      </c>
      <c r="Y261" s="70">
        <f t="shared" si="213"/>
        <v>0.30350521907247696</v>
      </c>
      <c r="Z261" s="66">
        <f t="shared" si="214"/>
        <v>16.655397036212769</v>
      </c>
      <c r="AA261" s="71">
        <f t="shared" si="215"/>
        <v>11.103598024141846</v>
      </c>
      <c r="AB261" s="98">
        <f>SUMIF(BN261:BU261,"VERDADEIRO",BN$3:$BU260)</f>
        <v>0</v>
      </c>
      <c r="AC261" s="97">
        <f t="shared" si="174"/>
        <v>258</v>
      </c>
      <c r="AD261">
        <f>RTD("tryd.rtdserver",,"COT",B261,"ULT")</f>
        <v>19.52</v>
      </c>
      <c r="AE261">
        <f>RTD("tryd.rtdserver",,"COT",C261,"ULT")</f>
        <v>35.19</v>
      </c>
      <c r="AF261">
        <f>VLOOKUP($AC261,LS_Coint_BD!$B$3:$AQ$1079,AF$2)*$AD261+VLOOKUP($AC261,LS_Coint_BD!$B$3:$AQ$1079,AF$2+1)</f>
        <v>35.133767978204979</v>
      </c>
      <c r="AG261">
        <f>VLOOKUP($AC261,LS_Coint_BD!$B$3:$AQ$1079,AG$2)*$AD261+VLOOKUP($AC261,LS_Coint_BD!$B$3:$AQ$1079,AG$2+1)</f>
        <v>34.965873296124279</v>
      </c>
      <c r="AH261">
        <f>VLOOKUP($AC261,LS_Coint_BD!$B$3:$AQ$1079,AH$2)*$AD261+VLOOKUP($AC261,LS_Coint_BD!$B$3:$AQ$1079,AH$2+1)</f>
        <v>0</v>
      </c>
      <c r="AI261">
        <f>VLOOKUP($AC261,LS_Coint_BD!$B$3:$AQ$1079,AI$2)*$AD261+VLOOKUP($AC261,LS_Coint_BD!$B$3:$AQ$1079,AI$2+1)</f>
        <v>34.969103296458208</v>
      </c>
      <c r="AJ261">
        <f>VLOOKUP($AC261,LS_Coint_BD!$B$3:$AQ$1079,AJ$2)*$AD261+VLOOKUP($AC261,LS_Coint_BD!$B$3:$AQ$1079,AJ$2+1)</f>
        <v>34.695345694120853</v>
      </c>
      <c r="AK261">
        <f>VLOOKUP($AC261,LS_Coint_BD!$B$3:$AQ$1079,AK$2)*$AD261+VLOOKUP($AC261,LS_Coint_BD!$B$3:$AQ$1079,AK$2+1)</f>
        <v>34.306432070318181</v>
      </c>
      <c r="AL261">
        <f>VLOOKUP($AC261,LS_Coint_BD!$B$3:$AQ$1079,AL$2)*$AD261+VLOOKUP($AC261,LS_Coint_BD!$B$3:$AQ$1079,AL$2+1)</f>
        <v>34.068945315763131</v>
      </c>
      <c r="AM261">
        <f>VLOOKUP($AC261,LS_Coint_BD!$B$3:$AQ$1079,AM$2)*$AD261+VLOOKUP($AC261,LS_Coint_BD!$B$3:$AQ$1079,AM$2+1)</f>
        <v>34.886494780927521</v>
      </c>
      <c r="AN261">
        <f>VLOOKUP($AC261,LS_Coint_BD!$B$3:$AQ$1079,AN$2)</f>
        <v>2.4963285237194999</v>
      </c>
      <c r="AO261">
        <f>VLOOKUP($AC261,LS_Coint_BD!$B$3:$AQ$1079,AO$2)</f>
        <v>2.3474085291555502</v>
      </c>
      <c r="AP261">
        <f>VLOOKUP($AC261,LS_Coint_BD!$B$3:$AQ$1079,AP$2)</f>
        <v>0</v>
      </c>
      <c r="AQ261">
        <f>VLOOKUP($AC261,LS_Coint_BD!$B$3:$AQ$1079,AQ$2)</f>
        <v>2.1100895445305401</v>
      </c>
      <c r="AR261">
        <f>VLOOKUP($AC261,LS_Coint_BD!$B$3:$AQ$1079,AR$2)</f>
        <v>2.2158803757153298</v>
      </c>
      <c r="AS261">
        <f>VLOOKUP($AC261,LS_Coint_BD!$B$3:$AQ$1079,AS$2)</f>
        <v>2.4964551335696301</v>
      </c>
      <c r="AT261">
        <f>VLOOKUP($AC261,LS_Coint_BD!$B$3:$AQ$1079,AT$2)</f>
        <v>2.6826866641050402</v>
      </c>
      <c r="AU261">
        <f>VLOOKUP($AC261,LS_Coint_BD!$B$3:$AQ$1079,AU$2)</f>
        <v>5.5517990120709202</v>
      </c>
      <c r="AV261">
        <f>VLOOKUP($AC261,LS_Coint_BD!$B$3:$AQ$1079,AV$2)</f>
        <v>5.2580162446247397E-15</v>
      </c>
      <c r="AW261">
        <f>VLOOKUP($AC261,LS_Coint_BD!$B$3:$AQ$1079,AW$2)</f>
        <v>-8.8817841970012504E-16</v>
      </c>
      <c r="AX261">
        <f>VLOOKUP($AC261,LS_Coint_BD!$B$3:$AQ$1079,AX$2)</f>
        <v>0</v>
      </c>
      <c r="AY261">
        <f>VLOOKUP($AC261,LS_Coint_BD!$B$3:$AQ$1079,AY$2)</f>
        <v>8.8817841970012504E-16</v>
      </c>
      <c r="AZ261">
        <f>VLOOKUP($AC261,LS_Coint_BD!$B$3:$AQ$1079,AZ$2)</f>
        <v>1.1842378929335E-16</v>
      </c>
      <c r="BA261">
        <f>VLOOKUP($AC261,LS_Coint_BD!$B$3:$AQ$1079,BA$2)</f>
        <v>-2.41584530158434E-15</v>
      </c>
      <c r="BB261">
        <f>VLOOKUP($AC261,LS_Coint_BD!$B$3:$AQ$1079,BB$2)</f>
        <v>3.8756876496005501E-15</v>
      </c>
      <c r="BC261">
        <f>VLOOKUP($AC261,LS_Coint_BD!$B$3:$AQ$1079,BC$2)</f>
        <v>5.1159076974727204E-15</v>
      </c>
      <c r="BD261">
        <f t="shared" si="183"/>
        <v>4.9926570474390051</v>
      </c>
      <c r="BE261">
        <f t="shared" si="184"/>
        <v>4.6948170583110995</v>
      </c>
      <c r="BF261">
        <f t="shared" si="185"/>
        <v>0</v>
      </c>
      <c r="BG261">
        <f t="shared" si="186"/>
        <v>4.2201790890610811</v>
      </c>
      <c r="BH261">
        <f t="shared" si="187"/>
        <v>4.4317607514306596</v>
      </c>
      <c r="BI261">
        <f t="shared" si="188"/>
        <v>4.9929102671392576</v>
      </c>
      <c r="BJ261">
        <f t="shared" si="189"/>
        <v>5.3653733282100839</v>
      </c>
      <c r="BK261">
        <f t="shared" si="190"/>
        <v>11.103598024141846</v>
      </c>
      <c r="BL261">
        <f t="shared" si="191"/>
        <v>4.9926570474390157</v>
      </c>
      <c r="BN261" s="30" t="b">
        <f t="shared" si="175"/>
        <v>0</v>
      </c>
      <c r="BO261" s="30" t="b">
        <f t="shared" si="176"/>
        <v>0</v>
      </c>
      <c r="BP261" s="30" t="b">
        <f t="shared" si="177"/>
        <v>0</v>
      </c>
      <c r="BQ261" s="30" t="b">
        <f t="shared" si="178"/>
        <v>0</v>
      </c>
      <c r="BR261" s="30" t="b">
        <f t="shared" si="179"/>
        <v>0</v>
      </c>
      <c r="BS261" s="30" t="b">
        <f t="shared" si="180"/>
        <v>0</v>
      </c>
      <c r="BT261" s="30" t="b">
        <f t="shared" si="181"/>
        <v>0</v>
      </c>
      <c r="BU261" s="30" t="b">
        <f t="shared" si="182"/>
        <v>0</v>
      </c>
    </row>
    <row r="262" spans="2:73" x14ac:dyDescent="0.3">
      <c r="B262" s="17" t="str">
        <f>VLOOKUP($AC262,LS_Coint_BD!$B$3:$D$1079,2)</f>
        <v>CRFB3</v>
      </c>
      <c r="C262" s="87" t="str">
        <f>VLOOKUP($AC262,LS_Coint_BD!$B$3:$D$1079,3)</f>
        <v>IRBR3</v>
      </c>
      <c r="D262" s="68">
        <f t="shared" si="192"/>
        <v>-0.1854820513333113</v>
      </c>
      <c r="E262" s="65">
        <f t="shared" si="193"/>
        <v>-1.8407771064241936</v>
      </c>
      <c r="F262" s="69">
        <f t="shared" si="194"/>
        <v>-1.2271847376161291</v>
      </c>
      <c r="G262" s="68">
        <f t="shared" si="195"/>
        <v>-0.26705374057138176</v>
      </c>
      <c r="H262" s="65">
        <f t="shared" si="196"/>
        <v>-1.8105578337121671</v>
      </c>
      <c r="I262" s="69">
        <f t="shared" si="197"/>
        <v>-1.2070385558081114</v>
      </c>
      <c r="J262" s="68">
        <f t="shared" si="198"/>
        <v>-0.35170286788599636</v>
      </c>
      <c r="K262" s="65">
        <f t="shared" si="199"/>
        <v>-2.1003047819001956</v>
      </c>
      <c r="L262" s="69">
        <f t="shared" si="200"/>
        <v>-1.4002031879334638</v>
      </c>
      <c r="M262" s="68">
        <f t="shared" si="201"/>
        <v>0</v>
      </c>
      <c r="N262" s="65">
        <f t="shared" si="202"/>
        <v>0</v>
      </c>
      <c r="O262" s="69">
        <f t="shared" si="203"/>
        <v>0</v>
      </c>
      <c r="P262" s="68">
        <f t="shared" si="204"/>
        <v>-0.70923721241133819</v>
      </c>
      <c r="Q262" s="65">
        <f t="shared" si="205"/>
        <v>-3.3969680900814012</v>
      </c>
      <c r="R262" s="69">
        <f t="shared" si="206"/>
        <v>-2.264645393387601</v>
      </c>
      <c r="S262" s="68">
        <f t="shared" si="207"/>
        <v>-0.79742545014386401</v>
      </c>
      <c r="T262" s="65">
        <f t="shared" si="208"/>
        <v>-3.61014132375165</v>
      </c>
      <c r="U262" s="69">
        <f t="shared" si="209"/>
        <v>-2.4067608825011</v>
      </c>
      <c r="V262" s="68">
        <f t="shared" si="210"/>
        <v>-0.84998182500019048</v>
      </c>
      <c r="W262" s="65">
        <f t="shared" si="211"/>
        <v>-3.6311099217904506</v>
      </c>
      <c r="X262" s="69">
        <f t="shared" si="212"/>
        <v>-2.4207399478603002</v>
      </c>
      <c r="Y262" s="68">
        <f t="shared" si="213"/>
        <v>-1.740010702817731</v>
      </c>
      <c r="Z262" s="65">
        <f t="shared" si="214"/>
        <v>-18.482459033115216</v>
      </c>
      <c r="AA262" s="69">
        <f t="shared" si="215"/>
        <v>-12.321639355410143</v>
      </c>
      <c r="AB262" s="98">
        <f>SUMIF(BN262:BU262,"VERDADEIRO",BN$3:$BU261)</f>
        <v>0</v>
      </c>
      <c r="AC262" s="97">
        <f t="shared" ref="AC262:AC325" si="216">AC261+1</f>
        <v>259</v>
      </c>
      <c r="AD262">
        <f>RTD("tryd.rtdserver",,"COT",B262,"ULT")</f>
        <v>19.52</v>
      </c>
      <c r="AE262">
        <f>RTD("tryd.rtdserver",,"COT",C262,"ULT")</f>
        <v>6.91</v>
      </c>
      <c r="AF262">
        <f>VLOOKUP($AC262,LS_Coint_BD!$B$3:$AQ$1079,AF$2)*$AD262+VLOOKUP($AC262,LS_Coint_BD!$B$3:$AQ$1079,AF$2+1)</f>
        <v>7.0954820513333114</v>
      </c>
      <c r="AG262">
        <f>VLOOKUP($AC262,LS_Coint_BD!$B$3:$AQ$1079,AG$2)*$AD262+VLOOKUP($AC262,LS_Coint_BD!$B$3:$AQ$1079,AG$2+1)</f>
        <v>7.1770537405713819</v>
      </c>
      <c r="AH262">
        <f>VLOOKUP($AC262,LS_Coint_BD!$B$3:$AQ$1079,AH$2)*$AD262+VLOOKUP($AC262,LS_Coint_BD!$B$3:$AQ$1079,AH$2+1)</f>
        <v>7.2617028678859965</v>
      </c>
      <c r="AI262">
        <f>VLOOKUP($AC262,LS_Coint_BD!$B$3:$AQ$1079,AI$2)*$AD262+VLOOKUP($AC262,LS_Coint_BD!$B$3:$AQ$1079,AI$2+1)</f>
        <v>0</v>
      </c>
      <c r="AJ262">
        <f>VLOOKUP($AC262,LS_Coint_BD!$B$3:$AQ$1079,AJ$2)*$AD262+VLOOKUP($AC262,LS_Coint_BD!$B$3:$AQ$1079,AJ$2+1)</f>
        <v>7.6192372124113383</v>
      </c>
      <c r="AK262">
        <f>VLOOKUP($AC262,LS_Coint_BD!$B$3:$AQ$1079,AK$2)*$AD262+VLOOKUP($AC262,LS_Coint_BD!$B$3:$AQ$1079,AK$2+1)</f>
        <v>7.7074254501438642</v>
      </c>
      <c r="AL262">
        <f>VLOOKUP($AC262,LS_Coint_BD!$B$3:$AQ$1079,AL$2)*$AD262+VLOOKUP($AC262,LS_Coint_BD!$B$3:$AQ$1079,AL$2+1)</f>
        <v>7.7599818250001906</v>
      </c>
      <c r="AM262">
        <f>VLOOKUP($AC262,LS_Coint_BD!$B$3:$AQ$1079,AM$2)*$AD262+VLOOKUP($AC262,LS_Coint_BD!$B$3:$AQ$1079,AM$2+1)</f>
        <v>8.6500107028177311</v>
      </c>
      <c r="AN262">
        <f>VLOOKUP($AC262,LS_Coint_BD!$B$3:$AQ$1079,AN$2)</f>
        <v>0.613592368808065</v>
      </c>
      <c r="AO262">
        <f>VLOOKUP($AC262,LS_Coint_BD!$B$3:$AQ$1079,AO$2)</f>
        <v>0.60351927790405602</v>
      </c>
      <c r="AP262">
        <f>VLOOKUP($AC262,LS_Coint_BD!$B$3:$AQ$1079,AP$2)</f>
        <v>0.70010159396673199</v>
      </c>
      <c r="AQ262">
        <f>VLOOKUP($AC262,LS_Coint_BD!$B$3:$AQ$1079,AQ$2)</f>
        <v>0</v>
      </c>
      <c r="AR262">
        <f>VLOOKUP($AC262,LS_Coint_BD!$B$3:$AQ$1079,AR$2)</f>
        <v>1.1323226966938</v>
      </c>
      <c r="AS262">
        <f>VLOOKUP($AC262,LS_Coint_BD!$B$3:$AQ$1079,AS$2)</f>
        <v>1.20338044125055</v>
      </c>
      <c r="AT262">
        <f>VLOOKUP($AC262,LS_Coint_BD!$B$3:$AQ$1079,AT$2)</f>
        <v>1.2103699739301499</v>
      </c>
      <c r="AU262">
        <f>VLOOKUP($AC262,LS_Coint_BD!$B$3:$AQ$1079,AU$2)</f>
        <v>6.1608196777050699</v>
      </c>
      <c r="AV262">
        <f>VLOOKUP($AC262,LS_Coint_BD!$B$3:$AQ$1079,AV$2)</f>
        <v>9.1482377229112901E-16</v>
      </c>
      <c r="AW262">
        <f>VLOOKUP($AC262,LS_Coint_BD!$B$3:$AQ$1079,AW$2)</f>
        <v>5.6251299914341302E-16</v>
      </c>
      <c r="AX262">
        <f>VLOOKUP($AC262,LS_Coint_BD!$B$3:$AQ$1079,AX$2)</f>
        <v>2.0301221021717101E-16</v>
      </c>
      <c r="AY262">
        <f>VLOOKUP($AC262,LS_Coint_BD!$B$3:$AQ$1079,AY$2)</f>
        <v>0</v>
      </c>
      <c r="AZ262">
        <f>VLOOKUP($AC262,LS_Coint_BD!$B$3:$AQ$1079,AZ$2)</f>
        <v>-1.1052887000712699E-15</v>
      </c>
      <c r="BA262">
        <f>VLOOKUP($AC262,LS_Coint_BD!$B$3:$AQ$1079,BA$2)</f>
        <v>-2.1316282072803E-16</v>
      </c>
      <c r="BB262">
        <f>VLOOKUP($AC262,LS_Coint_BD!$B$3:$AQ$1079,BB$2)</f>
        <v>-3.2297397080004599E-16</v>
      </c>
      <c r="BC262">
        <f>VLOOKUP($AC262,LS_Coint_BD!$B$3:$AQ$1079,BC$2)</f>
        <v>-2.72848410531878E-15</v>
      </c>
      <c r="BD262">
        <f t="shared" si="183"/>
        <v>-1.2271847376161291</v>
      </c>
      <c r="BE262">
        <f t="shared" si="184"/>
        <v>-1.2070385558081114</v>
      </c>
      <c r="BF262">
        <f t="shared" si="185"/>
        <v>-1.4002031879334638</v>
      </c>
      <c r="BG262">
        <f t="shared" si="186"/>
        <v>0</v>
      </c>
      <c r="BH262">
        <f t="shared" si="187"/>
        <v>-2.264645393387601</v>
      </c>
      <c r="BI262">
        <f t="shared" si="188"/>
        <v>-2.4067608825011</v>
      </c>
      <c r="BJ262">
        <f t="shared" si="189"/>
        <v>-2.4207399478603002</v>
      </c>
      <c r="BK262">
        <f t="shared" si="190"/>
        <v>-12.321639355410143</v>
      </c>
      <c r="BL262">
        <f t="shared" si="191"/>
        <v>-1.2271847376161309</v>
      </c>
      <c r="BN262" s="19" t="b">
        <f t="shared" si="175"/>
        <v>0</v>
      </c>
      <c r="BO262" s="19" t="b">
        <f t="shared" si="176"/>
        <v>0</v>
      </c>
      <c r="BP262" s="19" t="b">
        <f t="shared" si="177"/>
        <v>0</v>
      </c>
      <c r="BQ262" s="19" t="b">
        <f t="shared" si="178"/>
        <v>0</v>
      </c>
      <c r="BR262" s="19" t="b">
        <f t="shared" si="179"/>
        <v>0</v>
      </c>
      <c r="BS262" s="19" t="b">
        <f t="shared" si="180"/>
        <v>0</v>
      </c>
      <c r="BT262" s="19" t="b">
        <f t="shared" si="181"/>
        <v>0</v>
      </c>
      <c r="BU262" s="19" t="b">
        <f t="shared" si="182"/>
        <v>0</v>
      </c>
    </row>
    <row r="263" spans="2:73" x14ac:dyDescent="0.3">
      <c r="B263" s="17" t="str">
        <f>VLOOKUP($AC263,LS_Coint_BD!$B$3:$D$1079,2)</f>
        <v>CRFB3</v>
      </c>
      <c r="C263" s="87" t="str">
        <f>VLOOKUP($AC263,LS_Coint_BD!$B$3:$D$1079,3)</f>
        <v>LREN3</v>
      </c>
      <c r="D263" s="70">
        <f t="shared" si="192"/>
        <v>0</v>
      </c>
      <c r="E263" s="66">
        <f t="shared" si="193"/>
        <v>0</v>
      </c>
      <c r="F263" s="71">
        <f t="shared" si="194"/>
        <v>0</v>
      </c>
      <c r="G263" s="70">
        <f t="shared" si="195"/>
        <v>0</v>
      </c>
      <c r="H263" s="66">
        <f t="shared" si="196"/>
        <v>0</v>
      </c>
      <c r="I263" s="71">
        <f t="shared" si="197"/>
        <v>0</v>
      </c>
      <c r="J263" s="70">
        <f t="shared" si="198"/>
        <v>-1.8610447927861884</v>
      </c>
      <c r="K263" s="66">
        <f t="shared" si="199"/>
        <v>-7.0186258693943371</v>
      </c>
      <c r="L263" s="71">
        <f t="shared" si="200"/>
        <v>-4.6790839129295581</v>
      </c>
      <c r="M263" s="70">
        <f t="shared" si="201"/>
        <v>-1.7086707603652229</v>
      </c>
      <c r="N263" s="66">
        <f t="shared" si="202"/>
        <v>-6.7286017145457064</v>
      </c>
      <c r="O263" s="71">
        <f t="shared" si="203"/>
        <v>-4.4857344763638043</v>
      </c>
      <c r="P263" s="70">
        <f t="shared" si="204"/>
        <v>-1.2375001059096249</v>
      </c>
      <c r="Q263" s="66">
        <f t="shared" si="205"/>
        <v>-7.4926856951157532</v>
      </c>
      <c r="R263" s="71">
        <f t="shared" si="206"/>
        <v>-4.9951237967438358</v>
      </c>
      <c r="S263" s="70">
        <f t="shared" si="207"/>
        <v>-0.60102808473470759</v>
      </c>
      <c r="T263" s="66">
        <f t="shared" si="208"/>
        <v>-9.2019324306218415</v>
      </c>
      <c r="U263" s="71">
        <f t="shared" si="209"/>
        <v>-6.1346216204145607</v>
      </c>
      <c r="V263" s="70">
        <f t="shared" si="210"/>
        <v>-8.6861272926675781E-2</v>
      </c>
      <c r="W263" s="66">
        <f t="shared" si="211"/>
        <v>-11.130149145099363</v>
      </c>
      <c r="X263" s="71">
        <f t="shared" si="212"/>
        <v>-7.4200994300662417</v>
      </c>
      <c r="Y263" s="70">
        <f t="shared" si="213"/>
        <v>-0.66126404237527225</v>
      </c>
      <c r="Z263" s="66">
        <f t="shared" si="214"/>
        <v>-14.991976911268019</v>
      </c>
      <c r="AA263" s="71">
        <f t="shared" si="215"/>
        <v>-9.994651274178679</v>
      </c>
      <c r="AB263" s="98">
        <f>SUMIF(BN263:BU263,"VERDADEIRO",BN$3:$BU262)</f>
        <v>0</v>
      </c>
      <c r="AC263" s="97">
        <f t="shared" si="216"/>
        <v>260</v>
      </c>
      <c r="AD263">
        <f>RTD("tryd.rtdserver",,"COT",B263,"ULT")</f>
        <v>19.52</v>
      </c>
      <c r="AE263">
        <f>RTD("tryd.rtdserver",,"COT",C263,"ULT")</f>
        <v>41.01</v>
      </c>
      <c r="AF263">
        <f>VLOOKUP($AC263,LS_Coint_BD!$B$3:$AQ$1079,AF$2)*$AD263+VLOOKUP($AC263,LS_Coint_BD!$B$3:$AQ$1079,AF$2+1)</f>
        <v>0</v>
      </c>
      <c r="AG263">
        <f>VLOOKUP($AC263,LS_Coint_BD!$B$3:$AQ$1079,AG$2)*$AD263+VLOOKUP($AC263,LS_Coint_BD!$B$3:$AQ$1079,AG$2+1)</f>
        <v>0</v>
      </c>
      <c r="AH263">
        <f>VLOOKUP($AC263,LS_Coint_BD!$B$3:$AQ$1079,AH$2)*$AD263+VLOOKUP($AC263,LS_Coint_BD!$B$3:$AQ$1079,AH$2+1)</f>
        <v>42.871044792786186</v>
      </c>
      <c r="AI263">
        <f>VLOOKUP($AC263,LS_Coint_BD!$B$3:$AQ$1079,AI$2)*$AD263+VLOOKUP($AC263,LS_Coint_BD!$B$3:$AQ$1079,AI$2+1)</f>
        <v>42.718670760365221</v>
      </c>
      <c r="AJ263">
        <f>VLOOKUP($AC263,LS_Coint_BD!$B$3:$AQ$1079,AJ$2)*$AD263+VLOOKUP($AC263,LS_Coint_BD!$B$3:$AQ$1079,AJ$2+1)</f>
        <v>42.247500105909623</v>
      </c>
      <c r="AK263">
        <f>VLOOKUP($AC263,LS_Coint_BD!$B$3:$AQ$1079,AK$2)*$AD263+VLOOKUP($AC263,LS_Coint_BD!$B$3:$AQ$1079,AK$2+1)</f>
        <v>41.611028084734706</v>
      </c>
      <c r="AL263">
        <f>VLOOKUP($AC263,LS_Coint_BD!$B$3:$AQ$1079,AL$2)*$AD263+VLOOKUP($AC263,LS_Coint_BD!$B$3:$AQ$1079,AL$2+1)</f>
        <v>41.096861272926674</v>
      </c>
      <c r="AM263">
        <f>VLOOKUP($AC263,LS_Coint_BD!$B$3:$AQ$1079,AM$2)*$AD263+VLOOKUP($AC263,LS_Coint_BD!$B$3:$AQ$1079,AM$2+1)</f>
        <v>41.67126404237527</v>
      </c>
      <c r="AN263">
        <f>VLOOKUP($AC263,LS_Coint_BD!$B$3:$AQ$1079,AN$2)</f>
        <v>0</v>
      </c>
      <c r="AO263">
        <f>VLOOKUP($AC263,LS_Coint_BD!$B$3:$AQ$1079,AO$2)</f>
        <v>0</v>
      </c>
      <c r="AP263">
        <f>VLOOKUP($AC263,LS_Coint_BD!$B$3:$AQ$1079,AP$2)</f>
        <v>2.3395419564647799</v>
      </c>
      <c r="AQ263">
        <f>VLOOKUP($AC263,LS_Coint_BD!$B$3:$AQ$1079,AQ$2)</f>
        <v>2.2428672381818999</v>
      </c>
      <c r="AR263">
        <f>VLOOKUP($AC263,LS_Coint_BD!$B$3:$AQ$1079,AR$2)</f>
        <v>2.4975618983719201</v>
      </c>
      <c r="AS263">
        <f>VLOOKUP($AC263,LS_Coint_BD!$B$3:$AQ$1079,AS$2)</f>
        <v>3.0673108102072799</v>
      </c>
      <c r="AT263">
        <f>VLOOKUP($AC263,LS_Coint_BD!$B$3:$AQ$1079,AT$2)</f>
        <v>3.71004971503312</v>
      </c>
      <c r="AU263">
        <f>VLOOKUP($AC263,LS_Coint_BD!$B$3:$AQ$1079,AU$2)</f>
        <v>4.9973256370893404</v>
      </c>
      <c r="AV263">
        <f>VLOOKUP($AC263,LS_Coint_BD!$B$3:$AQ$1079,AV$2)</f>
        <v>0</v>
      </c>
      <c r="AW263">
        <f>VLOOKUP($AC263,LS_Coint_BD!$B$3:$AQ$1079,AW$2)</f>
        <v>0</v>
      </c>
      <c r="AX263">
        <f>VLOOKUP($AC263,LS_Coint_BD!$B$3:$AQ$1079,AX$2)</f>
        <v>1.7763568394002501E-15</v>
      </c>
      <c r="AY263">
        <f>VLOOKUP($AC263,LS_Coint_BD!$B$3:$AQ$1079,AY$2)</f>
        <v>-4.2632564145606002E-15</v>
      </c>
      <c r="AZ263">
        <f>VLOOKUP($AC263,LS_Coint_BD!$B$3:$AQ$1079,AZ$2)</f>
        <v>4.8159007645962404E-15</v>
      </c>
      <c r="BA263">
        <f>VLOOKUP($AC263,LS_Coint_BD!$B$3:$AQ$1079,BA$2)</f>
        <v>-1.1368683772161599E-15</v>
      </c>
      <c r="BB263">
        <f>VLOOKUP($AC263,LS_Coint_BD!$B$3:$AQ$1079,BB$2)</f>
        <v>-1.80865423648026E-15</v>
      </c>
      <c r="BC263">
        <f>VLOOKUP($AC263,LS_Coint_BD!$B$3:$AQ$1079,BC$2)</f>
        <v>9.6633812063373593E-16</v>
      </c>
      <c r="BD263">
        <f t="shared" si="183"/>
        <v>0</v>
      </c>
      <c r="BE263">
        <f t="shared" si="184"/>
        <v>0</v>
      </c>
      <c r="BF263">
        <f t="shared" si="185"/>
        <v>-4.6790839129295581</v>
      </c>
      <c r="BG263">
        <f t="shared" si="186"/>
        <v>-4.4857344763638043</v>
      </c>
      <c r="BH263">
        <f t="shared" si="187"/>
        <v>-4.9951237967438358</v>
      </c>
      <c r="BI263">
        <f t="shared" si="188"/>
        <v>-6.1346216204145607</v>
      </c>
      <c r="BJ263">
        <f t="shared" si="189"/>
        <v>-7.4200994300662417</v>
      </c>
      <c r="BK263">
        <f t="shared" si="190"/>
        <v>-9.994651274178679</v>
      </c>
      <c r="BL263">
        <f t="shared" si="191"/>
        <v>0</v>
      </c>
      <c r="BN263" s="30" t="b">
        <f t="shared" si="175"/>
        <v>0</v>
      </c>
      <c r="BO263" s="30" t="b">
        <f t="shared" si="176"/>
        <v>0</v>
      </c>
      <c r="BP263" s="30" t="b">
        <f t="shared" si="177"/>
        <v>0</v>
      </c>
      <c r="BQ263" s="30" t="b">
        <f t="shared" si="178"/>
        <v>0</v>
      </c>
      <c r="BR263" s="30" t="b">
        <f t="shared" si="179"/>
        <v>0</v>
      </c>
      <c r="BS263" s="30" t="b">
        <f t="shared" si="180"/>
        <v>0</v>
      </c>
      <c r="BT263" s="30" t="b">
        <f t="shared" si="181"/>
        <v>0</v>
      </c>
      <c r="BU263" s="30" t="b">
        <f t="shared" si="182"/>
        <v>0</v>
      </c>
    </row>
    <row r="264" spans="2:73" x14ac:dyDescent="0.3">
      <c r="B264" s="17" t="str">
        <f>VLOOKUP($AC264,LS_Coint_BD!$B$3:$D$1079,2)</f>
        <v>CRFB3</v>
      </c>
      <c r="C264" s="87" t="str">
        <f>VLOOKUP($AC264,LS_Coint_BD!$B$3:$D$1079,3)</f>
        <v>MULT3</v>
      </c>
      <c r="D264" s="68">
        <f t="shared" si="192"/>
        <v>-0.18460655861521502</v>
      </c>
      <c r="E264" s="65">
        <f t="shared" si="193"/>
        <v>-4.6953160007092212</v>
      </c>
      <c r="F264" s="69">
        <f t="shared" si="194"/>
        <v>-3.1302106671394805</v>
      </c>
      <c r="G264" s="68">
        <f t="shared" si="195"/>
        <v>0</v>
      </c>
      <c r="H264" s="65">
        <f t="shared" si="196"/>
        <v>0</v>
      </c>
      <c r="I264" s="69">
        <f t="shared" si="197"/>
        <v>0</v>
      </c>
      <c r="J264" s="68">
        <f t="shared" si="198"/>
        <v>-0.13859550948043164</v>
      </c>
      <c r="K264" s="65">
        <f t="shared" si="199"/>
        <v>-4.1635919184895807</v>
      </c>
      <c r="L264" s="69">
        <f t="shared" si="200"/>
        <v>-2.7757279456597206</v>
      </c>
      <c r="M264" s="68">
        <f t="shared" si="201"/>
        <v>-1.5069138337960197E-2</v>
      </c>
      <c r="N264" s="65">
        <f t="shared" si="202"/>
        <v>-4.0633835549239512</v>
      </c>
      <c r="O264" s="69">
        <f t="shared" si="203"/>
        <v>-2.7089223699493008</v>
      </c>
      <c r="P264" s="68">
        <f t="shared" si="204"/>
        <v>0.14512594308846261</v>
      </c>
      <c r="Q264" s="65">
        <f t="shared" si="205"/>
        <v>4.1512355555892917</v>
      </c>
      <c r="R264" s="69">
        <f t="shared" si="206"/>
        <v>2.7674903703928613</v>
      </c>
      <c r="S264" s="68">
        <f t="shared" si="207"/>
        <v>0.35944923283987151</v>
      </c>
      <c r="T264" s="65">
        <f t="shared" si="208"/>
        <v>4.5488931221462696</v>
      </c>
      <c r="U264" s="69">
        <f t="shared" si="209"/>
        <v>3.0325954147641796</v>
      </c>
      <c r="V264" s="68">
        <f t="shared" si="210"/>
        <v>0.50680364222430541</v>
      </c>
      <c r="W264" s="65">
        <f t="shared" si="211"/>
        <v>4.8956188634927713</v>
      </c>
      <c r="X264" s="69">
        <f t="shared" si="212"/>
        <v>3.263745908995181</v>
      </c>
      <c r="Y264" s="68">
        <f t="shared" si="213"/>
        <v>3.0716055148431565E-2</v>
      </c>
      <c r="Z264" s="65">
        <f t="shared" si="214"/>
        <v>9.9075449251780565</v>
      </c>
      <c r="AA264" s="69">
        <f t="shared" si="215"/>
        <v>6.6050299501187046</v>
      </c>
      <c r="AB264" s="98">
        <f>SUMIF(BN264:BU264,"VERDADEIRO",BN$3:$BU263)</f>
        <v>0</v>
      </c>
      <c r="AC264" s="97">
        <f t="shared" si="216"/>
        <v>261</v>
      </c>
      <c r="AD264">
        <f>RTD("tryd.rtdserver",,"COT",B264,"ULT")</f>
        <v>19.52</v>
      </c>
      <c r="AE264">
        <f>RTD("tryd.rtdserver",,"COT",C264,"ULT")</f>
        <v>21.84</v>
      </c>
      <c r="AF264">
        <f>VLOOKUP($AC264,LS_Coint_BD!$B$3:$AQ$1079,AF$2)*$AD264+VLOOKUP($AC264,LS_Coint_BD!$B$3:$AQ$1079,AF$2+1)</f>
        <v>22.024606558615215</v>
      </c>
      <c r="AG264">
        <f>VLOOKUP($AC264,LS_Coint_BD!$B$3:$AQ$1079,AG$2)*$AD264+VLOOKUP($AC264,LS_Coint_BD!$B$3:$AQ$1079,AG$2+1)</f>
        <v>0</v>
      </c>
      <c r="AH264">
        <f>VLOOKUP($AC264,LS_Coint_BD!$B$3:$AQ$1079,AH$2)*$AD264+VLOOKUP($AC264,LS_Coint_BD!$B$3:$AQ$1079,AH$2+1)</f>
        <v>21.978595509480432</v>
      </c>
      <c r="AI264">
        <f>VLOOKUP($AC264,LS_Coint_BD!$B$3:$AQ$1079,AI$2)*$AD264+VLOOKUP($AC264,LS_Coint_BD!$B$3:$AQ$1079,AI$2+1)</f>
        <v>21.85506913833796</v>
      </c>
      <c r="AJ264">
        <f>VLOOKUP($AC264,LS_Coint_BD!$B$3:$AQ$1079,AJ$2)*$AD264+VLOOKUP($AC264,LS_Coint_BD!$B$3:$AQ$1079,AJ$2+1)</f>
        <v>21.694874056911537</v>
      </c>
      <c r="AK264">
        <f>VLOOKUP($AC264,LS_Coint_BD!$B$3:$AQ$1079,AK$2)*$AD264+VLOOKUP($AC264,LS_Coint_BD!$B$3:$AQ$1079,AK$2+1)</f>
        <v>21.480550767160128</v>
      </c>
      <c r="AL264">
        <f>VLOOKUP($AC264,LS_Coint_BD!$B$3:$AQ$1079,AL$2)*$AD264+VLOOKUP($AC264,LS_Coint_BD!$B$3:$AQ$1079,AL$2+1)</f>
        <v>21.333196357775694</v>
      </c>
      <c r="AM264">
        <f>VLOOKUP($AC264,LS_Coint_BD!$B$3:$AQ$1079,AM$2)*$AD264+VLOOKUP($AC264,LS_Coint_BD!$B$3:$AQ$1079,AM$2+1)</f>
        <v>21.809283944851568</v>
      </c>
      <c r="AN264">
        <f>VLOOKUP($AC264,LS_Coint_BD!$B$3:$AQ$1079,AN$2)</f>
        <v>1.56510533356974</v>
      </c>
      <c r="AO264">
        <f>VLOOKUP($AC264,LS_Coint_BD!$B$3:$AQ$1079,AO$2)</f>
        <v>0</v>
      </c>
      <c r="AP264">
        <f>VLOOKUP($AC264,LS_Coint_BD!$B$3:$AQ$1079,AP$2)</f>
        <v>1.3878639728298601</v>
      </c>
      <c r="AQ264">
        <f>VLOOKUP($AC264,LS_Coint_BD!$B$3:$AQ$1079,AQ$2)</f>
        <v>1.35446118497465</v>
      </c>
      <c r="AR264">
        <f>VLOOKUP($AC264,LS_Coint_BD!$B$3:$AQ$1079,AR$2)</f>
        <v>1.38374518519643</v>
      </c>
      <c r="AS264">
        <f>VLOOKUP($AC264,LS_Coint_BD!$B$3:$AQ$1079,AS$2)</f>
        <v>1.51629770738209</v>
      </c>
      <c r="AT264">
        <f>VLOOKUP($AC264,LS_Coint_BD!$B$3:$AQ$1079,AT$2)</f>
        <v>1.6318729544975901</v>
      </c>
      <c r="AU264">
        <f>VLOOKUP($AC264,LS_Coint_BD!$B$3:$AQ$1079,AU$2)</f>
        <v>3.3025149750593501</v>
      </c>
      <c r="AV264">
        <f>VLOOKUP($AC264,LS_Coint_BD!$B$3:$AQ$1079,AV$2)</f>
        <v>-3.1974423109204502E-16</v>
      </c>
      <c r="AW264">
        <f>VLOOKUP($AC264,LS_Coint_BD!$B$3:$AQ$1079,AW$2)</f>
        <v>0</v>
      </c>
      <c r="AX264">
        <f>VLOOKUP($AC264,LS_Coint_BD!$B$3:$AQ$1079,AX$2)</f>
        <v>-2.5376526277146399E-16</v>
      </c>
      <c r="AY264">
        <f>VLOOKUP($AC264,LS_Coint_BD!$B$3:$AQ$1079,AY$2)</f>
        <v>-6.8833827526759698E-16</v>
      </c>
      <c r="AZ264">
        <f>VLOOKUP($AC264,LS_Coint_BD!$B$3:$AQ$1079,AZ$2)</f>
        <v>1.1842378929335E-15</v>
      </c>
      <c r="BA264">
        <f>VLOOKUP($AC264,LS_Coint_BD!$B$3:$AQ$1079,BA$2)</f>
        <v>-6.2172489379008802E-16</v>
      </c>
      <c r="BB264">
        <f>VLOOKUP($AC264,LS_Coint_BD!$B$3:$AQ$1079,BB$2)</f>
        <v>1.06581410364015E-15</v>
      </c>
      <c r="BC264">
        <f>VLOOKUP($AC264,LS_Coint_BD!$B$3:$AQ$1079,BC$2)</f>
        <v>4.4337866711430299E-15</v>
      </c>
      <c r="BD264">
        <f t="shared" si="183"/>
        <v>-3.1302106671394805</v>
      </c>
      <c r="BE264">
        <f t="shared" si="184"/>
        <v>0</v>
      </c>
      <c r="BF264">
        <f t="shared" si="185"/>
        <v>-2.7757279456597206</v>
      </c>
      <c r="BG264">
        <f t="shared" si="186"/>
        <v>-2.7089223699493008</v>
      </c>
      <c r="BH264">
        <f t="shared" si="187"/>
        <v>2.7674903703928613</v>
      </c>
      <c r="BI264">
        <f t="shared" si="188"/>
        <v>3.0325954147641796</v>
      </c>
      <c r="BJ264">
        <f t="shared" si="189"/>
        <v>3.263745908995181</v>
      </c>
      <c r="BK264">
        <f t="shared" si="190"/>
        <v>6.6050299501187046</v>
      </c>
      <c r="BL264">
        <f t="shared" si="191"/>
        <v>-3.1302106671394809</v>
      </c>
      <c r="BN264" s="19" t="b">
        <f t="shared" si="175"/>
        <v>0</v>
      </c>
      <c r="BO264" s="19" t="b">
        <f t="shared" si="176"/>
        <v>0</v>
      </c>
      <c r="BP264" s="19" t="b">
        <f t="shared" si="177"/>
        <v>0</v>
      </c>
      <c r="BQ264" s="19" t="b">
        <f t="shared" si="178"/>
        <v>0</v>
      </c>
      <c r="BR264" s="19" t="b">
        <f t="shared" si="179"/>
        <v>0</v>
      </c>
      <c r="BS264" s="19" t="b">
        <f t="shared" si="180"/>
        <v>0</v>
      </c>
      <c r="BT264" s="19" t="b">
        <f t="shared" si="181"/>
        <v>0</v>
      </c>
      <c r="BU264" s="19" t="b">
        <f t="shared" si="182"/>
        <v>0</v>
      </c>
    </row>
    <row r="265" spans="2:73" x14ac:dyDescent="0.3">
      <c r="B265" s="17" t="str">
        <f>VLOOKUP($AC265,LS_Coint_BD!$B$3:$D$1079,2)</f>
        <v>CRFB3</v>
      </c>
      <c r="C265" s="87" t="str">
        <f>VLOOKUP($AC265,LS_Coint_BD!$B$3:$D$1079,3)</f>
        <v>SULA11</v>
      </c>
      <c r="D265" s="70">
        <f t="shared" si="192"/>
        <v>-1.071872563681751</v>
      </c>
      <c r="E265" s="66">
        <f t="shared" si="193"/>
        <v>-5.5407151435809894</v>
      </c>
      <c r="F265" s="71">
        <f t="shared" si="194"/>
        <v>-3.6938100957206594</v>
      </c>
      <c r="G265" s="70">
        <f t="shared" si="195"/>
        <v>-1.5120338790012582</v>
      </c>
      <c r="H265" s="66">
        <f t="shared" si="196"/>
        <v>-6.4880768663136905</v>
      </c>
      <c r="I265" s="71">
        <f t="shared" si="197"/>
        <v>-4.3253845775424606</v>
      </c>
      <c r="J265" s="70">
        <f t="shared" si="198"/>
        <v>-1.6691040788151739</v>
      </c>
      <c r="K265" s="66">
        <f t="shared" si="199"/>
        <v>-8.8108510852770294</v>
      </c>
      <c r="L265" s="71">
        <f t="shared" si="200"/>
        <v>-5.8739007235180196</v>
      </c>
      <c r="M265" s="70">
        <f t="shared" si="201"/>
        <v>-1.8342263028382391</v>
      </c>
      <c r="N265" s="66">
        <f t="shared" si="202"/>
        <v>-8.489611886815382</v>
      </c>
      <c r="O265" s="71">
        <f t="shared" si="203"/>
        <v>-5.6597412578769219</v>
      </c>
      <c r="P265" s="70">
        <f t="shared" si="204"/>
        <v>0</v>
      </c>
      <c r="Q265" s="66">
        <f t="shared" si="205"/>
        <v>0</v>
      </c>
      <c r="R265" s="71">
        <f t="shared" si="206"/>
        <v>0</v>
      </c>
      <c r="S265" s="70">
        <f t="shared" si="207"/>
        <v>0</v>
      </c>
      <c r="T265" s="66">
        <f t="shared" si="208"/>
        <v>0</v>
      </c>
      <c r="U265" s="71">
        <f t="shared" si="209"/>
        <v>0</v>
      </c>
      <c r="V265" s="70">
        <f t="shared" si="210"/>
        <v>-1.1077771958030738</v>
      </c>
      <c r="W265" s="66">
        <f t="shared" si="211"/>
        <v>-12.020084039671861</v>
      </c>
      <c r="X265" s="71">
        <f t="shared" si="212"/>
        <v>-8.0133893597812413</v>
      </c>
      <c r="Y265" s="70">
        <f t="shared" si="213"/>
        <v>-1.3614946768738534</v>
      </c>
      <c r="Z265" s="66">
        <f t="shared" si="214"/>
        <v>-15.448910444134551</v>
      </c>
      <c r="AA265" s="71">
        <f t="shared" si="215"/>
        <v>-10.299273629423034</v>
      </c>
      <c r="AB265" s="98">
        <f>SUMIF(BN265:BU265,"VERDADEIRO",BN$3:$BU264)</f>
        <v>0</v>
      </c>
      <c r="AC265" s="97">
        <f t="shared" si="216"/>
        <v>262</v>
      </c>
      <c r="AD265">
        <f>RTD("tryd.rtdserver",,"COT",B265,"ULT")</f>
        <v>19.52</v>
      </c>
      <c r="AE265">
        <f>RTD("tryd.rtdserver",,"COT",C265,"ULT")</f>
        <v>40.18</v>
      </c>
      <c r="AF265">
        <f>VLOOKUP($AC265,LS_Coint_BD!$B$3:$AQ$1079,AF$2)*$AD265+VLOOKUP($AC265,LS_Coint_BD!$B$3:$AQ$1079,AF$2+1)</f>
        <v>41.251872563681751</v>
      </c>
      <c r="AG265">
        <f>VLOOKUP($AC265,LS_Coint_BD!$B$3:$AQ$1079,AG$2)*$AD265+VLOOKUP($AC265,LS_Coint_BD!$B$3:$AQ$1079,AG$2+1)</f>
        <v>41.692033879001258</v>
      </c>
      <c r="AH265">
        <f>VLOOKUP($AC265,LS_Coint_BD!$B$3:$AQ$1079,AH$2)*$AD265+VLOOKUP($AC265,LS_Coint_BD!$B$3:$AQ$1079,AH$2+1)</f>
        <v>41.849104078815174</v>
      </c>
      <c r="AI265">
        <f>VLOOKUP($AC265,LS_Coint_BD!$B$3:$AQ$1079,AI$2)*$AD265+VLOOKUP($AC265,LS_Coint_BD!$B$3:$AQ$1079,AI$2+1)</f>
        <v>42.014226302838239</v>
      </c>
      <c r="AJ265">
        <f>VLOOKUP($AC265,LS_Coint_BD!$B$3:$AQ$1079,AJ$2)*$AD265+VLOOKUP($AC265,LS_Coint_BD!$B$3:$AQ$1079,AJ$2+1)</f>
        <v>0</v>
      </c>
      <c r="AK265">
        <f>VLOOKUP($AC265,LS_Coint_BD!$B$3:$AQ$1079,AK$2)*$AD265+VLOOKUP($AC265,LS_Coint_BD!$B$3:$AQ$1079,AK$2+1)</f>
        <v>0</v>
      </c>
      <c r="AL265">
        <f>VLOOKUP($AC265,LS_Coint_BD!$B$3:$AQ$1079,AL$2)*$AD265+VLOOKUP($AC265,LS_Coint_BD!$B$3:$AQ$1079,AL$2+1)</f>
        <v>41.287777195803073</v>
      </c>
      <c r="AM265">
        <f>VLOOKUP($AC265,LS_Coint_BD!$B$3:$AQ$1079,AM$2)*$AD265+VLOOKUP($AC265,LS_Coint_BD!$B$3:$AQ$1079,AM$2+1)</f>
        <v>41.541494676873853</v>
      </c>
      <c r="AN265">
        <f>VLOOKUP($AC265,LS_Coint_BD!$B$3:$AQ$1079,AN$2)</f>
        <v>1.8469050478603299</v>
      </c>
      <c r="AO265">
        <f>VLOOKUP($AC265,LS_Coint_BD!$B$3:$AQ$1079,AO$2)</f>
        <v>2.1626922887712299</v>
      </c>
      <c r="AP265">
        <f>VLOOKUP($AC265,LS_Coint_BD!$B$3:$AQ$1079,AP$2)</f>
        <v>2.9369503617590098</v>
      </c>
      <c r="AQ265">
        <f>VLOOKUP($AC265,LS_Coint_BD!$B$3:$AQ$1079,AQ$2)</f>
        <v>2.8298706289384601</v>
      </c>
      <c r="AR265">
        <f>VLOOKUP($AC265,LS_Coint_BD!$B$3:$AQ$1079,AR$2)</f>
        <v>0</v>
      </c>
      <c r="AS265">
        <f>VLOOKUP($AC265,LS_Coint_BD!$B$3:$AQ$1079,AS$2)</f>
        <v>0</v>
      </c>
      <c r="AT265">
        <f>VLOOKUP($AC265,LS_Coint_BD!$B$3:$AQ$1079,AT$2)</f>
        <v>4.0066946798906198</v>
      </c>
      <c r="AU265">
        <f>VLOOKUP($AC265,LS_Coint_BD!$B$3:$AQ$1079,AU$2)</f>
        <v>5.1496368147115197</v>
      </c>
      <c r="AV265">
        <f>VLOOKUP($AC265,LS_Coint_BD!$B$3:$AQ$1079,AV$2)</f>
        <v>4.2632564145606E-16</v>
      </c>
      <c r="AW265">
        <f>VLOOKUP($AC265,LS_Coint_BD!$B$3:$AQ$1079,AW$2)</f>
        <v>-9.4739031434680004E-16</v>
      </c>
      <c r="AX265">
        <f>VLOOKUP($AC265,LS_Coint_BD!$B$3:$AQ$1079,AX$2)</f>
        <v>-4.06024420434343E-16</v>
      </c>
      <c r="AY265">
        <f>VLOOKUP($AC265,LS_Coint_BD!$B$3:$AQ$1079,AY$2)</f>
        <v>-2.1316282072803001E-15</v>
      </c>
      <c r="AZ265">
        <f>VLOOKUP($AC265,LS_Coint_BD!$B$3:$AQ$1079,AZ$2)</f>
        <v>0</v>
      </c>
      <c r="BA265">
        <f>VLOOKUP($AC265,LS_Coint_BD!$B$3:$AQ$1079,BA$2)</f>
        <v>0</v>
      </c>
      <c r="BB265">
        <f>VLOOKUP($AC265,LS_Coint_BD!$B$3:$AQ$1079,BB$2)</f>
        <v>-2.0024386189602799E-15</v>
      </c>
      <c r="BC265">
        <f>VLOOKUP($AC265,LS_Coint_BD!$B$3:$AQ$1079,BC$2)</f>
        <v>4.6043169277254501E-15</v>
      </c>
      <c r="BD265">
        <f t="shared" si="183"/>
        <v>-3.6938100957206594</v>
      </c>
      <c r="BE265">
        <f t="shared" si="184"/>
        <v>-4.3253845775424606</v>
      </c>
      <c r="BF265">
        <f t="shared" si="185"/>
        <v>-5.8739007235180196</v>
      </c>
      <c r="BG265">
        <f t="shared" si="186"/>
        <v>-5.6597412578769219</v>
      </c>
      <c r="BH265">
        <f t="shared" si="187"/>
        <v>0</v>
      </c>
      <c r="BI265">
        <f t="shared" si="188"/>
        <v>0</v>
      </c>
      <c r="BJ265">
        <f t="shared" si="189"/>
        <v>-8.0133893597812413</v>
      </c>
      <c r="BK265">
        <f t="shared" si="190"/>
        <v>-10.299273629423034</v>
      </c>
      <c r="BL265">
        <f t="shared" si="191"/>
        <v>-3.6938100957206603</v>
      </c>
      <c r="BN265" s="30" t="b">
        <f t="shared" si="175"/>
        <v>0</v>
      </c>
      <c r="BO265" s="30" t="b">
        <f t="shared" si="176"/>
        <v>0</v>
      </c>
      <c r="BP265" s="30" t="b">
        <f t="shared" si="177"/>
        <v>0</v>
      </c>
      <c r="BQ265" s="30" t="b">
        <f t="shared" si="178"/>
        <v>0</v>
      </c>
      <c r="BR265" s="30" t="b">
        <f t="shared" si="179"/>
        <v>0</v>
      </c>
      <c r="BS265" s="30" t="b">
        <f t="shared" si="180"/>
        <v>0</v>
      </c>
      <c r="BT265" s="30" t="b">
        <f t="shared" si="181"/>
        <v>0</v>
      </c>
      <c r="BU265" s="30" t="b">
        <f t="shared" si="182"/>
        <v>0</v>
      </c>
    </row>
    <row r="266" spans="2:73" x14ac:dyDescent="0.3">
      <c r="B266" s="17" t="str">
        <f>VLOOKUP($AC266,LS_Coint_BD!$B$3:$D$1079,2)</f>
        <v>CSAN3</v>
      </c>
      <c r="C266" s="87" t="str">
        <f>VLOOKUP($AC266,LS_Coint_BD!$B$3:$D$1079,3)</f>
        <v>BRDT3</v>
      </c>
      <c r="D266" s="68">
        <f t="shared" si="192"/>
        <v>0</v>
      </c>
      <c r="E266" s="65">
        <f t="shared" si="193"/>
        <v>0</v>
      </c>
      <c r="F266" s="69">
        <f t="shared" si="194"/>
        <v>0</v>
      </c>
      <c r="G266" s="68">
        <f t="shared" si="195"/>
        <v>0</v>
      </c>
      <c r="H266" s="65">
        <f t="shared" si="196"/>
        <v>0</v>
      </c>
      <c r="I266" s="69">
        <f t="shared" si="197"/>
        <v>0</v>
      </c>
      <c r="J266" s="68">
        <f t="shared" si="198"/>
        <v>0</v>
      </c>
      <c r="K266" s="65">
        <f t="shared" si="199"/>
        <v>0</v>
      </c>
      <c r="L266" s="69">
        <f t="shared" si="200"/>
        <v>0</v>
      </c>
      <c r="M266" s="68">
        <f t="shared" si="201"/>
        <v>0.98611345141808115</v>
      </c>
      <c r="N266" s="65">
        <f t="shared" si="202"/>
        <v>2.5231247295200268</v>
      </c>
      <c r="O266" s="69">
        <f t="shared" si="203"/>
        <v>1.6820831530133511</v>
      </c>
      <c r="P266" s="68">
        <f t="shared" si="204"/>
        <v>0.94274887940978402</v>
      </c>
      <c r="Q266" s="65">
        <f t="shared" si="205"/>
        <v>2.7181508158440537</v>
      </c>
      <c r="R266" s="69">
        <f t="shared" si="206"/>
        <v>1.8121005438960358</v>
      </c>
      <c r="S266" s="68">
        <f t="shared" si="207"/>
        <v>0.90383304323923497</v>
      </c>
      <c r="T266" s="65">
        <f t="shared" si="208"/>
        <v>2.9971987844538446</v>
      </c>
      <c r="U266" s="69">
        <f t="shared" si="209"/>
        <v>1.9981325229692297</v>
      </c>
      <c r="V266" s="68">
        <f t="shared" si="210"/>
        <v>0.80106661605355711</v>
      </c>
      <c r="W266" s="65">
        <f t="shared" si="211"/>
        <v>3.6261906971172295</v>
      </c>
      <c r="X266" s="69">
        <f t="shared" si="212"/>
        <v>2.4174604647448197</v>
      </c>
      <c r="Y266" s="68">
        <f t="shared" si="213"/>
        <v>-1.3553355110367704E-2</v>
      </c>
      <c r="Z266" s="65">
        <f t="shared" si="214"/>
        <v>-6.2964269351708371</v>
      </c>
      <c r="AA266" s="69">
        <f t="shared" si="215"/>
        <v>-4.197617956780558</v>
      </c>
      <c r="AB266" s="98">
        <f>SUMIF(BN266:BU266,"VERDADEIRO",BN$3:$BU265)</f>
        <v>0</v>
      </c>
      <c r="AC266" s="97">
        <f t="shared" si="216"/>
        <v>263</v>
      </c>
      <c r="AD266">
        <f>RTD("tryd.rtdserver",,"COT",B266,"ULT")</f>
        <v>78.739999999999995</v>
      </c>
      <c r="AE266">
        <f>RTD("tryd.rtdserver",,"COT",C266,"ULT")</f>
        <v>22.48</v>
      </c>
      <c r="AF266">
        <f>VLOOKUP($AC266,LS_Coint_BD!$B$3:$AQ$1079,AF$2)*$AD266+VLOOKUP($AC266,LS_Coint_BD!$B$3:$AQ$1079,AF$2+1)</f>
        <v>0</v>
      </c>
      <c r="AG266">
        <f>VLOOKUP($AC266,LS_Coint_BD!$B$3:$AQ$1079,AG$2)*$AD266+VLOOKUP($AC266,LS_Coint_BD!$B$3:$AQ$1079,AG$2+1)</f>
        <v>0</v>
      </c>
      <c r="AH266">
        <f>VLOOKUP($AC266,LS_Coint_BD!$B$3:$AQ$1079,AH$2)*$AD266+VLOOKUP($AC266,LS_Coint_BD!$B$3:$AQ$1079,AH$2+1)</f>
        <v>0</v>
      </c>
      <c r="AI266">
        <f>VLOOKUP($AC266,LS_Coint_BD!$B$3:$AQ$1079,AI$2)*$AD266+VLOOKUP($AC266,LS_Coint_BD!$B$3:$AQ$1079,AI$2+1)</f>
        <v>21.493886548581919</v>
      </c>
      <c r="AJ266">
        <f>VLOOKUP($AC266,LS_Coint_BD!$B$3:$AQ$1079,AJ$2)*$AD266+VLOOKUP($AC266,LS_Coint_BD!$B$3:$AQ$1079,AJ$2+1)</f>
        <v>21.537251120590216</v>
      </c>
      <c r="AK266">
        <f>VLOOKUP($AC266,LS_Coint_BD!$B$3:$AQ$1079,AK$2)*$AD266+VLOOKUP($AC266,LS_Coint_BD!$B$3:$AQ$1079,AK$2+1)</f>
        <v>21.576166956760765</v>
      </c>
      <c r="AL266">
        <f>VLOOKUP($AC266,LS_Coint_BD!$B$3:$AQ$1079,AL$2)*$AD266+VLOOKUP($AC266,LS_Coint_BD!$B$3:$AQ$1079,AL$2+1)</f>
        <v>21.678933383946443</v>
      </c>
      <c r="AM266">
        <f>VLOOKUP($AC266,LS_Coint_BD!$B$3:$AQ$1079,AM$2)*$AD266+VLOOKUP($AC266,LS_Coint_BD!$B$3:$AQ$1079,AM$2+1)</f>
        <v>22.493553355110368</v>
      </c>
      <c r="AN266">
        <f>VLOOKUP($AC266,LS_Coint_BD!$B$3:$AQ$1079,AN$2)</f>
        <v>0</v>
      </c>
      <c r="AO266">
        <f>VLOOKUP($AC266,LS_Coint_BD!$B$3:$AQ$1079,AO$2)</f>
        <v>0</v>
      </c>
      <c r="AP266">
        <f>VLOOKUP($AC266,LS_Coint_BD!$B$3:$AQ$1079,AP$2)</f>
        <v>0</v>
      </c>
      <c r="AQ266">
        <f>VLOOKUP($AC266,LS_Coint_BD!$B$3:$AQ$1079,AQ$2)</f>
        <v>0.84104157650667599</v>
      </c>
      <c r="AR266">
        <f>VLOOKUP($AC266,LS_Coint_BD!$B$3:$AQ$1079,AR$2)</f>
        <v>0.90605027194801802</v>
      </c>
      <c r="AS266">
        <f>VLOOKUP($AC266,LS_Coint_BD!$B$3:$AQ$1079,AS$2)</f>
        <v>0.99906626148461497</v>
      </c>
      <c r="AT266">
        <f>VLOOKUP($AC266,LS_Coint_BD!$B$3:$AQ$1079,AT$2)</f>
        <v>1.2087302323724101</v>
      </c>
      <c r="AU266">
        <f>VLOOKUP($AC266,LS_Coint_BD!$B$3:$AQ$1079,AU$2)</f>
        <v>2.0988089783902799</v>
      </c>
      <c r="AV266">
        <f>VLOOKUP($AC266,LS_Coint_BD!$B$3:$AQ$1079,AV$2)</f>
        <v>0</v>
      </c>
      <c r="AW266">
        <f>VLOOKUP($AC266,LS_Coint_BD!$B$3:$AQ$1079,AW$2)</f>
        <v>0</v>
      </c>
      <c r="AX266">
        <f>VLOOKUP($AC266,LS_Coint_BD!$B$3:$AQ$1079,AX$2)</f>
        <v>0</v>
      </c>
      <c r="AY266">
        <f>VLOOKUP($AC266,LS_Coint_BD!$B$3:$AQ$1079,AY$2)</f>
        <v>-9.5479180117763498E-16</v>
      </c>
      <c r="AZ266">
        <f>VLOOKUP($AC266,LS_Coint_BD!$B$3:$AQ$1079,AZ$2)</f>
        <v>-2.3684757858670001E-16</v>
      </c>
      <c r="BA266">
        <f>VLOOKUP($AC266,LS_Coint_BD!$B$3:$AQ$1079,BA$2)</f>
        <v>-2.1316282072803E-16</v>
      </c>
      <c r="BB266">
        <f>VLOOKUP($AC266,LS_Coint_BD!$B$3:$AQ$1079,BB$2)</f>
        <v>-5.2483270255007403E-16</v>
      </c>
      <c r="BC266">
        <f>VLOOKUP($AC266,LS_Coint_BD!$B$3:$AQ$1079,BC$2)</f>
        <v>2.2168933355715098E-15</v>
      </c>
      <c r="BD266">
        <f t="shared" si="183"/>
        <v>0</v>
      </c>
      <c r="BE266">
        <f t="shared" si="184"/>
        <v>0</v>
      </c>
      <c r="BF266">
        <f t="shared" si="185"/>
        <v>0</v>
      </c>
      <c r="BG266">
        <f t="shared" si="186"/>
        <v>1.6820831530133511</v>
      </c>
      <c r="BH266">
        <f t="shared" si="187"/>
        <v>1.8121005438960358</v>
      </c>
      <c r="BI266">
        <f t="shared" si="188"/>
        <v>1.9981325229692297</v>
      </c>
      <c r="BJ266">
        <f t="shared" si="189"/>
        <v>2.4174604647448197</v>
      </c>
      <c r="BK266">
        <f t="shared" si="190"/>
        <v>-4.197617956780558</v>
      </c>
      <c r="BL266">
        <f t="shared" si="191"/>
        <v>0</v>
      </c>
      <c r="BN266" s="19" t="b">
        <f t="shared" si="175"/>
        <v>0</v>
      </c>
      <c r="BO266" s="19" t="b">
        <f t="shared" si="176"/>
        <v>0</v>
      </c>
      <c r="BP266" s="19" t="b">
        <f t="shared" si="177"/>
        <v>0</v>
      </c>
      <c r="BQ266" s="19" t="b">
        <f t="shared" si="178"/>
        <v>0</v>
      </c>
      <c r="BR266" s="19" t="b">
        <f t="shared" si="179"/>
        <v>0</v>
      </c>
      <c r="BS266" s="19" t="b">
        <f t="shared" si="180"/>
        <v>0</v>
      </c>
      <c r="BT266" s="19" t="b">
        <f t="shared" si="181"/>
        <v>0</v>
      </c>
      <c r="BU266" s="19" t="b">
        <f t="shared" si="182"/>
        <v>0</v>
      </c>
    </row>
    <row r="267" spans="2:73" x14ac:dyDescent="0.3">
      <c r="B267" s="17" t="str">
        <f>VLOOKUP($AC267,LS_Coint_BD!$B$3:$D$1079,2)</f>
        <v>CSAN3</v>
      </c>
      <c r="C267" s="87" t="str">
        <f>VLOOKUP($AC267,LS_Coint_BD!$B$3:$D$1079,3)</f>
        <v>BRML3</v>
      </c>
      <c r="D267" s="70">
        <f t="shared" si="192"/>
        <v>0</v>
      </c>
      <c r="E267" s="66">
        <f t="shared" si="193"/>
        <v>0</v>
      </c>
      <c r="F267" s="71">
        <f t="shared" si="194"/>
        <v>0</v>
      </c>
      <c r="G267" s="70">
        <f t="shared" si="195"/>
        <v>0</v>
      </c>
      <c r="H267" s="66">
        <f t="shared" si="196"/>
        <v>0</v>
      </c>
      <c r="I267" s="71">
        <f t="shared" si="197"/>
        <v>0</v>
      </c>
      <c r="J267" s="70">
        <f t="shared" si="198"/>
        <v>5.0404673456192484E-3</v>
      </c>
      <c r="K267" s="66">
        <f t="shared" si="199"/>
        <v>1.9076103623912841</v>
      </c>
      <c r="L267" s="71">
        <f t="shared" si="200"/>
        <v>1.2717402415941894</v>
      </c>
      <c r="M267" s="70">
        <f t="shared" si="201"/>
        <v>0</v>
      </c>
      <c r="N267" s="66">
        <f t="shared" si="202"/>
        <v>0</v>
      </c>
      <c r="O267" s="71">
        <f t="shared" si="203"/>
        <v>0</v>
      </c>
      <c r="P267" s="70">
        <f t="shared" si="204"/>
        <v>-0.13248475876461185</v>
      </c>
      <c r="Q267" s="66">
        <f t="shared" si="205"/>
        <v>-2.2394637983273507</v>
      </c>
      <c r="R267" s="71">
        <f t="shared" si="206"/>
        <v>-1.4929758655515672</v>
      </c>
      <c r="S267" s="70">
        <f t="shared" si="207"/>
        <v>-0.13446140094028181</v>
      </c>
      <c r="T267" s="66">
        <f t="shared" si="208"/>
        <v>-2.3002833107474361</v>
      </c>
      <c r="U267" s="71">
        <f t="shared" si="209"/>
        <v>-1.5335222071649572</v>
      </c>
      <c r="V267" s="70">
        <f t="shared" si="210"/>
        <v>-0.1372853182878071</v>
      </c>
      <c r="W267" s="66">
        <f t="shared" si="211"/>
        <v>-2.3370570793072858</v>
      </c>
      <c r="X267" s="71">
        <f t="shared" si="212"/>
        <v>-1.5580380528715239</v>
      </c>
      <c r="Y267" s="70">
        <f t="shared" si="213"/>
        <v>-1.2084702535122265</v>
      </c>
      <c r="Z267" s="66">
        <f t="shared" si="214"/>
        <v>-7.2601008531329114</v>
      </c>
      <c r="AA267" s="71">
        <f t="shared" si="215"/>
        <v>-4.8400672354219409</v>
      </c>
      <c r="AB267" s="98">
        <f>SUMIF(BN267:BU267,"VERDADEIRO",BN$3:$BU266)</f>
        <v>0</v>
      </c>
      <c r="AC267" s="97">
        <f t="shared" si="216"/>
        <v>264</v>
      </c>
      <c r="AD267">
        <f>RTD("tryd.rtdserver",,"COT",B267,"ULT")</f>
        <v>78.739999999999995</v>
      </c>
      <c r="AE267">
        <f>RTD("tryd.rtdserver",,"COT",C267,"ULT")</f>
        <v>9.83</v>
      </c>
      <c r="AF267">
        <f>VLOOKUP($AC267,LS_Coint_BD!$B$3:$AQ$1079,AF$2)*$AD267+VLOOKUP($AC267,LS_Coint_BD!$B$3:$AQ$1079,AF$2+1)</f>
        <v>0</v>
      </c>
      <c r="AG267">
        <f>VLOOKUP($AC267,LS_Coint_BD!$B$3:$AQ$1079,AG$2)*$AD267+VLOOKUP($AC267,LS_Coint_BD!$B$3:$AQ$1079,AG$2+1)</f>
        <v>0</v>
      </c>
      <c r="AH267">
        <f>VLOOKUP($AC267,LS_Coint_BD!$B$3:$AQ$1079,AH$2)*$AD267+VLOOKUP($AC267,LS_Coint_BD!$B$3:$AQ$1079,AH$2+1)</f>
        <v>9.8249595326543808</v>
      </c>
      <c r="AI267">
        <f>VLOOKUP($AC267,LS_Coint_BD!$B$3:$AQ$1079,AI$2)*$AD267+VLOOKUP($AC267,LS_Coint_BD!$B$3:$AQ$1079,AI$2+1)</f>
        <v>0</v>
      </c>
      <c r="AJ267">
        <f>VLOOKUP($AC267,LS_Coint_BD!$B$3:$AQ$1079,AJ$2)*$AD267+VLOOKUP($AC267,LS_Coint_BD!$B$3:$AQ$1079,AJ$2+1)</f>
        <v>9.9624847587646119</v>
      </c>
      <c r="AK267">
        <f>VLOOKUP($AC267,LS_Coint_BD!$B$3:$AQ$1079,AK$2)*$AD267+VLOOKUP($AC267,LS_Coint_BD!$B$3:$AQ$1079,AK$2+1)</f>
        <v>9.9644614009402819</v>
      </c>
      <c r="AL267">
        <f>VLOOKUP($AC267,LS_Coint_BD!$B$3:$AQ$1079,AL$2)*$AD267+VLOOKUP($AC267,LS_Coint_BD!$B$3:$AQ$1079,AL$2+1)</f>
        <v>9.9672853182878072</v>
      </c>
      <c r="AM267">
        <f>VLOOKUP($AC267,LS_Coint_BD!$B$3:$AQ$1079,AM$2)*$AD267+VLOOKUP($AC267,LS_Coint_BD!$B$3:$AQ$1079,AM$2+1)</f>
        <v>11.038470253512227</v>
      </c>
      <c r="AN267">
        <f>VLOOKUP($AC267,LS_Coint_BD!$B$3:$AQ$1079,AN$2)</f>
        <v>0</v>
      </c>
      <c r="AO267">
        <f>VLOOKUP($AC267,LS_Coint_BD!$B$3:$AQ$1079,AO$2)</f>
        <v>0</v>
      </c>
      <c r="AP267">
        <f>VLOOKUP($AC267,LS_Coint_BD!$B$3:$AQ$1079,AP$2)</f>
        <v>0.63587012079709504</v>
      </c>
      <c r="AQ267">
        <f>VLOOKUP($AC267,LS_Coint_BD!$B$3:$AQ$1079,AQ$2)</f>
        <v>0</v>
      </c>
      <c r="AR267">
        <f>VLOOKUP($AC267,LS_Coint_BD!$B$3:$AQ$1079,AR$2)</f>
        <v>0.74648793277578396</v>
      </c>
      <c r="AS267">
        <f>VLOOKUP($AC267,LS_Coint_BD!$B$3:$AQ$1079,AS$2)</f>
        <v>0.76676110358247895</v>
      </c>
      <c r="AT267">
        <f>VLOOKUP($AC267,LS_Coint_BD!$B$3:$AQ$1079,AT$2)</f>
        <v>0.77901902643576204</v>
      </c>
      <c r="AU267">
        <f>VLOOKUP($AC267,LS_Coint_BD!$B$3:$AQ$1079,AU$2)</f>
        <v>2.42003361771097</v>
      </c>
      <c r="AV267">
        <f>VLOOKUP($AC267,LS_Coint_BD!$B$3:$AQ$1079,AV$2)</f>
        <v>0</v>
      </c>
      <c r="AW267">
        <f>VLOOKUP($AC267,LS_Coint_BD!$B$3:$AQ$1079,AW$2)</f>
        <v>0</v>
      </c>
      <c r="AX267">
        <f>VLOOKUP($AC267,LS_Coint_BD!$B$3:$AQ$1079,AX$2)</f>
        <v>-6.8516620948295398E-16</v>
      </c>
      <c r="AY267">
        <f>VLOOKUP($AC267,LS_Coint_BD!$B$3:$AQ$1079,AY$2)</f>
        <v>0</v>
      </c>
      <c r="AZ267">
        <f>VLOOKUP($AC267,LS_Coint_BD!$B$3:$AQ$1079,AZ$2)</f>
        <v>7.1054273576010003E-16</v>
      </c>
      <c r="BA267">
        <f>VLOOKUP($AC267,LS_Coint_BD!$B$3:$AQ$1079,BA$2)</f>
        <v>5.6843418860807996E-16</v>
      </c>
      <c r="BB267">
        <f>VLOOKUP($AC267,LS_Coint_BD!$B$3:$AQ$1079,BB$2)</f>
        <v>2.5837917664003602E-16</v>
      </c>
      <c r="BC267">
        <f>VLOOKUP($AC267,LS_Coint_BD!$B$3:$AQ$1079,BC$2)</f>
        <v>-5.6843418860807996E-16</v>
      </c>
      <c r="BD267">
        <f t="shared" si="183"/>
        <v>0</v>
      </c>
      <c r="BE267">
        <f t="shared" si="184"/>
        <v>0</v>
      </c>
      <c r="BF267">
        <f t="shared" si="185"/>
        <v>1.2717402415941894</v>
      </c>
      <c r="BG267">
        <f t="shared" si="186"/>
        <v>0</v>
      </c>
      <c r="BH267">
        <f t="shared" si="187"/>
        <v>-1.4929758655515672</v>
      </c>
      <c r="BI267">
        <f t="shared" si="188"/>
        <v>-1.5335222071649572</v>
      </c>
      <c r="BJ267">
        <f t="shared" si="189"/>
        <v>-1.5580380528715239</v>
      </c>
      <c r="BK267">
        <f t="shared" si="190"/>
        <v>-4.8400672354219409</v>
      </c>
      <c r="BL267">
        <f t="shared" si="191"/>
        <v>0</v>
      </c>
      <c r="BN267" s="30" t="b">
        <f t="shared" si="175"/>
        <v>0</v>
      </c>
      <c r="BO267" s="30" t="b">
        <f t="shared" si="176"/>
        <v>0</v>
      </c>
      <c r="BP267" s="30" t="b">
        <f t="shared" si="177"/>
        <v>0</v>
      </c>
      <c r="BQ267" s="30" t="b">
        <f t="shared" si="178"/>
        <v>0</v>
      </c>
      <c r="BR267" s="30" t="b">
        <f t="shared" si="179"/>
        <v>0</v>
      </c>
      <c r="BS267" s="30" t="b">
        <f t="shared" si="180"/>
        <v>0</v>
      </c>
      <c r="BT267" s="30" t="b">
        <f t="shared" si="181"/>
        <v>0</v>
      </c>
      <c r="BU267" s="30" t="b">
        <f t="shared" si="182"/>
        <v>0</v>
      </c>
    </row>
    <row r="268" spans="2:73" x14ac:dyDescent="0.3">
      <c r="B268" s="17" t="str">
        <f>VLOOKUP($AC268,LS_Coint_BD!$B$3:$D$1079,2)</f>
        <v>CSAN3</v>
      </c>
      <c r="C268" s="87" t="str">
        <f>VLOOKUP($AC268,LS_Coint_BD!$B$3:$D$1079,3)</f>
        <v>EGIE3</v>
      </c>
      <c r="D268" s="68">
        <f t="shared" si="192"/>
        <v>1.730580123833569</v>
      </c>
      <c r="E268" s="65">
        <f t="shared" si="193"/>
        <v>3.3418480907091919</v>
      </c>
      <c r="F268" s="69">
        <f t="shared" si="194"/>
        <v>2.2278987271394612</v>
      </c>
      <c r="G268" s="68">
        <f t="shared" si="195"/>
        <v>0</v>
      </c>
      <c r="H268" s="65">
        <f t="shared" si="196"/>
        <v>0</v>
      </c>
      <c r="I268" s="69">
        <f t="shared" si="197"/>
        <v>0</v>
      </c>
      <c r="J268" s="68">
        <f t="shared" si="198"/>
        <v>2.2974481181069493</v>
      </c>
      <c r="K268" s="65">
        <f t="shared" si="199"/>
        <v>3.4003492101993626</v>
      </c>
      <c r="L268" s="69">
        <f t="shared" si="200"/>
        <v>2.2668994734662418</v>
      </c>
      <c r="M268" s="68">
        <f t="shared" si="201"/>
        <v>2.2816485473190085</v>
      </c>
      <c r="N268" s="65">
        <f t="shared" si="202"/>
        <v>3.2637618008596192</v>
      </c>
      <c r="O268" s="69">
        <f t="shared" si="203"/>
        <v>2.1758412005730796</v>
      </c>
      <c r="P268" s="68">
        <f t="shared" si="204"/>
        <v>2.2701175430529332</v>
      </c>
      <c r="Q268" s="65">
        <f t="shared" si="205"/>
        <v>3.2816967403956534</v>
      </c>
      <c r="R268" s="69">
        <f t="shared" si="206"/>
        <v>2.1877978269304355</v>
      </c>
      <c r="S268" s="68">
        <f t="shared" si="207"/>
        <v>2.2422265857420101</v>
      </c>
      <c r="T268" s="65">
        <f t="shared" si="208"/>
        <v>3.4941832221721785</v>
      </c>
      <c r="U268" s="69">
        <f t="shared" si="209"/>
        <v>2.329455481448119</v>
      </c>
      <c r="V268" s="68">
        <f t="shared" si="210"/>
        <v>2.2789167873037783</v>
      </c>
      <c r="W268" s="65">
        <f t="shared" si="211"/>
        <v>3.9160535177611178</v>
      </c>
      <c r="X268" s="69">
        <f t="shared" si="212"/>
        <v>2.6107023451740785</v>
      </c>
      <c r="Y268" s="68">
        <f t="shared" si="213"/>
        <v>1.6520915328968044</v>
      </c>
      <c r="Z268" s="65">
        <f t="shared" si="214"/>
        <v>5.9647530624427478</v>
      </c>
      <c r="AA268" s="69">
        <f t="shared" si="215"/>
        <v>3.9765020416284984</v>
      </c>
      <c r="AB268" s="98">
        <f>SUMIF(BN268:BU268,"VERDADEIRO",BN$3:$BU267)</f>
        <v>3</v>
      </c>
      <c r="AC268" s="97">
        <f t="shared" si="216"/>
        <v>265</v>
      </c>
      <c r="AD268">
        <f>RTD("tryd.rtdserver",,"COT",B268,"ULT")</f>
        <v>78.739999999999995</v>
      </c>
      <c r="AE268">
        <f>RTD("tryd.rtdserver",,"COT",C268,"ULT")</f>
        <v>45.12</v>
      </c>
      <c r="AF268">
        <f>VLOOKUP($AC268,LS_Coint_BD!$B$3:$AQ$1079,AF$2)*$AD268+VLOOKUP($AC268,LS_Coint_BD!$B$3:$AQ$1079,AF$2+1)</f>
        <v>43.389419876166428</v>
      </c>
      <c r="AG268">
        <f>VLOOKUP($AC268,LS_Coint_BD!$B$3:$AQ$1079,AG$2)*$AD268+VLOOKUP($AC268,LS_Coint_BD!$B$3:$AQ$1079,AG$2+1)</f>
        <v>0</v>
      </c>
      <c r="AH268">
        <f>VLOOKUP($AC268,LS_Coint_BD!$B$3:$AQ$1079,AH$2)*$AD268+VLOOKUP($AC268,LS_Coint_BD!$B$3:$AQ$1079,AH$2+1)</f>
        <v>42.822551881893048</v>
      </c>
      <c r="AI268">
        <f>VLOOKUP($AC268,LS_Coint_BD!$B$3:$AQ$1079,AI$2)*$AD268+VLOOKUP($AC268,LS_Coint_BD!$B$3:$AQ$1079,AI$2+1)</f>
        <v>42.838351452680989</v>
      </c>
      <c r="AJ268">
        <f>VLOOKUP($AC268,LS_Coint_BD!$B$3:$AQ$1079,AJ$2)*$AD268+VLOOKUP($AC268,LS_Coint_BD!$B$3:$AQ$1079,AJ$2+1)</f>
        <v>42.849882456947064</v>
      </c>
      <c r="AK268">
        <f>VLOOKUP($AC268,LS_Coint_BD!$B$3:$AQ$1079,AK$2)*$AD268+VLOOKUP($AC268,LS_Coint_BD!$B$3:$AQ$1079,AK$2+1)</f>
        <v>42.877773414257987</v>
      </c>
      <c r="AL268">
        <f>VLOOKUP($AC268,LS_Coint_BD!$B$3:$AQ$1079,AL$2)*$AD268+VLOOKUP($AC268,LS_Coint_BD!$B$3:$AQ$1079,AL$2+1)</f>
        <v>42.841083212696219</v>
      </c>
      <c r="AM268">
        <f>VLOOKUP($AC268,LS_Coint_BD!$B$3:$AQ$1079,AM$2)*$AD268+VLOOKUP($AC268,LS_Coint_BD!$B$3:$AQ$1079,AM$2+1)</f>
        <v>43.467908467103193</v>
      </c>
      <c r="AN268">
        <f>VLOOKUP($AC268,LS_Coint_BD!$B$3:$AQ$1079,AN$2)</f>
        <v>1.11394936356973</v>
      </c>
      <c r="AO268">
        <f>VLOOKUP($AC268,LS_Coint_BD!$B$3:$AQ$1079,AO$2)</f>
        <v>0</v>
      </c>
      <c r="AP268">
        <f>VLOOKUP($AC268,LS_Coint_BD!$B$3:$AQ$1079,AP$2)</f>
        <v>1.13344973673312</v>
      </c>
      <c r="AQ268">
        <f>VLOOKUP($AC268,LS_Coint_BD!$B$3:$AQ$1079,AQ$2)</f>
        <v>1.08792060028654</v>
      </c>
      <c r="AR268">
        <f>VLOOKUP($AC268,LS_Coint_BD!$B$3:$AQ$1079,AR$2)</f>
        <v>1.0938989134652199</v>
      </c>
      <c r="AS268">
        <f>VLOOKUP($AC268,LS_Coint_BD!$B$3:$AQ$1079,AS$2)</f>
        <v>1.1647277407240599</v>
      </c>
      <c r="AT268">
        <f>VLOOKUP($AC268,LS_Coint_BD!$B$3:$AQ$1079,AT$2)</f>
        <v>1.3053511725870399</v>
      </c>
      <c r="AU268">
        <f>VLOOKUP($AC268,LS_Coint_BD!$B$3:$AQ$1079,AU$2)</f>
        <v>1.9882510208142501</v>
      </c>
      <c r="AV268">
        <f>VLOOKUP($AC268,LS_Coint_BD!$B$3:$AQ$1079,AV$2)</f>
        <v>1.4921397450962099E-15</v>
      </c>
      <c r="AW268">
        <f>VLOOKUP($AC268,LS_Coint_BD!$B$3:$AQ$1079,AW$2)</f>
        <v>0</v>
      </c>
      <c r="AX268">
        <f>VLOOKUP($AC268,LS_Coint_BD!$B$3:$AQ$1079,AX$2)</f>
        <v>1.5733446291830799E-15</v>
      </c>
      <c r="AY268">
        <f>VLOOKUP($AC268,LS_Coint_BD!$B$3:$AQ$1079,AY$2)</f>
        <v>-6.2172489379008802E-16</v>
      </c>
      <c r="AZ268">
        <f>VLOOKUP($AC268,LS_Coint_BD!$B$3:$AQ$1079,AZ$2)</f>
        <v>-4.4211548002850703E-15</v>
      </c>
      <c r="BA268">
        <f>VLOOKUP($AC268,LS_Coint_BD!$B$3:$AQ$1079,BA$2)</f>
        <v>-8.8817841970012504E-16</v>
      </c>
      <c r="BB268">
        <f>VLOOKUP($AC268,LS_Coint_BD!$B$3:$AQ$1079,BB$2)</f>
        <v>-1.3241932802801899E-15</v>
      </c>
      <c r="BC268">
        <f>VLOOKUP($AC268,LS_Coint_BD!$B$3:$AQ$1079,BC$2)</f>
        <v>-1.64845914696343E-15</v>
      </c>
      <c r="BD268">
        <f t="shared" si="183"/>
        <v>2.2278987271394612</v>
      </c>
      <c r="BE268">
        <f t="shared" si="184"/>
        <v>0</v>
      </c>
      <c r="BF268">
        <f t="shared" si="185"/>
        <v>2.2668994734662418</v>
      </c>
      <c r="BG268">
        <f t="shared" si="186"/>
        <v>2.1758412005730796</v>
      </c>
      <c r="BH268">
        <f t="shared" si="187"/>
        <v>2.1877978269304355</v>
      </c>
      <c r="BI268">
        <f t="shared" si="188"/>
        <v>2.329455481448119</v>
      </c>
      <c r="BJ268">
        <f t="shared" si="189"/>
        <v>2.6107023451740785</v>
      </c>
      <c r="BK268">
        <f t="shared" si="190"/>
        <v>3.9765020416284984</v>
      </c>
      <c r="BL268">
        <f t="shared" si="191"/>
        <v>2.2278987271394644</v>
      </c>
      <c r="BN268" s="19" t="b">
        <f t="shared" si="175"/>
        <v>0</v>
      </c>
      <c r="BO268" s="19" t="b">
        <f t="shared" si="176"/>
        <v>0</v>
      </c>
      <c r="BP268" s="19" t="b">
        <f t="shared" si="177"/>
        <v>1</v>
      </c>
      <c r="BQ268" s="19" t="b">
        <f t="shared" si="178"/>
        <v>1</v>
      </c>
      <c r="BR268" s="19" t="b">
        <f t="shared" si="179"/>
        <v>1</v>
      </c>
      <c r="BS268" s="19" t="b">
        <f t="shared" si="180"/>
        <v>0</v>
      </c>
      <c r="BT268" s="19" t="b">
        <f t="shared" si="181"/>
        <v>0</v>
      </c>
      <c r="BU268" s="19" t="b">
        <f t="shared" si="182"/>
        <v>0</v>
      </c>
    </row>
    <row r="269" spans="2:73" x14ac:dyDescent="0.3">
      <c r="B269" s="17" t="str">
        <f>VLOOKUP($AC269,LS_Coint_BD!$B$3:$D$1079,2)</f>
        <v>CSAN3</v>
      </c>
      <c r="C269" s="87" t="str">
        <f>VLOOKUP($AC269,LS_Coint_BD!$B$3:$D$1079,3)</f>
        <v>ELET3</v>
      </c>
      <c r="D269" s="70">
        <f t="shared" si="192"/>
        <v>0</v>
      </c>
      <c r="E269" s="66">
        <f t="shared" si="193"/>
        <v>0</v>
      </c>
      <c r="F269" s="71">
        <f t="shared" si="194"/>
        <v>0</v>
      </c>
      <c r="G269" s="70">
        <f t="shared" si="195"/>
        <v>0</v>
      </c>
      <c r="H269" s="66">
        <f t="shared" si="196"/>
        <v>0</v>
      </c>
      <c r="I269" s="71">
        <f t="shared" si="197"/>
        <v>0</v>
      </c>
      <c r="J269" s="70">
        <f t="shared" si="198"/>
        <v>-2.9101066305830052</v>
      </c>
      <c r="K269" s="66">
        <f t="shared" si="199"/>
        <v>-6.5180490844187755</v>
      </c>
      <c r="L269" s="71">
        <f t="shared" si="200"/>
        <v>-4.3453660562791834</v>
      </c>
      <c r="M269" s="70">
        <f t="shared" si="201"/>
        <v>-2.7282520083873258</v>
      </c>
      <c r="N269" s="66">
        <f t="shared" si="202"/>
        <v>-6.6697537845653407</v>
      </c>
      <c r="O269" s="71">
        <f t="shared" si="203"/>
        <v>-4.4465025230435602</v>
      </c>
      <c r="P269" s="70">
        <f t="shared" si="204"/>
        <v>-2.6726667894083072</v>
      </c>
      <c r="Q269" s="66">
        <f t="shared" si="205"/>
        <v>-7.2363512660359177</v>
      </c>
      <c r="R269" s="71">
        <f t="shared" si="206"/>
        <v>-4.8242341773572788</v>
      </c>
      <c r="S269" s="70">
        <f t="shared" si="207"/>
        <v>-2.7422081118526442</v>
      </c>
      <c r="T269" s="66">
        <f t="shared" si="208"/>
        <v>-7.7942590494111048</v>
      </c>
      <c r="U269" s="71">
        <f t="shared" si="209"/>
        <v>-5.1961726996074029</v>
      </c>
      <c r="V269" s="70">
        <f t="shared" si="210"/>
        <v>-2.7988059700520047</v>
      </c>
      <c r="W269" s="66">
        <f t="shared" si="211"/>
        <v>-7.9220583452183089</v>
      </c>
      <c r="X269" s="71">
        <f t="shared" si="212"/>
        <v>-5.2813722301455392</v>
      </c>
      <c r="Y269" s="70">
        <f t="shared" si="213"/>
        <v>-2.6592290884335732</v>
      </c>
      <c r="Z269" s="66">
        <f t="shared" si="214"/>
        <v>-7.661417313074308</v>
      </c>
      <c r="AA269" s="71">
        <f t="shared" si="215"/>
        <v>-5.1076115420495389</v>
      </c>
      <c r="AB269" s="98">
        <f>SUMIF(BN269:BU269,"VERDADEIRO",BN$3:$BU268)</f>
        <v>0</v>
      </c>
      <c r="AC269" s="97">
        <f t="shared" si="216"/>
        <v>266</v>
      </c>
      <c r="AD269">
        <f>RTD("tryd.rtdserver",,"COT",B269,"ULT")</f>
        <v>78.739999999999995</v>
      </c>
      <c r="AE269">
        <f>RTD("tryd.rtdserver",,"COT",C269,"ULT")</f>
        <v>29.8</v>
      </c>
      <c r="AF269">
        <f>VLOOKUP($AC269,LS_Coint_BD!$B$3:$AQ$1079,AF$2)*$AD269+VLOOKUP($AC269,LS_Coint_BD!$B$3:$AQ$1079,AF$2+1)</f>
        <v>0</v>
      </c>
      <c r="AG269">
        <f>VLOOKUP($AC269,LS_Coint_BD!$B$3:$AQ$1079,AG$2)*$AD269+VLOOKUP($AC269,LS_Coint_BD!$B$3:$AQ$1079,AG$2+1)</f>
        <v>0</v>
      </c>
      <c r="AH269">
        <f>VLOOKUP($AC269,LS_Coint_BD!$B$3:$AQ$1079,AH$2)*$AD269+VLOOKUP($AC269,LS_Coint_BD!$B$3:$AQ$1079,AH$2+1)</f>
        <v>32.710106630583006</v>
      </c>
      <c r="AI269">
        <f>VLOOKUP($AC269,LS_Coint_BD!$B$3:$AQ$1079,AI$2)*$AD269+VLOOKUP($AC269,LS_Coint_BD!$B$3:$AQ$1079,AI$2+1)</f>
        <v>32.528252008387327</v>
      </c>
      <c r="AJ269">
        <f>VLOOKUP($AC269,LS_Coint_BD!$B$3:$AQ$1079,AJ$2)*$AD269+VLOOKUP($AC269,LS_Coint_BD!$B$3:$AQ$1079,AJ$2+1)</f>
        <v>32.472666789408308</v>
      </c>
      <c r="AK269">
        <f>VLOOKUP($AC269,LS_Coint_BD!$B$3:$AQ$1079,AK$2)*$AD269+VLOOKUP($AC269,LS_Coint_BD!$B$3:$AQ$1079,AK$2+1)</f>
        <v>32.542208111852645</v>
      </c>
      <c r="AL269">
        <f>VLOOKUP($AC269,LS_Coint_BD!$B$3:$AQ$1079,AL$2)*$AD269+VLOOKUP($AC269,LS_Coint_BD!$B$3:$AQ$1079,AL$2+1)</f>
        <v>32.598805970052005</v>
      </c>
      <c r="AM269">
        <f>VLOOKUP($AC269,LS_Coint_BD!$B$3:$AQ$1079,AM$2)*$AD269+VLOOKUP($AC269,LS_Coint_BD!$B$3:$AQ$1079,AM$2+1)</f>
        <v>32.459229088433574</v>
      </c>
      <c r="AN269">
        <f>VLOOKUP($AC269,LS_Coint_BD!$B$3:$AQ$1079,AN$2)</f>
        <v>0</v>
      </c>
      <c r="AO269">
        <f>VLOOKUP($AC269,LS_Coint_BD!$B$3:$AQ$1079,AO$2)</f>
        <v>0</v>
      </c>
      <c r="AP269">
        <f>VLOOKUP($AC269,LS_Coint_BD!$B$3:$AQ$1079,AP$2)</f>
        <v>2.1726830281395899</v>
      </c>
      <c r="AQ269">
        <f>VLOOKUP($AC269,LS_Coint_BD!$B$3:$AQ$1079,AQ$2)</f>
        <v>2.2232512615217801</v>
      </c>
      <c r="AR269">
        <f>VLOOKUP($AC269,LS_Coint_BD!$B$3:$AQ$1079,AR$2)</f>
        <v>2.4121170886786398</v>
      </c>
      <c r="AS269">
        <f>VLOOKUP($AC269,LS_Coint_BD!$B$3:$AQ$1079,AS$2)</f>
        <v>2.5980863498037001</v>
      </c>
      <c r="AT269">
        <f>VLOOKUP($AC269,LS_Coint_BD!$B$3:$AQ$1079,AT$2)</f>
        <v>2.6406861150727701</v>
      </c>
      <c r="AU269">
        <f>VLOOKUP($AC269,LS_Coint_BD!$B$3:$AQ$1079,AU$2)</f>
        <v>2.5538057710247699</v>
      </c>
      <c r="AV269">
        <f>VLOOKUP($AC269,LS_Coint_BD!$B$3:$AQ$1079,AV$2)</f>
        <v>0</v>
      </c>
      <c r="AW269">
        <f>VLOOKUP($AC269,LS_Coint_BD!$B$3:$AQ$1079,AW$2)</f>
        <v>0</v>
      </c>
      <c r="AX269">
        <f>VLOOKUP($AC269,LS_Coint_BD!$B$3:$AQ$1079,AX$2)</f>
        <v>-3.62884325763194E-15</v>
      </c>
      <c r="AY269">
        <f>VLOOKUP($AC269,LS_Coint_BD!$B$3:$AQ$1079,AY$2)</f>
        <v>-2.4424906541753401E-16</v>
      </c>
      <c r="AZ269">
        <f>VLOOKUP($AC269,LS_Coint_BD!$B$3:$AQ$1079,AZ$2)</f>
        <v>6.7106813932898398E-16</v>
      </c>
      <c r="BA269">
        <f>VLOOKUP($AC269,LS_Coint_BD!$B$3:$AQ$1079,BA$2)</f>
        <v>-2.4868995751603501E-15</v>
      </c>
      <c r="BB269">
        <f>VLOOKUP($AC269,LS_Coint_BD!$B$3:$AQ$1079,BB$2)</f>
        <v>1.2273010890401699E-15</v>
      </c>
      <c r="BC269">
        <f>VLOOKUP($AC269,LS_Coint_BD!$B$3:$AQ$1079,BC$2)</f>
        <v>1.19371179607697E-15</v>
      </c>
      <c r="BD269">
        <f t="shared" si="183"/>
        <v>0</v>
      </c>
      <c r="BE269">
        <f t="shared" si="184"/>
        <v>0</v>
      </c>
      <c r="BF269">
        <f t="shared" si="185"/>
        <v>-4.3453660562791834</v>
      </c>
      <c r="BG269">
        <f t="shared" si="186"/>
        <v>-4.4465025230435602</v>
      </c>
      <c r="BH269">
        <f t="shared" si="187"/>
        <v>-4.8242341773572788</v>
      </c>
      <c r="BI269">
        <f t="shared" si="188"/>
        <v>-5.1961726996074029</v>
      </c>
      <c r="BJ269">
        <f t="shared" si="189"/>
        <v>-5.2813722301455392</v>
      </c>
      <c r="BK269">
        <f t="shared" si="190"/>
        <v>-5.1076115420495389</v>
      </c>
      <c r="BL269">
        <f t="shared" si="191"/>
        <v>0</v>
      </c>
      <c r="BN269" s="30" t="b">
        <f t="shared" ref="BN269:BN332" si="217">IF(D269&gt;0,IF(D269&gt;F269,TRUE,FALSE),IF(D269&lt;F269,TRUE,FALSE))</f>
        <v>0</v>
      </c>
      <c r="BO269" s="30" t="b">
        <f t="shared" ref="BO269:BO332" si="218">IF(G269&gt;0,IF(G269&gt;I269,TRUE,FALSE),IF(G269&lt;I269,TRUE,FALSE))</f>
        <v>0</v>
      </c>
      <c r="BP269" s="30" t="b">
        <f t="shared" ref="BP269:BP332" si="219">IF(J269&gt;0,IF(J269&gt;L269,TRUE,FALSE),IF(J269&lt;L269,TRUE,FALSE))</f>
        <v>0</v>
      </c>
      <c r="BQ269" s="30" t="b">
        <f t="shared" ref="BQ269:BQ332" si="220">IF(M269&gt;0,IF(M269&gt;O269,TRUE,FALSE),IF(M269&lt;O269,TRUE,FALSE))</f>
        <v>0</v>
      </c>
      <c r="BR269" s="30" t="b">
        <f t="shared" ref="BR269:BR332" si="221">IF(P269&gt;0,IF(P269&gt;R269,TRUE,FALSE),IF(P269&lt;R269,TRUE,FALSE))</f>
        <v>0</v>
      </c>
      <c r="BS269" s="30" t="b">
        <f t="shared" ref="BS269:BS332" si="222">IF(S269&gt;0,IF(S269&gt;U269,TRUE,FALSE),IF(S269&lt;U269,TRUE,FALSE))</f>
        <v>0</v>
      </c>
      <c r="BT269" s="30" t="b">
        <f t="shared" ref="BT269:BT332" si="223">IF(V269&gt;0,IF(V269&gt;X269,TRUE,FALSE),IF(V269&lt;X269,TRUE,FALSE))</f>
        <v>0</v>
      </c>
      <c r="BU269" s="30" t="b">
        <f t="shared" ref="BU269:BU332" si="224">IF(Y269&gt;0,IF(Y269&gt;AA269,TRUE,FALSE),IF(Y269&lt;AA269,TRUE,FALSE))</f>
        <v>0</v>
      </c>
    </row>
    <row r="270" spans="2:73" x14ac:dyDescent="0.3">
      <c r="B270" s="17" t="str">
        <f>VLOOKUP($AC270,LS_Coint_BD!$B$3:$D$1079,2)</f>
        <v>CSAN3</v>
      </c>
      <c r="C270" s="87" t="str">
        <f>VLOOKUP($AC270,LS_Coint_BD!$B$3:$D$1079,3)</f>
        <v>ELET6</v>
      </c>
      <c r="D270" s="68">
        <f t="shared" si="192"/>
        <v>0</v>
      </c>
      <c r="E270" s="65">
        <f t="shared" si="193"/>
        <v>0</v>
      </c>
      <c r="F270" s="69">
        <f t="shared" si="194"/>
        <v>0</v>
      </c>
      <c r="G270" s="68">
        <f t="shared" si="195"/>
        <v>0</v>
      </c>
      <c r="H270" s="65">
        <f t="shared" si="196"/>
        <v>0</v>
      </c>
      <c r="I270" s="69">
        <f t="shared" si="197"/>
        <v>0</v>
      </c>
      <c r="J270" s="68">
        <f t="shared" si="198"/>
        <v>0</v>
      </c>
      <c r="K270" s="65">
        <f t="shared" si="199"/>
        <v>0</v>
      </c>
      <c r="L270" s="69">
        <f t="shared" si="200"/>
        <v>0</v>
      </c>
      <c r="M270" s="68">
        <f t="shared" si="201"/>
        <v>-2.285889722830678</v>
      </c>
      <c r="N270" s="65">
        <f t="shared" si="202"/>
        <v>-6.0681983608564192</v>
      </c>
      <c r="O270" s="69">
        <f t="shared" si="203"/>
        <v>-4.0454655739042797</v>
      </c>
      <c r="P270" s="68">
        <f t="shared" si="204"/>
        <v>-2.25068547345764</v>
      </c>
      <c r="Q270" s="65">
        <f t="shared" si="205"/>
        <v>-6.2302328897919921</v>
      </c>
      <c r="R270" s="69">
        <f t="shared" si="206"/>
        <v>-4.1534885931946617</v>
      </c>
      <c r="S270" s="68">
        <f t="shared" si="207"/>
        <v>-2.287718399055219</v>
      </c>
      <c r="T270" s="65">
        <f t="shared" si="208"/>
        <v>-6.485001448880551</v>
      </c>
      <c r="U270" s="69">
        <f t="shared" si="209"/>
        <v>-4.3233342992537009</v>
      </c>
      <c r="V270" s="68">
        <f t="shared" si="210"/>
        <v>-2.3448185876455518</v>
      </c>
      <c r="W270" s="65">
        <f t="shared" si="211"/>
        <v>-6.66244423769826</v>
      </c>
      <c r="X270" s="69">
        <f t="shared" si="212"/>
        <v>-4.4416294917988397</v>
      </c>
      <c r="Y270" s="68">
        <f t="shared" si="213"/>
        <v>-2.3423790865508032</v>
      </c>
      <c r="Z270" s="65">
        <f t="shared" si="214"/>
        <v>-6.3794992729248836</v>
      </c>
      <c r="AA270" s="69">
        <f t="shared" si="215"/>
        <v>-4.252999515283256</v>
      </c>
      <c r="AB270" s="98">
        <f>SUMIF(BN270:BU270,"VERDADEIRO",BN$3:$BU269)</f>
        <v>0</v>
      </c>
      <c r="AC270" s="97">
        <f t="shared" si="216"/>
        <v>267</v>
      </c>
      <c r="AD270">
        <f>RTD("tryd.rtdserver",,"COT",B270,"ULT")</f>
        <v>78.739999999999995</v>
      </c>
      <c r="AE270">
        <f>RTD("tryd.rtdserver",,"COT",C270,"ULT")</f>
        <v>30.87</v>
      </c>
      <c r="AF270">
        <f>VLOOKUP($AC270,LS_Coint_BD!$B$3:$AQ$1079,AF$2)*$AD270+VLOOKUP($AC270,LS_Coint_BD!$B$3:$AQ$1079,AF$2+1)</f>
        <v>0</v>
      </c>
      <c r="AG270">
        <f>VLOOKUP($AC270,LS_Coint_BD!$B$3:$AQ$1079,AG$2)*$AD270+VLOOKUP($AC270,LS_Coint_BD!$B$3:$AQ$1079,AG$2+1)</f>
        <v>0</v>
      </c>
      <c r="AH270">
        <f>VLOOKUP($AC270,LS_Coint_BD!$B$3:$AQ$1079,AH$2)*$AD270+VLOOKUP($AC270,LS_Coint_BD!$B$3:$AQ$1079,AH$2+1)</f>
        <v>0</v>
      </c>
      <c r="AI270">
        <f>VLOOKUP($AC270,LS_Coint_BD!$B$3:$AQ$1079,AI$2)*$AD270+VLOOKUP($AC270,LS_Coint_BD!$B$3:$AQ$1079,AI$2+1)</f>
        <v>33.155889722830679</v>
      </c>
      <c r="AJ270">
        <f>VLOOKUP($AC270,LS_Coint_BD!$B$3:$AQ$1079,AJ$2)*$AD270+VLOOKUP($AC270,LS_Coint_BD!$B$3:$AQ$1079,AJ$2+1)</f>
        <v>33.120685473457641</v>
      </c>
      <c r="AK270">
        <f>VLOOKUP($AC270,LS_Coint_BD!$B$3:$AQ$1079,AK$2)*$AD270+VLOOKUP($AC270,LS_Coint_BD!$B$3:$AQ$1079,AK$2+1)</f>
        <v>33.15771839905522</v>
      </c>
      <c r="AL270">
        <f>VLOOKUP($AC270,LS_Coint_BD!$B$3:$AQ$1079,AL$2)*$AD270+VLOOKUP($AC270,LS_Coint_BD!$B$3:$AQ$1079,AL$2+1)</f>
        <v>33.214818587645553</v>
      </c>
      <c r="AM270">
        <f>VLOOKUP($AC270,LS_Coint_BD!$B$3:$AQ$1079,AM$2)*$AD270+VLOOKUP($AC270,LS_Coint_BD!$B$3:$AQ$1079,AM$2+1)</f>
        <v>33.212379086550804</v>
      </c>
      <c r="AN270">
        <f>VLOOKUP($AC270,LS_Coint_BD!$B$3:$AQ$1079,AN$2)</f>
        <v>0</v>
      </c>
      <c r="AO270">
        <f>VLOOKUP($AC270,LS_Coint_BD!$B$3:$AQ$1079,AO$2)</f>
        <v>0</v>
      </c>
      <c r="AP270">
        <f>VLOOKUP($AC270,LS_Coint_BD!$B$3:$AQ$1079,AP$2)</f>
        <v>0</v>
      </c>
      <c r="AQ270">
        <f>VLOOKUP($AC270,LS_Coint_BD!$B$3:$AQ$1079,AQ$2)</f>
        <v>2.0227327869521399</v>
      </c>
      <c r="AR270">
        <f>VLOOKUP($AC270,LS_Coint_BD!$B$3:$AQ$1079,AR$2)</f>
        <v>2.07674429659733</v>
      </c>
      <c r="AS270">
        <f>VLOOKUP($AC270,LS_Coint_BD!$B$3:$AQ$1079,AS$2)</f>
        <v>2.16166714962685</v>
      </c>
      <c r="AT270">
        <f>VLOOKUP($AC270,LS_Coint_BD!$B$3:$AQ$1079,AT$2)</f>
        <v>2.2208147458994199</v>
      </c>
      <c r="AU270">
        <f>VLOOKUP($AC270,LS_Coint_BD!$B$3:$AQ$1079,AU$2)</f>
        <v>2.1264997576416298</v>
      </c>
      <c r="AV270">
        <f>VLOOKUP($AC270,LS_Coint_BD!$B$3:$AQ$1079,AV$2)</f>
        <v>0</v>
      </c>
      <c r="AW270">
        <f>VLOOKUP($AC270,LS_Coint_BD!$B$3:$AQ$1079,AW$2)</f>
        <v>0</v>
      </c>
      <c r="AX270">
        <f>VLOOKUP($AC270,LS_Coint_BD!$B$3:$AQ$1079,AX$2)</f>
        <v>0</v>
      </c>
      <c r="AY270">
        <f>VLOOKUP($AC270,LS_Coint_BD!$B$3:$AQ$1079,AY$2)</f>
        <v>-1.55431223447522E-16</v>
      </c>
      <c r="AZ270">
        <f>VLOOKUP($AC270,LS_Coint_BD!$B$3:$AQ$1079,AZ$2)</f>
        <v>-1.3421362786579699E-15</v>
      </c>
      <c r="BA270">
        <f>VLOOKUP($AC270,LS_Coint_BD!$B$3:$AQ$1079,BA$2)</f>
        <v>-9.9475983006413996E-16</v>
      </c>
      <c r="BB270">
        <f>VLOOKUP($AC270,LS_Coint_BD!$B$3:$AQ$1079,BB$2)</f>
        <v>3.8756876496005502E-16</v>
      </c>
      <c r="BC270">
        <f>VLOOKUP($AC270,LS_Coint_BD!$B$3:$AQ$1079,BC$2)</f>
        <v>3.2116531656356502E-15</v>
      </c>
      <c r="BD270">
        <f t="shared" ref="BD270:BD333" si="225">IF(D270&lt;0,AV270-2*AN270,AV270+2*AN270)</f>
        <v>0</v>
      </c>
      <c r="BE270">
        <f t="shared" ref="BE270:BE333" si="226">IF(G270&lt;0,AW270-2*AO270,AW270+2*AO270)</f>
        <v>0</v>
      </c>
      <c r="BF270">
        <f t="shared" ref="BF270:BF333" si="227">IF(J270&lt;0,AX270-2*AP270,AX270+2*AP270)</f>
        <v>0</v>
      </c>
      <c r="BG270">
        <f t="shared" ref="BG270:BG333" si="228">IF(M270&lt;0,AY270-2*AQ270,AY270+2*AQ270)</f>
        <v>-4.0454655739042797</v>
      </c>
      <c r="BH270">
        <f t="shared" ref="BH270:BH333" si="229">IF(P270&lt;0,AZ270-2*AR270,AZ270+2*AR270)</f>
        <v>-4.1534885931946617</v>
      </c>
      <c r="BI270">
        <f t="shared" ref="BI270:BI333" si="230">IF(S270&lt;0,BA270-2*AS270,BA270+2*AS270)</f>
        <v>-4.3233342992537009</v>
      </c>
      <c r="BJ270">
        <f t="shared" ref="BJ270:BJ333" si="231">IF(V270&lt;0,BB270-2*AT270,BB270+2*AT270)</f>
        <v>-4.4416294917988397</v>
      </c>
      <c r="BK270">
        <f t="shared" ref="BK270:BK333" si="232">IF(Y270&lt;0,BC270-2*AU270,BC270+2*AU270)</f>
        <v>-4.252999515283256</v>
      </c>
      <c r="BL270">
        <f t="shared" ref="BL270:BL333" si="233">IF(AA270&lt;0,BD270-2*AV270,BD270+2*AV270)</f>
        <v>0</v>
      </c>
      <c r="BN270" s="19" t="b">
        <f t="shared" si="217"/>
        <v>0</v>
      </c>
      <c r="BO270" s="19" t="b">
        <f t="shared" si="218"/>
        <v>0</v>
      </c>
      <c r="BP270" s="19" t="b">
        <f t="shared" si="219"/>
        <v>0</v>
      </c>
      <c r="BQ270" s="19" t="b">
        <f t="shared" si="220"/>
        <v>0</v>
      </c>
      <c r="BR270" s="19" t="b">
        <f t="shared" si="221"/>
        <v>0</v>
      </c>
      <c r="BS270" s="19" t="b">
        <f t="shared" si="222"/>
        <v>0</v>
      </c>
      <c r="BT270" s="19" t="b">
        <f t="shared" si="223"/>
        <v>0</v>
      </c>
      <c r="BU270" s="19" t="b">
        <f t="shared" si="224"/>
        <v>0</v>
      </c>
    </row>
    <row r="271" spans="2:73" x14ac:dyDescent="0.3">
      <c r="B271" s="17" t="str">
        <f>VLOOKUP($AC271,LS_Coint_BD!$B$3:$D$1079,2)</f>
        <v>CSAN3</v>
      </c>
      <c r="C271" s="87" t="str">
        <f>VLOOKUP($AC271,LS_Coint_BD!$B$3:$D$1079,3)</f>
        <v>FLRY3</v>
      </c>
      <c r="D271" s="70">
        <f t="shared" ref="D271:D334" si="234">IF(AF271=0,0,$AE271-AF271)</f>
        <v>0.90199873458267277</v>
      </c>
      <c r="E271" s="66">
        <f t="shared" ref="E271:E334" si="235">F271/2*3</f>
        <v>2.4697786075582981</v>
      </c>
      <c r="F271" s="71">
        <f t="shared" ref="F271:F334" si="236">BD271</f>
        <v>1.646519071705532</v>
      </c>
      <c r="G271" s="70">
        <f t="shared" ref="G271:G334" si="237">IF(AG271=0,0,$AE271-AG271)</f>
        <v>1.393658264593288</v>
      </c>
      <c r="H271" s="66">
        <f t="shared" ref="H271:H334" si="238">I271/2*3</f>
        <v>3.0732778680848964</v>
      </c>
      <c r="I271" s="71">
        <f t="shared" ref="I271:I334" si="239">BE271</f>
        <v>2.0488519120565978</v>
      </c>
      <c r="J271" s="70">
        <f t="shared" ref="J271:J334" si="240">IF(AH271=0,0,$AE271-AH271)</f>
        <v>1.5998189535579748</v>
      </c>
      <c r="K271" s="66">
        <f t="shared" ref="K271:K334" si="241">L271/2*3</f>
        <v>3.2025961491388166</v>
      </c>
      <c r="L271" s="71">
        <f t="shared" ref="L271:L334" si="242">BF271</f>
        <v>2.1350640994258776</v>
      </c>
      <c r="M271" s="70">
        <f t="shared" ref="M271:M334" si="243">IF(AI271=0,0,$AE271-AI271)</f>
        <v>1.7932752255702269</v>
      </c>
      <c r="N271" s="66">
        <f t="shared" ref="N271:N334" si="244">O271/2*3</f>
        <v>3.7748925919263625</v>
      </c>
      <c r="O271" s="71">
        <f t="shared" ref="O271:O334" si="245">BG271</f>
        <v>2.5165950612842418</v>
      </c>
      <c r="P271" s="70">
        <f t="shared" ref="P271:P334" si="246">IF(AJ271=0,0,$AE271-AJ271)</f>
        <v>1.8246457025070022</v>
      </c>
      <c r="Q271" s="66">
        <f t="shared" ref="Q271:Q334" si="247">R271/2*3</f>
        <v>5.0104610887939165</v>
      </c>
      <c r="R271" s="71">
        <f t="shared" ref="R271:R334" si="248">BH271</f>
        <v>3.3403073925292777</v>
      </c>
      <c r="S271" s="70">
        <f t="shared" ref="S271:S334" si="249">IF(AK271=0,0,$AE271-AK271)</f>
        <v>0</v>
      </c>
      <c r="T271" s="66">
        <f t="shared" ref="T271:T334" si="250">U271/2*3</f>
        <v>0</v>
      </c>
      <c r="U271" s="71">
        <f t="shared" ref="U271:U334" si="251">BI271</f>
        <v>0</v>
      </c>
      <c r="V271" s="70">
        <f t="shared" ref="V271:V334" si="252">IF(AL271=0,0,$AE271-AL271)</f>
        <v>0</v>
      </c>
      <c r="W271" s="66">
        <f t="shared" ref="W271:W334" si="253">X271/2*3</f>
        <v>0</v>
      </c>
      <c r="X271" s="71">
        <f t="shared" ref="X271:X334" si="254">BJ271</f>
        <v>0</v>
      </c>
      <c r="Y271" s="70">
        <f t="shared" ref="Y271:Y334" si="255">IF(AM271=0,0,$AE271-AM271)</f>
        <v>1.10560392218974</v>
      </c>
      <c r="Z271" s="66">
        <f t="shared" ref="Z271:Z334" si="256">AA271/2*3</f>
        <v>6.4891912174095321</v>
      </c>
      <c r="AA271" s="71">
        <f t="shared" ref="AA271:AA334" si="257">BK271</f>
        <v>4.3261274782730217</v>
      </c>
      <c r="AB271" s="98">
        <f>SUMIF(BN271:BU271,"VERDADEIRO",BN$3:$BU270)</f>
        <v>0</v>
      </c>
      <c r="AC271" s="97">
        <f t="shared" si="216"/>
        <v>268</v>
      </c>
      <c r="AD271">
        <f>RTD("tryd.rtdserver",,"COT",B271,"ULT")</f>
        <v>78.739999999999995</v>
      </c>
      <c r="AE271">
        <f>RTD("tryd.rtdserver",,"COT",C271,"ULT")</f>
        <v>28.16</v>
      </c>
      <c r="AF271">
        <f>VLOOKUP($AC271,LS_Coint_BD!$B$3:$AQ$1079,AF$2)*$AD271+VLOOKUP($AC271,LS_Coint_BD!$B$3:$AQ$1079,AF$2+1)</f>
        <v>27.258001265417327</v>
      </c>
      <c r="AG271">
        <f>VLOOKUP($AC271,LS_Coint_BD!$B$3:$AQ$1079,AG$2)*$AD271+VLOOKUP($AC271,LS_Coint_BD!$B$3:$AQ$1079,AG$2+1)</f>
        <v>26.766341735406712</v>
      </c>
      <c r="AH271">
        <f>VLOOKUP($AC271,LS_Coint_BD!$B$3:$AQ$1079,AH$2)*$AD271+VLOOKUP($AC271,LS_Coint_BD!$B$3:$AQ$1079,AH$2+1)</f>
        <v>26.560181046442025</v>
      </c>
      <c r="AI271">
        <f>VLOOKUP($AC271,LS_Coint_BD!$B$3:$AQ$1079,AI$2)*$AD271+VLOOKUP($AC271,LS_Coint_BD!$B$3:$AQ$1079,AI$2+1)</f>
        <v>26.366724774429773</v>
      </c>
      <c r="AJ271">
        <f>VLOOKUP($AC271,LS_Coint_BD!$B$3:$AQ$1079,AJ$2)*$AD271+VLOOKUP($AC271,LS_Coint_BD!$B$3:$AQ$1079,AJ$2+1)</f>
        <v>26.335354297492998</v>
      </c>
      <c r="AK271">
        <f>VLOOKUP($AC271,LS_Coint_BD!$B$3:$AQ$1079,AK$2)*$AD271+VLOOKUP($AC271,LS_Coint_BD!$B$3:$AQ$1079,AK$2+1)</f>
        <v>0</v>
      </c>
      <c r="AL271">
        <f>VLOOKUP($AC271,LS_Coint_BD!$B$3:$AQ$1079,AL$2)*$AD271+VLOOKUP($AC271,LS_Coint_BD!$B$3:$AQ$1079,AL$2+1)</f>
        <v>0</v>
      </c>
      <c r="AM271">
        <f>VLOOKUP($AC271,LS_Coint_BD!$B$3:$AQ$1079,AM$2)*$AD271+VLOOKUP($AC271,LS_Coint_BD!$B$3:$AQ$1079,AM$2+1)</f>
        <v>27.05439607781026</v>
      </c>
      <c r="AN271">
        <f>VLOOKUP($AC271,LS_Coint_BD!$B$3:$AQ$1079,AN$2)</f>
        <v>0.82325953585276601</v>
      </c>
      <c r="AO271">
        <f>VLOOKUP($AC271,LS_Coint_BD!$B$3:$AQ$1079,AO$2)</f>
        <v>1.0244259560283</v>
      </c>
      <c r="AP271">
        <f>VLOOKUP($AC271,LS_Coint_BD!$B$3:$AQ$1079,AP$2)</f>
        <v>1.0675320497129399</v>
      </c>
      <c r="AQ271">
        <f>VLOOKUP($AC271,LS_Coint_BD!$B$3:$AQ$1079,AQ$2)</f>
        <v>1.25829753064212</v>
      </c>
      <c r="AR271">
        <f>VLOOKUP($AC271,LS_Coint_BD!$B$3:$AQ$1079,AR$2)</f>
        <v>1.6701536962646399</v>
      </c>
      <c r="AS271">
        <f>VLOOKUP($AC271,LS_Coint_BD!$B$3:$AQ$1079,AS$2)</f>
        <v>0</v>
      </c>
      <c r="AT271">
        <f>VLOOKUP($AC271,LS_Coint_BD!$B$3:$AQ$1079,AT$2)</f>
        <v>0</v>
      </c>
      <c r="AU271">
        <f>VLOOKUP($AC271,LS_Coint_BD!$B$3:$AQ$1079,AU$2)</f>
        <v>2.16306373913651</v>
      </c>
      <c r="AV271">
        <f>VLOOKUP($AC271,LS_Coint_BD!$B$3:$AQ$1079,AV$2)</f>
        <v>1.06581410364015E-16</v>
      </c>
      <c r="AW271">
        <f>VLOOKUP($AC271,LS_Coint_BD!$B$3:$AQ$1079,AW$2)</f>
        <v>-2.30926389122033E-15</v>
      </c>
      <c r="AX271">
        <f>VLOOKUP($AC271,LS_Coint_BD!$B$3:$AQ$1079,AX$2)</f>
        <v>-2.0808751547260102E-15</v>
      </c>
      <c r="AY271">
        <f>VLOOKUP($AC271,LS_Coint_BD!$B$3:$AQ$1079,AY$2)</f>
        <v>1.8207657603852601E-15</v>
      </c>
      <c r="AZ271">
        <f>VLOOKUP($AC271,LS_Coint_BD!$B$3:$AQ$1079,AZ$2)</f>
        <v>-2.21057740014253E-15</v>
      </c>
      <c r="BA271">
        <f>VLOOKUP($AC271,LS_Coint_BD!$B$3:$AQ$1079,BA$2)</f>
        <v>0</v>
      </c>
      <c r="BB271">
        <f>VLOOKUP($AC271,LS_Coint_BD!$B$3:$AQ$1079,BB$2)</f>
        <v>0</v>
      </c>
      <c r="BC271">
        <f>VLOOKUP($AC271,LS_Coint_BD!$B$3:$AQ$1079,BC$2)</f>
        <v>2.0889956431346901E-15</v>
      </c>
      <c r="BD271">
        <f t="shared" si="225"/>
        <v>1.646519071705532</v>
      </c>
      <c r="BE271">
        <f t="shared" si="226"/>
        <v>2.0488519120565978</v>
      </c>
      <c r="BF271">
        <f t="shared" si="227"/>
        <v>2.1350640994258776</v>
      </c>
      <c r="BG271">
        <f t="shared" si="228"/>
        <v>2.5165950612842418</v>
      </c>
      <c r="BH271">
        <f t="shared" si="229"/>
        <v>3.3403073925292777</v>
      </c>
      <c r="BI271">
        <f t="shared" si="230"/>
        <v>0</v>
      </c>
      <c r="BJ271">
        <f t="shared" si="231"/>
        <v>0</v>
      </c>
      <c r="BK271">
        <f t="shared" si="232"/>
        <v>4.3261274782730217</v>
      </c>
      <c r="BL271">
        <f t="shared" si="233"/>
        <v>1.6465190717055322</v>
      </c>
      <c r="BN271" s="30" t="b">
        <f t="shared" si="217"/>
        <v>0</v>
      </c>
      <c r="BO271" s="30" t="b">
        <f t="shared" si="218"/>
        <v>0</v>
      </c>
      <c r="BP271" s="30" t="b">
        <f t="shared" si="219"/>
        <v>0</v>
      </c>
      <c r="BQ271" s="30" t="b">
        <f t="shared" si="220"/>
        <v>0</v>
      </c>
      <c r="BR271" s="30" t="b">
        <f t="shared" si="221"/>
        <v>0</v>
      </c>
      <c r="BS271" s="30" t="b">
        <f t="shared" si="222"/>
        <v>0</v>
      </c>
      <c r="BT271" s="30" t="b">
        <f t="shared" si="223"/>
        <v>0</v>
      </c>
      <c r="BU271" s="30" t="b">
        <f t="shared" si="224"/>
        <v>0</v>
      </c>
    </row>
    <row r="272" spans="2:73" x14ac:dyDescent="0.3">
      <c r="B272" s="17" t="str">
        <f>VLOOKUP($AC272,LS_Coint_BD!$B$3:$D$1079,2)</f>
        <v>CSAN3</v>
      </c>
      <c r="C272" s="87" t="str">
        <f>VLOOKUP($AC272,LS_Coint_BD!$B$3:$D$1079,3)</f>
        <v>IRBR3</v>
      </c>
      <c r="D272" s="68">
        <f t="shared" si="234"/>
        <v>-0.2141916039397973</v>
      </c>
      <c r="E272" s="65">
        <f t="shared" si="235"/>
        <v>-1.8475400082359243</v>
      </c>
      <c r="F272" s="69">
        <f t="shared" si="236"/>
        <v>-1.2316933388239495</v>
      </c>
      <c r="G272" s="68">
        <f t="shared" si="237"/>
        <v>-0.28996415378774643</v>
      </c>
      <c r="H272" s="65">
        <f t="shared" si="238"/>
        <v>-1.7497133211566505</v>
      </c>
      <c r="I272" s="69">
        <f t="shared" si="239"/>
        <v>-1.166475547437767</v>
      </c>
      <c r="J272" s="68">
        <f t="shared" si="240"/>
        <v>-0.40575307861716947</v>
      </c>
      <c r="K272" s="65">
        <f t="shared" si="241"/>
        <v>-1.9417278121977961</v>
      </c>
      <c r="L272" s="69">
        <f t="shared" si="242"/>
        <v>-1.2944852081318641</v>
      </c>
      <c r="M272" s="68">
        <f t="shared" si="243"/>
        <v>0</v>
      </c>
      <c r="N272" s="65">
        <f t="shared" si="244"/>
        <v>0</v>
      </c>
      <c r="O272" s="69">
        <f t="shared" si="245"/>
        <v>0</v>
      </c>
      <c r="P272" s="68">
        <f t="shared" si="246"/>
        <v>0</v>
      </c>
      <c r="Q272" s="65">
        <f t="shared" si="247"/>
        <v>0</v>
      </c>
      <c r="R272" s="69">
        <f t="shared" si="248"/>
        <v>0</v>
      </c>
      <c r="S272" s="68">
        <f t="shared" si="249"/>
        <v>-0.62294441989509508</v>
      </c>
      <c r="T272" s="65">
        <f t="shared" si="250"/>
        <v>-3.5650474136475898</v>
      </c>
      <c r="U272" s="69">
        <f t="shared" si="251"/>
        <v>-2.3766982757650599</v>
      </c>
      <c r="V272" s="68">
        <f t="shared" si="252"/>
        <v>-0.64360235684179834</v>
      </c>
      <c r="W272" s="65">
        <f t="shared" si="253"/>
        <v>-3.5694685784869504</v>
      </c>
      <c r="X272" s="69">
        <f t="shared" si="254"/>
        <v>-2.3796457189913003</v>
      </c>
      <c r="Y272" s="68">
        <f t="shared" si="255"/>
        <v>-3.7942719552057955</v>
      </c>
      <c r="Z272" s="65">
        <f t="shared" si="256"/>
        <v>-20.781678998251831</v>
      </c>
      <c r="AA272" s="69">
        <f t="shared" si="257"/>
        <v>-13.854452665501221</v>
      </c>
      <c r="AB272" s="98">
        <f>SUMIF(BN272:BU272,"VERDADEIRO",BN$3:$BU271)</f>
        <v>0</v>
      </c>
      <c r="AC272" s="97">
        <f t="shared" si="216"/>
        <v>269</v>
      </c>
      <c r="AD272">
        <f>RTD("tryd.rtdserver",,"COT",B272,"ULT")</f>
        <v>78.739999999999995</v>
      </c>
      <c r="AE272">
        <f>RTD("tryd.rtdserver",,"COT",C272,"ULT")</f>
        <v>6.91</v>
      </c>
      <c r="AF272">
        <f>VLOOKUP($AC272,LS_Coint_BD!$B$3:$AQ$1079,AF$2)*$AD272+VLOOKUP($AC272,LS_Coint_BD!$B$3:$AQ$1079,AF$2+1)</f>
        <v>7.1241916039397974</v>
      </c>
      <c r="AG272">
        <f>VLOOKUP($AC272,LS_Coint_BD!$B$3:$AQ$1079,AG$2)*$AD272+VLOOKUP($AC272,LS_Coint_BD!$B$3:$AQ$1079,AG$2+1)</f>
        <v>7.1999641537877466</v>
      </c>
      <c r="AH272">
        <f>VLOOKUP($AC272,LS_Coint_BD!$B$3:$AQ$1079,AH$2)*$AD272+VLOOKUP($AC272,LS_Coint_BD!$B$3:$AQ$1079,AH$2+1)</f>
        <v>7.3157530786171696</v>
      </c>
      <c r="AI272">
        <f>VLOOKUP($AC272,LS_Coint_BD!$B$3:$AQ$1079,AI$2)*$AD272+VLOOKUP($AC272,LS_Coint_BD!$B$3:$AQ$1079,AI$2+1)</f>
        <v>0</v>
      </c>
      <c r="AJ272">
        <f>VLOOKUP($AC272,LS_Coint_BD!$B$3:$AQ$1079,AJ$2)*$AD272+VLOOKUP($AC272,LS_Coint_BD!$B$3:$AQ$1079,AJ$2+1)</f>
        <v>0</v>
      </c>
      <c r="AK272">
        <f>VLOOKUP($AC272,LS_Coint_BD!$B$3:$AQ$1079,AK$2)*$AD272+VLOOKUP($AC272,LS_Coint_BD!$B$3:$AQ$1079,AK$2+1)</f>
        <v>7.5329444198950952</v>
      </c>
      <c r="AL272">
        <f>VLOOKUP($AC272,LS_Coint_BD!$B$3:$AQ$1079,AL$2)*$AD272+VLOOKUP($AC272,LS_Coint_BD!$B$3:$AQ$1079,AL$2+1)</f>
        <v>7.5536023568417985</v>
      </c>
      <c r="AM272">
        <f>VLOOKUP($AC272,LS_Coint_BD!$B$3:$AQ$1079,AM$2)*$AD272+VLOOKUP($AC272,LS_Coint_BD!$B$3:$AQ$1079,AM$2+1)</f>
        <v>10.704271955205796</v>
      </c>
      <c r="AN272">
        <f>VLOOKUP($AC272,LS_Coint_BD!$B$3:$AQ$1079,AN$2)</f>
        <v>0.61584666941197497</v>
      </c>
      <c r="AO272">
        <f>VLOOKUP($AC272,LS_Coint_BD!$B$3:$AQ$1079,AO$2)</f>
        <v>0.58323777371888397</v>
      </c>
      <c r="AP272">
        <f>VLOOKUP($AC272,LS_Coint_BD!$B$3:$AQ$1079,AP$2)</f>
        <v>0.64724260406593204</v>
      </c>
      <c r="AQ272">
        <f>VLOOKUP($AC272,LS_Coint_BD!$B$3:$AQ$1079,AQ$2)</f>
        <v>0</v>
      </c>
      <c r="AR272">
        <f>VLOOKUP($AC272,LS_Coint_BD!$B$3:$AQ$1079,AR$2)</f>
        <v>0</v>
      </c>
      <c r="AS272">
        <f>VLOOKUP($AC272,LS_Coint_BD!$B$3:$AQ$1079,AS$2)</f>
        <v>1.1883491378825299</v>
      </c>
      <c r="AT272">
        <f>VLOOKUP($AC272,LS_Coint_BD!$B$3:$AQ$1079,AT$2)</f>
        <v>1.1898228594956499</v>
      </c>
      <c r="AU272">
        <f>VLOOKUP($AC272,LS_Coint_BD!$B$3:$AQ$1079,AU$2)</f>
        <v>6.9272263327506103</v>
      </c>
      <c r="AV272">
        <f>VLOOKUP($AC272,LS_Coint_BD!$B$3:$AQ$1079,AV$2)</f>
        <v>4.4408920985006301E-16</v>
      </c>
      <c r="AW272">
        <f>VLOOKUP($AC272,LS_Coint_BD!$B$3:$AQ$1079,AW$2)</f>
        <v>8.7337544603845604E-16</v>
      </c>
      <c r="AX272">
        <f>VLOOKUP($AC272,LS_Coint_BD!$B$3:$AQ$1079,AX$2)</f>
        <v>-1.26882631385732E-17</v>
      </c>
      <c r="AY272">
        <f>VLOOKUP($AC272,LS_Coint_BD!$B$3:$AQ$1079,AY$2)</f>
        <v>0</v>
      </c>
      <c r="AZ272">
        <f>VLOOKUP($AC272,LS_Coint_BD!$B$3:$AQ$1079,AZ$2)</f>
        <v>0</v>
      </c>
      <c r="BA272">
        <f>VLOOKUP($AC272,LS_Coint_BD!$B$3:$AQ$1079,BA$2)</f>
        <v>1.4210854715201999E-16</v>
      </c>
      <c r="BB272">
        <f>VLOOKUP($AC272,LS_Coint_BD!$B$3:$AQ$1079,BB$2)</f>
        <v>-4.19866162040059E-16</v>
      </c>
      <c r="BC272">
        <f>VLOOKUP($AC272,LS_Coint_BD!$B$3:$AQ$1079,BC$2)</f>
        <v>-4.5474735088646403E-16</v>
      </c>
      <c r="BD272">
        <f t="shared" si="225"/>
        <v>-1.2316933388239495</v>
      </c>
      <c r="BE272">
        <f t="shared" si="226"/>
        <v>-1.166475547437767</v>
      </c>
      <c r="BF272">
        <f t="shared" si="227"/>
        <v>-1.2944852081318641</v>
      </c>
      <c r="BG272">
        <f t="shared" si="228"/>
        <v>0</v>
      </c>
      <c r="BH272">
        <f t="shared" si="229"/>
        <v>0</v>
      </c>
      <c r="BI272">
        <f t="shared" si="230"/>
        <v>-2.3766982757650599</v>
      </c>
      <c r="BJ272">
        <f t="shared" si="231"/>
        <v>-2.3796457189913003</v>
      </c>
      <c r="BK272">
        <f t="shared" si="232"/>
        <v>-13.854452665501221</v>
      </c>
      <c r="BL272">
        <f t="shared" si="233"/>
        <v>-1.2316933388239504</v>
      </c>
      <c r="BN272" s="19" t="b">
        <f t="shared" si="217"/>
        <v>0</v>
      </c>
      <c r="BO272" s="19" t="b">
        <f t="shared" si="218"/>
        <v>0</v>
      </c>
      <c r="BP272" s="19" t="b">
        <f t="shared" si="219"/>
        <v>0</v>
      </c>
      <c r="BQ272" s="19" t="b">
        <f t="shared" si="220"/>
        <v>0</v>
      </c>
      <c r="BR272" s="19" t="b">
        <f t="shared" si="221"/>
        <v>0</v>
      </c>
      <c r="BS272" s="19" t="b">
        <f t="shared" si="222"/>
        <v>0</v>
      </c>
      <c r="BT272" s="19" t="b">
        <f t="shared" si="223"/>
        <v>0</v>
      </c>
      <c r="BU272" s="19" t="b">
        <f t="shared" si="224"/>
        <v>0</v>
      </c>
    </row>
    <row r="273" spans="2:73" x14ac:dyDescent="0.3">
      <c r="B273" s="17" t="str">
        <f>VLOOKUP($AC273,LS_Coint_BD!$B$3:$D$1079,2)</f>
        <v>CSAN3</v>
      </c>
      <c r="C273" s="87" t="str">
        <f>VLOOKUP($AC273,LS_Coint_BD!$B$3:$D$1079,3)</f>
        <v>JHSF3</v>
      </c>
      <c r="D273" s="70">
        <f t="shared" si="234"/>
        <v>0.10509023823841801</v>
      </c>
      <c r="E273" s="66">
        <f t="shared" si="235"/>
        <v>1.1731695409607763</v>
      </c>
      <c r="F273" s="71">
        <f t="shared" si="236"/>
        <v>0.78211302730718413</v>
      </c>
      <c r="G273" s="70">
        <f t="shared" si="237"/>
        <v>3.4625005690130273E-2</v>
      </c>
      <c r="H273" s="66">
        <f t="shared" si="238"/>
        <v>1.2473009134303363</v>
      </c>
      <c r="I273" s="71">
        <f t="shared" si="239"/>
        <v>0.83153394228689081</v>
      </c>
      <c r="J273" s="70">
        <f t="shared" si="240"/>
        <v>-0.24176049383359022</v>
      </c>
      <c r="K273" s="66">
        <f t="shared" si="241"/>
        <v>-2.0308298492231822</v>
      </c>
      <c r="L273" s="71">
        <f t="shared" si="242"/>
        <v>-1.353886566148788</v>
      </c>
      <c r="M273" s="70">
        <f t="shared" si="243"/>
        <v>-0.26621708524986865</v>
      </c>
      <c r="N273" s="66">
        <f t="shared" si="244"/>
        <v>-2.2429268823250044</v>
      </c>
      <c r="O273" s="71">
        <f t="shared" si="245"/>
        <v>-1.4952845882166697</v>
      </c>
      <c r="P273" s="70">
        <f t="shared" si="246"/>
        <v>-0.23134423018575756</v>
      </c>
      <c r="Q273" s="66">
        <f t="shared" si="247"/>
        <v>-2.7699781656396598</v>
      </c>
      <c r="R273" s="71">
        <f t="shared" si="248"/>
        <v>-1.84665211042644</v>
      </c>
      <c r="S273" s="70">
        <f t="shared" si="249"/>
        <v>0</v>
      </c>
      <c r="T273" s="66">
        <f t="shared" si="250"/>
        <v>0</v>
      </c>
      <c r="U273" s="71">
        <f t="shared" si="251"/>
        <v>0</v>
      </c>
      <c r="V273" s="70">
        <f t="shared" si="252"/>
        <v>-0.25957779341592246</v>
      </c>
      <c r="W273" s="66">
        <f t="shared" si="253"/>
        <v>-2.7621541081737897</v>
      </c>
      <c r="X273" s="71">
        <f t="shared" si="254"/>
        <v>-1.8414360721158598</v>
      </c>
      <c r="Y273" s="70">
        <f t="shared" si="255"/>
        <v>-0.22226141241259079</v>
      </c>
      <c r="Z273" s="66">
        <f t="shared" si="256"/>
        <v>-2.6417232447038375</v>
      </c>
      <c r="AA273" s="71">
        <f t="shared" si="257"/>
        <v>-1.7611488298025582</v>
      </c>
      <c r="AB273" s="98">
        <f>SUMIF(BN273:BU273,"VERDADEIRO",BN$3:$BU272)</f>
        <v>0</v>
      </c>
      <c r="AC273" s="97">
        <f t="shared" si="216"/>
        <v>270</v>
      </c>
      <c r="AD273">
        <f>RTD("tryd.rtdserver",,"COT",B273,"ULT")</f>
        <v>78.739999999999995</v>
      </c>
      <c r="AE273">
        <f>RTD("tryd.rtdserver",,"COT",C273,"ULT")</f>
        <v>7.59</v>
      </c>
      <c r="AF273">
        <f>VLOOKUP($AC273,LS_Coint_BD!$B$3:$AQ$1079,AF$2)*$AD273+VLOOKUP($AC273,LS_Coint_BD!$B$3:$AQ$1079,AF$2+1)</f>
        <v>7.4849097617615818</v>
      </c>
      <c r="AG273">
        <f>VLOOKUP($AC273,LS_Coint_BD!$B$3:$AQ$1079,AG$2)*$AD273+VLOOKUP($AC273,LS_Coint_BD!$B$3:$AQ$1079,AG$2+1)</f>
        <v>7.5553749943098696</v>
      </c>
      <c r="AH273">
        <f>VLOOKUP($AC273,LS_Coint_BD!$B$3:$AQ$1079,AH$2)*$AD273+VLOOKUP($AC273,LS_Coint_BD!$B$3:$AQ$1079,AH$2+1)</f>
        <v>7.8317604938335901</v>
      </c>
      <c r="AI273">
        <f>VLOOKUP($AC273,LS_Coint_BD!$B$3:$AQ$1079,AI$2)*$AD273+VLOOKUP($AC273,LS_Coint_BD!$B$3:$AQ$1079,AI$2+1)</f>
        <v>7.8562170852498685</v>
      </c>
      <c r="AJ273">
        <f>VLOOKUP($AC273,LS_Coint_BD!$B$3:$AQ$1079,AJ$2)*$AD273+VLOOKUP($AC273,LS_Coint_BD!$B$3:$AQ$1079,AJ$2+1)</f>
        <v>7.8213442301857574</v>
      </c>
      <c r="AK273">
        <f>VLOOKUP($AC273,LS_Coint_BD!$B$3:$AQ$1079,AK$2)*$AD273+VLOOKUP($AC273,LS_Coint_BD!$B$3:$AQ$1079,AK$2+1)</f>
        <v>0</v>
      </c>
      <c r="AL273">
        <f>VLOOKUP($AC273,LS_Coint_BD!$B$3:$AQ$1079,AL$2)*$AD273+VLOOKUP($AC273,LS_Coint_BD!$B$3:$AQ$1079,AL$2+1)</f>
        <v>7.8495777934159223</v>
      </c>
      <c r="AM273">
        <f>VLOOKUP($AC273,LS_Coint_BD!$B$3:$AQ$1079,AM$2)*$AD273+VLOOKUP($AC273,LS_Coint_BD!$B$3:$AQ$1079,AM$2+1)</f>
        <v>7.8122614124125906</v>
      </c>
      <c r="AN273">
        <f>VLOOKUP($AC273,LS_Coint_BD!$B$3:$AQ$1079,AN$2)</f>
        <v>0.39105651365359201</v>
      </c>
      <c r="AO273">
        <f>VLOOKUP($AC273,LS_Coint_BD!$B$3:$AQ$1079,AO$2)</f>
        <v>0.41576697114344502</v>
      </c>
      <c r="AP273">
        <f>VLOOKUP($AC273,LS_Coint_BD!$B$3:$AQ$1079,AP$2)</f>
        <v>0.676943283074394</v>
      </c>
      <c r="AQ273">
        <f>VLOOKUP($AC273,LS_Coint_BD!$B$3:$AQ$1079,AQ$2)</f>
        <v>0.74764229410833505</v>
      </c>
      <c r="AR273">
        <f>VLOOKUP($AC273,LS_Coint_BD!$B$3:$AQ$1079,AR$2)</f>
        <v>0.92332605521321998</v>
      </c>
      <c r="AS273">
        <f>VLOOKUP($AC273,LS_Coint_BD!$B$3:$AQ$1079,AS$2)</f>
        <v>0</v>
      </c>
      <c r="AT273">
        <f>VLOOKUP($AC273,LS_Coint_BD!$B$3:$AQ$1079,AT$2)</f>
        <v>0.92071803605793001</v>
      </c>
      <c r="AU273">
        <f>VLOOKUP($AC273,LS_Coint_BD!$B$3:$AQ$1079,AU$2)</f>
        <v>0.88057441490127897</v>
      </c>
      <c r="AV273">
        <f>VLOOKUP($AC273,LS_Coint_BD!$B$3:$AQ$1079,AV$2)</f>
        <v>1.06581410364015E-16</v>
      </c>
      <c r="AW273">
        <f>VLOOKUP($AC273,LS_Coint_BD!$B$3:$AQ$1079,AW$2)</f>
        <v>7.3274719625260298E-16</v>
      </c>
      <c r="AX273">
        <f>VLOOKUP($AC273,LS_Coint_BD!$B$3:$AQ$1079,AX$2)</f>
        <v>-2.5376526277146401E-17</v>
      </c>
      <c r="AY273">
        <f>VLOOKUP($AC273,LS_Coint_BD!$B$3:$AQ$1079,AY$2)</f>
        <v>3.8857805861880499E-16</v>
      </c>
      <c r="AZ273">
        <f>VLOOKUP($AC273,LS_Coint_BD!$B$3:$AQ$1079,AZ$2)</f>
        <v>8.8817841970012504E-17</v>
      </c>
      <c r="BA273">
        <f>VLOOKUP($AC273,LS_Coint_BD!$B$3:$AQ$1079,BA$2)</f>
        <v>0</v>
      </c>
      <c r="BB273">
        <f>VLOOKUP($AC273,LS_Coint_BD!$B$3:$AQ$1079,BB$2)</f>
        <v>1.3726393759001901E-16</v>
      </c>
      <c r="BC273">
        <f>VLOOKUP($AC273,LS_Coint_BD!$B$3:$AQ$1079,BC$2)</f>
        <v>-1.5631940186722201E-16</v>
      </c>
      <c r="BD273">
        <f t="shared" si="225"/>
        <v>0.78211302730718413</v>
      </c>
      <c r="BE273">
        <f t="shared" si="226"/>
        <v>0.83153394228689081</v>
      </c>
      <c r="BF273">
        <f t="shared" si="227"/>
        <v>-1.353886566148788</v>
      </c>
      <c r="BG273">
        <f t="shared" si="228"/>
        <v>-1.4952845882166697</v>
      </c>
      <c r="BH273">
        <f t="shared" si="229"/>
        <v>-1.84665211042644</v>
      </c>
      <c r="BI273">
        <f t="shared" si="230"/>
        <v>0</v>
      </c>
      <c r="BJ273">
        <f t="shared" si="231"/>
        <v>-1.8414360721158598</v>
      </c>
      <c r="BK273">
        <f t="shared" si="232"/>
        <v>-1.7611488298025582</v>
      </c>
      <c r="BL273">
        <f t="shared" si="233"/>
        <v>0.78211302730718391</v>
      </c>
      <c r="BN273" s="30" t="b">
        <f t="shared" si="217"/>
        <v>0</v>
      </c>
      <c r="BO273" s="30" t="b">
        <f t="shared" si="218"/>
        <v>0</v>
      </c>
      <c r="BP273" s="30" t="b">
        <f t="shared" si="219"/>
        <v>0</v>
      </c>
      <c r="BQ273" s="30" t="b">
        <f t="shared" si="220"/>
        <v>0</v>
      </c>
      <c r="BR273" s="30" t="b">
        <f t="shared" si="221"/>
        <v>0</v>
      </c>
      <c r="BS273" s="30" t="b">
        <f t="shared" si="222"/>
        <v>0</v>
      </c>
      <c r="BT273" s="30" t="b">
        <f t="shared" si="223"/>
        <v>0</v>
      </c>
      <c r="BU273" s="30" t="b">
        <f t="shared" si="224"/>
        <v>0</v>
      </c>
    </row>
    <row r="274" spans="2:73" x14ac:dyDescent="0.3">
      <c r="B274" s="17" t="str">
        <f>VLOOKUP($AC274,LS_Coint_BD!$B$3:$D$1079,2)</f>
        <v>CSAN3</v>
      </c>
      <c r="C274" s="87" t="str">
        <f>VLOOKUP($AC274,LS_Coint_BD!$B$3:$D$1079,3)</f>
        <v>MULT3</v>
      </c>
      <c r="D274" s="68">
        <f t="shared" si="234"/>
        <v>0</v>
      </c>
      <c r="E274" s="65">
        <f t="shared" si="235"/>
        <v>0</v>
      </c>
      <c r="F274" s="69">
        <f t="shared" si="236"/>
        <v>0</v>
      </c>
      <c r="G274" s="68">
        <f t="shared" si="237"/>
        <v>0</v>
      </c>
      <c r="H274" s="65">
        <f t="shared" si="238"/>
        <v>0</v>
      </c>
      <c r="I274" s="69">
        <f t="shared" si="239"/>
        <v>0</v>
      </c>
      <c r="J274" s="68">
        <f t="shared" si="240"/>
        <v>0</v>
      </c>
      <c r="K274" s="65">
        <f t="shared" si="241"/>
        <v>0</v>
      </c>
      <c r="L274" s="69">
        <f t="shared" si="242"/>
        <v>0</v>
      </c>
      <c r="M274" s="68">
        <f t="shared" si="243"/>
        <v>-2.4506448762078747E-2</v>
      </c>
      <c r="N274" s="65">
        <f t="shared" si="244"/>
        <v>-3.9847802306673032</v>
      </c>
      <c r="O274" s="69">
        <f t="shared" si="245"/>
        <v>-2.6565201537782022</v>
      </c>
      <c r="P274" s="68">
        <f t="shared" si="246"/>
        <v>-6.4693013877064942E-2</v>
      </c>
      <c r="Q274" s="65">
        <f t="shared" si="247"/>
        <v>-3.9682986849638713</v>
      </c>
      <c r="R274" s="69">
        <f t="shared" si="248"/>
        <v>-2.6455324566425809</v>
      </c>
      <c r="S274" s="68">
        <f t="shared" si="249"/>
        <v>-8.0267049711135741E-2</v>
      </c>
      <c r="T274" s="65">
        <f t="shared" si="250"/>
        <v>-4.1031515545141222</v>
      </c>
      <c r="U274" s="69">
        <f t="shared" si="251"/>
        <v>-2.7354343696760814</v>
      </c>
      <c r="V274" s="68">
        <f t="shared" si="252"/>
        <v>-0.11572277423844213</v>
      </c>
      <c r="W274" s="65">
        <f t="shared" si="253"/>
        <v>-4.0917165844190659</v>
      </c>
      <c r="X274" s="69">
        <f t="shared" si="254"/>
        <v>-2.7278110562793776</v>
      </c>
      <c r="Y274" s="68">
        <f t="shared" si="255"/>
        <v>-1.5840215182190605</v>
      </c>
      <c r="Z274" s="65">
        <f t="shared" si="256"/>
        <v>-10.239107088037796</v>
      </c>
      <c r="AA274" s="69">
        <f t="shared" si="257"/>
        <v>-6.8260713920251979</v>
      </c>
      <c r="AB274" s="98">
        <f>SUMIF(BN274:BU274,"VERDADEIRO",BN$3:$BU273)</f>
        <v>0</v>
      </c>
      <c r="AC274" s="97">
        <f t="shared" si="216"/>
        <v>271</v>
      </c>
      <c r="AD274">
        <f>RTD("tryd.rtdserver",,"COT",B274,"ULT")</f>
        <v>78.739999999999995</v>
      </c>
      <c r="AE274">
        <f>RTD("tryd.rtdserver",,"COT",C274,"ULT")</f>
        <v>21.84</v>
      </c>
      <c r="AF274">
        <f>VLOOKUP($AC274,LS_Coint_BD!$B$3:$AQ$1079,AF$2)*$AD274+VLOOKUP($AC274,LS_Coint_BD!$B$3:$AQ$1079,AF$2+1)</f>
        <v>0</v>
      </c>
      <c r="AG274">
        <f>VLOOKUP($AC274,LS_Coint_BD!$B$3:$AQ$1079,AG$2)*$AD274+VLOOKUP($AC274,LS_Coint_BD!$B$3:$AQ$1079,AG$2+1)</f>
        <v>0</v>
      </c>
      <c r="AH274">
        <f>VLOOKUP($AC274,LS_Coint_BD!$B$3:$AQ$1079,AH$2)*$AD274+VLOOKUP($AC274,LS_Coint_BD!$B$3:$AQ$1079,AH$2+1)</f>
        <v>0</v>
      </c>
      <c r="AI274">
        <f>VLOOKUP($AC274,LS_Coint_BD!$B$3:$AQ$1079,AI$2)*$AD274+VLOOKUP($AC274,LS_Coint_BD!$B$3:$AQ$1079,AI$2+1)</f>
        <v>21.864506448762079</v>
      </c>
      <c r="AJ274">
        <f>VLOOKUP($AC274,LS_Coint_BD!$B$3:$AQ$1079,AJ$2)*$AD274+VLOOKUP($AC274,LS_Coint_BD!$B$3:$AQ$1079,AJ$2+1)</f>
        <v>21.904693013877065</v>
      </c>
      <c r="AK274">
        <f>VLOOKUP($AC274,LS_Coint_BD!$B$3:$AQ$1079,AK$2)*$AD274+VLOOKUP($AC274,LS_Coint_BD!$B$3:$AQ$1079,AK$2+1)</f>
        <v>21.920267049711136</v>
      </c>
      <c r="AL274">
        <f>VLOOKUP($AC274,LS_Coint_BD!$B$3:$AQ$1079,AL$2)*$AD274+VLOOKUP($AC274,LS_Coint_BD!$B$3:$AQ$1079,AL$2+1)</f>
        <v>21.955722774238442</v>
      </c>
      <c r="AM274">
        <f>VLOOKUP($AC274,LS_Coint_BD!$B$3:$AQ$1079,AM$2)*$AD274+VLOOKUP($AC274,LS_Coint_BD!$B$3:$AQ$1079,AM$2+1)</f>
        <v>23.42402151821906</v>
      </c>
      <c r="AN274">
        <f>VLOOKUP($AC274,LS_Coint_BD!$B$3:$AQ$1079,AN$2)</f>
        <v>0</v>
      </c>
      <c r="AO274">
        <f>VLOOKUP($AC274,LS_Coint_BD!$B$3:$AQ$1079,AO$2)</f>
        <v>0</v>
      </c>
      <c r="AP274">
        <f>VLOOKUP($AC274,LS_Coint_BD!$B$3:$AQ$1079,AP$2)</f>
        <v>0</v>
      </c>
      <c r="AQ274">
        <f>VLOOKUP($AC274,LS_Coint_BD!$B$3:$AQ$1079,AQ$2)</f>
        <v>1.3282600768891</v>
      </c>
      <c r="AR274">
        <f>VLOOKUP($AC274,LS_Coint_BD!$B$3:$AQ$1079,AR$2)</f>
        <v>1.32276622832129</v>
      </c>
      <c r="AS274">
        <f>VLOOKUP($AC274,LS_Coint_BD!$B$3:$AQ$1079,AS$2)</f>
        <v>1.3677171848380401</v>
      </c>
      <c r="AT274">
        <f>VLOOKUP($AC274,LS_Coint_BD!$B$3:$AQ$1079,AT$2)</f>
        <v>1.3639055281396899</v>
      </c>
      <c r="AU274">
        <f>VLOOKUP($AC274,LS_Coint_BD!$B$3:$AQ$1079,AU$2)</f>
        <v>3.4130356960125998</v>
      </c>
      <c r="AV274">
        <f>VLOOKUP($AC274,LS_Coint_BD!$B$3:$AQ$1079,AV$2)</f>
        <v>0</v>
      </c>
      <c r="AW274">
        <f>VLOOKUP($AC274,LS_Coint_BD!$B$3:$AQ$1079,AW$2)</f>
        <v>0</v>
      </c>
      <c r="AX274">
        <f>VLOOKUP($AC274,LS_Coint_BD!$B$3:$AQ$1079,AX$2)</f>
        <v>0</v>
      </c>
      <c r="AY274">
        <f>VLOOKUP($AC274,LS_Coint_BD!$B$3:$AQ$1079,AY$2)</f>
        <v>-2.3314683517128299E-15</v>
      </c>
      <c r="AZ274">
        <f>VLOOKUP($AC274,LS_Coint_BD!$B$3:$AQ$1079,AZ$2)</f>
        <v>-8.4870382326900899E-16</v>
      </c>
      <c r="BA274">
        <f>VLOOKUP($AC274,LS_Coint_BD!$B$3:$AQ$1079,BA$2)</f>
        <v>-1.2612133559741799E-15</v>
      </c>
      <c r="BB274">
        <f>VLOOKUP($AC274,LS_Coint_BD!$B$3:$AQ$1079,BB$2)</f>
        <v>2.2123716999803098E-15</v>
      </c>
      <c r="BC274">
        <f>VLOOKUP($AC274,LS_Coint_BD!$B$3:$AQ$1079,BC$2)</f>
        <v>1.8189894035458601E-15</v>
      </c>
      <c r="BD274">
        <f t="shared" si="225"/>
        <v>0</v>
      </c>
      <c r="BE274">
        <f t="shared" si="226"/>
        <v>0</v>
      </c>
      <c r="BF274">
        <f t="shared" si="227"/>
        <v>0</v>
      </c>
      <c r="BG274">
        <f t="shared" si="228"/>
        <v>-2.6565201537782022</v>
      </c>
      <c r="BH274">
        <f t="shared" si="229"/>
        <v>-2.6455324566425809</v>
      </c>
      <c r="BI274">
        <f t="shared" si="230"/>
        <v>-2.7354343696760814</v>
      </c>
      <c r="BJ274">
        <f t="shared" si="231"/>
        <v>-2.7278110562793776</v>
      </c>
      <c r="BK274">
        <f t="shared" si="232"/>
        <v>-6.8260713920251979</v>
      </c>
      <c r="BL274">
        <f t="shared" si="233"/>
        <v>0</v>
      </c>
      <c r="BN274" s="19" t="b">
        <f t="shared" si="217"/>
        <v>0</v>
      </c>
      <c r="BO274" s="19" t="b">
        <f t="shared" si="218"/>
        <v>0</v>
      </c>
      <c r="BP274" s="19" t="b">
        <f t="shared" si="219"/>
        <v>0</v>
      </c>
      <c r="BQ274" s="19" t="b">
        <f t="shared" si="220"/>
        <v>0</v>
      </c>
      <c r="BR274" s="19" t="b">
        <f t="shared" si="221"/>
        <v>0</v>
      </c>
      <c r="BS274" s="19" t="b">
        <f t="shared" si="222"/>
        <v>0</v>
      </c>
      <c r="BT274" s="19" t="b">
        <f t="shared" si="223"/>
        <v>0</v>
      </c>
      <c r="BU274" s="19" t="b">
        <f t="shared" si="224"/>
        <v>0</v>
      </c>
    </row>
    <row r="275" spans="2:73" x14ac:dyDescent="0.3">
      <c r="B275" s="17" t="str">
        <f>VLOOKUP($AC275,LS_Coint_BD!$B$3:$D$1079,2)</f>
        <v>CSNA3</v>
      </c>
      <c r="C275" s="87" t="str">
        <f>VLOOKUP($AC275,LS_Coint_BD!$B$3:$D$1079,3)</f>
        <v>AZUL4</v>
      </c>
      <c r="D275" s="70">
        <f t="shared" si="234"/>
        <v>0</v>
      </c>
      <c r="E275" s="66">
        <f t="shared" si="235"/>
        <v>0</v>
      </c>
      <c r="F275" s="71">
        <f t="shared" si="236"/>
        <v>0</v>
      </c>
      <c r="G275" s="70">
        <f t="shared" si="237"/>
        <v>0</v>
      </c>
      <c r="H275" s="66">
        <f t="shared" si="238"/>
        <v>0</v>
      </c>
      <c r="I275" s="71">
        <f t="shared" si="239"/>
        <v>0</v>
      </c>
      <c r="J275" s="70">
        <f t="shared" si="240"/>
        <v>0</v>
      </c>
      <c r="K275" s="66">
        <f t="shared" si="241"/>
        <v>0</v>
      </c>
      <c r="L275" s="71">
        <f t="shared" si="242"/>
        <v>0</v>
      </c>
      <c r="M275" s="70">
        <f t="shared" si="243"/>
        <v>3.7947016317299642</v>
      </c>
      <c r="N275" s="66">
        <f t="shared" si="244"/>
        <v>10.271575506032187</v>
      </c>
      <c r="O275" s="71">
        <f t="shared" si="245"/>
        <v>6.8477170040214581</v>
      </c>
      <c r="P275" s="70">
        <f t="shared" si="246"/>
        <v>3.4134170178181122</v>
      </c>
      <c r="Q275" s="66">
        <f t="shared" si="247"/>
        <v>10.498385719747588</v>
      </c>
      <c r="R275" s="71">
        <f t="shared" si="248"/>
        <v>6.9989238131650584</v>
      </c>
      <c r="S275" s="70">
        <f t="shared" si="249"/>
        <v>3.0920479318063769</v>
      </c>
      <c r="T275" s="66">
        <f t="shared" si="250"/>
        <v>10.353170249298959</v>
      </c>
      <c r="U275" s="71">
        <f t="shared" si="251"/>
        <v>6.9021134995326392</v>
      </c>
      <c r="V275" s="70">
        <f t="shared" si="252"/>
        <v>3.0746145176207946</v>
      </c>
      <c r="W275" s="66">
        <f t="shared" si="253"/>
        <v>10.096084188926667</v>
      </c>
      <c r="X275" s="71">
        <f t="shared" si="254"/>
        <v>6.7307227926177786</v>
      </c>
      <c r="Y275" s="70">
        <f t="shared" si="255"/>
        <v>2.831338471507209</v>
      </c>
      <c r="Z275" s="66">
        <f t="shared" si="256"/>
        <v>30.954004017942907</v>
      </c>
      <c r="AA275" s="71">
        <f t="shared" si="257"/>
        <v>20.636002678628603</v>
      </c>
      <c r="AB275" s="98">
        <f>SUMIF(BN275:BU275,"VERDADEIRO",BN$3:$BU274)</f>
        <v>0</v>
      </c>
      <c r="AC275" s="97">
        <f t="shared" si="216"/>
        <v>272</v>
      </c>
      <c r="AD275">
        <f>RTD("tryd.rtdserver",,"COT",B275,"ULT")</f>
        <v>33.39</v>
      </c>
      <c r="AE275">
        <f>RTD("tryd.rtdserver",,"COT",C275,"ULT")</f>
        <v>43.55</v>
      </c>
      <c r="AF275">
        <f>VLOOKUP($AC275,LS_Coint_BD!$B$3:$AQ$1079,AF$2)*$AD275+VLOOKUP($AC275,LS_Coint_BD!$B$3:$AQ$1079,AF$2+1)</f>
        <v>0</v>
      </c>
      <c r="AG275">
        <f>VLOOKUP($AC275,LS_Coint_BD!$B$3:$AQ$1079,AG$2)*$AD275+VLOOKUP($AC275,LS_Coint_BD!$B$3:$AQ$1079,AG$2+1)</f>
        <v>0</v>
      </c>
      <c r="AH275">
        <f>VLOOKUP($AC275,LS_Coint_BD!$B$3:$AQ$1079,AH$2)*$AD275+VLOOKUP($AC275,LS_Coint_BD!$B$3:$AQ$1079,AH$2+1)</f>
        <v>0</v>
      </c>
      <c r="AI275">
        <f>VLOOKUP($AC275,LS_Coint_BD!$B$3:$AQ$1079,AI$2)*$AD275+VLOOKUP($AC275,LS_Coint_BD!$B$3:$AQ$1079,AI$2+1)</f>
        <v>39.755298368270033</v>
      </c>
      <c r="AJ275">
        <f>VLOOKUP($AC275,LS_Coint_BD!$B$3:$AQ$1079,AJ$2)*$AD275+VLOOKUP($AC275,LS_Coint_BD!$B$3:$AQ$1079,AJ$2+1)</f>
        <v>40.136582982181885</v>
      </c>
      <c r="AK275">
        <f>VLOOKUP($AC275,LS_Coint_BD!$B$3:$AQ$1079,AK$2)*$AD275+VLOOKUP($AC275,LS_Coint_BD!$B$3:$AQ$1079,AK$2+1)</f>
        <v>40.45795206819362</v>
      </c>
      <c r="AL275">
        <f>VLOOKUP($AC275,LS_Coint_BD!$B$3:$AQ$1079,AL$2)*$AD275+VLOOKUP($AC275,LS_Coint_BD!$B$3:$AQ$1079,AL$2+1)</f>
        <v>40.475385482379203</v>
      </c>
      <c r="AM275">
        <f>VLOOKUP($AC275,LS_Coint_BD!$B$3:$AQ$1079,AM$2)*$AD275+VLOOKUP($AC275,LS_Coint_BD!$B$3:$AQ$1079,AM$2+1)</f>
        <v>40.718661528492788</v>
      </c>
      <c r="AN275">
        <f>VLOOKUP($AC275,LS_Coint_BD!$B$3:$AQ$1079,AN$2)</f>
        <v>0</v>
      </c>
      <c r="AO275">
        <f>VLOOKUP($AC275,LS_Coint_BD!$B$3:$AQ$1079,AO$2)</f>
        <v>0</v>
      </c>
      <c r="AP275">
        <f>VLOOKUP($AC275,LS_Coint_BD!$B$3:$AQ$1079,AP$2)</f>
        <v>0</v>
      </c>
      <c r="AQ275">
        <f>VLOOKUP($AC275,LS_Coint_BD!$B$3:$AQ$1079,AQ$2)</f>
        <v>3.4238585020107299</v>
      </c>
      <c r="AR275">
        <f>VLOOKUP($AC275,LS_Coint_BD!$B$3:$AQ$1079,AR$2)</f>
        <v>3.4994619065825301</v>
      </c>
      <c r="AS275">
        <f>VLOOKUP($AC275,LS_Coint_BD!$B$3:$AQ$1079,AS$2)</f>
        <v>3.45105674976632</v>
      </c>
      <c r="AT275">
        <f>VLOOKUP($AC275,LS_Coint_BD!$B$3:$AQ$1079,AT$2)</f>
        <v>3.3653613963088902</v>
      </c>
      <c r="AU275">
        <f>VLOOKUP($AC275,LS_Coint_BD!$B$3:$AQ$1079,AU$2)</f>
        <v>10.3180013393143</v>
      </c>
      <c r="AV275">
        <f>VLOOKUP($AC275,LS_Coint_BD!$B$3:$AQ$1079,AV$2)</f>
        <v>0</v>
      </c>
      <c r="AW275">
        <f>VLOOKUP($AC275,LS_Coint_BD!$B$3:$AQ$1079,AW$2)</f>
        <v>0</v>
      </c>
      <c r="AX275">
        <f>VLOOKUP($AC275,LS_Coint_BD!$B$3:$AQ$1079,AX$2)</f>
        <v>0</v>
      </c>
      <c r="AY275">
        <f>VLOOKUP($AC275,LS_Coint_BD!$B$3:$AQ$1079,AY$2)</f>
        <v>-1.57651669496772E-15</v>
      </c>
      <c r="AZ275">
        <f>VLOOKUP($AC275,LS_Coint_BD!$B$3:$AQ$1079,AZ$2)</f>
        <v>-1.50003466438243E-15</v>
      </c>
      <c r="BA275">
        <f>VLOOKUP($AC275,LS_Coint_BD!$B$3:$AQ$1079,BA$2)</f>
        <v>-8.5265128291211999E-16</v>
      </c>
      <c r="BB275">
        <f>VLOOKUP($AC275,LS_Coint_BD!$B$3:$AQ$1079,BB$2)</f>
        <v>-2.0993308102003001E-15</v>
      </c>
      <c r="BC275">
        <f>VLOOKUP($AC275,LS_Coint_BD!$B$3:$AQ$1079,BC$2)</f>
        <v>2.04636307898909E-15</v>
      </c>
      <c r="BD275">
        <f t="shared" si="225"/>
        <v>0</v>
      </c>
      <c r="BE275">
        <f t="shared" si="226"/>
        <v>0</v>
      </c>
      <c r="BF275">
        <f t="shared" si="227"/>
        <v>0</v>
      </c>
      <c r="BG275">
        <f t="shared" si="228"/>
        <v>6.8477170040214581</v>
      </c>
      <c r="BH275">
        <f t="shared" si="229"/>
        <v>6.9989238131650584</v>
      </c>
      <c r="BI275">
        <f t="shared" si="230"/>
        <v>6.9021134995326392</v>
      </c>
      <c r="BJ275">
        <f t="shared" si="231"/>
        <v>6.7307227926177786</v>
      </c>
      <c r="BK275">
        <f t="shared" si="232"/>
        <v>20.636002678628603</v>
      </c>
      <c r="BL275">
        <f t="shared" si="233"/>
        <v>0</v>
      </c>
      <c r="BN275" s="30" t="b">
        <f t="shared" si="217"/>
        <v>0</v>
      </c>
      <c r="BO275" s="30" t="b">
        <f t="shared" si="218"/>
        <v>0</v>
      </c>
      <c r="BP275" s="30" t="b">
        <f t="shared" si="219"/>
        <v>0</v>
      </c>
      <c r="BQ275" s="30" t="b">
        <f t="shared" si="220"/>
        <v>0</v>
      </c>
      <c r="BR275" s="30" t="b">
        <f t="shared" si="221"/>
        <v>0</v>
      </c>
      <c r="BS275" s="30" t="b">
        <f t="shared" si="222"/>
        <v>0</v>
      </c>
      <c r="BT275" s="30" t="b">
        <f t="shared" si="223"/>
        <v>0</v>
      </c>
      <c r="BU275" s="30" t="b">
        <f t="shared" si="224"/>
        <v>0</v>
      </c>
    </row>
    <row r="276" spans="2:73" x14ac:dyDescent="0.3">
      <c r="B276" s="17" t="str">
        <f>VLOOKUP($AC276,LS_Coint_BD!$B$3:$D$1079,2)</f>
        <v>CSNA3</v>
      </c>
      <c r="C276" s="87" t="str">
        <f>VLOOKUP($AC276,LS_Coint_BD!$B$3:$D$1079,3)</f>
        <v>BRDT3</v>
      </c>
      <c r="D276" s="68">
        <f t="shared" si="234"/>
        <v>0.40864157632022824</v>
      </c>
      <c r="E276" s="65">
        <f t="shared" si="235"/>
        <v>2.7377378107545454</v>
      </c>
      <c r="F276" s="69">
        <f t="shared" si="236"/>
        <v>1.8251585405030304</v>
      </c>
      <c r="G276" s="68">
        <f t="shared" si="237"/>
        <v>0.51832889536035154</v>
      </c>
      <c r="H276" s="65">
        <f t="shared" si="238"/>
        <v>2.7764343003464762</v>
      </c>
      <c r="I276" s="69">
        <f t="shared" si="239"/>
        <v>1.8509562002309841</v>
      </c>
      <c r="J276" s="68">
        <f t="shared" si="240"/>
        <v>0</v>
      </c>
      <c r="K276" s="65">
        <f t="shared" si="241"/>
        <v>0</v>
      </c>
      <c r="L276" s="69">
        <f t="shared" si="242"/>
        <v>0</v>
      </c>
      <c r="M276" s="68">
        <f t="shared" si="243"/>
        <v>0.73153752343472789</v>
      </c>
      <c r="N276" s="65">
        <f t="shared" si="244"/>
        <v>2.832999770752664</v>
      </c>
      <c r="O276" s="69">
        <f t="shared" si="245"/>
        <v>1.8886665138351093</v>
      </c>
      <c r="P276" s="68">
        <f t="shared" si="246"/>
        <v>0.66797028546622172</v>
      </c>
      <c r="Q276" s="65">
        <f t="shared" si="247"/>
        <v>3.0644467808608491</v>
      </c>
      <c r="R276" s="69">
        <f t="shared" si="248"/>
        <v>2.0429645205738995</v>
      </c>
      <c r="S276" s="68">
        <f t="shared" si="249"/>
        <v>0.31612189833910165</v>
      </c>
      <c r="T276" s="65">
        <f t="shared" si="250"/>
        <v>3.8530118567793616</v>
      </c>
      <c r="U276" s="69">
        <f t="shared" si="251"/>
        <v>2.5686745711862411</v>
      </c>
      <c r="V276" s="68">
        <f t="shared" si="252"/>
        <v>0</v>
      </c>
      <c r="W276" s="65">
        <f t="shared" si="253"/>
        <v>0</v>
      </c>
      <c r="X276" s="69">
        <f t="shared" si="254"/>
        <v>0</v>
      </c>
      <c r="Y276" s="68">
        <f t="shared" si="255"/>
        <v>-0.28764739753757596</v>
      </c>
      <c r="Z276" s="65">
        <f t="shared" si="256"/>
        <v>-8.398344997002809</v>
      </c>
      <c r="AA276" s="69">
        <f t="shared" si="257"/>
        <v>-5.5988966646685387</v>
      </c>
      <c r="AB276" s="98">
        <f>SUMIF(BN276:BU276,"VERDADEIRO",BN$3:$BU275)</f>
        <v>0</v>
      </c>
      <c r="AC276" s="97">
        <f t="shared" si="216"/>
        <v>273</v>
      </c>
      <c r="AD276">
        <f>RTD("tryd.rtdserver",,"COT",B276,"ULT")</f>
        <v>33.39</v>
      </c>
      <c r="AE276">
        <f>RTD("tryd.rtdserver",,"COT",C276,"ULT")</f>
        <v>22.48</v>
      </c>
      <c r="AF276">
        <f>VLOOKUP($AC276,LS_Coint_BD!$B$3:$AQ$1079,AF$2)*$AD276+VLOOKUP($AC276,LS_Coint_BD!$B$3:$AQ$1079,AF$2+1)</f>
        <v>22.071358423679772</v>
      </c>
      <c r="AG276">
        <f>VLOOKUP($AC276,LS_Coint_BD!$B$3:$AQ$1079,AG$2)*$AD276+VLOOKUP($AC276,LS_Coint_BD!$B$3:$AQ$1079,AG$2+1)</f>
        <v>21.961671104639649</v>
      </c>
      <c r="AH276">
        <f>VLOOKUP($AC276,LS_Coint_BD!$B$3:$AQ$1079,AH$2)*$AD276+VLOOKUP($AC276,LS_Coint_BD!$B$3:$AQ$1079,AH$2+1)</f>
        <v>0</v>
      </c>
      <c r="AI276">
        <f>VLOOKUP($AC276,LS_Coint_BD!$B$3:$AQ$1079,AI$2)*$AD276+VLOOKUP($AC276,LS_Coint_BD!$B$3:$AQ$1079,AI$2+1)</f>
        <v>21.748462476565273</v>
      </c>
      <c r="AJ276">
        <f>VLOOKUP($AC276,LS_Coint_BD!$B$3:$AQ$1079,AJ$2)*$AD276+VLOOKUP($AC276,LS_Coint_BD!$B$3:$AQ$1079,AJ$2+1)</f>
        <v>21.812029714533779</v>
      </c>
      <c r="AK276">
        <f>VLOOKUP($AC276,LS_Coint_BD!$B$3:$AQ$1079,AK$2)*$AD276+VLOOKUP($AC276,LS_Coint_BD!$B$3:$AQ$1079,AK$2+1)</f>
        <v>22.163878101660899</v>
      </c>
      <c r="AL276">
        <f>VLOOKUP($AC276,LS_Coint_BD!$B$3:$AQ$1079,AL$2)*$AD276+VLOOKUP($AC276,LS_Coint_BD!$B$3:$AQ$1079,AL$2+1)</f>
        <v>0</v>
      </c>
      <c r="AM276">
        <f>VLOOKUP($AC276,LS_Coint_BD!$B$3:$AQ$1079,AM$2)*$AD276+VLOOKUP($AC276,LS_Coint_BD!$B$3:$AQ$1079,AM$2+1)</f>
        <v>22.767647397537576</v>
      </c>
      <c r="AN276">
        <f>VLOOKUP($AC276,LS_Coint_BD!$B$3:$AQ$1079,AN$2)</f>
        <v>0.91257927025151597</v>
      </c>
      <c r="AO276">
        <f>VLOOKUP($AC276,LS_Coint_BD!$B$3:$AQ$1079,AO$2)</f>
        <v>0.92547810011549103</v>
      </c>
      <c r="AP276">
        <f>VLOOKUP($AC276,LS_Coint_BD!$B$3:$AQ$1079,AP$2)</f>
        <v>0</v>
      </c>
      <c r="AQ276">
        <f>VLOOKUP($AC276,LS_Coint_BD!$B$3:$AQ$1079,AQ$2)</f>
        <v>0.94433325691755499</v>
      </c>
      <c r="AR276">
        <f>VLOOKUP($AC276,LS_Coint_BD!$B$3:$AQ$1079,AR$2)</f>
        <v>1.02148226028695</v>
      </c>
      <c r="AS276">
        <f>VLOOKUP($AC276,LS_Coint_BD!$B$3:$AQ$1079,AS$2)</f>
        <v>1.2843372855931201</v>
      </c>
      <c r="AT276">
        <f>VLOOKUP($AC276,LS_Coint_BD!$B$3:$AQ$1079,AT$2)</f>
        <v>0</v>
      </c>
      <c r="AU276">
        <f>VLOOKUP($AC276,LS_Coint_BD!$B$3:$AQ$1079,AU$2)</f>
        <v>2.7994483323342698</v>
      </c>
      <c r="AV276">
        <f>VLOOKUP($AC276,LS_Coint_BD!$B$3:$AQ$1079,AV$2)</f>
        <v>-1.6342482922482299E-15</v>
      </c>
      <c r="AW276">
        <f>VLOOKUP($AC276,LS_Coint_BD!$B$3:$AQ$1079,AW$2)</f>
        <v>1.9835984706636099E-15</v>
      </c>
      <c r="AX276">
        <f>VLOOKUP($AC276,LS_Coint_BD!$B$3:$AQ$1079,AX$2)</f>
        <v>0</v>
      </c>
      <c r="AY276">
        <f>VLOOKUP($AC276,LS_Coint_BD!$B$3:$AQ$1079,AY$2)</f>
        <v>-5.5511151231257797E-16</v>
      </c>
      <c r="AZ276">
        <f>VLOOKUP($AC276,LS_Coint_BD!$B$3:$AQ$1079,AZ$2)</f>
        <v>-3.9474596431116699E-16</v>
      </c>
      <c r="BA276">
        <f>VLOOKUP($AC276,LS_Coint_BD!$B$3:$AQ$1079,BA$2)</f>
        <v>1.0125233984581399E-15</v>
      </c>
      <c r="BB276">
        <f>VLOOKUP($AC276,LS_Coint_BD!$B$3:$AQ$1079,BB$2)</f>
        <v>0</v>
      </c>
      <c r="BC276">
        <f>VLOOKUP($AC276,LS_Coint_BD!$B$3:$AQ$1079,BC$2)</f>
        <v>1.02318153949454E-15</v>
      </c>
      <c r="BD276">
        <f t="shared" si="225"/>
        <v>1.8251585405030304</v>
      </c>
      <c r="BE276">
        <f t="shared" si="226"/>
        <v>1.8509562002309841</v>
      </c>
      <c r="BF276">
        <f t="shared" si="227"/>
        <v>0</v>
      </c>
      <c r="BG276">
        <f t="shared" si="228"/>
        <v>1.8886665138351093</v>
      </c>
      <c r="BH276">
        <f t="shared" si="229"/>
        <v>2.0429645205738995</v>
      </c>
      <c r="BI276">
        <f t="shared" si="230"/>
        <v>2.5686745711862411</v>
      </c>
      <c r="BJ276">
        <f t="shared" si="231"/>
        <v>0</v>
      </c>
      <c r="BK276">
        <f t="shared" si="232"/>
        <v>-5.5988966646685387</v>
      </c>
      <c r="BL276">
        <f t="shared" si="233"/>
        <v>1.8251585405030337</v>
      </c>
      <c r="BN276" s="19" t="b">
        <f t="shared" si="217"/>
        <v>0</v>
      </c>
      <c r="BO276" s="19" t="b">
        <f t="shared" si="218"/>
        <v>0</v>
      </c>
      <c r="BP276" s="19" t="b">
        <f t="shared" si="219"/>
        <v>0</v>
      </c>
      <c r="BQ276" s="19" t="b">
        <f t="shared" si="220"/>
        <v>0</v>
      </c>
      <c r="BR276" s="19" t="b">
        <f t="shared" si="221"/>
        <v>0</v>
      </c>
      <c r="BS276" s="19" t="b">
        <f t="shared" si="222"/>
        <v>0</v>
      </c>
      <c r="BT276" s="19" t="b">
        <f t="shared" si="223"/>
        <v>0</v>
      </c>
      <c r="BU276" s="19" t="b">
        <f t="shared" si="224"/>
        <v>0</v>
      </c>
    </row>
    <row r="277" spans="2:73" x14ac:dyDescent="0.3">
      <c r="B277" s="17" t="str">
        <f>VLOOKUP($AC277,LS_Coint_BD!$B$3:$D$1079,2)</f>
        <v>CSNA3</v>
      </c>
      <c r="C277" s="87" t="str">
        <f>VLOOKUP($AC277,LS_Coint_BD!$B$3:$D$1079,3)</f>
        <v>BRML3</v>
      </c>
      <c r="D277" s="70">
        <f t="shared" si="234"/>
        <v>0</v>
      </c>
      <c r="E277" s="66">
        <f t="shared" si="235"/>
        <v>0</v>
      </c>
      <c r="F277" s="71">
        <f t="shared" si="236"/>
        <v>0</v>
      </c>
      <c r="G277" s="70">
        <f t="shared" si="237"/>
        <v>9.0246514333861327E-2</v>
      </c>
      <c r="H277" s="66">
        <f t="shared" si="238"/>
        <v>1.8927600909132147</v>
      </c>
      <c r="I277" s="71">
        <f t="shared" si="239"/>
        <v>1.2618400606088098</v>
      </c>
      <c r="J277" s="70">
        <f t="shared" si="240"/>
        <v>0</v>
      </c>
      <c r="K277" s="66">
        <f t="shared" si="241"/>
        <v>0</v>
      </c>
      <c r="L277" s="71">
        <f t="shared" si="242"/>
        <v>0</v>
      </c>
      <c r="M277" s="70">
        <f t="shared" si="243"/>
        <v>0</v>
      </c>
      <c r="N277" s="66">
        <f t="shared" si="244"/>
        <v>0</v>
      </c>
      <c r="O277" s="71">
        <f t="shared" si="245"/>
        <v>0</v>
      </c>
      <c r="P277" s="70">
        <f t="shared" si="246"/>
        <v>0.30910299725152335</v>
      </c>
      <c r="Q277" s="66">
        <f t="shared" si="247"/>
        <v>2.2139510979524957</v>
      </c>
      <c r="R277" s="71">
        <f t="shared" si="248"/>
        <v>1.4759673986349973</v>
      </c>
      <c r="S277" s="70">
        <f t="shared" si="249"/>
        <v>0.20553872234703618</v>
      </c>
      <c r="T277" s="66">
        <f t="shared" si="250"/>
        <v>2.3848270655768062</v>
      </c>
      <c r="U277" s="71">
        <f t="shared" si="251"/>
        <v>1.5898847103845375</v>
      </c>
      <c r="V277" s="70">
        <f t="shared" si="252"/>
        <v>0.15020809536569857</v>
      </c>
      <c r="W277" s="66">
        <f t="shared" si="253"/>
        <v>2.4487956754707909</v>
      </c>
      <c r="X277" s="71">
        <f t="shared" si="254"/>
        <v>1.6325304503138607</v>
      </c>
      <c r="Y277" s="70">
        <f t="shared" si="255"/>
        <v>0.10372011941300308</v>
      </c>
      <c r="Z277" s="66">
        <f t="shared" si="256"/>
        <v>7.3829624220913495</v>
      </c>
      <c r="AA277" s="71">
        <f t="shared" si="257"/>
        <v>4.9219749480608996</v>
      </c>
      <c r="AB277" s="98">
        <f>SUMIF(BN277:BU277,"VERDADEIRO",BN$3:$BU276)</f>
        <v>0</v>
      </c>
      <c r="AC277" s="97">
        <f t="shared" si="216"/>
        <v>274</v>
      </c>
      <c r="AD277">
        <f>RTD("tryd.rtdserver",,"COT",B277,"ULT")</f>
        <v>33.39</v>
      </c>
      <c r="AE277">
        <f>RTD("tryd.rtdserver",,"COT",C277,"ULT")</f>
        <v>9.83</v>
      </c>
      <c r="AF277">
        <f>VLOOKUP($AC277,LS_Coint_BD!$B$3:$AQ$1079,AF$2)*$AD277+VLOOKUP($AC277,LS_Coint_BD!$B$3:$AQ$1079,AF$2+1)</f>
        <v>0</v>
      </c>
      <c r="AG277">
        <f>VLOOKUP($AC277,LS_Coint_BD!$B$3:$AQ$1079,AG$2)*$AD277+VLOOKUP($AC277,LS_Coint_BD!$B$3:$AQ$1079,AG$2+1)</f>
        <v>9.7397534856661387</v>
      </c>
      <c r="AH277">
        <f>VLOOKUP($AC277,LS_Coint_BD!$B$3:$AQ$1079,AH$2)*$AD277+VLOOKUP($AC277,LS_Coint_BD!$B$3:$AQ$1079,AH$2+1)</f>
        <v>0</v>
      </c>
      <c r="AI277">
        <f>VLOOKUP($AC277,LS_Coint_BD!$B$3:$AQ$1079,AI$2)*$AD277+VLOOKUP($AC277,LS_Coint_BD!$B$3:$AQ$1079,AI$2+1)</f>
        <v>0</v>
      </c>
      <c r="AJ277">
        <f>VLOOKUP($AC277,LS_Coint_BD!$B$3:$AQ$1079,AJ$2)*$AD277+VLOOKUP($AC277,LS_Coint_BD!$B$3:$AQ$1079,AJ$2+1)</f>
        <v>9.5208970027484767</v>
      </c>
      <c r="AK277">
        <f>VLOOKUP($AC277,LS_Coint_BD!$B$3:$AQ$1079,AK$2)*$AD277+VLOOKUP($AC277,LS_Coint_BD!$B$3:$AQ$1079,AK$2+1)</f>
        <v>9.6244612776529639</v>
      </c>
      <c r="AL277">
        <f>VLOOKUP($AC277,LS_Coint_BD!$B$3:$AQ$1079,AL$2)*$AD277+VLOOKUP($AC277,LS_Coint_BD!$B$3:$AQ$1079,AL$2+1)</f>
        <v>9.6797919046343015</v>
      </c>
      <c r="AM277">
        <f>VLOOKUP($AC277,LS_Coint_BD!$B$3:$AQ$1079,AM$2)*$AD277+VLOOKUP($AC277,LS_Coint_BD!$B$3:$AQ$1079,AM$2+1)</f>
        <v>9.726279880586997</v>
      </c>
      <c r="AN277">
        <f>VLOOKUP($AC277,LS_Coint_BD!$B$3:$AQ$1079,AN$2)</f>
        <v>0</v>
      </c>
      <c r="AO277">
        <f>VLOOKUP($AC277,LS_Coint_BD!$B$3:$AQ$1079,AO$2)</f>
        <v>0.63092003030440502</v>
      </c>
      <c r="AP277">
        <f>VLOOKUP($AC277,LS_Coint_BD!$B$3:$AQ$1079,AP$2)</f>
        <v>0</v>
      </c>
      <c r="AQ277">
        <f>VLOOKUP($AC277,LS_Coint_BD!$B$3:$AQ$1079,AQ$2)</f>
        <v>0</v>
      </c>
      <c r="AR277">
        <f>VLOOKUP($AC277,LS_Coint_BD!$B$3:$AQ$1079,AR$2)</f>
        <v>0.73798369931749797</v>
      </c>
      <c r="AS277">
        <f>VLOOKUP($AC277,LS_Coint_BD!$B$3:$AQ$1079,AS$2)</f>
        <v>0.79494235519226897</v>
      </c>
      <c r="AT277">
        <f>VLOOKUP($AC277,LS_Coint_BD!$B$3:$AQ$1079,AT$2)</f>
        <v>0.81626522515693001</v>
      </c>
      <c r="AU277">
        <f>VLOOKUP($AC277,LS_Coint_BD!$B$3:$AQ$1079,AU$2)</f>
        <v>2.4609874740304498</v>
      </c>
      <c r="AV277">
        <f>VLOOKUP($AC277,LS_Coint_BD!$B$3:$AQ$1079,AV$2)</f>
        <v>0</v>
      </c>
      <c r="AW277">
        <f>VLOOKUP($AC277,LS_Coint_BD!$B$3:$AQ$1079,AW$2)</f>
        <v>-1.7763568394002501E-16</v>
      </c>
      <c r="AX277">
        <f>VLOOKUP($AC277,LS_Coint_BD!$B$3:$AQ$1079,AX$2)</f>
        <v>0</v>
      </c>
      <c r="AY277">
        <f>VLOOKUP($AC277,LS_Coint_BD!$B$3:$AQ$1079,AY$2)</f>
        <v>0</v>
      </c>
      <c r="AZ277">
        <f>VLOOKUP($AC277,LS_Coint_BD!$B$3:$AQ$1079,AZ$2)</f>
        <v>1.26318708579573E-15</v>
      </c>
      <c r="BA277">
        <f>VLOOKUP($AC277,LS_Coint_BD!$B$3:$AQ$1079,BA$2)</f>
        <v>-3.3750779948604799E-16</v>
      </c>
      <c r="BB277">
        <f>VLOOKUP($AC277,LS_Coint_BD!$B$3:$AQ$1079,BB$2)</f>
        <v>7.1054273576010003E-16</v>
      </c>
      <c r="BC277">
        <f>VLOOKUP($AC277,LS_Coint_BD!$B$3:$AQ$1079,BC$2)</f>
        <v>1.1368683772161601E-16</v>
      </c>
      <c r="BD277">
        <f t="shared" si="225"/>
        <v>0</v>
      </c>
      <c r="BE277">
        <f t="shared" si="226"/>
        <v>1.2618400606088098</v>
      </c>
      <c r="BF277">
        <f t="shared" si="227"/>
        <v>0</v>
      </c>
      <c r="BG277">
        <f t="shared" si="228"/>
        <v>0</v>
      </c>
      <c r="BH277">
        <f t="shared" si="229"/>
        <v>1.4759673986349973</v>
      </c>
      <c r="BI277">
        <f t="shared" si="230"/>
        <v>1.5898847103845375</v>
      </c>
      <c r="BJ277">
        <f t="shared" si="231"/>
        <v>1.6325304503138607</v>
      </c>
      <c r="BK277">
        <f t="shared" si="232"/>
        <v>4.9219749480608996</v>
      </c>
      <c r="BL277">
        <f t="shared" si="233"/>
        <v>0</v>
      </c>
      <c r="BN277" s="30" t="b">
        <f t="shared" si="217"/>
        <v>0</v>
      </c>
      <c r="BO277" s="30" t="b">
        <f t="shared" si="218"/>
        <v>0</v>
      </c>
      <c r="BP277" s="30" t="b">
        <f t="shared" si="219"/>
        <v>0</v>
      </c>
      <c r="BQ277" s="30" t="b">
        <f t="shared" si="220"/>
        <v>0</v>
      </c>
      <c r="BR277" s="30" t="b">
        <f t="shared" si="221"/>
        <v>0</v>
      </c>
      <c r="BS277" s="30" t="b">
        <f t="shared" si="222"/>
        <v>0</v>
      </c>
      <c r="BT277" s="30" t="b">
        <f t="shared" si="223"/>
        <v>0</v>
      </c>
      <c r="BU277" s="30" t="b">
        <f t="shared" si="224"/>
        <v>0</v>
      </c>
    </row>
    <row r="278" spans="2:73" x14ac:dyDescent="0.3">
      <c r="B278" s="17" t="str">
        <f>VLOOKUP($AC278,LS_Coint_BD!$B$3:$D$1079,2)</f>
        <v>CSNA3</v>
      </c>
      <c r="C278" s="87" t="str">
        <f>VLOOKUP($AC278,LS_Coint_BD!$B$3:$D$1079,3)</f>
        <v>CMIG4</v>
      </c>
      <c r="D278" s="68">
        <f t="shared" si="234"/>
        <v>1.2338073714040831E-2</v>
      </c>
      <c r="E278" s="65">
        <f t="shared" si="235"/>
        <v>1.4658467043243957</v>
      </c>
      <c r="F278" s="69">
        <f t="shared" si="236"/>
        <v>0.97723113621626378</v>
      </c>
      <c r="G278" s="68">
        <f t="shared" si="237"/>
        <v>7.5356671750562043E-2</v>
      </c>
      <c r="H278" s="65">
        <f t="shared" si="238"/>
        <v>1.485877843831358</v>
      </c>
      <c r="I278" s="69">
        <f t="shared" si="239"/>
        <v>0.99058522922090531</v>
      </c>
      <c r="J278" s="68">
        <f t="shared" si="240"/>
        <v>0</v>
      </c>
      <c r="K278" s="65">
        <f t="shared" si="241"/>
        <v>0</v>
      </c>
      <c r="L278" s="69">
        <f t="shared" si="242"/>
        <v>0</v>
      </c>
      <c r="M278" s="68">
        <f t="shared" si="243"/>
        <v>0</v>
      </c>
      <c r="N278" s="65">
        <f t="shared" si="244"/>
        <v>0</v>
      </c>
      <c r="O278" s="69">
        <f t="shared" si="245"/>
        <v>0</v>
      </c>
      <c r="P278" s="68">
        <f t="shared" si="246"/>
        <v>0.24349617805981438</v>
      </c>
      <c r="Q278" s="65">
        <f t="shared" si="247"/>
        <v>1.9072988456982649</v>
      </c>
      <c r="R278" s="69">
        <f t="shared" si="248"/>
        <v>1.2715325637988433</v>
      </c>
      <c r="S278" s="68">
        <f t="shared" si="249"/>
        <v>0</v>
      </c>
      <c r="T278" s="65">
        <f t="shared" si="250"/>
        <v>0</v>
      </c>
      <c r="U278" s="69">
        <f t="shared" si="251"/>
        <v>0</v>
      </c>
      <c r="V278" s="68">
        <f t="shared" si="252"/>
        <v>6.264690406701412E-2</v>
      </c>
      <c r="W278" s="65">
        <f t="shared" si="253"/>
        <v>2.0843604074132602</v>
      </c>
      <c r="X278" s="69">
        <f t="shared" si="254"/>
        <v>1.3895736049421734</v>
      </c>
      <c r="Y278" s="68">
        <f t="shared" si="255"/>
        <v>3.7800737292711162E-2</v>
      </c>
      <c r="Z278" s="65">
        <f t="shared" si="256"/>
        <v>3.8061860310560709</v>
      </c>
      <c r="AA278" s="69">
        <f t="shared" si="257"/>
        <v>2.5374573540373806</v>
      </c>
      <c r="AB278" s="98">
        <f>SUMIF(BN278:BU278,"VERDADEIRO",BN$3:$BU277)</f>
        <v>0</v>
      </c>
      <c r="AC278" s="97">
        <f t="shared" si="216"/>
        <v>275</v>
      </c>
      <c r="AD278">
        <f>RTD("tryd.rtdserver",,"COT",B278,"ULT")</f>
        <v>33.39</v>
      </c>
      <c r="AE278">
        <f>RTD("tryd.rtdserver",,"COT",C278,"ULT")</f>
        <v>14.14</v>
      </c>
      <c r="AF278">
        <f>VLOOKUP($AC278,LS_Coint_BD!$B$3:$AQ$1079,AF$2)*$AD278+VLOOKUP($AC278,LS_Coint_BD!$B$3:$AQ$1079,AF$2+1)</f>
        <v>14.12766192628596</v>
      </c>
      <c r="AG278">
        <f>VLOOKUP($AC278,LS_Coint_BD!$B$3:$AQ$1079,AG$2)*$AD278+VLOOKUP($AC278,LS_Coint_BD!$B$3:$AQ$1079,AG$2+1)</f>
        <v>14.064643328249439</v>
      </c>
      <c r="AH278">
        <f>VLOOKUP($AC278,LS_Coint_BD!$B$3:$AQ$1079,AH$2)*$AD278+VLOOKUP($AC278,LS_Coint_BD!$B$3:$AQ$1079,AH$2+1)</f>
        <v>0</v>
      </c>
      <c r="AI278">
        <f>VLOOKUP($AC278,LS_Coint_BD!$B$3:$AQ$1079,AI$2)*$AD278+VLOOKUP($AC278,LS_Coint_BD!$B$3:$AQ$1079,AI$2+1)</f>
        <v>0</v>
      </c>
      <c r="AJ278">
        <f>VLOOKUP($AC278,LS_Coint_BD!$B$3:$AQ$1079,AJ$2)*$AD278+VLOOKUP($AC278,LS_Coint_BD!$B$3:$AQ$1079,AJ$2+1)</f>
        <v>13.896503821940186</v>
      </c>
      <c r="AK278">
        <f>VLOOKUP($AC278,LS_Coint_BD!$B$3:$AQ$1079,AK$2)*$AD278+VLOOKUP($AC278,LS_Coint_BD!$B$3:$AQ$1079,AK$2+1)</f>
        <v>0</v>
      </c>
      <c r="AL278">
        <f>VLOOKUP($AC278,LS_Coint_BD!$B$3:$AQ$1079,AL$2)*$AD278+VLOOKUP($AC278,LS_Coint_BD!$B$3:$AQ$1079,AL$2+1)</f>
        <v>14.077353095932986</v>
      </c>
      <c r="AM278">
        <f>VLOOKUP($AC278,LS_Coint_BD!$B$3:$AQ$1079,AM$2)*$AD278+VLOOKUP($AC278,LS_Coint_BD!$B$3:$AQ$1079,AM$2+1)</f>
        <v>14.102199262707289</v>
      </c>
      <c r="AN278">
        <f>VLOOKUP($AC278,LS_Coint_BD!$B$3:$AQ$1079,AN$2)</f>
        <v>0.488615568108132</v>
      </c>
      <c r="AO278">
        <f>VLOOKUP($AC278,LS_Coint_BD!$B$3:$AQ$1079,AO$2)</f>
        <v>0.49529261461045299</v>
      </c>
      <c r="AP278">
        <f>VLOOKUP($AC278,LS_Coint_BD!$B$3:$AQ$1079,AP$2)</f>
        <v>0</v>
      </c>
      <c r="AQ278">
        <f>VLOOKUP($AC278,LS_Coint_BD!$B$3:$AQ$1079,AQ$2)</f>
        <v>0</v>
      </c>
      <c r="AR278">
        <f>VLOOKUP($AC278,LS_Coint_BD!$B$3:$AQ$1079,AR$2)</f>
        <v>0.63576628189942097</v>
      </c>
      <c r="AS278">
        <f>VLOOKUP($AC278,LS_Coint_BD!$B$3:$AQ$1079,AS$2)</f>
        <v>0</v>
      </c>
      <c r="AT278">
        <f>VLOOKUP($AC278,LS_Coint_BD!$B$3:$AQ$1079,AT$2)</f>
        <v>0.69478680247108704</v>
      </c>
      <c r="AU278">
        <f>VLOOKUP($AC278,LS_Coint_BD!$B$3:$AQ$1079,AU$2)</f>
        <v>1.2687286770186901</v>
      </c>
      <c r="AV278">
        <f>VLOOKUP($AC278,LS_Coint_BD!$B$3:$AQ$1079,AV$2)</f>
        <v>-1.7763568394002501E-16</v>
      </c>
      <c r="AW278">
        <f>VLOOKUP($AC278,LS_Coint_BD!$B$3:$AQ$1079,AW$2)</f>
        <v>-6.6613381477509402E-16</v>
      </c>
      <c r="AX278">
        <f>VLOOKUP($AC278,LS_Coint_BD!$B$3:$AQ$1079,AX$2)</f>
        <v>0</v>
      </c>
      <c r="AY278">
        <f>VLOOKUP($AC278,LS_Coint_BD!$B$3:$AQ$1079,AY$2)</f>
        <v>0</v>
      </c>
      <c r="AZ278">
        <f>VLOOKUP($AC278,LS_Coint_BD!$B$3:$AQ$1079,AZ$2)</f>
        <v>1.24344978758018E-15</v>
      </c>
      <c r="BA278">
        <f>VLOOKUP($AC278,LS_Coint_BD!$B$3:$AQ$1079,BA$2)</f>
        <v>0</v>
      </c>
      <c r="BB278">
        <f>VLOOKUP($AC278,LS_Coint_BD!$B$3:$AQ$1079,BB$2)</f>
        <v>-5.9750184598008395E-16</v>
      </c>
      <c r="BC278">
        <f>VLOOKUP($AC278,LS_Coint_BD!$B$3:$AQ$1079,BC$2)</f>
        <v>5.11590769747272E-16</v>
      </c>
      <c r="BD278">
        <f t="shared" si="225"/>
        <v>0.97723113621626378</v>
      </c>
      <c r="BE278">
        <f t="shared" si="226"/>
        <v>0.99058522922090531</v>
      </c>
      <c r="BF278">
        <f t="shared" si="227"/>
        <v>0</v>
      </c>
      <c r="BG278">
        <f t="shared" si="228"/>
        <v>0</v>
      </c>
      <c r="BH278">
        <f t="shared" si="229"/>
        <v>1.2715325637988433</v>
      </c>
      <c r="BI278">
        <f t="shared" si="230"/>
        <v>0</v>
      </c>
      <c r="BJ278">
        <f t="shared" si="231"/>
        <v>1.3895736049421734</v>
      </c>
      <c r="BK278">
        <f t="shared" si="232"/>
        <v>2.5374573540373806</v>
      </c>
      <c r="BL278">
        <f t="shared" si="233"/>
        <v>0.97723113621626345</v>
      </c>
      <c r="BN278" s="19" t="b">
        <f t="shared" si="217"/>
        <v>0</v>
      </c>
      <c r="BO278" s="19" t="b">
        <f t="shared" si="218"/>
        <v>0</v>
      </c>
      <c r="BP278" s="19" t="b">
        <f t="shared" si="219"/>
        <v>0</v>
      </c>
      <c r="BQ278" s="19" t="b">
        <f t="shared" si="220"/>
        <v>0</v>
      </c>
      <c r="BR278" s="19" t="b">
        <f t="shared" si="221"/>
        <v>0</v>
      </c>
      <c r="BS278" s="19" t="b">
        <f t="shared" si="222"/>
        <v>0</v>
      </c>
      <c r="BT278" s="19" t="b">
        <f t="shared" si="223"/>
        <v>0</v>
      </c>
      <c r="BU278" s="19" t="b">
        <f t="shared" si="224"/>
        <v>0</v>
      </c>
    </row>
    <row r="279" spans="2:73" x14ac:dyDescent="0.3">
      <c r="B279" s="17" t="str">
        <f>VLOOKUP($AC279,LS_Coint_BD!$B$3:$D$1079,2)</f>
        <v>CSNA3</v>
      </c>
      <c r="C279" s="87" t="str">
        <f>VLOOKUP($AC279,LS_Coint_BD!$B$3:$D$1079,3)</f>
        <v>CPLE6</v>
      </c>
      <c r="D279" s="70">
        <f t="shared" si="234"/>
        <v>0</v>
      </c>
      <c r="E279" s="66">
        <f t="shared" si="235"/>
        <v>0</v>
      </c>
      <c r="F279" s="71">
        <f t="shared" si="236"/>
        <v>0</v>
      </c>
      <c r="G279" s="70">
        <f t="shared" si="237"/>
        <v>-1.0118010937065236</v>
      </c>
      <c r="H279" s="66">
        <f t="shared" si="238"/>
        <v>-6.7175393641761652</v>
      </c>
      <c r="I279" s="71">
        <f t="shared" si="239"/>
        <v>-4.4783595761174437</v>
      </c>
      <c r="J279" s="70">
        <f t="shared" si="240"/>
        <v>-0.92643662966962381</v>
      </c>
      <c r="K279" s="66">
        <f t="shared" si="241"/>
        <v>-6.6563953305177881</v>
      </c>
      <c r="L279" s="71">
        <f t="shared" si="242"/>
        <v>-4.4375968870118587</v>
      </c>
      <c r="M279" s="70">
        <f t="shared" si="243"/>
        <v>-0.86918541675865413</v>
      </c>
      <c r="N279" s="66">
        <f t="shared" si="244"/>
        <v>-6.543287199531445</v>
      </c>
      <c r="O279" s="71">
        <f t="shared" si="245"/>
        <v>-4.3621914663542967</v>
      </c>
      <c r="P279" s="70">
        <f t="shared" si="246"/>
        <v>-0.84321777492311867</v>
      </c>
      <c r="Q279" s="66">
        <f t="shared" si="247"/>
        <v>-6.7855408049863257</v>
      </c>
      <c r="R279" s="71">
        <f t="shared" si="248"/>
        <v>-4.5236938699908835</v>
      </c>
      <c r="S279" s="70">
        <f t="shared" si="249"/>
        <v>-1.4521963580849047</v>
      </c>
      <c r="T279" s="66">
        <f t="shared" si="250"/>
        <v>-7.8784769005171844</v>
      </c>
      <c r="U279" s="71">
        <f t="shared" si="251"/>
        <v>-5.2523179336781229</v>
      </c>
      <c r="V279" s="70">
        <f t="shared" si="252"/>
        <v>-2.2621149131866503</v>
      </c>
      <c r="W279" s="66">
        <f t="shared" si="253"/>
        <v>-9.8344813016382062</v>
      </c>
      <c r="X279" s="71">
        <f t="shared" si="254"/>
        <v>-6.5563208677588038</v>
      </c>
      <c r="Y279" s="70">
        <f t="shared" si="255"/>
        <v>-2.4090083505797537</v>
      </c>
      <c r="Z279" s="66">
        <f t="shared" si="256"/>
        <v>-14.990639562474025</v>
      </c>
      <c r="AA279" s="71">
        <f t="shared" si="257"/>
        <v>-9.9937597083160163</v>
      </c>
      <c r="AB279" s="98">
        <f>SUMIF(BN279:BU279,"VERDADEIRO",BN$3:$BU278)</f>
        <v>0</v>
      </c>
      <c r="AC279" s="97">
        <f t="shared" si="216"/>
        <v>276</v>
      </c>
      <c r="AD279">
        <f>RTD("tryd.rtdserver",,"COT",B279,"ULT")</f>
        <v>33.39</v>
      </c>
      <c r="AE279">
        <f>RTD("tryd.rtdserver",,"COT",C279,"ULT")</f>
        <v>67.930000000000007</v>
      </c>
      <c r="AF279">
        <f>VLOOKUP($AC279,LS_Coint_BD!$B$3:$AQ$1079,AF$2)*$AD279+VLOOKUP($AC279,LS_Coint_BD!$B$3:$AQ$1079,AF$2+1)</f>
        <v>0</v>
      </c>
      <c r="AG279">
        <f>VLOOKUP($AC279,LS_Coint_BD!$B$3:$AQ$1079,AG$2)*$AD279+VLOOKUP($AC279,LS_Coint_BD!$B$3:$AQ$1079,AG$2+1)</f>
        <v>68.94180109370653</v>
      </c>
      <c r="AH279">
        <f>VLOOKUP($AC279,LS_Coint_BD!$B$3:$AQ$1079,AH$2)*$AD279+VLOOKUP($AC279,LS_Coint_BD!$B$3:$AQ$1079,AH$2+1)</f>
        <v>68.856436629669631</v>
      </c>
      <c r="AI279">
        <f>VLOOKUP($AC279,LS_Coint_BD!$B$3:$AQ$1079,AI$2)*$AD279+VLOOKUP($AC279,LS_Coint_BD!$B$3:$AQ$1079,AI$2+1)</f>
        <v>68.799185416758661</v>
      </c>
      <c r="AJ279">
        <f>VLOOKUP($AC279,LS_Coint_BD!$B$3:$AQ$1079,AJ$2)*$AD279+VLOOKUP($AC279,LS_Coint_BD!$B$3:$AQ$1079,AJ$2+1)</f>
        <v>68.773217774923125</v>
      </c>
      <c r="AK279">
        <f>VLOOKUP($AC279,LS_Coint_BD!$B$3:$AQ$1079,AK$2)*$AD279+VLOOKUP($AC279,LS_Coint_BD!$B$3:$AQ$1079,AK$2+1)</f>
        <v>69.382196358084911</v>
      </c>
      <c r="AL279">
        <f>VLOOKUP($AC279,LS_Coint_BD!$B$3:$AQ$1079,AL$2)*$AD279+VLOOKUP($AC279,LS_Coint_BD!$B$3:$AQ$1079,AL$2+1)</f>
        <v>70.192114913186657</v>
      </c>
      <c r="AM279">
        <f>VLOOKUP($AC279,LS_Coint_BD!$B$3:$AQ$1079,AM$2)*$AD279+VLOOKUP($AC279,LS_Coint_BD!$B$3:$AQ$1079,AM$2+1)</f>
        <v>70.339008350579761</v>
      </c>
      <c r="AN279">
        <f>VLOOKUP($AC279,LS_Coint_BD!$B$3:$AQ$1079,AN$2)</f>
        <v>0</v>
      </c>
      <c r="AO279">
        <f>VLOOKUP($AC279,LS_Coint_BD!$B$3:$AQ$1079,AO$2)</f>
        <v>2.2391797880587201</v>
      </c>
      <c r="AP279">
        <f>VLOOKUP($AC279,LS_Coint_BD!$B$3:$AQ$1079,AP$2)</f>
        <v>2.2187984435059298</v>
      </c>
      <c r="AQ279">
        <f>VLOOKUP($AC279,LS_Coint_BD!$B$3:$AQ$1079,AQ$2)</f>
        <v>2.1810957331771501</v>
      </c>
      <c r="AR279">
        <f>VLOOKUP($AC279,LS_Coint_BD!$B$3:$AQ$1079,AR$2)</f>
        <v>2.26184693499544</v>
      </c>
      <c r="AS279">
        <f>VLOOKUP($AC279,LS_Coint_BD!$B$3:$AQ$1079,AS$2)</f>
        <v>2.6261589668390601</v>
      </c>
      <c r="AT279">
        <f>VLOOKUP($AC279,LS_Coint_BD!$B$3:$AQ$1079,AT$2)</f>
        <v>3.2781604338794001</v>
      </c>
      <c r="AU279">
        <f>VLOOKUP($AC279,LS_Coint_BD!$B$3:$AQ$1079,AU$2)</f>
        <v>4.9968798541580099</v>
      </c>
      <c r="AV279">
        <f>VLOOKUP($AC279,LS_Coint_BD!$B$3:$AQ$1079,AV$2)</f>
        <v>0</v>
      </c>
      <c r="AW279">
        <f>VLOOKUP($AC279,LS_Coint_BD!$B$3:$AQ$1079,AW$2)</f>
        <v>-3.4342898895071501E-15</v>
      </c>
      <c r="AX279">
        <f>VLOOKUP($AC279,LS_Coint_BD!$B$3:$AQ$1079,AX$2)</f>
        <v>1.26882631385732E-15</v>
      </c>
      <c r="AY279">
        <f>VLOOKUP($AC279,LS_Coint_BD!$B$3:$AQ$1079,AY$2)</f>
        <v>3.9523939676655598E-15</v>
      </c>
      <c r="AZ279">
        <f>VLOOKUP($AC279,LS_Coint_BD!$B$3:$AQ$1079,AZ$2)</f>
        <v>-3.15796771448933E-15</v>
      </c>
      <c r="BA279">
        <f>VLOOKUP($AC279,LS_Coint_BD!$B$3:$AQ$1079,BA$2)</f>
        <v>-2.9132252166164102E-15</v>
      </c>
      <c r="BB279">
        <f>VLOOKUP($AC279,LS_Coint_BD!$B$3:$AQ$1079,BB$2)</f>
        <v>-3.58501107588051E-15</v>
      </c>
      <c r="BC279">
        <f>VLOOKUP($AC279,LS_Coint_BD!$B$3:$AQ$1079,BC$2)</f>
        <v>2.8421709430404001E-15</v>
      </c>
      <c r="BD279">
        <f t="shared" si="225"/>
        <v>0</v>
      </c>
      <c r="BE279">
        <f t="shared" si="226"/>
        <v>-4.4783595761174437</v>
      </c>
      <c r="BF279">
        <f t="shared" si="227"/>
        <v>-4.4375968870118587</v>
      </c>
      <c r="BG279">
        <f t="shared" si="228"/>
        <v>-4.3621914663542967</v>
      </c>
      <c r="BH279">
        <f t="shared" si="229"/>
        <v>-4.5236938699908835</v>
      </c>
      <c r="BI279">
        <f t="shared" si="230"/>
        <v>-5.2523179336781229</v>
      </c>
      <c r="BJ279">
        <f t="shared" si="231"/>
        <v>-6.5563208677588038</v>
      </c>
      <c r="BK279">
        <f t="shared" si="232"/>
        <v>-9.9937597083160163</v>
      </c>
      <c r="BL279">
        <f t="shared" si="233"/>
        <v>0</v>
      </c>
      <c r="BN279" s="30" t="b">
        <f t="shared" si="217"/>
        <v>0</v>
      </c>
      <c r="BO279" s="30" t="b">
        <f t="shared" si="218"/>
        <v>0</v>
      </c>
      <c r="BP279" s="30" t="b">
        <f t="shared" si="219"/>
        <v>0</v>
      </c>
      <c r="BQ279" s="30" t="b">
        <f t="shared" si="220"/>
        <v>0</v>
      </c>
      <c r="BR279" s="30" t="b">
        <f t="shared" si="221"/>
        <v>0</v>
      </c>
      <c r="BS279" s="30" t="b">
        <f t="shared" si="222"/>
        <v>0</v>
      </c>
      <c r="BT279" s="30" t="b">
        <f t="shared" si="223"/>
        <v>0</v>
      </c>
      <c r="BU279" s="30" t="b">
        <f t="shared" si="224"/>
        <v>0</v>
      </c>
    </row>
    <row r="280" spans="2:73" x14ac:dyDescent="0.3">
      <c r="B280" s="17" t="str">
        <f>VLOOKUP($AC280,LS_Coint_BD!$B$3:$D$1079,2)</f>
        <v>CSNA3</v>
      </c>
      <c r="C280" s="87" t="str">
        <f>VLOOKUP($AC280,LS_Coint_BD!$B$3:$D$1079,3)</f>
        <v>CRFB3</v>
      </c>
      <c r="D280" s="68">
        <f t="shared" si="234"/>
        <v>0.17743946030314461</v>
      </c>
      <c r="E280" s="65">
        <f t="shared" si="235"/>
        <v>1.6822513461199318</v>
      </c>
      <c r="F280" s="69">
        <f t="shared" si="236"/>
        <v>1.1215008974132878</v>
      </c>
      <c r="G280" s="68">
        <f t="shared" si="237"/>
        <v>0.11508520835041125</v>
      </c>
      <c r="H280" s="65">
        <f t="shared" si="238"/>
        <v>1.7682471173573173</v>
      </c>
      <c r="I280" s="69">
        <f t="shared" si="239"/>
        <v>1.1788314115715448</v>
      </c>
      <c r="J280" s="68">
        <f t="shared" si="240"/>
        <v>0.15642819192277457</v>
      </c>
      <c r="K280" s="65">
        <f t="shared" si="241"/>
        <v>2.0123086341743255</v>
      </c>
      <c r="L280" s="69">
        <f t="shared" si="242"/>
        <v>1.3415390894495502</v>
      </c>
      <c r="M280" s="68">
        <f t="shared" si="243"/>
        <v>3.2557274778234557E-2</v>
      </c>
      <c r="N280" s="65">
        <f t="shared" si="244"/>
        <v>2.1916347660222981</v>
      </c>
      <c r="O280" s="69">
        <f t="shared" si="245"/>
        <v>1.4610898440148654</v>
      </c>
      <c r="P280" s="68">
        <f t="shared" si="246"/>
        <v>-0.24870280932725919</v>
      </c>
      <c r="Q280" s="65">
        <f t="shared" si="247"/>
        <v>-3.0135593328944719</v>
      </c>
      <c r="R280" s="69">
        <f t="shared" si="248"/>
        <v>-2.0090395552629814</v>
      </c>
      <c r="S280" s="68">
        <f t="shared" si="249"/>
        <v>0</v>
      </c>
      <c r="T280" s="65">
        <f t="shared" si="250"/>
        <v>0</v>
      </c>
      <c r="U280" s="69">
        <f t="shared" si="251"/>
        <v>0</v>
      </c>
      <c r="V280" s="68">
        <f t="shared" si="252"/>
        <v>-0.12798184575646232</v>
      </c>
      <c r="W280" s="65">
        <f t="shared" si="253"/>
        <v>-3.0441791064314385</v>
      </c>
      <c r="X280" s="69">
        <f t="shared" si="254"/>
        <v>-2.029452737620959</v>
      </c>
      <c r="Y280" s="68">
        <f t="shared" si="255"/>
        <v>0</v>
      </c>
      <c r="Z280" s="65">
        <f t="shared" si="256"/>
        <v>0</v>
      </c>
      <c r="AA280" s="69">
        <f t="shared" si="257"/>
        <v>0</v>
      </c>
      <c r="AB280" s="98">
        <f>SUMIF(BN280:BU280,"VERDADEIRO",BN$3:$BU279)</f>
        <v>0</v>
      </c>
      <c r="AC280" s="97">
        <f t="shared" si="216"/>
        <v>277</v>
      </c>
      <c r="AD280">
        <f>RTD("tryd.rtdserver",,"COT",B280,"ULT")</f>
        <v>33.39</v>
      </c>
      <c r="AE280">
        <f>RTD("tryd.rtdserver",,"COT",C280,"ULT")</f>
        <v>19.52</v>
      </c>
      <c r="AF280">
        <f>VLOOKUP($AC280,LS_Coint_BD!$B$3:$AQ$1079,AF$2)*$AD280+VLOOKUP($AC280,LS_Coint_BD!$B$3:$AQ$1079,AF$2+1)</f>
        <v>19.342560539696855</v>
      </c>
      <c r="AG280">
        <f>VLOOKUP($AC280,LS_Coint_BD!$B$3:$AQ$1079,AG$2)*$AD280+VLOOKUP($AC280,LS_Coint_BD!$B$3:$AQ$1079,AG$2+1)</f>
        <v>19.404914791649588</v>
      </c>
      <c r="AH280">
        <f>VLOOKUP($AC280,LS_Coint_BD!$B$3:$AQ$1079,AH$2)*$AD280+VLOOKUP($AC280,LS_Coint_BD!$B$3:$AQ$1079,AH$2+1)</f>
        <v>19.363571808077225</v>
      </c>
      <c r="AI280">
        <f>VLOOKUP($AC280,LS_Coint_BD!$B$3:$AQ$1079,AI$2)*$AD280+VLOOKUP($AC280,LS_Coint_BD!$B$3:$AQ$1079,AI$2+1)</f>
        <v>19.487442725221765</v>
      </c>
      <c r="AJ280">
        <f>VLOOKUP($AC280,LS_Coint_BD!$B$3:$AQ$1079,AJ$2)*$AD280+VLOOKUP($AC280,LS_Coint_BD!$B$3:$AQ$1079,AJ$2+1)</f>
        <v>19.768702809327259</v>
      </c>
      <c r="AK280">
        <f>VLOOKUP($AC280,LS_Coint_BD!$B$3:$AQ$1079,AK$2)*$AD280+VLOOKUP($AC280,LS_Coint_BD!$B$3:$AQ$1079,AK$2+1)</f>
        <v>0</v>
      </c>
      <c r="AL280">
        <f>VLOOKUP($AC280,LS_Coint_BD!$B$3:$AQ$1079,AL$2)*$AD280+VLOOKUP($AC280,LS_Coint_BD!$B$3:$AQ$1079,AL$2+1)</f>
        <v>19.647981845756462</v>
      </c>
      <c r="AM280">
        <f>VLOOKUP($AC280,LS_Coint_BD!$B$3:$AQ$1079,AM$2)*$AD280+VLOOKUP($AC280,LS_Coint_BD!$B$3:$AQ$1079,AM$2+1)</f>
        <v>0</v>
      </c>
      <c r="AN280">
        <f>VLOOKUP($AC280,LS_Coint_BD!$B$3:$AQ$1079,AN$2)</f>
        <v>0.56075044870664303</v>
      </c>
      <c r="AO280">
        <f>VLOOKUP($AC280,LS_Coint_BD!$B$3:$AQ$1079,AO$2)</f>
        <v>0.58941570578577096</v>
      </c>
      <c r="AP280">
        <f>VLOOKUP($AC280,LS_Coint_BD!$B$3:$AQ$1079,AP$2)</f>
        <v>0.67076954472477501</v>
      </c>
      <c r="AQ280">
        <f>VLOOKUP($AC280,LS_Coint_BD!$B$3:$AQ$1079,AQ$2)</f>
        <v>0.73054492200743304</v>
      </c>
      <c r="AR280">
        <f>VLOOKUP($AC280,LS_Coint_BD!$B$3:$AQ$1079,AR$2)</f>
        <v>1.00451977763149</v>
      </c>
      <c r="AS280">
        <f>VLOOKUP($AC280,LS_Coint_BD!$B$3:$AQ$1079,AS$2)</f>
        <v>0</v>
      </c>
      <c r="AT280">
        <f>VLOOKUP($AC280,LS_Coint_BD!$B$3:$AQ$1079,AT$2)</f>
        <v>1.01472636881048</v>
      </c>
      <c r="AU280">
        <f>VLOOKUP($AC280,LS_Coint_BD!$B$3:$AQ$1079,AU$2)</f>
        <v>0</v>
      </c>
      <c r="AV280">
        <f>VLOOKUP($AC280,LS_Coint_BD!$B$3:$AQ$1079,AV$2)</f>
        <v>1.8474111129762602E-15</v>
      </c>
      <c r="AW280">
        <f>VLOOKUP($AC280,LS_Coint_BD!$B$3:$AQ$1079,AW$2)</f>
        <v>2.78295904839373E-15</v>
      </c>
      <c r="AX280">
        <f>VLOOKUP($AC280,LS_Coint_BD!$B$3:$AQ$1079,AX$2)</f>
        <v>1.26882631385732E-16</v>
      </c>
      <c r="AY280">
        <f>VLOOKUP($AC280,LS_Coint_BD!$B$3:$AQ$1079,AY$2)</f>
        <v>-6.4392935428259097E-16</v>
      </c>
      <c r="AZ280">
        <f>VLOOKUP($AC280,LS_Coint_BD!$B$3:$AQ$1079,AZ$2)</f>
        <v>-1.28292438401129E-15</v>
      </c>
      <c r="BA280">
        <f>VLOOKUP($AC280,LS_Coint_BD!$B$3:$AQ$1079,BA$2)</f>
        <v>0</v>
      </c>
      <c r="BB280">
        <f>VLOOKUP($AC280,LS_Coint_BD!$B$3:$AQ$1079,BB$2)</f>
        <v>8.5588102262012096E-16</v>
      </c>
      <c r="BC280">
        <f>VLOOKUP($AC280,LS_Coint_BD!$B$3:$AQ$1079,BC$2)</f>
        <v>0</v>
      </c>
      <c r="BD280">
        <f t="shared" si="225"/>
        <v>1.1215008974132878</v>
      </c>
      <c r="BE280">
        <f t="shared" si="226"/>
        <v>1.1788314115715448</v>
      </c>
      <c r="BF280">
        <f t="shared" si="227"/>
        <v>1.3415390894495502</v>
      </c>
      <c r="BG280">
        <f t="shared" si="228"/>
        <v>1.4610898440148654</v>
      </c>
      <c r="BH280">
        <f t="shared" si="229"/>
        <v>-2.0090395552629814</v>
      </c>
      <c r="BI280">
        <f t="shared" si="230"/>
        <v>0</v>
      </c>
      <c r="BJ280">
        <f t="shared" si="231"/>
        <v>-2.029452737620959</v>
      </c>
      <c r="BK280">
        <f t="shared" si="232"/>
        <v>0</v>
      </c>
      <c r="BL280">
        <f t="shared" si="233"/>
        <v>1.1215008974132916</v>
      </c>
      <c r="BN280" s="19" t="b">
        <f t="shared" si="217"/>
        <v>0</v>
      </c>
      <c r="BO280" s="19" t="b">
        <f t="shared" si="218"/>
        <v>0</v>
      </c>
      <c r="BP280" s="19" t="b">
        <f t="shared" si="219"/>
        <v>0</v>
      </c>
      <c r="BQ280" s="19" t="b">
        <f t="shared" si="220"/>
        <v>0</v>
      </c>
      <c r="BR280" s="19" t="b">
        <f t="shared" si="221"/>
        <v>0</v>
      </c>
      <c r="BS280" s="19" t="b">
        <f t="shared" si="222"/>
        <v>0</v>
      </c>
      <c r="BT280" s="19" t="b">
        <f t="shared" si="223"/>
        <v>0</v>
      </c>
      <c r="BU280" s="19" t="b">
        <f t="shared" si="224"/>
        <v>0</v>
      </c>
    </row>
    <row r="281" spans="2:73" x14ac:dyDescent="0.3">
      <c r="B281" s="17" t="str">
        <f>VLOOKUP($AC281,LS_Coint_BD!$B$3:$D$1079,2)</f>
        <v>CSNA3</v>
      </c>
      <c r="C281" s="87" t="str">
        <f>VLOOKUP($AC281,LS_Coint_BD!$B$3:$D$1079,3)</f>
        <v>EGIE3</v>
      </c>
      <c r="D281" s="70">
        <f t="shared" si="234"/>
        <v>1.3026231684359999</v>
      </c>
      <c r="E281" s="66">
        <f t="shared" si="235"/>
        <v>3.8564105672818791</v>
      </c>
      <c r="F281" s="71">
        <f t="shared" si="236"/>
        <v>2.5709403781879194</v>
      </c>
      <c r="G281" s="70">
        <f t="shared" si="237"/>
        <v>1.5053866150139683</v>
      </c>
      <c r="H281" s="66">
        <f t="shared" si="238"/>
        <v>4.0459371314144423</v>
      </c>
      <c r="I281" s="71">
        <f t="shared" si="239"/>
        <v>2.6972914209429613</v>
      </c>
      <c r="J281" s="70">
        <f t="shared" si="240"/>
        <v>0</v>
      </c>
      <c r="K281" s="66">
        <f t="shared" si="241"/>
        <v>0</v>
      </c>
      <c r="L281" s="71">
        <f t="shared" si="242"/>
        <v>0</v>
      </c>
      <c r="M281" s="70">
        <f t="shared" si="243"/>
        <v>1.7183492865287562</v>
      </c>
      <c r="N281" s="66">
        <f t="shared" si="244"/>
        <v>4.07119926250716</v>
      </c>
      <c r="O281" s="71">
        <f t="shared" si="245"/>
        <v>2.7141328416714399</v>
      </c>
      <c r="P281" s="70">
        <f t="shared" si="246"/>
        <v>1.5053285755139072</v>
      </c>
      <c r="Q281" s="66">
        <f t="shared" si="247"/>
        <v>4.3237680046767242</v>
      </c>
      <c r="R281" s="71">
        <f t="shared" si="248"/>
        <v>2.8825120031178164</v>
      </c>
      <c r="S281" s="70">
        <f t="shared" si="249"/>
        <v>1.0530637463638541</v>
      </c>
      <c r="T281" s="66">
        <f t="shared" si="250"/>
        <v>5.2433523962128863</v>
      </c>
      <c r="U281" s="71">
        <f t="shared" si="251"/>
        <v>3.4955682641419243</v>
      </c>
      <c r="V281" s="70">
        <f t="shared" si="252"/>
        <v>0.73811897264609172</v>
      </c>
      <c r="W281" s="66">
        <f t="shared" si="253"/>
        <v>5.7538264460734752</v>
      </c>
      <c r="X281" s="71">
        <f t="shared" si="254"/>
        <v>3.8358842973823166</v>
      </c>
      <c r="Y281" s="70">
        <f t="shared" si="255"/>
        <v>0.71625234149266959</v>
      </c>
      <c r="Z281" s="66">
        <f t="shared" si="256"/>
        <v>8.1471492789492004</v>
      </c>
      <c r="AA281" s="71">
        <f t="shared" si="257"/>
        <v>5.4314328526328</v>
      </c>
      <c r="AB281" s="98">
        <f>SUMIF(BN281:BU281,"VERDADEIRO",BN$3:$BU280)</f>
        <v>0</v>
      </c>
      <c r="AC281" s="97">
        <f t="shared" si="216"/>
        <v>278</v>
      </c>
      <c r="AD281">
        <f>RTD("tryd.rtdserver",,"COT",B281,"ULT")</f>
        <v>33.39</v>
      </c>
      <c r="AE281">
        <f>RTD("tryd.rtdserver",,"COT",C281,"ULT")</f>
        <v>45.12</v>
      </c>
      <c r="AF281">
        <f>VLOOKUP($AC281,LS_Coint_BD!$B$3:$AQ$1079,AF$2)*$AD281+VLOOKUP($AC281,LS_Coint_BD!$B$3:$AQ$1079,AF$2+1)</f>
        <v>43.817376831563998</v>
      </c>
      <c r="AG281">
        <f>VLOOKUP($AC281,LS_Coint_BD!$B$3:$AQ$1079,AG$2)*$AD281+VLOOKUP($AC281,LS_Coint_BD!$B$3:$AQ$1079,AG$2+1)</f>
        <v>43.614613384986029</v>
      </c>
      <c r="AH281">
        <f>VLOOKUP($AC281,LS_Coint_BD!$B$3:$AQ$1079,AH$2)*$AD281+VLOOKUP($AC281,LS_Coint_BD!$B$3:$AQ$1079,AH$2+1)</f>
        <v>0</v>
      </c>
      <c r="AI281">
        <f>VLOOKUP($AC281,LS_Coint_BD!$B$3:$AQ$1079,AI$2)*$AD281+VLOOKUP($AC281,LS_Coint_BD!$B$3:$AQ$1079,AI$2+1)</f>
        <v>43.401650713471241</v>
      </c>
      <c r="AJ281">
        <f>VLOOKUP($AC281,LS_Coint_BD!$B$3:$AQ$1079,AJ$2)*$AD281+VLOOKUP($AC281,LS_Coint_BD!$B$3:$AQ$1079,AJ$2+1)</f>
        <v>43.61467142448609</v>
      </c>
      <c r="AK281">
        <f>VLOOKUP($AC281,LS_Coint_BD!$B$3:$AQ$1079,AK$2)*$AD281+VLOOKUP($AC281,LS_Coint_BD!$B$3:$AQ$1079,AK$2+1)</f>
        <v>44.066936253636143</v>
      </c>
      <c r="AL281">
        <f>VLOOKUP($AC281,LS_Coint_BD!$B$3:$AQ$1079,AL$2)*$AD281+VLOOKUP($AC281,LS_Coint_BD!$B$3:$AQ$1079,AL$2+1)</f>
        <v>44.381881027353906</v>
      </c>
      <c r="AM281">
        <f>VLOOKUP($AC281,LS_Coint_BD!$B$3:$AQ$1079,AM$2)*$AD281+VLOOKUP($AC281,LS_Coint_BD!$B$3:$AQ$1079,AM$2+1)</f>
        <v>44.403747658507328</v>
      </c>
      <c r="AN281">
        <f>VLOOKUP($AC281,LS_Coint_BD!$B$3:$AQ$1079,AN$2)</f>
        <v>1.2854701890939599</v>
      </c>
      <c r="AO281">
        <f>VLOOKUP($AC281,LS_Coint_BD!$B$3:$AQ$1079,AO$2)</f>
        <v>1.34864571047148</v>
      </c>
      <c r="AP281">
        <f>VLOOKUP($AC281,LS_Coint_BD!$B$3:$AQ$1079,AP$2)</f>
        <v>0</v>
      </c>
      <c r="AQ281">
        <f>VLOOKUP($AC281,LS_Coint_BD!$B$3:$AQ$1079,AQ$2)</f>
        <v>1.3570664208357199</v>
      </c>
      <c r="AR281">
        <f>VLOOKUP($AC281,LS_Coint_BD!$B$3:$AQ$1079,AR$2)</f>
        <v>1.44125600155891</v>
      </c>
      <c r="AS281">
        <f>VLOOKUP($AC281,LS_Coint_BD!$B$3:$AQ$1079,AS$2)</f>
        <v>1.74778413207096</v>
      </c>
      <c r="AT281">
        <f>VLOOKUP($AC281,LS_Coint_BD!$B$3:$AQ$1079,AT$2)</f>
        <v>1.9179421486911601</v>
      </c>
      <c r="AU281">
        <f>VLOOKUP($AC281,LS_Coint_BD!$B$3:$AQ$1079,AU$2)</f>
        <v>2.7157164263164</v>
      </c>
      <c r="AV281">
        <f>VLOOKUP($AC281,LS_Coint_BD!$B$3:$AQ$1079,AV$2)</f>
        <v>-4.2632564145606E-16</v>
      </c>
      <c r="AW281">
        <f>VLOOKUP($AC281,LS_Coint_BD!$B$3:$AQ$1079,AW$2)</f>
        <v>1.36187357687353E-15</v>
      </c>
      <c r="AX281">
        <f>VLOOKUP($AC281,LS_Coint_BD!$B$3:$AQ$1079,AX$2)</f>
        <v>0</v>
      </c>
      <c r="AY281">
        <f>VLOOKUP($AC281,LS_Coint_BD!$B$3:$AQ$1079,AY$2)</f>
        <v>4.4408920985006301E-17</v>
      </c>
      <c r="AZ281">
        <f>VLOOKUP($AC281,LS_Coint_BD!$B$3:$AQ$1079,AZ$2)</f>
        <v>-3.6316628716627301E-15</v>
      </c>
      <c r="BA281">
        <f>VLOOKUP($AC281,LS_Coint_BD!$B$3:$AQ$1079,BA$2)</f>
        <v>4.2632564145606002E-15</v>
      </c>
      <c r="BB281">
        <f>VLOOKUP($AC281,LS_Coint_BD!$B$3:$AQ$1079,BB$2)</f>
        <v>-3.5527136788005001E-15</v>
      </c>
      <c r="BC281">
        <f>VLOOKUP($AC281,LS_Coint_BD!$B$3:$AQ$1079,BC$2)</f>
        <v>4.2632564145606E-16</v>
      </c>
      <c r="BD281">
        <f t="shared" si="225"/>
        <v>2.5709403781879194</v>
      </c>
      <c r="BE281">
        <f t="shared" si="226"/>
        <v>2.6972914209429613</v>
      </c>
      <c r="BF281">
        <f t="shared" si="227"/>
        <v>0</v>
      </c>
      <c r="BG281">
        <f t="shared" si="228"/>
        <v>2.7141328416714399</v>
      </c>
      <c r="BH281">
        <f t="shared" si="229"/>
        <v>2.8825120031178164</v>
      </c>
      <c r="BI281">
        <f t="shared" si="230"/>
        <v>3.4955682641419243</v>
      </c>
      <c r="BJ281">
        <f t="shared" si="231"/>
        <v>3.8358842973823166</v>
      </c>
      <c r="BK281">
        <f t="shared" si="232"/>
        <v>5.4314328526328</v>
      </c>
      <c r="BL281">
        <f t="shared" si="233"/>
        <v>2.5709403781879185</v>
      </c>
      <c r="BN281" s="30" t="b">
        <f t="shared" si="217"/>
        <v>0</v>
      </c>
      <c r="BO281" s="30" t="b">
        <f t="shared" si="218"/>
        <v>0</v>
      </c>
      <c r="BP281" s="30" t="b">
        <f t="shared" si="219"/>
        <v>0</v>
      </c>
      <c r="BQ281" s="30" t="b">
        <f t="shared" si="220"/>
        <v>0</v>
      </c>
      <c r="BR281" s="30" t="b">
        <f t="shared" si="221"/>
        <v>0</v>
      </c>
      <c r="BS281" s="30" t="b">
        <f t="shared" si="222"/>
        <v>0</v>
      </c>
      <c r="BT281" s="30" t="b">
        <f t="shared" si="223"/>
        <v>0</v>
      </c>
      <c r="BU281" s="30" t="b">
        <f t="shared" si="224"/>
        <v>0</v>
      </c>
    </row>
    <row r="282" spans="2:73" x14ac:dyDescent="0.3">
      <c r="B282" s="17" t="str">
        <f>VLOOKUP($AC282,LS_Coint_BD!$B$3:$D$1079,2)</f>
        <v>CSNA3</v>
      </c>
      <c r="C282" s="87" t="str">
        <f>VLOOKUP($AC282,LS_Coint_BD!$B$3:$D$1079,3)</f>
        <v>ENBR3</v>
      </c>
      <c r="D282" s="68">
        <f t="shared" si="234"/>
        <v>0.14273501274885092</v>
      </c>
      <c r="E282" s="65">
        <f t="shared" si="235"/>
        <v>1.5333658779943891</v>
      </c>
      <c r="F282" s="69">
        <f t="shared" si="236"/>
        <v>1.022243918662926</v>
      </c>
      <c r="G282" s="68">
        <f t="shared" si="237"/>
        <v>0.14074416319116523</v>
      </c>
      <c r="H282" s="65">
        <f t="shared" si="238"/>
        <v>1.5625153324647643</v>
      </c>
      <c r="I282" s="69">
        <f t="shared" si="239"/>
        <v>1.0416768883098428</v>
      </c>
      <c r="J282" s="68">
        <f t="shared" si="240"/>
        <v>0.20007541426022968</v>
      </c>
      <c r="K282" s="65">
        <f t="shared" si="241"/>
        <v>1.5553620688350496</v>
      </c>
      <c r="L282" s="69">
        <f t="shared" si="242"/>
        <v>1.036908045890033</v>
      </c>
      <c r="M282" s="68">
        <f t="shared" si="243"/>
        <v>0.21645068412669488</v>
      </c>
      <c r="N282" s="65">
        <f t="shared" si="244"/>
        <v>1.4822049689338805</v>
      </c>
      <c r="O282" s="69">
        <f t="shared" si="245"/>
        <v>0.98813664595592032</v>
      </c>
      <c r="P282" s="68">
        <f t="shared" si="246"/>
        <v>0.16225175425411109</v>
      </c>
      <c r="Q282" s="65">
        <f t="shared" si="247"/>
        <v>1.6098709119858321</v>
      </c>
      <c r="R282" s="69">
        <f t="shared" si="248"/>
        <v>1.0732472746572215</v>
      </c>
      <c r="S282" s="68">
        <f t="shared" si="249"/>
        <v>7.5546583425396108E-2</v>
      </c>
      <c r="T282" s="65">
        <f t="shared" si="250"/>
        <v>1.7542198558315483</v>
      </c>
      <c r="U282" s="69">
        <f t="shared" si="251"/>
        <v>1.1694799038876988</v>
      </c>
      <c r="V282" s="68">
        <f t="shared" si="252"/>
        <v>-0.10788398310714342</v>
      </c>
      <c r="W282" s="65">
        <f t="shared" si="253"/>
        <v>-2.2175671092819251</v>
      </c>
      <c r="X282" s="69">
        <f t="shared" si="254"/>
        <v>-1.4783780728546168</v>
      </c>
      <c r="Y282" s="68">
        <f t="shared" si="255"/>
        <v>-0.14137223814209676</v>
      </c>
      <c r="Z282" s="65">
        <f t="shared" si="256"/>
        <v>-4.0053008942827812</v>
      </c>
      <c r="AA282" s="69">
        <f t="shared" si="257"/>
        <v>-2.6702005961885207</v>
      </c>
      <c r="AB282" s="98">
        <f>SUMIF(BN282:BU282,"VERDADEIRO",BN$3:$BU281)</f>
        <v>0</v>
      </c>
      <c r="AC282" s="97">
        <f t="shared" si="216"/>
        <v>279</v>
      </c>
      <c r="AD282">
        <f>RTD("tryd.rtdserver",,"COT",B282,"ULT")</f>
        <v>33.39</v>
      </c>
      <c r="AE282">
        <f>RTD("tryd.rtdserver",,"COT",C282,"ULT")</f>
        <v>19.66</v>
      </c>
      <c r="AF282">
        <f>VLOOKUP($AC282,LS_Coint_BD!$B$3:$AQ$1079,AF$2)*$AD282+VLOOKUP($AC282,LS_Coint_BD!$B$3:$AQ$1079,AF$2+1)</f>
        <v>19.517264987251149</v>
      </c>
      <c r="AG282">
        <f>VLOOKUP($AC282,LS_Coint_BD!$B$3:$AQ$1079,AG$2)*$AD282+VLOOKUP($AC282,LS_Coint_BD!$B$3:$AQ$1079,AG$2+1)</f>
        <v>19.519255836808835</v>
      </c>
      <c r="AH282">
        <f>VLOOKUP($AC282,LS_Coint_BD!$B$3:$AQ$1079,AH$2)*$AD282+VLOOKUP($AC282,LS_Coint_BD!$B$3:$AQ$1079,AH$2+1)</f>
        <v>19.45992458573977</v>
      </c>
      <c r="AI282">
        <f>VLOOKUP($AC282,LS_Coint_BD!$B$3:$AQ$1079,AI$2)*$AD282+VLOOKUP($AC282,LS_Coint_BD!$B$3:$AQ$1079,AI$2+1)</f>
        <v>19.443549315873305</v>
      </c>
      <c r="AJ282">
        <f>VLOOKUP($AC282,LS_Coint_BD!$B$3:$AQ$1079,AJ$2)*$AD282+VLOOKUP($AC282,LS_Coint_BD!$B$3:$AQ$1079,AJ$2+1)</f>
        <v>19.497748245745889</v>
      </c>
      <c r="AK282">
        <f>VLOOKUP($AC282,LS_Coint_BD!$B$3:$AQ$1079,AK$2)*$AD282+VLOOKUP($AC282,LS_Coint_BD!$B$3:$AQ$1079,AK$2+1)</f>
        <v>19.584453416574604</v>
      </c>
      <c r="AL282">
        <f>VLOOKUP($AC282,LS_Coint_BD!$B$3:$AQ$1079,AL$2)*$AD282+VLOOKUP($AC282,LS_Coint_BD!$B$3:$AQ$1079,AL$2+1)</f>
        <v>19.767883983107144</v>
      </c>
      <c r="AM282">
        <f>VLOOKUP($AC282,LS_Coint_BD!$B$3:$AQ$1079,AM$2)*$AD282+VLOOKUP($AC282,LS_Coint_BD!$B$3:$AQ$1079,AM$2+1)</f>
        <v>19.801372238142097</v>
      </c>
      <c r="AN282">
        <f>VLOOKUP($AC282,LS_Coint_BD!$B$3:$AQ$1079,AN$2)</f>
        <v>0.51112195933146298</v>
      </c>
      <c r="AO282">
        <f>VLOOKUP($AC282,LS_Coint_BD!$B$3:$AQ$1079,AO$2)</f>
        <v>0.52083844415492198</v>
      </c>
      <c r="AP282">
        <f>VLOOKUP($AC282,LS_Coint_BD!$B$3:$AQ$1079,AP$2)</f>
        <v>0.51845402294501597</v>
      </c>
      <c r="AQ282">
        <f>VLOOKUP($AC282,LS_Coint_BD!$B$3:$AQ$1079,AQ$2)</f>
        <v>0.494068322977959</v>
      </c>
      <c r="AR282">
        <f>VLOOKUP($AC282,LS_Coint_BD!$B$3:$AQ$1079,AR$2)</f>
        <v>0.53662363732860996</v>
      </c>
      <c r="AS282">
        <f>VLOOKUP($AC282,LS_Coint_BD!$B$3:$AQ$1079,AS$2)</f>
        <v>0.58473995194384998</v>
      </c>
      <c r="AT282">
        <f>VLOOKUP($AC282,LS_Coint_BD!$B$3:$AQ$1079,AT$2)</f>
        <v>0.73918903642730904</v>
      </c>
      <c r="AU282">
        <f>VLOOKUP($AC282,LS_Coint_BD!$B$3:$AQ$1079,AU$2)</f>
        <v>1.3351002980942599</v>
      </c>
      <c r="AV282">
        <f>VLOOKUP($AC282,LS_Coint_BD!$B$3:$AQ$1079,AV$2)</f>
        <v>7.1054273576009995E-17</v>
      </c>
      <c r="AW282">
        <f>VLOOKUP($AC282,LS_Coint_BD!$B$3:$AQ$1079,AW$2)</f>
        <v>-1.00660220899348E-15</v>
      </c>
      <c r="AX282">
        <f>VLOOKUP($AC282,LS_Coint_BD!$B$3:$AQ$1079,AX$2)</f>
        <v>1.11656715619444E-15</v>
      </c>
      <c r="AY282">
        <f>VLOOKUP($AC282,LS_Coint_BD!$B$3:$AQ$1079,AY$2)</f>
        <v>2.2870594307278199E-15</v>
      </c>
      <c r="AZ282">
        <f>VLOOKUP($AC282,LS_Coint_BD!$B$3:$AQ$1079,AZ$2)</f>
        <v>1.50003466438243E-15</v>
      </c>
      <c r="BA282">
        <f>VLOOKUP($AC282,LS_Coint_BD!$B$3:$AQ$1079,BA$2)</f>
        <v>-1.0302869668521499E-15</v>
      </c>
      <c r="BB282">
        <f>VLOOKUP($AC282,LS_Coint_BD!$B$3:$AQ$1079,BB$2)</f>
        <v>1.30804458174018E-15</v>
      </c>
      <c r="BC282">
        <f>VLOOKUP($AC282,LS_Coint_BD!$B$3:$AQ$1079,BC$2)</f>
        <v>-6.9633188104489801E-16</v>
      </c>
      <c r="BD282">
        <f t="shared" si="225"/>
        <v>1.022243918662926</v>
      </c>
      <c r="BE282">
        <f t="shared" si="226"/>
        <v>1.0416768883098428</v>
      </c>
      <c r="BF282">
        <f t="shared" si="227"/>
        <v>1.036908045890033</v>
      </c>
      <c r="BG282">
        <f t="shared" si="228"/>
        <v>0.98813664595592032</v>
      </c>
      <c r="BH282">
        <f t="shared" si="229"/>
        <v>1.0732472746572215</v>
      </c>
      <c r="BI282">
        <f t="shared" si="230"/>
        <v>1.1694799038876988</v>
      </c>
      <c r="BJ282">
        <f t="shared" si="231"/>
        <v>-1.4783780728546168</v>
      </c>
      <c r="BK282">
        <f t="shared" si="232"/>
        <v>-2.6702005961885207</v>
      </c>
      <c r="BL282">
        <f t="shared" si="233"/>
        <v>1.0222439186629257</v>
      </c>
      <c r="BN282" s="19" t="b">
        <f t="shared" si="217"/>
        <v>0</v>
      </c>
      <c r="BO282" s="19" t="b">
        <f t="shared" si="218"/>
        <v>0</v>
      </c>
      <c r="BP282" s="19" t="b">
        <f t="shared" si="219"/>
        <v>0</v>
      </c>
      <c r="BQ282" s="19" t="b">
        <f t="shared" si="220"/>
        <v>0</v>
      </c>
      <c r="BR282" s="19" t="b">
        <f t="shared" si="221"/>
        <v>0</v>
      </c>
      <c r="BS282" s="19" t="b">
        <f t="shared" si="222"/>
        <v>0</v>
      </c>
      <c r="BT282" s="19" t="b">
        <f t="shared" si="223"/>
        <v>0</v>
      </c>
      <c r="BU282" s="19" t="b">
        <f t="shared" si="224"/>
        <v>0</v>
      </c>
    </row>
    <row r="283" spans="2:73" x14ac:dyDescent="0.3">
      <c r="B283" s="17" t="str">
        <f>VLOOKUP($AC283,LS_Coint_BD!$B$3:$D$1079,2)</f>
        <v>CSNA3</v>
      </c>
      <c r="C283" s="87" t="str">
        <f>VLOOKUP($AC283,LS_Coint_BD!$B$3:$D$1079,3)</f>
        <v>HGTX3</v>
      </c>
      <c r="D283" s="70">
        <f t="shared" si="234"/>
        <v>0.684212207313589</v>
      </c>
      <c r="E283" s="66">
        <f t="shared" si="235"/>
        <v>2.0378465417920344</v>
      </c>
      <c r="F283" s="71">
        <f t="shared" si="236"/>
        <v>1.3585643611946896</v>
      </c>
      <c r="G283" s="70">
        <f t="shared" si="237"/>
        <v>0.56523199528130519</v>
      </c>
      <c r="H283" s="66">
        <f t="shared" si="238"/>
        <v>3.0399821789456389</v>
      </c>
      <c r="I283" s="71">
        <f t="shared" si="239"/>
        <v>2.0266547859637591</v>
      </c>
      <c r="J283" s="70">
        <f t="shared" si="240"/>
        <v>0</v>
      </c>
      <c r="K283" s="66">
        <f t="shared" si="241"/>
        <v>0</v>
      </c>
      <c r="L283" s="71">
        <f t="shared" si="242"/>
        <v>0</v>
      </c>
      <c r="M283" s="70">
        <f t="shared" si="243"/>
        <v>0</v>
      </c>
      <c r="N283" s="66">
        <f t="shared" si="244"/>
        <v>0</v>
      </c>
      <c r="O283" s="71">
        <f t="shared" si="245"/>
        <v>0</v>
      </c>
      <c r="P283" s="70">
        <f t="shared" si="246"/>
        <v>-0.29146313535088453</v>
      </c>
      <c r="Q283" s="66">
        <f t="shared" si="247"/>
        <v>-4.4930566763767796</v>
      </c>
      <c r="R283" s="71">
        <f t="shared" si="248"/>
        <v>-2.9953711175845199</v>
      </c>
      <c r="S283" s="70">
        <f t="shared" si="249"/>
        <v>0</v>
      </c>
      <c r="T283" s="66">
        <f t="shared" si="250"/>
        <v>0</v>
      </c>
      <c r="U283" s="71">
        <f t="shared" si="251"/>
        <v>0</v>
      </c>
      <c r="V283" s="70">
        <f t="shared" si="252"/>
        <v>-0.6242935813726298</v>
      </c>
      <c r="W283" s="66">
        <f t="shared" si="253"/>
        <v>-4.6626201129132312</v>
      </c>
      <c r="X283" s="71">
        <f t="shared" si="254"/>
        <v>-3.1084134086088211</v>
      </c>
      <c r="Y283" s="70">
        <f t="shared" si="255"/>
        <v>-0.68455257756429333</v>
      </c>
      <c r="Z283" s="66">
        <f t="shared" si="256"/>
        <v>-8.6420146644337468</v>
      </c>
      <c r="AA283" s="71">
        <f t="shared" si="257"/>
        <v>-5.7613431096224978</v>
      </c>
      <c r="AB283" s="98">
        <f>SUMIF(BN283:BU283,"VERDADEIRO",BN$3:$BU282)</f>
        <v>0</v>
      </c>
      <c r="AC283" s="97">
        <f t="shared" si="216"/>
        <v>280</v>
      </c>
      <c r="AD283">
        <f>RTD("tryd.rtdserver",,"COT",B283,"ULT")</f>
        <v>33.39</v>
      </c>
      <c r="AE283">
        <f>RTD("tryd.rtdserver",,"COT",C283,"ULT")</f>
        <v>17.77</v>
      </c>
      <c r="AF283">
        <f>VLOOKUP($AC283,LS_Coint_BD!$B$3:$AQ$1079,AF$2)*$AD283+VLOOKUP($AC283,LS_Coint_BD!$B$3:$AQ$1079,AF$2+1)</f>
        <v>17.085787792686411</v>
      </c>
      <c r="AG283">
        <f>VLOOKUP($AC283,LS_Coint_BD!$B$3:$AQ$1079,AG$2)*$AD283+VLOOKUP($AC283,LS_Coint_BD!$B$3:$AQ$1079,AG$2+1)</f>
        <v>17.204768004718694</v>
      </c>
      <c r="AH283">
        <f>VLOOKUP($AC283,LS_Coint_BD!$B$3:$AQ$1079,AH$2)*$AD283+VLOOKUP($AC283,LS_Coint_BD!$B$3:$AQ$1079,AH$2+1)</f>
        <v>0</v>
      </c>
      <c r="AI283">
        <f>VLOOKUP($AC283,LS_Coint_BD!$B$3:$AQ$1079,AI$2)*$AD283+VLOOKUP($AC283,LS_Coint_BD!$B$3:$AQ$1079,AI$2+1)</f>
        <v>0</v>
      </c>
      <c r="AJ283">
        <f>VLOOKUP($AC283,LS_Coint_BD!$B$3:$AQ$1079,AJ$2)*$AD283+VLOOKUP($AC283,LS_Coint_BD!$B$3:$AQ$1079,AJ$2+1)</f>
        <v>18.061463135350884</v>
      </c>
      <c r="AK283">
        <f>VLOOKUP($AC283,LS_Coint_BD!$B$3:$AQ$1079,AK$2)*$AD283+VLOOKUP($AC283,LS_Coint_BD!$B$3:$AQ$1079,AK$2+1)</f>
        <v>0</v>
      </c>
      <c r="AL283">
        <f>VLOOKUP($AC283,LS_Coint_BD!$B$3:$AQ$1079,AL$2)*$AD283+VLOOKUP($AC283,LS_Coint_BD!$B$3:$AQ$1079,AL$2+1)</f>
        <v>18.394293581372629</v>
      </c>
      <c r="AM283">
        <f>VLOOKUP($AC283,LS_Coint_BD!$B$3:$AQ$1079,AM$2)*$AD283+VLOOKUP($AC283,LS_Coint_BD!$B$3:$AQ$1079,AM$2+1)</f>
        <v>18.454552577564293</v>
      </c>
      <c r="AN283">
        <f>VLOOKUP($AC283,LS_Coint_BD!$B$3:$AQ$1079,AN$2)</f>
        <v>0.67928218059734502</v>
      </c>
      <c r="AO283">
        <f>VLOOKUP($AC283,LS_Coint_BD!$B$3:$AQ$1079,AO$2)</f>
        <v>1.01332739298188</v>
      </c>
      <c r="AP283">
        <f>VLOOKUP($AC283,LS_Coint_BD!$B$3:$AQ$1079,AP$2)</f>
        <v>0</v>
      </c>
      <c r="AQ283">
        <f>VLOOKUP($AC283,LS_Coint_BD!$B$3:$AQ$1079,AQ$2)</f>
        <v>0</v>
      </c>
      <c r="AR283">
        <f>VLOOKUP($AC283,LS_Coint_BD!$B$3:$AQ$1079,AR$2)</f>
        <v>1.49768555879226</v>
      </c>
      <c r="AS283">
        <f>VLOOKUP($AC283,LS_Coint_BD!$B$3:$AQ$1079,AS$2)</f>
        <v>0</v>
      </c>
      <c r="AT283">
        <f>VLOOKUP($AC283,LS_Coint_BD!$B$3:$AQ$1079,AT$2)</f>
        <v>1.5542067043044101</v>
      </c>
      <c r="AU283">
        <f>VLOOKUP($AC283,LS_Coint_BD!$B$3:$AQ$1079,AU$2)</f>
        <v>2.8806715548112498</v>
      </c>
      <c r="AV283">
        <f>VLOOKUP($AC283,LS_Coint_BD!$B$3:$AQ$1079,AV$2)</f>
        <v>-4.9737991503206998E-16</v>
      </c>
      <c r="AW283">
        <f>VLOOKUP($AC283,LS_Coint_BD!$B$3:$AQ$1079,AW$2)</f>
        <v>-8.8817841970012504E-16</v>
      </c>
      <c r="AX283">
        <f>VLOOKUP($AC283,LS_Coint_BD!$B$3:$AQ$1079,AX$2)</f>
        <v>0</v>
      </c>
      <c r="AY283">
        <f>VLOOKUP($AC283,LS_Coint_BD!$B$3:$AQ$1079,AY$2)</f>
        <v>0</v>
      </c>
      <c r="AZ283">
        <f>VLOOKUP($AC283,LS_Coint_BD!$B$3:$AQ$1079,AZ$2)</f>
        <v>1.5789838572446701E-16</v>
      </c>
      <c r="BA283">
        <f>VLOOKUP($AC283,LS_Coint_BD!$B$3:$AQ$1079,BA$2)</f>
        <v>0</v>
      </c>
      <c r="BB283">
        <f>VLOOKUP($AC283,LS_Coint_BD!$B$3:$AQ$1079,BB$2)</f>
        <v>-7.7513752992010896E-16</v>
      </c>
      <c r="BC283">
        <f>VLOOKUP($AC283,LS_Coint_BD!$B$3:$AQ$1079,BC$2)</f>
        <v>1.5845103007450201E-15</v>
      </c>
      <c r="BD283">
        <f t="shared" si="225"/>
        <v>1.3585643611946896</v>
      </c>
      <c r="BE283">
        <f t="shared" si="226"/>
        <v>2.0266547859637591</v>
      </c>
      <c r="BF283">
        <f t="shared" si="227"/>
        <v>0</v>
      </c>
      <c r="BG283">
        <f t="shared" si="228"/>
        <v>0</v>
      </c>
      <c r="BH283">
        <f t="shared" si="229"/>
        <v>-2.9953711175845199</v>
      </c>
      <c r="BI283">
        <f t="shared" si="230"/>
        <v>0</v>
      </c>
      <c r="BJ283">
        <f t="shared" si="231"/>
        <v>-3.1084134086088211</v>
      </c>
      <c r="BK283">
        <f t="shared" si="232"/>
        <v>-5.7613431096224978</v>
      </c>
      <c r="BL283">
        <f t="shared" si="233"/>
        <v>1.3585643611946905</v>
      </c>
      <c r="BN283" s="30" t="b">
        <f t="shared" si="217"/>
        <v>0</v>
      </c>
      <c r="BO283" s="30" t="b">
        <f t="shared" si="218"/>
        <v>0</v>
      </c>
      <c r="BP283" s="30" t="b">
        <f t="shared" si="219"/>
        <v>0</v>
      </c>
      <c r="BQ283" s="30" t="b">
        <f t="shared" si="220"/>
        <v>0</v>
      </c>
      <c r="BR283" s="30" t="b">
        <f t="shared" si="221"/>
        <v>0</v>
      </c>
      <c r="BS283" s="30" t="b">
        <f t="shared" si="222"/>
        <v>0</v>
      </c>
      <c r="BT283" s="30" t="b">
        <f t="shared" si="223"/>
        <v>0</v>
      </c>
      <c r="BU283" s="30" t="b">
        <f t="shared" si="224"/>
        <v>0</v>
      </c>
    </row>
    <row r="284" spans="2:73" x14ac:dyDescent="0.3">
      <c r="B284" s="17" t="str">
        <f>VLOOKUP($AC284,LS_Coint_BD!$B$3:$D$1079,2)</f>
        <v>CSNA3</v>
      </c>
      <c r="C284" s="87" t="str">
        <f>VLOOKUP($AC284,LS_Coint_BD!$B$3:$D$1079,3)</f>
        <v>IRBR3</v>
      </c>
      <c r="D284" s="68">
        <f t="shared" si="234"/>
        <v>-0.57693970897711999</v>
      </c>
      <c r="E284" s="65">
        <f t="shared" si="235"/>
        <v>-1.558830463036682</v>
      </c>
      <c r="F284" s="69">
        <f t="shared" si="236"/>
        <v>-1.0392203086911214</v>
      </c>
      <c r="G284" s="68">
        <f t="shared" si="237"/>
        <v>-0.47035911282427723</v>
      </c>
      <c r="H284" s="65">
        <f t="shared" si="238"/>
        <v>-1.7688643451748087</v>
      </c>
      <c r="I284" s="69">
        <f t="shared" si="239"/>
        <v>-1.1792428967832058</v>
      </c>
      <c r="J284" s="68">
        <f t="shared" si="240"/>
        <v>-0.31004990747541505</v>
      </c>
      <c r="K284" s="65">
        <f t="shared" si="241"/>
        <v>-2.1018286967293256</v>
      </c>
      <c r="L284" s="69">
        <f t="shared" si="242"/>
        <v>-1.4012191311528837</v>
      </c>
      <c r="M284" s="68">
        <f t="shared" si="243"/>
        <v>0</v>
      </c>
      <c r="N284" s="65">
        <f t="shared" si="244"/>
        <v>0</v>
      </c>
      <c r="O284" s="69">
        <f t="shared" si="245"/>
        <v>0</v>
      </c>
      <c r="P284" s="68">
        <f t="shared" si="246"/>
        <v>-0.10000401135772297</v>
      </c>
      <c r="Q284" s="65">
        <f t="shared" si="247"/>
        <v>-3.3256898456985606</v>
      </c>
      <c r="R284" s="69">
        <f t="shared" si="248"/>
        <v>-2.2171265637990403</v>
      </c>
      <c r="S284" s="68">
        <f t="shared" si="249"/>
        <v>-2.0161013267852468E-2</v>
      </c>
      <c r="T284" s="65">
        <f t="shared" si="250"/>
        <v>-3.4266561562175406</v>
      </c>
      <c r="U284" s="69">
        <f t="shared" si="251"/>
        <v>-2.2844374374783603</v>
      </c>
      <c r="V284" s="68">
        <f t="shared" si="252"/>
        <v>-2.8577172222071567E-2</v>
      </c>
      <c r="W284" s="65">
        <f t="shared" si="253"/>
        <v>-3.4330983996891886</v>
      </c>
      <c r="X284" s="69">
        <f t="shared" si="254"/>
        <v>-2.2887322664594589</v>
      </c>
      <c r="Y284" s="68">
        <f t="shared" si="255"/>
        <v>-0.3125702277818867</v>
      </c>
      <c r="Z284" s="65">
        <f t="shared" si="256"/>
        <v>-20.678231767099621</v>
      </c>
      <c r="AA284" s="69">
        <f t="shared" si="257"/>
        <v>-13.785487844733082</v>
      </c>
      <c r="AB284" s="98">
        <f>SUMIF(BN284:BU284,"VERDADEIRO",BN$3:$BU283)</f>
        <v>0</v>
      </c>
      <c r="AC284" s="97">
        <f t="shared" si="216"/>
        <v>281</v>
      </c>
      <c r="AD284">
        <f>RTD("tryd.rtdserver",,"COT",B284,"ULT")</f>
        <v>33.39</v>
      </c>
      <c r="AE284">
        <f>RTD("tryd.rtdserver",,"COT",C284,"ULT")</f>
        <v>6.91</v>
      </c>
      <c r="AF284">
        <f>VLOOKUP($AC284,LS_Coint_BD!$B$3:$AQ$1079,AF$2)*$AD284+VLOOKUP($AC284,LS_Coint_BD!$B$3:$AQ$1079,AF$2+1)</f>
        <v>7.4869397089771201</v>
      </c>
      <c r="AG284">
        <f>VLOOKUP($AC284,LS_Coint_BD!$B$3:$AQ$1079,AG$2)*$AD284+VLOOKUP($AC284,LS_Coint_BD!$B$3:$AQ$1079,AG$2+1)</f>
        <v>7.3803591128242774</v>
      </c>
      <c r="AH284">
        <f>VLOOKUP($AC284,LS_Coint_BD!$B$3:$AQ$1079,AH$2)*$AD284+VLOOKUP($AC284,LS_Coint_BD!$B$3:$AQ$1079,AH$2+1)</f>
        <v>7.2200499074754152</v>
      </c>
      <c r="AI284">
        <f>VLOOKUP($AC284,LS_Coint_BD!$B$3:$AQ$1079,AI$2)*$AD284+VLOOKUP($AC284,LS_Coint_BD!$B$3:$AQ$1079,AI$2+1)</f>
        <v>0</v>
      </c>
      <c r="AJ284">
        <f>VLOOKUP($AC284,LS_Coint_BD!$B$3:$AQ$1079,AJ$2)*$AD284+VLOOKUP($AC284,LS_Coint_BD!$B$3:$AQ$1079,AJ$2+1)</f>
        <v>7.0100040113577231</v>
      </c>
      <c r="AK284">
        <f>VLOOKUP($AC284,LS_Coint_BD!$B$3:$AQ$1079,AK$2)*$AD284+VLOOKUP($AC284,LS_Coint_BD!$B$3:$AQ$1079,AK$2+1)</f>
        <v>6.9301610132678526</v>
      </c>
      <c r="AL284">
        <f>VLOOKUP($AC284,LS_Coint_BD!$B$3:$AQ$1079,AL$2)*$AD284+VLOOKUP($AC284,LS_Coint_BD!$B$3:$AQ$1079,AL$2+1)</f>
        <v>6.9385771722220717</v>
      </c>
      <c r="AM284">
        <f>VLOOKUP($AC284,LS_Coint_BD!$B$3:$AQ$1079,AM$2)*$AD284+VLOOKUP($AC284,LS_Coint_BD!$B$3:$AQ$1079,AM$2+1)</f>
        <v>7.2225702277818868</v>
      </c>
      <c r="AN284">
        <f>VLOOKUP($AC284,LS_Coint_BD!$B$3:$AQ$1079,AN$2)</f>
        <v>0.51961015434556101</v>
      </c>
      <c r="AO284">
        <f>VLOOKUP($AC284,LS_Coint_BD!$B$3:$AQ$1079,AO$2)</f>
        <v>0.58962144839160302</v>
      </c>
      <c r="AP284">
        <f>VLOOKUP($AC284,LS_Coint_BD!$B$3:$AQ$1079,AP$2)</f>
        <v>0.70060956557644205</v>
      </c>
      <c r="AQ284">
        <f>VLOOKUP($AC284,LS_Coint_BD!$B$3:$AQ$1079,AQ$2)</f>
        <v>0</v>
      </c>
      <c r="AR284">
        <f>VLOOKUP($AC284,LS_Coint_BD!$B$3:$AQ$1079,AR$2)</f>
        <v>1.1085632818995199</v>
      </c>
      <c r="AS284">
        <f>VLOOKUP($AC284,LS_Coint_BD!$B$3:$AQ$1079,AS$2)</f>
        <v>1.1422187187391799</v>
      </c>
      <c r="AT284">
        <f>VLOOKUP($AC284,LS_Coint_BD!$B$3:$AQ$1079,AT$2)</f>
        <v>1.1443661332297299</v>
      </c>
      <c r="AU284">
        <f>VLOOKUP($AC284,LS_Coint_BD!$B$3:$AQ$1079,AU$2)</f>
        <v>6.8927439223665399</v>
      </c>
      <c r="AV284">
        <f>VLOOKUP($AC284,LS_Coint_BD!$B$3:$AQ$1079,AV$2)</f>
        <v>5.6843418860807996E-16</v>
      </c>
      <c r="AW284">
        <f>VLOOKUP($AC284,LS_Coint_BD!$B$3:$AQ$1079,AW$2)</f>
        <v>2.7385501274087201E-16</v>
      </c>
      <c r="AX284">
        <f>VLOOKUP($AC284,LS_Coint_BD!$B$3:$AQ$1079,AX$2)</f>
        <v>4.5677747298863599E-16</v>
      </c>
      <c r="AY284">
        <f>VLOOKUP($AC284,LS_Coint_BD!$B$3:$AQ$1079,AY$2)</f>
        <v>0</v>
      </c>
      <c r="AZ284">
        <f>VLOOKUP($AC284,LS_Coint_BD!$B$3:$AQ$1079,AZ$2)</f>
        <v>-4.5395785895784205E-16</v>
      </c>
      <c r="BA284">
        <f>VLOOKUP($AC284,LS_Coint_BD!$B$3:$AQ$1079,BA$2)</f>
        <v>-4.9737991503206998E-16</v>
      </c>
      <c r="BB284">
        <f>VLOOKUP($AC284,LS_Coint_BD!$B$3:$AQ$1079,BB$2)</f>
        <v>7.4284013284010499E-16</v>
      </c>
      <c r="BC284">
        <f>VLOOKUP($AC284,LS_Coint_BD!$B$3:$AQ$1079,BC$2)</f>
        <v>-1.1368683772161599E-15</v>
      </c>
      <c r="BD284">
        <f t="shared" si="225"/>
        <v>-1.0392203086911214</v>
      </c>
      <c r="BE284">
        <f t="shared" si="226"/>
        <v>-1.1792428967832058</v>
      </c>
      <c r="BF284">
        <f t="shared" si="227"/>
        <v>-1.4012191311528837</v>
      </c>
      <c r="BG284">
        <f t="shared" si="228"/>
        <v>0</v>
      </c>
      <c r="BH284">
        <f t="shared" si="229"/>
        <v>-2.2171265637990403</v>
      </c>
      <c r="BI284">
        <f t="shared" si="230"/>
        <v>-2.2844374374783603</v>
      </c>
      <c r="BJ284">
        <f t="shared" si="231"/>
        <v>-2.2887322664594589</v>
      </c>
      <c r="BK284">
        <f t="shared" si="232"/>
        <v>-13.785487844733082</v>
      </c>
      <c r="BL284">
        <f t="shared" si="233"/>
        <v>-1.0392203086911225</v>
      </c>
      <c r="BN284" s="19" t="b">
        <f t="shared" si="217"/>
        <v>0</v>
      </c>
      <c r="BO284" s="19" t="b">
        <f t="shared" si="218"/>
        <v>0</v>
      </c>
      <c r="BP284" s="19" t="b">
        <f t="shared" si="219"/>
        <v>0</v>
      </c>
      <c r="BQ284" s="19" t="b">
        <f t="shared" si="220"/>
        <v>0</v>
      </c>
      <c r="BR284" s="19" t="b">
        <f t="shared" si="221"/>
        <v>0</v>
      </c>
      <c r="BS284" s="19" t="b">
        <f t="shared" si="222"/>
        <v>0</v>
      </c>
      <c r="BT284" s="19" t="b">
        <f t="shared" si="223"/>
        <v>0</v>
      </c>
      <c r="BU284" s="19" t="b">
        <f t="shared" si="224"/>
        <v>0</v>
      </c>
    </row>
    <row r="285" spans="2:73" x14ac:dyDescent="0.3">
      <c r="B285" s="17" t="str">
        <f>VLOOKUP($AC285,LS_Coint_BD!$B$3:$D$1079,2)</f>
        <v>CSNA3</v>
      </c>
      <c r="C285" s="87" t="str">
        <f>VLOOKUP($AC285,LS_Coint_BD!$B$3:$D$1079,3)</f>
        <v>JBSS3</v>
      </c>
      <c r="D285" s="70">
        <f t="shared" si="234"/>
        <v>0</v>
      </c>
      <c r="E285" s="66">
        <f t="shared" si="235"/>
        <v>0</v>
      </c>
      <c r="F285" s="71">
        <f t="shared" si="236"/>
        <v>0</v>
      </c>
      <c r="G285" s="70">
        <f t="shared" si="237"/>
        <v>0</v>
      </c>
      <c r="H285" s="66">
        <f t="shared" si="238"/>
        <v>0</v>
      </c>
      <c r="I285" s="71">
        <f t="shared" si="239"/>
        <v>0</v>
      </c>
      <c r="J285" s="70">
        <f t="shared" si="240"/>
        <v>0</v>
      </c>
      <c r="K285" s="66">
        <f t="shared" si="241"/>
        <v>0</v>
      </c>
      <c r="L285" s="71">
        <f t="shared" si="242"/>
        <v>0</v>
      </c>
      <c r="M285" s="70">
        <f t="shared" si="243"/>
        <v>1.5304125323447622</v>
      </c>
      <c r="N285" s="66">
        <f t="shared" si="244"/>
        <v>3.5296114659555586</v>
      </c>
      <c r="O285" s="71">
        <f t="shared" si="245"/>
        <v>2.3530743106370391</v>
      </c>
      <c r="P285" s="70">
        <f t="shared" si="246"/>
        <v>1.5299533511260606</v>
      </c>
      <c r="Q285" s="66">
        <f t="shared" si="247"/>
        <v>3.3968681431171213</v>
      </c>
      <c r="R285" s="71">
        <f t="shared" si="248"/>
        <v>2.2645787620780808</v>
      </c>
      <c r="S285" s="70">
        <f t="shared" si="249"/>
        <v>1.6752074315222707</v>
      </c>
      <c r="T285" s="66">
        <f t="shared" si="250"/>
        <v>3.6635602071393913</v>
      </c>
      <c r="U285" s="71">
        <f t="shared" si="251"/>
        <v>2.442373471426261</v>
      </c>
      <c r="V285" s="70">
        <f t="shared" si="252"/>
        <v>1.4719177103957328</v>
      </c>
      <c r="W285" s="66">
        <f t="shared" si="253"/>
        <v>3.9457239111309885</v>
      </c>
      <c r="X285" s="71">
        <f t="shared" si="254"/>
        <v>2.6304826074206589</v>
      </c>
      <c r="Y285" s="70">
        <f t="shared" si="255"/>
        <v>1.332194873993803</v>
      </c>
      <c r="Z285" s="66">
        <f t="shared" si="256"/>
        <v>5.1054024414632426</v>
      </c>
      <c r="AA285" s="71">
        <f t="shared" si="257"/>
        <v>3.4036016276421615</v>
      </c>
      <c r="AB285" s="98">
        <f>SUMIF(BN285:BU285,"VERDADEIRO",BN$3:$BU284)</f>
        <v>0</v>
      </c>
      <c r="AC285" s="97">
        <f t="shared" si="216"/>
        <v>282</v>
      </c>
      <c r="AD285">
        <f>RTD("tryd.rtdserver",,"COT",B285,"ULT")</f>
        <v>33.39</v>
      </c>
      <c r="AE285">
        <f>RTD("tryd.rtdserver",,"COT",C285,"ULT")</f>
        <v>25.15</v>
      </c>
      <c r="AF285">
        <f>VLOOKUP($AC285,LS_Coint_BD!$B$3:$AQ$1079,AF$2)*$AD285+VLOOKUP($AC285,LS_Coint_BD!$B$3:$AQ$1079,AF$2+1)</f>
        <v>0</v>
      </c>
      <c r="AG285">
        <f>VLOOKUP($AC285,LS_Coint_BD!$B$3:$AQ$1079,AG$2)*$AD285+VLOOKUP($AC285,LS_Coint_BD!$B$3:$AQ$1079,AG$2+1)</f>
        <v>0</v>
      </c>
      <c r="AH285">
        <f>VLOOKUP($AC285,LS_Coint_BD!$B$3:$AQ$1079,AH$2)*$AD285+VLOOKUP($AC285,LS_Coint_BD!$B$3:$AQ$1079,AH$2+1)</f>
        <v>0</v>
      </c>
      <c r="AI285">
        <f>VLOOKUP($AC285,LS_Coint_BD!$B$3:$AQ$1079,AI$2)*$AD285+VLOOKUP($AC285,LS_Coint_BD!$B$3:$AQ$1079,AI$2+1)</f>
        <v>23.619587467655236</v>
      </c>
      <c r="AJ285">
        <f>VLOOKUP($AC285,LS_Coint_BD!$B$3:$AQ$1079,AJ$2)*$AD285+VLOOKUP($AC285,LS_Coint_BD!$B$3:$AQ$1079,AJ$2+1)</f>
        <v>23.620046648873938</v>
      </c>
      <c r="AK285">
        <f>VLOOKUP($AC285,LS_Coint_BD!$B$3:$AQ$1079,AK$2)*$AD285+VLOOKUP($AC285,LS_Coint_BD!$B$3:$AQ$1079,AK$2+1)</f>
        <v>23.474792568477728</v>
      </c>
      <c r="AL285">
        <f>VLOOKUP($AC285,LS_Coint_BD!$B$3:$AQ$1079,AL$2)*$AD285+VLOOKUP($AC285,LS_Coint_BD!$B$3:$AQ$1079,AL$2+1)</f>
        <v>23.678082289604266</v>
      </c>
      <c r="AM285">
        <f>VLOOKUP($AC285,LS_Coint_BD!$B$3:$AQ$1079,AM$2)*$AD285+VLOOKUP($AC285,LS_Coint_BD!$B$3:$AQ$1079,AM$2+1)</f>
        <v>23.817805126006196</v>
      </c>
      <c r="AN285">
        <f>VLOOKUP($AC285,LS_Coint_BD!$B$3:$AQ$1079,AN$2)</f>
        <v>0</v>
      </c>
      <c r="AO285">
        <f>VLOOKUP($AC285,LS_Coint_BD!$B$3:$AQ$1079,AO$2)</f>
        <v>0</v>
      </c>
      <c r="AP285">
        <f>VLOOKUP($AC285,LS_Coint_BD!$B$3:$AQ$1079,AP$2)</f>
        <v>0</v>
      </c>
      <c r="AQ285">
        <f>VLOOKUP($AC285,LS_Coint_BD!$B$3:$AQ$1079,AQ$2)</f>
        <v>1.17653715531852</v>
      </c>
      <c r="AR285">
        <f>VLOOKUP($AC285,LS_Coint_BD!$B$3:$AQ$1079,AR$2)</f>
        <v>1.13228938103904</v>
      </c>
      <c r="AS285">
        <f>VLOOKUP($AC285,LS_Coint_BD!$B$3:$AQ$1079,AS$2)</f>
        <v>1.2211867357131301</v>
      </c>
      <c r="AT285">
        <f>VLOOKUP($AC285,LS_Coint_BD!$B$3:$AQ$1079,AT$2)</f>
        <v>1.3152413037103301</v>
      </c>
      <c r="AU285">
        <f>VLOOKUP($AC285,LS_Coint_BD!$B$3:$AQ$1079,AU$2)</f>
        <v>1.7018008138210801</v>
      </c>
      <c r="AV285">
        <f>VLOOKUP($AC285,LS_Coint_BD!$B$3:$AQ$1079,AV$2)</f>
        <v>0</v>
      </c>
      <c r="AW285">
        <f>VLOOKUP($AC285,LS_Coint_BD!$B$3:$AQ$1079,AW$2)</f>
        <v>0</v>
      </c>
      <c r="AX285">
        <f>VLOOKUP($AC285,LS_Coint_BD!$B$3:$AQ$1079,AX$2)</f>
        <v>0</v>
      </c>
      <c r="AY285">
        <f>VLOOKUP($AC285,LS_Coint_BD!$B$3:$AQ$1079,AY$2)</f>
        <v>-6.6613381477509402E-16</v>
      </c>
      <c r="AZ285">
        <f>VLOOKUP($AC285,LS_Coint_BD!$B$3:$AQ$1079,AZ$2)</f>
        <v>9.0791571791568409E-16</v>
      </c>
      <c r="BA285">
        <f>VLOOKUP($AC285,LS_Coint_BD!$B$3:$AQ$1079,BA$2)</f>
        <v>9.2370555648813008E-16</v>
      </c>
      <c r="BB285">
        <f>VLOOKUP($AC285,LS_Coint_BD!$B$3:$AQ$1079,BB$2)</f>
        <v>-1.4210854715202001E-15</v>
      </c>
      <c r="BC285">
        <f>VLOOKUP($AC285,LS_Coint_BD!$B$3:$AQ$1079,BC$2)</f>
        <v>1.1368683772161599E-15</v>
      </c>
      <c r="BD285">
        <f t="shared" si="225"/>
        <v>0</v>
      </c>
      <c r="BE285">
        <f t="shared" si="226"/>
        <v>0</v>
      </c>
      <c r="BF285">
        <f t="shared" si="227"/>
        <v>0</v>
      </c>
      <c r="BG285">
        <f t="shared" si="228"/>
        <v>2.3530743106370391</v>
      </c>
      <c r="BH285">
        <f t="shared" si="229"/>
        <v>2.2645787620780808</v>
      </c>
      <c r="BI285">
        <f t="shared" si="230"/>
        <v>2.442373471426261</v>
      </c>
      <c r="BJ285">
        <f t="shared" si="231"/>
        <v>2.6304826074206589</v>
      </c>
      <c r="BK285">
        <f t="shared" si="232"/>
        <v>3.4036016276421615</v>
      </c>
      <c r="BL285">
        <f t="shared" si="233"/>
        <v>0</v>
      </c>
      <c r="BN285" s="30" t="b">
        <f t="shared" si="217"/>
        <v>0</v>
      </c>
      <c r="BO285" s="30" t="b">
        <f t="shared" si="218"/>
        <v>0</v>
      </c>
      <c r="BP285" s="30" t="b">
        <f t="shared" si="219"/>
        <v>0</v>
      </c>
      <c r="BQ285" s="30" t="b">
        <f t="shared" si="220"/>
        <v>0</v>
      </c>
      <c r="BR285" s="30" t="b">
        <f t="shared" si="221"/>
        <v>0</v>
      </c>
      <c r="BS285" s="30" t="b">
        <f t="shared" si="222"/>
        <v>0</v>
      </c>
      <c r="BT285" s="30" t="b">
        <f t="shared" si="223"/>
        <v>0</v>
      </c>
      <c r="BU285" s="30" t="b">
        <f t="shared" si="224"/>
        <v>0</v>
      </c>
    </row>
    <row r="286" spans="2:73" x14ac:dyDescent="0.3">
      <c r="B286" s="17" t="str">
        <f>VLOOKUP($AC286,LS_Coint_BD!$B$3:$D$1079,2)</f>
        <v>CSNA3</v>
      </c>
      <c r="C286" s="87" t="str">
        <f>VLOOKUP($AC286,LS_Coint_BD!$B$3:$D$1079,3)</f>
        <v>LREN3</v>
      </c>
      <c r="D286" s="68">
        <f t="shared" si="234"/>
        <v>0</v>
      </c>
      <c r="E286" s="65">
        <f t="shared" si="235"/>
        <v>0</v>
      </c>
      <c r="F286" s="69">
        <f t="shared" si="236"/>
        <v>0</v>
      </c>
      <c r="G286" s="68">
        <f t="shared" si="237"/>
        <v>0</v>
      </c>
      <c r="H286" s="65">
        <f t="shared" si="238"/>
        <v>0</v>
      </c>
      <c r="I286" s="69">
        <f t="shared" si="239"/>
        <v>0</v>
      </c>
      <c r="J286" s="68">
        <f t="shared" si="240"/>
        <v>0</v>
      </c>
      <c r="K286" s="65">
        <f t="shared" si="241"/>
        <v>0</v>
      </c>
      <c r="L286" s="69">
        <f t="shared" si="242"/>
        <v>0</v>
      </c>
      <c r="M286" s="68">
        <f t="shared" si="243"/>
        <v>-2.1644149978262703</v>
      </c>
      <c r="N286" s="65">
        <f t="shared" si="244"/>
        <v>-6.7127648127655828</v>
      </c>
      <c r="O286" s="69">
        <f t="shared" si="245"/>
        <v>-4.4751765418437222</v>
      </c>
      <c r="P286" s="68">
        <f t="shared" si="246"/>
        <v>-2.4218023790174499</v>
      </c>
      <c r="Q286" s="65">
        <f t="shared" si="247"/>
        <v>-7.3115105075645106</v>
      </c>
      <c r="R286" s="69">
        <f t="shared" si="248"/>
        <v>-4.8743403383763404</v>
      </c>
      <c r="S286" s="68">
        <f t="shared" si="249"/>
        <v>-3.0315658519183089</v>
      </c>
      <c r="T286" s="65">
        <f t="shared" si="250"/>
        <v>-8.5588226685083484</v>
      </c>
      <c r="U286" s="69">
        <f t="shared" si="251"/>
        <v>-5.7058817790055656</v>
      </c>
      <c r="V286" s="68">
        <f t="shared" si="252"/>
        <v>-3.692119497855046</v>
      </c>
      <c r="W286" s="65">
        <f t="shared" si="253"/>
        <v>-9.5992834208042126</v>
      </c>
      <c r="X286" s="69">
        <f t="shared" si="254"/>
        <v>-6.3995222805361411</v>
      </c>
      <c r="Y286" s="68">
        <f t="shared" si="255"/>
        <v>-3.7637956568818112</v>
      </c>
      <c r="Z286" s="65">
        <f t="shared" si="256"/>
        <v>-15.687451156086542</v>
      </c>
      <c r="AA286" s="69">
        <f t="shared" si="257"/>
        <v>-10.458300770724362</v>
      </c>
      <c r="AB286" s="98">
        <f>SUMIF(BN286:BU286,"VERDADEIRO",BN$3:$BU285)</f>
        <v>0</v>
      </c>
      <c r="AC286" s="97">
        <f t="shared" si="216"/>
        <v>283</v>
      </c>
      <c r="AD286">
        <f>RTD("tryd.rtdserver",,"COT",B286,"ULT")</f>
        <v>33.39</v>
      </c>
      <c r="AE286">
        <f>RTD("tryd.rtdserver",,"COT",C286,"ULT")</f>
        <v>41.01</v>
      </c>
      <c r="AF286">
        <f>VLOOKUP($AC286,LS_Coint_BD!$B$3:$AQ$1079,AF$2)*$AD286+VLOOKUP($AC286,LS_Coint_BD!$B$3:$AQ$1079,AF$2+1)</f>
        <v>0</v>
      </c>
      <c r="AG286">
        <f>VLOOKUP($AC286,LS_Coint_BD!$B$3:$AQ$1079,AG$2)*$AD286+VLOOKUP($AC286,LS_Coint_BD!$B$3:$AQ$1079,AG$2+1)</f>
        <v>0</v>
      </c>
      <c r="AH286">
        <f>VLOOKUP($AC286,LS_Coint_BD!$B$3:$AQ$1079,AH$2)*$AD286+VLOOKUP($AC286,LS_Coint_BD!$B$3:$AQ$1079,AH$2+1)</f>
        <v>0</v>
      </c>
      <c r="AI286">
        <f>VLOOKUP($AC286,LS_Coint_BD!$B$3:$AQ$1079,AI$2)*$AD286+VLOOKUP($AC286,LS_Coint_BD!$B$3:$AQ$1079,AI$2+1)</f>
        <v>43.174414997826268</v>
      </c>
      <c r="AJ286">
        <f>VLOOKUP($AC286,LS_Coint_BD!$B$3:$AQ$1079,AJ$2)*$AD286+VLOOKUP($AC286,LS_Coint_BD!$B$3:$AQ$1079,AJ$2+1)</f>
        <v>43.431802379017448</v>
      </c>
      <c r="AK286">
        <f>VLOOKUP($AC286,LS_Coint_BD!$B$3:$AQ$1079,AK$2)*$AD286+VLOOKUP($AC286,LS_Coint_BD!$B$3:$AQ$1079,AK$2+1)</f>
        <v>44.041565851918307</v>
      </c>
      <c r="AL286">
        <f>VLOOKUP($AC286,LS_Coint_BD!$B$3:$AQ$1079,AL$2)*$AD286+VLOOKUP($AC286,LS_Coint_BD!$B$3:$AQ$1079,AL$2+1)</f>
        <v>44.702119497855044</v>
      </c>
      <c r="AM286">
        <f>VLOOKUP($AC286,LS_Coint_BD!$B$3:$AQ$1079,AM$2)*$AD286+VLOOKUP($AC286,LS_Coint_BD!$B$3:$AQ$1079,AM$2+1)</f>
        <v>44.773795656881809</v>
      </c>
      <c r="AN286">
        <f>VLOOKUP($AC286,LS_Coint_BD!$B$3:$AQ$1079,AN$2)</f>
        <v>0</v>
      </c>
      <c r="AO286">
        <f>VLOOKUP($AC286,LS_Coint_BD!$B$3:$AQ$1079,AO$2)</f>
        <v>0</v>
      </c>
      <c r="AP286">
        <f>VLOOKUP($AC286,LS_Coint_BD!$B$3:$AQ$1079,AP$2)</f>
        <v>0</v>
      </c>
      <c r="AQ286">
        <f>VLOOKUP($AC286,LS_Coint_BD!$B$3:$AQ$1079,AQ$2)</f>
        <v>2.2375882709218602</v>
      </c>
      <c r="AR286">
        <f>VLOOKUP($AC286,LS_Coint_BD!$B$3:$AQ$1079,AR$2)</f>
        <v>2.4371701691881702</v>
      </c>
      <c r="AS286">
        <f>VLOOKUP($AC286,LS_Coint_BD!$B$3:$AQ$1079,AS$2)</f>
        <v>2.8529408895027801</v>
      </c>
      <c r="AT286">
        <f>VLOOKUP($AC286,LS_Coint_BD!$B$3:$AQ$1079,AT$2)</f>
        <v>3.1997611402680701</v>
      </c>
      <c r="AU286">
        <f>VLOOKUP($AC286,LS_Coint_BD!$B$3:$AQ$1079,AU$2)</f>
        <v>5.2291503853621801</v>
      </c>
      <c r="AV286">
        <f>VLOOKUP($AC286,LS_Coint_BD!$B$3:$AQ$1079,AV$2)</f>
        <v>0</v>
      </c>
      <c r="AW286">
        <f>VLOOKUP($AC286,LS_Coint_BD!$B$3:$AQ$1079,AW$2)</f>
        <v>0</v>
      </c>
      <c r="AX286">
        <f>VLOOKUP($AC286,LS_Coint_BD!$B$3:$AQ$1079,AX$2)</f>
        <v>0</v>
      </c>
      <c r="AY286">
        <f>VLOOKUP($AC286,LS_Coint_BD!$B$3:$AQ$1079,AY$2)</f>
        <v>-1.4654943925052099E-15</v>
      </c>
      <c r="AZ286">
        <f>VLOOKUP($AC286,LS_Coint_BD!$B$3:$AQ$1079,AZ$2)</f>
        <v>-1.1842378929335E-16</v>
      </c>
      <c r="BA286">
        <f>VLOOKUP($AC286,LS_Coint_BD!$B$3:$AQ$1079,BA$2)</f>
        <v>-5.00932628710871E-15</v>
      </c>
      <c r="BB286">
        <f>VLOOKUP($AC286,LS_Coint_BD!$B$3:$AQ$1079,BB$2)</f>
        <v>-6.45947941600091E-16</v>
      </c>
      <c r="BC286">
        <f>VLOOKUP($AC286,LS_Coint_BD!$B$3:$AQ$1079,BC$2)</f>
        <v>-2.1600499167107002E-15</v>
      </c>
      <c r="BD286">
        <f t="shared" si="225"/>
        <v>0</v>
      </c>
      <c r="BE286">
        <f t="shared" si="226"/>
        <v>0</v>
      </c>
      <c r="BF286">
        <f t="shared" si="227"/>
        <v>0</v>
      </c>
      <c r="BG286">
        <f t="shared" si="228"/>
        <v>-4.4751765418437222</v>
      </c>
      <c r="BH286">
        <f t="shared" si="229"/>
        <v>-4.8743403383763404</v>
      </c>
      <c r="BI286">
        <f t="shared" si="230"/>
        <v>-5.7058817790055656</v>
      </c>
      <c r="BJ286">
        <f t="shared" si="231"/>
        <v>-6.3995222805361411</v>
      </c>
      <c r="BK286">
        <f t="shared" si="232"/>
        <v>-10.458300770724362</v>
      </c>
      <c r="BL286">
        <f t="shared" si="233"/>
        <v>0</v>
      </c>
      <c r="BN286" s="19" t="b">
        <f t="shared" si="217"/>
        <v>0</v>
      </c>
      <c r="BO286" s="19" t="b">
        <f t="shared" si="218"/>
        <v>0</v>
      </c>
      <c r="BP286" s="19" t="b">
        <f t="shared" si="219"/>
        <v>0</v>
      </c>
      <c r="BQ286" s="19" t="b">
        <f t="shared" si="220"/>
        <v>0</v>
      </c>
      <c r="BR286" s="19" t="b">
        <f t="shared" si="221"/>
        <v>0</v>
      </c>
      <c r="BS286" s="19" t="b">
        <f t="shared" si="222"/>
        <v>0</v>
      </c>
      <c r="BT286" s="19" t="b">
        <f t="shared" si="223"/>
        <v>0</v>
      </c>
      <c r="BU286" s="19" t="b">
        <f t="shared" si="224"/>
        <v>0</v>
      </c>
    </row>
    <row r="287" spans="2:73" x14ac:dyDescent="0.3">
      <c r="B287" s="17" t="str">
        <f>VLOOKUP($AC287,LS_Coint_BD!$B$3:$D$1079,2)</f>
        <v>CSNA3</v>
      </c>
      <c r="C287" s="87" t="str">
        <f>VLOOKUP($AC287,LS_Coint_BD!$B$3:$D$1079,3)</f>
        <v>MULT3</v>
      </c>
      <c r="D287" s="70">
        <f t="shared" si="234"/>
        <v>0</v>
      </c>
      <c r="E287" s="66">
        <f t="shared" si="235"/>
        <v>0</v>
      </c>
      <c r="F287" s="71">
        <f t="shared" si="236"/>
        <v>0</v>
      </c>
      <c r="G287" s="70">
        <f t="shared" si="237"/>
        <v>0</v>
      </c>
      <c r="H287" s="66">
        <f t="shared" si="238"/>
        <v>0</v>
      </c>
      <c r="I287" s="71">
        <f t="shared" si="239"/>
        <v>0</v>
      </c>
      <c r="J287" s="70">
        <f t="shared" si="240"/>
        <v>0</v>
      </c>
      <c r="K287" s="66">
        <f t="shared" si="241"/>
        <v>0</v>
      </c>
      <c r="L287" s="71">
        <f t="shared" si="242"/>
        <v>0</v>
      </c>
      <c r="M287" s="70">
        <f t="shared" si="243"/>
        <v>-0.48458611774329086</v>
      </c>
      <c r="N287" s="66">
        <f t="shared" si="244"/>
        <v>-3.9839012839434309</v>
      </c>
      <c r="O287" s="71">
        <f t="shared" si="245"/>
        <v>-2.6559341892956208</v>
      </c>
      <c r="P287" s="70">
        <f t="shared" si="246"/>
        <v>-0.5052729947803698</v>
      </c>
      <c r="Q287" s="66">
        <f t="shared" si="247"/>
        <v>-4.0043535960821668</v>
      </c>
      <c r="R287" s="71">
        <f t="shared" si="248"/>
        <v>-2.6695690640547776</v>
      </c>
      <c r="S287" s="70">
        <f t="shared" si="249"/>
        <v>-0.67375973658058541</v>
      </c>
      <c r="T287" s="66">
        <f t="shared" si="250"/>
        <v>-4.255134469795534</v>
      </c>
      <c r="U287" s="71">
        <f t="shared" si="251"/>
        <v>-2.8367563131970224</v>
      </c>
      <c r="V287" s="70">
        <f t="shared" si="252"/>
        <v>-0.82940727114887025</v>
      </c>
      <c r="W287" s="66">
        <f t="shared" si="253"/>
        <v>-4.427802863177221</v>
      </c>
      <c r="X287" s="71">
        <f t="shared" si="254"/>
        <v>-2.9518685754514808</v>
      </c>
      <c r="Y287" s="70">
        <f t="shared" si="255"/>
        <v>-0.91025460508875256</v>
      </c>
      <c r="Z287" s="66">
        <f t="shared" si="256"/>
        <v>-11.061453256205009</v>
      </c>
      <c r="AA287" s="71">
        <f t="shared" si="257"/>
        <v>-7.3743021708033396</v>
      </c>
      <c r="AB287" s="98">
        <f>SUMIF(BN287:BU287,"VERDADEIRO",BN$3:$BU286)</f>
        <v>0</v>
      </c>
      <c r="AC287" s="97">
        <f t="shared" si="216"/>
        <v>284</v>
      </c>
      <c r="AD287">
        <f>RTD("tryd.rtdserver",,"COT",B287,"ULT")</f>
        <v>33.39</v>
      </c>
      <c r="AE287">
        <f>RTD("tryd.rtdserver",,"COT",C287,"ULT")</f>
        <v>21.84</v>
      </c>
      <c r="AF287">
        <f>VLOOKUP($AC287,LS_Coint_BD!$B$3:$AQ$1079,AF$2)*$AD287+VLOOKUP($AC287,LS_Coint_BD!$B$3:$AQ$1079,AF$2+1)</f>
        <v>0</v>
      </c>
      <c r="AG287">
        <f>VLOOKUP($AC287,LS_Coint_BD!$B$3:$AQ$1079,AG$2)*$AD287+VLOOKUP($AC287,LS_Coint_BD!$B$3:$AQ$1079,AG$2+1)</f>
        <v>0</v>
      </c>
      <c r="AH287">
        <f>VLOOKUP($AC287,LS_Coint_BD!$B$3:$AQ$1079,AH$2)*$AD287+VLOOKUP($AC287,LS_Coint_BD!$B$3:$AQ$1079,AH$2+1)</f>
        <v>0</v>
      </c>
      <c r="AI287">
        <f>VLOOKUP($AC287,LS_Coint_BD!$B$3:$AQ$1079,AI$2)*$AD287+VLOOKUP($AC287,LS_Coint_BD!$B$3:$AQ$1079,AI$2+1)</f>
        <v>22.324586117743291</v>
      </c>
      <c r="AJ287">
        <f>VLOOKUP($AC287,LS_Coint_BD!$B$3:$AQ$1079,AJ$2)*$AD287+VLOOKUP($AC287,LS_Coint_BD!$B$3:$AQ$1079,AJ$2+1)</f>
        <v>22.34527299478037</v>
      </c>
      <c r="AK287">
        <f>VLOOKUP($AC287,LS_Coint_BD!$B$3:$AQ$1079,AK$2)*$AD287+VLOOKUP($AC287,LS_Coint_BD!$B$3:$AQ$1079,AK$2+1)</f>
        <v>22.513759736580585</v>
      </c>
      <c r="AL287">
        <f>VLOOKUP($AC287,LS_Coint_BD!$B$3:$AQ$1079,AL$2)*$AD287+VLOOKUP($AC287,LS_Coint_BD!$B$3:$AQ$1079,AL$2+1)</f>
        <v>22.66940727114887</v>
      </c>
      <c r="AM287">
        <f>VLOOKUP($AC287,LS_Coint_BD!$B$3:$AQ$1079,AM$2)*$AD287+VLOOKUP($AC287,LS_Coint_BD!$B$3:$AQ$1079,AM$2+1)</f>
        <v>22.750254605088752</v>
      </c>
      <c r="AN287">
        <f>VLOOKUP($AC287,LS_Coint_BD!$B$3:$AQ$1079,AN$2)</f>
        <v>0</v>
      </c>
      <c r="AO287">
        <f>VLOOKUP($AC287,LS_Coint_BD!$B$3:$AQ$1079,AO$2)</f>
        <v>0</v>
      </c>
      <c r="AP287">
        <f>VLOOKUP($AC287,LS_Coint_BD!$B$3:$AQ$1079,AP$2)</f>
        <v>0</v>
      </c>
      <c r="AQ287">
        <f>VLOOKUP($AC287,LS_Coint_BD!$B$3:$AQ$1079,AQ$2)</f>
        <v>1.3279670946478099</v>
      </c>
      <c r="AR287">
        <f>VLOOKUP($AC287,LS_Coint_BD!$B$3:$AQ$1079,AR$2)</f>
        <v>1.3347845320273899</v>
      </c>
      <c r="AS287">
        <f>VLOOKUP($AC287,LS_Coint_BD!$B$3:$AQ$1079,AS$2)</f>
        <v>1.4183781565985101</v>
      </c>
      <c r="AT287">
        <f>VLOOKUP($AC287,LS_Coint_BD!$B$3:$AQ$1079,AT$2)</f>
        <v>1.47593428772574</v>
      </c>
      <c r="AU287">
        <f>VLOOKUP($AC287,LS_Coint_BD!$B$3:$AQ$1079,AU$2)</f>
        <v>3.6871510854016698</v>
      </c>
      <c r="AV287">
        <f>VLOOKUP($AC287,LS_Coint_BD!$B$3:$AQ$1079,AV$2)</f>
        <v>0</v>
      </c>
      <c r="AW287">
        <f>VLOOKUP($AC287,LS_Coint_BD!$B$3:$AQ$1079,AW$2)</f>
        <v>0</v>
      </c>
      <c r="AX287">
        <f>VLOOKUP($AC287,LS_Coint_BD!$B$3:$AQ$1079,AX$2)</f>
        <v>0</v>
      </c>
      <c r="AY287">
        <f>VLOOKUP($AC287,LS_Coint_BD!$B$3:$AQ$1079,AY$2)</f>
        <v>-8.6597395920762198E-16</v>
      </c>
      <c r="AZ287">
        <f>VLOOKUP($AC287,LS_Coint_BD!$B$3:$AQ$1079,AZ$2)</f>
        <v>2.2500519965736501E-15</v>
      </c>
      <c r="BA287">
        <f>VLOOKUP($AC287,LS_Coint_BD!$B$3:$AQ$1079,BA$2)</f>
        <v>-2.29150032282632E-15</v>
      </c>
      <c r="BB287">
        <f>VLOOKUP($AC287,LS_Coint_BD!$B$3:$AQ$1079,BB$2)</f>
        <v>-6.9439403722009804E-16</v>
      </c>
      <c r="BC287">
        <f>VLOOKUP($AC287,LS_Coint_BD!$B$3:$AQ$1079,BC$2)</f>
        <v>0</v>
      </c>
      <c r="BD287">
        <f t="shared" si="225"/>
        <v>0</v>
      </c>
      <c r="BE287">
        <f t="shared" si="226"/>
        <v>0</v>
      </c>
      <c r="BF287">
        <f t="shared" si="227"/>
        <v>0</v>
      </c>
      <c r="BG287">
        <f t="shared" si="228"/>
        <v>-2.6559341892956208</v>
      </c>
      <c r="BH287">
        <f t="shared" si="229"/>
        <v>-2.6695690640547776</v>
      </c>
      <c r="BI287">
        <f t="shared" si="230"/>
        <v>-2.8367563131970224</v>
      </c>
      <c r="BJ287">
        <f t="shared" si="231"/>
        <v>-2.9518685754514808</v>
      </c>
      <c r="BK287">
        <f t="shared" si="232"/>
        <v>-7.3743021708033396</v>
      </c>
      <c r="BL287">
        <f t="shared" si="233"/>
        <v>0</v>
      </c>
      <c r="BN287" s="30" t="b">
        <f t="shared" si="217"/>
        <v>0</v>
      </c>
      <c r="BO287" s="30" t="b">
        <f t="shared" si="218"/>
        <v>0</v>
      </c>
      <c r="BP287" s="30" t="b">
        <f t="shared" si="219"/>
        <v>0</v>
      </c>
      <c r="BQ287" s="30" t="b">
        <f t="shared" si="220"/>
        <v>0</v>
      </c>
      <c r="BR287" s="30" t="b">
        <f t="shared" si="221"/>
        <v>0</v>
      </c>
      <c r="BS287" s="30" t="b">
        <f t="shared" si="222"/>
        <v>0</v>
      </c>
      <c r="BT287" s="30" t="b">
        <f t="shared" si="223"/>
        <v>0</v>
      </c>
      <c r="BU287" s="30" t="b">
        <f t="shared" si="224"/>
        <v>0</v>
      </c>
    </row>
    <row r="288" spans="2:73" x14ac:dyDescent="0.3">
      <c r="B288" s="17" t="str">
        <f>VLOOKUP($AC288,LS_Coint_BD!$B$3:$D$1079,2)</f>
        <v>CSNA3</v>
      </c>
      <c r="C288" s="87" t="str">
        <f>VLOOKUP($AC288,LS_Coint_BD!$B$3:$D$1079,3)</f>
        <v>RADL3</v>
      </c>
      <c r="D288" s="68">
        <f t="shared" si="234"/>
        <v>0</v>
      </c>
      <c r="E288" s="65">
        <f t="shared" si="235"/>
        <v>0</v>
      </c>
      <c r="F288" s="69">
        <f t="shared" si="236"/>
        <v>0</v>
      </c>
      <c r="G288" s="68">
        <f t="shared" si="237"/>
        <v>0</v>
      </c>
      <c r="H288" s="65">
        <f t="shared" si="238"/>
        <v>0</v>
      </c>
      <c r="I288" s="69">
        <f t="shared" si="239"/>
        <v>0</v>
      </c>
      <c r="J288" s="68">
        <f t="shared" si="240"/>
        <v>0</v>
      </c>
      <c r="K288" s="65">
        <f t="shared" si="241"/>
        <v>0</v>
      </c>
      <c r="L288" s="69">
        <f t="shared" si="242"/>
        <v>0</v>
      </c>
      <c r="M288" s="68">
        <f t="shared" si="243"/>
        <v>-0.47692646928592097</v>
      </c>
      <c r="N288" s="65">
        <f t="shared" si="244"/>
        <v>-3.3963767951844885</v>
      </c>
      <c r="O288" s="69">
        <f t="shared" si="245"/>
        <v>-2.264251196789659</v>
      </c>
      <c r="P288" s="68">
        <f t="shared" si="246"/>
        <v>-0.59048195746639465</v>
      </c>
      <c r="Q288" s="65">
        <f t="shared" si="247"/>
        <v>-3.34685167463343</v>
      </c>
      <c r="R288" s="69">
        <f t="shared" si="248"/>
        <v>-2.23123444975562</v>
      </c>
      <c r="S288" s="68">
        <f t="shared" si="249"/>
        <v>-0.70729428893552537</v>
      </c>
      <c r="T288" s="65">
        <f t="shared" si="250"/>
        <v>-3.3110358929983499</v>
      </c>
      <c r="U288" s="69">
        <f t="shared" si="251"/>
        <v>-2.2073572619988999</v>
      </c>
      <c r="V288" s="68">
        <f t="shared" si="252"/>
        <v>-0.8021732054107531</v>
      </c>
      <c r="W288" s="65">
        <f t="shared" si="253"/>
        <v>-3.3766644701031288</v>
      </c>
      <c r="X288" s="69">
        <f t="shared" si="254"/>
        <v>-2.251109646735419</v>
      </c>
      <c r="Y288" s="68">
        <f t="shared" si="255"/>
        <v>-0.83289937090379595</v>
      </c>
      <c r="Z288" s="65">
        <f t="shared" si="256"/>
        <v>-3.6195407268349813</v>
      </c>
      <c r="AA288" s="69">
        <f t="shared" si="257"/>
        <v>-2.413027151223321</v>
      </c>
      <c r="AB288" s="98">
        <f>SUMIF(BN288:BU288,"VERDADEIRO",BN$3:$BU287)</f>
        <v>0</v>
      </c>
      <c r="AC288" s="97">
        <f t="shared" si="216"/>
        <v>285</v>
      </c>
      <c r="AD288">
        <f>RTD("tryd.rtdserver",,"COT",B288,"ULT")</f>
        <v>33.39</v>
      </c>
      <c r="AE288">
        <f>RTD("tryd.rtdserver",,"COT",C288,"ULT")</f>
        <v>25.25</v>
      </c>
      <c r="AF288">
        <f>VLOOKUP($AC288,LS_Coint_BD!$B$3:$AQ$1079,AF$2)*$AD288+VLOOKUP($AC288,LS_Coint_BD!$B$3:$AQ$1079,AF$2+1)</f>
        <v>0</v>
      </c>
      <c r="AG288">
        <f>VLOOKUP($AC288,LS_Coint_BD!$B$3:$AQ$1079,AG$2)*$AD288+VLOOKUP($AC288,LS_Coint_BD!$B$3:$AQ$1079,AG$2+1)</f>
        <v>0</v>
      </c>
      <c r="AH288">
        <f>VLOOKUP($AC288,LS_Coint_BD!$B$3:$AQ$1079,AH$2)*$AD288+VLOOKUP($AC288,LS_Coint_BD!$B$3:$AQ$1079,AH$2+1)</f>
        <v>0</v>
      </c>
      <c r="AI288">
        <f>VLOOKUP($AC288,LS_Coint_BD!$B$3:$AQ$1079,AI$2)*$AD288+VLOOKUP($AC288,LS_Coint_BD!$B$3:$AQ$1079,AI$2+1)</f>
        <v>25.726926469285921</v>
      </c>
      <c r="AJ288">
        <f>VLOOKUP($AC288,LS_Coint_BD!$B$3:$AQ$1079,AJ$2)*$AD288+VLOOKUP($AC288,LS_Coint_BD!$B$3:$AQ$1079,AJ$2+1)</f>
        <v>25.840481957466395</v>
      </c>
      <c r="AK288">
        <f>VLOOKUP($AC288,LS_Coint_BD!$B$3:$AQ$1079,AK$2)*$AD288+VLOOKUP($AC288,LS_Coint_BD!$B$3:$AQ$1079,AK$2+1)</f>
        <v>25.957294288935525</v>
      </c>
      <c r="AL288">
        <f>VLOOKUP($AC288,LS_Coint_BD!$B$3:$AQ$1079,AL$2)*$AD288+VLOOKUP($AC288,LS_Coint_BD!$B$3:$AQ$1079,AL$2+1)</f>
        <v>26.052173205410753</v>
      </c>
      <c r="AM288">
        <f>VLOOKUP($AC288,LS_Coint_BD!$B$3:$AQ$1079,AM$2)*$AD288+VLOOKUP($AC288,LS_Coint_BD!$B$3:$AQ$1079,AM$2+1)</f>
        <v>26.082899370903796</v>
      </c>
      <c r="AN288">
        <f>VLOOKUP($AC288,LS_Coint_BD!$B$3:$AQ$1079,AN$2)</f>
        <v>0</v>
      </c>
      <c r="AO288">
        <f>VLOOKUP($AC288,LS_Coint_BD!$B$3:$AQ$1079,AO$2)</f>
        <v>0</v>
      </c>
      <c r="AP288">
        <f>VLOOKUP($AC288,LS_Coint_BD!$B$3:$AQ$1079,AP$2)</f>
        <v>0</v>
      </c>
      <c r="AQ288">
        <f>VLOOKUP($AC288,LS_Coint_BD!$B$3:$AQ$1079,AQ$2)</f>
        <v>1.13212559839483</v>
      </c>
      <c r="AR288">
        <f>VLOOKUP($AC288,LS_Coint_BD!$B$3:$AQ$1079,AR$2)</f>
        <v>1.11561722487781</v>
      </c>
      <c r="AS288">
        <f>VLOOKUP($AC288,LS_Coint_BD!$B$3:$AQ$1079,AS$2)</f>
        <v>1.10367863099945</v>
      </c>
      <c r="AT288">
        <f>VLOOKUP($AC288,LS_Coint_BD!$B$3:$AQ$1079,AT$2)</f>
        <v>1.12555482336771</v>
      </c>
      <c r="AU288">
        <f>VLOOKUP($AC288,LS_Coint_BD!$B$3:$AQ$1079,AU$2)</f>
        <v>1.2065135756116601</v>
      </c>
      <c r="AV288">
        <f>VLOOKUP($AC288,LS_Coint_BD!$B$3:$AQ$1079,AV$2)</f>
        <v>0</v>
      </c>
      <c r="AW288">
        <f>VLOOKUP($AC288,LS_Coint_BD!$B$3:$AQ$1079,AW$2)</f>
        <v>0</v>
      </c>
      <c r="AX288">
        <f>VLOOKUP($AC288,LS_Coint_BD!$B$3:$AQ$1079,AX$2)</f>
        <v>0</v>
      </c>
      <c r="AY288">
        <f>VLOOKUP($AC288,LS_Coint_BD!$B$3:$AQ$1079,AY$2)</f>
        <v>8.8817841970012504E-16</v>
      </c>
      <c r="AZ288">
        <f>VLOOKUP($AC288,LS_Coint_BD!$B$3:$AQ$1079,AZ$2)</f>
        <v>-1.5789838572446701E-16</v>
      </c>
      <c r="BA288">
        <f>VLOOKUP($AC288,LS_Coint_BD!$B$3:$AQ$1079,BA$2)</f>
        <v>8.8817841970012504E-17</v>
      </c>
      <c r="BB288">
        <f>VLOOKUP($AC288,LS_Coint_BD!$B$3:$AQ$1079,BB$2)</f>
        <v>9.6892191240013694E-16</v>
      </c>
      <c r="BC288">
        <f>VLOOKUP($AC288,LS_Coint_BD!$B$3:$AQ$1079,BC$2)</f>
        <v>-1.05160324892495E-15</v>
      </c>
      <c r="BD288">
        <f t="shared" si="225"/>
        <v>0</v>
      </c>
      <c r="BE288">
        <f t="shared" si="226"/>
        <v>0</v>
      </c>
      <c r="BF288">
        <f t="shared" si="227"/>
        <v>0</v>
      </c>
      <c r="BG288">
        <f t="shared" si="228"/>
        <v>-2.264251196789659</v>
      </c>
      <c r="BH288">
        <f t="shared" si="229"/>
        <v>-2.23123444975562</v>
      </c>
      <c r="BI288">
        <f t="shared" si="230"/>
        <v>-2.2073572619988999</v>
      </c>
      <c r="BJ288">
        <f t="shared" si="231"/>
        <v>-2.251109646735419</v>
      </c>
      <c r="BK288">
        <f t="shared" si="232"/>
        <v>-2.413027151223321</v>
      </c>
      <c r="BL288">
        <f t="shared" si="233"/>
        <v>0</v>
      </c>
      <c r="BN288" s="19" t="b">
        <f t="shared" si="217"/>
        <v>0</v>
      </c>
      <c r="BO288" s="19" t="b">
        <f t="shared" si="218"/>
        <v>0</v>
      </c>
      <c r="BP288" s="19" t="b">
        <f t="shared" si="219"/>
        <v>0</v>
      </c>
      <c r="BQ288" s="19" t="b">
        <f t="shared" si="220"/>
        <v>0</v>
      </c>
      <c r="BR288" s="19" t="b">
        <f t="shared" si="221"/>
        <v>0</v>
      </c>
      <c r="BS288" s="19" t="b">
        <f t="shared" si="222"/>
        <v>0</v>
      </c>
      <c r="BT288" s="19" t="b">
        <f t="shared" si="223"/>
        <v>0</v>
      </c>
      <c r="BU288" s="19" t="b">
        <f t="shared" si="224"/>
        <v>0</v>
      </c>
    </row>
    <row r="289" spans="2:73" x14ac:dyDescent="0.3">
      <c r="B289" s="17" t="str">
        <f>VLOOKUP($AC289,LS_Coint_BD!$B$3:$D$1079,2)</f>
        <v>CVCB3</v>
      </c>
      <c r="C289" s="87" t="str">
        <f>VLOOKUP($AC289,LS_Coint_BD!$B$3:$D$1079,3)</f>
        <v>BRDT3</v>
      </c>
      <c r="D289" s="70">
        <f t="shared" si="234"/>
        <v>0</v>
      </c>
      <c r="E289" s="66">
        <f t="shared" si="235"/>
        <v>0</v>
      </c>
      <c r="F289" s="71">
        <f t="shared" si="236"/>
        <v>0</v>
      </c>
      <c r="G289" s="70">
        <f t="shared" si="237"/>
        <v>0.67139513941299001</v>
      </c>
      <c r="H289" s="66">
        <f t="shared" si="238"/>
        <v>2.5073552819637732</v>
      </c>
      <c r="I289" s="71">
        <f t="shared" si="239"/>
        <v>1.6715701879758489</v>
      </c>
      <c r="J289" s="70">
        <f t="shared" si="240"/>
        <v>0.70906223020778825</v>
      </c>
      <c r="K289" s="66">
        <f t="shared" si="241"/>
        <v>2.3728896250831517</v>
      </c>
      <c r="L289" s="71">
        <f t="shared" si="242"/>
        <v>1.5819264167221012</v>
      </c>
      <c r="M289" s="70">
        <f t="shared" si="243"/>
        <v>0.75867474841868443</v>
      </c>
      <c r="N289" s="66">
        <f t="shared" si="244"/>
        <v>2.298736830198659</v>
      </c>
      <c r="O289" s="71">
        <f t="shared" si="245"/>
        <v>1.5324912201324392</v>
      </c>
      <c r="P289" s="70">
        <f t="shared" si="246"/>
        <v>0.74027831998802185</v>
      </c>
      <c r="Q289" s="66">
        <f t="shared" si="247"/>
        <v>2.3359243868835806</v>
      </c>
      <c r="R289" s="71">
        <f t="shared" si="248"/>
        <v>1.5572829245890538</v>
      </c>
      <c r="S289" s="70">
        <f t="shared" si="249"/>
        <v>0.70014642901392321</v>
      </c>
      <c r="T289" s="66">
        <f t="shared" si="250"/>
        <v>2.7473803051332912</v>
      </c>
      <c r="U289" s="71">
        <f t="shared" si="251"/>
        <v>1.8315868700888609</v>
      </c>
      <c r="V289" s="70">
        <f t="shared" si="252"/>
        <v>0.55986048005796718</v>
      </c>
      <c r="W289" s="66">
        <f t="shared" si="253"/>
        <v>3.459244152046649</v>
      </c>
      <c r="X289" s="71">
        <f t="shared" si="254"/>
        <v>2.3061627680310992</v>
      </c>
      <c r="Y289" s="70">
        <f t="shared" si="255"/>
        <v>0.62046272044328887</v>
      </c>
      <c r="Z289" s="66">
        <f t="shared" si="256"/>
        <v>3.520393062030303</v>
      </c>
      <c r="AA289" s="71">
        <f t="shared" si="257"/>
        <v>2.3469287080202021</v>
      </c>
      <c r="AB289" s="98">
        <f>SUMIF(BN289:BU289,"VERDADEIRO",BN$3:$BU288)</f>
        <v>0</v>
      </c>
      <c r="AC289" s="97">
        <f t="shared" si="216"/>
        <v>286</v>
      </c>
      <c r="AD289">
        <f>RTD("tryd.rtdserver",,"COT",B289,"ULT")</f>
        <v>19.97</v>
      </c>
      <c r="AE289">
        <f>RTD("tryd.rtdserver",,"COT",C289,"ULT")</f>
        <v>22.48</v>
      </c>
      <c r="AF289">
        <f>VLOOKUP($AC289,LS_Coint_BD!$B$3:$AQ$1079,AF$2)*$AD289+VLOOKUP($AC289,LS_Coint_BD!$B$3:$AQ$1079,AF$2+1)</f>
        <v>0</v>
      </c>
      <c r="AG289">
        <f>VLOOKUP($AC289,LS_Coint_BD!$B$3:$AQ$1079,AG$2)*$AD289+VLOOKUP($AC289,LS_Coint_BD!$B$3:$AQ$1079,AG$2+1)</f>
        <v>21.80860486058701</v>
      </c>
      <c r="AH289">
        <f>VLOOKUP($AC289,LS_Coint_BD!$B$3:$AQ$1079,AH$2)*$AD289+VLOOKUP($AC289,LS_Coint_BD!$B$3:$AQ$1079,AH$2+1)</f>
        <v>21.770937769792212</v>
      </c>
      <c r="AI289">
        <f>VLOOKUP($AC289,LS_Coint_BD!$B$3:$AQ$1079,AI$2)*$AD289+VLOOKUP($AC289,LS_Coint_BD!$B$3:$AQ$1079,AI$2+1)</f>
        <v>21.721325251581316</v>
      </c>
      <c r="AJ289">
        <f>VLOOKUP($AC289,LS_Coint_BD!$B$3:$AQ$1079,AJ$2)*$AD289+VLOOKUP($AC289,LS_Coint_BD!$B$3:$AQ$1079,AJ$2+1)</f>
        <v>21.739721680011979</v>
      </c>
      <c r="AK289">
        <f>VLOOKUP($AC289,LS_Coint_BD!$B$3:$AQ$1079,AK$2)*$AD289+VLOOKUP($AC289,LS_Coint_BD!$B$3:$AQ$1079,AK$2+1)</f>
        <v>21.779853570986077</v>
      </c>
      <c r="AL289">
        <f>VLOOKUP($AC289,LS_Coint_BD!$B$3:$AQ$1079,AL$2)*$AD289+VLOOKUP($AC289,LS_Coint_BD!$B$3:$AQ$1079,AL$2+1)</f>
        <v>21.920139519942033</v>
      </c>
      <c r="AM289">
        <f>VLOOKUP($AC289,LS_Coint_BD!$B$3:$AQ$1079,AM$2)*$AD289+VLOOKUP($AC289,LS_Coint_BD!$B$3:$AQ$1079,AM$2+1)</f>
        <v>21.859537279556712</v>
      </c>
      <c r="AN289">
        <f>VLOOKUP($AC289,LS_Coint_BD!$B$3:$AQ$1079,AN$2)</f>
        <v>0</v>
      </c>
      <c r="AO289">
        <f>VLOOKUP($AC289,LS_Coint_BD!$B$3:$AQ$1079,AO$2)</f>
        <v>0.835785093987923</v>
      </c>
      <c r="AP289">
        <f>VLOOKUP($AC289,LS_Coint_BD!$B$3:$AQ$1079,AP$2)</f>
        <v>0.79096320836105105</v>
      </c>
      <c r="AQ289">
        <f>VLOOKUP($AC289,LS_Coint_BD!$B$3:$AQ$1079,AQ$2)</f>
        <v>0.76624561006622105</v>
      </c>
      <c r="AR289">
        <f>VLOOKUP($AC289,LS_Coint_BD!$B$3:$AQ$1079,AR$2)</f>
        <v>0.77864146229452702</v>
      </c>
      <c r="AS289">
        <f>VLOOKUP($AC289,LS_Coint_BD!$B$3:$AQ$1079,AS$2)</f>
        <v>0.915793435044431</v>
      </c>
      <c r="AT289">
        <f>VLOOKUP($AC289,LS_Coint_BD!$B$3:$AQ$1079,AT$2)</f>
        <v>1.15308138401555</v>
      </c>
      <c r="AU289">
        <f>VLOOKUP($AC289,LS_Coint_BD!$B$3:$AQ$1079,AU$2)</f>
        <v>1.1734643540101</v>
      </c>
      <c r="AV289">
        <f>VLOOKUP($AC289,LS_Coint_BD!$B$3:$AQ$1079,AV$2)</f>
        <v>0</v>
      </c>
      <c r="AW289">
        <f>VLOOKUP($AC289,LS_Coint_BD!$B$3:$AQ$1079,AW$2)</f>
        <v>2.78295904839373E-15</v>
      </c>
      <c r="AX289">
        <f>VLOOKUP($AC289,LS_Coint_BD!$B$3:$AQ$1079,AX$2)</f>
        <v>-7.8667231459153995E-16</v>
      </c>
      <c r="AY289">
        <f>VLOOKUP($AC289,LS_Coint_BD!$B$3:$AQ$1079,AY$2)</f>
        <v>-2.8865798640254102E-15</v>
      </c>
      <c r="AZ289">
        <f>VLOOKUP($AC289,LS_Coint_BD!$B$3:$AQ$1079,AZ$2)</f>
        <v>-2.7632217501781699E-16</v>
      </c>
      <c r="BA289">
        <f>VLOOKUP($AC289,LS_Coint_BD!$B$3:$AQ$1079,BA$2)</f>
        <v>-1.20792265079217E-15</v>
      </c>
      <c r="BB289">
        <f>VLOOKUP($AC289,LS_Coint_BD!$B$3:$AQ$1079,BB$2)</f>
        <v>-1.0012193094801399E-15</v>
      </c>
      <c r="BC289">
        <f>VLOOKUP($AC289,LS_Coint_BD!$B$3:$AQ$1079,BC$2)</f>
        <v>2.1032064978499E-15</v>
      </c>
      <c r="BD289">
        <f t="shared" si="225"/>
        <v>0</v>
      </c>
      <c r="BE289">
        <f t="shared" si="226"/>
        <v>1.6715701879758489</v>
      </c>
      <c r="BF289">
        <f t="shared" si="227"/>
        <v>1.5819264167221012</v>
      </c>
      <c r="BG289">
        <f t="shared" si="228"/>
        <v>1.5324912201324392</v>
      </c>
      <c r="BH289">
        <f t="shared" si="229"/>
        <v>1.5572829245890538</v>
      </c>
      <c r="BI289">
        <f t="shared" si="230"/>
        <v>1.8315868700888609</v>
      </c>
      <c r="BJ289">
        <f t="shared" si="231"/>
        <v>2.3061627680310992</v>
      </c>
      <c r="BK289">
        <f t="shared" si="232"/>
        <v>2.3469287080202021</v>
      </c>
      <c r="BL289">
        <f t="shared" si="233"/>
        <v>0</v>
      </c>
      <c r="BN289" s="30" t="b">
        <f t="shared" si="217"/>
        <v>0</v>
      </c>
      <c r="BO289" s="30" t="b">
        <f t="shared" si="218"/>
        <v>0</v>
      </c>
      <c r="BP289" s="30" t="b">
        <f t="shared" si="219"/>
        <v>0</v>
      </c>
      <c r="BQ289" s="30" t="b">
        <f t="shared" si="220"/>
        <v>0</v>
      </c>
      <c r="BR289" s="30" t="b">
        <f t="shared" si="221"/>
        <v>0</v>
      </c>
      <c r="BS289" s="30" t="b">
        <f t="shared" si="222"/>
        <v>0</v>
      </c>
      <c r="BT289" s="30" t="b">
        <f t="shared" si="223"/>
        <v>0</v>
      </c>
      <c r="BU289" s="30" t="b">
        <f t="shared" si="224"/>
        <v>0</v>
      </c>
    </row>
    <row r="290" spans="2:73" x14ac:dyDescent="0.3">
      <c r="B290" s="17" t="str">
        <f>VLOOKUP($AC290,LS_Coint_BD!$B$3:$D$1079,2)</f>
        <v>CVCB3</v>
      </c>
      <c r="C290" s="87" t="str">
        <f>VLOOKUP($AC290,LS_Coint_BD!$B$3:$D$1079,3)</f>
        <v>BRFS3</v>
      </c>
      <c r="D290" s="68">
        <f t="shared" si="234"/>
        <v>0.64335124999955084</v>
      </c>
      <c r="E290" s="65">
        <f t="shared" si="235"/>
        <v>2.6681312656066281</v>
      </c>
      <c r="F290" s="69">
        <f t="shared" si="236"/>
        <v>1.7787541770710853</v>
      </c>
      <c r="G290" s="68">
        <f t="shared" si="237"/>
        <v>0.81142670257990446</v>
      </c>
      <c r="H290" s="65">
        <f t="shared" si="238"/>
        <v>2.7016311739592966</v>
      </c>
      <c r="I290" s="69">
        <f t="shared" si="239"/>
        <v>1.8010874493061979</v>
      </c>
      <c r="J290" s="68">
        <f t="shared" si="240"/>
        <v>1.1852454477118677</v>
      </c>
      <c r="K290" s="65">
        <f t="shared" si="241"/>
        <v>2.9878631268385547</v>
      </c>
      <c r="L290" s="69">
        <f t="shared" si="242"/>
        <v>1.991908751225703</v>
      </c>
      <c r="M290" s="68">
        <f t="shared" si="243"/>
        <v>1.1094861278121577</v>
      </c>
      <c r="N290" s="65">
        <f t="shared" si="244"/>
        <v>2.9562359822785931</v>
      </c>
      <c r="O290" s="69">
        <f t="shared" si="245"/>
        <v>1.9708239881857288</v>
      </c>
      <c r="P290" s="68">
        <f t="shared" si="246"/>
        <v>1.1058088098180825</v>
      </c>
      <c r="Q290" s="65">
        <f t="shared" si="247"/>
        <v>4.035862862234131</v>
      </c>
      <c r="R290" s="69">
        <f t="shared" si="248"/>
        <v>2.6905752414894204</v>
      </c>
      <c r="S290" s="68">
        <f t="shared" si="249"/>
        <v>1.1507005848399636</v>
      </c>
      <c r="T290" s="65">
        <f t="shared" si="250"/>
        <v>4.1056697812943694</v>
      </c>
      <c r="U290" s="69">
        <f t="shared" si="251"/>
        <v>2.7371131875295798</v>
      </c>
      <c r="V290" s="68">
        <f t="shared" si="252"/>
        <v>0.98827117073760107</v>
      </c>
      <c r="W290" s="65">
        <f t="shared" si="253"/>
        <v>4.606750872325561</v>
      </c>
      <c r="X290" s="69">
        <f t="shared" si="254"/>
        <v>3.0711672482170407</v>
      </c>
      <c r="Y290" s="68">
        <f t="shared" si="255"/>
        <v>0.41759501775634433</v>
      </c>
      <c r="Z290" s="65">
        <f t="shared" si="256"/>
        <v>5.1480161705985017</v>
      </c>
      <c r="AA290" s="69">
        <f t="shared" si="257"/>
        <v>3.432010780399001</v>
      </c>
      <c r="AB290" s="98">
        <f>SUMIF(BN290:BU290,"VERDADEIRO",BN$3:$BU289)</f>
        <v>0</v>
      </c>
      <c r="AC290" s="97">
        <f t="shared" si="216"/>
        <v>287</v>
      </c>
      <c r="AD290">
        <f>RTD("tryd.rtdserver",,"COT",B290,"ULT")</f>
        <v>19.97</v>
      </c>
      <c r="AE290">
        <f>RTD("tryd.rtdserver",,"COT",C290,"ULT")</f>
        <v>22.41</v>
      </c>
      <c r="AF290">
        <f>VLOOKUP($AC290,LS_Coint_BD!$B$3:$AQ$1079,AF$2)*$AD290+VLOOKUP($AC290,LS_Coint_BD!$B$3:$AQ$1079,AF$2+1)</f>
        <v>21.766648750000449</v>
      </c>
      <c r="AG290">
        <f>VLOOKUP($AC290,LS_Coint_BD!$B$3:$AQ$1079,AG$2)*$AD290+VLOOKUP($AC290,LS_Coint_BD!$B$3:$AQ$1079,AG$2+1)</f>
        <v>21.598573297420096</v>
      </c>
      <c r="AH290">
        <f>VLOOKUP($AC290,LS_Coint_BD!$B$3:$AQ$1079,AH$2)*$AD290+VLOOKUP($AC290,LS_Coint_BD!$B$3:$AQ$1079,AH$2+1)</f>
        <v>21.224754552288132</v>
      </c>
      <c r="AI290">
        <f>VLOOKUP($AC290,LS_Coint_BD!$B$3:$AQ$1079,AI$2)*$AD290+VLOOKUP($AC290,LS_Coint_BD!$B$3:$AQ$1079,AI$2+1)</f>
        <v>21.300513872187842</v>
      </c>
      <c r="AJ290">
        <f>VLOOKUP($AC290,LS_Coint_BD!$B$3:$AQ$1079,AJ$2)*$AD290+VLOOKUP($AC290,LS_Coint_BD!$B$3:$AQ$1079,AJ$2+1)</f>
        <v>21.304191190181918</v>
      </c>
      <c r="AK290">
        <f>VLOOKUP($AC290,LS_Coint_BD!$B$3:$AQ$1079,AK$2)*$AD290+VLOOKUP($AC290,LS_Coint_BD!$B$3:$AQ$1079,AK$2+1)</f>
        <v>21.259299415160037</v>
      </c>
      <c r="AL290">
        <f>VLOOKUP($AC290,LS_Coint_BD!$B$3:$AQ$1079,AL$2)*$AD290+VLOOKUP($AC290,LS_Coint_BD!$B$3:$AQ$1079,AL$2+1)</f>
        <v>21.421728829262399</v>
      </c>
      <c r="AM290">
        <f>VLOOKUP($AC290,LS_Coint_BD!$B$3:$AQ$1079,AM$2)*$AD290+VLOOKUP($AC290,LS_Coint_BD!$B$3:$AQ$1079,AM$2+1)</f>
        <v>21.992404982243656</v>
      </c>
      <c r="AN290">
        <f>VLOOKUP($AC290,LS_Coint_BD!$B$3:$AQ$1079,AN$2)</f>
        <v>0.88937708853554198</v>
      </c>
      <c r="AO290">
        <f>VLOOKUP($AC290,LS_Coint_BD!$B$3:$AQ$1079,AO$2)</f>
        <v>0.90054372465309795</v>
      </c>
      <c r="AP290">
        <f>VLOOKUP($AC290,LS_Coint_BD!$B$3:$AQ$1079,AP$2)</f>
        <v>0.99595437561285205</v>
      </c>
      <c r="AQ290">
        <f>VLOOKUP($AC290,LS_Coint_BD!$B$3:$AQ$1079,AQ$2)</f>
        <v>0.98541199409286395</v>
      </c>
      <c r="AR290">
        <f>VLOOKUP($AC290,LS_Coint_BD!$B$3:$AQ$1079,AR$2)</f>
        <v>1.34528762074471</v>
      </c>
      <c r="AS290">
        <f>VLOOKUP($AC290,LS_Coint_BD!$B$3:$AQ$1079,AS$2)</f>
        <v>1.3685565937647901</v>
      </c>
      <c r="AT290">
        <f>VLOOKUP($AC290,LS_Coint_BD!$B$3:$AQ$1079,AT$2)</f>
        <v>1.5355836241085199</v>
      </c>
      <c r="AU290">
        <f>VLOOKUP($AC290,LS_Coint_BD!$B$3:$AQ$1079,AU$2)</f>
        <v>1.7160053901995</v>
      </c>
      <c r="AV290">
        <f>VLOOKUP($AC290,LS_Coint_BD!$B$3:$AQ$1079,AV$2)</f>
        <v>1.3145040611561901E-15</v>
      </c>
      <c r="AW290">
        <f>VLOOKUP($AC290,LS_Coint_BD!$B$3:$AQ$1079,AW$2)</f>
        <v>1.9243865760169398E-15</v>
      </c>
      <c r="AX290">
        <f>VLOOKUP($AC290,LS_Coint_BD!$B$3:$AQ$1079,AX$2)</f>
        <v>-1.040437577363E-15</v>
      </c>
      <c r="AY290">
        <f>VLOOKUP($AC290,LS_Coint_BD!$B$3:$AQ$1079,AY$2)</f>
        <v>9.3258734068513193E-16</v>
      </c>
      <c r="AZ290">
        <f>VLOOKUP($AC290,LS_Coint_BD!$B$3:$AQ$1079,AZ$2)</f>
        <v>2.5658487680225798E-16</v>
      </c>
      <c r="BA290">
        <f>VLOOKUP($AC290,LS_Coint_BD!$B$3:$AQ$1079,BA$2)</f>
        <v>-3.1974423109204502E-16</v>
      </c>
      <c r="BB290">
        <f>VLOOKUP($AC290,LS_Coint_BD!$B$3:$AQ$1079,BB$2)</f>
        <v>9.5277321386013397E-16</v>
      </c>
      <c r="BC290">
        <f>VLOOKUP($AC290,LS_Coint_BD!$B$3:$AQ$1079,BC$2)</f>
        <v>8.5265128291211999E-16</v>
      </c>
      <c r="BD290">
        <f t="shared" si="225"/>
        <v>1.7787541770710853</v>
      </c>
      <c r="BE290">
        <f t="shared" si="226"/>
        <v>1.8010874493061979</v>
      </c>
      <c r="BF290">
        <f t="shared" si="227"/>
        <v>1.991908751225703</v>
      </c>
      <c r="BG290">
        <f t="shared" si="228"/>
        <v>1.9708239881857288</v>
      </c>
      <c r="BH290">
        <f t="shared" si="229"/>
        <v>2.6905752414894204</v>
      </c>
      <c r="BI290">
        <f t="shared" si="230"/>
        <v>2.7371131875295798</v>
      </c>
      <c r="BJ290">
        <f t="shared" si="231"/>
        <v>3.0711672482170407</v>
      </c>
      <c r="BK290">
        <f t="shared" si="232"/>
        <v>3.432010780399001</v>
      </c>
      <c r="BL290">
        <f t="shared" si="233"/>
        <v>1.778754177071088</v>
      </c>
      <c r="BN290" s="19" t="b">
        <f t="shared" si="217"/>
        <v>0</v>
      </c>
      <c r="BO290" s="19" t="b">
        <f t="shared" si="218"/>
        <v>0</v>
      </c>
      <c r="BP290" s="19" t="b">
        <f t="shared" si="219"/>
        <v>0</v>
      </c>
      <c r="BQ290" s="19" t="b">
        <f t="shared" si="220"/>
        <v>0</v>
      </c>
      <c r="BR290" s="19" t="b">
        <f t="shared" si="221"/>
        <v>0</v>
      </c>
      <c r="BS290" s="19" t="b">
        <f t="shared" si="222"/>
        <v>0</v>
      </c>
      <c r="BT290" s="19" t="b">
        <f t="shared" si="223"/>
        <v>0</v>
      </c>
      <c r="BU290" s="19" t="b">
        <f t="shared" si="224"/>
        <v>0</v>
      </c>
    </row>
    <row r="291" spans="2:73" x14ac:dyDescent="0.3">
      <c r="B291" s="17" t="str">
        <f>VLOOKUP($AC291,LS_Coint_BD!$B$3:$D$1079,2)</f>
        <v>CVCB3</v>
      </c>
      <c r="C291" s="87" t="str">
        <f>VLOOKUP($AC291,LS_Coint_BD!$B$3:$D$1079,3)</f>
        <v>BRML3</v>
      </c>
      <c r="D291" s="70">
        <f t="shared" si="234"/>
        <v>0</v>
      </c>
      <c r="E291" s="66">
        <f t="shared" si="235"/>
        <v>0</v>
      </c>
      <c r="F291" s="71">
        <f t="shared" si="236"/>
        <v>0</v>
      </c>
      <c r="G291" s="70">
        <f t="shared" si="237"/>
        <v>-0.16974862035815086</v>
      </c>
      <c r="H291" s="66">
        <f t="shared" si="238"/>
        <v>-1.3669499548678798</v>
      </c>
      <c r="I291" s="71">
        <f t="shared" si="239"/>
        <v>-0.91129996991191986</v>
      </c>
      <c r="J291" s="70">
        <f t="shared" si="240"/>
        <v>-0.27849327765683007</v>
      </c>
      <c r="K291" s="66">
        <f t="shared" si="241"/>
        <v>-1.4444304853668188</v>
      </c>
      <c r="L291" s="71">
        <f t="shared" si="242"/>
        <v>-0.96295365691121249</v>
      </c>
      <c r="M291" s="70">
        <f t="shared" si="243"/>
        <v>-0.36990118853839782</v>
      </c>
      <c r="N291" s="66">
        <f t="shared" si="244"/>
        <v>-1.5089041256416973</v>
      </c>
      <c r="O291" s="71">
        <f t="shared" si="245"/>
        <v>-1.0059360837611315</v>
      </c>
      <c r="P291" s="70">
        <f t="shared" si="246"/>
        <v>-0.40944818510087266</v>
      </c>
      <c r="Q291" s="66">
        <f t="shared" si="247"/>
        <v>-1.6494083501539953</v>
      </c>
      <c r="R291" s="71">
        <f t="shared" si="248"/>
        <v>-1.0996055667693303</v>
      </c>
      <c r="S291" s="70">
        <f t="shared" si="249"/>
        <v>-0.41881208324653407</v>
      </c>
      <c r="T291" s="66">
        <f t="shared" si="250"/>
        <v>-1.7298260280219877</v>
      </c>
      <c r="U291" s="71">
        <f t="shared" si="251"/>
        <v>-1.1532173520146585</v>
      </c>
      <c r="V291" s="70">
        <f t="shared" si="252"/>
        <v>-0.38640758232355488</v>
      </c>
      <c r="W291" s="66">
        <f t="shared" si="253"/>
        <v>-1.9151591569556632</v>
      </c>
      <c r="X291" s="71">
        <f t="shared" si="254"/>
        <v>-1.2767727713037755</v>
      </c>
      <c r="Y291" s="70">
        <f t="shared" si="255"/>
        <v>0</v>
      </c>
      <c r="Z291" s="66">
        <f t="shared" si="256"/>
        <v>0</v>
      </c>
      <c r="AA291" s="71">
        <f t="shared" si="257"/>
        <v>0</v>
      </c>
      <c r="AB291" s="98">
        <f>SUMIF(BN291:BU291,"VERDADEIRO",BN$3:$BU290)</f>
        <v>0</v>
      </c>
      <c r="AC291" s="97">
        <f t="shared" si="216"/>
        <v>288</v>
      </c>
      <c r="AD291">
        <f>RTD("tryd.rtdserver",,"COT",B291,"ULT")</f>
        <v>19.97</v>
      </c>
      <c r="AE291">
        <f>RTD("tryd.rtdserver",,"COT",C291,"ULT")</f>
        <v>9.83</v>
      </c>
      <c r="AF291">
        <f>VLOOKUP($AC291,LS_Coint_BD!$B$3:$AQ$1079,AF$2)*$AD291+VLOOKUP($AC291,LS_Coint_BD!$B$3:$AQ$1079,AF$2+1)</f>
        <v>0</v>
      </c>
      <c r="AG291">
        <f>VLOOKUP($AC291,LS_Coint_BD!$B$3:$AQ$1079,AG$2)*$AD291+VLOOKUP($AC291,LS_Coint_BD!$B$3:$AQ$1079,AG$2+1)</f>
        <v>9.9997486203581509</v>
      </c>
      <c r="AH291">
        <f>VLOOKUP($AC291,LS_Coint_BD!$B$3:$AQ$1079,AH$2)*$AD291+VLOOKUP($AC291,LS_Coint_BD!$B$3:$AQ$1079,AH$2+1)</f>
        <v>10.10849327765683</v>
      </c>
      <c r="AI291">
        <f>VLOOKUP($AC291,LS_Coint_BD!$B$3:$AQ$1079,AI$2)*$AD291+VLOOKUP($AC291,LS_Coint_BD!$B$3:$AQ$1079,AI$2+1)</f>
        <v>10.199901188538398</v>
      </c>
      <c r="AJ291">
        <f>VLOOKUP($AC291,LS_Coint_BD!$B$3:$AQ$1079,AJ$2)*$AD291+VLOOKUP($AC291,LS_Coint_BD!$B$3:$AQ$1079,AJ$2+1)</f>
        <v>10.239448185100873</v>
      </c>
      <c r="AK291">
        <f>VLOOKUP($AC291,LS_Coint_BD!$B$3:$AQ$1079,AK$2)*$AD291+VLOOKUP($AC291,LS_Coint_BD!$B$3:$AQ$1079,AK$2+1)</f>
        <v>10.248812083246534</v>
      </c>
      <c r="AL291">
        <f>VLOOKUP($AC291,LS_Coint_BD!$B$3:$AQ$1079,AL$2)*$AD291+VLOOKUP($AC291,LS_Coint_BD!$B$3:$AQ$1079,AL$2+1)</f>
        <v>10.216407582323555</v>
      </c>
      <c r="AM291">
        <f>VLOOKUP($AC291,LS_Coint_BD!$B$3:$AQ$1079,AM$2)*$AD291+VLOOKUP($AC291,LS_Coint_BD!$B$3:$AQ$1079,AM$2+1)</f>
        <v>0</v>
      </c>
      <c r="AN291">
        <f>VLOOKUP($AC291,LS_Coint_BD!$B$3:$AQ$1079,AN$2)</f>
        <v>0</v>
      </c>
      <c r="AO291">
        <f>VLOOKUP($AC291,LS_Coint_BD!$B$3:$AQ$1079,AO$2)</f>
        <v>0.45564998495595999</v>
      </c>
      <c r="AP291">
        <f>VLOOKUP($AC291,LS_Coint_BD!$B$3:$AQ$1079,AP$2)</f>
        <v>0.48147682845560602</v>
      </c>
      <c r="AQ291">
        <f>VLOOKUP($AC291,LS_Coint_BD!$B$3:$AQ$1079,AQ$2)</f>
        <v>0.50296804188056599</v>
      </c>
      <c r="AR291">
        <f>VLOOKUP($AC291,LS_Coint_BD!$B$3:$AQ$1079,AR$2)</f>
        <v>0.54980278338466504</v>
      </c>
      <c r="AS291">
        <f>VLOOKUP($AC291,LS_Coint_BD!$B$3:$AQ$1079,AS$2)</f>
        <v>0.57660867600732901</v>
      </c>
      <c r="AT291">
        <f>VLOOKUP($AC291,LS_Coint_BD!$B$3:$AQ$1079,AT$2)</f>
        <v>0.63838638565188799</v>
      </c>
      <c r="AU291">
        <f>VLOOKUP($AC291,LS_Coint_BD!$B$3:$AQ$1079,AU$2)</f>
        <v>0</v>
      </c>
      <c r="AV291">
        <f>VLOOKUP($AC291,LS_Coint_BD!$B$3:$AQ$1079,AV$2)</f>
        <v>0</v>
      </c>
      <c r="AW291">
        <f>VLOOKUP($AC291,LS_Coint_BD!$B$3:$AQ$1079,AW$2)</f>
        <v>1.03620815631681E-16</v>
      </c>
      <c r="AX291">
        <f>VLOOKUP($AC291,LS_Coint_BD!$B$3:$AQ$1079,AX$2)</f>
        <v>-4.06024420434343E-16</v>
      </c>
      <c r="AY291">
        <f>VLOOKUP($AC291,LS_Coint_BD!$B$3:$AQ$1079,AY$2)</f>
        <v>3.4416913763379898E-16</v>
      </c>
      <c r="AZ291">
        <f>VLOOKUP($AC291,LS_Coint_BD!$B$3:$AQ$1079,AZ$2)</f>
        <v>-1.1842378929335E-16</v>
      </c>
      <c r="BA291">
        <f>VLOOKUP($AC291,LS_Coint_BD!$B$3:$AQ$1079,BA$2)</f>
        <v>-4.6185277824406504E-16</v>
      </c>
      <c r="BB291">
        <f>VLOOKUP($AC291,LS_Coint_BD!$B$3:$AQ$1079,BB$2)</f>
        <v>4.8446095620006798E-16</v>
      </c>
      <c r="BC291">
        <f>VLOOKUP($AC291,LS_Coint_BD!$B$3:$AQ$1079,BC$2)</f>
        <v>0</v>
      </c>
      <c r="BD291">
        <f t="shared" si="225"/>
        <v>0</v>
      </c>
      <c r="BE291">
        <f t="shared" si="226"/>
        <v>-0.91129996991191986</v>
      </c>
      <c r="BF291">
        <f t="shared" si="227"/>
        <v>-0.96295365691121249</v>
      </c>
      <c r="BG291">
        <f t="shared" si="228"/>
        <v>-1.0059360837611315</v>
      </c>
      <c r="BH291">
        <f t="shared" si="229"/>
        <v>-1.0996055667693303</v>
      </c>
      <c r="BI291">
        <f t="shared" si="230"/>
        <v>-1.1532173520146585</v>
      </c>
      <c r="BJ291">
        <f t="shared" si="231"/>
        <v>-1.2767727713037755</v>
      </c>
      <c r="BK291">
        <f t="shared" si="232"/>
        <v>0</v>
      </c>
      <c r="BL291">
        <f t="shared" si="233"/>
        <v>0</v>
      </c>
      <c r="BN291" s="30" t="b">
        <f t="shared" si="217"/>
        <v>0</v>
      </c>
      <c r="BO291" s="30" t="b">
        <f t="shared" si="218"/>
        <v>0</v>
      </c>
      <c r="BP291" s="30" t="b">
        <f t="shared" si="219"/>
        <v>0</v>
      </c>
      <c r="BQ291" s="30" t="b">
        <f t="shared" si="220"/>
        <v>0</v>
      </c>
      <c r="BR291" s="30" t="b">
        <f t="shared" si="221"/>
        <v>0</v>
      </c>
      <c r="BS291" s="30" t="b">
        <f t="shared" si="222"/>
        <v>0</v>
      </c>
      <c r="BT291" s="30" t="b">
        <f t="shared" si="223"/>
        <v>0</v>
      </c>
      <c r="BU291" s="30" t="b">
        <f t="shared" si="224"/>
        <v>0</v>
      </c>
    </row>
    <row r="292" spans="2:73" x14ac:dyDescent="0.3">
      <c r="B292" s="17" t="str">
        <f>VLOOKUP($AC292,LS_Coint_BD!$B$3:$D$1079,2)</f>
        <v>CVCB3</v>
      </c>
      <c r="C292" s="87" t="str">
        <f>VLOOKUP($AC292,LS_Coint_BD!$B$3:$D$1079,3)</f>
        <v>CRFB3</v>
      </c>
      <c r="D292" s="68">
        <f t="shared" si="234"/>
        <v>-0.20784353843168191</v>
      </c>
      <c r="E292" s="65">
        <f t="shared" si="235"/>
        <v>-2.0380520390788432</v>
      </c>
      <c r="F292" s="69">
        <f t="shared" si="236"/>
        <v>-1.3587013593858954</v>
      </c>
      <c r="G292" s="68">
        <f t="shared" si="237"/>
        <v>-0.2307506263846193</v>
      </c>
      <c r="H292" s="65">
        <f t="shared" si="238"/>
        <v>-1.9761861190547363</v>
      </c>
      <c r="I292" s="69">
        <f t="shared" si="239"/>
        <v>-1.3174574127031575</v>
      </c>
      <c r="J292" s="68">
        <f t="shared" si="240"/>
        <v>0</v>
      </c>
      <c r="K292" s="65">
        <f t="shared" si="241"/>
        <v>0</v>
      </c>
      <c r="L292" s="69">
        <f t="shared" si="242"/>
        <v>0</v>
      </c>
      <c r="M292" s="68">
        <f t="shared" si="243"/>
        <v>-0.40906977755085094</v>
      </c>
      <c r="N292" s="65">
        <f t="shared" si="244"/>
        <v>-2.3370558275689879</v>
      </c>
      <c r="O292" s="69">
        <f t="shared" si="245"/>
        <v>-1.5580372183793252</v>
      </c>
      <c r="P292" s="68">
        <f t="shared" si="246"/>
        <v>-0.30857494564661536</v>
      </c>
      <c r="Q292" s="65">
        <f t="shared" si="247"/>
        <v>-2.9725073784550604</v>
      </c>
      <c r="R292" s="69">
        <f t="shared" si="248"/>
        <v>-1.9816715856367071</v>
      </c>
      <c r="S292" s="68">
        <f t="shared" si="249"/>
        <v>0</v>
      </c>
      <c r="T292" s="65">
        <f t="shared" si="250"/>
        <v>0</v>
      </c>
      <c r="U292" s="69">
        <f t="shared" si="251"/>
        <v>0</v>
      </c>
      <c r="V292" s="68">
        <f t="shared" si="252"/>
        <v>-0.24020780832886857</v>
      </c>
      <c r="W292" s="65">
        <f t="shared" si="253"/>
        <v>-3.0501557187044401</v>
      </c>
      <c r="X292" s="69">
        <f t="shared" si="254"/>
        <v>-2.0334371458029601</v>
      </c>
      <c r="Y292" s="68">
        <f t="shared" si="255"/>
        <v>0</v>
      </c>
      <c r="Z292" s="65">
        <f t="shared" si="256"/>
        <v>0</v>
      </c>
      <c r="AA292" s="69">
        <f t="shared" si="257"/>
        <v>0</v>
      </c>
      <c r="AB292" s="98">
        <f>SUMIF(BN292:BU292,"VERDADEIRO",BN$3:$BU291)</f>
        <v>0</v>
      </c>
      <c r="AC292" s="97">
        <f t="shared" si="216"/>
        <v>289</v>
      </c>
      <c r="AD292">
        <f>RTD("tryd.rtdserver",,"COT",B292,"ULT")</f>
        <v>19.97</v>
      </c>
      <c r="AE292">
        <f>RTD("tryd.rtdserver",,"COT",C292,"ULT")</f>
        <v>19.52</v>
      </c>
      <c r="AF292">
        <f>VLOOKUP($AC292,LS_Coint_BD!$B$3:$AQ$1079,AF$2)*$AD292+VLOOKUP($AC292,LS_Coint_BD!$B$3:$AQ$1079,AF$2+1)</f>
        <v>19.727843538431681</v>
      </c>
      <c r="AG292">
        <f>VLOOKUP($AC292,LS_Coint_BD!$B$3:$AQ$1079,AG$2)*$AD292+VLOOKUP($AC292,LS_Coint_BD!$B$3:$AQ$1079,AG$2+1)</f>
        <v>19.750750626384619</v>
      </c>
      <c r="AH292">
        <f>VLOOKUP($AC292,LS_Coint_BD!$B$3:$AQ$1079,AH$2)*$AD292+VLOOKUP($AC292,LS_Coint_BD!$B$3:$AQ$1079,AH$2+1)</f>
        <v>0</v>
      </c>
      <c r="AI292">
        <f>VLOOKUP($AC292,LS_Coint_BD!$B$3:$AQ$1079,AI$2)*$AD292+VLOOKUP($AC292,LS_Coint_BD!$B$3:$AQ$1079,AI$2+1)</f>
        <v>19.929069777550851</v>
      </c>
      <c r="AJ292">
        <f>VLOOKUP($AC292,LS_Coint_BD!$B$3:$AQ$1079,AJ$2)*$AD292+VLOOKUP($AC292,LS_Coint_BD!$B$3:$AQ$1079,AJ$2+1)</f>
        <v>19.828574945646615</v>
      </c>
      <c r="AK292">
        <f>VLOOKUP($AC292,LS_Coint_BD!$B$3:$AQ$1079,AK$2)*$AD292+VLOOKUP($AC292,LS_Coint_BD!$B$3:$AQ$1079,AK$2+1)</f>
        <v>0</v>
      </c>
      <c r="AL292">
        <f>VLOOKUP($AC292,LS_Coint_BD!$B$3:$AQ$1079,AL$2)*$AD292+VLOOKUP($AC292,LS_Coint_BD!$B$3:$AQ$1079,AL$2+1)</f>
        <v>19.760207808328868</v>
      </c>
      <c r="AM292">
        <f>VLOOKUP($AC292,LS_Coint_BD!$B$3:$AQ$1079,AM$2)*$AD292+VLOOKUP($AC292,LS_Coint_BD!$B$3:$AQ$1079,AM$2+1)</f>
        <v>0</v>
      </c>
      <c r="AN292">
        <f>VLOOKUP($AC292,LS_Coint_BD!$B$3:$AQ$1079,AN$2)</f>
        <v>0.67935067969294904</v>
      </c>
      <c r="AO292">
        <f>VLOOKUP($AC292,LS_Coint_BD!$B$3:$AQ$1079,AO$2)</f>
        <v>0.65872870635157899</v>
      </c>
      <c r="AP292">
        <f>VLOOKUP($AC292,LS_Coint_BD!$B$3:$AQ$1079,AP$2)</f>
        <v>0</v>
      </c>
      <c r="AQ292">
        <f>VLOOKUP($AC292,LS_Coint_BD!$B$3:$AQ$1079,AQ$2)</f>
        <v>0.77901860918966204</v>
      </c>
      <c r="AR292">
        <f>VLOOKUP($AC292,LS_Coint_BD!$B$3:$AQ$1079,AR$2)</f>
        <v>0.99083579281835299</v>
      </c>
      <c r="AS292">
        <f>VLOOKUP($AC292,LS_Coint_BD!$B$3:$AQ$1079,AS$2)</f>
        <v>0</v>
      </c>
      <c r="AT292">
        <f>VLOOKUP($AC292,LS_Coint_BD!$B$3:$AQ$1079,AT$2)</f>
        <v>1.01671857290148</v>
      </c>
      <c r="AU292">
        <f>VLOOKUP($AC292,LS_Coint_BD!$B$3:$AQ$1079,AU$2)</f>
        <v>0</v>
      </c>
      <c r="AV292">
        <f>VLOOKUP($AC292,LS_Coint_BD!$B$3:$AQ$1079,AV$2)</f>
        <v>2.5579538487363602E-15</v>
      </c>
      <c r="AW292">
        <f>VLOOKUP($AC292,LS_Coint_BD!$B$3:$AQ$1079,AW$2)</f>
        <v>4.4408920985006301E-16</v>
      </c>
      <c r="AX292">
        <f>VLOOKUP($AC292,LS_Coint_BD!$B$3:$AQ$1079,AX$2)</f>
        <v>0</v>
      </c>
      <c r="AY292">
        <f>VLOOKUP($AC292,LS_Coint_BD!$B$3:$AQ$1079,AY$2)</f>
        <v>-1.0880185641326499E-15</v>
      </c>
      <c r="AZ292">
        <f>VLOOKUP($AC292,LS_Coint_BD!$B$3:$AQ$1079,AZ$2)</f>
        <v>-1.04607680542459E-15</v>
      </c>
      <c r="BA292">
        <f>VLOOKUP($AC292,LS_Coint_BD!$B$3:$AQ$1079,BA$2)</f>
        <v>0</v>
      </c>
      <c r="BB292">
        <f>VLOOKUP($AC292,LS_Coint_BD!$B$3:$AQ$1079,BB$2)</f>
        <v>-1.2918958832001801E-16</v>
      </c>
      <c r="BC292">
        <f>VLOOKUP($AC292,LS_Coint_BD!$B$3:$AQ$1079,BC$2)</f>
        <v>0</v>
      </c>
      <c r="BD292">
        <f t="shared" si="225"/>
        <v>-1.3587013593858954</v>
      </c>
      <c r="BE292">
        <f t="shared" si="226"/>
        <v>-1.3174574127031575</v>
      </c>
      <c r="BF292">
        <f t="shared" si="227"/>
        <v>0</v>
      </c>
      <c r="BG292">
        <f t="shared" si="228"/>
        <v>-1.5580372183793252</v>
      </c>
      <c r="BH292">
        <f t="shared" si="229"/>
        <v>-1.9816715856367071</v>
      </c>
      <c r="BI292">
        <f t="shared" si="230"/>
        <v>0</v>
      </c>
      <c r="BJ292">
        <f t="shared" si="231"/>
        <v>-2.0334371458029601</v>
      </c>
      <c r="BK292">
        <f t="shared" si="232"/>
        <v>0</v>
      </c>
      <c r="BL292">
        <f t="shared" si="233"/>
        <v>-1.3587013593858903</v>
      </c>
      <c r="BN292" s="19" t="b">
        <f t="shared" si="217"/>
        <v>0</v>
      </c>
      <c r="BO292" s="19" t="b">
        <f t="shared" si="218"/>
        <v>0</v>
      </c>
      <c r="BP292" s="19" t="b">
        <f t="shared" si="219"/>
        <v>0</v>
      </c>
      <c r="BQ292" s="19" t="b">
        <f t="shared" si="220"/>
        <v>0</v>
      </c>
      <c r="BR292" s="19" t="b">
        <f t="shared" si="221"/>
        <v>0</v>
      </c>
      <c r="BS292" s="19" t="b">
        <f t="shared" si="222"/>
        <v>0</v>
      </c>
      <c r="BT292" s="19" t="b">
        <f t="shared" si="223"/>
        <v>0</v>
      </c>
      <c r="BU292" s="19" t="b">
        <f t="shared" si="224"/>
        <v>0</v>
      </c>
    </row>
    <row r="293" spans="2:73" x14ac:dyDescent="0.3">
      <c r="B293" s="17" t="str">
        <f>VLOOKUP($AC293,LS_Coint_BD!$B$3:$D$1079,2)</f>
        <v>CVCB3</v>
      </c>
      <c r="C293" s="87" t="str">
        <f>VLOOKUP($AC293,LS_Coint_BD!$B$3:$D$1079,3)</f>
        <v>ECOR3</v>
      </c>
      <c r="D293" s="70">
        <f t="shared" si="234"/>
        <v>-0.51731214153847915</v>
      </c>
      <c r="E293" s="66">
        <f t="shared" si="235"/>
        <v>-1.3589969151526065</v>
      </c>
      <c r="F293" s="71">
        <f t="shared" si="236"/>
        <v>-0.9059979434350709</v>
      </c>
      <c r="G293" s="70">
        <f t="shared" si="237"/>
        <v>-0.67916783871654296</v>
      </c>
      <c r="H293" s="66">
        <f t="shared" si="238"/>
        <v>-1.4767892653224195</v>
      </c>
      <c r="I293" s="71">
        <f t="shared" si="239"/>
        <v>-0.98452617688161304</v>
      </c>
      <c r="J293" s="70">
        <f t="shared" si="240"/>
        <v>-0.77738171004548207</v>
      </c>
      <c r="K293" s="66">
        <f t="shared" si="241"/>
        <v>-1.5666842797880411</v>
      </c>
      <c r="L293" s="71">
        <f t="shared" si="242"/>
        <v>-1.0444561865253608</v>
      </c>
      <c r="M293" s="70">
        <f t="shared" si="243"/>
        <v>-0.85249159239495853</v>
      </c>
      <c r="N293" s="66">
        <f t="shared" si="244"/>
        <v>-1.7280459180882088</v>
      </c>
      <c r="O293" s="71">
        <f t="shared" si="245"/>
        <v>-1.152030612058806</v>
      </c>
      <c r="P293" s="70">
        <f t="shared" si="246"/>
        <v>-0.85610914019474293</v>
      </c>
      <c r="Q293" s="66">
        <f t="shared" si="247"/>
        <v>-1.9129039554754776</v>
      </c>
      <c r="R293" s="71">
        <f t="shared" si="248"/>
        <v>-1.2752693036503184</v>
      </c>
      <c r="S293" s="70">
        <f t="shared" si="249"/>
        <v>-0.87692032392390296</v>
      </c>
      <c r="T293" s="66">
        <f t="shared" si="250"/>
        <v>-1.9816820574922898</v>
      </c>
      <c r="U293" s="71">
        <f t="shared" si="251"/>
        <v>-1.3211213716615264</v>
      </c>
      <c r="V293" s="70">
        <f t="shared" si="252"/>
        <v>-0.87622921278898858</v>
      </c>
      <c r="W293" s="66">
        <f t="shared" si="253"/>
        <v>-2.0307521258818695</v>
      </c>
      <c r="X293" s="71">
        <f t="shared" si="254"/>
        <v>-1.3538347505879129</v>
      </c>
      <c r="Y293" s="70">
        <f t="shared" si="255"/>
        <v>-0.79337979214054499</v>
      </c>
      <c r="Z293" s="66">
        <f t="shared" si="256"/>
        <v>-2.1688310989897852</v>
      </c>
      <c r="AA293" s="71">
        <f t="shared" si="257"/>
        <v>-1.4458873993265233</v>
      </c>
      <c r="AB293" s="98">
        <f>SUMIF(BN293:BU293,"VERDADEIRO",BN$3:$BU292)</f>
        <v>0</v>
      </c>
      <c r="AC293" s="97">
        <f t="shared" si="216"/>
        <v>290</v>
      </c>
      <c r="AD293">
        <f>RTD("tryd.rtdserver",,"COT",B293,"ULT")</f>
        <v>19.97</v>
      </c>
      <c r="AE293">
        <f>RTD("tryd.rtdserver",,"COT",C293,"ULT")</f>
        <v>12.5</v>
      </c>
      <c r="AF293">
        <f>VLOOKUP($AC293,LS_Coint_BD!$B$3:$AQ$1079,AF$2)*$AD293+VLOOKUP($AC293,LS_Coint_BD!$B$3:$AQ$1079,AF$2+1)</f>
        <v>13.017312141538479</v>
      </c>
      <c r="AG293">
        <f>VLOOKUP($AC293,LS_Coint_BD!$B$3:$AQ$1079,AG$2)*$AD293+VLOOKUP($AC293,LS_Coint_BD!$B$3:$AQ$1079,AG$2+1)</f>
        <v>13.179167838716543</v>
      </c>
      <c r="AH293">
        <f>VLOOKUP($AC293,LS_Coint_BD!$B$3:$AQ$1079,AH$2)*$AD293+VLOOKUP($AC293,LS_Coint_BD!$B$3:$AQ$1079,AH$2+1)</f>
        <v>13.277381710045482</v>
      </c>
      <c r="AI293">
        <f>VLOOKUP($AC293,LS_Coint_BD!$B$3:$AQ$1079,AI$2)*$AD293+VLOOKUP($AC293,LS_Coint_BD!$B$3:$AQ$1079,AI$2+1)</f>
        <v>13.352491592394959</v>
      </c>
      <c r="AJ293">
        <f>VLOOKUP($AC293,LS_Coint_BD!$B$3:$AQ$1079,AJ$2)*$AD293+VLOOKUP($AC293,LS_Coint_BD!$B$3:$AQ$1079,AJ$2+1)</f>
        <v>13.356109140194743</v>
      </c>
      <c r="AK293">
        <f>VLOOKUP($AC293,LS_Coint_BD!$B$3:$AQ$1079,AK$2)*$AD293+VLOOKUP($AC293,LS_Coint_BD!$B$3:$AQ$1079,AK$2+1)</f>
        <v>13.376920323923903</v>
      </c>
      <c r="AL293">
        <f>VLOOKUP($AC293,LS_Coint_BD!$B$3:$AQ$1079,AL$2)*$AD293+VLOOKUP($AC293,LS_Coint_BD!$B$3:$AQ$1079,AL$2+1)</f>
        <v>13.376229212788989</v>
      </c>
      <c r="AM293">
        <f>VLOOKUP($AC293,LS_Coint_BD!$B$3:$AQ$1079,AM$2)*$AD293+VLOOKUP($AC293,LS_Coint_BD!$B$3:$AQ$1079,AM$2+1)</f>
        <v>13.293379792140545</v>
      </c>
      <c r="AN293">
        <f>VLOOKUP($AC293,LS_Coint_BD!$B$3:$AQ$1079,AN$2)</f>
        <v>0.452998971717536</v>
      </c>
      <c r="AO293">
        <f>VLOOKUP($AC293,LS_Coint_BD!$B$3:$AQ$1079,AO$2)</f>
        <v>0.49226308844080702</v>
      </c>
      <c r="AP293">
        <f>VLOOKUP($AC293,LS_Coint_BD!$B$3:$AQ$1079,AP$2)</f>
        <v>0.52222809326268005</v>
      </c>
      <c r="AQ293">
        <f>VLOOKUP($AC293,LS_Coint_BD!$B$3:$AQ$1079,AQ$2)</f>
        <v>0.57601530602940298</v>
      </c>
      <c r="AR293">
        <f>VLOOKUP($AC293,LS_Coint_BD!$B$3:$AQ$1079,AR$2)</f>
        <v>0.63763465182515899</v>
      </c>
      <c r="AS293">
        <f>VLOOKUP($AC293,LS_Coint_BD!$B$3:$AQ$1079,AS$2)</f>
        <v>0.66056068583076299</v>
      </c>
      <c r="AT293">
        <f>VLOOKUP($AC293,LS_Coint_BD!$B$3:$AQ$1079,AT$2)</f>
        <v>0.67691737529395601</v>
      </c>
      <c r="AU293">
        <f>VLOOKUP($AC293,LS_Coint_BD!$B$3:$AQ$1079,AU$2)</f>
        <v>0.722943699663261</v>
      </c>
      <c r="AV293">
        <f>VLOOKUP($AC293,LS_Coint_BD!$B$3:$AQ$1079,AV$2)</f>
        <v>1.06581410364015E-15</v>
      </c>
      <c r="AW293">
        <f>VLOOKUP($AC293,LS_Coint_BD!$B$3:$AQ$1079,AW$2)</f>
        <v>9.4739031434680004E-16</v>
      </c>
      <c r="AX293">
        <f>VLOOKUP($AC293,LS_Coint_BD!$B$3:$AQ$1079,AX$2)</f>
        <v>-7.6129578831439301E-16</v>
      </c>
      <c r="AY293">
        <f>VLOOKUP($AC293,LS_Coint_BD!$B$3:$AQ$1079,AY$2)</f>
        <v>-4.4408920985006301E-17</v>
      </c>
      <c r="AZ293">
        <f>VLOOKUP($AC293,LS_Coint_BD!$B$3:$AQ$1079,AZ$2)</f>
        <v>-3.5527136788005001E-16</v>
      </c>
      <c r="BA293">
        <f>VLOOKUP($AC293,LS_Coint_BD!$B$3:$AQ$1079,BA$2)</f>
        <v>-3.7303493627405298E-16</v>
      </c>
      <c r="BB293">
        <f>VLOOKUP($AC293,LS_Coint_BD!$B$3:$AQ$1079,BB$2)</f>
        <v>-8.1550927627011501E-16</v>
      </c>
      <c r="BC293">
        <f>VLOOKUP($AC293,LS_Coint_BD!$B$3:$AQ$1079,BC$2)</f>
        <v>-1.30029320644098E-15</v>
      </c>
      <c r="BD293">
        <f t="shared" si="225"/>
        <v>-0.9059979434350709</v>
      </c>
      <c r="BE293">
        <f t="shared" si="226"/>
        <v>-0.98452617688161304</v>
      </c>
      <c r="BF293">
        <f t="shared" si="227"/>
        <v>-1.0444561865253608</v>
      </c>
      <c r="BG293">
        <f t="shared" si="228"/>
        <v>-1.152030612058806</v>
      </c>
      <c r="BH293">
        <f t="shared" si="229"/>
        <v>-1.2752693036503184</v>
      </c>
      <c r="BI293">
        <f t="shared" si="230"/>
        <v>-1.3211213716615264</v>
      </c>
      <c r="BJ293">
        <f t="shared" si="231"/>
        <v>-1.3538347505879129</v>
      </c>
      <c r="BK293">
        <f t="shared" si="232"/>
        <v>-1.4458873993265233</v>
      </c>
      <c r="BL293">
        <f t="shared" si="233"/>
        <v>-0.90599794343507301</v>
      </c>
      <c r="BN293" s="30" t="b">
        <f t="shared" si="217"/>
        <v>0</v>
      </c>
      <c r="BO293" s="30" t="b">
        <f t="shared" si="218"/>
        <v>0</v>
      </c>
      <c r="BP293" s="30" t="b">
        <f t="shared" si="219"/>
        <v>0</v>
      </c>
      <c r="BQ293" s="30" t="b">
        <f t="shared" si="220"/>
        <v>0</v>
      </c>
      <c r="BR293" s="30" t="b">
        <f t="shared" si="221"/>
        <v>0</v>
      </c>
      <c r="BS293" s="30" t="b">
        <f t="shared" si="222"/>
        <v>0</v>
      </c>
      <c r="BT293" s="30" t="b">
        <f t="shared" si="223"/>
        <v>0</v>
      </c>
      <c r="BU293" s="30" t="b">
        <f t="shared" si="224"/>
        <v>0</v>
      </c>
    </row>
    <row r="294" spans="2:73" x14ac:dyDescent="0.3">
      <c r="B294" s="17" t="str">
        <f>VLOOKUP($AC294,LS_Coint_BD!$B$3:$D$1079,2)</f>
        <v>CVCB3</v>
      </c>
      <c r="C294" s="87" t="str">
        <f>VLOOKUP($AC294,LS_Coint_BD!$B$3:$D$1079,3)</f>
        <v>EGIE3</v>
      </c>
      <c r="D294" s="68">
        <f t="shared" si="234"/>
        <v>0</v>
      </c>
      <c r="E294" s="65">
        <f t="shared" si="235"/>
        <v>0</v>
      </c>
      <c r="F294" s="69">
        <f t="shared" si="236"/>
        <v>0</v>
      </c>
      <c r="G294" s="68">
        <f t="shared" si="237"/>
        <v>0</v>
      </c>
      <c r="H294" s="65">
        <f t="shared" si="238"/>
        <v>0</v>
      </c>
      <c r="I294" s="69">
        <f t="shared" si="239"/>
        <v>0</v>
      </c>
      <c r="J294" s="68">
        <f t="shared" si="240"/>
        <v>1.9274229334048911</v>
      </c>
      <c r="K294" s="65">
        <f t="shared" si="241"/>
        <v>3.6116974499393146</v>
      </c>
      <c r="L294" s="69">
        <f t="shared" si="242"/>
        <v>2.4077982999595431</v>
      </c>
      <c r="M294" s="68">
        <f t="shared" si="243"/>
        <v>2.0856412443497803</v>
      </c>
      <c r="N294" s="65">
        <f t="shared" si="244"/>
        <v>3.6177149268422122</v>
      </c>
      <c r="O294" s="69">
        <f t="shared" si="245"/>
        <v>2.4118099512281415</v>
      </c>
      <c r="P294" s="68">
        <f t="shared" si="246"/>
        <v>2.2066385519515848</v>
      </c>
      <c r="Q294" s="65">
        <f t="shared" si="247"/>
        <v>3.8243721595984193</v>
      </c>
      <c r="R294" s="69">
        <f t="shared" si="248"/>
        <v>2.5495814397322794</v>
      </c>
      <c r="S294" s="68">
        <f t="shared" si="249"/>
        <v>2.1384384188678922</v>
      </c>
      <c r="T294" s="65">
        <f t="shared" si="250"/>
        <v>4.2541282037958963</v>
      </c>
      <c r="U294" s="69">
        <f t="shared" si="251"/>
        <v>2.8360854691972643</v>
      </c>
      <c r="V294" s="68">
        <f t="shared" si="252"/>
        <v>2.1730644049451158</v>
      </c>
      <c r="W294" s="65">
        <f t="shared" si="253"/>
        <v>4.6638561084051826</v>
      </c>
      <c r="X294" s="69">
        <f t="shared" si="254"/>
        <v>3.1092374056034551</v>
      </c>
      <c r="Y294" s="68">
        <f t="shared" si="255"/>
        <v>0</v>
      </c>
      <c r="Z294" s="65">
        <f t="shared" si="256"/>
        <v>0</v>
      </c>
      <c r="AA294" s="69">
        <f t="shared" si="257"/>
        <v>0</v>
      </c>
      <c r="AB294" s="98">
        <f>SUMIF(BN294:BU294,"VERDADEIRO",BN$3:$BU293)</f>
        <v>0</v>
      </c>
      <c r="AC294" s="97">
        <f t="shared" si="216"/>
        <v>291</v>
      </c>
      <c r="AD294">
        <f>RTD("tryd.rtdserver",,"COT",B294,"ULT")</f>
        <v>19.97</v>
      </c>
      <c r="AE294">
        <f>RTD("tryd.rtdserver",,"COT",C294,"ULT")</f>
        <v>45.12</v>
      </c>
      <c r="AF294">
        <f>VLOOKUP($AC294,LS_Coint_BD!$B$3:$AQ$1079,AF$2)*$AD294+VLOOKUP($AC294,LS_Coint_BD!$B$3:$AQ$1079,AF$2+1)</f>
        <v>0</v>
      </c>
      <c r="AG294">
        <f>VLOOKUP($AC294,LS_Coint_BD!$B$3:$AQ$1079,AG$2)*$AD294+VLOOKUP($AC294,LS_Coint_BD!$B$3:$AQ$1079,AG$2+1)</f>
        <v>0</v>
      </c>
      <c r="AH294">
        <f>VLOOKUP($AC294,LS_Coint_BD!$B$3:$AQ$1079,AH$2)*$AD294+VLOOKUP($AC294,LS_Coint_BD!$B$3:$AQ$1079,AH$2+1)</f>
        <v>43.192577066595106</v>
      </c>
      <c r="AI294">
        <f>VLOOKUP($AC294,LS_Coint_BD!$B$3:$AQ$1079,AI$2)*$AD294+VLOOKUP($AC294,LS_Coint_BD!$B$3:$AQ$1079,AI$2+1)</f>
        <v>43.034358755650217</v>
      </c>
      <c r="AJ294">
        <f>VLOOKUP($AC294,LS_Coint_BD!$B$3:$AQ$1079,AJ$2)*$AD294+VLOOKUP($AC294,LS_Coint_BD!$B$3:$AQ$1079,AJ$2+1)</f>
        <v>42.913361448048413</v>
      </c>
      <c r="AK294">
        <f>VLOOKUP($AC294,LS_Coint_BD!$B$3:$AQ$1079,AK$2)*$AD294+VLOOKUP($AC294,LS_Coint_BD!$B$3:$AQ$1079,AK$2+1)</f>
        <v>42.981561581132105</v>
      </c>
      <c r="AL294">
        <f>VLOOKUP($AC294,LS_Coint_BD!$B$3:$AQ$1079,AL$2)*$AD294+VLOOKUP($AC294,LS_Coint_BD!$B$3:$AQ$1079,AL$2+1)</f>
        <v>42.946935595054882</v>
      </c>
      <c r="AM294">
        <f>VLOOKUP($AC294,LS_Coint_BD!$B$3:$AQ$1079,AM$2)*$AD294+VLOOKUP($AC294,LS_Coint_BD!$B$3:$AQ$1079,AM$2+1)</f>
        <v>0</v>
      </c>
      <c r="AN294">
        <f>VLOOKUP($AC294,LS_Coint_BD!$B$3:$AQ$1079,AN$2)</f>
        <v>0</v>
      </c>
      <c r="AO294">
        <f>VLOOKUP($AC294,LS_Coint_BD!$B$3:$AQ$1079,AO$2)</f>
        <v>0</v>
      </c>
      <c r="AP294">
        <f>VLOOKUP($AC294,LS_Coint_BD!$B$3:$AQ$1079,AP$2)</f>
        <v>1.20389914997977</v>
      </c>
      <c r="AQ294">
        <f>VLOOKUP($AC294,LS_Coint_BD!$B$3:$AQ$1079,AQ$2)</f>
        <v>1.2059049756140701</v>
      </c>
      <c r="AR294">
        <f>VLOOKUP($AC294,LS_Coint_BD!$B$3:$AQ$1079,AR$2)</f>
        <v>1.2747907198661399</v>
      </c>
      <c r="AS294">
        <f>VLOOKUP($AC294,LS_Coint_BD!$B$3:$AQ$1079,AS$2)</f>
        <v>1.41804273459863</v>
      </c>
      <c r="AT294">
        <f>VLOOKUP($AC294,LS_Coint_BD!$B$3:$AQ$1079,AT$2)</f>
        <v>1.55461870280173</v>
      </c>
      <c r="AU294">
        <f>VLOOKUP($AC294,LS_Coint_BD!$B$3:$AQ$1079,AU$2)</f>
        <v>0</v>
      </c>
      <c r="AV294">
        <f>VLOOKUP($AC294,LS_Coint_BD!$B$3:$AQ$1079,AV$2)</f>
        <v>0</v>
      </c>
      <c r="AW294">
        <f>VLOOKUP($AC294,LS_Coint_BD!$B$3:$AQ$1079,AW$2)</f>
        <v>0</v>
      </c>
      <c r="AX294">
        <f>VLOOKUP($AC294,LS_Coint_BD!$B$3:$AQ$1079,AX$2)</f>
        <v>2.9436770481489898E-15</v>
      </c>
      <c r="AY294">
        <f>VLOOKUP($AC294,LS_Coint_BD!$B$3:$AQ$1079,AY$2)</f>
        <v>1.1990408665951699E-15</v>
      </c>
      <c r="AZ294">
        <f>VLOOKUP($AC294,LS_Coint_BD!$B$3:$AQ$1079,AZ$2)</f>
        <v>-5.9211894646675002E-16</v>
      </c>
      <c r="BA294">
        <f>VLOOKUP($AC294,LS_Coint_BD!$B$3:$AQ$1079,BA$2)</f>
        <v>4.5474735088646397E-15</v>
      </c>
      <c r="BB294">
        <f>VLOOKUP($AC294,LS_Coint_BD!$B$3:$AQ$1079,BB$2)</f>
        <v>-5.0383939444807097E-15</v>
      </c>
      <c r="BC294">
        <f>VLOOKUP($AC294,LS_Coint_BD!$B$3:$AQ$1079,BC$2)</f>
        <v>0</v>
      </c>
      <c r="BD294">
        <f t="shared" si="225"/>
        <v>0</v>
      </c>
      <c r="BE294">
        <f t="shared" si="226"/>
        <v>0</v>
      </c>
      <c r="BF294">
        <f t="shared" si="227"/>
        <v>2.4077982999595431</v>
      </c>
      <c r="BG294">
        <f t="shared" si="228"/>
        <v>2.4118099512281415</v>
      </c>
      <c r="BH294">
        <f t="shared" si="229"/>
        <v>2.5495814397322794</v>
      </c>
      <c r="BI294">
        <f t="shared" si="230"/>
        <v>2.8360854691972643</v>
      </c>
      <c r="BJ294">
        <f t="shared" si="231"/>
        <v>3.1092374056034551</v>
      </c>
      <c r="BK294">
        <f t="shared" si="232"/>
        <v>0</v>
      </c>
      <c r="BL294">
        <f t="shared" si="233"/>
        <v>0</v>
      </c>
      <c r="BN294" s="19" t="b">
        <f t="shared" si="217"/>
        <v>0</v>
      </c>
      <c r="BO294" s="19" t="b">
        <f t="shared" si="218"/>
        <v>0</v>
      </c>
      <c r="BP294" s="19" t="b">
        <f t="shared" si="219"/>
        <v>0</v>
      </c>
      <c r="BQ294" s="19" t="b">
        <f t="shared" si="220"/>
        <v>0</v>
      </c>
      <c r="BR294" s="19" t="b">
        <f t="shared" si="221"/>
        <v>0</v>
      </c>
      <c r="BS294" s="19" t="b">
        <f t="shared" si="222"/>
        <v>0</v>
      </c>
      <c r="BT294" s="19" t="b">
        <f t="shared" si="223"/>
        <v>0</v>
      </c>
      <c r="BU294" s="19" t="b">
        <f t="shared" si="224"/>
        <v>0</v>
      </c>
    </row>
    <row r="295" spans="2:73" x14ac:dyDescent="0.3">
      <c r="B295" s="17" t="str">
        <f>VLOOKUP($AC295,LS_Coint_BD!$B$3:$D$1079,2)</f>
        <v>CVCB3</v>
      </c>
      <c r="C295" s="87" t="str">
        <f>VLOOKUP($AC295,LS_Coint_BD!$B$3:$D$1079,3)</f>
        <v>EQTL3</v>
      </c>
      <c r="D295" s="70">
        <f t="shared" si="234"/>
        <v>0.88731610860315513</v>
      </c>
      <c r="E295" s="66">
        <f t="shared" si="235"/>
        <v>2.0586286994219902</v>
      </c>
      <c r="F295" s="71">
        <f t="shared" si="236"/>
        <v>1.3724191329479936</v>
      </c>
      <c r="G295" s="70">
        <f t="shared" si="237"/>
        <v>0.52872185468175559</v>
      </c>
      <c r="H295" s="66">
        <f t="shared" si="238"/>
        <v>2.4519869384268649</v>
      </c>
      <c r="I295" s="71">
        <f t="shared" si="239"/>
        <v>1.6346579589512433</v>
      </c>
      <c r="J295" s="70">
        <f t="shared" si="240"/>
        <v>0</v>
      </c>
      <c r="K295" s="66">
        <f t="shared" si="241"/>
        <v>0</v>
      </c>
      <c r="L295" s="71">
        <f t="shared" si="242"/>
        <v>0</v>
      </c>
      <c r="M295" s="70">
        <f t="shared" si="243"/>
        <v>0.31248245586555967</v>
      </c>
      <c r="N295" s="66">
        <f t="shared" si="244"/>
        <v>2.8969788317442502</v>
      </c>
      <c r="O295" s="71">
        <f t="shared" si="245"/>
        <v>1.9313192211628336</v>
      </c>
      <c r="P295" s="70">
        <f t="shared" si="246"/>
        <v>0</v>
      </c>
      <c r="Q295" s="66">
        <f t="shared" si="247"/>
        <v>0</v>
      </c>
      <c r="R295" s="71">
        <f t="shared" si="248"/>
        <v>0</v>
      </c>
      <c r="S295" s="70">
        <f t="shared" si="249"/>
        <v>0</v>
      </c>
      <c r="T295" s="66">
        <f t="shared" si="250"/>
        <v>0</v>
      </c>
      <c r="U295" s="71">
        <f t="shared" si="251"/>
        <v>0</v>
      </c>
      <c r="V295" s="70">
        <f t="shared" si="252"/>
        <v>0.46455906625632437</v>
      </c>
      <c r="W295" s="66">
        <f t="shared" si="253"/>
        <v>4.112897235728699</v>
      </c>
      <c r="X295" s="71">
        <f t="shared" si="254"/>
        <v>2.7419314904857992</v>
      </c>
      <c r="Y295" s="70">
        <f t="shared" si="255"/>
        <v>1.2813440721091354</v>
      </c>
      <c r="Z295" s="66">
        <f t="shared" si="256"/>
        <v>5.0181222023621705</v>
      </c>
      <c r="AA295" s="71">
        <f t="shared" si="257"/>
        <v>3.3454148015747802</v>
      </c>
      <c r="AB295" s="98">
        <f>SUMIF(BN295:BU295,"VERDADEIRO",BN$3:$BU294)</f>
        <v>0</v>
      </c>
      <c r="AC295" s="97">
        <f t="shared" si="216"/>
        <v>292</v>
      </c>
      <c r="AD295">
        <f>RTD("tryd.rtdserver",,"COT",B295,"ULT")</f>
        <v>19.97</v>
      </c>
      <c r="AE295">
        <f>RTD("tryd.rtdserver",,"COT",C295,"ULT")</f>
        <v>23.49</v>
      </c>
      <c r="AF295">
        <f>VLOOKUP($AC295,LS_Coint_BD!$B$3:$AQ$1079,AF$2)*$AD295+VLOOKUP($AC295,LS_Coint_BD!$B$3:$AQ$1079,AF$2+1)</f>
        <v>22.602683891396843</v>
      </c>
      <c r="AG295">
        <f>VLOOKUP($AC295,LS_Coint_BD!$B$3:$AQ$1079,AG$2)*$AD295+VLOOKUP($AC295,LS_Coint_BD!$B$3:$AQ$1079,AG$2+1)</f>
        <v>22.961278145318243</v>
      </c>
      <c r="AH295">
        <f>VLOOKUP($AC295,LS_Coint_BD!$B$3:$AQ$1079,AH$2)*$AD295+VLOOKUP($AC295,LS_Coint_BD!$B$3:$AQ$1079,AH$2+1)</f>
        <v>0</v>
      </c>
      <c r="AI295">
        <f>VLOOKUP($AC295,LS_Coint_BD!$B$3:$AQ$1079,AI$2)*$AD295+VLOOKUP($AC295,LS_Coint_BD!$B$3:$AQ$1079,AI$2+1)</f>
        <v>23.177517544134439</v>
      </c>
      <c r="AJ295">
        <f>VLOOKUP($AC295,LS_Coint_BD!$B$3:$AQ$1079,AJ$2)*$AD295+VLOOKUP($AC295,LS_Coint_BD!$B$3:$AQ$1079,AJ$2+1)</f>
        <v>0</v>
      </c>
      <c r="AK295">
        <f>VLOOKUP($AC295,LS_Coint_BD!$B$3:$AQ$1079,AK$2)*$AD295+VLOOKUP($AC295,LS_Coint_BD!$B$3:$AQ$1079,AK$2+1)</f>
        <v>0</v>
      </c>
      <c r="AL295">
        <f>VLOOKUP($AC295,LS_Coint_BD!$B$3:$AQ$1079,AL$2)*$AD295+VLOOKUP($AC295,LS_Coint_BD!$B$3:$AQ$1079,AL$2+1)</f>
        <v>23.025440933743674</v>
      </c>
      <c r="AM295">
        <f>VLOOKUP($AC295,LS_Coint_BD!$B$3:$AQ$1079,AM$2)*$AD295+VLOOKUP($AC295,LS_Coint_BD!$B$3:$AQ$1079,AM$2+1)</f>
        <v>22.208655927890863</v>
      </c>
      <c r="AN295">
        <f>VLOOKUP($AC295,LS_Coint_BD!$B$3:$AQ$1079,AN$2)</f>
        <v>0.686209566473996</v>
      </c>
      <c r="AO295">
        <f>VLOOKUP($AC295,LS_Coint_BD!$B$3:$AQ$1079,AO$2)</f>
        <v>0.817328979475623</v>
      </c>
      <c r="AP295">
        <f>VLOOKUP($AC295,LS_Coint_BD!$B$3:$AQ$1079,AP$2)</f>
        <v>0</v>
      </c>
      <c r="AQ295">
        <f>VLOOKUP($AC295,LS_Coint_BD!$B$3:$AQ$1079,AQ$2)</f>
        <v>0.96565961058141803</v>
      </c>
      <c r="AR295">
        <f>VLOOKUP($AC295,LS_Coint_BD!$B$3:$AQ$1079,AR$2)</f>
        <v>0</v>
      </c>
      <c r="AS295">
        <f>VLOOKUP($AC295,LS_Coint_BD!$B$3:$AQ$1079,AS$2)</f>
        <v>0</v>
      </c>
      <c r="AT295">
        <f>VLOOKUP($AC295,LS_Coint_BD!$B$3:$AQ$1079,AT$2)</f>
        <v>1.3709657452429</v>
      </c>
      <c r="AU295">
        <f>VLOOKUP($AC295,LS_Coint_BD!$B$3:$AQ$1079,AU$2)</f>
        <v>1.6727074007873901</v>
      </c>
      <c r="AV295">
        <f>VLOOKUP($AC295,LS_Coint_BD!$B$3:$AQ$1079,AV$2)</f>
        <v>1.4921397450962099E-15</v>
      </c>
      <c r="AW295">
        <f>VLOOKUP($AC295,LS_Coint_BD!$B$3:$AQ$1079,AW$2)</f>
        <v>-2.66453525910038E-15</v>
      </c>
      <c r="AX295">
        <f>VLOOKUP($AC295,LS_Coint_BD!$B$3:$AQ$1079,AX$2)</f>
        <v>0</v>
      </c>
      <c r="AY295">
        <f>VLOOKUP($AC295,LS_Coint_BD!$B$3:$AQ$1079,AY$2)</f>
        <v>-2.5313084961453601E-15</v>
      </c>
      <c r="AZ295">
        <f>VLOOKUP($AC295,LS_Coint_BD!$B$3:$AQ$1079,AZ$2)</f>
        <v>0</v>
      </c>
      <c r="BA295">
        <f>VLOOKUP($AC295,LS_Coint_BD!$B$3:$AQ$1079,BA$2)</f>
        <v>0</v>
      </c>
      <c r="BB295">
        <f>VLOOKUP($AC295,LS_Coint_BD!$B$3:$AQ$1079,BB$2)</f>
        <v>-1.03351670656015E-15</v>
      </c>
      <c r="BC295">
        <f>VLOOKUP($AC295,LS_Coint_BD!$B$3:$AQ$1079,BC$2)</f>
        <v>5.6843418860808004E-17</v>
      </c>
      <c r="BD295">
        <f t="shared" si="225"/>
        <v>1.3724191329479936</v>
      </c>
      <c r="BE295">
        <f t="shared" si="226"/>
        <v>1.6346579589512433</v>
      </c>
      <c r="BF295">
        <f t="shared" si="227"/>
        <v>0</v>
      </c>
      <c r="BG295">
        <f t="shared" si="228"/>
        <v>1.9313192211628336</v>
      </c>
      <c r="BH295">
        <f t="shared" si="229"/>
        <v>0</v>
      </c>
      <c r="BI295">
        <f t="shared" si="230"/>
        <v>0</v>
      </c>
      <c r="BJ295">
        <f t="shared" si="231"/>
        <v>2.7419314904857992</v>
      </c>
      <c r="BK295">
        <f t="shared" si="232"/>
        <v>3.3454148015747802</v>
      </c>
      <c r="BL295">
        <f t="shared" si="233"/>
        <v>1.3724191329479964</v>
      </c>
      <c r="BN295" s="30" t="b">
        <f t="shared" si="217"/>
        <v>0</v>
      </c>
      <c r="BO295" s="30" t="b">
        <f t="shared" si="218"/>
        <v>0</v>
      </c>
      <c r="BP295" s="30" t="b">
        <f t="shared" si="219"/>
        <v>0</v>
      </c>
      <c r="BQ295" s="30" t="b">
        <f t="shared" si="220"/>
        <v>0</v>
      </c>
      <c r="BR295" s="30" t="b">
        <f t="shared" si="221"/>
        <v>0</v>
      </c>
      <c r="BS295" s="30" t="b">
        <f t="shared" si="222"/>
        <v>0</v>
      </c>
      <c r="BT295" s="30" t="b">
        <f t="shared" si="223"/>
        <v>0</v>
      </c>
      <c r="BU295" s="30" t="b">
        <f t="shared" si="224"/>
        <v>0</v>
      </c>
    </row>
    <row r="296" spans="2:73" x14ac:dyDescent="0.3">
      <c r="B296" s="17" t="str">
        <f>VLOOKUP($AC296,LS_Coint_BD!$B$3:$D$1079,2)</f>
        <v>CVCB3</v>
      </c>
      <c r="C296" s="87" t="str">
        <f>VLOOKUP($AC296,LS_Coint_BD!$B$3:$D$1079,3)</f>
        <v>EZTC3</v>
      </c>
      <c r="D296" s="68">
        <f t="shared" si="234"/>
        <v>0</v>
      </c>
      <c r="E296" s="65">
        <f t="shared" si="235"/>
        <v>0</v>
      </c>
      <c r="F296" s="69">
        <f t="shared" si="236"/>
        <v>0</v>
      </c>
      <c r="G296" s="68">
        <f t="shared" si="237"/>
        <v>0</v>
      </c>
      <c r="H296" s="65">
        <f t="shared" si="238"/>
        <v>0</v>
      </c>
      <c r="I296" s="69">
        <f t="shared" si="239"/>
        <v>0</v>
      </c>
      <c r="J296" s="68">
        <f t="shared" si="240"/>
        <v>0</v>
      </c>
      <c r="K296" s="65">
        <f t="shared" si="241"/>
        <v>0</v>
      </c>
      <c r="L296" s="69">
        <f t="shared" si="242"/>
        <v>0</v>
      </c>
      <c r="M296" s="68">
        <f t="shared" si="243"/>
        <v>-2.2310791378985328</v>
      </c>
      <c r="N296" s="65">
        <f t="shared" si="244"/>
        <v>-5.5303661072515773</v>
      </c>
      <c r="O296" s="69">
        <f t="shared" si="245"/>
        <v>-3.6869107381677182</v>
      </c>
      <c r="P296" s="68">
        <f t="shared" si="246"/>
        <v>-2.1309085158402752</v>
      </c>
      <c r="Q296" s="65">
        <f t="shared" si="247"/>
        <v>-7.0381366667927949</v>
      </c>
      <c r="R296" s="69">
        <f t="shared" si="248"/>
        <v>-4.6920911111951966</v>
      </c>
      <c r="S296" s="68">
        <f t="shared" si="249"/>
        <v>-2.3096540264076069</v>
      </c>
      <c r="T296" s="65">
        <f t="shared" si="250"/>
        <v>-8.2345518773578483</v>
      </c>
      <c r="U296" s="69">
        <f t="shared" si="251"/>
        <v>-5.4897012515718995</v>
      </c>
      <c r="V296" s="68">
        <f t="shared" si="252"/>
        <v>-2.2861754478300114</v>
      </c>
      <c r="W296" s="65">
        <f t="shared" si="253"/>
        <v>-8.4367198374913812</v>
      </c>
      <c r="X296" s="69">
        <f t="shared" si="254"/>
        <v>-5.6244798916609211</v>
      </c>
      <c r="Y296" s="68">
        <f t="shared" si="255"/>
        <v>-1.8458732059393483</v>
      </c>
      <c r="Z296" s="65">
        <f t="shared" si="256"/>
        <v>-8.5427894184164153</v>
      </c>
      <c r="AA296" s="69">
        <f t="shared" si="257"/>
        <v>-5.6951929456109438</v>
      </c>
      <c r="AB296" s="98">
        <f>SUMIF(BN296:BU296,"VERDADEIRO",BN$3:$BU295)</f>
        <v>0</v>
      </c>
      <c r="AC296" s="97">
        <f t="shared" si="216"/>
        <v>293</v>
      </c>
      <c r="AD296">
        <f>RTD("tryd.rtdserver",,"COT",B296,"ULT")</f>
        <v>19.97</v>
      </c>
      <c r="AE296">
        <f>RTD("tryd.rtdserver",,"COT",C296,"ULT")</f>
        <v>38.200000000000003</v>
      </c>
      <c r="AF296">
        <f>VLOOKUP($AC296,LS_Coint_BD!$B$3:$AQ$1079,AF$2)*$AD296+VLOOKUP($AC296,LS_Coint_BD!$B$3:$AQ$1079,AF$2+1)</f>
        <v>0</v>
      </c>
      <c r="AG296">
        <f>VLOOKUP($AC296,LS_Coint_BD!$B$3:$AQ$1079,AG$2)*$AD296+VLOOKUP($AC296,LS_Coint_BD!$B$3:$AQ$1079,AG$2+1)</f>
        <v>0</v>
      </c>
      <c r="AH296">
        <f>VLOOKUP($AC296,LS_Coint_BD!$B$3:$AQ$1079,AH$2)*$AD296+VLOOKUP($AC296,LS_Coint_BD!$B$3:$AQ$1079,AH$2+1)</f>
        <v>0</v>
      </c>
      <c r="AI296">
        <f>VLOOKUP($AC296,LS_Coint_BD!$B$3:$AQ$1079,AI$2)*$AD296+VLOOKUP($AC296,LS_Coint_BD!$B$3:$AQ$1079,AI$2+1)</f>
        <v>40.431079137898536</v>
      </c>
      <c r="AJ296">
        <f>VLOOKUP($AC296,LS_Coint_BD!$B$3:$AQ$1079,AJ$2)*$AD296+VLOOKUP($AC296,LS_Coint_BD!$B$3:$AQ$1079,AJ$2+1)</f>
        <v>40.330908515840278</v>
      </c>
      <c r="AK296">
        <f>VLOOKUP($AC296,LS_Coint_BD!$B$3:$AQ$1079,AK$2)*$AD296+VLOOKUP($AC296,LS_Coint_BD!$B$3:$AQ$1079,AK$2+1)</f>
        <v>40.50965402640761</v>
      </c>
      <c r="AL296">
        <f>VLOOKUP($AC296,LS_Coint_BD!$B$3:$AQ$1079,AL$2)*$AD296+VLOOKUP($AC296,LS_Coint_BD!$B$3:$AQ$1079,AL$2+1)</f>
        <v>40.486175447830014</v>
      </c>
      <c r="AM296">
        <f>VLOOKUP($AC296,LS_Coint_BD!$B$3:$AQ$1079,AM$2)*$AD296+VLOOKUP($AC296,LS_Coint_BD!$B$3:$AQ$1079,AM$2+1)</f>
        <v>40.045873205939351</v>
      </c>
      <c r="AN296">
        <f>VLOOKUP($AC296,LS_Coint_BD!$B$3:$AQ$1079,AN$2)</f>
        <v>0</v>
      </c>
      <c r="AO296">
        <f>VLOOKUP($AC296,LS_Coint_BD!$B$3:$AQ$1079,AO$2)</f>
        <v>0</v>
      </c>
      <c r="AP296">
        <f>VLOOKUP($AC296,LS_Coint_BD!$B$3:$AQ$1079,AP$2)</f>
        <v>0</v>
      </c>
      <c r="AQ296">
        <f>VLOOKUP($AC296,LS_Coint_BD!$B$3:$AQ$1079,AQ$2)</f>
        <v>1.84345536908386</v>
      </c>
      <c r="AR296">
        <f>VLOOKUP($AC296,LS_Coint_BD!$B$3:$AQ$1079,AR$2)</f>
        <v>2.3460455555976001</v>
      </c>
      <c r="AS296">
        <f>VLOOKUP($AC296,LS_Coint_BD!$B$3:$AQ$1079,AS$2)</f>
        <v>2.7448506257859502</v>
      </c>
      <c r="AT296">
        <f>VLOOKUP($AC296,LS_Coint_BD!$B$3:$AQ$1079,AT$2)</f>
        <v>2.8122399458304601</v>
      </c>
      <c r="AU296">
        <f>VLOOKUP($AC296,LS_Coint_BD!$B$3:$AQ$1079,AU$2)</f>
        <v>2.8475964728054701</v>
      </c>
      <c r="AV296">
        <f>VLOOKUP($AC296,LS_Coint_BD!$B$3:$AQ$1079,AV$2)</f>
        <v>0</v>
      </c>
      <c r="AW296">
        <f>VLOOKUP($AC296,LS_Coint_BD!$B$3:$AQ$1079,AW$2)</f>
        <v>0</v>
      </c>
      <c r="AX296">
        <f>VLOOKUP($AC296,LS_Coint_BD!$B$3:$AQ$1079,AX$2)</f>
        <v>0</v>
      </c>
      <c r="AY296">
        <f>VLOOKUP($AC296,LS_Coint_BD!$B$3:$AQ$1079,AY$2)</f>
        <v>1.5543122344752199E-15</v>
      </c>
      <c r="AZ296">
        <f>VLOOKUP($AC296,LS_Coint_BD!$B$3:$AQ$1079,AZ$2)</f>
        <v>3.7895612573872001E-15</v>
      </c>
      <c r="BA296">
        <f>VLOOKUP($AC296,LS_Coint_BD!$B$3:$AQ$1079,BA$2)</f>
        <v>9.9475983006413996E-16</v>
      </c>
      <c r="BB296">
        <f>VLOOKUP($AC296,LS_Coint_BD!$B$3:$AQ$1079,BB$2)</f>
        <v>-5.1675835328007303E-16</v>
      </c>
      <c r="BC296">
        <f>VLOOKUP($AC296,LS_Coint_BD!$B$3:$AQ$1079,BC$2)</f>
        <v>-3.1832314562052501E-15</v>
      </c>
      <c r="BD296">
        <f t="shared" si="225"/>
        <v>0</v>
      </c>
      <c r="BE296">
        <f t="shared" si="226"/>
        <v>0</v>
      </c>
      <c r="BF296">
        <f t="shared" si="227"/>
        <v>0</v>
      </c>
      <c r="BG296">
        <f t="shared" si="228"/>
        <v>-3.6869107381677182</v>
      </c>
      <c r="BH296">
        <f t="shared" si="229"/>
        <v>-4.6920911111951966</v>
      </c>
      <c r="BI296">
        <f t="shared" si="230"/>
        <v>-5.4897012515718995</v>
      </c>
      <c r="BJ296">
        <f t="shared" si="231"/>
        <v>-5.6244798916609211</v>
      </c>
      <c r="BK296">
        <f t="shared" si="232"/>
        <v>-5.6951929456109438</v>
      </c>
      <c r="BL296">
        <f t="shared" si="233"/>
        <v>0</v>
      </c>
      <c r="BN296" s="19" t="b">
        <f t="shared" si="217"/>
        <v>0</v>
      </c>
      <c r="BO296" s="19" t="b">
        <f t="shared" si="218"/>
        <v>0</v>
      </c>
      <c r="BP296" s="19" t="b">
        <f t="shared" si="219"/>
        <v>0</v>
      </c>
      <c r="BQ296" s="19" t="b">
        <f t="shared" si="220"/>
        <v>0</v>
      </c>
      <c r="BR296" s="19" t="b">
        <f t="shared" si="221"/>
        <v>0</v>
      </c>
      <c r="BS296" s="19" t="b">
        <f t="shared" si="222"/>
        <v>0</v>
      </c>
      <c r="BT296" s="19" t="b">
        <f t="shared" si="223"/>
        <v>0</v>
      </c>
      <c r="BU296" s="19" t="b">
        <f t="shared" si="224"/>
        <v>0</v>
      </c>
    </row>
    <row r="297" spans="2:73" x14ac:dyDescent="0.3">
      <c r="B297" s="17" t="str">
        <f>VLOOKUP($AC297,LS_Coint_BD!$B$3:$D$1079,2)</f>
        <v>CVCB3</v>
      </c>
      <c r="C297" s="87" t="str">
        <f>VLOOKUP($AC297,LS_Coint_BD!$B$3:$D$1079,3)</f>
        <v>FLRY3</v>
      </c>
      <c r="D297" s="70">
        <f t="shared" si="234"/>
        <v>1.0075611765726151</v>
      </c>
      <c r="E297" s="66">
        <f t="shared" si="235"/>
        <v>2.4485268275141827</v>
      </c>
      <c r="F297" s="71">
        <f t="shared" si="236"/>
        <v>1.6323512183427884</v>
      </c>
      <c r="G297" s="70">
        <f t="shared" si="237"/>
        <v>1.4673869930782288</v>
      </c>
      <c r="H297" s="66">
        <f t="shared" si="238"/>
        <v>3.1958370966701111</v>
      </c>
      <c r="I297" s="71">
        <f t="shared" si="239"/>
        <v>2.1305580644467406</v>
      </c>
      <c r="J297" s="70">
        <f t="shared" si="240"/>
        <v>1.8067694352174009</v>
      </c>
      <c r="K297" s="66">
        <f t="shared" si="241"/>
        <v>3.2857395961766667</v>
      </c>
      <c r="L297" s="71">
        <f t="shared" si="242"/>
        <v>2.1904930641177778</v>
      </c>
      <c r="M297" s="70">
        <f t="shared" si="243"/>
        <v>2.0474818032412543</v>
      </c>
      <c r="N297" s="66">
        <f t="shared" si="244"/>
        <v>3.5314099547049325</v>
      </c>
      <c r="O297" s="71">
        <f t="shared" si="245"/>
        <v>2.3542733031366216</v>
      </c>
      <c r="P297" s="70">
        <f t="shared" si="246"/>
        <v>1.9794178846767316</v>
      </c>
      <c r="Q297" s="66">
        <f t="shared" si="247"/>
        <v>5.1355575782757912</v>
      </c>
      <c r="R297" s="71">
        <f t="shared" si="248"/>
        <v>3.4237050521838608</v>
      </c>
      <c r="S297" s="70">
        <f t="shared" si="249"/>
        <v>0</v>
      </c>
      <c r="T297" s="66">
        <f t="shared" si="250"/>
        <v>0</v>
      </c>
      <c r="U297" s="71">
        <f t="shared" si="251"/>
        <v>0</v>
      </c>
      <c r="V297" s="70">
        <f t="shared" si="252"/>
        <v>0</v>
      </c>
      <c r="W297" s="66">
        <f t="shared" si="253"/>
        <v>0</v>
      </c>
      <c r="X297" s="71">
        <f t="shared" si="254"/>
        <v>0</v>
      </c>
      <c r="Y297" s="70">
        <f t="shared" si="255"/>
        <v>0</v>
      </c>
      <c r="Z297" s="66">
        <f t="shared" si="256"/>
        <v>0</v>
      </c>
      <c r="AA297" s="71">
        <f t="shared" si="257"/>
        <v>0</v>
      </c>
      <c r="AB297" s="98">
        <f>SUMIF(BN297:BU297,"VERDADEIRO",BN$3:$BU296)</f>
        <v>0</v>
      </c>
      <c r="AC297" s="97">
        <f t="shared" si="216"/>
        <v>294</v>
      </c>
      <c r="AD297">
        <f>RTD("tryd.rtdserver",,"COT",B297,"ULT")</f>
        <v>19.97</v>
      </c>
      <c r="AE297">
        <f>RTD("tryd.rtdserver",,"COT",C297,"ULT")</f>
        <v>28.16</v>
      </c>
      <c r="AF297">
        <f>VLOOKUP($AC297,LS_Coint_BD!$B$3:$AQ$1079,AF$2)*$AD297+VLOOKUP($AC297,LS_Coint_BD!$B$3:$AQ$1079,AF$2+1)</f>
        <v>27.152438823427385</v>
      </c>
      <c r="AG297">
        <f>VLOOKUP($AC297,LS_Coint_BD!$B$3:$AQ$1079,AG$2)*$AD297+VLOOKUP($AC297,LS_Coint_BD!$B$3:$AQ$1079,AG$2+1)</f>
        <v>26.692613006921771</v>
      </c>
      <c r="AH297">
        <f>VLOOKUP($AC297,LS_Coint_BD!$B$3:$AQ$1079,AH$2)*$AD297+VLOOKUP($AC297,LS_Coint_BD!$B$3:$AQ$1079,AH$2+1)</f>
        <v>26.353230564782599</v>
      </c>
      <c r="AI297">
        <f>VLOOKUP($AC297,LS_Coint_BD!$B$3:$AQ$1079,AI$2)*$AD297+VLOOKUP($AC297,LS_Coint_BD!$B$3:$AQ$1079,AI$2+1)</f>
        <v>26.112518196758746</v>
      </c>
      <c r="AJ297">
        <f>VLOOKUP($AC297,LS_Coint_BD!$B$3:$AQ$1079,AJ$2)*$AD297+VLOOKUP($AC297,LS_Coint_BD!$B$3:$AQ$1079,AJ$2+1)</f>
        <v>26.180582115323269</v>
      </c>
      <c r="AK297">
        <f>VLOOKUP($AC297,LS_Coint_BD!$B$3:$AQ$1079,AK$2)*$AD297+VLOOKUP($AC297,LS_Coint_BD!$B$3:$AQ$1079,AK$2+1)</f>
        <v>0</v>
      </c>
      <c r="AL297">
        <f>VLOOKUP($AC297,LS_Coint_BD!$B$3:$AQ$1079,AL$2)*$AD297+VLOOKUP($AC297,LS_Coint_BD!$B$3:$AQ$1079,AL$2+1)</f>
        <v>0</v>
      </c>
      <c r="AM297">
        <f>VLOOKUP($AC297,LS_Coint_BD!$B$3:$AQ$1079,AM$2)*$AD297+VLOOKUP($AC297,LS_Coint_BD!$B$3:$AQ$1079,AM$2+1)</f>
        <v>0</v>
      </c>
      <c r="AN297">
        <f>VLOOKUP($AC297,LS_Coint_BD!$B$3:$AQ$1079,AN$2)</f>
        <v>0.81617560917139498</v>
      </c>
      <c r="AO297">
        <f>VLOOKUP($AC297,LS_Coint_BD!$B$3:$AQ$1079,AO$2)</f>
        <v>1.0652790322233701</v>
      </c>
      <c r="AP297">
        <f>VLOOKUP($AC297,LS_Coint_BD!$B$3:$AQ$1079,AP$2)</f>
        <v>1.09524653205889</v>
      </c>
      <c r="AQ297">
        <f>VLOOKUP($AC297,LS_Coint_BD!$B$3:$AQ$1079,AQ$2)</f>
        <v>1.1771366515683099</v>
      </c>
      <c r="AR297">
        <f>VLOOKUP($AC297,LS_Coint_BD!$B$3:$AQ$1079,AR$2)</f>
        <v>1.7118525260919299</v>
      </c>
      <c r="AS297">
        <f>VLOOKUP($AC297,LS_Coint_BD!$B$3:$AQ$1079,AS$2)</f>
        <v>0</v>
      </c>
      <c r="AT297">
        <f>VLOOKUP($AC297,LS_Coint_BD!$B$3:$AQ$1079,AT$2)</f>
        <v>0</v>
      </c>
      <c r="AU297">
        <f>VLOOKUP($AC297,LS_Coint_BD!$B$3:$AQ$1079,AU$2)</f>
        <v>0</v>
      </c>
      <c r="AV297">
        <f>VLOOKUP($AC297,LS_Coint_BD!$B$3:$AQ$1079,AV$2)</f>
        <v>-1.4921397450962099E-15</v>
      </c>
      <c r="AW297">
        <f>VLOOKUP($AC297,LS_Coint_BD!$B$3:$AQ$1079,AW$2)</f>
        <v>6.5133084111342503E-16</v>
      </c>
      <c r="AX297">
        <f>VLOOKUP($AC297,LS_Coint_BD!$B$3:$AQ$1079,AX$2)</f>
        <v>-2.2077577861117399E-15</v>
      </c>
      <c r="AY297">
        <f>VLOOKUP($AC297,LS_Coint_BD!$B$3:$AQ$1079,AY$2)</f>
        <v>1.90958360235527E-15</v>
      </c>
      <c r="AZ297">
        <f>VLOOKUP($AC297,LS_Coint_BD!$B$3:$AQ$1079,AZ$2)</f>
        <v>7.89491928622333E-16</v>
      </c>
      <c r="BA297">
        <f>VLOOKUP($AC297,LS_Coint_BD!$B$3:$AQ$1079,BA$2)</f>
        <v>0</v>
      </c>
      <c r="BB297">
        <f>VLOOKUP($AC297,LS_Coint_BD!$B$3:$AQ$1079,BB$2)</f>
        <v>0</v>
      </c>
      <c r="BC297">
        <f>VLOOKUP($AC297,LS_Coint_BD!$B$3:$AQ$1079,BC$2)</f>
        <v>0</v>
      </c>
      <c r="BD297">
        <f t="shared" si="225"/>
        <v>1.6323512183427884</v>
      </c>
      <c r="BE297">
        <f t="shared" si="226"/>
        <v>2.1305580644467406</v>
      </c>
      <c r="BF297">
        <f t="shared" si="227"/>
        <v>2.1904930641177778</v>
      </c>
      <c r="BG297">
        <f t="shared" si="228"/>
        <v>2.3542733031366216</v>
      </c>
      <c r="BH297">
        <f t="shared" si="229"/>
        <v>3.4237050521838608</v>
      </c>
      <c r="BI297">
        <f t="shared" si="230"/>
        <v>0</v>
      </c>
      <c r="BJ297">
        <f t="shared" si="231"/>
        <v>0</v>
      </c>
      <c r="BK297">
        <f t="shared" si="232"/>
        <v>0</v>
      </c>
      <c r="BL297">
        <f t="shared" si="233"/>
        <v>1.6323512183427855</v>
      </c>
      <c r="BN297" s="30" t="b">
        <f t="shared" si="217"/>
        <v>0</v>
      </c>
      <c r="BO297" s="30" t="b">
        <f t="shared" si="218"/>
        <v>0</v>
      </c>
      <c r="BP297" s="30" t="b">
        <f t="shared" si="219"/>
        <v>0</v>
      </c>
      <c r="BQ297" s="30" t="b">
        <f t="shared" si="220"/>
        <v>0</v>
      </c>
      <c r="BR297" s="30" t="b">
        <f t="shared" si="221"/>
        <v>0</v>
      </c>
      <c r="BS297" s="30" t="b">
        <f t="shared" si="222"/>
        <v>0</v>
      </c>
      <c r="BT297" s="30" t="b">
        <f t="shared" si="223"/>
        <v>0</v>
      </c>
      <c r="BU297" s="30" t="b">
        <f t="shared" si="224"/>
        <v>0</v>
      </c>
    </row>
    <row r="298" spans="2:73" x14ac:dyDescent="0.3">
      <c r="B298" s="17" t="str">
        <f>VLOOKUP($AC298,LS_Coint_BD!$B$3:$D$1079,2)</f>
        <v>CVCB3</v>
      </c>
      <c r="C298" s="87" t="str">
        <f>VLOOKUP($AC298,LS_Coint_BD!$B$3:$D$1079,3)</f>
        <v>HYPE3</v>
      </c>
      <c r="D298" s="68">
        <f t="shared" si="234"/>
        <v>-9.2273460100223303E-2</v>
      </c>
      <c r="E298" s="65">
        <f t="shared" si="235"/>
        <v>-3.566587192112161</v>
      </c>
      <c r="F298" s="69">
        <f t="shared" si="236"/>
        <v>-2.3777247947414408</v>
      </c>
      <c r="G298" s="68">
        <f t="shared" si="237"/>
        <v>0</v>
      </c>
      <c r="H298" s="65">
        <f t="shared" si="238"/>
        <v>0</v>
      </c>
      <c r="I298" s="69">
        <f t="shared" si="239"/>
        <v>0</v>
      </c>
      <c r="J298" s="68">
        <f t="shared" si="240"/>
        <v>-1.082710519790453E-2</v>
      </c>
      <c r="K298" s="65">
        <f t="shared" si="241"/>
        <v>-3.7836269774774696</v>
      </c>
      <c r="L298" s="69">
        <f t="shared" si="242"/>
        <v>-2.5224179849849797</v>
      </c>
      <c r="M298" s="68">
        <f t="shared" si="243"/>
        <v>-1.7933101158163822E-2</v>
      </c>
      <c r="N298" s="65">
        <f t="shared" si="244"/>
        <v>-3.7151985312996603</v>
      </c>
      <c r="O298" s="69">
        <f t="shared" si="245"/>
        <v>-2.4767990208664403</v>
      </c>
      <c r="P298" s="68">
        <f t="shared" si="246"/>
        <v>1.0444373260583006E-2</v>
      </c>
      <c r="Q298" s="65">
        <f t="shared" si="247"/>
        <v>3.6709583249174371</v>
      </c>
      <c r="R298" s="69">
        <f t="shared" si="248"/>
        <v>2.4473055499449581</v>
      </c>
      <c r="S298" s="68">
        <f t="shared" si="249"/>
        <v>-5.2795523382656029E-3</v>
      </c>
      <c r="T298" s="65">
        <f t="shared" si="250"/>
        <v>-3.5983274696127028</v>
      </c>
      <c r="U298" s="69">
        <f t="shared" si="251"/>
        <v>-2.3988849797418017</v>
      </c>
      <c r="V298" s="68">
        <f t="shared" si="252"/>
        <v>9.2879506390566746E-2</v>
      </c>
      <c r="W298" s="65">
        <f t="shared" si="253"/>
        <v>3.8499042756025545</v>
      </c>
      <c r="X298" s="69">
        <f t="shared" si="254"/>
        <v>2.5666028504017029</v>
      </c>
      <c r="Y298" s="68">
        <f t="shared" si="255"/>
        <v>0.50002588260237957</v>
      </c>
      <c r="Z298" s="65">
        <f t="shared" si="256"/>
        <v>5.008160498673897</v>
      </c>
      <c r="AA298" s="69">
        <f t="shared" si="257"/>
        <v>3.3387736657825977</v>
      </c>
      <c r="AB298" s="98">
        <f>SUMIF(BN298:BU298,"VERDADEIRO",BN$3:$BU297)</f>
        <v>0</v>
      </c>
      <c r="AC298" s="97">
        <f t="shared" si="216"/>
        <v>295</v>
      </c>
      <c r="AD298">
        <f>RTD("tryd.rtdserver",,"COT",B298,"ULT")</f>
        <v>19.97</v>
      </c>
      <c r="AE298">
        <f>RTD("tryd.rtdserver",,"COT",C298,"ULT")</f>
        <v>33</v>
      </c>
      <c r="AF298">
        <f>VLOOKUP($AC298,LS_Coint_BD!$B$3:$AQ$1079,AF$2)*$AD298+VLOOKUP($AC298,LS_Coint_BD!$B$3:$AQ$1079,AF$2+1)</f>
        <v>33.092273460100223</v>
      </c>
      <c r="AG298">
        <f>VLOOKUP($AC298,LS_Coint_BD!$B$3:$AQ$1079,AG$2)*$AD298+VLOOKUP($AC298,LS_Coint_BD!$B$3:$AQ$1079,AG$2+1)</f>
        <v>0</v>
      </c>
      <c r="AH298">
        <f>VLOOKUP($AC298,LS_Coint_BD!$B$3:$AQ$1079,AH$2)*$AD298+VLOOKUP($AC298,LS_Coint_BD!$B$3:$AQ$1079,AH$2+1)</f>
        <v>33.010827105197905</v>
      </c>
      <c r="AI298">
        <f>VLOOKUP($AC298,LS_Coint_BD!$B$3:$AQ$1079,AI$2)*$AD298+VLOOKUP($AC298,LS_Coint_BD!$B$3:$AQ$1079,AI$2+1)</f>
        <v>33.017933101158164</v>
      </c>
      <c r="AJ298">
        <f>VLOOKUP($AC298,LS_Coint_BD!$B$3:$AQ$1079,AJ$2)*$AD298+VLOOKUP($AC298,LS_Coint_BD!$B$3:$AQ$1079,AJ$2+1)</f>
        <v>32.989555626739417</v>
      </c>
      <c r="AK298">
        <f>VLOOKUP($AC298,LS_Coint_BD!$B$3:$AQ$1079,AK$2)*$AD298+VLOOKUP($AC298,LS_Coint_BD!$B$3:$AQ$1079,AK$2+1)</f>
        <v>33.005279552338266</v>
      </c>
      <c r="AL298">
        <f>VLOOKUP($AC298,LS_Coint_BD!$B$3:$AQ$1079,AL$2)*$AD298+VLOOKUP($AC298,LS_Coint_BD!$B$3:$AQ$1079,AL$2+1)</f>
        <v>32.907120493609433</v>
      </c>
      <c r="AM298">
        <f>VLOOKUP($AC298,LS_Coint_BD!$B$3:$AQ$1079,AM$2)*$AD298+VLOOKUP($AC298,LS_Coint_BD!$B$3:$AQ$1079,AM$2+1)</f>
        <v>32.49997411739762</v>
      </c>
      <c r="AN298">
        <f>VLOOKUP($AC298,LS_Coint_BD!$B$3:$AQ$1079,AN$2)</f>
        <v>1.18886239737072</v>
      </c>
      <c r="AO298">
        <f>VLOOKUP($AC298,LS_Coint_BD!$B$3:$AQ$1079,AO$2)</f>
        <v>0</v>
      </c>
      <c r="AP298">
        <f>VLOOKUP($AC298,LS_Coint_BD!$B$3:$AQ$1079,AP$2)</f>
        <v>1.2612089924924901</v>
      </c>
      <c r="AQ298">
        <f>VLOOKUP($AC298,LS_Coint_BD!$B$3:$AQ$1079,AQ$2)</f>
        <v>1.2383995104332199</v>
      </c>
      <c r="AR298">
        <f>VLOOKUP($AC298,LS_Coint_BD!$B$3:$AQ$1079,AR$2)</f>
        <v>1.2236527749724799</v>
      </c>
      <c r="AS298">
        <f>VLOOKUP($AC298,LS_Coint_BD!$B$3:$AQ$1079,AS$2)</f>
        <v>1.1994424898709</v>
      </c>
      <c r="AT298">
        <f>VLOOKUP($AC298,LS_Coint_BD!$B$3:$AQ$1079,AT$2)</f>
        <v>1.2833014252008501</v>
      </c>
      <c r="AU298">
        <f>VLOOKUP($AC298,LS_Coint_BD!$B$3:$AQ$1079,AU$2)</f>
        <v>1.6693868328913</v>
      </c>
      <c r="AV298">
        <f>VLOOKUP($AC298,LS_Coint_BD!$B$3:$AQ$1079,AV$2)</f>
        <v>-8.1712414612411495E-16</v>
      </c>
      <c r="AW298">
        <f>VLOOKUP($AC298,LS_Coint_BD!$B$3:$AQ$1079,AW$2)</f>
        <v>0</v>
      </c>
      <c r="AX298">
        <f>VLOOKUP($AC298,LS_Coint_BD!$B$3:$AQ$1079,AX$2)</f>
        <v>6.3441315692866099E-16</v>
      </c>
      <c r="AY298">
        <f>VLOOKUP($AC298,LS_Coint_BD!$B$3:$AQ$1079,AY$2)</f>
        <v>-4.8849813083506902E-16</v>
      </c>
      <c r="AZ298">
        <f>VLOOKUP($AC298,LS_Coint_BD!$B$3:$AQ$1079,AZ$2)</f>
        <v>-1.59872115546023E-15</v>
      </c>
      <c r="BA298">
        <f>VLOOKUP($AC298,LS_Coint_BD!$B$3:$AQ$1079,BA$2)</f>
        <v>-1.7585932710062499E-15</v>
      </c>
      <c r="BB298">
        <f>VLOOKUP($AC298,LS_Coint_BD!$B$3:$AQ$1079,BB$2)</f>
        <v>2.5353456707803598E-15</v>
      </c>
      <c r="BC298">
        <f>VLOOKUP($AC298,LS_Coint_BD!$B$3:$AQ$1079,BC$2)</f>
        <v>-2.2311041902867099E-15</v>
      </c>
      <c r="BD298">
        <f t="shared" si="225"/>
        <v>-2.3777247947414408</v>
      </c>
      <c r="BE298">
        <f t="shared" si="226"/>
        <v>0</v>
      </c>
      <c r="BF298">
        <f t="shared" si="227"/>
        <v>-2.5224179849849797</v>
      </c>
      <c r="BG298">
        <f t="shared" si="228"/>
        <v>-2.4767990208664403</v>
      </c>
      <c r="BH298">
        <f t="shared" si="229"/>
        <v>2.4473055499449581</v>
      </c>
      <c r="BI298">
        <f t="shared" si="230"/>
        <v>-2.3988849797418017</v>
      </c>
      <c r="BJ298">
        <f t="shared" si="231"/>
        <v>2.5666028504017029</v>
      </c>
      <c r="BK298">
        <f t="shared" si="232"/>
        <v>3.3387736657825977</v>
      </c>
      <c r="BL298">
        <f t="shared" si="233"/>
        <v>-2.3777247947414426</v>
      </c>
      <c r="BN298" s="19" t="b">
        <f t="shared" si="217"/>
        <v>0</v>
      </c>
      <c r="BO298" s="19" t="b">
        <f t="shared" si="218"/>
        <v>0</v>
      </c>
      <c r="BP298" s="19" t="b">
        <f t="shared" si="219"/>
        <v>0</v>
      </c>
      <c r="BQ298" s="19" t="b">
        <f t="shared" si="220"/>
        <v>0</v>
      </c>
      <c r="BR298" s="19" t="b">
        <f t="shared" si="221"/>
        <v>0</v>
      </c>
      <c r="BS298" s="19" t="b">
        <f t="shared" si="222"/>
        <v>0</v>
      </c>
      <c r="BT298" s="19" t="b">
        <f t="shared" si="223"/>
        <v>0</v>
      </c>
      <c r="BU298" s="19" t="b">
        <f t="shared" si="224"/>
        <v>0</v>
      </c>
    </row>
    <row r="299" spans="2:73" x14ac:dyDescent="0.3">
      <c r="B299" s="17" t="str">
        <f>VLOOKUP($AC299,LS_Coint_BD!$B$3:$D$1079,2)</f>
        <v>CVCB3</v>
      </c>
      <c r="C299" s="87" t="str">
        <f>VLOOKUP($AC299,LS_Coint_BD!$B$3:$D$1079,3)</f>
        <v>JBSS3</v>
      </c>
      <c r="D299" s="70">
        <f t="shared" si="234"/>
        <v>0</v>
      </c>
      <c r="E299" s="66">
        <f t="shared" si="235"/>
        <v>0</v>
      </c>
      <c r="F299" s="71">
        <f t="shared" si="236"/>
        <v>0</v>
      </c>
      <c r="G299" s="70">
        <f t="shared" si="237"/>
        <v>1.4715301407504811</v>
      </c>
      <c r="H299" s="66">
        <f t="shared" si="238"/>
        <v>2.8552697248231187</v>
      </c>
      <c r="I299" s="71">
        <f t="shared" si="239"/>
        <v>1.903513149882079</v>
      </c>
      <c r="J299" s="70">
        <f t="shared" si="240"/>
        <v>0</v>
      </c>
      <c r="K299" s="66">
        <f t="shared" si="241"/>
        <v>0</v>
      </c>
      <c r="L299" s="71">
        <f t="shared" si="242"/>
        <v>0</v>
      </c>
      <c r="M299" s="70">
        <f t="shared" si="243"/>
        <v>0</v>
      </c>
      <c r="N299" s="66">
        <f t="shared" si="244"/>
        <v>0</v>
      </c>
      <c r="O299" s="71">
        <f t="shared" si="245"/>
        <v>0</v>
      </c>
      <c r="P299" s="70">
        <f t="shared" si="246"/>
        <v>2.3399808261441848</v>
      </c>
      <c r="Q299" s="66">
        <f t="shared" si="247"/>
        <v>3.4131170933378687</v>
      </c>
      <c r="R299" s="71">
        <f t="shared" si="248"/>
        <v>2.2754113955585793</v>
      </c>
      <c r="S299" s="70">
        <f t="shared" si="249"/>
        <v>2.4317777511723691</v>
      </c>
      <c r="T299" s="66">
        <f t="shared" si="250"/>
        <v>3.8326028826419094</v>
      </c>
      <c r="U299" s="71">
        <f t="shared" si="251"/>
        <v>2.5550685884279396</v>
      </c>
      <c r="V299" s="70">
        <f t="shared" si="252"/>
        <v>2.3625169939398418</v>
      </c>
      <c r="W299" s="66">
        <f t="shared" si="253"/>
        <v>3.9537218735066677</v>
      </c>
      <c r="X299" s="71">
        <f t="shared" si="254"/>
        <v>2.6358145823377783</v>
      </c>
      <c r="Y299" s="70">
        <f t="shared" si="255"/>
        <v>2.5120581363752201</v>
      </c>
      <c r="Z299" s="66">
        <f t="shared" si="256"/>
        <v>4.1965377735203422</v>
      </c>
      <c r="AA299" s="71">
        <f t="shared" si="257"/>
        <v>2.7976918490135612</v>
      </c>
      <c r="AB299" s="98">
        <f>SUMIF(BN299:BU299,"VERDADEIRO",BN$3:$BU298)</f>
        <v>1</v>
      </c>
      <c r="AC299" s="97">
        <f t="shared" si="216"/>
        <v>296</v>
      </c>
      <c r="AD299">
        <f>RTD("tryd.rtdserver",,"COT",B299,"ULT")</f>
        <v>19.97</v>
      </c>
      <c r="AE299">
        <f>RTD("tryd.rtdserver",,"COT",C299,"ULT")</f>
        <v>25.15</v>
      </c>
      <c r="AF299">
        <f>VLOOKUP($AC299,LS_Coint_BD!$B$3:$AQ$1079,AF$2)*$AD299+VLOOKUP($AC299,LS_Coint_BD!$B$3:$AQ$1079,AF$2+1)</f>
        <v>0</v>
      </c>
      <c r="AG299">
        <f>VLOOKUP($AC299,LS_Coint_BD!$B$3:$AQ$1079,AG$2)*$AD299+VLOOKUP($AC299,LS_Coint_BD!$B$3:$AQ$1079,AG$2+1)</f>
        <v>23.678469859249518</v>
      </c>
      <c r="AH299">
        <f>VLOOKUP($AC299,LS_Coint_BD!$B$3:$AQ$1079,AH$2)*$AD299+VLOOKUP($AC299,LS_Coint_BD!$B$3:$AQ$1079,AH$2+1)</f>
        <v>0</v>
      </c>
      <c r="AI299">
        <f>VLOOKUP($AC299,LS_Coint_BD!$B$3:$AQ$1079,AI$2)*$AD299+VLOOKUP($AC299,LS_Coint_BD!$B$3:$AQ$1079,AI$2+1)</f>
        <v>0</v>
      </c>
      <c r="AJ299">
        <f>VLOOKUP($AC299,LS_Coint_BD!$B$3:$AQ$1079,AJ$2)*$AD299+VLOOKUP($AC299,LS_Coint_BD!$B$3:$AQ$1079,AJ$2+1)</f>
        <v>22.810019173855814</v>
      </c>
      <c r="AK299">
        <f>VLOOKUP($AC299,LS_Coint_BD!$B$3:$AQ$1079,AK$2)*$AD299+VLOOKUP($AC299,LS_Coint_BD!$B$3:$AQ$1079,AK$2+1)</f>
        <v>22.71822224882763</v>
      </c>
      <c r="AL299">
        <f>VLOOKUP($AC299,LS_Coint_BD!$B$3:$AQ$1079,AL$2)*$AD299+VLOOKUP($AC299,LS_Coint_BD!$B$3:$AQ$1079,AL$2+1)</f>
        <v>22.787483006060157</v>
      </c>
      <c r="AM299">
        <f>VLOOKUP($AC299,LS_Coint_BD!$B$3:$AQ$1079,AM$2)*$AD299+VLOOKUP($AC299,LS_Coint_BD!$B$3:$AQ$1079,AM$2+1)</f>
        <v>22.637941863624778</v>
      </c>
      <c r="AN299">
        <f>VLOOKUP($AC299,LS_Coint_BD!$B$3:$AQ$1079,AN$2)</f>
        <v>0</v>
      </c>
      <c r="AO299">
        <f>VLOOKUP($AC299,LS_Coint_BD!$B$3:$AQ$1079,AO$2)</f>
        <v>0.95175657494104005</v>
      </c>
      <c r="AP299">
        <f>VLOOKUP($AC299,LS_Coint_BD!$B$3:$AQ$1079,AP$2)</f>
        <v>0</v>
      </c>
      <c r="AQ299">
        <f>VLOOKUP($AC299,LS_Coint_BD!$B$3:$AQ$1079,AQ$2)</f>
        <v>0</v>
      </c>
      <c r="AR299">
        <f>VLOOKUP($AC299,LS_Coint_BD!$B$3:$AQ$1079,AR$2)</f>
        <v>1.1377056977792901</v>
      </c>
      <c r="AS299">
        <f>VLOOKUP($AC299,LS_Coint_BD!$B$3:$AQ$1079,AS$2)</f>
        <v>1.27753429421397</v>
      </c>
      <c r="AT299">
        <f>VLOOKUP($AC299,LS_Coint_BD!$B$3:$AQ$1079,AT$2)</f>
        <v>1.31790729116889</v>
      </c>
      <c r="AU299">
        <f>VLOOKUP($AC299,LS_Coint_BD!$B$3:$AQ$1079,AU$2)</f>
        <v>1.3988459245067799</v>
      </c>
      <c r="AV299">
        <f>VLOOKUP($AC299,LS_Coint_BD!$B$3:$AQ$1079,AV$2)</f>
        <v>0</v>
      </c>
      <c r="AW299">
        <f>VLOOKUP($AC299,LS_Coint_BD!$B$3:$AQ$1079,AW$2)</f>
        <v>-1.1546319456101601E-15</v>
      </c>
      <c r="AX299">
        <f>VLOOKUP($AC299,LS_Coint_BD!$B$3:$AQ$1079,AX$2)</f>
        <v>0</v>
      </c>
      <c r="AY299">
        <f>VLOOKUP($AC299,LS_Coint_BD!$B$3:$AQ$1079,AY$2)</f>
        <v>0</v>
      </c>
      <c r="AZ299">
        <f>VLOOKUP($AC299,LS_Coint_BD!$B$3:$AQ$1079,AZ$2)</f>
        <v>-7.89491928622333E-16</v>
      </c>
      <c r="BA299">
        <f>VLOOKUP($AC299,LS_Coint_BD!$B$3:$AQ$1079,BA$2)</f>
        <v>-4.7961634663806795E-16</v>
      </c>
      <c r="BB299">
        <f>VLOOKUP($AC299,LS_Coint_BD!$B$3:$AQ$1079,BB$2)</f>
        <v>-1.61486985400023E-15</v>
      </c>
      <c r="BC299">
        <f>VLOOKUP($AC299,LS_Coint_BD!$B$3:$AQ$1079,BC$2)</f>
        <v>1.19371179607697E-15</v>
      </c>
      <c r="BD299">
        <f t="shared" si="225"/>
        <v>0</v>
      </c>
      <c r="BE299">
        <f t="shared" si="226"/>
        <v>1.903513149882079</v>
      </c>
      <c r="BF299">
        <f t="shared" si="227"/>
        <v>0</v>
      </c>
      <c r="BG299">
        <f t="shared" si="228"/>
        <v>0</v>
      </c>
      <c r="BH299">
        <f t="shared" si="229"/>
        <v>2.2754113955585793</v>
      </c>
      <c r="BI299">
        <f t="shared" si="230"/>
        <v>2.5550685884279396</v>
      </c>
      <c r="BJ299">
        <f t="shared" si="231"/>
        <v>2.6358145823377783</v>
      </c>
      <c r="BK299">
        <f t="shared" si="232"/>
        <v>2.7976918490135612</v>
      </c>
      <c r="BL299">
        <f t="shared" si="233"/>
        <v>0</v>
      </c>
      <c r="BN299" s="30" t="b">
        <f t="shared" si="217"/>
        <v>0</v>
      </c>
      <c r="BO299" s="30" t="b">
        <f t="shared" si="218"/>
        <v>0</v>
      </c>
      <c r="BP299" s="30" t="b">
        <f t="shared" si="219"/>
        <v>0</v>
      </c>
      <c r="BQ299" s="30" t="b">
        <f t="shared" si="220"/>
        <v>0</v>
      </c>
      <c r="BR299" s="30" t="b">
        <f t="shared" si="221"/>
        <v>1</v>
      </c>
      <c r="BS299" s="30" t="b">
        <f t="shared" si="222"/>
        <v>0</v>
      </c>
      <c r="BT299" s="30" t="b">
        <f t="shared" si="223"/>
        <v>0</v>
      </c>
      <c r="BU299" s="30" t="b">
        <f t="shared" si="224"/>
        <v>0</v>
      </c>
    </row>
    <row r="300" spans="2:73" x14ac:dyDescent="0.3">
      <c r="B300" s="17" t="str">
        <f>VLOOKUP($AC300,LS_Coint_BD!$B$3:$D$1079,2)</f>
        <v>CVCB3</v>
      </c>
      <c r="C300" s="87" t="str">
        <f>VLOOKUP($AC300,LS_Coint_BD!$B$3:$D$1079,3)</f>
        <v>LREN3</v>
      </c>
      <c r="D300" s="68">
        <f t="shared" si="234"/>
        <v>0</v>
      </c>
      <c r="E300" s="65">
        <f t="shared" si="235"/>
        <v>0</v>
      </c>
      <c r="F300" s="69">
        <f t="shared" si="236"/>
        <v>0</v>
      </c>
      <c r="G300" s="68">
        <f t="shared" si="237"/>
        <v>0</v>
      </c>
      <c r="H300" s="65">
        <f t="shared" si="238"/>
        <v>0</v>
      </c>
      <c r="I300" s="69">
        <f t="shared" si="239"/>
        <v>0</v>
      </c>
      <c r="J300" s="68">
        <f t="shared" si="240"/>
        <v>0</v>
      </c>
      <c r="K300" s="65">
        <f t="shared" si="241"/>
        <v>0</v>
      </c>
      <c r="L300" s="69">
        <f t="shared" si="242"/>
        <v>0</v>
      </c>
      <c r="M300" s="68">
        <f t="shared" si="243"/>
        <v>-1.7759595297320487</v>
      </c>
      <c r="N300" s="65">
        <f t="shared" si="244"/>
        <v>-6.7155149568401695</v>
      </c>
      <c r="O300" s="69">
        <f t="shared" si="245"/>
        <v>-4.4770099712267797</v>
      </c>
      <c r="P300" s="68">
        <f t="shared" si="246"/>
        <v>-1.9641765105212201</v>
      </c>
      <c r="Q300" s="65">
        <f t="shared" si="247"/>
        <v>-6.9605671556831732</v>
      </c>
      <c r="R300" s="69">
        <f t="shared" si="248"/>
        <v>-4.6403781037887821</v>
      </c>
      <c r="S300" s="68">
        <f t="shared" si="249"/>
        <v>-2.1125437111415053</v>
      </c>
      <c r="T300" s="65">
        <f t="shared" si="250"/>
        <v>-7.5898347941565945</v>
      </c>
      <c r="U300" s="69">
        <f t="shared" si="251"/>
        <v>-5.0598898627710627</v>
      </c>
      <c r="V300" s="68">
        <f t="shared" si="252"/>
        <v>-2.2525492975028172</v>
      </c>
      <c r="W300" s="65">
        <f t="shared" si="253"/>
        <v>-7.8044409993163821</v>
      </c>
      <c r="X300" s="69">
        <f t="shared" si="254"/>
        <v>-5.2029606662109211</v>
      </c>
      <c r="Y300" s="68">
        <f t="shared" si="255"/>
        <v>-2.7471482987865699</v>
      </c>
      <c r="Z300" s="65">
        <f t="shared" si="256"/>
        <v>-8.1775181846948737</v>
      </c>
      <c r="AA300" s="69">
        <f t="shared" si="257"/>
        <v>-5.4516787897965822</v>
      </c>
      <c r="AB300" s="98">
        <f>SUMIF(BN300:BU300,"VERDADEIRO",BN$3:$BU299)</f>
        <v>0</v>
      </c>
      <c r="AC300" s="97">
        <f t="shared" si="216"/>
        <v>297</v>
      </c>
      <c r="AD300">
        <f>RTD("tryd.rtdserver",,"COT",B300,"ULT")</f>
        <v>19.97</v>
      </c>
      <c r="AE300">
        <f>RTD("tryd.rtdserver",,"COT",C300,"ULT")</f>
        <v>41.01</v>
      </c>
      <c r="AF300">
        <f>VLOOKUP($AC300,LS_Coint_BD!$B$3:$AQ$1079,AF$2)*$AD300+VLOOKUP($AC300,LS_Coint_BD!$B$3:$AQ$1079,AF$2+1)</f>
        <v>0</v>
      </c>
      <c r="AG300">
        <f>VLOOKUP($AC300,LS_Coint_BD!$B$3:$AQ$1079,AG$2)*$AD300+VLOOKUP($AC300,LS_Coint_BD!$B$3:$AQ$1079,AG$2+1)</f>
        <v>0</v>
      </c>
      <c r="AH300">
        <f>VLOOKUP($AC300,LS_Coint_BD!$B$3:$AQ$1079,AH$2)*$AD300+VLOOKUP($AC300,LS_Coint_BD!$B$3:$AQ$1079,AH$2+1)</f>
        <v>0</v>
      </c>
      <c r="AI300">
        <f>VLOOKUP($AC300,LS_Coint_BD!$B$3:$AQ$1079,AI$2)*$AD300+VLOOKUP($AC300,LS_Coint_BD!$B$3:$AQ$1079,AI$2+1)</f>
        <v>42.785959529732047</v>
      </c>
      <c r="AJ300">
        <f>VLOOKUP($AC300,LS_Coint_BD!$B$3:$AQ$1079,AJ$2)*$AD300+VLOOKUP($AC300,LS_Coint_BD!$B$3:$AQ$1079,AJ$2+1)</f>
        <v>42.974176510521218</v>
      </c>
      <c r="AK300">
        <f>VLOOKUP($AC300,LS_Coint_BD!$B$3:$AQ$1079,AK$2)*$AD300+VLOOKUP($AC300,LS_Coint_BD!$B$3:$AQ$1079,AK$2+1)</f>
        <v>43.122543711141503</v>
      </c>
      <c r="AL300">
        <f>VLOOKUP($AC300,LS_Coint_BD!$B$3:$AQ$1079,AL$2)*$AD300+VLOOKUP($AC300,LS_Coint_BD!$B$3:$AQ$1079,AL$2+1)</f>
        <v>43.262549297502815</v>
      </c>
      <c r="AM300">
        <f>VLOOKUP($AC300,LS_Coint_BD!$B$3:$AQ$1079,AM$2)*$AD300+VLOOKUP($AC300,LS_Coint_BD!$B$3:$AQ$1079,AM$2+1)</f>
        <v>43.757148298786568</v>
      </c>
      <c r="AN300">
        <f>VLOOKUP($AC300,LS_Coint_BD!$B$3:$AQ$1079,AN$2)</f>
        <v>0</v>
      </c>
      <c r="AO300">
        <f>VLOOKUP($AC300,LS_Coint_BD!$B$3:$AQ$1079,AO$2)</f>
        <v>0</v>
      </c>
      <c r="AP300">
        <f>VLOOKUP($AC300,LS_Coint_BD!$B$3:$AQ$1079,AP$2)</f>
        <v>0</v>
      </c>
      <c r="AQ300">
        <f>VLOOKUP($AC300,LS_Coint_BD!$B$3:$AQ$1079,AQ$2)</f>
        <v>2.2385049856133898</v>
      </c>
      <c r="AR300">
        <f>VLOOKUP($AC300,LS_Coint_BD!$B$3:$AQ$1079,AR$2)</f>
        <v>2.3201890518943902</v>
      </c>
      <c r="AS300">
        <f>VLOOKUP($AC300,LS_Coint_BD!$B$3:$AQ$1079,AS$2)</f>
        <v>2.52994493138553</v>
      </c>
      <c r="AT300">
        <f>VLOOKUP($AC300,LS_Coint_BD!$B$3:$AQ$1079,AT$2)</f>
        <v>2.6014803331054601</v>
      </c>
      <c r="AU300">
        <f>VLOOKUP($AC300,LS_Coint_BD!$B$3:$AQ$1079,AU$2)</f>
        <v>2.7258393948982902</v>
      </c>
      <c r="AV300">
        <f>VLOOKUP($AC300,LS_Coint_BD!$B$3:$AQ$1079,AV$2)</f>
        <v>0</v>
      </c>
      <c r="AW300">
        <f>VLOOKUP($AC300,LS_Coint_BD!$B$3:$AQ$1079,AW$2)</f>
        <v>0</v>
      </c>
      <c r="AX300">
        <f>VLOOKUP($AC300,LS_Coint_BD!$B$3:$AQ$1079,AX$2)</f>
        <v>0</v>
      </c>
      <c r="AY300">
        <f>VLOOKUP($AC300,LS_Coint_BD!$B$3:$AQ$1079,AY$2)</f>
        <v>-3.1086244689504401E-16</v>
      </c>
      <c r="AZ300">
        <f>VLOOKUP($AC300,LS_Coint_BD!$B$3:$AQ$1079,AZ$2)</f>
        <v>-1.7763568394002501E-15</v>
      </c>
      <c r="BA300">
        <f>VLOOKUP($AC300,LS_Coint_BD!$B$3:$AQ$1079,BA$2)</f>
        <v>-2.8421709430404001E-15</v>
      </c>
      <c r="BB300">
        <f>VLOOKUP($AC300,LS_Coint_BD!$B$3:$AQ$1079,BB$2)</f>
        <v>-1.29189588320018E-15</v>
      </c>
      <c r="BC300">
        <f>VLOOKUP($AC300,LS_Coint_BD!$B$3:$AQ$1079,BC$2)</f>
        <v>-1.64845914696343E-15</v>
      </c>
      <c r="BD300">
        <f t="shared" si="225"/>
        <v>0</v>
      </c>
      <c r="BE300">
        <f t="shared" si="226"/>
        <v>0</v>
      </c>
      <c r="BF300">
        <f t="shared" si="227"/>
        <v>0</v>
      </c>
      <c r="BG300">
        <f t="shared" si="228"/>
        <v>-4.4770099712267797</v>
      </c>
      <c r="BH300">
        <f t="shared" si="229"/>
        <v>-4.6403781037887821</v>
      </c>
      <c r="BI300">
        <f t="shared" si="230"/>
        <v>-5.0598898627710627</v>
      </c>
      <c r="BJ300">
        <f t="shared" si="231"/>
        <v>-5.2029606662109211</v>
      </c>
      <c r="BK300">
        <f t="shared" si="232"/>
        <v>-5.4516787897965822</v>
      </c>
      <c r="BL300">
        <f t="shared" si="233"/>
        <v>0</v>
      </c>
      <c r="BN300" s="19" t="b">
        <f t="shared" si="217"/>
        <v>0</v>
      </c>
      <c r="BO300" s="19" t="b">
        <f t="shared" si="218"/>
        <v>0</v>
      </c>
      <c r="BP300" s="19" t="b">
        <f t="shared" si="219"/>
        <v>0</v>
      </c>
      <c r="BQ300" s="19" t="b">
        <f t="shared" si="220"/>
        <v>0</v>
      </c>
      <c r="BR300" s="19" t="b">
        <f t="shared" si="221"/>
        <v>0</v>
      </c>
      <c r="BS300" s="19" t="b">
        <f t="shared" si="222"/>
        <v>0</v>
      </c>
      <c r="BT300" s="19" t="b">
        <f t="shared" si="223"/>
        <v>0</v>
      </c>
      <c r="BU300" s="19" t="b">
        <f t="shared" si="224"/>
        <v>0</v>
      </c>
    </row>
    <row r="301" spans="2:73" x14ac:dyDescent="0.3">
      <c r="B301" s="17" t="str">
        <f>VLOOKUP($AC301,LS_Coint_BD!$B$3:$D$1079,2)</f>
        <v>CVCB3</v>
      </c>
      <c r="C301" s="87" t="str">
        <f>VLOOKUP($AC301,LS_Coint_BD!$B$3:$D$1079,3)</f>
        <v>MULT3</v>
      </c>
      <c r="D301" s="70">
        <f t="shared" si="234"/>
        <v>0</v>
      </c>
      <c r="E301" s="66">
        <f t="shared" si="235"/>
        <v>0</v>
      </c>
      <c r="F301" s="71">
        <f t="shared" si="236"/>
        <v>0</v>
      </c>
      <c r="G301" s="70">
        <f t="shared" si="237"/>
        <v>0</v>
      </c>
      <c r="H301" s="66">
        <f t="shared" si="238"/>
        <v>0</v>
      </c>
      <c r="I301" s="71">
        <f t="shared" si="239"/>
        <v>0</v>
      </c>
      <c r="J301" s="70">
        <f t="shared" si="240"/>
        <v>0</v>
      </c>
      <c r="K301" s="66">
        <f t="shared" si="241"/>
        <v>0</v>
      </c>
      <c r="L301" s="71">
        <f t="shared" si="242"/>
        <v>0</v>
      </c>
      <c r="M301" s="70">
        <f t="shared" si="243"/>
        <v>-0.39103888175005252</v>
      </c>
      <c r="N301" s="66">
        <f t="shared" si="244"/>
        <v>-3.495388679337029</v>
      </c>
      <c r="O301" s="71">
        <f t="shared" si="245"/>
        <v>-2.3302591195580193</v>
      </c>
      <c r="P301" s="70">
        <f t="shared" si="246"/>
        <v>-0.38830221358503536</v>
      </c>
      <c r="Q301" s="66">
        <f t="shared" si="247"/>
        <v>-3.4169042205756583</v>
      </c>
      <c r="R301" s="71">
        <f t="shared" si="248"/>
        <v>-2.2779361470504389</v>
      </c>
      <c r="S301" s="70">
        <f t="shared" si="249"/>
        <v>-0.42311534261864736</v>
      </c>
      <c r="T301" s="66">
        <f t="shared" si="250"/>
        <v>-3.474501181733253</v>
      </c>
      <c r="U301" s="71">
        <f t="shared" si="251"/>
        <v>-2.316334121155502</v>
      </c>
      <c r="V301" s="70">
        <f t="shared" si="252"/>
        <v>-0.41282605978526732</v>
      </c>
      <c r="W301" s="66">
        <f t="shared" si="253"/>
        <v>-3.5529325536095966</v>
      </c>
      <c r="X301" s="71">
        <f t="shared" si="254"/>
        <v>-2.3686217024063976</v>
      </c>
      <c r="Y301" s="70">
        <f t="shared" si="255"/>
        <v>-1.5449241544291503</v>
      </c>
      <c r="Z301" s="66">
        <f t="shared" si="256"/>
        <v>-5.4349489792492189</v>
      </c>
      <c r="AA301" s="71">
        <f t="shared" si="257"/>
        <v>-3.6232993194994791</v>
      </c>
      <c r="AB301" s="98">
        <f>SUMIF(BN301:BU301,"VERDADEIRO",BN$3:$BU300)</f>
        <v>0</v>
      </c>
      <c r="AC301" s="97">
        <f t="shared" si="216"/>
        <v>298</v>
      </c>
      <c r="AD301">
        <f>RTD("tryd.rtdserver",,"COT",B301,"ULT")</f>
        <v>19.97</v>
      </c>
      <c r="AE301">
        <f>RTD("tryd.rtdserver",,"COT",C301,"ULT")</f>
        <v>21.84</v>
      </c>
      <c r="AF301">
        <f>VLOOKUP($AC301,LS_Coint_BD!$B$3:$AQ$1079,AF$2)*$AD301+VLOOKUP($AC301,LS_Coint_BD!$B$3:$AQ$1079,AF$2+1)</f>
        <v>0</v>
      </c>
      <c r="AG301">
        <f>VLOOKUP($AC301,LS_Coint_BD!$B$3:$AQ$1079,AG$2)*$AD301+VLOOKUP($AC301,LS_Coint_BD!$B$3:$AQ$1079,AG$2+1)</f>
        <v>0</v>
      </c>
      <c r="AH301">
        <f>VLOOKUP($AC301,LS_Coint_BD!$B$3:$AQ$1079,AH$2)*$AD301+VLOOKUP($AC301,LS_Coint_BD!$B$3:$AQ$1079,AH$2+1)</f>
        <v>0</v>
      </c>
      <c r="AI301">
        <f>VLOOKUP($AC301,LS_Coint_BD!$B$3:$AQ$1079,AI$2)*$AD301+VLOOKUP($AC301,LS_Coint_BD!$B$3:$AQ$1079,AI$2+1)</f>
        <v>22.231038881750052</v>
      </c>
      <c r="AJ301">
        <f>VLOOKUP($AC301,LS_Coint_BD!$B$3:$AQ$1079,AJ$2)*$AD301+VLOOKUP($AC301,LS_Coint_BD!$B$3:$AQ$1079,AJ$2+1)</f>
        <v>22.228302213585035</v>
      </c>
      <c r="AK301">
        <f>VLOOKUP($AC301,LS_Coint_BD!$B$3:$AQ$1079,AK$2)*$AD301+VLOOKUP($AC301,LS_Coint_BD!$B$3:$AQ$1079,AK$2+1)</f>
        <v>22.263115342618647</v>
      </c>
      <c r="AL301">
        <f>VLOOKUP($AC301,LS_Coint_BD!$B$3:$AQ$1079,AL$2)*$AD301+VLOOKUP($AC301,LS_Coint_BD!$B$3:$AQ$1079,AL$2+1)</f>
        <v>22.252826059785267</v>
      </c>
      <c r="AM301">
        <f>VLOOKUP($AC301,LS_Coint_BD!$B$3:$AQ$1079,AM$2)*$AD301+VLOOKUP($AC301,LS_Coint_BD!$B$3:$AQ$1079,AM$2+1)</f>
        <v>23.38492415442915</v>
      </c>
      <c r="AN301">
        <f>VLOOKUP($AC301,LS_Coint_BD!$B$3:$AQ$1079,AN$2)</f>
        <v>0</v>
      </c>
      <c r="AO301">
        <f>VLOOKUP($AC301,LS_Coint_BD!$B$3:$AQ$1079,AO$2)</f>
        <v>0</v>
      </c>
      <c r="AP301">
        <f>VLOOKUP($AC301,LS_Coint_BD!$B$3:$AQ$1079,AP$2)</f>
        <v>0</v>
      </c>
      <c r="AQ301">
        <f>VLOOKUP($AC301,LS_Coint_BD!$B$3:$AQ$1079,AQ$2)</f>
        <v>1.1651295597790099</v>
      </c>
      <c r="AR301">
        <f>VLOOKUP($AC301,LS_Coint_BD!$B$3:$AQ$1079,AR$2)</f>
        <v>1.1389680735252199</v>
      </c>
      <c r="AS301">
        <f>VLOOKUP($AC301,LS_Coint_BD!$B$3:$AQ$1079,AS$2)</f>
        <v>1.1581670605777501</v>
      </c>
      <c r="AT301">
        <f>VLOOKUP($AC301,LS_Coint_BD!$B$3:$AQ$1079,AT$2)</f>
        <v>1.1843108512031999</v>
      </c>
      <c r="AU301">
        <f>VLOOKUP($AC301,LS_Coint_BD!$B$3:$AQ$1079,AU$2)</f>
        <v>1.81164965974974</v>
      </c>
      <c r="AV301">
        <f>VLOOKUP($AC301,LS_Coint_BD!$B$3:$AQ$1079,AV$2)</f>
        <v>0</v>
      </c>
      <c r="AW301">
        <f>VLOOKUP($AC301,LS_Coint_BD!$B$3:$AQ$1079,AW$2)</f>
        <v>0</v>
      </c>
      <c r="AX301">
        <f>VLOOKUP($AC301,LS_Coint_BD!$B$3:$AQ$1079,AX$2)</f>
        <v>0</v>
      </c>
      <c r="AY301">
        <f>VLOOKUP($AC301,LS_Coint_BD!$B$3:$AQ$1079,AY$2)</f>
        <v>4.8849813083506902E-16</v>
      </c>
      <c r="AZ301">
        <f>VLOOKUP($AC301,LS_Coint_BD!$B$3:$AQ$1079,AZ$2)</f>
        <v>1.04607680542459E-15</v>
      </c>
      <c r="BA301">
        <f>VLOOKUP($AC301,LS_Coint_BD!$B$3:$AQ$1079,BA$2)</f>
        <v>-1.95399252334028E-15</v>
      </c>
      <c r="BB301">
        <f>VLOOKUP($AC301,LS_Coint_BD!$B$3:$AQ$1079,BB$2)</f>
        <v>2.0347360160402901E-15</v>
      </c>
      <c r="BC301">
        <f>VLOOKUP($AC301,LS_Coint_BD!$B$3:$AQ$1079,BC$2)</f>
        <v>9.6633812063373593E-16</v>
      </c>
      <c r="BD301">
        <f t="shared" si="225"/>
        <v>0</v>
      </c>
      <c r="BE301">
        <f t="shared" si="226"/>
        <v>0</v>
      </c>
      <c r="BF301">
        <f t="shared" si="227"/>
        <v>0</v>
      </c>
      <c r="BG301">
        <f t="shared" si="228"/>
        <v>-2.3302591195580193</v>
      </c>
      <c r="BH301">
        <f t="shared" si="229"/>
        <v>-2.2779361470504389</v>
      </c>
      <c r="BI301">
        <f t="shared" si="230"/>
        <v>-2.316334121155502</v>
      </c>
      <c r="BJ301">
        <f t="shared" si="231"/>
        <v>-2.3686217024063976</v>
      </c>
      <c r="BK301">
        <f t="shared" si="232"/>
        <v>-3.6232993194994791</v>
      </c>
      <c r="BL301">
        <f t="shared" si="233"/>
        <v>0</v>
      </c>
      <c r="BN301" s="30" t="b">
        <f t="shared" si="217"/>
        <v>0</v>
      </c>
      <c r="BO301" s="30" t="b">
        <f t="shared" si="218"/>
        <v>0</v>
      </c>
      <c r="BP301" s="30" t="b">
        <f t="shared" si="219"/>
        <v>0</v>
      </c>
      <c r="BQ301" s="30" t="b">
        <f t="shared" si="220"/>
        <v>0</v>
      </c>
      <c r="BR301" s="30" t="b">
        <f t="shared" si="221"/>
        <v>0</v>
      </c>
      <c r="BS301" s="30" t="b">
        <f t="shared" si="222"/>
        <v>0</v>
      </c>
      <c r="BT301" s="30" t="b">
        <f t="shared" si="223"/>
        <v>0</v>
      </c>
      <c r="BU301" s="30" t="b">
        <f t="shared" si="224"/>
        <v>0</v>
      </c>
    </row>
    <row r="302" spans="2:73" x14ac:dyDescent="0.3">
      <c r="B302" s="17" t="str">
        <f>VLOOKUP($AC302,LS_Coint_BD!$B$3:$D$1079,2)</f>
        <v>CYRE3</v>
      </c>
      <c r="C302" s="87" t="str">
        <f>VLOOKUP($AC302,LS_Coint_BD!$B$3:$D$1079,3)</f>
        <v>BBAS3</v>
      </c>
      <c r="D302" s="68">
        <f t="shared" si="234"/>
        <v>-1.9038824295893306</v>
      </c>
      <c r="E302" s="65">
        <f t="shared" si="235"/>
        <v>-4.2590228888862649</v>
      </c>
      <c r="F302" s="69">
        <f t="shared" si="236"/>
        <v>-2.8393485925908433</v>
      </c>
      <c r="G302" s="68">
        <f t="shared" si="237"/>
        <v>-1.956599766213948</v>
      </c>
      <c r="H302" s="65">
        <f t="shared" si="238"/>
        <v>-4.2389422403324382</v>
      </c>
      <c r="I302" s="69">
        <f t="shared" si="239"/>
        <v>-2.8259614935549586</v>
      </c>
      <c r="J302" s="68">
        <f t="shared" si="240"/>
        <v>-1.9419729042369198</v>
      </c>
      <c r="K302" s="65">
        <f t="shared" si="241"/>
        <v>-4.0033309532719485</v>
      </c>
      <c r="L302" s="69">
        <f t="shared" si="242"/>
        <v>-2.6688873021812989</v>
      </c>
      <c r="M302" s="68">
        <f t="shared" si="243"/>
        <v>-1.7765953138083788</v>
      </c>
      <c r="N302" s="65">
        <f t="shared" si="244"/>
        <v>-4.3729161353344486</v>
      </c>
      <c r="O302" s="69">
        <f t="shared" si="245"/>
        <v>-2.915277423556299</v>
      </c>
      <c r="P302" s="68">
        <f t="shared" si="246"/>
        <v>0</v>
      </c>
      <c r="Q302" s="65">
        <f t="shared" si="247"/>
        <v>0</v>
      </c>
      <c r="R302" s="69">
        <f t="shared" si="248"/>
        <v>0</v>
      </c>
      <c r="S302" s="68">
        <f t="shared" si="249"/>
        <v>-1.3628278360141124</v>
      </c>
      <c r="T302" s="65">
        <f t="shared" si="250"/>
        <v>-4.9934047342727146</v>
      </c>
      <c r="U302" s="69">
        <f t="shared" si="251"/>
        <v>-3.3289364895151432</v>
      </c>
      <c r="V302" s="68">
        <f t="shared" si="252"/>
        <v>-1.3531099885334683</v>
      </c>
      <c r="W302" s="65">
        <f t="shared" si="253"/>
        <v>-5.071926461838693</v>
      </c>
      <c r="X302" s="69">
        <f t="shared" si="254"/>
        <v>-3.3812843078924621</v>
      </c>
      <c r="Y302" s="68">
        <f t="shared" si="255"/>
        <v>0</v>
      </c>
      <c r="Z302" s="65">
        <f t="shared" si="256"/>
        <v>0</v>
      </c>
      <c r="AA302" s="69">
        <f t="shared" si="257"/>
        <v>0</v>
      </c>
      <c r="AB302" s="98">
        <f>SUMIF(BN302:BU302,"VERDADEIRO",BN$3:$BU301)</f>
        <v>0</v>
      </c>
      <c r="AC302" s="97">
        <f t="shared" si="216"/>
        <v>299</v>
      </c>
      <c r="AD302">
        <f>RTD("tryd.rtdserver",,"COT",B302,"ULT")</f>
        <v>27.44</v>
      </c>
      <c r="AE302">
        <f>RTD("tryd.rtdserver",,"COT",C302,"ULT")</f>
        <v>33.96</v>
      </c>
      <c r="AF302">
        <f>VLOOKUP($AC302,LS_Coint_BD!$B$3:$AQ$1079,AF$2)*$AD302+VLOOKUP($AC302,LS_Coint_BD!$B$3:$AQ$1079,AF$2+1)</f>
        <v>35.863882429589331</v>
      </c>
      <c r="AG302">
        <f>VLOOKUP($AC302,LS_Coint_BD!$B$3:$AQ$1079,AG$2)*$AD302+VLOOKUP($AC302,LS_Coint_BD!$B$3:$AQ$1079,AG$2+1)</f>
        <v>35.916599766213949</v>
      </c>
      <c r="AH302">
        <f>VLOOKUP($AC302,LS_Coint_BD!$B$3:$AQ$1079,AH$2)*$AD302+VLOOKUP($AC302,LS_Coint_BD!$B$3:$AQ$1079,AH$2+1)</f>
        <v>35.901972904236921</v>
      </c>
      <c r="AI302">
        <f>VLOOKUP($AC302,LS_Coint_BD!$B$3:$AQ$1079,AI$2)*$AD302+VLOOKUP($AC302,LS_Coint_BD!$B$3:$AQ$1079,AI$2+1)</f>
        <v>35.73659531380838</v>
      </c>
      <c r="AJ302">
        <f>VLOOKUP($AC302,LS_Coint_BD!$B$3:$AQ$1079,AJ$2)*$AD302+VLOOKUP($AC302,LS_Coint_BD!$B$3:$AQ$1079,AJ$2+1)</f>
        <v>0</v>
      </c>
      <c r="AK302">
        <f>VLOOKUP($AC302,LS_Coint_BD!$B$3:$AQ$1079,AK$2)*$AD302+VLOOKUP($AC302,LS_Coint_BD!$B$3:$AQ$1079,AK$2+1)</f>
        <v>35.322827836014113</v>
      </c>
      <c r="AL302">
        <f>VLOOKUP($AC302,LS_Coint_BD!$B$3:$AQ$1079,AL$2)*$AD302+VLOOKUP($AC302,LS_Coint_BD!$B$3:$AQ$1079,AL$2+1)</f>
        <v>35.313109988533469</v>
      </c>
      <c r="AM302">
        <f>VLOOKUP($AC302,LS_Coint_BD!$B$3:$AQ$1079,AM$2)*$AD302+VLOOKUP($AC302,LS_Coint_BD!$B$3:$AQ$1079,AM$2+1)</f>
        <v>0</v>
      </c>
      <c r="AN302">
        <f>VLOOKUP($AC302,LS_Coint_BD!$B$3:$AQ$1079,AN$2)</f>
        <v>1.4196742962954201</v>
      </c>
      <c r="AO302">
        <f>VLOOKUP($AC302,LS_Coint_BD!$B$3:$AQ$1079,AO$2)</f>
        <v>1.41298074677748</v>
      </c>
      <c r="AP302">
        <f>VLOOKUP($AC302,LS_Coint_BD!$B$3:$AQ$1079,AP$2)</f>
        <v>1.3344436510906501</v>
      </c>
      <c r="AQ302">
        <f>VLOOKUP($AC302,LS_Coint_BD!$B$3:$AQ$1079,AQ$2)</f>
        <v>1.45763871177815</v>
      </c>
      <c r="AR302">
        <f>VLOOKUP($AC302,LS_Coint_BD!$B$3:$AQ$1079,AR$2)</f>
        <v>0</v>
      </c>
      <c r="AS302">
        <f>VLOOKUP($AC302,LS_Coint_BD!$B$3:$AQ$1079,AS$2)</f>
        <v>1.66446824475757</v>
      </c>
      <c r="AT302">
        <f>VLOOKUP($AC302,LS_Coint_BD!$B$3:$AQ$1079,AT$2)</f>
        <v>1.69064215394623</v>
      </c>
      <c r="AU302">
        <f>VLOOKUP($AC302,LS_Coint_BD!$B$3:$AQ$1079,AU$2)</f>
        <v>0</v>
      </c>
      <c r="AV302">
        <f>VLOOKUP($AC302,LS_Coint_BD!$B$3:$AQ$1079,AV$2)</f>
        <v>-3.12638803734444E-15</v>
      </c>
      <c r="AW302">
        <f>VLOOKUP($AC302,LS_Coint_BD!$B$3:$AQ$1079,AW$2)</f>
        <v>1.2730557349035101E-15</v>
      </c>
      <c r="AX302">
        <f>VLOOKUP($AC302,LS_Coint_BD!$B$3:$AQ$1079,AX$2)</f>
        <v>1.24344978758018E-15</v>
      </c>
      <c r="AY302">
        <f>VLOOKUP($AC302,LS_Coint_BD!$B$3:$AQ$1079,AY$2)</f>
        <v>1.06581410364015E-15</v>
      </c>
      <c r="AZ302">
        <f>VLOOKUP($AC302,LS_Coint_BD!$B$3:$AQ$1079,AZ$2)</f>
        <v>0</v>
      </c>
      <c r="BA302">
        <f>VLOOKUP($AC302,LS_Coint_BD!$B$3:$AQ$1079,BA$2)</f>
        <v>-2.9842794901924199E-15</v>
      </c>
      <c r="BB302">
        <f>VLOOKUP($AC302,LS_Coint_BD!$B$3:$AQ$1079,BB$2)</f>
        <v>-2.1316282072803001E-15</v>
      </c>
      <c r="BC302">
        <f>VLOOKUP($AC302,LS_Coint_BD!$B$3:$AQ$1079,BC$2)</f>
        <v>0</v>
      </c>
      <c r="BD302">
        <f t="shared" si="225"/>
        <v>-2.8393485925908433</v>
      </c>
      <c r="BE302">
        <f t="shared" si="226"/>
        <v>-2.8259614935549586</v>
      </c>
      <c r="BF302">
        <f t="shared" si="227"/>
        <v>-2.6688873021812989</v>
      </c>
      <c r="BG302">
        <f t="shared" si="228"/>
        <v>-2.915277423556299</v>
      </c>
      <c r="BH302">
        <f t="shared" si="229"/>
        <v>0</v>
      </c>
      <c r="BI302">
        <f t="shared" si="230"/>
        <v>-3.3289364895151432</v>
      </c>
      <c r="BJ302">
        <f t="shared" si="231"/>
        <v>-3.3812843078924621</v>
      </c>
      <c r="BK302">
        <f t="shared" si="232"/>
        <v>0</v>
      </c>
      <c r="BL302">
        <f t="shared" si="233"/>
        <v>-2.8393485925908495</v>
      </c>
      <c r="BN302" s="19" t="b">
        <f t="shared" si="217"/>
        <v>0</v>
      </c>
      <c r="BO302" s="19" t="b">
        <f t="shared" si="218"/>
        <v>0</v>
      </c>
      <c r="BP302" s="19" t="b">
        <f t="shared" si="219"/>
        <v>0</v>
      </c>
      <c r="BQ302" s="19" t="b">
        <f t="shared" si="220"/>
        <v>0</v>
      </c>
      <c r="BR302" s="19" t="b">
        <f t="shared" si="221"/>
        <v>0</v>
      </c>
      <c r="BS302" s="19" t="b">
        <f t="shared" si="222"/>
        <v>0</v>
      </c>
      <c r="BT302" s="19" t="b">
        <f t="shared" si="223"/>
        <v>0</v>
      </c>
      <c r="BU302" s="19" t="b">
        <f t="shared" si="224"/>
        <v>0</v>
      </c>
    </row>
    <row r="303" spans="2:73" x14ac:dyDescent="0.3">
      <c r="B303" s="17" t="str">
        <f>VLOOKUP($AC303,LS_Coint_BD!$B$3:$D$1079,2)</f>
        <v>CYRE3</v>
      </c>
      <c r="C303" s="87" t="str">
        <f>VLOOKUP($AC303,LS_Coint_BD!$B$3:$D$1079,3)</f>
        <v>BBDC3</v>
      </c>
      <c r="D303" s="70">
        <f t="shared" si="234"/>
        <v>0.16696815257839859</v>
      </c>
      <c r="E303" s="66">
        <f t="shared" si="235"/>
        <v>2.7487866282875668</v>
      </c>
      <c r="F303" s="71">
        <f t="shared" si="236"/>
        <v>1.8325244188583778</v>
      </c>
      <c r="G303" s="70">
        <f t="shared" si="237"/>
        <v>0.16089586324818228</v>
      </c>
      <c r="H303" s="66">
        <f t="shared" si="238"/>
        <v>2.5783409630409766</v>
      </c>
      <c r="I303" s="71">
        <f t="shared" si="239"/>
        <v>1.7188939753606509</v>
      </c>
      <c r="J303" s="70">
        <f t="shared" si="240"/>
        <v>0.2290977695908829</v>
      </c>
      <c r="K303" s="66">
        <f t="shared" si="241"/>
        <v>2.5103923533044346</v>
      </c>
      <c r="L303" s="71">
        <f t="shared" si="242"/>
        <v>1.6735949022029564</v>
      </c>
      <c r="M303" s="70">
        <f t="shared" si="243"/>
        <v>0.35992922505666058</v>
      </c>
      <c r="N303" s="66">
        <f t="shared" si="244"/>
        <v>2.8156673309051028</v>
      </c>
      <c r="O303" s="71">
        <f t="shared" si="245"/>
        <v>1.8771115539367351</v>
      </c>
      <c r="P303" s="70">
        <f t="shared" si="246"/>
        <v>0</v>
      </c>
      <c r="Q303" s="66">
        <f t="shared" si="247"/>
        <v>0</v>
      </c>
      <c r="R303" s="71">
        <f t="shared" si="248"/>
        <v>0</v>
      </c>
      <c r="S303" s="70">
        <f t="shared" si="249"/>
        <v>0</v>
      </c>
      <c r="T303" s="66">
        <f t="shared" si="250"/>
        <v>0</v>
      </c>
      <c r="U303" s="71">
        <f t="shared" si="251"/>
        <v>0</v>
      </c>
      <c r="V303" s="70">
        <f t="shared" si="252"/>
        <v>0</v>
      </c>
      <c r="W303" s="66">
        <f t="shared" si="253"/>
        <v>0</v>
      </c>
      <c r="X303" s="71">
        <f t="shared" si="254"/>
        <v>0</v>
      </c>
      <c r="Y303" s="70">
        <f t="shared" si="255"/>
        <v>0.13468836609235879</v>
      </c>
      <c r="Z303" s="66">
        <f t="shared" si="256"/>
        <v>4.8884142717916497</v>
      </c>
      <c r="AA303" s="71">
        <f t="shared" si="257"/>
        <v>3.2589428478610998</v>
      </c>
      <c r="AB303" s="98">
        <f>SUMIF(BN303:BU303,"VERDADEIRO",BN$3:$BU302)</f>
        <v>0</v>
      </c>
      <c r="AC303" s="97">
        <f t="shared" si="216"/>
        <v>300</v>
      </c>
      <c r="AD303">
        <f>RTD("tryd.rtdserver",,"COT",B303,"ULT")</f>
        <v>27.44</v>
      </c>
      <c r="AE303">
        <f>RTD("tryd.rtdserver",,"COT",C303,"ULT")</f>
        <v>22.71</v>
      </c>
      <c r="AF303">
        <f>VLOOKUP($AC303,LS_Coint_BD!$B$3:$AQ$1079,AF$2)*$AD303+VLOOKUP($AC303,LS_Coint_BD!$B$3:$AQ$1079,AF$2+1)</f>
        <v>22.543031847421602</v>
      </c>
      <c r="AG303">
        <f>VLOOKUP($AC303,LS_Coint_BD!$B$3:$AQ$1079,AG$2)*$AD303+VLOOKUP($AC303,LS_Coint_BD!$B$3:$AQ$1079,AG$2+1)</f>
        <v>22.549104136751819</v>
      </c>
      <c r="AH303">
        <f>VLOOKUP($AC303,LS_Coint_BD!$B$3:$AQ$1079,AH$2)*$AD303+VLOOKUP($AC303,LS_Coint_BD!$B$3:$AQ$1079,AH$2+1)</f>
        <v>22.480902230409118</v>
      </c>
      <c r="AI303">
        <f>VLOOKUP($AC303,LS_Coint_BD!$B$3:$AQ$1079,AI$2)*$AD303+VLOOKUP($AC303,LS_Coint_BD!$B$3:$AQ$1079,AI$2+1)</f>
        <v>22.35007077494334</v>
      </c>
      <c r="AJ303">
        <f>VLOOKUP($AC303,LS_Coint_BD!$B$3:$AQ$1079,AJ$2)*$AD303+VLOOKUP($AC303,LS_Coint_BD!$B$3:$AQ$1079,AJ$2+1)</f>
        <v>0</v>
      </c>
      <c r="AK303">
        <f>VLOOKUP($AC303,LS_Coint_BD!$B$3:$AQ$1079,AK$2)*$AD303+VLOOKUP($AC303,LS_Coint_BD!$B$3:$AQ$1079,AK$2+1)</f>
        <v>0</v>
      </c>
      <c r="AL303">
        <f>VLOOKUP($AC303,LS_Coint_BD!$B$3:$AQ$1079,AL$2)*$AD303+VLOOKUP($AC303,LS_Coint_BD!$B$3:$AQ$1079,AL$2+1)</f>
        <v>0</v>
      </c>
      <c r="AM303">
        <f>VLOOKUP($AC303,LS_Coint_BD!$B$3:$AQ$1079,AM$2)*$AD303+VLOOKUP($AC303,LS_Coint_BD!$B$3:$AQ$1079,AM$2+1)</f>
        <v>22.575311633907642</v>
      </c>
      <c r="AN303">
        <f>VLOOKUP($AC303,LS_Coint_BD!$B$3:$AQ$1079,AN$2)</f>
        <v>0.91626220942918901</v>
      </c>
      <c r="AO303">
        <f>VLOOKUP($AC303,LS_Coint_BD!$B$3:$AQ$1079,AO$2)</f>
        <v>0.85944698768032501</v>
      </c>
      <c r="AP303">
        <f>VLOOKUP($AC303,LS_Coint_BD!$B$3:$AQ$1079,AP$2)</f>
        <v>0.83679745110147796</v>
      </c>
      <c r="AQ303">
        <f>VLOOKUP($AC303,LS_Coint_BD!$B$3:$AQ$1079,AQ$2)</f>
        <v>0.93855577696836601</v>
      </c>
      <c r="AR303">
        <f>VLOOKUP($AC303,LS_Coint_BD!$B$3:$AQ$1079,AR$2)</f>
        <v>0</v>
      </c>
      <c r="AS303">
        <f>VLOOKUP($AC303,LS_Coint_BD!$B$3:$AQ$1079,AS$2)</f>
        <v>0</v>
      </c>
      <c r="AT303">
        <f>VLOOKUP($AC303,LS_Coint_BD!$B$3:$AQ$1079,AT$2)</f>
        <v>0</v>
      </c>
      <c r="AU303">
        <f>VLOOKUP($AC303,LS_Coint_BD!$B$3:$AQ$1079,AU$2)</f>
        <v>1.6294714239305499</v>
      </c>
      <c r="AV303">
        <f>VLOOKUP($AC303,LS_Coint_BD!$B$3:$AQ$1079,AV$2)</f>
        <v>-1.7763568394002501E-16</v>
      </c>
      <c r="AW303">
        <f>VLOOKUP($AC303,LS_Coint_BD!$B$3:$AQ$1079,AW$2)</f>
        <v>9.7699626167013803E-16</v>
      </c>
      <c r="AX303">
        <f>VLOOKUP($AC303,LS_Coint_BD!$B$3:$AQ$1079,AX$2)</f>
        <v>4.31400946711489E-16</v>
      </c>
      <c r="AY303">
        <f>VLOOKUP($AC303,LS_Coint_BD!$B$3:$AQ$1079,AY$2)</f>
        <v>3.1752378504279498E-15</v>
      </c>
      <c r="AZ303">
        <f>VLOOKUP($AC303,LS_Coint_BD!$B$3:$AQ$1079,AZ$2)</f>
        <v>0</v>
      </c>
      <c r="BA303">
        <f>VLOOKUP($AC303,LS_Coint_BD!$B$3:$AQ$1079,BA$2)</f>
        <v>0</v>
      </c>
      <c r="BB303">
        <f>VLOOKUP($AC303,LS_Coint_BD!$B$3:$AQ$1079,BB$2)</f>
        <v>0</v>
      </c>
      <c r="BC303">
        <f>VLOOKUP($AC303,LS_Coint_BD!$B$3:$AQ$1079,BC$2)</f>
        <v>1.70530256582424E-16</v>
      </c>
      <c r="BD303">
        <f t="shared" si="225"/>
        <v>1.8325244188583778</v>
      </c>
      <c r="BE303">
        <f t="shared" si="226"/>
        <v>1.7188939753606509</v>
      </c>
      <c r="BF303">
        <f t="shared" si="227"/>
        <v>1.6735949022029564</v>
      </c>
      <c r="BG303">
        <f t="shared" si="228"/>
        <v>1.8771115539367351</v>
      </c>
      <c r="BH303">
        <f t="shared" si="229"/>
        <v>0</v>
      </c>
      <c r="BI303">
        <f t="shared" si="230"/>
        <v>0</v>
      </c>
      <c r="BJ303">
        <f t="shared" si="231"/>
        <v>0</v>
      </c>
      <c r="BK303">
        <f t="shared" si="232"/>
        <v>3.2589428478610998</v>
      </c>
      <c r="BL303">
        <f t="shared" si="233"/>
        <v>1.8325244188583774</v>
      </c>
      <c r="BN303" s="30" t="b">
        <f t="shared" si="217"/>
        <v>0</v>
      </c>
      <c r="BO303" s="30" t="b">
        <f t="shared" si="218"/>
        <v>0</v>
      </c>
      <c r="BP303" s="30" t="b">
        <f t="shared" si="219"/>
        <v>0</v>
      </c>
      <c r="BQ303" s="30" t="b">
        <f t="shared" si="220"/>
        <v>0</v>
      </c>
      <c r="BR303" s="30" t="b">
        <f t="shared" si="221"/>
        <v>0</v>
      </c>
      <c r="BS303" s="30" t="b">
        <f t="shared" si="222"/>
        <v>0</v>
      </c>
      <c r="BT303" s="30" t="b">
        <f t="shared" si="223"/>
        <v>0</v>
      </c>
      <c r="BU303" s="30" t="b">
        <f t="shared" si="224"/>
        <v>0</v>
      </c>
    </row>
    <row r="304" spans="2:73" x14ac:dyDescent="0.3">
      <c r="B304" s="17" t="str">
        <f>VLOOKUP($AC304,LS_Coint_BD!$B$3:$D$1079,2)</f>
        <v>CYRE3</v>
      </c>
      <c r="C304" s="87" t="str">
        <f>VLOOKUP($AC304,LS_Coint_BD!$B$3:$D$1079,3)</f>
        <v>BRML3</v>
      </c>
      <c r="D304" s="68">
        <f t="shared" si="234"/>
        <v>0</v>
      </c>
      <c r="E304" s="65">
        <f t="shared" si="235"/>
        <v>0</v>
      </c>
      <c r="F304" s="69">
        <f t="shared" si="236"/>
        <v>0</v>
      </c>
      <c r="G304" s="68">
        <f t="shared" si="237"/>
        <v>-6.4304357064367323E-2</v>
      </c>
      <c r="H304" s="65">
        <f t="shared" si="238"/>
        <v>-1.6131977103766826</v>
      </c>
      <c r="I304" s="69">
        <f t="shared" si="239"/>
        <v>-1.0754651402511217</v>
      </c>
      <c r="J304" s="68">
        <f t="shared" si="240"/>
        <v>0</v>
      </c>
      <c r="K304" s="65">
        <f t="shared" si="241"/>
        <v>0</v>
      </c>
      <c r="L304" s="69">
        <f t="shared" si="242"/>
        <v>0</v>
      </c>
      <c r="M304" s="68">
        <f t="shared" si="243"/>
        <v>0</v>
      </c>
      <c r="N304" s="65">
        <f t="shared" si="244"/>
        <v>0</v>
      </c>
      <c r="O304" s="69">
        <f t="shared" si="245"/>
        <v>0</v>
      </c>
      <c r="P304" s="68">
        <f t="shared" si="246"/>
        <v>-0.13250559687774199</v>
      </c>
      <c r="Q304" s="65">
        <f t="shared" si="247"/>
        <v>-2.27712410088479</v>
      </c>
      <c r="R304" s="69">
        <f t="shared" si="248"/>
        <v>-1.5180827339231935</v>
      </c>
      <c r="S304" s="68">
        <f t="shared" si="249"/>
        <v>-0.18547281742128163</v>
      </c>
      <c r="T304" s="65">
        <f t="shared" si="250"/>
        <v>-2.3249859477507231</v>
      </c>
      <c r="U304" s="69">
        <f t="shared" si="251"/>
        <v>-1.5499906318338152</v>
      </c>
      <c r="V304" s="68">
        <f t="shared" si="252"/>
        <v>-0.19321364756394743</v>
      </c>
      <c r="W304" s="65">
        <f t="shared" si="253"/>
        <v>-2.358282590515929</v>
      </c>
      <c r="X304" s="69">
        <f t="shared" si="254"/>
        <v>-1.572188393677286</v>
      </c>
      <c r="Y304" s="68">
        <f t="shared" si="255"/>
        <v>-1.7872116693207065</v>
      </c>
      <c r="Z304" s="65">
        <f t="shared" si="256"/>
        <v>-6.6451801016522394</v>
      </c>
      <c r="AA304" s="69">
        <f t="shared" si="257"/>
        <v>-4.4301200677681596</v>
      </c>
      <c r="AB304" s="98">
        <f>SUMIF(BN304:BU304,"VERDADEIRO",BN$3:$BU303)</f>
        <v>0</v>
      </c>
      <c r="AC304" s="97">
        <f t="shared" si="216"/>
        <v>301</v>
      </c>
      <c r="AD304">
        <f>RTD("tryd.rtdserver",,"COT",B304,"ULT")</f>
        <v>27.44</v>
      </c>
      <c r="AE304">
        <f>RTD("tryd.rtdserver",,"COT",C304,"ULT")</f>
        <v>9.83</v>
      </c>
      <c r="AF304">
        <f>VLOOKUP($AC304,LS_Coint_BD!$B$3:$AQ$1079,AF$2)*$AD304+VLOOKUP($AC304,LS_Coint_BD!$B$3:$AQ$1079,AF$2+1)</f>
        <v>0</v>
      </c>
      <c r="AG304">
        <f>VLOOKUP($AC304,LS_Coint_BD!$B$3:$AQ$1079,AG$2)*$AD304+VLOOKUP($AC304,LS_Coint_BD!$B$3:$AQ$1079,AG$2+1)</f>
        <v>9.8943043570643674</v>
      </c>
      <c r="AH304">
        <f>VLOOKUP($AC304,LS_Coint_BD!$B$3:$AQ$1079,AH$2)*$AD304+VLOOKUP($AC304,LS_Coint_BD!$B$3:$AQ$1079,AH$2+1)</f>
        <v>0</v>
      </c>
      <c r="AI304">
        <f>VLOOKUP($AC304,LS_Coint_BD!$B$3:$AQ$1079,AI$2)*$AD304+VLOOKUP($AC304,LS_Coint_BD!$B$3:$AQ$1079,AI$2+1)</f>
        <v>0</v>
      </c>
      <c r="AJ304">
        <f>VLOOKUP($AC304,LS_Coint_BD!$B$3:$AQ$1079,AJ$2)*$AD304+VLOOKUP($AC304,LS_Coint_BD!$B$3:$AQ$1079,AJ$2+1)</f>
        <v>9.9625055968777421</v>
      </c>
      <c r="AK304">
        <f>VLOOKUP($AC304,LS_Coint_BD!$B$3:$AQ$1079,AK$2)*$AD304+VLOOKUP($AC304,LS_Coint_BD!$B$3:$AQ$1079,AK$2+1)</f>
        <v>10.015472817421282</v>
      </c>
      <c r="AL304">
        <f>VLOOKUP($AC304,LS_Coint_BD!$B$3:$AQ$1079,AL$2)*$AD304+VLOOKUP($AC304,LS_Coint_BD!$B$3:$AQ$1079,AL$2+1)</f>
        <v>10.023213647563948</v>
      </c>
      <c r="AM304">
        <f>VLOOKUP($AC304,LS_Coint_BD!$B$3:$AQ$1079,AM$2)*$AD304+VLOOKUP($AC304,LS_Coint_BD!$B$3:$AQ$1079,AM$2+1)</f>
        <v>11.617211669320707</v>
      </c>
      <c r="AN304">
        <f>VLOOKUP($AC304,LS_Coint_BD!$B$3:$AQ$1079,AN$2)</f>
        <v>0</v>
      </c>
      <c r="AO304">
        <f>VLOOKUP($AC304,LS_Coint_BD!$B$3:$AQ$1079,AO$2)</f>
        <v>0.53773257012556097</v>
      </c>
      <c r="AP304">
        <f>VLOOKUP($AC304,LS_Coint_BD!$B$3:$AQ$1079,AP$2)</f>
        <v>0</v>
      </c>
      <c r="AQ304">
        <f>VLOOKUP($AC304,LS_Coint_BD!$B$3:$AQ$1079,AQ$2)</f>
        <v>0</v>
      </c>
      <c r="AR304">
        <f>VLOOKUP($AC304,LS_Coint_BD!$B$3:$AQ$1079,AR$2)</f>
        <v>0.75904136696159696</v>
      </c>
      <c r="AS304">
        <f>VLOOKUP($AC304,LS_Coint_BD!$B$3:$AQ$1079,AS$2)</f>
        <v>0.77499531591690796</v>
      </c>
      <c r="AT304">
        <f>VLOOKUP($AC304,LS_Coint_BD!$B$3:$AQ$1079,AT$2)</f>
        <v>0.78609419683864301</v>
      </c>
      <c r="AU304">
        <f>VLOOKUP($AC304,LS_Coint_BD!$B$3:$AQ$1079,AU$2)</f>
        <v>2.2150600338840798</v>
      </c>
      <c r="AV304">
        <f>VLOOKUP($AC304,LS_Coint_BD!$B$3:$AQ$1079,AV$2)</f>
        <v>0</v>
      </c>
      <c r="AW304">
        <f>VLOOKUP($AC304,LS_Coint_BD!$B$3:$AQ$1079,AW$2)</f>
        <v>1.48029736616688E-16</v>
      </c>
      <c r="AX304">
        <f>VLOOKUP($AC304,LS_Coint_BD!$B$3:$AQ$1079,AX$2)</f>
        <v>0</v>
      </c>
      <c r="AY304">
        <f>VLOOKUP($AC304,LS_Coint_BD!$B$3:$AQ$1079,AY$2)</f>
        <v>0</v>
      </c>
      <c r="AZ304">
        <f>VLOOKUP($AC304,LS_Coint_BD!$B$3:$AQ$1079,AZ$2)</f>
        <v>4.7369515717340002E-16</v>
      </c>
      <c r="BA304">
        <f>VLOOKUP($AC304,LS_Coint_BD!$B$3:$AQ$1079,BA$2)</f>
        <v>6.3948846218409005E-16</v>
      </c>
      <c r="BB304">
        <f>VLOOKUP($AC304,LS_Coint_BD!$B$3:$AQ$1079,BB$2)</f>
        <v>-9.6892191240013694E-17</v>
      </c>
      <c r="BC304">
        <f>VLOOKUP($AC304,LS_Coint_BD!$B$3:$AQ$1079,BC$2)</f>
        <v>-3.41060513164848E-16</v>
      </c>
      <c r="BD304">
        <f t="shared" si="225"/>
        <v>0</v>
      </c>
      <c r="BE304">
        <f t="shared" si="226"/>
        <v>-1.0754651402511217</v>
      </c>
      <c r="BF304">
        <f t="shared" si="227"/>
        <v>0</v>
      </c>
      <c r="BG304">
        <f t="shared" si="228"/>
        <v>0</v>
      </c>
      <c r="BH304">
        <f t="shared" si="229"/>
        <v>-1.5180827339231935</v>
      </c>
      <c r="BI304">
        <f t="shared" si="230"/>
        <v>-1.5499906318338152</v>
      </c>
      <c r="BJ304">
        <f t="shared" si="231"/>
        <v>-1.572188393677286</v>
      </c>
      <c r="BK304">
        <f t="shared" si="232"/>
        <v>-4.4301200677681596</v>
      </c>
      <c r="BL304">
        <f t="shared" si="233"/>
        <v>0</v>
      </c>
      <c r="BN304" s="19" t="b">
        <f t="shared" si="217"/>
        <v>0</v>
      </c>
      <c r="BO304" s="19" t="b">
        <f t="shared" si="218"/>
        <v>0</v>
      </c>
      <c r="BP304" s="19" t="b">
        <f t="shared" si="219"/>
        <v>0</v>
      </c>
      <c r="BQ304" s="19" t="b">
        <f t="shared" si="220"/>
        <v>0</v>
      </c>
      <c r="BR304" s="19" t="b">
        <f t="shared" si="221"/>
        <v>0</v>
      </c>
      <c r="BS304" s="19" t="b">
        <f t="shared" si="222"/>
        <v>0</v>
      </c>
      <c r="BT304" s="19" t="b">
        <f t="shared" si="223"/>
        <v>0</v>
      </c>
      <c r="BU304" s="19" t="b">
        <f t="shared" si="224"/>
        <v>0</v>
      </c>
    </row>
    <row r="305" spans="2:73" x14ac:dyDescent="0.3">
      <c r="B305" s="17" t="str">
        <f>VLOOKUP($AC305,LS_Coint_BD!$B$3:$D$1079,2)</f>
        <v>CYRE3</v>
      </c>
      <c r="C305" s="87" t="str">
        <f>VLOOKUP($AC305,LS_Coint_BD!$B$3:$D$1079,3)</f>
        <v>CPLE6</v>
      </c>
      <c r="D305" s="70">
        <f t="shared" si="234"/>
        <v>0.60468617697156901</v>
      </c>
      <c r="E305" s="66">
        <f t="shared" si="235"/>
        <v>5.761341288238377</v>
      </c>
      <c r="F305" s="71">
        <f t="shared" si="236"/>
        <v>3.8408941921589181</v>
      </c>
      <c r="G305" s="70">
        <f t="shared" si="237"/>
        <v>0.725666544768373</v>
      </c>
      <c r="H305" s="66">
        <f t="shared" si="238"/>
        <v>6.2426367219457983</v>
      </c>
      <c r="I305" s="71">
        <f t="shared" si="239"/>
        <v>4.1617578146305325</v>
      </c>
      <c r="J305" s="70">
        <f t="shared" si="240"/>
        <v>1.3002145998384123</v>
      </c>
      <c r="K305" s="66">
        <f t="shared" si="241"/>
        <v>7.4292007857852624</v>
      </c>
      <c r="L305" s="71">
        <f t="shared" si="242"/>
        <v>4.9528005238568413</v>
      </c>
      <c r="M305" s="70">
        <f t="shared" si="243"/>
        <v>1.6280952826753037</v>
      </c>
      <c r="N305" s="66">
        <f t="shared" si="244"/>
        <v>7.9402396562121922</v>
      </c>
      <c r="O305" s="71">
        <f t="shared" si="245"/>
        <v>5.2934931041414615</v>
      </c>
      <c r="P305" s="70">
        <f t="shared" si="246"/>
        <v>0</v>
      </c>
      <c r="Q305" s="66">
        <f t="shared" si="247"/>
        <v>0</v>
      </c>
      <c r="R305" s="71">
        <f t="shared" si="248"/>
        <v>0</v>
      </c>
      <c r="S305" s="70">
        <f t="shared" si="249"/>
        <v>2.2222839644916235</v>
      </c>
      <c r="T305" s="66">
        <f t="shared" si="250"/>
        <v>8.3970691162709734</v>
      </c>
      <c r="U305" s="71">
        <f t="shared" si="251"/>
        <v>5.598046077513982</v>
      </c>
      <c r="V305" s="70">
        <f t="shared" si="252"/>
        <v>1.9639731682279518</v>
      </c>
      <c r="W305" s="66">
        <f t="shared" si="253"/>
        <v>9.2077825689792547</v>
      </c>
      <c r="X305" s="71">
        <f t="shared" si="254"/>
        <v>6.1385217126528362</v>
      </c>
      <c r="Y305" s="70">
        <f t="shared" si="255"/>
        <v>1.1954248445080964</v>
      </c>
      <c r="Z305" s="66">
        <f t="shared" si="256"/>
        <v>9.2992142295290385</v>
      </c>
      <c r="AA305" s="71">
        <f t="shared" si="257"/>
        <v>6.1994761530193587</v>
      </c>
      <c r="AB305" s="98">
        <f>SUMIF(BN305:BU305,"VERDADEIRO",BN$3:$BU304)</f>
        <v>0</v>
      </c>
      <c r="AC305" s="97">
        <f t="shared" si="216"/>
        <v>302</v>
      </c>
      <c r="AD305">
        <f>RTD("tryd.rtdserver",,"COT",B305,"ULT")</f>
        <v>27.44</v>
      </c>
      <c r="AE305">
        <f>RTD("tryd.rtdserver",,"COT",C305,"ULT")</f>
        <v>67.930000000000007</v>
      </c>
      <c r="AF305">
        <f>VLOOKUP($AC305,LS_Coint_BD!$B$3:$AQ$1079,AF$2)*$AD305+VLOOKUP($AC305,LS_Coint_BD!$B$3:$AQ$1079,AF$2+1)</f>
        <v>67.325313823028438</v>
      </c>
      <c r="AG305">
        <f>VLOOKUP($AC305,LS_Coint_BD!$B$3:$AQ$1079,AG$2)*$AD305+VLOOKUP($AC305,LS_Coint_BD!$B$3:$AQ$1079,AG$2+1)</f>
        <v>67.204333455231634</v>
      </c>
      <c r="AH305">
        <f>VLOOKUP($AC305,LS_Coint_BD!$B$3:$AQ$1079,AH$2)*$AD305+VLOOKUP($AC305,LS_Coint_BD!$B$3:$AQ$1079,AH$2+1)</f>
        <v>66.629785400161595</v>
      </c>
      <c r="AI305">
        <f>VLOOKUP($AC305,LS_Coint_BD!$B$3:$AQ$1079,AI$2)*$AD305+VLOOKUP($AC305,LS_Coint_BD!$B$3:$AQ$1079,AI$2+1)</f>
        <v>66.301904717324703</v>
      </c>
      <c r="AJ305">
        <f>VLOOKUP($AC305,LS_Coint_BD!$B$3:$AQ$1079,AJ$2)*$AD305+VLOOKUP($AC305,LS_Coint_BD!$B$3:$AQ$1079,AJ$2+1)</f>
        <v>0</v>
      </c>
      <c r="AK305">
        <f>VLOOKUP($AC305,LS_Coint_BD!$B$3:$AQ$1079,AK$2)*$AD305+VLOOKUP($AC305,LS_Coint_BD!$B$3:$AQ$1079,AK$2+1)</f>
        <v>65.707716035508383</v>
      </c>
      <c r="AL305">
        <f>VLOOKUP($AC305,LS_Coint_BD!$B$3:$AQ$1079,AL$2)*$AD305+VLOOKUP($AC305,LS_Coint_BD!$B$3:$AQ$1079,AL$2+1)</f>
        <v>65.966026831772055</v>
      </c>
      <c r="AM305">
        <f>VLOOKUP($AC305,LS_Coint_BD!$B$3:$AQ$1079,AM$2)*$AD305+VLOOKUP($AC305,LS_Coint_BD!$B$3:$AQ$1079,AM$2+1)</f>
        <v>66.73457515549191</v>
      </c>
      <c r="AN305">
        <f>VLOOKUP($AC305,LS_Coint_BD!$B$3:$AQ$1079,AN$2)</f>
        <v>1.92044709607946</v>
      </c>
      <c r="AO305">
        <f>VLOOKUP($AC305,LS_Coint_BD!$B$3:$AQ$1079,AO$2)</f>
        <v>2.0808789073152698</v>
      </c>
      <c r="AP305">
        <f>VLOOKUP($AC305,LS_Coint_BD!$B$3:$AQ$1079,AP$2)</f>
        <v>2.4764002619284202</v>
      </c>
      <c r="AQ305">
        <f>VLOOKUP($AC305,LS_Coint_BD!$B$3:$AQ$1079,AQ$2)</f>
        <v>2.6467465520707298</v>
      </c>
      <c r="AR305">
        <f>VLOOKUP($AC305,LS_Coint_BD!$B$3:$AQ$1079,AR$2)</f>
        <v>0</v>
      </c>
      <c r="AS305">
        <f>VLOOKUP($AC305,LS_Coint_BD!$B$3:$AQ$1079,AS$2)</f>
        <v>2.7990230387569901</v>
      </c>
      <c r="AT305">
        <f>VLOOKUP($AC305,LS_Coint_BD!$B$3:$AQ$1079,AT$2)</f>
        <v>3.0692608563264199</v>
      </c>
      <c r="AU305">
        <f>VLOOKUP($AC305,LS_Coint_BD!$B$3:$AQ$1079,AU$2)</f>
        <v>3.0997380765096798</v>
      </c>
      <c r="AV305">
        <f>VLOOKUP($AC305,LS_Coint_BD!$B$3:$AQ$1079,AV$2)</f>
        <v>-1.7763568394002501E-15</v>
      </c>
      <c r="AW305">
        <f>VLOOKUP($AC305,LS_Coint_BD!$B$3:$AQ$1079,AW$2)</f>
        <v>-6.8093678843676302E-15</v>
      </c>
      <c r="AX305">
        <f>VLOOKUP($AC305,LS_Coint_BD!$B$3:$AQ$1079,AX$2)</f>
        <v>1.3195793664116099E-15</v>
      </c>
      <c r="AY305">
        <f>VLOOKUP($AC305,LS_Coint_BD!$B$3:$AQ$1079,AY$2)</f>
        <v>1.7763568394002501E-15</v>
      </c>
      <c r="AZ305">
        <f>VLOOKUP($AC305,LS_Coint_BD!$B$3:$AQ$1079,AZ$2)</f>
        <v>0</v>
      </c>
      <c r="BA305">
        <f>VLOOKUP($AC305,LS_Coint_BD!$B$3:$AQ$1079,BA$2)</f>
        <v>1.56319401867222E-15</v>
      </c>
      <c r="BB305">
        <f>VLOOKUP($AC305,LS_Coint_BD!$B$3:$AQ$1079,BB$2)</f>
        <v>-3.4235240904804799E-15</v>
      </c>
      <c r="BC305">
        <f>VLOOKUP($AC305,LS_Coint_BD!$B$3:$AQ$1079,BC$2)</f>
        <v>-1.0800249583553501E-15</v>
      </c>
      <c r="BD305">
        <f t="shared" si="225"/>
        <v>3.8408941921589181</v>
      </c>
      <c r="BE305">
        <f t="shared" si="226"/>
        <v>4.1617578146305325</v>
      </c>
      <c r="BF305">
        <f t="shared" si="227"/>
        <v>4.9528005238568413</v>
      </c>
      <c r="BG305">
        <f t="shared" si="228"/>
        <v>5.2934931041414615</v>
      </c>
      <c r="BH305">
        <f t="shared" si="229"/>
        <v>0</v>
      </c>
      <c r="BI305">
        <f t="shared" si="230"/>
        <v>5.598046077513982</v>
      </c>
      <c r="BJ305">
        <f t="shared" si="231"/>
        <v>6.1385217126528362</v>
      </c>
      <c r="BK305">
        <f t="shared" si="232"/>
        <v>6.1994761530193587</v>
      </c>
      <c r="BL305">
        <f t="shared" si="233"/>
        <v>3.8408941921589146</v>
      </c>
      <c r="BN305" s="30" t="b">
        <f t="shared" si="217"/>
        <v>0</v>
      </c>
      <c r="BO305" s="30" t="b">
        <f t="shared" si="218"/>
        <v>0</v>
      </c>
      <c r="BP305" s="30" t="b">
        <f t="shared" si="219"/>
        <v>0</v>
      </c>
      <c r="BQ305" s="30" t="b">
        <f t="shared" si="220"/>
        <v>0</v>
      </c>
      <c r="BR305" s="30" t="b">
        <f t="shared" si="221"/>
        <v>0</v>
      </c>
      <c r="BS305" s="30" t="b">
        <f t="shared" si="222"/>
        <v>0</v>
      </c>
      <c r="BT305" s="30" t="b">
        <f t="shared" si="223"/>
        <v>0</v>
      </c>
      <c r="BU305" s="30" t="b">
        <f t="shared" si="224"/>
        <v>0</v>
      </c>
    </row>
    <row r="306" spans="2:73" x14ac:dyDescent="0.3">
      <c r="B306" s="17" t="str">
        <f>VLOOKUP($AC306,LS_Coint_BD!$B$3:$D$1079,2)</f>
        <v>CYRE3</v>
      </c>
      <c r="C306" s="87" t="str">
        <f>VLOOKUP($AC306,LS_Coint_BD!$B$3:$D$1079,3)</f>
        <v>CRFB3</v>
      </c>
      <c r="D306" s="68">
        <f t="shared" si="234"/>
        <v>-0.13168489483428303</v>
      </c>
      <c r="E306" s="65">
        <f t="shared" si="235"/>
        <v>-1.8484833808394283</v>
      </c>
      <c r="F306" s="69">
        <f t="shared" si="236"/>
        <v>-1.2323222538929521</v>
      </c>
      <c r="G306" s="68">
        <f t="shared" si="237"/>
        <v>-0.12945727559798925</v>
      </c>
      <c r="H306" s="65">
        <f t="shared" si="238"/>
        <v>-1.8610512011986842</v>
      </c>
      <c r="I306" s="69">
        <f t="shared" si="239"/>
        <v>-1.2407008007991227</v>
      </c>
      <c r="J306" s="68">
        <f t="shared" si="240"/>
        <v>-0.26730356904594288</v>
      </c>
      <c r="K306" s="65">
        <f t="shared" si="241"/>
        <v>-2.2492947257645128</v>
      </c>
      <c r="L306" s="69">
        <f t="shared" si="242"/>
        <v>-1.4995298171763418</v>
      </c>
      <c r="M306" s="68">
        <f t="shared" si="243"/>
        <v>-0.33311123883089522</v>
      </c>
      <c r="N306" s="65">
        <f t="shared" si="244"/>
        <v>-2.3226764859319595</v>
      </c>
      <c r="O306" s="69">
        <f t="shared" si="245"/>
        <v>-1.5484509906213064</v>
      </c>
      <c r="P306" s="68">
        <f t="shared" si="246"/>
        <v>0</v>
      </c>
      <c r="Q306" s="65">
        <f t="shared" si="247"/>
        <v>0</v>
      </c>
      <c r="R306" s="69">
        <f t="shared" si="248"/>
        <v>0</v>
      </c>
      <c r="S306" s="68">
        <f t="shared" si="249"/>
        <v>-0.5384049245064233</v>
      </c>
      <c r="T306" s="65">
        <f t="shared" si="250"/>
        <v>-2.735165682041607</v>
      </c>
      <c r="U306" s="69">
        <f t="shared" si="251"/>
        <v>-1.8234437880277381</v>
      </c>
      <c r="V306" s="68">
        <f t="shared" si="252"/>
        <v>0</v>
      </c>
      <c r="W306" s="65">
        <f t="shared" si="253"/>
        <v>0</v>
      </c>
      <c r="X306" s="69">
        <f t="shared" si="254"/>
        <v>0</v>
      </c>
      <c r="Y306" s="68">
        <f t="shared" si="255"/>
        <v>0</v>
      </c>
      <c r="Z306" s="65">
        <f t="shared" si="256"/>
        <v>0</v>
      </c>
      <c r="AA306" s="69">
        <f t="shared" si="257"/>
        <v>0</v>
      </c>
      <c r="AB306" s="98">
        <f>SUMIF(BN306:BU306,"VERDADEIRO",BN$3:$BU305)</f>
        <v>0</v>
      </c>
      <c r="AC306" s="97">
        <f t="shared" si="216"/>
        <v>303</v>
      </c>
      <c r="AD306">
        <f>RTD("tryd.rtdserver",,"COT",B306,"ULT")</f>
        <v>27.44</v>
      </c>
      <c r="AE306">
        <f>RTD("tryd.rtdserver",,"COT",C306,"ULT")</f>
        <v>19.52</v>
      </c>
      <c r="AF306">
        <f>VLOOKUP($AC306,LS_Coint_BD!$B$3:$AQ$1079,AF$2)*$AD306+VLOOKUP($AC306,LS_Coint_BD!$B$3:$AQ$1079,AF$2+1)</f>
        <v>19.651684894834283</v>
      </c>
      <c r="AG306">
        <f>VLOOKUP($AC306,LS_Coint_BD!$B$3:$AQ$1079,AG$2)*$AD306+VLOOKUP($AC306,LS_Coint_BD!$B$3:$AQ$1079,AG$2+1)</f>
        <v>19.649457275597989</v>
      </c>
      <c r="AH306">
        <f>VLOOKUP($AC306,LS_Coint_BD!$B$3:$AQ$1079,AH$2)*$AD306+VLOOKUP($AC306,LS_Coint_BD!$B$3:$AQ$1079,AH$2+1)</f>
        <v>19.787303569045942</v>
      </c>
      <c r="AI306">
        <f>VLOOKUP($AC306,LS_Coint_BD!$B$3:$AQ$1079,AI$2)*$AD306+VLOOKUP($AC306,LS_Coint_BD!$B$3:$AQ$1079,AI$2+1)</f>
        <v>19.853111238830895</v>
      </c>
      <c r="AJ306">
        <f>VLOOKUP($AC306,LS_Coint_BD!$B$3:$AQ$1079,AJ$2)*$AD306+VLOOKUP($AC306,LS_Coint_BD!$B$3:$AQ$1079,AJ$2+1)</f>
        <v>0</v>
      </c>
      <c r="AK306">
        <f>VLOOKUP($AC306,LS_Coint_BD!$B$3:$AQ$1079,AK$2)*$AD306+VLOOKUP($AC306,LS_Coint_BD!$B$3:$AQ$1079,AK$2+1)</f>
        <v>20.058404924506423</v>
      </c>
      <c r="AL306">
        <f>VLOOKUP($AC306,LS_Coint_BD!$B$3:$AQ$1079,AL$2)*$AD306+VLOOKUP($AC306,LS_Coint_BD!$B$3:$AQ$1079,AL$2+1)</f>
        <v>0</v>
      </c>
      <c r="AM306">
        <f>VLOOKUP($AC306,LS_Coint_BD!$B$3:$AQ$1079,AM$2)*$AD306+VLOOKUP($AC306,LS_Coint_BD!$B$3:$AQ$1079,AM$2+1)</f>
        <v>0</v>
      </c>
      <c r="AN306">
        <f>VLOOKUP($AC306,LS_Coint_BD!$B$3:$AQ$1079,AN$2)</f>
        <v>0.61616112694647696</v>
      </c>
      <c r="AO306">
        <f>VLOOKUP($AC306,LS_Coint_BD!$B$3:$AQ$1079,AO$2)</f>
        <v>0.62035040039956202</v>
      </c>
      <c r="AP306">
        <f>VLOOKUP($AC306,LS_Coint_BD!$B$3:$AQ$1079,AP$2)</f>
        <v>0.74976490858817002</v>
      </c>
      <c r="AQ306">
        <f>VLOOKUP($AC306,LS_Coint_BD!$B$3:$AQ$1079,AQ$2)</f>
        <v>0.77422549531065199</v>
      </c>
      <c r="AR306">
        <f>VLOOKUP($AC306,LS_Coint_BD!$B$3:$AQ$1079,AR$2)</f>
        <v>0</v>
      </c>
      <c r="AS306">
        <f>VLOOKUP($AC306,LS_Coint_BD!$B$3:$AQ$1079,AS$2)</f>
        <v>0.91172189401386905</v>
      </c>
      <c r="AT306">
        <f>VLOOKUP($AC306,LS_Coint_BD!$B$3:$AQ$1079,AT$2)</f>
        <v>0</v>
      </c>
      <c r="AU306">
        <f>VLOOKUP($AC306,LS_Coint_BD!$B$3:$AQ$1079,AU$2)</f>
        <v>0</v>
      </c>
      <c r="AV306">
        <f>VLOOKUP($AC306,LS_Coint_BD!$B$3:$AQ$1079,AV$2)</f>
        <v>1.8829382497642699E-15</v>
      </c>
      <c r="AW306">
        <f>VLOOKUP($AC306,LS_Coint_BD!$B$3:$AQ$1079,AW$2)</f>
        <v>1.36187357687353E-15</v>
      </c>
      <c r="AX306">
        <f>VLOOKUP($AC306,LS_Coint_BD!$B$3:$AQ$1079,AX$2)</f>
        <v>-1.8778629445088402E-15</v>
      </c>
      <c r="AY306">
        <f>VLOOKUP($AC306,LS_Coint_BD!$B$3:$AQ$1079,AY$2)</f>
        <v>-2.50910403565285E-15</v>
      </c>
      <c r="AZ306">
        <f>VLOOKUP($AC306,LS_Coint_BD!$B$3:$AQ$1079,AZ$2)</f>
        <v>0</v>
      </c>
      <c r="BA306">
        <f>VLOOKUP($AC306,LS_Coint_BD!$B$3:$AQ$1079,BA$2)</f>
        <v>7.1054273576009995E-17</v>
      </c>
      <c r="BB306">
        <f>VLOOKUP($AC306,LS_Coint_BD!$B$3:$AQ$1079,BB$2)</f>
        <v>0</v>
      </c>
      <c r="BC306">
        <f>VLOOKUP($AC306,LS_Coint_BD!$B$3:$AQ$1079,BC$2)</f>
        <v>0</v>
      </c>
      <c r="BD306">
        <f t="shared" si="225"/>
        <v>-1.2323222538929521</v>
      </c>
      <c r="BE306">
        <f t="shared" si="226"/>
        <v>-1.2407008007991227</v>
      </c>
      <c r="BF306">
        <f t="shared" si="227"/>
        <v>-1.4995298171763418</v>
      </c>
      <c r="BG306">
        <f t="shared" si="228"/>
        <v>-1.5484509906213064</v>
      </c>
      <c r="BH306">
        <f t="shared" si="229"/>
        <v>0</v>
      </c>
      <c r="BI306">
        <f t="shared" si="230"/>
        <v>-1.8234437880277381</v>
      </c>
      <c r="BJ306">
        <f t="shared" si="231"/>
        <v>0</v>
      </c>
      <c r="BK306">
        <f t="shared" si="232"/>
        <v>0</v>
      </c>
      <c r="BL306">
        <f t="shared" si="233"/>
        <v>-1.2323222538929484</v>
      </c>
      <c r="BN306" s="19" t="b">
        <f t="shared" si="217"/>
        <v>0</v>
      </c>
      <c r="BO306" s="19" t="b">
        <f t="shared" si="218"/>
        <v>0</v>
      </c>
      <c r="BP306" s="19" t="b">
        <f t="shared" si="219"/>
        <v>0</v>
      </c>
      <c r="BQ306" s="19" t="b">
        <f t="shared" si="220"/>
        <v>0</v>
      </c>
      <c r="BR306" s="19" t="b">
        <f t="shared" si="221"/>
        <v>0</v>
      </c>
      <c r="BS306" s="19" t="b">
        <f t="shared" si="222"/>
        <v>0</v>
      </c>
      <c r="BT306" s="19" t="b">
        <f t="shared" si="223"/>
        <v>0</v>
      </c>
      <c r="BU306" s="19" t="b">
        <f t="shared" si="224"/>
        <v>0</v>
      </c>
    </row>
    <row r="307" spans="2:73" x14ac:dyDescent="0.3">
      <c r="B307" s="17" t="str">
        <f>VLOOKUP($AC307,LS_Coint_BD!$B$3:$D$1079,2)</f>
        <v>CYRE3</v>
      </c>
      <c r="C307" s="87" t="str">
        <f>VLOOKUP($AC307,LS_Coint_BD!$B$3:$D$1079,3)</f>
        <v>EGIE3</v>
      </c>
      <c r="D307" s="70">
        <f t="shared" si="234"/>
        <v>0</v>
      </c>
      <c r="E307" s="66">
        <f t="shared" si="235"/>
        <v>0</v>
      </c>
      <c r="F307" s="71">
        <f t="shared" si="236"/>
        <v>0</v>
      </c>
      <c r="G307" s="70">
        <f t="shared" si="237"/>
        <v>0</v>
      </c>
      <c r="H307" s="66">
        <f t="shared" si="238"/>
        <v>0</v>
      </c>
      <c r="I307" s="71">
        <f t="shared" si="239"/>
        <v>0</v>
      </c>
      <c r="J307" s="70">
        <f t="shared" si="240"/>
        <v>0</v>
      </c>
      <c r="K307" s="66">
        <f t="shared" si="241"/>
        <v>0</v>
      </c>
      <c r="L307" s="71">
        <f t="shared" si="242"/>
        <v>0</v>
      </c>
      <c r="M307" s="70">
        <f t="shared" si="243"/>
        <v>1.7785550155568544</v>
      </c>
      <c r="N307" s="66">
        <f t="shared" si="244"/>
        <v>3.6094636813202192</v>
      </c>
      <c r="O307" s="71">
        <f t="shared" si="245"/>
        <v>2.4063091208801461</v>
      </c>
      <c r="P307" s="70">
        <f t="shared" si="246"/>
        <v>1.7972645183161404</v>
      </c>
      <c r="Q307" s="66">
        <f t="shared" si="247"/>
        <v>3.5141598871589901</v>
      </c>
      <c r="R307" s="71">
        <f t="shared" si="248"/>
        <v>2.3427732581059932</v>
      </c>
      <c r="S307" s="70">
        <f t="shared" si="249"/>
        <v>1.6367691099802641</v>
      </c>
      <c r="T307" s="66">
        <f t="shared" si="250"/>
        <v>3.5451651473240453</v>
      </c>
      <c r="U307" s="71">
        <f t="shared" si="251"/>
        <v>2.3634434315493635</v>
      </c>
      <c r="V307" s="70">
        <f t="shared" si="252"/>
        <v>1.5858393940723872</v>
      </c>
      <c r="W307" s="66">
        <f t="shared" si="253"/>
        <v>3.8347750723653</v>
      </c>
      <c r="X307" s="71">
        <f t="shared" si="254"/>
        <v>2.5565167149102002</v>
      </c>
      <c r="Y307" s="70">
        <f t="shared" si="255"/>
        <v>0.96743865773968452</v>
      </c>
      <c r="Z307" s="66">
        <f t="shared" si="256"/>
        <v>4.5786774733959001</v>
      </c>
      <c r="AA307" s="71">
        <f t="shared" si="257"/>
        <v>3.0524516489305999</v>
      </c>
      <c r="AB307" s="98">
        <f>SUMIF(BN307:BU307,"VERDADEIRO",BN$3:$BU306)</f>
        <v>0</v>
      </c>
      <c r="AC307" s="97">
        <f t="shared" si="216"/>
        <v>304</v>
      </c>
      <c r="AD307">
        <f>RTD("tryd.rtdserver",,"COT",B307,"ULT")</f>
        <v>27.44</v>
      </c>
      <c r="AE307">
        <f>RTD("tryd.rtdserver",,"COT",C307,"ULT")</f>
        <v>45.12</v>
      </c>
      <c r="AF307">
        <f>VLOOKUP($AC307,LS_Coint_BD!$B$3:$AQ$1079,AF$2)*$AD307+VLOOKUP($AC307,LS_Coint_BD!$B$3:$AQ$1079,AF$2+1)</f>
        <v>0</v>
      </c>
      <c r="AG307">
        <f>VLOOKUP($AC307,LS_Coint_BD!$B$3:$AQ$1079,AG$2)*$AD307+VLOOKUP($AC307,LS_Coint_BD!$B$3:$AQ$1079,AG$2+1)</f>
        <v>0</v>
      </c>
      <c r="AH307">
        <f>VLOOKUP($AC307,LS_Coint_BD!$B$3:$AQ$1079,AH$2)*$AD307+VLOOKUP($AC307,LS_Coint_BD!$B$3:$AQ$1079,AH$2+1)</f>
        <v>0</v>
      </c>
      <c r="AI307">
        <f>VLOOKUP($AC307,LS_Coint_BD!$B$3:$AQ$1079,AI$2)*$AD307+VLOOKUP($AC307,LS_Coint_BD!$B$3:$AQ$1079,AI$2+1)</f>
        <v>43.341444984443143</v>
      </c>
      <c r="AJ307">
        <f>VLOOKUP($AC307,LS_Coint_BD!$B$3:$AQ$1079,AJ$2)*$AD307+VLOOKUP($AC307,LS_Coint_BD!$B$3:$AQ$1079,AJ$2+1)</f>
        <v>43.322735481683857</v>
      </c>
      <c r="AK307">
        <f>VLOOKUP($AC307,LS_Coint_BD!$B$3:$AQ$1079,AK$2)*$AD307+VLOOKUP($AC307,LS_Coint_BD!$B$3:$AQ$1079,AK$2+1)</f>
        <v>43.483230890019733</v>
      </c>
      <c r="AL307">
        <f>VLOOKUP($AC307,LS_Coint_BD!$B$3:$AQ$1079,AL$2)*$AD307+VLOOKUP($AC307,LS_Coint_BD!$B$3:$AQ$1079,AL$2+1)</f>
        <v>43.53416060592761</v>
      </c>
      <c r="AM307">
        <f>VLOOKUP($AC307,LS_Coint_BD!$B$3:$AQ$1079,AM$2)*$AD307+VLOOKUP($AC307,LS_Coint_BD!$B$3:$AQ$1079,AM$2+1)</f>
        <v>44.152561342260313</v>
      </c>
      <c r="AN307">
        <f>VLOOKUP($AC307,LS_Coint_BD!$B$3:$AQ$1079,AN$2)</f>
        <v>0</v>
      </c>
      <c r="AO307">
        <f>VLOOKUP($AC307,LS_Coint_BD!$B$3:$AQ$1079,AO$2)</f>
        <v>0</v>
      </c>
      <c r="AP307">
        <f>VLOOKUP($AC307,LS_Coint_BD!$B$3:$AQ$1079,AP$2)</f>
        <v>0</v>
      </c>
      <c r="AQ307">
        <f>VLOOKUP($AC307,LS_Coint_BD!$B$3:$AQ$1079,AQ$2)</f>
        <v>1.20315456044007</v>
      </c>
      <c r="AR307">
        <f>VLOOKUP($AC307,LS_Coint_BD!$B$3:$AQ$1079,AR$2)</f>
        <v>1.171386629053</v>
      </c>
      <c r="AS307">
        <f>VLOOKUP($AC307,LS_Coint_BD!$B$3:$AQ$1079,AS$2)</f>
        <v>1.18172171577468</v>
      </c>
      <c r="AT307">
        <f>VLOOKUP($AC307,LS_Coint_BD!$B$3:$AQ$1079,AT$2)</f>
        <v>1.2782583574551001</v>
      </c>
      <c r="AU307">
        <f>VLOOKUP($AC307,LS_Coint_BD!$B$3:$AQ$1079,AU$2)</f>
        <v>1.5262258244653</v>
      </c>
      <c r="AV307">
        <f>VLOOKUP($AC307,LS_Coint_BD!$B$3:$AQ$1079,AV$2)</f>
        <v>0</v>
      </c>
      <c r="AW307">
        <f>VLOOKUP($AC307,LS_Coint_BD!$B$3:$AQ$1079,AW$2)</f>
        <v>0</v>
      </c>
      <c r="AX307">
        <f>VLOOKUP($AC307,LS_Coint_BD!$B$3:$AQ$1079,AX$2)</f>
        <v>0</v>
      </c>
      <c r="AY307">
        <f>VLOOKUP($AC307,LS_Coint_BD!$B$3:$AQ$1079,AY$2)</f>
        <v>6.1284310959308597E-15</v>
      </c>
      <c r="AZ307">
        <f>VLOOKUP($AC307,LS_Coint_BD!$B$3:$AQ$1079,AZ$2)</f>
        <v>-6.7501559897209499E-15</v>
      </c>
      <c r="BA307">
        <f>VLOOKUP($AC307,LS_Coint_BD!$B$3:$AQ$1079,BA$2)</f>
        <v>3.3750779948604801E-15</v>
      </c>
      <c r="BB307">
        <f>VLOOKUP($AC307,LS_Coint_BD!$B$3:$AQ$1079,BB$2)</f>
        <v>-1.9378438248002699E-16</v>
      </c>
      <c r="BC307">
        <f>VLOOKUP($AC307,LS_Coint_BD!$B$3:$AQ$1079,BC$2)</f>
        <v>-1.1368683772161601E-16</v>
      </c>
      <c r="BD307">
        <f t="shared" si="225"/>
        <v>0</v>
      </c>
      <c r="BE307">
        <f t="shared" si="226"/>
        <v>0</v>
      </c>
      <c r="BF307">
        <f t="shared" si="227"/>
        <v>0</v>
      </c>
      <c r="BG307">
        <f t="shared" si="228"/>
        <v>2.4063091208801461</v>
      </c>
      <c r="BH307">
        <f t="shared" si="229"/>
        <v>2.3427732581059932</v>
      </c>
      <c r="BI307">
        <f t="shared" si="230"/>
        <v>2.3634434315493635</v>
      </c>
      <c r="BJ307">
        <f t="shared" si="231"/>
        <v>2.5565167149102002</v>
      </c>
      <c r="BK307">
        <f t="shared" si="232"/>
        <v>3.0524516489305999</v>
      </c>
      <c r="BL307">
        <f t="shared" si="233"/>
        <v>0</v>
      </c>
      <c r="BN307" s="30" t="b">
        <f t="shared" si="217"/>
        <v>0</v>
      </c>
      <c r="BO307" s="30" t="b">
        <f t="shared" si="218"/>
        <v>0</v>
      </c>
      <c r="BP307" s="30" t="b">
        <f t="shared" si="219"/>
        <v>0</v>
      </c>
      <c r="BQ307" s="30" t="b">
        <f t="shared" si="220"/>
        <v>0</v>
      </c>
      <c r="BR307" s="30" t="b">
        <f t="shared" si="221"/>
        <v>0</v>
      </c>
      <c r="BS307" s="30" t="b">
        <f t="shared" si="222"/>
        <v>0</v>
      </c>
      <c r="BT307" s="30" t="b">
        <f t="shared" si="223"/>
        <v>0</v>
      </c>
      <c r="BU307" s="30" t="b">
        <f t="shared" si="224"/>
        <v>0</v>
      </c>
    </row>
    <row r="308" spans="2:73" x14ac:dyDescent="0.3">
      <c r="B308" s="17" t="str">
        <f>VLOOKUP($AC308,LS_Coint_BD!$B$3:$D$1079,2)</f>
        <v>CYRE3</v>
      </c>
      <c r="C308" s="87" t="str">
        <f>VLOOKUP($AC308,LS_Coint_BD!$B$3:$D$1079,3)</f>
        <v>GOLL4</v>
      </c>
      <c r="D308" s="68">
        <f t="shared" si="234"/>
        <v>0</v>
      </c>
      <c r="E308" s="65">
        <f t="shared" si="235"/>
        <v>0</v>
      </c>
      <c r="F308" s="69">
        <f t="shared" si="236"/>
        <v>0</v>
      </c>
      <c r="G308" s="68">
        <f t="shared" si="237"/>
        <v>1.3411941581534208</v>
      </c>
      <c r="H308" s="65">
        <f t="shared" si="238"/>
        <v>4.3878407478687302</v>
      </c>
      <c r="I308" s="69">
        <f t="shared" si="239"/>
        <v>2.9252271652458202</v>
      </c>
      <c r="J308" s="68">
        <f t="shared" si="240"/>
        <v>1.641424463152152</v>
      </c>
      <c r="K308" s="65">
        <f t="shared" si="241"/>
        <v>4.7985355006212007</v>
      </c>
      <c r="L308" s="69">
        <f t="shared" si="242"/>
        <v>3.1990236670808003</v>
      </c>
      <c r="M308" s="68">
        <f t="shared" si="243"/>
        <v>1.8043377615511247</v>
      </c>
      <c r="N308" s="65">
        <f t="shared" si="244"/>
        <v>4.9224578420281837</v>
      </c>
      <c r="O308" s="69">
        <f t="shared" si="245"/>
        <v>3.2816385613521222</v>
      </c>
      <c r="P308" s="68">
        <f t="shared" si="246"/>
        <v>2.0397961377462295</v>
      </c>
      <c r="Q308" s="65">
        <f t="shared" si="247"/>
        <v>5.3524882384079113</v>
      </c>
      <c r="R308" s="69">
        <f t="shared" si="248"/>
        <v>3.5683254922719412</v>
      </c>
      <c r="S308" s="68">
        <f t="shared" si="249"/>
        <v>2.055261171039259</v>
      </c>
      <c r="T308" s="65">
        <f t="shared" si="250"/>
        <v>5.0989023129948947</v>
      </c>
      <c r="U308" s="69">
        <f t="shared" si="251"/>
        <v>3.3992682086632628</v>
      </c>
      <c r="V308" s="68">
        <f t="shared" si="252"/>
        <v>1.9818917270908578</v>
      </c>
      <c r="W308" s="65">
        <f t="shared" si="253"/>
        <v>5.3037232978139404</v>
      </c>
      <c r="X308" s="69">
        <f t="shared" si="254"/>
        <v>3.5358155318759605</v>
      </c>
      <c r="Y308" s="68">
        <f t="shared" si="255"/>
        <v>0.48853737454392743</v>
      </c>
      <c r="Z308" s="65">
        <f t="shared" si="256"/>
        <v>8.6651453822340265</v>
      </c>
      <c r="AA308" s="69">
        <f t="shared" si="257"/>
        <v>5.776763588156018</v>
      </c>
      <c r="AB308" s="98">
        <f>SUMIF(BN308:BU308,"VERDADEIRO",BN$3:$BU307)</f>
        <v>0</v>
      </c>
      <c r="AC308" s="97">
        <f t="shared" si="216"/>
        <v>305</v>
      </c>
      <c r="AD308">
        <f>RTD("tryd.rtdserver",,"COT",B308,"ULT")</f>
        <v>27.44</v>
      </c>
      <c r="AE308">
        <f>RTD("tryd.rtdserver",,"COT",C308,"ULT")</f>
        <v>25.09</v>
      </c>
      <c r="AF308">
        <f>VLOOKUP($AC308,LS_Coint_BD!$B$3:$AQ$1079,AF$2)*$AD308+VLOOKUP($AC308,LS_Coint_BD!$B$3:$AQ$1079,AF$2+1)</f>
        <v>0</v>
      </c>
      <c r="AG308">
        <f>VLOOKUP($AC308,LS_Coint_BD!$B$3:$AQ$1079,AG$2)*$AD308+VLOOKUP($AC308,LS_Coint_BD!$B$3:$AQ$1079,AG$2+1)</f>
        <v>23.748805841846579</v>
      </c>
      <c r="AH308">
        <f>VLOOKUP($AC308,LS_Coint_BD!$B$3:$AQ$1079,AH$2)*$AD308+VLOOKUP($AC308,LS_Coint_BD!$B$3:$AQ$1079,AH$2+1)</f>
        <v>23.448575536847848</v>
      </c>
      <c r="AI308">
        <f>VLOOKUP($AC308,LS_Coint_BD!$B$3:$AQ$1079,AI$2)*$AD308+VLOOKUP($AC308,LS_Coint_BD!$B$3:$AQ$1079,AI$2+1)</f>
        <v>23.285662238448875</v>
      </c>
      <c r="AJ308">
        <f>VLOOKUP($AC308,LS_Coint_BD!$B$3:$AQ$1079,AJ$2)*$AD308+VLOOKUP($AC308,LS_Coint_BD!$B$3:$AQ$1079,AJ$2+1)</f>
        <v>23.05020386225377</v>
      </c>
      <c r="AK308">
        <f>VLOOKUP($AC308,LS_Coint_BD!$B$3:$AQ$1079,AK$2)*$AD308+VLOOKUP($AC308,LS_Coint_BD!$B$3:$AQ$1079,AK$2+1)</f>
        <v>23.034738828960741</v>
      </c>
      <c r="AL308">
        <f>VLOOKUP($AC308,LS_Coint_BD!$B$3:$AQ$1079,AL$2)*$AD308+VLOOKUP($AC308,LS_Coint_BD!$B$3:$AQ$1079,AL$2+1)</f>
        <v>23.108108272909142</v>
      </c>
      <c r="AM308">
        <f>VLOOKUP($AC308,LS_Coint_BD!$B$3:$AQ$1079,AM$2)*$AD308+VLOOKUP($AC308,LS_Coint_BD!$B$3:$AQ$1079,AM$2+1)</f>
        <v>24.601462625456072</v>
      </c>
      <c r="AN308">
        <f>VLOOKUP($AC308,LS_Coint_BD!$B$3:$AQ$1079,AN$2)</f>
        <v>0</v>
      </c>
      <c r="AO308">
        <f>VLOOKUP($AC308,LS_Coint_BD!$B$3:$AQ$1079,AO$2)</f>
        <v>1.4626135826229101</v>
      </c>
      <c r="AP308">
        <f>VLOOKUP($AC308,LS_Coint_BD!$B$3:$AQ$1079,AP$2)</f>
        <v>1.5995118335403999</v>
      </c>
      <c r="AQ308">
        <f>VLOOKUP($AC308,LS_Coint_BD!$B$3:$AQ$1079,AQ$2)</f>
        <v>1.64081928067606</v>
      </c>
      <c r="AR308">
        <f>VLOOKUP($AC308,LS_Coint_BD!$B$3:$AQ$1079,AR$2)</f>
        <v>1.7841627461359699</v>
      </c>
      <c r="AS308">
        <f>VLOOKUP($AC308,LS_Coint_BD!$B$3:$AQ$1079,AS$2)</f>
        <v>1.6996341043316301</v>
      </c>
      <c r="AT308">
        <f>VLOOKUP($AC308,LS_Coint_BD!$B$3:$AQ$1079,AT$2)</f>
        <v>1.76790776593798</v>
      </c>
      <c r="AU308">
        <f>VLOOKUP($AC308,LS_Coint_BD!$B$3:$AQ$1079,AU$2)</f>
        <v>2.8883817940780099</v>
      </c>
      <c r="AV308">
        <f>VLOOKUP($AC308,LS_Coint_BD!$B$3:$AQ$1079,AV$2)</f>
        <v>0</v>
      </c>
      <c r="AW308">
        <f>VLOOKUP($AC308,LS_Coint_BD!$B$3:$AQ$1079,AW$2)</f>
        <v>-1.48029736616688E-16</v>
      </c>
      <c r="AX308">
        <f>VLOOKUP($AC308,LS_Coint_BD!$B$3:$AQ$1079,AX$2)</f>
        <v>4.06024420434343E-16</v>
      </c>
      <c r="AY308">
        <f>VLOOKUP($AC308,LS_Coint_BD!$B$3:$AQ$1079,AY$2)</f>
        <v>2.2426505097428201E-15</v>
      </c>
      <c r="AZ308">
        <f>VLOOKUP($AC308,LS_Coint_BD!$B$3:$AQ$1079,AZ$2)</f>
        <v>1.19410654204128E-15</v>
      </c>
      <c r="BA308">
        <f>VLOOKUP($AC308,LS_Coint_BD!$B$3:$AQ$1079,BA$2)</f>
        <v>2.7888802378583902E-15</v>
      </c>
      <c r="BB308">
        <f>VLOOKUP($AC308,LS_Coint_BD!$B$3:$AQ$1079,BB$2)</f>
        <v>5.0868400401007204E-16</v>
      </c>
      <c r="BC308">
        <f>VLOOKUP($AC308,LS_Coint_BD!$B$3:$AQ$1079,BC$2)</f>
        <v>-1.36424205265939E-15</v>
      </c>
      <c r="BD308">
        <f t="shared" si="225"/>
        <v>0</v>
      </c>
      <c r="BE308">
        <f t="shared" si="226"/>
        <v>2.9252271652458202</v>
      </c>
      <c r="BF308">
        <f t="shared" si="227"/>
        <v>3.1990236670808003</v>
      </c>
      <c r="BG308">
        <f t="shared" si="228"/>
        <v>3.2816385613521222</v>
      </c>
      <c r="BH308">
        <f t="shared" si="229"/>
        <v>3.5683254922719412</v>
      </c>
      <c r="BI308">
        <f t="shared" si="230"/>
        <v>3.3992682086632628</v>
      </c>
      <c r="BJ308">
        <f t="shared" si="231"/>
        <v>3.5358155318759605</v>
      </c>
      <c r="BK308">
        <f t="shared" si="232"/>
        <v>5.776763588156018</v>
      </c>
      <c r="BL308">
        <f t="shared" si="233"/>
        <v>0</v>
      </c>
      <c r="BN308" s="19" t="b">
        <f t="shared" si="217"/>
        <v>0</v>
      </c>
      <c r="BO308" s="19" t="b">
        <f t="shared" si="218"/>
        <v>0</v>
      </c>
      <c r="BP308" s="19" t="b">
        <f t="shared" si="219"/>
        <v>0</v>
      </c>
      <c r="BQ308" s="19" t="b">
        <f t="shared" si="220"/>
        <v>0</v>
      </c>
      <c r="BR308" s="19" t="b">
        <f t="shared" si="221"/>
        <v>0</v>
      </c>
      <c r="BS308" s="19" t="b">
        <f t="shared" si="222"/>
        <v>0</v>
      </c>
      <c r="BT308" s="19" t="b">
        <f t="shared" si="223"/>
        <v>0</v>
      </c>
      <c r="BU308" s="19" t="b">
        <f t="shared" si="224"/>
        <v>0</v>
      </c>
    </row>
    <row r="309" spans="2:73" x14ac:dyDescent="0.3">
      <c r="B309" s="17" t="str">
        <f>VLOOKUP($AC309,LS_Coint_BD!$B$3:$D$1079,2)</f>
        <v>CYRE3</v>
      </c>
      <c r="C309" s="87" t="str">
        <f>VLOOKUP($AC309,LS_Coint_BD!$B$3:$D$1079,3)</f>
        <v>IGTA3</v>
      </c>
      <c r="D309" s="70">
        <f t="shared" si="234"/>
        <v>0</v>
      </c>
      <c r="E309" s="66">
        <f t="shared" si="235"/>
        <v>0</v>
      </c>
      <c r="F309" s="71">
        <f t="shared" si="236"/>
        <v>0</v>
      </c>
      <c r="G309" s="70">
        <f t="shared" si="237"/>
        <v>0</v>
      </c>
      <c r="H309" s="66">
        <f t="shared" si="238"/>
        <v>0</v>
      </c>
      <c r="I309" s="71">
        <f t="shared" si="239"/>
        <v>0</v>
      </c>
      <c r="J309" s="70">
        <f t="shared" si="240"/>
        <v>-0.89535592489753668</v>
      </c>
      <c r="K309" s="66">
        <f t="shared" si="241"/>
        <v>-5.2858008304253321</v>
      </c>
      <c r="L309" s="71">
        <f t="shared" si="242"/>
        <v>-3.523867220283555</v>
      </c>
      <c r="M309" s="70">
        <f t="shared" si="243"/>
        <v>-0.8156852026712329</v>
      </c>
      <c r="N309" s="66">
        <f t="shared" si="244"/>
        <v>-5.3598555584427654</v>
      </c>
      <c r="O309" s="71">
        <f t="shared" si="245"/>
        <v>-3.5732370389618433</v>
      </c>
      <c r="P309" s="70">
        <f t="shared" si="246"/>
        <v>-0.53425117564988511</v>
      </c>
      <c r="Q309" s="66">
        <f t="shared" si="247"/>
        <v>-5.8291835218641319</v>
      </c>
      <c r="R309" s="71">
        <f t="shared" si="248"/>
        <v>-3.8861223479094211</v>
      </c>
      <c r="S309" s="70">
        <f t="shared" si="249"/>
        <v>-0.62798560345240872</v>
      </c>
      <c r="T309" s="66">
        <f t="shared" si="250"/>
        <v>-5.9790741393854727</v>
      </c>
      <c r="U309" s="71">
        <f t="shared" si="251"/>
        <v>-3.9860494262569821</v>
      </c>
      <c r="V309" s="70">
        <f t="shared" si="252"/>
        <v>-0.68734447893539397</v>
      </c>
      <c r="W309" s="66">
        <f t="shared" si="253"/>
        <v>-6.02751800474985</v>
      </c>
      <c r="X309" s="71">
        <f t="shared" si="254"/>
        <v>-4.0183453364999</v>
      </c>
      <c r="Y309" s="70">
        <f t="shared" si="255"/>
        <v>-4.1030149471001636</v>
      </c>
      <c r="Z309" s="66">
        <f t="shared" si="256"/>
        <v>-14.510109791412241</v>
      </c>
      <c r="AA309" s="71">
        <f t="shared" si="257"/>
        <v>-9.6734065276081598</v>
      </c>
      <c r="AB309" s="98">
        <f>SUMIF(BN309:BU309,"VERDADEIRO",BN$3:$BU308)</f>
        <v>0</v>
      </c>
      <c r="AC309" s="97">
        <f t="shared" si="216"/>
        <v>306</v>
      </c>
      <c r="AD309">
        <f>RTD("tryd.rtdserver",,"COT",B309,"ULT")</f>
        <v>27.44</v>
      </c>
      <c r="AE309">
        <f>RTD("tryd.rtdserver",,"COT",C309,"ULT")</f>
        <v>35.19</v>
      </c>
      <c r="AF309">
        <f>VLOOKUP($AC309,LS_Coint_BD!$B$3:$AQ$1079,AF$2)*$AD309+VLOOKUP($AC309,LS_Coint_BD!$B$3:$AQ$1079,AF$2+1)</f>
        <v>0</v>
      </c>
      <c r="AG309">
        <f>VLOOKUP($AC309,LS_Coint_BD!$B$3:$AQ$1079,AG$2)*$AD309+VLOOKUP($AC309,LS_Coint_BD!$B$3:$AQ$1079,AG$2+1)</f>
        <v>0</v>
      </c>
      <c r="AH309">
        <f>VLOOKUP($AC309,LS_Coint_BD!$B$3:$AQ$1079,AH$2)*$AD309+VLOOKUP($AC309,LS_Coint_BD!$B$3:$AQ$1079,AH$2+1)</f>
        <v>36.085355924897534</v>
      </c>
      <c r="AI309">
        <f>VLOOKUP($AC309,LS_Coint_BD!$B$3:$AQ$1079,AI$2)*$AD309+VLOOKUP($AC309,LS_Coint_BD!$B$3:$AQ$1079,AI$2+1)</f>
        <v>36.005685202671231</v>
      </c>
      <c r="AJ309">
        <f>VLOOKUP($AC309,LS_Coint_BD!$B$3:$AQ$1079,AJ$2)*$AD309+VLOOKUP($AC309,LS_Coint_BD!$B$3:$AQ$1079,AJ$2+1)</f>
        <v>35.724251175649883</v>
      </c>
      <c r="AK309">
        <f>VLOOKUP($AC309,LS_Coint_BD!$B$3:$AQ$1079,AK$2)*$AD309+VLOOKUP($AC309,LS_Coint_BD!$B$3:$AQ$1079,AK$2+1)</f>
        <v>35.817985603452406</v>
      </c>
      <c r="AL309">
        <f>VLOOKUP($AC309,LS_Coint_BD!$B$3:$AQ$1079,AL$2)*$AD309+VLOOKUP($AC309,LS_Coint_BD!$B$3:$AQ$1079,AL$2+1)</f>
        <v>35.877344478935392</v>
      </c>
      <c r="AM309">
        <f>VLOOKUP($AC309,LS_Coint_BD!$B$3:$AQ$1079,AM$2)*$AD309+VLOOKUP($AC309,LS_Coint_BD!$B$3:$AQ$1079,AM$2+1)</f>
        <v>39.293014947100161</v>
      </c>
      <c r="AN309">
        <f>VLOOKUP($AC309,LS_Coint_BD!$B$3:$AQ$1079,AN$2)</f>
        <v>0</v>
      </c>
      <c r="AO309">
        <f>VLOOKUP($AC309,LS_Coint_BD!$B$3:$AQ$1079,AO$2)</f>
        <v>0</v>
      </c>
      <c r="AP309">
        <f>VLOOKUP($AC309,LS_Coint_BD!$B$3:$AQ$1079,AP$2)</f>
        <v>1.76193361014178</v>
      </c>
      <c r="AQ309">
        <f>VLOOKUP($AC309,LS_Coint_BD!$B$3:$AQ$1079,AQ$2)</f>
        <v>1.7866185194809201</v>
      </c>
      <c r="AR309">
        <f>VLOOKUP($AC309,LS_Coint_BD!$B$3:$AQ$1079,AR$2)</f>
        <v>1.9430611739547099</v>
      </c>
      <c r="AS309">
        <f>VLOOKUP($AC309,LS_Coint_BD!$B$3:$AQ$1079,AS$2)</f>
        <v>1.9930247131284899</v>
      </c>
      <c r="AT309">
        <f>VLOOKUP($AC309,LS_Coint_BD!$B$3:$AQ$1079,AT$2)</f>
        <v>2.00917266824995</v>
      </c>
      <c r="AU309">
        <f>VLOOKUP($AC309,LS_Coint_BD!$B$3:$AQ$1079,AU$2)</f>
        <v>4.8367032638040799</v>
      </c>
      <c r="AV309">
        <f>VLOOKUP($AC309,LS_Coint_BD!$B$3:$AQ$1079,AV$2)</f>
        <v>0</v>
      </c>
      <c r="AW309">
        <f>VLOOKUP($AC309,LS_Coint_BD!$B$3:$AQ$1079,AW$2)</f>
        <v>0</v>
      </c>
      <c r="AX309">
        <f>VLOOKUP($AC309,LS_Coint_BD!$B$3:$AQ$1079,AX$2)</f>
        <v>4.9737991503207002E-15</v>
      </c>
      <c r="AY309">
        <f>VLOOKUP($AC309,LS_Coint_BD!$B$3:$AQ$1079,AY$2)</f>
        <v>-3.1974423109204501E-15</v>
      </c>
      <c r="AZ309">
        <f>VLOOKUP($AC309,LS_Coint_BD!$B$3:$AQ$1079,AZ$2)</f>
        <v>-1.1842378929335E-15</v>
      </c>
      <c r="BA309">
        <f>VLOOKUP($AC309,LS_Coint_BD!$B$3:$AQ$1079,BA$2)</f>
        <v>-2.0250467969162901E-15</v>
      </c>
      <c r="BB309">
        <f>VLOOKUP($AC309,LS_Coint_BD!$B$3:$AQ$1079,BB$2)</f>
        <v>-1.2918958832001801E-16</v>
      </c>
      <c r="BC309">
        <f>VLOOKUP($AC309,LS_Coint_BD!$B$3:$AQ$1079,BC$2)</f>
        <v>0</v>
      </c>
      <c r="BD309">
        <f t="shared" si="225"/>
        <v>0</v>
      </c>
      <c r="BE309">
        <f t="shared" si="226"/>
        <v>0</v>
      </c>
      <c r="BF309">
        <f t="shared" si="227"/>
        <v>-3.523867220283555</v>
      </c>
      <c r="BG309">
        <f t="shared" si="228"/>
        <v>-3.5732370389618433</v>
      </c>
      <c r="BH309">
        <f t="shared" si="229"/>
        <v>-3.8861223479094211</v>
      </c>
      <c r="BI309">
        <f t="shared" si="230"/>
        <v>-3.9860494262569821</v>
      </c>
      <c r="BJ309">
        <f t="shared" si="231"/>
        <v>-4.0183453364999</v>
      </c>
      <c r="BK309">
        <f t="shared" si="232"/>
        <v>-9.6734065276081598</v>
      </c>
      <c r="BL309">
        <f t="shared" si="233"/>
        <v>0</v>
      </c>
      <c r="BN309" s="30" t="b">
        <f t="shared" si="217"/>
        <v>0</v>
      </c>
      <c r="BO309" s="30" t="b">
        <f t="shared" si="218"/>
        <v>0</v>
      </c>
      <c r="BP309" s="30" t="b">
        <f t="shared" si="219"/>
        <v>0</v>
      </c>
      <c r="BQ309" s="30" t="b">
        <f t="shared" si="220"/>
        <v>0</v>
      </c>
      <c r="BR309" s="30" t="b">
        <f t="shared" si="221"/>
        <v>0</v>
      </c>
      <c r="BS309" s="30" t="b">
        <f t="shared" si="222"/>
        <v>0</v>
      </c>
      <c r="BT309" s="30" t="b">
        <f t="shared" si="223"/>
        <v>0</v>
      </c>
      <c r="BU309" s="30" t="b">
        <f t="shared" si="224"/>
        <v>0</v>
      </c>
    </row>
    <row r="310" spans="2:73" x14ac:dyDescent="0.3">
      <c r="B310" s="17" t="str">
        <f>VLOOKUP($AC310,LS_Coint_BD!$B$3:$D$1079,2)</f>
        <v>CYRE3</v>
      </c>
      <c r="C310" s="87" t="str">
        <f>VLOOKUP($AC310,LS_Coint_BD!$B$3:$D$1079,3)</f>
        <v>IRBR3</v>
      </c>
      <c r="D310" s="68">
        <f t="shared" si="234"/>
        <v>-0.36989522425135846</v>
      </c>
      <c r="E310" s="65">
        <f t="shared" si="235"/>
        <v>-1.5504859487564038</v>
      </c>
      <c r="F310" s="69">
        <f t="shared" si="236"/>
        <v>-1.0336572991709359</v>
      </c>
      <c r="G310" s="68">
        <f t="shared" si="237"/>
        <v>-0.4037220537716486</v>
      </c>
      <c r="H310" s="65">
        <f t="shared" si="238"/>
        <v>-1.7159881084292388</v>
      </c>
      <c r="I310" s="69">
        <f t="shared" si="239"/>
        <v>-1.1439920722861592</v>
      </c>
      <c r="J310" s="68">
        <f t="shared" si="240"/>
        <v>-0.55008327762200437</v>
      </c>
      <c r="K310" s="65">
        <f t="shared" si="241"/>
        <v>-1.9892155882219735</v>
      </c>
      <c r="L310" s="69">
        <f t="shared" si="242"/>
        <v>-1.3261437254813158</v>
      </c>
      <c r="M310" s="68">
        <f t="shared" si="243"/>
        <v>0</v>
      </c>
      <c r="N310" s="65">
        <f t="shared" si="244"/>
        <v>0</v>
      </c>
      <c r="O310" s="69">
        <f t="shared" si="245"/>
        <v>0</v>
      </c>
      <c r="P310" s="68">
        <f t="shared" si="246"/>
        <v>0</v>
      </c>
      <c r="Q310" s="65">
        <f t="shared" si="247"/>
        <v>0</v>
      </c>
      <c r="R310" s="69">
        <f t="shared" si="248"/>
        <v>0</v>
      </c>
      <c r="S310" s="68">
        <f t="shared" si="249"/>
        <v>-0.52745827967806136</v>
      </c>
      <c r="T310" s="65">
        <f t="shared" si="250"/>
        <v>-3.5552381747435708</v>
      </c>
      <c r="U310" s="69">
        <f t="shared" si="251"/>
        <v>-2.3701587831623807</v>
      </c>
      <c r="V310" s="68">
        <f t="shared" si="252"/>
        <v>-0.53458442537458062</v>
      </c>
      <c r="W310" s="65">
        <f t="shared" si="253"/>
        <v>-3.5503746741656705</v>
      </c>
      <c r="X310" s="69">
        <f t="shared" si="254"/>
        <v>-2.3669164494437802</v>
      </c>
      <c r="Y310" s="68">
        <f t="shared" si="255"/>
        <v>-5.268119150982967</v>
      </c>
      <c r="Z310" s="65">
        <f t="shared" si="256"/>
        <v>-19.588614339851404</v>
      </c>
      <c r="AA310" s="69">
        <f t="shared" si="257"/>
        <v>-13.059076226567601</v>
      </c>
      <c r="AB310" s="98">
        <f>SUMIF(BN310:BU310,"VERDADEIRO",BN$3:$BU309)</f>
        <v>0</v>
      </c>
      <c r="AC310" s="97">
        <f t="shared" si="216"/>
        <v>307</v>
      </c>
      <c r="AD310">
        <f>RTD("tryd.rtdserver",,"COT",B310,"ULT")</f>
        <v>27.44</v>
      </c>
      <c r="AE310">
        <f>RTD("tryd.rtdserver",,"COT",C310,"ULT")</f>
        <v>6.91</v>
      </c>
      <c r="AF310">
        <f>VLOOKUP($AC310,LS_Coint_BD!$B$3:$AQ$1079,AF$2)*$AD310+VLOOKUP($AC310,LS_Coint_BD!$B$3:$AQ$1079,AF$2+1)</f>
        <v>7.2798952242513586</v>
      </c>
      <c r="AG310">
        <f>VLOOKUP($AC310,LS_Coint_BD!$B$3:$AQ$1079,AG$2)*$AD310+VLOOKUP($AC310,LS_Coint_BD!$B$3:$AQ$1079,AG$2+1)</f>
        <v>7.3137220537716487</v>
      </c>
      <c r="AH310">
        <f>VLOOKUP($AC310,LS_Coint_BD!$B$3:$AQ$1079,AH$2)*$AD310+VLOOKUP($AC310,LS_Coint_BD!$B$3:$AQ$1079,AH$2+1)</f>
        <v>7.4600832776220045</v>
      </c>
      <c r="AI310">
        <f>VLOOKUP($AC310,LS_Coint_BD!$B$3:$AQ$1079,AI$2)*$AD310+VLOOKUP($AC310,LS_Coint_BD!$B$3:$AQ$1079,AI$2+1)</f>
        <v>0</v>
      </c>
      <c r="AJ310">
        <f>VLOOKUP($AC310,LS_Coint_BD!$B$3:$AQ$1079,AJ$2)*$AD310+VLOOKUP($AC310,LS_Coint_BD!$B$3:$AQ$1079,AJ$2+1)</f>
        <v>0</v>
      </c>
      <c r="AK310">
        <f>VLOOKUP($AC310,LS_Coint_BD!$B$3:$AQ$1079,AK$2)*$AD310+VLOOKUP($AC310,LS_Coint_BD!$B$3:$AQ$1079,AK$2+1)</f>
        <v>7.4374582796780615</v>
      </c>
      <c r="AL310">
        <f>VLOOKUP($AC310,LS_Coint_BD!$B$3:$AQ$1079,AL$2)*$AD310+VLOOKUP($AC310,LS_Coint_BD!$B$3:$AQ$1079,AL$2+1)</f>
        <v>7.4445844253745808</v>
      </c>
      <c r="AM310">
        <f>VLOOKUP($AC310,LS_Coint_BD!$B$3:$AQ$1079,AM$2)*$AD310+VLOOKUP($AC310,LS_Coint_BD!$B$3:$AQ$1079,AM$2+1)</f>
        <v>12.178119150982967</v>
      </c>
      <c r="AN310">
        <f>VLOOKUP($AC310,LS_Coint_BD!$B$3:$AQ$1079,AN$2)</f>
        <v>0.51682864958546804</v>
      </c>
      <c r="AO310">
        <f>VLOOKUP($AC310,LS_Coint_BD!$B$3:$AQ$1079,AO$2)</f>
        <v>0.57199603614308003</v>
      </c>
      <c r="AP310">
        <f>VLOOKUP($AC310,LS_Coint_BD!$B$3:$AQ$1079,AP$2)</f>
        <v>0.66307186274065799</v>
      </c>
      <c r="AQ310">
        <f>VLOOKUP($AC310,LS_Coint_BD!$B$3:$AQ$1079,AQ$2)</f>
        <v>0</v>
      </c>
      <c r="AR310">
        <f>VLOOKUP($AC310,LS_Coint_BD!$B$3:$AQ$1079,AR$2)</f>
        <v>0</v>
      </c>
      <c r="AS310">
        <f>VLOOKUP($AC310,LS_Coint_BD!$B$3:$AQ$1079,AS$2)</f>
        <v>1.1850793915811899</v>
      </c>
      <c r="AT310">
        <f>VLOOKUP($AC310,LS_Coint_BD!$B$3:$AQ$1079,AT$2)</f>
        <v>1.1834582247218901</v>
      </c>
      <c r="AU310">
        <f>VLOOKUP($AC310,LS_Coint_BD!$B$3:$AQ$1079,AU$2)</f>
        <v>6.5295381132837997</v>
      </c>
      <c r="AV310">
        <f>VLOOKUP($AC310,LS_Coint_BD!$B$3:$AQ$1079,AV$2)</f>
        <v>1.6875389974302399E-16</v>
      </c>
      <c r="AW310">
        <f>VLOOKUP($AC310,LS_Coint_BD!$B$3:$AQ$1079,AW$2)</f>
        <v>8.8817841970012504E-16</v>
      </c>
      <c r="AX310">
        <f>VLOOKUP($AC310,LS_Coint_BD!$B$3:$AQ$1079,AX$2)</f>
        <v>2.7914178904861098E-16</v>
      </c>
      <c r="AY310">
        <f>VLOOKUP($AC310,LS_Coint_BD!$B$3:$AQ$1079,AY$2)</f>
        <v>0</v>
      </c>
      <c r="AZ310">
        <f>VLOOKUP($AC310,LS_Coint_BD!$B$3:$AQ$1079,AZ$2)</f>
        <v>0</v>
      </c>
      <c r="BA310">
        <f>VLOOKUP($AC310,LS_Coint_BD!$B$3:$AQ$1079,BA$2)</f>
        <v>-7.4606987254810497E-16</v>
      </c>
      <c r="BB310">
        <f>VLOOKUP($AC310,LS_Coint_BD!$B$3:$AQ$1079,BB$2)</f>
        <v>0</v>
      </c>
      <c r="BC310">
        <f>VLOOKUP($AC310,LS_Coint_BD!$B$3:$AQ$1079,BC$2)</f>
        <v>-9.0949470177292806E-16</v>
      </c>
      <c r="BD310">
        <f t="shared" si="225"/>
        <v>-1.0336572991709359</v>
      </c>
      <c r="BE310">
        <f t="shared" si="226"/>
        <v>-1.1439920722861592</v>
      </c>
      <c r="BF310">
        <f t="shared" si="227"/>
        <v>-1.3261437254813158</v>
      </c>
      <c r="BG310">
        <f t="shared" si="228"/>
        <v>0</v>
      </c>
      <c r="BH310">
        <f t="shared" si="229"/>
        <v>0</v>
      </c>
      <c r="BI310">
        <f t="shared" si="230"/>
        <v>-2.3701587831623807</v>
      </c>
      <c r="BJ310">
        <f t="shared" si="231"/>
        <v>-2.3669164494437802</v>
      </c>
      <c r="BK310">
        <f t="shared" si="232"/>
        <v>-13.059076226567601</v>
      </c>
      <c r="BL310">
        <f t="shared" si="233"/>
        <v>-1.0336572991709363</v>
      </c>
      <c r="BN310" s="19" t="b">
        <f t="shared" si="217"/>
        <v>0</v>
      </c>
      <c r="BO310" s="19" t="b">
        <f t="shared" si="218"/>
        <v>0</v>
      </c>
      <c r="BP310" s="19" t="b">
        <f t="shared" si="219"/>
        <v>0</v>
      </c>
      <c r="BQ310" s="19" t="b">
        <f t="shared" si="220"/>
        <v>0</v>
      </c>
      <c r="BR310" s="19" t="b">
        <f t="shared" si="221"/>
        <v>0</v>
      </c>
      <c r="BS310" s="19" t="b">
        <f t="shared" si="222"/>
        <v>0</v>
      </c>
      <c r="BT310" s="19" t="b">
        <f t="shared" si="223"/>
        <v>0</v>
      </c>
      <c r="BU310" s="19" t="b">
        <f t="shared" si="224"/>
        <v>0</v>
      </c>
    </row>
    <row r="311" spans="2:73" x14ac:dyDescent="0.3">
      <c r="B311" s="17" t="str">
        <f>VLOOKUP($AC311,LS_Coint_BD!$B$3:$D$1079,2)</f>
        <v>CYRE3</v>
      </c>
      <c r="C311" s="87" t="str">
        <f>VLOOKUP($AC311,LS_Coint_BD!$B$3:$D$1079,3)</f>
        <v>MULT3</v>
      </c>
      <c r="D311" s="70">
        <f t="shared" si="234"/>
        <v>0</v>
      </c>
      <c r="E311" s="66">
        <f t="shared" si="235"/>
        <v>0</v>
      </c>
      <c r="F311" s="71">
        <f t="shared" si="236"/>
        <v>0</v>
      </c>
      <c r="G311" s="70">
        <f t="shared" si="237"/>
        <v>0</v>
      </c>
      <c r="H311" s="66">
        <f t="shared" si="238"/>
        <v>0</v>
      </c>
      <c r="I311" s="71">
        <f t="shared" si="239"/>
        <v>0</v>
      </c>
      <c r="J311" s="70">
        <f t="shared" si="240"/>
        <v>-0.78926749838500498</v>
      </c>
      <c r="K311" s="66">
        <f t="shared" si="241"/>
        <v>-3.3445705858058421</v>
      </c>
      <c r="L311" s="71">
        <f t="shared" si="242"/>
        <v>-2.2297137238705615</v>
      </c>
      <c r="M311" s="70">
        <f t="shared" si="243"/>
        <v>-0.76882819926453649</v>
      </c>
      <c r="N311" s="66">
        <f t="shared" si="244"/>
        <v>-3.2707098250662305</v>
      </c>
      <c r="O311" s="71">
        <f t="shared" si="245"/>
        <v>-2.1804732167108205</v>
      </c>
      <c r="P311" s="70">
        <f t="shared" si="246"/>
        <v>-0.51993119199999072</v>
      </c>
      <c r="Q311" s="66">
        <f t="shared" si="247"/>
        <v>-3.6000493268385867</v>
      </c>
      <c r="R311" s="71">
        <f t="shared" si="248"/>
        <v>-2.4000328845590579</v>
      </c>
      <c r="S311" s="70">
        <f t="shared" si="249"/>
        <v>-0.54242233366111492</v>
      </c>
      <c r="T311" s="66">
        <f t="shared" si="250"/>
        <v>-3.6646453179346228</v>
      </c>
      <c r="U311" s="71">
        <f t="shared" si="251"/>
        <v>-2.443096878623082</v>
      </c>
      <c r="V311" s="70">
        <f t="shared" si="252"/>
        <v>-0.58242149662731535</v>
      </c>
      <c r="W311" s="66">
        <f t="shared" si="253"/>
        <v>-3.6994018775426056</v>
      </c>
      <c r="X311" s="71">
        <f t="shared" si="254"/>
        <v>-2.4662679183617371</v>
      </c>
      <c r="Y311" s="70">
        <f t="shared" si="255"/>
        <v>-2.6073235260226646</v>
      </c>
      <c r="Z311" s="66">
        <f t="shared" si="256"/>
        <v>-8.6793141365952291</v>
      </c>
      <c r="AA311" s="71">
        <f t="shared" si="257"/>
        <v>-5.7862094243968194</v>
      </c>
      <c r="AB311" s="98">
        <f>SUMIF(BN311:BU311,"VERDADEIRO",BN$3:$BU310)</f>
        <v>0</v>
      </c>
      <c r="AC311" s="97">
        <f t="shared" si="216"/>
        <v>308</v>
      </c>
      <c r="AD311">
        <f>RTD("tryd.rtdserver",,"COT",B311,"ULT")</f>
        <v>27.44</v>
      </c>
      <c r="AE311">
        <f>RTD("tryd.rtdserver",,"COT",C311,"ULT")</f>
        <v>21.84</v>
      </c>
      <c r="AF311">
        <f>VLOOKUP($AC311,LS_Coint_BD!$B$3:$AQ$1079,AF$2)*$AD311+VLOOKUP($AC311,LS_Coint_BD!$B$3:$AQ$1079,AF$2+1)</f>
        <v>0</v>
      </c>
      <c r="AG311">
        <f>VLOOKUP($AC311,LS_Coint_BD!$B$3:$AQ$1079,AG$2)*$AD311+VLOOKUP($AC311,LS_Coint_BD!$B$3:$AQ$1079,AG$2+1)</f>
        <v>0</v>
      </c>
      <c r="AH311">
        <f>VLOOKUP($AC311,LS_Coint_BD!$B$3:$AQ$1079,AH$2)*$AD311+VLOOKUP($AC311,LS_Coint_BD!$B$3:$AQ$1079,AH$2+1)</f>
        <v>22.629267498385005</v>
      </c>
      <c r="AI311">
        <f>VLOOKUP($AC311,LS_Coint_BD!$B$3:$AQ$1079,AI$2)*$AD311+VLOOKUP($AC311,LS_Coint_BD!$B$3:$AQ$1079,AI$2+1)</f>
        <v>22.608828199264536</v>
      </c>
      <c r="AJ311">
        <f>VLOOKUP($AC311,LS_Coint_BD!$B$3:$AQ$1079,AJ$2)*$AD311+VLOOKUP($AC311,LS_Coint_BD!$B$3:$AQ$1079,AJ$2+1)</f>
        <v>22.359931191999991</v>
      </c>
      <c r="AK311">
        <f>VLOOKUP($AC311,LS_Coint_BD!$B$3:$AQ$1079,AK$2)*$AD311+VLOOKUP($AC311,LS_Coint_BD!$B$3:$AQ$1079,AK$2+1)</f>
        <v>22.382422333661115</v>
      </c>
      <c r="AL311">
        <f>VLOOKUP($AC311,LS_Coint_BD!$B$3:$AQ$1079,AL$2)*$AD311+VLOOKUP($AC311,LS_Coint_BD!$B$3:$AQ$1079,AL$2+1)</f>
        <v>22.422421496627315</v>
      </c>
      <c r="AM311">
        <f>VLOOKUP($AC311,LS_Coint_BD!$B$3:$AQ$1079,AM$2)*$AD311+VLOOKUP($AC311,LS_Coint_BD!$B$3:$AQ$1079,AM$2+1)</f>
        <v>24.447323526022664</v>
      </c>
      <c r="AN311">
        <f>VLOOKUP($AC311,LS_Coint_BD!$B$3:$AQ$1079,AN$2)</f>
        <v>0</v>
      </c>
      <c r="AO311">
        <f>VLOOKUP($AC311,LS_Coint_BD!$B$3:$AQ$1079,AO$2)</f>
        <v>0</v>
      </c>
      <c r="AP311">
        <f>VLOOKUP($AC311,LS_Coint_BD!$B$3:$AQ$1079,AP$2)</f>
        <v>1.1148568619352801</v>
      </c>
      <c r="AQ311">
        <f>VLOOKUP($AC311,LS_Coint_BD!$B$3:$AQ$1079,AQ$2)</f>
        <v>1.09023660835541</v>
      </c>
      <c r="AR311">
        <f>VLOOKUP($AC311,LS_Coint_BD!$B$3:$AQ$1079,AR$2)</f>
        <v>1.2000164422795301</v>
      </c>
      <c r="AS311">
        <f>VLOOKUP($AC311,LS_Coint_BD!$B$3:$AQ$1079,AS$2)</f>
        <v>1.2215484393115399</v>
      </c>
      <c r="AT311">
        <f>VLOOKUP($AC311,LS_Coint_BD!$B$3:$AQ$1079,AT$2)</f>
        <v>1.2331339591808701</v>
      </c>
      <c r="AU311">
        <f>VLOOKUP($AC311,LS_Coint_BD!$B$3:$AQ$1079,AU$2)</f>
        <v>2.8931047121984101</v>
      </c>
      <c r="AV311">
        <f>VLOOKUP($AC311,LS_Coint_BD!$B$3:$AQ$1079,AV$2)</f>
        <v>0</v>
      </c>
      <c r="AW311">
        <f>VLOOKUP($AC311,LS_Coint_BD!$B$3:$AQ$1079,AW$2)</f>
        <v>0</v>
      </c>
      <c r="AX311">
        <f>VLOOKUP($AC311,LS_Coint_BD!$B$3:$AQ$1079,AX$2)</f>
        <v>-1.11656715619444E-15</v>
      </c>
      <c r="AY311">
        <f>VLOOKUP($AC311,LS_Coint_BD!$B$3:$AQ$1079,AY$2)</f>
        <v>-6.2172489379008802E-16</v>
      </c>
      <c r="AZ311">
        <f>VLOOKUP($AC311,LS_Coint_BD!$B$3:$AQ$1079,AZ$2)</f>
        <v>2.1711028037114202E-15</v>
      </c>
      <c r="BA311">
        <f>VLOOKUP($AC311,LS_Coint_BD!$B$3:$AQ$1079,BA$2)</f>
        <v>-2.2204460492503099E-15</v>
      </c>
      <c r="BB311">
        <f>VLOOKUP($AC311,LS_Coint_BD!$B$3:$AQ$1079,BB$2)</f>
        <v>3.1974423109204501E-15</v>
      </c>
      <c r="BC311">
        <f>VLOOKUP($AC311,LS_Coint_BD!$B$3:$AQ$1079,BC$2)</f>
        <v>6.82121026329696E-16</v>
      </c>
      <c r="BD311">
        <f t="shared" si="225"/>
        <v>0</v>
      </c>
      <c r="BE311">
        <f t="shared" si="226"/>
        <v>0</v>
      </c>
      <c r="BF311">
        <f t="shared" si="227"/>
        <v>-2.2297137238705615</v>
      </c>
      <c r="BG311">
        <f t="shared" si="228"/>
        <v>-2.1804732167108205</v>
      </c>
      <c r="BH311">
        <f t="shared" si="229"/>
        <v>-2.4000328845590579</v>
      </c>
      <c r="BI311">
        <f t="shared" si="230"/>
        <v>-2.443096878623082</v>
      </c>
      <c r="BJ311">
        <f t="shared" si="231"/>
        <v>-2.4662679183617371</v>
      </c>
      <c r="BK311">
        <f t="shared" si="232"/>
        <v>-5.7862094243968194</v>
      </c>
      <c r="BL311">
        <f t="shared" si="233"/>
        <v>0</v>
      </c>
      <c r="BN311" s="30" t="b">
        <f t="shared" si="217"/>
        <v>0</v>
      </c>
      <c r="BO311" s="30" t="b">
        <f t="shared" si="218"/>
        <v>0</v>
      </c>
      <c r="BP311" s="30" t="b">
        <f t="shared" si="219"/>
        <v>0</v>
      </c>
      <c r="BQ311" s="30" t="b">
        <f t="shared" si="220"/>
        <v>0</v>
      </c>
      <c r="BR311" s="30" t="b">
        <f t="shared" si="221"/>
        <v>0</v>
      </c>
      <c r="BS311" s="30" t="b">
        <f t="shared" si="222"/>
        <v>0</v>
      </c>
      <c r="BT311" s="30" t="b">
        <f t="shared" si="223"/>
        <v>0</v>
      </c>
      <c r="BU311" s="30" t="b">
        <f t="shared" si="224"/>
        <v>0</v>
      </c>
    </row>
    <row r="312" spans="2:73" x14ac:dyDescent="0.3">
      <c r="B312" s="17" t="str">
        <f>VLOOKUP($AC312,LS_Coint_BD!$B$3:$D$1079,2)</f>
        <v>ECOR3</v>
      </c>
      <c r="C312" s="87" t="str">
        <f>VLOOKUP($AC312,LS_Coint_BD!$B$3:$D$1079,3)</f>
        <v>BRDT3</v>
      </c>
      <c r="D312" s="68">
        <f t="shared" si="234"/>
        <v>0</v>
      </c>
      <c r="E312" s="65">
        <f t="shared" si="235"/>
        <v>0</v>
      </c>
      <c r="F312" s="69">
        <f t="shared" si="236"/>
        <v>0</v>
      </c>
      <c r="G312" s="68">
        <f t="shared" si="237"/>
        <v>0</v>
      </c>
      <c r="H312" s="65">
        <f t="shared" si="238"/>
        <v>0</v>
      </c>
      <c r="I312" s="69">
        <f t="shared" si="239"/>
        <v>0</v>
      </c>
      <c r="J312" s="68">
        <f t="shared" si="240"/>
        <v>0</v>
      </c>
      <c r="K312" s="65">
        <f t="shared" si="241"/>
        <v>0</v>
      </c>
      <c r="L312" s="69">
        <f t="shared" si="242"/>
        <v>0</v>
      </c>
      <c r="M312" s="68">
        <f t="shared" si="243"/>
        <v>1.3693713033793884</v>
      </c>
      <c r="N312" s="65">
        <f t="shared" si="244"/>
        <v>2.4135873214764914</v>
      </c>
      <c r="O312" s="69">
        <f t="shared" si="245"/>
        <v>1.6090582143176611</v>
      </c>
      <c r="P312" s="68">
        <f t="shared" si="246"/>
        <v>1.4599327187879005</v>
      </c>
      <c r="Q312" s="65">
        <f t="shared" si="247"/>
        <v>2.4380460265870436</v>
      </c>
      <c r="R312" s="69">
        <f t="shared" si="248"/>
        <v>1.6253640177246957</v>
      </c>
      <c r="S312" s="68">
        <f t="shared" si="249"/>
        <v>1.6406791131070584</v>
      </c>
      <c r="T312" s="65">
        <f t="shared" si="250"/>
        <v>2.6936086866221922</v>
      </c>
      <c r="U312" s="69">
        <f t="shared" si="251"/>
        <v>1.7957391244147949</v>
      </c>
      <c r="V312" s="68">
        <f t="shared" si="252"/>
        <v>1.8430655461545982</v>
      </c>
      <c r="W312" s="65">
        <f t="shared" si="253"/>
        <v>3.4674505407775502</v>
      </c>
      <c r="X312" s="69">
        <f t="shared" si="254"/>
        <v>2.3116336938517001</v>
      </c>
      <c r="Y312" s="68">
        <f t="shared" si="255"/>
        <v>1.7754221567877444</v>
      </c>
      <c r="Z312" s="65">
        <f t="shared" si="256"/>
        <v>3.4827955000644639</v>
      </c>
      <c r="AA312" s="69">
        <f t="shared" si="257"/>
        <v>2.3218636667096426</v>
      </c>
      <c r="AB312" s="98">
        <f>SUMIF(BN312:BU312,"VERDADEIRO",BN$3:$BU311)</f>
        <v>0</v>
      </c>
      <c r="AC312" s="97">
        <f t="shared" si="216"/>
        <v>309</v>
      </c>
      <c r="AD312">
        <f>RTD("tryd.rtdserver",,"COT",B312,"ULT")</f>
        <v>12.5</v>
      </c>
      <c r="AE312">
        <f>RTD("tryd.rtdserver",,"COT",C312,"ULT")</f>
        <v>22.48</v>
      </c>
      <c r="AF312">
        <f>VLOOKUP($AC312,LS_Coint_BD!$B$3:$AQ$1079,AF$2)*$AD312+VLOOKUP($AC312,LS_Coint_BD!$B$3:$AQ$1079,AF$2+1)</f>
        <v>0</v>
      </c>
      <c r="AG312">
        <f>VLOOKUP($AC312,LS_Coint_BD!$B$3:$AQ$1079,AG$2)*$AD312+VLOOKUP($AC312,LS_Coint_BD!$B$3:$AQ$1079,AG$2+1)</f>
        <v>0</v>
      </c>
      <c r="AH312">
        <f>VLOOKUP($AC312,LS_Coint_BD!$B$3:$AQ$1079,AH$2)*$AD312+VLOOKUP($AC312,LS_Coint_BD!$B$3:$AQ$1079,AH$2+1)</f>
        <v>0</v>
      </c>
      <c r="AI312">
        <f>VLOOKUP($AC312,LS_Coint_BD!$B$3:$AQ$1079,AI$2)*$AD312+VLOOKUP($AC312,LS_Coint_BD!$B$3:$AQ$1079,AI$2+1)</f>
        <v>21.110628696620612</v>
      </c>
      <c r="AJ312">
        <f>VLOOKUP($AC312,LS_Coint_BD!$B$3:$AQ$1079,AJ$2)*$AD312+VLOOKUP($AC312,LS_Coint_BD!$B$3:$AQ$1079,AJ$2+1)</f>
        <v>21.0200672812121</v>
      </c>
      <c r="AK312">
        <f>VLOOKUP($AC312,LS_Coint_BD!$B$3:$AQ$1079,AK$2)*$AD312+VLOOKUP($AC312,LS_Coint_BD!$B$3:$AQ$1079,AK$2+1)</f>
        <v>20.839320886892942</v>
      </c>
      <c r="AL312">
        <f>VLOOKUP($AC312,LS_Coint_BD!$B$3:$AQ$1079,AL$2)*$AD312+VLOOKUP($AC312,LS_Coint_BD!$B$3:$AQ$1079,AL$2+1)</f>
        <v>20.636934453845402</v>
      </c>
      <c r="AM312">
        <f>VLOOKUP($AC312,LS_Coint_BD!$B$3:$AQ$1079,AM$2)*$AD312+VLOOKUP($AC312,LS_Coint_BD!$B$3:$AQ$1079,AM$2+1)</f>
        <v>20.704577843212256</v>
      </c>
      <c r="AN312">
        <f>VLOOKUP($AC312,LS_Coint_BD!$B$3:$AQ$1079,AN$2)</f>
        <v>0</v>
      </c>
      <c r="AO312">
        <f>VLOOKUP($AC312,LS_Coint_BD!$B$3:$AQ$1079,AO$2)</f>
        <v>0</v>
      </c>
      <c r="AP312">
        <f>VLOOKUP($AC312,LS_Coint_BD!$B$3:$AQ$1079,AP$2)</f>
        <v>0</v>
      </c>
      <c r="AQ312">
        <f>VLOOKUP($AC312,LS_Coint_BD!$B$3:$AQ$1079,AQ$2)</f>
        <v>0.80452910715883097</v>
      </c>
      <c r="AR312">
        <f>VLOOKUP($AC312,LS_Coint_BD!$B$3:$AQ$1079,AR$2)</f>
        <v>0.81268200886234798</v>
      </c>
      <c r="AS312">
        <f>VLOOKUP($AC312,LS_Coint_BD!$B$3:$AQ$1079,AS$2)</f>
        <v>0.897869562207397</v>
      </c>
      <c r="AT312">
        <f>VLOOKUP($AC312,LS_Coint_BD!$B$3:$AQ$1079,AT$2)</f>
        <v>1.1558168469258501</v>
      </c>
      <c r="AU312">
        <f>VLOOKUP($AC312,LS_Coint_BD!$B$3:$AQ$1079,AU$2)</f>
        <v>1.16093183335482</v>
      </c>
      <c r="AV312">
        <f>VLOOKUP($AC312,LS_Coint_BD!$B$3:$AQ$1079,AV$2)</f>
        <v>0</v>
      </c>
      <c r="AW312">
        <f>VLOOKUP($AC312,LS_Coint_BD!$B$3:$AQ$1079,AW$2)</f>
        <v>0</v>
      </c>
      <c r="AX312">
        <f>VLOOKUP($AC312,LS_Coint_BD!$B$3:$AQ$1079,AX$2)</f>
        <v>0</v>
      </c>
      <c r="AY312">
        <f>VLOOKUP($AC312,LS_Coint_BD!$B$3:$AQ$1079,AY$2)</f>
        <v>-8.2156503822261598E-16</v>
      </c>
      <c r="AZ312">
        <f>VLOOKUP($AC312,LS_Coint_BD!$B$3:$AQ$1079,AZ$2)</f>
        <v>-3.1579677144893298E-16</v>
      </c>
      <c r="BA312">
        <f>VLOOKUP($AC312,LS_Coint_BD!$B$3:$AQ$1079,BA$2)</f>
        <v>9.5923269327613492E-16</v>
      </c>
      <c r="BB312">
        <f>VLOOKUP($AC312,LS_Coint_BD!$B$3:$AQ$1079,BB$2)</f>
        <v>6.4594794160009105E-17</v>
      </c>
      <c r="BC312">
        <f>VLOOKUP($AC312,LS_Coint_BD!$B$3:$AQ$1079,BC$2)</f>
        <v>2.5011104298755501E-15</v>
      </c>
      <c r="BD312">
        <f t="shared" si="225"/>
        <v>0</v>
      </c>
      <c r="BE312">
        <f t="shared" si="226"/>
        <v>0</v>
      </c>
      <c r="BF312">
        <f t="shared" si="227"/>
        <v>0</v>
      </c>
      <c r="BG312">
        <f t="shared" si="228"/>
        <v>1.6090582143176611</v>
      </c>
      <c r="BH312">
        <f t="shared" si="229"/>
        <v>1.6253640177246957</v>
      </c>
      <c r="BI312">
        <f t="shared" si="230"/>
        <v>1.7957391244147949</v>
      </c>
      <c r="BJ312">
        <f t="shared" si="231"/>
        <v>2.3116336938517001</v>
      </c>
      <c r="BK312">
        <f t="shared" si="232"/>
        <v>2.3218636667096426</v>
      </c>
      <c r="BL312">
        <f t="shared" si="233"/>
        <v>0</v>
      </c>
      <c r="BN312" s="19" t="b">
        <f t="shared" si="217"/>
        <v>0</v>
      </c>
      <c r="BO312" s="19" t="b">
        <f t="shared" si="218"/>
        <v>0</v>
      </c>
      <c r="BP312" s="19" t="b">
        <f t="shared" si="219"/>
        <v>0</v>
      </c>
      <c r="BQ312" s="19" t="b">
        <f t="shared" si="220"/>
        <v>0</v>
      </c>
      <c r="BR312" s="19" t="b">
        <f t="shared" si="221"/>
        <v>0</v>
      </c>
      <c r="BS312" s="19" t="b">
        <f t="shared" si="222"/>
        <v>0</v>
      </c>
      <c r="BT312" s="19" t="b">
        <f t="shared" si="223"/>
        <v>0</v>
      </c>
      <c r="BU312" s="19" t="b">
        <f t="shared" si="224"/>
        <v>0</v>
      </c>
    </row>
    <row r="313" spans="2:73" x14ac:dyDescent="0.3">
      <c r="B313" s="17" t="str">
        <f>VLOOKUP($AC313,LS_Coint_BD!$B$3:$D$1079,2)</f>
        <v>ECOR3</v>
      </c>
      <c r="C313" s="87" t="str">
        <f>VLOOKUP($AC313,LS_Coint_BD!$B$3:$D$1079,3)</f>
        <v>BRML3</v>
      </c>
      <c r="D313" s="70">
        <f t="shared" si="234"/>
        <v>0</v>
      </c>
      <c r="E313" s="66">
        <f t="shared" si="235"/>
        <v>0</v>
      </c>
      <c r="F313" s="71">
        <f t="shared" si="236"/>
        <v>0</v>
      </c>
      <c r="G313" s="70">
        <f t="shared" si="237"/>
        <v>0</v>
      </c>
      <c r="H313" s="66">
        <f t="shared" si="238"/>
        <v>0</v>
      </c>
      <c r="I313" s="71">
        <f t="shared" si="239"/>
        <v>0</v>
      </c>
      <c r="J313" s="70">
        <f t="shared" si="240"/>
        <v>0.21599433647806876</v>
      </c>
      <c r="K313" s="66">
        <f t="shared" si="241"/>
        <v>1.5818279845939198</v>
      </c>
      <c r="L313" s="71">
        <f t="shared" si="242"/>
        <v>1.0545519897292799</v>
      </c>
      <c r="M313" s="70">
        <f t="shared" si="243"/>
        <v>0.17966749160119022</v>
      </c>
      <c r="N313" s="66">
        <f t="shared" si="244"/>
        <v>1.5490504190782151</v>
      </c>
      <c r="O313" s="71">
        <f t="shared" si="245"/>
        <v>1.0327002793854767</v>
      </c>
      <c r="P313" s="70">
        <f t="shared" si="246"/>
        <v>0.12734146013014858</v>
      </c>
      <c r="Q313" s="66">
        <f t="shared" si="247"/>
        <v>1.5652292481537455</v>
      </c>
      <c r="R313" s="71">
        <f t="shared" si="248"/>
        <v>1.0434861654358303</v>
      </c>
      <c r="S313" s="70">
        <f t="shared" si="249"/>
        <v>4.658612143733265E-2</v>
      </c>
      <c r="T313" s="66">
        <f t="shared" si="250"/>
        <v>1.7007316492025166</v>
      </c>
      <c r="U313" s="71">
        <f t="shared" si="251"/>
        <v>1.1338210994683444</v>
      </c>
      <c r="V313" s="70">
        <f t="shared" si="252"/>
        <v>-2.1220766611621755E-2</v>
      </c>
      <c r="W313" s="66">
        <f t="shared" si="253"/>
        <v>-1.8794313238581934</v>
      </c>
      <c r="X313" s="71">
        <f t="shared" si="254"/>
        <v>-1.2529542159054623</v>
      </c>
      <c r="Y313" s="70">
        <f t="shared" si="255"/>
        <v>0</v>
      </c>
      <c r="Z313" s="66">
        <f t="shared" si="256"/>
        <v>0</v>
      </c>
      <c r="AA313" s="71">
        <f t="shared" si="257"/>
        <v>0</v>
      </c>
      <c r="AB313" s="98">
        <f>SUMIF(BN313:BU313,"VERDADEIRO",BN$3:$BU312)</f>
        <v>0</v>
      </c>
      <c r="AC313" s="97">
        <f t="shared" si="216"/>
        <v>310</v>
      </c>
      <c r="AD313">
        <f>RTD("tryd.rtdserver",,"COT",B313,"ULT")</f>
        <v>12.5</v>
      </c>
      <c r="AE313">
        <f>RTD("tryd.rtdserver",,"COT",C313,"ULT")</f>
        <v>9.83</v>
      </c>
      <c r="AF313">
        <f>VLOOKUP($AC313,LS_Coint_BD!$B$3:$AQ$1079,AF$2)*$AD313+VLOOKUP($AC313,LS_Coint_BD!$B$3:$AQ$1079,AF$2+1)</f>
        <v>0</v>
      </c>
      <c r="AG313">
        <f>VLOOKUP($AC313,LS_Coint_BD!$B$3:$AQ$1079,AG$2)*$AD313+VLOOKUP($AC313,LS_Coint_BD!$B$3:$AQ$1079,AG$2+1)</f>
        <v>0</v>
      </c>
      <c r="AH313">
        <f>VLOOKUP($AC313,LS_Coint_BD!$B$3:$AQ$1079,AH$2)*$AD313+VLOOKUP($AC313,LS_Coint_BD!$B$3:$AQ$1079,AH$2+1)</f>
        <v>9.6140056635219313</v>
      </c>
      <c r="AI313">
        <f>VLOOKUP($AC313,LS_Coint_BD!$B$3:$AQ$1079,AI$2)*$AD313+VLOOKUP($AC313,LS_Coint_BD!$B$3:$AQ$1079,AI$2+1)</f>
        <v>9.6503325083988098</v>
      </c>
      <c r="AJ313">
        <f>VLOOKUP($AC313,LS_Coint_BD!$B$3:$AQ$1079,AJ$2)*$AD313+VLOOKUP($AC313,LS_Coint_BD!$B$3:$AQ$1079,AJ$2+1)</f>
        <v>9.7026585398698515</v>
      </c>
      <c r="AK313">
        <f>VLOOKUP($AC313,LS_Coint_BD!$B$3:$AQ$1079,AK$2)*$AD313+VLOOKUP($AC313,LS_Coint_BD!$B$3:$AQ$1079,AK$2+1)</f>
        <v>9.7834138785626674</v>
      </c>
      <c r="AL313">
        <f>VLOOKUP($AC313,LS_Coint_BD!$B$3:$AQ$1079,AL$2)*$AD313+VLOOKUP($AC313,LS_Coint_BD!$B$3:$AQ$1079,AL$2+1)</f>
        <v>9.8512207666116218</v>
      </c>
      <c r="AM313">
        <f>VLOOKUP($AC313,LS_Coint_BD!$B$3:$AQ$1079,AM$2)*$AD313+VLOOKUP($AC313,LS_Coint_BD!$B$3:$AQ$1079,AM$2+1)</f>
        <v>0</v>
      </c>
      <c r="AN313">
        <f>VLOOKUP($AC313,LS_Coint_BD!$B$3:$AQ$1079,AN$2)</f>
        <v>0</v>
      </c>
      <c r="AO313">
        <f>VLOOKUP($AC313,LS_Coint_BD!$B$3:$AQ$1079,AO$2)</f>
        <v>0</v>
      </c>
      <c r="AP313">
        <f>VLOOKUP($AC313,LS_Coint_BD!$B$3:$AQ$1079,AP$2)</f>
        <v>0.52727599486464005</v>
      </c>
      <c r="AQ313">
        <f>VLOOKUP($AC313,LS_Coint_BD!$B$3:$AQ$1079,AQ$2)</f>
        <v>0.51635013969273802</v>
      </c>
      <c r="AR313">
        <f>VLOOKUP($AC313,LS_Coint_BD!$B$3:$AQ$1079,AR$2)</f>
        <v>0.52174308271791503</v>
      </c>
      <c r="AS313">
        <f>VLOOKUP($AC313,LS_Coint_BD!$B$3:$AQ$1079,AS$2)</f>
        <v>0.56691054973417199</v>
      </c>
      <c r="AT313">
        <f>VLOOKUP($AC313,LS_Coint_BD!$B$3:$AQ$1079,AT$2)</f>
        <v>0.62647710795273104</v>
      </c>
      <c r="AU313">
        <f>VLOOKUP($AC313,LS_Coint_BD!$B$3:$AQ$1079,AU$2)</f>
        <v>0</v>
      </c>
      <c r="AV313">
        <f>VLOOKUP($AC313,LS_Coint_BD!$B$3:$AQ$1079,AV$2)</f>
        <v>0</v>
      </c>
      <c r="AW313">
        <f>VLOOKUP($AC313,LS_Coint_BD!$B$3:$AQ$1079,AW$2)</f>
        <v>0</v>
      </c>
      <c r="AX313">
        <f>VLOOKUP($AC313,LS_Coint_BD!$B$3:$AQ$1079,AX$2)</f>
        <v>-3.1720657846433E-16</v>
      </c>
      <c r="AY313">
        <f>VLOOKUP($AC313,LS_Coint_BD!$B$3:$AQ$1079,AY$2)</f>
        <v>7.7715611723760997E-16</v>
      </c>
      <c r="AZ313">
        <f>VLOOKUP($AC313,LS_Coint_BD!$B$3:$AQ$1079,AZ$2)</f>
        <v>2.66453525910038E-16</v>
      </c>
      <c r="BA313">
        <f>VLOOKUP($AC313,LS_Coint_BD!$B$3:$AQ$1079,BA$2)</f>
        <v>3.3750779948604799E-16</v>
      </c>
      <c r="BB313">
        <f>VLOOKUP($AC313,LS_Coint_BD!$B$3:$AQ$1079,BB$2)</f>
        <v>-1.9378438248002699E-16</v>
      </c>
      <c r="BC313">
        <f>VLOOKUP($AC313,LS_Coint_BD!$B$3:$AQ$1079,BC$2)</f>
        <v>0</v>
      </c>
      <c r="BD313">
        <f t="shared" si="225"/>
        <v>0</v>
      </c>
      <c r="BE313">
        <f t="shared" si="226"/>
        <v>0</v>
      </c>
      <c r="BF313">
        <f t="shared" si="227"/>
        <v>1.0545519897292799</v>
      </c>
      <c r="BG313">
        <f t="shared" si="228"/>
        <v>1.0327002793854767</v>
      </c>
      <c r="BH313">
        <f t="shared" si="229"/>
        <v>1.0434861654358303</v>
      </c>
      <c r="BI313">
        <f t="shared" si="230"/>
        <v>1.1338210994683444</v>
      </c>
      <c r="BJ313">
        <f t="shared" si="231"/>
        <v>-1.2529542159054623</v>
      </c>
      <c r="BK313">
        <f t="shared" si="232"/>
        <v>0</v>
      </c>
      <c r="BL313">
        <f t="shared" si="233"/>
        <v>0</v>
      </c>
      <c r="BN313" s="30" t="b">
        <f t="shared" si="217"/>
        <v>0</v>
      </c>
      <c r="BO313" s="30" t="b">
        <f t="shared" si="218"/>
        <v>0</v>
      </c>
      <c r="BP313" s="30" t="b">
        <f t="shared" si="219"/>
        <v>0</v>
      </c>
      <c r="BQ313" s="30" t="b">
        <f t="shared" si="220"/>
        <v>0</v>
      </c>
      <c r="BR313" s="30" t="b">
        <f t="shared" si="221"/>
        <v>0</v>
      </c>
      <c r="BS313" s="30" t="b">
        <f t="shared" si="222"/>
        <v>0</v>
      </c>
      <c r="BT313" s="30" t="b">
        <f t="shared" si="223"/>
        <v>0</v>
      </c>
      <c r="BU313" s="30" t="b">
        <f t="shared" si="224"/>
        <v>0</v>
      </c>
    </row>
    <row r="314" spans="2:73" x14ac:dyDescent="0.3">
      <c r="B314" s="17" t="str">
        <f>VLOOKUP($AC314,LS_Coint_BD!$B$3:$D$1079,2)</f>
        <v>ECOR3</v>
      </c>
      <c r="C314" s="87" t="str">
        <f>VLOOKUP($AC314,LS_Coint_BD!$B$3:$D$1079,3)</f>
        <v>CVCB3</v>
      </c>
      <c r="D314" s="68">
        <f t="shared" si="234"/>
        <v>2.0849889418080991</v>
      </c>
      <c r="E314" s="65">
        <f t="shared" si="235"/>
        <v>4.1789595471763743</v>
      </c>
      <c r="F314" s="69">
        <f t="shared" si="236"/>
        <v>2.7859730314509159</v>
      </c>
      <c r="G314" s="68">
        <f t="shared" si="237"/>
        <v>0</v>
      </c>
      <c r="H314" s="65">
        <f t="shared" si="238"/>
        <v>0</v>
      </c>
      <c r="I314" s="69">
        <f t="shared" si="239"/>
        <v>0</v>
      </c>
      <c r="J314" s="68">
        <f t="shared" si="240"/>
        <v>2.255721488172675</v>
      </c>
      <c r="K314" s="65">
        <f t="shared" si="241"/>
        <v>4.1581612798449923</v>
      </c>
      <c r="L314" s="69">
        <f t="shared" si="242"/>
        <v>2.7721075198966614</v>
      </c>
      <c r="M314" s="68">
        <f t="shared" si="243"/>
        <v>2.305683698192162</v>
      </c>
      <c r="N314" s="65">
        <f t="shared" si="244"/>
        <v>4.3296425491867536</v>
      </c>
      <c r="O314" s="69">
        <f t="shared" si="245"/>
        <v>2.8864283661245023</v>
      </c>
      <c r="P314" s="68">
        <f t="shared" si="246"/>
        <v>2.5053387908663218</v>
      </c>
      <c r="Q314" s="65">
        <f t="shared" si="247"/>
        <v>5.0978216841302704</v>
      </c>
      <c r="R314" s="69">
        <f t="shared" si="248"/>
        <v>3.3985477894201801</v>
      </c>
      <c r="S314" s="68">
        <f t="shared" si="249"/>
        <v>2.5242871100061208</v>
      </c>
      <c r="T314" s="65">
        <f t="shared" si="250"/>
        <v>4.9234829226323704</v>
      </c>
      <c r="U314" s="69">
        <f t="shared" si="251"/>
        <v>3.2823219484215804</v>
      </c>
      <c r="V314" s="68">
        <f t="shared" si="252"/>
        <v>2.6391791135164731</v>
      </c>
      <c r="W314" s="65">
        <f t="shared" si="253"/>
        <v>5.1512533388734205</v>
      </c>
      <c r="X314" s="69">
        <f t="shared" si="254"/>
        <v>3.4341688925822806</v>
      </c>
      <c r="Y314" s="68">
        <f t="shared" si="255"/>
        <v>2.3957832040450242</v>
      </c>
      <c r="Z314" s="65">
        <f t="shared" si="256"/>
        <v>6.3739415554587948</v>
      </c>
      <c r="AA314" s="69">
        <f t="shared" si="257"/>
        <v>4.2492943703058632</v>
      </c>
      <c r="AB314" s="98">
        <f>SUMIF(BN314:BU314,"VERDADEIRO",BN$3:$BU313)</f>
        <v>0</v>
      </c>
      <c r="AC314" s="97">
        <f t="shared" si="216"/>
        <v>311</v>
      </c>
      <c r="AD314">
        <f>RTD("tryd.rtdserver",,"COT",B314,"ULT")</f>
        <v>12.5</v>
      </c>
      <c r="AE314">
        <f>RTD("tryd.rtdserver",,"COT",C314,"ULT")</f>
        <v>19.97</v>
      </c>
      <c r="AF314">
        <f>VLOOKUP($AC314,LS_Coint_BD!$B$3:$AQ$1079,AF$2)*$AD314+VLOOKUP($AC314,LS_Coint_BD!$B$3:$AQ$1079,AF$2+1)</f>
        <v>17.8850110581919</v>
      </c>
      <c r="AG314">
        <f>VLOOKUP($AC314,LS_Coint_BD!$B$3:$AQ$1079,AG$2)*$AD314+VLOOKUP($AC314,LS_Coint_BD!$B$3:$AQ$1079,AG$2+1)</f>
        <v>0</v>
      </c>
      <c r="AH314">
        <f>VLOOKUP($AC314,LS_Coint_BD!$B$3:$AQ$1079,AH$2)*$AD314+VLOOKUP($AC314,LS_Coint_BD!$B$3:$AQ$1079,AH$2+1)</f>
        <v>17.714278511827324</v>
      </c>
      <c r="AI314">
        <f>VLOOKUP($AC314,LS_Coint_BD!$B$3:$AQ$1079,AI$2)*$AD314+VLOOKUP($AC314,LS_Coint_BD!$B$3:$AQ$1079,AI$2+1)</f>
        <v>17.664316301807837</v>
      </c>
      <c r="AJ314">
        <f>VLOOKUP($AC314,LS_Coint_BD!$B$3:$AQ$1079,AJ$2)*$AD314+VLOOKUP($AC314,LS_Coint_BD!$B$3:$AQ$1079,AJ$2+1)</f>
        <v>17.464661209133677</v>
      </c>
      <c r="AK314">
        <f>VLOOKUP($AC314,LS_Coint_BD!$B$3:$AQ$1079,AK$2)*$AD314+VLOOKUP($AC314,LS_Coint_BD!$B$3:$AQ$1079,AK$2+1)</f>
        <v>17.445712889993878</v>
      </c>
      <c r="AL314">
        <f>VLOOKUP($AC314,LS_Coint_BD!$B$3:$AQ$1079,AL$2)*$AD314+VLOOKUP($AC314,LS_Coint_BD!$B$3:$AQ$1079,AL$2+1)</f>
        <v>17.330820886483526</v>
      </c>
      <c r="AM314">
        <f>VLOOKUP($AC314,LS_Coint_BD!$B$3:$AQ$1079,AM$2)*$AD314+VLOOKUP($AC314,LS_Coint_BD!$B$3:$AQ$1079,AM$2+1)</f>
        <v>17.574216795954975</v>
      </c>
      <c r="AN314">
        <f>VLOOKUP($AC314,LS_Coint_BD!$B$3:$AQ$1079,AN$2)</f>
        <v>1.39298651572546</v>
      </c>
      <c r="AO314">
        <f>VLOOKUP($AC314,LS_Coint_BD!$B$3:$AQ$1079,AO$2)</f>
        <v>0</v>
      </c>
      <c r="AP314">
        <f>VLOOKUP($AC314,LS_Coint_BD!$B$3:$AQ$1079,AP$2)</f>
        <v>1.38605375994833</v>
      </c>
      <c r="AQ314">
        <f>VLOOKUP($AC314,LS_Coint_BD!$B$3:$AQ$1079,AQ$2)</f>
        <v>1.44321418306225</v>
      </c>
      <c r="AR314">
        <f>VLOOKUP($AC314,LS_Coint_BD!$B$3:$AQ$1079,AR$2)</f>
        <v>1.69927389471009</v>
      </c>
      <c r="AS314">
        <f>VLOOKUP($AC314,LS_Coint_BD!$B$3:$AQ$1079,AS$2)</f>
        <v>1.64116097421079</v>
      </c>
      <c r="AT314">
        <f>VLOOKUP($AC314,LS_Coint_BD!$B$3:$AQ$1079,AT$2)</f>
        <v>1.7170844462911401</v>
      </c>
      <c r="AU314">
        <f>VLOOKUP($AC314,LS_Coint_BD!$B$3:$AQ$1079,AU$2)</f>
        <v>2.1246471851529298</v>
      </c>
      <c r="AV314">
        <f>VLOOKUP($AC314,LS_Coint_BD!$B$3:$AQ$1079,AV$2)</f>
        <v>-3.8369307731045397E-15</v>
      </c>
      <c r="AW314">
        <f>VLOOKUP($AC314,LS_Coint_BD!$B$3:$AQ$1079,AW$2)</f>
        <v>0</v>
      </c>
      <c r="AX314">
        <f>VLOOKUP($AC314,LS_Coint_BD!$B$3:$AQ$1079,AX$2)</f>
        <v>1.52259157662879E-15</v>
      </c>
      <c r="AY314">
        <f>VLOOKUP($AC314,LS_Coint_BD!$B$3:$AQ$1079,AY$2)</f>
        <v>2.30926389122033E-15</v>
      </c>
      <c r="AZ314">
        <f>VLOOKUP($AC314,LS_Coint_BD!$B$3:$AQ$1079,AZ$2)</f>
        <v>0</v>
      </c>
      <c r="BA314">
        <f>VLOOKUP($AC314,LS_Coint_BD!$B$3:$AQ$1079,BA$2)</f>
        <v>6.03961325396085E-16</v>
      </c>
      <c r="BB314">
        <f>VLOOKUP($AC314,LS_Coint_BD!$B$3:$AQ$1079,BB$2)</f>
        <v>4.52163559120064E-16</v>
      </c>
      <c r="BC314">
        <f>VLOOKUP($AC314,LS_Coint_BD!$B$3:$AQ$1079,BC$2)</f>
        <v>3.9648284655413602E-15</v>
      </c>
      <c r="BD314">
        <f t="shared" si="225"/>
        <v>2.7859730314509159</v>
      </c>
      <c r="BE314">
        <f t="shared" si="226"/>
        <v>0</v>
      </c>
      <c r="BF314">
        <f t="shared" si="227"/>
        <v>2.7721075198966614</v>
      </c>
      <c r="BG314">
        <f t="shared" si="228"/>
        <v>2.8864283661245023</v>
      </c>
      <c r="BH314">
        <f t="shared" si="229"/>
        <v>3.3985477894201801</v>
      </c>
      <c r="BI314">
        <f t="shared" si="230"/>
        <v>3.2823219484215804</v>
      </c>
      <c r="BJ314">
        <f t="shared" si="231"/>
        <v>3.4341688925822806</v>
      </c>
      <c r="BK314">
        <f t="shared" si="232"/>
        <v>4.2492943703058632</v>
      </c>
      <c r="BL314">
        <f t="shared" si="233"/>
        <v>2.7859730314509084</v>
      </c>
      <c r="BN314" s="19" t="b">
        <f t="shared" si="217"/>
        <v>0</v>
      </c>
      <c r="BO314" s="19" t="b">
        <f t="shared" si="218"/>
        <v>0</v>
      </c>
      <c r="BP314" s="19" t="b">
        <f t="shared" si="219"/>
        <v>0</v>
      </c>
      <c r="BQ314" s="19" t="b">
        <f t="shared" si="220"/>
        <v>0</v>
      </c>
      <c r="BR314" s="19" t="b">
        <f t="shared" si="221"/>
        <v>0</v>
      </c>
      <c r="BS314" s="19" t="b">
        <f t="shared" si="222"/>
        <v>0</v>
      </c>
      <c r="BT314" s="19" t="b">
        <f t="shared" si="223"/>
        <v>0</v>
      </c>
      <c r="BU314" s="19" t="b">
        <f t="shared" si="224"/>
        <v>0</v>
      </c>
    </row>
    <row r="315" spans="2:73" x14ac:dyDescent="0.3">
      <c r="B315" s="17" t="str">
        <f>VLOOKUP($AC315,LS_Coint_BD!$B$3:$D$1079,2)</f>
        <v>ECOR3</v>
      </c>
      <c r="C315" s="87" t="str">
        <f>VLOOKUP($AC315,LS_Coint_BD!$B$3:$D$1079,3)</f>
        <v>FLRY3</v>
      </c>
      <c r="D315" s="70">
        <f t="shared" si="234"/>
        <v>0.88167070583556395</v>
      </c>
      <c r="E315" s="66">
        <f t="shared" si="235"/>
        <v>2.4521400915817759</v>
      </c>
      <c r="F315" s="71">
        <f t="shared" si="236"/>
        <v>1.6347600610545174</v>
      </c>
      <c r="G315" s="70">
        <f t="shared" si="237"/>
        <v>1.1921760412442133</v>
      </c>
      <c r="H315" s="66">
        <f t="shared" si="238"/>
        <v>3.2421185560949692</v>
      </c>
      <c r="I315" s="71">
        <f t="shared" si="239"/>
        <v>2.1614123707299795</v>
      </c>
      <c r="J315" s="70">
        <f t="shared" si="240"/>
        <v>1.3336172727864799</v>
      </c>
      <c r="K315" s="66">
        <f t="shared" si="241"/>
        <v>3.3530155757481914</v>
      </c>
      <c r="L315" s="71">
        <f t="shared" si="242"/>
        <v>2.2353437171654611</v>
      </c>
      <c r="M315" s="70">
        <f t="shared" si="243"/>
        <v>1.4819944352656513</v>
      </c>
      <c r="N315" s="66">
        <f t="shared" si="244"/>
        <v>3.5170525399884562</v>
      </c>
      <c r="O315" s="71">
        <f t="shared" si="245"/>
        <v>2.3447016933256375</v>
      </c>
      <c r="P315" s="70">
        <f t="shared" si="246"/>
        <v>1.9687080888193371</v>
      </c>
      <c r="Q315" s="66">
        <f t="shared" si="247"/>
        <v>5.1103501406926215</v>
      </c>
      <c r="R315" s="71">
        <f t="shared" si="248"/>
        <v>3.4069000937950809</v>
      </c>
      <c r="S315" s="70">
        <f t="shared" si="249"/>
        <v>0</v>
      </c>
      <c r="T315" s="66">
        <f t="shared" si="250"/>
        <v>0</v>
      </c>
      <c r="U315" s="71">
        <f t="shared" si="251"/>
        <v>0</v>
      </c>
      <c r="V315" s="70">
        <f t="shared" si="252"/>
        <v>0</v>
      </c>
      <c r="W315" s="66">
        <f t="shared" si="253"/>
        <v>0</v>
      </c>
      <c r="X315" s="71">
        <f t="shared" si="254"/>
        <v>0</v>
      </c>
      <c r="Y315" s="70">
        <f t="shared" si="255"/>
        <v>0</v>
      </c>
      <c r="Z315" s="66">
        <f t="shared" si="256"/>
        <v>0</v>
      </c>
      <c r="AA315" s="71">
        <f t="shared" si="257"/>
        <v>0</v>
      </c>
      <c r="AB315" s="98">
        <f>SUMIF(BN315:BU315,"VERDADEIRO",BN$3:$BU314)</f>
        <v>0</v>
      </c>
      <c r="AC315" s="97">
        <f t="shared" si="216"/>
        <v>312</v>
      </c>
      <c r="AD315">
        <f>RTD("tryd.rtdserver",,"COT",B315,"ULT")</f>
        <v>12.5</v>
      </c>
      <c r="AE315">
        <f>RTD("tryd.rtdserver",,"COT",C315,"ULT")</f>
        <v>28.16</v>
      </c>
      <c r="AF315">
        <f>VLOOKUP($AC315,LS_Coint_BD!$B$3:$AQ$1079,AF$2)*$AD315+VLOOKUP($AC315,LS_Coint_BD!$B$3:$AQ$1079,AF$2+1)</f>
        <v>27.278329294164436</v>
      </c>
      <c r="AG315">
        <f>VLOOKUP($AC315,LS_Coint_BD!$B$3:$AQ$1079,AG$2)*$AD315+VLOOKUP($AC315,LS_Coint_BD!$B$3:$AQ$1079,AG$2+1)</f>
        <v>26.967823958755787</v>
      </c>
      <c r="AH315">
        <f>VLOOKUP($AC315,LS_Coint_BD!$B$3:$AQ$1079,AH$2)*$AD315+VLOOKUP($AC315,LS_Coint_BD!$B$3:$AQ$1079,AH$2+1)</f>
        <v>26.82638272721352</v>
      </c>
      <c r="AI315">
        <f>VLOOKUP($AC315,LS_Coint_BD!$B$3:$AQ$1079,AI$2)*$AD315+VLOOKUP($AC315,LS_Coint_BD!$B$3:$AQ$1079,AI$2+1)</f>
        <v>26.678005564734349</v>
      </c>
      <c r="AJ315">
        <f>VLOOKUP($AC315,LS_Coint_BD!$B$3:$AQ$1079,AJ$2)*$AD315+VLOOKUP($AC315,LS_Coint_BD!$B$3:$AQ$1079,AJ$2+1)</f>
        <v>26.191291911180663</v>
      </c>
      <c r="AK315">
        <f>VLOOKUP($AC315,LS_Coint_BD!$B$3:$AQ$1079,AK$2)*$AD315+VLOOKUP($AC315,LS_Coint_BD!$B$3:$AQ$1079,AK$2+1)</f>
        <v>0</v>
      </c>
      <c r="AL315">
        <f>VLOOKUP($AC315,LS_Coint_BD!$B$3:$AQ$1079,AL$2)*$AD315+VLOOKUP($AC315,LS_Coint_BD!$B$3:$AQ$1079,AL$2+1)</f>
        <v>0</v>
      </c>
      <c r="AM315">
        <f>VLOOKUP($AC315,LS_Coint_BD!$B$3:$AQ$1079,AM$2)*$AD315+VLOOKUP($AC315,LS_Coint_BD!$B$3:$AQ$1079,AM$2+1)</f>
        <v>0</v>
      </c>
      <c r="AN315">
        <f>VLOOKUP($AC315,LS_Coint_BD!$B$3:$AQ$1079,AN$2)</f>
        <v>0.81738003052725805</v>
      </c>
      <c r="AO315">
        <f>VLOOKUP($AC315,LS_Coint_BD!$B$3:$AQ$1079,AO$2)</f>
        <v>1.08070618536499</v>
      </c>
      <c r="AP315">
        <f>VLOOKUP($AC315,LS_Coint_BD!$B$3:$AQ$1079,AP$2)</f>
        <v>1.1176718585827301</v>
      </c>
      <c r="AQ315">
        <f>VLOOKUP($AC315,LS_Coint_BD!$B$3:$AQ$1079,AQ$2)</f>
        <v>1.1723508466628201</v>
      </c>
      <c r="AR315">
        <f>VLOOKUP($AC315,LS_Coint_BD!$B$3:$AQ$1079,AR$2)</f>
        <v>1.70345004689754</v>
      </c>
      <c r="AS315">
        <f>VLOOKUP($AC315,LS_Coint_BD!$B$3:$AQ$1079,AS$2)</f>
        <v>0</v>
      </c>
      <c r="AT315">
        <f>VLOOKUP($AC315,LS_Coint_BD!$B$3:$AQ$1079,AT$2)</f>
        <v>0</v>
      </c>
      <c r="AU315">
        <f>VLOOKUP($AC315,LS_Coint_BD!$B$3:$AQ$1079,AU$2)</f>
        <v>0</v>
      </c>
      <c r="AV315">
        <f>VLOOKUP($AC315,LS_Coint_BD!$B$3:$AQ$1079,AV$2)</f>
        <v>1.2789769243681801E-15</v>
      </c>
      <c r="AW315">
        <f>VLOOKUP($AC315,LS_Coint_BD!$B$3:$AQ$1079,AW$2)</f>
        <v>-4.7369515717340002E-16</v>
      </c>
      <c r="AX315">
        <f>VLOOKUP($AC315,LS_Coint_BD!$B$3:$AQ$1079,AX$2)</f>
        <v>9.6430799853156407E-16</v>
      </c>
      <c r="AY315">
        <f>VLOOKUP($AC315,LS_Coint_BD!$B$3:$AQ$1079,AY$2)</f>
        <v>-2.7089441800853798E-15</v>
      </c>
      <c r="AZ315">
        <f>VLOOKUP($AC315,LS_Coint_BD!$B$3:$AQ$1079,AZ$2)</f>
        <v>7.89491928622333E-16</v>
      </c>
      <c r="BA315">
        <f>VLOOKUP($AC315,LS_Coint_BD!$B$3:$AQ$1079,BA$2)</f>
        <v>0</v>
      </c>
      <c r="BB315">
        <f>VLOOKUP($AC315,LS_Coint_BD!$B$3:$AQ$1079,BB$2)</f>
        <v>0</v>
      </c>
      <c r="BC315">
        <f>VLOOKUP($AC315,LS_Coint_BD!$B$3:$AQ$1079,BC$2)</f>
        <v>0</v>
      </c>
      <c r="BD315">
        <f t="shared" si="225"/>
        <v>1.6347600610545174</v>
      </c>
      <c r="BE315">
        <f t="shared" si="226"/>
        <v>2.1614123707299795</v>
      </c>
      <c r="BF315">
        <f t="shared" si="227"/>
        <v>2.2353437171654611</v>
      </c>
      <c r="BG315">
        <f t="shared" si="228"/>
        <v>2.3447016933256375</v>
      </c>
      <c r="BH315">
        <f t="shared" si="229"/>
        <v>3.4069000937950809</v>
      </c>
      <c r="BI315">
        <f t="shared" si="230"/>
        <v>0</v>
      </c>
      <c r="BJ315">
        <f t="shared" si="231"/>
        <v>0</v>
      </c>
      <c r="BK315">
        <f t="shared" si="232"/>
        <v>0</v>
      </c>
      <c r="BL315">
        <f t="shared" si="233"/>
        <v>1.6347600610545201</v>
      </c>
      <c r="BN315" s="30" t="b">
        <f t="shared" si="217"/>
        <v>0</v>
      </c>
      <c r="BO315" s="30" t="b">
        <f t="shared" si="218"/>
        <v>0</v>
      </c>
      <c r="BP315" s="30" t="b">
        <f t="shared" si="219"/>
        <v>0</v>
      </c>
      <c r="BQ315" s="30" t="b">
        <f t="shared" si="220"/>
        <v>0</v>
      </c>
      <c r="BR315" s="30" t="b">
        <f t="shared" si="221"/>
        <v>0</v>
      </c>
      <c r="BS315" s="30" t="b">
        <f t="shared" si="222"/>
        <v>0</v>
      </c>
      <c r="BT315" s="30" t="b">
        <f t="shared" si="223"/>
        <v>0</v>
      </c>
      <c r="BU315" s="30" t="b">
        <f t="shared" si="224"/>
        <v>0</v>
      </c>
    </row>
    <row r="316" spans="2:73" x14ac:dyDescent="0.3">
      <c r="B316" s="17" t="str">
        <f>VLOOKUP($AC316,LS_Coint_BD!$B$3:$D$1079,2)</f>
        <v>ECOR3</v>
      </c>
      <c r="C316" s="87" t="str">
        <f>VLOOKUP($AC316,LS_Coint_BD!$B$3:$D$1079,3)</f>
        <v>HYPE3</v>
      </c>
      <c r="D316" s="68">
        <f t="shared" si="234"/>
        <v>0</v>
      </c>
      <c r="E316" s="65">
        <f t="shared" si="235"/>
        <v>0</v>
      </c>
      <c r="F316" s="69">
        <f t="shared" si="236"/>
        <v>0</v>
      </c>
      <c r="G316" s="68">
        <f t="shared" si="237"/>
        <v>0</v>
      </c>
      <c r="H316" s="65">
        <f t="shared" si="238"/>
        <v>0</v>
      </c>
      <c r="I316" s="69">
        <f t="shared" si="239"/>
        <v>0</v>
      </c>
      <c r="J316" s="68">
        <f t="shared" si="240"/>
        <v>0</v>
      </c>
      <c r="K316" s="65">
        <f t="shared" si="241"/>
        <v>0</v>
      </c>
      <c r="L316" s="69">
        <f t="shared" si="242"/>
        <v>0</v>
      </c>
      <c r="M316" s="68">
        <f t="shared" si="243"/>
        <v>1.3182172431601273</v>
      </c>
      <c r="N316" s="65">
        <f t="shared" si="244"/>
        <v>4.4688422313335732</v>
      </c>
      <c r="O316" s="69">
        <f t="shared" si="245"/>
        <v>2.979228154222382</v>
      </c>
      <c r="P316" s="68">
        <f t="shared" si="246"/>
        <v>1.4747535681892998</v>
      </c>
      <c r="Q316" s="65">
        <f t="shared" si="247"/>
        <v>4.6532590707849568</v>
      </c>
      <c r="R316" s="69">
        <f t="shared" si="248"/>
        <v>3.1021727138566377</v>
      </c>
      <c r="S316" s="68">
        <f t="shared" si="249"/>
        <v>1.4881548041003505</v>
      </c>
      <c r="T316" s="65">
        <f t="shared" si="250"/>
        <v>4.5549960498226172</v>
      </c>
      <c r="U316" s="69">
        <f t="shared" si="251"/>
        <v>3.0366640332150783</v>
      </c>
      <c r="V316" s="68">
        <f t="shared" si="252"/>
        <v>1.4144303542747991</v>
      </c>
      <c r="W316" s="65">
        <f t="shared" si="253"/>
        <v>4.496667043716692</v>
      </c>
      <c r="X316" s="69">
        <f t="shared" si="254"/>
        <v>2.9977780291444613</v>
      </c>
      <c r="Y316" s="68">
        <f t="shared" si="255"/>
        <v>1.4005186632268263</v>
      </c>
      <c r="Z316" s="65">
        <f t="shared" si="256"/>
        <v>4.90666442326041</v>
      </c>
      <c r="AA316" s="69">
        <f t="shared" si="257"/>
        <v>3.2711096155069401</v>
      </c>
      <c r="AB316" s="98">
        <f>SUMIF(BN316:BU316,"VERDADEIRO",BN$3:$BU315)</f>
        <v>0</v>
      </c>
      <c r="AC316" s="97">
        <f t="shared" si="216"/>
        <v>313</v>
      </c>
      <c r="AD316">
        <f>RTD("tryd.rtdserver",,"COT",B316,"ULT")</f>
        <v>12.5</v>
      </c>
      <c r="AE316">
        <f>RTD("tryd.rtdserver",,"COT",C316,"ULT")</f>
        <v>33</v>
      </c>
      <c r="AF316">
        <f>VLOOKUP($AC316,LS_Coint_BD!$B$3:$AQ$1079,AF$2)*$AD316+VLOOKUP($AC316,LS_Coint_BD!$B$3:$AQ$1079,AF$2+1)</f>
        <v>0</v>
      </c>
      <c r="AG316">
        <f>VLOOKUP($AC316,LS_Coint_BD!$B$3:$AQ$1079,AG$2)*$AD316+VLOOKUP($AC316,LS_Coint_BD!$B$3:$AQ$1079,AG$2+1)</f>
        <v>0</v>
      </c>
      <c r="AH316">
        <f>VLOOKUP($AC316,LS_Coint_BD!$B$3:$AQ$1079,AH$2)*$AD316+VLOOKUP($AC316,LS_Coint_BD!$B$3:$AQ$1079,AH$2+1)</f>
        <v>0</v>
      </c>
      <c r="AI316">
        <f>VLOOKUP($AC316,LS_Coint_BD!$B$3:$AQ$1079,AI$2)*$AD316+VLOOKUP($AC316,LS_Coint_BD!$B$3:$AQ$1079,AI$2+1)</f>
        <v>31.681782756839873</v>
      </c>
      <c r="AJ316">
        <f>VLOOKUP($AC316,LS_Coint_BD!$B$3:$AQ$1079,AJ$2)*$AD316+VLOOKUP($AC316,LS_Coint_BD!$B$3:$AQ$1079,AJ$2+1)</f>
        <v>31.5252464318107</v>
      </c>
      <c r="AK316">
        <f>VLOOKUP($AC316,LS_Coint_BD!$B$3:$AQ$1079,AK$2)*$AD316+VLOOKUP($AC316,LS_Coint_BD!$B$3:$AQ$1079,AK$2+1)</f>
        <v>31.511845195899649</v>
      </c>
      <c r="AL316">
        <f>VLOOKUP($AC316,LS_Coint_BD!$B$3:$AQ$1079,AL$2)*$AD316+VLOOKUP($AC316,LS_Coint_BD!$B$3:$AQ$1079,AL$2+1)</f>
        <v>31.585569645725201</v>
      </c>
      <c r="AM316">
        <f>VLOOKUP($AC316,LS_Coint_BD!$B$3:$AQ$1079,AM$2)*$AD316+VLOOKUP($AC316,LS_Coint_BD!$B$3:$AQ$1079,AM$2+1)</f>
        <v>31.599481336773174</v>
      </c>
      <c r="AN316">
        <f>VLOOKUP($AC316,LS_Coint_BD!$B$3:$AQ$1079,AN$2)</f>
        <v>0</v>
      </c>
      <c r="AO316">
        <f>VLOOKUP($AC316,LS_Coint_BD!$B$3:$AQ$1079,AO$2)</f>
        <v>0</v>
      </c>
      <c r="AP316">
        <f>VLOOKUP($AC316,LS_Coint_BD!$B$3:$AQ$1079,AP$2)</f>
        <v>0</v>
      </c>
      <c r="AQ316">
        <f>VLOOKUP($AC316,LS_Coint_BD!$B$3:$AQ$1079,AQ$2)</f>
        <v>1.4896140771111901</v>
      </c>
      <c r="AR316">
        <f>VLOOKUP($AC316,LS_Coint_BD!$B$3:$AQ$1079,AR$2)</f>
        <v>1.55108635692832</v>
      </c>
      <c r="AS316">
        <f>VLOOKUP($AC316,LS_Coint_BD!$B$3:$AQ$1079,AS$2)</f>
        <v>1.51833201660754</v>
      </c>
      <c r="AT316">
        <f>VLOOKUP($AC316,LS_Coint_BD!$B$3:$AQ$1079,AT$2)</f>
        <v>1.49888901457223</v>
      </c>
      <c r="AU316">
        <f>VLOOKUP($AC316,LS_Coint_BD!$B$3:$AQ$1079,AU$2)</f>
        <v>1.6355548077534701</v>
      </c>
      <c r="AV316">
        <f>VLOOKUP($AC316,LS_Coint_BD!$B$3:$AQ$1079,AV$2)</f>
        <v>0</v>
      </c>
      <c r="AW316">
        <f>VLOOKUP($AC316,LS_Coint_BD!$B$3:$AQ$1079,AW$2)</f>
        <v>0</v>
      </c>
      <c r="AX316">
        <f>VLOOKUP($AC316,LS_Coint_BD!$B$3:$AQ$1079,AX$2)</f>
        <v>0</v>
      </c>
      <c r="AY316">
        <f>VLOOKUP($AC316,LS_Coint_BD!$B$3:$AQ$1079,AY$2)</f>
        <v>1.59872115546023E-15</v>
      </c>
      <c r="AZ316">
        <f>VLOOKUP($AC316,LS_Coint_BD!$B$3:$AQ$1079,AZ$2)</f>
        <v>-2.0132044179869501E-15</v>
      </c>
      <c r="BA316">
        <f>VLOOKUP($AC316,LS_Coint_BD!$B$3:$AQ$1079,BA$2)</f>
        <v>-1.6520118606422301E-15</v>
      </c>
      <c r="BB316">
        <f>VLOOKUP($AC316,LS_Coint_BD!$B$3:$AQ$1079,BB$2)</f>
        <v>1.1788549934201701E-15</v>
      </c>
      <c r="BC316">
        <f>VLOOKUP($AC316,LS_Coint_BD!$B$3:$AQ$1079,BC$2)</f>
        <v>0</v>
      </c>
      <c r="BD316">
        <f t="shared" si="225"/>
        <v>0</v>
      </c>
      <c r="BE316">
        <f t="shared" si="226"/>
        <v>0</v>
      </c>
      <c r="BF316">
        <f t="shared" si="227"/>
        <v>0</v>
      </c>
      <c r="BG316">
        <f t="shared" si="228"/>
        <v>2.979228154222382</v>
      </c>
      <c r="BH316">
        <f t="shared" si="229"/>
        <v>3.1021727138566377</v>
      </c>
      <c r="BI316">
        <f t="shared" si="230"/>
        <v>3.0366640332150783</v>
      </c>
      <c r="BJ316">
        <f t="shared" si="231"/>
        <v>2.9977780291444613</v>
      </c>
      <c r="BK316">
        <f t="shared" si="232"/>
        <v>3.2711096155069401</v>
      </c>
      <c r="BL316">
        <f t="shared" si="233"/>
        <v>0</v>
      </c>
      <c r="BN316" s="19" t="b">
        <f t="shared" si="217"/>
        <v>0</v>
      </c>
      <c r="BO316" s="19" t="b">
        <f t="shared" si="218"/>
        <v>0</v>
      </c>
      <c r="BP316" s="19" t="b">
        <f t="shared" si="219"/>
        <v>0</v>
      </c>
      <c r="BQ316" s="19" t="b">
        <f t="shared" si="220"/>
        <v>0</v>
      </c>
      <c r="BR316" s="19" t="b">
        <f t="shared" si="221"/>
        <v>0</v>
      </c>
      <c r="BS316" s="19" t="b">
        <f t="shared" si="222"/>
        <v>0</v>
      </c>
      <c r="BT316" s="19" t="b">
        <f t="shared" si="223"/>
        <v>0</v>
      </c>
      <c r="BU316" s="19" t="b">
        <f t="shared" si="224"/>
        <v>0</v>
      </c>
    </row>
    <row r="317" spans="2:73" x14ac:dyDescent="0.3">
      <c r="B317" s="17" t="str">
        <f>VLOOKUP($AC317,LS_Coint_BD!$B$3:$D$1079,2)</f>
        <v>ECOR3</v>
      </c>
      <c r="C317" s="87" t="str">
        <f>VLOOKUP($AC317,LS_Coint_BD!$B$3:$D$1079,3)</f>
        <v>IRBR3</v>
      </c>
      <c r="D317" s="70">
        <f t="shared" si="234"/>
        <v>-0.14686955772122445</v>
      </c>
      <c r="E317" s="66">
        <f t="shared" si="235"/>
        <v>-1.8113165145972747</v>
      </c>
      <c r="F317" s="71">
        <f t="shared" si="236"/>
        <v>-1.2075443430648498</v>
      </c>
      <c r="G317" s="70">
        <f t="shared" si="237"/>
        <v>-0.18540688048399545</v>
      </c>
      <c r="H317" s="66">
        <f t="shared" si="238"/>
        <v>-1.729902605923614</v>
      </c>
      <c r="I317" s="71">
        <f t="shared" si="239"/>
        <v>-1.1532684039490759</v>
      </c>
      <c r="J317" s="70">
        <f t="shared" si="240"/>
        <v>-0.25003599878002269</v>
      </c>
      <c r="K317" s="66">
        <f t="shared" si="241"/>
        <v>-1.8095979812515979</v>
      </c>
      <c r="L317" s="71">
        <f t="shared" si="242"/>
        <v>-1.2063986541677318</v>
      </c>
      <c r="M317" s="70">
        <f t="shared" si="243"/>
        <v>-0.44728843695579457</v>
      </c>
      <c r="N317" s="66">
        <f t="shared" si="244"/>
        <v>-2.7248968787843513</v>
      </c>
      <c r="O317" s="71">
        <f t="shared" si="245"/>
        <v>-1.8165979191895674</v>
      </c>
      <c r="P317" s="70">
        <f t="shared" si="246"/>
        <v>-0.49163418882444354</v>
      </c>
      <c r="Q317" s="66">
        <f t="shared" si="247"/>
        <v>-3.0150208543416595</v>
      </c>
      <c r="R317" s="71">
        <f t="shared" si="248"/>
        <v>-2.0100139028944395</v>
      </c>
      <c r="S317" s="70">
        <f t="shared" si="249"/>
        <v>-0.75760453525057248</v>
      </c>
      <c r="T317" s="66">
        <f t="shared" si="250"/>
        <v>-3.541405912513051</v>
      </c>
      <c r="U317" s="71">
        <f t="shared" si="251"/>
        <v>-2.3609372750087005</v>
      </c>
      <c r="V317" s="70">
        <f t="shared" si="252"/>
        <v>-0.84046709465593228</v>
      </c>
      <c r="W317" s="66">
        <f t="shared" si="253"/>
        <v>-3.612644071121669</v>
      </c>
      <c r="X317" s="71">
        <f t="shared" si="254"/>
        <v>-2.4084293807477795</v>
      </c>
      <c r="Y317" s="70">
        <f t="shared" si="255"/>
        <v>0</v>
      </c>
      <c r="Z317" s="66">
        <f t="shared" si="256"/>
        <v>0</v>
      </c>
      <c r="AA317" s="71">
        <f t="shared" si="257"/>
        <v>0</v>
      </c>
      <c r="AB317" s="98">
        <f>SUMIF(BN317:BU317,"VERDADEIRO",BN$3:$BU316)</f>
        <v>0</v>
      </c>
      <c r="AC317" s="97">
        <f t="shared" si="216"/>
        <v>314</v>
      </c>
      <c r="AD317">
        <f>RTD("tryd.rtdserver",,"COT",B317,"ULT")</f>
        <v>12.5</v>
      </c>
      <c r="AE317">
        <f>RTD("tryd.rtdserver",,"COT",C317,"ULT")</f>
        <v>6.91</v>
      </c>
      <c r="AF317">
        <f>VLOOKUP($AC317,LS_Coint_BD!$B$3:$AQ$1079,AF$2)*$AD317+VLOOKUP($AC317,LS_Coint_BD!$B$3:$AQ$1079,AF$2+1)</f>
        <v>7.0568695577212246</v>
      </c>
      <c r="AG317">
        <f>VLOOKUP($AC317,LS_Coint_BD!$B$3:$AQ$1079,AG$2)*$AD317+VLOOKUP($AC317,LS_Coint_BD!$B$3:$AQ$1079,AG$2+1)</f>
        <v>7.0954068804839956</v>
      </c>
      <c r="AH317">
        <f>VLOOKUP($AC317,LS_Coint_BD!$B$3:$AQ$1079,AH$2)*$AD317+VLOOKUP($AC317,LS_Coint_BD!$B$3:$AQ$1079,AH$2+1)</f>
        <v>7.1600359987800228</v>
      </c>
      <c r="AI317">
        <f>VLOOKUP($AC317,LS_Coint_BD!$B$3:$AQ$1079,AI$2)*$AD317+VLOOKUP($AC317,LS_Coint_BD!$B$3:$AQ$1079,AI$2+1)</f>
        <v>7.3572884369557947</v>
      </c>
      <c r="AJ317">
        <f>VLOOKUP($AC317,LS_Coint_BD!$B$3:$AQ$1079,AJ$2)*$AD317+VLOOKUP($AC317,LS_Coint_BD!$B$3:$AQ$1079,AJ$2+1)</f>
        <v>7.4016341888244437</v>
      </c>
      <c r="AK317">
        <f>VLOOKUP($AC317,LS_Coint_BD!$B$3:$AQ$1079,AK$2)*$AD317+VLOOKUP($AC317,LS_Coint_BD!$B$3:$AQ$1079,AK$2+1)</f>
        <v>7.6676045352505726</v>
      </c>
      <c r="AL317">
        <f>VLOOKUP($AC317,LS_Coint_BD!$B$3:$AQ$1079,AL$2)*$AD317+VLOOKUP($AC317,LS_Coint_BD!$B$3:$AQ$1079,AL$2+1)</f>
        <v>7.7504670946559324</v>
      </c>
      <c r="AM317">
        <f>VLOOKUP($AC317,LS_Coint_BD!$B$3:$AQ$1079,AM$2)*$AD317+VLOOKUP($AC317,LS_Coint_BD!$B$3:$AQ$1079,AM$2+1)</f>
        <v>0</v>
      </c>
      <c r="AN317">
        <f>VLOOKUP($AC317,LS_Coint_BD!$B$3:$AQ$1079,AN$2)</f>
        <v>0.60377217153242502</v>
      </c>
      <c r="AO317">
        <f>VLOOKUP($AC317,LS_Coint_BD!$B$3:$AQ$1079,AO$2)</f>
        <v>0.57663420197453796</v>
      </c>
      <c r="AP317">
        <f>VLOOKUP($AC317,LS_Coint_BD!$B$3:$AQ$1079,AP$2)</f>
        <v>0.60319932708386603</v>
      </c>
      <c r="AQ317">
        <f>VLOOKUP($AC317,LS_Coint_BD!$B$3:$AQ$1079,AQ$2)</f>
        <v>0.90829895959478402</v>
      </c>
      <c r="AR317">
        <f>VLOOKUP($AC317,LS_Coint_BD!$B$3:$AQ$1079,AR$2)</f>
        <v>1.00500695144722</v>
      </c>
      <c r="AS317">
        <f>VLOOKUP($AC317,LS_Coint_BD!$B$3:$AQ$1079,AS$2)</f>
        <v>1.18046863750435</v>
      </c>
      <c r="AT317">
        <f>VLOOKUP($AC317,LS_Coint_BD!$B$3:$AQ$1079,AT$2)</f>
        <v>1.20421469037389</v>
      </c>
      <c r="AU317">
        <f>VLOOKUP($AC317,LS_Coint_BD!$B$3:$AQ$1079,AU$2)</f>
        <v>0</v>
      </c>
      <c r="AV317">
        <f>VLOOKUP($AC317,LS_Coint_BD!$B$3:$AQ$1079,AV$2)</f>
        <v>2.3092638912203301E-16</v>
      </c>
      <c r="AW317">
        <f>VLOOKUP($AC317,LS_Coint_BD!$B$3:$AQ$1079,AW$2)</f>
        <v>8.1416355139178104E-17</v>
      </c>
      <c r="AX317">
        <f>VLOOKUP($AC317,LS_Coint_BD!$B$3:$AQ$1079,AX$2)</f>
        <v>1.8397981550931199E-16</v>
      </c>
      <c r="AY317">
        <f>VLOOKUP($AC317,LS_Coint_BD!$B$3:$AQ$1079,AY$2)</f>
        <v>7.5495165674510603E-16</v>
      </c>
      <c r="AZ317">
        <f>VLOOKUP($AC317,LS_Coint_BD!$B$3:$AQ$1079,AZ$2)</f>
        <v>2.9605947323337501E-16</v>
      </c>
      <c r="BA317">
        <f>VLOOKUP($AC317,LS_Coint_BD!$B$3:$AQ$1079,BA$2)</f>
        <v>-4.9737991503206998E-16</v>
      </c>
      <c r="BB317">
        <f>VLOOKUP($AC317,LS_Coint_BD!$B$3:$AQ$1079,BB$2)</f>
        <v>3.8756876496005502E-16</v>
      </c>
      <c r="BC317">
        <f>VLOOKUP($AC317,LS_Coint_BD!$B$3:$AQ$1079,BC$2)</f>
        <v>0</v>
      </c>
      <c r="BD317">
        <f t="shared" si="225"/>
        <v>-1.2075443430648498</v>
      </c>
      <c r="BE317">
        <f t="shared" si="226"/>
        <v>-1.1532684039490759</v>
      </c>
      <c r="BF317">
        <f t="shared" si="227"/>
        <v>-1.2063986541677318</v>
      </c>
      <c r="BG317">
        <f t="shared" si="228"/>
        <v>-1.8165979191895674</v>
      </c>
      <c r="BH317">
        <f t="shared" si="229"/>
        <v>-2.0100139028944395</v>
      </c>
      <c r="BI317">
        <f t="shared" si="230"/>
        <v>-2.3609372750087005</v>
      </c>
      <c r="BJ317">
        <f t="shared" si="231"/>
        <v>-2.4084293807477795</v>
      </c>
      <c r="BK317">
        <f t="shared" si="232"/>
        <v>0</v>
      </c>
      <c r="BL317">
        <f t="shared" si="233"/>
        <v>-1.2075443430648494</v>
      </c>
      <c r="BN317" s="30" t="b">
        <f t="shared" si="217"/>
        <v>0</v>
      </c>
      <c r="BO317" s="30" t="b">
        <f t="shared" si="218"/>
        <v>0</v>
      </c>
      <c r="BP317" s="30" t="b">
        <f t="shared" si="219"/>
        <v>0</v>
      </c>
      <c r="BQ317" s="30" t="b">
        <f t="shared" si="220"/>
        <v>0</v>
      </c>
      <c r="BR317" s="30" t="b">
        <f t="shared" si="221"/>
        <v>0</v>
      </c>
      <c r="BS317" s="30" t="b">
        <f t="shared" si="222"/>
        <v>0</v>
      </c>
      <c r="BT317" s="30" t="b">
        <f t="shared" si="223"/>
        <v>0</v>
      </c>
      <c r="BU317" s="30" t="b">
        <f t="shared" si="224"/>
        <v>0</v>
      </c>
    </row>
    <row r="318" spans="2:73" x14ac:dyDescent="0.3">
      <c r="B318" s="17" t="str">
        <f>VLOOKUP($AC318,LS_Coint_BD!$B$3:$D$1079,2)</f>
        <v>ECOR3</v>
      </c>
      <c r="C318" s="87" t="str">
        <f>VLOOKUP($AC318,LS_Coint_BD!$B$3:$D$1079,3)</f>
        <v>LREN3</v>
      </c>
      <c r="D318" s="68">
        <f t="shared" si="234"/>
        <v>0</v>
      </c>
      <c r="E318" s="65">
        <f t="shared" si="235"/>
        <v>0</v>
      </c>
      <c r="F318" s="69">
        <f t="shared" si="236"/>
        <v>0</v>
      </c>
      <c r="G318" s="68">
        <f t="shared" si="237"/>
        <v>0</v>
      </c>
      <c r="H318" s="65">
        <f t="shared" si="238"/>
        <v>0</v>
      </c>
      <c r="I318" s="69">
        <f t="shared" si="239"/>
        <v>0</v>
      </c>
      <c r="J318" s="68">
        <f t="shared" si="240"/>
        <v>0</v>
      </c>
      <c r="K318" s="65">
        <f t="shared" si="241"/>
        <v>0</v>
      </c>
      <c r="L318" s="69">
        <f t="shared" si="242"/>
        <v>0</v>
      </c>
      <c r="M318" s="68">
        <f t="shared" si="243"/>
        <v>-1.3970955761784154</v>
      </c>
      <c r="N318" s="65">
        <f t="shared" si="244"/>
        <v>-6.7266140430038721</v>
      </c>
      <c r="O318" s="69">
        <f t="shared" si="245"/>
        <v>-4.4844093620025811</v>
      </c>
      <c r="P318" s="68">
        <f t="shared" si="246"/>
        <v>-1.0603460114393926</v>
      </c>
      <c r="Q318" s="65">
        <f t="shared" si="247"/>
        <v>-7.1964071227164297</v>
      </c>
      <c r="R318" s="69">
        <f t="shared" si="248"/>
        <v>-4.7976047484776201</v>
      </c>
      <c r="S318" s="68">
        <f t="shared" si="249"/>
        <v>-0.59788656379407712</v>
      </c>
      <c r="T318" s="65">
        <f t="shared" si="250"/>
        <v>-7.6820815628968528</v>
      </c>
      <c r="U318" s="69">
        <f t="shared" si="251"/>
        <v>-5.1213877085979016</v>
      </c>
      <c r="V318" s="68">
        <f t="shared" si="252"/>
        <v>-0.34685274354148277</v>
      </c>
      <c r="W318" s="65">
        <f t="shared" si="253"/>
        <v>-7.8811592569430671</v>
      </c>
      <c r="X318" s="69">
        <f t="shared" si="254"/>
        <v>-5.254106171295378</v>
      </c>
      <c r="Y318" s="68">
        <f t="shared" si="255"/>
        <v>-0.7560286631032298</v>
      </c>
      <c r="Z318" s="65">
        <f t="shared" si="256"/>
        <v>-8.2193214256226064</v>
      </c>
      <c r="AA318" s="69">
        <f t="shared" si="257"/>
        <v>-5.479547617081737</v>
      </c>
      <c r="AB318" s="98">
        <f>SUMIF(BN318:BU318,"VERDADEIRO",BN$3:$BU317)</f>
        <v>0</v>
      </c>
      <c r="AC318" s="97">
        <f t="shared" si="216"/>
        <v>315</v>
      </c>
      <c r="AD318">
        <f>RTD("tryd.rtdserver",,"COT",B318,"ULT")</f>
        <v>12.5</v>
      </c>
      <c r="AE318">
        <f>RTD("tryd.rtdserver",,"COT",C318,"ULT")</f>
        <v>41.01</v>
      </c>
      <c r="AF318">
        <f>VLOOKUP($AC318,LS_Coint_BD!$B$3:$AQ$1079,AF$2)*$AD318+VLOOKUP($AC318,LS_Coint_BD!$B$3:$AQ$1079,AF$2+1)</f>
        <v>0</v>
      </c>
      <c r="AG318">
        <f>VLOOKUP($AC318,LS_Coint_BD!$B$3:$AQ$1079,AG$2)*$AD318+VLOOKUP($AC318,LS_Coint_BD!$B$3:$AQ$1079,AG$2+1)</f>
        <v>0</v>
      </c>
      <c r="AH318">
        <f>VLOOKUP($AC318,LS_Coint_BD!$B$3:$AQ$1079,AH$2)*$AD318+VLOOKUP($AC318,LS_Coint_BD!$B$3:$AQ$1079,AH$2+1)</f>
        <v>0</v>
      </c>
      <c r="AI318">
        <f>VLOOKUP($AC318,LS_Coint_BD!$B$3:$AQ$1079,AI$2)*$AD318+VLOOKUP($AC318,LS_Coint_BD!$B$3:$AQ$1079,AI$2+1)</f>
        <v>42.407095576178413</v>
      </c>
      <c r="AJ318">
        <f>VLOOKUP($AC318,LS_Coint_BD!$B$3:$AQ$1079,AJ$2)*$AD318+VLOOKUP($AC318,LS_Coint_BD!$B$3:$AQ$1079,AJ$2+1)</f>
        <v>42.070346011439391</v>
      </c>
      <c r="AK318">
        <f>VLOOKUP($AC318,LS_Coint_BD!$B$3:$AQ$1079,AK$2)*$AD318+VLOOKUP($AC318,LS_Coint_BD!$B$3:$AQ$1079,AK$2+1)</f>
        <v>41.607886563794075</v>
      </c>
      <c r="AL318">
        <f>VLOOKUP($AC318,LS_Coint_BD!$B$3:$AQ$1079,AL$2)*$AD318+VLOOKUP($AC318,LS_Coint_BD!$B$3:$AQ$1079,AL$2+1)</f>
        <v>41.356852743541481</v>
      </c>
      <c r="AM318">
        <f>VLOOKUP($AC318,LS_Coint_BD!$B$3:$AQ$1079,AM$2)*$AD318+VLOOKUP($AC318,LS_Coint_BD!$B$3:$AQ$1079,AM$2+1)</f>
        <v>41.766028663103228</v>
      </c>
      <c r="AN318">
        <f>VLOOKUP($AC318,LS_Coint_BD!$B$3:$AQ$1079,AN$2)</f>
        <v>0</v>
      </c>
      <c r="AO318">
        <f>VLOOKUP($AC318,LS_Coint_BD!$B$3:$AQ$1079,AO$2)</f>
        <v>0</v>
      </c>
      <c r="AP318">
        <f>VLOOKUP($AC318,LS_Coint_BD!$B$3:$AQ$1079,AP$2)</f>
        <v>0</v>
      </c>
      <c r="AQ318">
        <f>VLOOKUP($AC318,LS_Coint_BD!$B$3:$AQ$1079,AQ$2)</f>
        <v>2.2422046810012901</v>
      </c>
      <c r="AR318">
        <f>VLOOKUP($AC318,LS_Coint_BD!$B$3:$AQ$1079,AR$2)</f>
        <v>2.39880237423881</v>
      </c>
      <c r="AS318">
        <f>VLOOKUP($AC318,LS_Coint_BD!$B$3:$AQ$1079,AS$2)</f>
        <v>2.5606938542989499</v>
      </c>
      <c r="AT318">
        <f>VLOOKUP($AC318,LS_Coint_BD!$B$3:$AQ$1079,AT$2)</f>
        <v>2.6270530856476899</v>
      </c>
      <c r="AU318">
        <f>VLOOKUP($AC318,LS_Coint_BD!$B$3:$AQ$1079,AU$2)</f>
        <v>2.7397738085408698</v>
      </c>
      <c r="AV318">
        <f>VLOOKUP($AC318,LS_Coint_BD!$B$3:$AQ$1079,AV$2)</f>
        <v>0</v>
      </c>
      <c r="AW318">
        <f>VLOOKUP($AC318,LS_Coint_BD!$B$3:$AQ$1079,AW$2)</f>
        <v>0</v>
      </c>
      <c r="AX318">
        <f>VLOOKUP($AC318,LS_Coint_BD!$B$3:$AQ$1079,AX$2)</f>
        <v>0</v>
      </c>
      <c r="AY318">
        <f>VLOOKUP($AC318,LS_Coint_BD!$B$3:$AQ$1079,AY$2)</f>
        <v>-8.8817841970012504E-16</v>
      </c>
      <c r="AZ318">
        <f>VLOOKUP($AC318,LS_Coint_BD!$B$3:$AQ$1079,AZ$2)</f>
        <v>1.5789838572446701E-16</v>
      </c>
      <c r="BA318">
        <f>VLOOKUP($AC318,LS_Coint_BD!$B$3:$AQ$1079,BA$2)</f>
        <v>-1.9895196601282799E-15</v>
      </c>
      <c r="BB318">
        <f>VLOOKUP($AC318,LS_Coint_BD!$B$3:$AQ$1079,BB$2)</f>
        <v>1.6794646481602399E-15</v>
      </c>
      <c r="BC318">
        <f>VLOOKUP($AC318,LS_Coint_BD!$B$3:$AQ$1079,BC$2)</f>
        <v>2.5579538487363602E-15</v>
      </c>
      <c r="BD318">
        <f t="shared" si="225"/>
        <v>0</v>
      </c>
      <c r="BE318">
        <f t="shared" si="226"/>
        <v>0</v>
      </c>
      <c r="BF318">
        <f t="shared" si="227"/>
        <v>0</v>
      </c>
      <c r="BG318">
        <f t="shared" si="228"/>
        <v>-4.4844093620025811</v>
      </c>
      <c r="BH318">
        <f t="shared" si="229"/>
        <v>-4.7976047484776201</v>
      </c>
      <c r="BI318">
        <f t="shared" si="230"/>
        <v>-5.1213877085979016</v>
      </c>
      <c r="BJ318">
        <f t="shared" si="231"/>
        <v>-5.254106171295378</v>
      </c>
      <c r="BK318">
        <f t="shared" si="232"/>
        <v>-5.479547617081737</v>
      </c>
      <c r="BL318">
        <f t="shared" si="233"/>
        <v>0</v>
      </c>
      <c r="BN318" s="19" t="b">
        <f t="shared" si="217"/>
        <v>0</v>
      </c>
      <c r="BO318" s="19" t="b">
        <f t="shared" si="218"/>
        <v>0</v>
      </c>
      <c r="BP318" s="19" t="b">
        <f t="shared" si="219"/>
        <v>0</v>
      </c>
      <c r="BQ318" s="19" t="b">
        <f t="shared" si="220"/>
        <v>0</v>
      </c>
      <c r="BR318" s="19" t="b">
        <f t="shared" si="221"/>
        <v>0</v>
      </c>
      <c r="BS318" s="19" t="b">
        <f t="shared" si="222"/>
        <v>0</v>
      </c>
      <c r="BT318" s="19" t="b">
        <f t="shared" si="223"/>
        <v>0</v>
      </c>
      <c r="BU318" s="19" t="b">
        <f t="shared" si="224"/>
        <v>0</v>
      </c>
    </row>
    <row r="319" spans="2:73" x14ac:dyDescent="0.3">
      <c r="B319" s="17" t="str">
        <f>VLOOKUP($AC319,LS_Coint_BD!$B$3:$D$1079,2)</f>
        <v>ECOR3</v>
      </c>
      <c r="C319" s="87" t="str">
        <f>VLOOKUP($AC319,LS_Coint_BD!$B$3:$D$1079,3)</f>
        <v>VIVT3</v>
      </c>
      <c r="D319" s="70">
        <f t="shared" si="234"/>
        <v>3.345619626639099</v>
      </c>
      <c r="E319" s="66">
        <f t="shared" si="235"/>
        <v>3.5037193916063707</v>
      </c>
      <c r="F319" s="71">
        <f t="shared" si="236"/>
        <v>2.3358129277375803</v>
      </c>
      <c r="G319" s="70">
        <f t="shared" si="237"/>
        <v>0</v>
      </c>
      <c r="H319" s="66">
        <f t="shared" si="238"/>
        <v>0</v>
      </c>
      <c r="I319" s="71">
        <f t="shared" si="239"/>
        <v>0</v>
      </c>
      <c r="J319" s="70">
        <f t="shared" si="240"/>
        <v>2.8173367976026498</v>
      </c>
      <c r="K319" s="66">
        <f t="shared" si="241"/>
        <v>4.180534611115676</v>
      </c>
      <c r="L319" s="71">
        <f t="shared" si="242"/>
        <v>2.7870230740771174</v>
      </c>
      <c r="M319" s="70">
        <f t="shared" si="243"/>
        <v>2.7830669610364041</v>
      </c>
      <c r="N319" s="66">
        <f t="shared" si="244"/>
        <v>4.186451754834998</v>
      </c>
      <c r="O319" s="71">
        <f t="shared" si="245"/>
        <v>2.790967836556665</v>
      </c>
      <c r="P319" s="70">
        <f t="shared" si="246"/>
        <v>2.7116674705421318</v>
      </c>
      <c r="Q319" s="66">
        <f t="shared" si="247"/>
        <v>4.3597594809426585</v>
      </c>
      <c r="R319" s="71">
        <f t="shared" si="248"/>
        <v>2.9065063206284392</v>
      </c>
      <c r="S319" s="70">
        <f t="shared" si="249"/>
        <v>2.3208529624920757</v>
      </c>
      <c r="T319" s="66">
        <f t="shared" si="250"/>
        <v>5.0334135511694136</v>
      </c>
      <c r="U319" s="71">
        <f t="shared" si="251"/>
        <v>3.3556090341129421</v>
      </c>
      <c r="V319" s="70">
        <f t="shared" si="252"/>
        <v>2.0378547635299853</v>
      </c>
      <c r="W319" s="66">
        <f t="shared" si="253"/>
        <v>5.9850219809116521</v>
      </c>
      <c r="X319" s="71">
        <f t="shared" si="254"/>
        <v>3.9900146539411012</v>
      </c>
      <c r="Y319" s="70">
        <f t="shared" si="255"/>
        <v>0</v>
      </c>
      <c r="Z319" s="66">
        <f t="shared" si="256"/>
        <v>0</v>
      </c>
      <c r="AA319" s="71">
        <f t="shared" si="257"/>
        <v>0</v>
      </c>
      <c r="AB319" s="98">
        <f>SUMIF(BN319:BU319,"VERDADEIRO",BN$3:$BU318)</f>
        <v>2</v>
      </c>
      <c r="AC319" s="97">
        <f t="shared" si="216"/>
        <v>316</v>
      </c>
      <c r="AD319">
        <f>RTD("tryd.rtdserver",,"COT",B319,"ULT")</f>
        <v>12.5</v>
      </c>
      <c r="AE319">
        <f>RTD("tryd.rtdserver",,"COT",C319,"ULT")</f>
        <v>47.85</v>
      </c>
      <c r="AF319">
        <f>VLOOKUP($AC319,LS_Coint_BD!$B$3:$AQ$1079,AF$2)*$AD319+VLOOKUP($AC319,LS_Coint_BD!$B$3:$AQ$1079,AF$2+1)</f>
        <v>44.504380373360902</v>
      </c>
      <c r="AG319">
        <f>VLOOKUP($AC319,LS_Coint_BD!$B$3:$AQ$1079,AG$2)*$AD319+VLOOKUP($AC319,LS_Coint_BD!$B$3:$AQ$1079,AG$2+1)</f>
        <v>0</v>
      </c>
      <c r="AH319">
        <f>VLOOKUP($AC319,LS_Coint_BD!$B$3:$AQ$1079,AH$2)*$AD319+VLOOKUP($AC319,LS_Coint_BD!$B$3:$AQ$1079,AH$2+1)</f>
        <v>45.032663202397352</v>
      </c>
      <c r="AI319">
        <f>VLOOKUP($AC319,LS_Coint_BD!$B$3:$AQ$1079,AI$2)*$AD319+VLOOKUP($AC319,LS_Coint_BD!$B$3:$AQ$1079,AI$2+1)</f>
        <v>45.066933038963597</v>
      </c>
      <c r="AJ319">
        <f>VLOOKUP($AC319,LS_Coint_BD!$B$3:$AQ$1079,AJ$2)*$AD319+VLOOKUP($AC319,LS_Coint_BD!$B$3:$AQ$1079,AJ$2+1)</f>
        <v>45.13833252945787</v>
      </c>
      <c r="AK319">
        <f>VLOOKUP($AC319,LS_Coint_BD!$B$3:$AQ$1079,AK$2)*$AD319+VLOOKUP($AC319,LS_Coint_BD!$B$3:$AQ$1079,AK$2+1)</f>
        <v>45.529147037507926</v>
      </c>
      <c r="AL319">
        <f>VLOOKUP($AC319,LS_Coint_BD!$B$3:$AQ$1079,AL$2)*$AD319+VLOOKUP($AC319,LS_Coint_BD!$B$3:$AQ$1079,AL$2+1)</f>
        <v>45.812145236470016</v>
      </c>
      <c r="AM319">
        <f>VLOOKUP($AC319,LS_Coint_BD!$B$3:$AQ$1079,AM$2)*$AD319+VLOOKUP($AC319,LS_Coint_BD!$B$3:$AQ$1079,AM$2+1)</f>
        <v>0</v>
      </c>
      <c r="AN319">
        <f>VLOOKUP($AC319,LS_Coint_BD!$B$3:$AQ$1079,AN$2)</f>
        <v>1.1679064638687899</v>
      </c>
      <c r="AO319">
        <f>VLOOKUP($AC319,LS_Coint_BD!$B$3:$AQ$1079,AO$2)</f>
        <v>0</v>
      </c>
      <c r="AP319">
        <f>VLOOKUP($AC319,LS_Coint_BD!$B$3:$AQ$1079,AP$2)</f>
        <v>1.39351153703856</v>
      </c>
      <c r="AQ319">
        <f>VLOOKUP($AC319,LS_Coint_BD!$B$3:$AQ$1079,AQ$2)</f>
        <v>1.3954839182783301</v>
      </c>
      <c r="AR319">
        <f>VLOOKUP($AC319,LS_Coint_BD!$B$3:$AQ$1079,AR$2)</f>
        <v>1.45325316031422</v>
      </c>
      <c r="AS319">
        <f>VLOOKUP($AC319,LS_Coint_BD!$B$3:$AQ$1079,AS$2)</f>
        <v>1.6778045170564699</v>
      </c>
      <c r="AT319">
        <f>VLOOKUP($AC319,LS_Coint_BD!$B$3:$AQ$1079,AT$2)</f>
        <v>1.9950073269705499</v>
      </c>
      <c r="AU319">
        <f>VLOOKUP($AC319,LS_Coint_BD!$B$3:$AQ$1079,AU$2)</f>
        <v>0</v>
      </c>
      <c r="AV319">
        <f>VLOOKUP($AC319,LS_Coint_BD!$B$3:$AQ$1079,AV$2)</f>
        <v>4.9737991503206998E-16</v>
      </c>
      <c r="AW319">
        <f>VLOOKUP($AC319,LS_Coint_BD!$B$3:$AQ$1079,AW$2)</f>
        <v>0</v>
      </c>
      <c r="AX319">
        <f>VLOOKUP($AC319,LS_Coint_BD!$B$3:$AQ$1079,AX$2)</f>
        <v>-2.7914178904861102E-15</v>
      </c>
      <c r="AY319">
        <f>VLOOKUP($AC319,LS_Coint_BD!$B$3:$AQ$1079,AY$2)</f>
        <v>4.7961634663806797E-15</v>
      </c>
      <c r="AZ319">
        <f>VLOOKUP($AC319,LS_Coint_BD!$B$3:$AQ$1079,AZ$2)</f>
        <v>-9.4739031434680004E-16</v>
      </c>
      <c r="BA319">
        <f>VLOOKUP($AC319,LS_Coint_BD!$B$3:$AQ$1079,BA$2)</f>
        <v>2.3447910280083299E-15</v>
      </c>
      <c r="BB319">
        <f>VLOOKUP($AC319,LS_Coint_BD!$B$3:$AQ$1079,BB$2)</f>
        <v>1.29189588320018E-15</v>
      </c>
      <c r="BC319">
        <f>VLOOKUP($AC319,LS_Coint_BD!$B$3:$AQ$1079,BC$2)</f>
        <v>0</v>
      </c>
      <c r="BD319">
        <f t="shared" si="225"/>
        <v>2.3358129277375803</v>
      </c>
      <c r="BE319">
        <f t="shared" si="226"/>
        <v>0</v>
      </c>
      <c r="BF319">
        <f t="shared" si="227"/>
        <v>2.7870230740771174</v>
      </c>
      <c r="BG319">
        <f t="shared" si="228"/>
        <v>2.790967836556665</v>
      </c>
      <c r="BH319">
        <f t="shared" si="229"/>
        <v>2.9065063206284392</v>
      </c>
      <c r="BI319">
        <f t="shared" si="230"/>
        <v>3.3556090341129421</v>
      </c>
      <c r="BJ319">
        <f t="shared" si="231"/>
        <v>3.9900146539411012</v>
      </c>
      <c r="BK319">
        <f t="shared" si="232"/>
        <v>0</v>
      </c>
      <c r="BL319">
        <f t="shared" si="233"/>
        <v>2.3358129277375812</v>
      </c>
      <c r="BN319" s="30" t="b">
        <f t="shared" si="217"/>
        <v>1</v>
      </c>
      <c r="BO319" s="30" t="b">
        <f t="shared" si="218"/>
        <v>0</v>
      </c>
      <c r="BP319" s="30" t="b">
        <f t="shared" si="219"/>
        <v>1</v>
      </c>
      <c r="BQ319" s="30" t="b">
        <f t="shared" si="220"/>
        <v>0</v>
      </c>
      <c r="BR319" s="30" t="b">
        <f t="shared" si="221"/>
        <v>0</v>
      </c>
      <c r="BS319" s="30" t="b">
        <f t="shared" si="222"/>
        <v>0</v>
      </c>
      <c r="BT319" s="30" t="b">
        <f t="shared" si="223"/>
        <v>0</v>
      </c>
      <c r="BU319" s="30" t="b">
        <f t="shared" si="224"/>
        <v>0</v>
      </c>
    </row>
    <row r="320" spans="2:73" x14ac:dyDescent="0.3">
      <c r="B320" s="17" t="str">
        <f>VLOOKUP($AC320,LS_Coint_BD!$B$3:$D$1079,2)</f>
        <v>EGIE3</v>
      </c>
      <c r="C320" s="87" t="str">
        <f>VLOOKUP($AC320,LS_Coint_BD!$B$3:$D$1079,3)</f>
        <v>B3SA3</v>
      </c>
      <c r="D320" s="68">
        <f t="shared" si="234"/>
        <v>0</v>
      </c>
      <c r="E320" s="65">
        <f t="shared" si="235"/>
        <v>0</v>
      </c>
      <c r="F320" s="69">
        <f t="shared" si="236"/>
        <v>0</v>
      </c>
      <c r="G320" s="68">
        <f t="shared" si="237"/>
        <v>2.5835162046842441</v>
      </c>
      <c r="H320" s="65">
        <f t="shared" si="238"/>
        <v>6.518652596411016</v>
      </c>
      <c r="I320" s="69">
        <f t="shared" si="239"/>
        <v>4.345768397607344</v>
      </c>
      <c r="J320" s="68">
        <f t="shared" si="240"/>
        <v>0</v>
      </c>
      <c r="K320" s="65">
        <f t="shared" si="241"/>
        <v>0</v>
      </c>
      <c r="L320" s="69">
        <f t="shared" si="242"/>
        <v>0</v>
      </c>
      <c r="M320" s="68">
        <f t="shared" si="243"/>
        <v>1.9290005131345183</v>
      </c>
      <c r="N320" s="65">
        <f t="shared" si="244"/>
        <v>9.156487715906076</v>
      </c>
      <c r="O320" s="69">
        <f t="shared" si="245"/>
        <v>6.104325143937384</v>
      </c>
      <c r="P320" s="68">
        <f t="shared" si="246"/>
        <v>0.59344233694814363</v>
      </c>
      <c r="Q320" s="65">
        <f t="shared" si="247"/>
        <v>11.417459043919418</v>
      </c>
      <c r="R320" s="69">
        <f t="shared" si="248"/>
        <v>7.6116393626129453</v>
      </c>
      <c r="S320" s="68">
        <f t="shared" si="249"/>
        <v>-0.8940422347406809</v>
      </c>
      <c r="T320" s="65">
        <f t="shared" si="250"/>
        <v>-11.847152816742135</v>
      </c>
      <c r="U320" s="69">
        <f t="shared" si="251"/>
        <v>-7.8981018778280898</v>
      </c>
      <c r="V320" s="68">
        <f t="shared" si="252"/>
        <v>-0.8809482801883064</v>
      </c>
      <c r="W320" s="65">
        <f t="shared" si="253"/>
        <v>-13.935139472436774</v>
      </c>
      <c r="X320" s="69">
        <f t="shared" si="254"/>
        <v>-9.2900929816245164</v>
      </c>
      <c r="Y320" s="68">
        <f t="shared" si="255"/>
        <v>0</v>
      </c>
      <c r="Z320" s="65">
        <f t="shared" si="256"/>
        <v>0</v>
      </c>
      <c r="AA320" s="69">
        <f t="shared" si="257"/>
        <v>0</v>
      </c>
      <c r="AB320" s="98">
        <f>SUMIF(BN320:BU320,"VERDADEIRO",BN$3:$BU319)</f>
        <v>0</v>
      </c>
      <c r="AC320" s="97">
        <f t="shared" si="216"/>
        <v>317</v>
      </c>
      <c r="AD320">
        <f>RTD("tryd.rtdserver",,"COT",B320,"ULT")</f>
        <v>45.12</v>
      </c>
      <c r="AE320">
        <f>RTD("tryd.rtdserver",,"COT",C320,"ULT")</f>
        <v>63.45</v>
      </c>
      <c r="AF320">
        <f>VLOOKUP($AC320,LS_Coint_BD!$B$3:$AQ$1079,AF$2)*$AD320+VLOOKUP($AC320,LS_Coint_BD!$B$3:$AQ$1079,AF$2+1)</f>
        <v>0</v>
      </c>
      <c r="AG320">
        <f>VLOOKUP($AC320,LS_Coint_BD!$B$3:$AQ$1079,AG$2)*$AD320+VLOOKUP($AC320,LS_Coint_BD!$B$3:$AQ$1079,AG$2+1)</f>
        <v>60.866483795315759</v>
      </c>
      <c r="AH320">
        <f>VLOOKUP($AC320,LS_Coint_BD!$B$3:$AQ$1079,AH$2)*$AD320+VLOOKUP($AC320,LS_Coint_BD!$B$3:$AQ$1079,AH$2+1)</f>
        <v>0</v>
      </c>
      <c r="AI320">
        <f>VLOOKUP($AC320,LS_Coint_BD!$B$3:$AQ$1079,AI$2)*$AD320+VLOOKUP($AC320,LS_Coint_BD!$B$3:$AQ$1079,AI$2+1)</f>
        <v>61.520999486865485</v>
      </c>
      <c r="AJ320">
        <f>VLOOKUP($AC320,LS_Coint_BD!$B$3:$AQ$1079,AJ$2)*$AD320+VLOOKUP($AC320,LS_Coint_BD!$B$3:$AQ$1079,AJ$2+1)</f>
        <v>62.856557663051859</v>
      </c>
      <c r="AK320">
        <f>VLOOKUP($AC320,LS_Coint_BD!$B$3:$AQ$1079,AK$2)*$AD320+VLOOKUP($AC320,LS_Coint_BD!$B$3:$AQ$1079,AK$2+1)</f>
        <v>64.344042234740684</v>
      </c>
      <c r="AL320">
        <f>VLOOKUP($AC320,LS_Coint_BD!$B$3:$AQ$1079,AL$2)*$AD320+VLOOKUP($AC320,LS_Coint_BD!$B$3:$AQ$1079,AL$2+1)</f>
        <v>64.330948280188309</v>
      </c>
      <c r="AM320">
        <f>VLOOKUP($AC320,LS_Coint_BD!$B$3:$AQ$1079,AM$2)*$AD320+VLOOKUP($AC320,LS_Coint_BD!$B$3:$AQ$1079,AM$2+1)</f>
        <v>0</v>
      </c>
      <c r="AN320">
        <f>VLOOKUP($AC320,LS_Coint_BD!$B$3:$AQ$1079,AN$2)</f>
        <v>0</v>
      </c>
      <c r="AO320">
        <f>VLOOKUP($AC320,LS_Coint_BD!$B$3:$AQ$1079,AO$2)</f>
        <v>2.1728841988036698</v>
      </c>
      <c r="AP320">
        <f>VLOOKUP($AC320,LS_Coint_BD!$B$3:$AQ$1079,AP$2)</f>
        <v>0</v>
      </c>
      <c r="AQ320">
        <f>VLOOKUP($AC320,LS_Coint_BD!$B$3:$AQ$1079,AQ$2)</f>
        <v>3.0521625719686898</v>
      </c>
      <c r="AR320">
        <f>VLOOKUP($AC320,LS_Coint_BD!$B$3:$AQ$1079,AR$2)</f>
        <v>3.80581968130647</v>
      </c>
      <c r="AS320">
        <f>VLOOKUP($AC320,LS_Coint_BD!$B$3:$AQ$1079,AS$2)</f>
        <v>3.9490509389140498</v>
      </c>
      <c r="AT320">
        <f>VLOOKUP($AC320,LS_Coint_BD!$B$3:$AQ$1079,AT$2)</f>
        <v>4.64504649081226</v>
      </c>
      <c r="AU320">
        <f>VLOOKUP($AC320,LS_Coint_BD!$B$3:$AQ$1079,AU$2)</f>
        <v>0</v>
      </c>
      <c r="AV320">
        <f>VLOOKUP($AC320,LS_Coint_BD!$B$3:$AQ$1079,AV$2)</f>
        <v>0</v>
      </c>
      <c r="AW320">
        <f>VLOOKUP($AC320,LS_Coint_BD!$B$3:$AQ$1079,AW$2)</f>
        <v>4.1448326252672498E-15</v>
      </c>
      <c r="AX320">
        <f>VLOOKUP($AC320,LS_Coint_BD!$B$3:$AQ$1079,AX$2)</f>
        <v>0</v>
      </c>
      <c r="AY320">
        <f>VLOOKUP($AC320,LS_Coint_BD!$B$3:$AQ$1079,AY$2)</f>
        <v>4.7961634663806797E-15</v>
      </c>
      <c r="AZ320">
        <f>VLOOKUP($AC320,LS_Coint_BD!$B$3:$AQ$1079,AZ$2)</f>
        <v>5.4474943074941002E-15</v>
      </c>
      <c r="BA320">
        <f>VLOOKUP($AC320,LS_Coint_BD!$B$3:$AQ$1079,BA$2)</f>
        <v>9.8054897534893802E-15</v>
      </c>
      <c r="BB320">
        <f>VLOOKUP($AC320,LS_Coint_BD!$B$3:$AQ$1079,BB$2)</f>
        <v>2.7129813547203799E-15</v>
      </c>
      <c r="BC320">
        <f>VLOOKUP($AC320,LS_Coint_BD!$B$3:$AQ$1079,BC$2)</f>
        <v>0</v>
      </c>
      <c r="BD320">
        <f t="shared" si="225"/>
        <v>0</v>
      </c>
      <c r="BE320">
        <f t="shared" si="226"/>
        <v>4.345768397607344</v>
      </c>
      <c r="BF320">
        <f t="shared" si="227"/>
        <v>0</v>
      </c>
      <c r="BG320">
        <f t="shared" si="228"/>
        <v>6.104325143937384</v>
      </c>
      <c r="BH320">
        <f t="shared" si="229"/>
        <v>7.6116393626129453</v>
      </c>
      <c r="BI320">
        <f t="shared" si="230"/>
        <v>-7.8981018778280898</v>
      </c>
      <c r="BJ320">
        <f t="shared" si="231"/>
        <v>-9.2900929816245164</v>
      </c>
      <c r="BK320">
        <f t="shared" si="232"/>
        <v>0</v>
      </c>
      <c r="BL320">
        <f t="shared" si="233"/>
        <v>0</v>
      </c>
      <c r="BN320" s="19" t="b">
        <f t="shared" si="217"/>
        <v>0</v>
      </c>
      <c r="BO320" s="19" t="b">
        <f t="shared" si="218"/>
        <v>0</v>
      </c>
      <c r="BP320" s="19" t="b">
        <f t="shared" si="219"/>
        <v>0</v>
      </c>
      <c r="BQ320" s="19" t="b">
        <f t="shared" si="220"/>
        <v>0</v>
      </c>
      <c r="BR320" s="19" t="b">
        <f t="shared" si="221"/>
        <v>0</v>
      </c>
      <c r="BS320" s="19" t="b">
        <f t="shared" si="222"/>
        <v>0</v>
      </c>
      <c r="BT320" s="19" t="b">
        <f t="shared" si="223"/>
        <v>0</v>
      </c>
      <c r="BU320" s="19" t="b">
        <f t="shared" si="224"/>
        <v>0</v>
      </c>
    </row>
    <row r="321" spans="2:73" x14ac:dyDescent="0.3">
      <c r="B321" s="17" t="str">
        <f>VLOOKUP($AC321,LS_Coint_BD!$B$3:$D$1079,2)</f>
        <v>EGIE3</v>
      </c>
      <c r="C321" s="87" t="str">
        <f>VLOOKUP($AC321,LS_Coint_BD!$B$3:$D$1079,3)</f>
        <v>BBSE3</v>
      </c>
      <c r="D321" s="70">
        <f t="shared" si="234"/>
        <v>0</v>
      </c>
      <c r="E321" s="66">
        <f t="shared" si="235"/>
        <v>0</v>
      </c>
      <c r="F321" s="71">
        <f t="shared" si="236"/>
        <v>0</v>
      </c>
      <c r="G321" s="70">
        <f t="shared" si="237"/>
        <v>0</v>
      </c>
      <c r="H321" s="66">
        <f t="shared" si="238"/>
        <v>0</v>
      </c>
      <c r="I321" s="71">
        <f t="shared" si="239"/>
        <v>0</v>
      </c>
      <c r="J321" s="70">
        <f t="shared" si="240"/>
        <v>0</v>
      </c>
      <c r="K321" s="66">
        <f t="shared" si="241"/>
        <v>0</v>
      </c>
      <c r="L321" s="71">
        <f t="shared" si="242"/>
        <v>0</v>
      </c>
      <c r="M321" s="70">
        <f t="shared" si="243"/>
        <v>-0.93006986635829492</v>
      </c>
      <c r="N321" s="66">
        <f t="shared" si="244"/>
        <v>-3.1264074332949594</v>
      </c>
      <c r="O321" s="71">
        <f t="shared" si="245"/>
        <v>-2.0842716221966398</v>
      </c>
      <c r="P321" s="70">
        <f t="shared" si="246"/>
        <v>-1.0320569870441538</v>
      </c>
      <c r="Q321" s="66">
        <f t="shared" si="247"/>
        <v>-3.054268586771403</v>
      </c>
      <c r="R321" s="71">
        <f t="shared" si="248"/>
        <v>-2.036179057847602</v>
      </c>
      <c r="S321" s="70">
        <f t="shared" si="249"/>
        <v>-0.68065911539681778</v>
      </c>
      <c r="T321" s="66">
        <f t="shared" si="250"/>
        <v>-3.1655321799157807</v>
      </c>
      <c r="U321" s="71">
        <f t="shared" si="251"/>
        <v>-2.1103547866105203</v>
      </c>
      <c r="V321" s="70">
        <f t="shared" si="252"/>
        <v>-0.47786266795580801</v>
      </c>
      <c r="W321" s="66">
        <f t="shared" si="253"/>
        <v>-3.2529413511533423</v>
      </c>
      <c r="X321" s="71">
        <f t="shared" si="254"/>
        <v>-2.1686275674355615</v>
      </c>
      <c r="Y321" s="70">
        <f t="shared" si="255"/>
        <v>-0.84411865619124882</v>
      </c>
      <c r="Z321" s="66">
        <f t="shared" si="256"/>
        <v>-3.5933000689612173</v>
      </c>
      <c r="AA321" s="71">
        <f t="shared" si="257"/>
        <v>-2.3955333793074782</v>
      </c>
      <c r="AB321" s="98">
        <f>SUMIF(BN321:BU321,"VERDADEIRO",BN$3:$BU320)</f>
        <v>0</v>
      </c>
      <c r="AC321" s="97">
        <f t="shared" si="216"/>
        <v>318</v>
      </c>
      <c r="AD321">
        <f>RTD("tryd.rtdserver",,"COT",B321,"ULT")</f>
        <v>45.12</v>
      </c>
      <c r="AE321">
        <f>RTD("tryd.rtdserver",,"COT",C321,"ULT")</f>
        <v>28.52</v>
      </c>
      <c r="AF321">
        <f>VLOOKUP($AC321,LS_Coint_BD!$B$3:$AQ$1079,AF$2)*$AD321+VLOOKUP($AC321,LS_Coint_BD!$B$3:$AQ$1079,AF$2+1)</f>
        <v>0</v>
      </c>
      <c r="AG321">
        <f>VLOOKUP($AC321,LS_Coint_BD!$B$3:$AQ$1079,AG$2)*$AD321+VLOOKUP($AC321,LS_Coint_BD!$B$3:$AQ$1079,AG$2+1)</f>
        <v>0</v>
      </c>
      <c r="AH321">
        <f>VLOOKUP($AC321,LS_Coint_BD!$B$3:$AQ$1079,AH$2)*$AD321+VLOOKUP($AC321,LS_Coint_BD!$B$3:$AQ$1079,AH$2+1)</f>
        <v>0</v>
      </c>
      <c r="AI321">
        <f>VLOOKUP($AC321,LS_Coint_BD!$B$3:$AQ$1079,AI$2)*$AD321+VLOOKUP($AC321,LS_Coint_BD!$B$3:$AQ$1079,AI$2+1)</f>
        <v>29.450069866358294</v>
      </c>
      <c r="AJ321">
        <f>VLOOKUP($AC321,LS_Coint_BD!$B$3:$AQ$1079,AJ$2)*$AD321+VLOOKUP($AC321,LS_Coint_BD!$B$3:$AQ$1079,AJ$2+1)</f>
        <v>29.552056987044153</v>
      </c>
      <c r="AK321">
        <f>VLOOKUP($AC321,LS_Coint_BD!$B$3:$AQ$1079,AK$2)*$AD321+VLOOKUP($AC321,LS_Coint_BD!$B$3:$AQ$1079,AK$2+1)</f>
        <v>29.200659115396817</v>
      </c>
      <c r="AL321">
        <f>VLOOKUP($AC321,LS_Coint_BD!$B$3:$AQ$1079,AL$2)*$AD321+VLOOKUP($AC321,LS_Coint_BD!$B$3:$AQ$1079,AL$2+1)</f>
        <v>28.997862667955808</v>
      </c>
      <c r="AM321">
        <f>VLOOKUP($AC321,LS_Coint_BD!$B$3:$AQ$1079,AM$2)*$AD321+VLOOKUP($AC321,LS_Coint_BD!$B$3:$AQ$1079,AM$2+1)</f>
        <v>29.364118656191248</v>
      </c>
      <c r="AN321">
        <f>VLOOKUP($AC321,LS_Coint_BD!$B$3:$AQ$1079,AN$2)</f>
        <v>0</v>
      </c>
      <c r="AO321">
        <f>VLOOKUP($AC321,LS_Coint_BD!$B$3:$AQ$1079,AO$2)</f>
        <v>0</v>
      </c>
      <c r="AP321">
        <f>VLOOKUP($AC321,LS_Coint_BD!$B$3:$AQ$1079,AP$2)</f>
        <v>0</v>
      </c>
      <c r="AQ321">
        <f>VLOOKUP($AC321,LS_Coint_BD!$B$3:$AQ$1079,AQ$2)</f>
        <v>1.0421358110983201</v>
      </c>
      <c r="AR321">
        <f>VLOOKUP($AC321,LS_Coint_BD!$B$3:$AQ$1079,AR$2)</f>
        <v>1.0180895289237999</v>
      </c>
      <c r="AS321">
        <f>VLOOKUP($AC321,LS_Coint_BD!$B$3:$AQ$1079,AS$2)</f>
        <v>1.0551773933052599</v>
      </c>
      <c r="AT321">
        <f>VLOOKUP($AC321,LS_Coint_BD!$B$3:$AQ$1079,AT$2)</f>
        <v>1.0843137837177801</v>
      </c>
      <c r="AU321">
        <f>VLOOKUP($AC321,LS_Coint_BD!$B$3:$AQ$1079,AU$2)</f>
        <v>1.19776668965374</v>
      </c>
      <c r="AV321">
        <f>VLOOKUP($AC321,LS_Coint_BD!$B$3:$AQ$1079,AV$2)</f>
        <v>0</v>
      </c>
      <c r="AW321">
        <f>VLOOKUP($AC321,LS_Coint_BD!$B$3:$AQ$1079,AW$2)</f>
        <v>0</v>
      </c>
      <c r="AX321">
        <f>VLOOKUP($AC321,LS_Coint_BD!$B$3:$AQ$1079,AX$2)</f>
        <v>0</v>
      </c>
      <c r="AY321">
        <f>VLOOKUP($AC321,LS_Coint_BD!$B$3:$AQ$1079,AY$2)</f>
        <v>5.3290705182007502E-16</v>
      </c>
      <c r="AZ321">
        <f>VLOOKUP($AC321,LS_Coint_BD!$B$3:$AQ$1079,AZ$2)</f>
        <v>-2.0132044179869501E-15</v>
      </c>
      <c r="BA321">
        <f>VLOOKUP($AC321,LS_Coint_BD!$B$3:$AQ$1079,BA$2)</f>
        <v>-3.9079850466805501E-16</v>
      </c>
      <c r="BB321">
        <f>VLOOKUP($AC321,LS_Coint_BD!$B$3:$AQ$1079,BB$2)</f>
        <v>-1.1142601992601599E-15</v>
      </c>
      <c r="BC321">
        <f>VLOOKUP($AC321,LS_Coint_BD!$B$3:$AQ$1079,BC$2)</f>
        <v>1.5916157281026199E-15</v>
      </c>
      <c r="BD321">
        <f t="shared" si="225"/>
        <v>0</v>
      </c>
      <c r="BE321">
        <f t="shared" si="226"/>
        <v>0</v>
      </c>
      <c r="BF321">
        <f t="shared" si="227"/>
        <v>0</v>
      </c>
      <c r="BG321">
        <f t="shared" si="228"/>
        <v>-2.0842716221966398</v>
      </c>
      <c r="BH321">
        <f t="shared" si="229"/>
        <v>-2.036179057847602</v>
      </c>
      <c r="BI321">
        <f t="shared" si="230"/>
        <v>-2.1103547866105203</v>
      </c>
      <c r="BJ321">
        <f t="shared" si="231"/>
        <v>-2.1686275674355615</v>
      </c>
      <c r="BK321">
        <f t="shared" si="232"/>
        <v>-2.3955333793074782</v>
      </c>
      <c r="BL321">
        <f t="shared" si="233"/>
        <v>0</v>
      </c>
      <c r="BN321" s="30" t="b">
        <f t="shared" si="217"/>
        <v>0</v>
      </c>
      <c r="BO321" s="30" t="b">
        <f t="shared" si="218"/>
        <v>0</v>
      </c>
      <c r="BP321" s="30" t="b">
        <f t="shared" si="219"/>
        <v>0</v>
      </c>
      <c r="BQ321" s="30" t="b">
        <f t="shared" si="220"/>
        <v>0</v>
      </c>
      <c r="BR321" s="30" t="b">
        <f t="shared" si="221"/>
        <v>0</v>
      </c>
      <c r="BS321" s="30" t="b">
        <f t="shared" si="222"/>
        <v>0</v>
      </c>
      <c r="BT321" s="30" t="b">
        <f t="shared" si="223"/>
        <v>0</v>
      </c>
      <c r="BU321" s="30" t="b">
        <f t="shared" si="224"/>
        <v>0</v>
      </c>
    </row>
    <row r="322" spans="2:73" x14ac:dyDescent="0.3">
      <c r="B322" s="17" t="str">
        <f>VLOOKUP($AC322,LS_Coint_BD!$B$3:$D$1079,2)</f>
        <v>EGIE3</v>
      </c>
      <c r="C322" s="87" t="str">
        <f>VLOOKUP($AC322,LS_Coint_BD!$B$3:$D$1079,3)</f>
        <v>BRDT3</v>
      </c>
      <c r="D322" s="68">
        <f t="shared" si="234"/>
        <v>-0.20088999276741504</v>
      </c>
      <c r="E322" s="65">
        <f t="shared" si="235"/>
        <v>-1.9857259755984331</v>
      </c>
      <c r="F322" s="69">
        <f t="shared" si="236"/>
        <v>-1.323817317065622</v>
      </c>
      <c r="G322" s="68">
        <f t="shared" si="237"/>
        <v>-0.15401873531813237</v>
      </c>
      <c r="H322" s="65">
        <f t="shared" si="238"/>
        <v>-1.949417909436022</v>
      </c>
      <c r="I322" s="69">
        <f t="shared" si="239"/>
        <v>-1.2996119396240147</v>
      </c>
      <c r="J322" s="68">
        <f t="shared" si="240"/>
        <v>-0.13502608593339716</v>
      </c>
      <c r="K322" s="65">
        <f t="shared" si="241"/>
        <v>-2.0537597417726641</v>
      </c>
      <c r="L322" s="69">
        <f t="shared" si="242"/>
        <v>-1.3691731611817761</v>
      </c>
      <c r="M322" s="68">
        <f t="shared" si="243"/>
        <v>-0.12880797319868265</v>
      </c>
      <c r="N322" s="65">
        <f t="shared" si="244"/>
        <v>-1.9923980921065483</v>
      </c>
      <c r="O322" s="69">
        <f t="shared" si="245"/>
        <v>-1.3282653947376988</v>
      </c>
      <c r="P322" s="68">
        <f t="shared" si="246"/>
        <v>-0.17487401827231963</v>
      </c>
      <c r="Q322" s="65">
        <f t="shared" si="247"/>
        <v>-2.1390307054224618</v>
      </c>
      <c r="R322" s="69">
        <f t="shared" si="248"/>
        <v>-1.4260204702816413</v>
      </c>
      <c r="S322" s="68">
        <f t="shared" si="249"/>
        <v>-0.40044617389447268</v>
      </c>
      <c r="T322" s="65">
        <f t="shared" si="250"/>
        <v>-2.2006419940218391</v>
      </c>
      <c r="U322" s="69">
        <f t="shared" si="251"/>
        <v>-1.467094662681226</v>
      </c>
      <c r="V322" s="68">
        <f t="shared" si="252"/>
        <v>-0.6889358073513776</v>
      </c>
      <c r="W322" s="65">
        <f t="shared" si="253"/>
        <v>-3.4194538453461902</v>
      </c>
      <c r="X322" s="69">
        <f t="shared" si="254"/>
        <v>-2.2796358968974602</v>
      </c>
      <c r="Y322" s="68">
        <f t="shared" si="255"/>
        <v>-1.3788184176756317</v>
      </c>
      <c r="Z322" s="65">
        <f t="shared" si="256"/>
        <v>-4.04868797635344</v>
      </c>
      <c r="AA322" s="69">
        <f t="shared" si="257"/>
        <v>-2.69912531756896</v>
      </c>
      <c r="AB322" s="98">
        <f>SUMIF(BN322:BU322,"VERDADEIRO",BN$3:$BU321)</f>
        <v>0</v>
      </c>
      <c r="AC322" s="97">
        <f t="shared" si="216"/>
        <v>319</v>
      </c>
      <c r="AD322">
        <f>RTD("tryd.rtdserver",,"COT",B322,"ULT")</f>
        <v>45.12</v>
      </c>
      <c r="AE322">
        <f>RTD("tryd.rtdserver",,"COT",C322,"ULT")</f>
        <v>22.48</v>
      </c>
      <c r="AF322">
        <f>VLOOKUP($AC322,LS_Coint_BD!$B$3:$AQ$1079,AF$2)*$AD322+VLOOKUP($AC322,LS_Coint_BD!$B$3:$AQ$1079,AF$2+1)</f>
        <v>22.680889992767415</v>
      </c>
      <c r="AG322">
        <f>VLOOKUP($AC322,LS_Coint_BD!$B$3:$AQ$1079,AG$2)*$AD322+VLOOKUP($AC322,LS_Coint_BD!$B$3:$AQ$1079,AG$2+1)</f>
        <v>22.634018735318133</v>
      </c>
      <c r="AH322">
        <f>VLOOKUP($AC322,LS_Coint_BD!$B$3:$AQ$1079,AH$2)*$AD322+VLOOKUP($AC322,LS_Coint_BD!$B$3:$AQ$1079,AH$2+1)</f>
        <v>22.615026085933398</v>
      </c>
      <c r="AI322">
        <f>VLOOKUP($AC322,LS_Coint_BD!$B$3:$AQ$1079,AI$2)*$AD322+VLOOKUP($AC322,LS_Coint_BD!$B$3:$AQ$1079,AI$2+1)</f>
        <v>22.608807973198683</v>
      </c>
      <c r="AJ322">
        <f>VLOOKUP($AC322,LS_Coint_BD!$B$3:$AQ$1079,AJ$2)*$AD322+VLOOKUP($AC322,LS_Coint_BD!$B$3:$AQ$1079,AJ$2+1)</f>
        <v>22.65487401827232</v>
      </c>
      <c r="AK322">
        <f>VLOOKUP($AC322,LS_Coint_BD!$B$3:$AQ$1079,AK$2)*$AD322+VLOOKUP($AC322,LS_Coint_BD!$B$3:$AQ$1079,AK$2+1)</f>
        <v>22.880446173894473</v>
      </c>
      <c r="AL322">
        <f>VLOOKUP($AC322,LS_Coint_BD!$B$3:$AQ$1079,AL$2)*$AD322+VLOOKUP($AC322,LS_Coint_BD!$B$3:$AQ$1079,AL$2+1)</f>
        <v>23.168935807351378</v>
      </c>
      <c r="AM322">
        <f>VLOOKUP($AC322,LS_Coint_BD!$B$3:$AQ$1079,AM$2)*$AD322+VLOOKUP($AC322,LS_Coint_BD!$B$3:$AQ$1079,AM$2+1)</f>
        <v>23.858818417675632</v>
      </c>
      <c r="AN322">
        <f>VLOOKUP($AC322,LS_Coint_BD!$B$3:$AQ$1079,AN$2)</f>
        <v>0.66190865853281</v>
      </c>
      <c r="AO322">
        <f>VLOOKUP($AC322,LS_Coint_BD!$B$3:$AQ$1079,AO$2)</f>
        <v>0.649805969812008</v>
      </c>
      <c r="AP322">
        <f>VLOOKUP($AC322,LS_Coint_BD!$B$3:$AQ$1079,AP$2)</f>
        <v>0.68458658059088695</v>
      </c>
      <c r="AQ322">
        <f>VLOOKUP($AC322,LS_Coint_BD!$B$3:$AQ$1079,AQ$2)</f>
        <v>0.66413269736884895</v>
      </c>
      <c r="AR322">
        <f>VLOOKUP($AC322,LS_Coint_BD!$B$3:$AQ$1079,AR$2)</f>
        <v>0.71301023514082096</v>
      </c>
      <c r="AS322">
        <f>VLOOKUP($AC322,LS_Coint_BD!$B$3:$AQ$1079,AS$2)</f>
        <v>0.73354733134061301</v>
      </c>
      <c r="AT322">
        <f>VLOOKUP($AC322,LS_Coint_BD!$B$3:$AQ$1079,AT$2)</f>
        <v>1.1398179484487301</v>
      </c>
      <c r="AU322">
        <f>VLOOKUP($AC322,LS_Coint_BD!$B$3:$AQ$1079,AU$2)</f>
        <v>1.34956265878448</v>
      </c>
      <c r="AV322">
        <f>VLOOKUP($AC322,LS_Coint_BD!$B$3:$AQ$1079,AV$2)</f>
        <v>-1.9184653865522698E-15</v>
      </c>
      <c r="AW322">
        <f>VLOOKUP($AC322,LS_Coint_BD!$B$3:$AQ$1079,AW$2)</f>
        <v>1.24344978758018E-15</v>
      </c>
      <c r="AX322">
        <f>VLOOKUP($AC322,LS_Coint_BD!$B$3:$AQ$1079,AX$2)</f>
        <v>-2.1316282072803001E-15</v>
      </c>
      <c r="AY322">
        <f>VLOOKUP($AC322,LS_Coint_BD!$B$3:$AQ$1079,AY$2)</f>
        <v>-9.3258734068513193E-16</v>
      </c>
      <c r="AZ322">
        <f>VLOOKUP($AC322,LS_Coint_BD!$B$3:$AQ$1079,AZ$2)</f>
        <v>6.5133084111342503E-16</v>
      </c>
      <c r="BA322">
        <f>VLOOKUP($AC322,LS_Coint_BD!$B$3:$AQ$1079,BA$2)</f>
        <v>-3.5527136788004998E-17</v>
      </c>
      <c r="BB322">
        <f>VLOOKUP($AC322,LS_Coint_BD!$B$3:$AQ$1079,BB$2)</f>
        <v>-8.0743492700011399E-17</v>
      </c>
      <c r="BC322">
        <f>VLOOKUP($AC322,LS_Coint_BD!$B$3:$AQ$1079,BC$2)</f>
        <v>-5.6843418860808004E-17</v>
      </c>
      <c r="BD322">
        <f t="shared" si="225"/>
        <v>-1.323817317065622</v>
      </c>
      <c r="BE322">
        <f t="shared" si="226"/>
        <v>-1.2996119396240147</v>
      </c>
      <c r="BF322">
        <f t="shared" si="227"/>
        <v>-1.3691731611817761</v>
      </c>
      <c r="BG322">
        <f t="shared" si="228"/>
        <v>-1.3282653947376988</v>
      </c>
      <c r="BH322">
        <f t="shared" si="229"/>
        <v>-1.4260204702816413</v>
      </c>
      <c r="BI322">
        <f t="shared" si="230"/>
        <v>-1.467094662681226</v>
      </c>
      <c r="BJ322">
        <f t="shared" si="231"/>
        <v>-2.2796358968974602</v>
      </c>
      <c r="BK322">
        <f t="shared" si="232"/>
        <v>-2.69912531756896</v>
      </c>
      <c r="BL322">
        <f t="shared" si="233"/>
        <v>-1.3238173170656182</v>
      </c>
      <c r="BN322" s="19" t="b">
        <f t="shared" si="217"/>
        <v>0</v>
      </c>
      <c r="BO322" s="19" t="b">
        <f t="shared" si="218"/>
        <v>0</v>
      </c>
      <c r="BP322" s="19" t="b">
        <f t="shared" si="219"/>
        <v>0</v>
      </c>
      <c r="BQ322" s="19" t="b">
        <f t="shared" si="220"/>
        <v>0</v>
      </c>
      <c r="BR322" s="19" t="b">
        <f t="shared" si="221"/>
        <v>0</v>
      </c>
      <c r="BS322" s="19" t="b">
        <f t="shared" si="222"/>
        <v>0</v>
      </c>
      <c r="BT322" s="19" t="b">
        <f t="shared" si="223"/>
        <v>0</v>
      </c>
      <c r="BU322" s="19" t="b">
        <f t="shared" si="224"/>
        <v>0</v>
      </c>
    </row>
    <row r="323" spans="2:73" x14ac:dyDescent="0.3">
      <c r="B323" s="17" t="str">
        <f>VLOOKUP($AC323,LS_Coint_BD!$B$3:$D$1079,2)</f>
        <v>EGIE3</v>
      </c>
      <c r="C323" s="87" t="str">
        <f>VLOOKUP($AC323,LS_Coint_BD!$B$3:$D$1079,3)</f>
        <v>BRFS3</v>
      </c>
      <c r="D323" s="70">
        <f t="shared" si="234"/>
        <v>0</v>
      </c>
      <c r="E323" s="66">
        <f t="shared" si="235"/>
        <v>0</v>
      </c>
      <c r="F323" s="71">
        <f t="shared" si="236"/>
        <v>0</v>
      </c>
      <c r="G323" s="70">
        <f t="shared" si="237"/>
        <v>-1.1105901250019201E-4</v>
      </c>
      <c r="H323" s="66">
        <f t="shared" si="238"/>
        <v>-3.2177870419869539</v>
      </c>
      <c r="I323" s="71">
        <f t="shared" si="239"/>
        <v>-2.1451913613246361</v>
      </c>
      <c r="J323" s="70">
        <f t="shared" si="240"/>
        <v>9.3552168649328138E-2</v>
      </c>
      <c r="K323" s="66">
        <f t="shared" si="241"/>
        <v>3.0824621354366069</v>
      </c>
      <c r="L323" s="71">
        <f t="shared" si="242"/>
        <v>2.0549747569577379</v>
      </c>
      <c r="M323" s="70">
        <f t="shared" si="243"/>
        <v>0.13484325073994796</v>
      </c>
      <c r="N323" s="66">
        <f t="shared" si="244"/>
        <v>3.3740814330421776</v>
      </c>
      <c r="O323" s="71">
        <f t="shared" si="245"/>
        <v>2.2493876220281184</v>
      </c>
      <c r="P323" s="70">
        <f t="shared" si="246"/>
        <v>0.74118186199177316</v>
      </c>
      <c r="Q323" s="66">
        <f t="shared" si="247"/>
        <v>4.4032592695892712</v>
      </c>
      <c r="R323" s="71">
        <f t="shared" si="248"/>
        <v>2.9355061797261808</v>
      </c>
      <c r="S323" s="70">
        <f t="shared" si="249"/>
        <v>0</v>
      </c>
      <c r="T323" s="66">
        <f t="shared" si="250"/>
        <v>0</v>
      </c>
      <c r="U323" s="71">
        <f t="shared" si="251"/>
        <v>0</v>
      </c>
      <c r="V323" s="70">
        <f t="shared" si="252"/>
        <v>0.50134828512329932</v>
      </c>
      <c r="W323" s="66">
        <f t="shared" si="253"/>
        <v>5.3550032027958618</v>
      </c>
      <c r="X323" s="71">
        <f t="shared" si="254"/>
        <v>3.5700021351972415</v>
      </c>
      <c r="Y323" s="70">
        <f t="shared" si="255"/>
        <v>-1.4011268343815004</v>
      </c>
      <c r="Z323" s="66">
        <f t="shared" si="256"/>
        <v>-7.5325902532616968</v>
      </c>
      <c r="AA323" s="71">
        <f t="shared" si="257"/>
        <v>-5.0217268355077982</v>
      </c>
      <c r="AB323" s="98">
        <f>SUMIF(BN323:BU323,"VERDADEIRO",BN$3:$BU322)</f>
        <v>0</v>
      </c>
      <c r="AC323" s="97">
        <f t="shared" si="216"/>
        <v>320</v>
      </c>
      <c r="AD323">
        <f>RTD("tryd.rtdserver",,"COT",B323,"ULT")</f>
        <v>45.12</v>
      </c>
      <c r="AE323">
        <f>RTD("tryd.rtdserver",,"COT",C323,"ULT")</f>
        <v>22.41</v>
      </c>
      <c r="AF323">
        <f>VLOOKUP($AC323,LS_Coint_BD!$B$3:$AQ$1079,AF$2)*$AD323+VLOOKUP($AC323,LS_Coint_BD!$B$3:$AQ$1079,AF$2+1)</f>
        <v>0</v>
      </c>
      <c r="AG323">
        <f>VLOOKUP($AC323,LS_Coint_BD!$B$3:$AQ$1079,AG$2)*$AD323+VLOOKUP($AC323,LS_Coint_BD!$B$3:$AQ$1079,AG$2+1)</f>
        <v>22.4101110590125</v>
      </c>
      <c r="AH323">
        <f>VLOOKUP($AC323,LS_Coint_BD!$B$3:$AQ$1079,AH$2)*$AD323+VLOOKUP($AC323,LS_Coint_BD!$B$3:$AQ$1079,AH$2+1)</f>
        <v>22.316447831350672</v>
      </c>
      <c r="AI323">
        <f>VLOOKUP($AC323,LS_Coint_BD!$B$3:$AQ$1079,AI$2)*$AD323+VLOOKUP($AC323,LS_Coint_BD!$B$3:$AQ$1079,AI$2+1)</f>
        <v>22.275156749260052</v>
      </c>
      <c r="AJ323">
        <f>VLOOKUP($AC323,LS_Coint_BD!$B$3:$AQ$1079,AJ$2)*$AD323+VLOOKUP($AC323,LS_Coint_BD!$B$3:$AQ$1079,AJ$2+1)</f>
        <v>21.668818138008227</v>
      </c>
      <c r="AK323">
        <f>VLOOKUP($AC323,LS_Coint_BD!$B$3:$AQ$1079,AK$2)*$AD323+VLOOKUP($AC323,LS_Coint_BD!$B$3:$AQ$1079,AK$2+1)</f>
        <v>0</v>
      </c>
      <c r="AL323">
        <f>VLOOKUP($AC323,LS_Coint_BD!$B$3:$AQ$1079,AL$2)*$AD323+VLOOKUP($AC323,LS_Coint_BD!$B$3:$AQ$1079,AL$2+1)</f>
        <v>21.908651714876701</v>
      </c>
      <c r="AM323">
        <f>VLOOKUP($AC323,LS_Coint_BD!$B$3:$AQ$1079,AM$2)*$AD323+VLOOKUP($AC323,LS_Coint_BD!$B$3:$AQ$1079,AM$2+1)</f>
        <v>23.811126834381501</v>
      </c>
      <c r="AN323">
        <f>VLOOKUP($AC323,LS_Coint_BD!$B$3:$AQ$1079,AN$2)</f>
        <v>0</v>
      </c>
      <c r="AO323">
        <f>VLOOKUP($AC323,LS_Coint_BD!$B$3:$AQ$1079,AO$2)</f>
        <v>1.07259568066232</v>
      </c>
      <c r="AP323">
        <f>VLOOKUP($AC323,LS_Coint_BD!$B$3:$AQ$1079,AP$2)</f>
        <v>1.0274873784788701</v>
      </c>
      <c r="AQ323">
        <f>VLOOKUP($AC323,LS_Coint_BD!$B$3:$AQ$1079,AQ$2)</f>
        <v>1.1246938110140601</v>
      </c>
      <c r="AR323">
        <f>VLOOKUP($AC323,LS_Coint_BD!$B$3:$AQ$1079,AR$2)</f>
        <v>1.4677530898630899</v>
      </c>
      <c r="AS323">
        <f>VLOOKUP($AC323,LS_Coint_BD!$B$3:$AQ$1079,AS$2)</f>
        <v>0</v>
      </c>
      <c r="AT323">
        <f>VLOOKUP($AC323,LS_Coint_BD!$B$3:$AQ$1079,AT$2)</f>
        <v>1.7850010675986201</v>
      </c>
      <c r="AU323">
        <f>VLOOKUP($AC323,LS_Coint_BD!$B$3:$AQ$1079,AU$2)</f>
        <v>2.5108634177539</v>
      </c>
      <c r="AV323">
        <f>VLOOKUP($AC323,LS_Coint_BD!$B$3:$AQ$1079,AV$2)</f>
        <v>0</v>
      </c>
      <c r="AW323">
        <f>VLOOKUP($AC323,LS_Coint_BD!$B$3:$AQ$1079,AW$2)</f>
        <v>4.0560147832972399E-15</v>
      </c>
      <c r="AX323">
        <f>VLOOKUP($AC323,LS_Coint_BD!$B$3:$AQ$1079,AX$2)</f>
        <v>-2.0554986284488599E-15</v>
      </c>
      <c r="AY323">
        <f>VLOOKUP($AC323,LS_Coint_BD!$B$3:$AQ$1079,AY$2)</f>
        <v>-1.8873791418627701E-15</v>
      </c>
      <c r="AZ323">
        <f>VLOOKUP($AC323,LS_Coint_BD!$B$3:$AQ$1079,AZ$2)</f>
        <v>7.1054273576010003E-16</v>
      </c>
      <c r="BA323">
        <f>VLOOKUP($AC323,LS_Coint_BD!$B$3:$AQ$1079,BA$2)</f>
        <v>0</v>
      </c>
      <c r="BB323">
        <f>VLOOKUP($AC323,LS_Coint_BD!$B$3:$AQ$1079,BB$2)</f>
        <v>1.4210854715202001E-15</v>
      </c>
      <c r="BC323">
        <f>VLOOKUP($AC323,LS_Coint_BD!$B$3:$AQ$1079,BC$2)</f>
        <v>2.1600499167107002E-15</v>
      </c>
      <c r="BD323">
        <f t="shared" si="225"/>
        <v>0</v>
      </c>
      <c r="BE323">
        <f t="shared" si="226"/>
        <v>-2.1451913613246361</v>
      </c>
      <c r="BF323">
        <f t="shared" si="227"/>
        <v>2.0549747569577379</v>
      </c>
      <c r="BG323">
        <f t="shared" si="228"/>
        <v>2.2493876220281184</v>
      </c>
      <c r="BH323">
        <f t="shared" si="229"/>
        <v>2.9355061797261808</v>
      </c>
      <c r="BI323">
        <f t="shared" si="230"/>
        <v>0</v>
      </c>
      <c r="BJ323">
        <f t="shared" si="231"/>
        <v>3.5700021351972415</v>
      </c>
      <c r="BK323">
        <f t="shared" si="232"/>
        <v>-5.0217268355077982</v>
      </c>
      <c r="BL323">
        <f t="shared" si="233"/>
        <v>0</v>
      </c>
      <c r="BN323" s="30" t="b">
        <f t="shared" si="217"/>
        <v>0</v>
      </c>
      <c r="BO323" s="30" t="b">
        <f t="shared" si="218"/>
        <v>0</v>
      </c>
      <c r="BP323" s="30" t="b">
        <f t="shared" si="219"/>
        <v>0</v>
      </c>
      <c r="BQ323" s="30" t="b">
        <f t="shared" si="220"/>
        <v>0</v>
      </c>
      <c r="BR323" s="30" t="b">
        <f t="shared" si="221"/>
        <v>0</v>
      </c>
      <c r="BS323" s="30" t="b">
        <f t="shared" si="222"/>
        <v>0</v>
      </c>
      <c r="BT323" s="30" t="b">
        <f t="shared" si="223"/>
        <v>0</v>
      </c>
      <c r="BU323" s="30" t="b">
        <f t="shared" si="224"/>
        <v>0</v>
      </c>
    </row>
    <row r="324" spans="2:73" x14ac:dyDescent="0.3">
      <c r="B324" s="17" t="str">
        <f>VLOOKUP($AC324,LS_Coint_BD!$B$3:$D$1079,2)</f>
        <v>EGIE3</v>
      </c>
      <c r="C324" s="87" t="str">
        <f>VLOOKUP($AC324,LS_Coint_BD!$B$3:$D$1079,3)</f>
        <v>ENGI11</v>
      </c>
      <c r="D324" s="68">
        <f t="shared" si="234"/>
        <v>-0.44473408465056252</v>
      </c>
      <c r="E324" s="65">
        <f t="shared" si="235"/>
        <v>-4.6761440149305926</v>
      </c>
      <c r="F324" s="69">
        <f t="shared" si="236"/>
        <v>-3.1174293432870619</v>
      </c>
      <c r="G324" s="68">
        <f t="shared" si="237"/>
        <v>-0.12219785600419186</v>
      </c>
      <c r="H324" s="65">
        <f t="shared" si="238"/>
        <v>-4.6660965412034603</v>
      </c>
      <c r="I324" s="69">
        <f t="shared" si="239"/>
        <v>-3.1107310274689732</v>
      </c>
      <c r="J324" s="68">
        <f t="shared" si="240"/>
        <v>-0.20559882212084091</v>
      </c>
      <c r="K324" s="65">
        <f t="shared" si="241"/>
        <v>-4.7605824674201784</v>
      </c>
      <c r="L324" s="69">
        <f t="shared" si="242"/>
        <v>-3.1737216449467853</v>
      </c>
      <c r="M324" s="68">
        <f t="shared" si="243"/>
        <v>-0.10683273869190657</v>
      </c>
      <c r="N324" s="65">
        <f t="shared" si="244"/>
        <v>-5.6200371066253521</v>
      </c>
      <c r="O324" s="69">
        <f t="shared" si="245"/>
        <v>-3.7466914044169011</v>
      </c>
      <c r="P324" s="68">
        <f t="shared" si="246"/>
        <v>0.27899154279743499</v>
      </c>
      <c r="Q324" s="65">
        <f t="shared" si="247"/>
        <v>5.8843813598244443</v>
      </c>
      <c r="R324" s="69">
        <f t="shared" si="248"/>
        <v>3.9229209065496295</v>
      </c>
      <c r="S324" s="68">
        <f t="shared" si="249"/>
        <v>0</v>
      </c>
      <c r="T324" s="65">
        <f t="shared" si="250"/>
        <v>0</v>
      </c>
      <c r="U324" s="69">
        <f t="shared" si="251"/>
        <v>0</v>
      </c>
      <c r="V324" s="68">
        <f t="shared" si="252"/>
        <v>0.4427399084528858</v>
      </c>
      <c r="W324" s="65">
        <f t="shared" si="253"/>
        <v>6.3108927498691898</v>
      </c>
      <c r="X324" s="69">
        <f t="shared" si="254"/>
        <v>4.2072618332461262</v>
      </c>
      <c r="Y324" s="68">
        <f t="shared" si="255"/>
        <v>-0.8212227599423727</v>
      </c>
      <c r="Z324" s="65">
        <f t="shared" si="256"/>
        <v>-7.2053418574019474</v>
      </c>
      <c r="AA324" s="69">
        <f t="shared" si="257"/>
        <v>-4.8035612382679647</v>
      </c>
      <c r="AB324" s="98">
        <f>SUMIF(BN324:BU324,"VERDADEIRO",BN$3:$BU323)</f>
        <v>0</v>
      </c>
      <c r="AC324" s="97">
        <f t="shared" si="216"/>
        <v>321</v>
      </c>
      <c r="AD324">
        <f>RTD("tryd.rtdserver",,"COT",B324,"ULT")</f>
        <v>45.12</v>
      </c>
      <c r="AE324">
        <f>RTD("tryd.rtdserver",,"COT",C324,"ULT")</f>
        <v>50.11</v>
      </c>
      <c r="AF324">
        <f>VLOOKUP($AC324,LS_Coint_BD!$B$3:$AQ$1079,AF$2)*$AD324+VLOOKUP($AC324,LS_Coint_BD!$B$3:$AQ$1079,AF$2+1)</f>
        <v>50.554734084650562</v>
      </c>
      <c r="AG324">
        <f>VLOOKUP($AC324,LS_Coint_BD!$B$3:$AQ$1079,AG$2)*$AD324+VLOOKUP($AC324,LS_Coint_BD!$B$3:$AQ$1079,AG$2+1)</f>
        <v>50.232197856004191</v>
      </c>
      <c r="AH324">
        <f>VLOOKUP($AC324,LS_Coint_BD!$B$3:$AQ$1079,AH$2)*$AD324+VLOOKUP($AC324,LS_Coint_BD!$B$3:$AQ$1079,AH$2+1)</f>
        <v>50.31559882212084</v>
      </c>
      <c r="AI324">
        <f>VLOOKUP($AC324,LS_Coint_BD!$B$3:$AQ$1079,AI$2)*$AD324+VLOOKUP($AC324,LS_Coint_BD!$B$3:$AQ$1079,AI$2+1)</f>
        <v>50.216832738691906</v>
      </c>
      <c r="AJ324">
        <f>VLOOKUP($AC324,LS_Coint_BD!$B$3:$AQ$1079,AJ$2)*$AD324+VLOOKUP($AC324,LS_Coint_BD!$B$3:$AQ$1079,AJ$2+1)</f>
        <v>49.831008457202564</v>
      </c>
      <c r="AK324">
        <f>VLOOKUP($AC324,LS_Coint_BD!$B$3:$AQ$1079,AK$2)*$AD324+VLOOKUP($AC324,LS_Coint_BD!$B$3:$AQ$1079,AK$2+1)</f>
        <v>0</v>
      </c>
      <c r="AL324">
        <f>VLOOKUP($AC324,LS_Coint_BD!$B$3:$AQ$1079,AL$2)*$AD324+VLOOKUP($AC324,LS_Coint_BD!$B$3:$AQ$1079,AL$2+1)</f>
        <v>49.667260091547114</v>
      </c>
      <c r="AM324">
        <f>VLOOKUP($AC324,LS_Coint_BD!$B$3:$AQ$1079,AM$2)*$AD324+VLOOKUP($AC324,LS_Coint_BD!$B$3:$AQ$1079,AM$2+1)</f>
        <v>50.931222759942372</v>
      </c>
      <c r="AN324">
        <f>VLOOKUP($AC324,LS_Coint_BD!$B$3:$AQ$1079,AN$2)</f>
        <v>1.5587146716435301</v>
      </c>
      <c r="AO324">
        <f>VLOOKUP($AC324,LS_Coint_BD!$B$3:$AQ$1079,AO$2)</f>
        <v>1.5553655137344899</v>
      </c>
      <c r="AP324">
        <f>VLOOKUP($AC324,LS_Coint_BD!$B$3:$AQ$1079,AP$2)</f>
        <v>1.58686082247339</v>
      </c>
      <c r="AQ324">
        <f>VLOOKUP($AC324,LS_Coint_BD!$B$3:$AQ$1079,AQ$2)</f>
        <v>1.8733457022084501</v>
      </c>
      <c r="AR324">
        <f>VLOOKUP($AC324,LS_Coint_BD!$B$3:$AQ$1079,AR$2)</f>
        <v>1.9614604532748099</v>
      </c>
      <c r="AS324">
        <f>VLOOKUP($AC324,LS_Coint_BD!$B$3:$AQ$1079,AS$2)</f>
        <v>0</v>
      </c>
      <c r="AT324">
        <f>VLOOKUP($AC324,LS_Coint_BD!$B$3:$AQ$1079,AT$2)</f>
        <v>2.10363091662306</v>
      </c>
      <c r="AU324">
        <f>VLOOKUP($AC324,LS_Coint_BD!$B$3:$AQ$1079,AU$2)</f>
        <v>2.4017806191339801</v>
      </c>
      <c r="AV324">
        <f>VLOOKUP($AC324,LS_Coint_BD!$B$3:$AQ$1079,AV$2)</f>
        <v>-1.9895196601282799E-15</v>
      </c>
      <c r="AW324">
        <f>VLOOKUP($AC324,LS_Coint_BD!$B$3:$AQ$1079,AW$2)</f>
        <v>6.7501559897209499E-15</v>
      </c>
      <c r="AX324">
        <f>VLOOKUP($AC324,LS_Coint_BD!$B$3:$AQ$1079,AX$2)</f>
        <v>-5.1768113605378702E-15</v>
      </c>
      <c r="AY324">
        <f>VLOOKUP($AC324,LS_Coint_BD!$B$3:$AQ$1079,AY$2)</f>
        <v>-6.6613381477509402E-16</v>
      </c>
      <c r="AZ324">
        <f>VLOOKUP($AC324,LS_Coint_BD!$B$3:$AQ$1079,AZ$2)</f>
        <v>9.7107507220546996E-15</v>
      </c>
      <c r="BA324">
        <f>VLOOKUP($AC324,LS_Coint_BD!$B$3:$AQ$1079,BA$2)</f>
        <v>0</v>
      </c>
      <c r="BB324">
        <f>VLOOKUP($AC324,LS_Coint_BD!$B$3:$AQ$1079,BB$2)</f>
        <v>6.0719106510408597E-15</v>
      </c>
      <c r="BC324">
        <f>VLOOKUP($AC324,LS_Coint_BD!$B$3:$AQ$1079,BC$2)</f>
        <v>-4.3200998334214098E-15</v>
      </c>
      <c r="BD324">
        <f t="shared" si="225"/>
        <v>-3.1174293432870619</v>
      </c>
      <c r="BE324">
        <f t="shared" si="226"/>
        <v>-3.1107310274689732</v>
      </c>
      <c r="BF324">
        <f t="shared" si="227"/>
        <v>-3.1737216449467853</v>
      </c>
      <c r="BG324">
        <f t="shared" si="228"/>
        <v>-3.7466914044169011</v>
      </c>
      <c r="BH324">
        <f t="shared" si="229"/>
        <v>3.9229209065496295</v>
      </c>
      <c r="BI324">
        <f t="shared" si="230"/>
        <v>0</v>
      </c>
      <c r="BJ324">
        <f t="shared" si="231"/>
        <v>4.2072618332461262</v>
      </c>
      <c r="BK324">
        <f t="shared" si="232"/>
        <v>-4.8035612382679647</v>
      </c>
      <c r="BL324">
        <f t="shared" si="233"/>
        <v>-3.1174293432870579</v>
      </c>
      <c r="BN324" s="19" t="b">
        <f t="shared" si="217"/>
        <v>0</v>
      </c>
      <c r="BO324" s="19" t="b">
        <f t="shared" si="218"/>
        <v>0</v>
      </c>
      <c r="BP324" s="19" t="b">
        <f t="shared" si="219"/>
        <v>0</v>
      </c>
      <c r="BQ324" s="19" t="b">
        <f t="shared" si="220"/>
        <v>0</v>
      </c>
      <c r="BR324" s="19" t="b">
        <f t="shared" si="221"/>
        <v>0</v>
      </c>
      <c r="BS324" s="19" t="b">
        <f t="shared" si="222"/>
        <v>0</v>
      </c>
      <c r="BT324" s="19" t="b">
        <f t="shared" si="223"/>
        <v>0</v>
      </c>
      <c r="BU324" s="19" t="b">
        <f t="shared" si="224"/>
        <v>0</v>
      </c>
    </row>
    <row r="325" spans="2:73" x14ac:dyDescent="0.3">
      <c r="B325" s="17" t="str">
        <f>VLOOKUP($AC325,LS_Coint_BD!$B$3:$D$1079,2)</f>
        <v>EGIE3</v>
      </c>
      <c r="C325" s="87" t="str">
        <f>VLOOKUP($AC325,LS_Coint_BD!$B$3:$D$1079,3)</f>
        <v>IRBR3</v>
      </c>
      <c r="D325" s="70">
        <f t="shared" si="234"/>
        <v>0</v>
      </c>
      <c r="E325" s="66">
        <f t="shared" si="235"/>
        <v>0</v>
      </c>
      <c r="F325" s="71">
        <f t="shared" si="236"/>
        <v>0</v>
      </c>
      <c r="G325" s="70">
        <f t="shared" si="237"/>
        <v>-0.44648744246497607</v>
      </c>
      <c r="H325" s="66">
        <f t="shared" si="238"/>
        <v>-1.8040154031406019</v>
      </c>
      <c r="I325" s="71">
        <f t="shared" si="239"/>
        <v>-1.2026769354270679</v>
      </c>
      <c r="J325" s="70">
        <f t="shared" si="240"/>
        <v>-0.58987830925084417</v>
      </c>
      <c r="K325" s="66">
        <f t="shared" si="241"/>
        <v>-2.0523286458475201</v>
      </c>
      <c r="L325" s="71">
        <f t="shared" si="242"/>
        <v>-1.3682190972316801</v>
      </c>
      <c r="M325" s="70">
        <f t="shared" si="243"/>
        <v>0</v>
      </c>
      <c r="N325" s="66">
        <f t="shared" si="244"/>
        <v>0</v>
      </c>
      <c r="O325" s="71">
        <f t="shared" si="245"/>
        <v>0</v>
      </c>
      <c r="P325" s="70">
        <f t="shared" si="246"/>
        <v>0</v>
      </c>
      <c r="Q325" s="66">
        <f t="shared" si="247"/>
        <v>0</v>
      </c>
      <c r="R325" s="71">
        <f t="shared" si="248"/>
        <v>0</v>
      </c>
      <c r="S325" s="70">
        <f t="shared" si="249"/>
        <v>-0.57709793642562346</v>
      </c>
      <c r="T325" s="66">
        <f t="shared" si="250"/>
        <v>-3.6146821622851211</v>
      </c>
      <c r="U325" s="71">
        <f t="shared" si="251"/>
        <v>-2.4097881081900807</v>
      </c>
      <c r="V325" s="70">
        <f t="shared" si="252"/>
        <v>-0.53897349123323401</v>
      </c>
      <c r="W325" s="66">
        <f t="shared" si="253"/>
        <v>-3.6033408691304389</v>
      </c>
      <c r="X325" s="71">
        <f t="shared" si="254"/>
        <v>-2.4022272460869591</v>
      </c>
      <c r="Y325" s="70">
        <f t="shared" si="255"/>
        <v>-7.2949388973572944</v>
      </c>
      <c r="Z325" s="66">
        <f t="shared" si="256"/>
        <v>-17.360034446403848</v>
      </c>
      <c r="AA325" s="71">
        <f t="shared" si="257"/>
        <v>-11.573356297602565</v>
      </c>
      <c r="AB325" s="98">
        <f>SUMIF(BN325:BU325,"VERDADEIRO",BN$3:$BU324)</f>
        <v>0</v>
      </c>
      <c r="AC325" s="97">
        <f t="shared" si="216"/>
        <v>322</v>
      </c>
      <c r="AD325">
        <f>RTD("tryd.rtdserver",,"COT",B325,"ULT")</f>
        <v>45.12</v>
      </c>
      <c r="AE325">
        <f>RTD("tryd.rtdserver",,"COT",C325,"ULT")</f>
        <v>6.91</v>
      </c>
      <c r="AF325">
        <f>VLOOKUP($AC325,LS_Coint_BD!$B$3:$AQ$1079,AF$2)*$AD325+VLOOKUP($AC325,LS_Coint_BD!$B$3:$AQ$1079,AF$2+1)</f>
        <v>0</v>
      </c>
      <c r="AG325">
        <f>VLOOKUP($AC325,LS_Coint_BD!$B$3:$AQ$1079,AG$2)*$AD325+VLOOKUP($AC325,LS_Coint_BD!$B$3:$AQ$1079,AG$2+1)</f>
        <v>7.3564874424649762</v>
      </c>
      <c r="AH325">
        <f>VLOOKUP($AC325,LS_Coint_BD!$B$3:$AQ$1079,AH$2)*$AD325+VLOOKUP($AC325,LS_Coint_BD!$B$3:$AQ$1079,AH$2+1)</f>
        <v>7.4998783092508443</v>
      </c>
      <c r="AI325">
        <f>VLOOKUP($AC325,LS_Coint_BD!$B$3:$AQ$1079,AI$2)*$AD325+VLOOKUP($AC325,LS_Coint_BD!$B$3:$AQ$1079,AI$2+1)</f>
        <v>0</v>
      </c>
      <c r="AJ325">
        <f>VLOOKUP($AC325,LS_Coint_BD!$B$3:$AQ$1079,AJ$2)*$AD325+VLOOKUP($AC325,LS_Coint_BD!$B$3:$AQ$1079,AJ$2+1)</f>
        <v>0</v>
      </c>
      <c r="AK325">
        <f>VLOOKUP($AC325,LS_Coint_BD!$B$3:$AQ$1079,AK$2)*$AD325+VLOOKUP($AC325,LS_Coint_BD!$B$3:$AQ$1079,AK$2+1)</f>
        <v>7.4870979364256236</v>
      </c>
      <c r="AL325">
        <f>VLOOKUP($AC325,LS_Coint_BD!$B$3:$AQ$1079,AL$2)*$AD325+VLOOKUP($AC325,LS_Coint_BD!$B$3:$AQ$1079,AL$2+1)</f>
        <v>7.4489734912332342</v>
      </c>
      <c r="AM325">
        <f>VLOOKUP($AC325,LS_Coint_BD!$B$3:$AQ$1079,AM$2)*$AD325+VLOOKUP($AC325,LS_Coint_BD!$B$3:$AQ$1079,AM$2+1)</f>
        <v>14.204938897357295</v>
      </c>
      <c r="AN325">
        <f>VLOOKUP($AC325,LS_Coint_BD!$B$3:$AQ$1079,AN$2)</f>
        <v>0</v>
      </c>
      <c r="AO325">
        <f>VLOOKUP($AC325,LS_Coint_BD!$B$3:$AQ$1079,AO$2)</f>
        <v>0.60133846771353405</v>
      </c>
      <c r="AP325">
        <f>VLOOKUP($AC325,LS_Coint_BD!$B$3:$AQ$1079,AP$2)</f>
        <v>0.68410954861583995</v>
      </c>
      <c r="AQ325">
        <f>VLOOKUP($AC325,LS_Coint_BD!$B$3:$AQ$1079,AQ$2)</f>
        <v>0</v>
      </c>
      <c r="AR325">
        <f>VLOOKUP($AC325,LS_Coint_BD!$B$3:$AQ$1079,AR$2)</f>
        <v>0</v>
      </c>
      <c r="AS325">
        <f>VLOOKUP($AC325,LS_Coint_BD!$B$3:$AQ$1079,AS$2)</f>
        <v>1.2048940540950399</v>
      </c>
      <c r="AT325">
        <f>VLOOKUP($AC325,LS_Coint_BD!$B$3:$AQ$1079,AT$2)</f>
        <v>1.20111362304348</v>
      </c>
      <c r="AU325">
        <f>VLOOKUP($AC325,LS_Coint_BD!$B$3:$AQ$1079,AU$2)</f>
        <v>5.78667814880128</v>
      </c>
      <c r="AV325">
        <f>VLOOKUP($AC325,LS_Coint_BD!$B$3:$AQ$1079,AV$2)</f>
        <v>0</v>
      </c>
      <c r="AW325">
        <f>VLOOKUP($AC325,LS_Coint_BD!$B$3:$AQ$1079,AW$2)</f>
        <v>2.29446091755866E-16</v>
      </c>
      <c r="AX325">
        <f>VLOOKUP($AC325,LS_Coint_BD!$B$3:$AQ$1079,AX$2)</f>
        <v>-2.7914178904861098E-16</v>
      </c>
      <c r="AY325">
        <f>VLOOKUP($AC325,LS_Coint_BD!$B$3:$AQ$1079,AY$2)</f>
        <v>0</v>
      </c>
      <c r="AZ325">
        <f>VLOOKUP($AC325,LS_Coint_BD!$B$3:$AQ$1079,AZ$2)</f>
        <v>0</v>
      </c>
      <c r="BA325">
        <f>VLOOKUP($AC325,LS_Coint_BD!$B$3:$AQ$1079,BA$2)</f>
        <v>-1.06581410364015E-15</v>
      </c>
      <c r="BB325">
        <f>VLOOKUP($AC325,LS_Coint_BD!$B$3:$AQ$1079,BB$2)</f>
        <v>9.0432711824012702E-16</v>
      </c>
      <c r="BC325">
        <f>VLOOKUP($AC325,LS_Coint_BD!$B$3:$AQ$1079,BC$2)</f>
        <v>-5.4569682106375703E-15</v>
      </c>
      <c r="BD325">
        <f t="shared" si="225"/>
        <v>0</v>
      </c>
      <c r="BE325">
        <f t="shared" si="226"/>
        <v>-1.2026769354270679</v>
      </c>
      <c r="BF325">
        <f t="shared" si="227"/>
        <v>-1.3682190972316801</v>
      </c>
      <c r="BG325">
        <f t="shared" si="228"/>
        <v>0</v>
      </c>
      <c r="BH325">
        <f t="shared" si="229"/>
        <v>0</v>
      </c>
      <c r="BI325">
        <f t="shared" si="230"/>
        <v>-2.4097881081900807</v>
      </c>
      <c r="BJ325">
        <f t="shared" si="231"/>
        <v>-2.4022272460869591</v>
      </c>
      <c r="BK325">
        <f t="shared" si="232"/>
        <v>-11.573356297602565</v>
      </c>
      <c r="BL325">
        <f t="shared" si="233"/>
        <v>0</v>
      </c>
      <c r="BN325" s="30" t="b">
        <f t="shared" si="217"/>
        <v>0</v>
      </c>
      <c r="BO325" s="30" t="b">
        <f t="shared" si="218"/>
        <v>0</v>
      </c>
      <c r="BP325" s="30" t="b">
        <f t="shared" si="219"/>
        <v>0</v>
      </c>
      <c r="BQ325" s="30" t="b">
        <f t="shared" si="220"/>
        <v>0</v>
      </c>
      <c r="BR325" s="30" t="b">
        <f t="shared" si="221"/>
        <v>0</v>
      </c>
      <c r="BS325" s="30" t="b">
        <f t="shared" si="222"/>
        <v>0</v>
      </c>
      <c r="BT325" s="30" t="b">
        <f t="shared" si="223"/>
        <v>0</v>
      </c>
      <c r="BU325" s="30" t="b">
        <f t="shared" si="224"/>
        <v>0</v>
      </c>
    </row>
    <row r="326" spans="2:73" x14ac:dyDescent="0.3">
      <c r="B326" s="17" t="str">
        <f>VLOOKUP($AC326,LS_Coint_BD!$B$3:$D$1079,2)</f>
        <v>EGIE3</v>
      </c>
      <c r="C326" s="87" t="str">
        <f>VLOOKUP($AC326,LS_Coint_BD!$B$3:$D$1079,3)</f>
        <v>JBSS3</v>
      </c>
      <c r="D326" s="68">
        <f t="shared" si="234"/>
        <v>0.79408226415078431</v>
      </c>
      <c r="E326" s="65">
        <f t="shared" si="235"/>
        <v>3.3038448135270606</v>
      </c>
      <c r="F326" s="69">
        <f t="shared" si="236"/>
        <v>2.2025632090180403</v>
      </c>
      <c r="G326" s="68">
        <f t="shared" si="237"/>
        <v>0.83177503721966417</v>
      </c>
      <c r="H326" s="65">
        <f t="shared" si="238"/>
        <v>3.4151500589047208</v>
      </c>
      <c r="I326" s="69">
        <f t="shared" si="239"/>
        <v>2.2767667059364807</v>
      </c>
      <c r="J326" s="68">
        <f t="shared" si="240"/>
        <v>1.1729879233100178</v>
      </c>
      <c r="K326" s="65">
        <f t="shared" si="241"/>
        <v>3.4097547186689381</v>
      </c>
      <c r="L326" s="69">
        <f t="shared" si="242"/>
        <v>2.2731698124459587</v>
      </c>
      <c r="M326" s="68">
        <f t="shared" si="243"/>
        <v>1.1978156798158928</v>
      </c>
      <c r="N326" s="65">
        <f t="shared" si="244"/>
        <v>3.2468357538157804</v>
      </c>
      <c r="O326" s="69">
        <f t="shared" si="245"/>
        <v>2.1645571692105201</v>
      </c>
      <c r="P326" s="68">
        <f t="shared" si="246"/>
        <v>1.4102007956661105</v>
      </c>
      <c r="Q326" s="65">
        <f t="shared" si="247"/>
        <v>3.2435484019421104</v>
      </c>
      <c r="R326" s="69">
        <f t="shared" si="248"/>
        <v>2.1623656012947401</v>
      </c>
      <c r="S326" s="68">
        <f t="shared" si="249"/>
        <v>2.0844641144327127</v>
      </c>
      <c r="T326" s="65">
        <f t="shared" si="250"/>
        <v>3.8520003633461086</v>
      </c>
      <c r="U326" s="69">
        <f t="shared" si="251"/>
        <v>2.5680002422307391</v>
      </c>
      <c r="V326" s="68">
        <f t="shared" si="252"/>
        <v>1.9940187410579568</v>
      </c>
      <c r="W326" s="65">
        <f t="shared" si="253"/>
        <v>4.1530318220219105</v>
      </c>
      <c r="X326" s="69">
        <f t="shared" si="254"/>
        <v>2.7686878813479403</v>
      </c>
      <c r="Y326" s="68">
        <f t="shared" si="255"/>
        <v>1.755351238677882</v>
      </c>
      <c r="Z326" s="65">
        <f t="shared" si="256"/>
        <v>4.6163305641032419</v>
      </c>
      <c r="AA326" s="69">
        <f t="shared" si="257"/>
        <v>3.0775537094021614</v>
      </c>
      <c r="AB326" s="98">
        <f>SUMIF(BN326:BU326,"VERDADEIRO",BN$3:$BU325)</f>
        <v>0</v>
      </c>
      <c r="AC326" s="97">
        <f t="shared" ref="AC326:AC389" si="258">AC325+1</f>
        <v>323</v>
      </c>
      <c r="AD326">
        <f>RTD("tryd.rtdserver",,"COT",B326,"ULT")</f>
        <v>45.12</v>
      </c>
      <c r="AE326">
        <f>RTD("tryd.rtdserver",,"COT",C326,"ULT")</f>
        <v>25.15</v>
      </c>
      <c r="AF326">
        <f>VLOOKUP($AC326,LS_Coint_BD!$B$3:$AQ$1079,AF$2)*$AD326+VLOOKUP($AC326,LS_Coint_BD!$B$3:$AQ$1079,AF$2+1)</f>
        <v>24.355917735849214</v>
      </c>
      <c r="AG326">
        <f>VLOOKUP($AC326,LS_Coint_BD!$B$3:$AQ$1079,AG$2)*$AD326+VLOOKUP($AC326,LS_Coint_BD!$B$3:$AQ$1079,AG$2+1)</f>
        <v>24.318224962780334</v>
      </c>
      <c r="AH326">
        <f>VLOOKUP($AC326,LS_Coint_BD!$B$3:$AQ$1079,AH$2)*$AD326+VLOOKUP($AC326,LS_Coint_BD!$B$3:$AQ$1079,AH$2+1)</f>
        <v>23.977012076689981</v>
      </c>
      <c r="AI326">
        <f>VLOOKUP($AC326,LS_Coint_BD!$B$3:$AQ$1079,AI$2)*$AD326+VLOOKUP($AC326,LS_Coint_BD!$B$3:$AQ$1079,AI$2+1)</f>
        <v>23.952184320184106</v>
      </c>
      <c r="AJ326">
        <f>VLOOKUP($AC326,LS_Coint_BD!$B$3:$AQ$1079,AJ$2)*$AD326+VLOOKUP($AC326,LS_Coint_BD!$B$3:$AQ$1079,AJ$2+1)</f>
        <v>23.739799204333888</v>
      </c>
      <c r="AK326">
        <f>VLOOKUP($AC326,LS_Coint_BD!$B$3:$AQ$1079,AK$2)*$AD326+VLOOKUP($AC326,LS_Coint_BD!$B$3:$AQ$1079,AK$2+1)</f>
        <v>23.065535885567286</v>
      </c>
      <c r="AL326">
        <f>VLOOKUP($AC326,LS_Coint_BD!$B$3:$AQ$1079,AL$2)*$AD326+VLOOKUP($AC326,LS_Coint_BD!$B$3:$AQ$1079,AL$2+1)</f>
        <v>23.155981258942042</v>
      </c>
      <c r="AM326">
        <f>VLOOKUP($AC326,LS_Coint_BD!$B$3:$AQ$1079,AM$2)*$AD326+VLOOKUP($AC326,LS_Coint_BD!$B$3:$AQ$1079,AM$2+1)</f>
        <v>23.394648761322117</v>
      </c>
      <c r="AN326">
        <f>VLOOKUP($AC326,LS_Coint_BD!$B$3:$AQ$1079,AN$2)</f>
        <v>1.1012816045090199</v>
      </c>
      <c r="AO326">
        <f>VLOOKUP($AC326,LS_Coint_BD!$B$3:$AQ$1079,AO$2)</f>
        <v>1.1383833529682399</v>
      </c>
      <c r="AP326">
        <f>VLOOKUP($AC326,LS_Coint_BD!$B$3:$AQ$1079,AP$2)</f>
        <v>1.13658490622298</v>
      </c>
      <c r="AQ326">
        <f>VLOOKUP($AC326,LS_Coint_BD!$B$3:$AQ$1079,AQ$2)</f>
        <v>1.0822785846052601</v>
      </c>
      <c r="AR326">
        <f>VLOOKUP($AC326,LS_Coint_BD!$B$3:$AQ$1079,AR$2)</f>
        <v>1.08118280064737</v>
      </c>
      <c r="AS326">
        <f>VLOOKUP($AC326,LS_Coint_BD!$B$3:$AQ$1079,AS$2)</f>
        <v>1.28400012111537</v>
      </c>
      <c r="AT326">
        <f>VLOOKUP($AC326,LS_Coint_BD!$B$3:$AQ$1079,AT$2)</f>
        <v>1.3843439406739699</v>
      </c>
      <c r="AU326">
        <f>VLOOKUP($AC326,LS_Coint_BD!$B$3:$AQ$1079,AU$2)</f>
        <v>1.5387768547010801</v>
      </c>
      <c r="AV326">
        <f>VLOOKUP($AC326,LS_Coint_BD!$B$3:$AQ$1079,AV$2)</f>
        <v>6.3948846218409005E-16</v>
      </c>
      <c r="AW326">
        <f>VLOOKUP($AC326,LS_Coint_BD!$B$3:$AQ$1079,AW$2)</f>
        <v>9.1778436702346303E-16</v>
      </c>
      <c r="AX326">
        <f>VLOOKUP($AC326,LS_Coint_BD!$B$3:$AQ$1079,AX$2)</f>
        <v>-1.19269673502588E-15</v>
      </c>
      <c r="AY326">
        <f>VLOOKUP($AC326,LS_Coint_BD!$B$3:$AQ$1079,AY$2)</f>
        <v>1.55431223447522E-16</v>
      </c>
      <c r="AZ326">
        <f>VLOOKUP($AC326,LS_Coint_BD!$B$3:$AQ$1079,AZ$2)</f>
        <v>1.5789838572446701E-16</v>
      </c>
      <c r="BA326">
        <f>VLOOKUP($AC326,LS_Coint_BD!$B$3:$AQ$1079,BA$2)</f>
        <v>-7.4606987254810497E-16</v>
      </c>
      <c r="BB326">
        <f>VLOOKUP($AC326,LS_Coint_BD!$B$3:$AQ$1079,BB$2)</f>
        <v>3.2297397080004599E-16</v>
      </c>
      <c r="BC326">
        <f>VLOOKUP($AC326,LS_Coint_BD!$B$3:$AQ$1079,BC$2)</f>
        <v>1.20792265079217E-15</v>
      </c>
      <c r="BD326">
        <f t="shared" si="225"/>
        <v>2.2025632090180403</v>
      </c>
      <c r="BE326">
        <f t="shared" si="226"/>
        <v>2.2767667059364807</v>
      </c>
      <c r="BF326">
        <f t="shared" si="227"/>
        <v>2.2731698124459587</v>
      </c>
      <c r="BG326">
        <f t="shared" si="228"/>
        <v>2.1645571692105201</v>
      </c>
      <c r="BH326">
        <f t="shared" si="229"/>
        <v>2.1623656012947401</v>
      </c>
      <c r="BI326">
        <f t="shared" si="230"/>
        <v>2.5680002422307391</v>
      </c>
      <c r="BJ326">
        <f t="shared" si="231"/>
        <v>2.7686878813479403</v>
      </c>
      <c r="BK326">
        <f t="shared" si="232"/>
        <v>3.0775537094021614</v>
      </c>
      <c r="BL326">
        <f t="shared" si="233"/>
        <v>2.2025632090180416</v>
      </c>
      <c r="BN326" s="19" t="b">
        <f t="shared" si="217"/>
        <v>0</v>
      </c>
      <c r="BO326" s="19" t="b">
        <f t="shared" si="218"/>
        <v>0</v>
      </c>
      <c r="BP326" s="19" t="b">
        <f t="shared" si="219"/>
        <v>0</v>
      </c>
      <c r="BQ326" s="19" t="b">
        <f t="shared" si="220"/>
        <v>0</v>
      </c>
      <c r="BR326" s="19" t="b">
        <f t="shared" si="221"/>
        <v>0</v>
      </c>
      <c r="BS326" s="19" t="b">
        <f t="shared" si="222"/>
        <v>0</v>
      </c>
      <c r="BT326" s="19" t="b">
        <f t="shared" si="223"/>
        <v>0</v>
      </c>
      <c r="BU326" s="19" t="b">
        <f t="shared" si="224"/>
        <v>0</v>
      </c>
    </row>
    <row r="327" spans="2:73" x14ac:dyDescent="0.3">
      <c r="B327" s="17" t="str">
        <f>VLOOKUP($AC327,LS_Coint_BD!$B$3:$D$1079,2)</f>
        <v>EGIE3</v>
      </c>
      <c r="C327" s="87" t="str">
        <f>VLOOKUP($AC327,LS_Coint_BD!$B$3:$D$1079,3)</f>
        <v>MRVE3</v>
      </c>
      <c r="D327" s="70">
        <f t="shared" si="234"/>
        <v>0</v>
      </c>
      <c r="E327" s="66">
        <f t="shared" si="235"/>
        <v>0</v>
      </c>
      <c r="F327" s="71">
        <f t="shared" si="236"/>
        <v>0</v>
      </c>
      <c r="G327" s="70">
        <f t="shared" si="237"/>
        <v>0</v>
      </c>
      <c r="H327" s="66">
        <f t="shared" si="238"/>
        <v>0</v>
      </c>
      <c r="I327" s="71">
        <f t="shared" si="239"/>
        <v>0</v>
      </c>
      <c r="J327" s="70">
        <f t="shared" si="240"/>
        <v>0</v>
      </c>
      <c r="K327" s="66">
        <f t="shared" si="241"/>
        <v>0</v>
      </c>
      <c r="L327" s="71">
        <f t="shared" si="242"/>
        <v>0</v>
      </c>
      <c r="M327" s="70">
        <f t="shared" si="243"/>
        <v>4.0520174302365319E-2</v>
      </c>
      <c r="N327" s="66">
        <f t="shared" si="244"/>
        <v>3.2213241475120182</v>
      </c>
      <c r="O327" s="71">
        <f t="shared" si="245"/>
        <v>2.1475494316746788</v>
      </c>
      <c r="P327" s="70">
        <f t="shared" si="246"/>
        <v>-0.17363587580680573</v>
      </c>
      <c r="Q327" s="66">
        <f t="shared" si="247"/>
        <v>-3.3293788130936997</v>
      </c>
      <c r="R327" s="71">
        <f t="shared" si="248"/>
        <v>-2.2195858753957998</v>
      </c>
      <c r="S327" s="70">
        <f t="shared" si="249"/>
        <v>-0.442649617807227</v>
      </c>
      <c r="T327" s="66">
        <f t="shared" si="250"/>
        <v>-3.3310016825407844</v>
      </c>
      <c r="U327" s="71">
        <f t="shared" si="251"/>
        <v>-2.2206677883605228</v>
      </c>
      <c r="V327" s="70">
        <f t="shared" si="252"/>
        <v>-0.58095946490362849</v>
      </c>
      <c r="W327" s="66">
        <f t="shared" si="253"/>
        <v>-4.092391996467212</v>
      </c>
      <c r="X327" s="71">
        <f t="shared" si="254"/>
        <v>-2.7282613309781412</v>
      </c>
      <c r="Y327" s="70">
        <f t="shared" si="255"/>
        <v>0.37342168591904823</v>
      </c>
      <c r="Z327" s="66">
        <f t="shared" si="256"/>
        <v>4.7352620875809901</v>
      </c>
      <c r="AA327" s="71">
        <f t="shared" si="257"/>
        <v>3.1568413917206604</v>
      </c>
      <c r="AB327" s="98">
        <f>SUMIF(BN327:BU327,"VERDADEIRO",BN$3:$BU326)</f>
        <v>0</v>
      </c>
      <c r="AC327" s="97">
        <f t="shared" si="258"/>
        <v>324</v>
      </c>
      <c r="AD327">
        <f>RTD("tryd.rtdserver",,"COT",B327,"ULT")</f>
        <v>45.12</v>
      </c>
      <c r="AE327">
        <f>RTD("tryd.rtdserver",,"COT",C327,"ULT")</f>
        <v>19.75</v>
      </c>
      <c r="AF327">
        <f>VLOOKUP($AC327,LS_Coint_BD!$B$3:$AQ$1079,AF$2)*$AD327+VLOOKUP($AC327,LS_Coint_BD!$B$3:$AQ$1079,AF$2+1)</f>
        <v>0</v>
      </c>
      <c r="AG327">
        <f>VLOOKUP($AC327,LS_Coint_BD!$B$3:$AQ$1079,AG$2)*$AD327+VLOOKUP($AC327,LS_Coint_BD!$B$3:$AQ$1079,AG$2+1)</f>
        <v>0</v>
      </c>
      <c r="AH327">
        <f>VLOOKUP($AC327,LS_Coint_BD!$B$3:$AQ$1079,AH$2)*$AD327+VLOOKUP($AC327,LS_Coint_BD!$B$3:$AQ$1079,AH$2+1)</f>
        <v>0</v>
      </c>
      <c r="AI327">
        <f>VLOOKUP($AC327,LS_Coint_BD!$B$3:$AQ$1079,AI$2)*$AD327+VLOOKUP($AC327,LS_Coint_BD!$B$3:$AQ$1079,AI$2+1)</f>
        <v>19.709479825697635</v>
      </c>
      <c r="AJ327">
        <f>VLOOKUP($AC327,LS_Coint_BD!$B$3:$AQ$1079,AJ$2)*$AD327+VLOOKUP($AC327,LS_Coint_BD!$B$3:$AQ$1079,AJ$2+1)</f>
        <v>19.923635875806806</v>
      </c>
      <c r="AK327">
        <f>VLOOKUP($AC327,LS_Coint_BD!$B$3:$AQ$1079,AK$2)*$AD327+VLOOKUP($AC327,LS_Coint_BD!$B$3:$AQ$1079,AK$2+1)</f>
        <v>20.192649617807227</v>
      </c>
      <c r="AL327">
        <f>VLOOKUP($AC327,LS_Coint_BD!$B$3:$AQ$1079,AL$2)*$AD327+VLOOKUP($AC327,LS_Coint_BD!$B$3:$AQ$1079,AL$2+1)</f>
        <v>20.330959464903628</v>
      </c>
      <c r="AM327">
        <f>VLOOKUP($AC327,LS_Coint_BD!$B$3:$AQ$1079,AM$2)*$AD327+VLOOKUP($AC327,LS_Coint_BD!$B$3:$AQ$1079,AM$2+1)</f>
        <v>19.376578314080952</v>
      </c>
      <c r="AN327">
        <f>VLOOKUP($AC327,LS_Coint_BD!$B$3:$AQ$1079,AN$2)</f>
        <v>0</v>
      </c>
      <c r="AO327">
        <f>VLOOKUP($AC327,LS_Coint_BD!$B$3:$AQ$1079,AO$2)</f>
        <v>0</v>
      </c>
      <c r="AP327">
        <f>VLOOKUP($AC327,LS_Coint_BD!$B$3:$AQ$1079,AP$2)</f>
        <v>0</v>
      </c>
      <c r="AQ327">
        <f>VLOOKUP($AC327,LS_Coint_BD!$B$3:$AQ$1079,AQ$2)</f>
        <v>1.0737747158373401</v>
      </c>
      <c r="AR327">
        <f>VLOOKUP($AC327,LS_Coint_BD!$B$3:$AQ$1079,AR$2)</f>
        <v>1.1097929376979001</v>
      </c>
      <c r="AS327">
        <f>VLOOKUP($AC327,LS_Coint_BD!$B$3:$AQ$1079,AS$2)</f>
        <v>1.1103338941802601</v>
      </c>
      <c r="AT327">
        <f>VLOOKUP($AC327,LS_Coint_BD!$B$3:$AQ$1079,AT$2)</f>
        <v>1.3641306654890699</v>
      </c>
      <c r="AU327">
        <f>VLOOKUP($AC327,LS_Coint_BD!$B$3:$AQ$1079,AU$2)</f>
        <v>1.57842069586033</v>
      </c>
      <c r="AV327">
        <f>VLOOKUP($AC327,LS_Coint_BD!$B$3:$AQ$1079,AV$2)</f>
        <v>0</v>
      </c>
      <c r="AW327">
        <f>VLOOKUP($AC327,LS_Coint_BD!$B$3:$AQ$1079,AW$2)</f>
        <v>0</v>
      </c>
      <c r="AX327">
        <f>VLOOKUP($AC327,LS_Coint_BD!$B$3:$AQ$1079,AX$2)</f>
        <v>0</v>
      </c>
      <c r="AY327">
        <f>VLOOKUP($AC327,LS_Coint_BD!$B$3:$AQ$1079,AY$2)</f>
        <v>-1.37667655053519E-15</v>
      </c>
      <c r="AZ327">
        <f>VLOOKUP($AC327,LS_Coint_BD!$B$3:$AQ$1079,AZ$2)</f>
        <v>2.7632217501781699E-16</v>
      </c>
      <c r="BA327">
        <f>VLOOKUP($AC327,LS_Coint_BD!$B$3:$AQ$1079,BA$2)</f>
        <v>-2.7000623958883799E-15</v>
      </c>
      <c r="BB327">
        <f>VLOOKUP($AC327,LS_Coint_BD!$B$3:$AQ$1079,BB$2)</f>
        <v>-1.25959848612018E-15</v>
      </c>
      <c r="BC327">
        <f>VLOOKUP($AC327,LS_Coint_BD!$B$3:$AQ$1079,BC$2)</f>
        <v>5.11590769747272E-16</v>
      </c>
      <c r="BD327">
        <f t="shared" si="225"/>
        <v>0</v>
      </c>
      <c r="BE327">
        <f t="shared" si="226"/>
        <v>0</v>
      </c>
      <c r="BF327">
        <f t="shared" si="227"/>
        <v>0</v>
      </c>
      <c r="BG327">
        <f t="shared" si="228"/>
        <v>2.1475494316746788</v>
      </c>
      <c r="BH327">
        <f t="shared" si="229"/>
        <v>-2.2195858753957998</v>
      </c>
      <c r="BI327">
        <f t="shared" si="230"/>
        <v>-2.2206677883605228</v>
      </c>
      <c r="BJ327">
        <f t="shared" si="231"/>
        <v>-2.7282613309781412</v>
      </c>
      <c r="BK327">
        <f t="shared" si="232"/>
        <v>3.1568413917206604</v>
      </c>
      <c r="BL327">
        <f t="shared" si="233"/>
        <v>0</v>
      </c>
      <c r="BN327" s="30" t="b">
        <f t="shared" si="217"/>
        <v>0</v>
      </c>
      <c r="BO327" s="30" t="b">
        <f t="shared" si="218"/>
        <v>0</v>
      </c>
      <c r="BP327" s="30" t="b">
        <f t="shared" si="219"/>
        <v>0</v>
      </c>
      <c r="BQ327" s="30" t="b">
        <f t="shared" si="220"/>
        <v>0</v>
      </c>
      <c r="BR327" s="30" t="b">
        <f t="shared" si="221"/>
        <v>0</v>
      </c>
      <c r="BS327" s="30" t="b">
        <f t="shared" si="222"/>
        <v>0</v>
      </c>
      <c r="BT327" s="30" t="b">
        <f t="shared" si="223"/>
        <v>0</v>
      </c>
      <c r="BU327" s="30" t="b">
        <f t="shared" si="224"/>
        <v>0</v>
      </c>
    </row>
    <row r="328" spans="2:73" x14ac:dyDescent="0.3">
      <c r="B328" s="17" t="str">
        <f>VLOOKUP($AC328,LS_Coint_BD!$B$3:$D$1079,2)</f>
        <v>EGIE3</v>
      </c>
      <c r="C328" s="87" t="str">
        <f>VLOOKUP($AC328,LS_Coint_BD!$B$3:$D$1079,3)</f>
        <v>PETR3</v>
      </c>
      <c r="D328" s="68">
        <f t="shared" si="234"/>
        <v>-0.11438810777949016</v>
      </c>
      <c r="E328" s="65">
        <f t="shared" si="235"/>
        <v>-7.16042418227185</v>
      </c>
      <c r="F328" s="69">
        <f t="shared" si="236"/>
        <v>-4.7736161215145669</v>
      </c>
      <c r="G328" s="68">
        <f t="shared" si="237"/>
        <v>0.43010678052549878</v>
      </c>
      <c r="H328" s="65">
        <f t="shared" si="238"/>
        <v>6.999723656924747</v>
      </c>
      <c r="I328" s="69">
        <f t="shared" si="239"/>
        <v>4.6664824379498313</v>
      </c>
      <c r="J328" s="68">
        <f t="shared" si="240"/>
        <v>0</v>
      </c>
      <c r="K328" s="65">
        <f t="shared" si="241"/>
        <v>0</v>
      </c>
      <c r="L328" s="69">
        <f t="shared" si="242"/>
        <v>0</v>
      </c>
      <c r="M328" s="68">
        <f t="shared" si="243"/>
        <v>1.4731979327495353</v>
      </c>
      <c r="N328" s="65">
        <f t="shared" si="244"/>
        <v>6.9545769621258753</v>
      </c>
      <c r="O328" s="69">
        <f t="shared" si="245"/>
        <v>4.6363846414172505</v>
      </c>
      <c r="P328" s="68">
        <f t="shared" si="246"/>
        <v>1.739973188955112</v>
      </c>
      <c r="Q328" s="65">
        <f t="shared" si="247"/>
        <v>6.6800420945534071</v>
      </c>
      <c r="R328" s="69">
        <f t="shared" si="248"/>
        <v>4.4533613963689378</v>
      </c>
      <c r="S328" s="68">
        <f t="shared" si="249"/>
        <v>2.0699531299482032</v>
      </c>
      <c r="T328" s="65">
        <f t="shared" si="250"/>
        <v>6.6327731825531417</v>
      </c>
      <c r="U328" s="69">
        <f t="shared" si="251"/>
        <v>4.4218487883687612</v>
      </c>
      <c r="V328" s="68">
        <f t="shared" si="252"/>
        <v>2.0547182596430815</v>
      </c>
      <c r="W328" s="65">
        <f t="shared" si="253"/>
        <v>7.6944640060121188</v>
      </c>
      <c r="X328" s="69">
        <f t="shared" si="254"/>
        <v>5.1296426706747456</v>
      </c>
      <c r="Y328" s="68">
        <f t="shared" si="255"/>
        <v>2.8738626473368321</v>
      </c>
      <c r="Z328" s="65">
        <f t="shared" si="256"/>
        <v>8.5699956026573414</v>
      </c>
      <c r="AA328" s="69">
        <f t="shared" si="257"/>
        <v>5.7133304017715609</v>
      </c>
      <c r="AB328" s="98">
        <f>SUMIF(BN328:BU328,"VERDADEIRO",BN$3:$BU327)</f>
        <v>0</v>
      </c>
      <c r="AC328" s="97">
        <f t="shared" si="258"/>
        <v>325</v>
      </c>
      <c r="AD328">
        <f>RTD("tryd.rtdserver",,"COT",B328,"ULT")</f>
        <v>45.12</v>
      </c>
      <c r="AE328">
        <f>RTD("tryd.rtdserver",,"COT",C328,"ULT")</f>
        <v>29.68</v>
      </c>
      <c r="AF328">
        <f>VLOOKUP($AC328,LS_Coint_BD!$B$3:$AQ$1079,AF$2)*$AD328+VLOOKUP($AC328,LS_Coint_BD!$B$3:$AQ$1079,AF$2+1)</f>
        <v>29.79438810777949</v>
      </c>
      <c r="AG328">
        <f>VLOOKUP($AC328,LS_Coint_BD!$B$3:$AQ$1079,AG$2)*$AD328+VLOOKUP($AC328,LS_Coint_BD!$B$3:$AQ$1079,AG$2+1)</f>
        <v>29.249893219474501</v>
      </c>
      <c r="AH328">
        <f>VLOOKUP($AC328,LS_Coint_BD!$B$3:$AQ$1079,AH$2)*$AD328+VLOOKUP($AC328,LS_Coint_BD!$B$3:$AQ$1079,AH$2+1)</f>
        <v>0</v>
      </c>
      <c r="AI328">
        <f>VLOOKUP($AC328,LS_Coint_BD!$B$3:$AQ$1079,AI$2)*$AD328+VLOOKUP($AC328,LS_Coint_BD!$B$3:$AQ$1079,AI$2+1)</f>
        <v>28.206802067250464</v>
      </c>
      <c r="AJ328">
        <f>VLOOKUP($AC328,LS_Coint_BD!$B$3:$AQ$1079,AJ$2)*$AD328+VLOOKUP($AC328,LS_Coint_BD!$B$3:$AQ$1079,AJ$2+1)</f>
        <v>27.940026811044888</v>
      </c>
      <c r="AK328">
        <f>VLOOKUP($AC328,LS_Coint_BD!$B$3:$AQ$1079,AK$2)*$AD328+VLOOKUP($AC328,LS_Coint_BD!$B$3:$AQ$1079,AK$2+1)</f>
        <v>27.610046870051796</v>
      </c>
      <c r="AL328">
        <f>VLOOKUP($AC328,LS_Coint_BD!$B$3:$AQ$1079,AL$2)*$AD328+VLOOKUP($AC328,LS_Coint_BD!$B$3:$AQ$1079,AL$2+1)</f>
        <v>27.625281740356918</v>
      </c>
      <c r="AM328">
        <f>VLOOKUP($AC328,LS_Coint_BD!$B$3:$AQ$1079,AM$2)*$AD328+VLOOKUP($AC328,LS_Coint_BD!$B$3:$AQ$1079,AM$2+1)</f>
        <v>26.806137352663168</v>
      </c>
      <c r="AN328">
        <f>VLOOKUP($AC328,LS_Coint_BD!$B$3:$AQ$1079,AN$2)</f>
        <v>2.3868080607572799</v>
      </c>
      <c r="AO328">
        <f>VLOOKUP($AC328,LS_Coint_BD!$B$3:$AQ$1079,AO$2)</f>
        <v>2.3332412189749099</v>
      </c>
      <c r="AP328">
        <f>VLOOKUP($AC328,LS_Coint_BD!$B$3:$AQ$1079,AP$2)</f>
        <v>0</v>
      </c>
      <c r="AQ328">
        <f>VLOOKUP($AC328,LS_Coint_BD!$B$3:$AQ$1079,AQ$2)</f>
        <v>2.3181923207086301</v>
      </c>
      <c r="AR328">
        <f>VLOOKUP($AC328,LS_Coint_BD!$B$3:$AQ$1079,AR$2)</f>
        <v>2.2266806981844698</v>
      </c>
      <c r="AS328">
        <f>VLOOKUP($AC328,LS_Coint_BD!$B$3:$AQ$1079,AS$2)</f>
        <v>2.2109243941843801</v>
      </c>
      <c r="AT328">
        <f>VLOOKUP($AC328,LS_Coint_BD!$B$3:$AQ$1079,AT$2)</f>
        <v>2.5648213353373701</v>
      </c>
      <c r="AU328">
        <f>VLOOKUP($AC328,LS_Coint_BD!$B$3:$AQ$1079,AU$2)</f>
        <v>2.85666520088578</v>
      </c>
      <c r="AV328">
        <f>VLOOKUP($AC328,LS_Coint_BD!$B$3:$AQ$1079,AV$2)</f>
        <v>-7.3896444519050406E-15</v>
      </c>
      <c r="AW328">
        <f>VLOOKUP($AC328,LS_Coint_BD!$B$3:$AQ$1079,AW$2)</f>
        <v>1.12502599828683E-14</v>
      </c>
      <c r="AX328">
        <f>VLOOKUP($AC328,LS_Coint_BD!$B$3:$AQ$1079,AX$2)</f>
        <v>0</v>
      </c>
      <c r="AY328">
        <f>VLOOKUP($AC328,LS_Coint_BD!$B$3:$AQ$1079,AY$2)</f>
        <v>-9.59232693276135E-15</v>
      </c>
      <c r="AZ328">
        <f>VLOOKUP($AC328,LS_Coint_BD!$B$3:$AQ$1079,AZ$2)</f>
        <v>-1.6579330501069001E-15</v>
      </c>
      <c r="BA328">
        <f>VLOOKUP($AC328,LS_Coint_BD!$B$3:$AQ$1079,BA$2)</f>
        <v>9.2370555648813008E-16</v>
      </c>
      <c r="BB328">
        <f>VLOOKUP($AC328,LS_Coint_BD!$B$3:$AQ$1079,BB$2)</f>
        <v>5.10298873864072E-15</v>
      </c>
      <c r="BC328">
        <f>VLOOKUP($AC328,LS_Coint_BD!$B$3:$AQ$1079,BC$2)</f>
        <v>9.6633812063373593E-16</v>
      </c>
      <c r="BD328">
        <f t="shared" si="225"/>
        <v>-4.7736161215145669</v>
      </c>
      <c r="BE328">
        <f t="shared" si="226"/>
        <v>4.6664824379498313</v>
      </c>
      <c r="BF328">
        <f t="shared" si="227"/>
        <v>0</v>
      </c>
      <c r="BG328">
        <f t="shared" si="228"/>
        <v>4.6363846414172505</v>
      </c>
      <c r="BH328">
        <f t="shared" si="229"/>
        <v>4.4533613963689378</v>
      </c>
      <c r="BI328">
        <f t="shared" si="230"/>
        <v>4.4218487883687612</v>
      </c>
      <c r="BJ328">
        <f t="shared" si="231"/>
        <v>5.1296426706747456</v>
      </c>
      <c r="BK328">
        <f t="shared" si="232"/>
        <v>5.7133304017715609</v>
      </c>
      <c r="BL328">
        <f t="shared" si="233"/>
        <v>-4.773616121514582</v>
      </c>
      <c r="BN328" s="19" t="b">
        <f t="shared" si="217"/>
        <v>0</v>
      </c>
      <c r="BO328" s="19" t="b">
        <f t="shared" si="218"/>
        <v>0</v>
      </c>
      <c r="BP328" s="19" t="b">
        <f t="shared" si="219"/>
        <v>0</v>
      </c>
      <c r="BQ328" s="19" t="b">
        <f t="shared" si="220"/>
        <v>0</v>
      </c>
      <c r="BR328" s="19" t="b">
        <f t="shared" si="221"/>
        <v>0</v>
      </c>
      <c r="BS328" s="19" t="b">
        <f t="shared" si="222"/>
        <v>0</v>
      </c>
      <c r="BT328" s="19" t="b">
        <f t="shared" si="223"/>
        <v>0</v>
      </c>
      <c r="BU328" s="19" t="b">
        <f t="shared" si="224"/>
        <v>0</v>
      </c>
    </row>
    <row r="329" spans="2:73" x14ac:dyDescent="0.3">
      <c r="B329" s="17" t="str">
        <f>VLOOKUP($AC329,LS_Coint_BD!$B$3:$D$1079,2)</f>
        <v>EGIE3</v>
      </c>
      <c r="C329" s="87" t="str">
        <f>VLOOKUP($AC329,LS_Coint_BD!$B$3:$D$1079,3)</f>
        <v>PETR4</v>
      </c>
      <c r="D329" s="70">
        <f t="shared" si="234"/>
        <v>-0.16475325907667226</v>
      </c>
      <c r="E329" s="66">
        <f t="shared" si="235"/>
        <v>-6.9020207999321759</v>
      </c>
      <c r="F329" s="71">
        <f t="shared" si="236"/>
        <v>-4.6013471999547839</v>
      </c>
      <c r="G329" s="70">
        <f t="shared" si="237"/>
        <v>0</v>
      </c>
      <c r="H329" s="66">
        <f t="shared" si="238"/>
        <v>0</v>
      </c>
      <c r="I329" s="71">
        <f t="shared" si="239"/>
        <v>0</v>
      </c>
      <c r="J329" s="70">
        <f t="shared" si="240"/>
        <v>0</v>
      </c>
      <c r="K329" s="66">
        <f t="shared" si="241"/>
        <v>0</v>
      </c>
      <c r="L329" s="71">
        <f t="shared" si="242"/>
        <v>0</v>
      </c>
      <c r="M329" s="70">
        <f t="shared" si="243"/>
        <v>1.4416555218474691</v>
      </c>
      <c r="N329" s="66">
        <f t="shared" si="244"/>
        <v>6.8260296124848239</v>
      </c>
      <c r="O329" s="71">
        <f t="shared" si="245"/>
        <v>4.5506864083232159</v>
      </c>
      <c r="P329" s="70">
        <f t="shared" si="246"/>
        <v>1.6577008319201276</v>
      </c>
      <c r="Q329" s="66">
        <f t="shared" si="247"/>
        <v>6.5452013268523235</v>
      </c>
      <c r="R329" s="71">
        <f t="shared" si="248"/>
        <v>4.3634675512348826</v>
      </c>
      <c r="S329" s="70">
        <f t="shared" si="249"/>
        <v>1.9693460719450719</v>
      </c>
      <c r="T329" s="66">
        <f t="shared" si="250"/>
        <v>6.4338798820800545</v>
      </c>
      <c r="U329" s="71">
        <f t="shared" si="251"/>
        <v>4.2892532547200366</v>
      </c>
      <c r="V329" s="70">
        <f t="shared" si="252"/>
        <v>2.03374292501206</v>
      </c>
      <c r="W329" s="66">
        <f t="shared" si="253"/>
        <v>7.3381857874080918</v>
      </c>
      <c r="X329" s="71">
        <f t="shared" si="254"/>
        <v>4.8921238582720612</v>
      </c>
      <c r="Y329" s="70">
        <f t="shared" si="255"/>
        <v>2.8475496235050137</v>
      </c>
      <c r="Z329" s="66">
        <f t="shared" si="256"/>
        <v>8.1411203881618164</v>
      </c>
      <c r="AA329" s="71">
        <f t="shared" si="257"/>
        <v>5.427413592107877</v>
      </c>
      <c r="AB329" s="98">
        <f>SUMIF(BN329:BU329,"VERDADEIRO",BN$3:$BU328)</f>
        <v>0</v>
      </c>
      <c r="AC329" s="97">
        <f t="shared" si="258"/>
        <v>326</v>
      </c>
      <c r="AD329">
        <f>RTD("tryd.rtdserver",,"COT",B329,"ULT")</f>
        <v>45.12</v>
      </c>
      <c r="AE329">
        <f>RTD("tryd.rtdserver",,"COT",C329,"ULT")</f>
        <v>29.02</v>
      </c>
      <c r="AF329">
        <f>VLOOKUP($AC329,LS_Coint_BD!$B$3:$AQ$1079,AF$2)*$AD329+VLOOKUP($AC329,LS_Coint_BD!$B$3:$AQ$1079,AF$2+1)</f>
        <v>29.184753259076672</v>
      </c>
      <c r="AG329">
        <f>VLOOKUP($AC329,LS_Coint_BD!$B$3:$AQ$1079,AG$2)*$AD329+VLOOKUP($AC329,LS_Coint_BD!$B$3:$AQ$1079,AG$2+1)</f>
        <v>0</v>
      </c>
      <c r="AH329">
        <f>VLOOKUP($AC329,LS_Coint_BD!$B$3:$AQ$1079,AH$2)*$AD329+VLOOKUP($AC329,LS_Coint_BD!$B$3:$AQ$1079,AH$2+1)</f>
        <v>0</v>
      </c>
      <c r="AI329">
        <f>VLOOKUP($AC329,LS_Coint_BD!$B$3:$AQ$1079,AI$2)*$AD329+VLOOKUP($AC329,LS_Coint_BD!$B$3:$AQ$1079,AI$2+1)</f>
        <v>27.57834447815253</v>
      </c>
      <c r="AJ329">
        <f>VLOOKUP($AC329,LS_Coint_BD!$B$3:$AQ$1079,AJ$2)*$AD329+VLOOKUP($AC329,LS_Coint_BD!$B$3:$AQ$1079,AJ$2+1)</f>
        <v>27.362299168079872</v>
      </c>
      <c r="AK329">
        <f>VLOOKUP($AC329,LS_Coint_BD!$B$3:$AQ$1079,AK$2)*$AD329+VLOOKUP($AC329,LS_Coint_BD!$B$3:$AQ$1079,AK$2+1)</f>
        <v>27.050653928054928</v>
      </c>
      <c r="AL329">
        <f>VLOOKUP($AC329,LS_Coint_BD!$B$3:$AQ$1079,AL$2)*$AD329+VLOOKUP($AC329,LS_Coint_BD!$B$3:$AQ$1079,AL$2+1)</f>
        <v>26.98625707498794</v>
      </c>
      <c r="AM329">
        <f>VLOOKUP($AC329,LS_Coint_BD!$B$3:$AQ$1079,AM$2)*$AD329+VLOOKUP($AC329,LS_Coint_BD!$B$3:$AQ$1079,AM$2+1)</f>
        <v>26.172450376494986</v>
      </c>
      <c r="AN329">
        <f>VLOOKUP($AC329,LS_Coint_BD!$B$3:$AQ$1079,AN$2)</f>
        <v>2.3006735999773902</v>
      </c>
      <c r="AO329">
        <f>VLOOKUP($AC329,LS_Coint_BD!$B$3:$AQ$1079,AO$2)</f>
        <v>0</v>
      </c>
      <c r="AP329">
        <f>VLOOKUP($AC329,LS_Coint_BD!$B$3:$AQ$1079,AP$2)</f>
        <v>0</v>
      </c>
      <c r="AQ329">
        <f>VLOOKUP($AC329,LS_Coint_BD!$B$3:$AQ$1079,AQ$2)</f>
        <v>2.2753432041616102</v>
      </c>
      <c r="AR329">
        <f>VLOOKUP($AC329,LS_Coint_BD!$B$3:$AQ$1079,AR$2)</f>
        <v>2.18173377561744</v>
      </c>
      <c r="AS329">
        <f>VLOOKUP($AC329,LS_Coint_BD!$B$3:$AQ$1079,AS$2)</f>
        <v>2.1446266273600201</v>
      </c>
      <c r="AT329">
        <f>VLOOKUP($AC329,LS_Coint_BD!$B$3:$AQ$1079,AT$2)</f>
        <v>2.4460619291360302</v>
      </c>
      <c r="AU329">
        <f>VLOOKUP($AC329,LS_Coint_BD!$B$3:$AQ$1079,AU$2)</f>
        <v>2.7137067960539398</v>
      </c>
      <c r="AV329">
        <f>VLOOKUP($AC329,LS_Coint_BD!$B$3:$AQ$1079,AV$2)</f>
        <v>-3.6948222259525203E-15</v>
      </c>
      <c r="AW329">
        <f>VLOOKUP($AC329,LS_Coint_BD!$B$3:$AQ$1079,AW$2)</f>
        <v>0</v>
      </c>
      <c r="AX329">
        <f>VLOOKUP($AC329,LS_Coint_BD!$B$3:$AQ$1079,AX$2)</f>
        <v>0</v>
      </c>
      <c r="AY329">
        <f>VLOOKUP($AC329,LS_Coint_BD!$B$3:$AQ$1079,AY$2)</f>
        <v>-3.9968028886505604E-15</v>
      </c>
      <c r="AZ329">
        <f>VLOOKUP($AC329,LS_Coint_BD!$B$3:$AQ$1079,AZ$2)</f>
        <v>2.8421709430404001E-15</v>
      </c>
      <c r="BA329">
        <f>VLOOKUP($AC329,LS_Coint_BD!$B$3:$AQ$1079,BA$2)</f>
        <v>-3.9790393202565598E-15</v>
      </c>
      <c r="BB329">
        <f>VLOOKUP($AC329,LS_Coint_BD!$B$3:$AQ$1079,BB$2)</f>
        <v>5.1675835328007303E-16</v>
      </c>
      <c r="BC329">
        <f>VLOOKUP($AC329,LS_Coint_BD!$B$3:$AQ$1079,BC$2)</f>
        <v>-2.3874235921539399E-15</v>
      </c>
      <c r="BD329">
        <f t="shared" si="225"/>
        <v>-4.6013471999547839</v>
      </c>
      <c r="BE329">
        <f t="shared" si="226"/>
        <v>0</v>
      </c>
      <c r="BF329">
        <f t="shared" si="227"/>
        <v>0</v>
      </c>
      <c r="BG329">
        <f t="shared" si="228"/>
        <v>4.5506864083232159</v>
      </c>
      <c r="BH329">
        <f t="shared" si="229"/>
        <v>4.3634675512348826</v>
      </c>
      <c r="BI329">
        <f t="shared" si="230"/>
        <v>4.2892532547200366</v>
      </c>
      <c r="BJ329">
        <f t="shared" si="231"/>
        <v>4.8921238582720612</v>
      </c>
      <c r="BK329">
        <f t="shared" si="232"/>
        <v>5.427413592107877</v>
      </c>
      <c r="BL329">
        <f t="shared" si="233"/>
        <v>-4.601347199954791</v>
      </c>
      <c r="BN329" s="30" t="b">
        <f t="shared" si="217"/>
        <v>0</v>
      </c>
      <c r="BO329" s="30" t="b">
        <f t="shared" si="218"/>
        <v>0</v>
      </c>
      <c r="BP329" s="30" t="b">
        <f t="shared" si="219"/>
        <v>0</v>
      </c>
      <c r="BQ329" s="30" t="b">
        <f t="shared" si="220"/>
        <v>0</v>
      </c>
      <c r="BR329" s="30" t="b">
        <f t="shared" si="221"/>
        <v>0</v>
      </c>
      <c r="BS329" s="30" t="b">
        <f t="shared" si="222"/>
        <v>0</v>
      </c>
      <c r="BT329" s="30" t="b">
        <f t="shared" si="223"/>
        <v>0</v>
      </c>
      <c r="BU329" s="30" t="b">
        <f t="shared" si="224"/>
        <v>0</v>
      </c>
    </row>
    <row r="330" spans="2:73" x14ac:dyDescent="0.3">
      <c r="B330" s="17" t="str">
        <f>VLOOKUP($AC330,LS_Coint_BD!$B$3:$D$1079,2)</f>
        <v>EGIE3</v>
      </c>
      <c r="C330" s="87" t="str">
        <f>VLOOKUP($AC330,LS_Coint_BD!$B$3:$D$1079,3)</f>
        <v>TOTS3</v>
      </c>
      <c r="D330" s="68">
        <f t="shared" si="234"/>
        <v>1.2975657993159935</v>
      </c>
      <c r="E330" s="65">
        <f t="shared" si="235"/>
        <v>3.5596930639605278</v>
      </c>
      <c r="F330" s="69">
        <f t="shared" si="236"/>
        <v>2.3731287093070184</v>
      </c>
      <c r="G330" s="68">
        <f t="shared" si="237"/>
        <v>1.3243163551691808</v>
      </c>
      <c r="H330" s="65">
        <f t="shared" si="238"/>
        <v>3.3660758020037975</v>
      </c>
      <c r="I330" s="69">
        <f t="shared" si="239"/>
        <v>2.2440505346691983</v>
      </c>
      <c r="J330" s="68">
        <f t="shared" si="240"/>
        <v>1.7182042789052474</v>
      </c>
      <c r="K330" s="65">
        <f t="shared" si="241"/>
        <v>3.8938527782139625</v>
      </c>
      <c r="L330" s="69">
        <f t="shared" si="242"/>
        <v>2.5959018521426418</v>
      </c>
      <c r="M330" s="68">
        <f t="shared" si="243"/>
        <v>1.8069993011101033</v>
      </c>
      <c r="N330" s="65">
        <f t="shared" si="244"/>
        <v>5.7893793682974914</v>
      </c>
      <c r="O330" s="69">
        <f t="shared" si="245"/>
        <v>3.859586245531661</v>
      </c>
      <c r="P330" s="68">
        <f t="shared" si="246"/>
        <v>0</v>
      </c>
      <c r="Q330" s="65">
        <f t="shared" si="247"/>
        <v>0</v>
      </c>
      <c r="R330" s="69">
        <f t="shared" si="248"/>
        <v>0</v>
      </c>
      <c r="S330" s="68">
        <f t="shared" si="249"/>
        <v>0</v>
      </c>
      <c r="T330" s="65">
        <f t="shared" si="250"/>
        <v>0</v>
      </c>
      <c r="U330" s="69">
        <f t="shared" si="251"/>
        <v>0</v>
      </c>
      <c r="V330" s="68">
        <f t="shared" si="252"/>
        <v>-0.15493506352411757</v>
      </c>
      <c r="W330" s="65">
        <f t="shared" si="253"/>
        <v>-8.3949654343341216</v>
      </c>
      <c r="X330" s="69">
        <f t="shared" si="254"/>
        <v>-5.5966436228894141</v>
      </c>
      <c r="Y330" s="68">
        <f t="shared" si="255"/>
        <v>0</v>
      </c>
      <c r="Z330" s="65">
        <f t="shared" si="256"/>
        <v>0</v>
      </c>
      <c r="AA330" s="69">
        <f t="shared" si="257"/>
        <v>0</v>
      </c>
      <c r="AB330" s="98">
        <f>SUMIF(BN330:BU330,"VERDADEIRO",BN$3:$BU329)</f>
        <v>0</v>
      </c>
      <c r="AC330" s="97">
        <f t="shared" si="258"/>
        <v>327</v>
      </c>
      <c r="AD330">
        <f>RTD("tryd.rtdserver",,"COT",B330,"ULT")</f>
        <v>45.12</v>
      </c>
      <c r="AE330">
        <f>RTD("tryd.rtdserver",,"COT",C330,"ULT")</f>
        <v>29.56</v>
      </c>
      <c r="AF330">
        <f>VLOOKUP($AC330,LS_Coint_BD!$B$3:$AQ$1079,AF$2)*$AD330+VLOOKUP($AC330,LS_Coint_BD!$B$3:$AQ$1079,AF$2+1)</f>
        <v>28.262434200684005</v>
      </c>
      <c r="AG330">
        <f>VLOOKUP($AC330,LS_Coint_BD!$B$3:$AQ$1079,AG$2)*$AD330+VLOOKUP($AC330,LS_Coint_BD!$B$3:$AQ$1079,AG$2+1)</f>
        <v>28.235683644830818</v>
      </c>
      <c r="AH330">
        <f>VLOOKUP($AC330,LS_Coint_BD!$B$3:$AQ$1079,AH$2)*$AD330+VLOOKUP($AC330,LS_Coint_BD!$B$3:$AQ$1079,AH$2+1)</f>
        <v>27.841795721094751</v>
      </c>
      <c r="AI330">
        <f>VLOOKUP($AC330,LS_Coint_BD!$B$3:$AQ$1079,AI$2)*$AD330+VLOOKUP($AC330,LS_Coint_BD!$B$3:$AQ$1079,AI$2+1)</f>
        <v>27.753000698889895</v>
      </c>
      <c r="AJ330">
        <f>VLOOKUP($AC330,LS_Coint_BD!$B$3:$AQ$1079,AJ$2)*$AD330+VLOOKUP($AC330,LS_Coint_BD!$B$3:$AQ$1079,AJ$2+1)</f>
        <v>0</v>
      </c>
      <c r="AK330">
        <f>VLOOKUP($AC330,LS_Coint_BD!$B$3:$AQ$1079,AK$2)*$AD330+VLOOKUP($AC330,LS_Coint_BD!$B$3:$AQ$1079,AK$2+1)</f>
        <v>0</v>
      </c>
      <c r="AL330">
        <f>VLOOKUP($AC330,LS_Coint_BD!$B$3:$AQ$1079,AL$2)*$AD330+VLOOKUP($AC330,LS_Coint_BD!$B$3:$AQ$1079,AL$2+1)</f>
        <v>29.714935063524116</v>
      </c>
      <c r="AM330">
        <f>VLOOKUP($AC330,LS_Coint_BD!$B$3:$AQ$1079,AM$2)*$AD330+VLOOKUP($AC330,LS_Coint_BD!$B$3:$AQ$1079,AM$2+1)</f>
        <v>0</v>
      </c>
      <c r="AN330">
        <f>VLOOKUP($AC330,LS_Coint_BD!$B$3:$AQ$1079,AN$2)</f>
        <v>1.1865643546535101</v>
      </c>
      <c r="AO330">
        <f>VLOOKUP($AC330,LS_Coint_BD!$B$3:$AQ$1079,AO$2)</f>
        <v>1.1220252673346001</v>
      </c>
      <c r="AP330">
        <f>VLOOKUP($AC330,LS_Coint_BD!$B$3:$AQ$1079,AP$2)</f>
        <v>1.29795092607132</v>
      </c>
      <c r="AQ330">
        <f>VLOOKUP($AC330,LS_Coint_BD!$B$3:$AQ$1079,AQ$2)</f>
        <v>1.92979312276583</v>
      </c>
      <c r="AR330">
        <f>VLOOKUP($AC330,LS_Coint_BD!$B$3:$AQ$1079,AR$2)</f>
        <v>0</v>
      </c>
      <c r="AS330">
        <f>VLOOKUP($AC330,LS_Coint_BD!$B$3:$AQ$1079,AS$2)</f>
        <v>0</v>
      </c>
      <c r="AT330">
        <f>VLOOKUP($AC330,LS_Coint_BD!$B$3:$AQ$1079,AT$2)</f>
        <v>2.7983218114447101</v>
      </c>
      <c r="AU330">
        <f>VLOOKUP($AC330,LS_Coint_BD!$B$3:$AQ$1079,AU$2)</f>
        <v>0</v>
      </c>
      <c r="AV330">
        <f>VLOOKUP($AC330,LS_Coint_BD!$B$3:$AQ$1079,AV$2)</f>
        <v>-1.8474111129762602E-15</v>
      </c>
      <c r="AW330">
        <f>VLOOKUP($AC330,LS_Coint_BD!$B$3:$AQ$1079,AW$2)</f>
        <v>-1.8059627867235898E-15</v>
      </c>
      <c r="AX330">
        <f>VLOOKUP($AC330,LS_Coint_BD!$B$3:$AQ$1079,AX$2)</f>
        <v>1.95399252334028E-15</v>
      </c>
      <c r="AY330">
        <f>VLOOKUP($AC330,LS_Coint_BD!$B$3:$AQ$1079,AY$2)</f>
        <v>8.8817841970012504E-16</v>
      </c>
      <c r="AZ330">
        <f>VLOOKUP($AC330,LS_Coint_BD!$B$3:$AQ$1079,AZ$2)</f>
        <v>0</v>
      </c>
      <c r="BA330">
        <f>VLOOKUP($AC330,LS_Coint_BD!$B$3:$AQ$1079,BA$2)</f>
        <v>0</v>
      </c>
      <c r="BB330">
        <f>VLOOKUP($AC330,LS_Coint_BD!$B$3:$AQ$1079,BB$2)</f>
        <v>5.9427210627208399E-15</v>
      </c>
      <c r="BC330">
        <f>VLOOKUP($AC330,LS_Coint_BD!$B$3:$AQ$1079,BC$2)</f>
        <v>0</v>
      </c>
      <c r="BD330">
        <f t="shared" si="225"/>
        <v>2.3731287093070184</v>
      </c>
      <c r="BE330">
        <f t="shared" si="226"/>
        <v>2.2440505346691983</v>
      </c>
      <c r="BF330">
        <f t="shared" si="227"/>
        <v>2.5959018521426418</v>
      </c>
      <c r="BG330">
        <f t="shared" si="228"/>
        <v>3.859586245531661</v>
      </c>
      <c r="BH330">
        <f t="shared" si="229"/>
        <v>0</v>
      </c>
      <c r="BI330">
        <f t="shared" si="230"/>
        <v>0</v>
      </c>
      <c r="BJ330">
        <f t="shared" si="231"/>
        <v>-5.5966436228894141</v>
      </c>
      <c r="BK330">
        <f t="shared" si="232"/>
        <v>0</v>
      </c>
      <c r="BL330">
        <f t="shared" si="233"/>
        <v>2.3731287093070148</v>
      </c>
      <c r="BN330" s="19" t="b">
        <f t="shared" si="217"/>
        <v>0</v>
      </c>
      <c r="BO330" s="19" t="b">
        <f t="shared" si="218"/>
        <v>0</v>
      </c>
      <c r="BP330" s="19" t="b">
        <f t="shared" si="219"/>
        <v>0</v>
      </c>
      <c r="BQ330" s="19" t="b">
        <f t="shared" si="220"/>
        <v>0</v>
      </c>
      <c r="BR330" s="19" t="b">
        <f t="shared" si="221"/>
        <v>0</v>
      </c>
      <c r="BS330" s="19" t="b">
        <f t="shared" si="222"/>
        <v>0</v>
      </c>
      <c r="BT330" s="19" t="b">
        <f t="shared" si="223"/>
        <v>0</v>
      </c>
      <c r="BU330" s="19" t="b">
        <f t="shared" si="224"/>
        <v>0</v>
      </c>
    </row>
    <row r="331" spans="2:73" x14ac:dyDescent="0.3">
      <c r="B331" s="17" t="str">
        <f>VLOOKUP($AC331,LS_Coint_BD!$B$3:$D$1079,2)</f>
        <v>ELET3</v>
      </c>
      <c r="C331" s="87" t="str">
        <f>VLOOKUP($AC331,LS_Coint_BD!$B$3:$D$1079,3)</f>
        <v>BRDT3</v>
      </c>
      <c r="D331" s="70">
        <f t="shared" si="234"/>
        <v>0</v>
      </c>
      <c r="E331" s="66">
        <f t="shared" si="235"/>
        <v>0</v>
      </c>
      <c r="F331" s="71">
        <f t="shared" si="236"/>
        <v>0</v>
      </c>
      <c r="G331" s="70">
        <f t="shared" si="237"/>
        <v>0</v>
      </c>
      <c r="H331" s="66">
        <f t="shared" si="238"/>
        <v>0</v>
      </c>
      <c r="I331" s="71">
        <f t="shared" si="239"/>
        <v>0</v>
      </c>
      <c r="J331" s="70">
        <f t="shared" si="240"/>
        <v>0</v>
      </c>
      <c r="K331" s="66">
        <f t="shared" si="241"/>
        <v>0</v>
      </c>
      <c r="L331" s="71">
        <f t="shared" si="242"/>
        <v>0</v>
      </c>
      <c r="M331" s="70">
        <f t="shared" si="243"/>
        <v>1.470499484228263</v>
      </c>
      <c r="N331" s="66">
        <f t="shared" si="244"/>
        <v>2.7491675720290454</v>
      </c>
      <c r="O331" s="71">
        <f t="shared" si="245"/>
        <v>1.8327783813526968</v>
      </c>
      <c r="P331" s="70">
        <f t="shared" si="246"/>
        <v>1.4464496633590009</v>
      </c>
      <c r="Q331" s="66">
        <f t="shared" si="247"/>
        <v>2.8827622958724923</v>
      </c>
      <c r="R331" s="71">
        <f t="shared" si="248"/>
        <v>1.9218415305816616</v>
      </c>
      <c r="S331" s="70">
        <f t="shared" si="249"/>
        <v>1.6668751931830919</v>
      </c>
      <c r="T331" s="66">
        <f t="shared" si="250"/>
        <v>3.0593393914385416</v>
      </c>
      <c r="U331" s="71">
        <f t="shared" si="251"/>
        <v>2.0395595942923612</v>
      </c>
      <c r="V331" s="70">
        <f t="shared" si="252"/>
        <v>1.8464420571256674</v>
      </c>
      <c r="W331" s="66">
        <f t="shared" si="253"/>
        <v>3.6321251024321106</v>
      </c>
      <c r="X331" s="71">
        <f t="shared" si="254"/>
        <v>2.4214167349547404</v>
      </c>
      <c r="Y331" s="70">
        <f t="shared" si="255"/>
        <v>1.1866912448361688</v>
      </c>
      <c r="Z331" s="66">
        <f t="shared" si="256"/>
        <v>6.6450923033767815</v>
      </c>
      <c r="AA331" s="71">
        <f t="shared" si="257"/>
        <v>4.430061535584521</v>
      </c>
      <c r="AB331" s="98">
        <f>SUMIF(BN331:BU331,"VERDADEIRO",BN$3:$BU330)</f>
        <v>0</v>
      </c>
      <c r="AC331" s="97">
        <f t="shared" si="258"/>
        <v>328</v>
      </c>
      <c r="AD331">
        <f>RTD("tryd.rtdserver",,"COT",B331,"ULT")</f>
        <v>29.8</v>
      </c>
      <c r="AE331">
        <f>RTD("tryd.rtdserver",,"COT",C331,"ULT")</f>
        <v>22.48</v>
      </c>
      <c r="AF331">
        <f>VLOOKUP($AC331,LS_Coint_BD!$B$3:$AQ$1079,AF$2)*$AD331+VLOOKUP($AC331,LS_Coint_BD!$B$3:$AQ$1079,AF$2+1)</f>
        <v>0</v>
      </c>
      <c r="AG331">
        <f>VLOOKUP($AC331,LS_Coint_BD!$B$3:$AQ$1079,AG$2)*$AD331+VLOOKUP($AC331,LS_Coint_BD!$B$3:$AQ$1079,AG$2+1)</f>
        <v>0</v>
      </c>
      <c r="AH331">
        <f>VLOOKUP($AC331,LS_Coint_BD!$B$3:$AQ$1079,AH$2)*$AD331+VLOOKUP($AC331,LS_Coint_BD!$B$3:$AQ$1079,AH$2+1)</f>
        <v>0</v>
      </c>
      <c r="AI331">
        <f>VLOOKUP($AC331,LS_Coint_BD!$B$3:$AQ$1079,AI$2)*$AD331+VLOOKUP($AC331,LS_Coint_BD!$B$3:$AQ$1079,AI$2+1)</f>
        <v>21.009500515771737</v>
      </c>
      <c r="AJ331">
        <f>VLOOKUP($AC331,LS_Coint_BD!$B$3:$AQ$1079,AJ$2)*$AD331+VLOOKUP($AC331,LS_Coint_BD!$B$3:$AQ$1079,AJ$2+1)</f>
        <v>21.033550336640999</v>
      </c>
      <c r="AK331">
        <f>VLOOKUP($AC331,LS_Coint_BD!$B$3:$AQ$1079,AK$2)*$AD331+VLOOKUP($AC331,LS_Coint_BD!$B$3:$AQ$1079,AK$2+1)</f>
        <v>20.813124806816909</v>
      </c>
      <c r="AL331">
        <f>VLOOKUP($AC331,LS_Coint_BD!$B$3:$AQ$1079,AL$2)*$AD331+VLOOKUP($AC331,LS_Coint_BD!$B$3:$AQ$1079,AL$2+1)</f>
        <v>20.633557942874333</v>
      </c>
      <c r="AM331">
        <f>VLOOKUP($AC331,LS_Coint_BD!$B$3:$AQ$1079,AM$2)*$AD331+VLOOKUP($AC331,LS_Coint_BD!$B$3:$AQ$1079,AM$2+1)</f>
        <v>21.293308755163832</v>
      </c>
      <c r="AN331">
        <f>VLOOKUP($AC331,LS_Coint_BD!$B$3:$AQ$1079,AN$2)</f>
        <v>0</v>
      </c>
      <c r="AO331">
        <f>VLOOKUP($AC331,LS_Coint_BD!$B$3:$AQ$1079,AO$2)</f>
        <v>0</v>
      </c>
      <c r="AP331">
        <f>VLOOKUP($AC331,LS_Coint_BD!$B$3:$AQ$1079,AP$2)</f>
        <v>0</v>
      </c>
      <c r="AQ331">
        <f>VLOOKUP($AC331,LS_Coint_BD!$B$3:$AQ$1079,AQ$2)</f>
        <v>0.91638919067634905</v>
      </c>
      <c r="AR331">
        <f>VLOOKUP($AC331,LS_Coint_BD!$B$3:$AQ$1079,AR$2)</f>
        <v>0.96092076529083104</v>
      </c>
      <c r="AS331">
        <f>VLOOKUP($AC331,LS_Coint_BD!$B$3:$AQ$1079,AS$2)</f>
        <v>1.0197797971461799</v>
      </c>
      <c r="AT331">
        <f>VLOOKUP($AC331,LS_Coint_BD!$B$3:$AQ$1079,AT$2)</f>
        <v>1.21070836747737</v>
      </c>
      <c r="AU331">
        <f>VLOOKUP($AC331,LS_Coint_BD!$B$3:$AQ$1079,AU$2)</f>
        <v>2.21503076779226</v>
      </c>
      <c r="AV331">
        <f>VLOOKUP($AC331,LS_Coint_BD!$B$3:$AQ$1079,AV$2)</f>
        <v>0</v>
      </c>
      <c r="AW331">
        <f>VLOOKUP($AC331,LS_Coint_BD!$B$3:$AQ$1079,AW$2)</f>
        <v>0</v>
      </c>
      <c r="AX331">
        <f>VLOOKUP($AC331,LS_Coint_BD!$B$3:$AQ$1079,AX$2)</f>
        <v>0</v>
      </c>
      <c r="AY331">
        <f>VLOOKUP($AC331,LS_Coint_BD!$B$3:$AQ$1079,AY$2)</f>
        <v>-1.28785870856518E-15</v>
      </c>
      <c r="AZ331">
        <f>VLOOKUP($AC331,LS_Coint_BD!$B$3:$AQ$1079,AZ$2)</f>
        <v>-4.5395785895784205E-16</v>
      </c>
      <c r="BA331">
        <f>VLOOKUP($AC331,LS_Coint_BD!$B$3:$AQ$1079,BA$2)</f>
        <v>1.33226762955019E-15</v>
      </c>
      <c r="BB331">
        <f>VLOOKUP($AC331,LS_Coint_BD!$B$3:$AQ$1079,BB$2)</f>
        <v>4.8446095620006798E-16</v>
      </c>
      <c r="BC331">
        <f>VLOOKUP($AC331,LS_Coint_BD!$B$3:$AQ$1079,BC$2)</f>
        <v>1.25055521493778E-15</v>
      </c>
      <c r="BD331">
        <f t="shared" si="225"/>
        <v>0</v>
      </c>
      <c r="BE331">
        <f t="shared" si="226"/>
        <v>0</v>
      </c>
      <c r="BF331">
        <f t="shared" si="227"/>
        <v>0</v>
      </c>
      <c r="BG331">
        <f t="shared" si="228"/>
        <v>1.8327783813526968</v>
      </c>
      <c r="BH331">
        <f t="shared" si="229"/>
        <v>1.9218415305816616</v>
      </c>
      <c r="BI331">
        <f t="shared" si="230"/>
        <v>2.0395595942923612</v>
      </c>
      <c r="BJ331">
        <f t="shared" si="231"/>
        <v>2.4214167349547404</v>
      </c>
      <c r="BK331">
        <f t="shared" si="232"/>
        <v>4.430061535584521</v>
      </c>
      <c r="BL331">
        <f t="shared" si="233"/>
        <v>0</v>
      </c>
      <c r="BN331" s="30" t="b">
        <f t="shared" si="217"/>
        <v>0</v>
      </c>
      <c r="BO331" s="30" t="b">
        <f t="shared" si="218"/>
        <v>0</v>
      </c>
      <c r="BP331" s="30" t="b">
        <f t="shared" si="219"/>
        <v>0</v>
      </c>
      <c r="BQ331" s="30" t="b">
        <f t="shared" si="220"/>
        <v>0</v>
      </c>
      <c r="BR331" s="30" t="b">
        <f t="shared" si="221"/>
        <v>0</v>
      </c>
      <c r="BS331" s="30" t="b">
        <f t="shared" si="222"/>
        <v>0</v>
      </c>
      <c r="BT331" s="30" t="b">
        <f t="shared" si="223"/>
        <v>0</v>
      </c>
      <c r="BU331" s="30" t="b">
        <f t="shared" si="224"/>
        <v>0</v>
      </c>
    </row>
    <row r="332" spans="2:73" x14ac:dyDescent="0.3">
      <c r="B332" s="17" t="str">
        <f>VLOOKUP($AC332,LS_Coint_BD!$B$3:$D$1079,2)</f>
        <v>ELET3</v>
      </c>
      <c r="C332" s="87" t="str">
        <f>VLOOKUP($AC332,LS_Coint_BD!$B$3:$D$1079,3)</f>
        <v>BRML3</v>
      </c>
      <c r="D332" s="68">
        <f t="shared" si="234"/>
        <v>0</v>
      </c>
      <c r="E332" s="65">
        <f t="shared" si="235"/>
        <v>0</v>
      </c>
      <c r="F332" s="69">
        <f t="shared" si="236"/>
        <v>0</v>
      </c>
      <c r="G332" s="68">
        <f t="shared" si="237"/>
        <v>0</v>
      </c>
      <c r="H332" s="65">
        <f t="shared" si="238"/>
        <v>0</v>
      </c>
      <c r="I332" s="69">
        <f t="shared" si="239"/>
        <v>0</v>
      </c>
      <c r="J332" s="68">
        <f t="shared" si="240"/>
        <v>0.54613001121575344</v>
      </c>
      <c r="K332" s="65">
        <f t="shared" si="241"/>
        <v>1.7769782363751958</v>
      </c>
      <c r="L332" s="69">
        <f t="shared" si="242"/>
        <v>1.1846521575834639</v>
      </c>
      <c r="M332" s="68">
        <f t="shared" si="243"/>
        <v>0</v>
      </c>
      <c r="N332" s="65">
        <f t="shared" si="244"/>
        <v>0</v>
      </c>
      <c r="O332" s="69">
        <f t="shared" si="245"/>
        <v>0</v>
      </c>
      <c r="P332" s="68">
        <f t="shared" si="246"/>
        <v>2.1064021698789404E-2</v>
      </c>
      <c r="Q332" s="65">
        <f t="shared" si="247"/>
        <v>2.2439467007700511</v>
      </c>
      <c r="R332" s="69">
        <f t="shared" si="248"/>
        <v>1.4959644671800341</v>
      </c>
      <c r="S332" s="68">
        <f t="shared" si="249"/>
        <v>3.6445137432531638E-2</v>
      </c>
      <c r="T332" s="65">
        <f t="shared" si="250"/>
        <v>2.2863135674241564</v>
      </c>
      <c r="U332" s="69">
        <f t="shared" si="251"/>
        <v>1.5242090449494377</v>
      </c>
      <c r="V332" s="68">
        <f t="shared" si="252"/>
        <v>1.0849466056297885E-2</v>
      </c>
      <c r="W332" s="65">
        <f t="shared" si="253"/>
        <v>2.3286890865323411</v>
      </c>
      <c r="X332" s="69">
        <f t="shared" si="254"/>
        <v>1.5524593910215607</v>
      </c>
      <c r="Y332" s="68">
        <f t="shared" si="255"/>
        <v>-0.8332735394444164</v>
      </c>
      <c r="Z332" s="65">
        <f t="shared" si="256"/>
        <v>-7.3476647269706108</v>
      </c>
      <c r="AA332" s="69">
        <f t="shared" si="257"/>
        <v>-4.8984431513137405</v>
      </c>
      <c r="AB332" s="98">
        <f>SUMIF(BN332:BU332,"VERDADEIRO",BN$3:$BU331)</f>
        <v>0</v>
      </c>
      <c r="AC332" s="97">
        <f t="shared" si="258"/>
        <v>329</v>
      </c>
      <c r="AD332">
        <f>RTD("tryd.rtdserver",,"COT",B332,"ULT")</f>
        <v>29.8</v>
      </c>
      <c r="AE332">
        <f>RTD("tryd.rtdserver",,"COT",C332,"ULT")</f>
        <v>9.83</v>
      </c>
      <c r="AF332">
        <f>VLOOKUP($AC332,LS_Coint_BD!$B$3:$AQ$1079,AF$2)*$AD332+VLOOKUP($AC332,LS_Coint_BD!$B$3:$AQ$1079,AF$2+1)</f>
        <v>0</v>
      </c>
      <c r="AG332">
        <f>VLOOKUP($AC332,LS_Coint_BD!$B$3:$AQ$1079,AG$2)*$AD332+VLOOKUP($AC332,LS_Coint_BD!$B$3:$AQ$1079,AG$2+1)</f>
        <v>0</v>
      </c>
      <c r="AH332">
        <f>VLOOKUP($AC332,LS_Coint_BD!$B$3:$AQ$1079,AH$2)*$AD332+VLOOKUP($AC332,LS_Coint_BD!$B$3:$AQ$1079,AH$2+1)</f>
        <v>9.2838699887842466</v>
      </c>
      <c r="AI332">
        <f>VLOOKUP($AC332,LS_Coint_BD!$B$3:$AQ$1079,AI$2)*$AD332+VLOOKUP($AC332,LS_Coint_BD!$B$3:$AQ$1079,AI$2+1)</f>
        <v>0</v>
      </c>
      <c r="AJ332">
        <f>VLOOKUP($AC332,LS_Coint_BD!$B$3:$AQ$1079,AJ$2)*$AD332+VLOOKUP($AC332,LS_Coint_BD!$B$3:$AQ$1079,AJ$2+1)</f>
        <v>9.8089359783012107</v>
      </c>
      <c r="AK332">
        <f>VLOOKUP($AC332,LS_Coint_BD!$B$3:$AQ$1079,AK$2)*$AD332+VLOOKUP($AC332,LS_Coint_BD!$B$3:$AQ$1079,AK$2+1)</f>
        <v>9.7935548625674684</v>
      </c>
      <c r="AL332">
        <f>VLOOKUP($AC332,LS_Coint_BD!$B$3:$AQ$1079,AL$2)*$AD332+VLOOKUP($AC332,LS_Coint_BD!$B$3:$AQ$1079,AL$2+1)</f>
        <v>9.8191505339437022</v>
      </c>
      <c r="AM332">
        <f>VLOOKUP($AC332,LS_Coint_BD!$B$3:$AQ$1079,AM$2)*$AD332+VLOOKUP($AC332,LS_Coint_BD!$B$3:$AQ$1079,AM$2+1)</f>
        <v>10.663273539444416</v>
      </c>
      <c r="AN332">
        <f>VLOOKUP($AC332,LS_Coint_BD!$B$3:$AQ$1079,AN$2)</f>
        <v>0</v>
      </c>
      <c r="AO332">
        <f>VLOOKUP($AC332,LS_Coint_BD!$B$3:$AQ$1079,AO$2)</f>
        <v>0</v>
      </c>
      <c r="AP332">
        <f>VLOOKUP($AC332,LS_Coint_BD!$B$3:$AQ$1079,AP$2)</f>
        <v>0.59232607879173205</v>
      </c>
      <c r="AQ332">
        <f>VLOOKUP($AC332,LS_Coint_BD!$B$3:$AQ$1079,AQ$2)</f>
        <v>0</v>
      </c>
      <c r="AR332">
        <f>VLOOKUP($AC332,LS_Coint_BD!$B$3:$AQ$1079,AR$2)</f>
        <v>0.74798223359001703</v>
      </c>
      <c r="AS332">
        <f>VLOOKUP($AC332,LS_Coint_BD!$B$3:$AQ$1079,AS$2)</f>
        <v>0.76210452247471905</v>
      </c>
      <c r="AT332">
        <f>VLOOKUP($AC332,LS_Coint_BD!$B$3:$AQ$1079,AT$2)</f>
        <v>0.77622969551078003</v>
      </c>
      <c r="AU332">
        <f>VLOOKUP($AC332,LS_Coint_BD!$B$3:$AQ$1079,AU$2)</f>
        <v>2.4492215756568698</v>
      </c>
      <c r="AV332">
        <f>VLOOKUP($AC332,LS_Coint_BD!$B$3:$AQ$1079,AV$2)</f>
        <v>0</v>
      </c>
      <c r="AW332">
        <f>VLOOKUP($AC332,LS_Coint_BD!$B$3:$AQ$1079,AW$2)</f>
        <v>0</v>
      </c>
      <c r="AX332">
        <f>VLOOKUP($AC332,LS_Coint_BD!$B$3:$AQ$1079,AX$2)</f>
        <v>-1.14194368247159E-16</v>
      </c>
      <c r="AY332">
        <f>VLOOKUP($AC332,LS_Coint_BD!$B$3:$AQ$1079,AY$2)</f>
        <v>0</v>
      </c>
      <c r="AZ332">
        <f>VLOOKUP($AC332,LS_Coint_BD!$B$3:$AQ$1079,AZ$2)</f>
        <v>3.9474596431116697E-17</v>
      </c>
      <c r="BA332">
        <f>VLOOKUP($AC332,LS_Coint_BD!$B$3:$AQ$1079,BA$2)</f>
        <v>-5.3290705182007502E-16</v>
      </c>
      <c r="BB332">
        <f>VLOOKUP($AC332,LS_Coint_BD!$B$3:$AQ$1079,BB$2)</f>
        <v>6.1365054452008702E-16</v>
      </c>
      <c r="BC332">
        <f>VLOOKUP($AC332,LS_Coint_BD!$B$3:$AQ$1079,BC$2)</f>
        <v>-6.82121026329696E-16</v>
      </c>
      <c r="BD332">
        <f t="shared" si="225"/>
        <v>0</v>
      </c>
      <c r="BE332">
        <f t="shared" si="226"/>
        <v>0</v>
      </c>
      <c r="BF332">
        <f t="shared" si="227"/>
        <v>1.1846521575834639</v>
      </c>
      <c r="BG332">
        <f t="shared" si="228"/>
        <v>0</v>
      </c>
      <c r="BH332">
        <f t="shared" si="229"/>
        <v>1.4959644671800341</v>
      </c>
      <c r="BI332">
        <f t="shared" si="230"/>
        <v>1.5242090449494377</v>
      </c>
      <c r="BJ332">
        <f t="shared" si="231"/>
        <v>1.5524593910215607</v>
      </c>
      <c r="BK332">
        <f t="shared" si="232"/>
        <v>-4.8984431513137405</v>
      </c>
      <c r="BL332">
        <f t="shared" si="233"/>
        <v>0</v>
      </c>
      <c r="BN332" s="19" t="b">
        <f t="shared" si="217"/>
        <v>0</v>
      </c>
      <c r="BO332" s="19" t="b">
        <f t="shared" si="218"/>
        <v>0</v>
      </c>
      <c r="BP332" s="19" t="b">
        <f t="shared" si="219"/>
        <v>0</v>
      </c>
      <c r="BQ332" s="19" t="b">
        <f t="shared" si="220"/>
        <v>0</v>
      </c>
      <c r="BR332" s="19" t="b">
        <f t="shared" si="221"/>
        <v>0</v>
      </c>
      <c r="BS332" s="19" t="b">
        <f t="shared" si="222"/>
        <v>0</v>
      </c>
      <c r="BT332" s="19" t="b">
        <f t="shared" si="223"/>
        <v>0</v>
      </c>
      <c r="BU332" s="19" t="b">
        <f t="shared" si="224"/>
        <v>0</v>
      </c>
    </row>
    <row r="333" spans="2:73" x14ac:dyDescent="0.3">
      <c r="B333" s="17" t="str">
        <f>VLOOKUP($AC333,LS_Coint_BD!$B$3:$D$1079,2)</f>
        <v>ELET3</v>
      </c>
      <c r="C333" s="87" t="str">
        <f>VLOOKUP($AC333,LS_Coint_BD!$B$3:$D$1079,3)</f>
        <v>CRFB3</v>
      </c>
      <c r="D333" s="70">
        <f t="shared" si="234"/>
        <v>0</v>
      </c>
      <c r="E333" s="66">
        <f t="shared" si="235"/>
        <v>0</v>
      </c>
      <c r="F333" s="71">
        <f t="shared" si="236"/>
        <v>0</v>
      </c>
      <c r="G333" s="70">
        <f t="shared" si="237"/>
        <v>-0.39293376858672602</v>
      </c>
      <c r="H333" s="66">
        <f t="shared" si="238"/>
        <v>-2.0241750279131709</v>
      </c>
      <c r="I333" s="71">
        <f t="shared" si="239"/>
        <v>-1.3494500186087808</v>
      </c>
      <c r="J333" s="70">
        <f t="shared" si="240"/>
        <v>0</v>
      </c>
      <c r="K333" s="66">
        <f t="shared" si="241"/>
        <v>0</v>
      </c>
      <c r="L333" s="71">
        <f t="shared" si="242"/>
        <v>0</v>
      </c>
      <c r="M333" s="70">
        <f t="shared" si="243"/>
        <v>-0.22252667019847294</v>
      </c>
      <c r="N333" s="66">
        <f t="shared" si="244"/>
        <v>-2.2164518198490839</v>
      </c>
      <c r="O333" s="71">
        <f t="shared" si="245"/>
        <v>-1.4776345465660559</v>
      </c>
      <c r="P333" s="70">
        <f t="shared" si="246"/>
        <v>7.4767874756361152E-2</v>
      </c>
      <c r="Q333" s="66">
        <f t="shared" si="247"/>
        <v>2.3653604081867456</v>
      </c>
      <c r="R333" s="71">
        <f t="shared" si="248"/>
        <v>1.5769069387911638</v>
      </c>
      <c r="S333" s="70">
        <f t="shared" si="249"/>
        <v>-0.13447592376539674</v>
      </c>
      <c r="T333" s="66">
        <f t="shared" si="250"/>
        <v>-2.596907500819313</v>
      </c>
      <c r="U333" s="71">
        <f t="shared" si="251"/>
        <v>-1.7312716672128752</v>
      </c>
      <c r="V333" s="70">
        <f t="shared" si="252"/>
        <v>-0.29019782446920672</v>
      </c>
      <c r="W333" s="66">
        <f t="shared" si="253"/>
        <v>-3.0263049748040092</v>
      </c>
      <c r="X333" s="71">
        <f t="shared" si="254"/>
        <v>-2.0175366498693394</v>
      </c>
      <c r="Y333" s="70">
        <f t="shared" si="255"/>
        <v>0</v>
      </c>
      <c r="Z333" s="66">
        <f t="shared" si="256"/>
        <v>0</v>
      </c>
      <c r="AA333" s="71">
        <f t="shared" si="257"/>
        <v>0</v>
      </c>
      <c r="AB333" s="98">
        <f>SUMIF(BN333:BU333,"VERDADEIRO",BN$3:$BU332)</f>
        <v>0</v>
      </c>
      <c r="AC333" s="97">
        <f t="shared" si="258"/>
        <v>330</v>
      </c>
      <c r="AD333">
        <f>RTD("tryd.rtdserver",,"COT",B333,"ULT")</f>
        <v>29.8</v>
      </c>
      <c r="AE333">
        <f>RTD("tryd.rtdserver",,"COT",C333,"ULT")</f>
        <v>19.52</v>
      </c>
      <c r="AF333">
        <f>VLOOKUP($AC333,LS_Coint_BD!$B$3:$AQ$1079,AF$2)*$AD333+VLOOKUP($AC333,LS_Coint_BD!$B$3:$AQ$1079,AF$2+1)</f>
        <v>0</v>
      </c>
      <c r="AG333">
        <f>VLOOKUP($AC333,LS_Coint_BD!$B$3:$AQ$1079,AG$2)*$AD333+VLOOKUP($AC333,LS_Coint_BD!$B$3:$AQ$1079,AG$2+1)</f>
        <v>19.912933768586726</v>
      </c>
      <c r="AH333">
        <f>VLOOKUP($AC333,LS_Coint_BD!$B$3:$AQ$1079,AH$2)*$AD333+VLOOKUP($AC333,LS_Coint_BD!$B$3:$AQ$1079,AH$2+1)</f>
        <v>0</v>
      </c>
      <c r="AI333">
        <f>VLOOKUP($AC333,LS_Coint_BD!$B$3:$AQ$1079,AI$2)*$AD333+VLOOKUP($AC333,LS_Coint_BD!$B$3:$AQ$1079,AI$2+1)</f>
        <v>19.742526670198473</v>
      </c>
      <c r="AJ333">
        <f>VLOOKUP($AC333,LS_Coint_BD!$B$3:$AQ$1079,AJ$2)*$AD333+VLOOKUP($AC333,LS_Coint_BD!$B$3:$AQ$1079,AJ$2+1)</f>
        <v>19.445232125243638</v>
      </c>
      <c r="AK333">
        <f>VLOOKUP($AC333,LS_Coint_BD!$B$3:$AQ$1079,AK$2)*$AD333+VLOOKUP($AC333,LS_Coint_BD!$B$3:$AQ$1079,AK$2+1)</f>
        <v>19.654475923765396</v>
      </c>
      <c r="AL333">
        <f>VLOOKUP($AC333,LS_Coint_BD!$B$3:$AQ$1079,AL$2)*$AD333+VLOOKUP($AC333,LS_Coint_BD!$B$3:$AQ$1079,AL$2+1)</f>
        <v>19.810197824469206</v>
      </c>
      <c r="AM333">
        <f>VLOOKUP($AC333,LS_Coint_BD!$B$3:$AQ$1079,AM$2)*$AD333+VLOOKUP($AC333,LS_Coint_BD!$B$3:$AQ$1079,AM$2+1)</f>
        <v>0</v>
      </c>
      <c r="AN333">
        <f>VLOOKUP($AC333,LS_Coint_BD!$B$3:$AQ$1079,AN$2)</f>
        <v>0</v>
      </c>
      <c r="AO333">
        <f>VLOOKUP($AC333,LS_Coint_BD!$B$3:$AQ$1079,AO$2)</f>
        <v>0.67472500930439105</v>
      </c>
      <c r="AP333">
        <f>VLOOKUP($AC333,LS_Coint_BD!$B$3:$AQ$1079,AP$2)</f>
        <v>0</v>
      </c>
      <c r="AQ333">
        <f>VLOOKUP($AC333,LS_Coint_BD!$B$3:$AQ$1079,AQ$2)</f>
        <v>0.73881727328302704</v>
      </c>
      <c r="AR333">
        <f>VLOOKUP($AC333,LS_Coint_BD!$B$3:$AQ$1079,AR$2)</f>
        <v>0.78845346939558203</v>
      </c>
      <c r="AS333">
        <f>VLOOKUP($AC333,LS_Coint_BD!$B$3:$AQ$1079,AS$2)</f>
        <v>0.86563583360643703</v>
      </c>
      <c r="AT333">
        <f>VLOOKUP($AC333,LS_Coint_BD!$B$3:$AQ$1079,AT$2)</f>
        <v>1.0087683249346699</v>
      </c>
      <c r="AU333">
        <f>VLOOKUP($AC333,LS_Coint_BD!$B$3:$AQ$1079,AU$2)</f>
        <v>0</v>
      </c>
      <c r="AV333">
        <f>VLOOKUP($AC333,LS_Coint_BD!$B$3:$AQ$1079,AV$2)</f>
        <v>0</v>
      </c>
      <c r="AW333">
        <f>VLOOKUP($AC333,LS_Coint_BD!$B$3:$AQ$1079,AW$2)</f>
        <v>1.3914795241968601E-15</v>
      </c>
      <c r="AX333">
        <f>VLOOKUP($AC333,LS_Coint_BD!$B$3:$AQ$1079,AX$2)</f>
        <v>0</v>
      </c>
      <c r="AY333">
        <f>VLOOKUP($AC333,LS_Coint_BD!$B$3:$AQ$1079,AY$2)</f>
        <v>-1.68753899743024E-15</v>
      </c>
      <c r="AZ333">
        <f>VLOOKUP($AC333,LS_Coint_BD!$B$3:$AQ$1079,AZ$2)</f>
        <v>-1.5789838572446701E-16</v>
      </c>
      <c r="BA333">
        <f>VLOOKUP($AC333,LS_Coint_BD!$B$3:$AQ$1079,BA$2)</f>
        <v>-1.1368683772161599E-15</v>
      </c>
      <c r="BB333">
        <f>VLOOKUP($AC333,LS_Coint_BD!$B$3:$AQ$1079,BB$2)</f>
        <v>5.8135314744008197E-16</v>
      </c>
      <c r="BC333">
        <f>VLOOKUP($AC333,LS_Coint_BD!$B$3:$AQ$1079,BC$2)</f>
        <v>0</v>
      </c>
      <c r="BD333">
        <f t="shared" si="225"/>
        <v>0</v>
      </c>
      <c r="BE333">
        <f t="shared" si="226"/>
        <v>-1.3494500186087808</v>
      </c>
      <c r="BF333">
        <f t="shared" si="227"/>
        <v>0</v>
      </c>
      <c r="BG333">
        <f t="shared" si="228"/>
        <v>-1.4776345465660559</v>
      </c>
      <c r="BH333">
        <f t="shared" si="229"/>
        <v>1.5769069387911638</v>
      </c>
      <c r="BI333">
        <f t="shared" si="230"/>
        <v>-1.7312716672128752</v>
      </c>
      <c r="BJ333">
        <f t="shared" si="231"/>
        <v>-2.0175366498693394</v>
      </c>
      <c r="BK333">
        <f t="shared" si="232"/>
        <v>0</v>
      </c>
      <c r="BL333">
        <f t="shared" si="233"/>
        <v>0</v>
      </c>
      <c r="BN333" s="30" t="b">
        <f t="shared" ref="BN333:BN396" si="259">IF(D333&gt;0,IF(D333&gt;F333,TRUE,FALSE),IF(D333&lt;F333,TRUE,FALSE))</f>
        <v>0</v>
      </c>
      <c r="BO333" s="30" t="b">
        <f t="shared" ref="BO333:BO396" si="260">IF(G333&gt;0,IF(G333&gt;I333,TRUE,FALSE),IF(G333&lt;I333,TRUE,FALSE))</f>
        <v>0</v>
      </c>
      <c r="BP333" s="30" t="b">
        <f t="shared" ref="BP333:BP396" si="261">IF(J333&gt;0,IF(J333&gt;L333,TRUE,FALSE),IF(J333&lt;L333,TRUE,FALSE))</f>
        <v>0</v>
      </c>
      <c r="BQ333" s="30" t="b">
        <f t="shared" ref="BQ333:BQ396" si="262">IF(M333&gt;0,IF(M333&gt;O333,TRUE,FALSE),IF(M333&lt;O333,TRUE,FALSE))</f>
        <v>0</v>
      </c>
      <c r="BR333" s="30" t="b">
        <f t="shared" ref="BR333:BR396" si="263">IF(P333&gt;0,IF(P333&gt;R333,TRUE,FALSE),IF(P333&lt;R333,TRUE,FALSE))</f>
        <v>0</v>
      </c>
      <c r="BS333" s="30" t="b">
        <f t="shared" ref="BS333:BS396" si="264">IF(S333&gt;0,IF(S333&gt;U333,TRUE,FALSE),IF(S333&lt;U333,TRUE,FALSE))</f>
        <v>0</v>
      </c>
      <c r="BT333" s="30" t="b">
        <f t="shared" ref="BT333:BT396" si="265">IF(V333&gt;0,IF(V333&gt;X333,TRUE,FALSE),IF(V333&lt;X333,TRUE,FALSE))</f>
        <v>0</v>
      </c>
      <c r="BU333" s="30" t="b">
        <f t="shared" ref="BU333:BU396" si="266">IF(Y333&gt;0,IF(Y333&gt;AA333,TRUE,FALSE),IF(Y333&lt;AA333,TRUE,FALSE))</f>
        <v>0</v>
      </c>
    </row>
    <row r="334" spans="2:73" x14ac:dyDescent="0.3">
      <c r="B334" s="17" t="str">
        <f>VLOOKUP($AC334,LS_Coint_BD!$B$3:$D$1079,2)</f>
        <v>ELET3</v>
      </c>
      <c r="C334" s="87" t="str">
        <f>VLOOKUP($AC334,LS_Coint_BD!$B$3:$D$1079,3)</f>
        <v>ELET6</v>
      </c>
      <c r="D334" s="68">
        <f t="shared" si="234"/>
        <v>0.50927450418181408</v>
      </c>
      <c r="E334" s="65">
        <f t="shared" si="235"/>
        <v>1.1468315148203889</v>
      </c>
      <c r="F334" s="69">
        <f t="shared" si="236"/>
        <v>0.76455434321359261</v>
      </c>
      <c r="G334" s="68">
        <f t="shared" si="237"/>
        <v>0.45321133443832551</v>
      </c>
      <c r="H334" s="65">
        <f t="shared" si="238"/>
        <v>1.3761873536066553</v>
      </c>
      <c r="I334" s="69">
        <f t="shared" si="239"/>
        <v>0.9174582357377703</v>
      </c>
      <c r="J334" s="68">
        <f t="shared" si="240"/>
        <v>0.45956970594738067</v>
      </c>
      <c r="K334" s="65">
        <f t="shared" si="241"/>
        <v>1.4235412129776919</v>
      </c>
      <c r="L334" s="69">
        <f t="shared" si="242"/>
        <v>0.94902747531846121</v>
      </c>
      <c r="M334" s="68">
        <f t="shared" si="243"/>
        <v>0.38902825852920841</v>
      </c>
      <c r="N334" s="65">
        <f t="shared" si="244"/>
        <v>1.3734220988914723</v>
      </c>
      <c r="O334" s="69">
        <f t="shared" si="245"/>
        <v>0.91561473259431481</v>
      </c>
      <c r="P334" s="68">
        <f t="shared" si="246"/>
        <v>0.21547473855996557</v>
      </c>
      <c r="Q334" s="65">
        <f t="shared" si="247"/>
        <v>1.478324849423386</v>
      </c>
      <c r="R334" s="69">
        <f t="shared" si="248"/>
        <v>0.9855498996155907</v>
      </c>
      <c r="S334" s="68">
        <f t="shared" si="249"/>
        <v>0.10921677354794568</v>
      </c>
      <c r="T334" s="65">
        <f t="shared" si="250"/>
        <v>1.5568602371160443</v>
      </c>
      <c r="U334" s="69">
        <f t="shared" si="251"/>
        <v>1.0379068247440295</v>
      </c>
      <c r="V334" s="68">
        <f t="shared" si="252"/>
        <v>0.12154169259265757</v>
      </c>
      <c r="W334" s="65">
        <f t="shared" si="253"/>
        <v>1.6139856532479657</v>
      </c>
      <c r="X334" s="69">
        <f t="shared" si="254"/>
        <v>1.0759904354986438</v>
      </c>
      <c r="Y334" s="68">
        <f t="shared" si="255"/>
        <v>5.6327674817740814E-2</v>
      </c>
      <c r="Z334" s="65">
        <f t="shared" si="256"/>
        <v>1.8378113079971565</v>
      </c>
      <c r="AA334" s="69">
        <f t="shared" si="257"/>
        <v>1.2252075386647709</v>
      </c>
      <c r="AB334" s="98">
        <f>SUMIF(BN334:BU334,"VERDADEIRO",BN$3:$BU333)</f>
        <v>0</v>
      </c>
      <c r="AC334" s="97">
        <f t="shared" si="258"/>
        <v>331</v>
      </c>
      <c r="AD334">
        <f>RTD("tryd.rtdserver",,"COT",B334,"ULT")</f>
        <v>29.8</v>
      </c>
      <c r="AE334">
        <f>RTD("tryd.rtdserver",,"COT",C334,"ULT")</f>
        <v>30.87</v>
      </c>
      <c r="AF334">
        <f>VLOOKUP($AC334,LS_Coint_BD!$B$3:$AQ$1079,AF$2)*$AD334+VLOOKUP($AC334,LS_Coint_BD!$B$3:$AQ$1079,AF$2+1)</f>
        <v>30.360725495818187</v>
      </c>
      <c r="AG334">
        <f>VLOOKUP($AC334,LS_Coint_BD!$B$3:$AQ$1079,AG$2)*$AD334+VLOOKUP($AC334,LS_Coint_BD!$B$3:$AQ$1079,AG$2+1)</f>
        <v>30.416788665561675</v>
      </c>
      <c r="AH334">
        <f>VLOOKUP($AC334,LS_Coint_BD!$B$3:$AQ$1079,AH$2)*$AD334+VLOOKUP($AC334,LS_Coint_BD!$B$3:$AQ$1079,AH$2+1)</f>
        <v>30.41043029405262</v>
      </c>
      <c r="AI334">
        <f>VLOOKUP($AC334,LS_Coint_BD!$B$3:$AQ$1079,AI$2)*$AD334+VLOOKUP($AC334,LS_Coint_BD!$B$3:$AQ$1079,AI$2+1)</f>
        <v>30.480971741470793</v>
      </c>
      <c r="AJ334">
        <f>VLOOKUP($AC334,LS_Coint_BD!$B$3:$AQ$1079,AJ$2)*$AD334+VLOOKUP($AC334,LS_Coint_BD!$B$3:$AQ$1079,AJ$2+1)</f>
        <v>30.654525261440035</v>
      </c>
      <c r="AK334">
        <f>VLOOKUP($AC334,LS_Coint_BD!$B$3:$AQ$1079,AK$2)*$AD334+VLOOKUP($AC334,LS_Coint_BD!$B$3:$AQ$1079,AK$2+1)</f>
        <v>30.760783226452055</v>
      </c>
      <c r="AL334">
        <f>VLOOKUP($AC334,LS_Coint_BD!$B$3:$AQ$1079,AL$2)*$AD334+VLOOKUP($AC334,LS_Coint_BD!$B$3:$AQ$1079,AL$2+1)</f>
        <v>30.748458307407343</v>
      </c>
      <c r="AM334">
        <f>VLOOKUP($AC334,LS_Coint_BD!$B$3:$AQ$1079,AM$2)*$AD334+VLOOKUP($AC334,LS_Coint_BD!$B$3:$AQ$1079,AM$2+1)</f>
        <v>30.81367232518226</v>
      </c>
      <c r="AN334">
        <f>VLOOKUP($AC334,LS_Coint_BD!$B$3:$AQ$1079,AN$2)</f>
        <v>0.38227717160679697</v>
      </c>
      <c r="AO334">
        <f>VLOOKUP($AC334,LS_Coint_BD!$B$3:$AQ$1079,AO$2)</f>
        <v>0.45872911786888498</v>
      </c>
      <c r="AP334">
        <f>VLOOKUP($AC334,LS_Coint_BD!$B$3:$AQ$1079,AP$2)</f>
        <v>0.47451373765922999</v>
      </c>
      <c r="AQ334">
        <f>VLOOKUP($AC334,LS_Coint_BD!$B$3:$AQ$1079,AQ$2)</f>
        <v>0.45780736629715602</v>
      </c>
      <c r="AR334">
        <f>VLOOKUP($AC334,LS_Coint_BD!$B$3:$AQ$1079,AR$2)</f>
        <v>0.49277494980779502</v>
      </c>
      <c r="AS334">
        <f>VLOOKUP($AC334,LS_Coint_BD!$B$3:$AQ$1079,AS$2)</f>
        <v>0.51895341237201498</v>
      </c>
      <c r="AT334">
        <f>VLOOKUP($AC334,LS_Coint_BD!$B$3:$AQ$1079,AT$2)</f>
        <v>0.53799521774932202</v>
      </c>
      <c r="AU334">
        <f>VLOOKUP($AC334,LS_Coint_BD!$B$3:$AQ$1079,AU$2)</f>
        <v>0.61260376933238603</v>
      </c>
      <c r="AV334">
        <f>VLOOKUP($AC334,LS_Coint_BD!$B$3:$AQ$1079,AV$2)</f>
        <v>-1.3855583347321999E-15</v>
      </c>
      <c r="AW334">
        <f>VLOOKUP($AC334,LS_Coint_BD!$B$3:$AQ$1079,AW$2)</f>
        <v>2.9605947323337501E-16</v>
      </c>
      <c r="AX334">
        <f>VLOOKUP($AC334,LS_Coint_BD!$B$3:$AQ$1079,AX$2)</f>
        <v>1.19269673502588E-15</v>
      </c>
      <c r="AY334">
        <f>VLOOKUP($AC334,LS_Coint_BD!$B$3:$AQ$1079,AY$2)</f>
        <v>2.7533531010703899E-15</v>
      </c>
      <c r="AZ334">
        <f>VLOOKUP($AC334,LS_Coint_BD!$B$3:$AQ$1079,AZ$2)</f>
        <v>7.1054273576010003E-16</v>
      </c>
      <c r="BA334">
        <f>VLOOKUP($AC334,LS_Coint_BD!$B$3:$AQ$1079,BA$2)</f>
        <v>-5.5067062021407803E-16</v>
      </c>
      <c r="BB334">
        <f>VLOOKUP($AC334,LS_Coint_BD!$B$3:$AQ$1079,BB$2)</f>
        <v>-2.5837917664003602E-16</v>
      </c>
      <c r="BC334">
        <f>VLOOKUP($AC334,LS_Coint_BD!$B$3:$AQ$1079,BC$2)</f>
        <v>-1.05160324892495E-15</v>
      </c>
      <c r="BD334">
        <f t="shared" ref="BD334:BD397" si="267">IF(D334&lt;0,AV334-2*AN334,AV334+2*AN334)</f>
        <v>0.76455434321359261</v>
      </c>
      <c r="BE334">
        <f t="shared" ref="BE334:BE397" si="268">IF(G334&lt;0,AW334-2*AO334,AW334+2*AO334)</f>
        <v>0.9174582357377703</v>
      </c>
      <c r="BF334">
        <f t="shared" ref="BF334:BF397" si="269">IF(J334&lt;0,AX334-2*AP334,AX334+2*AP334)</f>
        <v>0.94902747531846121</v>
      </c>
      <c r="BG334">
        <f t="shared" ref="BG334:BG397" si="270">IF(M334&lt;0,AY334-2*AQ334,AY334+2*AQ334)</f>
        <v>0.91561473259431481</v>
      </c>
      <c r="BH334">
        <f t="shared" ref="BH334:BH397" si="271">IF(P334&lt;0,AZ334-2*AR334,AZ334+2*AR334)</f>
        <v>0.9855498996155907</v>
      </c>
      <c r="BI334">
        <f t="shared" ref="BI334:BI397" si="272">IF(S334&lt;0,BA334-2*AS334,BA334+2*AS334)</f>
        <v>1.0379068247440295</v>
      </c>
      <c r="BJ334">
        <f t="shared" ref="BJ334:BJ397" si="273">IF(V334&lt;0,BB334-2*AT334,BB334+2*AT334)</f>
        <v>1.0759904354986438</v>
      </c>
      <c r="BK334">
        <f t="shared" ref="BK334:BK397" si="274">IF(Y334&lt;0,BC334-2*AU334,BC334+2*AU334)</f>
        <v>1.2252075386647709</v>
      </c>
      <c r="BL334">
        <f t="shared" ref="BL334:BL397" si="275">IF(AA334&lt;0,BD334-2*AV334,BD334+2*AV334)</f>
        <v>0.76455434321358984</v>
      </c>
      <c r="BN334" s="19" t="b">
        <f t="shared" si="259"/>
        <v>0</v>
      </c>
      <c r="BO334" s="19" t="b">
        <f t="shared" si="260"/>
        <v>0</v>
      </c>
      <c r="BP334" s="19" t="b">
        <f t="shared" si="261"/>
        <v>0</v>
      </c>
      <c r="BQ334" s="19" t="b">
        <f t="shared" si="262"/>
        <v>0</v>
      </c>
      <c r="BR334" s="19" t="b">
        <f t="shared" si="263"/>
        <v>0</v>
      </c>
      <c r="BS334" s="19" t="b">
        <f t="shared" si="264"/>
        <v>0</v>
      </c>
      <c r="BT334" s="19" t="b">
        <f t="shared" si="265"/>
        <v>0</v>
      </c>
      <c r="BU334" s="19" t="b">
        <f t="shared" si="266"/>
        <v>0</v>
      </c>
    </row>
    <row r="335" spans="2:73" x14ac:dyDescent="0.3">
      <c r="B335" s="17" t="str">
        <f>VLOOKUP($AC335,LS_Coint_BD!$B$3:$D$1079,2)</f>
        <v>ELET3</v>
      </c>
      <c r="C335" s="87" t="str">
        <f>VLOOKUP($AC335,LS_Coint_BD!$B$3:$D$1079,3)</f>
        <v>EZTC3</v>
      </c>
      <c r="D335" s="70">
        <f t="shared" ref="D335:D398" si="276">IF(AF335=0,0,$AE335-AF335)</f>
        <v>0.54798655281974362</v>
      </c>
      <c r="E335" s="66">
        <f t="shared" ref="E335:E398" si="277">F335/2*3</f>
        <v>4.7534576208233066</v>
      </c>
      <c r="F335" s="71">
        <f t="shared" ref="F335:F398" si="278">BD335</f>
        <v>3.1689717472155379</v>
      </c>
      <c r="G335" s="70">
        <f t="shared" ref="G335:G398" si="279">IF(AG335=0,0,$AE335-AG335)</f>
        <v>0.44310333758077292</v>
      </c>
      <c r="H335" s="66">
        <f t="shared" ref="H335:H398" si="280">I335/2*3</f>
        <v>5.2872496164294294</v>
      </c>
      <c r="I335" s="71">
        <f t="shared" ref="I335:I398" si="281">BE335</f>
        <v>3.5248330776196197</v>
      </c>
      <c r="J335" s="70">
        <f t="shared" ref="J335:J398" si="282">IF(AH335=0,0,$AE335-AH335)</f>
        <v>0.29102387133458762</v>
      </c>
      <c r="K335" s="66">
        <f t="shared" ref="K335:K398" si="283">L335/2*3</f>
        <v>5.2731933325908598</v>
      </c>
      <c r="L335" s="71">
        <f t="shared" ref="L335:L398" si="284">BF335</f>
        <v>3.51546222172724</v>
      </c>
      <c r="M335" s="70">
        <f t="shared" ref="M335:M398" si="285">IF(AI335=0,0,$AE335-AI335)</f>
        <v>0</v>
      </c>
      <c r="N335" s="66">
        <f t="shared" ref="N335:N398" si="286">O335/2*3</f>
        <v>0</v>
      </c>
      <c r="O335" s="71">
        <f t="shared" ref="O335:O398" si="287">BG335</f>
        <v>0</v>
      </c>
      <c r="P335" s="70">
        <f t="shared" ref="P335:P398" si="288">IF(AJ335=0,0,$AE335-AJ335)</f>
        <v>0.25498855093653106</v>
      </c>
      <c r="Q335" s="66">
        <f t="shared" ref="Q335:Q398" si="289">R335/2*3</f>
        <v>6.3297023960007008</v>
      </c>
      <c r="R335" s="71">
        <f t="shared" ref="R335:R398" si="290">BH335</f>
        <v>4.2198015973338006</v>
      </c>
      <c r="S335" s="70">
        <f t="shared" ref="S335:S398" si="291">IF(AK335=0,0,$AE335-AK335)</f>
        <v>0.5771382807300256</v>
      </c>
      <c r="T335" s="66">
        <f t="shared" ref="T335:T398" si="292">U335/2*3</f>
        <v>6.6916799077751419</v>
      </c>
      <c r="U335" s="71">
        <f t="shared" ref="U335:U398" si="293">BI335</f>
        <v>4.4611199385167613</v>
      </c>
      <c r="V335" s="70">
        <f t="shared" ref="V335:V398" si="294">IF(AL335=0,0,$AE335-AL335)</f>
        <v>0.50573062497211652</v>
      </c>
      <c r="W335" s="66">
        <f t="shared" ref="W335:W398" si="295">X335/2*3</f>
        <v>7.3896192008392481</v>
      </c>
      <c r="X335" s="71">
        <f t="shared" ref="X335:X398" si="296">BJ335</f>
        <v>4.9264128005594987</v>
      </c>
      <c r="Y335" s="70">
        <f t="shared" ref="Y335:Y398" si="297">IF(AM335=0,0,$AE335-AM335)</f>
        <v>-0.76504659637249262</v>
      </c>
      <c r="Z335" s="66">
        <f t="shared" ref="Z335:Z398" si="298">AA335/2*3</f>
        <v>-12.707606954227236</v>
      </c>
      <c r="AA335" s="71">
        <f t="shared" ref="AA335:AA398" si="299">BK335</f>
        <v>-8.471737969484824</v>
      </c>
      <c r="AB335" s="98">
        <f>SUMIF(BN335:BU335,"VERDADEIRO",BN$3:$BU334)</f>
        <v>0</v>
      </c>
      <c r="AC335" s="97">
        <f t="shared" si="258"/>
        <v>332</v>
      </c>
      <c r="AD335">
        <f>RTD("tryd.rtdserver",,"COT",B335,"ULT")</f>
        <v>29.8</v>
      </c>
      <c r="AE335">
        <f>RTD("tryd.rtdserver",,"COT",C335,"ULT")</f>
        <v>38.200000000000003</v>
      </c>
      <c r="AF335">
        <f>VLOOKUP($AC335,LS_Coint_BD!$B$3:$AQ$1079,AF$2)*$AD335+VLOOKUP($AC335,LS_Coint_BD!$B$3:$AQ$1079,AF$2+1)</f>
        <v>37.652013447180259</v>
      </c>
      <c r="AG335">
        <f>VLOOKUP($AC335,LS_Coint_BD!$B$3:$AQ$1079,AG$2)*$AD335+VLOOKUP($AC335,LS_Coint_BD!$B$3:$AQ$1079,AG$2+1)</f>
        <v>37.75689666241923</v>
      </c>
      <c r="AH335">
        <f>VLOOKUP($AC335,LS_Coint_BD!$B$3:$AQ$1079,AH$2)*$AD335+VLOOKUP($AC335,LS_Coint_BD!$B$3:$AQ$1079,AH$2+1)</f>
        <v>37.908976128665415</v>
      </c>
      <c r="AI335">
        <f>VLOOKUP($AC335,LS_Coint_BD!$B$3:$AQ$1079,AI$2)*$AD335+VLOOKUP($AC335,LS_Coint_BD!$B$3:$AQ$1079,AI$2+1)</f>
        <v>0</v>
      </c>
      <c r="AJ335">
        <f>VLOOKUP($AC335,LS_Coint_BD!$B$3:$AQ$1079,AJ$2)*$AD335+VLOOKUP($AC335,LS_Coint_BD!$B$3:$AQ$1079,AJ$2+1)</f>
        <v>37.945011449063472</v>
      </c>
      <c r="AK335">
        <f>VLOOKUP($AC335,LS_Coint_BD!$B$3:$AQ$1079,AK$2)*$AD335+VLOOKUP($AC335,LS_Coint_BD!$B$3:$AQ$1079,AK$2+1)</f>
        <v>37.622861719269977</v>
      </c>
      <c r="AL335">
        <f>VLOOKUP($AC335,LS_Coint_BD!$B$3:$AQ$1079,AL$2)*$AD335+VLOOKUP($AC335,LS_Coint_BD!$B$3:$AQ$1079,AL$2+1)</f>
        <v>37.694269375027886</v>
      </c>
      <c r="AM335">
        <f>VLOOKUP($AC335,LS_Coint_BD!$B$3:$AQ$1079,AM$2)*$AD335+VLOOKUP($AC335,LS_Coint_BD!$B$3:$AQ$1079,AM$2+1)</f>
        <v>38.965046596372495</v>
      </c>
      <c r="AN335">
        <f>VLOOKUP($AC335,LS_Coint_BD!$B$3:$AQ$1079,AN$2)</f>
        <v>1.58448587360777</v>
      </c>
      <c r="AO335">
        <f>VLOOKUP($AC335,LS_Coint_BD!$B$3:$AQ$1079,AO$2)</f>
        <v>1.7624165388098101</v>
      </c>
      <c r="AP335">
        <f>VLOOKUP($AC335,LS_Coint_BD!$B$3:$AQ$1079,AP$2)</f>
        <v>1.75773111086362</v>
      </c>
      <c r="AQ335">
        <f>VLOOKUP($AC335,LS_Coint_BD!$B$3:$AQ$1079,AQ$2)</f>
        <v>0</v>
      </c>
      <c r="AR335">
        <f>VLOOKUP($AC335,LS_Coint_BD!$B$3:$AQ$1079,AR$2)</f>
        <v>2.1099007986668998</v>
      </c>
      <c r="AS335">
        <f>VLOOKUP($AC335,LS_Coint_BD!$B$3:$AQ$1079,AS$2)</f>
        <v>2.2305599692583802</v>
      </c>
      <c r="AT335">
        <f>VLOOKUP($AC335,LS_Coint_BD!$B$3:$AQ$1079,AT$2)</f>
        <v>2.4632064002797498</v>
      </c>
      <c r="AU335">
        <f>VLOOKUP($AC335,LS_Coint_BD!$B$3:$AQ$1079,AU$2)</f>
        <v>4.2358689847424102</v>
      </c>
      <c r="AV335">
        <f>VLOOKUP($AC335,LS_Coint_BD!$B$3:$AQ$1079,AV$2)</f>
        <v>-2.3447910280083299E-15</v>
      </c>
      <c r="AW335">
        <f>VLOOKUP($AC335,LS_Coint_BD!$B$3:$AQ$1079,AW$2)</f>
        <v>-2.3684757858670001E-16</v>
      </c>
      <c r="AX335">
        <f>VLOOKUP($AC335,LS_Coint_BD!$B$3:$AQ$1079,AX$2)</f>
        <v>-5.07530525542929E-17</v>
      </c>
      <c r="AY335">
        <f>VLOOKUP($AC335,LS_Coint_BD!$B$3:$AQ$1079,AY$2)</f>
        <v>0</v>
      </c>
      <c r="AZ335">
        <f>VLOOKUP($AC335,LS_Coint_BD!$B$3:$AQ$1079,AZ$2)</f>
        <v>1.26318708579573E-15</v>
      </c>
      <c r="BA335">
        <f>VLOOKUP($AC335,LS_Coint_BD!$B$3:$AQ$1079,BA$2)</f>
        <v>8.1712414612411495E-16</v>
      </c>
      <c r="BB335">
        <f>VLOOKUP($AC335,LS_Coint_BD!$B$3:$AQ$1079,BB$2)</f>
        <v>-6.2979924306008901E-16</v>
      </c>
      <c r="BC335">
        <f>VLOOKUP($AC335,LS_Coint_BD!$B$3:$AQ$1079,BC$2)</f>
        <v>-4.2064129956997897E-15</v>
      </c>
      <c r="BD335">
        <f t="shared" si="267"/>
        <v>3.1689717472155379</v>
      </c>
      <c r="BE335">
        <f t="shared" si="268"/>
        <v>3.5248330776196197</v>
      </c>
      <c r="BF335">
        <f t="shared" si="269"/>
        <v>3.51546222172724</v>
      </c>
      <c r="BG335">
        <f t="shared" si="270"/>
        <v>0</v>
      </c>
      <c r="BH335">
        <f t="shared" si="271"/>
        <v>4.2198015973338006</v>
      </c>
      <c r="BI335">
        <f t="shared" si="272"/>
        <v>4.4611199385167613</v>
      </c>
      <c r="BJ335">
        <f t="shared" si="273"/>
        <v>4.9264128005594987</v>
      </c>
      <c r="BK335">
        <f t="shared" si="274"/>
        <v>-8.471737969484824</v>
      </c>
      <c r="BL335">
        <f t="shared" si="275"/>
        <v>3.1689717472155428</v>
      </c>
      <c r="BN335" s="30" t="b">
        <f t="shared" si="259"/>
        <v>0</v>
      </c>
      <c r="BO335" s="30" t="b">
        <f t="shared" si="260"/>
        <v>0</v>
      </c>
      <c r="BP335" s="30" t="b">
        <f t="shared" si="261"/>
        <v>0</v>
      </c>
      <c r="BQ335" s="30" t="b">
        <f t="shared" si="262"/>
        <v>0</v>
      </c>
      <c r="BR335" s="30" t="b">
        <f t="shared" si="263"/>
        <v>0</v>
      </c>
      <c r="BS335" s="30" t="b">
        <f t="shared" si="264"/>
        <v>0</v>
      </c>
      <c r="BT335" s="30" t="b">
        <f t="shared" si="265"/>
        <v>0</v>
      </c>
      <c r="BU335" s="30" t="b">
        <f t="shared" si="266"/>
        <v>0</v>
      </c>
    </row>
    <row r="336" spans="2:73" x14ac:dyDescent="0.3">
      <c r="B336" s="17" t="str">
        <f>VLOOKUP($AC336,LS_Coint_BD!$B$3:$D$1079,2)</f>
        <v>ELET3</v>
      </c>
      <c r="C336" s="87" t="str">
        <f>VLOOKUP($AC336,LS_Coint_BD!$B$3:$D$1079,3)</f>
        <v>IGTA3</v>
      </c>
      <c r="D336" s="68">
        <f t="shared" si="276"/>
        <v>0</v>
      </c>
      <c r="E336" s="65">
        <f t="shared" si="277"/>
        <v>0</v>
      </c>
      <c r="F336" s="69">
        <f t="shared" si="278"/>
        <v>0</v>
      </c>
      <c r="G336" s="68">
        <f t="shared" si="279"/>
        <v>0</v>
      </c>
      <c r="H336" s="65">
        <f t="shared" si="280"/>
        <v>0</v>
      </c>
      <c r="I336" s="69">
        <f t="shared" si="281"/>
        <v>0</v>
      </c>
      <c r="J336" s="68">
        <f t="shared" si="282"/>
        <v>0</v>
      </c>
      <c r="K336" s="65">
        <f t="shared" si="283"/>
        <v>0</v>
      </c>
      <c r="L336" s="69">
        <f t="shared" si="284"/>
        <v>0</v>
      </c>
      <c r="M336" s="68">
        <f t="shared" si="285"/>
        <v>1.1342346311275477</v>
      </c>
      <c r="N336" s="65">
        <f t="shared" si="286"/>
        <v>5.9179690663899533</v>
      </c>
      <c r="O336" s="69">
        <f t="shared" si="287"/>
        <v>3.9453127109266357</v>
      </c>
      <c r="P336" s="68">
        <f t="shared" si="288"/>
        <v>0.88969680049168431</v>
      </c>
      <c r="Q336" s="65">
        <f t="shared" si="289"/>
        <v>6.0701520778644857</v>
      </c>
      <c r="R336" s="69">
        <f t="shared" si="290"/>
        <v>4.0467680519096572</v>
      </c>
      <c r="S336" s="68">
        <f t="shared" si="291"/>
        <v>0.97459626496547003</v>
      </c>
      <c r="T336" s="65">
        <f t="shared" si="292"/>
        <v>6.2630129367605694</v>
      </c>
      <c r="U336" s="69">
        <f t="shared" si="293"/>
        <v>4.1753419578403799</v>
      </c>
      <c r="V336" s="68">
        <f t="shared" si="294"/>
        <v>0.96433383397453554</v>
      </c>
      <c r="W336" s="65">
        <f t="shared" si="295"/>
        <v>6.3510685807335303</v>
      </c>
      <c r="X336" s="69">
        <f t="shared" si="296"/>
        <v>4.2340457204890205</v>
      </c>
      <c r="Y336" s="68">
        <f t="shared" si="297"/>
        <v>-0.98364402059446832</v>
      </c>
      <c r="Z336" s="65">
        <f t="shared" si="298"/>
        <v>-17.359187185760337</v>
      </c>
      <c r="AA336" s="69">
        <f t="shared" si="299"/>
        <v>-11.572791457173558</v>
      </c>
      <c r="AB336" s="98">
        <f>SUMIF(BN336:BU336,"VERDADEIRO",BN$3:$BU335)</f>
        <v>0</v>
      </c>
      <c r="AC336" s="97">
        <f t="shared" si="258"/>
        <v>333</v>
      </c>
      <c r="AD336">
        <f>RTD("tryd.rtdserver",,"COT",B336,"ULT")</f>
        <v>29.8</v>
      </c>
      <c r="AE336">
        <f>RTD("tryd.rtdserver",,"COT",C336,"ULT")</f>
        <v>35.19</v>
      </c>
      <c r="AF336">
        <f>VLOOKUP($AC336,LS_Coint_BD!$B$3:$AQ$1079,AF$2)*$AD336+VLOOKUP($AC336,LS_Coint_BD!$B$3:$AQ$1079,AF$2+1)</f>
        <v>0</v>
      </c>
      <c r="AG336">
        <f>VLOOKUP($AC336,LS_Coint_BD!$B$3:$AQ$1079,AG$2)*$AD336+VLOOKUP($AC336,LS_Coint_BD!$B$3:$AQ$1079,AG$2+1)</f>
        <v>0</v>
      </c>
      <c r="AH336">
        <f>VLOOKUP($AC336,LS_Coint_BD!$B$3:$AQ$1079,AH$2)*$AD336+VLOOKUP($AC336,LS_Coint_BD!$B$3:$AQ$1079,AH$2+1)</f>
        <v>0</v>
      </c>
      <c r="AI336">
        <f>VLOOKUP($AC336,LS_Coint_BD!$B$3:$AQ$1079,AI$2)*$AD336+VLOOKUP($AC336,LS_Coint_BD!$B$3:$AQ$1079,AI$2+1)</f>
        <v>34.05576536887245</v>
      </c>
      <c r="AJ336">
        <f>VLOOKUP($AC336,LS_Coint_BD!$B$3:$AQ$1079,AJ$2)*$AD336+VLOOKUP($AC336,LS_Coint_BD!$B$3:$AQ$1079,AJ$2+1)</f>
        <v>34.300303199508313</v>
      </c>
      <c r="AK336">
        <f>VLOOKUP($AC336,LS_Coint_BD!$B$3:$AQ$1079,AK$2)*$AD336+VLOOKUP($AC336,LS_Coint_BD!$B$3:$AQ$1079,AK$2+1)</f>
        <v>34.215403735034528</v>
      </c>
      <c r="AL336">
        <f>VLOOKUP($AC336,LS_Coint_BD!$B$3:$AQ$1079,AL$2)*$AD336+VLOOKUP($AC336,LS_Coint_BD!$B$3:$AQ$1079,AL$2+1)</f>
        <v>34.225666166025462</v>
      </c>
      <c r="AM336">
        <f>VLOOKUP($AC336,LS_Coint_BD!$B$3:$AQ$1079,AM$2)*$AD336+VLOOKUP($AC336,LS_Coint_BD!$B$3:$AQ$1079,AM$2+1)</f>
        <v>36.173644020594466</v>
      </c>
      <c r="AN336">
        <f>VLOOKUP($AC336,LS_Coint_BD!$B$3:$AQ$1079,AN$2)</f>
        <v>0</v>
      </c>
      <c r="AO336">
        <f>VLOOKUP($AC336,LS_Coint_BD!$B$3:$AQ$1079,AO$2)</f>
        <v>0</v>
      </c>
      <c r="AP336">
        <f>VLOOKUP($AC336,LS_Coint_BD!$B$3:$AQ$1079,AP$2)</f>
        <v>0</v>
      </c>
      <c r="AQ336">
        <f>VLOOKUP($AC336,LS_Coint_BD!$B$3:$AQ$1079,AQ$2)</f>
        <v>1.9726563554633201</v>
      </c>
      <c r="AR336">
        <f>VLOOKUP($AC336,LS_Coint_BD!$B$3:$AQ$1079,AR$2)</f>
        <v>2.0233840259548299</v>
      </c>
      <c r="AS336">
        <f>VLOOKUP($AC336,LS_Coint_BD!$B$3:$AQ$1079,AS$2)</f>
        <v>2.0876709789201899</v>
      </c>
      <c r="AT336">
        <f>VLOOKUP($AC336,LS_Coint_BD!$B$3:$AQ$1079,AT$2)</f>
        <v>2.1170228602445098</v>
      </c>
      <c r="AU336">
        <f>VLOOKUP($AC336,LS_Coint_BD!$B$3:$AQ$1079,AU$2)</f>
        <v>5.78639572858678</v>
      </c>
      <c r="AV336">
        <f>VLOOKUP($AC336,LS_Coint_BD!$B$3:$AQ$1079,AV$2)</f>
        <v>0</v>
      </c>
      <c r="AW336">
        <f>VLOOKUP($AC336,LS_Coint_BD!$B$3:$AQ$1079,AW$2)</f>
        <v>0</v>
      </c>
      <c r="AX336">
        <f>VLOOKUP($AC336,LS_Coint_BD!$B$3:$AQ$1079,AX$2)</f>
        <v>0</v>
      </c>
      <c r="AY336">
        <f>VLOOKUP($AC336,LS_Coint_BD!$B$3:$AQ$1079,AY$2)</f>
        <v>-4.4408920985006301E-15</v>
      </c>
      <c r="AZ336">
        <f>VLOOKUP($AC336,LS_Coint_BD!$B$3:$AQ$1079,AZ$2)</f>
        <v>-2.5066368733759099E-15</v>
      </c>
      <c r="BA336">
        <f>VLOOKUP($AC336,LS_Coint_BD!$B$3:$AQ$1079,BA$2)</f>
        <v>2.1316282072803E-16</v>
      </c>
      <c r="BB336">
        <f>VLOOKUP($AC336,LS_Coint_BD!$B$3:$AQ$1079,BB$2)</f>
        <v>1.29189588320018E-15</v>
      </c>
      <c r="BC336">
        <f>VLOOKUP($AC336,LS_Coint_BD!$B$3:$AQ$1079,BC$2)</f>
        <v>2.04636307898909E-15</v>
      </c>
      <c r="BD336">
        <f t="shared" si="267"/>
        <v>0</v>
      </c>
      <c r="BE336">
        <f t="shared" si="268"/>
        <v>0</v>
      </c>
      <c r="BF336">
        <f t="shared" si="269"/>
        <v>0</v>
      </c>
      <c r="BG336">
        <f t="shared" si="270"/>
        <v>3.9453127109266357</v>
      </c>
      <c r="BH336">
        <f t="shared" si="271"/>
        <v>4.0467680519096572</v>
      </c>
      <c r="BI336">
        <f t="shared" si="272"/>
        <v>4.1753419578403799</v>
      </c>
      <c r="BJ336">
        <f t="shared" si="273"/>
        <v>4.2340457204890205</v>
      </c>
      <c r="BK336">
        <f t="shared" si="274"/>
        <v>-11.572791457173558</v>
      </c>
      <c r="BL336">
        <f t="shared" si="275"/>
        <v>0</v>
      </c>
      <c r="BN336" s="19" t="b">
        <f t="shared" si="259"/>
        <v>0</v>
      </c>
      <c r="BO336" s="19" t="b">
        <f t="shared" si="260"/>
        <v>0</v>
      </c>
      <c r="BP336" s="19" t="b">
        <f t="shared" si="261"/>
        <v>0</v>
      </c>
      <c r="BQ336" s="19" t="b">
        <f t="shared" si="262"/>
        <v>0</v>
      </c>
      <c r="BR336" s="19" t="b">
        <f t="shared" si="263"/>
        <v>0</v>
      </c>
      <c r="BS336" s="19" t="b">
        <f t="shared" si="264"/>
        <v>0</v>
      </c>
      <c r="BT336" s="19" t="b">
        <f t="shared" si="265"/>
        <v>0</v>
      </c>
      <c r="BU336" s="19" t="b">
        <f t="shared" si="266"/>
        <v>0</v>
      </c>
    </row>
    <row r="337" spans="2:73" x14ac:dyDescent="0.3">
      <c r="B337" s="17" t="str">
        <f>VLOOKUP($AC337,LS_Coint_BD!$B$3:$D$1079,2)</f>
        <v>ELET3</v>
      </c>
      <c r="C337" s="87" t="str">
        <f>VLOOKUP($AC337,LS_Coint_BD!$B$3:$D$1079,3)</f>
        <v>IRBR3</v>
      </c>
      <c r="D337" s="70">
        <f t="shared" si="276"/>
        <v>-1.9716488652399278E-2</v>
      </c>
      <c r="E337" s="66">
        <f t="shared" si="277"/>
        <v>-1.8584730076714895</v>
      </c>
      <c r="F337" s="71">
        <f t="shared" si="278"/>
        <v>-1.2389820051143263</v>
      </c>
      <c r="G337" s="70">
        <f t="shared" si="279"/>
        <v>-4.662474274117212E-2</v>
      </c>
      <c r="H337" s="66">
        <f t="shared" si="280"/>
        <v>-1.802616033887519</v>
      </c>
      <c r="I337" s="71">
        <f t="shared" si="281"/>
        <v>-1.2017440225916793</v>
      </c>
      <c r="J337" s="70">
        <f t="shared" si="282"/>
        <v>-6.2679509328020799E-2</v>
      </c>
      <c r="K337" s="66">
        <f t="shared" si="283"/>
        <v>-1.9590048899134103</v>
      </c>
      <c r="L337" s="71">
        <f t="shared" si="284"/>
        <v>-1.3060032599422735</v>
      </c>
      <c r="M337" s="70">
        <f t="shared" si="285"/>
        <v>0</v>
      </c>
      <c r="N337" s="66">
        <f t="shared" si="286"/>
        <v>0</v>
      </c>
      <c r="O337" s="71">
        <f t="shared" si="287"/>
        <v>0</v>
      </c>
      <c r="P337" s="70">
        <f t="shared" si="288"/>
        <v>0</v>
      </c>
      <c r="Q337" s="66">
        <f t="shared" si="289"/>
        <v>0</v>
      </c>
      <c r="R337" s="71">
        <f t="shared" si="290"/>
        <v>0</v>
      </c>
      <c r="S337" s="70">
        <f t="shared" si="291"/>
        <v>-0.7951301855728925</v>
      </c>
      <c r="T337" s="66">
        <f t="shared" si="292"/>
        <v>-3.5524476747321607</v>
      </c>
      <c r="U337" s="71">
        <f t="shared" si="293"/>
        <v>-2.3682984498214403</v>
      </c>
      <c r="V337" s="70">
        <f t="shared" si="294"/>
        <v>-0.7919578843871431</v>
      </c>
      <c r="W337" s="66">
        <f t="shared" si="295"/>
        <v>-3.5745305954176789</v>
      </c>
      <c r="X337" s="71">
        <f t="shared" si="296"/>
        <v>-2.3830203969451191</v>
      </c>
      <c r="Y337" s="70">
        <f t="shared" si="297"/>
        <v>-3.1001755663521635</v>
      </c>
      <c r="Z337" s="66">
        <f t="shared" si="298"/>
        <v>-20.947193006617141</v>
      </c>
      <c r="AA337" s="71">
        <f t="shared" si="299"/>
        <v>-13.964795337744761</v>
      </c>
      <c r="AB337" s="98">
        <f>SUMIF(BN337:BU337,"VERDADEIRO",BN$3:$BU336)</f>
        <v>0</v>
      </c>
      <c r="AC337" s="97">
        <f t="shared" si="258"/>
        <v>334</v>
      </c>
      <c r="AD337">
        <f>RTD("tryd.rtdserver",,"COT",B337,"ULT")</f>
        <v>29.8</v>
      </c>
      <c r="AE337">
        <f>RTD("tryd.rtdserver",,"COT",C337,"ULT")</f>
        <v>6.91</v>
      </c>
      <c r="AF337">
        <f>VLOOKUP($AC337,LS_Coint_BD!$B$3:$AQ$1079,AF$2)*$AD337+VLOOKUP($AC337,LS_Coint_BD!$B$3:$AQ$1079,AF$2+1)</f>
        <v>6.9297164886523994</v>
      </c>
      <c r="AG337">
        <f>VLOOKUP($AC337,LS_Coint_BD!$B$3:$AQ$1079,AG$2)*$AD337+VLOOKUP($AC337,LS_Coint_BD!$B$3:$AQ$1079,AG$2+1)</f>
        <v>6.9566247427411723</v>
      </c>
      <c r="AH337">
        <f>VLOOKUP($AC337,LS_Coint_BD!$B$3:$AQ$1079,AH$2)*$AD337+VLOOKUP($AC337,LS_Coint_BD!$B$3:$AQ$1079,AH$2+1)</f>
        <v>6.9726795093280209</v>
      </c>
      <c r="AI337">
        <f>VLOOKUP($AC337,LS_Coint_BD!$B$3:$AQ$1079,AI$2)*$AD337+VLOOKUP($AC337,LS_Coint_BD!$B$3:$AQ$1079,AI$2+1)</f>
        <v>0</v>
      </c>
      <c r="AJ337">
        <f>VLOOKUP($AC337,LS_Coint_BD!$B$3:$AQ$1079,AJ$2)*$AD337+VLOOKUP($AC337,LS_Coint_BD!$B$3:$AQ$1079,AJ$2+1)</f>
        <v>0</v>
      </c>
      <c r="AK337">
        <f>VLOOKUP($AC337,LS_Coint_BD!$B$3:$AQ$1079,AK$2)*$AD337+VLOOKUP($AC337,LS_Coint_BD!$B$3:$AQ$1079,AK$2+1)</f>
        <v>7.7051301855728926</v>
      </c>
      <c r="AL337">
        <f>VLOOKUP($AC337,LS_Coint_BD!$B$3:$AQ$1079,AL$2)*$AD337+VLOOKUP($AC337,LS_Coint_BD!$B$3:$AQ$1079,AL$2+1)</f>
        <v>7.7019578843871432</v>
      </c>
      <c r="AM337">
        <f>VLOOKUP($AC337,LS_Coint_BD!$B$3:$AQ$1079,AM$2)*$AD337+VLOOKUP($AC337,LS_Coint_BD!$B$3:$AQ$1079,AM$2+1)</f>
        <v>10.010175566352164</v>
      </c>
      <c r="AN337">
        <f>VLOOKUP($AC337,LS_Coint_BD!$B$3:$AQ$1079,AN$2)</f>
        <v>0.61949100255716305</v>
      </c>
      <c r="AO337">
        <f>VLOOKUP($AC337,LS_Coint_BD!$B$3:$AQ$1079,AO$2)</f>
        <v>0.60087201129584</v>
      </c>
      <c r="AP337">
        <f>VLOOKUP($AC337,LS_Coint_BD!$B$3:$AQ$1079,AP$2)</f>
        <v>0.65300162997113698</v>
      </c>
      <c r="AQ337">
        <f>VLOOKUP($AC337,LS_Coint_BD!$B$3:$AQ$1079,AQ$2)</f>
        <v>0</v>
      </c>
      <c r="AR337">
        <f>VLOOKUP($AC337,LS_Coint_BD!$B$3:$AQ$1079,AR$2)</f>
        <v>0</v>
      </c>
      <c r="AS337">
        <f>VLOOKUP($AC337,LS_Coint_BD!$B$3:$AQ$1079,AS$2)</f>
        <v>1.1841492249107199</v>
      </c>
      <c r="AT337">
        <f>VLOOKUP($AC337,LS_Coint_BD!$B$3:$AQ$1079,AT$2)</f>
        <v>1.19151019847256</v>
      </c>
      <c r="AU337">
        <f>VLOOKUP($AC337,LS_Coint_BD!$B$3:$AQ$1079,AU$2)</f>
        <v>6.9823976688723803</v>
      </c>
      <c r="AV337">
        <f>VLOOKUP($AC337,LS_Coint_BD!$B$3:$AQ$1079,AV$2)</f>
        <v>-1.33226762955019E-16</v>
      </c>
      <c r="AW337">
        <f>VLOOKUP($AC337,LS_Coint_BD!$B$3:$AQ$1079,AW$2)</f>
        <v>6.3652786745175603E-16</v>
      </c>
      <c r="AX337">
        <f>VLOOKUP($AC337,LS_Coint_BD!$B$3:$AQ$1079,AX$2)</f>
        <v>4.1871268357291602E-16</v>
      </c>
      <c r="AY337">
        <f>VLOOKUP($AC337,LS_Coint_BD!$B$3:$AQ$1079,AY$2)</f>
        <v>0</v>
      </c>
      <c r="AZ337">
        <f>VLOOKUP($AC337,LS_Coint_BD!$B$3:$AQ$1079,AZ$2)</f>
        <v>0</v>
      </c>
      <c r="BA337">
        <f>VLOOKUP($AC337,LS_Coint_BD!$B$3:$AQ$1079,BA$2)</f>
        <v>-3.5527136788005001E-16</v>
      </c>
      <c r="BB337">
        <f>VLOOKUP($AC337,LS_Coint_BD!$B$3:$AQ$1079,BB$2)</f>
        <v>7.7513752992010896E-16</v>
      </c>
      <c r="BC337">
        <f>VLOOKUP($AC337,LS_Coint_BD!$B$3:$AQ$1079,BC$2)</f>
        <v>-2.2737367544323201E-16</v>
      </c>
      <c r="BD337">
        <f t="shared" si="267"/>
        <v>-1.2389820051143263</v>
      </c>
      <c r="BE337">
        <f t="shared" si="268"/>
        <v>-1.2017440225916793</v>
      </c>
      <c r="BF337">
        <f t="shared" si="269"/>
        <v>-1.3060032599422735</v>
      </c>
      <c r="BG337">
        <f t="shared" si="270"/>
        <v>0</v>
      </c>
      <c r="BH337">
        <f t="shared" si="271"/>
        <v>0</v>
      </c>
      <c r="BI337">
        <f t="shared" si="272"/>
        <v>-2.3682984498214403</v>
      </c>
      <c r="BJ337">
        <f t="shared" si="273"/>
        <v>-2.3830203969451191</v>
      </c>
      <c r="BK337">
        <f t="shared" si="274"/>
        <v>-13.964795337744761</v>
      </c>
      <c r="BL337">
        <f t="shared" si="275"/>
        <v>-1.2389820051143261</v>
      </c>
      <c r="BN337" s="30" t="b">
        <f t="shared" si="259"/>
        <v>0</v>
      </c>
      <c r="BO337" s="30" t="b">
        <f t="shared" si="260"/>
        <v>0</v>
      </c>
      <c r="BP337" s="30" t="b">
        <f t="shared" si="261"/>
        <v>0</v>
      </c>
      <c r="BQ337" s="30" t="b">
        <f t="shared" si="262"/>
        <v>0</v>
      </c>
      <c r="BR337" s="30" t="b">
        <f t="shared" si="263"/>
        <v>0</v>
      </c>
      <c r="BS337" s="30" t="b">
        <f t="shared" si="264"/>
        <v>0</v>
      </c>
      <c r="BT337" s="30" t="b">
        <f t="shared" si="265"/>
        <v>0</v>
      </c>
      <c r="BU337" s="30" t="b">
        <f t="shared" si="266"/>
        <v>0</v>
      </c>
    </row>
    <row r="338" spans="2:73" x14ac:dyDescent="0.3">
      <c r="B338" s="17" t="str">
        <f>VLOOKUP($AC338,LS_Coint_BD!$B$3:$D$1079,2)</f>
        <v>ELET3</v>
      </c>
      <c r="C338" s="87" t="str">
        <f>VLOOKUP($AC338,LS_Coint_BD!$B$3:$D$1079,3)</f>
        <v>JHSF3</v>
      </c>
      <c r="D338" s="68">
        <f t="shared" si="276"/>
        <v>0.27983878149592645</v>
      </c>
      <c r="E338" s="65">
        <f t="shared" si="277"/>
        <v>1.0560885326856992</v>
      </c>
      <c r="F338" s="69">
        <f t="shared" si="278"/>
        <v>0.7040590217904662</v>
      </c>
      <c r="G338" s="68">
        <f t="shared" si="279"/>
        <v>0.21834134530165272</v>
      </c>
      <c r="H338" s="65">
        <f t="shared" si="280"/>
        <v>1.2221943300889149</v>
      </c>
      <c r="I338" s="69">
        <f t="shared" si="281"/>
        <v>0.81479622005927654</v>
      </c>
      <c r="J338" s="68">
        <f t="shared" si="282"/>
        <v>0.23291221324632261</v>
      </c>
      <c r="K338" s="65">
        <f t="shared" si="283"/>
        <v>1.9421240799348962</v>
      </c>
      <c r="L338" s="69">
        <f t="shared" si="284"/>
        <v>1.2947493866232642</v>
      </c>
      <c r="M338" s="68">
        <f t="shared" si="285"/>
        <v>0</v>
      </c>
      <c r="N338" s="65">
        <f t="shared" si="286"/>
        <v>0</v>
      </c>
      <c r="O338" s="69">
        <f t="shared" si="287"/>
        <v>0</v>
      </c>
      <c r="P338" s="68">
        <f t="shared" si="288"/>
        <v>0</v>
      </c>
      <c r="Q338" s="65">
        <f t="shared" si="289"/>
        <v>0</v>
      </c>
      <c r="R338" s="69">
        <f t="shared" si="290"/>
        <v>0</v>
      </c>
      <c r="S338" s="68">
        <f t="shared" si="291"/>
        <v>0.66146693803845658</v>
      </c>
      <c r="T338" s="65">
        <f t="shared" si="292"/>
        <v>2.3407810572004122</v>
      </c>
      <c r="U338" s="69">
        <f t="shared" si="293"/>
        <v>1.5605207048002749</v>
      </c>
      <c r="V338" s="68">
        <f t="shared" si="294"/>
        <v>0.66479350638839296</v>
      </c>
      <c r="W338" s="65">
        <f t="shared" si="295"/>
        <v>2.3536399536619372</v>
      </c>
      <c r="X338" s="69">
        <f t="shared" si="296"/>
        <v>1.5690933024412914</v>
      </c>
      <c r="Y338" s="68">
        <f t="shared" si="297"/>
        <v>0.65630153780676181</v>
      </c>
      <c r="Z338" s="65">
        <f t="shared" si="298"/>
        <v>2.2469966646527477</v>
      </c>
      <c r="AA338" s="69">
        <f t="shared" si="299"/>
        <v>1.4979977764351651</v>
      </c>
      <c r="AB338" s="98">
        <f>SUMIF(BN338:BU338,"VERDADEIRO",BN$3:$BU337)</f>
        <v>0</v>
      </c>
      <c r="AC338" s="97">
        <f t="shared" si="258"/>
        <v>335</v>
      </c>
      <c r="AD338">
        <f>RTD("tryd.rtdserver",,"COT",B338,"ULT")</f>
        <v>29.8</v>
      </c>
      <c r="AE338">
        <f>RTD("tryd.rtdserver",,"COT",C338,"ULT")</f>
        <v>7.59</v>
      </c>
      <c r="AF338">
        <f>VLOOKUP($AC338,LS_Coint_BD!$B$3:$AQ$1079,AF$2)*$AD338+VLOOKUP($AC338,LS_Coint_BD!$B$3:$AQ$1079,AF$2+1)</f>
        <v>7.3101612185040734</v>
      </c>
      <c r="AG338">
        <f>VLOOKUP($AC338,LS_Coint_BD!$B$3:$AQ$1079,AG$2)*$AD338+VLOOKUP($AC338,LS_Coint_BD!$B$3:$AQ$1079,AG$2+1)</f>
        <v>7.3716586546983471</v>
      </c>
      <c r="AH338">
        <f>VLOOKUP($AC338,LS_Coint_BD!$B$3:$AQ$1079,AH$2)*$AD338+VLOOKUP($AC338,LS_Coint_BD!$B$3:$AQ$1079,AH$2+1)</f>
        <v>7.3570877867536772</v>
      </c>
      <c r="AI338">
        <f>VLOOKUP($AC338,LS_Coint_BD!$B$3:$AQ$1079,AI$2)*$AD338+VLOOKUP($AC338,LS_Coint_BD!$B$3:$AQ$1079,AI$2+1)</f>
        <v>0</v>
      </c>
      <c r="AJ338">
        <f>VLOOKUP($AC338,LS_Coint_BD!$B$3:$AQ$1079,AJ$2)*$AD338+VLOOKUP($AC338,LS_Coint_BD!$B$3:$AQ$1079,AJ$2+1)</f>
        <v>0</v>
      </c>
      <c r="AK338">
        <f>VLOOKUP($AC338,LS_Coint_BD!$B$3:$AQ$1079,AK$2)*$AD338+VLOOKUP($AC338,LS_Coint_BD!$B$3:$AQ$1079,AK$2+1)</f>
        <v>6.9285330619615433</v>
      </c>
      <c r="AL338">
        <f>VLOOKUP($AC338,LS_Coint_BD!$B$3:$AQ$1079,AL$2)*$AD338+VLOOKUP($AC338,LS_Coint_BD!$B$3:$AQ$1079,AL$2+1)</f>
        <v>6.9252064936116069</v>
      </c>
      <c r="AM338">
        <f>VLOOKUP($AC338,LS_Coint_BD!$B$3:$AQ$1079,AM$2)*$AD338+VLOOKUP($AC338,LS_Coint_BD!$B$3:$AQ$1079,AM$2+1)</f>
        <v>6.933698462193238</v>
      </c>
      <c r="AN338">
        <f>VLOOKUP($AC338,LS_Coint_BD!$B$3:$AQ$1079,AN$2)</f>
        <v>0.35202951089523299</v>
      </c>
      <c r="AO338">
        <f>VLOOKUP($AC338,LS_Coint_BD!$B$3:$AQ$1079,AO$2)</f>
        <v>0.40739811002963799</v>
      </c>
      <c r="AP338">
        <f>VLOOKUP($AC338,LS_Coint_BD!$B$3:$AQ$1079,AP$2)</f>
        <v>0.647374693311632</v>
      </c>
      <c r="AQ338">
        <f>VLOOKUP($AC338,LS_Coint_BD!$B$3:$AQ$1079,AQ$2)</f>
        <v>0</v>
      </c>
      <c r="AR338">
        <f>VLOOKUP($AC338,LS_Coint_BD!$B$3:$AQ$1079,AR$2)</f>
        <v>0</v>
      </c>
      <c r="AS338">
        <f>VLOOKUP($AC338,LS_Coint_BD!$B$3:$AQ$1079,AS$2)</f>
        <v>0.78026035240013802</v>
      </c>
      <c r="AT338">
        <f>VLOOKUP($AC338,LS_Coint_BD!$B$3:$AQ$1079,AT$2)</f>
        <v>0.78454665122064604</v>
      </c>
      <c r="AU338">
        <f>VLOOKUP($AC338,LS_Coint_BD!$B$3:$AQ$1079,AU$2)</f>
        <v>0.74899888821758298</v>
      </c>
      <c r="AV338">
        <f>VLOOKUP($AC338,LS_Coint_BD!$B$3:$AQ$1079,AV$2)</f>
        <v>2.4868995751603499E-16</v>
      </c>
      <c r="AW338">
        <f>VLOOKUP($AC338,LS_Coint_BD!$B$3:$AQ$1079,AW$2)</f>
        <v>5.4030853865090996E-16</v>
      </c>
      <c r="AX338">
        <f>VLOOKUP($AC338,LS_Coint_BD!$B$3:$AQ$1079,AX$2)</f>
        <v>1.6494742080145201E-16</v>
      </c>
      <c r="AY338">
        <f>VLOOKUP($AC338,LS_Coint_BD!$B$3:$AQ$1079,AY$2)</f>
        <v>0</v>
      </c>
      <c r="AZ338">
        <f>VLOOKUP($AC338,LS_Coint_BD!$B$3:$AQ$1079,AZ$2)</f>
        <v>0</v>
      </c>
      <c r="BA338">
        <f>VLOOKUP($AC338,LS_Coint_BD!$B$3:$AQ$1079,BA$2)</f>
        <v>-1.15907283770866E-15</v>
      </c>
      <c r="BB338">
        <f>VLOOKUP($AC338,LS_Coint_BD!$B$3:$AQ$1079,BB$2)</f>
        <v>-5.8135314744008197E-16</v>
      </c>
      <c r="BC338">
        <f>VLOOKUP($AC338,LS_Coint_BD!$B$3:$AQ$1079,BC$2)</f>
        <v>-9.6989083431253702E-16</v>
      </c>
      <c r="BD338">
        <f t="shared" si="267"/>
        <v>0.7040590217904662</v>
      </c>
      <c r="BE338">
        <f t="shared" si="268"/>
        <v>0.81479622005927654</v>
      </c>
      <c r="BF338">
        <f t="shared" si="269"/>
        <v>1.2947493866232642</v>
      </c>
      <c r="BG338">
        <f t="shared" si="270"/>
        <v>0</v>
      </c>
      <c r="BH338">
        <f t="shared" si="271"/>
        <v>0</v>
      </c>
      <c r="BI338">
        <f t="shared" si="272"/>
        <v>1.5605207048002749</v>
      </c>
      <c r="BJ338">
        <f t="shared" si="273"/>
        <v>1.5690933024412914</v>
      </c>
      <c r="BK338">
        <f t="shared" si="274"/>
        <v>1.4979977764351651</v>
      </c>
      <c r="BL338">
        <f t="shared" si="275"/>
        <v>0.70405902179046664</v>
      </c>
      <c r="BN338" s="19" t="b">
        <f t="shared" si="259"/>
        <v>0</v>
      </c>
      <c r="BO338" s="19" t="b">
        <f t="shared" si="260"/>
        <v>0</v>
      </c>
      <c r="BP338" s="19" t="b">
        <f t="shared" si="261"/>
        <v>0</v>
      </c>
      <c r="BQ338" s="19" t="b">
        <f t="shared" si="262"/>
        <v>0</v>
      </c>
      <c r="BR338" s="19" t="b">
        <f t="shared" si="263"/>
        <v>0</v>
      </c>
      <c r="BS338" s="19" t="b">
        <f t="shared" si="264"/>
        <v>0</v>
      </c>
      <c r="BT338" s="19" t="b">
        <f t="shared" si="265"/>
        <v>0</v>
      </c>
      <c r="BU338" s="19" t="b">
        <f t="shared" si="266"/>
        <v>0</v>
      </c>
    </row>
    <row r="339" spans="2:73" x14ac:dyDescent="0.3">
      <c r="B339" s="17" t="str">
        <f>VLOOKUP($AC339,LS_Coint_BD!$B$3:$D$1079,2)</f>
        <v>ELET3</v>
      </c>
      <c r="C339" s="87" t="str">
        <f>VLOOKUP($AC339,LS_Coint_BD!$B$3:$D$1079,3)</f>
        <v>LREN3</v>
      </c>
      <c r="D339" s="70">
        <f t="shared" si="276"/>
        <v>0</v>
      </c>
      <c r="E339" s="66">
        <f t="shared" si="277"/>
        <v>0</v>
      </c>
      <c r="F339" s="71">
        <f t="shared" si="278"/>
        <v>0</v>
      </c>
      <c r="G339" s="70">
        <f t="shared" si="279"/>
        <v>0</v>
      </c>
      <c r="H339" s="66">
        <f t="shared" si="280"/>
        <v>0</v>
      </c>
      <c r="I339" s="71">
        <f t="shared" si="281"/>
        <v>0</v>
      </c>
      <c r="J339" s="70">
        <f t="shared" si="282"/>
        <v>0</v>
      </c>
      <c r="K339" s="66">
        <f t="shared" si="283"/>
        <v>0</v>
      </c>
      <c r="L339" s="71">
        <f t="shared" si="284"/>
        <v>0</v>
      </c>
      <c r="M339" s="70">
        <f t="shared" si="285"/>
        <v>-0.96608360598253284</v>
      </c>
      <c r="N339" s="66">
        <f t="shared" si="286"/>
        <v>-6.512733286145969</v>
      </c>
      <c r="O339" s="71">
        <f t="shared" si="287"/>
        <v>-4.3418221907639793</v>
      </c>
      <c r="P339" s="70">
        <f t="shared" si="288"/>
        <v>-0.8238812983344701</v>
      </c>
      <c r="Q339" s="66">
        <f t="shared" si="289"/>
        <v>-6.7920953023878861</v>
      </c>
      <c r="R339" s="71">
        <f t="shared" si="290"/>
        <v>-4.5280635349252574</v>
      </c>
      <c r="S339" s="70">
        <f t="shared" si="291"/>
        <v>-0.51985517543587889</v>
      </c>
      <c r="T339" s="66">
        <f t="shared" si="292"/>
        <v>-7.0816361815070419</v>
      </c>
      <c r="U339" s="71">
        <f t="shared" si="293"/>
        <v>-4.7210907876713613</v>
      </c>
      <c r="V339" s="70">
        <f t="shared" si="294"/>
        <v>-0.37402264640224558</v>
      </c>
      <c r="W339" s="66">
        <f t="shared" si="295"/>
        <v>-7.190220940595097</v>
      </c>
      <c r="X339" s="71">
        <f t="shared" si="296"/>
        <v>-4.7934806270633983</v>
      </c>
      <c r="Y339" s="70">
        <f t="shared" si="297"/>
        <v>-1.7466983024669176</v>
      </c>
      <c r="Z339" s="66">
        <f t="shared" si="298"/>
        <v>-13.151064554561371</v>
      </c>
      <c r="AA339" s="71">
        <f t="shared" si="299"/>
        <v>-8.7673763697075806</v>
      </c>
      <c r="AB339" s="98">
        <f>SUMIF(BN339:BU339,"VERDADEIRO",BN$3:$BU338)</f>
        <v>0</v>
      </c>
      <c r="AC339" s="97">
        <f t="shared" si="258"/>
        <v>336</v>
      </c>
      <c r="AD339">
        <f>RTD("tryd.rtdserver",,"COT",B339,"ULT")</f>
        <v>29.8</v>
      </c>
      <c r="AE339">
        <f>RTD("tryd.rtdserver",,"COT",C339,"ULT")</f>
        <v>41.01</v>
      </c>
      <c r="AF339">
        <f>VLOOKUP($AC339,LS_Coint_BD!$B$3:$AQ$1079,AF$2)*$AD339+VLOOKUP($AC339,LS_Coint_BD!$B$3:$AQ$1079,AF$2+1)</f>
        <v>0</v>
      </c>
      <c r="AG339">
        <f>VLOOKUP($AC339,LS_Coint_BD!$B$3:$AQ$1079,AG$2)*$AD339+VLOOKUP($AC339,LS_Coint_BD!$B$3:$AQ$1079,AG$2+1)</f>
        <v>0</v>
      </c>
      <c r="AH339">
        <f>VLOOKUP($AC339,LS_Coint_BD!$B$3:$AQ$1079,AH$2)*$AD339+VLOOKUP($AC339,LS_Coint_BD!$B$3:$AQ$1079,AH$2+1)</f>
        <v>0</v>
      </c>
      <c r="AI339">
        <f>VLOOKUP($AC339,LS_Coint_BD!$B$3:$AQ$1079,AI$2)*$AD339+VLOOKUP($AC339,LS_Coint_BD!$B$3:$AQ$1079,AI$2+1)</f>
        <v>41.976083605982531</v>
      </c>
      <c r="AJ339">
        <f>VLOOKUP($AC339,LS_Coint_BD!$B$3:$AQ$1079,AJ$2)*$AD339+VLOOKUP($AC339,LS_Coint_BD!$B$3:$AQ$1079,AJ$2+1)</f>
        <v>41.833881298334468</v>
      </c>
      <c r="AK339">
        <f>VLOOKUP($AC339,LS_Coint_BD!$B$3:$AQ$1079,AK$2)*$AD339+VLOOKUP($AC339,LS_Coint_BD!$B$3:$AQ$1079,AK$2+1)</f>
        <v>41.529855175435877</v>
      </c>
      <c r="AL339">
        <f>VLOOKUP($AC339,LS_Coint_BD!$B$3:$AQ$1079,AL$2)*$AD339+VLOOKUP($AC339,LS_Coint_BD!$B$3:$AQ$1079,AL$2+1)</f>
        <v>41.384022646402244</v>
      </c>
      <c r="AM339">
        <f>VLOOKUP($AC339,LS_Coint_BD!$B$3:$AQ$1079,AM$2)*$AD339+VLOOKUP($AC339,LS_Coint_BD!$B$3:$AQ$1079,AM$2+1)</f>
        <v>42.756698302466916</v>
      </c>
      <c r="AN339">
        <f>VLOOKUP($AC339,LS_Coint_BD!$B$3:$AQ$1079,AN$2)</f>
        <v>0</v>
      </c>
      <c r="AO339">
        <f>VLOOKUP($AC339,LS_Coint_BD!$B$3:$AQ$1079,AO$2)</f>
        <v>0</v>
      </c>
      <c r="AP339">
        <f>VLOOKUP($AC339,LS_Coint_BD!$B$3:$AQ$1079,AP$2)</f>
        <v>0</v>
      </c>
      <c r="AQ339">
        <f>VLOOKUP($AC339,LS_Coint_BD!$B$3:$AQ$1079,AQ$2)</f>
        <v>2.1709110953819901</v>
      </c>
      <c r="AR339">
        <f>VLOOKUP($AC339,LS_Coint_BD!$B$3:$AQ$1079,AR$2)</f>
        <v>2.26403176746263</v>
      </c>
      <c r="AS339">
        <f>VLOOKUP($AC339,LS_Coint_BD!$B$3:$AQ$1079,AS$2)</f>
        <v>2.3605453938356802</v>
      </c>
      <c r="AT339">
        <f>VLOOKUP($AC339,LS_Coint_BD!$B$3:$AQ$1079,AT$2)</f>
        <v>2.3967403135317</v>
      </c>
      <c r="AU339">
        <f>VLOOKUP($AC339,LS_Coint_BD!$B$3:$AQ$1079,AU$2)</f>
        <v>4.3836881848537903</v>
      </c>
      <c r="AV339">
        <f>VLOOKUP($AC339,LS_Coint_BD!$B$3:$AQ$1079,AV$2)</f>
        <v>0</v>
      </c>
      <c r="AW339">
        <f>VLOOKUP($AC339,LS_Coint_BD!$B$3:$AQ$1079,AW$2)</f>
        <v>0</v>
      </c>
      <c r="AX339">
        <f>VLOOKUP($AC339,LS_Coint_BD!$B$3:$AQ$1079,AX$2)</f>
        <v>0</v>
      </c>
      <c r="AY339">
        <f>VLOOKUP($AC339,LS_Coint_BD!$B$3:$AQ$1079,AY$2)</f>
        <v>1.28785870856518E-15</v>
      </c>
      <c r="AZ339">
        <f>VLOOKUP($AC339,LS_Coint_BD!$B$3:$AQ$1079,AZ$2)</f>
        <v>2.80269634660928E-15</v>
      </c>
      <c r="BA339">
        <f>VLOOKUP($AC339,LS_Coint_BD!$B$3:$AQ$1079,BA$2)</f>
        <v>-1.24344978758018E-15</v>
      </c>
      <c r="BB339">
        <f>VLOOKUP($AC339,LS_Coint_BD!$B$3:$AQ$1079,BB$2)</f>
        <v>1.87324903064026E-15</v>
      </c>
      <c r="BC339">
        <f>VLOOKUP($AC339,LS_Coint_BD!$B$3:$AQ$1079,BC$2)</f>
        <v>-3.41060513164848E-16</v>
      </c>
      <c r="BD339">
        <f t="shared" si="267"/>
        <v>0</v>
      </c>
      <c r="BE339">
        <f t="shared" si="268"/>
        <v>0</v>
      </c>
      <c r="BF339">
        <f t="shared" si="269"/>
        <v>0</v>
      </c>
      <c r="BG339">
        <f t="shared" si="270"/>
        <v>-4.3418221907639793</v>
      </c>
      <c r="BH339">
        <f t="shared" si="271"/>
        <v>-4.5280635349252574</v>
      </c>
      <c r="BI339">
        <f t="shared" si="272"/>
        <v>-4.7210907876713613</v>
      </c>
      <c r="BJ339">
        <f t="shared" si="273"/>
        <v>-4.7934806270633983</v>
      </c>
      <c r="BK339">
        <f t="shared" si="274"/>
        <v>-8.7673763697075806</v>
      </c>
      <c r="BL339">
        <f t="shared" si="275"/>
        <v>0</v>
      </c>
      <c r="BN339" s="30" t="b">
        <f t="shared" si="259"/>
        <v>0</v>
      </c>
      <c r="BO339" s="30" t="b">
        <f t="shared" si="260"/>
        <v>0</v>
      </c>
      <c r="BP339" s="30" t="b">
        <f t="shared" si="261"/>
        <v>0</v>
      </c>
      <c r="BQ339" s="30" t="b">
        <f t="shared" si="262"/>
        <v>0</v>
      </c>
      <c r="BR339" s="30" t="b">
        <f t="shared" si="263"/>
        <v>0</v>
      </c>
      <c r="BS339" s="30" t="b">
        <f t="shared" si="264"/>
        <v>0</v>
      </c>
      <c r="BT339" s="30" t="b">
        <f t="shared" si="265"/>
        <v>0</v>
      </c>
      <c r="BU339" s="30" t="b">
        <f t="shared" si="266"/>
        <v>0</v>
      </c>
    </row>
    <row r="340" spans="2:73" x14ac:dyDescent="0.3">
      <c r="B340" s="17" t="str">
        <f>VLOOKUP($AC340,LS_Coint_BD!$B$3:$D$1079,2)</f>
        <v>ELET3</v>
      </c>
      <c r="C340" s="87" t="str">
        <f>VLOOKUP($AC340,LS_Coint_BD!$B$3:$D$1079,3)</f>
        <v>MULT3</v>
      </c>
      <c r="D340" s="68">
        <f t="shared" si="276"/>
        <v>0</v>
      </c>
      <c r="E340" s="65">
        <f t="shared" si="277"/>
        <v>0</v>
      </c>
      <c r="F340" s="69">
        <f t="shared" si="278"/>
        <v>0</v>
      </c>
      <c r="G340" s="68">
        <f t="shared" si="279"/>
        <v>0</v>
      </c>
      <c r="H340" s="65">
        <f t="shared" si="280"/>
        <v>0</v>
      </c>
      <c r="I340" s="69">
        <f t="shared" si="281"/>
        <v>0</v>
      </c>
      <c r="J340" s="68">
        <f t="shared" si="282"/>
        <v>0</v>
      </c>
      <c r="K340" s="65">
        <f t="shared" si="283"/>
        <v>0</v>
      </c>
      <c r="L340" s="69">
        <f t="shared" si="284"/>
        <v>0</v>
      </c>
      <c r="M340" s="68">
        <f t="shared" si="285"/>
        <v>0.6239607698265317</v>
      </c>
      <c r="N340" s="65">
        <f t="shared" si="286"/>
        <v>3.6779137377859468</v>
      </c>
      <c r="O340" s="69">
        <f t="shared" si="287"/>
        <v>2.4519424918572978</v>
      </c>
      <c r="P340" s="68">
        <f t="shared" si="288"/>
        <v>0.40813372583894036</v>
      </c>
      <c r="Q340" s="65">
        <f t="shared" si="289"/>
        <v>3.7402132617594623</v>
      </c>
      <c r="R340" s="69">
        <f t="shared" si="290"/>
        <v>2.4934755078396416</v>
      </c>
      <c r="S340" s="68">
        <f t="shared" si="291"/>
        <v>0.41504357656750912</v>
      </c>
      <c r="T340" s="65">
        <f t="shared" si="292"/>
        <v>3.821128313884139</v>
      </c>
      <c r="U340" s="69">
        <f t="shared" si="293"/>
        <v>2.5474188759227592</v>
      </c>
      <c r="V340" s="68">
        <f t="shared" si="294"/>
        <v>0.41132357994398916</v>
      </c>
      <c r="W340" s="65">
        <f t="shared" si="295"/>
        <v>3.9181009498803308</v>
      </c>
      <c r="X340" s="69">
        <f t="shared" si="296"/>
        <v>2.6120672999202204</v>
      </c>
      <c r="Y340" s="68">
        <f t="shared" si="297"/>
        <v>-0.74861896875900769</v>
      </c>
      <c r="Z340" s="65">
        <f t="shared" si="298"/>
        <v>-10.369140575694148</v>
      </c>
      <c r="AA340" s="69">
        <f t="shared" si="299"/>
        <v>-6.9127603837960985</v>
      </c>
      <c r="AB340" s="98">
        <f>SUMIF(BN340:BU340,"VERDADEIRO",BN$3:$BU339)</f>
        <v>0</v>
      </c>
      <c r="AC340" s="97">
        <f t="shared" si="258"/>
        <v>337</v>
      </c>
      <c r="AD340">
        <f>RTD("tryd.rtdserver",,"COT",B340,"ULT")</f>
        <v>29.8</v>
      </c>
      <c r="AE340">
        <f>RTD("tryd.rtdserver",,"COT",C340,"ULT")</f>
        <v>21.84</v>
      </c>
      <c r="AF340">
        <f>VLOOKUP($AC340,LS_Coint_BD!$B$3:$AQ$1079,AF$2)*$AD340+VLOOKUP($AC340,LS_Coint_BD!$B$3:$AQ$1079,AF$2+1)</f>
        <v>0</v>
      </c>
      <c r="AG340">
        <f>VLOOKUP($AC340,LS_Coint_BD!$B$3:$AQ$1079,AG$2)*$AD340+VLOOKUP($AC340,LS_Coint_BD!$B$3:$AQ$1079,AG$2+1)</f>
        <v>0</v>
      </c>
      <c r="AH340">
        <f>VLOOKUP($AC340,LS_Coint_BD!$B$3:$AQ$1079,AH$2)*$AD340+VLOOKUP($AC340,LS_Coint_BD!$B$3:$AQ$1079,AH$2+1)</f>
        <v>0</v>
      </c>
      <c r="AI340">
        <f>VLOOKUP($AC340,LS_Coint_BD!$B$3:$AQ$1079,AI$2)*$AD340+VLOOKUP($AC340,LS_Coint_BD!$B$3:$AQ$1079,AI$2+1)</f>
        <v>21.216039230173468</v>
      </c>
      <c r="AJ340">
        <f>VLOOKUP($AC340,LS_Coint_BD!$B$3:$AQ$1079,AJ$2)*$AD340+VLOOKUP($AC340,LS_Coint_BD!$B$3:$AQ$1079,AJ$2+1)</f>
        <v>21.431866274161059</v>
      </c>
      <c r="AK340">
        <f>VLOOKUP($AC340,LS_Coint_BD!$B$3:$AQ$1079,AK$2)*$AD340+VLOOKUP($AC340,LS_Coint_BD!$B$3:$AQ$1079,AK$2+1)</f>
        <v>21.424956423432491</v>
      </c>
      <c r="AL340">
        <f>VLOOKUP($AC340,LS_Coint_BD!$B$3:$AQ$1079,AL$2)*$AD340+VLOOKUP($AC340,LS_Coint_BD!$B$3:$AQ$1079,AL$2+1)</f>
        <v>21.428676420056011</v>
      </c>
      <c r="AM340">
        <f>VLOOKUP($AC340,LS_Coint_BD!$B$3:$AQ$1079,AM$2)*$AD340+VLOOKUP($AC340,LS_Coint_BD!$B$3:$AQ$1079,AM$2+1)</f>
        <v>22.588618968759008</v>
      </c>
      <c r="AN340">
        <f>VLOOKUP($AC340,LS_Coint_BD!$B$3:$AQ$1079,AN$2)</f>
        <v>0</v>
      </c>
      <c r="AO340">
        <f>VLOOKUP($AC340,LS_Coint_BD!$B$3:$AQ$1079,AO$2)</f>
        <v>0</v>
      </c>
      <c r="AP340">
        <f>VLOOKUP($AC340,LS_Coint_BD!$B$3:$AQ$1079,AP$2)</f>
        <v>0</v>
      </c>
      <c r="AQ340">
        <f>VLOOKUP($AC340,LS_Coint_BD!$B$3:$AQ$1079,AQ$2)</f>
        <v>1.22597124592865</v>
      </c>
      <c r="AR340">
        <f>VLOOKUP($AC340,LS_Coint_BD!$B$3:$AQ$1079,AR$2)</f>
        <v>1.2467377539198199</v>
      </c>
      <c r="AS340">
        <f>VLOOKUP($AC340,LS_Coint_BD!$B$3:$AQ$1079,AS$2)</f>
        <v>1.27370943796138</v>
      </c>
      <c r="AT340">
        <f>VLOOKUP($AC340,LS_Coint_BD!$B$3:$AQ$1079,AT$2)</f>
        <v>1.30603364996011</v>
      </c>
      <c r="AU340">
        <f>VLOOKUP($AC340,LS_Coint_BD!$B$3:$AQ$1079,AU$2)</f>
        <v>3.4563801918980501</v>
      </c>
      <c r="AV340">
        <f>VLOOKUP($AC340,LS_Coint_BD!$B$3:$AQ$1079,AV$2)</f>
        <v>0</v>
      </c>
      <c r="AW340">
        <f>VLOOKUP($AC340,LS_Coint_BD!$B$3:$AQ$1079,AW$2)</f>
        <v>0</v>
      </c>
      <c r="AX340">
        <f>VLOOKUP($AC340,LS_Coint_BD!$B$3:$AQ$1079,AX$2)</f>
        <v>0</v>
      </c>
      <c r="AY340">
        <f>VLOOKUP($AC340,LS_Coint_BD!$B$3:$AQ$1079,AY$2)</f>
        <v>-2.1316282072803001E-15</v>
      </c>
      <c r="AZ340">
        <f>VLOOKUP($AC340,LS_Coint_BD!$B$3:$AQ$1079,AZ$2)</f>
        <v>1.61845845367578E-15</v>
      </c>
      <c r="BA340">
        <f>VLOOKUP($AC340,LS_Coint_BD!$B$3:$AQ$1079,BA$2)</f>
        <v>-7.9936057773011302E-16</v>
      </c>
      <c r="BB340">
        <f>VLOOKUP($AC340,LS_Coint_BD!$B$3:$AQ$1079,BB$2)</f>
        <v>5.3290705182007502E-16</v>
      </c>
      <c r="BC340">
        <f>VLOOKUP($AC340,LS_Coint_BD!$B$3:$AQ$1079,BC$2)</f>
        <v>2.04636307898909E-15</v>
      </c>
      <c r="BD340">
        <f t="shared" si="267"/>
        <v>0</v>
      </c>
      <c r="BE340">
        <f t="shared" si="268"/>
        <v>0</v>
      </c>
      <c r="BF340">
        <f t="shared" si="269"/>
        <v>0</v>
      </c>
      <c r="BG340">
        <f t="shared" si="270"/>
        <v>2.4519424918572978</v>
      </c>
      <c r="BH340">
        <f t="shared" si="271"/>
        <v>2.4934755078396416</v>
      </c>
      <c r="BI340">
        <f t="shared" si="272"/>
        <v>2.5474188759227592</v>
      </c>
      <c r="BJ340">
        <f t="shared" si="273"/>
        <v>2.6120672999202204</v>
      </c>
      <c r="BK340">
        <f t="shared" si="274"/>
        <v>-6.9127603837960985</v>
      </c>
      <c r="BL340">
        <f t="shared" si="275"/>
        <v>0</v>
      </c>
      <c r="BN340" s="19" t="b">
        <f t="shared" si="259"/>
        <v>0</v>
      </c>
      <c r="BO340" s="19" t="b">
        <f t="shared" si="260"/>
        <v>0</v>
      </c>
      <c r="BP340" s="19" t="b">
        <f t="shared" si="261"/>
        <v>0</v>
      </c>
      <c r="BQ340" s="19" t="b">
        <f t="shared" si="262"/>
        <v>0</v>
      </c>
      <c r="BR340" s="19" t="b">
        <f t="shared" si="263"/>
        <v>0</v>
      </c>
      <c r="BS340" s="19" t="b">
        <f t="shared" si="264"/>
        <v>0</v>
      </c>
      <c r="BT340" s="19" t="b">
        <f t="shared" si="265"/>
        <v>0</v>
      </c>
      <c r="BU340" s="19" t="b">
        <f t="shared" si="266"/>
        <v>0</v>
      </c>
    </row>
    <row r="341" spans="2:73" x14ac:dyDescent="0.3">
      <c r="B341" s="17" t="str">
        <f>VLOOKUP($AC341,LS_Coint_BD!$B$3:$D$1079,2)</f>
        <v>ELET6</v>
      </c>
      <c r="C341" s="87" t="str">
        <f>VLOOKUP($AC341,LS_Coint_BD!$B$3:$D$1079,3)</f>
        <v>BRDT3</v>
      </c>
      <c r="D341" s="70">
        <f t="shared" si="276"/>
        <v>0</v>
      </c>
      <c r="E341" s="66">
        <f t="shared" si="277"/>
        <v>0</v>
      </c>
      <c r="F341" s="71">
        <f t="shared" si="278"/>
        <v>0</v>
      </c>
      <c r="G341" s="70">
        <f t="shared" si="279"/>
        <v>0</v>
      </c>
      <c r="H341" s="66">
        <f t="shared" si="280"/>
        <v>0</v>
      </c>
      <c r="I341" s="71">
        <f t="shared" si="281"/>
        <v>0</v>
      </c>
      <c r="J341" s="70">
        <f t="shared" si="282"/>
        <v>0</v>
      </c>
      <c r="K341" s="66">
        <f t="shared" si="283"/>
        <v>0</v>
      </c>
      <c r="L341" s="71">
        <f t="shared" si="284"/>
        <v>0</v>
      </c>
      <c r="M341" s="70">
        <f t="shared" si="285"/>
        <v>1.427693475820579</v>
      </c>
      <c r="N341" s="66">
        <f t="shared" si="286"/>
        <v>2.7217798884741935</v>
      </c>
      <c r="O341" s="71">
        <f t="shared" si="287"/>
        <v>1.8145199256494624</v>
      </c>
      <c r="P341" s="70">
        <f t="shared" si="288"/>
        <v>1.4168422114467596</v>
      </c>
      <c r="Q341" s="66">
        <f t="shared" si="289"/>
        <v>2.8550494074001533</v>
      </c>
      <c r="R341" s="71">
        <f t="shared" si="290"/>
        <v>1.9033662716001023</v>
      </c>
      <c r="S341" s="70">
        <f t="shared" si="291"/>
        <v>1.6364688464628365</v>
      </c>
      <c r="T341" s="66">
        <f t="shared" si="292"/>
        <v>3.087477528037172</v>
      </c>
      <c r="U341" s="71">
        <f t="shared" si="293"/>
        <v>2.0583183520247812</v>
      </c>
      <c r="V341" s="70">
        <f t="shared" si="294"/>
        <v>1.8034781241434388</v>
      </c>
      <c r="W341" s="66">
        <f t="shared" si="295"/>
        <v>3.6368179123580093</v>
      </c>
      <c r="X341" s="71">
        <f t="shared" si="296"/>
        <v>2.4245452749053396</v>
      </c>
      <c r="Y341" s="70">
        <f t="shared" si="297"/>
        <v>1.1534074436525756</v>
      </c>
      <c r="Z341" s="66">
        <f t="shared" si="298"/>
        <v>6.380693059966231</v>
      </c>
      <c r="AA341" s="71">
        <f t="shared" si="299"/>
        <v>4.2537953733108207</v>
      </c>
      <c r="AB341" s="98">
        <f>SUMIF(BN341:BU341,"VERDADEIRO",BN$3:$BU340)</f>
        <v>0</v>
      </c>
      <c r="AC341" s="97">
        <f t="shared" si="258"/>
        <v>338</v>
      </c>
      <c r="AD341">
        <f>RTD("tryd.rtdserver",,"COT",B341,"ULT")</f>
        <v>30.87</v>
      </c>
      <c r="AE341">
        <f>RTD("tryd.rtdserver",,"COT",C341,"ULT")</f>
        <v>22.48</v>
      </c>
      <c r="AF341">
        <f>VLOOKUP($AC341,LS_Coint_BD!$B$3:$AQ$1079,AF$2)*$AD341+VLOOKUP($AC341,LS_Coint_BD!$B$3:$AQ$1079,AF$2+1)</f>
        <v>0</v>
      </c>
      <c r="AG341">
        <f>VLOOKUP($AC341,LS_Coint_BD!$B$3:$AQ$1079,AG$2)*$AD341+VLOOKUP($AC341,LS_Coint_BD!$B$3:$AQ$1079,AG$2+1)</f>
        <v>0</v>
      </c>
      <c r="AH341">
        <f>VLOOKUP($AC341,LS_Coint_BD!$B$3:$AQ$1079,AH$2)*$AD341+VLOOKUP($AC341,LS_Coint_BD!$B$3:$AQ$1079,AH$2+1)</f>
        <v>0</v>
      </c>
      <c r="AI341">
        <f>VLOOKUP($AC341,LS_Coint_BD!$B$3:$AQ$1079,AI$2)*$AD341+VLOOKUP($AC341,LS_Coint_BD!$B$3:$AQ$1079,AI$2+1)</f>
        <v>21.052306524179421</v>
      </c>
      <c r="AJ341">
        <f>VLOOKUP($AC341,LS_Coint_BD!$B$3:$AQ$1079,AJ$2)*$AD341+VLOOKUP($AC341,LS_Coint_BD!$B$3:$AQ$1079,AJ$2+1)</f>
        <v>21.063157788553241</v>
      </c>
      <c r="AK341">
        <f>VLOOKUP($AC341,LS_Coint_BD!$B$3:$AQ$1079,AK$2)*$AD341+VLOOKUP($AC341,LS_Coint_BD!$B$3:$AQ$1079,AK$2+1)</f>
        <v>20.843531153537164</v>
      </c>
      <c r="AL341">
        <f>VLOOKUP($AC341,LS_Coint_BD!$B$3:$AQ$1079,AL$2)*$AD341+VLOOKUP($AC341,LS_Coint_BD!$B$3:$AQ$1079,AL$2+1)</f>
        <v>20.676521875856562</v>
      </c>
      <c r="AM341">
        <f>VLOOKUP($AC341,LS_Coint_BD!$B$3:$AQ$1079,AM$2)*$AD341+VLOOKUP($AC341,LS_Coint_BD!$B$3:$AQ$1079,AM$2+1)</f>
        <v>21.326592556347425</v>
      </c>
      <c r="AN341">
        <f>VLOOKUP($AC341,LS_Coint_BD!$B$3:$AQ$1079,AN$2)</f>
        <v>0</v>
      </c>
      <c r="AO341">
        <f>VLOOKUP($AC341,LS_Coint_BD!$B$3:$AQ$1079,AO$2)</f>
        <v>0</v>
      </c>
      <c r="AP341">
        <f>VLOOKUP($AC341,LS_Coint_BD!$B$3:$AQ$1079,AP$2)</f>
        <v>0</v>
      </c>
      <c r="AQ341">
        <f>VLOOKUP($AC341,LS_Coint_BD!$B$3:$AQ$1079,AQ$2)</f>
        <v>0.90725996282473098</v>
      </c>
      <c r="AR341">
        <f>VLOOKUP($AC341,LS_Coint_BD!$B$3:$AQ$1079,AR$2)</f>
        <v>0.95168313580005204</v>
      </c>
      <c r="AS341">
        <f>VLOOKUP($AC341,LS_Coint_BD!$B$3:$AQ$1079,AS$2)</f>
        <v>1.0291591760123899</v>
      </c>
      <c r="AT341">
        <f>VLOOKUP($AC341,LS_Coint_BD!$B$3:$AQ$1079,AT$2)</f>
        <v>1.21227263745267</v>
      </c>
      <c r="AU341">
        <f>VLOOKUP($AC341,LS_Coint_BD!$B$3:$AQ$1079,AU$2)</f>
        <v>2.1268976866554099</v>
      </c>
      <c r="AV341">
        <f>VLOOKUP($AC341,LS_Coint_BD!$B$3:$AQ$1079,AV$2)</f>
        <v>0</v>
      </c>
      <c r="AW341">
        <f>VLOOKUP($AC341,LS_Coint_BD!$B$3:$AQ$1079,AW$2)</f>
        <v>0</v>
      </c>
      <c r="AX341">
        <f>VLOOKUP($AC341,LS_Coint_BD!$B$3:$AQ$1079,AX$2)</f>
        <v>0</v>
      </c>
      <c r="AY341">
        <f>VLOOKUP($AC341,LS_Coint_BD!$B$3:$AQ$1079,AY$2)</f>
        <v>4.4408920985006301E-16</v>
      </c>
      <c r="AZ341">
        <f>VLOOKUP($AC341,LS_Coint_BD!$B$3:$AQ$1079,AZ$2)</f>
        <v>-1.69740764653802E-15</v>
      </c>
      <c r="BA341">
        <f>VLOOKUP($AC341,LS_Coint_BD!$B$3:$AQ$1079,BA$2)</f>
        <v>1.5454304502782201E-15</v>
      </c>
      <c r="BB341">
        <f>VLOOKUP($AC341,LS_Coint_BD!$B$3:$AQ$1079,BB$2)</f>
        <v>-3.3104832007004698E-16</v>
      </c>
      <c r="BC341">
        <f>VLOOKUP($AC341,LS_Coint_BD!$B$3:$AQ$1079,BC$2)</f>
        <v>6.2527760746888803E-16</v>
      </c>
      <c r="BD341">
        <f t="shared" si="267"/>
        <v>0</v>
      </c>
      <c r="BE341">
        <f t="shared" si="268"/>
        <v>0</v>
      </c>
      <c r="BF341">
        <f t="shared" si="269"/>
        <v>0</v>
      </c>
      <c r="BG341">
        <f t="shared" si="270"/>
        <v>1.8145199256494624</v>
      </c>
      <c r="BH341">
        <f t="shared" si="271"/>
        <v>1.9033662716001023</v>
      </c>
      <c r="BI341">
        <f t="shared" si="272"/>
        <v>2.0583183520247812</v>
      </c>
      <c r="BJ341">
        <f t="shared" si="273"/>
        <v>2.4245452749053396</v>
      </c>
      <c r="BK341">
        <f t="shared" si="274"/>
        <v>4.2537953733108207</v>
      </c>
      <c r="BL341">
        <f t="shared" si="275"/>
        <v>0</v>
      </c>
      <c r="BN341" s="30" t="b">
        <f t="shared" si="259"/>
        <v>0</v>
      </c>
      <c r="BO341" s="30" t="b">
        <f t="shared" si="260"/>
        <v>0</v>
      </c>
      <c r="BP341" s="30" t="b">
        <f t="shared" si="261"/>
        <v>0</v>
      </c>
      <c r="BQ341" s="30" t="b">
        <f t="shared" si="262"/>
        <v>0</v>
      </c>
      <c r="BR341" s="30" t="b">
        <f t="shared" si="263"/>
        <v>0</v>
      </c>
      <c r="BS341" s="30" t="b">
        <f t="shared" si="264"/>
        <v>0</v>
      </c>
      <c r="BT341" s="30" t="b">
        <f t="shared" si="265"/>
        <v>0</v>
      </c>
      <c r="BU341" s="30" t="b">
        <f t="shared" si="266"/>
        <v>0</v>
      </c>
    </row>
    <row r="342" spans="2:73" x14ac:dyDescent="0.3">
      <c r="B342" s="17" t="str">
        <f>VLOOKUP($AC342,LS_Coint_BD!$B$3:$D$1079,2)</f>
        <v>ELET6</v>
      </c>
      <c r="C342" s="87" t="str">
        <f>VLOOKUP($AC342,LS_Coint_BD!$B$3:$D$1079,3)</f>
        <v>BRML3</v>
      </c>
      <c r="D342" s="68">
        <f t="shared" si="276"/>
        <v>0</v>
      </c>
      <c r="E342" s="65">
        <f t="shared" si="277"/>
        <v>0</v>
      </c>
      <c r="F342" s="69">
        <f t="shared" si="278"/>
        <v>0</v>
      </c>
      <c r="G342" s="68">
        <f t="shared" si="279"/>
        <v>0</v>
      </c>
      <c r="H342" s="65">
        <f t="shared" si="280"/>
        <v>0</v>
      </c>
      <c r="I342" s="69">
        <f t="shared" si="281"/>
        <v>0</v>
      </c>
      <c r="J342" s="68">
        <f t="shared" si="282"/>
        <v>0.48398349842962674</v>
      </c>
      <c r="K342" s="65">
        <f t="shared" si="283"/>
        <v>1.7079504659121423</v>
      </c>
      <c r="L342" s="69">
        <f t="shared" si="284"/>
        <v>1.1386336439414282</v>
      </c>
      <c r="M342" s="68">
        <f t="shared" si="285"/>
        <v>0.19797579793239173</v>
      </c>
      <c r="N342" s="65">
        <f t="shared" si="286"/>
        <v>2.0291067717115294</v>
      </c>
      <c r="O342" s="69">
        <f t="shared" si="287"/>
        <v>1.3527378478076864</v>
      </c>
      <c r="P342" s="68">
        <f t="shared" si="288"/>
        <v>2.4817906036398441E-2</v>
      </c>
      <c r="Q342" s="65">
        <f t="shared" si="289"/>
        <v>2.2118753900931027</v>
      </c>
      <c r="R342" s="69">
        <f t="shared" si="290"/>
        <v>1.4745835933954019</v>
      </c>
      <c r="S342" s="68">
        <f t="shared" si="291"/>
        <v>3.1279946756747279E-2</v>
      </c>
      <c r="T342" s="65">
        <f t="shared" si="292"/>
        <v>2.2500808264456156</v>
      </c>
      <c r="U342" s="69">
        <f t="shared" si="293"/>
        <v>1.500053884297077</v>
      </c>
      <c r="V342" s="68">
        <f t="shared" si="294"/>
        <v>5.0571694172774073E-5</v>
      </c>
      <c r="W342" s="65">
        <f t="shared" si="295"/>
        <v>2.2962731107856547</v>
      </c>
      <c r="X342" s="69">
        <f t="shared" si="296"/>
        <v>1.5308487405237698</v>
      </c>
      <c r="Y342" s="68">
        <f t="shared" si="297"/>
        <v>-0.85639745827929303</v>
      </c>
      <c r="Z342" s="65">
        <f t="shared" si="298"/>
        <v>-7.2510546988913411</v>
      </c>
      <c r="AA342" s="69">
        <f t="shared" si="299"/>
        <v>-4.8340364659275608</v>
      </c>
      <c r="AB342" s="98">
        <f>SUMIF(BN342:BU342,"VERDADEIRO",BN$3:$BU341)</f>
        <v>0</v>
      </c>
      <c r="AC342" s="97">
        <f t="shared" si="258"/>
        <v>339</v>
      </c>
      <c r="AD342">
        <f>RTD("tryd.rtdserver",,"COT",B342,"ULT")</f>
        <v>30.87</v>
      </c>
      <c r="AE342">
        <f>RTD("tryd.rtdserver",,"COT",C342,"ULT")</f>
        <v>9.83</v>
      </c>
      <c r="AF342">
        <f>VLOOKUP($AC342,LS_Coint_BD!$B$3:$AQ$1079,AF$2)*$AD342+VLOOKUP($AC342,LS_Coint_BD!$B$3:$AQ$1079,AF$2+1)</f>
        <v>0</v>
      </c>
      <c r="AG342">
        <f>VLOOKUP($AC342,LS_Coint_BD!$B$3:$AQ$1079,AG$2)*$AD342+VLOOKUP($AC342,LS_Coint_BD!$B$3:$AQ$1079,AG$2+1)</f>
        <v>0</v>
      </c>
      <c r="AH342">
        <f>VLOOKUP($AC342,LS_Coint_BD!$B$3:$AQ$1079,AH$2)*$AD342+VLOOKUP($AC342,LS_Coint_BD!$B$3:$AQ$1079,AH$2+1)</f>
        <v>9.3460165015703733</v>
      </c>
      <c r="AI342">
        <f>VLOOKUP($AC342,LS_Coint_BD!$B$3:$AQ$1079,AI$2)*$AD342+VLOOKUP($AC342,LS_Coint_BD!$B$3:$AQ$1079,AI$2+1)</f>
        <v>9.6320242020676083</v>
      </c>
      <c r="AJ342">
        <f>VLOOKUP($AC342,LS_Coint_BD!$B$3:$AQ$1079,AJ$2)*$AD342+VLOOKUP($AC342,LS_Coint_BD!$B$3:$AQ$1079,AJ$2+1)</f>
        <v>9.8051820939636016</v>
      </c>
      <c r="AK342">
        <f>VLOOKUP($AC342,LS_Coint_BD!$B$3:$AQ$1079,AK$2)*$AD342+VLOOKUP($AC342,LS_Coint_BD!$B$3:$AQ$1079,AK$2+1)</f>
        <v>9.7987200532432528</v>
      </c>
      <c r="AL342">
        <f>VLOOKUP($AC342,LS_Coint_BD!$B$3:$AQ$1079,AL$2)*$AD342+VLOOKUP($AC342,LS_Coint_BD!$B$3:$AQ$1079,AL$2+1)</f>
        <v>9.8299494283058273</v>
      </c>
      <c r="AM342">
        <f>VLOOKUP($AC342,LS_Coint_BD!$B$3:$AQ$1079,AM$2)*$AD342+VLOOKUP($AC342,LS_Coint_BD!$B$3:$AQ$1079,AM$2+1)</f>
        <v>10.686397458279293</v>
      </c>
      <c r="AN342">
        <f>VLOOKUP($AC342,LS_Coint_BD!$B$3:$AQ$1079,AN$2)</f>
        <v>0</v>
      </c>
      <c r="AO342">
        <f>VLOOKUP($AC342,LS_Coint_BD!$B$3:$AQ$1079,AO$2)</f>
        <v>0</v>
      </c>
      <c r="AP342">
        <f>VLOOKUP($AC342,LS_Coint_BD!$B$3:$AQ$1079,AP$2)</f>
        <v>0.56931682197071398</v>
      </c>
      <c r="AQ342">
        <f>VLOOKUP($AC342,LS_Coint_BD!$B$3:$AQ$1079,AQ$2)</f>
        <v>0.67636892390384296</v>
      </c>
      <c r="AR342">
        <f>VLOOKUP($AC342,LS_Coint_BD!$B$3:$AQ$1079,AR$2)</f>
        <v>0.73729179669770095</v>
      </c>
      <c r="AS342">
        <f>VLOOKUP($AC342,LS_Coint_BD!$B$3:$AQ$1079,AS$2)</f>
        <v>0.75002694214853804</v>
      </c>
      <c r="AT342">
        <f>VLOOKUP($AC342,LS_Coint_BD!$B$3:$AQ$1079,AT$2)</f>
        <v>0.76542437026188503</v>
      </c>
      <c r="AU342">
        <f>VLOOKUP($AC342,LS_Coint_BD!$B$3:$AQ$1079,AU$2)</f>
        <v>2.4170182329637799</v>
      </c>
      <c r="AV342">
        <f>VLOOKUP($AC342,LS_Coint_BD!$B$3:$AQ$1079,AV$2)</f>
        <v>0</v>
      </c>
      <c r="AW342">
        <f>VLOOKUP($AC342,LS_Coint_BD!$B$3:$AQ$1079,AW$2)</f>
        <v>0</v>
      </c>
      <c r="AX342">
        <f>VLOOKUP($AC342,LS_Coint_BD!$B$3:$AQ$1079,AX$2)</f>
        <v>1.14194368247159E-16</v>
      </c>
      <c r="AY342">
        <f>VLOOKUP($AC342,LS_Coint_BD!$B$3:$AQ$1079,AY$2)</f>
        <v>3.9968028886505602E-16</v>
      </c>
      <c r="AZ342">
        <f>VLOOKUP($AC342,LS_Coint_BD!$B$3:$AQ$1079,AZ$2)</f>
        <v>7.8949192862233394E-17</v>
      </c>
      <c r="BA342">
        <f>VLOOKUP($AC342,LS_Coint_BD!$B$3:$AQ$1079,BA$2)</f>
        <v>8.5265128291211999E-16</v>
      </c>
      <c r="BB342">
        <f>VLOOKUP($AC342,LS_Coint_BD!$B$3:$AQ$1079,BB$2)</f>
        <v>-2.26081779560032E-16</v>
      </c>
      <c r="BC342">
        <f>VLOOKUP($AC342,LS_Coint_BD!$B$3:$AQ$1079,BC$2)</f>
        <v>-5.6843418860807996E-16</v>
      </c>
      <c r="BD342">
        <f t="shared" si="267"/>
        <v>0</v>
      </c>
      <c r="BE342">
        <f t="shared" si="268"/>
        <v>0</v>
      </c>
      <c r="BF342">
        <f t="shared" si="269"/>
        <v>1.1386336439414282</v>
      </c>
      <c r="BG342">
        <f t="shared" si="270"/>
        <v>1.3527378478076864</v>
      </c>
      <c r="BH342">
        <f t="shared" si="271"/>
        <v>1.4745835933954019</v>
      </c>
      <c r="BI342">
        <f t="shared" si="272"/>
        <v>1.500053884297077</v>
      </c>
      <c r="BJ342">
        <f t="shared" si="273"/>
        <v>1.5308487405237698</v>
      </c>
      <c r="BK342">
        <f t="shared" si="274"/>
        <v>-4.8340364659275608</v>
      </c>
      <c r="BL342">
        <f t="shared" si="275"/>
        <v>0</v>
      </c>
      <c r="BN342" s="19" t="b">
        <f t="shared" si="259"/>
        <v>0</v>
      </c>
      <c r="BO342" s="19" t="b">
        <f t="shared" si="260"/>
        <v>0</v>
      </c>
      <c r="BP342" s="19" t="b">
        <f t="shared" si="261"/>
        <v>0</v>
      </c>
      <c r="BQ342" s="19" t="b">
        <f t="shared" si="262"/>
        <v>0</v>
      </c>
      <c r="BR342" s="19" t="b">
        <f t="shared" si="263"/>
        <v>0</v>
      </c>
      <c r="BS342" s="19" t="b">
        <f t="shared" si="264"/>
        <v>0</v>
      </c>
      <c r="BT342" s="19" t="b">
        <f t="shared" si="265"/>
        <v>0</v>
      </c>
      <c r="BU342" s="19" t="b">
        <f t="shared" si="266"/>
        <v>0</v>
      </c>
    </row>
    <row r="343" spans="2:73" x14ac:dyDescent="0.3">
      <c r="B343" s="17" t="str">
        <f>VLOOKUP($AC343,LS_Coint_BD!$B$3:$D$1079,2)</f>
        <v>ELET6</v>
      </c>
      <c r="C343" s="87" t="str">
        <f>VLOOKUP($AC343,LS_Coint_BD!$B$3:$D$1079,3)</f>
        <v>CRFB3</v>
      </c>
      <c r="D343" s="70">
        <f t="shared" si="276"/>
        <v>0</v>
      </c>
      <c r="E343" s="66">
        <f t="shared" si="277"/>
        <v>0</v>
      </c>
      <c r="F343" s="71">
        <f t="shared" si="278"/>
        <v>0</v>
      </c>
      <c r="G343" s="70">
        <f t="shared" si="279"/>
        <v>-0.36583339231036049</v>
      </c>
      <c r="H343" s="66">
        <f t="shared" si="280"/>
        <v>-2.0256930551557621</v>
      </c>
      <c r="I343" s="71">
        <f t="shared" si="281"/>
        <v>-1.350462036770508</v>
      </c>
      <c r="J343" s="70">
        <f t="shared" si="282"/>
        <v>0</v>
      </c>
      <c r="K343" s="66">
        <f t="shared" si="283"/>
        <v>0</v>
      </c>
      <c r="L343" s="71">
        <f t="shared" si="284"/>
        <v>0</v>
      </c>
      <c r="M343" s="70">
        <f t="shared" si="285"/>
        <v>-0.24511016790811624</v>
      </c>
      <c r="N343" s="66">
        <f t="shared" si="286"/>
        <v>-2.186060470839486</v>
      </c>
      <c r="O343" s="71">
        <f t="shared" si="287"/>
        <v>-1.4573736472263241</v>
      </c>
      <c r="P343" s="70">
        <f t="shared" si="288"/>
        <v>2.4945082304988375E-2</v>
      </c>
      <c r="Q343" s="66">
        <f t="shared" si="289"/>
        <v>2.3799008024050599</v>
      </c>
      <c r="R343" s="71">
        <f t="shared" si="290"/>
        <v>1.5866005349367065</v>
      </c>
      <c r="S343" s="70">
        <f t="shared" si="291"/>
        <v>-0.14680420412995687</v>
      </c>
      <c r="T343" s="66">
        <f t="shared" si="292"/>
        <v>-2.5622288569668683</v>
      </c>
      <c r="U343" s="71">
        <f t="shared" si="293"/>
        <v>-1.7081525713112455</v>
      </c>
      <c r="V343" s="70">
        <f t="shared" si="294"/>
        <v>-0.29500037776847776</v>
      </c>
      <c r="W343" s="66">
        <f t="shared" si="295"/>
        <v>-3.0219993385804811</v>
      </c>
      <c r="X343" s="71">
        <f t="shared" si="296"/>
        <v>-2.0146662257203207</v>
      </c>
      <c r="Y343" s="70">
        <f t="shared" si="297"/>
        <v>0</v>
      </c>
      <c r="Z343" s="66">
        <f t="shared" si="298"/>
        <v>0</v>
      </c>
      <c r="AA343" s="71">
        <f t="shared" si="299"/>
        <v>0</v>
      </c>
      <c r="AB343" s="98">
        <f>SUMIF(BN343:BU343,"VERDADEIRO",BN$3:$BU342)</f>
        <v>0</v>
      </c>
      <c r="AC343" s="97">
        <f t="shared" si="258"/>
        <v>340</v>
      </c>
      <c r="AD343">
        <f>RTD("tryd.rtdserver",,"COT",B343,"ULT")</f>
        <v>30.87</v>
      </c>
      <c r="AE343">
        <f>RTD("tryd.rtdserver",,"COT",C343,"ULT")</f>
        <v>19.52</v>
      </c>
      <c r="AF343">
        <f>VLOOKUP($AC343,LS_Coint_BD!$B$3:$AQ$1079,AF$2)*$AD343+VLOOKUP($AC343,LS_Coint_BD!$B$3:$AQ$1079,AF$2+1)</f>
        <v>0</v>
      </c>
      <c r="AG343">
        <f>VLOOKUP($AC343,LS_Coint_BD!$B$3:$AQ$1079,AG$2)*$AD343+VLOOKUP($AC343,LS_Coint_BD!$B$3:$AQ$1079,AG$2+1)</f>
        <v>19.88583339231036</v>
      </c>
      <c r="AH343">
        <f>VLOOKUP($AC343,LS_Coint_BD!$B$3:$AQ$1079,AH$2)*$AD343+VLOOKUP($AC343,LS_Coint_BD!$B$3:$AQ$1079,AH$2+1)</f>
        <v>0</v>
      </c>
      <c r="AI343">
        <f>VLOOKUP($AC343,LS_Coint_BD!$B$3:$AQ$1079,AI$2)*$AD343+VLOOKUP($AC343,LS_Coint_BD!$B$3:$AQ$1079,AI$2+1)</f>
        <v>19.765110167908116</v>
      </c>
      <c r="AJ343">
        <f>VLOOKUP($AC343,LS_Coint_BD!$B$3:$AQ$1079,AJ$2)*$AD343+VLOOKUP($AC343,LS_Coint_BD!$B$3:$AQ$1079,AJ$2+1)</f>
        <v>19.495054917695011</v>
      </c>
      <c r="AK343">
        <f>VLOOKUP($AC343,LS_Coint_BD!$B$3:$AQ$1079,AK$2)*$AD343+VLOOKUP($AC343,LS_Coint_BD!$B$3:$AQ$1079,AK$2+1)</f>
        <v>19.666804204129956</v>
      </c>
      <c r="AL343">
        <f>VLOOKUP($AC343,LS_Coint_BD!$B$3:$AQ$1079,AL$2)*$AD343+VLOOKUP($AC343,LS_Coint_BD!$B$3:$AQ$1079,AL$2+1)</f>
        <v>19.815000377768477</v>
      </c>
      <c r="AM343">
        <f>VLOOKUP($AC343,LS_Coint_BD!$B$3:$AQ$1079,AM$2)*$AD343+VLOOKUP($AC343,LS_Coint_BD!$B$3:$AQ$1079,AM$2+1)</f>
        <v>0</v>
      </c>
      <c r="AN343">
        <f>VLOOKUP($AC343,LS_Coint_BD!$B$3:$AQ$1079,AN$2)</f>
        <v>0</v>
      </c>
      <c r="AO343">
        <f>VLOOKUP($AC343,LS_Coint_BD!$B$3:$AQ$1079,AO$2)</f>
        <v>0.67523101838525501</v>
      </c>
      <c r="AP343">
        <f>VLOOKUP($AC343,LS_Coint_BD!$B$3:$AQ$1079,AP$2)</f>
        <v>0</v>
      </c>
      <c r="AQ343">
        <f>VLOOKUP($AC343,LS_Coint_BD!$B$3:$AQ$1079,AQ$2)</f>
        <v>0.72868682361316195</v>
      </c>
      <c r="AR343">
        <f>VLOOKUP($AC343,LS_Coint_BD!$B$3:$AQ$1079,AR$2)</f>
        <v>0.79330026746835303</v>
      </c>
      <c r="AS343">
        <f>VLOOKUP($AC343,LS_Coint_BD!$B$3:$AQ$1079,AS$2)</f>
        <v>0.85407628565562299</v>
      </c>
      <c r="AT343">
        <f>VLOOKUP($AC343,LS_Coint_BD!$B$3:$AQ$1079,AT$2)</f>
        <v>1.0073331128601599</v>
      </c>
      <c r="AU343">
        <f>VLOOKUP($AC343,LS_Coint_BD!$B$3:$AQ$1079,AU$2)</f>
        <v>0</v>
      </c>
      <c r="AV343">
        <f>VLOOKUP($AC343,LS_Coint_BD!$B$3:$AQ$1079,AV$2)</f>
        <v>0</v>
      </c>
      <c r="AW343">
        <f>VLOOKUP($AC343,LS_Coint_BD!$B$3:$AQ$1079,AW$2)</f>
        <v>2.07241631263363E-15</v>
      </c>
      <c r="AX343">
        <f>VLOOKUP($AC343,LS_Coint_BD!$B$3:$AQ$1079,AX$2)</f>
        <v>0</v>
      </c>
      <c r="AY343">
        <f>VLOOKUP($AC343,LS_Coint_BD!$B$3:$AQ$1079,AY$2)</f>
        <v>-1.33226762955019E-16</v>
      </c>
      <c r="AZ343">
        <f>VLOOKUP($AC343,LS_Coint_BD!$B$3:$AQ$1079,AZ$2)</f>
        <v>3.9474596431116699E-16</v>
      </c>
      <c r="BA343">
        <f>VLOOKUP($AC343,LS_Coint_BD!$B$3:$AQ$1079,BA$2)</f>
        <v>4.9737991503206998E-16</v>
      </c>
      <c r="BB343">
        <f>VLOOKUP($AC343,LS_Coint_BD!$B$3:$AQ$1079,BB$2)</f>
        <v>-1.0981115007201501E-15</v>
      </c>
      <c r="BC343">
        <f>VLOOKUP($AC343,LS_Coint_BD!$B$3:$AQ$1079,BC$2)</f>
        <v>0</v>
      </c>
      <c r="BD343">
        <f t="shared" si="267"/>
        <v>0</v>
      </c>
      <c r="BE343">
        <f t="shared" si="268"/>
        <v>-1.350462036770508</v>
      </c>
      <c r="BF343">
        <f t="shared" si="269"/>
        <v>0</v>
      </c>
      <c r="BG343">
        <f t="shared" si="270"/>
        <v>-1.4573736472263241</v>
      </c>
      <c r="BH343">
        <f t="shared" si="271"/>
        <v>1.5866005349367065</v>
      </c>
      <c r="BI343">
        <f t="shared" si="272"/>
        <v>-1.7081525713112455</v>
      </c>
      <c r="BJ343">
        <f t="shared" si="273"/>
        <v>-2.0146662257203207</v>
      </c>
      <c r="BK343">
        <f t="shared" si="274"/>
        <v>0</v>
      </c>
      <c r="BL343">
        <f t="shared" si="275"/>
        <v>0</v>
      </c>
      <c r="BN343" s="30" t="b">
        <f t="shared" si="259"/>
        <v>0</v>
      </c>
      <c r="BO343" s="30" t="b">
        <f t="shared" si="260"/>
        <v>0</v>
      </c>
      <c r="BP343" s="30" t="b">
        <f t="shared" si="261"/>
        <v>0</v>
      </c>
      <c r="BQ343" s="30" t="b">
        <f t="shared" si="262"/>
        <v>0</v>
      </c>
      <c r="BR343" s="30" t="b">
        <f t="shared" si="263"/>
        <v>0</v>
      </c>
      <c r="BS343" s="30" t="b">
        <f t="shared" si="264"/>
        <v>0</v>
      </c>
      <c r="BT343" s="30" t="b">
        <f t="shared" si="265"/>
        <v>0</v>
      </c>
      <c r="BU343" s="30" t="b">
        <f t="shared" si="266"/>
        <v>0</v>
      </c>
    </row>
    <row r="344" spans="2:73" x14ac:dyDescent="0.3">
      <c r="B344" s="17" t="str">
        <f>VLOOKUP($AC344,LS_Coint_BD!$B$3:$D$1079,2)</f>
        <v>ELET6</v>
      </c>
      <c r="C344" s="87" t="str">
        <f>VLOOKUP($AC344,LS_Coint_BD!$B$3:$D$1079,3)</f>
        <v>ELET3</v>
      </c>
      <c r="D344" s="68">
        <f t="shared" si="276"/>
        <v>-0.59303881117931923</v>
      </c>
      <c r="E344" s="65">
        <f t="shared" si="277"/>
        <v>-1.2148455243923664</v>
      </c>
      <c r="F344" s="69">
        <f t="shared" si="278"/>
        <v>-0.80989701626157751</v>
      </c>
      <c r="G344" s="68">
        <f t="shared" si="279"/>
        <v>-0.55453457516520288</v>
      </c>
      <c r="H344" s="65">
        <f t="shared" si="280"/>
        <v>-1.4297597625792677</v>
      </c>
      <c r="I344" s="69">
        <f t="shared" si="281"/>
        <v>-0.95317317505284516</v>
      </c>
      <c r="J344" s="68">
        <f t="shared" si="282"/>
        <v>-0.55582230646000141</v>
      </c>
      <c r="K344" s="65">
        <f t="shared" si="283"/>
        <v>-1.4402593590416504</v>
      </c>
      <c r="L344" s="69">
        <f t="shared" si="284"/>
        <v>-0.96017290602776684</v>
      </c>
      <c r="M344" s="68">
        <f t="shared" si="285"/>
        <v>-0.46622033185044742</v>
      </c>
      <c r="N344" s="65">
        <f t="shared" si="286"/>
        <v>-1.419972750541179</v>
      </c>
      <c r="O344" s="69">
        <f t="shared" si="287"/>
        <v>-0.94664850036078607</v>
      </c>
      <c r="P344" s="68">
        <f t="shared" si="288"/>
        <v>-0.27215085158272956</v>
      </c>
      <c r="Q344" s="65">
        <f t="shared" si="289"/>
        <v>-1.6290120101261936</v>
      </c>
      <c r="R344" s="69">
        <f t="shared" si="290"/>
        <v>-1.0860080067507958</v>
      </c>
      <c r="S344" s="68">
        <f t="shared" si="291"/>
        <v>-0.13252824953445952</v>
      </c>
      <c r="T344" s="65">
        <f t="shared" si="292"/>
        <v>-1.8050833825421813</v>
      </c>
      <c r="U344" s="69">
        <f t="shared" si="293"/>
        <v>-1.2033889216947875</v>
      </c>
      <c r="V344" s="68">
        <f t="shared" si="294"/>
        <v>-0.13047275430652405</v>
      </c>
      <c r="W344" s="65">
        <f t="shared" si="295"/>
        <v>-1.856099916261428</v>
      </c>
      <c r="X344" s="69">
        <f t="shared" si="296"/>
        <v>-1.2373999441742853</v>
      </c>
      <c r="Y344" s="68">
        <f t="shared" si="297"/>
        <v>-5.2849635635247694E-2</v>
      </c>
      <c r="Z344" s="65">
        <f t="shared" si="298"/>
        <v>-2.0823724608881911</v>
      </c>
      <c r="AA344" s="69">
        <f t="shared" si="299"/>
        <v>-1.3882483072587941</v>
      </c>
      <c r="AB344" s="98">
        <f>SUMIF(BN344:BU344,"VERDADEIRO",BN$3:$BU343)</f>
        <v>0</v>
      </c>
      <c r="AC344" s="97">
        <f t="shared" si="258"/>
        <v>341</v>
      </c>
      <c r="AD344">
        <f>RTD("tryd.rtdserver",,"COT",B344,"ULT")</f>
        <v>30.87</v>
      </c>
      <c r="AE344">
        <f>RTD("tryd.rtdserver",,"COT",C344,"ULT")</f>
        <v>29.8</v>
      </c>
      <c r="AF344">
        <f>VLOOKUP($AC344,LS_Coint_BD!$B$3:$AQ$1079,AF$2)*$AD344+VLOOKUP($AC344,LS_Coint_BD!$B$3:$AQ$1079,AF$2+1)</f>
        <v>30.39303881117932</v>
      </c>
      <c r="AG344">
        <f>VLOOKUP($AC344,LS_Coint_BD!$B$3:$AQ$1079,AG$2)*$AD344+VLOOKUP($AC344,LS_Coint_BD!$B$3:$AQ$1079,AG$2+1)</f>
        <v>30.354534575165204</v>
      </c>
      <c r="AH344">
        <f>VLOOKUP($AC344,LS_Coint_BD!$B$3:$AQ$1079,AH$2)*$AD344+VLOOKUP($AC344,LS_Coint_BD!$B$3:$AQ$1079,AH$2+1)</f>
        <v>30.355822306460002</v>
      </c>
      <c r="AI344">
        <f>VLOOKUP($AC344,LS_Coint_BD!$B$3:$AQ$1079,AI$2)*$AD344+VLOOKUP($AC344,LS_Coint_BD!$B$3:$AQ$1079,AI$2+1)</f>
        <v>30.266220331850448</v>
      </c>
      <c r="AJ344">
        <f>VLOOKUP($AC344,LS_Coint_BD!$B$3:$AQ$1079,AJ$2)*$AD344+VLOOKUP($AC344,LS_Coint_BD!$B$3:$AQ$1079,AJ$2+1)</f>
        <v>30.07215085158273</v>
      </c>
      <c r="AK344">
        <f>VLOOKUP($AC344,LS_Coint_BD!$B$3:$AQ$1079,AK$2)*$AD344+VLOOKUP($AC344,LS_Coint_BD!$B$3:$AQ$1079,AK$2+1)</f>
        <v>29.93252824953446</v>
      </c>
      <c r="AL344">
        <f>VLOOKUP($AC344,LS_Coint_BD!$B$3:$AQ$1079,AL$2)*$AD344+VLOOKUP($AC344,LS_Coint_BD!$B$3:$AQ$1079,AL$2+1)</f>
        <v>29.930472754306525</v>
      </c>
      <c r="AM344">
        <f>VLOOKUP($AC344,LS_Coint_BD!$B$3:$AQ$1079,AM$2)*$AD344+VLOOKUP($AC344,LS_Coint_BD!$B$3:$AQ$1079,AM$2+1)</f>
        <v>29.852849635635248</v>
      </c>
      <c r="AN344">
        <f>VLOOKUP($AC344,LS_Coint_BD!$B$3:$AQ$1079,AN$2)</f>
        <v>0.40494850813078798</v>
      </c>
      <c r="AO344">
        <f>VLOOKUP($AC344,LS_Coint_BD!$B$3:$AQ$1079,AO$2)</f>
        <v>0.47658658752642202</v>
      </c>
      <c r="AP344">
        <f>VLOOKUP($AC344,LS_Coint_BD!$B$3:$AQ$1079,AP$2)</f>
        <v>0.48008645301388297</v>
      </c>
      <c r="AQ344">
        <f>VLOOKUP($AC344,LS_Coint_BD!$B$3:$AQ$1079,AQ$2)</f>
        <v>0.47332425018039298</v>
      </c>
      <c r="AR344">
        <f>VLOOKUP($AC344,LS_Coint_BD!$B$3:$AQ$1079,AR$2)</f>
        <v>0.543004003375399</v>
      </c>
      <c r="AS344">
        <f>VLOOKUP($AC344,LS_Coint_BD!$B$3:$AQ$1079,AS$2)</f>
        <v>0.60169446084739397</v>
      </c>
      <c r="AT344">
        <f>VLOOKUP($AC344,LS_Coint_BD!$B$3:$AQ$1079,AT$2)</f>
        <v>0.618699972087142</v>
      </c>
      <c r="AU344">
        <f>VLOOKUP($AC344,LS_Coint_BD!$B$3:$AQ$1079,AU$2)</f>
        <v>0.69412415362939905</v>
      </c>
      <c r="AV344">
        <f>VLOOKUP($AC344,LS_Coint_BD!$B$3:$AQ$1079,AV$2)</f>
        <v>-1.5276668818842199E-15</v>
      </c>
      <c r="AW344">
        <f>VLOOKUP($AC344,LS_Coint_BD!$B$3:$AQ$1079,AW$2)</f>
        <v>-1.12502599828683E-15</v>
      </c>
      <c r="AX344">
        <f>VLOOKUP($AC344,LS_Coint_BD!$B$3:$AQ$1079,AX$2)</f>
        <v>-8.3742536714583205E-16</v>
      </c>
      <c r="AY344">
        <f>VLOOKUP($AC344,LS_Coint_BD!$B$3:$AQ$1079,AY$2)</f>
        <v>-1.55431223447522E-16</v>
      </c>
      <c r="AZ344">
        <f>VLOOKUP($AC344,LS_Coint_BD!$B$3:$AQ$1079,AZ$2)</f>
        <v>2.1316282072803001E-15</v>
      </c>
      <c r="BA344">
        <f>VLOOKUP($AC344,LS_Coint_BD!$B$3:$AQ$1079,BA$2)</f>
        <v>3.5527136788005001E-16</v>
      </c>
      <c r="BB344">
        <f>VLOOKUP($AC344,LS_Coint_BD!$B$3:$AQ$1079,BB$2)</f>
        <v>-1.3241932802801899E-15</v>
      </c>
      <c r="BC344">
        <f>VLOOKUP($AC344,LS_Coint_BD!$B$3:$AQ$1079,BC$2)</f>
        <v>4.0927261579781799E-15</v>
      </c>
      <c r="BD344">
        <f t="shared" si="267"/>
        <v>-0.80989701626157751</v>
      </c>
      <c r="BE344">
        <f t="shared" si="268"/>
        <v>-0.95317317505284516</v>
      </c>
      <c r="BF344">
        <f t="shared" si="269"/>
        <v>-0.96017290602776684</v>
      </c>
      <c r="BG344">
        <f t="shared" si="270"/>
        <v>-0.94664850036078607</v>
      </c>
      <c r="BH344">
        <f t="shared" si="271"/>
        <v>-1.0860080067507958</v>
      </c>
      <c r="BI344">
        <f t="shared" si="272"/>
        <v>-1.2033889216947875</v>
      </c>
      <c r="BJ344">
        <f t="shared" si="273"/>
        <v>-1.2373999441742853</v>
      </c>
      <c r="BK344">
        <f t="shared" si="274"/>
        <v>-1.3882483072587941</v>
      </c>
      <c r="BL344">
        <f t="shared" si="275"/>
        <v>-0.8098970162615744</v>
      </c>
      <c r="BN344" s="19" t="b">
        <f t="shared" si="259"/>
        <v>0</v>
      </c>
      <c r="BO344" s="19" t="b">
        <f t="shared" si="260"/>
        <v>0</v>
      </c>
      <c r="BP344" s="19" t="b">
        <f t="shared" si="261"/>
        <v>0</v>
      </c>
      <c r="BQ344" s="19" t="b">
        <f t="shared" si="262"/>
        <v>0</v>
      </c>
      <c r="BR344" s="19" t="b">
        <f t="shared" si="263"/>
        <v>0</v>
      </c>
      <c r="BS344" s="19" t="b">
        <f t="shared" si="264"/>
        <v>0</v>
      </c>
      <c r="BT344" s="19" t="b">
        <f t="shared" si="265"/>
        <v>0</v>
      </c>
      <c r="BU344" s="19" t="b">
        <f t="shared" si="266"/>
        <v>0</v>
      </c>
    </row>
    <row r="345" spans="2:73" x14ac:dyDescent="0.3">
      <c r="B345" s="17" t="str">
        <f>VLOOKUP($AC345,LS_Coint_BD!$B$3:$D$1079,2)</f>
        <v>ELET6</v>
      </c>
      <c r="C345" s="87" t="str">
        <f>VLOOKUP($AC345,LS_Coint_BD!$B$3:$D$1079,3)</f>
        <v>EZTC3</v>
      </c>
      <c r="D345" s="70">
        <f t="shared" si="276"/>
        <v>1.5485355492977249E-2</v>
      </c>
      <c r="E345" s="66">
        <f t="shared" si="277"/>
        <v>4.5905193644370543</v>
      </c>
      <c r="F345" s="71">
        <f t="shared" si="278"/>
        <v>3.0603462429580364</v>
      </c>
      <c r="G345" s="70">
        <f t="shared" si="279"/>
        <v>3.2456702516796554E-2</v>
      </c>
      <c r="H345" s="66">
        <f t="shared" si="280"/>
        <v>5.3934765215506753</v>
      </c>
      <c r="I345" s="71">
        <f t="shared" si="281"/>
        <v>3.595651014367117</v>
      </c>
      <c r="J345" s="70">
        <f t="shared" si="282"/>
        <v>-5.6897497164740685E-2</v>
      </c>
      <c r="K345" s="66">
        <f t="shared" si="283"/>
        <v>-5.3881952475258021</v>
      </c>
      <c r="L345" s="71">
        <f t="shared" si="284"/>
        <v>-3.5921301650172013</v>
      </c>
      <c r="M345" s="70">
        <f t="shared" si="285"/>
        <v>0</v>
      </c>
      <c r="N345" s="66">
        <f t="shared" si="286"/>
        <v>0</v>
      </c>
      <c r="O345" s="71">
        <f t="shared" si="287"/>
        <v>0</v>
      </c>
      <c r="P345" s="70">
        <f t="shared" si="288"/>
        <v>5.2697225443189666E-2</v>
      </c>
      <c r="Q345" s="66">
        <f t="shared" si="289"/>
        <v>6.5717381762258427</v>
      </c>
      <c r="R345" s="71">
        <f t="shared" si="290"/>
        <v>4.3811587841505615</v>
      </c>
      <c r="S345" s="70">
        <f t="shared" si="291"/>
        <v>0</v>
      </c>
      <c r="T345" s="66">
        <f t="shared" si="292"/>
        <v>0</v>
      </c>
      <c r="U345" s="71">
        <f t="shared" si="293"/>
        <v>0</v>
      </c>
      <c r="V345" s="70">
        <f t="shared" si="294"/>
        <v>0.41219499167150531</v>
      </c>
      <c r="W345" s="66">
        <f t="shared" si="295"/>
        <v>7.6939837573173566</v>
      </c>
      <c r="X345" s="71">
        <f t="shared" si="296"/>
        <v>5.129322504878238</v>
      </c>
      <c r="Y345" s="70">
        <f t="shared" si="297"/>
        <v>-0.8271402781013677</v>
      </c>
      <c r="Z345" s="66">
        <f t="shared" si="298"/>
        <v>-12.360485495907696</v>
      </c>
      <c r="AA345" s="71">
        <f t="shared" si="299"/>
        <v>-8.2403236639384634</v>
      </c>
      <c r="AB345" s="98">
        <f>SUMIF(BN345:BU345,"VERDADEIRO",BN$3:$BU344)</f>
        <v>0</v>
      </c>
      <c r="AC345" s="97">
        <f t="shared" si="258"/>
        <v>342</v>
      </c>
      <c r="AD345">
        <f>RTD("tryd.rtdserver",,"COT",B345,"ULT")</f>
        <v>30.87</v>
      </c>
      <c r="AE345">
        <f>RTD("tryd.rtdserver",,"COT",C345,"ULT")</f>
        <v>38.200000000000003</v>
      </c>
      <c r="AF345">
        <f>VLOOKUP($AC345,LS_Coint_BD!$B$3:$AQ$1079,AF$2)*$AD345+VLOOKUP($AC345,LS_Coint_BD!$B$3:$AQ$1079,AF$2+1)</f>
        <v>38.184514644507026</v>
      </c>
      <c r="AG345">
        <f>VLOOKUP($AC345,LS_Coint_BD!$B$3:$AQ$1079,AG$2)*$AD345+VLOOKUP($AC345,LS_Coint_BD!$B$3:$AQ$1079,AG$2+1)</f>
        <v>38.167543297483206</v>
      </c>
      <c r="AH345">
        <f>VLOOKUP($AC345,LS_Coint_BD!$B$3:$AQ$1079,AH$2)*$AD345+VLOOKUP($AC345,LS_Coint_BD!$B$3:$AQ$1079,AH$2+1)</f>
        <v>38.256897497164744</v>
      </c>
      <c r="AI345">
        <f>VLOOKUP($AC345,LS_Coint_BD!$B$3:$AQ$1079,AI$2)*$AD345+VLOOKUP($AC345,LS_Coint_BD!$B$3:$AQ$1079,AI$2+1)</f>
        <v>0</v>
      </c>
      <c r="AJ345">
        <f>VLOOKUP($AC345,LS_Coint_BD!$B$3:$AQ$1079,AJ$2)*$AD345+VLOOKUP($AC345,LS_Coint_BD!$B$3:$AQ$1079,AJ$2+1)</f>
        <v>38.147302774556813</v>
      </c>
      <c r="AK345">
        <f>VLOOKUP($AC345,LS_Coint_BD!$B$3:$AQ$1079,AK$2)*$AD345+VLOOKUP($AC345,LS_Coint_BD!$B$3:$AQ$1079,AK$2+1)</f>
        <v>0</v>
      </c>
      <c r="AL345">
        <f>VLOOKUP($AC345,LS_Coint_BD!$B$3:$AQ$1079,AL$2)*$AD345+VLOOKUP($AC345,LS_Coint_BD!$B$3:$AQ$1079,AL$2+1)</f>
        <v>37.787805008328498</v>
      </c>
      <c r="AM345">
        <f>VLOOKUP($AC345,LS_Coint_BD!$B$3:$AQ$1079,AM$2)*$AD345+VLOOKUP($AC345,LS_Coint_BD!$B$3:$AQ$1079,AM$2+1)</f>
        <v>39.027140278101371</v>
      </c>
      <c r="AN345">
        <f>VLOOKUP($AC345,LS_Coint_BD!$B$3:$AQ$1079,AN$2)</f>
        <v>1.53017312147902</v>
      </c>
      <c r="AO345">
        <f>VLOOKUP($AC345,LS_Coint_BD!$B$3:$AQ$1079,AO$2)</f>
        <v>1.79782550718356</v>
      </c>
      <c r="AP345">
        <f>VLOOKUP($AC345,LS_Coint_BD!$B$3:$AQ$1079,AP$2)</f>
        <v>1.7960650825086</v>
      </c>
      <c r="AQ345">
        <f>VLOOKUP($AC345,LS_Coint_BD!$B$3:$AQ$1079,AQ$2)</f>
        <v>0</v>
      </c>
      <c r="AR345">
        <f>VLOOKUP($AC345,LS_Coint_BD!$B$3:$AQ$1079,AR$2)</f>
        <v>2.1905793920752799</v>
      </c>
      <c r="AS345">
        <f>VLOOKUP($AC345,LS_Coint_BD!$B$3:$AQ$1079,AS$2)</f>
        <v>0</v>
      </c>
      <c r="AT345">
        <f>VLOOKUP($AC345,LS_Coint_BD!$B$3:$AQ$1079,AT$2)</f>
        <v>2.5646612524391199</v>
      </c>
      <c r="AU345">
        <f>VLOOKUP($AC345,LS_Coint_BD!$B$3:$AQ$1079,AU$2)</f>
        <v>4.1201618319692299</v>
      </c>
      <c r="AV345">
        <f>VLOOKUP($AC345,LS_Coint_BD!$B$3:$AQ$1079,AV$2)</f>
        <v>-3.5527136788005001E-15</v>
      </c>
      <c r="AW345">
        <f>VLOOKUP($AC345,LS_Coint_BD!$B$3:$AQ$1079,AW$2)</f>
        <v>-2.90138283768708E-15</v>
      </c>
      <c r="AX345">
        <f>VLOOKUP($AC345,LS_Coint_BD!$B$3:$AQ$1079,AX$2)</f>
        <v>-1.3195793664116099E-15</v>
      </c>
      <c r="AY345">
        <f>VLOOKUP($AC345,LS_Coint_BD!$B$3:$AQ$1079,AY$2)</f>
        <v>0</v>
      </c>
      <c r="AZ345">
        <f>VLOOKUP($AC345,LS_Coint_BD!$B$3:$AQ$1079,AZ$2)</f>
        <v>1.9342552251247202E-15</v>
      </c>
      <c r="BA345">
        <f>VLOOKUP($AC345,LS_Coint_BD!$B$3:$AQ$1079,BA$2)</f>
        <v>0</v>
      </c>
      <c r="BB345">
        <f>VLOOKUP($AC345,LS_Coint_BD!$B$3:$AQ$1079,BB$2)</f>
        <v>-1.5502750598402201E-15</v>
      </c>
      <c r="BC345">
        <f>VLOOKUP($AC345,LS_Coint_BD!$B$3:$AQ$1079,BC$2)</f>
        <v>-2.72848410531878E-15</v>
      </c>
      <c r="BD345">
        <f t="shared" si="267"/>
        <v>3.0603462429580364</v>
      </c>
      <c r="BE345">
        <f t="shared" si="268"/>
        <v>3.595651014367117</v>
      </c>
      <c r="BF345">
        <f t="shared" si="269"/>
        <v>-3.5921301650172013</v>
      </c>
      <c r="BG345">
        <f t="shared" si="270"/>
        <v>0</v>
      </c>
      <c r="BH345">
        <f t="shared" si="271"/>
        <v>4.3811587841505615</v>
      </c>
      <c r="BI345">
        <f t="shared" si="272"/>
        <v>0</v>
      </c>
      <c r="BJ345">
        <f t="shared" si="273"/>
        <v>5.129322504878238</v>
      </c>
      <c r="BK345">
        <f t="shared" si="274"/>
        <v>-8.2403236639384634</v>
      </c>
      <c r="BL345">
        <f t="shared" si="275"/>
        <v>3.0603462429580435</v>
      </c>
      <c r="BN345" s="30" t="b">
        <f t="shared" si="259"/>
        <v>0</v>
      </c>
      <c r="BO345" s="30" t="b">
        <f t="shared" si="260"/>
        <v>0</v>
      </c>
      <c r="BP345" s="30" t="b">
        <f t="shared" si="261"/>
        <v>0</v>
      </c>
      <c r="BQ345" s="30" t="b">
        <f t="shared" si="262"/>
        <v>0</v>
      </c>
      <c r="BR345" s="30" t="b">
        <f t="shared" si="263"/>
        <v>0</v>
      </c>
      <c r="BS345" s="30" t="b">
        <f t="shared" si="264"/>
        <v>0</v>
      </c>
      <c r="BT345" s="30" t="b">
        <f t="shared" si="265"/>
        <v>0</v>
      </c>
      <c r="BU345" s="30" t="b">
        <f t="shared" si="266"/>
        <v>0</v>
      </c>
    </row>
    <row r="346" spans="2:73" x14ac:dyDescent="0.3">
      <c r="B346" s="17" t="str">
        <f>VLOOKUP($AC346,LS_Coint_BD!$B$3:$D$1079,2)</f>
        <v>ELET6</v>
      </c>
      <c r="C346" s="87" t="str">
        <f>VLOOKUP($AC346,LS_Coint_BD!$B$3:$D$1079,3)</f>
        <v>IGTA3</v>
      </c>
      <c r="D346" s="68">
        <f t="shared" si="276"/>
        <v>0</v>
      </c>
      <c r="E346" s="65">
        <f t="shared" si="277"/>
        <v>0</v>
      </c>
      <c r="F346" s="69">
        <f t="shared" si="278"/>
        <v>0</v>
      </c>
      <c r="G346" s="68">
        <f t="shared" si="279"/>
        <v>0</v>
      </c>
      <c r="H346" s="65">
        <f t="shared" si="280"/>
        <v>0</v>
      </c>
      <c r="I346" s="69">
        <f t="shared" si="281"/>
        <v>0</v>
      </c>
      <c r="J346" s="68">
        <f t="shared" si="282"/>
        <v>0</v>
      </c>
      <c r="K346" s="65">
        <f t="shared" si="283"/>
        <v>0</v>
      </c>
      <c r="L346" s="69">
        <f t="shared" si="284"/>
        <v>0</v>
      </c>
      <c r="M346" s="68">
        <f t="shared" si="285"/>
        <v>1.0163667327448849</v>
      </c>
      <c r="N346" s="65">
        <f t="shared" si="286"/>
        <v>5.8735947248944171</v>
      </c>
      <c r="O346" s="69">
        <f t="shared" si="287"/>
        <v>3.9157298165962784</v>
      </c>
      <c r="P346" s="68">
        <f t="shared" si="288"/>
        <v>0.83458885167652141</v>
      </c>
      <c r="Q346" s="65">
        <f t="shared" si="289"/>
        <v>6.0158690060366968</v>
      </c>
      <c r="R346" s="69">
        <f t="shared" si="290"/>
        <v>4.0105793373577976</v>
      </c>
      <c r="S346" s="68">
        <f t="shared" si="291"/>
        <v>0.93630903017749034</v>
      </c>
      <c r="T346" s="65">
        <f t="shared" si="292"/>
        <v>6.2078559542973926</v>
      </c>
      <c r="U346" s="69">
        <f t="shared" si="293"/>
        <v>4.1385706361982617</v>
      </c>
      <c r="V346" s="68">
        <f t="shared" si="294"/>
        <v>0.91851464252193438</v>
      </c>
      <c r="W346" s="65">
        <f t="shared" si="295"/>
        <v>6.2684782223907902</v>
      </c>
      <c r="X346" s="69">
        <f t="shared" si="296"/>
        <v>4.1789854815938599</v>
      </c>
      <c r="Y346" s="68">
        <f t="shared" si="297"/>
        <v>-1.0447269068622518</v>
      </c>
      <c r="Z346" s="65">
        <f t="shared" si="298"/>
        <v>-17.001524910506632</v>
      </c>
      <c r="AA346" s="69">
        <f t="shared" si="299"/>
        <v>-11.334349940337756</v>
      </c>
      <c r="AB346" s="98">
        <f>SUMIF(BN346:BU346,"VERDADEIRO",BN$3:$BU345)</f>
        <v>0</v>
      </c>
      <c r="AC346" s="97">
        <f t="shared" si="258"/>
        <v>343</v>
      </c>
      <c r="AD346">
        <f>RTD("tryd.rtdserver",,"COT",B346,"ULT")</f>
        <v>30.87</v>
      </c>
      <c r="AE346">
        <f>RTD("tryd.rtdserver",,"COT",C346,"ULT")</f>
        <v>35.19</v>
      </c>
      <c r="AF346">
        <f>VLOOKUP($AC346,LS_Coint_BD!$B$3:$AQ$1079,AF$2)*$AD346+VLOOKUP($AC346,LS_Coint_BD!$B$3:$AQ$1079,AF$2+1)</f>
        <v>0</v>
      </c>
      <c r="AG346">
        <f>VLOOKUP($AC346,LS_Coint_BD!$B$3:$AQ$1079,AG$2)*$AD346+VLOOKUP($AC346,LS_Coint_BD!$B$3:$AQ$1079,AG$2+1)</f>
        <v>0</v>
      </c>
      <c r="AH346">
        <f>VLOOKUP($AC346,LS_Coint_BD!$B$3:$AQ$1079,AH$2)*$AD346+VLOOKUP($AC346,LS_Coint_BD!$B$3:$AQ$1079,AH$2+1)</f>
        <v>0</v>
      </c>
      <c r="AI346">
        <f>VLOOKUP($AC346,LS_Coint_BD!$B$3:$AQ$1079,AI$2)*$AD346+VLOOKUP($AC346,LS_Coint_BD!$B$3:$AQ$1079,AI$2+1)</f>
        <v>34.173633267255113</v>
      </c>
      <c r="AJ346">
        <f>VLOOKUP($AC346,LS_Coint_BD!$B$3:$AQ$1079,AJ$2)*$AD346+VLOOKUP($AC346,LS_Coint_BD!$B$3:$AQ$1079,AJ$2+1)</f>
        <v>34.355411148323476</v>
      </c>
      <c r="AK346">
        <f>VLOOKUP($AC346,LS_Coint_BD!$B$3:$AQ$1079,AK$2)*$AD346+VLOOKUP($AC346,LS_Coint_BD!$B$3:$AQ$1079,AK$2+1)</f>
        <v>34.253690969822507</v>
      </c>
      <c r="AL346">
        <f>VLOOKUP($AC346,LS_Coint_BD!$B$3:$AQ$1079,AL$2)*$AD346+VLOOKUP($AC346,LS_Coint_BD!$B$3:$AQ$1079,AL$2+1)</f>
        <v>34.271485357478063</v>
      </c>
      <c r="AM346">
        <f>VLOOKUP($AC346,LS_Coint_BD!$B$3:$AQ$1079,AM$2)*$AD346+VLOOKUP($AC346,LS_Coint_BD!$B$3:$AQ$1079,AM$2+1)</f>
        <v>36.23472690686225</v>
      </c>
      <c r="AN346">
        <f>VLOOKUP($AC346,LS_Coint_BD!$B$3:$AQ$1079,AN$2)</f>
        <v>0</v>
      </c>
      <c r="AO346">
        <f>VLOOKUP($AC346,LS_Coint_BD!$B$3:$AQ$1079,AO$2)</f>
        <v>0</v>
      </c>
      <c r="AP346">
        <f>VLOOKUP($AC346,LS_Coint_BD!$B$3:$AQ$1079,AP$2)</f>
        <v>0</v>
      </c>
      <c r="AQ346">
        <f>VLOOKUP($AC346,LS_Coint_BD!$B$3:$AQ$1079,AQ$2)</f>
        <v>1.9578649082981401</v>
      </c>
      <c r="AR346">
        <f>VLOOKUP($AC346,LS_Coint_BD!$B$3:$AQ$1079,AR$2)</f>
        <v>2.0052896686789001</v>
      </c>
      <c r="AS346">
        <f>VLOOKUP($AC346,LS_Coint_BD!$B$3:$AQ$1079,AS$2)</f>
        <v>2.06928531809913</v>
      </c>
      <c r="AT346">
        <f>VLOOKUP($AC346,LS_Coint_BD!$B$3:$AQ$1079,AT$2)</f>
        <v>2.0894927407969299</v>
      </c>
      <c r="AU346">
        <f>VLOOKUP($AC346,LS_Coint_BD!$B$3:$AQ$1079,AU$2)</f>
        <v>5.6671749701688796</v>
      </c>
      <c r="AV346">
        <f>VLOOKUP($AC346,LS_Coint_BD!$B$3:$AQ$1079,AV$2)</f>
        <v>0</v>
      </c>
      <c r="AW346">
        <f>VLOOKUP($AC346,LS_Coint_BD!$B$3:$AQ$1079,AW$2)</f>
        <v>0</v>
      </c>
      <c r="AX346">
        <f>VLOOKUP($AC346,LS_Coint_BD!$B$3:$AQ$1079,AX$2)</f>
        <v>0</v>
      </c>
      <c r="AY346">
        <f>VLOOKUP($AC346,LS_Coint_BD!$B$3:$AQ$1079,AY$2)</f>
        <v>-1.5543122344752199E-15</v>
      </c>
      <c r="AZ346">
        <f>VLOOKUP($AC346,LS_Coint_BD!$B$3:$AQ$1079,AZ$2)</f>
        <v>-2.54611146980703E-15</v>
      </c>
      <c r="BA346">
        <f>VLOOKUP($AC346,LS_Coint_BD!$B$3:$AQ$1079,BA$2)</f>
        <v>1.5276668818842199E-15</v>
      </c>
      <c r="BB346">
        <f>VLOOKUP($AC346,LS_Coint_BD!$B$3:$AQ$1079,BB$2)</f>
        <v>-8.0743492700011399E-17</v>
      </c>
      <c r="BC346">
        <f>VLOOKUP($AC346,LS_Coint_BD!$B$3:$AQ$1079,BC$2)</f>
        <v>3.41060513164848E-15</v>
      </c>
      <c r="BD346">
        <f t="shared" si="267"/>
        <v>0</v>
      </c>
      <c r="BE346">
        <f t="shared" si="268"/>
        <v>0</v>
      </c>
      <c r="BF346">
        <f t="shared" si="269"/>
        <v>0</v>
      </c>
      <c r="BG346">
        <f t="shared" si="270"/>
        <v>3.9157298165962784</v>
      </c>
      <c r="BH346">
        <f t="shared" si="271"/>
        <v>4.0105793373577976</v>
      </c>
      <c r="BI346">
        <f t="shared" si="272"/>
        <v>4.1385706361982617</v>
      </c>
      <c r="BJ346">
        <f t="shared" si="273"/>
        <v>4.1789854815938599</v>
      </c>
      <c r="BK346">
        <f t="shared" si="274"/>
        <v>-11.334349940337756</v>
      </c>
      <c r="BL346">
        <f t="shared" si="275"/>
        <v>0</v>
      </c>
      <c r="BN346" s="19" t="b">
        <f t="shared" si="259"/>
        <v>0</v>
      </c>
      <c r="BO346" s="19" t="b">
        <f t="shared" si="260"/>
        <v>0</v>
      </c>
      <c r="BP346" s="19" t="b">
        <f t="shared" si="261"/>
        <v>0</v>
      </c>
      <c r="BQ346" s="19" t="b">
        <f t="shared" si="262"/>
        <v>0</v>
      </c>
      <c r="BR346" s="19" t="b">
        <f t="shared" si="263"/>
        <v>0</v>
      </c>
      <c r="BS346" s="19" t="b">
        <f t="shared" si="264"/>
        <v>0</v>
      </c>
      <c r="BT346" s="19" t="b">
        <f t="shared" si="265"/>
        <v>0</v>
      </c>
      <c r="BU346" s="19" t="b">
        <f t="shared" si="266"/>
        <v>0</v>
      </c>
    </row>
    <row r="347" spans="2:73" x14ac:dyDescent="0.3">
      <c r="B347" s="17" t="str">
        <f>VLOOKUP($AC347,LS_Coint_BD!$B$3:$D$1079,2)</f>
        <v>ELET6</v>
      </c>
      <c r="C347" s="87" t="str">
        <f>VLOOKUP($AC347,LS_Coint_BD!$B$3:$D$1079,3)</f>
        <v>IRBR3</v>
      </c>
      <c r="D347" s="70">
        <f t="shared" si="276"/>
        <v>0</v>
      </c>
      <c r="E347" s="66">
        <f t="shared" si="277"/>
        <v>0</v>
      </c>
      <c r="F347" s="71">
        <f t="shared" si="278"/>
        <v>0</v>
      </c>
      <c r="G347" s="70">
        <f t="shared" si="279"/>
        <v>-8.7246324865439817E-2</v>
      </c>
      <c r="H347" s="66">
        <f t="shared" si="280"/>
        <v>-1.8087867853007271</v>
      </c>
      <c r="I347" s="71">
        <f t="shared" si="281"/>
        <v>-1.2058578568671514</v>
      </c>
      <c r="J347" s="70">
        <f t="shared" si="282"/>
        <v>-0.11433765732444723</v>
      </c>
      <c r="K347" s="66">
        <f t="shared" si="283"/>
        <v>-1.9564965068386404</v>
      </c>
      <c r="L347" s="71">
        <f t="shared" si="284"/>
        <v>-1.3043310045590937</v>
      </c>
      <c r="M347" s="70">
        <f t="shared" si="285"/>
        <v>0</v>
      </c>
      <c r="N347" s="66">
        <f t="shared" si="286"/>
        <v>0</v>
      </c>
      <c r="O347" s="71">
        <f t="shared" si="287"/>
        <v>0</v>
      </c>
      <c r="P347" s="70">
        <f t="shared" si="288"/>
        <v>0</v>
      </c>
      <c r="Q347" s="66">
        <f t="shared" si="289"/>
        <v>0</v>
      </c>
      <c r="R347" s="71">
        <f t="shared" si="290"/>
        <v>0</v>
      </c>
      <c r="S347" s="70">
        <f t="shared" si="291"/>
        <v>-0.78614301037289636</v>
      </c>
      <c r="T347" s="66">
        <f t="shared" si="292"/>
        <v>-3.5692687268824197</v>
      </c>
      <c r="U347" s="71">
        <f t="shared" si="293"/>
        <v>-2.3795124845882798</v>
      </c>
      <c r="V347" s="70">
        <f t="shared" si="294"/>
        <v>-0.79079684591307231</v>
      </c>
      <c r="W347" s="66">
        <f t="shared" si="295"/>
        <v>-3.5926434233966984</v>
      </c>
      <c r="X347" s="71">
        <f t="shared" si="296"/>
        <v>-2.3950956155977989</v>
      </c>
      <c r="Y347" s="70">
        <f t="shared" si="297"/>
        <v>-3.1591450977048439</v>
      </c>
      <c r="Z347" s="66">
        <f t="shared" si="298"/>
        <v>-20.793953450603254</v>
      </c>
      <c r="AA347" s="71">
        <f t="shared" si="299"/>
        <v>-13.862635633735502</v>
      </c>
      <c r="AB347" s="98">
        <f>SUMIF(BN347:BU347,"VERDADEIRO",BN$3:$BU346)</f>
        <v>0</v>
      </c>
      <c r="AC347" s="97">
        <f t="shared" si="258"/>
        <v>344</v>
      </c>
      <c r="AD347">
        <f>RTD("tryd.rtdserver",,"COT",B347,"ULT")</f>
        <v>30.87</v>
      </c>
      <c r="AE347">
        <f>RTD("tryd.rtdserver",,"COT",C347,"ULT")</f>
        <v>6.91</v>
      </c>
      <c r="AF347">
        <f>VLOOKUP($AC347,LS_Coint_BD!$B$3:$AQ$1079,AF$2)*$AD347+VLOOKUP($AC347,LS_Coint_BD!$B$3:$AQ$1079,AF$2+1)</f>
        <v>0</v>
      </c>
      <c r="AG347">
        <f>VLOOKUP($AC347,LS_Coint_BD!$B$3:$AQ$1079,AG$2)*$AD347+VLOOKUP($AC347,LS_Coint_BD!$B$3:$AQ$1079,AG$2+1)</f>
        <v>6.99724632486544</v>
      </c>
      <c r="AH347">
        <f>VLOOKUP($AC347,LS_Coint_BD!$B$3:$AQ$1079,AH$2)*$AD347+VLOOKUP($AC347,LS_Coint_BD!$B$3:$AQ$1079,AH$2+1)</f>
        <v>7.0243376573244474</v>
      </c>
      <c r="AI347">
        <f>VLOOKUP($AC347,LS_Coint_BD!$B$3:$AQ$1079,AI$2)*$AD347+VLOOKUP($AC347,LS_Coint_BD!$B$3:$AQ$1079,AI$2+1)</f>
        <v>0</v>
      </c>
      <c r="AJ347">
        <f>VLOOKUP($AC347,LS_Coint_BD!$B$3:$AQ$1079,AJ$2)*$AD347+VLOOKUP($AC347,LS_Coint_BD!$B$3:$AQ$1079,AJ$2+1)</f>
        <v>0</v>
      </c>
      <c r="AK347">
        <f>VLOOKUP($AC347,LS_Coint_BD!$B$3:$AQ$1079,AK$2)*$AD347+VLOOKUP($AC347,LS_Coint_BD!$B$3:$AQ$1079,AK$2+1)</f>
        <v>7.6961430103728965</v>
      </c>
      <c r="AL347">
        <f>VLOOKUP($AC347,LS_Coint_BD!$B$3:$AQ$1079,AL$2)*$AD347+VLOOKUP($AC347,LS_Coint_BD!$B$3:$AQ$1079,AL$2+1)</f>
        <v>7.7007968459130725</v>
      </c>
      <c r="AM347">
        <f>VLOOKUP($AC347,LS_Coint_BD!$B$3:$AQ$1079,AM$2)*$AD347+VLOOKUP($AC347,LS_Coint_BD!$B$3:$AQ$1079,AM$2+1)</f>
        <v>10.069145097704844</v>
      </c>
      <c r="AN347">
        <f>VLOOKUP($AC347,LS_Coint_BD!$B$3:$AQ$1079,AN$2)</f>
        <v>0</v>
      </c>
      <c r="AO347">
        <f>VLOOKUP($AC347,LS_Coint_BD!$B$3:$AQ$1079,AO$2)</f>
        <v>0.60292892843357604</v>
      </c>
      <c r="AP347">
        <f>VLOOKUP($AC347,LS_Coint_BD!$B$3:$AQ$1079,AP$2)</f>
        <v>0.65216550227954695</v>
      </c>
      <c r="AQ347">
        <f>VLOOKUP($AC347,LS_Coint_BD!$B$3:$AQ$1079,AQ$2)</f>
        <v>0</v>
      </c>
      <c r="AR347">
        <f>VLOOKUP($AC347,LS_Coint_BD!$B$3:$AQ$1079,AR$2)</f>
        <v>0</v>
      </c>
      <c r="AS347">
        <f>VLOOKUP($AC347,LS_Coint_BD!$B$3:$AQ$1079,AS$2)</f>
        <v>1.1897562422941399</v>
      </c>
      <c r="AT347">
        <f>VLOOKUP($AC347,LS_Coint_BD!$B$3:$AQ$1079,AT$2)</f>
        <v>1.1975478077988999</v>
      </c>
      <c r="AU347">
        <f>VLOOKUP($AC347,LS_Coint_BD!$B$3:$AQ$1079,AU$2)</f>
        <v>6.9313178168677503</v>
      </c>
      <c r="AV347">
        <f>VLOOKUP($AC347,LS_Coint_BD!$B$3:$AQ$1079,AV$2)</f>
        <v>0</v>
      </c>
      <c r="AW347">
        <f>VLOOKUP($AC347,LS_Coint_BD!$B$3:$AQ$1079,AW$2)</f>
        <v>6.0692192012841902E-16</v>
      </c>
      <c r="AX347">
        <f>VLOOKUP($AC347,LS_Coint_BD!$B$3:$AQ$1079,AX$2)</f>
        <v>3.0451831532575698E-16</v>
      </c>
      <c r="AY347">
        <f>VLOOKUP($AC347,LS_Coint_BD!$B$3:$AQ$1079,AY$2)</f>
        <v>0</v>
      </c>
      <c r="AZ347">
        <f>VLOOKUP($AC347,LS_Coint_BD!$B$3:$AQ$1079,AZ$2)</f>
        <v>0</v>
      </c>
      <c r="BA347">
        <f>VLOOKUP($AC347,LS_Coint_BD!$B$3:$AQ$1079,BA$2)</f>
        <v>-1.7763568394002501E-16</v>
      </c>
      <c r="BB347">
        <f>VLOOKUP($AC347,LS_Coint_BD!$B$3:$AQ$1079,BB$2)</f>
        <v>7.7513752992010896E-16</v>
      </c>
      <c r="BC347">
        <f>VLOOKUP($AC347,LS_Coint_BD!$B$3:$AQ$1079,BC$2)</f>
        <v>-9.0949470177292806E-16</v>
      </c>
      <c r="BD347">
        <f t="shared" si="267"/>
        <v>0</v>
      </c>
      <c r="BE347">
        <f t="shared" si="268"/>
        <v>-1.2058578568671514</v>
      </c>
      <c r="BF347">
        <f t="shared" si="269"/>
        <v>-1.3043310045590937</v>
      </c>
      <c r="BG347">
        <f t="shared" si="270"/>
        <v>0</v>
      </c>
      <c r="BH347">
        <f t="shared" si="271"/>
        <v>0</v>
      </c>
      <c r="BI347">
        <f t="shared" si="272"/>
        <v>-2.3795124845882798</v>
      </c>
      <c r="BJ347">
        <f t="shared" si="273"/>
        <v>-2.3950956155977989</v>
      </c>
      <c r="BK347">
        <f t="shared" si="274"/>
        <v>-13.862635633735502</v>
      </c>
      <c r="BL347">
        <f t="shared" si="275"/>
        <v>0</v>
      </c>
      <c r="BN347" s="30" t="b">
        <f t="shared" si="259"/>
        <v>0</v>
      </c>
      <c r="BO347" s="30" t="b">
        <f t="shared" si="260"/>
        <v>0</v>
      </c>
      <c r="BP347" s="30" t="b">
        <f t="shared" si="261"/>
        <v>0</v>
      </c>
      <c r="BQ347" s="30" t="b">
        <f t="shared" si="262"/>
        <v>0</v>
      </c>
      <c r="BR347" s="30" t="b">
        <f t="shared" si="263"/>
        <v>0</v>
      </c>
      <c r="BS347" s="30" t="b">
        <f t="shared" si="264"/>
        <v>0</v>
      </c>
      <c r="BT347" s="30" t="b">
        <f t="shared" si="265"/>
        <v>0</v>
      </c>
      <c r="BU347" s="30" t="b">
        <f t="shared" si="266"/>
        <v>0</v>
      </c>
    </row>
    <row r="348" spans="2:73" x14ac:dyDescent="0.3">
      <c r="B348" s="17" t="str">
        <f>VLOOKUP($AC348,LS_Coint_BD!$B$3:$D$1079,2)</f>
        <v>ELET6</v>
      </c>
      <c r="C348" s="87" t="str">
        <f>VLOOKUP($AC348,LS_Coint_BD!$B$3:$D$1079,3)</f>
        <v>JHSF3</v>
      </c>
      <c r="D348" s="68">
        <f t="shared" si="276"/>
        <v>0.23204945886662642</v>
      </c>
      <c r="E348" s="65">
        <f t="shared" si="277"/>
        <v>1.0597833784074961</v>
      </c>
      <c r="F348" s="69">
        <f t="shared" si="278"/>
        <v>0.7065222522716641</v>
      </c>
      <c r="G348" s="68">
        <f t="shared" si="279"/>
        <v>0.19920565320184913</v>
      </c>
      <c r="H348" s="65">
        <f t="shared" si="280"/>
        <v>1.2031730676241241</v>
      </c>
      <c r="I348" s="69">
        <f t="shared" si="281"/>
        <v>0.80211537841608282</v>
      </c>
      <c r="J348" s="68">
        <f t="shared" si="282"/>
        <v>0.18388945157228154</v>
      </c>
      <c r="K348" s="65">
        <f t="shared" si="283"/>
        <v>1.8820055663785622</v>
      </c>
      <c r="L348" s="69">
        <f t="shared" si="284"/>
        <v>1.2546703775857082</v>
      </c>
      <c r="M348" s="68">
        <f t="shared" si="285"/>
        <v>0</v>
      </c>
      <c r="N348" s="65">
        <f t="shared" si="286"/>
        <v>0</v>
      </c>
      <c r="O348" s="69">
        <f t="shared" si="287"/>
        <v>0</v>
      </c>
      <c r="P348" s="68">
        <f t="shared" si="288"/>
        <v>0.50551178951702003</v>
      </c>
      <c r="Q348" s="65">
        <f t="shared" si="289"/>
        <v>2.4561615597081641</v>
      </c>
      <c r="R348" s="69">
        <f t="shared" si="290"/>
        <v>1.6374410398054426</v>
      </c>
      <c r="S348" s="68">
        <f t="shared" si="291"/>
        <v>0.62036689306112081</v>
      </c>
      <c r="T348" s="65">
        <f t="shared" si="292"/>
        <v>2.4725651653013285</v>
      </c>
      <c r="U348" s="69">
        <f t="shared" si="293"/>
        <v>1.6483767768675524</v>
      </c>
      <c r="V348" s="68">
        <f t="shared" si="294"/>
        <v>0.62813058257604126</v>
      </c>
      <c r="W348" s="65">
        <f t="shared" si="295"/>
        <v>2.5045692557431991</v>
      </c>
      <c r="X348" s="69">
        <f t="shared" si="296"/>
        <v>1.6697128371621326</v>
      </c>
      <c r="Y348" s="68">
        <f t="shared" si="297"/>
        <v>0.64158118666330211</v>
      </c>
      <c r="Z348" s="65">
        <f t="shared" si="298"/>
        <v>2.3780509574113968</v>
      </c>
      <c r="AA348" s="69">
        <f t="shared" si="299"/>
        <v>1.5853673049409311</v>
      </c>
      <c r="AB348" s="98">
        <f>SUMIF(BN348:BU348,"VERDADEIRO",BN$3:$BU347)</f>
        <v>0</v>
      </c>
      <c r="AC348" s="97">
        <f t="shared" si="258"/>
        <v>345</v>
      </c>
      <c r="AD348">
        <f>RTD("tryd.rtdserver",,"COT",B348,"ULT")</f>
        <v>30.87</v>
      </c>
      <c r="AE348">
        <f>RTD("tryd.rtdserver",,"COT",C348,"ULT")</f>
        <v>7.59</v>
      </c>
      <c r="AF348">
        <f>VLOOKUP($AC348,LS_Coint_BD!$B$3:$AQ$1079,AF$2)*$AD348+VLOOKUP($AC348,LS_Coint_BD!$B$3:$AQ$1079,AF$2+1)</f>
        <v>7.3579505411333734</v>
      </c>
      <c r="AG348">
        <f>VLOOKUP($AC348,LS_Coint_BD!$B$3:$AQ$1079,AG$2)*$AD348+VLOOKUP($AC348,LS_Coint_BD!$B$3:$AQ$1079,AG$2+1)</f>
        <v>7.3907943467981507</v>
      </c>
      <c r="AH348">
        <f>VLOOKUP($AC348,LS_Coint_BD!$B$3:$AQ$1079,AH$2)*$AD348+VLOOKUP($AC348,LS_Coint_BD!$B$3:$AQ$1079,AH$2+1)</f>
        <v>7.4061105484277183</v>
      </c>
      <c r="AI348">
        <f>VLOOKUP($AC348,LS_Coint_BD!$B$3:$AQ$1079,AI$2)*$AD348+VLOOKUP($AC348,LS_Coint_BD!$B$3:$AQ$1079,AI$2+1)</f>
        <v>0</v>
      </c>
      <c r="AJ348">
        <f>VLOOKUP($AC348,LS_Coint_BD!$B$3:$AQ$1079,AJ$2)*$AD348+VLOOKUP($AC348,LS_Coint_BD!$B$3:$AQ$1079,AJ$2+1)</f>
        <v>7.0844882104829798</v>
      </c>
      <c r="AK348">
        <f>VLOOKUP($AC348,LS_Coint_BD!$B$3:$AQ$1079,AK$2)*$AD348+VLOOKUP($AC348,LS_Coint_BD!$B$3:$AQ$1079,AK$2+1)</f>
        <v>6.9696331069388791</v>
      </c>
      <c r="AL348">
        <f>VLOOKUP($AC348,LS_Coint_BD!$B$3:$AQ$1079,AL$2)*$AD348+VLOOKUP($AC348,LS_Coint_BD!$B$3:$AQ$1079,AL$2+1)</f>
        <v>6.9618694174239586</v>
      </c>
      <c r="AM348">
        <f>VLOOKUP($AC348,LS_Coint_BD!$B$3:$AQ$1079,AM$2)*$AD348+VLOOKUP($AC348,LS_Coint_BD!$B$3:$AQ$1079,AM$2+1)</f>
        <v>6.9484188133366978</v>
      </c>
      <c r="AN348">
        <f>VLOOKUP($AC348,LS_Coint_BD!$B$3:$AQ$1079,AN$2)</f>
        <v>0.35326112613583199</v>
      </c>
      <c r="AO348">
        <f>VLOOKUP($AC348,LS_Coint_BD!$B$3:$AQ$1079,AO$2)</f>
        <v>0.40105768920804102</v>
      </c>
      <c r="AP348">
        <f>VLOOKUP($AC348,LS_Coint_BD!$B$3:$AQ$1079,AP$2)</f>
        <v>0.62733518879285399</v>
      </c>
      <c r="AQ348">
        <f>VLOOKUP($AC348,LS_Coint_BD!$B$3:$AQ$1079,AQ$2)</f>
        <v>0</v>
      </c>
      <c r="AR348">
        <f>VLOOKUP($AC348,LS_Coint_BD!$B$3:$AQ$1079,AR$2)</f>
        <v>0.81872051990272099</v>
      </c>
      <c r="AS348">
        <f>VLOOKUP($AC348,LS_Coint_BD!$B$3:$AQ$1079,AS$2)</f>
        <v>0.82418838843377595</v>
      </c>
      <c r="AT348">
        <f>VLOOKUP($AC348,LS_Coint_BD!$B$3:$AQ$1079,AT$2)</f>
        <v>0.83485641858106696</v>
      </c>
      <c r="AU348">
        <f>VLOOKUP($AC348,LS_Coint_BD!$B$3:$AQ$1079,AU$2)</f>
        <v>0.79268365247046602</v>
      </c>
      <c r="AV348">
        <f>VLOOKUP($AC348,LS_Coint_BD!$B$3:$AQ$1079,AV$2)</f>
        <v>1.06581410364015E-16</v>
      </c>
      <c r="AW348">
        <f>VLOOKUP($AC348,LS_Coint_BD!$B$3:$AQ$1079,AW$2)</f>
        <v>7.2534570942176903E-16</v>
      </c>
      <c r="AX348">
        <f>VLOOKUP($AC348,LS_Coint_BD!$B$3:$AQ$1079,AX$2)</f>
        <v>1.8397981550931199E-16</v>
      </c>
      <c r="AY348">
        <f>VLOOKUP($AC348,LS_Coint_BD!$B$3:$AQ$1079,AY$2)</f>
        <v>0</v>
      </c>
      <c r="AZ348">
        <f>VLOOKUP($AC348,LS_Coint_BD!$B$3:$AQ$1079,AZ$2)</f>
        <v>7.4014868308343802E-16</v>
      </c>
      <c r="BA348">
        <f>VLOOKUP($AC348,LS_Coint_BD!$B$3:$AQ$1079,BA$2)</f>
        <v>5.5511151231257797E-16</v>
      </c>
      <c r="BB348">
        <f>VLOOKUP($AC348,LS_Coint_BD!$B$3:$AQ$1079,BB$2)</f>
        <v>-1.2273010890401699E-15</v>
      </c>
      <c r="BC348">
        <f>VLOOKUP($AC348,LS_Coint_BD!$B$3:$AQ$1079,BC$2)</f>
        <v>-8.9173113337892593E-16</v>
      </c>
      <c r="BD348">
        <f t="shared" si="267"/>
        <v>0.7065222522716641</v>
      </c>
      <c r="BE348">
        <f t="shared" si="268"/>
        <v>0.80211537841608282</v>
      </c>
      <c r="BF348">
        <f t="shared" si="269"/>
        <v>1.2546703775857082</v>
      </c>
      <c r="BG348">
        <f t="shared" si="270"/>
        <v>0</v>
      </c>
      <c r="BH348">
        <f t="shared" si="271"/>
        <v>1.6374410398054426</v>
      </c>
      <c r="BI348">
        <f t="shared" si="272"/>
        <v>1.6483767768675524</v>
      </c>
      <c r="BJ348">
        <f t="shared" si="273"/>
        <v>1.6697128371621326</v>
      </c>
      <c r="BK348">
        <f t="shared" si="274"/>
        <v>1.5853673049409311</v>
      </c>
      <c r="BL348">
        <f t="shared" si="275"/>
        <v>0.70652225227166432</v>
      </c>
      <c r="BN348" s="19" t="b">
        <f t="shared" si="259"/>
        <v>0</v>
      </c>
      <c r="BO348" s="19" t="b">
        <f t="shared" si="260"/>
        <v>0</v>
      </c>
      <c r="BP348" s="19" t="b">
        <f t="shared" si="261"/>
        <v>0</v>
      </c>
      <c r="BQ348" s="19" t="b">
        <f t="shared" si="262"/>
        <v>0</v>
      </c>
      <c r="BR348" s="19" t="b">
        <f t="shared" si="263"/>
        <v>0</v>
      </c>
      <c r="BS348" s="19" t="b">
        <f t="shared" si="264"/>
        <v>0</v>
      </c>
      <c r="BT348" s="19" t="b">
        <f t="shared" si="265"/>
        <v>0</v>
      </c>
      <c r="BU348" s="19" t="b">
        <f t="shared" si="266"/>
        <v>0</v>
      </c>
    </row>
    <row r="349" spans="2:73" x14ac:dyDescent="0.3">
      <c r="B349" s="17" t="str">
        <f>VLOOKUP($AC349,LS_Coint_BD!$B$3:$D$1079,2)</f>
        <v>ELET6</v>
      </c>
      <c r="C349" s="87" t="str">
        <f>VLOOKUP($AC349,LS_Coint_BD!$B$3:$D$1079,3)</f>
        <v>LREN3</v>
      </c>
      <c r="D349" s="70">
        <f t="shared" si="276"/>
        <v>0</v>
      </c>
      <c r="E349" s="66">
        <f t="shared" si="277"/>
        <v>0</v>
      </c>
      <c r="F349" s="71">
        <f t="shared" si="278"/>
        <v>0</v>
      </c>
      <c r="G349" s="70">
        <f t="shared" si="279"/>
        <v>0</v>
      </c>
      <c r="H349" s="66">
        <f t="shared" si="280"/>
        <v>0</v>
      </c>
      <c r="I349" s="71">
        <f t="shared" si="281"/>
        <v>0</v>
      </c>
      <c r="J349" s="70">
        <f t="shared" si="282"/>
        <v>0</v>
      </c>
      <c r="K349" s="66">
        <f t="shared" si="283"/>
        <v>0</v>
      </c>
      <c r="L349" s="71">
        <f t="shared" si="284"/>
        <v>0</v>
      </c>
      <c r="M349" s="70">
        <f t="shared" si="285"/>
        <v>-1.075393170753685</v>
      </c>
      <c r="N349" s="66">
        <f t="shared" si="286"/>
        <v>-6.5113964621749867</v>
      </c>
      <c r="O349" s="71">
        <f t="shared" si="287"/>
        <v>-4.3409309747833245</v>
      </c>
      <c r="P349" s="70">
        <f t="shared" si="288"/>
        <v>-0.91738184706024839</v>
      </c>
      <c r="Q349" s="66">
        <f t="shared" si="289"/>
        <v>-6.8305136265806663</v>
      </c>
      <c r="R349" s="71">
        <f t="shared" si="290"/>
        <v>-4.5536757510537775</v>
      </c>
      <c r="S349" s="70">
        <f t="shared" si="291"/>
        <v>-0.58110409560283216</v>
      </c>
      <c r="T349" s="66">
        <f t="shared" si="292"/>
        <v>-7.1882806131653716</v>
      </c>
      <c r="U349" s="71">
        <f t="shared" si="293"/>
        <v>-4.7921870754435814</v>
      </c>
      <c r="V349" s="70">
        <f t="shared" si="294"/>
        <v>-0.43947464969881622</v>
      </c>
      <c r="W349" s="66">
        <f t="shared" si="295"/>
        <v>-7.2984136854167394</v>
      </c>
      <c r="X349" s="71">
        <f t="shared" si="296"/>
        <v>-4.8656091236111596</v>
      </c>
      <c r="Y349" s="70">
        <f t="shared" si="297"/>
        <v>-1.7980019870808164</v>
      </c>
      <c r="Z349" s="66">
        <f t="shared" si="298"/>
        <v>-12.849681654373352</v>
      </c>
      <c r="AA349" s="71">
        <f t="shared" si="299"/>
        <v>-8.5664544362489021</v>
      </c>
      <c r="AB349" s="98">
        <f>SUMIF(BN349:BU349,"VERDADEIRO",BN$3:$BU348)</f>
        <v>0</v>
      </c>
      <c r="AC349" s="97">
        <f t="shared" si="258"/>
        <v>346</v>
      </c>
      <c r="AD349">
        <f>RTD("tryd.rtdserver",,"COT",B349,"ULT")</f>
        <v>30.87</v>
      </c>
      <c r="AE349">
        <f>RTD("tryd.rtdserver",,"COT",C349,"ULT")</f>
        <v>41.01</v>
      </c>
      <c r="AF349">
        <f>VLOOKUP($AC349,LS_Coint_BD!$B$3:$AQ$1079,AF$2)*$AD349+VLOOKUP($AC349,LS_Coint_BD!$B$3:$AQ$1079,AF$2+1)</f>
        <v>0</v>
      </c>
      <c r="AG349">
        <f>VLOOKUP($AC349,LS_Coint_BD!$B$3:$AQ$1079,AG$2)*$AD349+VLOOKUP($AC349,LS_Coint_BD!$B$3:$AQ$1079,AG$2+1)</f>
        <v>0</v>
      </c>
      <c r="AH349">
        <f>VLOOKUP($AC349,LS_Coint_BD!$B$3:$AQ$1079,AH$2)*$AD349+VLOOKUP($AC349,LS_Coint_BD!$B$3:$AQ$1079,AH$2+1)</f>
        <v>0</v>
      </c>
      <c r="AI349">
        <f>VLOOKUP($AC349,LS_Coint_BD!$B$3:$AQ$1079,AI$2)*$AD349+VLOOKUP($AC349,LS_Coint_BD!$B$3:$AQ$1079,AI$2+1)</f>
        <v>42.085393170753683</v>
      </c>
      <c r="AJ349">
        <f>VLOOKUP($AC349,LS_Coint_BD!$B$3:$AQ$1079,AJ$2)*$AD349+VLOOKUP($AC349,LS_Coint_BD!$B$3:$AQ$1079,AJ$2+1)</f>
        <v>41.927381847060246</v>
      </c>
      <c r="AK349">
        <f>VLOOKUP($AC349,LS_Coint_BD!$B$3:$AQ$1079,AK$2)*$AD349+VLOOKUP($AC349,LS_Coint_BD!$B$3:$AQ$1079,AK$2+1)</f>
        <v>41.59110409560283</v>
      </c>
      <c r="AL349">
        <f>VLOOKUP($AC349,LS_Coint_BD!$B$3:$AQ$1079,AL$2)*$AD349+VLOOKUP($AC349,LS_Coint_BD!$B$3:$AQ$1079,AL$2+1)</f>
        <v>41.449474649698814</v>
      </c>
      <c r="AM349">
        <f>VLOOKUP($AC349,LS_Coint_BD!$B$3:$AQ$1079,AM$2)*$AD349+VLOOKUP($AC349,LS_Coint_BD!$B$3:$AQ$1079,AM$2+1)</f>
        <v>42.808001987080814</v>
      </c>
      <c r="AN349">
        <f>VLOOKUP($AC349,LS_Coint_BD!$B$3:$AQ$1079,AN$2)</f>
        <v>0</v>
      </c>
      <c r="AO349">
        <f>VLOOKUP($AC349,LS_Coint_BD!$B$3:$AQ$1079,AO$2)</f>
        <v>0</v>
      </c>
      <c r="AP349">
        <f>VLOOKUP($AC349,LS_Coint_BD!$B$3:$AQ$1079,AP$2)</f>
        <v>0</v>
      </c>
      <c r="AQ349">
        <f>VLOOKUP($AC349,LS_Coint_BD!$B$3:$AQ$1079,AQ$2)</f>
        <v>2.17046548739166</v>
      </c>
      <c r="AR349">
        <f>VLOOKUP($AC349,LS_Coint_BD!$B$3:$AQ$1079,AR$2)</f>
        <v>2.2768378755268901</v>
      </c>
      <c r="AS349">
        <f>VLOOKUP($AC349,LS_Coint_BD!$B$3:$AQ$1079,AS$2)</f>
        <v>2.3960935377217898</v>
      </c>
      <c r="AT349">
        <f>VLOOKUP($AC349,LS_Coint_BD!$B$3:$AQ$1079,AT$2)</f>
        <v>2.4328045618055798</v>
      </c>
      <c r="AU349">
        <f>VLOOKUP($AC349,LS_Coint_BD!$B$3:$AQ$1079,AU$2)</f>
        <v>4.2832272181244502</v>
      </c>
      <c r="AV349">
        <f>VLOOKUP($AC349,LS_Coint_BD!$B$3:$AQ$1079,AV$2)</f>
        <v>0</v>
      </c>
      <c r="AW349">
        <f>VLOOKUP($AC349,LS_Coint_BD!$B$3:$AQ$1079,AW$2)</f>
        <v>0</v>
      </c>
      <c r="AX349">
        <f>VLOOKUP($AC349,LS_Coint_BD!$B$3:$AQ$1079,AX$2)</f>
        <v>0</v>
      </c>
      <c r="AY349">
        <f>VLOOKUP($AC349,LS_Coint_BD!$B$3:$AQ$1079,AY$2)</f>
        <v>-4.5297099404706399E-15</v>
      </c>
      <c r="AZ349">
        <f>VLOOKUP($AC349,LS_Coint_BD!$B$3:$AQ$1079,AZ$2)</f>
        <v>3.0000693287648698E-15</v>
      </c>
      <c r="BA349">
        <f>VLOOKUP($AC349,LS_Coint_BD!$B$3:$AQ$1079,BA$2)</f>
        <v>-1.35003119794419E-15</v>
      </c>
      <c r="BB349">
        <f>VLOOKUP($AC349,LS_Coint_BD!$B$3:$AQ$1079,BB$2)</f>
        <v>-9.6892191240013694E-17</v>
      </c>
      <c r="BC349">
        <f>VLOOKUP($AC349,LS_Coint_BD!$B$3:$AQ$1079,BC$2)</f>
        <v>-1.5916157281026199E-15</v>
      </c>
      <c r="BD349">
        <f t="shared" si="267"/>
        <v>0</v>
      </c>
      <c r="BE349">
        <f t="shared" si="268"/>
        <v>0</v>
      </c>
      <c r="BF349">
        <f t="shared" si="269"/>
        <v>0</v>
      </c>
      <c r="BG349">
        <f t="shared" si="270"/>
        <v>-4.3409309747833245</v>
      </c>
      <c r="BH349">
        <f t="shared" si="271"/>
        <v>-4.5536757510537775</v>
      </c>
      <c r="BI349">
        <f t="shared" si="272"/>
        <v>-4.7921870754435814</v>
      </c>
      <c r="BJ349">
        <f t="shared" si="273"/>
        <v>-4.8656091236111596</v>
      </c>
      <c r="BK349">
        <f t="shared" si="274"/>
        <v>-8.5664544362489021</v>
      </c>
      <c r="BL349">
        <f t="shared" si="275"/>
        <v>0</v>
      </c>
      <c r="BN349" s="30" t="b">
        <f t="shared" si="259"/>
        <v>0</v>
      </c>
      <c r="BO349" s="30" t="b">
        <f t="shared" si="260"/>
        <v>0</v>
      </c>
      <c r="BP349" s="30" t="b">
        <f t="shared" si="261"/>
        <v>0</v>
      </c>
      <c r="BQ349" s="30" t="b">
        <f t="shared" si="262"/>
        <v>0</v>
      </c>
      <c r="BR349" s="30" t="b">
        <f t="shared" si="263"/>
        <v>0</v>
      </c>
      <c r="BS349" s="30" t="b">
        <f t="shared" si="264"/>
        <v>0</v>
      </c>
      <c r="BT349" s="30" t="b">
        <f t="shared" si="265"/>
        <v>0</v>
      </c>
      <c r="BU349" s="30" t="b">
        <f t="shared" si="266"/>
        <v>0</v>
      </c>
    </row>
    <row r="350" spans="2:73" x14ac:dyDescent="0.3">
      <c r="B350" s="17" t="str">
        <f>VLOOKUP($AC350,LS_Coint_BD!$B$3:$D$1079,2)</f>
        <v>ELET6</v>
      </c>
      <c r="C350" s="87" t="str">
        <f>VLOOKUP($AC350,LS_Coint_BD!$B$3:$D$1079,3)</f>
        <v>MULT3</v>
      </c>
      <c r="D350" s="68">
        <f t="shared" si="276"/>
        <v>0</v>
      </c>
      <c r="E350" s="65">
        <f t="shared" si="277"/>
        <v>0</v>
      </c>
      <c r="F350" s="69">
        <f t="shared" si="278"/>
        <v>0</v>
      </c>
      <c r="G350" s="68">
        <f t="shared" si="279"/>
        <v>0</v>
      </c>
      <c r="H350" s="65">
        <f t="shared" si="280"/>
        <v>0</v>
      </c>
      <c r="I350" s="69">
        <f t="shared" si="281"/>
        <v>0</v>
      </c>
      <c r="J350" s="68">
        <f t="shared" si="282"/>
        <v>0</v>
      </c>
      <c r="K350" s="65">
        <f t="shared" si="283"/>
        <v>0</v>
      </c>
      <c r="L350" s="69">
        <f t="shared" si="284"/>
        <v>0</v>
      </c>
      <c r="M350" s="68">
        <f t="shared" si="285"/>
        <v>0.52602190549767158</v>
      </c>
      <c r="N350" s="65">
        <f t="shared" si="286"/>
        <v>3.6663603855504867</v>
      </c>
      <c r="O350" s="69">
        <f t="shared" si="287"/>
        <v>2.4442402570336577</v>
      </c>
      <c r="P350" s="68">
        <f t="shared" si="288"/>
        <v>0.37049921931830809</v>
      </c>
      <c r="Q350" s="65">
        <f t="shared" si="289"/>
        <v>3.7055885633280905</v>
      </c>
      <c r="R350" s="69">
        <f t="shared" si="290"/>
        <v>2.4703923755520605</v>
      </c>
      <c r="S350" s="68">
        <f t="shared" si="291"/>
        <v>0.39230031016665379</v>
      </c>
      <c r="T350" s="65">
        <f t="shared" si="292"/>
        <v>3.7799399154450288</v>
      </c>
      <c r="U350" s="69">
        <f t="shared" si="293"/>
        <v>2.5199599436300191</v>
      </c>
      <c r="V350" s="68">
        <f t="shared" si="294"/>
        <v>0.38382712859961643</v>
      </c>
      <c r="W350" s="65">
        <f t="shared" si="295"/>
        <v>3.8659765404658817</v>
      </c>
      <c r="X350" s="69">
        <f t="shared" si="296"/>
        <v>2.5773176936439213</v>
      </c>
      <c r="Y350" s="68">
        <f t="shared" si="297"/>
        <v>-0.78534033208441301</v>
      </c>
      <c r="Z350" s="65">
        <f t="shared" si="298"/>
        <v>-10.153090766613207</v>
      </c>
      <c r="AA350" s="69">
        <f t="shared" si="299"/>
        <v>-6.7687271777421385</v>
      </c>
      <c r="AB350" s="98">
        <f>SUMIF(BN350:BU350,"VERDADEIRO",BN$3:$BU349)</f>
        <v>0</v>
      </c>
      <c r="AC350" s="97">
        <f t="shared" si="258"/>
        <v>347</v>
      </c>
      <c r="AD350">
        <f>RTD("tryd.rtdserver",,"COT",B350,"ULT")</f>
        <v>30.87</v>
      </c>
      <c r="AE350">
        <f>RTD("tryd.rtdserver",,"COT",C350,"ULT")</f>
        <v>21.84</v>
      </c>
      <c r="AF350">
        <f>VLOOKUP($AC350,LS_Coint_BD!$B$3:$AQ$1079,AF$2)*$AD350+VLOOKUP($AC350,LS_Coint_BD!$B$3:$AQ$1079,AF$2+1)</f>
        <v>0</v>
      </c>
      <c r="AG350">
        <f>VLOOKUP($AC350,LS_Coint_BD!$B$3:$AQ$1079,AG$2)*$AD350+VLOOKUP($AC350,LS_Coint_BD!$B$3:$AQ$1079,AG$2+1)</f>
        <v>0</v>
      </c>
      <c r="AH350">
        <f>VLOOKUP($AC350,LS_Coint_BD!$B$3:$AQ$1079,AH$2)*$AD350+VLOOKUP($AC350,LS_Coint_BD!$B$3:$AQ$1079,AH$2+1)</f>
        <v>0</v>
      </c>
      <c r="AI350">
        <f>VLOOKUP($AC350,LS_Coint_BD!$B$3:$AQ$1079,AI$2)*$AD350+VLOOKUP($AC350,LS_Coint_BD!$B$3:$AQ$1079,AI$2+1)</f>
        <v>21.313978094502328</v>
      </c>
      <c r="AJ350">
        <f>VLOOKUP($AC350,LS_Coint_BD!$B$3:$AQ$1079,AJ$2)*$AD350+VLOOKUP($AC350,LS_Coint_BD!$B$3:$AQ$1079,AJ$2+1)</f>
        <v>21.469500780681692</v>
      </c>
      <c r="AK350">
        <f>VLOOKUP($AC350,LS_Coint_BD!$B$3:$AQ$1079,AK$2)*$AD350+VLOOKUP($AC350,LS_Coint_BD!$B$3:$AQ$1079,AK$2+1)</f>
        <v>21.447699689833346</v>
      </c>
      <c r="AL350">
        <f>VLOOKUP($AC350,LS_Coint_BD!$B$3:$AQ$1079,AL$2)*$AD350+VLOOKUP($AC350,LS_Coint_BD!$B$3:$AQ$1079,AL$2+1)</f>
        <v>21.456172871400383</v>
      </c>
      <c r="AM350">
        <f>VLOOKUP($AC350,LS_Coint_BD!$B$3:$AQ$1079,AM$2)*$AD350+VLOOKUP($AC350,LS_Coint_BD!$B$3:$AQ$1079,AM$2+1)</f>
        <v>22.625340332084413</v>
      </c>
      <c r="AN350">
        <f>VLOOKUP($AC350,LS_Coint_BD!$B$3:$AQ$1079,AN$2)</f>
        <v>0</v>
      </c>
      <c r="AO350">
        <f>VLOOKUP($AC350,LS_Coint_BD!$B$3:$AQ$1079,AO$2)</f>
        <v>0</v>
      </c>
      <c r="AP350">
        <f>VLOOKUP($AC350,LS_Coint_BD!$B$3:$AQ$1079,AP$2)</f>
        <v>0</v>
      </c>
      <c r="AQ350">
        <f>VLOOKUP($AC350,LS_Coint_BD!$B$3:$AQ$1079,AQ$2)</f>
        <v>1.2221201285168299</v>
      </c>
      <c r="AR350">
        <f>VLOOKUP($AC350,LS_Coint_BD!$B$3:$AQ$1079,AR$2)</f>
        <v>1.23519618777603</v>
      </c>
      <c r="AS350">
        <f>VLOOKUP($AC350,LS_Coint_BD!$B$3:$AQ$1079,AS$2)</f>
        <v>1.25997997181501</v>
      </c>
      <c r="AT350">
        <f>VLOOKUP($AC350,LS_Coint_BD!$B$3:$AQ$1079,AT$2)</f>
        <v>1.28865884682196</v>
      </c>
      <c r="AU350">
        <f>VLOOKUP($AC350,LS_Coint_BD!$B$3:$AQ$1079,AU$2)</f>
        <v>3.3843635888710701</v>
      </c>
      <c r="AV350">
        <f>VLOOKUP($AC350,LS_Coint_BD!$B$3:$AQ$1079,AV$2)</f>
        <v>0</v>
      </c>
      <c r="AW350">
        <f>VLOOKUP($AC350,LS_Coint_BD!$B$3:$AQ$1079,AW$2)</f>
        <v>0</v>
      </c>
      <c r="AX350">
        <f>VLOOKUP($AC350,LS_Coint_BD!$B$3:$AQ$1079,AX$2)</f>
        <v>0</v>
      </c>
      <c r="AY350">
        <f>VLOOKUP($AC350,LS_Coint_BD!$B$3:$AQ$1079,AY$2)</f>
        <v>-2.08721928629529E-15</v>
      </c>
      <c r="AZ350">
        <f>VLOOKUP($AC350,LS_Coint_BD!$B$3:$AQ$1079,AZ$2)</f>
        <v>6.1185624468230898E-16</v>
      </c>
      <c r="BA350">
        <f>VLOOKUP($AC350,LS_Coint_BD!$B$3:$AQ$1079,BA$2)</f>
        <v>-9.7699626167013803E-16</v>
      </c>
      <c r="BB350">
        <f>VLOOKUP($AC350,LS_Coint_BD!$B$3:$AQ$1079,BB$2)</f>
        <v>1.1788549934201701E-15</v>
      </c>
      <c r="BC350">
        <f>VLOOKUP($AC350,LS_Coint_BD!$B$3:$AQ$1079,BC$2)</f>
        <v>1.9326762412674699E-15</v>
      </c>
      <c r="BD350">
        <f t="shared" si="267"/>
        <v>0</v>
      </c>
      <c r="BE350">
        <f t="shared" si="268"/>
        <v>0</v>
      </c>
      <c r="BF350">
        <f t="shared" si="269"/>
        <v>0</v>
      </c>
      <c r="BG350">
        <f t="shared" si="270"/>
        <v>2.4442402570336577</v>
      </c>
      <c r="BH350">
        <f t="shared" si="271"/>
        <v>2.4703923755520605</v>
      </c>
      <c r="BI350">
        <f t="shared" si="272"/>
        <v>2.5199599436300191</v>
      </c>
      <c r="BJ350">
        <f t="shared" si="273"/>
        <v>2.5773176936439213</v>
      </c>
      <c r="BK350">
        <f t="shared" si="274"/>
        <v>-6.7687271777421385</v>
      </c>
      <c r="BL350">
        <f t="shared" si="275"/>
        <v>0</v>
      </c>
      <c r="BN350" s="19" t="b">
        <f t="shared" si="259"/>
        <v>0</v>
      </c>
      <c r="BO350" s="19" t="b">
        <f t="shared" si="260"/>
        <v>0</v>
      </c>
      <c r="BP350" s="19" t="b">
        <f t="shared" si="261"/>
        <v>0</v>
      </c>
      <c r="BQ350" s="19" t="b">
        <f t="shared" si="262"/>
        <v>0</v>
      </c>
      <c r="BR350" s="19" t="b">
        <f t="shared" si="263"/>
        <v>0</v>
      </c>
      <c r="BS350" s="19" t="b">
        <f t="shared" si="264"/>
        <v>0</v>
      </c>
      <c r="BT350" s="19" t="b">
        <f t="shared" si="265"/>
        <v>0</v>
      </c>
      <c r="BU350" s="19" t="b">
        <f t="shared" si="266"/>
        <v>0</v>
      </c>
    </row>
    <row r="351" spans="2:73" x14ac:dyDescent="0.3">
      <c r="B351" s="17" t="str">
        <f>VLOOKUP($AC351,LS_Coint_BD!$B$3:$D$1079,2)</f>
        <v>EMBR3</v>
      </c>
      <c r="C351" s="87" t="str">
        <f>VLOOKUP($AC351,LS_Coint_BD!$B$3:$D$1079,3)</f>
        <v>BBSE3</v>
      </c>
      <c r="D351" s="70">
        <f t="shared" si="276"/>
        <v>-1.3519199187764421</v>
      </c>
      <c r="E351" s="66">
        <f t="shared" si="277"/>
        <v>-2.3038224878272135</v>
      </c>
      <c r="F351" s="71">
        <f t="shared" si="278"/>
        <v>-1.5358816585514758</v>
      </c>
      <c r="G351" s="70">
        <f t="shared" si="279"/>
        <v>-1.369551940843067</v>
      </c>
      <c r="H351" s="66">
        <f t="shared" si="280"/>
        <v>-2.1482226912300657</v>
      </c>
      <c r="I351" s="71">
        <f t="shared" si="281"/>
        <v>-1.4321484608200437</v>
      </c>
      <c r="J351" s="70">
        <f t="shared" si="282"/>
        <v>-1.2147153701169842</v>
      </c>
      <c r="K351" s="66">
        <f t="shared" si="283"/>
        <v>-2.2386713268417839</v>
      </c>
      <c r="L351" s="71">
        <f t="shared" si="284"/>
        <v>-1.4924475512278561</v>
      </c>
      <c r="M351" s="70">
        <f t="shared" si="285"/>
        <v>-0.93021568601345805</v>
      </c>
      <c r="N351" s="66">
        <f t="shared" si="286"/>
        <v>-2.5421046587342806</v>
      </c>
      <c r="O351" s="71">
        <f t="shared" si="287"/>
        <v>-1.694736439156187</v>
      </c>
      <c r="P351" s="70">
        <f t="shared" si="288"/>
        <v>-0.65162021752040644</v>
      </c>
      <c r="Q351" s="66">
        <f t="shared" si="289"/>
        <v>-3.2620312400553315</v>
      </c>
      <c r="R351" s="71">
        <f t="shared" si="290"/>
        <v>-2.1746874933702212</v>
      </c>
      <c r="S351" s="70">
        <f t="shared" si="291"/>
        <v>-0.22650594580456485</v>
      </c>
      <c r="T351" s="66">
        <f t="shared" si="292"/>
        <v>-4.1313149100170694</v>
      </c>
      <c r="U351" s="71">
        <f t="shared" si="293"/>
        <v>-2.7542099400113793</v>
      </c>
      <c r="V351" s="70">
        <f t="shared" si="294"/>
        <v>0</v>
      </c>
      <c r="W351" s="66">
        <f t="shared" si="295"/>
        <v>0</v>
      </c>
      <c r="X351" s="71">
        <f t="shared" si="296"/>
        <v>0</v>
      </c>
      <c r="Y351" s="70">
        <f t="shared" si="297"/>
        <v>0</v>
      </c>
      <c r="Z351" s="66">
        <f t="shared" si="298"/>
        <v>0</v>
      </c>
      <c r="AA351" s="71">
        <f t="shared" si="299"/>
        <v>0</v>
      </c>
      <c r="AB351" s="98">
        <f>SUMIF(BN351:BU351,"VERDADEIRO",BN$3:$BU350)</f>
        <v>0</v>
      </c>
      <c r="AC351" s="97">
        <f t="shared" si="258"/>
        <v>348</v>
      </c>
      <c r="AD351">
        <f>RTD("tryd.rtdserver",,"COT",B351,"ULT")</f>
        <v>9.4700000000000006</v>
      </c>
      <c r="AE351">
        <f>RTD("tryd.rtdserver",,"COT",C351,"ULT")</f>
        <v>28.52</v>
      </c>
      <c r="AF351">
        <f>VLOOKUP($AC351,LS_Coint_BD!$B$3:$AQ$1079,AF$2)*$AD351+VLOOKUP($AC351,LS_Coint_BD!$B$3:$AQ$1079,AF$2+1)</f>
        <v>29.871919918776442</v>
      </c>
      <c r="AG351">
        <f>VLOOKUP($AC351,LS_Coint_BD!$B$3:$AQ$1079,AG$2)*$AD351+VLOOKUP($AC351,LS_Coint_BD!$B$3:$AQ$1079,AG$2+1)</f>
        <v>29.889551940843067</v>
      </c>
      <c r="AH351">
        <f>VLOOKUP($AC351,LS_Coint_BD!$B$3:$AQ$1079,AH$2)*$AD351+VLOOKUP($AC351,LS_Coint_BD!$B$3:$AQ$1079,AH$2+1)</f>
        <v>29.734715370116984</v>
      </c>
      <c r="AI351">
        <f>VLOOKUP($AC351,LS_Coint_BD!$B$3:$AQ$1079,AI$2)*$AD351+VLOOKUP($AC351,LS_Coint_BD!$B$3:$AQ$1079,AI$2+1)</f>
        <v>29.450215686013458</v>
      </c>
      <c r="AJ351">
        <f>VLOOKUP($AC351,LS_Coint_BD!$B$3:$AQ$1079,AJ$2)*$AD351+VLOOKUP($AC351,LS_Coint_BD!$B$3:$AQ$1079,AJ$2+1)</f>
        <v>29.171620217520406</v>
      </c>
      <c r="AK351">
        <f>VLOOKUP($AC351,LS_Coint_BD!$B$3:$AQ$1079,AK$2)*$AD351+VLOOKUP($AC351,LS_Coint_BD!$B$3:$AQ$1079,AK$2+1)</f>
        <v>28.746505945804564</v>
      </c>
      <c r="AL351">
        <f>VLOOKUP($AC351,LS_Coint_BD!$B$3:$AQ$1079,AL$2)*$AD351+VLOOKUP($AC351,LS_Coint_BD!$B$3:$AQ$1079,AL$2+1)</f>
        <v>0</v>
      </c>
      <c r="AM351">
        <f>VLOOKUP($AC351,LS_Coint_BD!$B$3:$AQ$1079,AM$2)*$AD351+VLOOKUP($AC351,LS_Coint_BD!$B$3:$AQ$1079,AM$2+1)</f>
        <v>0</v>
      </c>
      <c r="AN351">
        <f>VLOOKUP($AC351,LS_Coint_BD!$B$3:$AQ$1079,AN$2)</f>
        <v>0.76794082927573704</v>
      </c>
      <c r="AO351">
        <f>VLOOKUP($AC351,LS_Coint_BD!$B$3:$AQ$1079,AO$2)</f>
        <v>0.71607423041002205</v>
      </c>
      <c r="AP351">
        <f>VLOOKUP($AC351,LS_Coint_BD!$B$3:$AQ$1079,AP$2)</f>
        <v>0.74622377561392905</v>
      </c>
      <c r="AQ351">
        <f>VLOOKUP($AC351,LS_Coint_BD!$B$3:$AQ$1079,AQ$2)</f>
        <v>0.84736821957809505</v>
      </c>
      <c r="AR351">
        <f>VLOOKUP($AC351,LS_Coint_BD!$B$3:$AQ$1079,AR$2)</f>
        <v>1.0873437466851099</v>
      </c>
      <c r="AS351">
        <f>VLOOKUP($AC351,LS_Coint_BD!$B$3:$AQ$1079,AS$2)</f>
        <v>1.3771049700056901</v>
      </c>
      <c r="AT351">
        <f>VLOOKUP($AC351,LS_Coint_BD!$B$3:$AQ$1079,AT$2)</f>
        <v>0</v>
      </c>
      <c r="AU351">
        <f>VLOOKUP($AC351,LS_Coint_BD!$B$3:$AQ$1079,AU$2)</f>
        <v>0</v>
      </c>
      <c r="AV351">
        <f>VLOOKUP($AC351,LS_Coint_BD!$B$3:$AQ$1079,AV$2)</f>
        <v>-1.8829382497642699E-15</v>
      </c>
      <c r="AW351">
        <f>VLOOKUP($AC351,LS_Coint_BD!$B$3:$AQ$1079,AW$2)</f>
        <v>3.5527136788005001E-16</v>
      </c>
      <c r="AX351">
        <f>VLOOKUP($AC351,LS_Coint_BD!$B$3:$AQ$1079,AX$2)</f>
        <v>2.0808751547260102E-15</v>
      </c>
      <c r="AY351">
        <f>VLOOKUP($AC351,LS_Coint_BD!$B$3:$AQ$1079,AY$2)</f>
        <v>3.0642155479654298E-15</v>
      </c>
      <c r="AZ351">
        <f>VLOOKUP($AC351,LS_Coint_BD!$B$3:$AQ$1079,AZ$2)</f>
        <v>-1.4210854715202001E-15</v>
      </c>
      <c r="BA351">
        <f>VLOOKUP($AC351,LS_Coint_BD!$B$3:$AQ$1079,BA$2)</f>
        <v>9.9475983006413996E-16</v>
      </c>
      <c r="BB351">
        <f>VLOOKUP($AC351,LS_Coint_BD!$B$3:$AQ$1079,BB$2)</f>
        <v>0</v>
      </c>
      <c r="BC351">
        <f>VLOOKUP($AC351,LS_Coint_BD!$B$3:$AQ$1079,BC$2)</f>
        <v>0</v>
      </c>
      <c r="BD351">
        <f t="shared" si="267"/>
        <v>-1.5358816585514758</v>
      </c>
      <c r="BE351">
        <f t="shared" si="268"/>
        <v>-1.4321484608200437</v>
      </c>
      <c r="BF351">
        <f t="shared" si="269"/>
        <v>-1.4924475512278561</v>
      </c>
      <c r="BG351">
        <f t="shared" si="270"/>
        <v>-1.694736439156187</v>
      </c>
      <c r="BH351">
        <f t="shared" si="271"/>
        <v>-2.1746874933702212</v>
      </c>
      <c r="BI351">
        <f t="shared" si="272"/>
        <v>-2.7542099400113793</v>
      </c>
      <c r="BJ351">
        <f t="shared" si="273"/>
        <v>0</v>
      </c>
      <c r="BK351">
        <f t="shared" si="274"/>
        <v>0</v>
      </c>
      <c r="BL351">
        <f t="shared" si="275"/>
        <v>-1.5358816585514796</v>
      </c>
      <c r="BN351" s="30" t="b">
        <f t="shared" si="259"/>
        <v>0</v>
      </c>
      <c r="BO351" s="30" t="b">
        <f t="shared" si="260"/>
        <v>0</v>
      </c>
      <c r="BP351" s="30" t="b">
        <f t="shared" si="261"/>
        <v>0</v>
      </c>
      <c r="BQ351" s="30" t="b">
        <f t="shared" si="262"/>
        <v>0</v>
      </c>
      <c r="BR351" s="30" t="b">
        <f t="shared" si="263"/>
        <v>0</v>
      </c>
      <c r="BS351" s="30" t="b">
        <f t="shared" si="264"/>
        <v>0</v>
      </c>
      <c r="BT351" s="30" t="b">
        <f t="shared" si="265"/>
        <v>0</v>
      </c>
      <c r="BU351" s="30" t="b">
        <f t="shared" si="266"/>
        <v>0</v>
      </c>
    </row>
    <row r="352" spans="2:73" x14ac:dyDescent="0.3">
      <c r="B352" s="17" t="str">
        <f>VLOOKUP($AC352,LS_Coint_BD!$B$3:$D$1079,2)</f>
        <v>EMBR3</v>
      </c>
      <c r="C352" s="87" t="str">
        <f>VLOOKUP($AC352,LS_Coint_BD!$B$3:$D$1079,3)</f>
        <v>BRDT3</v>
      </c>
      <c r="D352" s="68">
        <f t="shared" si="276"/>
        <v>0.22659867493422325</v>
      </c>
      <c r="E352" s="65">
        <f t="shared" si="277"/>
        <v>2.5365404898709625</v>
      </c>
      <c r="F352" s="69">
        <f t="shared" si="278"/>
        <v>1.6910269932473083</v>
      </c>
      <c r="G352" s="68">
        <f t="shared" si="279"/>
        <v>0.19662429121797587</v>
      </c>
      <c r="H352" s="65">
        <f t="shared" si="280"/>
        <v>2.4234610620561376</v>
      </c>
      <c r="I352" s="69">
        <f t="shared" si="281"/>
        <v>1.6156407080374251</v>
      </c>
      <c r="J352" s="68">
        <f t="shared" si="282"/>
        <v>8.5343110734868333E-2</v>
      </c>
      <c r="K352" s="65">
        <f t="shared" si="283"/>
        <v>2.3655398011706907</v>
      </c>
      <c r="L352" s="69">
        <f t="shared" si="284"/>
        <v>1.5770265341137937</v>
      </c>
      <c r="M352" s="68">
        <f t="shared" si="285"/>
        <v>0.19054517590701536</v>
      </c>
      <c r="N352" s="65">
        <f t="shared" si="286"/>
        <v>2.3115336429295326</v>
      </c>
      <c r="O352" s="69">
        <f t="shared" si="287"/>
        <v>1.5410224286196883</v>
      </c>
      <c r="P352" s="68">
        <f t="shared" si="288"/>
        <v>0.14437716522593647</v>
      </c>
      <c r="Q352" s="65">
        <f t="shared" si="289"/>
        <v>2.4323655701475131</v>
      </c>
      <c r="R352" s="69">
        <f t="shared" si="290"/>
        <v>1.6215770467650086</v>
      </c>
      <c r="S352" s="68">
        <f t="shared" si="291"/>
        <v>0.64556663048930929</v>
      </c>
      <c r="T352" s="65">
        <f t="shared" si="292"/>
        <v>3.9637200589817074</v>
      </c>
      <c r="U352" s="69">
        <f t="shared" si="293"/>
        <v>2.6424800393211383</v>
      </c>
      <c r="V352" s="68">
        <f t="shared" si="294"/>
        <v>0</v>
      </c>
      <c r="W352" s="65">
        <f t="shared" si="295"/>
        <v>0</v>
      </c>
      <c r="X352" s="69">
        <f t="shared" si="296"/>
        <v>0</v>
      </c>
      <c r="Y352" s="68">
        <f t="shared" si="297"/>
        <v>0</v>
      </c>
      <c r="Z352" s="65">
        <f t="shared" si="298"/>
        <v>0</v>
      </c>
      <c r="AA352" s="69">
        <f t="shared" si="299"/>
        <v>0</v>
      </c>
      <c r="AB352" s="98">
        <f>SUMIF(BN352:BU352,"VERDADEIRO",BN$3:$BU351)</f>
        <v>0</v>
      </c>
      <c r="AC352" s="97">
        <f t="shared" si="258"/>
        <v>349</v>
      </c>
      <c r="AD352">
        <f>RTD("tryd.rtdserver",,"COT",B352,"ULT")</f>
        <v>9.4700000000000006</v>
      </c>
      <c r="AE352">
        <f>RTD("tryd.rtdserver",,"COT",C352,"ULT")</f>
        <v>22.48</v>
      </c>
      <c r="AF352">
        <f>VLOOKUP($AC352,LS_Coint_BD!$B$3:$AQ$1079,AF$2)*$AD352+VLOOKUP($AC352,LS_Coint_BD!$B$3:$AQ$1079,AF$2+1)</f>
        <v>22.253401325065777</v>
      </c>
      <c r="AG352">
        <f>VLOOKUP($AC352,LS_Coint_BD!$B$3:$AQ$1079,AG$2)*$AD352+VLOOKUP($AC352,LS_Coint_BD!$B$3:$AQ$1079,AG$2+1)</f>
        <v>22.283375708782025</v>
      </c>
      <c r="AH352">
        <f>VLOOKUP($AC352,LS_Coint_BD!$B$3:$AQ$1079,AH$2)*$AD352+VLOOKUP($AC352,LS_Coint_BD!$B$3:$AQ$1079,AH$2+1)</f>
        <v>22.394656889265132</v>
      </c>
      <c r="AI352">
        <f>VLOOKUP($AC352,LS_Coint_BD!$B$3:$AQ$1079,AI$2)*$AD352+VLOOKUP($AC352,LS_Coint_BD!$B$3:$AQ$1079,AI$2+1)</f>
        <v>22.289454824092985</v>
      </c>
      <c r="AJ352">
        <f>VLOOKUP($AC352,LS_Coint_BD!$B$3:$AQ$1079,AJ$2)*$AD352+VLOOKUP($AC352,LS_Coint_BD!$B$3:$AQ$1079,AJ$2+1)</f>
        <v>22.335622834774064</v>
      </c>
      <c r="AK352">
        <f>VLOOKUP($AC352,LS_Coint_BD!$B$3:$AQ$1079,AK$2)*$AD352+VLOOKUP($AC352,LS_Coint_BD!$B$3:$AQ$1079,AK$2+1)</f>
        <v>21.834433369510691</v>
      </c>
      <c r="AL352">
        <f>VLOOKUP($AC352,LS_Coint_BD!$B$3:$AQ$1079,AL$2)*$AD352+VLOOKUP($AC352,LS_Coint_BD!$B$3:$AQ$1079,AL$2+1)</f>
        <v>0</v>
      </c>
      <c r="AM352">
        <f>VLOOKUP($AC352,LS_Coint_BD!$B$3:$AQ$1079,AM$2)*$AD352+VLOOKUP($AC352,LS_Coint_BD!$B$3:$AQ$1079,AM$2+1)</f>
        <v>0</v>
      </c>
      <c r="AN352">
        <f>VLOOKUP($AC352,LS_Coint_BD!$B$3:$AQ$1079,AN$2)</f>
        <v>0.84551349662365505</v>
      </c>
      <c r="AO352">
        <f>VLOOKUP($AC352,LS_Coint_BD!$B$3:$AQ$1079,AO$2)</f>
        <v>0.80782035401871199</v>
      </c>
      <c r="AP352">
        <f>VLOOKUP($AC352,LS_Coint_BD!$B$3:$AQ$1079,AP$2)</f>
        <v>0.78851326705689695</v>
      </c>
      <c r="AQ352">
        <f>VLOOKUP($AC352,LS_Coint_BD!$B$3:$AQ$1079,AQ$2)</f>
        <v>0.77051121430984504</v>
      </c>
      <c r="AR352">
        <f>VLOOKUP($AC352,LS_Coint_BD!$B$3:$AQ$1079,AR$2)</f>
        <v>0.81078852338250396</v>
      </c>
      <c r="AS352">
        <f>VLOOKUP($AC352,LS_Coint_BD!$B$3:$AQ$1079,AS$2)</f>
        <v>1.32124001966057</v>
      </c>
      <c r="AT352">
        <f>VLOOKUP($AC352,LS_Coint_BD!$B$3:$AQ$1079,AT$2)</f>
        <v>0</v>
      </c>
      <c r="AU352">
        <f>VLOOKUP($AC352,LS_Coint_BD!$B$3:$AQ$1079,AU$2)</f>
        <v>0</v>
      </c>
      <c r="AV352">
        <f>VLOOKUP($AC352,LS_Coint_BD!$B$3:$AQ$1079,AV$2)</f>
        <v>-1.8474111129762602E-15</v>
      </c>
      <c r="AW352">
        <f>VLOOKUP($AC352,LS_Coint_BD!$B$3:$AQ$1079,AW$2)</f>
        <v>1.1842378929335E-15</v>
      </c>
      <c r="AX352">
        <f>VLOOKUP($AC352,LS_Coint_BD!$B$3:$AQ$1079,AX$2)</f>
        <v>-1.5225915766287901E-16</v>
      </c>
      <c r="AY352">
        <f>VLOOKUP($AC352,LS_Coint_BD!$B$3:$AQ$1079,AY$2)</f>
        <v>-1.73194791841524E-15</v>
      </c>
      <c r="AZ352">
        <f>VLOOKUP($AC352,LS_Coint_BD!$B$3:$AQ$1079,AZ$2)</f>
        <v>5.9211894646675002E-16</v>
      </c>
      <c r="BA352">
        <f>VLOOKUP($AC352,LS_Coint_BD!$B$3:$AQ$1079,BA$2)</f>
        <v>-1.70530256582424E-15</v>
      </c>
      <c r="BB352">
        <f>VLOOKUP($AC352,LS_Coint_BD!$B$3:$AQ$1079,BB$2)</f>
        <v>0</v>
      </c>
      <c r="BC352">
        <f>VLOOKUP($AC352,LS_Coint_BD!$B$3:$AQ$1079,BC$2)</f>
        <v>0</v>
      </c>
      <c r="BD352">
        <f t="shared" si="267"/>
        <v>1.6910269932473083</v>
      </c>
      <c r="BE352">
        <f t="shared" si="268"/>
        <v>1.6156407080374251</v>
      </c>
      <c r="BF352">
        <f t="shared" si="269"/>
        <v>1.5770265341137937</v>
      </c>
      <c r="BG352">
        <f t="shared" si="270"/>
        <v>1.5410224286196883</v>
      </c>
      <c r="BH352">
        <f t="shared" si="271"/>
        <v>1.6215770467650086</v>
      </c>
      <c r="BI352">
        <f t="shared" si="272"/>
        <v>2.6424800393211383</v>
      </c>
      <c r="BJ352">
        <f t="shared" si="273"/>
        <v>0</v>
      </c>
      <c r="BK352">
        <f t="shared" si="274"/>
        <v>0</v>
      </c>
      <c r="BL352">
        <f t="shared" si="275"/>
        <v>1.6910269932473045</v>
      </c>
      <c r="BN352" s="19" t="b">
        <f t="shared" si="259"/>
        <v>0</v>
      </c>
      <c r="BO352" s="19" t="b">
        <f t="shared" si="260"/>
        <v>0</v>
      </c>
      <c r="BP352" s="19" t="b">
        <f t="shared" si="261"/>
        <v>0</v>
      </c>
      <c r="BQ352" s="19" t="b">
        <f t="shared" si="262"/>
        <v>0</v>
      </c>
      <c r="BR352" s="19" t="b">
        <f t="shared" si="263"/>
        <v>0</v>
      </c>
      <c r="BS352" s="19" t="b">
        <f t="shared" si="264"/>
        <v>0</v>
      </c>
      <c r="BT352" s="19" t="b">
        <f t="shared" si="265"/>
        <v>0</v>
      </c>
      <c r="BU352" s="19" t="b">
        <f t="shared" si="266"/>
        <v>0</v>
      </c>
    </row>
    <row r="353" spans="2:73" x14ac:dyDescent="0.3">
      <c r="B353" s="17" t="str">
        <f>VLOOKUP($AC353,LS_Coint_BD!$B$3:$D$1079,2)</f>
        <v>EMBR3</v>
      </c>
      <c r="C353" s="87" t="str">
        <f>VLOOKUP($AC353,LS_Coint_BD!$B$3:$D$1079,3)</f>
        <v>BRFS3</v>
      </c>
      <c r="D353" s="70">
        <f t="shared" si="276"/>
        <v>0</v>
      </c>
      <c r="E353" s="66">
        <f t="shared" si="277"/>
        <v>0</v>
      </c>
      <c r="F353" s="71">
        <f t="shared" si="278"/>
        <v>0</v>
      </c>
      <c r="G353" s="70">
        <f t="shared" si="279"/>
        <v>6.5787995681301226E-2</v>
      </c>
      <c r="H353" s="66">
        <f t="shared" si="280"/>
        <v>3.0024754956174018</v>
      </c>
      <c r="I353" s="71">
        <f t="shared" si="281"/>
        <v>2.0016503304116013</v>
      </c>
      <c r="J353" s="70">
        <f t="shared" si="282"/>
        <v>9.4472842066235074E-2</v>
      </c>
      <c r="K353" s="66">
        <f t="shared" si="283"/>
        <v>2.9474319159119839</v>
      </c>
      <c r="L353" s="71">
        <f t="shared" si="284"/>
        <v>1.9649546106079894</v>
      </c>
      <c r="M353" s="70">
        <f t="shared" si="285"/>
        <v>1.9814686385149827E-2</v>
      </c>
      <c r="N353" s="66">
        <f t="shared" si="286"/>
        <v>2.8382509984166258</v>
      </c>
      <c r="O353" s="71">
        <f t="shared" si="287"/>
        <v>1.8921673322777506</v>
      </c>
      <c r="P353" s="70">
        <f t="shared" si="288"/>
        <v>0.10153571401553663</v>
      </c>
      <c r="Q353" s="66">
        <f t="shared" si="289"/>
        <v>3.6189031949472277</v>
      </c>
      <c r="R353" s="71">
        <f t="shared" si="290"/>
        <v>2.4126021299648186</v>
      </c>
      <c r="S353" s="70">
        <f t="shared" si="291"/>
        <v>0.49927952536616615</v>
      </c>
      <c r="T353" s="66">
        <f t="shared" si="292"/>
        <v>4.0363085333059789</v>
      </c>
      <c r="U353" s="71">
        <f t="shared" si="293"/>
        <v>2.6908723555373193</v>
      </c>
      <c r="V353" s="70">
        <f t="shared" si="294"/>
        <v>1.9376617704979395</v>
      </c>
      <c r="W353" s="66">
        <f t="shared" si="295"/>
        <v>6.2690867666583285</v>
      </c>
      <c r="X353" s="71">
        <f t="shared" si="296"/>
        <v>4.179391177772219</v>
      </c>
      <c r="Y353" s="70">
        <f t="shared" si="297"/>
        <v>0</v>
      </c>
      <c r="Z353" s="66">
        <f t="shared" si="298"/>
        <v>0</v>
      </c>
      <c r="AA353" s="71">
        <f t="shared" si="299"/>
        <v>0</v>
      </c>
      <c r="AB353" s="98">
        <f>SUMIF(BN353:BU353,"VERDADEIRO",BN$3:$BU352)</f>
        <v>0</v>
      </c>
      <c r="AC353" s="97">
        <f t="shared" si="258"/>
        <v>350</v>
      </c>
      <c r="AD353">
        <f>RTD("tryd.rtdserver",,"COT",B353,"ULT")</f>
        <v>9.4700000000000006</v>
      </c>
      <c r="AE353">
        <f>RTD("tryd.rtdserver",,"COT",C353,"ULT")</f>
        <v>22.41</v>
      </c>
      <c r="AF353">
        <f>VLOOKUP($AC353,LS_Coint_BD!$B$3:$AQ$1079,AF$2)*$AD353+VLOOKUP($AC353,LS_Coint_BD!$B$3:$AQ$1079,AF$2+1)</f>
        <v>0</v>
      </c>
      <c r="AG353">
        <f>VLOOKUP($AC353,LS_Coint_BD!$B$3:$AQ$1079,AG$2)*$AD353+VLOOKUP($AC353,LS_Coint_BD!$B$3:$AQ$1079,AG$2+1)</f>
        <v>22.344212004318699</v>
      </c>
      <c r="AH353">
        <f>VLOOKUP($AC353,LS_Coint_BD!$B$3:$AQ$1079,AH$2)*$AD353+VLOOKUP($AC353,LS_Coint_BD!$B$3:$AQ$1079,AH$2+1)</f>
        <v>22.315527157933765</v>
      </c>
      <c r="AI353">
        <f>VLOOKUP($AC353,LS_Coint_BD!$B$3:$AQ$1079,AI$2)*$AD353+VLOOKUP($AC353,LS_Coint_BD!$B$3:$AQ$1079,AI$2+1)</f>
        <v>22.39018531361485</v>
      </c>
      <c r="AJ353">
        <f>VLOOKUP($AC353,LS_Coint_BD!$B$3:$AQ$1079,AJ$2)*$AD353+VLOOKUP($AC353,LS_Coint_BD!$B$3:$AQ$1079,AJ$2+1)</f>
        <v>22.308464285984464</v>
      </c>
      <c r="AK353">
        <f>VLOOKUP($AC353,LS_Coint_BD!$B$3:$AQ$1079,AK$2)*$AD353+VLOOKUP($AC353,LS_Coint_BD!$B$3:$AQ$1079,AK$2+1)</f>
        <v>21.910720474633834</v>
      </c>
      <c r="AL353">
        <f>VLOOKUP($AC353,LS_Coint_BD!$B$3:$AQ$1079,AL$2)*$AD353+VLOOKUP($AC353,LS_Coint_BD!$B$3:$AQ$1079,AL$2+1)</f>
        <v>20.472338229502061</v>
      </c>
      <c r="AM353">
        <f>VLOOKUP($AC353,LS_Coint_BD!$B$3:$AQ$1079,AM$2)*$AD353+VLOOKUP($AC353,LS_Coint_BD!$B$3:$AQ$1079,AM$2+1)</f>
        <v>0</v>
      </c>
      <c r="AN353">
        <f>VLOOKUP($AC353,LS_Coint_BD!$B$3:$AQ$1079,AN$2)</f>
        <v>0</v>
      </c>
      <c r="AO353">
        <f>VLOOKUP($AC353,LS_Coint_BD!$B$3:$AQ$1079,AO$2)</f>
        <v>1.0008251652058</v>
      </c>
      <c r="AP353">
        <f>VLOOKUP($AC353,LS_Coint_BD!$B$3:$AQ$1079,AP$2)</f>
        <v>0.98247730530399502</v>
      </c>
      <c r="AQ353">
        <f>VLOOKUP($AC353,LS_Coint_BD!$B$3:$AQ$1079,AQ$2)</f>
        <v>0.94608366613887496</v>
      </c>
      <c r="AR353">
        <f>VLOOKUP($AC353,LS_Coint_BD!$B$3:$AQ$1079,AR$2)</f>
        <v>1.20630106498241</v>
      </c>
      <c r="AS353">
        <f>VLOOKUP($AC353,LS_Coint_BD!$B$3:$AQ$1079,AS$2)</f>
        <v>1.3454361777686601</v>
      </c>
      <c r="AT353">
        <f>VLOOKUP($AC353,LS_Coint_BD!$B$3:$AQ$1079,AT$2)</f>
        <v>2.08969558888611</v>
      </c>
      <c r="AU353">
        <f>VLOOKUP($AC353,LS_Coint_BD!$B$3:$AQ$1079,AU$2)</f>
        <v>0</v>
      </c>
      <c r="AV353">
        <f>VLOOKUP($AC353,LS_Coint_BD!$B$3:$AQ$1079,AV$2)</f>
        <v>0</v>
      </c>
      <c r="AW353">
        <f>VLOOKUP($AC353,LS_Coint_BD!$B$3:$AQ$1079,AW$2)</f>
        <v>1.3026616822268501E-15</v>
      </c>
      <c r="AX353">
        <f>VLOOKUP($AC353,LS_Coint_BD!$B$3:$AQ$1079,AX$2)</f>
        <v>-6.0903663065151396E-16</v>
      </c>
      <c r="AY353">
        <f>VLOOKUP($AC353,LS_Coint_BD!$B$3:$AQ$1079,AY$2)</f>
        <v>6.2172489379008802E-16</v>
      </c>
      <c r="AZ353">
        <f>VLOOKUP($AC353,LS_Coint_BD!$B$3:$AQ$1079,AZ$2)</f>
        <v>-1.38161087508908E-15</v>
      </c>
      <c r="BA353">
        <f>VLOOKUP($AC353,LS_Coint_BD!$B$3:$AQ$1079,BA$2)</f>
        <v>-7.8159700933611001E-16</v>
      </c>
      <c r="BB353">
        <f>VLOOKUP($AC353,LS_Coint_BD!$B$3:$AQ$1079,BB$2)</f>
        <v>-6.45947941600091E-16</v>
      </c>
      <c r="BC353">
        <f>VLOOKUP($AC353,LS_Coint_BD!$B$3:$AQ$1079,BC$2)</f>
        <v>0</v>
      </c>
      <c r="BD353">
        <f t="shared" si="267"/>
        <v>0</v>
      </c>
      <c r="BE353">
        <f t="shared" si="268"/>
        <v>2.0016503304116013</v>
      </c>
      <c r="BF353">
        <f t="shared" si="269"/>
        <v>1.9649546106079894</v>
      </c>
      <c r="BG353">
        <f t="shared" si="270"/>
        <v>1.8921673322777506</v>
      </c>
      <c r="BH353">
        <f t="shared" si="271"/>
        <v>2.4126021299648186</v>
      </c>
      <c r="BI353">
        <f t="shared" si="272"/>
        <v>2.6908723555373193</v>
      </c>
      <c r="BJ353">
        <f t="shared" si="273"/>
        <v>4.179391177772219</v>
      </c>
      <c r="BK353">
        <f t="shared" si="274"/>
        <v>0</v>
      </c>
      <c r="BL353">
        <f t="shared" si="275"/>
        <v>0</v>
      </c>
      <c r="BN353" s="30" t="b">
        <f t="shared" si="259"/>
        <v>0</v>
      </c>
      <c r="BO353" s="30" t="b">
        <f t="shared" si="260"/>
        <v>0</v>
      </c>
      <c r="BP353" s="30" t="b">
        <f t="shared" si="261"/>
        <v>0</v>
      </c>
      <c r="BQ353" s="30" t="b">
        <f t="shared" si="262"/>
        <v>0</v>
      </c>
      <c r="BR353" s="30" t="b">
        <f t="shared" si="263"/>
        <v>0</v>
      </c>
      <c r="BS353" s="30" t="b">
        <f t="shared" si="264"/>
        <v>0</v>
      </c>
      <c r="BT353" s="30" t="b">
        <f t="shared" si="265"/>
        <v>0</v>
      </c>
      <c r="BU353" s="30" t="b">
        <f t="shared" si="266"/>
        <v>0</v>
      </c>
    </row>
    <row r="354" spans="2:73" x14ac:dyDescent="0.3">
      <c r="B354" s="17" t="str">
        <f>VLOOKUP($AC354,LS_Coint_BD!$B$3:$D$1079,2)</f>
        <v>EMBR3</v>
      </c>
      <c r="C354" s="87" t="str">
        <f>VLOOKUP($AC354,LS_Coint_BD!$B$3:$D$1079,3)</f>
        <v>BRML3</v>
      </c>
      <c r="D354" s="68">
        <f t="shared" si="276"/>
        <v>0</v>
      </c>
      <c r="E354" s="65">
        <f t="shared" si="277"/>
        <v>0</v>
      </c>
      <c r="F354" s="69">
        <f t="shared" si="278"/>
        <v>0</v>
      </c>
      <c r="G354" s="68">
        <f t="shared" si="279"/>
        <v>-0.40036613465600368</v>
      </c>
      <c r="H354" s="65">
        <f t="shared" si="280"/>
        <v>-1.4708312718355427</v>
      </c>
      <c r="I354" s="69">
        <f t="shared" si="281"/>
        <v>-0.9805541812236952</v>
      </c>
      <c r="J354" s="68">
        <f t="shared" si="282"/>
        <v>0</v>
      </c>
      <c r="K354" s="65">
        <f t="shared" si="283"/>
        <v>0</v>
      </c>
      <c r="L354" s="69">
        <f t="shared" si="284"/>
        <v>0</v>
      </c>
      <c r="M354" s="68">
        <f t="shared" si="285"/>
        <v>0</v>
      </c>
      <c r="N354" s="65">
        <f t="shared" si="286"/>
        <v>0</v>
      </c>
      <c r="O354" s="69">
        <f t="shared" si="287"/>
        <v>0</v>
      </c>
      <c r="P354" s="68">
        <f t="shared" si="288"/>
        <v>-0.79865743175040826</v>
      </c>
      <c r="Q354" s="65">
        <f t="shared" si="289"/>
        <v>-1.786669817709416</v>
      </c>
      <c r="R354" s="69">
        <f t="shared" si="290"/>
        <v>-1.1911132118062773</v>
      </c>
      <c r="S354" s="68">
        <f t="shared" si="291"/>
        <v>-0.74873717354034319</v>
      </c>
      <c r="T354" s="65">
        <f t="shared" si="292"/>
        <v>-1.8988823684788942</v>
      </c>
      <c r="U354" s="69">
        <f t="shared" si="293"/>
        <v>-1.2659215789859295</v>
      </c>
      <c r="V354" s="68">
        <f t="shared" si="294"/>
        <v>-0.534765299061851</v>
      </c>
      <c r="W354" s="65">
        <f t="shared" si="295"/>
        <v>-2.096599352661368</v>
      </c>
      <c r="X354" s="69">
        <f t="shared" si="296"/>
        <v>-1.3977329017742455</v>
      </c>
      <c r="Y354" s="68">
        <f t="shared" si="297"/>
        <v>-1.0552181602450439</v>
      </c>
      <c r="Z354" s="65">
        <f t="shared" si="298"/>
        <v>-2.4145365629475051</v>
      </c>
      <c r="AA354" s="69">
        <f t="shared" si="299"/>
        <v>-1.6096910419650035</v>
      </c>
      <c r="AB354" s="98">
        <f>SUMIF(BN354:BU354,"VERDADEIRO",BN$3:$BU353)</f>
        <v>0</v>
      </c>
      <c r="AC354" s="97">
        <f t="shared" si="258"/>
        <v>351</v>
      </c>
      <c r="AD354">
        <f>RTD("tryd.rtdserver",,"COT",B354,"ULT")</f>
        <v>9.4700000000000006</v>
      </c>
      <c r="AE354">
        <f>RTD("tryd.rtdserver",,"COT",C354,"ULT")</f>
        <v>9.83</v>
      </c>
      <c r="AF354">
        <f>VLOOKUP($AC354,LS_Coint_BD!$B$3:$AQ$1079,AF$2)*$AD354+VLOOKUP($AC354,LS_Coint_BD!$B$3:$AQ$1079,AF$2+1)</f>
        <v>0</v>
      </c>
      <c r="AG354">
        <f>VLOOKUP($AC354,LS_Coint_BD!$B$3:$AQ$1079,AG$2)*$AD354+VLOOKUP($AC354,LS_Coint_BD!$B$3:$AQ$1079,AG$2+1)</f>
        <v>10.230366134656004</v>
      </c>
      <c r="AH354">
        <f>VLOOKUP($AC354,LS_Coint_BD!$B$3:$AQ$1079,AH$2)*$AD354+VLOOKUP($AC354,LS_Coint_BD!$B$3:$AQ$1079,AH$2+1)</f>
        <v>0</v>
      </c>
      <c r="AI354">
        <f>VLOOKUP($AC354,LS_Coint_BD!$B$3:$AQ$1079,AI$2)*$AD354+VLOOKUP($AC354,LS_Coint_BD!$B$3:$AQ$1079,AI$2+1)</f>
        <v>0</v>
      </c>
      <c r="AJ354">
        <f>VLOOKUP($AC354,LS_Coint_BD!$B$3:$AQ$1079,AJ$2)*$AD354+VLOOKUP($AC354,LS_Coint_BD!$B$3:$AQ$1079,AJ$2+1)</f>
        <v>10.628657431750408</v>
      </c>
      <c r="AK354">
        <f>VLOOKUP($AC354,LS_Coint_BD!$B$3:$AQ$1079,AK$2)*$AD354+VLOOKUP($AC354,LS_Coint_BD!$B$3:$AQ$1079,AK$2+1)</f>
        <v>10.578737173540343</v>
      </c>
      <c r="AL354">
        <f>VLOOKUP($AC354,LS_Coint_BD!$B$3:$AQ$1079,AL$2)*$AD354+VLOOKUP($AC354,LS_Coint_BD!$B$3:$AQ$1079,AL$2+1)</f>
        <v>10.364765299061851</v>
      </c>
      <c r="AM354">
        <f>VLOOKUP($AC354,LS_Coint_BD!$B$3:$AQ$1079,AM$2)*$AD354+VLOOKUP($AC354,LS_Coint_BD!$B$3:$AQ$1079,AM$2+1)</f>
        <v>10.885218160245044</v>
      </c>
      <c r="AN354">
        <f>VLOOKUP($AC354,LS_Coint_BD!$B$3:$AQ$1079,AN$2)</f>
        <v>0</v>
      </c>
      <c r="AO354">
        <f>VLOOKUP($AC354,LS_Coint_BD!$B$3:$AQ$1079,AO$2)</f>
        <v>0.49027709061184799</v>
      </c>
      <c r="AP354">
        <f>VLOOKUP($AC354,LS_Coint_BD!$B$3:$AQ$1079,AP$2)</f>
        <v>0</v>
      </c>
      <c r="AQ354">
        <f>VLOOKUP($AC354,LS_Coint_BD!$B$3:$AQ$1079,AQ$2)</f>
        <v>0</v>
      </c>
      <c r="AR354">
        <f>VLOOKUP($AC354,LS_Coint_BD!$B$3:$AQ$1079,AR$2)</f>
        <v>0.59555660590313897</v>
      </c>
      <c r="AS354">
        <f>VLOOKUP($AC354,LS_Coint_BD!$B$3:$AQ$1079,AS$2)</f>
        <v>0.63296078949296497</v>
      </c>
      <c r="AT354">
        <f>VLOOKUP($AC354,LS_Coint_BD!$B$3:$AQ$1079,AT$2)</f>
        <v>0.69886645088712296</v>
      </c>
      <c r="AU354">
        <f>VLOOKUP($AC354,LS_Coint_BD!$B$3:$AQ$1079,AU$2)</f>
        <v>0.80484552098250195</v>
      </c>
      <c r="AV354">
        <f>VLOOKUP($AC354,LS_Coint_BD!$B$3:$AQ$1079,AV$2)</f>
        <v>0</v>
      </c>
      <c r="AW354">
        <f>VLOOKUP($AC354,LS_Coint_BD!$B$3:$AQ$1079,AW$2)</f>
        <v>8.2896652505345003E-16</v>
      </c>
      <c r="AX354">
        <f>VLOOKUP($AC354,LS_Coint_BD!$B$3:$AQ$1079,AX$2)</f>
        <v>0</v>
      </c>
      <c r="AY354">
        <f>VLOOKUP($AC354,LS_Coint_BD!$B$3:$AQ$1079,AY$2)</f>
        <v>0</v>
      </c>
      <c r="AZ354">
        <f>VLOOKUP($AC354,LS_Coint_BD!$B$3:$AQ$1079,AZ$2)</f>
        <v>5.9211894646675002E-16</v>
      </c>
      <c r="BA354">
        <f>VLOOKUP($AC354,LS_Coint_BD!$B$3:$AQ$1079,BA$2)</f>
        <v>3.5527136788005001E-16</v>
      </c>
      <c r="BB354">
        <f>VLOOKUP($AC354,LS_Coint_BD!$B$3:$AQ$1079,BB$2)</f>
        <v>4.52163559120064E-16</v>
      </c>
      <c r="BC354">
        <f>VLOOKUP($AC354,LS_Coint_BD!$B$3:$AQ$1079,BC$2)</f>
        <v>3.3395508580724699E-16</v>
      </c>
      <c r="BD354">
        <f t="shared" si="267"/>
        <v>0</v>
      </c>
      <c r="BE354">
        <f t="shared" si="268"/>
        <v>-0.9805541812236952</v>
      </c>
      <c r="BF354">
        <f t="shared" si="269"/>
        <v>0</v>
      </c>
      <c r="BG354">
        <f t="shared" si="270"/>
        <v>0</v>
      </c>
      <c r="BH354">
        <f t="shared" si="271"/>
        <v>-1.1911132118062773</v>
      </c>
      <c r="BI354">
        <f t="shared" si="272"/>
        <v>-1.2659215789859295</v>
      </c>
      <c r="BJ354">
        <f t="shared" si="273"/>
        <v>-1.3977329017742455</v>
      </c>
      <c r="BK354">
        <f t="shared" si="274"/>
        <v>-1.6096910419650035</v>
      </c>
      <c r="BL354">
        <f t="shared" si="275"/>
        <v>0</v>
      </c>
      <c r="BN354" s="19" t="b">
        <f t="shared" si="259"/>
        <v>0</v>
      </c>
      <c r="BO354" s="19" t="b">
        <f t="shared" si="260"/>
        <v>0</v>
      </c>
      <c r="BP354" s="19" t="b">
        <f t="shared" si="261"/>
        <v>0</v>
      </c>
      <c r="BQ354" s="19" t="b">
        <f t="shared" si="262"/>
        <v>0</v>
      </c>
      <c r="BR354" s="19" t="b">
        <f t="shared" si="263"/>
        <v>0</v>
      </c>
      <c r="BS354" s="19" t="b">
        <f t="shared" si="264"/>
        <v>0</v>
      </c>
      <c r="BT354" s="19" t="b">
        <f t="shared" si="265"/>
        <v>0</v>
      </c>
      <c r="BU354" s="19" t="b">
        <f t="shared" si="266"/>
        <v>0</v>
      </c>
    </row>
    <row r="355" spans="2:73" x14ac:dyDescent="0.3">
      <c r="B355" s="17" t="str">
        <f>VLOOKUP($AC355,LS_Coint_BD!$B$3:$D$1079,2)</f>
        <v>EMBR3</v>
      </c>
      <c r="C355" s="87" t="str">
        <f>VLOOKUP($AC355,LS_Coint_BD!$B$3:$D$1079,3)</f>
        <v>CPFE3</v>
      </c>
      <c r="D355" s="70">
        <f t="shared" si="276"/>
        <v>1.4133536039852572</v>
      </c>
      <c r="E355" s="66">
        <f t="shared" si="277"/>
        <v>2.353302852324362</v>
      </c>
      <c r="F355" s="71">
        <f t="shared" si="278"/>
        <v>1.5688685682162413</v>
      </c>
      <c r="G355" s="70">
        <f t="shared" si="279"/>
        <v>1.4383408582705002</v>
      </c>
      <c r="H355" s="66">
        <f t="shared" si="280"/>
        <v>2.2609257734109005</v>
      </c>
      <c r="I355" s="71">
        <f t="shared" si="281"/>
        <v>1.5072838489406004</v>
      </c>
      <c r="J355" s="70">
        <f t="shared" si="282"/>
        <v>1.5498751600117799</v>
      </c>
      <c r="K355" s="66">
        <f t="shared" si="283"/>
        <v>2.6140328388165841</v>
      </c>
      <c r="L355" s="71">
        <f t="shared" si="284"/>
        <v>1.7426885592110559</v>
      </c>
      <c r="M355" s="70">
        <f t="shared" si="285"/>
        <v>1.8717334150500164</v>
      </c>
      <c r="N355" s="66">
        <f t="shared" si="286"/>
        <v>2.8536489309860085</v>
      </c>
      <c r="O355" s="71">
        <f t="shared" si="287"/>
        <v>1.902432620657339</v>
      </c>
      <c r="P355" s="70">
        <f t="shared" si="288"/>
        <v>1.9543029190500611</v>
      </c>
      <c r="Q355" s="66">
        <f t="shared" si="289"/>
        <v>2.8691169026572827</v>
      </c>
      <c r="R355" s="71">
        <f t="shared" si="290"/>
        <v>1.9127446017715217</v>
      </c>
      <c r="S355" s="70">
        <f t="shared" si="291"/>
        <v>2.5732815512109291</v>
      </c>
      <c r="T355" s="66">
        <f t="shared" si="292"/>
        <v>4.2218907652957798</v>
      </c>
      <c r="U355" s="71">
        <f t="shared" si="293"/>
        <v>2.81459384353052</v>
      </c>
      <c r="V355" s="70">
        <f t="shared" si="294"/>
        <v>0</v>
      </c>
      <c r="W355" s="66">
        <f t="shared" si="295"/>
        <v>0</v>
      </c>
      <c r="X355" s="71">
        <f t="shared" si="296"/>
        <v>0</v>
      </c>
      <c r="Y355" s="70">
        <f t="shared" si="297"/>
        <v>0</v>
      </c>
      <c r="Z355" s="66">
        <f t="shared" si="298"/>
        <v>0</v>
      </c>
      <c r="AA355" s="71">
        <f t="shared" si="299"/>
        <v>0</v>
      </c>
      <c r="AB355" s="98">
        <f>SUMIF(BN355:BU355,"VERDADEIRO",BN$3:$BU354)</f>
        <v>1</v>
      </c>
      <c r="AC355" s="97">
        <f t="shared" si="258"/>
        <v>352</v>
      </c>
      <c r="AD355">
        <f>RTD("tryd.rtdserver",,"COT",B355,"ULT")</f>
        <v>9.4700000000000006</v>
      </c>
      <c r="AE355">
        <f>RTD("tryd.rtdserver",,"COT",C355,"ULT")</f>
        <v>33.43</v>
      </c>
      <c r="AF355">
        <f>VLOOKUP($AC355,LS_Coint_BD!$B$3:$AQ$1079,AF$2)*$AD355+VLOOKUP($AC355,LS_Coint_BD!$B$3:$AQ$1079,AF$2+1)</f>
        <v>32.016646396014742</v>
      </c>
      <c r="AG355">
        <f>VLOOKUP($AC355,LS_Coint_BD!$B$3:$AQ$1079,AG$2)*$AD355+VLOOKUP($AC355,LS_Coint_BD!$B$3:$AQ$1079,AG$2+1)</f>
        <v>31.9916591417295</v>
      </c>
      <c r="AH355">
        <f>VLOOKUP($AC355,LS_Coint_BD!$B$3:$AQ$1079,AH$2)*$AD355+VLOOKUP($AC355,LS_Coint_BD!$B$3:$AQ$1079,AH$2+1)</f>
        <v>31.88012483998822</v>
      </c>
      <c r="AI355">
        <f>VLOOKUP($AC355,LS_Coint_BD!$B$3:$AQ$1079,AI$2)*$AD355+VLOOKUP($AC355,LS_Coint_BD!$B$3:$AQ$1079,AI$2+1)</f>
        <v>31.558266584949983</v>
      </c>
      <c r="AJ355">
        <f>VLOOKUP($AC355,LS_Coint_BD!$B$3:$AQ$1079,AJ$2)*$AD355+VLOOKUP($AC355,LS_Coint_BD!$B$3:$AQ$1079,AJ$2+1)</f>
        <v>31.475697080949939</v>
      </c>
      <c r="AK355">
        <f>VLOOKUP($AC355,LS_Coint_BD!$B$3:$AQ$1079,AK$2)*$AD355+VLOOKUP($AC355,LS_Coint_BD!$B$3:$AQ$1079,AK$2+1)</f>
        <v>30.856718448789071</v>
      </c>
      <c r="AL355">
        <f>VLOOKUP($AC355,LS_Coint_BD!$B$3:$AQ$1079,AL$2)*$AD355+VLOOKUP($AC355,LS_Coint_BD!$B$3:$AQ$1079,AL$2+1)</f>
        <v>0</v>
      </c>
      <c r="AM355">
        <f>VLOOKUP($AC355,LS_Coint_BD!$B$3:$AQ$1079,AM$2)*$AD355+VLOOKUP($AC355,LS_Coint_BD!$B$3:$AQ$1079,AM$2+1)</f>
        <v>0</v>
      </c>
      <c r="AN355">
        <f>VLOOKUP($AC355,LS_Coint_BD!$B$3:$AQ$1079,AN$2)</f>
        <v>0.78443428410812099</v>
      </c>
      <c r="AO355">
        <f>VLOOKUP($AC355,LS_Coint_BD!$B$3:$AQ$1079,AO$2)</f>
        <v>0.75364192447030098</v>
      </c>
      <c r="AP355">
        <f>VLOOKUP($AC355,LS_Coint_BD!$B$3:$AQ$1079,AP$2)</f>
        <v>0.87134427960552796</v>
      </c>
      <c r="AQ355">
        <f>VLOOKUP($AC355,LS_Coint_BD!$B$3:$AQ$1079,AQ$2)</f>
        <v>0.95121631032866905</v>
      </c>
      <c r="AR355">
        <f>VLOOKUP($AC355,LS_Coint_BD!$B$3:$AQ$1079,AR$2)</f>
        <v>0.95637230088575997</v>
      </c>
      <c r="AS355">
        <f>VLOOKUP($AC355,LS_Coint_BD!$B$3:$AQ$1079,AS$2)</f>
        <v>1.40729692176526</v>
      </c>
      <c r="AT355">
        <f>VLOOKUP($AC355,LS_Coint_BD!$B$3:$AQ$1079,AT$2)</f>
        <v>0</v>
      </c>
      <c r="AU355">
        <f>VLOOKUP($AC355,LS_Coint_BD!$B$3:$AQ$1079,AU$2)</f>
        <v>0</v>
      </c>
      <c r="AV355">
        <f>VLOOKUP($AC355,LS_Coint_BD!$B$3:$AQ$1079,AV$2)</f>
        <v>-5.6843418860807996E-16</v>
      </c>
      <c r="AW355">
        <f>VLOOKUP($AC355,LS_Coint_BD!$B$3:$AQ$1079,AW$2)</f>
        <v>-1.59872115546023E-15</v>
      </c>
      <c r="AX355">
        <f>VLOOKUP($AC355,LS_Coint_BD!$B$3:$AQ$1079,AX$2)</f>
        <v>-1.01506105108586E-16</v>
      </c>
      <c r="AY355">
        <f>VLOOKUP($AC355,LS_Coint_BD!$B$3:$AQ$1079,AY$2)</f>
        <v>9.9920072216264108E-16</v>
      </c>
      <c r="AZ355">
        <f>VLOOKUP($AC355,LS_Coint_BD!$B$3:$AQ$1079,AZ$2)</f>
        <v>1.6776703483224599E-15</v>
      </c>
      <c r="BA355">
        <f>VLOOKUP($AC355,LS_Coint_BD!$B$3:$AQ$1079,BA$2)</f>
        <v>7.1054273576009995E-17</v>
      </c>
      <c r="BB355">
        <f>VLOOKUP($AC355,LS_Coint_BD!$B$3:$AQ$1079,BB$2)</f>
        <v>0</v>
      </c>
      <c r="BC355">
        <f>VLOOKUP($AC355,LS_Coint_BD!$B$3:$AQ$1079,BC$2)</f>
        <v>0</v>
      </c>
      <c r="BD355">
        <f t="shared" si="267"/>
        <v>1.5688685682162413</v>
      </c>
      <c r="BE355">
        <f t="shared" si="268"/>
        <v>1.5072838489406004</v>
      </c>
      <c r="BF355">
        <f t="shared" si="269"/>
        <v>1.7426885592110559</v>
      </c>
      <c r="BG355">
        <f t="shared" si="270"/>
        <v>1.902432620657339</v>
      </c>
      <c r="BH355">
        <f t="shared" si="271"/>
        <v>1.9127446017715217</v>
      </c>
      <c r="BI355">
        <f t="shared" si="272"/>
        <v>2.81459384353052</v>
      </c>
      <c r="BJ355">
        <f t="shared" si="273"/>
        <v>0</v>
      </c>
      <c r="BK355">
        <f t="shared" si="274"/>
        <v>0</v>
      </c>
      <c r="BL355">
        <f t="shared" si="275"/>
        <v>1.5688685682162402</v>
      </c>
      <c r="BN355" s="30" t="b">
        <f t="shared" si="259"/>
        <v>0</v>
      </c>
      <c r="BO355" s="30" t="b">
        <f t="shared" si="260"/>
        <v>0</v>
      </c>
      <c r="BP355" s="30" t="b">
        <f t="shared" si="261"/>
        <v>0</v>
      </c>
      <c r="BQ355" s="30" t="b">
        <f t="shared" si="262"/>
        <v>0</v>
      </c>
      <c r="BR355" s="30" t="b">
        <f t="shared" si="263"/>
        <v>1</v>
      </c>
      <c r="BS355" s="30" t="b">
        <f t="shared" si="264"/>
        <v>0</v>
      </c>
      <c r="BT355" s="30" t="b">
        <f t="shared" si="265"/>
        <v>0</v>
      </c>
      <c r="BU355" s="30" t="b">
        <f t="shared" si="266"/>
        <v>0</v>
      </c>
    </row>
    <row r="356" spans="2:73" x14ac:dyDescent="0.3">
      <c r="B356" s="17" t="str">
        <f>VLOOKUP($AC356,LS_Coint_BD!$B$3:$D$1079,2)</f>
        <v>EMBR3</v>
      </c>
      <c r="C356" s="87" t="str">
        <f>VLOOKUP($AC356,LS_Coint_BD!$B$3:$D$1079,3)</f>
        <v>CRFB3</v>
      </c>
      <c r="D356" s="68">
        <f t="shared" si="276"/>
        <v>0.13495348574295818</v>
      </c>
      <c r="E356" s="65">
        <f t="shared" si="277"/>
        <v>1.8005128667429782</v>
      </c>
      <c r="F356" s="69">
        <f t="shared" si="278"/>
        <v>1.2003419111619855</v>
      </c>
      <c r="G356" s="68">
        <f t="shared" si="279"/>
        <v>0.12197494295630307</v>
      </c>
      <c r="H356" s="65">
        <f t="shared" si="280"/>
        <v>1.7969874199916536</v>
      </c>
      <c r="I356" s="69">
        <f t="shared" si="281"/>
        <v>1.197991613327769</v>
      </c>
      <c r="J356" s="68">
        <f t="shared" si="282"/>
        <v>-4.1526526751994197E-2</v>
      </c>
      <c r="K356" s="65">
        <f t="shared" si="283"/>
        <v>-2.2082393596621714</v>
      </c>
      <c r="L356" s="69">
        <f t="shared" si="284"/>
        <v>-1.4721595731081143</v>
      </c>
      <c r="M356" s="68">
        <f t="shared" si="285"/>
        <v>6.1975593310595656E-2</v>
      </c>
      <c r="N356" s="65">
        <f t="shared" si="286"/>
        <v>2.1575726548002585</v>
      </c>
      <c r="O356" s="69">
        <f t="shared" si="287"/>
        <v>1.4383817698668389</v>
      </c>
      <c r="P356" s="68">
        <f t="shared" si="288"/>
        <v>0.10151153565367466</v>
      </c>
      <c r="Q356" s="65">
        <f t="shared" si="289"/>
        <v>2.9618263336389248</v>
      </c>
      <c r="R356" s="69">
        <f t="shared" si="290"/>
        <v>1.9745508890926167</v>
      </c>
      <c r="S356" s="68">
        <f t="shared" si="291"/>
        <v>0</v>
      </c>
      <c r="T356" s="65">
        <f t="shared" si="292"/>
        <v>0</v>
      </c>
      <c r="U356" s="69">
        <f t="shared" si="293"/>
        <v>0</v>
      </c>
      <c r="V356" s="68">
        <f t="shared" si="294"/>
        <v>-0.27025281288618785</v>
      </c>
      <c r="W356" s="65">
        <f t="shared" si="295"/>
        <v>-3.0525569782671913</v>
      </c>
      <c r="X356" s="69">
        <f t="shared" si="296"/>
        <v>-2.0350379855114609</v>
      </c>
      <c r="Y356" s="68">
        <f t="shared" si="297"/>
        <v>0</v>
      </c>
      <c r="Z356" s="65">
        <f t="shared" si="298"/>
        <v>0</v>
      </c>
      <c r="AA356" s="69">
        <f t="shared" si="299"/>
        <v>0</v>
      </c>
      <c r="AB356" s="98">
        <f>SUMIF(BN356:BU356,"VERDADEIRO",BN$3:$BU355)</f>
        <v>0</v>
      </c>
      <c r="AC356" s="97">
        <f t="shared" si="258"/>
        <v>353</v>
      </c>
      <c r="AD356">
        <f>RTD("tryd.rtdserver",,"COT",B356,"ULT")</f>
        <v>9.4700000000000006</v>
      </c>
      <c r="AE356">
        <f>RTD("tryd.rtdserver",,"COT",C356,"ULT")</f>
        <v>19.52</v>
      </c>
      <c r="AF356">
        <f>VLOOKUP($AC356,LS_Coint_BD!$B$3:$AQ$1079,AF$2)*$AD356+VLOOKUP($AC356,LS_Coint_BD!$B$3:$AQ$1079,AF$2+1)</f>
        <v>19.385046514257041</v>
      </c>
      <c r="AG356">
        <f>VLOOKUP($AC356,LS_Coint_BD!$B$3:$AQ$1079,AG$2)*$AD356+VLOOKUP($AC356,LS_Coint_BD!$B$3:$AQ$1079,AG$2+1)</f>
        <v>19.398025057043697</v>
      </c>
      <c r="AH356">
        <f>VLOOKUP($AC356,LS_Coint_BD!$B$3:$AQ$1079,AH$2)*$AD356+VLOOKUP($AC356,LS_Coint_BD!$B$3:$AQ$1079,AH$2+1)</f>
        <v>19.561526526751994</v>
      </c>
      <c r="AI356">
        <f>VLOOKUP($AC356,LS_Coint_BD!$B$3:$AQ$1079,AI$2)*$AD356+VLOOKUP($AC356,LS_Coint_BD!$B$3:$AQ$1079,AI$2+1)</f>
        <v>19.458024406689404</v>
      </c>
      <c r="AJ356">
        <f>VLOOKUP($AC356,LS_Coint_BD!$B$3:$AQ$1079,AJ$2)*$AD356+VLOOKUP($AC356,LS_Coint_BD!$B$3:$AQ$1079,AJ$2+1)</f>
        <v>19.418488464346325</v>
      </c>
      <c r="AK356">
        <f>VLOOKUP($AC356,LS_Coint_BD!$B$3:$AQ$1079,AK$2)*$AD356+VLOOKUP($AC356,LS_Coint_BD!$B$3:$AQ$1079,AK$2+1)</f>
        <v>0</v>
      </c>
      <c r="AL356">
        <f>VLOOKUP($AC356,LS_Coint_BD!$B$3:$AQ$1079,AL$2)*$AD356+VLOOKUP($AC356,LS_Coint_BD!$B$3:$AQ$1079,AL$2+1)</f>
        <v>19.790252812886187</v>
      </c>
      <c r="AM356">
        <f>VLOOKUP($AC356,LS_Coint_BD!$B$3:$AQ$1079,AM$2)*$AD356+VLOOKUP($AC356,LS_Coint_BD!$B$3:$AQ$1079,AM$2+1)</f>
        <v>0</v>
      </c>
      <c r="AN356">
        <f>VLOOKUP($AC356,LS_Coint_BD!$B$3:$AQ$1079,AN$2)</f>
        <v>0.60017095558099298</v>
      </c>
      <c r="AO356">
        <f>VLOOKUP($AC356,LS_Coint_BD!$B$3:$AQ$1079,AO$2)</f>
        <v>0.59899580666388397</v>
      </c>
      <c r="AP356">
        <f>VLOOKUP($AC356,LS_Coint_BD!$B$3:$AQ$1079,AP$2)</f>
        <v>0.73607978655405704</v>
      </c>
      <c r="AQ356">
        <f>VLOOKUP($AC356,LS_Coint_BD!$B$3:$AQ$1079,AQ$2)</f>
        <v>0.71919088493342098</v>
      </c>
      <c r="AR356">
        <f>VLOOKUP($AC356,LS_Coint_BD!$B$3:$AQ$1079,AR$2)</f>
        <v>0.987275444546309</v>
      </c>
      <c r="AS356">
        <f>VLOOKUP($AC356,LS_Coint_BD!$B$3:$AQ$1079,AS$2)</f>
        <v>0</v>
      </c>
      <c r="AT356">
        <f>VLOOKUP($AC356,LS_Coint_BD!$B$3:$AQ$1079,AT$2)</f>
        <v>1.01751899275573</v>
      </c>
      <c r="AU356">
        <f>VLOOKUP($AC356,LS_Coint_BD!$B$3:$AQ$1079,AU$2)</f>
        <v>0</v>
      </c>
      <c r="AV356">
        <f>VLOOKUP($AC356,LS_Coint_BD!$B$3:$AQ$1079,AV$2)</f>
        <v>-4.9737991503206998E-16</v>
      </c>
      <c r="AW356">
        <f>VLOOKUP($AC356,LS_Coint_BD!$B$3:$AQ$1079,AW$2)</f>
        <v>1.1546319456101601E-15</v>
      </c>
      <c r="AX356">
        <f>VLOOKUP($AC356,LS_Coint_BD!$B$3:$AQ$1079,AX$2)</f>
        <v>-1.5225915766287901E-16</v>
      </c>
      <c r="AY356">
        <f>VLOOKUP($AC356,LS_Coint_BD!$B$3:$AQ$1079,AY$2)</f>
        <v>-3.21964677141295E-15</v>
      </c>
      <c r="AZ356">
        <f>VLOOKUP($AC356,LS_Coint_BD!$B$3:$AQ$1079,AZ$2)</f>
        <v>-1.36187357687353E-15</v>
      </c>
      <c r="BA356">
        <f>VLOOKUP($AC356,LS_Coint_BD!$B$3:$AQ$1079,BA$2)</f>
        <v>0</v>
      </c>
      <c r="BB356">
        <f>VLOOKUP($AC356,LS_Coint_BD!$B$3:$AQ$1079,BB$2)</f>
        <v>-7.1054273576010003E-16</v>
      </c>
      <c r="BC356">
        <f>VLOOKUP($AC356,LS_Coint_BD!$B$3:$AQ$1079,BC$2)</f>
        <v>0</v>
      </c>
      <c r="BD356">
        <f t="shared" si="267"/>
        <v>1.2003419111619855</v>
      </c>
      <c r="BE356">
        <f t="shared" si="268"/>
        <v>1.197991613327769</v>
      </c>
      <c r="BF356">
        <f t="shared" si="269"/>
        <v>-1.4721595731081143</v>
      </c>
      <c r="BG356">
        <f t="shared" si="270"/>
        <v>1.4383817698668389</v>
      </c>
      <c r="BH356">
        <f t="shared" si="271"/>
        <v>1.9745508890926167</v>
      </c>
      <c r="BI356">
        <f t="shared" si="272"/>
        <v>0</v>
      </c>
      <c r="BJ356">
        <f t="shared" si="273"/>
        <v>-2.0350379855114609</v>
      </c>
      <c r="BK356">
        <f t="shared" si="274"/>
        <v>0</v>
      </c>
      <c r="BL356">
        <f t="shared" si="275"/>
        <v>1.2003419111619846</v>
      </c>
      <c r="BN356" s="19" t="b">
        <f t="shared" si="259"/>
        <v>0</v>
      </c>
      <c r="BO356" s="19" t="b">
        <f t="shared" si="260"/>
        <v>0</v>
      </c>
      <c r="BP356" s="19" t="b">
        <f t="shared" si="261"/>
        <v>0</v>
      </c>
      <c r="BQ356" s="19" t="b">
        <f t="shared" si="262"/>
        <v>0</v>
      </c>
      <c r="BR356" s="19" t="b">
        <f t="shared" si="263"/>
        <v>0</v>
      </c>
      <c r="BS356" s="19" t="b">
        <f t="shared" si="264"/>
        <v>0</v>
      </c>
      <c r="BT356" s="19" t="b">
        <f t="shared" si="265"/>
        <v>0</v>
      </c>
      <c r="BU356" s="19" t="b">
        <f t="shared" si="266"/>
        <v>0</v>
      </c>
    </row>
    <row r="357" spans="2:73" x14ac:dyDescent="0.3">
      <c r="B357" s="17" t="str">
        <f>VLOOKUP($AC357,LS_Coint_BD!$B$3:$D$1079,2)</f>
        <v>EMBR3</v>
      </c>
      <c r="C357" s="87" t="str">
        <f>VLOOKUP($AC357,LS_Coint_BD!$B$3:$D$1079,3)</f>
        <v>EGIE3</v>
      </c>
      <c r="D357" s="70">
        <f t="shared" si="276"/>
        <v>0.80904293925088666</v>
      </c>
      <c r="E357" s="66">
        <f t="shared" si="277"/>
        <v>2.9675968110979318</v>
      </c>
      <c r="F357" s="71">
        <f t="shared" si="278"/>
        <v>1.9783978740652879</v>
      </c>
      <c r="G357" s="70">
        <f t="shared" si="279"/>
        <v>0</v>
      </c>
      <c r="H357" s="66">
        <f t="shared" si="280"/>
        <v>0</v>
      </c>
      <c r="I357" s="71">
        <f t="shared" si="281"/>
        <v>0</v>
      </c>
      <c r="J357" s="70">
        <f t="shared" si="282"/>
        <v>0.74679063660389033</v>
      </c>
      <c r="K357" s="66">
        <f t="shared" si="283"/>
        <v>3.0861748880081761</v>
      </c>
      <c r="L357" s="71">
        <f t="shared" si="284"/>
        <v>2.0574499253387839</v>
      </c>
      <c r="M357" s="70">
        <f t="shared" si="285"/>
        <v>1.0542192553546172</v>
      </c>
      <c r="N357" s="66">
        <f t="shared" si="286"/>
        <v>3.2601873508452366</v>
      </c>
      <c r="O357" s="71">
        <f t="shared" si="287"/>
        <v>2.1734582338968242</v>
      </c>
      <c r="P357" s="70">
        <f t="shared" si="288"/>
        <v>1.2671765017578878</v>
      </c>
      <c r="Q357" s="66">
        <f t="shared" si="289"/>
        <v>3.7905558151186405</v>
      </c>
      <c r="R357" s="71">
        <f t="shared" si="290"/>
        <v>2.5270372100790937</v>
      </c>
      <c r="S357" s="70">
        <f t="shared" si="291"/>
        <v>1.9533716436244859</v>
      </c>
      <c r="T357" s="66">
        <f t="shared" si="292"/>
        <v>5.8222039930621774</v>
      </c>
      <c r="U357" s="71">
        <f t="shared" si="293"/>
        <v>3.8814693287081181</v>
      </c>
      <c r="V357" s="70">
        <f t="shared" si="294"/>
        <v>0</v>
      </c>
      <c r="W357" s="66">
        <f t="shared" si="295"/>
        <v>0</v>
      </c>
      <c r="X357" s="71">
        <f t="shared" si="296"/>
        <v>0</v>
      </c>
      <c r="Y357" s="70">
        <f t="shared" si="297"/>
        <v>0</v>
      </c>
      <c r="Z357" s="66">
        <f t="shared" si="298"/>
        <v>0</v>
      </c>
      <c r="AA357" s="71">
        <f t="shared" si="299"/>
        <v>0</v>
      </c>
      <c r="AB357" s="98">
        <f>SUMIF(BN357:BU357,"VERDADEIRO",BN$3:$BU356)</f>
        <v>0</v>
      </c>
      <c r="AC357" s="97">
        <f t="shared" si="258"/>
        <v>354</v>
      </c>
      <c r="AD357">
        <f>RTD("tryd.rtdserver",,"COT",B357,"ULT")</f>
        <v>9.4700000000000006</v>
      </c>
      <c r="AE357">
        <f>RTD("tryd.rtdserver",,"COT",C357,"ULT")</f>
        <v>45.12</v>
      </c>
      <c r="AF357">
        <f>VLOOKUP($AC357,LS_Coint_BD!$B$3:$AQ$1079,AF$2)*$AD357+VLOOKUP($AC357,LS_Coint_BD!$B$3:$AQ$1079,AF$2+1)</f>
        <v>44.310957060749111</v>
      </c>
      <c r="AG357">
        <f>VLOOKUP($AC357,LS_Coint_BD!$B$3:$AQ$1079,AG$2)*$AD357+VLOOKUP($AC357,LS_Coint_BD!$B$3:$AQ$1079,AG$2+1)</f>
        <v>0</v>
      </c>
      <c r="AH357">
        <f>VLOOKUP($AC357,LS_Coint_BD!$B$3:$AQ$1079,AH$2)*$AD357+VLOOKUP($AC357,LS_Coint_BD!$B$3:$AQ$1079,AH$2+1)</f>
        <v>44.373209363396107</v>
      </c>
      <c r="AI357">
        <f>VLOOKUP($AC357,LS_Coint_BD!$B$3:$AQ$1079,AI$2)*$AD357+VLOOKUP($AC357,LS_Coint_BD!$B$3:$AQ$1079,AI$2+1)</f>
        <v>44.06578074464538</v>
      </c>
      <c r="AJ357">
        <f>VLOOKUP($AC357,LS_Coint_BD!$B$3:$AQ$1079,AJ$2)*$AD357+VLOOKUP($AC357,LS_Coint_BD!$B$3:$AQ$1079,AJ$2+1)</f>
        <v>43.85282349824211</v>
      </c>
      <c r="AK357">
        <f>VLOOKUP($AC357,LS_Coint_BD!$B$3:$AQ$1079,AK$2)*$AD357+VLOOKUP($AC357,LS_Coint_BD!$B$3:$AQ$1079,AK$2+1)</f>
        <v>43.166628356375512</v>
      </c>
      <c r="AL357">
        <f>VLOOKUP($AC357,LS_Coint_BD!$B$3:$AQ$1079,AL$2)*$AD357+VLOOKUP($AC357,LS_Coint_BD!$B$3:$AQ$1079,AL$2+1)</f>
        <v>0</v>
      </c>
      <c r="AM357">
        <f>VLOOKUP($AC357,LS_Coint_BD!$B$3:$AQ$1079,AM$2)*$AD357+VLOOKUP($AC357,LS_Coint_BD!$B$3:$AQ$1079,AM$2+1)</f>
        <v>0</v>
      </c>
      <c r="AN357">
        <f>VLOOKUP($AC357,LS_Coint_BD!$B$3:$AQ$1079,AN$2)</f>
        <v>0.98919893703264405</v>
      </c>
      <c r="AO357">
        <f>VLOOKUP($AC357,LS_Coint_BD!$B$3:$AQ$1079,AO$2)</f>
        <v>0</v>
      </c>
      <c r="AP357">
        <f>VLOOKUP($AC357,LS_Coint_BD!$B$3:$AQ$1079,AP$2)</f>
        <v>1.02872496266939</v>
      </c>
      <c r="AQ357">
        <f>VLOOKUP($AC357,LS_Coint_BD!$B$3:$AQ$1079,AQ$2)</f>
        <v>1.0867291169484099</v>
      </c>
      <c r="AR357">
        <f>VLOOKUP($AC357,LS_Coint_BD!$B$3:$AQ$1079,AR$2)</f>
        <v>1.2635186050395499</v>
      </c>
      <c r="AS357">
        <f>VLOOKUP($AC357,LS_Coint_BD!$B$3:$AQ$1079,AS$2)</f>
        <v>1.9407346643540599</v>
      </c>
      <c r="AT357">
        <f>VLOOKUP($AC357,LS_Coint_BD!$B$3:$AQ$1079,AT$2)</f>
        <v>0</v>
      </c>
      <c r="AU357">
        <f>VLOOKUP($AC357,LS_Coint_BD!$B$3:$AQ$1079,AU$2)</f>
        <v>0</v>
      </c>
      <c r="AV357">
        <f>VLOOKUP($AC357,LS_Coint_BD!$B$3:$AQ$1079,AV$2)</f>
        <v>-1.4210854715201999E-16</v>
      </c>
      <c r="AW357">
        <f>VLOOKUP($AC357,LS_Coint_BD!$B$3:$AQ$1079,AW$2)</f>
        <v>0</v>
      </c>
      <c r="AX357">
        <f>VLOOKUP($AC357,LS_Coint_BD!$B$3:$AQ$1079,AX$2)</f>
        <v>4.0602442043434302E-15</v>
      </c>
      <c r="AY357">
        <f>VLOOKUP($AC357,LS_Coint_BD!$B$3:$AQ$1079,AY$2)</f>
        <v>4.2632564145606002E-15</v>
      </c>
      <c r="AZ357">
        <f>VLOOKUP($AC357,LS_Coint_BD!$B$3:$AQ$1079,AZ$2)</f>
        <v>-6.0396132539608498E-15</v>
      </c>
      <c r="BA357">
        <f>VLOOKUP($AC357,LS_Coint_BD!$B$3:$AQ$1079,BA$2)</f>
        <v>-1.56319401867222E-15</v>
      </c>
      <c r="BB357">
        <f>VLOOKUP($AC357,LS_Coint_BD!$B$3:$AQ$1079,BB$2)</f>
        <v>0</v>
      </c>
      <c r="BC357">
        <f>VLOOKUP($AC357,LS_Coint_BD!$B$3:$AQ$1079,BC$2)</f>
        <v>0</v>
      </c>
      <c r="BD357">
        <f t="shared" si="267"/>
        <v>1.9783978740652879</v>
      </c>
      <c r="BE357">
        <f t="shared" si="268"/>
        <v>0</v>
      </c>
      <c r="BF357">
        <f t="shared" si="269"/>
        <v>2.0574499253387839</v>
      </c>
      <c r="BG357">
        <f t="shared" si="270"/>
        <v>2.1734582338968242</v>
      </c>
      <c r="BH357">
        <f t="shared" si="271"/>
        <v>2.5270372100790937</v>
      </c>
      <c r="BI357">
        <f t="shared" si="272"/>
        <v>3.8814693287081181</v>
      </c>
      <c r="BJ357">
        <f t="shared" si="273"/>
        <v>0</v>
      </c>
      <c r="BK357">
        <f t="shared" si="274"/>
        <v>0</v>
      </c>
      <c r="BL357">
        <f t="shared" si="275"/>
        <v>1.9783978740652877</v>
      </c>
      <c r="BN357" s="30" t="b">
        <f t="shared" si="259"/>
        <v>0</v>
      </c>
      <c r="BO357" s="30" t="b">
        <f t="shared" si="260"/>
        <v>0</v>
      </c>
      <c r="BP357" s="30" t="b">
        <f t="shared" si="261"/>
        <v>0</v>
      </c>
      <c r="BQ357" s="30" t="b">
        <f t="shared" si="262"/>
        <v>0</v>
      </c>
      <c r="BR357" s="30" t="b">
        <f t="shared" si="263"/>
        <v>0</v>
      </c>
      <c r="BS357" s="30" t="b">
        <f t="shared" si="264"/>
        <v>0</v>
      </c>
      <c r="BT357" s="30" t="b">
        <f t="shared" si="265"/>
        <v>0</v>
      </c>
      <c r="BU357" s="30" t="b">
        <f t="shared" si="266"/>
        <v>0</v>
      </c>
    </row>
    <row r="358" spans="2:73" x14ac:dyDescent="0.3">
      <c r="B358" s="17" t="str">
        <f>VLOOKUP($AC358,LS_Coint_BD!$B$3:$D$1079,2)</f>
        <v>EMBR3</v>
      </c>
      <c r="C358" s="87" t="str">
        <f>VLOOKUP($AC358,LS_Coint_BD!$B$3:$D$1079,3)</f>
        <v>ENGI11</v>
      </c>
      <c r="D358" s="68">
        <f t="shared" si="276"/>
        <v>0</v>
      </c>
      <c r="E358" s="65">
        <f t="shared" si="277"/>
        <v>0</v>
      </c>
      <c r="F358" s="69">
        <f t="shared" si="278"/>
        <v>0</v>
      </c>
      <c r="G358" s="68">
        <f t="shared" si="279"/>
        <v>0.19058259442638104</v>
      </c>
      <c r="H358" s="65">
        <f t="shared" si="280"/>
        <v>4.5080224231442987</v>
      </c>
      <c r="I358" s="69">
        <f t="shared" si="281"/>
        <v>3.0053482820961994</v>
      </c>
      <c r="J358" s="68">
        <f t="shared" si="282"/>
        <v>-1.123221716023437E-2</v>
      </c>
      <c r="K358" s="65">
        <f t="shared" si="283"/>
        <v>-4.885336844797866</v>
      </c>
      <c r="L358" s="69">
        <f t="shared" si="284"/>
        <v>-3.2568912298652442</v>
      </c>
      <c r="M358" s="68">
        <f t="shared" si="285"/>
        <v>-8.1813504441512919E-2</v>
      </c>
      <c r="N358" s="65">
        <f t="shared" si="286"/>
        <v>-4.686968723041411</v>
      </c>
      <c r="O358" s="69">
        <f t="shared" si="287"/>
        <v>-3.1246458153609407</v>
      </c>
      <c r="P358" s="68">
        <f t="shared" si="288"/>
        <v>0.20777668805530425</v>
      </c>
      <c r="Q358" s="65">
        <f t="shared" si="289"/>
        <v>4.7020456996028157</v>
      </c>
      <c r="R358" s="69">
        <f t="shared" si="290"/>
        <v>3.1346971330685438</v>
      </c>
      <c r="S358" s="68">
        <f t="shared" si="291"/>
        <v>0.8528391297523541</v>
      </c>
      <c r="T358" s="65">
        <f t="shared" si="292"/>
        <v>5.9694176726960109</v>
      </c>
      <c r="U358" s="69">
        <f t="shared" si="293"/>
        <v>3.9796117817973409</v>
      </c>
      <c r="V358" s="68">
        <f t="shared" si="294"/>
        <v>0</v>
      </c>
      <c r="W358" s="65">
        <f t="shared" si="295"/>
        <v>0</v>
      </c>
      <c r="X358" s="69">
        <f t="shared" si="296"/>
        <v>0</v>
      </c>
      <c r="Y358" s="68">
        <f t="shared" si="297"/>
        <v>0</v>
      </c>
      <c r="Z358" s="65">
        <f t="shared" si="298"/>
        <v>0</v>
      </c>
      <c r="AA358" s="69">
        <f t="shared" si="299"/>
        <v>0</v>
      </c>
      <c r="AB358" s="98">
        <f>SUMIF(BN358:BU358,"VERDADEIRO",BN$3:$BU357)</f>
        <v>0</v>
      </c>
      <c r="AC358" s="97">
        <f t="shared" si="258"/>
        <v>355</v>
      </c>
      <c r="AD358">
        <f>RTD("tryd.rtdserver",,"COT",B358,"ULT")</f>
        <v>9.4700000000000006</v>
      </c>
      <c r="AE358">
        <f>RTD("tryd.rtdserver",,"COT",C358,"ULT")</f>
        <v>50.11</v>
      </c>
      <c r="AF358">
        <f>VLOOKUP($AC358,LS_Coint_BD!$B$3:$AQ$1079,AF$2)*$AD358+VLOOKUP($AC358,LS_Coint_BD!$B$3:$AQ$1079,AF$2+1)</f>
        <v>0</v>
      </c>
      <c r="AG358">
        <f>VLOOKUP($AC358,LS_Coint_BD!$B$3:$AQ$1079,AG$2)*$AD358+VLOOKUP($AC358,LS_Coint_BD!$B$3:$AQ$1079,AG$2+1)</f>
        <v>49.919417405573618</v>
      </c>
      <c r="AH358">
        <f>VLOOKUP($AC358,LS_Coint_BD!$B$3:$AQ$1079,AH$2)*$AD358+VLOOKUP($AC358,LS_Coint_BD!$B$3:$AQ$1079,AH$2+1)</f>
        <v>50.121232217160234</v>
      </c>
      <c r="AI358">
        <f>VLOOKUP($AC358,LS_Coint_BD!$B$3:$AQ$1079,AI$2)*$AD358+VLOOKUP($AC358,LS_Coint_BD!$B$3:$AQ$1079,AI$2+1)</f>
        <v>50.191813504441512</v>
      </c>
      <c r="AJ358">
        <f>VLOOKUP($AC358,LS_Coint_BD!$B$3:$AQ$1079,AJ$2)*$AD358+VLOOKUP($AC358,LS_Coint_BD!$B$3:$AQ$1079,AJ$2+1)</f>
        <v>49.902223311944695</v>
      </c>
      <c r="AK358">
        <f>VLOOKUP($AC358,LS_Coint_BD!$B$3:$AQ$1079,AK$2)*$AD358+VLOOKUP($AC358,LS_Coint_BD!$B$3:$AQ$1079,AK$2+1)</f>
        <v>49.257160870247645</v>
      </c>
      <c r="AL358">
        <f>VLOOKUP($AC358,LS_Coint_BD!$B$3:$AQ$1079,AL$2)*$AD358+VLOOKUP($AC358,LS_Coint_BD!$B$3:$AQ$1079,AL$2+1)</f>
        <v>0</v>
      </c>
      <c r="AM358">
        <f>VLOOKUP($AC358,LS_Coint_BD!$B$3:$AQ$1079,AM$2)*$AD358+VLOOKUP($AC358,LS_Coint_BD!$B$3:$AQ$1079,AM$2+1)</f>
        <v>0</v>
      </c>
      <c r="AN358">
        <f>VLOOKUP($AC358,LS_Coint_BD!$B$3:$AQ$1079,AN$2)</f>
        <v>0</v>
      </c>
      <c r="AO358">
        <f>VLOOKUP($AC358,LS_Coint_BD!$B$3:$AQ$1079,AO$2)</f>
        <v>1.5026741410480999</v>
      </c>
      <c r="AP358">
        <f>VLOOKUP($AC358,LS_Coint_BD!$B$3:$AQ$1079,AP$2)</f>
        <v>1.6284456149326201</v>
      </c>
      <c r="AQ358">
        <f>VLOOKUP($AC358,LS_Coint_BD!$B$3:$AQ$1079,AQ$2)</f>
        <v>1.5623229076804701</v>
      </c>
      <c r="AR358">
        <f>VLOOKUP($AC358,LS_Coint_BD!$B$3:$AQ$1079,AR$2)</f>
        <v>1.5673485665342699</v>
      </c>
      <c r="AS358">
        <f>VLOOKUP($AC358,LS_Coint_BD!$B$3:$AQ$1079,AS$2)</f>
        <v>1.98980589089867</v>
      </c>
      <c r="AT358">
        <f>VLOOKUP($AC358,LS_Coint_BD!$B$3:$AQ$1079,AT$2)</f>
        <v>0</v>
      </c>
      <c r="AU358">
        <f>VLOOKUP($AC358,LS_Coint_BD!$B$3:$AQ$1079,AU$2)</f>
        <v>0</v>
      </c>
      <c r="AV358">
        <f>VLOOKUP($AC358,LS_Coint_BD!$B$3:$AQ$1079,AV$2)</f>
        <v>0</v>
      </c>
      <c r="AW358">
        <f>VLOOKUP($AC358,LS_Coint_BD!$B$3:$AQ$1079,AW$2)</f>
        <v>-3.5527136788005001E-16</v>
      </c>
      <c r="AX358">
        <f>VLOOKUP($AC358,LS_Coint_BD!$B$3:$AQ$1079,AX$2)</f>
        <v>-3.8064789415719596E-15</v>
      </c>
      <c r="AY358">
        <f>VLOOKUP($AC358,LS_Coint_BD!$B$3:$AQ$1079,AY$2)</f>
        <v>-5.3290705182007502E-16</v>
      </c>
      <c r="AZ358">
        <f>VLOOKUP($AC358,LS_Coint_BD!$B$3:$AQ$1079,AZ$2)</f>
        <v>3.9079850466805498E-15</v>
      </c>
      <c r="BA358">
        <f>VLOOKUP($AC358,LS_Coint_BD!$B$3:$AQ$1079,BA$2)</f>
        <v>8.5265128291211999E-16</v>
      </c>
      <c r="BB358">
        <f>VLOOKUP($AC358,LS_Coint_BD!$B$3:$AQ$1079,BB$2)</f>
        <v>0</v>
      </c>
      <c r="BC358">
        <f>VLOOKUP($AC358,LS_Coint_BD!$B$3:$AQ$1079,BC$2)</f>
        <v>0</v>
      </c>
      <c r="BD358">
        <f t="shared" si="267"/>
        <v>0</v>
      </c>
      <c r="BE358">
        <f t="shared" si="268"/>
        <v>3.0053482820961994</v>
      </c>
      <c r="BF358">
        <f t="shared" si="269"/>
        <v>-3.2568912298652442</v>
      </c>
      <c r="BG358">
        <f t="shared" si="270"/>
        <v>-3.1246458153609407</v>
      </c>
      <c r="BH358">
        <f t="shared" si="271"/>
        <v>3.1346971330685438</v>
      </c>
      <c r="BI358">
        <f t="shared" si="272"/>
        <v>3.9796117817973409</v>
      </c>
      <c r="BJ358">
        <f t="shared" si="273"/>
        <v>0</v>
      </c>
      <c r="BK358">
        <f t="shared" si="274"/>
        <v>0</v>
      </c>
      <c r="BL358">
        <f t="shared" si="275"/>
        <v>0</v>
      </c>
      <c r="BN358" s="19" t="b">
        <f t="shared" si="259"/>
        <v>0</v>
      </c>
      <c r="BO358" s="19" t="b">
        <f t="shared" si="260"/>
        <v>0</v>
      </c>
      <c r="BP358" s="19" t="b">
        <f t="shared" si="261"/>
        <v>0</v>
      </c>
      <c r="BQ358" s="19" t="b">
        <f t="shared" si="262"/>
        <v>0</v>
      </c>
      <c r="BR358" s="19" t="b">
        <f t="shared" si="263"/>
        <v>0</v>
      </c>
      <c r="BS358" s="19" t="b">
        <f t="shared" si="264"/>
        <v>0</v>
      </c>
      <c r="BT358" s="19" t="b">
        <f t="shared" si="265"/>
        <v>0</v>
      </c>
      <c r="BU358" s="19" t="b">
        <f t="shared" si="266"/>
        <v>0</v>
      </c>
    </row>
    <row r="359" spans="2:73" x14ac:dyDescent="0.3">
      <c r="B359" s="17" t="str">
        <f>VLOOKUP($AC359,LS_Coint_BD!$B$3:$D$1079,2)</f>
        <v>EMBR3</v>
      </c>
      <c r="C359" s="87" t="str">
        <f>VLOOKUP($AC359,LS_Coint_BD!$B$3:$D$1079,3)</f>
        <v>HYPE3</v>
      </c>
      <c r="D359" s="70">
        <f t="shared" si="276"/>
        <v>-0.85210695095157973</v>
      </c>
      <c r="E359" s="66">
        <f t="shared" si="277"/>
        <v>-3.2568959131070456</v>
      </c>
      <c r="F359" s="71">
        <f t="shared" si="278"/>
        <v>-2.1712639420713638</v>
      </c>
      <c r="G359" s="70">
        <f t="shared" si="279"/>
        <v>-0.97873976605940527</v>
      </c>
      <c r="H359" s="66">
        <f t="shared" si="280"/>
        <v>-3.2453771910530405</v>
      </c>
      <c r="I359" s="71">
        <f t="shared" si="281"/>
        <v>-2.1635847940353603</v>
      </c>
      <c r="J359" s="70">
        <f t="shared" si="282"/>
        <v>0</v>
      </c>
      <c r="K359" s="66">
        <f t="shared" si="283"/>
        <v>0</v>
      </c>
      <c r="L359" s="71">
        <f t="shared" si="284"/>
        <v>0</v>
      </c>
      <c r="M359" s="70">
        <f t="shared" si="285"/>
        <v>-1.1856199170119766</v>
      </c>
      <c r="N359" s="66">
        <f t="shared" si="286"/>
        <v>-3.9933697003541395</v>
      </c>
      <c r="O359" s="71">
        <f t="shared" si="287"/>
        <v>-2.6622464669027597</v>
      </c>
      <c r="P359" s="70">
        <f t="shared" si="288"/>
        <v>-1.1858513841067833</v>
      </c>
      <c r="Q359" s="66">
        <f t="shared" si="289"/>
        <v>-4.1109085407839725</v>
      </c>
      <c r="R359" s="71">
        <f t="shared" si="290"/>
        <v>-2.740605693855982</v>
      </c>
      <c r="S359" s="70">
        <f t="shared" si="291"/>
        <v>-0.73208444126363048</v>
      </c>
      <c r="T359" s="66">
        <f t="shared" si="292"/>
        <v>-5.0312600087409294</v>
      </c>
      <c r="U359" s="71">
        <f t="shared" si="293"/>
        <v>-3.3541733391606199</v>
      </c>
      <c r="V359" s="70">
        <f t="shared" si="294"/>
        <v>0.26434438558348461</v>
      </c>
      <c r="W359" s="66">
        <f t="shared" si="295"/>
        <v>5.9619971692631406</v>
      </c>
      <c r="X359" s="71">
        <f t="shared" si="296"/>
        <v>3.9746647795087604</v>
      </c>
      <c r="Y359" s="70">
        <f t="shared" si="297"/>
        <v>0</v>
      </c>
      <c r="Z359" s="66">
        <f t="shared" si="298"/>
        <v>0</v>
      </c>
      <c r="AA359" s="71">
        <f t="shared" si="299"/>
        <v>0</v>
      </c>
      <c r="AB359" s="98">
        <f>SUMIF(BN359:BU359,"VERDADEIRO",BN$3:$BU358)</f>
        <v>0</v>
      </c>
      <c r="AC359" s="97">
        <f t="shared" si="258"/>
        <v>356</v>
      </c>
      <c r="AD359">
        <f>RTD("tryd.rtdserver",,"COT",B359,"ULT")</f>
        <v>9.4700000000000006</v>
      </c>
      <c r="AE359">
        <f>RTD("tryd.rtdserver",,"COT",C359,"ULT")</f>
        <v>33</v>
      </c>
      <c r="AF359">
        <f>VLOOKUP($AC359,LS_Coint_BD!$B$3:$AQ$1079,AF$2)*$AD359+VLOOKUP($AC359,LS_Coint_BD!$B$3:$AQ$1079,AF$2+1)</f>
        <v>33.85210695095158</v>
      </c>
      <c r="AG359">
        <f>VLOOKUP($AC359,LS_Coint_BD!$B$3:$AQ$1079,AG$2)*$AD359+VLOOKUP($AC359,LS_Coint_BD!$B$3:$AQ$1079,AG$2+1)</f>
        <v>33.978739766059405</v>
      </c>
      <c r="AH359">
        <f>VLOOKUP($AC359,LS_Coint_BD!$B$3:$AQ$1079,AH$2)*$AD359+VLOOKUP($AC359,LS_Coint_BD!$B$3:$AQ$1079,AH$2+1)</f>
        <v>0</v>
      </c>
      <c r="AI359">
        <f>VLOOKUP($AC359,LS_Coint_BD!$B$3:$AQ$1079,AI$2)*$AD359+VLOOKUP($AC359,LS_Coint_BD!$B$3:$AQ$1079,AI$2+1)</f>
        <v>34.185619917011977</v>
      </c>
      <c r="AJ359">
        <f>VLOOKUP($AC359,LS_Coint_BD!$B$3:$AQ$1079,AJ$2)*$AD359+VLOOKUP($AC359,LS_Coint_BD!$B$3:$AQ$1079,AJ$2+1)</f>
        <v>34.185851384106783</v>
      </c>
      <c r="AK359">
        <f>VLOOKUP($AC359,LS_Coint_BD!$B$3:$AQ$1079,AK$2)*$AD359+VLOOKUP($AC359,LS_Coint_BD!$B$3:$AQ$1079,AK$2+1)</f>
        <v>33.73208444126363</v>
      </c>
      <c r="AL359">
        <f>VLOOKUP($AC359,LS_Coint_BD!$B$3:$AQ$1079,AL$2)*$AD359+VLOOKUP($AC359,LS_Coint_BD!$B$3:$AQ$1079,AL$2+1)</f>
        <v>32.735655614416515</v>
      </c>
      <c r="AM359">
        <f>VLOOKUP($AC359,LS_Coint_BD!$B$3:$AQ$1079,AM$2)*$AD359+VLOOKUP($AC359,LS_Coint_BD!$B$3:$AQ$1079,AM$2+1)</f>
        <v>0</v>
      </c>
      <c r="AN359">
        <f>VLOOKUP($AC359,LS_Coint_BD!$B$3:$AQ$1079,AN$2)</f>
        <v>1.0856319710356801</v>
      </c>
      <c r="AO359">
        <f>VLOOKUP($AC359,LS_Coint_BD!$B$3:$AQ$1079,AO$2)</f>
        <v>1.0817923970176799</v>
      </c>
      <c r="AP359">
        <f>VLOOKUP($AC359,LS_Coint_BD!$B$3:$AQ$1079,AP$2)</f>
        <v>0</v>
      </c>
      <c r="AQ359">
        <f>VLOOKUP($AC359,LS_Coint_BD!$B$3:$AQ$1079,AQ$2)</f>
        <v>1.3311232334513801</v>
      </c>
      <c r="AR359">
        <f>VLOOKUP($AC359,LS_Coint_BD!$B$3:$AQ$1079,AR$2)</f>
        <v>1.3703028469279901</v>
      </c>
      <c r="AS359">
        <f>VLOOKUP($AC359,LS_Coint_BD!$B$3:$AQ$1079,AS$2)</f>
        <v>1.6770866695803099</v>
      </c>
      <c r="AT359">
        <f>VLOOKUP($AC359,LS_Coint_BD!$B$3:$AQ$1079,AT$2)</f>
        <v>1.98733238975438</v>
      </c>
      <c r="AU359">
        <f>VLOOKUP($AC359,LS_Coint_BD!$B$3:$AQ$1079,AU$2)</f>
        <v>0</v>
      </c>
      <c r="AV359">
        <f>VLOOKUP($AC359,LS_Coint_BD!$B$3:$AQ$1079,AV$2)</f>
        <v>-3.5882408155885099E-15</v>
      </c>
      <c r="AW359">
        <f>VLOOKUP($AC359,LS_Coint_BD!$B$3:$AQ$1079,AW$2)</f>
        <v>-6.2172489379008802E-16</v>
      </c>
      <c r="AX359">
        <f>VLOOKUP($AC359,LS_Coint_BD!$B$3:$AQ$1079,AX$2)</f>
        <v>0</v>
      </c>
      <c r="AY359">
        <f>VLOOKUP($AC359,LS_Coint_BD!$B$3:$AQ$1079,AY$2)</f>
        <v>6.6613381477509402E-16</v>
      </c>
      <c r="AZ359">
        <f>VLOOKUP($AC359,LS_Coint_BD!$B$3:$AQ$1079,AZ$2)</f>
        <v>-1.8158314358313702E-15</v>
      </c>
      <c r="BA359">
        <f>VLOOKUP($AC359,LS_Coint_BD!$B$3:$AQ$1079,BA$2)</f>
        <v>1.2434497875801799E-16</v>
      </c>
      <c r="BB359">
        <f>VLOOKUP($AC359,LS_Coint_BD!$B$3:$AQ$1079,BB$2)</f>
        <v>2.9067657372004098E-16</v>
      </c>
      <c r="BC359">
        <f>VLOOKUP($AC359,LS_Coint_BD!$B$3:$AQ$1079,BC$2)</f>
        <v>0</v>
      </c>
      <c r="BD359">
        <f t="shared" si="267"/>
        <v>-2.1712639420713638</v>
      </c>
      <c r="BE359">
        <f t="shared" si="268"/>
        <v>-2.1635847940353603</v>
      </c>
      <c r="BF359">
        <f t="shared" si="269"/>
        <v>0</v>
      </c>
      <c r="BG359">
        <f t="shared" si="270"/>
        <v>-2.6622464669027597</v>
      </c>
      <c r="BH359">
        <f t="shared" si="271"/>
        <v>-2.740605693855982</v>
      </c>
      <c r="BI359">
        <f t="shared" si="272"/>
        <v>-3.3541733391606199</v>
      </c>
      <c r="BJ359">
        <f t="shared" si="273"/>
        <v>3.9746647795087604</v>
      </c>
      <c r="BK359">
        <f t="shared" si="274"/>
        <v>0</v>
      </c>
      <c r="BL359">
        <f t="shared" si="275"/>
        <v>-2.1712639420713709</v>
      </c>
      <c r="BN359" s="30" t="b">
        <f t="shared" si="259"/>
        <v>0</v>
      </c>
      <c r="BO359" s="30" t="b">
        <f t="shared" si="260"/>
        <v>0</v>
      </c>
      <c r="BP359" s="30" t="b">
        <f t="shared" si="261"/>
        <v>0</v>
      </c>
      <c r="BQ359" s="30" t="b">
        <f t="shared" si="262"/>
        <v>0</v>
      </c>
      <c r="BR359" s="30" t="b">
        <f t="shared" si="263"/>
        <v>0</v>
      </c>
      <c r="BS359" s="30" t="b">
        <f t="shared" si="264"/>
        <v>0</v>
      </c>
      <c r="BT359" s="30" t="b">
        <f t="shared" si="265"/>
        <v>0</v>
      </c>
      <c r="BU359" s="30" t="b">
        <f t="shared" si="266"/>
        <v>0</v>
      </c>
    </row>
    <row r="360" spans="2:73" x14ac:dyDescent="0.3">
      <c r="B360" s="17" t="str">
        <f>VLOOKUP($AC360,LS_Coint_BD!$B$3:$D$1079,2)</f>
        <v>EMBR3</v>
      </c>
      <c r="C360" s="87" t="str">
        <f>VLOOKUP($AC360,LS_Coint_BD!$B$3:$D$1079,3)</f>
        <v>JBSS3</v>
      </c>
      <c r="D360" s="68">
        <f t="shared" si="276"/>
        <v>0</v>
      </c>
      <c r="E360" s="65">
        <f t="shared" si="277"/>
        <v>0</v>
      </c>
      <c r="F360" s="69">
        <f t="shared" si="278"/>
        <v>0</v>
      </c>
      <c r="G360" s="68">
        <f t="shared" si="279"/>
        <v>0</v>
      </c>
      <c r="H360" s="65">
        <f t="shared" si="280"/>
        <v>0</v>
      </c>
      <c r="I360" s="69">
        <f t="shared" si="281"/>
        <v>0</v>
      </c>
      <c r="J360" s="68">
        <f t="shared" si="282"/>
        <v>1.0528750325702632</v>
      </c>
      <c r="K360" s="65">
        <f t="shared" si="283"/>
        <v>3.1420167521751607</v>
      </c>
      <c r="L360" s="69">
        <f t="shared" si="284"/>
        <v>2.0946778347834405</v>
      </c>
      <c r="M360" s="68">
        <f t="shared" si="285"/>
        <v>1.3323675108719542</v>
      </c>
      <c r="N360" s="65">
        <f t="shared" si="286"/>
        <v>3.2178187023838518</v>
      </c>
      <c r="O360" s="69">
        <f t="shared" si="287"/>
        <v>2.1452124682559011</v>
      </c>
      <c r="P360" s="68">
        <f t="shared" si="288"/>
        <v>1.6435050673964895</v>
      </c>
      <c r="Q360" s="65">
        <f t="shared" si="289"/>
        <v>3.3383070986559851</v>
      </c>
      <c r="R360" s="69">
        <f t="shared" si="290"/>
        <v>2.2255380657706567</v>
      </c>
      <c r="S360" s="68">
        <f t="shared" si="291"/>
        <v>1.9123531311817032</v>
      </c>
      <c r="T360" s="65">
        <f t="shared" si="292"/>
        <v>3.7078883878563906</v>
      </c>
      <c r="U360" s="69">
        <f t="shared" si="293"/>
        <v>2.4719255919042604</v>
      </c>
      <c r="V360" s="68">
        <f t="shared" si="294"/>
        <v>2.7300757831749394</v>
      </c>
      <c r="W360" s="65">
        <f t="shared" si="295"/>
        <v>4.5785084716967681</v>
      </c>
      <c r="X360" s="69">
        <f t="shared" si="296"/>
        <v>3.0523389811311787</v>
      </c>
      <c r="Y360" s="68">
        <f t="shared" si="297"/>
        <v>0</v>
      </c>
      <c r="Z360" s="65">
        <f t="shared" si="298"/>
        <v>0</v>
      </c>
      <c r="AA360" s="69">
        <f t="shared" si="299"/>
        <v>0</v>
      </c>
      <c r="AB360" s="98">
        <f>SUMIF(BN360:BU360,"VERDADEIRO",BN$3:$BU359)</f>
        <v>0</v>
      </c>
      <c r="AC360" s="97">
        <f t="shared" si="258"/>
        <v>357</v>
      </c>
      <c r="AD360">
        <f>RTD("tryd.rtdserver",,"COT",B360,"ULT")</f>
        <v>9.4700000000000006</v>
      </c>
      <c r="AE360">
        <f>RTD("tryd.rtdserver",,"COT",C360,"ULT")</f>
        <v>25.15</v>
      </c>
      <c r="AF360">
        <f>VLOOKUP($AC360,LS_Coint_BD!$B$3:$AQ$1079,AF$2)*$AD360+VLOOKUP($AC360,LS_Coint_BD!$B$3:$AQ$1079,AF$2+1)</f>
        <v>0</v>
      </c>
      <c r="AG360">
        <f>VLOOKUP($AC360,LS_Coint_BD!$B$3:$AQ$1079,AG$2)*$AD360+VLOOKUP($AC360,LS_Coint_BD!$B$3:$AQ$1079,AG$2+1)</f>
        <v>0</v>
      </c>
      <c r="AH360">
        <f>VLOOKUP($AC360,LS_Coint_BD!$B$3:$AQ$1079,AH$2)*$AD360+VLOOKUP($AC360,LS_Coint_BD!$B$3:$AQ$1079,AH$2+1)</f>
        <v>24.097124967429735</v>
      </c>
      <c r="AI360">
        <f>VLOOKUP($AC360,LS_Coint_BD!$B$3:$AQ$1079,AI$2)*$AD360+VLOOKUP($AC360,LS_Coint_BD!$B$3:$AQ$1079,AI$2+1)</f>
        <v>23.817632489128044</v>
      </c>
      <c r="AJ360">
        <f>VLOOKUP($AC360,LS_Coint_BD!$B$3:$AQ$1079,AJ$2)*$AD360+VLOOKUP($AC360,LS_Coint_BD!$B$3:$AQ$1079,AJ$2+1)</f>
        <v>23.506494932603509</v>
      </c>
      <c r="AK360">
        <f>VLOOKUP($AC360,LS_Coint_BD!$B$3:$AQ$1079,AK$2)*$AD360+VLOOKUP($AC360,LS_Coint_BD!$B$3:$AQ$1079,AK$2+1)</f>
        <v>23.237646868818295</v>
      </c>
      <c r="AL360">
        <f>VLOOKUP($AC360,LS_Coint_BD!$B$3:$AQ$1079,AL$2)*$AD360+VLOOKUP($AC360,LS_Coint_BD!$B$3:$AQ$1079,AL$2+1)</f>
        <v>22.419924216825059</v>
      </c>
      <c r="AM360">
        <f>VLOOKUP($AC360,LS_Coint_BD!$B$3:$AQ$1079,AM$2)*$AD360+VLOOKUP($AC360,LS_Coint_BD!$B$3:$AQ$1079,AM$2+1)</f>
        <v>0</v>
      </c>
      <c r="AN360">
        <f>VLOOKUP($AC360,LS_Coint_BD!$B$3:$AQ$1079,AN$2)</f>
        <v>0</v>
      </c>
      <c r="AO360">
        <f>VLOOKUP($AC360,LS_Coint_BD!$B$3:$AQ$1079,AO$2)</f>
        <v>0</v>
      </c>
      <c r="AP360">
        <f>VLOOKUP($AC360,LS_Coint_BD!$B$3:$AQ$1079,AP$2)</f>
        <v>1.04733891739172</v>
      </c>
      <c r="AQ360">
        <f>VLOOKUP($AC360,LS_Coint_BD!$B$3:$AQ$1079,AQ$2)</f>
        <v>1.0726062341279501</v>
      </c>
      <c r="AR360">
        <f>VLOOKUP($AC360,LS_Coint_BD!$B$3:$AQ$1079,AR$2)</f>
        <v>1.1127690328853299</v>
      </c>
      <c r="AS360">
        <f>VLOOKUP($AC360,LS_Coint_BD!$B$3:$AQ$1079,AS$2)</f>
        <v>1.23596279595213</v>
      </c>
      <c r="AT360">
        <f>VLOOKUP($AC360,LS_Coint_BD!$B$3:$AQ$1079,AT$2)</f>
        <v>1.52616949056559</v>
      </c>
      <c r="AU360">
        <f>VLOOKUP($AC360,LS_Coint_BD!$B$3:$AQ$1079,AU$2)</f>
        <v>0</v>
      </c>
      <c r="AV360">
        <f>VLOOKUP($AC360,LS_Coint_BD!$B$3:$AQ$1079,AV$2)</f>
        <v>0</v>
      </c>
      <c r="AW360">
        <f>VLOOKUP($AC360,LS_Coint_BD!$B$3:$AQ$1079,AW$2)</f>
        <v>0</v>
      </c>
      <c r="AX360">
        <f>VLOOKUP($AC360,LS_Coint_BD!$B$3:$AQ$1079,AX$2)</f>
        <v>4.5677747298863599E-16</v>
      </c>
      <c r="AY360">
        <f>VLOOKUP($AC360,LS_Coint_BD!$B$3:$AQ$1079,AY$2)</f>
        <v>8.4376949871511903E-16</v>
      </c>
      <c r="AZ360">
        <f>VLOOKUP($AC360,LS_Coint_BD!$B$3:$AQ$1079,AZ$2)</f>
        <v>-3.01980662698043E-15</v>
      </c>
      <c r="BA360">
        <f>VLOOKUP($AC360,LS_Coint_BD!$B$3:$AQ$1079,BA$2)</f>
        <v>5.5067062021407803E-16</v>
      </c>
      <c r="BB360">
        <f>VLOOKUP($AC360,LS_Coint_BD!$B$3:$AQ$1079,BB$2)</f>
        <v>-1.51797766276021E-15</v>
      </c>
      <c r="BC360">
        <f>VLOOKUP($AC360,LS_Coint_BD!$B$3:$AQ$1079,BC$2)</f>
        <v>0</v>
      </c>
      <c r="BD360">
        <f t="shared" si="267"/>
        <v>0</v>
      </c>
      <c r="BE360">
        <f t="shared" si="268"/>
        <v>0</v>
      </c>
      <c r="BF360">
        <f t="shared" si="269"/>
        <v>2.0946778347834405</v>
      </c>
      <c r="BG360">
        <f t="shared" si="270"/>
        <v>2.1452124682559011</v>
      </c>
      <c r="BH360">
        <f t="shared" si="271"/>
        <v>2.2255380657706567</v>
      </c>
      <c r="BI360">
        <f t="shared" si="272"/>
        <v>2.4719255919042604</v>
      </c>
      <c r="BJ360">
        <f t="shared" si="273"/>
        <v>3.0523389811311787</v>
      </c>
      <c r="BK360">
        <f t="shared" si="274"/>
        <v>0</v>
      </c>
      <c r="BL360">
        <f t="shared" si="275"/>
        <v>0</v>
      </c>
      <c r="BN360" s="19" t="b">
        <f t="shared" si="259"/>
        <v>0</v>
      </c>
      <c r="BO360" s="19" t="b">
        <f t="shared" si="260"/>
        <v>0</v>
      </c>
      <c r="BP360" s="19" t="b">
        <f t="shared" si="261"/>
        <v>0</v>
      </c>
      <c r="BQ360" s="19" t="b">
        <f t="shared" si="262"/>
        <v>0</v>
      </c>
      <c r="BR360" s="19" t="b">
        <f t="shared" si="263"/>
        <v>0</v>
      </c>
      <c r="BS360" s="19" t="b">
        <f t="shared" si="264"/>
        <v>0</v>
      </c>
      <c r="BT360" s="19" t="b">
        <f t="shared" si="265"/>
        <v>0</v>
      </c>
      <c r="BU360" s="19" t="b">
        <f t="shared" si="266"/>
        <v>0</v>
      </c>
    </row>
    <row r="361" spans="2:73" x14ac:dyDescent="0.3">
      <c r="B361" s="17" t="str">
        <f>VLOOKUP($AC361,LS_Coint_BD!$B$3:$D$1079,2)</f>
        <v>EMBR3</v>
      </c>
      <c r="C361" s="87" t="str">
        <f>VLOOKUP($AC361,LS_Coint_BD!$B$3:$D$1079,3)</f>
        <v>MULT3</v>
      </c>
      <c r="D361" s="70">
        <f t="shared" si="276"/>
        <v>0</v>
      </c>
      <c r="E361" s="66">
        <f t="shared" si="277"/>
        <v>0</v>
      </c>
      <c r="F361" s="71">
        <f t="shared" si="278"/>
        <v>0</v>
      </c>
      <c r="G361" s="70">
        <f t="shared" si="279"/>
        <v>0</v>
      </c>
      <c r="H361" s="66">
        <f t="shared" si="280"/>
        <v>0</v>
      </c>
      <c r="I361" s="71">
        <f t="shared" si="281"/>
        <v>0</v>
      </c>
      <c r="J361" s="70">
        <f t="shared" si="282"/>
        <v>-1.3781431652804095</v>
      </c>
      <c r="K361" s="66">
        <f t="shared" si="283"/>
        <v>-3.3564993969092147</v>
      </c>
      <c r="L361" s="71">
        <f t="shared" si="284"/>
        <v>-2.2376662646061432</v>
      </c>
      <c r="M361" s="70">
        <f t="shared" si="285"/>
        <v>-1.1626780519133</v>
      </c>
      <c r="N361" s="66">
        <f t="shared" si="286"/>
        <v>-3.3912961354821611</v>
      </c>
      <c r="O361" s="71">
        <f t="shared" si="287"/>
        <v>-2.2608640903214408</v>
      </c>
      <c r="P361" s="70">
        <f t="shared" si="288"/>
        <v>-1.1326881974898697</v>
      </c>
      <c r="Q361" s="66">
        <f t="shared" si="289"/>
        <v>-3.3529381516709376</v>
      </c>
      <c r="R361" s="71">
        <f t="shared" si="290"/>
        <v>-2.2352921011139584</v>
      </c>
      <c r="S361" s="70">
        <f t="shared" si="291"/>
        <v>-0.90992282780499067</v>
      </c>
      <c r="T361" s="66">
        <f t="shared" si="292"/>
        <v>-3.8622317046902719</v>
      </c>
      <c r="U361" s="71">
        <f t="shared" si="293"/>
        <v>-2.5748211364601814</v>
      </c>
      <c r="V361" s="70">
        <f t="shared" si="294"/>
        <v>-0.17841400718086931</v>
      </c>
      <c r="W361" s="66">
        <f t="shared" si="295"/>
        <v>-4.6451572997587203</v>
      </c>
      <c r="X361" s="71">
        <f t="shared" si="296"/>
        <v>-3.0967715331724803</v>
      </c>
      <c r="Y361" s="70">
        <f t="shared" si="297"/>
        <v>-0.98738724647665777</v>
      </c>
      <c r="Z361" s="66">
        <f t="shared" si="298"/>
        <v>-4.971865631832296</v>
      </c>
      <c r="AA361" s="71">
        <f t="shared" si="299"/>
        <v>-3.3145770878881975</v>
      </c>
      <c r="AB361" s="98">
        <f>SUMIF(BN361:BU361,"VERDADEIRO",BN$3:$BU360)</f>
        <v>0</v>
      </c>
      <c r="AC361" s="97">
        <f t="shared" si="258"/>
        <v>358</v>
      </c>
      <c r="AD361">
        <f>RTD("tryd.rtdserver",,"COT",B361,"ULT")</f>
        <v>9.4700000000000006</v>
      </c>
      <c r="AE361">
        <f>RTD("tryd.rtdserver",,"COT",C361,"ULT")</f>
        <v>21.84</v>
      </c>
      <c r="AF361">
        <f>VLOOKUP($AC361,LS_Coint_BD!$B$3:$AQ$1079,AF$2)*$AD361+VLOOKUP($AC361,LS_Coint_BD!$B$3:$AQ$1079,AF$2+1)</f>
        <v>0</v>
      </c>
      <c r="AG361">
        <f>VLOOKUP($AC361,LS_Coint_BD!$B$3:$AQ$1079,AG$2)*$AD361+VLOOKUP($AC361,LS_Coint_BD!$B$3:$AQ$1079,AG$2+1)</f>
        <v>0</v>
      </c>
      <c r="AH361">
        <f>VLOOKUP($AC361,LS_Coint_BD!$B$3:$AQ$1079,AH$2)*$AD361+VLOOKUP($AC361,LS_Coint_BD!$B$3:$AQ$1079,AH$2+1)</f>
        <v>23.218143165280409</v>
      </c>
      <c r="AI361">
        <f>VLOOKUP($AC361,LS_Coint_BD!$B$3:$AQ$1079,AI$2)*$AD361+VLOOKUP($AC361,LS_Coint_BD!$B$3:$AQ$1079,AI$2+1)</f>
        <v>23.0026780519133</v>
      </c>
      <c r="AJ361">
        <f>VLOOKUP($AC361,LS_Coint_BD!$B$3:$AQ$1079,AJ$2)*$AD361+VLOOKUP($AC361,LS_Coint_BD!$B$3:$AQ$1079,AJ$2+1)</f>
        <v>22.97268819748987</v>
      </c>
      <c r="AK361">
        <f>VLOOKUP($AC361,LS_Coint_BD!$B$3:$AQ$1079,AK$2)*$AD361+VLOOKUP($AC361,LS_Coint_BD!$B$3:$AQ$1079,AK$2+1)</f>
        <v>22.749922827804991</v>
      </c>
      <c r="AL361">
        <f>VLOOKUP($AC361,LS_Coint_BD!$B$3:$AQ$1079,AL$2)*$AD361+VLOOKUP($AC361,LS_Coint_BD!$B$3:$AQ$1079,AL$2+1)</f>
        <v>22.018414007180869</v>
      </c>
      <c r="AM361">
        <f>VLOOKUP($AC361,LS_Coint_BD!$B$3:$AQ$1079,AM$2)*$AD361+VLOOKUP($AC361,LS_Coint_BD!$B$3:$AQ$1079,AM$2+1)</f>
        <v>22.827387246476658</v>
      </c>
      <c r="AN361">
        <f>VLOOKUP($AC361,LS_Coint_BD!$B$3:$AQ$1079,AN$2)</f>
        <v>0</v>
      </c>
      <c r="AO361">
        <f>VLOOKUP($AC361,LS_Coint_BD!$B$3:$AQ$1079,AO$2)</f>
        <v>0</v>
      </c>
      <c r="AP361">
        <f>VLOOKUP($AC361,LS_Coint_BD!$B$3:$AQ$1079,AP$2)</f>
        <v>1.11883313230307</v>
      </c>
      <c r="AQ361">
        <f>VLOOKUP($AC361,LS_Coint_BD!$B$3:$AQ$1079,AQ$2)</f>
        <v>1.1304320451607199</v>
      </c>
      <c r="AR361">
        <f>VLOOKUP($AC361,LS_Coint_BD!$B$3:$AQ$1079,AR$2)</f>
        <v>1.1176460505569801</v>
      </c>
      <c r="AS361">
        <f>VLOOKUP($AC361,LS_Coint_BD!$B$3:$AQ$1079,AS$2)</f>
        <v>1.28741056823009</v>
      </c>
      <c r="AT361">
        <f>VLOOKUP($AC361,LS_Coint_BD!$B$3:$AQ$1079,AT$2)</f>
        <v>1.5483857665862399</v>
      </c>
      <c r="AU361">
        <f>VLOOKUP($AC361,LS_Coint_BD!$B$3:$AQ$1079,AU$2)</f>
        <v>1.6572885439441001</v>
      </c>
      <c r="AV361">
        <f>VLOOKUP($AC361,LS_Coint_BD!$B$3:$AQ$1079,AV$2)</f>
        <v>0</v>
      </c>
      <c r="AW361">
        <f>VLOOKUP($AC361,LS_Coint_BD!$B$3:$AQ$1079,AW$2)</f>
        <v>0</v>
      </c>
      <c r="AX361">
        <f>VLOOKUP($AC361,LS_Coint_BD!$B$3:$AQ$1079,AX$2)</f>
        <v>-2.89292399559469E-15</v>
      </c>
      <c r="AY361">
        <f>VLOOKUP($AC361,LS_Coint_BD!$B$3:$AQ$1079,AY$2)</f>
        <v>-1.02140518265514E-15</v>
      </c>
      <c r="AZ361">
        <f>VLOOKUP($AC361,LS_Coint_BD!$B$3:$AQ$1079,AZ$2)</f>
        <v>1.5592465590291099E-15</v>
      </c>
      <c r="BA361">
        <f>VLOOKUP($AC361,LS_Coint_BD!$B$3:$AQ$1079,BA$2)</f>
        <v>-1.35003119794419E-15</v>
      </c>
      <c r="BB361">
        <f>VLOOKUP($AC361,LS_Coint_BD!$B$3:$AQ$1079,BB$2)</f>
        <v>-4.52163559120064E-16</v>
      </c>
      <c r="BC361">
        <f>VLOOKUP($AC361,LS_Coint_BD!$B$3:$AQ$1079,BC$2)</f>
        <v>2.6147972675971698E-15</v>
      </c>
      <c r="BD361">
        <f t="shared" si="267"/>
        <v>0</v>
      </c>
      <c r="BE361">
        <f t="shared" si="268"/>
        <v>0</v>
      </c>
      <c r="BF361">
        <f t="shared" si="269"/>
        <v>-2.2376662646061432</v>
      </c>
      <c r="BG361">
        <f t="shared" si="270"/>
        <v>-2.2608640903214408</v>
      </c>
      <c r="BH361">
        <f t="shared" si="271"/>
        <v>-2.2352921011139584</v>
      </c>
      <c r="BI361">
        <f t="shared" si="272"/>
        <v>-2.5748211364601814</v>
      </c>
      <c r="BJ361">
        <f t="shared" si="273"/>
        <v>-3.0967715331724803</v>
      </c>
      <c r="BK361">
        <f t="shared" si="274"/>
        <v>-3.3145770878881975</v>
      </c>
      <c r="BL361">
        <f t="shared" si="275"/>
        <v>0</v>
      </c>
      <c r="BN361" s="30" t="b">
        <f t="shared" si="259"/>
        <v>0</v>
      </c>
      <c r="BO361" s="30" t="b">
        <f t="shared" si="260"/>
        <v>0</v>
      </c>
      <c r="BP361" s="30" t="b">
        <f t="shared" si="261"/>
        <v>0</v>
      </c>
      <c r="BQ361" s="30" t="b">
        <f t="shared" si="262"/>
        <v>0</v>
      </c>
      <c r="BR361" s="30" t="b">
        <f t="shared" si="263"/>
        <v>0</v>
      </c>
      <c r="BS361" s="30" t="b">
        <f t="shared" si="264"/>
        <v>0</v>
      </c>
      <c r="BT361" s="30" t="b">
        <f t="shared" si="265"/>
        <v>0</v>
      </c>
      <c r="BU361" s="30" t="b">
        <f t="shared" si="266"/>
        <v>0</v>
      </c>
    </row>
    <row r="362" spans="2:73" x14ac:dyDescent="0.3">
      <c r="B362" s="17" t="str">
        <f>VLOOKUP($AC362,LS_Coint_BD!$B$3:$D$1079,2)</f>
        <v>EMBR3</v>
      </c>
      <c r="C362" s="87" t="str">
        <f>VLOOKUP($AC362,LS_Coint_BD!$B$3:$D$1079,3)</f>
        <v>PETR3</v>
      </c>
      <c r="D362" s="68">
        <f t="shared" si="276"/>
        <v>-0.27742422136914158</v>
      </c>
      <c r="E362" s="65">
        <f t="shared" si="277"/>
        <v>-3.7488407252444107</v>
      </c>
      <c r="F362" s="69">
        <f t="shared" si="278"/>
        <v>-2.4992271501629406</v>
      </c>
      <c r="G362" s="68">
        <f t="shared" si="279"/>
        <v>-0.20119600489077882</v>
      </c>
      <c r="H362" s="65">
        <f t="shared" si="280"/>
        <v>-3.5323996496798991</v>
      </c>
      <c r="I362" s="69">
        <f t="shared" si="281"/>
        <v>-2.3549330997865994</v>
      </c>
      <c r="J362" s="68">
        <f t="shared" si="282"/>
        <v>0.27441799726693006</v>
      </c>
      <c r="K362" s="65">
        <f t="shared" si="283"/>
        <v>4.0433599082754315</v>
      </c>
      <c r="L362" s="69">
        <f t="shared" si="284"/>
        <v>2.695573272183621</v>
      </c>
      <c r="M362" s="68">
        <f t="shared" si="285"/>
        <v>1.213485535774506</v>
      </c>
      <c r="N362" s="65">
        <f t="shared" si="286"/>
        <v>5.4165403224207589</v>
      </c>
      <c r="O362" s="69">
        <f t="shared" si="287"/>
        <v>3.6110268816138391</v>
      </c>
      <c r="P362" s="68">
        <f t="shared" si="288"/>
        <v>0</v>
      </c>
      <c r="Q362" s="65">
        <f t="shared" si="289"/>
        <v>0</v>
      </c>
      <c r="R362" s="69">
        <f t="shared" si="290"/>
        <v>0</v>
      </c>
      <c r="S362" s="68">
        <f t="shared" si="291"/>
        <v>3.3863362725347024</v>
      </c>
      <c r="T362" s="65">
        <f t="shared" si="292"/>
        <v>8.9471976166222156</v>
      </c>
      <c r="U362" s="69">
        <f t="shared" si="293"/>
        <v>5.9647984110814773</v>
      </c>
      <c r="V362" s="68">
        <f t="shared" si="294"/>
        <v>0</v>
      </c>
      <c r="W362" s="65">
        <f t="shared" si="295"/>
        <v>0</v>
      </c>
      <c r="X362" s="69">
        <f t="shared" si="296"/>
        <v>0</v>
      </c>
      <c r="Y362" s="68">
        <f t="shared" si="297"/>
        <v>0</v>
      </c>
      <c r="Z362" s="65">
        <f t="shared" si="298"/>
        <v>0</v>
      </c>
      <c r="AA362" s="69">
        <f t="shared" si="299"/>
        <v>0</v>
      </c>
      <c r="AB362" s="98">
        <f>SUMIF(BN362:BU362,"VERDADEIRO",BN$3:$BU361)</f>
        <v>0</v>
      </c>
      <c r="AC362" s="97">
        <f t="shared" si="258"/>
        <v>359</v>
      </c>
      <c r="AD362">
        <f>RTD("tryd.rtdserver",,"COT",B362,"ULT")</f>
        <v>9.4700000000000006</v>
      </c>
      <c r="AE362">
        <f>RTD("tryd.rtdserver",,"COT",C362,"ULT")</f>
        <v>29.68</v>
      </c>
      <c r="AF362">
        <f>VLOOKUP($AC362,LS_Coint_BD!$B$3:$AQ$1079,AF$2)*$AD362+VLOOKUP($AC362,LS_Coint_BD!$B$3:$AQ$1079,AF$2+1)</f>
        <v>29.957424221369141</v>
      </c>
      <c r="AG362">
        <f>VLOOKUP($AC362,LS_Coint_BD!$B$3:$AQ$1079,AG$2)*$AD362+VLOOKUP($AC362,LS_Coint_BD!$B$3:$AQ$1079,AG$2+1)</f>
        <v>29.881196004890779</v>
      </c>
      <c r="AH362">
        <f>VLOOKUP($AC362,LS_Coint_BD!$B$3:$AQ$1079,AH$2)*$AD362+VLOOKUP($AC362,LS_Coint_BD!$B$3:$AQ$1079,AH$2+1)</f>
        <v>29.40558200273307</v>
      </c>
      <c r="AI362">
        <f>VLOOKUP($AC362,LS_Coint_BD!$B$3:$AQ$1079,AI$2)*$AD362+VLOOKUP($AC362,LS_Coint_BD!$B$3:$AQ$1079,AI$2+1)</f>
        <v>28.466514464225494</v>
      </c>
      <c r="AJ362">
        <f>VLOOKUP($AC362,LS_Coint_BD!$B$3:$AQ$1079,AJ$2)*$AD362+VLOOKUP($AC362,LS_Coint_BD!$B$3:$AQ$1079,AJ$2+1)</f>
        <v>0</v>
      </c>
      <c r="AK362">
        <f>VLOOKUP($AC362,LS_Coint_BD!$B$3:$AQ$1079,AK$2)*$AD362+VLOOKUP($AC362,LS_Coint_BD!$B$3:$AQ$1079,AK$2+1)</f>
        <v>26.293663727465297</v>
      </c>
      <c r="AL362">
        <f>VLOOKUP($AC362,LS_Coint_BD!$B$3:$AQ$1079,AL$2)*$AD362+VLOOKUP($AC362,LS_Coint_BD!$B$3:$AQ$1079,AL$2+1)</f>
        <v>0</v>
      </c>
      <c r="AM362">
        <f>VLOOKUP($AC362,LS_Coint_BD!$B$3:$AQ$1079,AM$2)*$AD362+VLOOKUP($AC362,LS_Coint_BD!$B$3:$AQ$1079,AM$2+1)</f>
        <v>0</v>
      </c>
      <c r="AN362">
        <f>VLOOKUP($AC362,LS_Coint_BD!$B$3:$AQ$1079,AN$2)</f>
        <v>1.2496135750814701</v>
      </c>
      <c r="AO362">
        <f>VLOOKUP($AC362,LS_Coint_BD!$B$3:$AQ$1079,AO$2)</f>
        <v>1.1774665498932999</v>
      </c>
      <c r="AP362">
        <f>VLOOKUP($AC362,LS_Coint_BD!$B$3:$AQ$1079,AP$2)</f>
        <v>1.34778663609181</v>
      </c>
      <c r="AQ362">
        <f>VLOOKUP($AC362,LS_Coint_BD!$B$3:$AQ$1079,AQ$2)</f>
        <v>1.80551344080692</v>
      </c>
      <c r="AR362">
        <f>VLOOKUP($AC362,LS_Coint_BD!$B$3:$AQ$1079,AR$2)</f>
        <v>0</v>
      </c>
      <c r="AS362">
        <f>VLOOKUP($AC362,LS_Coint_BD!$B$3:$AQ$1079,AS$2)</f>
        <v>2.98239920554074</v>
      </c>
      <c r="AT362">
        <f>VLOOKUP($AC362,LS_Coint_BD!$B$3:$AQ$1079,AT$2)</f>
        <v>0</v>
      </c>
      <c r="AU362">
        <f>VLOOKUP($AC362,LS_Coint_BD!$B$3:$AQ$1079,AU$2)</f>
        <v>0</v>
      </c>
      <c r="AV362">
        <f>VLOOKUP($AC362,LS_Coint_BD!$B$3:$AQ$1079,AV$2)</f>
        <v>-6.3948846218409005E-16</v>
      </c>
      <c r="AW362">
        <f>VLOOKUP($AC362,LS_Coint_BD!$B$3:$AQ$1079,AW$2)</f>
        <v>4.1448326252672502E-16</v>
      </c>
      <c r="AX362">
        <f>VLOOKUP($AC362,LS_Coint_BD!$B$3:$AQ$1079,AX$2)</f>
        <v>7.1054273576010003E-16</v>
      </c>
      <c r="AY362">
        <f>VLOOKUP($AC362,LS_Coint_BD!$B$3:$AQ$1079,AY$2)</f>
        <v>-1.06581410364015E-15</v>
      </c>
      <c r="AZ362">
        <f>VLOOKUP($AC362,LS_Coint_BD!$B$3:$AQ$1079,AZ$2)</f>
        <v>0</v>
      </c>
      <c r="BA362">
        <f>VLOOKUP($AC362,LS_Coint_BD!$B$3:$AQ$1079,BA$2)</f>
        <v>-2.9842794901924199E-15</v>
      </c>
      <c r="BB362">
        <f>VLOOKUP($AC362,LS_Coint_BD!$B$3:$AQ$1079,BB$2)</f>
        <v>0</v>
      </c>
      <c r="BC362">
        <f>VLOOKUP($AC362,LS_Coint_BD!$B$3:$AQ$1079,BC$2)</f>
        <v>0</v>
      </c>
      <c r="BD362">
        <f t="shared" si="267"/>
        <v>-2.4992271501629406</v>
      </c>
      <c r="BE362">
        <f t="shared" si="268"/>
        <v>-2.3549330997865994</v>
      </c>
      <c r="BF362">
        <f t="shared" si="269"/>
        <v>2.695573272183621</v>
      </c>
      <c r="BG362">
        <f t="shared" si="270"/>
        <v>3.6110268816138391</v>
      </c>
      <c r="BH362">
        <f t="shared" si="271"/>
        <v>0</v>
      </c>
      <c r="BI362">
        <f t="shared" si="272"/>
        <v>5.9647984110814773</v>
      </c>
      <c r="BJ362">
        <f t="shared" si="273"/>
        <v>0</v>
      </c>
      <c r="BK362">
        <f t="shared" si="274"/>
        <v>0</v>
      </c>
      <c r="BL362">
        <f t="shared" si="275"/>
        <v>-2.4992271501629419</v>
      </c>
      <c r="BN362" s="19" t="b">
        <f t="shared" si="259"/>
        <v>0</v>
      </c>
      <c r="BO362" s="19" t="b">
        <f t="shared" si="260"/>
        <v>0</v>
      </c>
      <c r="BP362" s="19" t="b">
        <f t="shared" si="261"/>
        <v>0</v>
      </c>
      <c r="BQ362" s="19" t="b">
        <f t="shared" si="262"/>
        <v>0</v>
      </c>
      <c r="BR362" s="19" t="b">
        <f t="shared" si="263"/>
        <v>0</v>
      </c>
      <c r="BS362" s="19" t="b">
        <f t="shared" si="264"/>
        <v>0</v>
      </c>
      <c r="BT362" s="19" t="b">
        <f t="shared" si="265"/>
        <v>0</v>
      </c>
      <c r="BU362" s="19" t="b">
        <f t="shared" si="266"/>
        <v>0</v>
      </c>
    </row>
    <row r="363" spans="2:73" x14ac:dyDescent="0.3">
      <c r="B363" s="17" t="str">
        <f>VLOOKUP($AC363,LS_Coint_BD!$B$3:$D$1079,2)</f>
        <v>EMBR3</v>
      </c>
      <c r="C363" s="87" t="str">
        <f>VLOOKUP($AC363,LS_Coint_BD!$B$3:$D$1079,3)</f>
        <v>PETR4</v>
      </c>
      <c r="D363" s="70">
        <f t="shared" si="276"/>
        <v>-0.33984933535263906</v>
      </c>
      <c r="E363" s="66">
        <f t="shared" si="277"/>
        <v>-3.5793472717026891</v>
      </c>
      <c r="F363" s="71">
        <f t="shared" si="278"/>
        <v>-2.3862315144684594</v>
      </c>
      <c r="G363" s="70">
        <f t="shared" si="279"/>
        <v>-0.24186346644652801</v>
      </c>
      <c r="H363" s="66">
        <f t="shared" si="280"/>
        <v>-3.4172601972561858</v>
      </c>
      <c r="I363" s="71">
        <f t="shared" si="281"/>
        <v>-2.2781734648374572</v>
      </c>
      <c r="J363" s="70">
        <f t="shared" si="282"/>
        <v>0.25391574394591032</v>
      </c>
      <c r="K363" s="66">
        <f t="shared" si="283"/>
        <v>4.0117297209112763</v>
      </c>
      <c r="L363" s="71">
        <f t="shared" si="284"/>
        <v>2.6744864806075177</v>
      </c>
      <c r="M363" s="70">
        <f t="shared" si="285"/>
        <v>1.1990831654860088</v>
      </c>
      <c r="N363" s="66">
        <f t="shared" si="286"/>
        <v>5.4229225096463676</v>
      </c>
      <c r="O363" s="71">
        <f t="shared" si="287"/>
        <v>3.6152816730975785</v>
      </c>
      <c r="P363" s="70">
        <f t="shared" si="288"/>
        <v>0</v>
      </c>
      <c r="Q363" s="66">
        <f t="shared" si="289"/>
        <v>0</v>
      </c>
      <c r="R363" s="71">
        <f t="shared" si="290"/>
        <v>0</v>
      </c>
      <c r="S363" s="70">
        <f t="shared" si="291"/>
        <v>3.2661492632054312</v>
      </c>
      <c r="T363" s="66">
        <f t="shared" si="292"/>
        <v>8.70814712209242</v>
      </c>
      <c r="U363" s="71">
        <f t="shared" si="293"/>
        <v>5.8054314147282797</v>
      </c>
      <c r="V363" s="70">
        <f t="shared" si="294"/>
        <v>0</v>
      </c>
      <c r="W363" s="66">
        <f t="shared" si="295"/>
        <v>0</v>
      </c>
      <c r="X363" s="71">
        <f t="shared" si="296"/>
        <v>0</v>
      </c>
      <c r="Y363" s="70">
        <f t="shared" si="297"/>
        <v>0</v>
      </c>
      <c r="Z363" s="66">
        <f t="shared" si="298"/>
        <v>0</v>
      </c>
      <c r="AA363" s="71">
        <f t="shared" si="299"/>
        <v>0</v>
      </c>
      <c r="AB363" s="98">
        <f>SUMIF(BN363:BU363,"VERDADEIRO",BN$3:$BU362)</f>
        <v>0</v>
      </c>
      <c r="AC363" s="97">
        <f t="shared" si="258"/>
        <v>360</v>
      </c>
      <c r="AD363">
        <f>RTD("tryd.rtdserver",,"COT",B363,"ULT")</f>
        <v>9.4700000000000006</v>
      </c>
      <c r="AE363">
        <f>RTD("tryd.rtdserver",,"COT",C363,"ULT")</f>
        <v>29.02</v>
      </c>
      <c r="AF363">
        <f>VLOOKUP($AC363,LS_Coint_BD!$B$3:$AQ$1079,AF$2)*$AD363+VLOOKUP($AC363,LS_Coint_BD!$B$3:$AQ$1079,AF$2+1)</f>
        <v>29.359849335352639</v>
      </c>
      <c r="AG363">
        <f>VLOOKUP($AC363,LS_Coint_BD!$B$3:$AQ$1079,AG$2)*$AD363+VLOOKUP($AC363,LS_Coint_BD!$B$3:$AQ$1079,AG$2+1)</f>
        <v>29.261863466446528</v>
      </c>
      <c r="AH363">
        <f>VLOOKUP($AC363,LS_Coint_BD!$B$3:$AQ$1079,AH$2)*$AD363+VLOOKUP($AC363,LS_Coint_BD!$B$3:$AQ$1079,AH$2+1)</f>
        <v>28.766084256054089</v>
      </c>
      <c r="AI363">
        <f>VLOOKUP($AC363,LS_Coint_BD!$B$3:$AQ$1079,AI$2)*$AD363+VLOOKUP($AC363,LS_Coint_BD!$B$3:$AQ$1079,AI$2+1)</f>
        <v>27.820916834513991</v>
      </c>
      <c r="AJ363">
        <f>VLOOKUP($AC363,LS_Coint_BD!$B$3:$AQ$1079,AJ$2)*$AD363+VLOOKUP($AC363,LS_Coint_BD!$B$3:$AQ$1079,AJ$2+1)</f>
        <v>0</v>
      </c>
      <c r="AK363">
        <f>VLOOKUP($AC363,LS_Coint_BD!$B$3:$AQ$1079,AK$2)*$AD363+VLOOKUP($AC363,LS_Coint_BD!$B$3:$AQ$1079,AK$2+1)</f>
        <v>25.753850736794568</v>
      </c>
      <c r="AL363">
        <f>VLOOKUP($AC363,LS_Coint_BD!$B$3:$AQ$1079,AL$2)*$AD363+VLOOKUP($AC363,LS_Coint_BD!$B$3:$AQ$1079,AL$2+1)</f>
        <v>0</v>
      </c>
      <c r="AM363">
        <f>VLOOKUP($AC363,LS_Coint_BD!$B$3:$AQ$1079,AM$2)*$AD363+VLOOKUP($AC363,LS_Coint_BD!$B$3:$AQ$1079,AM$2+1)</f>
        <v>0</v>
      </c>
      <c r="AN363">
        <f>VLOOKUP($AC363,LS_Coint_BD!$B$3:$AQ$1079,AN$2)</f>
        <v>1.1931157572342299</v>
      </c>
      <c r="AO363">
        <f>VLOOKUP($AC363,LS_Coint_BD!$B$3:$AQ$1079,AO$2)</f>
        <v>1.1390867324187299</v>
      </c>
      <c r="AP363">
        <f>VLOOKUP($AC363,LS_Coint_BD!$B$3:$AQ$1079,AP$2)</f>
        <v>1.33724324030376</v>
      </c>
      <c r="AQ363">
        <f>VLOOKUP($AC363,LS_Coint_BD!$B$3:$AQ$1079,AQ$2)</f>
        <v>1.8076408365487899</v>
      </c>
      <c r="AR363">
        <f>VLOOKUP($AC363,LS_Coint_BD!$B$3:$AQ$1079,AR$2)</f>
        <v>0</v>
      </c>
      <c r="AS363">
        <f>VLOOKUP($AC363,LS_Coint_BD!$B$3:$AQ$1079,AS$2)</f>
        <v>2.9027157073641399</v>
      </c>
      <c r="AT363">
        <f>VLOOKUP($AC363,LS_Coint_BD!$B$3:$AQ$1079,AT$2)</f>
        <v>0</v>
      </c>
      <c r="AU363">
        <f>VLOOKUP($AC363,LS_Coint_BD!$B$3:$AQ$1079,AU$2)</f>
        <v>0</v>
      </c>
      <c r="AV363">
        <f>VLOOKUP($AC363,LS_Coint_BD!$B$3:$AQ$1079,AV$2)</f>
        <v>4.2632564145606E-16</v>
      </c>
      <c r="AW363">
        <f>VLOOKUP($AC363,LS_Coint_BD!$B$3:$AQ$1079,AW$2)</f>
        <v>2.7237471537470501E-15</v>
      </c>
      <c r="AX363">
        <f>VLOOKUP($AC363,LS_Coint_BD!$B$3:$AQ$1079,AX$2)</f>
        <v>-2.1062516810031502E-15</v>
      </c>
      <c r="AY363">
        <f>VLOOKUP($AC363,LS_Coint_BD!$B$3:$AQ$1079,AY$2)</f>
        <v>-1.4210854715202001E-15</v>
      </c>
      <c r="AZ363">
        <f>VLOOKUP($AC363,LS_Coint_BD!$B$3:$AQ$1079,AZ$2)</f>
        <v>0</v>
      </c>
      <c r="BA363">
        <f>VLOOKUP($AC363,LS_Coint_BD!$B$3:$AQ$1079,BA$2)</f>
        <v>-4.2632564145606E-16</v>
      </c>
      <c r="BB363">
        <f>VLOOKUP($AC363,LS_Coint_BD!$B$3:$AQ$1079,BB$2)</f>
        <v>0</v>
      </c>
      <c r="BC363">
        <f>VLOOKUP($AC363,LS_Coint_BD!$B$3:$AQ$1079,BC$2)</f>
        <v>0</v>
      </c>
      <c r="BD363">
        <f t="shared" si="267"/>
        <v>-2.3862315144684594</v>
      </c>
      <c r="BE363">
        <f t="shared" si="268"/>
        <v>-2.2781734648374572</v>
      </c>
      <c r="BF363">
        <f t="shared" si="269"/>
        <v>2.6744864806075177</v>
      </c>
      <c r="BG363">
        <f t="shared" si="270"/>
        <v>3.6152816730975785</v>
      </c>
      <c r="BH363">
        <f t="shared" si="271"/>
        <v>0</v>
      </c>
      <c r="BI363">
        <f t="shared" si="272"/>
        <v>5.8054314147282797</v>
      </c>
      <c r="BJ363">
        <f t="shared" si="273"/>
        <v>0</v>
      </c>
      <c r="BK363">
        <f t="shared" si="274"/>
        <v>0</v>
      </c>
      <c r="BL363">
        <f t="shared" si="275"/>
        <v>-2.3862315144684585</v>
      </c>
      <c r="BN363" s="30" t="b">
        <f t="shared" si="259"/>
        <v>0</v>
      </c>
      <c r="BO363" s="30" t="b">
        <f t="shared" si="260"/>
        <v>0</v>
      </c>
      <c r="BP363" s="30" t="b">
        <f t="shared" si="261"/>
        <v>0</v>
      </c>
      <c r="BQ363" s="30" t="b">
        <f t="shared" si="262"/>
        <v>0</v>
      </c>
      <c r="BR363" s="30" t="b">
        <f t="shared" si="263"/>
        <v>0</v>
      </c>
      <c r="BS363" s="30" t="b">
        <f t="shared" si="264"/>
        <v>0</v>
      </c>
      <c r="BT363" s="30" t="b">
        <f t="shared" si="265"/>
        <v>0</v>
      </c>
      <c r="BU363" s="30" t="b">
        <f t="shared" si="266"/>
        <v>0</v>
      </c>
    </row>
    <row r="364" spans="2:73" x14ac:dyDescent="0.3">
      <c r="B364" s="17" t="str">
        <f>VLOOKUP($AC364,LS_Coint_BD!$B$3:$D$1079,2)</f>
        <v>EMBR3</v>
      </c>
      <c r="C364" s="87" t="str">
        <f>VLOOKUP($AC364,LS_Coint_BD!$B$3:$D$1079,3)</f>
        <v>YDUQ3</v>
      </c>
      <c r="D364" s="68">
        <f t="shared" si="276"/>
        <v>0</v>
      </c>
      <c r="E364" s="65">
        <f t="shared" si="277"/>
        <v>0</v>
      </c>
      <c r="F364" s="69">
        <f t="shared" si="278"/>
        <v>0</v>
      </c>
      <c r="G364" s="68">
        <f t="shared" si="279"/>
        <v>-1.8358327094637445</v>
      </c>
      <c r="H364" s="65">
        <f t="shared" si="280"/>
        <v>-5.0727457573816759</v>
      </c>
      <c r="I364" s="69">
        <f t="shared" si="281"/>
        <v>-3.3818305049211173</v>
      </c>
      <c r="J364" s="68">
        <f t="shared" si="282"/>
        <v>-2.323269767345522</v>
      </c>
      <c r="K364" s="65">
        <f t="shared" si="283"/>
        <v>-5.5319455174528231</v>
      </c>
      <c r="L364" s="69">
        <f t="shared" si="284"/>
        <v>-3.6879636783018821</v>
      </c>
      <c r="M364" s="68">
        <f t="shared" si="285"/>
        <v>0</v>
      </c>
      <c r="N364" s="65">
        <f t="shared" si="286"/>
        <v>0</v>
      </c>
      <c r="O364" s="69">
        <f t="shared" si="287"/>
        <v>0</v>
      </c>
      <c r="P364" s="68">
        <f t="shared" si="288"/>
        <v>-2.6779901410818425</v>
      </c>
      <c r="Q364" s="65">
        <f t="shared" si="289"/>
        <v>-5.6229027746574882</v>
      </c>
      <c r="R364" s="69">
        <f t="shared" si="290"/>
        <v>-3.7486018497716587</v>
      </c>
      <c r="S364" s="68">
        <f t="shared" si="291"/>
        <v>-1.8875877446946774</v>
      </c>
      <c r="T364" s="65">
        <f t="shared" si="292"/>
        <v>-6.8025444852347086</v>
      </c>
      <c r="U364" s="69">
        <f t="shared" si="293"/>
        <v>-4.5350296568231387</v>
      </c>
      <c r="V364" s="68">
        <f t="shared" si="294"/>
        <v>0.6371126686167301</v>
      </c>
      <c r="W364" s="65">
        <f t="shared" si="295"/>
        <v>10.837928331122315</v>
      </c>
      <c r="X364" s="69">
        <f t="shared" si="296"/>
        <v>7.2252855540815437</v>
      </c>
      <c r="Y364" s="68">
        <f t="shared" si="297"/>
        <v>0.16652859440729628</v>
      </c>
      <c r="Z364" s="65">
        <f t="shared" si="298"/>
        <v>10.553555271621242</v>
      </c>
      <c r="AA364" s="69">
        <f t="shared" si="299"/>
        <v>7.0357035144141609</v>
      </c>
      <c r="AB364" s="98">
        <f>SUMIF(BN364:BU364,"VERDADEIRO",BN$3:$BU363)</f>
        <v>0</v>
      </c>
      <c r="AC364" s="97">
        <f t="shared" si="258"/>
        <v>361</v>
      </c>
      <c r="AD364">
        <f>RTD("tryd.rtdserver",,"COT",B364,"ULT")</f>
        <v>9.4700000000000006</v>
      </c>
      <c r="AE364">
        <f>RTD("tryd.rtdserver",,"COT",C364,"ULT")</f>
        <v>33.44</v>
      </c>
      <c r="AF364">
        <f>VLOOKUP($AC364,LS_Coint_BD!$B$3:$AQ$1079,AF$2)*$AD364+VLOOKUP($AC364,LS_Coint_BD!$B$3:$AQ$1079,AF$2+1)</f>
        <v>0</v>
      </c>
      <c r="AG364">
        <f>VLOOKUP($AC364,LS_Coint_BD!$B$3:$AQ$1079,AG$2)*$AD364+VLOOKUP($AC364,LS_Coint_BD!$B$3:$AQ$1079,AG$2+1)</f>
        <v>35.275832709463742</v>
      </c>
      <c r="AH364">
        <f>VLOOKUP($AC364,LS_Coint_BD!$B$3:$AQ$1079,AH$2)*$AD364+VLOOKUP($AC364,LS_Coint_BD!$B$3:$AQ$1079,AH$2+1)</f>
        <v>35.76326976734552</v>
      </c>
      <c r="AI364">
        <f>VLOOKUP($AC364,LS_Coint_BD!$B$3:$AQ$1079,AI$2)*$AD364+VLOOKUP($AC364,LS_Coint_BD!$B$3:$AQ$1079,AI$2+1)</f>
        <v>0</v>
      </c>
      <c r="AJ364">
        <f>VLOOKUP($AC364,LS_Coint_BD!$B$3:$AQ$1079,AJ$2)*$AD364+VLOOKUP($AC364,LS_Coint_BD!$B$3:$AQ$1079,AJ$2+1)</f>
        <v>36.11799014108184</v>
      </c>
      <c r="AK364">
        <f>VLOOKUP($AC364,LS_Coint_BD!$B$3:$AQ$1079,AK$2)*$AD364+VLOOKUP($AC364,LS_Coint_BD!$B$3:$AQ$1079,AK$2+1)</f>
        <v>35.327587744694675</v>
      </c>
      <c r="AL364">
        <f>VLOOKUP($AC364,LS_Coint_BD!$B$3:$AQ$1079,AL$2)*$AD364+VLOOKUP($AC364,LS_Coint_BD!$B$3:$AQ$1079,AL$2+1)</f>
        <v>32.802887331383268</v>
      </c>
      <c r="AM364">
        <f>VLOOKUP($AC364,LS_Coint_BD!$B$3:$AQ$1079,AM$2)*$AD364+VLOOKUP($AC364,LS_Coint_BD!$B$3:$AQ$1079,AM$2+1)</f>
        <v>33.273471405592701</v>
      </c>
      <c r="AN364">
        <f>VLOOKUP($AC364,LS_Coint_BD!$B$3:$AQ$1079,AN$2)</f>
        <v>0</v>
      </c>
      <c r="AO364">
        <f>VLOOKUP($AC364,LS_Coint_BD!$B$3:$AQ$1079,AO$2)</f>
        <v>1.69091525246056</v>
      </c>
      <c r="AP364">
        <f>VLOOKUP($AC364,LS_Coint_BD!$B$3:$AQ$1079,AP$2)</f>
        <v>1.8439818391509399</v>
      </c>
      <c r="AQ364">
        <f>VLOOKUP($AC364,LS_Coint_BD!$B$3:$AQ$1079,AQ$2)</f>
        <v>0</v>
      </c>
      <c r="AR364">
        <f>VLOOKUP($AC364,LS_Coint_BD!$B$3:$AQ$1079,AR$2)</f>
        <v>1.87430092488583</v>
      </c>
      <c r="AS364">
        <f>VLOOKUP($AC364,LS_Coint_BD!$B$3:$AQ$1079,AS$2)</f>
        <v>2.2675148284115698</v>
      </c>
      <c r="AT364">
        <f>VLOOKUP($AC364,LS_Coint_BD!$B$3:$AQ$1079,AT$2)</f>
        <v>3.6126427770407701</v>
      </c>
      <c r="AU364">
        <f>VLOOKUP($AC364,LS_Coint_BD!$B$3:$AQ$1079,AU$2)</f>
        <v>3.51785175720708</v>
      </c>
      <c r="AV364">
        <f>VLOOKUP($AC364,LS_Coint_BD!$B$3:$AQ$1079,AV$2)</f>
        <v>0</v>
      </c>
      <c r="AW364">
        <f>VLOOKUP($AC364,LS_Coint_BD!$B$3:$AQ$1079,AW$2)</f>
        <v>2.54611146980703E-15</v>
      </c>
      <c r="AX364">
        <f>VLOOKUP($AC364,LS_Coint_BD!$B$3:$AQ$1079,AX$2)</f>
        <v>-2.2331343123888898E-15</v>
      </c>
      <c r="AY364">
        <f>VLOOKUP($AC364,LS_Coint_BD!$B$3:$AQ$1079,AY$2)</f>
        <v>0</v>
      </c>
      <c r="AZ364">
        <f>VLOOKUP($AC364,LS_Coint_BD!$B$3:$AQ$1079,AZ$2)</f>
        <v>1.26318708579573E-15</v>
      </c>
      <c r="BA364">
        <f>VLOOKUP($AC364,LS_Coint_BD!$B$3:$AQ$1079,BA$2)</f>
        <v>7.6383344094210798E-16</v>
      </c>
      <c r="BB364">
        <f>VLOOKUP($AC364,LS_Coint_BD!$B$3:$AQ$1079,BB$2)</f>
        <v>3.7464980612805303E-15</v>
      </c>
      <c r="BC364">
        <f>VLOOKUP($AC364,LS_Coint_BD!$B$3:$AQ$1079,BC$2)</f>
        <v>1.0800249583553501E-15</v>
      </c>
      <c r="BD364">
        <f t="shared" si="267"/>
        <v>0</v>
      </c>
      <c r="BE364">
        <f t="shared" si="268"/>
        <v>-3.3818305049211173</v>
      </c>
      <c r="BF364">
        <f t="shared" si="269"/>
        <v>-3.6879636783018821</v>
      </c>
      <c r="BG364">
        <f t="shared" si="270"/>
        <v>0</v>
      </c>
      <c r="BH364">
        <f t="shared" si="271"/>
        <v>-3.7486018497716587</v>
      </c>
      <c r="BI364">
        <f t="shared" si="272"/>
        <v>-4.5350296568231387</v>
      </c>
      <c r="BJ364">
        <f t="shared" si="273"/>
        <v>7.2252855540815437</v>
      </c>
      <c r="BK364">
        <f t="shared" si="274"/>
        <v>7.0357035144141609</v>
      </c>
      <c r="BL364">
        <f t="shared" si="275"/>
        <v>0</v>
      </c>
      <c r="BN364" s="19" t="b">
        <f t="shared" si="259"/>
        <v>0</v>
      </c>
      <c r="BO364" s="19" t="b">
        <f t="shared" si="260"/>
        <v>0</v>
      </c>
      <c r="BP364" s="19" t="b">
        <f t="shared" si="261"/>
        <v>0</v>
      </c>
      <c r="BQ364" s="19" t="b">
        <f t="shared" si="262"/>
        <v>0</v>
      </c>
      <c r="BR364" s="19" t="b">
        <f t="shared" si="263"/>
        <v>0</v>
      </c>
      <c r="BS364" s="19" t="b">
        <f t="shared" si="264"/>
        <v>0</v>
      </c>
      <c r="BT364" s="19" t="b">
        <f t="shared" si="265"/>
        <v>0</v>
      </c>
      <c r="BU364" s="19" t="b">
        <f t="shared" si="266"/>
        <v>0</v>
      </c>
    </row>
    <row r="365" spans="2:73" x14ac:dyDescent="0.3">
      <c r="B365" s="17" t="str">
        <f>VLOOKUP($AC365,LS_Coint_BD!$B$3:$D$1079,2)</f>
        <v>ENBR3</v>
      </c>
      <c r="C365" s="87" t="str">
        <f>VLOOKUP($AC365,LS_Coint_BD!$B$3:$D$1079,3)</f>
        <v>ABEV3</v>
      </c>
      <c r="D365" s="70">
        <f t="shared" si="276"/>
        <v>-8.2753651540329543E-2</v>
      </c>
      <c r="E365" s="66">
        <f t="shared" si="277"/>
        <v>-2.1266274105304221</v>
      </c>
      <c r="F365" s="71">
        <f t="shared" si="278"/>
        <v>-1.4177516070202816</v>
      </c>
      <c r="G365" s="70">
        <f t="shared" si="279"/>
        <v>0</v>
      </c>
      <c r="H365" s="66">
        <f t="shared" si="280"/>
        <v>0</v>
      </c>
      <c r="I365" s="71">
        <f t="shared" si="281"/>
        <v>0</v>
      </c>
      <c r="J365" s="70">
        <f t="shared" si="282"/>
        <v>5.1533892035303452E-2</v>
      </c>
      <c r="K365" s="66">
        <f t="shared" si="283"/>
        <v>2.3452404169300953</v>
      </c>
      <c r="L365" s="71">
        <f t="shared" si="284"/>
        <v>1.5634936112867304</v>
      </c>
      <c r="M365" s="70">
        <f t="shared" si="285"/>
        <v>0</v>
      </c>
      <c r="N365" s="66">
        <f t="shared" si="286"/>
        <v>0</v>
      </c>
      <c r="O365" s="71">
        <f t="shared" si="287"/>
        <v>0</v>
      </c>
      <c r="P365" s="70">
        <f t="shared" si="288"/>
        <v>0.14981036592108765</v>
      </c>
      <c r="Q365" s="66">
        <f t="shared" si="289"/>
        <v>2.301577234751206</v>
      </c>
      <c r="R365" s="71">
        <f t="shared" si="290"/>
        <v>1.5343848231674708</v>
      </c>
      <c r="S365" s="70">
        <f t="shared" si="291"/>
        <v>0.15746011983303276</v>
      </c>
      <c r="T365" s="66">
        <f t="shared" si="292"/>
        <v>2.3112758263545823</v>
      </c>
      <c r="U365" s="71">
        <f t="shared" si="293"/>
        <v>1.540850550903055</v>
      </c>
      <c r="V365" s="70">
        <f t="shared" si="294"/>
        <v>0.43288636818235737</v>
      </c>
      <c r="W365" s="66">
        <f t="shared" si="295"/>
        <v>2.4380573132787973</v>
      </c>
      <c r="X365" s="71">
        <f t="shared" si="296"/>
        <v>1.6253715421858648</v>
      </c>
      <c r="Y365" s="70">
        <f t="shared" si="297"/>
        <v>0.56513546967567052</v>
      </c>
      <c r="Z365" s="66">
        <f t="shared" si="298"/>
        <v>2.3848303254308796</v>
      </c>
      <c r="AA365" s="71">
        <f t="shared" si="299"/>
        <v>1.5898868836205864</v>
      </c>
      <c r="AB365" s="98">
        <f>SUMIF(BN365:BU365,"VERDADEIRO",BN$3:$BU364)</f>
        <v>0</v>
      </c>
      <c r="AC365" s="97">
        <f t="shared" si="258"/>
        <v>362</v>
      </c>
      <c r="AD365">
        <f>RTD("tryd.rtdserver",,"COT",B365,"ULT")</f>
        <v>19.66</v>
      </c>
      <c r="AE365">
        <f>RTD("tryd.rtdserver",,"COT",C365,"ULT")</f>
        <v>15.52</v>
      </c>
      <c r="AF365">
        <f>VLOOKUP($AC365,LS_Coint_BD!$B$3:$AQ$1079,AF$2)*$AD365+VLOOKUP($AC365,LS_Coint_BD!$B$3:$AQ$1079,AF$2+1)</f>
        <v>15.602753651540329</v>
      </c>
      <c r="AG365">
        <f>VLOOKUP($AC365,LS_Coint_BD!$B$3:$AQ$1079,AG$2)*$AD365+VLOOKUP($AC365,LS_Coint_BD!$B$3:$AQ$1079,AG$2+1)</f>
        <v>0</v>
      </c>
      <c r="AH365">
        <f>VLOOKUP($AC365,LS_Coint_BD!$B$3:$AQ$1079,AH$2)*$AD365+VLOOKUP($AC365,LS_Coint_BD!$B$3:$AQ$1079,AH$2+1)</f>
        <v>15.468466107964696</v>
      </c>
      <c r="AI365">
        <f>VLOOKUP($AC365,LS_Coint_BD!$B$3:$AQ$1079,AI$2)*$AD365+VLOOKUP($AC365,LS_Coint_BD!$B$3:$AQ$1079,AI$2+1)</f>
        <v>0</v>
      </c>
      <c r="AJ365">
        <f>VLOOKUP($AC365,LS_Coint_BD!$B$3:$AQ$1079,AJ$2)*$AD365+VLOOKUP($AC365,LS_Coint_BD!$B$3:$AQ$1079,AJ$2+1)</f>
        <v>15.370189634078912</v>
      </c>
      <c r="AK365">
        <f>VLOOKUP($AC365,LS_Coint_BD!$B$3:$AQ$1079,AK$2)*$AD365+VLOOKUP($AC365,LS_Coint_BD!$B$3:$AQ$1079,AK$2+1)</f>
        <v>15.362539880166967</v>
      </c>
      <c r="AL365">
        <f>VLOOKUP($AC365,LS_Coint_BD!$B$3:$AQ$1079,AL$2)*$AD365+VLOOKUP($AC365,LS_Coint_BD!$B$3:$AQ$1079,AL$2+1)</f>
        <v>15.087113631817642</v>
      </c>
      <c r="AM365">
        <f>VLOOKUP($AC365,LS_Coint_BD!$B$3:$AQ$1079,AM$2)*$AD365+VLOOKUP($AC365,LS_Coint_BD!$B$3:$AQ$1079,AM$2+1)</f>
        <v>14.954864530324329</v>
      </c>
      <c r="AN365">
        <f>VLOOKUP($AC365,LS_Coint_BD!$B$3:$AQ$1079,AN$2)</f>
        <v>0.70887580351014001</v>
      </c>
      <c r="AO365">
        <f>VLOOKUP($AC365,LS_Coint_BD!$B$3:$AQ$1079,AO$2)</f>
        <v>0</v>
      </c>
      <c r="AP365">
        <f>VLOOKUP($AC365,LS_Coint_BD!$B$3:$AQ$1079,AP$2)</f>
        <v>0.78174680564336596</v>
      </c>
      <c r="AQ365">
        <f>VLOOKUP($AC365,LS_Coint_BD!$B$3:$AQ$1079,AQ$2)</f>
        <v>0</v>
      </c>
      <c r="AR365">
        <f>VLOOKUP($AC365,LS_Coint_BD!$B$3:$AQ$1079,AR$2)</f>
        <v>0.76719241158373597</v>
      </c>
      <c r="AS365">
        <f>VLOOKUP($AC365,LS_Coint_BD!$B$3:$AQ$1079,AS$2)</f>
        <v>0.77042527545152795</v>
      </c>
      <c r="AT365">
        <f>VLOOKUP($AC365,LS_Coint_BD!$B$3:$AQ$1079,AT$2)</f>
        <v>0.81268577109293305</v>
      </c>
      <c r="AU365">
        <f>VLOOKUP($AC365,LS_Coint_BD!$B$3:$AQ$1079,AU$2)</f>
        <v>0.79494344181029297</v>
      </c>
      <c r="AV365">
        <f>VLOOKUP($AC365,LS_Coint_BD!$B$3:$AQ$1079,AV$2)</f>
        <v>-1.45661260830821E-15</v>
      </c>
      <c r="AW365">
        <f>VLOOKUP($AC365,LS_Coint_BD!$B$3:$AQ$1079,AW$2)</f>
        <v>0</v>
      </c>
      <c r="AX365">
        <f>VLOOKUP($AC365,LS_Coint_BD!$B$3:$AQ$1079,AX$2)</f>
        <v>-1.52259157662879E-15</v>
      </c>
      <c r="AY365">
        <f>VLOOKUP($AC365,LS_Coint_BD!$B$3:$AQ$1079,AY$2)</f>
        <v>0</v>
      </c>
      <c r="AZ365">
        <f>VLOOKUP($AC365,LS_Coint_BD!$B$3:$AQ$1079,AZ$2)</f>
        <v>-1.14476329650238E-15</v>
      </c>
      <c r="BA365">
        <f>VLOOKUP($AC365,LS_Coint_BD!$B$3:$AQ$1079,BA$2)</f>
        <v>-7.8159700933611001E-16</v>
      </c>
      <c r="BB365">
        <f>VLOOKUP($AC365,LS_Coint_BD!$B$3:$AQ$1079,BB$2)</f>
        <v>-1.4130111222502E-15</v>
      </c>
      <c r="BC365">
        <f>VLOOKUP($AC365,LS_Coint_BD!$B$3:$AQ$1079,BC$2)</f>
        <v>4.4764192352886302E-16</v>
      </c>
      <c r="BD365">
        <f t="shared" si="267"/>
        <v>-1.4177516070202816</v>
      </c>
      <c r="BE365">
        <f t="shared" si="268"/>
        <v>0</v>
      </c>
      <c r="BF365">
        <f t="shared" si="269"/>
        <v>1.5634936112867304</v>
      </c>
      <c r="BG365">
        <f t="shared" si="270"/>
        <v>0</v>
      </c>
      <c r="BH365">
        <f t="shared" si="271"/>
        <v>1.5343848231674708</v>
      </c>
      <c r="BI365">
        <f t="shared" si="272"/>
        <v>1.540850550903055</v>
      </c>
      <c r="BJ365">
        <f t="shared" si="273"/>
        <v>1.6253715421858648</v>
      </c>
      <c r="BK365">
        <f t="shared" si="274"/>
        <v>1.5898868836205864</v>
      </c>
      <c r="BL365">
        <f t="shared" si="275"/>
        <v>-1.4177516070202845</v>
      </c>
      <c r="BN365" s="30" t="b">
        <f t="shared" si="259"/>
        <v>0</v>
      </c>
      <c r="BO365" s="30" t="b">
        <f t="shared" si="260"/>
        <v>0</v>
      </c>
      <c r="BP365" s="30" t="b">
        <f t="shared" si="261"/>
        <v>0</v>
      </c>
      <c r="BQ365" s="30" t="b">
        <f t="shared" si="262"/>
        <v>0</v>
      </c>
      <c r="BR365" s="30" t="b">
        <f t="shared" si="263"/>
        <v>0</v>
      </c>
      <c r="BS365" s="30" t="b">
        <f t="shared" si="264"/>
        <v>0</v>
      </c>
      <c r="BT365" s="30" t="b">
        <f t="shared" si="265"/>
        <v>0</v>
      </c>
      <c r="BU365" s="30" t="b">
        <f t="shared" si="266"/>
        <v>0</v>
      </c>
    </row>
    <row r="366" spans="2:73" x14ac:dyDescent="0.3">
      <c r="B366" s="17" t="str">
        <f>VLOOKUP($AC366,LS_Coint_BD!$B$3:$D$1079,2)</f>
        <v>ENBR3</v>
      </c>
      <c r="C366" s="87" t="str">
        <f>VLOOKUP($AC366,LS_Coint_BD!$B$3:$D$1079,3)</f>
        <v>AZUL4</v>
      </c>
      <c r="D366" s="68">
        <f t="shared" si="276"/>
        <v>0</v>
      </c>
      <c r="E366" s="65">
        <f t="shared" si="277"/>
        <v>0</v>
      </c>
      <c r="F366" s="69">
        <f t="shared" si="278"/>
        <v>0</v>
      </c>
      <c r="G366" s="68">
        <f t="shared" si="279"/>
        <v>0</v>
      </c>
      <c r="H366" s="65">
        <f t="shared" si="280"/>
        <v>0</v>
      </c>
      <c r="I366" s="69">
        <f t="shared" si="281"/>
        <v>0</v>
      </c>
      <c r="J366" s="68">
        <f t="shared" si="282"/>
        <v>0</v>
      </c>
      <c r="K366" s="65">
        <f t="shared" si="283"/>
        <v>0</v>
      </c>
      <c r="L366" s="69">
        <f t="shared" si="284"/>
        <v>0</v>
      </c>
      <c r="M366" s="68">
        <f t="shared" si="285"/>
        <v>4.6030789724207608</v>
      </c>
      <c r="N366" s="65">
        <f t="shared" si="286"/>
        <v>11.771970033734149</v>
      </c>
      <c r="O366" s="69">
        <f t="shared" si="287"/>
        <v>7.8479800224894323</v>
      </c>
      <c r="P366" s="68">
        <f t="shared" si="288"/>
        <v>4.8874821117311029</v>
      </c>
      <c r="Q366" s="65">
        <f t="shared" si="289"/>
        <v>12.032725448571851</v>
      </c>
      <c r="R366" s="69">
        <f t="shared" si="290"/>
        <v>8.0218169657145673</v>
      </c>
      <c r="S366" s="68">
        <f t="shared" si="291"/>
        <v>5.2748919855898038</v>
      </c>
      <c r="T366" s="65">
        <f t="shared" si="292"/>
        <v>11.782625337332361</v>
      </c>
      <c r="U366" s="69">
        <f t="shared" si="293"/>
        <v>7.8550835582215734</v>
      </c>
      <c r="V366" s="68">
        <f t="shared" si="294"/>
        <v>7.2870883044463426</v>
      </c>
      <c r="W366" s="65">
        <f t="shared" si="295"/>
        <v>13.510097935448481</v>
      </c>
      <c r="X366" s="69">
        <f t="shared" si="296"/>
        <v>9.0067319569656537</v>
      </c>
      <c r="Y366" s="68">
        <f t="shared" si="297"/>
        <v>4.1547977599688153</v>
      </c>
      <c r="Z366" s="65">
        <f t="shared" si="298"/>
        <v>15.25997857523792</v>
      </c>
      <c r="AA366" s="69">
        <f t="shared" si="299"/>
        <v>10.173319050158613</v>
      </c>
      <c r="AB366" s="98">
        <f>SUMIF(BN366:BU366,"VERDADEIRO",BN$3:$BU365)</f>
        <v>0</v>
      </c>
      <c r="AC366" s="97">
        <f t="shared" si="258"/>
        <v>363</v>
      </c>
      <c r="AD366">
        <f>RTD("tryd.rtdserver",,"COT",B366,"ULT")</f>
        <v>19.66</v>
      </c>
      <c r="AE366">
        <f>RTD("tryd.rtdserver",,"COT",C366,"ULT")</f>
        <v>43.55</v>
      </c>
      <c r="AF366">
        <f>VLOOKUP($AC366,LS_Coint_BD!$B$3:$AQ$1079,AF$2)*$AD366+VLOOKUP($AC366,LS_Coint_BD!$B$3:$AQ$1079,AF$2+1)</f>
        <v>0</v>
      </c>
      <c r="AG366">
        <f>VLOOKUP($AC366,LS_Coint_BD!$B$3:$AQ$1079,AG$2)*$AD366+VLOOKUP($AC366,LS_Coint_BD!$B$3:$AQ$1079,AG$2+1)</f>
        <v>0</v>
      </c>
      <c r="AH366">
        <f>VLOOKUP($AC366,LS_Coint_BD!$B$3:$AQ$1079,AH$2)*$AD366+VLOOKUP($AC366,LS_Coint_BD!$B$3:$AQ$1079,AH$2+1)</f>
        <v>0</v>
      </c>
      <c r="AI366">
        <f>VLOOKUP($AC366,LS_Coint_BD!$B$3:$AQ$1079,AI$2)*$AD366+VLOOKUP($AC366,LS_Coint_BD!$B$3:$AQ$1079,AI$2+1)</f>
        <v>38.946921027579236</v>
      </c>
      <c r="AJ366">
        <f>VLOOKUP($AC366,LS_Coint_BD!$B$3:$AQ$1079,AJ$2)*$AD366+VLOOKUP($AC366,LS_Coint_BD!$B$3:$AQ$1079,AJ$2+1)</f>
        <v>38.662517888268894</v>
      </c>
      <c r="AK366">
        <f>VLOOKUP($AC366,LS_Coint_BD!$B$3:$AQ$1079,AK$2)*$AD366+VLOOKUP($AC366,LS_Coint_BD!$B$3:$AQ$1079,AK$2+1)</f>
        <v>38.275108014410193</v>
      </c>
      <c r="AL366">
        <f>VLOOKUP($AC366,LS_Coint_BD!$B$3:$AQ$1079,AL$2)*$AD366+VLOOKUP($AC366,LS_Coint_BD!$B$3:$AQ$1079,AL$2+1)</f>
        <v>36.262911695553655</v>
      </c>
      <c r="AM366">
        <f>VLOOKUP($AC366,LS_Coint_BD!$B$3:$AQ$1079,AM$2)*$AD366+VLOOKUP($AC366,LS_Coint_BD!$B$3:$AQ$1079,AM$2+1)</f>
        <v>39.395202240031182</v>
      </c>
      <c r="AN366">
        <f>VLOOKUP($AC366,LS_Coint_BD!$B$3:$AQ$1079,AN$2)</f>
        <v>0</v>
      </c>
      <c r="AO366">
        <f>VLOOKUP($AC366,LS_Coint_BD!$B$3:$AQ$1079,AO$2)</f>
        <v>0</v>
      </c>
      <c r="AP366">
        <f>VLOOKUP($AC366,LS_Coint_BD!$B$3:$AQ$1079,AP$2)</f>
        <v>0</v>
      </c>
      <c r="AQ366">
        <f>VLOOKUP($AC366,LS_Coint_BD!$B$3:$AQ$1079,AQ$2)</f>
        <v>3.9239900112447201</v>
      </c>
      <c r="AR366">
        <f>VLOOKUP($AC366,LS_Coint_BD!$B$3:$AQ$1079,AR$2)</f>
        <v>4.0109084828572801</v>
      </c>
      <c r="AS366">
        <f>VLOOKUP($AC366,LS_Coint_BD!$B$3:$AQ$1079,AS$2)</f>
        <v>3.9275417791107801</v>
      </c>
      <c r="AT366">
        <f>VLOOKUP($AC366,LS_Coint_BD!$B$3:$AQ$1079,AT$2)</f>
        <v>4.5033659784828304</v>
      </c>
      <c r="AU366">
        <f>VLOOKUP($AC366,LS_Coint_BD!$B$3:$AQ$1079,AU$2)</f>
        <v>5.0866595250793001</v>
      </c>
      <c r="AV366">
        <f>VLOOKUP($AC366,LS_Coint_BD!$B$3:$AQ$1079,AV$2)</f>
        <v>0</v>
      </c>
      <c r="AW366">
        <f>VLOOKUP($AC366,LS_Coint_BD!$B$3:$AQ$1079,AW$2)</f>
        <v>0</v>
      </c>
      <c r="AX366">
        <f>VLOOKUP($AC366,LS_Coint_BD!$B$3:$AQ$1079,AX$2)</f>
        <v>0</v>
      </c>
      <c r="AY366">
        <f>VLOOKUP($AC366,LS_Coint_BD!$B$3:$AQ$1079,AY$2)</f>
        <v>-7.9936057773011302E-15</v>
      </c>
      <c r="AZ366">
        <f>VLOOKUP($AC366,LS_Coint_BD!$B$3:$AQ$1079,AZ$2)</f>
        <v>6.4738338147031396E-15</v>
      </c>
      <c r="BA366">
        <f>VLOOKUP($AC366,LS_Coint_BD!$B$3:$AQ$1079,BA$2)</f>
        <v>1.3642420526593899E-14</v>
      </c>
      <c r="BB366">
        <f>VLOOKUP($AC366,LS_Coint_BD!$B$3:$AQ$1079,BB$2)</f>
        <v>-7.7513752992010908E-15</v>
      </c>
      <c r="BC366">
        <f>VLOOKUP($AC366,LS_Coint_BD!$B$3:$AQ$1079,BC$2)</f>
        <v>1.3130829756846699E-14</v>
      </c>
      <c r="BD366">
        <f t="shared" si="267"/>
        <v>0</v>
      </c>
      <c r="BE366">
        <f t="shared" si="268"/>
        <v>0</v>
      </c>
      <c r="BF366">
        <f t="shared" si="269"/>
        <v>0</v>
      </c>
      <c r="BG366">
        <f t="shared" si="270"/>
        <v>7.8479800224894323</v>
      </c>
      <c r="BH366">
        <f t="shared" si="271"/>
        <v>8.0218169657145673</v>
      </c>
      <c r="BI366">
        <f t="shared" si="272"/>
        <v>7.8550835582215734</v>
      </c>
      <c r="BJ366">
        <f t="shared" si="273"/>
        <v>9.0067319569656537</v>
      </c>
      <c r="BK366">
        <f t="shared" si="274"/>
        <v>10.173319050158613</v>
      </c>
      <c r="BL366">
        <f t="shared" si="275"/>
        <v>0</v>
      </c>
      <c r="BN366" s="19" t="b">
        <f t="shared" si="259"/>
        <v>0</v>
      </c>
      <c r="BO366" s="19" t="b">
        <f t="shared" si="260"/>
        <v>0</v>
      </c>
      <c r="BP366" s="19" t="b">
        <f t="shared" si="261"/>
        <v>0</v>
      </c>
      <c r="BQ366" s="19" t="b">
        <f t="shared" si="262"/>
        <v>0</v>
      </c>
      <c r="BR366" s="19" t="b">
        <f t="shared" si="263"/>
        <v>0</v>
      </c>
      <c r="BS366" s="19" t="b">
        <f t="shared" si="264"/>
        <v>0</v>
      </c>
      <c r="BT366" s="19" t="b">
        <f t="shared" si="265"/>
        <v>0</v>
      </c>
      <c r="BU366" s="19" t="b">
        <f t="shared" si="266"/>
        <v>0</v>
      </c>
    </row>
    <row r="367" spans="2:73" x14ac:dyDescent="0.3">
      <c r="B367" s="17" t="str">
        <f>VLOOKUP($AC367,LS_Coint_BD!$B$3:$D$1079,2)</f>
        <v>ENBR3</v>
      </c>
      <c r="C367" s="87" t="str">
        <f>VLOOKUP($AC367,LS_Coint_BD!$B$3:$D$1079,3)</f>
        <v>BRAP4</v>
      </c>
      <c r="D367" s="70">
        <f t="shared" si="276"/>
        <v>-3.3825812449874135</v>
      </c>
      <c r="E367" s="66">
        <f t="shared" si="277"/>
        <v>-17.698681774744188</v>
      </c>
      <c r="F367" s="71">
        <f t="shared" si="278"/>
        <v>-11.799121183162791</v>
      </c>
      <c r="G367" s="70">
        <f t="shared" si="279"/>
        <v>-2.48738159498199</v>
      </c>
      <c r="H367" s="66">
        <f t="shared" si="280"/>
        <v>-18.079910686740789</v>
      </c>
      <c r="I367" s="71">
        <f t="shared" si="281"/>
        <v>-12.053273791160525</v>
      </c>
      <c r="J367" s="70">
        <f t="shared" si="282"/>
        <v>-2.177577828684484</v>
      </c>
      <c r="K367" s="66">
        <f t="shared" si="283"/>
        <v>-18.364097162293774</v>
      </c>
      <c r="L367" s="71">
        <f t="shared" si="284"/>
        <v>-12.242731441529182</v>
      </c>
      <c r="M367" s="70">
        <f t="shared" si="285"/>
        <v>-2.3377822940525945</v>
      </c>
      <c r="N367" s="66">
        <f t="shared" si="286"/>
        <v>-18.891605815216941</v>
      </c>
      <c r="O367" s="71">
        <f t="shared" si="287"/>
        <v>-12.594403876811295</v>
      </c>
      <c r="P367" s="70">
        <f t="shared" si="288"/>
        <v>-0.87167418742068747</v>
      </c>
      <c r="Q367" s="66">
        <f t="shared" si="289"/>
        <v>-20.178927132196694</v>
      </c>
      <c r="R367" s="71">
        <f t="shared" si="290"/>
        <v>-13.45261808813113</v>
      </c>
      <c r="S367" s="70">
        <f t="shared" si="291"/>
        <v>-5.005213477587489E-2</v>
      </c>
      <c r="T367" s="66">
        <f t="shared" si="292"/>
        <v>-20.476452328155364</v>
      </c>
      <c r="U367" s="71">
        <f t="shared" si="293"/>
        <v>-13.650968218770243</v>
      </c>
      <c r="V367" s="70">
        <f t="shared" si="294"/>
        <v>2.1321291922576435</v>
      </c>
      <c r="W367" s="66">
        <f t="shared" si="295"/>
        <v>21.235517315574064</v>
      </c>
      <c r="X367" s="71">
        <f t="shared" si="296"/>
        <v>14.157011543716044</v>
      </c>
      <c r="Y367" s="70">
        <f t="shared" si="297"/>
        <v>0</v>
      </c>
      <c r="Z367" s="66">
        <f t="shared" si="298"/>
        <v>0</v>
      </c>
      <c r="AA367" s="71">
        <f t="shared" si="299"/>
        <v>0</v>
      </c>
      <c r="AB367" s="98">
        <f>SUMIF(BN367:BU367,"VERDADEIRO",BN$3:$BU366)</f>
        <v>0</v>
      </c>
      <c r="AC367" s="97">
        <f t="shared" si="258"/>
        <v>364</v>
      </c>
      <c r="AD367">
        <f>RTD("tryd.rtdserver",,"COT",B367,"ULT")</f>
        <v>19.66</v>
      </c>
      <c r="AE367">
        <f>RTD("tryd.rtdserver",,"COT",C367,"ULT")</f>
        <v>63.07</v>
      </c>
      <c r="AF367">
        <f>VLOOKUP($AC367,LS_Coint_BD!$B$3:$AQ$1079,AF$2)*$AD367+VLOOKUP($AC367,LS_Coint_BD!$B$3:$AQ$1079,AF$2+1)</f>
        <v>66.452581244987414</v>
      </c>
      <c r="AG367">
        <f>VLOOKUP($AC367,LS_Coint_BD!$B$3:$AQ$1079,AG$2)*$AD367+VLOOKUP($AC367,LS_Coint_BD!$B$3:$AQ$1079,AG$2+1)</f>
        <v>65.55738159498199</v>
      </c>
      <c r="AH367">
        <f>VLOOKUP($AC367,LS_Coint_BD!$B$3:$AQ$1079,AH$2)*$AD367+VLOOKUP($AC367,LS_Coint_BD!$B$3:$AQ$1079,AH$2+1)</f>
        <v>65.247577828684484</v>
      </c>
      <c r="AI367">
        <f>VLOOKUP($AC367,LS_Coint_BD!$B$3:$AQ$1079,AI$2)*$AD367+VLOOKUP($AC367,LS_Coint_BD!$B$3:$AQ$1079,AI$2+1)</f>
        <v>65.407782294052595</v>
      </c>
      <c r="AJ367">
        <f>VLOOKUP($AC367,LS_Coint_BD!$B$3:$AQ$1079,AJ$2)*$AD367+VLOOKUP($AC367,LS_Coint_BD!$B$3:$AQ$1079,AJ$2+1)</f>
        <v>63.941674187420688</v>
      </c>
      <c r="AK367">
        <f>VLOOKUP($AC367,LS_Coint_BD!$B$3:$AQ$1079,AK$2)*$AD367+VLOOKUP($AC367,LS_Coint_BD!$B$3:$AQ$1079,AK$2+1)</f>
        <v>63.120052134775875</v>
      </c>
      <c r="AL367">
        <f>VLOOKUP($AC367,LS_Coint_BD!$B$3:$AQ$1079,AL$2)*$AD367+VLOOKUP($AC367,LS_Coint_BD!$B$3:$AQ$1079,AL$2+1)</f>
        <v>60.937870807742357</v>
      </c>
      <c r="AM367">
        <f>VLOOKUP($AC367,LS_Coint_BD!$B$3:$AQ$1079,AM$2)*$AD367+VLOOKUP($AC367,LS_Coint_BD!$B$3:$AQ$1079,AM$2+1)</f>
        <v>0</v>
      </c>
      <c r="AN367">
        <f>VLOOKUP($AC367,LS_Coint_BD!$B$3:$AQ$1079,AN$2)</f>
        <v>5.8995605915813796</v>
      </c>
      <c r="AO367">
        <f>VLOOKUP($AC367,LS_Coint_BD!$B$3:$AQ$1079,AO$2)</f>
        <v>6.0266368955802596</v>
      </c>
      <c r="AP367">
        <f>VLOOKUP($AC367,LS_Coint_BD!$B$3:$AQ$1079,AP$2)</f>
        <v>6.1213657207645804</v>
      </c>
      <c r="AQ367">
        <f>VLOOKUP($AC367,LS_Coint_BD!$B$3:$AQ$1079,AQ$2)</f>
        <v>6.2972019384056503</v>
      </c>
      <c r="AR367">
        <f>VLOOKUP($AC367,LS_Coint_BD!$B$3:$AQ$1079,AR$2)</f>
        <v>6.7263090440655597</v>
      </c>
      <c r="AS367">
        <f>VLOOKUP($AC367,LS_Coint_BD!$B$3:$AQ$1079,AS$2)</f>
        <v>6.82548410938512</v>
      </c>
      <c r="AT367">
        <f>VLOOKUP($AC367,LS_Coint_BD!$B$3:$AQ$1079,AT$2)</f>
        <v>7.0785057718580298</v>
      </c>
      <c r="AU367">
        <f>VLOOKUP($AC367,LS_Coint_BD!$B$3:$AQ$1079,AU$2)</f>
        <v>0</v>
      </c>
      <c r="AV367">
        <f>VLOOKUP($AC367,LS_Coint_BD!$B$3:$AQ$1079,AV$2)</f>
        <v>-3.21165316563565E-14</v>
      </c>
      <c r="AW367">
        <f>VLOOKUP($AC367,LS_Coint_BD!$B$3:$AQ$1079,AW$2)</f>
        <v>-6.1580370432542002E-15</v>
      </c>
      <c r="AX367">
        <f>VLOOKUP($AC367,LS_Coint_BD!$B$3:$AQ$1079,AX$2)</f>
        <v>-2.0910257652368699E-14</v>
      </c>
      <c r="AY367">
        <f>VLOOKUP($AC367,LS_Coint_BD!$B$3:$AQ$1079,AY$2)</f>
        <v>5.1514348342607301E-15</v>
      </c>
      <c r="AZ367">
        <f>VLOOKUP($AC367,LS_Coint_BD!$B$3:$AQ$1079,AZ$2)</f>
        <v>-1.07370902292637E-14</v>
      </c>
      <c r="BA367">
        <f>VLOOKUP($AC367,LS_Coint_BD!$B$3:$AQ$1079,BA$2)</f>
        <v>-3.6948222259525203E-15</v>
      </c>
      <c r="BB367">
        <f>VLOOKUP($AC367,LS_Coint_BD!$B$3:$AQ$1079,BB$2)</f>
        <v>-1.5761129775042201E-14</v>
      </c>
      <c r="BC367">
        <f>VLOOKUP($AC367,LS_Coint_BD!$B$3:$AQ$1079,BC$2)</f>
        <v>0</v>
      </c>
      <c r="BD367">
        <f t="shared" si="267"/>
        <v>-11.799121183162791</v>
      </c>
      <c r="BE367">
        <f t="shared" si="268"/>
        <v>-12.053273791160525</v>
      </c>
      <c r="BF367">
        <f t="shared" si="269"/>
        <v>-12.242731441529182</v>
      </c>
      <c r="BG367">
        <f t="shared" si="270"/>
        <v>-12.594403876811295</v>
      </c>
      <c r="BH367">
        <f t="shared" si="271"/>
        <v>-13.45261808813113</v>
      </c>
      <c r="BI367">
        <f t="shared" si="272"/>
        <v>-13.650968218770243</v>
      </c>
      <c r="BJ367">
        <f t="shared" si="273"/>
        <v>14.157011543716044</v>
      </c>
      <c r="BK367">
        <f t="shared" si="274"/>
        <v>0</v>
      </c>
      <c r="BL367">
        <f t="shared" si="275"/>
        <v>-11.799121183162855</v>
      </c>
      <c r="BN367" s="30" t="b">
        <f t="shared" si="259"/>
        <v>0</v>
      </c>
      <c r="BO367" s="30" t="b">
        <f t="shared" si="260"/>
        <v>0</v>
      </c>
      <c r="BP367" s="30" t="b">
        <f t="shared" si="261"/>
        <v>0</v>
      </c>
      <c r="BQ367" s="30" t="b">
        <f t="shared" si="262"/>
        <v>0</v>
      </c>
      <c r="BR367" s="30" t="b">
        <f t="shared" si="263"/>
        <v>0</v>
      </c>
      <c r="BS367" s="30" t="b">
        <f t="shared" si="264"/>
        <v>0</v>
      </c>
      <c r="BT367" s="30" t="b">
        <f t="shared" si="265"/>
        <v>0</v>
      </c>
      <c r="BU367" s="30" t="b">
        <f t="shared" si="266"/>
        <v>0</v>
      </c>
    </row>
    <row r="368" spans="2:73" x14ac:dyDescent="0.3">
      <c r="B368" s="17" t="str">
        <f>VLOOKUP($AC368,LS_Coint_BD!$B$3:$D$1079,2)</f>
        <v>ENBR3</v>
      </c>
      <c r="C368" s="87" t="str">
        <f>VLOOKUP($AC368,LS_Coint_BD!$B$3:$D$1079,3)</f>
        <v>BRDT3</v>
      </c>
      <c r="D368" s="68">
        <f t="shared" si="276"/>
        <v>0.16619883847319983</v>
      </c>
      <c r="E368" s="65">
        <f t="shared" si="277"/>
        <v>2.0070238255777455</v>
      </c>
      <c r="F368" s="69">
        <f t="shared" si="278"/>
        <v>1.338015883718497</v>
      </c>
      <c r="G368" s="68">
        <f t="shared" si="279"/>
        <v>0.26551952310579807</v>
      </c>
      <c r="H368" s="65">
        <f t="shared" si="280"/>
        <v>2.2698446340594871</v>
      </c>
      <c r="I368" s="69">
        <f t="shared" si="281"/>
        <v>1.5132297560396581</v>
      </c>
      <c r="J368" s="68">
        <f t="shared" si="282"/>
        <v>0.24895281556323923</v>
      </c>
      <c r="K368" s="65">
        <f t="shared" si="283"/>
        <v>2.4913564703582773</v>
      </c>
      <c r="L368" s="69">
        <f t="shared" si="284"/>
        <v>1.660904313572185</v>
      </c>
      <c r="M368" s="68">
        <f t="shared" si="285"/>
        <v>0.25834356294618388</v>
      </c>
      <c r="N368" s="65">
        <f t="shared" si="286"/>
        <v>2.4136067173807341</v>
      </c>
      <c r="O368" s="69">
        <f t="shared" si="287"/>
        <v>1.6090711449204893</v>
      </c>
      <c r="P368" s="68">
        <f t="shared" si="288"/>
        <v>0.13484838704437507</v>
      </c>
      <c r="Q368" s="65">
        <f t="shared" si="289"/>
        <v>2.5000174770674182</v>
      </c>
      <c r="R368" s="69">
        <f t="shared" si="290"/>
        <v>1.6666783180449456</v>
      </c>
      <c r="S368" s="68">
        <f t="shared" si="291"/>
        <v>-0.17988337060491588</v>
      </c>
      <c r="T368" s="65">
        <f t="shared" si="292"/>
        <v>-2.921403344034772</v>
      </c>
      <c r="U368" s="69">
        <f t="shared" si="293"/>
        <v>-1.9476022293565145</v>
      </c>
      <c r="V368" s="68">
        <f t="shared" si="294"/>
        <v>0</v>
      </c>
      <c r="W368" s="65">
        <f t="shared" si="295"/>
        <v>0</v>
      </c>
      <c r="X368" s="69">
        <f t="shared" si="296"/>
        <v>0</v>
      </c>
      <c r="Y368" s="68">
        <f t="shared" si="297"/>
        <v>0</v>
      </c>
      <c r="Z368" s="65">
        <f t="shared" si="298"/>
        <v>0</v>
      </c>
      <c r="AA368" s="69">
        <f t="shared" si="299"/>
        <v>0</v>
      </c>
      <c r="AB368" s="98">
        <f>SUMIF(BN368:BU368,"VERDADEIRO",BN$3:$BU367)</f>
        <v>0</v>
      </c>
      <c r="AC368" s="97">
        <f t="shared" si="258"/>
        <v>365</v>
      </c>
      <c r="AD368">
        <f>RTD("tryd.rtdserver",,"COT",B368,"ULT")</f>
        <v>19.66</v>
      </c>
      <c r="AE368">
        <f>RTD("tryd.rtdserver",,"COT",C368,"ULT")</f>
        <v>22.48</v>
      </c>
      <c r="AF368">
        <f>VLOOKUP($AC368,LS_Coint_BD!$B$3:$AQ$1079,AF$2)*$AD368+VLOOKUP($AC368,LS_Coint_BD!$B$3:$AQ$1079,AF$2+1)</f>
        <v>22.313801161526801</v>
      </c>
      <c r="AG368">
        <f>VLOOKUP($AC368,LS_Coint_BD!$B$3:$AQ$1079,AG$2)*$AD368+VLOOKUP($AC368,LS_Coint_BD!$B$3:$AQ$1079,AG$2+1)</f>
        <v>22.214480476894202</v>
      </c>
      <c r="AH368">
        <f>VLOOKUP($AC368,LS_Coint_BD!$B$3:$AQ$1079,AH$2)*$AD368+VLOOKUP($AC368,LS_Coint_BD!$B$3:$AQ$1079,AH$2+1)</f>
        <v>22.231047184436761</v>
      </c>
      <c r="AI368">
        <f>VLOOKUP($AC368,LS_Coint_BD!$B$3:$AQ$1079,AI$2)*$AD368+VLOOKUP($AC368,LS_Coint_BD!$B$3:$AQ$1079,AI$2+1)</f>
        <v>22.221656437053817</v>
      </c>
      <c r="AJ368">
        <f>VLOOKUP($AC368,LS_Coint_BD!$B$3:$AQ$1079,AJ$2)*$AD368+VLOOKUP($AC368,LS_Coint_BD!$B$3:$AQ$1079,AJ$2+1)</f>
        <v>22.345151612955625</v>
      </c>
      <c r="AK368">
        <f>VLOOKUP($AC368,LS_Coint_BD!$B$3:$AQ$1079,AK$2)*$AD368+VLOOKUP($AC368,LS_Coint_BD!$B$3:$AQ$1079,AK$2+1)</f>
        <v>22.659883370604916</v>
      </c>
      <c r="AL368">
        <f>VLOOKUP($AC368,LS_Coint_BD!$B$3:$AQ$1079,AL$2)*$AD368+VLOOKUP($AC368,LS_Coint_BD!$B$3:$AQ$1079,AL$2+1)</f>
        <v>0</v>
      </c>
      <c r="AM368">
        <f>VLOOKUP($AC368,LS_Coint_BD!$B$3:$AQ$1079,AM$2)*$AD368+VLOOKUP($AC368,LS_Coint_BD!$B$3:$AQ$1079,AM$2+1)</f>
        <v>0</v>
      </c>
      <c r="AN368">
        <f>VLOOKUP($AC368,LS_Coint_BD!$B$3:$AQ$1079,AN$2)</f>
        <v>0.66900794185925005</v>
      </c>
      <c r="AO368">
        <f>VLOOKUP($AC368,LS_Coint_BD!$B$3:$AQ$1079,AO$2)</f>
        <v>0.75661487801982796</v>
      </c>
      <c r="AP368">
        <f>VLOOKUP($AC368,LS_Coint_BD!$B$3:$AQ$1079,AP$2)</f>
        <v>0.83045215678609297</v>
      </c>
      <c r="AQ368">
        <f>VLOOKUP($AC368,LS_Coint_BD!$B$3:$AQ$1079,AQ$2)</f>
        <v>0.80453557246024598</v>
      </c>
      <c r="AR368">
        <f>VLOOKUP($AC368,LS_Coint_BD!$B$3:$AQ$1079,AR$2)</f>
        <v>0.83333915902247302</v>
      </c>
      <c r="AS368">
        <f>VLOOKUP($AC368,LS_Coint_BD!$B$3:$AQ$1079,AS$2)</f>
        <v>0.97380111467825803</v>
      </c>
      <c r="AT368">
        <f>VLOOKUP($AC368,LS_Coint_BD!$B$3:$AQ$1079,AT$2)</f>
        <v>0</v>
      </c>
      <c r="AU368">
        <f>VLOOKUP($AC368,LS_Coint_BD!$B$3:$AQ$1079,AU$2)</f>
        <v>0</v>
      </c>
      <c r="AV368">
        <f>VLOOKUP($AC368,LS_Coint_BD!$B$3:$AQ$1079,AV$2)</f>
        <v>-3.1974423109204501E-15</v>
      </c>
      <c r="AW368">
        <f>VLOOKUP($AC368,LS_Coint_BD!$B$3:$AQ$1079,AW$2)</f>
        <v>2.1316282072803001E-15</v>
      </c>
      <c r="AX368">
        <f>VLOOKUP($AC368,LS_Coint_BD!$B$3:$AQ$1079,AX$2)</f>
        <v>-8.8817841970012504E-16</v>
      </c>
      <c r="AY368">
        <f>VLOOKUP($AC368,LS_Coint_BD!$B$3:$AQ$1079,AY$2)</f>
        <v>-2.5757174171303599E-15</v>
      </c>
      <c r="AZ368">
        <f>VLOOKUP($AC368,LS_Coint_BD!$B$3:$AQ$1079,AZ$2)</f>
        <v>-4.3422056074228299E-16</v>
      </c>
      <c r="BA368">
        <f>VLOOKUP($AC368,LS_Coint_BD!$B$3:$AQ$1079,BA$2)</f>
        <v>1.4921397450962099E-15</v>
      </c>
      <c r="BB368">
        <f>VLOOKUP($AC368,LS_Coint_BD!$B$3:$AQ$1079,BB$2)</f>
        <v>0</v>
      </c>
      <c r="BC368">
        <f>VLOOKUP($AC368,LS_Coint_BD!$B$3:$AQ$1079,BC$2)</f>
        <v>0</v>
      </c>
      <c r="BD368">
        <f t="shared" si="267"/>
        <v>1.338015883718497</v>
      </c>
      <c r="BE368">
        <f t="shared" si="268"/>
        <v>1.5132297560396581</v>
      </c>
      <c r="BF368">
        <f t="shared" si="269"/>
        <v>1.660904313572185</v>
      </c>
      <c r="BG368">
        <f t="shared" si="270"/>
        <v>1.6090711449204893</v>
      </c>
      <c r="BH368">
        <f t="shared" si="271"/>
        <v>1.6666783180449456</v>
      </c>
      <c r="BI368">
        <f t="shared" si="272"/>
        <v>-1.9476022293565145</v>
      </c>
      <c r="BJ368">
        <f t="shared" si="273"/>
        <v>0</v>
      </c>
      <c r="BK368">
        <f t="shared" si="274"/>
        <v>0</v>
      </c>
      <c r="BL368">
        <f t="shared" si="275"/>
        <v>1.3380158837184906</v>
      </c>
      <c r="BN368" s="19" t="b">
        <f t="shared" si="259"/>
        <v>0</v>
      </c>
      <c r="BO368" s="19" t="b">
        <f t="shared" si="260"/>
        <v>0</v>
      </c>
      <c r="BP368" s="19" t="b">
        <f t="shared" si="261"/>
        <v>0</v>
      </c>
      <c r="BQ368" s="19" t="b">
        <f t="shared" si="262"/>
        <v>0</v>
      </c>
      <c r="BR368" s="19" t="b">
        <f t="shared" si="263"/>
        <v>0</v>
      </c>
      <c r="BS368" s="19" t="b">
        <f t="shared" si="264"/>
        <v>0</v>
      </c>
      <c r="BT368" s="19" t="b">
        <f t="shared" si="265"/>
        <v>0</v>
      </c>
      <c r="BU368" s="19" t="b">
        <f t="shared" si="266"/>
        <v>0</v>
      </c>
    </row>
    <row r="369" spans="2:73" x14ac:dyDescent="0.3">
      <c r="B369" s="17" t="str">
        <f>VLOOKUP($AC369,LS_Coint_BD!$B$3:$D$1079,2)</f>
        <v>ENBR3</v>
      </c>
      <c r="C369" s="87" t="str">
        <f>VLOOKUP($AC369,LS_Coint_BD!$B$3:$D$1079,3)</f>
        <v>CMIG4</v>
      </c>
      <c r="D369" s="70">
        <f t="shared" si="276"/>
        <v>0.22142245976001362</v>
      </c>
      <c r="E369" s="66">
        <f t="shared" si="277"/>
        <v>1.9944152088756275</v>
      </c>
      <c r="F369" s="71">
        <f t="shared" si="278"/>
        <v>1.3296101392504183</v>
      </c>
      <c r="G369" s="70">
        <f t="shared" si="279"/>
        <v>0.3607296840889731</v>
      </c>
      <c r="H369" s="66">
        <f t="shared" si="280"/>
        <v>2.1457133863975884</v>
      </c>
      <c r="I369" s="71">
        <f t="shared" si="281"/>
        <v>1.4304755909317255</v>
      </c>
      <c r="J369" s="70">
        <f t="shared" si="282"/>
        <v>0.38225300399180995</v>
      </c>
      <c r="K369" s="66">
        <f t="shared" si="283"/>
        <v>2.029025148102567</v>
      </c>
      <c r="L369" s="71">
        <f t="shared" si="284"/>
        <v>1.352683432068378</v>
      </c>
      <c r="M369" s="70">
        <f t="shared" si="285"/>
        <v>0.39008399626096235</v>
      </c>
      <c r="N369" s="66">
        <f t="shared" si="286"/>
        <v>1.9295355949552593</v>
      </c>
      <c r="O369" s="71">
        <f t="shared" si="287"/>
        <v>1.2863570633035062</v>
      </c>
      <c r="P369" s="70">
        <f t="shared" si="288"/>
        <v>0.44261347426669317</v>
      </c>
      <c r="Q369" s="66">
        <f t="shared" si="289"/>
        <v>1.8615662425999377</v>
      </c>
      <c r="R369" s="71">
        <f t="shared" si="290"/>
        <v>1.2410441617332919</v>
      </c>
      <c r="S369" s="70">
        <f t="shared" si="291"/>
        <v>0.46672153216892198</v>
      </c>
      <c r="T369" s="66">
        <f t="shared" si="292"/>
        <v>1.8233979273397696</v>
      </c>
      <c r="U369" s="71">
        <f t="shared" si="293"/>
        <v>1.2155986182265131</v>
      </c>
      <c r="V369" s="70">
        <f t="shared" si="294"/>
        <v>0</v>
      </c>
      <c r="W369" s="66">
        <f t="shared" si="295"/>
        <v>0</v>
      </c>
      <c r="X369" s="71">
        <f t="shared" si="296"/>
        <v>0</v>
      </c>
      <c r="Y369" s="70">
        <f t="shared" si="297"/>
        <v>0</v>
      </c>
      <c r="Z369" s="66">
        <f t="shared" si="298"/>
        <v>0</v>
      </c>
      <c r="AA369" s="71">
        <f t="shared" si="299"/>
        <v>0</v>
      </c>
      <c r="AB369" s="98">
        <f>SUMIF(BN369:BU369,"VERDADEIRO",BN$3:$BU368)</f>
        <v>0</v>
      </c>
      <c r="AC369" s="97">
        <f t="shared" si="258"/>
        <v>366</v>
      </c>
      <c r="AD369">
        <f>RTD("tryd.rtdserver",,"COT",B369,"ULT")</f>
        <v>19.66</v>
      </c>
      <c r="AE369">
        <f>RTD("tryd.rtdserver",,"COT",C369,"ULT")</f>
        <v>14.14</v>
      </c>
      <c r="AF369">
        <f>VLOOKUP($AC369,LS_Coint_BD!$B$3:$AQ$1079,AF$2)*$AD369+VLOOKUP($AC369,LS_Coint_BD!$B$3:$AQ$1079,AF$2+1)</f>
        <v>13.918577540239987</v>
      </c>
      <c r="AG369">
        <f>VLOOKUP($AC369,LS_Coint_BD!$B$3:$AQ$1079,AG$2)*$AD369+VLOOKUP($AC369,LS_Coint_BD!$B$3:$AQ$1079,AG$2+1)</f>
        <v>13.779270315911027</v>
      </c>
      <c r="AH369">
        <f>VLOOKUP($AC369,LS_Coint_BD!$B$3:$AQ$1079,AH$2)*$AD369+VLOOKUP($AC369,LS_Coint_BD!$B$3:$AQ$1079,AH$2+1)</f>
        <v>13.757746996008191</v>
      </c>
      <c r="AI369">
        <f>VLOOKUP($AC369,LS_Coint_BD!$B$3:$AQ$1079,AI$2)*$AD369+VLOOKUP($AC369,LS_Coint_BD!$B$3:$AQ$1079,AI$2+1)</f>
        <v>13.749916003739038</v>
      </c>
      <c r="AJ369">
        <f>VLOOKUP($AC369,LS_Coint_BD!$B$3:$AQ$1079,AJ$2)*$AD369+VLOOKUP($AC369,LS_Coint_BD!$B$3:$AQ$1079,AJ$2+1)</f>
        <v>13.697386525733307</v>
      </c>
      <c r="AK369">
        <f>VLOOKUP($AC369,LS_Coint_BD!$B$3:$AQ$1079,AK$2)*$AD369+VLOOKUP($AC369,LS_Coint_BD!$B$3:$AQ$1079,AK$2+1)</f>
        <v>13.673278467831079</v>
      </c>
      <c r="AL369">
        <f>VLOOKUP($AC369,LS_Coint_BD!$B$3:$AQ$1079,AL$2)*$AD369+VLOOKUP($AC369,LS_Coint_BD!$B$3:$AQ$1079,AL$2+1)</f>
        <v>0</v>
      </c>
      <c r="AM369">
        <f>VLOOKUP($AC369,LS_Coint_BD!$B$3:$AQ$1079,AM$2)*$AD369+VLOOKUP($AC369,LS_Coint_BD!$B$3:$AQ$1079,AM$2+1)</f>
        <v>0</v>
      </c>
      <c r="AN369">
        <f>VLOOKUP($AC369,LS_Coint_BD!$B$3:$AQ$1079,AN$2)</f>
        <v>0.66480506962521002</v>
      </c>
      <c r="AO369">
        <f>VLOOKUP($AC369,LS_Coint_BD!$B$3:$AQ$1079,AO$2)</f>
        <v>0.71523779546586197</v>
      </c>
      <c r="AP369">
        <f>VLOOKUP($AC369,LS_Coint_BD!$B$3:$AQ$1079,AP$2)</f>
        <v>0.67634171603419002</v>
      </c>
      <c r="AQ369">
        <f>VLOOKUP($AC369,LS_Coint_BD!$B$3:$AQ$1079,AQ$2)</f>
        <v>0.64317853165175198</v>
      </c>
      <c r="AR369">
        <f>VLOOKUP($AC369,LS_Coint_BD!$B$3:$AQ$1079,AR$2)</f>
        <v>0.62052208086664695</v>
      </c>
      <c r="AS369">
        <f>VLOOKUP($AC369,LS_Coint_BD!$B$3:$AQ$1079,AS$2)</f>
        <v>0.60779930911325597</v>
      </c>
      <c r="AT369">
        <f>VLOOKUP($AC369,LS_Coint_BD!$B$3:$AQ$1079,AT$2)</f>
        <v>0</v>
      </c>
      <c r="AU369">
        <f>VLOOKUP($AC369,LS_Coint_BD!$B$3:$AQ$1079,AU$2)</f>
        <v>0</v>
      </c>
      <c r="AV369">
        <f>VLOOKUP($AC369,LS_Coint_BD!$B$3:$AQ$1079,AV$2)</f>
        <v>-1.6697754290362401E-15</v>
      </c>
      <c r="AW369">
        <f>VLOOKUP($AC369,LS_Coint_BD!$B$3:$AQ$1079,AW$2)</f>
        <v>1.6579330501069001E-15</v>
      </c>
      <c r="AX369">
        <f>VLOOKUP($AC369,LS_Coint_BD!$B$3:$AQ$1079,AX$2)</f>
        <v>-2.0554986284488599E-15</v>
      </c>
      <c r="AY369">
        <f>VLOOKUP($AC369,LS_Coint_BD!$B$3:$AQ$1079,AY$2)</f>
        <v>2.1538326677728E-15</v>
      </c>
      <c r="AZ369">
        <f>VLOOKUP($AC369,LS_Coint_BD!$B$3:$AQ$1079,AZ$2)</f>
        <v>-2.07241631263363E-15</v>
      </c>
      <c r="BA369">
        <f>VLOOKUP($AC369,LS_Coint_BD!$B$3:$AQ$1079,BA$2)</f>
        <v>1.08357767203415E-15</v>
      </c>
      <c r="BB369">
        <f>VLOOKUP($AC369,LS_Coint_BD!$B$3:$AQ$1079,BB$2)</f>
        <v>0</v>
      </c>
      <c r="BC369">
        <f>VLOOKUP($AC369,LS_Coint_BD!$B$3:$AQ$1079,BC$2)</f>
        <v>0</v>
      </c>
      <c r="BD369">
        <f t="shared" si="267"/>
        <v>1.3296101392504183</v>
      </c>
      <c r="BE369">
        <f t="shared" si="268"/>
        <v>1.4304755909317255</v>
      </c>
      <c r="BF369">
        <f t="shared" si="269"/>
        <v>1.352683432068378</v>
      </c>
      <c r="BG369">
        <f t="shared" si="270"/>
        <v>1.2863570633035062</v>
      </c>
      <c r="BH369">
        <f t="shared" si="271"/>
        <v>1.2410441617332919</v>
      </c>
      <c r="BI369">
        <f t="shared" si="272"/>
        <v>1.2155986182265131</v>
      </c>
      <c r="BJ369">
        <f t="shared" si="273"/>
        <v>0</v>
      </c>
      <c r="BK369">
        <f t="shared" si="274"/>
        <v>0</v>
      </c>
      <c r="BL369">
        <f t="shared" si="275"/>
        <v>1.3296101392504149</v>
      </c>
      <c r="BN369" s="30" t="b">
        <f t="shared" si="259"/>
        <v>0</v>
      </c>
      <c r="BO369" s="30" t="b">
        <f t="shared" si="260"/>
        <v>0</v>
      </c>
      <c r="BP369" s="30" t="b">
        <f t="shared" si="261"/>
        <v>0</v>
      </c>
      <c r="BQ369" s="30" t="b">
        <f t="shared" si="262"/>
        <v>0</v>
      </c>
      <c r="BR369" s="30" t="b">
        <f t="shared" si="263"/>
        <v>0</v>
      </c>
      <c r="BS369" s="30" t="b">
        <f t="shared" si="264"/>
        <v>0</v>
      </c>
      <c r="BT369" s="30" t="b">
        <f t="shared" si="265"/>
        <v>0</v>
      </c>
      <c r="BU369" s="30" t="b">
        <f t="shared" si="266"/>
        <v>0</v>
      </c>
    </row>
    <row r="370" spans="2:73" x14ac:dyDescent="0.3">
      <c r="B370" s="17" t="str">
        <f>VLOOKUP($AC370,LS_Coint_BD!$B$3:$D$1079,2)</f>
        <v>ENBR3</v>
      </c>
      <c r="C370" s="87" t="str">
        <f>VLOOKUP($AC370,LS_Coint_BD!$B$3:$D$1079,3)</f>
        <v>CPFE3</v>
      </c>
      <c r="D370" s="68">
        <f t="shared" si="276"/>
        <v>1.5716917051710624</v>
      </c>
      <c r="E370" s="65">
        <f t="shared" si="277"/>
        <v>2.0024329672864551</v>
      </c>
      <c r="F370" s="69">
        <f t="shared" si="278"/>
        <v>1.3349553115243036</v>
      </c>
      <c r="G370" s="68">
        <f t="shared" si="279"/>
        <v>1.7482240896351549</v>
      </c>
      <c r="H370" s="65">
        <f t="shared" si="280"/>
        <v>2.4280953994895835</v>
      </c>
      <c r="I370" s="69">
        <f t="shared" si="281"/>
        <v>1.6187302663263889</v>
      </c>
      <c r="J370" s="68">
        <f t="shared" si="282"/>
        <v>0</v>
      </c>
      <c r="K370" s="65">
        <f t="shared" si="283"/>
        <v>0</v>
      </c>
      <c r="L370" s="69">
        <f t="shared" si="284"/>
        <v>0</v>
      </c>
      <c r="M370" s="68">
        <f t="shared" si="285"/>
        <v>1.694304335326926</v>
      </c>
      <c r="N370" s="65">
        <f t="shared" si="286"/>
        <v>2.5109468430900428</v>
      </c>
      <c r="O370" s="69">
        <f t="shared" si="287"/>
        <v>1.6739645620600285</v>
      </c>
      <c r="P370" s="68">
        <f t="shared" si="288"/>
        <v>1.8095096747099362</v>
      </c>
      <c r="Q370" s="65">
        <f t="shared" si="289"/>
        <v>2.7341006103077143</v>
      </c>
      <c r="R370" s="69">
        <f t="shared" si="290"/>
        <v>1.8227337402051429</v>
      </c>
      <c r="S370" s="68">
        <f t="shared" si="291"/>
        <v>1.7135441690237698</v>
      </c>
      <c r="T370" s="65">
        <f t="shared" si="292"/>
        <v>2.9905168347786328</v>
      </c>
      <c r="U370" s="69">
        <f t="shared" si="293"/>
        <v>1.9936778898524219</v>
      </c>
      <c r="V370" s="68">
        <f t="shared" si="294"/>
        <v>0</v>
      </c>
      <c r="W370" s="65">
        <f t="shared" si="295"/>
        <v>0</v>
      </c>
      <c r="X370" s="69">
        <f t="shared" si="296"/>
        <v>0</v>
      </c>
      <c r="Y370" s="68">
        <f t="shared" si="297"/>
        <v>0</v>
      </c>
      <c r="Z370" s="65">
        <f t="shared" si="298"/>
        <v>0</v>
      </c>
      <c r="AA370" s="69">
        <f t="shared" si="299"/>
        <v>0</v>
      </c>
      <c r="AB370" s="98">
        <f>SUMIF(BN370:BU370,"VERDADEIRO",BN$3:$BU369)</f>
        <v>3</v>
      </c>
      <c r="AC370" s="97">
        <f t="shared" si="258"/>
        <v>367</v>
      </c>
      <c r="AD370">
        <f>RTD("tryd.rtdserver",,"COT",B370,"ULT")</f>
        <v>19.66</v>
      </c>
      <c r="AE370">
        <f>RTD("tryd.rtdserver",,"COT",C370,"ULT")</f>
        <v>33.43</v>
      </c>
      <c r="AF370">
        <f>VLOOKUP($AC370,LS_Coint_BD!$B$3:$AQ$1079,AF$2)*$AD370+VLOOKUP($AC370,LS_Coint_BD!$B$3:$AQ$1079,AF$2+1)</f>
        <v>31.858308294828937</v>
      </c>
      <c r="AG370">
        <f>VLOOKUP($AC370,LS_Coint_BD!$B$3:$AQ$1079,AG$2)*$AD370+VLOOKUP($AC370,LS_Coint_BD!$B$3:$AQ$1079,AG$2+1)</f>
        <v>31.681775910364845</v>
      </c>
      <c r="AH370">
        <f>VLOOKUP($AC370,LS_Coint_BD!$B$3:$AQ$1079,AH$2)*$AD370+VLOOKUP($AC370,LS_Coint_BD!$B$3:$AQ$1079,AH$2+1)</f>
        <v>0</v>
      </c>
      <c r="AI370">
        <f>VLOOKUP($AC370,LS_Coint_BD!$B$3:$AQ$1079,AI$2)*$AD370+VLOOKUP($AC370,LS_Coint_BD!$B$3:$AQ$1079,AI$2+1)</f>
        <v>31.735695664673074</v>
      </c>
      <c r="AJ370">
        <f>VLOOKUP($AC370,LS_Coint_BD!$B$3:$AQ$1079,AJ$2)*$AD370+VLOOKUP($AC370,LS_Coint_BD!$B$3:$AQ$1079,AJ$2+1)</f>
        <v>31.620490325290064</v>
      </c>
      <c r="AK370">
        <f>VLOOKUP($AC370,LS_Coint_BD!$B$3:$AQ$1079,AK$2)*$AD370+VLOOKUP($AC370,LS_Coint_BD!$B$3:$AQ$1079,AK$2+1)</f>
        <v>31.71645583097623</v>
      </c>
      <c r="AL370">
        <f>VLOOKUP($AC370,LS_Coint_BD!$B$3:$AQ$1079,AL$2)*$AD370+VLOOKUP($AC370,LS_Coint_BD!$B$3:$AQ$1079,AL$2+1)</f>
        <v>0</v>
      </c>
      <c r="AM370">
        <f>VLOOKUP($AC370,LS_Coint_BD!$B$3:$AQ$1079,AM$2)*$AD370+VLOOKUP($AC370,LS_Coint_BD!$B$3:$AQ$1079,AM$2+1)</f>
        <v>0</v>
      </c>
      <c r="AN370">
        <f>VLOOKUP($AC370,LS_Coint_BD!$B$3:$AQ$1079,AN$2)</f>
        <v>0.66747765576215301</v>
      </c>
      <c r="AO370">
        <f>VLOOKUP($AC370,LS_Coint_BD!$B$3:$AQ$1079,AO$2)</f>
        <v>0.80936513316319403</v>
      </c>
      <c r="AP370">
        <f>VLOOKUP($AC370,LS_Coint_BD!$B$3:$AQ$1079,AP$2)</f>
        <v>0</v>
      </c>
      <c r="AQ370">
        <f>VLOOKUP($AC370,LS_Coint_BD!$B$3:$AQ$1079,AQ$2)</f>
        <v>0.83698228103001404</v>
      </c>
      <c r="AR370">
        <f>VLOOKUP($AC370,LS_Coint_BD!$B$3:$AQ$1079,AR$2)</f>
        <v>0.911366870102572</v>
      </c>
      <c r="AS370">
        <f>VLOOKUP($AC370,LS_Coint_BD!$B$3:$AQ$1079,AS$2)</f>
        <v>0.99683894492620995</v>
      </c>
      <c r="AT370">
        <f>VLOOKUP($AC370,LS_Coint_BD!$B$3:$AQ$1079,AT$2)</f>
        <v>0</v>
      </c>
      <c r="AU370">
        <f>VLOOKUP($AC370,LS_Coint_BD!$B$3:$AQ$1079,AU$2)</f>
        <v>0</v>
      </c>
      <c r="AV370">
        <f>VLOOKUP($AC370,LS_Coint_BD!$B$3:$AQ$1079,AV$2)</f>
        <v>-2.3803181647963401E-15</v>
      </c>
      <c r="AW370">
        <f>VLOOKUP($AC370,LS_Coint_BD!$B$3:$AQ$1079,AW$2)</f>
        <v>8.5857247237678803E-16</v>
      </c>
      <c r="AX370">
        <f>VLOOKUP($AC370,LS_Coint_BD!$B$3:$AQ$1079,AX$2)</f>
        <v>0</v>
      </c>
      <c r="AY370">
        <f>VLOOKUP($AC370,LS_Coint_BD!$B$3:$AQ$1079,AY$2)</f>
        <v>3.9968028886505602E-16</v>
      </c>
      <c r="AZ370">
        <f>VLOOKUP($AC370,LS_Coint_BD!$B$3:$AQ$1079,AZ$2)</f>
        <v>-1.14476329650238E-15</v>
      </c>
      <c r="BA370">
        <f>VLOOKUP($AC370,LS_Coint_BD!$B$3:$AQ$1079,BA$2)</f>
        <v>1.95399252334028E-15</v>
      </c>
      <c r="BB370">
        <f>VLOOKUP($AC370,LS_Coint_BD!$B$3:$AQ$1079,BB$2)</f>
        <v>0</v>
      </c>
      <c r="BC370">
        <f>VLOOKUP($AC370,LS_Coint_BD!$B$3:$AQ$1079,BC$2)</f>
        <v>0</v>
      </c>
      <c r="BD370">
        <f t="shared" si="267"/>
        <v>1.3349553115243036</v>
      </c>
      <c r="BE370">
        <f t="shared" si="268"/>
        <v>1.6187302663263889</v>
      </c>
      <c r="BF370">
        <f t="shared" si="269"/>
        <v>0</v>
      </c>
      <c r="BG370">
        <f t="shared" si="270"/>
        <v>1.6739645620600285</v>
      </c>
      <c r="BH370">
        <f t="shared" si="271"/>
        <v>1.8227337402051429</v>
      </c>
      <c r="BI370">
        <f t="shared" si="272"/>
        <v>1.9936778898524219</v>
      </c>
      <c r="BJ370">
        <f t="shared" si="273"/>
        <v>0</v>
      </c>
      <c r="BK370">
        <f t="shared" si="274"/>
        <v>0</v>
      </c>
      <c r="BL370">
        <f t="shared" si="275"/>
        <v>1.3349553115242989</v>
      </c>
      <c r="BN370" s="19" t="b">
        <f t="shared" si="259"/>
        <v>1</v>
      </c>
      <c r="BO370" s="19" t="b">
        <f t="shared" si="260"/>
        <v>1</v>
      </c>
      <c r="BP370" s="19" t="b">
        <f t="shared" si="261"/>
        <v>0</v>
      </c>
      <c r="BQ370" s="19" t="b">
        <f t="shared" si="262"/>
        <v>1</v>
      </c>
      <c r="BR370" s="19" t="b">
        <f t="shared" si="263"/>
        <v>0</v>
      </c>
      <c r="BS370" s="19" t="b">
        <f t="shared" si="264"/>
        <v>0</v>
      </c>
      <c r="BT370" s="19" t="b">
        <f t="shared" si="265"/>
        <v>0</v>
      </c>
      <c r="BU370" s="19" t="b">
        <f t="shared" si="266"/>
        <v>0</v>
      </c>
    </row>
    <row r="371" spans="2:73" x14ac:dyDescent="0.3">
      <c r="B371" s="17" t="str">
        <f>VLOOKUP($AC371,LS_Coint_BD!$B$3:$D$1079,2)</f>
        <v>ENBR3</v>
      </c>
      <c r="C371" s="87" t="str">
        <f>VLOOKUP($AC371,LS_Coint_BD!$B$3:$D$1079,3)</f>
        <v>CPLE6</v>
      </c>
      <c r="D371" s="70">
        <f t="shared" si="276"/>
        <v>0</v>
      </c>
      <c r="E371" s="66">
        <f t="shared" si="277"/>
        <v>0</v>
      </c>
      <c r="F371" s="71">
        <f t="shared" si="278"/>
        <v>0</v>
      </c>
      <c r="G371" s="70">
        <f t="shared" si="279"/>
        <v>-0.35667564026525156</v>
      </c>
      <c r="H371" s="66">
        <f t="shared" si="280"/>
        <v>-7.6124965765368611</v>
      </c>
      <c r="I371" s="71">
        <f t="shared" si="281"/>
        <v>-5.0749977176912404</v>
      </c>
      <c r="J371" s="70">
        <f t="shared" si="282"/>
        <v>-0.37045022440490527</v>
      </c>
      <c r="K371" s="66">
        <f t="shared" si="283"/>
        <v>-7.4692283647649464</v>
      </c>
      <c r="L371" s="71">
        <f t="shared" si="284"/>
        <v>-4.9794855765099646</v>
      </c>
      <c r="M371" s="70">
        <f t="shared" si="285"/>
        <v>-0.42140001668565219</v>
      </c>
      <c r="N371" s="66">
        <f t="shared" si="286"/>
        <v>-7.2503494534624213</v>
      </c>
      <c r="O371" s="71">
        <f t="shared" si="287"/>
        <v>-4.8335663023082809</v>
      </c>
      <c r="P371" s="70">
        <f t="shared" si="288"/>
        <v>-0.31454229809028789</v>
      </c>
      <c r="Q371" s="66">
        <f t="shared" si="289"/>
        <v>-6.9335368672642623</v>
      </c>
      <c r="R371" s="71">
        <f t="shared" si="290"/>
        <v>-4.6223579115095079</v>
      </c>
      <c r="S371" s="70">
        <f t="shared" si="291"/>
        <v>-0.70268781288238813</v>
      </c>
      <c r="T371" s="66">
        <f t="shared" si="292"/>
        <v>-7.3185781902420022</v>
      </c>
      <c r="U371" s="71">
        <f t="shared" si="293"/>
        <v>-4.8790521268280012</v>
      </c>
      <c r="V371" s="70">
        <f t="shared" si="294"/>
        <v>-0.97677704660615916</v>
      </c>
      <c r="W371" s="66">
        <f t="shared" si="295"/>
        <v>-7.1687017190228159</v>
      </c>
      <c r="X371" s="71">
        <f t="shared" si="296"/>
        <v>-4.779134479348544</v>
      </c>
      <c r="Y371" s="70">
        <f t="shared" si="297"/>
        <v>-0.12981665624865002</v>
      </c>
      <c r="Z371" s="66">
        <f t="shared" si="298"/>
        <v>-7.3936140850624188</v>
      </c>
      <c r="AA371" s="71">
        <f t="shared" si="299"/>
        <v>-4.9290760567082792</v>
      </c>
      <c r="AB371" s="98">
        <f>SUMIF(BN371:BU371,"VERDADEIRO",BN$3:$BU370)</f>
        <v>0</v>
      </c>
      <c r="AC371" s="97">
        <f t="shared" si="258"/>
        <v>368</v>
      </c>
      <c r="AD371">
        <f>RTD("tryd.rtdserver",,"COT",B371,"ULT")</f>
        <v>19.66</v>
      </c>
      <c r="AE371">
        <f>RTD("tryd.rtdserver",,"COT",C371,"ULT")</f>
        <v>67.930000000000007</v>
      </c>
      <c r="AF371">
        <f>VLOOKUP($AC371,LS_Coint_BD!$B$3:$AQ$1079,AF$2)*$AD371+VLOOKUP($AC371,LS_Coint_BD!$B$3:$AQ$1079,AF$2+1)</f>
        <v>0</v>
      </c>
      <c r="AG371">
        <f>VLOOKUP($AC371,LS_Coint_BD!$B$3:$AQ$1079,AG$2)*$AD371+VLOOKUP($AC371,LS_Coint_BD!$B$3:$AQ$1079,AG$2+1)</f>
        <v>68.286675640265258</v>
      </c>
      <c r="AH371">
        <f>VLOOKUP($AC371,LS_Coint_BD!$B$3:$AQ$1079,AH$2)*$AD371+VLOOKUP($AC371,LS_Coint_BD!$B$3:$AQ$1079,AH$2+1)</f>
        <v>68.300450224404912</v>
      </c>
      <c r="AI371">
        <f>VLOOKUP($AC371,LS_Coint_BD!$B$3:$AQ$1079,AI$2)*$AD371+VLOOKUP($AC371,LS_Coint_BD!$B$3:$AQ$1079,AI$2+1)</f>
        <v>68.351400016685659</v>
      </c>
      <c r="AJ371">
        <f>VLOOKUP($AC371,LS_Coint_BD!$B$3:$AQ$1079,AJ$2)*$AD371+VLOOKUP($AC371,LS_Coint_BD!$B$3:$AQ$1079,AJ$2+1)</f>
        <v>68.244542298090295</v>
      </c>
      <c r="AK371">
        <f>VLOOKUP($AC371,LS_Coint_BD!$B$3:$AQ$1079,AK$2)*$AD371+VLOOKUP($AC371,LS_Coint_BD!$B$3:$AQ$1079,AK$2+1)</f>
        <v>68.632687812882395</v>
      </c>
      <c r="AL371">
        <f>VLOOKUP($AC371,LS_Coint_BD!$B$3:$AQ$1079,AL$2)*$AD371+VLOOKUP($AC371,LS_Coint_BD!$B$3:$AQ$1079,AL$2+1)</f>
        <v>68.906777046606166</v>
      </c>
      <c r="AM371">
        <f>VLOOKUP($AC371,LS_Coint_BD!$B$3:$AQ$1079,AM$2)*$AD371+VLOOKUP($AC371,LS_Coint_BD!$B$3:$AQ$1079,AM$2+1)</f>
        <v>68.059816656248657</v>
      </c>
      <c r="AN371">
        <f>VLOOKUP($AC371,LS_Coint_BD!$B$3:$AQ$1079,AN$2)</f>
        <v>0</v>
      </c>
      <c r="AO371">
        <f>VLOOKUP($AC371,LS_Coint_BD!$B$3:$AQ$1079,AO$2)</f>
        <v>2.5374988588456202</v>
      </c>
      <c r="AP371">
        <f>VLOOKUP($AC371,LS_Coint_BD!$B$3:$AQ$1079,AP$2)</f>
        <v>2.4897427882549801</v>
      </c>
      <c r="AQ371">
        <f>VLOOKUP($AC371,LS_Coint_BD!$B$3:$AQ$1079,AQ$2)</f>
        <v>2.41678315115414</v>
      </c>
      <c r="AR371">
        <f>VLOOKUP($AC371,LS_Coint_BD!$B$3:$AQ$1079,AR$2)</f>
        <v>2.31117895575475</v>
      </c>
      <c r="AS371">
        <f>VLOOKUP($AC371,LS_Coint_BD!$B$3:$AQ$1079,AS$2)</f>
        <v>2.4395260634140001</v>
      </c>
      <c r="AT371">
        <f>VLOOKUP($AC371,LS_Coint_BD!$B$3:$AQ$1079,AT$2)</f>
        <v>2.3895672396742702</v>
      </c>
      <c r="AU371">
        <f>VLOOKUP($AC371,LS_Coint_BD!$B$3:$AQ$1079,AU$2)</f>
        <v>2.46453802835414</v>
      </c>
      <c r="AV371">
        <f>VLOOKUP($AC371,LS_Coint_BD!$B$3:$AQ$1079,AV$2)</f>
        <v>0</v>
      </c>
      <c r="AW371">
        <f>VLOOKUP($AC371,LS_Coint_BD!$B$3:$AQ$1079,AW$2)</f>
        <v>2.9605947323337501E-16</v>
      </c>
      <c r="AX371">
        <f>VLOOKUP($AC371,LS_Coint_BD!$B$3:$AQ$1079,AX$2)</f>
        <v>-4.6692808349949401E-15</v>
      </c>
      <c r="AY371">
        <f>VLOOKUP($AC371,LS_Coint_BD!$B$3:$AQ$1079,AY$2)</f>
        <v>-5.3290705182007502E-16</v>
      </c>
      <c r="AZ371">
        <f>VLOOKUP($AC371,LS_Coint_BD!$B$3:$AQ$1079,AZ$2)</f>
        <v>-8.3686144433967405E-15</v>
      </c>
      <c r="BA371">
        <f>VLOOKUP($AC371,LS_Coint_BD!$B$3:$AQ$1079,BA$2)</f>
        <v>-9.9475983006413996E-16</v>
      </c>
      <c r="BB371">
        <f>VLOOKUP($AC371,LS_Coint_BD!$B$3:$AQ$1079,BB$2)</f>
        <v>-3.6173084729605097E-15</v>
      </c>
      <c r="BC371">
        <f>VLOOKUP($AC371,LS_Coint_BD!$B$3:$AQ$1079,BC$2)</f>
        <v>8.5265128291211999E-16</v>
      </c>
      <c r="BD371">
        <f t="shared" si="267"/>
        <v>0</v>
      </c>
      <c r="BE371">
        <f t="shared" si="268"/>
        <v>-5.0749977176912404</v>
      </c>
      <c r="BF371">
        <f t="shared" si="269"/>
        <v>-4.9794855765099646</v>
      </c>
      <c r="BG371">
        <f t="shared" si="270"/>
        <v>-4.8335663023082809</v>
      </c>
      <c r="BH371">
        <f t="shared" si="271"/>
        <v>-4.6223579115095079</v>
      </c>
      <c r="BI371">
        <f t="shared" si="272"/>
        <v>-4.8790521268280012</v>
      </c>
      <c r="BJ371">
        <f t="shared" si="273"/>
        <v>-4.779134479348544</v>
      </c>
      <c r="BK371">
        <f t="shared" si="274"/>
        <v>-4.9290760567082792</v>
      </c>
      <c r="BL371">
        <f t="shared" si="275"/>
        <v>0</v>
      </c>
      <c r="BN371" s="30" t="b">
        <f t="shared" si="259"/>
        <v>0</v>
      </c>
      <c r="BO371" s="30" t="b">
        <f t="shared" si="260"/>
        <v>0</v>
      </c>
      <c r="BP371" s="30" t="b">
        <f t="shared" si="261"/>
        <v>0</v>
      </c>
      <c r="BQ371" s="30" t="b">
        <f t="shared" si="262"/>
        <v>0</v>
      </c>
      <c r="BR371" s="30" t="b">
        <f t="shared" si="263"/>
        <v>0</v>
      </c>
      <c r="BS371" s="30" t="b">
        <f t="shared" si="264"/>
        <v>0</v>
      </c>
      <c r="BT371" s="30" t="b">
        <f t="shared" si="265"/>
        <v>0</v>
      </c>
      <c r="BU371" s="30" t="b">
        <f t="shared" si="266"/>
        <v>0</v>
      </c>
    </row>
    <row r="372" spans="2:73" x14ac:dyDescent="0.3">
      <c r="B372" s="17" t="str">
        <f>VLOOKUP($AC372,LS_Coint_BD!$B$3:$D$1079,2)</f>
        <v>ENBR3</v>
      </c>
      <c r="C372" s="87" t="str">
        <f>VLOOKUP($AC372,LS_Coint_BD!$B$3:$D$1079,3)</f>
        <v>CRFB3</v>
      </c>
      <c r="D372" s="68">
        <f t="shared" si="276"/>
        <v>-5.037282735639792E-2</v>
      </c>
      <c r="E372" s="65">
        <f t="shared" si="277"/>
        <v>-1.9465008183652697</v>
      </c>
      <c r="F372" s="69">
        <f t="shared" si="278"/>
        <v>-1.2976672122435131</v>
      </c>
      <c r="G372" s="68">
        <f t="shared" si="279"/>
        <v>-0.13708323563501779</v>
      </c>
      <c r="H372" s="65">
        <f t="shared" si="280"/>
        <v>-1.960580172679935</v>
      </c>
      <c r="I372" s="69">
        <f t="shared" si="281"/>
        <v>-1.3070534484532901</v>
      </c>
      <c r="J372" s="68">
        <f t="shared" si="282"/>
        <v>-0.21051704661708825</v>
      </c>
      <c r="K372" s="65">
        <f t="shared" si="283"/>
        <v>-2.2913423189237885</v>
      </c>
      <c r="L372" s="69">
        <f t="shared" si="284"/>
        <v>-1.5275615459491922</v>
      </c>
      <c r="M372" s="68">
        <f t="shared" si="285"/>
        <v>-0.24281186284568435</v>
      </c>
      <c r="N372" s="65">
        <f t="shared" si="286"/>
        <v>-2.313888960074971</v>
      </c>
      <c r="O372" s="69">
        <f t="shared" si="287"/>
        <v>-1.5425926400499805</v>
      </c>
      <c r="P372" s="68">
        <f t="shared" si="288"/>
        <v>0</v>
      </c>
      <c r="Q372" s="65">
        <f t="shared" si="289"/>
        <v>0</v>
      </c>
      <c r="R372" s="69">
        <f t="shared" si="290"/>
        <v>0</v>
      </c>
      <c r="S372" s="68">
        <f t="shared" si="291"/>
        <v>0</v>
      </c>
      <c r="T372" s="65">
        <f t="shared" si="292"/>
        <v>0</v>
      </c>
      <c r="U372" s="69">
        <f t="shared" si="293"/>
        <v>0</v>
      </c>
      <c r="V372" s="68">
        <f t="shared" si="294"/>
        <v>-0.21005739256700195</v>
      </c>
      <c r="W372" s="65">
        <f t="shared" si="295"/>
        <v>-3.0499457474549407</v>
      </c>
      <c r="X372" s="69">
        <f t="shared" si="296"/>
        <v>-2.0332971649699605</v>
      </c>
      <c r="Y372" s="68">
        <f t="shared" si="297"/>
        <v>0</v>
      </c>
      <c r="Z372" s="65">
        <f t="shared" si="298"/>
        <v>0</v>
      </c>
      <c r="AA372" s="69">
        <f t="shared" si="299"/>
        <v>0</v>
      </c>
      <c r="AB372" s="98">
        <f>SUMIF(BN372:BU372,"VERDADEIRO",BN$3:$BU371)</f>
        <v>0</v>
      </c>
      <c r="AC372" s="97">
        <f t="shared" si="258"/>
        <v>369</v>
      </c>
      <c r="AD372">
        <f>RTD("tryd.rtdserver",,"COT",B372,"ULT")</f>
        <v>19.66</v>
      </c>
      <c r="AE372">
        <f>RTD("tryd.rtdserver",,"COT",C372,"ULT")</f>
        <v>19.52</v>
      </c>
      <c r="AF372">
        <f>VLOOKUP($AC372,LS_Coint_BD!$B$3:$AQ$1079,AF$2)*$AD372+VLOOKUP($AC372,LS_Coint_BD!$B$3:$AQ$1079,AF$2+1)</f>
        <v>19.570372827356397</v>
      </c>
      <c r="AG372">
        <f>VLOOKUP($AC372,LS_Coint_BD!$B$3:$AQ$1079,AG$2)*$AD372+VLOOKUP($AC372,LS_Coint_BD!$B$3:$AQ$1079,AG$2+1)</f>
        <v>19.657083235635017</v>
      </c>
      <c r="AH372">
        <f>VLOOKUP($AC372,LS_Coint_BD!$B$3:$AQ$1079,AH$2)*$AD372+VLOOKUP($AC372,LS_Coint_BD!$B$3:$AQ$1079,AH$2+1)</f>
        <v>19.730517046617088</v>
      </c>
      <c r="AI372">
        <f>VLOOKUP($AC372,LS_Coint_BD!$B$3:$AQ$1079,AI$2)*$AD372+VLOOKUP($AC372,LS_Coint_BD!$B$3:$AQ$1079,AI$2+1)</f>
        <v>19.762811862845684</v>
      </c>
      <c r="AJ372">
        <f>VLOOKUP($AC372,LS_Coint_BD!$B$3:$AQ$1079,AJ$2)*$AD372+VLOOKUP($AC372,LS_Coint_BD!$B$3:$AQ$1079,AJ$2+1)</f>
        <v>0</v>
      </c>
      <c r="AK372">
        <f>VLOOKUP($AC372,LS_Coint_BD!$B$3:$AQ$1079,AK$2)*$AD372+VLOOKUP($AC372,LS_Coint_BD!$B$3:$AQ$1079,AK$2+1)</f>
        <v>0</v>
      </c>
      <c r="AL372">
        <f>VLOOKUP($AC372,LS_Coint_BD!$B$3:$AQ$1079,AL$2)*$AD372+VLOOKUP($AC372,LS_Coint_BD!$B$3:$AQ$1079,AL$2+1)</f>
        <v>19.730057392567002</v>
      </c>
      <c r="AM372">
        <f>VLOOKUP($AC372,LS_Coint_BD!$B$3:$AQ$1079,AM$2)*$AD372+VLOOKUP($AC372,LS_Coint_BD!$B$3:$AQ$1079,AM$2+1)</f>
        <v>0</v>
      </c>
      <c r="AN372">
        <f>VLOOKUP($AC372,LS_Coint_BD!$B$3:$AQ$1079,AN$2)</f>
        <v>0.648833606121757</v>
      </c>
      <c r="AO372">
        <f>VLOOKUP($AC372,LS_Coint_BD!$B$3:$AQ$1079,AO$2)</f>
        <v>0.65352672422664504</v>
      </c>
      <c r="AP372">
        <f>VLOOKUP($AC372,LS_Coint_BD!$B$3:$AQ$1079,AP$2)</f>
        <v>0.76378077297459701</v>
      </c>
      <c r="AQ372">
        <f>VLOOKUP($AC372,LS_Coint_BD!$B$3:$AQ$1079,AQ$2)</f>
        <v>0.77129632002499005</v>
      </c>
      <c r="AR372">
        <f>VLOOKUP($AC372,LS_Coint_BD!$B$3:$AQ$1079,AR$2)</f>
        <v>0</v>
      </c>
      <c r="AS372">
        <f>VLOOKUP($AC372,LS_Coint_BD!$B$3:$AQ$1079,AS$2)</f>
        <v>0</v>
      </c>
      <c r="AT372">
        <f>VLOOKUP($AC372,LS_Coint_BD!$B$3:$AQ$1079,AT$2)</f>
        <v>1.01664858248498</v>
      </c>
      <c r="AU372">
        <f>VLOOKUP($AC372,LS_Coint_BD!$B$3:$AQ$1079,AU$2)</f>
        <v>0</v>
      </c>
      <c r="AV372">
        <f>VLOOKUP($AC372,LS_Coint_BD!$B$3:$AQ$1079,AV$2)</f>
        <v>7.8159700933611001E-16</v>
      </c>
      <c r="AW372">
        <f>VLOOKUP($AC372,LS_Coint_BD!$B$3:$AQ$1079,AW$2)</f>
        <v>-8.8817841970012504E-17</v>
      </c>
      <c r="AX372">
        <f>VLOOKUP($AC372,LS_Coint_BD!$B$3:$AQ$1079,AX$2)</f>
        <v>1.8778629445088402E-15</v>
      </c>
      <c r="AY372">
        <f>VLOOKUP($AC372,LS_Coint_BD!$B$3:$AQ$1079,AY$2)</f>
        <v>-4.2188474935756001E-16</v>
      </c>
      <c r="AZ372">
        <f>VLOOKUP($AC372,LS_Coint_BD!$B$3:$AQ$1079,AZ$2)</f>
        <v>0</v>
      </c>
      <c r="BA372">
        <f>VLOOKUP($AC372,LS_Coint_BD!$B$3:$AQ$1079,BA$2)</f>
        <v>0</v>
      </c>
      <c r="BB372">
        <f>VLOOKUP($AC372,LS_Coint_BD!$B$3:$AQ$1079,BB$2)</f>
        <v>-2.26081779560032E-16</v>
      </c>
      <c r="BC372">
        <f>VLOOKUP($AC372,LS_Coint_BD!$B$3:$AQ$1079,BC$2)</f>
        <v>0</v>
      </c>
      <c r="BD372">
        <f t="shared" si="267"/>
        <v>-1.2976672122435131</v>
      </c>
      <c r="BE372">
        <f t="shared" si="268"/>
        <v>-1.3070534484532901</v>
      </c>
      <c r="BF372">
        <f t="shared" si="269"/>
        <v>-1.5275615459491922</v>
      </c>
      <c r="BG372">
        <f t="shared" si="270"/>
        <v>-1.5425926400499805</v>
      </c>
      <c r="BH372">
        <f t="shared" si="271"/>
        <v>0</v>
      </c>
      <c r="BI372">
        <f t="shared" si="272"/>
        <v>0</v>
      </c>
      <c r="BJ372">
        <f t="shared" si="273"/>
        <v>-2.0332971649699605</v>
      </c>
      <c r="BK372">
        <f t="shared" si="274"/>
        <v>0</v>
      </c>
      <c r="BL372">
        <f t="shared" si="275"/>
        <v>-1.2976672122435116</v>
      </c>
      <c r="BN372" s="19" t="b">
        <f t="shared" si="259"/>
        <v>0</v>
      </c>
      <c r="BO372" s="19" t="b">
        <f t="shared" si="260"/>
        <v>0</v>
      </c>
      <c r="BP372" s="19" t="b">
        <f t="shared" si="261"/>
        <v>0</v>
      </c>
      <c r="BQ372" s="19" t="b">
        <f t="shared" si="262"/>
        <v>0</v>
      </c>
      <c r="BR372" s="19" t="b">
        <f t="shared" si="263"/>
        <v>0</v>
      </c>
      <c r="BS372" s="19" t="b">
        <f t="shared" si="264"/>
        <v>0</v>
      </c>
      <c r="BT372" s="19" t="b">
        <f t="shared" si="265"/>
        <v>0</v>
      </c>
      <c r="BU372" s="19" t="b">
        <f t="shared" si="266"/>
        <v>0</v>
      </c>
    </row>
    <row r="373" spans="2:73" x14ac:dyDescent="0.3">
      <c r="B373" s="17" t="str">
        <f>VLOOKUP($AC373,LS_Coint_BD!$B$3:$D$1079,2)</f>
        <v>ENBR3</v>
      </c>
      <c r="C373" s="87" t="str">
        <f>VLOOKUP($AC373,LS_Coint_BD!$B$3:$D$1079,3)</f>
        <v>CSNA3</v>
      </c>
      <c r="D373" s="70">
        <f t="shared" si="276"/>
        <v>2.1415445084953717</v>
      </c>
      <c r="E373" s="66">
        <f t="shared" si="277"/>
        <v>12.044760161764561</v>
      </c>
      <c r="F373" s="71">
        <f t="shared" si="278"/>
        <v>8.0298401078430413</v>
      </c>
      <c r="G373" s="70">
        <f t="shared" si="279"/>
        <v>2.5330421057871604</v>
      </c>
      <c r="H373" s="66">
        <f t="shared" si="280"/>
        <v>12.422458988879889</v>
      </c>
      <c r="I373" s="71">
        <f t="shared" si="281"/>
        <v>8.2816393259199259</v>
      </c>
      <c r="J373" s="70">
        <f t="shared" si="282"/>
        <v>2.8106350597090994</v>
      </c>
      <c r="K373" s="66">
        <f t="shared" si="283"/>
        <v>13.547733377198405</v>
      </c>
      <c r="L373" s="71">
        <f t="shared" si="284"/>
        <v>9.0318222514656039</v>
      </c>
      <c r="M373" s="70">
        <f t="shared" si="285"/>
        <v>2.7199283476604421</v>
      </c>
      <c r="N373" s="66">
        <f t="shared" si="286"/>
        <v>13.518709479284407</v>
      </c>
      <c r="O373" s="71">
        <f t="shared" si="287"/>
        <v>9.0124729861896054</v>
      </c>
      <c r="P373" s="70">
        <f t="shared" si="288"/>
        <v>3.5120890730874237</v>
      </c>
      <c r="Q373" s="66">
        <f t="shared" si="289"/>
        <v>13.798425530078436</v>
      </c>
      <c r="R373" s="71">
        <f t="shared" si="290"/>
        <v>9.1989503533856247</v>
      </c>
      <c r="S373" s="70">
        <f t="shared" si="291"/>
        <v>4.2028213351835859</v>
      </c>
      <c r="T373" s="66">
        <f t="shared" si="292"/>
        <v>13.782981601013496</v>
      </c>
      <c r="U373" s="71">
        <f t="shared" si="293"/>
        <v>9.1886544006756647</v>
      </c>
      <c r="V373" s="70">
        <f t="shared" si="294"/>
        <v>0</v>
      </c>
      <c r="W373" s="66">
        <f t="shared" si="295"/>
        <v>0</v>
      </c>
      <c r="X373" s="71">
        <f t="shared" si="296"/>
        <v>0</v>
      </c>
      <c r="Y373" s="70">
        <f t="shared" si="297"/>
        <v>0</v>
      </c>
      <c r="Z373" s="66">
        <f t="shared" si="298"/>
        <v>0</v>
      </c>
      <c r="AA373" s="71">
        <f t="shared" si="299"/>
        <v>0</v>
      </c>
      <c r="AB373" s="98">
        <f>SUMIF(BN373:BU373,"VERDADEIRO",BN$3:$BU372)</f>
        <v>0</v>
      </c>
      <c r="AC373" s="97">
        <f t="shared" si="258"/>
        <v>370</v>
      </c>
      <c r="AD373">
        <f>RTD("tryd.rtdserver",,"COT",B373,"ULT")</f>
        <v>19.66</v>
      </c>
      <c r="AE373">
        <f>RTD("tryd.rtdserver",,"COT",C373,"ULT")</f>
        <v>33.39</v>
      </c>
      <c r="AF373">
        <f>VLOOKUP($AC373,LS_Coint_BD!$B$3:$AQ$1079,AF$2)*$AD373+VLOOKUP($AC373,LS_Coint_BD!$B$3:$AQ$1079,AF$2+1)</f>
        <v>31.248455491504629</v>
      </c>
      <c r="AG373">
        <f>VLOOKUP($AC373,LS_Coint_BD!$B$3:$AQ$1079,AG$2)*$AD373+VLOOKUP($AC373,LS_Coint_BD!$B$3:$AQ$1079,AG$2+1)</f>
        <v>30.85695789421284</v>
      </c>
      <c r="AH373">
        <f>VLOOKUP($AC373,LS_Coint_BD!$B$3:$AQ$1079,AH$2)*$AD373+VLOOKUP($AC373,LS_Coint_BD!$B$3:$AQ$1079,AH$2+1)</f>
        <v>30.579364940290901</v>
      </c>
      <c r="AI373">
        <f>VLOOKUP($AC373,LS_Coint_BD!$B$3:$AQ$1079,AI$2)*$AD373+VLOOKUP($AC373,LS_Coint_BD!$B$3:$AQ$1079,AI$2+1)</f>
        <v>30.670071652339558</v>
      </c>
      <c r="AJ373">
        <f>VLOOKUP($AC373,LS_Coint_BD!$B$3:$AQ$1079,AJ$2)*$AD373+VLOOKUP($AC373,LS_Coint_BD!$B$3:$AQ$1079,AJ$2+1)</f>
        <v>29.877910926912577</v>
      </c>
      <c r="AK373">
        <f>VLOOKUP($AC373,LS_Coint_BD!$B$3:$AQ$1079,AK$2)*$AD373+VLOOKUP($AC373,LS_Coint_BD!$B$3:$AQ$1079,AK$2+1)</f>
        <v>29.187178664816415</v>
      </c>
      <c r="AL373">
        <f>VLOOKUP($AC373,LS_Coint_BD!$B$3:$AQ$1079,AL$2)*$AD373+VLOOKUP($AC373,LS_Coint_BD!$B$3:$AQ$1079,AL$2+1)</f>
        <v>0</v>
      </c>
      <c r="AM373">
        <f>VLOOKUP($AC373,LS_Coint_BD!$B$3:$AQ$1079,AM$2)*$AD373+VLOOKUP($AC373,LS_Coint_BD!$B$3:$AQ$1079,AM$2+1)</f>
        <v>0</v>
      </c>
      <c r="AN373">
        <f>VLOOKUP($AC373,LS_Coint_BD!$B$3:$AQ$1079,AN$2)</f>
        <v>4.0149200539215304</v>
      </c>
      <c r="AO373">
        <f>VLOOKUP($AC373,LS_Coint_BD!$B$3:$AQ$1079,AO$2)</f>
        <v>4.1408196629599603</v>
      </c>
      <c r="AP373">
        <f>VLOOKUP($AC373,LS_Coint_BD!$B$3:$AQ$1079,AP$2)</f>
        <v>4.5159111257328099</v>
      </c>
      <c r="AQ373">
        <f>VLOOKUP($AC373,LS_Coint_BD!$B$3:$AQ$1079,AQ$2)</f>
        <v>4.5062364930948</v>
      </c>
      <c r="AR373">
        <f>VLOOKUP($AC373,LS_Coint_BD!$B$3:$AQ$1079,AR$2)</f>
        <v>4.5994751766928204</v>
      </c>
      <c r="AS373">
        <f>VLOOKUP($AC373,LS_Coint_BD!$B$3:$AQ$1079,AS$2)</f>
        <v>4.5943272003378297</v>
      </c>
      <c r="AT373">
        <f>VLOOKUP($AC373,LS_Coint_BD!$B$3:$AQ$1079,AT$2)</f>
        <v>0</v>
      </c>
      <c r="AU373">
        <f>VLOOKUP($AC373,LS_Coint_BD!$B$3:$AQ$1079,AU$2)</f>
        <v>0</v>
      </c>
      <c r="AV373">
        <f>VLOOKUP($AC373,LS_Coint_BD!$B$3:$AQ$1079,AV$2)</f>
        <v>-2.0037305148434799E-14</v>
      </c>
      <c r="AW373">
        <f>VLOOKUP($AC373,LS_Coint_BD!$B$3:$AQ$1079,AW$2)</f>
        <v>4.6185277824406498E-15</v>
      </c>
      <c r="AX373">
        <f>VLOOKUP($AC373,LS_Coint_BD!$B$3:$AQ$1079,AX$2)</f>
        <v>-1.5428927976505E-14</v>
      </c>
      <c r="AY373">
        <f>VLOOKUP($AC373,LS_Coint_BD!$B$3:$AQ$1079,AY$2)</f>
        <v>6.0396132539608498E-15</v>
      </c>
      <c r="AZ373">
        <f>VLOOKUP($AC373,LS_Coint_BD!$B$3:$AQ$1079,AZ$2)</f>
        <v>-1.57898385724467E-14</v>
      </c>
      <c r="BA373">
        <f>VLOOKUP($AC373,LS_Coint_BD!$B$3:$AQ$1079,BA$2)</f>
        <v>5.5422333389287801E-15</v>
      </c>
      <c r="BB373">
        <f>VLOOKUP($AC373,LS_Coint_BD!$B$3:$AQ$1079,BB$2)</f>
        <v>0</v>
      </c>
      <c r="BC373">
        <f>VLOOKUP($AC373,LS_Coint_BD!$B$3:$AQ$1079,BC$2)</f>
        <v>0</v>
      </c>
      <c r="BD373">
        <f t="shared" si="267"/>
        <v>8.0298401078430413</v>
      </c>
      <c r="BE373">
        <f t="shared" si="268"/>
        <v>8.2816393259199259</v>
      </c>
      <c r="BF373">
        <f t="shared" si="269"/>
        <v>9.0318222514656039</v>
      </c>
      <c r="BG373">
        <f t="shared" si="270"/>
        <v>9.0124729861896054</v>
      </c>
      <c r="BH373">
        <f t="shared" si="271"/>
        <v>9.1989503533856247</v>
      </c>
      <c r="BI373">
        <f t="shared" si="272"/>
        <v>9.1886544006756647</v>
      </c>
      <c r="BJ373">
        <f t="shared" si="273"/>
        <v>0</v>
      </c>
      <c r="BK373">
        <f t="shared" si="274"/>
        <v>0</v>
      </c>
      <c r="BL373">
        <f t="shared" si="275"/>
        <v>8.0298401078430004</v>
      </c>
      <c r="BN373" s="30" t="b">
        <f t="shared" si="259"/>
        <v>0</v>
      </c>
      <c r="BO373" s="30" t="b">
        <f t="shared" si="260"/>
        <v>0</v>
      </c>
      <c r="BP373" s="30" t="b">
        <f t="shared" si="261"/>
        <v>0</v>
      </c>
      <c r="BQ373" s="30" t="b">
        <f t="shared" si="262"/>
        <v>0</v>
      </c>
      <c r="BR373" s="30" t="b">
        <f t="shared" si="263"/>
        <v>0</v>
      </c>
      <c r="BS373" s="30" t="b">
        <f t="shared" si="264"/>
        <v>0</v>
      </c>
      <c r="BT373" s="30" t="b">
        <f t="shared" si="265"/>
        <v>0</v>
      </c>
      <c r="BU373" s="30" t="b">
        <f t="shared" si="266"/>
        <v>0</v>
      </c>
    </row>
    <row r="374" spans="2:73" x14ac:dyDescent="0.3">
      <c r="B374" s="17" t="str">
        <f>VLOOKUP($AC374,LS_Coint_BD!$B$3:$D$1079,2)</f>
        <v>ENBR3</v>
      </c>
      <c r="C374" s="87" t="str">
        <f>VLOOKUP($AC374,LS_Coint_BD!$B$3:$D$1079,3)</f>
        <v>CYRE3</v>
      </c>
      <c r="D374" s="68">
        <f t="shared" si="276"/>
        <v>-0.76800740815209423</v>
      </c>
      <c r="E374" s="65">
        <f t="shared" si="277"/>
        <v>-4.1990877858042381</v>
      </c>
      <c r="F374" s="69">
        <f t="shared" si="278"/>
        <v>-2.7993918572028256</v>
      </c>
      <c r="G374" s="68">
        <f t="shared" si="279"/>
        <v>0</v>
      </c>
      <c r="H374" s="65">
        <f t="shared" si="280"/>
        <v>0</v>
      </c>
      <c r="I374" s="69">
        <f t="shared" si="281"/>
        <v>0</v>
      </c>
      <c r="J374" s="68">
        <f t="shared" si="282"/>
        <v>0</v>
      </c>
      <c r="K374" s="65">
        <f t="shared" si="283"/>
        <v>0</v>
      </c>
      <c r="L374" s="69">
        <f t="shared" si="284"/>
        <v>0</v>
      </c>
      <c r="M374" s="68">
        <f t="shared" si="285"/>
        <v>-0.59954561883559521</v>
      </c>
      <c r="N374" s="65">
        <f t="shared" si="286"/>
        <v>-4.5214832698005933</v>
      </c>
      <c r="O374" s="69">
        <f t="shared" si="287"/>
        <v>-3.0143221798670621</v>
      </c>
      <c r="P374" s="68">
        <f t="shared" si="288"/>
        <v>0</v>
      </c>
      <c r="Q374" s="65">
        <f t="shared" si="289"/>
        <v>0</v>
      </c>
      <c r="R374" s="69">
        <f t="shared" si="290"/>
        <v>0</v>
      </c>
      <c r="S374" s="68">
        <f t="shared" si="291"/>
        <v>-1.865703717579752</v>
      </c>
      <c r="T374" s="65">
        <f t="shared" si="292"/>
        <v>-7.38851179034324</v>
      </c>
      <c r="U374" s="69">
        <f t="shared" si="293"/>
        <v>-4.9256745268954933</v>
      </c>
      <c r="V374" s="68">
        <f t="shared" si="294"/>
        <v>-1.496029550281893</v>
      </c>
      <c r="W374" s="65">
        <f t="shared" si="295"/>
        <v>-7.6141475951966813</v>
      </c>
      <c r="X374" s="69">
        <f t="shared" si="296"/>
        <v>-5.0760983967977875</v>
      </c>
      <c r="Y374" s="68">
        <f t="shared" si="297"/>
        <v>-0.25335556156251116</v>
      </c>
      <c r="Z374" s="65">
        <f t="shared" si="298"/>
        <v>-7.8072235348595074</v>
      </c>
      <c r="AA374" s="69">
        <f t="shared" si="299"/>
        <v>-5.2048156899063382</v>
      </c>
      <c r="AB374" s="98">
        <f>SUMIF(BN374:BU374,"VERDADEIRO",BN$3:$BU373)</f>
        <v>0</v>
      </c>
      <c r="AC374" s="97">
        <f t="shared" si="258"/>
        <v>371</v>
      </c>
      <c r="AD374">
        <f>RTD("tryd.rtdserver",,"COT",B374,"ULT")</f>
        <v>19.66</v>
      </c>
      <c r="AE374">
        <f>RTD("tryd.rtdserver",,"COT",C374,"ULT")</f>
        <v>27.44</v>
      </c>
      <c r="AF374">
        <f>VLOOKUP($AC374,LS_Coint_BD!$B$3:$AQ$1079,AF$2)*$AD374+VLOOKUP($AC374,LS_Coint_BD!$B$3:$AQ$1079,AF$2+1)</f>
        <v>28.208007408152096</v>
      </c>
      <c r="AG374">
        <f>VLOOKUP($AC374,LS_Coint_BD!$B$3:$AQ$1079,AG$2)*$AD374+VLOOKUP($AC374,LS_Coint_BD!$B$3:$AQ$1079,AG$2+1)</f>
        <v>0</v>
      </c>
      <c r="AH374">
        <f>VLOOKUP($AC374,LS_Coint_BD!$B$3:$AQ$1079,AH$2)*$AD374+VLOOKUP($AC374,LS_Coint_BD!$B$3:$AQ$1079,AH$2+1)</f>
        <v>0</v>
      </c>
      <c r="AI374">
        <f>VLOOKUP($AC374,LS_Coint_BD!$B$3:$AQ$1079,AI$2)*$AD374+VLOOKUP($AC374,LS_Coint_BD!$B$3:$AQ$1079,AI$2+1)</f>
        <v>28.039545618835596</v>
      </c>
      <c r="AJ374">
        <f>VLOOKUP($AC374,LS_Coint_BD!$B$3:$AQ$1079,AJ$2)*$AD374+VLOOKUP($AC374,LS_Coint_BD!$B$3:$AQ$1079,AJ$2+1)</f>
        <v>0</v>
      </c>
      <c r="AK374">
        <f>VLOOKUP($AC374,LS_Coint_BD!$B$3:$AQ$1079,AK$2)*$AD374+VLOOKUP($AC374,LS_Coint_BD!$B$3:$AQ$1079,AK$2+1)</f>
        <v>29.305703717579753</v>
      </c>
      <c r="AL374">
        <f>VLOOKUP($AC374,LS_Coint_BD!$B$3:$AQ$1079,AL$2)*$AD374+VLOOKUP($AC374,LS_Coint_BD!$B$3:$AQ$1079,AL$2+1)</f>
        <v>28.936029550281894</v>
      </c>
      <c r="AM374">
        <f>VLOOKUP($AC374,LS_Coint_BD!$B$3:$AQ$1079,AM$2)*$AD374+VLOOKUP($AC374,LS_Coint_BD!$B$3:$AQ$1079,AM$2+1)</f>
        <v>27.693355561562512</v>
      </c>
      <c r="AN374">
        <f>VLOOKUP($AC374,LS_Coint_BD!$B$3:$AQ$1079,AN$2)</f>
        <v>1.3996959286014099</v>
      </c>
      <c r="AO374">
        <f>VLOOKUP($AC374,LS_Coint_BD!$B$3:$AQ$1079,AO$2)</f>
        <v>0</v>
      </c>
      <c r="AP374">
        <f>VLOOKUP($AC374,LS_Coint_BD!$B$3:$AQ$1079,AP$2)</f>
        <v>0</v>
      </c>
      <c r="AQ374">
        <f>VLOOKUP($AC374,LS_Coint_BD!$B$3:$AQ$1079,AQ$2)</f>
        <v>1.5071610899335299</v>
      </c>
      <c r="AR374">
        <f>VLOOKUP($AC374,LS_Coint_BD!$B$3:$AQ$1079,AR$2)</f>
        <v>0</v>
      </c>
      <c r="AS374">
        <f>VLOOKUP($AC374,LS_Coint_BD!$B$3:$AQ$1079,AS$2)</f>
        <v>2.4628372634477498</v>
      </c>
      <c r="AT374">
        <f>VLOOKUP($AC374,LS_Coint_BD!$B$3:$AQ$1079,AT$2)</f>
        <v>2.5380491983988902</v>
      </c>
      <c r="AU374">
        <f>VLOOKUP($AC374,LS_Coint_BD!$B$3:$AQ$1079,AU$2)</f>
        <v>2.60240784495317</v>
      </c>
      <c r="AV374">
        <f>VLOOKUP($AC374,LS_Coint_BD!$B$3:$AQ$1079,AV$2)</f>
        <v>-5.7553961596568103E-15</v>
      </c>
      <c r="AW374">
        <f>VLOOKUP($AC374,LS_Coint_BD!$B$3:$AQ$1079,AW$2)</f>
        <v>0</v>
      </c>
      <c r="AX374">
        <f>VLOOKUP($AC374,LS_Coint_BD!$B$3:$AQ$1079,AX$2)</f>
        <v>0</v>
      </c>
      <c r="AY374">
        <f>VLOOKUP($AC374,LS_Coint_BD!$B$3:$AQ$1079,AY$2)</f>
        <v>-2.3980817331903399E-15</v>
      </c>
      <c r="AZ374">
        <f>VLOOKUP($AC374,LS_Coint_BD!$B$3:$AQ$1079,AZ$2)</f>
        <v>0</v>
      </c>
      <c r="BA374">
        <f>VLOOKUP($AC374,LS_Coint_BD!$B$3:$AQ$1079,BA$2)</f>
        <v>6.5725203057809302E-15</v>
      </c>
      <c r="BB374">
        <f>VLOOKUP($AC374,LS_Coint_BD!$B$3:$AQ$1079,BB$2)</f>
        <v>-6.9762377692809797E-15</v>
      </c>
      <c r="BC374">
        <f>VLOOKUP($AC374,LS_Coint_BD!$B$3:$AQ$1079,BC$2)</f>
        <v>1.8189894035458601E-15</v>
      </c>
      <c r="BD374">
        <f t="shared" si="267"/>
        <v>-2.7993918572028256</v>
      </c>
      <c r="BE374">
        <f t="shared" si="268"/>
        <v>0</v>
      </c>
      <c r="BF374">
        <f t="shared" si="269"/>
        <v>0</v>
      </c>
      <c r="BG374">
        <f t="shared" si="270"/>
        <v>-3.0143221798670621</v>
      </c>
      <c r="BH374">
        <f t="shared" si="271"/>
        <v>0</v>
      </c>
      <c r="BI374">
        <f t="shared" si="272"/>
        <v>-4.9256745268954933</v>
      </c>
      <c r="BJ374">
        <f t="shared" si="273"/>
        <v>-5.0760983967977875</v>
      </c>
      <c r="BK374">
        <f t="shared" si="274"/>
        <v>-5.2048156899063382</v>
      </c>
      <c r="BL374">
        <f t="shared" si="275"/>
        <v>-2.799391857202814</v>
      </c>
      <c r="BN374" s="19" t="b">
        <f t="shared" si="259"/>
        <v>0</v>
      </c>
      <c r="BO374" s="19" t="b">
        <f t="shared" si="260"/>
        <v>0</v>
      </c>
      <c r="BP374" s="19" t="b">
        <f t="shared" si="261"/>
        <v>0</v>
      </c>
      <c r="BQ374" s="19" t="b">
        <f t="shared" si="262"/>
        <v>0</v>
      </c>
      <c r="BR374" s="19" t="b">
        <f t="shared" si="263"/>
        <v>0</v>
      </c>
      <c r="BS374" s="19" t="b">
        <f t="shared" si="264"/>
        <v>0</v>
      </c>
      <c r="BT374" s="19" t="b">
        <f t="shared" si="265"/>
        <v>0</v>
      </c>
      <c r="BU374" s="19" t="b">
        <f t="shared" si="266"/>
        <v>0</v>
      </c>
    </row>
    <row r="375" spans="2:73" x14ac:dyDescent="0.3">
      <c r="B375" s="17" t="str">
        <f>VLOOKUP($AC375,LS_Coint_BD!$B$3:$D$1079,2)</f>
        <v>ENBR3</v>
      </c>
      <c r="C375" s="87" t="str">
        <f>VLOOKUP($AC375,LS_Coint_BD!$B$3:$D$1079,3)</f>
        <v>GOLL4</v>
      </c>
      <c r="D375" s="70">
        <f t="shared" si="276"/>
        <v>0</v>
      </c>
      <c r="E375" s="66">
        <f t="shared" si="277"/>
        <v>0</v>
      </c>
      <c r="F375" s="71">
        <f t="shared" si="278"/>
        <v>0</v>
      </c>
      <c r="G375" s="70">
        <f t="shared" si="279"/>
        <v>0</v>
      </c>
      <c r="H375" s="66">
        <f t="shared" si="280"/>
        <v>0</v>
      </c>
      <c r="I375" s="71">
        <f t="shared" si="281"/>
        <v>0</v>
      </c>
      <c r="J375" s="70">
        <f t="shared" si="282"/>
        <v>0.43713382678479107</v>
      </c>
      <c r="K375" s="66">
        <f t="shared" si="283"/>
        <v>5.509314840254067</v>
      </c>
      <c r="L375" s="71">
        <f t="shared" si="284"/>
        <v>3.672876560169378</v>
      </c>
      <c r="M375" s="70">
        <f t="shared" si="285"/>
        <v>0.49302458371834845</v>
      </c>
      <c r="N375" s="66">
        <f t="shared" si="286"/>
        <v>5.2744971504889753</v>
      </c>
      <c r="O375" s="71">
        <f t="shared" si="287"/>
        <v>3.516331433659317</v>
      </c>
      <c r="P375" s="70">
        <f t="shared" si="288"/>
        <v>0.16424225798741432</v>
      </c>
      <c r="Q375" s="66">
        <f t="shared" si="289"/>
        <v>5.921354286643278</v>
      </c>
      <c r="R375" s="71">
        <f t="shared" si="290"/>
        <v>3.947569524428852</v>
      </c>
      <c r="S375" s="70">
        <f t="shared" si="291"/>
        <v>-0.17040695004108741</v>
      </c>
      <c r="T375" s="66">
        <f t="shared" si="292"/>
        <v>-6.2752132270822223</v>
      </c>
      <c r="U375" s="71">
        <f t="shared" si="293"/>
        <v>-4.1834754847214812</v>
      </c>
      <c r="V375" s="70">
        <f t="shared" si="294"/>
        <v>3.5021761977166221E-2</v>
      </c>
      <c r="W375" s="66">
        <f t="shared" si="295"/>
        <v>6.4152217485872089</v>
      </c>
      <c r="X375" s="71">
        <f t="shared" si="296"/>
        <v>4.2768144990581396</v>
      </c>
      <c r="Y375" s="70">
        <f t="shared" si="297"/>
        <v>-0.71888766823766659</v>
      </c>
      <c r="Z375" s="66">
        <f t="shared" si="298"/>
        <v>-7.4900919071489964</v>
      </c>
      <c r="AA375" s="71">
        <f t="shared" si="299"/>
        <v>-4.9933946047659976</v>
      </c>
      <c r="AB375" s="98">
        <f>SUMIF(BN375:BU375,"VERDADEIRO",BN$3:$BU374)</f>
        <v>0</v>
      </c>
      <c r="AC375" s="97">
        <f t="shared" si="258"/>
        <v>372</v>
      </c>
      <c r="AD375">
        <f>RTD("tryd.rtdserver",,"COT",B375,"ULT")</f>
        <v>19.66</v>
      </c>
      <c r="AE375">
        <f>RTD("tryd.rtdserver",,"COT",C375,"ULT")</f>
        <v>25.09</v>
      </c>
      <c r="AF375">
        <f>VLOOKUP($AC375,LS_Coint_BD!$B$3:$AQ$1079,AF$2)*$AD375+VLOOKUP($AC375,LS_Coint_BD!$B$3:$AQ$1079,AF$2+1)</f>
        <v>0</v>
      </c>
      <c r="AG375">
        <f>VLOOKUP($AC375,LS_Coint_BD!$B$3:$AQ$1079,AG$2)*$AD375+VLOOKUP($AC375,LS_Coint_BD!$B$3:$AQ$1079,AG$2+1)</f>
        <v>0</v>
      </c>
      <c r="AH375">
        <f>VLOOKUP($AC375,LS_Coint_BD!$B$3:$AQ$1079,AH$2)*$AD375+VLOOKUP($AC375,LS_Coint_BD!$B$3:$AQ$1079,AH$2+1)</f>
        <v>24.652866173215209</v>
      </c>
      <c r="AI375">
        <f>VLOOKUP($AC375,LS_Coint_BD!$B$3:$AQ$1079,AI$2)*$AD375+VLOOKUP($AC375,LS_Coint_BD!$B$3:$AQ$1079,AI$2+1)</f>
        <v>24.596975416281651</v>
      </c>
      <c r="AJ375">
        <f>VLOOKUP($AC375,LS_Coint_BD!$B$3:$AQ$1079,AJ$2)*$AD375+VLOOKUP($AC375,LS_Coint_BD!$B$3:$AQ$1079,AJ$2+1)</f>
        <v>24.925757742012586</v>
      </c>
      <c r="AK375">
        <f>VLOOKUP($AC375,LS_Coint_BD!$B$3:$AQ$1079,AK$2)*$AD375+VLOOKUP($AC375,LS_Coint_BD!$B$3:$AQ$1079,AK$2+1)</f>
        <v>25.260406950041087</v>
      </c>
      <c r="AL375">
        <f>VLOOKUP($AC375,LS_Coint_BD!$B$3:$AQ$1079,AL$2)*$AD375+VLOOKUP($AC375,LS_Coint_BD!$B$3:$AQ$1079,AL$2+1)</f>
        <v>25.054978238022834</v>
      </c>
      <c r="AM375">
        <f>VLOOKUP($AC375,LS_Coint_BD!$B$3:$AQ$1079,AM$2)*$AD375+VLOOKUP($AC375,LS_Coint_BD!$B$3:$AQ$1079,AM$2+1)</f>
        <v>25.808887668237666</v>
      </c>
      <c r="AN375">
        <f>VLOOKUP($AC375,LS_Coint_BD!$B$3:$AQ$1079,AN$2)</f>
        <v>0</v>
      </c>
      <c r="AO375">
        <f>VLOOKUP($AC375,LS_Coint_BD!$B$3:$AQ$1079,AO$2)</f>
        <v>0</v>
      </c>
      <c r="AP375">
        <f>VLOOKUP($AC375,LS_Coint_BD!$B$3:$AQ$1079,AP$2)</f>
        <v>1.8364382800846899</v>
      </c>
      <c r="AQ375">
        <f>VLOOKUP($AC375,LS_Coint_BD!$B$3:$AQ$1079,AQ$2)</f>
        <v>1.7581657168296601</v>
      </c>
      <c r="AR375">
        <f>VLOOKUP($AC375,LS_Coint_BD!$B$3:$AQ$1079,AR$2)</f>
        <v>1.97378476221443</v>
      </c>
      <c r="AS375">
        <f>VLOOKUP($AC375,LS_Coint_BD!$B$3:$AQ$1079,AS$2)</f>
        <v>2.0917377423607402</v>
      </c>
      <c r="AT375">
        <f>VLOOKUP($AC375,LS_Coint_BD!$B$3:$AQ$1079,AT$2)</f>
        <v>2.1384072495290698</v>
      </c>
      <c r="AU375">
        <f>VLOOKUP($AC375,LS_Coint_BD!$B$3:$AQ$1079,AU$2)</f>
        <v>2.4966973023830001</v>
      </c>
      <c r="AV375">
        <f>VLOOKUP($AC375,LS_Coint_BD!$B$3:$AQ$1079,AV$2)</f>
        <v>0</v>
      </c>
      <c r="AW375">
        <f>VLOOKUP($AC375,LS_Coint_BD!$B$3:$AQ$1079,AW$2)</f>
        <v>0</v>
      </c>
      <c r="AX375">
        <f>VLOOKUP($AC375,LS_Coint_BD!$B$3:$AQ$1079,AX$2)</f>
        <v>-1.62409768173737E-15</v>
      </c>
      <c r="AY375">
        <f>VLOOKUP($AC375,LS_Coint_BD!$B$3:$AQ$1079,AY$2)</f>
        <v>-2.93098878501041E-15</v>
      </c>
      <c r="AZ375">
        <f>VLOOKUP($AC375,LS_Coint_BD!$B$3:$AQ$1079,AZ$2)</f>
        <v>-8.0528176719478003E-15</v>
      </c>
      <c r="BA375">
        <f>VLOOKUP($AC375,LS_Coint_BD!$B$3:$AQ$1079,BA$2)</f>
        <v>-1.2789769243681801E-15</v>
      </c>
      <c r="BB375">
        <f>VLOOKUP($AC375,LS_Coint_BD!$B$3:$AQ$1079,BB$2)</f>
        <v>-1.2918958832001801E-16</v>
      </c>
      <c r="BC375">
        <f>VLOOKUP($AC375,LS_Coint_BD!$B$3:$AQ$1079,BC$2)</f>
        <v>2.8421709430404001E-15</v>
      </c>
      <c r="BD375">
        <f t="shared" si="267"/>
        <v>0</v>
      </c>
      <c r="BE375">
        <f t="shared" si="268"/>
        <v>0</v>
      </c>
      <c r="BF375">
        <f t="shared" si="269"/>
        <v>3.672876560169378</v>
      </c>
      <c r="BG375">
        <f t="shared" si="270"/>
        <v>3.516331433659317</v>
      </c>
      <c r="BH375">
        <f t="shared" si="271"/>
        <v>3.947569524428852</v>
      </c>
      <c r="BI375">
        <f t="shared" si="272"/>
        <v>-4.1834754847214812</v>
      </c>
      <c r="BJ375">
        <f t="shared" si="273"/>
        <v>4.2768144990581396</v>
      </c>
      <c r="BK375">
        <f t="shared" si="274"/>
        <v>-4.9933946047659976</v>
      </c>
      <c r="BL375">
        <f t="shared" si="275"/>
        <v>0</v>
      </c>
      <c r="BN375" s="30" t="b">
        <f t="shared" si="259"/>
        <v>0</v>
      </c>
      <c r="BO375" s="30" t="b">
        <f t="shared" si="260"/>
        <v>0</v>
      </c>
      <c r="BP375" s="30" t="b">
        <f t="shared" si="261"/>
        <v>0</v>
      </c>
      <c r="BQ375" s="30" t="b">
        <f t="shared" si="262"/>
        <v>0</v>
      </c>
      <c r="BR375" s="30" t="b">
        <f t="shared" si="263"/>
        <v>0</v>
      </c>
      <c r="BS375" s="30" t="b">
        <f t="shared" si="264"/>
        <v>0</v>
      </c>
      <c r="BT375" s="30" t="b">
        <f t="shared" si="265"/>
        <v>0</v>
      </c>
      <c r="BU375" s="30" t="b">
        <f t="shared" si="266"/>
        <v>0</v>
      </c>
    </row>
    <row r="376" spans="2:73" x14ac:dyDescent="0.3">
      <c r="B376" s="17" t="str">
        <f>VLOOKUP($AC376,LS_Coint_BD!$B$3:$D$1079,2)</f>
        <v>ENBR3</v>
      </c>
      <c r="C376" s="87" t="str">
        <f>VLOOKUP($AC376,LS_Coint_BD!$B$3:$D$1079,3)</f>
        <v>IRBR3</v>
      </c>
      <c r="D376" s="68">
        <f t="shared" si="276"/>
        <v>-0.42193673305709289</v>
      </c>
      <c r="E376" s="65">
        <f t="shared" si="277"/>
        <v>-1.7294926068374634</v>
      </c>
      <c r="F376" s="69">
        <f t="shared" si="278"/>
        <v>-1.1529950712249757</v>
      </c>
      <c r="G376" s="68">
        <f t="shared" si="279"/>
        <v>-0.33202796744101981</v>
      </c>
      <c r="H376" s="65">
        <f t="shared" si="280"/>
        <v>-1.8329025596132937</v>
      </c>
      <c r="I376" s="69">
        <f t="shared" si="281"/>
        <v>-1.2219350397421957</v>
      </c>
      <c r="J376" s="68">
        <f t="shared" si="282"/>
        <v>-0.33106029497666167</v>
      </c>
      <c r="K376" s="65">
        <f t="shared" si="283"/>
        <v>-2.1022597948596538</v>
      </c>
      <c r="L376" s="69">
        <f t="shared" si="284"/>
        <v>-1.4015065299064358</v>
      </c>
      <c r="M376" s="68">
        <f t="shared" si="285"/>
        <v>0</v>
      </c>
      <c r="N376" s="65">
        <f t="shared" si="286"/>
        <v>0</v>
      </c>
      <c r="O376" s="69">
        <f t="shared" si="287"/>
        <v>0</v>
      </c>
      <c r="P376" s="68">
        <f t="shared" si="288"/>
        <v>0</v>
      </c>
      <c r="Q376" s="65">
        <f t="shared" si="289"/>
        <v>0</v>
      </c>
      <c r="R376" s="69">
        <f t="shared" si="290"/>
        <v>0</v>
      </c>
      <c r="S376" s="68">
        <f t="shared" si="291"/>
        <v>-0.4725607165219845</v>
      </c>
      <c r="T376" s="65">
        <f t="shared" si="292"/>
        <v>-3.5916407323940414</v>
      </c>
      <c r="U376" s="69">
        <f t="shared" si="293"/>
        <v>-2.3944271549293608</v>
      </c>
      <c r="V376" s="68">
        <f t="shared" si="294"/>
        <v>-0.56339425425068868</v>
      </c>
      <c r="W376" s="65">
        <f t="shared" si="295"/>
        <v>-3.6099107531079602</v>
      </c>
      <c r="X376" s="69">
        <f t="shared" si="296"/>
        <v>-2.4066071687386401</v>
      </c>
      <c r="Y376" s="68">
        <f t="shared" si="297"/>
        <v>-7.351981182356834</v>
      </c>
      <c r="Z376" s="65">
        <f t="shared" si="298"/>
        <v>-17.054640057479791</v>
      </c>
      <c r="AA376" s="69">
        <f t="shared" si="299"/>
        <v>-11.36976003831986</v>
      </c>
      <c r="AB376" s="98">
        <f>SUMIF(BN376:BU376,"VERDADEIRO",BN$3:$BU375)</f>
        <v>0</v>
      </c>
      <c r="AC376" s="97">
        <f t="shared" si="258"/>
        <v>373</v>
      </c>
      <c r="AD376">
        <f>RTD("tryd.rtdserver",,"COT",B376,"ULT")</f>
        <v>19.66</v>
      </c>
      <c r="AE376">
        <f>RTD("tryd.rtdserver",,"COT",C376,"ULT")</f>
        <v>6.91</v>
      </c>
      <c r="AF376">
        <f>VLOOKUP($AC376,LS_Coint_BD!$B$3:$AQ$1079,AF$2)*$AD376+VLOOKUP($AC376,LS_Coint_BD!$B$3:$AQ$1079,AF$2+1)</f>
        <v>7.331936733057093</v>
      </c>
      <c r="AG376">
        <f>VLOOKUP($AC376,LS_Coint_BD!$B$3:$AQ$1079,AG$2)*$AD376+VLOOKUP($AC376,LS_Coint_BD!$B$3:$AQ$1079,AG$2+1)</f>
        <v>7.24202796744102</v>
      </c>
      <c r="AH376">
        <f>VLOOKUP($AC376,LS_Coint_BD!$B$3:$AQ$1079,AH$2)*$AD376+VLOOKUP($AC376,LS_Coint_BD!$B$3:$AQ$1079,AH$2+1)</f>
        <v>7.2410602949766618</v>
      </c>
      <c r="AI376">
        <f>VLOOKUP($AC376,LS_Coint_BD!$B$3:$AQ$1079,AI$2)*$AD376+VLOOKUP($AC376,LS_Coint_BD!$B$3:$AQ$1079,AI$2+1)</f>
        <v>0</v>
      </c>
      <c r="AJ376">
        <f>VLOOKUP($AC376,LS_Coint_BD!$B$3:$AQ$1079,AJ$2)*$AD376+VLOOKUP($AC376,LS_Coint_BD!$B$3:$AQ$1079,AJ$2+1)</f>
        <v>0</v>
      </c>
      <c r="AK376">
        <f>VLOOKUP($AC376,LS_Coint_BD!$B$3:$AQ$1079,AK$2)*$AD376+VLOOKUP($AC376,LS_Coint_BD!$B$3:$AQ$1079,AK$2+1)</f>
        <v>7.3825607165219846</v>
      </c>
      <c r="AL376">
        <f>VLOOKUP($AC376,LS_Coint_BD!$B$3:$AQ$1079,AL$2)*$AD376+VLOOKUP($AC376,LS_Coint_BD!$B$3:$AQ$1079,AL$2+1)</f>
        <v>7.4733942542506888</v>
      </c>
      <c r="AM376">
        <f>VLOOKUP($AC376,LS_Coint_BD!$B$3:$AQ$1079,AM$2)*$AD376+VLOOKUP($AC376,LS_Coint_BD!$B$3:$AQ$1079,AM$2+1)</f>
        <v>14.261981182356834</v>
      </c>
      <c r="AN376">
        <f>VLOOKUP($AC376,LS_Coint_BD!$B$3:$AQ$1079,AN$2)</f>
        <v>0.57649753561248795</v>
      </c>
      <c r="AO376">
        <f>VLOOKUP($AC376,LS_Coint_BD!$B$3:$AQ$1079,AO$2)</f>
        <v>0.61096751987109799</v>
      </c>
      <c r="AP376">
        <f>VLOOKUP($AC376,LS_Coint_BD!$B$3:$AQ$1079,AP$2)</f>
        <v>0.70075326495321799</v>
      </c>
      <c r="AQ376">
        <f>VLOOKUP($AC376,LS_Coint_BD!$B$3:$AQ$1079,AQ$2)</f>
        <v>0</v>
      </c>
      <c r="AR376">
        <f>VLOOKUP($AC376,LS_Coint_BD!$B$3:$AQ$1079,AR$2)</f>
        <v>0</v>
      </c>
      <c r="AS376">
        <f>VLOOKUP($AC376,LS_Coint_BD!$B$3:$AQ$1079,AS$2)</f>
        <v>1.1972135774646799</v>
      </c>
      <c r="AT376">
        <f>VLOOKUP($AC376,LS_Coint_BD!$B$3:$AQ$1079,AT$2)</f>
        <v>1.2033035843693201</v>
      </c>
      <c r="AU376">
        <f>VLOOKUP($AC376,LS_Coint_BD!$B$3:$AQ$1079,AU$2)</f>
        <v>5.6848800191599302</v>
      </c>
      <c r="AV376">
        <f>VLOOKUP($AC376,LS_Coint_BD!$B$3:$AQ$1079,AV$2)</f>
        <v>2.57571741713036E-16</v>
      </c>
      <c r="AW376">
        <f>VLOOKUP($AC376,LS_Coint_BD!$B$3:$AQ$1079,AW$2)</f>
        <v>2.9605947323337501E-16</v>
      </c>
      <c r="AX376">
        <f>VLOOKUP($AC376,LS_Coint_BD!$B$3:$AQ$1079,AX$2)</f>
        <v>3.1720657846433E-16</v>
      </c>
      <c r="AY376">
        <f>VLOOKUP($AC376,LS_Coint_BD!$B$3:$AQ$1079,AY$2)</f>
        <v>0</v>
      </c>
      <c r="AZ376">
        <f>VLOOKUP($AC376,LS_Coint_BD!$B$3:$AQ$1079,AZ$2)</f>
        <v>0</v>
      </c>
      <c r="BA376">
        <f>VLOOKUP($AC376,LS_Coint_BD!$B$3:$AQ$1079,BA$2)</f>
        <v>-7.1054273576010003E-16</v>
      </c>
      <c r="BB376">
        <f>VLOOKUP($AC376,LS_Coint_BD!$B$3:$AQ$1079,BB$2)</f>
        <v>1.61486985400023E-16</v>
      </c>
      <c r="BC376">
        <f>VLOOKUP($AC376,LS_Coint_BD!$B$3:$AQ$1079,BC$2)</f>
        <v>-2.2737367544323201E-16</v>
      </c>
      <c r="BD376">
        <f t="shared" si="267"/>
        <v>-1.1529950712249757</v>
      </c>
      <c r="BE376">
        <f t="shared" si="268"/>
        <v>-1.2219350397421957</v>
      </c>
      <c r="BF376">
        <f t="shared" si="269"/>
        <v>-1.4015065299064358</v>
      </c>
      <c r="BG376">
        <f t="shared" si="270"/>
        <v>0</v>
      </c>
      <c r="BH376">
        <f t="shared" si="271"/>
        <v>0</v>
      </c>
      <c r="BI376">
        <f t="shared" si="272"/>
        <v>-2.3944271549293608</v>
      </c>
      <c r="BJ376">
        <f t="shared" si="273"/>
        <v>-2.4066071687386401</v>
      </c>
      <c r="BK376">
        <f t="shared" si="274"/>
        <v>-11.36976003831986</v>
      </c>
      <c r="BL376">
        <f t="shared" si="275"/>
        <v>-1.1529950712249761</v>
      </c>
      <c r="BN376" s="19" t="b">
        <f t="shared" si="259"/>
        <v>0</v>
      </c>
      <c r="BO376" s="19" t="b">
        <f t="shared" si="260"/>
        <v>0</v>
      </c>
      <c r="BP376" s="19" t="b">
        <f t="shared" si="261"/>
        <v>0</v>
      </c>
      <c r="BQ376" s="19" t="b">
        <f t="shared" si="262"/>
        <v>0</v>
      </c>
      <c r="BR376" s="19" t="b">
        <f t="shared" si="263"/>
        <v>0</v>
      </c>
      <c r="BS376" s="19" t="b">
        <f t="shared" si="264"/>
        <v>0</v>
      </c>
      <c r="BT376" s="19" t="b">
        <f t="shared" si="265"/>
        <v>0</v>
      </c>
      <c r="BU376" s="19" t="b">
        <f t="shared" si="266"/>
        <v>0</v>
      </c>
    </row>
    <row r="377" spans="2:73" x14ac:dyDescent="0.3">
      <c r="B377" s="17" t="str">
        <f>VLOOKUP($AC377,LS_Coint_BD!$B$3:$D$1079,2)</f>
        <v>ENBR3</v>
      </c>
      <c r="C377" s="87" t="str">
        <f>VLOOKUP($AC377,LS_Coint_BD!$B$3:$D$1079,3)</f>
        <v>JBSS3</v>
      </c>
      <c r="D377" s="70">
        <f t="shared" si="276"/>
        <v>1.062349419808033</v>
      </c>
      <c r="E377" s="66">
        <f t="shared" si="277"/>
        <v>2.7348710042447588</v>
      </c>
      <c r="F377" s="71">
        <f t="shared" si="278"/>
        <v>1.8232473361631725</v>
      </c>
      <c r="G377" s="70">
        <f t="shared" si="279"/>
        <v>0</v>
      </c>
      <c r="H377" s="66">
        <f t="shared" si="280"/>
        <v>0</v>
      </c>
      <c r="I377" s="71">
        <f t="shared" si="281"/>
        <v>0</v>
      </c>
      <c r="J377" s="70">
        <f t="shared" si="282"/>
        <v>1.3708449275856118</v>
      </c>
      <c r="K377" s="66">
        <f t="shared" si="283"/>
        <v>3.4643421969122707</v>
      </c>
      <c r="L377" s="71">
        <f t="shared" si="284"/>
        <v>2.3095614646081803</v>
      </c>
      <c r="M377" s="70">
        <f t="shared" si="285"/>
        <v>1.3729997863588395</v>
      </c>
      <c r="N377" s="66">
        <f t="shared" si="286"/>
        <v>3.2907039091835104</v>
      </c>
      <c r="O377" s="71">
        <f t="shared" si="287"/>
        <v>2.1938026061223401</v>
      </c>
      <c r="P377" s="70">
        <f t="shared" si="288"/>
        <v>1.523683682655431</v>
      </c>
      <c r="Q377" s="66">
        <f t="shared" si="289"/>
        <v>3.259630946654096</v>
      </c>
      <c r="R377" s="71">
        <f t="shared" si="290"/>
        <v>2.1730872977693974</v>
      </c>
      <c r="S377" s="70">
        <f t="shared" si="291"/>
        <v>1.9274840980936787</v>
      </c>
      <c r="T377" s="66">
        <f t="shared" si="292"/>
        <v>3.7574110474747213</v>
      </c>
      <c r="U377" s="71">
        <f t="shared" si="293"/>
        <v>2.504940698316481</v>
      </c>
      <c r="V377" s="70">
        <f t="shared" si="294"/>
        <v>1.7680244131076499</v>
      </c>
      <c r="W377" s="66">
        <f t="shared" si="295"/>
        <v>3.893354178189929</v>
      </c>
      <c r="X377" s="71">
        <f t="shared" si="296"/>
        <v>2.5955694521266195</v>
      </c>
      <c r="Y377" s="70">
        <f t="shared" si="297"/>
        <v>1.6095380147259846</v>
      </c>
      <c r="Z377" s="66">
        <f t="shared" si="298"/>
        <v>4.2495326333205323</v>
      </c>
      <c r="AA377" s="71">
        <f t="shared" si="299"/>
        <v>2.8330217555470218</v>
      </c>
      <c r="AB377" s="98">
        <f>SUMIF(BN377:BU377,"VERDADEIRO",BN$3:$BU376)</f>
        <v>0</v>
      </c>
      <c r="AC377" s="97">
        <f t="shared" si="258"/>
        <v>374</v>
      </c>
      <c r="AD377">
        <f>RTD("tryd.rtdserver",,"COT",B377,"ULT")</f>
        <v>19.66</v>
      </c>
      <c r="AE377">
        <f>RTD("tryd.rtdserver",,"COT",C377,"ULT")</f>
        <v>25.15</v>
      </c>
      <c r="AF377">
        <f>VLOOKUP($AC377,LS_Coint_BD!$B$3:$AQ$1079,AF$2)*$AD377+VLOOKUP($AC377,LS_Coint_BD!$B$3:$AQ$1079,AF$2+1)</f>
        <v>24.087650580191966</v>
      </c>
      <c r="AG377">
        <f>VLOOKUP($AC377,LS_Coint_BD!$B$3:$AQ$1079,AG$2)*$AD377+VLOOKUP($AC377,LS_Coint_BD!$B$3:$AQ$1079,AG$2+1)</f>
        <v>0</v>
      </c>
      <c r="AH377">
        <f>VLOOKUP($AC377,LS_Coint_BD!$B$3:$AQ$1079,AH$2)*$AD377+VLOOKUP($AC377,LS_Coint_BD!$B$3:$AQ$1079,AH$2+1)</f>
        <v>23.779155072414387</v>
      </c>
      <c r="AI377">
        <f>VLOOKUP($AC377,LS_Coint_BD!$B$3:$AQ$1079,AI$2)*$AD377+VLOOKUP($AC377,LS_Coint_BD!$B$3:$AQ$1079,AI$2+1)</f>
        <v>23.777000213641159</v>
      </c>
      <c r="AJ377">
        <f>VLOOKUP($AC377,LS_Coint_BD!$B$3:$AQ$1079,AJ$2)*$AD377+VLOOKUP($AC377,LS_Coint_BD!$B$3:$AQ$1079,AJ$2+1)</f>
        <v>23.626316317344568</v>
      </c>
      <c r="AK377">
        <f>VLOOKUP($AC377,LS_Coint_BD!$B$3:$AQ$1079,AK$2)*$AD377+VLOOKUP($AC377,LS_Coint_BD!$B$3:$AQ$1079,AK$2+1)</f>
        <v>23.22251590190632</v>
      </c>
      <c r="AL377">
        <f>VLOOKUP($AC377,LS_Coint_BD!$B$3:$AQ$1079,AL$2)*$AD377+VLOOKUP($AC377,LS_Coint_BD!$B$3:$AQ$1079,AL$2+1)</f>
        <v>23.381975586892349</v>
      </c>
      <c r="AM377">
        <f>VLOOKUP($AC377,LS_Coint_BD!$B$3:$AQ$1079,AM$2)*$AD377+VLOOKUP($AC377,LS_Coint_BD!$B$3:$AQ$1079,AM$2+1)</f>
        <v>23.540461985274014</v>
      </c>
      <c r="AN377">
        <f>VLOOKUP($AC377,LS_Coint_BD!$B$3:$AQ$1079,AN$2)</f>
        <v>0.91162366808158601</v>
      </c>
      <c r="AO377">
        <f>VLOOKUP($AC377,LS_Coint_BD!$B$3:$AQ$1079,AO$2)</f>
        <v>0</v>
      </c>
      <c r="AP377">
        <f>VLOOKUP($AC377,LS_Coint_BD!$B$3:$AQ$1079,AP$2)</f>
        <v>1.15478073230409</v>
      </c>
      <c r="AQ377">
        <f>VLOOKUP($AC377,LS_Coint_BD!$B$3:$AQ$1079,AQ$2)</f>
        <v>1.0969013030611701</v>
      </c>
      <c r="AR377">
        <f>VLOOKUP($AC377,LS_Coint_BD!$B$3:$AQ$1079,AR$2)</f>
        <v>1.0865436488847</v>
      </c>
      <c r="AS377">
        <f>VLOOKUP($AC377,LS_Coint_BD!$B$3:$AQ$1079,AS$2)</f>
        <v>1.2524703491582401</v>
      </c>
      <c r="AT377">
        <f>VLOOKUP($AC377,LS_Coint_BD!$B$3:$AQ$1079,AT$2)</f>
        <v>1.29778472606331</v>
      </c>
      <c r="AU377">
        <f>VLOOKUP($AC377,LS_Coint_BD!$B$3:$AQ$1079,AU$2)</f>
        <v>1.41651087777351</v>
      </c>
      <c r="AV377">
        <f>VLOOKUP($AC377,LS_Coint_BD!$B$3:$AQ$1079,AV$2)</f>
        <v>4.6185277824406504E-16</v>
      </c>
      <c r="AW377">
        <f>VLOOKUP($AC377,LS_Coint_BD!$B$3:$AQ$1079,AW$2)</f>
        <v>0</v>
      </c>
      <c r="AX377">
        <f>VLOOKUP($AC377,LS_Coint_BD!$B$3:$AQ$1079,AX$2)</f>
        <v>4.06024420434343E-16</v>
      </c>
      <c r="AY377">
        <f>VLOOKUP($AC377,LS_Coint_BD!$B$3:$AQ$1079,AY$2)</f>
        <v>-6.6613381477509402E-17</v>
      </c>
      <c r="AZ377">
        <f>VLOOKUP($AC377,LS_Coint_BD!$B$3:$AQ$1079,AZ$2)</f>
        <v>-2.74348445196261E-15</v>
      </c>
      <c r="BA377">
        <f>VLOOKUP($AC377,LS_Coint_BD!$B$3:$AQ$1079,BA$2)</f>
        <v>1.10134124042816E-15</v>
      </c>
      <c r="BB377">
        <f>VLOOKUP($AC377,LS_Coint_BD!$B$3:$AQ$1079,BB$2)</f>
        <v>-3.8756876496005502E-16</v>
      </c>
      <c r="BC377">
        <f>VLOOKUP($AC377,LS_Coint_BD!$B$3:$AQ$1079,BC$2)</f>
        <v>1.9184653865522698E-15</v>
      </c>
      <c r="BD377">
        <f t="shared" si="267"/>
        <v>1.8232473361631725</v>
      </c>
      <c r="BE377">
        <f t="shared" si="268"/>
        <v>0</v>
      </c>
      <c r="BF377">
        <f t="shared" si="269"/>
        <v>2.3095614646081803</v>
      </c>
      <c r="BG377">
        <f t="shared" si="270"/>
        <v>2.1938026061223401</v>
      </c>
      <c r="BH377">
        <f t="shared" si="271"/>
        <v>2.1730872977693974</v>
      </c>
      <c r="BI377">
        <f t="shared" si="272"/>
        <v>2.504940698316481</v>
      </c>
      <c r="BJ377">
        <f t="shared" si="273"/>
        <v>2.5955694521266195</v>
      </c>
      <c r="BK377">
        <f t="shared" si="274"/>
        <v>2.8330217555470218</v>
      </c>
      <c r="BL377">
        <f t="shared" si="275"/>
        <v>1.8232473361631734</v>
      </c>
      <c r="BN377" s="30" t="b">
        <f t="shared" si="259"/>
        <v>0</v>
      </c>
      <c r="BO377" s="30" t="b">
        <f t="shared" si="260"/>
        <v>0</v>
      </c>
      <c r="BP377" s="30" t="b">
        <f t="shared" si="261"/>
        <v>0</v>
      </c>
      <c r="BQ377" s="30" t="b">
        <f t="shared" si="262"/>
        <v>0</v>
      </c>
      <c r="BR377" s="30" t="b">
        <f t="shared" si="263"/>
        <v>0</v>
      </c>
      <c r="BS377" s="30" t="b">
        <f t="shared" si="264"/>
        <v>0</v>
      </c>
      <c r="BT377" s="30" t="b">
        <f t="shared" si="265"/>
        <v>0</v>
      </c>
      <c r="BU377" s="30" t="b">
        <f t="shared" si="266"/>
        <v>0</v>
      </c>
    </row>
    <row r="378" spans="2:73" x14ac:dyDescent="0.3">
      <c r="B378" s="17" t="str">
        <f>VLOOKUP($AC378,LS_Coint_BD!$B$3:$D$1079,2)</f>
        <v>ENBR3</v>
      </c>
      <c r="C378" s="87" t="str">
        <f>VLOOKUP($AC378,LS_Coint_BD!$B$3:$D$1079,3)</f>
        <v>MULT3</v>
      </c>
      <c r="D378" s="68">
        <f t="shared" si="276"/>
        <v>0</v>
      </c>
      <c r="E378" s="65">
        <f t="shared" si="277"/>
        <v>0</v>
      </c>
      <c r="F378" s="69">
        <f t="shared" si="278"/>
        <v>0</v>
      </c>
      <c r="G378" s="68">
        <f t="shared" si="279"/>
        <v>0</v>
      </c>
      <c r="H378" s="65">
        <f t="shared" si="280"/>
        <v>0</v>
      </c>
      <c r="I378" s="69">
        <f t="shared" si="281"/>
        <v>0</v>
      </c>
      <c r="J378" s="68">
        <f t="shared" si="282"/>
        <v>-0.92697875695490595</v>
      </c>
      <c r="K378" s="65">
        <f t="shared" si="283"/>
        <v>-3.7919781904490444</v>
      </c>
      <c r="L378" s="69">
        <f t="shared" si="284"/>
        <v>-2.5279854602993628</v>
      </c>
      <c r="M378" s="68">
        <f t="shared" si="285"/>
        <v>-0.93414038043919945</v>
      </c>
      <c r="N378" s="65">
        <f t="shared" si="286"/>
        <v>-3.6534472142721333</v>
      </c>
      <c r="O378" s="69">
        <f t="shared" si="287"/>
        <v>-2.4356314761814222</v>
      </c>
      <c r="P378" s="68">
        <f t="shared" si="288"/>
        <v>-0.9747739331824512</v>
      </c>
      <c r="Q378" s="65">
        <f t="shared" si="289"/>
        <v>-3.6125287077434107</v>
      </c>
      <c r="R378" s="69">
        <f t="shared" si="290"/>
        <v>-2.4083524718289406</v>
      </c>
      <c r="S378" s="68">
        <f t="shared" si="291"/>
        <v>-1.1344108555004553</v>
      </c>
      <c r="T378" s="65">
        <f t="shared" si="292"/>
        <v>-3.6619786829043592</v>
      </c>
      <c r="U378" s="69">
        <f t="shared" si="293"/>
        <v>-2.4413191219362393</v>
      </c>
      <c r="V378" s="68">
        <f t="shared" si="294"/>
        <v>-1.0434045271429895</v>
      </c>
      <c r="W378" s="65">
        <f t="shared" si="295"/>
        <v>-3.7902490710525916</v>
      </c>
      <c r="X378" s="69">
        <f t="shared" si="296"/>
        <v>-2.526832714035061</v>
      </c>
      <c r="Y378" s="68">
        <f t="shared" si="297"/>
        <v>0</v>
      </c>
      <c r="Z378" s="65">
        <f t="shared" si="298"/>
        <v>0</v>
      </c>
      <c r="AA378" s="69">
        <f t="shared" si="299"/>
        <v>0</v>
      </c>
      <c r="AB378" s="98">
        <f>SUMIF(BN378:BU378,"VERDADEIRO",BN$3:$BU377)</f>
        <v>0</v>
      </c>
      <c r="AC378" s="97">
        <f t="shared" si="258"/>
        <v>375</v>
      </c>
      <c r="AD378">
        <f>RTD("tryd.rtdserver",,"COT",B378,"ULT")</f>
        <v>19.66</v>
      </c>
      <c r="AE378">
        <f>RTD("tryd.rtdserver",,"COT",C378,"ULT")</f>
        <v>21.84</v>
      </c>
      <c r="AF378">
        <f>VLOOKUP($AC378,LS_Coint_BD!$B$3:$AQ$1079,AF$2)*$AD378+VLOOKUP($AC378,LS_Coint_BD!$B$3:$AQ$1079,AF$2+1)</f>
        <v>0</v>
      </c>
      <c r="AG378">
        <f>VLOOKUP($AC378,LS_Coint_BD!$B$3:$AQ$1079,AG$2)*$AD378+VLOOKUP($AC378,LS_Coint_BD!$B$3:$AQ$1079,AG$2+1)</f>
        <v>0</v>
      </c>
      <c r="AH378">
        <f>VLOOKUP($AC378,LS_Coint_BD!$B$3:$AQ$1079,AH$2)*$AD378+VLOOKUP($AC378,LS_Coint_BD!$B$3:$AQ$1079,AH$2+1)</f>
        <v>22.766978756954906</v>
      </c>
      <c r="AI378">
        <f>VLOOKUP($AC378,LS_Coint_BD!$B$3:$AQ$1079,AI$2)*$AD378+VLOOKUP($AC378,LS_Coint_BD!$B$3:$AQ$1079,AI$2+1)</f>
        <v>22.774140380439199</v>
      </c>
      <c r="AJ378">
        <f>VLOOKUP($AC378,LS_Coint_BD!$B$3:$AQ$1079,AJ$2)*$AD378+VLOOKUP($AC378,LS_Coint_BD!$B$3:$AQ$1079,AJ$2+1)</f>
        <v>22.814773933182451</v>
      </c>
      <c r="AK378">
        <f>VLOOKUP($AC378,LS_Coint_BD!$B$3:$AQ$1079,AK$2)*$AD378+VLOOKUP($AC378,LS_Coint_BD!$B$3:$AQ$1079,AK$2+1)</f>
        <v>22.974410855500455</v>
      </c>
      <c r="AL378">
        <f>VLOOKUP($AC378,LS_Coint_BD!$B$3:$AQ$1079,AL$2)*$AD378+VLOOKUP($AC378,LS_Coint_BD!$B$3:$AQ$1079,AL$2+1)</f>
        <v>22.883404527142989</v>
      </c>
      <c r="AM378">
        <f>VLOOKUP($AC378,LS_Coint_BD!$B$3:$AQ$1079,AM$2)*$AD378+VLOOKUP($AC378,LS_Coint_BD!$B$3:$AQ$1079,AM$2+1)</f>
        <v>0</v>
      </c>
      <c r="AN378">
        <f>VLOOKUP($AC378,LS_Coint_BD!$B$3:$AQ$1079,AN$2)</f>
        <v>0</v>
      </c>
      <c r="AO378">
        <f>VLOOKUP($AC378,LS_Coint_BD!$B$3:$AQ$1079,AO$2)</f>
        <v>0</v>
      </c>
      <c r="AP378">
        <f>VLOOKUP($AC378,LS_Coint_BD!$B$3:$AQ$1079,AP$2)</f>
        <v>1.2639927301496801</v>
      </c>
      <c r="AQ378">
        <f>VLOOKUP($AC378,LS_Coint_BD!$B$3:$AQ$1079,AQ$2)</f>
        <v>1.21781573809071</v>
      </c>
      <c r="AR378">
        <f>VLOOKUP($AC378,LS_Coint_BD!$B$3:$AQ$1079,AR$2)</f>
        <v>1.2041762359144701</v>
      </c>
      <c r="AS378">
        <f>VLOOKUP($AC378,LS_Coint_BD!$B$3:$AQ$1079,AS$2)</f>
        <v>1.2206595609681199</v>
      </c>
      <c r="AT378">
        <f>VLOOKUP($AC378,LS_Coint_BD!$B$3:$AQ$1079,AT$2)</f>
        <v>1.2634163570175301</v>
      </c>
      <c r="AU378">
        <f>VLOOKUP($AC378,LS_Coint_BD!$B$3:$AQ$1079,AU$2)</f>
        <v>0</v>
      </c>
      <c r="AV378">
        <f>VLOOKUP($AC378,LS_Coint_BD!$B$3:$AQ$1079,AV$2)</f>
        <v>0</v>
      </c>
      <c r="AW378">
        <f>VLOOKUP($AC378,LS_Coint_BD!$B$3:$AQ$1079,AW$2)</f>
        <v>0</v>
      </c>
      <c r="AX378">
        <f>VLOOKUP($AC378,LS_Coint_BD!$B$3:$AQ$1079,AX$2)</f>
        <v>-2.6899117853775201E-15</v>
      </c>
      <c r="AY378">
        <f>VLOOKUP($AC378,LS_Coint_BD!$B$3:$AQ$1079,AY$2)</f>
        <v>-1.9984014443252802E-15</v>
      </c>
      <c r="AZ378">
        <f>VLOOKUP($AC378,LS_Coint_BD!$B$3:$AQ$1079,AZ$2)</f>
        <v>-3.3553406966449199E-16</v>
      </c>
      <c r="BA378">
        <f>VLOOKUP($AC378,LS_Coint_BD!$B$3:$AQ$1079,BA$2)</f>
        <v>4.2632564145606E-16</v>
      </c>
      <c r="BB378">
        <f>VLOOKUP($AC378,LS_Coint_BD!$B$3:$AQ$1079,BB$2)</f>
        <v>-8.0743492700011402E-16</v>
      </c>
      <c r="BC378">
        <f>VLOOKUP($AC378,LS_Coint_BD!$B$3:$AQ$1079,BC$2)</f>
        <v>0</v>
      </c>
      <c r="BD378">
        <f t="shared" si="267"/>
        <v>0</v>
      </c>
      <c r="BE378">
        <f t="shared" si="268"/>
        <v>0</v>
      </c>
      <c r="BF378">
        <f t="shared" si="269"/>
        <v>-2.5279854602993628</v>
      </c>
      <c r="BG378">
        <f t="shared" si="270"/>
        <v>-2.4356314761814222</v>
      </c>
      <c r="BH378">
        <f t="shared" si="271"/>
        <v>-2.4083524718289406</v>
      </c>
      <c r="BI378">
        <f t="shared" si="272"/>
        <v>-2.4413191219362393</v>
      </c>
      <c r="BJ378">
        <f t="shared" si="273"/>
        <v>-2.526832714035061</v>
      </c>
      <c r="BK378">
        <f t="shared" si="274"/>
        <v>0</v>
      </c>
      <c r="BL378">
        <f t="shared" si="275"/>
        <v>0</v>
      </c>
      <c r="BN378" s="19" t="b">
        <f t="shared" si="259"/>
        <v>0</v>
      </c>
      <c r="BO378" s="19" t="b">
        <f t="shared" si="260"/>
        <v>0</v>
      </c>
      <c r="BP378" s="19" t="b">
        <f t="shared" si="261"/>
        <v>0</v>
      </c>
      <c r="BQ378" s="19" t="b">
        <f t="shared" si="262"/>
        <v>0</v>
      </c>
      <c r="BR378" s="19" t="b">
        <f t="shared" si="263"/>
        <v>0</v>
      </c>
      <c r="BS378" s="19" t="b">
        <f t="shared" si="264"/>
        <v>0</v>
      </c>
      <c r="BT378" s="19" t="b">
        <f t="shared" si="265"/>
        <v>0</v>
      </c>
      <c r="BU378" s="19" t="b">
        <f t="shared" si="266"/>
        <v>0</v>
      </c>
    </row>
    <row r="379" spans="2:73" x14ac:dyDescent="0.3">
      <c r="B379" s="17" t="str">
        <f>VLOOKUP($AC379,LS_Coint_BD!$B$3:$D$1079,2)</f>
        <v>ENBR3</v>
      </c>
      <c r="C379" s="87" t="str">
        <f>VLOOKUP($AC379,LS_Coint_BD!$B$3:$D$1079,3)</f>
        <v>PETR3</v>
      </c>
      <c r="D379" s="70">
        <f t="shared" si="276"/>
        <v>0.66196055960433853</v>
      </c>
      <c r="E379" s="66">
        <f t="shared" si="277"/>
        <v>5.306353042984183</v>
      </c>
      <c r="F379" s="71">
        <f t="shared" si="278"/>
        <v>3.5375686953227885</v>
      </c>
      <c r="G379" s="70">
        <f t="shared" si="279"/>
        <v>1.1128201099252024</v>
      </c>
      <c r="H379" s="66">
        <f t="shared" si="280"/>
        <v>6.1138004630600724</v>
      </c>
      <c r="I379" s="71">
        <f t="shared" si="281"/>
        <v>4.0758669753733816</v>
      </c>
      <c r="J379" s="70">
        <f t="shared" si="282"/>
        <v>1.1784108256331933</v>
      </c>
      <c r="K379" s="66">
        <f t="shared" si="283"/>
        <v>5.868949802357097</v>
      </c>
      <c r="L379" s="71">
        <f t="shared" si="284"/>
        <v>3.9126332015713978</v>
      </c>
      <c r="M379" s="70">
        <f t="shared" si="285"/>
        <v>1.2379904655914089</v>
      </c>
      <c r="N379" s="66">
        <f t="shared" si="286"/>
        <v>5.5762791279096282</v>
      </c>
      <c r="O379" s="71">
        <f t="shared" si="287"/>
        <v>3.7175194186064187</v>
      </c>
      <c r="P379" s="70">
        <f t="shared" si="288"/>
        <v>1.5264053972618896</v>
      </c>
      <c r="Q379" s="66">
        <f t="shared" si="289"/>
        <v>5.4704918560222406</v>
      </c>
      <c r="R379" s="71">
        <f t="shared" si="290"/>
        <v>3.6469945706814939</v>
      </c>
      <c r="S379" s="70">
        <f t="shared" si="291"/>
        <v>1.5984346688192126</v>
      </c>
      <c r="T379" s="66">
        <f t="shared" si="292"/>
        <v>5.7923460890991318</v>
      </c>
      <c r="U379" s="71">
        <f t="shared" si="293"/>
        <v>3.8615640593994209</v>
      </c>
      <c r="V379" s="70">
        <f t="shared" si="294"/>
        <v>1.549642644820338</v>
      </c>
      <c r="W379" s="66">
        <f t="shared" si="295"/>
        <v>5.9398546191742998</v>
      </c>
      <c r="X379" s="71">
        <f t="shared" si="296"/>
        <v>3.9599030794495329</v>
      </c>
      <c r="Y379" s="70">
        <f t="shared" si="297"/>
        <v>2.5821597406395256</v>
      </c>
      <c r="Z379" s="66">
        <f t="shared" si="298"/>
        <v>6.861895035564995</v>
      </c>
      <c r="AA379" s="71">
        <f t="shared" si="299"/>
        <v>4.5745966903766631</v>
      </c>
      <c r="AB379" s="98">
        <f>SUMIF(BN379:BU379,"VERDADEIRO",BN$3:$BU378)</f>
        <v>0</v>
      </c>
      <c r="AC379" s="97">
        <f t="shared" si="258"/>
        <v>376</v>
      </c>
      <c r="AD379">
        <f>RTD("tryd.rtdserver",,"COT",B379,"ULT")</f>
        <v>19.66</v>
      </c>
      <c r="AE379">
        <f>RTD("tryd.rtdserver",,"COT",C379,"ULT")</f>
        <v>29.68</v>
      </c>
      <c r="AF379">
        <f>VLOOKUP($AC379,LS_Coint_BD!$B$3:$AQ$1079,AF$2)*$AD379+VLOOKUP($AC379,LS_Coint_BD!$B$3:$AQ$1079,AF$2+1)</f>
        <v>29.018039440395661</v>
      </c>
      <c r="AG379">
        <f>VLOOKUP($AC379,LS_Coint_BD!$B$3:$AQ$1079,AG$2)*$AD379+VLOOKUP($AC379,LS_Coint_BD!$B$3:$AQ$1079,AG$2+1)</f>
        <v>28.567179890074797</v>
      </c>
      <c r="AH379">
        <f>VLOOKUP($AC379,LS_Coint_BD!$B$3:$AQ$1079,AH$2)*$AD379+VLOOKUP($AC379,LS_Coint_BD!$B$3:$AQ$1079,AH$2+1)</f>
        <v>28.501589174366806</v>
      </c>
      <c r="AI379">
        <f>VLOOKUP($AC379,LS_Coint_BD!$B$3:$AQ$1079,AI$2)*$AD379+VLOOKUP($AC379,LS_Coint_BD!$B$3:$AQ$1079,AI$2+1)</f>
        <v>28.442009534408591</v>
      </c>
      <c r="AJ379">
        <f>VLOOKUP($AC379,LS_Coint_BD!$B$3:$AQ$1079,AJ$2)*$AD379+VLOOKUP($AC379,LS_Coint_BD!$B$3:$AQ$1079,AJ$2+1)</f>
        <v>28.15359460273811</v>
      </c>
      <c r="AK379">
        <f>VLOOKUP($AC379,LS_Coint_BD!$B$3:$AQ$1079,AK$2)*$AD379+VLOOKUP($AC379,LS_Coint_BD!$B$3:$AQ$1079,AK$2+1)</f>
        <v>28.081565331180787</v>
      </c>
      <c r="AL379">
        <f>VLOOKUP($AC379,LS_Coint_BD!$B$3:$AQ$1079,AL$2)*$AD379+VLOOKUP($AC379,LS_Coint_BD!$B$3:$AQ$1079,AL$2+1)</f>
        <v>28.130357355179662</v>
      </c>
      <c r="AM379">
        <f>VLOOKUP($AC379,LS_Coint_BD!$B$3:$AQ$1079,AM$2)*$AD379+VLOOKUP($AC379,LS_Coint_BD!$B$3:$AQ$1079,AM$2+1)</f>
        <v>27.097840259360474</v>
      </c>
      <c r="AN379">
        <f>VLOOKUP($AC379,LS_Coint_BD!$B$3:$AQ$1079,AN$2)</f>
        <v>1.7687843476614</v>
      </c>
      <c r="AO379">
        <f>VLOOKUP($AC379,LS_Coint_BD!$B$3:$AQ$1079,AO$2)</f>
        <v>2.0379334876866899</v>
      </c>
      <c r="AP379">
        <f>VLOOKUP($AC379,LS_Coint_BD!$B$3:$AQ$1079,AP$2)</f>
        <v>1.9563166007857</v>
      </c>
      <c r="AQ379">
        <f>VLOOKUP($AC379,LS_Coint_BD!$B$3:$AQ$1079,AQ$2)</f>
        <v>1.85875970930321</v>
      </c>
      <c r="AR379">
        <f>VLOOKUP($AC379,LS_Coint_BD!$B$3:$AQ$1079,AR$2)</f>
        <v>1.8234972853407501</v>
      </c>
      <c r="AS379">
        <f>VLOOKUP($AC379,LS_Coint_BD!$B$3:$AQ$1079,AS$2)</f>
        <v>1.93078202969971</v>
      </c>
      <c r="AT379">
        <f>VLOOKUP($AC379,LS_Coint_BD!$B$3:$AQ$1079,AT$2)</f>
        <v>1.97995153972477</v>
      </c>
      <c r="AU379">
        <f>VLOOKUP($AC379,LS_Coint_BD!$B$3:$AQ$1079,AU$2)</f>
        <v>2.2872983451883302</v>
      </c>
      <c r="AV379">
        <f>VLOOKUP($AC379,LS_Coint_BD!$B$3:$AQ$1079,AV$2)</f>
        <v>-1.15107923193136E-14</v>
      </c>
      <c r="AW379">
        <f>VLOOKUP($AC379,LS_Coint_BD!$B$3:$AQ$1079,AW$2)</f>
        <v>1.7763568394002501E-15</v>
      </c>
      <c r="AX379">
        <f>VLOOKUP($AC379,LS_Coint_BD!$B$3:$AQ$1079,AX$2)</f>
        <v>-2.4361465226060602E-15</v>
      </c>
      <c r="AY379">
        <f>VLOOKUP($AC379,LS_Coint_BD!$B$3:$AQ$1079,AY$2)</f>
        <v>-1.4210854715202001E-15</v>
      </c>
      <c r="AZ379">
        <f>VLOOKUP($AC379,LS_Coint_BD!$B$3:$AQ$1079,AZ$2)</f>
        <v>-6.0396132539608498E-15</v>
      </c>
      <c r="BA379">
        <f>VLOOKUP($AC379,LS_Coint_BD!$B$3:$AQ$1079,BA$2)</f>
        <v>7.4606987254810497E-16</v>
      </c>
      <c r="BB379">
        <f>VLOOKUP($AC379,LS_Coint_BD!$B$3:$AQ$1079,BB$2)</f>
        <v>-7.0085351663609903E-15</v>
      </c>
      <c r="BC379">
        <f>VLOOKUP($AC379,LS_Coint_BD!$B$3:$AQ$1079,BC$2)</f>
        <v>2.3305801732931299E-15</v>
      </c>
      <c r="BD379">
        <f t="shared" si="267"/>
        <v>3.5375686953227885</v>
      </c>
      <c r="BE379">
        <f t="shared" si="268"/>
        <v>4.0758669753733816</v>
      </c>
      <c r="BF379">
        <f t="shared" si="269"/>
        <v>3.9126332015713978</v>
      </c>
      <c r="BG379">
        <f t="shared" si="270"/>
        <v>3.7175194186064187</v>
      </c>
      <c r="BH379">
        <f t="shared" si="271"/>
        <v>3.6469945706814939</v>
      </c>
      <c r="BI379">
        <f t="shared" si="272"/>
        <v>3.8615640593994209</v>
      </c>
      <c r="BJ379">
        <f t="shared" si="273"/>
        <v>3.9599030794495329</v>
      </c>
      <c r="BK379">
        <f t="shared" si="274"/>
        <v>4.5745966903766631</v>
      </c>
      <c r="BL379">
        <f t="shared" si="275"/>
        <v>3.5375686953227654</v>
      </c>
      <c r="BN379" s="30" t="b">
        <f t="shared" si="259"/>
        <v>0</v>
      </c>
      <c r="BO379" s="30" t="b">
        <f t="shared" si="260"/>
        <v>0</v>
      </c>
      <c r="BP379" s="30" t="b">
        <f t="shared" si="261"/>
        <v>0</v>
      </c>
      <c r="BQ379" s="30" t="b">
        <f t="shared" si="262"/>
        <v>0</v>
      </c>
      <c r="BR379" s="30" t="b">
        <f t="shared" si="263"/>
        <v>0</v>
      </c>
      <c r="BS379" s="30" t="b">
        <f t="shared" si="264"/>
        <v>0</v>
      </c>
      <c r="BT379" s="30" t="b">
        <f t="shared" si="265"/>
        <v>0</v>
      </c>
      <c r="BU379" s="30" t="b">
        <f t="shared" si="266"/>
        <v>0</v>
      </c>
    </row>
    <row r="380" spans="2:73" x14ac:dyDescent="0.3">
      <c r="B380" s="17" t="str">
        <f>VLOOKUP($AC380,LS_Coint_BD!$B$3:$D$1079,2)</f>
        <v>ENBR3</v>
      </c>
      <c r="C380" s="87" t="str">
        <f>VLOOKUP($AC380,LS_Coint_BD!$B$3:$D$1079,3)</f>
        <v>PETR4</v>
      </c>
      <c r="D380" s="68">
        <f t="shared" si="276"/>
        <v>0.56319234236434923</v>
      </c>
      <c r="E380" s="65">
        <f t="shared" si="277"/>
        <v>5.0893995488575445</v>
      </c>
      <c r="F380" s="69">
        <f t="shared" si="278"/>
        <v>3.3929330325716966</v>
      </c>
      <c r="G380" s="68">
        <f t="shared" si="279"/>
        <v>0.98055966758616009</v>
      </c>
      <c r="H380" s="65">
        <f t="shared" si="280"/>
        <v>5.7535677280110926</v>
      </c>
      <c r="I380" s="69">
        <f t="shared" si="281"/>
        <v>3.8357118186740617</v>
      </c>
      <c r="J380" s="68">
        <f t="shared" si="282"/>
        <v>1.0479731838147579</v>
      </c>
      <c r="K380" s="65">
        <f t="shared" si="283"/>
        <v>5.5113302889502709</v>
      </c>
      <c r="L380" s="69">
        <f t="shared" si="284"/>
        <v>3.6742201926335136</v>
      </c>
      <c r="M380" s="68">
        <f t="shared" si="285"/>
        <v>1.0976183157349375</v>
      </c>
      <c r="N380" s="65">
        <f t="shared" si="286"/>
        <v>5.2379882951051915</v>
      </c>
      <c r="O380" s="69">
        <f t="shared" si="287"/>
        <v>3.4919921967367946</v>
      </c>
      <c r="P380" s="68">
        <f t="shared" si="288"/>
        <v>1.3647649276666129</v>
      </c>
      <c r="Q380" s="65">
        <f t="shared" si="289"/>
        <v>5.1496478135007502</v>
      </c>
      <c r="R380" s="69">
        <f t="shared" si="290"/>
        <v>3.4330985423338336</v>
      </c>
      <c r="S380" s="68">
        <f t="shared" si="291"/>
        <v>1.4392477282187777</v>
      </c>
      <c r="T380" s="65">
        <f t="shared" si="292"/>
        <v>5.3974999009028473</v>
      </c>
      <c r="U380" s="69">
        <f t="shared" si="293"/>
        <v>3.5983332672685648</v>
      </c>
      <c r="V380" s="68">
        <f t="shared" si="294"/>
        <v>1.5087802830192736</v>
      </c>
      <c r="W380" s="65">
        <f t="shared" si="295"/>
        <v>5.5087060414823288</v>
      </c>
      <c r="X380" s="69">
        <f t="shared" si="296"/>
        <v>3.6724706943215524</v>
      </c>
      <c r="Y380" s="68">
        <f t="shared" si="297"/>
        <v>2.5490368924002453</v>
      </c>
      <c r="Z380" s="65">
        <f t="shared" si="298"/>
        <v>6.4294614600576265</v>
      </c>
      <c r="AA380" s="69">
        <f t="shared" si="299"/>
        <v>4.2863076400384177</v>
      </c>
      <c r="AB380" s="98">
        <f>SUMIF(BN380:BU380,"VERDADEIRO",BN$3:$BU379)</f>
        <v>0</v>
      </c>
      <c r="AC380" s="97">
        <f t="shared" si="258"/>
        <v>377</v>
      </c>
      <c r="AD380">
        <f>RTD("tryd.rtdserver",,"COT",B380,"ULT")</f>
        <v>19.66</v>
      </c>
      <c r="AE380">
        <f>RTD("tryd.rtdserver",,"COT",C380,"ULT")</f>
        <v>29.02</v>
      </c>
      <c r="AF380">
        <f>VLOOKUP($AC380,LS_Coint_BD!$B$3:$AQ$1079,AF$2)*$AD380+VLOOKUP($AC380,LS_Coint_BD!$B$3:$AQ$1079,AF$2+1)</f>
        <v>28.45680765763565</v>
      </c>
      <c r="AG380">
        <f>VLOOKUP($AC380,LS_Coint_BD!$B$3:$AQ$1079,AG$2)*$AD380+VLOOKUP($AC380,LS_Coint_BD!$B$3:$AQ$1079,AG$2+1)</f>
        <v>28.039440332413839</v>
      </c>
      <c r="AH380">
        <f>VLOOKUP($AC380,LS_Coint_BD!$B$3:$AQ$1079,AH$2)*$AD380+VLOOKUP($AC380,LS_Coint_BD!$B$3:$AQ$1079,AH$2+1)</f>
        <v>27.972026816185242</v>
      </c>
      <c r="AI380">
        <f>VLOOKUP($AC380,LS_Coint_BD!$B$3:$AQ$1079,AI$2)*$AD380+VLOOKUP($AC380,LS_Coint_BD!$B$3:$AQ$1079,AI$2+1)</f>
        <v>27.922381684265062</v>
      </c>
      <c r="AJ380">
        <f>VLOOKUP($AC380,LS_Coint_BD!$B$3:$AQ$1079,AJ$2)*$AD380+VLOOKUP($AC380,LS_Coint_BD!$B$3:$AQ$1079,AJ$2+1)</f>
        <v>27.655235072333387</v>
      </c>
      <c r="AK380">
        <f>VLOOKUP($AC380,LS_Coint_BD!$B$3:$AQ$1079,AK$2)*$AD380+VLOOKUP($AC380,LS_Coint_BD!$B$3:$AQ$1079,AK$2+1)</f>
        <v>27.580752271781222</v>
      </c>
      <c r="AL380">
        <f>VLOOKUP($AC380,LS_Coint_BD!$B$3:$AQ$1079,AL$2)*$AD380+VLOOKUP($AC380,LS_Coint_BD!$B$3:$AQ$1079,AL$2+1)</f>
        <v>27.511219716980726</v>
      </c>
      <c r="AM380">
        <f>VLOOKUP($AC380,LS_Coint_BD!$B$3:$AQ$1079,AM$2)*$AD380+VLOOKUP($AC380,LS_Coint_BD!$B$3:$AQ$1079,AM$2+1)</f>
        <v>26.470963107599754</v>
      </c>
      <c r="AN380">
        <f>VLOOKUP($AC380,LS_Coint_BD!$B$3:$AQ$1079,AN$2)</f>
        <v>1.6964665162858501</v>
      </c>
      <c r="AO380">
        <f>VLOOKUP($AC380,LS_Coint_BD!$B$3:$AQ$1079,AO$2)</f>
        <v>1.91785590933703</v>
      </c>
      <c r="AP380">
        <f>VLOOKUP($AC380,LS_Coint_BD!$B$3:$AQ$1079,AP$2)</f>
        <v>1.8371100963167599</v>
      </c>
      <c r="AQ380">
        <f>VLOOKUP($AC380,LS_Coint_BD!$B$3:$AQ$1079,AQ$2)</f>
        <v>1.7459960983684</v>
      </c>
      <c r="AR380">
        <f>VLOOKUP($AC380,LS_Coint_BD!$B$3:$AQ$1079,AR$2)</f>
        <v>1.7165492711669199</v>
      </c>
      <c r="AS380">
        <f>VLOOKUP($AC380,LS_Coint_BD!$B$3:$AQ$1079,AS$2)</f>
        <v>1.79916663363428</v>
      </c>
      <c r="AT380">
        <f>VLOOKUP($AC380,LS_Coint_BD!$B$3:$AQ$1079,AT$2)</f>
        <v>1.83623534716078</v>
      </c>
      <c r="AU380">
        <f>VLOOKUP($AC380,LS_Coint_BD!$B$3:$AQ$1079,AU$2)</f>
        <v>2.1431538200192102</v>
      </c>
      <c r="AV380">
        <f>VLOOKUP($AC380,LS_Coint_BD!$B$3:$AQ$1079,AV$2)</f>
        <v>-3.6948222259525203E-15</v>
      </c>
      <c r="AW380">
        <f>VLOOKUP($AC380,LS_Coint_BD!$B$3:$AQ$1079,AW$2)</f>
        <v>1.8947806286936001E-15</v>
      </c>
      <c r="AX380">
        <f>VLOOKUP($AC380,LS_Coint_BD!$B$3:$AQ$1079,AX$2)</f>
        <v>-6.2933785167323196E-15</v>
      </c>
      <c r="AY380">
        <f>VLOOKUP($AC380,LS_Coint_BD!$B$3:$AQ$1079,AY$2)</f>
        <v>-5.5067062021407798E-15</v>
      </c>
      <c r="AZ380">
        <f>VLOOKUP($AC380,LS_Coint_BD!$B$3:$AQ$1079,AZ$2)</f>
        <v>-6.1975116396853199E-15</v>
      </c>
      <c r="BA380">
        <f>VLOOKUP($AC380,LS_Coint_BD!$B$3:$AQ$1079,BA$2)</f>
        <v>4.76063632959267E-15</v>
      </c>
      <c r="BB380">
        <f>VLOOKUP($AC380,LS_Coint_BD!$B$3:$AQ$1079,BB$2)</f>
        <v>-7.4284013284010503E-15</v>
      </c>
      <c r="BC380">
        <f>VLOOKUP($AC380,LS_Coint_BD!$B$3:$AQ$1079,BC$2)</f>
        <v>-2.2737367544323199E-15</v>
      </c>
      <c r="BD380">
        <f t="shared" si="267"/>
        <v>3.3929330325716966</v>
      </c>
      <c r="BE380">
        <f t="shared" si="268"/>
        <v>3.8357118186740617</v>
      </c>
      <c r="BF380">
        <f t="shared" si="269"/>
        <v>3.6742201926335136</v>
      </c>
      <c r="BG380">
        <f t="shared" si="270"/>
        <v>3.4919921967367946</v>
      </c>
      <c r="BH380">
        <f t="shared" si="271"/>
        <v>3.4330985423338336</v>
      </c>
      <c r="BI380">
        <f t="shared" si="272"/>
        <v>3.5983332672685648</v>
      </c>
      <c r="BJ380">
        <f t="shared" si="273"/>
        <v>3.6724706943215524</v>
      </c>
      <c r="BK380">
        <f t="shared" si="274"/>
        <v>4.2863076400384177</v>
      </c>
      <c r="BL380">
        <f t="shared" si="275"/>
        <v>3.3929330325716891</v>
      </c>
      <c r="BN380" s="19" t="b">
        <f t="shared" si="259"/>
        <v>0</v>
      </c>
      <c r="BO380" s="19" t="b">
        <f t="shared" si="260"/>
        <v>0</v>
      </c>
      <c r="BP380" s="19" t="b">
        <f t="shared" si="261"/>
        <v>0</v>
      </c>
      <c r="BQ380" s="19" t="b">
        <f t="shared" si="262"/>
        <v>0</v>
      </c>
      <c r="BR380" s="19" t="b">
        <f t="shared" si="263"/>
        <v>0</v>
      </c>
      <c r="BS380" s="19" t="b">
        <f t="shared" si="264"/>
        <v>0</v>
      </c>
      <c r="BT380" s="19" t="b">
        <f t="shared" si="265"/>
        <v>0</v>
      </c>
      <c r="BU380" s="19" t="b">
        <f t="shared" si="266"/>
        <v>0</v>
      </c>
    </row>
    <row r="381" spans="2:73" x14ac:dyDescent="0.3">
      <c r="B381" s="17" t="str">
        <f>VLOOKUP($AC381,LS_Coint_BD!$B$3:$D$1079,2)</f>
        <v>ENBR3</v>
      </c>
      <c r="C381" s="87" t="str">
        <f>VLOOKUP($AC381,LS_Coint_BD!$B$3:$D$1079,3)</f>
        <v>PRIO3</v>
      </c>
      <c r="D381" s="70">
        <f t="shared" si="276"/>
        <v>11.311676630223673</v>
      </c>
      <c r="E381" s="66">
        <f t="shared" si="277"/>
        <v>24.086524746982324</v>
      </c>
      <c r="F381" s="71">
        <f t="shared" si="278"/>
        <v>16.057683164654883</v>
      </c>
      <c r="G381" s="70">
        <f t="shared" si="279"/>
        <v>0</v>
      </c>
      <c r="H381" s="66">
        <f t="shared" si="280"/>
        <v>0</v>
      </c>
      <c r="I381" s="71">
        <f t="shared" si="281"/>
        <v>0</v>
      </c>
      <c r="J381" s="70">
        <f t="shared" si="282"/>
        <v>0</v>
      </c>
      <c r="K381" s="66">
        <f t="shared" si="283"/>
        <v>0</v>
      </c>
      <c r="L381" s="71">
        <f t="shared" si="284"/>
        <v>0</v>
      </c>
      <c r="M381" s="70">
        <f t="shared" si="285"/>
        <v>13.533909536911125</v>
      </c>
      <c r="N381" s="66">
        <f t="shared" si="286"/>
        <v>23.590574436967529</v>
      </c>
      <c r="O381" s="71">
        <f t="shared" si="287"/>
        <v>15.727049624645019</v>
      </c>
      <c r="P381" s="70">
        <f t="shared" si="288"/>
        <v>14.856646430399962</v>
      </c>
      <c r="Q381" s="66">
        <f t="shared" si="289"/>
        <v>23.522444857817824</v>
      </c>
      <c r="R381" s="71">
        <f t="shared" si="290"/>
        <v>15.681629905211883</v>
      </c>
      <c r="S381" s="70">
        <f t="shared" si="291"/>
        <v>15.362300073817153</v>
      </c>
      <c r="T381" s="66">
        <f t="shared" si="292"/>
        <v>23.493152628058819</v>
      </c>
      <c r="U381" s="71">
        <f t="shared" si="293"/>
        <v>15.662101752039213</v>
      </c>
      <c r="V381" s="70">
        <f t="shared" si="294"/>
        <v>17.705653883855376</v>
      </c>
      <c r="W381" s="66">
        <f t="shared" si="295"/>
        <v>24.381438892684542</v>
      </c>
      <c r="X381" s="71">
        <f t="shared" si="296"/>
        <v>16.254292595123029</v>
      </c>
      <c r="Y381" s="70">
        <f t="shared" si="297"/>
        <v>0</v>
      </c>
      <c r="Z381" s="66">
        <f t="shared" si="298"/>
        <v>0</v>
      </c>
      <c r="AA381" s="71">
        <f t="shared" si="299"/>
        <v>0</v>
      </c>
      <c r="AB381" s="98">
        <f>SUMIF(BN381:BU381,"VERDADEIRO",BN$3:$BU380)</f>
        <v>1</v>
      </c>
      <c r="AC381" s="97">
        <f t="shared" si="258"/>
        <v>378</v>
      </c>
      <c r="AD381">
        <f>RTD("tryd.rtdserver",,"COT",B381,"ULT")</f>
        <v>19.66</v>
      </c>
      <c r="AE381">
        <f>RTD("tryd.rtdserver",,"COT",C381,"ULT")</f>
        <v>78.5</v>
      </c>
      <c r="AF381">
        <f>VLOOKUP($AC381,LS_Coint_BD!$B$3:$AQ$1079,AF$2)*$AD381+VLOOKUP($AC381,LS_Coint_BD!$B$3:$AQ$1079,AF$2+1)</f>
        <v>67.188323369776327</v>
      </c>
      <c r="AG381">
        <f>VLOOKUP($AC381,LS_Coint_BD!$B$3:$AQ$1079,AG$2)*$AD381+VLOOKUP($AC381,LS_Coint_BD!$B$3:$AQ$1079,AG$2+1)</f>
        <v>0</v>
      </c>
      <c r="AH381">
        <f>VLOOKUP($AC381,LS_Coint_BD!$B$3:$AQ$1079,AH$2)*$AD381+VLOOKUP($AC381,LS_Coint_BD!$B$3:$AQ$1079,AH$2+1)</f>
        <v>0</v>
      </c>
      <c r="AI381">
        <f>VLOOKUP($AC381,LS_Coint_BD!$B$3:$AQ$1079,AI$2)*$AD381+VLOOKUP($AC381,LS_Coint_BD!$B$3:$AQ$1079,AI$2+1)</f>
        <v>64.966090463088875</v>
      </c>
      <c r="AJ381">
        <f>VLOOKUP($AC381,LS_Coint_BD!$B$3:$AQ$1079,AJ$2)*$AD381+VLOOKUP($AC381,LS_Coint_BD!$B$3:$AQ$1079,AJ$2+1)</f>
        <v>63.643353569600038</v>
      </c>
      <c r="AK381">
        <f>VLOOKUP($AC381,LS_Coint_BD!$B$3:$AQ$1079,AK$2)*$AD381+VLOOKUP($AC381,LS_Coint_BD!$B$3:$AQ$1079,AK$2+1)</f>
        <v>63.137699926182847</v>
      </c>
      <c r="AL381">
        <f>VLOOKUP($AC381,LS_Coint_BD!$B$3:$AQ$1079,AL$2)*$AD381+VLOOKUP($AC381,LS_Coint_BD!$B$3:$AQ$1079,AL$2+1)</f>
        <v>60.794346116144624</v>
      </c>
      <c r="AM381">
        <f>VLOOKUP($AC381,LS_Coint_BD!$B$3:$AQ$1079,AM$2)*$AD381+VLOOKUP($AC381,LS_Coint_BD!$B$3:$AQ$1079,AM$2+1)</f>
        <v>0</v>
      </c>
      <c r="AN381">
        <f>VLOOKUP($AC381,LS_Coint_BD!$B$3:$AQ$1079,AN$2)</f>
        <v>8.0288415823274697</v>
      </c>
      <c r="AO381">
        <f>VLOOKUP($AC381,LS_Coint_BD!$B$3:$AQ$1079,AO$2)</f>
        <v>0</v>
      </c>
      <c r="AP381">
        <f>VLOOKUP($AC381,LS_Coint_BD!$B$3:$AQ$1079,AP$2)</f>
        <v>0</v>
      </c>
      <c r="AQ381">
        <f>VLOOKUP($AC381,LS_Coint_BD!$B$3:$AQ$1079,AQ$2)</f>
        <v>7.8635248123225097</v>
      </c>
      <c r="AR381">
        <f>VLOOKUP($AC381,LS_Coint_BD!$B$3:$AQ$1079,AR$2)</f>
        <v>7.8408149526059496</v>
      </c>
      <c r="AS381">
        <f>VLOOKUP($AC381,LS_Coint_BD!$B$3:$AQ$1079,AS$2)</f>
        <v>7.83105087601961</v>
      </c>
      <c r="AT381">
        <f>VLOOKUP($AC381,LS_Coint_BD!$B$3:$AQ$1079,AT$2)</f>
        <v>8.1271462975615201</v>
      </c>
      <c r="AU381">
        <f>VLOOKUP($AC381,LS_Coint_BD!$B$3:$AQ$1079,AU$2)</f>
        <v>0</v>
      </c>
      <c r="AV381">
        <f>VLOOKUP($AC381,LS_Coint_BD!$B$3:$AQ$1079,AV$2)</f>
        <v>-5.5706550483591898E-14</v>
      </c>
      <c r="AW381">
        <f>VLOOKUP($AC381,LS_Coint_BD!$B$3:$AQ$1079,AW$2)</f>
        <v>0</v>
      </c>
      <c r="AX381">
        <f>VLOOKUP($AC381,LS_Coint_BD!$B$3:$AQ$1079,AX$2)</f>
        <v>0</v>
      </c>
      <c r="AY381">
        <f>VLOOKUP($AC381,LS_Coint_BD!$B$3:$AQ$1079,AY$2)</f>
        <v>0</v>
      </c>
      <c r="AZ381">
        <f>VLOOKUP($AC381,LS_Coint_BD!$B$3:$AQ$1079,AZ$2)</f>
        <v>-1.6263533729620101E-14</v>
      </c>
      <c r="BA381">
        <f>VLOOKUP($AC381,LS_Coint_BD!$B$3:$AQ$1079,BA$2)</f>
        <v>-7.5317529990570608E-15</v>
      </c>
      <c r="BB381">
        <f>VLOOKUP($AC381,LS_Coint_BD!$B$3:$AQ$1079,BB$2)</f>
        <v>-1.11103045955216E-14</v>
      </c>
      <c r="BC381">
        <f>VLOOKUP($AC381,LS_Coint_BD!$B$3:$AQ$1079,BC$2)</f>
        <v>0</v>
      </c>
      <c r="BD381">
        <f t="shared" si="267"/>
        <v>16.057683164654883</v>
      </c>
      <c r="BE381">
        <f t="shared" si="268"/>
        <v>0</v>
      </c>
      <c r="BF381">
        <f t="shared" si="269"/>
        <v>0</v>
      </c>
      <c r="BG381">
        <f t="shared" si="270"/>
        <v>15.727049624645019</v>
      </c>
      <c r="BH381">
        <f t="shared" si="271"/>
        <v>15.681629905211883</v>
      </c>
      <c r="BI381">
        <f t="shared" si="272"/>
        <v>15.662101752039213</v>
      </c>
      <c r="BJ381">
        <f t="shared" si="273"/>
        <v>16.254292595123029</v>
      </c>
      <c r="BK381">
        <f t="shared" si="274"/>
        <v>0</v>
      </c>
      <c r="BL381">
        <f t="shared" si="275"/>
        <v>16.057683164654772</v>
      </c>
      <c r="BN381" s="30" t="b">
        <f t="shared" si="259"/>
        <v>0</v>
      </c>
      <c r="BO381" s="30" t="b">
        <f t="shared" si="260"/>
        <v>0</v>
      </c>
      <c r="BP381" s="30" t="b">
        <f t="shared" si="261"/>
        <v>0</v>
      </c>
      <c r="BQ381" s="30" t="b">
        <f t="shared" si="262"/>
        <v>0</v>
      </c>
      <c r="BR381" s="30" t="b">
        <f t="shared" si="263"/>
        <v>0</v>
      </c>
      <c r="BS381" s="30" t="b">
        <f t="shared" si="264"/>
        <v>0</v>
      </c>
      <c r="BT381" s="30" t="b">
        <f t="shared" si="265"/>
        <v>1</v>
      </c>
      <c r="BU381" s="30" t="b">
        <f t="shared" si="266"/>
        <v>0</v>
      </c>
    </row>
    <row r="382" spans="2:73" x14ac:dyDescent="0.3">
      <c r="B382" s="17" t="str">
        <f>VLOOKUP($AC382,LS_Coint_BD!$B$3:$D$1079,2)</f>
        <v>ENBR3</v>
      </c>
      <c r="C382" s="87" t="str">
        <f>VLOOKUP($AC382,LS_Coint_BD!$B$3:$D$1079,3)</f>
        <v>TOTS3</v>
      </c>
      <c r="D382" s="68">
        <f t="shared" si="276"/>
        <v>1.4140977217297497</v>
      </c>
      <c r="E382" s="65">
        <f t="shared" si="277"/>
        <v>3.5657148925978785</v>
      </c>
      <c r="F382" s="69">
        <f t="shared" si="278"/>
        <v>2.377143261731919</v>
      </c>
      <c r="G382" s="68">
        <f t="shared" si="279"/>
        <v>1.4070748797443002</v>
      </c>
      <c r="H382" s="65">
        <f t="shared" si="280"/>
        <v>3.367082928204451</v>
      </c>
      <c r="I382" s="69">
        <f t="shared" si="281"/>
        <v>2.2447219521363007</v>
      </c>
      <c r="J382" s="68">
        <f t="shared" si="282"/>
        <v>1.4148790490582677</v>
      </c>
      <c r="K382" s="65">
        <f t="shared" si="283"/>
        <v>3.7534602623880042</v>
      </c>
      <c r="L382" s="69">
        <f t="shared" si="284"/>
        <v>2.5023068415920027</v>
      </c>
      <c r="M382" s="68">
        <f t="shared" si="285"/>
        <v>1.2441377408737644</v>
      </c>
      <c r="N382" s="65">
        <f t="shared" si="286"/>
        <v>5.4156204345435013</v>
      </c>
      <c r="O382" s="69">
        <f t="shared" si="287"/>
        <v>3.6104136230290007</v>
      </c>
      <c r="P382" s="68">
        <f t="shared" si="288"/>
        <v>0</v>
      </c>
      <c r="Q382" s="65">
        <f t="shared" si="289"/>
        <v>0</v>
      </c>
      <c r="R382" s="69">
        <f t="shared" si="290"/>
        <v>0</v>
      </c>
      <c r="S382" s="68">
        <f t="shared" si="291"/>
        <v>0</v>
      </c>
      <c r="T382" s="65">
        <f t="shared" si="292"/>
        <v>0</v>
      </c>
      <c r="U382" s="69">
        <f t="shared" si="293"/>
        <v>0</v>
      </c>
      <c r="V382" s="68">
        <f t="shared" si="294"/>
        <v>-0.3812044122220648</v>
      </c>
      <c r="W382" s="65">
        <f t="shared" si="295"/>
        <v>-7.7480070915693098</v>
      </c>
      <c r="X382" s="69">
        <f t="shared" si="296"/>
        <v>-5.1653380610462065</v>
      </c>
      <c r="Y382" s="68">
        <f t="shared" si="297"/>
        <v>0</v>
      </c>
      <c r="Z382" s="65">
        <f t="shared" si="298"/>
        <v>0</v>
      </c>
      <c r="AA382" s="69">
        <f t="shared" si="299"/>
        <v>0</v>
      </c>
      <c r="AB382" s="98">
        <f>SUMIF(BN382:BU382,"VERDADEIRO",BN$3:$BU381)</f>
        <v>0</v>
      </c>
      <c r="AC382" s="97">
        <f t="shared" si="258"/>
        <v>379</v>
      </c>
      <c r="AD382">
        <f>RTD("tryd.rtdserver",,"COT",B382,"ULT")</f>
        <v>19.66</v>
      </c>
      <c r="AE382">
        <f>RTD("tryd.rtdserver",,"COT",C382,"ULT")</f>
        <v>29.56</v>
      </c>
      <c r="AF382">
        <f>VLOOKUP($AC382,LS_Coint_BD!$B$3:$AQ$1079,AF$2)*$AD382+VLOOKUP($AC382,LS_Coint_BD!$B$3:$AQ$1079,AF$2+1)</f>
        <v>28.145902278270249</v>
      </c>
      <c r="AG382">
        <f>VLOOKUP($AC382,LS_Coint_BD!$B$3:$AQ$1079,AG$2)*$AD382+VLOOKUP($AC382,LS_Coint_BD!$B$3:$AQ$1079,AG$2+1)</f>
        <v>28.152925120255698</v>
      </c>
      <c r="AH382">
        <f>VLOOKUP($AC382,LS_Coint_BD!$B$3:$AQ$1079,AH$2)*$AD382+VLOOKUP($AC382,LS_Coint_BD!$B$3:$AQ$1079,AH$2+1)</f>
        <v>28.145120950941731</v>
      </c>
      <c r="AI382">
        <f>VLOOKUP($AC382,LS_Coint_BD!$B$3:$AQ$1079,AI$2)*$AD382+VLOOKUP($AC382,LS_Coint_BD!$B$3:$AQ$1079,AI$2+1)</f>
        <v>28.315862259126234</v>
      </c>
      <c r="AJ382">
        <f>VLOOKUP($AC382,LS_Coint_BD!$B$3:$AQ$1079,AJ$2)*$AD382+VLOOKUP($AC382,LS_Coint_BD!$B$3:$AQ$1079,AJ$2+1)</f>
        <v>0</v>
      </c>
      <c r="AK382">
        <f>VLOOKUP($AC382,LS_Coint_BD!$B$3:$AQ$1079,AK$2)*$AD382+VLOOKUP($AC382,LS_Coint_BD!$B$3:$AQ$1079,AK$2+1)</f>
        <v>0</v>
      </c>
      <c r="AL382">
        <f>VLOOKUP($AC382,LS_Coint_BD!$B$3:$AQ$1079,AL$2)*$AD382+VLOOKUP($AC382,LS_Coint_BD!$B$3:$AQ$1079,AL$2+1)</f>
        <v>29.941204412222064</v>
      </c>
      <c r="AM382">
        <f>VLOOKUP($AC382,LS_Coint_BD!$B$3:$AQ$1079,AM$2)*$AD382+VLOOKUP($AC382,LS_Coint_BD!$B$3:$AQ$1079,AM$2+1)</f>
        <v>0</v>
      </c>
      <c r="AN382">
        <f>VLOOKUP($AC382,LS_Coint_BD!$B$3:$AQ$1079,AN$2)</f>
        <v>1.18857163086596</v>
      </c>
      <c r="AO382">
        <f>VLOOKUP($AC382,LS_Coint_BD!$B$3:$AQ$1079,AO$2)</f>
        <v>1.1223609760681501</v>
      </c>
      <c r="AP382">
        <f>VLOOKUP($AC382,LS_Coint_BD!$B$3:$AQ$1079,AP$2)</f>
        <v>1.251153420796</v>
      </c>
      <c r="AQ382">
        <f>VLOOKUP($AC382,LS_Coint_BD!$B$3:$AQ$1079,AQ$2)</f>
        <v>1.8052068115144999</v>
      </c>
      <c r="AR382">
        <f>VLOOKUP($AC382,LS_Coint_BD!$B$3:$AQ$1079,AR$2)</f>
        <v>0</v>
      </c>
      <c r="AS382">
        <f>VLOOKUP($AC382,LS_Coint_BD!$B$3:$AQ$1079,AS$2)</f>
        <v>0</v>
      </c>
      <c r="AT382">
        <f>VLOOKUP($AC382,LS_Coint_BD!$B$3:$AQ$1079,AT$2)</f>
        <v>2.5826690305231002</v>
      </c>
      <c r="AU382">
        <f>VLOOKUP($AC382,LS_Coint_BD!$B$3:$AQ$1079,AU$2)</f>
        <v>0</v>
      </c>
      <c r="AV382">
        <f>VLOOKUP($AC382,LS_Coint_BD!$B$3:$AQ$1079,AV$2)</f>
        <v>-1.10134124042816E-15</v>
      </c>
      <c r="AW382">
        <f>VLOOKUP($AC382,LS_Coint_BD!$B$3:$AQ$1079,AW$2)</f>
        <v>3.2566542055671301E-16</v>
      </c>
      <c r="AX382">
        <f>VLOOKUP($AC382,LS_Coint_BD!$B$3:$AQ$1079,AX$2)</f>
        <v>2.5884056802689398E-15</v>
      </c>
      <c r="AY382">
        <f>VLOOKUP($AC382,LS_Coint_BD!$B$3:$AQ$1079,AY$2)</f>
        <v>8.4376949871511903E-16</v>
      </c>
      <c r="AZ382">
        <f>VLOOKUP($AC382,LS_Coint_BD!$B$3:$AQ$1079,AZ$2)</f>
        <v>0</v>
      </c>
      <c r="BA382">
        <f>VLOOKUP($AC382,LS_Coint_BD!$B$3:$AQ$1079,BA$2)</f>
        <v>0</v>
      </c>
      <c r="BB382">
        <f>VLOOKUP($AC382,LS_Coint_BD!$B$3:$AQ$1079,BB$2)</f>
        <v>-6.3302898276808899E-15</v>
      </c>
      <c r="BC382">
        <f>VLOOKUP($AC382,LS_Coint_BD!$B$3:$AQ$1079,BC$2)</f>
        <v>0</v>
      </c>
      <c r="BD382">
        <f t="shared" si="267"/>
        <v>2.377143261731919</v>
      </c>
      <c r="BE382">
        <f t="shared" si="268"/>
        <v>2.2447219521363007</v>
      </c>
      <c r="BF382">
        <f t="shared" si="269"/>
        <v>2.5023068415920027</v>
      </c>
      <c r="BG382">
        <f t="shared" si="270"/>
        <v>3.6104136230290007</v>
      </c>
      <c r="BH382">
        <f t="shared" si="271"/>
        <v>0</v>
      </c>
      <c r="BI382">
        <f t="shared" si="272"/>
        <v>0</v>
      </c>
      <c r="BJ382">
        <f t="shared" si="273"/>
        <v>-5.1653380610462065</v>
      </c>
      <c r="BK382">
        <f t="shared" si="274"/>
        <v>0</v>
      </c>
      <c r="BL382">
        <f t="shared" si="275"/>
        <v>2.3771432617319168</v>
      </c>
      <c r="BN382" s="19" t="b">
        <f t="shared" si="259"/>
        <v>0</v>
      </c>
      <c r="BO382" s="19" t="b">
        <f t="shared" si="260"/>
        <v>0</v>
      </c>
      <c r="BP382" s="19" t="b">
        <f t="shared" si="261"/>
        <v>0</v>
      </c>
      <c r="BQ382" s="19" t="b">
        <f t="shared" si="262"/>
        <v>0</v>
      </c>
      <c r="BR382" s="19" t="b">
        <f t="shared" si="263"/>
        <v>0</v>
      </c>
      <c r="BS382" s="19" t="b">
        <f t="shared" si="264"/>
        <v>0</v>
      </c>
      <c r="BT382" s="19" t="b">
        <f t="shared" si="265"/>
        <v>0</v>
      </c>
      <c r="BU382" s="19" t="b">
        <f t="shared" si="266"/>
        <v>0</v>
      </c>
    </row>
    <row r="383" spans="2:73" x14ac:dyDescent="0.3">
      <c r="B383" s="17" t="str">
        <f>VLOOKUP($AC383,LS_Coint_BD!$B$3:$D$1079,2)</f>
        <v>ENBR3</v>
      </c>
      <c r="C383" s="87" t="str">
        <f>VLOOKUP($AC383,LS_Coint_BD!$B$3:$D$1079,3)</f>
        <v>UGPA3</v>
      </c>
      <c r="D383" s="70">
        <f t="shared" si="276"/>
        <v>0</v>
      </c>
      <c r="E383" s="66">
        <f t="shared" si="277"/>
        <v>0</v>
      </c>
      <c r="F383" s="71">
        <f t="shared" si="278"/>
        <v>0</v>
      </c>
      <c r="G383" s="70">
        <f t="shared" si="279"/>
        <v>0</v>
      </c>
      <c r="H383" s="66">
        <f t="shared" si="280"/>
        <v>0</v>
      </c>
      <c r="I383" s="71">
        <f t="shared" si="281"/>
        <v>0</v>
      </c>
      <c r="J383" s="70">
        <f t="shared" si="282"/>
        <v>0.40710794974540221</v>
      </c>
      <c r="K383" s="66">
        <f t="shared" si="283"/>
        <v>3.4354904897108041</v>
      </c>
      <c r="L383" s="71">
        <f t="shared" si="284"/>
        <v>2.2903269931405359</v>
      </c>
      <c r="M383" s="70">
        <f t="shared" si="285"/>
        <v>0.38406724707142104</v>
      </c>
      <c r="N383" s="66">
        <f t="shared" si="286"/>
        <v>3.3843755268888858</v>
      </c>
      <c r="O383" s="71">
        <f t="shared" si="287"/>
        <v>2.2562503512592573</v>
      </c>
      <c r="P383" s="70">
        <f t="shared" si="288"/>
        <v>0.34265638703667278</v>
      </c>
      <c r="Q383" s="66">
        <f t="shared" si="289"/>
        <v>3.3286828536629605</v>
      </c>
      <c r="R383" s="71">
        <f t="shared" si="290"/>
        <v>2.2191219024419735</v>
      </c>
      <c r="S383" s="70">
        <f t="shared" si="291"/>
        <v>9.0744600045770341E-2</v>
      </c>
      <c r="T383" s="66">
        <f t="shared" si="292"/>
        <v>3.8237593788210278</v>
      </c>
      <c r="U383" s="71">
        <f t="shared" si="293"/>
        <v>2.5491729192140187</v>
      </c>
      <c r="V383" s="70">
        <f t="shared" si="294"/>
        <v>9.9352316373799709E-2</v>
      </c>
      <c r="W383" s="66">
        <f t="shared" si="295"/>
        <v>3.8989585548245369</v>
      </c>
      <c r="X383" s="71">
        <f t="shared" si="296"/>
        <v>2.5993057032163578</v>
      </c>
      <c r="Y383" s="70">
        <f t="shared" si="297"/>
        <v>1.2466732122028006</v>
      </c>
      <c r="Z383" s="66">
        <f t="shared" si="298"/>
        <v>4.9806103808246407</v>
      </c>
      <c r="AA383" s="71">
        <f t="shared" si="299"/>
        <v>3.3204069205497606</v>
      </c>
      <c r="AB383" s="98">
        <f>SUMIF(BN383:BU383,"VERDADEIRO",BN$3:$BU382)</f>
        <v>0</v>
      </c>
      <c r="AC383" s="97">
        <f t="shared" si="258"/>
        <v>380</v>
      </c>
      <c r="AD383">
        <f>RTD("tryd.rtdserver",,"COT",B383,"ULT")</f>
        <v>19.66</v>
      </c>
      <c r="AE383">
        <f>RTD("tryd.rtdserver",,"COT",C383,"ULT")</f>
        <v>23.6</v>
      </c>
      <c r="AF383">
        <f>VLOOKUP($AC383,LS_Coint_BD!$B$3:$AQ$1079,AF$2)*$AD383+VLOOKUP($AC383,LS_Coint_BD!$B$3:$AQ$1079,AF$2+1)</f>
        <v>0</v>
      </c>
      <c r="AG383">
        <f>VLOOKUP($AC383,LS_Coint_BD!$B$3:$AQ$1079,AG$2)*$AD383+VLOOKUP($AC383,LS_Coint_BD!$B$3:$AQ$1079,AG$2+1)</f>
        <v>0</v>
      </c>
      <c r="AH383">
        <f>VLOOKUP($AC383,LS_Coint_BD!$B$3:$AQ$1079,AH$2)*$AD383+VLOOKUP($AC383,LS_Coint_BD!$B$3:$AQ$1079,AH$2+1)</f>
        <v>23.192892050254599</v>
      </c>
      <c r="AI383">
        <f>VLOOKUP($AC383,LS_Coint_BD!$B$3:$AQ$1079,AI$2)*$AD383+VLOOKUP($AC383,LS_Coint_BD!$B$3:$AQ$1079,AI$2+1)</f>
        <v>23.21593275292858</v>
      </c>
      <c r="AJ383">
        <f>VLOOKUP($AC383,LS_Coint_BD!$B$3:$AQ$1079,AJ$2)*$AD383+VLOOKUP($AC383,LS_Coint_BD!$B$3:$AQ$1079,AJ$2+1)</f>
        <v>23.257343612963329</v>
      </c>
      <c r="AK383">
        <f>VLOOKUP($AC383,LS_Coint_BD!$B$3:$AQ$1079,AK$2)*$AD383+VLOOKUP($AC383,LS_Coint_BD!$B$3:$AQ$1079,AK$2+1)</f>
        <v>23.509255399954231</v>
      </c>
      <c r="AL383">
        <f>VLOOKUP($AC383,LS_Coint_BD!$B$3:$AQ$1079,AL$2)*$AD383+VLOOKUP($AC383,LS_Coint_BD!$B$3:$AQ$1079,AL$2+1)</f>
        <v>23.500647683626202</v>
      </c>
      <c r="AM383">
        <f>VLOOKUP($AC383,LS_Coint_BD!$B$3:$AQ$1079,AM$2)*$AD383+VLOOKUP($AC383,LS_Coint_BD!$B$3:$AQ$1079,AM$2+1)</f>
        <v>22.353326787797201</v>
      </c>
      <c r="AN383">
        <f>VLOOKUP($AC383,LS_Coint_BD!$B$3:$AQ$1079,AN$2)</f>
        <v>0</v>
      </c>
      <c r="AO383">
        <f>VLOOKUP($AC383,LS_Coint_BD!$B$3:$AQ$1079,AO$2)</f>
        <v>0</v>
      </c>
      <c r="AP383">
        <f>VLOOKUP($AC383,LS_Coint_BD!$B$3:$AQ$1079,AP$2)</f>
        <v>1.1451634965702699</v>
      </c>
      <c r="AQ383">
        <f>VLOOKUP($AC383,LS_Coint_BD!$B$3:$AQ$1079,AQ$2)</f>
        <v>1.12812517562963</v>
      </c>
      <c r="AR383">
        <f>VLOOKUP($AC383,LS_Coint_BD!$B$3:$AQ$1079,AR$2)</f>
        <v>1.1095609512209901</v>
      </c>
      <c r="AS383">
        <f>VLOOKUP($AC383,LS_Coint_BD!$B$3:$AQ$1079,AS$2)</f>
        <v>1.27458645960701</v>
      </c>
      <c r="AT383">
        <f>VLOOKUP($AC383,LS_Coint_BD!$B$3:$AQ$1079,AT$2)</f>
        <v>1.29965285160818</v>
      </c>
      <c r="AU383">
        <f>VLOOKUP($AC383,LS_Coint_BD!$B$3:$AQ$1079,AU$2)</f>
        <v>1.6602034602748801</v>
      </c>
      <c r="AV383">
        <f>VLOOKUP($AC383,LS_Coint_BD!$B$3:$AQ$1079,AV$2)</f>
        <v>0</v>
      </c>
      <c r="AW383">
        <f>VLOOKUP($AC383,LS_Coint_BD!$B$3:$AQ$1079,AW$2)</f>
        <v>0</v>
      </c>
      <c r="AX383">
        <f>VLOOKUP($AC383,LS_Coint_BD!$B$3:$AQ$1079,AX$2)</f>
        <v>-4.2125033620063098E-15</v>
      </c>
      <c r="AY383">
        <f>VLOOKUP($AC383,LS_Coint_BD!$B$3:$AQ$1079,AY$2)</f>
        <v>-2.7089441800853798E-15</v>
      </c>
      <c r="AZ383">
        <f>VLOOKUP($AC383,LS_Coint_BD!$B$3:$AQ$1079,AZ$2)</f>
        <v>-6.5133084111342499E-15</v>
      </c>
      <c r="BA383">
        <f>VLOOKUP($AC383,LS_Coint_BD!$B$3:$AQ$1079,BA$2)</f>
        <v>-1.5276668818842199E-15</v>
      </c>
      <c r="BB383">
        <f>VLOOKUP($AC383,LS_Coint_BD!$B$3:$AQ$1079,BB$2)</f>
        <v>-2.0993308102003001E-15</v>
      </c>
      <c r="BC383">
        <f>VLOOKUP($AC383,LS_Coint_BD!$B$3:$AQ$1079,BC$2)</f>
        <v>3.9790393202565601E-16</v>
      </c>
      <c r="BD383">
        <f t="shared" si="267"/>
        <v>0</v>
      </c>
      <c r="BE383">
        <f t="shared" si="268"/>
        <v>0</v>
      </c>
      <c r="BF383">
        <f t="shared" si="269"/>
        <v>2.2903269931405359</v>
      </c>
      <c r="BG383">
        <f t="shared" si="270"/>
        <v>2.2562503512592573</v>
      </c>
      <c r="BH383">
        <f t="shared" si="271"/>
        <v>2.2191219024419735</v>
      </c>
      <c r="BI383">
        <f t="shared" si="272"/>
        <v>2.5491729192140187</v>
      </c>
      <c r="BJ383">
        <f t="shared" si="273"/>
        <v>2.5993057032163578</v>
      </c>
      <c r="BK383">
        <f t="shared" si="274"/>
        <v>3.3204069205497606</v>
      </c>
      <c r="BL383">
        <f t="shared" si="275"/>
        <v>0</v>
      </c>
      <c r="BN383" s="30" t="b">
        <f t="shared" si="259"/>
        <v>0</v>
      </c>
      <c r="BO383" s="30" t="b">
        <f t="shared" si="260"/>
        <v>0</v>
      </c>
      <c r="BP383" s="30" t="b">
        <f t="shared" si="261"/>
        <v>0</v>
      </c>
      <c r="BQ383" s="30" t="b">
        <f t="shared" si="262"/>
        <v>0</v>
      </c>
      <c r="BR383" s="30" t="b">
        <f t="shared" si="263"/>
        <v>0</v>
      </c>
      <c r="BS383" s="30" t="b">
        <f t="shared" si="264"/>
        <v>0</v>
      </c>
      <c r="BT383" s="30" t="b">
        <f t="shared" si="265"/>
        <v>0</v>
      </c>
      <c r="BU383" s="30" t="b">
        <f t="shared" si="266"/>
        <v>0</v>
      </c>
    </row>
    <row r="384" spans="2:73" x14ac:dyDescent="0.3">
      <c r="B384" s="17" t="str">
        <f>VLOOKUP($AC384,LS_Coint_BD!$B$3:$D$1079,2)</f>
        <v>ENBR3</v>
      </c>
      <c r="C384" s="87" t="str">
        <f>VLOOKUP($AC384,LS_Coint_BD!$B$3:$D$1079,3)</f>
        <v>USIM5</v>
      </c>
      <c r="D384" s="68">
        <f t="shared" si="276"/>
        <v>-0.53762046291560495</v>
      </c>
      <c r="E384" s="65">
        <f t="shared" si="277"/>
        <v>-3.3522045608678126</v>
      </c>
      <c r="F384" s="69">
        <f t="shared" si="278"/>
        <v>-2.2348030405785417</v>
      </c>
      <c r="G384" s="68">
        <f t="shared" si="279"/>
        <v>-0.50651017060796022</v>
      </c>
      <c r="H384" s="65">
        <f t="shared" si="280"/>
        <v>-3.4724595272850864</v>
      </c>
      <c r="I384" s="69">
        <f t="shared" si="281"/>
        <v>-2.3149730181900576</v>
      </c>
      <c r="J384" s="68">
        <f t="shared" si="282"/>
        <v>0</v>
      </c>
      <c r="K384" s="65">
        <f t="shared" si="283"/>
        <v>0</v>
      </c>
      <c r="L384" s="69">
        <f t="shared" si="284"/>
        <v>0</v>
      </c>
      <c r="M384" s="68">
        <f t="shared" si="285"/>
        <v>-0.48790979735369078</v>
      </c>
      <c r="N384" s="65">
        <f t="shared" si="286"/>
        <v>-4.9803768989086512</v>
      </c>
      <c r="O384" s="69">
        <f t="shared" si="287"/>
        <v>-3.3202512659391008</v>
      </c>
      <c r="P384" s="68">
        <f t="shared" si="288"/>
        <v>0</v>
      </c>
      <c r="Q384" s="65">
        <f t="shared" si="289"/>
        <v>0</v>
      </c>
      <c r="R384" s="69">
        <f t="shared" si="290"/>
        <v>0</v>
      </c>
      <c r="S384" s="68">
        <f t="shared" si="291"/>
        <v>-0.53976281364741752</v>
      </c>
      <c r="T384" s="65">
        <f t="shared" si="292"/>
        <v>-5.2808483361329372</v>
      </c>
      <c r="U384" s="69">
        <f t="shared" si="293"/>
        <v>-3.5205655574219583</v>
      </c>
      <c r="V384" s="68">
        <f t="shared" si="294"/>
        <v>-4.5263246923774147E-2</v>
      </c>
      <c r="W384" s="65">
        <f t="shared" si="295"/>
        <v>-5.4435573009003617</v>
      </c>
      <c r="X384" s="69">
        <f t="shared" si="296"/>
        <v>-3.6290382006002413</v>
      </c>
      <c r="Y384" s="68">
        <f t="shared" si="297"/>
        <v>0</v>
      </c>
      <c r="Z384" s="65">
        <f t="shared" si="298"/>
        <v>0</v>
      </c>
      <c r="AA384" s="69">
        <f t="shared" si="299"/>
        <v>0</v>
      </c>
      <c r="AB384" s="98">
        <f>SUMIF(BN384:BU384,"VERDADEIRO",BN$3:$BU383)</f>
        <v>0</v>
      </c>
      <c r="AC384" s="97">
        <f t="shared" si="258"/>
        <v>381</v>
      </c>
      <c r="AD384">
        <f>RTD("tryd.rtdserver",,"COT",B384,"ULT")</f>
        <v>19.66</v>
      </c>
      <c r="AE384">
        <f>RTD("tryd.rtdserver",,"COT",C384,"ULT")</f>
        <v>13.73</v>
      </c>
      <c r="AF384">
        <f>VLOOKUP($AC384,LS_Coint_BD!$B$3:$AQ$1079,AF$2)*$AD384+VLOOKUP($AC384,LS_Coint_BD!$B$3:$AQ$1079,AF$2+1)</f>
        <v>14.267620462915605</v>
      </c>
      <c r="AG384">
        <f>VLOOKUP($AC384,LS_Coint_BD!$B$3:$AQ$1079,AG$2)*$AD384+VLOOKUP($AC384,LS_Coint_BD!$B$3:$AQ$1079,AG$2+1)</f>
        <v>14.236510170607961</v>
      </c>
      <c r="AH384">
        <f>VLOOKUP($AC384,LS_Coint_BD!$B$3:$AQ$1079,AH$2)*$AD384+VLOOKUP($AC384,LS_Coint_BD!$B$3:$AQ$1079,AH$2+1)</f>
        <v>0</v>
      </c>
      <c r="AI384">
        <f>VLOOKUP($AC384,LS_Coint_BD!$B$3:$AQ$1079,AI$2)*$AD384+VLOOKUP($AC384,LS_Coint_BD!$B$3:$AQ$1079,AI$2+1)</f>
        <v>14.217909797353691</v>
      </c>
      <c r="AJ384">
        <f>VLOOKUP($AC384,LS_Coint_BD!$B$3:$AQ$1079,AJ$2)*$AD384+VLOOKUP($AC384,LS_Coint_BD!$B$3:$AQ$1079,AJ$2+1)</f>
        <v>0</v>
      </c>
      <c r="AK384">
        <f>VLOOKUP($AC384,LS_Coint_BD!$B$3:$AQ$1079,AK$2)*$AD384+VLOOKUP($AC384,LS_Coint_BD!$B$3:$AQ$1079,AK$2+1)</f>
        <v>14.269762813647418</v>
      </c>
      <c r="AL384">
        <f>VLOOKUP($AC384,LS_Coint_BD!$B$3:$AQ$1079,AL$2)*$AD384+VLOOKUP($AC384,LS_Coint_BD!$B$3:$AQ$1079,AL$2+1)</f>
        <v>13.775263246923775</v>
      </c>
      <c r="AM384">
        <f>VLOOKUP($AC384,LS_Coint_BD!$B$3:$AQ$1079,AM$2)*$AD384+VLOOKUP($AC384,LS_Coint_BD!$B$3:$AQ$1079,AM$2+1)</f>
        <v>0</v>
      </c>
      <c r="AN384">
        <f>VLOOKUP($AC384,LS_Coint_BD!$B$3:$AQ$1079,AN$2)</f>
        <v>1.11740152028927</v>
      </c>
      <c r="AO384">
        <f>VLOOKUP($AC384,LS_Coint_BD!$B$3:$AQ$1079,AO$2)</f>
        <v>1.1574865090950299</v>
      </c>
      <c r="AP384">
        <f>VLOOKUP($AC384,LS_Coint_BD!$B$3:$AQ$1079,AP$2)</f>
        <v>0</v>
      </c>
      <c r="AQ384">
        <f>VLOOKUP($AC384,LS_Coint_BD!$B$3:$AQ$1079,AQ$2)</f>
        <v>1.66012563296955</v>
      </c>
      <c r="AR384">
        <f>VLOOKUP($AC384,LS_Coint_BD!$B$3:$AQ$1079,AR$2)</f>
        <v>0</v>
      </c>
      <c r="AS384">
        <f>VLOOKUP($AC384,LS_Coint_BD!$B$3:$AQ$1079,AS$2)</f>
        <v>1.76028277871098</v>
      </c>
      <c r="AT384">
        <f>VLOOKUP($AC384,LS_Coint_BD!$B$3:$AQ$1079,AT$2)</f>
        <v>1.81451910030012</v>
      </c>
      <c r="AU384">
        <f>VLOOKUP($AC384,LS_Coint_BD!$B$3:$AQ$1079,AU$2)</f>
        <v>0</v>
      </c>
      <c r="AV384">
        <f>VLOOKUP($AC384,LS_Coint_BD!$B$3:$AQ$1079,AV$2)</f>
        <v>-1.7763568394002501E-15</v>
      </c>
      <c r="AW384">
        <f>VLOOKUP($AC384,LS_Coint_BD!$B$3:$AQ$1079,AW$2)</f>
        <v>2.3980817331903399E-15</v>
      </c>
      <c r="AX384">
        <f>VLOOKUP($AC384,LS_Coint_BD!$B$3:$AQ$1079,AX$2)</f>
        <v>0</v>
      </c>
      <c r="AY384">
        <f>VLOOKUP($AC384,LS_Coint_BD!$B$3:$AQ$1079,AY$2)</f>
        <v>-8.8817841970012504E-16</v>
      </c>
      <c r="AZ384">
        <f>VLOOKUP($AC384,LS_Coint_BD!$B$3:$AQ$1079,AZ$2)</f>
        <v>0</v>
      </c>
      <c r="BA384">
        <f>VLOOKUP($AC384,LS_Coint_BD!$B$3:$AQ$1079,BA$2)</f>
        <v>1.9895196601282799E-15</v>
      </c>
      <c r="BB384">
        <f>VLOOKUP($AC384,LS_Coint_BD!$B$3:$AQ$1079,BB$2)</f>
        <v>-1.2273010890401699E-15</v>
      </c>
      <c r="BC384">
        <f>VLOOKUP($AC384,LS_Coint_BD!$B$3:$AQ$1079,BC$2)</f>
        <v>0</v>
      </c>
      <c r="BD384">
        <f t="shared" si="267"/>
        <v>-2.2348030405785417</v>
      </c>
      <c r="BE384">
        <f t="shared" si="268"/>
        <v>-2.3149730181900576</v>
      </c>
      <c r="BF384">
        <f t="shared" si="269"/>
        <v>0</v>
      </c>
      <c r="BG384">
        <f t="shared" si="270"/>
        <v>-3.3202512659391008</v>
      </c>
      <c r="BH384">
        <f t="shared" si="271"/>
        <v>0</v>
      </c>
      <c r="BI384">
        <f t="shared" si="272"/>
        <v>-3.5205655574219583</v>
      </c>
      <c r="BJ384">
        <f t="shared" si="273"/>
        <v>-3.6290382006002413</v>
      </c>
      <c r="BK384">
        <f t="shared" si="274"/>
        <v>0</v>
      </c>
      <c r="BL384">
        <f t="shared" si="275"/>
        <v>-2.2348030405785453</v>
      </c>
      <c r="BN384" s="19" t="b">
        <f t="shared" si="259"/>
        <v>0</v>
      </c>
      <c r="BO384" s="19" t="b">
        <f t="shared" si="260"/>
        <v>0</v>
      </c>
      <c r="BP384" s="19" t="b">
        <f t="shared" si="261"/>
        <v>0</v>
      </c>
      <c r="BQ384" s="19" t="b">
        <f t="shared" si="262"/>
        <v>0</v>
      </c>
      <c r="BR384" s="19" t="b">
        <f t="shared" si="263"/>
        <v>0</v>
      </c>
      <c r="BS384" s="19" t="b">
        <f t="shared" si="264"/>
        <v>0</v>
      </c>
      <c r="BT384" s="19" t="b">
        <f t="shared" si="265"/>
        <v>0</v>
      </c>
      <c r="BU384" s="19" t="b">
        <f t="shared" si="266"/>
        <v>0</v>
      </c>
    </row>
    <row r="385" spans="2:73" x14ac:dyDescent="0.3">
      <c r="B385" s="17" t="str">
        <f>VLOOKUP($AC385,LS_Coint_BD!$B$3:$D$1079,2)</f>
        <v>ENBR3</v>
      </c>
      <c r="C385" s="87" t="str">
        <f>VLOOKUP($AC385,LS_Coint_BD!$B$3:$D$1079,3)</f>
        <v>VALE3</v>
      </c>
      <c r="D385" s="70">
        <f t="shared" si="276"/>
        <v>3.3938618131683143</v>
      </c>
      <c r="E385" s="66">
        <f t="shared" si="277"/>
        <v>22.506400122036879</v>
      </c>
      <c r="F385" s="71">
        <f t="shared" si="278"/>
        <v>15.004266748024587</v>
      </c>
      <c r="G385" s="70">
        <f t="shared" si="279"/>
        <v>4.6220863307557636</v>
      </c>
      <c r="H385" s="66">
        <f t="shared" si="280"/>
        <v>23.154919963254645</v>
      </c>
      <c r="I385" s="71">
        <f t="shared" si="281"/>
        <v>15.43661330883643</v>
      </c>
      <c r="J385" s="70">
        <f t="shared" si="282"/>
        <v>5.0419002118863432</v>
      </c>
      <c r="K385" s="66">
        <f t="shared" si="283"/>
        <v>22.763701324796141</v>
      </c>
      <c r="L385" s="71">
        <f t="shared" si="284"/>
        <v>15.175800883197427</v>
      </c>
      <c r="M385" s="70">
        <f t="shared" si="285"/>
        <v>5.0072921480182799</v>
      </c>
      <c r="N385" s="66">
        <f t="shared" si="286"/>
        <v>22.226224225159648</v>
      </c>
      <c r="O385" s="71">
        <f t="shared" si="287"/>
        <v>14.817482816773097</v>
      </c>
      <c r="P385" s="70">
        <f t="shared" si="288"/>
        <v>6.7562133856227433</v>
      </c>
      <c r="Q385" s="66">
        <f t="shared" si="289"/>
        <v>23.411971944024813</v>
      </c>
      <c r="R385" s="71">
        <f t="shared" si="290"/>
        <v>15.607981296016542</v>
      </c>
      <c r="S385" s="70">
        <f t="shared" si="291"/>
        <v>7.7830997598821057</v>
      </c>
      <c r="T385" s="66">
        <f t="shared" si="292"/>
        <v>23.989874314480726</v>
      </c>
      <c r="U385" s="71">
        <f t="shared" si="293"/>
        <v>15.993249542987151</v>
      </c>
      <c r="V385" s="70">
        <f t="shared" si="294"/>
        <v>10.139563772686174</v>
      </c>
      <c r="W385" s="66">
        <f t="shared" si="295"/>
        <v>24.658388701285819</v>
      </c>
      <c r="X385" s="71">
        <f t="shared" si="296"/>
        <v>16.438925800857213</v>
      </c>
      <c r="Y385" s="70">
        <f t="shared" si="297"/>
        <v>0</v>
      </c>
      <c r="Z385" s="66">
        <f t="shared" si="298"/>
        <v>0</v>
      </c>
      <c r="AA385" s="71">
        <f t="shared" si="299"/>
        <v>0</v>
      </c>
      <c r="AB385" s="98">
        <f>SUMIF(BN385:BU385,"VERDADEIRO",BN$3:$BU384)</f>
        <v>0</v>
      </c>
      <c r="AC385" s="97">
        <f t="shared" si="258"/>
        <v>382</v>
      </c>
      <c r="AD385">
        <f>RTD("tryd.rtdserver",,"COT",B385,"ULT")</f>
        <v>19.66</v>
      </c>
      <c r="AE385">
        <f>RTD("tryd.rtdserver",,"COT",C385,"ULT")</f>
        <v>92.69</v>
      </c>
      <c r="AF385">
        <f>VLOOKUP($AC385,LS_Coint_BD!$B$3:$AQ$1079,AF$2)*$AD385+VLOOKUP($AC385,LS_Coint_BD!$B$3:$AQ$1079,AF$2+1)</f>
        <v>89.296138186831683</v>
      </c>
      <c r="AG385">
        <f>VLOOKUP($AC385,LS_Coint_BD!$B$3:$AQ$1079,AG$2)*$AD385+VLOOKUP($AC385,LS_Coint_BD!$B$3:$AQ$1079,AG$2+1)</f>
        <v>88.067913669244234</v>
      </c>
      <c r="AH385">
        <f>VLOOKUP($AC385,LS_Coint_BD!$B$3:$AQ$1079,AH$2)*$AD385+VLOOKUP($AC385,LS_Coint_BD!$B$3:$AQ$1079,AH$2+1)</f>
        <v>87.648099788113655</v>
      </c>
      <c r="AI385">
        <f>VLOOKUP($AC385,LS_Coint_BD!$B$3:$AQ$1079,AI$2)*$AD385+VLOOKUP($AC385,LS_Coint_BD!$B$3:$AQ$1079,AI$2+1)</f>
        <v>87.682707851981718</v>
      </c>
      <c r="AJ385">
        <f>VLOOKUP($AC385,LS_Coint_BD!$B$3:$AQ$1079,AJ$2)*$AD385+VLOOKUP($AC385,LS_Coint_BD!$B$3:$AQ$1079,AJ$2+1)</f>
        <v>85.933786614377254</v>
      </c>
      <c r="AK385">
        <f>VLOOKUP($AC385,LS_Coint_BD!$B$3:$AQ$1079,AK$2)*$AD385+VLOOKUP($AC385,LS_Coint_BD!$B$3:$AQ$1079,AK$2+1)</f>
        <v>84.906900240117892</v>
      </c>
      <c r="AL385">
        <f>VLOOKUP($AC385,LS_Coint_BD!$B$3:$AQ$1079,AL$2)*$AD385+VLOOKUP($AC385,LS_Coint_BD!$B$3:$AQ$1079,AL$2+1)</f>
        <v>82.550436227313824</v>
      </c>
      <c r="AM385">
        <f>VLOOKUP($AC385,LS_Coint_BD!$B$3:$AQ$1079,AM$2)*$AD385+VLOOKUP($AC385,LS_Coint_BD!$B$3:$AQ$1079,AM$2+1)</f>
        <v>0</v>
      </c>
      <c r="AN385">
        <f>VLOOKUP($AC385,LS_Coint_BD!$B$3:$AQ$1079,AN$2)</f>
        <v>7.5021333740123</v>
      </c>
      <c r="AO385">
        <f>VLOOKUP($AC385,LS_Coint_BD!$B$3:$AQ$1079,AO$2)</f>
        <v>7.7183066544182104</v>
      </c>
      <c r="AP385">
        <f>VLOOKUP($AC385,LS_Coint_BD!$B$3:$AQ$1079,AP$2)</f>
        <v>7.5879004415987197</v>
      </c>
      <c r="AQ385">
        <f>VLOOKUP($AC385,LS_Coint_BD!$B$3:$AQ$1079,AQ$2)</f>
        <v>7.4087414083865601</v>
      </c>
      <c r="AR385">
        <f>VLOOKUP($AC385,LS_Coint_BD!$B$3:$AQ$1079,AR$2)</f>
        <v>7.8039906480082903</v>
      </c>
      <c r="AS385">
        <f>VLOOKUP($AC385,LS_Coint_BD!$B$3:$AQ$1079,AS$2)</f>
        <v>7.9966247714935603</v>
      </c>
      <c r="AT385">
        <f>VLOOKUP($AC385,LS_Coint_BD!$B$3:$AQ$1079,AT$2)</f>
        <v>8.2194629004286099</v>
      </c>
      <c r="AU385">
        <f>VLOOKUP($AC385,LS_Coint_BD!$B$3:$AQ$1079,AU$2)</f>
        <v>0</v>
      </c>
      <c r="AV385">
        <f>VLOOKUP($AC385,LS_Coint_BD!$B$3:$AQ$1079,AV$2)</f>
        <v>-1.30739863379858E-14</v>
      </c>
      <c r="AW385">
        <f>VLOOKUP($AC385,LS_Coint_BD!$B$3:$AQ$1079,AW$2)</f>
        <v>9.4739031434680004E-15</v>
      </c>
      <c r="AX385">
        <f>VLOOKUP($AC385,LS_Coint_BD!$B$3:$AQ$1079,AX$2)</f>
        <v>-1.2180732613030299E-14</v>
      </c>
      <c r="AY385">
        <f>VLOOKUP($AC385,LS_Coint_BD!$B$3:$AQ$1079,AY$2)</f>
        <v>-2.2382096176443199E-14</v>
      </c>
      <c r="AZ385">
        <f>VLOOKUP($AC385,LS_Coint_BD!$B$3:$AQ$1079,AZ$2)</f>
        <v>-3.9158799659667699E-14</v>
      </c>
      <c r="BA385">
        <f>VLOOKUP($AC385,LS_Coint_BD!$B$3:$AQ$1079,BA$2)</f>
        <v>2.9842794901924203E-14</v>
      </c>
      <c r="BB385">
        <f>VLOOKUP($AC385,LS_Coint_BD!$B$3:$AQ$1079,BB$2)</f>
        <v>-7.7513752992010908E-15</v>
      </c>
      <c r="BC385">
        <f>VLOOKUP($AC385,LS_Coint_BD!$B$3:$AQ$1079,BC$2)</f>
        <v>0</v>
      </c>
      <c r="BD385">
        <f t="shared" si="267"/>
        <v>15.004266748024587</v>
      </c>
      <c r="BE385">
        <f t="shared" si="268"/>
        <v>15.43661330883643</v>
      </c>
      <c r="BF385">
        <f t="shared" si="269"/>
        <v>15.175800883197427</v>
      </c>
      <c r="BG385">
        <f t="shared" si="270"/>
        <v>14.817482816773097</v>
      </c>
      <c r="BH385">
        <f t="shared" si="271"/>
        <v>15.607981296016542</v>
      </c>
      <c r="BI385">
        <f t="shared" si="272"/>
        <v>15.993249542987151</v>
      </c>
      <c r="BJ385">
        <f t="shared" si="273"/>
        <v>16.438925800857213</v>
      </c>
      <c r="BK385">
        <f t="shared" si="274"/>
        <v>0</v>
      </c>
      <c r="BL385">
        <f t="shared" si="275"/>
        <v>15.004266748024561</v>
      </c>
      <c r="BN385" s="30" t="b">
        <f t="shared" si="259"/>
        <v>0</v>
      </c>
      <c r="BO385" s="30" t="b">
        <f t="shared" si="260"/>
        <v>0</v>
      </c>
      <c r="BP385" s="30" t="b">
        <f t="shared" si="261"/>
        <v>0</v>
      </c>
      <c r="BQ385" s="30" t="b">
        <f t="shared" si="262"/>
        <v>0</v>
      </c>
      <c r="BR385" s="30" t="b">
        <f t="shared" si="263"/>
        <v>0</v>
      </c>
      <c r="BS385" s="30" t="b">
        <f t="shared" si="264"/>
        <v>0</v>
      </c>
      <c r="BT385" s="30" t="b">
        <f t="shared" si="265"/>
        <v>0</v>
      </c>
      <c r="BU385" s="30" t="b">
        <f t="shared" si="266"/>
        <v>0</v>
      </c>
    </row>
    <row r="386" spans="2:73" x14ac:dyDescent="0.3">
      <c r="B386" s="17" t="str">
        <f>VLOOKUP($AC386,LS_Coint_BD!$B$3:$D$1079,2)</f>
        <v>ENEV3</v>
      </c>
      <c r="C386" s="87" t="str">
        <f>VLOOKUP($AC386,LS_Coint_BD!$B$3:$D$1079,3)</f>
        <v>BRDT3</v>
      </c>
      <c r="D386" s="68">
        <f t="shared" si="276"/>
        <v>-0.42334097049095121</v>
      </c>
      <c r="E386" s="65">
        <f t="shared" si="277"/>
        <v>-2.73715042512397</v>
      </c>
      <c r="F386" s="69">
        <f t="shared" si="278"/>
        <v>-1.8247669500826467</v>
      </c>
      <c r="G386" s="68">
        <f t="shared" si="279"/>
        <v>-0.21483798440618074</v>
      </c>
      <c r="H386" s="65">
        <f t="shared" si="280"/>
        <v>-2.7211741992158371</v>
      </c>
      <c r="I386" s="69">
        <f t="shared" si="281"/>
        <v>-1.8141161328105579</v>
      </c>
      <c r="J386" s="68">
        <f t="shared" si="282"/>
        <v>-7.8067393831307896E-2</v>
      </c>
      <c r="K386" s="65">
        <f t="shared" si="283"/>
        <v>-2.8159027879788643</v>
      </c>
      <c r="L386" s="69">
        <f t="shared" si="284"/>
        <v>-1.8772685253192429</v>
      </c>
      <c r="M386" s="68">
        <f t="shared" si="285"/>
        <v>0.12682663263040794</v>
      </c>
      <c r="N386" s="65">
        <f t="shared" si="286"/>
        <v>2.7329904013108735</v>
      </c>
      <c r="O386" s="69">
        <f t="shared" si="287"/>
        <v>1.8219936008739155</v>
      </c>
      <c r="P386" s="68">
        <f t="shared" si="288"/>
        <v>0.12832743916223421</v>
      </c>
      <c r="Q386" s="65">
        <f t="shared" si="289"/>
        <v>2.9611686601303879</v>
      </c>
      <c r="R386" s="69">
        <f t="shared" si="290"/>
        <v>1.9741124400869252</v>
      </c>
      <c r="S386" s="68">
        <f t="shared" si="291"/>
        <v>-0.65647296387563614</v>
      </c>
      <c r="T386" s="65">
        <f t="shared" si="292"/>
        <v>-3.499548625527181</v>
      </c>
      <c r="U386" s="69">
        <f t="shared" si="293"/>
        <v>-2.3330324170181207</v>
      </c>
      <c r="V386" s="68">
        <f t="shared" si="294"/>
        <v>0</v>
      </c>
      <c r="W386" s="65">
        <f t="shared" si="295"/>
        <v>0</v>
      </c>
      <c r="X386" s="69">
        <f t="shared" si="296"/>
        <v>0</v>
      </c>
      <c r="Y386" s="68">
        <f t="shared" si="297"/>
        <v>-1.7095993003478291</v>
      </c>
      <c r="Z386" s="65">
        <f t="shared" si="298"/>
        <v>-8.017921444367067</v>
      </c>
      <c r="AA386" s="69">
        <f t="shared" si="299"/>
        <v>-5.345280962911378</v>
      </c>
      <c r="AB386" s="98">
        <f>SUMIF(BN386:BU386,"VERDADEIRO",BN$3:$BU385)</f>
        <v>0</v>
      </c>
      <c r="AC386" s="97">
        <f t="shared" si="258"/>
        <v>383</v>
      </c>
      <c r="AD386">
        <f>RTD("tryd.rtdserver",,"COT",B386,"ULT")</f>
        <v>73.75</v>
      </c>
      <c r="AE386">
        <f>RTD("tryd.rtdserver",,"COT",C386,"ULT")</f>
        <v>22.48</v>
      </c>
      <c r="AF386">
        <f>VLOOKUP($AC386,LS_Coint_BD!$B$3:$AQ$1079,AF$2)*$AD386+VLOOKUP($AC386,LS_Coint_BD!$B$3:$AQ$1079,AF$2+1)</f>
        <v>22.903340970490952</v>
      </c>
      <c r="AG386">
        <f>VLOOKUP($AC386,LS_Coint_BD!$B$3:$AQ$1079,AG$2)*$AD386+VLOOKUP($AC386,LS_Coint_BD!$B$3:$AQ$1079,AG$2+1)</f>
        <v>22.694837984406181</v>
      </c>
      <c r="AH386">
        <f>VLOOKUP($AC386,LS_Coint_BD!$B$3:$AQ$1079,AH$2)*$AD386+VLOOKUP($AC386,LS_Coint_BD!$B$3:$AQ$1079,AH$2+1)</f>
        <v>22.558067393831308</v>
      </c>
      <c r="AI386">
        <f>VLOOKUP($AC386,LS_Coint_BD!$B$3:$AQ$1079,AI$2)*$AD386+VLOOKUP($AC386,LS_Coint_BD!$B$3:$AQ$1079,AI$2+1)</f>
        <v>22.353173367369592</v>
      </c>
      <c r="AJ386">
        <f>VLOOKUP($AC386,LS_Coint_BD!$B$3:$AQ$1079,AJ$2)*$AD386+VLOOKUP($AC386,LS_Coint_BD!$B$3:$AQ$1079,AJ$2+1)</f>
        <v>22.351672560837766</v>
      </c>
      <c r="AK386">
        <f>VLOOKUP($AC386,LS_Coint_BD!$B$3:$AQ$1079,AK$2)*$AD386+VLOOKUP($AC386,LS_Coint_BD!$B$3:$AQ$1079,AK$2+1)</f>
        <v>23.136472963875637</v>
      </c>
      <c r="AL386">
        <f>VLOOKUP($AC386,LS_Coint_BD!$B$3:$AQ$1079,AL$2)*$AD386+VLOOKUP($AC386,LS_Coint_BD!$B$3:$AQ$1079,AL$2+1)</f>
        <v>0</v>
      </c>
      <c r="AM386">
        <f>VLOOKUP($AC386,LS_Coint_BD!$B$3:$AQ$1079,AM$2)*$AD386+VLOOKUP($AC386,LS_Coint_BD!$B$3:$AQ$1079,AM$2+1)</f>
        <v>24.18959930034783</v>
      </c>
      <c r="AN386">
        <f>VLOOKUP($AC386,LS_Coint_BD!$B$3:$AQ$1079,AN$2)</f>
        <v>0.912383475041323</v>
      </c>
      <c r="AO386">
        <f>VLOOKUP($AC386,LS_Coint_BD!$B$3:$AQ$1079,AO$2)</f>
        <v>0.90705806640527897</v>
      </c>
      <c r="AP386">
        <f>VLOOKUP($AC386,LS_Coint_BD!$B$3:$AQ$1079,AP$2)</f>
        <v>0.93863426265962202</v>
      </c>
      <c r="AQ386">
        <f>VLOOKUP($AC386,LS_Coint_BD!$B$3:$AQ$1079,AQ$2)</f>
        <v>0.91099680043695896</v>
      </c>
      <c r="AR386">
        <f>VLOOKUP($AC386,LS_Coint_BD!$B$3:$AQ$1079,AR$2)</f>
        <v>0.98705622004346305</v>
      </c>
      <c r="AS386">
        <f>VLOOKUP($AC386,LS_Coint_BD!$B$3:$AQ$1079,AS$2)</f>
        <v>1.1665162085090599</v>
      </c>
      <c r="AT386">
        <f>VLOOKUP($AC386,LS_Coint_BD!$B$3:$AQ$1079,AT$2)</f>
        <v>0</v>
      </c>
      <c r="AU386">
        <f>VLOOKUP($AC386,LS_Coint_BD!$B$3:$AQ$1079,AU$2)</f>
        <v>2.6726404814556899</v>
      </c>
      <c r="AV386">
        <f>VLOOKUP($AC386,LS_Coint_BD!$B$3:$AQ$1079,AV$2)</f>
        <v>-5.6843418860807996E-16</v>
      </c>
      <c r="AW386">
        <f>VLOOKUP($AC386,LS_Coint_BD!$B$3:$AQ$1079,AW$2)</f>
        <v>0</v>
      </c>
      <c r="AX386">
        <f>VLOOKUP($AC386,LS_Coint_BD!$B$3:$AQ$1079,AX$2)</f>
        <v>1.11656715619444E-15</v>
      </c>
      <c r="AY386">
        <f>VLOOKUP($AC386,LS_Coint_BD!$B$3:$AQ$1079,AY$2)</f>
        <v>-2.3758772726978301E-15</v>
      </c>
      <c r="AZ386">
        <f>VLOOKUP($AC386,LS_Coint_BD!$B$3:$AQ$1079,AZ$2)</f>
        <v>-9.4739031434680004E-16</v>
      </c>
      <c r="BA386">
        <f>VLOOKUP($AC386,LS_Coint_BD!$B$3:$AQ$1079,BA$2)</f>
        <v>-7.9936057773011302E-16</v>
      </c>
      <c r="BB386">
        <f>VLOOKUP($AC386,LS_Coint_BD!$B$3:$AQ$1079,BB$2)</f>
        <v>0</v>
      </c>
      <c r="BC386">
        <f>VLOOKUP($AC386,LS_Coint_BD!$B$3:$AQ$1079,BC$2)</f>
        <v>1.36424205265939E-15</v>
      </c>
      <c r="BD386">
        <f t="shared" si="267"/>
        <v>-1.8247669500826467</v>
      </c>
      <c r="BE386">
        <f t="shared" si="268"/>
        <v>-1.8141161328105579</v>
      </c>
      <c r="BF386">
        <f t="shared" si="269"/>
        <v>-1.8772685253192429</v>
      </c>
      <c r="BG386">
        <f t="shared" si="270"/>
        <v>1.8219936008739155</v>
      </c>
      <c r="BH386">
        <f t="shared" si="271"/>
        <v>1.9741124400869252</v>
      </c>
      <c r="BI386">
        <f t="shared" si="272"/>
        <v>-2.3330324170181207</v>
      </c>
      <c r="BJ386">
        <f t="shared" si="273"/>
        <v>0</v>
      </c>
      <c r="BK386">
        <f t="shared" si="274"/>
        <v>-5.345280962911378</v>
      </c>
      <c r="BL386">
        <f t="shared" si="275"/>
        <v>-1.8247669500826456</v>
      </c>
      <c r="BN386" s="19" t="b">
        <f t="shared" si="259"/>
        <v>0</v>
      </c>
      <c r="BO386" s="19" t="b">
        <f t="shared" si="260"/>
        <v>0</v>
      </c>
      <c r="BP386" s="19" t="b">
        <f t="shared" si="261"/>
        <v>0</v>
      </c>
      <c r="BQ386" s="19" t="b">
        <f t="shared" si="262"/>
        <v>0</v>
      </c>
      <c r="BR386" s="19" t="b">
        <f t="shared" si="263"/>
        <v>0</v>
      </c>
      <c r="BS386" s="19" t="b">
        <f t="shared" si="264"/>
        <v>0</v>
      </c>
      <c r="BT386" s="19" t="b">
        <f t="shared" si="265"/>
        <v>0</v>
      </c>
      <c r="BU386" s="19" t="b">
        <f t="shared" si="266"/>
        <v>0</v>
      </c>
    </row>
    <row r="387" spans="2:73" x14ac:dyDescent="0.3">
      <c r="B387" s="17" t="str">
        <f>VLOOKUP($AC387,LS_Coint_BD!$B$3:$D$1079,2)</f>
        <v>ENEV3</v>
      </c>
      <c r="C387" s="87" t="str">
        <f>VLOOKUP($AC387,LS_Coint_BD!$B$3:$D$1079,3)</f>
        <v>BRML3</v>
      </c>
      <c r="D387" s="70">
        <f t="shared" si="276"/>
        <v>0</v>
      </c>
      <c r="E387" s="66">
        <f t="shared" si="277"/>
        <v>0</v>
      </c>
      <c r="F387" s="71">
        <f t="shared" si="278"/>
        <v>0</v>
      </c>
      <c r="G387" s="70">
        <f t="shared" si="279"/>
        <v>-8.5571964519745691E-2</v>
      </c>
      <c r="H387" s="66">
        <f t="shared" si="280"/>
        <v>-1.8842841098347514</v>
      </c>
      <c r="I387" s="71">
        <f t="shared" si="281"/>
        <v>-1.2561894065565009</v>
      </c>
      <c r="J387" s="70">
        <f t="shared" si="282"/>
        <v>0</v>
      </c>
      <c r="K387" s="66">
        <f t="shared" si="283"/>
        <v>0</v>
      </c>
      <c r="L387" s="71">
        <f t="shared" si="284"/>
        <v>0</v>
      </c>
      <c r="M387" s="70">
        <f t="shared" si="285"/>
        <v>0</v>
      </c>
      <c r="N387" s="66">
        <f t="shared" si="286"/>
        <v>0</v>
      </c>
      <c r="O387" s="71">
        <f t="shared" si="287"/>
        <v>0</v>
      </c>
      <c r="P387" s="70">
        <f t="shared" si="288"/>
        <v>0.3330982644122269</v>
      </c>
      <c r="Q387" s="66">
        <f t="shared" si="289"/>
        <v>2.2530974417947061</v>
      </c>
      <c r="R387" s="71">
        <f t="shared" si="290"/>
        <v>1.5020649611964707</v>
      </c>
      <c r="S387" s="70">
        <f t="shared" si="291"/>
        <v>4.4343869626246146E-2</v>
      </c>
      <c r="T387" s="66">
        <f t="shared" si="292"/>
        <v>2.4041985767984047</v>
      </c>
      <c r="U387" s="71">
        <f t="shared" si="293"/>
        <v>1.6027990511989365</v>
      </c>
      <c r="V387" s="70">
        <f t="shared" si="294"/>
        <v>-7.6622355527630859E-2</v>
      </c>
      <c r="W387" s="66">
        <f t="shared" si="295"/>
        <v>-2.4504190403283483</v>
      </c>
      <c r="X387" s="71">
        <f t="shared" si="296"/>
        <v>-1.6336126935522322</v>
      </c>
      <c r="Y387" s="70">
        <f t="shared" si="297"/>
        <v>-8.6610090843647569E-2</v>
      </c>
      <c r="Z387" s="66">
        <f t="shared" si="298"/>
        <v>-7.4504858007126602</v>
      </c>
      <c r="AA387" s="71">
        <f t="shared" si="299"/>
        <v>-4.9669905338084401</v>
      </c>
      <c r="AB387" s="98">
        <f>SUMIF(BN387:BU387,"VERDADEIRO",BN$3:$BU386)</f>
        <v>0</v>
      </c>
      <c r="AC387" s="97">
        <f t="shared" si="258"/>
        <v>384</v>
      </c>
      <c r="AD387">
        <f>RTD("tryd.rtdserver",,"COT",B387,"ULT")</f>
        <v>73.75</v>
      </c>
      <c r="AE387">
        <f>RTD("tryd.rtdserver",,"COT",C387,"ULT")</f>
        <v>9.83</v>
      </c>
      <c r="AF387">
        <f>VLOOKUP($AC387,LS_Coint_BD!$B$3:$AQ$1079,AF$2)*$AD387+VLOOKUP($AC387,LS_Coint_BD!$B$3:$AQ$1079,AF$2+1)</f>
        <v>0</v>
      </c>
      <c r="AG387">
        <f>VLOOKUP($AC387,LS_Coint_BD!$B$3:$AQ$1079,AG$2)*$AD387+VLOOKUP($AC387,LS_Coint_BD!$B$3:$AQ$1079,AG$2+1)</f>
        <v>9.9155719645197458</v>
      </c>
      <c r="AH387">
        <f>VLOOKUP($AC387,LS_Coint_BD!$B$3:$AQ$1079,AH$2)*$AD387+VLOOKUP($AC387,LS_Coint_BD!$B$3:$AQ$1079,AH$2+1)</f>
        <v>0</v>
      </c>
      <c r="AI387">
        <f>VLOOKUP($AC387,LS_Coint_BD!$B$3:$AQ$1079,AI$2)*$AD387+VLOOKUP($AC387,LS_Coint_BD!$B$3:$AQ$1079,AI$2+1)</f>
        <v>0</v>
      </c>
      <c r="AJ387">
        <f>VLOOKUP($AC387,LS_Coint_BD!$B$3:$AQ$1079,AJ$2)*$AD387+VLOOKUP($AC387,LS_Coint_BD!$B$3:$AQ$1079,AJ$2+1)</f>
        <v>9.4969017355877732</v>
      </c>
      <c r="AK387">
        <f>VLOOKUP($AC387,LS_Coint_BD!$B$3:$AQ$1079,AK$2)*$AD387+VLOOKUP($AC387,LS_Coint_BD!$B$3:$AQ$1079,AK$2+1)</f>
        <v>9.7856561303737539</v>
      </c>
      <c r="AL387">
        <f>VLOOKUP($AC387,LS_Coint_BD!$B$3:$AQ$1079,AL$2)*$AD387+VLOOKUP($AC387,LS_Coint_BD!$B$3:$AQ$1079,AL$2+1)</f>
        <v>9.9066223555276309</v>
      </c>
      <c r="AM387">
        <f>VLOOKUP($AC387,LS_Coint_BD!$B$3:$AQ$1079,AM$2)*$AD387+VLOOKUP($AC387,LS_Coint_BD!$B$3:$AQ$1079,AM$2+1)</f>
        <v>9.9166100908436476</v>
      </c>
      <c r="AN387">
        <f>VLOOKUP($AC387,LS_Coint_BD!$B$3:$AQ$1079,AN$2)</f>
        <v>0</v>
      </c>
      <c r="AO387">
        <f>VLOOKUP($AC387,LS_Coint_BD!$B$3:$AQ$1079,AO$2)</f>
        <v>0.62809470327825101</v>
      </c>
      <c r="AP387">
        <f>VLOOKUP($AC387,LS_Coint_BD!$B$3:$AQ$1079,AP$2)</f>
        <v>0</v>
      </c>
      <c r="AQ387">
        <f>VLOOKUP($AC387,LS_Coint_BD!$B$3:$AQ$1079,AQ$2)</f>
        <v>0</v>
      </c>
      <c r="AR387">
        <f>VLOOKUP($AC387,LS_Coint_BD!$B$3:$AQ$1079,AR$2)</f>
        <v>0.75103248059823502</v>
      </c>
      <c r="AS387">
        <f>VLOOKUP($AC387,LS_Coint_BD!$B$3:$AQ$1079,AS$2)</f>
        <v>0.80139952559946803</v>
      </c>
      <c r="AT387">
        <f>VLOOKUP($AC387,LS_Coint_BD!$B$3:$AQ$1079,AT$2)</f>
        <v>0.81680634677611597</v>
      </c>
      <c r="AU387">
        <f>VLOOKUP($AC387,LS_Coint_BD!$B$3:$AQ$1079,AU$2)</f>
        <v>2.4834952669042201</v>
      </c>
      <c r="AV387">
        <f>VLOOKUP($AC387,LS_Coint_BD!$B$3:$AQ$1079,AV$2)</f>
        <v>0</v>
      </c>
      <c r="AW387">
        <f>VLOOKUP($AC387,LS_Coint_BD!$B$3:$AQ$1079,AW$2)</f>
        <v>1.05101112997848E-15</v>
      </c>
      <c r="AX387">
        <f>VLOOKUP($AC387,LS_Coint_BD!$B$3:$AQ$1079,AX$2)</f>
        <v>0</v>
      </c>
      <c r="AY387">
        <f>VLOOKUP($AC387,LS_Coint_BD!$B$3:$AQ$1079,AY$2)</f>
        <v>0</v>
      </c>
      <c r="AZ387">
        <f>VLOOKUP($AC387,LS_Coint_BD!$B$3:$AQ$1079,AZ$2)</f>
        <v>7.3028003397565899E-16</v>
      </c>
      <c r="BA387">
        <f>VLOOKUP($AC387,LS_Coint_BD!$B$3:$AQ$1079,BA$2)</f>
        <v>4.7961634663806795E-16</v>
      </c>
      <c r="BB387">
        <f>VLOOKUP($AC387,LS_Coint_BD!$B$3:$AQ$1079,BB$2)</f>
        <v>-2.74527875180039E-16</v>
      </c>
      <c r="BC387">
        <f>VLOOKUP($AC387,LS_Coint_BD!$B$3:$AQ$1079,BC$2)</f>
        <v>3.9790393202565601E-16</v>
      </c>
      <c r="BD387">
        <f t="shared" si="267"/>
        <v>0</v>
      </c>
      <c r="BE387">
        <f t="shared" si="268"/>
        <v>-1.2561894065565009</v>
      </c>
      <c r="BF387">
        <f t="shared" si="269"/>
        <v>0</v>
      </c>
      <c r="BG387">
        <f t="shared" si="270"/>
        <v>0</v>
      </c>
      <c r="BH387">
        <f t="shared" si="271"/>
        <v>1.5020649611964707</v>
      </c>
      <c r="BI387">
        <f t="shared" si="272"/>
        <v>1.6027990511989365</v>
      </c>
      <c r="BJ387">
        <f t="shared" si="273"/>
        <v>-1.6336126935522322</v>
      </c>
      <c r="BK387">
        <f t="shared" si="274"/>
        <v>-4.9669905338084401</v>
      </c>
      <c r="BL387">
        <f t="shared" si="275"/>
        <v>0</v>
      </c>
      <c r="BN387" s="30" t="b">
        <f t="shared" si="259"/>
        <v>0</v>
      </c>
      <c r="BO387" s="30" t="b">
        <f t="shared" si="260"/>
        <v>0</v>
      </c>
      <c r="BP387" s="30" t="b">
        <f t="shared" si="261"/>
        <v>0</v>
      </c>
      <c r="BQ387" s="30" t="b">
        <f t="shared" si="262"/>
        <v>0</v>
      </c>
      <c r="BR387" s="30" t="b">
        <f t="shared" si="263"/>
        <v>0</v>
      </c>
      <c r="BS387" s="30" t="b">
        <f t="shared" si="264"/>
        <v>0</v>
      </c>
      <c r="BT387" s="30" t="b">
        <f t="shared" si="265"/>
        <v>0</v>
      </c>
      <c r="BU387" s="30" t="b">
        <f t="shared" si="266"/>
        <v>0</v>
      </c>
    </row>
    <row r="388" spans="2:73" x14ac:dyDescent="0.3">
      <c r="B388" s="17" t="str">
        <f>VLOOKUP($AC388,LS_Coint_BD!$B$3:$D$1079,2)</f>
        <v>ENEV3</v>
      </c>
      <c r="C388" s="87" t="str">
        <f>VLOOKUP($AC388,LS_Coint_BD!$B$3:$D$1079,3)</f>
        <v>CPFE3</v>
      </c>
      <c r="D388" s="68">
        <f t="shared" si="276"/>
        <v>0.1872479317129816</v>
      </c>
      <c r="E388" s="65">
        <f t="shared" si="277"/>
        <v>2.8117276165589375</v>
      </c>
      <c r="F388" s="69">
        <f t="shared" si="278"/>
        <v>1.8744850777059583</v>
      </c>
      <c r="G388" s="68">
        <f t="shared" si="279"/>
        <v>0.36095714068103035</v>
      </c>
      <c r="H388" s="65">
        <f t="shared" si="280"/>
        <v>2.7782292818907859</v>
      </c>
      <c r="I388" s="69">
        <f t="shared" si="281"/>
        <v>1.8521528545938573</v>
      </c>
      <c r="J388" s="68">
        <f t="shared" si="282"/>
        <v>0</v>
      </c>
      <c r="K388" s="65">
        <f t="shared" si="283"/>
        <v>0</v>
      </c>
      <c r="L388" s="69">
        <f t="shared" si="284"/>
        <v>0</v>
      </c>
      <c r="M388" s="68">
        <f t="shared" si="285"/>
        <v>0.81287288656491796</v>
      </c>
      <c r="N388" s="65">
        <f t="shared" si="286"/>
        <v>3.0194245537850399</v>
      </c>
      <c r="O388" s="69">
        <f t="shared" si="287"/>
        <v>2.0129497025233598</v>
      </c>
      <c r="P388" s="68">
        <f t="shared" si="288"/>
        <v>1.486116335334529</v>
      </c>
      <c r="Q388" s="65">
        <f t="shared" si="289"/>
        <v>3.4087042503204321</v>
      </c>
      <c r="R388" s="69">
        <f t="shared" si="290"/>
        <v>2.2724695002136213</v>
      </c>
      <c r="S388" s="68">
        <f t="shared" si="291"/>
        <v>0.99604445659404206</v>
      </c>
      <c r="T388" s="65">
        <f t="shared" si="292"/>
        <v>3.5802583255059011</v>
      </c>
      <c r="U388" s="69">
        <f t="shared" si="293"/>
        <v>2.3868388836706007</v>
      </c>
      <c r="V388" s="68">
        <f t="shared" si="294"/>
        <v>-0.1012142756161083</v>
      </c>
      <c r="W388" s="65">
        <f t="shared" si="295"/>
        <v>-4.6644755777502569</v>
      </c>
      <c r="X388" s="69">
        <f t="shared" si="296"/>
        <v>-3.1096503851668378</v>
      </c>
      <c r="Y388" s="68">
        <f t="shared" si="297"/>
        <v>-0.18902551055511196</v>
      </c>
      <c r="Z388" s="65">
        <f t="shared" si="298"/>
        <v>-6.2924568680663411</v>
      </c>
      <c r="AA388" s="69">
        <f t="shared" si="299"/>
        <v>-4.1949712453775607</v>
      </c>
      <c r="AB388" s="98">
        <f>SUMIF(BN388:BU388,"VERDADEIRO",BN$3:$BU387)</f>
        <v>0</v>
      </c>
      <c r="AC388" s="97">
        <f t="shared" si="258"/>
        <v>385</v>
      </c>
      <c r="AD388">
        <f>RTD("tryd.rtdserver",,"COT",B388,"ULT")</f>
        <v>73.75</v>
      </c>
      <c r="AE388">
        <f>RTD("tryd.rtdserver",,"COT",C388,"ULT")</f>
        <v>33.43</v>
      </c>
      <c r="AF388">
        <f>VLOOKUP($AC388,LS_Coint_BD!$B$3:$AQ$1079,AF$2)*$AD388+VLOOKUP($AC388,LS_Coint_BD!$B$3:$AQ$1079,AF$2+1)</f>
        <v>33.242752068287018</v>
      </c>
      <c r="AG388">
        <f>VLOOKUP($AC388,LS_Coint_BD!$B$3:$AQ$1079,AG$2)*$AD388+VLOOKUP($AC388,LS_Coint_BD!$B$3:$AQ$1079,AG$2+1)</f>
        <v>33.069042859318969</v>
      </c>
      <c r="AH388">
        <f>VLOOKUP($AC388,LS_Coint_BD!$B$3:$AQ$1079,AH$2)*$AD388+VLOOKUP($AC388,LS_Coint_BD!$B$3:$AQ$1079,AH$2+1)</f>
        <v>0</v>
      </c>
      <c r="AI388">
        <f>VLOOKUP($AC388,LS_Coint_BD!$B$3:$AQ$1079,AI$2)*$AD388+VLOOKUP($AC388,LS_Coint_BD!$B$3:$AQ$1079,AI$2+1)</f>
        <v>32.617127113435082</v>
      </c>
      <c r="AJ388">
        <f>VLOOKUP($AC388,LS_Coint_BD!$B$3:$AQ$1079,AJ$2)*$AD388+VLOOKUP($AC388,LS_Coint_BD!$B$3:$AQ$1079,AJ$2+1)</f>
        <v>31.943883664665471</v>
      </c>
      <c r="AK388">
        <f>VLOOKUP($AC388,LS_Coint_BD!$B$3:$AQ$1079,AK$2)*$AD388+VLOOKUP($AC388,LS_Coint_BD!$B$3:$AQ$1079,AK$2+1)</f>
        <v>32.433955543405958</v>
      </c>
      <c r="AL388">
        <f>VLOOKUP($AC388,LS_Coint_BD!$B$3:$AQ$1079,AL$2)*$AD388+VLOOKUP($AC388,LS_Coint_BD!$B$3:$AQ$1079,AL$2+1)</f>
        <v>33.531214275616108</v>
      </c>
      <c r="AM388">
        <f>VLOOKUP($AC388,LS_Coint_BD!$B$3:$AQ$1079,AM$2)*$AD388+VLOOKUP($AC388,LS_Coint_BD!$B$3:$AQ$1079,AM$2+1)</f>
        <v>33.619025510555112</v>
      </c>
      <c r="AN388">
        <f>VLOOKUP($AC388,LS_Coint_BD!$B$3:$AQ$1079,AN$2)</f>
        <v>0.93724253885298003</v>
      </c>
      <c r="AO388">
        <f>VLOOKUP($AC388,LS_Coint_BD!$B$3:$AQ$1079,AO$2)</f>
        <v>0.92607642729692996</v>
      </c>
      <c r="AP388">
        <f>VLOOKUP($AC388,LS_Coint_BD!$B$3:$AQ$1079,AP$2)</f>
        <v>0</v>
      </c>
      <c r="AQ388">
        <f>VLOOKUP($AC388,LS_Coint_BD!$B$3:$AQ$1079,AQ$2)</f>
        <v>1.0064748512616799</v>
      </c>
      <c r="AR388">
        <f>VLOOKUP($AC388,LS_Coint_BD!$B$3:$AQ$1079,AR$2)</f>
        <v>1.13623475010681</v>
      </c>
      <c r="AS388">
        <f>VLOOKUP($AC388,LS_Coint_BD!$B$3:$AQ$1079,AS$2)</f>
        <v>1.1934194418352999</v>
      </c>
      <c r="AT388">
        <f>VLOOKUP($AC388,LS_Coint_BD!$B$3:$AQ$1079,AT$2)</f>
        <v>1.55482519258342</v>
      </c>
      <c r="AU388">
        <f>VLOOKUP($AC388,LS_Coint_BD!$B$3:$AQ$1079,AU$2)</f>
        <v>2.0974856226887799</v>
      </c>
      <c r="AV388">
        <f>VLOOKUP($AC388,LS_Coint_BD!$B$3:$AQ$1079,AV$2)</f>
        <v>-1.8829382497642699E-15</v>
      </c>
      <c r="AW388">
        <f>VLOOKUP($AC388,LS_Coint_BD!$B$3:$AQ$1079,AW$2)</f>
        <v>-2.6053233644537001E-15</v>
      </c>
      <c r="AX388">
        <f>VLOOKUP($AC388,LS_Coint_BD!$B$3:$AQ$1079,AX$2)</f>
        <v>0</v>
      </c>
      <c r="AY388">
        <f>VLOOKUP($AC388,LS_Coint_BD!$B$3:$AQ$1079,AY$2)</f>
        <v>1.7763568394002501E-16</v>
      </c>
      <c r="AZ388">
        <f>VLOOKUP($AC388,LS_Coint_BD!$B$3:$AQ$1079,AZ$2)</f>
        <v>1.48029736616688E-15</v>
      </c>
      <c r="BA388">
        <f>VLOOKUP($AC388,LS_Coint_BD!$B$3:$AQ$1079,BA$2)</f>
        <v>6.7501559897209499E-16</v>
      </c>
      <c r="BB388">
        <f>VLOOKUP($AC388,LS_Coint_BD!$B$3:$AQ$1079,BB$2)</f>
        <v>2.0024386189602799E-15</v>
      </c>
      <c r="BC388">
        <f>VLOOKUP($AC388,LS_Coint_BD!$B$3:$AQ$1079,BC$2)</f>
        <v>-9.0949470177292806E-16</v>
      </c>
      <c r="BD388">
        <f t="shared" si="267"/>
        <v>1.8744850777059583</v>
      </c>
      <c r="BE388">
        <f t="shared" si="268"/>
        <v>1.8521528545938573</v>
      </c>
      <c r="BF388">
        <f t="shared" si="269"/>
        <v>0</v>
      </c>
      <c r="BG388">
        <f t="shared" si="270"/>
        <v>2.0129497025233598</v>
      </c>
      <c r="BH388">
        <f t="shared" si="271"/>
        <v>2.2724695002136213</v>
      </c>
      <c r="BI388">
        <f t="shared" si="272"/>
        <v>2.3868388836706007</v>
      </c>
      <c r="BJ388">
        <f t="shared" si="273"/>
        <v>-3.1096503851668378</v>
      </c>
      <c r="BK388">
        <f t="shared" si="274"/>
        <v>-4.1949712453775607</v>
      </c>
      <c r="BL388">
        <f t="shared" si="275"/>
        <v>1.8744850777059621</v>
      </c>
      <c r="BN388" s="19" t="b">
        <f t="shared" si="259"/>
        <v>0</v>
      </c>
      <c r="BO388" s="19" t="b">
        <f t="shared" si="260"/>
        <v>0</v>
      </c>
      <c r="BP388" s="19" t="b">
        <f t="shared" si="261"/>
        <v>0</v>
      </c>
      <c r="BQ388" s="19" t="b">
        <f t="shared" si="262"/>
        <v>0</v>
      </c>
      <c r="BR388" s="19" t="b">
        <f t="shared" si="263"/>
        <v>0</v>
      </c>
      <c r="BS388" s="19" t="b">
        <f t="shared" si="264"/>
        <v>0</v>
      </c>
      <c r="BT388" s="19" t="b">
        <f t="shared" si="265"/>
        <v>0</v>
      </c>
      <c r="BU388" s="19" t="b">
        <f t="shared" si="266"/>
        <v>0</v>
      </c>
    </row>
    <row r="389" spans="2:73" x14ac:dyDescent="0.3">
      <c r="B389" s="17" t="str">
        <f>VLOOKUP($AC389,LS_Coint_BD!$B$3:$D$1079,2)</f>
        <v>ENEV3</v>
      </c>
      <c r="C389" s="87" t="str">
        <f>VLOOKUP($AC389,LS_Coint_BD!$B$3:$D$1079,3)</f>
        <v>CSNA3</v>
      </c>
      <c r="D389" s="70">
        <f t="shared" si="276"/>
        <v>-5.4046821628819401</v>
      </c>
      <c r="E389" s="66">
        <f t="shared" si="277"/>
        <v>-11.783331089372552</v>
      </c>
      <c r="F389" s="71">
        <f t="shared" si="278"/>
        <v>-7.8555540595817019</v>
      </c>
      <c r="G389" s="70">
        <f t="shared" si="279"/>
        <v>0</v>
      </c>
      <c r="H389" s="66">
        <f t="shared" si="280"/>
        <v>0</v>
      </c>
      <c r="I389" s="71">
        <f t="shared" si="281"/>
        <v>0</v>
      </c>
      <c r="J389" s="70">
        <f t="shared" si="282"/>
        <v>-6.950144607848614</v>
      </c>
      <c r="K389" s="66">
        <f t="shared" si="283"/>
        <v>-12.17869859917851</v>
      </c>
      <c r="L389" s="71">
        <f t="shared" si="284"/>
        <v>-8.1191323994523401</v>
      </c>
      <c r="M389" s="70">
        <f t="shared" si="285"/>
        <v>-6.5242682214414103</v>
      </c>
      <c r="N389" s="66">
        <f t="shared" si="286"/>
        <v>-11.794416558982286</v>
      </c>
      <c r="O389" s="71">
        <f t="shared" si="287"/>
        <v>-7.8629443726548578</v>
      </c>
      <c r="P389" s="70">
        <f t="shared" si="288"/>
        <v>-4.5619736756827649</v>
      </c>
      <c r="Q389" s="66">
        <f t="shared" si="289"/>
        <v>-11.783161040160476</v>
      </c>
      <c r="R389" s="71">
        <f t="shared" si="290"/>
        <v>-7.8554406934403165</v>
      </c>
      <c r="S389" s="70">
        <f t="shared" si="291"/>
        <v>-3.67629532546772</v>
      </c>
      <c r="T389" s="66">
        <f t="shared" si="292"/>
        <v>-11.432013980220779</v>
      </c>
      <c r="U389" s="71">
        <f t="shared" si="293"/>
        <v>-7.6213426534805189</v>
      </c>
      <c r="V389" s="70">
        <f t="shared" si="294"/>
        <v>0</v>
      </c>
      <c r="W389" s="66">
        <f t="shared" si="295"/>
        <v>0</v>
      </c>
      <c r="X389" s="71">
        <f t="shared" si="296"/>
        <v>0</v>
      </c>
      <c r="Y389" s="70">
        <f t="shared" si="297"/>
        <v>-2.714814662492202</v>
      </c>
      <c r="Z389" s="66">
        <f t="shared" si="298"/>
        <v>-10.679121305164227</v>
      </c>
      <c r="AA389" s="71">
        <f t="shared" si="299"/>
        <v>-7.1194142034428181</v>
      </c>
      <c r="AB389" s="98">
        <f>SUMIF(BN389:BU389,"VERDADEIRO",BN$3:$BU388)</f>
        <v>0</v>
      </c>
      <c r="AC389" s="97">
        <f t="shared" si="258"/>
        <v>386</v>
      </c>
      <c r="AD389">
        <f>RTD("tryd.rtdserver",,"COT",B389,"ULT")</f>
        <v>73.75</v>
      </c>
      <c r="AE389">
        <f>RTD("tryd.rtdserver",,"COT",C389,"ULT")</f>
        <v>33.39</v>
      </c>
      <c r="AF389">
        <f>VLOOKUP($AC389,LS_Coint_BD!$B$3:$AQ$1079,AF$2)*$AD389+VLOOKUP($AC389,LS_Coint_BD!$B$3:$AQ$1079,AF$2+1)</f>
        <v>38.794682162881941</v>
      </c>
      <c r="AG389">
        <f>VLOOKUP($AC389,LS_Coint_BD!$B$3:$AQ$1079,AG$2)*$AD389+VLOOKUP($AC389,LS_Coint_BD!$B$3:$AQ$1079,AG$2+1)</f>
        <v>0</v>
      </c>
      <c r="AH389">
        <f>VLOOKUP($AC389,LS_Coint_BD!$B$3:$AQ$1079,AH$2)*$AD389+VLOOKUP($AC389,LS_Coint_BD!$B$3:$AQ$1079,AH$2+1)</f>
        <v>40.340144607848615</v>
      </c>
      <c r="AI389">
        <f>VLOOKUP($AC389,LS_Coint_BD!$B$3:$AQ$1079,AI$2)*$AD389+VLOOKUP($AC389,LS_Coint_BD!$B$3:$AQ$1079,AI$2+1)</f>
        <v>39.914268221441411</v>
      </c>
      <c r="AJ389">
        <f>VLOOKUP($AC389,LS_Coint_BD!$B$3:$AQ$1079,AJ$2)*$AD389+VLOOKUP($AC389,LS_Coint_BD!$B$3:$AQ$1079,AJ$2+1)</f>
        <v>37.951973675682765</v>
      </c>
      <c r="AK389">
        <f>VLOOKUP($AC389,LS_Coint_BD!$B$3:$AQ$1079,AK$2)*$AD389+VLOOKUP($AC389,LS_Coint_BD!$B$3:$AQ$1079,AK$2+1)</f>
        <v>37.066295325467721</v>
      </c>
      <c r="AL389">
        <f>VLOOKUP($AC389,LS_Coint_BD!$B$3:$AQ$1079,AL$2)*$AD389+VLOOKUP($AC389,LS_Coint_BD!$B$3:$AQ$1079,AL$2+1)</f>
        <v>0</v>
      </c>
      <c r="AM389">
        <f>VLOOKUP($AC389,LS_Coint_BD!$B$3:$AQ$1079,AM$2)*$AD389+VLOOKUP($AC389,LS_Coint_BD!$B$3:$AQ$1079,AM$2+1)</f>
        <v>36.104814662492203</v>
      </c>
      <c r="AN389">
        <f>VLOOKUP($AC389,LS_Coint_BD!$B$3:$AQ$1079,AN$2)</f>
        <v>3.9277770297908501</v>
      </c>
      <c r="AO389">
        <f>VLOOKUP($AC389,LS_Coint_BD!$B$3:$AQ$1079,AO$2)</f>
        <v>0</v>
      </c>
      <c r="AP389">
        <f>VLOOKUP($AC389,LS_Coint_BD!$B$3:$AQ$1079,AP$2)</f>
        <v>4.0595661997261701</v>
      </c>
      <c r="AQ389">
        <f>VLOOKUP($AC389,LS_Coint_BD!$B$3:$AQ$1079,AQ$2)</f>
        <v>3.9314721863274298</v>
      </c>
      <c r="AR389">
        <f>VLOOKUP($AC389,LS_Coint_BD!$B$3:$AQ$1079,AR$2)</f>
        <v>3.92772034672016</v>
      </c>
      <c r="AS389">
        <f>VLOOKUP($AC389,LS_Coint_BD!$B$3:$AQ$1079,AS$2)</f>
        <v>3.8106713267402599</v>
      </c>
      <c r="AT389">
        <f>VLOOKUP($AC389,LS_Coint_BD!$B$3:$AQ$1079,AT$2)</f>
        <v>0</v>
      </c>
      <c r="AU389">
        <f>VLOOKUP($AC389,LS_Coint_BD!$B$3:$AQ$1079,AU$2)</f>
        <v>3.5597071017214099</v>
      </c>
      <c r="AV389">
        <f>VLOOKUP($AC389,LS_Coint_BD!$B$3:$AQ$1079,AV$2)</f>
        <v>-1.4210854715202001E-15</v>
      </c>
      <c r="AW389">
        <f>VLOOKUP($AC389,LS_Coint_BD!$B$3:$AQ$1079,AW$2)</f>
        <v>0</v>
      </c>
      <c r="AX389">
        <f>VLOOKUP($AC389,LS_Coint_BD!$B$3:$AQ$1079,AX$2)</f>
        <v>-6.0903663065151396E-16</v>
      </c>
      <c r="AY389">
        <f>VLOOKUP($AC389,LS_Coint_BD!$B$3:$AQ$1079,AY$2)</f>
        <v>1.8651746813702599E-15</v>
      </c>
      <c r="AZ389">
        <f>VLOOKUP($AC389,LS_Coint_BD!$B$3:$AQ$1079,AZ$2)</f>
        <v>3.4737644859382698E-15</v>
      </c>
      <c r="BA389">
        <f>VLOOKUP($AC389,LS_Coint_BD!$B$3:$AQ$1079,BA$2)</f>
        <v>1.06581410364015E-15</v>
      </c>
      <c r="BB389">
        <f>VLOOKUP($AC389,LS_Coint_BD!$B$3:$AQ$1079,BB$2)</f>
        <v>0</v>
      </c>
      <c r="BC389">
        <f>VLOOKUP($AC389,LS_Coint_BD!$B$3:$AQ$1079,BC$2)</f>
        <v>1.8474111129762602E-15</v>
      </c>
      <c r="BD389">
        <f t="shared" si="267"/>
        <v>-7.8555540595817019</v>
      </c>
      <c r="BE389">
        <f t="shared" si="268"/>
        <v>0</v>
      </c>
      <c r="BF389">
        <f t="shared" si="269"/>
        <v>-8.1191323994523401</v>
      </c>
      <c r="BG389">
        <f t="shared" si="270"/>
        <v>-7.8629443726548578</v>
      </c>
      <c r="BH389">
        <f t="shared" si="271"/>
        <v>-7.8554406934403165</v>
      </c>
      <c r="BI389">
        <f t="shared" si="272"/>
        <v>-7.6213426534805189</v>
      </c>
      <c r="BJ389">
        <f t="shared" si="273"/>
        <v>0</v>
      </c>
      <c r="BK389">
        <f t="shared" si="274"/>
        <v>-7.1194142034428181</v>
      </c>
      <c r="BL389">
        <f t="shared" si="275"/>
        <v>-7.8555540595816993</v>
      </c>
      <c r="BN389" s="30" t="b">
        <f t="shared" si="259"/>
        <v>0</v>
      </c>
      <c r="BO389" s="30" t="b">
        <f t="shared" si="260"/>
        <v>0</v>
      </c>
      <c r="BP389" s="30" t="b">
        <f t="shared" si="261"/>
        <v>0</v>
      </c>
      <c r="BQ389" s="30" t="b">
        <f t="shared" si="262"/>
        <v>0</v>
      </c>
      <c r="BR389" s="30" t="b">
        <f t="shared" si="263"/>
        <v>0</v>
      </c>
      <c r="BS389" s="30" t="b">
        <f t="shared" si="264"/>
        <v>0</v>
      </c>
      <c r="BT389" s="30" t="b">
        <f t="shared" si="265"/>
        <v>0</v>
      </c>
      <c r="BU389" s="30" t="b">
        <f t="shared" si="266"/>
        <v>0</v>
      </c>
    </row>
    <row r="390" spans="2:73" x14ac:dyDescent="0.3">
      <c r="B390" s="17" t="str">
        <f>VLOOKUP($AC390,LS_Coint_BD!$B$3:$D$1079,2)</f>
        <v>ENEV3</v>
      </c>
      <c r="C390" s="87" t="str">
        <f>VLOOKUP($AC390,LS_Coint_BD!$B$3:$D$1079,3)</f>
        <v>EGIE3</v>
      </c>
      <c r="D390" s="68">
        <f t="shared" si="276"/>
        <v>-0.35273814450252416</v>
      </c>
      <c r="E390" s="65">
        <f t="shared" si="277"/>
        <v>-3.5087354668572832</v>
      </c>
      <c r="F390" s="69">
        <f t="shared" si="278"/>
        <v>-2.3391569779048553</v>
      </c>
      <c r="G390" s="68">
        <f t="shared" si="279"/>
        <v>5.0268029807391201E-2</v>
      </c>
      <c r="H390" s="65">
        <f t="shared" si="280"/>
        <v>3.704578969494146</v>
      </c>
      <c r="I390" s="69">
        <f t="shared" si="281"/>
        <v>2.4697193129960975</v>
      </c>
      <c r="J390" s="68">
        <f t="shared" si="282"/>
        <v>0</v>
      </c>
      <c r="K390" s="65">
        <f t="shared" si="283"/>
        <v>0</v>
      </c>
      <c r="L390" s="69">
        <f t="shared" si="284"/>
        <v>0</v>
      </c>
      <c r="M390" s="68">
        <f t="shared" si="285"/>
        <v>0.43717791570639974</v>
      </c>
      <c r="N390" s="65">
        <f t="shared" si="286"/>
        <v>3.7504011249309022</v>
      </c>
      <c r="O390" s="69">
        <f t="shared" si="287"/>
        <v>2.5002674166206016</v>
      </c>
      <c r="P390" s="68">
        <f t="shared" si="288"/>
        <v>0.11946003304733921</v>
      </c>
      <c r="Q390" s="65">
        <f t="shared" si="289"/>
        <v>3.810574845010648</v>
      </c>
      <c r="R390" s="69">
        <f t="shared" si="290"/>
        <v>2.5403832300070985</v>
      </c>
      <c r="S390" s="68">
        <f t="shared" si="291"/>
        <v>-0.76563307985560414</v>
      </c>
      <c r="T390" s="65">
        <f t="shared" si="292"/>
        <v>-4.2890282687204619</v>
      </c>
      <c r="U390" s="69">
        <f t="shared" si="293"/>
        <v>-2.8593521791469745</v>
      </c>
      <c r="V390" s="68">
        <f t="shared" si="294"/>
        <v>-1.0788143239215913</v>
      </c>
      <c r="W390" s="65">
        <f t="shared" si="295"/>
        <v>-4.6643175503569267</v>
      </c>
      <c r="X390" s="69">
        <f t="shared" si="296"/>
        <v>-3.1095450335712846</v>
      </c>
      <c r="Y390" s="68">
        <f t="shared" si="297"/>
        <v>-0.99422986200911367</v>
      </c>
      <c r="Z390" s="65">
        <f t="shared" si="298"/>
        <v>-7.5536178053581233</v>
      </c>
      <c r="AA390" s="69">
        <f t="shared" si="299"/>
        <v>-5.0357452035720822</v>
      </c>
      <c r="AB390" s="98">
        <f>SUMIF(BN390:BU390,"VERDADEIRO",BN$3:$BU389)</f>
        <v>0</v>
      </c>
      <c r="AC390" s="97">
        <f t="shared" ref="AC390:AC453" si="300">AC389+1</f>
        <v>387</v>
      </c>
      <c r="AD390">
        <f>RTD("tryd.rtdserver",,"COT",B390,"ULT")</f>
        <v>73.75</v>
      </c>
      <c r="AE390">
        <f>RTD("tryd.rtdserver",,"COT",C390,"ULT")</f>
        <v>45.12</v>
      </c>
      <c r="AF390">
        <f>VLOOKUP($AC390,LS_Coint_BD!$B$3:$AQ$1079,AF$2)*$AD390+VLOOKUP($AC390,LS_Coint_BD!$B$3:$AQ$1079,AF$2+1)</f>
        <v>45.472738144502522</v>
      </c>
      <c r="AG390">
        <f>VLOOKUP($AC390,LS_Coint_BD!$B$3:$AQ$1079,AG$2)*$AD390+VLOOKUP($AC390,LS_Coint_BD!$B$3:$AQ$1079,AG$2+1)</f>
        <v>45.069731970192606</v>
      </c>
      <c r="AH390">
        <f>VLOOKUP($AC390,LS_Coint_BD!$B$3:$AQ$1079,AH$2)*$AD390+VLOOKUP($AC390,LS_Coint_BD!$B$3:$AQ$1079,AH$2+1)</f>
        <v>0</v>
      </c>
      <c r="AI390">
        <f>VLOOKUP($AC390,LS_Coint_BD!$B$3:$AQ$1079,AI$2)*$AD390+VLOOKUP($AC390,LS_Coint_BD!$B$3:$AQ$1079,AI$2+1)</f>
        <v>44.682822084293598</v>
      </c>
      <c r="AJ390">
        <f>VLOOKUP($AC390,LS_Coint_BD!$B$3:$AQ$1079,AJ$2)*$AD390+VLOOKUP($AC390,LS_Coint_BD!$B$3:$AQ$1079,AJ$2+1)</f>
        <v>45.000539966952658</v>
      </c>
      <c r="AK390">
        <f>VLOOKUP($AC390,LS_Coint_BD!$B$3:$AQ$1079,AK$2)*$AD390+VLOOKUP($AC390,LS_Coint_BD!$B$3:$AQ$1079,AK$2+1)</f>
        <v>45.885633079855602</v>
      </c>
      <c r="AL390">
        <f>VLOOKUP($AC390,LS_Coint_BD!$B$3:$AQ$1079,AL$2)*$AD390+VLOOKUP($AC390,LS_Coint_BD!$B$3:$AQ$1079,AL$2+1)</f>
        <v>46.198814323921589</v>
      </c>
      <c r="AM390">
        <f>VLOOKUP($AC390,LS_Coint_BD!$B$3:$AQ$1079,AM$2)*$AD390+VLOOKUP($AC390,LS_Coint_BD!$B$3:$AQ$1079,AM$2+1)</f>
        <v>46.114229862009111</v>
      </c>
      <c r="AN390">
        <f>VLOOKUP($AC390,LS_Coint_BD!$B$3:$AQ$1079,AN$2)</f>
        <v>1.1695784889524301</v>
      </c>
      <c r="AO390">
        <f>VLOOKUP($AC390,LS_Coint_BD!$B$3:$AQ$1079,AO$2)</f>
        <v>1.2348596564980501</v>
      </c>
      <c r="AP390">
        <f>VLOOKUP($AC390,LS_Coint_BD!$B$3:$AQ$1079,AP$2)</f>
        <v>0</v>
      </c>
      <c r="AQ390">
        <f>VLOOKUP($AC390,LS_Coint_BD!$B$3:$AQ$1079,AQ$2)</f>
        <v>1.2501337083102999</v>
      </c>
      <c r="AR390">
        <f>VLOOKUP($AC390,LS_Coint_BD!$B$3:$AQ$1079,AR$2)</f>
        <v>1.2701916150035499</v>
      </c>
      <c r="AS390">
        <f>VLOOKUP($AC390,LS_Coint_BD!$B$3:$AQ$1079,AS$2)</f>
        <v>1.4296760895734899</v>
      </c>
      <c r="AT390">
        <f>VLOOKUP($AC390,LS_Coint_BD!$B$3:$AQ$1079,AT$2)</f>
        <v>1.5547725167856401</v>
      </c>
      <c r="AU390">
        <f>VLOOKUP($AC390,LS_Coint_BD!$B$3:$AQ$1079,AU$2)</f>
        <v>2.5178726017860402</v>
      </c>
      <c r="AV390">
        <f>VLOOKUP($AC390,LS_Coint_BD!$B$3:$AQ$1079,AV$2)</f>
        <v>4.9027448767446901E-15</v>
      </c>
      <c r="AW390">
        <f>VLOOKUP($AC390,LS_Coint_BD!$B$3:$AQ$1079,AW$2)</f>
        <v>-2.8421709430404001E-15</v>
      </c>
      <c r="AX390">
        <f>VLOOKUP($AC390,LS_Coint_BD!$B$3:$AQ$1079,AX$2)</f>
        <v>0</v>
      </c>
      <c r="AY390">
        <f>VLOOKUP($AC390,LS_Coint_BD!$B$3:$AQ$1079,AY$2)</f>
        <v>1.90958360235527E-15</v>
      </c>
      <c r="AZ390">
        <f>VLOOKUP($AC390,LS_Coint_BD!$B$3:$AQ$1079,AZ$2)</f>
        <v>-1.3026616822268501E-15</v>
      </c>
      <c r="BA390">
        <f>VLOOKUP($AC390,LS_Coint_BD!$B$3:$AQ$1079,BA$2)</f>
        <v>5.2580162446247397E-15</v>
      </c>
      <c r="BB390">
        <f>VLOOKUP($AC390,LS_Coint_BD!$B$3:$AQ$1079,BB$2)</f>
        <v>-4.5539329882806403E-15</v>
      </c>
      <c r="BC390">
        <f>VLOOKUP($AC390,LS_Coint_BD!$B$3:$AQ$1079,BC$2)</f>
        <v>-2.1600499167107002E-15</v>
      </c>
      <c r="BD390">
        <f t="shared" si="267"/>
        <v>-2.3391569779048553</v>
      </c>
      <c r="BE390">
        <f t="shared" si="268"/>
        <v>2.4697193129960975</v>
      </c>
      <c r="BF390">
        <f t="shared" si="269"/>
        <v>0</v>
      </c>
      <c r="BG390">
        <f t="shared" si="270"/>
        <v>2.5002674166206016</v>
      </c>
      <c r="BH390">
        <f t="shared" si="271"/>
        <v>2.5403832300070985</v>
      </c>
      <c r="BI390">
        <f t="shared" si="272"/>
        <v>-2.8593521791469745</v>
      </c>
      <c r="BJ390">
        <f t="shared" si="273"/>
        <v>-3.1095450335712846</v>
      </c>
      <c r="BK390">
        <f t="shared" si="274"/>
        <v>-5.0357452035720822</v>
      </c>
      <c r="BL390">
        <f t="shared" si="275"/>
        <v>-2.3391569779048651</v>
      </c>
      <c r="BN390" s="19" t="b">
        <f t="shared" si="259"/>
        <v>0</v>
      </c>
      <c r="BO390" s="19" t="b">
        <f t="shared" si="260"/>
        <v>0</v>
      </c>
      <c r="BP390" s="19" t="b">
        <f t="shared" si="261"/>
        <v>0</v>
      </c>
      <c r="BQ390" s="19" t="b">
        <f t="shared" si="262"/>
        <v>0</v>
      </c>
      <c r="BR390" s="19" t="b">
        <f t="shared" si="263"/>
        <v>0</v>
      </c>
      <c r="BS390" s="19" t="b">
        <f t="shared" si="264"/>
        <v>0</v>
      </c>
      <c r="BT390" s="19" t="b">
        <f t="shared" si="265"/>
        <v>0</v>
      </c>
      <c r="BU390" s="19" t="b">
        <f t="shared" si="266"/>
        <v>0</v>
      </c>
    </row>
    <row r="391" spans="2:73" x14ac:dyDescent="0.3">
      <c r="B391" s="17" t="str">
        <f>VLOOKUP($AC391,LS_Coint_BD!$B$3:$D$1079,2)</f>
        <v>ENEV3</v>
      </c>
      <c r="C391" s="87" t="str">
        <f>VLOOKUP($AC391,LS_Coint_BD!$B$3:$D$1079,3)</f>
        <v>ENBR3</v>
      </c>
      <c r="D391" s="70">
        <f t="shared" si="276"/>
        <v>0</v>
      </c>
      <c r="E391" s="66">
        <f t="shared" si="277"/>
        <v>0</v>
      </c>
      <c r="F391" s="71">
        <f t="shared" si="278"/>
        <v>0</v>
      </c>
      <c r="G391" s="70">
        <f t="shared" si="279"/>
        <v>0</v>
      </c>
      <c r="H391" s="66">
        <f t="shared" si="280"/>
        <v>0</v>
      </c>
      <c r="I391" s="71">
        <f t="shared" si="281"/>
        <v>0</v>
      </c>
      <c r="J391" s="70">
        <f t="shared" si="282"/>
        <v>-0.7653405495746064</v>
      </c>
      <c r="K391" s="66">
        <f t="shared" si="283"/>
        <v>-1.5504253701824073</v>
      </c>
      <c r="L391" s="71">
        <f t="shared" si="284"/>
        <v>-1.0336169134549382</v>
      </c>
      <c r="M391" s="70">
        <f t="shared" si="285"/>
        <v>-0.61449475047114177</v>
      </c>
      <c r="N391" s="66">
        <f t="shared" si="286"/>
        <v>-1.5270481351168714</v>
      </c>
      <c r="O391" s="71">
        <f t="shared" si="287"/>
        <v>-1.0180320900779143</v>
      </c>
      <c r="P391" s="70">
        <f t="shared" si="288"/>
        <v>-0.52984018258813492</v>
      </c>
      <c r="Q391" s="66">
        <f t="shared" si="289"/>
        <v>-1.6232167064332039</v>
      </c>
      <c r="R391" s="71">
        <f t="shared" si="290"/>
        <v>-1.0821444709554693</v>
      </c>
      <c r="S391" s="70">
        <f t="shared" si="291"/>
        <v>-0.6300224023747667</v>
      </c>
      <c r="T391" s="66">
        <f t="shared" si="292"/>
        <v>-1.6396785846340973</v>
      </c>
      <c r="U391" s="71">
        <f t="shared" si="293"/>
        <v>-1.0931190564227315</v>
      </c>
      <c r="V391" s="70">
        <f t="shared" si="294"/>
        <v>-0.91693571542626628</v>
      </c>
      <c r="W391" s="66">
        <f t="shared" si="295"/>
        <v>-1.8602440335186192</v>
      </c>
      <c r="X391" s="71">
        <f t="shared" si="296"/>
        <v>-1.2401626890124129</v>
      </c>
      <c r="Y391" s="70">
        <f t="shared" si="297"/>
        <v>-0.92897948139619047</v>
      </c>
      <c r="Z391" s="66">
        <f t="shared" si="298"/>
        <v>-3.7883692632294013</v>
      </c>
      <c r="AA391" s="71">
        <f t="shared" si="299"/>
        <v>-2.5255795088196007</v>
      </c>
      <c r="AB391" s="98">
        <f>SUMIF(BN391:BU391,"VERDADEIRO",BN$3:$BU390)</f>
        <v>0</v>
      </c>
      <c r="AC391" s="97">
        <f t="shared" si="300"/>
        <v>388</v>
      </c>
      <c r="AD391">
        <f>RTD("tryd.rtdserver",,"COT",B391,"ULT")</f>
        <v>73.75</v>
      </c>
      <c r="AE391">
        <f>RTD("tryd.rtdserver",,"COT",C391,"ULT")</f>
        <v>19.66</v>
      </c>
      <c r="AF391">
        <f>VLOOKUP($AC391,LS_Coint_BD!$B$3:$AQ$1079,AF$2)*$AD391+VLOOKUP($AC391,LS_Coint_BD!$B$3:$AQ$1079,AF$2+1)</f>
        <v>0</v>
      </c>
      <c r="AG391">
        <f>VLOOKUP($AC391,LS_Coint_BD!$B$3:$AQ$1079,AG$2)*$AD391+VLOOKUP($AC391,LS_Coint_BD!$B$3:$AQ$1079,AG$2+1)</f>
        <v>0</v>
      </c>
      <c r="AH391">
        <f>VLOOKUP($AC391,LS_Coint_BD!$B$3:$AQ$1079,AH$2)*$AD391+VLOOKUP($AC391,LS_Coint_BD!$B$3:$AQ$1079,AH$2+1)</f>
        <v>20.425340549574607</v>
      </c>
      <c r="AI391">
        <f>VLOOKUP($AC391,LS_Coint_BD!$B$3:$AQ$1079,AI$2)*$AD391+VLOOKUP($AC391,LS_Coint_BD!$B$3:$AQ$1079,AI$2+1)</f>
        <v>20.274494750471142</v>
      </c>
      <c r="AJ391">
        <f>VLOOKUP($AC391,LS_Coint_BD!$B$3:$AQ$1079,AJ$2)*$AD391+VLOOKUP($AC391,LS_Coint_BD!$B$3:$AQ$1079,AJ$2+1)</f>
        <v>20.189840182588135</v>
      </c>
      <c r="AK391">
        <f>VLOOKUP($AC391,LS_Coint_BD!$B$3:$AQ$1079,AK$2)*$AD391+VLOOKUP($AC391,LS_Coint_BD!$B$3:$AQ$1079,AK$2+1)</f>
        <v>20.290022402374767</v>
      </c>
      <c r="AL391">
        <f>VLOOKUP($AC391,LS_Coint_BD!$B$3:$AQ$1079,AL$2)*$AD391+VLOOKUP($AC391,LS_Coint_BD!$B$3:$AQ$1079,AL$2+1)</f>
        <v>20.576935715426266</v>
      </c>
      <c r="AM391">
        <f>VLOOKUP($AC391,LS_Coint_BD!$B$3:$AQ$1079,AM$2)*$AD391+VLOOKUP($AC391,LS_Coint_BD!$B$3:$AQ$1079,AM$2+1)</f>
        <v>20.588979481396191</v>
      </c>
      <c r="AN391">
        <f>VLOOKUP($AC391,LS_Coint_BD!$B$3:$AQ$1079,AN$2)</f>
        <v>0</v>
      </c>
      <c r="AO391">
        <f>VLOOKUP($AC391,LS_Coint_BD!$B$3:$AQ$1079,AO$2)</f>
        <v>0</v>
      </c>
      <c r="AP391">
        <f>VLOOKUP($AC391,LS_Coint_BD!$B$3:$AQ$1079,AP$2)</f>
        <v>0.51680845672747</v>
      </c>
      <c r="AQ391">
        <f>VLOOKUP($AC391,LS_Coint_BD!$B$3:$AQ$1079,AQ$2)</f>
        <v>0.50901604503895803</v>
      </c>
      <c r="AR391">
        <f>VLOOKUP($AC391,LS_Coint_BD!$B$3:$AQ$1079,AR$2)</f>
        <v>0.54107223547773498</v>
      </c>
      <c r="AS391">
        <f>VLOOKUP($AC391,LS_Coint_BD!$B$3:$AQ$1079,AS$2)</f>
        <v>0.546559528211366</v>
      </c>
      <c r="AT391">
        <f>VLOOKUP($AC391,LS_Coint_BD!$B$3:$AQ$1079,AT$2)</f>
        <v>0.620081344506208</v>
      </c>
      <c r="AU391">
        <f>VLOOKUP($AC391,LS_Coint_BD!$B$3:$AQ$1079,AU$2)</f>
        <v>1.2627897544097999</v>
      </c>
      <c r="AV391">
        <f>VLOOKUP($AC391,LS_Coint_BD!$B$3:$AQ$1079,AV$2)</f>
        <v>0</v>
      </c>
      <c r="AW391">
        <f>VLOOKUP($AC391,LS_Coint_BD!$B$3:$AQ$1079,AW$2)</f>
        <v>0</v>
      </c>
      <c r="AX391">
        <f>VLOOKUP($AC391,LS_Coint_BD!$B$3:$AQ$1079,AX$2)</f>
        <v>1.7256037868459599E-15</v>
      </c>
      <c r="AY391">
        <f>VLOOKUP($AC391,LS_Coint_BD!$B$3:$AQ$1079,AY$2)</f>
        <v>1.6653345369377301E-15</v>
      </c>
      <c r="AZ391">
        <f>VLOOKUP($AC391,LS_Coint_BD!$B$3:$AQ$1079,AZ$2)</f>
        <v>7.3028003397565899E-16</v>
      </c>
      <c r="BA391">
        <f>VLOOKUP($AC391,LS_Coint_BD!$B$3:$AQ$1079,BA$2)</f>
        <v>4.9737991503206998E-16</v>
      </c>
      <c r="BB391">
        <f>VLOOKUP($AC391,LS_Coint_BD!$B$3:$AQ$1079,BB$2)</f>
        <v>3.07632707187043E-15</v>
      </c>
      <c r="BC391">
        <f>VLOOKUP($AC391,LS_Coint_BD!$B$3:$AQ$1079,BC$2)</f>
        <v>-9.9475983006413996E-16</v>
      </c>
      <c r="BD391">
        <f t="shared" si="267"/>
        <v>0</v>
      </c>
      <c r="BE391">
        <f t="shared" si="268"/>
        <v>0</v>
      </c>
      <c r="BF391">
        <f t="shared" si="269"/>
        <v>-1.0336169134549382</v>
      </c>
      <c r="BG391">
        <f t="shared" si="270"/>
        <v>-1.0180320900779143</v>
      </c>
      <c r="BH391">
        <f t="shared" si="271"/>
        <v>-1.0821444709554693</v>
      </c>
      <c r="BI391">
        <f t="shared" si="272"/>
        <v>-1.0931190564227315</v>
      </c>
      <c r="BJ391">
        <f t="shared" si="273"/>
        <v>-1.2401626890124129</v>
      </c>
      <c r="BK391">
        <f t="shared" si="274"/>
        <v>-2.5255795088196007</v>
      </c>
      <c r="BL391">
        <f t="shared" si="275"/>
        <v>0</v>
      </c>
      <c r="BN391" s="30" t="b">
        <f t="shared" si="259"/>
        <v>0</v>
      </c>
      <c r="BO391" s="30" t="b">
        <f t="shared" si="260"/>
        <v>0</v>
      </c>
      <c r="BP391" s="30" t="b">
        <f t="shared" si="261"/>
        <v>0</v>
      </c>
      <c r="BQ391" s="30" t="b">
        <f t="shared" si="262"/>
        <v>0</v>
      </c>
      <c r="BR391" s="30" t="b">
        <f t="shared" si="263"/>
        <v>0</v>
      </c>
      <c r="BS391" s="30" t="b">
        <f t="shared" si="264"/>
        <v>0</v>
      </c>
      <c r="BT391" s="30" t="b">
        <f t="shared" si="265"/>
        <v>0</v>
      </c>
      <c r="BU391" s="30" t="b">
        <f t="shared" si="266"/>
        <v>0</v>
      </c>
    </row>
    <row r="392" spans="2:73" x14ac:dyDescent="0.3">
      <c r="B392" s="17" t="str">
        <f>VLOOKUP($AC392,LS_Coint_BD!$B$3:$D$1079,2)</f>
        <v>ENEV3</v>
      </c>
      <c r="C392" s="87" t="str">
        <f>VLOOKUP($AC392,LS_Coint_BD!$B$3:$D$1079,3)</f>
        <v>HAPV3</v>
      </c>
      <c r="D392" s="68">
        <f t="shared" si="276"/>
        <v>-0.62021200546600141</v>
      </c>
      <c r="E392" s="65">
        <f t="shared" si="277"/>
        <v>-2.3070043123044455</v>
      </c>
      <c r="F392" s="69">
        <f t="shared" si="278"/>
        <v>-1.5380028748696302</v>
      </c>
      <c r="G392" s="68">
        <f t="shared" si="279"/>
        <v>-0.63696081168633967</v>
      </c>
      <c r="H392" s="65">
        <f t="shared" si="280"/>
        <v>-2.1719264491270556</v>
      </c>
      <c r="I392" s="69">
        <f t="shared" si="281"/>
        <v>-1.4479509660847039</v>
      </c>
      <c r="J392" s="68">
        <f t="shared" si="282"/>
        <v>-0.67386620769014982</v>
      </c>
      <c r="K392" s="65">
        <f t="shared" si="283"/>
        <v>-2.0674323376758768</v>
      </c>
      <c r="L392" s="69">
        <f t="shared" si="284"/>
        <v>-1.3782882251172512</v>
      </c>
      <c r="M392" s="68">
        <f t="shared" si="285"/>
        <v>-0.3703042973584445</v>
      </c>
      <c r="N392" s="65">
        <f t="shared" si="286"/>
        <v>-2.1304062403304602</v>
      </c>
      <c r="O392" s="69">
        <f t="shared" si="287"/>
        <v>-1.4202708268869735</v>
      </c>
      <c r="P392" s="68">
        <f t="shared" si="288"/>
        <v>-0.17574384000151966</v>
      </c>
      <c r="Q392" s="65">
        <f t="shared" si="289"/>
        <v>-2.1003294676667217</v>
      </c>
      <c r="R392" s="69">
        <f t="shared" si="290"/>
        <v>-1.4002196451111477</v>
      </c>
      <c r="S392" s="68">
        <f t="shared" si="291"/>
        <v>-0.14517182746973845</v>
      </c>
      <c r="T392" s="65">
        <f t="shared" si="292"/>
        <v>-2.0080780332611026</v>
      </c>
      <c r="U392" s="69">
        <f t="shared" si="293"/>
        <v>-1.338718688840735</v>
      </c>
      <c r="V392" s="68">
        <f t="shared" si="294"/>
        <v>-0.4449515488162632</v>
      </c>
      <c r="W392" s="65">
        <f t="shared" si="295"/>
        <v>-2.1854705582912302</v>
      </c>
      <c r="X392" s="69">
        <f t="shared" si="296"/>
        <v>-1.4569803721941534</v>
      </c>
      <c r="Y392" s="68">
        <f t="shared" si="297"/>
        <v>-0.49802567151775179</v>
      </c>
      <c r="Z392" s="65">
        <f t="shared" si="298"/>
        <v>-2.3189590911376241</v>
      </c>
      <c r="AA392" s="69">
        <f t="shared" si="299"/>
        <v>-1.5459727274250827</v>
      </c>
      <c r="AB392" s="98">
        <f>SUMIF(BN392:BU392,"VERDADEIRO",BN$3:$BU391)</f>
        <v>0</v>
      </c>
      <c r="AC392" s="97">
        <f t="shared" si="300"/>
        <v>389</v>
      </c>
      <c r="AD392">
        <f>RTD("tryd.rtdserver",,"COT",B392,"ULT")</f>
        <v>73.75</v>
      </c>
      <c r="AE392">
        <f>RTD("tryd.rtdserver",,"COT",C392,"ULT")</f>
        <v>17.850000000000001</v>
      </c>
      <c r="AF392">
        <f>VLOOKUP($AC392,LS_Coint_BD!$B$3:$AQ$1079,AF$2)*$AD392+VLOOKUP($AC392,LS_Coint_BD!$B$3:$AQ$1079,AF$2+1)</f>
        <v>18.470212005466003</v>
      </c>
      <c r="AG392">
        <f>VLOOKUP($AC392,LS_Coint_BD!$B$3:$AQ$1079,AG$2)*$AD392+VLOOKUP($AC392,LS_Coint_BD!$B$3:$AQ$1079,AG$2+1)</f>
        <v>18.486960811686341</v>
      </c>
      <c r="AH392">
        <f>VLOOKUP($AC392,LS_Coint_BD!$B$3:$AQ$1079,AH$2)*$AD392+VLOOKUP($AC392,LS_Coint_BD!$B$3:$AQ$1079,AH$2+1)</f>
        <v>18.523866207690151</v>
      </c>
      <c r="AI392">
        <f>VLOOKUP($AC392,LS_Coint_BD!$B$3:$AQ$1079,AI$2)*$AD392+VLOOKUP($AC392,LS_Coint_BD!$B$3:$AQ$1079,AI$2+1)</f>
        <v>18.220304297358446</v>
      </c>
      <c r="AJ392">
        <f>VLOOKUP($AC392,LS_Coint_BD!$B$3:$AQ$1079,AJ$2)*$AD392+VLOOKUP($AC392,LS_Coint_BD!$B$3:$AQ$1079,AJ$2+1)</f>
        <v>18.025743840001521</v>
      </c>
      <c r="AK392">
        <f>VLOOKUP($AC392,LS_Coint_BD!$B$3:$AQ$1079,AK$2)*$AD392+VLOOKUP($AC392,LS_Coint_BD!$B$3:$AQ$1079,AK$2+1)</f>
        <v>17.99517182746974</v>
      </c>
      <c r="AL392">
        <f>VLOOKUP($AC392,LS_Coint_BD!$B$3:$AQ$1079,AL$2)*$AD392+VLOOKUP($AC392,LS_Coint_BD!$B$3:$AQ$1079,AL$2+1)</f>
        <v>18.294951548816265</v>
      </c>
      <c r="AM392">
        <f>VLOOKUP($AC392,LS_Coint_BD!$B$3:$AQ$1079,AM$2)*$AD392+VLOOKUP($AC392,LS_Coint_BD!$B$3:$AQ$1079,AM$2+1)</f>
        <v>18.348025671517753</v>
      </c>
      <c r="AN392">
        <f>VLOOKUP($AC392,LS_Coint_BD!$B$3:$AQ$1079,AN$2)</f>
        <v>0.76900143743481497</v>
      </c>
      <c r="AO392">
        <f>VLOOKUP($AC392,LS_Coint_BD!$B$3:$AQ$1079,AO$2)</f>
        <v>0.72397548304235204</v>
      </c>
      <c r="AP392">
        <f>VLOOKUP($AC392,LS_Coint_BD!$B$3:$AQ$1079,AP$2)</f>
        <v>0.68914411255862595</v>
      </c>
      <c r="AQ392">
        <f>VLOOKUP($AC392,LS_Coint_BD!$B$3:$AQ$1079,AQ$2)</f>
        <v>0.71013541344348696</v>
      </c>
      <c r="AR392">
        <f>VLOOKUP($AC392,LS_Coint_BD!$B$3:$AQ$1079,AR$2)</f>
        <v>0.70010982255557397</v>
      </c>
      <c r="AS392">
        <f>VLOOKUP($AC392,LS_Coint_BD!$B$3:$AQ$1079,AS$2)</f>
        <v>0.66935934442036704</v>
      </c>
      <c r="AT392">
        <f>VLOOKUP($AC392,LS_Coint_BD!$B$3:$AQ$1079,AT$2)</f>
        <v>0.72849018609707705</v>
      </c>
      <c r="AU392">
        <f>VLOOKUP($AC392,LS_Coint_BD!$B$3:$AQ$1079,AU$2)</f>
        <v>0.77298636371254204</v>
      </c>
      <c r="AV392">
        <f>VLOOKUP($AC392,LS_Coint_BD!$B$3:$AQ$1079,AV$2)</f>
        <v>-1.2434497875801799E-16</v>
      </c>
      <c r="AW392">
        <f>VLOOKUP($AC392,LS_Coint_BD!$B$3:$AQ$1079,AW$2)</f>
        <v>2.9605947323337501E-16</v>
      </c>
      <c r="AX392">
        <f>VLOOKUP($AC392,LS_Coint_BD!$B$3:$AQ$1079,AX$2)</f>
        <v>6.72477946344381E-16</v>
      </c>
      <c r="AY392">
        <f>VLOOKUP($AC392,LS_Coint_BD!$B$3:$AQ$1079,AY$2)</f>
        <v>3.5527136788005001E-16</v>
      </c>
      <c r="AZ392">
        <f>VLOOKUP($AC392,LS_Coint_BD!$B$3:$AQ$1079,AZ$2)</f>
        <v>2.7632217501781699E-16</v>
      </c>
      <c r="BA392">
        <f>VLOOKUP($AC392,LS_Coint_BD!$B$3:$AQ$1079,BA$2)</f>
        <v>-9.3258734068513193E-16</v>
      </c>
      <c r="BB392">
        <f>VLOOKUP($AC392,LS_Coint_BD!$B$3:$AQ$1079,BB$2)</f>
        <v>7.5898883138010697E-16</v>
      </c>
      <c r="BC392">
        <f>VLOOKUP($AC392,LS_Coint_BD!$B$3:$AQ$1079,BC$2)</f>
        <v>1.31805677483499E-15</v>
      </c>
      <c r="BD392">
        <f t="shared" si="267"/>
        <v>-1.5380028748696302</v>
      </c>
      <c r="BE392">
        <f t="shared" si="268"/>
        <v>-1.4479509660847039</v>
      </c>
      <c r="BF392">
        <f t="shared" si="269"/>
        <v>-1.3782882251172512</v>
      </c>
      <c r="BG392">
        <f t="shared" si="270"/>
        <v>-1.4202708268869735</v>
      </c>
      <c r="BH392">
        <f t="shared" si="271"/>
        <v>-1.4002196451111477</v>
      </c>
      <c r="BI392">
        <f t="shared" si="272"/>
        <v>-1.338718688840735</v>
      </c>
      <c r="BJ392">
        <f t="shared" si="273"/>
        <v>-1.4569803721941534</v>
      </c>
      <c r="BK392">
        <f t="shared" si="274"/>
        <v>-1.5459727274250827</v>
      </c>
      <c r="BL392">
        <f t="shared" si="275"/>
        <v>-1.5380028748696299</v>
      </c>
      <c r="BN392" s="19" t="b">
        <f t="shared" si="259"/>
        <v>0</v>
      </c>
      <c r="BO392" s="19" t="b">
        <f t="shared" si="260"/>
        <v>0</v>
      </c>
      <c r="BP392" s="19" t="b">
        <f t="shared" si="261"/>
        <v>0</v>
      </c>
      <c r="BQ392" s="19" t="b">
        <f t="shared" si="262"/>
        <v>0</v>
      </c>
      <c r="BR392" s="19" t="b">
        <f t="shared" si="263"/>
        <v>0</v>
      </c>
      <c r="BS392" s="19" t="b">
        <f t="shared" si="264"/>
        <v>0</v>
      </c>
      <c r="BT392" s="19" t="b">
        <f t="shared" si="265"/>
        <v>0</v>
      </c>
      <c r="BU392" s="19" t="b">
        <f t="shared" si="266"/>
        <v>0</v>
      </c>
    </row>
    <row r="393" spans="2:73" x14ac:dyDescent="0.3">
      <c r="B393" s="17" t="str">
        <f>VLOOKUP($AC393,LS_Coint_BD!$B$3:$D$1079,2)</f>
        <v>ENEV3</v>
      </c>
      <c r="C393" s="87" t="str">
        <f>VLOOKUP($AC393,LS_Coint_BD!$B$3:$D$1079,3)</f>
        <v>IRBR3</v>
      </c>
      <c r="D393" s="70">
        <f t="shared" si="276"/>
        <v>-0.61094781550708177</v>
      </c>
      <c r="E393" s="66">
        <f t="shared" si="277"/>
        <v>-1.7937505516241186</v>
      </c>
      <c r="F393" s="71">
        <f t="shared" si="278"/>
        <v>-1.1958337010827458</v>
      </c>
      <c r="G393" s="70">
        <f t="shared" si="279"/>
        <v>-0.4422680281412994</v>
      </c>
      <c r="H393" s="66">
        <f t="shared" si="280"/>
        <v>-1.8385730670214349</v>
      </c>
      <c r="I393" s="71">
        <f t="shared" si="281"/>
        <v>-1.22571537801429</v>
      </c>
      <c r="J393" s="70">
        <f t="shared" si="282"/>
        <v>-0.29203428325932457</v>
      </c>
      <c r="K393" s="66">
        <f t="shared" si="283"/>
        <v>-2.1018535129710059</v>
      </c>
      <c r="L393" s="71">
        <f t="shared" si="284"/>
        <v>-1.4012356753140038</v>
      </c>
      <c r="M393" s="70">
        <f t="shared" si="285"/>
        <v>0</v>
      </c>
      <c r="N393" s="66">
        <f t="shared" si="286"/>
        <v>0</v>
      </c>
      <c r="O393" s="71">
        <f t="shared" si="287"/>
        <v>0</v>
      </c>
      <c r="P393" s="70">
        <f t="shared" si="288"/>
        <v>0.30947210538849834</v>
      </c>
      <c r="Q393" s="66">
        <f t="shared" si="289"/>
        <v>3.2822193791842795</v>
      </c>
      <c r="R393" s="71">
        <f t="shared" si="290"/>
        <v>2.1881462527895197</v>
      </c>
      <c r="S393" s="70">
        <f t="shared" si="291"/>
        <v>0.38559874220097612</v>
      </c>
      <c r="T393" s="66">
        <f t="shared" si="292"/>
        <v>3.3765675412776295</v>
      </c>
      <c r="U393" s="71">
        <f t="shared" si="293"/>
        <v>2.2510450275184195</v>
      </c>
      <c r="V393" s="70">
        <f t="shared" si="294"/>
        <v>0.24500091528989465</v>
      </c>
      <c r="W393" s="66">
        <f t="shared" si="295"/>
        <v>3.4170986939135704</v>
      </c>
      <c r="X393" s="71">
        <f t="shared" si="296"/>
        <v>2.2780657959423802</v>
      </c>
      <c r="Y393" s="70">
        <f t="shared" si="297"/>
        <v>0.1086226545904001</v>
      </c>
      <c r="Z393" s="66">
        <f t="shared" si="298"/>
        <v>20.747139460565368</v>
      </c>
      <c r="AA393" s="71">
        <f t="shared" si="299"/>
        <v>13.831426307043579</v>
      </c>
      <c r="AB393" s="98">
        <f>SUMIF(BN393:BU393,"VERDADEIRO",BN$3:$BU392)</f>
        <v>0</v>
      </c>
      <c r="AC393" s="97">
        <f t="shared" si="300"/>
        <v>390</v>
      </c>
      <c r="AD393">
        <f>RTD("tryd.rtdserver",,"COT",B393,"ULT")</f>
        <v>73.75</v>
      </c>
      <c r="AE393">
        <f>RTD("tryd.rtdserver",,"COT",C393,"ULT")</f>
        <v>6.91</v>
      </c>
      <c r="AF393">
        <f>VLOOKUP($AC393,LS_Coint_BD!$B$3:$AQ$1079,AF$2)*$AD393+VLOOKUP($AC393,LS_Coint_BD!$B$3:$AQ$1079,AF$2+1)</f>
        <v>7.5209478155070819</v>
      </c>
      <c r="AG393">
        <f>VLOOKUP($AC393,LS_Coint_BD!$B$3:$AQ$1079,AG$2)*$AD393+VLOOKUP($AC393,LS_Coint_BD!$B$3:$AQ$1079,AG$2+1)</f>
        <v>7.3522680281412995</v>
      </c>
      <c r="AH393">
        <f>VLOOKUP($AC393,LS_Coint_BD!$B$3:$AQ$1079,AH$2)*$AD393+VLOOKUP($AC393,LS_Coint_BD!$B$3:$AQ$1079,AH$2+1)</f>
        <v>7.2020342832593247</v>
      </c>
      <c r="AI393">
        <f>VLOOKUP($AC393,LS_Coint_BD!$B$3:$AQ$1079,AI$2)*$AD393+VLOOKUP($AC393,LS_Coint_BD!$B$3:$AQ$1079,AI$2+1)</f>
        <v>0</v>
      </c>
      <c r="AJ393">
        <f>VLOOKUP($AC393,LS_Coint_BD!$B$3:$AQ$1079,AJ$2)*$AD393+VLOOKUP($AC393,LS_Coint_BD!$B$3:$AQ$1079,AJ$2+1)</f>
        <v>6.6005278946115018</v>
      </c>
      <c r="AK393">
        <f>VLOOKUP($AC393,LS_Coint_BD!$B$3:$AQ$1079,AK$2)*$AD393+VLOOKUP($AC393,LS_Coint_BD!$B$3:$AQ$1079,AK$2+1)</f>
        <v>6.524401257799024</v>
      </c>
      <c r="AL393">
        <f>VLOOKUP($AC393,LS_Coint_BD!$B$3:$AQ$1079,AL$2)*$AD393+VLOOKUP($AC393,LS_Coint_BD!$B$3:$AQ$1079,AL$2+1)</f>
        <v>6.6649990847101055</v>
      </c>
      <c r="AM393">
        <f>VLOOKUP($AC393,LS_Coint_BD!$B$3:$AQ$1079,AM$2)*$AD393+VLOOKUP($AC393,LS_Coint_BD!$B$3:$AQ$1079,AM$2+1)</f>
        <v>6.8013773454096</v>
      </c>
      <c r="AN393">
        <f>VLOOKUP($AC393,LS_Coint_BD!$B$3:$AQ$1079,AN$2)</f>
        <v>0.597916850541373</v>
      </c>
      <c r="AO393">
        <f>VLOOKUP($AC393,LS_Coint_BD!$B$3:$AQ$1079,AO$2)</f>
        <v>0.61285768900714499</v>
      </c>
      <c r="AP393">
        <f>VLOOKUP($AC393,LS_Coint_BD!$B$3:$AQ$1079,AP$2)</f>
        <v>0.70061783765700203</v>
      </c>
      <c r="AQ393">
        <f>VLOOKUP($AC393,LS_Coint_BD!$B$3:$AQ$1079,AQ$2)</f>
        <v>0</v>
      </c>
      <c r="AR393">
        <f>VLOOKUP($AC393,LS_Coint_BD!$B$3:$AQ$1079,AR$2)</f>
        <v>1.0940731263947601</v>
      </c>
      <c r="AS393">
        <f>VLOOKUP($AC393,LS_Coint_BD!$B$3:$AQ$1079,AS$2)</f>
        <v>1.12552251375921</v>
      </c>
      <c r="AT393">
        <f>VLOOKUP($AC393,LS_Coint_BD!$B$3:$AQ$1079,AT$2)</f>
        <v>1.1390328979711899</v>
      </c>
      <c r="AU393">
        <f>VLOOKUP($AC393,LS_Coint_BD!$B$3:$AQ$1079,AU$2)</f>
        <v>6.9157131535217902</v>
      </c>
      <c r="AV393">
        <f>VLOOKUP($AC393,LS_Coint_BD!$B$3:$AQ$1079,AV$2)</f>
        <v>2.0428103653102901E-16</v>
      </c>
      <c r="AW393">
        <f>VLOOKUP($AC393,LS_Coint_BD!$B$3:$AQ$1079,AW$2)</f>
        <v>8.8817841970012504E-17</v>
      </c>
      <c r="AX393">
        <f>VLOOKUP($AC393,LS_Coint_BD!$B$3:$AQ$1079,AX$2)</f>
        <v>1.39570894524305E-16</v>
      </c>
      <c r="AY393">
        <f>VLOOKUP($AC393,LS_Coint_BD!$B$3:$AQ$1079,AY$2)</f>
        <v>0</v>
      </c>
      <c r="AZ393">
        <f>VLOOKUP($AC393,LS_Coint_BD!$B$3:$AQ$1079,AZ$2)</f>
        <v>-4.7369515717340002E-16</v>
      </c>
      <c r="BA393">
        <f>VLOOKUP($AC393,LS_Coint_BD!$B$3:$AQ$1079,BA$2)</f>
        <v>-5.3290705182007502E-16</v>
      </c>
      <c r="BB393">
        <f>VLOOKUP($AC393,LS_Coint_BD!$B$3:$AQ$1079,BB$2)</f>
        <v>4.52163559120064E-16</v>
      </c>
      <c r="BC393">
        <f>VLOOKUP($AC393,LS_Coint_BD!$B$3:$AQ$1079,BC$2)</f>
        <v>-1.8189894035458601E-15</v>
      </c>
      <c r="BD393">
        <f t="shared" si="267"/>
        <v>-1.1958337010827458</v>
      </c>
      <c r="BE393">
        <f t="shared" si="268"/>
        <v>-1.22571537801429</v>
      </c>
      <c r="BF393">
        <f t="shared" si="269"/>
        <v>-1.4012356753140038</v>
      </c>
      <c r="BG393">
        <f t="shared" si="270"/>
        <v>0</v>
      </c>
      <c r="BH393">
        <f t="shared" si="271"/>
        <v>2.1881462527895197</v>
      </c>
      <c r="BI393">
        <f t="shared" si="272"/>
        <v>2.2510450275184195</v>
      </c>
      <c r="BJ393">
        <f t="shared" si="273"/>
        <v>2.2780657959423802</v>
      </c>
      <c r="BK393">
        <f t="shared" si="274"/>
        <v>13.831426307043579</v>
      </c>
      <c r="BL393">
        <f t="shared" si="275"/>
        <v>-1.1958337010827453</v>
      </c>
      <c r="BN393" s="30" t="b">
        <f t="shared" si="259"/>
        <v>0</v>
      </c>
      <c r="BO393" s="30" t="b">
        <f t="shared" si="260"/>
        <v>0</v>
      </c>
      <c r="BP393" s="30" t="b">
        <f t="shared" si="261"/>
        <v>0</v>
      </c>
      <c r="BQ393" s="30" t="b">
        <f t="shared" si="262"/>
        <v>0</v>
      </c>
      <c r="BR393" s="30" t="b">
        <f t="shared" si="263"/>
        <v>0</v>
      </c>
      <c r="BS393" s="30" t="b">
        <f t="shared" si="264"/>
        <v>0</v>
      </c>
      <c r="BT393" s="30" t="b">
        <f t="shared" si="265"/>
        <v>0</v>
      </c>
      <c r="BU393" s="30" t="b">
        <f t="shared" si="266"/>
        <v>0</v>
      </c>
    </row>
    <row r="394" spans="2:73" x14ac:dyDescent="0.3">
      <c r="B394" s="17" t="str">
        <f>VLOOKUP($AC394,LS_Coint_BD!$B$3:$D$1079,2)</f>
        <v>ENEV3</v>
      </c>
      <c r="C394" s="87" t="str">
        <f>VLOOKUP($AC394,LS_Coint_BD!$B$3:$D$1079,3)</f>
        <v>JBSS3</v>
      </c>
      <c r="D394" s="68">
        <f t="shared" si="276"/>
        <v>0</v>
      </c>
      <c r="E394" s="65">
        <f t="shared" si="277"/>
        <v>0</v>
      </c>
      <c r="F394" s="69">
        <f t="shared" si="278"/>
        <v>0</v>
      </c>
      <c r="G394" s="68">
        <f t="shared" si="279"/>
        <v>0</v>
      </c>
      <c r="H394" s="65">
        <f t="shared" si="280"/>
        <v>0</v>
      </c>
      <c r="I394" s="69">
        <f t="shared" si="281"/>
        <v>0</v>
      </c>
      <c r="J394" s="68">
        <f t="shared" si="282"/>
        <v>0.48976147799392322</v>
      </c>
      <c r="K394" s="65">
        <f t="shared" si="283"/>
        <v>3.6905286408949523</v>
      </c>
      <c r="L394" s="69">
        <f t="shared" si="284"/>
        <v>2.4603524272633015</v>
      </c>
      <c r="M394" s="68">
        <f t="shared" si="285"/>
        <v>0.6901503545060379</v>
      </c>
      <c r="N394" s="65">
        <f t="shared" si="286"/>
        <v>3.537823410477364</v>
      </c>
      <c r="O394" s="69">
        <f t="shared" si="287"/>
        <v>2.3585489403182427</v>
      </c>
      <c r="P394" s="68">
        <f t="shared" si="288"/>
        <v>0.95457987925832555</v>
      </c>
      <c r="Q394" s="65">
        <f t="shared" si="289"/>
        <v>3.4489293315089693</v>
      </c>
      <c r="R394" s="69">
        <f t="shared" si="290"/>
        <v>2.2992862210059797</v>
      </c>
      <c r="S394" s="68">
        <f t="shared" si="291"/>
        <v>1.4977657013123391</v>
      </c>
      <c r="T394" s="65">
        <f t="shared" si="292"/>
        <v>3.795061716329279</v>
      </c>
      <c r="U394" s="69">
        <f t="shared" si="293"/>
        <v>2.5300411442195192</v>
      </c>
      <c r="V394" s="68">
        <f t="shared" si="294"/>
        <v>1.0353517611424365</v>
      </c>
      <c r="W394" s="65">
        <f t="shared" si="295"/>
        <v>3.9675169771296308</v>
      </c>
      <c r="X394" s="69">
        <f t="shared" si="296"/>
        <v>2.6450113180864205</v>
      </c>
      <c r="Y394" s="68">
        <f t="shared" si="297"/>
        <v>0.86683709836577805</v>
      </c>
      <c r="Z394" s="65">
        <f t="shared" si="298"/>
        <v>5.0902968356327722</v>
      </c>
      <c r="AA394" s="69">
        <f t="shared" si="299"/>
        <v>3.3935312237551813</v>
      </c>
      <c r="AB394" s="98">
        <f>SUMIF(BN394:BU394,"VERDADEIRO",BN$3:$BU393)</f>
        <v>0</v>
      </c>
      <c r="AC394" s="97">
        <f t="shared" si="300"/>
        <v>391</v>
      </c>
      <c r="AD394">
        <f>RTD("tryd.rtdserver",,"COT",B394,"ULT")</f>
        <v>73.75</v>
      </c>
      <c r="AE394">
        <f>RTD("tryd.rtdserver",,"COT",C394,"ULT")</f>
        <v>25.15</v>
      </c>
      <c r="AF394">
        <f>VLOOKUP($AC394,LS_Coint_BD!$B$3:$AQ$1079,AF$2)*$AD394+VLOOKUP($AC394,LS_Coint_BD!$B$3:$AQ$1079,AF$2+1)</f>
        <v>0</v>
      </c>
      <c r="AG394">
        <f>VLOOKUP($AC394,LS_Coint_BD!$B$3:$AQ$1079,AG$2)*$AD394+VLOOKUP($AC394,LS_Coint_BD!$B$3:$AQ$1079,AG$2+1)</f>
        <v>0</v>
      </c>
      <c r="AH394">
        <f>VLOOKUP($AC394,LS_Coint_BD!$B$3:$AQ$1079,AH$2)*$AD394+VLOOKUP($AC394,LS_Coint_BD!$B$3:$AQ$1079,AH$2+1)</f>
        <v>24.660238522006075</v>
      </c>
      <c r="AI394">
        <f>VLOOKUP($AC394,LS_Coint_BD!$B$3:$AQ$1079,AI$2)*$AD394+VLOOKUP($AC394,LS_Coint_BD!$B$3:$AQ$1079,AI$2+1)</f>
        <v>24.459849645493961</v>
      </c>
      <c r="AJ394">
        <f>VLOOKUP($AC394,LS_Coint_BD!$B$3:$AQ$1079,AJ$2)*$AD394+VLOOKUP($AC394,LS_Coint_BD!$B$3:$AQ$1079,AJ$2+1)</f>
        <v>24.195420120741673</v>
      </c>
      <c r="AK394">
        <f>VLOOKUP($AC394,LS_Coint_BD!$B$3:$AQ$1079,AK$2)*$AD394+VLOOKUP($AC394,LS_Coint_BD!$B$3:$AQ$1079,AK$2+1)</f>
        <v>23.652234298687659</v>
      </c>
      <c r="AL394">
        <f>VLOOKUP($AC394,LS_Coint_BD!$B$3:$AQ$1079,AL$2)*$AD394+VLOOKUP($AC394,LS_Coint_BD!$B$3:$AQ$1079,AL$2+1)</f>
        <v>24.114648238857562</v>
      </c>
      <c r="AM394">
        <f>VLOOKUP($AC394,LS_Coint_BD!$B$3:$AQ$1079,AM$2)*$AD394+VLOOKUP($AC394,LS_Coint_BD!$B$3:$AQ$1079,AM$2+1)</f>
        <v>24.283162901634221</v>
      </c>
      <c r="AN394">
        <f>VLOOKUP($AC394,LS_Coint_BD!$B$3:$AQ$1079,AN$2)</f>
        <v>0</v>
      </c>
      <c r="AO394">
        <f>VLOOKUP($AC394,LS_Coint_BD!$B$3:$AQ$1079,AO$2)</f>
        <v>0</v>
      </c>
      <c r="AP394">
        <f>VLOOKUP($AC394,LS_Coint_BD!$B$3:$AQ$1079,AP$2)</f>
        <v>1.2301762136316501</v>
      </c>
      <c r="AQ394">
        <f>VLOOKUP($AC394,LS_Coint_BD!$B$3:$AQ$1079,AQ$2)</f>
        <v>1.17927447015912</v>
      </c>
      <c r="AR394">
        <f>VLOOKUP($AC394,LS_Coint_BD!$B$3:$AQ$1079,AR$2)</f>
        <v>1.1496431105029901</v>
      </c>
      <c r="AS394">
        <f>VLOOKUP($AC394,LS_Coint_BD!$B$3:$AQ$1079,AS$2)</f>
        <v>1.26502057210976</v>
      </c>
      <c r="AT394">
        <f>VLOOKUP($AC394,LS_Coint_BD!$B$3:$AQ$1079,AT$2)</f>
        <v>1.32250565904321</v>
      </c>
      <c r="AU394">
        <f>VLOOKUP($AC394,LS_Coint_BD!$B$3:$AQ$1079,AU$2)</f>
        <v>1.69676561187759</v>
      </c>
      <c r="AV394">
        <f>VLOOKUP($AC394,LS_Coint_BD!$B$3:$AQ$1079,AV$2)</f>
        <v>0</v>
      </c>
      <c r="AW394">
        <f>VLOOKUP($AC394,LS_Coint_BD!$B$3:$AQ$1079,AW$2)</f>
        <v>0</v>
      </c>
      <c r="AX394">
        <f>VLOOKUP($AC394,LS_Coint_BD!$B$3:$AQ$1079,AX$2)</f>
        <v>1.39570894524305E-15</v>
      </c>
      <c r="AY394">
        <f>VLOOKUP($AC394,LS_Coint_BD!$B$3:$AQ$1079,AY$2)</f>
        <v>2.66453525910038E-15</v>
      </c>
      <c r="AZ394">
        <f>VLOOKUP($AC394,LS_Coint_BD!$B$3:$AQ$1079,AZ$2)</f>
        <v>-4.7369515717340002E-16</v>
      </c>
      <c r="BA394">
        <f>VLOOKUP($AC394,LS_Coint_BD!$B$3:$AQ$1079,BA$2)</f>
        <v>-9.2370555648813008E-16</v>
      </c>
      <c r="BB394">
        <f>VLOOKUP($AC394,LS_Coint_BD!$B$3:$AQ$1079,BB$2)</f>
        <v>5.1675835328007303E-16</v>
      </c>
      <c r="BC394">
        <f>VLOOKUP($AC394,LS_Coint_BD!$B$3:$AQ$1079,BC$2)</f>
        <v>1.5347723092418199E-15</v>
      </c>
      <c r="BD394">
        <f t="shared" si="267"/>
        <v>0</v>
      </c>
      <c r="BE394">
        <f t="shared" si="268"/>
        <v>0</v>
      </c>
      <c r="BF394">
        <f t="shared" si="269"/>
        <v>2.4603524272633015</v>
      </c>
      <c r="BG394">
        <f t="shared" si="270"/>
        <v>2.3585489403182427</v>
      </c>
      <c r="BH394">
        <f t="shared" si="271"/>
        <v>2.2992862210059797</v>
      </c>
      <c r="BI394">
        <f t="shared" si="272"/>
        <v>2.5300411442195192</v>
      </c>
      <c r="BJ394">
        <f t="shared" si="273"/>
        <v>2.6450113180864205</v>
      </c>
      <c r="BK394">
        <f t="shared" si="274"/>
        <v>3.3935312237551813</v>
      </c>
      <c r="BL394">
        <f t="shared" si="275"/>
        <v>0</v>
      </c>
      <c r="BN394" s="19" t="b">
        <f t="shared" si="259"/>
        <v>0</v>
      </c>
      <c r="BO394" s="19" t="b">
        <f t="shared" si="260"/>
        <v>0</v>
      </c>
      <c r="BP394" s="19" t="b">
        <f t="shared" si="261"/>
        <v>0</v>
      </c>
      <c r="BQ394" s="19" t="b">
        <f t="shared" si="262"/>
        <v>0</v>
      </c>
      <c r="BR394" s="19" t="b">
        <f t="shared" si="263"/>
        <v>0</v>
      </c>
      <c r="BS394" s="19" t="b">
        <f t="shared" si="264"/>
        <v>0</v>
      </c>
      <c r="BT394" s="19" t="b">
        <f t="shared" si="265"/>
        <v>0</v>
      </c>
      <c r="BU394" s="19" t="b">
        <f t="shared" si="266"/>
        <v>0</v>
      </c>
    </row>
    <row r="395" spans="2:73" x14ac:dyDescent="0.3">
      <c r="B395" s="17" t="str">
        <f>VLOOKUP($AC395,LS_Coint_BD!$B$3:$D$1079,2)</f>
        <v>ENEV3</v>
      </c>
      <c r="C395" s="87" t="str">
        <f>VLOOKUP($AC395,LS_Coint_BD!$B$3:$D$1079,3)</f>
        <v>LREN3</v>
      </c>
      <c r="D395" s="70">
        <f t="shared" si="276"/>
        <v>0</v>
      </c>
      <c r="E395" s="66">
        <f t="shared" si="277"/>
        <v>0</v>
      </c>
      <c r="F395" s="71">
        <f t="shared" si="278"/>
        <v>0</v>
      </c>
      <c r="G395" s="70">
        <f t="shared" si="279"/>
        <v>0</v>
      </c>
      <c r="H395" s="66">
        <f t="shared" si="280"/>
        <v>0</v>
      </c>
      <c r="I395" s="71">
        <f t="shared" si="281"/>
        <v>0</v>
      </c>
      <c r="J395" s="70">
        <f t="shared" si="282"/>
        <v>0</v>
      </c>
      <c r="K395" s="66">
        <f t="shared" si="283"/>
        <v>0</v>
      </c>
      <c r="L395" s="71">
        <f t="shared" si="284"/>
        <v>0</v>
      </c>
      <c r="M395" s="70">
        <f t="shared" si="285"/>
        <v>-3.0082826421250815</v>
      </c>
      <c r="N395" s="66">
        <f t="shared" si="286"/>
        <v>-6.6328563187333263</v>
      </c>
      <c r="O395" s="71">
        <f t="shared" si="287"/>
        <v>-4.4219042124888839</v>
      </c>
      <c r="P395" s="70">
        <f t="shared" si="288"/>
        <v>-3.5193908048742699</v>
      </c>
      <c r="Q395" s="66">
        <f t="shared" si="289"/>
        <v>-7.1306484107615402</v>
      </c>
      <c r="R395" s="71">
        <f t="shared" si="290"/>
        <v>-4.7537656071743601</v>
      </c>
      <c r="S395" s="70">
        <f t="shared" si="291"/>
        <v>-4.9109519147776481</v>
      </c>
      <c r="T395" s="66">
        <f t="shared" si="292"/>
        <v>-7.9663506701128881</v>
      </c>
      <c r="U395" s="71">
        <f t="shared" si="293"/>
        <v>-5.3109004467419254</v>
      </c>
      <c r="V395" s="70">
        <f t="shared" si="294"/>
        <v>-6.0739707210067806</v>
      </c>
      <c r="W395" s="66">
        <f t="shared" si="295"/>
        <v>-8.508408945000479</v>
      </c>
      <c r="X395" s="71">
        <f t="shared" si="296"/>
        <v>-5.672272630000319</v>
      </c>
      <c r="Y395" s="70">
        <f t="shared" si="297"/>
        <v>-6.0338706127954325</v>
      </c>
      <c r="Z395" s="66">
        <f t="shared" si="298"/>
        <v>-15.18901702583541</v>
      </c>
      <c r="AA395" s="71">
        <f t="shared" si="299"/>
        <v>-10.12601135055694</v>
      </c>
      <c r="AB395" s="98">
        <f>SUMIF(BN395:BU395,"VERDADEIRO",BN$3:$BU394)</f>
        <v>1</v>
      </c>
      <c r="AC395" s="97">
        <f t="shared" si="300"/>
        <v>392</v>
      </c>
      <c r="AD395">
        <f>RTD("tryd.rtdserver",,"COT",B395,"ULT")</f>
        <v>73.75</v>
      </c>
      <c r="AE395">
        <f>RTD("tryd.rtdserver",,"COT",C395,"ULT")</f>
        <v>41.01</v>
      </c>
      <c r="AF395">
        <f>VLOOKUP($AC395,LS_Coint_BD!$B$3:$AQ$1079,AF$2)*$AD395+VLOOKUP($AC395,LS_Coint_BD!$B$3:$AQ$1079,AF$2+1)</f>
        <v>0</v>
      </c>
      <c r="AG395">
        <f>VLOOKUP($AC395,LS_Coint_BD!$B$3:$AQ$1079,AG$2)*$AD395+VLOOKUP($AC395,LS_Coint_BD!$B$3:$AQ$1079,AG$2+1)</f>
        <v>0</v>
      </c>
      <c r="AH395">
        <f>VLOOKUP($AC395,LS_Coint_BD!$B$3:$AQ$1079,AH$2)*$AD395+VLOOKUP($AC395,LS_Coint_BD!$B$3:$AQ$1079,AH$2+1)</f>
        <v>0</v>
      </c>
      <c r="AI395">
        <f>VLOOKUP($AC395,LS_Coint_BD!$B$3:$AQ$1079,AI$2)*$AD395+VLOOKUP($AC395,LS_Coint_BD!$B$3:$AQ$1079,AI$2+1)</f>
        <v>44.018282642125079</v>
      </c>
      <c r="AJ395">
        <f>VLOOKUP($AC395,LS_Coint_BD!$B$3:$AQ$1079,AJ$2)*$AD395+VLOOKUP($AC395,LS_Coint_BD!$B$3:$AQ$1079,AJ$2+1)</f>
        <v>44.529390804874268</v>
      </c>
      <c r="AK395">
        <f>VLOOKUP($AC395,LS_Coint_BD!$B$3:$AQ$1079,AK$2)*$AD395+VLOOKUP($AC395,LS_Coint_BD!$B$3:$AQ$1079,AK$2+1)</f>
        <v>45.920951914777646</v>
      </c>
      <c r="AL395">
        <f>VLOOKUP($AC395,LS_Coint_BD!$B$3:$AQ$1079,AL$2)*$AD395+VLOOKUP($AC395,LS_Coint_BD!$B$3:$AQ$1079,AL$2+1)</f>
        <v>47.083970721006779</v>
      </c>
      <c r="AM395">
        <f>VLOOKUP($AC395,LS_Coint_BD!$B$3:$AQ$1079,AM$2)*$AD395+VLOOKUP($AC395,LS_Coint_BD!$B$3:$AQ$1079,AM$2+1)</f>
        <v>47.04387061279543</v>
      </c>
      <c r="AN395">
        <f>VLOOKUP($AC395,LS_Coint_BD!$B$3:$AQ$1079,AN$2)</f>
        <v>0</v>
      </c>
      <c r="AO395">
        <f>VLOOKUP($AC395,LS_Coint_BD!$B$3:$AQ$1079,AO$2)</f>
        <v>0</v>
      </c>
      <c r="AP395">
        <f>VLOOKUP($AC395,LS_Coint_BD!$B$3:$AQ$1079,AP$2)</f>
        <v>0</v>
      </c>
      <c r="AQ395">
        <f>VLOOKUP($AC395,LS_Coint_BD!$B$3:$AQ$1079,AQ$2)</f>
        <v>2.2109521062444402</v>
      </c>
      <c r="AR395">
        <f>VLOOKUP($AC395,LS_Coint_BD!$B$3:$AQ$1079,AR$2)</f>
        <v>2.3768828035871801</v>
      </c>
      <c r="AS395">
        <f>VLOOKUP($AC395,LS_Coint_BD!$B$3:$AQ$1079,AS$2)</f>
        <v>2.65545022337096</v>
      </c>
      <c r="AT395">
        <f>VLOOKUP($AC395,LS_Coint_BD!$B$3:$AQ$1079,AT$2)</f>
        <v>2.8361363150001599</v>
      </c>
      <c r="AU395">
        <f>VLOOKUP($AC395,LS_Coint_BD!$B$3:$AQ$1079,AU$2)</f>
        <v>5.06300567527847</v>
      </c>
      <c r="AV395">
        <f>VLOOKUP($AC395,LS_Coint_BD!$B$3:$AQ$1079,AV$2)</f>
        <v>0</v>
      </c>
      <c r="AW395">
        <f>VLOOKUP($AC395,LS_Coint_BD!$B$3:$AQ$1079,AW$2)</f>
        <v>0</v>
      </c>
      <c r="AX395">
        <f>VLOOKUP($AC395,LS_Coint_BD!$B$3:$AQ$1079,AX$2)</f>
        <v>0</v>
      </c>
      <c r="AY395">
        <f>VLOOKUP($AC395,LS_Coint_BD!$B$3:$AQ$1079,AY$2)</f>
        <v>-3.9079850466805498E-15</v>
      </c>
      <c r="AZ395">
        <f>VLOOKUP($AC395,LS_Coint_BD!$B$3:$AQ$1079,AZ$2)</f>
        <v>3.9474596431116699E-16</v>
      </c>
      <c r="BA395">
        <f>VLOOKUP($AC395,LS_Coint_BD!$B$3:$AQ$1079,BA$2)</f>
        <v>-5.0803805606847201E-15</v>
      </c>
      <c r="BB395">
        <f>VLOOKUP($AC395,LS_Coint_BD!$B$3:$AQ$1079,BB$2)</f>
        <v>1.1950036919601701E-15</v>
      </c>
      <c r="BC395">
        <f>VLOOKUP($AC395,LS_Coint_BD!$B$3:$AQ$1079,BC$2)</f>
        <v>-6.82121026329696E-16</v>
      </c>
      <c r="BD395">
        <f t="shared" si="267"/>
        <v>0</v>
      </c>
      <c r="BE395">
        <f t="shared" si="268"/>
        <v>0</v>
      </c>
      <c r="BF395">
        <f t="shared" si="269"/>
        <v>0</v>
      </c>
      <c r="BG395">
        <f t="shared" si="270"/>
        <v>-4.4219042124888839</v>
      </c>
      <c r="BH395">
        <f t="shared" si="271"/>
        <v>-4.7537656071743601</v>
      </c>
      <c r="BI395">
        <f t="shared" si="272"/>
        <v>-5.3109004467419254</v>
      </c>
      <c r="BJ395">
        <f t="shared" si="273"/>
        <v>-5.672272630000319</v>
      </c>
      <c r="BK395">
        <f t="shared" si="274"/>
        <v>-10.12601135055694</v>
      </c>
      <c r="BL395">
        <f t="shared" si="275"/>
        <v>0</v>
      </c>
      <c r="BN395" s="30" t="b">
        <f t="shared" si="259"/>
        <v>0</v>
      </c>
      <c r="BO395" s="30" t="b">
        <f t="shared" si="260"/>
        <v>0</v>
      </c>
      <c r="BP395" s="30" t="b">
        <f t="shared" si="261"/>
        <v>0</v>
      </c>
      <c r="BQ395" s="30" t="b">
        <f t="shared" si="262"/>
        <v>0</v>
      </c>
      <c r="BR395" s="30" t="b">
        <f t="shared" si="263"/>
        <v>0</v>
      </c>
      <c r="BS395" s="30" t="b">
        <f t="shared" si="264"/>
        <v>0</v>
      </c>
      <c r="BT395" s="30" t="b">
        <f t="shared" si="265"/>
        <v>1</v>
      </c>
      <c r="BU395" s="30" t="b">
        <f t="shared" si="266"/>
        <v>0</v>
      </c>
    </row>
    <row r="396" spans="2:73" x14ac:dyDescent="0.3">
      <c r="B396" s="17" t="str">
        <f>VLOOKUP($AC396,LS_Coint_BD!$B$3:$D$1079,2)</f>
        <v>ENEV3</v>
      </c>
      <c r="C396" s="87" t="str">
        <f>VLOOKUP($AC396,LS_Coint_BD!$B$3:$D$1079,3)</f>
        <v>MULT3</v>
      </c>
      <c r="D396" s="68">
        <f t="shared" si="276"/>
        <v>0</v>
      </c>
      <c r="E396" s="65">
        <f t="shared" si="277"/>
        <v>0</v>
      </c>
      <c r="F396" s="69">
        <f t="shared" si="278"/>
        <v>0</v>
      </c>
      <c r="G396" s="68">
        <f t="shared" si="279"/>
        <v>0</v>
      </c>
      <c r="H396" s="65">
        <f t="shared" si="280"/>
        <v>0</v>
      </c>
      <c r="I396" s="69">
        <f t="shared" si="281"/>
        <v>0</v>
      </c>
      <c r="J396" s="68">
        <f t="shared" si="282"/>
        <v>0</v>
      </c>
      <c r="K396" s="65">
        <f t="shared" si="283"/>
        <v>0</v>
      </c>
      <c r="L396" s="69">
        <f t="shared" si="284"/>
        <v>0</v>
      </c>
      <c r="M396" s="68">
        <f t="shared" si="285"/>
        <v>-0.82148190455563252</v>
      </c>
      <c r="N396" s="65">
        <f t="shared" si="286"/>
        <v>-4.0062783940143936</v>
      </c>
      <c r="O396" s="69">
        <f t="shared" si="287"/>
        <v>-2.6708522626762625</v>
      </c>
      <c r="P396" s="68">
        <f t="shared" si="288"/>
        <v>-0.7622582788004344</v>
      </c>
      <c r="Q396" s="65">
        <f t="shared" si="289"/>
        <v>-4.0249767262031098</v>
      </c>
      <c r="R396" s="69">
        <f t="shared" si="290"/>
        <v>-2.68331781746874</v>
      </c>
      <c r="S396" s="68">
        <f t="shared" si="291"/>
        <v>-1.1770470612876203</v>
      </c>
      <c r="T396" s="65">
        <f t="shared" si="292"/>
        <v>-4.2035376207262836</v>
      </c>
      <c r="U396" s="69">
        <f t="shared" si="293"/>
        <v>-2.8023584138175224</v>
      </c>
      <c r="V396" s="68">
        <f t="shared" si="294"/>
        <v>-1.4585654087914399</v>
      </c>
      <c r="W396" s="65">
        <f t="shared" si="295"/>
        <v>-4.2914688816447253</v>
      </c>
      <c r="X396" s="69">
        <f t="shared" si="296"/>
        <v>-2.8609792544298167</v>
      </c>
      <c r="Y396" s="68">
        <f t="shared" si="297"/>
        <v>-1.509316859743997</v>
      </c>
      <c r="Z396" s="65">
        <f t="shared" si="298"/>
        <v>-11.023546862524107</v>
      </c>
      <c r="AA396" s="69">
        <f t="shared" si="299"/>
        <v>-7.3490312416827379</v>
      </c>
      <c r="AB396" s="98">
        <f>SUMIF(BN396:BU396,"VERDADEIRO",BN$3:$BU395)</f>
        <v>0</v>
      </c>
      <c r="AC396" s="97">
        <f t="shared" si="300"/>
        <v>393</v>
      </c>
      <c r="AD396">
        <f>RTD("tryd.rtdserver",,"COT",B396,"ULT")</f>
        <v>73.75</v>
      </c>
      <c r="AE396">
        <f>RTD("tryd.rtdserver",,"COT",C396,"ULT")</f>
        <v>21.84</v>
      </c>
      <c r="AF396">
        <f>VLOOKUP($AC396,LS_Coint_BD!$B$3:$AQ$1079,AF$2)*$AD396+VLOOKUP($AC396,LS_Coint_BD!$B$3:$AQ$1079,AF$2+1)</f>
        <v>0</v>
      </c>
      <c r="AG396">
        <f>VLOOKUP($AC396,LS_Coint_BD!$B$3:$AQ$1079,AG$2)*$AD396+VLOOKUP($AC396,LS_Coint_BD!$B$3:$AQ$1079,AG$2+1)</f>
        <v>0</v>
      </c>
      <c r="AH396">
        <f>VLOOKUP($AC396,LS_Coint_BD!$B$3:$AQ$1079,AH$2)*$AD396+VLOOKUP($AC396,LS_Coint_BD!$B$3:$AQ$1079,AH$2+1)</f>
        <v>0</v>
      </c>
      <c r="AI396">
        <f>VLOOKUP($AC396,LS_Coint_BD!$B$3:$AQ$1079,AI$2)*$AD396+VLOOKUP($AC396,LS_Coint_BD!$B$3:$AQ$1079,AI$2+1)</f>
        <v>22.661481904555632</v>
      </c>
      <c r="AJ396">
        <f>VLOOKUP($AC396,LS_Coint_BD!$B$3:$AQ$1079,AJ$2)*$AD396+VLOOKUP($AC396,LS_Coint_BD!$B$3:$AQ$1079,AJ$2+1)</f>
        <v>22.602258278800434</v>
      </c>
      <c r="AK396">
        <f>VLOOKUP($AC396,LS_Coint_BD!$B$3:$AQ$1079,AK$2)*$AD396+VLOOKUP($AC396,LS_Coint_BD!$B$3:$AQ$1079,AK$2+1)</f>
        <v>23.01704706128762</v>
      </c>
      <c r="AL396">
        <f>VLOOKUP($AC396,LS_Coint_BD!$B$3:$AQ$1079,AL$2)*$AD396+VLOOKUP($AC396,LS_Coint_BD!$B$3:$AQ$1079,AL$2+1)</f>
        <v>23.29856540879144</v>
      </c>
      <c r="AM396">
        <f>VLOOKUP($AC396,LS_Coint_BD!$B$3:$AQ$1079,AM$2)*$AD396+VLOOKUP($AC396,LS_Coint_BD!$B$3:$AQ$1079,AM$2+1)</f>
        <v>23.349316859743997</v>
      </c>
      <c r="AN396">
        <f>VLOOKUP($AC396,LS_Coint_BD!$B$3:$AQ$1079,AN$2)</f>
        <v>0</v>
      </c>
      <c r="AO396">
        <f>VLOOKUP($AC396,LS_Coint_BD!$B$3:$AQ$1079,AO$2)</f>
        <v>0</v>
      </c>
      <c r="AP396">
        <f>VLOOKUP($AC396,LS_Coint_BD!$B$3:$AQ$1079,AP$2)</f>
        <v>0</v>
      </c>
      <c r="AQ396">
        <f>VLOOKUP($AC396,LS_Coint_BD!$B$3:$AQ$1079,AQ$2)</f>
        <v>1.3354261313381299</v>
      </c>
      <c r="AR396">
        <f>VLOOKUP($AC396,LS_Coint_BD!$B$3:$AQ$1079,AR$2)</f>
        <v>1.34165890873437</v>
      </c>
      <c r="AS396">
        <f>VLOOKUP($AC396,LS_Coint_BD!$B$3:$AQ$1079,AS$2)</f>
        <v>1.4011792069087601</v>
      </c>
      <c r="AT396">
        <f>VLOOKUP($AC396,LS_Coint_BD!$B$3:$AQ$1079,AT$2)</f>
        <v>1.4304896272149099</v>
      </c>
      <c r="AU396">
        <f>VLOOKUP($AC396,LS_Coint_BD!$B$3:$AQ$1079,AU$2)</f>
        <v>3.6745156208413698</v>
      </c>
      <c r="AV396">
        <f>VLOOKUP($AC396,LS_Coint_BD!$B$3:$AQ$1079,AV$2)</f>
        <v>0</v>
      </c>
      <c r="AW396">
        <f>VLOOKUP($AC396,LS_Coint_BD!$B$3:$AQ$1079,AW$2)</f>
        <v>0</v>
      </c>
      <c r="AX396">
        <f>VLOOKUP($AC396,LS_Coint_BD!$B$3:$AQ$1079,AX$2)</f>
        <v>0</v>
      </c>
      <c r="AY396">
        <f>VLOOKUP($AC396,LS_Coint_BD!$B$3:$AQ$1079,AY$2)</f>
        <v>-2.55351295663786E-15</v>
      </c>
      <c r="AZ396">
        <f>VLOOKUP($AC396,LS_Coint_BD!$B$3:$AQ$1079,AZ$2)</f>
        <v>5.9211894646675002E-17</v>
      </c>
      <c r="BA396">
        <f>VLOOKUP($AC396,LS_Coint_BD!$B$3:$AQ$1079,BA$2)</f>
        <v>-2.2382096176443199E-15</v>
      </c>
      <c r="BB396">
        <f>VLOOKUP($AC396,LS_Coint_BD!$B$3:$AQ$1079,BB$2)</f>
        <v>3.0521040240604301E-15</v>
      </c>
      <c r="BC396">
        <f>VLOOKUP($AC396,LS_Coint_BD!$B$3:$AQ$1079,BC$2)</f>
        <v>1.5347723092418199E-15</v>
      </c>
      <c r="BD396">
        <f t="shared" si="267"/>
        <v>0</v>
      </c>
      <c r="BE396">
        <f t="shared" si="268"/>
        <v>0</v>
      </c>
      <c r="BF396">
        <f t="shared" si="269"/>
        <v>0</v>
      </c>
      <c r="BG396">
        <f t="shared" si="270"/>
        <v>-2.6708522626762625</v>
      </c>
      <c r="BH396">
        <f t="shared" si="271"/>
        <v>-2.68331781746874</v>
      </c>
      <c r="BI396">
        <f t="shared" si="272"/>
        <v>-2.8023584138175224</v>
      </c>
      <c r="BJ396">
        <f t="shared" si="273"/>
        <v>-2.8609792544298167</v>
      </c>
      <c r="BK396">
        <f t="shared" si="274"/>
        <v>-7.3490312416827379</v>
      </c>
      <c r="BL396">
        <f t="shared" si="275"/>
        <v>0</v>
      </c>
      <c r="BN396" s="19" t="b">
        <f t="shared" si="259"/>
        <v>0</v>
      </c>
      <c r="BO396" s="19" t="b">
        <f t="shared" si="260"/>
        <v>0</v>
      </c>
      <c r="BP396" s="19" t="b">
        <f t="shared" si="261"/>
        <v>0</v>
      </c>
      <c r="BQ396" s="19" t="b">
        <f t="shared" si="262"/>
        <v>0</v>
      </c>
      <c r="BR396" s="19" t="b">
        <f t="shared" si="263"/>
        <v>0</v>
      </c>
      <c r="BS396" s="19" t="b">
        <f t="shared" si="264"/>
        <v>0</v>
      </c>
      <c r="BT396" s="19" t="b">
        <f t="shared" si="265"/>
        <v>0</v>
      </c>
      <c r="BU396" s="19" t="b">
        <f t="shared" si="266"/>
        <v>0</v>
      </c>
    </row>
    <row r="397" spans="2:73" x14ac:dyDescent="0.3">
      <c r="B397" s="17" t="str">
        <f>VLOOKUP($AC397,LS_Coint_BD!$B$3:$D$1079,2)</f>
        <v>ENEV3</v>
      </c>
      <c r="C397" s="87" t="str">
        <f>VLOOKUP($AC397,LS_Coint_BD!$B$3:$D$1079,3)</f>
        <v>SUZB3</v>
      </c>
      <c r="D397" s="70">
        <f t="shared" si="276"/>
        <v>-0.16531128168894327</v>
      </c>
      <c r="E397" s="66">
        <f t="shared" si="277"/>
        <v>-8.2867668839421622</v>
      </c>
      <c r="F397" s="71">
        <f t="shared" si="278"/>
        <v>-5.5245112559614418</v>
      </c>
      <c r="G397" s="70">
        <f t="shared" si="279"/>
        <v>0</v>
      </c>
      <c r="H397" s="66">
        <f t="shared" si="280"/>
        <v>0</v>
      </c>
      <c r="I397" s="71">
        <f t="shared" si="281"/>
        <v>0</v>
      </c>
      <c r="J397" s="70">
        <f t="shared" si="282"/>
        <v>-0.62573490058089476</v>
      </c>
      <c r="K397" s="66">
        <f t="shared" si="283"/>
        <v>-11.499935792416768</v>
      </c>
      <c r="L397" s="71">
        <f t="shared" si="284"/>
        <v>-7.6666238616111784</v>
      </c>
      <c r="M397" s="70">
        <f t="shared" si="285"/>
        <v>0</v>
      </c>
      <c r="N397" s="66">
        <f t="shared" si="286"/>
        <v>0</v>
      </c>
      <c r="O397" s="71">
        <f t="shared" si="287"/>
        <v>0</v>
      </c>
      <c r="P397" s="70">
        <f t="shared" si="288"/>
        <v>0</v>
      </c>
      <c r="Q397" s="66">
        <f t="shared" si="289"/>
        <v>0</v>
      </c>
      <c r="R397" s="71">
        <f t="shared" si="290"/>
        <v>0</v>
      </c>
      <c r="S397" s="70">
        <f t="shared" si="291"/>
        <v>1.7773449150332965</v>
      </c>
      <c r="T397" s="66">
        <f t="shared" si="292"/>
        <v>13.534245629400473</v>
      </c>
      <c r="U397" s="71">
        <f t="shared" si="293"/>
        <v>9.0228304196003162</v>
      </c>
      <c r="V397" s="70">
        <f t="shared" si="294"/>
        <v>1.1764728940244424</v>
      </c>
      <c r="W397" s="66">
        <f t="shared" si="295"/>
        <v>13.496206104747216</v>
      </c>
      <c r="X397" s="71">
        <f t="shared" si="296"/>
        <v>8.9974707364981441</v>
      </c>
      <c r="Y397" s="70">
        <f t="shared" si="297"/>
        <v>1.0020316643965828</v>
      </c>
      <c r="Z397" s="66">
        <f t="shared" si="298"/>
        <v>13.214917882940703</v>
      </c>
      <c r="AA397" s="71">
        <f t="shared" si="299"/>
        <v>8.8099452552938029</v>
      </c>
      <c r="AB397" s="98">
        <f>SUMIF(BN397:BU397,"VERDADEIRO",BN$3:$BU396)</f>
        <v>0</v>
      </c>
      <c r="AC397" s="97">
        <f t="shared" si="300"/>
        <v>394</v>
      </c>
      <c r="AD397">
        <f>RTD("tryd.rtdserver",,"COT",B397,"ULT")</f>
        <v>73.75</v>
      </c>
      <c r="AE397">
        <f>RTD("tryd.rtdserver",,"COT",C397,"ULT")</f>
        <v>66.5</v>
      </c>
      <c r="AF397">
        <f>VLOOKUP($AC397,LS_Coint_BD!$B$3:$AQ$1079,AF$2)*$AD397+VLOOKUP($AC397,LS_Coint_BD!$B$3:$AQ$1079,AF$2+1)</f>
        <v>66.665311281688943</v>
      </c>
      <c r="AG397">
        <f>VLOOKUP($AC397,LS_Coint_BD!$B$3:$AQ$1079,AG$2)*$AD397+VLOOKUP($AC397,LS_Coint_BD!$B$3:$AQ$1079,AG$2+1)</f>
        <v>0</v>
      </c>
      <c r="AH397">
        <f>VLOOKUP($AC397,LS_Coint_BD!$B$3:$AQ$1079,AH$2)*$AD397+VLOOKUP($AC397,LS_Coint_BD!$B$3:$AQ$1079,AH$2+1)</f>
        <v>67.125734900580895</v>
      </c>
      <c r="AI397">
        <f>VLOOKUP($AC397,LS_Coint_BD!$B$3:$AQ$1079,AI$2)*$AD397+VLOOKUP($AC397,LS_Coint_BD!$B$3:$AQ$1079,AI$2+1)</f>
        <v>0</v>
      </c>
      <c r="AJ397">
        <f>VLOOKUP($AC397,LS_Coint_BD!$B$3:$AQ$1079,AJ$2)*$AD397+VLOOKUP($AC397,LS_Coint_BD!$B$3:$AQ$1079,AJ$2+1)</f>
        <v>0</v>
      </c>
      <c r="AK397">
        <f>VLOOKUP($AC397,LS_Coint_BD!$B$3:$AQ$1079,AK$2)*$AD397+VLOOKUP($AC397,LS_Coint_BD!$B$3:$AQ$1079,AK$2+1)</f>
        <v>64.722655084966703</v>
      </c>
      <c r="AL397">
        <f>VLOOKUP($AC397,LS_Coint_BD!$B$3:$AQ$1079,AL$2)*$AD397+VLOOKUP($AC397,LS_Coint_BD!$B$3:$AQ$1079,AL$2+1)</f>
        <v>65.323527105975558</v>
      </c>
      <c r="AM397">
        <f>VLOOKUP($AC397,LS_Coint_BD!$B$3:$AQ$1079,AM$2)*$AD397+VLOOKUP($AC397,LS_Coint_BD!$B$3:$AQ$1079,AM$2+1)</f>
        <v>65.497968335603417</v>
      </c>
      <c r="AN397">
        <f>VLOOKUP($AC397,LS_Coint_BD!$B$3:$AQ$1079,AN$2)</f>
        <v>2.76225562798072</v>
      </c>
      <c r="AO397">
        <f>VLOOKUP($AC397,LS_Coint_BD!$B$3:$AQ$1079,AO$2)</f>
        <v>0</v>
      </c>
      <c r="AP397">
        <f>VLOOKUP($AC397,LS_Coint_BD!$B$3:$AQ$1079,AP$2)</f>
        <v>3.8333119308055901</v>
      </c>
      <c r="AQ397">
        <f>VLOOKUP($AC397,LS_Coint_BD!$B$3:$AQ$1079,AQ$2)</f>
        <v>0</v>
      </c>
      <c r="AR397">
        <f>VLOOKUP($AC397,LS_Coint_BD!$B$3:$AQ$1079,AR$2)</f>
        <v>0</v>
      </c>
      <c r="AS397">
        <f>VLOOKUP($AC397,LS_Coint_BD!$B$3:$AQ$1079,AS$2)</f>
        <v>4.5114152098001599</v>
      </c>
      <c r="AT397">
        <f>VLOOKUP($AC397,LS_Coint_BD!$B$3:$AQ$1079,AT$2)</f>
        <v>4.4987353682490703</v>
      </c>
      <c r="AU397">
        <f>VLOOKUP($AC397,LS_Coint_BD!$B$3:$AQ$1079,AU$2)</f>
        <v>4.4049726276468997</v>
      </c>
      <c r="AV397">
        <f>VLOOKUP($AC397,LS_Coint_BD!$B$3:$AQ$1079,AV$2)</f>
        <v>-2.1316282072803001E-15</v>
      </c>
      <c r="AW397">
        <f>VLOOKUP($AC397,LS_Coint_BD!$B$3:$AQ$1079,AW$2)</f>
        <v>0</v>
      </c>
      <c r="AX397">
        <f>VLOOKUP($AC397,LS_Coint_BD!$B$3:$AQ$1079,AX$2)</f>
        <v>1.67485073429166E-15</v>
      </c>
      <c r="AY397">
        <f>VLOOKUP($AC397,LS_Coint_BD!$B$3:$AQ$1079,AY$2)</f>
        <v>0</v>
      </c>
      <c r="AZ397">
        <f>VLOOKUP($AC397,LS_Coint_BD!$B$3:$AQ$1079,AZ$2)</f>
        <v>0</v>
      </c>
      <c r="BA397">
        <f>VLOOKUP($AC397,LS_Coint_BD!$B$3:$AQ$1079,BA$2)</f>
        <v>-2.8421709430404001E-15</v>
      </c>
      <c r="BB397">
        <f>VLOOKUP($AC397,LS_Coint_BD!$B$3:$AQ$1079,BB$2)</f>
        <v>4.1340668262405803E-15</v>
      </c>
      <c r="BC397">
        <f>VLOOKUP($AC397,LS_Coint_BD!$B$3:$AQ$1079,BC$2)</f>
        <v>3.1832314562052501E-15</v>
      </c>
      <c r="BD397">
        <f t="shared" si="267"/>
        <v>-5.5245112559614418</v>
      </c>
      <c r="BE397">
        <f t="shared" si="268"/>
        <v>0</v>
      </c>
      <c r="BF397">
        <f t="shared" si="269"/>
        <v>-7.6666238616111784</v>
      </c>
      <c r="BG397">
        <f t="shared" si="270"/>
        <v>0</v>
      </c>
      <c r="BH397">
        <f t="shared" si="271"/>
        <v>0</v>
      </c>
      <c r="BI397">
        <f t="shared" si="272"/>
        <v>9.0228304196003162</v>
      </c>
      <c r="BJ397">
        <f t="shared" si="273"/>
        <v>8.9974707364981441</v>
      </c>
      <c r="BK397">
        <f t="shared" si="274"/>
        <v>8.8099452552938029</v>
      </c>
      <c r="BL397">
        <f t="shared" si="275"/>
        <v>-5.5245112559614462</v>
      </c>
      <c r="BN397" s="30" t="b">
        <f t="shared" ref="BN397:BN460" si="301">IF(D397&gt;0,IF(D397&gt;F397,TRUE,FALSE),IF(D397&lt;F397,TRUE,FALSE))</f>
        <v>0</v>
      </c>
      <c r="BO397" s="30" t="b">
        <f t="shared" ref="BO397:BO460" si="302">IF(G397&gt;0,IF(G397&gt;I397,TRUE,FALSE),IF(G397&lt;I397,TRUE,FALSE))</f>
        <v>0</v>
      </c>
      <c r="BP397" s="30" t="b">
        <f t="shared" ref="BP397:BP460" si="303">IF(J397&gt;0,IF(J397&gt;L397,TRUE,FALSE),IF(J397&lt;L397,TRUE,FALSE))</f>
        <v>0</v>
      </c>
      <c r="BQ397" s="30" t="b">
        <f t="shared" ref="BQ397:BQ460" si="304">IF(M397&gt;0,IF(M397&gt;O397,TRUE,FALSE),IF(M397&lt;O397,TRUE,FALSE))</f>
        <v>0</v>
      </c>
      <c r="BR397" s="30" t="b">
        <f t="shared" ref="BR397:BR460" si="305">IF(P397&gt;0,IF(P397&gt;R397,TRUE,FALSE),IF(P397&lt;R397,TRUE,FALSE))</f>
        <v>0</v>
      </c>
      <c r="BS397" s="30" t="b">
        <f t="shared" ref="BS397:BS460" si="306">IF(S397&gt;0,IF(S397&gt;U397,TRUE,FALSE),IF(S397&lt;U397,TRUE,FALSE))</f>
        <v>0</v>
      </c>
      <c r="BT397" s="30" t="b">
        <f t="shared" ref="BT397:BT460" si="307">IF(V397&gt;0,IF(V397&gt;X397,TRUE,FALSE),IF(V397&lt;X397,TRUE,FALSE))</f>
        <v>0</v>
      </c>
      <c r="BU397" s="30" t="b">
        <f t="shared" ref="BU397:BU460" si="308">IF(Y397&gt;0,IF(Y397&gt;AA397,TRUE,FALSE),IF(Y397&lt;AA397,TRUE,FALSE))</f>
        <v>0</v>
      </c>
    </row>
    <row r="398" spans="2:73" x14ac:dyDescent="0.3">
      <c r="B398" s="17" t="str">
        <f>VLOOKUP($AC398,LS_Coint_BD!$B$3:$D$1079,2)</f>
        <v>ENGI11</v>
      </c>
      <c r="C398" s="87" t="str">
        <f>VLOOKUP($AC398,LS_Coint_BD!$B$3:$D$1079,3)</f>
        <v>BBSE3</v>
      </c>
      <c r="D398" s="68">
        <f t="shared" si="276"/>
        <v>0</v>
      </c>
      <c r="E398" s="65">
        <f t="shared" si="277"/>
        <v>0</v>
      </c>
      <c r="F398" s="69">
        <f t="shared" si="278"/>
        <v>0</v>
      </c>
      <c r="G398" s="68">
        <f t="shared" si="279"/>
        <v>-1.0310163670336046</v>
      </c>
      <c r="H398" s="65">
        <f t="shared" si="280"/>
        <v>-2.6150668883793369</v>
      </c>
      <c r="I398" s="69">
        <f t="shared" si="281"/>
        <v>-1.7433779255862247</v>
      </c>
      <c r="J398" s="68">
        <f t="shared" si="282"/>
        <v>-0.67336563699432972</v>
      </c>
      <c r="K398" s="65">
        <f t="shared" si="283"/>
        <v>-2.7597487730262937</v>
      </c>
      <c r="L398" s="69">
        <f t="shared" si="284"/>
        <v>-1.8398325153508626</v>
      </c>
      <c r="M398" s="68">
        <f t="shared" si="285"/>
        <v>-0.42012988427740439</v>
      </c>
      <c r="N398" s="65">
        <f t="shared" si="286"/>
        <v>-2.9097152499218568</v>
      </c>
      <c r="O398" s="69">
        <f t="shared" si="287"/>
        <v>-1.9398101666145713</v>
      </c>
      <c r="P398" s="68">
        <f t="shared" si="288"/>
        <v>-0.29672846870189673</v>
      </c>
      <c r="Q398" s="65">
        <f t="shared" si="289"/>
        <v>-3.4995378217614364</v>
      </c>
      <c r="R398" s="69">
        <f t="shared" si="290"/>
        <v>-2.3330252145076242</v>
      </c>
      <c r="S398" s="68">
        <f t="shared" si="291"/>
        <v>-0.3360807666120067</v>
      </c>
      <c r="T398" s="65">
        <f t="shared" si="292"/>
        <v>-3.5218025934128407</v>
      </c>
      <c r="U398" s="69">
        <f t="shared" si="293"/>
        <v>-2.3478683956085606</v>
      </c>
      <c r="V398" s="68">
        <f t="shared" si="294"/>
        <v>-9.0473973750572867E-2</v>
      </c>
      <c r="W398" s="65">
        <f t="shared" si="295"/>
        <v>-3.615214661568209</v>
      </c>
      <c r="X398" s="69">
        <f t="shared" si="296"/>
        <v>-2.4101431077121394</v>
      </c>
      <c r="Y398" s="68">
        <f t="shared" si="297"/>
        <v>-0.14900273854646784</v>
      </c>
      <c r="Z398" s="65">
        <f t="shared" si="298"/>
        <v>-3.6804102841946698</v>
      </c>
      <c r="AA398" s="69">
        <f t="shared" si="299"/>
        <v>-2.4536068561297797</v>
      </c>
      <c r="AB398" s="98">
        <f>SUMIF(BN398:BU398,"VERDADEIRO",BN$3:$BU397)</f>
        <v>0</v>
      </c>
      <c r="AC398" s="97">
        <f t="shared" si="300"/>
        <v>395</v>
      </c>
      <c r="AD398">
        <f>RTD("tryd.rtdserver",,"COT",B398,"ULT")</f>
        <v>50.11</v>
      </c>
      <c r="AE398">
        <f>RTD("tryd.rtdserver",,"COT",C398,"ULT")</f>
        <v>28.52</v>
      </c>
      <c r="AF398">
        <f>VLOOKUP($AC398,LS_Coint_BD!$B$3:$AQ$1079,AF$2)*$AD398+VLOOKUP($AC398,LS_Coint_BD!$B$3:$AQ$1079,AF$2+1)</f>
        <v>0</v>
      </c>
      <c r="AG398">
        <f>VLOOKUP($AC398,LS_Coint_BD!$B$3:$AQ$1079,AG$2)*$AD398+VLOOKUP($AC398,LS_Coint_BD!$B$3:$AQ$1079,AG$2+1)</f>
        <v>29.551016367033604</v>
      </c>
      <c r="AH398">
        <f>VLOOKUP($AC398,LS_Coint_BD!$B$3:$AQ$1079,AH$2)*$AD398+VLOOKUP($AC398,LS_Coint_BD!$B$3:$AQ$1079,AH$2+1)</f>
        <v>29.193365636994329</v>
      </c>
      <c r="AI398">
        <f>VLOOKUP($AC398,LS_Coint_BD!$B$3:$AQ$1079,AI$2)*$AD398+VLOOKUP($AC398,LS_Coint_BD!$B$3:$AQ$1079,AI$2+1)</f>
        <v>28.940129884277404</v>
      </c>
      <c r="AJ398">
        <f>VLOOKUP($AC398,LS_Coint_BD!$B$3:$AQ$1079,AJ$2)*$AD398+VLOOKUP($AC398,LS_Coint_BD!$B$3:$AQ$1079,AJ$2+1)</f>
        <v>28.816728468701896</v>
      </c>
      <c r="AK398">
        <f>VLOOKUP($AC398,LS_Coint_BD!$B$3:$AQ$1079,AK$2)*$AD398+VLOOKUP($AC398,LS_Coint_BD!$B$3:$AQ$1079,AK$2+1)</f>
        <v>28.856080766612006</v>
      </c>
      <c r="AL398">
        <f>VLOOKUP($AC398,LS_Coint_BD!$B$3:$AQ$1079,AL$2)*$AD398+VLOOKUP($AC398,LS_Coint_BD!$B$3:$AQ$1079,AL$2+1)</f>
        <v>28.610473973750572</v>
      </c>
      <c r="AM398">
        <f>VLOOKUP($AC398,LS_Coint_BD!$B$3:$AQ$1079,AM$2)*$AD398+VLOOKUP($AC398,LS_Coint_BD!$B$3:$AQ$1079,AM$2+1)</f>
        <v>28.669002738546467</v>
      </c>
      <c r="AN398">
        <f>VLOOKUP($AC398,LS_Coint_BD!$B$3:$AQ$1079,AN$2)</f>
        <v>0</v>
      </c>
      <c r="AO398">
        <f>VLOOKUP($AC398,LS_Coint_BD!$B$3:$AQ$1079,AO$2)</f>
        <v>0.87168896279311303</v>
      </c>
      <c r="AP398">
        <f>VLOOKUP($AC398,LS_Coint_BD!$B$3:$AQ$1079,AP$2)</f>
        <v>0.91991625767543295</v>
      </c>
      <c r="AQ398">
        <f>VLOOKUP($AC398,LS_Coint_BD!$B$3:$AQ$1079,AQ$2)</f>
        <v>0.96990508330728697</v>
      </c>
      <c r="AR398">
        <f>VLOOKUP($AC398,LS_Coint_BD!$B$3:$AQ$1079,AR$2)</f>
        <v>1.1665126072538099</v>
      </c>
      <c r="AS398">
        <f>VLOOKUP($AC398,LS_Coint_BD!$B$3:$AQ$1079,AS$2)</f>
        <v>1.1739341978042801</v>
      </c>
      <c r="AT398">
        <f>VLOOKUP($AC398,LS_Coint_BD!$B$3:$AQ$1079,AT$2)</f>
        <v>1.2050715538560699</v>
      </c>
      <c r="AU398">
        <f>VLOOKUP($AC398,LS_Coint_BD!$B$3:$AQ$1079,AU$2)</f>
        <v>1.2268034280648901</v>
      </c>
      <c r="AV398">
        <f>VLOOKUP($AC398,LS_Coint_BD!$B$3:$AQ$1079,AV$2)</f>
        <v>0</v>
      </c>
      <c r="AW398">
        <f>VLOOKUP($AC398,LS_Coint_BD!$B$3:$AQ$1079,AW$2)</f>
        <v>1.4210854715202001E-15</v>
      </c>
      <c r="AX398">
        <f>VLOOKUP($AC398,LS_Coint_BD!$B$3:$AQ$1079,AX$2)</f>
        <v>3.2481953634747401E-15</v>
      </c>
      <c r="AY398">
        <f>VLOOKUP($AC398,LS_Coint_BD!$B$3:$AQ$1079,AY$2)</f>
        <v>2.7533531010703899E-15</v>
      </c>
      <c r="AZ398">
        <f>VLOOKUP($AC398,LS_Coint_BD!$B$3:$AQ$1079,AZ$2)</f>
        <v>-4.3422056074228403E-15</v>
      </c>
      <c r="BA398">
        <f>VLOOKUP($AC398,LS_Coint_BD!$B$3:$AQ$1079,BA$2)</f>
        <v>-4.2632564145606E-16</v>
      </c>
      <c r="BB398">
        <f>VLOOKUP($AC398,LS_Coint_BD!$B$3:$AQ$1079,BB$2)</f>
        <v>5.1675835328007303E-16</v>
      </c>
      <c r="BC398">
        <f>VLOOKUP($AC398,LS_Coint_BD!$B$3:$AQ$1079,BC$2)</f>
        <v>3.1263880373444401E-16</v>
      </c>
      <c r="BD398">
        <f t="shared" ref="BD398:BD461" si="309">IF(D398&lt;0,AV398-2*AN398,AV398+2*AN398)</f>
        <v>0</v>
      </c>
      <c r="BE398">
        <f t="shared" ref="BE398:BE461" si="310">IF(G398&lt;0,AW398-2*AO398,AW398+2*AO398)</f>
        <v>-1.7433779255862247</v>
      </c>
      <c r="BF398">
        <f t="shared" ref="BF398:BF461" si="311">IF(J398&lt;0,AX398-2*AP398,AX398+2*AP398)</f>
        <v>-1.8398325153508626</v>
      </c>
      <c r="BG398">
        <f t="shared" ref="BG398:BG461" si="312">IF(M398&lt;0,AY398-2*AQ398,AY398+2*AQ398)</f>
        <v>-1.9398101666145713</v>
      </c>
      <c r="BH398">
        <f t="shared" ref="BH398:BH461" si="313">IF(P398&lt;0,AZ398-2*AR398,AZ398+2*AR398)</f>
        <v>-2.3330252145076242</v>
      </c>
      <c r="BI398">
        <f t="shared" ref="BI398:BI461" si="314">IF(S398&lt;0,BA398-2*AS398,BA398+2*AS398)</f>
        <v>-2.3478683956085606</v>
      </c>
      <c r="BJ398">
        <f t="shared" ref="BJ398:BJ461" si="315">IF(V398&lt;0,BB398-2*AT398,BB398+2*AT398)</f>
        <v>-2.4101431077121394</v>
      </c>
      <c r="BK398">
        <f t="shared" ref="BK398:BK461" si="316">IF(Y398&lt;0,BC398-2*AU398,BC398+2*AU398)</f>
        <v>-2.4536068561297797</v>
      </c>
      <c r="BL398">
        <f t="shared" ref="BL398:BL461" si="317">IF(AA398&lt;0,BD398-2*AV398,BD398+2*AV398)</f>
        <v>0</v>
      </c>
      <c r="BN398" s="19" t="b">
        <f t="shared" si="301"/>
        <v>0</v>
      </c>
      <c r="BO398" s="19" t="b">
        <f t="shared" si="302"/>
        <v>0</v>
      </c>
      <c r="BP398" s="19" t="b">
        <f t="shared" si="303"/>
        <v>0</v>
      </c>
      <c r="BQ398" s="19" t="b">
        <f t="shared" si="304"/>
        <v>0</v>
      </c>
      <c r="BR398" s="19" t="b">
        <f t="shared" si="305"/>
        <v>0</v>
      </c>
      <c r="BS398" s="19" t="b">
        <f t="shared" si="306"/>
        <v>0</v>
      </c>
      <c r="BT398" s="19" t="b">
        <f t="shared" si="307"/>
        <v>0</v>
      </c>
      <c r="BU398" s="19" t="b">
        <f t="shared" si="308"/>
        <v>0</v>
      </c>
    </row>
    <row r="399" spans="2:73" x14ac:dyDescent="0.3">
      <c r="B399" s="17" t="str">
        <f>VLOOKUP($AC399,LS_Coint_BD!$B$3:$D$1079,2)</f>
        <v>ENGI11</v>
      </c>
      <c r="C399" s="87" t="str">
        <f>VLOOKUP($AC399,LS_Coint_BD!$B$3:$D$1079,3)</f>
        <v>BRDT3</v>
      </c>
      <c r="D399" s="70">
        <f t="shared" ref="D399:D462" si="318">IF(AF399=0,0,$AE399-AF399)</f>
        <v>0.1539175171027658</v>
      </c>
      <c r="E399" s="66">
        <f t="shared" ref="E399:E462" si="319">F399/2*3</f>
        <v>2.1547976354733018</v>
      </c>
      <c r="F399" s="71">
        <f t="shared" ref="F399:F462" si="320">BD399</f>
        <v>1.4365317569822011</v>
      </c>
      <c r="G399" s="70">
        <f t="shared" ref="G399:G462" si="321">IF(AG399=0,0,$AE399-AG399)</f>
        <v>0</v>
      </c>
      <c r="H399" s="66">
        <f t="shared" ref="H399:H462" si="322">I399/2*3</f>
        <v>0</v>
      </c>
      <c r="I399" s="71">
        <f t="shared" ref="I399:I462" si="323">BE399</f>
        <v>0</v>
      </c>
      <c r="J399" s="70">
        <f t="shared" ref="J399:J462" si="324">IF(AH399=0,0,$AE399-AH399)</f>
        <v>0</v>
      </c>
      <c r="K399" s="66">
        <f t="shared" ref="K399:K462" si="325">L399/2*3</f>
        <v>0</v>
      </c>
      <c r="L399" s="71">
        <f t="shared" ref="L399:L462" si="326">BF399</f>
        <v>0</v>
      </c>
      <c r="M399" s="70">
        <f t="shared" ref="M399:M462" si="327">IF(AI399=0,0,$AE399-AI399)</f>
        <v>0.24692477641100297</v>
      </c>
      <c r="N399" s="66">
        <f t="shared" ref="N399:N462" si="328">O399/2*3</f>
        <v>2.0768641367761336</v>
      </c>
      <c r="O399" s="71">
        <f t="shared" ref="O399:O462" si="329">BG399</f>
        <v>1.384576091184089</v>
      </c>
      <c r="P399" s="70">
        <f t="shared" ref="P399:P462" si="330">IF(AJ399=0,0,$AE399-AJ399)</f>
        <v>0.18555161146242583</v>
      </c>
      <c r="Q399" s="66">
        <f t="shared" ref="Q399:Q462" si="331">R399/2*3</f>
        <v>2.2509070385101491</v>
      </c>
      <c r="R399" s="71">
        <f t="shared" ref="R399:R462" si="332">BH399</f>
        <v>1.5006046923400993</v>
      </c>
      <c r="S399" s="70">
        <f t="shared" ref="S399:S462" si="333">IF(AK399=0,0,$AE399-AK399)</f>
        <v>8.6462094014329693E-2</v>
      </c>
      <c r="T399" s="66">
        <f t="shared" ref="T399:T462" si="334">U399/2*3</f>
        <v>3.0529061695075796</v>
      </c>
      <c r="U399" s="71">
        <f t="shared" ref="U399:U462" si="335">BI399</f>
        <v>2.0352707796717198</v>
      </c>
      <c r="V399" s="70">
        <f t="shared" ref="V399:V462" si="336">IF(AL399=0,0,$AE399-AL399)</f>
        <v>0</v>
      </c>
      <c r="W399" s="66">
        <f t="shared" ref="W399:W462" si="337">X399/2*3</f>
        <v>0</v>
      </c>
      <c r="X399" s="71">
        <f t="shared" ref="X399:X462" si="338">BJ399</f>
        <v>0</v>
      </c>
      <c r="Y399" s="70">
        <f t="shared" ref="Y399:Y462" si="339">IF(AM399=0,0,$AE399-AM399)</f>
        <v>-0.60720244990006478</v>
      </c>
      <c r="Z399" s="66">
        <f t="shared" ref="Z399:Z462" si="340">AA399/2*3</f>
        <v>-3.9080900092297175</v>
      </c>
      <c r="AA399" s="71">
        <f t="shared" ref="AA399:AA462" si="341">BK399</f>
        <v>-2.6053933394864783</v>
      </c>
      <c r="AB399" s="98">
        <f>SUMIF(BN399:BU399,"VERDADEIRO",BN$3:$BU398)</f>
        <v>0</v>
      </c>
      <c r="AC399" s="97">
        <f t="shared" si="300"/>
        <v>396</v>
      </c>
      <c r="AD399">
        <f>RTD("tryd.rtdserver",,"COT",B399,"ULT")</f>
        <v>50.11</v>
      </c>
      <c r="AE399">
        <f>RTD("tryd.rtdserver",,"COT",C399,"ULT")</f>
        <v>22.48</v>
      </c>
      <c r="AF399">
        <f>VLOOKUP($AC399,LS_Coint_BD!$B$3:$AQ$1079,AF$2)*$AD399+VLOOKUP($AC399,LS_Coint_BD!$B$3:$AQ$1079,AF$2+1)</f>
        <v>22.326082482897235</v>
      </c>
      <c r="AG399">
        <f>VLOOKUP($AC399,LS_Coint_BD!$B$3:$AQ$1079,AG$2)*$AD399+VLOOKUP($AC399,LS_Coint_BD!$B$3:$AQ$1079,AG$2+1)</f>
        <v>0</v>
      </c>
      <c r="AH399">
        <f>VLOOKUP($AC399,LS_Coint_BD!$B$3:$AQ$1079,AH$2)*$AD399+VLOOKUP($AC399,LS_Coint_BD!$B$3:$AQ$1079,AH$2+1)</f>
        <v>0</v>
      </c>
      <c r="AI399">
        <f>VLOOKUP($AC399,LS_Coint_BD!$B$3:$AQ$1079,AI$2)*$AD399+VLOOKUP($AC399,LS_Coint_BD!$B$3:$AQ$1079,AI$2+1)</f>
        <v>22.233075223588997</v>
      </c>
      <c r="AJ399">
        <f>VLOOKUP($AC399,LS_Coint_BD!$B$3:$AQ$1079,AJ$2)*$AD399+VLOOKUP($AC399,LS_Coint_BD!$B$3:$AQ$1079,AJ$2+1)</f>
        <v>22.294448388537575</v>
      </c>
      <c r="AK399">
        <f>VLOOKUP($AC399,LS_Coint_BD!$B$3:$AQ$1079,AK$2)*$AD399+VLOOKUP($AC399,LS_Coint_BD!$B$3:$AQ$1079,AK$2+1)</f>
        <v>22.393537905985671</v>
      </c>
      <c r="AL399">
        <f>VLOOKUP($AC399,LS_Coint_BD!$B$3:$AQ$1079,AL$2)*$AD399+VLOOKUP($AC399,LS_Coint_BD!$B$3:$AQ$1079,AL$2+1)</f>
        <v>0</v>
      </c>
      <c r="AM399">
        <f>VLOOKUP($AC399,LS_Coint_BD!$B$3:$AQ$1079,AM$2)*$AD399+VLOOKUP($AC399,LS_Coint_BD!$B$3:$AQ$1079,AM$2+1)</f>
        <v>23.087202449900065</v>
      </c>
      <c r="AN399">
        <f>VLOOKUP($AC399,LS_Coint_BD!$B$3:$AQ$1079,AN$2)</f>
        <v>0.71826587849110102</v>
      </c>
      <c r="AO399">
        <f>VLOOKUP($AC399,LS_Coint_BD!$B$3:$AQ$1079,AO$2)</f>
        <v>0</v>
      </c>
      <c r="AP399">
        <f>VLOOKUP($AC399,LS_Coint_BD!$B$3:$AQ$1079,AP$2)</f>
        <v>0</v>
      </c>
      <c r="AQ399">
        <f>VLOOKUP($AC399,LS_Coint_BD!$B$3:$AQ$1079,AQ$2)</f>
        <v>0.69228804559204504</v>
      </c>
      <c r="AR399">
        <f>VLOOKUP($AC399,LS_Coint_BD!$B$3:$AQ$1079,AR$2)</f>
        <v>0.75030234617004998</v>
      </c>
      <c r="AS399">
        <f>VLOOKUP($AC399,LS_Coint_BD!$B$3:$AQ$1079,AS$2)</f>
        <v>1.0176353898358601</v>
      </c>
      <c r="AT399">
        <f>VLOOKUP($AC399,LS_Coint_BD!$B$3:$AQ$1079,AT$2)</f>
        <v>0</v>
      </c>
      <c r="AU399">
        <f>VLOOKUP($AC399,LS_Coint_BD!$B$3:$AQ$1079,AU$2)</f>
        <v>1.3026966697432401</v>
      </c>
      <c r="AV399">
        <f>VLOOKUP($AC399,LS_Coint_BD!$B$3:$AQ$1079,AV$2)</f>
        <v>-7.8159700933611001E-16</v>
      </c>
      <c r="AW399">
        <f>VLOOKUP($AC399,LS_Coint_BD!$B$3:$AQ$1079,AW$2)</f>
        <v>0</v>
      </c>
      <c r="AX399">
        <f>VLOOKUP($AC399,LS_Coint_BD!$B$3:$AQ$1079,AX$2)</f>
        <v>0</v>
      </c>
      <c r="AY399">
        <f>VLOOKUP($AC399,LS_Coint_BD!$B$3:$AQ$1079,AY$2)</f>
        <v>-1.1102230246251601E-15</v>
      </c>
      <c r="AZ399">
        <f>VLOOKUP($AC399,LS_Coint_BD!$B$3:$AQ$1079,AZ$2)</f>
        <v>-7.1054273576010003E-16</v>
      </c>
      <c r="BA399">
        <f>VLOOKUP($AC399,LS_Coint_BD!$B$3:$AQ$1079,BA$2)</f>
        <v>-3.9079850466805501E-16</v>
      </c>
      <c r="BB399">
        <f>VLOOKUP($AC399,LS_Coint_BD!$B$3:$AQ$1079,BB$2)</f>
        <v>0</v>
      </c>
      <c r="BC399">
        <f>VLOOKUP($AC399,LS_Coint_BD!$B$3:$AQ$1079,BC$2)</f>
        <v>1.7337242752546401E-15</v>
      </c>
      <c r="BD399">
        <f t="shared" si="309"/>
        <v>1.4365317569822011</v>
      </c>
      <c r="BE399">
        <f t="shared" si="310"/>
        <v>0</v>
      </c>
      <c r="BF399">
        <f t="shared" si="311"/>
        <v>0</v>
      </c>
      <c r="BG399">
        <f t="shared" si="312"/>
        <v>1.384576091184089</v>
      </c>
      <c r="BH399">
        <f t="shared" si="313"/>
        <v>1.5006046923400993</v>
      </c>
      <c r="BI399">
        <f t="shared" si="314"/>
        <v>2.0352707796717198</v>
      </c>
      <c r="BJ399">
        <f t="shared" si="315"/>
        <v>0</v>
      </c>
      <c r="BK399">
        <f t="shared" si="316"/>
        <v>-2.6053933394864783</v>
      </c>
      <c r="BL399">
        <f t="shared" si="317"/>
        <v>1.4365317569822027</v>
      </c>
      <c r="BN399" s="30" t="b">
        <f t="shared" si="301"/>
        <v>0</v>
      </c>
      <c r="BO399" s="30" t="b">
        <f t="shared" si="302"/>
        <v>0</v>
      </c>
      <c r="BP399" s="30" t="b">
        <f t="shared" si="303"/>
        <v>0</v>
      </c>
      <c r="BQ399" s="30" t="b">
        <f t="shared" si="304"/>
        <v>0</v>
      </c>
      <c r="BR399" s="30" t="b">
        <f t="shared" si="305"/>
        <v>0</v>
      </c>
      <c r="BS399" s="30" t="b">
        <f t="shared" si="306"/>
        <v>0</v>
      </c>
      <c r="BT399" s="30" t="b">
        <f t="shared" si="307"/>
        <v>0</v>
      </c>
      <c r="BU399" s="30" t="b">
        <f t="shared" si="308"/>
        <v>0</v>
      </c>
    </row>
    <row r="400" spans="2:73" x14ac:dyDescent="0.3">
      <c r="B400" s="17" t="str">
        <f>VLOOKUP($AC400,LS_Coint_BD!$B$3:$D$1079,2)</f>
        <v>ENGI11</v>
      </c>
      <c r="C400" s="87" t="str">
        <f>VLOOKUP($AC400,LS_Coint_BD!$B$3:$D$1079,3)</f>
        <v>BRFS3</v>
      </c>
      <c r="D400" s="68">
        <f t="shared" si="318"/>
        <v>0</v>
      </c>
      <c r="E400" s="65">
        <f t="shared" si="319"/>
        <v>0</v>
      </c>
      <c r="F400" s="69">
        <f t="shared" si="320"/>
        <v>0</v>
      </c>
      <c r="G400" s="68">
        <f t="shared" si="321"/>
        <v>0.29058003501188523</v>
      </c>
      <c r="H400" s="65">
        <f t="shared" si="322"/>
        <v>3.137204367672719</v>
      </c>
      <c r="I400" s="69">
        <f t="shared" si="323"/>
        <v>2.0914695784484794</v>
      </c>
      <c r="J400" s="68">
        <f t="shared" si="324"/>
        <v>0.42316349122010877</v>
      </c>
      <c r="K400" s="65">
        <f t="shared" si="325"/>
        <v>3.0056157503694303</v>
      </c>
      <c r="L400" s="69">
        <f t="shared" si="326"/>
        <v>2.00374383357962</v>
      </c>
      <c r="M400" s="68">
        <f t="shared" si="327"/>
        <v>0.37078173946847315</v>
      </c>
      <c r="N400" s="65">
        <f t="shared" si="328"/>
        <v>2.9050481868969387</v>
      </c>
      <c r="O400" s="69">
        <f t="shared" si="329"/>
        <v>1.9366987912646256</v>
      </c>
      <c r="P400" s="68">
        <f t="shared" si="330"/>
        <v>0.25715456506667422</v>
      </c>
      <c r="Q400" s="65">
        <f t="shared" si="331"/>
        <v>3.5716716766898684</v>
      </c>
      <c r="R400" s="69">
        <f t="shared" si="332"/>
        <v>2.3811144511265789</v>
      </c>
      <c r="S400" s="68">
        <f t="shared" si="333"/>
        <v>0.35968679673840498</v>
      </c>
      <c r="T400" s="65">
        <f t="shared" si="334"/>
        <v>3.7106236875200969</v>
      </c>
      <c r="U400" s="69">
        <f t="shared" si="335"/>
        <v>2.4737491250133981</v>
      </c>
      <c r="V400" s="68">
        <f t="shared" si="336"/>
        <v>8.0769042849944128E-2</v>
      </c>
      <c r="W400" s="65">
        <f t="shared" si="337"/>
        <v>4.2711262410839712</v>
      </c>
      <c r="X400" s="69">
        <f t="shared" si="338"/>
        <v>2.8474174940559811</v>
      </c>
      <c r="Y400" s="68">
        <f t="shared" si="339"/>
        <v>-1.0080380190887404</v>
      </c>
      <c r="Z400" s="65">
        <f t="shared" si="340"/>
        <v>-5.6291616616676947</v>
      </c>
      <c r="AA400" s="69">
        <f t="shared" si="341"/>
        <v>-3.7527744411117965</v>
      </c>
      <c r="AB400" s="98">
        <f>SUMIF(BN400:BU400,"VERDADEIRO",BN$3:$BU399)</f>
        <v>0</v>
      </c>
      <c r="AC400" s="97">
        <f t="shared" si="300"/>
        <v>397</v>
      </c>
      <c r="AD400">
        <f>RTD("tryd.rtdserver",,"COT",B400,"ULT")</f>
        <v>50.11</v>
      </c>
      <c r="AE400">
        <f>RTD("tryd.rtdserver",,"COT",C400,"ULT")</f>
        <v>22.41</v>
      </c>
      <c r="AF400">
        <f>VLOOKUP($AC400,LS_Coint_BD!$B$3:$AQ$1079,AF$2)*$AD400+VLOOKUP($AC400,LS_Coint_BD!$B$3:$AQ$1079,AF$2+1)</f>
        <v>0</v>
      </c>
      <c r="AG400">
        <f>VLOOKUP($AC400,LS_Coint_BD!$B$3:$AQ$1079,AG$2)*$AD400+VLOOKUP($AC400,LS_Coint_BD!$B$3:$AQ$1079,AG$2+1)</f>
        <v>22.119419964988115</v>
      </c>
      <c r="AH400">
        <f>VLOOKUP($AC400,LS_Coint_BD!$B$3:$AQ$1079,AH$2)*$AD400+VLOOKUP($AC400,LS_Coint_BD!$B$3:$AQ$1079,AH$2+1)</f>
        <v>21.986836508779891</v>
      </c>
      <c r="AI400">
        <f>VLOOKUP($AC400,LS_Coint_BD!$B$3:$AQ$1079,AI$2)*$AD400+VLOOKUP($AC400,LS_Coint_BD!$B$3:$AQ$1079,AI$2+1)</f>
        <v>22.039218260531527</v>
      </c>
      <c r="AJ400">
        <f>VLOOKUP($AC400,LS_Coint_BD!$B$3:$AQ$1079,AJ$2)*$AD400+VLOOKUP($AC400,LS_Coint_BD!$B$3:$AQ$1079,AJ$2+1)</f>
        <v>22.152845434933326</v>
      </c>
      <c r="AK400">
        <f>VLOOKUP($AC400,LS_Coint_BD!$B$3:$AQ$1079,AK$2)*$AD400+VLOOKUP($AC400,LS_Coint_BD!$B$3:$AQ$1079,AK$2+1)</f>
        <v>22.050313203261595</v>
      </c>
      <c r="AL400">
        <f>VLOOKUP($AC400,LS_Coint_BD!$B$3:$AQ$1079,AL$2)*$AD400+VLOOKUP($AC400,LS_Coint_BD!$B$3:$AQ$1079,AL$2+1)</f>
        <v>22.329230957150056</v>
      </c>
      <c r="AM400">
        <f>VLOOKUP($AC400,LS_Coint_BD!$B$3:$AQ$1079,AM$2)*$AD400+VLOOKUP($AC400,LS_Coint_BD!$B$3:$AQ$1079,AM$2+1)</f>
        <v>23.41803801908874</v>
      </c>
      <c r="AN400">
        <f>VLOOKUP($AC400,LS_Coint_BD!$B$3:$AQ$1079,AN$2)</f>
        <v>0</v>
      </c>
      <c r="AO400">
        <f>VLOOKUP($AC400,LS_Coint_BD!$B$3:$AQ$1079,AO$2)</f>
        <v>1.0457347892242399</v>
      </c>
      <c r="AP400">
        <f>VLOOKUP($AC400,LS_Coint_BD!$B$3:$AQ$1079,AP$2)</f>
        <v>1.00187191678981</v>
      </c>
      <c r="AQ400">
        <f>VLOOKUP($AC400,LS_Coint_BD!$B$3:$AQ$1079,AQ$2)</f>
        <v>0.96834939563231304</v>
      </c>
      <c r="AR400">
        <f>VLOOKUP($AC400,LS_Coint_BD!$B$3:$AQ$1079,AR$2)</f>
        <v>1.1905572255632899</v>
      </c>
      <c r="AS400">
        <f>VLOOKUP($AC400,LS_Coint_BD!$B$3:$AQ$1079,AS$2)</f>
        <v>1.2368745625066999</v>
      </c>
      <c r="AT400">
        <f>VLOOKUP($AC400,LS_Coint_BD!$B$3:$AQ$1079,AT$2)</f>
        <v>1.4237087470279901</v>
      </c>
      <c r="AU400">
        <f>VLOOKUP($AC400,LS_Coint_BD!$B$3:$AQ$1079,AU$2)</f>
        <v>1.8763872205559</v>
      </c>
      <c r="AV400">
        <f>VLOOKUP($AC400,LS_Coint_BD!$B$3:$AQ$1079,AV$2)</f>
        <v>0</v>
      </c>
      <c r="AW400">
        <f>VLOOKUP($AC400,LS_Coint_BD!$B$3:$AQ$1079,AW$2)</f>
        <v>-4.1448326252672502E-16</v>
      </c>
      <c r="AX400">
        <f>VLOOKUP($AC400,LS_Coint_BD!$B$3:$AQ$1079,AX$2)</f>
        <v>2.0301221021717101E-16</v>
      </c>
      <c r="AY400">
        <f>VLOOKUP($AC400,LS_Coint_BD!$B$3:$AQ$1079,AY$2)</f>
        <v>-4.6629367034256596E-16</v>
      </c>
      <c r="AZ400">
        <f>VLOOKUP($AC400,LS_Coint_BD!$B$3:$AQ$1079,AZ$2)</f>
        <v>-9.4739031434680004E-16</v>
      </c>
      <c r="BA400">
        <f>VLOOKUP($AC400,LS_Coint_BD!$B$3:$AQ$1079,BA$2)</f>
        <v>-1.6342482922482299E-15</v>
      </c>
      <c r="BB400">
        <f>VLOOKUP($AC400,LS_Coint_BD!$B$3:$AQ$1079,BB$2)</f>
        <v>1.0012193094801399E-15</v>
      </c>
      <c r="BC400">
        <f>VLOOKUP($AC400,LS_Coint_BD!$B$3:$AQ$1079,BC$2)</f>
        <v>3.4958702599396901E-15</v>
      </c>
      <c r="BD400">
        <f t="shared" si="309"/>
        <v>0</v>
      </c>
      <c r="BE400">
        <f t="shared" si="310"/>
        <v>2.0914695784484794</v>
      </c>
      <c r="BF400">
        <f t="shared" si="311"/>
        <v>2.00374383357962</v>
      </c>
      <c r="BG400">
        <f t="shared" si="312"/>
        <v>1.9366987912646256</v>
      </c>
      <c r="BH400">
        <f t="shared" si="313"/>
        <v>2.3811144511265789</v>
      </c>
      <c r="BI400">
        <f t="shared" si="314"/>
        <v>2.4737491250133981</v>
      </c>
      <c r="BJ400">
        <f t="shared" si="315"/>
        <v>2.8474174940559811</v>
      </c>
      <c r="BK400">
        <f t="shared" si="316"/>
        <v>-3.7527744411117965</v>
      </c>
      <c r="BL400">
        <f t="shared" si="317"/>
        <v>0</v>
      </c>
      <c r="BN400" s="19" t="b">
        <f t="shared" si="301"/>
        <v>0</v>
      </c>
      <c r="BO400" s="19" t="b">
        <f t="shared" si="302"/>
        <v>0</v>
      </c>
      <c r="BP400" s="19" t="b">
        <f t="shared" si="303"/>
        <v>0</v>
      </c>
      <c r="BQ400" s="19" t="b">
        <f t="shared" si="304"/>
        <v>0</v>
      </c>
      <c r="BR400" s="19" t="b">
        <f t="shared" si="305"/>
        <v>0</v>
      </c>
      <c r="BS400" s="19" t="b">
        <f t="shared" si="306"/>
        <v>0</v>
      </c>
      <c r="BT400" s="19" t="b">
        <f t="shared" si="307"/>
        <v>0</v>
      </c>
      <c r="BU400" s="19" t="b">
        <f t="shared" si="308"/>
        <v>0</v>
      </c>
    </row>
    <row r="401" spans="2:73" x14ac:dyDescent="0.3">
      <c r="B401" s="17" t="str">
        <f>VLOOKUP($AC401,LS_Coint_BD!$B$3:$D$1079,2)</f>
        <v>ENGI11</v>
      </c>
      <c r="C401" s="87" t="str">
        <f>VLOOKUP($AC401,LS_Coint_BD!$B$3:$D$1079,3)</f>
        <v>BRML3</v>
      </c>
      <c r="D401" s="70">
        <f t="shared" si="318"/>
        <v>0</v>
      </c>
      <c r="E401" s="66">
        <f t="shared" si="319"/>
        <v>0</v>
      </c>
      <c r="F401" s="71">
        <f t="shared" si="320"/>
        <v>0</v>
      </c>
      <c r="G401" s="70">
        <f t="shared" si="321"/>
        <v>-0.32759755184930484</v>
      </c>
      <c r="H401" s="66">
        <f t="shared" si="322"/>
        <v>-1.4994251113608743</v>
      </c>
      <c r="I401" s="71">
        <f t="shared" si="323"/>
        <v>-0.9996167409072495</v>
      </c>
      <c r="J401" s="70">
        <f t="shared" si="324"/>
        <v>-0.49303771549184106</v>
      </c>
      <c r="K401" s="66">
        <f t="shared" si="325"/>
        <v>-1.7480331491844989</v>
      </c>
      <c r="L401" s="71">
        <f t="shared" si="326"/>
        <v>-1.165355432789666</v>
      </c>
      <c r="M401" s="70">
        <f t="shared" si="327"/>
        <v>-0.59921466114592015</v>
      </c>
      <c r="N401" s="66">
        <f t="shared" si="328"/>
        <v>-1.7601697072174955</v>
      </c>
      <c r="O401" s="71">
        <f t="shared" si="329"/>
        <v>-1.1734464714783304</v>
      </c>
      <c r="P401" s="70">
        <f t="shared" si="330"/>
        <v>-0.68973236358368162</v>
      </c>
      <c r="Q401" s="66">
        <f t="shared" si="331"/>
        <v>-1.8199524813960299</v>
      </c>
      <c r="R401" s="71">
        <f t="shared" si="332"/>
        <v>-1.21330165426402</v>
      </c>
      <c r="S401" s="70">
        <f t="shared" si="333"/>
        <v>-0.74244824841684398</v>
      </c>
      <c r="T401" s="66">
        <f t="shared" si="334"/>
        <v>-1.8154593250724498</v>
      </c>
      <c r="U401" s="71">
        <f t="shared" si="335"/>
        <v>-1.2103062167149665</v>
      </c>
      <c r="V401" s="70">
        <f t="shared" si="336"/>
        <v>-0.57655882158555727</v>
      </c>
      <c r="W401" s="66">
        <f t="shared" si="337"/>
        <v>-2.0440528980821879</v>
      </c>
      <c r="X401" s="71">
        <f t="shared" si="338"/>
        <v>-1.362701932054792</v>
      </c>
      <c r="Y401" s="70">
        <f t="shared" si="339"/>
        <v>-2.3009224580285306</v>
      </c>
      <c r="Z401" s="66">
        <f t="shared" si="340"/>
        <v>-4.5864407197325381</v>
      </c>
      <c r="AA401" s="71">
        <f t="shared" si="341"/>
        <v>-3.0576271464883584</v>
      </c>
      <c r="AB401" s="98">
        <f>SUMIF(BN401:BU401,"VERDADEIRO",BN$3:$BU400)</f>
        <v>0</v>
      </c>
      <c r="AC401" s="97">
        <f t="shared" si="300"/>
        <v>398</v>
      </c>
      <c r="AD401">
        <f>RTD("tryd.rtdserver",,"COT",B401,"ULT")</f>
        <v>50.11</v>
      </c>
      <c r="AE401">
        <f>RTD("tryd.rtdserver",,"COT",C401,"ULT")</f>
        <v>9.83</v>
      </c>
      <c r="AF401">
        <f>VLOOKUP($AC401,LS_Coint_BD!$B$3:$AQ$1079,AF$2)*$AD401+VLOOKUP($AC401,LS_Coint_BD!$B$3:$AQ$1079,AF$2+1)</f>
        <v>0</v>
      </c>
      <c r="AG401">
        <f>VLOOKUP($AC401,LS_Coint_BD!$B$3:$AQ$1079,AG$2)*$AD401+VLOOKUP($AC401,LS_Coint_BD!$B$3:$AQ$1079,AG$2+1)</f>
        <v>10.157597551849305</v>
      </c>
      <c r="AH401">
        <f>VLOOKUP($AC401,LS_Coint_BD!$B$3:$AQ$1079,AH$2)*$AD401+VLOOKUP($AC401,LS_Coint_BD!$B$3:$AQ$1079,AH$2+1)</f>
        <v>10.323037715491841</v>
      </c>
      <c r="AI401">
        <f>VLOOKUP($AC401,LS_Coint_BD!$B$3:$AQ$1079,AI$2)*$AD401+VLOOKUP($AC401,LS_Coint_BD!$B$3:$AQ$1079,AI$2+1)</f>
        <v>10.42921466114592</v>
      </c>
      <c r="AJ401">
        <f>VLOOKUP($AC401,LS_Coint_BD!$B$3:$AQ$1079,AJ$2)*$AD401+VLOOKUP($AC401,LS_Coint_BD!$B$3:$AQ$1079,AJ$2+1)</f>
        <v>10.519732363583682</v>
      </c>
      <c r="AK401">
        <f>VLOOKUP($AC401,LS_Coint_BD!$B$3:$AQ$1079,AK$2)*$AD401+VLOOKUP($AC401,LS_Coint_BD!$B$3:$AQ$1079,AK$2+1)</f>
        <v>10.572448248416844</v>
      </c>
      <c r="AL401">
        <f>VLOOKUP($AC401,LS_Coint_BD!$B$3:$AQ$1079,AL$2)*$AD401+VLOOKUP($AC401,LS_Coint_BD!$B$3:$AQ$1079,AL$2+1)</f>
        <v>10.406558821585557</v>
      </c>
      <c r="AM401">
        <f>VLOOKUP($AC401,LS_Coint_BD!$B$3:$AQ$1079,AM$2)*$AD401+VLOOKUP($AC401,LS_Coint_BD!$B$3:$AQ$1079,AM$2+1)</f>
        <v>12.130922458028531</v>
      </c>
      <c r="AN401">
        <f>VLOOKUP($AC401,LS_Coint_BD!$B$3:$AQ$1079,AN$2)</f>
        <v>0</v>
      </c>
      <c r="AO401">
        <f>VLOOKUP($AC401,LS_Coint_BD!$B$3:$AQ$1079,AO$2)</f>
        <v>0.49980837045362497</v>
      </c>
      <c r="AP401">
        <f>VLOOKUP($AC401,LS_Coint_BD!$B$3:$AQ$1079,AP$2)</f>
        <v>0.58267771639483301</v>
      </c>
      <c r="AQ401">
        <f>VLOOKUP($AC401,LS_Coint_BD!$B$3:$AQ$1079,AQ$2)</f>
        <v>0.58672323573916496</v>
      </c>
      <c r="AR401">
        <f>VLOOKUP($AC401,LS_Coint_BD!$B$3:$AQ$1079,AR$2)</f>
        <v>0.60665082713201002</v>
      </c>
      <c r="AS401">
        <f>VLOOKUP($AC401,LS_Coint_BD!$B$3:$AQ$1079,AS$2)</f>
        <v>0.60515310835748304</v>
      </c>
      <c r="AT401">
        <f>VLOOKUP($AC401,LS_Coint_BD!$B$3:$AQ$1079,AT$2)</f>
        <v>0.68135096602739598</v>
      </c>
      <c r="AU401">
        <f>VLOOKUP($AC401,LS_Coint_BD!$B$3:$AQ$1079,AU$2)</f>
        <v>1.5288135732441801</v>
      </c>
      <c r="AV401">
        <f>VLOOKUP($AC401,LS_Coint_BD!$B$3:$AQ$1079,AV$2)</f>
        <v>0</v>
      </c>
      <c r="AW401">
        <f>VLOOKUP($AC401,LS_Coint_BD!$B$3:$AQ$1079,AW$2)</f>
        <v>4.8849813083506902E-16</v>
      </c>
      <c r="AX401">
        <f>VLOOKUP($AC401,LS_Coint_BD!$B$3:$AQ$1079,AX$2)</f>
        <v>1.01506105108586E-16</v>
      </c>
      <c r="AY401">
        <f>VLOOKUP($AC401,LS_Coint_BD!$B$3:$AQ$1079,AY$2)</f>
        <v>-3.3306690738754701E-16</v>
      </c>
      <c r="AZ401">
        <f>VLOOKUP($AC401,LS_Coint_BD!$B$3:$AQ$1079,AZ$2)</f>
        <v>-7.8949192862233394E-17</v>
      </c>
      <c r="BA401">
        <f>VLOOKUP($AC401,LS_Coint_BD!$B$3:$AQ$1079,BA$2)</f>
        <v>-4.6185277824406504E-16</v>
      </c>
      <c r="BB401">
        <f>VLOOKUP($AC401,LS_Coint_BD!$B$3:$AQ$1079,BB$2)</f>
        <v>9.6892191240013694E-17</v>
      </c>
      <c r="BC401">
        <f>VLOOKUP($AC401,LS_Coint_BD!$B$3:$AQ$1079,BC$2)</f>
        <v>1.8189894035458601E-15</v>
      </c>
      <c r="BD401">
        <f t="shared" si="309"/>
        <v>0</v>
      </c>
      <c r="BE401">
        <f t="shared" si="310"/>
        <v>-0.9996167409072495</v>
      </c>
      <c r="BF401">
        <f t="shared" si="311"/>
        <v>-1.165355432789666</v>
      </c>
      <c r="BG401">
        <f t="shared" si="312"/>
        <v>-1.1734464714783304</v>
      </c>
      <c r="BH401">
        <f t="shared" si="313"/>
        <v>-1.21330165426402</v>
      </c>
      <c r="BI401">
        <f t="shared" si="314"/>
        <v>-1.2103062167149665</v>
      </c>
      <c r="BJ401">
        <f t="shared" si="315"/>
        <v>-1.362701932054792</v>
      </c>
      <c r="BK401">
        <f t="shared" si="316"/>
        <v>-3.0576271464883584</v>
      </c>
      <c r="BL401">
        <f t="shared" si="317"/>
        <v>0</v>
      </c>
      <c r="BN401" s="30" t="b">
        <f t="shared" si="301"/>
        <v>0</v>
      </c>
      <c r="BO401" s="30" t="b">
        <f t="shared" si="302"/>
        <v>0</v>
      </c>
      <c r="BP401" s="30" t="b">
        <f t="shared" si="303"/>
        <v>0</v>
      </c>
      <c r="BQ401" s="30" t="b">
        <f t="shared" si="304"/>
        <v>0</v>
      </c>
      <c r="BR401" s="30" t="b">
        <f t="shared" si="305"/>
        <v>0</v>
      </c>
      <c r="BS401" s="30" t="b">
        <f t="shared" si="306"/>
        <v>0</v>
      </c>
      <c r="BT401" s="30" t="b">
        <f t="shared" si="307"/>
        <v>0</v>
      </c>
      <c r="BU401" s="30" t="b">
        <f t="shared" si="308"/>
        <v>0</v>
      </c>
    </row>
    <row r="402" spans="2:73" x14ac:dyDescent="0.3">
      <c r="B402" s="17" t="str">
        <f>VLOOKUP($AC402,LS_Coint_BD!$B$3:$D$1079,2)</f>
        <v>ENGI11</v>
      </c>
      <c r="C402" s="87" t="str">
        <f>VLOOKUP($AC402,LS_Coint_BD!$B$3:$D$1079,3)</f>
        <v>CPFE3</v>
      </c>
      <c r="D402" s="68">
        <f t="shared" si="318"/>
        <v>1.3700745138760055</v>
      </c>
      <c r="E402" s="65">
        <f t="shared" si="319"/>
        <v>1.3633550619885946</v>
      </c>
      <c r="F402" s="69">
        <f t="shared" si="320"/>
        <v>0.90890337465906301</v>
      </c>
      <c r="G402" s="68">
        <f t="shared" si="321"/>
        <v>1.4030579679374213</v>
      </c>
      <c r="H402" s="65">
        <f t="shared" si="322"/>
        <v>1.3424081279655513</v>
      </c>
      <c r="I402" s="69">
        <f t="shared" si="323"/>
        <v>0.89493875197703421</v>
      </c>
      <c r="J402" s="68">
        <f t="shared" si="324"/>
        <v>1.5838113251075683</v>
      </c>
      <c r="K402" s="65">
        <f t="shared" si="325"/>
        <v>1.680456641271278</v>
      </c>
      <c r="L402" s="69">
        <f t="shared" si="326"/>
        <v>1.1203044275141854</v>
      </c>
      <c r="M402" s="68">
        <f t="shared" si="327"/>
        <v>0</v>
      </c>
      <c r="N402" s="65">
        <f t="shared" si="328"/>
        <v>0</v>
      </c>
      <c r="O402" s="69">
        <f t="shared" si="329"/>
        <v>0</v>
      </c>
      <c r="P402" s="68">
        <f t="shared" si="330"/>
        <v>1.9032330260261574</v>
      </c>
      <c r="Q402" s="65">
        <f t="shared" si="331"/>
        <v>2.2650417934674634</v>
      </c>
      <c r="R402" s="69">
        <f t="shared" si="332"/>
        <v>1.5100278623116423</v>
      </c>
      <c r="S402" s="68">
        <f t="shared" si="333"/>
        <v>1.9329529291607805</v>
      </c>
      <c r="T402" s="65">
        <f t="shared" si="334"/>
        <v>2.9332053321766951</v>
      </c>
      <c r="U402" s="69">
        <f t="shared" si="335"/>
        <v>1.9554702214511301</v>
      </c>
      <c r="V402" s="68">
        <f t="shared" si="336"/>
        <v>1.5835410554079061</v>
      </c>
      <c r="W402" s="65">
        <f t="shared" si="337"/>
        <v>3.6845427885447615</v>
      </c>
      <c r="X402" s="69">
        <f t="shared" si="338"/>
        <v>2.4563618590298408</v>
      </c>
      <c r="Y402" s="68">
        <f t="shared" si="339"/>
        <v>2.1819790294920551</v>
      </c>
      <c r="Z402" s="65">
        <f t="shared" si="340"/>
        <v>3.8602667670620425</v>
      </c>
      <c r="AA402" s="69">
        <f t="shared" si="341"/>
        <v>2.5735111780413615</v>
      </c>
      <c r="AB402" s="98">
        <f>SUMIF(BN402:BU402,"VERDADEIRO",BN$3:$BU401)</f>
        <v>4</v>
      </c>
      <c r="AC402" s="97">
        <f t="shared" si="300"/>
        <v>399</v>
      </c>
      <c r="AD402">
        <f>RTD("tryd.rtdserver",,"COT",B402,"ULT")</f>
        <v>50.11</v>
      </c>
      <c r="AE402">
        <f>RTD("tryd.rtdserver",,"COT",C402,"ULT")</f>
        <v>33.43</v>
      </c>
      <c r="AF402">
        <f>VLOOKUP($AC402,LS_Coint_BD!$B$3:$AQ$1079,AF$2)*$AD402+VLOOKUP($AC402,LS_Coint_BD!$B$3:$AQ$1079,AF$2+1)</f>
        <v>32.059925486123994</v>
      </c>
      <c r="AG402">
        <f>VLOOKUP($AC402,LS_Coint_BD!$B$3:$AQ$1079,AG$2)*$AD402+VLOOKUP($AC402,LS_Coint_BD!$B$3:$AQ$1079,AG$2+1)</f>
        <v>32.026942032062578</v>
      </c>
      <c r="AH402">
        <f>VLOOKUP($AC402,LS_Coint_BD!$B$3:$AQ$1079,AH$2)*$AD402+VLOOKUP($AC402,LS_Coint_BD!$B$3:$AQ$1079,AH$2+1)</f>
        <v>31.846188674892431</v>
      </c>
      <c r="AI402">
        <f>VLOOKUP($AC402,LS_Coint_BD!$B$3:$AQ$1079,AI$2)*$AD402+VLOOKUP($AC402,LS_Coint_BD!$B$3:$AQ$1079,AI$2+1)</f>
        <v>0</v>
      </c>
      <c r="AJ402">
        <f>VLOOKUP($AC402,LS_Coint_BD!$B$3:$AQ$1079,AJ$2)*$AD402+VLOOKUP($AC402,LS_Coint_BD!$B$3:$AQ$1079,AJ$2+1)</f>
        <v>31.526766973973842</v>
      </c>
      <c r="AK402">
        <f>VLOOKUP($AC402,LS_Coint_BD!$B$3:$AQ$1079,AK$2)*$AD402+VLOOKUP($AC402,LS_Coint_BD!$B$3:$AQ$1079,AK$2+1)</f>
        <v>31.497047070839219</v>
      </c>
      <c r="AL402">
        <f>VLOOKUP($AC402,LS_Coint_BD!$B$3:$AQ$1079,AL$2)*$AD402+VLOOKUP($AC402,LS_Coint_BD!$B$3:$AQ$1079,AL$2+1)</f>
        <v>31.846458944592094</v>
      </c>
      <c r="AM402">
        <f>VLOOKUP($AC402,LS_Coint_BD!$B$3:$AQ$1079,AM$2)*$AD402+VLOOKUP($AC402,LS_Coint_BD!$B$3:$AQ$1079,AM$2+1)</f>
        <v>31.248020970507945</v>
      </c>
      <c r="AN402">
        <f>VLOOKUP($AC402,LS_Coint_BD!$B$3:$AQ$1079,AN$2)</f>
        <v>0.45445168732953101</v>
      </c>
      <c r="AO402">
        <f>VLOOKUP($AC402,LS_Coint_BD!$B$3:$AQ$1079,AO$2)</f>
        <v>0.44746937598851699</v>
      </c>
      <c r="AP402">
        <f>VLOOKUP($AC402,LS_Coint_BD!$B$3:$AQ$1079,AP$2)</f>
        <v>0.56015221375709401</v>
      </c>
      <c r="AQ402">
        <f>VLOOKUP($AC402,LS_Coint_BD!$B$3:$AQ$1079,AQ$2)</f>
        <v>0</v>
      </c>
      <c r="AR402">
        <f>VLOOKUP($AC402,LS_Coint_BD!$B$3:$AQ$1079,AR$2)</f>
        <v>0.75501393115582105</v>
      </c>
      <c r="AS402">
        <f>VLOOKUP($AC402,LS_Coint_BD!$B$3:$AQ$1079,AS$2)</f>
        <v>0.97773511072556496</v>
      </c>
      <c r="AT402">
        <f>VLOOKUP($AC402,LS_Coint_BD!$B$3:$AQ$1079,AT$2)</f>
        <v>1.22818092951492</v>
      </c>
      <c r="AU402">
        <f>VLOOKUP($AC402,LS_Coint_BD!$B$3:$AQ$1079,AU$2)</f>
        <v>1.2867555890206801</v>
      </c>
      <c r="AV402">
        <f>VLOOKUP($AC402,LS_Coint_BD!$B$3:$AQ$1079,AV$2)</f>
        <v>9.9475983006413996E-16</v>
      </c>
      <c r="AW402">
        <f>VLOOKUP($AC402,LS_Coint_BD!$B$3:$AQ$1079,AW$2)</f>
        <v>2.3684757858670001E-16</v>
      </c>
      <c r="AX402">
        <f>VLOOKUP($AC402,LS_Coint_BD!$B$3:$AQ$1079,AX$2)</f>
        <v>-2.5630291539917899E-15</v>
      </c>
      <c r="AY402">
        <f>VLOOKUP($AC402,LS_Coint_BD!$B$3:$AQ$1079,AY$2)</f>
        <v>0</v>
      </c>
      <c r="AZ402">
        <f>VLOOKUP($AC402,LS_Coint_BD!$B$3:$AQ$1079,AZ$2)</f>
        <v>1.5789838572446701E-16</v>
      </c>
      <c r="BA402">
        <f>VLOOKUP($AC402,LS_Coint_BD!$B$3:$AQ$1079,BA$2)</f>
        <v>2.8421709430403998E-16</v>
      </c>
      <c r="BB402">
        <f>VLOOKUP($AC402,LS_Coint_BD!$B$3:$AQ$1079,BB$2)</f>
        <v>7.7513752992010896E-16</v>
      </c>
      <c r="BC402">
        <f>VLOOKUP($AC402,LS_Coint_BD!$B$3:$AQ$1079,BC$2)</f>
        <v>1.1368683772161599E-15</v>
      </c>
      <c r="BD402">
        <f t="shared" si="309"/>
        <v>0.90890337465906301</v>
      </c>
      <c r="BE402">
        <f t="shared" si="310"/>
        <v>0.89493875197703421</v>
      </c>
      <c r="BF402">
        <f t="shared" si="311"/>
        <v>1.1203044275141854</v>
      </c>
      <c r="BG402">
        <f t="shared" si="312"/>
        <v>0</v>
      </c>
      <c r="BH402">
        <f t="shared" si="313"/>
        <v>1.5100278623116423</v>
      </c>
      <c r="BI402">
        <f t="shared" si="314"/>
        <v>1.9554702214511301</v>
      </c>
      <c r="BJ402">
        <f t="shared" si="315"/>
        <v>2.4563618590298408</v>
      </c>
      <c r="BK402">
        <f t="shared" si="316"/>
        <v>2.5735111780413615</v>
      </c>
      <c r="BL402">
        <f t="shared" si="317"/>
        <v>0.90890337465906501</v>
      </c>
      <c r="BN402" s="19" t="b">
        <f t="shared" si="301"/>
        <v>1</v>
      </c>
      <c r="BO402" s="19" t="b">
        <f t="shared" si="302"/>
        <v>1</v>
      </c>
      <c r="BP402" s="19" t="b">
        <f t="shared" si="303"/>
        <v>1</v>
      </c>
      <c r="BQ402" s="19" t="b">
        <f t="shared" si="304"/>
        <v>0</v>
      </c>
      <c r="BR402" s="19" t="b">
        <f t="shared" si="305"/>
        <v>1</v>
      </c>
      <c r="BS402" s="19" t="b">
        <f t="shared" si="306"/>
        <v>0</v>
      </c>
      <c r="BT402" s="19" t="b">
        <f t="shared" si="307"/>
        <v>0</v>
      </c>
      <c r="BU402" s="19" t="b">
        <f t="shared" si="308"/>
        <v>0</v>
      </c>
    </row>
    <row r="403" spans="2:73" x14ac:dyDescent="0.3">
      <c r="B403" s="17" t="str">
        <f>VLOOKUP($AC403,LS_Coint_BD!$B$3:$D$1079,2)</f>
        <v>ENGI11</v>
      </c>
      <c r="C403" s="87" t="str">
        <f>VLOOKUP($AC403,LS_Coint_BD!$B$3:$D$1079,3)</f>
        <v>CRFB3</v>
      </c>
      <c r="D403" s="70">
        <f t="shared" si="318"/>
        <v>0.13738703415671338</v>
      </c>
      <c r="E403" s="66">
        <f t="shared" si="319"/>
        <v>1.7381739425238543</v>
      </c>
      <c r="F403" s="71">
        <f t="shared" si="320"/>
        <v>1.1587826283492362</v>
      </c>
      <c r="G403" s="70">
        <f t="shared" si="321"/>
        <v>0</v>
      </c>
      <c r="H403" s="66">
        <f t="shared" si="322"/>
        <v>0</v>
      </c>
      <c r="I403" s="71">
        <f t="shared" si="323"/>
        <v>0</v>
      </c>
      <c r="J403" s="70">
        <f t="shared" si="324"/>
        <v>-0.27105655491527969</v>
      </c>
      <c r="K403" s="66">
        <f t="shared" si="325"/>
        <v>-2.3085838722623135</v>
      </c>
      <c r="L403" s="71">
        <f t="shared" si="326"/>
        <v>-1.5390559148415424</v>
      </c>
      <c r="M403" s="70">
        <f t="shared" si="327"/>
        <v>-0.16883000540218873</v>
      </c>
      <c r="N403" s="66">
        <f t="shared" si="328"/>
        <v>-2.2655182866076533</v>
      </c>
      <c r="O403" s="71">
        <f t="shared" si="329"/>
        <v>-1.5103455244051023</v>
      </c>
      <c r="P403" s="70">
        <f t="shared" si="330"/>
        <v>-5.7595791261739748E-2</v>
      </c>
      <c r="Q403" s="66">
        <f t="shared" si="331"/>
        <v>-3.0005288900466001</v>
      </c>
      <c r="R403" s="71">
        <f t="shared" si="332"/>
        <v>-2.0003525933644002</v>
      </c>
      <c r="S403" s="70">
        <f t="shared" si="333"/>
        <v>0</v>
      </c>
      <c r="T403" s="66">
        <f t="shared" si="334"/>
        <v>0</v>
      </c>
      <c r="U403" s="71">
        <f t="shared" si="335"/>
        <v>0</v>
      </c>
      <c r="V403" s="70">
        <f t="shared" si="336"/>
        <v>3.5134255721967378E-2</v>
      </c>
      <c r="W403" s="66">
        <f t="shared" si="337"/>
        <v>2.9760638815857674</v>
      </c>
      <c r="X403" s="71">
        <f t="shared" si="338"/>
        <v>1.984042587723845</v>
      </c>
      <c r="Y403" s="70">
        <f t="shared" si="339"/>
        <v>0</v>
      </c>
      <c r="Z403" s="66">
        <f t="shared" si="340"/>
        <v>0</v>
      </c>
      <c r="AA403" s="71">
        <f t="shared" si="341"/>
        <v>0</v>
      </c>
      <c r="AB403" s="98">
        <f>SUMIF(BN403:BU403,"VERDADEIRO",BN$3:$BU402)</f>
        <v>0</v>
      </c>
      <c r="AC403" s="97">
        <f t="shared" si="300"/>
        <v>400</v>
      </c>
      <c r="AD403">
        <f>RTD("tryd.rtdserver",,"COT",B403,"ULT")</f>
        <v>50.11</v>
      </c>
      <c r="AE403">
        <f>RTD("tryd.rtdserver",,"COT",C403,"ULT")</f>
        <v>19.52</v>
      </c>
      <c r="AF403">
        <f>VLOOKUP($AC403,LS_Coint_BD!$B$3:$AQ$1079,AF$2)*$AD403+VLOOKUP($AC403,LS_Coint_BD!$B$3:$AQ$1079,AF$2+1)</f>
        <v>19.382612965843286</v>
      </c>
      <c r="AG403">
        <f>VLOOKUP($AC403,LS_Coint_BD!$B$3:$AQ$1079,AG$2)*$AD403+VLOOKUP($AC403,LS_Coint_BD!$B$3:$AQ$1079,AG$2+1)</f>
        <v>0</v>
      </c>
      <c r="AH403">
        <f>VLOOKUP($AC403,LS_Coint_BD!$B$3:$AQ$1079,AH$2)*$AD403+VLOOKUP($AC403,LS_Coint_BD!$B$3:$AQ$1079,AH$2+1)</f>
        <v>19.791056554915279</v>
      </c>
      <c r="AI403">
        <f>VLOOKUP($AC403,LS_Coint_BD!$B$3:$AQ$1079,AI$2)*$AD403+VLOOKUP($AC403,LS_Coint_BD!$B$3:$AQ$1079,AI$2+1)</f>
        <v>19.688830005402188</v>
      </c>
      <c r="AJ403">
        <f>VLOOKUP($AC403,LS_Coint_BD!$B$3:$AQ$1079,AJ$2)*$AD403+VLOOKUP($AC403,LS_Coint_BD!$B$3:$AQ$1079,AJ$2+1)</f>
        <v>19.577595791261739</v>
      </c>
      <c r="AK403">
        <f>VLOOKUP($AC403,LS_Coint_BD!$B$3:$AQ$1079,AK$2)*$AD403+VLOOKUP($AC403,LS_Coint_BD!$B$3:$AQ$1079,AK$2+1)</f>
        <v>0</v>
      </c>
      <c r="AL403">
        <f>VLOOKUP($AC403,LS_Coint_BD!$B$3:$AQ$1079,AL$2)*$AD403+VLOOKUP($AC403,LS_Coint_BD!$B$3:$AQ$1079,AL$2+1)</f>
        <v>19.484865744278032</v>
      </c>
      <c r="AM403">
        <f>VLOOKUP($AC403,LS_Coint_BD!$B$3:$AQ$1079,AM$2)*$AD403+VLOOKUP($AC403,LS_Coint_BD!$B$3:$AQ$1079,AM$2+1)</f>
        <v>0</v>
      </c>
      <c r="AN403">
        <f>VLOOKUP($AC403,LS_Coint_BD!$B$3:$AQ$1079,AN$2)</f>
        <v>0.57939131417461798</v>
      </c>
      <c r="AO403">
        <f>VLOOKUP($AC403,LS_Coint_BD!$B$3:$AQ$1079,AO$2)</f>
        <v>0</v>
      </c>
      <c r="AP403">
        <f>VLOOKUP($AC403,LS_Coint_BD!$B$3:$AQ$1079,AP$2)</f>
        <v>0.76952795742077096</v>
      </c>
      <c r="AQ403">
        <f>VLOOKUP($AC403,LS_Coint_BD!$B$3:$AQ$1079,AQ$2)</f>
        <v>0.75517276220255003</v>
      </c>
      <c r="AR403">
        <f>VLOOKUP($AC403,LS_Coint_BD!$B$3:$AQ$1079,AR$2)</f>
        <v>1.0001762966822001</v>
      </c>
      <c r="AS403">
        <f>VLOOKUP($AC403,LS_Coint_BD!$B$3:$AQ$1079,AS$2)</f>
        <v>0</v>
      </c>
      <c r="AT403">
        <f>VLOOKUP($AC403,LS_Coint_BD!$B$3:$AQ$1079,AT$2)</f>
        <v>0.99202129386192195</v>
      </c>
      <c r="AU403">
        <f>VLOOKUP($AC403,LS_Coint_BD!$B$3:$AQ$1079,AU$2)</f>
        <v>0</v>
      </c>
      <c r="AV403">
        <f>VLOOKUP($AC403,LS_Coint_BD!$B$3:$AQ$1079,AV$2)</f>
        <v>1.4210854715201999E-16</v>
      </c>
      <c r="AW403">
        <f>VLOOKUP($AC403,LS_Coint_BD!$B$3:$AQ$1079,AW$2)</f>
        <v>0</v>
      </c>
      <c r="AX403">
        <f>VLOOKUP($AC403,LS_Coint_BD!$B$3:$AQ$1079,AX$2)</f>
        <v>-4.8215399926578204E-16</v>
      </c>
      <c r="AY403">
        <f>VLOOKUP($AC403,LS_Coint_BD!$B$3:$AQ$1079,AY$2)</f>
        <v>-2.1538326677728E-15</v>
      </c>
      <c r="AZ403">
        <f>VLOOKUP($AC403,LS_Coint_BD!$B$3:$AQ$1079,AZ$2)</f>
        <v>-1.1842378929335E-16</v>
      </c>
      <c r="BA403">
        <f>VLOOKUP($AC403,LS_Coint_BD!$B$3:$AQ$1079,BA$2)</f>
        <v>0</v>
      </c>
      <c r="BB403">
        <f>VLOOKUP($AC403,LS_Coint_BD!$B$3:$AQ$1079,BB$2)</f>
        <v>1.06581410364015E-15</v>
      </c>
      <c r="BC403">
        <f>VLOOKUP($AC403,LS_Coint_BD!$B$3:$AQ$1079,BC$2)</f>
        <v>0</v>
      </c>
      <c r="BD403">
        <f t="shared" si="309"/>
        <v>1.1587826283492362</v>
      </c>
      <c r="BE403">
        <f t="shared" si="310"/>
        <v>0</v>
      </c>
      <c r="BF403">
        <f t="shared" si="311"/>
        <v>-1.5390559148415424</v>
      </c>
      <c r="BG403">
        <f t="shared" si="312"/>
        <v>-1.5103455244051023</v>
      </c>
      <c r="BH403">
        <f t="shared" si="313"/>
        <v>-2.0003525933644002</v>
      </c>
      <c r="BI403">
        <f t="shared" si="314"/>
        <v>0</v>
      </c>
      <c r="BJ403">
        <f t="shared" si="315"/>
        <v>1.984042587723845</v>
      </c>
      <c r="BK403">
        <f t="shared" si="316"/>
        <v>0</v>
      </c>
      <c r="BL403">
        <f t="shared" si="317"/>
        <v>1.1587826283492364</v>
      </c>
      <c r="BN403" s="30" t="b">
        <f t="shared" si="301"/>
        <v>0</v>
      </c>
      <c r="BO403" s="30" t="b">
        <f t="shared" si="302"/>
        <v>0</v>
      </c>
      <c r="BP403" s="30" t="b">
        <f t="shared" si="303"/>
        <v>0</v>
      </c>
      <c r="BQ403" s="30" t="b">
        <f t="shared" si="304"/>
        <v>0</v>
      </c>
      <c r="BR403" s="30" t="b">
        <f t="shared" si="305"/>
        <v>0</v>
      </c>
      <c r="BS403" s="30" t="b">
        <f t="shared" si="306"/>
        <v>0</v>
      </c>
      <c r="BT403" s="30" t="b">
        <f t="shared" si="307"/>
        <v>0</v>
      </c>
      <c r="BU403" s="30" t="b">
        <f t="shared" si="308"/>
        <v>0</v>
      </c>
    </row>
    <row r="404" spans="2:73" x14ac:dyDescent="0.3">
      <c r="B404" s="17" t="str">
        <f>VLOOKUP($AC404,LS_Coint_BD!$B$3:$D$1079,2)</f>
        <v>ENGI11</v>
      </c>
      <c r="C404" s="87" t="str">
        <f>VLOOKUP($AC404,LS_Coint_BD!$B$3:$D$1079,3)</f>
        <v>EGIE3</v>
      </c>
      <c r="D404" s="68">
        <f t="shared" si="318"/>
        <v>0.80205376006468043</v>
      </c>
      <c r="E404" s="65">
        <f t="shared" si="319"/>
        <v>2.3749811387795847</v>
      </c>
      <c r="F404" s="69">
        <f t="shared" si="320"/>
        <v>1.5833207591863898</v>
      </c>
      <c r="G404" s="68">
        <f t="shared" si="321"/>
        <v>0.72931123608113779</v>
      </c>
      <c r="H404" s="65">
        <f t="shared" si="322"/>
        <v>2.3624531879456385</v>
      </c>
      <c r="I404" s="69">
        <f t="shared" si="323"/>
        <v>1.5749687919637589</v>
      </c>
      <c r="J404" s="68">
        <f t="shared" si="324"/>
        <v>0.80588451837650155</v>
      </c>
      <c r="K404" s="65">
        <f t="shared" si="325"/>
        <v>2.4056861315433089</v>
      </c>
      <c r="L404" s="69">
        <f t="shared" si="326"/>
        <v>1.6037907543622061</v>
      </c>
      <c r="M404" s="68">
        <f t="shared" si="327"/>
        <v>1.1606587489140665</v>
      </c>
      <c r="N404" s="65">
        <f t="shared" si="328"/>
        <v>2.8534230993515433</v>
      </c>
      <c r="O404" s="69">
        <f t="shared" si="329"/>
        <v>1.9022820662343622</v>
      </c>
      <c r="P404" s="68">
        <f t="shared" si="330"/>
        <v>1.2673337587043179</v>
      </c>
      <c r="Q404" s="65">
        <f t="shared" si="331"/>
        <v>3.3944891444493832</v>
      </c>
      <c r="R404" s="69">
        <f t="shared" si="332"/>
        <v>2.2629927629662556</v>
      </c>
      <c r="S404" s="68">
        <f t="shared" si="333"/>
        <v>0</v>
      </c>
      <c r="T404" s="65">
        <f t="shared" si="334"/>
        <v>0</v>
      </c>
      <c r="U404" s="69">
        <f t="shared" si="335"/>
        <v>0</v>
      </c>
      <c r="V404" s="68">
        <f t="shared" si="336"/>
        <v>1.0342943470690429</v>
      </c>
      <c r="W404" s="65">
        <f t="shared" si="337"/>
        <v>4.3289745484941839</v>
      </c>
      <c r="X404" s="69">
        <f t="shared" si="338"/>
        <v>2.885983032329456</v>
      </c>
      <c r="Y404" s="68">
        <f t="shared" si="339"/>
        <v>1.1998786594425468</v>
      </c>
      <c r="Z404" s="65">
        <f t="shared" si="340"/>
        <v>4.3566841901604318</v>
      </c>
      <c r="AA404" s="69">
        <f t="shared" si="341"/>
        <v>2.9044561267736211</v>
      </c>
      <c r="AB404" s="98">
        <f>SUMIF(BN404:BU404,"VERDADEIRO",BN$3:$BU403)</f>
        <v>0</v>
      </c>
      <c r="AC404" s="97">
        <f t="shared" si="300"/>
        <v>401</v>
      </c>
      <c r="AD404">
        <f>RTD("tryd.rtdserver",,"COT",B404,"ULT")</f>
        <v>50.11</v>
      </c>
      <c r="AE404">
        <f>RTD("tryd.rtdserver",,"COT",C404,"ULT")</f>
        <v>45.12</v>
      </c>
      <c r="AF404">
        <f>VLOOKUP($AC404,LS_Coint_BD!$B$3:$AQ$1079,AF$2)*$AD404+VLOOKUP($AC404,LS_Coint_BD!$B$3:$AQ$1079,AF$2+1)</f>
        <v>44.317946239935317</v>
      </c>
      <c r="AG404">
        <f>VLOOKUP($AC404,LS_Coint_BD!$B$3:$AQ$1079,AG$2)*$AD404+VLOOKUP($AC404,LS_Coint_BD!$B$3:$AQ$1079,AG$2+1)</f>
        <v>44.39068876391886</v>
      </c>
      <c r="AH404">
        <f>VLOOKUP($AC404,LS_Coint_BD!$B$3:$AQ$1079,AH$2)*$AD404+VLOOKUP($AC404,LS_Coint_BD!$B$3:$AQ$1079,AH$2+1)</f>
        <v>44.314115481623496</v>
      </c>
      <c r="AI404">
        <f>VLOOKUP($AC404,LS_Coint_BD!$B$3:$AQ$1079,AI$2)*$AD404+VLOOKUP($AC404,LS_Coint_BD!$B$3:$AQ$1079,AI$2+1)</f>
        <v>43.959341251085931</v>
      </c>
      <c r="AJ404">
        <f>VLOOKUP($AC404,LS_Coint_BD!$B$3:$AQ$1079,AJ$2)*$AD404+VLOOKUP($AC404,LS_Coint_BD!$B$3:$AQ$1079,AJ$2+1)</f>
        <v>43.85266624129568</v>
      </c>
      <c r="AK404">
        <f>VLOOKUP($AC404,LS_Coint_BD!$B$3:$AQ$1079,AK$2)*$AD404+VLOOKUP($AC404,LS_Coint_BD!$B$3:$AQ$1079,AK$2+1)</f>
        <v>0</v>
      </c>
      <c r="AL404">
        <f>VLOOKUP($AC404,LS_Coint_BD!$B$3:$AQ$1079,AL$2)*$AD404+VLOOKUP($AC404,LS_Coint_BD!$B$3:$AQ$1079,AL$2+1)</f>
        <v>44.085705652930955</v>
      </c>
      <c r="AM404">
        <f>VLOOKUP($AC404,LS_Coint_BD!$B$3:$AQ$1079,AM$2)*$AD404+VLOOKUP($AC404,LS_Coint_BD!$B$3:$AQ$1079,AM$2+1)</f>
        <v>43.920121340557451</v>
      </c>
      <c r="AN404">
        <f>VLOOKUP($AC404,LS_Coint_BD!$B$3:$AQ$1079,AN$2)</f>
        <v>0.79166037959319402</v>
      </c>
      <c r="AO404">
        <f>VLOOKUP($AC404,LS_Coint_BD!$B$3:$AQ$1079,AO$2)</f>
        <v>0.78748439598188003</v>
      </c>
      <c r="AP404">
        <f>VLOOKUP($AC404,LS_Coint_BD!$B$3:$AQ$1079,AP$2)</f>
        <v>0.80189537718110104</v>
      </c>
      <c r="AQ404">
        <f>VLOOKUP($AC404,LS_Coint_BD!$B$3:$AQ$1079,AQ$2)</f>
        <v>0.95114103311718001</v>
      </c>
      <c r="AR404">
        <f>VLOOKUP($AC404,LS_Coint_BD!$B$3:$AQ$1079,AR$2)</f>
        <v>1.13149638148313</v>
      </c>
      <c r="AS404">
        <f>VLOOKUP($AC404,LS_Coint_BD!$B$3:$AQ$1079,AS$2)</f>
        <v>0</v>
      </c>
      <c r="AT404">
        <f>VLOOKUP($AC404,LS_Coint_BD!$B$3:$AQ$1079,AT$2)</f>
        <v>1.44299151616473</v>
      </c>
      <c r="AU404">
        <f>VLOOKUP($AC404,LS_Coint_BD!$B$3:$AQ$1079,AU$2)</f>
        <v>1.4522280633868101</v>
      </c>
      <c r="AV404">
        <f>VLOOKUP($AC404,LS_Coint_BD!$B$3:$AQ$1079,AV$2)</f>
        <v>1.70530256582424E-15</v>
      </c>
      <c r="AW404">
        <f>VLOOKUP($AC404,LS_Coint_BD!$B$3:$AQ$1079,AW$2)</f>
        <v>-1.12502599828683E-15</v>
      </c>
      <c r="AX404">
        <f>VLOOKUP($AC404,LS_Coint_BD!$B$3:$AQ$1079,AX$2)</f>
        <v>4.0602442043434302E-15</v>
      </c>
      <c r="AY404">
        <f>VLOOKUP($AC404,LS_Coint_BD!$B$3:$AQ$1079,AY$2)</f>
        <v>2.2204460492503099E-15</v>
      </c>
      <c r="AZ404">
        <f>VLOOKUP($AC404,LS_Coint_BD!$B$3:$AQ$1079,AZ$2)</f>
        <v>-4.5001039931473002E-15</v>
      </c>
      <c r="BA404">
        <f>VLOOKUP($AC404,LS_Coint_BD!$B$3:$AQ$1079,BA$2)</f>
        <v>0</v>
      </c>
      <c r="BB404">
        <f>VLOOKUP($AC404,LS_Coint_BD!$B$3:$AQ$1079,BB$2)</f>
        <v>-4.1340668262405803E-15</v>
      </c>
      <c r="BC404">
        <f>VLOOKUP($AC404,LS_Coint_BD!$B$3:$AQ$1079,BC$2)</f>
        <v>6.82121026329696E-16</v>
      </c>
      <c r="BD404">
        <f t="shared" si="309"/>
        <v>1.5833207591863898</v>
      </c>
      <c r="BE404">
        <f t="shared" si="310"/>
        <v>1.5749687919637589</v>
      </c>
      <c r="BF404">
        <f t="shared" si="311"/>
        <v>1.6037907543622061</v>
      </c>
      <c r="BG404">
        <f t="shared" si="312"/>
        <v>1.9022820662343622</v>
      </c>
      <c r="BH404">
        <f t="shared" si="313"/>
        <v>2.2629927629662556</v>
      </c>
      <c r="BI404">
        <f t="shared" si="314"/>
        <v>0</v>
      </c>
      <c r="BJ404">
        <f t="shared" si="315"/>
        <v>2.885983032329456</v>
      </c>
      <c r="BK404">
        <f t="shared" si="316"/>
        <v>2.9044561267736211</v>
      </c>
      <c r="BL404">
        <f t="shared" si="317"/>
        <v>1.5833207591863931</v>
      </c>
      <c r="BN404" s="19" t="b">
        <f t="shared" si="301"/>
        <v>0</v>
      </c>
      <c r="BO404" s="19" t="b">
        <f t="shared" si="302"/>
        <v>0</v>
      </c>
      <c r="BP404" s="19" t="b">
        <f t="shared" si="303"/>
        <v>0</v>
      </c>
      <c r="BQ404" s="19" t="b">
        <f t="shared" si="304"/>
        <v>0</v>
      </c>
      <c r="BR404" s="19" t="b">
        <f t="shared" si="305"/>
        <v>0</v>
      </c>
      <c r="BS404" s="19" t="b">
        <f t="shared" si="306"/>
        <v>0</v>
      </c>
      <c r="BT404" s="19" t="b">
        <f t="shared" si="307"/>
        <v>0</v>
      </c>
      <c r="BU404" s="19" t="b">
        <f t="shared" si="308"/>
        <v>0</v>
      </c>
    </row>
    <row r="405" spans="2:73" x14ac:dyDescent="0.3">
      <c r="B405" s="17" t="str">
        <f>VLOOKUP($AC405,LS_Coint_BD!$B$3:$D$1079,2)</f>
        <v>ENGI11</v>
      </c>
      <c r="C405" s="87" t="str">
        <f>VLOOKUP($AC405,LS_Coint_BD!$B$3:$D$1079,3)</f>
        <v>EMBR3</v>
      </c>
      <c r="D405" s="70">
        <f t="shared" si="318"/>
        <v>0</v>
      </c>
      <c r="E405" s="66">
        <f t="shared" si="319"/>
        <v>0</v>
      </c>
      <c r="F405" s="71">
        <f t="shared" si="320"/>
        <v>0</v>
      </c>
      <c r="G405" s="70">
        <f t="shared" si="321"/>
        <v>0.34721393510919718</v>
      </c>
      <c r="H405" s="66">
        <f t="shared" si="322"/>
        <v>1.5953986226275794</v>
      </c>
      <c r="I405" s="71">
        <f t="shared" si="323"/>
        <v>1.0635990817517196</v>
      </c>
      <c r="J405" s="70">
        <f t="shared" si="324"/>
        <v>0.49675748240981399</v>
      </c>
      <c r="K405" s="66">
        <f t="shared" si="325"/>
        <v>1.6705914696242961</v>
      </c>
      <c r="L405" s="71">
        <f t="shared" si="326"/>
        <v>1.1137276464161974</v>
      </c>
      <c r="M405" s="70">
        <f t="shared" si="327"/>
        <v>0.49431387023618178</v>
      </c>
      <c r="N405" s="66">
        <f t="shared" si="328"/>
        <v>1.6003041996108096</v>
      </c>
      <c r="O405" s="71">
        <f t="shared" si="329"/>
        <v>1.0668694664072065</v>
      </c>
      <c r="P405" s="70">
        <f t="shared" si="330"/>
        <v>0.42857653829895703</v>
      </c>
      <c r="Q405" s="66">
        <f t="shared" si="331"/>
        <v>1.7044591042325199</v>
      </c>
      <c r="R405" s="71">
        <f t="shared" si="332"/>
        <v>1.1363060694883467</v>
      </c>
      <c r="S405" s="70">
        <f t="shared" si="333"/>
        <v>0.49722213296920437</v>
      </c>
      <c r="T405" s="66">
        <f t="shared" si="334"/>
        <v>2.0706405320394339</v>
      </c>
      <c r="U405" s="71">
        <f t="shared" si="335"/>
        <v>1.3804270213596226</v>
      </c>
      <c r="V405" s="70">
        <f t="shared" si="336"/>
        <v>0.9808696272754549</v>
      </c>
      <c r="W405" s="66">
        <f t="shared" si="337"/>
        <v>3.0722808649799989</v>
      </c>
      <c r="X405" s="71">
        <f t="shared" si="338"/>
        <v>2.0481872433199992</v>
      </c>
      <c r="Y405" s="70">
        <f t="shared" si="339"/>
        <v>0</v>
      </c>
      <c r="Z405" s="66">
        <f t="shared" si="340"/>
        <v>0</v>
      </c>
      <c r="AA405" s="71">
        <f t="shared" si="341"/>
        <v>0</v>
      </c>
      <c r="AB405" s="98">
        <f>SUMIF(BN405:BU405,"VERDADEIRO",BN$3:$BU404)</f>
        <v>0</v>
      </c>
      <c r="AC405" s="97">
        <f t="shared" si="300"/>
        <v>402</v>
      </c>
      <c r="AD405">
        <f>RTD("tryd.rtdserver",,"COT",B405,"ULT")</f>
        <v>50.11</v>
      </c>
      <c r="AE405">
        <f>RTD("tryd.rtdserver",,"COT",C405,"ULT")</f>
        <v>9.4700000000000006</v>
      </c>
      <c r="AF405">
        <f>VLOOKUP($AC405,LS_Coint_BD!$B$3:$AQ$1079,AF$2)*$AD405+VLOOKUP($AC405,LS_Coint_BD!$B$3:$AQ$1079,AF$2+1)</f>
        <v>0</v>
      </c>
      <c r="AG405">
        <f>VLOOKUP($AC405,LS_Coint_BD!$B$3:$AQ$1079,AG$2)*$AD405+VLOOKUP($AC405,LS_Coint_BD!$B$3:$AQ$1079,AG$2+1)</f>
        <v>9.1227860648908035</v>
      </c>
      <c r="AH405">
        <f>VLOOKUP($AC405,LS_Coint_BD!$B$3:$AQ$1079,AH$2)*$AD405+VLOOKUP($AC405,LS_Coint_BD!$B$3:$AQ$1079,AH$2+1)</f>
        <v>8.9732425175901867</v>
      </c>
      <c r="AI405">
        <f>VLOOKUP($AC405,LS_Coint_BD!$B$3:$AQ$1079,AI$2)*$AD405+VLOOKUP($AC405,LS_Coint_BD!$B$3:$AQ$1079,AI$2+1)</f>
        <v>8.9756861297638189</v>
      </c>
      <c r="AJ405">
        <f>VLOOKUP($AC405,LS_Coint_BD!$B$3:$AQ$1079,AJ$2)*$AD405+VLOOKUP($AC405,LS_Coint_BD!$B$3:$AQ$1079,AJ$2+1)</f>
        <v>9.0414234617010436</v>
      </c>
      <c r="AK405">
        <f>VLOOKUP($AC405,LS_Coint_BD!$B$3:$AQ$1079,AK$2)*$AD405+VLOOKUP($AC405,LS_Coint_BD!$B$3:$AQ$1079,AK$2+1)</f>
        <v>8.9727778670307963</v>
      </c>
      <c r="AL405">
        <f>VLOOKUP($AC405,LS_Coint_BD!$B$3:$AQ$1079,AL$2)*$AD405+VLOOKUP($AC405,LS_Coint_BD!$B$3:$AQ$1079,AL$2+1)</f>
        <v>8.4891303727245457</v>
      </c>
      <c r="AM405">
        <f>VLOOKUP($AC405,LS_Coint_BD!$B$3:$AQ$1079,AM$2)*$AD405+VLOOKUP($AC405,LS_Coint_BD!$B$3:$AQ$1079,AM$2+1)</f>
        <v>0</v>
      </c>
      <c r="AN405">
        <f>VLOOKUP($AC405,LS_Coint_BD!$B$3:$AQ$1079,AN$2)</f>
        <v>0</v>
      </c>
      <c r="AO405">
        <f>VLOOKUP($AC405,LS_Coint_BD!$B$3:$AQ$1079,AO$2)</f>
        <v>0.53179954087586001</v>
      </c>
      <c r="AP405">
        <f>VLOOKUP($AC405,LS_Coint_BD!$B$3:$AQ$1079,AP$2)</f>
        <v>0.55686382320809802</v>
      </c>
      <c r="AQ405">
        <f>VLOOKUP($AC405,LS_Coint_BD!$B$3:$AQ$1079,AQ$2)</f>
        <v>0.53343473320360302</v>
      </c>
      <c r="AR405">
        <f>VLOOKUP($AC405,LS_Coint_BD!$B$3:$AQ$1079,AR$2)</f>
        <v>0.568153034744174</v>
      </c>
      <c r="AS405">
        <f>VLOOKUP($AC405,LS_Coint_BD!$B$3:$AQ$1079,AS$2)</f>
        <v>0.69021351067981096</v>
      </c>
      <c r="AT405">
        <f>VLOOKUP($AC405,LS_Coint_BD!$B$3:$AQ$1079,AT$2)</f>
        <v>1.0240936216600001</v>
      </c>
      <c r="AU405">
        <f>VLOOKUP($AC405,LS_Coint_BD!$B$3:$AQ$1079,AU$2)</f>
        <v>0</v>
      </c>
      <c r="AV405">
        <f>VLOOKUP($AC405,LS_Coint_BD!$B$3:$AQ$1079,AV$2)</f>
        <v>0</v>
      </c>
      <c r="AW405">
        <f>VLOOKUP($AC405,LS_Coint_BD!$B$3:$AQ$1079,AW$2)</f>
        <v>-3.4786988104921601E-16</v>
      </c>
      <c r="AX405">
        <f>VLOOKUP($AC405,LS_Coint_BD!$B$3:$AQ$1079,AX$2)</f>
        <v>1.4337737346587701E-15</v>
      </c>
      <c r="AY405">
        <f>VLOOKUP($AC405,LS_Coint_BD!$B$3:$AQ$1079,AY$2)</f>
        <v>5.4400928206632704E-16</v>
      </c>
      <c r="AZ405">
        <f>VLOOKUP($AC405,LS_Coint_BD!$B$3:$AQ$1079,AZ$2)</f>
        <v>-1.3026616822268501E-15</v>
      </c>
      <c r="BA405">
        <f>VLOOKUP($AC405,LS_Coint_BD!$B$3:$AQ$1079,BA$2)</f>
        <v>6.3948846218409005E-16</v>
      </c>
      <c r="BB405">
        <f>VLOOKUP($AC405,LS_Coint_BD!$B$3:$AQ$1079,BB$2)</f>
        <v>-7.4284013284010499E-16</v>
      </c>
      <c r="BC405">
        <f>VLOOKUP($AC405,LS_Coint_BD!$B$3:$AQ$1079,BC$2)</f>
        <v>0</v>
      </c>
      <c r="BD405">
        <f t="shared" si="309"/>
        <v>0</v>
      </c>
      <c r="BE405">
        <f t="shared" si="310"/>
        <v>1.0635990817517196</v>
      </c>
      <c r="BF405">
        <f t="shared" si="311"/>
        <v>1.1137276464161974</v>
      </c>
      <c r="BG405">
        <f t="shared" si="312"/>
        <v>1.0668694664072065</v>
      </c>
      <c r="BH405">
        <f t="shared" si="313"/>
        <v>1.1363060694883467</v>
      </c>
      <c r="BI405">
        <f t="shared" si="314"/>
        <v>1.3804270213596226</v>
      </c>
      <c r="BJ405">
        <f t="shared" si="315"/>
        <v>2.0481872433199992</v>
      </c>
      <c r="BK405">
        <f t="shared" si="316"/>
        <v>0</v>
      </c>
      <c r="BL405">
        <f t="shared" si="317"/>
        <v>0</v>
      </c>
      <c r="BN405" s="30" t="b">
        <f t="shared" si="301"/>
        <v>0</v>
      </c>
      <c r="BO405" s="30" t="b">
        <f t="shared" si="302"/>
        <v>0</v>
      </c>
      <c r="BP405" s="30" t="b">
        <f t="shared" si="303"/>
        <v>0</v>
      </c>
      <c r="BQ405" s="30" t="b">
        <f t="shared" si="304"/>
        <v>0</v>
      </c>
      <c r="BR405" s="30" t="b">
        <f t="shared" si="305"/>
        <v>0</v>
      </c>
      <c r="BS405" s="30" t="b">
        <f t="shared" si="306"/>
        <v>0</v>
      </c>
      <c r="BT405" s="30" t="b">
        <f t="shared" si="307"/>
        <v>0</v>
      </c>
      <c r="BU405" s="30" t="b">
        <f t="shared" si="308"/>
        <v>0</v>
      </c>
    </row>
    <row r="406" spans="2:73" x14ac:dyDescent="0.3">
      <c r="B406" s="17" t="str">
        <f>VLOOKUP($AC406,LS_Coint_BD!$B$3:$D$1079,2)</f>
        <v>ENGI11</v>
      </c>
      <c r="C406" s="87" t="str">
        <f>VLOOKUP($AC406,LS_Coint_BD!$B$3:$D$1079,3)</f>
        <v>HYPE3</v>
      </c>
      <c r="D406" s="68">
        <f t="shared" si="318"/>
        <v>-0.53073532749901631</v>
      </c>
      <c r="E406" s="65">
        <f t="shared" si="319"/>
        <v>-3.6932298724583692</v>
      </c>
      <c r="F406" s="69">
        <f t="shared" si="320"/>
        <v>-2.4621532483055795</v>
      </c>
      <c r="G406" s="68">
        <f t="shared" si="321"/>
        <v>0</v>
      </c>
      <c r="H406" s="65">
        <f t="shared" si="322"/>
        <v>0</v>
      </c>
      <c r="I406" s="69">
        <f t="shared" si="323"/>
        <v>0</v>
      </c>
      <c r="J406" s="68">
        <f t="shared" si="324"/>
        <v>0</v>
      </c>
      <c r="K406" s="65">
        <f t="shared" si="325"/>
        <v>0</v>
      </c>
      <c r="L406" s="69">
        <f t="shared" si="326"/>
        <v>0</v>
      </c>
      <c r="M406" s="68">
        <f t="shared" si="327"/>
        <v>-0.95971060055136803</v>
      </c>
      <c r="N406" s="65">
        <f t="shared" si="328"/>
        <v>-3.6377043434357388</v>
      </c>
      <c r="O406" s="69">
        <f t="shared" si="329"/>
        <v>-2.4251362289571592</v>
      </c>
      <c r="P406" s="68">
        <f t="shared" si="330"/>
        <v>-1.0186665057211783</v>
      </c>
      <c r="Q406" s="65">
        <f t="shared" si="331"/>
        <v>-3.8626282275556223</v>
      </c>
      <c r="R406" s="69">
        <f t="shared" si="332"/>
        <v>-2.5750854850370817</v>
      </c>
      <c r="S406" s="68">
        <f t="shared" si="333"/>
        <v>-1.0458691379909197</v>
      </c>
      <c r="T406" s="65">
        <f t="shared" si="334"/>
        <v>-4.0423186145747465</v>
      </c>
      <c r="U406" s="69">
        <f t="shared" si="335"/>
        <v>-2.694879076383164</v>
      </c>
      <c r="V406" s="68">
        <f t="shared" si="336"/>
        <v>-0.72517805324753226</v>
      </c>
      <c r="W406" s="65">
        <f t="shared" si="337"/>
        <v>-4.2527593745936079</v>
      </c>
      <c r="X406" s="69">
        <f t="shared" si="338"/>
        <v>-2.8351729163957384</v>
      </c>
      <c r="Y406" s="68">
        <f t="shared" si="339"/>
        <v>-0.60836321324133991</v>
      </c>
      <c r="Z406" s="65">
        <f t="shared" si="340"/>
        <v>-4.3771465909358387</v>
      </c>
      <c r="AA406" s="69">
        <f t="shared" si="341"/>
        <v>-2.9180977272905593</v>
      </c>
      <c r="AB406" s="98">
        <f>SUMIF(BN406:BU406,"VERDADEIRO",BN$3:$BU405)</f>
        <v>0</v>
      </c>
      <c r="AC406" s="97">
        <f t="shared" si="300"/>
        <v>403</v>
      </c>
      <c r="AD406">
        <f>RTD("tryd.rtdserver",,"COT",B406,"ULT")</f>
        <v>50.11</v>
      </c>
      <c r="AE406">
        <f>RTD("tryd.rtdserver",,"COT",C406,"ULT")</f>
        <v>33</v>
      </c>
      <c r="AF406">
        <f>VLOOKUP($AC406,LS_Coint_BD!$B$3:$AQ$1079,AF$2)*$AD406+VLOOKUP($AC406,LS_Coint_BD!$B$3:$AQ$1079,AF$2+1)</f>
        <v>33.530735327499016</v>
      </c>
      <c r="AG406">
        <f>VLOOKUP($AC406,LS_Coint_BD!$B$3:$AQ$1079,AG$2)*$AD406+VLOOKUP($AC406,LS_Coint_BD!$B$3:$AQ$1079,AG$2+1)</f>
        <v>0</v>
      </c>
      <c r="AH406">
        <f>VLOOKUP($AC406,LS_Coint_BD!$B$3:$AQ$1079,AH$2)*$AD406+VLOOKUP($AC406,LS_Coint_BD!$B$3:$AQ$1079,AH$2+1)</f>
        <v>0</v>
      </c>
      <c r="AI406">
        <f>VLOOKUP($AC406,LS_Coint_BD!$B$3:$AQ$1079,AI$2)*$AD406+VLOOKUP($AC406,LS_Coint_BD!$B$3:$AQ$1079,AI$2+1)</f>
        <v>33.959710600551368</v>
      </c>
      <c r="AJ406">
        <f>VLOOKUP($AC406,LS_Coint_BD!$B$3:$AQ$1079,AJ$2)*$AD406+VLOOKUP($AC406,LS_Coint_BD!$B$3:$AQ$1079,AJ$2+1)</f>
        <v>34.018666505721178</v>
      </c>
      <c r="AK406">
        <f>VLOOKUP($AC406,LS_Coint_BD!$B$3:$AQ$1079,AK$2)*$AD406+VLOOKUP($AC406,LS_Coint_BD!$B$3:$AQ$1079,AK$2+1)</f>
        <v>34.04586913799092</v>
      </c>
      <c r="AL406">
        <f>VLOOKUP($AC406,LS_Coint_BD!$B$3:$AQ$1079,AL$2)*$AD406+VLOOKUP($AC406,LS_Coint_BD!$B$3:$AQ$1079,AL$2+1)</f>
        <v>33.725178053247532</v>
      </c>
      <c r="AM406">
        <f>VLOOKUP($AC406,LS_Coint_BD!$B$3:$AQ$1079,AM$2)*$AD406+VLOOKUP($AC406,LS_Coint_BD!$B$3:$AQ$1079,AM$2+1)</f>
        <v>33.60836321324134</v>
      </c>
      <c r="AN406">
        <f>VLOOKUP($AC406,LS_Coint_BD!$B$3:$AQ$1079,AN$2)</f>
        <v>1.23107662415279</v>
      </c>
      <c r="AO406">
        <f>VLOOKUP($AC406,LS_Coint_BD!$B$3:$AQ$1079,AO$2)</f>
        <v>0</v>
      </c>
      <c r="AP406">
        <f>VLOOKUP($AC406,LS_Coint_BD!$B$3:$AQ$1079,AP$2)</f>
        <v>0</v>
      </c>
      <c r="AQ406">
        <f>VLOOKUP($AC406,LS_Coint_BD!$B$3:$AQ$1079,AQ$2)</f>
        <v>1.21256811447858</v>
      </c>
      <c r="AR406">
        <f>VLOOKUP($AC406,LS_Coint_BD!$B$3:$AQ$1079,AR$2)</f>
        <v>1.28754274251854</v>
      </c>
      <c r="AS406">
        <f>VLOOKUP($AC406,LS_Coint_BD!$B$3:$AQ$1079,AS$2)</f>
        <v>1.34743953819158</v>
      </c>
      <c r="AT406">
        <f>VLOOKUP($AC406,LS_Coint_BD!$B$3:$AQ$1079,AT$2)</f>
        <v>1.4175864581978701</v>
      </c>
      <c r="AU406">
        <f>VLOOKUP($AC406,LS_Coint_BD!$B$3:$AQ$1079,AU$2)</f>
        <v>1.4590488636452801</v>
      </c>
      <c r="AV406">
        <f>VLOOKUP($AC406,LS_Coint_BD!$B$3:$AQ$1079,AV$2)</f>
        <v>3.1974423109204502E-16</v>
      </c>
      <c r="AW406">
        <f>VLOOKUP($AC406,LS_Coint_BD!$B$3:$AQ$1079,AW$2)</f>
        <v>0</v>
      </c>
      <c r="AX406">
        <f>VLOOKUP($AC406,LS_Coint_BD!$B$3:$AQ$1079,AX$2)</f>
        <v>0</v>
      </c>
      <c r="AY406">
        <f>VLOOKUP($AC406,LS_Coint_BD!$B$3:$AQ$1079,AY$2)</f>
        <v>8.4376949871511903E-16</v>
      </c>
      <c r="AZ406">
        <f>VLOOKUP($AC406,LS_Coint_BD!$B$3:$AQ$1079,AZ$2)</f>
        <v>-1.6776703483224599E-15</v>
      </c>
      <c r="BA406">
        <f>VLOOKUP($AC406,LS_Coint_BD!$B$3:$AQ$1079,BA$2)</f>
        <v>-3.9257486150745503E-15</v>
      </c>
      <c r="BB406">
        <f>VLOOKUP($AC406,LS_Coint_BD!$B$3:$AQ$1079,BB$2)</f>
        <v>1.7602081408602501E-15</v>
      </c>
      <c r="BC406">
        <f>VLOOKUP($AC406,LS_Coint_BD!$B$3:$AQ$1079,BC$2)</f>
        <v>1.05160324892495E-15</v>
      </c>
      <c r="BD406">
        <f t="shared" si="309"/>
        <v>-2.4621532483055795</v>
      </c>
      <c r="BE406">
        <f t="shared" si="310"/>
        <v>0</v>
      </c>
      <c r="BF406">
        <f t="shared" si="311"/>
        <v>0</v>
      </c>
      <c r="BG406">
        <f t="shared" si="312"/>
        <v>-2.4251362289571592</v>
      </c>
      <c r="BH406">
        <f t="shared" si="313"/>
        <v>-2.5750854850370817</v>
      </c>
      <c r="BI406">
        <f t="shared" si="314"/>
        <v>-2.694879076383164</v>
      </c>
      <c r="BJ406">
        <f t="shared" si="315"/>
        <v>-2.8351729163957384</v>
      </c>
      <c r="BK406">
        <f t="shared" si="316"/>
        <v>-2.9180977272905593</v>
      </c>
      <c r="BL406">
        <f t="shared" si="317"/>
        <v>-2.4621532483055799</v>
      </c>
      <c r="BN406" s="19" t="b">
        <f t="shared" si="301"/>
        <v>0</v>
      </c>
      <c r="BO406" s="19" t="b">
        <f t="shared" si="302"/>
        <v>0</v>
      </c>
      <c r="BP406" s="19" t="b">
        <f t="shared" si="303"/>
        <v>0</v>
      </c>
      <c r="BQ406" s="19" t="b">
        <f t="shared" si="304"/>
        <v>0</v>
      </c>
      <c r="BR406" s="19" t="b">
        <f t="shared" si="305"/>
        <v>0</v>
      </c>
      <c r="BS406" s="19" t="b">
        <f t="shared" si="306"/>
        <v>0</v>
      </c>
      <c r="BT406" s="19" t="b">
        <f t="shared" si="307"/>
        <v>0</v>
      </c>
      <c r="BU406" s="19" t="b">
        <f t="shared" si="308"/>
        <v>0</v>
      </c>
    </row>
    <row r="407" spans="2:73" x14ac:dyDescent="0.3">
      <c r="B407" s="17" t="str">
        <f>VLOOKUP($AC407,LS_Coint_BD!$B$3:$D$1079,2)</f>
        <v>ENGI11</v>
      </c>
      <c r="C407" s="87" t="str">
        <f>VLOOKUP($AC407,LS_Coint_BD!$B$3:$D$1079,3)</f>
        <v>IGTA3</v>
      </c>
      <c r="D407" s="70">
        <f t="shared" si="318"/>
        <v>0</v>
      </c>
      <c r="E407" s="66">
        <f t="shared" si="319"/>
        <v>0</v>
      </c>
      <c r="F407" s="71">
        <f t="shared" si="320"/>
        <v>0</v>
      </c>
      <c r="G407" s="70">
        <f t="shared" si="321"/>
        <v>0</v>
      </c>
      <c r="H407" s="66">
        <f t="shared" si="322"/>
        <v>0</v>
      </c>
      <c r="I407" s="71">
        <f t="shared" si="323"/>
        <v>0</v>
      </c>
      <c r="J407" s="70">
        <f t="shared" si="324"/>
        <v>-1.4414244923581592</v>
      </c>
      <c r="K407" s="66">
        <f t="shared" si="325"/>
        <v>-5.3500743667842547</v>
      </c>
      <c r="L407" s="71">
        <f t="shared" si="326"/>
        <v>-3.5667162445228366</v>
      </c>
      <c r="M407" s="70">
        <f t="shared" si="327"/>
        <v>-1.2858359842851641</v>
      </c>
      <c r="N407" s="66">
        <f t="shared" si="328"/>
        <v>-5.1657703954511742</v>
      </c>
      <c r="O407" s="71">
        <f t="shared" si="329"/>
        <v>-3.4438469303007828</v>
      </c>
      <c r="P407" s="70">
        <f t="shared" si="330"/>
        <v>-1.4006136620829466</v>
      </c>
      <c r="Q407" s="66">
        <f t="shared" si="331"/>
        <v>-5.2178323935310864</v>
      </c>
      <c r="R407" s="71">
        <f t="shared" si="332"/>
        <v>-3.4785549290207243</v>
      </c>
      <c r="S407" s="70">
        <f t="shared" si="333"/>
        <v>-1.6448490873218304</v>
      </c>
      <c r="T407" s="66">
        <f t="shared" si="334"/>
        <v>-5.410024442326983</v>
      </c>
      <c r="U407" s="71">
        <f t="shared" si="335"/>
        <v>-3.6066829615513218</v>
      </c>
      <c r="V407" s="70">
        <f t="shared" si="336"/>
        <v>-1.3765493595640805</v>
      </c>
      <c r="W407" s="66">
        <f t="shared" si="337"/>
        <v>-5.8186694949481224</v>
      </c>
      <c r="X407" s="71">
        <f t="shared" si="338"/>
        <v>-3.8791129966320814</v>
      </c>
      <c r="Y407" s="70">
        <f t="shared" si="339"/>
        <v>-4.7759004114009684</v>
      </c>
      <c r="Z407" s="66">
        <f t="shared" si="340"/>
        <v>-9.8344741536136731</v>
      </c>
      <c r="AA407" s="71">
        <f t="shared" si="341"/>
        <v>-6.5563161024091148</v>
      </c>
      <c r="AB407" s="98">
        <f>SUMIF(BN407:BU407,"VERDADEIRO",BN$3:$BU406)</f>
        <v>0</v>
      </c>
      <c r="AC407" s="97">
        <f t="shared" si="300"/>
        <v>404</v>
      </c>
      <c r="AD407">
        <f>RTD("tryd.rtdserver",,"COT",B407,"ULT")</f>
        <v>50.11</v>
      </c>
      <c r="AE407">
        <f>RTD("tryd.rtdserver",,"COT",C407,"ULT")</f>
        <v>35.19</v>
      </c>
      <c r="AF407">
        <f>VLOOKUP($AC407,LS_Coint_BD!$B$3:$AQ$1079,AF$2)*$AD407+VLOOKUP($AC407,LS_Coint_BD!$B$3:$AQ$1079,AF$2+1)</f>
        <v>0</v>
      </c>
      <c r="AG407">
        <f>VLOOKUP($AC407,LS_Coint_BD!$B$3:$AQ$1079,AG$2)*$AD407+VLOOKUP($AC407,LS_Coint_BD!$B$3:$AQ$1079,AG$2+1)</f>
        <v>0</v>
      </c>
      <c r="AH407">
        <f>VLOOKUP($AC407,LS_Coint_BD!$B$3:$AQ$1079,AH$2)*$AD407+VLOOKUP($AC407,LS_Coint_BD!$B$3:$AQ$1079,AH$2+1)</f>
        <v>36.631424492358157</v>
      </c>
      <c r="AI407">
        <f>VLOOKUP($AC407,LS_Coint_BD!$B$3:$AQ$1079,AI$2)*$AD407+VLOOKUP($AC407,LS_Coint_BD!$B$3:$AQ$1079,AI$2+1)</f>
        <v>36.475835984285162</v>
      </c>
      <c r="AJ407">
        <f>VLOOKUP($AC407,LS_Coint_BD!$B$3:$AQ$1079,AJ$2)*$AD407+VLOOKUP($AC407,LS_Coint_BD!$B$3:$AQ$1079,AJ$2+1)</f>
        <v>36.590613662082944</v>
      </c>
      <c r="AK407">
        <f>VLOOKUP($AC407,LS_Coint_BD!$B$3:$AQ$1079,AK$2)*$AD407+VLOOKUP($AC407,LS_Coint_BD!$B$3:$AQ$1079,AK$2+1)</f>
        <v>36.834849087321828</v>
      </c>
      <c r="AL407">
        <f>VLOOKUP($AC407,LS_Coint_BD!$B$3:$AQ$1079,AL$2)*$AD407+VLOOKUP($AC407,LS_Coint_BD!$B$3:$AQ$1079,AL$2+1)</f>
        <v>36.566549359564078</v>
      </c>
      <c r="AM407">
        <f>VLOOKUP($AC407,LS_Coint_BD!$B$3:$AQ$1079,AM$2)*$AD407+VLOOKUP($AC407,LS_Coint_BD!$B$3:$AQ$1079,AM$2+1)</f>
        <v>39.965900411400966</v>
      </c>
      <c r="AN407">
        <f>VLOOKUP($AC407,LS_Coint_BD!$B$3:$AQ$1079,AN$2)</f>
        <v>0</v>
      </c>
      <c r="AO407">
        <f>VLOOKUP($AC407,LS_Coint_BD!$B$3:$AQ$1079,AO$2)</f>
        <v>0</v>
      </c>
      <c r="AP407">
        <f>VLOOKUP($AC407,LS_Coint_BD!$B$3:$AQ$1079,AP$2)</f>
        <v>1.7833581222614201</v>
      </c>
      <c r="AQ407">
        <f>VLOOKUP($AC407,LS_Coint_BD!$B$3:$AQ$1079,AQ$2)</f>
        <v>1.7219234651503901</v>
      </c>
      <c r="AR407">
        <f>VLOOKUP($AC407,LS_Coint_BD!$B$3:$AQ$1079,AR$2)</f>
        <v>1.7392774645103599</v>
      </c>
      <c r="AS407">
        <f>VLOOKUP($AC407,LS_Coint_BD!$B$3:$AQ$1079,AS$2)</f>
        <v>1.80334148077566</v>
      </c>
      <c r="AT407">
        <f>VLOOKUP($AC407,LS_Coint_BD!$B$3:$AQ$1079,AT$2)</f>
        <v>1.93955649831604</v>
      </c>
      <c r="AU407">
        <f>VLOOKUP($AC407,LS_Coint_BD!$B$3:$AQ$1079,AU$2)</f>
        <v>3.2781580512045601</v>
      </c>
      <c r="AV407">
        <f>VLOOKUP($AC407,LS_Coint_BD!$B$3:$AQ$1079,AV$2)</f>
        <v>0</v>
      </c>
      <c r="AW407">
        <f>VLOOKUP($AC407,LS_Coint_BD!$B$3:$AQ$1079,AW$2)</f>
        <v>0</v>
      </c>
      <c r="AX407">
        <f>VLOOKUP($AC407,LS_Coint_BD!$B$3:$AQ$1079,AX$2)</f>
        <v>3.5527136788005001E-15</v>
      </c>
      <c r="AY407">
        <f>VLOOKUP($AC407,LS_Coint_BD!$B$3:$AQ$1079,AY$2)</f>
        <v>-2.5313084961453601E-15</v>
      </c>
      <c r="AZ407">
        <f>VLOOKUP($AC407,LS_Coint_BD!$B$3:$AQ$1079,AZ$2)</f>
        <v>-4.4408920985006301E-15</v>
      </c>
      <c r="BA407">
        <f>VLOOKUP($AC407,LS_Coint_BD!$B$3:$AQ$1079,BA$2)</f>
        <v>-1.74082970261225E-15</v>
      </c>
      <c r="BB407">
        <f>VLOOKUP($AC407,LS_Coint_BD!$B$3:$AQ$1079,BB$2)</f>
        <v>-1.4210854715202001E-15</v>
      </c>
      <c r="BC407">
        <f>VLOOKUP($AC407,LS_Coint_BD!$B$3:$AQ$1079,BC$2)</f>
        <v>5.2864379540551501E-15</v>
      </c>
      <c r="BD407">
        <f t="shared" si="309"/>
        <v>0</v>
      </c>
      <c r="BE407">
        <f t="shared" si="310"/>
        <v>0</v>
      </c>
      <c r="BF407">
        <f t="shared" si="311"/>
        <v>-3.5667162445228366</v>
      </c>
      <c r="BG407">
        <f t="shared" si="312"/>
        <v>-3.4438469303007828</v>
      </c>
      <c r="BH407">
        <f t="shared" si="313"/>
        <v>-3.4785549290207243</v>
      </c>
      <c r="BI407">
        <f t="shared" si="314"/>
        <v>-3.6066829615513218</v>
      </c>
      <c r="BJ407">
        <f t="shared" si="315"/>
        <v>-3.8791129966320814</v>
      </c>
      <c r="BK407">
        <f t="shared" si="316"/>
        <v>-6.5563161024091148</v>
      </c>
      <c r="BL407">
        <f t="shared" si="317"/>
        <v>0</v>
      </c>
      <c r="BN407" s="30" t="b">
        <f t="shared" si="301"/>
        <v>0</v>
      </c>
      <c r="BO407" s="30" t="b">
        <f t="shared" si="302"/>
        <v>0</v>
      </c>
      <c r="BP407" s="30" t="b">
        <f t="shared" si="303"/>
        <v>0</v>
      </c>
      <c r="BQ407" s="30" t="b">
        <f t="shared" si="304"/>
        <v>0</v>
      </c>
      <c r="BR407" s="30" t="b">
        <f t="shared" si="305"/>
        <v>0</v>
      </c>
      <c r="BS407" s="30" t="b">
        <f t="shared" si="306"/>
        <v>0</v>
      </c>
      <c r="BT407" s="30" t="b">
        <f t="shared" si="307"/>
        <v>0</v>
      </c>
      <c r="BU407" s="30" t="b">
        <f t="shared" si="308"/>
        <v>0</v>
      </c>
    </row>
    <row r="408" spans="2:73" x14ac:dyDescent="0.3">
      <c r="B408" s="17" t="str">
        <f>VLOOKUP($AC408,LS_Coint_BD!$B$3:$D$1079,2)</f>
        <v>ENGI11</v>
      </c>
      <c r="C408" s="87" t="str">
        <f>VLOOKUP($AC408,LS_Coint_BD!$B$3:$D$1079,3)</f>
        <v>IRBR3</v>
      </c>
      <c r="D408" s="68">
        <f t="shared" si="318"/>
        <v>-0.3876504351422545</v>
      </c>
      <c r="E408" s="65">
        <f t="shared" si="319"/>
        <v>-1.7767254764205453</v>
      </c>
      <c r="F408" s="69">
        <f t="shared" si="320"/>
        <v>-1.1844836509470302</v>
      </c>
      <c r="G408" s="68">
        <f t="shared" si="321"/>
        <v>-0.4560890891382412</v>
      </c>
      <c r="H408" s="65">
        <f t="shared" si="322"/>
        <v>-1.7744591033062398</v>
      </c>
      <c r="I408" s="69">
        <f t="shared" si="323"/>
        <v>-1.1829727355374933</v>
      </c>
      <c r="J408" s="68">
        <f t="shared" si="324"/>
        <v>-0.65547052687793439</v>
      </c>
      <c r="K408" s="65">
        <f t="shared" si="325"/>
        <v>-1.9798903999033441</v>
      </c>
      <c r="L408" s="69">
        <f t="shared" si="326"/>
        <v>-1.3199269332688961</v>
      </c>
      <c r="M408" s="68">
        <f t="shared" si="327"/>
        <v>0</v>
      </c>
      <c r="N408" s="65">
        <f t="shared" si="328"/>
        <v>0</v>
      </c>
      <c r="O408" s="69">
        <f t="shared" si="329"/>
        <v>0</v>
      </c>
      <c r="P408" s="68">
        <f t="shared" si="330"/>
        <v>0</v>
      </c>
      <c r="Q408" s="65">
        <f t="shared" si="331"/>
        <v>0</v>
      </c>
      <c r="R408" s="69">
        <f t="shared" si="332"/>
        <v>0</v>
      </c>
      <c r="S408" s="68">
        <f t="shared" si="333"/>
        <v>-1.2681340129773364</v>
      </c>
      <c r="T408" s="65">
        <f t="shared" si="334"/>
        <v>-3.4843652852097611</v>
      </c>
      <c r="U408" s="69">
        <f t="shared" si="335"/>
        <v>-2.3229101901398406</v>
      </c>
      <c r="V408" s="68">
        <f t="shared" si="336"/>
        <v>0</v>
      </c>
      <c r="W408" s="65">
        <f t="shared" si="337"/>
        <v>0</v>
      </c>
      <c r="X408" s="69">
        <f t="shared" si="338"/>
        <v>0</v>
      </c>
      <c r="Y408" s="68">
        <f t="shared" si="339"/>
        <v>-6.7215860088804682</v>
      </c>
      <c r="Z408" s="65">
        <f t="shared" si="340"/>
        <v>-15.366651730355523</v>
      </c>
      <c r="AA408" s="69">
        <f t="shared" si="341"/>
        <v>-10.244434486903682</v>
      </c>
      <c r="AB408" s="98">
        <f>SUMIF(BN408:BU408,"VERDADEIRO",BN$3:$BU407)</f>
        <v>0</v>
      </c>
      <c r="AC408" s="97">
        <f t="shared" si="300"/>
        <v>405</v>
      </c>
      <c r="AD408">
        <f>RTD("tryd.rtdserver",,"COT",B408,"ULT")</f>
        <v>50.11</v>
      </c>
      <c r="AE408">
        <f>RTD("tryd.rtdserver",,"COT",C408,"ULT")</f>
        <v>6.91</v>
      </c>
      <c r="AF408">
        <f>VLOOKUP($AC408,LS_Coint_BD!$B$3:$AQ$1079,AF$2)*$AD408+VLOOKUP($AC408,LS_Coint_BD!$B$3:$AQ$1079,AF$2+1)</f>
        <v>7.2976504351422546</v>
      </c>
      <c r="AG408">
        <f>VLOOKUP($AC408,LS_Coint_BD!$B$3:$AQ$1079,AG$2)*$AD408+VLOOKUP($AC408,LS_Coint_BD!$B$3:$AQ$1079,AG$2+1)</f>
        <v>7.3660890891382413</v>
      </c>
      <c r="AH408">
        <f>VLOOKUP($AC408,LS_Coint_BD!$B$3:$AQ$1079,AH$2)*$AD408+VLOOKUP($AC408,LS_Coint_BD!$B$3:$AQ$1079,AH$2+1)</f>
        <v>7.5654705268779345</v>
      </c>
      <c r="AI408">
        <f>VLOOKUP($AC408,LS_Coint_BD!$B$3:$AQ$1079,AI$2)*$AD408+VLOOKUP($AC408,LS_Coint_BD!$B$3:$AQ$1079,AI$2+1)</f>
        <v>0</v>
      </c>
      <c r="AJ408">
        <f>VLOOKUP($AC408,LS_Coint_BD!$B$3:$AQ$1079,AJ$2)*$AD408+VLOOKUP($AC408,LS_Coint_BD!$B$3:$AQ$1079,AJ$2+1)</f>
        <v>0</v>
      </c>
      <c r="AK408">
        <f>VLOOKUP($AC408,LS_Coint_BD!$B$3:$AQ$1079,AK$2)*$AD408+VLOOKUP($AC408,LS_Coint_BD!$B$3:$AQ$1079,AK$2+1)</f>
        <v>8.1781340129773366</v>
      </c>
      <c r="AL408">
        <f>VLOOKUP($AC408,LS_Coint_BD!$B$3:$AQ$1079,AL$2)*$AD408+VLOOKUP($AC408,LS_Coint_BD!$B$3:$AQ$1079,AL$2+1)</f>
        <v>0</v>
      </c>
      <c r="AM408">
        <f>VLOOKUP($AC408,LS_Coint_BD!$B$3:$AQ$1079,AM$2)*$AD408+VLOOKUP($AC408,LS_Coint_BD!$B$3:$AQ$1079,AM$2+1)</f>
        <v>13.631586008880468</v>
      </c>
      <c r="AN408">
        <f>VLOOKUP($AC408,LS_Coint_BD!$B$3:$AQ$1079,AN$2)</f>
        <v>0.592241825473515</v>
      </c>
      <c r="AO408">
        <f>VLOOKUP($AC408,LS_Coint_BD!$B$3:$AQ$1079,AO$2)</f>
        <v>0.59148636776874697</v>
      </c>
      <c r="AP408">
        <f>VLOOKUP($AC408,LS_Coint_BD!$B$3:$AQ$1079,AP$2)</f>
        <v>0.65996346663444805</v>
      </c>
      <c r="AQ408">
        <f>VLOOKUP($AC408,LS_Coint_BD!$B$3:$AQ$1079,AQ$2)</f>
        <v>0</v>
      </c>
      <c r="AR408">
        <f>VLOOKUP($AC408,LS_Coint_BD!$B$3:$AQ$1079,AR$2)</f>
        <v>0</v>
      </c>
      <c r="AS408">
        <f>VLOOKUP($AC408,LS_Coint_BD!$B$3:$AQ$1079,AS$2)</f>
        <v>1.1614550950699201</v>
      </c>
      <c r="AT408">
        <f>VLOOKUP($AC408,LS_Coint_BD!$B$3:$AQ$1079,AT$2)</f>
        <v>0</v>
      </c>
      <c r="AU408">
        <f>VLOOKUP($AC408,LS_Coint_BD!$B$3:$AQ$1079,AU$2)</f>
        <v>5.12221724345184</v>
      </c>
      <c r="AV408">
        <f>VLOOKUP($AC408,LS_Coint_BD!$B$3:$AQ$1079,AV$2)</f>
        <v>-1.7763568394002501E-16</v>
      </c>
      <c r="AW408">
        <f>VLOOKUP($AC408,LS_Coint_BD!$B$3:$AQ$1079,AW$2)</f>
        <v>6.9573976209843103E-16</v>
      </c>
      <c r="AX408">
        <f>VLOOKUP($AC408,LS_Coint_BD!$B$3:$AQ$1079,AX$2)</f>
        <v>2.5376526277146401E-17</v>
      </c>
      <c r="AY408">
        <f>VLOOKUP($AC408,LS_Coint_BD!$B$3:$AQ$1079,AY$2)</f>
        <v>0</v>
      </c>
      <c r="AZ408">
        <f>VLOOKUP($AC408,LS_Coint_BD!$B$3:$AQ$1079,AZ$2)</f>
        <v>0</v>
      </c>
      <c r="BA408">
        <f>VLOOKUP($AC408,LS_Coint_BD!$B$3:$AQ$1079,BA$2)</f>
        <v>-2.8421709430403998E-16</v>
      </c>
      <c r="BB408">
        <f>VLOOKUP($AC408,LS_Coint_BD!$B$3:$AQ$1079,BB$2)</f>
        <v>0</v>
      </c>
      <c r="BC408">
        <f>VLOOKUP($AC408,LS_Coint_BD!$B$3:$AQ$1079,BC$2)</f>
        <v>-1.36424205265939E-15</v>
      </c>
      <c r="BD408">
        <f t="shared" si="309"/>
        <v>-1.1844836509470302</v>
      </c>
      <c r="BE408">
        <f t="shared" si="310"/>
        <v>-1.1829727355374933</v>
      </c>
      <c r="BF408">
        <f t="shared" si="311"/>
        <v>-1.3199269332688961</v>
      </c>
      <c r="BG408">
        <f t="shared" si="312"/>
        <v>0</v>
      </c>
      <c r="BH408">
        <f t="shared" si="313"/>
        <v>0</v>
      </c>
      <c r="BI408">
        <f t="shared" si="314"/>
        <v>-2.3229101901398406</v>
      </c>
      <c r="BJ408">
        <f t="shared" si="315"/>
        <v>0</v>
      </c>
      <c r="BK408">
        <f t="shared" si="316"/>
        <v>-10.244434486903682</v>
      </c>
      <c r="BL408">
        <f t="shared" si="317"/>
        <v>-1.1844836509470298</v>
      </c>
      <c r="BN408" s="19" t="b">
        <f t="shared" si="301"/>
        <v>0</v>
      </c>
      <c r="BO408" s="19" t="b">
        <f t="shared" si="302"/>
        <v>0</v>
      </c>
      <c r="BP408" s="19" t="b">
        <f t="shared" si="303"/>
        <v>0</v>
      </c>
      <c r="BQ408" s="19" t="b">
        <f t="shared" si="304"/>
        <v>0</v>
      </c>
      <c r="BR408" s="19" t="b">
        <f t="shared" si="305"/>
        <v>0</v>
      </c>
      <c r="BS408" s="19" t="b">
        <f t="shared" si="306"/>
        <v>0</v>
      </c>
      <c r="BT408" s="19" t="b">
        <f t="shared" si="307"/>
        <v>0</v>
      </c>
      <c r="BU408" s="19" t="b">
        <f t="shared" si="308"/>
        <v>0</v>
      </c>
    </row>
    <row r="409" spans="2:73" x14ac:dyDescent="0.3">
      <c r="B409" s="17" t="str">
        <f>VLOOKUP($AC409,LS_Coint_BD!$B$3:$D$1079,2)</f>
        <v>ENGI11</v>
      </c>
      <c r="C409" s="87" t="str">
        <f>VLOOKUP($AC409,LS_Coint_BD!$B$3:$D$1079,3)</f>
        <v>ITSA4</v>
      </c>
      <c r="D409" s="70">
        <f t="shared" si="318"/>
        <v>0</v>
      </c>
      <c r="E409" s="66">
        <f t="shared" si="319"/>
        <v>0</v>
      </c>
      <c r="F409" s="71">
        <f t="shared" si="320"/>
        <v>0</v>
      </c>
      <c r="G409" s="70">
        <f t="shared" si="321"/>
        <v>-0.6903170560129297</v>
      </c>
      <c r="H409" s="66">
        <f t="shared" si="322"/>
        <v>-1.4928966687277352</v>
      </c>
      <c r="I409" s="71">
        <f t="shared" si="323"/>
        <v>-0.99526444581849016</v>
      </c>
      <c r="J409" s="70">
        <f t="shared" si="324"/>
        <v>0</v>
      </c>
      <c r="K409" s="66">
        <f t="shared" si="325"/>
        <v>0</v>
      </c>
      <c r="L409" s="71">
        <f t="shared" si="326"/>
        <v>0</v>
      </c>
      <c r="M409" s="70">
        <f t="shared" si="327"/>
        <v>-0.32266150991924647</v>
      </c>
      <c r="N409" s="66">
        <f t="shared" si="328"/>
        <v>-1.6985994550353731</v>
      </c>
      <c r="O409" s="71">
        <f t="shared" si="329"/>
        <v>-1.1323996366902487</v>
      </c>
      <c r="P409" s="70">
        <f t="shared" si="330"/>
        <v>0</v>
      </c>
      <c r="Q409" s="66">
        <f t="shared" si="331"/>
        <v>0</v>
      </c>
      <c r="R409" s="71">
        <f t="shared" si="332"/>
        <v>0</v>
      </c>
      <c r="S409" s="70">
        <f t="shared" si="333"/>
        <v>-0.23974435591624932</v>
      </c>
      <c r="T409" s="66">
        <f t="shared" si="334"/>
        <v>-1.886950573037085</v>
      </c>
      <c r="U409" s="71">
        <f t="shared" si="335"/>
        <v>-1.2579670486913901</v>
      </c>
      <c r="V409" s="70">
        <f t="shared" si="336"/>
        <v>-0.13231335487721729</v>
      </c>
      <c r="W409" s="66">
        <f t="shared" si="337"/>
        <v>-1.8753363703989039</v>
      </c>
      <c r="X409" s="71">
        <f t="shared" si="338"/>
        <v>-1.2502242469326026</v>
      </c>
      <c r="Y409" s="70">
        <f t="shared" si="339"/>
        <v>-8.7129404667313892E-2</v>
      </c>
      <c r="Z409" s="66">
        <f t="shared" si="340"/>
        <v>-1.8023664129971757</v>
      </c>
      <c r="AA409" s="71">
        <f t="shared" si="341"/>
        <v>-1.2015776086647838</v>
      </c>
      <c r="AB409" s="98">
        <f>SUMIF(BN409:BU409,"VERDADEIRO",BN$3:$BU408)</f>
        <v>0</v>
      </c>
      <c r="AC409" s="97">
        <f t="shared" si="300"/>
        <v>406</v>
      </c>
      <c r="AD409">
        <f>RTD("tryd.rtdserver",,"COT",B409,"ULT")</f>
        <v>50.11</v>
      </c>
      <c r="AE409">
        <f>RTD("tryd.rtdserver",,"COT",C409,"ULT")</f>
        <v>10.76</v>
      </c>
      <c r="AF409">
        <f>VLOOKUP($AC409,LS_Coint_BD!$B$3:$AQ$1079,AF$2)*$AD409+VLOOKUP($AC409,LS_Coint_BD!$B$3:$AQ$1079,AF$2+1)</f>
        <v>0</v>
      </c>
      <c r="AG409">
        <f>VLOOKUP($AC409,LS_Coint_BD!$B$3:$AQ$1079,AG$2)*$AD409+VLOOKUP($AC409,LS_Coint_BD!$B$3:$AQ$1079,AG$2+1)</f>
        <v>11.450317056012929</v>
      </c>
      <c r="AH409">
        <f>VLOOKUP($AC409,LS_Coint_BD!$B$3:$AQ$1079,AH$2)*$AD409+VLOOKUP($AC409,LS_Coint_BD!$B$3:$AQ$1079,AH$2+1)</f>
        <v>0</v>
      </c>
      <c r="AI409">
        <f>VLOOKUP($AC409,LS_Coint_BD!$B$3:$AQ$1079,AI$2)*$AD409+VLOOKUP($AC409,LS_Coint_BD!$B$3:$AQ$1079,AI$2+1)</f>
        <v>11.082661509919246</v>
      </c>
      <c r="AJ409">
        <f>VLOOKUP($AC409,LS_Coint_BD!$B$3:$AQ$1079,AJ$2)*$AD409+VLOOKUP($AC409,LS_Coint_BD!$B$3:$AQ$1079,AJ$2+1)</f>
        <v>0</v>
      </c>
      <c r="AK409">
        <f>VLOOKUP($AC409,LS_Coint_BD!$B$3:$AQ$1079,AK$2)*$AD409+VLOOKUP($AC409,LS_Coint_BD!$B$3:$AQ$1079,AK$2+1)</f>
        <v>10.999744355916249</v>
      </c>
      <c r="AL409">
        <f>VLOOKUP($AC409,LS_Coint_BD!$B$3:$AQ$1079,AL$2)*$AD409+VLOOKUP($AC409,LS_Coint_BD!$B$3:$AQ$1079,AL$2+1)</f>
        <v>10.892313354877217</v>
      </c>
      <c r="AM409">
        <f>VLOOKUP($AC409,LS_Coint_BD!$B$3:$AQ$1079,AM$2)*$AD409+VLOOKUP($AC409,LS_Coint_BD!$B$3:$AQ$1079,AM$2+1)</f>
        <v>10.847129404667314</v>
      </c>
      <c r="AN409">
        <f>VLOOKUP($AC409,LS_Coint_BD!$B$3:$AQ$1079,AN$2)</f>
        <v>0</v>
      </c>
      <c r="AO409">
        <f>VLOOKUP($AC409,LS_Coint_BD!$B$3:$AQ$1079,AO$2)</f>
        <v>0.49763222290924503</v>
      </c>
      <c r="AP409">
        <f>VLOOKUP($AC409,LS_Coint_BD!$B$3:$AQ$1079,AP$2)</f>
        <v>0</v>
      </c>
      <c r="AQ409">
        <f>VLOOKUP($AC409,LS_Coint_BD!$B$3:$AQ$1079,AQ$2)</f>
        <v>0.56619981834512501</v>
      </c>
      <c r="AR409">
        <f>VLOOKUP($AC409,LS_Coint_BD!$B$3:$AQ$1079,AR$2)</f>
        <v>0</v>
      </c>
      <c r="AS409">
        <f>VLOOKUP($AC409,LS_Coint_BD!$B$3:$AQ$1079,AS$2)</f>
        <v>0.62898352434569504</v>
      </c>
      <c r="AT409">
        <f>VLOOKUP($AC409,LS_Coint_BD!$B$3:$AQ$1079,AT$2)</f>
        <v>0.62511212346630096</v>
      </c>
      <c r="AU409">
        <f>VLOOKUP($AC409,LS_Coint_BD!$B$3:$AQ$1079,AU$2)</f>
        <v>0.60078880433239301</v>
      </c>
      <c r="AV409">
        <f>VLOOKUP($AC409,LS_Coint_BD!$B$3:$AQ$1079,AV$2)</f>
        <v>0</v>
      </c>
      <c r="AW409">
        <f>VLOOKUP($AC409,LS_Coint_BD!$B$3:$AQ$1079,AW$2)</f>
        <v>-1.33226762955019E-16</v>
      </c>
      <c r="AX409">
        <f>VLOOKUP($AC409,LS_Coint_BD!$B$3:$AQ$1079,AX$2)</f>
        <v>0</v>
      </c>
      <c r="AY409">
        <f>VLOOKUP($AC409,LS_Coint_BD!$B$3:$AQ$1079,AY$2)</f>
        <v>1.2656542480726801E-15</v>
      </c>
      <c r="AZ409">
        <f>VLOOKUP($AC409,LS_Coint_BD!$B$3:$AQ$1079,AZ$2)</f>
        <v>0</v>
      </c>
      <c r="BA409">
        <f>VLOOKUP($AC409,LS_Coint_BD!$B$3:$AQ$1079,BA$2)</f>
        <v>3.5527136788004998E-17</v>
      </c>
      <c r="BB409">
        <f>VLOOKUP($AC409,LS_Coint_BD!$B$3:$AQ$1079,BB$2)</f>
        <v>-7.1054273576010003E-16</v>
      </c>
      <c r="BC409">
        <f>VLOOKUP($AC409,LS_Coint_BD!$B$3:$AQ$1079,BC$2)</f>
        <v>2.3021584638627199E-15</v>
      </c>
      <c r="BD409">
        <f t="shared" si="309"/>
        <v>0</v>
      </c>
      <c r="BE409">
        <f t="shared" si="310"/>
        <v>-0.99526444581849016</v>
      </c>
      <c r="BF409">
        <f t="shared" si="311"/>
        <v>0</v>
      </c>
      <c r="BG409">
        <f t="shared" si="312"/>
        <v>-1.1323996366902487</v>
      </c>
      <c r="BH409">
        <f t="shared" si="313"/>
        <v>0</v>
      </c>
      <c r="BI409">
        <f t="shared" si="314"/>
        <v>-1.2579670486913901</v>
      </c>
      <c r="BJ409">
        <f t="shared" si="315"/>
        <v>-1.2502242469326026</v>
      </c>
      <c r="BK409">
        <f t="shared" si="316"/>
        <v>-1.2015776086647838</v>
      </c>
      <c r="BL409">
        <f t="shared" si="317"/>
        <v>0</v>
      </c>
      <c r="BN409" s="30" t="b">
        <f t="shared" si="301"/>
        <v>0</v>
      </c>
      <c r="BO409" s="30" t="b">
        <f t="shared" si="302"/>
        <v>0</v>
      </c>
      <c r="BP409" s="30" t="b">
        <f t="shared" si="303"/>
        <v>0</v>
      </c>
      <c r="BQ409" s="30" t="b">
        <f t="shared" si="304"/>
        <v>0</v>
      </c>
      <c r="BR409" s="30" t="b">
        <f t="shared" si="305"/>
        <v>0</v>
      </c>
      <c r="BS409" s="30" t="b">
        <f t="shared" si="306"/>
        <v>0</v>
      </c>
      <c r="BT409" s="30" t="b">
        <f t="shared" si="307"/>
        <v>0</v>
      </c>
      <c r="BU409" s="30" t="b">
        <f t="shared" si="308"/>
        <v>0</v>
      </c>
    </row>
    <row r="410" spans="2:73" x14ac:dyDescent="0.3">
      <c r="B410" s="17" t="str">
        <f>VLOOKUP($AC410,LS_Coint_BD!$B$3:$D$1079,2)</f>
        <v>ENGI11</v>
      </c>
      <c r="C410" s="87" t="str">
        <f>VLOOKUP($AC410,LS_Coint_BD!$B$3:$D$1079,3)</f>
        <v>LREN3</v>
      </c>
      <c r="D410" s="68">
        <f t="shared" si="318"/>
        <v>0</v>
      </c>
      <c r="E410" s="65">
        <f t="shared" si="319"/>
        <v>0</v>
      </c>
      <c r="F410" s="69">
        <f t="shared" si="320"/>
        <v>0</v>
      </c>
      <c r="G410" s="68">
        <f t="shared" si="321"/>
        <v>0</v>
      </c>
      <c r="H410" s="65">
        <f t="shared" si="322"/>
        <v>0</v>
      </c>
      <c r="I410" s="69">
        <f t="shared" si="323"/>
        <v>0</v>
      </c>
      <c r="J410" s="68">
        <f t="shared" si="324"/>
        <v>0</v>
      </c>
      <c r="K410" s="65">
        <f t="shared" si="325"/>
        <v>0</v>
      </c>
      <c r="L410" s="69">
        <f t="shared" si="326"/>
        <v>0</v>
      </c>
      <c r="M410" s="68">
        <f t="shared" si="327"/>
        <v>-2.502694079780035</v>
      </c>
      <c r="N410" s="65">
        <f t="shared" si="328"/>
        <v>-6.444205089745199</v>
      </c>
      <c r="O410" s="69">
        <f t="shared" si="329"/>
        <v>-4.2961367264967993</v>
      </c>
      <c r="P410" s="68">
        <f t="shared" si="330"/>
        <v>-2.6387526519304174</v>
      </c>
      <c r="Q410" s="65">
        <f t="shared" si="331"/>
        <v>-6.9680407016550578</v>
      </c>
      <c r="R410" s="69">
        <f t="shared" si="332"/>
        <v>-4.6453604677700389</v>
      </c>
      <c r="S410" s="68">
        <f t="shared" si="333"/>
        <v>-3.0795181540384462</v>
      </c>
      <c r="T410" s="65">
        <f t="shared" si="334"/>
        <v>-7.9194464874012329</v>
      </c>
      <c r="U410" s="69">
        <f t="shared" si="335"/>
        <v>-5.2796309916008219</v>
      </c>
      <c r="V410" s="68">
        <f t="shared" si="336"/>
        <v>-3.525436778883531</v>
      </c>
      <c r="W410" s="65">
        <f t="shared" si="337"/>
        <v>-8.0841506239185001</v>
      </c>
      <c r="X410" s="69">
        <f t="shared" si="338"/>
        <v>-5.3894337492790001</v>
      </c>
      <c r="Y410" s="68">
        <f t="shared" si="339"/>
        <v>-4.8885172476593581</v>
      </c>
      <c r="Z410" s="65">
        <f t="shared" si="340"/>
        <v>-8.5501880081426904</v>
      </c>
      <c r="AA410" s="69">
        <f t="shared" si="341"/>
        <v>-5.7001253387617936</v>
      </c>
      <c r="AB410" s="98">
        <f>SUMIF(BN410:BU410,"VERDADEIRO",BN$3:$BU409)</f>
        <v>0</v>
      </c>
      <c r="AC410" s="97">
        <f t="shared" si="300"/>
        <v>407</v>
      </c>
      <c r="AD410">
        <f>RTD("tryd.rtdserver",,"COT",B410,"ULT")</f>
        <v>50.11</v>
      </c>
      <c r="AE410">
        <f>RTD("tryd.rtdserver",,"COT",C410,"ULT")</f>
        <v>41.01</v>
      </c>
      <c r="AF410">
        <f>VLOOKUP($AC410,LS_Coint_BD!$B$3:$AQ$1079,AF$2)*$AD410+VLOOKUP($AC410,LS_Coint_BD!$B$3:$AQ$1079,AF$2+1)</f>
        <v>0</v>
      </c>
      <c r="AG410">
        <f>VLOOKUP($AC410,LS_Coint_BD!$B$3:$AQ$1079,AG$2)*$AD410+VLOOKUP($AC410,LS_Coint_BD!$B$3:$AQ$1079,AG$2+1)</f>
        <v>0</v>
      </c>
      <c r="AH410">
        <f>VLOOKUP($AC410,LS_Coint_BD!$B$3:$AQ$1079,AH$2)*$AD410+VLOOKUP($AC410,LS_Coint_BD!$B$3:$AQ$1079,AH$2+1)</f>
        <v>0</v>
      </c>
      <c r="AI410">
        <f>VLOOKUP($AC410,LS_Coint_BD!$B$3:$AQ$1079,AI$2)*$AD410+VLOOKUP($AC410,LS_Coint_BD!$B$3:$AQ$1079,AI$2+1)</f>
        <v>43.512694079780033</v>
      </c>
      <c r="AJ410">
        <f>VLOOKUP($AC410,LS_Coint_BD!$B$3:$AQ$1079,AJ$2)*$AD410+VLOOKUP($AC410,LS_Coint_BD!$B$3:$AQ$1079,AJ$2+1)</f>
        <v>43.648752651930415</v>
      </c>
      <c r="AK410">
        <f>VLOOKUP($AC410,LS_Coint_BD!$B$3:$AQ$1079,AK$2)*$AD410+VLOOKUP($AC410,LS_Coint_BD!$B$3:$AQ$1079,AK$2+1)</f>
        <v>44.089518154038444</v>
      </c>
      <c r="AL410">
        <f>VLOOKUP($AC410,LS_Coint_BD!$B$3:$AQ$1079,AL$2)*$AD410+VLOOKUP($AC410,LS_Coint_BD!$B$3:$AQ$1079,AL$2+1)</f>
        <v>44.535436778883529</v>
      </c>
      <c r="AM410">
        <f>VLOOKUP($AC410,LS_Coint_BD!$B$3:$AQ$1079,AM$2)*$AD410+VLOOKUP($AC410,LS_Coint_BD!$B$3:$AQ$1079,AM$2+1)</f>
        <v>45.898517247659356</v>
      </c>
      <c r="AN410">
        <f>VLOOKUP($AC410,LS_Coint_BD!$B$3:$AQ$1079,AN$2)</f>
        <v>0</v>
      </c>
      <c r="AO410">
        <f>VLOOKUP($AC410,LS_Coint_BD!$B$3:$AQ$1079,AO$2)</f>
        <v>0</v>
      </c>
      <c r="AP410">
        <f>VLOOKUP($AC410,LS_Coint_BD!$B$3:$AQ$1079,AP$2)</f>
        <v>0</v>
      </c>
      <c r="AQ410">
        <f>VLOOKUP($AC410,LS_Coint_BD!$B$3:$AQ$1079,AQ$2)</f>
        <v>2.1480683632484001</v>
      </c>
      <c r="AR410">
        <f>VLOOKUP($AC410,LS_Coint_BD!$B$3:$AQ$1079,AR$2)</f>
        <v>2.3226802338850199</v>
      </c>
      <c r="AS410">
        <f>VLOOKUP($AC410,LS_Coint_BD!$B$3:$AQ$1079,AS$2)</f>
        <v>2.6398154958004101</v>
      </c>
      <c r="AT410">
        <f>VLOOKUP($AC410,LS_Coint_BD!$B$3:$AQ$1079,AT$2)</f>
        <v>2.6947168746395</v>
      </c>
      <c r="AU410">
        <f>VLOOKUP($AC410,LS_Coint_BD!$B$3:$AQ$1079,AU$2)</f>
        <v>2.8500626693808999</v>
      </c>
      <c r="AV410">
        <f>VLOOKUP($AC410,LS_Coint_BD!$B$3:$AQ$1079,AV$2)</f>
        <v>0</v>
      </c>
      <c r="AW410">
        <f>VLOOKUP($AC410,LS_Coint_BD!$B$3:$AQ$1079,AW$2)</f>
        <v>0</v>
      </c>
      <c r="AX410">
        <f>VLOOKUP($AC410,LS_Coint_BD!$B$3:$AQ$1079,AX$2)</f>
        <v>0</v>
      </c>
      <c r="AY410">
        <f>VLOOKUP($AC410,LS_Coint_BD!$B$3:$AQ$1079,AY$2)</f>
        <v>8.8817841970012504E-16</v>
      </c>
      <c r="AZ410">
        <f>VLOOKUP($AC410,LS_Coint_BD!$B$3:$AQ$1079,AZ$2)</f>
        <v>8.6844112148456696E-16</v>
      </c>
      <c r="BA410">
        <f>VLOOKUP($AC410,LS_Coint_BD!$B$3:$AQ$1079,BA$2)</f>
        <v>-1.8474111129762602E-15</v>
      </c>
      <c r="BB410">
        <f>VLOOKUP($AC410,LS_Coint_BD!$B$3:$AQ$1079,BB$2)</f>
        <v>2.5837917664003602E-16</v>
      </c>
      <c r="BC410">
        <f>VLOOKUP($AC410,LS_Coint_BD!$B$3:$AQ$1079,BC$2)</f>
        <v>5.7980287238024203E-15</v>
      </c>
      <c r="BD410">
        <f t="shared" si="309"/>
        <v>0</v>
      </c>
      <c r="BE410">
        <f t="shared" si="310"/>
        <v>0</v>
      </c>
      <c r="BF410">
        <f t="shared" si="311"/>
        <v>0</v>
      </c>
      <c r="BG410">
        <f t="shared" si="312"/>
        <v>-4.2961367264967993</v>
      </c>
      <c r="BH410">
        <f t="shared" si="313"/>
        <v>-4.6453604677700389</v>
      </c>
      <c r="BI410">
        <f t="shared" si="314"/>
        <v>-5.2796309916008219</v>
      </c>
      <c r="BJ410">
        <f t="shared" si="315"/>
        <v>-5.3894337492790001</v>
      </c>
      <c r="BK410">
        <f t="shared" si="316"/>
        <v>-5.7001253387617936</v>
      </c>
      <c r="BL410">
        <f t="shared" si="317"/>
        <v>0</v>
      </c>
      <c r="BN410" s="19" t="b">
        <f t="shared" si="301"/>
        <v>0</v>
      </c>
      <c r="BO410" s="19" t="b">
        <f t="shared" si="302"/>
        <v>0</v>
      </c>
      <c r="BP410" s="19" t="b">
        <f t="shared" si="303"/>
        <v>0</v>
      </c>
      <c r="BQ410" s="19" t="b">
        <f t="shared" si="304"/>
        <v>0</v>
      </c>
      <c r="BR410" s="19" t="b">
        <f t="shared" si="305"/>
        <v>0</v>
      </c>
      <c r="BS410" s="19" t="b">
        <f t="shared" si="306"/>
        <v>0</v>
      </c>
      <c r="BT410" s="19" t="b">
        <f t="shared" si="307"/>
        <v>0</v>
      </c>
      <c r="BU410" s="19" t="b">
        <f t="shared" si="308"/>
        <v>0</v>
      </c>
    </row>
    <row r="411" spans="2:73" x14ac:dyDescent="0.3">
      <c r="B411" s="17" t="str">
        <f>VLOOKUP($AC411,LS_Coint_BD!$B$3:$D$1079,2)</f>
        <v>ENGI11</v>
      </c>
      <c r="C411" s="87" t="str">
        <f>VLOOKUP($AC411,LS_Coint_BD!$B$3:$D$1079,3)</f>
        <v>MRVE3</v>
      </c>
      <c r="D411" s="70">
        <f t="shared" si="318"/>
        <v>0</v>
      </c>
      <c r="E411" s="66">
        <f t="shared" si="319"/>
        <v>0</v>
      </c>
      <c r="F411" s="71">
        <f t="shared" si="320"/>
        <v>0</v>
      </c>
      <c r="G411" s="70">
        <f t="shared" si="321"/>
        <v>6.11862098994429E-2</v>
      </c>
      <c r="H411" s="66">
        <f t="shared" si="322"/>
        <v>2.6228977952509291</v>
      </c>
      <c r="I411" s="71">
        <f t="shared" si="323"/>
        <v>1.7485985301672862</v>
      </c>
      <c r="J411" s="70">
        <f t="shared" si="324"/>
        <v>5.1496618421666085E-2</v>
      </c>
      <c r="K411" s="66">
        <f t="shared" si="325"/>
        <v>2.7463080237789104</v>
      </c>
      <c r="L411" s="71">
        <f t="shared" si="326"/>
        <v>1.8308720158526071</v>
      </c>
      <c r="M411" s="70">
        <f t="shared" si="327"/>
        <v>0.34004295573815924</v>
      </c>
      <c r="N411" s="66">
        <f t="shared" si="328"/>
        <v>3.1321226920892378</v>
      </c>
      <c r="O411" s="71">
        <f t="shared" si="329"/>
        <v>2.0880817947261585</v>
      </c>
      <c r="P411" s="70">
        <f t="shared" si="330"/>
        <v>0.53370689704566487</v>
      </c>
      <c r="Q411" s="66">
        <f t="shared" si="331"/>
        <v>3.8371856399297974</v>
      </c>
      <c r="R411" s="71">
        <f t="shared" si="332"/>
        <v>2.5581237599531983</v>
      </c>
      <c r="S411" s="70">
        <f t="shared" si="333"/>
        <v>0</v>
      </c>
      <c r="T411" s="66">
        <f t="shared" si="334"/>
        <v>0</v>
      </c>
      <c r="U411" s="71">
        <f t="shared" si="335"/>
        <v>0</v>
      </c>
      <c r="V411" s="70">
        <f t="shared" si="336"/>
        <v>9.9431065653085682E-2</v>
      </c>
      <c r="W411" s="66">
        <f t="shared" si="337"/>
        <v>5.0599755602130605</v>
      </c>
      <c r="X411" s="71">
        <f t="shared" si="338"/>
        <v>3.3733170401420405</v>
      </c>
      <c r="Y411" s="70">
        <f t="shared" si="339"/>
        <v>0</v>
      </c>
      <c r="Z411" s="66">
        <f t="shared" si="340"/>
        <v>0</v>
      </c>
      <c r="AA411" s="71">
        <f t="shared" si="341"/>
        <v>0</v>
      </c>
      <c r="AB411" s="98">
        <f>SUMIF(BN411:BU411,"VERDADEIRO",BN$3:$BU410)</f>
        <v>0</v>
      </c>
      <c r="AC411" s="97">
        <f t="shared" si="300"/>
        <v>408</v>
      </c>
      <c r="AD411">
        <f>RTD("tryd.rtdserver",,"COT",B411,"ULT")</f>
        <v>50.11</v>
      </c>
      <c r="AE411">
        <f>RTD("tryd.rtdserver",,"COT",C411,"ULT")</f>
        <v>19.75</v>
      </c>
      <c r="AF411">
        <f>VLOOKUP($AC411,LS_Coint_BD!$B$3:$AQ$1079,AF$2)*$AD411+VLOOKUP($AC411,LS_Coint_BD!$B$3:$AQ$1079,AF$2+1)</f>
        <v>0</v>
      </c>
      <c r="AG411">
        <f>VLOOKUP($AC411,LS_Coint_BD!$B$3:$AQ$1079,AG$2)*$AD411+VLOOKUP($AC411,LS_Coint_BD!$B$3:$AQ$1079,AG$2+1)</f>
        <v>19.688813790100557</v>
      </c>
      <c r="AH411">
        <f>VLOOKUP($AC411,LS_Coint_BD!$B$3:$AQ$1079,AH$2)*$AD411+VLOOKUP($AC411,LS_Coint_BD!$B$3:$AQ$1079,AH$2+1)</f>
        <v>19.698503381578334</v>
      </c>
      <c r="AI411">
        <f>VLOOKUP($AC411,LS_Coint_BD!$B$3:$AQ$1079,AI$2)*$AD411+VLOOKUP($AC411,LS_Coint_BD!$B$3:$AQ$1079,AI$2+1)</f>
        <v>19.409957044261841</v>
      </c>
      <c r="AJ411">
        <f>VLOOKUP($AC411,LS_Coint_BD!$B$3:$AQ$1079,AJ$2)*$AD411+VLOOKUP($AC411,LS_Coint_BD!$B$3:$AQ$1079,AJ$2+1)</f>
        <v>19.216293102954335</v>
      </c>
      <c r="AK411">
        <f>VLOOKUP($AC411,LS_Coint_BD!$B$3:$AQ$1079,AK$2)*$AD411+VLOOKUP($AC411,LS_Coint_BD!$B$3:$AQ$1079,AK$2+1)</f>
        <v>0</v>
      </c>
      <c r="AL411">
        <f>VLOOKUP($AC411,LS_Coint_BD!$B$3:$AQ$1079,AL$2)*$AD411+VLOOKUP($AC411,LS_Coint_BD!$B$3:$AQ$1079,AL$2+1)</f>
        <v>19.650568934346914</v>
      </c>
      <c r="AM411">
        <f>VLOOKUP($AC411,LS_Coint_BD!$B$3:$AQ$1079,AM$2)*$AD411+VLOOKUP($AC411,LS_Coint_BD!$B$3:$AQ$1079,AM$2+1)</f>
        <v>0</v>
      </c>
      <c r="AN411">
        <f>VLOOKUP($AC411,LS_Coint_BD!$B$3:$AQ$1079,AN$2)</f>
        <v>0</v>
      </c>
      <c r="AO411">
        <f>VLOOKUP($AC411,LS_Coint_BD!$B$3:$AQ$1079,AO$2)</f>
        <v>0.87429926508364397</v>
      </c>
      <c r="AP411">
        <f>VLOOKUP($AC411,LS_Coint_BD!$B$3:$AQ$1079,AP$2)</f>
        <v>0.91543600792630397</v>
      </c>
      <c r="AQ411">
        <f>VLOOKUP($AC411,LS_Coint_BD!$B$3:$AQ$1079,AQ$2)</f>
        <v>1.0440408973630799</v>
      </c>
      <c r="AR411">
        <f>VLOOKUP($AC411,LS_Coint_BD!$B$3:$AQ$1079,AR$2)</f>
        <v>1.2790618799766</v>
      </c>
      <c r="AS411">
        <f>VLOOKUP($AC411,LS_Coint_BD!$B$3:$AQ$1079,AS$2)</f>
        <v>0</v>
      </c>
      <c r="AT411">
        <f>VLOOKUP($AC411,LS_Coint_BD!$B$3:$AQ$1079,AT$2)</f>
        <v>1.68665852007102</v>
      </c>
      <c r="AU411">
        <f>VLOOKUP($AC411,LS_Coint_BD!$B$3:$AQ$1079,AU$2)</f>
        <v>0</v>
      </c>
      <c r="AV411">
        <f>VLOOKUP($AC411,LS_Coint_BD!$B$3:$AQ$1079,AV$2)</f>
        <v>0</v>
      </c>
      <c r="AW411">
        <f>VLOOKUP($AC411,LS_Coint_BD!$B$3:$AQ$1079,AW$2)</f>
        <v>-1.8651746813702599E-15</v>
      </c>
      <c r="AX411">
        <f>VLOOKUP($AC411,LS_Coint_BD!$B$3:$AQ$1079,AX$2)</f>
        <v>-7.8667231459153995E-16</v>
      </c>
      <c r="AY411">
        <f>VLOOKUP($AC411,LS_Coint_BD!$B$3:$AQ$1079,AY$2)</f>
        <v>-1.4210854715202001E-15</v>
      </c>
      <c r="AZ411">
        <f>VLOOKUP($AC411,LS_Coint_BD!$B$3:$AQ$1079,AZ$2)</f>
        <v>-1.73688224296913E-15</v>
      </c>
      <c r="BA411">
        <f>VLOOKUP($AC411,LS_Coint_BD!$B$3:$AQ$1079,BA$2)</f>
        <v>0</v>
      </c>
      <c r="BB411">
        <f>VLOOKUP($AC411,LS_Coint_BD!$B$3:$AQ$1079,BB$2)</f>
        <v>2.5837917664003602E-16</v>
      </c>
      <c r="BC411">
        <f>VLOOKUP($AC411,LS_Coint_BD!$B$3:$AQ$1079,BC$2)</f>
        <v>0</v>
      </c>
      <c r="BD411">
        <f t="shared" si="309"/>
        <v>0</v>
      </c>
      <c r="BE411">
        <f t="shared" si="310"/>
        <v>1.7485985301672862</v>
      </c>
      <c r="BF411">
        <f t="shared" si="311"/>
        <v>1.8308720158526071</v>
      </c>
      <c r="BG411">
        <f t="shared" si="312"/>
        <v>2.0880817947261585</v>
      </c>
      <c r="BH411">
        <f t="shared" si="313"/>
        <v>2.5581237599531983</v>
      </c>
      <c r="BI411">
        <f t="shared" si="314"/>
        <v>0</v>
      </c>
      <c r="BJ411">
        <f t="shared" si="315"/>
        <v>3.3733170401420405</v>
      </c>
      <c r="BK411">
        <f t="shared" si="316"/>
        <v>0</v>
      </c>
      <c r="BL411">
        <f t="shared" si="317"/>
        <v>0</v>
      </c>
      <c r="BN411" s="30" t="b">
        <f t="shared" si="301"/>
        <v>0</v>
      </c>
      <c r="BO411" s="30" t="b">
        <f t="shared" si="302"/>
        <v>0</v>
      </c>
      <c r="BP411" s="30" t="b">
        <f t="shared" si="303"/>
        <v>0</v>
      </c>
      <c r="BQ411" s="30" t="b">
        <f t="shared" si="304"/>
        <v>0</v>
      </c>
      <c r="BR411" s="30" t="b">
        <f t="shared" si="305"/>
        <v>0</v>
      </c>
      <c r="BS411" s="30" t="b">
        <f t="shared" si="306"/>
        <v>0</v>
      </c>
      <c r="BT411" s="30" t="b">
        <f t="shared" si="307"/>
        <v>0</v>
      </c>
      <c r="BU411" s="30" t="b">
        <f t="shared" si="308"/>
        <v>0</v>
      </c>
    </row>
    <row r="412" spans="2:73" x14ac:dyDescent="0.3">
      <c r="B412" s="17" t="str">
        <f>VLOOKUP($AC412,LS_Coint_BD!$B$3:$D$1079,2)</f>
        <v>ENGI11</v>
      </c>
      <c r="C412" s="87" t="str">
        <f>VLOOKUP($AC412,LS_Coint_BD!$B$3:$D$1079,3)</f>
        <v>MULT3</v>
      </c>
      <c r="D412" s="68">
        <f t="shared" si="318"/>
        <v>0</v>
      </c>
      <c r="E412" s="65">
        <f t="shared" si="319"/>
        <v>0</v>
      </c>
      <c r="F412" s="69">
        <f t="shared" si="320"/>
        <v>0</v>
      </c>
      <c r="G412" s="68">
        <f t="shared" si="321"/>
        <v>0</v>
      </c>
      <c r="H412" s="65">
        <f t="shared" si="322"/>
        <v>0</v>
      </c>
      <c r="I412" s="69">
        <f t="shared" si="323"/>
        <v>0</v>
      </c>
      <c r="J412" s="68">
        <f t="shared" si="324"/>
        <v>-1.009072118292007</v>
      </c>
      <c r="K412" s="65">
        <f t="shared" si="325"/>
        <v>-3.570958555002421</v>
      </c>
      <c r="L412" s="69">
        <f t="shared" si="326"/>
        <v>-2.3806390366682808</v>
      </c>
      <c r="M412" s="68">
        <f t="shared" si="327"/>
        <v>-0.79448317979935013</v>
      </c>
      <c r="N412" s="65">
        <f t="shared" si="328"/>
        <v>-3.5916811269776412</v>
      </c>
      <c r="O412" s="69">
        <f t="shared" si="329"/>
        <v>-2.3944540846517608</v>
      </c>
      <c r="P412" s="68">
        <f t="shared" si="330"/>
        <v>-0.83780229469815382</v>
      </c>
      <c r="Q412" s="65">
        <f t="shared" si="331"/>
        <v>-3.5580800176151701</v>
      </c>
      <c r="R412" s="69">
        <f t="shared" si="332"/>
        <v>-2.3720533450767802</v>
      </c>
      <c r="S412" s="68">
        <f t="shared" si="333"/>
        <v>-0.98881746816951477</v>
      </c>
      <c r="T412" s="65">
        <f t="shared" si="334"/>
        <v>-3.6176653478811009</v>
      </c>
      <c r="U412" s="69">
        <f t="shared" si="335"/>
        <v>-2.4117768985874006</v>
      </c>
      <c r="V412" s="68">
        <f t="shared" si="336"/>
        <v>-0.88112256784403087</v>
      </c>
      <c r="W412" s="65">
        <f t="shared" si="337"/>
        <v>-3.7983188362606493</v>
      </c>
      <c r="X412" s="69">
        <f t="shared" si="338"/>
        <v>-2.5322125575070995</v>
      </c>
      <c r="Y412" s="68">
        <f t="shared" si="339"/>
        <v>-2.9578183663785573</v>
      </c>
      <c r="Z412" s="65">
        <f t="shared" si="340"/>
        <v>-6.208223168029555</v>
      </c>
      <c r="AA412" s="69">
        <f t="shared" si="341"/>
        <v>-4.1388154453530364</v>
      </c>
      <c r="AB412" s="98">
        <f>SUMIF(BN412:BU412,"VERDADEIRO",BN$3:$BU411)</f>
        <v>0</v>
      </c>
      <c r="AC412" s="97">
        <f t="shared" si="300"/>
        <v>409</v>
      </c>
      <c r="AD412">
        <f>RTD("tryd.rtdserver",,"COT",B412,"ULT")</f>
        <v>50.11</v>
      </c>
      <c r="AE412">
        <f>RTD("tryd.rtdserver",,"COT",C412,"ULT")</f>
        <v>21.84</v>
      </c>
      <c r="AF412">
        <f>VLOOKUP($AC412,LS_Coint_BD!$B$3:$AQ$1079,AF$2)*$AD412+VLOOKUP($AC412,LS_Coint_BD!$B$3:$AQ$1079,AF$2+1)</f>
        <v>0</v>
      </c>
      <c r="AG412">
        <f>VLOOKUP($AC412,LS_Coint_BD!$B$3:$AQ$1079,AG$2)*$AD412+VLOOKUP($AC412,LS_Coint_BD!$B$3:$AQ$1079,AG$2+1)</f>
        <v>0</v>
      </c>
      <c r="AH412">
        <f>VLOOKUP($AC412,LS_Coint_BD!$B$3:$AQ$1079,AH$2)*$AD412+VLOOKUP($AC412,LS_Coint_BD!$B$3:$AQ$1079,AH$2+1)</f>
        <v>22.849072118292007</v>
      </c>
      <c r="AI412">
        <f>VLOOKUP($AC412,LS_Coint_BD!$B$3:$AQ$1079,AI$2)*$AD412+VLOOKUP($AC412,LS_Coint_BD!$B$3:$AQ$1079,AI$2+1)</f>
        <v>22.63448317979935</v>
      </c>
      <c r="AJ412">
        <f>VLOOKUP($AC412,LS_Coint_BD!$B$3:$AQ$1079,AJ$2)*$AD412+VLOOKUP($AC412,LS_Coint_BD!$B$3:$AQ$1079,AJ$2+1)</f>
        <v>22.677802294698154</v>
      </c>
      <c r="AK412">
        <f>VLOOKUP($AC412,LS_Coint_BD!$B$3:$AQ$1079,AK$2)*$AD412+VLOOKUP($AC412,LS_Coint_BD!$B$3:$AQ$1079,AK$2+1)</f>
        <v>22.828817468169515</v>
      </c>
      <c r="AL412">
        <f>VLOOKUP($AC412,LS_Coint_BD!$B$3:$AQ$1079,AL$2)*$AD412+VLOOKUP($AC412,LS_Coint_BD!$B$3:$AQ$1079,AL$2+1)</f>
        <v>22.721122567844031</v>
      </c>
      <c r="AM412">
        <f>VLOOKUP($AC412,LS_Coint_BD!$B$3:$AQ$1079,AM$2)*$AD412+VLOOKUP($AC412,LS_Coint_BD!$B$3:$AQ$1079,AM$2+1)</f>
        <v>24.797818366378557</v>
      </c>
      <c r="AN412">
        <f>VLOOKUP($AC412,LS_Coint_BD!$B$3:$AQ$1079,AN$2)</f>
        <v>0</v>
      </c>
      <c r="AO412">
        <f>VLOOKUP($AC412,LS_Coint_BD!$B$3:$AQ$1079,AO$2)</f>
        <v>0</v>
      </c>
      <c r="AP412">
        <f>VLOOKUP($AC412,LS_Coint_BD!$B$3:$AQ$1079,AP$2)</f>
        <v>1.19031951833414</v>
      </c>
      <c r="AQ412">
        <f>VLOOKUP($AC412,LS_Coint_BD!$B$3:$AQ$1079,AQ$2)</f>
        <v>1.19722704232588</v>
      </c>
      <c r="AR412">
        <f>VLOOKUP($AC412,LS_Coint_BD!$B$3:$AQ$1079,AR$2)</f>
        <v>1.1860266725383899</v>
      </c>
      <c r="AS412">
        <f>VLOOKUP($AC412,LS_Coint_BD!$B$3:$AQ$1079,AS$2)</f>
        <v>1.2058884492937001</v>
      </c>
      <c r="AT412">
        <f>VLOOKUP($AC412,LS_Coint_BD!$B$3:$AQ$1079,AT$2)</f>
        <v>1.26610627875355</v>
      </c>
      <c r="AU412">
        <f>VLOOKUP($AC412,LS_Coint_BD!$B$3:$AQ$1079,AU$2)</f>
        <v>2.06940772267652</v>
      </c>
      <c r="AV412">
        <f>VLOOKUP($AC412,LS_Coint_BD!$B$3:$AQ$1079,AV$2)</f>
        <v>0</v>
      </c>
      <c r="AW412">
        <f>VLOOKUP($AC412,LS_Coint_BD!$B$3:$AQ$1079,AW$2)</f>
        <v>0</v>
      </c>
      <c r="AX412">
        <f>VLOOKUP($AC412,LS_Coint_BD!$B$3:$AQ$1079,AX$2)</f>
        <v>-7.1054273576010003E-16</v>
      </c>
      <c r="AY412">
        <f>VLOOKUP($AC412,LS_Coint_BD!$B$3:$AQ$1079,AY$2)</f>
        <v>-1.02140518265514E-15</v>
      </c>
      <c r="AZ412">
        <f>VLOOKUP($AC412,LS_Coint_BD!$B$3:$AQ$1079,AZ$2)</f>
        <v>-2.9605947323337501E-16</v>
      </c>
      <c r="BA412">
        <f>VLOOKUP($AC412,LS_Coint_BD!$B$3:$AQ$1079,BA$2)</f>
        <v>-6.3948846218409005E-16</v>
      </c>
      <c r="BB412">
        <f>VLOOKUP($AC412,LS_Coint_BD!$B$3:$AQ$1079,BB$2)</f>
        <v>5.8135314744008197E-16</v>
      </c>
      <c r="BC412">
        <f>VLOOKUP($AC412,LS_Coint_BD!$B$3:$AQ$1079,BC$2)</f>
        <v>3.1832314562052501E-15</v>
      </c>
      <c r="BD412">
        <f t="shared" si="309"/>
        <v>0</v>
      </c>
      <c r="BE412">
        <f t="shared" si="310"/>
        <v>0</v>
      </c>
      <c r="BF412">
        <f t="shared" si="311"/>
        <v>-2.3806390366682808</v>
      </c>
      <c r="BG412">
        <f t="shared" si="312"/>
        <v>-2.3944540846517608</v>
      </c>
      <c r="BH412">
        <f t="shared" si="313"/>
        <v>-2.3720533450767802</v>
      </c>
      <c r="BI412">
        <f t="shared" si="314"/>
        <v>-2.4117768985874006</v>
      </c>
      <c r="BJ412">
        <f t="shared" si="315"/>
        <v>-2.5322125575070995</v>
      </c>
      <c r="BK412">
        <f t="shared" si="316"/>
        <v>-4.1388154453530364</v>
      </c>
      <c r="BL412">
        <f t="shared" si="317"/>
        <v>0</v>
      </c>
      <c r="BN412" s="19" t="b">
        <f t="shared" si="301"/>
        <v>0</v>
      </c>
      <c r="BO412" s="19" t="b">
        <f t="shared" si="302"/>
        <v>0</v>
      </c>
      <c r="BP412" s="19" t="b">
        <f t="shared" si="303"/>
        <v>0</v>
      </c>
      <c r="BQ412" s="19" t="b">
        <f t="shared" si="304"/>
        <v>0</v>
      </c>
      <c r="BR412" s="19" t="b">
        <f t="shared" si="305"/>
        <v>0</v>
      </c>
      <c r="BS412" s="19" t="b">
        <f t="shared" si="306"/>
        <v>0</v>
      </c>
      <c r="BT412" s="19" t="b">
        <f t="shared" si="307"/>
        <v>0</v>
      </c>
      <c r="BU412" s="19" t="b">
        <f t="shared" si="308"/>
        <v>0</v>
      </c>
    </row>
    <row r="413" spans="2:73" x14ac:dyDescent="0.3">
      <c r="B413" s="17" t="str">
        <f>VLOOKUP($AC413,LS_Coint_BD!$B$3:$D$1079,2)</f>
        <v>ENGI11</v>
      </c>
      <c r="C413" s="87" t="str">
        <f>VLOOKUP($AC413,LS_Coint_BD!$B$3:$D$1079,3)</f>
        <v>YDUQ3</v>
      </c>
      <c r="D413" s="70">
        <f t="shared" si="318"/>
        <v>-0.72497369087658825</v>
      </c>
      <c r="E413" s="66">
        <f t="shared" si="319"/>
        <v>-7.425193443032132</v>
      </c>
      <c r="F413" s="71">
        <f t="shared" si="320"/>
        <v>-4.9501289620214211</v>
      </c>
      <c r="G413" s="70">
        <f t="shared" si="321"/>
        <v>0</v>
      </c>
      <c r="H413" s="66">
        <f t="shared" si="322"/>
        <v>0</v>
      </c>
      <c r="I413" s="71">
        <f t="shared" si="323"/>
        <v>0</v>
      </c>
      <c r="J413" s="70">
        <f t="shared" si="324"/>
        <v>0</v>
      </c>
      <c r="K413" s="66">
        <f t="shared" si="325"/>
        <v>0</v>
      </c>
      <c r="L413" s="71">
        <f t="shared" si="326"/>
        <v>0</v>
      </c>
      <c r="M413" s="70">
        <f t="shared" si="327"/>
        <v>0</v>
      </c>
      <c r="N413" s="66">
        <f t="shared" si="328"/>
        <v>0</v>
      </c>
      <c r="O413" s="71">
        <f t="shared" si="329"/>
        <v>0</v>
      </c>
      <c r="P413" s="70">
        <f t="shared" si="330"/>
        <v>-1.6357974007765961</v>
      </c>
      <c r="Q413" s="66">
        <f t="shared" si="331"/>
        <v>-7.021134516833798</v>
      </c>
      <c r="R413" s="71">
        <f t="shared" si="332"/>
        <v>-4.6807563445558653</v>
      </c>
      <c r="S413" s="70">
        <f t="shared" si="333"/>
        <v>-1.5710642213246189</v>
      </c>
      <c r="T413" s="66">
        <f t="shared" si="334"/>
        <v>-6.7911930455218874</v>
      </c>
      <c r="U413" s="71">
        <f t="shared" si="335"/>
        <v>-4.5274620303479249</v>
      </c>
      <c r="V413" s="70">
        <f t="shared" si="336"/>
        <v>-1.382487738412749</v>
      </c>
      <c r="W413" s="66">
        <f t="shared" si="337"/>
        <v>-7.0098104966496022</v>
      </c>
      <c r="X413" s="71">
        <f t="shared" si="338"/>
        <v>-4.6732069977664015</v>
      </c>
      <c r="Y413" s="70">
        <f t="shared" si="339"/>
        <v>-4.245449764760636</v>
      </c>
      <c r="Z413" s="66">
        <f t="shared" si="340"/>
        <v>-9.98902208717519</v>
      </c>
      <c r="AA413" s="71">
        <f t="shared" si="341"/>
        <v>-6.6593480581167928</v>
      </c>
      <c r="AB413" s="98">
        <f>SUMIF(BN413:BU413,"VERDADEIRO",BN$3:$BU412)</f>
        <v>0</v>
      </c>
      <c r="AC413" s="97">
        <f t="shared" si="300"/>
        <v>410</v>
      </c>
      <c r="AD413">
        <f>RTD("tryd.rtdserver",,"COT",B413,"ULT")</f>
        <v>50.11</v>
      </c>
      <c r="AE413">
        <f>RTD("tryd.rtdserver",,"COT",C413,"ULT")</f>
        <v>33.44</v>
      </c>
      <c r="AF413">
        <f>VLOOKUP($AC413,LS_Coint_BD!$B$3:$AQ$1079,AF$2)*$AD413+VLOOKUP($AC413,LS_Coint_BD!$B$3:$AQ$1079,AF$2+1)</f>
        <v>34.164973690876586</v>
      </c>
      <c r="AG413">
        <f>VLOOKUP($AC413,LS_Coint_BD!$B$3:$AQ$1079,AG$2)*$AD413+VLOOKUP($AC413,LS_Coint_BD!$B$3:$AQ$1079,AG$2+1)</f>
        <v>0</v>
      </c>
      <c r="AH413">
        <f>VLOOKUP($AC413,LS_Coint_BD!$B$3:$AQ$1079,AH$2)*$AD413+VLOOKUP($AC413,LS_Coint_BD!$B$3:$AQ$1079,AH$2+1)</f>
        <v>0</v>
      </c>
      <c r="AI413">
        <f>VLOOKUP($AC413,LS_Coint_BD!$B$3:$AQ$1079,AI$2)*$AD413+VLOOKUP($AC413,LS_Coint_BD!$B$3:$AQ$1079,AI$2+1)</f>
        <v>0</v>
      </c>
      <c r="AJ413">
        <f>VLOOKUP($AC413,LS_Coint_BD!$B$3:$AQ$1079,AJ$2)*$AD413+VLOOKUP($AC413,LS_Coint_BD!$B$3:$AQ$1079,AJ$2+1)</f>
        <v>35.075797400776594</v>
      </c>
      <c r="AK413">
        <f>VLOOKUP($AC413,LS_Coint_BD!$B$3:$AQ$1079,AK$2)*$AD413+VLOOKUP($AC413,LS_Coint_BD!$B$3:$AQ$1079,AK$2+1)</f>
        <v>35.011064221324617</v>
      </c>
      <c r="AL413">
        <f>VLOOKUP($AC413,LS_Coint_BD!$B$3:$AQ$1079,AL$2)*$AD413+VLOOKUP($AC413,LS_Coint_BD!$B$3:$AQ$1079,AL$2+1)</f>
        <v>34.822487738412747</v>
      </c>
      <c r="AM413">
        <f>VLOOKUP($AC413,LS_Coint_BD!$B$3:$AQ$1079,AM$2)*$AD413+VLOOKUP($AC413,LS_Coint_BD!$B$3:$AQ$1079,AM$2+1)</f>
        <v>37.685449764760634</v>
      </c>
      <c r="AN413">
        <f>VLOOKUP($AC413,LS_Coint_BD!$B$3:$AQ$1079,AN$2)</f>
        <v>2.4750644810107101</v>
      </c>
      <c r="AO413">
        <f>VLOOKUP($AC413,LS_Coint_BD!$B$3:$AQ$1079,AO$2)</f>
        <v>0</v>
      </c>
      <c r="AP413">
        <f>VLOOKUP($AC413,LS_Coint_BD!$B$3:$AQ$1079,AP$2)</f>
        <v>0</v>
      </c>
      <c r="AQ413">
        <f>VLOOKUP($AC413,LS_Coint_BD!$B$3:$AQ$1079,AQ$2)</f>
        <v>0</v>
      </c>
      <c r="AR413">
        <f>VLOOKUP($AC413,LS_Coint_BD!$B$3:$AQ$1079,AR$2)</f>
        <v>2.34037817227793</v>
      </c>
      <c r="AS413">
        <f>VLOOKUP($AC413,LS_Coint_BD!$B$3:$AQ$1079,AS$2)</f>
        <v>2.2637310151739598</v>
      </c>
      <c r="AT413">
        <f>VLOOKUP($AC413,LS_Coint_BD!$B$3:$AQ$1079,AT$2)</f>
        <v>2.3366034988831998</v>
      </c>
      <c r="AU413">
        <f>VLOOKUP($AC413,LS_Coint_BD!$B$3:$AQ$1079,AU$2)</f>
        <v>3.3296740290583999</v>
      </c>
      <c r="AV413">
        <f>VLOOKUP($AC413,LS_Coint_BD!$B$3:$AQ$1079,AV$2)</f>
        <v>-8.1712414612411495E-16</v>
      </c>
      <c r="AW413">
        <f>VLOOKUP($AC413,LS_Coint_BD!$B$3:$AQ$1079,AW$2)</f>
        <v>0</v>
      </c>
      <c r="AX413">
        <f>VLOOKUP($AC413,LS_Coint_BD!$B$3:$AQ$1079,AX$2)</f>
        <v>0</v>
      </c>
      <c r="AY413">
        <f>VLOOKUP($AC413,LS_Coint_BD!$B$3:$AQ$1079,AY$2)</f>
        <v>0</v>
      </c>
      <c r="AZ413">
        <f>VLOOKUP($AC413,LS_Coint_BD!$B$3:$AQ$1079,AZ$2)</f>
        <v>-5.5659180967874498E-15</v>
      </c>
      <c r="BA413">
        <f>VLOOKUP($AC413,LS_Coint_BD!$B$3:$AQ$1079,BA$2)</f>
        <v>-5.00932628710871E-15</v>
      </c>
      <c r="BB413">
        <f>VLOOKUP($AC413,LS_Coint_BD!$B$3:$AQ$1079,BB$2)</f>
        <v>-2.1316282072803001E-15</v>
      </c>
      <c r="BC413">
        <f>VLOOKUP($AC413,LS_Coint_BD!$B$3:$AQ$1079,BC$2)</f>
        <v>7.1622707764618099E-15</v>
      </c>
      <c r="BD413">
        <f t="shared" si="309"/>
        <v>-4.9501289620214211</v>
      </c>
      <c r="BE413">
        <f t="shared" si="310"/>
        <v>0</v>
      </c>
      <c r="BF413">
        <f t="shared" si="311"/>
        <v>0</v>
      </c>
      <c r="BG413">
        <f t="shared" si="312"/>
        <v>0</v>
      </c>
      <c r="BH413">
        <f t="shared" si="313"/>
        <v>-4.6807563445558653</v>
      </c>
      <c r="BI413">
        <f t="shared" si="314"/>
        <v>-4.5274620303479249</v>
      </c>
      <c r="BJ413">
        <f t="shared" si="315"/>
        <v>-4.6732069977664015</v>
      </c>
      <c r="BK413">
        <f t="shared" si="316"/>
        <v>-6.6593480581167928</v>
      </c>
      <c r="BL413">
        <f t="shared" si="317"/>
        <v>-4.9501289620214193</v>
      </c>
      <c r="BN413" s="30" t="b">
        <f t="shared" si="301"/>
        <v>0</v>
      </c>
      <c r="BO413" s="30" t="b">
        <f t="shared" si="302"/>
        <v>0</v>
      </c>
      <c r="BP413" s="30" t="b">
        <f t="shared" si="303"/>
        <v>0</v>
      </c>
      <c r="BQ413" s="30" t="b">
        <f t="shared" si="304"/>
        <v>0</v>
      </c>
      <c r="BR413" s="30" t="b">
        <f t="shared" si="305"/>
        <v>0</v>
      </c>
      <c r="BS413" s="30" t="b">
        <f t="shared" si="306"/>
        <v>0</v>
      </c>
      <c r="BT413" s="30" t="b">
        <f t="shared" si="307"/>
        <v>0</v>
      </c>
      <c r="BU413" s="30" t="b">
        <f t="shared" si="308"/>
        <v>0</v>
      </c>
    </row>
    <row r="414" spans="2:73" x14ac:dyDescent="0.3">
      <c r="B414" s="17" t="str">
        <f>VLOOKUP($AC414,LS_Coint_BD!$B$3:$D$1079,2)</f>
        <v>EQTL3</v>
      </c>
      <c r="C414" s="87" t="str">
        <f>VLOOKUP($AC414,LS_Coint_BD!$B$3:$D$1079,3)</f>
        <v>BRDT3</v>
      </c>
      <c r="D414" s="68">
        <f t="shared" si="318"/>
        <v>-0.11644956542108886</v>
      </c>
      <c r="E414" s="65">
        <f t="shared" si="319"/>
        <v>-2.186041673129532</v>
      </c>
      <c r="F414" s="69">
        <f t="shared" si="320"/>
        <v>-1.4573611154196879</v>
      </c>
      <c r="G414" s="68">
        <f t="shared" si="321"/>
        <v>0</v>
      </c>
      <c r="H414" s="65">
        <f t="shared" si="322"/>
        <v>0</v>
      </c>
      <c r="I414" s="69">
        <f t="shared" si="323"/>
        <v>0</v>
      </c>
      <c r="J414" s="68">
        <f t="shared" si="324"/>
        <v>0.75278366548674214</v>
      </c>
      <c r="K414" s="65">
        <f t="shared" si="325"/>
        <v>2.4606035023720976</v>
      </c>
      <c r="L414" s="69">
        <f t="shared" si="326"/>
        <v>1.6404023349147316</v>
      </c>
      <c r="M414" s="68">
        <f t="shared" si="327"/>
        <v>0.78226567006484871</v>
      </c>
      <c r="N414" s="65">
        <f t="shared" si="328"/>
        <v>2.3961850750953619</v>
      </c>
      <c r="O414" s="69">
        <f t="shared" si="329"/>
        <v>1.5974567167302411</v>
      </c>
      <c r="P414" s="68">
        <f t="shared" si="330"/>
        <v>0.76846906365009104</v>
      </c>
      <c r="Q414" s="65">
        <f t="shared" si="331"/>
        <v>2.6117435321247071</v>
      </c>
      <c r="R414" s="69">
        <f t="shared" si="332"/>
        <v>1.7411623547498047</v>
      </c>
      <c r="S414" s="68">
        <f t="shared" si="333"/>
        <v>0.66927513046258014</v>
      </c>
      <c r="T414" s="65">
        <f t="shared" si="334"/>
        <v>2.8312896096079068</v>
      </c>
      <c r="U414" s="69">
        <f t="shared" si="335"/>
        <v>1.8875264064052713</v>
      </c>
      <c r="V414" s="68">
        <f t="shared" si="336"/>
        <v>0</v>
      </c>
      <c r="W414" s="65">
        <f t="shared" si="337"/>
        <v>0</v>
      </c>
      <c r="X414" s="69">
        <f t="shared" si="338"/>
        <v>0</v>
      </c>
      <c r="Y414" s="68">
        <f t="shared" si="339"/>
        <v>-0.30833419073413282</v>
      </c>
      <c r="Z414" s="65">
        <f t="shared" si="340"/>
        <v>-5.0824626337517067</v>
      </c>
      <c r="AA414" s="69">
        <f t="shared" si="341"/>
        <v>-3.3883084225011375</v>
      </c>
      <c r="AB414" s="98">
        <f>SUMIF(BN414:BU414,"VERDADEIRO",BN$3:$BU413)</f>
        <v>0</v>
      </c>
      <c r="AC414" s="97">
        <f t="shared" si="300"/>
        <v>411</v>
      </c>
      <c r="AD414">
        <f>RTD("tryd.rtdserver",,"COT",B414,"ULT")</f>
        <v>23.49</v>
      </c>
      <c r="AE414">
        <f>RTD("tryd.rtdserver",,"COT",C414,"ULT")</f>
        <v>22.48</v>
      </c>
      <c r="AF414">
        <f>VLOOKUP($AC414,LS_Coint_BD!$B$3:$AQ$1079,AF$2)*$AD414+VLOOKUP($AC414,LS_Coint_BD!$B$3:$AQ$1079,AF$2+1)</f>
        <v>22.596449565421089</v>
      </c>
      <c r="AG414">
        <f>VLOOKUP($AC414,LS_Coint_BD!$B$3:$AQ$1079,AG$2)*$AD414+VLOOKUP($AC414,LS_Coint_BD!$B$3:$AQ$1079,AG$2+1)</f>
        <v>0</v>
      </c>
      <c r="AH414">
        <f>VLOOKUP($AC414,LS_Coint_BD!$B$3:$AQ$1079,AH$2)*$AD414+VLOOKUP($AC414,LS_Coint_BD!$B$3:$AQ$1079,AH$2+1)</f>
        <v>21.727216334513258</v>
      </c>
      <c r="AI414">
        <f>VLOOKUP($AC414,LS_Coint_BD!$B$3:$AQ$1079,AI$2)*$AD414+VLOOKUP($AC414,LS_Coint_BD!$B$3:$AQ$1079,AI$2+1)</f>
        <v>21.697734329935152</v>
      </c>
      <c r="AJ414">
        <f>VLOOKUP($AC414,LS_Coint_BD!$B$3:$AQ$1079,AJ$2)*$AD414+VLOOKUP($AC414,LS_Coint_BD!$B$3:$AQ$1079,AJ$2+1)</f>
        <v>21.711530936349909</v>
      </c>
      <c r="AK414">
        <f>VLOOKUP($AC414,LS_Coint_BD!$B$3:$AQ$1079,AK$2)*$AD414+VLOOKUP($AC414,LS_Coint_BD!$B$3:$AQ$1079,AK$2+1)</f>
        <v>21.81072486953742</v>
      </c>
      <c r="AL414">
        <f>VLOOKUP($AC414,LS_Coint_BD!$B$3:$AQ$1079,AL$2)*$AD414+VLOOKUP($AC414,LS_Coint_BD!$B$3:$AQ$1079,AL$2+1)</f>
        <v>0</v>
      </c>
      <c r="AM414">
        <f>VLOOKUP($AC414,LS_Coint_BD!$B$3:$AQ$1079,AM$2)*$AD414+VLOOKUP($AC414,LS_Coint_BD!$B$3:$AQ$1079,AM$2+1)</f>
        <v>22.788334190734133</v>
      </c>
      <c r="AN414">
        <f>VLOOKUP($AC414,LS_Coint_BD!$B$3:$AQ$1079,AN$2)</f>
        <v>0.72868055770984297</v>
      </c>
      <c r="AO414">
        <f>VLOOKUP($AC414,LS_Coint_BD!$B$3:$AQ$1079,AO$2)</f>
        <v>0</v>
      </c>
      <c r="AP414">
        <f>VLOOKUP($AC414,LS_Coint_BD!$B$3:$AQ$1079,AP$2)</f>
        <v>0.82020116745736604</v>
      </c>
      <c r="AQ414">
        <f>VLOOKUP($AC414,LS_Coint_BD!$B$3:$AQ$1079,AQ$2)</f>
        <v>0.79872835836512102</v>
      </c>
      <c r="AR414">
        <f>VLOOKUP($AC414,LS_Coint_BD!$B$3:$AQ$1079,AR$2)</f>
        <v>0.87058117737490304</v>
      </c>
      <c r="AS414">
        <f>VLOOKUP($AC414,LS_Coint_BD!$B$3:$AQ$1079,AS$2)</f>
        <v>0.94376320320263496</v>
      </c>
      <c r="AT414">
        <f>VLOOKUP($AC414,LS_Coint_BD!$B$3:$AQ$1079,AT$2)</f>
        <v>0</v>
      </c>
      <c r="AU414">
        <f>VLOOKUP($AC414,LS_Coint_BD!$B$3:$AQ$1079,AU$2)</f>
        <v>1.6941542112505701</v>
      </c>
      <c r="AV414">
        <f>VLOOKUP($AC414,LS_Coint_BD!$B$3:$AQ$1079,AV$2)</f>
        <v>-1.9184653865522698E-15</v>
      </c>
      <c r="AW414">
        <f>VLOOKUP($AC414,LS_Coint_BD!$B$3:$AQ$1079,AW$2)</f>
        <v>0</v>
      </c>
      <c r="AX414">
        <f>VLOOKUP($AC414,LS_Coint_BD!$B$3:$AQ$1079,AX$2)</f>
        <v>-3.8064789415719601E-16</v>
      </c>
      <c r="AY414">
        <f>VLOOKUP($AC414,LS_Coint_BD!$B$3:$AQ$1079,AY$2)</f>
        <v>-7.9936057773011302E-16</v>
      </c>
      <c r="AZ414">
        <f>VLOOKUP($AC414,LS_Coint_BD!$B$3:$AQ$1079,AZ$2)</f>
        <v>-1.38161087508908E-15</v>
      </c>
      <c r="BA414">
        <f>VLOOKUP($AC414,LS_Coint_BD!$B$3:$AQ$1079,BA$2)</f>
        <v>1.29674049276218E-15</v>
      </c>
      <c r="BB414">
        <f>VLOOKUP($AC414,LS_Coint_BD!$B$3:$AQ$1079,BB$2)</f>
        <v>0</v>
      </c>
      <c r="BC414">
        <f>VLOOKUP($AC414,LS_Coint_BD!$B$3:$AQ$1079,BC$2)</f>
        <v>2.6147972675971698E-15</v>
      </c>
      <c r="BD414">
        <f t="shared" si="309"/>
        <v>-1.4573611154196879</v>
      </c>
      <c r="BE414">
        <f t="shared" si="310"/>
        <v>0</v>
      </c>
      <c r="BF414">
        <f t="shared" si="311"/>
        <v>1.6404023349147316</v>
      </c>
      <c r="BG414">
        <f t="shared" si="312"/>
        <v>1.5974567167302411</v>
      </c>
      <c r="BH414">
        <f t="shared" si="313"/>
        <v>1.7411623547498047</v>
      </c>
      <c r="BI414">
        <f t="shared" si="314"/>
        <v>1.8875264064052713</v>
      </c>
      <c r="BJ414">
        <f t="shared" si="315"/>
        <v>0</v>
      </c>
      <c r="BK414">
        <f t="shared" si="316"/>
        <v>-3.3883084225011375</v>
      </c>
      <c r="BL414">
        <f t="shared" si="317"/>
        <v>-1.4573611154196842</v>
      </c>
      <c r="BN414" s="19" t="b">
        <f t="shared" si="301"/>
        <v>0</v>
      </c>
      <c r="BO414" s="19" t="b">
        <f t="shared" si="302"/>
        <v>0</v>
      </c>
      <c r="BP414" s="19" t="b">
        <f t="shared" si="303"/>
        <v>0</v>
      </c>
      <c r="BQ414" s="19" t="b">
        <f t="shared" si="304"/>
        <v>0</v>
      </c>
      <c r="BR414" s="19" t="b">
        <f t="shared" si="305"/>
        <v>0</v>
      </c>
      <c r="BS414" s="19" t="b">
        <f t="shared" si="306"/>
        <v>0</v>
      </c>
      <c r="BT414" s="19" t="b">
        <f t="shared" si="307"/>
        <v>0</v>
      </c>
      <c r="BU414" s="19" t="b">
        <f t="shared" si="308"/>
        <v>0</v>
      </c>
    </row>
    <row r="415" spans="2:73" x14ac:dyDescent="0.3">
      <c r="B415" s="17" t="str">
        <f>VLOOKUP($AC415,LS_Coint_BD!$B$3:$D$1079,2)</f>
        <v>EQTL3</v>
      </c>
      <c r="C415" s="87" t="str">
        <f>VLOOKUP($AC415,LS_Coint_BD!$B$3:$D$1079,3)</f>
        <v>BRML3</v>
      </c>
      <c r="D415" s="70">
        <f t="shared" si="318"/>
        <v>0</v>
      </c>
      <c r="E415" s="66">
        <f t="shared" si="319"/>
        <v>0</v>
      </c>
      <c r="F415" s="71">
        <f t="shared" si="320"/>
        <v>0</v>
      </c>
      <c r="G415" s="70">
        <f t="shared" si="321"/>
        <v>0</v>
      </c>
      <c r="H415" s="66">
        <f t="shared" si="322"/>
        <v>0</v>
      </c>
      <c r="I415" s="71">
        <f t="shared" si="323"/>
        <v>0</v>
      </c>
      <c r="J415" s="70">
        <f t="shared" si="324"/>
        <v>-0.16974576044627376</v>
      </c>
      <c r="K415" s="66">
        <f t="shared" si="325"/>
        <v>-1.8090424404189331</v>
      </c>
      <c r="L415" s="71">
        <f t="shared" si="326"/>
        <v>-1.2060282936126221</v>
      </c>
      <c r="M415" s="70">
        <f t="shared" si="327"/>
        <v>-0.25411870283229021</v>
      </c>
      <c r="N415" s="66">
        <f t="shared" si="328"/>
        <v>-1.9217375333701294</v>
      </c>
      <c r="O415" s="71">
        <f t="shared" si="329"/>
        <v>-1.2811583555800863</v>
      </c>
      <c r="P415" s="70">
        <f t="shared" si="330"/>
        <v>-0.22205625827984399</v>
      </c>
      <c r="Q415" s="66">
        <f t="shared" si="331"/>
        <v>-2.1856029288151255</v>
      </c>
      <c r="R415" s="71">
        <f t="shared" si="332"/>
        <v>-1.4570686192100837</v>
      </c>
      <c r="S415" s="70">
        <f t="shared" si="333"/>
        <v>-0.24202586263333892</v>
      </c>
      <c r="T415" s="66">
        <f t="shared" si="334"/>
        <v>-2.2149478330564678</v>
      </c>
      <c r="U415" s="71">
        <f t="shared" si="335"/>
        <v>-1.4766318887043119</v>
      </c>
      <c r="V415" s="70">
        <f t="shared" si="336"/>
        <v>-0.2247640376974207</v>
      </c>
      <c r="W415" s="66">
        <f t="shared" si="337"/>
        <v>-2.2812303862078407</v>
      </c>
      <c r="X415" s="71">
        <f t="shared" si="338"/>
        <v>-1.5208202574718939</v>
      </c>
      <c r="Y415" s="70">
        <f t="shared" si="339"/>
        <v>-1.65259548992125</v>
      </c>
      <c r="Z415" s="66">
        <f t="shared" si="340"/>
        <v>-6.54975216684924</v>
      </c>
      <c r="AA415" s="71">
        <f t="shared" si="341"/>
        <v>-4.3665014445661603</v>
      </c>
      <c r="AB415" s="98">
        <f>SUMIF(BN415:BU415,"VERDADEIRO",BN$3:$BU414)</f>
        <v>0</v>
      </c>
      <c r="AC415" s="97">
        <f t="shared" si="300"/>
        <v>412</v>
      </c>
      <c r="AD415">
        <f>RTD("tryd.rtdserver",,"COT",B415,"ULT")</f>
        <v>23.49</v>
      </c>
      <c r="AE415">
        <f>RTD("tryd.rtdserver",,"COT",C415,"ULT")</f>
        <v>9.83</v>
      </c>
      <c r="AF415">
        <f>VLOOKUP($AC415,LS_Coint_BD!$B$3:$AQ$1079,AF$2)*$AD415+VLOOKUP($AC415,LS_Coint_BD!$B$3:$AQ$1079,AF$2+1)</f>
        <v>0</v>
      </c>
      <c r="AG415">
        <f>VLOOKUP($AC415,LS_Coint_BD!$B$3:$AQ$1079,AG$2)*$AD415+VLOOKUP($AC415,LS_Coint_BD!$B$3:$AQ$1079,AG$2+1)</f>
        <v>0</v>
      </c>
      <c r="AH415">
        <f>VLOOKUP($AC415,LS_Coint_BD!$B$3:$AQ$1079,AH$2)*$AD415+VLOOKUP($AC415,LS_Coint_BD!$B$3:$AQ$1079,AH$2+1)</f>
        <v>9.9997457604462738</v>
      </c>
      <c r="AI415">
        <f>VLOOKUP($AC415,LS_Coint_BD!$B$3:$AQ$1079,AI$2)*$AD415+VLOOKUP($AC415,LS_Coint_BD!$B$3:$AQ$1079,AI$2+1)</f>
        <v>10.08411870283229</v>
      </c>
      <c r="AJ415">
        <f>VLOOKUP($AC415,LS_Coint_BD!$B$3:$AQ$1079,AJ$2)*$AD415+VLOOKUP($AC415,LS_Coint_BD!$B$3:$AQ$1079,AJ$2+1)</f>
        <v>10.052056258279844</v>
      </c>
      <c r="AK415">
        <f>VLOOKUP($AC415,LS_Coint_BD!$B$3:$AQ$1079,AK$2)*$AD415+VLOOKUP($AC415,LS_Coint_BD!$B$3:$AQ$1079,AK$2+1)</f>
        <v>10.072025862633339</v>
      </c>
      <c r="AL415">
        <f>VLOOKUP($AC415,LS_Coint_BD!$B$3:$AQ$1079,AL$2)*$AD415+VLOOKUP($AC415,LS_Coint_BD!$B$3:$AQ$1079,AL$2+1)</f>
        <v>10.054764037697421</v>
      </c>
      <c r="AM415">
        <f>VLOOKUP($AC415,LS_Coint_BD!$B$3:$AQ$1079,AM$2)*$AD415+VLOOKUP($AC415,LS_Coint_BD!$B$3:$AQ$1079,AM$2+1)</f>
        <v>11.48259548992125</v>
      </c>
      <c r="AN415">
        <f>VLOOKUP($AC415,LS_Coint_BD!$B$3:$AQ$1079,AN$2)</f>
        <v>0</v>
      </c>
      <c r="AO415">
        <f>VLOOKUP($AC415,LS_Coint_BD!$B$3:$AQ$1079,AO$2)</f>
        <v>0</v>
      </c>
      <c r="AP415">
        <f>VLOOKUP($AC415,LS_Coint_BD!$B$3:$AQ$1079,AP$2)</f>
        <v>0.60301414680631105</v>
      </c>
      <c r="AQ415">
        <f>VLOOKUP($AC415,LS_Coint_BD!$B$3:$AQ$1079,AQ$2)</f>
        <v>0.64057917779004303</v>
      </c>
      <c r="AR415">
        <f>VLOOKUP($AC415,LS_Coint_BD!$B$3:$AQ$1079,AR$2)</f>
        <v>0.72853430960504195</v>
      </c>
      <c r="AS415">
        <f>VLOOKUP($AC415,LS_Coint_BD!$B$3:$AQ$1079,AS$2)</f>
        <v>0.73831594435215597</v>
      </c>
      <c r="AT415">
        <f>VLOOKUP($AC415,LS_Coint_BD!$B$3:$AQ$1079,AT$2)</f>
        <v>0.76041012873594704</v>
      </c>
      <c r="AU415">
        <f>VLOOKUP($AC415,LS_Coint_BD!$B$3:$AQ$1079,AU$2)</f>
        <v>2.1832507222830801</v>
      </c>
      <c r="AV415">
        <f>VLOOKUP($AC415,LS_Coint_BD!$B$3:$AQ$1079,AV$2)</f>
        <v>0</v>
      </c>
      <c r="AW415">
        <f>VLOOKUP($AC415,LS_Coint_BD!$B$3:$AQ$1079,AW$2)</f>
        <v>0</v>
      </c>
      <c r="AX415">
        <f>VLOOKUP($AC415,LS_Coint_BD!$B$3:$AQ$1079,AX$2)</f>
        <v>7.6129578831439294E-17</v>
      </c>
      <c r="AY415">
        <f>VLOOKUP($AC415,LS_Coint_BD!$B$3:$AQ$1079,AY$2)</f>
        <v>-1.33226762955019E-16</v>
      </c>
      <c r="AZ415">
        <f>VLOOKUP($AC415,LS_Coint_BD!$B$3:$AQ$1079,AZ$2)</f>
        <v>2.1711028037114201E-16</v>
      </c>
      <c r="BA415">
        <f>VLOOKUP($AC415,LS_Coint_BD!$B$3:$AQ$1079,BA$2)</f>
        <v>-1.06581410364015E-16</v>
      </c>
      <c r="BB415">
        <f>VLOOKUP($AC415,LS_Coint_BD!$B$3:$AQ$1079,BB$2)</f>
        <v>1.9378438248002699E-16</v>
      </c>
      <c r="BC415">
        <f>VLOOKUP($AC415,LS_Coint_BD!$B$3:$AQ$1079,BC$2)</f>
        <v>0</v>
      </c>
      <c r="BD415">
        <f t="shared" si="309"/>
        <v>0</v>
      </c>
      <c r="BE415">
        <f t="shared" si="310"/>
        <v>0</v>
      </c>
      <c r="BF415">
        <f t="shared" si="311"/>
        <v>-1.2060282936126221</v>
      </c>
      <c r="BG415">
        <f t="shared" si="312"/>
        <v>-1.2811583555800863</v>
      </c>
      <c r="BH415">
        <f t="shared" si="313"/>
        <v>-1.4570686192100837</v>
      </c>
      <c r="BI415">
        <f t="shared" si="314"/>
        <v>-1.4766318887043119</v>
      </c>
      <c r="BJ415">
        <f t="shared" si="315"/>
        <v>-1.5208202574718939</v>
      </c>
      <c r="BK415">
        <f t="shared" si="316"/>
        <v>-4.3665014445661603</v>
      </c>
      <c r="BL415">
        <f t="shared" si="317"/>
        <v>0</v>
      </c>
      <c r="BN415" s="30" t="b">
        <f t="shared" si="301"/>
        <v>0</v>
      </c>
      <c r="BO415" s="30" t="b">
        <f t="shared" si="302"/>
        <v>0</v>
      </c>
      <c r="BP415" s="30" t="b">
        <f t="shared" si="303"/>
        <v>0</v>
      </c>
      <c r="BQ415" s="30" t="b">
        <f t="shared" si="304"/>
        <v>0</v>
      </c>
      <c r="BR415" s="30" t="b">
        <f t="shared" si="305"/>
        <v>0</v>
      </c>
      <c r="BS415" s="30" t="b">
        <f t="shared" si="306"/>
        <v>0</v>
      </c>
      <c r="BT415" s="30" t="b">
        <f t="shared" si="307"/>
        <v>0</v>
      </c>
      <c r="BU415" s="30" t="b">
        <f t="shared" si="308"/>
        <v>0</v>
      </c>
    </row>
    <row r="416" spans="2:73" x14ac:dyDescent="0.3">
      <c r="B416" s="17" t="str">
        <f>VLOOKUP($AC416,LS_Coint_BD!$B$3:$D$1079,2)</f>
        <v>EQTL3</v>
      </c>
      <c r="C416" s="87" t="str">
        <f>VLOOKUP($AC416,LS_Coint_BD!$B$3:$D$1079,3)</f>
        <v>CIEL3</v>
      </c>
      <c r="D416" s="68">
        <f t="shared" si="318"/>
        <v>3.9438549499281272E-2</v>
      </c>
      <c r="E416" s="65">
        <f t="shared" si="319"/>
        <v>0.6580630927864709</v>
      </c>
      <c r="F416" s="69">
        <f t="shared" si="320"/>
        <v>0.43870872852431392</v>
      </c>
      <c r="G416" s="68">
        <f t="shared" si="321"/>
        <v>-0.18400584482571247</v>
      </c>
      <c r="H416" s="65">
        <f t="shared" si="322"/>
        <v>-0.78624411200218147</v>
      </c>
      <c r="I416" s="69">
        <f t="shared" si="323"/>
        <v>-0.52416274133478769</v>
      </c>
      <c r="J416" s="68">
        <f t="shared" si="324"/>
        <v>-0.28077847361057806</v>
      </c>
      <c r="K416" s="65">
        <f t="shared" si="325"/>
        <v>-0.83682883702878397</v>
      </c>
      <c r="L416" s="69">
        <f t="shared" si="326"/>
        <v>-0.55788589135252264</v>
      </c>
      <c r="M416" s="68">
        <f t="shared" si="327"/>
        <v>-0.33732183457003995</v>
      </c>
      <c r="N416" s="65">
        <f t="shared" si="328"/>
        <v>-1.2859439178147181</v>
      </c>
      <c r="O416" s="69">
        <f t="shared" si="329"/>
        <v>-0.857295945209812</v>
      </c>
      <c r="P416" s="68">
        <f t="shared" si="330"/>
        <v>0</v>
      </c>
      <c r="Q416" s="65">
        <f t="shared" si="331"/>
        <v>0</v>
      </c>
      <c r="R416" s="69">
        <f t="shared" si="332"/>
        <v>0</v>
      </c>
      <c r="S416" s="68">
        <f t="shared" si="333"/>
        <v>0</v>
      </c>
      <c r="T416" s="65">
        <f t="shared" si="334"/>
        <v>0</v>
      </c>
      <c r="U416" s="69">
        <f t="shared" si="335"/>
        <v>0</v>
      </c>
      <c r="V416" s="68">
        <f t="shared" si="336"/>
        <v>-0.20770309976713985</v>
      </c>
      <c r="W416" s="65">
        <f t="shared" si="337"/>
        <v>-1.5953147703293977</v>
      </c>
      <c r="X416" s="69">
        <f t="shared" si="338"/>
        <v>-1.0635431802195985</v>
      </c>
      <c r="Y416" s="68">
        <f t="shared" si="339"/>
        <v>0</v>
      </c>
      <c r="Z416" s="65">
        <f t="shared" si="340"/>
        <v>0</v>
      </c>
      <c r="AA416" s="69">
        <f t="shared" si="341"/>
        <v>0</v>
      </c>
      <c r="AB416" s="98">
        <f>SUMIF(BN416:BU416,"VERDADEIRO",BN$3:$BU415)</f>
        <v>0</v>
      </c>
      <c r="AC416" s="97">
        <f t="shared" si="300"/>
        <v>413</v>
      </c>
      <c r="AD416">
        <f>RTD("tryd.rtdserver",,"COT",B416,"ULT")</f>
        <v>23.49</v>
      </c>
      <c r="AE416">
        <f>RTD("tryd.rtdserver",,"COT",C416,"ULT")</f>
        <v>4.1900000000000004</v>
      </c>
      <c r="AF416">
        <f>VLOOKUP($AC416,LS_Coint_BD!$B$3:$AQ$1079,AF$2)*$AD416+VLOOKUP($AC416,LS_Coint_BD!$B$3:$AQ$1079,AF$2+1)</f>
        <v>4.1505614505007191</v>
      </c>
      <c r="AG416">
        <f>VLOOKUP($AC416,LS_Coint_BD!$B$3:$AQ$1079,AG$2)*$AD416+VLOOKUP($AC416,LS_Coint_BD!$B$3:$AQ$1079,AG$2+1)</f>
        <v>4.3740058448257129</v>
      </c>
      <c r="AH416">
        <f>VLOOKUP($AC416,LS_Coint_BD!$B$3:$AQ$1079,AH$2)*$AD416+VLOOKUP($AC416,LS_Coint_BD!$B$3:$AQ$1079,AH$2+1)</f>
        <v>4.4707784736105785</v>
      </c>
      <c r="AI416">
        <f>VLOOKUP($AC416,LS_Coint_BD!$B$3:$AQ$1079,AI$2)*$AD416+VLOOKUP($AC416,LS_Coint_BD!$B$3:$AQ$1079,AI$2+1)</f>
        <v>4.5273218345700403</v>
      </c>
      <c r="AJ416">
        <f>VLOOKUP($AC416,LS_Coint_BD!$B$3:$AQ$1079,AJ$2)*$AD416+VLOOKUP($AC416,LS_Coint_BD!$B$3:$AQ$1079,AJ$2+1)</f>
        <v>0</v>
      </c>
      <c r="AK416">
        <f>VLOOKUP($AC416,LS_Coint_BD!$B$3:$AQ$1079,AK$2)*$AD416+VLOOKUP($AC416,LS_Coint_BD!$B$3:$AQ$1079,AK$2+1)</f>
        <v>0</v>
      </c>
      <c r="AL416">
        <f>VLOOKUP($AC416,LS_Coint_BD!$B$3:$AQ$1079,AL$2)*$AD416+VLOOKUP($AC416,LS_Coint_BD!$B$3:$AQ$1079,AL$2+1)</f>
        <v>4.3977030997671402</v>
      </c>
      <c r="AM416">
        <f>VLOOKUP($AC416,LS_Coint_BD!$B$3:$AQ$1079,AM$2)*$AD416+VLOOKUP($AC416,LS_Coint_BD!$B$3:$AQ$1079,AM$2+1)</f>
        <v>0</v>
      </c>
      <c r="AN416">
        <f>VLOOKUP($AC416,LS_Coint_BD!$B$3:$AQ$1079,AN$2)</f>
        <v>0.21935436426215699</v>
      </c>
      <c r="AO416">
        <f>VLOOKUP($AC416,LS_Coint_BD!$B$3:$AQ$1079,AO$2)</f>
        <v>0.26208137066739401</v>
      </c>
      <c r="AP416">
        <f>VLOOKUP($AC416,LS_Coint_BD!$B$3:$AQ$1079,AP$2)</f>
        <v>0.27894294567626099</v>
      </c>
      <c r="AQ416">
        <f>VLOOKUP($AC416,LS_Coint_BD!$B$3:$AQ$1079,AQ$2)</f>
        <v>0.428647972604906</v>
      </c>
      <c r="AR416">
        <f>VLOOKUP($AC416,LS_Coint_BD!$B$3:$AQ$1079,AR$2)</f>
        <v>0</v>
      </c>
      <c r="AS416">
        <f>VLOOKUP($AC416,LS_Coint_BD!$B$3:$AQ$1079,AS$2)</f>
        <v>0</v>
      </c>
      <c r="AT416">
        <f>VLOOKUP($AC416,LS_Coint_BD!$B$3:$AQ$1079,AT$2)</f>
        <v>0.53177159010979902</v>
      </c>
      <c r="AU416">
        <f>VLOOKUP($AC416,LS_Coint_BD!$B$3:$AQ$1079,AU$2)</f>
        <v>0</v>
      </c>
      <c r="AV416">
        <f>VLOOKUP($AC416,LS_Coint_BD!$B$3:$AQ$1079,AV$2)</f>
        <v>-3.1086244689504398E-17</v>
      </c>
      <c r="AW416">
        <f>VLOOKUP($AC416,LS_Coint_BD!$B$3:$AQ$1079,AW$2)</f>
        <v>3.1826393372587801E-16</v>
      </c>
      <c r="AX416">
        <f>VLOOKUP($AC416,LS_Coint_BD!$B$3:$AQ$1079,AX$2)</f>
        <v>-6.3441315692866099E-16</v>
      </c>
      <c r="AY416">
        <f>VLOOKUP($AC416,LS_Coint_BD!$B$3:$AQ$1079,AY$2)</f>
        <v>2.2204460492503101E-17</v>
      </c>
      <c r="AZ416">
        <f>VLOOKUP($AC416,LS_Coint_BD!$B$3:$AQ$1079,AZ$2)</f>
        <v>0</v>
      </c>
      <c r="BA416">
        <f>VLOOKUP($AC416,LS_Coint_BD!$B$3:$AQ$1079,BA$2)</f>
        <v>0</v>
      </c>
      <c r="BB416">
        <f>VLOOKUP($AC416,LS_Coint_BD!$B$3:$AQ$1079,BB$2)</f>
        <v>-3.8756876496005502E-16</v>
      </c>
      <c r="BC416">
        <f>VLOOKUP($AC416,LS_Coint_BD!$B$3:$AQ$1079,BC$2)</f>
        <v>0</v>
      </c>
      <c r="BD416">
        <f t="shared" si="309"/>
        <v>0.43870872852431392</v>
      </c>
      <c r="BE416">
        <f t="shared" si="310"/>
        <v>-0.52416274133478769</v>
      </c>
      <c r="BF416">
        <f t="shared" si="311"/>
        <v>-0.55788589135252264</v>
      </c>
      <c r="BG416">
        <f t="shared" si="312"/>
        <v>-0.857295945209812</v>
      </c>
      <c r="BH416">
        <f t="shared" si="313"/>
        <v>0</v>
      </c>
      <c r="BI416">
        <f t="shared" si="314"/>
        <v>0</v>
      </c>
      <c r="BJ416">
        <f t="shared" si="315"/>
        <v>-1.0635431802195985</v>
      </c>
      <c r="BK416">
        <f t="shared" si="316"/>
        <v>0</v>
      </c>
      <c r="BL416">
        <f t="shared" si="317"/>
        <v>0.43870872852431386</v>
      </c>
      <c r="BN416" s="19" t="b">
        <f t="shared" si="301"/>
        <v>0</v>
      </c>
      <c r="BO416" s="19" t="b">
        <f t="shared" si="302"/>
        <v>0</v>
      </c>
      <c r="BP416" s="19" t="b">
        <f t="shared" si="303"/>
        <v>0</v>
      </c>
      <c r="BQ416" s="19" t="b">
        <f t="shared" si="304"/>
        <v>0</v>
      </c>
      <c r="BR416" s="19" t="b">
        <f t="shared" si="305"/>
        <v>0</v>
      </c>
      <c r="BS416" s="19" t="b">
        <f t="shared" si="306"/>
        <v>0</v>
      </c>
      <c r="BT416" s="19" t="b">
        <f t="shared" si="307"/>
        <v>0</v>
      </c>
      <c r="BU416" s="19" t="b">
        <f t="shared" si="308"/>
        <v>0</v>
      </c>
    </row>
    <row r="417" spans="2:73" x14ac:dyDescent="0.3">
      <c r="B417" s="17" t="str">
        <f>VLOOKUP($AC417,LS_Coint_BD!$B$3:$D$1079,2)</f>
        <v>EQTL3</v>
      </c>
      <c r="C417" s="87" t="str">
        <f>VLOOKUP($AC417,LS_Coint_BD!$B$3:$D$1079,3)</f>
        <v>FLRY3</v>
      </c>
      <c r="D417" s="70">
        <f t="shared" si="318"/>
        <v>0.48134555559983028</v>
      </c>
      <c r="E417" s="66">
        <f t="shared" si="319"/>
        <v>2.3441735218937012</v>
      </c>
      <c r="F417" s="71">
        <f t="shared" si="320"/>
        <v>1.5627823479291341</v>
      </c>
      <c r="G417" s="70">
        <f t="shared" si="321"/>
        <v>1.4383014335889683</v>
      </c>
      <c r="H417" s="66">
        <f t="shared" si="322"/>
        <v>3.2479427613929115</v>
      </c>
      <c r="I417" s="71">
        <f t="shared" si="323"/>
        <v>2.1652951742619408</v>
      </c>
      <c r="J417" s="70">
        <f t="shared" si="324"/>
        <v>1.7926900827479635</v>
      </c>
      <c r="K417" s="66">
        <f t="shared" si="325"/>
        <v>3.2833974648707129</v>
      </c>
      <c r="L417" s="71">
        <f t="shared" si="326"/>
        <v>2.188931643247142</v>
      </c>
      <c r="M417" s="70">
        <f t="shared" si="327"/>
        <v>1.9691455326344602</v>
      </c>
      <c r="N417" s="66">
        <f t="shared" si="328"/>
        <v>3.6778881240823802</v>
      </c>
      <c r="O417" s="71">
        <f t="shared" si="329"/>
        <v>2.45192541605492</v>
      </c>
      <c r="P417" s="70">
        <f t="shared" si="330"/>
        <v>1.6393783906127091</v>
      </c>
      <c r="Q417" s="66">
        <f t="shared" si="331"/>
        <v>4.9092124229468999</v>
      </c>
      <c r="R417" s="71">
        <f t="shared" si="332"/>
        <v>3.2728082819646001</v>
      </c>
      <c r="S417" s="70">
        <f t="shared" si="333"/>
        <v>0</v>
      </c>
      <c r="T417" s="66">
        <f t="shared" si="334"/>
        <v>0</v>
      </c>
      <c r="U417" s="71">
        <f t="shared" si="335"/>
        <v>0</v>
      </c>
      <c r="V417" s="70">
        <f t="shared" si="336"/>
        <v>0</v>
      </c>
      <c r="W417" s="66">
        <f t="shared" si="337"/>
        <v>0</v>
      </c>
      <c r="X417" s="71">
        <f t="shared" si="338"/>
        <v>0</v>
      </c>
      <c r="Y417" s="70">
        <f t="shared" si="339"/>
        <v>0</v>
      </c>
      <c r="Z417" s="66">
        <f t="shared" si="340"/>
        <v>0</v>
      </c>
      <c r="AA417" s="71">
        <f t="shared" si="341"/>
        <v>0</v>
      </c>
      <c r="AB417" s="98">
        <f>SUMIF(BN417:BU417,"VERDADEIRO",BN$3:$BU416)</f>
        <v>0</v>
      </c>
      <c r="AC417" s="97">
        <f t="shared" si="300"/>
        <v>414</v>
      </c>
      <c r="AD417">
        <f>RTD("tryd.rtdserver",,"COT",B417,"ULT")</f>
        <v>23.49</v>
      </c>
      <c r="AE417">
        <f>RTD("tryd.rtdserver",,"COT",C417,"ULT")</f>
        <v>28.16</v>
      </c>
      <c r="AF417">
        <f>VLOOKUP($AC417,LS_Coint_BD!$B$3:$AQ$1079,AF$2)*$AD417+VLOOKUP($AC417,LS_Coint_BD!$B$3:$AQ$1079,AF$2+1)</f>
        <v>27.67865444440017</v>
      </c>
      <c r="AG417">
        <f>VLOOKUP($AC417,LS_Coint_BD!$B$3:$AQ$1079,AG$2)*$AD417+VLOOKUP($AC417,LS_Coint_BD!$B$3:$AQ$1079,AG$2+1)</f>
        <v>26.721698566411032</v>
      </c>
      <c r="AH417">
        <f>VLOOKUP($AC417,LS_Coint_BD!$B$3:$AQ$1079,AH$2)*$AD417+VLOOKUP($AC417,LS_Coint_BD!$B$3:$AQ$1079,AH$2+1)</f>
        <v>26.367309917252037</v>
      </c>
      <c r="AI417">
        <f>VLOOKUP($AC417,LS_Coint_BD!$B$3:$AQ$1079,AI$2)*$AD417+VLOOKUP($AC417,LS_Coint_BD!$B$3:$AQ$1079,AI$2+1)</f>
        <v>26.19085446736554</v>
      </c>
      <c r="AJ417">
        <f>VLOOKUP($AC417,LS_Coint_BD!$B$3:$AQ$1079,AJ$2)*$AD417+VLOOKUP($AC417,LS_Coint_BD!$B$3:$AQ$1079,AJ$2+1)</f>
        <v>26.520621609387291</v>
      </c>
      <c r="AK417">
        <f>VLOOKUP($AC417,LS_Coint_BD!$B$3:$AQ$1079,AK$2)*$AD417+VLOOKUP($AC417,LS_Coint_BD!$B$3:$AQ$1079,AK$2+1)</f>
        <v>0</v>
      </c>
      <c r="AL417">
        <f>VLOOKUP($AC417,LS_Coint_BD!$B$3:$AQ$1079,AL$2)*$AD417+VLOOKUP($AC417,LS_Coint_BD!$B$3:$AQ$1079,AL$2+1)</f>
        <v>0</v>
      </c>
      <c r="AM417">
        <f>VLOOKUP($AC417,LS_Coint_BD!$B$3:$AQ$1079,AM$2)*$AD417+VLOOKUP($AC417,LS_Coint_BD!$B$3:$AQ$1079,AM$2+1)</f>
        <v>0</v>
      </c>
      <c r="AN417">
        <f>VLOOKUP($AC417,LS_Coint_BD!$B$3:$AQ$1079,AN$2)</f>
        <v>0.78139117396456703</v>
      </c>
      <c r="AO417">
        <f>VLOOKUP($AC417,LS_Coint_BD!$B$3:$AQ$1079,AO$2)</f>
        <v>1.08264758713097</v>
      </c>
      <c r="AP417">
        <f>VLOOKUP($AC417,LS_Coint_BD!$B$3:$AQ$1079,AP$2)</f>
        <v>1.0944658216235701</v>
      </c>
      <c r="AQ417">
        <f>VLOOKUP($AC417,LS_Coint_BD!$B$3:$AQ$1079,AQ$2)</f>
        <v>1.22596270802746</v>
      </c>
      <c r="AR417">
        <f>VLOOKUP($AC417,LS_Coint_BD!$B$3:$AQ$1079,AR$2)</f>
        <v>1.6364041409823</v>
      </c>
      <c r="AS417">
        <f>VLOOKUP($AC417,LS_Coint_BD!$B$3:$AQ$1079,AS$2)</f>
        <v>0</v>
      </c>
      <c r="AT417">
        <f>VLOOKUP($AC417,LS_Coint_BD!$B$3:$AQ$1079,AT$2)</f>
        <v>0</v>
      </c>
      <c r="AU417">
        <f>VLOOKUP($AC417,LS_Coint_BD!$B$3:$AQ$1079,AU$2)</f>
        <v>0</v>
      </c>
      <c r="AV417">
        <f>VLOOKUP($AC417,LS_Coint_BD!$B$3:$AQ$1079,AV$2)</f>
        <v>-1.06581410364015E-16</v>
      </c>
      <c r="AW417">
        <f>VLOOKUP($AC417,LS_Coint_BD!$B$3:$AQ$1079,AW$2)</f>
        <v>7.6975463040677503E-16</v>
      </c>
      <c r="AX417">
        <f>VLOOKUP($AC417,LS_Coint_BD!$B$3:$AQ$1079,AX$2)</f>
        <v>1.7763568394002501E-15</v>
      </c>
      <c r="AY417">
        <f>VLOOKUP($AC417,LS_Coint_BD!$B$3:$AQ$1079,AY$2)</f>
        <v>8.8817841970012504E-17</v>
      </c>
      <c r="AZ417">
        <f>VLOOKUP($AC417,LS_Coint_BD!$B$3:$AQ$1079,AZ$2)</f>
        <v>0</v>
      </c>
      <c r="BA417">
        <f>VLOOKUP($AC417,LS_Coint_BD!$B$3:$AQ$1079,BA$2)</f>
        <v>0</v>
      </c>
      <c r="BB417">
        <f>VLOOKUP($AC417,LS_Coint_BD!$B$3:$AQ$1079,BB$2)</f>
        <v>0</v>
      </c>
      <c r="BC417">
        <f>VLOOKUP($AC417,LS_Coint_BD!$B$3:$AQ$1079,BC$2)</f>
        <v>0</v>
      </c>
      <c r="BD417">
        <f t="shared" si="309"/>
        <v>1.5627823479291341</v>
      </c>
      <c r="BE417">
        <f t="shared" si="310"/>
        <v>2.1652951742619408</v>
      </c>
      <c r="BF417">
        <f t="shared" si="311"/>
        <v>2.188931643247142</v>
      </c>
      <c r="BG417">
        <f t="shared" si="312"/>
        <v>2.45192541605492</v>
      </c>
      <c r="BH417">
        <f t="shared" si="313"/>
        <v>3.2728082819646001</v>
      </c>
      <c r="BI417">
        <f t="shared" si="314"/>
        <v>0</v>
      </c>
      <c r="BJ417">
        <f t="shared" si="315"/>
        <v>0</v>
      </c>
      <c r="BK417">
        <f t="shared" si="316"/>
        <v>0</v>
      </c>
      <c r="BL417">
        <f t="shared" si="317"/>
        <v>1.5627823479291338</v>
      </c>
      <c r="BN417" s="30" t="b">
        <f t="shared" si="301"/>
        <v>0</v>
      </c>
      <c r="BO417" s="30" t="b">
        <f t="shared" si="302"/>
        <v>0</v>
      </c>
      <c r="BP417" s="30" t="b">
        <f t="shared" si="303"/>
        <v>0</v>
      </c>
      <c r="BQ417" s="30" t="b">
        <f t="shared" si="304"/>
        <v>0</v>
      </c>
      <c r="BR417" s="30" t="b">
        <f t="shared" si="305"/>
        <v>0</v>
      </c>
      <c r="BS417" s="30" t="b">
        <f t="shared" si="306"/>
        <v>0</v>
      </c>
      <c r="BT417" s="30" t="b">
        <f t="shared" si="307"/>
        <v>0</v>
      </c>
      <c r="BU417" s="30" t="b">
        <f t="shared" si="308"/>
        <v>0</v>
      </c>
    </row>
    <row r="418" spans="2:73" x14ac:dyDescent="0.3">
      <c r="B418" s="17" t="str">
        <f>VLOOKUP($AC418,LS_Coint_BD!$B$3:$D$1079,2)</f>
        <v>EQTL3</v>
      </c>
      <c r="C418" s="87" t="str">
        <f>VLOOKUP($AC418,LS_Coint_BD!$B$3:$D$1079,3)</f>
        <v>HGTX3</v>
      </c>
      <c r="D418" s="68">
        <f t="shared" si="318"/>
        <v>-6.9357496220739279E-2</v>
      </c>
      <c r="E418" s="65">
        <f t="shared" si="319"/>
        <v>-2.1580410504550391</v>
      </c>
      <c r="F418" s="69">
        <f t="shared" si="320"/>
        <v>-1.4386940336366929</v>
      </c>
      <c r="G418" s="68">
        <f t="shared" si="321"/>
        <v>0.29321201009175013</v>
      </c>
      <c r="H418" s="65">
        <f t="shared" si="322"/>
        <v>3.0715208082047383</v>
      </c>
      <c r="I418" s="69">
        <f t="shared" si="323"/>
        <v>2.0476805388031587</v>
      </c>
      <c r="J418" s="68">
        <f t="shared" si="324"/>
        <v>1.0720699284960027</v>
      </c>
      <c r="K418" s="65">
        <f t="shared" si="325"/>
        <v>3.6255751907801113</v>
      </c>
      <c r="L418" s="69">
        <f t="shared" si="326"/>
        <v>2.4170501271867408</v>
      </c>
      <c r="M418" s="68">
        <f t="shared" si="327"/>
        <v>1.3248459486240982</v>
      </c>
      <c r="N418" s="65">
        <f t="shared" si="328"/>
        <v>4.4109014871054892</v>
      </c>
      <c r="O418" s="69">
        <f t="shared" si="329"/>
        <v>2.9406009914036595</v>
      </c>
      <c r="P418" s="68">
        <f t="shared" si="330"/>
        <v>0</v>
      </c>
      <c r="Q418" s="65">
        <f t="shared" si="331"/>
        <v>0</v>
      </c>
      <c r="R418" s="69">
        <f t="shared" si="332"/>
        <v>0</v>
      </c>
      <c r="S418" s="68">
        <f t="shared" si="333"/>
        <v>0</v>
      </c>
      <c r="T418" s="65">
        <f t="shared" si="334"/>
        <v>0</v>
      </c>
      <c r="U418" s="69">
        <f t="shared" si="335"/>
        <v>0</v>
      </c>
      <c r="V418" s="68">
        <f t="shared" si="336"/>
        <v>0</v>
      </c>
      <c r="W418" s="65">
        <f t="shared" si="337"/>
        <v>0</v>
      </c>
      <c r="X418" s="69">
        <f t="shared" si="338"/>
        <v>0</v>
      </c>
      <c r="Y418" s="68">
        <f t="shared" si="339"/>
        <v>-0.25026916434450541</v>
      </c>
      <c r="Z418" s="65">
        <f t="shared" si="340"/>
        <v>-6.9486543654438888</v>
      </c>
      <c r="AA418" s="69">
        <f t="shared" si="341"/>
        <v>-4.6324362436292592</v>
      </c>
      <c r="AB418" s="98">
        <f>SUMIF(BN418:BU418,"VERDADEIRO",BN$3:$BU417)</f>
        <v>0</v>
      </c>
      <c r="AC418" s="97">
        <f t="shared" si="300"/>
        <v>415</v>
      </c>
      <c r="AD418">
        <f>RTD("tryd.rtdserver",,"COT",B418,"ULT")</f>
        <v>23.49</v>
      </c>
      <c r="AE418">
        <f>RTD("tryd.rtdserver",,"COT",C418,"ULT")</f>
        <v>17.77</v>
      </c>
      <c r="AF418">
        <f>VLOOKUP($AC418,LS_Coint_BD!$B$3:$AQ$1079,AF$2)*$AD418+VLOOKUP($AC418,LS_Coint_BD!$B$3:$AQ$1079,AF$2+1)</f>
        <v>17.839357496220739</v>
      </c>
      <c r="AG418">
        <f>VLOOKUP($AC418,LS_Coint_BD!$B$3:$AQ$1079,AG$2)*$AD418+VLOOKUP($AC418,LS_Coint_BD!$B$3:$AQ$1079,AG$2+1)</f>
        <v>17.476787989908249</v>
      </c>
      <c r="AH418">
        <f>VLOOKUP($AC418,LS_Coint_BD!$B$3:$AQ$1079,AH$2)*$AD418+VLOOKUP($AC418,LS_Coint_BD!$B$3:$AQ$1079,AH$2+1)</f>
        <v>16.697930071503997</v>
      </c>
      <c r="AI418">
        <f>VLOOKUP($AC418,LS_Coint_BD!$B$3:$AQ$1079,AI$2)*$AD418+VLOOKUP($AC418,LS_Coint_BD!$B$3:$AQ$1079,AI$2+1)</f>
        <v>16.445154051375901</v>
      </c>
      <c r="AJ418">
        <f>VLOOKUP($AC418,LS_Coint_BD!$B$3:$AQ$1079,AJ$2)*$AD418+VLOOKUP($AC418,LS_Coint_BD!$B$3:$AQ$1079,AJ$2+1)</f>
        <v>0</v>
      </c>
      <c r="AK418">
        <f>VLOOKUP($AC418,LS_Coint_BD!$B$3:$AQ$1079,AK$2)*$AD418+VLOOKUP($AC418,LS_Coint_BD!$B$3:$AQ$1079,AK$2+1)</f>
        <v>0</v>
      </c>
      <c r="AL418">
        <f>VLOOKUP($AC418,LS_Coint_BD!$B$3:$AQ$1079,AL$2)*$AD418+VLOOKUP($AC418,LS_Coint_BD!$B$3:$AQ$1079,AL$2+1)</f>
        <v>0</v>
      </c>
      <c r="AM418">
        <f>VLOOKUP($AC418,LS_Coint_BD!$B$3:$AQ$1079,AM$2)*$AD418+VLOOKUP($AC418,LS_Coint_BD!$B$3:$AQ$1079,AM$2+1)</f>
        <v>18.020269164344505</v>
      </c>
      <c r="AN418">
        <f>VLOOKUP($AC418,LS_Coint_BD!$B$3:$AQ$1079,AN$2)</f>
        <v>0.71934701681834501</v>
      </c>
      <c r="AO418">
        <f>VLOOKUP($AC418,LS_Coint_BD!$B$3:$AQ$1079,AO$2)</f>
        <v>1.02384026940158</v>
      </c>
      <c r="AP418">
        <f>VLOOKUP($AC418,LS_Coint_BD!$B$3:$AQ$1079,AP$2)</f>
        <v>1.20852506359337</v>
      </c>
      <c r="AQ418">
        <f>VLOOKUP($AC418,LS_Coint_BD!$B$3:$AQ$1079,AQ$2)</f>
        <v>1.47030049570183</v>
      </c>
      <c r="AR418">
        <f>VLOOKUP($AC418,LS_Coint_BD!$B$3:$AQ$1079,AR$2)</f>
        <v>0</v>
      </c>
      <c r="AS418">
        <f>VLOOKUP($AC418,LS_Coint_BD!$B$3:$AQ$1079,AS$2)</f>
        <v>0</v>
      </c>
      <c r="AT418">
        <f>VLOOKUP($AC418,LS_Coint_BD!$B$3:$AQ$1079,AT$2)</f>
        <v>0</v>
      </c>
      <c r="AU418">
        <f>VLOOKUP($AC418,LS_Coint_BD!$B$3:$AQ$1079,AU$2)</f>
        <v>2.31621812181463</v>
      </c>
      <c r="AV418">
        <f>VLOOKUP($AC418,LS_Coint_BD!$B$3:$AQ$1079,AV$2)</f>
        <v>-2.8421709430404001E-15</v>
      </c>
      <c r="AW418">
        <f>VLOOKUP($AC418,LS_Coint_BD!$B$3:$AQ$1079,AW$2)</f>
        <v>-1.36187357687353E-15</v>
      </c>
      <c r="AX418">
        <f>VLOOKUP($AC418,LS_Coint_BD!$B$3:$AQ$1079,AX$2)</f>
        <v>1.06581410364015E-15</v>
      </c>
      <c r="AY418">
        <f>VLOOKUP($AC418,LS_Coint_BD!$B$3:$AQ$1079,AY$2)</f>
        <v>-3.9968028886505602E-16</v>
      </c>
      <c r="AZ418">
        <f>VLOOKUP($AC418,LS_Coint_BD!$B$3:$AQ$1079,AZ$2)</f>
        <v>0</v>
      </c>
      <c r="BA418">
        <f>VLOOKUP($AC418,LS_Coint_BD!$B$3:$AQ$1079,BA$2)</f>
        <v>0</v>
      </c>
      <c r="BB418">
        <f>VLOOKUP($AC418,LS_Coint_BD!$B$3:$AQ$1079,BB$2)</f>
        <v>0</v>
      </c>
      <c r="BC418">
        <f>VLOOKUP($AC418,LS_Coint_BD!$B$3:$AQ$1079,BC$2)</f>
        <v>1.30739863379858E-15</v>
      </c>
      <c r="BD418">
        <f t="shared" si="309"/>
        <v>-1.4386940336366929</v>
      </c>
      <c r="BE418">
        <f t="shared" si="310"/>
        <v>2.0476805388031587</v>
      </c>
      <c r="BF418">
        <f t="shared" si="311"/>
        <v>2.4170501271867408</v>
      </c>
      <c r="BG418">
        <f t="shared" si="312"/>
        <v>2.9406009914036595</v>
      </c>
      <c r="BH418">
        <f t="shared" si="313"/>
        <v>0</v>
      </c>
      <c r="BI418">
        <f t="shared" si="314"/>
        <v>0</v>
      </c>
      <c r="BJ418">
        <f t="shared" si="315"/>
        <v>0</v>
      </c>
      <c r="BK418">
        <f t="shared" si="316"/>
        <v>-4.6324362436292592</v>
      </c>
      <c r="BL418">
        <f t="shared" si="317"/>
        <v>-1.4386940336366871</v>
      </c>
      <c r="BN418" s="19" t="b">
        <f t="shared" si="301"/>
        <v>0</v>
      </c>
      <c r="BO418" s="19" t="b">
        <f t="shared" si="302"/>
        <v>0</v>
      </c>
      <c r="BP418" s="19" t="b">
        <f t="shared" si="303"/>
        <v>0</v>
      </c>
      <c r="BQ418" s="19" t="b">
        <f t="shared" si="304"/>
        <v>0</v>
      </c>
      <c r="BR418" s="19" t="b">
        <f t="shared" si="305"/>
        <v>0</v>
      </c>
      <c r="BS418" s="19" t="b">
        <f t="shared" si="306"/>
        <v>0</v>
      </c>
      <c r="BT418" s="19" t="b">
        <f t="shared" si="307"/>
        <v>0</v>
      </c>
      <c r="BU418" s="19" t="b">
        <f t="shared" si="308"/>
        <v>0</v>
      </c>
    </row>
    <row r="419" spans="2:73" x14ac:dyDescent="0.3">
      <c r="B419" s="17" t="str">
        <f>VLOOKUP($AC419,LS_Coint_BD!$B$3:$D$1079,2)</f>
        <v>EQTL3</v>
      </c>
      <c r="C419" s="87" t="str">
        <f>VLOOKUP($AC419,LS_Coint_BD!$B$3:$D$1079,3)</f>
        <v>IRBR3</v>
      </c>
      <c r="D419" s="70">
        <f t="shared" si="318"/>
        <v>0</v>
      </c>
      <c r="E419" s="66">
        <f t="shared" si="319"/>
        <v>0</v>
      </c>
      <c r="F419" s="71">
        <f t="shared" si="320"/>
        <v>0</v>
      </c>
      <c r="G419" s="70">
        <f t="shared" si="321"/>
        <v>-0.37438080478263647</v>
      </c>
      <c r="H419" s="66">
        <f t="shared" si="322"/>
        <v>-1.7902973006142382</v>
      </c>
      <c r="I419" s="71">
        <f t="shared" si="323"/>
        <v>-1.1935315337428254</v>
      </c>
      <c r="J419" s="70">
        <f t="shared" si="324"/>
        <v>-0.53914469359119455</v>
      </c>
      <c r="K419" s="66">
        <f t="shared" si="325"/>
        <v>-1.8868008736793369</v>
      </c>
      <c r="L419" s="71">
        <f t="shared" si="326"/>
        <v>-1.2578672491195579</v>
      </c>
      <c r="M419" s="70">
        <f t="shared" si="327"/>
        <v>0</v>
      </c>
      <c r="N419" s="66">
        <f t="shared" si="328"/>
        <v>0</v>
      </c>
      <c r="O419" s="71">
        <f t="shared" si="329"/>
        <v>0</v>
      </c>
      <c r="P419" s="70">
        <f t="shared" si="330"/>
        <v>0</v>
      </c>
      <c r="Q419" s="66">
        <f t="shared" si="331"/>
        <v>0</v>
      </c>
      <c r="R419" s="71">
        <f t="shared" si="332"/>
        <v>0</v>
      </c>
      <c r="S419" s="70">
        <f t="shared" si="333"/>
        <v>-0.72572233864503222</v>
      </c>
      <c r="T419" s="66">
        <f t="shared" si="334"/>
        <v>-3.6296970955279497</v>
      </c>
      <c r="U419" s="71">
        <f t="shared" si="335"/>
        <v>-2.4197980636852998</v>
      </c>
      <c r="V419" s="70">
        <f t="shared" si="336"/>
        <v>-0.7126543252091242</v>
      </c>
      <c r="W419" s="66">
        <f t="shared" si="337"/>
        <v>-3.62704228510602</v>
      </c>
      <c r="X419" s="71">
        <f t="shared" si="338"/>
        <v>-2.4180281900706802</v>
      </c>
      <c r="Y419" s="70">
        <f t="shared" si="339"/>
        <v>-4.8841352179669446</v>
      </c>
      <c r="Z419" s="66">
        <f t="shared" si="340"/>
        <v>-19.571915568946316</v>
      </c>
      <c r="AA419" s="71">
        <f t="shared" si="341"/>
        <v>-13.047943712630879</v>
      </c>
      <c r="AB419" s="98">
        <f>SUMIF(BN419:BU419,"VERDADEIRO",BN$3:$BU418)</f>
        <v>0</v>
      </c>
      <c r="AC419" s="97">
        <f t="shared" si="300"/>
        <v>416</v>
      </c>
      <c r="AD419">
        <f>RTD("tryd.rtdserver",,"COT",B419,"ULT")</f>
        <v>23.49</v>
      </c>
      <c r="AE419">
        <f>RTD("tryd.rtdserver",,"COT",C419,"ULT")</f>
        <v>6.91</v>
      </c>
      <c r="AF419">
        <f>VLOOKUP($AC419,LS_Coint_BD!$B$3:$AQ$1079,AF$2)*$AD419+VLOOKUP($AC419,LS_Coint_BD!$B$3:$AQ$1079,AF$2+1)</f>
        <v>0</v>
      </c>
      <c r="AG419">
        <f>VLOOKUP($AC419,LS_Coint_BD!$B$3:$AQ$1079,AG$2)*$AD419+VLOOKUP($AC419,LS_Coint_BD!$B$3:$AQ$1079,AG$2+1)</f>
        <v>7.2843808047826366</v>
      </c>
      <c r="AH419">
        <f>VLOOKUP($AC419,LS_Coint_BD!$B$3:$AQ$1079,AH$2)*$AD419+VLOOKUP($AC419,LS_Coint_BD!$B$3:$AQ$1079,AH$2+1)</f>
        <v>7.4491446935911947</v>
      </c>
      <c r="AI419">
        <f>VLOOKUP($AC419,LS_Coint_BD!$B$3:$AQ$1079,AI$2)*$AD419+VLOOKUP($AC419,LS_Coint_BD!$B$3:$AQ$1079,AI$2+1)</f>
        <v>0</v>
      </c>
      <c r="AJ419">
        <f>VLOOKUP($AC419,LS_Coint_BD!$B$3:$AQ$1079,AJ$2)*$AD419+VLOOKUP($AC419,LS_Coint_BD!$B$3:$AQ$1079,AJ$2+1)</f>
        <v>0</v>
      </c>
      <c r="AK419">
        <f>VLOOKUP($AC419,LS_Coint_BD!$B$3:$AQ$1079,AK$2)*$AD419+VLOOKUP($AC419,LS_Coint_BD!$B$3:$AQ$1079,AK$2+1)</f>
        <v>7.6357223386450324</v>
      </c>
      <c r="AL419">
        <f>VLOOKUP($AC419,LS_Coint_BD!$B$3:$AQ$1079,AL$2)*$AD419+VLOOKUP($AC419,LS_Coint_BD!$B$3:$AQ$1079,AL$2+1)</f>
        <v>7.6226543252091243</v>
      </c>
      <c r="AM419">
        <f>VLOOKUP($AC419,LS_Coint_BD!$B$3:$AQ$1079,AM$2)*$AD419+VLOOKUP($AC419,LS_Coint_BD!$B$3:$AQ$1079,AM$2+1)</f>
        <v>11.794135217966945</v>
      </c>
      <c r="AN419">
        <f>VLOOKUP($AC419,LS_Coint_BD!$B$3:$AQ$1079,AN$2)</f>
        <v>0</v>
      </c>
      <c r="AO419">
        <f>VLOOKUP($AC419,LS_Coint_BD!$B$3:$AQ$1079,AO$2)</f>
        <v>0.59676576687141303</v>
      </c>
      <c r="AP419">
        <f>VLOOKUP($AC419,LS_Coint_BD!$B$3:$AQ$1079,AP$2)</f>
        <v>0.62893362455977897</v>
      </c>
      <c r="AQ419">
        <f>VLOOKUP($AC419,LS_Coint_BD!$B$3:$AQ$1079,AQ$2)</f>
        <v>0</v>
      </c>
      <c r="AR419">
        <f>VLOOKUP($AC419,LS_Coint_BD!$B$3:$AQ$1079,AR$2)</f>
        <v>0</v>
      </c>
      <c r="AS419">
        <f>VLOOKUP($AC419,LS_Coint_BD!$B$3:$AQ$1079,AS$2)</f>
        <v>1.2098990318426499</v>
      </c>
      <c r="AT419">
        <f>VLOOKUP($AC419,LS_Coint_BD!$B$3:$AQ$1079,AT$2)</f>
        <v>1.2090140950353401</v>
      </c>
      <c r="AU419">
        <f>VLOOKUP($AC419,LS_Coint_BD!$B$3:$AQ$1079,AU$2)</f>
        <v>6.5239718563154403</v>
      </c>
      <c r="AV419">
        <f>VLOOKUP($AC419,LS_Coint_BD!$B$3:$AQ$1079,AV$2)</f>
        <v>0</v>
      </c>
      <c r="AW419">
        <f>VLOOKUP($AC419,LS_Coint_BD!$B$3:$AQ$1079,AW$2)</f>
        <v>5.9211894646675002E-16</v>
      </c>
      <c r="AX419">
        <f>VLOOKUP($AC419,LS_Coint_BD!$B$3:$AQ$1079,AX$2)</f>
        <v>-1.01506105108586E-16</v>
      </c>
      <c r="AY419">
        <f>VLOOKUP($AC419,LS_Coint_BD!$B$3:$AQ$1079,AY$2)</f>
        <v>0</v>
      </c>
      <c r="AZ419">
        <f>VLOOKUP($AC419,LS_Coint_BD!$B$3:$AQ$1079,AZ$2)</f>
        <v>0</v>
      </c>
      <c r="BA419">
        <f>VLOOKUP($AC419,LS_Coint_BD!$B$3:$AQ$1079,BA$2)</f>
        <v>1.4210854715201999E-16</v>
      </c>
      <c r="BB419">
        <f>VLOOKUP($AC419,LS_Coint_BD!$B$3:$AQ$1079,BB$2)</f>
        <v>-1.9378438248002699E-16</v>
      </c>
      <c r="BC419">
        <f>VLOOKUP($AC419,LS_Coint_BD!$B$3:$AQ$1079,BC$2)</f>
        <v>1.8189894035458601E-15</v>
      </c>
      <c r="BD419">
        <f t="shared" si="309"/>
        <v>0</v>
      </c>
      <c r="BE419">
        <f t="shared" si="310"/>
        <v>-1.1935315337428254</v>
      </c>
      <c r="BF419">
        <f t="shared" si="311"/>
        <v>-1.2578672491195579</v>
      </c>
      <c r="BG419">
        <f t="shared" si="312"/>
        <v>0</v>
      </c>
      <c r="BH419">
        <f t="shared" si="313"/>
        <v>0</v>
      </c>
      <c r="BI419">
        <f t="shared" si="314"/>
        <v>-2.4197980636852998</v>
      </c>
      <c r="BJ419">
        <f t="shared" si="315"/>
        <v>-2.4180281900706802</v>
      </c>
      <c r="BK419">
        <f t="shared" si="316"/>
        <v>-13.047943712630879</v>
      </c>
      <c r="BL419">
        <f t="shared" si="317"/>
        <v>0</v>
      </c>
      <c r="BN419" s="30" t="b">
        <f t="shared" si="301"/>
        <v>0</v>
      </c>
      <c r="BO419" s="30" t="b">
        <f t="shared" si="302"/>
        <v>0</v>
      </c>
      <c r="BP419" s="30" t="b">
        <f t="shared" si="303"/>
        <v>0</v>
      </c>
      <c r="BQ419" s="30" t="b">
        <f t="shared" si="304"/>
        <v>0</v>
      </c>
      <c r="BR419" s="30" t="b">
        <f t="shared" si="305"/>
        <v>0</v>
      </c>
      <c r="BS419" s="30" t="b">
        <f t="shared" si="306"/>
        <v>0</v>
      </c>
      <c r="BT419" s="30" t="b">
        <f t="shared" si="307"/>
        <v>0</v>
      </c>
      <c r="BU419" s="30" t="b">
        <f t="shared" si="308"/>
        <v>0</v>
      </c>
    </row>
    <row r="420" spans="2:73" x14ac:dyDescent="0.3">
      <c r="B420" s="17" t="str">
        <f>VLOOKUP($AC420,LS_Coint_BD!$B$3:$D$1079,2)</f>
        <v>EQTL3</v>
      </c>
      <c r="C420" s="87" t="str">
        <f>VLOOKUP($AC420,LS_Coint_BD!$B$3:$D$1079,3)</f>
        <v>LREN3</v>
      </c>
      <c r="D420" s="68">
        <f t="shared" si="318"/>
        <v>0</v>
      </c>
      <c r="E420" s="65">
        <f t="shared" si="319"/>
        <v>0</v>
      </c>
      <c r="F420" s="69">
        <f t="shared" si="320"/>
        <v>0</v>
      </c>
      <c r="G420" s="68">
        <f t="shared" si="321"/>
        <v>0</v>
      </c>
      <c r="H420" s="65">
        <f t="shared" si="322"/>
        <v>0</v>
      </c>
      <c r="I420" s="69">
        <f t="shared" si="323"/>
        <v>0</v>
      </c>
      <c r="J420" s="68">
        <f t="shared" si="324"/>
        <v>0</v>
      </c>
      <c r="K420" s="65">
        <f t="shared" si="325"/>
        <v>0</v>
      </c>
      <c r="L420" s="69">
        <f t="shared" si="326"/>
        <v>0</v>
      </c>
      <c r="M420" s="68">
        <f t="shared" si="327"/>
        <v>-1.5989531098638068</v>
      </c>
      <c r="N420" s="65">
        <f t="shared" si="328"/>
        <v>-6.8007497148233105</v>
      </c>
      <c r="O420" s="69">
        <f t="shared" si="329"/>
        <v>-4.5338331432155403</v>
      </c>
      <c r="P420" s="68">
        <f t="shared" si="330"/>
        <v>-1.8584559214252963</v>
      </c>
      <c r="Q420" s="65">
        <f t="shared" si="331"/>
        <v>-7.2190388897843318</v>
      </c>
      <c r="R420" s="69">
        <f t="shared" si="332"/>
        <v>-4.8126925931895546</v>
      </c>
      <c r="S420" s="68">
        <f t="shared" si="333"/>
        <v>-2.1529582413759911</v>
      </c>
      <c r="T420" s="65">
        <f t="shared" si="334"/>
        <v>-7.6935697181046319</v>
      </c>
      <c r="U420" s="69">
        <f t="shared" si="335"/>
        <v>-5.1290464787364209</v>
      </c>
      <c r="V420" s="68">
        <f t="shared" si="336"/>
        <v>-2.3483451639405999</v>
      </c>
      <c r="W420" s="65">
        <f t="shared" si="337"/>
        <v>-7.8984993248392801</v>
      </c>
      <c r="X420" s="69">
        <f t="shared" si="338"/>
        <v>-5.2656662165595201</v>
      </c>
      <c r="Y420" s="68">
        <f t="shared" si="339"/>
        <v>-4.1849850147754708</v>
      </c>
      <c r="Z420" s="65">
        <f t="shared" si="340"/>
        <v>-11.104136919058501</v>
      </c>
      <c r="AA420" s="69">
        <f t="shared" si="341"/>
        <v>-7.4027579460390003</v>
      </c>
      <c r="AB420" s="98">
        <f>SUMIF(BN420:BU420,"VERDADEIRO",BN$3:$BU419)</f>
        <v>0</v>
      </c>
      <c r="AC420" s="97">
        <f t="shared" si="300"/>
        <v>417</v>
      </c>
      <c r="AD420">
        <f>RTD("tryd.rtdserver",,"COT",B420,"ULT")</f>
        <v>23.49</v>
      </c>
      <c r="AE420">
        <f>RTD("tryd.rtdserver",,"COT",C420,"ULT")</f>
        <v>41.01</v>
      </c>
      <c r="AF420">
        <f>VLOOKUP($AC420,LS_Coint_BD!$B$3:$AQ$1079,AF$2)*$AD420+VLOOKUP($AC420,LS_Coint_BD!$B$3:$AQ$1079,AF$2+1)</f>
        <v>0</v>
      </c>
      <c r="AG420">
        <f>VLOOKUP($AC420,LS_Coint_BD!$B$3:$AQ$1079,AG$2)*$AD420+VLOOKUP($AC420,LS_Coint_BD!$B$3:$AQ$1079,AG$2+1)</f>
        <v>0</v>
      </c>
      <c r="AH420">
        <f>VLOOKUP($AC420,LS_Coint_BD!$B$3:$AQ$1079,AH$2)*$AD420+VLOOKUP($AC420,LS_Coint_BD!$B$3:$AQ$1079,AH$2+1)</f>
        <v>0</v>
      </c>
      <c r="AI420">
        <f>VLOOKUP($AC420,LS_Coint_BD!$B$3:$AQ$1079,AI$2)*$AD420+VLOOKUP($AC420,LS_Coint_BD!$B$3:$AQ$1079,AI$2+1)</f>
        <v>42.608953109863805</v>
      </c>
      <c r="AJ420">
        <f>VLOOKUP($AC420,LS_Coint_BD!$B$3:$AQ$1079,AJ$2)*$AD420+VLOOKUP($AC420,LS_Coint_BD!$B$3:$AQ$1079,AJ$2+1)</f>
        <v>42.868455921425294</v>
      </c>
      <c r="AK420">
        <f>VLOOKUP($AC420,LS_Coint_BD!$B$3:$AQ$1079,AK$2)*$AD420+VLOOKUP($AC420,LS_Coint_BD!$B$3:$AQ$1079,AK$2+1)</f>
        <v>43.162958241375989</v>
      </c>
      <c r="AL420">
        <f>VLOOKUP($AC420,LS_Coint_BD!$B$3:$AQ$1079,AL$2)*$AD420+VLOOKUP($AC420,LS_Coint_BD!$B$3:$AQ$1079,AL$2+1)</f>
        <v>43.358345163940598</v>
      </c>
      <c r="AM420">
        <f>VLOOKUP($AC420,LS_Coint_BD!$B$3:$AQ$1079,AM$2)*$AD420+VLOOKUP($AC420,LS_Coint_BD!$B$3:$AQ$1079,AM$2+1)</f>
        <v>45.194985014775469</v>
      </c>
      <c r="AN420">
        <f>VLOOKUP($AC420,LS_Coint_BD!$B$3:$AQ$1079,AN$2)</f>
        <v>0</v>
      </c>
      <c r="AO420">
        <f>VLOOKUP($AC420,LS_Coint_BD!$B$3:$AQ$1079,AO$2)</f>
        <v>0</v>
      </c>
      <c r="AP420">
        <f>VLOOKUP($AC420,LS_Coint_BD!$B$3:$AQ$1079,AP$2)</f>
        <v>0</v>
      </c>
      <c r="AQ420">
        <f>VLOOKUP($AC420,LS_Coint_BD!$B$3:$AQ$1079,AQ$2)</f>
        <v>2.2669165716077702</v>
      </c>
      <c r="AR420">
        <f>VLOOKUP($AC420,LS_Coint_BD!$B$3:$AQ$1079,AR$2)</f>
        <v>2.4063462965947799</v>
      </c>
      <c r="AS420">
        <f>VLOOKUP($AC420,LS_Coint_BD!$B$3:$AQ$1079,AS$2)</f>
        <v>2.56452323936821</v>
      </c>
      <c r="AT420">
        <f>VLOOKUP($AC420,LS_Coint_BD!$B$3:$AQ$1079,AT$2)</f>
        <v>2.63283310827976</v>
      </c>
      <c r="AU420">
        <f>VLOOKUP($AC420,LS_Coint_BD!$B$3:$AQ$1079,AU$2)</f>
        <v>3.7013789730195001</v>
      </c>
      <c r="AV420">
        <f>VLOOKUP($AC420,LS_Coint_BD!$B$3:$AQ$1079,AV$2)</f>
        <v>0</v>
      </c>
      <c r="AW420">
        <f>VLOOKUP($AC420,LS_Coint_BD!$B$3:$AQ$1079,AW$2)</f>
        <v>0</v>
      </c>
      <c r="AX420">
        <f>VLOOKUP($AC420,LS_Coint_BD!$B$3:$AQ$1079,AX$2)</f>
        <v>0</v>
      </c>
      <c r="AY420">
        <f>VLOOKUP($AC420,LS_Coint_BD!$B$3:$AQ$1079,AY$2)</f>
        <v>-4.4408920985006301E-16</v>
      </c>
      <c r="AZ420">
        <f>VLOOKUP($AC420,LS_Coint_BD!$B$3:$AQ$1079,AZ$2)</f>
        <v>5.4474943074941002E-15</v>
      </c>
      <c r="BA420">
        <f>VLOOKUP($AC420,LS_Coint_BD!$B$3:$AQ$1079,BA$2)</f>
        <v>-9.2370555648813008E-16</v>
      </c>
      <c r="BB420">
        <f>VLOOKUP($AC420,LS_Coint_BD!$B$3:$AQ$1079,BB$2)</f>
        <v>2.5837917664003602E-16</v>
      </c>
      <c r="BC420">
        <f>VLOOKUP($AC420,LS_Coint_BD!$B$3:$AQ$1079,BC$2)</f>
        <v>1.1368683772161601E-16</v>
      </c>
      <c r="BD420">
        <f t="shared" si="309"/>
        <v>0</v>
      </c>
      <c r="BE420">
        <f t="shared" si="310"/>
        <v>0</v>
      </c>
      <c r="BF420">
        <f t="shared" si="311"/>
        <v>0</v>
      </c>
      <c r="BG420">
        <f t="shared" si="312"/>
        <v>-4.5338331432155403</v>
      </c>
      <c r="BH420">
        <f t="shared" si="313"/>
        <v>-4.8126925931895546</v>
      </c>
      <c r="BI420">
        <f t="shared" si="314"/>
        <v>-5.1290464787364209</v>
      </c>
      <c r="BJ420">
        <f t="shared" si="315"/>
        <v>-5.2656662165595201</v>
      </c>
      <c r="BK420">
        <f t="shared" si="316"/>
        <v>-7.4027579460390003</v>
      </c>
      <c r="BL420">
        <f t="shared" si="317"/>
        <v>0</v>
      </c>
      <c r="BN420" s="19" t="b">
        <f t="shared" si="301"/>
        <v>0</v>
      </c>
      <c r="BO420" s="19" t="b">
        <f t="shared" si="302"/>
        <v>0</v>
      </c>
      <c r="BP420" s="19" t="b">
        <f t="shared" si="303"/>
        <v>0</v>
      </c>
      <c r="BQ420" s="19" t="b">
        <f t="shared" si="304"/>
        <v>0</v>
      </c>
      <c r="BR420" s="19" t="b">
        <f t="shared" si="305"/>
        <v>0</v>
      </c>
      <c r="BS420" s="19" t="b">
        <f t="shared" si="306"/>
        <v>0</v>
      </c>
      <c r="BT420" s="19" t="b">
        <f t="shared" si="307"/>
        <v>0</v>
      </c>
      <c r="BU420" s="19" t="b">
        <f t="shared" si="308"/>
        <v>0</v>
      </c>
    </row>
    <row r="421" spans="2:73" x14ac:dyDescent="0.3">
      <c r="B421" s="17" t="str">
        <f>VLOOKUP($AC421,LS_Coint_BD!$B$3:$D$1079,2)</f>
        <v>EQTL3</v>
      </c>
      <c r="C421" s="87" t="str">
        <f>VLOOKUP($AC421,LS_Coint_BD!$B$3:$D$1079,3)</f>
        <v>MULT3</v>
      </c>
      <c r="D421" s="70">
        <f t="shared" si="318"/>
        <v>0</v>
      </c>
      <c r="E421" s="66">
        <f t="shared" si="319"/>
        <v>0</v>
      </c>
      <c r="F421" s="71">
        <f t="shared" si="320"/>
        <v>0</v>
      </c>
      <c r="G421" s="70">
        <f t="shared" si="321"/>
        <v>0</v>
      </c>
      <c r="H421" s="66">
        <f t="shared" si="322"/>
        <v>0</v>
      </c>
      <c r="I421" s="71">
        <f t="shared" si="323"/>
        <v>0</v>
      </c>
      <c r="J421" s="70">
        <f t="shared" si="324"/>
        <v>0</v>
      </c>
      <c r="K421" s="66">
        <f t="shared" si="325"/>
        <v>0</v>
      </c>
      <c r="L421" s="71">
        <f t="shared" si="326"/>
        <v>0</v>
      </c>
      <c r="M421" s="70">
        <f t="shared" si="327"/>
        <v>-0.10367224834969235</v>
      </c>
      <c r="N421" s="66">
        <f t="shared" si="328"/>
        <v>-4.0171794990736549</v>
      </c>
      <c r="O421" s="71">
        <f t="shared" si="329"/>
        <v>-2.6781196660491031</v>
      </c>
      <c r="P421" s="70">
        <f t="shared" si="330"/>
        <v>-0.13873999598178699</v>
      </c>
      <c r="Q421" s="66">
        <f t="shared" si="331"/>
        <v>-3.9934590446127292</v>
      </c>
      <c r="R421" s="71">
        <f t="shared" si="332"/>
        <v>-2.6623060297418193</v>
      </c>
      <c r="S421" s="70">
        <f t="shared" si="333"/>
        <v>-0.22585762269367748</v>
      </c>
      <c r="T421" s="66">
        <f t="shared" si="334"/>
        <v>-4.0597674255136207</v>
      </c>
      <c r="U421" s="71">
        <f t="shared" si="335"/>
        <v>-2.7065116170090806</v>
      </c>
      <c r="V421" s="70">
        <f t="shared" si="336"/>
        <v>-0.249087148817285</v>
      </c>
      <c r="W421" s="66">
        <f t="shared" si="337"/>
        <v>-4.1279445790453186</v>
      </c>
      <c r="X421" s="71">
        <f t="shared" si="338"/>
        <v>-2.7519630526968792</v>
      </c>
      <c r="Y421" s="70">
        <f t="shared" si="339"/>
        <v>-2.1309199385714983</v>
      </c>
      <c r="Z421" s="66">
        <f t="shared" si="340"/>
        <v>-9.0626127726031473</v>
      </c>
      <c r="AA421" s="71">
        <f t="shared" si="341"/>
        <v>-6.0417418484020979</v>
      </c>
      <c r="AB421" s="98">
        <f>SUMIF(BN421:BU421,"VERDADEIRO",BN$3:$BU420)</f>
        <v>0</v>
      </c>
      <c r="AC421" s="97">
        <f t="shared" si="300"/>
        <v>418</v>
      </c>
      <c r="AD421">
        <f>RTD("tryd.rtdserver",,"COT",B421,"ULT")</f>
        <v>23.49</v>
      </c>
      <c r="AE421">
        <f>RTD("tryd.rtdserver",,"COT",C421,"ULT")</f>
        <v>21.84</v>
      </c>
      <c r="AF421">
        <f>VLOOKUP($AC421,LS_Coint_BD!$B$3:$AQ$1079,AF$2)*$AD421+VLOOKUP($AC421,LS_Coint_BD!$B$3:$AQ$1079,AF$2+1)</f>
        <v>0</v>
      </c>
      <c r="AG421">
        <f>VLOOKUP($AC421,LS_Coint_BD!$B$3:$AQ$1079,AG$2)*$AD421+VLOOKUP($AC421,LS_Coint_BD!$B$3:$AQ$1079,AG$2+1)</f>
        <v>0</v>
      </c>
      <c r="AH421">
        <f>VLOOKUP($AC421,LS_Coint_BD!$B$3:$AQ$1079,AH$2)*$AD421+VLOOKUP($AC421,LS_Coint_BD!$B$3:$AQ$1079,AH$2+1)</f>
        <v>0</v>
      </c>
      <c r="AI421">
        <f>VLOOKUP($AC421,LS_Coint_BD!$B$3:$AQ$1079,AI$2)*$AD421+VLOOKUP($AC421,LS_Coint_BD!$B$3:$AQ$1079,AI$2+1)</f>
        <v>21.943672248349692</v>
      </c>
      <c r="AJ421">
        <f>VLOOKUP($AC421,LS_Coint_BD!$B$3:$AQ$1079,AJ$2)*$AD421+VLOOKUP($AC421,LS_Coint_BD!$B$3:$AQ$1079,AJ$2+1)</f>
        <v>21.978739995981787</v>
      </c>
      <c r="AK421">
        <f>VLOOKUP($AC421,LS_Coint_BD!$B$3:$AQ$1079,AK$2)*$AD421+VLOOKUP($AC421,LS_Coint_BD!$B$3:$AQ$1079,AK$2+1)</f>
        <v>22.065857622693677</v>
      </c>
      <c r="AL421">
        <f>VLOOKUP($AC421,LS_Coint_BD!$B$3:$AQ$1079,AL$2)*$AD421+VLOOKUP($AC421,LS_Coint_BD!$B$3:$AQ$1079,AL$2+1)</f>
        <v>22.089087148817285</v>
      </c>
      <c r="AM421">
        <f>VLOOKUP($AC421,LS_Coint_BD!$B$3:$AQ$1079,AM$2)*$AD421+VLOOKUP($AC421,LS_Coint_BD!$B$3:$AQ$1079,AM$2+1)</f>
        <v>23.970919938571498</v>
      </c>
      <c r="AN421">
        <f>VLOOKUP($AC421,LS_Coint_BD!$B$3:$AQ$1079,AN$2)</f>
        <v>0</v>
      </c>
      <c r="AO421">
        <f>VLOOKUP($AC421,LS_Coint_BD!$B$3:$AQ$1079,AO$2)</f>
        <v>0</v>
      </c>
      <c r="AP421">
        <f>VLOOKUP($AC421,LS_Coint_BD!$B$3:$AQ$1079,AP$2)</f>
        <v>0</v>
      </c>
      <c r="AQ421">
        <f>VLOOKUP($AC421,LS_Coint_BD!$B$3:$AQ$1079,AQ$2)</f>
        <v>1.33905983302455</v>
      </c>
      <c r="AR421">
        <f>VLOOKUP($AC421,LS_Coint_BD!$B$3:$AQ$1079,AR$2)</f>
        <v>1.3311530148709101</v>
      </c>
      <c r="AS421">
        <f>VLOOKUP($AC421,LS_Coint_BD!$B$3:$AQ$1079,AS$2)</f>
        <v>1.3532558085045401</v>
      </c>
      <c r="AT421">
        <f>VLOOKUP($AC421,LS_Coint_BD!$B$3:$AQ$1079,AT$2)</f>
        <v>1.3759815263484401</v>
      </c>
      <c r="AU421">
        <f>VLOOKUP($AC421,LS_Coint_BD!$B$3:$AQ$1079,AU$2)</f>
        <v>3.0208709242010499</v>
      </c>
      <c r="AV421">
        <f>VLOOKUP($AC421,LS_Coint_BD!$B$3:$AQ$1079,AV$2)</f>
        <v>0</v>
      </c>
      <c r="AW421">
        <f>VLOOKUP($AC421,LS_Coint_BD!$B$3:$AQ$1079,AW$2)</f>
        <v>0</v>
      </c>
      <c r="AX421">
        <f>VLOOKUP($AC421,LS_Coint_BD!$B$3:$AQ$1079,AX$2)</f>
        <v>0</v>
      </c>
      <c r="AY421">
        <f>VLOOKUP($AC421,LS_Coint_BD!$B$3:$AQ$1079,AY$2)</f>
        <v>-3.01980662698043E-15</v>
      </c>
      <c r="AZ421">
        <f>VLOOKUP($AC421,LS_Coint_BD!$B$3:$AQ$1079,AZ$2)</f>
        <v>1.02633950720903E-15</v>
      </c>
      <c r="BA421">
        <f>VLOOKUP($AC421,LS_Coint_BD!$B$3:$AQ$1079,BA$2)</f>
        <v>-2.3092638912203301E-16</v>
      </c>
      <c r="BB421">
        <f>VLOOKUP($AC421,LS_Coint_BD!$B$3:$AQ$1079,BB$2)</f>
        <v>8.3973232408011799E-16</v>
      </c>
      <c r="BC421">
        <f>VLOOKUP($AC421,LS_Coint_BD!$B$3:$AQ$1079,BC$2)</f>
        <v>1.4779288903810101E-15</v>
      </c>
      <c r="BD421">
        <f t="shared" si="309"/>
        <v>0</v>
      </c>
      <c r="BE421">
        <f t="shared" si="310"/>
        <v>0</v>
      </c>
      <c r="BF421">
        <f t="shared" si="311"/>
        <v>0</v>
      </c>
      <c r="BG421">
        <f t="shared" si="312"/>
        <v>-2.6781196660491031</v>
      </c>
      <c r="BH421">
        <f t="shared" si="313"/>
        <v>-2.6623060297418193</v>
      </c>
      <c r="BI421">
        <f t="shared" si="314"/>
        <v>-2.7065116170090806</v>
      </c>
      <c r="BJ421">
        <f t="shared" si="315"/>
        <v>-2.7519630526968792</v>
      </c>
      <c r="BK421">
        <f t="shared" si="316"/>
        <v>-6.0417418484020979</v>
      </c>
      <c r="BL421">
        <f t="shared" si="317"/>
        <v>0</v>
      </c>
      <c r="BN421" s="30" t="b">
        <f t="shared" si="301"/>
        <v>0</v>
      </c>
      <c r="BO421" s="30" t="b">
        <f t="shared" si="302"/>
        <v>0</v>
      </c>
      <c r="BP421" s="30" t="b">
        <f t="shared" si="303"/>
        <v>0</v>
      </c>
      <c r="BQ421" s="30" t="b">
        <f t="shared" si="304"/>
        <v>0</v>
      </c>
      <c r="BR421" s="30" t="b">
        <f t="shared" si="305"/>
        <v>0</v>
      </c>
      <c r="BS421" s="30" t="b">
        <f t="shared" si="306"/>
        <v>0</v>
      </c>
      <c r="BT421" s="30" t="b">
        <f t="shared" si="307"/>
        <v>0</v>
      </c>
      <c r="BU421" s="30" t="b">
        <f t="shared" si="308"/>
        <v>0</v>
      </c>
    </row>
    <row r="422" spans="2:73" x14ac:dyDescent="0.3">
      <c r="B422" s="17" t="str">
        <f>VLOOKUP($AC422,LS_Coint_BD!$B$3:$D$1079,2)</f>
        <v>EQTL3</v>
      </c>
      <c r="C422" s="87" t="str">
        <f>VLOOKUP($AC422,LS_Coint_BD!$B$3:$D$1079,3)</f>
        <v>RAIL3</v>
      </c>
      <c r="D422" s="68">
        <f t="shared" si="318"/>
        <v>0.21418356399211547</v>
      </c>
      <c r="E422" s="65">
        <f t="shared" si="319"/>
        <v>1.9636964276539821</v>
      </c>
      <c r="F422" s="69">
        <f t="shared" si="320"/>
        <v>1.3091309517693215</v>
      </c>
      <c r="G422" s="68">
        <f t="shared" si="321"/>
        <v>-0.25319832228095152</v>
      </c>
      <c r="H422" s="65">
        <f t="shared" si="322"/>
        <v>-2.1063866368815547</v>
      </c>
      <c r="I422" s="69">
        <f t="shared" si="323"/>
        <v>-1.4042577579210365</v>
      </c>
      <c r="J422" s="68">
        <f t="shared" si="324"/>
        <v>-0.16307838940205954</v>
      </c>
      <c r="K422" s="65">
        <f t="shared" si="325"/>
        <v>-2.2367031066402774</v>
      </c>
      <c r="L422" s="69">
        <f t="shared" si="326"/>
        <v>-1.4911354044268517</v>
      </c>
      <c r="M422" s="68">
        <f t="shared" si="327"/>
        <v>-0.38075561288096793</v>
      </c>
      <c r="N422" s="65">
        <f t="shared" si="328"/>
        <v>-3.78221173161519</v>
      </c>
      <c r="O422" s="69">
        <f t="shared" si="329"/>
        <v>-2.5214744877434598</v>
      </c>
      <c r="P422" s="68">
        <f t="shared" si="330"/>
        <v>0</v>
      </c>
      <c r="Q422" s="65">
        <f t="shared" si="331"/>
        <v>0</v>
      </c>
      <c r="R422" s="69">
        <f t="shared" si="332"/>
        <v>0</v>
      </c>
      <c r="S422" s="68">
        <f t="shared" si="333"/>
        <v>0</v>
      </c>
      <c r="T422" s="65">
        <f t="shared" si="334"/>
        <v>0</v>
      </c>
      <c r="U422" s="69">
        <f t="shared" si="335"/>
        <v>0</v>
      </c>
      <c r="V422" s="68">
        <f t="shared" si="336"/>
        <v>-0.13746282018853151</v>
      </c>
      <c r="W422" s="65">
        <f t="shared" si="337"/>
        <v>-4.6866384835897179</v>
      </c>
      <c r="X422" s="69">
        <f t="shared" si="338"/>
        <v>-3.1244256557264785</v>
      </c>
      <c r="Y422" s="68">
        <f t="shared" si="339"/>
        <v>0</v>
      </c>
      <c r="Z422" s="65">
        <f t="shared" si="340"/>
        <v>0</v>
      </c>
      <c r="AA422" s="69">
        <f t="shared" si="341"/>
        <v>0</v>
      </c>
      <c r="AB422" s="98">
        <f>SUMIF(BN422:BU422,"VERDADEIRO",BN$3:$BU421)</f>
        <v>0</v>
      </c>
      <c r="AC422" s="97">
        <f t="shared" si="300"/>
        <v>419</v>
      </c>
      <c r="AD422">
        <f>RTD("tryd.rtdserver",,"COT",B422,"ULT")</f>
        <v>23.49</v>
      </c>
      <c r="AE422">
        <f>RTD("tryd.rtdserver",,"COT",C422,"ULT")</f>
        <v>21.35</v>
      </c>
      <c r="AF422">
        <f>VLOOKUP($AC422,LS_Coint_BD!$B$3:$AQ$1079,AF$2)*$AD422+VLOOKUP($AC422,LS_Coint_BD!$B$3:$AQ$1079,AF$2+1)</f>
        <v>21.135816436007886</v>
      </c>
      <c r="AG422">
        <f>VLOOKUP($AC422,LS_Coint_BD!$B$3:$AQ$1079,AG$2)*$AD422+VLOOKUP($AC422,LS_Coint_BD!$B$3:$AQ$1079,AG$2+1)</f>
        <v>21.603198322280953</v>
      </c>
      <c r="AH422">
        <f>VLOOKUP($AC422,LS_Coint_BD!$B$3:$AQ$1079,AH$2)*$AD422+VLOOKUP($AC422,LS_Coint_BD!$B$3:$AQ$1079,AH$2+1)</f>
        <v>21.513078389402061</v>
      </c>
      <c r="AI422">
        <f>VLOOKUP($AC422,LS_Coint_BD!$B$3:$AQ$1079,AI$2)*$AD422+VLOOKUP($AC422,LS_Coint_BD!$B$3:$AQ$1079,AI$2+1)</f>
        <v>21.730755612880969</v>
      </c>
      <c r="AJ422">
        <f>VLOOKUP($AC422,LS_Coint_BD!$B$3:$AQ$1079,AJ$2)*$AD422+VLOOKUP($AC422,LS_Coint_BD!$B$3:$AQ$1079,AJ$2+1)</f>
        <v>0</v>
      </c>
      <c r="AK422">
        <f>VLOOKUP($AC422,LS_Coint_BD!$B$3:$AQ$1079,AK$2)*$AD422+VLOOKUP($AC422,LS_Coint_BD!$B$3:$AQ$1079,AK$2+1)</f>
        <v>0</v>
      </c>
      <c r="AL422">
        <f>VLOOKUP($AC422,LS_Coint_BD!$B$3:$AQ$1079,AL$2)*$AD422+VLOOKUP($AC422,LS_Coint_BD!$B$3:$AQ$1079,AL$2+1)</f>
        <v>21.487462820188533</v>
      </c>
      <c r="AM422">
        <f>VLOOKUP($AC422,LS_Coint_BD!$B$3:$AQ$1079,AM$2)*$AD422+VLOOKUP($AC422,LS_Coint_BD!$B$3:$AQ$1079,AM$2+1)</f>
        <v>0</v>
      </c>
      <c r="AN422">
        <f>VLOOKUP($AC422,LS_Coint_BD!$B$3:$AQ$1079,AN$2)</f>
        <v>0.65456547588466196</v>
      </c>
      <c r="AO422">
        <f>VLOOKUP($AC422,LS_Coint_BD!$B$3:$AQ$1079,AO$2)</f>
        <v>0.70212887896052001</v>
      </c>
      <c r="AP422">
        <f>VLOOKUP($AC422,LS_Coint_BD!$B$3:$AQ$1079,AP$2)</f>
        <v>0.74556770221342605</v>
      </c>
      <c r="AQ422">
        <f>VLOOKUP($AC422,LS_Coint_BD!$B$3:$AQ$1079,AQ$2)</f>
        <v>1.2607372438717299</v>
      </c>
      <c r="AR422">
        <f>VLOOKUP($AC422,LS_Coint_BD!$B$3:$AQ$1079,AR$2)</f>
        <v>0</v>
      </c>
      <c r="AS422">
        <f>VLOOKUP($AC422,LS_Coint_BD!$B$3:$AQ$1079,AS$2)</f>
        <v>0</v>
      </c>
      <c r="AT422">
        <f>VLOOKUP($AC422,LS_Coint_BD!$B$3:$AQ$1079,AT$2)</f>
        <v>1.5622128278632399</v>
      </c>
      <c r="AU422">
        <f>VLOOKUP($AC422,LS_Coint_BD!$B$3:$AQ$1079,AU$2)</f>
        <v>0</v>
      </c>
      <c r="AV422">
        <f>VLOOKUP($AC422,LS_Coint_BD!$B$3:$AQ$1079,AV$2)</f>
        <v>-2.4513724383723502E-15</v>
      </c>
      <c r="AW422">
        <f>VLOOKUP($AC422,LS_Coint_BD!$B$3:$AQ$1079,AW$2)</f>
        <v>3.5823196261238399E-15</v>
      </c>
      <c r="AX422">
        <f>VLOOKUP($AC422,LS_Coint_BD!$B$3:$AQ$1079,AX$2)</f>
        <v>5.3290705182007502E-16</v>
      </c>
      <c r="AY422">
        <f>VLOOKUP($AC422,LS_Coint_BD!$B$3:$AQ$1079,AY$2)</f>
        <v>0</v>
      </c>
      <c r="AZ422">
        <f>VLOOKUP($AC422,LS_Coint_BD!$B$3:$AQ$1079,AZ$2)</f>
        <v>0</v>
      </c>
      <c r="BA422">
        <f>VLOOKUP($AC422,LS_Coint_BD!$B$3:$AQ$1079,BA$2)</f>
        <v>0</v>
      </c>
      <c r="BB422">
        <f>VLOOKUP($AC422,LS_Coint_BD!$B$3:$AQ$1079,BB$2)</f>
        <v>1.29189588320018E-15</v>
      </c>
      <c r="BC422">
        <f>VLOOKUP($AC422,LS_Coint_BD!$B$3:$AQ$1079,BC$2)</f>
        <v>0</v>
      </c>
      <c r="BD422">
        <f t="shared" si="309"/>
        <v>1.3091309517693215</v>
      </c>
      <c r="BE422">
        <f t="shared" si="310"/>
        <v>-1.4042577579210365</v>
      </c>
      <c r="BF422">
        <f t="shared" si="311"/>
        <v>-1.4911354044268517</v>
      </c>
      <c r="BG422">
        <f t="shared" si="312"/>
        <v>-2.5214744877434598</v>
      </c>
      <c r="BH422">
        <f t="shared" si="313"/>
        <v>0</v>
      </c>
      <c r="BI422">
        <f t="shared" si="314"/>
        <v>0</v>
      </c>
      <c r="BJ422">
        <f t="shared" si="315"/>
        <v>-3.1244256557264785</v>
      </c>
      <c r="BK422">
        <f t="shared" si="316"/>
        <v>0</v>
      </c>
      <c r="BL422">
        <f t="shared" si="317"/>
        <v>1.3091309517693166</v>
      </c>
      <c r="BN422" s="19" t="b">
        <f t="shared" si="301"/>
        <v>0</v>
      </c>
      <c r="BO422" s="19" t="b">
        <f t="shared" si="302"/>
        <v>0</v>
      </c>
      <c r="BP422" s="19" t="b">
        <f t="shared" si="303"/>
        <v>0</v>
      </c>
      <c r="BQ422" s="19" t="b">
        <f t="shared" si="304"/>
        <v>0</v>
      </c>
      <c r="BR422" s="19" t="b">
        <f t="shared" si="305"/>
        <v>0</v>
      </c>
      <c r="BS422" s="19" t="b">
        <f t="shared" si="306"/>
        <v>0</v>
      </c>
      <c r="BT422" s="19" t="b">
        <f t="shared" si="307"/>
        <v>0</v>
      </c>
      <c r="BU422" s="19" t="b">
        <f t="shared" si="308"/>
        <v>0</v>
      </c>
    </row>
    <row r="423" spans="2:73" x14ac:dyDescent="0.3">
      <c r="B423" s="17" t="str">
        <f>VLOOKUP($AC423,LS_Coint_BD!$B$3:$D$1079,2)</f>
        <v>EZTC3</v>
      </c>
      <c r="C423" s="87" t="str">
        <f>VLOOKUP($AC423,LS_Coint_BD!$B$3:$D$1079,3)</f>
        <v>BRML3</v>
      </c>
      <c r="D423" s="70">
        <f t="shared" si="318"/>
        <v>0.54567186869846118</v>
      </c>
      <c r="E423" s="66">
        <f t="shared" si="319"/>
        <v>1.0278759243203188</v>
      </c>
      <c r="F423" s="71">
        <f t="shared" si="320"/>
        <v>0.68525061621354588</v>
      </c>
      <c r="G423" s="70">
        <f t="shared" si="321"/>
        <v>0.47804568959287863</v>
      </c>
      <c r="H423" s="66">
        <f t="shared" si="322"/>
        <v>1.2200119450963236</v>
      </c>
      <c r="I423" s="71">
        <f t="shared" si="323"/>
        <v>0.8133412967308824</v>
      </c>
      <c r="J423" s="70">
        <f t="shared" si="324"/>
        <v>0.37666382170025159</v>
      </c>
      <c r="K423" s="66">
        <f t="shared" si="325"/>
        <v>1.5774324493863867</v>
      </c>
      <c r="L423" s="71">
        <f t="shared" si="326"/>
        <v>1.0516216329242578</v>
      </c>
      <c r="M423" s="70">
        <f t="shared" si="327"/>
        <v>0.29765078335606177</v>
      </c>
      <c r="N423" s="66">
        <f t="shared" si="328"/>
        <v>1.6519245802405798</v>
      </c>
      <c r="O423" s="71">
        <f t="shared" si="329"/>
        <v>1.1012830534937199</v>
      </c>
      <c r="P423" s="70">
        <f t="shared" si="330"/>
        <v>0</v>
      </c>
      <c r="Q423" s="66">
        <f t="shared" si="331"/>
        <v>0</v>
      </c>
      <c r="R423" s="71">
        <f t="shared" si="332"/>
        <v>0</v>
      </c>
      <c r="S423" s="70">
        <f t="shared" si="333"/>
        <v>-1.076949782606107E-2</v>
      </c>
      <c r="T423" s="66">
        <f t="shared" si="334"/>
        <v>-2.0365006939360164</v>
      </c>
      <c r="U423" s="71">
        <f t="shared" si="335"/>
        <v>-1.3576671292906777</v>
      </c>
      <c r="V423" s="70">
        <f t="shared" si="336"/>
        <v>-4.6000904970922463E-2</v>
      </c>
      <c r="W423" s="66">
        <f t="shared" si="337"/>
        <v>-2.1021959455674142</v>
      </c>
      <c r="X423" s="71">
        <f t="shared" si="338"/>
        <v>-1.4014639637116095</v>
      </c>
      <c r="Y423" s="70">
        <f t="shared" si="339"/>
        <v>0</v>
      </c>
      <c r="Z423" s="66">
        <f t="shared" si="340"/>
        <v>0</v>
      </c>
      <c r="AA423" s="71">
        <f t="shared" si="341"/>
        <v>0</v>
      </c>
      <c r="AB423" s="98">
        <f>SUMIF(BN423:BU423,"VERDADEIRO",BN$3:$BU422)</f>
        <v>0</v>
      </c>
      <c r="AC423" s="97">
        <f t="shared" si="300"/>
        <v>420</v>
      </c>
      <c r="AD423">
        <f>RTD("tryd.rtdserver",,"COT",B423,"ULT")</f>
        <v>38.200000000000003</v>
      </c>
      <c r="AE423">
        <f>RTD("tryd.rtdserver",,"COT",C423,"ULT")</f>
        <v>9.83</v>
      </c>
      <c r="AF423">
        <f>VLOOKUP($AC423,LS_Coint_BD!$B$3:$AQ$1079,AF$2)*$AD423+VLOOKUP($AC423,LS_Coint_BD!$B$3:$AQ$1079,AF$2+1)</f>
        <v>9.2843281313015389</v>
      </c>
      <c r="AG423">
        <f>VLOOKUP($AC423,LS_Coint_BD!$B$3:$AQ$1079,AG$2)*$AD423+VLOOKUP($AC423,LS_Coint_BD!$B$3:$AQ$1079,AG$2+1)</f>
        <v>9.3519543104071214</v>
      </c>
      <c r="AH423">
        <f>VLOOKUP($AC423,LS_Coint_BD!$B$3:$AQ$1079,AH$2)*$AD423+VLOOKUP($AC423,LS_Coint_BD!$B$3:$AQ$1079,AH$2+1)</f>
        <v>9.4533361782997485</v>
      </c>
      <c r="AI423">
        <f>VLOOKUP($AC423,LS_Coint_BD!$B$3:$AQ$1079,AI$2)*$AD423+VLOOKUP($AC423,LS_Coint_BD!$B$3:$AQ$1079,AI$2+1)</f>
        <v>9.5323492166439383</v>
      </c>
      <c r="AJ423">
        <f>VLOOKUP($AC423,LS_Coint_BD!$B$3:$AQ$1079,AJ$2)*$AD423+VLOOKUP($AC423,LS_Coint_BD!$B$3:$AQ$1079,AJ$2+1)</f>
        <v>0</v>
      </c>
      <c r="AK423">
        <f>VLOOKUP($AC423,LS_Coint_BD!$B$3:$AQ$1079,AK$2)*$AD423+VLOOKUP($AC423,LS_Coint_BD!$B$3:$AQ$1079,AK$2+1)</f>
        <v>9.8407694978260611</v>
      </c>
      <c r="AL423">
        <f>VLOOKUP($AC423,LS_Coint_BD!$B$3:$AQ$1079,AL$2)*$AD423+VLOOKUP($AC423,LS_Coint_BD!$B$3:$AQ$1079,AL$2+1)</f>
        <v>9.8760009049709225</v>
      </c>
      <c r="AM423">
        <f>VLOOKUP($AC423,LS_Coint_BD!$B$3:$AQ$1079,AM$2)*$AD423+VLOOKUP($AC423,LS_Coint_BD!$B$3:$AQ$1079,AM$2+1)</f>
        <v>0</v>
      </c>
      <c r="AN423">
        <f>VLOOKUP($AC423,LS_Coint_BD!$B$3:$AQ$1079,AN$2)</f>
        <v>0.342625308106773</v>
      </c>
      <c r="AO423">
        <f>VLOOKUP($AC423,LS_Coint_BD!$B$3:$AQ$1079,AO$2)</f>
        <v>0.40667064836544098</v>
      </c>
      <c r="AP423">
        <f>VLOOKUP($AC423,LS_Coint_BD!$B$3:$AQ$1079,AP$2)</f>
        <v>0.52581081646212902</v>
      </c>
      <c r="AQ423">
        <f>VLOOKUP($AC423,LS_Coint_BD!$B$3:$AQ$1079,AQ$2)</f>
        <v>0.55064152674685996</v>
      </c>
      <c r="AR423">
        <f>VLOOKUP($AC423,LS_Coint_BD!$B$3:$AQ$1079,AR$2)</f>
        <v>0</v>
      </c>
      <c r="AS423">
        <f>VLOOKUP($AC423,LS_Coint_BD!$B$3:$AQ$1079,AS$2)</f>
        <v>0.67883356464533895</v>
      </c>
      <c r="AT423">
        <f>VLOOKUP($AC423,LS_Coint_BD!$B$3:$AQ$1079,AT$2)</f>
        <v>0.70073198185580499</v>
      </c>
      <c r="AU423">
        <f>VLOOKUP($AC423,LS_Coint_BD!$B$3:$AQ$1079,AU$2)</f>
        <v>0</v>
      </c>
      <c r="AV423">
        <f>VLOOKUP($AC423,LS_Coint_BD!$B$3:$AQ$1079,AV$2)</f>
        <v>-8.8817841970012504E-17</v>
      </c>
      <c r="AW423">
        <f>VLOOKUP($AC423,LS_Coint_BD!$B$3:$AQ$1079,AW$2)</f>
        <v>4.5889218351173102E-16</v>
      </c>
      <c r="AX423">
        <f>VLOOKUP($AC423,LS_Coint_BD!$B$3:$AQ$1079,AX$2)</f>
        <v>-3.1720657846433E-16</v>
      </c>
      <c r="AY423">
        <f>VLOOKUP($AC423,LS_Coint_BD!$B$3:$AQ$1079,AY$2)</f>
        <v>2.2204460492503101E-17</v>
      </c>
      <c r="AZ423">
        <f>VLOOKUP($AC423,LS_Coint_BD!$B$3:$AQ$1079,AZ$2)</f>
        <v>0</v>
      </c>
      <c r="BA423">
        <f>VLOOKUP($AC423,LS_Coint_BD!$B$3:$AQ$1079,BA$2)</f>
        <v>2.4868995751603499E-16</v>
      </c>
      <c r="BB423">
        <f>VLOOKUP($AC423,LS_Coint_BD!$B$3:$AQ$1079,BB$2)</f>
        <v>3.5527136788005001E-16</v>
      </c>
      <c r="BC423">
        <f>VLOOKUP($AC423,LS_Coint_BD!$B$3:$AQ$1079,BC$2)</f>
        <v>0</v>
      </c>
      <c r="BD423">
        <f t="shared" si="309"/>
        <v>0.68525061621354588</v>
      </c>
      <c r="BE423">
        <f t="shared" si="310"/>
        <v>0.8133412967308824</v>
      </c>
      <c r="BF423">
        <f t="shared" si="311"/>
        <v>1.0516216329242578</v>
      </c>
      <c r="BG423">
        <f t="shared" si="312"/>
        <v>1.1012830534937199</v>
      </c>
      <c r="BH423">
        <f t="shared" si="313"/>
        <v>0</v>
      </c>
      <c r="BI423">
        <f t="shared" si="314"/>
        <v>-1.3576671292906777</v>
      </c>
      <c r="BJ423">
        <f t="shared" si="315"/>
        <v>-1.4014639637116095</v>
      </c>
      <c r="BK423">
        <f t="shared" si="316"/>
        <v>0</v>
      </c>
      <c r="BL423">
        <f t="shared" si="317"/>
        <v>0.68525061621354566</v>
      </c>
      <c r="BN423" s="30" t="b">
        <f t="shared" si="301"/>
        <v>0</v>
      </c>
      <c r="BO423" s="30" t="b">
        <f t="shared" si="302"/>
        <v>0</v>
      </c>
      <c r="BP423" s="30" t="b">
        <f t="shared" si="303"/>
        <v>0</v>
      </c>
      <c r="BQ423" s="30" t="b">
        <f t="shared" si="304"/>
        <v>0</v>
      </c>
      <c r="BR423" s="30" t="b">
        <f t="shared" si="305"/>
        <v>0</v>
      </c>
      <c r="BS423" s="30" t="b">
        <f t="shared" si="306"/>
        <v>0</v>
      </c>
      <c r="BT423" s="30" t="b">
        <f t="shared" si="307"/>
        <v>0</v>
      </c>
      <c r="BU423" s="30" t="b">
        <f t="shared" si="308"/>
        <v>0</v>
      </c>
    </row>
    <row r="424" spans="2:73" x14ac:dyDescent="0.3">
      <c r="B424" s="17" t="str">
        <f>VLOOKUP($AC424,LS_Coint_BD!$B$3:$D$1079,2)</f>
        <v>EZTC3</v>
      </c>
      <c r="C424" s="87" t="str">
        <f>VLOOKUP($AC424,LS_Coint_BD!$B$3:$D$1079,3)</f>
        <v>ELET3</v>
      </c>
      <c r="D424" s="68">
        <f t="shared" si="318"/>
        <v>-1.008912763996193</v>
      </c>
      <c r="E424" s="65">
        <f t="shared" si="319"/>
        <v>-3.8981386451127591</v>
      </c>
      <c r="F424" s="69">
        <f t="shared" si="320"/>
        <v>-2.5987590967418392</v>
      </c>
      <c r="G424" s="68">
        <f t="shared" si="321"/>
        <v>-1.408298493537572</v>
      </c>
      <c r="H424" s="65">
        <f t="shared" si="322"/>
        <v>-4.9375507935379792</v>
      </c>
      <c r="I424" s="69">
        <f t="shared" si="323"/>
        <v>-3.2917005290253196</v>
      </c>
      <c r="J424" s="68">
        <f t="shared" si="324"/>
        <v>-1.7367833313892653</v>
      </c>
      <c r="K424" s="65">
        <f t="shared" si="325"/>
        <v>-5.6508147315866717</v>
      </c>
      <c r="L424" s="69">
        <f t="shared" si="326"/>
        <v>-3.7672098210577811</v>
      </c>
      <c r="M424" s="68">
        <f t="shared" si="327"/>
        <v>-1.3195608586397434</v>
      </c>
      <c r="N424" s="65">
        <f t="shared" si="328"/>
        <v>-6.618541709550545</v>
      </c>
      <c r="O424" s="69">
        <f t="shared" si="329"/>
        <v>-4.412361139700363</v>
      </c>
      <c r="P424" s="68">
        <f t="shared" si="330"/>
        <v>-0.86578076379450764</v>
      </c>
      <c r="Q424" s="65">
        <f t="shared" si="331"/>
        <v>-6.822125891406273</v>
      </c>
      <c r="R424" s="69">
        <f t="shared" si="332"/>
        <v>-4.548083927604182</v>
      </c>
      <c r="S424" s="68">
        <f t="shared" si="333"/>
        <v>-0.62353221582971941</v>
      </c>
      <c r="T424" s="65">
        <f t="shared" si="334"/>
        <v>-7.0199796551412046</v>
      </c>
      <c r="U424" s="69">
        <f t="shared" si="335"/>
        <v>-4.6799864367608031</v>
      </c>
      <c r="V424" s="68">
        <f t="shared" si="336"/>
        <v>-0.32253742402209795</v>
      </c>
      <c r="W424" s="65">
        <f t="shared" si="337"/>
        <v>-8.4083113386635695</v>
      </c>
      <c r="X424" s="69">
        <f t="shared" si="338"/>
        <v>-5.60554089244238</v>
      </c>
      <c r="Y424" s="68">
        <f t="shared" si="339"/>
        <v>0</v>
      </c>
      <c r="Z424" s="65">
        <f t="shared" si="340"/>
        <v>0</v>
      </c>
      <c r="AA424" s="69">
        <f t="shared" si="341"/>
        <v>0</v>
      </c>
      <c r="AB424" s="98">
        <f>SUMIF(BN424:BU424,"VERDADEIRO",BN$3:$BU423)</f>
        <v>0</v>
      </c>
      <c r="AC424" s="97">
        <f t="shared" si="300"/>
        <v>421</v>
      </c>
      <c r="AD424">
        <f>RTD("tryd.rtdserver",,"COT",B424,"ULT")</f>
        <v>38.200000000000003</v>
      </c>
      <c r="AE424">
        <f>RTD("tryd.rtdserver",,"COT",C424,"ULT")</f>
        <v>29.8</v>
      </c>
      <c r="AF424">
        <f>VLOOKUP($AC424,LS_Coint_BD!$B$3:$AQ$1079,AF$2)*$AD424+VLOOKUP($AC424,LS_Coint_BD!$B$3:$AQ$1079,AF$2+1)</f>
        <v>30.808912763996194</v>
      </c>
      <c r="AG424">
        <f>VLOOKUP($AC424,LS_Coint_BD!$B$3:$AQ$1079,AG$2)*$AD424+VLOOKUP($AC424,LS_Coint_BD!$B$3:$AQ$1079,AG$2+1)</f>
        <v>31.208298493537573</v>
      </c>
      <c r="AH424">
        <f>VLOOKUP($AC424,LS_Coint_BD!$B$3:$AQ$1079,AH$2)*$AD424+VLOOKUP($AC424,LS_Coint_BD!$B$3:$AQ$1079,AH$2+1)</f>
        <v>31.536783331389266</v>
      </c>
      <c r="AI424">
        <f>VLOOKUP($AC424,LS_Coint_BD!$B$3:$AQ$1079,AI$2)*$AD424+VLOOKUP($AC424,LS_Coint_BD!$B$3:$AQ$1079,AI$2+1)</f>
        <v>31.119560858639744</v>
      </c>
      <c r="AJ424">
        <f>VLOOKUP($AC424,LS_Coint_BD!$B$3:$AQ$1079,AJ$2)*$AD424+VLOOKUP($AC424,LS_Coint_BD!$B$3:$AQ$1079,AJ$2+1)</f>
        <v>30.665780763794508</v>
      </c>
      <c r="AK424">
        <f>VLOOKUP($AC424,LS_Coint_BD!$B$3:$AQ$1079,AK$2)*$AD424+VLOOKUP($AC424,LS_Coint_BD!$B$3:$AQ$1079,AK$2+1)</f>
        <v>30.42353221582972</v>
      </c>
      <c r="AL424">
        <f>VLOOKUP($AC424,LS_Coint_BD!$B$3:$AQ$1079,AL$2)*$AD424+VLOOKUP($AC424,LS_Coint_BD!$B$3:$AQ$1079,AL$2+1)</f>
        <v>30.122537424022099</v>
      </c>
      <c r="AM424">
        <f>VLOOKUP($AC424,LS_Coint_BD!$B$3:$AQ$1079,AM$2)*$AD424+VLOOKUP($AC424,LS_Coint_BD!$B$3:$AQ$1079,AM$2+1)</f>
        <v>0</v>
      </c>
      <c r="AN424">
        <f>VLOOKUP($AC424,LS_Coint_BD!$B$3:$AQ$1079,AN$2)</f>
        <v>1.2993795483709201</v>
      </c>
      <c r="AO424">
        <f>VLOOKUP($AC424,LS_Coint_BD!$B$3:$AQ$1079,AO$2)</f>
        <v>1.64585026451266</v>
      </c>
      <c r="AP424">
        <f>VLOOKUP($AC424,LS_Coint_BD!$B$3:$AQ$1079,AP$2)</f>
        <v>1.8836049105288899</v>
      </c>
      <c r="AQ424">
        <f>VLOOKUP($AC424,LS_Coint_BD!$B$3:$AQ$1079,AQ$2)</f>
        <v>2.2061805698501802</v>
      </c>
      <c r="AR424">
        <f>VLOOKUP($AC424,LS_Coint_BD!$B$3:$AQ$1079,AR$2)</f>
        <v>2.2740419638020901</v>
      </c>
      <c r="AS424">
        <f>VLOOKUP($AC424,LS_Coint_BD!$B$3:$AQ$1079,AS$2)</f>
        <v>2.3399932183804002</v>
      </c>
      <c r="AT424">
        <f>VLOOKUP($AC424,LS_Coint_BD!$B$3:$AQ$1079,AT$2)</f>
        <v>2.80277044622119</v>
      </c>
      <c r="AU424">
        <f>VLOOKUP($AC424,LS_Coint_BD!$B$3:$AQ$1079,AU$2)</f>
        <v>0</v>
      </c>
      <c r="AV424">
        <f>VLOOKUP($AC424,LS_Coint_BD!$B$3:$AQ$1079,AV$2)</f>
        <v>7.1054273576010003E-16</v>
      </c>
      <c r="AW424">
        <f>VLOOKUP($AC424,LS_Coint_BD!$B$3:$AQ$1079,AW$2)</f>
        <v>3.8487731520338801E-16</v>
      </c>
      <c r="AX424">
        <f>VLOOKUP($AC424,LS_Coint_BD!$B$3:$AQ$1079,AX$2)</f>
        <v>-1.2180732613030301E-15</v>
      </c>
      <c r="AY424">
        <f>VLOOKUP($AC424,LS_Coint_BD!$B$3:$AQ$1079,AY$2)</f>
        <v>-2.66453525910038E-15</v>
      </c>
      <c r="AZ424">
        <f>VLOOKUP($AC424,LS_Coint_BD!$B$3:$AQ$1079,AZ$2)</f>
        <v>-1.9342552251247202E-15</v>
      </c>
      <c r="BA424">
        <f>VLOOKUP($AC424,LS_Coint_BD!$B$3:$AQ$1079,BA$2)</f>
        <v>-2.4691360067663499E-15</v>
      </c>
      <c r="BB424">
        <f>VLOOKUP($AC424,LS_Coint_BD!$B$3:$AQ$1079,BB$2)</f>
        <v>-3.2297397080004599E-16</v>
      </c>
      <c r="BC424">
        <f>VLOOKUP($AC424,LS_Coint_BD!$B$3:$AQ$1079,BC$2)</f>
        <v>0</v>
      </c>
      <c r="BD424">
        <f t="shared" si="309"/>
        <v>-2.5987590967418392</v>
      </c>
      <c r="BE424">
        <f t="shared" si="310"/>
        <v>-3.2917005290253196</v>
      </c>
      <c r="BF424">
        <f t="shared" si="311"/>
        <v>-3.7672098210577811</v>
      </c>
      <c r="BG424">
        <f t="shared" si="312"/>
        <v>-4.412361139700363</v>
      </c>
      <c r="BH424">
        <f t="shared" si="313"/>
        <v>-4.548083927604182</v>
      </c>
      <c r="BI424">
        <f t="shared" si="314"/>
        <v>-4.6799864367608031</v>
      </c>
      <c r="BJ424">
        <f t="shared" si="315"/>
        <v>-5.60554089244238</v>
      </c>
      <c r="BK424">
        <f t="shared" si="316"/>
        <v>0</v>
      </c>
      <c r="BL424">
        <f t="shared" si="317"/>
        <v>-2.5987590967418379</v>
      </c>
      <c r="BN424" s="19" t="b">
        <f t="shared" si="301"/>
        <v>0</v>
      </c>
      <c r="BO424" s="19" t="b">
        <f t="shared" si="302"/>
        <v>0</v>
      </c>
      <c r="BP424" s="19" t="b">
        <f t="shared" si="303"/>
        <v>0</v>
      </c>
      <c r="BQ424" s="19" t="b">
        <f t="shared" si="304"/>
        <v>0</v>
      </c>
      <c r="BR424" s="19" t="b">
        <f t="shared" si="305"/>
        <v>0</v>
      </c>
      <c r="BS424" s="19" t="b">
        <f t="shared" si="306"/>
        <v>0</v>
      </c>
      <c r="BT424" s="19" t="b">
        <f t="shared" si="307"/>
        <v>0</v>
      </c>
      <c r="BU424" s="19" t="b">
        <f t="shared" si="308"/>
        <v>0</v>
      </c>
    </row>
    <row r="425" spans="2:73" x14ac:dyDescent="0.3">
      <c r="B425" s="17" t="str">
        <f>VLOOKUP($AC425,LS_Coint_BD!$B$3:$D$1079,2)</f>
        <v>EZTC3</v>
      </c>
      <c r="C425" s="87" t="str">
        <f>VLOOKUP($AC425,LS_Coint_BD!$B$3:$D$1079,3)</f>
        <v>IGTA3</v>
      </c>
      <c r="D425" s="70">
        <f t="shared" si="318"/>
        <v>1.4260370491460677</v>
      </c>
      <c r="E425" s="66">
        <f t="shared" si="319"/>
        <v>3.7414976286885704</v>
      </c>
      <c r="F425" s="71">
        <f t="shared" si="320"/>
        <v>2.4943317524590469</v>
      </c>
      <c r="G425" s="70">
        <f t="shared" si="321"/>
        <v>1.4460835677050952</v>
      </c>
      <c r="H425" s="66">
        <f t="shared" si="322"/>
        <v>3.7598059023970496</v>
      </c>
      <c r="I425" s="71">
        <f t="shared" si="323"/>
        <v>2.5065372682646996</v>
      </c>
      <c r="J425" s="70">
        <f t="shared" si="324"/>
        <v>1.5048603430325258</v>
      </c>
      <c r="K425" s="66">
        <f t="shared" si="325"/>
        <v>3.7549317765306727</v>
      </c>
      <c r="L425" s="71">
        <f t="shared" si="326"/>
        <v>2.5032878510204486</v>
      </c>
      <c r="M425" s="70">
        <f t="shared" si="327"/>
        <v>1.4604934440630117</v>
      </c>
      <c r="N425" s="66">
        <f t="shared" si="328"/>
        <v>3.9007143460816449</v>
      </c>
      <c r="O425" s="71">
        <f t="shared" si="329"/>
        <v>2.6004762307210965</v>
      </c>
      <c r="P425" s="70">
        <f t="shared" si="330"/>
        <v>0.87526101837272563</v>
      </c>
      <c r="Q425" s="66">
        <f t="shared" si="331"/>
        <v>4.6109744939970847</v>
      </c>
      <c r="R425" s="71">
        <f t="shared" si="332"/>
        <v>3.0739829959980565</v>
      </c>
      <c r="S425" s="70">
        <f t="shared" si="333"/>
        <v>0.73733346110670084</v>
      </c>
      <c r="T425" s="66">
        <f t="shared" si="334"/>
        <v>4.7082576256381152</v>
      </c>
      <c r="U425" s="71">
        <f t="shared" si="335"/>
        <v>3.1388384170920771</v>
      </c>
      <c r="V425" s="70">
        <f t="shared" si="336"/>
        <v>0.70906210316437068</v>
      </c>
      <c r="W425" s="66">
        <f t="shared" si="337"/>
        <v>4.7022994961546392</v>
      </c>
      <c r="X425" s="71">
        <f t="shared" si="338"/>
        <v>3.1348663307697597</v>
      </c>
      <c r="Y425" s="70">
        <f t="shared" si="339"/>
        <v>0</v>
      </c>
      <c r="Z425" s="66">
        <f t="shared" si="340"/>
        <v>0</v>
      </c>
      <c r="AA425" s="71">
        <f t="shared" si="341"/>
        <v>0</v>
      </c>
      <c r="AB425" s="98">
        <f>SUMIF(BN425:BU425,"VERDADEIRO",BN$3:$BU424)</f>
        <v>0</v>
      </c>
      <c r="AC425" s="97">
        <f t="shared" si="300"/>
        <v>422</v>
      </c>
      <c r="AD425">
        <f>RTD("tryd.rtdserver",,"COT",B425,"ULT")</f>
        <v>38.200000000000003</v>
      </c>
      <c r="AE425">
        <f>RTD("tryd.rtdserver",,"COT",C425,"ULT")</f>
        <v>35.19</v>
      </c>
      <c r="AF425">
        <f>VLOOKUP($AC425,LS_Coint_BD!$B$3:$AQ$1079,AF$2)*$AD425+VLOOKUP($AC425,LS_Coint_BD!$B$3:$AQ$1079,AF$2+1)</f>
        <v>33.76396295085393</v>
      </c>
      <c r="AG425">
        <f>VLOOKUP($AC425,LS_Coint_BD!$B$3:$AQ$1079,AG$2)*$AD425+VLOOKUP($AC425,LS_Coint_BD!$B$3:$AQ$1079,AG$2+1)</f>
        <v>33.743916432294903</v>
      </c>
      <c r="AH425">
        <f>VLOOKUP($AC425,LS_Coint_BD!$B$3:$AQ$1079,AH$2)*$AD425+VLOOKUP($AC425,LS_Coint_BD!$B$3:$AQ$1079,AH$2+1)</f>
        <v>33.685139656967472</v>
      </c>
      <c r="AI425">
        <f>VLOOKUP($AC425,LS_Coint_BD!$B$3:$AQ$1079,AI$2)*$AD425+VLOOKUP($AC425,LS_Coint_BD!$B$3:$AQ$1079,AI$2+1)</f>
        <v>33.729506555936986</v>
      </c>
      <c r="AJ425">
        <f>VLOOKUP($AC425,LS_Coint_BD!$B$3:$AQ$1079,AJ$2)*$AD425+VLOOKUP($AC425,LS_Coint_BD!$B$3:$AQ$1079,AJ$2+1)</f>
        <v>34.314738981627272</v>
      </c>
      <c r="AK425">
        <f>VLOOKUP($AC425,LS_Coint_BD!$B$3:$AQ$1079,AK$2)*$AD425+VLOOKUP($AC425,LS_Coint_BD!$B$3:$AQ$1079,AK$2+1)</f>
        <v>34.452666538893297</v>
      </c>
      <c r="AL425">
        <f>VLOOKUP($AC425,LS_Coint_BD!$B$3:$AQ$1079,AL$2)*$AD425+VLOOKUP($AC425,LS_Coint_BD!$B$3:$AQ$1079,AL$2+1)</f>
        <v>34.480937896835627</v>
      </c>
      <c r="AM425">
        <f>VLOOKUP($AC425,LS_Coint_BD!$B$3:$AQ$1079,AM$2)*$AD425+VLOOKUP($AC425,LS_Coint_BD!$B$3:$AQ$1079,AM$2+1)</f>
        <v>0</v>
      </c>
      <c r="AN425">
        <f>VLOOKUP($AC425,LS_Coint_BD!$B$3:$AQ$1079,AN$2)</f>
        <v>1.2471658762295199</v>
      </c>
      <c r="AO425">
        <f>VLOOKUP($AC425,LS_Coint_BD!$B$3:$AQ$1079,AO$2)</f>
        <v>1.25326863413235</v>
      </c>
      <c r="AP425">
        <f>VLOOKUP($AC425,LS_Coint_BD!$B$3:$AQ$1079,AP$2)</f>
        <v>1.2516439255102201</v>
      </c>
      <c r="AQ425">
        <f>VLOOKUP($AC425,LS_Coint_BD!$B$3:$AQ$1079,AQ$2)</f>
        <v>1.30023811536055</v>
      </c>
      <c r="AR425">
        <f>VLOOKUP($AC425,LS_Coint_BD!$B$3:$AQ$1079,AR$2)</f>
        <v>1.53699149799903</v>
      </c>
      <c r="AS425">
        <f>VLOOKUP($AC425,LS_Coint_BD!$B$3:$AQ$1079,AS$2)</f>
        <v>1.5694192085460399</v>
      </c>
      <c r="AT425">
        <f>VLOOKUP($AC425,LS_Coint_BD!$B$3:$AQ$1079,AT$2)</f>
        <v>1.5674331653848801</v>
      </c>
      <c r="AU425">
        <f>VLOOKUP($AC425,LS_Coint_BD!$B$3:$AQ$1079,AU$2)</f>
        <v>0</v>
      </c>
      <c r="AV425">
        <f>VLOOKUP($AC425,LS_Coint_BD!$B$3:$AQ$1079,AV$2)</f>
        <v>7.069900220813E-15</v>
      </c>
      <c r="AW425">
        <f>VLOOKUP($AC425,LS_Coint_BD!$B$3:$AQ$1079,AW$2)</f>
        <v>-2.66453525910038E-16</v>
      </c>
      <c r="AX425">
        <f>VLOOKUP($AC425,LS_Coint_BD!$B$3:$AQ$1079,AX$2)</f>
        <v>8.5772658816754993E-15</v>
      </c>
      <c r="AY425">
        <f>VLOOKUP($AC425,LS_Coint_BD!$B$3:$AQ$1079,AY$2)</f>
        <v>-3.4861002973229902E-15</v>
      </c>
      <c r="AZ425">
        <f>VLOOKUP($AC425,LS_Coint_BD!$B$3:$AQ$1079,AZ$2)</f>
        <v>-3.45402718772271E-15</v>
      </c>
      <c r="BA425">
        <f>VLOOKUP($AC425,LS_Coint_BD!$B$3:$AQ$1079,BA$2)</f>
        <v>-2.66453525910038E-15</v>
      </c>
      <c r="BB425">
        <f>VLOOKUP($AC425,LS_Coint_BD!$B$3:$AQ$1079,BB$2)</f>
        <v>-3.8756876496005502E-16</v>
      </c>
      <c r="BC425">
        <f>VLOOKUP($AC425,LS_Coint_BD!$B$3:$AQ$1079,BC$2)</f>
        <v>0</v>
      </c>
      <c r="BD425">
        <f t="shared" si="309"/>
        <v>2.4943317524590469</v>
      </c>
      <c r="BE425">
        <f t="shared" si="310"/>
        <v>2.5065372682646996</v>
      </c>
      <c r="BF425">
        <f t="shared" si="311"/>
        <v>2.5032878510204486</v>
      </c>
      <c r="BG425">
        <f t="shared" si="312"/>
        <v>2.6004762307210965</v>
      </c>
      <c r="BH425">
        <f t="shared" si="313"/>
        <v>3.0739829959980565</v>
      </c>
      <c r="BI425">
        <f t="shared" si="314"/>
        <v>3.1388384170920771</v>
      </c>
      <c r="BJ425">
        <f t="shared" si="315"/>
        <v>3.1348663307697597</v>
      </c>
      <c r="BK425">
        <f t="shared" si="316"/>
        <v>0</v>
      </c>
      <c r="BL425">
        <f t="shared" si="317"/>
        <v>2.4943317524590611</v>
      </c>
      <c r="BN425" s="30" t="b">
        <f t="shared" si="301"/>
        <v>0</v>
      </c>
      <c r="BO425" s="30" t="b">
        <f t="shared" si="302"/>
        <v>0</v>
      </c>
      <c r="BP425" s="30" t="b">
        <f t="shared" si="303"/>
        <v>0</v>
      </c>
      <c r="BQ425" s="30" t="b">
        <f t="shared" si="304"/>
        <v>0</v>
      </c>
      <c r="BR425" s="30" t="b">
        <f t="shared" si="305"/>
        <v>0</v>
      </c>
      <c r="BS425" s="30" t="b">
        <f t="shared" si="306"/>
        <v>0</v>
      </c>
      <c r="BT425" s="30" t="b">
        <f t="shared" si="307"/>
        <v>0</v>
      </c>
      <c r="BU425" s="30" t="b">
        <f t="shared" si="308"/>
        <v>0</v>
      </c>
    </row>
    <row r="426" spans="2:73" x14ac:dyDescent="0.3">
      <c r="B426" s="17" t="str">
        <f>VLOOKUP($AC426,LS_Coint_BD!$B$3:$D$1079,2)</f>
        <v>EZTC3</v>
      </c>
      <c r="C426" s="87" t="str">
        <f>VLOOKUP($AC426,LS_Coint_BD!$B$3:$D$1079,3)</f>
        <v>IRBR3</v>
      </c>
      <c r="D426" s="68">
        <f t="shared" si="318"/>
        <v>-5.7777063903559522E-2</v>
      </c>
      <c r="E426" s="65">
        <f t="shared" si="319"/>
        <v>-1.8537201965308046</v>
      </c>
      <c r="F426" s="69">
        <f t="shared" si="320"/>
        <v>-1.2358134643538696</v>
      </c>
      <c r="G426" s="68">
        <f t="shared" si="321"/>
        <v>-0.14449098034071461</v>
      </c>
      <c r="H426" s="65">
        <f t="shared" si="322"/>
        <v>-1.8365421139171456</v>
      </c>
      <c r="I426" s="69">
        <f t="shared" si="323"/>
        <v>-1.224361409278097</v>
      </c>
      <c r="J426" s="68">
        <f t="shared" si="324"/>
        <v>-0.25803778040991698</v>
      </c>
      <c r="K426" s="65">
        <f t="shared" si="325"/>
        <v>-2.0627796587968232</v>
      </c>
      <c r="L426" s="69">
        <f t="shared" si="326"/>
        <v>-1.3751864391978823</v>
      </c>
      <c r="M426" s="68">
        <f t="shared" si="327"/>
        <v>0</v>
      </c>
      <c r="N426" s="65">
        <f t="shared" si="328"/>
        <v>0</v>
      </c>
      <c r="O426" s="69">
        <f t="shared" si="329"/>
        <v>0</v>
      </c>
      <c r="P426" s="68">
        <f t="shared" si="330"/>
        <v>0</v>
      </c>
      <c r="Q426" s="65">
        <f t="shared" si="331"/>
        <v>0</v>
      </c>
      <c r="R426" s="69">
        <f t="shared" si="332"/>
        <v>0</v>
      </c>
      <c r="S426" s="68">
        <f t="shared" si="333"/>
        <v>-0.77200648703076169</v>
      </c>
      <c r="T426" s="65">
        <f t="shared" si="334"/>
        <v>-3.6335102719896</v>
      </c>
      <c r="U426" s="69">
        <f t="shared" si="335"/>
        <v>-2.4223401813263998</v>
      </c>
      <c r="V426" s="68">
        <f t="shared" si="336"/>
        <v>-0.80654608927454596</v>
      </c>
      <c r="W426" s="65">
        <f t="shared" si="337"/>
        <v>-3.6397827439391706</v>
      </c>
      <c r="X426" s="69">
        <f t="shared" si="338"/>
        <v>-2.4265218292927804</v>
      </c>
      <c r="Y426" s="68">
        <f t="shared" si="339"/>
        <v>-2.8344107174665538</v>
      </c>
      <c r="Z426" s="65">
        <f t="shared" si="340"/>
        <v>-16.262761182980693</v>
      </c>
      <c r="AA426" s="69">
        <f t="shared" si="341"/>
        <v>-10.841840788653796</v>
      </c>
      <c r="AB426" s="98">
        <f>SUMIF(BN426:BU426,"VERDADEIRO",BN$3:$BU425)</f>
        <v>0</v>
      </c>
      <c r="AC426" s="97">
        <f t="shared" si="300"/>
        <v>423</v>
      </c>
      <c r="AD426">
        <f>RTD("tryd.rtdserver",,"COT",B426,"ULT")</f>
        <v>38.200000000000003</v>
      </c>
      <c r="AE426">
        <f>RTD("tryd.rtdserver",,"COT",C426,"ULT")</f>
        <v>6.91</v>
      </c>
      <c r="AF426">
        <f>VLOOKUP($AC426,LS_Coint_BD!$B$3:$AQ$1079,AF$2)*$AD426+VLOOKUP($AC426,LS_Coint_BD!$B$3:$AQ$1079,AF$2+1)</f>
        <v>6.9677770639035597</v>
      </c>
      <c r="AG426">
        <f>VLOOKUP($AC426,LS_Coint_BD!$B$3:$AQ$1079,AG$2)*$AD426+VLOOKUP($AC426,LS_Coint_BD!$B$3:$AQ$1079,AG$2+1)</f>
        <v>7.0544909803407148</v>
      </c>
      <c r="AH426">
        <f>VLOOKUP($AC426,LS_Coint_BD!$B$3:$AQ$1079,AH$2)*$AD426+VLOOKUP($AC426,LS_Coint_BD!$B$3:$AQ$1079,AH$2+1)</f>
        <v>7.1680377804099171</v>
      </c>
      <c r="AI426">
        <f>VLOOKUP($AC426,LS_Coint_BD!$B$3:$AQ$1079,AI$2)*$AD426+VLOOKUP($AC426,LS_Coint_BD!$B$3:$AQ$1079,AI$2+1)</f>
        <v>0</v>
      </c>
      <c r="AJ426">
        <f>VLOOKUP($AC426,LS_Coint_BD!$B$3:$AQ$1079,AJ$2)*$AD426+VLOOKUP($AC426,LS_Coint_BD!$B$3:$AQ$1079,AJ$2+1)</f>
        <v>0</v>
      </c>
      <c r="AK426">
        <f>VLOOKUP($AC426,LS_Coint_BD!$B$3:$AQ$1079,AK$2)*$AD426+VLOOKUP($AC426,LS_Coint_BD!$B$3:$AQ$1079,AK$2+1)</f>
        <v>7.6820064870307618</v>
      </c>
      <c r="AL426">
        <f>VLOOKUP($AC426,LS_Coint_BD!$B$3:$AQ$1079,AL$2)*$AD426+VLOOKUP($AC426,LS_Coint_BD!$B$3:$AQ$1079,AL$2+1)</f>
        <v>7.7165460892745461</v>
      </c>
      <c r="AM426">
        <f>VLOOKUP($AC426,LS_Coint_BD!$B$3:$AQ$1079,AM$2)*$AD426+VLOOKUP($AC426,LS_Coint_BD!$B$3:$AQ$1079,AM$2+1)</f>
        <v>9.744410717466554</v>
      </c>
      <c r="AN426">
        <f>VLOOKUP($AC426,LS_Coint_BD!$B$3:$AQ$1079,AN$2)</f>
        <v>0.61790673217693504</v>
      </c>
      <c r="AO426">
        <f>VLOOKUP($AC426,LS_Coint_BD!$B$3:$AQ$1079,AO$2)</f>
        <v>0.61218070463904894</v>
      </c>
      <c r="AP426">
        <f>VLOOKUP($AC426,LS_Coint_BD!$B$3:$AQ$1079,AP$2)</f>
        <v>0.68759321959894104</v>
      </c>
      <c r="AQ426">
        <f>VLOOKUP($AC426,LS_Coint_BD!$B$3:$AQ$1079,AQ$2)</f>
        <v>0</v>
      </c>
      <c r="AR426">
        <f>VLOOKUP($AC426,LS_Coint_BD!$B$3:$AQ$1079,AR$2)</f>
        <v>0</v>
      </c>
      <c r="AS426">
        <f>VLOOKUP($AC426,LS_Coint_BD!$B$3:$AQ$1079,AS$2)</f>
        <v>1.2111700906631999</v>
      </c>
      <c r="AT426">
        <f>VLOOKUP($AC426,LS_Coint_BD!$B$3:$AQ$1079,AT$2)</f>
        <v>1.21326091464639</v>
      </c>
      <c r="AU426">
        <f>VLOOKUP($AC426,LS_Coint_BD!$B$3:$AQ$1079,AU$2)</f>
        <v>5.4209203943268998</v>
      </c>
      <c r="AV426">
        <f>VLOOKUP($AC426,LS_Coint_BD!$B$3:$AQ$1079,AV$2)</f>
        <v>4.4408920985006301E-16</v>
      </c>
      <c r="AW426">
        <f>VLOOKUP($AC426,LS_Coint_BD!$B$3:$AQ$1079,AW$2)</f>
        <v>8.0676206456094698E-16</v>
      </c>
      <c r="AX426">
        <f>VLOOKUP($AC426,LS_Coint_BD!$B$3:$AQ$1079,AX$2)</f>
        <v>-1.26882631385732E-16</v>
      </c>
      <c r="AY426">
        <f>VLOOKUP($AC426,LS_Coint_BD!$B$3:$AQ$1079,AY$2)</f>
        <v>0</v>
      </c>
      <c r="AZ426">
        <f>VLOOKUP($AC426,LS_Coint_BD!$B$3:$AQ$1079,AZ$2)</f>
        <v>0</v>
      </c>
      <c r="BA426">
        <f>VLOOKUP($AC426,LS_Coint_BD!$B$3:$AQ$1079,BA$2)</f>
        <v>1.4210854715201999E-16</v>
      </c>
      <c r="BB426">
        <f>VLOOKUP($AC426,LS_Coint_BD!$B$3:$AQ$1079,BB$2)</f>
        <v>-2.5837917664003602E-16</v>
      </c>
      <c r="BC426">
        <f>VLOOKUP($AC426,LS_Coint_BD!$B$3:$AQ$1079,BC$2)</f>
        <v>3.41060513164848E-15</v>
      </c>
      <c r="BD426">
        <f t="shared" si="309"/>
        <v>-1.2358134643538696</v>
      </c>
      <c r="BE426">
        <f t="shared" si="310"/>
        <v>-1.224361409278097</v>
      </c>
      <c r="BF426">
        <f t="shared" si="311"/>
        <v>-1.3751864391978823</v>
      </c>
      <c r="BG426">
        <f t="shared" si="312"/>
        <v>0</v>
      </c>
      <c r="BH426">
        <f t="shared" si="313"/>
        <v>0</v>
      </c>
      <c r="BI426">
        <f t="shared" si="314"/>
        <v>-2.4223401813263998</v>
      </c>
      <c r="BJ426">
        <f t="shared" si="315"/>
        <v>-2.4265218292927804</v>
      </c>
      <c r="BK426">
        <f t="shared" si="316"/>
        <v>-10.841840788653796</v>
      </c>
      <c r="BL426">
        <f t="shared" si="317"/>
        <v>-1.2358134643538705</v>
      </c>
      <c r="BN426" s="19" t="b">
        <f t="shared" si="301"/>
        <v>0</v>
      </c>
      <c r="BO426" s="19" t="b">
        <f t="shared" si="302"/>
        <v>0</v>
      </c>
      <c r="BP426" s="19" t="b">
        <f t="shared" si="303"/>
        <v>0</v>
      </c>
      <c r="BQ426" s="19" t="b">
        <f t="shared" si="304"/>
        <v>0</v>
      </c>
      <c r="BR426" s="19" t="b">
        <f t="shared" si="305"/>
        <v>0</v>
      </c>
      <c r="BS426" s="19" t="b">
        <f t="shared" si="306"/>
        <v>0</v>
      </c>
      <c r="BT426" s="19" t="b">
        <f t="shared" si="307"/>
        <v>0</v>
      </c>
      <c r="BU426" s="19" t="b">
        <f t="shared" si="308"/>
        <v>0</v>
      </c>
    </row>
    <row r="427" spans="2:73" x14ac:dyDescent="0.3">
      <c r="B427" s="17" t="str">
        <f>VLOOKUP($AC427,LS_Coint_BD!$B$3:$D$1079,2)</f>
        <v>EZTC3</v>
      </c>
      <c r="C427" s="87" t="str">
        <f>VLOOKUP($AC427,LS_Coint_BD!$B$3:$D$1079,3)</f>
        <v>LREN3</v>
      </c>
      <c r="D427" s="70">
        <f t="shared" si="318"/>
        <v>0</v>
      </c>
      <c r="E427" s="66">
        <f t="shared" si="319"/>
        <v>0</v>
      </c>
      <c r="F427" s="71">
        <f t="shared" si="320"/>
        <v>0</v>
      </c>
      <c r="G427" s="70">
        <f t="shared" si="321"/>
        <v>0</v>
      </c>
      <c r="H427" s="66">
        <f t="shared" si="322"/>
        <v>0</v>
      </c>
      <c r="I427" s="71">
        <f t="shared" si="323"/>
        <v>0</v>
      </c>
      <c r="J427" s="70">
        <f t="shared" si="324"/>
        <v>-0.76985536345051031</v>
      </c>
      <c r="K427" s="66">
        <f t="shared" si="325"/>
        <v>-5.6477709759897898</v>
      </c>
      <c r="L427" s="71">
        <f t="shared" si="326"/>
        <v>-3.7651806506598602</v>
      </c>
      <c r="M427" s="70">
        <f t="shared" si="327"/>
        <v>-0.72674738186505294</v>
      </c>
      <c r="N427" s="66">
        <f t="shared" si="328"/>
        <v>-5.554767127547132</v>
      </c>
      <c r="O427" s="71">
        <f t="shared" si="329"/>
        <v>-3.7031780850314213</v>
      </c>
      <c r="P427" s="70">
        <f t="shared" si="330"/>
        <v>-0.89571381831216712</v>
      </c>
      <c r="Q427" s="66">
        <f t="shared" si="331"/>
        <v>-5.539108451423699</v>
      </c>
      <c r="R427" s="71">
        <f t="shared" si="332"/>
        <v>-3.6927389676157993</v>
      </c>
      <c r="S427" s="70">
        <f t="shared" si="333"/>
        <v>-0.84993027423367096</v>
      </c>
      <c r="T427" s="66">
        <f t="shared" si="334"/>
        <v>-5.3886922211452255</v>
      </c>
      <c r="U427" s="71">
        <f t="shared" si="335"/>
        <v>-3.5924614807634834</v>
      </c>
      <c r="V427" s="70">
        <f t="shared" si="336"/>
        <v>-0.69427803990412684</v>
      </c>
      <c r="W427" s="66">
        <f t="shared" si="337"/>
        <v>-5.7622925228654402</v>
      </c>
      <c r="X427" s="71">
        <f t="shared" si="338"/>
        <v>-3.84152834857696</v>
      </c>
      <c r="Y427" s="70">
        <f t="shared" si="339"/>
        <v>-1.1852786525075842</v>
      </c>
      <c r="Z427" s="66">
        <f t="shared" si="340"/>
        <v>-6.4998944983544362</v>
      </c>
      <c r="AA427" s="71">
        <f t="shared" si="341"/>
        <v>-4.3332629989029572</v>
      </c>
      <c r="AB427" s="98">
        <f>SUMIF(BN427:BU427,"VERDADEIRO",BN$3:$BU426)</f>
        <v>0</v>
      </c>
      <c r="AC427" s="97">
        <f t="shared" si="300"/>
        <v>424</v>
      </c>
      <c r="AD427">
        <f>RTD("tryd.rtdserver",,"COT",B427,"ULT")</f>
        <v>38.200000000000003</v>
      </c>
      <c r="AE427">
        <f>RTD("tryd.rtdserver",,"COT",C427,"ULT")</f>
        <v>41.01</v>
      </c>
      <c r="AF427">
        <f>VLOOKUP($AC427,LS_Coint_BD!$B$3:$AQ$1079,AF$2)*$AD427+VLOOKUP($AC427,LS_Coint_BD!$B$3:$AQ$1079,AF$2+1)</f>
        <v>0</v>
      </c>
      <c r="AG427">
        <f>VLOOKUP($AC427,LS_Coint_BD!$B$3:$AQ$1079,AG$2)*$AD427+VLOOKUP($AC427,LS_Coint_BD!$B$3:$AQ$1079,AG$2+1)</f>
        <v>0</v>
      </c>
      <c r="AH427">
        <f>VLOOKUP($AC427,LS_Coint_BD!$B$3:$AQ$1079,AH$2)*$AD427+VLOOKUP($AC427,LS_Coint_BD!$B$3:$AQ$1079,AH$2+1)</f>
        <v>41.779855363450508</v>
      </c>
      <c r="AI427">
        <f>VLOOKUP($AC427,LS_Coint_BD!$B$3:$AQ$1079,AI$2)*$AD427+VLOOKUP($AC427,LS_Coint_BD!$B$3:$AQ$1079,AI$2+1)</f>
        <v>41.736747381865051</v>
      </c>
      <c r="AJ427">
        <f>VLOOKUP($AC427,LS_Coint_BD!$B$3:$AQ$1079,AJ$2)*$AD427+VLOOKUP($AC427,LS_Coint_BD!$B$3:$AQ$1079,AJ$2+1)</f>
        <v>41.905713818312165</v>
      </c>
      <c r="AK427">
        <f>VLOOKUP($AC427,LS_Coint_BD!$B$3:$AQ$1079,AK$2)*$AD427+VLOOKUP($AC427,LS_Coint_BD!$B$3:$AQ$1079,AK$2+1)</f>
        <v>41.859930274233669</v>
      </c>
      <c r="AL427">
        <f>VLOOKUP($AC427,LS_Coint_BD!$B$3:$AQ$1079,AL$2)*$AD427+VLOOKUP($AC427,LS_Coint_BD!$B$3:$AQ$1079,AL$2+1)</f>
        <v>41.704278039904125</v>
      </c>
      <c r="AM427">
        <f>VLOOKUP($AC427,LS_Coint_BD!$B$3:$AQ$1079,AM$2)*$AD427+VLOOKUP($AC427,LS_Coint_BD!$B$3:$AQ$1079,AM$2+1)</f>
        <v>42.195278652507582</v>
      </c>
      <c r="AN427">
        <f>VLOOKUP($AC427,LS_Coint_BD!$B$3:$AQ$1079,AN$2)</f>
        <v>0</v>
      </c>
      <c r="AO427">
        <f>VLOOKUP($AC427,LS_Coint_BD!$B$3:$AQ$1079,AO$2)</f>
        <v>0</v>
      </c>
      <c r="AP427">
        <f>VLOOKUP($AC427,LS_Coint_BD!$B$3:$AQ$1079,AP$2)</f>
        <v>1.8825903253299301</v>
      </c>
      <c r="AQ427">
        <f>VLOOKUP($AC427,LS_Coint_BD!$B$3:$AQ$1079,AQ$2)</f>
        <v>1.85158904251571</v>
      </c>
      <c r="AR427">
        <f>VLOOKUP($AC427,LS_Coint_BD!$B$3:$AQ$1079,AR$2)</f>
        <v>1.8463694838078999</v>
      </c>
      <c r="AS427">
        <f>VLOOKUP($AC427,LS_Coint_BD!$B$3:$AQ$1079,AS$2)</f>
        <v>1.7962307403817399</v>
      </c>
      <c r="AT427">
        <f>VLOOKUP($AC427,LS_Coint_BD!$B$3:$AQ$1079,AT$2)</f>
        <v>1.92076417428848</v>
      </c>
      <c r="AU427">
        <f>VLOOKUP($AC427,LS_Coint_BD!$B$3:$AQ$1079,AU$2)</f>
        <v>2.1666314994514799</v>
      </c>
      <c r="AV427">
        <f>VLOOKUP($AC427,LS_Coint_BD!$B$3:$AQ$1079,AV$2)</f>
        <v>0</v>
      </c>
      <c r="AW427">
        <f>VLOOKUP($AC427,LS_Coint_BD!$B$3:$AQ$1079,AW$2)</f>
        <v>0</v>
      </c>
      <c r="AX427">
        <f>VLOOKUP($AC427,LS_Coint_BD!$B$3:$AQ$1079,AX$2)</f>
        <v>1.5225915766287901E-16</v>
      </c>
      <c r="AY427">
        <f>VLOOKUP($AC427,LS_Coint_BD!$B$3:$AQ$1079,AY$2)</f>
        <v>-1.1546319456101601E-15</v>
      </c>
      <c r="AZ427">
        <f>VLOOKUP($AC427,LS_Coint_BD!$B$3:$AQ$1079,AZ$2)</f>
        <v>5.9211894646675002E-16</v>
      </c>
      <c r="BA427">
        <f>VLOOKUP($AC427,LS_Coint_BD!$B$3:$AQ$1079,BA$2)</f>
        <v>-3.6948222259525203E-15</v>
      </c>
      <c r="BB427">
        <f>VLOOKUP($AC427,LS_Coint_BD!$B$3:$AQ$1079,BB$2)</f>
        <v>-1.9378438248002699E-16</v>
      </c>
      <c r="BC427">
        <f>VLOOKUP($AC427,LS_Coint_BD!$B$3:$AQ$1079,BC$2)</f>
        <v>2.3874235921539399E-15</v>
      </c>
      <c r="BD427">
        <f t="shared" si="309"/>
        <v>0</v>
      </c>
      <c r="BE427">
        <f t="shared" si="310"/>
        <v>0</v>
      </c>
      <c r="BF427">
        <f t="shared" si="311"/>
        <v>-3.7651806506598602</v>
      </c>
      <c r="BG427">
        <f t="shared" si="312"/>
        <v>-3.7031780850314213</v>
      </c>
      <c r="BH427">
        <f t="shared" si="313"/>
        <v>-3.6927389676157993</v>
      </c>
      <c r="BI427">
        <f t="shared" si="314"/>
        <v>-3.5924614807634834</v>
      </c>
      <c r="BJ427">
        <f t="shared" si="315"/>
        <v>-3.84152834857696</v>
      </c>
      <c r="BK427">
        <f t="shared" si="316"/>
        <v>-4.3332629989029572</v>
      </c>
      <c r="BL427">
        <f t="shared" si="317"/>
        <v>0</v>
      </c>
      <c r="BN427" s="30" t="b">
        <f t="shared" si="301"/>
        <v>0</v>
      </c>
      <c r="BO427" s="30" t="b">
        <f t="shared" si="302"/>
        <v>0</v>
      </c>
      <c r="BP427" s="30" t="b">
        <f t="shared" si="303"/>
        <v>0</v>
      </c>
      <c r="BQ427" s="30" t="b">
        <f t="shared" si="304"/>
        <v>0</v>
      </c>
      <c r="BR427" s="30" t="b">
        <f t="shared" si="305"/>
        <v>0</v>
      </c>
      <c r="BS427" s="30" t="b">
        <f t="shared" si="306"/>
        <v>0</v>
      </c>
      <c r="BT427" s="30" t="b">
        <f t="shared" si="307"/>
        <v>0</v>
      </c>
      <c r="BU427" s="30" t="b">
        <f t="shared" si="308"/>
        <v>0</v>
      </c>
    </row>
    <row r="428" spans="2:73" x14ac:dyDescent="0.3">
      <c r="B428" s="17" t="str">
        <f>VLOOKUP($AC428,LS_Coint_BD!$B$3:$D$1079,2)</f>
        <v>EZTC3</v>
      </c>
      <c r="C428" s="87" t="str">
        <f>VLOOKUP($AC428,LS_Coint_BD!$B$3:$D$1079,3)</f>
        <v>MULT3</v>
      </c>
      <c r="D428" s="68">
        <f t="shared" si="318"/>
        <v>0.64929383166541044</v>
      </c>
      <c r="E428" s="65">
        <f t="shared" si="319"/>
        <v>2.3697853571880629</v>
      </c>
      <c r="F428" s="69">
        <f t="shared" si="320"/>
        <v>1.5798569047920419</v>
      </c>
      <c r="G428" s="68">
        <f t="shared" si="321"/>
        <v>0.63308271898046797</v>
      </c>
      <c r="H428" s="65">
        <f t="shared" si="322"/>
        <v>2.4351260644441539</v>
      </c>
      <c r="I428" s="69">
        <f t="shared" si="323"/>
        <v>1.6234173762961026</v>
      </c>
      <c r="J428" s="68">
        <f t="shared" si="324"/>
        <v>0.69437218019512414</v>
      </c>
      <c r="K428" s="65">
        <f t="shared" si="325"/>
        <v>2.4997354751389991</v>
      </c>
      <c r="L428" s="69">
        <f t="shared" si="326"/>
        <v>1.6664903167593328</v>
      </c>
      <c r="M428" s="68">
        <f t="shared" si="327"/>
        <v>0.73856713843839472</v>
      </c>
      <c r="N428" s="65">
        <f t="shared" si="328"/>
        <v>2.6741375017201596</v>
      </c>
      <c r="O428" s="69">
        <f t="shared" si="329"/>
        <v>1.7827583344801066</v>
      </c>
      <c r="P428" s="68">
        <f t="shared" si="330"/>
        <v>0.36873275060431254</v>
      </c>
      <c r="Q428" s="65">
        <f t="shared" si="331"/>
        <v>3.0633048549672317</v>
      </c>
      <c r="R428" s="69">
        <f t="shared" si="332"/>
        <v>2.0422032366448213</v>
      </c>
      <c r="S428" s="68">
        <f t="shared" si="333"/>
        <v>0.27594642400513791</v>
      </c>
      <c r="T428" s="65">
        <f t="shared" si="334"/>
        <v>3.1002903238646082</v>
      </c>
      <c r="U428" s="69">
        <f t="shared" si="335"/>
        <v>2.0668602159097387</v>
      </c>
      <c r="V428" s="68">
        <f t="shared" si="336"/>
        <v>0.26382656141610283</v>
      </c>
      <c r="W428" s="65">
        <f t="shared" si="337"/>
        <v>3.0618403602284721</v>
      </c>
      <c r="X428" s="69">
        <f t="shared" si="338"/>
        <v>2.0412269068189812</v>
      </c>
      <c r="Y428" s="68">
        <f t="shared" si="339"/>
        <v>0</v>
      </c>
      <c r="Z428" s="65">
        <f t="shared" si="340"/>
        <v>0</v>
      </c>
      <c r="AA428" s="69">
        <f t="shared" si="341"/>
        <v>0</v>
      </c>
      <c r="AB428" s="98">
        <f>SUMIF(BN428:BU428,"VERDADEIRO",BN$3:$BU427)</f>
        <v>0</v>
      </c>
      <c r="AC428" s="97">
        <f t="shared" si="300"/>
        <v>425</v>
      </c>
      <c r="AD428">
        <f>RTD("tryd.rtdserver",,"COT",B428,"ULT")</f>
        <v>38.200000000000003</v>
      </c>
      <c r="AE428">
        <f>RTD("tryd.rtdserver",,"COT",C428,"ULT")</f>
        <v>21.84</v>
      </c>
      <c r="AF428">
        <f>VLOOKUP($AC428,LS_Coint_BD!$B$3:$AQ$1079,AF$2)*$AD428+VLOOKUP($AC428,LS_Coint_BD!$B$3:$AQ$1079,AF$2+1)</f>
        <v>21.190706168334589</v>
      </c>
      <c r="AG428">
        <f>VLOOKUP($AC428,LS_Coint_BD!$B$3:$AQ$1079,AG$2)*$AD428+VLOOKUP($AC428,LS_Coint_BD!$B$3:$AQ$1079,AG$2+1)</f>
        <v>21.206917281019532</v>
      </c>
      <c r="AH428">
        <f>VLOOKUP($AC428,LS_Coint_BD!$B$3:$AQ$1079,AH$2)*$AD428+VLOOKUP($AC428,LS_Coint_BD!$B$3:$AQ$1079,AH$2+1)</f>
        <v>21.145627819804876</v>
      </c>
      <c r="AI428">
        <f>VLOOKUP($AC428,LS_Coint_BD!$B$3:$AQ$1079,AI$2)*$AD428+VLOOKUP($AC428,LS_Coint_BD!$B$3:$AQ$1079,AI$2+1)</f>
        <v>21.101432861561605</v>
      </c>
      <c r="AJ428">
        <f>VLOOKUP($AC428,LS_Coint_BD!$B$3:$AQ$1079,AJ$2)*$AD428+VLOOKUP($AC428,LS_Coint_BD!$B$3:$AQ$1079,AJ$2+1)</f>
        <v>21.471267249395687</v>
      </c>
      <c r="AK428">
        <f>VLOOKUP($AC428,LS_Coint_BD!$B$3:$AQ$1079,AK$2)*$AD428+VLOOKUP($AC428,LS_Coint_BD!$B$3:$AQ$1079,AK$2+1)</f>
        <v>21.564053575994862</v>
      </c>
      <c r="AL428">
        <f>VLOOKUP($AC428,LS_Coint_BD!$B$3:$AQ$1079,AL$2)*$AD428+VLOOKUP($AC428,LS_Coint_BD!$B$3:$AQ$1079,AL$2+1)</f>
        <v>21.576173438583897</v>
      </c>
      <c r="AM428">
        <f>VLOOKUP($AC428,LS_Coint_BD!$B$3:$AQ$1079,AM$2)*$AD428+VLOOKUP($AC428,LS_Coint_BD!$B$3:$AQ$1079,AM$2+1)</f>
        <v>0</v>
      </c>
      <c r="AN428">
        <f>VLOOKUP($AC428,LS_Coint_BD!$B$3:$AQ$1079,AN$2)</f>
        <v>0.78992845239602105</v>
      </c>
      <c r="AO428">
        <f>VLOOKUP($AC428,LS_Coint_BD!$B$3:$AQ$1079,AO$2)</f>
        <v>0.81170868814804997</v>
      </c>
      <c r="AP428">
        <f>VLOOKUP($AC428,LS_Coint_BD!$B$3:$AQ$1079,AP$2)</f>
        <v>0.83324515837966595</v>
      </c>
      <c r="AQ428">
        <f>VLOOKUP($AC428,LS_Coint_BD!$B$3:$AQ$1079,AQ$2)</f>
        <v>0.89137916724005395</v>
      </c>
      <c r="AR428">
        <f>VLOOKUP($AC428,LS_Coint_BD!$B$3:$AQ$1079,AR$2)</f>
        <v>1.02110161832241</v>
      </c>
      <c r="AS428">
        <f>VLOOKUP($AC428,LS_Coint_BD!$B$3:$AQ$1079,AS$2)</f>
        <v>1.03343010795487</v>
      </c>
      <c r="AT428">
        <f>VLOOKUP($AC428,LS_Coint_BD!$B$3:$AQ$1079,AT$2)</f>
        <v>1.0206134534094899</v>
      </c>
      <c r="AU428">
        <f>VLOOKUP($AC428,LS_Coint_BD!$B$3:$AQ$1079,AU$2)</f>
        <v>0</v>
      </c>
      <c r="AV428">
        <f>VLOOKUP($AC428,LS_Coint_BD!$B$3:$AQ$1079,AV$2)</f>
        <v>-2.1316282072803E-16</v>
      </c>
      <c r="AW428">
        <f>VLOOKUP($AC428,LS_Coint_BD!$B$3:$AQ$1079,AW$2)</f>
        <v>2.5757174171303599E-15</v>
      </c>
      <c r="AX428">
        <f>VLOOKUP($AC428,LS_Coint_BD!$B$3:$AQ$1079,AX$2)</f>
        <v>8.3742536714583205E-16</v>
      </c>
      <c r="AY428">
        <f>VLOOKUP($AC428,LS_Coint_BD!$B$3:$AQ$1079,AY$2)</f>
        <v>-1.22124532708767E-15</v>
      </c>
      <c r="AZ428">
        <f>VLOOKUP($AC428,LS_Coint_BD!$B$3:$AQ$1079,AZ$2)</f>
        <v>1.12502599828683E-15</v>
      </c>
      <c r="BA428">
        <f>VLOOKUP($AC428,LS_Coint_BD!$B$3:$AQ$1079,BA$2)</f>
        <v>-1.1546319456101601E-15</v>
      </c>
      <c r="BB428">
        <f>VLOOKUP($AC428,LS_Coint_BD!$B$3:$AQ$1079,BB$2)</f>
        <v>1.4372341700602001E-15</v>
      </c>
      <c r="BC428">
        <f>VLOOKUP($AC428,LS_Coint_BD!$B$3:$AQ$1079,BC$2)</f>
        <v>0</v>
      </c>
      <c r="BD428">
        <f t="shared" si="309"/>
        <v>1.5798569047920419</v>
      </c>
      <c r="BE428">
        <f t="shared" si="310"/>
        <v>1.6234173762961026</v>
      </c>
      <c r="BF428">
        <f t="shared" si="311"/>
        <v>1.6664903167593328</v>
      </c>
      <c r="BG428">
        <f t="shared" si="312"/>
        <v>1.7827583344801066</v>
      </c>
      <c r="BH428">
        <f t="shared" si="313"/>
        <v>2.0422032366448213</v>
      </c>
      <c r="BI428">
        <f t="shared" si="314"/>
        <v>2.0668602159097387</v>
      </c>
      <c r="BJ428">
        <f t="shared" si="315"/>
        <v>2.0412269068189812</v>
      </c>
      <c r="BK428">
        <f t="shared" si="316"/>
        <v>0</v>
      </c>
      <c r="BL428">
        <f t="shared" si="317"/>
        <v>1.5798569047920414</v>
      </c>
      <c r="BN428" s="19" t="b">
        <f t="shared" si="301"/>
        <v>0</v>
      </c>
      <c r="BO428" s="19" t="b">
        <f t="shared" si="302"/>
        <v>0</v>
      </c>
      <c r="BP428" s="19" t="b">
        <f t="shared" si="303"/>
        <v>0</v>
      </c>
      <c r="BQ428" s="19" t="b">
        <f t="shared" si="304"/>
        <v>0</v>
      </c>
      <c r="BR428" s="19" t="b">
        <f t="shared" si="305"/>
        <v>0</v>
      </c>
      <c r="BS428" s="19" t="b">
        <f t="shared" si="306"/>
        <v>0</v>
      </c>
      <c r="BT428" s="19" t="b">
        <f t="shared" si="307"/>
        <v>0</v>
      </c>
      <c r="BU428" s="19" t="b">
        <f t="shared" si="308"/>
        <v>0</v>
      </c>
    </row>
    <row r="429" spans="2:73" x14ac:dyDescent="0.3">
      <c r="B429" s="17" t="str">
        <f>VLOOKUP($AC429,LS_Coint_BD!$B$3:$D$1079,2)</f>
        <v>FLRY3</v>
      </c>
      <c r="C429" s="87" t="str">
        <f>VLOOKUP($AC429,LS_Coint_BD!$B$3:$D$1079,3)</f>
        <v>BRML3</v>
      </c>
      <c r="D429" s="70">
        <f t="shared" si="318"/>
        <v>0</v>
      </c>
      <c r="E429" s="66">
        <f t="shared" si="319"/>
        <v>0</v>
      </c>
      <c r="F429" s="71">
        <f t="shared" si="320"/>
        <v>0</v>
      </c>
      <c r="G429" s="70">
        <f t="shared" si="321"/>
        <v>0.35583696994551772</v>
      </c>
      <c r="H429" s="66">
        <f t="shared" si="322"/>
        <v>1.8950733942821394</v>
      </c>
      <c r="I429" s="71">
        <f t="shared" si="323"/>
        <v>1.2633822628547595</v>
      </c>
      <c r="J429" s="70">
        <f t="shared" si="324"/>
        <v>0.40244919594390005</v>
      </c>
      <c r="K429" s="66">
        <f t="shared" si="325"/>
        <v>2.04040997274452</v>
      </c>
      <c r="L429" s="71">
        <f t="shared" si="326"/>
        <v>1.3602733151630133</v>
      </c>
      <c r="M429" s="70">
        <f t="shared" si="327"/>
        <v>0.40786444766708208</v>
      </c>
      <c r="N429" s="66">
        <f t="shared" si="328"/>
        <v>2.0014474209243005</v>
      </c>
      <c r="O429" s="71">
        <f t="shared" si="329"/>
        <v>1.3342982806162005</v>
      </c>
      <c r="P429" s="70">
        <f t="shared" si="330"/>
        <v>0.18141462295760924</v>
      </c>
      <c r="Q429" s="66">
        <f t="shared" si="331"/>
        <v>2.2185446858382827</v>
      </c>
      <c r="R429" s="71">
        <f t="shared" si="332"/>
        <v>1.479029790558855</v>
      </c>
      <c r="S429" s="70">
        <f t="shared" si="333"/>
        <v>-1.546059282890333E-2</v>
      </c>
      <c r="T429" s="66">
        <f t="shared" si="334"/>
        <v>-2.4031821860898677</v>
      </c>
      <c r="U429" s="71">
        <f t="shared" si="335"/>
        <v>-1.6021214573932452</v>
      </c>
      <c r="V429" s="70">
        <f t="shared" si="336"/>
        <v>-6.2971147117179882E-2</v>
      </c>
      <c r="W429" s="66">
        <f t="shared" si="337"/>
        <v>-2.4388266461838208</v>
      </c>
      <c r="X429" s="71">
        <f t="shared" si="338"/>
        <v>-1.625884430789214</v>
      </c>
      <c r="Y429" s="70">
        <f t="shared" si="339"/>
        <v>0</v>
      </c>
      <c r="Z429" s="66">
        <f t="shared" si="340"/>
        <v>0</v>
      </c>
      <c r="AA429" s="71">
        <f t="shared" si="341"/>
        <v>0</v>
      </c>
      <c r="AB429" s="98">
        <f>SUMIF(BN429:BU429,"VERDADEIRO",BN$3:$BU428)</f>
        <v>0</v>
      </c>
      <c r="AC429" s="97">
        <f t="shared" si="300"/>
        <v>426</v>
      </c>
      <c r="AD429">
        <f>RTD("tryd.rtdserver",,"COT",B429,"ULT")</f>
        <v>28.16</v>
      </c>
      <c r="AE429">
        <f>RTD("tryd.rtdserver",,"COT",C429,"ULT")</f>
        <v>9.83</v>
      </c>
      <c r="AF429">
        <f>VLOOKUP($AC429,LS_Coint_BD!$B$3:$AQ$1079,AF$2)*$AD429+VLOOKUP($AC429,LS_Coint_BD!$B$3:$AQ$1079,AF$2+1)</f>
        <v>0</v>
      </c>
      <c r="AG429">
        <f>VLOOKUP($AC429,LS_Coint_BD!$B$3:$AQ$1079,AG$2)*$AD429+VLOOKUP($AC429,LS_Coint_BD!$B$3:$AQ$1079,AG$2+1)</f>
        <v>9.4741630300544823</v>
      </c>
      <c r="AH429">
        <f>VLOOKUP($AC429,LS_Coint_BD!$B$3:$AQ$1079,AH$2)*$AD429+VLOOKUP($AC429,LS_Coint_BD!$B$3:$AQ$1079,AH$2+1)</f>
        <v>9.4275508040561</v>
      </c>
      <c r="AI429">
        <f>VLOOKUP($AC429,LS_Coint_BD!$B$3:$AQ$1079,AI$2)*$AD429+VLOOKUP($AC429,LS_Coint_BD!$B$3:$AQ$1079,AI$2+1)</f>
        <v>9.422135552332918</v>
      </c>
      <c r="AJ429">
        <f>VLOOKUP($AC429,LS_Coint_BD!$B$3:$AQ$1079,AJ$2)*$AD429+VLOOKUP($AC429,LS_Coint_BD!$B$3:$AQ$1079,AJ$2+1)</f>
        <v>9.6485853770423908</v>
      </c>
      <c r="AK429">
        <f>VLOOKUP($AC429,LS_Coint_BD!$B$3:$AQ$1079,AK$2)*$AD429+VLOOKUP($AC429,LS_Coint_BD!$B$3:$AQ$1079,AK$2+1)</f>
        <v>9.8454605928289034</v>
      </c>
      <c r="AL429">
        <f>VLOOKUP($AC429,LS_Coint_BD!$B$3:$AQ$1079,AL$2)*$AD429+VLOOKUP($AC429,LS_Coint_BD!$B$3:$AQ$1079,AL$2+1)</f>
        <v>9.89297114711718</v>
      </c>
      <c r="AM429">
        <f>VLOOKUP($AC429,LS_Coint_BD!$B$3:$AQ$1079,AM$2)*$AD429+VLOOKUP($AC429,LS_Coint_BD!$B$3:$AQ$1079,AM$2+1)</f>
        <v>0</v>
      </c>
      <c r="AN429">
        <f>VLOOKUP($AC429,LS_Coint_BD!$B$3:$AQ$1079,AN$2)</f>
        <v>0</v>
      </c>
      <c r="AO429">
        <f>VLOOKUP($AC429,LS_Coint_BD!$B$3:$AQ$1079,AO$2)</f>
        <v>0.63169113142737998</v>
      </c>
      <c r="AP429">
        <f>VLOOKUP($AC429,LS_Coint_BD!$B$3:$AQ$1079,AP$2)</f>
        <v>0.68013665758150699</v>
      </c>
      <c r="AQ429">
        <f>VLOOKUP($AC429,LS_Coint_BD!$B$3:$AQ$1079,AQ$2)</f>
        <v>0.66714914030810002</v>
      </c>
      <c r="AR429">
        <f>VLOOKUP($AC429,LS_Coint_BD!$B$3:$AQ$1079,AR$2)</f>
        <v>0.73951489527942704</v>
      </c>
      <c r="AS429">
        <f>VLOOKUP($AC429,LS_Coint_BD!$B$3:$AQ$1079,AS$2)</f>
        <v>0.80106072869662304</v>
      </c>
      <c r="AT429">
        <f>VLOOKUP($AC429,LS_Coint_BD!$B$3:$AQ$1079,AT$2)</f>
        <v>0.81294221539460698</v>
      </c>
      <c r="AU429">
        <f>VLOOKUP($AC429,LS_Coint_BD!$B$3:$AQ$1079,AU$2)</f>
        <v>0</v>
      </c>
      <c r="AV429">
        <f>VLOOKUP($AC429,LS_Coint_BD!$B$3:$AQ$1079,AV$2)</f>
        <v>0</v>
      </c>
      <c r="AW429">
        <f>VLOOKUP($AC429,LS_Coint_BD!$B$3:$AQ$1079,AW$2)</f>
        <v>-5.4771002548174402E-16</v>
      </c>
      <c r="AX429">
        <f>VLOOKUP($AC429,LS_Coint_BD!$B$3:$AQ$1079,AX$2)</f>
        <v>-7.7398405145296599E-16</v>
      </c>
      <c r="AY429">
        <f>VLOOKUP($AC429,LS_Coint_BD!$B$3:$AQ$1079,AY$2)</f>
        <v>3.5527136788005001E-16</v>
      </c>
      <c r="AZ429">
        <f>VLOOKUP($AC429,LS_Coint_BD!$B$3:$AQ$1079,AZ$2)</f>
        <v>9.6712761256235909E-16</v>
      </c>
      <c r="BA429">
        <f>VLOOKUP($AC429,LS_Coint_BD!$B$3:$AQ$1079,BA$2)</f>
        <v>8.5265128291211999E-16</v>
      </c>
      <c r="BB429">
        <f>VLOOKUP($AC429,LS_Coint_BD!$B$3:$AQ$1079,BB$2)</f>
        <v>-6.4594794160009105E-17</v>
      </c>
      <c r="BC429">
        <f>VLOOKUP($AC429,LS_Coint_BD!$B$3:$AQ$1079,BC$2)</f>
        <v>0</v>
      </c>
      <c r="BD429">
        <f t="shared" si="309"/>
        <v>0</v>
      </c>
      <c r="BE429">
        <f t="shared" si="310"/>
        <v>1.2633822628547595</v>
      </c>
      <c r="BF429">
        <f t="shared" si="311"/>
        <v>1.3602733151630133</v>
      </c>
      <c r="BG429">
        <f t="shared" si="312"/>
        <v>1.3342982806162005</v>
      </c>
      <c r="BH429">
        <f t="shared" si="313"/>
        <v>1.479029790558855</v>
      </c>
      <c r="BI429">
        <f t="shared" si="314"/>
        <v>-1.6021214573932452</v>
      </c>
      <c r="BJ429">
        <f t="shared" si="315"/>
        <v>-1.625884430789214</v>
      </c>
      <c r="BK429">
        <f t="shared" si="316"/>
        <v>0</v>
      </c>
      <c r="BL429">
        <f t="shared" si="317"/>
        <v>0</v>
      </c>
      <c r="BN429" s="30" t="b">
        <f t="shared" si="301"/>
        <v>0</v>
      </c>
      <c r="BO429" s="30" t="b">
        <f t="shared" si="302"/>
        <v>0</v>
      </c>
      <c r="BP429" s="30" t="b">
        <f t="shared" si="303"/>
        <v>0</v>
      </c>
      <c r="BQ429" s="30" t="b">
        <f t="shared" si="304"/>
        <v>0</v>
      </c>
      <c r="BR429" s="30" t="b">
        <f t="shared" si="305"/>
        <v>0</v>
      </c>
      <c r="BS429" s="30" t="b">
        <f t="shared" si="306"/>
        <v>0</v>
      </c>
      <c r="BT429" s="30" t="b">
        <f t="shared" si="307"/>
        <v>0</v>
      </c>
      <c r="BU429" s="30" t="b">
        <f t="shared" si="308"/>
        <v>0</v>
      </c>
    </row>
    <row r="430" spans="2:73" x14ac:dyDescent="0.3">
      <c r="B430" s="17" t="str">
        <f>VLOOKUP($AC430,LS_Coint_BD!$B$3:$D$1079,2)</f>
        <v>FLRY3</v>
      </c>
      <c r="C430" s="87" t="str">
        <f>VLOOKUP($AC430,LS_Coint_BD!$B$3:$D$1079,3)</f>
        <v>HGTX3</v>
      </c>
      <c r="D430" s="68">
        <f t="shared" si="318"/>
        <v>-0.10001666866661907</v>
      </c>
      <c r="E430" s="65">
        <f t="shared" si="319"/>
        <v>-2.0059496568279793</v>
      </c>
      <c r="F430" s="69">
        <f t="shared" si="320"/>
        <v>-1.337299771218653</v>
      </c>
      <c r="G430" s="68">
        <f t="shared" si="321"/>
        <v>-0.2468500791405539</v>
      </c>
      <c r="H430" s="65">
        <f t="shared" si="322"/>
        <v>-2.607652610976908</v>
      </c>
      <c r="I430" s="69">
        <f t="shared" si="323"/>
        <v>-1.7384350739846055</v>
      </c>
      <c r="J430" s="68">
        <f t="shared" si="324"/>
        <v>-0.32903087535406073</v>
      </c>
      <c r="K430" s="65">
        <f t="shared" si="325"/>
        <v>-2.9814893819608459</v>
      </c>
      <c r="L430" s="69">
        <f t="shared" si="326"/>
        <v>-1.9876595879738974</v>
      </c>
      <c r="M430" s="68">
        <f t="shared" si="327"/>
        <v>-0.42166602079628035</v>
      </c>
      <c r="N430" s="65">
        <f t="shared" si="328"/>
        <v>-3.0551339104956039</v>
      </c>
      <c r="O430" s="69">
        <f t="shared" si="329"/>
        <v>-2.0367559403304027</v>
      </c>
      <c r="P430" s="68">
        <f t="shared" si="330"/>
        <v>-0.34268611932289161</v>
      </c>
      <c r="Q430" s="65">
        <f t="shared" si="331"/>
        <v>-3.0134198629183464</v>
      </c>
      <c r="R430" s="69">
        <f t="shared" si="332"/>
        <v>-2.0089465752788978</v>
      </c>
      <c r="S430" s="68">
        <f t="shared" si="333"/>
        <v>-0.29733302993494348</v>
      </c>
      <c r="T430" s="65">
        <f t="shared" si="334"/>
        <v>-2.9526028173991783</v>
      </c>
      <c r="U430" s="69">
        <f t="shared" si="335"/>
        <v>-1.968401878266119</v>
      </c>
      <c r="V430" s="68">
        <f t="shared" si="336"/>
        <v>-4.1735795441809387E-2</v>
      </c>
      <c r="W430" s="65">
        <f t="shared" si="337"/>
        <v>-3.2850947712916492</v>
      </c>
      <c r="X430" s="69">
        <f t="shared" si="338"/>
        <v>-2.1900631808610993</v>
      </c>
      <c r="Y430" s="68">
        <f t="shared" si="339"/>
        <v>-1.0575213620685098</v>
      </c>
      <c r="Z430" s="65">
        <f t="shared" si="340"/>
        <v>-4.624166957018792</v>
      </c>
      <c r="AA430" s="69">
        <f t="shared" si="341"/>
        <v>-3.0827779713458612</v>
      </c>
      <c r="AB430" s="98">
        <f>SUMIF(BN430:BU430,"VERDADEIRO",BN$3:$BU429)</f>
        <v>0</v>
      </c>
      <c r="AC430" s="97">
        <f t="shared" si="300"/>
        <v>427</v>
      </c>
      <c r="AD430">
        <f>RTD("tryd.rtdserver",,"COT",B430,"ULT")</f>
        <v>28.16</v>
      </c>
      <c r="AE430">
        <f>RTD("tryd.rtdserver",,"COT",C430,"ULT")</f>
        <v>17.77</v>
      </c>
      <c r="AF430">
        <f>VLOOKUP($AC430,LS_Coint_BD!$B$3:$AQ$1079,AF$2)*$AD430+VLOOKUP($AC430,LS_Coint_BD!$B$3:$AQ$1079,AF$2+1)</f>
        <v>17.870016668666619</v>
      </c>
      <c r="AG430">
        <f>VLOOKUP($AC430,LS_Coint_BD!$B$3:$AQ$1079,AG$2)*$AD430+VLOOKUP($AC430,LS_Coint_BD!$B$3:$AQ$1079,AG$2+1)</f>
        <v>18.016850079140553</v>
      </c>
      <c r="AH430">
        <f>VLOOKUP($AC430,LS_Coint_BD!$B$3:$AQ$1079,AH$2)*$AD430+VLOOKUP($AC430,LS_Coint_BD!$B$3:$AQ$1079,AH$2+1)</f>
        <v>18.09903087535406</v>
      </c>
      <c r="AI430">
        <f>VLOOKUP($AC430,LS_Coint_BD!$B$3:$AQ$1079,AI$2)*$AD430+VLOOKUP($AC430,LS_Coint_BD!$B$3:$AQ$1079,AI$2+1)</f>
        <v>18.19166602079628</v>
      </c>
      <c r="AJ430">
        <f>VLOOKUP($AC430,LS_Coint_BD!$B$3:$AQ$1079,AJ$2)*$AD430+VLOOKUP($AC430,LS_Coint_BD!$B$3:$AQ$1079,AJ$2+1)</f>
        <v>18.112686119322891</v>
      </c>
      <c r="AK430">
        <f>VLOOKUP($AC430,LS_Coint_BD!$B$3:$AQ$1079,AK$2)*$AD430+VLOOKUP($AC430,LS_Coint_BD!$B$3:$AQ$1079,AK$2+1)</f>
        <v>18.067333029934943</v>
      </c>
      <c r="AL430">
        <f>VLOOKUP($AC430,LS_Coint_BD!$B$3:$AQ$1079,AL$2)*$AD430+VLOOKUP($AC430,LS_Coint_BD!$B$3:$AQ$1079,AL$2+1)</f>
        <v>17.811735795441809</v>
      </c>
      <c r="AM430">
        <f>VLOOKUP($AC430,LS_Coint_BD!$B$3:$AQ$1079,AM$2)*$AD430+VLOOKUP($AC430,LS_Coint_BD!$B$3:$AQ$1079,AM$2+1)</f>
        <v>18.827521362068509</v>
      </c>
      <c r="AN430">
        <f>VLOOKUP($AC430,LS_Coint_BD!$B$3:$AQ$1079,AN$2)</f>
        <v>0.66864988560932603</v>
      </c>
      <c r="AO430">
        <f>VLOOKUP($AC430,LS_Coint_BD!$B$3:$AQ$1079,AO$2)</f>
        <v>0.86921753699230297</v>
      </c>
      <c r="AP430">
        <f>VLOOKUP($AC430,LS_Coint_BD!$B$3:$AQ$1079,AP$2)</f>
        <v>0.99382979398694804</v>
      </c>
      <c r="AQ430">
        <f>VLOOKUP($AC430,LS_Coint_BD!$B$3:$AQ$1079,AQ$2)</f>
        <v>1.0183779701652</v>
      </c>
      <c r="AR430">
        <f>VLOOKUP($AC430,LS_Coint_BD!$B$3:$AQ$1079,AR$2)</f>
        <v>1.00447328763945</v>
      </c>
      <c r="AS430">
        <f>VLOOKUP($AC430,LS_Coint_BD!$B$3:$AQ$1079,AS$2)</f>
        <v>0.98420093913305895</v>
      </c>
      <c r="AT430">
        <f>VLOOKUP($AC430,LS_Coint_BD!$B$3:$AQ$1079,AT$2)</f>
        <v>1.0950315904305501</v>
      </c>
      <c r="AU430">
        <f>VLOOKUP($AC430,LS_Coint_BD!$B$3:$AQ$1079,AU$2)</f>
        <v>1.5413889856729299</v>
      </c>
      <c r="AV430">
        <f>VLOOKUP($AC430,LS_Coint_BD!$B$3:$AQ$1079,AV$2)</f>
        <v>-9.5923269327613492E-16</v>
      </c>
      <c r="AW430">
        <f>VLOOKUP($AC430,LS_Coint_BD!$B$3:$AQ$1079,AW$2)</f>
        <v>3.5527136788005001E-16</v>
      </c>
      <c r="AX430">
        <f>VLOOKUP($AC430,LS_Coint_BD!$B$3:$AQ$1079,AX$2)</f>
        <v>-1.4210854715202001E-15</v>
      </c>
      <c r="AY430">
        <f>VLOOKUP($AC430,LS_Coint_BD!$B$3:$AQ$1079,AY$2)</f>
        <v>-2.8421709430404001E-15</v>
      </c>
      <c r="AZ430">
        <f>VLOOKUP($AC430,LS_Coint_BD!$B$3:$AQ$1079,AZ$2)</f>
        <v>2.1513655054958599E-15</v>
      </c>
      <c r="BA430">
        <f>VLOOKUP($AC430,LS_Coint_BD!$B$3:$AQ$1079,BA$2)</f>
        <v>-1.06581410364015E-15</v>
      </c>
      <c r="BB430">
        <f>VLOOKUP($AC430,LS_Coint_BD!$B$3:$AQ$1079,BB$2)</f>
        <v>8.7202972116012305E-16</v>
      </c>
      <c r="BC430">
        <f>VLOOKUP($AC430,LS_Coint_BD!$B$3:$AQ$1079,BC$2)</f>
        <v>-1.4210854715202001E-15</v>
      </c>
      <c r="BD430">
        <f t="shared" si="309"/>
        <v>-1.337299771218653</v>
      </c>
      <c r="BE430">
        <f t="shared" si="310"/>
        <v>-1.7384350739846055</v>
      </c>
      <c r="BF430">
        <f t="shared" si="311"/>
        <v>-1.9876595879738974</v>
      </c>
      <c r="BG430">
        <f t="shared" si="312"/>
        <v>-2.0367559403304027</v>
      </c>
      <c r="BH430">
        <f t="shared" si="313"/>
        <v>-2.0089465752788978</v>
      </c>
      <c r="BI430">
        <f t="shared" si="314"/>
        <v>-1.968401878266119</v>
      </c>
      <c r="BJ430">
        <f t="shared" si="315"/>
        <v>-2.1900631808610993</v>
      </c>
      <c r="BK430">
        <f t="shared" si="316"/>
        <v>-3.0827779713458612</v>
      </c>
      <c r="BL430">
        <f t="shared" si="317"/>
        <v>-1.337299771218651</v>
      </c>
      <c r="BN430" s="19" t="b">
        <f t="shared" si="301"/>
        <v>0</v>
      </c>
      <c r="BO430" s="19" t="b">
        <f t="shared" si="302"/>
        <v>0</v>
      </c>
      <c r="BP430" s="19" t="b">
        <f t="shared" si="303"/>
        <v>0</v>
      </c>
      <c r="BQ430" s="19" t="b">
        <f t="shared" si="304"/>
        <v>0</v>
      </c>
      <c r="BR430" s="19" t="b">
        <f t="shared" si="305"/>
        <v>0</v>
      </c>
      <c r="BS430" s="19" t="b">
        <f t="shared" si="306"/>
        <v>0</v>
      </c>
      <c r="BT430" s="19" t="b">
        <f t="shared" si="307"/>
        <v>0</v>
      </c>
      <c r="BU430" s="19" t="b">
        <f t="shared" si="308"/>
        <v>0</v>
      </c>
    </row>
    <row r="431" spans="2:73" x14ac:dyDescent="0.3">
      <c r="B431" s="17" t="str">
        <f>VLOOKUP($AC431,LS_Coint_BD!$B$3:$D$1079,2)</f>
        <v>FLRY3</v>
      </c>
      <c r="C431" s="87" t="str">
        <f>VLOOKUP($AC431,LS_Coint_BD!$B$3:$D$1079,3)</f>
        <v>IRBR3</v>
      </c>
      <c r="D431" s="70">
        <f t="shared" si="318"/>
        <v>0.17152342664199693</v>
      </c>
      <c r="E431" s="66">
        <f t="shared" si="319"/>
        <v>1.7211047676216715</v>
      </c>
      <c r="F431" s="71">
        <f t="shared" si="320"/>
        <v>1.1474031784144476</v>
      </c>
      <c r="G431" s="70">
        <f t="shared" si="321"/>
        <v>0.14182300817521387</v>
      </c>
      <c r="H431" s="66">
        <f t="shared" si="322"/>
        <v>1.6164913520746405</v>
      </c>
      <c r="I431" s="71">
        <f t="shared" si="323"/>
        <v>1.0776609013830936</v>
      </c>
      <c r="J431" s="70">
        <f t="shared" si="324"/>
        <v>0.15644382181944039</v>
      </c>
      <c r="K431" s="66">
        <f t="shared" si="325"/>
        <v>1.7022360580065672</v>
      </c>
      <c r="L431" s="71">
        <f t="shared" si="326"/>
        <v>1.1348240386710449</v>
      </c>
      <c r="M431" s="70">
        <f t="shared" si="327"/>
        <v>0.28394609629689427</v>
      </c>
      <c r="N431" s="66">
        <f t="shared" si="328"/>
        <v>2.237401163632287</v>
      </c>
      <c r="O431" s="71">
        <f t="shared" si="329"/>
        <v>1.4916007757548579</v>
      </c>
      <c r="P431" s="70">
        <f t="shared" si="330"/>
        <v>-0.21240865178499302</v>
      </c>
      <c r="Q431" s="66">
        <f t="shared" si="331"/>
        <v>-3.2604109727678723</v>
      </c>
      <c r="R431" s="71">
        <f t="shared" si="332"/>
        <v>-2.1736073151785815</v>
      </c>
      <c r="S431" s="70">
        <f t="shared" si="333"/>
        <v>-0.31160659373846045</v>
      </c>
      <c r="T431" s="66">
        <f t="shared" si="334"/>
        <v>-3.4337932549410888</v>
      </c>
      <c r="U431" s="71">
        <f t="shared" si="335"/>
        <v>-2.2891955032940592</v>
      </c>
      <c r="V431" s="70">
        <f t="shared" si="336"/>
        <v>-0.42123637024860194</v>
      </c>
      <c r="W431" s="66">
        <f t="shared" si="337"/>
        <v>-3.49019186013156</v>
      </c>
      <c r="X431" s="71">
        <f t="shared" si="338"/>
        <v>-2.32679457342104</v>
      </c>
      <c r="Y431" s="70">
        <f t="shared" si="339"/>
        <v>-5.8086975748676934</v>
      </c>
      <c r="Z431" s="66">
        <f t="shared" si="340"/>
        <v>-18.600730481570555</v>
      </c>
      <c r="AA431" s="71">
        <f t="shared" si="341"/>
        <v>-12.400486987713704</v>
      </c>
      <c r="AB431" s="98">
        <f>SUMIF(BN431:BU431,"VERDADEIRO",BN$3:$BU430)</f>
        <v>0</v>
      </c>
      <c r="AC431" s="97">
        <f t="shared" si="300"/>
        <v>428</v>
      </c>
      <c r="AD431">
        <f>RTD("tryd.rtdserver",,"COT",B431,"ULT")</f>
        <v>28.16</v>
      </c>
      <c r="AE431">
        <f>RTD("tryd.rtdserver",,"COT",C431,"ULT")</f>
        <v>6.91</v>
      </c>
      <c r="AF431">
        <f>VLOOKUP($AC431,LS_Coint_BD!$B$3:$AQ$1079,AF$2)*$AD431+VLOOKUP($AC431,LS_Coint_BD!$B$3:$AQ$1079,AF$2+1)</f>
        <v>6.7384765733580032</v>
      </c>
      <c r="AG431">
        <f>VLOOKUP($AC431,LS_Coint_BD!$B$3:$AQ$1079,AG$2)*$AD431+VLOOKUP($AC431,LS_Coint_BD!$B$3:$AQ$1079,AG$2+1)</f>
        <v>6.7681769918247863</v>
      </c>
      <c r="AH431">
        <f>VLOOKUP($AC431,LS_Coint_BD!$B$3:$AQ$1079,AH$2)*$AD431+VLOOKUP($AC431,LS_Coint_BD!$B$3:$AQ$1079,AH$2+1)</f>
        <v>6.7535561781805598</v>
      </c>
      <c r="AI431">
        <f>VLOOKUP($AC431,LS_Coint_BD!$B$3:$AQ$1079,AI$2)*$AD431+VLOOKUP($AC431,LS_Coint_BD!$B$3:$AQ$1079,AI$2+1)</f>
        <v>6.6260539037031059</v>
      </c>
      <c r="AJ431">
        <f>VLOOKUP($AC431,LS_Coint_BD!$B$3:$AQ$1079,AJ$2)*$AD431+VLOOKUP($AC431,LS_Coint_BD!$B$3:$AQ$1079,AJ$2+1)</f>
        <v>7.1224086517849932</v>
      </c>
      <c r="AK431">
        <f>VLOOKUP($AC431,LS_Coint_BD!$B$3:$AQ$1079,AK$2)*$AD431+VLOOKUP($AC431,LS_Coint_BD!$B$3:$AQ$1079,AK$2+1)</f>
        <v>7.2216065937384606</v>
      </c>
      <c r="AL431">
        <f>VLOOKUP($AC431,LS_Coint_BD!$B$3:$AQ$1079,AL$2)*$AD431+VLOOKUP($AC431,LS_Coint_BD!$B$3:$AQ$1079,AL$2+1)</f>
        <v>7.3312363702486021</v>
      </c>
      <c r="AM431">
        <f>VLOOKUP($AC431,LS_Coint_BD!$B$3:$AQ$1079,AM$2)*$AD431+VLOOKUP($AC431,LS_Coint_BD!$B$3:$AQ$1079,AM$2+1)</f>
        <v>12.718697574867694</v>
      </c>
      <c r="AN431">
        <f>VLOOKUP($AC431,LS_Coint_BD!$B$3:$AQ$1079,AN$2)</f>
        <v>0.57370158920722403</v>
      </c>
      <c r="AO431">
        <f>VLOOKUP($AC431,LS_Coint_BD!$B$3:$AQ$1079,AO$2)</f>
        <v>0.538830450691546</v>
      </c>
      <c r="AP431">
        <f>VLOOKUP($AC431,LS_Coint_BD!$B$3:$AQ$1079,AP$2)</f>
        <v>0.56741201933552399</v>
      </c>
      <c r="AQ431">
        <f>VLOOKUP($AC431,LS_Coint_BD!$B$3:$AQ$1079,AQ$2)</f>
        <v>0.74580038787742897</v>
      </c>
      <c r="AR431">
        <f>VLOOKUP($AC431,LS_Coint_BD!$B$3:$AQ$1079,AR$2)</f>
        <v>1.0868036575892901</v>
      </c>
      <c r="AS431">
        <f>VLOOKUP($AC431,LS_Coint_BD!$B$3:$AQ$1079,AS$2)</f>
        <v>1.14459775164703</v>
      </c>
      <c r="AT431">
        <f>VLOOKUP($AC431,LS_Coint_BD!$B$3:$AQ$1079,AT$2)</f>
        <v>1.16339728671052</v>
      </c>
      <c r="AU431">
        <f>VLOOKUP($AC431,LS_Coint_BD!$B$3:$AQ$1079,AU$2)</f>
        <v>6.20024349385685</v>
      </c>
      <c r="AV431">
        <f>VLOOKUP($AC431,LS_Coint_BD!$B$3:$AQ$1079,AV$2)</f>
        <v>-4.7961634663806795E-16</v>
      </c>
      <c r="AW431">
        <f>VLOOKUP($AC431,LS_Coint_BD!$B$3:$AQ$1079,AW$2)</f>
        <v>1.59872115546023E-15</v>
      </c>
      <c r="AX431">
        <f>VLOOKUP($AC431,LS_Coint_BD!$B$3:$AQ$1079,AX$2)</f>
        <v>-3.05787141639615E-15</v>
      </c>
      <c r="AY431">
        <f>VLOOKUP($AC431,LS_Coint_BD!$B$3:$AQ$1079,AY$2)</f>
        <v>-1.11022302462516E-17</v>
      </c>
      <c r="AZ431">
        <f>VLOOKUP($AC431,LS_Coint_BD!$B$3:$AQ$1079,AZ$2)</f>
        <v>-1.4210854715202001E-15</v>
      </c>
      <c r="BA431">
        <f>VLOOKUP($AC431,LS_Coint_BD!$B$3:$AQ$1079,BA$2)</f>
        <v>8.5265128291211999E-16</v>
      </c>
      <c r="BB431">
        <f>VLOOKUP($AC431,LS_Coint_BD!$B$3:$AQ$1079,BB$2)</f>
        <v>6.4594794160009105E-17</v>
      </c>
      <c r="BC431">
        <f>VLOOKUP($AC431,LS_Coint_BD!$B$3:$AQ$1079,BC$2)</f>
        <v>-3.6379788070917099E-15</v>
      </c>
      <c r="BD431">
        <f t="shared" si="309"/>
        <v>1.1474031784144476</v>
      </c>
      <c r="BE431">
        <f t="shared" si="310"/>
        <v>1.0776609013830936</v>
      </c>
      <c r="BF431">
        <f t="shared" si="311"/>
        <v>1.1348240386710449</v>
      </c>
      <c r="BG431">
        <f t="shared" si="312"/>
        <v>1.4916007757548579</v>
      </c>
      <c r="BH431">
        <f t="shared" si="313"/>
        <v>-2.1736073151785815</v>
      </c>
      <c r="BI431">
        <f t="shared" si="314"/>
        <v>-2.2891955032940592</v>
      </c>
      <c r="BJ431">
        <f t="shared" si="315"/>
        <v>-2.32679457342104</v>
      </c>
      <c r="BK431">
        <f t="shared" si="316"/>
        <v>-12.400486987713704</v>
      </c>
      <c r="BL431">
        <f t="shared" si="317"/>
        <v>1.1474031784144485</v>
      </c>
      <c r="BN431" s="30" t="b">
        <f t="shared" si="301"/>
        <v>0</v>
      </c>
      <c r="BO431" s="30" t="b">
        <f t="shared" si="302"/>
        <v>0</v>
      </c>
      <c r="BP431" s="30" t="b">
        <f t="shared" si="303"/>
        <v>0</v>
      </c>
      <c r="BQ431" s="30" t="b">
        <f t="shared" si="304"/>
        <v>0</v>
      </c>
      <c r="BR431" s="30" t="b">
        <f t="shared" si="305"/>
        <v>0</v>
      </c>
      <c r="BS431" s="30" t="b">
        <f t="shared" si="306"/>
        <v>0</v>
      </c>
      <c r="BT431" s="30" t="b">
        <f t="shared" si="307"/>
        <v>0</v>
      </c>
      <c r="BU431" s="30" t="b">
        <f t="shared" si="308"/>
        <v>0</v>
      </c>
    </row>
    <row r="432" spans="2:73" x14ac:dyDescent="0.3">
      <c r="B432" s="17" t="str">
        <f>VLOOKUP($AC432,LS_Coint_BD!$B$3:$D$1079,2)</f>
        <v>FLRY3</v>
      </c>
      <c r="C432" s="87" t="str">
        <f>VLOOKUP($AC432,LS_Coint_BD!$B$3:$D$1079,3)</f>
        <v>LREN3</v>
      </c>
      <c r="D432" s="68">
        <f t="shared" si="318"/>
        <v>0</v>
      </c>
      <c r="E432" s="65">
        <f t="shared" si="319"/>
        <v>0</v>
      </c>
      <c r="F432" s="69">
        <f t="shared" si="320"/>
        <v>0</v>
      </c>
      <c r="G432" s="68">
        <f t="shared" si="321"/>
        <v>0</v>
      </c>
      <c r="H432" s="65">
        <f t="shared" si="322"/>
        <v>0</v>
      </c>
      <c r="I432" s="69">
        <f t="shared" si="323"/>
        <v>0</v>
      </c>
      <c r="J432" s="68">
        <f t="shared" si="324"/>
        <v>0</v>
      </c>
      <c r="K432" s="65">
        <f t="shared" si="325"/>
        <v>0</v>
      </c>
      <c r="L432" s="69">
        <f t="shared" si="326"/>
        <v>0</v>
      </c>
      <c r="M432" s="68">
        <f t="shared" si="327"/>
        <v>-2.156541558882914</v>
      </c>
      <c r="N432" s="65">
        <f t="shared" si="328"/>
        <v>-6.6441403085713198</v>
      </c>
      <c r="O432" s="69">
        <f t="shared" si="329"/>
        <v>-4.4294268723808798</v>
      </c>
      <c r="P432" s="68">
        <f t="shared" si="330"/>
        <v>-2.6077440137981611</v>
      </c>
      <c r="Q432" s="65">
        <f t="shared" si="331"/>
        <v>-6.778446617704315</v>
      </c>
      <c r="R432" s="69">
        <f t="shared" si="332"/>
        <v>-4.5189644118028767</v>
      </c>
      <c r="S432" s="68">
        <f t="shared" si="333"/>
        <v>-3.0879709754442004</v>
      </c>
      <c r="T432" s="65">
        <f t="shared" si="334"/>
        <v>-7.0253052391448136</v>
      </c>
      <c r="U432" s="69">
        <f t="shared" si="335"/>
        <v>-4.6835368260965424</v>
      </c>
      <c r="V432" s="68">
        <f t="shared" si="336"/>
        <v>-3.3213008684430534</v>
      </c>
      <c r="W432" s="65">
        <f t="shared" si="337"/>
        <v>-7.0053896684839518</v>
      </c>
      <c r="X432" s="69">
        <f t="shared" si="338"/>
        <v>-4.6702597789893012</v>
      </c>
      <c r="Y432" s="68">
        <f t="shared" si="339"/>
        <v>-5.1387208065526906</v>
      </c>
      <c r="Z432" s="65">
        <f t="shared" si="340"/>
        <v>-9.0934575812631682</v>
      </c>
      <c r="AA432" s="69">
        <f t="shared" si="341"/>
        <v>-6.0623050541754457</v>
      </c>
      <c r="AB432" s="98">
        <f>SUMIF(BN432:BU432,"VERDADEIRO",BN$3:$BU431)</f>
        <v>0</v>
      </c>
      <c r="AC432" s="97">
        <f t="shared" si="300"/>
        <v>429</v>
      </c>
      <c r="AD432">
        <f>RTD("tryd.rtdserver",,"COT",B432,"ULT")</f>
        <v>28.16</v>
      </c>
      <c r="AE432">
        <f>RTD("tryd.rtdserver",,"COT",C432,"ULT")</f>
        <v>41.01</v>
      </c>
      <c r="AF432">
        <f>VLOOKUP($AC432,LS_Coint_BD!$B$3:$AQ$1079,AF$2)*$AD432+VLOOKUP($AC432,LS_Coint_BD!$B$3:$AQ$1079,AF$2+1)</f>
        <v>0</v>
      </c>
      <c r="AG432">
        <f>VLOOKUP($AC432,LS_Coint_BD!$B$3:$AQ$1079,AG$2)*$AD432+VLOOKUP($AC432,LS_Coint_BD!$B$3:$AQ$1079,AG$2+1)</f>
        <v>0</v>
      </c>
      <c r="AH432">
        <f>VLOOKUP($AC432,LS_Coint_BD!$B$3:$AQ$1079,AH$2)*$AD432+VLOOKUP($AC432,LS_Coint_BD!$B$3:$AQ$1079,AH$2+1)</f>
        <v>0</v>
      </c>
      <c r="AI432">
        <f>VLOOKUP($AC432,LS_Coint_BD!$B$3:$AQ$1079,AI$2)*$AD432+VLOOKUP($AC432,LS_Coint_BD!$B$3:$AQ$1079,AI$2+1)</f>
        <v>43.166541558882912</v>
      </c>
      <c r="AJ432">
        <f>VLOOKUP($AC432,LS_Coint_BD!$B$3:$AQ$1079,AJ$2)*$AD432+VLOOKUP($AC432,LS_Coint_BD!$B$3:$AQ$1079,AJ$2+1)</f>
        <v>43.617744013798159</v>
      </c>
      <c r="AK432">
        <f>VLOOKUP($AC432,LS_Coint_BD!$B$3:$AQ$1079,AK$2)*$AD432+VLOOKUP($AC432,LS_Coint_BD!$B$3:$AQ$1079,AK$2+1)</f>
        <v>44.097970975444198</v>
      </c>
      <c r="AL432">
        <f>VLOOKUP($AC432,LS_Coint_BD!$B$3:$AQ$1079,AL$2)*$AD432+VLOOKUP($AC432,LS_Coint_BD!$B$3:$AQ$1079,AL$2+1)</f>
        <v>44.331300868443051</v>
      </c>
      <c r="AM432">
        <f>VLOOKUP($AC432,LS_Coint_BD!$B$3:$AQ$1079,AM$2)*$AD432+VLOOKUP($AC432,LS_Coint_BD!$B$3:$AQ$1079,AM$2+1)</f>
        <v>46.148720806552689</v>
      </c>
      <c r="AN432">
        <f>VLOOKUP($AC432,LS_Coint_BD!$B$3:$AQ$1079,AN$2)</f>
        <v>0</v>
      </c>
      <c r="AO432">
        <f>VLOOKUP($AC432,LS_Coint_BD!$B$3:$AQ$1079,AO$2)</f>
        <v>0</v>
      </c>
      <c r="AP432">
        <f>VLOOKUP($AC432,LS_Coint_BD!$B$3:$AQ$1079,AP$2)</f>
        <v>0</v>
      </c>
      <c r="AQ432">
        <f>VLOOKUP($AC432,LS_Coint_BD!$B$3:$AQ$1079,AQ$2)</f>
        <v>2.2147134361904399</v>
      </c>
      <c r="AR432">
        <f>VLOOKUP($AC432,LS_Coint_BD!$B$3:$AQ$1079,AR$2)</f>
        <v>2.2594822059014401</v>
      </c>
      <c r="AS432">
        <f>VLOOKUP($AC432,LS_Coint_BD!$B$3:$AQ$1079,AS$2)</f>
        <v>2.3417684130482699</v>
      </c>
      <c r="AT432">
        <f>VLOOKUP($AC432,LS_Coint_BD!$B$3:$AQ$1079,AT$2)</f>
        <v>2.3351298894946502</v>
      </c>
      <c r="AU432">
        <f>VLOOKUP($AC432,LS_Coint_BD!$B$3:$AQ$1079,AU$2)</f>
        <v>3.0311525270877202</v>
      </c>
      <c r="AV432">
        <f>VLOOKUP($AC432,LS_Coint_BD!$B$3:$AQ$1079,AV$2)</f>
        <v>0</v>
      </c>
      <c r="AW432">
        <f>VLOOKUP($AC432,LS_Coint_BD!$B$3:$AQ$1079,AW$2)</f>
        <v>0</v>
      </c>
      <c r="AX432">
        <f>VLOOKUP($AC432,LS_Coint_BD!$B$3:$AQ$1079,AX$2)</f>
        <v>0</v>
      </c>
      <c r="AY432">
        <f>VLOOKUP($AC432,LS_Coint_BD!$B$3:$AQ$1079,AY$2)</f>
        <v>1.7763568394002501E-16</v>
      </c>
      <c r="AZ432">
        <f>VLOOKUP($AC432,LS_Coint_BD!$B$3:$AQ$1079,AZ$2)</f>
        <v>3.27639150378268E-15</v>
      </c>
      <c r="BA432">
        <f>VLOOKUP($AC432,LS_Coint_BD!$B$3:$AQ$1079,BA$2)</f>
        <v>-2.94875235340442E-15</v>
      </c>
      <c r="BB432">
        <f>VLOOKUP($AC432,LS_Coint_BD!$B$3:$AQ$1079,BB$2)</f>
        <v>-9.0432711824012702E-16</v>
      </c>
      <c r="BC432">
        <f>VLOOKUP($AC432,LS_Coint_BD!$B$3:$AQ$1079,BC$2)</f>
        <v>-5.6843418860808002E-15</v>
      </c>
      <c r="BD432">
        <f t="shared" si="309"/>
        <v>0</v>
      </c>
      <c r="BE432">
        <f t="shared" si="310"/>
        <v>0</v>
      </c>
      <c r="BF432">
        <f t="shared" si="311"/>
        <v>0</v>
      </c>
      <c r="BG432">
        <f t="shared" si="312"/>
        <v>-4.4294268723808798</v>
      </c>
      <c r="BH432">
        <f t="shared" si="313"/>
        <v>-4.5189644118028767</v>
      </c>
      <c r="BI432">
        <f t="shared" si="314"/>
        <v>-4.6835368260965424</v>
      </c>
      <c r="BJ432">
        <f t="shared" si="315"/>
        <v>-4.6702597789893012</v>
      </c>
      <c r="BK432">
        <f t="shared" si="316"/>
        <v>-6.0623050541754457</v>
      </c>
      <c r="BL432">
        <f t="shared" si="317"/>
        <v>0</v>
      </c>
      <c r="BN432" s="19" t="b">
        <f t="shared" si="301"/>
        <v>0</v>
      </c>
      <c r="BO432" s="19" t="b">
        <f t="shared" si="302"/>
        <v>0</v>
      </c>
      <c r="BP432" s="19" t="b">
        <f t="shared" si="303"/>
        <v>0</v>
      </c>
      <c r="BQ432" s="19" t="b">
        <f t="shared" si="304"/>
        <v>0</v>
      </c>
      <c r="BR432" s="19" t="b">
        <f t="shared" si="305"/>
        <v>0</v>
      </c>
      <c r="BS432" s="19" t="b">
        <f t="shared" si="306"/>
        <v>0</v>
      </c>
      <c r="BT432" s="19" t="b">
        <f t="shared" si="307"/>
        <v>0</v>
      </c>
      <c r="BU432" s="19" t="b">
        <f t="shared" si="308"/>
        <v>0</v>
      </c>
    </row>
    <row r="433" spans="2:73" x14ac:dyDescent="0.3">
      <c r="B433" s="17" t="str">
        <f>VLOOKUP($AC433,LS_Coint_BD!$B$3:$D$1079,2)</f>
        <v>FLRY3</v>
      </c>
      <c r="C433" s="87" t="str">
        <f>VLOOKUP($AC433,LS_Coint_BD!$B$3:$D$1079,3)</f>
        <v>MULT3</v>
      </c>
      <c r="D433" s="70">
        <f t="shared" si="318"/>
        <v>0</v>
      </c>
      <c r="E433" s="66">
        <f t="shared" si="319"/>
        <v>0</v>
      </c>
      <c r="F433" s="71">
        <f t="shared" si="320"/>
        <v>0</v>
      </c>
      <c r="G433" s="70">
        <f t="shared" si="321"/>
        <v>0</v>
      </c>
      <c r="H433" s="66">
        <f t="shared" si="322"/>
        <v>0</v>
      </c>
      <c r="I433" s="71">
        <f t="shared" si="323"/>
        <v>0</v>
      </c>
      <c r="J433" s="70">
        <f t="shared" si="324"/>
        <v>0</v>
      </c>
      <c r="K433" s="66">
        <f t="shared" si="325"/>
        <v>0</v>
      </c>
      <c r="L433" s="71">
        <f t="shared" si="326"/>
        <v>0</v>
      </c>
      <c r="M433" s="70">
        <f t="shared" si="327"/>
        <v>-1.0582740070933738E-2</v>
      </c>
      <c r="N433" s="66">
        <f t="shared" si="328"/>
        <v>-4.1108865866289044</v>
      </c>
      <c r="O433" s="71">
        <f t="shared" si="329"/>
        <v>-2.7405910577526029</v>
      </c>
      <c r="P433" s="70">
        <f t="shared" si="330"/>
        <v>-0.19252569509627548</v>
      </c>
      <c r="Q433" s="66">
        <f t="shared" si="331"/>
        <v>-4.0600911605394847</v>
      </c>
      <c r="R433" s="71">
        <f t="shared" si="332"/>
        <v>-2.7067274403596566</v>
      </c>
      <c r="S433" s="70">
        <f t="shared" si="333"/>
        <v>-0.41791335322659151</v>
      </c>
      <c r="T433" s="66">
        <f t="shared" si="334"/>
        <v>-4.114601099226693</v>
      </c>
      <c r="U433" s="71">
        <f t="shared" si="335"/>
        <v>-2.7430673994844623</v>
      </c>
      <c r="V433" s="70">
        <f t="shared" si="336"/>
        <v>-0.46301539471794229</v>
      </c>
      <c r="W433" s="66">
        <f t="shared" si="337"/>
        <v>-4.1455223782679376</v>
      </c>
      <c r="X433" s="71">
        <f t="shared" si="338"/>
        <v>-2.7636815855119581</v>
      </c>
      <c r="Y433" s="70">
        <f t="shared" si="339"/>
        <v>-2.6993025939559452</v>
      </c>
      <c r="Z433" s="66">
        <f t="shared" si="340"/>
        <v>-8.219966112264057</v>
      </c>
      <c r="AA433" s="71">
        <f t="shared" si="341"/>
        <v>-5.4799774081760386</v>
      </c>
      <c r="AB433" s="98">
        <f>SUMIF(BN433:BU433,"VERDADEIRO",BN$3:$BU432)</f>
        <v>0</v>
      </c>
      <c r="AC433" s="97">
        <f t="shared" si="300"/>
        <v>430</v>
      </c>
      <c r="AD433">
        <f>RTD("tryd.rtdserver",,"COT",B433,"ULT")</f>
        <v>28.16</v>
      </c>
      <c r="AE433">
        <f>RTD("tryd.rtdserver",,"COT",C433,"ULT")</f>
        <v>21.84</v>
      </c>
      <c r="AF433">
        <f>VLOOKUP($AC433,LS_Coint_BD!$B$3:$AQ$1079,AF$2)*$AD433+VLOOKUP($AC433,LS_Coint_BD!$B$3:$AQ$1079,AF$2+1)</f>
        <v>0</v>
      </c>
      <c r="AG433">
        <f>VLOOKUP($AC433,LS_Coint_BD!$B$3:$AQ$1079,AG$2)*$AD433+VLOOKUP($AC433,LS_Coint_BD!$B$3:$AQ$1079,AG$2+1)</f>
        <v>0</v>
      </c>
      <c r="AH433">
        <f>VLOOKUP($AC433,LS_Coint_BD!$B$3:$AQ$1079,AH$2)*$AD433+VLOOKUP($AC433,LS_Coint_BD!$B$3:$AQ$1079,AH$2+1)</f>
        <v>0</v>
      </c>
      <c r="AI433">
        <f>VLOOKUP($AC433,LS_Coint_BD!$B$3:$AQ$1079,AI$2)*$AD433+VLOOKUP($AC433,LS_Coint_BD!$B$3:$AQ$1079,AI$2+1)</f>
        <v>21.850582740070934</v>
      </c>
      <c r="AJ433">
        <f>VLOOKUP($AC433,LS_Coint_BD!$B$3:$AQ$1079,AJ$2)*$AD433+VLOOKUP($AC433,LS_Coint_BD!$B$3:$AQ$1079,AJ$2+1)</f>
        <v>22.032525695096275</v>
      </c>
      <c r="AK433">
        <f>VLOOKUP($AC433,LS_Coint_BD!$B$3:$AQ$1079,AK$2)*$AD433+VLOOKUP($AC433,LS_Coint_BD!$B$3:$AQ$1079,AK$2+1)</f>
        <v>22.257913353226591</v>
      </c>
      <c r="AL433">
        <f>VLOOKUP($AC433,LS_Coint_BD!$B$3:$AQ$1079,AL$2)*$AD433+VLOOKUP($AC433,LS_Coint_BD!$B$3:$AQ$1079,AL$2+1)</f>
        <v>22.303015394717942</v>
      </c>
      <c r="AM433">
        <f>VLOOKUP($AC433,LS_Coint_BD!$B$3:$AQ$1079,AM$2)*$AD433+VLOOKUP($AC433,LS_Coint_BD!$B$3:$AQ$1079,AM$2+1)</f>
        <v>24.539302593955945</v>
      </c>
      <c r="AN433">
        <f>VLOOKUP($AC433,LS_Coint_BD!$B$3:$AQ$1079,AN$2)</f>
        <v>0</v>
      </c>
      <c r="AO433">
        <f>VLOOKUP($AC433,LS_Coint_BD!$B$3:$AQ$1079,AO$2)</f>
        <v>0</v>
      </c>
      <c r="AP433">
        <f>VLOOKUP($AC433,LS_Coint_BD!$B$3:$AQ$1079,AP$2)</f>
        <v>0</v>
      </c>
      <c r="AQ433">
        <f>VLOOKUP($AC433,LS_Coint_BD!$B$3:$AQ$1079,AQ$2)</f>
        <v>1.3702955288762999</v>
      </c>
      <c r="AR433">
        <f>VLOOKUP($AC433,LS_Coint_BD!$B$3:$AQ$1079,AR$2)</f>
        <v>1.3533637201798301</v>
      </c>
      <c r="AS433">
        <f>VLOOKUP($AC433,LS_Coint_BD!$B$3:$AQ$1079,AS$2)</f>
        <v>1.3715336997422301</v>
      </c>
      <c r="AT433">
        <f>VLOOKUP($AC433,LS_Coint_BD!$B$3:$AQ$1079,AT$2)</f>
        <v>1.3818407927559799</v>
      </c>
      <c r="AU433">
        <f>VLOOKUP($AC433,LS_Coint_BD!$B$3:$AQ$1079,AU$2)</f>
        <v>2.7399887040880202</v>
      </c>
      <c r="AV433">
        <f>VLOOKUP($AC433,LS_Coint_BD!$B$3:$AQ$1079,AV$2)</f>
        <v>0</v>
      </c>
      <c r="AW433">
        <f>VLOOKUP($AC433,LS_Coint_BD!$B$3:$AQ$1079,AW$2)</f>
        <v>0</v>
      </c>
      <c r="AX433">
        <f>VLOOKUP($AC433,LS_Coint_BD!$B$3:$AQ$1079,AX$2)</f>
        <v>0</v>
      </c>
      <c r="AY433">
        <f>VLOOKUP($AC433,LS_Coint_BD!$B$3:$AQ$1079,AY$2)</f>
        <v>-3.1974423109204501E-15</v>
      </c>
      <c r="AZ433">
        <f>VLOOKUP($AC433,LS_Coint_BD!$B$3:$AQ$1079,AZ$2)</f>
        <v>3.39481529307603E-15</v>
      </c>
      <c r="BA433">
        <f>VLOOKUP($AC433,LS_Coint_BD!$B$3:$AQ$1079,BA$2)</f>
        <v>-2.0783375020982902E-15</v>
      </c>
      <c r="BB433">
        <f>VLOOKUP($AC433,LS_Coint_BD!$B$3:$AQ$1079,BB$2)</f>
        <v>1.59872115546023E-15</v>
      </c>
      <c r="BC433">
        <f>VLOOKUP($AC433,LS_Coint_BD!$B$3:$AQ$1079,BC$2)</f>
        <v>1.8189894035458601E-15</v>
      </c>
      <c r="BD433">
        <f t="shared" si="309"/>
        <v>0</v>
      </c>
      <c r="BE433">
        <f t="shared" si="310"/>
        <v>0</v>
      </c>
      <c r="BF433">
        <f t="shared" si="311"/>
        <v>0</v>
      </c>
      <c r="BG433">
        <f t="shared" si="312"/>
        <v>-2.7405910577526029</v>
      </c>
      <c r="BH433">
        <f t="shared" si="313"/>
        <v>-2.7067274403596566</v>
      </c>
      <c r="BI433">
        <f t="shared" si="314"/>
        <v>-2.7430673994844623</v>
      </c>
      <c r="BJ433">
        <f t="shared" si="315"/>
        <v>-2.7636815855119581</v>
      </c>
      <c r="BK433">
        <f t="shared" si="316"/>
        <v>-5.4799774081760386</v>
      </c>
      <c r="BL433">
        <f t="shared" si="317"/>
        <v>0</v>
      </c>
      <c r="BN433" s="30" t="b">
        <f t="shared" si="301"/>
        <v>0</v>
      </c>
      <c r="BO433" s="30" t="b">
        <f t="shared" si="302"/>
        <v>0</v>
      </c>
      <c r="BP433" s="30" t="b">
        <f t="shared" si="303"/>
        <v>0</v>
      </c>
      <c r="BQ433" s="30" t="b">
        <f t="shared" si="304"/>
        <v>0</v>
      </c>
      <c r="BR433" s="30" t="b">
        <f t="shared" si="305"/>
        <v>0</v>
      </c>
      <c r="BS433" s="30" t="b">
        <f t="shared" si="306"/>
        <v>0</v>
      </c>
      <c r="BT433" s="30" t="b">
        <f t="shared" si="307"/>
        <v>0</v>
      </c>
      <c r="BU433" s="30" t="b">
        <f t="shared" si="308"/>
        <v>0</v>
      </c>
    </row>
    <row r="434" spans="2:73" x14ac:dyDescent="0.3">
      <c r="B434" s="17" t="str">
        <f>VLOOKUP($AC434,LS_Coint_BD!$B$3:$D$1079,2)</f>
        <v>FLRY3</v>
      </c>
      <c r="C434" s="87" t="str">
        <f>VLOOKUP($AC434,LS_Coint_BD!$B$3:$D$1079,3)</f>
        <v>TOTS3</v>
      </c>
      <c r="D434" s="68">
        <f t="shared" si="318"/>
        <v>1.0656099771847209</v>
      </c>
      <c r="E434" s="65">
        <f t="shared" si="319"/>
        <v>3.1569098525562889</v>
      </c>
      <c r="F434" s="69">
        <f t="shared" si="320"/>
        <v>2.1046065683708592</v>
      </c>
      <c r="G434" s="68">
        <f t="shared" si="321"/>
        <v>1.2746371865724306</v>
      </c>
      <c r="H434" s="65">
        <f t="shared" si="322"/>
        <v>3.2078369893824599</v>
      </c>
      <c r="I434" s="69">
        <f t="shared" si="323"/>
        <v>2.1385579929216401</v>
      </c>
      <c r="J434" s="68">
        <f t="shared" si="324"/>
        <v>1.220289181925196</v>
      </c>
      <c r="K434" s="65">
        <f t="shared" si="325"/>
        <v>3.4096999788144631</v>
      </c>
      <c r="L434" s="69">
        <f t="shared" si="326"/>
        <v>2.2731333192096419</v>
      </c>
      <c r="M434" s="68">
        <f t="shared" si="327"/>
        <v>0.96183929823403602</v>
      </c>
      <c r="N434" s="65">
        <f t="shared" si="328"/>
        <v>4.6086800581223093</v>
      </c>
      <c r="O434" s="69">
        <f t="shared" si="329"/>
        <v>3.0724533720815397</v>
      </c>
      <c r="P434" s="68">
        <f t="shared" si="330"/>
        <v>0</v>
      </c>
      <c r="Q434" s="65">
        <f t="shared" si="331"/>
        <v>0</v>
      </c>
      <c r="R434" s="69">
        <f t="shared" si="332"/>
        <v>0</v>
      </c>
      <c r="S434" s="68">
        <f t="shared" si="333"/>
        <v>0.61212331591282876</v>
      </c>
      <c r="T434" s="65">
        <f t="shared" si="334"/>
        <v>5.6225735844314704</v>
      </c>
      <c r="U434" s="69">
        <f t="shared" si="335"/>
        <v>3.7483823896209802</v>
      </c>
      <c r="V434" s="68">
        <f t="shared" si="336"/>
        <v>0.43727311500940758</v>
      </c>
      <c r="W434" s="65">
        <f t="shared" si="337"/>
        <v>5.5257844745836273</v>
      </c>
      <c r="X434" s="69">
        <f t="shared" si="338"/>
        <v>3.6838563163890847</v>
      </c>
      <c r="Y434" s="68">
        <f t="shared" si="339"/>
        <v>2.2128155560260119</v>
      </c>
      <c r="Z434" s="65">
        <f t="shared" si="340"/>
        <v>7.9251983340031753</v>
      </c>
      <c r="AA434" s="69">
        <f t="shared" si="341"/>
        <v>5.2834655560021169</v>
      </c>
      <c r="AB434" s="98">
        <f>SUMIF(BN434:BU434,"VERDADEIRO",BN$3:$BU433)</f>
        <v>0</v>
      </c>
      <c r="AC434" s="97">
        <f t="shared" si="300"/>
        <v>431</v>
      </c>
      <c r="AD434">
        <f>RTD("tryd.rtdserver",,"COT",B434,"ULT")</f>
        <v>28.16</v>
      </c>
      <c r="AE434">
        <f>RTD("tryd.rtdserver",,"COT",C434,"ULT")</f>
        <v>29.56</v>
      </c>
      <c r="AF434">
        <f>VLOOKUP($AC434,LS_Coint_BD!$B$3:$AQ$1079,AF$2)*$AD434+VLOOKUP($AC434,LS_Coint_BD!$B$3:$AQ$1079,AF$2+1)</f>
        <v>28.494390022815278</v>
      </c>
      <c r="AG434">
        <f>VLOOKUP($AC434,LS_Coint_BD!$B$3:$AQ$1079,AG$2)*$AD434+VLOOKUP($AC434,LS_Coint_BD!$B$3:$AQ$1079,AG$2+1)</f>
        <v>28.285362813427568</v>
      </c>
      <c r="AH434">
        <f>VLOOKUP($AC434,LS_Coint_BD!$B$3:$AQ$1079,AH$2)*$AD434+VLOOKUP($AC434,LS_Coint_BD!$B$3:$AQ$1079,AH$2+1)</f>
        <v>28.339710818074803</v>
      </c>
      <c r="AI434">
        <f>VLOOKUP($AC434,LS_Coint_BD!$B$3:$AQ$1079,AI$2)*$AD434+VLOOKUP($AC434,LS_Coint_BD!$B$3:$AQ$1079,AI$2+1)</f>
        <v>28.598160701765963</v>
      </c>
      <c r="AJ434">
        <f>VLOOKUP($AC434,LS_Coint_BD!$B$3:$AQ$1079,AJ$2)*$AD434+VLOOKUP($AC434,LS_Coint_BD!$B$3:$AQ$1079,AJ$2+1)</f>
        <v>0</v>
      </c>
      <c r="AK434">
        <f>VLOOKUP($AC434,LS_Coint_BD!$B$3:$AQ$1079,AK$2)*$AD434+VLOOKUP($AC434,LS_Coint_BD!$B$3:$AQ$1079,AK$2+1)</f>
        <v>28.94787668408717</v>
      </c>
      <c r="AL434">
        <f>VLOOKUP($AC434,LS_Coint_BD!$B$3:$AQ$1079,AL$2)*$AD434+VLOOKUP($AC434,LS_Coint_BD!$B$3:$AQ$1079,AL$2+1)</f>
        <v>29.122726884990591</v>
      </c>
      <c r="AM434">
        <f>VLOOKUP($AC434,LS_Coint_BD!$B$3:$AQ$1079,AM$2)*$AD434+VLOOKUP($AC434,LS_Coint_BD!$B$3:$AQ$1079,AM$2+1)</f>
        <v>27.347184443973987</v>
      </c>
      <c r="AN434">
        <f>VLOOKUP($AC434,LS_Coint_BD!$B$3:$AQ$1079,AN$2)</f>
        <v>1.0523032841854301</v>
      </c>
      <c r="AO434">
        <f>VLOOKUP($AC434,LS_Coint_BD!$B$3:$AQ$1079,AO$2)</f>
        <v>1.06927899646082</v>
      </c>
      <c r="AP434">
        <f>VLOOKUP($AC434,LS_Coint_BD!$B$3:$AQ$1079,AP$2)</f>
        <v>1.1365666596048201</v>
      </c>
      <c r="AQ434">
        <f>VLOOKUP($AC434,LS_Coint_BD!$B$3:$AQ$1079,AQ$2)</f>
        <v>1.5362266860407701</v>
      </c>
      <c r="AR434">
        <f>VLOOKUP($AC434,LS_Coint_BD!$B$3:$AQ$1079,AR$2)</f>
        <v>0</v>
      </c>
      <c r="AS434">
        <f>VLOOKUP($AC434,LS_Coint_BD!$B$3:$AQ$1079,AS$2)</f>
        <v>1.8741911948104899</v>
      </c>
      <c r="AT434">
        <f>VLOOKUP($AC434,LS_Coint_BD!$B$3:$AQ$1079,AT$2)</f>
        <v>1.8419281581945399</v>
      </c>
      <c r="AU434">
        <f>VLOOKUP($AC434,LS_Coint_BD!$B$3:$AQ$1079,AU$2)</f>
        <v>2.6417327780010602</v>
      </c>
      <c r="AV434">
        <f>VLOOKUP($AC434,LS_Coint_BD!$B$3:$AQ$1079,AV$2)</f>
        <v>-9.5923269327613492E-16</v>
      </c>
      <c r="AW434">
        <f>VLOOKUP($AC434,LS_Coint_BD!$B$3:$AQ$1079,AW$2)</f>
        <v>-5.9211894646675002E-17</v>
      </c>
      <c r="AX434">
        <f>VLOOKUP($AC434,LS_Coint_BD!$B$3:$AQ$1079,AX$2)</f>
        <v>1.6494742080145199E-15</v>
      </c>
      <c r="AY434">
        <f>VLOOKUP($AC434,LS_Coint_BD!$B$3:$AQ$1079,AY$2)</f>
        <v>-2.4424906541753401E-16</v>
      </c>
      <c r="AZ434">
        <f>VLOOKUP($AC434,LS_Coint_BD!$B$3:$AQ$1079,AZ$2)</f>
        <v>0</v>
      </c>
      <c r="BA434">
        <f>VLOOKUP($AC434,LS_Coint_BD!$B$3:$AQ$1079,BA$2)</f>
        <v>2.3092638912203301E-16</v>
      </c>
      <c r="BB434">
        <f>VLOOKUP($AC434,LS_Coint_BD!$B$3:$AQ$1079,BB$2)</f>
        <v>5.0383939444807097E-15</v>
      </c>
      <c r="BC434">
        <f>VLOOKUP($AC434,LS_Coint_BD!$B$3:$AQ$1079,BC$2)</f>
        <v>-3.1832314562052501E-15</v>
      </c>
      <c r="BD434">
        <f t="shared" si="309"/>
        <v>2.1046065683708592</v>
      </c>
      <c r="BE434">
        <f t="shared" si="310"/>
        <v>2.1385579929216401</v>
      </c>
      <c r="BF434">
        <f t="shared" si="311"/>
        <v>2.2731333192096419</v>
      </c>
      <c r="BG434">
        <f t="shared" si="312"/>
        <v>3.0724533720815397</v>
      </c>
      <c r="BH434">
        <f t="shared" si="313"/>
        <v>0</v>
      </c>
      <c r="BI434">
        <f t="shared" si="314"/>
        <v>3.7483823896209802</v>
      </c>
      <c r="BJ434">
        <f t="shared" si="315"/>
        <v>3.6838563163890847</v>
      </c>
      <c r="BK434">
        <f t="shared" si="316"/>
        <v>5.2834655560021169</v>
      </c>
      <c r="BL434">
        <f t="shared" si="317"/>
        <v>2.1046065683708575</v>
      </c>
      <c r="BN434" s="19" t="b">
        <f t="shared" si="301"/>
        <v>0</v>
      </c>
      <c r="BO434" s="19" t="b">
        <f t="shared" si="302"/>
        <v>0</v>
      </c>
      <c r="BP434" s="19" t="b">
        <f t="shared" si="303"/>
        <v>0</v>
      </c>
      <c r="BQ434" s="19" t="b">
        <f t="shared" si="304"/>
        <v>0</v>
      </c>
      <c r="BR434" s="19" t="b">
        <f t="shared" si="305"/>
        <v>0</v>
      </c>
      <c r="BS434" s="19" t="b">
        <f t="shared" si="306"/>
        <v>0</v>
      </c>
      <c r="BT434" s="19" t="b">
        <f t="shared" si="307"/>
        <v>0</v>
      </c>
      <c r="BU434" s="19" t="b">
        <f t="shared" si="308"/>
        <v>0</v>
      </c>
    </row>
    <row r="435" spans="2:73" x14ac:dyDescent="0.3">
      <c r="B435" s="17" t="str">
        <f>VLOOKUP($AC435,LS_Coint_BD!$B$3:$D$1079,2)</f>
        <v>GGBR4</v>
      </c>
      <c r="C435" s="87" t="str">
        <f>VLOOKUP($AC435,LS_Coint_BD!$B$3:$D$1079,3)</f>
        <v>BRML3</v>
      </c>
      <c r="D435" s="70">
        <f t="shared" si="318"/>
        <v>0</v>
      </c>
      <c r="E435" s="66">
        <f t="shared" si="319"/>
        <v>0</v>
      </c>
      <c r="F435" s="71">
        <f t="shared" si="320"/>
        <v>0</v>
      </c>
      <c r="G435" s="70">
        <f t="shared" si="321"/>
        <v>0</v>
      </c>
      <c r="H435" s="66">
        <f t="shared" si="322"/>
        <v>0</v>
      </c>
      <c r="I435" s="71">
        <f t="shared" si="323"/>
        <v>0</v>
      </c>
      <c r="J435" s="70">
        <f t="shared" si="324"/>
        <v>0</v>
      </c>
      <c r="K435" s="66">
        <f t="shared" si="325"/>
        <v>0</v>
      </c>
      <c r="L435" s="71">
        <f t="shared" si="326"/>
        <v>0</v>
      </c>
      <c r="M435" s="70">
        <f t="shared" si="327"/>
        <v>0.34618353206218977</v>
      </c>
      <c r="N435" s="66">
        <f t="shared" si="328"/>
        <v>1.977736977417746</v>
      </c>
      <c r="O435" s="71">
        <f t="shared" si="329"/>
        <v>1.3184913182784974</v>
      </c>
      <c r="P435" s="70">
        <f t="shared" si="330"/>
        <v>0.28236495369011827</v>
      </c>
      <c r="Q435" s="66">
        <f t="shared" si="331"/>
        <v>2.1063589837288923</v>
      </c>
      <c r="R435" s="71">
        <f t="shared" si="332"/>
        <v>1.4042393224859282</v>
      </c>
      <c r="S435" s="70">
        <f t="shared" si="333"/>
        <v>0.18029580036300175</v>
      </c>
      <c r="T435" s="66">
        <f t="shared" si="334"/>
        <v>2.3651042560866786</v>
      </c>
      <c r="U435" s="71">
        <f t="shared" si="335"/>
        <v>1.5767361707244523</v>
      </c>
      <c r="V435" s="70">
        <f t="shared" si="336"/>
        <v>0.12047843791067514</v>
      </c>
      <c r="W435" s="66">
        <f t="shared" si="337"/>
        <v>2.4465730595983324</v>
      </c>
      <c r="X435" s="71">
        <f t="shared" si="338"/>
        <v>1.6310487063988883</v>
      </c>
      <c r="Y435" s="70">
        <f t="shared" si="339"/>
        <v>-0.89024252165737039</v>
      </c>
      <c r="Z435" s="66">
        <f t="shared" si="340"/>
        <v>-7.4855302331852691</v>
      </c>
      <c r="AA435" s="71">
        <f t="shared" si="341"/>
        <v>-4.9903534887901797</v>
      </c>
      <c r="AB435" s="98">
        <f>SUMIF(BN435:BU435,"VERDADEIRO",BN$3:$BU434)</f>
        <v>0</v>
      </c>
      <c r="AC435" s="97">
        <f t="shared" si="300"/>
        <v>432</v>
      </c>
      <c r="AD435">
        <f>RTD("tryd.rtdserver",,"COT",B435,"ULT")</f>
        <v>24.2</v>
      </c>
      <c r="AE435">
        <f>RTD("tryd.rtdserver",,"COT",C435,"ULT")</f>
        <v>9.83</v>
      </c>
      <c r="AF435">
        <f>VLOOKUP($AC435,LS_Coint_BD!$B$3:$AQ$1079,AF$2)*$AD435+VLOOKUP($AC435,LS_Coint_BD!$B$3:$AQ$1079,AF$2+1)</f>
        <v>0</v>
      </c>
      <c r="AG435">
        <f>VLOOKUP($AC435,LS_Coint_BD!$B$3:$AQ$1079,AG$2)*$AD435+VLOOKUP($AC435,LS_Coint_BD!$B$3:$AQ$1079,AG$2+1)</f>
        <v>0</v>
      </c>
      <c r="AH435">
        <f>VLOOKUP($AC435,LS_Coint_BD!$B$3:$AQ$1079,AH$2)*$AD435+VLOOKUP($AC435,LS_Coint_BD!$B$3:$AQ$1079,AH$2+1)</f>
        <v>0</v>
      </c>
      <c r="AI435">
        <f>VLOOKUP($AC435,LS_Coint_BD!$B$3:$AQ$1079,AI$2)*$AD435+VLOOKUP($AC435,LS_Coint_BD!$B$3:$AQ$1079,AI$2+1)</f>
        <v>9.4838164679378103</v>
      </c>
      <c r="AJ435">
        <f>VLOOKUP($AC435,LS_Coint_BD!$B$3:$AQ$1079,AJ$2)*$AD435+VLOOKUP($AC435,LS_Coint_BD!$B$3:$AQ$1079,AJ$2+1)</f>
        <v>9.5476350463098818</v>
      </c>
      <c r="AK435">
        <f>VLOOKUP($AC435,LS_Coint_BD!$B$3:$AQ$1079,AK$2)*$AD435+VLOOKUP($AC435,LS_Coint_BD!$B$3:$AQ$1079,AK$2+1)</f>
        <v>9.6497041996369983</v>
      </c>
      <c r="AL435">
        <f>VLOOKUP($AC435,LS_Coint_BD!$B$3:$AQ$1079,AL$2)*$AD435+VLOOKUP($AC435,LS_Coint_BD!$B$3:$AQ$1079,AL$2+1)</f>
        <v>9.7095215620893249</v>
      </c>
      <c r="AM435">
        <f>VLOOKUP($AC435,LS_Coint_BD!$B$3:$AQ$1079,AM$2)*$AD435+VLOOKUP($AC435,LS_Coint_BD!$B$3:$AQ$1079,AM$2+1)</f>
        <v>10.72024252165737</v>
      </c>
      <c r="AN435">
        <f>VLOOKUP($AC435,LS_Coint_BD!$B$3:$AQ$1079,AN$2)</f>
        <v>0</v>
      </c>
      <c r="AO435">
        <f>VLOOKUP($AC435,LS_Coint_BD!$B$3:$AQ$1079,AO$2)</f>
        <v>0</v>
      </c>
      <c r="AP435">
        <f>VLOOKUP($AC435,LS_Coint_BD!$B$3:$AQ$1079,AP$2)</f>
        <v>0</v>
      </c>
      <c r="AQ435">
        <f>VLOOKUP($AC435,LS_Coint_BD!$B$3:$AQ$1079,AQ$2)</f>
        <v>0.65924565913924904</v>
      </c>
      <c r="AR435">
        <f>VLOOKUP($AC435,LS_Coint_BD!$B$3:$AQ$1079,AR$2)</f>
        <v>0.70211966124296399</v>
      </c>
      <c r="AS435">
        <f>VLOOKUP($AC435,LS_Coint_BD!$B$3:$AQ$1079,AS$2)</f>
        <v>0.78836808536222602</v>
      </c>
      <c r="AT435">
        <f>VLOOKUP($AC435,LS_Coint_BD!$B$3:$AQ$1079,AT$2)</f>
        <v>0.81552435319944405</v>
      </c>
      <c r="AU435">
        <f>VLOOKUP($AC435,LS_Coint_BD!$B$3:$AQ$1079,AU$2)</f>
        <v>2.4951767443950899</v>
      </c>
      <c r="AV435">
        <f>VLOOKUP($AC435,LS_Coint_BD!$B$3:$AQ$1079,AV$2)</f>
        <v>0</v>
      </c>
      <c r="AW435">
        <f>VLOOKUP($AC435,LS_Coint_BD!$B$3:$AQ$1079,AW$2)</f>
        <v>0</v>
      </c>
      <c r="AX435">
        <f>VLOOKUP($AC435,LS_Coint_BD!$B$3:$AQ$1079,AX$2)</f>
        <v>0</v>
      </c>
      <c r="AY435">
        <f>VLOOKUP($AC435,LS_Coint_BD!$B$3:$AQ$1079,AY$2)</f>
        <v>-7.6605388699135795E-16</v>
      </c>
      <c r="AZ435">
        <f>VLOOKUP($AC435,LS_Coint_BD!$B$3:$AQ$1079,AZ$2)</f>
        <v>3.1579677144893298E-16</v>
      </c>
      <c r="BA435">
        <f>VLOOKUP($AC435,LS_Coint_BD!$B$3:$AQ$1079,BA$2)</f>
        <v>2.66453525910038E-16</v>
      </c>
      <c r="BB435">
        <f>VLOOKUP($AC435,LS_Coint_BD!$B$3:$AQ$1079,BB$2)</f>
        <v>2.4223047810003399E-16</v>
      </c>
      <c r="BC435">
        <f>VLOOKUP($AC435,LS_Coint_BD!$B$3:$AQ$1079,BC$2)</f>
        <v>-2.2737367544323201E-16</v>
      </c>
      <c r="BD435">
        <f t="shared" si="309"/>
        <v>0</v>
      </c>
      <c r="BE435">
        <f t="shared" si="310"/>
        <v>0</v>
      </c>
      <c r="BF435">
        <f t="shared" si="311"/>
        <v>0</v>
      </c>
      <c r="BG435">
        <f t="shared" si="312"/>
        <v>1.3184913182784974</v>
      </c>
      <c r="BH435">
        <f t="shared" si="313"/>
        <v>1.4042393224859282</v>
      </c>
      <c r="BI435">
        <f t="shared" si="314"/>
        <v>1.5767361707244523</v>
      </c>
      <c r="BJ435">
        <f t="shared" si="315"/>
        <v>1.6310487063988883</v>
      </c>
      <c r="BK435">
        <f t="shared" si="316"/>
        <v>-4.9903534887901797</v>
      </c>
      <c r="BL435">
        <f t="shared" si="317"/>
        <v>0</v>
      </c>
      <c r="BN435" s="30" t="b">
        <f t="shared" si="301"/>
        <v>0</v>
      </c>
      <c r="BO435" s="30" t="b">
        <f t="shared" si="302"/>
        <v>0</v>
      </c>
      <c r="BP435" s="30" t="b">
        <f t="shared" si="303"/>
        <v>0</v>
      </c>
      <c r="BQ435" s="30" t="b">
        <f t="shared" si="304"/>
        <v>0</v>
      </c>
      <c r="BR435" s="30" t="b">
        <f t="shared" si="305"/>
        <v>0</v>
      </c>
      <c r="BS435" s="30" t="b">
        <f t="shared" si="306"/>
        <v>0</v>
      </c>
      <c r="BT435" s="30" t="b">
        <f t="shared" si="307"/>
        <v>0</v>
      </c>
      <c r="BU435" s="30" t="b">
        <f t="shared" si="308"/>
        <v>0</v>
      </c>
    </row>
    <row r="436" spans="2:73" x14ac:dyDescent="0.3">
      <c r="B436" s="17" t="str">
        <f>VLOOKUP($AC436,LS_Coint_BD!$B$3:$D$1079,2)</f>
        <v>GGBR4</v>
      </c>
      <c r="C436" s="87" t="str">
        <f>VLOOKUP($AC436,LS_Coint_BD!$B$3:$D$1079,3)</f>
        <v>CPLE6</v>
      </c>
      <c r="D436" s="68">
        <f t="shared" si="318"/>
        <v>0</v>
      </c>
      <c r="E436" s="65">
        <f t="shared" si="319"/>
        <v>0</v>
      </c>
      <c r="F436" s="69">
        <f t="shared" si="320"/>
        <v>0</v>
      </c>
      <c r="G436" s="68">
        <f t="shared" si="321"/>
        <v>1.1430241869350368</v>
      </c>
      <c r="H436" s="65">
        <f t="shared" si="322"/>
        <v>7.2346703415104638</v>
      </c>
      <c r="I436" s="69">
        <f t="shared" si="323"/>
        <v>4.8231135610069762</v>
      </c>
      <c r="J436" s="68">
        <f t="shared" si="324"/>
        <v>1.3231833073520676</v>
      </c>
      <c r="K436" s="65">
        <f t="shared" si="325"/>
        <v>7.3715371627531532</v>
      </c>
      <c r="L436" s="69">
        <f t="shared" si="326"/>
        <v>4.9143581085021024</v>
      </c>
      <c r="M436" s="68">
        <f t="shared" si="327"/>
        <v>1.5663235766248675</v>
      </c>
      <c r="N436" s="65">
        <f t="shared" si="328"/>
        <v>7.5859669726506258</v>
      </c>
      <c r="O436" s="69">
        <f t="shared" si="329"/>
        <v>5.0573113151004172</v>
      </c>
      <c r="P436" s="68">
        <f t="shared" si="330"/>
        <v>1.7946991971971045</v>
      </c>
      <c r="Q436" s="65">
        <f t="shared" si="331"/>
        <v>7.9226222568235816</v>
      </c>
      <c r="R436" s="69">
        <f t="shared" si="332"/>
        <v>5.281748171215721</v>
      </c>
      <c r="S436" s="68">
        <f t="shared" si="333"/>
        <v>1.4980301725895657</v>
      </c>
      <c r="T436" s="65">
        <f t="shared" si="334"/>
        <v>8.1143002849889641</v>
      </c>
      <c r="U436" s="69">
        <f t="shared" si="335"/>
        <v>5.409533523325976</v>
      </c>
      <c r="V436" s="68">
        <f t="shared" si="336"/>
        <v>1.1004741053158966</v>
      </c>
      <c r="W436" s="65">
        <f t="shared" si="337"/>
        <v>8.8160833747652632</v>
      </c>
      <c r="X436" s="69">
        <f t="shared" si="338"/>
        <v>5.8773889165101751</v>
      </c>
      <c r="Y436" s="68">
        <f t="shared" si="339"/>
        <v>-0.10047366692245419</v>
      </c>
      <c r="Z436" s="65">
        <f t="shared" si="340"/>
        <v>-12.136210638231365</v>
      </c>
      <c r="AA436" s="69">
        <f t="shared" si="341"/>
        <v>-8.0908070921542432</v>
      </c>
      <c r="AB436" s="98">
        <f>SUMIF(BN436:BU436,"VERDADEIRO",BN$3:$BU435)</f>
        <v>0</v>
      </c>
      <c r="AC436" s="97">
        <f t="shared" si="300"/>
        <v>433</v>
      </c>
      <c r="AD436">
        <f>RTD("tryd.rtdserver",,"COT",B436,"ULT")</f>
        <v>24.2</v>
      </c>
      <c r="AE436">
        <f>RTD("tryd.rtdserver",,"COT",C436,"ULT")</f>
        <v>67.930000000000007</v>
      </c>
      <c r="AF436">
        <f>VLOOKUP($AC436,LS_Coint_BD!$B$3:$AQ$1079,AF$2)*$AD436+VLOOKUP($AC436,LS_Coint_BD!$B$3:$AQ$1079,AF$2+1)</f>
        <v>0</v>
      </c>
      <c r="AG436">
        <f>VLOOKUP($AC436,LS_Coint_BD!$B$3:$AQ$1079,AG$2)*$AD436+VLOOKUP($AC436,LS_Coint_BD!$B$3:$AQ$1079,AG$2+1)</f>
        <v>66.78697581306497</v>
      </c>
      <c r="AH436">
        <f>VLOOKUP($AC436,LS_Coint_BD!$B$3:$AQ$1079,AH$2)*$AD436+VLOOKUP($AC436,LS_Coint_BD!$B$3:$AQ$1079,AH$2+1)</f>
        <v>66.606816692647939</v>
      </c>
      <c r="AI436">
        <f>VLOOKUP($AC436,LS_Coint_BD!$B$3:$AQ$1079,AI$2)*$AD436+VLOOKUP($AC436,LS_Coint_BD!$B$3:$AQ$1079,AI$2+1)</f>
        <v>66.363676423375139</v>
      </c>
      <c r="AJ436">
        <f>VLOOKUP($AC436,LS_Coint_BD!$B$3:$AQ$1079,AJ$2)*$AD436+VLOOKUP($AC436,LS_Coint_BD!$B$3:$AQ$1079,AJ$2+1)</f>
        <v>66.135300802802902</v>
      </c>
      <c r="AK436">
        <f>VLOOKUP($AC436,LS_Coint_BD!$B$3:$AQ$1079,AK$2)*$AD436+VLOOKUP($AC436,LS_Coint_BD!$B$3:$AQ$1079,AK$2+1)</f>
        <v>66.431969827410441</v>
      </c>
      <c r="AL436">
        <f>VLOOKUP($AC436,LS_Coint_BD!$B$3:$AQ$1079,AL$2)*$AD436+VLOOKUP($AC436,LS_Coint_BD!$B$3:$AQ$1079,AL$2+1)</f>
        <v>66.82952589468411</v>
      </c>
      <c r="AM436">
        <f>VLOOKUP($AC436,LS_Coint_BD!$B$3:$AQ$1079,AM$2)*$AD436+VLOOKUP($AC436,LS_Coint_BD!$B$3:$AQ$1079,AM$2+1)</f>
        <v>68.030473666922461</v>
      </c>
      <c r="AN436">
        <f>VLOOKUP($AC436,LS_Coint_BD!$B$3:$AQ$1079,AN$2)</f>
        <v>0</v>
      </c>
      <c r="AO436">
        <f>VLOOKUP($AC436,LS_Coint_BD!$B$3:$AQ$1079,AO$2)</f>
        <v>2.4115567805034899</v>
      </c>
      <c r="AP436">
        <f>VLOOKUP($AC436,LS_Coint_BD!$B$3:$AQ$1079,AP$2)</f>
        <v>2.4571790542510499</v>
      </c>
      <c r="AQ436">
        <f>VLOOKUP($AC436,LS_Coint_BD!$B$3:$AQ$1079,AQ$2)</f>
        <v>2.5286556575502099</v>
      </c>
      <c r="AR436">
        <f>VLOOKUP($AC436,LS_Coint_BD!$B$3:$AQ$1079,AR$2)</f>
        <v>2.6408740856078601</v>
      </c>
      <c r="AS436">
        <f>VLOOKUP($AC436,LS_Coint_BD!$B$3:$AQ$1079,AS$2)</f>
        <v>2.7047667616629898</v>
      </c>
      <c r="AT436">
        <f>VLOOKUP($AC436,LS_Coint_BD!$B$3:$AQ$1079,AT$2)</f>
        <v>2.9386944582550898</v>
      </c>
      <c r="AU436">
        <f>VLOOKUP($AC436,LS_Coint_BD!$B$3:$AQ$1079,AU$2)</f>
        <v>4.0454035460771198</v>
      </c>
      <c r="AV436">
        <f>VLOOKUP($AC436,LS_Coint_BD!$B$3:$AQ$1079,AV$2)</f>
        <v>0</v>
      </c>
      <c r="AW436">
        <f>VLOOKUP($AC436,LS_Coint_BD!$B$3:$AQ$1079,AW$2)</f>
        <v>-3.1382304162737801E-15</v>
      </c>
      <c r="AX436">
        <f>VLOOKUP($AC436,LS_Coint_BD!$B$3:$AQ$1079,AX$2)</f>
        <v>3.0451831532575701E-15</v>
      </c>
      <c r="AY436">
        <f>VLOOKUP($AC436,LS_Coint_BD!$B$3:$AQ$1079,AY$2)</f>
        <v>-2.30926389122033E-15</v>
      </c>
      <c r="AZ436">
        <f>VLOOKUP($AC436,LS_Coint_BD!$B$3:$AQ$1079,AZ$2)</f>
        <v>7.5001733219121696E-16</v>
      </c>
      <c r="BA436">
        <f>VLOOKUP($AC436,LS_Coint_BD!$B$3:$AQ$1079,BA$2)</f>
        <v>-3.4461322684364901E-15</v>
      </c>
      <c r="BB436">
        <f>VLOOKUP($AC436,LS_Coint_BD!$B$3:$AQ$1079,BB$2)</f>
        <v>-4.06947203208057E-15</v>
      </c>
      <c r="BC436">
        <f>VLOOKUP($AC436,LS_Coint_BD!$B$3:$AQ$1079,BC$2)</f>
        <v>-3.9790393202565598E-15</v>
      </c>
      <c r="BD436">
        <f t="shared" si="309"/>
        <v>0</v>
      </c>
      <c r="BE436">
        <f t="shared" si="310"/>
        <v>4.8231135610069762</v>
      </c>
      <c r="BF436">
        <f t="shared" si="311"/>
        <v>4.9143581085021024</v>
      </c>
      <c r="BG436">
        <f t="shared" si="312"/>
        <v>5.0573113151004172</v>
      </c>
      <c r="BH436">
        <f t="shared" si="313"/>
        <v>5.281748171215721</v>
      </c>
      <c r="BI436">
        <f t="shared" si="314"/>
        <v>5.409533523325976</v>
      </c>
      <c r="BJ436">
        <f t="shared" si="315"/>
        <v>5.8773889165101751</v>
      </c>
      <c r="BK436">
        <f t="shared" si="316"/>
        <v>-8.0908070921542432</v>
      </c>
      <c r="BL436">
        <f t="shared" si="317"/>
        <v>0</v>
      </c>
      <c r="BN436" s="19" t="b">
        <f t="shared" si="301"/>
        <v>0</v>
      </c>
      <c r="BO436" s="19" t="b">
        <f t="shared" si="302"/>
        <v>0</v>
      </c>
      <c r="BP436" s="19" t="b">
        <f t="shared" si="303"/>
        <v>0</v>
      </c>
      <c r="BQ436" s="19" t="b">
        <f t="shared" si="304"/>
        <v>0</v>
      </c>
      <c r="BR436" s="19" t="b">
        <f t="shared" si="305"/>
        <v>0</v>
      </c>
      <c r="BS436" s="19" t="b">
        <f t="shared" si="306"/>
        <v>0</v>
      </c>
      <c r="BT436" s="19" t="b">
        <f t="shared" si="307"/>
        <v>0</v>
      </c>
      <c r="BU436" s="19" t="b">
        <f t="shared" si="308"/>
        <v>0</v>
      </c>
    </row>
    <row r="437" spans="2:73" x14ac:dyDescent="0.3">
      <c r="B437" s="17" t="str">
        <f>VLOOKUP($AC437,LS_Coint_BD!$B$3:$D$1079,2)</f>
        <v>GGBR4</v>
      </c>
      <c r="C437" s="87" t="str">
        <f>VLOOKUP($AC437,LS_Coint_BD!$B$3:$D$1079,3)</f>
        <v>FLRY3</v>
      </c>
      <c r="D437" s="70">
        <f t="shared" si="318"/>
        <v>1.0392027477478898</v>
      </c>
      <c r="E437" s="66">
        <f t="shared" si="319"/>
        <v>2.3847220044117332</v>
      </c>
      <c r="F437" s="71">
        <f t="shared" si="320"/>
        <v>1.5898146696078221</v>
      </c>
      <c r="G437" s="70">
        <f t="shared" si="321"/>
        <v>0</v>
      </c>
      <c r="H437" s="66">
        <f t="shared" si="322"/>
        <v>0</v>
      </c>
      <c r="I437" s="71">
        <f t="shared" si="323"/>
        <v>0</v>
      </c>
      <c r="J437" s="70">
        <f t="shared" si="324"/>
        <v>0.91405524437403685</v>
      </c>
      <c r="K437" s="66">
        <f t="shared" si="325"/>
        <v>3.2310683325968075</v>
      </c>
      <c r="L437" s="71">
        <f t="shared" si="326"/>
        <v>2.1540455550645383</v>
      </c>
      <c r="M437" s="70">
        <f t="shared" si="327"/>
        <v>0.86482822302684781</v>
      </c>
      <c r="N437" s="66">
        <f t="shared" si="328"/>
        <v>3.1227888984261636</v>
      </c>
      <c r="O437" s="71">
        <f t="shared" si="329"/>
        <v>2.0818592656174424</v>
      </c>
      <c r="P437" s="70">
        <f t="shared" si="330"/>
        <v>0.66681637786602366</v>
      </c>
      <c r="Q437" s="66">
        <f t="shared" si="331"/>
        <v>3.5244652903122891</v>
      </c>
      <c r="R437" s="71">
        <f t="shared" si="332"/>
        <v>2.3496435268748592</v>
      </c>
      <c r="S437" s="70">
        <f t="shared" si="333"/>
        <v>0.53900023709029554</v>
      </c>
      <c r="T437" s="66">
        <f t="shared" si="334"/>
        <v>3.8441358547129258</v>
      </c>
      <c r="U437" s="71">
        <f t="shared" si="335"/>
        <v>2.5627572364752838</v>
      </c>
      <c r="V437" s="70">
        <f t="shared" si="336"/>
        <v>0.32894739438714637</v>
      </c>
      <c r="W437" s="66">
        <f t="shared" si="337"/>
        <v>4.1112158119282221</v>
      </c>
      <c r="X437" s="71">
        <f t="shared" si="338"/>
        <v>2.7408105412854811</v>
      </c>
      <c r="Y437" s="70">
        <f t="shared" si="339"/>
        <v>-0.23932085785782675</v>
      </c>
      <c r="Z437" s="66">
        <f t="shared" si="340"/>
        <v>-5.7848356566136809</v>
      </c>
      <c r="AA437" s="71">
        <f t="shared" si="341"/>
        <v>-3.8565571044091205</v>
      </c>
      <c r="AB437" s="98">
        <f>SUMIF(BN437:BU437,"VERDADEIRO",BN$3:$BU436)</f>
        <v>0</v>
      </c>
      <c r="AC437" s="97">
        <f t="shared" si="300"/>
        <v>434</v>
      </c>
      <c r="AD437">
        <f>RTD("tryd.rtdserver",,"COT",B437,"ULT")</f>
        <v>24.2</v>
      </c>
      <c r="AE437">
        <f>RTD("tryd.rtdserver",,"COT",C437,"ULT")</f>
        <v>28.16</v>
      </c>
      <c r="AF437">
        <f>VLOOKUP($AC437,LS_Coint_BD!$B$3:$AQ$1079,AF$2)*$AD437+VLOOKUP($AC437,LS_Coint_BD!$B$3:$AQ$1079,AF$2+1)</f>
        <v>27.12079725225211</v>
      </c>
      <c r="AG437">
        <f>VLOOKUP($AC437,LS_Coint_BD!$B$3:$AQ$1079,AG$2)*$AD437+VLOOKUP($AC437,LS_Coint_BD!$B$3:$AQ$1079,AG$2+1)</f>
        <v>0</v>
      </c>
      <c r="AH437">
        <f>VLOOKUP($AC437,LS_Coint_BD!$B$3:$AQ$1079,AH$2)*$AD437+VLOOKUP($AC437,LS_Coint_BD!$B$3:$AQ$1079,AH$2+1)</f>
        <v>27.245944755625963</v>
      </c>
      <c r="AI437">
        <f>VLOOKUP($AC437,LS_Coint_BD!$B$3:$AQ$1079,AI$2)*$AD437+VLOOKUP($AC437,LS_Coint_BD!$B$3:$AQ$1079,AI$2+1)</f>
        <v>27.295171776973152</v>
      </c>
      <c r="AJ437">
        <f>VLOOKUP($AC437,LS_Coint_BD!$B$3:$AQ$1079,AJ$2)*$AD437+VLOOKUP($AC437,LS_Coint_BD!$B$3:$AQ$1079,AJ$2+1)</f>
        <v>27.493183622133976</v>
      </c>
      <c r="AK437">
        <f>VLOOKUP($AC437,LS_Coint_BD!$B$3:$AQ$1079,AK$2)*$AD437+VLOOKUP($AC437,LS_Coint_BD!$B$3:$AQ$1079,AK$2+1)</f>
        <v>27.620999762909705</v>
      </c>
      <c r="AL437">
        <f>VLOOKUP($AC437,LS_Coint_BD!$B$3:$AQ$1079,AL$2)*$AD437+VLOOKUP($AC437,LS_Coint_BD!$B$3:$AQ$1079,AL$2+1)</f>
        <v>27.831052605612854</v>
      </c>
      <c r="AM437">
        <f>VLOOKUP($AC437,LS_Coint_BD!$B$3:$AQ$1079,AM$2)*$AD437+VLOOKUP($AC437,LS_Coint_BD!$B$3:$AQ$1079,AM$2+1)</f>
        <v>28.399320857857827</v>
      </c>
      <c r="AN437">
        <f>VLOOKUP($AC437,LS_Coint_BD!$B$3:$AQ$1079,AN$2)</f>
        <v>0.79490733480391196</v>
      </c>
      <c r="AO437">
        <f>VLOOKUP($AC437,LS_Coint_BD!$B$3:$AQ$1079,AO$2)</f>
        <v>0</v>
      </c>
      <c r="AP437">
        <f>VLOOKUP($AC437,LS_Coint_BD!$B$3:$AQ$1079,AP$2)</f>
        <v>1.07702277753227</v>
      </c>
      <c r="AQ437">
        <f>VLOOKUP($AC437,LS_Coint_BD!$B$3:$AQ$1079,AQ$2)</f>
        <v>1.0409296328087201</v>
      </c>
      <c r="AR437">
        <f>VLOOKUP($AC437,LS_Coint_BD!$B$3:$AQ$1079,AR$2)</f>
        <v>1.1748217634374301</v>
      </c>
      <c r="AS437">
        <f>VLOOKUP($AC437,LS_Coint_BD!$B$3:$AQ$1079,AS$2)</f>
        <v>1.2813786182376401</v>
      </c>
      <c r="AT437">
        <f>VLOOKUP($AC437,LS_Coint_BD!$B$3:$AQ$1079,AT$2)</f>
        <v>1.3704052706427401</v>
      </c>
      <c r="AU437">
        <f>VLOOKUP($AC437,LS_Coint_BD!$B$3:$AQ$1079,AU$2)</f>
        <v>1.92827855220456</v>
      </c>
      <c r="AV437">
        <f>VLOOKUP($AC437,LS_Coint_BD!$B$3:$AQ$1079,AV$2)</f>
        <v>-1.70530256582424E-15</v>
      </c>
      <c r="AW437">
        <f>VLOOKUP($AC437,LS_Coint_BD!$B$3:$AQ$1079,AW$2)</f>
        <v>0</v>
      </c>
      <c r="AX437">
        <f>VLOOKUP($AC437,LS_Coint_BD!$B$3:$AQ$1079,AX$2)</f>
        <v>-1.70022726056881E-15</v>
      </c>
      <c r="AY437">
        <f>VLOOKUP($AC437,LS_Coint_BD!$B$3:$AQ$1079,AY$2)</f>
        <v>2.3536728122053298E-15</v>
      </c>
      <c r="AZ437">
        <f>VLOOKUP($AC437,LS_Coint_BD!$B$3:$AQ$1079,AZ$2)</f>
        <v>-8.0922922683789196E-16</v>
      </c>
      <c r="BA437">
        <f>VLOOKUP($AC437,LS_Coint_BD!$B$3:$AQ$1079,BA$2)</f>
        <v>3.4994229736184898E-15</v>
      </c>
      <c r="BB437">
        <f>VLOOKUP($AC437,LS_Coint_BD!$B$3:$AQ$1079,BB$2)</f>
        <v>9.5277321386013397E-16</v>
      </c>
      <c r="BC437">
        <f>VLOOKUP($AC437,LS_Coint_BD!$B$3:$AQ$1079,BC$2)</f>
        <v>-3.41060513164848E-16</v>
      </c>
      <c r="BD437">
        <f t="shared" si="309"/>
        <v>1.5898146696078221</v>
      </c>
      <c r="BE437">
        <f t="shared" si="310"/>
        <v>0</v>
      </c>
      <c r="BF437">
        <f t="shared" si="311"/>
        <v>2.1540455550645383</v>
      </c>
      <c r="BG437">
        <f t="shared" si="312"/>
        <v>2.0818592656174424</v>
      </c>
      <c r="BH437">
        <f t="shared" si="313"/>
        <v>2.3496435268748592</v>
      </c>
      <c r="BI437">
        <f t="shared" si="314"/>
        <v>2.5627572364752838</v>
      </c>
      <c r="BJ437">
        <f t="shared" si="315"/>
        <v>2.7408105412854811</v>
      </c>
      <c r="BK437">
        <f t="shared" si="316"/>
        <v>-3.8565571044091205</v>
      </c>
      <c r="BL437">
        <f t="shared" si="317"/>
        <v>1.5898146696078255</v>
      </c>
      <c r="BN437" s="30" t="b">
        <f t="shared" si="301"/>
        <v>0</v>
      </c>
      <c r="BO437" s="30" t="b">
        <f t="shared" si="302"/>
        <v>0</v>
      </c>
      <c r="BP437" s="30" t="b">
        <f t="shared" si="303"/>
        <v>0</v>
      </c>
      <c r="BQ437" s="30" t="b">
        <f t="shared" si="304"/>
        <v>0</v>
      </c>
      <c r="BR437" s="30" t="b">
        <f t="shared" si="305"/>
        <v>0</v>
      </c>
      <c r="BS437" s="30" t="b">
        <f t="shared" si="306"/>
        <v>0</v>
      </c>
      <c r="BT437" s="30" t="b">
        <f t="shared" si="307"/>
        <v>0</v>
      </c>
      <c r="BU437" s="30" t="b">
        <f t="shared" si="308"/>
        <v>0</v>
      </c>
    </row>
    <row r="438" spans="2:73" x14ac:dyDescent="0.3">
      <c r="B438" s="17" t="str">
        <f>VLOOKUP($AC438,LS_Coint_BD!$B$3:$D$1079,2)</f>
        <v>GGBR4</v>
      </c>
      <c r="C438" s="87" t="str">
        <f>VLOOKUP($AC438,LS_Coint_BD!$B$3:$D$1079,3)</f>
        <v>GOAU4</v>
      </c>
      <c r="D438" s="68">
        <f t="shared" si="318"/>
        <v>8.9510809540266578E-2</v>
      </c>
      <c r="E438" s="65">
        <f t="shared" si="319"/>
        <v>0.35761274653209596</v>
      </c>
      <c r="F438" s="69">
        <f t="shared" si="320"/>
        <v>0.23840849768806396</v>
      </c>
      <c r="G438" s="68">
        <f t="shared" si="321"/>
        <v>9.2274229981230249E-2</v>
      </c>
      <c r="H438" s="65">
        <f t="shared" si="322"/>
        <v>0.34296843713390485</v>
      </c>
      <c r="I438" s="69">
        <f t="shared" si="323"/>
        <v>0.22864562475593656</v>
      </c>
      <c r="J438" s="68">
        <f t="shared" si="324"/>
        <v>0</v>
      </c>
      <c r="K438" s="65">
        <f t="shared" si="325"/>
        <v>0</v>
      </c>
      <c r="L438" s="69">
        <f t="shared" si="326"/>
        <v>0</v>
      </c>
      <c r="M438" s="68">
        <f t="shared" si="327"/>
        <v>9.6192564292076455E-2</v>
      </c>
      <c r="N438" s="65">
        <f t="shared" si="328"/>
        <v>0.32267373623415613</v>
      </c>
      <c r="O438" s="69">
        <f t="shared" si="329"/>
        <v>0.21511582415610409</v>
      </c>
      <c r="P438" s="68">
        <f t="shared" si="330"/>
        <v>8.7298936915324532E-2</v>
      </c>
      <c r="Q438" s="65">
        <f t="shared" si="331"/>
        <v>0.32311540516293341</v>
      </c>
      <c r="R438" s="69">
        <f t="shared" si="332"/>
        <v>0.21541027010862226</v>
      </c>
      <c r="S438" s="68">
        <f t="shared" si="333"/>
        <v>6.6108647115912689E-2</v>
      </c>
      <c r="T438" s="65">
        <f t="shared" si="334"/>
        <v>0.36139197318542027</v>
      </c>
      <c r="U438" s="69">
        <f t="shared" si="335"/>
        <v>0.24092798212361349</v>
      </c>
      <c r="V438" s="68">
        <f t="shared" si="336"/>
        <v>5.7718419550974787E-2</v>
      </c>
      <c r="W438" s="65">
        <f t="shared" si="337"/>
        <v>0.36289964739103453</v>
      </c>
      <c r="X438" s="69">
        <f t="shared" si="338"/>
        <v>0.24193309826068968</v>
      </c>
      <c r="Y438" s="68">
        <f t="shared" si="339"/>
        <v>0</v>
      </c>
      <c r="Z438" s="65">
        <f t="shared" si="340"/>
        <v>0</v>
      </c>
      <c r="AA438" s="69">
        <f t="shared" si="341"/>
        <v>0</v>
      </c>
      <c r="AB438" s="98">
        <f>SUMIF(BN438:BU438,"VERDADEIRO",BN$3:$BU437)</f>
        <v>0</v>
      </c>
      <c r="AC438" s="97">
        <f t="shared" si="300"/>
        <v>435</v>
      </c>
      <c r="AD438">
        <f>RTD("tryd.rtdserver",,"COT",B438,"ULT")</f>
        <v>24.2</v>
      </c>
      <c r="AE438">
        <f>RTD("tryd.rtdserver",,"COT",C438,"ULT")</f>
        <v>11.02</v>
      </c>
      <c r="AF438">
        <f>VLOOKUP($AC438,LS_Coint_BD!$B$3:$AQ$1079,AF$2)*$AD438+VLOOKUP($AC438,LS_Coint_BD!$B$3:$AQ$1079,AF$2+1)</f>
        <v>10.930489190459733</v>
      </c>
      <c r="AG438">
        <f>VLOOKUP($AC438,LS_Coint_BD!$B$3:$AQ$1079,AG$2)*$AD438+VLOOKUP($AC438,LS_Coint_BD!$B$3:$AQ$1079,AG$2+1)</f>
        <v>10.927725770018769</v>
      </c>
      <c r="AH438">
        <f>VLOOKUP($AC438,LS_Coint_BD!$B$3:$AQ$1079,AH$2)*$AD438+VLOOKUP($AC438,LS_Coint_BD!$B$3:$AQ$1079,AH$2+1)</f>
        <v>0</v>
      </c>
      <c r="AI438">
        <f>VLOOKUP($AC438,LS_Coint_BD!$B$3:$AQ$1079,AI$2)*$AD438+VLOOKUP($AC438,LS_Coint_BD!$B$3:$AQ$1079,AI$2+1)</f>
        <v>10.923807435707923</v>
      </c>
      <c r="AJ438">
        <f>VLOOKUP($AC438,LS_Coint_BD!$B$3:$AQ$1079,AJ$2)*$AD438+VLOOKUP($AC438,LS_Coint_BD!$B$3:$AQ$1079,AJ$2+1)</f>
        <v>10.932701063084675</v>
      </c>
      <c r="AK438">
        <f>VLOOKUP($AC438,LS_Coint_BD!$B$3:$AQ$1079,AK$2)*$AD438+VLOOKUP($AC438,LS_Coint_BD!$B$3:$AQ$1079,AK$2+1)</f>
        <v>10.953891352884087</v>
      </c>
      <c r="AL438">
        <f>VLOOKUP($AC438,LS_Coint_BD!$B$3:$AQ$1079,AL$2)*$AD438+VLOOKUP($AC438,LS_Coint_BD!$B$3:$AQ$1079,AL$2+1)</f>
        <v>10.962281580449025</v>
      </c>
      <c r="AM438">
        <f>VLOOKUP($AC438,LS_Coint_BD!$B$3:$AQ$1079,AM$2)*$AD438+VLOOKUP($AC438,LS_Coint_BD!$B$3:$AQ$1079,AM$2+1)</f>
        <v>0</v>
      </c>
      <c r="AN438">
        <f>VLOOKUP($AC438,LS_Coint_BD!$B$3:$AQ$1079,AN$2)</f>
        <v>0.119204248844032</v>
      </c>
      <c r="AO438">
        <f>VLOOKUP($AC438,LS_Coint_BD!$B$3:$AQ$1079,AO$2)</f>
        <v>0.114322812377968</v>
      </c>
      <c r="AP438">
        <f>VLOOKUP($AC438,LS_Coint_BD!$B$3:$AQ$1079,AP$2)</f>
        <v>0</v>
      </c>
      <c r="AQ438">
        <f>VLOOKUP($AC438,LS_Coint_BD!$B$3:$AQ$1079,AQ$2)</f>
        <v>0.107557912078052</v>
      </c>
      <c r="AR438">
        <f>VLOOKUP($AC438,LS_Coint_BD!$B$3:$AQ$1079,AR$2)</f>
        <v>0.10770513505431099</v>
      </c>
      <c r="AS438">
        <f>VLOOKUP($AC438,LS_Coint_BD!$B$3:$AQ$1079,AS$2)</f>
        <v>0.120463991061807</v>
      </c>
      <c r="AT438">
        <f>VLOOKUP($AC438,LS_Coint_BD!$B$3:$AQ$1079,AT$2)</f>
        <v>0.12096654913034501</v>
      </c>
      <c r="AU438">
        <f>VLOOKUP($AC438,LS_Coint_BD!$B$3:$AQ$1079,AU$2)</f>
        <v>0</v>
      </c>
      <c r="AV438">
        <f>VLOOKUP($AC438,LS_Coint_BD!$B$3:$AQ$1079,AV$2)</f>
        <v>-1.7763568394002499E-17</v>
      </c>
      <c r="AW438">
        <f>VLOOKUP($AC438,LS_Coint_BD!$B$3:$AQ$1079,AW$2)</f>
        <v>5.4771002548174402E-16</v>
      </c>
      <c r="AX438">
        <f>VLOOKUP($AC438,LS_Coint_BD!$B$3:$AQ$1079,AX$2)</f>
        <v>0</v>
      </c>
      <c r="AY438">
        <f>VLOOKUP($AC438,LS_Coint_BD!$B$3:$AQ$1079,AY$2)</f>
        <v>8.3266726846886704E-17</v>
      </c>
      <c r="AZ438">
        <f>VLOOKUP($AC438,LS_Coint_BD!$B$3:$AQ$1079,AZ$2)</f>
        <v>2.8125649957170601E-16</v>
      </c>
      <c r="BA438">
        <f>VLOOKUP($AC438,LS_Coint_BD!$B$3:$AQ$1079,BA$2)</f>
        <v>-4.8849813083506902E-16</v>
      </c>
      <c r="BB438">
        <f>VLOOKUP($AC438,LS_Coint_BD!$B$3:$AQ$1079,BB$2)</f>
        <v>-3.37104082022548E-16</v>
      </c>
      <c r="BC438">
        <f>VLOOKUP($AC438,LS_Coint_BD!$B$3:$AQ$1079,BC$2)</f>
        <v>0</v>
      </c>
      <c r="BD438">
        <f t="shared" si="309"/>
        <v>0.23840849768806396</v>
      </c>
      <c r="BE438">
        <f t="shared" si="310"/>
        <v>0.22864562475593656</v>
      </c>
      <c r="BF438">
        <f t="shared" si="311"/>
        <v>0</v>
      </c>
      <c r="BG438">
        <f t="shared" si="312"/>
        <v>0.21511582415610409</v>
      </c>
      <c r="BH438">
        <f t="shared" si="313"/>
        <v>0.21541027010862226</v>
      </c>
      <c r="BI438">
        <f t="shared" si="314"/>
        <v>0.24092798212361349</v>
      </c>
      <c r="BJ438">
        <f t="shared" si="315"/>
        <v>0.24193309826068968</v>
      </c>
      <c r="BK438">
        <f t="shared" si="316"/>
        <v>0</v>
      </c>
      <c r="BL438">
        <f t="shared" si="317"/>
        <v>0.23840849768806394</v>
      </c>
      <c r="BN438" s="19" t="b">
        <f t="shared" si="301"/>
        <v>0</v>
      </c>
      <c r="BO438" s="19" t="b">
        <f t="shared" si="302"/>
        <v>0</v>
      </c>
      <c r="BP438" s="19" t="b">
        <f t="shared" si="303"/>
        <v>0</v>
      </c>
      <c r="BQ438" s="19" t="b">
        <f t="shared" si="304"/>
        <v>0</v>
      </c>
      <c r="BR438" s="19" t="b">
        <f t="shared" si="305"/>
        <v>0</v>
      </c>
      <c r="BS438" s="19" t="b">
        <f t="shared" si="306"/>
        <v>0</v>
      </c>
      <c r="BT438" s="19" t="b">
        <f t="shared" si="307"/>
        <v>0</v>
      </c>
      <c r="BU438" s="19" t="b">
        <f t="shared" si="308"/>
        <v>0</v>
      </c>
    </row>
    <row r="439" spans="2:73" x14ac:dyDescent="0.3">
      <c r="B439" s="17" t="str">
        <f>VLOOKUP($AC439,LS_Coint_BD!$B$3:$D$1079,2)</f>
        <v>GGBR4</v>
      </c>
      <c r="C439" s="87" t="str">
        <f>VLOOKUP($AC439,LS_Coint_BD!$B$3:$D$1079,3)</f>
        <v>HGTX3</v>
      </c>
      <c r="D439" s="70">
        <f t="shared" si="318"/>
        <v>0.5106409020596665</v>
      </c>
      <c r="E439" s="66">
        <f t="shared" si="319"/>
        <v>1.9489251774802976</v>
      </c>
      <c r="F439" s="71">
        <f t="shared" si="320"/>
        <v>1.2992834516535317</v>
      </c>
      <c r="G439" s="70">
        <f t="shared" si="321"/>
        <v>0.44136724489538892</v>
      </c>
      <c r="H439" s="66">
        <f t="shared" si="322"/>
        <v>3.0527799240058489</v>
      </c>
      <c r="I439" s="71">
        <f t="shared" si="323"/>
        <v>2.0351866160038994</v>
      </c>
      <c r="J439" s="70">
        <f t="shared" si="324"/>
        <v>0</v>
      </c>
      <c r="K439" s="66">
        <f t="shared" si="325"/>
        <v>0</v>
      </c>
      <c r="L439" s="71">
        <f t="shared" si="326"/>
        <v>0</v>
      </c>
      <c r="M439" s="70">
        <f t="shared" si="327"/>
        <v>0</v>
      </c>
      <c r="N439" s="66">
        <f t="shared" si="328"/>
        <v>0</v>
      </c>
      <c r="O439" s="71">
        <f t="shared" si="329"/>
        <v>0</v>
      </c>
      <c r="P439" s="70">
        <f t="shared" si="330"/>
        <v>8.5035253434107005E-3</v>
      </c>
      <c r="Q439" s="66">
        <f t="shared" si="331"/>
        <v>3.7298062203669033</v>
      </c>
      <c r="R439" s="71">
        <f t="shared" si="332"/>
        <v>2.4865374802446021</v>
      </c>
      <c r="S439" s="70">
        <f t="shared" si="333"/>
        <v>-3.9776495137445522E-2</v>
      </c>
      <c r="T439" s="66">
        <f t="shared" si="334"/>
        <v>-3.8007155068182592</v>
      </c>
      <c r="U439" s="71">
        <f t="shared" si="335"/>
        <v>-2.5338103378788395</v>
      </c>
      <c r="V439" s="70">
        <f t="shared" si="336"/>
        <v>1.7108880259151249E-3</v>
      </c>
      <c r="W439" s="66">
        <f t="shared" si="337"/>
        <v>3.7628610166713612</v>
      </c>
      <c r="X439" s="71">
        <f t="shared" si="338"/>
        <v>2.5085740111142409</v>
      </c>
      <c r="Y439" s="70">
        <f t="shared" si="339"/>
        <v>-0.92350649221422643</v>
      </c>
      <c r="Z439" s="66">
        <f t="shared" si="340"/>
        <v>-7.5340321877210981</v>
      </c>
      <c r="AA439" s="71">
        <f t="shared" si="341"/>
        <v>-5.0226881251473987</v>
      </c>
      <c r="AB439" s="98">
        <f>SUMIF(BN439:BU439,"VERDADEIRO",BN$3:$BU438)</f>
        <v>0</v>
      </c>
      <c r="AC439" s="97">
        <f t="shared" si="300"/>
        <v>436</v>
      </c>
      <c r="AD439">
        <f>RTD("tryd.rtdserver",,"COT",B439,"ULT")</f>
        <v>24.2</v>
      </c>
      <c r="AE439">
        <f>RTD("tryd.rtdserver",,"COT",C439,"ULT")</f>
        <v>17.77</v>
      </c>
      <c r="AF439">
        <f>VLOOKUP($AC439,LS_Coint_BD!$B$3:$AQ$1079,AF$2)*$AD439+VLOOKUP($AC439,LS_Coint_BD!$B$3:$AQ$1079,AF$2+1)</f>
        <v>17.259359097940333</v>
      </c>
      <c r="AG439">
        <f>VLOOKUP($AC439,LS_Coint_BD!$B$3:$AQ$1079,AG$2)*$AD439+VLOOKUP($AC439,LS_Coint_BD!$B$3:$AQ$1079,AG$2+1)</f>
        <v>17.328632755104611</v>
      </c>
      <c r="AH439">
        <f>VLOOKUP($AC439,LS_Coint_BD!$B$3:$AQ$1079,AH$2)*$AD439+VLOOKUP($AC439,LS_Coint_BD!$B$3:$AQ$1079,AH$2+1)</f>
        <v>0</v>
      </c>
      <c r="AI439">
        <f>VLOOKUP($AC439,LS_Coint_BD!$B$3:$AQ$1079,AI$2)*$AD439+VLOOKUP($AC439,LS_Coint_BD!$B$3:$AQ$1079,AI$2+1)</f>
        <v>0</v>
      </c>
      <c r="AJ439">
        <f>VLOOKUP($AC439,LS_Coint_BD!$B$3:$AQ$1079,AJ$2)*$AD439+VLOOKUP($AC439,LS_Coint_BD!$B$3:$AQ$1079,AJ$2+1)</f>
        <v>17.761496474656589</v>
      </c>
      <c r="AK439">
        <f>VLOOKUP($AC439,LS_Coint_BD!$B$3:$AQ$1079,AK$2)*$AD439+VLOOKUP($AC439,LS_Coint_BD!$B$3:$AQ$1079,AK$2+1)</f>
        <v>17.809776495137445</v>
      </c>
      <c r="AL439">
        <f>VLOOKUP($AC439,LS_Coint_BD!$B$3:$AQ$1079,AL$2)*$AD439+VLOOKUP($AC439,LS_Coint_BD!$B$3:$AQ$1079,AL$2+1)</f>
        <v>17.768289111974084</v>
      </c>
      <c r="AM439">
        <f>VLOOKUP($AC439,LS_Coint_BD!$B$3:$AQ$1079,AM$2)*$AD439+VLOOKUP($AC439,LS_Coint_BD!$B$3:$AQ$1079,AM$2+1)</f>
        <v>18.693506492214226</v>
      </c>
      <c r="AN439">
        <f>VLOOKUP($AC439,LS_Coint_BD!$B$3:$AQ$1079,AN$2)</f>
        <v>0.64964172582676705</v>
      </c>
      <c r="AO439">
        <f>VLOOKUP($AC439,LS_Coint_BD!$B$3:$AQ$1079,AO$2)</f>
        <v>1.0175933080019499</v>
      </c>
      <c r="AP439">
        <f>VLOOKUP($AC439,LS_Coint_BD!$B$3:$AQ$1079,AP$2)</f>
        <v>0</v>
      </c>
      <c r="AQ439">
        <f>VLOOKUP($AC439,LS_Coint_BD!$B$3:$AQ$1079,AQ$2)</f>
        <v>0</v>
      </c>
      <c r="AR439">
        <f>VLOOKUP($AC439,LS_Coint_BD!$B$3:$AQ$1079,AR$2)</f>
        <v>1.2432687401222999</v>
      </c>
      <c r="AS439">
        <f>VLOOKUP($AC439,LS_Coint_BD!$B$3:$AQ$1079,AS$2)</f>
        <v>1.26690516893942</v>
      </c>
      <c r="AT439">
        <f>VLOOKUP($AC439,LS_Coint_BD!$B$3:$AQ$1079,AT$2)</f>
        <v>1.25428700555712</v>
      </c>
      <c r="AU439">
        <f>VLOOKUP($AC439,LS_Coint_BD!$B$3:$AQ$1079,AU$2)</f>
        <v>2.5113440625736998</v>
      </c>
      <c r="AV439">
        <f>VLOOKUP($AC439,LS_Coint_BD!$B$3:$AQ$1079,AV$2)</f>
        <v>-2.4513724383723502E-15</v>
      </c>
      <c r="AW439">
        <f>VLOOKUP($AC439,LS_Coint_BD!$B$3:$AQ$1079,AW$2)</f>
        <v>-2.9605947323337501E-16</v>
      </c>
      <c r="AX439">
        <f>VLOOKUP($AC439,LS_Coint_BD!$B$3:$AQ$1079,AX$2)</f>
        <v>0</v>
      </c>
      <c r="AY439">
        <f>VLOOKUP($AC439,LS_Coint_BD!$B$3:$AQ$1079,AY$2)</f>
        <v>0</v>
      </c>
      <c r="AZ439">
        <f>VLOOKUP($AC439,LS_Coint_BD!$B$3:$AQ$1079,AZ$2)</f>
        <v>2.0526790144180702E-15</v>
      </c>
      <c r="BA439">
        <f>VLOOKUP($AC439,LS_Coint_BD!$B$3:$AQ$1079,BA$2)</f>
        <v>5.1514348342607299E-16</v>
      </c>
      <c r="BB439">
        <f>VLOOKUP($AC439,LS_Coint_BD!$B$3:$AQ$1079,BB$2)</f>
        <v>1.0981115007201501E-15</v>
      </c>
      <c r="BC439">
        <f>VLOOKUP($AC439,LS_Coint_BD!$B$3:$AQ$1079,BC$2)</f>
        <v>9.0949470177292806E-16</v>
      </c>
      <c r="BD439">
        <f t="shared" si="309"/>
        <v>1.2992834516535317</v>
      </c>
      <c r="BE439">
        <f t="shared" si="310"/>
        <v>2.0351866160038994</v>
      </c>
      <c r="BF439">
        <f t="shared" si="311"/>
        <v>0</v>
      </c>
      <c r="BG439">
        <f t="shared" si="312"/>
        <v>0</v>
      </c>
      <c r="BH439">
        <f t="shared" si="313"/>
        <v>2.4865374802446021</v>
      </c>
      <c r="BI439">
        <f t="shared" si="314"/>
        <v>-2.5338103378788395</v>
      </c>
      <c r="BJ439">
        <f t="shared" si="315"/>
        <v>2.5085740111142409</v>
      </c>
      <c r="BK439">
        <f t="shared" si="316"/>
        <v>-5.0226881251473987</v>
      </c>
      <c r="BL439">
        <f t="shared" si="317"/>
        <v>1.2992834516535365</v>
      </c>
      <c r="BN439" s="30" t="b">
        <f t="shared" si="301"/>
        <v>0</v>
      </c>
      <c r="BO439" s="30" t="b">
        <f t="shared" si="302"/>
        <v>0</v>
      </c>
      <c r="BP439" s="30" t="b">
        <f t="shared" si="303"/>
        <v>0</v>
      </c>
      <c r="BQ439" s="30" t="b">
        <f t="shared" si="304"/>
        <v>0</v>
      </c>
      <c r="BR439" s="30" t="b">
        <f t="shared" si="305"/>
        <v>0</v>
      </c>
      <c r="BS439" s="30" t="b">
        <f t="shared" si="306"/>
        <v>0</v>
      </c>
      <c r="BT439" s="30" t="b">
        <f t="shared" si="307"/>
        <v>0</v>
      </c>
      <c r="BU439" s="30" t="b">
        <f t="shared" si="308"/>
        <v>0</v>
      </c>
    </row>
    <row r="440" spans="2:73" x14ac:dyDescent="0.3">
      <c r="B440" s="17" t="str">
        <f>VLOOKUP($AC440,LS_Coint_BD!$B$3:$D$1079,2)</f>
        <v>GGBR4</v>
      </c>
      <c r="C440" s="87" t="str">
        <f>VLOOKUP($AC440,LS_Coint_BD!$B$3:$D$1079,3)</f>
        <v>IRBR3</v>
      </c>
      <c r="D440" s="68">
        <f t="shared" si="318"/>
        <v>-0.3418193909468652</v>
      </c>
      <c r="E440" s="65">
        <f t="shared" si="319"/>
        <v>-1.5549801600450026</v>
      </c>
      <c r="F440" s="69">
        <f t="shared" si="320"/>
        <v>-1.0366534400300018</v>
      </c>
      <c r="G440" s="68">
        <f t="shared" si="321"/>
        <v>-0.31401533100104118</v>
      </c>
      <c r="H440" s="65">
        <f t="shared" si="322"/>
        <v>-1.8042694931068348</v>
      </c>
      <c r="I440" s="69">
        <f t="shared" si="323"/>
        <v>-1.2028463287378899</v>
      </c>
      <c r="J440" s="68">
        <f t="shared" si="324"/>
        <v>-0.21417325626535089</v>
      </c>
      <c r="K440" s="65">
        <f t="shared" si="325"/>
        <v>-2.0684969680682492</v>
      </c>
      <c r="L440" s="69">
        <f t="shared" si="326"/>
        <v>-1.3789979787121662</v>
      </c>
      <c r="M440" s="68">
        <f t="shared" si="327"/>
        <v>-6.4270537433946728E-2</v>
      </c>
      <c r="N440" s="65">
        <f t="shared" si="328"/>
        <v>-2.6183505080572953</v>
      </c>
      <c r="O440" s="69">
        <f t="shared" si="329"/>
        <v>-1.7455670053715302</v>
      </c>
      <c r="P440" s="68">
        <f t="shared" si="330"/>
        <v>-0.18459354665204941</v>
      </c>
      <c r="Q440" s="65">
        <f t="shared" si="331"/>
        <v>-3.1931324847093605</v>
      </c>
      <c r="R440" s="69">
        <f t="shared" si="332"/>
        <v>-2.1287549898062403</v>
      </c>
      <c r="S440" s="68">
        <f t="shared" si="333"/>
        <v>-0.16967057950484765</v>
      </c>
      <c r="T440" s="65">
        <f t="shared" si="334"/>
        <v>-3.2731131366258905</v>
      </c>
      <c r="U440" s="69">
        <f t="shared" si="335"/>
        <v>-2.1820754244172602</v>
      </c>
      <c r="V440" s="68">
        <f t="shared" si="336"/>
        <v>-0.2291828574634458</v>
      </c>
      <c r="W440" s="65">
        <f t="shared" si="337"/>
        <v>-3.3276679715047179</v>
      </c>
      <c r="X440" s="69">
        <f t="shared" si="338"/>
        <v>-2.2184453143364786</v>
      </c>
      <c r="Y440" s="68">
        <f t="shared" si="339"/>
        <v>-3.2316931638497568</v>
      </c>
      <c r="Z440" s="65">
        <f t="shared" si="340"/>
        <v>-21.035200391221654</v>
      </c>
      <c r="AA440" s="69">
        <f t="shared" si="341"/>
        <v>-14.023466927481103</v>
      </c>
      <c r="AB440" s="98">
        <f>SUMIF(BN440:BU440,"VERDADEIRO",BN$3:$BU439)</f>
        <v>0</v>
      </c>
      <c r="AC440" s="97">
        <f t="shared" si="300"/>
        <v>437</v>
      </c>
      <c r="AD440">
        <f>RTD("tryd.rtdserver",,"COT",B440,"ULT")</f>
        <v>24.2</v>
      </c>
      <c r="AE440">
        <f>RTD("tryd.rtdserver",,"COT",C440,"ULT")</f>
        <v>6.91</v>
      </c>
      <c r="AF440">
        <f>VLOOKUP($AC440,LS_Coint_BD!$B$3:$AQ$1079,AF$2)*$AD440+VLOOKUP($AC440,LS_Coint_BD!$B$3:$AQ$1079,AF$2+1)</f>
        <v>7.2518193909468653</v>
      </c>
      <c r="AG440">
        <f>VLOOKUP($AC440,LS_Coint_BD!$B$3:$AQ$1079,AG$2)*$AD440+VLOOKUP($AC440,LS_Coint_BD!$B$3:$AQ$1079,AG$2+1)</f>
        <v>7.2240153310010413</v>
      </c>
      <c r="AH440">
        <f>VLOOKUP($AC440,LS_Coint_BD!$B$3:$AQ$1079,AH$2)*$AD440+VLOOKUP($AC440,LS_Coint_BD!$B$3:$AQ$1079,AH$2+1)</f>
        <v>7.124173256265351</v>
      </c>
      <c r="AI440">
        <f>VLOOKUP($AC440,LS_Coint_BD!$B$3:$AQ$1079,AI$2)*$AD440+VLOOKUP($AC440,LS_Coint_BD!$B$3:$AQ$1079,AI$2+1)</f>
        <v>6.9742705374339469</v>
      </c>
      <c r="AJ440">
        <f>VLOOKUP($AC440,LS_Coint_BD!$B$3:$AQ$1079,AJ$2)*$AD440+VLOOKUP($AC440,LS_Coint_BD!$B$3:$AQ$1079,AJ$2+1)</f>
        <v>7.0945935466520496</v>
      </c>
      <c r="AK440">
        <f>VLOOKUP($AC440,LS_Coint_BD!$B$3:$AQ$1079,AK$2)*$AD440+VLOOKUP($AC440,LS_Coint_BD!$B$3:$AQ$1079,AK$2+1)</f>
        <v>7.0796705795048478</v>
      </c>
      <c r="AL440">
        <f>VLOOKUP($AC440,LS_Coint_BD!$B$3:$AQ$1079,AL$2)*$AD440+VLOOKUP($AC440,LS_Coint_BD!$B$3:$AQ$1079,AL$2+1)</f>
        <v>7.1391828574634459</v>
      </c>
      <c r="AM440">
        <f>VLOOKUP($AC440,LS_Coint_BD!$B$3:$AQ$1079,AM$2)*$AD440+VLOOKUP($AC440,LS_Coint_BD!$B$3:$AQ$1079,AM$2+1)</f>
        <v>10.141693163849757</v>
      </c>
      <c r="AN440">
        <f>VLOOKUP($AC440,LS_Coint_BD!$B$3:$AQ$1079,AN$2)</f>
        <v>0.51832672001500102</v>
      </c>
      <c r="AO440">
        <f>VLOOKUP($AC440,LS_Coint_BD!$B$3:$AQ$1079,AO$2)</f>
        <v>0.60142316436894505</v>
      </c>
      <c r="AP440">
        <f>VLOOKUP($AC440,LS_Coint_BD!$B$3:$AQ$1079,AP$2)</f>
        <v>0.689498989356083</v>
      </c>
      <c r="AQ440">
        <f>VLOOKUP($AC440,LS_Coint_BD!$B$3:$AQ$1079,AQ$2)</f>
        <v>0.87278350268576499</v>
      </c>
      <c r="AR440">
        <f>VLOOKUP($AC440,LS_Coint_BD!$B$3:$AQ$1079,AR$2)</f>
        <v>1.0643774949031199</v>
      </c>
      <c r="AS440">
        <f>VLOOKUP($AC440,LS_Coint_BD!$B$3:$AQ$1079,AS$2)</f>
        <v>1.0910377122086301</v>
      </c>
      <c r="AT440">
        <f>VLOOKUP($AC440,LS_Coint_BD!$B$3:$AQ$1079,AT$2)</f>
        <v>1.10922265716824</v>
      </c>
      <c r="AU440">
        <f>VLOOKUP($AC440,LS_Coint_BD!$B$3:$AQ$1079,AU$2)</f>
        <v>7.0117334637405504</v>
      </c>
      <c r="AV440">
        <f>VLOOKUP($AC440,LS_Coint_BD!$B$3:$AQ$1079,AV$2)</f>
        <v>1.33226762955019E-16</v>
      </c>
      <c r="AW440">
        <f>VLOOKUP($AC440,LS_Coint_BD!$B$3:$AQ$1079,AW$2)</f>
        <v>2.5165055224836901E-16</v>
      </c>
      <c r="AX440">
        <f>VLOOKUP($AC440,LS_Coint_BD!$B$3:$AQ$1079,AX$2)</f>
        <v>-1.6494742080145201E-16</v>
      </c>
      <c r="AY440">
        <f>VLOOKUP($AC440,LS_Coint_BD!$B$3:$AQ$1079,AY$2)</f>
        <v>-1.2212453270876701E-16</v>
      </c>
      <c r="AZ440">
        <f>VLOOKUP($AC440,LS_Coint_BD!$B$3:$AQ$1079,AZ$2)</f>
        <v>-4.0461461341894598E-16</v>
      </c>
      <c r="BA440">
        <f>VLOOKUP($AC440,LS_Coint_BD!$B$3:$AQ$1079,BA$2)</f>
        <v>-1.7763568394002501E-16</v>
      </c>
      <c r="BB440">
        <f>VLOOKUP($AC440,LS_Coint_BD!$B$3:$AQ$1079,BB$2)</f>
        <v>1.2273010890401699E-15</v>
      </c>
      <c r="BC440">
        <f>VLOOKUP($AC440,LS_Coint_BD!$B$3:$AQ$1079,BC$2)</f>
        <v>-1.36424205265939E-15</v>
      </c>
      <c r="BD440">
        <f t="shared" si="309"/>
        <v>-1.0366534400300018</v>
      </c>
      <c r="BE440">
        <f t="shared" si="310"/>
        <v>-1.2028463287378899</v>
      </c>
      <c r="BF440">
        <f t="shared" si="311"/>
        <v>-1.3789979787121662</v>
      </c>
      <c r="BG440">
        <f t="shared" si="312"/>
        <v>-1.7455670053715302</v>
      </c>
      <c r="BH440">
        <f t="shared" si="313"/>
        <v>-2.1287549898062403</v>
      </c>
      <c r="BI440">
        <f t="shared" si="314"/>
        <v>-2.1820754244172602</v>
      </c>
      <c r="BJ440">
        <f t="shared" si="315"/>
        <v>-2.2184453143364786</v>
      </c>
      <c r="BK440">
        <f t="shared" si="316"/>
        <v>-14.023466927481103</v>
      </c>
      <c r="BL440">
        <f t="shared" si="317"/>
        <v>-1.036653440030002</v>
      </c>
      <c r="BN440" s="19" t="b">
        <f t="shared" si="301"/>
        <v>0</v>
      </c>
      <c r="BO440" s="19" t="b">
        <f t="shared" si="302"/>
        <v>0</v>
      </c>
      <c r="BP440" s="19" t="b">
        <f t="shared" si="303"/>
        <v>0</v>
      </c>
      <c r="BQ440" s="19" t="b">
        <f t="shared" si="304"/>
        <v>0</v>
      </c>
      <c r="BR440" s="19" t="b">
        <f t="shared" si="305"/>
        <v>0</v>
      </c>
      <c r="BS440" s="19" t="b">
        <f t="shared" si="306"/>
        <v>0</v>
      </c>
      <c r="BT440" s="19" t="b">
        <f t="shared" si="307"/>
        <v>0</v>
      </c>
      <c r="BU440" s="19" t="b">
        <f t="shared" si="308"/>
        <v>0</v>
      </c>
    </row>
    <row r="441" spans="2:73" x14ac:dyDescent="0.3">
      <c r="B441" s="17" t="str">
        <f>VLOOKUP($AC441,LS_Coint_BD!$B$3:$D$1079,2)</f>
        <v>GGBR4</v>
      </c>
      <c r="C441" s="87" t="str">
        <f>VLOOKUP($AC441,LS_Coint_BD!$B$3:$D$1079,3)</f>
        <v>LCAM3</v>
      </c>
      <c r="D441" s="70">
        <f t="shared" si="318"/>
        <v>0</v>
      </c>
      <c r="E441" s="66">
        <f t="shared" si="319"/>
        <v>0</v>
      </c>
      <c r="F441" s="71">
        <f t="shared" si="320"/>
        <v>0</v>
      </c>
      <c r="G441" s="70">
        <f t="shared" si="321"/>
        <v>0</v>
      </c>
      <c r="H441" s="66">
        <f t="shared" si="322"/>
        <v>0</v>
      </c>
      <c r="I441" s="71">
        <f t="shared" si="323"/>
        <v>0</v>
      </c>
      <c r="J441" s="70">
        <f t="shared" si="324"/>
        <v>0.41868395459325569</v>
      </c>
      <c r="K441" s="66">
        <f t="shared" si="325"/>
        <v>4.9065202369908292</v>
      </c>
      <c r="L441" s="71">
        <f t="shared" si="326"/>
        <v>3.2710134913272197</v>
      </c>
      <c r="M441" s="70">
        <f t="shared" si="327"/>
        <v>0.38082204047135448</v>
      </c>
      <c r="N441" s="66">
        <f t="shared" si="328"/>
        <v>4.6281021526129855</v>
      </c>
      <c r="O441" s="71">
        <f t="shared" si="329"/>
        <v>3.0854014350753234</v>
      </c>
      <c r="P441" s="70">
        <f t="shared" si="330"/>
        <v>0.37332629525303318</v>
      </c>
      <c r="Q441" s="66">
        <f t="shared" si="331"/>
        <v>4.3883040493486556</v>
      </c>
      <c r="R441" s="71">
        <f t="shared" si="332"/>
        <v>2.9255360328991036</v>
      </c>
      <c r="S441" s="70">
        <f t="shared" si="333"/>
        <v>0.33880919362247042</v>
      </c>
      <c r="T441" s="66">
        <f t="shared" si="334"/>
        <v>4.3653943665422172</v>
      </c>
      <c r="U441" s="71">
        <f t="shared" si="335"/>
        <v>2.9102629110281448</v>
      </c>
      <c r="V441" s="70">
        <f t="shared" si="336"/>
        <v>0.29725365092377487</v>
      </c>
      <c r="W441" s="66">
        <f t="shared" si="337"/>
        <v>4.242792159495691</v>
      </c>
      <c r="X441" s="71">
        <f t="shared" si="338"/>
        <v>2.8285281063304608</v>
      </c>
      <c r="Y441" s="70">
        <f t="shared" si="339"/>
        <v>0.21506807947221063</v>
      </c>
      <c r="Z441" s="66">
        <f t="shared" si="340"/>
        <v>4.1663230702238954</v>
      </c>
      <c r="AA441" s="71">
        <f t="shared" si="341"/>
        <v>2.7775487134825969</v>
      </c>
      <c r="AB441" s="98">
        <f>SUMIF(BN441:BU441,"VERDADEIRO",BN$3:$BU440)</f>
        <v>0</v>
      </c>
      <c r="AC441" s="97">
        <f t="shared" si="300"/>
        <v>438</v>
      </c>
      <c r="AD441">
        <f>RTD("tryd.rtdserver",,"COT",B441,"ULT")</f>
        <v>24.2</v>
      </c>
      <c r="AE441">
        <f>RTD("tryd.rtdserver",,"COT",C441,"ULT")</f>
        <v>27.62</v>
      </c>
      <c r="AF441">
        <f>VLOOKUP($AC441,LS_Coint_BD!$B$3:$AQ$1079,AF$2)*$AD441+VLOOKUP($AC441,LS_Coint_BD!$B$3:$AQ$1079,AF$2+1)</f>
        <v>0</v>
      </c>
      <c r="AG441">
        <f>VLOOKUP($AC441,LS_Coint_BD!$B$3:$AQ$1079,AG$2)*$AD441+VLOOKUP($AC441,LS_Coint_BD!$B$3:$AQ$1079,AG$2+1)</f>
        <v>0</v>
      </c>
      <c r="AH441">
        <f>VLOOKUP($AC441,LS_Coint_BD!$B$3:$AQ$1079,AH$2)*$AD441+VLOOKUP($AC441,LS_Coint_BD!$B$3:$AQ$1079,AH$2+1)</f>
        <v>27.201316045406745</v>
      </c>
      <c r="AI441">
        <f>VLOOKUP($AC441,LS_Coint_BD!$B$3:$AQ$1079,AI$2)*$AD441+VLOOKUP($AC441,LS_Coint_BD!$B$3:$AQ$1079,AI$2+1)</f>
        <v>27.239177959528647</v>
      </c>
      <c r="AJ441">
        <f>VLOOKUP($AC441,LS_Coint_BD!$B$3:$AQ$1079,AJ$2)*$AD441+VLOOKUP($AC441,LS_Coint_BD!$B$3:$AQ$1079,AJ$2+1)</f>
        <v>27.246673704746968</v>
      </c>
      <c r="AK441">
        <f>VLOOKUP($AC441,LS_Coint_BD!$B$3:$AQ$1079,AK$2)*$AD441+VLOOKUP($AC441,LS_Coint_BD!$B$3:$AQ$1079,AK$2+1)</f>
        <v>27.281190806377531</v>
      </c>
      <c r="AL441">
        <f>VLOOKUP($AC441,LS_Coint_BD!$B$3:$AQ$1079,AL$2)*$AD441+VLOOKUP($AC441,LS_Coint_BD!$B$3:$AQ$1079,AL$2+1)</f>
        <v>27.322746349076226</v>
      </c>
      <c r="AM441">
        <f>VLOOKUP($AC441,LS_Coint_BD!$B$3:$AQ$1079,AM$2)*$AD441+VLOOKUP($AC441,LS_Coint_BD!$B$3:$AQ$1079,AM$2+1)</f>
        <v>27.40493192052779</v>
      </c>
      <c r="AN441">
        <f>VLOOKUP($AC441,LS_Coint_BD!$B$3:$AQ$1079,AN$2)</f>
        <v>0</v>
      </c>
      <c r="AO441">
        <f>VLOOKUP($AC441,LS_Coint_BD!$B$3:$AQ$1079,AO$2)</f>
        <v>0</v>
      </c>
      <c r="AP441">
        <f>VLOOKUP($AC441,LS_Coint_BD!$B$3:$AQ$1079,AP$2)</f>
        <v>1.6355067456636101</v>
      </c>
      <c r="AQ441">
        <f>VLOOKUP($AC441,LS_Coint_BD!$B$3:$AQ$1079,AQ$2)</f>
        <v>1.5427007175376599</v>
      </c>
      <c r="AR441">
        <f>VLOOKUP($AC441,LS_Coint_BD!$B$3:$AQ$1079,AR$2)</f>
        <v>1.46276801644955</v>
      </c>
      <c r="AS441">
        <f>VLOOKUP($AC441,LS_Coint_BD!$B$3:$AQ$1079,AS$2)</f>
        <v>1.45513145551407</v>
      </c>
      <c r="AT441">
        <f>VLOOKUP($AC441,LS_Coint_BD!$B$3:$AQ$1079,AT$2)</f>
        <v>1.41426405316523</v>
      </c>
      <c r="AU441">
        <f>VLOOKUP($AC441,LS_Coint_BD!$B$3:$AQ$1079,AU$2)</f>
        <v>1.3887743567413</v>
      </c>
      <c r="AV441">
        <f>VLOOKUP($AC441,LS_Coint_BD!$B$3:$AQ$1079,AV$2)</f>
        <v>0</v>
      </c>
      <c r="AW441">
        <f>VLOOKUP($AC441,LS_Coint_BD!$B$3:$AQ$1079,AW$2)</f>
        <v>0</v>
      </c>
      <c r="AX441">
        <f>VLOOKUP($AC441,LS_Coint_BD!$B$3:$AQ$1079,AX$2)</f>
        <v>-2.5376526277146399E-16</v>
      </c>
      <c r="AY441">
        <f>VLOOKUP($AC441,LS_Coint_BD!$B$3:$AQ$1079,AY$2)</f>
        <v>3.7303493627405301E-15</v>
      </c>
      <c r="AZ441">
        <f>VLOOKUP($AC441,LS_Coint_BD!$B$3:$AQ$1079,AZ$2)</f>
        <v>3.4737644859382698E-15</v>
      </c>
      <c r="BA441">
        <f>VLOOKUP($AC441,LS_Coint_BD!$B$3:$AQ$1079,BA$2)</f>
        <v>5.0448534238967103E-15</v>
      </c>
      <c r="BB441">
        <f>VLOOKUP($AC441,LS_Coint_BD!$B$3:$AQ$1079,BB$2)</f>
        <v>1.0173680080201399E-15</v>
      </c>
      <c r="BC441">
        <f>VLOOKUP($AC441,LS_Coint_BD!$B$3:$AQ$1079,BC$2)</f>
        <v>-2.90611978925881E-15</v>
      </c>
      <c r="BD441">
        <f t="shared" si="309"/>
        <v>0</v>
      </c>
      <c r="BE441">
        <f t="shared" si="310"/>
        <v>0</v>
      </c>
      <c r="BF441">
        <f t="shared" si="311"/>
        <v>3.2710134913272197</v>
      </c>
      <c r="BG441">
        <f t="shared" si="312"/>
        <v>3.0854014350753234</v>
      </c>
      <c r="BH441">
        <f t="shared" si="313"/>
        <v>2.9255360328991036</v>
      </c>
      <c r="BI441">
        <f t="shared" si="314"/>
        <v>2.9102629110281448</v>
      </c>
      <c r="BJ441">
        <f t="shared" si="315"/>
        <v>2.8285281063304608</v>
      </c>
      <c r="BK441">
        <f t="shared" si="316"/>
        <v>2.7775487134825969</v>
      </c>
      <c r="BL441">
        <f t="shared" si="317"/>
        <v>0</v>
      </c>
      <c r="BN441" s="30" t="b">
        <f t="shared" si="301"/>
        <v>0</v>
      </c>
      <c r="BO441" s="30" t="b">
        <f t="shared" si="302"/>
        <v>0</v>
      </c>
      <c r="BP441" s="30" t="b">
        <f t="shared" si="303"/>
        <v>0</v>
      </c>
      <c r="BQ441" s="30" t="b">
        <f t="shared" si="304"/>
        <v>0</v>
      </c>
      <c r="BR441" s="30" t="b">
        <f t="shared" si="305"/>
        <v>0</v>
      </c>
      <c r="BS441" s="30" t="b">
        <f t="shared" si="306"/>
        <v>0</v>
      </c>
      <c r="BT441" s="30" t="b">
        <f t="shared" si="307"/>
        <v>0</v>
      </c>
      <c r="BU441" s="30" t="b">
        <f t="shared" si="308"/>
        <v>0</v>
      </c>
    </row>
    <row r="442" spans="2:73" x14ac:dyDescent="0.3">
      <c r="B442" s="17" t="str">
        <f>VLOOKUP($AC442,LS_Coint_BD!$B$3:$D$1079,2)</f>
        <v>GGBR4</v>
      </c>
      <c r="C442" s="87" t="str">
        <f>VLOOKUP($AC442,LS_Coint_BD!$B$3:$D$1079,3)</f>
        <v>LREN3</v>
      </c>
      <c r="D442" s="68">
        <f t="shared" si="318"/>
        <v>0</v>
      </c>
      <c r="E442" s="65">
        <f t="shared" si="319"/>
        <v>0</v>
      </c>
      <c r="F442" s="69">
        <f t="shared" si="320"/>
        <v>0</v>
      </c>
      <c r="G442" s="68">
        <f t="shared" si="321"/>
        <v>0</v>
      </c>
      <c r="H442" s="65">
        <f t="shared" si="322"/>
        <v>0</v>
      </c>
      <c r="I442" s="69">
        <f t="shared" si="323"/>
        <v>0</v>
      </c>
      <c r="J442" s="68">
        <f t="shared" si="324"/>
        <v>0</v>
      </c>
      <c r="K442" s="65">
        <f t="shared" si="325"/>
        <v>0</v>
      </c>
      <c r="L442" s="69">
        <f t="shared" si="326"/>
        <v>0</v>
      </c>
      <c r="M442" s="68">
        <f t="shared" si="327"/>
        <v>-1.8101127492995559</v>
      </c>
      <c r="N442" s="65">
        <f t="shared" si="328"/>
        <v>-6.756715711001938</v>
      </c>
      <c r="O442" s="69">
        <f t="shared" si="329"/>
        <v>-4.5044771406679587</v>
      </c>
      <c r="P442" s="68">
        <f t="shared" si="330"/>
        <v>-2.0642469704804682</v>
      </c>
      <c r="Q442" s="65">
        <f t="shared" si="331"/>
        <v>-7.2488564655751766</v>
      </c>
      <c r="R442" s="69">
        <f t="shared" si="332"/>
        <v>-4.8325709770501177</v>
      </c>
      <c r="S442" s="68">
        <f t="shared" si="333"/>
        <v>-2.4461045990828296</v>
      </c>
      <c r="T442" s="65">
        <f t="shared" si="334"/>
        <v>-8.1474329622731414</v>
      </c>
      <c r="U442" s="69">
        <f t="shared" si="335"/>
        <v>-5.4316219748487606</v>
      </c>
      <c r="V442" s="68">
        <f t="shared" si="336"/>
        <v>-2.8389707631108578</v>
      </c>
      <c r="W442" s="65">
        <f t="shared" si="337"/>
        <v>-8.6210565820367435</v>
      </c>
      <c r="X442" s="69">
        <f t="shared" si="338"/>
        <v>-5.7473710546911629</v>
      </c>
      <c r="Y442" s="68">
        <f t="shared" si="339"/>
        <v>-4.4400774297919554</v>
      </c>
      <c r="Z442" s="65">
        <f t="shared" si="340"/>
        <v>-14.268563409235647</v>
      </c>
      <c r="AA442" s="69">
        <f t="shared" si="341"/>
        <v>-9.5123756061570983</v>
      </c>
      <c r="AB442" s="98">
        <f>SUMIF(BN442:BU442,"VERDADEIRO",BN$3:$BU441)</f>
        <v>0</v>
      </c>
      <c r="AC442" s="97">
        <f t="shared" si="300"/>
        <v>439</v>
      </c>
      <c r="AD442">
        <f>RTD("tryd.rtdserver",,"COT",B442,"ULT")</f>
        <v>24.2</v>
      </c>
      <c r="AE442">
        <f>RTD("tryd.rtdserver",,"COT",C442,"ULT")</f>
        <v>41.01</v>
      </c>
      <c r="AF442">
        <f>VLOOKUP($AC442,LS_Coint_BD!$B$3:$AQ$1079,AF$2)*$AD442+VLOOKUP($AC442,LS_Coint_BD!$B$3:$AQ$1079,AF$2+1)</f>
        <v>0</v>
      </c>
      <c r="AG442">
        <f>VLOOKUP($AC442,LS_Coint_BD!$B$3:$AQ$1079,AG$2)*$AD442+VLOOKUP($AC442,LS_Coint_BD!$B$3:$AQ$1079,AG$2+1)</f>
        <v>0</v>
      </c>
      <c r="AH442">
        <f>VLOOKUP($AC442,LS_Coint_BD!$B$3:$AQ$1079,AH$2)*$AD442+VLOOKUP($AC442,LS_Coint_BD!$B$3:$AQ$1079,AH$2+1)</f>
        <v>0</v>
      </c>
      <c r="AI442">
        <f>VLOOKUP($AC442,LS_Coint_BD!$B$3:$AQ$1079,AI$2)*$AD442+VLOOKUP($AC442,LS_Coint_BD!$B$3:$AQ$1079,AI$2+1)</f>
        <v>42.820112749299554</v>
      </c>
      <c r="AJ442">
        <f>VLOOKUP($AC442,LS_Coint_BD!$B$3:$AQ$1079,AJ$2)*$AD442+VLOOKUP($AC442,LS_Coint_BD!$B$3:$AQ$1079,AJ$2+1)</f>
        <v>43.074246970480466</v>
      </c>
      <c r="AK442">
        <f>VLOOKUP($AC442,LS_Coint_BD!$B$3:$AQ$1079,AK$2)*$AD442+VLOOKUP($AC442,LS_Coint_BD!$B$3:$AQ$1079,AK$2+1)</f>
        <v>43.456104599082828</v>
      </c>
      <c r="AL442">
        <f>VLOOKUP($AC442,LS_Coint_BD!$B$3:$AQ$1079,AL$2)*$AD442+VLOOKUP($AC442,LS_Coint_BD!$B$3:$AQ$1079,AL$2+1)</f>
        <v>43.848970763110856</v>
      </c>
      <c r="AM442">
        <f>VLOOKUP($AC442,LS_Coint_BD!$B$3:$AQ$1079,AM$2)*$AD442+VLOOKUP($AC442,LS_Coint_BD!$B$3:$AQ$1079,AM$2+1)</f>
        <v>45.450077429791953</v>
      </c>
      <c r="AN442">
        <f>VLOOKUP($AC442,LS_Coint_BD!$B$3:$AQ$1079,AN$2)</f>
        <v>0</v>
      </c>
      <c r="AO442">
        <f>VLOOKUP($AC442,LS_Coint_BD!$B$3:$AQ$1079,AO$2)</f>
        <v>0</v>
      </c>
      <c r="AP442">
        <f>VLOOKUP($AC442,LS_Coint_BD!$B$3:$AQ$1079,AP$2)</f>
        <v>0</v>
      </c>
      <c r="AQ442">
        <f>VLOOKUP($AC442,LS_Coint_BD!$B$3:$AQ$1079,AQ$2)</f>
        <v>2.2522385703339798</v>
      </c>
      <c r="AR442">
        <f>VLOOKUP($AC442,LS_Coint_BD!$B$3:$AQ$1079,AR$2)</f>
        <v>2.4162854885250602</v>
      </c>
      <c r="AS442">
        <f>VLOOKUP($AC442,LS_Coint_BD!$B$3:$AQ$1079,AS$2)</f>
        <v>2.7158109874243799</v>
      </c>
      <c r="AT442">
        <f>VLOOKUP($AC442,LS_Coint_BD!$B$3:$AQ$1079,AT$2)</f>
        <v>2.8736855273455801</v>
      </c>
      <c r="AU442">
        <f>VLOOKUP($AC442,LS_Coint_BD!$B$3:$AQ$1079,AU$2)</f>
        <v>4.75618780307855</v>
      </c>
      <c r="AV442">
        <f>VLOOKUP($AC442,LS_Coint_BD!$B$3:$AQ$1079,AV$2)</f>
        <v>0</v>
      </c>
      <c r="AW442">
        <f>VLOOKUP($AC442,LS_Coint_BD!$B$3:$AQ$1079,AW$2)</f>
        <v>0</v>
      </c>
      <c r="AX442">
        <f>VLOOKUP($AC442,LS_Coint_BD!$B$3:$AQ$1079,AX$2)</f>
        <v>0</v>
      </c>
      <c r="AY442">
        <f>VLOOKUP($AC442,LS_Coint_BD!$B$3:$AQ$1079,AY$2)</f>
        <v>8.8817841970012504E-16</v>
      </c>
      <c r="AZ442">
        <f>VLOOKUP($AC442,LS_Coint_BD!$B$3:$AQ$1079,AZ$2)</f>
        <v>2.6053233644537001E-15</v>
      </c>
      <c r="BA442">
        <f>VLOOKUP($AC442,LS_Coint_BD!$B$3:$AQ$1079,BA$2)</f>
        <v>-4.6185277824406504E-16</v>
      </c>
      <c r="BB442">
        <f>VLOOKUP($AC442,LS_Coint_BD!$B$3:$AQ$1079,BB$2)</f>
        <v>-2.3254125897603298E-15</v>
      </c>
      <c r="BC442">
        <f>VLOOKUP($AC442,LS_Coint_BD!$B$3:$AQ$1079,BC$2)</f>
        <v>1.9326762412674699E-15</v>
      </c>
      <c r="BD442">
        <f t="shared" si="309"/>
        <v>0</v>
      </c>
      <c r="BE442">
        <f t="shared" si="310"/>
        <v>0</v>
      </c>
      <c r="BF442">
        <f t="shared" si="311"/>
        <v>0</v>
      </c>
      <c r="BG442">
        <f t="shared" si="312"/>
        <v>-4.5044771406679587</v>
      </c>
      <c r="BH442">
        <f t="shared" si="313"/>
        <v>-4.8325709770501177</v>
      </c>
      <c r="BI442">
        <f t="shared" si="314"/>
        <v>-5.4316219748487606</v>
      </c>
      <c r="BJ442">
        <f t="shared" si="315"/>
        <v>-5.7473710546911629</v>
      </c>
      <c r="BK442">
        <f t="shared" si="316"/>
        <v>-9.5123756061570983</v>
      </c>
      <c r="BL442">
        <f t="shared" si="317"/>
        <v>0</v>
      </c>
      <c r="BN442" s="19" t="b">
        <f t="shared" si="301"/>
        <v>0</v>
      </c>
      <c r="BO442" s="19" t="b">
        <f t="shared" si="302"/>
        <v>0</v>
      </c>
      <c r="BP442" s="19" t="b">
        <f t="shared" si="303"/>
        <v>0</v>
      </c>
      <c r="BQ442" s="19" t="b">
        <f t="shared" si="304"/>
        <v>0</v>
      </c>
      <c r="BR442" s="19" t="b">
        <f t="shared" si="305"/>
        <v>0</v>
      </c>
      <c r="BS442" s="19" t="b">
        <f t="shared" si="306"/>
        <v>0</v>
      </c>
      <c r="BT442" s="19" t="b">
        <f t="shared" si="307"/>
        <v>0</v>
      </c>
      <c r="BU442" s="19" t="b">
        <f t="shared" si="308"/>
        <v>0</v>
      </c>
    </row>
    <row r="443" spans="2:73" x14ac:dyDescent="0.3">
      <c r="B443" s="17" t="str">
        <f>VLOOKUP($AC443,LS_Coint_BD!$B$3:$D$1079,2)</f>
        <v>GGBR4</v>
      </c>
      <c r="C443" s="87" t="str">
        <f>VLOOKUP($AC443,LS_Coint_BD!$B$3:$D$1079,3)</f>
        <v>MGLU3</v>
      </c>
      <c r="D443" s="70">
        <f t="shared" si="318"/>
        <v>0</v>
      </c>
      <c r="E443" s="66">
        <f t="shared" si="319"/>
        <v>0</v>
      </c>
      <c r="F443" s="71">
        <f t="shared" si="320"/>
        <v>0</v>
      </c>
      <c r="G443" s="70">
        <f t="shared" si="321"/>
        <v>1.2694762018824512</v>
      </c>
      <c r="H443" s="66">
        <f t="shared" si="322"/>
        <v>4.1621366583452994</v>
      </c>
      <c r="I443" s="71">
        <f t="shared" si="323"/>
        <v>2.7747577722301995</v>
      </c>
      <c r="J443" s="70">
        <f t="shared" si="324"/>
        <v>1.1780687823097011</v>
      </c>
      <c r="K443" s="66">
        <f t="shared" si="325"/>
        <v>4.1132189336020186</v>
      </c>
      <c r="L443" s="71">
        <f t="shared" si="326"/>
        <v>2.7421459557346788</v>
      </c>
      <c r="M443" s="70">
        <f t="shared" si="327"/>
        <v>0.95529082356846828</v>
      </c>
      <c r="N443" s="66">
        <f t="shared" si="328"/>
        <v>4.4881214865838785</v>
      </c>
      <c r="O443" s="71">
        <f t="shared" si="329"/>
        <v>2.9920809910559187</v>
      </c>
      <c r="P443" s="70">
        <f t="shared" si="330"/>
        <v>0.7309186215913428</v>
      </c>
      <c r="Q443" s="66">
        <f t="shared" si="331"/>
        <v>4.8196632828582908</v>
      </c>
      <c r="R443" s="71">
        <f t="shared" si="332"/>
        <v>3.2131088552388607</v>
      </c>
      <c r="S443" s="70">
        <f t="shared" si="333"/>
        <v>0.46894814355572834</v>
      </c>
      <c r="T443" s="66">
        <f t="shared" si="334"/>
        <v>5.1903187965498612</v>
      </c>
      <c r="U443" s="71">
        <f t="shared" si="335"/>
        <v>3.4602125310332408</v>
      </c>
      <c r="V443" s="70">
        <f t="shared" si="336"/>
        <v>0.12320202468012909</v>
      </c>
      <c r="W443" s="66">
        <f t="shared" si="337"/>
        <v>5.797520899641154</v>
      </c>
      <c r="X443" s="71">
        <f t="shared" si="338"/>
        <v>3.8650139330941027</v>
      </c>
      <c r="Y443" s="70">
        <f t="shared" si="339"/>
        <v>0</v>
      </c>
      <c r="Z443" s="66">
        <f t="shared" si="340"/>
        <v>0</v>
      </c>
      <c r="AA443" s="71">
        <f t="shared" si="341"/>
        <v>0</v>
      </c>
      <c r="AB443" s="98">
        <f>SUMIF(BN443:BU443,"VERDADEIRO",BN$3:$BU442)</f>
        <v>0</v>
      </c>
      <c r="AC443" s="97">
        <f t="shared" si="300"/>
        <v>440</v>
      </c>
      <c r="AD443">
        <f>RTD("tryd.rtdserver",,"COT",B443,"ULT")</f>
        <v>24.2</v>
      </c>
      <c r="AE443">
        <f>RTD("tryd.rtdserver",,"COT",C443,"ULT")</f>
        <v>25.85</v>
      </c>
      <c r="AF443">
        <f>VLOOKUP($AC443,LS_Coint_BD!$B$3:$AQ$1079,AF$2)*$AD443+VLOOKUP($AC443,LS_Coint_BD!$B$3:$AQ$1079,AF$2+1)</f>
        <v>0</v>
      </c>
      <c r="AG443">
        <f>VLOOKUP($AC443,LS_Coint_BD!$B$3:$AQ$1079,AG$2)*$AD443+VLOOKUP($AC443,LS_Coint_BD!$B$3:$AQ$1079,AG$2+1)</f>
        <v>24.58052379811755</v>
      </c>
      <c r="AH443">
        <f>VLOOKUP($AC443,LS_Coint_BD!$B$3:$AQ$1079,AH$2)*$AD443+VLOOKUP($AC443,LS_Coint_BD!$B$3:$AQ$1079,AH$2+1)</f>
        <v>24.6719312176903</v>
      </c>
      <c r="AI443">
        <f>VLOOKUP($AC443,LS_Coint_BD!$B$3:$AQ$1079,AI$2)*$AD443+VLOOKUP($AC443,LS_Coint_BD!$B$3:$AQ$1079,AI$2+1)</f>
        <v>24.894709176431533</v>
      </c>
      <c r="AJ443">
        <f>VLOOKUP($AC443,LS_Coint_BD!$B$3:$AQ$1079,AJ$2)*$AD443+VLOOKUP($AC443,LS_Coint_BD!$B$3:$AQ$1079,AJ$2+1)</f>
        <v>25.119081378408659</v>
      </c>
      <c r="AK443">
        <f>VLOOKUP($AC443,LS_Coint_BD!$B$3:$AQ$1079,AK$2)*$AD443+VLOOKUP($AC443,LS_Coint_BD!$B$3:$AQ$1079,AK$2+1)</f>
        <v>25.381051856444273</v>
      </c>
      <c r="AL443">
        <f>VLOOKUP($AC443,LS_Coint_BD!$B$3:$AQ$1079,AL$2)*$AD443+VLOOKUP($AC443,LS_Coint_BD!$B$3:$AQ$1079,AL$2+1)</f>
        <v>25.726797975319872</v>
      </c>
      <c r="AM443">
        <f>VLOOKUP($AC443,LS_Coint_BD!$B$3:$AQ$1079,AM$2)*$AD443+VLOOKUP($AC443,LS_Coint_BD!$B$3:$AQ$1079,AM$2+1)</f>
        <v>0</v>
      </c>
      <c r="AN443">
        <f>VLOOKUP($AC443,LS_Coint_BD!$B$3:$AQ$1079,AN$2)</f>
        <v>0</v>
      </c>
      <c r="AO443">
        <f>VLOOKUP($AC443,LS_Coint_BD!$B$3:$AQ$1079,AO$2)</f>
        <v>1.3873788861151</v>
      </c>
      <c r="AP443">
        <f>VLOOKUP($AC443,LS_Coint_BD!$B$3:$AQ$1079,AP$2)</f>
        <v>1.3710729778673401</v>
      </c>
      <c r="AQ443">
        <f>VLOOKUP($AC443,LS_Coint_BD!$B$3:$AQ$1079,AQ$2)</f>
        <v>1.49604049552796</v>
      </c>
      <c r="AR443">
        <f>VLOOKUP($AC443,LS_Coint_BD!$B$3:$AQ$1079,AR$2)</f>
        <v>1.6065544276194299</v>
      </c>
      <c r="AS443">
        <f>VLOOKUP($AC443,LS_Coint_BD!$B$3:$AQ$1079,AS$2)</f>
        <v>1.7301062655166199</v>
      </c>
      <c r="AT443">
        <f>VLOOKUP($AC443,LS_Coint_BD!$B$3:$AQ$1079,AT$2)</f>
        <v>1.93250696654705</v>
      </c>
      <c r="AU443">
        <f>VLOOKUP($AC443,LS_Coint_BD!$B$3:$AQ$1079,AU$2)</f>
        <v>0</v>
      </c>
      <c r="AV443">
        <f>VLOOKUP($AC443,LS_Coint_BD!$B$3:$AQ$1079,AV$2)</f>
        <v>0</v>
      </c>
      <c r="AW443">
        <f>VLOOKUP($AC443,LS_Coint_BD!$B$3:$AQ$1079,AW$2)</f>
        <v>-2.66453525910038E-16</v>
      </c>
      <c r="AX443">
        <f>VLOOKUP($AC443,LS_Coint_BD!$B$3:$AQ$1079,AX$2)</f>
        <v>-1.16732020874874E-15</v>
      </c>
      <c r="AY443">
        <f>VLOOKUP($AC443,LS_Coint_BD!$B$3:$AQ$1079,AY$2)</f>
        <v>-1.28785870856518E-15</v>
      </c>
      <c r="AZ443">
        <f>VLOOKUP($AC443,LS_Coint_BD!$B$3:$AQ$1079,AZ$2)</f>
        <v>1.02633950720903E-15</v>
      </c>
      <c r="BA443">
        <f>VLOOKUP($AC443,LS_Coint_BD!$B$3:$AQ$1079,BA$2)</f>
        <v>8.7041485130612301E-16</v>
      </c>
      <c r="BB443">
        <f>VLOOKUP($AC443,LS_Coint_BD!$B$3:$AQ$1079,BB$2)</f>
        <v>2.8583196415803999E-15</v>
      </c>
      <c r="BC443">
        <f>VLOOKUP($AC443,LS_Coint_BD!$B$3:$AQ$1079,BC$2)</f>
        <v>0</v>
      </c>
      <c r="BD443">
        <f t="shared" si="309"/>
        <v>0</v>
      </c>
      <c r="BE443">
        <f t="shared" si="310"/>
        <v>2.7747577722301995</v>
      </c>
      <c r="BF443">
        <f t="shared" si="311"/>
        <v>2.7421459557346788</v>
      </c>
      <c r="BG443">
        <f t="shared" si="312"/>
        <v>2.9920809910559187</v>
      </c>
      <c r="BH443">
        <f t="shared" si="313"/>
        <v>3.2131088552388607</v>
      </c>
      <c r="BI443">
        <f t="shared" si="314"/>
        <v>3.4602125310332408</v>
      </c>
      <c r="BJ443">
        <f t="shared" si="315"/>
        <v>3.8650139330941027</v>
      </c>
      <c r="BK443">
        <f t="shared" si="316"/>
        <v>0</v>
      </c>
      <c r="BL443">
        <f t="shared" si="317"/>
        <v>0</v>
      </c>
      <c r="BN443" s="30" t="b">
        <f t="shared" si="301"/>
        <v>0</v>
      </c>
      <c r="BO443" s="30" t="b">
        <f t="shared" si="302"/>
        <v>0</v>
      </c>
      <c r="BP443" s="30" t="b">
        <f t="shared" si="303"/>
        <v>0</v>
      </c>
      <c r="BQ443" s="30" t="b">
        <f t="shared" si="304"/>
        <v>0</v>
      </c>
      <c r="BR443" s="30" t="b">
        <f t="shared" si="305"/>
        <v>0</v>
      </c>
      <c r="BS443" s="30" t="b">
        <f t="shared" si="306"/>
        <v>0</v>
      </c>
      <c r="BT443" s="30" t="b">
        <f t="shared" si="307"/>
        <v>0</v>
      </c>
      <c r="BU443" s="30" t="b">
        <f t="shared" si="308"/>
        <v>0</v>
      </c>
    </row>
    <row r="444" spans="2:73" x14ac:dyDescent="0.3">
      <c r="B444" s="17" t="str">
        <f>VLOOKUP($AC444,LS_Coint_BD!$B$3:$D$1079,2)</f>
        <v>GGBR4</v>
      </c>
      <c r="C444" s="87" t="str">
        <f>VLOOKUP($AC444,LS_Coint_BD!$B$3:$D$1079,3)</f>
        <v>MULT3</v>
      </c>
      <c r="D444" s="68">
        <f t="shared" si="318"/>
        <v>0</v>
      </c>
      <c r="E444" s="65">
        <f t="shared" si="319"/>
        <v>0</v>
      </c>
      <c r="F444" s="69">
        <f t="shared" si="320"/>
        <v>0</v>
      </c>
      <c r="G444" s="68">
        <f t="shared" si="321"/>
        <v>0</v>
      </c>
      <c r="H444" s="65">
        <f t="shared" si="322"/>
        <v>0</v>
      </c>
      <c r="I444" s="69">
        <f t="shared" si="323"/>
        <v>0</v>
      </c>
      <c r="J444" s="68">
        <f t="shared" si="324"/>
        <v>0</v>
      </c>
      <c r="K444" s="65">
        <f t="shared" si="325"/>
        <v>0</v>
      </c>
      <c r="L444" s="69">
        <f t="shared" si="326"/>
        <v>0</v>
      </c>
      <c r="M444" s="68">
        <f t="shared" si="327"/>
        <v>-0.11295019698302156</v>
      </c>
      <c r="N444" s="65">
        <f t="shared" si="328"/>
        <v>-4.0696173482601044</v>
      </c>
      <c r="O444" s="69">
        <f t="shared" si="329"/>
        <v>-2.713078232173403</v>
      </c>
      <c r="P444" s="68">
        <f t="shared" si="330"/>
        <v>-0.14785266550542531</v>
      </c>
      <c r="Q444" s="65">
        <f t="shared" si="331"/>
        <v>-4.0702942710855581</v>
      </c>
      <c r="R444" s="69">
        <f t="shared" si="332"/>
        <v>-2.713529514057039</v>
      </c>
      <c r="S444" s="68">
        <f t="shared" si="333"/>
        <v>-0.26311675152501834</v>
      </c>
      <c r="T444" s="65">
        <f t="shared" si="334"/>
        <v>-4.2731981595534938</v>
      </c>
      <c r="U444" s="69">
        <f t="shared" si="335"/>
        <v>-2.8487987730356625</v>
      </c>
      <c r="V444" s="68">
        <f t="shared" si="336"/>
        <v>-0.35971787893135954</v>
      </c>
      <c r="W444" s="65">
        <f t="shared" si="337"/>
        <v>-4.3611745089169185</v>
      </c>
      <c r="X444" s="69">
        <f t="shared" si="338"/>
        <v>-2.9074496726112788</v>
      </c>
      <c r="Y444" s="68">
        <f t="shared" si="339"/>
        <v>-1.7560817010737466</v>
      </c>
      <c r="Z444" s="65">
        <f t="shared" si="340"/>
        <v>-10.712860433402399</v>
      </c>
      <c r="AA444" s="69">
        <f t="shared" si="341"/>
        <v>-7.1419069556015993</v>
      </c>
      <c r="AB444" s="98">
        <f>SUMIF(BN444:BU444,"VERDADEIRO",BN$3:$BU443)</f>
        <v>0</v>
      </c>
      <c r="AC444" s="97">
        <f t="shared" si="300"/>
        <v>441</v>
      </c>
      <c r="AD444">
        <f>RTD("tryd.rtdserver",,"COT",B444,"ULT")</f>
        <v>24.2</v>
      </c>
      <c r="AE444">
        <f>RTD("tryd.rtdserver",,"COT",C444,"ULT")</f>
        <v>21.84</v>
      </c>
      <c r="AF444">
        <f>VLOOKUP($AC444,LS_Coint_BD!$B$3:$AQ$1079,AF$2)*$AD444+VLOOKUP($AC444,LS_Coint_BD!$B$3:$AQ$1079,AF$2+1)</f>
        <v>0</v>
      </c>
      <c r="AG444">
        <f>VLOOKUP($AC444,LS_Coint_BD!$B$3:$AQ$1079,AG$2)*$AD444+VLOOKUP($AC444,LS_Coint_BD!$B$3:$AQ$1079,AG$2+1)</f>
        <v>0</v>
      </c>
      <c r="AH444">
        <f>VLOOKUP($AC444,LS_Coint_BD!$B$3:$AQ$1079,AH$2)*$AD444+VLOOKUP($AC444,LS_Coint_BD!$B$3:$AQ$1079,AH$2+1)</f>
        <v>0</v>
      </c>
      <c r="AI444">
        <f>VLOOKUP($AC444,LS_Coint_BD!$B$3:$AQ$1079,AI$2)*$AD444+VLOOKUP($AC444,LS_Coint_BD!$B$3:$AQ$1079,AI$2+1)</f>
        <v>21.952950196983021</v>
      </c>
      <c r="AJ444">
        <f>VLOOKUP($AC444,LS_Coint_BD!$B$3:$AQ$1079,AJ$2)*$AD444+VLOOKUP($AC444,LS_Coint_BD!$B$3:$AQ$1079,AJ$2+1)</f>
        <v>21.987852665505425</v>
      </c>
      <c r="AK444">
        <f>VLOOKUP($AC444,LS_Coint_BD!$B$3:$AQ$1079,AK$2)*$AD444+VLOOKUP($AC444,LS_Coint_BD!$B$3:$AQ$1079,AK$2+1)</f>
        <v>22.103116751525018</v>
      </c>
      <c r="AL444">
        <f>VLOOKUP($AC444,LS_Coint_BD!$B$3:$AQ$1079,AL$2)*$AD444+VLOOKUP($AC444,LS_Coint_BD!$B$3:$AQ$1079,AL$2+1)</f>
        <v>22.199717878931359</v>
      </c>
      <c r="AM444">
        <f>VLOOKUP($AC444,LS_Coint_BD!$B$3:$AQ$1079,AM$2)*$AD444+VLOOKUP($AC444,LS_Coint_BD!$B$3:$AQ$1079,AM$2+1)</f>
        <v>23.596081701073746</v>
      </c>
      <c r="AN444">
        <f>VLOOKUP($AC444,LS_Coint_BD!$B$3:$AQ$1079,AN$2)</f>
        <v>0</v>
      </c>
      <c r="AO444">
        <f>VLOOKUP($AC444,LS_Coint_BD!$B$3:$AQ$1079,AO$2)</f>
        <v>0</v>
      </c>
      <c r="AP444">
        <f>VLOOKUP($AC444,LS_Coint_BD!$B$3:$AQ$1079,AP$2)</f>
        <v>0</v>
      </c>
      <c r="AQ444">
        <f>VLOOKUP($AC444,LS_Coint_BD!$B$3:$AQ$1079,AQ$2)</f>
        <v>1.3565391160867</v>
      </c>
      <c r="AR444">
        <f>VLOOKUP($AC444,LS_Coint_BD!$B$3:$AQ$1079,AR$2)</f>
        <v>1.35676475702852</v>
      </c>
      <c r="AS444">
        <f>VLOOKUP($AC444,LS_Coint_BD!$B$3:$AQ$1079,AS$2)</f>
        <v>1.4243993865178299</v>
      </c>
      <c r="AT444">
        <f>VLOOKUP($AC444,LS_Coint_BD!$B$3:$AQ$1079,AT$2)</f>
        <v>1.4537248363056401</v>
      </c>
      <c r="AU444">
        <f>VLOOKUP($AC444,LS_Coint_BD!$B$3:$AQ$1079,AU$2)</f>
        <v>3.5709534778008001</v>
      </c>
      <c r="AV444">
        <f>VLOOKUP($AC444,LS_Coint_BD!$B$3:$AQ$1079,AV$2)</f>
        <v>0</v>
      </c>
      <c r="AW444">
        <f>VLOOKUP($AC444,LS_Coint_BD!$B$3:$AQ$1079,AW$2)</f>
        <v>0</v>
      </c>
      <c r="AX444">
        <f>VLOOKUP($AC444,LS_Coint_BD!$B$3:$AQ$1079,AX$2)</f>
        <v>0</v>
      </c>
      <c r="AY444">
        <f>VLOOKUP($AC444,LS_Coint_BD!$B$3:$AQ$1079,AY$2)</f>
        <v>-3.1308289294429402E-15</v>
      </c>
      <c r="AZ444">
        <f>VLOOKUP($AC444,LS_Coint_BD!$B$3:$AQ$1079,AZ$2)</f>
        <v>7.1054273576010003E-16</v>
      </c>
      <c r="BA444">
        <f>VLOOKUP($AC444,LS_Coint_BD!$B$3:$AQ$1079,BA$2)</f>
        <v>-2.4691360067663499E-15</v>
      </c>
      <c r="BB444">
        <f>VLOOKUP($AC444,LS_Coint_BD!$B$3:$AQ$1079,BB$2)</f>
        <v>1.1142601992601599E-15</v>
      </c>
      <c r="BC444">
        <f>VLOOKUP($AC444,LS_Coint_BD!$B$3:$AQ$1079,BC$2)</f>
        <v>1.25055521493778E-15</v>
      </c>
      <c r="BD444">
        <f t="shared" si="309"/>
        <v>0</v>
      </c>
      <c r="BE444">
        <f t="shared" si="310"/>
        <v>0</v>
      </c>
      <c r="BF444">
        <f t="shared" si="311"/>
        <v>0</v>
      </c>
      <c r="BG444">
        <f t="shared" si="312"/>
        <v>-2.713078232173403</v>
      </c>
      <c r="BH444">
        <f t="shared" si="313"/>
        <v>-2.713529514057039</v>
      </c>
      <c r="BI444">
        <f t="shared" si="314"/>
        <v>-2.8487987730356625</v>
      </c>
      <c r="BJ444">
        <f t="shared" si="315"/>
        <v>-2.9074496726112788</v>
      </c>
      <c r="BK444">
        <f t="shared" si="316"/>
        <v>-7.1419069556015993</v>
      </c>
      <c r="BL444">
        <f t="shared" si="317"/>
        <v>0</v>
      </c>
      <c r="BN444" s="19" t="b">
        <f t="shared" si="301"/>
        <v>0</v>
      </c>
      <c r="BO444" s="19" t="b">
        <f t="shared" si="302"/>
        <v>0</v>
      </c>
      <c r="BP444" s="19" t="b">
        <f t="shared" si="303"/>
        <v>0</v>
      </c>
      <c r="BQ444" s="19" t="b">
        <f t="shared" si="304"/>
        <v>0</v>
      </c>
      <c r="BR444" s="19" t="b">
        <f t="shared" si="305"/>
        <v>0</v>
      </c>
      <c r="BS444" s="19" t="b">
        <f t="shared" si="306"/>
        <v>0</v>
      </c>
      <c r="BT444" s="19" t="b">
        <f t="shared" si="307"/>
        <v>0</v>
      </c>
      <c r="BU444" s="19" t="b">
        <f t="shared" si="308"/>
        <v>0</v>
      </c>
    </row>
    <row r="445" spans="2:73" x14ac:dyDescent="0.3">
      <c r="B445" s="17" t="str">
        <f>VLOOKUP($AC445,LS_Coint_BD!$B$3:$D$1079,2)</f>
        <v>GGBR4</v>
      </c>
      <c r="C445" s="87" t="str">
        <f>VLOOKUP($AC445,LS_Coint_BD!$B$3:$D$1079,3)</f>
        <v>QUAL3</v>
      </c>
      <c r="D445" s="70">
        <f t="shared" si="318"/>
        <v>0</v>
      </c>
      <c r="E445" s="66">
        <f t="shared" si="319"/>
        <v>0</v>
      </c>
      <c r="F445" s="71">
        <f t="shared" si="320"/>
        <v>0</v>
      </c>
      <c r="G445" s="70">
        <f t="shared" si="321"/>
        <v>0</v>
      </c>
      <c r="H445" s="66">
        <f t="shared" si="322"/>
        <v>0</v>
      </c>
      <c r="I445" s="71">
        <f t="shared" si="323"/>
        <v>0</v>
      </c>
      <c r="J445" s="70">
        <f t="shared" si="324"/>
        <v>0</v>
      </c>
      <c r="K445" s="66">
        <f t="shared" si="325"/>
        <v>0</v>
      </c>
      <c r="L445" s="71">
        <f t="shared" si="326"/>
        <v>0</v>
      </c>
      <c r="M445" s="70">
        <f t="shared" si="327"/>
        <v>-1.889259361347758</v>
      </c>
      <c r="N445" s="66">
        <f t="shared" si="328"/>
        <v>-4.8034139459969705</v>
      </c>
      <c r="O445" s="71">
        <f t="shared" si="329"/>
        <v>-3.2022759639979803</v>
      </c>
      <c r="P445" s="70">
        <f t="shared" si="330"/>
        <v>-2.2765717899211104</v>
      </c>
      <c r="Q445" s="66">
        <f t="shared" si="331"/>
        <v>-5.5221171542441674</v>
      </c>
      <c r="R445" s="71">
        <f t="shared" si="332"/>
        <v>-3.6814114361627781</v>
      </c>
      <c r="S445" s="70">
        <f t="shared" si="333"/>
        <v>-2.3193582410661726</v>
      </c>
      <c r="T445" s="66">
        <f t="shared" si="334"/>
        <v>-5.7029633179110286</v>
      </c>
      <c r="U445" s="71">
        <f t="shared" si="335"/>
        <v>-3.8019755452740189</v>
      </c>
      <c r="V445" s="70">
        <f t="shared" si="336"/>
        <v>-2.3631049537557409</v>
      </c>
      <c r="W445" s="66">
        <f t="shared" si="337"/>
        <v>-5.5471629343609781</v>
      </c>
      <c r="X445" s="71">
        <f t="shared" si="338"/>
        <v>-3.6981086229073186</v>
      </c>
      <c r="Y445" s="70">
        <f t="shared" si="339"/>
        <v>-3.6092392631251435</v>
      </c>
      <c r="Z445" s="66">
        <f t="shared" si="340"/>
        <v>-10.010179150088312</v>
      </c>
      <c r="AA445" s="71">
        <f t="shared" si="341"/>
        <v>-6.673452766725541</v>
      </c>
      <c r="AB445" s="98">
        <f>SUMIF(BN445:BU445,"VERDADEIRO",BN$3:$BU444)</f>
        <v>0</v>
      </c>
      <c r="AC445" s="97">
        <f t="shared" si="300"/>
        <v>442</v>
      </c>
      <c r="AD445">
        <f>RTD("tryd.rtdserver",,"COT",B445,"ULT")</f>
        <v>24.2</v>
      </c>
      <c r="AE445">
        <f>RTD("tryd.rtdserver",,"COT",C445,"ULT")</f>
        <v>31.56</v>
      </c>
      <c r="AF445">
        <f>VLOOKUP($AC445,LS_Coint_BD!$B$3:$AQ$1079,AF$2)*$AD445+VLOOKUP($AC445,LS_Coint_BD!$B$3:$AQ$1079,AF$2+1)</f>
        <v>0</v>
      </c>
      <c r="AG445">
        <f>VLOOKUP($AC445,LS_Coint_BD!$B$3:$AQ$1079,AG$2)*$AD445+VLOOKUP($AC445,LS_Coint_BD!$B$3:$AQ$1079,AG$2+1)</f>
        <v>0</v>
      </c>
      <c r="AH445">
        <f>VLOOKUP($AC445,LS_Coint_BD!$B$3:$AQ$1079,AH$2)*$AD445+VLOOKUP($AC445,LS_Coint_BD!$B$3:$AQ$1079,AH$2+1)</f>
        <v>0</v>
      </c>
      <c r="AI445">
        <f>VLOOKUP($AC445,LS_Coint_BD!$B$3:$AQ$1079,AI$2)*$AD445+VLOOKUP($AC445,LS_Coint_BD!$B$3:$AQ$1079,AI$2+1)</f>
        <v>33.449259361347757</v>
      </c>
      <c r="AJ445">
        <f>VLOOKUP($AC445,LS_Coint_BD!$B$3:$AQ$1079,AJ$2)*$AD445+VLOOKUP($AC445,LS_Coint_BD!$B$3:$AQ$1079,AJ$2+1)</f>
        <v>33.836571789921109</v>
      </c>
      <c r="AK445">
        <f>VLOOKUP($AC445,LS_Coint_BD!$B$3:$AQ$1079,AK$2)*$AD445+VLOOKUP($AC445,LS_Coint_BD!$B$3:$AQ$1079,AK$2+1)</f>
        <v>33.879358241066171</v>
      </c>
      <c r="AL445">
        <f>VLOOKUP($AC445,LS_Coint_BD!$B$3:$AQ$1079,AL$2)*$AD445+VLOOKUP($AC445,LS_Coint_BD!$B$3:$AQ$1079,AL$2+1)</f>
        <v>33.92310495375574</v>
      </c>
      <c r="AM445">
        <f>VLOOKUP($AC445,LS_Coint_BD!$B$3:$AQ$1079,AM$2)*$AD445+VLOOKUP($AC445,LS_Coint_BD!$B$3:$AQ$1079,AM$2+1)</f>
        <v>35.169239263125142</v>
      </c>
      <c r="AN445">
        <f>VLOOKUP($AC445,LS_Coint_BD!$B$3:$AQ$1079,AN$2)</f>
        <v>0</v>
      </c>
      <c r="AO445">
        <f>VLOOKUP($AC445,LS_Coint_BD!$B$3:$AQ$1079,AO$2)</f>
        <v>0</v>
      </c>
      <c r="AP445">
        <f>VLOOKUP($AC445,LS_Coint_BD!$B$3:$AQ$1079,AP$2)</f>
        <v>0</v>
      </c>
      <c r="AQ445">
        <f>VLOOKUP($AC445,LS_Coint_BD!$B$3:$AQ$1079,AQ$2)</f>
        <v>1.6011379819989899</v>
      </c>
      <c r="AR445">
        <f>VLOOKUP($AC445,LS_Coint_BD!$B$3:$AQ$1079,AR$2)</f>
        <v>1.8407057180813899</v>
      </c>
      <c r="AS445">
        <f>VLOOKUP($AC445,LS_Coint_BD!$B$3:$AQ$1079,AS$2)</f>
        <v>1.9009877726370099</v>
      </c>
      <c r="AT445">
        <f>VLOOKUP($AC445,LS_Coint_BD!$B$3:$AQ$1079,AT$2)</f>
        <v>1.8490543114536599</v>
      </c>
      <c r="AU445">
        <f>VLOOKUP($AC445,LS_Coint_BD!$B$3:$AQ$1079,AU$2)</f>
        <v>3.3367263833627701</v>
      </c>
      <c r="AV445">
        <f>VLOOKUP($AC445,LS_Coint_BD!$B$3:$AQ$1079,AV$2)</f>
        <v>0</v>
      </c>
      <c r="AW445">
        <f>VLOOKUP($AC445,LS_Coint_BD!$B$3:$AQ$1079,AW$2)</f>
        <v>0</v>
      </c>
      <c r="AX445">
        <f>VLOOKUP($AC445,LS_Coint_BD!$B$3:$AQ$1079,AX$2)</f>
        <v>0</v>
      </c>
      <c r="AY445">
        <f>VLOOKUP($AC445,LS_Coint_BD!$B$3:$AQ$1079,AY$2)</f>
        <v>-5.3290705182007502E-16</v>
      </c>
      <c r="AZ445">
        <f>VLOOKUP($AC445,LS_Coint_BD!$B$3:$AQ$1079,AZ$2)</f>
        <v>1.83556873404693E-15</v>
      </c>
      <c r="BA445">
        <f>VLOOKUP($AC445,LS_Coint_BD!$B$3:$AQ$1079,BA$2)</f>
        <v>9.5923269327613492E-16</v>
      </c>
      <c r="BB445">
        <f>VLOOKUP($AC445,LS_Coint_BD!$B$3:$AQ$1079,BB$2)</f>
        <v>1.24344978758018E-15</v>
      </c>
      <c r="BC445">
        <f>VLOOKUP($AC445,LS_Coint_BD!$B$3:$AQ$1079,BC$2)</f>
        <v>-4.5474735088646403E-16</v>
      </c>
      <c r="BD445">
        <f t="shared" si="309"/>
        <v>0</v>
      </c>
      <c r="BE445">
        <f t="shared" si="310"/>
        <v>0</v>
      </c>
      <c r="BF445">
        <f t="shared" si="311"/>
        <v>0</v>
      </c>
      <c r="BG445">
        <f t="shared" si="312"/>
        <v>-3.2022759639979803</v>
      </c>
      <c r="BH445">
        <f t="shared" si="313"/>
        <v>-3.6814114361627781</v>
      </c>
      <c r="BI445">
        <f t="shared" si="314"/>
        <v>-3.8019755452740189</v>
      </c>
      <c r="BJ445">
        <f t="shared" si="315"/>
        <v>-3.6981086229073186</v>
      </c>
      <c r="BK445">
        <f t="shared" si="316"/>
        <v>-6.673452766725541</v>
      </c>
      <c r="BL445">
        <f t="shared" si="317"/>
        <v>0</v>
      </c>
      <c r="BN445" s="30" t="b">
        <f t="shared" si="301"/>
        <v>0</v>
      </c>
      <c r="BO445" s="30" t="b">
        <f t="shared" si="302"/>
        <v>0</v>
      </c>
      <c r="BP445" s="30" t="b">
        <f t="shared" si="303"/>
        <v>0</v>
      </c>
      <c r="BQ445" s="30" t="b">
        <f t="shared" si="304"/>
        <v>0</v>
      </c>
      <c r="BR445" s="30" t="b">
        <f t="shared" si="305"/>
        <v>0</v>
      </c>
      <c r="BS445" s="30" t="b">
        <f t="shared" si="306"/>
        <v>0</v>
      </c>
      <c r="BT445" s="30" t="b">
        <f t="shared" si="307"/>
        <v>0</v>
      </c>
      <c r="BU445" s="30" t="b">
        <f t="shared" si="308"/>
        <v>0</v>
      </c>
    </row>
    <row r="446" spans="2:73" x14ac:dyDescent="0.3">
      <c r="B446" s="17" t="str">
        <f>VLOOKUP($AC446,LS_Coint_BD!$B$3:$D$1079,2)</f>
        <v>GGBR4</v>
      </c>
      <c r="C446" s="87" t="str">
        <f>VLOOKUP($AC446,LS_Coint_BD!$B$3:$D$1079,3)</f>
        <v>RADL3</v>
      </c>
      <c r="D446" s="68">
        <f t="shared" si="318"/>
        <v>0</v>
      </c>
      <c r="E446" s="65">
        <f t="shared" si="319"/>
        <v>0</v>
      </c>
      <c r="F446" s="69">
        <f t="shared" si="320"/>
        <v>0</v>
      </c>
      <c r="G446" s="68">
        <f t="shared" si="321"/>
        <v>0</v>
      </c>
      <c r="H446" s="65">
        <f t="shared" si="322"/>
        <v>0</v>
      </c>
      <c r="I446" s="69">
        <f t="shared" si="323"/>
        <v>0</v>
      </c>
      <c r="J446" s="68">
        <f t="shared" si="324"/>
        <v>0</v>
      </c>
      <c r="K446" s="65">
        <f t="shared" si="325"/>
        <v>0</v>
      </c>
      <c r="L446" s="69">
        <f t="shared" si="326"/>
        <v>0</v>
      </c>
      <c r="M446" s="68">
        <f t="shared" si="327"/>
        <v>0.16960627513719828</v>
      </c>
      <c r="N446" s="65">
        <f t="shared" si="328"/>
        <v>3.274615740532532</v>
      </c>
      <c r="O446" s="69">
        <f t="shared" si="329"/>
        <v>2.1830771603550212</v>
      </c>
      <c r="P446" s="68">
        <f t="shared" si="330"/>
        <v>0.17437096738305868</v>
      </c>
      <c r="Q446" s="65">
        <f t="shared" si="331"/>
        <v>3.1083721373440483</v>
      </c>
      <c r="R446" s="69">
        <f t="shared" si="332"/>
        <v>2.0722480915626988</v>
      </c>
      <c r="S446" s="68">
        <f t="shared" si="333"/>
        <v>0.17183676675868043</v>
      </c>
      <c r="T446" s="65">
        <f t="shared" si="334"/>
        <v>2.98187157287482</v>
      </c>
      <c r="U446" s="69">
        <f t="shared" si="335"/>
        <v>1.9879143819165466</v>
      </c>
      <c r="V446" s="68">
        <f t="shared" si="336"/>
        <v>0.19794589922004135</v>
      </c>
      <c r="W446" s="65">
        <f t="shared" si="337"/>
        <v>3.0178745062808119</v>
      </c>
      <c r="X446" s="69">
        <f t="shared" si="338"/>
        <v>2.0119163375205411</v>
      </c>
      <c r="Y446" s="68">
        <f t="shared" si="339"/>
        <v>0.12646463170525735</v>
      </c>
      <c r="Z446" s="65">
        <f t="shared" si="340"/>
        <v>3.030616811871595</v>
      </c>
      <c r="AA446" s="69">
        <f t="shared" si="341"/>
        <v>2.0204112079143965</v>
      </c>
      <c r="AB446" s="98">
        <f>SUMIF(BN446:BU446,"VERDADEIRO",BN$3:$BU445)</f>
        <v>0</v>
      </c>
      <c r="AC446" s="97">
        <f t="shared" si="300"/>
        <v>443</v>
      </c>
      <c r="AD446">
        <f>RTD("tryd.rtdserver",,"COT",B446,"ULT")</f>
        <v>24.2</v>
      </c>
      <c r="AE446">
        <f>RTD("tryd.rtdserver",,"COT",C446,"ULT")</f>
        <v>25.25</v>
      </c>
      <c r="AF446">
        <f>VLOOKUP($AC446,LS_Coint_BD!$B$3:$AQ$1079,AF$2)*$AD446+VLOOKUP($AC446,LS_Coint_BD!$B$3:$AQ$1079,AF$2+1)</f>
        <v>0</v>
      </c>
      <c r="AG446">
        <f>VLOOKUP($AC446,LS_Coint_BD!$B$3:$AQ$1079,AG$2)*$AD446+VLOOKUP($AC446,LS_Coint_BD!$B$3:$AQ$1079,AG$2+1)</f>
        <v>0</v>
      </c>
      <c r="AH446">
        <f>VLOOKUP($AC446,LS_Coint_BD!$B$3:$AQ$1079,AH$2)*$AD446+VLOOKUP($AC446,LS_Coint_BD!$B$3:$AQ$1079,AH$2+1)</f>
        <v>0</v>
      </c>
      <c r="AI446">
        <f>VLOOKUP($AC446,LS_Coint_BD!$B$3:$AQ$1079,AI$2)*$AD446+VLOOKUP($AC446,LS_Coint_BD!$B$3:$AQ$1079,AI$2+1)</f>
        <v>25.080393724862802</v>
      </c>
      <c r="AJ446">
        <f>VLOOKUP($AC446,LS_Coint_BD!$B$3:$AQ$1079,AJ$2)*$AD446+VLOOKUP($AC446,LS_Coint_BD!$B$3:$AQ$1079,AJ$2+1)</f>
        <v>25.075629032616941</v>
      </c>
      <c r="AK446">
        <f>VLOOKUP($AC446,LS_Coint_BD!$B$3:$AQ$1079,AK$2)*$AD446+VLOOKUP($AC446,LS_Coint_BD!$B$3:$AQ$1079,AK$2+1)</f>
        <v>25.07816323324132</v>
      </c>
      <c r="AL446">
        <f>VLOOKUP($AC446,LS_Coint_BD!$B$3:$AQ$1079,AL$2)*$AD446+VLOOKUP($AC446,LS_Coint_BD!$B$3:$AQ$1079,AL$2+1)</f>
        <v>25.052054100779959</v>
      </c>
      <c r="AM446">
        <f>VLOOKUP($AC446,LS_Coint_BD!$B$3:$AQ$1079,AM$2)*$AD446+VLOOKUP($AC446,LS_Coint_BD!$B$3:$AQ$1079,AM$2+1)</f>
        <v>25.123535368294743</v>
      </c>
      <c r="AN446">
        <f>VLOOKUP($AC446,LS_Coint_BD!$B$3:$AQ$1079,AN$2)</f>
        <v>0</v>
      </c>
      <c r="AO446">
        <f>VLOOKUP($AC446,LS_Coint_BD!$B$3:$AQ$1079,AO$2)</f>
        <v>0</v>
      </c>
      <c r="AP446">
        <f>VLOOKUP($AC446,LS_Coint_BD!$B$3:$AQ$1079,AP$2)</f>
        <v>0</v>
      </c>
      <c r="AQ446">
        <f>VLOOKUP($AC446,LS_Coint_BD!$B$3:$AQ$1079,AQ$2)</f>
        <v>1.0915385801775099</v>
      </c>
      <c r="AR446">
        <f>VLOOKUP($AC446,LS_Coint_BD!$B$3:$AQ$1079,AR$2)</f>
        <v>1.0361240457813501</v>
      </c>
      <c r="AS446">
        <f>VLOOKUP($AC446,LS_Coint_BD!$B$3:$AQ$1079,AS$2)</f>
        <v>0.99395719095827295</v>
      </c>
      <c r="AT446">
        <f>VLOOKUP($AC446,LS_Coint_BD!$B$3:$AQ$1079,AT$2)</f>
        <v>1.0059581687602701</v>
      </c>
      <c r="AU446">
        <f>VLOOKUP($AC446,LS_Coint_BD!$B$3:$AQ$1079,AU$2)</f>
        <v>1.0102056039572</v>
      </c>
      <c r="AV446">
        <f>VLOOKUP($AC446,LS_Coint_BD!$B$3:$AQ$1079,AV$2)</f>
        <v>0</v>
      </c>
      <c r="AW446">
        <f>VLOOKUP($AC446,LS_Coint_BD!$B$3:$AQ$1079,AW$2)</f>
        <v>0</v>
      </c>
      <c r="AX446">
        <f>VLOOKUP($AC446,LS_Coint_BD!$B$3:$AQ$1079,AX$2)</f>
        <v>0</v>
      </c>
      <c r="AY446">
        <f>VLOOKUP($AC446,LS_Coint_BD!$B$3:$AQ$1079,AY$2)</f>
        <v>1.1546319456101601E-15</v>
      </c>
      <c r="AZ446">
        <f>VLOOKUP($AC446,LS_Coint_BD!$B$3:$AQ$1079,AZ$2)</f>
        <v>-1.2237124893646199E-15</v>
      </c>
      <c r="BA446">
        <f>VLOOKUP($AC446,LS_Coint_BD!$B$3:$AQ$1079,BA$2)</f>
        <v>5.6843418860807996E-16</v>
      </c>
      <c r="BB446">
        <f>VLOOKUP($AC446,LS_Coint_BD!$B$3:$AQ$1079,BB$2)</f>
        <v>8.7202972116012305E-16</v>
      </c>
      <c r="BC446">
        <f>VLOOKUP($AC446,LS_Coint_BD!$B$3:$AQ$1079,BC$2)</f>
        <v>-3.46744855050929E-15</v>
      </c>
      <c r="BD446">
        <f t="shared" si="309"/>
        <v>0</v>
      </c>
      <c r="BE446">
        <f t="shared" si="310"/>
        <v>0</v>
      </c>
      <c r="BF446">
        <f t="shared" si="311"/>
        <v>0</v>
      </c>
      <c r="BG446">
        <f t="shared" si="312"/>
        <v>2.1830771603550212</v>
      </c>
      <c r="BH446">
        <f t="shared" si="313"/>
        <v>2.0722480915626988</v>
      </c>
      <c r="BI446">
        <f t="shared" si="314"/>
        <v>1.9879143819165466</v>
      </c>
      <c r="BJ446">
        <f t="shared" si="315"/>
        <v>2.0119163375205411</v>
      </c>
      <c r="BK446">
        <f t="shared" si="316"/>
        <v>2.0204112079143965</v>
      </c>
      <c r="BL446">
        <f t="shared" si="317"/>
        <v>0</v>
      </c>
      <c r="BN446" s="19" t="b">
        <f t="shared" si="301"/>
        <v>0</v>
      </c>
      <c r="BO446" s="19" t="b">
        <f t="shared" si="302"/>
        <v>0</v>
      </c>
      <c r="BP446" s="19" t="b">
        <f t="shared" si="303"/>
        <v>0</v>
      </c>
      <c r="BQ446" s="19" t="b">
        <f t="shared" si="304"/>
        <v>0</v>
      </c>
      <c r="BR446" s="19" t="b">
        <f t="shared" si="305"/>
        <v>0</v>
      </c>
      <c r="BS446" s="19" t="b">
        <f t="shared" si="306"/>
        <v>0</v>
      </c>
      <c r="BT446" s="19" t="b">
        <f t="shared" si="307"/>
        <v>0</v>
      </c>
      <c r="BU446" s="19" t="b">
        <f t="shared" si="308"/>
        <v>0</v>
      </c>
    </row>
    <row r="447" spans="2:73" x14ac:dyDescent="0.3">
      <c r="B447" s="17" t="str">
        <f>VLOOKUP($AC447,LS_Coint_BD!$B$3:$D$1079,2)</f>
        <v>GGBR4</v>
      </c>
      <c r="C447" s="87" t="str">
        <f>VLOOKUP($AC447,LS_Coint_BD!$B$3:$D$1079,3)</f>
        <v>RENT3</v>
      </c>
      <c r="D447" s="70">
        <f t="shared" si="318"/>
        <v>0</v>
      </c>
      <c r="E447" s="66">
        <f t="shared" si="319"/>
        <v>0</v>
      </c>
      <c r="F447" s="71">
        <f t="shared" si="320"/>
        <v>0</v>
      </c>
      <c r="G447" s="70">
        <f t="shared" si="321"/>
        <v>0</v>
      </c>
      <c r="H447" s="66">
        <f t="shared" si="322"/>
        <v>0</v>
      </c>
      <c r="I447" s="71">
        <f t="shared" si="323"/>
        <v>0</v>
      </c>
      <c r="J447" s="70">
        <f t="shared" si="324"/>
        <v>2.9223359710561425</v>
      </c>
      <c r="K447" s="66">
        <f t="shared" si="325"/>
        <v>11.794840203933756</v>
      </c>
      <c r="L447" s="71">
        <f t="shared" si="326"/>
        <v>7.8632268026225045</v>
      </c>
      <c r="M447" s="70">
        <f t="shared" si="327"/>
        <v>2.7769994619967235</v>
      </c>
      <c r="N447" s="66">
        <f t="shared" si="328"/>
        <v>11.22734129085471</v>
      </c>
      <c r="O447" s="71">
        <f t="shared" si="329"/>
        <v>7.4848941939031404</v>
      </c>
      <c r="P447" s="70">
        <f t="shared" si="330"/>
        <v>2.8461690350260795</v>
      </c>
      <c r="Q447" s="66">
        <f t="shared" si="331"/>
        <v>10.706873205939463</v>
      </c>
      <c r="R447" s="71">
        <f t="shared" si="332"/>
        <v>7.1379154706263082</v>
      </c>
      <c r="S447" s="70">
        <f t="shared" si="333"/>
        <v>2.6963816602172699</v>
      </c>
      <c r="T447" s="66">
        <f t="shared" si="334"/>
        <v>10.735684908475656</v>
      </c>
      <c r="U447" s="71">
        <f t="shared" si="335"/>
        <v>7.1571232723171043</v>
      </c>
      <c r="V447" s="70">
        <f t="shared" si="336"/>
        <v>2.6455267105548472</v>
      </c>
      <c r="W447" s="66">
        <f t="shared" si="337"/>
        <v>10.449002575959909</v>
      </c>
      <c r="X447" s="71">
        <f t="shared" si="338"/>
        <v>6.9660017173066056</v>
      </c>
      <c r="Y447" s="70">
        <f t="shared" si="339"/>
        <v>2.8352338567216435</v>
      </c>
      <c r="Z447" s="66">
        <f t="shared" si="340"/>
        <v>10.08397886132364</v>
      </c>
      <c r="AA447" s="71">
        <f t="shared" si="341"/>
        <v>6.7226525742157595</v>
      </c>
      <c r="AB447" s="98">
        <f>SUMIF(BN447:BU447,"VERDADEIRO",BN$3:$BU446)</f>
        <v>0</v>
      </c>
      <c r="AC447" s="97">
        <f t="shared" si="300"/>
        <v>444</v>
      </c>
      <c r="AD447">
        <f>RTD("tryd.rtdserver",,"COT",B447,"ULT")</f>
        <v>24.2</v>
      </c>
      <c r="AE447">
        <f>RTD("tryd.rtdserver",,"COT",C447,"ULT")</f>
        <v>68.87</v>
      </c>
      <c r="AF447">
        <f>VLOOKUP($AC447,LS_Coint_BD!$B$3:$AQ$1079,AF$2)*$AD447+VLOOKUP($AC447,LS_Coint_BD!$B$3:$AQ$1079,AF$2+1)</f>
        <v>0</v>
      </c>
      <c r="AG447">
        <f>VLOOKUP($AC447,LS_Coint_BD!$B$3:$AQ$1079,AG$2)*$AD447+VLOOKUP($AC447,LS_Coint_BD!$B$3:$AQ$1079,AG$2+1)</f>
        <v>0</v>
      </c>
      <c r="AH447">
        <f>VLOOKUP($AC447,LS_Coint_BD!$B$3:$AQ$1079,AH$2)*$AD447+VLOOKUP($AC447,LS_Coint_BD!$B$3:$AQ$1079,AH$2+1)</f>
        <v>65.947664028943862</v>
      </c>
      <c r="AI447">
        <f>VLOOKUP($AC447,LS_Coint_BD!$B$3:$AQ$1079,AI$2)*$AD447+VLOOKUP($AC447,LS_Coint_BD!$B$3:$AQ$1079,AI$2+1)</f>
        <v>66.093000538003281</v>
      </c>
      <c r="AJ447">
        <f>VLOOKUP($AC447,LS_Coint_BD!$B$3:$AQ$1079,AJ$2)*$AD447+VLOOKUP($AC447,LS_Coint_BD!$B$3:$AQ$1079,AJ$2+1)</f>
        <v>66.023830964973925</v>
      </c>
      <c r="AK447">
        <f>VLOOKUP($AC447,LS_Coint_BD!$B$3:$AQ$1079,AK$2)*$AD447+VLOOKUP($AC447,LS_Coint_BD!$B$3:$AQ$1079,AK$2+1)</f>
        <v>66.173618339782735</v>
      </c>
      <c r="AL447">
        <f>VLOOKUP($AC447,LS_Coint_BD!$B$3:$AQ$1079,AL$2)*$AD447+VLOOKUP($AC447,LS_Coint_BD!$B$3:$AQ$1079,AL$2+1)</f>
        <v>66.224473289445157</v>
      </c>
      <c r="AM447">
        <f>VLOOKUP($AC447,LS_Coint_BD!$B$3:$AQ$1079,AM$2)*$AD447+VLOOKUP($AC447,LS_Coint_BD!$B$3:$AQ$1079,AM$2+1)</f>
        <v>66.034766143278361</v>
      </c>
      <c r="AN447">
        <f>VLOOKUP($AC447,LS_Coint_BD!$B$3:$AQ$1079,AN$2)</f>
        <v>0</v>
      </c>
      <c r="AO447">
        <f>VLOOKUP($AC447,LS_Coint_BD!$B$3:$AQ$1079,AO$2)</f>
        <v>0</v>
      </c>
      <c r="AP447">
        <f>VLOOKUP($AC447,LS_Coint_BD!$B$3:$AQ$1079,AP$2)</f>
        <v>3.93161340131125</v>
      </c>
      <c r="AQ447">
        <f>VLOOKUP($AC447,LS_Coint_BD!$B$3:$AQ$1079,AQ$2)</f>
        <v>3.7424470969515702</v>
      </c>
      <c r="AR447">
        <f>VLOOKUP($AC447,LS_Coint_BD!$B$3:$AQ$1079,AR$2)</f>
        <v>3.5689577353131501</v>
      </c>
      <c r="AS447">
        <f>VLOOKUP($AC447,LS_Coint_BD!$B$3:$AQ$1079,AS$2)</f>
        <v>3.5785616361585499</v>
      </c>
      <c r="AT447">
        <f>VLOOKUP($AC447,LS_Coint_BD!$B$3:$AQ$1079,AT$2)</f>
        <v>3.4830008586533001</v>
      </c>
      <c r="AU447">
        <f>VLOOKUP($AC447,LS_Coint_BD!$B$3:$AQ$1079,AU$2)</f>
        <v>3.3613262871078802</v>
      </c>
      <c r="AV447">
        <f>VLOOKUP($AC447,LS_Coint_BD!$B$3:$AQ$1079,AV$2)</f>
        <v>0</v>
      </c>
      <c r="AW447">
        <f>VLOOKUP($AC447,LS_Coint_BD!$B$3:$AQ$1079,AW$2)</f>
        <v>0</v>
      </c>
      <c r="AX447">
        <f>VLOOKUP($AC447,LS_Coint_BD!$B$3:$AQ$1079,AX$2)</f>
        <v>4.8722930452121203E-15</v>
      </c>
      <c r="AY447">
        <f>VLOOKUP($AC447,LS_Coint_BD!$B$3:$AQ$1079,AY$2)</f>
        <v>1.7763568394002501E-16</v>
      </c>
      <c r="AZ447">
        <f>VLOOKUP($AC447,LS_Coint_BD!$B$3:$AQ$1079,AZ$2)</f>
        <v>7.5791225147744003E-15</v>
      </c>
      <c r="BA447">
        <f>VLOOKUP($AC447,LS_Coint_BD!$B$3:$AQ$1079,BA$2)</f>
        <v>4.6185277824406498E-15</v>
      </c>
      <c r="BB447">
        <f>VLOOKUP($AC447,LS_Coint_BD!$B$3:$AQ$1079,BB$2)</f>
        <v>4.9737991503207002E-15</v>
      </c>
      <c r="BC447">
        <f>VLOOKUP($AC447,LS_Coint_BD!$B$3:$AQ$1079,BC$2)</f>
        <v>-1.25055521493778E-15</v>
      </c>
      <c r="BD447">
        <f t="shared" si="309"/>
        <v>0</v>
      </c>
      <c r="BE447">
        <f t="shared" si="310"/>
        <v>0</v>
      </c>
      <c r="BF447">
        <f t="shared" si="311"/>
        <v>7.8632268026225045</v>
      </c>
      <c r="BG447">
        <f t="shared" si="312"/>
        <v>7.4848941939031404</v>
      </c>
      <c r="BH447">
        <f t="shared" si="313"/>
        <v>7.1379154706263082</v>
      </c>
      <c r="BI447">
        <f t="shared" si="314"/>
        <v>7.1571232723171043</v>
      </c>
      <c r="BJ447">
        <f t="shared" si="315"/>
        <v>6.9660017173066056</v>
      </c>
      <c r="BK447">
        <f t="shared" si="316"/>
        <v>6.7226525742157595</v>
      </c>
      <c r="BL447">
        <f t="shared" si="317"/>
        <v>0</v>
      </c>
      <c r="BN447" s="30" t="b">
        <f t="shared" si="301"/>
        <v>0</v>
      </c>
      <c r="BO447" s="30" t="b">
        <f t="shared" si="302"/>
        <v>0</v>
      </c>
      <c r="BP447" s="30" t="b">
        <f t="shared" si="303"/>
        <v>0</v>
      </c>
      <c r="BQ447" s="30" t="b">
        <f t="shared" si="304"/>
        <v>0</v>
      </c>
      <c r="BR447" s="30" t="b">
        <f t="shared" si="305"/>
        <v>0</v>
      </c>
      <c r="BS447" s="30" t="b">
        <f t="shared" si="306"/>
        <v>0</v>
      </c>
      <c r="BT447" s="30" t="b">
        <f t="shared" si="307"/>
        <v>0</v>
      </c>
      <c r="BU447" s="30" t="b">
        <f t="shared" si="308"/>
        <v>0</v>
      </c>
    </row>
    <row r="448" spans="2:73" x14ac:dyDescent="0.3">
      <c r="B448" s="17" t="str">
        <f>VLOOKUP($AC448,LS_Coint_BD!$B$3:$D$1079,2)</f>
        <v>GGBR4</v>
      </c>
      <c r="C448" s="87" t="str">
        <f>VLOOKUP($AC448,LS_Coint_BD!$B$3:$D$1079,3)</f>
        <v>TOTS3</v>
      </c>
      <c r="D448" s="68">
        <f t="shared" si="318"/>
        <v>1.6527102372942721</v>
      </c>
      <c r="E448" s="65">
        <f t="shared" si="319"/>
        <v>3.6305992625132113</v>
      </c>
      <c r="F448" s="69">
        <f t="shared" si="320"/>
        <v>2.420399508342141</v>
      </c>
      <c r="G448" s="68">
        <f t="shared" si="321"/>
        <v>1.6470815188263401</v>
      </c>
      <c r="H448" s="65">
        <f t="shared" si="322"/>
        <v>3.4270263189903298</v>
      </c>
      <c r="I448" s="69">
        <f t="shared" si="323"/>
        <v>2.28468421266022</v>
      </c>
      <c r="J448" s="68">
        <f t="shared" si="324"/>
        <v>1.5231738884004038</v>
      </c>
      <c r="K448" s="65">
        <f t="shared" si="325"/>
        <v>3.634329775887454</v>
      </c>
      <c r="L448" s="69">
        <f t="shared" si="326"/>
        <v>2.4228865172583025</v>
      </c>
      <c r="M448" s="68">
        <f t="shared" si="327"/>
        <v>1.2322143286991327</v>
      </c>
      <c r="N448" s="65">
        <f t="shared" si="328"/>
        <v>4.5182149207440032</v>
      </c>
      <c r="O448" s="69">
        <f t="shared" si="329"/>
        <v>3.012143280496002</v>
      </c>
      <c r="P448" s="68">
        <f t="shared" si="330"/>
        <v>0.87472484424822383</v>
      </c>
      <c r="Q448" s="65">
        <f t="shared" si="331"/>
        <v>5.2225985717873726</v>
      </c>
      <c r="R448" s="69">
        <f t="shared" si="332"/>
        <v>3.4817323811915815</v>
      </c>
      <c r="S448" s="68">
        <f t="shared" si="333"/>
        <v>0.63372894038376515</v>
      </c>
      <c r="T448" s="65">
        <f t="shared" si="334"/>
        <v>5.4985657559377197</v>
      </c>
      <c r="U448" s="69">
        <f t="shared" si="335"/>
        <v>3.6657105039584796</v>
      </c>
      <c r="V448" s="68">
        <f t="shared" si="336"/>
        <v>0.31060089065315921</v>
      </c>
      <c r="W448" s="65">
        <f t="shared" si="337"/>
        <v>5.954966389999532</v>
      </c>
      <c r="X448" s="69">
        <f t="shared" si="338"/>
        <v>3.9699775933330215</v>
      </c>
      <c r="Y448" s="68">
        <f t="shared" si="339"/>
        <v>0.33685488006188535</v>
      </c>
      <c r="Z448" s="65">
        <f t="shared" si="340"/>
        <v>5.7398439364188896</v>
      </c>
      <c r="AA448" s="69">
        <f t="shared" si="341"/>
        <v>3.8265626242792594</v>
      </c>
      <c r="AB448" s="98">
        <f>SUMIF(BN448:BU448,"VERDADEIRO",BN$3:$BU447)</f>
        <v>0</v>
      </c>
      <c r="AC448" s="97">
        <f t="shared" si="300"/>
        <v>445</v>
      </c>
      <c r="AD448">
        <f>RTD("tryd.rtdserver",,"COT",B448,"ULT")</f>
        <v>24.2</v>
      </c>
      <c r="AE448">
        <f>RTD("tryd.rtdserver",,"COT",C448,"ULT")</f>
        <v>29.56</v>
      </c>
      <c r="AF448">
        <f>VLOOKUP($AC448,LS_Coint_BD!$B$3:$AQ$1079,AF$2)*$AD448+VLOOKUP($AC448,LS_Coint_BD!$B$3:$AQ$1079,AF$2+1)</f>
        <v>27.907289762705727</v>
      </c>
      <c r="AG448">
        <f>VLOOKUP($AC448,LS_Coint_BD!$B$3:$AQ$1079,AG$2)*$AD448+VLOOKUP($AC448,LS_Coint_BD!$B$3:$AQ$1079,AG$2+1)</f>
        <v>27.912918481173659</v>
      </c>
      <c r="AH448">
        <f>VLOOKUP($AC448,LS_Coint_BD!$B$3:$AQ$1079,AH$2)*$AD448+VLOOKUP($AC448,LS_Coint_BD!$B$3:$AQ$1079,AH$2+1)</f>
        <v>28.036826111599595</v>
      </c>
      <c r="AI448">
        <f>VLOOKUP($AC448,LS_Coint_BD!$B$3:$AQ$1079,AI$2)*$AD448+VLOOKUP($AC448,LS_Coint_BD!$B$3:$AQ$1079,AI$2+1)</f>
        <v>28.327785671300866</v>
      </c>
      <c r="AJ448">
        <f>VLOOKUP($AC448,LS_Coint_BD!$B$3:$AQ$1079,AJ$2)*$AD448+VLOOKUP($AC448,LS_Coint_BD!$B$3:$AQ$1079,AJ$2+1)</f>
        <v>28.685275155751775</v>
      </c>
      <c r="AK448">
        <f>VLOOKUP($AC448,LS_Coint_BD!$B$3:$AQ$1079,AK$2)*$AD448+VLOOKUP($AC448,LS_Coint_BD!$B$3:$AQ$1079,AK$2+1)</f>
        <v>28.926271059616234</v>
      </c>
      <c r="AL448">
        <f>VLOOKUP($AC448,LS_Coint_BD!$B$3:$AQ$1079,AL$2)*$AD448+VLOOKUP($AC448,LS_Coint_BD!$B$3:$AQ$1079,AL$2+1)</f>
        <v>29.24939910934684</v>
      </c>
      <c r="AM448">
        <f>VLOOKUP($AC448,LS_Coint_BD!$B$3:$AQ$1079,AM$2)*$AD448+VLOOKUP($AC448,LS_Coint_BD!$B$3:$AQ$1079,AM$2+1)</f>
        <v>29.223145119938113</v>
      </c>
      <c r="AN448">
        <f>VLOOKUP($AC448,LS_Coint_BD!$B$3:$AQ$1079,AN$2)</f>
        <v>1.2101997541710701</v>
      </c>
      <c r="AO448">
        <f>VLOOKUP($AC448,LS_Coint_BD!$B$3:$AQ$1079,AO$2)</f>
        <v>1.14234210633011</v>
      </c>
      <c r="AP448">
        <f>VLOOKUP($AC448,LS_Coint_BD!$B$3:$AQ$1079,AP$2)</f>
        <v>1.2114432586291499</v>
      </c>
      <c r="AQ448">
        <f>VLOOKUP($AC448,LS_Coint_BD!$B$3:$AQ$1079,AQ$2)</f>
        <v>1.5060716402480001</v>
      </c>
      <c r="AR448">
        <f>VLOOKUP($AC448,LS_Coint_BD!$B$3:$AQ$1079,AR$2)</f>
        <v>1.7408661905957901</v>
      </c>
      <c r="AS448">
        <f>VLOOKUP($AC448,LS_Coint_BD!$B$3:$AQ$1079,AS$2)</f>
        <v>1.83285525197924</v>
      </c>
      <c r="AT448">
        <f>VLOOKUP($AC448,LS_Coint_BD!$B$3:$AQ$1079,AT$2)</f>
        <v>1.9849887966665101</v>
      </c>
      <c r="AU448">
        <f>VLOOKUP($AC448,LS_Coint_BD!$B$3:$AQ$1079,AU$2)</f>
        <v>1.9132813121396299</v>
      </c>
      <c r="AV448">
        <f>VLOOKUP($AC448,LS_Coint_BD!$B$3:$AQ$1079,AV$2)</f>
        <v>7.4606987254810497E-16</v>
      </c>
      <c r="AW448">
        <f>VLOOKUP($AC448,LS_Coint_BD!$B$3:$AQ$1079,AW$2)</f>
        <v>1.48029736616688E-16</v>
      </c>
      <c r="AX448">
        <f>VLOOKUP($AC448,LS_Coint_BD!$B$3:$AQ$1079,AX$2)</f>
        <v>2.8167944167632498E-15</v>
      </c>
      <c r="AY448">
        <f>VLOOKUP($AC448,LS_Coint_BD!$B$3:$AQ$1079,AY$2)</f>
        <v>1.68753899743024E-15</v>
      </c>
      <c r="AZ448">
        <f>VLOOKUP($AC448,LS_Coint_BD!$B$3:$AQ$1079,AZ$2)</f>
        <v>1.40134817330464E-15</v>
      </c>
      <c r="BA448">
        <f>VLOOKUP($AC448,LS_Coint_BD!$B$3:$AQ$1079,BA$2)</f>
        <v>-4.0856207306205802E-16</v>
      </c>
      <c r="BB448">
        <f>VLOOKUP($AC448,LS_Coint_BD!$B$3:$AQ$1079,BB$2)</f>
        <v>1.4533828686002099E-15</v>
      </c>
      <c r="BC448">
        <f>VLOOKUP($AC448,LS_Coint_BD!$B$3:$AQ$1079,BC$2)</f>
        <v>-2.2737367544323201E-16</v>
      </c>
      <c r="BD448">
        <f t="shared" si="309"/>
        <v>2.420399508342141</v>
      </c>
      <c r="BE448">
        <f t="shared" si="310"/>
        <v>2.28468421266022</v>
      </c>
      <c r="BF448">
        <f t="shared" si="311"/>
        <v>2.4228865172583025</v>
      </c>
      <c r="BG448">
        <f t="shared" si="312"/>
        <v>3.012143280496002</v>
      </c>
      <c r="BH448">
        <f t="shared" si="313"/>
        <v>3.4817323811915815</v>
      </c>
      <c r="BI448">
        <f t="shared" si="314"/>
        <v>3.6657105039584796</v>
      </c>
      <c r="BJ448">
        <f t="shared" si="315"/>
        <v>3.9699775933330215</v>
      </c>
      <c r="BK448">
        <f t="shared" si="316"/>
        <v>3.8265626242792594</v>
      </c>
      <c r="BL448">
        <f t="shared" si="317"/>
        <v>2.4203995083421423</v>
      </c>
      <c r="BN448" s="19" t="b">
        <f t="shared" si="301"/>
        <v>0</v>
      </c>
      <c r="BO448" s="19" t="b">
        <f t="shared" si="302"/>
        <v>0</v>
      </c>
      <c r="BP448" s="19" t="b">
        <f t="shared" si="303"/>
        <v>0</v>
      </c>
      <c r="BQ448" s="19" t="b">
        <f t="shared" si="304"/>
        <v>0</v>
      </c>
      <c r="BR448" s="19" t="b">
        <f t="shared" si="305"/>
        <v>0</v>
      </c>
      <c r="BS448" s="19" t="b">
        <f t="shared" si="306"/>
        <v>0</v>
      </c>
      <c r="BT448" s="19" t="b">
        <f t="shared" si="307"/>
        <v>0</v>
      </c>
      <c r="BU448" s="19" t="b">
        <f t="shared" si="308"/>
        <v>0</v>
      </c>
    </row>
    <row r="449" spans="2:73" x14ac:dyDescent="0.3">
      <c r="B449" s="17" t="str">
        <f>VLOOKUP($AC449,LS_Coint_BD!$B$3:$D$1079,2)</f>
        <v>GNDI3</v>
      </c>
      <c r="C449" s="87" t="str">
        <f>VLOOKUP($AC449,LS_Coint_BD!$B$3:$D$1079,3)</f>
        <v>BRDT3</v>
      </c>
      <c r="D449" s="70">
        <f t="shared" si="318"/>
        <v>-0.41567036522672751</v>
      </c>
      <c r="E449" s="66">
        <f t="shared" si="319"/>
        <v>-2.3909092190483614</v>
      </c>
      <c r="F449" s="71">
        <f t="shared" si="320"/>
        <v>-1.5939394793655743</v>
      </c>
      <c r="G449" s="70">
        <f t="shared" si="321"/>
        <v>-0.40710419684957699</v>
      </c>
      <c r="H449" s="66">
        <f t="shared" si="322"/>
        <v>-2.3309838765692135</v>
      </c>
      <c r="I449" s="71">
        <f t="shared" si="323"/>
        <v>-1.5539892510461424</v>
      </c>
      <c r="J449" s="70">
        <f t="shared" si="324"/>
        <v>-0.3073130583837731</v>
      </c>
      <c r="K449" s="66">
        <f t="shared" si="325"/>
        <v>-2.547567803894474</v>
      </c>
      <c r="L449" s="71">
        <f t="shared" si="326"/>
        <v>-1.6983785359296493</v>
      </c>
      <c r="M449" s="70">
        <f t="shared" si="327"/>
        <v>-0.22986984614609085</v>
      </c>
      <c r="N449" s="66">
        <f t="shared" si="328"/>
        <v>-2.489143405013992</v>
      </c>
      <c r="O449" s="71">
        <f t="shared" si="329"/>
        <v>-1.6594289366759947</v>
      </c>
      <c r="P449" s="70">
        <f t="shared" si="330"/>
        <v>-0.34918450834198822</v>
      </c>
      <c r="Q449" s="66">
        <f t="shared" si="331"/>
        <v>-2.706098190162646</v>
      </c>
      <c r="R449" s="71">
        <f t="shared" si="332"/>
        <v>-1.8040654601084307</v>
      </c>
      <c r="S449" s="70">
        <f t="shared" si="333"/>
        <v>-1.0227121235059435</v>
      </c>
      <c r="T449" s="66">
        <f t="shared" si="334"/>
        <v>-3.288517184226027</v>
      </c>
      <c r="U449" s="71">
        <f t="shared" si="335"/>
        <v>-2.192344789484018</v>
      </c>
      <c r="V449" s="70">
        <f t="shared" si="336"/>
        <v>-2.0977636096392693</v>
      </c>
      <c r="W449" s="66">
        <f t="shared" si="337"/>
        <v>-4.0127039683711185</v>
      </c>
      <c r="X449" s="71">
        <f t="shared" si="338"/>
        <v>-2.6751359789140792</v>
      </c>
      <c r="Y449" s="70">
        <f t="shared" si="339"/>
        <v>0</v>
      </c>
      <c r="Z449" s="66">
        <f t="shared" si="340"/>
        <v>0</v>
      </c>
      <c r="AA449" s="71">
        <f t="shared" si="341"/>
        <v>0</v>
      </c>
      <c r="AB449" s="98">
        <f>SUMIF(BN449:BU449,"VERDADEIRO",BN$3:$BU448)</f>
        <v>0</v>
      </c>
      <c r="AC449" s="97">
        <f t="shared" si="300"/>
        <v>446</v>
      </c>
      <c r="AD449">
        <f>RTD("tryd.rtdserver",,"COT",B449,"ULT")</f>
        <v>98.73</v>
      </c>
      <c r="AE449">
        <f>RTD("tryd.rtdserver",,"COT",C449,"ULT")</f>
        <v>22.48</v>
      </c>
      <c r="AF449">
        <f>VLOOKUP($AC449,LS_Coint_BD!$B$3:$AQ$1079,AF$2)*$AD449+VLOOKUP($AC449,LS_Coint_BD!$B$3:$AQ$1079,AF$2+1)</f>
        <v>22.895670365226728</v>
      </c>
      <c r="AG449">
        <f>VLOOKUP($AC449,LS_Coint_BD!$B$3:$AQ$1079,AG$2)*$AD449+VLOOKUP($AC449,LS_Coint_BD!$B$3:$AQ$1079,AG$2+1)</f>
        <v>22.887104196849577</v>
      </c>
      <c r="AH449">
        <f>VLOOKUP($AC449,LS_Coint_BD!$B$3:$AQ$1079,AH$2)*$AD449+VLOOKUP($AC449,LS_Coint_BD!$B$3:$AQ$1079,AH$2+1)</f>
        <v>22.787313058383774</v>
      </c>
      <c r="AI449">
        <f>VLOOKUP($AC449,LS_Coint_BD!$B$3:$AQ$1079,AI$2)*$AD449+VLOOKUP($AC449,LS_Coint_BD!$B$3:$AQ$1079,AI$2+1)</f>
        <v>22.709869846146091</v>
      </c>
      <c r="AJ449">
        <f>VLOOKUP($AC449,LS_Coint_BD!$B$3:$AQ$1079,AJ$2)*$AD449+VLOOKUP($AC449,LS_Coint_BD!$B$3:$AQ$1079,AJ$2+1)</f>
        <v>22.829184508341989</v>
      </c>
      <c r="AK449">
        <f>VLOOKUP($AC449,LS_Coint_BD!$B$3:$AQ$1079,AK$2)*$AD449+VLOOKUP($AC449,LS_Coint_BD!$B$3:$AQ$1079,AK$2+1)</f>
        <v>23.502712123505944</v>
      </c>
      <c r="AL449">
        <f>VLOOKUP($AC449,LS_Coint_BD!$B$3:$AQ$1079,AL$2)*$AD449+VLOOKUP($AC449,LS_Coint_BD!$B$3:$AQ$1079,AL$2+1)</f>
        <v>24.57776360963927</v>
      </c>
      <c r="AM449">
        <f>VLOOKUP($AC449,LS_Coint_BD!$B$3:$AQ$1079,AM$2)*$AD449+VLOOKUP($AC449,LS_Coint_BD!$B$3:$AQ$1079,AM$2+1)</f>
        <v>0</v>
      </c>
      <c r="AN449">
        <f>VLOOKUP($AC449,LS_Coint_BD!$B$3:$AQ$1079,AN$2)</f>
        <v>0.79696973968278695</v>
      </c>
      <c r="AO449">
        <f>VLOOKUP($AC449,LS_Coint_BD!$B$3:$AQ$1079,AO$2)</f>
        <v>0.77699462552307197</v>
      </c>
      <c r="AP449">
        <f>VLOOKUP($AC449,LS_Coint_BD!$B$3:$AQ$1079,AP$2)</f>
        <v>0.84918926796482497</v>
      </c>
      <c r="AQ449">
        <f>VLOOKUP($AC449,LS_Coint_BD!$B$3:$AQ$1079,AQ$2)</f>
        <v>0.829714468337997</v>
      </c>
      <c r="AR449">
        <f>VLOOKUP($AC449,LS_Coint_BD!$B$3:$AQ$1079,AR$2)</f>
        <v>0.90203273005421603</v>
      </c>
      <c r="AS449">
        <f>VLOOKUP($AC449,LS_Coint_BD!$B$3:$AQ$1079,AS$2)</f>
        <v>1.0961723947420099</v>
      </c>
      <c r="AT449">
        <f>VLOOKUP($AC449,LS_Coint_BD!$B$3:$AQ$1079,AT$2)</f>
        <v>1.33756798945704</v>
      </c>
      <c r="AU449">
        <f>VLOOKUP($AC449,LS_Coint_BD!$B$3:$AQ$1079,AU$2)</f>
        <v>0</v>
      </c>
      <c r="AV449">
        <f>VLOOKUP($AC449,LS_Coint_BD!$B$3:$AQ$1079,AV$2)</f>
        <v>-4.6185277824406504E-16</v>
      </c>
      <c r="AW449">
        <f>VLOOKUP($AC449,LS_Coint_BD!$B$3:$AQ$1079,AW$2)</f>
        <v>1.59872115546023E-15</v>
      </c>
      <c r="AX449">
        <f>VLOOKUP($AC449,LS_Coint_BD!$B$3:$AQ$1079,AX$2)</f>
        <v>5.5828357809722196E-16</v>
      </c>
      <c r="AY449">
        <f>VLOOKUP($AC449,LS_Coint_BD!$B$3:$AQ$1079,AY$2)</f>
        <v>-5.5511151231257797E-16</v>
      </c>
      <c r="AZ449">
        <f>VLOOKUP($AC449,LS_Coint_BD!$B$3:$AQ$1079,AZ$2)</f>
        <v>1.3026616822268501E-15</v>
      </c>
      <c r="BA449">
        <f>VLOOKUP($AC449,LS_Coint_BD!$B$3:$AQ$1079,BA$2)</f>
        <v>1.8474111129762602E-15</v>
      </c>
      <c r="BB449">
        <f>VLOOKUP($AC449,LS_Coint_BD!$B$3:$AQ$1079,BB$2)</f>
        <v>8.8817841970012504E-16</v>
      </c>
      <c r="BC449">
        <f>VLOOKUP($AC449,LS_Coint_BD!$B$3:$AQ$1079,BC$2)</f>
        <v>0</v>
      </c>
      <c r="BD449">
        <f t="shared" si="309"/>
        <v>-1.5939394793655743</v>
      </c>
      <c r="BE449">
        <f t="shared" si="310"/>
        <v>-1.5539892510461424</v>
      </c>
      <c r="BF449">
        <f t="shared" si="311"/>
        <v>-1.6983785359296493</v>
      </c>
      <c r="BG449">
        <f t="shared" si="312"/>
        <v>-1.6594289366759947</v>
      </c>
      <c r="BH449">
        <f t="shared" si="313"/>
        <v>-1.8040654601084307</v>
      </c>
      <c r="BI449">
        <f t="shared" si="314"/>
        <v>-2.192344789484018</v>
      </c>
      <c r="BJ449">
        <f t="shared" si="315"/>
        <v>-2.6751359789140792</v>
      </c>
      <c r="BK449">
        <f t="shared" si="316"/>
        <v>0</v>
      </c>
      <c r="BL449">
        <f t="shared" si="317"/>
        <v>-1.5939394793655752</v>
      </c>
      <c r="BN449" s="30" t="b">
        <f t="shared" si="301"/>
        <v>0</v>
      </c>
      <c r="BO449" s="30" t="b">
        <f t="shared" si="302"/>
        <v>0</v>
      </c>
      <c r="BP449" s="30" t="b">
        <f t="shared" si="303"/>
        <v>0</v>
      </c>
      <c r="BQ449" s="30" t="b">
        <f t="shared" si="304"/>
        <v>0</v>
      </c>
      <c r="BR449" s="30" t="b">
        <f t="shared" si="305"/>
        <v>0</v>
      </c>
      <c r="BS449" s="30" t="b">
        <f t="shared" si="306"/>
        <v>0</v>
      </c>
      <c r="BT449" s="30" t="b">
        <f t="shared" si="307"/>
        <v>0</v>
      </c>
      <c r="BU449" s="30" t="b">
        <f t="shared" si="308"/>
        <v>0</v>
      </c>
    </row>
    <row r="450" spans="2:73" x14ac:dyDescent="0.3">
      <c r="B450" s="17" t="str">
        <f>VLOOKUP($AC450,LS_Coint_BD!$B$3:$D$1079,2)</f>
        <v>GNDI3</v>
      </c>
      <c r="C450" s="87" t="str">
        <f>VLOOKUP($AC450,LS_Coint_BD!$B$3:$D$1079,3)</f>
        <v>BRML3</v>
      </c>
      <c r="D450" s="68">
        <f t="shared" si="318"/>
        <v>0</v>
      </c>
      <c r="E450" s="65">
        <f t="shared" si="319"/>
        <v>0</v>
      </c>
      <c r="F450" s="69">
        <f t="shared" si="320"/>
        <v>0</v>
      </c>
      <c r="G450" s="68">
        <f t="shared" si="321"/>
        <v>4.4446957411400589E-2</v>
      </c>
      <c r="H450" s="65">
        <f t="shared" si="322"/>
        <v>1.9018277327586712</v>
      </c>
      <c r="I450" s="69">
        <f t="shared" si="323"/>
        <v>1.2678851551724475</v>
      </c>
      <c r="J450" s="68">
        <f t="shared" si="324"/>
        <v>0</v>
      </c>
      <c r="K450" s="65">
        <f t="shared" si="325"/>
        <v>0</v>
      </c>
      <c r="L450" s="69">
        <f t="shared" si="326"/>
        <v>0</v>
      </c>
      <c r="M450" s="68">
        <f t="shared" si="327"/>
        <v>0</v>
      </c>
      <c r="N450" s="65">
        <f t="shared" si="328"/>
        <v>0</v>
      </c>
      <c r="O450" s="69">
        <f t="shared" si="329"/>
        <v>0</v>
      </c>
      <c r="P450" s="68">
        <f t="shared" si="330"/>
        <v>0.23211168192773002</v>
      </c>
      <c r="Q450" s="65">
        <f t="shared" si="331"/>
        <v>2.2725403074226009</v>
      </c>
      <c r="R450" s="69">
        <f t="shared" si="332"/>
        <v>1.5150268716150672</v>
      </c>
      <c r="S450" s="68">
        <f t="shared" si="333"/>
        <v>1.8543997519984146E-3</v>
      </c>
      <c r="T450" s="65">
        <f t="shared" si="334"/>
        <v>2.404401646272849</v>
      </c>
      <c r="U450" s="69">
        <f t="shared" si="335"/>
        <v>1.602934430848566</v>
      </c>
      <c r="V450" s="68">
        <f t="shared" si="336"/>
        <v>-0.15327166800434</v>
      </c>
      <c r="W450" s="65">
        <f t="shared" si="337"/>
        <v>-2.4433652060730444</v>
      </c>
      <c r="X450" s="69">
        <f t="shared" si="338"/>
        <v>-1.6289101373820296</v>
      </c>
      <c r="Y450" s="68">
        <f t="shared" si="339"/>
        <v>-1.080041874804369</v>
      </c>
      <c r="Z450" s="65">
        <f t="shared" si="340"/>
        <v>-7.4822970147625814</v>
      </c>
      <c r="AA450" s="69">
        <f t="shared" si="341"/>
        <v>-4.9881980098417209</v>
      </c>
      <c r="AB450" s="98">
        <f>SUMIF(BN450:BU450,"VERDADEIRO",BN$3:$BU449)</f>
        <v>0</v>
      </c>
      <c r="AC450" s="97">
        <f t="shared" si="300"/>
        <v>447</v>
      </c>
      <c r="AD450">
        <f>RTD("tryd.rtdserver",,"COT",B450,"ULT")</f>
        <v>98.73</v>
      </c>
      <c r="AE450">
        <f>RTD("tryd.rtdserver",,"COT",C450,"ULT")</f>
        <v>9.83</v>
      </c>
      <c r="AF450">
        <f>VLOOKUP($AC450,LS_Coint_BD!$B$3:$AQ$1079,AF$2)*$AD450+VLOOKUP($AC450,LS_Coint_BD!$B$3:$AQ$1079,AF$2+1)</f>
        <v>0</v>
      </c>
      <c r="AG450">
        <f>VLOOKUP($AC450,LS_Coint_BD!$B$3:$AQ$1079,AG$2)*$AD450+VLOOKUP($AC450,LS_Coint_BD!$B$3:$AQ$1079,AG$2+1)</f>
        <v>9.7855530425885995</v>
      </c>
      <c r="AH450">
        <f>VLOOKUP($AC450,LS_Coint_BD!$B$3:$AQ$1079,AH$2)*$AD450+VLOOKUP($AC450,LS_Coint_BD!$B$3:$AQ$1079,AH$2+1)</f>
        <v>0</v>
      </c>
      <c r="AI450">
        <f>VLOOKUP($AC450,LS_Coint_BD!$B$3:$AQ$1079,AI$2)*$AD450+VLOOKUP($AC450,LS_Coint_BD!$B$3:$AQ$1079,AI$2+1)</f>
        <v>0</v>
      </c>
      <c r="AJ450">
        <f>VLOOKUP($AC450,LS_Coint_BD!$B$3:$AQ$1079,AJ$2)*$AD450+VLOOKUP($AC450,LS_Coint_BD!$B$3:$AQ$1079,AJ$2+1)</f>
        <v>9.5978883180722701</v>
      </c>
      <c r="AK450">
        <f>VLOOKUP($AC450,LS_Coint_BD!$B$3:$AQ$1079,AK$2)*$AD450+VLOOKUP($AC450,LS_Coint_BD!$B$3:$AQ$1079,AK$2+1)</f>
        <v>9.8281456002480017</v>
      </c>
      <c r="AL450">
        <f>VLOOKUP($AC450,LS_Coint_BD!$B$3:$AQ$1079,AL$2)*$AD450+VLOOKUP($AC450,LS_Coint_BD!$B$3:$AQ$1079,AL$2+1)</f>
        <v>9.9832716680043401</v>
      </c>
      <c r="AM450">
        <f>VLOOKUP($AC450,LS_Coint_BD!$B$3:$AQ$1079,AM$2)*$AD450+VLOOKUP($AC450,LS_Coint_BD!$B$3:$AQ$1079,AM$2+1)</f>
        <v>10.910041874804369</v>
      </c>
      <c r="AN450">
        <f>VLOOKUP($AC450,LS_Coint_BD!$B$3:$AQ$1079,AN$2)</f>
        <v>0</v>
      </c>
      <c r="AO450">
        <f>VLOOKUP($AC450,LS_Coint_BD!$B$3:$AQ$1079,AO$2)</f>
        <v>0.63394257758622397</v>
      </c>
      <c r="AP450">
        <f>VLOOKUP($AC450,LS_Coint_BD!$B$3:$AQ$1079,AP$2)</f>
        <v>0</v>
      </c>
      <c r="AQ450">
        <f>VLOOKUP($AC450,LS_Coint_BD!$B$3:$AQ$1079,AQ$2)</f>
        <v>0</v>
      </c>
      <c r="AR450">
        <f>VLOOKUP($AC450,LS_Coint_BD!$B$3:$AQ$1079,AR$2)</f>
        <v>0.75751343580753305</v>
      </c>
      <c r="AS450">
        <f>VLOOKUP($AC450,LS_Coint_BD!$B$3:$AQ$1079,AS$2)</f>
        <v>0.80146721542428301</v>
      </c>
      <c r="AT450">
        <f>VLOOKUP($AC450,LS_Coint_BD!$B$3:$AQ$1079,AT$2)</f>
        <v>0.81445506869101503</v>
      </c>
      <c r="AU450">
        <f>VLOOKUP($AC450,LS_Coint_BD!$B$3:$AQ$1079,AU$2)</f>
        <v>2.49409900492086</v>
      </c>
      <c r="AV450">
        <f>VLOOKUP($AC450,LS_Coint_BD!$B$3:$AQ$1079,AV$2)</f>
        <v>0</v>
      </c>
      <c r="AW450">
        <f>VLOOKUP($AC450,LS_Coint_BD!$B$3:$AQ$1079,AW$2)</f>
        <v>-5.3290705182007502E-16</v>
      </c>
      <c r="AX450">
        <f>VLOOKUP($AC450,LS_Coint_BD!$B$3:$AQ$1079,AX$2)</f>
        <v>0</v>
      </c>
      <c r="AY450">
        <f>VLOOKUP($AC450,LS_Coint_BD!$B$3:$AQ$1079,AY$2)</f>
        <v>0</v>
      </c>
      <c r="AZ450">
        <f>VLOOKUP($AC450,LS_Coint_BD!$B$3:$AQ$1079,AZ$2)</f>
        <v>1.0855514018557101E-15</v>
      </c>
      <c r="BA450">
        <f>VLOOKUP($AC450,LS_Coint_BD!$B$3:$AQ$1079,BA$2)</f>
        <v>0</v>
      </c>
      <c r="BB450">
        <f>VLOOKUP($AC450,LS_Coint_BD!$B$3:$AQ$1079,BB$2)</f>
        <v>5.1675835328007303E-16</v>
      </c>
      <c r="BC450">
        <f>VLOOKUP($AC450,LS_Coint_BD!$B$3:$AQ$1079,BC$2)</f>
        <v>-7.9580786405131203E-16</v>
      </c>
      <c r="BD450">
        <f t="shared" si="309"/>
        <v>0</v>
      </c>
      <c r="BE450">
        <f t="shared" si="310"/>
        <v>1.2678851551724475</v>
      </c>
      <c r="BF450">
        <f t="shared" si="311"/>
        <v>0</v>
      </c>
      <c r="BG450">
        <f t="shared" si="312"/>
        <v>0</v>
      </c>
      <c r="BH450">
        <f t="shared" si="313"/>
        <v>1.5150268716150672</v>
      </c>
      <c r="BI450">
        <f t="shared" si="314"/>
        <v>1.602934430848566</v>
      </c>
      <c r="BJ450">
        <f t="shared" si="315"/>
        <v>-1.6289101373820296</v>
      </c>
      <c r="BK450">
        <f t="shared" si="316"/>
        <v>-4.9881980098417209</v>
      </c>
      <c r="BL450">
        <f t="shared" si="317"/>
        <v>0</v>
      </c>
      <c r="BN450" s="19" t="b">
        <f t="shared" si="301"/>
        <v>0</v>
      </c>
      <c r="BO450" s="19" t="b">
        <f t="shared" si="302"/>
        <v>0</v>
      </c>
      <c r="BP450" s="19" t="b">
        <f t="shared" si="303"/>
        <v>0</v>
      </c>
      <c r="BQ450" s="19" t="b">
        <f t="shared" si="304"/>
        <v>0</v>
      </c>
      <c r="BR450" s="19" t="b">
        <f t="shared" si="305"/>
        <v>0</v>
      </c>
      <c r="BS450" s="19" t="b">
        <f t="shared" si="306"/>
        <v>0</v>
      </c>
      <c r="BT450" s="19" t="b">
        <f t="shared" si="307"/>
        <v>0</v>
      </c>
      <c r="BU450" s="19" t="b">
        <f t="shared" si="308"/>
        <v>0</v>
      </c>
    </row>
    <row r="451" spans="2:73" x14ac:dyDescent="0.3">
      <c r="B451" s="17" t="str">
        <f>VLOOKUP($AC451,LS_Coint_BD!$B$3:$D$1079,2)</f>
        <v>GNDI3</v>
      </c>
      <c r="C451" s="87" t="str">
        <f>VLOOKUP($AC451,LS_Coint_BD!$B$3:$D$1079,3)</f>
        <v>CRFB3</v>
      </c>
      <c r="D451" s="70">
        <f t="shared" si="318"/>
        <v>0.14771900291753681</v>
      </c>
      <c r="E451" s="66">
        <f t="shared" si="319"/>
        <v>1.9633890359336696</v>
      </c>
      <c r="F451" s="71">
        <f t="shared" si="320"/>
        <v>1.3089260239557798</v>
      </c>
      <c r="G451" s="70">
        <f t="shared" si="321"/>
        <v>0.12023559563755981</v>
      </c>
      <c r="H451" s="66">
        <f t="shared" si="322"/>
        <v>1.9261326848025622</v>
      </c>
      <c r="I451" s="71">
        <f t="shared" si="323"/>
        <v>1.2840884565350414</v>
      </c>
      <c r="J451" s="70">
        <f t="shared" si="324"/>
        <v>0.1376282441790444</v>
      </c>
      <c r="K451" s="66">
        <f t="shared" si="325"/>
        <v>2.2379928510306852</v>
      </c>
      <c r="L451" s="71">
        <f t="shared" si="326"/>
        <v>1.491995234020457</v>
      </c>
      <c r="M451" s="70">
        <f t="shared" si="327"/>
        <v>2.4202470749063565E-2</v>
      </c>
      <c r="N451" s="66">
        <f t="shared" si="328"/>
        <v>2.2837169374584394</v>
      </c>
      <c r="O451" s="71">
        <f t="shared" si="329"/>
        <v>1.5224779583056263</v>
      </c>
      <c r="P451" s="70">
        <f t="shared" si="330"/>
        <v>-0.53142505857654498</v>
      </c>
      <c r="Q451" s="66">
        <f t="shared" si="331"/>
        <v>-2.9925255774460608</v>
      </c>
      <c r="R451" s="71">
        <f t="shared" si="332"/>
        <v>-1.9950170516307073</v>
      </c>
      <c r="S451" s="70">
        <f t="shared" si="333"/>
        <v>0</v>
      </c>
      <c r="T451" s="66">
        <f t="shared" si="334"/>
        <v>0</v>
      </c>
      <c r="U451" s="71">
        <f t="shared" si="335"/>
        <v>0</v>
      </c>
      <c r="V451" s="70">
        <f t="shared" si="336"/>
        <v>-7.2879472450143368E-2</v>
      </c>
      <c r="W451" s="66">
        <f t="shared" si="337"/>
        <v>-3.0430803624719416</v>
      </c>
      <c r="X451" s="71">
        <f t="shared" si="338"/>
        <v>-2.0287202416479611</v>
      </c>
      <c r="Y451" s="70">
        <f t="shared" si="339"/>
        <v>0</v>
      </c>
      <c r="Z451" s="66">
        <f t="shared" si="340"/>
        <v>0</v>
      </c>
      <c r="AA451" s="71">
        <f t="shared" si="341"/>
        <v>0</v>
      </c>
      <c r="AB451" s="98">
        <f>SUMIF(BN451:BU451,"VERDADEIRO",BN$3:$BU450)</f>
        <v>0</v>
      </c>
      <c r="AC451" s="97">
        <f t="shared" si="300"/>
        <v>448</v>
      </c>
      <c r="AD451">
        <f>RTD("tryd.rtdserver",,"COT",B451,"ULT")</f>
        <v>98.73</v>
      </c>
      <c r="AE451">
        <f>RTD("tryd.rtdserver",,"COT",C451,"ULT")</f>
        <v>19.52</v>
      </c>
      <c r="AF451">
        <f>VLOOKUP($AC451,LS_Coint_BD!$B$3:$AQ$1079,AF$2)*$AD451+VLOOKUP($AC451,LS_Coint_BD!$B$3:$AQ$1079,AF$2+1)</f>
        <v>19.372280997082463</v>
      </c>
      <c r="AG451">
        <f>VLOOKUP($AC451,LS_Coint_BD!$B$3:$AQ$1079,AG$2)*$AD451+VLOOKUP($AC451,LS_Coint_BD!$B$3:$AQ$1079,AG$2+1)</f>
        <v>19.39976440436244</v>
      </c>
      <c r="AH451">
        <f>VLOOKUP($AC451,LS_Coint_BD!$B$3:$AQ$1079,AH$2)*$AD451+VLOOKUP($AC451,LS_Coint_BD!$B$3:$AQ$1079,AH$2+1)</f>
        <v>19.382371755820955</v>
      </c>
      <c r="AI451">
        <f>VLOOKUP($AC451,LS_Coint_BD!$B$3:$AQ$1079,AI$2)*$AD451+VLOOKUP($AC451,LS_Coint_BD!$B$3:$AQ$1079,AI$2+1)</f>
        <v>19.495797529250936</v>
      </c>
      <c r="AJ451">
        <f>VLOOKUP($AC451,LS_Coint_BD!$B$3:$AQ$1079,AJ$2)*$AD451+VLOOKUP($AC451,LS_Coint_BD!$B$3:$AQ$1079,AJ$2+1)</f>
        <v>20.051425058576545</v>
      </c>
      <c r="AK451">
        <f>VLOOKUP($AC451,LS_Coint_BD!$B$3:$AQ$1079,AK$2)*$AD451+VLOOKUP($AC451,LS_Coint_BD!$B$3:$AQ$1079,AK$2+1)</f>
        <v>0</v>
      </c>
      <c r="AL451">
        <f>VLOOKUP($AC451,LS_Coint_BD!$B$3:$AQ$1079,AL$2)*$AD451+VLOOKUP($AC451,LS_Coint_BD!$B$3:$AQ$1079,AL$2+1)</f>
        <v>19.592879472450143</v>
      </c>
      <c r="AM451">
        <f>VLOOKUP($AC451,LS_Coint_BD!$B$3:$AQ$1079,AM$2)*$AD451+VLOOKUP($AC451,LS_Coint_BD!$B$3:$AQ$1079,AM$2+1)</f>
        <v>0</v>
      </c>
      <c r="AN451">
        <f>VLOOKUP($AC451,LS_Coint_BD!$B$3:$AQ$1079,AN$2)</f>
        <v>0.65446301197788903</v>
      </c>
      <c r="AO451">
        <f>VLOOKUP($AC451,LS_Coint_BD!$B$3:$AQ$1079,AO$2)</f>
        <v>0.64204422826751995</v>
      </c>
      <c r="AP451">
        <f>VLOOKUP($AC451,LS_Coint_BD!$B$3:$AQ$1079,AP$2)</f>
        <v>0.74599761701022804</v>
      </c>
      <c r="AQ451">
        <f>VLOOKUP($AC451,LS_Coint_BD!$B$3:$AQ$1079,AQ$2)</f>
        <v>0.76123897915281402</v>
      </c>
      <c r="AR451">
        <f>VLOOKUP($AC451,LS_Coint_BD!$B$3:$AQ$1079,AR$2)</f>
        <v>0.99750852581535299</v>
      </c>
      <c r="AS451">
        <f>VLOOKUP($AC451,LS_Coint_BD!$B$3:$AQ$1079,AS$2)</f>
        <v>0</v>
      </c>
      <c r="AT451">
        <f>VLOOKUP($AC451,LS_Coint_BD!$B$3:$AQ$1079,AT$2)</f>
        <v>1.0143601208239801</v>
      </c>
      <c r="AU451">
        <f>VLOOKUP($AC451,LS_Coint_BD!$B$3:$AQ$1079,AU$2)</f>
        <v>0</v>
      </c>
      <c r="AV451">
        <f>VLOOKUP($AC451,LS_Coint_BD!$B$3:$AQ$1079,AV$2)</f>
        <v>1.8474111129762602E-15</v>
      </c>
      <c r="AW451">
        <f>VLOOKUP($AC451,LS_Coint_BD!$B$3:$AQ$1079,AW$2)</f>
        <v>1.6579330501069001E-15</v>
      </c>
      <c r="AX451">
        <f>VLOOKUP($AC451,LS_Coint_BD!$B$3:$AQ$1079,AX$2)</f>
        <v>8.8817841970012504E-16</v>
      </c>
      <c r="AY451">
        <f>VLOOKUP($AC451,LS_Coint_BD!$B$3:$AQ$1079,AY$2)</f>
        <v>-1.8207657603852601E-15</v>
      </c>
      <c r="AZ451">
        <f>VLOOKUP($AC451,LS_Coint_BD!$B$3:$AQ$1079,AZ$2)</f>
        <v>-1.40134817330464E-15</v>
      </c>
      <c r="BA451">
        <f>VLOOKUP($AC451,LS_Coint_BD!$B$3:$AQ$1079,BA$2)</f>
        <v>0</v>
      </c>
      <c r="BB451">
        <f>VLOOKUP($AC451,LS_Coint_BD!$B$3:$AQ$1079,BB$2)</f>
        <v>-6.7824533868009596E-16</v>
      </c>
      <c r="BC451">
        <f>VLOOKUP($AC451,LS_Coint_BD!$B$3:$AQ$1079,BC$2)</f>
        <v>0</v>
      </c>
      <c r="BD451">
        <f t="shared" si="309"/>
        <v>1.3089260239557798</v>
      </c>
      <c r="BE451">
        <f t="shared" si="310"/>
        <v>1.2840884565350414</v>
      </c>
      <c r="BF451">
        <f t="shared" si="311"/>
        <v>1.491995234020457</v>
      </c>
      <c r="BG451">
        <f t="shared" si="312"/>
        <v>1.5224779583056263</v>
      </c>
      <c r="BH451">
        <f t="shared" si="313"/>
        <v>-1.9950170516307073</v>
      </c>
      <c r="BI451">
        <f t="shared" si="314"/>
        <v>0</v>
      </c>
      <c r="BJ451">
        <f t="shared" si="315"/>
        <v>-2.0287202416479611</v>
      </c>
      <c r="BK451">
        <f t="shared" si="316"/>
        <v>0</v>
      </c>
      <c r="BL451">
        <f t="shared" si="317"/>
        <v>1.3089260239557836</v>
      </c>
      <c r="BN451" s="30" t="b">
        <f t="shared" si="301"/>
        <v>0</v>
      </c>
      <c r="BO451" s="30" t="b">
        <f t="shared" si="302"/>
        <v>0</v>
      </c>
      <c r="BP451" s="30" t="b">
        <f t="shared" si="303"/>
        <v>0</v>
      </c>
      <c r="BQ451" s="30" t="b">
        <f t="shared" si="304"/>
        <v>0</v>
      </c>
      <c r="BR451" s="30" t="b">
        <f t="shared" si="305"/>
        <v>0</v>
      </c>
      <c r="BS451" s="30" t="b">
        <f t="shared" si="306"/>
        <v>0</v>
      </c>
      <c r="BT451" s="30" t="b">
        <f t="shared" si="307"/>
        <v>0</v>
      </c>
      <c r="BU451" s="30" t="b">
        <f t="shared" si="308"/>
        <v>0</v>
      </c>
    </row>
    <row r="452" spans="2:73" x14ac:dyDescent="0.3">
      <c r="B452" s="17" t="str">
        <f>VLOOKUP($AC452,LS_Coint_BD!$B$3:$D$1079,2)</f>
        <v>GNDI3</v>
      </c>
      <c r="C452" s="87" t="str">
        <f>VLOOKUP($AC452,LS_Coint_BD!$B$3:$D$1079,3)</f>
        <v>EGIE3</v>
      </c>
      <c r="D452" s="68">
        <f t="shared" si="318"/>
        <v>0</v>
      </c>
      <c r="E452" s="65">
        <f t="shared" si="319"/>
        <v>0</v>
      </c>
      <c r="F452" s="69">
        <f t="shared" si="320"/>
        <v>0</v>
      </c>
      <c r="G452" s="68">
        <f t="shared" si="321"/>
        <v>0.27402501185946448</v>
      </c>
      <c r="H452" s="65">
        <f t="shared" si="322"/>
        <v>3.5464261999503242</v>
      </c>
      <c r="I452" s="69">
        <f t="shared" si="323"/>
        <v>2.3642841333002163</v>
      </c>
      <c r="J452" s="68">
        <f t="shared" si="324"/>
        <v>0.37065700914261157</v>
      </c>
      <c r="K452" s="65">
        <f t="shared" si="325"/>
        <v>3.7334359421237124</v>
      </c>
      <c r="L452" s="69">
        <f t="shared" si="326"/>
        <v>2.4889572947491416</v>
      </c>
      <c r="M452" s="68">
        <f t="shared" si="327"/>
        <v>0.39707814881385417</v>
      </c>
      <c r="N452" s="65">
        <f t="shared" si="328"/>
        <v>3.607604735481873</v>
      </c>
      <c r="O452" s="69">
        <f t="shared" si="329"/>
        <v>2.405069823654582</v>
      </c>
      <c r="P452" s="68">
        <f t="shared" si="330"/>
        <v>-5.5783845632930706E-3</v>
      </c>
      <c r="Q452" s="65">
        <f t="shared" si="331"/>
        <v>-3.7669834588899906</v>
      </c>
      <c r="R452" s="69">
        <f t="shared" si="332"/>
        <v>-2.5113223059266603</v>
      </c>
      <c r="S452" s="68">
        <f t="shared" si="333"/>
        <v>-0.88113584942617251</v>
      </c>
      <c r="T452" s="65">
        <f t="shared" si="334"/>
        <v>-4.4327279039395453</v>
      </c>
      <c r="U452" s="69">
        <f t="shared" si="335"/>
        <v>-2.9551519359596972</v>
      </c>
      <c r="V452" s="68">
        <f t="shared" si="336"/>
        <v>-0.98054186119219366</v>
      </c>
      <c r="W452" s="65">
        <f t="shared" si="337"/>
        <v>-4.7869974646499385</v>
      </c>
      <c r="X452" s="69">
        <f t="shared" si="338"/>
        <v>-3.191331643099959</v>
      </c>
      <c r="Y452" s="68">
        <f t="shared" si="339"/>
        <v>-1.4241413937284051</v>
      </c>
      <c r="Z452" s="65">
        <f t="shared" si="340"/>
        <v>-7.1051301781274745</v>
      </c>
      <c r="AA452" s="69">
        <f t="shared" si="341"/>
        <v>-4.736753452084983</v>
      </c>
      <c r="AB452" s="98">
        <f>SUMIF(BN452:BU452,"VERDADEIRO",BN$3:$BU451)</f>
        <v>0</v>
      </c>
      <c r="AC452" s="97">
        <f t="shared" si="300"/>
        <v>449</v>
      </c>
      <c r="AD452">
        <f>RTD("tryd.rtdserver",,"COT",B452,"ULT")</f>
        <v>98.73</v>
      </c>
      <c r="AE452">
        <f>RTD("tryd.rtdserver",,"COT",C452,"ULT")</f>
        <v>45.12</v>
      </c>
      <c r="AF452">
        <f>VLOOKUP($AC452,LS_Coint_BD!$B$3:$AQ$1079,AF$2)*$AD452+VLOOKUP($AC452,LS_Coint_BD!$B$3:$AQ$1079,AF$2+1)</f>
        <v>0</v>
      </c>
      <c r="AG452">
        <f>VLOOKUP($AC452,LS_Coint_BD!$B$3:$AQ$1079,AG$2)*$AD452+VLOOKUP($AC452,LS_Coint_BD!$B$3:$AQ$1079,AG$2+1)</f>
        <v>44.845974988140533</v>
      </c>
      <c r="AH452">
        <f>VLOOKUP($AC452,LS_Coint_BD!$B$3:$AQ$1079,AH$2)*$AD452+VLOOKUP($AC452,LS_Coint_BD!$B$3:$AQ$1079,AH$2+1)</f>
        <v>44.749342990857386</v>
      </c>
      <c r="AI452">
        <f>VLOOKUP($AC452,LS_Coint_BD!$B$3:$AQ$1079,AI$2)*$AD452+VLOOKUP($AC452,LS_Coint_BD!$B$3:$AQ$1079,AI$2+1)</f>
        <v>44.722921851186143</v>
      </c>
      <c r="AJ452">
        <f>VLOOKUP($AC452,LS_Coint_BD!$B$3:$AQ$1079,AJ$2)*$AD452+VLOOKUP($AC452,LS_Coint_BD!$B$3:$AQ$1079,AJ$2+1)</f>
        <v>45.125578384563291</v>
      </c>
      <c r="AK452">
        <f>VLOOKUP($AC452,LS_Coint_BD!$B$3:$AQ$1079,AK$2)*$AD452+VLOOKUP($AC452,LS_Coint_BD!$B$3:$AQ$1079,AK$2+1)</f>
        <v>46.00113584942617</v>
      </c>
      <c r="AL452">
        <f>VLOOKUP($AC452,LS_Coint_BD!$B$3:$AQ$1079,AL$2)*$AD452+VLOOKUP($AC452,LS_Coint_BD!$B$3:$AQ$1079,AL$2+1)</f>
        <v>46.100541861192191</v>
      </c>
      <c r="AM452">
        <f>VLOOKUP($AC452,LS_Coint_BD!$B$3:$AQ$1079,AM$2)*$AD452+VLOOKUP($AC452,LS_Coint_BD!$B$3:$AQ$1079,AM$2+1)</f>
        <v>46.544141393728403</v>
      </c>
      <c r="AN452">
        <f>VLOOKUP($AC452,LS_Coint_BD!$B$3:$AQ$1079,AN$2)</f>
        <v>0</v>
      </c>
      <c r="AO452">
        <f>VLOOKUP($AC452,LS_Coint_BD!$B$3:$AQ$1079,AO$2)</f>
        <v>1.1821420666501099</v>
      </c>
      <c r="AP452">
        <f>VLOOKUP($AC452,LS_Coint_BD!$B$3:$AQ$1079,AP$2)</f>
        <v>1.2444786473745699</v>
      </c>
      <c r="AQ452">
        <f>VLOOKUP($AC452,LS_Coint_BD!$B$3:$AQ$1079,AQ$2)</f>
        <v>1.2025349118272901</v>
      </c>
      <c r="AR452">
        <f>VLOOKUP($AC452,LS_Coint_BD!$B$3:$AQ$1079,AR$2)</f>
        <v>1.2556611529633299</v>
      </c>
      <c r="AS452">
        <f>VLOOKUP($AC452,LS_Coint_BD!$B$3:$AQ$1079,AS$2)</f>
        <v>1.4775759679798499</v>
      </c>
      <c r="AT452">
        <f>VLOOKUP($AC452,LS_Coint_BD!$B$3:$AQ$1079,AT$2)</f>
        <v>1.5956658215499799</v>
      </c>
      <c r="AU452">
        <f>VLOOKUP($AC452,LS_Coint_BD!$B$3:$AQ$1079,AU$2)</f>
        <v>2.3683767260424902</v>
      </c>
      <c r="AV452">
        <f>VLOOKUP($AC452,LS_Coint_BD!$B$3:$AQ$1079,AV$2)</f>
        <v>0</v>
      </c>
      <c r="AW452">
        <f>VLOOKUP($AC452,LS_Coint_BD!$B$3:$AQ$1079,AW$2)</f>
        <v>-3.3750779948604801E-15</v>
      </c>
      <c r="AX452">
        <f>VLOOKUP($AC452,LS_Coint_BD!$B$3:$AQ$1079,AX$2)</f>
        <v>1.7763568394002501E-15</v>
      </c>
      <c r="AY452">
        <f>VLOOKUP($AC452,LS_Coint_BD!$B$3:$AQ$1079,AY$2)</f>
        <v>1.59872115546023E-15</v>
      </c>
      <c r="AZ452">
        <f>VLOOKUP($AC452,LS_Coint_BD!$B$3:$AQ$1079,AZ$2)</f>
        <v>-4.7369515717340002E-16</v>
      </c>
      <c r="BA452">
        <f>VLOOKUP($AC452,LS_Coint_BD!$B$3:$AQ$1079,BA$2)</f>
        <v>2.8776980798284099E-15</v>
      </c>
      <c r="BB452">
        <f>VLOOKUP($AC452,LS_Coint_BD!$B$3:$AQ$1079,BB$2)</f>
        <v>7.4284013284010499E-16</v>
      </c>
      <c r="BC452">
        <f>VLOOKUP($AC452,LS_Coint_BD!$B$3:$AQ$1079,BC$2)</f>
        <v>-2.5579538487363602E-15</v>
      </c>
      <c r="BD452">
        <f t="shared" si="309"/>
        <v>0</v>
      </c>
      <c r="BE452">
        <f t="shared" si="310"/>
        <v>2.3642841333002163</v>
      </c>
      <c r="BF452">
        <f t="shared" si="311"/>
        <v>2.4889572947491416</v>
      </c>
      <c r="BG452">
        <f t="shared" si="312"/>
        <v>2.405069823654582</v>
      </c>
      <c r="BH452">
        <f t="shared" si="313"/>
        <v>-2.5113223059266603</v>
      </c>
      <c r="BI452">
        <f t="shared" si="314"/>
        <v>-2.9551519359596972</v>
      </c>
      <c r="BJ452">
        <f t="shared" si="315"/>
        <v>-3.191331643099959</v>
      </c>
      <c r="BK452">
        <f t="shared" si="316"/>
        <v>-4.736753452084983</v>
      </c>
      <c r="BL452">
        <f t="shared" si="317"/>
        <v>0</v>
      </c>
      <c r="BN452" s="19" t="b">
        <f t="shared" si="301"/>
        <v>0</v>
      </c>
      <c r="BO452" s="19" t="b">
        <f t="shared" si="302"/>
        <v>0</v>
      </c>
      <c r="BP452" s="19" t="b">
        <f t="shared" si="303"/>
        <v>0</v>
      </c>
      <c r="BQ452" s="19" t="b">
        <f t="shared" si="304"/>
        <v>0</v>
      </c>
      <c r="BR452" s="19" t="b">
        <f t="shared" si="305"/>
        <v>0</v>
      </c>
      <c r="BS452" s="19" t="b">
        <f t="shared" si="306"/>
        <v>0</v>
      </c>
      <c r="BT452" s="19" t="b">
        <f t="shared" si="307"/>
        <v>0</v>
      </c>
      <c r="BU452" s="19" t="b">
        <f t="shared" si="308"/>
        <v>0</v>
      </c>
    </row>
    <row r="453" spans="2:73" x14ac:dyDescent="0.3">
      <c r="B453" s="17" t="str">
        <f>VLOOKUP($AC453,LS_Coint_BD!$B$3:$D$1079,2)</f>
        <v>GNDI3</v>
      </c>
      <c r="C453" s="87" t="str">
        <f>VLOOKUP($AC453,LS_Coint_BD!$B$3:$D$1079,3)</f>
        <v>ENEV3</v>
      </c>
      <c r="D453" s="70">
        <f t="shared" si="318"/>
        <v>5.1687809761832852</v>
      </c>
      <c r="E453" s="66">
        <f t="shared" si="319"/>
        <v>10.982762615815382</v>
      </c>
      <c r="F453" s="71">
        <f t="shared" si="320"/>
        <v>7.321841743876921</v>
      </c>
      <c r="G453" s="70">
        <f t="shared" si="321"/>
        <v>0</v>
      </c>
      <c r="H453" s="66">
        <f t="shared" si="322"/>
        <v>0</v>
      </c>
      <c r="I453" s="71">
        <f t="shared" si="323"/>
        <v>0</v>
      </c>
      <c r="J453" s="70">
        <f t="shared" si="324"/>
        <v>0</v>
      </c>
      <c r="K453" s="66">
        <f t="shared" si="325"/>
        <v>0</v>
      </c>
      <c r="L453" s="71">
        <f t="shared" si="326"/>
        <v>0</v>
      </c>
      <c r="M453" s="70">
        <f t="shared" si="327"/>
        <v>4.5816234509282339</v>
      </c>
      <c r="N453" s="66">
        <f t="shared" si="328"/>
        <v>11.656521415551843</v>
      </c>
      <c r="O453" s="71">
        <f t="shared" si="329"/>
        <v>7.7710142770345625</v>
      </c>
      <c r="P453" s="70">
        <f t="shared" si="330"/>
        <v>0</v>
      </c>
      <c r="Q453" s="66">
        <f t="shared" si="331"/>
        <v>0</v>
      </c>
      <c r="R453" s="71">
        <f t="shared" si="332"/>
        <v>0</v>
      </c>
      <c r="S453" s="70">
        <f t="shared" si="333"/>
        <v>1.6336153995900276</v>
      </c>
      <c r="T453" s="66">
        <f t="shared" si="334"/>
        <v>13.014929213473089</v>
      </c>
      <c r="U453" s="71">
        <f t="shared" si="335"/>
        <v>8.6766194756487263</v>
      </c>
      <c r="V453" s="70">
        <f t="shared" si="336"/>
        <v>2.4225966899351334</v>
      </c>
      <c r="W453" s="66">
        <f t="shared" si="337"/>
        <v>12.714790635951029</v>
      </c>
      <c r="X453" s="71">
        <f t="shared" si="338"/>
        <v>8.4765270906340202</v>
      </c>
      <c r="Y453" s="70">
        <f t="shared" si="339"/>
        <v>3.5786498010029817</v>
      </c>
      <c r="Z453" s="66">
        <f t="shared" si="340"/>
        <v>13.172265688105862</v>
      </c>
      <c r="AA453" s="71">
        <f t="shared" si="341"/>
        <v>8.781510458737241</v>
      </c>
      <c r="AB453" s="98">
        <f>SUMIF(BN453:BU453,"VERDADEIRO",BN$3:$BU452)</f>
        <v>0</v>
      </c>
      <c r="AC453" s="97">
        <f t="shared" si="300"/>
        <v>450</v>
      </c>
      <c r="AD453">
        <f>RTD("tryd.rtdserver",,"COT",B453,"ULT")</f>
        <v>98.73</v>
      </c>
      <c r="AE453">
        <f>RTD("tryd.rtdserver",,"COT",C453,"ULT")</f>
        <v>73.75</v>
      </c>
      <c r="AF453">
        <f>VLOOKUP($AC453,LS_Coint_BD!$B$3:$AQ$1079,AF$2)*$AD453+VLOOKUP($AC453,LS_Coint_BD!$B$3:$AQ$1079,AF$2+1)</f>
        <v>68.581219023816715</v>
      </c>
      <c r="AG453">
        <f>VLOOKUP($AC453,LS_Coint_BD!$B$3:$AQ$1079,AG$2)*$AD453+VLOOKUP($AC453,LS_Coint_BD!$B$3:$AQ$1079,AG$2+1)</f>
        <v>0</v>
      </c>
      <c r="AH453">
        <f>VLOOKUP($AC453,LS_Coint_BD!$B$3:$AQ$1079,AH$2)*$AD453+VLOOKUP($AC453,LS_Coint_BD!$B$3:$AQ$1079,AH$2+1)</f>
        <v>0</v>
      </c>
      <c r="AI453">
        <f>VLOOKUP($AC453,LS_Coint_BD!$B$3:$AQ$1079,AI$2)*$AD453+VLOOKUP($AC453,LS_Coint_BD!$B$3:$AQ$1079,AI$2+1)</f>
        <v>69.168376549071766</v>
      </c>
      <c r="AJ453">
        <f>VLOOKUP($AC453,LS_Coint_BD!$B$3:$AQ$1079,AJ$2)*$AD453+VLOOKUP($AC453,LS_Coint_BD!$B$3:$AQ$1079,AJ$2+1)</f>
        <v>0</v>
      </c>
      <c r="AK453">
        <f>VLOOKUP($AC453,LS_Coint_BD!$B$3:$AQ$1079,AK$2)*$AD453+VLOOKUP($AC453,LS_Coint_BD!$B$3:$AQ$1079,AK$2+1)</f>
        <v>72.116384600409972</v>
      </c>
      <c r="AL453">
        <f>VLOOKUP($AC453,LS_Coint_BD!$B$3:$AQ$1079,AL$2)*$AD453+VLOOKUP($AC453,LS_Coint_BD!$B$3:$AQ$1079,AL$2+1)</f>
        <v>71.327403310064867</v>
      </c>
      <c r="AM453">
        <f>VLOOKUP($AC453,LS_Coint_BD!$B$3:$AQ$1079,AM$2)*$AD453+VLOOKUP($AC453,LS_Coint_BD!$B$3:$AQ$1079,AM$2+1)</f>
        <v>70.171350198997018</v>
      </c>
      <c r="AN453">
        <f>VLOOKUP($AC453,LS_Coint_BD!$B$3:$AQ$1079,AN$2)</f>
        <v>3.6609208719384601</v>
      </c>
      <c r="AO453">
        <f>VLOOKUP($AC453,LS_Coint_BD!$B$3:$AQ$1079,AO$2)</f>
        <v>0</v>
      </c>
      <c r="AP453">
        <f>VLOOKUP($AC453,LS_Coint_BD!$B$3:$AQ$1079,AP$2)</f>
        <v>0</v>
      </c>
      <c r="AQ453">
        <f>VLOOKUP($AC453,LS_Coint_BD!$B$3:$AQ$1079,AQ$2)</f>
        <v>3.8855071385172799</v>
      </c>
      <c r="AR453">
        <f>VLOOKUP($AC453,LS_Coint_BD!$B$3:$AQ$1079,AR$2)</f>
        <v>0</v>
      </c>
      <c r="AS453">
        <f>VLOOKUP($AC453,LS_Coint_BD!$B$3:$AQ$1079,AS$2)</f>
        <v>4.3383097378243596</v>
      </c>
      <c r="AT453">
        <f>VLOOKUP($AC453,LS_Coint_BD!$B$3:$AQ$1079,AT$2)</f>
        <v>4.2382635453170101</v>
      </c>
      <c r="AU453">
        <f>VLOOKUP($AC453,LS_Coint_BD!$B$3:$AQ$1079,AU$2)</f>
        <v>4.3907552293686196</v>
      </c>
      <c r="AV453">
        <f>VLOOKUP($AC453,LS_Coint_BD!$B$3:$AQ$1079,AV$2)</f>
        <v>1.1368683772161599E-15</v>
      </c>
      <c r="AW453">
        <f>VLOOKUP($AC453,LS_Coint_BD!$B$3:$AQ$1079,AW$2)</f>
        <v>0</v>
      </c>
      <c r="AX453">
        <f>VLOOKUP($AC453,LS_Coint_BD!$B$3:$AQ$1079,AX$2)</f>
        <v>0</v>
      </c>
      <c r="AY453">
        <f>VLOOKUP($AC453,LS_Coint_BD!$B$3:$AQ$1079,AY$2)</f>
        <v>2.8421709430404001E-15</v>
      </c>
      <c r="AZ453">
        <f>VLOOKUP($AC453,LS_Coint_BD!$B$3:$AQ$1079,AZ$2)</f>
        <v>0</v>
      </c>
      <c r="BA453">
        <f>VLOOKUP($AC453,LS_Coint_BD!$B$3:$AQ$1079,BA$2)</f>
        <v>7.6738615462090794E-15</v>
      </c>
      <c r="BB453">
        <f>VLOOKUP($AC453,LS_Coint_BD!$B$3:$AQ$1079,BB$2)</f>
        <v>5.1675835328007303E-16</v>
      </c>
      <c r="BC453">
        <f>VLOOKUP($AC453,LS_Coint_BD!$B$3:$AQ$1079,BC$2)</f>
        <v>1.36424205265939E-15</v>
      </c>
      <c r="BD453">
        <f t="shared" si="309"/>
        <v>7.321841743876921</v>
      </c>
      <c r="BE453">
        <f t="shared" si="310"/>
        <v>0</v>
      </c>
      <c r="BF453">
        <f t="shared" si="311"/>
        <v>0</v>
      </c>
      <c r="BG453">
        <f t="shared" si="312"/>
        <v>7.7710142770345625</v>
      </c>
      <c r="BH453">
        <f t="shared" si="313"/>
        <v>0</v>
      </c>
      <c r="BI453">
        <f t="shared" si="314"/>
        <v>8.6766194756487263</v>
      </c>
      <c r="BJ453">
        <f t="shared" si="315"/>
        <v>8.4765270906340202</v>
      </c>
      <c r="BK453">
        <f t="shared" si="316"/>
        <v>8.781510458737241</v>
      </c>
      <c r="BL453">
        <f t="shared" si="317"/>
        <v>7.3218417438769237</v>
      </c>
      <c r="BN453" s="30" t="b">
        <f t="shared" si="301"/>
        <v>0</v>
      </c>
      <c r="BO453" s="30" t="b">
        <f t="shared" si="302"/>
        <v>0</v>
      </c>
      <c r="BP453" s="30" t="b">
        <f t="shared" si="303"/>
        <v>0</v>
      </c>
      <c r="BQ453" s="30" t="b">
        <f t="shared" si="304"/>
        <v>0</v>
      </c>
      <c r="BR453" s="30" t="b">
        <f t="shared" si="305"/>
        <v>0</v>
      </c>
      <c r="BS453" s="30" t="b">
        <f t="shared" si="306"/>
        <v>0</v>
      </c>
      <c r="BT453" s="30" t="b">
        <f t="shared" si="307"/>
        <v>0</v>
      </c>
      <c r="BU453" s="30" t="b">
        <f t="shared" si="308"/>
        <v>0</v>
      </c>
    </row>
    <row r="454" spans="2:73" x14ac:dyDescent="0.3">
      <c r="B454" s="17" t="str">
        <f>VLOOKUP($AC454,LS_Coint_BD!$B$3:$D$1079,2)</f>
        <v>GNDI3</v>
      </c>
      <c r="C454" s="87" t="str">
        <f>VLOOKUP($AC454,LS_Coint_BD!$B$3:$D$1079,3)</f>
        <v>IRBR3</v>
      </c>
      <c r="D454" s="68">
        <f t="shared" si="318"/>
        <v>-0.54074945559610565</v>
      </c>
      <c r="E454" s="65">
        <f t="shared" si="319"/>
        <v>-1.7871966197478988</v>
      </c>
      <c r="F454" s="69">
        <f t="shared" si="320"/>
        <v>-1.1914644131652659</v>
      </c>
      <c r="G454" s="68">
        <f t="shared" si="321"/>
        <v>-0.50745781485727015</v>
      </c>
      <c r="H454" s="65">
        <f t="shared" si="322"/>
        <v>-1.8142037800295552</v>
      </c>
      <c r="I454" s="69">
        <f t="shared" si="323"/>
        <v>-1.20946918668637</v>
      </c>
      <c r="J454" s="68">
        <f t="shared" si="324"/>
        <v>-0.382984205710037</v>
      </c>
      <c r="K454" s="65">
        <f t="shared" si="325"/>
        <v>-2.1014152367673242</v>
      </c>
      <c r="L454" s="69">
        <f t="shared" si="326"/>
        <v>-1.4009434911782161</v>
      </c>
      <c r="M454" s="68">
        <f t="shared" si="327"/>
        <v>0</v>
      </c>
      <c r="N454" s="65">
        <f t="shared" si="328"/>
        <v>0</v>
      </c>
      <c r="O454" s="69">
        <f t="shared" si="329"/>
        <v>0</v>
      </c>
      <c r="P454" s="68">
        <f t="shared" si="330"/>
        <v>-0.19764965984006011</v>
      </c>
      <c r="Q454" s="65">
        <f t="shared" si="331"/>
        <v>-3.4209106155890687</v>
      </c>
      <c r="R454" s="69">
        <f t="shared" si="332"/>
        <v>-2.2806070770593792</v>
      </c>
      <c r="S454" s="68">
        <f t="shared" si="333"/>
        <v>-1.0761192140481768E-2</v>
      </c>
      <c r="T454" s="65">
        <f t="shared" si="334"/>
        <v>-3.5362642539822891</v>
      </c>
      <c r="U454" s="69">
        <f t="shared" si="335"/>
        <v>-2.3575095026548594</v>
      </c>
      <c r="V454" s="68">
        <f t="shared" si="336"/>
        <v>-0.16897586491702032</v>
      </c>
      <c r="W454" s="65">
        <f t="shared" si="337"/>
        <v>-3.5613434581979702</v>
      </c>
      <c r="X454" s="69">
        <f t="shared" si="338"/>
        <v>-2.3742289721319803</v>
      </c>
      <c r="Y454" s="68">
        <f t="shared" si="339"/>
        <v>-3.4249262199114163</v>
      </c>
      <c r="Z454" s="65">
        <f t="shared" si="340"/>
        <v>-21.036062212026813</v>
      </c>
      <c r="AA454" s="69">
        <f t="shared" si="341"/>
        <v>-14.024041474684541</v>
      </c>
      <c r="AB454" s="98">
        <f>SUMIF(BN454:BU454,"VERDADEIRO",BN$3:$BU453)</f>
        <v>0</v>
      </c>
      <c r="AC454" s="97">
        <f t="shared" ref="AC454:AC517" si="342">AC453+1</f>
        <v>451</v>
      </c>
      <c r="AD454">
        <f>RTD("tryd.rtdserver",,"COT",B454,"ULT")</f>
        <v>98.73</v>
      </c>
      <c r="AE454">
        <f>RTD("tryd.rtdserver",,"COT",C454,"ULT")</f>
        <v>6.91</v>
      </c>
      <c r="AF454">
        <f>VLOOKUP($AC454,LS_Coint_BD!$B$3:$AQ$1079,AF$2)*$AD454+VLOOKUP($AC454,LS_Coint_BD!$B$3:$AQ$1079,AF$2+1)</f>
        <v>7.4507494555961058</v>
      </c>
      <c r="AG454">
        <f>VLOOKUP($AC454,LS_Coint_BD!$B$3:$AQ$1079,AG$2)*$AD454+VLOOKUP($AC454,LS_Coint_BD!$B$3:$AQ$1079,AG$2+1)</f>
        <v>7.4174578148572703</v>
      </c>
      <c r="AH454">
        <f>VLOOKUP($AC454,LS_Coint_BD!$B$3:$AQ$1079,AH$2)*$AD454+VLOOKUP($AC454,LS_Coint_BD!$B$3:$AQ$1079,AH$2+1)</f>
        <v>7.2929842057100371</v>
      </c>
      <c r="AI454">
        <f>VLOOKUP($AC454,LS_Coint_BD!$B$3:$AQ$1079,AI$2)*$AD454+VLOOKUP($AC454,LS_Coint_BD!$B$3:$AQ$1079,AI$2+1)</f>
        <v>0</v>
      </c>
      <c r="AJ454">
        <f>VLOOKUP($AC454,LS_Coint_BD!$B$3:$AQ$1079,AJ$2)*$AD454+VLOOKUP($AC454,LS_Coint_BD!$B$3:$AQ$1079,AJ$2+1)</f>
        <v>7.1076496598400603</v>
      </c>
      <c r="AK454">
        <f>VLOOKUP($AC454,LS_Coint_BD!$B$3:$AQ$1079,AK$2)*$AD454+VLOOKUP($AC454,LS_Coint_BD!$B$3:$AQ$1079,AK$2+1)</f>
        <v>6.9207611921404819</v>
      </c>
      <c r="AL454">
        <f>VLOOKUP($AC454,LS_Coint_BD!$B$3:$AQ$1079,AL$2)*$AD454+VLOOKUP($AC454,LS_Coint_BD!$B$3:$AQ$1079,AL$2+1)</f>
        <v>7.0789758649170205</v>
      </c>
      <c r="AM454">
        <f>VLOOKUP($AC454,LS_Coint_BD!$B$3:$AQ$1079,AM$2)*$AD454+VLOOKUP($AC454,LS_Coint_BD!$B$3:$AQ$1079,AM$2+1)</f>
        <v>10.334926219911416</v>
      </c>
      <c r="AN454">
        <f>VLOOKUP($AC454,LS_Coint_BD!$B$3:$AQ$1079,AN$2)</f>
        <v>0.59573220658263304</v>
      </c>
      <c r="AO454">
        <f>VLOOKUP($AC454,LS_Coint_BD!$B$3:$AQ$1079,AO$2)</f>
        <v>0.60473459334318502</v>
      </c>
      <c r="AP454">
        <f>VLOOKUP($AC454,LS_Coint_BD!$B$3:$AQ$1079,AP$2)</f>
        <v>0.70047174558910796</v>
      </c>
      <c r="AQ454">
        <f>VLOOKUP($AC454,LS_Coint_BD!$B$3:$AQ$1079,AQ$2)</f>
        <v>0</v>
      </c>
      <c r="AR454">
        <f>VLOOKUP($AC454,LS_Coint_BD!$B$3:$AQ$1079,AR$2)</f>
        <v>1.14030353852969</v>
      </c>
      <c r="AS454">
        <f>VLOOKUP($AC454,LS_Coint_BD!$B$3:$AQ$1079,AS$2)</f>
        <v>1.1787547513274299</v>
      </c>
      <c r="AT454">
        <f>VLOOKUP($AC454,LS_Coint_BD!$B$3:$AQ$1079,AT$2)</f>
        <v>1.1871144860659899</v>
      </c>
      <c r="AU454">
        <f>VLOOKUP($AC454,LS_Coint_BD!$B$3:$AQ$1079,AU$2)</f>
        <v>7.0120207373422696</v>
      </c>
      <c r="AV454">
        <f>VLOOKUP($AC454,LS_Coint_BD!$B$3:$AQ$1079,AV$2)</f>
        <v>1.1546319456101599E-16</v>
      </c>
      <c r="AW454">
        <f>VLOOKUP($AC454,LS_Coint_BD!$B$3:$AQ$1079,AW$2)</f>
        <v>3.7007434154171901E-17</v>
      </c>
      <c r="AX454">
        <f>VLOOKUP($AC454,LS_Coint_BD!$B$3:$AQ$1079,AX$2)</f>
        <v>-2.5376526277146399E-16</v>
      </c>
      <c r="AY454">
        <f>VLOOKUP($AC454,LS_Coint_BD!$B$3:$AQ$1079,AY$2)</f>
        <v>0</v>
      </c>
      <c r="AZ454">
        <f>VLOOKUP($AC454,LS_Coint_BD!$B$3:$AQ$1079,AZ$2)</f>
        <v>6.7106813932898398E-16</v>
      </c>
      <c r="BA454">
        <f>VLOOKUP($AC454,LS_Coint_BD!$B$3:$AQ$1079,BA$2)</f>
        <v>6.3948846218409005E-16</v>
      </c>
      <c r="BB454">
        <f>VLOOKUP($AC454,LS_Coint_BD!$B$3:$AQ$1079,BB$2)</f>
        <v>-4.19866162040059E-16</v>
      </c>
      <c r="BC454">
        <f>VLOOKUP($AC454,LS_Coint_BD!$B$3:$AQ$1079,BC$2)</f>
        <v>-1.8189894035458601E-15</v>
      </c>
      <c r="BD454">
        <f t="shared" si="309"/>
        <v>-1.1914644131652659</v>
      </c>
      <c r="BE454">
        <f t="shared" si="310"/>
        <v>-1.20946918668637</v>
      </c>
      <c r="BF454">
        <f t="shared" si="311"/>
        <v>-1.4009434911782161</v>
      </c>
      <c r="BG454">
        <f t="shared" si="312"/>
        <v>0</v>
      </c>
      <c r="BH454">
        <f t="shared" si="313"/>
        <v>-2.2806070770593792</v>
      </c>
      <c r="BI454">
        <f t="shared" si="314"/>
        <v>-2.3575095026548594</v>
      </c>
      <c r="BJ454">
        <f t="shared" si="315"/>
        <v>-2.3742289721319803</v>
      </c>
      <c r="BK454">
        <f t="shared" si="316"/>
        <v>-14.024041474684541</v>
      </c>
      <c r="BL454">
        <f t="shared" si="317"/>
        <v>-1.1914644131652661</v>
      </c>
      <c r="BN454" s="19" t="b">
        <f t="shared" si="301"/>
        <v>0</v>
      </c>
      <c r="BO454" s="19" t="b">
        <f t="shared" si="302"/>
        <v>0</v>
      </c>
      <c r="BP454" s="19" t="b">
        <f t="shared" si="303"/>
        <v>0</v>
      </c>
      <c r="BQ454" s="19" t="b">
        <f t="shared" si="304"/>
        <v>0</v>
      </c>
      <c r="BR454" s="19" t="b">
        <f t="shared" si="305"/>
        <v>0</v>
      </c>
      <c r="BS454" s="19" t="b">
        <f t="shared" si="306"/>
        <v>0</v>
      </c>
      <c r="BT454" s="19" t="b">
        <f t="shared" si="307"/>
        <v>0</v>
      </c>
      <c r="BU454" s="19" t="b">
        <f t="shared" si="308"/>
        <v>0</v>
      </c>
    </row>
    <row r="455" spans="2:73" x14ac:dyDescent="0.3">
      <c r="B455" s="17" t="str">
        <f>VLOOKUP($AC455,LS_Coint_BD!$B$3:$D$1079,2)</f>
        <v>GNDI3</v>
      </c>
      <c r="C455" s="87" t="str">
        <f>VLOOKUP($AC455,LS_Coint_BD!$B$3:$D$1079,3)</f>
        <v>JBSS3</v>
      </c>
      <c r="D455" s="70">
        <f t="shared" si="318"/>
        <v>0</v>
      </c>
      <c r="E455" s="66">
        <f t="shared" si="319"/>
        <v>0</v>
      </c>
      <c r="F455" s="71">
        <f t="shared" si="320"/>
        <v>0</v>
      </c>
      <c r="G455" s="70">
        <f t="shared" si="321"/>
        <v>0</v>
      </c>
      <c r="H455" s="66">
        <f t="shared" si="322"/>
        <v>0</v>
      </c>
      <c r="I455" s="71">
        <f t="shared" si="323"/>
        <v>0</v>
      </c>
      <c r="J455" s="70">
        <f t="shared" si="324"/>
        <v>0.30962896087860514</v>
      </c>
      <c r="K455" s="66">
        <f t="shared" si="325"/>
        <v>3.2842707887599198</v>
      </c>
      <c r="L455" s="71">
        <f t="shared" si="326"/>
        <v>2.1895138591732799</v>
      </c>
      <c r="M455" s="70">
        <f t="shared" si="327"/>
        <v>0.35962209717403226</v>
      </c>
      <c r="N455" s="66">
        <f t="shared" si="328"/>
        <v>3.1643899721432103</v>
      </c>
      <c r="O455" s="71">
        <f t="shared" si="329"/>
        <v>2.1095933147621402</v>
      </c>
      <c r="P455" s="70">
        <f t="shared" si="330"/>
        <v>0.437704642791239</v>
      </c>
      <c r="Q455" s="66">
        <f t="shared" si="331"/>
        <v>3.0853050678231897</v>
      </c>
      <c r="R455" s="71">
        <f t="shared" si="332"/>
        <v>2.0568700452154598</v>
      </c>
      <c r="S455" s="70">
        <f t="shared" si="333"/>
        <v>0.93605958441677473</v>
      </c>
      <c r="T455" s="66">
        <f t="shared" si="334"/>
        <v>3.5357949835795499</v>
      </c>
      <c r="U455" s="71">
        <f t="shared" si="335"/>
        <v>2.3571966557196999</v>
      </c>
      <c r="V455" s="70">
        <f t="shared" si="336"/>
        <v>0.60323600756421669</v>
      </c>
      <c r="W455" s="66">
        <f t="shared" si="337"/>
        <v>3.6019575758189402</v>
      </c>
      <c r="X455" s="71">
        <f t="shared" si="338"/>
        <v>2.4013050505459601</v>
      </c>
      <c r="Y455" s="70">
        <f t="shared" si="339"/>
        <v>-2.1680284780131842E-2</v>
      </c>
      <c r="Z455" s="66">
        <f t="shared" si="340"/>
        <v>-4.4437124138117419</v>
      </c>
      <c r="AA455" s="71">
        <f t="shared" si="341"/>
        <v>-2.9624749425411609</v>
      </c>
      <c r="AB455" s="98">
        <f>SUMIF(BN455:BU455,"VERDADEIRO",BN$3:$BU454)</f>
        <v>0</v>
      </c>
      <c r="AC455" s="97">
        <f t="shared" si="342"/>
        <v>452</v>
      </c>
      <c r="AD455">
        <f>RTD("tryd.rtdserver",,"COT",B455,"ULT")</f>
        <v>98.73</v>
      </c>
      <c r="AE455">
        <f>RTD("tryd.rtdserver",,"COT",C455,"ULT")</f>
        <v>25.15</v>
      </c>
      <c r="AF455">
        <f>VLOOKUP($AC455,LS_Coint_BD!$B$3:$AQ$1079,AF$2)*$AD455+VLOOKUP($AC455,LS_Coint_BD!$B$3:$AQ$1079,AF$2+1)</f>
        <v>0</v>
      </c>
      <c r="AG455">
        <f>VLOOKUP($AC455,LS_Coint_BD!$B$3:$AQ$1079,AG$2)*$AD455+VLOOKUP($AC455,LS_Coint_BD!$B$3:$AQ$1079,AG$2+1)</f>
        <v>0</v>
      </c>
      <c r="AH455">
        <f>VLOOKUP($AC455,LS_Coint_BD!$B$3:$AQ$1079,AH$2)*$AD455+VLOOKUP($AC455,LS_Coint_BD!$B$3:$AQ$1079,AH$2+1)</f>
        <v>24.840371039121393</v>
      </c>
      <c r="AI455">
        <f>VLOOKUP($AC455,LS_Coint_BD!$B$3:$AQ$1079,AI$2)*$AD455+VLOOKUP($AC455,LS_Coint_BD!$B$3:$AQ$1079,AI$2+1)</f>
        <v>24.790377902825966</v>
      </c>
      <c r="AJ455">
        <f>VLOOKUP($AC455,LS_Coint_BD!$B$3:$AQ$1079,AJ$2)*$AD455+VLOOKUP($AC455,LS_Coint_BD!$B$3:$AQ$1079,AJ$2+1)</f>
        <v>24.71229535720876</v>
      </c>
      <c r="AK455">
        <f>VLOOKUP($AC455,LS_Coint_BD!$B$3:$AQ$1079,AK$2)*$AD455+VLOOKUP($AC455,LS_Coint_BD!$B$3:$AQ$1079,AK$2+1)</f>
        <v>24.213940415583224</v>
      </c>
      <c r="AL455">
        <f>VLOOKUP($AC455,LS_Coint_BD!$B$3:$AQ$1079,AL$2)*$AD455+VLOOKUP($AC455,LS_Coint_BD!$B$3:$AQ$1079,AL$2+1)</f>
        <v>24.546763992435782</v>
      </c>
      <c r="AM455">
        <f>VLOOKUP($AC455,LS_Coint_BD!$B$3:$AQ$1079,AM$2)*$AD455+VLOOKUP($AC455,LS_Coint_BD!$B$3:$AQ$1079,AM$2+1)</f>
        <v>25.17168028478013</v>
      </c>
      <c r="AN455">
        <f>VLOOKUP($AC455,LS_Coint_BD!$B$3:$AQ$1079,AN$2)</f>
        <v>0</v>
      </c>
      <c r="AO455">
        <f>VLOOKUP($AC455,LS_Coint_BD!$B$3:$AQ$1079,AO$2)</f>
        <v>0</v>
      </c>
      <c r="AP455">
        <f>VLOOKUP($AC455,LS_Coint_BD!$B$3:$AQ$1079,AP$2)</f>
        <v>1.0947569295866399</v>
      </c>
      <c r="AQ455">
        <f>VLOOKUP($AC455,LS_Coint_BD!$B$3:$AQ$1079,AQ$2)</f>
        <v>1.0547966573810701</v>
      </c>
      <c r="AR455">
        <f>VLOOKUP($AC455,LS_Coint_BD!$B$3:$AQ$1079,AR$2)</f>
        <v>1.0284350226077299</v>
      </c>
      <c r="AS455">
        <f>VLOOKUP($AC455,LS_Coint_BD!$B$3:$AQ$1079,AS$2)</f>
        <v>1.17859832785985</v>
      </c>
      <c r="AT455">
        <f>VLOOKUP($AC455,LS_Coint_BD!$B$3:$AQ$1079,AT$2)</f>
        <v>1.2006525252729801</v>
      </c>
      <c r="AU455">
        <f>VLOOKUP($AC455,LS_Coint_BD!$B$3:$AQ$1079,AU$2)</f>
        <v>1.48123747127058</v>
      </c>
      <c r="AV455">
        <f>VLOOKUP($AC455,LS_Coint_BD!$B$3:$AQ$1079,AV$2)</f>
        <v>0</v>
      </c>
      <c r="AW455">
        <f>VLOOKUP($AC455,LS_Coint_BD!$B$3:$AQ$1079,AW$2)</f>
        <v>0</v>
      </c>
      <c r="AX455">
        <f>VLOOKUP($AC455,LS_Coint_BD!$B$3:$AQ$1079,AX$2)</f>
        <v>1.5225915766287901E-16</v>
      </c>
      <c r="AY455">
        <f>VLOOKUP($AC455,LS_Coint_BD!$B$3:$AQ$1079,AY$2)</f>
        <v>2.2204460492503101E-17</v>
      </c>
      <c r="AZ455">
        <f>VLOOKUP($AC455,LS_Coint_BD!$B$3:$AQ$1079,AZ$2)</f>
        <v>1.7763568394002501E-16</v>
      </c>
      <c r="BA455">
        <f>VLOOKUP($AC455,LS_Coint_BD!$B$3:$AQ$1079,BA$2)</f>
        <v>-3.5527136788004998E-17</v>
      </c>
      <c r="BB455">
        <f>VLOOKUP($AC455,LS_Coint_BD!$B$3:$AQ$1079,BB$2)</f>
        <v>-6.4594794160009105E-17</v>
      </c>
      <c r="BC455">
        <f>VLOOKUP($AC455,LS_Coint_BD!$B$3:$AQ$1079,BC$2)</f>
        <v>-6.82121026329696E-16</v>
      </c>
      <c r="BD455">
        <f t="shared" si="309"/>
        <v>0</v>
      </c>
      <c r="BE455">
        <f t="shared" si="310"/>
        <v>0</v>
      </c>
      <c r="BF455">
        <f t="shared" si="311"/>
        <v>2.1895138591732799</v>
      </c>
      <c r="BG455">
        <f t="shared" si="312"/>
        <v>2.1095933147621402</v>
      </c>
      <c r="BH455">
        <f t="shared" si="313"/>
        <v>2.0568700452154598</v>
      </c>
      <c r="BI455">
        <f t="shared" si="314"/>
        <v>2.3571966557196999</v>
      </c>
      <c r="BJ455">
        <f t="shared" si="315"/>
        <v>2.4013050505459601</v>
      </c>
      <c r="BK455">
        <f t="shared" si="316"/>
        <v>-2.9624749425411609</v>
      </c>
      <c r="BL455">
        <f t="shared" si="317"/>
        <v>0</v>
      </c>
      <c r="BN455" s="30" t="b">
        <f t="shared" si="301"/>
        <v>0</v>
      </c>
      <c r="BO455" s="30" t="b">
        <f t="shared" si="302"/>
        <v>0</v>
      </c>
      <c r="BP455" s="30" t="b">
        <f t="shared" si="303"/>
        <v>0</v>
      </c>
      <c r="BQ455" s="30" t="b">
        <f t="shared" si="304"/>
        <v>0</v>
      </c>
      <c r="BR455" s="30" t="b">
        <f t="shared" si="305"/>
        <v>0</v>
      </c>
      <c r="BS455" s="30" t="b">
        <f t="shared" si="306"/>
        <v>0</v>
      </c>
      <c r="BT455" s="30" t="b">
        <f t="shared" si="307"/>
        <v>0</v>
      </c>
      <c r="BU455" s="30" t="b">
        <f t="shared" si="308"/>
        <v>0</v>
      </c>
    </row>
    <row r="456" spans="2:73" x14ac:dyDescent="0.3">
      <c r="B456" s="17" t="str">
        <f>VLOOKUP($AC456,LS_Coint_BD!$B$3:$D$1079,2)</f>
        <v>GNDI3</v>
      </c>
      <c r="C456" s="87" t="str">
        <f>VLOOKUP($AC456,LS_Coint_BD!$B$3:$D$1079,3)</f>
        <v>MULT3</v>
      </c>
      <c r="D456" s="68">
        <f t="shared" si="318"/>
        <v>0</v>
      </c>
      <c r="E456" s="65">
        <f t="shared" si="319"/>
        <v>0</v>
      </c>
      <c r="F456" s="69">
        <f t="shared" si="320"/>
        <v>0</v>
      </c>
      <c r="G456" s="68">
        <f t="shared" si="321"/>
        <v>0</v>
      </c>
      <c r="H456" s="65">
        <f t="shared" si="322"/>
        <v>0</v>
      </c>
      <c r="I456" s="69">
        <f t="shared" si="323"/>
        <v>0</v>
      </c>
      <c r="J456" s="68">
        <f t="shared" si="324"/>
        <v>0</v>
      </c>
      <c r="K456" s="65">
        <f t="shared" si="325"/>
        <v>0</v>
      </c>
      <c r="L456" s="69">
        <f t="shared" si="326"/>
        <v>0</v>
      </c>
      <c r="M456" s="68">
        <f t="shared" si="327"/>
        <v>-0.34720278118193093</v>
      </c>
      <c r="N456" s="65">
        <f t="shared" si="328"/>
        <v>-4.0890089683713615</v>
      </c>
      <c r="O456" s="69">
        <f t="shared" si="329"/>
        <v>-2.726005978914241</v>
      </c>
      <c r="P456" s="68">
        <f t="shared" si="330"/>
        <v>-0.50391626571214232</v>
      </c>
      <c r="Q456" s="65">
        <f t="shared" si="331"/>
        <v>-4.0905821588866154</v>
      </c>
      <c r="R456" s="69">
        <f t="shared" si="332"/>
        <v>-2.7270547725910768</v>
      </c>
      <c r="S456" s="68">
        <f t="shared" si="333"/>
        <v>-0.95629187179252995</v>
      </c>
      <c r="T456" s="65">
        <f t="shared" si="334"/>
        <v>-4.3291723460578222</v>
      </c>
      <c r="U456" s="69">
        <f t="shared" si="335"/>
        <v>-2.8861148973718818</v>
      </c>
      <c r="V456" s="68">
        <f t="shared" si="336"/>
        <v>-1.3374844651048221</v>
      </c>
      <c r="W456" s="65">
        <f t="shared" si="337"/>
        <v>-4.36478091731367</v>
      </c>
      <c r="X456" s="69">
        <f t="shared" si="338"/>
        <v>-2.9098539448757799</v>
      </c>
      <c r="Y456" s="68">
        <f t="shared" si="339"/>
        <v>-2.6383173469739845</v>
      </c>
      <c r="Z456" s="65">
        <f t="shared" si="340"/>
        <v>-10.816367097074668</v>
      </c>
      <c r="AA456" s="69">
        <f t="shared" si="341"/>
        <v>-7.2109113980497792</v>
      </c>
      <c r="AB456" s="98">
        <f>SUMIF(BN456:BU456,"VERDADEIRO",BN$3:$BU455)</f>
        <v>0</v>
      </c>
      <c r="AC456" s="97">
        <f t="shared" si="342"/>
        <v>453</v>
      </c>
      <c r="AD456">
        <f>RTD("tryd.rtdserver",,"COT",B456,"ULT")</f>
        <v>98.73</v>
      </c>
      <c r="AE456">
        <f>RTD("tryd.rtdserver",,"COT",C456,"ULT")</f>
        <v>21.84</v>
      </c>
      <c r="AF456">
        <f>VLOOKUP($AC456,LS_Coint_BD!$B$3:$AQ$1079,AF$2)*$AD456+VLOOKUP($AC456,LS_Coint_BD!$B$3:$AQ$1079,AF$2+1)</f>
        <v>0</v>
      </c>
      <c r="AG456">
        <f>VLOOKUP($AC456,LS_Coint_BD!$B$3:$AQ$1079,AG$2)*$AD456+VLOOKUP($AC456,LS_Coint_BD!$B$3:$AQ$1079,AG$2+1)</f>
        <v>0</v>
      </c>
      <c r="AH456">
        <f>VLOOKUP($AC456,LS_Coint_BD!$B$3:$AQ$1079,AH$2)*$AD456+VLOOKUP($AC456,LS_Coint_BD!$B$3:$AQ$1079,AH$2+1)</f>
        <v>0</v>
      </c>
      <c r="AI456">
        <f>VLOOKUP($AC456,LS_Coint_BD!$B$3:$AQ$1079,AI$2)*$AD456+VLOOKUP($AC456,LS_Coint_BD!$B$3:$AQ$1079,AI$2+1)</f>
        <v>22.187202781181931</v>
      </c>
      <c r="AJ456">
        <f>VLOOKUP($AC456,LS_Coint_BD!$B$3:$AQ$1079,AJ$2)*$AD456+VLOOKUP($AC456,LS_Coint_BD!$B$3:$AQ$1079,AJ$2+1)</f>
        <v>22.343916265712142</v>
      </c>
      <c r="AK456">
        <f>VLOOKUP($AC456,LS_Coint_BD!$B$3:$AQ$1079,AK$2)*$AD456+VLOOKUP($AC456,LS_Coint_BD!$B$3:$AQ$1079,AK$2+1)</f>
        <v>22.79629187179253</v>
      </c>
      <c r="AL456">
        <f>VLOOKUP($AC456,LS_Coint_BD!$B$3:$AQ$1079,AL$2)*$AD456+VLOOKUP($AC456,LS_Coint_BD!$B$3:$AQ$1079,AL$2+1)</f>
        <v>23.177484465104822</v>
      </c>
      <c r="AM456">
        <f>VLOOKUP($AC456,LS_Coint_BD!$B$3:$AQ$1079,AM$2)*$AD456+VLOOKUP($AC456,LS_Coint_BD!$B$3:$AQ$1079,AM$2+1)</f>
        <v>24.478317346973984</v>
      </c>
      <c r="AN456">
        <f>VLOOKUP($AC456,LS_Coint_BD!$B$3:$AQ$1079,AN$2)</f>
        <v>0</v>
      </c>
      <c r="AO456">
        <f>VLOOKUP($AC456,LS_Coint_BD!$B$3:$AQ$1079,AO$2)</f>
        <v>0</v>
      </c>
      <c r="AP456">
        <f>VLOOKUP($AC456,LS_Coint_BD!$B$3:$AQ$1079,AP$2)</f>
        <v>0</v>
      </c>
      <c r="AQ456">
        <f>VLOOKUP($AC456,LS_Coint_BD!$B$3:$AQ$1079,AQ$2)</f>
        <v>1.3630029894571201</v>
      </c>
      <c r="AR456">
        <f>VLOOKUP($AC456,LS_Coint_BD!$B$3:$AQ$1079,AR$2)</f>
        <v>1.3635273862955399</v>
      </c>
      <c r="AS456">
        <f>VLOOKUP($AC456,LS_Coint_BD!$B$3:$AQ$1079,AS$2)</f>
        <v>1.44305744868594</v>
      </c>
      <c r="AT456">
        <f>VLOOKUP($AC456,LS_Coint_BD!$B$3:$AQ$1079,AT$2)</f>
        <v>1.4549269724378899</v>
      </c>
      <c r="AU456">
        <f>VLOOKUP($AC456,LS_Coint_BD!$B$3:$AQ$1079,AU$2)</f>
        <v>3.60545569902489</v>
      </c>
      <c r="AV456">
        <f>VLOOKUP($AC456,LS_Coint_BD!$B$3:$AQ$1079,AV$2)</f>
        <v>0</v>
      </c>
      <c r="AW456">
        <f>VLOOKUP($AC456,LS_Coint_BD!$B$3:$AQ$1079,AW$2)</f>
        <v>0</v>
      </c>
      <c r="AX456">
        <f>VLOOKUP($AC456,LS_Coint_BD!$B$3:$AQ$1079,AX$2)</f>
        <v>0</v>
      </c>
      <c r="AY456">
        <f>VLOOKUP($AC456,LS_Coint_BD!$B$3:$AQ$1079,AY$2)</f>
        <v>-9.3258734068513193E-16</v>
      </c>
      <c r="AZ456">
        <f>VLOOKUP($AC456,LS_Coint_BD!$B$3:$AQ$1079,AZ$2)</f>
        <v>3.09875581984266E-15</v>
      </c>
      <c r="BA456">
        <f>VLOOKUP($AC456,LS_Coint_BD!$B$3:$AQ$1079,BA$2)</f>
        <v>-1.9717560917342802E-15</v>
      </c>
      <c r="BB456">
        <f>VLOOKUP($AC456,LS_Coint_BD!$B$3:$AQ$1079,BB$2)</f>
        <v>1.2918958832001801E-16</v>
      </c>
      <c r="BC456">
        <f>VLOOKUP($AC456,LS_Coint_BD!$B$3:$AQ$1079,BC$2)</f>
        <v>1.1368683772161599E-15</v>
      </c>
      <c r="BD456">
        <f t="shared" si="309"/>
        <v>0</v>
      </c>
      <c r="BE456">
        <f t="shared" si="310"/>
        <v>0</v>
      </c>
      <c r="BF456">
        <f t="shared" si="311"/>
        <v>0</v>
      </c>
      <c r="BG456">
        <f t="shared" si="312"/>
        <v>-2.726005978914241</v>
      </c>
      <c r="BH456">
        <f t="shared" si="313"/>
        <v>-2.7270547725910768</v>
      </c>
      <c r="BI456">
        <f t="shared" si="314"/>
        <v>-2.8861148973718818</v>
      </c>
      <c r="BJ456">
        <f t="shared" si="315"/>
        <v>-2.9098539448757799</v>
      </c>
      <c r="BK456">
        <f t="shared" si="316"/>
        <v>-7.2109113980497792</v>
      </c>
      <c r="BL456">
        <f t="shared" si="317"/>
        <v>0</v>
      </c>
      <c r="BN456" s="19" t="b">
        <f t="shared" si="301"/>
        <v>0</v>
      </c>
      <c r="BO456" s="19" t="b">
        <f t="shared" si="302"/>
        <v>0</v>
      </c>
      <c r="BP456" s="19" t="b">
        <f t="shared" si="303"/>
        <v>0</v>
      </c>
      <c r="BQ456" s="19" t="b">
        <f t="shared" si="304"/>
        <v>0</v>
      </c>
      <c r="BR456" s="19" t="b">
        <f t="shared" si="305"/>
        <v>0</v>
      </c>
      <c r="BS456" s="19" t="b">
        <f t="shared" si="306"/>
        <v>0</v>
      </c>
      <c r="BT456" s="19" t="b">
        <f t="shared" si="307"/>
        <v>0</v>
      </c>
      <c r="BU456" s="19" t="b">
        <f t="shared" si="308"/>
        <v>0</v>
      </c>
    </row>
    <row r="457" spans="2:73" x14ac:dyDescent="0.3">
      <c r="B457" s="17" t="str">
        <f>VLOOKUP($AC457,LS_Coint_BD!$B$3:$D$1079,2)</f>
        <v>GNDI3</v>
      </c>
      <c r="C457" s="87" t="str">
        <f>VLOOKUP($AC457,LS_Coint_BD!$B$3:$D$1079,3)</f>
        <v>PCAR3</v>
      </c>
      <c r="D457" s="70">
        <f t="shared" si="318"/>
        <v>6.4714555713007087</v>
      </c>
      <c r="E457" s="66">
        <f t="shared" si="319"/>
        <v>10.024389138009225</v>
      </c>
      <c r="F457" s="71">
        <f t="shared" si="320"/>
        <v>6.6829260920061495</v>
      </c>
      <c r="G457" s="70">
        <f t="shared" si="321"/>
        <v>0</v>
      </c>
      <c r="H457" s="66">
        <f t="shared" si="322"/>
        <v>0</v>
      </c>
      <c r="I457" s="71">
        <f t="shared" si="323"/>
        <v>0</v>
      </c>
      <c r="J457" s="70">
        <f t="shared" si="324"/>
        <v>0</v>
      </c>
      <c r="K457" s="66">
        <f t="shared" si="325"/>
        <v>0</v>
      </c>
      <c r="L457" s="71">
        <f t="shared" si="326"/>
        <v>0</v>
      </c>
      <c r="M457" s="70">
        <f t="shared" si="327"/>
        <v>0</v>
      </c>
      <c r="N457" s="66">
        <f t="shared" si="328"/>
        <v>0</v>
      </c>
      <c r="O457" s="71">
        <f t="shared" si="329"/>
        <v>0</v>
      </c>
      <c r="P457" s="70">
        <f t="shared" si="330"/>
        <v>5.7067612756001722</v>
      </c>
      <c r="Q457" s="66">
        <f t="shared" si="331"/>
        <v>12.057320591089281</v>
      </c>
      <c r="R457" s="71">
        <f t="shared" si="332"/>
        <v>8.0382137273928542</v>
      </c>
      <c r="S457" s="70">
        <f t="shared" si="333"/>
        <v>6.230363250462517</v>
      </c>
      <c r="T457" s="66">
        <f t="shared" si="334"/>
        <v>11.720974883567912</v>
      </c>
      <c r="U457" s="71">
        <f t="shared" si="335"/>
        <v>7.8139832557119417</v>
      </c>
      <c r="V457" s="70">
        <f t="shared" si="336"/>
        <v>7.8139325180524395</v>
      </c>
      <c r="W457" s="66">
        <f t="shared" si="337"/>
        <v>11.957104943166918</v>
      </c>
      <c r="X457" s="71">
        <f t="shared" si="338"/>
        <v>7.9714032954446123</v>
      </c>
      <c r="Y457" s="70">
        <f t="shared" si="339"/>
        <v>5.0569746989133364</v>
      </c>
      <c r="Z457" s="66">
        <f t="shared" si="340"/>
        <v>19.951357918196127</v>
      </c>
      <c r="AA457" s="71">
        <f t="shared" si="341"/>
        <v>13.300905278797417</v>
      </c>
      <c r="AB457" s="98">
        <f>SUMIF(BN457:BU457,"VERDADEIRO",BN$3:$BU456)</f>
        <v>0</v>
      </c>
      <c r="AC457" s="97">
        <f t="shared" si="342"/>
        <v>454</v>
      </c>
      <c r="AD457">
        <f>RTD("tryd.rtdserver",,"COT",B457,"ULT")</f>
        <v>98.73</v>
      </c>
      <c r="AE457">
        <f>RTD("tryd.rtdserver",,"COT",C457,"ULT")</f>
        <v>85.1</v>
      </c>
      <c r="AF457">
        <f>VLOOKUP($AC457,LS_Coint_BD!$B$3:$AQ$1079,AF$2)*$AD457+VLOOKUP($AC457,LS_Coint_BD!$B$3:$AQ$1079,AF$2+1)</f>
        <v>78.628544428699286</v>
      </c>
      <c r="AG457">
        <f>VLOOKUP($AC457,LS_Coint_BD!$B$3:$AQ$1079,AG$2)*$AD457+VLOOKUP($AC457,LS_Coint_BD!$B$3:$AQ$1079,AG$2+1)</f>
        <v>0</v>
      </c>
      <c r="AH457">
        <f>VLOOKUP($AC457,LS_Coint_BD!$B$3:$AQ$1079,AH$2)*$AD457+VLOOKUP($AC457,LS_Coint_BD!$B$3:$AQ$1079,AH$2+1)</f>
        <v>0</v>
      </c>
      <c r="AI457">
        <f>VLOOKUP($AC457,LS_Coint_BD!$B$3:$AQ$1079,AI$2)*$AD457+VLOOKUP($AC457,LS_Coint_BD!$B$3:$AQ$1079,AI$2+1)</f>
        <v>0</v>
      </c>
      <c r="AJ457">
        <f>VLOOKUP($AC457,LS_Coint_BD!$B$3:$AQ$1079,AJ$2)*$AD457+VLOOKUP($AC457,LS_Coint_BD!$B$3:$AQ$1079,AJ$2+1)</f>
        <v>79.393238724399822</v>
      </c>
      <c r="AK457">
        <f>VLOOKUP($AC457,LS_Coint_BD!$B$3:$AQ$1079,AK$2)*$AD457+VLOOKUP($AC457,LS_Coint_BD!$B$3:$AQ$1079,AK$2+1)</f>
        <v>78.869636749537477</v>
      </c>
      <c r="AL457">
        <f>VLOOKUP($AC457,LS_Coint_BD!$B$3:$AQ$1079,AL$2)*$AD457+VLOOKUP($AC457,LS_Coint_BD!$B$3:$AQ$1079,AL$2+1)</f>
        <v>77.286067481947555</v>
      </c>
      <c r="AM457">
        <f>VLOOKUP($AC457,LS_Coint_BD!$B$3:$AQ$1079,AM$2)*$AD457+VLOOKUP($AC457,LS_Coint_BD!$B$3:$AQ$1079,AM$2+1)</f>
        <v>80.043025301086658</v>
      </c>
      <c r="AN457">
        <f>VLOOKUP($AC457,LS_Coint_BD!$B$3:$AQ$1079,AN$2)</f>
        <v>3.3414630460030699</v>
      </c>
      <c r="AO457">
        <f>VLOOKUP($AC457,LS_Coint_BD!$B$3:$AQ$1079,AO$2)</f>
        <v>0</v>
      </c>
      <c r="AP457">
        <f>VLOOKUP($AC457,LS_Coint_BD!$B$3:$AQ$1079,AP$2)</f>
        <v>0</v>
      </c>
      <c r="AQ457">
        <f>VLOOKUP($AC457,LS_Coint_BD!$B$3:$AQ$1079,AQ$2)</f>
        <v>0</v>
      </c>
      <c r="AR457">
        <f>VLOOKUP($AC457,LS_Coint_BD!$B$3:$AQ$1079,AR$2)</f>
        <v>4.0191068636964298</v>
      </c>
      <c r="AS457">
        <f>VLOOKUP($AC457,LS_Coint_BD!$B$3:$AQ$1079,AS$2)</f>
        <v>3.90699162785597</v>
      </c>
      <c r="AT457">
        <f>VLOOKUP($AC457,LS_Coint_BD!$B$3:$AQ$1079,AT$2)</f>
        <v>3.9857016477223</v>
      </c>
      <c r="AU457">
        <f>VLOOKUP($AC457,LS_Coint_BD!$B$3:$AQ$1079,AU$2)</f>
        <v>6.6504526393987096</v>
      </c>
      <c r="AV457">
        <f>VLOOKUP($AC457,LS_Coint_BD!$B$3:$AQ$1079,AV$2)</f>
        <v>9.9475983006414004E-15</v>
      </c>
      <c r="AW457">
        <f>VLOOKUP($AC457,LS_Coint_BD!$B$3:$AQ$1079,AW$2)</f>
        <v>0</v>
      </c>
      <c r="AX457">
        <f>VLOOKUP($AC457,LS_Coint_BD!$B$3:$AQ$1079,AX$2)</f>
        <v>0</v>
      </c>
      <c r="AY457">
        <f>VLOOKUP($AC457,LS_Coint_BD!$B$3:$AQ$1079,AY$2)</f>
        <v>0</v>
      </c>
      <c r="AZ457">
        <f>VLOOKUP($AC457,LS_Coint_BD!$B$3:$AQ$1079,AZ$2)</f>
        <v>-4.5001039931473002E-15</v>
      </c>
      <c r="BA457">
        <f>VLOOKUP($AC457,LS_Coint_BD!$B$3:$AQ$1079,BA$2)</f>
        <v>1.9184653865522698E-15</v>
      </c>
      <c r="BB457">
        <f>VLOOKUP($AC457,LS_Coint_BD!$B$3:$AQ$1079,BB$2)</f>
        <v>1.2789769243681801E-14</v>
      </c>
      <c r="BC457">
        <f>VLOOKUP($AC457,LS_Coint_BD!$B$3:$AQ$1079,BC$2)</f>
        <v>-2.2737367544323199E-15</v>
      </c>
      <c r="BD457">
        <f t="shared" si="309"/>
        <v>6.6829260920061495</v>
      </c>
      <c r="BE457">
        <f t="shared" si="310"/>
        <v>0</v>
      </c>
      <c r="BF457">
        <f t="shared" si="311"/>
        <v>0</v>
      </c>
      <c r="BG457">
        <f t="shared" si="312"/>
        <v>0</v>
      </c>
      <c r="BH457">
        <f t="shared" si="313"/>
        <v>8.0382137273928542</v>
      </c>
      <c r="BI457">
        <f t="shared" si="314"/>
        <v>7.8139832557119417</v>
      </c>
      <c r="BJ457">
        <f t="shared" si="315"/>
        <v>7.9714032954446123</v>
      </c>
      <c r="BK457">
        <f t="shared" si="316"/>
        <v>13.300905278797417</v>
      </c>
      <c r="BL457">
        <f t="shared" si="317"/>
        <v>6.682926092006169</v>
      </c>
      <c r="BN457" s="30" t="b">
        <f t="shared" si="301"/>
        <v>0</v>
      </c>
      <c r="BO457" s="30" t="b">
        <f t="shared" si="302"/>
        <v>0</v>
      </c>
      <c r="BP457" s="30" t="b">
        <f t="shared" si="303"/>
        <v>0</v>
      </c>
      <c r="BQ457" s="30" t="b">
        <f t="shared" si="304"/>
        <v>0</v>
      </c>
      <c r="BR457" s="30" t="b">
        <f t="shared" si="305"/>
        <v>0</v>
      </c>
      <c r="BS457" s="30" t="b">
        <f t="shared" si="306"/>
        <v>0</v>
      </c>
      <c r="BT457" s="30" t="b">
        <f t="shared" si="307"/>
        <v>0</v>
      </c>
      <c r="BU457" s="30" t="b">
        <f t="shared" si="308"/>
        <v>0</v>
      </c>
    </row>
    <row r="458" spans="2:73" x14ac:dyDescent="0.3">
      <c r="B458" s="17" t="str">
        <f>VLOOKUP($AC458,LS_Coint_BD!$B$3:$D$1079,2)</f>
        <v>GNDI3</v>
      </c>
      <c r="C458" s="87" t="str">
        <f>VLOOKUP($AC458,LS_Coint_BD!$B$3:$D$1079,3)</f>
        <v>SUZB3</v>
      </c>
      <c r="D458" s="68">
        <f t="shared" si="318"/>
        <v>2.1311590744672912</v>
      </c>
      <c r="E458" s="65">
        <f t="shared" si="319"/>
        <v>8.4600097953324891</v>
      </c>
      <c r="F458" s="69">
        <f t="shared" si="320"/>
        <v>5.64000653022166</v>
      </c>
      <c r="G458" s="68">
        <f t="shared" si="321"/>
        <v>2.3453855036597133</v>
      </c>
      <c r="H458" s="65">
        <f t="shared" si="322"/>
        <v>8.3417657521329218</v>
      </c>
      <c r="I458" s="69">
        <f t="shared" si="323"/>
        <v>5.561177168088614</v>
      </c>
      <c r="J458" s="68">
        <f t="shared" si="324"/>
        <v>1.5615761085740871</v>
      </c>
      <c r="K458" s="65">
        <f t="shared" si="325"/>
        <v>11.472951200117915</v>
      </c>
      <c r="L458" s="69">
        <f t="shared" si="326"/>
        <v>7.6486341334119441</v>
      </c>
      <c r="M458" s="68">
        <f t="shared" si="327"/>
        <v>0.49012150675825694</v>
      </c>
      <c r="N458" s="65">
        <f t="shared" si="328"/>
        <v>13.803805810887656</v>
      </c>
      <c r="O458" s="69">
        <f t="shared" si="329"/>
        <v>9.2025372072584375</v>
      </c>
      <c r="P458" s="68">
        <f t="shared" si="330"/>
        <v>0.26925237518921108</v>
      </c>
      <c r="Q458" s="65">
        <f t="shared" si="331"/>
        <v>13.853932252555834</v>
      </c>
      <c r="R458" s="69">
        <f t="shared" si="332"/>
        <v>9.2359548350372229</v>
      </c>
      <c r="S458" s="68">
        <f t="shared" si="333"/>
        <v>1.3198140921057302</v>
      </c>
      <c r="T458" s="65">
        <f t="shared" si="334"/>
        <v>14.317962126920374</v>
      </c>
      <c r="U458" s="69">
        <f t="shared" si="335"/>
        <v>9.5453080846135823</v>
      </c>
      <c r="V458" s="68">
        <f t="shared" si="336"/>
        <v>1.6818334999196054</v>
      </c>
      <c r="W458" s="65">
        <f t="shared" si="337"/>
        <v>14.36144810990557</v>
      </c>
      <c r="X458" s="69">
        <f t="shared" si="338"/>
        <v>9.5742987399370474</v>
      </c>
      <c r="Y458" s="68">
        <f t="shared" si="339"/>
        <v>2.7955964129341453</v>
      </c>
      <c r="Z458" s="65">
        <f t="shared" si="340"/>
        <v>15.233249360522311</v>
      </c>
      <c r="AA458" s="69">
        <f t="shared" si="341"/>
        <v>10.15549957368154</v>
      </c>
      <c r="AB458" s="98">
        <f>SUMIF(BN458:BU458,"VERDADEIRO",BN$3:$BU457)</f>
        <v>0</v>
      </c>
      <c r="AC458" s="97">
        <f t="shared" si="342"/>
        <v>455</v>
      </c>
      <c r="AD458">
        <f>RTD("tryd.rtdserver",,"COT",B458,"ULT")</f>
        <v>98.73</v>
      </c>
      <c r="AE458">
        <f>RTD("tryd.rtdserver",,"COT",C458,"ULT")</f>
        <v>66.5</v>
      </c>
      <c r="AF458">
        <f>VLOOKUP($AC458,LS_Coint_BD!$B$3:$AQ$1079,AF$2)*$AD458+VLOOKUP($AC458,LS_Coint_BD!$B$3:$AQ$1079,AF$2+1)</f>
        <v>64.368840925532709</v>
      </c>
      <c r="AG458">
        <f>VLOOKUP($AC458,LS_Coint_BD!$B$3:$AQ$1079,AG$2)*$AD458+VLOOKUP($AC458,LS_Coint_BD!$B$3:$AQ$1079,AG$2+1)</f>
        <v>64.154614496340287</v>
      </c>
      <c r="AH458">
        <f>VLOOKUP($AC458,LS_Coint_BD!$B$3:$AQ$1079,AH$2)*$AD458+VLOOKUP($AC458,LS_Coint_BD!$B$3:$AQ$1079,AH$2+1)</f>
        <v>64.938423891425913</v>
      </c>
      <c r="AI458">
        <f>VLOOKUP($AC458,LS_Coint_BD!$B$3:$AQ$1079,AI$2)*$AD458+VLOOKUP($AC458,LS_Coint_BD!$B$3:$AQ$1079,AI$2+1)</f>
        <v>66.009878493241743</v>
      </c>
      <c r="AJ458">
        <f>VLOOKUP($AC458,LS_Coint_BD!$B$3:$AQ$1079,AJ$2)*$AD458+VLOOKUP($AC458,LS_Coint_BD!$B$3:$AQ$1079,AJ$2+1)</f>
        <v>66.230747624810789</v>
      </c>
      <c r="AK458">
        <f>VLOOKUP($AC458,LS_Coint_BD!$B$3:$AQ$1079,AK$2)*$AD458+VLOOKUP($AC458,LS_Coint_BD!$B$3:$AQ$1079,AK$2+1)</f>
        <v>65.18018590789427</v>
      </c>
      <c r="AL458">
        <f>VLOOKUP($AC458,LS_Coint_BD!$B$3:$AQ$1079,AL$2)*$AD458+VLOOKUP($AC458,LS_Coint_BD!$B$3:$AQ$1079,AL$2+1)</f>
        <v>64.818166500080395</v>
      </c>
      <c r="AM458">
        <f>VLOOKUP($AC458,LS_Coint_BD!$B$3:$AQ$1079,AM$2)*$AD458+VLOOKUP($AC458,LS_Coint_BD!$B$3:$AQ$1079,AM$2+1)</f>
        <v>63.704403587065855</v>
      </c>
      <c r="AN458">
        <f>VLOOKUP($AC458,LS_Coint_BD!$B$3:$AQ$1079,AN$2)</f>
        <v>2.82000326511083</v>
      </c>
      <c r="AO458">
        <f>VLOOKUP($AC458,LS_Coint_BD!$B$3:$AQ$1079,AO$2)</f>
        <v>2.7805885840443101</v>
      </c>
      <c r="AP458">
        <f>VLOOKUP($AC458,LS_Coint_BD!$B$3:$AQ$1079,AP$2)</f>
        <v>3.8243170667059698</v>
      </c>
      <c r="AQ458">
        <f>VLOOKUP($AC458,LS_Coint_BD!$B$3:$AQ$1079,AQ$2)</f>
        <v>4.6012686036292196</v>
      </c>
      <c r="AR458">
        <f>VLOOKUP($AC458,LS_Coint_BD!$B$3:$AQ$1079,AR$2)</f>
        <v>4.6179774175186097</v>
      </c>
      <c r="AS458">
        <f>VLOOKUP($AC458,LS_Coint_BD!$B$3:$AQ$1079,AS$2)</f>
        <v>4.7726540423067902</v>
      </c>
      <c r="AT458">
        <f>VLOOKUP($AC458,LS_Coint_BD!$B$3:$AQ$1079,AT$2)</f>
        <v>4.7871493699685201</v>
      </c>
      <c r="AU458">
        <f>VLOOKUP($AC458,LS_Coint_BD!$B$3:$AQ$1079,AU$2)</f>
        <v>5.0777497868407702</v>
      </c>
      <c r="AV458">
        <f>VLOOKUP($AC458,LS_Coint_BD!$B$3:$AQ$1079,AV$2)</f>
        <v>-1.4210854715201999E-16</v>
      </c>
      <c r="AW458">
        <f>VLOOKUP($AC458,LS_Coint_BD!$B$3:$AQ$1079,AW$2)</f>
        <v>-5.8619775700208302E-15</v>
      </c>
      <c r="AX458">
        <f>VLOOKUP($AC458,LS_Coint_BD!$B$3:$AQ$1079,AX$2)</f>
        <v>4.2632564145606002E-15</v>
      </c>
      <c r="AY458">
        <f>VLOOKUP($AC458,LS_Coint_BD!$B$3:$AQ$1079,AY$2)</f>
        <v>-1.24344978758018E-15</v>
      </c>
      <c r="AZ458">
        <f>VLOOKUP($AC458,LS_Coint_BD!$B$3:$AQ$1079,AZ$2)</f>
        <v>3.0000693287648698E-15</v>
      </c>
      <c r="BA458">
        <f>VLOOKUP($AC458,LS_Coint_BD!$B$3:$AQ$1079,BA$2)</f>
        <v>1.70530256582424E-15</v>
      </c>
      <c r="BB458">
        <f>VLOOKUP($AC458,LS_Coint_BD!$B$3:$AQ$1079,BB$2)</f>
        <v>6.9762377692809797E-15</v>
      </c>
      <c r="BC458">
        <f>VLOOKUP($AC458,LS_Coint_BD!$B$3:$AQ$1079,BC$2)</f>
        <v>-2.2737367544323201E-16</v>
      </c>
      <c r="BD458">
        <f t="shared" si="309"/>
        <v>5.64000653022166</v>
      </c>
      <c r="BE458">
        <f t="shared" si="310"/>
        <v>5.561177168088614</v>
      </c>
      <c r="BF458">
        <f t="shared" si="311"/>
        <v>7.6486341334119441</v>
      </c>
      <c r="BG458">
        <f t="shared" si="312"/>
        <v>9.2025372072584375</v>
      </c>
      <c r="BH458">
        <f t="shared" si="313"/>
        <v>9.2359548350372229</v>
      </c>
      <c r="BI458">
        <f t="shared" si="314"/>
        <v>9.5453080846135823</v>
      </c>
      <c r="BJ458">
        <f t="shared" si="315"/>
        <v>9.5742987399370474</v>
      </c>
      <c r="BK458">
        <f t="shared" si="316"/>
        <v>10.15549957368154</v>
      </c>
      <c r="BL458">
        <f t="shared" si="317"/>
        <v>5.64000653022166</v>
      </c>
      <c r="BN458" s="19" t="b">
        <f t="shared" si="301"/>
        <v>0</v>
      </c>
      <c r="BO458" s="19" t="b">
        <f t="shared" si="302"/>
        <v>0</v>
      </c>
      <c r="BP458" s="19" t="b">
        <f t="shared" si="303"/>
        <v>0</v>
      </c>
      <c r="BQ458" s="19" t="b">
        <f t="shared" si="304"/>
        <v>0</v>
      </c>
      <c r="BR458" s="19" t="b">
        <f t="shared" si="305"/>
        <v>0</v>
      </c>
      <c r="BS458" s="19" t="b">
        <f t="shared" si="306"/>
        <v>0</v>
      </c>
      <c r="BT458" s="19" t="b">
        <f t="shared" si="307"/>
        <v>0</v>
      </c>
      <c r="BU458" s="19" t="b">
        <f t="shared" si="308"/>
        <v>0</v>
      </c>
    </row>
    <row r="459" spans="2:73" x14ac:dyDescent="0.3">
      <c r="B459" s="17" t="str">
        <f>VLOOKUP($AC459,LS_Coint_BD!$B$3:$D$1079,2)</f>
        <v>GNDI3</v>
      </c>
      <c r="C459" s="87" t="str">
        <f>VLOOKUP($AC459,LS_Coint_BD!$B$3:$D$1079,3)</f>
        <v>VVAR3</v>
      </c>
      <c r="D459" s="70">
        <f t="shared" si="318"/>
        <v>0.54584469842744454</v>
      </c>
      <c r="E459" s="66">
        <f t="shared" si="319"/>
        <v>2.5679343903970846</v>
      </c>
      <c r="F459" s="71">
        <f t="shared" si="320"/>
        <v>1.7119562602647231</v>
      </c>
      <c r="G459" s="70">
        <f t="shared" si="321"/>
        <v>0.42167302272108742</v>
      </c>
      <c r="H459" s="66">
        <f t="shared" si="322"/>
        <v>3.3002723653935933</v>
      </c>
      <c r="I459" s="71">
        <f t="shared" si="323"/>
        <v>2.200181576929062</v>
      </c>
      <c r="J459" s="70">
        <f t="shared" si="324"/>
        <v>0.43693148051813857</v>
      </c>
      <c r="K459" s="66">
        <f t="shared" si="325"/>
        <v>3.5205482249654376</v>
      </c>
      <c r="L459" s="71">
        <f t="shared" si="326"/>
        <v>2.3470321499769584</v>
      </c>
      <c r="M459" s="70">
        <f t="shared" si="327"/>
        <v>-1.4922746085506589E-2</v>
      </c>
      <c r="N459" s="66">
        <f t="shared" si="328"/>
        <v>-4.7459685395656193</v>
      </c>
      <c r="O459" s="71">
        <f t="shared" si="329"/>
        <v>-3.1639790263770795</v>
      </c>
      <c r="P459" s="70">
        <f t="shared" si="330"/>
        <v>-1.7097621028070531</v>
      </c>
      <c r="Q459" s="66">
        <f t="shared" si="331"/>
        <v>-7.6184771034582344</v>
      </c>
      <c r="R459" s="71">
        <f t="shared" si="332"/>
        <v>-5.0789847356388229</v>
      </c>
      <c r="S459" s="70">
        <f t="shared" si="333"/>
        <v>0</v>
      </c>
      <c r="T459" s="66">
        <f t="shared" si="334"/>
        <v>0</v>
      </c>
      <c r="U459" s="71">
        <f t="shared" si="335"/>
        <v>0</v>
      </c>
      <c r="V459" s="70">
        <f t="shared" si="336"/>
        <v>0</v>
      </c>
      <c r="W459" s="66">
        <f t="shared" si="337"/>
        <v>0</v>
      </c>
      <c r="X459" s="71">
        <f t="shared" si="338"/>
        <v>0</v>
      </c>
      <c r="Y459" s="70">
        <f t="shared" si="339"/>
        <v>0</v>
      </c>
      <c r="Z459" s="66">
        <f t="shared" si="340"/>
        <v>0</v>
      </c>
      <c r="AA459" s="71">
        <f t="shared" si="341"/>
        <v>0</v>
      </c>
      <c r="AB459" s="98">
        <f>SUMIF(BN459:BU459,"VERDADEIRO",BN$3:$BU458)</f>
        <v>0</v>
      </c>
      <c r="AC459" s="97">
        <f t="shared" si="342"/>
        <v>456</v>
      </c>
      <c r="AD459">
        <f>RTD("tryd.rtdserver",,"COT",B459,"ULT")</f>
        <v>98.73</v>
      </c>
      <c r="AE459">
        <f>RTD("tryd.rtdserver",,"COT",C459,"ULT")</f>
        <v>15.08</v>
      </c>
      <c r="AF459">
        <f>VLOOKUP($AC459,LS_Coint_BD!$B$3:$AQ$1079,AF$2)*$AD459+VLOOKUP($AC459,LS_Coint_BD!$B$3:$AQ$1079,AF$2+1)</f>
        <v>14.534155301572556</v>
      </c>
      <c r="AG459">
        <f>VLOOKUP($AC459,LS_Coint_BD!$B$3:$AQ$1079,AG$2)*$AD459+VLOOKUP($AC459,LS_Coint_BD!$B$3:$AQ$1079,AG$2+1)</f>
        <v>14.658326977278913</v>
      </c>
      <c r="AH459">
        <f>VLOOKUP($AC459,LS_Coint_BD!$B$3:$AQ$1079,AH$2)*$AD459+VLOOKUP($AC459,LS_Coint_BD!$B$3:$AQ$1079,AH$2+1)</f>
        <v>14.643068519481862</v>
      </c>
      <c r="AI459">
        <f>VLOOKUP($AC459,LS_Coint_BD!$B$3:$AQ$1079,AI$2)*$AD459+VLOOKUP($AC459,LS_Coint_BD!$B$3:$AQ$1079,AI$2+1)</f>
        <v>15.094922746085507</v>
      </c>
      <c r="AJ459">
        <f>VLOOKUP($AC459,LS_Coint_BD!$B$3:$AQ$1079,AJ$2)*$AD459+VLOOKUP($AC459,LS_Coint_BD!$B$3:$AQ$1079,AJ$2+1)</f>
        <v>16.789762102807053</v>
      </c>
      <c r="AK459">
        <f>VLOOKUP($AC459,LS_Coint_BD!$B$3:$AQ$1079,AK$2)*$AD459+VLOOKUP($AC459,LS_Coint_BD!$B$3:$AQ$1079,AK$2+1)</f>
        <v>0</v>
      </c>
      <c r="AL459">
        <f>VLOOKUP($AC459,LS_Coint_BD!$B$3:$AQ$1079,AL$2)*$AD459+VLOOKUP($AC459,LS_Coint_BD!$B$3:$AQ$1079,AL$2+1)</f>
        <v>0</v>
      </c>
      <c r="AM459">
        <f>VLOOKUP($AC459,LS_Coint_BD!$B$3:$AQ$1079,AM$2)*$AD459+VLOOKUP($AC459,LS_Coint_BD!$B$3:$AQ$1079,AM$2+1)</f>
        <v>0</v>
      </c>
      <c r="AN459">
        <f>VLOOKUP($AC459,LS_Coint_BD!$B$3:$AQ$1079,AN$2)</f>
        <v>0.85597813013236101</v>
      </c>
      <c r="AO459">
        <f>VLOOKUP($AC459,LS_Coint_BD!$B$3:$AQ$1079,AO$2)</f>
        <v>1.1000907884645299</v>
      </c>
      <c r="AP459">
        <f>VLOOKUP($AC459,LS_Coint_BD!$B$3:$AQ$1079,AP$2)</f>
        <v>1.1735160749884801</v>
      </c>
      <c r="AQ459">
        <f>VLOOKUP($AC459,LS_Coint_BD!$B$3:$AQ$1079,AQ$2)</f>
        <v>1.58198951318854</v>
      </c>
      <c r="AR459">
        <f>VLOOKUP($AC459,LS_Coint_BD!$B$3:$AQ$1079,AR$2)</f>
        <v>2.5394923678194101</v>
      </c>
      <c r="AS459">
        <f>VLOOKUP($AC459,LS_Coint_BD!$B$3:$AQ$1079,AS$2)</f>
        <v>0</v>
      </c>
      <c r="AT459">
        <f>VLOOKUP($AC459,LS_Coint_BD!$B$3:$AQ$1079,AT$2)</f>
        <v>0</v>
      </c>
      <c r="AU459">
        <f>VLOOKUP($AC459,LS_Coint_BD!$B$3:$AQ$1079,AU$2)</f>
        <v>0</v>
      </c>
      <c r="AV459">
        <f>VLOOKUP($AC459,LS_Coint_BD!$B$3:$AQ$1079,AV$2)</f>
        <v>1.0302869668521499E-15</v>
      </c>
      <c r="AW459">
        <f>VLOOKUP($AC459,LS_Coint_BD!$B$3:$AQ$1079,AW$2)</f>
        <v>2.1316282072803001E-15</v>
      </c>
      <c r="AX459">
        <f>VLOOKUP($AC459,LS_Coint_BD!$B$3:$AQ$1079,AX$2)</f>
        <v>-1.6494742080145199E-15</v>
      </c>
      <c r="AY459">
        <f>VLOOKUP($AC459,LS_Coint_BD!$B$3:$AQ$1079,AY$2)</f>
        <v>4.9960036108132005E-16</v>
      </c>
      <c r="AZ459">
        <f>VLOOKUP($AC459,LS_Coint_BD!$B$3:$AQ$1079,AZ$2)</f>
        <v>-3.03954392519598E-15</v>
      </c>
      <c r="BA459">
        <f>VLOOKUP($AC459,LS_Coint_BD!$B$3:$AQ$1079,BA$2)</f>
        <v>0</v>
      </c>
      <c r="BB459">
        <f>VLOOKUP($AC459,LS_Coint_BD!$B$3:$AQ$1079,BB$2)</f>
        <v>0</v>
      </c>
      <c r="BC459">
        <f>VLOOKUP($AC459,LS_Coint_BD!$B$3:$AQ$1079,BC$2)</f>
        <v>0</v>
      </c>
      <c r="BD459">
        <f t="shared" si="309"/>
        <v>1.7119562602647231</v>
      </c>
      <c r="BE459">
        <f t="shared" si="310"/>
        <v>2.200181576929062</v>
      </c>
      <c r="BF459">
        <f t="shared" si="311"/>
        <v>2.3470321499769584</v>
      </c>
      <c r="BG459">
        <f t="shared" si="312"/>
        <v>-3.1639790263770795</v>
      </c>
      <c r="BH459">
        <f t="shared" si="313"/>
        <v>-5.0789847356388229</v>
      </c>
      <c r="BI459">
        <f t="shared" si="314"/>
        <v>0</v>
      </c>
      <c r="BJ459">
        <f t="shared" si="315"/>
        <v>0</v>
      </c>
      <c r="BK459">
        <f t="shared" si="316"/>
        <v>0</v>
      </c>
      <c r="BL459">
        <f t="shared" si="317"/>
        <v>1.7119562602647251</v>
      </c>
      <c r="BN459" s="30" t="b">
        <f t="shared" si="301"/>
        <v>0</v>
      </c>
      <c r="BO459" s="30" t="b">
        <f t="shared" si="302"/>
        <v>0</v>
      </c>
      <c r="BP459" s="30" t="b">
        <f t="shared" si="303"/>
        <v>0</v>
      </c>
      <c r="BQ459" s="30" t="b">
        <f t="shared" si="304"/>
        <v>0</v>
      </c>
      <c r="BR459" s="30" t="b">
        <f t="shared" si="305"/>
        <v>0</v>
      </c>
      <c r="BS459" s="30" t="b">
        <f t="shared" si="306"/>
        <v>0</v>
      </c>
      <c r="BT459" s="30" t="b">
        <f t="shared" si="307"/>
        <v>0</v>
      </c>
      <c r="BU459" s="30" t="b">
        <f t="shared" si="308"/>
        <v>0</v>
      </c>
    </row>
    <row r="460" spans="2:73" x14ac:dyDescent="0.3">
      <c r="B460" s="17" t="str">
        <f>VLOOKUP($AC460,LS_Coint_BD!$B$3:$D$1079,2)</f>
        <v>GOAU4</v>
      </c>
      <c r="C460" s="87" t="str">
        <f>VLOOKUP($AC460,LS_Coint_BD!$B$3:$D$1079,3)</f>
        <v>BRML3</v>
      </c>
      <c r="D460" s="68">
        <f t="shared" si="318"/>
        <v>0</v>
      </c>
      <c r="E460" s="65">
        <f t="shared" si="319"/>
        <v>0</v>
      </c>
      <c r="F460" s="69">
        <f t="shared" si="320"/>
        <v>0</v>
      </c>
      <c r="G460" s="68">
        <f t="shared" si="321"/>
        <v>0.21261062127090824</v>
      </c>
      <c r="H460" s="65">
        <f t="shared" si="322"/>
        <v>1.9161943565324964</v>
      </c>
      <c r="I460" s="69">
        <f t="shared" si="323"/>
        <v>1.2774629043549977</v>
      </c>
      <c r="J460" s="68">
        <f t="shared" si="324"/>
        <v>0</v>
      </c>
      <c r="K460" s="65">
        <f t="shared" si="325"/>
        <v>0</v>
      </c>
      <c r="L460" s="69">
        <f t="shared" si="326"/>
        <v>0</v>
      </c>
      <c r="M460" s="68">
        <f t="shared" si="327"/>
        <v>0</v>
      </c>
      <c r="N460" s="65">
        <f t="shared" si="328"/>
        <v>0</v>
      </c>
      <c r="O460" s="69">
        <f t="shared" si="329"/>
        <v>0</v>
      </c>
      <c r="P460" s="68">
        <f t="shared" si="330"/>
        <v>0.267432074701766</v>
      </c>
      <c r="Q460" s="65">
        <f t="shared" si="331"/>
        <v>2.1378304234765477</v>
      </c>
      <c r="R460" s="69">
        <f t="shared" si="332"/>
        <v>1.4252202823176985</v>
      </c>
      <c r="S460" s="68">
        <f t="shared" si="333"/>
        <v>0.15160646489880492</v>
      </c>
      <c r="T460" s="65">
        <f t="shared" si="334"/>
        <v>2.3790065015829174</v>
      </c>
      <c r="U460" s="69">
        <f t="shared" si="335"/>
        <v>1.5860043343886117</v>
      </c>
      <c r="V460" s="68">
        <f t="shared" si="336"/>
        <v>9.1923003256257019E-2</v>
      </c>
      <c r="W460" s="65">
        <f t="shared" si="337"/>
        <v>2.4514270201566051</v>
      </c>
      <c r="X460" s="69">
        <f t="shared" si="338"/>
        <v>1.6342846801044033</v>
      </c>
      <c r="Y460" s="68">
        <f t="shared" si="339"/>
        <v>-1.059963543965603</v>
      </c>
      <c r="Z460" s="65">
        <f t="shared" si="340"/>
        <v>-7.4594877506121602</v>
      </c>
      <c r="AA460" s="69">
        <f t="shared" si="341"/>
        <v>-4.9729918337414398</v>
      </c>
      <c r="AB460" s="98">
        <f>SUMIF(BN460:BU460,"VERDADEIRO",BN$3:$BU459)</f>
        <v>0</v>
      </c>
      <c r="AC460" s="97">
        <f t="shared" si="342"/>
        <v>457</v>
      </c>
      <c r="AD460">
        <f>RTD("tryd.rtdserver",,"COT",B460,"ULT")</f>
        <v>11.02</v>
      </c>
      <c r="AE460">
        <f>RTD("tryd.rtdserver",,"COT",C460,"ULT")</f>
        <v>9.83</v>
      </c>
      <c r="AF460">
        <f>VLOOKUP($AC460,LS_Coint_BD!$B$3:$AQ$1079,AF$2)*$AD460+VLOOKUP($AC460,LS_Coint_BD!$B$3:$AQ$1079,AF$2+1)</f>
        <v>0</v>
      </c>
      <c r="AG460">
        <f>VLOOKUP($AC460,LS_Coint_BD!$B$3:$AQ$1079,AG$2)*$AD460+VLOOKUP($AC460,LS_Coint_BD!$B$3:$AQ$1079,AG$2+1)</f>
        <v>9.6173893787290918</v>
      </c>
      <c r="AH460">
        <f>VLOOKUP($AC460,LS_Coint_BD!$B$3:$AQ$1079,AH$2)*$AD460+VLOOKUP($AC460,LS_Coint_BD!$B$3:$AQ$1079,AH$2+1)</f>
        <v>0</v>
      </c>
      <c r="AI460">
        <f>VLOOKUP($AC460,LS_Coint_BD!$B$3:$AQ$1079,AI$2)*$AD460+VLOOKUP($AC460,LS_Coint_BD!$B$3:$AQ$1079,AI$2+1)</f>
        <v>0</v>
      </c>
      <c r="AJ460">
        <f>VLOOKUP($AC460,LS_Coint_BD!$B$3:$AQ$1079,AJ$2)*$AD460+VLOOKUP($AC460,LS_Coint_BD!$B$3:$AQ$1079,AJ$2+1)</f>
        <v>9.5625679252982341</v>
      </c>
      <c r="AK460">
        <f>VLOOKUP($AC460,LS_Coint_BD!$B$3:$AQ$1079,AK$2)*$AD460+VLOOKUP($AC460,LS_Coint_BD!$B$3:$AQ$1079,AK$2+1)</f>
        <v>9.6783935351011952</v>
      </c>
      <c r="AL460">
        <f>VLOOKUP($AC460,LS_Coint_BD!$B$3:$AQ$1079,AL$2)*$AD460+VLOOKUP($AC460,LS_Coint_BD!$B$3:$AQ$1079,AL$2+1)</f>
        <v>9.7380769967437431</v>
      </c>
      <c r="AM460">
        <f>VLOOKUP($AC460,LS_Coint_BD!$B$3:$AQ$1079,AM$2)*$AD460+VLOOKUP($AC460,LS_Coint_BD!$B$3:$AQ$1079,AM$2+1)</f>
        <v>10.889963543965603</v>
      </c>
      <c r="AN460">
        <f>VLOOKUP($AC460,LS_Coint_BD!$B$3:$AQ$1079,AN$2)</f>
        <v>0</v>
      </c>
      <c r="AO460">
        <f>VLOOKUP($AC460,LS_Coint_BD!$B$3:$AQ$1079,AO$2)</f>
        <v>0.63873145217749905</v>
      </c>
      <c r="AP460">
        <f>VLOOKUP($AC460,LS_Coint_BD!$B$3:$AQ$1079,AP$2)</f>
        <v>0</v>
      </c>
      <c r="AQ460">
        <f>VLOOKUP($AC460,LS_Coint_BD!$B$3:$AQ$1079,AQ$2)</f>
        <v>0</v>
      </c>
      <c r="AR460">
        <f>VLOOKUP($AC460,LS_Coint_BD!$B$3:$AQ$1079,AR$2)</f>
        <v>0.71261014115884902</v>
      </c>
      <c r="AS460">
        <f>VLOOKUP($AC460,LS_Coint_BD!$B$3:$AQ$1079,AS$2)</f>
        <v>0.79300216719430605</v>
      </c>
      <c r="AT460">
        <f>VLOOKUP($AC460,LS_Coint_BD!$B$3:$AQ$1079,AT$2)</f>
        <v>0.81714234005220199</v>
      </c>
      <c r="AU460">
        <f>VLOOKUP($AC460,LS_Coint_BD!$B$3:$AQ$1079,AU$2)</f>
        <v>2.4864959168707199</v>
      </c>
      <c r="AV460">
        <f>VLOOKUP($AC460,LS_Coint_BD!$B$3:$AQ$1079,AV$2)</f>
        <v>0</v>
      </c>
      <c r="AW460">
        <f>VLOOKUP($AC460,LS_Coint_BD!$B$3:$AQ$1079,AW$2)</f>
        <v>-3.7007434154171901E-16</v>
      </c>
      <c r="AX460">
        <f>VLOOKUP($AC460,LS_Coint_BD!$B$3:$AQ$1079,AX$2)</f>
        <v>0</v>
      </c>
      <c r="AY460">
        <f>VLOOKUP($AC460,LS_Coint_BD!$B$3:$AQ$1079,AY$2)</f>
        <v>0</v>
      </c>
      <c r="AZ460">
        <f>VLOOKUP($AC460,LS_Coint_BD!$B$3:$AQ$1079,AZ$2)</f>
        <v>3.4540271877227098E-16</v>
      </c>
      <c r="BA460">
        <f>VLOOKUP($AC460,LS_Coint_BD!$B$3:$AQ$1079,BA$2)</f>
        <v>-4.9737991503206998E-16</v>
      </c>
      <c r="BB460">
        <f>VLOOKUP($AC460,LS_Coint_BD!$B$3:$AQ$1079,BB$2)</f>
        <v>-7.4284013284010499E-16</v>
      </c>
      <c r="BC460">
        <f>VLOOKUP($AC460,LS_Coint_BD!$B$3:$AQ$1079,BC$2)</f>
        <v>1.1368683772161601E-16</v>
      </c>
      <c r="BD460">
        <f t="shared" si="309"/>
        <v>0</v>
      </c>
      <c r="BE460">
        <f t="shared" si="310"/>
        <v>1.2774629043549977</v>
      </c>
      <c r="BF460">
        <f t="shared" si="311"/>
        <v>0</v>
      </c>
      <c r="BG460">
        <f t="shared" si="312"/>
        <v>0</v>
      </c>
      <c r="BH460">
        <f t="shared" si="313"/>
        <v>1.4252202823176985</v>
      </c>
      <c r="BI460">
        <f t="shared" si="314"/>
        <v>1.5860043343886117</v>
      </c>
      <c r="BJ460">
        <f t="shared" si="315"/>
        <v>1.6342846801044033</v>
      </c>
      <c r="BK460">
        <f t="shared" si="316"/>
        <v>-4.9729918337414398</v>
      </c>
      <c r="BL460">
        <f t="shared" si="317"/>
        <v>0</v>
      </c>
      <c r="BN460" s="19" t="b">
        <f t="shared" si="301"/>
        <v>0</v>
      </c>
      <c r="BO460" s="19" t="b">
        <f t="shared" si="302"/>
        <v>0</v>
      </c>
      <c r="BP460" s="19" t="b">
        <f t="shared" si="303"/>
        <v>0</v>
      </c>
      <c r="BQ460" s="19" t="b">
        <f t="shared" si="304"/>
        <v>0</v>
      </c>
      <c r="BR460" s="19" t="b">
        <f t="shared" si="305"/>
        <v>0</v>
      </c>
      <c r="BS460" s="19" t="b">
        <f t="shared" si="306"/>
        <v>0</v>
      </c>
      <c r="BT460" s="19" t="b">
        <f t="shared" si="307"/>
        <v>0</v>
      </c>
      <c r="BU460" s="19" t="b">
        <f t="shared" si="308"/>
        <v>0</v>
      </c>
    </row>
    <row r="461" spans="2:73" x14ac:dyDescent="0.3">
      <c r="B461" s="17" t="str">
        <f>VLOOKUP($AC461,LS_Coint_BD!$B$3:$D$1079,2)</f>
        <v>GOAU4</v>
      </c>
      <c r="C461" s="87" t="str">
        <f>VLOOKUP($AC461,LS_Coint_BD!$B$3:$D$1079,3)</f>
        <v>CPLE6</v>
      </c>
      <c r="D461" s="70">
        <f t="shared" si="318"/>
        <v>0</v>
      </c>
      <c r="E461" s="66">
        <f t="shared" si="319"/>
        <v>0</v>
      </c>
      <c r="F461" s="71">
        <f t="shared" si="320"/>
        <v>0</v>
      </c>
      <c r="G461" s="70">
        <f t="shared" si="321"/>
        <v>0.79914532186180054</v>
      </c>
      <c r="H461" s="66">
        <f t="shared" si="322"/>
        <v>6.8055740432320793</v>
      </c>
      <c r="I461" s="71">
        <f t="shared" si="323"/>
        <v>4.5370493621547192</v>
      </c>
      <c r="J461" s="70">
        <f t="shared" si="324"/>
        <v>0.99908443535710489</v>
      </c>
      <c r="K461" s="66">
        <f t="shared" si="325"/>
        <v>7.0015365858223859</v>
      </c>
      <c r="L461" s="71">
        <f t="shared" si="326"/>
        <v>4.6676910572149239</v>
      </c>
      <c r="M461" s="70">
        <f t="shared" si="327"/>
        <v>1.3021471924571699</v>
      </c>
      <c r="N461" s="66">
        <f t="shared" si="328"/>
        <v>7.3253981526161969</v>
      </c>
      <c r="O461" s="71">
        <f t="shared" si="329"/>
        <v>4.8835987684107982</v>
      </c>
      <c r="P461" s="70">
        <f t="shared" si="330"/>
        <v>1.5917726795715339</v>
      </c>
      <c r="Q461" s="66">
        <f t="shared" si="331"/>
        <v>7.7365155474473664</v>
      </c>
      <c r="R461" s="71">
        <f t="shared" si="332"/>
        <v>5.1576770316315779</v>
      </c>
      <c r="S461" s="70">
        <f t="shared" si="333"/>
        <v>1.3000564186758652</v>
      </c>
      <c r="T461" s="66">
        <f t="shared" si="334"/>
        <v>7.8180487831505712</v>
      </c>
      <c r="U461" s="71">
        <f t="shared" si="335"/>
        <v>5.2120325221003805</v>
      </c>
      <c r="V461" s="70">
        <f t="shared" si="336"/>
        <v>0.90152092676309792</v>
      </c>
      <c r="W461" s="66">
        <f t="shared" si="337"/>
        <v>8.4698894843631525</v>
      </c>
      <c r="X461" s="71">
        <f t="shared" si="338"/>
        <v>5.646592989575435</v>
      </c>
      <c r="Y461" s="70">
        <f t="shared" si="339"/>
        <v>-0.35245036753016734</v>
      </c>
      <c r="Z461" s="66">
        <f t="shared" si="340"/>
        <v>-11.376883597835334</v>
      </c>
      <c r="AA461" s="71">
        <f t="shared" si="341"/>
        <v>-7.5845890652235557</v>
      </c>
      <c r="AB461" s="98">
        <f>SUMIF(BN461:BU461,"VERDADEIRO",BN$3:$BU460)</f>
        <v>0</v>
      </c>
      <c r="AC461" s="97">
        <f t="shared" si="342"/>
        <v>458</v>
      </c>
      <c r="AD461">
        <f>RTD("tryd.rtdserver",,"COT",B461,"ULT")</f>
        <v>11.02</v>
      </c>
      <c r="AE461">
        <f>RTD("tryd.rtdserver",,"COT",C461,"ULT")</f>
        <v>67.930000000000007</v>
      </c>
      <c r="AF461">
        <f>VLOOKUP($AC461,LS_Coint_BD!$B$3:$AQ$1079,AF$2)*$AD461+VLOOKUP($AC461,LS_Coint_BD!$B$3:$AQ$1079,AF$2+1)</f>
        <v>0</v>
      </c>
      <c r="AG461">
        <f>VLOOKUP($AC461,LS_Coint_BD!$B$3:$AQ$1079,AG$2)*$AD461+VLOOKUP($AC461,LS_Coint_BD!$B$3:$AQ$1079,AG$2+1)</f>
        <v>67.130854678138206</v>
      </c>
      <c r="AH461">
        <f>VLOOKUP($AC461,LS_Coint_BD!$B$3:$AQ$1079,AH$2)*$AD461+VLOOKUP($AC461,LS_Coint_BD!$B$3:$AQ$1079,AH$2+1)</f>
        <v>66.930915564642902</v>
      </c>
      <c r="AI461">
        <f>VLOOKUP($AC461,LS_Coint_BD!$B$3:$AQ$1079,AI$2)*$AD461+VLOOKUP($AC461,LS_Coint_BD!$B$3:$AQ$1079,AI$2+1)</f>
        <v>66.627852807542837</v>
      </c>
      <c r="AJ461">
        <f>VLOOKUP($AC461,LS_Coint_BD!$B$3:$AQ$1079,AJ$2)*$AD461+VLOOKUP($AC461,LS_Coint_BD!$B$3:$AQ$1079,AJ$2+1)</f>
        <v>66.338227320428473</v>
      </c>
      <c r="AK461">
        <f>VLOOKUP($AC461,LS_Coint_BD!$B$3:$AQ$1079,AK$2)*$AD461+VLOOKUP($AC461,LS_Coint_BD!$B$3:$AQ$1079,AK$2+1)</f>
        <v>66.629943581324142</v>
      </c>
      <c r="AL461">
        <f>VLOOKUP($AC461,LS_Coint_BD!$B$3:$AQ$1079,AL$2)*$AD461+VLOOKUP($AC461,LS_Coint_BD!$B$3:$AQ$1079,AL$2+1)</f>
        <v>67.028479073236909</v>
      </c>
      <c r="AM461">
        <f>VLOOKUP($AC461,LS_Coint_BD!$B$3:$AQ$1079,AM$2)*$AD461+VLOOKUP($AC461,LS_Coint_BD!$B$3:$AQ$1079,AM$2+1)</f>
        <v>68.282450367530174</v>
      </c>
      <c r="AN461">
        <f>VLOOKUP($AC461,LS_Coint_BD!$B$3:$AQ$1079,AN$2)</f>
        <v>0</v>
      </c>
      <c r="AO461">
        <f>VLOOKUP($AC461,LS_Coint_BD!$B$3:$AQ$1079,AO$2)</f>
        <v>2.2685246810773601</v>
      </c>
      <c r="AP461">
        <f>VLOOKUP($AC461,LS_Coint_BD!$B$3:$AQ$1079,AP$2)</f>
        <v>2.3338455286074602</v>
      </c>
      <c r="AQ461">
        <f>VLOOKUP($AC461,LS_Coint_BD!$B$3:$AQ$1079,AQ$2)</f>
        <v>2.4417993842054</v>
      </c>
      <c r="AR461">
        <f>VLOOKUP($AC461,LS_Coint_BD!$B$3:$AQ$1079,AR$2)</f>
        <v>2.5788385158157898</v>
      </c>
      <c r="AS461">
        <f>VLOOKUP($AC461,LS_Coint_BD!$B$3:$AQ$1079,AS$2)</f>
        <v>2.6060162610501898</v>
      </c>
      <c r="AT461">
        <f>VLOOKUP($AC461,LS_Coint_BD!$B$3:$AQ$1079,AT$2)</f>
        <v>2.8232964947877202</v>
      </c>
      <c r="AU461">
        <f>VLOOKUP($AC461,LS_Coint_BD!$B$3:$AQ$1079,AU$2)</f>
        <v>3.7922945326117801</v>
      </c>
      <c r="AV461">
        <f>VLOOKUP($AC461,LS_Coint_BD!$B$3:$AQ$1079,AV$2)</f>
        <v>0</v>
      </c>
      <c r="AW461">
        <f>VLOOKUP($AC461,LS_Coint_BD!$B$3:$AQ$1079,AW$2)</f>
        <v>-1.06581410364015E-15</v>
      </c>
      <c r="AX461">
        <f>VLOOKUP($AC461,LS_Coint_BD!$B$3:$AQ$1079,AX$2)</f>
        <v>3.8064789415719596E-15</v>
      </c>
      <c r="AY461">
        <f>VLOOKUP($AC461,LS_Coint_BD!$B$3:$AQ$1079,AY$2)</f>
        <v>-1.68753899743024E-15</v>
      </c>
      <c r="AZ461">
        <f>VLOOKUP($AC461,LS_Coint_BD!$B$3:$AQ$1079,AZ$2)</f>
        <v>-2.1711028037114202E-15</v>
      </c>
      <c r="BA461">
        <f>VLOOKUP($AC461,LS_Coint_BD!$B$3:$AQ$1079,BA$2)</f>
        <v>1.3145040611561901E-15</v>
      </c>
      <c r="BB461">
        <f>VLOOKUP($AC461,LS_Coint_BD!$B$3:$AQ$1079,BB$2)</f>
        <v>-5.6197470919207899E-15</v>
      </c>
      <c r="BC461">
        <f>VLOOKUP($AC461,LS_Coint_BD!$B$3:$AQ$1079,BC$2)</f>
        <v>4.5474735088646397E-15</v>
      </c>
      <c r="BD461">
        <f t="shared" si="309"/>
        <v>0</v>
      </c>
      <c r="BE461">
        <f t="shared" si="310"/>
        <v>4.5370493621547192</v>
      </c>
      <c r="BF461">
        <f t="shared" si="311"/>
        <v>4.6676910572149239</v>
      </c>
      <c r="BG461">
        <f t="shared" si="312"/>
        <v>4.8835987684107982</v>
      </c>
      <c r="BH461">
        <f t="shared" si="313"/>
        <v>5.1576770316315779</v>
      </c>
      <c r="BI461">
        <f t="shared" si="314"/>
        <v>5.2120325221003805</v>
      </c>
      <c r="BJ461">
        <f t="shared" si="315"/>
        <v>5.646592989575435</v>
      </c>
      <c r="BK461">
        <f t="shared" si="316"/>
        <v>-7.5845890652235557</v>
      </c>
      <c r="BL461">
        <f t="shared" si="317"/>
        <v>0</v>
      </c>
      <c r="BN461" s="30" t="b">
        <f t="shared" ref="BN461:BN524" si="343">IF(D461&gt;0,IF(D461&gt;F461,TRUE,FALSE),IF(D461&lt;F461,TRUE,FALSE))</f>
        <v>0</v>
      </c>
      <c r="BO461" s="30" t="b">
        <f t="shared" ref="BO461:BO524" si="344">IF(G461&gt;0,IF(G461&gt;I461,TRUE,FALSE),IF(G461&lt;I461,TRUE,FALSE))</f>
        <v>0</v>
      </c>
      <c r="BP461" s="30" t="b">
        <f t="shared" ref="BP461:BP524" si="345">IF(J461&gt;0,IF(J461&gt;L461,TRUE,FALSE),IF(J461&lt;L461,TRUE,FALSE))</f>
        <v>0</v>
      </c>
      <c r="BQ461" s="30" t="b">
        <f t="shared" ref="BQ461:BQ524" si="346">IF(M461&gt;0,IF(M461&gt;O461,TRUE,FALSE),IF(M461&lt;O461,TRUE,FALSE))</f>
        <v>0</v>
      </c>
      <c r="BR461" s="30" t="b">
        <f t="shared" ref="BR461:BR524" si="347">IF(P461&gt;0,IF(P461&gt;R461,TRUE,FALSE),IF(P461&lt;R461,TRUE,FALSE))</f>
        <v>0</v>
      </c>
      <c r="BS461" s="30" t="b">
        <f t="shared" ref="BS461:BS524" si="348">IF(S461&gt;0,IF(S461&gt;U461,TRUE,FALSE),IF(S461&lt;U461,TRUE,FALSE))</f>
        <v>0</v>
      </c>
      <c r="BT461" s="30" t="b">
        <f t="shared" ref="BT461:BT524" si="349">IF(V461&gt;0,IF(V461&gt;X461,TRUE,FALSE),IF(V461&lt;X461,TRUE,FALSE))</f>
        <v>0</v>
      </c>
      <c r="BU461" s="30" t="b">
        <f t="shared" ref="BU461:BU524" si="350">IF(Y461&gt;0,IF(Y461&gt;AA461,TRUE,FALSE),IF(Y461&lt;AA461,TRUE,FALSE))</f>
        <v>0</v>
      </c>
    </row>
    <row r="462" spans="2:73" x14ac:dyDescent="0.3">
      <c r="B462" s="17" t="str">
        <f>VLOOKUP($AC462,LS_Coint_BD!$B$3:$D$1079,2)</f>
        <v>GOAU4</v>
      </c>
      <c r="C462" s="87" t="str">
        <f>VLOOKUP($AC462,LS_Coint_BD!$B$3:$D$1079,3)</f>
        <v>ENBR3</v>
      </c>
      <c r="D462" s="68">
        <f t="shared" si="318"/>
        <v>0.63482340247105284</v>
      </c>
      <c r="E462" s="65">
        <f t="shared" si="319"/>
        <v>1.9019181075099612</v>
      </c>
      <c r="F462" s="69">
        <f t="shared" si="320"/>
        <v>1.2679454050066408</v>
      </c>
      <c r="G462" s="68">
        <f t="shared" si="321"/>
        <v>0.63880600407198784</v>
      </c>
      <c r="H462" s="65">
        <f t="shared" si="322"/>
        <v>1.8765894495886279</v>
      </c>
      <c r="I462" s="69">
        <f t="shared" si="323"/>
        <v>1.2510596330590853</v>
      </c>
      <c r="J462" s="68">
        <f t="shared" si="324"/>
        <v>0</v>
      </c>
      <c r="K462" s="65">
        <f t="shared" si="325"/>
        <v>0</v>
      </c>
      <c r="L462" s="69">
        <f t="shared" si="326"/>
        <v>0</v>
      </c>
      <c r="M462" s="68">
        <f t="shared" si="327"/>
        <v>0.74771562187628859</v>
      </c>
      <c r="N462" s="65">
        <f t="shared" si="328"/>
        <v>1.8267134786489687</v>
      </c>
      <c r="O462" s="69">
        <f t="shared" si="329"/>
        <v>1.2178089857659791</v>
      </c>
      <c r="P462" s="68">
        <f t="shared" si="330"/>
        <v>0.74012105459341626</v>
      </c>
      <c r="Q462" s="65">
        <f t="shared" si="331"/>
        <v>1.8376960642652174</v>
      </c>
      <c r="R462" s="69">
        <f t="shared" si="332"/>
        <v>1.2251307095101449</v>
      </c>
      <c r="S462" s="68">
        <f t="shared" si="333"/>
        <v>0.72144744158528695</v>
      </c>
      <c r="T462" s="65">
        <f t="shared" si="334"/>
        <v>1.8634292694896955</v>
      </c>
      <c r="U462" s="69">
        <f t="shared" si="335"/>
        <v>1.242286179659797</v>
      </c>
      <c r="V462" s="68">
        <f t="shared" si="336"/>
        <v>0.6244901462261474</v>
      </c>
      <c r="W462" s="65">
        <f t="shared" si="337"/>
        <v>2.0272157745819674</v>
      </c>
      <c r="X462" s="69">
        <f t="shared" si="338"/>
        <v>1.351477183054645</v>
      </c>
      <c r="Y462" s="68">
        <f t="shared" si="339"/>
        <v>0.21316008176902201</v>
      </c>
      <c r="Z462" s="65">
        <f t="shared" si="340"/>
        <v>3.2231977746579004</v>
      </c>
      <c r="AA462" s="69">
        <f t="shared" si="341"/>
        <v>2.1487985164386001</v>
      </c>
      <c r="AB462" s="98">
        <f>SUMIF(BN462:BU462,"VERDADEIRO",BN$3:$BU461)</f>
        <v>0</v>
      </c>
      <c r="AC462" s="97">
        <f t="shared" si="342"/>
        <v>459</v>
      </c>
      <c r="AD462">
        <f>RTD("tryd.rtdserver",,"COT",B462,"ULT")</f>
        <v>11.02</v>
      </c>
      <c r="AE462">
        <f>RTD("tryd.rtdserver",,"COT",C462,"ULT")</f>
        <v>19.66</v>
      </c>
      <c r="AF462">
        <f>VLOOKUP($AC462,LS_Coint_BD!$B$3:$AQ$1079,AF$2)*$AD462+VLOOKUP($AC462,LS_Coint_BD!$B$3:$AQ$1079,AF$2+1)</f>
        <v>19.025176597528947</v>
      </c>
      <c r="AG462">
        <f>VLOOKUP($AC462,LS_Coint_BD!$B$3:$AQ$1079,AG$2)*$AD462+VLOOKUP($AC462,LS_Coint_BD!$B$3:$AQ$1079,AG$2+1)</f>
        <v>19.021193995928012</v>
      </c>
      <c r="AH462">
        <f>VLOOKUP($AC462,LS_Coint_BD!$B$3:$AQ$1079,AH$2)*$AD462+VLOOKUP($AC462,LS_Coint_BD!$B$3:$AQ$1079,AH$2+1)</f>
        <v>0</v>
      </c>
      <c r="AI462">
        <f>VLOOKUP($AC462,LS_Coint_BD!$B$3:$AQ$1079,AI$2)*$AD462+VLOOKUP($AC462,LS_Coint_BD!$B$3:$AQ$1079,AI$2+1)</f>
        <v>18.912284378123712</v>
      </c>
      <c r="AJ462">
        <f>VLOOKUP($AC462,LS_Coint_BD!$B$3:$AQ$1079,AJ$2)*$AD462+VLOOKUP($AC462,LS_Coint_BD!$B$3:$AQ$1079,AJ$2+1)</f>
        <v>18.919878945406584</v>
      </c>
      <c r="AK462">
        <f>VLOOKUP($AC462,LS_Coint_BD!$B$3:$AQ$1079,AK$2)*$AD462+VLOOKUP($AC462,LS_Coint_BD!$B$3:$AQ$1079,AK$2+1)</f>
        <v>18.938552558414713</v>
      </c>
      <c r="AL462">
        <f>VLOOKUP($AC462,LS_Coint_BD!$B$3:$AQ$1079,AL$2)*$AD462+VLOOKUP($AC462,LS_Coint_BD!$B$3:$AQ$1079,AL$2+1)</f>
        <v>19.035509853773853</v>
      </c>
      <c r="AM462">
        <f>VLOOKUP($AC462,LS_Coint_BD!$B$3:$AQ$1079,AM$2)*$AD462+VLOOKUP($AC462,LS_Coint_BD!$B$3:$AQ$1079,AM$2+1)</f>
        <v>19.446839918230978</v>
      </c>
      <c r="AN462">
        <f>VLOOKUP($AC462,LS_Coint_BD!$B$3:$AQ$1079,AN$2)</f>
        <v>0.63397270250332005</v>
      </c>
      <c r="AO462">
        <f>VLOOKUP($AC462,LS_Coint_BD!$B$3:$AQ$1079,AO$2)</f>
        <v>0.62552981652954298</v>
      </c>
      <c r="AP462">
        <f>VLOOKUP($AC462,LS_Coint_BD!$B$3:$AQ$1079,AP$2)</f>
        <v>0</v>
      </c>
      <c r="AQ462">
        <f>VLOOKUP($AC462,LS_Coint_BD!$B$3:$AQ$1079,AQ$2)</f>
        <v>0.60890449288298898</v>
      </c>
      <c r="AR462">
        <f>VLOOKUP($AC462,LS_Coint_BD!$B$3:$AQ$1079,AR$2)</f>
        <v>0.61256535475507201</v>
      </c>
      <c r="AS462">
        <f>VLOOKUP($AC462,LS_Coint_BD!$B$3:$AQ$1079,AS$2)</f>
        <v>0.62114308982989896</v>
      </c>
      <c r="AT462">
        <f>VLOOKUP($AC462,LS_Coint_BD!$B$3:$AQ$1079,AT$2)</f>
        <v>0.67573859152732196</v>
      </c>
      <c r="AU462">
        <f>VLOOKUP($AC462,LS_Coint_BD!$B$3:$AQ$1079,AU$2)</f>
        <v>1.0743992582193</v>
      </c>
      <c r="AV462">
        <f>VLOOKUP($AC462,LS_Coint_BD!$B$3:$AQ$1079,AV$2)</f>
        <v>7.4606987254810497E-16</v>
      </c>
      <c r="AW462">
        <f>VLOOKUP($AC462,LS_Coint_BD!$B$3:$AQ$1079,AW$2)</f>
        <v>-7.4014868308343802E-16</v>
      </c>
      <c r="AX462">
        <f>VLOOKUP($AC462,LS_Coint_BD!$B$3:$AQ$1079,AX$2)</f>
        <v>0</v>
      </c>
      <c r="AY462">
        <f>VLOOKUP($AC462,LS_Coint_BD!$B$3:$AQ$1079,AY$2)</f>
        <v>1.0880185641326499E-15</v>
      </c>
      <c r="AZ462">
        <f>VLOOKUP($AC462,LS_Coint_BD!$B$3:$AQ$1079,AZ$2)</f>
        <v>9.0791571791568409E-16</v>
      </c>
      <c r="BA462">
        <f>VLOOKUP($AC462,LS_Coint_BD!$B$3:$AQ$1079,BA$2)</f>
        <v>-7.8159700933611001E-16</v>
      </c>
      <c r="BB462">
        <f>VLOOKUP($AC462,LS_Coint_BD!$B$3:$AQ$1079,BB$2)</f>
        <v>1.18692934269017E-15</v>
      </c>
      <c r="BC462">
        <f>VLOOKUP($AC462,LS_Coint_BD!$B$3:$AQ$1079,BC$2)</f>
        <v>8.5265128291211999E-17</v>
      </c>
      <c r="BD462">
        <f t="shared" ref="BD462:BD525" si="351">IF(D462&lt;0,AV462-2*AN462,AV462+2*AN462)</f>
        <v>1.2679454050066408</v>
      </c>
      <c r="BE462">
        <f t="shared" ref="BE462:BE525" si="352">IF(G462&lt;0,AW462-2*AO462,AW462+2*AO462)</f>
        <v>1.2510596330590853</v>
      </c>
      <c r="BF462">
        <f t="shared" ref="BF462:BF525" si="353">IF(J462&lt;0,AX462-2*AP462,AX462+2*AP462)</f>
        <v>0</v>
      </c>
      <c r="BG462">
        <f t="shared" ref="BG462:BG525" si="354">IF(M462&lt;0,AY462-2*AQ462,AY462+2*AQ462)</f>
        <v>1.2178089857659791</v>
      </c>
      <c r="BH462">
        <f t="shared" ref="BH462:BH525" si="355">IF(P462&lt;0,AZ462-2*AR462,AZ462+2*AR462)</f>
        <v>1.2251307095101449</v>
      </c>
      <c r="BI462">
        <f t="shared" ref="BI462:BI525" si="356">IF(S462&lt;0,BA462-2*AS462,BA462+2*AS462)</f>
        <v>1.242286179659797</v>
      </c>
      <c r="BJ462">
        <f t="shared" ref="BJ462:BJ525" si="357">IF(V462&lt;0,BB462-2*AT462,BB462+2*AT462)</f>
        <v>1.351477183054645</v>
      </c>
      <c r="BK462">
        <f t="shared" ref="BK462:BK525" si="358">IF(Y462&lt;0,BC462-2*AU462,BC462+2*AU462)</f>
        <v>2.1487985164386001</v>
      </c>
      <c r="BL462">
        <f t="shared" ref="BL462:BL525" si="359">IF(AA462&lt;0,BD462-2*AV462,BD462+2*AV462)</f>
        <v>1.2679454050066423</v>
      </c>
      <c r="BN462" s="19" t="b">
        <f t="shared" si="343"/>
        <v>0</v>
      </c>
      <c r="BO462" s="19" t="b">
        <f t="shared" si="344"/>
        <v>0</v>
      </c>
      <c r="BP462" s="19" t="b">
        <f t="shared" si="345"/>
        <v>0</v>
      </c>
      <c r="BQ462" s="19" t="b">
        <f t="shared" si="346"/>
        <v>0</v>
      </c>
      <c r="BR462" s="19" t="b">
        <f t="shared" si="347"/>
        <v>0</v>
      </c>
      <c r="BS462" s="19" t="b">
        <f t="shared" si="348"/>
        <v>0</v>
      </c>
      <c r="BT462" s="19" t="b">
        <f t="shared" si="349"/>
        <v>0</v>
      </c>
      <c r="BU462" s="19" t="b">
        <f t="shared" si="350"/>
        <v>0</v>
      </c>
    </row>
    <row r="463" spans="2:73" x14ac:dyDescent="0.3">
      <c r="B463" s="17" t="str">
        <f>VLOOKUP($AC463,LS_Coint_BD!$B$3:$D$1079,2)</f>
        <v>GOAU4</v>
      </c>
      <c r="C463" s="87" t="str">
        <f>VLOOKUP($AC463,LS_Coint_BD!$B$3:$D$1079,3)</f>
        <v>FLRY3</v>
      </c>
      <c r="D463" s="70">
        <f t="shared" ref="D463:D526" si="360">IF(AF463=0,0,$AE463-AF463)</f>
        <v>1.0719389383442355</v>
      </c>
      <c r="E463" s="66">
        <f t="shared" ref="E463:E526" si="361">F463/2*3</f>
        <v>2.3684186401955638</v>
      </c>
      <c r="F463" s="71">
        <f t="shared" ref="F463:F526" si="362">BD463</f>
        <v>1.5789457601303758</v>
      </c>
      <c r="G463" s="70">
        <f t="shared" ref="G463:G526" si="363">IF(AG463=0,0,$AE463-AG463)</f>
        <v>0</v>
      </c>
      <c r="H463" s="66">
        <f t="shared" ref="H463:H526" si="364">I463/2*3</f>
        <v>0</v>
      </c>
      <c r="I463" s="71">
        <f t="shared" ref="I463:I526" si="365">BE463</f>
        <v>0</v>
      </c>
      <c r="J463" s="70">
        <f t="shared" ref="J463:J526" si="366">IF(AH463=0,0,$AE463-AH463)</f>
        <v>0.91054910487370577</v>
      </c>
      <c r="K463" s="66">
        <f t="shared" ref="K463:K526" si="367">L463/2*3</f>
        <v>3.2862485965998007</v>
      </c>
      <c r="L463" s="71">
        <f t="shared" ref="L463:L526" si="368">BF463</f>
        <v>2.1908323977332005</v>
      </c>
      <c r="M463" s="70">
        <f t="shared" ref="M463:M526" si="369">IF(AI463=0,0,$AE463-AI463)</f>
        <v>0.8450436755338373</v>
      </c>
      <c r="N463" s="66">
        <f t="shared" ref="N463:N526" si="370">O463/2*3</f>
        <v>3.1784870236392599</v>
      </c>
      <c r="O463" s="71">
        <f t="shared" ref="O463:O526" si="371">BG463</f>
        <v>2.1189913490928398</v>
      </c>
      <c r="P463" s="70">
        <f t="shared" ref="P463:P526" si="372">IF(AJ463=0,0,$AE463-AJ463)</f>
        <v>0.62004289205955487</v>
      </c>
      <c r="Q463" s="66">
        <f t="shared" ref="Q463:Q526" si="373">R463/2*3</f>
        <v>3.5583261258193781</v>
      </c>
      <c r="R463" s="71">
        <f t="shared" ref="R463:R526" si="374">BH463</f>
        <v>2.3722174172129189</v>
      </c>
      <c r="S463" s="70">
        <f t="shared" ref="S463:S526" si="375">IF(AK463=0,0,$AE463-AK463)</f>
        <v>0.48800548318879322</v>
      </c>
      <c r="T463" s="66">
        <f t="shared" ref="T463:T526" si="376">U463/2*3</f>
        <v>3.8422363293675348</v>
      </c>
      <c r="U463" s="71">
        <f t="shared" ref="U463:U526" si="377">BI463</f>
        <v>2.5614908862450232</v>
      </c>
      <c r="V463" s="70">
        <f t="shared" ref="V463:V526" si="378">IF(AL463=0,0,$AE463-AL463)</f>
        <v>0.27024404816663505</v>
      </c>
      <c r="W463" s="66">
        <f t="shared" ref="W463:W526" si="379">X463/2*3</f>
        <v>4.0842034746452418</v>
      </c>
      <c r="X463" s="71">
        <f t="shared" ref="X463:X526" si="380">BJ463</f>
        <v>2.7228023164301614</v>
      </c>
      <c r="Y463" s="70">
        <f t="shared" ref="Y463:Y526" si="381">IF(AM463=0,0,$AE463-AM463)</f>
        <v>-0.33062068078802653</v>
      </c>
      <c r="Z463" s="66">
        <f t="shared" ref="Z463:Z526" si="382">AA463/2*3</f>
        <v>-5.5407133086460476</v>
      </c>
      <c r="AA463" s="71">
        <f t="shared" ref="AA463:AA526" si="383">BK463</f>
        <v>-3.6938088724306986</v>
      </c>
      <c r="AB463" s="98">
        <f>SUMIF(BN463:BU463,"VERDADEIRO",BN$3:$BU462)</f>
        <v>0</v>
      </c>
      <c r="AC463" s="97">
        <f t="shared" si="342"/>
        <v>460</v>
      </c>
      <c r="AD463">
        <f>RTD("tryd.rtdserver",,"COT",B463,"ULT")</f>
        <v>11.02</v>
      </c>
      <c r="AE463">
        <f>RTD("tryd.rtdserver",,"COT",C463,"ULT")</f>
        <v>28.16</v>
      </c>
      <c r="AF463">
        <f>VLOOKUP($AC463,LS_Coint_BD!$B$3:$AQ$1079,AF$2)*$AD463+VLOOKUP($AC463,LS_Coint_BD!$B$3:$AQ$1079,AF$2+1)</f>
        <v>27.088061061655765</v>
      </c>
      <c r="AG463">
        <f>VLOOKUP($AC463,LS_Coint_BD!$B$3:$AQ$1079,AG$2)*$AD463+VLOOKUP($AC463,LS_Coint_BD!$B$3:$AQ$1079,AG$2+1)</f>
        <v>0</v>
      </c>
      <c r="AH463">
        <f>VLOOKUP($AC463,LS_Coint_BD!$B$3:$AQ$1079,AH$2)*$AD463+VLOOKUP($AC463,LS_Coint_BD!$B$3:$AQ$1079,AH$2+1)</f>
        <v>27.249450895126294</v>
      </c>
      <c r="AI463">
        <f>VLOOKUP($AC463,LS_Coint_BD!$B$3:$AQ$1079,AI$2)*$AD463+VLOOKUP($AC463,LS_Coint_BD!$B$3:$AQ$1079,AI$2+1)</f>
        <v>27.314956324466163</v>
      </c>
      <c r="AJ463">
        <f>VLOOKUP($AC463,LS_Coint_BD!$B$3:$AQ$1079,AJ$2)*$AD463+VLOOKUP($AC463,LS_Coint_BD!$B$3:$AQ$1079,AJ$2+1)</f>
        <v>27.539957107940445</v>
      </c>
      <c r="AK463">
        <f>VLOOKUP($AC463,LS_Coint_BD!$B$3:$AQ$1079,AK$2)*$AD463+VLOOKUP($AC463,LS_Coint_BD!$B$3:$AQ$1079,AK$2+1)</f>
        <v>27.671994516811207</v>
      </c>
      <c r="AL463">
        <f>VLOOKUP($AC463,LS_Coint_BD!$B$3:$AQ$1079,AL$2)*$AD463+VLOOKUP($AC463,LS_Coint_BD!$B$3:$AQ$1079,AL$2+1)</f>
        <v>27.889755951833365</v>
      </c>
      <c r="AM463">
        <f>VLOOKUP($AC463,LS_Coint_BD!$B$3:$AQ$1079,AM$2)*$AD463+VLOOKUP($AC463,LS_Coint_BD!$B$3:$AQ$1079,AM$2+1)</f>
        <v>28.490620680788027</v>
      </c>
      <c r="AN463">
        <f>VLOOKUP($AC463,LS_Coint_BD!$B$3:$AQ$1079,AN$2)</f>
        <v>0.78947288006518801</v>
      </c>
      <c r="AO463">
        <f>VLOOKUP($AC463,LS_Coint_BD!$B$3:$AQ$1079,AO$2)</f>
        <v>0</v>
      </c>
      <c r="AP463">
        <f>VLOOKUP($AC463,LS_Coint_BD!$B$3:$AQ$1079,AP$2)</f>
        <v>1.0954161988666</v>
      </c>
      <c r="AQ463">
        <f>VLOOKUP($AC463,LS_Coint_BD!$B$3:$AQ$1079,AQ$2)</f>
        <v>1.0594956745464199</v>
      </c>
      <c r="AR463">
        <f>VLOOKUP($AC463,LS_Coint_BD!$B$3:$AQ$1079,AR$2)</f>
        <v>1.1861087086064599</v>
      </c>
      <c r="AS463">
        <f>VLOOKUP($AC463,LS_Coint_BD!$B$3:$AQ$1079,AS$2)</f>
        <v>1.28074544312251</v>
      </c>
      <c r="AT463">
        <f>VLOOKUP($AC463,LS_Coint_BD!$B$3:$AQ$1079,AT$2)</f>
        <v>1.36140115821508</v>
      </c>
      <c r="AU463">
        <f>VLOOKUP($AC463,LS_Coint_BD!$B$3:$AQ$1079,AU$2)</f>
        <v>1.8469044362153499</v>
      </c>
      <c r="AV463">
        <f>VLOOKUP($AC463,LS_Coint_BD!$B$3:$AQ$1079,AV$2)</f>
        <v>-2.1316282072803E-16</v>
      </c>
      <c r="AW463">
        <f>VLOOKUP($AC463,LS_Coint_BD!$B$3:$AQ$1079,AW$2)</f>
        <v>0</v>
      </c>
      <c r="AX463">
        <f>VLOOKUP($AC463,LS_Coint_BD!$B$3:$AQ$1079,AX$2)</f>
        <v>3.5527136788005001E-16</v>
      </c>
      <c r="AY463">
        <f>VLOOKUP($AC463,LS_Coint_BD!$B$3:$AQ$1079,AY$2)</f>
        <v>-2.2204460492503101E-17</v>
      </c>
      <c r="AZ463">
        <f>VLOOKUP($AC463,LS_Coint_BD!$B$3:$AQ$1079,AZ$2)</f>
        <v>-7.89491928622333E-16</v>
      </c>
      <c r="BA463">
        <f>VLOOKUP($AC463,LS_Coint_BD!$B$3:$AQ$1079,BA$2)</f>
        <v>2.9132252166164102E-15</v>
      </c>
      <c r="BB463">
        <f>VLOOKUP($AC463,LS_Coint_BD!$B$3:$AQ$1079,BB$2)</f>
        <v>1.3564906773601899E-15</v>
      </c>
      <c r="BC463">
        <f>VLOOKUP($AC463,LS_Coint_BD!$B$3:$AQ$1079,BC$2)</f>
        <v>1.30739863379858E-15</v>
      </c>
      <c r="BD463">
        <f t="shared" si="351"/>
        <v>1.5789457601303758</v>
      </c>
      <c r="BE463">
        <f t="shared" si="352"/>
        <v>0</v>
      </c>
      <c r="BF463">
        <f t="shared" si="353"/>
        <v>2.1908323977332005</v>
      </c>
      <c r="BG463">
        <f t="shared" si="354"/>
        <v>2.1189913490928398</v>
      </c>
      <c r="BH463">
        <f t="shared" si="355"/>
        <v>2.3722174172129189</v>
      </c>
      <c r="BI463">
        <f t="shared" si="356"/>
        <v>2.5614908862450232</v>
      </c>
      <c r="BJ463">
        <f t="shared" si="357"/>
        <v>2.7228023164301614</v>
      </c>
      <c r="BK463">
        <f t="shared" si="358"/>
        <v>-3.6938088724306986</v>
      </c>
      <c r="BL463">
        <f t="shared" si="359"/>
        <v>1.5789457601303762</v>
      </c>
      <c r="BN463" s="30" t="b">
        <f t="shared" si="343"/>
        <v>0</v>
      </c>
      <c r="BO463" s="30" t="b">
        <f t="shared" si="344"/>
        <v>0</v>
      </c>
      <c r="BP463" s="30" t="b">
        <f t="shared" si="345"/>
        <v>0</v>
      </c>
      <c r="BQ463" s="30" t="b">
        <f t="shared" si="346"/>
        <v>0</v>
      </c>
      <c r="BR463" s="30" t="b">
        <f t="shared" si="347"/>
        <v>0</v>
      </c>
      <c r="BS463" s="30" t="b">
        <f t="shared" si="348"/>
        <v>0</v>
      </c>
      <c r="BT463" s="30" t="b">
        <f t="shared" si="349"/>
        <v>0</v>
      </c>
      <c r="BU463" s="30" t="b">
        <f t="shared" si="350"/>
        <v>0</v>
      </c>
    </row>
    <row r="464" spans="2:73" x14ac:dyDescent="0.3">
      <c r="B464" s="17" t="str">
        <f>VLOOKUP($AC464,LS_Coint_BD!$B$3:$D$1079,2)</f>
        <v>GOAU4</v>
      </c>
      <c r="C464" s="87" t="str">
        <f>VLOOKUP($AC464,LS_Coint_BD!$B$3:$D$1079,3)</f>
        <v>GGBR4</v>
      </c>
      <c r="D464" s="68">
        <f t="shared" si="360"/>
        <v>-0.17480818516564156</v>
      </c>
      <c r="E464" s="65">
        <f t="shared" si="361"/>
        <v>-0.78708067166478246</v>
      </c>
      <c r="F464" s="69">
        <f t="shared" si="362"/>
        <v>-0.5247204477765216</v>
      </c>
      <c r="G464" s="68">
        <f t="shared" si="363"/>
        <v>-0.18442914317503067</v>
      </c>
      <c r="H464" s="65">
        <f t="shared" si="364"/>
        <v>-0.77301983991346601</v>
      </c>
      <c r="I464" s="69">
        <f t="shared" si="365"/>
        <v>-0.51534655994231071</v>
      </c>
      <c r="J464" s="68">
        <f t="shared" si="366"/>
        <v>-0.20525627166319182</v>
      </c>
      <c r="K464" s="65">
        <f t="shared" si="367"/>
        <v>-0.7721917504343121</v>
      </c>
      <c r="L464" s="69">
        <f t="shared" si="368"/>
        <v>-0.51479450028954143</v>
      </c>
      <c r="M464" s="68">
        <f t="shared" si="369"/>
        <v>-0.20086694855427112</v>
      </c>
      <c r="N464" s="65">
        <f t="shared" si="370"/>
        <v>-0.73721243871713782</v>
      </c>
      <c r="O464" s="69">
        <f t="shared" si="371"/>
        <v>-0.49147495914475853</v>
      </c>
      <c r="P464" s="68">
        <f t="shared" si="372"/>
        <v>-0.18134177801746176</v>
      </c>
      <c r="Q464" s="65">
        <f t="shared" si="373"/>
        <v>-0.73245583125738944</v>
      </c>
      <c r="R464" s="69">
        <f t="shared" si="374"/>
        <v>-0.48830388750492631</v>
      </c>
      <c r="S464" s="68">
        <f t="shared" si="375"/>
        <v>-0.12848530468209773</v>
      </c>
      <c r="T464" s="65">
        <f t="shared" si="376"/>
        <v>-0.80315000044200657</v>
      </c>
      <c r="U464" s="69">
        <f t="shared" si="377"/>
        <v>-0.53543333362800438</v>
      </c>
      <c r="V464" s="68">
        <f t="shared" si="378"/>
        <v>-0.11040658132470682</v>
      </c>
      <c r="W464" s="65">
        <f t="shared" si="379"/>
        <v>-0.80152335250665041</v>
      </c>
      <c r="X464" s="69">
        <f t="shared" si="380"/>
        <v>-0.53434890167110027</v>
      </c>
      <c r="Y464" s="68">
        <f t="shared" si="381"/>
        <v>0</v>
      </c>
      <c r="Z464" s="65">
        <f t="shared" si="382"/>
        <v>0</v>
      </c>
      <c r="AA464" s="69">
        <f t="shared" si="383"/>
        <v>0</v>
      </c>
      <c r="AB464" s="98">
        <f>SUMIF(BN464:BU464,"VERDADEIRO",BN$3:$BU463)</f>
        <v>0</v>
      </c>
      <c r="AC464" s="97">
        <f t="shared" si="342"/>
        <v>461</v>
      </c>
      <c r="AD464">
        <f>RTD("tryd.rtdserver",,"COT",B464,"ULT")</f>
        <v>11.02</v>
      </c>
      <c r="AE464">
        <f>RTD("tryd.rtdserver",,"COT",C464,"ULT")</f>
        <v>24.2</v>
      </c>
      <c r="AF464">
        <f>VLOOKUP($AC464,LS_Coint_BD!$B$3:$AQ$1079,AF$2)*$AD464+VLOOKUP($AC464,LS_Coint_BD!$B$3:$AQ$1079,AF$2+1)</f>
        <v>24.374808185165641</v>
      </c>
      <c r="AG464">
        <f>VLOOKUP($AC464,LS_Coint_BD!$B$3:$AQ$1079,AG$2)*$AD464+VLOOKUP($AC464,LS_Coint_BD!$B$3:$AQ$1079,AG$2+1)</f>
        <v>24.38442914317503</v>
      </c>
      <c r="AH464">
        <f>VLOOKUP($AC464,LS_Coint_BD!$B$3:$AQ$1079,AH$2)*$AD464+VLOOKUP($AC464,LS_Coint_BD!$B$3:$AQ$1079,AH$2+1)</f>
        <v>24.405256271663191</v>
      </c>
      <c r="AI464">
        <f>VLOOKUP($AC464,LS_Coint_BD!$B$3:$AQ$1079,AI$2)*$AD464+VLOOKUP($AC464,LS_Coint_BD!$B$3:$AQ$1079,AI$2+1)</f>
        <v>24.40086694855427</v>
      </c>
      <c r="AJ464">
        <f>VLOOKUP($AC464,LS_Coint_BD!$B$3:$AQ$1079,AJ$2)*$AD464+VLOOKUP($AC464,LS_Coint_BD!$B$3:$AQ$1079,AJ$2+1)</f>
        <v>24.381341778017461</v>
      </c>
      <c r="AK464">
        <f>VLOOKUP($AC464,LS_Coint_BD!$B$3:$AQ$1079,AK$2)*$AD464+VLOOKUP($AC464,LS_Coint_BD!$B$3:$AQ$1079,AK$2+1)</f>
        <v>24.328485304682097</v>
      </c>
      <c r="AL464">
        <f>VLOOKUP($AC464,LS_Coint_BD!$B$3:$AQ$1079,AL$2)*$AD464+VLOOKUP($AC464,LS_Coint_BD!$B$3:$AQ$1079,AL$2+1)</f>
        <v>24.310406581324706</v>
      </c>
      <c r="AM464">
        <f>VLOOKUP($AC464,LS_Coint_BD!$B$3:$AQ$1079,AM$2)*$AD464+VLOOKUP($AC464,LS_Coint_BD!$B$3:$AQ$1079,AM$2+1)</f>
        <v>0</v>
      </c>
      <c r="AN464">
        <f>VLOOKUP($AC464,LS_Coint_BD!$B$3:$AQ$1079,AN$2)</f>
        <v>0.26236022388826102</v>
      </c>
      <c r="AO464">
        <f>VLOOKUP($AC464,LS_Coint_BD!$B$3:$AQ$1079,AO$2)</f>
        <v>0.25767327997115502</v>
      </c>
      <c r="AP464">
        <f>VLOOKUP($AC464,LS_Coint_BD!$B$3:$AQ$1079,AP$2)</f>
        <v>0.25739725014477099</v>
      </c>
      <c r="AQ464">
        <f>VLOOKUP($AC464,LS_Coint_BD!$B$3:$AQ$1079,AQ$2)</f>
        <v>0.24573747957237799</v>
      </c>
      <c r="AR464">
        <f>VLOOKUP($AC464,LS_Coint_BD!$B$3:$AQ$1079,AR$2)</f>
        <v>0.24415194375246199</v>
      </c>
      <c r="AS464">
        <f>VLOOKUP($AC464,LS_Coint_BD!$B$3:$AQ$1079,AS$2)</f>
        <v>0.26771666681400202</v>
      </c>
      <c r="AT464">
        <f>VLOOKUP($AC464,LS_Coint_BD!$B$3:$AQ$1079,AT$2)</f>
        <v>0.26717445083555103</v>
      </c>
      <c r="AU464">
        <f>VLOOKUP($AC464,LS_Coint_BD!$B$3:$AQ$1079,AU$2)</f>
        <v>0</v>
      </c>
      <c r="AV464">
        <f>VLOOKUP($AC464,LS_Coint_BD!$B$3:$AQ$1079,AV$2)</f>
        <v>4.6185277824406504E-16</v>
      </c>
      <c r="AW464">
        <f>VLOOKUP($AC464,LS_Coint_BD!$B$3:$AQ$1079,AW$2)</f>
        <v>-7.1054273576010003E-16</v>
      </c>
      <c r="AX464">
        <f>VLOOKUP($AC464,LS_Coint_BD!$B$3:$AQ$1079,AX$2)</f>
        <v>5.3290705182007502E-16</v>
      </c>
      <c r="AY464">
        <f>VLOOKUP($AC464,LS_Coint_BD!$B$3:$AQ$1079,AY$2)</f>
        <v>-2.5646151868841102E-15</v>
      </c>
      <c r="AZ464">
        <f>VLOOKUP($AC464,LS_Coint_BD!$B$3:$AQ$1079,AZ$2)</f>
        <v>-2.32900118943588E-15</v>
      </c>
      <c r="BA464">
        <f>VLOOKUP($AC464,LS_Coint_BD!$B$3:$AQ$1079,BA$2)</f>
        <v>-3.8191672047105399E-16</v>
      </c>
      <c r="BB464">
        <f>VLOOKUP($AC464,LS_Coint_BD!$B$3:$AQ$1079,BB$2)</f>
        <v>1.8248029350202602E-15</v>
      </c>
      <c r="BC464">
        <f>VLOOKUP($AC464,LS_Coint_BD!$B$3:$AQ$1079,BC$2)</f>
        <v>0</v>
      </c>
      <c r="BD464">
        <f t="shared" si="351"/>
        <v>-0.5247204477765216</v>
      </c>
      <c r="BE464">
        <f t="shared" si="352"/>
        <v>-0.51534655994231071</v>
      </c>
      <c r="BF464">
        <f t="shared" si="353"/>
        <v>-0.51479450028954143</v>
      </c>
      <c r="BG464">
        <f t="shared" si="354"/>
        <v>-0.49147495914475853</v>
      </c>
      <c r="BH464">
        <f t="shared" si="355"/>
        <v>-0.48830388750492631</v>
      </c>
      <c r="BI464">
        <f t="shared" si="356"/>
        <v>-0.53543333362800438</v>
      </c>
      <c r="BJ464">
        <f t="shared" si="357"/>
        <v>-0.53434890167110027</v>
      </c>
      <c r="BK464">
        <f t="shared" si="358"/>
        <v>0</v>
      </c>
      <c r="BL464">
        <f t="shared" si="359"/>
        <v>-0.52472044777652072</v>
      </c>
      <c r="BN464" s="19" t="b">
        <f t="shared" si="343"/>
        <v>0</v>
      </c>
      <c r="BO464" s="19" t="b">
        <f t="shared" si="344"/>
        <v>0</v>
      </c>
      <c r="BP464" s="19" t="b">
        <f t="shared" si="345"/>
        <v>0</v>
      </c>
      <c r="BQ464" s="19" t="b">
        <f t="shared" si="346"/>
        <v>0</v>
      </c>
      <c r="BR464" s="19" t="b">
        <f t="shared" si="347"/>
        <v>0</v>
      </c>
      <c r="BS464" s="19" t="b">
        <f t="shared" si="348"/>
        <v>0</v>
      </c>
      <c r="BT464" s="19" t="b">
        <f t="shared" si="349"/>
        <v>0</v>
      </c>
      <c r="BU464" s="19" t="b">
        <f t="shared" si="350"/>
        <v>0</v>
      </c>
    </row>
    <row r="465" spans="2:73" x14ac:dyDescent="0.3">
      <c r="B465" s="17" t="str">
        <f>VLOOKUP($AC465,LS_Coint_BD!$B$3:$D$1079,2)</f>
        <v>GOAU4</v>
      </c>
      <c r="C465" s="87" t="str">
        <f>VLOOKUP($AC465,LS_Coint_BD!$B$3:$D$1079,3)</f>
        <v>HGTX3</v>
      </c>
      <c r="D465" s="70">
        <f t="shared" si="360"/>
        <v>0.52708543898896565</v>
      </c>
      <c r="E465" s="66">
        <f t="shared" si="361"/>
        <v>1.9853363877339976</v>
      </c>
      <c r="F465" s="71">
        <f t="shared" si="362"/>
        <v>1.323557591822665</v>
      </c>
      <c r="G465" s="70">
        <f t="shared" si="363"/>
        <v>0.45332904504492433</v>
      </c>
      <c r="H465" s="66">
        <f t="shared" si="364"/>
        <v>3.0518875629974112</v>
      </c>
      <c r="I465" s="71">
        <f t="shared" si="365"/>
        <v>2.0345917086649408</v>
      </c>
      <c r="J465" s="70">
        <f t="shared" si="366"/>
        <v>0</v>
      </c>
      <c r="K465" s="66">
        <f t="shared" si="367"/>
        <v>0</v>
      </c>
      <c r="L465" s="71">
        <f t="shared" si="368"/>
        <v>0</v>
      </c>
      <c r="M465" s="70">
        <f t="shared" si="369"/>
        <v>0</v>
      </c>
      <c r="N465" s="66">
        <f t="shared" si="370"/>
        <v>0</v>
      </c>
      <c r="O465" s="71">
        <f t="shared" si="371"/>
        <v>0</v>
      </c>
      <c r="P465" s="70">
        <f t="shared" si="372"/>
        <v>-4.7286552402670878E-2</v>
      </c>
      <c r="Q465" s="66">
        <f t="shared" si="373"/>
        <v>-3.7382143012552191</v>
      </c>
      <c r="R465" s="71">
        <f t="shared" si="374"/>
        <v>-2.4921428675034796</v>
      </c>
      <c r="S465" s="70">
        <f t="shared" si="375"/>
        <v>-8.5496204209011495E-2</v>
      </c>
      <c r="T465" s="66">
        <f t="shared" si="376"/>
        <v>-3.8008521317721002</v>
      </c>
      <c r="U465" s="71">
        <f t="shared" si="377"/>
        <v>-2.5339014211814002</v>
      </c>
      <c r="V465" s="70">
        <f t="shared" si="378"/>
        <v>-3.4918723273555941E-2</v>
      </c>
      <c r="W465" s="66">
        <f t="shared" si="379"/>
        <v>-3.7661474206976973</v>
      </c>
      <c r="X465" s="71">
        <f t="shared" si="380"/>
        <v>-2.5107649471317983</v>
      </c>
      <c r="Y465" s="70">
        <f t="shared" si="381"/>
        <v>-1.0561811329798481</v>
      </c>
      <c r="Z465" s="66">
        <f t="shared" si="382"/>
        <v>-7.3195645059807255</v>
      </c>
      <c r="AA465" s="71">
        <f t="shared" si="383"/>
        <v>-4.879709670653817</v>
      </c>
      <c r="AB465" s="98">
        <f>SUMIF(BN465:BU465,"VERDADEIRO",BN$3:$BU464)</f>
        <v>0</v>
      </c>
      <c r="AC465" s="97">
        <f t="shared" si="342"/>
        <v>462</v>
      </c>
      <c r="AD465">
        <f>RTD("tryd.rtdserver",,"COT",B465,"ULT")</f>
        <v>11.02</v>
      </c>
      <c r="AE465">
        <f>RTD("tryd.rtdserver",,"COT",C465,"ULT")</f>
        <v>17.77</v>
      </c>
      <c r="AF465">
        <f>VLOOKUP($AC465,LS_Coint_BD!$B$3:$AQ$1079,AF$2)*$AD465+VLOOKUP($AC465,LS_Coint_BD!$B$3:$AQ$1079,AF$2+1)</f>
        <v>17.242914561011034</v>
      </c>
      <c r="AG465">
        <f>VLOOKUP($AC465,LS_Coint_BD!$B$3:$AQ$1079,AG$2)*$AD465+VLOOKUP($AC465,LS_Coint_BD!$B$3:$AQ$1079,AG$2+1)</f>
        <v>17.316670954955075</v>
      </c>
      <c r="AH465">
        <f>VLOOKUP($AC465,LS_Coint_BD!$B$3:$AQ$1079,AH$2)*$AD465+VLOOKUP($AC465,LS_Coint_BD!$B$3:$AQ$1079,AH$2+1)</f>
        <v>0</v>
      </c>
      <c r="AI465">
        <f>VLOOKUP($AC465,LS_Coint_BD!$B$3:$AQ$1079,AI$2)*$AD465+VLOOKUP($AC465,LS_Coint_BD!$B$3:$AQ$1079,AI$2+1)</f>
        <v>0</v>
      </c>
      <c r="AJ465">
        <f>VLOOKUP($AC465,LS_Coint_BD!$B$3:$AQ$1079,AJ$2)*$AD465+VLOOKUP($AC465,LS_Coint_BD!$B$3:$AQ$1079,AJ$2+1)</f>
        <v>17.81728655240267</v>
      </c>
      <c r="AK465">
        <f>VLOOKUP($AC465,LS_Coint_BD!$B$3:$AQ$1079,AK$2)*$AD465+VLOOKUP($AC465,LS_Coint_BD!$B$3:$AQ$1079,AK$2+1)</f>
        <v>17.855496204209011</v>
      </c>
      <c r="AL465">
        <f>VLOOKUP($AC465,LS_Coint_BD!$B$3:$AQ$1079,AL$2)*$AD465+VLOOKUP($AC465,LS_Coint_BD!$B$3:$AQ$1079,AL$2+1)</f>
        <v>17.804918723273556</v>
      </c>
      <c r="AM465">
        <f>VLOOKUP($AC465,LS_Coint_BD!$B$3:$AQ$1079,AM$2)*$AD465+VLOOKUP($AC465,LS_Coint_BD!$B$3:$AQ$1079,AM$2+1)</f>
        <v>18.826181132979848</v>
      </c>
      <c r="AN465">
        <f>VLOOKUP($AC465,LS_Coint_BD!$B$3:$AQ$1079,AN$2)</f>
        <v>0.66177879591133304</v>
      </c>
      <c r="AO465">
        <f>VLOOKUP($AC465,LS_Coint_BD!$B$3:$AQ$1079,AO$2)</f>
        <v>1.0172958543324699</v>
      </c>
      <c r="AP465">
        <f>VLOOKUP($AC465,LS_Coint_BD!$B$3:$AQ$1079,AP$2)</f>
        <v>0</v>
      </c>
      <c r="AQ465">
        <f>VLOOKUP($AC465,LS_Coint_BD!$B$3:$AQ$1079,AQ$2)</f>
        <v>0</v>
      </c>
      <c r="AR465">
        <f>VLOOKUP($AC465,LS_Coint_BD!$B$3:$AQ$1079,AR$2)</f>
        <v>1.24607143375174</v>
      </c>
      <c r="AS465">
        <f>VLOOKUP($AC465,LS_Coint_BD!$B$3:$AQ$1079,AS$2)</f>
        <v>1.2669507105907001</v>
      </c>
      <c r="AT465">
        <f>VLOOKUP($AC465,LS_Coint_BD!$B$3:$AQ$1079,AT$2)</f>
        <v>1.2553824735659</v>
      </c>
      <c r="AU465">
        <f>VLOOKUP($AC465,LS_Coint_BD!$B$3:$AQ$1079,AU$2)</f>
        <v>2.4398548353269098</v>
      </c>
      <c r="AV465">
        <f>VLOOKUP($AC465,LS_Coint_BD!$B$3:$AQ$1079,AV$2)</f>
        <v>-1.06581410364015E-15</v>
      </c>
      <c r="AW465">
        <f>VLOOKUP($AC465,LS_Coint_BD!$B$3:$AQ$1079,AW$2)</f>
        <v>1.0362081563168101E-15</v>
      </c>
      <c r="AX465">
        <f>VLOOKUP($AC465,LS_Coint_BD!$B$3:$AQ$1079,AX$2)</f>
        <v>0</v>
      </c>
      <c r="AY465">
        <f>VLOOKUP($AC465,LS_Coint_BD!$B$3:$AQ$1079,AY$2)</f>
        <v>0</v>
      </c>
      <c r="AZ465">
        <f>VLOOKUP($AC465,LS_Coint_BD!$B$3:$AQ$1079,AZ$2)</f>
        <v>5.3290705182007502E-16</v>
      </c>
      <c r="BA465">
        <f>VLOOKUP($AC465,LS_Coint_BD!$B$3:$AQ$1079,BA$2)</f>
        <v>1.59872115546023E-16</v>
      </c>
      <c r="BB465">
        <f>VLOOKUP($AC465,LS_Coint_BD!$B$3:$AQ$1079,BB$2)</f>
        <v>1.7763568394002501E-15</v>
      </c>
      <c r="BC465">
        <f>VLOOKUP($AC465,LS_Coint_BD!$B$3:$AQ$1079,BC$2)</f>
        <v>2.8421709430404001E-15</v>
      </c>
      <c r="BD465">
        <f t="shared" si="351"/>
        <v>1.323557591822665</v>
      </c>
      <c r="BE465">
        <f t="shared" si="352"/>
        <v>2.0345917086649408</v>
      </c>
      <c r="BF465">
        <f t="shared" si="353"/>
        <v>0</v>
      </c>
      <c r="BG465">
        <f t="shared" si="354"/>
        <v>0</v>
      </c>
      <c r="BH465">
        <f t="shared" si="355"/>
        <v>-2.4921428675034796</v>
      </c>
      <c r="BI465">
        <f t="shared" si="356"/>
        <v>-2.5339014211814002</v>
      </c>
      <c r="BJ465">
        <f t="shared" si="357"/>
        <v>-2.5107649471317983</v>
      </c>
      <c r="BK465">
        <f t="shared" si="358"/>
        <v>-4.879709670653817</v>
      </c>
      <c r="BL465">
        <f t="shared" si="359"/>
        <v>1.3235575918226672</v>
      </c>
      <c r="BN465" s="30" t="b">
        <f t="shared" si="343"/>
        <v>0</v>
      </c>
      <c r="BO465" s="30" t="b">
        <f t="shared" si="344"/>
        <v>0</v>
      </c>
      <c r="BP465" s="30" t="b">
        <f t="shared" si="345"/>
        <v>0</v>
      </c>
      <c r="BQ465" s="30" t="b">
        <f t="shared" si="346"/>
        <v>0</v>
      </c>
      <c r="BR465" s="30" t="b">
        <f t="shared" si="347"/>
        <v>0</v>
      </c>
      <c r="BS465" s="30" t="b">
        <f t="shared" si="348"/>
        <v>0</v>
      </c>
      <c r="BT465" s="30" t="b">
        <f t="shared" si="349"/>
        <v>0</v>
      </c>
      <c r="BU465" s="30" t="b">
        <f t="shared" si="350"/>
        <v>0</v>
      </c>
    </row>
    <row r="466" spans="2:73" x14ac:dyDescent="0.3">
      <c r="B466" s="17" t="str">
        <f>VLOOKUP($AC466,LS_Coint_BD!$B$3:$D$1079,2)</f>
        <v>GOAU4</v>
      </c>
      <c r="C466" s="87" t="str">
        <f>VLOOKUP($AC466,LS_Coint_BD!$B$3:$D$1079,3)</f>
        <v>IRBR3</v>
      </c>
      <c r="D466" s="68">
        <f t="shared" si="360"/>
        <v>-0.38057055344809498</v>
      </c>
      <c r="E466" s="65">
        <f t="shared" si="361"/>
        <v>-1.5328991890014509</v>
      </c>
      <c r="F466" s="69">
        <f t="shared" si="362"/>
        <v>-1.021932792667634</v>
      </c>
      <c r="G466" s="68">
        <f t="shared" si="363"/>
        <v>-0.34365792716813637</v>
      </c>
      <c r="H466" s="65">
        <f t="shared" si="364"/>
        <v>-1.7887467986996479</v>
      </c>
      <c r="I466" s="69">
        <f t="shared" si="365"/>
        <v>-1.1924978657997654</v>
      </c>
      <c r="J466" s="68">
        <f t="shared" si="366"/>
        <v>-0.22733700596324091</v>
      </c>
      <c r="K466" s="65">
        <f t="shared" si="367"/>
        <v>-2.0793677006011499</v>
      </c>
      <c r="L466" s="69">
        <f t="shared" si="368"/>
        <v>-1.3862451337341</v>
      </c>
      <c r="M466" s="68">
        <f t="shared" si="369"/>
        <v>-4.5582842515877964E-2</v>
      </c>
      <c r="N466" s="65">
        <f t="shared" si="370"/>
        <v>-2.639091745736097</v>
      </c>
      <c r="O466" s="69">
        <f t="shared" si="371"/>
        <v>-1.759394497157398</v>
      </c>
      <c r="P466" s="68">
        <f t="shared" si="372"/>
        <v>-0.18674157982994188</v>
      </c>
      <c r="Q466" s="65">
        <f t="shared" si="373"/>
        <v>-3.2178401376987003</v>
      </c>
      <c r="R466" s="69">
        <f t="shared" si="374"/>
        <v>-2.1452267584658</v>
      </c>
      <c r="S466" s="68">
        <f t="shared" si="375"/>
        <v>-0.16907882426072973</v>
      </c>
      <c r="T466" s="65">
        <f t="shared" si="376"/>
        <v>-3.2918053807992598</v>
      </c>
      <c r="U466" s="69">
        <f t="shared" si="377"/>
        <v>-2.19453692053284</v>
      </c>
      <c r="V466" s="68">
        <f t="shared" si="378"/>
        <v>-0.23169433075393808</v>
      </c>
      <c r="W466" s="65">
        <f t="shared" si="379"/>
        <v>-3.3431683633885187</v>
      </c>
      <c r="X466" s="69">
        <f t="shared" si="380"/>
        <v>-2.2287789089256793</v>
      </c>
      <c r="Y466" s="68">
        <f t="shared" si="381"/>
        <v>-3.6456981017892236</v>
      </c>
      <c r="Z466" s="65">
        <f t="shared" si="382"/>
        <v>-20.98778867039502</v>
      </c>
      <c r="AA466" s="69">
        <f t="shared" si="383"/>
        <v>-13.99185911359668</v>
      </c>
      <c r="AB466" s="98">
        <f>SUMIF(BN466:BU466,"VERDADEIRO",BN$3:$BU465)</f>
        <v>0</v>
      </c>
      <c r="AC466" s="97">
        <f t="shared" si="342"/>
        <v>463</v>
      </c>
      <c r="AD466">
        <f>RTD("tryd.rtdserver",,"COT",B466,"ULT")</f>
        <v>11.02</v>
      </c>
      <c r="AE466">
        <f>RTD("tryd.rtdserver",,"COT",C466,"ULT")</f>
        <v>6.91</v>
      </c>
      <c r="AF466">
        <f>VLOOKUP($AC466,LS_Coint_BD!$B$3:$AQ$1079,AF$2)*$AD466+VLOOKUP($AC466,LS_Coint_BD!$B$3:$AQ$1079,AF$2+1)</f>
        <v>7.2905705534480951</v>
      </c>
      <c r="AG466">
        <f>VLOOKUP($AC466,LS_Coint_BD!$B$3:$AQ$1079,AG$2)*$AD466+VLOOKUP($AC466,LS_Coint_BD!$B$3:$AQ$1079,AG$2+1)</f>
        <v>7.2536579271681365</v>
      </c>
      <c r="AH466">
        <f>VLOOKUP($AC466,LS_Coint_BD!$B$3:$AQ$1079,AH$2)*$AD466+VLOOKUP($AC466,LS_Coint_BD!$B$3:$AQ$1079,AH$2+1)</f>
        <v>7.1373370059632411</v>
      </c>
      <c r="AI466">
        <f>VLOOKUP($AC466,LS_Coint_BD!$B$3:$AQ$1079,AI$2)*$AD466+VLOOKUP($AC466,LS_Coint_BD!$B$3:$AQ$1079,AI$2+1)</f>
        <v>6.9555828425158781</v>
      </c>
      <c r="AJ466">
        <f>VLOOKUP($AC466,LS_Coint_BD!$B$3:$AQ$1079,AJ$2)*$AD466+VLOOKUP($AC466,LS_Coint_BD!$B$3:$AQ$1079,AJ$2+1)</f>
        <v>7.096741579829942</v>
      </c>
      <c r="AK466">
        <f>VLOOKUP($AC466,LS_Coint_BD!$B$3:$AQ$1079,AK$2)*$AD466+VLOOKUP($AC466,LS_Coint_BD!$B$3:$AQ$1079,AK$2+1)</f>
        <v>7.0790788242607299</v>
      </c>
      <c r="AL466">
        <f>VLOOKUP($AC466,LS_Coint_BD!$B$3:$AQ$1079,AL$2)*$AD466+VLOOKUP($AC466,LS_Coint_BD!$B$3:$AQ$1079,AL$2+1)</f>
        <v>7.1416943307539382</v>
      </c>
      <c r="AM466">
        <f>VLOOKUP($AC466,LS_Coint_BD!$B$3:$AQ$1079,AM$2)*$AD466+VLOOKUP($AC466,LS_Coint_BD!$B$3:$AQ$1079,AM$2+1)</f>
        <v>10.555698101789224</v>
      </c>
      <c r="AN466">
        <f>VLOOKUP($AC466,LS_Coint_BD!$B$3:$AQ$1079,AN$2)</f>
        <v>0.51096639633381702</v>
      </c>
      <c r="AO466">
        <f>VLOOKUP($AC466,LS_Coint_BD!$B$3:$AQ$1079,AO$2)</f>
        <v>0.59624893289988301</v>
      </c>
      <c r="AP466">
        <f>VLOOKUP($AC466,LS_Coint_BD!$B$3:$AQ$1079,AP$2)</f>
        <v>0.69312256686704998</v>
      </c>
      <c r="AQ466">
        <f>VLOOKUP($AC466,LS_Coint_BD!$B$3:$AQ$1079,AQ$2)</f>
        <v>0.87969724857869902</v>
      </c>
      <c r="AR466">
        <f>VLOOKUP($AC466,LS_Coint_BD!$B$3:$AQ$1079,AR$2)</f>
        <v>1.0726133792329</v>
      </c>
      <c r="AS466">
        <f>VLOOKUP($AC466,LS_Coint_BD!$B$3:$AQ$1079,AS$2)</f>
        <v>1.09726846026642</v>
      </c>
      <c r="AT466">
        <f>VLOOKUP($AC466,LS_Coint_BD!$B$3:$AQ$1079,AT$2)</f>
        <v>1.1143894544628401</v>
      </c>
      <c r="AU466">
        <f>VLOOKUP($AC466,LS_Coint_BD!$B$3:$AQ$1079,AU$2)</f>
        <v>6.9959295567983402</v>
      </c>
      <c r="AV466">
        <f>VLOOKUP($AC466,LS_Coint_BD!$B$3:$AQ$1079,AV$2)</f>
        <v>4.4408920985006301E-17</v>
      </c>
      <c r="AW466">
        <f>VLOOKUP($AC466,LS_Coint_BD!$B$3:$AQ$1079,AW$2)</f>
        <v>6.8093678843676302E-16</v>
      </c>
      <c r="AX466">
        <f>VLOOKUP($AC466,LS_Coint_BD!$B$3:$AQ$1079,AX$2)</f>
        <v>8.8817841970012504E-17</v>
      </c>
      <c r="AY466">
        <f>VLOOKUP($AC466,LS_Coint_BD!$B$3:$AQ$1079,AY$2)</f>
        <v>1.0547118733939E-16</v>
      </c>
      <c r="AZ466">
        <f>VLOOKUP($AC466,LS_Coint_BD!$B$3:$AQ$1079,AZ$2)</f>
        <v>9.8686491077791699E-17</v>
      </c>
      <c r="BA466">
        <f>VLOOKUP($AC466,LS_Coint_BD!$B$3:$AQ$1079,BA$2)</f>
        <v>-1.59872115546023E-16</v>
      </c>
      <c r="BB466">
        <f>VLOOKUP($AC466,LS_Coint_BD!$B$3:$AQ$1079,BB$2)</f>
        <v>7.26691434300103E-16</v>
      </c>
      <c r="BC466">
        <f>VLOOKUP($AC466,LS_Coint_BD!$B$3:$AQ$1079,BC$2)</f>
        <v>-4.5474735088646403E-16</v>
      </c>
      <c r="BD466">
        <f t="shared" si="351"/>
        <v>-1.021932792667634</v>
      </c>
      <c r="BE466">
        <f t="shared" si="352"/>
        <v>-1.1924978657997654</v>
      </c>
      <c r="BF466">
        <f t="shared" si="353"/>
        <v>-1.3862451337341</v>
      </c>
      <c r="BG466">
        <f t="shared" si="354"/>
        <v>-1.759394497157398</v>
      </c>
      <c r="BH466">
        <f t="shared" si="355"/>
        <v>-2.1452267584658</v>
      </c>
      <c r="BI466">
        <f t="shared" si="356"/>
        <v>-2.19453692053284</v>
      </c>
      <c r="BJ466">
        <f t="shared" si="357"/>
        <v>-2.2287789089256793</v>
      </c>
      <c r="BK466">
        <f t="shared" si="358"/>
        <v>-13.99185911359668</v>
      </c>
      <c r="BL466">
        <f t="shared" si="359"/>
        <v>-1.021932792667634</v>
      </c>
      <c r="BN466" s="19" t="b">
        <f t="shared" si="343"/>
        <v>0</v>
      </c>
      <c r="BO466" s="19" t="b">
        <f t="shared" si="344"/>
        <v>0</v>
      </c>
      <c r="BP466" s="19" t="b">
        <f t="shared" si="345"/>
        <v>0</v>
      </c>
      <c r="BQ466" s="19" t="b">
        <f t="shared" si="346"/>
        <v>0</v>
      </c>
      <c r="BR466" s="19" t="b">
        <f t="shared" si="347"/>
        <v>0</v>
      </c>
      <c r="BS466" s="19" t="b">
        <f t="shared" si="348"/>
        <v>0</v>
      </c>
      <c r="BT466" s="19" t="b">
        <f t="shared" si="349"/>
        <v>0</v>
      </c>
      <c r="BU466" s="19" t="b">
        <f t="shared" si="350"/>
        <v>0</v>
      </c>
    </row>
    <row r="467" spans="2:73" x14ac:dyDescent="0.3">
      <c r="B467" s="17" t="str">
        <f>VLOOKUP($AC467,LS_Coint_BD!$B$3:$D$1079,2)</f>
        <v>GOAU4</v>
      </c>
      <c r="C467" s="87" t="str">
        <f>VLOOKUP($AC467,LS_Coint_BD!$B$3:$D$1079,3)</f>
        <v>LCAM3</v>
      </c>
      <c r="D467" s="70">
        <f t="shared" si="360"/>
        <v>0.33756877412429631</v>
      </c>
      <c r="E467" s="66">
        <f t="shared" si="361"/>
        <v>4.2017499731790604</v>
      </c>
      <c r="F467" s="71">
        <f t="shared" si="362"/>
        <v>2.8011666487860403</v>
      </c>
      <c r="G467" s="70">
        <f t="shared" si="363"/>
        <v>0.28095676584300833</v>
      </c>
      <c r="H467" s="66">
        <f t="shared" si="364"/>
        <v>4.9311265492388987</v>
      </c>
      <c r="I467" s="71">
        <f t="shared" si="365"/>
        <v>3.2874176994925994</v>
      </c>
      <c r="J467" s="70">
        <f t="shared" si="366"/>
        <v>0.17463755941933101</v>
      </c>
      <c r="K467" s="66">
        <f t="shared" si="367"/>
        <v>4.8581611120510217</v>
      </c>
      <c r="L467" s="71">
        <f t="shared" si="368"/>
        <v>3.238774074700681</v>
      </c>
      <c r="M467" s="70">
        <f t="shared" si="369"/>
        <v>0.13751372923145055</v>
      </c>
      <c r="N467" s="66">
        <f t="shared" si="370"/>
        <v>4.5717509975674524</v>
      </c>
      <c r="O467" s="71">
        <f t="shared" si="371"/>
        <v>3.0478339983783016</v>
      </c>
      <c r="P467" s="70">
        <f t="shared" si="372"/>
        <v>0.154044427979386</v>
      </c>
      <c r="Q467" s="66">
        <f t="shared" si="373"/>
        <v>4.3378336300025708</v>
      </c>
      <c r="R467" s="71">
        <f t="shared" si="374"/>
        <v>2.8918890866683808</v>
      </c>
      <c r="S467" s="70">
        <f t="shared" si="375"/>
        <v>0.17679020444695226</v>
      </c>
      <c r="T467" s="66">
        <f t="shared" si="376"/>
        <v>4.3202084551137956</v>
      </c>
      <c r="U467" s="71">
        <f t="shared" si="377"/>
        <v>2.8801389700758637</v>
      </c>
      <c r="V467" s="70">
        <f t="shared" si="378"/>
        <v>0.15658907508617048</v>
      </c>
      <c r="W467" s="66">
        <f t="shared" si="379"/>
        <v>4.2073726611621938</v>
      </c>
      <c r="X467" s="71">
        <f t="shared" si="380"/>
        <v>2.8049151074414627</v>
      </c>
      <c r="Y467" s="70">
        <f t="shared" si="381"/>
        <v>0.19088730285312749</v>
      </c>
      <c r="Z467" s="66">
        <f t="shared" si="382"/>
        <v>4.05595493598552</v>
      </c>
      <c r="AA467" s="71">
        <f t="shared" si="383"/>
        <v>2.7039699573236802</v>
      </c>
      <c r="AB467" s="98">
        <f>SUMIF(BN467:BU467,"VERDADEIRO",BN$3:$BU466)</f>
        <v>0</v>
      </c>
      <c r="AC467" s="97">
        <f t="shared" si="342"/>
        <v>464</v>
      </c>
      <c r="AD467">
        <f>RTD("tryd.rtdserver",,"COT",B467,"ULT")</f>
        <v>11.02</v>
      </c>
      <c r="AE467">
        <f>RTD("tryd.rtdserver",,"COT",C467,"ULT")</f>
        <v>27.62</v>
      </c>
      <c r="AF467">
        <f>VLOOKUP($AC467,LS_Coint_BD!$B$3:$AQ$1079,AF$2)*$AD467+VLOOKUP($AC467,LS_Coint_BD!$B$3:$AQ$1079,AF$2+1)</f>
        <v>27.282431225875705</v>
      </c>
      <c r="AG467">
        <f>VLOOKUP($AC467,LS_Coint_BD!$B$3:$AQ$1079,AG$2)*$AD467+VLOOKUP($AC467,LS_Coint_BD!$B$3:$AQ$1079,AG$2+1)</f>
        <v>27.339043234156993</v>
      </c>
      <c r="AH467">
        <f>VLOOKUP($AC467,LS_Coint_BD!$B$3:$AQ$1079,AH$2)*$AD467+VLOOKUP($AC467,LS_Coint_BD!$B$3:$AQ$1079,AH$2+1)</f>
        <v>27.44536244058067</v>
      </c>
      <c r="AI467">
        <f>VLOOKUP($AC467,LS_Coint_BD!$B$3:$AQ$1079,AI$2)*$AD467+VLOOKUP($AC467,LS_Coint_BD!$B$3:$AQ$1079,AI$2+1)</f>
        <v>27.48248627076855</v>
      </c>
      <c r="AJ467">
        <f>VLOOKUP($AC467,LS_Coint_BD!$B$3:$AQ$1079,AJ$2)*$AD467+VLOOKUP($AC467,LS_Coint_BD!$B$3:$AQ$1079,AJ$2+1)</f>
        <v>27.465955572020615</v>
      </c>
      <c r="AK467">
        <f>VLOOKUP($AC467,LS_Coint_BD!$B$3:$AQ$1079,AK$2)*$AD467+VLOOKUP($AC467,LS_Coint_BD!$B$3:$AQ$1079,AK$2+1)</f>
        <v>27.443209795553049</v>
      </c>
      <c r="AL467">
        <f>VLOOKUP($AC467,LS_Coint_BD!$B$3:$AQ$1079,AL$2)*$AD467+VLOOKUP($AC467,LS_Coint_BD!$B$3:$AQ$1079,AL$2+1)</f>
        <v>27.463410924913831</v>
      </c>
      <c r="AM467">
        <f>VLOOKUP($AC467,LS_Coint_BD!$B$3:$AQ$1079,AM$2)*$AD467+VLOOKUP($AC467,LS_Coint_BD!$B$3:$AQ$1079,AM$2+1)</f>
        <v>27.429112697146874</v>
      </c>
      <c r="AN467">
        <f>VLOOKUP($AC467,LS_Coint_BD!$B$3:$AQ$1079,AN$2)</f>
        <v>1.4005833243930199</v>
      </c>
      <c r="AO467">
        <f>VLOOKUP($AC467,LS_Coint_BD!$B$3:$AQ$1079,AO$2)</f>
        <v>1.6437088497462999</v>
      </c>
      <c r="AP467">
        <f>VLOOKUP($AC467,LS_Coint_BD!$B$3:$AQ$1079,AP$2)</f>
        <v>1.6193870373503401</v>
      </c>
      <c r="AQ467">
        <f>VLOOKUP($AC467,LS_Coint_BD!$B$3:$AQ$1079,AQ$2)</f>
        <v>1.5239169991891499</v>
      </c>
      <c r="AR467">
        <f>VLOOKUP($AC467,LS_Coint_BD!$B$3:$AQ$1079,AR$2)</f>
        <v>1.44594454333419</v>
      </c>
      <c r="AS467">
        <f>VLOOKUP($AC467,LS_Coint_BD!$B$3:$AQ$1079,AS$2)</f>
        <v>1.4400694850379301</v>
      </c>
      <c r="AT467">
        <f>VLOOKUP($AC467,LS_Coint_BD!$B$3:$AQ$1079,AT$2)</f>
        <v>1.40245755372073</v>
      </c>
      <c r="AU467">
        <f>VLOOKUP($AC467,LS_Coint_BD!$B$3:$AQ$1079,AU$2)</f>
        <v>1.3519849786618401</v>
      </c>
      <c r="AV467">
        <f>VLOOKUP($AC467,LS_Coint_BD!$B$3:$AQ$1079,AV$2)</f>
        <v>6.3948846218409005E-16</v>
      </c>
      <c r="AW467">
        <f>VLOOKUP($AC467,LS_Coint_BD!$B$3:$AQ$1079,AW$2)</f>
        <v>-2.3684757858670001E-16</v>
      </c>
      <c r="AX467">
        <f>VLOOKUP($AC467,LS_Coint_BD!$B$3:$AQ$1079,AX$2)</f>
        <v>7.1054273576010003E-16</v>
      </c>
      <c r="AY467">
        <f>VLOOKUP($AC467,LS_Coint_BD!$B$3:$AQ$1079,AY$2)</f>
        <v>1.8651746813702599E-15</v>
      </c>
      <c r="AZ467">
        <f>VLOOKUP($AC467,LS_Coint_BD!$B$3:$AQ$1079,AZ$2)</f>
        <v>7.5001733219121696E-16</v>
      </c>
      <c r="BA467">
        <f>VLOOKUP($AC467,LS_Coint_BD!$B$3:$AQ$1079,BA$2)</f>
        <v>3.7658764995285304E-15</v>
      </c>
      <c r="BB467">
        <f>VLOOKUP($AC467,LS_Coint_BD!$B$3:$AQ$1079,BB$2)</f>
        <v>2.5030482737003499E-15</v>
      </c>
      <c r="BC467">
        <f>VLOOKUP($AC467,LS_Coint_BD!$B$3:$AQ$1079,BC$2)</f>
        <v>2.1316282072803E-17</v>
      </c>
      <c r="BD467">
        <f t="shared" si="351"/>
        <v>2.8011666487860403</v>
      </c>
      <c r="BE467">
        <f t="shared" si="352"/>
        <v>3.2874176994925994</v>
      </c>
      <c r="BF467">
        <f t="shared" si="353"/>
        <v>3.238774074700681</v>
      </c>
      <c r="BG467">
        <f t="shared" si="354"/>
        <v>3.0478339983783016</v>
      </c>
      <c r="BH467">
        <f t="shared" si="355"/>
        <v>2.8918890866683808</v>
      </c>
      <c r="BI467">
        <f t="shared" si="356"/>
        <v>2.8801389700758637</v>
      </c>
      <c r="BJ467">
        <f t="shared" si="357"/>
        <v>2.8049151074414627</v>
      </c>
      <c r="BK467">
        <f t="shared" si="358"/>
        <v>2.7039699573236802</v>
      </c>
      <c r="BL467">
        <f t="shared" si="359"/>
        <v>2.8011666487860416</v>
      </c>
      <c r="BN467" s="30" t="b">
        <f t="shared" si="343"/>
        <v>0</v>
      </c>
      <c r="BO467" s="30" t="b">
        <f t="shared" si="344"/>
        <v>0</v>
      </c>
      <c r="BP467" s="30" t="b">
        <f t="shared" si="345"/>
        <v>0</v>
      </c>
      <c r="BQ467" s="30" t="b">
        <f t="shared" si="346"/>
        <v>0</v>
      </c>
      <c r="BR467" s="30" t="b">
        <f t="shared" si="347"/>
        <v>0</v>
      </c>
      <c r="BS467" s="30" t="b">
        <f t="shared" si="348"/>
        <v>0</v>
      </c>
      <c r="BT467" s="30" t="b">
        <f t="shared" si="349"/>
        <v>0</v>
      </c>
      <c r="BU467" s="30" t="b">
        <f t="shared" si="350"/>
        <v>0</v>
      </c>
    </row>
    <row r="468" spans="2:73" x14ac:dyDescent="0.3">
      <c r="B468" s="17" t="str">
        <f>VLOOKUP($AC468,LS_Coint_BD!$B$3:$D$1079,2)</f>
        <v>GOAU4</v>
      </c>
      <c r="C468" s="87" t="str">
        <f>VLOOKUP($AC468,LS_Coint_BD!$B$3:$D$1079,3)</f>
        <v>LREN3</v>
      </c>
      <c r="D468" s="68">
        <f t="shared" si="360"/>
        <v>0</v>
      </c>
      <c r="E468" s="65">
        <f t="shared" si="361"/>
        <v>0</v>
      </c>
      <c r="F468" s="69">
        <f t="shared" si="362"/>
        <v>0</v>
      </c>
      <c r="G468" s="68">
        <f t="shared" si="363"/>
        <v>0</v>
      </c>
      <c r="H468" s="65">
        <f t="shared" si="364"/>
        <v>0</v>
      </c>
      <c r="I468" s="69">
        <f t="shared" si="365"/>
        <v>0</v>
      </c>
      <c r="J468" s="68">
        <f t="shared" si="366"/>
        <v>0</v>
      </c>
      <c r="K468" s="65">
        <f t="shared" si="367"/>
        <v>0</v>
      </c>
      <c r="L468" s="69">
        <f t="shared" si="368"/>
        <v>0</v>
      </c>
      <c r="M468" s="68">
        <f t="shared" si="369"/>
        <v>-1.8886843259379873</v>
      </c>
      <c r="N468" s="65">
        <f t="shared" si="370"/>
        <v>-6.7336268953786194</v>
      </c>
      <c r="O468" s="69">
        <f t="shared" si="371"/>
        <v>-4.4890845969190796</v>
      </c>
      <c r="P468" s="68">
        <f t="shared" si="372"/>
        <v>-2.1637047602437818</v>
      </c>
      <c r="Q468" s="65">
        <f t="shared" si="373"/>
        <v>-7.1956942934112886</v>
      </c>
      <c r="R468" s="69">
        <f t="shared" si="374"/>
        <v>-4.7971295289408591</v>
      </c>
      <c r="S468" s="68">
        <f t="shared" si="375"/>
        <v>-2.5818014806174219</v>
      </c>
      <c r="T468" s="65">
        <f t="shared" si="376"/>
        <v>-8.0155102299865568</v>
      </c>
      <c r="U468" s="69">
        <f t="shared" si="377"/>
        <v>-5.3436734866577043</v>
      </c>
      <c r="V468" s="68">
        <f t="shared" si="378"/>
        <v>-2.979809631229827</v>
      </c>
      <c r="W468" s="65">
        <f t="shared" si="379"/>
        <v>-8.4443941801132816</v>
      </c>
      <c r="X468" s="69">
        <f t="shared" si="380"/>
        <v>-5.6295961200755205</v>
      </c>
      <c r="Y468" s="68">
        <f t="shared" si="381"/>
        <v>-4.7529680297384829</v>
      </c>
      <c r="Z468" s="65">
        <f t="shared" si="382"/>
        <v>-13.862124499022546</v>
      </c>
      <c r="AA468" s="69">
        <f t="shared" si="383"/>
        <v>-9.2414163326816965</v>
      </c>
      <c r="AB468" s="98">
        <f>SUMIF(BN468:BU468,"VERDADEIRO",BN$3:$BU467)</f>
        <v>0</v>
      </c>
      <c r="AC468" s="97">
        <f t="shared" si="342"/>
        <v>465</v>
      </c>
      <c r="AD468">
        <f>RTD("tryd.rtdserver",,"COT",B468,"ULT")</f>
        <v>11.02</v>
      </c>
      <c r="AE468">
        <f>RTD("tryd.rtdserver",,"COT",C468,"ULT")</f>
        <v>41.01</v>
      </c>
      <c r="AF468">
        <f>VLOOKUP($AC468,LS_Coint_BD!$B$3:$AQ$1079,AF$2)*$AD468+VLOOKUP($AC468,LS_Coint_BD!$B$3:$AQ$1079,AF$2+1)</f>
        <v>0</v>
      </c>
      <c r="AG468">
        <f>VLOOKUP($AC468,LS_Coint_BD!$B$3:$AQ$1079,AG$2)*$AD468+VLOOKUP($AC468,LS_Coint_BD!$B$3:$AQ$1079,AG$2+1)</f>
        <v>0</v>
      </c>
      <c r="AH468">
        <f>VLOOKUP($AC468,LS_Coint_BD!$B$3:$AQ$1079,AH$2)*$AD468+VLOOKUP($AC468,LS_Coint_BD!$B$3:$AQ$1079,AH$2+1)</f>
        <v>0</v>
      </c>
      <c r="AI468">
        <f>VLOOKUP($AC468,LS_Coint_BD!$B$3:$AQ$1079,AI$2)*$AD468+VLOOKUP($AC468,LS_Coint_BD!$B$3:$AQ$1079,AI$2+1)</f>
        <v>42.898684325937985</v>
      </c>
      <c r="AJ468">
        <f>VLOOKUP($AC468,LS_Coint_BD!$B$3:$AQ$1079,AJ$2)*$AD468+VLOOKUP($AC468,LS_Coint_BD!$B$3:$AQ$1079,AJ$2+1)</f>
        <v>43.17370476024378</v>
      </c>
      <c r="AK468">
        <f>VLOOKUP($AC468,LS_Coint_BD!$B$3:$AQ$1079,AK$2)*$AD468+VLOOKUP($AC468,LS_Coint_BD!$B$3:$AQ$1079,AK$2+1)</f>
        <v>43.59180148061742</v>
      </c>
      <c r="AL468">
        <f>VLOOKUP($AC468,LS_Coint_BD!$B$3:$AQ$1079,AL$2)*$AD468+VLOOKUP($AC468,LS_Coint_BD!$B$3:$AQ$1079,AL$2+1)</f>
        <v>43.989809631229825</v>
      </c>
      <c r="AM468">
        <f>VLOOKUP($AC468,LS_Coint_BD!$B$3:$AQ$1079,AM$2)*$AD468+VLOOKUP($AC468,LS_Coint_BD!$B$3:$AQ$1079,AM$2+1)</f>
        <v>45.762968029738481</v>
      </c>
      <c r="AN468">
        <f>VLOOKUP($AC468,LS_Coint_BD!$B$3:$AQ$1079,AN$2)</f>
        <v>0</v>
      </c>
      <c r="AO468">
        <f>VLOOKUP($AC468,LS_Coint_BD!$B$3:$AQ$1079,AO$2)</f>
        <v>0</v>
      </c>
      <c r="AP468">
        <f>VLOOKUP($AC468,LS_Coint_BD!$B$3:$AQ$1079,AP$2)</f>
        <v>0</v>
      </c>
      <c r="AQ468">
        <f>VLOOKUP($AC468,LS_Coint_BD!$B$3:$AQ$1079,AQ$2)</f>
        <v>2.2445422984595398</v>
      </c>
      <c r="AR468">
        <f>VLOOKUP($AC468,LS_Coint_BD!$B$3:$AQ$1079,AR$2)</f>
        <v>2.39856476447043</v>
      </c>
      <c r="AS468">
        <f>VLOOKUP($AC468,LS_Coint_BD!$B$3:$AQ$1079,AS$2)</f>
        <v>2.6718367433288499</v>
      </c>
      <c r="AT468">
        <f>VLOOKUP($AC468,LS_Coint_BD!$B$3:$AQ$1079,AT$2)</f>
        <v>2.8147980600377598</v>
      </c>
      <c r="AU468">
        <f>VLOOKUP($AC468,LS_Coint_BD!$B$3:$AQ$1079,AU$2)</f>
        <v>4.62070816634085</v>
      </c>
      <c r="AV468">
        <f>VLOOKUP($AC468,LS_Coint_BD!$B$3:$AQ$1079,AV$2)</f>
        <v>0</v>
      </c>
      <c r="AW468">
        <f>VLOOKUP($AC468,LS_Coint_BD!$B$3:$AQ$1079,AW$2)</f>
        <v>0</v>
      </c>
      <c r="AX468">
        <f>VLOOKUP($AC468,LS_Coint_BD!$B$3:$AQ$1079,AX$2)</f>
        <v>0</v>
      </c>
      <c r="AY468">
        <f>VLOOKUP($AC468,LS_Coint_BD!$B$3:$AQ$1079,AY$2)</f>
        <v>-3.5527136788005001E-16</v>
      </c>
      <c r="AZ468">
        <f>VLOOKUP($AC468,LS_Coint_BD!$B$3:$AQ$1079,AZ$2)</f>
        <v>9.4739031434680004E-16</v>
      </c>
      <c r="BA468">
        <f>VLOOKUP($AC468,LS_Coint_BD!$B$3:$AQ$1079,BA$2)</f>
        <v>-4.5474735088646397E-15</v>
      </c>
      <c r="BB468">
        <f>VLOOKUP($AC468,LS_Coint_BD!$B$3:$AQ$1079,BB$2)</f>
        <v>-1.03351670656015E-15</v>
      </c>
      <c r="BC468">
        <f>VLOOKUP($AC468,LS_Coint_BD!$B$3:$AQ$1079,BC$2)</f>
        <v>2.9558577807620202E-15</v>
      </c>
      <c r="BD468">
        <f t="shared" si="351"/>
        <v>0</v>
      </c>
      <c r="BE468">
        <f t="shared" si="352"/>
        <v>0</v>
      </c>
      <c r="BF468">
        <f t="shared" si="353"/>
        <v>0</v>
      </c>
      <c r="BG468">
        <f t="shared" si="354"/>
        <v>-4.4890845969190796</v>
      </c>
      <c r="BH468">
        <f t="shared" si="355"/>
        <v>-4.7971295289408591</v>
      </c>
      <c r="BI468">
        <f t="shared" si="356"/>
        <v>-5.3436734866577043</v>
      </c>
      <c r="BJ468">
        <f t="shared" si="357"/>
        <v>-5.6295961200755205</v>
      </c>
      <c r="BK468">
        <f t="shared" si="358"/>
        <v>-9.2414163326816965</v>
      </c>
      <c r="BL468">
        <f t="shared" si="359"/>
        <v>0</v>
      </c>
      <c r="BN468" s="19" t="b">
        <f t="shared" si="343"/>
        <v>0</v>
      </c>
      <c r="BO468" s="19" t="b">
        <f t="shared" si="344"/>
        <v>0</v>
      </c>
      <c r="BP468" s="19" t="b">
        <f t="shared" si="345"/>
        <v>0</v>
      </c>
      <c r="BQ468" s="19" t="b">
        <f t="shared" si="346"/>
        <v>0</v>
      </c>
      <c r="BR468" s="19" t="b">
        <f t="shared" si="347"/>
        <v>0</v>
      </c>
      <c r="BS468" s="19" t="b">
        <f t="shared" si="348"/>
        <v>0</v>
      </c>
      <c r="BT468" s="19" t="b">
        <f t="shared" si="349"/>
        <v>0</v>
      </c>
      <c r="BU468" s="19" t="b">
        <f t="shared" si="350"/>
        <v>0</v>
      </c>
    </row>
    <row r="469" spans="2:73" x14ac:dyDescent="0.3">
      <c r="B469" s="17" t="str">
        <f>VLOOKUP($AC469,LS_Coint_BD!$B$3:$D$1079,2)</f>
        <v>GOAU4</v>
      </c>
      <c r="C469" s="87" t="str">
        <f>VLOOKUP($AC469,LS_Coint_BD!$B$3:$D$1079,3)</f>
        <v>MGLU3</v>
      </c>
      <c r="D469" s="70">
        <f t="shared" si="360"/>
        <v>0</v>
      </c>
      <c r="E469" s="66">
        <f t="shared" si="361"/>
        <v>0</v>
      </c>
      <c r="F469" s="71">
        <f t="shared" si="362"/>
        <v>0</v>
      </c>
      <c r="G469" s="70">
        <f t="shared" si="363"/>
        <v>1.2045055402004508</v>
      </c>
      <c r="H469" s="66">
        <f t="shared" si="364"/>
        <v>4.1741750908340371</v>
      </c>
      <c r="I469" s="71">
        <f t="shared" si="365"/>
        <v>2.7827833938893582</v>
      </c>
      <c r="J469" s="70">
        <f t="shared" si="366"/>
        <v>1.0880239063401227</v>
      </c>
      <c r="K469" s="66">
        <f t="shared" si="367"/>
        <v>4.1483218908868178</v>
      </c>
      <c r="L469" s="71">
        <f t="shared" si="368"/>
        <v>2.7655479272578782</v>
      </c>
      <c r="M469" s="70">
        <f t="shared" si="369"/>
        <v>0.82772846599716843</v>
      </c>
      <c r="N469" s="66">
        <f t="shared" si="370"/>
        <v>4.508121922740628</v>
      </c>
      <c r="O469" s="71">
        <f t="shared" si="371"/>
        <v>3.0054146151604186</v>
      </c>
      <c r="P469" s="70">
        <f t="shared" si="372"/>
        <v>0.58873329865011925</v>
      </c>
      <c r="Q469" s="66">
        <f t="shared" si="373"/>
        <v>4.8215067998925605</v>
      </c>
      <c r="R469" s="71">
        <f t="shared" si="374"/>
        <v>3.2143378665950406</v>
      </c>
      <c r="S469" s="70">
        <f t="shared" si="375"/>
        <v>0.32430984835048093</v>
      </c>
      <c r="T469" s="66">
        <f t="shared" si="376"/>
        <v>5.0385910349839795</v>
      </c>
      <c r="U469" s="71">
        <f t="shared" si="377"/>
        <v>3.3590606899893198</v>
      </c>
      <c r="V469" s="70">
        <f t="shared" si="378"/>
        <v>-2.6457696846605927E-2</v>
      </c>
      <c r="W469" s="66">
        <f t="shared" si="379"/>
        <v>-5.5843690631250249</v>
      </c>
      <c r="X469" s="71">
        <f t="shared" si="380"/>
        <v>-3.7229127087500165</v>
      </c>
      <c r="Y469" s="70">
        <f t="shared" si="381"/>
        <v>0</v>
      </c>
      <c r="Z469" s="66">
        <f t="shared" si="382"/>
        <v>0</v>
      </c>
      <c r="AA469" s="71">
        <f t="shared" si="383"/>
        <v>0</v>
      </c>
      <c r="AB469" s="98">
        <f>SUMIF(BN469:BU469,"VERDADEIRO",BN$3:$BU468)</f>
        <v>0</v>
      </c>
      <c r="AC469" s="97">
        <f t="shared" si="342"/>
        <v>466</v>
      </c>
      <c r="AD469">
        <f>RTD("tryd.rtdserver",,"COT",B469,"ULT")</f>
        <v>11.02</v>
      </c>
      <c r="AE469">
        <f>RTD("tryd.rtdserver",,"COT",C469,"ULT")</f>
        <v>25.85</v>
      </c>
      <c r="AF469">
        <f>VLOOKUP($AC469,LS_Coint_BD!$B$3:$AQ$1079,AF$2)*$AD469+VLOOKUP($AC469,LS_Coint_BD!$B$3:$AQ$1079,AF$2+1)</f>
        <v>0</v>
      </c>
      <c r="AG469">
        <f>VLOOKUP($AC469,LS_Coint_BD!$B$3:$AQ$1079,AG$2)*$AD469+VLOOKUP($AC469,LS_Coint_BD!$B$3:$AQ$1079,AG$2+1)</f>
        <v>24.645494459799551</v>
      </c>
      <c r="AH469">
        <f>VLOOKUP($AC469,LS_Coint_BD!$B$3:$AQ$1079,AH$2)*$AD469+VLOOKUP($AC469,LS_Coint_BD!$B$3:$AQ$1079,AH$2+1)</f>
        <v>24.761976093659879</v>
      </c>
      <c r="AI469">
        <f>VLOOKUP($AC469,LS_Coint_BD!$B$3:$AQ$1079,AI$2)*$AD469+VLOOKUP($AC469,LS_Coint_BD!$B$3:$AQ$1079,AI$2+1)</f>
        <v>25.022271534002833</v>
      </c>
      <c r="AJ469">
        <f>VLOOKUP($AC469,LS_Coint_BD!$B$3:$AQ$1079,AJ$2)*$AD469+VLOOKUP($AC469,LS_Coint_BD!$B$3:$AQ$1079,AJ$2+1)</f>
        <v>25.261266701349882</v>
      </c>
      <c r="AK469">
        <f>VLOOKUP($AC469,LS_Coint_BD!$B$3:$AQ$1079,AK$2)*$AD469+VLOOKUP($AC469,LS_Coint_BD!$B$3:$AQ$1079,AK$2+1)</f>
        <v>25.52569015164952</v>
      </c>
      <c r="AL469">
        <f>VLOOKUP($AC469,LS_Coint_BD!$B$3:$AQ$1079,AL$2)*$AD469+VLOOKUP($AC469,LS_Coint_BD!$B$3:$AQ$1079,AL$2+1)</f>
        <v>25.876457696846607</v>
      </c>
      <c r="AM469">
        <f>VLOOKUP($AC469,LS_Coint_BD!$B$3:$AQ$1079,AM$2)*$AD469+VLOOKUP($AC469,LS_Coint_BD!$B$3:$AQ$1079,AM$2+1)</f>
        <v>0</v>
      </c>
      <c r="AN469">
        <f>VLOOKUP($AC469,LS_Coint_BD!$B$3:$AQ$1079,AN$2)</f>
        <v>0</v>
      </c>
      <c r="AO469">
        <f>VLOOKUP($AC469,LS_Coint_BD!$B$3:$AQ$1079,AO$2)</f>
        <v>1.39139169694468</v>
      </c>
      <c r="AP469">
        <f>VLOOKUP($AC469,LS_Coint_BD!$B$3:$AQ$1079,AP$2)</f>
        <v>1.38277396362894</v>
      </c>
      <c r="AQ469">
        <f>VLOOKUP($AC469,LS_Coint_BD!$B$3:$AQ$1079,AQ$2)</f>
        <v>1.50270730758021</v>
      </c>
      <c r="AR469">
        <f>VLOOKUP($AC469,LS_Coint_BD!$B$3:$AQ$1079,AR$2)</f>
        <v>1.6071689332975201</v>
      </c>
      <c r="AS469">
        <f>VLOOKUP($AC469,LS_Coint_BD!$B$3:$AQ$1079,AS$2)</f>
        <v>1.6795303449946599</v>
      </c>
      <c r="AT469">
        <f>VLOOKUP($AC469,LS_Coint_BD!$B$3:$AQ$1079,AT$2)</f>
        <v>1.86145635437501</v>
      </c>
      <c r="AU469">
        <f>VLOOKUP($AC469,LS_Coint_BD!$B$3:$AQ$1079,AU$2)</f>
        <v>0</v>
      </c>
      <c r="AV469">
        <f>VLOOKUP($AC469,LS_Coint_BD!$B$3:$AQ$1079,AV$2)</f>
        <v>0</v>
      </c>
      <c r="AW469">
        <f>VLOOKUP($AC469,LS_Coint_BD!$B$3:$AQ$1079,AW$2)</f>
        <v>-1.95399252334028E-15</v>
      </c>
      <c r="AX469">
        <f>VLOOKUP($AC469,LS_Coint_BD!$B$3:$AQ$1079,AX$2)</f>
        <v>-1.62409768173737E-15</v>
      </c>
      <c r="AY469">
        <f>VLOOKUP($AC469,LS_Coint_BD!$B$3:$AQ$1079,AY$2)</f>
        <v>-1.4210854715202001E-15</v>
      </c>
      <c r="AZ469">
        <f>VLOOKUP($AC469,LS_Coint_BD!$B$3:$AQ$1079,AZ$2)</f>
        <v>3.7500866609560799E-16</v>
      </c>
      <c r="BA469">
        <f>VLOOKUP($AC469,LS_Coint_BD!$B$3:$AQ$1079,BA$2)</f>
        <v>-1.06581410364015E-16</v>
      </c>
      <c r="BB469">
        <f>VLOOKUP($AC469,LS_Coint_BD!$B$3:$AQ$1079,BB$2)</f>
        <v>3.7384237120105302E-15</v>
      </c>
      <c r="BC469">
        <f>VLOOKUP($AC469,LS_Coint_BD!$B$3:$AQ$1079,BC$2)</f>
        <v>0</v>
      </c>
      <c r="BD469">
        <f t="shared" si="351"/>
        <v>0</v>
      </c>
      <c r="BE469">
        <f t="shared" si="352"/>
        <v>2.7827833938893582</v>
      </c>
      <c r="BF469">
        <f t="shared" si="353"/>
        <v>2.7655479272578782</v>
      </c>
      <c r="BG469">
        <f t="shared" si="354"/>
        <v>3.0054146151604186</v>
      </c>
      <c r="BH469">
        <f t="shared" si="355"/>
        <v>3.2143378665950406</v>
      </c>
      <c r="BI469">
        <f t="shared" si="356"/>
        <v>3.3590606899893198</v>
      </c>
      <c r="BJ469">
        <f t="shared" si="357"/>
        <v>-3.7229127087500165</v>
      </c>
      <c r="BK469">
        <f t="shared" si="358"/>
        <v>0</v>
      </c>
      <c r="BL469">
        <f t="shared" si="359"/>
        <v>0</v>
      </c>
      <c r="BN469" s="30" t="b">
        <f t="shared" si="343"/>
        <v>0</v>
      </c>
      <c r="BO469" s="30" t="b">
        <f t="shared" si="344"/>
        <v>0</v>
      </c>
      <c r="BP469" s="30" t="b">
        <f t="shared" si="345"/>
        <v>0</v>
      </c>
      <c r="BQ469" s="30" t="b">
        <f t="shared" si="346"/>
        <v>0</v>
      </c>
      <c r="BR469" s="30" t="b">
        <f t="shared" si="347"/>
        <v>0</v>
      </c>
      <c r="BS469" s="30" t="b">
        <f t="shared" si="348"/>
        <v>0</v>
      </c>
      <c r="BT469" s="30" t="b">
        <f t="shared" si="349"/>
        <v>0</v>
      </c>
      <c r="BU469" s="30" t="b">
        <f t="shared" si="350"/>
        <v>0</v>
      </c>
    </row>
    <row r="470" spans="2:73" x14ac:dyDescent="0.3">
      <c r="B470" s="17" t="str">
        <f>VLOOKUP($AC470,LS_Coint_BD!$B$3:$D$1079,2)</f>
        <v>GOAU4</v>
      </c>
      <c r="C470" s="87" t="str">
        <f>VLOOKUP($AC470,LS_Coint_BD!$B$3:$D$1079,3)</f>
        <v>MULT3</v>
      </c>
      <c r="D470" s="68">
        <f t="shared" si="360"/>
        <v>0</v>
      </c>
      <c r="E470" s="65">
        <f t="shared" si="361"/>
        <v>0</v>
      </c>
      <c r="F470" s="69">
        <f t="shared" si="362"/>
        <v>0</v>
      </c>
      <c r="G470" s="68">
        <f t="shared" si="363"/>
        <v>0</v>
      </c>
      <c r="H470" s="65">
        <f t="shared" si="364"/>
        <v>0</v>
      </c>
      <c r="I470" s="69">
        <f t="shared" si="365"/>
        <v>0</v>
      </c>
      <c r="J470" s="68">
        <f t="shared" si="366"/>
        <v>0</v>
      </c>
      <c r="K470" s="65">
        <f t="shared" si="367"/>
        <v>0</v>
      </c>
      <c r="L470" s="69">
        <f t="shared" si="368"/>
        <v>0</v>
      </c>
      <c r="M470" s="68">
        <f t="shared" si="369"/>
        <v>-0.18096373756648987</v>
      </c>
      <c r="N470" s="65">
        <f t="shared" si="370"/>
        <v>-4.0430654725148125</v>
      </c>
      <c r="O470" s="69">
        <f t="shared" si="371"/>
        <v>-2.6953769816765418</v>
      </c>
      <c r="P470" s="68">
        <f t="shared" si="372"/>
        <v>-0.20717344600629062</v>
      </c>
      <c r="Q470" s="65">
        <f t="shared" si="373"/>
        <v>-4.0437343142747668</v>
      </c>
      <c r="R470" s="69">
        <f t="shared" si="374"/>
        <v>-2.6958228761831782</v>
      </c>
      <c r="S470" s="68">
        <f t="shared" si="375"/>
        <v>-0.32670247808244213</v>
      </c>
      <c r="T470" s="65">
        <f t="shared" si="376"/>
        <v>-4.2263399915125808</v>
      </c>
      <c r="U470" s="69">
        <f t="shared" si="377"/>
        <v>-2.8175599943417207</v>
      </c>
      <c r="V470" s="68">
        <f t="shared" si="378"/>
        <v>-0.41724371269591742</v>
      </c>
      <c r="W470" s="65">
        <f t="shared" si="379"/>
        <v>-4.3092155266355405</v>
      </c>
      <c r="X470" s="69">
        <f t="shared" si="380"/>
        <v>-2.8728103510903602</v>
      </c>
      <c r="Y470" s="68">
        <f t="shared" si="381"/>
        <v>-1.9911053429644774</v>
      </c>
      <c r="Z470" s="65">
        <f t="shared" si="382"/>
        <v>-10.5507813199656</v>
      </c>
      <c r="AA470" s="69">
        <f t="shared" si="383"/>
        <v>-7.0338542133103994</v>
      </c>
      <c r="AB470" s="98">
        <f>SUMIF(BN470:BU470,"VERDADEIRO",BN$3:$BU469)</f>
        <v>0</v>
      </c>
      <c r="AC470" s="97">
        <f t="shared" si="342"/>
        <v>467</v>
      </c>
      <c r="AD470">
        <f>RTD("tryd.rtdserver",,"COT",B470,"ULT")</f>
        <v>11.02</v>
      </c>
      <c r="AE470">
        <f>RTD("tryd.rtdserver",,"COT",C470,"ULT")</f>
        <v>21.84</v>
      </c>
      <c r="AF470">
        <f>VLOOKUP($AC470,LS_Coint_BD!$B$3:$AQ$1079,AF$2)*$AD470+VLOOKUP($AC470,LS_Coint_BD!$B$3:$AQ$1079,AF$2+1)</f>
        <v>0</v>
      </c>
      <c r="AG470">
        <f>VLOOKUP($AC470,LS_Coint_BD!$B$3:$AQ$1079,AG$2)*$AD470+VLOOKUP($AC470,LS_Coint_BD!$B$3:$AQ$1079,AG$2+1)</f>
        <v>0</v>
      </c>
      <c r="AH470">
        <f>VLOOKUP($AC470,LS_Coint_BD!$B$3:$AQ$1079,AH$2)*$AD470+VLOOKUP($AC470,LS_Coint_BD!$B$3:$AQ$1079,AH$2+1)</f>
        <v>0</v>
      </c>
      <c r="AI470">
        <f>VLOOKUP($AC470,LS_Coint_BD!$B$3:$AQ$1079,AI$2)*$AD470+VLOOKUP($AC470,LS_Coint_BD!$B$3:$AQ$1079,AI$2+1)</f>
        <v>22.02096373756649</v>
      </c>
      <c r="AJ470">
        <f>VLOOKUP($AC470,LS_Coint_BD!$B$3:$AQ$1079,AJ$2)*$AD470+VLOOKUP($AC470,LS_Coint_BD!$B$3:$AQ$1079,AJ$2+1)</f>
        <v>22.04717344600629</v>
      </c>
      <c r="AK470">
        <f>VLOOKUP($AC470,LS_Coint_BD!$B$3:$AQ$1079,AK$2)*$AD470+VLOOKUP($AC470,LS_Coint_BD!$B$3:$AQ$1079,AK$2+1)</f>
        <v>22.166702478082442</v>
      </c>
      <c r="AL470">
        <f>VLOOKUP($AC470,LS_Coint_BD!$B$3:$AQ$1079,AL$2)*$AD470+VLOOKUP($AC470,LS_Coint_BD!$B$3:$AQ$1079,AL$2+1)</f>
        <v>22.257243712695917</v>
      </c>
      <c r="AM470">
        <f>VLOOKUP($AC470,LS_Coint_BD!$B$3:$AQ$1079,AM$2)*$AD470+VLOOKUP($AC470,LS_Coint_BD!$B$3:$AQ$1079,AM$2+1)</f>
        <v>23.831105342964477</v>
      </c>
      <c r="AN470">
        <f>VLOOKUP($AC470,LS_Coint_BD!$B$3:$AQ$1079,AN$2)</f>
        <v>0</v>
      </c>
      <c r="AO470">
        <f>VLOOKUP($AC470,LS_Coint_BD!$B$3:$AQ$1079,AO$2)</f>
        <v>0</v>
      </c>
      <c r="AP470">
        <f>VLOOKUP($AC470,LS_Coint_BD!$B$3:$AQ$1079,AP$2)</f>
        <v>0</v>
      </c>
      <c r="AQ470">
        <f>VLOOKUP($AC470,LS_Coint_BD!$B$3:$AQ$1079,AQ$2)</f>
        <v>1.34768849083827</v>
      </c>
      <c r="AR470">
        <f>VLOOKUP($AC470,LS_Coint_BD!$B$3:$AQ$1079,AR$2)</f>
        <v>1.34791143809159</v>
      </c>
      <c r="AS470">
        <f>VLOOKUP($AC470,LS_Coint_BD!$B$3:$AQ$1079,AS$2)</f>
        <v>1.4087799971708601</v>
      </c>
      <c r="AT470">
        <f>VLOOKUP($AC470,LS_Coint_BD!$B$3:$AQ$1079,AT$2)</f>
        <v>1.4364051755451801</v>
      </c>
      <c r="AU470">
        <f>VLOOKUP($AC470,LS_Coint_BD!$B$3:$AQ$1079,AU$2)</f>
        <v>3.5169271066552001</v>
      </c>
      <c r="AV470">
        <f>VLOOKUP($AC470,LS_Coint_BD!$B$3:$AQ$1079,AV$2)</f>
        <v>0</v>
      </c>
      <c r="AW470">
        <f>VLOOKUP($AC470,LS_Coint_BD!$B$3:$AQ$1079,AW$2)</f>
        <v>0</v>
      </c>
      <c r="AX470">
        <f>VLOOKUP($AC470,LS_Coint_BD!$B$3:$AQ$1079,AX$2)</f>
        <v>0</v>
      </c>
      <c r="AY470">
        <f>VLOOKUP($AC470,LS_Coint_BD!$B$3:$AQ$1079,AY$2)</f>
        <v>-1.7097434579227399E-15</v>
      </c>
      <c r="AZ470">
        <f>VLOOKUP($AC470,LS_Coint_BD!$B$3:$AQ$1079,AZ$2)</f>
        <v>1.75661954118469E-15</v>
      </c>
      <c r="BA470">
        <f>VLOOKUP($AC470,LS_Coint_BD!$B$3:$AQ$1079,BA$2)</f>
        <v>-2.8421709430403998E-16</v>
      </c>
      <c r="BB470">
        <f>VLOOKUP($AC470,LS_Coint_BD!$B$3:$AQ$1079,BB$2)</f>
        <v>-8.0743492700011399E-17</v>
      </c>
      <c r="BC470">
        <f>VLOOKUP($AC470,LS_Coint_BD!$B$3:$AQ$1079,BC$2)</f>
        <v>4.5474735088646403E-16</v>
      </c>
      <c r="BD470">
        <f t="shared" si="351"/>
        <v>0</v>
      </c>
      <c r="BE470">
        <f t="shared" si="352"/>
        <v>0</v>
      </c>
      <c r="BF470">
        <f t="shared" si="353"/>
        <v>0</v>
      </c>
      <c r="BG470">
        <f t="shared" si="354"/>
        <v>-2.6953769816765418</v>
      </c>
      <c r="BH470">
        <f t="shared" si="355"/>
        <v>-2.6958228761831782</v>
      </c>
      <c r="BI470">
        <f t="shared" si="356"/>
        <v>-2.8175599943417207</v>
      </c>
      <c r="BJ470">
        <f t="shared" si="357"/>
        <v>-2.8728103510903602</v>
      </c>
      <c r="BK470">
        <f t="shared" si="358"/>
        <v>-7.0338542133103994</v>
      </c>
      <c r="BL470">
        <f t="shared" si="359"/>
        <v>0</v>
      </c>
      <c r="BN470" s="19" t="b">
        <f t="shared" si="343"/>
        <v>0</v>
      </c>
      <c r="BO470" s="19" t="b">
        <f t="shared" si="344"/>
        <v>0</v>
      </c>
      <c r="BP470" s="19" t="b">
        <f t="shared" si="345"/>
        <v>0</v>
      </c>
      <c r="BQ470" s="19" t="b">
        <f t="shared" si="346"/>
        <v>0</v>
      </c>
      <c r="BR470" s="19" t="b">
        <f t="shared" si="347"/>
        <v>0</v>
      </c>
      <c r="BS470" s="19" t="b">
        <f t="shared" si="348"/>
        <v>0</v>
      </c>
      <c r="BT470" s="19" t="b">
        <f t="shared" si="349"/>
        <v>0</v>
      </c>
      <c r="BU470" s="19" t="b">
        <f t="shared" si="350"/>
        <v>0</v>
      </c>
    </row>
    <row r="471" spans="2:73" x14ac:dyDescent="0.3">
      <c r="B471" s="17" t="str">
        <f>VLOOKUP($AC471,LS_Coint_BD!$B$3:$D$1079,2)</f>
        <v>GOAU4</v>
      </c>
      <c r="C471" s="87" t="str">
        <f>VLOOKUP($AC471,LS_Coint_BD!$B$3:$D$1079,3)</f>
        <v>QUAL3</v>
      </c>
      <c r="D471" s="70">
        <f t="shared" si="360"/>
        <v>0</v>
      </c>
      <c r="E471" s="66">
        <f t="shared" si="361"/>
        <v>0</v>
      </c>
      <c r="F471" s="71">
        <f t="shared" si="362"/>
        <v>0</v>
      </c>
      <c r="G471" s="70">
        <f t="shared" si="363"/>
        <v>0</v>
      </c>
      <c r="H471" s="66">
        <f t="shared" si="364"/>
        <v>0</v>
      </c>
      <c r="I471" s="71">
        <f t="shared" si="365"/>
        <v>0</v>
      </c>
      <c r="J471" s="70">
        <f t="shared" si="366"/>
        <v>0</v>
      </c>
      <c r="K471" s="66">
        <f t="shared" si="367"/>
        <v>0</v>
      </c>
      <c r="L471" s="71">
        <f t="shared" si="368"/>
        <v>0</v>
      </c>
      <c r="M471" s="70">
        <f t="shared" si="369"/>
        <v>-2.0005400440083498</v>
      </c>
      <c r="N471" s="66">
        <f t="shared" si="370"/>
        <v>-4.8143266602113108</v>
      </c>
      <c r="O471" s="71">
        <f t="shared" si="371"/>
        <v>-3.2095511068075404</v>
      </c>
      <c r="P471" s="70">
        <f t="shared" si="372"/>
        <v>-2.4273245452940593</v>
      </c>
      <c r="Q471" s="66">
        <f t="shared" si="373"/>
        <v>-5.4676299309255887</v>
      </c>
      <c r="R471" s="71">
        <f t="shared" si="374"/>
        <v>-3.6450866206170591</v>
      </c>
      <c r="S471" s="70">
        <f t="shared" si="375"/>
        <v>-2.4327934872048509</v>
      </c>
      <c r="T471" s="66">
        <f t="shared" si="376"/>
        <v>-5.6546778495241181</v>
      </c>
      <c r="U471" s="71">
        <f t="shared" si="377"/>
        <v>-3.7697852330160786</v>
      </c>
      <c r="V471" s="70">
        <f t="shared" si="378"/>
        <v>-2.4620330865195008</v>
      </c>
      <c r="W471" s="66">
        <f t="shared" si="379"/>
        <v>-5.5031379051220473</v>
      </c>
      <c r="X471" s="71">
        <f t="shared" si="380"/>
        <v>-3.6687586034146982</v>
      </c>
      <c r="Y471" s="70">
        <f t="shared" si="381"/>
        <v>-3.7881305949912552</v>
      </c>
      <c r="Z471" s="66">
        <f t="shared" si="382"/>
        <v>-9.5066319722301582</v>
      </c>
      <c r="AA471" s="71">
        <f t="shared" si="383"/>
        <v>-6.3377546481534388</v>
      </c>
      <c r="AB471" s="98">
        <f>SUMIF(BN471:BU471,"VERDADEIRO",BN$3:$BU470)</f>
        <v>0</v>
      </c>
      <c r="AC471" s="97">
        <f t="shared" si="342"/>
        <v>468</v>
      </c>
      <c r="AD471">
        <f>RTD("tryd.rtdserver",,"COT",B471,"ULT")</f>
        <v>11.02</v>
      </c>
      <c r="AE471">
        <f>RTD("tryd.rtdserver",,"COT",C471,"ULT")</f>
        <v>31.56</v>
      </c>
      <c r="AF471">
        <f>VLOOKUP($AC471,LS_Coint_BD!$B$3:$AQ$1079,AF$2)*$AD471+VLOOKUP($AC471,LS_Coint_BD!$B$3:$AQ$1079,AF$2+1)</f>
        <v>0</v>
      </c>
      <c r="AG471">
        <f>VLOOKUP($AC471,LS_Coint_BD!$B$3:$AQ$1079,AG$2)*$AD471+VLOOKUP($AC471,LS_Coint_BD!$B$3:$AQ$1079,AG$2+1)</f>
        <v>0</v>
      </c>
      <c r="AH471">
        <f>VLOOKUP($AC471,LS_Coint_BD!$B$3:$AQ$1079,AH$2)*$AD471+VLOOKUP($AC471,LS_Coint_BD!$B$3:$AQ$1079,AH$2+1)</f>
        <v>0</v>
      </c>
      <c r="AI471">
        <f>VLOOKUP($AC471,LS_Coint_BD!$B$3:$AQ$1079,AI$2)*$AD471+VLOOKUP($AC471,LS_Coint_BD!$B$3:$AQ$1079,AI$2+1)</f>
        <v>33.560540044008349</v>
      </c>
      <c r="AJ471">
        <f>VLOOKUP($AC471,LS_Coint_BD!$B$3:$AQ$1079,AJ$2)*$AD471+VLOOKUP($AC471,LS_Coint_BD!$B$3:$AQ$1079,AJ$2+1)</f>
        <v>33.987324545294058</v>
      </c>
      <c r="AK471">
        <f>VLOOKUP($AC471,LS_Coint_BD!$B$3:$AQ$1079,AK$2)*$AD471+VLOOKUP($AC471,LS_Coint_BD!$B$3:$AQ$1079,AK$2+1)</f>
        <v>33.99279348720485</v>
      </c>
      <c r="AL471">
        <f>VLOOKUP($AC471,LS_Coint_BD!$B$3:$AQ$1079,AL$2)*$AD471+VLOOKUP($AC471,LS_Coint_BD!$B$3:$AQ$1079,AL$2+1)</f>
        <v>34.0220330865195</v>
      </c>
      <c r="AM471">
        <f>VLOOKUP($AC471,LS_Coint_BD!$B$3:$AQ$1079,AM$2)*$AD471+VLOOKUP($AC471,LS_Coint_BD!$B$3:$AQ$1079,AM$2+1)</f>
        <v>35.348130594991254</v>
      </c>
      <c r="AN471">
        <f>VLOOKUP($AC471,LS_Coint_BD!$B$3:$AQ$1079,AN$2)</f>
        <v>0</v>
      </c>
      <c r="AO471">
        <f>VLOOKUP($AC471,LS_Coint_BD!$B$3:$AQ$1079,AO$2)</f>
        <v>0</v>
      </c>
      <c r="AP471">
        <f>VLOOKUP($AC471,LS_Coint_BD!$B$3:$AQ$1079,AP$2)</f>
        <v>0</v>
      </c>
      <c r="AQ471">
        <f>VLOOKUP($AC471,LS_Coint_BD!$B$3:$AQ$1079,AQ$2)</f>
        <v>1.60477555340377</v>
      </c>
      <c r="AR471">
        <f>VLOOKUP($AC471,LS_Coint_BD!$B$3:$AQ$1079,AR$2)</f>
        <v>1.82254331030853</v>
      </c>
      <c r="AS471">
        <f>VLOOKUP($AC471,LS_Coint_BD!$B$3:$AQ$1079,AS$2)</f>
        <v>1.88489261650804</v>
      </c>
      <c r="AT471">
        <f>VLOOKUP($AC471,LS_Coint_BD!$B$3:$AQ$1079,AT$2)</f>
        <v>1.83437930170735</v>
      </c>
      <c r="AU471">
        <f>VLOOKUP($AC471,LS_Coint_BD!$B$3:$AQ$1079,AU$2)</f>
        <v>3.1688773240767198</v>
      </c>
      <c r="AV471">
        <f>VLOOKUP($AC471,LS_Coint_BD!$B$3:$AQ$1079,AV$2)</f>
        <v>0</v>
      </c>
      <c r="AW471">
        <f>VLOOKUP($AC471,LS_Coint_BD!$B$3:$AQ$1079,AW$2)</f>
        <v>0</v>
      </c>
      <c r="AX471">
        <f>VLOOKUP($AC471,LS_Coint_BD!$B$3:$AQ$1079,AX$2)</f>
        <v>0</v>
      </c>
      <c r="AY471">
        <f>VLOOKUP($AC471,LS_Coint_BD!$B$3:$AQ$1079,AY$2)</f>
        <v>-3.3306690738754701E-16</v>
      </c>
      <c r="AZ471">
        <f>VLOOKUP($AC471,LS_Coint_BD!$B$3:$AQ$1079,AZ$2)</f>
        <v>9.6712761256235909E-16</v>
      </c>
      <c r="BA471">
        <f>VLOOKUP($AC471,LS_Coint_BD!$B$3:$AQ$1079,BA$2)</f>
        <v>1.3855583347321999E-15</v>
      </c>
      <c r="BB471">
        <f>VLOOKUP($AC471,LS_Coint_BD!$B$3:$AQ$1079,BB$2)</f>
        <v>1.5825724569202199E-15</v>
      </c>
      <c r="BC471">
        <f>VLOOKUP($AC471,LS_Coint_BD!$B$3:$AQ$1079,BC$2)</f>
        <v>1.1368683772161599E-15</v>
      </c>
      <c r="BD471">
        <f t="shared" si="351"/>
        <v>0</v>
      </c>
      <c r="BE471">
        <f t="shared" si="352"/>
        <v>0</v>
      </c>
      <c r="BF471">
        <f t="shared" si="353"/>
        <v>0</v>
      </c>
      <c r="BG471">
        <f t="shared" si="354"/>
        <v>-3.2095511068075404</v>
      </c>
      <c r="BH471">
        <f t="shared" si="355"/>
        <v>-3.6450866206170591</v>
      </c>
      <c r="BI471">
        <f t="shared" si="356"/>
        <v>-3.7697852330160786</v>
      </c>
      <c r="BJ471">
        <f t="shared" si="357"/>
        <v>-3.6687586034146982</v>
      </c>
      <c r="BK471">
        <f t="shared" si="358"/>
        <v>-6.3377546481534388</v>
      </c>
      <c r="BL471">
        <f t="shared" si="359"/>
        <v>0</v>
      </c>
      <c r="BN471" s="30" t="b">
        <f t="shared" si="343"/>
        <v>0</v>
      </c>
      <c r="BO471" s="30" t="b">
        <f t="shared" si="344"/>
        <v>0</v>
      </c>
      <c r="BP471" s="30" t="b">
        <f t="shared" si="345"/>
        <v>0</v>
      </c>
      <c r="BQ471" s="30" t="b">
        <f t="shared" si="346"/>
        <v>0</v>
      </c>
      <c r="BR471" s="30" t="b">
        <f t="shared" si="347"/>
        <v>0</v>
      </c>
      <c r="BS471" s="30" t="b">
        <f t="shared" si="348"/>
        <v>0</v>
      </c>
      <c r="BT471" s="30" t="b">
        <f t="shared" si="349"/>
        <v>0</v>
      </c>
      <c r="BU471" s="30" t="b">
        <f t="shared" si="350"/>
        <v>0</v>
      </c>
    </row>
    <row r="472" spans="2:73" x14ac:dyDescent="0.3">
      <c r="B472" s="17" t="str">
        <f>VLOOKUP($AC472,LS_Coint_BD!$B$3:$D$1079,2)</f>
        <v>GOAU4</v>
      </c>
      <c r="C472" s="87" t="str">
        <f>VLOOKUP($AC472,LS_Coint_BD!$B$3:$D$1079,3)</f>
        <v>RADL3</v>
      </c>
      <c r="D472" s="68">
        <f t="shared" si="360"/>
        <v>0</v>
      </c>
      <c r="E472" s="65">
        <f t="shared" si="361"/>
        <v>0</v>
      </c>
      <c r="F472" s="69">
        <f t="shared" si="362"/>
        <v>0</v>
      </c>
      <c r="G472" s="68">
        <f t="shared" si="363"/>
        <v>0</v>
      </c>
      <c r="H472" s="65">
        <f t="shared" si="364"/>
        <v>0</v>
      </c>
      <c r="I472" s="69">
        <f t="shared" si="365"/>
        <v>0</v>
      </c>
      <c r="J472" s="68">
        <f t="shared" si="366"/>
        <v>0</v>
      </c>
      <c r="K472" s="65">
        <f t="shared" si="367"/>
        <v>0</v>
      </c>
      <c r="L472" s="69">
        <f t="shared" si="368"/>
        <v>0</v>
      </c>
      <c r="M472" s="68">
        <f t="shared" si="369"/>
        <v>9.9536744135228616E-2</v>
      </c>
      <c r="N472" s="65">
        <f t="shared" si="370"/>
        <v>3.2667755841468891</v>
      </c>
      <c r="O472" s="69">
        <f t="shared" si="371"/>
        <v>2.1778503894312595</v>
      </c>
      <c r="P472" s="68">
        <f t="shared" si="372"/>
        <v>0.11293052188960928</v>
      </c>
      <c r="Q472" s="65">
        <f t="shared" si="373"/>
        <v>3.1035215386043973</v>
      </c>
      <c r="R472" s="69">
        <f t="shared" si="374"/>
        <v>2.0690143590695982</v>
      </c>
      <c r="S472" s="68">
        <f t="shared" si="375"/>
        <v>0.12770686758231875</v>
      </c>
      <c r="T472" s="65">
        <f t="shared" si="376"/>
        <v>2.9803063446550579</v>
      </c>
      <c r="U472" s="69">
        <f t="shared" si="377"/>
        <v>1.9868708964367054</v>
      </c>
      <c r="V472" s="68">
        <f t="shared" si="378"/>
        <v>0.16239123423173041</v>
      </c>
      <c r="W472" s="65">
        <f t="shared" si="379"/>
        <v>3.0228014395901104</v>
      </c>
      <c r="X472" s="69">
        <f t="shared" si="380"/>
        <v>2.0152009597267404</v>
      </c>
      <c r="Y472" s="68">
        <f t="shared" si="381"/>
        <v>0.11467482529021567</v>
      </c>
      <c r="Z472" s="65">
        <f t="shared" si="382"/>
        <v>3.0005904871045499</v>
      </c>
      <c r="AA472" s="69">
        <f t="shared" si="383"/>
        <v>2.0003936580696999</v>
      </c>
      <c r="AB472" s="98">
        <f>SUMIF(BN472:BU472,"VERDADEIRO",BN$3:$BU471)</f>
        <v>0</v>
      </c>
      <c r="AC472" s="97">
        <f t="shared" si="342"/>
        <v>469</v>
      </c>
      <c r="AD472">
        <f>RTD("tryd.rtdserver",,"COT",B472,"ULT")</f>
        <v>11.02</v>
      </c>
      <c r="AE472">
        <f>RTD("tryd.rtdserver",,"COT",C472,"ULT")</f>
        <v>25.25</v>
      </c>
      <c r="AF472">
        <f>VLOOKUP($AC472,LS_Coint_BD!$B$3:$AQ$1079,AF$2)*$AD472+VLOOKUP($AC472,LS_Coint_BD!$B$3:$AQ$1079,AF$2+1)</f>
        <v>0</v>
      </c>
      <c r="AG472">
        <f>VLOOKUP($AC472,LS_Coint_BD!$B$3:$AQ$1079,AG$2)*$AD472+VLOOKUP($AC472,LS_Coint_BD!$B$3:$AQ$1079,AG$2+1)</f>
        <v>0</v>
      </c>
      <c r="AH472">
        <f>VLOOKUP($AC472,LS_Coint_BD!$B$3:$AQ$1079,AH$2)*$AD472+VLOOKUP($AC472,LS_Coint_BD!$B$3:$AQ$1079,AH$2+1)</f>
        <v>0</v>
      </c>
      <c r="AI472">
        <f>VLOOKUP($AC472,LS_Coint_BD!$B$3:$AQ$1079,AI$2)*$AD472+VLOOKUP($AC472,LS_Coint_BD!$B$3:$AQ$1079,AI$2+1)</f>
        <v>25.150463255864771</v>
      </c>
      <c r="AJ472">
        <f>VLOOKUP($AC472,LS_Coint_BD!$B$3:$AQ$1079,AJ$2)*$AD472+VLOOKUP($AC472,LS_Coint_BD!$B$3:$AQ$1079,AJ$2+1)</f>
        <v>25.137069478110391</v>
      </c>
      <c r="AK472">
        <f>VLOOKUP($AC472,LS_Coint_BD!$B$3:$AQ$1079,AK$2)*$AD472+VLOOKUP($AC472,LS_Coint_BD!$B$3:$AQ$1079,AK$2+1)</f>
        <v>25.122293132417681</v>
      </c>
      <c r="AL472">
        <f>VLOOKUP($AC472,LS_Coint_BD!$B$3:$AQ$1079,AL$2)*$AD472+VLOOKUP($AC472,LS_Coint_BD!$B$3:$AQ$1079,AL$2+1)</f>
        <v>25.08760876576827</v>
      </c>
      <c r="AM472">
        <f>VLOOKUP($AC472,LS_Coint_BD!$B$3:$AQ$1079,AM$2)*$AD472+VLOOKUP($AC472,LS_Coint_BD!$B$3:$AQ$1079,AM$2+1)</f>
        <v>25.135325174709784</v>
      </c>
      <c r="AN472">
        <f>VLOOKUP($AC472,LS_Coint_BD!$B$3:$AQ$1079,AN$2)</f>
        <v>0</v>
      </c>
      <c r="AO472">
        <f>VLOOKUP($AC472,LS_Coint_BD!$B$3:$AQ$1079,AO$2)</f>
        <v>0</v>
      </c>
      <c r="AP472">
        <f>VLOOKUP($AC472,LS_Coint_BD!$B$3:$AQ$1079,AP$2)</f>
        <v>0</v>
      </c>
      <c r="AQ472">
        <f>VLOOKUP($AC472,LS_Coint_BD!$B$3:$AQ$1079,AQ$2)</f>
        <v>1.08892519471563</v>
      </c>
      <c r="AR472">
        <f>VLOOKUP($AC472,LS_Coint_BD!$B$3:$AQ$1079,AR$2)</f>
        <v>1.0345071795348</v>
      </c>
      <c r="AS472">
        <f>VLOOKUP($AC472,LS_Coint_BD!$B$3:$AQ$1079,AS$2)</f>
        <v>0.99343544821835295</v>
      </c>
      <c r="AT472">
        <f>VLOOKUP($AC472,LS_Coint_BD!$B$3:$AQ$1079,AT$2)</f>
        <v>1.00760047986337</v>
      </c>
      <c r="AU472">
        <f>VLOOKUP($AC472,LS_Coint_BD!$B$3:$AQ$1079,AU$2)</f>
        <v>1.00019682903485</v>
      </c>
      <c r="AV472">
        <f>VLOOKUP($AC472,LS_Coint_BD!$B$3:$AQ$1079,AV$2)</f>
        <v>0</v>
      </c>
      <c r="AW472">
        <f>VLOOKUP($AC472,LS_Coint_BD!$B$3:$AQ$1079,AW$2)</f>
        <v>0</v>
      </c>
      <c r="AX472">
        <f>VLOOKUP($AC472,LS_Coint_BD!$B$3:$AQ$1079,AX$2)</f>
        <v>0</v>
      </c>
      <c r="AY472">
        <f>VLOOKUP($AC472,LS_Coint_BD!$B$3:$AQ$1079,AY$2)</f>
        <v>-3.5527136788005001E-16</v>
      </c>
      <c r="AZ472">
        <f>VLOOKUP($AC472,LS_Coint_BD!$B$3:$AQ$1079,AZ$2)</f>
        <v>-1.9342552251247202E-15</v>
      </c>
      <c r="BA472">
        <f>VLOOKUP($AC472,LS_Coint_BD!$B$3:$AQ$1079,BA$2)</f>
        <v>-5.1514348342607299E-16</v>
      </c>
      <c r="BB472">
        <f>VLOOKUP($AC472,LS_Coint_BD!$B$3:$AQ$1079,BB$2)</f>
        <v>4.0371746350005701E-16</v>
      </c>
      <c r="BC472">
        <f>VLOOKUP($AC472,LS_Coint_BD!$B$3:$AQ$1079,BC$2)</f>
        <v>-4.2632564145606E-17</v>
      </c>
      <c r="BD472">
        <f t="shared" si="351"/>
        <v>0</v>
      </c>
      <c r="BE472">
        <f t="shared" si="352"/>
        <v>0</v>
      </c>
      <c r="BF472">
        <f t="shared" si="353"/>
        <v>0</v>
      </c>
      <c r="BG472">
        <f t="shared" si="354"/>
        <v>2.1778503894312595</v>
      </c>
      <c r="BH472">
        <f t="shared" si="355"/>
        <v>2.0690143590695982</v>
      </c>
      <c r="BI472">
        <f t="shared" si="356"/>
        <v>1.9868708964367054</v>
      </c>
      <c r="BJ472">
        <f t="shared" si="357"/>
        <v>2.0152009597267404</v>
      </c>
      <c r="BK472">
        <f t="shared" si="358"/>
        <v>2.0003936580696999</v>
      </c>
      <c r="BL472">
        <f t="shared" si="359"/>
        <v>0</v>
      </c>
      <c r="BN472" s="19" t="b">
        <f t="shared" si="343"/>
        <v>0</v>
      </c>
      <c r="BO472" s="19" t="b">
        <f t="shared" si="344"/>
        <v>0</v>
      </c>
      <c r="BP472" s="19" t="b">
        <f t="shared" si="345"/>
        <v>0</v>
      </c>
      <c r="BQ472" s="19" t="b">
        <f t="shared" si="346"/>
        <v>0</v>
      </c>
      <c r="BR472" s="19" t="b">
        <f t="shared" si="347"/>
        <v>0</v>
      </c>
      <c r="BS472" s="19" t="b">
        <f t="shared" si="348"/>
        <v>0</v>
      </c>
      <c r="BT472" s="19" t="b">
        <f t="shared" si="349"/>
        <v>0</v>
      </c>
      <c r="BU472" s="19" t="b">
        <f t="shared" si="350"/>
        <v>0</v>
      </c>
    </row>
    <row r="473" spans="2:73" x14ac:dyDescent="0.3">
      <c r="B473" s="17" t="str">
        <f>VLOOKUP($AC473,LS_Coint_BD!$B$3:$D$1079,2)</f>
        <v>GOAU4</v>
      </c>
      <c r="C473" s="87" t="str">
        <f>VLOOKUP($AC473,LS_Coint_BD!$B$3:$D$1079,3)</f>
        <v>RENT3</v>
      </c>
      <c r="D473" s="70">
        <f t="shared" si="360"/>
        <v>0</v>
      </c>
      <c r="E473" s="66">
        <f t="shared" si="361"/>
        <v>0</v>
      </c>
      <c r="F473" s="71">
        <f t="shared" si="362"/>
        <v>0</v>
      </c>
      <c r="G473" s="70">
        <f t="shared" si="363"/>
        <v>0</v>
      </c>
      <c r="H473" s="66">
        <f t="shared" si="364"/>
        <v>0</v>
      </c>
      <c r="I473" s="71">
        <f t="shared" si="365"/>
        <v>0</v>
      </c>
      <c r="J473" s="70">
        <f t="shared" si="366"/>
        <v>0</v>
      </c>
      <c r="K473" s="66">
        <f t="shared" si="367"/>
        <v>0</v>
      </c>
      <c r="L473" s="71">
        <f t="shared" si="368"/>
        <v>0</v>
      </c>
      <c r="M473" s="70">
        <f t="shared" si="369"/>
        <v>2.1888281266860474</v>
      </c>
      <c r="N473" s="66">
        <f t="shared" si="370"/>
        <v>10.960096160927817</v>
      </c>
      <c r="O473" s="71">
        <f t="shared" si="371"/>
        <v>7.3067307739518776</v>
      </c>
      <c r="P473" s="70">
        <f t="shared" si="372"/>
        <v>2.3290635707184464</v>
      </c>
      <c r="Q473" s="66">
        <f t="shared" si="373"/>
        <v>10.487548572674916</v>
      </c>
      <c r="R473" s="71">
        <f t="shared" si="374"/>
        <v>6.9916990484499442</v>
      </c>
      <c r="S473" s="70">
        <f t="shared" si="375"/>
        <v>2.3018632085926072</v>
      </c>
      <c r="T473" s="66">
        <f t="shared" si="376"/>
        <v>10.474485670646672</v>
      </c>
      <c r="U473" s="71">
        <f t="shared" si="377"/>
        <v>6.9829904470977811</v>
      </c>
      <c r="V473" s="70">
        <f t="shared" si="378"/>
        <v>2.309474617076134</v>
      </c>
      <c r="W473" s="66">
        <f t="shared" si="379"/>
        <v>10.261775047363813</v>
      </c>
      <c r="X473" s="71">
        <f t="shared" si="380"/>
        <v>6.8411833649092078</v>
      </c>
      <c r="Y473" s="70">
        <f t="shared" si="381"/>
        <v>2.8237036648938698</v>
      </c>
      <c r="Z473" s="66">
        <f t="shared" si="382"/>
        <v>10.249179805037791</v>
      </c>
      <c r="AA473" s="71">
        <f t="shared" si="383"/>
        <v>6.8327865366918603</v>
      </c>
      <c r="AB473" s="98">
        <f>SUMIF(BN473:BU473,"VERDADEIRO",BN$3:$BU472)</f>
        <v>0</v>
      </c>
      <c r="AC473" s="97">
        <f t="shared" si="342"/>
        <v>470</v>
      </c>
      <c r="AD473">
        <f>RTD("tryd.rtdserver",,"COT",B473,"ULT")</f>
        <v>11.02</v>
      </c>
      <c r="AE473">
        <f>RTD("tryd.rtdserver",,"COT",C473,"ULT")</f>
        <v>68.87</v>
      </c>
      <c r="AF473">
        <f>VLOOKUP($AC473,LS_Coint_BD!$B$3:$AQ$1079,AF$2)*$AD473+VLOOKUP($AC473,LS_Coint_BD!$B$3:$AQ$1079,AF$2+1)</f>
        <v>0</v>
      </c>
      <c r="AG473">
        <f>VLOOKUP($AC473,LS_Coint_BD!$B$3:$AQ$1079,AG$2)*$AD473+VLOOKUP($AC473,LS_Coint_BD!$B$3:$AQ$1079,AG$2+1)</f>
        <v>0</v>
      </c>
      <c r="AH473">
        <f>VLOOKUP($AC473,LS_Coint_BD!$B$3:$AQ$1079,AH$2)*$AD473+VLOOKUP($AC473,LS_Coint_BD!$B$3:$AQ$1079,AH$2+1)</f>
        <v>0</v>
      </c>
      <c r="AI473">
        <f>VLOOKUP($AC473,LS_Coint_BD!$B$3:$AQ$1079,AI$2)*$AD473+VLOOKUP($AC473,LS_Coint_BD!$B$3:$AQ$1079,AI$2+1)</f>
        <v>66.681171873313957</v>
      </c>
      <c r="AJ473">
        <f>VLOOKUP($AC473,LS_Coint_BD!$B$3:$AQ$1079,AJ$2)*$AD473+VLOOKUP($AC473,LS_Coint_BD!$B$3:$AQ$1079,AJ$2+1)</f>
        <v>66.540936429281558</v>
      </c>
      <c r="AK473">
        <f>VLOOKUP($AC473,LS_Coint_BD!$B$3:$AQ$1079,AK$2)*$AD473+VLOOKUP($AC473,LS_Coint_BD!$B$3:$AQ$1079,AK$2+1)</f>
        <v>66.568136791407397</v>
      </c>
      <c r="AL473">
        <f>VLOOKUP($AC473,LS_Coint_BD!$B$3:$AQ$1079,AL$2)*$AD473+VLOOKUP($AC473,LS_Coint_BD!$B$3:$AQ$1079,AL$2+1)</f>
        <v>66.560525382923871</v>
      </c>
      <c r="AM473">
        <f>VLOOKUP($AC473,LS_Coint_BD!$B$3:$AQ$1079,AM$2)*$AD473+VLOOKUP($AC473,LS_Coint_BD!$B$3:$AQ$1079,AM$2+1)</f>
        <v>66.046296335106135</v>
      </c>
      <c r="AN473">
        <f>VLOOKUP($AC473,LS_Coint_BD!$B$3:$AQ$1079,AN$2)</f>
        <v>0</v>
      </c>
      <c r="AO473">
        <f>VLOOKUP($AC473,LS_Coint_BD!$B$3:$AQ$1079,AO$2)</f>
        <v>0</v>
      </c>
      <c r="AP473">
        <f>VLOOKUP($AC473,LS_Coint_BD!$B$3:$AQ$1079,AP$2)</f>
        <v>0</v>
      </c>
      <c r="AQ473">
        <f>VLOOKUP($AC473,LS_Coint_BD!$B$3:$AQ$1079,AQ$2)</f>
        <v>3.6533653869759402</v>
      </c>
      <c r="AR473">
        <f>VLOOKUP($AC473,LS_Coint_BD!$B$3:$AQ$1079,AR$2)</f>
        <v>3.4958495242249699</v>
      </c>
      <c r="AS473">
        <f>VLOOKUP($AC473,LS_Coint_BD!$B$3:$AQ$1079,AS$2)</f>
        <v>3.4914952235488901</v>
      </c>
      <c r="AT473">
        <f>VLOOKUP($AC473,LS_Coint_BD!$B$3:$AQ$1079,AT$2)</f>
        <v>3.4205916824545999</v>
      </c>
      <c r="AU473">
        <f>VLOOKUP($AC473,LS_Coint_BD!$B$3:$AQ$1079,AU$2)</f>
        <v>3.4163932683459302</v>
      </c>
      <c r="AV473">
        <f>VLOOKUP($AC473,LS_Coint_BD!$B$3:$AQ$1079,AV$2)</f>
        <v>0</v>
      </c>
      <c r="AW473">
        <f>VLOOKUP($AC473,LS_Coint_BD!$B$3:$AQ$1079,AW$2)</f>
        <v>0</v>
      </c>
      <c r="AX473">
        <f>VLOOKUP($AC473,LS_Coint_BD!$B$3:$AQ$1079,AX$2)</f>
        <v>0</v>
      </c>
      <c r="AY473">
        <f>VLOOKUP($AC473,LS_Coint_BD!$B$3:$AQ$1079,AY$2)</f>
        <v>-2.5757174171303599E-15</v>
      </c>
      <c r="AZ473">
        <f>VLOOKUP($AC473,LS_Coint_BD!$B$3:$AQ$1079,AZ$2)</f>
        <v>4.2632564145606002E-15</v>
      </c>
      <c r="BA473">
        <f>VLOOKUP($AC473,LS_Coint_BD!$B$3:$AQ$1079,BA$2)</f>
        <v>9.2370555648813008E-16</v>
      </c>
      <c r="BB473">
        <f>VLOOKUP($AC473,LS_Coint_BD!$B$3:$AQ$1079,BB$2)</f>
        <v>8.0097544758411305E-15</v>
      </c>
      <c r="BC473">
        <f>VLOOKUP($AC473,LS_Coint_BD!$B$3:$AQ$1079,BC$2)</f>
        <v>-5.6843418860808004E-17</v>
      </c>
      <c r="BD473">
        <f t="shared" si="351"/>
        <v>0</v>
      </c>
      <c r="BE473">
        <f t="shared" si="352"/>
        <v>0</v>
      </c>
      <c r="BF473">
        <f t="shared" si="353"/>
        <v>0</v>
      </c>
      <c r="BG473">
        <f t="shared" si="354"/>
        <v>7.3067307739518776</v>
      </c>
      <c r="BH473">
        <f t="shared" si="355"/>
        <v>6.9916990484499442</v>
      </c>
      <c r="BI473">
        <f t="shared" si="356"/>
        <v>6.9829904470977811</v>
      </c>
      <c r="BJ473">
        <f t="shared" si="357"/>
        <v>6.8411833649092078</v>
      </c>
      <c r="BK473">
        <f t="shared" si="358"/>
        <v>6.8327865366918603</v>
      </c>
      <c r="BL473">
        <f t="shared" si="359"/>
        <v>0</v>
      </c>
      <c r="BN473" s="30" t="b">
        <f t="shared" si="343"/>
        <v>0</v>
      </c>
      <c r="BO473" s="30" t="b">
        <f t="shared" si="344"/>
        <v>0</v>
      </c>
      <c r="BP473" s="30" t="b">
        <f t="shared" si="345"/>
        <v>0</v>
      </c>
      <c r="BQ473" s="30" t="b">
        <f t="shared" si="346"/>
        <v>0</v>
      </c>
      <c r="BR473" s="30" t="b">
        <f t="shared" si="347"/>
        <v>0</v>
      </c>
      <c r="BS473" s="30" t="b">
        <f t="shared" si="348"/>
        <v>0</v>
      </c>
      <c r="BT473" s="30" t="b">
        <f t="shared" si="349"/>
        <v>0</v>
      </c>
      <c r="BU473" s="30" t="b">
        <f t="shared" si="350"/>
        <v>0</v>
      </c>
    </row>
    <row r="474" spans="2:73" x14ac:dyDescent="0.3">
      <c r="B474" s="17" t="str">
        <f>VLOOKUP($AC474,LS_Coint_BD!$B$3:$D$1079,2)</f>
        <v>GOAU4</v>
      </c>
      <c r="C474" s="87" t="str">
        <f>VLOOKUP($AC474,LS_Coint_BD!$B$3:$D$1079,3)</f>
        <v>TOTS3</v>
      </c>
      <c r="D474" s="68">
        <f t="shared" si="360"/>
        <v>1.6536483000863633</v>
      </c>
      <c r="E474" s="65">
        <f t="shared" si="361"/>
        <v>3.6354012334378791</v>
      </c>
      <c r="F474" s="69">
        <f t="shared" si="362"/>
        <v>2.4236008222919194</v>
      </c>
      <c r="G474" s="68">
        <f t="shared" si="363"/>
        <v>1.650401509341112</v>
      </c>
      <c r="H474" s="65">
        <f t="shared" si="364"/>
        <v>3.4295505891355793</v>
      </c>
      <c r="I474" s="69">
        <f t="shared" si="365"/>
        <v>2.2863670594237195</v>
      </c>
      <c r="J474" s="68">
        <f t="shared" si="366"/>
        <v>1.5043913098533004</v>
      </c>
      <c r="K474" s="65">
        <f t="shared" si="367"/>
        <v>3.6549833539626326</v>
      </c>
      <c r="L474" s="69">
        <f t="shared" si="368"/>
        <v>2.4366555693084218</v>
      </c>
      <c r="M474" s="68">
        <f t="shared" si="369"/>
        <v>1.1626127863387588</v>
      </c>
      <c r="N474" s="65">
        <f t="shared" si="370"/>
        <v>4.5389112160166398</v>
      </c>
      <c r="O474" s="69">
        <f t="shared" si="371"/>
        <v>3.0259408106777599</v>
      </c>
      <c r="P474" s="68">
        <f t="shared" si="372"/>
        <v>0.76736413065006204</v>
      </c>
      <c r="Q474" s="65">
        <f t="shared" si="373"/>
        <v>5.2155540038852699</v>
      </c>
      <c r="R474" s="69">
        <f t="shared" si="374"/>
        <v>3.4770360025901801</v>
      </c>
      <c r="S474" s="68">
        <f t="shared" si="375"/>
        <v>0.51872187550106474</v>
      </c>
      <c r="T474" s="65">
        <f t="shared" si="376"/>
        <v>5.3961443372429398</v>
      </c>
      <c r="U474" s="69">
        <f t="shared" si="377"/>
        <v>3.5974295581619598</v>
      </c>
      <c r="V474" s="68">
        <f t="shared" si="378"/>
        <v>0.19110339174052626</v>
      </c>
      <c r="W474" s="65">
        <f t="shared" si="379"/>
        <v>5.8168031266094147</v>
      </c>
      <c r="X474" s="69">
        <f t="shared" si="380"/>
        <v>3.8778687510729428</v>
      </c>
      <c r="Y474" s="68">
        <f t="shared" si="381"/>
        <v>0.31275657427666204</v>
      </c>
      <c r="Z474" s="65">
        <f t="shared" si="382"/>
        <v>5.6665475455144811</v>
      </c>
      <c r="AA474" s="69">
        <f t="shared" si="383"/>
        <v>3.7776983636763211</v>
      </c>
      <c r="AB474" s="98">
        <f>SUMIF(BN474:BU474,"VERDADEIRO",BN$3:$BU473)</f>
        <v>0</v>
      </c>
      <c r="AC474" s="97">
        <f t="shared" si="342"/>
        <v>471</v>
      </c>
      <c r="AD474">
        <f>RTD("tryd.rtdserver",,"COT",B474,"ULT")</f>
        <v>11.02</v>
      </c>
      <c r="AE474">
        <f>RTD("tryd.rtdserver",,"COT",C474,"ULT")</f>
        <v>29.56</v>
      </c>
      <c r="AF474">
        <f>VLOOKUP($AC474,LS_Coint_BD!$B$3:$AQ$1079,AF$2)*$AD474+VLOOKUP($AC474,LS_Coint_BD!$B$3:$AQ$1079,AF$2+1)</f>
        <v>27.906351699913635</v>
      </c>
      <c r="AG474">
        <f>VLOOKUP($AC474,LS_Coint_BD!$B$3:$AQ$1079,AG$2)*$AD474+VLOOKUP($AC474,LS_Coint_BD!$B$3:$AQ$1079,AG$2+1)</f>
        <v>27.909598490658887</v>
      </c>
      <c r="AH474">
        <f>VLOOKUP($AC474,LS_Coint_BD!$B$3:$AQ$1079,AH$2)*$AD474+VLOOKUP($AC474,LS_Coint_BD!$B$3:$AQ$1079,AH$2+1)</f>
        <v>28.055608690146698</v>
      </c>
      <c r="AI474">
        <f>VLOOKUP($AC474,LS_Coint_BD!$B$3:$AQ$1079,AI$2)*$AD474+VLOOKUP($AC474,LS_Coint_BD!$B$3:$AQ$1079,AI$2+1)</f>
        <v>28.39738721366124</v>
      </c>
      <c r="AJ474">
        <f>VLOOKUP($AC474,LS_Coint_BD!$B$3:$AQ$1079,AJ$2)*$AD474+VLOOKUP($AC474,LS_Coint_BD!$B$3:$AQ$1079,AJ$2+1)</f>
        <v>28.792635869349937</v>
      </c>
      <c r="AK474">
        <f>VLOOKUP($AC474,LS_Coint_BD!$B$3:$AQ$1079,AK$2)*$AD474+VLOOKUP($AC474,LS_Coint_BD!$B$3:$AQ$1079,AK$2+1)</f>
        <v>29.041278124498934</v>
      </c>
      <c r="AL474">
        <f>VLOOKUP($AC474,LS_Coint_BD!$B$3:$AQ$1079,AL$2)*$AD474+VLOOKUP($AC474,LS_Coint_BD!$B$3:$AQ$1079,AL$2+1)</f>
        <v>29.368896608259472</v>
      </c>
      <c r="AM474">
        <f>VLOOKUP($AC474,LS_Coint_BD!$B$3:$AQ$1079,AM$2)*$AD474+VLOOKUP($AC474,LS_Coint_BD!$B$3:$AQ$1079,AM$2+1)</f>
        <v>29.247243425723337</v>
      </c>
      <c r="AN474">
        <f>VLOOKUP($AC474,LS_Coint_BD!$B$3:$AQ$1079,AN$2)</f>
        <v>1.2118004111459599</v>
      </c>
      <c r="AO474">
        <f>VLOOKUP($AC474,LS_Coint_BD!$B$3:$AQ$1079,AO$2)</f>
        <v>1.14318352971186</v>
      </c>
      <c r="AP474">
        <f>VLOOKUP($AC474,LS_Coint_BD!$B$3:$AQ$1079,AP$2)</f>
        <v>1.21832778465421</v>
      </c>
      <c r="AQ474">
        <f>VLOOKUP($AC474,LS_Coint_BD!$B$3:$AQ$1079,AQ$2)</f>
        <v>1.5129704053388799</v>
      </c>
      <c r="AR474">
        <f>VLOOKUP($AC474,LS_Coint_BD!$B$3:$AQ$1079,AR$2)</f>
        <v>1.73851800129509</v>
      </c>
      <c r="AS474">
        <f>VLOOKUP($AC474,LS_Coint_BD!$B$3:$AQ$1079,AS$2)</f>
        <v>1.7987147790809801</v>
      </c>
      <c r="AT474">
        <f>VLOOKUP($AC474,LS_Coint_BD!$B$3:$AQ$1079,AT$2)</f>
        <v>1.9389343755364701</v>
      </c>
      <c r="AU474">
        <f>VLOOKUP($AC474,LS_Coint_BD!$B$3:$AQ$1079,AU$2)</f>
        <v>1.8888491818381601</v>
      </c>
      <c r="AV474">
        <f>VLOOKUP($AC474,LS_Coint_BD!$B$3:$AQ$1079,AV$2)</f>
        <v>-4.9737991503206998E-16</v>
      </c>
      <c r="AW474">
        <f>VLOOKUP($AC474,LS_Coint_BD!$B$3:$AQ$1079,AW$2)</f>
        <v>-2.66453525910038E-16</v>
      </c>
      <c r="AX474">
        <f>VLOOKUP($AC474,LS_Coint_BD!$B$3:$AQ$1079,AX$2)</f>
        <v>1.62409768173737E-15</v>
      </c>
      <c r="AY474">
        <f>VLOOKUP($AC474,LS_Coint_BD!$B$3:$AQ$1079,AY$2)</f>
        <v>-1.33226762955019E-16</v>
      </c>
      <c r="AZ474">
        <f>VLOOKUP($AC474,LS_Coint_BD!$B$3:$AQ$1079,AZ$2)</f>
        <v>1.38161087508908E-16</v>
      </c>
      <c r="BA474">
        <f>VLOOKUP($AC474,LS_Coint_BD!$B$3:$AQ$1079,BA$2)</f>
        <v>-4.4408920985006301E-16</v>
      </c>
      <c r="BB474">
        <f>VLOOKUP($AC474,LS_Coint_BD!$B$3:$AQ$1079,BB$2)</f>
        <v>2.5676430678603598E-15</v>
      </c>
      <c r="BC474">
        <f>VLOOKUP($AC474,LS_Coint_BD!$B$3:$AQ$1079,BC$2)</f>
        <v>7.3896444519050396E-16</v>
      </c>
      <c r="BD474">
        <f t="shared" si="351"/>
        <v>2.4236008222919194</v>
      </c>
      <c r="BE474">
        <f t="shared" si="352"/>
        <v>2.2863670594237195</v>
      </c>
      <c r="BF474">
        <f t="shared" si="353"/>
        <v>2.4366555693084218</v>
      </c>
      <c r="BG474">
        <f t="shared" si="354"/>
        <v>3.0259408106777599</v>
      </c>
      <c r="BH474">
        <f t="shared" si="355"/>
        <v>3.4770360025901801</v>
      </c>
      <c r="BI474">
        <f t="shared" si="356"/>
        <v>3.5974295581619598</v>
      </c>
      <c r="BJ474">
        <f t="shared" si="357"/>
        <v>3.8778687510729428</v>
      </c>
      <c r="BK474">
        <f t="shared" si="358"/>
        <v>3.7776983636763211</v>
      </c>
      <c r="BL474">
        <f t="shared" si="359"/>
        <v>2.4236008222919185</v>
      </c>
      <c r="BN474" s="19" t="b">
        <f t="shared" si="343"/>
        <v>0</v>
      </c>
      <c r="BO474" s="19" t="b">
        <f t="shared" si="344"/>
        <v>0</v>
      </c>
      <c r="BP474" s="19" t="b">
        <f t="shared" si="345"/>
        <v>0</v>
      </c>
      <c r="BQ474" s="19" t="b">
        <f t="shared" si="346"/>
        <v>0</v>
      </c>
      <c r="BR474" s="19" t="b">
        <f t="shared" si="347"/>
        <v>0</v>
      </c>
      <c r="BS474" s="19" t="b">
        <f t="shared" si="348"/>
        <v>0</v>
      </c>
      <c r="BT474" s="19" t="b">
        <f t="shared" si="349"/>
        <v>0</v>
      </c>
      <c r="BU474" s="19" t="b">
        <f t="shared" si="350"/>
        <v>0</v>
      </c>
    </row>
    <row r="475" spans="2:73" x14ac:dyDescent="0.3">
      <c r="B475" s="17" t="str">
        <f>VLOOKUP($AC475,LS_Coint_BD!$B$3:$D$1079,2)</f>
        <v>GOAU4</v>
      </c>
      <c r="C475" s="87" t="str">
        <f>VLOOKUP($AC475,LS_Coint_BD!$B$3:$D$1079,3)</f>
        <v>USIM5</v>
      </c>
      <c r="D475" s="70">
        <f t="shared" si="360"/>
        <v>0</v>
      </c>
      <c r="E475" s="66">
        <f t="shared" si="361"/>
        <v>0</v>
      </c>
      <c r="F475" s="71">
        <f t="shared" si="362"/>
        <v>0</v>
      </c>
      <c r="G475" s="70">
        <f t="shared" si="363"/>
        <v>0</v>
      </c>
      <c r="H475" s="66">
        <f t="shared" si="364"/>
        <v>0</v>
      </c>
      <c r="I475" s="71">
        <f t="shared" si="365"/>
        <v>0</v>
      </c>
      <c r="J475" s="70">
        <f t="shared" si="366"/>
        <v>0</v>
      </c>
      <c r="K475" s="66">
        <f t="shared" si="367"/>
        <v>0</v>
      </c>
      <c r="L475" s="71">
        <f t="shared" si="368"/>
        <v>0</v>
      </c>
      <c r="M475" s="70">
        <f t="shared" si="369"/>
        <v>3.2972610587929552E-2</v>
      </c>
      <c r="N475" s="66">
        <f t="shared" si="370"/>
        <v>1.706042532031989</v>
      </c>
      <c r="O475" s="71">
        <f t="shared" si="371"/>
        <v>1.137361688021326</v>
      </c>
      <c r="P475" s="70">
        <f t="shared" si="372"/>
        <v>0.11636045256735095</v>
      </c>
      <c r="Q475" s="66">
        <f t="shared" si="373"/>
        <v>1.7190264683860477</v>
      </c>
      <c r="R475" s="71">
        <f t="shared" si="374"/>
        <v>1.1460176455906985</v>
      </c>
      <c r="S475" s="70">
        <f t="shared" si="375"/>
        <v>0.17074937223585174</v>
      </c>
      <c r="T475" s="66">
        <f t="shared" si="376"/>
        <v>1.6969913164113666</v>
      </c>
      <c r="U475" s="71">
        <f t="shared" si="377"/>
        <v>1.1313275442742443</v>
      </c>
      <c r="V475" s="70">
        <f t="shared" si="378"/>
        <v>0.29769553640632118</v>
      </c>
      <c r="W475" s="66">
        <f t="shared" si="379"/>
        <v>1.9256051946621531</v>
      </c>
      <c r="X475" s="71">
        <f t="shared" si="380"/>
        <v>1.2837367964414355</v>
      </c>
      <c r="Y475" s="70">
        <f t="shared" si="381"/>
        <v>0.52331058973385147</v>
      </c>
      <c r="Z475" s="66">
        <f t="shared" si="382"/>
        <v>2.2551788944178042</v>
      </c>
      <c r="AA475" s="71">
        <f t="shared" si="383"/>
        <v>1.5034525962785361</v>
      </c>
      <c r="AB475" s="98">
        <f>SUMIF(BN475:BU475,"VERDADEIRO",BN$3:$BU474)</f>
        <v>0</v>
      </c>
      <c r="AC475" s="97">
        <f t="shared" si="342"/>
        <v>472</v>
      </c>
      <c r="AD475">
        <f>RTD("tryd.rtdserver",,"COT",B475,"ULT")</f>
        <v>11.02</v>
      </c>
      <c r="AE475">
        <f>RTD("tryd.rtdserver",,"COT",C475,"ULT")</f>
        <v>13.73</v>
      </c>
      <c r="AF475">
        <f>VLOOKUP($AC475,LS_Coint_BD!$B$3:$AQ$1079,AF$2)*$AD475+VLOOKUP($AC475,LS_Coint_BD!$B$3:$AQ$1079,AF$2+1)</f>
        <v>0</v>
      </c>
      <c r="AG475">
        <f>VLOOKUP($AC475,LS_Coint_BD!$B$3:$AQ$1079,AG$2)*$AD475+VLOOKUP($AC475,LS_Coint_BD!$B$3:$AQ$1079,AG$2+1)</f>
        <v>0</v>
      </c>
      <c r="AH475">
        <f>VLOOKUP($AC475,LS_Coint_BD!$B$3:$AQ$1079,AH$2)*$AD475+VLOOKUP($AC475,LS_Coint_BD!$B$3:$AQ$1079,AH$2+1)</f>
        <v>0</v>
      </c>
      <c r="AI475">
        <f>VLOOKUP($AC475,LS_Coint_BD!$B$3:$AQ$1079,AI$2)*$AD475+VLOOKUP($AC475,LS_Coint_BD!$B$3:$AQ$1079,AI$2+1)</f>
        <v>13.697027389412071</v>
      </c>
      <c r="AJ475">
        <f>VLOOKUP($AC475,LS_Coint_BD!$B$3:$AQ$1079,AJ$2)*$AD475+VLOOKUP($AC475,LS_Coint_BD!$B$3:$AQ$1079,AJ$2+1)</f>
        <v>13.613639547432649</v>
      </c>
      <c r="AK475">
        <f>VLOOKUP($AC475,LS_Coint_BD!$B$3:$AQ$1079,AK$2)*$AD475+VLOOKUP($AC475,LS_Coint_BD!$B$3:$AQ$1079,AK$2+1)</f>
        <v>13.559250627764149</v>
      </c>
      <c r="AL475">
        <f>VLOOKUP($AC475,LS_Coint_BD!$B$3:$AQ$1079,AL$2)*$AD475+VLOOKUP($AC475,LS_Coint_BD!$B$3:$AQ$1079,AL$2+1)</f>
        <v>13.432304463593679</v>
      </c>
      <c r="AM475">
        <f>VLOOKUP($AC475,LS_Coint_BD!$B$3:$AQ$1079,AM$2)*$AD475+VLOOKUP($AC475,LS_Coint_BD!$B$3:$AQ$1079,AM$2+1)</f>
        <v>13.206689410266149</v>
      </c>
      <c r="AN475">
        <f>VLOOKUP($AC475,LS_Coint_BD!$B$3:$AQ$1079,AN$2)</f>
        <v>0</v>
      </c>
      <c r="AO475">
        <f>VLOOKUP($AC475,LS_Coint_BD!$B$3:$AQ$1079,AO$2)</f>
        <v>0</v>
      </c>
      <c r="AP475">
        <f>VLOOKUP($AC475,LS_Coint_BD!$B$3:$AQ$1079,AP$2)</f>
        <v>0</v>
      </c>
      <c r="AQ475">
        <f>VLOOKUP($AC475,LS_Coint_BD!$B$3:$AQ$1079,AQ$2)</f>
        <v>0.56868084401066299</v>
      </c>
      <c r="AR475">
        <f>VLOOKUP($AC475,LS_Coint_BD!$B$3:$AQ$1079,AR$2)</f>
        <v>0.57300882279535004</v>
      </c>
      <c r="AS475">
        <f>VLOOKUP($AC475,LS_Coint_BD!$B$3:$AQ$1079,AS$2)</f>
        <v>0.56566377213712205</v>
      </c>
      <c r="AT475">
        <f>VLOOKUP($AC475,LS_Coint_BD!$B$3:$AQ$1079,AT$2)</f>
        <v>0.64186839822071795</v>
      </c>
      <c r="AU475">
        <f>VLOOKUP($AC475,LS_Coint_BD!$B$3:$AQ$1079,AU$2)</f>
        <v>0.75172629813926795</v>
      </c>
      <c r="AV475">
        <f>VLOOKUP($AC475,LS_Coint_BD!$B$3:$AQ$1079,AV$2)</f>
        <v>0</v>
      </c>
      <c r="AW475">
        <f>VLOOKUP($AC475,LS_Coint_BD!$B$3:$AQ$1079,AW$2)</f>
        <v>0</v>
      </c>
      <c r="AX475">
        <f>VLOOKUP($AC475,LS_Coint_BD!$B$3:$AQ$1079,AX$2)</f>
        <v>0</v>
      </c>
      <c r="AY475">
        <f>VLOOKUP($AC475,LS_Coint_BD!$B$3:$AQ$1079,AY$2)</f>
        <v>-8.8817841970012504E-17</v>
      </c>
      <c r="AZ475">
        <f>VLOOKUP($AC475,LS_Coint_BD!$B$3:$AQ$1079,AZ$2)</f>
        <v>-1.64313007644523E-15</v>
      </c>
      <c r="BA475">
        <f>VLOOKUP($AC475,LS_Coint_BD!$B$3:$AQ$1079,BA$2)</f>
        <v>1.7319479184152401E-16</v>
      </c>
      <c r="BB475">
        <f>VLOOKUP($AC475,LS_Coint_BD!$B$3:$AQ$1079,BB$2)</f>
        <v>-3.5527136788005001E-16</v>
      </c>
      <c r="BC475">
        <f>VLOOKUP($AC475,LS_Coint_BD!$B$3:$AQ$1079,BC$2)</f>
        <v>2.55795384873636E-16</v>
      </c>
      <c r="BD475">
        <f t="shared" si="351"/>
        <v>0</v>
      </c>
      <c r="BE475">
        <f t="shared" si="352"/>
        <v>0</v>
      </c>
      <c r="BF475">
        <f t="shared" si="353"/>
        <v>0</v>
      </c>
      <c r="BG475">
        <f t="shared" si="354"/>
        <v>1.137361688021326</v>
      </c>
      <c r="BH475">
        <f t="shared" si="355"/>
        <v>1.1460176455906985</v>
      </c>
      <c r="BI475">
        <f t="shared" si="356"/>
        <v>1.1313275442742443</v>
      </c>
      <c r="BJ475">
        <f t="shared" si="357"/>
        <v>1.2837367964414355</v>
      </c>
      <c r="BK475">
        <f t="shared" si="358"/>
        <v>1.5034525962785361</v>
      </c>
      <c r="BL475">
        <f t="shared" si="359"/>
        <v>0</v>
      </c>
      <c r="BN475" s="30" t="b">
        <f t="shared" si="343"/>
        <v>0</v>
      </c>
      <c r="BO475" s="30" t="b">
        <f t="shared" si="344"/>
        <v>0</v>
      </c>
      <c r="BP475" s="30" t="b">
        <f t="shared" si="345"/>
        <v>0</v>
      </c>
      <c r="BQ475" s="30" t="b">
        <f t="shared" si="346"/>
        <v>0</v>
      </c>
      <c r="BR475" s="30" t="b">
        <f t="shared" si="347"/>
        <v>0</v>
      </c>
      <c r="BS475" s="30" t="b">
        <f t="shared" si="348"/>
        <v>0</v>
      </c>
      <c r="BT475" s="30" t="b">
        <f t="shared" si="349"/>
        <v>0</v>
      </c>
      <c r="BU475" s="30" t="b">
        <f t="shared" si="350"/>
        <v>0</v>
      </c>
    </row>
    <row r="476" spans="2:73" x14ac:dyDescent="0.3">
      <c r="B476" s="17" t="str">
        <f>VLOOKUP($AC476,LS_Coint_BD!$B$3:$D$1079,2)</f>
        <v>GOLL4</v>
      </c>
      <c r="C476" s="87" t="str">
        <f>VLOOKUP($AC476,LS_Coint_BD!$B$3:$D$1079,3)</f>
        <v>BRDT3</v>
      </c>
      <c r="D476" s="68">
        <f t="shared" si="360"/>
        <v>0</v>
      </c>
      <c r="E476" s="65">
        <f t="shared" si="361"/>
        <v>0</v>
      </c>
      <c r="F476" s="69">
        <f t="shared" si="362"/>
        <v>0</v>
      </c>
      <c r="G476" s="68">
        <f t="shared" si="363"/>
        <v>0</v>
      </c>
      <c r="H476" s="65">
        <f t="shared" si="364"/>
        <v>0</v>
      </c>
      <c r="I476" s="69">
        <f t="shared" si="365"/>
        <v>0</v>
      </c>
      <c r="J476" s="68">
        <f t="shared" si="366"/>
        <v>0</v>
      </c>
      <c r="K476" s="65">
        <f t="shared" si="367"/>
        <v>0</v>
      </c>
      <c r="L476" s="69">
        <f t="shared" si="368"/>
        <v>0</v>
      </c>
      <c r="M476" s="68">
        <f t="shared" si="369"/>
        <v>0.55388678673829972</v>
      </c>
      <c r="N476" s="65">
        <f t="shared" si="370"/>
        <v>2.6565262677394568</v>
      </c>
      <c r="O476" s="69">
        <f t="shared" si="371"/>
        <v>1.7710175118263045</v>
      </c>
      <c r="P476" s="68">
        <f t="shared" si="372"/>
        <v>0.48586190171364763</v>
      </c>
      <c r="Q476" s="65">
        <f t="shared" si="373"/>
        <v>2.7822194934436455</v>
      </c>
      <c r="R476" s="69">
        <f t="shared" si="374"/>
        <v>1.8548129956290969</v>
      </c>
      <c r="S476" s="68">
        <f t="shared" si="375"/>
        <v>0.16187342720924391</v>
      </c>
      <c r="T476" s="65">
        <f t="shared" si="376"/>
        <v>3.0837434129856272</v>
      </c>
      <c r="U476" s="69">
        <f t="shared" si="377"/>
        <v>2.0558289419904181</v>
      </c>
      <c r="V476" s="68">
        <f t="shared" si="378"/>
        <v>-0.2397973936128075</v>
      </c>
      <c r="W476" s="65">
        <f t="shared" si="379"/>
        <v>-3.9433825800751503</v>
      </c>
      <c r="X476" s="69">
        <f t="shared" si="380"/>
        <v>-2.6289217200501001</v>
      </c>
      <c r="Y476" s="68">
        <f t="shared" si="381"/>
        <v>-0.80627843133400035</v>
      </c>
      <c r="Z476" s="65">
        <f t="shared" si="382"/>
        <v>-4.0969316198138053</v>
      </c>
      <c r="AA476" s="69">
        <f t="shared" si="383"/>
        <v>-2.7312877465425371</v>
      </c>
      <c r="AB476" s="98">
        <f>SUMIF(BN476:BU476,"VERDADEIRO",BN$3:$BU475)</f>
        <v>0</v>
      </c>
      <c r="AC476" s="97">
        <f t="shared" si="342"/>
        <v>473</v>
      </c>
      <c r="AD476">
        <f>RTD("tryd.rtdserver",,"COT",B476,"ULT")</f>
        <v>25.09</v>
      </c>
      <c r="AE476">
        <f>RTD("tryd.rtdserver",,"COT",C476,"ULT")</f>
        <v>22.48</v>
      </c>
      <c r="AF476">
        <f>VLOOKUP($AC476,LS_Coint_BD!$B$3:$AQ$1079,AF$2)*$AD476+VLOOKUP($AC476,LS_Coint_BD!$B$3:$AQ$1079,AF$2+1)</f>
        <v>0</v>
      </c>
      <c r="AG476">
        <f>VLOOKUP($AC476,LS_Coint_BD!$B$3:$AQ$1079,AG$2)*$AD476+VLOOKUP($AC476,LS_Coint_BD!$B$3:$AQ$1079,AG$2+1)</f>
        <v>0</v>
      </c>
      <c r="AH476">
        <f>VLOOKUP($AC476,LS_Coint_BD!$B$3:$AQ$1079,AH$2)*$AD476+VLOOKUP($AC476,LS_Coint_BD!$B$3:$AQ$1079,AH$2+1)</f>
        <v>0</v>
      </c>
      <c r="AI476">
        <f>VLOOKUP($AC476,LS_Coint_BD!$B$3:$AQ$1079,AI$2)*$AD476+VLOOKUP($AC476,LS_Coint_BD!$B$3:$AQ$1079,AI$2+1)</f>
        <v>21.926113213261701</v>
      </c>
      <c r="AJ476">
        <f>VLOOKUP($AC476,LS_Coint_BD!$B$3:$AQ$1079,AJ$2)*$AD476+VLOOKUP($AC476,LS_Coint_BD!$B$3:$AQ$1079,AJ$2+1)</f>
        <v>21.994138098286353</v>
      </c>
      <c r="AK476">
        <f>VLOOKUP($AC476,LS_Coint_BD!$B$3:$AQ$1079,AK$2)*$AD476+VLOOKUP($AC476,LS_Coint_BD!$B$3:$AQ$1079,AK$2+1)</f>
        <v>22.318126572790757</v>
      </c>
      <c r="AL476">
        <f>VLOOKUP($AC476,LS_Coint_BD!$B$3:$AQ$1079,AL$2)*$AD476+VLOOKUP($AC476,LS_Coint_BD!$B$3:$AQ$1079,AL$2+1)</f>
        <v>22.719797393612808</v>
      </c>
      <c r="AM476">
        <f>VLOOKUP($AC476,LS_Coint_BD!$B$3:$AQ$1079,AM$2)*$AD476+VLOOKUP($AC476,LS_Coint_BD!$B$3:$AQ$1079,AM$2+1)</f>
        <v>23.286278431334001</v>
      </c>
      <c r="AN476">
        <f>VLOOKUP($AC476,LS_Coint_BD!$B$3:$AQ$1079,AN$2)</f>
        <v>0</v>
      </c>
      <c r="AO476">
        <f>VLOOKUP($AC476,LS_Coint_BD!$B$3:$AQ$1079,AO$2)</f>
        <v>0</v>
      </c>
      <c r="AP476">
        <f>VLOOKUP($AC476,LS_Coint_BD!$B$3:$AQ$1079,AP$2)</f>
        <v>0</v>
      </c>
      <c r="AQ476">
        <f>VLOOKUP($AC476,LS_Coint_BD!$B$3:$AQ$1079,AQ$2)</f>
        <v>0.88550875591315303</v>
      </c>
      <c r="AR476">
        <f>VLOOKUP($AC476,LS_Coint_BD!$B$3:$AQ$1079,AR$2)</f>
        <v>0.92740649781454798</v>
      </c>
      <c r="AS476">
        <f>VLOOKUP($AC476,LS_Coint_BD!$B$3:$AQ$1079,AS$2)</f>
        <v>1.0279144709952099</v>
      </c>
      <c r="AT476">
        <f>VLOOKUP($AC476,LS_Coint_BD!$B$3:$AQ$1079,AT$2)</f>
        <v>1.31446086002505</v>
      </c>
      <c r="AU476">
        <f>VLOOKUP($AC476,LS_Coint_BD!$B$3:$AQ$1079,AU$2)</f>
        <v>1.3656438732712699</v>
      </c>
      <c r="AV476">
        <f>VLOOKUP($AC476,LS_Coint_BD!$B$3:$AQ$1079,AV$2)</f>
        <v>0</v>
      </c>
      <c r="AW476">
        <f>VLOOKUP($AC476,LS_Coint_BD!$B$3:$AQ$1079,AW$2)</f>
        <v>0</v>
      </c>
      <c r="AX476">
        <f>VLOOKUP($AC476,LS_Coint_BD!$B$3:$AQ$1079,AX$2)</f>
        <v>0</v>
      </c>
      <c r="AY476">
        <f>VLOOKUP($AC476,LS_Coint_BD!$B$3:$AQ$1079,AY$2)</f>
        <v>-1.4432899320127E-15</v>
      </c>
      <c r="AZ476">
        <f>VLOOKUP($AC476,LS_Coint_BD!$B$3:$AQ$1079,AZ$2)</f>
        <v>8.6844112148456696E-16</v>
      </c>
      <c r="BA476">
        <f>VLOOKUP($AC476,LS_Coint_BD!$B$3:$AQ$1079,BA$2)</f>
        <v>-1.61648472385423E-15</v>
      </c>
      <c r="BB476">
        <f>VLOOKUP($AC476,LS_Coint_BD!$B$3:$AQ$1079,BB$2)</f>
        <v>-9.6892191240013694E-17</v>
      </c>
      <c r="BC476">
        <f>VLOOKUP($AC476,LS_Coint_BD!$B$3:$AQ$1079,BC$2)</f>
        <v>2.6432189770275699E-15</v>
      </c>
      <c r="BD476">
        <f t="shared" si="351"/>
        <v>0</v>
      </c>
      <c r="BE476">
        <f t="shared" si="352"/>
        <v>0</v>
      </c>
      <c r="BF476">
        <f t="shared" si="353"/>
        <v>0</v>
      </c>
      <c r="BG476">
        <f t="shared" si="354"/>
        <v>1.7710175118263045</v>
      </c>
      <c r="BH476">
        <f t="shared" si="355"/>
        <v>1.8548129956290969</v>
      </c>
      <c r="BI476">
        <f t="shared" si="356"/>
        <v>2.0558289419904181</v>
      </c>
      <c r="BJ476">
        <f t="shared" si="357"/>
        <v>-2.6289217200501001</v>
      </c>
      <c r="BK476">
        <f t="shared" si="358"/>
        <v>-2.7312877465425371</v>
      </c>
      <c r="BL476">
        <f t="shared" si="359"/>
        <v>0</v>
      </c>
      <c r="BN476" s="19" t="b">
        <f t="shared" si="343"/>
        <v>0</v>
      </c>
      <c r="BO476" s="19" t="b">
        <f t="shared" si="344"/>
        <v>0</v>
      </c>
      <c r="BP476" s="19" t="b">
        <f t="shared" si="345"/>
        <v>0</v>
      </c>
      <c r="BQ476" s="19" t="b">
        <f t="shared" si="346"/>
        <v>0</v>
      </c>
      <c r="BR476" s="19" t="b">
        <f t="shared" si="347"/>
        <v>0</v>
      </c>
      <c r="BS476" s="19" t="b">
        <f t="shared" si="348"/>
        <v>0</v>
      </c>
      <c r="BT476" s="19" t="b">
        <f t="shared" si="349"/>
        <v>0</v>
      </c>
      <c r="BU476" s="19" t="b">
        <f t="shared" si="350"/>
        <v>0</v>
      </c>
    </row>
    <row r="477" spans="2:73" x14ac:dyDescent="0.3">
      <c r="B477" s="17" t="str">
        <f>VLOOKUP($AC477,LS_Coint_BD!$B$3:$D$1079,2)</f>
        <v>GOLL4</v>
      </c>
      <c r="C477" s="87" t="str">
        <f>VLOOKUP($AC477,LS_Coint_BD!$B$3:$D$1079,3)</f>
        <v>CPLE6</v>
      </c>
      <c r="D477" s="70">
        <f t="shared" si="360"/>
        <v>0</v>
      </c>
      <c r="E477" s="66">
        <f t="shared" si="361"/>
        <v>0</v>
      </c>
      <c r="F477" s="71">
        <f t="shared" si="362"/>
        <v>0</v>
      </c>
      <c r="G477" s="70">
        <f t="shared" si="363"/>
        <v>-3.8559037441913802E-2</v>
      </c>
      <c r="H477" s="66">
        <f t="shared" si="364"/>
        <v>-7.2746334061415823</v>
      </c>
      <c r="I477" s="71">
        <f t="shared" si="365"/>
        <v>-4.8497556040943879</v>
      </c>
      <c r="J477" s="70">
        <f t="shared" si="366"/>
        <v>0.19294335705112076</v>
      </c>
      <c r="K477" s="66">
        <f t="shared" si="367"/>
        <v>7.6940943162536346</v>
      </c>
      <c r="L477" s="71">
        <f t="shared" si="368"/>
        <v>5.1293962108357567</v>
      </c>
      <c r="M477" s="70">
        <f t="shared" si="369"/>
        <v>0.30982495480029115</v>
      </c>
      <c r="N477" s="66">
        <f t="shared" si="370"/>
        <v>7.8335128159569036</v>
      </c>
      <c r="O477" s="71">
        <f t="shared" si="371"/>
        <v>5.2223418773046024</v>
      </c>
      <c r="P477" s="70">
        <f t="shared" si="372"/>
        <v>0.8131208252065818</v>
      </c>
      <c r="Q477" s="66">
        <f t="shared" si="373"/>
        <v>7.9145828191171113</v>
      </c>
      <c r="R477" s="71">
        <f t="shared" si="374"/>
        <v>5.2763885460780742</v>
      </c>
      <c r="S477" s="70">
        <f t="shared" si="375"/>
        <v>0.46294875221749976</v>
      </c>
      <c r="T477" s="66">
        <f t="shared" si="376"/>
        <v>7.7702173560705283</v>
      </c>
      <c r="U477" s="71">
        <f t="shared" si="377"/>
        <v>5.1801449040470189</v>
      </c>
      <c r="V477" s="70">
        <f t="shared" si="378"/>
        <v>7.2882172130874778E-2</v>
      </c>
      <c r="W477" s="66">
        <f t="shared" si="379"/>
        <v>8.3711984308898746</v>
      </c>
      <c r="X477" s="71">
        <f t="shared" si="380"/>
        <v>5.5807989539265828</v>
      </c>
      <c r="Y477" s="70">
        <f t="shared" si="381"/>
        <v>1.2485337986834395</v>
      </c>
      <c r="Z477" s="66">
        <f t="shared" si="382"/>
        <v>8.9956024997412563</v>
      </c>
      <c r="AA477" s="71">
        <f t="shared" si="383"/>
        <v>5.9970683331608372</v>
      </c>
      <c r="AB477" s="98">
        <f>SUMIF(BN477:BU477,"VERDADEIRO",BN$3:$BU476)</f>
        <v>0</v>
      </c>
      <c r="AC477" s="97">
        <f t="shared" si="342"/>
        <v>474</v>
      </c>
      <c r="AD477">
        <f>RTD("tryd.rtdserver",,"COT",B477,"ULT")</f>
        <v>25.09</v>
      </c>
      <c r="AE477">
        <f>RTD("tryd.rtdserver",,"COT",C477,"ULT")</f>
        <v>67.930000000000007</v>
      </c>
      <c r="AF477">
        <f>VLOOKUP($AC477,LS_Coint_BD!$B$3:$AQ$1079,AF$2)*$AD477+VLOOKUP($AC477,LS_Coint_BD!$B$3:$AQ$1079,AF$2+1)</f>
        <v>0</v>
      </c>
      <c r="AG477">
        <f>VLOOKUP($AC477,LS_Coint_BD!$B$3:$AQ$1079,AG$2)*$AD477+VLOOKUP($AC477,LS_Coint_BD!$B$3:$AQ$1079,AG$2+1)</f>
        <v>67.968559037441921</v>
      </c>
      <c r="AH477">
        <f>VLOOKUP($AC477,LS_Coint_BD!$B$3:$AQ$1079,AH$2)*$AD477+VLOOKUP($AC477,LS_Coint_BD!$B$3:$AQ$1079,AH$2+1)</f>
        <v>67.737056642948886</v>
      </c>
      <c r="AI477">
        <f>VLOOKUP($AC477,LS_Coint_BD!$B$3:$AQ$1079,AI$2)*$AD477+VLOOKUP($AC477,LS_Coint_BD!$B$3:$AQ$1079,AI$2+1)</f>
        <v>67.620175045199716</v>
      </c>
      <c r="AJ477">
        <f>VLOOKUP($AC477,LS_Coint_BD!$B$3:$AQ$1079,AJ$2)*$AD477+VLOOKUP($AC477,LS_Coint_BD!$B$3:$AQ$1079,AJ$2+1)</f>
        <v>67.116879174793425</v>
      </c>
      <c r="AK477">
        <f>VLOOKUP($AC477,LS_Coint_BD!$B$3:$AQ$1079,AK$2)*$AD477+VLOOKUP($AC477,LS_Coint_BD!$B$3:$AQ$1079,AK$2+1)</f>
        <v>67.467051247782507</v>
      </c>
      <c r="AL477">
        <f>VLOOKUP($AC477,LS_Coint_BD!$B$3:$AQ$1079,AL$2)*$AD477+VLOOKUP($AC477,LS_Coint_BD!$B$3:$AQ$1079,AL$2+1)</f>
        <v>67.857117827869132</v>
      </c>
      <c r="AM477">
        <f>VLOOKUP($AC477,LS_Coint_BD!$B$3:$AQ$1079,AM$2)*$AD477+VLOOKUP($AC477,LS_Coint_BD!$B$3:$AQ$1079,AM$2+1)</f>
        <v>66.681466201316567</v>
      </c>
      <c r="AN477">
        <f>VLOOKUP($AC477,LS_Coint_BD!$B$3:$AQ$1079,AN$2)</f>
        <v>0</v>
      </c>
      <c r="AO477">
        <f>VLOOKUP($AC477,LS_Coint_BD!$B$3:$AQ$1079,AO$2)</f>
        <v>2.4248778020471899</v>
      </c>
      <c r="AP477">
        <f>VLOOKUP($AC477,LS_Coint_BD!$B$3:$AQ$1079,AP$2)</f>
        <v>2.5646981054178801</v>
      </c>
      <c r="AQ477">
        <f>VLOOKUP($AC477,LS_Coint_BD!$B$3:$AQ$1079,AQ$2)</f>
        <v>2.6111709386522999</v>
      </c>
      <c r="AR477">
        <f>VLOOKUP($AC477,LS_Coint_BD!$B$3:$AQ$1079,AR$2)</f>
        <v>2.6381942730390402</v>
      </c>
      <c r="AS477">
        <f>VLOOKUP($AC477,LS_Coint_BD!$B$3:$AQ$1079,AS$2)</f>
        <v>2.5900724520235099</v>
      </c>
      <c r="AT477">
        <f>VLOOKUP($AC477,LS_Coint_BD!$B$3:$AQ$1079,AT$2)</f>
        <v>2.79039947696329</v>
      </c>
      <c r="AU477">
        <f>VLOOKUP($AC477,LS_Coint_BD!$B$3:$AQ$1079,AU$2)</f>
        <v>2.9985341665804199</v>
      </c>
      <c r="AV477">
        <f>VLOOKUP($AC477,LS_Coint_BD!$B$3:$AQ$1079,AV$2)</f>
        <v>0</v>
      </c>
      <c r="AW477">
        <f>VLOOKUP($AC477,LS_Coint_BD!$B$3:$AQ$1079,AW$2)</f>
        <v>-7.5791225147744003E-15</v>
      </c>
      <c r="AX477">
        <f>VLOOKUP($AC477,LS_Coint_BD!$B$3:$AQ$1079,AX$2)</f>
        <v>-3.9587380992348401E-15</v>
      </c>
      <c r="AY477">
        <f>VLOOKUP($AC477,LS_Coint_BD!$B$3:$AQ$1079,AY$2)</f>
        <v>2.2204460492503099E-15</v>
      </c>
      <c r="AZ477">
        <f>VLOOKUP($AC477,LS_Coint_BD!$B$3:$AQ$1079,AZ$2)</f>
        <v>-6.2369862361164396E-15</v>
      </c>
      <c r="BA477">
        <f>VLOOKUP($AC477,LS_Coint_BD!$B$3:$AQ$1079,BA$2)</f>
        <v>-9.9475983006413996E-16</v>
      </c>
      <c r="BB477">
        <f>VLOOKUP($AC477,LS_Coint_BD!$B$3:$AQ$1079,BB$2)</f>
        <v>2.4546021780803501E-15</v>
      </c>
      <c r="BC477">
        <f>VLOOKUP($AC477,LS_Coint_BD!$B$3:$AQ$1079,BC$2)</f>
        <v>-2.72848410531878E-15</v>
      </c>
      <c r="BD477">
        <f t="shared" si="351"/>
        <v>0</v>
      </c>
      <c r="BE477">
        <f t="shared" si="352"/>
        <v>-4.8497556040943879</v>
      </c>
      <c r="BF477">
        <f t="shared" si="353"/>
        <v>5.1293962108357567</v>
      </c>
      <c r="BG477">
        <f t="shared" si="354"/>
        <v>5.2223418773046024</v>
      </c>
      <c r="BH477">
        <f t="shared" si="355"/>
        <v>5.2763885460780742</v>
      </c>
      <c r="BI477">
        <f t="shared" si="356"/>
        <v>5.1801449040470189</v>
      </c>
      <c r="BJ477">
        <f t="shared" si="357"/>
        <v>5.5807989539265828</v>
      </c>
      <c r="BK477">
        <f t="shared" si="358"/>
        <v>5.9970683331608372</v>
      </c>
      <c r="BL477">
        <f t="shared" si="359"/>
        <v>0</v>
      </c>
      <c r="BN477" s="30" t="b">
        <f t="shared" si="343"/>
        <v>0</v>
      </c>
      <c r="BO477" s="30" t="b">
        <f t="shared" si="344"/>
        <v>0</v>
      </c>
      <c r="BP477" s="30" t="b">
        <f t="shared" si="345"/>
        <v>0</v>
      </c>
      <c r="BQ477" s="30" t="b">
        <f t="shared" si="346"/>
        <v>0</v>
      </c>
      <c r="BR477" s="30" t="b">
        <f t="shared" si="347"/>
        <v>0</v>
      </c>
      <c r="BS477" s="30" t="b">
        <f t="shared" si="348"/>
        <v>0</v>
      </c>
      <c r="BT477" s="30" t="b">
        <f t="shared" si="349"/>
        <v>0</v>
      </c>
      <c r="BU477" s="30" t="b">
        <f t="shared" si="350"/>
        <v>0</v>
      </c>
    </row>
    <row r="478" spans="2:73" x14ac:dyDescent="0.3">
      <c r="B478" s="17" t="str">
        <f>VLOOKUP($AC478,LS_Coint_BD!$B$3:$D$1079,2)</f>
        <v>GOLL4</v>
      </c>
      <c r="C478" s="87" t="str">
        <f>VLOOKUP($AC478,LS_Coint_BD!$B$3:$D$1079,3)</f>
        <v>CRFB3</v>
      </c>
      <c r="D478" s="68">
        <f t="shared" si="360"/>
        <v>-6.2018980983676641E-2</v>
      </c>
      <c r="E478" s="65">
        <f t="shared" si="361"/>
        <v>-1.8987653481095572</v>
      </c>
      <c r="F478" s="69">
        <f t="shared" si="362"/>
        <v>-1.2658435654063716</v>
      </c>
      <c r="G478" s="68">
        <f t="shared" si="363"/>
        <v>-8.3642028678443836E-2</v>
      </c>
      <c r="H478" s="65">
        <f t="shared" si="364"/>
        <v>-1.9001055596720584</v>
      </c>
      <c r="I478" s="69">
        <f t="shared" si="365"/>
        <v>-1.2667370397813722</v>
      </c>
      <c r="J478" s="68">
        <f t="shared" si="366"/>
        <v>-6.1285284865920886E-2</v>
      </c>
      <c r="K478" s="65">
        <f t="shared" si="367"/>
        <v>-2.1545371089343162</v>
      </c>
      <c r="L478" s="69">
        <f t="shared" si="368"/>
        <v>-1.4363580726228775</v>
      </c>
      <c r="M478" s="68">
        <f t="shared" si="369"/>
        <v>-5.2834345207347866E-2</v>
      </c>
      <c r="N478" s="65">
        <f t="shared" si="370"/>
        <v>-2.2121558608391068</v>
      </c>
      <c r="O478" s="69">
        <f t="shared" si="371"/>
        <v>-1.4747705738927379</v>
      </c>
      <c r="P478" s="68">
        <f t="shared" si="372"/>
        <v>0</v>
      </c>
      <c r="Q478" s="65">
        <f t="shared" si="373"/>
        <v>0</v>
      </c>
      <c r="R478" s="69">
        <f t="shared" si="374"/>
        <v>0</v>
      </c>
      <c r="S478" s="68">
        <f t="shared" si="375"/>
        <v>0</v>
      </c>
      <c r="T478" s="65">
        <f t="shared" si="376"/>
        <v>0</v>
      </c>
      <c r="U478" s="69">
        <f t="shared" si="377"/>
        <v>0</v>
      </c>
      <c r="V478" s="68">
        <f t="shared" si="378"/>
        <v>-0.22543932374517439</v>
      </c>
      <c r="W478" s="65">
        <f t="shared" si="379"/>
        <v>-3.0507166571217912</v>
      </c>
      <c r="X478" s="69">
        <f t="shared" si="380"/>
        <v>-2.0338111047478606</v>
      </c>
      <c r="Y478" s="68">
        <f t="shared" si="381"/>
        <v>0</v>
      </c>
      <c r="Z478" s="65">
        <f t="shared" si="382"/>
        <v>0</v>
      </c>
      <c r="AA478" s="69">
        <f t="shared" si="383"/>
        <v>0</v>
      </c>
      <c r="AB478" s="98">
        <f>SUMIF(BN478:BU478,"VERDADEIRO",BN$3:$BU477)</f>
        <v>0</v>
      </c>
      <c r="AC478" s="97">
        <f t="shared" si="342"/>
        <v>475</v>
      </c>
      <c r="AD478">
        <f>RTD("tryd.rtdserver",,"COT",B478,"ULT")</f>
        <v>25.09</v>
      </c>
      <c r="AE478">
        <f>RTD("tryd.rtdserver",,"COT",C478,"ULT")</f>
        <v>19.52</v>
      </c>
      <c r="AF478">
        <f>VLOOKUP($AC478,LS_Coint_BD!$B$3:$AQ$1079,AF$2)*$AD478+VLOOKUP($AC478,LS_Coint_BD!$B$3:$AQ$1079,AF$2+1)</f>
        <v>19.582018980983676</v>
      </c>
      <c r="AG478">
        <f>VLOOKUP($AC478,LS_Coint_BD!$B$3:$AQ$1079,AG$2)*$AD478+VLOOKUP($AC478,LS_Coint_BD!$B$3:$AQ$1079,AG$2+1)</f>
        <v>19.603642028678443</v>
      </c>
      <c r="AH478">
        <f>VLOOKUP($AC478,LS_Coint_BD!$B$3:$AQ$1079,AH$2)*$AD478+VLOOKUP($AC478,LS_Coint_BD!$B$3:$AQ$1079,AH$2+1)</f>
        <v>19.58128528486592</v>
      </c>
      <c r="AI478">
        <f>VLOOKUP($AC478,LS_Coint_BD!$B$3:$AQ$1079,AI$2)*$AD478+VLOOKUP($AC478,LS_Coint_BD!$B$3:$AQ$1079,AI$2+1)</f>
        <v>19.572834345207347</v>
      </c>
      <c r="AJ478">
        <f>VLOOKUP($AC478,LS_Coint_BD!$B$3:$AQ$1079,AJ$2)*$AD478+VLOOKUP($AC478,LS_Coint_BD!$B$3:$AQ$1079,AJ$2+1)</f>
        <v>0</v>
      </c>
      <c r="AK478">
        <f>VLOOKUP($AC478,LS_Coint_BD!$B$3:$AQ$1079,AK$2)*$AD478+VLOOKUP($AC478,LS_Coint_BD!$B$3:$AQ$1079,AK$2+1)</f>
        <v>0</v>
      </c>
      <c r="AL478">
        <f>VLOOKUP($AC478,LS_Coint_BD!$B$3:$AQ$1079,AL$2)*$AD478+VLOOKUP($AC478,LS_Coint_BD!$B$3:$AQ$1079,AL$2+1)</f>
        <v>19.745439323745174</v>
      </c>
      <c r="AM478">
        <f>VLOOKUP($AC478,LS_Coint_BD!$B$3:$AQ$1079,AM$2)*$AD478+VLOOKUP($AC478,LS_Coint_BD!$B$3:$AQ$1079,AM$2+1)</f>
        <v>0</v>
      </c>
      <c r="AN478">
        <f>VLOOKUP($AC478,LS_Coint_BD!$B$3:$AQ$1079,AN$2)</f>
        <v>0.632921782703186</v>
      </c>
      <c r="AO478">
        <f>VLOOKUP($AC478,LS_Coint_BD!$B$3:$AQ$1079,AO$2)</f>
        <v>0.63336851989068699</v>
      </c>
      <c r="AP478">
        <f>VLOOKUP($AC478,LS_Coint_BD!$B$3:$AQ$1079,AP$2)</f>
        <v>0.71817903631143898</v>
      </c>
      <c r="AQ478">
        <f>VLOOKUP($AC478,LS_Coint_BD!$B$3:$AQ$1079,AQ$2)</f>
        <v>0.73738528694636796</v>
      </c>
      <c r="AR478">
        <f>VLOOKUP($AC478,LS_Coint_BD!$B$3:$AQ$1079,AR$2)</f>
        <v>0</v>
      </c>
      <c r="AS478">
        <f>VLOOKUP($AC478,LS_Coint_BD!$B$3:$AQ$1079,AS$2)</f>
        <v>0</v>
      </c>
      <c r="AT478">
        <f>VLOOKUP($AC478,LS_Coint_BD!$B$3:$AQ$1079,AT$2)</f>
        <v>1.0169055523739301</v>
      </c>
      <c r="AU478">
        <f>VLOOKUP($AC478,LS_Coint_BD!$B$3:$AQ$1079,AU$2)</f>
        <v>0</v>
      </c>
      <c r="AV478">
        <f>VLOOKUP($AC478,LS_Coint_BD!$B$3:$AQ$1079,AV$2)</f>
        <v>5.3290705182007502E-16</v>
      </c>
      <c r="AW478">
        <f>VLOOKUP($AC478,LS_Coint_BD!$B$3:$AQ$1079,AW$2)</f>
        <v>1.8651746813702599E-15</v>
      </c>
      <c r="AX478">
        <f>VLOOKUP($AC478,LS_Coint_BD!$B$3:$AQ$1079,AX$2)</f>
        <v>5.3290705182007502E-16</v>
      </c>
      <c r="AY478">
        <f>VLOOKUP($AC478,LS_Coint_BD!$B$3:$AQ$1079,AY$2)</f>
        <v>-1.9761969838327799E-15</v>
      </c>
      <c r="AZ478">
        <f>VLOOKUP($AC478,LS_Coint_BD!$B$3:$AQ$1079,AZ$2)</f>
        <v>0</v>
      </c>
      <c r="BA478">
        <f>VLOOKUP($AC478,LS_Coint_BD!$B$3:$AQ$1079,BA$2)</f>
        <v>0</v>
      </c>
      <c r="BB478">
        <f>VLOOKUP($AC478,LS_Coint_BD!$B$3:$AQ$1079,BB$2)</f>
        <v>-4.3601486058006202E-16</v>
      </c>
      <c r="BC478">
        <f>VLOOKUP($AC478,LS_Coint_BD!$B$3:$AQ$1079,BC$2)</f>
        <v>0</v>
      </c>
      <c r="BD478">
        <f t="shared" si="351"/>
        <v>-1.2658435654063716</v>
      </c>
      <c r="BE478">
        <f t="shared" si="352"/>
        <v>-1.2667370397813722</v>
      </c>
      <c r="BF478">
        <f t="shared" si="353"/>
        <v>-1.4363580726228775</v>
      </c>
      <c r="BG478">
        <f t="shared" si="354"/>
        <v>-1.4747705738927379</v>
      </c>
      <c r="BH478">
        <f t="shared" si="355"/>
        <v>0</v>
      </c>
      <c r="BI478">
        <f t="shared" si="356"/>
        <v>0</v>
      </c>
      <c r="BJ478">
        <f t="shared" si="357"/>
        <v>-2.0338111047478606</v>
      </c>
      <c r="BK478">
        <f t="shared" si="358"/>
        <v>0</v>
      </c>
      <c r="BL478">
        <f t="shared" si="359"/>
        <v>-1.2658435654063704</v>
      </c>
      <c r="BN478" s="19" t="b">
        <f t="shared" si="343"/>
        <v>0</v>
      </c>
      <c r="BO478" s="19" t="b">
        <f t="shared" si="344"/>
        <v>0</v>
      </c>
      <c r="BP478" s="19" t="b">
        <f t="shared" si="345"/>
        <v>0</v>
      </c>
      <c r="BQ478" s="19" t="b">
        <f t="shared" si="346"/>
        <v>0</v>
      </c>
      <c r="BR478" s="19" t="b">
        <f t="shared" si="347"/>
        <v>0</v>
      </c>
      <c r="BS478" s="19" t="b">
        <f t="shared" si="348"/>
        <v>0</v>
      </c>
      <c r="BT478" s="19" t="b">
        <f t="shared" si="349"/>
        <v>0</v>
      </c>
      <c r="BU478" s="19" t="b">
        <f t="shared" si="350"/>
        <v>0</v>
      </c>
    </row>
    <row r="479" spans="2:73" x14ac:dyDescent="0.3">
      <c r="B479" s="17" t="str">
        <f>VLOOKUP($AC479,LS_Coint_BD!$B$3:$D$1079,2)</f>
        <v>GOLL4</v>
      </c>
      <c r="C479" s="87" t="str">
        <f>VLOOKUP($AC479,LS_Coint_BD!$B$3:$D$1079,3)</f>
        <v>CYRE3</v>
      </c>
      <c r="D479" s="70">
        <f t="shared" si="360"/>
        <v>-0.47550360373981349</v>
      </c>
      <c r="E479" s="66">
        <f t="shared" si="361"/>
        <v>-3.6637653186287094</v>
      </c>
      <c r="F479" s="71">
        <f t="shared" si="362"/>
        <v>-2.4425102124191396</v>
      </c>
      <c r="G479" s="70">
        <f t="shared" si="363"/>
        <v>-0.46453547930806494</v>
      </c>
      <c r="H479" s="66">
        <f t="shared" si="364"/>
        <v>-3.4318215196040085</v>
      </c>
      <c r="I479" s="71">
        <f t="shared" si="365"/>
        <v>-2.287881013069339</v>
      </c>
      <c r="J479" s="70">
        <f t="shared" si="366"/>
        <v>-0.45682585299174505</v>
      </c>
      <c r="K479" s="66">
        <f t="shared" si="367"/>
        <v>-3.6317525572253126</v>
      </c>
      <c r="L479" s="71">
        <f t="shared" si="368"/>
        <v>-2.4211683714835419</v>
      </c>
      <c r="M479" s="70">
        <f t="shared" si="369"/>
        <v>-0.44644260763330479</v>
      </c>
      <c r="N479" s="66">
        <f t="shared" si="370"/>
        <v>-4.0977794113489843</v>
      </c>
      <c r="O479" s="71">
        <f t="shared" si="371"/>
        <v>-2.7318529408993228</v>
      </c>
      <c r="P479" s="70">
        <f t="shared" si="372"/>
        <v>-0.90603959099004783</v>
      </c>
      <c r="Q479" s="66">
        <f t="shared" si="373"/>
        <v>-5.4550202493159299</v>
      </c>
      <c r="R479" s="71">
        <f t="shared" si="374"/>
        <v>-3.6366801662106201</v>
      </c>
      <c r="S479" s="70">
        <f t="shared" si="375"/>
        <v>-1.3264918336446883</v>
      </c>
      <c r="T479" s="66">
        <f t="shared" si="376"/>
        <v>-5.5531980814054531</v>
      </c>
      <c r="U479" s="71">
        <f t="shared" si="377"/>
        <v>-3.7021320542703018</v>
      </c>
      <c r="V479" s="70">
        <f t="shared" si="378"/>
        <v>-1.2600252119657469</v>
      </c>
      <c r="W479" s="66">
        <f t="shared" si="379"/>
        <v>-5.6397023408991007</v>
      </c>
      <c r="X479" s="71">
        <f t="shared" si="380"/>
        <v>-3.7598015605994002</v>
      </c>
      <c r="Y479" s="70">
        <f t="shared" si="381"/>
        <v>0</v>
      </c>
      <c r="Z479" s="66">
        <f t="shared" si="382"/>
        <v>0</v>
      </c>
      <c r="AA479" s="71">
        <f t="shared" si="383"/>
        <v>0</v>
      </c>
      <c r="AB479" s="98">
        <f>SUMIF(BN479:BU479,"VERDADEIRO",BN$3:$BU478)</f>
        <v>0</v>
      </c>
      <c r="AC479" s="97">
        <f t="shared" si="342"/>
        <v>476</v>
      </c>
      <c r="AD479">
        <f>RTD("tryd.rtdserver",,"COT",B479,"ULT")</f>
        <v>25.09</v>
      </c>
      <c r="AE479">
        <f>RTD("tryd.rtdserver",,"COT",C479,"ULT")</f>
        <v>27.44</v>
      </c>
      <c r="AF479">
        <f>VLOOKUP($AC479,LS_Coint_BD!$B$3:$AQ$1079,AF$2)*$AD479+VLOOKUP($AC479,LS_Coint_BD!$B$3:$AQ$1079,AF$2+1)</f>
        <v>27.915503603739815</v>
      </c>
      <c r="AG479">
        <f>VLOOKUP($AC479,LS_Coint_BD!$B$3:$AQ$1079,AG$2)*$AD479+VLOOKUP($AC479,LS_Coint_BD!$B$3:$AQ$1079,AG$2+1)</f>
        <v>27.904535479308066</v>
      </c>
      <c r="AH479">
        <f>VLOOKUP($AC479,LS_Coint_BD!$B$3:$AQ$1079,AH$2)*$AD479+VLOOKUP($AC479,LS_Coint_BD!$B$3:$AQ$1079,AH$2+1)</f>
        <v>27.896825852991746</v>
      </c>
      <c r="AI479">
        <f>VLOOKUP($AC479,LS_Coint_BD!$B$3:$AQ$1079,AI$2)*$AD479+VLOOKUP($AC479,LS_Coint_BD!$B$3:$AQ$1079,AI$2+1)</f>
        <v>27.886442607633306</v>
      </c>
      <c r="AJ479">
        <f>VLOOKUP($AC479,LS_Coint_BD!$B$3:$AQ$1079,AJ$2)*$AD479+VLOOKUP($AC479,LS_Coint_BD!$B$3:$AQ$1079,AJ$2+1)</f>
        <v>28.346039590990049</v>
      </c>
      <c r="AK479">
        <f>VLOOKUP($AC479,LS_Coint_BD!$B$3:$AQ$1079,AK$2)*$AD479+VLOOKUP($AC479,LS_Coint_BD!$B$3:$AQ$1079,AK$2+1)</f>
        <v>28.76649183364469</v>
      </c>
      <c r="AL479">
        <f>VLOOKUP($AC479,LS_Coint_BD!$B$3:$AQ$1079,AL$2)*$AD479+VLOOKUP($AC479,LS_Coint_BD!$B$3:$AQ$1079,AL$2+1)</f>
        <v>28.700025211965748</v>
      </c>
      <c r="AM479">
        <f>VLOOKUP($AC479,LS_Coint_BD!$B$3:$AQ$1079,AM$2)*$AD479+VLOOKUP($AC479,LS_Coint_BD!$B$3:$AQ$1079,AM$2+1)</f>
        <v>0</v>
      </c>
      <c r="AN479">
        <f>VLOOKUP($AC479,LS_Coint_BD!$B$3:$AQ$1079,AN$2)</f>
        <v>1.22125510620957</v>
      </c>
      <c r="AO479">
        <f>VLOOKUP($AC479,LS_Coint_BD!$B$3:$AQ$1079,AO$2)</f>
        <v>1.1439405065346699</v>
      </c>
      <c r="AP479">
        <f>VLOOKUP($AC479,LS_Coint_BD!$B$3:$AQ$1079,AP$2)</f>
        <v>1.2105841857417701</v>
      </c>
      <c r="AQ479">
        <f>VLOOKUP($AC479,LS_Coint_BD!$B$3:$AQ$1079,AQ$2)</f>
        <v>1.3659264704496601</v>
      </c>
      <c r="AR479">
        <f>VLOOKUP($AC479,LS_Coint_BD!$B$3:$AQ$1079,AR$2)</f>
        <v>1.81834008310531</v>
      </c>
      <c r="AS479">
        <f>VLOOKUP($AC479,LS_Coint_BD!$B$3:$AQ$1079,AS$2)</f>
        <v>1.85106602713515</v>
      </c>
      <c r="AT479">
        <f>VLOOKUP($AC479,LS_Coint_BD!$B$3:$AQ$1079,AT$2)</f>
        <v>1.8799007802997001</v>
      </c>
      <c r="AU479">
        <f>VLOOKUP($AC479,LS_Coint_BD!$B$3:$AQ$1079,AU$2)</f>
        <v>0</v>
      </c>
      <c r="AV479">
        <f>VLOOKUP($AC479,LS_Coint_BD!$B$3:$AQ$1079,AV$2)</f>
        <v>4.6185277824406504E-16</v>
      </c>
      <c r="AW479">
        <f>VLOOKUP($AC479,LS_Coint_BD!$B$3:$AQ$1079,AW$2)</f>
        <v>9.1778436702346303E-16</v>
      </c>
      <c r="AX479">
        <f>VLOOKUP($AC479,LS_Coint_BD!$B$3:$AQ$1079,AX$2)</f>
        <v>-1.97936904961742E-15</v>
      </c>
      <c r="AY479">
        <f>VLOOKUP($AC479,LS_Coint_BD!$B$3:$AQ$1079,AY$2)</f>
        <v>-2.5313084961453601E-15</v>
      </c>
      <c r="AZ479">
        <f>VLOOKUP($AC479,LS_Coint_BD!$B$3:$AQ$1079,AZ$2)</f>
        <v>-7.8949192862233394E-17</v>
      </c>
      <c r="BA479">
        <f>VLOOKUP($AC479,LS_Coint_BD!$B$3:$AQ$1079,BA$2)</f>
        <v>-1.70530256582424E-15</v>
      </c>
      <c r="BB479">
        <f>VLOOKUP($AC479,LS_Coint_BD!$B$3:$AQ$1079,BB$2)</f>
        <v>-6.4594794160009105E-17</v>
      </c>
      <c r="BC479">
        <f>VLOOKUP($AC479,LS_Coint_BD!$B$3:$AQ$1079,BC$2)</f>
        <v>0</v>
      </c>
      <c r="BD479">
        <f t="shared" si="351"/>
        <v>-2.4425102124191396</v>
      </c>
      <c r="BE479">
        <f t="shared" si="352"/>
        <v>-2.287881013069339</v>
      </c>
      <c r="BF479">
        <f t="shared" si="353"/>
        <v>-2.4211683714835419</v>
      </c>
      <c r="BG479">
        <f t="shared" si="354"/>
        <v>-2.7318529408993228</v>
      </c>
      <c r="BH479">
        <f t="shared" si="355"/>
        <v>-3.6366801662106201</v>
      </c>
      <c r="BI479">
        <f t="shared" si="356"/>
        <v>-3.7021320542703018</v>
      </c>
      <c r="BJ479">
        <f t="shared" si="357"/>
        <v>-3.7598015605994002</v>
      </c>
      <c r="BK479">
        <f t="shared" si="358"/>
        <v>0</v>
      </c>
      <c r="BL479">
        <f t="shared" si="359"/>
        <v>-2.4425102124191387</v>
      </c>
      <c r="BN479" s="30" t="b">
        <f t="shared" si="343"/>
        <v>0</v>
      </c>
      <c r="BO479" s="30" t="b">
        <f t="shared" si="344"/>
        <v>0</v>
      </c>
      <c r="BP479" s="30" t="b">
        <f t="shared" si="345"/>
        <v>0</v>
      </c>
      <c r="BQ479" s="30" t="b">
        <f t="shared" si="346"/>
        <v>0</v>
      </c>
      <c r="BR479" s="30" t="b">
        <f t="shared" si="347"/>
        <v>0</v>
      </c>
      <c r="BS479" s="30" t="b">
        <f t="shared" si="348"/>
        <v>0</v>
      </c>
      <c r="BT479" s="30" t="b">
        <f t="shared" si="349"/>
        <v>0</v>
      </c>
      <c r="BU479" s="30" t="b">
        <f t="shared" si="350"/>
        <v>0</v>
      </c>
    </row>
    <row r="480" spans="2:73" x14ac:dyDescent="0.3">
      <c r="B480" s="17" t="str">
        <f>VLOOKUP($AC480,LS_Coint_BD!$B$3:$D$1079,2)</f>
        <v>GOLL4</v>
      </c>
      <c r="C480" s="87" t="str">
        <f>VLOOKUP($AC480,LS_Coint_BD!$B$3:$D$1079,3)</f>
        <v>EGIE3</v>
      </c>
      <c r="D480" s="68">
        <f t="shared" si="360"/>
        <v>0</v>
      </c>
      <c r="E480" s="65">
        <f t="shared" si="361"/>
        <v>0</v>
      </c>
      <c r="F480" s="69">
        <f t="shared" si="362"/>
        <v>0</v>
      </c>
      <c r="G480" s="68">
        <f t="shared" si="363"/>
        <v>1.4972419506305457</v>
      </c>
      <c r="H480" s="65">
        <f t="shared" si="364"/>
        <v>3.6942200423270695</v>
      </c>
      <c r="I480" s="69">
        <f t="shared" si="365"/>
        <v>2.4628133615513796</v>
      </c>
      <c r="J480" s="68">
        <f t="shared" si="366"/>
        <v>0</v>
      </c>
      <c r="K480" s="65">
        <f t="shared" si="367"/>
        <v>0</v>
      </c>
      <c r="L480" s="69">
        <f t="shared" si="368"/>
        <v>0</v>
      </c>
      <c r="M480" s="68">
        <f t="shared" si="369"/>
        <v>1.5465038384129599</v>
      </c>
      <c r="N480" s="65">
        <f t="shared" si="370"/>
        <v>3.7811472099760852</v>
      </c>
      <c r="O480" s="69">
        <f t="shared" si="371"/>
        <v>2.5207648066507233</v>
      </c>
      <c r="P480" s="68">
        <f t="shared" si="372"/>
        <v>1.413493112927263</v>
      </c>
      <c r="Q480" s="65">
        <f t="shared" si="373"/>
        <v>3.7596193704966572</v>
      </c>
      <c r="R480" s="69">
        <f t="shared" si="374"/>
        <v>2.506412913664438</v>
      </c>
      <c r="S480" s="68">
        <f t="shared" si="375"/>
        <v>1.0524165776444292</v>
      </c>
      <c r="T480" s="65">
        <f t="shared" si="376"/>
        <v>3.9655458830282102</v>
      </c>
      <c r="U480" s="69">
        <f t="shared" si="377"/>
        <v>2.6436972553521403</v>
      </c>
      <c r="V480" s="68">
        <f t="shared" si="378"/>
        <v>1.0608268054487056</v>
      </c>
      <c r="W480" s="65">
        <f t="shared" si="379"/>
        <v>4.4486824626793489</v>
      </c>
      <c r="X480" s="69">
        <f t="shared" si="380"/>
        <v>2.9657883084528991</v>
      </c>
      <c r="Y480" s="68">
        <f t="shared" si="381"/>
        <v>1.0393343098621699</v>
      </c>
      <c r="Z480" s="65">
        <f t="shared" si="382"/>
        <v>4.7338536841174452</v>
      </c>
      <c r="AA480" s="69">
        <f t="shared" si="383"/>
        <v>3.1559024560782967</v>
      </c>
      <c r="AB480" s="98">
        <f>SUMIF(BN480:BU480,"VERDADEIRO",BN$3:$BU479)</f>
        <v>0</v>
      </c>
      <c r="AC480" s="97">
        <f t="shared" si="342"/>
        <v>477</v>
      </c>
      <c r="AD480">
        <f>RTD("tryd.rtdserver",,"COT",B480,"ULT")</f>
        <v>25.09</v>
      </c>
      <c r="AE480">
        <f>RTD("tryd.rtdserver",,"COT",C480,"ULT")</f>
        <v>45.12</v>
      </c>
      <c r="AF480">
        <f>VLOOKUP($AC480,LS_Coint_BD!$B$3:$AQ$1079,AF$2)*$AD480+VLOOKUP($AC480,LS_Coint_BD!$B$3:$AQ$1079,AF$2+1)</f>
        <v>0</v>
      </c>
      <c r="AG480">
        <f>VLOOKUP($AC480,LS_Coint_BD!$B$3:$AQ$1079,AG$2)*$AD480+VLOOKUP($AC480,LS_Coint_BD!$B$3:$AQ$1079,AG$2+1)</f>
        <v>43.622758049369452</v>
      </c>
      <c r="AH480">
        <f>VLOOKUP($AC480,LS_Coint_BD!$B$3:$AQ$1079,AH$2)*$AD480+VLOOKUP($AC480,LS_Coint_BD!$B$3:$AQ$1079,AH$2+1)</f>
        <v>0</v>
      </c>
      <c r="AI480">
        <f>VLOOKUP($AC480,LS_Coint_BD!$B$3:$AQ$1079,AI$2)*$AD480+VLOOKUP($AC480,LS_Coint_BD!$B$3:$AQ$1079,AI$2+1)</f>
        <v>43.573496161587038</v>
      </c>
      <c r="AJ480">
        <f>VLOOKUP($AC480,LS_Coint_BD!$B$3:$AQ$1079,AJ$2)*$AD480+VLOOKUP($AC480,LS_Coint_BD!$B$3:$AQ$1079,AJ$2+1)</f>
        <v>43.706506887072734</v>
      </c>
      <c r="AK480">
        <f>VLOOKUP($AC480,LS_Coint_BD!$B$3:$AQ$1079,AK$2)*$AD480+VLOOKUP($AC480,LS_Coint_BD!$B$3:$AQ$1079,AK$2+1)</f>
        <v>44.067583422355568</v>
      </c>
      <c r="AL480">
        <f>VLOOKUP($AC480,LS_Coint_BD!$B$3:$AQ$1079,AL$2)*$AD480+VLOOKUP($AC480,LS_Coint_BD!$B$3:$AQ$1079,AL$2+1)</f>
        <v>44.059173194551292</v>
      </c>
      <c r="AM480">
        <f>VLOOKUP($AC480,LS_Coint_BD!$B$3:$AQ$1079,AM$2)*$AD480+VLOOKUP($AC480,LS_Coint_BD!$B$3:$AQ$1079,AM$2+1)</f>
        <v>44.080665690137828</v>
      </c>
      <c r="AN480">
        <f>VLOOKUP($AC480,LS_Coint_BD!$B$3:$AQ$1079,AN$2)</f>
        <v>0</v>
      </c>
      <c r="AO480">
        <f>VLOOKUP($AC480,LS_Coint_BD!$B$3:$AQ$1079,AO$2)</f>
        <v>1.23140668077569</v>
      </c>
      <c r="AP480">
        <f>VLOOKUP($AC480,LS_Coint_BD!$B$3:$AQ$1079,AP$2)</f>
        <v>0</v>
      </c>
      <c r="AQ480">
        <f>VLOOKUP($AC480,LS_Coint_BD!$B$3:$AQ$1079,AQ$2)</f>
        <v>1.2603824033253599</v>
      </c>
      <c r="AR480">
        <f>VLOOKUP($AC480,LS_Coint_BD!$B$3:$AQ$1079,AR$2)</f>
        <v>1.2532064568322201</v>
      </c>
      <c r="AS480">
        <f>VLOOKUP($AC480,LS_Coint_BD!$B$3:$AQ$1079,AS$2)</f>
        <v>1.3218486276760699</v>
      </c>
      <c r="AT480">
        <f>VLOOKUP($AC480,LS_Coint_BD!$B$3:$AQ$1079,AT$2)</f>
        <v>1.48289415422645</v>
      </c>
      <c r="AU480">
        <f>VLOOKUP($AC480,LS_Coint_BD!$B$3:$AQ$1079,AU$2)</f>
        <v>1.5779512280391499</v>
      </c>
      <c r="AV480">
        <f>VLOOKUP($AC480,LS_Coint_BD!$B$3:$AQ$1079,AV$2)</f>
        <v>0</v>
      </c>
      <c r="AW480">
        <f>VLOOKUP($AC480,LS_Coint_BD!$B$3:$AQ$1079,AW$2)</f>
        <v>-3.5527136788005001E-16</v>
      </c>
      <c r="AX480">
        <f>VLOOKUP($AC480,LS_Coint_BD!$B$3:$AQ$1079,AX$2)</f>
        <v>0</v>
      </c>
      <c r="AY480">
        <f>VLOOKUP($AC480,LS_Coint_BD!$B$3:$AQ$1079,AY$2)</f>
        <v>3.7303493627405301E-15</v>
      </c>
      <c r="AZ480">
        <f>VLOOKUP($AC480,LS_Coint_BD!$B$3:$AQ$1079,AZ$2)</f>
        <v>-2.21057740014253E-15</v>
      </c>
      <c r="BA480">
        <f>VLOOKUP($AC480,LS_Coint_BD!$B$3:$AQ$1079,BA$2)</f>
        <v>3.9079850466805501E-16</v>
      </c>
      <c r="BB480">
        <f>VLOOKUP($AC480,LS_Coint_BD!$B$3:$AQ$1079,BB$2)</f>
        <v>-1.0012193094801399E-15</v>
      </c>
      <c r="BC480">
        <f>VLOOKUP($AC480,LS_Coint_BD!$B$3:$AQ$1079,BC$2)</f>
        <v>-3.0411229090532299E-15</v>
      </c>
      <c r="BD480">
        <f t="shared" si="351"/>
        <v>0</v>
      </c>
      <c r="BE480">
        <f t="shared" si="352"/>
        <v>2.4628133615513796</v>
      </c>
      <c r="BF480">
        <f t="shared" si="353"/>
        <v>0</v>
      </c>
      <c r="BG480">
        <f t="shared" si="354"/>
        <v>2.5207648066507233</v>
      </c>
      <c r="BH480">
        <f t="shared" si="355"/>
        <v>2.506412913664438</v>
      </c>
      <c r="BI480">
        <f t="shared" si="356"/>
        <v>2.6436972553521403</v>
      </c>
      <c r="BJ480">
        <f t="shared" si="357"/>
        <v>2.9657883084528991</v>
      </c>
      <c r="BK480">
        <f t="shared" si="358"/>
        <v>3.1559024560782967</v>
      </c>
      <c r="BL480">
        <f t="shared" si="359"/>
        <v>0</v>
      </c>
      <c r="BN480" s="19" t="b">
        <f t="shared" si="343"/>
        <v>0</v>
      </c>
      <c r="BO480" s="19" t="b">
        <f t="shared" si="344"/>
        <v>0</v>
      </c>
      <c r="BP480" s="19" t="b">
        <f t="shared" si="345"/>
        <v>0</v>
      </c>
      <c r="BQ480" s="19" t="b">
        <f t="shared" si="346"/>
        <v>0</v>
      </c>
      <c r="BR480" s="19" t="b">
        <f t="shared" si="347"/>
        <v>0</v>
      </c>
      <c r="BS480" s="19" t="b">
        <f t="shared" si="348"/>
        <v>0</v>
      </c>
      <c r="BT480" s="19" t="b">
        <f t="shared" si="349"/>
        <v>0</v>
      </c>
      <c r="BU480" s="19" t="b">
        <f t="shared" si="350"/>
        <v>0</v>
      </c>
    </row>
    <row r="481" spans="2:73" x14ac:dyDescent="0.3">
      <c r="B481" s="17" t="str">
        <f>VLOOKUP($AC481,LS_Coint_BD!$B$3:$D$1079,2)</f>
        <v>GOLL4</v>
      </c>
      <c r="C481" s="87" t="str">
        <f>VLOOKUP($AC481,LS_Coint_BD!$B$3:$D$1079,3)</f>
        <v>ENBR3</v>
      </c>
      <c r="D481" s="70">
        <f t="shared" si="360"/>
        <v>0</v>
      </c>
      <c r="E481" s="66">
        <f t="shared" si="361"/>
        <v>0</v>
      </c>
      <c r="F481" s="71">
        <f t="shared" si="362"/>
        <v>0</v>
      </c>
      <c r="G481" s="70">
        <f t="shared" si="363"/>
        <v>0.33053464555286993</v>
      </c>
      <c r="H481" s="66">
        <f t="shared" si="364"/>
        <v>1.5638460665487166</v>
      </c>
      <c r="I481" s="71">
        <f t="shared" si="365"/>
        <v>1.0425640443658111</v>
      </c>
      <c r="J481" s="70">
        <f t="shared" si="366"/>
        <v>0.3739097969579035</v>
      </c>
      <c r="K481" s="66">
        <f t="shared" si="367"/>
        <v>1.5778538215342908</v>
      </c>
      <c r="L481" s="71">
        <f t="shared" si="368"/>
        <v>1.0519025476895272</v>
      </c>
      <c r="M481" s="70">
        <f t="shared" si="369"/>
        <v>0.3926505757618628</v>
      </c>
      <c r="N481" s="66">
        <f t="shared" si="370"/>
        <v>1.5566939883958533</v>
      </c>
      <c r="O481" s="71">
        <f t="shared" si="371"/>
        <v>1.0377959922639022</v>
      </c>
      <c r="P481" s="70">
        <f t="shared" si="372"/>
        <v>0.44943972478435157</v>
      </c>
      <c r="Q481" s="66">
        <f t="shared" si="373"/>
        <v>1.5868373146422106</v>
      </c>
      <c r="R481" s="71">
        <f t="shared" si="374"/>
        <v>1.057891543094807</v>
      </c>
      <c r="S481" s="70">
        <f t="shared" si="375"/>
        <v>0.45935441977124825</v>
      </c>
      <c r="T481" s="66">
        <f t="shared" si="376"/>
        <v>1.575836983129455</v>
      </c>
      <c r="U481" s="71">
        <f t="shared" si="377"/>
        <v>1.0505579887529699</v>
      </c>
      <c r="V481" s="70">
        <f t="shared" si="378"/>
        <v>0.37190207918305518</v>
      </c>
      <c r="W481" s="66">
        <f t="shared" si="379"/>
        <v>1.7191834755628581</v>
      </c>
      <c r="X481" s="71">
        <f t="shared" si="380"/>
        <v>1.1461223170419055</v>
      </c>
      <c r="Y481" s="70">
        <f t="shared" si="381"/>
        <v>0.4181880729988805</v>
      </c>
      <c r="Z481" s="66">
        <f t="shared" si="382"/>
        <v>1.8590424825226131</v>
      </c>
      <c r="AA481" s="71">
        <f t="shared" si="383"/>
        <v>1.2393616550150754</v>
      </c>
      <c r="AB481" s="98">
        <f>SUMIF(BN481:BU481,"VERDADEIRO",BN$3:$BU480)</f>
        <v>0</v>
      </c>
      <c r="AC481" s="97">
        <f t="shared" si="342"/>
        <v>478</v>
      </c>
      <c r="AD481">
        <f>RTD("tryd.rtdserver",,"COT",B481,"ULT")</f>
        <v>25.09</v>
      </c>
      <c r="AE481">
        <f>RTD("tryd.rtdserver",,"COT",C481,"ULT")</f>
        <v>19.66</v>
      </c>
      <c r="AF481">
        <f>VLOOKUP($AC481,LS_Coint_BD!$B$3:$AQ$1079,AF$2)*$AD481+VLOOKUP($AC481,LS_Coint_BD!$B$3:$AQ$1079,AF$2+1)</f>
        <v>0</v>
      </c>
      <c r="AG481">
        <f>VLOOKUP($AC481,LS_Coint_BD!$B$3:$AQ$1079,AG$2)*$AD481+VLOOKUP($AC481,LS_Coint_BD!$B$3:$AQ$1079,AG$2+1)</f>
        <v>19.32946535444713</v>
      </c>
      <c r="AH481">
        <f>VLOOKUP($AC481,LS_Coint_BD!$B$3:$AQ$1079,AH$2)*$AD481+VLOOKUP($AC481,LS_Coint_BD!$B$3:$AQ$1079,AH$2+1)</f>
        <v>19.286090203042097</v>
      </c>
      <c r="AI481">
        <f>VLOOKUP($AC481,LS_Coint_BD!$B$3:$AQ$1079,AI$2)*$AD481+VLOOKUP($AC481,LS_Coint_BD!$B$3:$AQ$1079,AI$2+1)</f>
        <v>19.267349424238137</v>
      </c>
      <c r="AJ481">
        <f>VLOOKUP($AC481,LS_Coint_BD!$B$3:$AQ$1079,AJ$2)*$AD481+VLOOKUP($AC481,LS_Coint_BD!$B$3:$AQ$1079,AJ$2+1)</f>
        <v>19.210560275215649</v>
      </c>
      <c r="AK481">
        <f>VLOOKUP($AC481,LS_Coint_BD!$B$3:$AQ$1079,AK$2)*$AD481+VLOOKUP($AC481,LS_Coint_BD!$B$3:$AQ$1079,AK$2+1)</f>
        <v>19.200645580228752</v>
      </c>
      <c r="AL481">
        <f>VLOOKUP($AC481,LS_Coint_BD!$B$3:$AQ$1079,AL$2)*$AD481+VLOOKUP($AC481,LS_Coint_BD!$B$3:$AQ$1079,AL$2+1)</f>
        <v>19.288097920816945</v>
      </c>
      <c r="AM481">
        <f>VLOOKUP($AC481,LS_Coint_BD!$B$3:$AQ$1079,AM$2)*$AD481+VLOOKUP($AC481,LS_Coint_BD!$B$3:$AQ$1079,AM$2+1)</f>
        <v>19.24181192700112</v>
      </c>
      <c r="AN481">
        <f>VLOOKUP($AC481,LS_Coint_BD!$B$3:$AQ$1079,AN$2)</f>
        <v>0</v>
      </c>
      <c r="AO481">
        <f>VLOOKUP($AC481,LS_Coint_BD!$B$3:$AQ$1079,AO$2)</f>
        <v>0.52128202218290598</v>
      </c>
      <c r="AP481">
        <f>VLOOKUP($AC481,LS_Coint_BD!$B$3:$AQ$1079,AP$2)</f>
        <v>0.52595127384476303</v>
      </c>
      <c r="AQ481">
        <f>VLOOKUP($AC481,LS_Coint_BD!$B$3:$AQ$1079,AQ$2)</f>
        <v>0.51889799613195098</v>
      </c>
      <c r="AR481">
        <f>VLOOKUP($AC481,LS_Coint_BD!$B$3:$AQ$1079,AR$2)</f>
        <v>0.52894577154740297</v>
      </c>
      <c r="AS481">
        <f>VLOOKUP($AC481,LS_Coint_BD!$B$3:$AQ$1079,AS$2)</f>
        <v>0.52527899437648495</v>
      </c>
      <c r="AT481">
        <f>VLOOKUP($AC481,LS_Coint_BD!$B$3:$AQ$1079,AT$2)</f>
        <v>0.57306115852095196</v>
      </c>
      <c r="AU481">
        <f>VLOOKUP($AC481,LS_Coint_BD!$B$3:$AQ$1079,AU$2)</f>
        <v>0.61968082750753795</v>
      </c>
      <c r="AV481">
        <f>VLOOKUP($AC481,LS_Coint_BD!$B$3:$AQ$1079,AV$2)</f>
        <v>0</v>
      </c>
      <c r="AW481">
        <f>VLOOKUP($AC481,LS_Coint_BD!$B$3:$AQ$1079,AW$2)</f>
        <v>-8.2896652505345003E-16</v>
      </c>
      <c r="AX481">
        <f>VLOOKUP($AC481,LS_Coint_BD!$B$3:$AQ$1079,AX$2)</f>
        <v>1.2180732613030301E-15</v>
      </c>
      <c r="AY481">
        <f>VLOOKUP($AC481,LS_Coint_BD!$B$3:$AQ$1079,AY$2)</f>
        <v>1.11022302462516E-16</v>
      </c>
      <c r="AZ481">
        <f>VLOOKUP($AC481,LS_Coint_BD!$B$3:$AQ$1079,AZ$2)</f>
        <v>1.0855514018557101E-15</v>
      </c>
      <c r="BA481">
        <f>VLOOKUP($AC481,LS_Coint_BD!$B$3:$AQ$1079,BA$2)</f>
        <v>-2.6645352591003799E-17</v>
      </c>
      <c r="BB481">
        <f>VLOOKUP($AC481,LS_Coint_BD!$B$3:$AQ$1079,BB$2)</f>
        <v>1.6390929018102299E-15</v>
      </c>
      <c r="BC481">
        <f>VLOOKUP($AC481,LS_Coint_BD!$B$3:$AQ$1079,BC$2)</f>
        <v>-4.5474735088646403E-16</v>
      </c>
      <c r="BD481">
        <f t="shared" si="351"/>
        <v>0</v>
      </c>
      <c r="BE481">
        <f t="shared" si="352"/>
        <v>1.0425640443658111</v>
      </c>
      <c r="BF481">
        <f t="shared" si="353"/>
        <v>1.0519025476895272</v>
      </c>
      <c r="BG481">
        <f t="shared" si="354"/>
        <v>1.0377959922639022</v>
      </c>
      <c r="BH481">
        <f t="shared" si="355"/>
        <v>1.057891543094807</v>
      </c>
      <c r="BI481">
        <f t="shared" si="356"/>
        <v>1.0505579887529699</v>
      </c>
      <c r="BJ481">
        <f t="shared" si="357"/>
        <v>1.1461223170419055</v>
      </c>
      <c r="BK481">
        <f t="shared" si="358"/>
        <v>1.2393616550150754</v>
      </c>
      <c r="BL481">
        <f t="shared" si="359"/>
        <v>0</v>
      </c>
      <c r="BN481" s="30" t="b">
        <f t="shared" si="343"/>
        <v>0</v>
      </c>
      <c r="BO481" s="30" t="b">
        <f t="shared" si="344"/>
        <v>0</v>
      </c>
      <c r="BP481" s="30" t="b">
        <f t="shared" si="345"/>
        <v>0</v>
      </c>
      <c r="BQ481" s="30" t="b">
        <f t="shared" si="346"/>
        <v>0</v>
      </c>
      <c r="BR481" s="30" t="b">
        <f t="shared" si="347"/>
        <v>0</v>
      </c>
      <c r="BS481" s="30" t="b">
        <f t="shared" si="348"/>
        <v>0</v>
      </c>
      <c r="BT481" s="30" t="b">
        <f t="shared" si="349"/>
        <v>0</v>
      </c>
      <c r="BU481" s="30" t="b">
        <f t="shared" si="350"/>
        <v>0</v>
      </c>
    </row>
    <row r="482" spans="2:73" x14ac:dyDescent="0.3">
      <c r="B482" s="17" t="str">
        <f>VLOOKUP($AC482,LS_Coint_BD!$B$3:$D$1079,2)</f>
        <v>GOLL4</v>
      </c>
      <c r="C482" s="87" t="str">
        <f>VLOOKUP($AC482,LS_Coint_BD!$B$3:$D$1079,3)</f>
        <v>EZTC3</v>
      </c>
      <c r="D482" s="68">
        <f t="shared" si="360"/>
        <v>0</v>
      </c>
      <c r="E482" s="65">
        <f t="shared" si="361"/>
        <v>0</v>
      </c>
      <c r="F482" s="69">
        <f t="shared" si="362"/>
        <v>0</v>
      </c>
      <c r="G482" s="68">
        <f t="shared" si="363"/>
        <v>0</v>
      </c>
      <c r="H482" s="65">
        <f t="shared" si="364"/>
        <v>0</v>
      </c>
      <c r="I482" s="69">
        <f t="shared" si="365"/>
        <v>0</v>
      </c>
      <c r="J482" s="68">
        <f t="shared" si="366"/>
        <v>-3.2348608467087914</v>
      </c>
      <c r="K482" s="65">
        <f t="shared" si="367"/>
        <v>-5.2839370991964012</v>
      </c>
      <c r="L482" s="69">
        <f t="shared" si="368"/>
        <v>-3.5226247327976008</v>
      </c>
      <c r="M482" s="68">
        <f t="shared" si="369"/>
        <v>-3.3142433231535762</v>
      </c>
      <c r="N482" s="65">
        <f t="shared" si="370"/>
        <v>-5.4398126458525518</v>
      </c>
      <c r="O482" s="69">
        <f t="shared" si="371"/>
        <v>-3.626541763901701</v>
      </c>
      <c r="P482" s="68">
        <f t="shared" si="372"/>
        <v>-3.98346522171191</v>
      </c>
      <c r="Q482" s="65">
        <f t="shared" si="373"/>
        <v>-6.298367685001554</v>
      </c>
      <c r="R482" s="69">
        <f t="shared" si="374"/>
        <v>-4.198911790001036</v>
      </c>
      <c r="S482" s="68">
        <f t="shared" si="375"/>
        <v>-4.6850922263716299</v>
      </c>
      <c r="T482" s="65">
        <f t="shared" si="376"/>
        <v>-7.0985690534596184</v>
      </c>
      <c r="U482" s="69">
        <f t="shared" si="377"/>
        <v>-4.7323793689730786</v>
      </c>
      <c r="V482" s="68">
        <f t="shared" si="378"/>
        <v>-4.7271071833379068</v>
      </c>
      <c r="W482" s="65">
        <f t="shared" si="379"/>
        <v>-7.3039279510869033</v>
      </c>
      <c r="X482" s="69">
        <f t="shared" si="380"/>
        <v>-4.8692853007246022</v>
      </c>
      <c r="Y482" s="68">
        <f t="shared" si="381"/>
        <v>0</v>
      </c>
      <c r="Z482" s="65">
        <f t="shared" si="382"/>
        <v>0</v>
      </c>
      <c r="AA482" s="69">
        <f t="shared" si="383"/>
        <v>0</v>
      </c>
      <c r="AB482" s="98">
        <f>SUMIF(BN482:BU482,"VERDADEIRO",BN$3:$BU481)</f>
        <v>0</v>
      </c>
      <c r="AC482" s="97">
        <f t="shared" si="342"/>
        <v>479</v>
      </c>
      <c r="AD482">
        <f>RTD("tryd.rtdserver",,"COT",B482,"ULT")</f>
        <v>25.09</v>
      </c>
      <c r="AE482">
        <f>RTD("tryd.rtdserver",,"COT",C482,"ULT")</f>
        <v>38.200000000000003</v>
      </c>
      <c r="AF482">
        <f>VLOOKUP($AC482,LS_Coint_BD!$B$3:$AQ$1079,AF$2)*$AD482+VLOOKUP($AC482,LS_Coint_BD!$B$3:$AQ$1079,AF$2+1)</f>
        <v>0</v>
      </c>
      <c r="AG482">
        <f>VLOOKUP($AC482,LS_Coint_BD!$B$3:$AQ$1079,AG$2)*$AD482+VLOOKUP($AC482,LS_Coint_BD!$B$3:$AQ$1079,AG$2+1)</f>
        <v>0</v>
      </c>
      <c r="AH482">
        <f>VLOOKUP($AC482,LS_Coint_BD!$B$3:$AQ$1079,AH$2)*$AD482+VLOOKUP($AC482,LS_Coint_BD!$B$3:$AQ$1079,AH$2+1)</f>
        <v>41.434860846708794</v>
      </c>
      <c r="AI482">
        <f>VLOOKUP($AC482,LS_Coint_BD!$B$3:$AQ$1079,AI$2)*$AD482+VLOOKUP($AC482,LS_Coint_BD!$B$3:$AQ$1079,AI$2+1)</f>
        <v>41.514243323153579</v>
      </c>
      <c r="AJ482">
        <f>VLOOKUP($AC482,LS_Coint_BD!$B$3:$AQ$1079,AJ$2)*$AD482+VLOOKUP($AC482,LS_Coint_BD!$B$3:$AQ$1079,AJ$2+1)</f>
        <v>42.183465221711913</v>
      </c>
      <c r="AK482">
        <f>VLOOKUP($AC482,LS_Coint_BD!$B$3:$AQ$1079,AK$2)*$AD482+VLOOKUP($AC482,LS_Coint_BD!$B$3:$AQ$1079,AK$2+1)</f>
        <v>42.885092226371633</v>
      </c>
      <c r="AL482">
        <f>VLOOKUP($AC482,LS_Coint_BD!$B$3:$AQ$1079,AL$2)*$AD482+VLOOKUP($AC482,LS_Coint_BD!$B$3:$AQ$1079,AL$2+1)</f>
        <v>42.92710718333791</v>
      </c>
      <c r="AM482">
        <f>VLOOKUP($AC482,LS_Coint_BD!$B$3:$AQ$1079,AM$2)*$AD482+VLOOKUP($AC482,LS_Coint_BD!$B$3:$AQ$1079,AM$2+1)</f>
        <v>0</v>
      </c>
      <c r="AN482">
        <f>VLOOKUP($AC482,LS_Coint_BD!$B$3:$AQ$1079,AN$2)</f>
        <v>0</v>
      </c>
      <c r="AO482">
        <f>VLOOKUP($AC482,LS_Coint_BD!$B$3:$AQ$1079,AO$2)</f>
        <v>0</v>
      </c>
      <c r="AP482">
        <f>VLOOKUP($AC482,LS_Coint_BD!$B$3:$AQ$1079,AP$2)</f>
        <v>1.7613123663988</v>
      </c>
      <c r="AQ482">
        <f>VLOOKUP($AC482,LS_Coint_BD!$B$3:$AQ$1079,AQ$2)</f>
        <v>1.8132708819508501</v>
      </c>
      <c r="AR482">
        <f>VLOOKUP($AC482,LS_Coint_BD!$B$3:$AQ$1079,AR$2)</f>
        <v>2.0994558950005202</v>
      </c>
      <c r="AS482">
        <f>VLOOKUP($AC482,LS_Coint_BD!$B$3:$AQ$1079,AS$2)</f>
        <v>2.3661896844865402</v>
      </c>
      <c r="AT482">
        <f>VLOOKUP($AC482,LS_Coint_BD!$B$3:$AQ$1079,AT$2)</f>
        <v>2.4346426503623002</v>
      </c>
      <c r="AU482">
        <f>VLOOKUP($AC482,LS_Coint_BD!$B$3:$AQ$1079,AU$2)</f>
        <v>0</v>
      </c>
      <c r="AV482">
        <f>VLOOKUP($AC482,LS_Coint_BD!$B$3:$AQ$1079,AV$2)</f>
        <v>0</v>
      </c>
      <c r="AW482">
        <f>VLOOKUP($AC482,LS_Coint_BD!$B$3:$AQ$1079,AW$2)</f>
        <v>0</v>
      </c>
      <c r="AX482">
        <f>VLOOKUP($AC482,LS_Coint_BD!$B$3:$AQ$1079,AX$2)</f>
        <v>-8.12048840868686E-16</v>
      </c>
      <c r="AY482">
        <f>VLOOKUP($AC482,LS_Coint_BD!$B$3:$AQ$1079,AY$2)</f>
        <v>-8.8817841970012504E-16</v>
      </c>
      <c r="AZ482">
        <f>VLOOKUP($AC482,LS_Coint_BD!$B$3:$AQ$1079,AZ$2)</f>
        <v>4.2632564145606002E-15</v>
      </c>
      <c r="BA482">
        <f>VLOOKUP($AC482,LS_Coint_BD!$B$3:$AQ$1079,BA$2)</f>
        <v>2.1316282072803001E-15</v>
      </c>
      <c r="BB482">
        <f>VLOOKUP($AC482,LS_Coint_BD!$B$3:$AQ$1079,BB$2)</f>
        <v>-2.19622300144031E-15</v>
      </c>
      <c r="BC482">
        <f>VLOOKUP($AC482,LS_Coint_BD!$B$3:$AQ$1079,BC$2)</f>
        <v>0</v>
      </c>
      <c r="BD482">
        <f t="shared" si="351"/>
        <v>0</v>
      </c>
      <c r="BE482">
        <f t="shared" si="352"/>
        <v>0</v>
      </c>
      <c r="BF482">
        <f t="shared" si="353"/>
        <v>-3.5226247327976008</v>
      </c>
      <c r="BG482">
        <f t="shared" si="354"/>
        <v>-3.626541763901701</v>
      </c>
      <c r="BH482">
        <f t="shared" si="355"/>
        <v>-4.198911790001036</v>
      </c>
      <c r="BI482">
        <f t="shared" si="356"/>
        <v>-4.7323793689730786</v>
      </c>
      <c r="BJ482">
        <f t="shared" si="357"/>
        <v>-4.8692853007246022</v>
      </c>
      <c r="BK482">
        <f t="shared" si="358"/>
        <v>0</v>
      </c>
      <c r="BL482">
        <f t="shared" si="359"/>
        <v>0</v>
      </c>
      <c r="BN482" s="19" t="b">
        <f t="shared" si="343"/>
        <v>0</v>
      </c>
      <c r="BO482" s="19" t="b">
        <f t="shared" si="344"/>
        <v>0</v>
      </c>
      <c r="BP482" s="19" t="b">
        <f t="shared" si="345"/>
        <v>0</v>
      </c>
      <c r="BQ482" s="19" t="b">
        <f t="shared" si="346"/>
        <v>0</v>
      </c>
      <c r="BR482" s="19" t="b">
        <f t="shared" si="347"/>
        <v>0</v>
      </c>
      <c r="BS482" s="19" t="b">
        <f t="shared" si="348"/>
        <v>0</v>
      </c>
      <c r="BT482" s="19" t="b">
        <f t="shared" si="349"/>
        <v>0</v>
      </c>
      <c r="BU482" s="19" t="b">
        <f t="shared" si="350"/>
        <v>0</v>
      </c>
    </row>
    <row r="483" spans="2:73" x14ac:dyDescent="0.3">
      <c r="B483" s="17" t="str">
        <f>VLOOKUP($AC483,LS_Coint_BD!$B$3:$D$1079,2)</f>
        <v>GOLL4</v>
      </c>
      <c r="C483" s="87" t="str">
        <f>VLOOKUP($AC483,LS_Coint_BD!$B$3:$D$1079,3)</f>
        <v>IGTA3</v>
      </c>
      <c r="D483" s="70">
        <f t="shared" si="360"/>
        <v>0</v>
      </c>
      <c r="E483" s="66">
        <f t="shared" si="361"/>
        <v>0</v>
      </c>
      <c r="F483" s="71">
        <f t="shared" si="362"/>
        <v>0</v>
      </c>
      <c r="G483" s="70">
        <f t="shared" si="363"/>
        <v>-1.7872618915003926</v>
      </c>
      <c r="H483" s="66">
        <f t="shared" si="364"/>
        <v>-4.4914882351607437</v>
      </c>
      <c r="I483" s="71">
        <f t="shared" si="365"/>
        <v>-2.9943254901071623</v>
      </c>
      <c r="J483" s="70">
        <f t="shared" si="366"/>
        <v>-1.8344043416665698</v>
      </c>
      <c r="K483" s="66">
        <f t="shared" si="367"/>
        <v>-4.4777449701278975</v>
      </c>
      <c r="L483" s="71">
        <f t="shared" si="368"/>
        <v>-2.9851633134185986</v>
      </c>
      <c r="M483" s="70">
        <f t="shared" si="369"/>
        <v>-1.8712065224396213</v>
      </c>
      <c r="N483" s="66">
        <f t="shared" si="370"/>
        <v>-4.4473096579409761</v>
      </c>
      <c r="O483" s="71">
        <f t="shared" si="371"/>
        <v>-2.9648731052939841</v>
      </c>
      <c r="P483" s="70">
        <f t="shared" si="372"/>
        <v>-1.622172600991675</v>
      </c>
      <c r="Q483" s="66">
        <f t="shared" si="373"/>
        <v>-4.8929351438730055</v>
      </c>
      <c r="R483" s="71">
        <f t="shared" si="374"/>
        <v>-3.2619567625820038</v>
      </c>
      <c r="S483" s="70">
        <f t="shared" si="375"/>
        <v>-1.6485978089660378</v>
      </c>
      <c r="T483" s="66">
        <f t="shared" si="376"/>
        <v>-5.1776118976858205</v>
      </c>
      <c r="U483" s="71">
        <f t="shared" si="377"/>
        <v>-3.4517412651238804</v>
      </c>
      <c r="V483" s="70">
        <f t="shared" si="378"/>
        <v>-1.6375201630672933</v>
      </c>
      <c r="W483" s="66">
        <f t="shared" si="379"/>
        <v>-5.2436299820108712</v>
      </c>
      <c r="X483" s="71">
        <f t="shared" si="380"/>
        <v>-3.4957533213405809</v>
      </c>
      <c r="Y483" s="70">
        <f t="shared" si="381"/>
        <v>0</v>
      </c>
      <c r="Z483" s="66">
        <f t="shared" si="382"/>
        <v>0</v>
      </c>
      <c r="AA483" s="71">
        <f t="shared" si="383"/>
        <v>0</v>
      </c>
      <c r="AB483" s="98">
        <f>SUMIF(BN483:BU483,"VERDADEIRO",BN$3:$BU482)</f>
        <v>0</v>
      </c>
      <c r="AC483" s="97">
        <f t="shared" si="342"/>
        <v>480</v>
      </c>
      <c r="AD483">
        <f>RTD("tryd.rtdserver",,"COT",B483,"ULT")</f>
        <v>25.09</v>
      </c>
      <c r="AE483">
        <f>RTD("tryd.rtdserver",,"COT",C483,"ULT")</f>
        <v>35.19</v>
      </c>
      <c r="AF483">
        <f>VLOOKUP($AC483,LS_Coint_BD!$B$3:$AQ$1079,AF$2)*$AD483+VLOOKUP($AC483,LS_Coint_BD!$B$3:$AQ$1079,AF$2+1)</f>
        <v>0</v>
      </c>
      <c r="AG483">
        <f>VLOOKUP($AC483,LS_Coint_BD!$B$3:$AQ$1079,AG$2)*$AD483+VLOOKUP($AC483,LS_Coint_BD!$B$3:$AQ$1079,AG$2+1)</f>
        <v>36.97726189150039</v>
      </c>
      <c r="AH483">
        <f>VLOOKUP($AC483,LS_Coint_BD!$B$3:$AQ$1079,AH$2)*$AD483+VLOOKUP($AC483,LS_Coint_BD!$B$3:$AQ$1079,AH$2+1)</f>
        <v>37.024404341666568</v>
      </c>
      <c r="AI483">
        <f>VLOOKUP($AC483,LS_Coint_BD!$B$3:$AQ$1079,AI$2)*$AD483+VLOOKUP($AC483,LS_Coint_BD!$B$3:$AQ$1079,AI$2+1)</f>
        <v>37.061206522439619</v>
      </c>
      <c r="AJ483">
        <f>VLOOKUP($AC483,LS_Coint_BD!$B$3:$AQ$1079,AJ$2)*$AD483+VLOOKUP($AC483,LS_Coint_BD!$B$3:$AQ$1079,AJ$2+1)</f>
        <v>36.812172600991673</v>
      </c>
      <c r="AK483">
        <f>VLOOKUP($AC483,LS_Coint_BD!$B$3:$AQ$1079,AK$2)*$AD483+VLOOKUP($AC483,LS_Coint_BD!$B$3:$AQ$1079,AK$2+1)</f>
        <v>36.838597808966036</v>
      </c>
      <c r="AL483">
        <f>VLOOKUP($AC483,LS_Coint_BD!$B$3:$AQ$1079,AL$2)*$AD483+VLOOKUP($AC483,LS_Coint_BD!$B$3:$AQ$1079,AL$2+1)</f>
        <v>36.827520163067291</v>
      </c>
      <c r="AM483">
        <f>VLOOKUP($AC483,LS_Coint_BD!$B$3:$AQ$1079,AM$2)*$AD483+VLOOKUP($AC483,LS_Coint_BD!$B$3:$AQ$1079,AM$2+1)</f>
        <v>0</v>
      </c>
      <c r="AN483">
        <f>VLOOKUP($AC483,LS_Coint_BD!$B$3:$AQ$1079,AN$2)</f>
        <v>0</v>
      </c>
      <c r="AO483">
        <f>VLOOKUP($AC483,LS_Coint_BD!$B$3:$AQ$1079,AO$2)</f>
        <v>1.49716274505358</v>
      </c>
      <c r="AP483">
        <f>VLOOKUP($AC483,LS_Coint_BD!$B$3:$AQ$1079,AP$2)</f>
        <v>1.4925816567093</v>
      </c>
      <c r="AQ483">
        <f>VLOOKUP($AC483,LS_Coint_BD!$B$3:$AQ$1079,AQ$2)</f>
        <v>1.48243655264699</v>
      </c>
      <c r="AR483">
        <f>VLOOKUP($AC483,LS_Coint_BD!$B$3:$AQ$1079,AR$2)</f>
        <v>1.6309783812909999</v>
      </c>
      <c r="AS483">
        <f>VLOOKUP($AC483,LS_Coint_BD!$B$3:$AQ$1079,AS$2)</f>
        <v>1.72587063256194</v>
      </c>
      <c r="AT483">
        <f>VLOOKUP($AC483,LS_Coint_BD!$B$3:$AQ$1079,AT$2)</f>
        <v>1.74787666067029</v>
      </c>
      <c r="AU483">
        <f>VLOOKUP($AC483,LS_Coint_BD!$B$3:$AQ$1079,AU$2)</f>
        <v>0</v>
      </c>
      <c r="AV483">
        <f>VLOOKUP($AC483,LS_Coint_BD!$B$3:$AQ$1079,AV$2)</f>
        <v>0</v>
      </c>
      <c r="AW483">
        <f>VLOOKUP($AC483,LS_Coint_BD!$B$3:$AQ$1079,AW$2)</f>
        <v>-2.2796579438969899E-15</v>
      </c>
      <c r="AX483">
        <f>VLOOKUP($AC483,LS_Coint_BD!$B$3:$AQ$1079,AX$2)</f>
        <v>1.26882631385732E-15</v>
      </c>
      <c r="AY483">
        <f>VLOOKUP($AC483,LS_Coint_BD!$B$3:$AQ$1079,AY$2)</f>
        <v>-4.1300296516055803E-15</v>
      </c>
      <c r="AZ483">
        <f>VLOOKUP($AC483,LS_Coint_BD!$B$3:$AQ$1079,AZ$2)</f>
        <v>-3.7895612573872001E-15</v>
      </c>
      <c r="BA483">
        <f>VLOOKUP($AC483,LS_Coint_BD!$B$3:$AQ$1079,BA$2)</f>
        <v>-3.9079850466805501E-16</v>
      </c>
      <c r="BB483">
        <f>VLOOKUP($AC483,LS_Coint_BD!$B$3:$AQ$1079,BB$2)</f>
        <v>-7.1054273576010003E-16</v>
      </c>
      <c r="BC483">
        <f>VLOOKUP($AC483,LS_Coint_BD!$B$3:$AQ$1079,BC$2)</f>
        <v>0</v>
      </c>
      <c r="BD483">
        <f t="shared" si="351"/>
        <v>0</v>
      </c>
      <c r="BE483">
        <f t="shared" si="352"/>
        <v>-2.9943254901071623</v>
      </c>
      <c r="BF483">
        <f t="shared" si="353"/>
        <v>-2.9851633134185986</v>
      </c>
      <c r="BG483">
        <f t="shared" si="354"/>
        <v>-2.9648731052939841</v>
      </c>
      <c r="BH483">
        <f t="shared" si="355"/>
        <v>-3.2619567625820038</v>
      </c>
      <c r="BI483">
        <f t="shared" si="356"/>
        <v>-3.4517412651238804</v>
      </c>
      <c r="BJ483">
        <f t="shared" si="357"/>
        <v>-3.4957533213405809</v>
      </c>
      <c r="BK483">
        <f t="shared" si="358"/>
        <v>0</v>
      </c>
      <c r="BL483">
        <f t="shared" si="359"/>
        <v>0</v>
      </c>
      <c r="BN483" s="30" t="b">
        <f t="shared" si="343"/>
        <v>0</v>
      </c>
      <c r="BO483" s="30" t="b">
        <f t="shared" si="344"/>
        <v>0</v>
      </c>
      <c r="BP483" s="30" t="b">
        <f t="shared" si="345"/>
        <v>0</v>
      </c>
      <c r="BQ483" s="30" t="b">
        <f t="shared" si="346"/>
        <v>0</v>
      </c>
      <c r="BR483" s="30" t="b">
        <f t="shared" si="347"/>
        <v>0</v>
      </c>
      <c r="BS483" s="30" t="b">
        <f t="shared" si="348"/>
        <v>0</v>
      </c>
      <c r="BT483" s="30" t="b">
        <f t="shared" si="349"/>
        <v>0</v>
      </c>
      <c r="BU483" s="30" t="b">
        <f t="shared" si="350"/>
        <v>0</v>
      </c>
    </row>
    <row r="484" spans="2:73" x14ac:dyDescent="0.3">
      <c r="B484" s="17" t="str">
        <f>VLOOKUP($AC484,LS_Coint_BD!$B$3:$D$1079,2)</f>
        <v>GOLL4</v>
      </c>
      <c r="C484" s="87" t="str">
        <f>VLOOKUP($AC484,LS_Coint_BD!$B$3:$D$1079,3)</f>
        <v>IRBR3</v>
      </c>
      <c r="D484" s="68">
        <f t="shared" si="360"/>
        <v>-0.36993711953532138</v>
      </c>
      <c r="E484" s="65">
        <f t="shared" si="361"/>
        <v>-1.7337654103453437</v>
      </c>
      <c r="F484" s="69">
        <f t="shared" si="362"/>
        <v>-1.1558436068968958</v>
      </c>
      <c r="G484" s="68">
        <f t="shared" si="363"/>
        <v>-0.3550451817131961</v>
      </c>
      <c r="H484" s="65">
        <f t="shared" si="364"/>
        <v>-1.8143084006639358</v>
      </c>
      <c r="I484" s="69">
        <f t="shared" si="365"/>
        <v>-1.2095389337759572</v>
      </c>
      <c r="J484" s="68">
        <f t="shared" si="366"/>
        <v>-0.43183304352930296</v>
      </c>
      <c r="K484" s="65">
        <f t="shared" si="367"/>
        <v>-2.0907238178823118</v>
      </c>
      <c r="L484" s="69">
        <f t="shared" si="368"/>
        <v>-1.393815878588208</v>
      </c>
      <c r="M484" s="68">
        <f t="shared" si="369"/>
        <v>0</v>
      </c>
      <c r="N484" s="65">
        <f t="shared" si="370"/>
        <v>0</v>
      </c>
      <c r="O484" s="69">
        <f t="shared" si="371"/>
        <v>0</v>
      </c>
      <c r="P484" s="68">
        <f t="shared" si="372"/>
        <v>0</v>
      </c>
      <c r="Q484" s="65">
        <f t="shared" si="373"/>
        <v>0</v>
      </c>
      <c r="R484" s="69">
        <f t="shared" si="374"/>
        <v>0</v>
      </c>
      <c r="S484" s="68">
        <f t="shared" si="375"/>
        <v>-0.58265931873114596</v>
      </c>
      <c r="T484" s="65">
        <f t="shared" si="376"/>
        <v>-3.6102129609056117</v>
      </c>
      <c r="U484" s="69">
        <f t="shared" si="377"/>
        <v>-2.406808640603741</v>
      </c>
      <c r="V484" s="68">
        <f t="shared" si="378"/>
        <v>-0.61401150979943075</v>
      </c>
      <c r="W484" s="65">
        <f t="shared" si="379"/>
        <v>-3.6174439815158999</v>
      </c>
      <c r="X484" s="69">
        <f t="shared" si="380"/>
        <v>-2.4116293210105999</v>
      </c>
      <c r="Y484" s="68">
        <f t="shared" si="381"/>
        <v>0</v>
      </c>
      <c r="Z484" s="65">
        <f t="shared" si="382"/>
        <v>0</v>
      </c>
      <c r="AA484" s="69">
        <f t="shared" si="383"/>
        <v>0</v>
      </c>
      <c r="AB484" s="98">
        <f>SUMIF(BN484:BU484,"VERDADEIRO",BN$3:$BU483)</f>
        <v>0</v>
      </c>
      <c r="AC484" s="97">
        <f t="shared" si="342"/>
        <v>481</v>
      </c>
      <c r="AD484">
        <f>RTD("tryd.rtdserver",,"COT",B484,"ULT")</f>
        <v>25.09</v>
      </c>
      <c r="AE484">
        <f>RTD("tryd.rtdserver",,"COT",C484,"ULT")</f>
        <v>6.91</v>
      </c>
      <c r="AF484">
        <f>VLOOKUP($AC484,LS_Coint_BD!$B$3:$AQ$1079,AF$2)*$AD484+VLOOKUP($AC484,LS_Coint_BD!$B$3:$AQ$1079,AF$2+1)</f>
        <v>7.2799371195353215</v>
      </c>
      <c r="AG484">
        <f>VLOOKUP($AC484,LS_Coint_BD!$B$3:$AQ$1079,AG$2)*$AD484+VLOOKUP($AC484,LS_Coint_BD!$B$3:$AQ$1079,AG$2+1)</f>
        <v>7.2650451817131962</v>
      </c>
      <c r="AH484">
        <f>VLOOKUP($AC484,LS_Coint_BD!$B$3:$AQ$1079,AH$2)*$AD484+VLOOKUP($AC484,LS_Coint_BD!$B$3:$AQ$1079,AH$2+1)</f>
        <v>7.3418330435293031</v>
      </c>
      <c r="AI484">
        <f>VLOOKUP($AC484,LS_Coint_BD!$B$3:$AQ$1079,AI$2)*$AD484+VLOOKUP($AC484,LS_Coint_BD!$B$3:$AQ$1079,AI$2+1)</f>
        <v>0</v>
      </c>
      <c r="AJ484">
        <f>VLOOKUP($AC484,LS_Coint_BD!$B$3:$AQ$1079,AJ$2)*$AD484+VLOOKUP($AC484,LS_Coint_BD!$B$3:$AQ$1079,AJ$2+1)</f>
        <v>0</v>
      </c>
      <c r="AK484">
        <f>VLOOKUP($AC484,LS_Coint_BD!$B$3:$AQ$1079,AK$2)*$AD484+VLOOKUP($AC484,LS_Coint_BD!$B$3:$AQ$1079,AK$2+1)</f>
        <v>7.4926593187311461</v>
      </c>
      <c r="AL484">
        <f>VLOOKUP($AC484,LS_Coint_BD!$B$3:$AQ$1079,AL$2)*$AD484+VLOOKUP($AC484,LS_Coint_BD!$B$3:$AQ$1079,AL$2+1)</f>
        <v>7.5240115097994309</v>
      </c>
      <c r="AM484">
        <f>VLOOKUP($AC484,LS_Coint_BD!$B$3:$AQ$1079,AM$2)*$AD484+VLOOKUP($AC484,LS_Coint_BD!$B$3:$AQ$1079,AM$2+1)</f>
        <v>0</v>
      </c>
      <c r="AN484">
        <f>VLOOKUP($AC484,LS_Coint_BD!$B$3:$AQ$1079,AN$2)</f>
        <v>0.57792180344844801</v>
      </c>
      <c r="AO484">
        <f>VLOOKUP($AC484,LS_Coint_BD!$B$3:$AQ$1079,AO$2)</f>
        <v>0.60476946688797895</v>
      </c>
      <c r="AP484">
        <f>VLOOKUP($AC484,LS_Coint_BD!$B$3:$AQ$1079,AP$2)</f>
        <v>0.696907939294104</v>
      </c>
      <c r="AQ484">
        <f>VLOOKUP($AC484,LS_Coint_BD!$B$3:$AQ$1079,AQ$2)</f>
        <v>0</v>
      </c>
      <c r="AR484">
        <f>VLOOKUP($AC484,LS_Coint_BD!$B$3:$AQ$1079,AR$2)</f>
        <v>0</v>
      </c>
      <c r="AS484">
        <f>VLOOKUP($AC484,LS_Coint_BD!$B$3:$AQ$1079,AS$2)</f>
        <v>1.2034043203018701</v>
      </c>
      <c r="AT484">
        <f>VLOOKUP($AC484,LS_Coint_BD!$B$3:$AQ$1079,AT$2)</f>
        <v>1.2058146605053</v>
      </c>
      <c r="AU484">
        <f>VLOOKUP($AC484,LS_Coint_BD!$B$3:$AQ$1079,AU$2)</f>
        <v>0</v>
      </c>
      <c r="AV484">
        <f>VLOOKUP($AC484,LS_Coint_BD!$B$3:$AQ$1079,AV$2)</f>
        <v>3.1086244689504401E-16</v>
      </c>
      <c r="AW484">
        <f>VLOOKUP($AC484,LS_Coint_BD!$B$3:$AQ$1079,AW$2)</f>
        <v>6.1432340695925298E-16</v>
      </c>
      <c r="AX484">
        <f>VLOOKUP($AC484,LS_Coint_BD!$B$3:$AQ$1079,AX$2)</f>
        <v>-3.8064789415719702E-17</v>
      </c>
      <c r="AY484">
        <f>VLOOKUP($AC484,LS_Coint_BD!$B$3:$AQ$1079,AY$2)</f>
        <v>0</v>
      </c>
      <c r="AZ484">
        <f>VLOOKUP($AC484,LS_Coint_BD!$B$3:$AQ$1079,AZ$2)</f>
        <v>0</v>
      </c>
      <c r="BA484">
        <f>VLOOKUP($AC484,LS_Coint_BD!$B$3:$AQ$1079,BA$2)</f>
        <v>-9.2370555648813008E-16</v>
      </c>
      <c r="BB484">
        <f>VLOOKUP($AC484,LS_Coint_BD!$B$3:$AQ$1079,BB$2)</f>
        <v>0</v>
      </c>
      <c r="BC484">
        <f>VLOOKUP($AC484,LS_Coint_BD!$B$3:$AQ$1079,BC$2)</f>
        <v>0</v>
      </c>
      <c r="BD484">
        <f t="shared" si="351"/>
        <v>-1.1558436068968958</v>
      </c>
      <c r="BE484">
        <f t="shared" si="352"/>
        <v>-1.2095389337759572</v>
      </c>
      <c r="BF484">
        <f t="shared" si="353"/>
        <v>-1.393815878588208</v>
      </c>
      <c r="BG484">
        <f t="shared" si="354"/>
        <v>0</v>
      </c>
      <c r="BH484">
        <f t="shared" si="355"/>
        <v>0</v>
      </c>
      <c r="BI484">
        <f t="shared" si="356"/>
        <v>-2.406808640603741</v>
      </c>
      <c r="BJ484">
        <f t="shared" si="357"/>
        <v>-2.4116293210105999</v>
      </c>
      <c r="BK484">
        <f t="shared" si="358"/>
        <v>0</v>
      </c>
      <c r="BL484">
        <f t="shared" si="359"/>
        <v>-1.1558436068968951</v>
      </c>
      <c r="BN484" s="19" t="b">
        <f t="shared" si="343"/>
        <v>0</v>
      </c>
      <c r="BO484" s="19" t="b">
        <f t="shared" si="344"/>
        <v>0</v>
      </c>
      <c r="BP484" s="19" t="b">
        <f t="shared" si="345"/>
        <v>0</v>
      </c>
      <c r="BQ484" s="19" t="b">
        <f t="shared" si="346"/>
        <v>0</v>
      </c>
      <c r="BR484" s="19" t="b">
        <f t="shared" si="347"/>
        <v>0</v>
      </c>
      <c r="BS484" s="19" t="b">
        <f t="shared" si="348"/>
        <v>0</v>
      </c>
      <c r="BT484" s="19" t="b">
        <f t="shared" si="349"/>
        <v>0</v>
      </c>
      <c r="BU484" s="19" t="b">
        <f t="shared" si="350"/>
        <v>0</v>
      </c>
    </row>
    <row r="485" spans="2:73" x14ac:dyDescent="0.3">
      <c r="B485" s="17" t="str">
        <f>VLOOKUP($AC485,LS_Coint_BD!$B$3:$D$1079,2)</f>
        <v>GOLL4</v>
      </c>
      <c r="C485" s="87" t="str">
        <f>VLOOKUP($AC485,LS_Coint_BD!$B$3:$D$1079,3)</f>
        <v>LREN3</v>
      </c>
      <c r="D485" s="70">
        <f t="shared" si="360"/>
        <v>0</v>
      </c>
      <c r="E485" s="66">
        <f t="shared" si="361"/>
        <v>0</v>
      </c>
      <c r="F485" s="71">
        <f t="shared" si="362"/>
        <v>0</v>
      </c>
      <c r="G485" s="70">
        <f t="shared" si="363"/>
        <v>0</v>
      </c>
      <c r="H485" s="66">
        <f t="shared" si="364"/>
        <v>0</v>
      </c>
      <c r="I485" s="71">
        <f t="shared" si="365"/>
        <v>0</v>
      </c>
      <c r="J485" s="70">
        <f t="shared" si="366"/>
        <v>0</v>
      </c>
      <c r="K485" s="66">
        <f t="shared" si="367"/>
        <v>0</v>
      </c>
      <c r="L485" s="71">
        <f t="shared" si="368"/>
        <v>0</v>
      </c>
      <c r="M485" s="70">
        <f t="shared" si="369"/>
        <v>-3.276037699078536</v>
      </c>
      <c r="N485" s="66">
        <f t="shared" si="370"/>
        <v>-5.8106109982656085</v>
      </c>
      <c r="O485" s="71">
        <f t="shared" si="371"/>
        <v>-3.8737406655104056</v>
      </c>
      <c r="P485" s="70">
        <f t="shared" si="372"/>
        <v>-3.5048209740386795</v>
      </c>
      <c r="Q485" s="66">
        <f t="shared" si="373"/>
        <v>-5.923942717181033</v>
      </c>
      <c r="R485" s="71">
        <f t="shared" si="374"/>
        <v>-3.9492951447873557</v>
      </c>
      <c r="S485" s="70">
        <f t="shared" si="375"/>
        <v>-3.8870008943137222</v>
      </c>
      <c r="T485" s="66">
        <f t="shared" si="376"/>
        <v>-6.272997009774393</v>
      </c>
      <c r="U485" s="71">
        <f t="shared" si="377"/>
        <v>-4.1819980065162623</v>
      </c>
      <c r="V485" s="70">
        <f t="shared" si="378"/>
        <v>-4.1701424037380832</v>
      </c>
      <c r="W485" s="66">
        <f t="shared" si="379"/>
        <v>-6.5121180509747099</v>
      </c>
      <c r="X485" s="71">
        <f t="shared" si="380"/>
        <v>-4.3414120339831399</v>
      </c>
      <c r="Y485" s="70">
        <f t="shared" si="381"/>
        <v>-5.3877545380690677</v>
      </c>
      <c r="Z485" s="66">
        <f t="shared" si="382"/>
        <v>-7.9373412278989814</v>
      </c>
      <c r="AA485" s="71">
        <f t="shared" si="383"/>
        <v>-5.2915608185993213</v>
      </c>
      <c r="AB485" s="98">
        <f>SUMIF(BN485:BU485,"VERDADEIRO",BN$3:$BU484)</f>
        <v>1</v>
      </c>
      <c r="AC485" s="97">
        <f t="shared" si="342"/>
        <v>482</v>
      </c>
      <c r="AD485">
        <f>RTD("tryd.rtdserver",,"COT",B485,"ULT")</f>
        <v>25.09</v>
      </c>
      <c r="AE485">
        <f>RTD("tryd.rtdserver",,"COT",C485,"ULT")</f>
        <v>41.01</v>
      </c>
      <c r="AF485">
        <f>VLOOKUP($AC485,LS_Coint_BD!$B$3:$AQ$1079,AF$2)*$AD485+VLOOKUP($AC485,LS_Coint_BD!$B$3:$AQ$1079,AF$2+1)</f>
        <v>0</v>
      </c>
      <c r="AG485">
        <f>VLOOKUP($AC485,LS_Coint_BD!$B$3:$AQ$1079,AG$2)*$AD485+VLOOKUP($AC485,LS_Coint_BD!$B$3:$AQ$1079,AG$2+1)</f>
        <v>0</v>
      </c>
      <c r="AH485">
        <f>VLOOKUP($AC485,LS_Coint_BD!$B$3:$AQ$1079,AH$2)*$AD485+VLOOKUP($AC485,LS_Coint_BD!$B$3:$AQ$1079,AH$2+1)</f>
        <v>0</v>
      </c>
      <c r="AI485">
        <f>VLOOKUP($AC485,LS_Coint_BD!$B$3:$AQ$1079,AI$2)*$AD485+VLOOKUP($AC485,LS_Coint_BD!$B$3:$AQ$1079,AI$2+1)</f>
        <v>44.286037699078534</v>
      </c>
      <c r="AJ485">
        <f>VLOOKUP($AC485,LS_Coint_BD!$B$3:$AQ$1079,AJ$2)*$AD485+VLOOKUP($AC485,LS_Coint_BD!$B$3:$AQ$1079,AJ$2+1)</f>
        <v>44.514820974038678</v>
      </c>
      <c r="AK485">
        <f>VLOOKUP($AC485,LS_Coint_BD!$B$3:$AQ$1079,AK$2)*$AD485+VLOOKUP($AC485,LS_Coint_BD!$B$3:$AQ$1079,AK$2+1)</f>
        <v>44.89700089431372</v>
      </c>
      <c r="AL485">
        <f>VLOOKUP($AC485,LS_Coint_BD!$B$3:$AQ$1079,AL$2)*$AD485+VLOOKUP($AC485,LS_Coint_BD!$B$3:$AQ$1079,AL$2+1)</f>
        <v>45.180142403738081</v>
      </c>
      <c r="AM485">
        <f>VLOOKUP($AC485,LS_Coint_BD!$B$3:$AQ$1079,AM$2)*$AD485+VLOOKUP($AC485,LS_Coint_BD!$B$3:$AQ$1079,AM$2+1)</f>
        <v>46.397754538069066</v>
      </c>
      <c r="AN485">
        <f>VLOOKUP($AC485,LS_Coint_BD!$B$3:$AQ$1079,AN$2)</f>
        <v>0</v>
      </c>
      <c r="AO485">
        <f>VLOOKUP($AC485,LS_Coint_BD!$B$3:$AQ$1079,AO$2)</f>
        <v>0</v>
      </c>
      <c r="AP485">
        <f>VLOOKUP($AC485,LS_Coint_BD!$B$3:$AQ$1079,AP$2)</f>
        <v>0</v>
      </c>
      <c r="AQ485">
        <f>VLOOKUP($AC485,LS_Coint_BD!$B$3:$AQ$1079,AQ$2)</f>
        <v>1.9368703327551999</v>
      </c>
      <c r="AR485">
        <f>VLOOKUP($AC485,LS_Coint_BD!$B$3:$AQ$1079,AR$2)</f>
        <v>1.9746475723936801</v>
      </c>
      <c r="AS485">
        <f>VLOOKUP($AC485,LS_Coint_BD!$B$3:$AQ$1079,AS$2)</f>
        <v>2.0909990032581298</v>
      </c>
      <c r="AT485">
        <f>VLOOKUP($AC485,LS_Coint_BD!$B$3:$AQ$1079,AT$2)</f>
        <v>2.17070601699157</v>
      </c>
      <c r="AU485">
        <f>VLOOKUP($AC485,LS_Coint_BD!$B$3:$AQ$1079,AU$2)</f>
        <v>2.6457804092996602</v>
      </c>
      <c r="AV485">
        <f>VLOOKUP($AC485,LS_Coint_BD!$B$3:$AQ$1079,AV$2)</f>
        <v>0</v>
      </c>
      <c r="AW485">
        <f>VLOOKUP($AC485,LS_Coint_BD!$B$3:$AQ$1079,AW$2)</f>
        <v>0</v>
      </c>
      <c r="AX485">
        <f>VLOOKUP($AC485,LS_Coint_BD!$B$3:$AQ$1079,AX$2)</f>
        <v>0</v>
      </c>
      <c r="AY485">
        <f>VLOOKUP($AC485,LS_Coint_BD!$B$3:$AQ$1079,AY$2)</f>
        <v>-5.5955240441107904E-15</v>
      </c>
      <c r="AZ485">
        <f>VLOOKUP($AC485,LS_Coint_BD!$B$3:$AQ$1079,AZ$2)</f>
        <v>4.6185277824406498E-15</v>
      </c>
      <c r="BA485">
        <f>VLOOKUP($AC485,LS_Coint_BD!$B$3:$AQ$1079,BA$2)</f>
        <v>-2.4513724383723502E-15</v>
      </c>
      <c r="BB485">
        <f>VLOOKUP($AC485,LS_Coint_BD!$B$3:$AQ$1079,BB$2)</f>
        <v>3.5527136788005001E-16</v>
      </c>
      <c r="BC485">
        <f>VLOOKUP($AC485,LS_Coint_BD!$B$3:$AQ$1079,BC$2)</f>
        <v>-5.6843418860807996E-16</v>
      </c>
      <c r="BD485">
        <f t="shared" si="351"/>
        <v>0</v>
      </c>
      <c r="BE485">
        <f t="shared" si="352"/>
        <v>0</v>
      </c>
      <c r="BF485">
        <f t="shared" si="353"/>
        <v>0</v>
      </c>
      <c r="BG485">
        <f t="shared" si="354"/>
        <v>-3.8737406655104056</v>
      </c>
      <c r="BH485">
        <f t="shared" si="355"/>
        <v>-3.9492951447873557</v>
      </c>
      <c r="BI485">
        <f t="shared" si="356"/>
        <v>-4.1819980065162623</v>
      </c>
      <c r="BJ485">
        <f t="shared" si="357"/>
        <v>-4.3414120339831399</v>
      </c>
      <c r="BK485">
        <f t="shared" si="358"/>
        <v>-5.2915608185993213</v>
      </c>
      <c r="BL485">
        <f t="shared" si="359"/>
        <v>0</v>
      </c>
      <c r="BN485" s="30" t="b">
        <f t="shared" si="343"/>
        <v>0</v>
      </c>
      <c r="BO485" s="30" t="b">
        <f t="shared" si="344"/>
        <v>0</v>
      </c>
      <c r="BP485" s="30" t="b">
        <f t="shared" si="345"/>
        <v>0</v>
      </c>
      <c r="BQ485" s="30" t="b">
        <f t="shared" si="346"/>
        <v>0</v>
      </c>
      <c r="BR485" s="30" t="b">
        <f t="shared" si="347"/>
        <v>0</v>
      </c>
      <c r="BS485" s="30" t="b">
        <f t="shared" si="348"/>
        <v>0</v>
      </c>
      <c r="BT485" s="30" t="b">
        <f t="shared" si="349"/>
        <v>0</v>
      </c>
      <c r="BU485" s="30" t="b">
        <f t="shared" si="350"/>
        <v>1</v>
      </c>
    </row>
    <row r="486" spans="2:73" x14ac:dyDescent="0.3">
      <c r="B486" s="17" t="str">
        <f>VLOOKUP($AC486,LS_Coint_BD!$B$3:$D$1079,2)</f>
        <v>GOLL4</v>
      </c>
      <c r="C486" s="87" t="str">
        <f>VLOOKUP($AC486,LS_Coint_BD!$B$3:$D$1079,3)</f>
        <v>MRVE3</v>
      </c>
      <c r="D486" s="68">
        <f t="shared" si="360"/>
        <v>0</v>
      </c>
      <c r="E486" s="65">
        <f t="shared" si="361"/>
        <v>0</v>
      </c>
      <c r="F486" s="69">
        <f t="shared" si="362"/>
        <v>0</v>
      </c>
      <c r="G486" s="68">
        <f t="shared" si="363"/>
        <v>0.26193489368243661</v>
      </c>
      <c r="H486" s="65">
        <f t="shared" si="364"/>
        <v>2.5749253077538485</v>
      </c>
      <c r="I486" s="69">
        <f t="shared" si="365"/>
        <v>1.7166168718358992</v>
      </c>
      <c r="J486" s="68">
        <f t="shared" si="366"/>
        <v>0.17110976952374912</v>
      </c>
      <c r="K486" s="65">
        <f t="shared" si="367"/>
        <v>2.9626882586153505</v>
      </c>
      <c r="L486" s="69">
        <f t="shared" si="368"/>
        <v>1.9751255057435668</v>
      </c>
      <c r="M486" s="68">
        <f t="shared" si="369"/>
        <v>0.14307892199041561</v>
      </c>
      <c r="N486" s="65">
        <f t="shared" si="370"/>
        <v>2.9959426728373346</v>
      </c>
      <c r="O486" s="69">
        <f t="shared" si="371"/>
        <v>1.9972951152248897</v>
      </c>
      <c r="P486" s="68">
        <f t="shared" si="372"/>
        <v>7.7491240320320287E-2</v>
      </c>
      <c r="Q486" s="65">
        <f t="shared" si="373"/>
        <v>3.044384365323086</v>
      </c>
      <c r="R486" s="69">
        <f t="shared" si="374"/>
        <v>2.0295895768820573</v>
      </c>
      <c r="S486" s="68">
        <f t="shared" si="375"/>
        <v>-0.17275905326573238</v>
      </c>
      <c r="T486" s="65">
        <f t="shared" si="376"/>
        <v>-3.1514460060612022</v>
      </c>
      <c r="U486" s="69">
        <f t="shared" si="377"/>
        <v>-2.1009640040408013</v>
      </c>
      <c r="V486" s="68">
        <f t="shared" si="378"/>
        <v>-0.43047235578097798</v>
      </c>
      <c r="W486" s="65">
        <f t="shared" si="379"/>
        <v>-3.4039806049131296</v>
      </c>
      <c r="X486" s="69">
        <f t="shared" si="380"/>
        <v>-2.2693204032754197</v>
      </c>
      <c r="Y486" s="68">
        <f t="shared" si="381"/>
        <v>0</v>
      </c>
      <c r="Z486" s="65">
        <f t="shared" si="382"/>
        <v>0</v>
      </c>
      <c r="AA486" s="69">
        <f t="shared" si="383"/>
        <v>0</v>
      </c>
      <c r="AB486" s="98">
        <f>SUMIF(BN486:BU486,"VERDADEIRO",BN$3:$BU485)</f>
        <v>0</v>
      </c>
      <c r="AC486" s="97">
        <f t="shared" si="342"/>
        <v>483</v>
      </c>
      <c r="AD486">
        <f>RTD("tryd.rtdserver",,"COT",B486,"ULT")</f>
        <v>25.09</v>
      </c>
      <c r="AE486">
        <f>RTD("tryd.rtdserver",,"COT",C486,"ULT")</f>
        <v>19.75</v>
      </c>
      <c r="AF486">
        <f>VLOOKUP($AC486,LS_Coint_BD!$B$3:$AQ$1079,AF$2)*$AD486+VLOOKUP($AC486,LS_Coint_BD!$B$3:$AQ$1079,AF$2+1)</f>
        <v>0</v>
      </c>
      <c r="AG486">
        <f>VLOOKUP($AC486,LS_Coint_BD!$B$3:$AQ$1079,AG$2)*$AD486+VLOOKUP($AC486,LS_Coint_BD!$B$3:$AQ$1079,AG$2+1)</f>
        <v>19.488065106317563</v>
      </c>
      <c r="AH486">
        <f>VLOOKUP($AC486,LS_Coint_BD!$B$3:$AQ$1079,AH$2)*$AD486+VLOOKUP($AC486,LS_Coint_BD!$B$3:$AQ$1079,AH$2+1)</f>
        <v>19.578890230476251</v>
      </c>
      <c r="AI486">
        <f>VLOOKUP($AC486,LS_Coint_BD!$B$3:$AQ$1079,AI$2)*$AD486+VLOOKUP($AC486,LS_Coint_BD!$B$3:$AQ$1079,AI$2+1)</f>
        <v>19.606921078009584</v>
      </c>
      <c r="AJ486">
        <f>VLOOKUP($AC486,LS_Coint_BD!$B$3:$AQ$1079,AJ$2)*$AD486+VLOOKUP($AC486,LS_Coint_BD!$B$3:$AQ$1079,AJ$2+1)</f>
        <v>19.67250875967968</v>
      </c>
      <c r="AK486">
        <f>VLOOKUP($AC486,LS_Coint_BD!$B$3:$AQ$1079,AK$2)*$AD486+VLOOKUP($AC486,LS_Coint_BD!$B$3:$AQ$1079,AK$2+1)</f>
        <v>19.922759053265732</v>
      </c>
      <c r="AL486">
        <f>VLOOKUP($AC486,LS_Coint_BD!$B$3:$AQ$1079,AL$2)*$AD486+VLOOKUP($AC486,LS_Coint_BD!$B$3:$AQ$1079,AL$2+1)</f>
        <v>20.180472355780978</v>
      </c>
      <c r="AM486">
        <f>VLOOKUP($AC486,LS_Coint_BD!$B$3:$AQ$1079,AM$2)*$AD486+VLOOKUP($AC486,LS_Coint_BD!$B$3:$AQ$1079,AM$2+1)</f>
        <v>0</v>
      </c>
      <c r="AN486">
        <f>VLOOKUP($AC486,LS_Coint_BD!$B$3:$AQ$1079,AN$2)</f>
        <v>0</v>
      </c>
      <c r="AO486">
        <f>VLOOKUP($AC486,LS_Coint_BD!$B$3:$AQ$1079,AO$2)</f>
        <v>0.85830843591795003</v>
      </c>
      <c r="AP486">
        <f>VLOOKUP($AC486,LS_Coint_BD!$B$3:$AQ$1079,AP$2)</f>
        <v>0.98756275287178397</v>
      </c>
      <c r="AQ486">
        <f>VLOOKUP($AC486,LS_Coint_BD!$B$3:$AQ$1079,AQ$2)</f>
        <v>0.99864755761244595</v>
      </c>
      <c r="AR486">
        <f>VLOOKUP($AC486,LS_Coint_BD!$B$3:$AQ$1079,AR$2)</f>
        <v>1.01479478844103</v>
      </c>
      <c r="AS486">
        <f>VLOOKUP($AC486,LS_Coint_BD!$B$3:$AQ$1079,AS$2)</f>
        <v>1.0504820020204</v>
      </c>
      <c r="AT486">
        <f>VLOOKUP($AC486,LS_Coint_BD!$B$3:$AQ$1079,AT$2)</f>
        <v>1.1346602016377101</v>
      </c>
      <c r="AU486">
        <f>VLOOKUP($AC486,LS_Coint_BD!$B$3:$AQ$1079,AU$2)</f>
        <v>0</v>
      </c>
      <c r="AV486">
        <f>VLOOKUP($AC486,LS_Coint_BD!$B$3:$AQ$1079,AV$2)</f>
        <v>0</v>
      </c>
      <c r="AW486">
        <f>VLOOKUP($AC486,LS_Coint_BD!$B$3:$AQ$1079,AW$2)</f>
        <v>-8.8817841970012504E-16</v>
      </c>
      <c r="AX486">
        <f>VLOOKUP($AC486,LS_Coint_BD!$B$3:$AQ$1079,AX$2)</f>
        <v>-1.0150610510858599E-15</v>
      </c>
      <c r="AY486">
        <f>VLOOKUP($AC486,LS_Coint_BD!$B$3:$AQ$1079,AY$2)</f>
        <v>-2.1760371282653101E-15</v>
      </c>
      <c r="AZ486">
        <f>VLOOKUP($AC486,LS_Coint_BD!$B$3:$AQ$1079,AZ$2)</f>
        <v>-2.5066368733759099E-15</v>
      </c>
      <c r="BA486">
        <f>VLOOKUP($AC486,LS_Coint_BD!$B$3:$AQ$1079,BA$2)</f>
        <v>-1.4210854715202001E-15</v>
      </c>
      <c r="BB486">
        <f>VLOOKUP($AC486,LS_Coint_BD!$B$3:$AQ$1079,BB$2)</f>
        <v>2.74527875180039E-16</v>
      </c>
      <c r="BC486">
        <f>VLOOKUP($AC486,LS_Coint_BD!$B$3:$AQ$1079,BC$2)</f>
        <v>0</v>
      </c>
      <c r="BD486">
        <f t="shared" si="351"/>
        <v>0</v>
      </c>
      <c r="BE486">
        <f t="shared" si="352"/>
        <v>1.7166168718358992</v>
      </c>
      <c r="BF486">
        <f t="shared" si="353"/>
        <v>1.9751255057435668</v>
      </c>
      <c r="BG486">
        <f t="shared" si="354"/>
        <v>1.9972951152248897</v>
      </c>
      <c r="BH486">
        <f t="shared" si="355"/>
        <v>2.0295895768820573</v>
      </c>
      <c r="BI486">
        <f t="shared" si="356"/>
        <v>-2.1009640040408013</v>
      </c>
      <c r="BJ486">
        <f t="shared" si="357"/>
        <v>-2.2693204032754197</v>
      </c>
      <c r="BK486">
        <f t="shared" si="358"/>
        <v>0</v>
      </c>
      <c r="BL486">
        <f t="shared" si="359"/>
        <v>0</v>
      </c>
      <c r="BN486" s="19" t="b">
        <f t="shared" si="343"/>
        <v>0</v>
      </c>
      <c r="BO486" s="19" t="b">
        <f t="shared" si="344"/>
        <v>0</v>
      </c>
      <c r="BP486" s="19" t="b">
        <f t="shared" si="345"/>
        <v>0</v>
      </c>
      <c r="BQ486" s="19" t="b">
        <f t="shared" si="346"/>
        <v>0</v>
      </c>
      <c r="BR486" s="19" t="b">
        <f t="shared" si="347"/>
        <v>0</v>
      </c>
      <c r="BS486" s="19" t="b">
        <f t="shared" si="348"/>
        <v>0</v>
      </c>
      <c r="BT486" s="19" t="b">
        <f t="shared" si="349"/>
        <v>0</v>
      </c>
      <c r="BU486" s="19" t="b">
        <f t="shared" si="350"/>
        <v>0</v>
      </c>
    </row>
    <row r="487" spans="2:73" x14ac:dyDescent="0.3">
      <c r="B487" s="17" t="str">
        <f>VLOOKUP($AC487,LS_Coint_BD!$B$3:$D$1079,2)</f>
        <v>GOLL4</v>
      </c>
      <c r="C487" s="87" t="str">
        <f>VLOOKUP($AC487,LS_Coint_BD!$B$3:$D$1079,3)</f>
        <v>MULT3</v>
      </c>
      <c r="D487" s="70">
        <f t="shared" si="360"/>
        <v>0</v>
      </c>
      <c r="E487" s="66">
        <f t="shared" si="361"/>
        <v>0</v>
      </c>
      <c r="F487" s="71">
        <f t="shared" si="362"/>
        <v>0</v>
      </c>
      <c r="G487" s="70">
        <f t="shared" si="363"/>
        <v>-1.3235342270887607</v>
      </c>
      <c r="H487" s="66">
        <f t="shared" si="364"/>
        <v>-2.9543688787403921</v>
      </c>
      <c r="I487" s="71">
        <f t="shared" si="365"/>
        <v>-1.9695792524935947</v>
      </c>
      <c r="J487" s="70">
        <f t="shared" si="366"/>
        <v>-1.354606005240047</v>
      </c>
      <c r="K487" s="66">
        <f t="shared" si="367"/>
        <v>-2.8980964571885992</v>
      </c>
      <c r="L487" s="71">
        <f t="shared" si="368"/>
        <v>-1.9320643047923995</v>
      </c>
      <c r="M487" s="70">
        <f t="shared" si="369"/>
        <v>-1.3739495721683177</v>
      </c>
      <c r="N487" s="66">
        <f t="shared" si="370"/>
        <v>-2.8295793261523228</v>
      </c>
      <c r="O487" s="71">
        <f t="shared" si="371"/>
        <v>-1.886386217434882</v>
      </c>
      <c r="P487" s="70">
        <f t="shared" si="372"/>
        <v>-1.1386302666515071</v>
      </c>
      <c r="Q487" s="66">
        <f t="shared" si="373"/>
        <v>-3.1268875297001073</v>
      </c>
      <c r="R487" s="71">
        <f t="shared" si="374"/>
        <v>-2.0845916864667382</v>
      </c>
      <c r="S487" s="70">
        <f t="shared" si="375"/>
        <v>-1.1188605415598118</v>
      </c>
      <c r="T487" s="66">
        <f t="shared" si="376"/>
        <v>-3.2713208023269003</v>
      </c>
      <c r="U487" s="71">
        <f t="shared" si="377"/>
        <v>-2.1808805348846003</v>
      </c>
      <c r="V487" s="70">
        <f t="shared" si="378"/>
        <v>-1.1105704698759631</v>
      </c>
      <c r="W487" s="66">
        <f t="shared" si="379"/>
        <v>-3.3428267716949369</v>
      </c>
      <c r="X487" s="71">
        <f t="shared" si="380"/>
        <v>-2.2285511811299581</v>
      </c>
      <c r="Y487" s="70">
        <f t="shared" si="381"/>
        <v>0</v>
      </c>
      <c r="Z487" s="66">
        <f t="shared" si="382"/>
        <v>0</v>
      </c>
      <c r="AA487" s="71">
        <f t="shared" si="383"/>
        <v>0</v>
      </c>
      <c r="AB487" s="98">
        <f>SUMIF(BN487:BU487,"VERDADEIRO",BN$3:$BU486)</f>
        <v>0</v>
      </c>
      <c r="AC487" s="97">
        <f t="shared" si="342"/>
        <v>484</v>
      </c>
      <c r="AD487">
        <f>RTD("tryd.rtdserver",,"COT",B487,"ULT")</f>
        <v>25.09</v>
      </c>
      <c r="AE487">
        <f>RTD("tryd.rtdserver",,"COT",C487,"ULT")</f>
        <v>21.84</v>
      </c>
      <c r="AF487">
        <f>VLOOKUP($AC487,LS_Coint_BD!$B$3:$AQ$1079,AF$2)*$AD487+VLOOKUP($AC487,LS_Coint_BD!$B$3:$AQ$1079,AF$2+1)</f>
        <v>0</v>
      </c>
      <c r="AG487">
        <f>VLOOKUP($AC487,LS_Coint_BD!$B$3:$AQ$1079,AG$2)*$AD487+VLOOKUP($AC487,LS_Coint_BD!$B$3:$AQ$1079,AG$2+1)</f>
        <v>23.163534227088761</v>
      </c>
      <c r="AH487">
        <f>VLOOKUP($AC487,LS_Coint_BD!$B$3:$AQ$1079,AH$2)*$AD487+VLOOKUP($AC487,LS_Coint_BD!$B$3:$AQ$1079,AH$2+1)</f>
        <v>23.194606005240047</v>
      </c>
      <c r="AI487">
        <f>VLOOKUP($AC487,LS_Coint_BD!$B$3:$AQ$1079,AI$2)*$AD487+VLOOKUP($AC487,LS_Coint_BD!$B$3:$AQ$1079,AI$2+1)</f>
        <v>23.213949572168318</v>
      </c>
      <c r="AJ487">
        <f>VLOOKUP($AC487,LS_Coint_BD!$B$3:$AQ$1079,AJ$2)*$AD487+VLOOKUP($AC487,LS_Coint_BD!$B$3:$AQ$1079,AJ$2+1)</f>
        <v>22.978630266651507</v>
      </c>
      <c r="AK487">
        <f>VLOOKUP($AC487,LS_Coint_BD!$B$3:$AQ$1079,AK$2)*$AD487+VLOOKUP($AC487,LS_Coint_BD!$B$3:$AQ$1079,AK$2+1)</f>
        <v>22.958860541559812</v>
      </c>
      <c r="AL487">
        <f>VLOOKUP($AC487,LS_Coint_BD!$B$3:$AQ$1079,AL$2)*$AD487+VLOOKUP($AC487,LS_Coint_BD!$B$3:$AQ$1079,AL$2+1)</f>
        <v>22.950570469875963</v>
      </c>
      <c r="AM487">
        <f>VLOOKUP($AC487,LS_Coint_BD!$B$3:$AQ$1079,AM$2)*$AD487+VLOOKUP($AC487,LS_Coint_BD!$B$3:$AQ$1079,AM$2+1)</f>
        <v>0</v>
      </c>
      <c r="AN487">
        <f>VLOOKUP($AC487,LS_Coint_BD!$B$3:$AQ$1079,AN$2)</f>
        <v>0</v>
      </c>
      <c r="AO487">
        <f>VLOOKUP($AC487,LS_Coint_BD!$B$3:$AQ$1079,AO$2)</f>
        <v>0.984789626246797</v>
      </c>
      <c r="AP487">
        <f>VLOOKUP($AC487,LS_Coint_BD!$B$3:$AQ$1079,AP$2)</f>
        <v>0.966032152396199</v>
      </c>
      <c r="AQ487">
        <f>VLOOKUP($AC487,LS_Coint_BD!$B$3:$AQ$1079,AQ$2)</f>
        <v>0.94319310871744</v>
      </c>
      <c r="AR487">
        <f>VLOOKUP($AC487,LS_Coint_BD!$B$3:$AQ$1079,AR$2)</f>
        <v>1.04229584323337</v>
      </c>
      <c r="AS487">
        <f>VLOOKUP($AC487,LS_Coint_BD!$B$3:$AQ$1079,AS$2)</f>
        <v>1.0904402674422999</v>
      </c>
      <c r="AT487">
        <f>VLOOKUP($AC487,LS_Coint_BD!$B$3:$AQ$1079,AT$2)</f>
        <v>1.1142755905649799</v>
      </c>
      <c r="AU487">
        <f>VLOOKUP($AC487,LS_Coint_BD!$B$3:$AQ$1079,AU$2)</f>
        <v>0</v>
      </c>
      <c r="AV487">
        <f>VLOOKUP($AC487,LS_Coint_BD!$B$3:$AQ$1079,AV$2)</f>
        <v>0</v>
      </c>
      <c r="AW487">
        <f>VLOOKUP($AC487,LS_Coint_BD!$B$3:$AQ$1079,AW$2)</f>
        <v>-7.4014868308343802E-16</v>
      </c>
      <c r="AX487">
        <f>VLOOKUP($AC487,LS_Coint_BD!$B$3:$AQ$1079,AX$2)</f>
        <v>-1.5733446291830799E-15</v>
      </c>
      <c r="AY487">
        <f>VLOOKUP($AC487,LS_Coint_BD!$B$3:$AQ$1079,AY$2)</f>
        <v>-2.1094237467878002E-15</v>
      </c>
      <c r="AZ487">
        <f>VLOOKUP($AC487,LS_Coint_BD!$B$3:$AQ$1079,AZ$2)</f>
        <v>1.8158314358313702E-15</v>
      </c>
      <c r="BA487">
        <f>VLOOKUP($AC487,LS_Coint_BD!$B$3:$AQ$1079,BA$2)</f>
        <v>-2.8421709430403998E-16</v>
      </c>
      <c r="BB487">
        <f>VLOOKUP($AC487,LS_Coint_BD!$B$3:$AQ$1079,BB$2)</f>
        <v>1.7602081408602501E-15</v>
      </c>
      <c r="BC487">
        <f>VLOOKUP($AC487,LS_Coint_BD!$B$3:$AQ$1079,BC$2)</f>
        <v>0</v>
      </c>
      <c r="BD487">
        <f t="shared" si="351"/>
        <v>0</v>
      </c>
      <c r="BE487">
        <f t="shared" si="352"/>
        <v>-1.9695792524935947</v>
      </c>
      <c r="BF487">
        <f t="shared" si="353"/>
        <v>-1.9320643047923995</v>
      </c>
      <c r="BG487">
        <f t="shared" si="354"/>
        <v>-1.886386217434882</v>
      </c>
      <c r="BH487">
        <f t="shared" si="355"/>
        <v>-2.0845916864667382</v>
      </c>
      <c r="BI487">
        <f t="shared" si="356"/>
        <v>-2.1808805348846003</v>
      </c>
      <c r="BJ487">
        <f t="shared" si="357"/>
        <v>-2.2285511811299581</v>
      </c>
      <c r="BK487">
        <f t="shared" si="358"/>
        <v>0</v>
      </c>
      <c r="BL487">
        <f t="shared" si="359"/>
        <v>0</v>
      </c>
      <c r="BN487" s="30" t="b">
        <f t="shared" si="343"/>
        <v>0</v>
      </c>
      <c r="BO487" s="30" t="b">
        <f t="shared" si="344"/>
        <v>0</v>
      </c>
      <c r="BP487" s="30" t="b">
        <f t="shared" si="345"/>
        <v>0</v>
      </c>
      <c r="BQ487" s="30" t="b">
        <f t="shared" si="346"/>
        <v>0</v>
      </c>
      <c r="BR487" s="30" t="b">
        <f t="shared" si="347"/>
        <v>0</v>
      </c>
      <c r="BS487" s="30" t="b">
        <f t="shared" si="348"/>
        <v>0</v>
      </c>
      <c r="BT487" s="30" t="b">
        <f t="shared" si="349"/>
        <v>0</v>
      </c>
      <c r="BU487" s="30" t="b">
        <f t="shared" si="350"/>
        <v>0</v>
      </c>
    </row>
    <row r="488" spans="2:73" x14ac:dyDescent="0.3">
      <c r="B488" s="17" t="str">
        <f>VLOOKUP($AC488,LS_Coint_BD!$B$3:$D$1079,2)</f>
        <v>HAPV3</v>
      </c>
      <c r="C488" s="87" t="str">
        <f>VLOOKUP($AC488,LS_Coint_BD!$B$3:$D$1079,3)</f>
        <v>ABEV3</v>
      </c>
      <c r="D488" s="68">
        <f t="shared" si="360"/>
        <v>-0.90686255673721305</v>
      </c>
      <c r="E488" s="65">
        <f t="shared" si="361"/>
        <v>-2.208984188926816</v>
      </c>
      <c r="F488" s="69">
        <f t="shared" si="362"/>
        <v>-1.4726561259512108</v>
      </c>
      <c r="G488" s="68">
        <f t="shared" si="363"/>
        <v>-0.91684715815662088</v>
      </c>
      <c r="H488" s="65">
        <f t="shared" si="364"/>
        <v>-2.1348980925230134</v>
      </c>
      <c r="I488" s="69">
        <f t="shared" si="365"/>
        <v>-1.4232653950153422</v>
      </c>
      <c r="J488" s="68">
        <f t="shared" si="366"/>
        <v>-0.80678459557100624</v>
      </c>
      <c r="K488" s="65">
        <f t="shared" si="367"/>
        <v>-2.3193739517319489</v>
      </c>
      <c r="L488" s="69">
        <f t="shared" si="368"/>
        <v>-1.5462493011546325</v>
      </c>
      <c r="M488" s="68">
        <f t="shared" si="369"/>
        <v>0</v>
      </c>
      <c r="N488" s="65">
        <f t="shared" si="370"/>
        <v>0</v>
      </c>
      <c r="O488" s="69">
        <f t="shared" si="371"/>
        <v>0</v>
      </c>
      <c r="P488" s="68">
        <f t="shared" si="372"/>
        <v>-0.60014711264583909</v>
      </c>
      <c r="Q488" s="65">
        <f t="shared" si="373"/>
        <v>-2.335525836003618</v>
      </c>
      <c r="R488" s="69">
        <f t="shared" si="374"/>
        <v>-1.557017224002412</v>
      </c>
      <c r="S488" s="68">
        <f t="shared" si="375"/>
        <v>-0.72960026164809832</v>
      </c>
      <c r="T488" s="65">
        <f t="shared" si="376"/>
        <v>-2.2793391915128041</v>
      </c>
      <c r="U488" s="69">
        <f t="shared" si="377"/>
        <v>-1.5195594610085359</v>
      </c>
      <c r="V488" s="68">
        <f t="shared" si="378"/>
        <v>-0.45924934006818319</v>
      </c>
      <c r="W488" s="65">
        <f t="shared" si="379"/>
        <v>-2.293753099084173</v>
      </c>
      <c r="X488" s="69">
        <f t="shared" si="380"/>
        <v>-1.5291687327227821</v>
      </c>
      <c r="Y488" s="68">
        <f t="shared" si="381"/>
        <v>-0.35467334858281774</v>
      </c>
      <c r="Z488" s="65">
        <f t="shared" si="382"/>
        <v>-3.6974607836318407</v>
      </c>
      <c r="AA488" s="69">
        <f t="shared" si="383"/>
        <v>-2.4649738557545606</v>
      </c>
      <c r="AB488" s="98">
        <f>SUMIF(BN488:BU488,"VERDADEIRO",BN$3:$BU487)</f>
        <v>0</v>
      </c>
      <c r="AC488" s="97">
        <f t="shared" si="342"/>
        <v>485</v>
      </c>
      <c r="AD488">
        <f>RTD("tryd.rtdserver",,"COT",B488,"ULT")</f>
        <v>17.850000000000001</v>
      </c>
      <c r="AE488">
        <f>RTD("tryd.rtdserver",,"COT",C488,"ULT")</f>
        <v>15.52</v>
      </c>
      <c r="AF488">
        <f>VLOOKUP($AC488,LS_Coint_BD!$B$3:$AQ$1079,AF$2)*$AD488+VLOOKUP($AC488,LS_Coint_BD!$B$3:$AQ$1079,AF$2+1)</f>
        <v>16.426862556737213</v>
      </c>
      <c r="AG488">
        <f>VLOOKUP($AC488,LS_Coint_BD!$B$3:$AQ$1079,AG$2)*$AD488+VLOOKUP($AC488,LS_Coint_BD!$B$3:$AQ$1079,AG$2+1)</f>
        <v>16.43684715815662</v>
      </c>
      <c r="AH488">
        <f>VLOOKUP($AC488,LS_Coint_BD!$B$3:$AQ$1079,AH$2)*$AD488+VLOOKUP($AC488,LS_Coint_BD!$B$3:$AQ$1079,AH$2+1)</f>
        <v>16.326784595571006</v>
      </c>
      <c r="AI488">
        <f>VLOOKUP($AC488,LS_Coint_BD!$B$3:$AQ$1079,AI$2)*$AD488+VLOOKUP($AC488,LS_Coint_BD!$B$3:$AQ$1079,AI$2+1)</f>
        <v>0</v>
      </c>
      <c r="AJ488">
        <f>VLOOKUP($AC488,LS_Coint_BD!$B$3:$AQ$1079,AJ$2)*$AD488+VLOOKUP($AC488,LS_Coint_BD!$B$3:$AQ$1079,AJ$2+1)</f>
        <v>16.120147112645839</v>
      </c>
      <c r="AK488">
        <f>VLOOKUP($AC488,LS_Coint_BD!$B$3:$AQ$1079,AK$2)*$AD488+VLOOKUP($AC488,LS_Coint_BD!$B$3:$AQ$1079,AK$2+1)</f>
        <v>16.249600261648098</v>
      </c>
      <c r="AL488">
        <f>VLOOKUP($AC488,LS_Coint_BD!$B$3:$AQ$1079,AL$2)*$AD488+VLOOKUP($AC488,LS_Coint_BD!$B$3:$AQ$1079,AL$2+1)</f>
        <v>15.979249340068183</v>
      </c>
      <c r="AM488">
        <f>VLOOKUP($AC488,LS_Coint_BD!$B$3:$AQ$1079,AM$2)*$AD488+VLOOKUP($AC488,LS_Coint_BD!$B$3:$AQ$1079,AM$2+1)</f>
        <v>15.874673348582817</v>
      </c>
      <c r="AN488">
        <f>VLOOKUP($AC488,LS_Coint_BD!$B$3:$AQ$1079,AN$2)</f>
        <v>0.73632806297560505</v>
      </c>
      <c r="AO488">
        <f>VLOOKUP($AC488,LS_Coint_BD!$B$3:$AQ$1079,AO$2)</f>
        <v>0.711632697507671</v>
      </c>
      <c r="AP488">
        <f>VLOOKUP($AC488,LS_Coint_BD!$B$3:$AQ$1079,AP$2)</f>
        <v>0.77312465057731605</v>
      </c>
      <c r="AQ488">
        <f>VLOOKUP($AC488,LS_Coint_BD!$B$3:$AQ$1079,AQ$2)</f>
        <v>0</v>
      </c>
      <c r="AR488">
        <f>VLOOKUP($AC488,LS_Coint_BD!$B$3:$AQ$1079,AR$2)</f>
        <v>0.77850861200120602</v>
      </c>
      <c r="AS488">
        <f>VLOOKUP($AC488,LS_Coint_BD!$B$3:$AQ$1079,AS$2)</f>
        <v>0.75977973050426795</v>
      </c>
      <c r="AT488">
        <f>VLOOKUP($AC488,LS_Coint_BD!$B$3:$AQ$1079,AT$2)</f>
        <v>0.76458436636139104</v>
      </c>
      <c r="AU488">
        <f>VLOOKUP($AC488,LS_Coint_BD!$B$3:$AQ$1079,AU$2)</f>
        <v>1.2324869278772801</v>
      </c>
      <c r="AV488">
        <f>VLOOKUP($AC488,LS_Coint_BD!$B$3:$AQ$1079,AV$2)</f>
        <v>-6.2172489379008802E-16</v>
      </c>
      <c r="AW488">
        <f>VLOOKUP($AC488,LS_Coint_BD!$B$3:$AQ$1079,AW$2)</f>
        <v>-2.5165055224836901E-16</v>
      </c>
      <c r="AX488">
        <f>VLOOKUP($AC488,LS_Coint_BD!$B$3:$AQ$1079,AX$2)</f>
        <v>-3.4258310474147699E-16</v>
      </c>
      <c r="AY488">
        <f>VLOOKUP($AC488,LS_Coint_BD!$B$3:$AQ$1079,AY$2)</f>
        <v>0</v>
      </c>
      <c r="AZ488">
        <f>VLOOKUP($AC488,LS_Coint_BD!$B$3:$AQ$1079,AZ$2)</f>
        <v>-1.0855514018557101E-16</v>
      </c>
      <c r="BA488">
        <f>VLOOKUP($AC488,LS_Coint_BD!$B$3:$AQ$1079,BA$2)</f>
        <v>-7.1054273576009995E-17</v>
      </c>
      <c r="BB488">
        <f>VLOOKUP($AC488,LS_Coint_BD!$B$3:$AQ$1079,BB$2)</f>
        <v>-3.2297397080004503E-17</v>
      </c>
      <c r="BC488">
        <f>VLOOKUP($AC488,LS_Coint_BD!$B$3:$AQ$1079,BC$2)</f>
        <v>-3.1263880373444401E-16</v>
      </c>
      <c r="BD488">
        <f t="shared" si="351"/>
        <v>-1.4726561259512108</v>
      </c>
      <c r="BE488">
        <f t="shared" si="352"/>
        <v>-1.4232653950153422</v>
      </c>
      <c r="BF488">
        <f t="shared" si="353"/>
        <v>-1.5462493011546325</v>
      </c>
      <c r="BG488">
        <f t="shared" si="354"/>
        <v>0</v>
      </c>
      <c r="BH488">
        <f t="shared" si="355"/>
        <v>-1.557017224002412</v>
      </c>
      <c r="BI488">
        <f t="shared" si="356"/>
        <v>-1.5195594610085359</v>
      </c>
      <c r="BJ488">
        <f t="shared" si="357"/>
        <v>-1.5291687327227821</v>
      </c>
      <c r="BK488">
        <f t="shared" si="358"/>
        <v>-2.4649738557545606</v>
      </c>
      <c r="BL488">
        <f t="shared" si="359"/>
        <v>-1.4726561259512094</v>
      </c>
      <c r="BN488" s="19" t="b">
        <f t="shared" si="343"/>
        <v>0</v>
      </c>
      <c r="BO488" s="19" t="b">
        <f t="shared" si="344"/>
        <v>0</v>
      </c>
      <c r="BP488" s="19" t="b">
        <f t="shared" si="345"/>
        <v>0</v>
      </c>
      <c r="BQ488" s="19" t="b">
        <f t="shared" si="346"/>
        <v>0</v>
      </c>
      <c r="BR488" s="19" t="b">
        <f t="shared" si="347"/>
        <v>0</v>
      </c>
      <c r="BS488" s="19" t="b">
        <f t="shared" si="348"/>
        <v>0</v>
      </c>
      <c r="BT488" s="19" t="b">
        <f t="shared" si="349"/>
        <v>0</v>
      </c>
      <c r="BU488" s="19" t="b">
        <f t="shared" si="350"/>
        <v>0</v>
      </c>
    </row>
    <row r="489" spans="2:73" x14ac:dyDescent="0.3">
      <c r="B489" s="17" t="str">
        <f>VLOOKUP($AC489,LS_Coint_BD!$B$3:$D$1079,2)</f>
        <v>HAPV3</v>
      </c>
      <c r="C489" s="87" t="str">
        <f>VLOOKUP($AC489,LS_Coint_BD!$B$3:$D$1079,3)</f>
        <v>BRDT3</v>
      </c>
      <c r="D489" s="70">
        <f t="shared" si="360"/>
        <v>-0.20820399533393541</v>
      </c>
      <c r="E489" s="66">
        <f t="shared" si="361"/>
        <v>-2.4722365985471875</v>
      </c>
      <c r="F489" s="71">
        <f t="shared" si="362"/>
        <v>-1.6481577323647918</v>
      </c>
      <c r="G489" s="70">
        <f t="shared" si="363"/>
        <v>-8.1289723215355991E-2</v>
      </c>
      <c r="H489" s="66">
        <f t="shared" si="364"/>
        <v>-2.5232441469056663</v>
      </c>
      <c r="I489" s="71">
        <f t="shared" si="365"/>
        <v>-1.6821627646037776</v>
      </c>
      <c r="J489" s="70">
        <f t="shared" si="366"/>
        <v>2.9829859207996634E-2</v>
      </c>
      <c r="K489" s="66">
        <f t="shared" si="367"/>
        <v>2.7031388368972475</v>
      </c>
      <c r="L489" s="71">
        <f t="shared" si="368"/>
        <v>1.8020925579314984</v>
      </c>
      <c r="M489" s="70">
        <f t="shared" si="369"/>
        <v>0.11269544076183635</v>
      </c>
      <c r="N489" s="66">
        <f t="shared" si="370"/>
        <v>2.6255095926446894</v>
      </c>
      <c r="O489" s="71">
        <f t="shared" si="371"/>
        <v>1.750339728429793</v>
      </c>
      <c r="P489" s="70">
        <f t="shared" si="372"/>
        <v>1.9381185552933999E-2</v>
      </c>
      <c r="Q489" s="66">
        <f t="shared" si="373"/>
        <v>2.8203187523732529</v>
      </c>
      <c r="R489" s="71">
        <f t="shared" si="374"/>
        <v>1.8802125015821685</v>
      </c>
      <c r="S489" s="70">
        <f t="shared" si="375"/>
        <v>-0.58252102218773061</v>
      </c>
      <c r="T489" s="66">
        <f t="shared" si="376"/>
        <v>-3.3822726659052309</v>
      </c>
      <c r="U489" s="71">
        <f t="shared" si="377"/>
        <v>-2.2548484439368206</v>
      </c>
      <c r="V489" s="70">
        <f t="shared" si="378"/>
        <v>-1.5083862384344933</v>
      </c>
      <c r="W489" s="66">
        <f t="shared" si="379"/>
        <v>-4.1357601796224612</v>
      </c>
      <c r="X489" s="71">
        <f t="shared" si="380"/>
        <v>-2.757173453081641</v>
      </c>
      <c r="Y489" s="70">
        <f t="shared" si="381"/>
        <v>0</v>
      </c>
      <c r="Z489" s="66">
        <f t="shared" si="382"/>
        <v>0</v>
      </c>
      <c r="AA489" s="71">
        <f t="shared" si="383"/>
        <v>0</v>
      </c>
      <c r="AB489" s="98">
        <f>SUMIF(BN489:BU489,"VERDADEIRO",BN$3:$BU488)</f>
        <v>0</v>
      </c>
      <c r="AC489" s="97">
        <f t="shared" si="342"/>
        <v>486</v>
      </c>
      <c r="AD489">
        <f>RTD("tryd.rtdserver",,"COT",B489,"ULT")</f>
        <v>17.850000000000001</v>
      </c>
      <c r="AE489">
        <f>RTD("tryd.rtdserver",,"COT",C489,"ULT")</f>
        <v>22.48</v>
      </c>
      <c r="AF489">
        <f>VLOOKUP($AC489,LS_Coint_BD!$B$3:$AQ$1079,AF$2)*$AD489+VLOOKUP($AC489,LS_Coint_BD!$B$3:$AQ$1079,AF$2+1)</f>
        <v>22.688203995333936</v>
      </c>
      <c r="AG489">
        <f>VLOOKUP($AC489,LS_Coint_BD!$B$3:$AQ$1079,AG$2)*$AD489+VLOOKUP($AC489,LS_Coint_BD!$B$3:$AQ$1079,AG$2+1)</f>
        <v>22.561289723215356</v>
      </c>
      <c r="AH489">
        <f>VLOOKUP($AC489,LS_Coint_BD!$B$3:$AQ$1079,AH$2)*$AD489+VLOOKUP($AC489,LS_Coint_BD!$B$3:$AQ$1079,AH$2+1)</f>
        <v>22.450170140792004</v>
      </c>
      <c r="AI489">
        <f>VLOOKUP($AC489,LS_Coint_BD!$B$3:$AQ$1079,AI$2)*$AD489+VLOOKUP($AC489,LS_Coint_BD!$B$3:$AQ$1079,AI$2+1)</f>
        <v>22.367304559238164</v>
      </c>
      <c r="AJ489">
        <f>VLOOKUP($AC489,LS_Coint_BD!$B$3:$AQ$1079,AJ$2)*$AD489+VLOOKUP($AC489,LS_Coint_BD!$B$3:$AQ$1079,AJ$2+1)</f>
        <v>22.460618814447066</v>
      </c>
      <c r="AK489">
        <f>VLOOKUP($AC489,LS_Coint_BD!$B$3:$AQ$1079,AK$2)*$AD489+VLOOKUP($AC489,LS_Coint_BD!$B$3:$AQ$1079,AK$2+1)</f>
        <v>23.062521022187731</v>
      </c>
      <c r="AL489">
        <f>VLOOKUP($AC489,LS_Coint_BD!$B$3:$AQ$1079,AL$2)*$AD489+VLOOKUP($AC489,LS_Coint_BD!$B$3:$AQ$1079,AL$2+1)</f>
        <v>23.988386238434494</v>
      </c>
      <c r="AM489">
        <f>VLOOKUP($AC489,LS_Coint_BD!$B$3:$AQ$1079,AM$2)*$AD489+VLOOKUP($AC489,LS_Coint_BD!$B$3:$AQ$1079,AM$2+1)</f>
        <v>0</v>
      </c>
      <c r="AN489">
        <f>VLOOKUP($AC489,LS_Coint_BD!$B$3:$AQ$1079,AN$2)</f>
        <v>0.82407886618239601</v>
      </c>
      <c r="AO489">
        <f>VLOOKUP($AC489,LS_Coint_BD!$B$3:$AQ$1079,AO$2)</f>
        <v>0.84108138230189</v>
      </c>
      <c r="AP489">
        <f>VLOOKUP($AC489,LS_Coint_BD!$B$3:$AQ$1079,AP$2)</f>
        <v>0.90104627896574896</v>
      </c>
      <c r="AQ489">
        <f>VLOOKUP($AC489,LS_Coint_BD!$B$3:$AQ$1079,AQ$2)</f>
        <v>0.87516986421489695</v>
      </c>
      <c r="AR489">
        <f>VLOOKUP($AC489,LS_Coint_BD!$B$3:$AQ$1079,AR$2)</f>
        <v>0.94010625079108401</v>
      </c>
      <c r="AS489">
        <f>VLOOKUP($AC489,LS_Coint_BD!$B$3:$AQ$1079,AS$2)</f>
        <v>1.1274242219684101</v>
      </c>
      <c r="AT489">
        <f>VLOOKUP($AC489,LS_Coint_BD!$B$3:$AQ$1079,AT$2)</f>
        <v>1.37858672654082</v>
      </c>
      <c r="AU489">
        <f>VLOOKUP($AC489,LS_Coint_BD!$B$3:$AQ$1079,AU$2)</f>
        <v>0</v>
      </c>
      <c r="AV489">
        <f>VLOOKUP($AC489,LS_Coint_BD!$B$3:$AQ$1079,AV$2)</f>
        <v>2.8421709430403998E-16</v>
      </c>
      <c r="AW489">
        <f>VLOOKUP($AC489,LS_Coint_BD!$B$3:$AQ$1079,AW$2)</f>
        <v>2.3980817331903399E-15</v>
      </c>
      <c r="AX489">
        <f>VLOOKUP($AC489,LS_Coint_BD!$B$3:$AQ$1079,AX$2)</f>
        <v>4.5677747298863599E-16</v>
      </c>
      <c r="AY489">
        <f>VLOOKUP($AC489,LS_Coint_BD!$B$3:$AQ$1079,AY$2)</f>
        <v>-7.9936057773011302E-16</v>
      </c>
      <c r="AZ489">
        <f>VLOOKUP($AC489,LS_Coint_BD!$B$3:$AQ$1079,AZ$2)</f>
        <v>4.7369515717340002E-16</v>
      </c>
      <c r="BA489">
        <f>VLOOKUP($AC489,LS_Coint_BD!$B$3:$AQ$1079,BA$2)</f>
        <v>-3.5527136788005001E-16</v>
      </c>
      <c r="BB489">
        <f>VLOOKUP($AC489,LS_Coint_BD!$B$3:$AQ$1079,BB$2)</f>
        <v>-6.7824533868009596E-16</v>
      </c>
      <c r="BC489">
        <f>VLOOKUP($AC489,LS_Coint_BD!$B$3:$AQ$1079,BC$2)</f>
        <v>0</v>
      </c>
      <c r="BD489">
        <f t="shared" si="351"/>
        <v>-1.6481577323647918</v>
      </c>
      <c r="BE489">
        <f t="shared" si="352"/>
        <v>-1.6821627646037776</v>
      </c>
      <c r="BF489">
        <f t="shared" si="353"/>
        <v>1.8020925579314984</v>
      </c>
      <c r="BG489">
        <f t="shared" si="354"/>
        <v>1.750339728429793</v>
      </c>
      <c r="BH489">
        <f t="shared" si="355"/>
        <v>1.8802125015821685</v>
      </c>
      <c r="BI489">
        <f t="shared" si="356"/>
        <v>-2.2548484439368206</v>
      </c>
      <c r="BJ489">
        <f t="shared" si="357"/>
        <v>-2.757173453081641</v>
      </c>
      <c r="BK489">
        <f t="shared" si="358"/>
        <v>0</v>
      </c>
      <c r="BL489">
        <f t="shared" si="359"/>
        <v>-1.6481577323647911</v>
      </c>
      <c r="BN489" s="30" t="b">
        <f t="shared" si="343"/>
        <v>0</v>
      </c>
      <c r="BO489" s="30" t="b">
        <f t="shared" si="344"/>
        <v>0</v>
      </c>
      <c r="BP489" s="30" t="b">
        <f t="shared" si="345"/>
        <v>0</v>
      </c>
      <c r="BQ489" s="30" t="b">
        <f t="shared" si="346"/>
        <v>0</v>
      </c>
      <c r="BR489" s="30" t="b">
        <f t="shared" si="347"/>
        <v>0</v>
      </c>
      <c r="BS489" s="30" t="b">
        <f t="shared" si="348"/>
        <v>0</v>
      </c>
      <c r="BT489" s="30" t="b">
        <f t="shared" si="349"/>
        <v>0</v>
      </c>
      <c r="BU489" s="30" t="b">
        <f t="shared" si="350"/>
        <v>0</v>
      </c>
    </row>
    <row r="490" spans="2:73" x14ac:dyDescent="0.3">
      <c r="B490" s="17" t="str">
        <f>VLOOKUP($AC490,LS_Coint_BD!$B$3:$D$1079,2)</f>
        <v>HAPV3</v>
      </c>
      <c r="C490" s="87" t="str">
        <f>VLOOKUP($AC490,LS_Coint_BD!$B$3:$D$1079,3)</f>
        <v>BRML3</v>
      </c>
      <c r="D490" s="68">
        <f t="shared" si="360"/>
        <v>0</v>
      </c>
      <c r="E490" s="65">
        <f t="shared" si="361"/>
        <v>0</v>
      </c>
      <c r="F490" s="69">
        <f t="shared" si="362"/>
        <v>0</v>
      </c>
      <c r="G490" s="68">
        <f t="shared" si="363"/>
        <v>-0.10566015872289469</v>
      </c>
      <c r="H490" s="65">
        <f t="shared" si="364"/>
        <v>-1.852807040285904</v>
      </c>
      <c r="I490" s="69">
        <f t="shared" si="365"/>
        <v>-1.235204693523936</v>
      </c>
      <c r="J490" s="68">
        <f t="shared" si="366"/>
        <v>0</v>
      </c>
      <c r="K490" s="65">
        <f t="shared" si="367"/>
        <v>0</v>
      </c>
      <c r="L490" s="69">
        <f t="shared" si="368"/>
        <v>0</v>
      </c>
      <c r="M490" s="68">
        <f t="shared" si="369"/>
        <v>0</v>
      </c>
      <c r="N490" s="65">
        <f t="shared" si="370"/>
        <v>0</v>
      </c>
      <c r="O490" s="69">
        <f t="shared" si="371"/>
        <v>0</v>
      </c>
      <c r="P490" s="68">
        <f t="shared" si="372"/>
        <v>0.13899824319572751</v>
      </c>
      <c r="Q490" s="65">
        <f t="shared" si="373"/>
        <v>2.2807496372146905</v>
      </c>
      <c r="R490" s="69">
        <f t="shared" si="374"/>
        <v>1.520499758143127</v>
      </c>
      <c r="S490" s="68">
        <f t="shared" si="375"/>
        <v>-6.3395613030010622E-2</v>
      </c>
      <c r="T490" s="65">
        <f t="shared" si="376"/>
        <v>-2.4023976023516411</v>
      </c>
      <c r="U490" s="69">
        <f t="shared" si="377"/>
        <v>-1.6015984015677609</v>
      </c>
      <c r="V490" s="68">
        <f t="shared" si="378"/>
        <v>-0.17041537635810045</v>
      </c>
      <c r="W490" s="65">
        <f t="shared" si="379"/>
        <v>-2.4373157057338952</v>
      </c>
      <c r="X490" s="69">
        <f t="shared" si="380"/>
        <v>-1.6248771371559303</v>
      </c>
      <c r="Y490" s="68">
        <f t="shared" si="381"/>
        <v>2.5613541065315104E-2</v>
      </c>
      <c r="Z490" s="65">
        <f t="shared" si="382"/>
        <v>7.4175976726879185</v>
      </c>
      <c r="AA490" s="69">
        <f t="shared" si="383"/>
        <v>4.9450651151252787</v>
      </c>
      <c r="AB490" s="98">
        <f>SUMIF(BN490:BU490,"VERDADEIRO",BN$3:$BU489)</f>
        <v>0</v>
      </c>
      <c r="AC490" s="97">
        <f t="shared" si="342"/>
        <v>487</v>
      </c>
      <c r="AD490">
        <f>RTD("tryd.rtdserver",,"COT",B490,"ULT")</f>
        <v>17.850000000000001</v>
      </c>
      <c r="AE490">
        <f>RTD("tryd.rtdserver",,"COT",C490,"ULT")</f>
        <v>9.83</v>
      </c>
      <c r="AF490">
        <f>VLOOKUP($AC490,LS_Coint_BD!$B$3:$AQ$1079,AF$2)*$AD490+VLOOKUP($AC490,LS_Coint_BD!$B$3:$AQ$1079,AF$2+1)</f>
        <v>0</v>
      </c>
      <c r="AG490">
        <f>VLOOKUP($AC490,LS_Coint_BD!$B$3:$AQ$1079,AG$2)*$AD490+VLOOKUP($AC490,LS_Coint_BD!$B$3:$AQ$1079,AG$2+1)</f>
        <v>9.9356601587228948</v>
      </c>
      <c r="AH490">
        <f>VLOOKUP($AC490,LS_Coint_BD!$B$3:$AQ$1079,AH$2)*$AD490+VLOOKUP($AC490,LS_Coint_BD!$B$3:$AQ$1079,AH$2+1)</f>
        <v>0</v>
      </c>
      <c r="AI490">
        <f>VLOOKUP($AC490,LS_Coint_BD!$B$3:$AQ$1079,AI$2)*$AD490+VLOOKUP($AC490,LS_Coint_BD!$B$3:$AQ$1079,AI$2+1)</f>
        <v>0</v>
      </c>
      <c r="AJ490">
        <f>VLOOKUP($AC490,LS_Coint_BD!$B$3:$AQ$1079,AJ$2)*$AD490+VLOOKUP($AC490,LS_Coint_BD!$B$3:$AQ$1079,AJ$2+1)</f>
        <v>9.6910017568042726</v>
      </c>
      <c r="AK490">
        <f>VLOOKUP($AC490,LS_Coint_BD!$B$3:$AQ$1079,AK$2)*$AD490+VLOOKUP($AC490,LS_Coint_BD!$B$3:$AQ$1079,AK$2+1)</f>
        <v>9.8933956130300107</v>
      </c>
      <c r="AL490">
        <f>VLOOKUP($AC490,LS_Coint_BD!$B$3:$AQ$1079,AL$2)*$AD490+VLOOKUP($AC490,LS_Coint_BD!$B$3:$AQ$1079,AL$2+1)</f>
        <v>10.000415376358101</v>
      </c>
      <c r="AM490">
        <f>VLOOKUP($AC490,LS_Coint_BD!$B$3:$AQ$1079,AM$2)*$AD490+VLOOKUP($AC490,LS_Coint_BD!$B$3:$AQ$1079,AM$2+1)</f>
        <v>9.804386458934685</v>
      </c>
      <c r="AN490">
        <f>VLOOKUP($AC490,LS_Coint_BD!$B$3:$AQ$1079,AN$2)</f>
        <v>0</v>
      </c>
      <c r="AO490">
        <f>VLOOKUP($AC490,LS_Coint_BD!$B$3:$AQ$1079,AO$2)</f>
        <v>0.61760234676196801</v>
      </c>
      <c r="AP490">
        <f>VLOOKUP($AC490,LS_Coint_BD!$B$3:$AQ$1079,AP$2)</f>
        <v>0</v>
      </c>
      <c r="AQ490">
        <f>VLOOKUP($AC490,LS_Coint_BD!$B$3:$AQ$1079,AQ$2)</f>
        <v>0</v>
      </c>
      <c r="AR490">
        <f>VLOOKUP($AC490,LS_Coint_BD!$B$3:$AQ$1079,AR$2)</f>
        <v>0.76024987907156305</v>
      </c>
      <c r="AS490">
        <f>VLOOKUP($AC490,LS_Coint_BD!$B$3:$AQ$1079,AS$2)</f>
        <v>0.800799200783881</v>
      </c>
      <c r="AT490">
        <f>VLOOKUP($AC490,LS_Coint_BD!$B$3:$AQ$1079,AT$2)</f>
        <v>0.81243856857796504</v>
      </c>
      <c r="AU490">
        <f>VLOOKUP($AC490,LS_Coint_BD!$B$3:$AQ$1079,AU$2)</f>
        <v>2.4725325575626398</v>
      </c>
      <c r="AV490">
        <f>VLOOKUP($AC490,LS_Coint_BD!$B$3:$AQ$1079,AV$2)</f>
        <v>0</v>
      </c>
      <c r="AW490">
        <f>VLOOKUP($AC490,LS_Coint_BD!$B$3:$AQ$1079,AW$2)</f>
        <v>-4.4408920985006301E-17</v>
      </c>
      <c r="AX490">
        <f>VLOOKUP($AC490,LS_Coint_BD!$B$3:$AQ$1079,AX$2)</f>
        <v>0</v>
      </c>
      <c r="AY490">
        <f>VLOOKUP($AC490,LS_Coint_BD!$B$3:$AQ$1079,AY$2)</f>
        <v>0</v>
      </c>
      <c r="AZ490">
        <f>VLOOKUP($AC490,LS_Coint_BD!$B$3:$AQ$1079,AZ$2)</f>
        <v>9.4739031434680004E-16</v>
      </c>
      <c r="BA490">
        <f>VLOOKUP($AC490,LS_Coint_BD!$B$3:$AQ$1079,BA$2)</f>
        <v>1.1723955140041701E-15</v>
      </c>
      <c r="BB490">
        <f>VLOOKUP($AC490,LS_Coint_BD!$B$3:$AQ$1079,BB$2)</f>
        <v>-1.9378438248002699E-16</v>
      </c>
      <c r="BC490">
        <f>VLOOKUP($AC490,LS_Coint_BD!$B$3:$AQ$1079,BC$2)</f>
        <v>-6.82121026329696E-16</v>
      </c>
      <c r="BD490">
        <f t="shared" si="351"/>
        <v>0</v>
      </c>
      <c r="BE490">
        <f t="shared" si="352"/>
        <v>-1.235204693523936</v>
      </c>
      <c r="BF490">
        <f t="shared" si="353"/>
        <v>0</v>
      </c>
      <c r="BG490">
        <f t="shared" si="354"/>
        <v>0</v>
      </c>
      <c r="BH490">
        <f t="shared" si="355"/>
        <v>1.520499758143127</v>
      </c>
      <c r="BI490">
        <f t="shared" si="356"/>
        <v>-1.6015984015677609</v>
      </c>
      <c r="BJ490">
        <f t="shared" si="357"/>
        <v>-1.6248771371559303</v>
      </c>
      <c r="BK490">
        <f t="shared" si="358"/>
        <v>4.9450651151252787</v>
      </c>
      <c r="BL490">
        <f t="shared" si="359"/>
        <v>0</v>
      </c>
      <c r="BN490" s="19" t="b">
        <f t="shared" si="343"/>
        <v>0</v>
      </c>
      <c r="BO490" s="19" t="b">
        <f t="shared" si="344"/>
        <v>0</v>
      </c>
      <c r="BP490" s="19" t="b">
        <f t="shared" si="345"/>
        <v>0</v>
      </c>
      <c r="BQ490" s="19" t="b">
        <f t="shared" si="346"/>
        <v>0</v>
      </c>
      <c r="BR490" s="19" t="b">
        <f t="shared" si="347"/>
        <v>0</v>
      </c>
      <c r="BS490" s="19" t="b">
        <f t="shared" si="348"/>
        <v>0</v>
      </c>
      <c r="BT490" s="19" t="b">
        <f t="shared" si="349"/>
        <v>0</v>
      </c>
      <c r="BU490" s="19" t="b">
        <f t="shared" si="350"/>
        <v>0</v>
      </c>
    </row>
    <row r="491" spans="2:73" x14ac:dyDescent="0.3">
      <c r="B491" s="17" t="str">
        <f>VLOOKUP($AC491,LS_Coint_BD!$B$3:$D$1079,2)</f>
        <v>HAPV3</v>
      </c>
      <c r="C491" s="87" t="str">
        <f>VLOOKUP($AC491,LS_Coint_BD!$B$3:$D$1079,3)</f>
        <v>CPFE3</v>
      </c>
      <c r="D491" s="70">
        <f t="shared" si="360"/>
        <v>1.0049988561494771</v>
      </c>
      <c r="E491" s="66">
        <f t="shared" si="361"/>
        <v>2.9449956078553079</v>
      </c>
      <c r="F491" s="71">
        <f t="shared" si="362"/>
        <v>1.9633304052368719</v>
      </c>
      <c r="G491" s="70">
        <f t="shared" si="363"/>
        <v>1.112849676128242</v>
      </c>
      <c r="H491" s="66">
        <f t="shared" si="364"/>
        <v>2.8913059848523215</v>
      </c>
      <c r="I491" s="71">
        <f t="shared" si="365"/>
        <v>1.9275373232348811</v>
      </c>
      <c r="J491" s="70">
        <f t="shared" si="366"/>
        <v>0</v>
      </c>
      <c r="K491" s="66">
        <f t="shared" si="367"/>
        <v>0</v>
      </c>
      <c r="L491" s="71">
        <f t="shared" si="368"/>
        <v>0</v>
      </c>
      <c r="M491" s="70">
        <f t="shared" si="369"/>
        <v>1.1996661560711601</v>
      </c>
      <c r="N491" s="66">
        <f t="shared" si="370"/>
        <v>2.9540385320804479</v>
      </c>
      <c r="O491" s="71">
        <f t="shared" si="371"/>
        <v>1.9693590213869652</v>
      </c>
      <c r="P491" s="70">
        <f t="shared" si="372"/>
        <v>1.4888679300299437</v>
      </c>
      <c r="Q491" s="66">
        <f t="shared" si="373"/>
        <v>3.2169510925108216</v>
      </c>
      <c r="R491" s="71">
        <f t="shared" si="374"/>
        <v>2.144634061673881</v>
      </c>
      <c r="S491" s="70">
        <f t="shared" si="375"/>
        <v>1.1136524485525996</v>
      </c>
      <c r="T491" s="66">
        <f t="shared" si="376"/>
        <v>3.4357251836715603</v>
      </c>
      <c r="U491" s="71">
        <f t="shared" si="377"/>
        <v>2.2904834557810401</v>
      </c>
      <c r="V491" s="70">
        <f t="shared" si="378"/>
        <v>0.17211198115224846</v>
      </c>
      <c r="W491" s="66">
        <f t="shared" si="379"/>
        <v>4.1880982967475617</v>
      </c>
      <c r="X491" s="71">
        <f t="shared" si="380"/>
        <v>2.7920655311650409</v>
      </c>
      <c r="Y491" s="70">
        <f t="shared" si="381"/>
        <v>0.33617970717680379</v>
      </c>
      <c r="Z491" s="66">
        <f t="shared" si="382"/>
        <v>6.2520398848391077</v>
      </c>
      <c r="AA491" s="71">
        <f t="shared" si="383"/>
        <v>4.1680265898927384</v>
      </c>
      <c r="AB491" s="98">
        <f>SUMIF(BN491:BU491,"VERDADEIRO",BN$3:$BU490)</f>
        <v>0</v>
      </c>
      <c r="AC491" s="97">
        <f t="shared" si="342"/>
        <v>488</v>
      </c>
      <c r="AD491">
        <f>RTD("tryd.rtdserver",,"COT",B491,"ULT")</f>
        <v>17.850000000000001</v>
      </c>
      <c r="AE491">
        <f>RTD("tryd.rtdserver",,"COT",C491,"ULT")</f>
        <v>33.43</v>
      </c>
      <c r="AF491">
        <f>VLOOKUP($AC491,LS_Coint_BD!$B$3:$AQ$1079,AF$2)*$AD491+VLOOKUP($AC491,LS_Coint_BD!$B$3:$AQ$1079,AF$2+1)</f>
        <v>32.425001143850523</v>
      </c>
      <c r="AG491">
        <f>VLOOKUP($AC491,LS_Coint_BD!$B$3:$AQ$1079,AG$2)*$AD491+VLOOKUP($AC491,LS_Coint_BD!$B$3:$AQ$1079,AG$2+1)</f>
        <v>32.317150323871758</v>
      </c>
      <c r="AH491">
        <f>VLOOKUP($AC491,LS_Coint_BD!$B$3:$AQ$1079,AH$2)*$AD491+VLOOKUP($AC491,LS_Coint_BD!$B$3:$AQ$1079,AH$2+1)</f>
        <v>0</v>
      </c>
      <c r="AI491">
        <f>VLOOKUP($AC491,LS_Coint_BD!$B$3:$AQ$1079,AI$2)*$AD491+VLOOKUP($AC491,LS_Coint_BD!$B$3:$AQ$1079,AI$2+1)</f>
        <v>32.23033384392884</v>
      </c>
      <c r="AJ491">
        <f>VLOOKUP($AC491,LS_Coint_BD!$B$3:$AQ$1079,AJ$2)*$AD491+VLOOKUP($AC491,LS_Coint_BD!$B$3:$AQ$1079,AJ$2+1)</f>
        <v>31.941132069970056</v>
      </c>
      <c r="AK491">
        <f>VLOOKUP($AC491,LS_Coint_BD!$B$3:$AQ$1079,AK$2)*$AD491+VLOOKUP($AC491,LS_Coint_BD!$B$3:$AQ$1079,AK$2+1)</f>
        <v>32.3163475514474</v>
      </c>
      <c r="AL491">
        <f>VLOOKUP($AC491,LS_Coint_BD!$B$3:$AQ$1079,AL$2)*$AD491+VLOOKUP($AC491,LS_Coint_BD!$B$3:$AQ$1079,AL$2+1)</f>
        <v>33.257888018847751</v>
      </c>
      <c r="AM491">
        <f>VLOOKUP($AC491,LS_Coint_BD!$B$3:$AQ$1079,AM$2)*$AD491+VLOOKUP($AC491,LS_Coint_BD!$B$3:$AQ$1079,AM$2+1)</f>
        <v>33.093820292823196</v>
      </c>
      <c r="AN491">
        <f>VLOOKUP($AC491,LS_Coint_BD!$B$3:$AQ$1079,AN$2)</f>
        <v>0.98166520261843604</v>
      </c>
      <c r="AO491">
        <f>VLOOKUP($AC491,LS_Coint_BD!$B$3:$AQ$1079,AO$2)</f>
        <v>0.96376866161744101</v>
      </c>
      <c r="AP491">
        <f>VLOOKUP($AC491,LS_Coint_BD!$B$3:$AQ$1079,AP$2)</f>
        <v>0</v>
      </c>
      <c r="AQ491">
        <f>VLOOKUP($AC491,LS_Coint_BD!$B$3:$AQ$1079,AQ$2)</f>
        <v>0.98467951069348103</v>
      </c>
      <c r="AR491">
        <f>VLOOKUP($AC491,LS_Coint_BD!$B$3:$AQ$1079,AR$2)</f>
        <v>1.0723170308369401</v>
      </c>
      <c r="AS491">
        <f>VLOOKUP($AC491,LS_Coint_BD!$B$3:$AQ$1079,AS$2)</f>
        <v>1.14524172789052</v>
      </c>
      <c r="AT491">
        <f>VLOOKUP($AC491,LS_Coint_BD!$B$3:$AQ$1079,AT$2)</f>
        <v>1.39603276558252</v>
      </c>
      <c r="AU491">
        <f>VLOOKUP($AC491,LS_Coint_BD!$B$3:$AQ$1079,AU$2)</f>
        <v>2.0840132949463701</v>
      </c>
      <c r="AV491">
        <f>VLOOKUP($AC491,LS_Coint_BD!$B$3:$AQ$1079,AV$2)</f>
        <v>-1.4210854715201999E-16</v>
      </c>
      <c r="AW491">
        <f>VLOOKUP($AC491,LS_Coint_BD!$B$3:$AQ$1079,AW$2)</f>
        <v>-8.5857247237678803E-16</v>
      </c>
      <c r="AX491">
        <f>VLOOKUP($AC491,LS_Coint_BD!$B$3:$AQ$1079,AX$2)</f>
        <v>0</v>
      </c>
      <c r="AY491">
        <f>VLOOKUP($AC491,LS_Coint_BD!$B$3:$AQ$1079,AY$2)</f>
        <v>3.01980662698043E-15</v>
      </c>
      <c r="AZ491">
        <f>VLOOKUP($AC491,LS_Coint_BD!$B$3:$AQ$1079,AZ$2)</f>
        <v>7.1054273576010003E-16</v>
      </c>
      <c r="BA491">
        <f>VLOOKUP($AC491,LS_Coint_BD!$B$3:$AQ$1079,BA$2)</f>
        <v>1.4210854715201999E-16</v>
      </c>
      <c r="BB491">
        <f>VLOOKUP($AC491,LS_Coint_BD!$B$3:$AQ$1079,BB$2)</f>
        <v>8.7202972116012305E-16</v>
      </c>
      <c r="BC491">
        <f>VLOOKUP($AC491,LS_Coint_BD!$B$3:$AQ$1079,BC$2)</f>
        <v>-1.8189894035458601E-15</v>
      </c>
      <c r="BD491">
        <f t="shared" si="351"/>
        <v>1.9633304052368719</v>
      </c>
      <c r="BE491">
        <f t="shared" si="352"/>
        <v>1.9275373232348811</v>
      </c>
      <c r="BF491">
        <f t="shared" si="353"/>
        <v>0</v>
      </c>
      <c r="BG491">
        <f t="shared" si="354"/>
        <v>1.9693590213869652</v>
      </c>
      <c r="BH491">
        <f t="shared" si="355"/>
        <v>2.144634061673881</v>
      </c>
      <c r="BI491">
        <f t="shared" si="356"/>
        <v>2.2904834557810401</v>
      </c>
      <c r="BJ491">
        <f t="shared" si="357"/>
        <v>2.7920655311650409</v>
      </c>
      <c r="BK491">
        <f t="shared" si="358"/>
        <v>4.1680265898927384</v>
      </c>
      <c r="BL491">
        <f t="shared" si="359"/>
        <v>1.9633304052368716</v>
      </c>
      <c r="BN491" s="30" t="b">
        <f t="shared" si="343"/>
        <v>0</v>
      </c>
      <c r="BO491" s="30" t="b">
        <f t="shared" si="344"/>
        <v>0</v>
      </c>
      <c r="BP491" s="30" t="b">
        <f t="shared" si="345"/>
        <v>0</v>
      </c>
      <c r="BQ491" s="30" t="b">
        <f t="shared" si="346"/>
        <v>0</v>
      </c>
      <c r="BR491" s="30" t="b">
        <f t="shared" si="347"/>
        <v>0</v>
      </c>
      <c r="BS491" s="30" t="b">
        <f t="shared" si="348"/>
        <v>0</v>
      </c>
      <c r="BT491" s="30" t="b">
        <f t="shared" si="349"/>
        <v>0</v>
      </c>
      <c r="BU491" s="30" t="b">
        <f t="shared" si="350"/>
        <v>0</v>
      </c>
    </row>
    <row r="492" spans="2:73" x14ac:dyDescent="0.3">
      <c r="B492" s="17" t="str">
        <f>VLOOKUP($AC492,LS_Coint_BD!$B$3:$D$1079,2)</f>
        <v>HAPV3</v>
      </c>
      <c r="C492" s="87" t="str">
        <f>VLOOKUP($AC492,LS_Coint_BD!$B$3:$D$1079,3)</f>
        <v>CPLE6</v>
      </c>
      <c r="D492" s="68">
        <f t="shared" si="360"/>
        <v>0</v>
      </c>
      <c r="E492" s="65">
        <f t="shared" si="361"/>
        <v>0</v>
      </c>
      <c r="F492" s="69">
        <f t="shared" si="362"/>
        <v>0</v>
      </c>
      <c r="G492" s="68">
        <f t="shared" si="363"/>
        <v>0</v>
      </c>
      <c r="H492" s="65">
        <f t="shared" si="364"/>
        <v>0</v>
      </c>
      <c r="I492" s="69">
        <f t="shared" si="365"/>
        <v>0</v>
      </c>
      <c r="J492" s="68">
        <f t="shared" si="366"/>
        <v>0</v>
      </c>
      <c r="K492" s="65">
        <f t="shared" si="367"/>
        <v>0</v>
      </c>
      <c r="L492" s="69">
        <f t="shared" si="368"/>
        <v>0</v>
      </c>
      <c r="M492" s="68">
        <f t="shared" si="369"/>
        <v>-2.059420169702733</v>
      </c>
      <c r="N492" s="65">
        <f t="shared" si="370"/>
        <v>-8.3265253797852381</v>
      </c>
      <c r="O492" s="69">
        <f t="shared" si="371"/>
        <v>-5.551016919856826</v>
      </c>
      <c r="P492" s="68">
        <f t="shared" si="372"/>
        <v>-1.9099673417034495</v>
      </c>
      <c r="Q492" s="65">
        <f t="shared" si="373"/>
        <v>-8.1991938255158985</v>
      </c>
      <c r="R492" s="69">
        <f t="shared" si="374"/>
        <v>-5.4661292170105984</v>
      </c>
      <c r="S492" s="68">
        <f t="shared" si="375"/>
        <v>-2.9962544402630158</v>
      </c>
      <c r="T492" s="65">
        <f t="shared" si="376"/>
        <v>-8.6839710481973373</v>
      </c>
      <c r="U492" s="69">
        <f t="shared" si="377"/>
        <v>-5.7893140321315579</v>
      </c>
      <c r="V492" s="68">
        <f t="shared" si="378"/>
        <v>-3.8699998533802216</v>
      </c>
      <c r="W492" s="65">
        <f t="shared" si="379"/>
        <v>-9.1063310327094662</v>
      </c>
      <c r="X492" s="69">
        <f t="shared" si="380"/>
        <v>-6.0708873551396438</v>
      </c>
      <c r="Y492" s="68">
        <f t="shared" si="381"/>
        <v>-3.3723749394028886</v>
      </c>
      <c r="Z492" s="65">
        <f t="shared" si="382"/>
        <v>-14.929229984963559</v>
      </c>
      <c r="AA492" s="69">
        <f t="shared" si="383"/>
        <v>-9.9528199899757066</v>
      </c>
      <c r="AB492" s="98">
        <f>SUMIF(BN492:BU492,"VERDADEIRO",BN$3:$BU491)</f>
        <v>0</v>
      </c>
      <c r="AC492" s="97">
        <f t="shared" si="342"/>
        <v>489</v>
      </c>
      <c r="AD492">
        <f>RTD("tryd.rtdserver",,"COT",B492,"ULT")</f>
        <v>17.850000000000001</v>
      </c>
      <c r="AE492">
        <f>RTD("tryd.rtdserver",,"COT",C492,"ULT")</f>
        <v>67.930000000000007</v>
      </c>
      <c r="AF492">
        <f>VLOOKUP($AC492,LS_Coint_BD!$B$3:$AQ$1079,AF$2)*$AD492+VLOOKUP($AC492,LS_Coint_BD!$B$3:$AQ$1079,AF$2+1)</f>
        <v>0</v>
      </c>
      <c r="AG492">
        <f>VLOOKUP($AC492,LS_Coint_BD!$B$3:$AQ$1079,AG$2)*$AD492+VLOOKUP($AC492,LS_Coint_BD!$B$3:$AQ$1079,AG$2+1)</f>
        <v>0</v>
      </c>
      <c r="AH492">
        <f>VLOOKUP($AC492,LS_Coint_BD!$B$3:$AQ$1079,AH$2)*$AD492+VLOOKUP($AC492,LS_Coint_BD!$B$3:$AQ$1079,AH$2+1)</f>
        <v>0</v>
      </c>
      <c r="AI492">
        <f>VLOOKUP($AC492,LS_Coint_BD!$B$3:$AQ$1079,AI$2)*$AD492+VLOOKUP($AC492,LS_Coint_BD!$B$3:$AQ$1079,AI$2+1)</f>
        <v>69.98942016970274</v>
      </c>
      <c r="AJ492">
        <f>VLOOKUP($AC492,LS_Coint_BD!$B$3:$AQ$1079,AJ$2)*$AD492+VLOOKUP($AC492,LS_Coint_BD!$B$3:$AQ$1079,AJ$2+1)</f>
        <v>69.839967341703456</v>
      </c>
      <c r="AK492">
        <f>VLOOKUP($AC492,LS_Coint_BD!$B$3:$AQ$1079,AK$2)*$AD492+VLOOKUP($AC492,LS_Coint_BD!$B$3:$AQ$1079,AK$2+1)</f>
        <v>70.926254440263023</v>
      </c>
      <c r="AL492">
        <f>VLOOKUP($AC492,LS_Coint_BD!$B$3:$AQ$1079,AL$2)*$AD492+VLOOKUP($AC492,LS_Coint_BD!$B$3:$AQ$1079,AL$2+1)</f>
        <v>71.799999853380228</v>
      </c>
      <c r="AM492">
        <f>VLOOKUP($AC492,LS_Coint_BD!$B$3:$AQ$1079,AM$2)*$AD492+VLOOKUP($AC492,LS_Coint_BD!$B$3:$AQ$1079,AM$2+1)</f>
        <v>71.302374939402895</v>
      </c>
      <c r="AN492">
        <f>VLOOKUP($AC492,LS_Coint_BD!$B$3:$AQ$1079,AN$2)</f>
        <v>0</v>
      </c>
      <c r="AO492">
        <f>VLOOKUP($AC492,LS_Coint_BD!$B$3:$AQ$1079,AO$2)</f>
        <v>0</v>
      </c>
      <c r="AP492">
        <f>VLOOKUP($AC492,LS_Coint_BD!$B$3:$AQ$1079,AP$2)</f>
        <v>0</v>
      </c>
      <c r="AQ492">
        <f>VLOOKUP($AC492,LS_Coint_BD!$B$3:$AQ$1079,AQ$2)</f>
        <v>2.7755084599284099</v>
      </c>
      <c r="AR492">
        <f>VLOOKUP($AC492,LS_Coint_BD!$B$3:$AQ$1079,AR$2)</f>
        <v>2.7330646085053001</v>
      </c>
      <c r="AS492">
        <f>VLOOKUP($AC492,LS_Coint_BD!$B$3:$AQ$1079,AS$2)</f>
        <v>2.8946570160657799</v>
      </c>
      <c r="AT492">
        <f>VLOOKUP($AC492,LS_Coint_BD!$B$3:$AQ$1079,AT$2)</f>
        <v>3.0354436775698201</v>
      </c>
      <c r="AU492">
        <f>VLOOKUP($AC492,LS_Coint_BD!$B$3:$AQ$1079,AU$2)</f>
        <v>4.9764099949878497</v>
      </c>
      <c r="AV492">
        <f>VLOOKUP($AC492,LS_Coint_BD!$B$3:$AQ$1079,AV$2)</f>
        <v>0</v>
      </c>
      <c r="AW492">
        <f>VLOOKUP($AC492,LS_Coint_BD!$B$3:$AQ$1079,AW$2)</f>
        <v>0</v>
      </c>
      <c r="AX492">
        <f>VLOOKUP($AC492,LS_Coint_BD!$B$3:$AQ$1079,AX$2)</f>
        <v>0</v>
      </c>
      <c r="AY492">
        <f>VLOOKUP($AC492,LS_Coint_BD!$B$3:$AQ$1079,AY$2)</f>
        <v>-5.95079541199084E-15</v>
      </c>
      <c r="AZ492">
        <f>VLOOKUP($AC492,LS_Coint_BD!$B$3:$AQ$1079,AZ$2)</f>
        <v>1.50003466438243E-15</v>
      </c>
      <c r="BA492">
        <f>VLOOKUP($AC492,LS_Coint_BD!$B$3:$AQ$1079,BA$2)</f>
        <v>1.8829382497642699E-15</v>
      </c>
      <c r="BB492">
        <f>VLOOKUP($AC492,LS_Coint_BD!$B$3:$AQ$1079,BB$2)</f>
        <v>-3.4235240904804799E-15</v>
      </c>
      <c r="BC492">
        <f>VLOOKUP($AC492,LS_Coint_BD!$B$3:$AQ$1079,BC$2)</f>
        <v>-7.4464878707658503E-15</v>
      </c>
      <c r="BD492">
        <f t="shared" si="351"/>
        <v>0</v>
      </c>
      <c r="BE492">
        <f t="shared" si="352"/>
        <v>0</v>
      </c>
      <c r="BF492">
        <f t="shared" si="353"/>
        <v>0</v>
      </c>
      <c r="BG492">
        <f t="shared" si="354"/>
        <v>-5.551016919856826</v>
      </c>
      <c r="BH492">
        <f t="shared" si="355"/>
        <v>-5.4661292170105984</v>
      </c>
      <c r="BI492">
        <f t="shared" si="356"/>
        <v>-5.7893140321315579</v>
      </c>
      <c r="BJ492">
        <f t="shared" si="357"/>
        <v>-6.0708873551396438</v>
      </c>
      <c r="BK492">
        <f t="shared" si="358"/>
        <v>-9.9528199899757066</v>
      </c>
      <c r="BL492">
        <f t="shared" si="359"/>
        <v>0</v>
      </c>
      <c r="BN492" s="19" t="b">
        <f t="shared" si="343"/>
        <v>0</v>
      </c>
      <c r="BO492" s="19" t="b">
        <f t="shared" si="344"/>
        <v>0</v>
      </c>
      <c r="BP492" s="19" t="b">
        <f t="shared" si="345"/>
        <v>0</v>
      </c>
      <c r="BQ492" s="19" t="b">
        <f t="shared" si="346"/>
        <v>0</v>
      </c>
      <c r="BR492" s="19" t="b">
        <f t="shared" si="347"/>
        <v>0</v>
      </c>
      <c r="BS492" s="19" t="b">
        <f t="shared" si="348"/>
        <v>0</v>
      </c>
      <c r="BT492" s="19" t="b">
        <f t="shared" si="349"/>
        <v>0</v>
      </c>
      <c r="BU492" s="19" t="b">
        <f t="shared" si="350"/>
        <v>0</v>
      </c>
    </row>
    <row r="493" spans="2:73" x14ac:dyDescent="0.3">
      <c r="B493" s="17" t="str">
        <f>VLOOKUP($AC493,LS_Coint_BD!$B$3:$D$1079,2)</f>
        <v>HAPV3</v>
      </c>
      <c r="C493" s="87" t="str">
        <f>VLOOKUP($AC493,LS_Coint_BD!$B$3:$D$1079,3)</f>
        <v>CRFB3</v>
      </c>
      <c r="D493" s="70">
        <f t="shared" si="360"/>
        <v>0.31175433029220656</v>
      </c>
      <c r="E493" s="66">
        <f t="shared" si="361"/>
        <v>1.8071756743667371</v>
      </c>
      <c r="F493" s="71">
        <f t="shared" si="362"/>
        <v>1.2047837829111581</v>
      </c>
      <c r="G493" s="70">
        <f t="shared" si="363"/>
        <v>0.2275211394443275</v>
      </c>
      <c r="H493" s="66">
        <f t="shared" si="364"/>
        <v>1.8392974362724042</v>
      </c>
      <c r="I493" s="71">
        <f t="shared" si="365"/>
        <v>1.2261982908482694</v>
      </c>
      <c r="J493" s="70">
        <f t="shared" si="366"/>
        <v>0.22764832923178702</v>
      </c>
      <c r="K493" s="66">
        <f t="shared" si="367"/>
        <v>2.1602685184602137</v>
      </c>
      <c r="L493" s="71">
        <f t="shared" si="368"/>
        <v>1.440179012306809</v>
      </c>
      <c r="M493" s="70">
        <f t="shared" si="369"/>
        <v>8.3765545307972644E-2</v>
      </c>
      <c r="N493" s="66">
        <f t="shared" si="370"/>
        <v>2.250102223122485</v>
      </c>
      <c r="O493" s="71">
        <f t="shared" si="371"/>
        <v>1.5000681487483232</v>
      </c>
      <c r="P493" s="70">
        <f t="shared" si="372"/>
        <v>0</v>
      </c>
      <c r="Q493" s="66">
        <f t="shared" si="373"/>
        <v>0</v>
      </c>
      <c r="R493" s="71">
        <f t="shared" si="374"/>
        <v>0</v>
      </c>
      <c r="S493" s="70">
        <f t="shared" si="375"/>
        <v>0</v>
      </c>
      <c r="T493" s="66">
        <f t="shared" si="376"/>
        <v>0</v>
      </c>
      <c r="U493" s="71">
        <f t="shared" si="377"/>
        <v>0</v>
      </c>
      <c r="V493" s="70">
        <f t="shared" si="378"/>
        <v>-0.16736421752651864</v>
      </c>
      <c r="W493" s="66">
        <f t="shared" si="379"/>
        <v>-3.049095024648659</v>
      </c>
      <c r="X493" s="71">
        <f t="shared" si="380"/>
        <v>-2.0327300164324393</v>
      </c>
      <c r="Y493" s="70">
        <f t="shared" si="381"/>
        <v>0</v>
      </c>
      <c r="Z493" s="66">
        <f t="shared" si="382"/>
        <v>0</v>
      </c>
      <c r="AA493" s="71">
        <f t="shared" si="383"/>
        <v>0</v>
      </c>
      <c r="AB493" s="98">
        <f>SUMIF(BN493:BU493,"VERDADEIRO",BN$3:$BU492)</f>
        <v>0</v>
      </c>
      <c r="AC493" s="97">
        <f t="shared" si="342"/>
        <v>490</v>
      </c>
      <c r="AD493">
        <f>RTD("tryd.rtdserver",,"COT",B493,"ULT")</f>
        <v>17.850000000000001</v>
      </c>
      <c r="AE493">
        <f>RTD("tryd.rtdserver",,"COT",C493,"ULT")</f>
        <v>19.52</v>
      </c>
      <c r="AF493">
        <f>VLOOKUP($AC493,LS_Coint_BD!$B$3:$AQ$1079,AF$2)*$AD493+VLOOKUP($AC493,LS_Coint_BD!$B$3:$AQ$1079,AF$2+1)</f>
        <v>19.208245669707793</v>
      </c>
      <c r="AG493">
        <f>VLOOKUP($AC493,LS_Coint_BD!$B$3:$AQ$1079,AG$2)*$AD493+VLOOKUP($AC493,LS_Coint_BD!$B$3:$AQ$1079,AG$2+1)</f>
        <v>19.292478860555672</v>
      </c>
      <c r="AH493">
        <f>VLOOKUP($AC493,LS_Coint_BD!$B$3:$AQ$1079,AH$2)*$AD493+VLOOKUP($AC493,LS_Coint_BD!$B$3:$AQ$1079,AH$2+1)</f>
        <v>19.292351670768213</v>
      </c>
      <c r="AI493">
        <f>VLOOKUP($AC493,LS_Coint_BD!$B$3:$AQ$1079,AI$2)*$AD493+VLOOKUP($AC493,LS_Coint_BD!$B$3:$AQ$1079,AI$2+1)</f>
        <v>19.436234454692027</v>
      </c>
      <c r="AJ493">
        <f>VLOOKUP($AC493,LS_Coint_BD!$B$3:$AQ$1079,AJ$2)*$AD493+VLOOKUP($AC493,LS_Coint_BD!$B$3:$AQ$1079,AJ$2+1)</f>
        <v>0</v>
      </c>
      <c r="AK493">
        <f>VLOOKUP($AC493,LS_Coint_BD!$B$3:$AQ$1079,AK$2)*$AD493+VLOOKUP($AC493,LS_Coint_BD!$B$3:$AQ$1079,AK$2+1)</f>
        <v>0</v>
      </c>
      <c r="AL493">
        <f>VLOOKUP($AC493,LS_Coint_BD!$B$3:$AQ$1079,AL$2)*$AD493+VLOOKUP($AC493,LS_Coint_BD!$B$3:$AQ$1079,AL$2+1)</f>
        <v>19.687364217526518</v>
      </c>
      <c r="AM493">
        <f>VLOOKUP($AC493,LS_Coint_BD!$B$3:$AQ$1079,AM$2)*$AD493+VLOOKUP($AC493,LS_Coint_BD!$B$3:$AQ$1079,AM$2+1)</f>
        <v>0</v>
      </c>
      <c r="AN493">
        <f>VLOOKUP($AC493,LS_Coint_BD!$B$3:$AQ$1079,AN$2)</f>
        <v>0.60239189145557903</v>
      </c>
      <c r="AO493">
        <f>VLOOKUP($AC493,LS_Coint_BD!$B$3:$AQ$1079,AO$2)</f>
        <v>0.61309914542413302</v>
      </c>
      <c r="AP493">
        <f>VLOOKUP($AC493,LS_Coint_BD!$B$3:$AQ$1079,AP$2)</f>
        <v>0.72008950615340395</v>
      </c>
      <c r="AQ493">
        <f>VLOOKUP($AC493,LS_Coint_BD!$B$3:$AQ$1079,AQ$2)</f>
        <v>0.75003407437416303</v>
      </c>
      <c r="AR493">
        <f>VLOOKUP($AC493,LS_Coint_BD!$B$3:$AQ$1079,AR$2)</f>
        <v>0</v>
      </c>
      <c r="AS493">
        <f>VLOOKUP($AC493,LS_Coint_BD!$B$3:$AQ$1079,AS$2)</f>
        <v>0</v>
      </c>
      <c r="AT493">
        <f>VLOOKUP($AC493,LS_Coint_BD!$B$3:$AQ$1079,AT$2)</f>
        <v>1.0163650082162199</v>
      </c>
      <c r="AU493">
        <f>VLOOKUP($AC493,LS_Coint_BD!$B$3:$AQ$1079,AU$2)</f>
        <v>0</v>
      </c>
      <c r="AV493">
        <f>VLOOKUP($AC493,LS_Coint_BD!$B$3:$AQ$1079,AV$2)</f>
        <v>-7.1054273576009995E-17</v>
      </c>
      <c r="AW493">
        <f>VLOOKUP($AC493,LS_Coint_BD!$B$3:$AQ$1079,AW$2)</f>
        <v>3.28626015289046E-15</v>
      </c>
      <c r="AX493">
        <f>VLOOKUP($AC493,LS_Coint_BD!$B$3:$AQ$1079,AX$2)</f>
        <v>1.1419436824715901E-15</v>
      </c>
      <c r="AY493">
        <f>VLOOKUP($AC493,LS_Coint_BD!$B$3:$AQ$1079,AY$2)</f>
        <v>-2.8643754035329E-15</v>
      </c>
      <c r="AZ493">
        <f>VLOOKUP($AC493,LS_Coint_BD!$B$3:$AQ$1079,AZ$2)</f>
        <v>0</v>
      </c>
      <c r="BA493">
        <f>VLOOKUP($AC493,LS_Coint_BD!$B$3:$AQ$1079,BA$2)</f>
        <v>0</v>
      </c>
      <c r="BB493">
        <f>VLOOKUP($AC493,LS_Coint_BD!$B$3:$AQ$1079,BB$2)</f>
        <v>2.9067657372004098E-16</v>
      </c>
      <c r="BC493">
        <f>VLOOKUP($AC493,LS_Coint_BD!$B$3:$AQ$1079,BC$2)</f>
        <v>0</v>
      </c>
      <c r="BD493">
        <f t="shared" si="351"/>
        <v>1.2047837829111581</v>
      </c>
      <c r="BE493">
        <f t="shared" si="352"/>
        <v>1.2261982908482694</v>
      </c>
      <c r="BF493">
        <f t="shared" si="353"/>
        <v>1.440179012306809</v>
      </c>
      <c r="BG493">
        <f t="shared" si="354"/>
        <v>1.5000681487483232</v>
      </c>
      <c r="BH493">
        <f t="shared" si="355"/>
        <v>0</v>
      </c>
      <c r="BI493">
        <f t="shared" si="356"/>
        <v>0</v>
      </c>
      <c r="BJ493">
        <f t="shared" si="357"/>
        <v>-2.0327300164324393</v>
      </c>
      <c r="BK493">
        <f t="shared" si="358"/>
        <v>0</v>
      </c>
      <c r="BL493">
        <f t="shared" si="359"/>
        <v>1.2047837829111578</v>
      </c>
      <c r="BN493" s="30" t="b">
        <f t="shared" si="343"/>
        <v>0</v>
      </c>
      <c r="BO493" s="30" t="b">
        <f t="shared" si="344"/>
        <v>0</v>
      </c>
      <c r="BP493" s="30" t="b">
        <f t="shared" si="345"/>
        <v>0</v>
      </c>
      <c r="BQ493" s="30" t="b">
        <f t="shared" si="346"/>
        <v>0</v>
      </c>
      <c r="BR493" s="30" t="b">
        <f t="shared" si="347"/>
        <v>0</v>
      </c>
      <c r="BS493" s="30" t="b">
        <f t="shared" si="348"/>
        <v>0</v>
      </c>
      <c r="BT493" s="30" t="b">
        <f t="shared" si="349"/>
        <v>0</v>
      </c>
      <c r="BU493" s="30" t="b">
        <f t="shared" si="350"/>
        <v>0</v>
      </c>
    </row>
    <row r="494" spans="2:73" x14ac:dyDescent="0.3">
      <c r="B494" s="17" t="str">
        <f>VLOOKUP($AC494,LS_Coint_BD!$B$3:$D$1079,2)</f>
        <v>HAPV3</v>
      </c>
      <c r="C494" s="87" t="str">
        <f>VLOOKUP($AC494,LS_Coint_BD!$B$3:$D$1079,3)</f>
        <v>EGIE3</v>
      </c>
      <c r="D494" s="68">
        <f t="shared" si="360"/>
        <v>0.28650398702725255</v>
      </c>
      <c r="E494" s="65">
        <f t="shared" si="361"/>
        <v>3.3201752335046466</v>
      </c>
      <c r="F494" s="69">
        <f t="shared" si="362"/>
        <v>2.2134501556697646</v>
      </c>
      <c r="G494" s="68">
        <f t="shared" si="363"/>
        <v>0.52436940255606856</v>
      </c>
      <c r="H494" s="65">
        <f t="shared" si="364"/>
        <v>3.5634268576457044</v>
      </c>
      <c r="I494" s="69">
        <f t="shared" si="365"/>
        <v>2.3756179050971364</v>
      </c>
      <c r="J494" s="68">
        <f t="shared" si="366"/>
        <v>0.64161294208266639</v>
      </c>
      <c r="K494" s="65">
        <f t="shared" si="367"/>
        <v>3.7816161311090677</v>
      </c>
      <c r="L494" s="69">
        <f t="shared" si="368"/>
        <v>2.5210774207393785</v>
      </c>
      <c r="M494" s="68">
        <f t="shared" si="369"/>
        <v>0.6860528253266196</v>
      </c>
      <c r="N494" s="65">
        <f t="shared" si="370"/>
        <v>3.6501422093376377</v>
      </c>
      <c r="O494" s="69">
        <f t="shared" si="371"/>
        <v>2.433428139558425</v>
      </c>
      <c r="P494" s="68">
        <f t="shared" si="372"/>
        <v>0.33264817345229147</v>
      </c>
      <c r="Q494" s="65">
        <f t="shared" si="373"/>
        <v>3.7067104541878422</v>
      </c>
      <c r="R494" s="69">
        <f t="shared" si="374"/>
        <v>2.4711403027918948</v>
      </c>
      <c r="S494" s="68">
        <f t="shared" si="375"/>
        <v>-0.39626306307824422</v>
      </c>
      <c r="T494" s="65">
        <f t="shared" si="376"/>
        <v>-4.3015113039915258</v>
      </c>
      <c r="U494" s="69">
        <f t="shared" si="377"/>
        <v>-2.8676742026610174</v>
      </c>
      <c r="V494" s="68">
        <f t="shared" si="378"/>
        <v>-0.43844096306639102</v>
      </c>
      <c r="W494" s="65">
        <f t="shared" si="379"/>
        <v>-4.7058385367618456</v>
      </c>
      <c r="X494" s="69">
        <f t="shared" si="380"/>
        <v>-3.1372256911745637</v>
      </c>
      <c r="Y494" s="68">
        <f t="shared" si="381"/>
        <v>-7.545421007754527E-2</v>
      </c>
      <c r="Z494" s="65">
        <f t="shared" si="382"/>
        <v>-7.8109782242347814</v>
      </c>
      <c r="AA494" s="69">
        <f t="shared" si="383"/>
        <v>-5.2073188161565209</v>
      </c>
      <c r="AB494" s="98">
        <f>SUMIF(BN494:BU494,"VERDADEIRO",BN$3:$BU493)</f>
        <v>0</v>
      </c>
      <c r="AC494" s="97">
        <f t="shared" si="342"/>
        <v>491</v>
      </c>
      <c r="AD494">
        <f>RTD("tryd.rtdserver",,"COT",B494,"ULT")</f>
        <v>17.850000000000001</v>
      </c>
      <c r="AE494">
        <f>RTD("tryd.rtdserver",,"COT",C494,"ULT")</f>
        <v>45.12</v>
      </c>
      <c r="AF494">
        <f>VLOOKUP($AC494,LS_Coint_BD!$B$3:$AQ$1079,AF$2)*$AD494+VLOOKUP($AC494,LS_Coint_BD!$B$3:$AQ$1079,AF$2+1)</f>
        <v>44.833496012972745</v>
      </c>
      <c r="AG494">
        <f>VLOOKUP($AC494,LS_Coint_BD!$B$3:$AQ$1079,AG$2)*$AD494+VLOOKUP($AC494,LS_Coint_BD!$B$3:$AQ$1079,AG$2+1)</f>
        <v>44.595630597443929</v>
      </c>
      <c r="AH494">
        <f>VLOOKUP($AC494,LS_Coint_BD!$B$3:$AQ$1079,AH$2)*$AD494+VLOOKUP($AC494,LS_Coint_BD!$B$3:$AQ$1079,AH$2+1)</f>
        <v>44.478387057917331</v>
      </c>
      <c r="AI494">
        <f>VLOOKUP($AC494,LS_Coint_BD!$B$3:$AQ$1079,AI$2)*$AD494+VLOOKUP($AC494,LS_Coint_BD!$B$3:$AQ$1079,AI$2+1)</f>
        <v>44.433947174673378</v>
      </c>
      <c r="AJ494">
        <f>VLOOKUP($AC494,LS_Coint_BD!$B$3:$AQ$1079,AJ$2)*$AD494+VLOOKUP($AC494,LS_Coint_BD!$B$3:$AQ$1079,AJ$2+1)</f>
        <v>44.787351826547706</v>
      </c>
      <c r="AK494">
        <f>VLOOKUP($AC494,LS_Coint_BD!$B$3:$AQ$1079,AK$2)*$AD494+VLOOKUP($AC494,LS_Coint_BD!$B$3:$AQ$1079,AK$2+1)</f>
        <v>45.516263063078242</v>
      </c>
      <c r="AL494">
        <f>VLOOKUP($AC494,LS_Coint_BD!$B$3:$AQ$1079,AL$2)*$AD494+VLOOKUP($AC494,LS_Coint_BD!$B$3:$AQ$1079,AL$2+1)</f>
        <v>45.558440963066388</v>
      </c>
      <c r="AM494">
        <f>VLOOKUP($AC494,LS_Coint_BD!$B$3:$AQ$1079,AM$2)*$AD494+VLOOKUP($AC494,LS_Coint_BD!$B$3:$AQ$1079,AM$2+1)</f>
        <v>45.195454210077543</v>
      </c>
      <c r="AN494">
        <f>VLOOKUP($AC494,LS_Coint_BD!$B$3:$AQ$1079,AN$2)</f>
        <v>1.1067250778348801</v>
      </c>
      <c r="AO494">
        <f>VLOOKUP($AC494,LS_Coint_BD!$B$3:$AQ$1079,AO$2)</f>
        <v>1.18780895254857</v>
      </c>
      <c r="AP494">
        <f>VLOOKUP($AC494,LS_Coint_BD!$B$3:$AQ$1079,AP$2)</f>
        <v>1.2605387103696899</v>
      </c>
      <c r="AQ494">
        <f>VLOOKUP($AC494,LS_Coint_BD!$B$3:$AQ$1079,AQ$2)</f>
        <v>1.21671406977921</v>
      </c>
      <c r="AR494">
        <f>VLOOKUP($AC494,LS_Coint_BD!$B$3:$AQ$1079,AR$2)</f>
        <v>1.2355701513959501</v>
      </c>
      <c r="AS494">
        <f>VLOOKUP($AC494,LS_Coint_BD!$B$3:$AQ$1079,AS$2)</f>
        <v>1.43383710133051</v>
      </c>
      <c r="AT494">
        <f>VLOOKUP($AC494,LS_Coint_BD!$B$3:$AQ$1079,AT$2)</f>
        <v>1.5686128455872801</v>
      </c>
      <c r="AU494">
        <f>VLOOKUP($AC494,LS_Coint_BD!$B$3:$AQ$1079,AU$2)</f>
        <v>2.60365940807826</v>
      </c>
      <c r="AV494">
        <f>VLOOKUP($AC494,LS_Coint_BD!$B$3:$AQ$1079,AV$2)</f>
        <v>4.6185277824406498E-15</v>
      </c>
      <c r="AW494">
        <f>VLOOKUP($AC494,LS_Coint_BD!$B$3:$AQ$1079,AW$2)</f>
        <v>-3.6711374680938498E-15</v>
      </c>
      <c r="AX494">
        <f>VLOOKUP($AC494,LS_Coint_BD!$B$3:$AQ$1079,AX$2)</f>
        <v>-1.3195793664116099E-15</v>
      </c>
      <c r="AY494">
        <f>VLOOKUP($AC494,LS_Coint_BD!$B$3:$AQ$1079,AY$2)</f>
        <v>4.8849813083506904E-15</v>
      </c>
      <c r="AZ494">
        <f>VLOOKUP($AC494,LS_Coint_BD!$B$3:$AQ$1079,AZ$2)</f>
        <v>-5.1316975360451703E-15</v>
      </c>
      <c r="BA494">
        <f>VLOOKUP($AC494,LS_Coint_BD!$B$3:$AQ$1079,BA$2)</f>
        <v>2.66453525910038E-15</v>
      </c>
      <c r="BB494">
        <f>VLOOKUP($AC494,LS_Coint_BD!$B$3:$AQ$1079,BB$2)</f>
        <v>-3.5527136788005001E-15</v>
      </c>
      <c r="BC494">
        <f>VLOOKUP($AC494,LS_Coint_BD!$B$3:$AQ$1079,BC$2)</f>
        <v>-1.1368683772161599E-15</v>
      </c>
      <c r="BD494">
        <f t="shared" si="351"/>
        <v>2.2134501556697646</v>
      </c>
      <c r="BE494">
        <f t="shared" si="352"/>
        <v>2.3756179050971364</v>
      </c>
      <c r="BF494">
        <f t="shared" si="353"/>
        <v>2.5210774207393785</v>
      </c>
      <c r="BG494">
        <f t="shared" si="354"/>
        <v>2.433428139558425</v>
      </c>
      <c r="BH494">
        <f t="shared" si="355"/>
        <v>2.4711403027918948</v>
      </c>
      <c r="BI494">
        <f t="shared" si="356"/>
        <v>-2.8676742026610174</v>
      </c>
      <c r="BJ494">
        <f t="shared" si="357"/>
        <v>-3.1372256911745637</v>
      </c>
      <c r="BK494">
        <f t="shared" si="358"/>
        <v>-5.2073188161565209</v>
      </c>
      <c r="BL494">
        <f t="shared" si="359"/>
        <v>2.2134501556697552</v>
      </c>
      <c r="BN494" s="19" t="b">
        <f t="shared" si="343"/>
        <v>0</v>
      </c>
      <c r="BO494" s="19" t="b">
        <f t="shared" si="344"/>
        <v>0</v>
      </c>
      <c r="BP494" s="19" t="b">
        <f t="shared" si="345"/>
        <v>0</v>
      </c>
      <c r="BQ494" s="19" t="b">
        <f t="shared" si="346"/>
        <v>0</v>
      </c>
      <c r="BR494" s="19" t="b">
        <f t="shared" si="347"/>
        <v>0</v>
      </c>
      <c r="BS494" s="19" t="b">
        <f t="shared" si="348"/>
        <v>0</v>
      </c>
      <c r="BT494" s="19" t="b">
        <f t="shared" si="349"/>
        <v>0</v>
      </c>
      <c r="BU494" s="19" t="b">
        <f t="shared" si="350"/>
        <v>0</v>
      </c>
    </row>
    <row r="495" spans="2:73" x14ac:dyDescent="0.3">
      <c r="B495" s="17" t="str">
        <f>VLOOKUP($AC495,LS_Coint_BD!$B$3:$D$1079,2)</f>
        <v>HAPV3</v>
      </c>
      <c r="C495" s="87" t="str">
        <f>VLOOKUP($AC495,LS_Coint_BD!$B$3:$D$1079,3)</f>
        <v>ENBR3</v>
      </c>
      <c r="D495" s="70">
        <f t="shared" si="360"/>
        <v>0</v>
      </c>
      <c r="E495" s="66">
        <f t="shared" si="361"/>
        <v>0</v>
      </c>
      <c r="F495" s="71">
        <f t="shared" si="362"/>
        <v>0</v>
      </c>
      <c r="G495" s="70">
        <f t="shared" si="363"/>
        <v>-0.47548543812491673</v>
      </c>
      <c r="H495" s="66">
        <f t="shared" si="364"/>
        <v>-1.238247469278158</v>
      </c>
      <c r="I495" s="71">
        <f t="shared" si="365"/>
        <v>-0.82549831285210529</v>
      </c>
      <c r="J495" s="70">
        <f t="shared" si="366"/>
        <v>-0.4713705648972244</v>
      </c>
      <c r="K495" s="66">
        <f t="shared" si="367"/>
        <v>-1.1716447564389432</v>
      </c>
      <c r="L495" s="71">
        <f t="shared" si="368"/>
        <v>-0.78109650429262878</v>
      </c>
      <c r="M495" s="70">
        <f t="shared" si="369"/>
        <v>-0.45907771383171436</v>
      </c>
      <c r="N495" s="66">
        <f t="shared" si="370"/>
        <v>-1.1336869025807803</v>
      </c>
      <c r="O495" s="71">
        <f t="shared" si="371"/>
        <v>-0.7557912683871868</v>
      </c>
      <c r="P495" s="70">
        <f t="shared" si="372"/>
        <v>-0.48875865212447778</v>
      </c>
      <c r="Q495" s="66">
        <f t="shared" si="373"/>
        <v>-1.20412277176531</v>
      </c>
      <c r="R495" s="71">
        <f t="shared" si="374"/>
        <v>-0.80274851451020668</v>
      </c>
      <c r="S495" s="70">
        <f t="shared" si="375"/>
        <v>-0.57413306816394538</v>
      </c>
      <c r="T495" s="66">
        <f t="shared" si="376"/>
        <v>-1.2681796472760074</v>
      </c>
      <c r="U495" s="71">
        <f t="shared" si="377"/>
        <v>-0.84545309818400494</v>
      </c>
      <c r="V495" s="70">
        <f t="shared" si="378"/>
        <v>-0.69452891958969687</v>
      </c>
      <c r="W495" s="66">
        <f t="shared" si="379"/>
        <v>-1.4323824554965083</v>
      </c>
      <c r="X495" s="71">
        <f t="shared" si="380"/>
        <v>-0.95492163699767219</v>
      </c>
      <c r="Y495" s="70">
        <f t="shared" si="381"/>
        <v>-0.54429024687291161</v>
      </c>
      <c r="Z495" s="66">
        <f t="shared" si="382"/>
        <v>-3.8130380050481416</v>
      </c>
      <c r="AA495" s="71">
        <f t="shared" si="383"/>
        <v>-2.5420253366987611</v>
      </c>
      <c r="AB495" s="98">
        <f>SUMIF(BN495:BU495,"VERDADEIRO",BN$3:$BU494)</f>
        <v>0</v>
      </c>
      <c r="AC495" s="97">
        <f t="shared" si="342"/>
        <v>492</v>
      </c>
      <c r="AD495">
        <f>RTD("tryd.rtdserver",,"COT",B495,"ULT")</f>
        <v>17.850000000000001</v>
      </c>
      <c r="AE495">
        <f>RTD("tryd.rtdserver",,"COT",C495,"ULT")</f>
        <v>19.66</v>
      </c>
      <c r="AF495">
        <f>VLOOKUP($AC495,LS_Coint_BD!$B$3:$AQ$1079,AF$2)*$AD495+VLOOKUP($AC495,LS_Coint_BD!$B$3:$AQ$1079,AF$2+1)</f>
        <v>0</v>
      </c>
      <c r="AG495">
        <f>VLOOKUP($AC495,LS_Coint_BD!$B$3:$AQ$1079,AG$2)*$AD495+VLOOKUP($AC495,LS_Coint_BD!$B$3:$AQ$1079,AG$2+1)</f>
        <v>20.135485438124917</v>
      </c>
      <c r="AH495">
        <f>VLOOKUP($AC495,LS_Coint_BD!$B$3:$AQ$1079,AH$2)*$AD495+VLOOKUP($AC495,LS_Coint_BD!$B$3:$AQ$1079,AH$2+1)</f>
        <v>20.131370564897225</v>
      </c>
      <c r="AI495">
        <f>VLOOKUP($AC495,LS_Coint_BD!$B$3:$AQ$1079,AI$2)*$AD495+VLOOKUP($AC495,LS_Coint_BD!$B$3:$AQ$1079,AI$2+1)</f>
        <v>20.119077713831715</v>
      </c>
      <c r="AJ495">
        <f>VLOOKUP($AC495,LS_Coint_BD!$B$3:$AQ$1079,AJ$2)*$AD495+VLOOKUP($AC495,LS_Coint_BD!$B$3:$AQ$1079,AJ$2+1)</f>
        <v>20.148758652124478</v>
      </c>
      <c r="AK495">
        <f>VLOOKUP($AC495,LS_Coint_BD!$B$3:$AQ$1079,AK$2)*$AD495+VLOOKUP($AC495,LS_Coint_BD!$B$3:$AQ$1079,AK$2+1)</f>
        <v>20.234133068163946</v>
      </c>
      <c r="AL495">
        <f>VLOOKUP($AC495,LS_Coint_BD!$B$3:$AQ$1079,AL$2)*$AD495+VLOOKUP($AC495,LS_Coint_BD!$B$3:$AQ$1079,AL$2+1)</f>
        <v>20.354528919589697</v>
      </c>
      <c r="AM495">
        <f>VLOOKUP($AC495,LS_Coint_BD!$B$3:$AQ$1079,AM$2)*$AD495+VLOOKUP($AC495,LS_Coint_BD!$B$3:$AQ$1079,AM$2+1)</f>
        <v>20.204290246872912</v>
      </c>
      <c r="AN495">
        <f>VLOOKUP($AC495,LS_Coint_BD!$B$3:$AQ$1079,AN$2)</f>
        <v>0</v>
      </c>
      <c r="AO495">
        <f>VLOOKUP($AC495,LS_Coint_BD!$B$3:$AQ$1079,AO$2)</f>
        <v>0.41274915642605198</v>
      </c>
      <c r="AP495">
        <f>VLOOKUP($AC495,LS_Coint_BD!$B$3:$AQ$1079,AP$2)</f>
        <v>0.390548252146315</v>
      </c>
      <c r="AQ495">
        <f>VLOOKUP($AC495,LS_Coint_BD!$B$3:$AQ$1079,AQ$2)</f>
        <v>0.37789563419359301</v>
      </c>
      <c r="AR495">
        <f>VLOOKUP($AC495,LS_Coint_BD!$B$3:$AQ$1079,AR$2)</f>
        <v>0.40137425725510401</v>
      </c>
      <c r="AS495">
        <f>VLOOKUP($AC495,LS_Coint_BD!$B$3:$AQ$1079,AS$2)</f>
        <v>0.42272654909200302</v>
      </c>
      <c r="AT495">
        <f>VLOOKUP($AC495,LS_Coint_BD!$B$3:$AQ$1079,AT$2)</f>
        <v>0.47746081849883698</v>
      </c>
      <c r="AU495">
        <f>VLOOKUP($AC495,LS_Coint_BD!$B$3:$AQ$1079,AU$2)</f>
        <v>1.2710126683493801</v>
      </c>
      <c r="AV495">
        <f>VLOOKUP($AC495,LS_Coint_BD!$B$3:$AQ$1079,AV$2)</f>
        <v>0</v>
      </c>
      <c r="AW495">
        <f>VLOOKUP($AC495,LS_Coint_BD!$B$3:$AQ$1079,AW$2)</f>
        <v>-1.33226762955019E-15</v>
      </c>
      <c r="AX495">
        <f>VLOOKUP($AC495,LS_Coint_BD!$B$3:$AQ$1079,AX$2)</f>
        <v>1.16732020874874E-15</v>
      </c>
      <c r="AY495">
        <f>VLOOKUP($AC495,LS_Coint_BD!$B$3:$AQ$1079,AY$2)</f>
        <v>-7.7715611723760997E-16</v>
      </c>
      <c r="AZ495">
        <f>VLOOKUP($AC495,LS_Coint_BD!$B$3:$AQ$1079,AZ$2)</f>
        <v>1.3026616822268501E-15</v>
      </c>
      <c r="BA495">
        <f>VLOOKUP($AC495,LS_Coint_BD!$B$3:$AQ$1079,BA$2)</f>
        <v>1.08357767203415E-15</v>
      </c>
      <c r="BB495">
        <f>VLOOKUP($AC495,LS_Coint_BD!$B$3:$AQ$1079,BB$2)</f>
        <v>1.75213379159025E-15</v>
      </c>
      <c r="BC495">
        <f>VLOOKUP($AC495,LS_Coint_BD!$B$3:$AQ$1079,BC$2)</f>
        <v>-8.2422957348171596E-16</v>
      </c>
      <c r="BD495">
        <f t="shared" si="351"/>
        <v>0</v>
      </c>
      <c r="BE495">
        <f t="shared" si="352"/>
        <v>-0.82549831285210529</v>
      </c>
      <c r="BF495">
        <f t="shared" si="353"/>
        <v>-0.78109650429262878</v>
      </c>
      <c r="BG495">
        <f t="shared" si="354"/>
        <v>-0.7557912683871868</v>
      </c>
      <c r="BH495">
        <f t="shared" si="355"/>
        <v>-0.80274851451020668</v>
      </c>
      <c r="BI495">
        <f t="shared" si="356"/>
        <v>-0.84545309818400494</v>
      </c>
      <c r="BJ495">
        <f t="shared" si="357"/>
        <v>-0.95492163699767219</v>
      </c>
      <c r="BK495">
        <f t="shared" si="358"/>
        <v>-2.5420253366987611</v>
      </c>
      <c r="BL495">
        <f t="shared" si="359"/>
        <v>0</v>
      </c>
      <c r="BN495" s="30" t="b">
        <f t="shared" si="343"/>
        <v>0</v>
      </c>
      <c r="BO495" s="30" t="b">
        <f t="shared" si="344"/>
        <v>0</v>
      </c>
      <c r="BP495" s="30" t="b">
        <f t="shared" si="345"/>
        <v>0</v>
      </c>
      <c r="BQ495" s="30" t="b">
        <f t="shared" si="346"/>
        <v>0</v>
      </c>
      <c r="BR495" s="30" t="b">
        <f t="shared" si="347"/>
        <v>0</v>
      </c>
      <c r="BS495" s="30" t="b">
        <f t="shared" si="348"/>
        <v>0</v>
      </c>
      <c r="BT495" s="30" t="b">
        <f t="shared" si="349"/>
        <v>0</v>
      </c>
      <c r="BU495" s="30" t="b">
        <f t="shared" si="350"/>
        <v>0</v>
      </c>
    </row>
    <row r="496" spans="2:73" x14ac:dyDescent="0.3">
      <c r="B496" s="17" t="str">
        <f>VLOOKUP($AC496,LS_Coint_BD!$B$3:$D$1079,2)</f>
        <v>HAPV3</v>
      </c>
      <c r="C496" s="87" t="str">
        <f>VLOOKUP($AC496,LS_Coint_BD!$B$3:$D$1079,3)</f>
        <v>ENEV3</v>
      </c>
      <c r="D496" s="68">
        <f t="shared" si="360"/>
        <v>5.5416726444874058</v>
      </c>
      <c r="E496" s="65">
        <f t="shared" si="361"/>
        <v>9.000118950324655</v>
      </c>
      <c r="F496" s="69">
        <f t="shared" si="362"/>
        <v>6.0000793002164361</v>
      </c>
      <c r="G496" s="68">
        <f t="shared" si="363"/>
        <v>5.5001432350358925</v>
      </c>
      <c r="H496" s="65">
        <f t="shared" si="364"/>
        <v>8.5141565354669062</v>
      </c>
      <c r="I496" s="69">
        <f t="shared" si="365"/>
        <v>5.6761043569779375</v>
      </c>
      <c r="J496" s="68">
        <f t="shared" si="366"/>
        <v>5.5884853209325911</v>
      </c>
      <c r="K496" s="65">
        <f t="shared" si="367"/>
        <v>8.0080986685610629</v>
      </c>
      <c r="L496" s="69">
        <f t="shared" si="368"/>
        <v>5.3387324457073753</v>
      </c>
      <c r="M496" s="68">
        <f t="shared" si="369"/>
        <v>5.0239092519583011</v>
      </c>
      <c r="N496" s="65">
        <f t="shared" si="370"/>
        <v>8.9018804208991202</v>
      </c>
      <c r="O496" s="69">
        <f t="shared" si="371"/>
        <v>5.9345869472660802</v>
      </c>
      <c r="P496" s="68">
        <f t="shared" si="372"/>
        <v>3.9560593089160392</v>
      </c>
      <c r="Q496" s="65">
        <f t="shared" si="373"/>
        <v>9.4469363934198594</v>
      </c>
      <c r="R496" s="69">
        <f t="shared" si="374"/>
        <v>6.2979575956132399</v>
      </c>
      <c r="S496" s="68">
        <f t="shared" si="375"/>
        <v>3.3259897746371507</v>
      </c>
      <c r="T496" s="65">
        <f t="shared" si="376"/>
        <v>9.2775748863064251</v>
      </c>
      <c r="U496" s="69">
        <f t="shared" si="377"/>
        <v>6.185049924204284</v>
      </c>
      <c r="V496" s="68">
        <f t="shared" si="378"/>
        <v>4.3138568978832268</v>
      </c>
      <c r="W496" s="65">
        <f t="shared" si="379"/>
        <v>9.4562483565915549</v>
      </c>
      <c r="X496" s="69">
        <f t="shared" si="380"/>
        <v>6.3041655710610369</v>
      </c>
      <c r="Y496" s="68">
        <f t="shared" si="381"/>
        <v>4.8695605616250788</v>
      </c>
      <c r="Z496" s="65">
        <f t="shared" si="382"/>
        <v>9.7148918071435713</v>
      </c>
      <c r="AA496" s="69">
        <f t="shared" si="383"/>
        <v>6.4765945380957142</v>
      </c>
      <c r="AB496" s="98">
        <f>SUMIF(BN496:BU496,"VERDADEIRO",BN$3:$BU495)</f>
        <v>1</v>
      </c>
      <c r="AC496" s="97">
        <f t="shared" si="342"/>
        <v>493</v>
      </c>
      <c r="AD496">
        <f>RTD("tryd.rtdserver",,"COT",B496,"ULT")</f>
        <v>17.850000000000001</v>
      </c>
      <c r="AE496">
        <f>RTD("tryd.rtdserver",,"COT",C496,"ULT")</f>
        <v>73.75</v>
      </c>
      <c r="AF496">
        <f>VLOOKUP($AC496,LS_Coint_BD!$B$3:$AQ$1079,AF$2)*$AD496+VLOOKUP($AC496,LS_Coint_BD!$B$3:$AQ$1079,AF$2+1)</f>
        <v>68.208327355512594</v>
      </c>
      <c r="AG496">
        <f>VLOOKUP($AC496,LS_Coint_BD!$B$3:$AQ$1079,AG$2)*$AD496+VLOOKUP($AC496,LS_Coint_BD!$B$3:$AQ$1079,AG$2+1)</f>
        <v>68.249856764964107</v>
      </c>
      <c r="AH496">
        <f>VLOOKUP($AC496,LS_Coint_BD!$B$3:$AQ$1079,AH$2)*$AD496+VLOOKUP($AC496,LS_Coint_BD!$B$3:$AQ$1079,AH$2+1)</f>
        <v>68.161514679067409</v>
      </c>
      <c r="AI496">
        <f>VLOOKUP($AC496,LS_Coint_BD!$B$3:$AQ$1079,AI$2)*$AD496+VLOOKUP($AC496,LS_Coint_BD!$B$3:$AQ$1079,AI$2+1)</f>
        <v>68.726090748041699</v>
      </c>
      <c r="AJ496">
        <f>VLOOKUP($AC496,LS_Coint_BD!$B$3:$AQ$1079,AJ$2)*$AD496+VLOOKUP($AC496,LS_Coint_BD!$B$3:$AQ$1079,AJ$2+1)</f>
        <v>69.793940691083961</v>
      </c>
      <c r="AK496">
        <f>VLOOKUP($AC496,LS_Coint_BD!$B$3:$AQ$1079,AK$2)*$AD496+VLOOKUP($AC496,LS_Coint_BD!$B$3:$AQ$1079,AK$2+1)</f>
        <v>70.424010225362849</v>
      </c>
      <c r="AL496">
        <f>VLOOKUP($AC496,LS_Coint_BD!$B$3:$AQ$1079,AL$2)*$AD496+VLOOKUP($AC496,LS_Coint_BD!$B$3:$AQ$1079,AL$2+1)</f>
        <v>69.436143102116773</v>
      </c>
      <c r="AM496">
        <f>VLOOKUP($AC496,LS_Coint_BD!$B$3:$AQ$1079,AM$2)*$AD496+VLOOKUP($AC496,LS_Coint_BD!$B$3:$AQ$1079,AM$2+1)</f>
        <v>68.880439438374921</v>
      </c>
      <c r="AN496">
        <f>VLOOKUP($AC496,LS_Coint_BD!$B$3:$AQ$1079,AN$2)</f>
        <v>3.0000396501082198</v>
      </c>
      <c r="AO496">
        <f>VLOOKUP($AC496,LS_Coint_BD!$B$3:$AQ$1079,AO$2)</f>
        <v>2.8380521784889701</v>
      </c>
      <c r="AP496">
        <f>VLOOKUP($AC496,LS_Coint_BD!$B$3:$AQ$1079,AP$2)</f>
        <v>2.6693662228536899</v>
      </c>
      <c r="AQ496">
        <f>VLOOKUP($AC496,LS_Coint_BD!$B$3:$AQ$1079,AQ$2)</f>
        <v>2.9672934736330401</v>
      </c>
      <c r="AR496">
        <f>VLOOKUP($AC496,LS_Coint_BD!$B$3:$AQ$1079,AR$2)</f>
        <v>3.1489787978066199</v>
      </c>
      <c r="AS496">
        <f>VLOOKUP($AC496,LS_Coint_BD!$B$3:$AQ$1079,AS$2)</f>
        <v>3.0925249621021398</v>
      </c>
      <c r="AT496">
        <f>VLOOKUP($AC496,LS_Coint_BD!$B$3:$AQ$1079,AT$2)</f>
        <v>3.1520827855305198</v>
      </c>
      <c r="AU496">
        <f>VLOOKUP($AC496,LS_Coint_BD!$B$3:$AQ$1079,AU$2)</f>
        <v>3.2382972690478602</v>
      </c>
      <c r="AV496">
        <f>VLOOKUP($AC496,LS_Coint_BD!$B$3:$AQ$1079,AV$2)</f>
        <v>-3.1974423109204501E-15</v>
      </c>
      <c r="AW496">
        <f>VLOOKUP($AC496,LS_Coint_BD!$B$3:$AQ$1079,AW$2)</f>
        <v>-2.30926389122033E-15</v>
      </c>
      <c r="AX496">
        <f>VLOOKUP($AC496,LS_Coint_BD!$B$3:$AQ$1079,AX$2)</f>
        <v>-4.5677747298863603E-15</v>
      </c>
      <c r="AY496">
        <f>VLOOKUP($AC496,LS_Coint_BD!$B$3:$AQ$1079,AY$2)</f>
        <v>-4.4408920985006301E-16</v>
      </c>
      <c r="AZ496">
        <f>VLOOKUP($AC496,LS_Coint_BD!$B$3:$AQ$1079,AZ$2)</f>
        <v>-3.9474596431116699E-16</v>
      </c>
      <c r="BA496">
        <f>VLOOKUP($AC496,LS_Coint_BD!$B$3:$AQ$1079,BA$2)</f>
        <v>4.6540549192286604E-15</v>
      </c>
      <c r="BB496">
        <f>VLOOKUP($AC496,LS_Coint_BD!$B$3:$AQ$1079,BB$2)</f>
        <v>-2.3254125897603298E-15</v>
      </c>
      <c r="BC496">
        <f>VLOOKUP($AC496,LS_Coint_BD!$B$3:$AQ$1079,BC$2)</f>
        <v>-6.3664629124105002E-15</v>
      </c>
      <c r="BD496">
        <f t="shared" si="351"/>
        <v>6.0000793002164361</v>
      </c>
      <c r="BE496">
        <f t="shared" si="352"/>
        <v>5.6761043569779375</v>
      </c>
      <c r="BF496">
        <f t="shared" si="353"/>
        <v>5.3387324457073753</v>
      </c>
      <c r="BG496">
        <f t="shared" si="354"/>
        <v>5.9345869472660802</v>
      </c>
      <c r="BH496">
        <f t="shared" si="355"/>
        <v>6.2979575956132399</v>
      </c>
      <c r="BI496">
        <f t="shared" si="356"/>
        <v>6.185049924204284</v>
      </c>
      <c r="BJ496">
        <f t="shared" si="357"/>
        <v>6.3041655710610369</v>
      </c>
      <c r="BK496">
        <f t="shared" si="358"/>
        <v>6.4765945380957142</v>
      </c>
      <c r="BL496">
        <f t="shared" si="359"/>
        <v>6.0000793002164299</v>
      </c>
      <c r="BN496" s="19" t="b">
        <f t="shared" si="343"/>
        <v>0</v>
      </c>
      <c r="BO496" s="19" t="b">
        <f t="shared" si="344"/>
        <v>0</v>
      </c>
      <c r="BP496" s="19" t="b">
        <f t="shared" si="345"/>
        <v>1</v>
      </c>
      <c r="BQ496" s="19" t="b">
        <f t="shared" si="346"/>
        <v>0</v>
      </c>
      <c r="BR496" s="19" t="b">
        <f t="shared" si="347"/>
        <v>0</v>
      </c>
      <c r="BS496" s="19" t="b">
        <f t="shared" si="348"/>
        <v>0</v>
      </c>
      <c r="BT496" s="19" t="b">
        <f t="shared" si="349"/>
        <v>0</v>
      </c>
      <c r="BU496" s="19" t="b">
        <f t="shared" si="350"/>
        <v>0</v>
      </c>
    </row>
    <row r="497" spans="2:73" x14ac:dyDescent="0.3">
      <c r="B497" s="17" t="str">
        <f>VLOOKUP($AC497,LS_Coint_BD!$B$3:$D$1079,2)</f>
        <v>HAPV3</v>
      </c>
      <c r="C497" s="87" t="str">
        <f>VLOOKUP($AC497,LS_Coint_BD!$B$3:$D$1079,3)</f>
        <v>IRBR3</v>
      </c>
      <c r="D497" s="70">
        <f t="shared" si="360"/>
        <v>-0.59462929114593255</v>
      </c>
      <c r="E497" s="66">
        <f t="shared" si="361"/>
        <v>-1.7312625325046724</v>
      </c>
      <c r="F497" s="71">
        <f t="shared" si="362"/>
        <v>-1.1541750216697817</v>
      </c>
      <c r="G497" s="70">
        <f t="shared" si="363"/>
        <v>-0.46758292121961365</v>
      </c>
      <c r="H497" s="66">
        <f t="shared" si="364"/>
        <v>-1.8169103057040179</v>
      </c>
      <c r="I497" s="71">
        <f t="shared" si="365"/>
        <v>-1.2112735371360119</v>
      </c>
      <c r="J497" s="70">
        <f t="shared" si="366"/>
        <v>-0.3315730222383575</v>
      </c>
      <c r="K497" s="66">
        <f t="shared" si="367"/>
        <v>-2.1022616454749095</v>
      </c>
      <c r="L497" s="71">
        <f t="shared" si="368"/>
        <v>-1.4015077636499398</v>
      </c>
      <c r="M497" s="70">
        <f t="shared" si="369"/>
        <v>0</v>
      </c>
      <c r="N497" s="66">
        <f t="shared" si="370"/>
        <v>0</v>
      </c>
      <c r="O497" s="71">
        <f t="shared" si="371"/>
        <v>0</v>
      </c>
      <c r="P497" s="70">
        <f t="shared" si="372"/>
        <v>-0.15909758270848506</v>
      </c>
      <c r="Q497" s="66">
        <f t="shared" si="373"/>
        <v>-3.3993205981261214</v>
      </c>
      <c r="R497" s="71">
        <f t="shared" si="374"/>
        <v>-2.2662137320840809</v>
      </c>
      <c r="S497" s="70">
        <f t="shared" si="375"/>
        <v>-3.1900889161168067E-2</v>
      </c>
      <c r="T497" s="66">
        <f t="shared" si="376"/>
        <v>-3.5100092862152996</v>
      </c>
      <c r="U497" s="71">
        <f t="shared" si="377"/>
        <v>-2.3400061908101999</v>
      </c>
      <c r="V497" s="70">
        <f t="shared" si="378"/>
        <v>-0.18833552364376871</v>
      </c>
      <c r="W497" s="66">
        <f t="shared" si="379"/>
        <v>-3.541993397498401</v>
      </c>
      <c r="X497" s="71">
        <f t="shared" si="380"/>
        <v>-2.3613289316656005</v>
      </c>
      <c r="Y497" s="70">
        <f t="shared" si="381"/>
        <v>-0.19414348847077889</v>
      </c>
      <c r="Z497" s="66">
        <f t="shared" si="382"/>
        <v>-20.7180789919224</v>
      </c>
      <c r="AA497" s="71">
        <f t="shared" si="383"/>
        <v>-13.8120526612816</v>
      </c>
      <c r="AB497" s="98">
        <f>SUMIF(BN497:BU497,"VERDADEIRO",BN$3:$BU496)</f>
        <v>0</v>
      </c>
      <c r="AC497" s="97">
        <f t="shared" si="342"/>
        <v>494</v>
      </c>
      <c r="AD497">
        <f>RTD("tryd.rtdserver",,"COT",B497,"ULT")</f>
        <v>17.850000000000001</v>
      </c>
      <c r="AE497">
        <f>RTD("tryd.rtdserver",,"COT",C497,"ULT")</f>
        <v>6.91</v>
      </c>
      <c r="AF497">
        <f>VLOOKUP($AC497,LS_Coint_BD!$B$3:$AQ$1079,AF$2)*$AD497+VLOOKUP($AC497,LS_Coint_BD!$B$3:$AQ$1079,AF$2+1)</f>
        <v>7.5046292911459327</v>
      </c>
      <c r="AG497">
        <f>VLOOKUP($AC497,LS_Coint_BD!$B$3:$AQ$1079,AG$2)*$AD497+VLOOKUP($AC497,LS_Coint_BD!$B$3:$AQ$1079,AG$2+1)</f>
        <v>7.3775829212196138</v>
      </c>
      <c r="AH497">
        <f>VLOOKUP($AC497,LS_Coint_BD!$B$3:$AQ$1079,AH$2)*$AD497+VLOOKUP($AC497,LS_Coint_BD!$B$3:$AQ$1079,AH$2+1)</f>
        <v>7.2415730222383576</v>
      </c>
      <c r="AI497">
        <f>VLOOKUP($AC497,LS_Coint_BD!$B$3:$AQ$1079,AI$2)*$AD497+VLOOKUP($AC497,LS_Coint_BD!$B$3:$AQ$1079,AI$2+1)</f>
        <v>0</v>
      </c>
      <c r="AJ497">
        <f>VLOOKUP($AC497,LS_Coint_BD!$B$3:$AQ$1079,AJ$2)*$AD497+VLOOKUP($AC497,LS_Coint_BD!$B$3:$AQ$1079,AJ$2+1)</f>
        <v>7.0690975827084852</v>
      </c>
      <c r="AK497">
        <f>VLOOKUP($AC497,LS_Coint_BD!$B$3:$AQ$1079,AK$2)*$AD497+VLOOKUP($AC497,LS_Coint_BD!$B$3:$AQ$1079,AK$2+1)</f>
        <v>6.9419008891611682</v>
      </c>
      <c r="AL497">
        <f>VLOOKUP($AC497,LS_Coint_BD!$B$3:$AQ$1079,AL$2)*$AD497+VLOOKUP($AC497,LS_Coint_BD!$B$3:$AQ$1079,AL$2+1)</f>
        <v>7.0983355236437689</v>
      </c>
      <c r="AM497">
        <f>VLOOKUP($AC497,LS_Coint_BD!$B$3:$AQ$1079,AM$2)*$AD497+VLOOKUP($AC497,LS_Coint_BD!$B$3:$AQ$1079,AM$2+1)</f>
        <v>7.104143488470779</v>
      </c>
      <c r="AN497">
        <f>VLOOKUP($AC497,LS_Coint_BD!$B$3:$AQ$1079,AN$2)</f>
        <v>0.57708751083489096</v>
      </c>
      <c r="AO497">
        <f>VLOOKUP($AC497,LS_Coint_BD!$B$3:$AQ$1079,AO$2)</f>
        <v>0.60563676856800597</v>
      </c>
      <c r="AP497">
        <f>VLOOKUP($AC497,LS_Coint_BD!$B$3:$AQ$1079,AP$2)</f>
        <v>0.70075388182497</v>
      </c>
      <c r="AQ497">
        <f>VLOOKUP($AC497,LS_Coint_BD!$B$3:$AQ$1079,AQ$2)</f>
        <v>0</v>
      </c>
      <c r="AR497">
        <f>VLOOKUP($AC497,LS_Coint_BD!$B$3:$AQ$1079,AR$2)</f>
        <v>1.13310686604204</v>
      </c>
      <c r="AS497">
        <f>VLOOKUP($AC497,LS_Coint_BD!$B$3:$AQ$1079,AS$2)</f>
        <v>1.1700030954050999</v>
      </c>
      <c r="AT497">
        <f>VLOOKUP($AC497,LS_Coint_BD!$B$3:$AQ$1079,AT$2)</f>
        <v>1.1806644658328</v>
      </c>
      <c r="AU497">
        <f>VLOOKUP($AC497,LS_Coint_BD!$B$3:$AQ$1079,AU$2)</f>
        <v>6.9060263306407998</v>
      </c>
      <c r="AV497">
        <f>VLOOKUP($AC497,LS_Coint_BD!$B$3:$AQ$1079,AV$2)</f>
        <v>2.8421709430403998E-16</v>
      </c>
      <c r="AW497">
        <f>VLOOKUP($AC497,LS_Coint_BD!$B$3:$AQ$1079,AW$2)</f>
        <v>7.4014868308343802E-17</v>
      </c>
      <c r="AX497">
        <f>VLOOKUP($AC497,LS_Coint_BD!$B$3:$AQ$1079,AX$2)</f>
        <v>2.2838873649431799E-16</v>
      </c>
      <c r="AY497">
        <f>VLOOKUP($AC497,LS_Coint_BD!$B$3:$AQ$1079,AY$2)</f>
        <v>0</v>
      </c>
      <c r="AZ497">
        <f>VLOOKUP($AC497,LS_Coint_BD!$B$3:$AQ$1079,AZ$2)</f>
        <v>-7.1054273576010003E-16</v>
      </c>
      <c r="BA497">
        <f>VLOOKUP($AC497,LS_Coint_BD!$B$3:$AQ$1079,BA$2)</f>
        <v>2.1316282072803E-16</v>
      </c>
      <c r="BB497">
        <f>VLOOKUP($AC497,LS_Coint_BD!$B$3:$AQ$1079,BB$2)</f>
        <v>-3.8756876496005502E-16</v>
      </c>
      <c r="BC497">
        <f>VLOOKUP($AC497,LS_Coint_BD!$B$3:$AQ$1079,BC$2)</f>
        <v>-2.2737367544323201E-16</v>
      </c>
      <c r="BD497">
        <f t="shared" si="351"/>
        <v>-1.1541750216697817</v>
      </c>
      <c r="BE497">
        <f t="shared" si="352"/>
        <v>-1.2112735371360119</v>
      </c>
      <c r="BF497">
        <f t="shared" si="353"/>
        <v>-1.4015077636499398</v>
      </c>
      <c r="BG497">
        <f t="shared" si="354"/>
        <v>0</v>
      </c>
      <c r="BH497">
        <f t="shared" si="355"/>
        <v>-2.2662137320840809</v>
      </c>
      <c r="BI497">
        <f t="shared" si="356"/>
        <v>-2.3400061908101999</v>
      </c>
      <c r="BJ497">
        <f t="shared" si="357"/>
        <v>-2.3613289316656005</v>
      </c>
      <c r="BK497">
        <f t="shared" si="358"/>
        <v>-13.8120526612816</v>
      </c>
      <c r="BL497">
        <f t="shared" si="359"/>
        <v>-1.1541750216697824</v>
      </c>
      <c r="BN497" s="30" t="b">
        <f t="shared" si="343"/>
        <v>0</v>
      </c>
      <c r="BO497" s="30" t="b">
        <f t="shared" si="344"/>
        <v>0</v>
      </c>
      <c r="BP497" s="30" t="b">
        <f t="shared" si="345"/>
        <v>0</v>
      </c>
      <c r="BQ497" s="30" t="b">
        <f t="shared" si="346"/>
        <v>0</v>
      </c>
      <c r="BR497" s="30" t="b">
        <f t="shared" si="347"/>
        <v>0</v>
      </c>
      <c r="BS497" s="30" t="b">
        <f t="shared" si="348"/>
        <v>0</v>
      </c>
      <c r="BT497" s="30" t="b">
        <f t="shared" si="349"/>
        <v>0</v>
      </c>
      <c r="BU497" s="30" t="b">
        <f t="shared" si="350"/>
        <v>0</v>
      </c>
    </row>
    <row r="498" spans="2:73" x14ac:dyDescent="0.3">
      <c r="B498" s="17" t="str">
        <f>VLOOKUP($AC498,LS_Coint_BD!$B$3:$D$1079,2)</f>
        <v>HAPV3</v>
      </c>
      <c r="C498" s="87" t="str">
        <f>VLOOKUP($AC498,LS_Coint_BD!$B$3:$D$1079,3)</f>
        <v>JBSS3</v>
      </c>
      <c r="D498" s="68">
        <f t="shared" si="360"/>
        <v>0</v>
      </c>
      <c r="E498" s="65">
        <f t="shared" si="361"/>
        <v>0</v>
      </c>
      <c r="F498" s="69">
        <f t="shared" si="362"/>
        <v>0</v>
      </c>
      <c r="G498" s="68">
        <f t="shared" si="363"/>
        <v>0</v>
      </c>
      <c r="H498" s="65">
        <f t="shared" si="364"/>
        <v>0</v>
      </c>
      <c r="I498" s="69">
        <f t="shared" si="365"/>
        <v>0</v>
      </c>
      <c r="J498" s="68">
        <f t="shared" si="366"/>
        <v>0</v>
      </c>
      <c r="K498" s="65">
        <f t="shared" si="367"/>
        <v>0</v>
      </c>
      <c r="L498" s="69">
        <f t="shared" si="368"/>
        <v>0</v>
      </c>
      <c r="M498" s="68">
        <f t="shared" si="369"/>
        <v>0.79976746589515102</v>
      </c>
      <c r="N498" s="65">
        <f t="shared" si="370"/>
        <v>3.3469597159896303</v>
      </c>
      <c r="O498" s="69">
        <f t="shared" si="371"/>
        <v>2.2313064773264202</v>
      </c>
      <c r="P498" s="68">
        <f t="shared" si="372"/>
        <v>0.95215265415609807</v>
      </c>
      <c r="Q498" s="65">
        <f t="shared" si="373"/>
        <v>3.2730848346981309</v>
      </c>
      <c r="R498" s="69">
        <f t="shared" si="374"/>
        <v>2.1820565564654206</v>
      </c>
      <c r="S498" s="68">
        <f t="shared" si="375"/>
        <v>1.3825497797133863</v>
      </c>
      <c r="T498" s="65">
        <f t="shared" si="376"/>
        <v>3.6672145139399417</v>
      </c>
      <c r="U498" s="69">
        <f t="shared" si="377"/>
        <v>2.4448096759599611</v>
      </c>
      <c r="V498" s="68">
        <f t="shared" si="378"/>
        <v>1.045196650799685</v>
      </c>
      <c r="W498" s="65">
        <f t="shared" si="379"/>
        <v>3.7489601440094997</v>
      </c>
      <c r="X498" s="69">
        <f t="shared" si="380"/>
        <v>2.4993067626729997</v>
      </c>
      <c r="Y498" s="68">
        <f t="shared" si="381"/>
        <v>0.83645658964527314</v>
      </c>
      <c r="Z498" s="65">
        <f t="shared" si="382"/>
        <v>4.8957737460866095</v>
      </c>
      <c r="AA498" s="69">
        <f t="shared" si="383"/>
        <v>3.2638491640577394</v>
      </c>
      <c r="AB498" s="98">
        <f>SUMIF(BN498:BU498,"VERDADEIRO",BN$3:$BU497)</f>
        <v>0</v>
      </c>
      <c r="AC498" s="97">
        <f t="shared" si="342"/>
        <v>495</v>
      </c>
      <c r="AD498">
        <f>RTD("tryd.rtdserver",,"COT",B498,"ULT")</f>
        <v>17.850000000000001</v>
      </c>
      <c r="AE498">
        <f>RTD("tryd.rtdserver",,"COT",C498,"ULT")</f>
        <v>25.15</v>
      </c>
      <c r="AF498">
        <f>VLOOKUP($AC498,LS_Coint_BD!$B$3:$AQ$1079,AF$2)*$AD498+VLOOKUP($AC498,LS_Coint_BD!$B$3:$AQ$1079,AF$2+1)</f>
        <v>0</v>
      </c>
      <c r="AG498">
        <f>VLOOKUP($AC498,LS_Coint_BD!$B$3:$AQ$1079,AG$2)*$AD498+VLOOKUP($AC498,LS_Coint_BD!$B$3:$AQ$1079,AG$2+1)</f>
        <v>0</v>
      </c>
      <c r="AH498">
        <f>VLOOKUP($AC498,LS_Coint_BD!$B$3:$AQ$1079,AH$2)*$AD498+VLOOKUP($AC498,LS_Coint_BD!$B$3:$AQ$1079,AH$2+1)</f>
        <v>0</v>
      </c>
      <c r="AI498">
        <f>VLOOKUP($AC498,LS_Coint_BD!$B$3:$AQ$1079,AI$2)*$AD498+VLOOKUP($AC498,LS_Coint_BD!$B$3:$AQ$1079,AI$2+1)</f>
        <v>24.350232534104848</v>
      </c>
      <c r="AJ498">
        <f>VLOOKUP($AC498,LS_Coint_BD!$B$3:$AQ$1079,AJ$2)*$AD498+VLOOKUP($AC498,LS_Coint_BD!$B$3:$AQ$1079,AJ$2+1)</f>
        <v>24.197847345843901</v>
      </c>
      <c r="AK498">
        <f>VLOOKUP($AC498,LS_Coint_BD!$B$3:$AQ$1079,AK$2)*$AD498+VLOOKUP($AC498,LS_Coint_BD!$B$3:$AQ$1079,AK$2+1)</f>
        <v>23.767450220286612</v>
      </c>
      <c r="AL498">
        <f>VLOOKUP($AC498,LS_Coint_BD!$B$3:$AQ$1079,AL$2)*$AD498+VLOOKUP($AC498,LS_Coint_BD!$B$3:$AQ$1079,AL$2+1)</f>
        <v>24.104803349200314</v>
      </c>
      <c r="AM498">
        <f>VLOOKUP($AC498,LS_Coint_BD!$B$3:$AQ$1079,AM$2)*$AD498+VLOOKUP($AC498,LS_Coint_BD!$B$3:$AQ$1079,AM$2+1)</f>
        <v>24.313543410354725</v>
      </c>
      <c r="AN498">
        <f>VLOOKUP($AC498,LS_Coint_BD!$B$3:$AQ$1079,AN$2)</f>
        <v>0</v>
      </c>
      <c r="AO498">
        <f>VLOOKUP($AC498,LS_Coint_BD!$B$3:$AQ$1079,AO$2)</f>
        <v>0</v>
      </c>
      <c r="AP498">
        <f>VLOOKUP($AC498,LS_Coint_BD!$B$3:$AQ$1079,AP$2)</f>
        <v>0</v>
      </c>
      <c r="AQ498">
        <f>VLOOKUP($AC498,LS_Coint_BD!$B$3:$AQ$1079,AQ$2)</f>
        <v>1.1156532386632101</v>
      </c>
      <c r="AR498">
        <f>VLOOKUP($AC498,LS_Coint_BD!$B$3:$AQ$1079,AR$2)</f>
        <v>1.0910282782327101</v>
      </c>
      <c r="AS498">
        <f>VLOOKUP($AC498,LS_Coint_BD!$B$3:$AQ$1079,AS$2)</f>
        <v>1.2224048379799799</v>
      </c>
      <c r="AT498">
        <f>VLOOKUP($AC498,LS_Coint_BD!$B$3:$AQ$1079,AT$2)</f>
        <v>1.2496533813365001</v>
      </c>
      <c r="AU498">
        <f>VLOOKUP($AC498,LS_Coint_BD!$B$3:$AQ$1079,AU$2)</f>
        <v>1.6319245820288699</v>
      </c>
      <c r="AV498">
        <f>VLOOKUP($AC498,LS_Coint_BD!$B$3:$AQ$1079,AV$2)</f>
        <v>0</v>
      </c>
      <c r="AW498">
        <f>VLOOKUP($AC498,LS_Coint_BD!$B$3:$AQ$1079,AW$2)</f>
        <v>0</v>
      </c>
      <c r="AX498">
        <f>VLOOKUP($AC498,LS_Coint_BD!$B$3:$AQ$1079,AX$2)</f>
        <v>0</v>
      </c>
      <c r="AY498">
        <f>VLOOKUP($AC498,LS_Coint_BD!$B$3:$AQ$1079,AY$2)</f>
        <v>2.2204460492503101E-16</v>
      </c>
      <c r="AZ498">
        <f>VLOOKUP($AC498,LS_Coint_BD!$B$3:$AQ$1079,AZ$2)</f>
        <v>4.7369515717340002E-16</v>
      </c>
      <c r="BA498">
        <f>VLOOKUP($AC498,LS_Coint_BD!$B$3:$AQ$1079,BA$2)</f>
        <v>1.3677947663381899E-15</v>
      </c>
      <c r="BB498">
        <f>VLOOKUP($AC498,LS_Coint_BD!$B$3:$AQ$1079,BB$2)</f>
        <v>-4.8446095620006798E-16</v>
      </c>
      <c r="BC498">
        <f>VLOOKUP($AC498,LS_Coint_BD!$B$3:$AQ$1079,BC$2)</f>
        <v>-3.1263880373444401E-16</v>
      </c>
      <c r="BD498">
        <f t="shared" si="351"/>
        <v>0</v>
      </c>
      <c r="BE498">
        <f t="shared" si="352"/>
        <v>0</v>
      </c>
      <c r="BF498">
        <f t="shared" si="353"/>
        <v>0</v>
      </c>
      <c r="BG498">
        <f t="shared" si="354"/>
        <v>2.2313064773264202</v>
      </c>
      <c r="BH498">
        <f t="shared" si="355"/>
        <v>2.1820565564654206</v>
      </c>
      <c r="BI498">
        <f t="shared" si="356"/>
        <v>2.4448096759599611</v>
      </c>
      <c r="BJ498">
        <f t="shared" si="357"/>
        <v>2.4993067626729997</v>
      </c>
      <c r="BK498">
        <f t="shared" si="358"/>
        <v>3.2638491640577394</v>
      </c>
      <c r="BL498">
        <f t="shared" si="359"/>
        <v>0</v>
      </c>
      <c r="BN498" s="19" t="b">
        <f t="shared" si="343"/>
        <v>0</v>
      </c>
      <c r="BO498" s="19" t="b">
        <f t="shared" si="344"/>
        <v>0</v>
      </c>
      <c r="BP498" s="19" t="b">
        <f t="shared" si="345"/>
        <v>0</v>
      </c>
      <c r="BQ498" s="19" t="b">
        <f t="shared" si="346"/>
        <v>0</v>
      </c>
      <c r="BR498" s="19" t="b">
        <f t="shared" si="347"/>
        <v>0</v>
      </c>
      <c r="BS498" s="19" t="b">
        <f t="shared" si="348"/>
        <v>0</v>
      </c>
      <c r="BT498" s="19" t="b">
        <f t="shared" si="349"/>
        <v>0</v>
      </c>
      <c r="BU498" s="19" t="b">
        <f t="shared" si="350"/>
        <v>0</v>
      </c>
    </row>
    <row r="499" spans="2:73" x14ac:dyDescent="0.3">
      <c r="B499" s="17" t="str">
        <f>VLOOKUP($AC499,LS_Coint_BD!$B$3:$D$1079,2)</f>
        <v>HAPV3</v>
      </c>
      <c r="C499" s="87" t="str">
        <f>VLOOKUP($AC499,LS_Coint_BD!$B$3:$D$1079,3)</f>
        <v>LREN3</v>
      </c>
      <c r="D499" s="70">
        <f t="shared" si="360"/>
        <v>0</v>
      </c>
      <c r="E499" s="66">
        <f t="shared" si="361"/>
        <v>0</v>
      </c>
      <c r="F499" s="71">
        <f t="shared" si="362"/>
        <v>0</v>
      </c>
      <c r="G499" s="70">
        <f t="shared" si="363"/>
        <v>0</v>
      </c>
      <c r="H499" s="66">
        <f t="shared" si="364"/>
        <v>0</v>
      </c>
      <c r="I499" s="71">
        <f t="shared" si="365"/>
        <v>0</v>
      </c>
      <c r="J499" s="70">
        <f t="shared" si="366"/>
        <v>0</v>
      </c>
      <c r="K499" s="66">
        <f t="shared" si="367"/>
        <v>0</v>
      </c>
      <c r="L499" s="71">
        <f t="shared" si="368"/>
        <v>0</v>
      </c>
      <c r="M499" s="70">
        <f t="shared" si="369"/>
        <v>-2.9563625328060752</v>
      </c>
      <c r="N499" s="66">
        <f t="shared" si="370"/>
        <v>-6.5702855340712469</v>
      </c>
      <c r="O499" s="71">
        <f t="shared" si="371"/>
        <v>-4.380190356047498</v>
      </c>
      <c r="P499" s="70">
        <f t="shared" si="372"/>
        <v>-3.537429210127776</v>
      </c>
      <c r="Q499" s="66">
        <f t="shared" si="373"/>
        <v>-7.0058185564355933</v>
      </c>
      <c r="R499" s="71">
        <f t="shared" si="374"/>
        <v>-4.6705457042903955</v>
      </c>
      <c r="S499" s="70">
        <f t="shared" si="375"/>
        <v>-4.6557261372346588</v>
      </c>
      <c r="T499" s="66">
        <f t="shared" si="376"/>
        <v>-7.8794589656280305</v>
      </c>
      <c r="U499" s="71">
        <f t="shared" si="377"/>
        <v>-5.2529726437520203</v>
      </c>
      <c r="V499" s="70">
        <f t="shared" si="378"/>
        <v>-5.6315430425523942</v>
      </c>
      <c r="W499" s="66">
        <f t="shared" si="379"/>
        <v>-8.1172111192359324</v>
      </c>
      <c r="X499" s="71">
        <f t="shared" si="380"/>
        <v>-5.4114740794906222</v>
      </c>
      <c r="Y499" s="70">
        <f t="shared" si="381"/>
        <v>-5.0571240187804563</v>
      </c>
      <c r="Z499" s="66">
        <f t="shared" si="382"/>
        <v>-15.331466736811834</v>
      </c>
      <c r="AA499" s="71">
        <f t="shared" si="383"/>
        <v>-10.220977824541222</v>
      </c>
      <c r="AB499" s="98">
        <f>SUMIF(BN499:BU499,"VERDADEIRO",BN$3:$BU498)</f>
        <v>1</v>
      </c>
      <c r="AC499" s="97">
        <f t="shared" si="342"/>
        <v>496</v>
      </c>
      <c r="AD499">
        <f>RTD("tryd.rtdserver",,"COT",B499,"ULT")</f>
        <v>17.850000000000001</v>
      </c>
      <c r="AE499">
        <f>RTD("tryd.rtdserver",,"COT",C499,"ULT")</f>
        <v>41.01</v>
      </c>
      <c r="AF499">
        <f>VLOOKUP($AC499,LS_Coint_BD!$B$3:$AQ$1079,AF$2)*$AD499+VLOOKUP($AC499,LS_Coint_BD!$B$3:$AQ$1079,AF$2+1)</f>
        <v>0</v>
      </c>
      <c r="AG499">
        <f>VLOOKUP($AC499,LS_Coint_BD!$B$3:$AQ$1079,AG$2)*$AD499+VLOOKUP($AC499,LS_Coint_BD!$B$3:$AQ$1079,AG$2+1)</f>
        <v>0</v>
      </c>
      <c r="AH499">
        <f>VLOOKUP($AC499,LS_Coint_BD!$B$3:$AQ$1079,AH$2)*$AD499+VLOOKUP($AC499,LS_Coint_BD!$B$3:$AQ$1079,AH$2+1)</f>
        <v>0</v>
      </c>
      <c r="AI499">
        <f>VLOOKUP($AC499,LS_Coint_BD!$B$3:$AQ$1079,AI$2)*$AD499+VLOOKUP($AC499,LS_Coint_BD!$B$3:$AQ$1079,AI$2+1)</f>
        <v>43.966362532806073</v>
      </c>
      <c r="AJ499">
        <f>VLOOKUP($AC499,LS_Coint_BD!$B$3:$AQ$1079,AJ$2)*$AD499+VLOOKUP($AC499,LS_Coint_BD!$B$3:$AQ$1079,AJ$2+1)</f>
        <v>44.547429210127774</v>
      </c>
      <c r="AK499">
        <f>VLOOKUP($AC499,LS_Coint_BD!$B$3:$AQ$1079,AK$2)*$AD499+VLOOKUP($AC499,LS_Coint_BD!$B$3:$AQ$1079,AK$2+1)</f>
        <v>45.665726137234657</v>
      </c>
      <c r="AL499">
        <f>VLOOKUP($AC499,LS_Coint_BD!$B$3:$AQ$1079,AL$2)*$AD499+VLOOKUP($AC499,LS_Coint_BD!$B$3:$AQ$1079,AL$2+1)</f>
        <v>46.641543042552392</v>
      </c>
      <c r="AM499">
        <f>VLOOKUP($AC499,LS_Coint_BD!$B$3:$AQ$1079,AM$2)*$AD499+VLOOKUP($AC499,LS_Coint_BD!$B$3:$AQ$1079,AM$2+1)</f>
        <v>46.067124018780454</v>
      </c>
      <c r="AN499">
        <f>VLOOKUP($AC499,LS_Coint_BD!$B$3:$AQ$1079,AN$2)</f>
        <v>0</v>
      </c>
      <c r="AO499">
        <f>VLOOKUP($AC499,LS_Coint_BD!$B$3:$AQ$1079,AO$2)</f>
        <v>0</v>
      </c>
      <c r="AP499">
        <f>VLOOKUP($AC499,LS_Coint_BD!$B$3:$AQ$1079,AP$2)</f>
        <v>0</v>
      </c>
      <c r="AQ499">
        <f>VLOOKUP($AC499,LS_Coint_BD!$B$3:$AQ$1079,AQ$2)</f>
        <v>2.1900951780237499</v>
      </c>
      <c r="AR499">
        <f>VLOOKUP($AC499,LS_Coint_BD!$B$3:$AQ$1079,AR$2)</f>
        <v>2.3352728521452</v>
      </c>
      <c r="AS499">
        <f>VLOOKUP($AC499,LS_Coint_BD!$B$3:$AQ$1079,AS$2)</f>
        <v>2.6264863218760102</v>
      </c>
      <c r="AT499">
        <f>VLOOKUP($AC499,LS_Coint_BD!$B$3:$AQ$1079,AT$2)</f>
        <v>2.7057370397453102</v>
      </c>
      <c r="AU499">
        <f>VLOOKUP($AC499,LS_Coint_BD!$B$3:$AQ$1079,AU$2)</f>
        <v>5.1104889122706103</v>
      </c>
      <c r="AV499">
        <f>VLOOKUP($AC499,LS_Coint_BD!$B$3:$AQ$1079,AV$2)</f>
        <v>0</v>
      </c>
      <c r="AW499">
        <f>VLOOKUP($AC499,LS_Coint_BD!$B$3:$AQ$1079,AW$2)</f>
        <v>0</v>
      </c>
      <c r="AX499">
        <f>VLOOKUP($AC499,LS_Coint_BD!$B$3:$AQ$1079,AX$2)</f>
        <v>0</v>
      </c>
      <c r="AY499">
        <f>VLOOKUP($AC499,LS_Coint_BD!$B$3:$AQ$1079,AY$2)</f>
        <v>1.95399252334028E-15</v>
      </c>
      <c r="AZ499">
        <f>VLOOKUP($AC499,LS_Coint_BD!$B$3:$AQ$1079,AZ$2)</f>
        <v>4.3816802038539498E-15</v>
      </c>
      <c r="BA499">
        <f>VLOOKUP($AC499,LS_Coint_BD!$B$3:$AQ$1079,BA$2)</f>
        <v>1.4210854715201999E-16</v>
      </c>
      <c r="BB499">
        <f>VLOOKUP($AC499,LS_Coint_BD!$B$3:$AQ$1079,BB$2)</f>
        <v>-1.4210854715202001E-15</v>
      </c>
      <c r="BC499">
        <f>VLOOKUP($AC499,LS_Coint_BD!$B$3:$AQ$1079,BC$2)</f>
        <v>-1.02318153949454E-15</v>
      </c>
      <c r="BD499">
        <f t="shared" si="351"/>
        <v>0</v>
      </c>
      <c r="BE499">
        <f t="shared" si="352"/>
        <v>0</v>
      </c>
      <c r="BF499">
        <f t="shared" si="353"/>
        <v>0</v>
      </c>
      <c r="BG499">
        <f t="shared" si="354"/>
        <v>-4.380190356047498</v>
      </c>
      <c r="BH499">
        <f t="shared" si="355"/>
        <v>-4.6705457042903955</v>
      </c>
      <c r="BI499">
        <f t="shared" si="356"/>
        <v>-5.2529726437520203</v>
      </c>
      <c r="BJ499">
        <f t="shared" si="357"/>
        <v>-5.4114740794906222</v>
      </c>
      <c r="BK499">
        <f t="shared" si="358"/>
        <v>-10.220977824541222</v>
      </c>
      <c r="BL499">
        <f t="shared" si="359"/>
        <v>0</v>
      </c>
      <c r="BN499" s="30" t="b">
        <f t="shared" si="343"/>
        <v>0</v>
      </c>
      <c r="BO499" s="30" t="b">
        <f t="shared" si="344"/>
        <v>0</v>
      </c>
      <c r="BP499" s="30" t="b">
        <f t="shared" si="345"/>
        <v>0</v>
      </c>
      <c r="BQ499" s="30" t="b">
        <f t="shared" si="346"/>
        <v>0</v>
      </c>
      <c r="BR499" s="30" t="b">
        <f t="shared" si="347"/>
        <v>0</v>
      </c>
      <c r="BS499" s="30" t="b">
        <f t="shared" si="348"/>
        <v>0</v>
      </c>
      <c r="BT499" s="30" t="b">
        <f t="shared" si="349"/>
        <v>1</v>
      </c>
      <c r="BU499" s="30" t="b">
        <f t="shared" si="350"/>
        <v>0</v>
      </c>
    </row>
    <row r="500" spans="2:73" x14ac:dyDescent="0.3">
      <c r="B500" s="17" t="str">
        <f>VLOOKUP($AC500,LS_Coint_BD!$B$3:$D$1079,2)</f>
        <v>HAPV3</v>
      </c>
      <c r="C500" s="87" t="str">
        <f>VLOOKUP($AC500,LS_Coint_BD!$B$3:$D$1079,3)</f>
        <v>MULT3</v>
      </c>
      <c r="D500" s="68">
        <f t="shared" si="360"/>
        <v>0</v>
      </c>
      <c r="E500" s="65">
        <f t="shared" si="361"/>
        <v>0</v>
      </c>
      <c r="F500" s="69">
        <f t="shared" si="362"/>
        <v>0</v>
      </c>
      <c r="G500" s="68">
        <f t="shared" si="363"/>
        <v>0</v>
      </c>
      <c r="H500" s="65">
        <f t="shared" si="364"/>
        <v>0</v>
      </c>
      <c r="I500" s="69">
        <f t="shared" si="365"/>
        <v>0</v>
      </c>
      <c r="J500" s="68">
        <f t="shared" si="366"/>
        <v>0</v>
      </c>
      <c r="K500" s="65">
        <f t="shared" si="367"/>
        <v>0</v>
      </c>
      <c r="L500" s="69">
        <f t="shared" si="368"/>
        <v>0</v>
      </c>
      <c r="M500" s="68">
        <f t="shared" si="369"/>
        <v>-0.79793984969778009</v>
      </c>
      <c r="N500" s="65">
        <f t="shared" si="370"/>
        <v>-3.9627293488377946</v>
      </c>
      <c r="O500" s="69">
        <f t="shared" si="371"/>
        <v>-2.6418195658918631</v>
      </c>
      <c r="P500" s="68">
        <f t="shared" si="372"/>
        <v>-0.84909296981154014</v>
      </c>
      <c r="Q500" s="65">
        <f t="shared" si="373"/>
        <v>-3.9576369428227771</v>
      </c>
      <c r="R500" s="69">
        <f t="shared" si="374"/>
        <v>-2.6384246285485182</v>
      </c>
      <c r="S500" s="68">
        <f t="shared" si="375"/>
        <v>-1.1722184848657982</v>
      </c>
      <c r="T500" s="65">
        <f t="shared" si="376"/>
        <v>-4.1324729671815001</v>
      </c>
      <c r="U500" s="69">
        <f t="shared" si="377"/>
        <v>-2.7549819781210001</v>
      </c>
      <c r="V500" s="68">
        <f t="shared" si="378"/>
        <v>-1.383500185533574</v>
      </c>
      <c r="W500" s="65">
        <f t="shared" si="379"/>
        <v>-4.1496200734765196</v>
      </c>
      <c r="X500" s="69">
        <f t="shared" si="380"/>
        <v>-2.7664133823176797</v>
      </c>
      <c r="Y500" s="68">
        <f t="shared" si="381"/>
        <v>-1.0919186590303731</v>
      </c>
      <c r="Z500" s="65">
        <f t="shared" si="382"/>
        <v>-11.05197983086989</v>
      </c>
      <c r="AA500" s="69">
        <f t="shared" si="383"/>
        <v>-7.3679865539132594</v>
      </c>
      <c r="AB500" s="98">
        <f>SUMIF(BN500:BU500,"VERDADEIRO",BN$3:$BU499)</f>
        <v>0</v>
      </c>
      <c r="AC500" s="97">
        <f t="shared" si="342"/>
        <v>497</v>
      </c>
      <c r="AD500">
        <f>RTD("tryd.rtdserver",,"COT",B500,"ULT")</f>
        <v>17.850000000000001</v>
      </c>
      <c r="AE500">
        <f>RTD("tryd.rtdserver",,"COT",C500,"ULT")</f>
        <v>21.84</v>
      </c>
      <c r="AF500">
        <f>VLOOKUP($AC500,LS_Coint_BD!$B$3:$AQ$1079,AF$2)*$AD500+VLOOKUP($AC500,LS_Coint_BD!$B$3:$AQ$1079,AF$2+1)</f>
        <v>0</v>
      </c>
      <c r="AG500">
        <f>VLOOKUP($AC500,LS_Coint_BD!$B$3:$AQ$1079,AG$2)*$AD500+VLOOKUP($AC500,LS_Coint_BD!$B$3:$AQ$1079,AG$2+1)</f>
        <v>0</v>
      </c>
      <c r="AH500">
        <f>VLOOKUP($AC500,LS_Coint_BD!$B$3:$AQ$1079,AH$2)*$AD500+VLOOKUP($AC500,LS_Coint_BD!$B$3:$AQ$1079,AH$2+1)</f>
        <v>0</v>
      </c>
      <c r="AI500">
        <f>VLOOKUP($AC500,LS_Coint_BD!$B$3:$AQ$1079,AI$2)*$AD500+VLOOKUP($AC500,LS_Coint_BD!$B$3:$AQ$1079,AI$2+1)</f>
        <v>22.63793984969778</v>
      </c>
      <c r="AJ500">
        <f>VLOOKUP($AC500,LS_Coint_BD!$B$3:$AQ$1079,AJ$2)*$AD500+VLOOKUP($AC500,LS_Coint_BD!$B$3:$AQ$1079,AJ$2+1)</f>
        <v>22.68909296981154</v>
      </c>
      <c r="AK500">
        <f>VLOOKUP($AC500,LS_Coint_BD!$B$3:$AQ$1079,AK$2)*$AD500+VLOOKUP($AC500,LS_Coint_BD!$B$3:$AQ$1079,AK$2+1)</f>
        <v>23.012218484865798</v>
      </c>
      <c r="AL500">
        <f>VLOOKUP($AC500,LS_Coint_BD!$B$3:$AQ$1079,AL$2)*$AD500+VLOOKUP($AC500,LS_Coint_BD!$B$3:$AQ$1079,AL$2+1)</f>
        <v>23.223500185533574</v>
      </c>
      <c r="AM500">
        <f>VLOOKUP($AC500,LS_Coint_BD!$B$3:$AQ$1079,AM$2)*$AD500+VLOOKUP($AC500,LS_Coint_BD!$B$3:$AQ$1079,AM$2+1)</f>
        <v>22.931918659030373</v>
      </c>
      <c r="AN500">
        <f>VLOOKUP($AC500,LS_Coint_BD!$B$3:$AQ$1079,AN$2)</f>
        <v>0</v>
      </c>
      <c r="AO500">
        <f>VLOOKUP($AC500,LS_Coint_BD!$B$3:$AQ$1079,AO$2)</f>
        <v>0</v>
      </c>
      <c r="AP500">
        <f>VLOOKUP($AC500,LS_Coint_BD!$B$3:$AQ$1079,AP$2)</f>
        <v>0</v>
      </c>
      <c r="AQ500">
        <f>VLOOKUP($AC500,LS_Coint_BD!$B$3:$AQ$1079,AQ$2)</f>
        <v>1.32090978294593</v>
      </c>
      <c r="AR500">
        <f>VLOOKUP($AC500,LS_Coint_BD!$B$3:$AQ$1079,AR$2)</f>
        <v>1.31921231427426</v>
      </c>
      <c r="AS500">
        <f>VLOOKUP($AC500,LS_Coint_BD!$B$3:$AQ$1079,AS$2)</f>
        <v>1.3774909890605</v>
      </c>
      <c r="AT500">
        <f>VLOOKUP($AC500,LS_Coint_BD!$B$3:$AQ$1079,AT$2)</f>
        <v>1.3832066911588401</v>
      </c>
      <c r="AU500">
        <f>VLOOKUP($AC500,LS_Coint_BD!$B$3:$AQ$1079,AU$2)</f>
        <v>3.6839932769566301</v>
      </c>
      <c r="AV500">
        <f>VLOOKUP($AC500,LS_Coint_BD!$B$3:$AQ$1079,AV$2)</f>
        <v>0</v>
      </c>
      <c r="AW500">
        <f>VLOOKUP($AC500,LS_Coint_BD!$B$3:$AQ$1079,AW$2)</f>
        <v>0</v>
      </c>
      <c r="AX500">
        <f>VLOOKUP($AC500,LS_Coint_BD!$B$3:$AQ$1079,AX$2)</f>
        <v>0</v>
      </c>
      <c r="AY500">
        <f>VLOOKUP($AC500,LS_Coint_BD!$B$3:$AQ$1079,AY$2)</f>
        <v>-2.97539770599542E-15</v>
      </c>
      <c r="AZ500">
        <f>VLOOKUP($AC500,LS_Coint_BD!$B$3:$AQ$1079,AZ$2)</f>
        <v>1.97372982155583E-15</v>
      </c>
      <c r="BA500">
        <f>VLOOKUP($AC500,LS_Coint_BD!$B$3:$AQ$1079,BA$2)</f>
        <v>0</v>
      </c>
      <c r="BB500">
        <f>VLOOKUP($AC500,LS_Coint_BD!$B$3:$AQ$1079,BB$2)</f>
        <v>2.74527875180039E-16</v>
      </c>
      <c r="BC500">
        <f>VLOOKUP($AC500,LS_Coint_BD!$B$3:$AQ$1079,BC$2)</f>
        <v>5.11590769747272E-16</v>
      </c>
      <c r="BD500">
        <f t="shared" si="351"/>
        <v>0</v>
      </c>
      <c r="BE500">
        <f t="shared" si="352"/>
        <v>0</v>
      </c>
      <c r="BF500">
        <f t="shared" si="353"/>
        <v>0</v>
      </c>
      <c r="BG500">
        <f t="shared" si="354"/>
        <v>-2.6418195658918631</v>
      </c>
      <c r="BH500">
        <f t="shared" si="355"/>
        <v>-2.6384246285485182</v>
      </c>
      <c r="BI500">
        <f t="shared" si="356"/>
        <v>-2.7549819781210001</v>
      </c>
      <c r="BJ500">
        <f t="shared" si="357"/>
        <v>-2.7664133823176797</v>
      </c>
      <c r="BK500">
        <f t="shared" si="358"/>
        <v>-7.3679865539132594</v>
      </c>
      <c r="BL500">
        <f t="shared" si="359"/>
        <v>0</v>
      </c>
      <c r="BN500" s="19" t="b">
        <f t="shared" si="343"/>
        <v>0</v>
      </c>
      <c r="BO500" s="19" t="b">
        <f t="shared" si="344"/>
        <v>0</v>
      </c>
      <c r="BP500" s="19" t="b">
        <f t="shared" si="345"/>
        <v>0</v>
      </c>
      <c r="BQ500" s="19" t="b">
        <f t="shared" si="346"/>
        <v>0</v>
      </c>
      <c r="BR500" s="19" t="b">
        <f t="shared" si="347"/>
        <v>0</v>
      </c>
      <c r="BS500" s="19" t="b">
        <f t="shared" si="348"/>
        <v>0</v>
      </c>
      <c r="BT500" s="19" t="b">
        <f t="shared" si="349"/>
        <v>0</v>
      </c>
      <c r="BU500" s="19" t="b">
        <f t="shared" si="350"/>
        <v>0</v>
      </c>
    </row>
    <row r="501" spans="2:73" x14ac:dyDescent="0.3">
      <c r="B501" s="17" t="str">
        <f>VLOOKUP($AC501,LS_Coint_BD!$B$3:$D$1079,2)</f>
        <v>HAPV3</v>
      </c>
      <c r="C501" s="87" t="str">
        <f>VLOOKUP($AC501,LS_Coint_BD!$B$3:$D$1079,3)</f>
        <v>SUZB3</v>
      </c>
      <c r="D501" s="70">
        <f t="shared" si="360"/>
        <v>2.8059147756830711</v>
      </c>
      <c r="E501" s="66">
        <f t="shared" si="361"/>
        <v>7.4859874519290832</v>
      </c>
      <c r="F501" s="71">
        <f t="shared" si="362"/>
        <v>4.9906583012860555</v>
      </c>
      <c r="G501" s="70">
        <f t="shared" si="363"/>
        <v>3.2428867604186635</v>
      </c>
      <c r="H501" s="66">
        <f t="shared" si="364"/>
        <v>7.7775683403263045</v>
      </c>
      <c r="I501" s="71">
        <f t="shared" si="365"/>
        <v>5.185045560217536</v>
      </c>
      <c r="J501" s="70">
        <f t="shared" si="366"/>
        <v>2.4778907614576156</v>
      </c>
      <c r="K501" s="66">
        <f t="shared" si="367"/>
        <v>10.602388917723605</v>
      </c>
      <c r="L501" s="71">
        <f t="shared" si="368"/>
        <v>7.0682592784824037</v>
      </c>
      <c r="M501" s="70">
        <f t="shared" si="369"/>
        <v>1.3177091443649118</v>
      </c>
      <c r="N501" s="66">
        <f t="shared" si="370"/>
        <v>12.144746239163871</v>
      </c>
      <c r="O501" s="71">
        <f t="shared" si="371"/>
        <v>8.0964974927759137</v>
      </c>
      <c r="P501" s="70">
        <f t="shared" si="372"/>
        <v>1.8606350827822666</v>
      </c>
      <c r="Q501" s="66">
        <f t="shared" si="373"/>
        <v>12.274556352845648</v>
      </c>
      <c r="R501" s="71">
        <f t="shared" si="374"/>
        <v>8.1830375685637655</v>
      </c>
      <c r="S501" s="70">
        <f t="shared" si="375"/>
        <v>0</v>
      </c>
      <c r="T501" s="66">
        <f t="shared" si="376"/>
        <v>0</v>
      </c>
      <c r="U501" s="71">
        <f t="shared" si="377"/>
        <v>0</v>
      </c>
      <c r="V501" s="70">
        <f t="shared" si="378"/>
        <v>3.5342422915850165</v>
      </c>
      <c r="W501" s="66">
        <f t="shared" si="379"/>
        <v>13.397846647103975</v>
      </c>
      <c r="X501" s="71">
        <f t="shared" si="380"/>
        <v>8.9318977647359841</v>
      </c>
      <c r="Y501" s="70">
        <f t="shared" si="381"/>
        <v>3.67805579458728</v>
      </c>
      <c r="Z501" s="66">
        <f t="shared" si="382"/>
        <v>12.996863215326117</v>
      </c>
      <c r="AA501" s="71">
        <f t="shared" si="383"/>
        <v>8.6645754768840781</v>
      </c>
      <c r="AB501" s="98">
        <f>SUMIF(BN501:BU501,"VERDADEIRO",BN$3:$BU500)</f>
        <v>0</v>
      </c>
      <c r="AC501" s="97">
        <f t="shared" si="342"/>
        <v>498</v>
      </c>
      <c r="AD501">
        <f>RTD("tryd.rtdserver",,"COT",B501,"ULT")</f>
        <v>17.850000000000001</v>
      </c>
      <c r="AE501">
        <f>RTD("tryd.rtdserver",,"COT",C501,"ULT")</f>
        <v>66.5</v>
      </c>
      <c r="AF501">
        <f>VLOOKUP($AC501,LS_Coint_BD!$B$3:$AQ$1079,AF$2)*$AD501+VLOOKUP($AC501,LS_Coint_BD!$B$3:$AQ$1079,AF$2+1)</f>
        <v>63.694085224316929</v>
      </c>
      <c r="AG501">
        <f>VLOOKUP($AC501,LS_Coint_BD!$B$3:$AQ$1079,AG$2)*$AD501+VLOOKUP($AC501,LS_Coint_BD!$B$3:$AQ$1079,AG$2+1)</f>
        <v>63.257113239581336</v>
      </c>
      <c r="AH501">
        <f>VLOOKUP($AC501,LS_Coint_BD!$B$3:$AQ$1079,AH$2)*$AD501+VLOOKUP($AC501,LS_Coint_BD!$B$3:$AQ$1079,AH$2+1)</f>
        <v>64.022109238542384</v>
      </c>
      <c r="AI501">
        <f>VLOOKUP($AC501,LS_Coint_BD!$B$3:$AQ$1079,AI$2)*$AD501+VLOOKUP($AC501,LS_Coint_BD!$B$3:$AQ$1079,AI$2+1)</f>
        <v>65.182290855635088</v>
      </c>
      <c r="AJ501">
        <f>VLOOKUP($AC501,LS_Coint_BD!$B$3:$AQ$1079,AJ$2)*$AD501+VLOOKUP($AC501,LS_Coint_BD!$B$3:$AQ$1079,AJ$2+1)</f>
        <v>64.639364917217733</v>
      </c>
      <c r="AK501">
        <f>VLOOKUP($AC501,LS_Coint_BD!$B$3:$AQ$1079,AK$2)*$AD501+VLOOKUP($AC501,LS_Coint_BD!$B$3:$AQ$1079,AK$2+1)</f>
        <v>0</v>
      </c>
      <c r="AL501">
        <f>VLOOKUP($AC501,LS_Coint_BD!$B$3:$AQ$1079,AL$2)*$AD501+VLOOKUP($AC501,LS_Coint_BD!$B$3:$AQ$1079,AL$2+1)</f>
        <v>62.965757708414984</v>
      </c>
      <c r="AM501">
        <f>VLOOKUP($AC501,LS_Coint_BD!$B$3:$AQ$1079,AM$2)*$AD501+VLOOKUP($AC501,LS_Coint_BD!$B$3:$AQ$1079,AM$2+1)</f>
        <v>62.82194420541272</v>
      </c>
      <c r="AN501">
        <f>VLOOKUP($AC501,LS_Coint_BD!$B$3:$AQ$1079,AN$2)</f>
        <v>2.49532915064303</v>
      </c>
      <c r="AO501">
        <f>VLOOKUP($AC501,LS_Coint_BD!$B$3:$AQ$1079,AO$2)</f>
        <v>2.5925227801087698</v>
      </c>
      <c r="AP501">
        <f>VLOOKUP($AC501,LS_Coint_BD!$B$3:$AQ$1079,AP$2)</f>
        <v>3.5341296392412</v>
      </c>
      <c r="AQ501">
        <f>VLOOKUP($AC501,LS_Coint_BD!$B$3:$AQ$1079,AQ$2)</f>
        <v>4.0482487463879604</v>
      </c>
      <c r="AR501">
        <f>VLOOKUP($AC501,LS_Coint_BD!$B$3:$AQ$1079,AR$2)</f>
        <v>4.0915187842818801</v>
      </c>
      <c r="AS501">
        <f>VLOOKUP($AC501,LS_Coint_BD!$B$3:$AQ$1079,AS$2)</f>
        <v>0</v>
      </c>
      <c r="AT501">
        <f>VLOOKUP($AC501,LS_Coint_BD!$B$3:$AQ$1079,AT$2)</f>
        <v>4.4659488823679903</v>
      </c>
      <c r="AU501">
        <f>VLOOKUP($AC501,LS_Coint_BD!$B$3:$AQ$1079,AU$2)</f>
        <v>4.33228773844204</v>
      </c>
      <c r="AV501">
        <f>VLOOKUP($AC501,LS_Coint_BD!$B$3:$AQ$1079,AV$2)</f>
        <v>-4.2632564145606002E-15</v>
      </c>
      <c r="AW501">
        <f>VLOOKUP($AC501,LS_Coint_BD!$B$3:$AQ$1079,AW$2)</f>
        <v>-3.2566542055671301E-15</v>
      </c>
      <c r="AX501">
        <f>VLOOKUP($AC501,LS_Coint_BD!$B$3:$AQ$1079,AX$2)</f>
        <v>3.1974423109204501E-15</v>
      </c>
      <c r="AY501">
        <f>VLOOKUP($AC501,LS_Coint_BD!$B$3:$AQ$1079,AY$2)</f>
        <v>-6.2172489379008798E-15</v>
      </c>
      <c r="AZ501">
        <f>VLOOKUP($AC501,LS_Coint_BD!$B$3:$AQ$1079,AZ$2)</f>
        <v>5.8422402718052703E-15</v>
      </c>
      <c r="BA501">
        <f>VLOOKUP($AC501,LS_Coint_BD!$B$3:$AQ$1079,BA$2)</f>
        <v>0</v>
      </c>
      <c r="BB501">
        <f>VLOOKUP($AC501,LS_Coint_BD!$B$3:$AQ$1079,BB$2)</f>
        <v>4.2632564145606002E-15</v>
      </c>
      <c r="BC501">
        <f>VLOOKUP($AC501,LS_Coint_BD!$B$3:$AQ$1079,BC$2)</f>
        <v>-1.1368683772161599E-15</v>
      </c>
      <c r="BD501">
        <f t="shared" si="351"/>
        <v>4.9906583012860555</v>
      </c>
      <c r="BE501">
        <f t="shared" si="352"/>
        <v>5.185045560217536</v>
      </c>
      <c r="BF501">
        <f t="shared" si="353"/>
        <v>7.0682592784824037</v>
      </c>
      <c r="BG501">
        <f t="shared" si="354"/>
        <v>8.0964974927759137</v>
      </c>
      <c r="BH501">
        <f t="shared" si="355"/>
        <v>8.1830375685637655</v>
      </c>
      <c r="BI501">
        <f t="shared" si="356"/>
        <v>0</v>
      </c>
      <c r="BJ501">
        <f t="shared" si="357"/>
        <v>8.9318977647359841</v>
      </c>
      <c r="BK501">
        <f t="shared" si="358"/>
        <v>8.6645754768840781</v>
      </c>
      <c r="BL501">
        <f t="shared" si="359"/>
        <v>4.9906583012860466</v>
      </c>
      <c r="BN501" s="30" t="b">
        <f t="shared" si="343"/>
        <v>0</v>
      </c>
      <c r="BO501" s="30" t="b">
        <f t="shared" si="344"/>
        <v>0</v>
      </c>
      <c r="BP501" s="30" t="b">
        <f t="shared" si="345"/>
        <v>0</v>
      </c>
      <c r="BQ501" s="30" t="b">
        <f t="shared" si="346"/>
        <v>0</v>
      </c>
      <c r="BR501" s="30" t="b">
        <f t="shared" si="347"/>
        <v>0</v>
      </c>
      <c r="BS501" s="30" t="b">
        <f t="shared" si="348"/>
        <v>0</v>
      </c>
      <c r="BT501" s="30" t="b">
        <f t="shared" si="349"/>
        <v>0</v>
      </c>
      <c r="BU501" s="30" t="b">
        <f t="shared" si="350"/>
        <v>0</v>
      </c>
    </row>
    <row r="502" spans="2:73" x14ac:dyDescent="0.3">
      <c r="B502" s="17" t="str">
        <f>VLOOKUP($AC502,LS_Coint_BD!$B$3:$D$1079,2)</f>
        <v>HAPV3</v>
      </c>
      <c r="C502" s="87" t="str">
        <f>VLOOKUP($AC502,LS_Coint_BD!$B$3:$D$1079,3)</f>
        <v>VALE3</v>
      </c>
      <c r="D502" s="68">
        <f t="shared" si="360"/>
        <v>-5.886574392937348</v>
      </c>
      <c r="E502" s="65">
        <f t="shared" si="361"/>
        <v>-20.423495848031035</v>
      </c>
      <c r="F502" s="69">
        <f t="shared" si="362"/>
        <v>-13.615663898687357</v>
      </c>
      <c r="G502" s="68">
        <f t="shared" si="363"/>
        <v>-5.8948348354541338</v>
      </c>
      <c r="H502" s="65">
        <f t="shared" si="364"/>
        <v>-19.290461433243756</v>
      </c>
      <c r="I502" s="69">
        <f t="shared" si="365"/>
        <v>-12.860307622162503</v>
      </c>
      <c r="J502" s="68">
        <f t="shared" si="366"/>
        <v>-5.9341808047572613</v>
      </c>
      <c r="K502" s="65">
        <f t="shared" si="367"/>
        <v>-18.484107091404933</v>
      </c>
      <c r="L502" s="69">
        <f t="shared" si="368"/>
        <v>-12.322738060936622</v>
      </c>
      <c r="M502" s="68">
        <f t="shared" si="369"/>
        <v>-6.2924851776654691</v>
      </c>
      <c r="N502" s="65">
        <f t="shared" si="370"/>
        <v>-17.577049819234364</v>
      </c>
      <c r="O502" s="69">
        <f t="shared" si="371"/>
        <v>-11.71803321282291</v>
      </c>
      <c r="P502" s="68">
        <f t="shared" si="372"/>
        <v>-4.810695294260924</v>
      </c>
      <c r="Q502" s="65">
        <f t="shared" si="373"/>
        <v>-17.460596308832134</v>
      </c>
      <c r="R502" s="69">
        <f t="shared" si="374"/>
        <v>-11.640397539221423</v>
      </c>
      <c r="S502" s="68">
        <f t="shared" si="375"/>
        <v>-4.5453503560466118</v>
      </c>
      <c r="T502" s="65">
        <f t="shared" si="376"/>
        <v>-16.978266554082207</v>
      </c>
      <c r="U502" s="69">
        <f t="shared" si="377"/>
        <v>-11.318844369388138</v>
      </c>
      <c r="V502" s="68">
        <f t="shared" si="378"/>
        <v>-1.7592315753167469</v>
      </c>
      <c r="W502" s="65">
        <f t="shared" si="379"/>
        <v>-18.019133355570307</v>
      </c>
      <c r="X502" s="69">
        <f t="shared" si="380"/>
        <v>-12.012755570380206</v>
      </c>
      <c r="Y502" s="68">
        <f t="shared" si="381"/>
        <v>-1.3744751254341168</v>
      </c>
      <c r="Z502" s="65">
        <f t="shared" si="382"/>
        <v>-17.698789067592841</v>
      </c>
      <c r="AA502" s="69">
        <f t="shared" si="383"/>
        <v>-11.79919271172856</v>
      </c>
      <c r="AB502" s="98">
        <f>SUMIF(BN502:BU502,"VERDADEIRO",BN$3:$BU501)</f>
        <v>0</v>
      </c>
      <c r="AC502" s="97">
        <f t="shared" si="342"/>
        <v>499</v>
      </c>
      <c r="AD502">
        <f>RTD("tryd.rtdserver",,"COT",B502,"ULT")</f>
        <v>17.850000000000001</v>
      </c>
      <c r="AE502">
        <f>RTD("tryd.rtdserver",,"COT",C502,"ULT")</f>
        <v>92.69</v>
      </c>
      <c r="AF502">
        <f>VLOOKUP($AC502,LS_Coint_BD!$B$3:$AQ$1079,AF$2)*$AD502+VLOOKUP($AC502,LS_Coint_BD!$B$3:$AQ$1079,AF$2+1)</f>
        <v>98.576574392937346</v>
      </c>
      <c r="AG502">
        <f>VLOOKUP($AC502,LS_Coint_BD!$B$3:$AQ$1079,AG$2)*$AD502+VLOOKUP($AC502,LS_Coint_BD!$B$3:$AQ$1079,AG$2+1)</f>
        <v>98.584834835454132</v>
      </c>
      <c r="AH502">
        <f>VLOOKUP($AC502,LS_Coint_BD!$B$3:$AQ$1079,AH$2)*$AD502+VLOOKUP($AC502,LS_Coint_BD!$B$3:$AQ$1079,AH$2+1)</f>
        <v>98.624180804757259</v>
      </c>
      <c r="AI502">
        <f>VLOOKUP($AC502,LS_Coint_BD!$B$3:$AQ$1079,AI$2)*$AD502+VLOOKUP($AC502,LS_Coint_BD!$B$3:$AQ$1079,AI$2+1)</f>
        <v>98.982485177665467</v>
      </c>
      <c r="AJ502">
        <f>VLOOKUP($AC502,LS_Coint_BD!$B$3:$AQ$1079,AJ$2)*$AD502+VLOOKUP($AC502,LS_Coint_BD!$B$3:$AQ$1079,AJ$2+1)</f>
        <v>97.500695294260922</v>
      </c>
      <c r="AK502">
        <f>VLOOKUP($AC502,LS_Coint_BD!$B$3:$AQ$1079,AK$2)*$AD502+VLOOKUP($AC502,LS_Coint_BD!$B$3:$AQ$1079,AK$2+1)</f>
        <v>97.235350356046609</v>
      </c>
      <c r="AL502">
        <f>VLOOKUP($AC502,LS_Coint_BD!$B$3:$AQ$1079,AL$2)*$AD502+VLOOKUP($AC502,LS_Coint_BD!$B$3:$AQ$1079,AL$2+1)</f>
        <v>94.449231575316745</v>
      </c>
      <c r="AM502">
        <f>VLOOKUP($AC502,LS_Coint_BD!$B$3:$AQ$1079,AM$2)*$AD502+VLOOKUP($AC502,LS_Coint_BD!$B$3:$AQ$1079,AM$2+1)</f>
        <v>94.064475125434114</v>
      </c>
      <c r="AN502">
        <f>VLOOKUP($AC502,LS_Coint_BD!$B$3:$AQ$1079,AN$2)</f>
        <v>6.8078319493436803</v>
      </c>
      <c r="AO502">
        <f>VLOOKUP($AC502,LS_Coint_BD!$B$3:$AQ$1079,AO$2)</f>
        <v>6.4301538110812499</v>
      </c>
      <c r="AP502">
        <f>VLOOKUP($AC502,LS_Coint_BD!$B$3:$AQ$1079,AP$2)</f>
        <v>6.1613690304683102</v>
      </c>
      <c r="AQ502">
        <f>VLOOKUP($AC502,LS_Coint_BD!$B$3:$AQ$1079,AQ$2)</f>
        <v>5.8590166064114504</v>
      </c>
      <c r="AR502">
        <f>VLOOKUP($AC502,LS_Coint_BD!$B$3:$AQ$1079,AR$2)</f>
        <v>5.8201987696107098</v>
      </c>
      <c r="AS502">
        <f>VLOOKUP($AC502,LS_Coint_BD!$B$3:$AQ$1079,AS$2)</f>
        <v>5.65942218469407</v>
      </c>
      <c r="AT502">
        <f>VLOOKUP($AC502,LS_Coint_BD!$B$3:$AQ$1079,AT$2)</f>
        <v>6.0063777851901001</v>
      </c>
      <c r="AU502">
        <f>VLOOKUP($AC502,LS_Coint_BD!$B$3:$AQ$1079,AU$2)</f>
        <v>5.8995963558642801</v>
      </c>
      <c r="AV502">
        <f>VLOOKUP($AC502,LS_Coint_BD!$B$3:$AQ$1079,AV$2)</f>
        <v>3.41060513164848E-15</v>
      </c>
      <c r="AW502">
        <f>VLOOKUP($AC502,LS_Coint_BD!$B$3:$AQ$1079,AW$2)</f>
        <v>-2.8421709430404001E-15</v>
      </c>
      <c r="AX502">
        <f>VLOOKUP($AC502,LS_Coint_BD!$B$3:$AQ$1079,AX$2)</f>
        <v>-1.82710989195454E-15</v>
      </c>
      <c r="AY502">
        <f>VLOOKUP($AC502,LS_Coint_BD!$B$3:$AQ$1079,AY$2)</f>
        <v>-9.5035090907913394E-15</v>
      </c>
      <c r="AZ502">
        <f>VLOOKUP($AC502,LS_Coint_BD!$B$3:$AQ$1079,AZ$2)</f>
        <v>-2.68427255731593E-15</v>
      </c>
      <c r="BA502">
        <f>VLOOKUP($AC502,LS_Coint_BD!$B$3:$AQ$1079,BA$2)</f>
        <v>1.70530256582424E-15</v>
      </c>
      <c r="BB502">
        <f>VLOOKUP($AC502,LS_Coint_BD!$B$3:$AQ$1079,BB$2)</f>
        <v>-5.9427210627208399E-15</v>
      </c>
      <c r="BC502">
        <f>VLOOKUP($AC502,LS_Coint_BD!$B$3:$AQ$1079,BC$2)</f>
        <v>-7.9580786405131203E-16</v>
      </c>
      <c r="BD502">
        <f t="shared" si="351"/>
        <v>-13.615663898687357</v>
      </c>
      <c r="BE502">
        <f t="shared" si="352"/>
        <v>-12.860307622162503</v>
      </c>
      <c r="BF502">
        <f t="shared" si="353"/>
        <v>-12.322738060936622</v>
      </c>
      <c r="BG502">
        <f t="shared" si="354"/>
        <v>-11.71803321282291</v>
      </c>
      <c r="BH502">
        <f t="shared" si="355"/>
        <v>-11.640397539221423</v>
      </c>
      <c r="BI502">
        <f t="shared" si="356"/>
        <v>-11.318844369388138</v>
      </c>
      <c r="BJ502">
        <f t="shared" si="357"/>
        <v>-12.012755570380206</v>
      </c>
      <c r="BK502">
        <f t="shared" si="358"/>
        <v>-11.79919271172856</v>
      </c>
      <c r="BL502">
        <f t="shared" si="359"/>
        <v>-13.615663898687364</v>
      </c>
      <c r="BN502" s="19" t="b">
        <f t="shared" si="343"/>
        <v>0</v>
      </c>
      <c r="BO502" s="19" t="b">
        <f t="shared" si="344"/>
        <v>0</v>
      </c>
      <c r="BP502" s="19" t="b">
        <f t="shared" si="345"/>
        <v>0</v>
      </c>
      <c r="BQ502" s="19" t="b">
        <f t="shared" si="346"/>
        <v>0</v>
      </c>
      <c r="BR502" s="19" t="b">
        <f t="shared" si="347"/>
        <v>0</v>
      </c>
      <c r="BS502" s="19" t="b">
        <f t="shared" si="348"/>
        <v>0</v>
      </c>
      <c r="BT502" s="19" t="b">
        <f t="shared" si="349"/>
        <v>0</v>
      </c>
      <c r="BU502" s="19" t="b">
        <f t="shared" si="350"/>
        <v>0</v>
      </c>
    </row>
    <row r="503" spans="2:73" x14ac:dyDescent="0.3">
      <c r="B503" s="17" t="str">
        <f>VLOOKUP($AC503,LS_Coint_BD!$B$3:$D$1079,2)</f>
        <v>HGTX3</v>
      </c>
      <c r="C503" s="87" t="str">
        <f>VLOOKUP($AC503,LS_Coint_BD!$B$3:$D$1079,3)</f>
        <v>BRML3</v>
      </c>
      <c r="D503" s="70">
        <f t="shared" si="360"/>
        <v>0</v>
      </c>
      <c r="E503" s="66">
        <f t="shared" si="361"/>
        <v>0</v>
      </c>
      <c r="F503" s="71">
        <f t="shared" si="362"/>
        <v>0</v>
      </c>
      <c r="G503" s="70">
        <f t="shared" si="363"/>
        <v>0.20815173321643421</v>
      </c>
      <c r="H503" s="66">
        <f t="shared" si="364"/>
        <v>1.888963284189948</v>
      </c>
      <c r="I503" s="71">
        <f t="shared" si="365"/>
        <v>1.2593088561266319</v>
      </c>
      <c r="J503" s="70">
        <f t="shared" si="366"/>
        <v>0.17875697157783499</v>
      </c>
      <c r="K503" s="66">
        <f t="shared" si="367"/>
        <v>2.1335996198026708</v>
      </c>
      <c r="L503" s="71">
        <f t="shared" si="368"/>
        <v>1.4223997465351139</v>
      </c>
      <c r="M503" s="70">
        <f t="shared" si="369"/>
        <v>0.16827990721524877</v>
      </c>
      <c r="N503" s="66">
        <f t="shared" si="370"/>
        <v>2.0896705063840812</v>
      </c>
      <c r="O503" s="71">
        <f t="shared" si="371"/>
        <v>1.3931136709227208</v>
      </c>
      <c r="P503" s="70">
        <f t="shared" si="372"/>
        <v>0.10683572683808151</v>
      </c>
      <c r="Q503" s="66">
        <f t="shared" si="373"/>
        <v>2.2148493502902178</v>
      </c>
      <c r="R503" s="71">
        <f t="shared" si="374"/>
        <v>1.4765662335268119</v>
      </c>
      <c r="S503" s="70">
        <f t="shared" si="375"/>
        <v>2.7578060982980546E-2</v>
      </c>
      <c r="T503" s="66">
        <f t="shared" si="376"/>
        <v>2.4040229067821697</v>
      </c>
      <c r="U503" s="71">
        <f t="shared" si="377"/>
        <v>1.6026819378547799</v>
      </c>
      <c r="V503" s="70">
        <f t="shared" si="378"/>
        <v>-1.4254224240183078E-2</v>
      </c>
      <c r="W503" s="66">
        <f t="shared" si="379"/>
        <v>-2.447865640601623</v>
      </c>
      <c r="X503" s="71">
        <f t="shared" si="380"/>
        <v>-1.6319104270677487</v>
      </c>
      <c r="Y503" s="70">
        <f t="shared" si="381"/>
        <v>0</v>
      </c>
      <c r="Z503" s="66">
        <f t="shared" si="382"/>
        <v>0</v>
      </c>
      <c r="AA503" s="71">
        <f t="shared" si="383"/>
        <v>0</v>
      </c>
      <c r="AB503" s="98">
        <f>SUMIF(BN503:BU503,"VERDADEIRO",BN$3:$BU502)</f>
        <v>0</v>
      </c>
      <c r="AC503" s="97">
        <f t="shared" si="342"/>
        <v>500</v>
      </c>
      <c r="AD503">
        <f>RTD("tryd.rtdserver",,"COT",B503,"ULT")</f>
        <v>17.77</v>
      </c>
      <c r="AE503">
        <f>RTD("tryd.rtdserver",,"COT",C503,"ULT")</f>
        <v>9.83</v>
      </c>
      <c r="AF503">
        <f>VLOOKUP($AC503,LS_Coint_BD!$B$3:$AQ$1079,AF$2)*$AD503+VLOOKUP($AC503,LS_Coint_BD!$B$3:$AQ$1079,AF$2+1)</f>
        <v>0</v>
      </c>
      <c r="AG503">
        <f>VLOOKUP($AC503,LS_Coint_BD!$B$3:$AQ$1079,AG$2)*$AD503+VLOOKUP($AC503,LS_Coint_BD!$B$3:$AQ$1079,AG$2+1)</f>
        <v>9.6218482667835659</v>
      </c>
      <c r="AH503">
        <f>VLOOKUP($AC503,LS_Coint_BD!$B$3:$AQ$1079,AH$2)*$AD503+VLOOKUP($AC503,LS_Coint_BD!$B$3:$AQ$1079,AH$2+1)</f>
        <v>9.6512430284221651</v>
      </c>
      <c r="AI503">
        <f>VLOOKUP($AC503,LS_Coint_BD!$B$3:$AQ$1079,AI$2)*$AD503+VLOOKUP($AC503,LS_Coint_BD!$B$3:$AQ$1079,AI$2+1)</f>
        <v>9.6617200927847513</v>
      </c>
      <c r="AJ503">
        <f>VLOOKUP($AC503,LS_Coint_BD!$B$3:$AQ$1079,AJ$2)*$AD503+VLOOKUP($AC503,LS_Coint_BD!$B$3:$AQ$1079,AJ$2+1)</f>
        <v>9.7231642731619186</v>
      </c>
      <c r="AK503">
        <f>VLOOKUP($AC503,LS_Coint_BD!$B$3:$AQ$1079,AK$2)*$AD503+VLOOKUP($AC503,LS_Coint_BD!$B$3:$AQ$1079,AK$2+1)</f>
        <v>9.8024219390170195</v>
      </c>
      <c r="AL503">
        <f>VLOOKUP($AC503,LS_Coint_BD!$B$3:$AQ$1079,AL$2)*$AD503+VLOOKUP($AC503,LS_Coint_BD!$B$3:$AQ$1079,AL$2+1)</f>
        <v>9.8442542242401831</v>
      </c>
      <c r="AM503">
        <f>VLOOKUP($AC503,LS_Coint_BD!$B$3:$AQ$1079,AM$2)*$AD503+VLOOKUP($AC503,LS_Coint_BD!$B$3:$AQ$1079,AM$2+1)</f>
        <v>0</v>
      </c>
      <c r="AN503">
        <f>VLOOKUP($AC503,LS_Coint_BD!$B$3:$AQ$1079,AN$2)</f>
        <v>0</v>
      </c>
      <c r="AO503">
        <f>VLOOKUP($AC503,LS_Coint_BD!$B$3:$AQ$1079,AO$2)</f>
        <v>0.62965442806331595</v>
      </c>
      <c r="AP503">
        <f>VLOOKUP($AC503,LS_Coint_BD!$B$3:$AQ$1079,AP$2)</f>
        <v>0.71119987326755696</v>
      </c>
      <c r="AQ503">
        <f>VLOOKUP($AC503,LS_Coint_BD!$B$3:$AQ$1079,AQ$2)</f>
        <v>0.69655683546136005</v>
      </c>
      <c r="AR503">
        <f>VLOOKUP($AC503,LS_Coint_BD!$B$3:$AQ$1079,AR$2)</f>
        <v>0.73828311676340597</v>
      </c>
      <c r="AS503">
        <f>VLOOKUP($AC503,LS_Coint_BD!$B$3:$AQ$1079,AS$2)</f>
        <v>0.80134096892739004</v>
      </c>
      <c r="AT503">
        <f>VLOOKUP($AC503,LS_Coint_BD!$B$3:$AQ$1079,AT$2)</f>
        <v>0.81595521353387401</v>
      </c>
      <c r="AU503">
        <f>VLOOKUP($AC503,LS_Coint_BD!$B$3:$AQ$1079,AU$2)</f>
        <v>0</v>
      </c>
      <c r="AV503">
        <f>VLOOKUP($AC503,LS_Coint_BD!$B$3:$AQ$1079,AV$2)</f>
        <v>0</v>
      </c>
      <c r="AW503">
        <f>VLOOKUP($AC503,LS_Coint_BD!$B$3:$AQ$1079,AW$2)</f>
        <v>-7.4014868308343802E-17</v>
      </c>
      <c r="AX503">
        <f>VLOOKUP($AC503,LS_Coint_BD!$B$3:$AQ$1079,AX$2)</f>
        <v>1.01506105108586E-16</v>
      </c>
      <c r="AY503">
        <f>VLOOKUP($AC503,LS_Coint_BD!$B$3:$AQ$1079,AY$2)</f>
        <v>7.3274719625260298E-16</v>
      </c>
      <c r="AZ503">
        <f>VLOOKUP($AC503,LS_Coint_BD!$B$3:$AQ$1079,AZ$2)</f>
        <v>-3.9474596431116697E-17</v>
      </c>
      <c r="BA503">
        <f>VLOOKUP($AC503,LS_Coint_BD!$B$3:$AQ$1079,BA$2)</f>
        <v>-1.95399252334028E-16</v>
      </c>
      <c r="BB503">
        <f>VLOOKUP($AC503,LS_Coint_BD!$B$3:$AQ$1079,BB$2)</f>
        <v>-6.7824533868009596E-16</v>
      </c>
      <c r="BC503">
        <f>VLOOKUP($AC503,LS_Coint_BD!$B$3:$AQ$1079,BC$2)</f>
        <v>0</v>
      </c>
      <c r="BD503">
        <f t="shared" si="351"/>
        <v>0</v>
      </c>
      <c r="BE503">
        <f t="shared" si="352"/>
        <v>1.2593088561266319</v>
      </c>
      <c r="BF503">
        <f t="shared" si="353"/>
        <v>1.4223997465351139</v>
      </c>
      <c r="BG503">
        <f t="shared" si="354"/>
        <v>1.3931136709227208</v>
      </c>
      <c r="BH503">
        <f t="shared" si="355"/>
        <v>1.4765662335268119</v>
      </c>
      <c r="BI503">
        <f t="shared" si="356"/>
        <v>1.6026819378547799</v>
      </c>
      <c r="BJ503">
        <f t="shared" si="357"/>
        <v>-1.6319104270677487</v>
      </c>
      <c r="BK503">
        <f t="shared" si="358"/>
        <v>0</v>
      </c>
      <c r="BL503">
        <f t="shared" si="359"/>
        <v>0</v>
      </c>
      <c r="BN503" s="30" t="b">
        <f t="shared" si="343"/>
        <v>0</v>
      </c>
      <c r="BO503" s="30" t="b">
        <f t="shared" si="344"/>
        <v>0</v>
      </c>
      <c r="BP503" s="30" t="b">
        <f t="shared" si="345"/>
        <v>0</v>
      </c>
      <c r="BQ503" s="30" t="b">
        <f t="shared" si="346"/>
        <v>0</v>
      </c>
      <c r="BR503" s="30" t="b">
        <f t="shared" si="347"/>
        <v>0</v>
      </c>
      <c r="BS503" s="30" t="b">
        <f t="shared" si="348"/>
        <v>0</v>
      </c>
      <c r="BT503" s="30" t="b">
        <f t="shared" si="349"/>
        <v>0</v>
      </c>
      <c r="BU503" s="30" t="b">
        <f t="shared" si="350"/>
        <v>0</v>
      </c>
    </row>
    <row r="504" spans="2:73" x14ac:dyDescent="0.3">
      <c r="B504" s="17" t="str">
        <f>VLOOKUP($AC504,LS_Coint_BD!$B$3:$D$1079,2)</f>
        <v>HGTX3</v>
      </c>
      <c r="C504" s="87" t="str">
        <f>VLOOKUP($AC504,LS_Coint_BD!$B$3:$D$1079,3)</f>
        <v>CRFB3</v>
      </c>
      <c r="D504" s="68">
        <f t="shared" si="360"/>
        <v>0</v>
      </c>
      <c r="E504" s="65">
        <f t="shared" si="361"/>
        <v>0</v>
      </c>
      <c r="F504" s="69">
        <f t="shared" si="362"/>
        <v>0</v>
      </c>
      <c r="G504" s="68">
        <f t="shared" si="363"/>
        <v>-0.43261018997720058</v>
      </c>
      <c r="H504" s="65">
        <f t="shared" si="364"/>
        <v>-1.9405563917922914</v>
      </c>
      <c r="I504" s="69">
        <f t="shared" si="365"/>
        <v>-1.293704261194861</v>
      </c>
      <c r="J504" s="68">
        <f t="shared" si="366"/>
        <v>0</v>
      </c>
      <c r="K504" s="65">
        <f t="shared" si="367"/>
        <v>0</v>
      </c>
      <c r="L504" s="69">
        <f t="shared" si="368"/>
        <v>0</v>
      </c>
      <c r="M504" s="68">
        <f t="shared" si="369"/>
        <v>-0.44886387797288307</v>
      </c>
      <c r="N504" s="65">
        <f t="shared" si="370"/>
        <v>-2.3369493076600358</v>
      </c>
      <c r="O504" s="69">
        <f t="shared" si="371"/>
        <v>-1.5579662051066907</v>
      </c>
      <c r="P504" s="68">
        <f t="shared" si="372"/>
        <v>-0.50266120378627477</v>
      </c>
      <c r="Q504" s="65">
        <f t="shared" si="373"/>
        <v>-2.7683922761816016</v>
      </c>
      <c r="R504" s="69">
        <f t="shared" si="374"/>
        <v>-1.8455948507877342</v>
      </c>
      <c r="S504" s="68">
        <f t="shared" si="375"/>
        <v>-0.51008070381024595</v>
      </c>
      <c r="T504" s="65">
        <f t="shared" si="376"/>
        <v>-2.7093387170502887</v>
      </c>
      <c r="U504" s="69">
        <f t="shared" si="377"/>
        <v>-1.8062258113668592</v>
      </c>
      <c r="V504" s="68">
        <f t="shared" si="378"/>
        <v>-0.48609250908638302</v>
      </c>
      <c r="W504" s="65">
        <f t="shared" si="379"/>
        <v>-2.9762733533747641</v>
      </c>
      <c r="X504" s="69">
        <f t="shared" si="380"/>
        <v>-1.9841822355831762</v>
      </c>
      <c r="Y504" s="68">
        <f t="shared" si="381"/>
        <v>0</v>
      </c>
      <c r="Z504" s="65">
        <f t="shared" si="382"/>
        <v>0</v>
      </c>
      <c r="AA504" s="69">
        <f t="shared" si="383"/>
        <v>0</v>
      </c>
      <c r="AB504" s="98">
        <f>SUMIF(BN504:BU504,"VERDADEIRO",BN$3:$BU503)</f>
        <v>0</v>
      </c>
      <c r="AC504" s="97">
        <f t="shared" si="342"/>
        <v>501</v>
      </c>
      <c r="AD504">
        <f>RTD("tryd.rtdserver",,"COT",B504,"ULT")</f>
        <v>17.77</v>
      </c>
      <c r="AE504">
        <f>RTD("tryd.rtdserver",,"COT",C504,"ULT")</f>
        <v>19.52</v>
      </c>
      <c r="AF504">
        <f>VLOOKUP($AC504,LS_Coint_BD!$B$3:$AQ$1079,AF$2)*$AD504+VLOOKUP($AC504,LS_Coint_BD!$B$3:$AQ$1079,AF$2+1)</f>
        <v>0</v>
      </c>
      <c r="AG504">
        <f>VLOOKUP($AC504,LS_Coint_BD!$B$3:$AQ$1079,AG$2)*$AD504+VLOOKUP($AC504,LS_Coint_BD!$B$3:$AQ$1079,AG$2+1)</f>
        <v>19.9526101899772</v>
      </c>
      <c r="AH504">
        <f>VLOOKUP($AC504,LS_Coint_BD!$B$3:$AQ$1079,AH$2)*$AD504+VLOOKUP($AC504,LS_Coint_BD!$B$3:$AQ$1079,AH$2+1)</f>
        <v>0</v>
      </c>
      <c r="AI504">
        <f>VLOOKUP($AC504,LS_Coint_BD!$B$3:$AQ$1079,AI$2)*$AD504+VLOOKUP($AC504,LS_Coint_BD!$B$3:$AQ$1079,AI$2+1)</f>
        <v>19.968863877972883</v>
      </c>
      <c r="AJ504">
        <f>VLOOKUP($AC504,LS_Coint_BD!$B$3:$AQ$1079,AJ$2)*$AD504+VLOOKUP($AC504,LS_Coint_BD!$B$3:$AQ$1079,AJ$2+1)</f>
        <v>20.022661203786274</v>
      </c>
      <c r="AK504">
        <f>VLOOKUP($AC504,LS_Coint_BD!$B$3:$AQ$1079,AK$2)*$AD504+VLOOKUP($AC504,LS_Coint_BD!$B$3:$AQ$1079,AK$2+1)</f>
        <v>20.030080703810246</v>
      </c>
      <c r="AL504">
        <f>VLOOKUP($AC504,LS_Coint_BD!$B$3:$AQ$1079,AL$2)*$AD504+VLOOKUP($AC504,LS_Coint_BD!$B$3:$AQ$1079,AL$2+1)</f>
        <v>20.006092509086383</v>
      </c>
      <c r="AM504">
        <f>VLOOKUP($AC504,LS_Coint_BD!$B$3:$AQ$1079,AM$2)*$AD504+VLOOKUP($AC504,LS_Coint_BD!$B$3:$AQ$1079,AM$2+1)</f>
        <v>0</v>
      </c>
      <c r="AN504">
        <f>VLOOKUP($AC504,LS_Coint_BD!$B$3:$AQ$1079,AN$2)</f>
        <v>0</v>
      </c>
      <c r="AO504">
        <f>VLOOKUP($AC504,LS_Coint_BD!$B$3:$AQ$1079,AO$2)</f>
        <v>0.64685213059743096</v>
      </c>
      <c r="AP504">
        <f>VLOOKUP($AC504,LS_Coint_BD!$B$3:$AQ$1079,AP$2)</f>
        <v>0</v>
      </c>
      <c r="AQ504">
        <f>VLOOKUP($AC504,LS_Coint_BD!$B$3:$AQ$1079,AQ$2)</f>
        <v>0.77898310255334402</v>
      </c>
      <c r="AR504">
        <f>VLOOKUP($AC504,LS_Coint_BD!$B$3:$AQ$1079,AR$2)</f>
        <v>0.922797425393867</v>
      </c>
      <c r="AS504">
        <f>VLOOKUP($AC504,LS_Coint_BD!$B$3:$AQ$1079,AS$2)</f>
        <v>0.90311290568342995</v>
      </c>
      <c r="AT504">
        <f>VLOOKUP($AC504,LS_Coint_BD!$B$3:$AQ$1079,AT$2)</f>
        <v>0.99209111779158798</v>
      </c>
      <c r="AU504">
        <f>VLOOKUP($AC504,LS_Coint_BD!$B$3:$AQ$1079,AU$2)</f>
        <v>0</v>
      </c>
      <c r="AV504">
        <f>VLOOKUP($AC504,LS_Coint_BD!$B$3:$AQ$1079,AV$2)</f>
        <v>0</v>
      </c>
      <c r="AW504">
        <f>VLOOKUP($AC504,LS_Coint_BD!$B$3:$AQ$1079,AW$2)</f>
        <v>7.9936057773011302E-16</v>
      </c>
      <c r="AX504">
        <f>VLOOKUP($AC504,LS_Coint_BD!$B$3:$AQ$1079,AX$2)</f>
        <v>0</v>
      </c>
      <c r="AY504">
        <f>VLOOKUP($AC504,LS_Coint_BD!$B$3:$AQ$1079,AY$2)</f>
        <v>-2.5979218776228701E-15</v>
      </c>
      <c r="AZ504">
        <f>VLOOKUP($AC504,LS_Coint_BD!$B$3:$AQ$1079,AZ$2)</f>
        <v>-2.7632217501781699E-16</v>
      </c>
      <c r="BA504">
        <f>VLOOKUP($AC504,LS_Coint_BD!$B$3:$AQ$1079,BA$2)</f>
        <v>6.3948846218409005E-16</v>
      </c>
      <c r="BB504">
        <f>VLOOKUP($AC504,LS_Coint_BD!$B$3:$AQ$1079,BB$2)</f>
        <v>-2.9067657372004098E-16</v>
      </c>
      <c r="BC504">
        <f>VLOOKUP($AC504,LS_Coint_BD!$B$3:$AQ$1079,BC$2)</f>
        <v>0</v>
      </c>
      <c r="BD504">
        <f t="shared" si="351"/>
        <v>0</v>
      </c>
      <c r="BE504">
        <f t="shared" si="352"/>
        <v>-1.293704261194861</v>
      </c>
      <c r="BF504">
        <f t="shared" si="353"/>
        <v>0</v>
      </c>
      <c r="BG504">
        <f t="shared" si="354"/>
        <v>-1.5579662051066907</v>
      </c>
      <c r="BH504">
        <f t="shared" si="355"/>
        <v>-1.8455948507877342</v>
      </c>
      <c r="BI504">
        <f t="shared" si="356"/>
        <v>-1.8062258113668592</v>
      </c>
      <c r="BJ504">
        <f t="shared" si="357"/>
        <v>-1.9841822355831762</v>
      </c>
      <c r="BK504">
        <f t="shared" si="358"/>
        <v>0</v>
      </c>
      <c r="BL504">
        <f t="shared" si="359"/>
        <v>0</v>
      </c>
      <c r="BN504" s="19" t="b">
        <f t="shared" si="343"/>
        <v>0</v>
      </c>
      <c r="BO504" s="19" t="b">
        <f t="shared" si="344"/>
        <v>0</v>
      </c>
      <c r="BP504" s="19" t="b">
        <f t="shared" si="345"/>
        <v>0</v>
      </c>
      <c r="BQ504" s="19" t="b">
        <f t="shared" si="346"/>
        <v>0</v>
      </c>
      <c r="BR504" s="19" t="b">
        <f t="shared" si="347"/>
        <v>0</v>
      </c>
      <c r="BS504" s="19" t="b">
        <f t="shared" si="348"/>
        <v>0</v>
      </c>
      <c r="BT504" s="19" t="b">
        <f t="shared" si="349"/>
        <v>0</v>
      </c>
      <c r="BU504" s="19" t="b">
        <f t="shared" si="350"/>
        <v>0</v>
      </c>
    </row>
    <row r="505" spans="2:73" x14ac:dyDescent="0.3">
      <c r="B505" s="17" t="str">
        <f>VLOOKUP($AC505,LS_Coint_BD!$B$3:$D$1079,2)</f>
        <v>HGTX3</v>
      </c>
      <c r="C505" s="87" t="str">
        <f>VLOOKUP($AC505,LS_Coint_BD!$B$3:$D$1079,3)</f>
        <v>FLRY3</v>
      </c>
      <c r="D505" s="70">
        <f t="shared" si="360"/>
        <v>0.76726323668040664</v>
      </c>
      <c r="E505" s="66">
        <f t="shared" si="361"/>
        <v>2.204105100728853</v>
      </c>
      <c r="F505" s="71">
        <f t="shared" si="362"/>
        <v>1.469403400485902</v>
      </c>
      <c r="G505" s="70">
        <f t="shared" si="363"/>
        <v>1.0020388214891653</v>
      </c>
      <c r="H505" s="66">
        <f t="shared" si="364"/>
        <v>2.8109119066472568</v>
      </c>
      <c r="I505" s="71">
        <f t="shared" si="365"/>
        <v>1.8739412710981711</v>
      </c>
      <c r="J505" s="70">
        <f t="shared" si="366"/>
        <v>1.0124330476512675</v>
      </c>
      <c r="K505" s="66">
        <f t="shared" si="367"/>
        <v>2.7324024206558875</v>
      </c>
      <c r="L505" s="71">
        <f t="shared" si="368"/>
        <v>1.8216016137705915</v>
      </c>
      <c r="M505" s="70">
        <f t="shared" si="369"/>
        <v>1.0110609895544336</v>
      </c>
      <c r="N505" s="66">
        <f t="shared" si="370"/>
        <v>2.5998911783420144</v>
      </c>
      <c r="O505" s="71">
        <f t="shared" si="371"/>
        <v>1.7332607855613431</v>
      </c>
      <c r="P505" s="70">
        <f t="shared" si="372"/>
        <v>0.93295850004746228</v>
      </c>
      <c r="Q505" s="66">
        <f t="shared" si="373"/>
        <v>2.9318833358388585</v>
      </c>
      <c r="R505" s="71">
        <f t="shared" si="374"/>
        <v>1.954588890559239</v>
      </c>
      <c r="S505" s="70">
        <f t="shared" si="375"/>
        <v>0.88535864500784456</v>
      </c>
      <c r="T505" s="66">
        <f t="shared" si="376"/>
        <v>3.1446987671534448</v>
      </c>
      <c r="U505" s="71">
        <f t="shared" si="377"/>
        <v>2.096465844768963</v>
      </c>
      <c r="V505" s="70">
        <f t="shared" si="378"/>
        <v>0.90360302376059209</v>
      </c>
      <c r="W505" s="66">
        <f t="shared" si="379"/>
        <v>4.1923351440457175</v>
      </c>
      <c r="X505" s="71">
        <f t="shared" si="380"/>
        <v>2.7948900960304783</v>
      </c>
      <c r="Y505" s="70">
        <f t="shared" si="381"/>
        <v>1.5279582727888439</v>
      </c>
      <c r="Z505" s="66">
        <f t="shared" si="382"/>
        <v>4.4752824385734291</v>
      </c>
      <c r="AA505" s="71">
        <f t="shared" si="383"/>
        <v>2.9835216257156194</v>
      </c>
      <c r="AB505" s="98">
        <f>SUMIF(BN505:BU505,"VERDADEIRO",BN$3:$BU504)</f>
        <v>0</v>
      </c>
      <c r="AC505" s="97">
        <f t="shared" si="342"/>
        <v>502</v>
      </c>
      <c r="AD505">
        <f>RTD("tryd.rtdserver",,"COT",B505,"ULT")</f>
        <v>17.77</v>
      </c>
      <c r="AE505">
        <f>RTD("tryd.rtdserver",,"COT",C505,"ULT")</f>
        <v>28.16</v>
      </c>
      <c r="AF505">
        <f>VLOOKUP($AC505,LS_Coint_BD!$B$3:$AQ$1079,AF$2)*$AD505+VLOOKUP($AC505,LS_Coint_BD!$B$3:$AQ$1079,AF$2+1)</f>
        <v>27.392736763319594</v>
      </c>
      <c r="AG505">
        <f>VLOOKUP($AC505,LS_Coint_BD!$B$3:$AQ$1079,AG$2)*$AD505+VLOOKUP($AC505,LS_Coint_BD!$B$3:$AQ$1079,AG$2+1)</f>
        <v>27.157961178510835</v>
      </c>
      <c r="AH505">
        <f>VLOOKUP($AC505,LS_Coint_BD!$B$3:$AQ$1079,AH$2)*$AD505+VLOOKUP($AC505,LS_Coint_BD!$B$3:$AQ$1079,AH$2+1)</f>
        <v>27.147566952348733</v>
      </c>
      <c r="AI505">
        <f>VLOOKUP($AC505,LS_Coint_BD!$B$3:$AQ$1079,AI$2)*$AD505+VLOOKUP($AC505,LS_Coint_BD!$B$3:$AQ$1079,AI$2+1)</f>
        <v>27.148939010445567</v>
      </c>
      <c r="AJ505">
        <f>VLOOKUP($AC505,LS_Coint_BD!$B$3:$AQ$1079,AJ$2)*$AD505+VLOOKUP($AC505,LS_Coint_BD!$B$3:$AQ$1079,AJ$2+1)</f>
        <v>27.227041499952538</v>
      </c>
      <c r="AK505">
        <f>VLOOKUP($AC505,LS_Coint_BD!$B$3:$AQ$1079,AK$2)*$AD505+VLOOKUP($AC505,LS_Coint_BD!$B$3:$AQ$1079,AK$2+1)</f>
        <v>27.274641354992156</v>
      </c>
      <c r="AL505">
        <f>VLOOKUP($AC505,LS_Coint_BD!$B$3:$AQ$1079,AL$2)*$AD505+VLOOKUP($AC505,LS_Coint_BD!$B$3:$AQ$1079,AL$2+1)</f>
        <v>27.256396976239408</v>
      </c>
      <c r="AM505">
        <f>VLOOKUP($AC505,LS_Coint_BD!$B$3:$AQ$1079,AM$2)*$AD505+VLOOKUP($AC505,LS_Coint_BD!$B$3:$AQ$1079,AM$2+1)</f>
        <v>26.632041727211156</v>
      </c>
      <c r="AN505">
        <f>VLOOKUP($AC505,LS_Coint_BD!$B$3:$AQ$1079,AN$2)</f>
        <v>0.73470170024295101</v>
      </c>
      <c r="AO505">
        <f>VLOOKUP($AC505,LS_Coint_BD!$B$3:$AQ$1079,AO$2)</f>
        <v>0.936970635549085</v>
      </c>
      <c r="AP505">
        <f>VLOOKUP($AC505,LS_Coint_BD!$B$3:$AQ$1079,AP$2)</f>
        <v>0.91080080688529697</v>
      </c>
      <c r="AQ505">
        <f>VLOOKUP($AC505,LS_Coint_BD!$B$3:$AQ$1079,AQ$2)</f>
        <v>0.866630392780671</v>
      </c>
      <c r="AR505">
        <f>VLOOKUP($AC505,LS_Coint_BD!$B$3:$AQ$1079,AR$2)</f>
        <v>0.97729444527961995</v>
      </c>
      <c r="AS505">
        <f>VLOOKUP($AC505,LS_Coint_BD!$B$3:$AQ$1079,AS$2)</f>
        <v>1.04823292238448</v>
      </c>
      <c r="AT505">
        <f>VLOOKUP($AC505,LS_Coint_BD!$B$3:$AQ$1079,AT$2)</f>
        <v>1.3974450480152401</v>
      </c>
      <c r="AU505">
        <f>VLOOKUP($AC505,LS_Coint_BD!$B$3:$AQ$1079,AU$2)</f>
        <v>1.4917608128578099</v>
      </c>
      <c r="AV505">
        <f>VLOOKUP($AC505,LS_Coint_BD!$B$3:$AQ$1079,AV$2)</f>
        <v>1.06581410364015E-16</v>
      </c>
      <c r="AW505">
        <f>VLOOKUP($AC505,LS_Coint_BD!$B$3:$AQ$1079,AW$2)</f>
        <v>1.0362081563168101E-15</v>
      </c>
      <c r="AX505">
        <f>VLOOKUP($AC505,LS_Coint_BD!$B$3:$AQ$1079,AX$2)</f>
        <v>-2.4868995751603501E-15</v>
      </c>
      <c r="AY505">
        <f>VLOOKUP($AC505,LS_Coint_BD!$B$3:$AQ$1079,AY$2)</f>
        <v>1.06581410364015E-15</v>
      </c>
      <c r="AZ505">
        <f>VLOOKUP($AC505,LS_Coint_BD!$B$3:$AQ$1079,AZ$2)</f>
        <v>-8.8817841970012504E-16</v>
      </c>
      <c r="BA505">
        <f>VLOOKUP($AC505,LS_Coint_BD!$B$3:$AQ$1079,BA$2)</f>
        <v>3.2507330161024601E-15</v>
      </c>
      <c r="BB505">
        <f>VLOOKUP($AC505,LS_Coint_BD!$B$3:$AQ$1079,BB$2)</f>
        <v>-1.9055464277202699E-15</v>
      </c>
      <c r="BC505">
        <f>VLOOKUP($AC505,LS_Coint_BD!$B$3:$AQ$1079,BC$2)</f>
        <v>-3.41060513164848E-16</v>
      </c>
      <c r="BD505">
        <f t="shared" si="351"/>
        <v>1.469403400485902</v>
      </c>
      <c r="BE505">
        <f t="shared" si="352"/>
        <v>1.8739412710981711</v>
      </c>
      <c r="BF505">
        <f t="shared" si="353"/>
        <v>1.8216016137705915</v>
      </c>
      <c r="BG505">
        <f t="shared" si="354"/>
        <v>1.7332607855613431</v>
      </c>
      <c r="BH505">
        <f t="shared" si="355"/>
        <v>1.954588890559239</v>
      </c>
      <c r="BI505">
        <f t="shared" si="356"/>
        <v>2.096465844768963</v>
      </c>
      <c r="BJ505">
        <f t="shared" si="357"/>
        <v>2.7948900960304783</v>
      </c>
      <c r="BK505">
        <f t="shared" si="358"/>
        <v>2.9835216257156194</v>
      </c>
      <c r="BL505">
        <f t="shared" si="359"/>
        <v>1.4694034004859022</v>
      </c>
      <c r="BN505" s="30" t="b">
        <f t="shared" si="343"/>
        <v>0</v>
      </c>
      <c r="BO505" s="30" t="b">
        <f t="shared" si="344"/>
        <v>0</v>
      </c>
      <c r="BP505" s="30" t="b">
        <f t="shared" si="345"/>
        <v>0</v>
      </c>
      <c r="BQ505" s="30" t="b">
        <f t="shared" si="346"/>
        <v>0</v>
      </c>
      <c r="BR505" s="30" t="b">
        <f t="shared" si="347"/>
        <v>0</v>
      </c>
      <c r="BS505" s="30" t="b">
        <f t="shared" si="348"/>
        <v>0</v>
      </c>
      <c r="BT505" s="30" t="b">
        <f t="shared" si="349"/>
        <v>0</v>
      </c>
      <c r="BU505" s="30" t="b">
        <f t="shared" si="350"/>
        <v>0</v>
      </c>
    </row>
    <row r="506" spans="2:73" x14ac:dyDescent="0.3">
      <c r="B506" s="17" t="str">
        <f>VLOOKUP($AC506,LS_Coint_BD!$B$3:$D$1079,2)</f>
        <v>HGTX3</v>
      </c>
      <c r="C506" s="87" t="str">
        <f>VLOOKUP($AC506,LS_Coint_BD!$B$3:$D$1079,3)</f>
        <v>IRBR3</v>
      </c>
      <c r="D506" s="68">
        <f t="shared" si="360"/>
        <v>-2.9598657222662972E-2</v>
      </c>
      <c r="E506" s="65">
        <f t="shared" si="361"/>
        <v>-1.7600091142861944</v>
      </c>
      <c r="F506" s="69">
        <f t="shared" si="362"/>
        <v>-1.1733394095241296</v>
      </c>
      <c r="G506" s="68">
        <f t="shared" si="363"/>
        <v>-0.1156371030686838</v>
      </c>
      <c r="H506" s="65">
        <f t="shared" si="364"/>
        <v>-1.7343047033944974</v>
      </c>
      <c r="I506" s="69">
        <f t="shared" si="365"/>
        <v>-1.1562031355963316</v>
      </c>
      <c r="J506" s="68">
        <f t="shared" si="366"/>
        <v>-0.13376210999832772</v>
      </c>
      <c r="K506" s="65">
        <f t="shared" si="367"/>
        <v>-1.7848586089759628</v>
      </c>
      <c r="L506" s="69">
        <f t="shared" si="368"/>
        <v>-1.1899057393173085</v>
      </c>
      <c r="M506" s="68">
        <f t="shared" si="369"/>
        <v>-0.11553799465982628</v>
      </c>
      <c r="N506" s="65">
        <f t="shared" si="370"/>
        <v>-2.1726276985700324</v>
      </c>
      <c r="O506" s="69">
        <f t="shared" si="371"/>
        <v>-1.4484184657133548</v>
      </c>
      <c r="P506" s="68">
        <f t="shared" si="372"/>
        <v>-0.26138611508086651</v>
      </c>
      <c r="Q506" s="65">
        <f t="shared" si="373"/>
        <v>-3.0825146085416093</v>
      </c>
      <c r="R506" s="69">
        <f t="shared" si="374"/>
        <v>-2.0550097390277395</v>
      </c>
      <c r="S506" s="68">
        <f t="shared" si="375"/>
        <v>-0.33921159427317704</v>
      </c>
      <c r="T506" s="65">
        <f t="shared" si="376"/>
        <v>-3.3006732776885421</v>
      </c>
      <c r="U506" s="69">
        <f t="shared" si="377"/>
        <v>-2.2004488517923613</v>
      </c>
      <c r="V506" s="68">
        <f t="shared" si="378"/>
        <v>-0.38722013882295236</v>
      </c>
      <c r="W506" s="65">
        <f t="shared" si="379"/>
        <v>-3.3713612047998591</v>
      </c>
      <c r="X506" s="69">
        <f t="shared" si="380"/>
        <v>-2.2475741365332396</v>
      </c>
      <c r="Y506" s="68">
        <f t="shared" si="381"/>
        <v>0</v>
      </c>
      <c r="Z506" s="65">
        <f t="shared" si="382"/>
        <v>0</v>
      </c>
      <c r="AA506" s="69">
        <f t="shared" si="383"/>
        <v>0</v>
      </c>
      <c r="AB506" s="98">
        <f>SUMIF(BN506:BU506,"VERDADEIRO",BN$3:$BU505)</f>
        <v>0</v>
      </c>
      <c r="AC506" s="97">
        <f t="shared" si="342"/>
        <v>503</v>
      </c>
      <c r="AD506">
        <f>RTD("tryd.rtdserver",,"COT",B506,"ULT")</f>
        <v>17.77</v>
      </c>
      <c r="AE506">
        <f>RTD("tryd.rtdserver",,"COT",C506,"ULT")</f>
        <v>6.91</v>
      </c>
      <c r="AF506">
        <f>VLOOKUP($AC506,LS_Coint_BD!$B$3:$AQ$1079,AF$2)*$AD506+VLOOKUP($AC506,LS_Coint_BD!$B$3:$AQ$1079,AF$2+1)</f>
        <v>6.9395986572226631</v>
      </c>
      <c r="AG506">
        <f>VLOOKUP($AC506,LS_Coint_BD!$B$3:$AQ$1079,AG$2)*$AD506+VLOOKUP($AC506,LS_Coint_BD!$B$3:$AQ$1079,AG$2+1)</f>
        <v>7.0256371030686839</v>
      </c>
      <c r="AH506">
        <f>VLOOKUP($AC506,LS_Coint_BD!$B$3:$AQ$1079,AH$2)*$AD506+VLOOKUP($AC506,LS_Coint_BD!$B$3:$AQ$1079,AH$2+1)</f>
        <v>7.0437621099983279</v>
      </c>
      <c r="AI506">
        <f>VLOOKUP($AC506,LS_Coint_BD!$B$3:$AQ$1079,AI$2)*$AD506+VLOOKUP($AC506,LS_Coint_BD!$B$3:$AQ$1079,AI$2+1)</f>
        <v>7.0255379946598264</v>
      </c>
      <c r="AJ506">
        <f>VLOOKUP($AC506,LS_Coint_BD!$B$3:$AQ$1079,AJ$2)*$AD506+VLOOKUP($AC506,LS_Coint_BD!$B$3:$AQ$1079,AJ$2+1)</f>
        <v>7.1713861150808667</v>
      </c>
      <c r="AK506">
        <f>VLOOKUP($AC506,LS_Coint_BD!$B$3:$AQ$1079,AK$2)*$AD506+VLOOKUP($AC506,LS_Coint_BD!$B$3:$AQ$1079,AK$2+1)</f>
        <v>7.2492115942731772</v>
      </c>
      <c r="AL506">
        <f>VLOOKUP($AC506,LS_Coint_BD!$B$3:$AQ$1079,AL$2)*$AD506+VLOOKUP($AC506,LS_Coint_BD!$B$3:$AQ$1079,AL$2+1)</f>
        <v>7.2972201388229525</v>
      </c>
      <c r="AM506">
        <f>VLOOKUP($AC506,LS_Coint_BD!$B$3:$AQ$1079,AM$2)*$AD506+VLOOKUP($AC506,LS_Coint_BD!$B$3:$AQ$1079,AM$2+1)</f>
        <v>0</v>
      </c>
      <c r="AN506">
        <f>VLOOKUP($AC506,LS_Coint_BD!$B$3:$AQ$1079,AN$2)</f>
        <v>0.58666970476206504</v>
      </c>
      <c r="AO506">
        <f>VLOOKUP($AC506,LS_Coint_BD!$B$3:$AQ$1079,AO$2)</f>
        <v>0.57810156779816602</v>
      </c>
      <c r="AP506">
        <f>VLOOKUP($AC506,LS_Coint_BD!$B$3:$AQ$1079,AP$2)</f>
        <v>0.59495286965865402</v>
      </c>
      <c r="AQ506">
        <f>VLOOKUP($AC506,LS_Coint_BD!$B$3:$AQ$1079,AQ$2)</f>
        <v>0.72420923285667704</v>
      </c>
      <c r="AR506">
        <f>VLOOKUP($AC506,LS_Coint_BD!$B$3:$AQ$1079,AR$2)</f>
        <v>1.02750486951387</v>
      </c>
      <c r="AS506">
        <f>VLOOKUP($AC506,LS_Coint_BD!$B$3:$AQ$1079,AS$2)</f>
        <v>1.10022442589618</v>
      </c>
      <c r="AT506">
        <f>VLOOKUP($AC506,LS_Coint_BD!$B$3:$AQ$1079,AT$2)</f>
        <v>1.12378706826662</v>
      </c>
      <c r="AU506">
        <f>VLOOKUP($AC506,LS_Coint_BD!$B$3:$AQ$1079,AU$2)</f>
        <v>0</v>
      </c>
      <c r="AV506">
        <f>VLOOKUP($AC506,LS_Coint_BD!$B$3:$AQ$1079,AV$2)</f>
        <v>3.5527136788005001E-16</v>
      </c>
      <c r="AW506">
        <f>VLOOKUP($AC506,LS_Coint_BD!$B$3:$AQ$1079,AW$2)</f>
        <v>5.5511151231257797E-16</v>
      </c>
      <c r="AX506">
        <f>VLOOKUP($AC506,LS_Coint_BD!$B$3:$AQ$1079,AX$2)</f>
        <v>-4.5043334141934901E-16</v>
      </c>
      <c r="AY506">
        <f>VLOOKUP($AC506,LS_Coint_BD!$B$3:$AQ$1079,AY$2)</f>
        <v>-6.99440505513849E-16</v>
      </c>
      <c r="AZ506">
        <f>VLOOKUP($AC506,LS_Coint_BD!$B$3:$AQ$1079,AZ$2)</f>
        <v>5.7238164825119195E-16</v>
      </c>
      <c r="BA506">
        <f>VLOOKUP($AC506,LS_Coint_BD!$B$3:$AQ$1079,BA$2)</f>
        <v>-1.35003119794419E-15</v>
      </c>
      <c r="BB506">
        <f>VLOOKUP($AC506,LS_Coint_BD!$B$3:$AQ$1079,BB$2)</f>
        <v>5.4905575036007701E-16</v>
      </c>
      <c r="BC506">
        <f>VLOOKUP($AC506,LS_Coint_BD!$B$3:$AQ$1079,BC$2)</f>
        <v>0</v>
      </c>
      <c r="BD506">
        <f t="shared" si="351"/>
        <v>-1.1733394095241296</v>
      </c>
      <c r="BE506">
        <f t="shared" si="352"/>
        <v>-1.1562031355963316</v>
      </c>
      <c r="BF506">
        <f t="shared" si="353"/>
        <v>-1.1899057393173085</v>
      </c>
      <c r="BG506">
        <f t="shared" si="354"/>
        <v>-1.4484184657133548</v>
      </c>
      <c r="BH506">
        <f t="shared" si="355"/>
        <v>-2.0550097390277395</v>
      </c>
      <c r="BI506">
        <f t="shared" si="356"/>
        <v>-2.2004488517923613</v>
      </c>
      <c r="BJ506">
        <f t="shared" si="357"/>
        <v>-2.2475741365332396</v>
      </c>
      <c r="BK506">
        <f t="shared" si="358"/>
        <v>0</v>
      </c>
      <c r="BL506">
        <f t="shared" si="359"/>
        <v>-1.173339409524129</v>
      </c>
      <c r="BN506" s="19" t="b">
        <f t="shared" si="343"/>
        <v>0</v>
      </c>
      <c r="BO506" s="19" t="b">
        <f t="shared" si="344"/>
        <v>0</v>
      </c>
      <c r="BP506" s="19" t="b">
        <f t="shared" si="345"/>
        <v>0</v>
      </c>
      <c r="BQ506" s="19" t="b">
        <f t="shared" si="346"/>
        <v>0</v>
      </c>
      <c r="BR506" s="19" t="b">
        <f t="shared" si="347"/>
        <v>0</v>
      </c>
      <c r="BS506" s="19" t="b">
        <f t="shared" si="348"/>
        <v>0</v>
      </c>
      <c r="BT506" s="19" t="b">
        <f t="shared" si="349"/>
        <v>0</v>
      </c>
      <c r="BU506" s="19" t="b">
        <f t="shared" si="350"/>
        <v>0</v>
      </c>
    </row>
    <row r="507" spans="2:73" x14ac:dyDescent="0.3">
      <c r="B507" s="17" t="str">
        <f>VLOOKUP($AC507,LS_Coint_BD!$B$3:$D$1079,2)</f>
        <v>HGTX3</v>
      </c>
      <c r="C507" s="87" t="str">
        <f>VLOOKUP($AC507,LS_Coint_BD!$B$3:$D$1079,3)</f>
        <v>TOTS3</v>
      </c>
      <c r="D507" s="70">
        <f t="shared" si="360"/>
        <v>0</v>
      </c>
      <c r="E507" s="66">
        <f t="shared" si="361"/>
        <v>0</v>
      </c>
      <c r="F507" s="71">
        <f t="shared" si="362"/>
        <v>0</v>
      </c>
      <c r="G507" s="70">
        <f t="shared" si="363"/>
        <v>1.672293882482446</v>
      </c>
      <c r="H507" s="66">
        <f t="shared" si="364"/>
        <v>3.4096039520168979</v>
      </c>
      <c r="I507" s="71">
        <f t="shared" si="365"/>
        <v>2.2730693013445986</v>
      </c>
      <c r="J507" s="70">
        <f t="shared" si="366"/>
        <v>1.6948772618395367</v>
      </c>
      <c r="K507" s="66">
        <f t="shared" si="367"/>
        <v>3.5609769908246718</v>
      </c>
      <c r="L507" s="71">
        <f t="shared" si="368"/>
        <v>2.3739846605497812</v>
      </c>
      <c r="M507" s="70">
        <f t="shared" si="369"/>
        <v>0</v>
      </c>
      <c r="N507" s="66">
        <f t="shared" si="370"/>
        <v>0</v>
      </c>
      <c r="O507" s="71">
        <f t="shared" si="371"/>
        <v>0</v>
      </c>
      <c r="P507" s="70">
        <f t="shared" si="372"/>
        <v>1.6171896119308578</v>
      </c>
      <c r="Q507" s="66">
        <f t="shared" si="373"/>
        <v>5.4393379623638394</v>
      </c>
      <c r="R507" s="71">
        <f t="shared" si="374"/>
        <v>3.6262253082425597</v>
      </c>
      <c r="S507" s="70">
        <f t="shared" si="375"/>
        <v>1.5879666035536495</v>
      </c>
      <c r="T507" s="66">
        <f t="shared" si="376"/>
        <v>5.9867939633519409</v>
      </c>
      <c r="U507" s="71">
        <f t="shared" si="377"/>
        <v>3.9911959755679609</v>
      </c>
      <c r="V507" s="70">
        <f t="shared" si="378"/>
        <v>1.6221712579578913</v>
      </c>
      <c r="W507" s="66">
        <f t="shared" si="379"/>
        <v>7.6712587818743092</v>
      </c>
      <c r="X507" s="71">
        <f t="shared" si="380"/>
        <v>5.1141725212495395</v>
      </c>
      <c r="Y507" s="70">
        <f t="shared" si="381"/>
        <v>0</v>
      </c>
      <c r="Z507" s="66">
        <f t="shared" si="382"/>
        <v>0</v>
      </c>
      <c r="AA507" s="71">
        <f t="shared" si="383"/>
        <v>0</v>
      </c>
      <c r="AB507" s="98">
        <f>SUMIF(BN507:BU507,"VERDADEIRO",BN$3:$BU506)</f>
        <v>0</v>
      </c>
      <c r="AC507" s="97">
        <f t="shared" si="342"/>
        <v>504</v>
      </c>
      <c r="AD507">
        <f>RTD("tryd.rtdserver",,"COT",B507,"ULT")</f>
        <v>17.77</v>
      </c>
      <c r="AE507">
        <f>RTD("tryd.rtdserver",,"COT",C507,"ULT")</f>
        <v>29.56</v>
      </c>
      <c r="AF507">
        <f>VLOOKUP($AC507,LS_Coint_BD!$B$3:$AQ$1079,AF$2)*$AD507+VLOOKUP($AC507,LS_Coint_BD!$B$3:$AQ$1079,AF$2+1)</f>
        <v>0</v>
      </c>
      <c r="AG507">
        <f>VLOOKUP($AC507,LS_Coint_BD!$B$3:$AQ$1079,AG$2)*$AD507+VLOOKUP($AC507,LS_Coint_BD!$B$3:$AQ$1079,AG$2+1)</f>
        <v>27.887706117517553</v>
      </c>
      <c r="AH507">
        <f>VLOOKUP($AC507,LS_Coint_BD!$B$3:$AQ$1079,AH$2)*$AD507+VLOOKUP($AC507,LS_Coint_BD!$B$3:$AQ$1079,AH$2+1)</f>
        <v>27.865122738160462</v>
      </c>
      <c r="AI507">
        <f>VLOOKUP($AC507,LS_Coint_BD!$B$3:$AQ$1079,AI$2)*$AD507+VLOOKUP($AC507,LS_Coint_BD!$B$3:$AQ$1079,AI$2+1)</f>
        <v>0</v>
      </c>
      <c r="AJ507">
        <f>VLOOKUP($AC507,LS_Coint_BD!$B$3:$AQ$1079,AJ$2)*$AD507+VLOOKUP($AC507,LS_Coint_BD!$B$3:$AQ$1079,AJ$2+1)</f>
        <v>27.942810388069141</v>
      </c>
      <c r="AK507">
        <f>VLOOKUP($AC507,LS_Coint_BD!$B$3:$AQ$1079,AK$2)*$AD507+VLOOKUP($AC507,LS_Coint_BD!$B$3:$AQ$1079,AK$2+1)</f>
        <v>27.972033396446349</v>
      </c>
      <c r="AL507">
        <f>VLOOKUP($AC507,LS_Coint_BD!$B$3:$AQ$1079,AL$2)*$AD507+VLOOKUP($AC507,LS_Coint_BD!$B$3:$AQ$1079,AL$2+1)</f>
        <v>27.937828742042107</v>
      </c>
      <c r="AM507">
        <f>VLOOKUP($AC507,LS_Coint_BD!$B$3:$AQ$1079,AM$2)*$AD507+VLOOKUP($AC507,LS_Coint_BD!$B$3:$AQ$1079,AM$2+1)</f>
        <v>0</v>
      </c>
      <c r="AN507">
        <f>VLOOKUP($AC507,LS_Coint_BD!$B$3:$AQ$1079,AN$2)</f>
        <v>0</v>
      </c>
      <c r="AO507">
        <f>VLOOKUP($AC507,LS_Coint_BD!$B$3:$AQ$1079,AO$2)</f>
        <v>1.1365346506723</v>
      </c>
      <c r="AP507">
        <f>VLOOKUP($AC507,LS_Coint_BD!$B$3:$AQ$1079,AP$2)</f>
        <v>1.1869923302748899</v>
      </c>
      <c r="AQ507">
        <f>VLOOKUP($AC507,LS_Coint_BD!$B$3:$AQ$1079,AQ$2)</f>
        <v>0</v>
      </c>
      <c r="AR507">
        <f>VLOOKUP($AC507,LS_Coint_BD!$B$3:$AQ$1079,AR$2)</f>
        <v>1.8131126541212801</v>
      </c>
      <c r="AS507">
        <f>VLOOKUP($AC507,LS_Coint_BD!$B$3:$AQ$1079,AS$2)</f>
        <v>1.99559798778398</v>
      </c>
      <c r="AT507">
        <f>VLOOKUP($AC507,LS_Coint_BD!$B$3:$AQ$1079,AT$2)</f>
        <v>2.5570862606247702</v>
      </c>
      <c r="AU507">
        <f>VLOOKUP($AC507,LS_Coint_BD!$B$3:$AQ$1079,AU$2)</f>
        <v>0</v>
      </c>
      <c r="AV507">
        <f>VLOOKUP($AC507,LS_Coint_BD!$B$3:$AQ$1079,AV$2)</f>
        <v>0</v>
      </c>
      <c r="AW507">
        <f>VLOOKUP($AC507,LS_Coint_BD!$B$3:$AQ$1079,AW$2)</f>
        <v>-1.12502599828683E-15</v>
      </c>
      <c r="AX507">
        <f>VLOOKUP($AC507,LS_Coint_BD!$B$3:$AQ$1079,AX$2)</f>
        <v>1.2180732613030301E-15</v>
      </c>
      <c r="AY507">
        <f>VLOOKUP($AC507,LS_Coint_BD!$B$3:$AQ$1079,AY$2)</f>
        <v>0</v>
      </c>
      <c r="AZ507">
        <f>VLOOKUP($AC507,LS_Coint_BD!$B$3:$AQ$1079,AZ$2)</f>
        <v>-6.5133084111342503E-16</v>
      </c>
      <c r="BA507">
        <f>VLOOKUP($AC507,LS_Coint_BD!$B$3:$AQ$1079,BA$2)</f>
        <v>9.5923269327613492E-16</v>
      </c>
      <c r="BB507">
        <f>VLOOKUP($AC507,LS_Coint_BD!$B$3:$AQ$1079,BB$2)</f>
        <v>-4.52163559120064E-16</v>
      </c>
      <c r="BC507">
        <f>VLOOKUP($AC507,LS_Coint_BD!$B$3:$AQ$1079,BC$2)</f>
        <v>0</v>
      </c>
      <c r="BD507">
        <f t="shared" si="351"/>
        <v>0</v>
      </c>
      <c r="BE507">
        <f t="shared" si="352"/>
        <v>2.2730693013445986</v>
      </c>
      <c r="BF507">
        <f t="shared" si="353"/>
        <v>2.3739846605497812</v>
      </c>
      <c r="BG507">
        <f t="shared" si="354"/>
        <v>0</v>
      </c>
      <c r="BH507">
        <f t="shared" si="355"/>
        <v>3.6262253082425597</v>
      </c>
      <c r="BI507">
        <f t="shared" si="356"/>
        <v>3.9911959755679609</v>
      </c>
      <c r="BJ507">
        <f t="shared" si="357"/>
        <v>5.1141725212495395</v>
      </c>
      <c r="BK507">
        <f t="shared" si="358"/>
        <v>0</v>
      </c>
      <c r="BL507">
        <f t="shared" si="359"/>
        <v>0</v>
      </c>
      <c r="BN507" s="30" t="b">
        <f t="shared" si="343"/>
        <v>0</v>
      </c>
      <c r="BO507" s="30" t="b">
        <f t="shared" si="344"/>
        <v>0</v>
      </c>
      <c r="BP507" s="30" t="b">
        <f t="shared" si="345"/>
        <v>0</v>
      </c>
      <c r="BQ507" s="30" t="b">
        <f t="shared" si="346"/>
        <v>0</v>
      </c>
      <c r="BR507" s="30" t="b">
        <f t="shared" si="347"/>
        <v>0</v>
      </c>
      <c r="BS507" s="30" t="b">
        <f t="shared" si="348"/>
        <v>0</v>
      </c>
      <c r="BT507" s="30" t="b">
        <f t="shared" si="349"/>
        <v>0</v>
      </c>
      <c r="BU507" s="30" t="b">
        <f t="shared" si="350"/>
        <v>0</v>
      </c>
    </row>
    <row r="508" spans="2:73" x14ac:dyDescent="0.3">
      <c r="B508" s="17" t="str">
        <f>VLOOKUP($AC508,LS_Coint_BD!$B$3:$D$1079,2)</f>
        <v>HYPE3</v>
      </c>
      <c r="C508" s="87" t="str">
        <f>VLOOKUP($AC508,LS_Coint_BD!$B$3:$D$1079,3)</f>
        <v>BRDT3</v>
      </c>
      <c r="D508" s="68">
        <f t="shared" si="360"/>
        <v>0.68349269711122318</v>
      </c>
      <c r="E508" s="65">
        <f t="shared" si="361"/>
        <v>2.3382357150656388</v>
      </c>
      <c r="F508" s="69">
        <f t="shared" si="362"/>
        <v>1.558823810043759</v>
      </c>
      <c r="G508" s="68">
        <f t="shared" si="363"/>
        <v>0.72617910432311206</v>
      </c>
      <c r="H508" s="65">
        <f t="shared" si="364"/>
        <v>2.2525959298143845</v>
      </c>
      <c r="I508" s="69">
        <f t="shared" si="365"/>
        <v>1.5017306198762563</v>
      </c>
      <c r="J508" s="68">
        <f t="shared" si="366"/>
        <v>0.80102810608011765</v>
      </c>
      <c r="K508" s="65">
        <f t="shared" si="367"/>
        <v>2.2673732833754863</v>
      </c>
      <c r="L508" s="69">
        <f t="shared" si="368"/>
        <v>1.5115821889169909</v>
      </c>
      <c r="M508" s="68">
        <f t="shared" si="369"/>
        <v>0.86489271393348233</v>
      </c>
      <c r="N508" s="65">
        <f t="shared" si="370"/>
        <v>2.2679925443478983</v>
      </c>
      <c r="O508" s="69">
        <f t="shared" si="371"/>
        <v>1.5119950295652655</v>
      </c>
      <c r="P508" s="68">
        <f t="shared" si="372"/>
        <v>0.84064088933749659</v>
      </c>
      <c r="Q508" s="65">
        <f t="shared" si="373"/>
        <v>2.326549314911543</v>
      </c>
      <c r="R508" s="69">
        <f t="shared" si="374"/>
        <v>1.5510328766076955</v>
      </c>
      <c r="S508" s="68">
        <f t="shared" si="375"/>
        <v>0.89722002440624138</v>
      </c>
      <c r="T508" s="65">
        <f t="shared" si="376"/>
        <v>3.0002865629502597</v>
      </c>
      <c r="U508" s="69">
        <f t="shared" si="377"/>
        <v>2.0001910419668398</v>
      </c>
      <c r="V508" s="68">
        <f t="shared" si="378"/>
        <v>0.9858410256299095</v>
      </c>
      <c r="W508" s="65">
        <f t="shared" si="379"/>
        <v>4.5946761155974158</v>
      </c>
      <c r="X508" s="69">
        <f t="shared" si="380"/>
        <v>3.0631174103982772</v>
      </c>
      <c r="Y508" s="68">
        <f t="shared" si="381"/>
        <v>0.47603770903951315</v>
      </c>
      <c r="Z508" s="65">
        <f t="shared" si="382"/>
        <v>5.6362605810289548</v>
      </c>
      <c r="AA508" s="69">
        <f t="shared" si="383"/>
        <v>3.7575070540193032</v>
      </c>
      <c r="AB508" s="98">
        <f>SUMIF(BN508:BU508,"VERDADEIRO",BN$3:$BU507)</f>
        <v>0</v>
      </c>
      <c r="AC508" s="97">
        <f t="shared" si="342"/>
        <v>505</v>
      </c>
      <c r="AD508">
        <f>RTD("tryd.rtdserver",,"COT",B508,"ULT")</f>
        <v>33</v>
      </c>
      <c r="AE508">
        <f>RTD("tryd.rtdserver",,"COT",C508,"ULT")</f>
        <v>22.48</v>
      </c>
      <c r="AF508">
        <f>VLOOKUP($AC508,LS_Coint_BD!$B$3:$AQ$1079,AF$2)*$AD508+VLOOKUP($AC508,LS_Coint_BD!$B$3:$AQ$1079,AF$2+1)</f>
        <v>21.796507302888777</v>
      </c>
      <c r="AG508">
        <f>VLOOKUP($AC508,LS_Coint_BD!$B$3:$AQ$1079,AG$2)*$AD508+VLOOKUP($AC508,LS_Coint_BD!$B$3:$AQ$1079,AG$2+1)</f>
        <v>21.753820895676888</v>
      </c>
      <c r="AH508">
        <f>VLOOKUP($AC508,LS_Coint_BD!$B$3:$AQ$1079,AH$2)*$AD508+VLOOKUP($AC508,LS_Coint_BD!$B$3:$AQ$1079,AH$2+1)</f>
        <v>21.678971893919883</v>
      </c>
      <c r="AI508">
        <f>VLOOKUP($AC508,LS_Coint_BD!$B$3:$AQ$1079,AI$2)*$AD508+VLOOKUP($AC508,LS_Coint_BD!$B$3:$AQ$1079,AI$2+1)</f>
        <v>21.615107286066518</v>
      </c>
      <c r="AJ508">
        <f>VLOOKUP($AC508,LS_Coint_BD!$B$3:$AQ$1079,AJ$2)*$AD508+VLOOKUP($AC508,LS_Coint_BD!$B$3:$AQ$1079,AJ$2+1)</f>
        <v>21.639359110662504</v>
      </c>
      <c r="AK508">
        <f>VLOOKUP($AC508,LS_Coint_BD!$B$3:$AQ$1079,AK$2)*$AD508+VLOOKUP($AC508,LS_Coint_BD!$B$3:$AQ$1079,AK$2+1)</f>
        <v>21.582779975593759</v>
      </c>
      <c r="AL508">
        <f>VLOOKUP($AC508,LS_Coint_BD!$B$3:$AQ$1079,AL$2)*$AD508+VLOOKUP($AC508,LS_Coint_BD!$B$3:$AQ$1079,AL$2+1)</f>
        <v>21.494158974370091</v>
      </c>
      <c r="AM508">
        <f>VLOOKUP($AC508,LS_Coint_BD!$B$3:$AQ$1079,AM$2)*$AD508+VLOOKUP($AC508,LS_Coint_BD!$B$3:$AQ$1079,AM$2+1)</f>
        <v>22.003962290960487</v>
      </c>
      <c r="AN508">
        <f>VLOOKUP($AC508,LS_Coint_BD!$B$3:$AQ$1079,AN$2)</f>
        <v>0.77941190502187896</v>
      </c>
      <c r="AO508">
        <f>VLOOKUP($AC508,LS_Coint_BD!$B$3:$AQ$1079,AO$2)</f>
        <v>0.75086530993812695</v>
      </c>
      <c r="AP508">
        <f>VLOOKUP($AC508,LS_Coint_BD!$B$3:$AQ$1079,AP$2)</f>
        <v>0.75579109445849602</v>
      </c>
      <c r="AQ508">
        <f>VLOOKUP($AC508,LS_Coint_BD!$B$3:$AQ$1079,AQ$2)</f>
        <v>0.755997514782633</v>
      </c>
      <c r="AR508">
        <f>VLOOKUP($AC508,LS_Coint_BD!$B$3:$AQ$1079,AR$2)</f>
        <v>0.77551643830384798</v>
      </c>
      <c r="AS508">
        <f>VLOOKUP($AC508,LS_Coint_BD!$B$3:$AQ$1079,AS$2)</f>
        <v>1.0000955209834199</v>
      </c>
      <c r="AT508">
        <f>VLOOKUP($AC508,LS_Coint_BD!$B$3:$AQ$1079,AT$2)</f>
        <v>1.5315587051991399</v>
      </c>
      <c r="AU508">
        <f>VLOOKUP($AC508,LS_Coint_BD!$B$3:$AQ$1079,AU$2)</f>
        <v>1.87875352700965</v>
      </c>
      <c r="AV508">
        <f>VLOOKUP($AC508,LS_Coint_BD!$B$3:$AQ$1079,AV$2)</f>
        <v>1.1368683772161599E-15</v>
      </c>
      <c r="AW508">
        <f>VLOOKUP($AC508,LS_Coint_BD!$B$3:$AQ$1079,AW$2)</f>
        <v>2.3980817331903399E-15</v>
      </c>
      <c r="AX508">
        <f>VLOOKUP($AC508,LS_Coint_BD!$B$3:$AQ$1079,AX$2)</f>
        <v>-1.1419436824715901E-15</v>
      </c>
      <c r="AY508">
        <f>VLOOKUP($AC508,LS_Coint_BD!$B$3:$AQ$1079,AY$2)</f>
        <v>-5.5511151231257797E-16</v>
      </c>
      <c r="AZ508">
        <f>VLOOKUP($AC508,LS_Coint_BD!$B$3:$AQ$1079,AZ$2)</f>
        <v>-4.9343245538895898E-16</v>
      </c>
      <c r="BA508">
        <f>VLOOKUP($AC508,LS_Coint_BD!$B$3:$AQ$1079,BA$2)</f>
        <v>1.06581410364015E-16</v>
      </c>
      <c r="BB508">
        <f>VLOOKUP($AC508,LS_Coint_BD!$B$3:$AQ$1079,BB$2)</f>
        <v>-2.8421709430404001E-15</v>
      </c>
      <c r="BC508">
        <f>VLOOKUP($AC508,LS_Coint_BD!$B$3:$AQ$1079,BC$2)</f>
        <v>2.9700686354772198E-15</v>
      </c>
      <c r="BD508">
        <f t="shared" si="351"/>
        <v>1.558823810043759</v>
      </c>
      <c r="BE508">
        <f t="shared" si="352"/>
        <v>1.5017306198762563</v>
      </c>
      <c r="BF508">
        <f t="shared" si="353"/>
        <v>1.5115821889169909</v>
      </c>
      <c r="BG508">
        <f t="shared" si="354"/>
        <v>1.5119950295652655</v>
      </c>
      <c r="BH508">
        <f t="shared" si="355"/>
        <v>1.5510328766076955</v>
      </c>
      <c r="BI508">
        <f t="shared" si="356"/>
        <v>2.0001910419668398</v>
      </c>
      <c r="BJ508">
        <f t="shared" si="357"/>
        <v>3.0631174103982772</v>
      </c>
      <c r="BK508">
        <f t="shared" si="358"/>
        <v>3.7575070540193032</v>
      </c>
      <c r="BL508">
        <f t="shared" si="359"/>
        <v>1.5588238100437612</v>
      </c>
      <c r="BN508" s="19" t="b">
        <f t="shared" si="343"/>
        <v>0</v>
      </c>
      <c r="BO508" s="19" t="b">
        <f t="shared" si="344"/>
        <v>0</v>
      </c>
      <c r="BP508" s="19" t="b">
        <f t="shared" si="345"/>
        <v>0</v>
      </c>
      <c r="BQ508" s="19" t="b">
        <f t="shared" si="346"/>
        <v>0</v>
      </c>
      <c r="BR508" s="19" t="b">
        <f t="shared" si="347"/>
        <v>0</v>
      </c>
      <c r="BS508" s="19" t="b">
        <f t="shared" si="348"/>
        <v>0</v>
      </c>
      <c r="BT508" s="19" t="b">
        <f t="shared" si="349"/>
        <v>0</v>
      </c>
      <c r="BU508" s="19" t="b">
        <f t="shared" si="350"/>
        <v>0</v>
      </c>
    </row>
    <row r="509" spans="2:73" x14ac:dyDescent="0.3">
      <c r="B509" s="17" t="str">
        <f>VLOOKUP($AC509,LS_Coint_BD!$B$3:$D$1079,2)</f>
        <v>HYPE3</v>
      </c>
      <c r="C509" s="87" t="str">
        <f>VLOOKUP($AC509,LS_Coint_BD!$B$3:$D$1079,3)</f>
        <v>BRML3</v>
      </c>
      <c r="D509" s="70">
        <f t="shared" si="360"/>
        <v>0</v>
      </c>
      <c r="E509" s="66">
        <f t="shared" si="361"/>
        <v>0</v>
      </c>
      <c r="F509" s="71">
        <f t="shared" si="362"/>
        <v>0</v>
      </c>
      <c r="G509" s="70">
        <f t="shared" si="363"/>
        <v>0</v>
      </c>
      <c r="H509" s="66">
        <f t="shared" si="364"/>
        <v>0</v>
      </c>
      <c r="I509" s="71">
        <f t="shared" si="365"/>
        <v>0</v>
      </c>
      <c r="J509" s="70">
        <f t="shared" si="366"/>
        <v>-8.2793107822306311E-2</v>
      </c>
      <c r="K509" s="66">
        <f t="shared" si="367"/>
        <v>-1.9110706899722887</v>
      </c>
      <c r="L509" s="71">
        <f t="shared" si="368"/>
        <v>-1.2740471266481925</v>
      </c>
      <c r="M509" s="70">
        <f t="shared" si="369"/>
        <v>0</v>
      </c>
      <c r="N509" s="66">
        <f t="shared" si="370"/>
        <v>0</v>
      </c>
      <c r="O509" s="71">
        <f t="shared" si="371"/>
        <v>0</v>
      </c>
      <c r="P509" s="70">
        <f t="shared" si="372"/>
        <v>-0.2416526341852876</v>
      </c>
      <c r="Q509" s="66">
        <f t="shared" si="373"/>
        <v>-2.0250607229217596</v>
      </c>
      <c r="R509" s="71">
        <f t="shared" si="374"/>
        <v>-1.3500404819478398</v>
      </c>
      <c r="S509" s="70">
        <f t="shared" si="375"/>
        <v>-0.25716543495940059</v>
      </c>
      <c r="T509" s="66">
        <f t="shared" si="376"/>
        <v>-2.0465636379336418</v>
      </c>
      <c r="U509" s="71">
        <f t="shared" si="377"/>
        <v>-1.3643757586224279</v>
      </c>
      <c r="V509" s="70">
        <f t="shared" si="378"/>
        <v>-0.27294923423485251</v>
      </c>
      <c r="W509" s="66">
        <f t="shared" si="379"/>
        <v>-2.0800979427808231</v>
      </c>
      <c r="X509" s="71">
        <f t="shared" si="380"/>
        <v>-1.386731961853882</v>
      </c>
      <c r="Y509" s="70">
        <f t="shared" si="381"/>
        <v>-1.4598377438665704</v>
      </c>
      <c r="Z509" s="66">
        <f t="shared" si="382"/>
        <v>-5.6555385773083806</v>
      </c>
      <c r="AA509" s="71">
        <f t="shared" si="383"/>
        <v>-3.7703590515389207</v>
      </c>
      <c r="AB509" s="98">
        <f>SUMIF(BN509:BU509,"VERDADEIRO",BN$3:$BU508)</f>
        <v>0</v>
      </c>
      <c r="AC509" s="97">
        <f t="shared" si="342"/>
        <v>506</v>
      </c>
      <c r="AD509">
        <f>RTD("tryd.rtdserver",,"COT",B509,"ULT")</f>
        <v>33</v>
      </c>
      <c r="AE509">
        <f>RTD("tryd.rtdserver",,"COT",C509,"ULT")</f>
        <v>9.83</v>
      </c>
      <c r="AF509">
        <f>VLOOKUP($AC509,LS_Coint_BD!$B$3:$AQ$1079,AF$2)*$AD509+VLOOKUP($AC509,LS_Coint_BD!$B$3:$AQ$1079,AF$2+1)</f>
        <v>0</v>
      </c>
      <c r="AG509">
        <f>VLOOKUP($AC509,LS_Coint_BD!$B$3:$AQ$1079,AG$2)*$AD509+VLOOKUP($AC509,LS_Coint_BD!$B$3:$AQ$1079,AG$2+1)</f>
        <v>0</v>
      </c>
      <c r="AH509">
        <f>VLOOKUP($AC509,LS_Coint_BD!$B$3:$AQ$1079,AH$2)*$AD509+VLOOKUP($AC509,LS_Coint_BD!$B$3:$AQ$1079,AH$2+1)</f>
        <v>9.9127931078223064</v>
      </c>
      <c r="AI509">
        <f>VLOOKUP($AC509,LS_Coint_BD!$B$3:$AQ$1079,AI$2)*$AD509+VLOOKUP($AC509,LS_Coint_BD!$B$3:$AQ$1079,AI$2+1)</f>
        <v>0</v>
      </c>
      <c r="AJ509">
        <f>VLOOKUP($AC509,LS_Coint_BD!$B$3:$AQ$1079,AJ$2)*$AD509+VLOOKUP($AC509,LS_Coint_BD!$B$3:$AQ$1079,AJ$2+1)</f>
        <v>10.071652634185288</v>
      </c>
      <c r="AK509">
        <f>VLOOKUP($AC509,LS_Coint_BD!$B$3:$AQ$1079,AK$2)*$AD509+VLOOKUP($AC509,LS_Coint_BD!$B$3:$AQ$1079,AK$2+1)</f>
        <v>10.087165434959401</v>
      </c>
      <c r="AL509">
        <f>VLOOKUP($AC509,LS_Coint_BD!$B$3:$AQ$1079,AL$2)*$AD509+VLOOKUP($AC509,LS_Coint_BD!$B$3:$AQ$1079,AL$2+1)</f>
        <v>10.102949234234853</v>
      </c>
      <c r="AM509">
        <f>VLOOKUP($AC509,LS_Coint_BD!$B$3:$AQ$1079,AM$2)*$AD509+VLOOKUP($AC509,LS_Coint_BD!$B$3:$AQ$1079,AM$2+1)</f>
        <v>11.28983774386657</v>
      </c>
      <c r="AN509">
        <f>VLOOKUP($AC509,LS_Coint_BD!$B$3:$AQ$1079,AN$2)</f>
        <v>0</v>
      </c>
      <c r="AO509">
        <f>VLOOKUP($AC509,LS_Coint_BD!$B$3:$AQ$1079,AO$2)</f>
        <v>0</v>
      </c>
      <c r="AP509">
        <f>VLOOKUP($AC509,LS_Coint_BD!$B$3:$AQ$1079,AP$2)</f>
        <v>0.63702356332409604</v>
      </c>
      <c r="AQ509">
        <f>VLOOKUP($AC509,LS_Coint_BD!$B$3:$AQ$1079,AQ$2)</f>
        <v>0</v>
      </c>
      <c r="AR509">
        <f>VLOOKUP($AC509,LS_Coint_BD!$B$3:$AQ$1079,AR$2)</f>
        <v>0.67502024097391999</v>
      </c>
      <c r="AS509">
        <f>VLOOKUP($AC509,LS_Coint_BD!$B$3:$AQ$1079,AS$2)</f>
        <v>0.68218787931121405</v>
      </c>
      <c r="AT509">
        <f>VLOOKUP($AC509,LS_Coint_BD!$B$3:$AQ$1079,AT$2)</f>
        <v>0.69336598092694102</v>
      </c>
      <c r="AU509">
        <f>VLOOKUP($AC509,LS_Coint_BD!$B$3:$AQ$1079,AU$2)</f>
        <v>1.8851795257694599</v>
      </c>
      <c r="AV509">
        <f>VLOOKUP($AC509,LS_Coint_BD!$B$3:$AQ$1079,AV$2)</f>
        <v>0</v>
      </c>
      <c r="AW509">
        <f>VLOOKUP($AC509,LS_Coint_BD!$B$3:$AQ$1079,AW$2)</f>
        <v>0</v>
      </c>
      <c r="AX509">
        <f>VLOOKUP($AC509,LS_Coint_BD!$B$3:$AQ$1079,AX$2)</f>
        <v>-4.94842262404356E-16</v>
      </c>
      <c r="AY509">
        <f>VLOOKUP($AC509,LS_Coint_BD!$B$3:$AQ$1079,AY$2)</f>
        <v>0</v>
      </c>
      <c r="AZ509">
        <f>VLOOKUP($AC509,LS_Coint_BD!$B$3:$AQ$1079,AZ$2)</f>
        <v>2.7632217501781699E-16</v>
      </c>
      <c r="BA509">
        <f>VLOOKUP($AC509,LS_Coint_BD!$B$3:$AQ$1079,BA$2)</f>
        <v>1.2434497875801799E-16</v>
      </c>
      <c r="BB509">
        <f>VLOOKUP($AC509,LS_Coint_BD!$B$3:$AQ$1079,BB$2)</f>
        <v>-3.2297397080004503E-17</v>
      </c>
      <c r="BC509">
        <f>VLOOKUP($AC509,LS_Coint_BD!$B$3:$AQ$1079,BC$2)</f>
        <v>-7.9580786405131203E-16</v>
      </c>
      <c r="BD509">
        <f t="shared" si="351"/>
        <v>0</v>
      </c>
      <c r="BE509">
        <f t="shared" si="352"/>
        <v>0</v>
      </c>
      <c r="BF509">
        <f t="shared" si="353"/>
        <v>-1.2740471266481925</v>
      </c>
      <c r="BG509">
        <f t="shared" si="354"/>
        <v>0</v>
      </c>
      <c r="BH509">
        <f t="shared" si="355"/>
        <v>-1.3500404819478398</v>
      </c>
      <c r="BI509">
        <f t="shared" si="356"/>
        <v>-1.3643757586224279</v>
      </c>
      <c r="BJ509">
        <f t="shared" si="357"/>
        <v>-1.386731961853882</v>
      </c>
      <c r="BK509">
        <f t="shared" si="358"/>
        <v>-3.7703590515389207</v>
      </c>
      <c r="BL509">
        <f t="shared" si="359"/>
        <v>0</v>
      </c>
      <c r="BN509" s="30" t="b">
        <f t="shared" si="343"/>
        <v>0</v>
      </c>
      <c r="BO509" s="30" t="b">
        <f t="shared" si="344"/>
        <v>0</v>
      </c>
      <c r="BP509" s="30" t="b">
        <f t="shared" si="345"/>
        <v>0</v>
      </c>
      <c r="BQ509" s="30" t="b">
        <f t="shared" si="346"/>
        <v>0</v>
      </c>
      <c r="BR509" s="30" t="b">
        <f t="shared" si="347"/>
        <v>0</v>
      </c>
      <c r="BS509" s="30" t="b">
        <f t="shared" si="348"/>
        <v>0</v>
      </c>
      <c r="BT509" s="30" t="b">
        <f t="shared" si="349"/>
        <v>0</v>
      </c>
      <c r="BU509" s="30" t="b">
        <f t="shared" si="350"/>
        <v>0</v>
      </c>
    </row>
    <row r="510" spans="2:73" x14ac:dyDescent="0.3">
      <c r="B510" s="17" t="str">
        <f>VLOOKUP($AC510,LS_Coint_BD!$B$3:$D$1079,2)</f>
        <v>HYPE3</v>
      </c>
      <c r="C510" s="87" t="str">
        <f>VLOOKUP($AC510,LS_Coint_BD!$B$3:$D$1079,3)</f>
        <v>CVCB3</v>
      </c>
      <c r="D510" s="68">
        <f t="shared" si="360"/>
        <v>0</v>
      </c>
      <c r="E510" s="65">
        <f t="shared" si="361"/>
        <v>0</v>
      </c>
      <c r="F510" s="69">
        <f t="shared" si="362"/>
        <v>0</v>
      </c>
      <c r="G510" s="68">
        <f t="shared" si="363"/>
        <v>0</v>
      </c>
      <c r="H510" s="65">
        <f t="shared" si="364"/>
        <v>0</v>
      </c>
      <c r="I510" s="69">
        <f t="shared" si="365"/>
        <v>0</v>
      </c>
      <c r="J510" s="68">
        <f t="shared" si="366"/>
        <v>0.74981140445106931</v>
      </c>
      <c r="K510" s="65">
        <f t="shared" si="367"/>
        <v>4.9138014633493494</v>
      </c>
      <c r="L510" s="69">
        <f t="shared" si="368"/>
        <v>3.2758676422328996</v>
      </c>
      <c r="M510" s="68">
        <f t="shared" si="369"/>
        <v>0.74984232228833392</v>
      </c>
      <c r="N510" s="65">
        <f t="shared" si="370"/>
        <v>4.7966161973850898</v>
      </c>
      <c r="O510" s="69">
        <f t="shared" si="371"/>
        <v>3.1977441315900599</v>
      </c>
      <c r="P510" s="68">
        <f t="shared" si="372"/>
        <v>0.68691811484161747</v>
      </c>
      <c r="Q510" s="65">
        <f t="shared" si="373"/>
        <v>4.9848853387465857</v>
      </c>
      <c r="R510" s="69">
        <f t="shared" si="374"/>
        <v>3.3232568924977239</v>
      </c>
      <c r="S510" s="68">
        <f t="shared" si="375"/>
        <v>0.73457307044704478</v>
      </c>
      <c r="T510" s="65">
        <f t="shared" si="376"/>
        <v>5.0710224411280187</v>
      </c>
      <c r="U510" s="69">
        <f t="shared" si="377"/>
        <v>3.3806816274186788</v>
      </c>
      <c r="V510" s="68">
        <f t="shared" si="378"/>
        <v>0.88468356705316253</v>
      </c>
      <c r="W510" s="65">
        <f t="shared" si="379"/>
        <v>6.2507736090579886</v>
      </c>
      <c r="X510" s="69">
        <f t="shared" si="380"/>
        <v>4.1671824060386591</v>
      </c>
      <c r="Y510" s="68">
        <f t="shared" si="381"/>
        <v>-0.17378005520321693</v>
      </c>
      <c r="Z510" s="65">
        <f t="shared" si="382"/>
        <v>-10.669048700312038</v>
      </c>
      <c r="AA510" s="69">
        <f t="shared" si="383"/>
        <v>-7.1126991335413585</v>
      </c>
      <c r="AB510" s="98">
        <f>SUMIF(BN510:BU510,"VERDADEIRO",BN$3:$BU509)</f>
        <v>0</v>
      </c>
      <c r="AC510" s="97">
        <f t="shared" si="342"/>
        <v>507</v>
      </c>
      <c r="AD510">
        <f>RTD("tryd.rtdserver",,"COT",B510,"ULT")</f>
        <v>33</v>
      </c>
      <c r="AE510">
        <f>RTD("tryd.rtdserver",,"COT",C510,"ULT")</f>
        <v>19.97</v>
      </c>
      <c r="AF510">
        <f>VLOOKUP($AC510,LS_Coint_BD!$B$3:$AQ$1079,AF$2)*$AD510+VLOOKUP($AC510,LS_Coint_BD!$B$3:$AQ$1079,AF$2+1)</f>
        <v>0</v>
      </c>
      <c r="AG510">
        <f>VLOOKUP($AC510,LS_Coint_BD!$B$3:$AQ$1079,AG$2)*$AD510+VLOOKUP($AC510,LS_Coint_BD!$B$3:$AQ$1079,AG$2+1)</f>
        <v>0</v>
      </c>
      <c r="AH510">
        <f>VLOOKUP($AC510,LS_Coint_BD!$B$3:$AQ$1079,AH$2)*$AD510+VLOOKUP($AC510,LS_Coint_BD!$B$3:$AQ$1079,AH$2+1)</f>
        <v>19.22018859554893</v>
      </c>
      <c r="AI510">
        <f>VLOOKUP($AC510,LS_Coint_BD!$B$3:$AQ$1079,AI$2)*$AD510+VLOOKUP($AC510,LS_Coint_BD!$B$3:$AQ$1079,AI$2+1)</f>
        <v>19.220157677711665</v>
      </c>
      <c r="AJ510">
        <f>VLOOKUP($AC510,LS_Coint_BD!$B$3:$AQ$1079,AJ$2)*$AD510+VLOOKUP($AC510,LS_Coint_BD!$B$3:$AQ$1079,AJ$2+1)</f>
        <v>19.283081885158381</v>
      </c>
      <c r="AK510">
        <f>VLOOKUP($AC510,LS_Coint_BD!$B$3:$AQ$1079,AK$2)*$AD510+VLOOKUP($AC510,LS_Coint_BD!$B$3:$AQ$1079,AK$2+1)</f>
        <v>19.235426929552954</v>
      </c>
      <c r="AL510">
        <f>VLOOKUP($AC510,LS_Coint_BD!$B$3:$AQ$1079,AL$2)*$AD510+VLOOKUP($AC510,LS_Coint_BD!$B$3:$AQ$1079,AL$2+1)</f>
        <v>19.085316432946836</v>
      </c>
      <c r="AM510">
        <f>VLOOKUP($AC510,LS_Coint_BD!$B$3:$AQ$1079,AM$2)*$AD510+VLOOKUP($AC510,LS_Coint_BD!$B$3:$AQ$1079,AM$2+1)</f>
        <v>20.143780055203216</v>
      </c>
      <c r="AN510">
        <f>VLOOKUP($AC510,LS_Coint_BD!$B$3:$AQ$1079,AN$2)</f>
        <v>0</v>
      </c>
      <c r="AO510">
        <f>VLOOKUP($AC510,LS_Coint_BD!$B$3:$AQ$1079,AO$2)</f>
        <v>0</v>
      </c>
      <c r="AP510">
        <f>VLOOKUP($AC510,LS_Coint_BD!$B$3:$AQ$1079,AP$2)</f>
        <v>1.63793382111645</v>
      </c>
      <c r="AQ510">
        <f>VLOOKUP($AC510,LS_Coint_BD!$B$3:$AQ$1079,AQ$2)</f>
        <v>1.5988720657950299</v>
      </c>
      <c r="AR510">
        <f>VLOOKUP($AC510,LS_Coint_BD!$B$3:$AQ$1079,AR$2)</f>
        <v>1.66162844624886</v>
      </c>
      <c r="AS510">
        <f>VLOOKUP($AC510,LS_Coint_BD!$B$3:$AQ$1079,AS$2)</f>
        <v>1.6903408137093401</v>
      </c>
      <c r="AT510">
        <f>VLOOKUP($AC510,LS_Coint_BD!$B$3:$AQ$1079,AT$2)</f>
        <v>2.08359120301933</v>
      </c>
      <c r="AU510">
        <f>VLOOKUP($AC510,LS_Coint_BD!$B$3:$AQ$1079,AU$2)</f>
        <v>3.5563495667706801</v>
      </c>
      <c r="AV510">
        <f>VLOOKUP($AC510,LS_Coint_BD!$B$3:$AQ$1079,AV$2)</f>
        <v>0</v>
      </c>
      <c r="AW510">
        <f>VLOOKUP($AC510,LS_Coint_BD!$B$3:$AQ$1079,AW$2)</f>
        <v>0</v>
      </c>
      <c r="AX510">
        <f>VLOOKUP($AC510,LS_Coint_BD!$B$3:$AQ$1079,AX$2)</f>
        <v>-5.5828357809722196E-16</v>
      </c>
      <c r="AY510">
        <f>VLOOKUP($AC510,LS_Coint_BD!$B$3:$AQ$1079,AY$2)</f>
        <v>-2.2204460492503101E-16</v>
      </c>
      <c r="AZ510">
        <f>VLOOKUP($AC510,LS_Coint_BD!$B$3:$AQ$1079,AZ$2)</f>
        <v>4.1053580288361301E-15</v>
      </c>
      <c r="BA510">
        <f>VLOOKUP($AC510,LS_Coint_BD!$B$3:$AQ$1079,BA$2)</f>
        <v>-1.5099033134902101E-15</v>
      </c>
      <c r="BB510">
        <f>VLOOKUP($AC510,LS_Coint_BD!$B$3:$AQ$1079,BB$2)</f>
        <v>-1.06581410364015E-15</v>
      </c>
      <c r="BC510">
        <f>VLOOKUP($AC510,LS_Coint_BD!$B$3:$AQ$1079,BC$2)</f>
        <v>1.4210854715202001E-15</v>
      </c>
      <c r="BD510">
        <f t="shared" si="351"/>
        <v>0</v>
      </c>
      <c r="BE510">
        <f t="shared" si="352"/>
        <v>0</v>
      </c>
      <c r="BF510">
        <f t="shared" si="353"/>
        <v>3.2758676422328996</v>
      </c>
      <c r="BG510">
        <f t="shared" si="354"/>
        <v>3.1977441315900599</v>
      </c>
      <c r="BH510">
        <f t="shared" si="355"/>
        <v>3.3232568924977239</v>
      </c>
      <c r="BI510">
        <f t="shared" si="356"/>
        <v>3.3806816274186788</v>
      </c>
      <c r="BJ510">
        <f t="shared" si="357"/>
        <v>4.1671824060386591</v>
      </c>
      <c r="BK510">
        <f t="shared" si="358"/>
        <v>-7.1126991335413585</v>
      </c>
      <c r="BL510">
        <f t="shared" si="359"/>
        <v>0</v>
      </c>
      <c r="BN510" s="19" t="b">
        <f t="shared" si="343"/>
        <v>0</v>
      </c>
      <c r="BO510" s="19" t="b">
        <f t="shared" si="344"/>
        <v>0</v>
      </c>
      <c r="BP510" s="19" t="b">
        <f t="shared" si="345"/>
        <v>0</v>
      </c>
      <c r="BQ510" s="19" t="b">
        <f t="shared" si="346"/>
        <v>0</v>
      </c>
      <c r="BR510" s="19" t="b">
        <f t="shared" si="347"/>
        <v>0</v>
      </c>
      <c r="BS510" s="19" t="b">
        <f t="shared" si="348"/>
        <v>0</v>
      </c>
      <c r="BT510" s="19" t="b">
        <f t="shared" si="349"/>
        <v>0</v>
      </c>
      <c r="BU510" s="19" t="b">
        <f t="shared" si="350"/>
        <v>0</v>
      </c>
    </row>
    <row r="511" spans="2:73" x14ac:dyDescent="0.3">
      <c r="B511" s="17" t="str">
        <f>VLOOKUP($AC511,LS_Coint_BD!$B$3:$D$1079,2)</f>
        <v>HYPE3</v>
      </c>
      <c r="C511" s="87" t="str">
        <f>VLOOKUP($AC511,LS_Coint_BD!$B$3:$D$1079,3)</f>
        <v>ECOR3</v>
      </c>
      <c r="D511" s="70">
        <f t="shared" si="360"/>
        <v>-0.22466519237479865</v>
      </c>
      <c r="E511" s="66">
        <f t="shared" si="361"/>
        <v>-1.907402335912963</v>
      </c>
      <c r="F511" s="71">
        <f t="shared" si="362"/>
        <v>-1.2716015572753088</v>
      </c>
      <c r="G511" s="70">
        <f t="shared" si="363"/>
        <v>0</v>
      </c>
      <c r="H511" s="66">
        <f t="shared" si="364"/>
        <v>0</v>
      </c>
      <c r="I511" s="71">
        <f t="shared" si="365"/>
        <v>0</v>
      </c>
      <c r="J511" s="70">
        <f t="shared" si="366"/>
        <v>-0.54782523854068188</v>
      </c>
      <c r="K511" s="66">
        <f t="shared" si="367"/>
        <v>-2.1703927792447897</v>
      </c>
      <c r="L511" s="71">
        <f t="shared" si="368"/>
        <v>-1.4469285194965265</v>
      </c>
      <c r="M511" s="70">
        <f t="shared" si="369"/>
        <v>0</v>
      </c>
      <c r="N511" s="66">
        <f t="shared" si="370"/>
        <v>0</v>
      </c>
      <c r="O511" s="71">
        <f t="shared" si="371"/>
        <v>0</v>
      </c>
      <c r="P511" s="70">
        <f t="shared" si="372"/>
        <v>-0.66302610931969497</v>
      </c>
      <c r="Q511" s="66">
        <f t="shared" si="373"/>
        <v>-2.3710541723960015</v>
      </c>
      <c r="R511" s="71">
        <f t="shared" si="374"/>
        <v>-1.5807027815973342</v>
      </c>
      <c r="S511" s="70">
        <f t="shared" si="375"/>
        <v>-0.63641557972195884</v>
      </c>
      <c r="T511" s="66">
        <f t="shared" si="376"/>
        <v>-2.5837137368843761</v>
      </c>
      <c r="U511" s="71">
        <f t="shared" si="377"/>
        <v>-1.7224758245895839</v>
      </c>
      <c r="V511" s="70">
        <f t="shared" si="378"/>
        <v>-0.59039332873934036</v>
      </c>
      <c r="W511" s="66">
        <f t="shared" si="379"/>
        <v>-2.8781841516136701</v>
      </c>
      <c r="X511" s="71">
        <f t="shared" si="380"/>
        <v>-1.9187894344091134</v>
      </c>
      <c r="Y511" s="70">
        <f t="shared" si="381"/>
        <v>-0.90193671817132426</v>
      </c>
      <c r="Z511" s="66">
        <f t="shared" si="382"/>
        <v>-3.5567346903500425</v>
      </c>
      <c r="AA511" s="71">
        <f t="shared" si="383"/>
        <v>-2.3711564602333617</v>
      </c>
      <c r="AB511" s="98">
        <f>SUMIF(BN511:BU511,"VERDADEIRO",BN$3:$BU510)</f>
        <v>0</v>
      </c>
      <c r="AC511" s="97">
        <f t="shared" si="342"/>
        <v>508</v>
      </c>
      <c r="AD511">
        <f>RTD("tryd.rtdserver",,"COT",B511,"ULT")</f>
        <v>33</v>
      </c>
      <c r="AE511">
        <f>RTD("tryd.rtdserver",,"COT",C511,"ULT")</f>
        <v>12.5</v>
      </c>
      <c r="AF511">
        <f>VLOOKUP($AC511,LS_Coint_BD!$B$3:$AQ$1079,AF$2)*$AD511+VLOOKUP($AC511,LS_Coint_BD!$B$3:$AQ$1079,AF$2+1)</f>
        <v>12.724665192374799</v>
      </c>
      <c r="AG511">
        <f>VLOOKUP($AC511,LS_Coint_BD!$B$3:$AQ$1079,AG$2)*$AD511+VLOOKUP($AC511,LS_Coint_BD!$B$3:$AQ$1079,AG$2+1)</f>
        <v>0</v>
      </c>
      <c r="AH511">
        <f>VLOOKUP($AC511,LS_Coint_BD!$B$3:$AQ$1079,AH$2)*$AD511+VLOOKUP($AC511,LS_Coint_BD!$B$3:$AQ$1079,AH$2+1)</f>
        <v>13.047825238540682</v>
      </c>
      <c r="AI511">
        <f>VLOOKUP($AC511,LS_Coint_BD!$B$3:$AQ$1079,AI$2)*$AD511+VLOOKUP($AC511,LS_Coint_BD!$B$3:$AQ$1079,AI$2+1)</f>
        <v>0</v>
      </c>
      <c r="AJ511">
        <f>VLOOKUP($AC511,LS_Coint_BD!$B$3:$AQ$1079,AJ$2)*$AD511+VLOOKUP($AC511,LS_Coint_BD!$B$3:$AQ$1079,AJ$2+1)</f>
        <v>13.163026109319695</v>
      </c>
      <c r="AK511">
        <f>VLOOKUP($AC511,LS_Coint_BD!$B$3:$AQ$1079,AK$2)*$AD511+VLOOKUP($AC511,LS_Coint_BD!$B$3:$AQ$1079,AK$2+1)</f>
        <v>13.136415579721959</v>
      </c>
      <c r="AL511">
        <f>VLOOKUP($AC511,LS_Coint_BD!$B$3:$AQ$1079,AL$2)*$AD511+VLOOKUP($AC511,LS_Coint_BD!$B$3:$AQ$1079,AL$2+1)</f>
        <v>13.09039332873934</v>
      </c>
      <c r="AM511">
        <f>VLOOKUP($AC511,LS_Coint_BD!$B$3:$AQ$1079,AM$2)*$AD511+VLOOKUP($AC511,LS_Coint_BD!$B$3:$AQ$1079,AM$2+1)</f>
        <v>13.401936718171324</v>
      </c>
      <c r="AN511">
        <f>VLOOKUP($AC511,LS_Coint_BD!$B$3:$AQ$1079,AN$2)</f>
        <v>0.63580077863765505</v>
      </c>
      <c r="AO511">
        <f>VLOOKUP($AC511,LS_Coint_BD!$B$3:$AQ$1079,AO$2)</f>
        <v>0</v>
      </c>
      <c r="AP511">
        <f>VLOOKUP($AC511,LS_Coint_BD!$B$3:$AQ$1079,AP$2)</f>
        <v>0.72346425974826301</v>
      </c>
      <c r="AQ511">
        <f>VLOOKUP($AC511,LS_Coint_BD!$B$3:$AQ$1079,AQ$2)</f>
        <v>0</v>
      </c>
      <c r="AR511">
        <f>VLOOKUP($AC511,LS_Coint_BD!$B$3:$AQ$1079,AR$2)</f>
        <v>0.79035139079866701</v>
      </c>
      <c r="AS511">
        <f>VLOOKUP($AC511,LS_Coint_BD!$B$3:$AQ$1079,AS$2)</f>
        <v>0.86123791229479196</v>
      </c>
      <c r="AT511">
        <f>VLOOKUP($AC511,LS_Coint_BD!$B$3:$AQ$1079,AT$2)</f>
        <v>0.95939471720455605</v>
      </c>
      <c r="AU511">
        <f>VLOOKUP($AC511,LS_Coint_BD!$B$3:$AQ$1079,AU$2)</f>
        <v>1.18557823011668</v>
      </c>
      <c r="AV511">
        <f>VLOOKUP($AC511,LS_Coint_BD!$B$3:$AQ$1079,AV$2)</f>
        <v>1.35003119794419E-15</v>
      </c>
      <c r="AW511">
        <f>VLOOKUP($AC511,LS_Coint_BD!$B$3:$AQ$1079,AW$2)</f>
        <v>0</v>
      </c>
      <c r="AX511">
        <f>VLOOKUP($AC511,LS_Coint_BD!$B$3:$AQ$1079,AX$2)</f>
        <v>-5.0753052554292897E-16</v>
      </c>
      <c r="AY511">
        <f>VLOOKUP($AC511,LS_Coint_BD!$B$3:$AQ$1079,AY$2)</f>
        <v>0</v>
      </c>
      <c r="AZ511">
        <f>VLOOKUP($AC511,LS_Coint_BD!$B$3:$AQ$1079,AZ$2)</f>
        <v>-2.3684757858670001E-16</v>
      </c>
      <c r="BA511">
        <f>VLOOKUP($AC511,LS_Coint_BD!$B$3:$AQ$1079,BA$2)</f>
        <v>-3.5527136788004998E-17</v>
      </c>
      <c r="BB511">
        <f>VLOOKUP($AC511,LS_Coint_BD!$B$3:$AQ$1079,BB$2)</f>
        <v>-1.4130111222502E-15</v>
      </c>
      <c r="BC511">
        <f>VLOOKUP($AC511,LS_Coint_BD!$B$3:$AQ$1079,BC$2)</f>
        <v>-1.6768808563938401E-15</v>
      </c>
      <c r="BD511">
        <f t="shared" si="351"/>
        <v>-1.2716015572753088</v>
      </c>
      <c r="BE511">
        <f t="shared" si="352"/>
        <v>0</v>
      </c>
      <c r="BF511">
        <f t="shared" si="353"/>
        <v>-1.4469285194965265</v>
      </c>
      <c r="BG511">
        <f t="shared" si="354"/>
        <v>0</v>
      </c>
      <c r="BH511">
        <f t="shared" si="355"/>
        <v>-1.5807027815973342</v>
      </c>
      <c r="BI511">
        <f t="shared" si="356"/>
        <v>-1.7224758245895839</v>
      </c>
      <c r="BJ511">
        <f t="shared" si="357"/>
        <v>-1.9187894344091134</v>
      </c>
      <c r="BK511">
        <f t="shared" si="358"/>
        <v>-2.3711564602333617</v>
      </c>
      <c r="BL511">
        <f t="shared" si="359"/>
        <v>-1.2716015572753114</v>
      </c>
      <c r="BN511" s="30" t="b">
        <f t="shared" si="343"/>
        <v>0</v>
      </c>
      <c r="BO511" s="30" t="b">
        <f t="shared" si="344"/>
        <v>0</v>
      </c>
      <c r="BP511" s="30" t="b">
        <f t="shared" si="345"/>
        <v>0</v>
      </c>
      <c r="BQ511" s="30" t="b">
        <f t="shared" si="346"/>
        <v>0</v>
      </c>
      <c r="BR511" s="30" t="b">
        <f t="shared" si="347"/>
        <v>0</v>
      </c>
      <c r="BS511" s="30" t="b">
        <f t="shared" si="348"/>
        <v>0</v>
      </c>
      <c r="BT511" s="30" t="b">
        <f t="shared" si="349"/>
        <v>0</v>
      </c>
      <c r="BU511" s="30" t="b">
        <f t="shared" si="350"/>
        <v>0</v>
      </c>
    </row>
    <row r="512" spans="2:73" x14ac:dyDescent="0.3">
      <c r="B512" s="17" t="str">
        <f>VLOOKUP($AC512,LS_Coint_BD!$B$3:$D$1079,2)</f>
        <v>HYPE3</v>
      </c>
      <c r="C512" s="87" t="str">
        <f>VLOOKUP($AC512,LS_Coint_BD!$B$3:$D$1079,3)</f>
        <v>ENGI11</v>
      </c>
      <c r="D512" s="68">
        <f t="shared" si="360"/>
        <v>0</v>
      </c>
      <c r="E512" s="65">
        <f t="shared" si="361"/>
        <v>0</v>
      </c>
      <c r="F512" s="69">
        <f t="shared" si="362"/>
        <v>0</v>
      </c>
      <c r="G512" s="68">
        <f t="shared" si="363"/>
        <v>0</v>
      </c>
      <c r="H512" s="65">
        <f t="shared" si="364"/>
        <v>0</v>
      </c>
      <c r="I512" s="69">
        <f t="shared" si="365"/>
        <v>0</v>
      </c>
      <c r="J512" s="68">
        <f t="shared" si="366"/>
        <v>0</v>
      </c>
      <c r="K512" s="65">
        <f t="shared" si="367"/>
        <v>0</v>
      </c>
      <c r="L512" s="69">
        <f t="shared" si="368"/>
        <v>0</v>
      </c>
      <c r="M512" s="68">
        <f t="shared" si="369"/>
        <v>2.7736746599801663</v>
      </c>
      <c r="N512" s="65">
        <f t="shared" si="370"/>
        <v>5.6389739549914788</v>
      </c>
      <c r="O512" s="69">
        <f t="shared" si="371"/>
        <v>3.7593159699943191</v>
      </c>
      <c r="P512" s="68">
        <f t="shared" si="372"/>
        <v>2.7565219118296866</v>
      </c>
      <c r="Q512" s="65">
        <f t="shared" si="373"/>
        <v>5.5189275681356138</v>
      </c>
      <c r="R512" s="69">
        <f t="shared" si="374"/>
        <v>3.6792850454237427</v>
      </c>
      <c r="S512" s="68">
        <f t="shared" si="375"/>
        <v>2.7794486692771017</v>
      </c>
      <c r="T512" s="65">
        <f t="shared" si="376"/>
        <v>5.5455321335591714</v>
      </c>
      <c r="U512" s="69">
        <f t="shared" si="377"/>
        <v>3.6970214223727811</v>
      </c>
      <c r="V512" s="68">
        <f t="shared" si="378"/>
        <v>2.9224019419020664</v>
      </c>
      <c r="W512" s="65">
        <f t="shared" si="379"/>
        <v>6.9284946206476468</v>
      </c>
      <c r="X512" s="69">
        <f t="shared" si="380"/>
        <v>4.6189964137650978</v>
      </c>
      <c r="Y512" s="68">
        <f t="shared" si="381"/>
        <v>2.073615685728889</v>
      </c>
      <c r="Z512" s="65">
        <f t="shared" si="382"/>
        <v>8.0598810778502443</v>
      </c>
      <c r="AA512" s="69">
        <f t="shared" si="383"/>
        <v>5.3732540519001626</v>
      </c>
      <c r="AB512" s="98">
        <f>SUMIF(BN512:BU512,"VERDADEIRO",BN$3:$BU511)</f>
        <v>0</v>
      </c>
      <c r="AC512" s="97">
        <f t="shared" si="342"/>
        <v>509</v>
      </c>
      <c r="AD512">
        <f>RTD("tryd.rtdserver",,"COT",B512,"ULT")</f>
        <v>33</v>
      </c>
      <c r="AE512">
        <f>RTD("tryd.rtdserver",,"COT",C512,"ULT")</f>
        <v>50.11</v>
      </c>
      <c r="AF512">
        <f>VLOOKUP($AC512,LS_Coint_BD!$B$3:$AQ$1079,AF$2)*$AD512+VLOOKUP($AC512,LS_Coint_BD!$B$3:$AQ$1079,AF$2+1)</f>
        <v>0</v>
      </c>
      <c r="AG512">
        <f>VLOOKUP($AC512,LS_Coint_BD!$B$3:$AQ$1079,AG$2)*$AD512+VLOOKUP($AC512,LS_Coint_BD!$B$3:$AQ$1079,AG$2+1)</f>
        <v>0</v>
      </c>
      <c r="AH512">
        <f>VLOOKUP($AC512,LS_Coint_BD!$B$3:$AQ$1079,AH$2)*$AD512+VLOOKUP($AC512,LS_Coint_BD!$B$3:$AQ$1079,AH$2+1)</f>
        <v>0</v>
      </c>
      <c r="AI512">
        <f>VLOOKUP($AC512,LS_Coint_BD!$B$3:$AQ$1079,AI$2)*$AD512+VLOOKUP($AC512,LS_Coint_BD!$B$3:$AQ$1079,AI$2+1)</f>
        <v>47.336325340019833</v>
      </c>
      <c r="AJ512">
        <f>VLOOKUP($AC512,LS_Coint_BD!$B$3:$AQ$1079,AJ$2)*$AD512+VLOOKUP($AC512,LS_Coint_BD!$B$3:$AQ$1079,AJ$2+1)</f>
        <v>47.353478088170313</v>
      </c>
      <c r="AK512">
        <f>VLOOKUP($AC512,LS_Coint_BD!$B$3:$AQ$1079,AK$2)*$AD512+VLOOKUP($AC512,LS_Coint_BD!$B$3:$AQ$1079,AK$2+1)</f>
        <v>47.330551330722898</v>
      </c>
      <c r="AL512">
        <f>VLOOKUP($AC512,LS_Coint_BD!$B$3:$AQ$1079,AL$2)*$AD512+VLOOKUP($AC512,LS_Coint_BD!$B$3:$AQ$1079,AL$2+1)</f>
        <v>47.187598058097933</v>
      </c>
      <c r="AM512">
        <f>VLOOKUP($AC512,LS_Coint_BD!$B$3:$AQ$1079,AM$2)*$AD512+VLOOKUP($AC512,LS_Coint_BD!$B$3:$AQ$1079,AM$2+1)</f>
        <v>48.03638431427111</v>
      </c>
      <c r="AN512">
        <f>VLOOKUP($AC512,LS_Coint_BD!$B$3:$AQ$1079,AN$2)</f>
        <v>0</v>
      </c>
      <c r="AO512">
        <f>VLOOKUP($AC512,LS_Coint_BD!$B$3:$AQ$1079,AO$2)</f>
        <v>0</v>
      </c>
      <c r="AP512">
        <f>VLOOKUP($AC512,LS_Coint_BD!$B$3:$AQ$1079,AP$2)</f>
        <v>0</v>
      </c>
      <c r="AQ512">
        <f>VLOOKUP($AC512,LS_Coint_BD!$B$3:$AQ$1079,AQ$2)</f>
        <v>1.87965798499716</v>
      </c>
      <c r="AR512">
        <f>VLOOKUP($AC512,LS_Coint_BD!$B$3:$AQ$1079,AR$2)</f>
        <v>1.83964252271187</v>
      </c>
      <c r="AS512">
        <f>VLOOKUP($AC512,LS_Coint_BD!$B$3:$AQ$1079,AS$2)</f>
        <v>1.8485107111863901</v>
      </c>
      <c r="AT512">
        <f>VLOOKUP($AC512,LS_Coint_BD!$B$3:$AQ$1079,AT$2)</f>
        <v>2.3094982068825498</v>
      </c>
      <c r="AU512">
        <f>VLOOKUP($AC512,LS_Coint_BD!$B$3:$AQ$1079,AU$2)</f>
        <v>2.68662702595008</v>
      </c>
      <c r="AV512">
        <f>VLOOKUP($AC512,LS_Coint_BD!$B$3:$AQ$1079,AV$2)</f>
        <v>0</v>
      </c>
      <c r="AW512">
        <f>VLOOKUP($AC512,LS_Coint_BD!$B$3:$AQ$1079,AW$2)</f>
        <v>0</v>
      </c>
      <c r="AX512">
        <f>VLOOKUP($AC512,LS_Coint_BD!$B$3:$AQ$1079,AX$2)</f>
        <v>0</v>
      </c>
      <c r="AY512">
        <f>VLOOKUP($AC512,LS_Coint_BD!$B$3:$AQ$1079,AY$2)</f>
        <v>-9.7699626167013803E-16</v>
      </c>
      <c r="AZ512">
        <f>VLOOKUP($AC512,LS_Coint_BD!$B$3:$AQ$1079,AZ$2)</f>
        <v>2.44742497872923E-15</v>
      </c>
      <c r="BA512">
        <f>VLOOKUP($AC512,LS_Coint_BD!$B$3:$AQ$1079,BA$2)</f>
        <v>8.1712414612411495E-16</v>
      </c>
      <c r="BB512">
        <f>VLOOKUP($AC512,LS_Coint_BD!$B$3:$AQ$1079,BB$2)</f>
        <v>-1.71176204524024E-15</v>
      </c>
      <c r="BC512">
        <f>VLOOKUP($AC512,LS_Coint_BD!$B$3:$AQ$1079,BC$2)</f>
        <v>2.5295321393059601E-15</v>
      </c>
      <c r="BD512">
        <f t="shared" si="351"/>
        <v>0</v>
      </c>
      <c r="BE512">
        <f t="shared" si="352"/>
        <v>0</v>
      </c>
      <c r="BF512">
        <f t="shared" si="353"/>
        <v>0</v>
      </c>
      <c r="BG512">
        <f t="shared" si="354"/>
        <v>3.7593159699943191</v>
      </c>
      <c r="BH512">
        <f t="shared" si="355"/>
        <v>3.6792850454237427</v>
      </c>
      <c r="BI512">
        <f t="shared" si="356"/>
        <v>3.6970214223727811</v>
      </c>
      <c r="BJ512">
        <f t="shared" si="357"/>
        <v>4.6189964137650978</v>
      </c>
      <c r="BK512">
        <f t="shared" si="358"/>
        <v>5.3732540519001626</v>
      </c>
      <c r="BL512">
        <f t="shared" si="359"/>
        <v>0</v>
      </c>
      <c r="BN512" s="19" t="b">
        <f t="shared" si="343"/>
        <v>0</v>
      </c>
      <c r="BO512" s="19" t="b">
        <f t="shared" si="344"/>
        <v>0</v>
      </c>
      <c r="BP512" s="19" t="b">
        <f t="shared" si="345"/>
        <v>0</v>
      </c>
      <c r="BQ512" s="19" t="b">
        <f t="shared" si="346"/>
        <v>0</v>
      </c>
      <c r="BR512" s="19" t="b">
        <f t="shared" si="347"/>
        <v>0</v>
      </c>
      <c r="BS512" s="19" t="b">
        <f t="shared" si="348"/>
        <v>0</v>
      </c>
      <c r="BT512" s="19" t="b">
        <f t="shared" si="349"/>
        <v>0</v>
      </c>
      <c r="BU512" s="19" t="b">
        <f t="shared" si="350"/>
        <v>0</v>
      </c>
    </row>
    <row r="513" spans="2:73" x14ac:dyDescent="0.3">
      <c r="B513" s="17" t="str">
        <f>VLOOKUP($AC513,LS_Coint_BD!$B$3:$D$1079,2)</f>
        <v>HYPE3</v>
      </c>
      <c r="C513" s="87" t="str">
        <f>VLOOKUP($AC513,LS_Coint_BD!$B$3:$D$1079,3)</f>
        <v>EZTC3</v>
      </c>
      <c r="D513" s="70">
        <f t="shared" si="360"/>
        <v>0</v>
      </c>
      <c r="E513" s="66">
        <f t="shared" si="361"/>
        <v>0</v>
      </c>
      <c r="F513" s="71">
        <f t="shared" si="362"/>
        <v>0</v>
      </c>
      <c r="G513" s="70">
        <f t="shared" si="363"/>
        <v>0</v>
      </c>
      <c r="H513" s="66">
        <f t="shared" si="364"/>
        <v>0</v>
      </c>
      <c r="I513" s="71">
        <f t="shared" si="365"/>
        <v>0</v>
      </c>
      <c r="J513" s="70">
        <f t="shared" si="366"/>
        <v>0</v>
      </c>
      <c r="K513" s="66">
        <f t="shared" si="367"/>
        <v>0</v>
      </c>
      <c r="L513" s="71">
        <f t="shared" si="368"/>
        <v>0</v>
      </c>
      <c r="M513" s="70">
        <f t="shared" si="369"/>
        <v>-1.7668588338671896</v>
      </c>
      <c r="N513" s="66">
        <f t="shared" si="370"/>
        <v>-6.2585638803849246</v>
      </c>
      <c r="O513" s="71">
        <f t="shared" si="371"/>
        <v>-4.1723759202566164</v>
      </c>
      <c r="P513" s="70">
        <f t="shared" si="372"/>
        <v>-1.6123304423345814</v>
      </c>
      <c r="Q513" s="66">
        <f t="shared" si="373"/>
        <v>-7.981162860258026</v>
      </c>
      <c r="R513" s="71">
        <f t="shared" si="374"/>
        <v>-5.3207752401720176</v>
      </c>
      <c r="S513" s="70">
        <f t="shared" si="375"/>
        <v>-1.5419802749617872</v>
      </c>
      <c r="T513" s="66">
        <f t="shared" si="376"/>
        <v>-9.7891743185791409</v>
      </c>
      <c r="U513" s="71">
        <f t="shared" si="377"/>
        <v>-6.5261162123860936</v>
      </c>
      <c r="V513" s="70">
        <f t="shared" si="378"/>
        <v>-1.3787957584093604</v>
      </c>
      <c r="W513" s="66">
        <f t="shared" si="379"/>
        <v>-10.630975993131127</v>
      </c>
      <c r="X513" s="71">
        <f t="shared" si="380"/>
        <v>-7.0873173287540849</v>
      </c>
      <c r="Y513" s="70">
        <f t="shared" si="381"/>
        <v>-2.1899153828042301</v>
      </c>
      <c r="Z513" s="66">
        <f t="shared" si="382"/>
        <v>-11.916376870817727</v>
      </c>
      <c r="AA513" s="71">
        <f t="shared" si="383"/>
        <v>-7.9442512472118176</v>
      </c>
      <c r="AB513" s="98">
        <f>SUMIF(BN513:BU513,"VERDADEIRO",BN$3:$BU512)</f>
        <v>0</v>
      </c>
      <c r="AC513" s="97">
        <f t="shared" si="342"/>
        <v>510</v>
      </c>
      <c r="AD513">
        <f>RTD("tryd.rtdserver",,"COT",B513,"ULT")</f>
        <v>33</v>
      </c>
      <c r="AE513">
        <f>RTD("tryd.rtdserver",,"COT",C513,"ULT")</f>
        <v>38.200000000000003</v>
      </c>
      <c r="AF513">
        <f>VLOOKUP($AC513,LS_Coint_BD!$B$3:$AQ$1079,AF$2)*$AD513+VLOOKUP($AC513,LS_Coint_BD!$B$3:$AQ$1079,AF$2+1)</f>
        <v>0</v>
      </c>
      <c r="AG513">
        <f>VLOOKUP($AC513,LS_Coint_BD!$B$3:$AQ$1079,AG$2)*$AD513+VLOOKUP($AC513,LS_Coint_BD!$B$3:$AQ$1079,AG$2+1)</f>
        <v>0</v>
      </c>
      <c r="AH513">
        <f>VLOOKUP($AC513,LS_Coint_BD!$B$3:$AQ$1079,AH$2)*$AD513+VLOOKUP($AC513,LS_Coint_BD!$B$3:$AQ$1079,AH$2+1)</f>
        <v>0</v>
      </c>
      <c r="AI513">
        <f>VLOOKUP($AC513,LS_Coint_BD!$B$3:$AQ$1079,AI$2)*$AD513+VLOOKUP($AC513,LS_Coint_BD!$B$3:$AQ$1079,AI$2+1)</f>
        <v>39.966858833867192</v>
      </c>
      <c r="AJ513">
        <f>VLOOKUP($AC513,LS_Coint_BD!$B$3:$AQ$1079,AJ$2)*$AD513+VLOOKUP($AC513,LS_Coint_BD!$B$3:$AQ$1079,AJ$2+1)</f>
        <v>39.812330442334584</v>
      </c>
      <c r="AK513">
        <f>VLOOKUP($AC513,LS_Coint_BD!$B$3:$AQ$1079,AK$2)*$AD513+VLOOKUP($AC513,LS_Coint_BD!$B$3:$AQ$1079,AK$2+1)</f>
        <v>39.74198027496179</v>
      </c>
      <c r="AL513">
        <f>VLOOKUP($AC513,LS_Coint_BD!$B$3:$AQ$1079,AL$2)*$AD513+VLOOKUP($AC513,LS_Coint_BD!$B$3:$AQ$1079,AL$2+1)</f>
        <v>39.578795758409363</v>
      </c>
      <c r="AM513">
        <f>VLOOKUP($AC513,LS_Coint_BD!$B$3:$AQ$1079,AM$2)*$AD513+VLOOKUP($AC513,LS_Coint_BD!$B$3:$AQ$1079,AM$2+1)</f>
        <v>40.389915382804233</v>
      </c>
      <c r="AN513">
        <f>VLOOKUP($AC513,LS_Coint_BD!$B$3:$AQ$1079,AN$2)</f>
        <v>0</v>
      </c>
      <c r="AO513">
        <f>VLOOKUP($AC513,LS_Coint_BD!$B$3:$AQ$1079,AO$2)</f>
        <v>0</v>
      </c>
      <c r="AP513">
        <f>VLOOKUP($AC513,LS_Coint_BD!$B$3:$AQ$1079,AP$2)</f>
        <v>0</v>
      </c>
      <c r="AQ513">
        <f>VLOOKUP($AC513,LS_Coint_BD!$B$3:$AQ$1079,AQ$2)</f>
        <v>2.08618796012831</v>
      </c>
      <c r="AR513">
        <f>VLOOKUP($AC513,LS_Coint_BD!$B$3:$AQ$1079,AR$2)</f>
        <v>2.6603876200860102</v>
      </c>
      <c r="AS513">
        <f>VLOOKUP($AC513,LS_Coint_BD!$B$3:$AQ$1079,AS$2)</f>
        <v>3.2630581061930499</v>
      </c>
      <c r="AT513">
        <f>VLOOKUP($AC513,LS_Coint_BD!$B$3:$AQ$1079,AT$2)</f>
        <v>3.5436586643770398</v>
      </c>
      <c r="AU513">
        <f>VLOOKUP($AC513,LS_Coint_BD!$B$3:$AQ$1079,AU$2)</f>
        <v>3.9721256236059101</v>
      </c>
      <c r="AV513">
        <f>VLOOKUP($AC513,LS_Coint_BD!$B$3:$AQ$1079,AV$2)</f>
        <v>0</v>
      </c>
      <c r="AW513">
        <f>VLOOKUP($AC513,LS_Coint_BD!$B$3:$AQ$1079,AW$2)</f>
        <v>0</v>
      </c>
      <c r="AX513">
        <f>VLOOKUP($AC513,LS_Coint_BD!$B$3:$AQ$1079,AX$2)</f>
        <v>0</v>
      </c>
      <c r="AY513">
        <f>VLOOKUP($AC513,LS_Coint_BD!$B$3:$AQ$1079,AY$2)</f>
        <v>3.3750779948604801E-15</v>
      </c>
      <c r="AZ513">
        <f>VLOOKUP($AC513,LS_Coint_BD!$B$3:$AQ$1079,AZ$2)</f>
        <v>2.68427255731593E-15</v>
      </c>
      <c r="BA513">
        <f>VLOOKUP($AC513,LS_Coint_BD!$B$3:$AQ$1079,BA$2)</f>
        <v>5.8264504332328204E-15</v>
      </c>
      <c r="BB513">
        <f>VLOOKUP($AC513,LS_Coint_BD!$B$3:$AQ$1079,BB$2)</f>
        <v>-4.9092043561606899E-15</v>
      </c>
      <c r="BC513">
        <f>VLOOKUP($AC513,LS_Coint_BD!$B$3:$AQ$1079,BC$2)</f>
        <v>3.01270119962282E-15</v>
      </c>
      <c r="BD513">
        <f t="shared" si="351"/>
        <v>0</v>
      </c>
      <c r="BE513">
        <f t="shared" si="352"/>
        <v>0</v>
      </c>
      <c r="BF513">
        <f t="shared" si="353"/>
        <v>0</v>
      </c>
      <c r="BG513">
        <f t="shared" si="354"/>
        <v>-4.1723759202566164</v>
      </c>
      <c r="BH513">
        <f t="shared" si="355"/>
        <v>-5.3207752401720176</v>
      </c>
      <c r="BI513">
        <f t="shared" si="356"/>
        <v>-6.5261162123860936</v>
      </c>
      <c r="BJ513">
        <f t="shared" si="357"/>
        <v>-7.0873173287540849</v>
      </c>
      <c r="BK513">
        <f t="shared" si="358"/>
        <v>-7.9442512472118176</v>
      </c>
      <c r="BL513">
        <f t="shared" si="359"/>
        <v>0</v>
      </c>
      <c r="BN513" s="30" t="b">
        <f t="shared" si="343"/>
        <v>0</v>
      </c>
      <c r="BO513" s="30" t="b">
        <f t="shared" si="344"/>
        <v>0</v>
      </c>
      <c r="BP513" s="30" t="b">
        <f t="shared" si="345"/>
        <v>0</v>
      </c>
      <c r="BQ513" s="30" t="b">
        <f t="shared" si="346"/>
        <v>0</v>
      </c>
      <c r="BR513" s="30" t="b">
        <f t="shared" si="347"/>
        <v>0</v>
      </c>
      <c r="BS513" s="30" t="b">
        <f t="shared" si="348"/>
        <v>0</v>
      </c>
      <c r="BT513" s="30" t="b">
        <f t="shared" si="349"/>
        <v>0</v>
      </c>
      <c r="BU513" s="30" t="b">
        <f t="shared" si="350"/>
        <v>0</v>
      </c>
    </row>
    <row r="514" spans="2:73" x14ac:dyDescent="0.3">
      <c r="B514" s="17" t="str">
        <f>VLOOKUP($AC514,LS_Coint_BD!$B$3:$D$1079,2)</f>
        <v>HYPE3</v>
      </c>
      <c r="C514" s="87" t="str">
        <f>VLOOKUP($AC514,LS_Coint_BD!$B$3:$D$1079,3)</f>
        <v>FLRY3</v>
      </c>
      <c r="D514" s="68">
        <f t="shared" si="360"/>
        <v>0.9603760289000931</v>
      </c>
      <c r="E514" s="65">
        <f t="shared" si="361"/>
        <v>2.4580277597869777</v>
      </c>
      <c r="F514" s="69">
        <f t="shared" si="362"/>
        <v>1.6386851731913186</v>
      </c>
      <c r="G514" s="68">
        <f t="shared" si="363"/>
        <v>1.3122115548375639</v>
      </c>
      <c r="H514" s="65">
        <f t="shared" si="364"/>
        <v>3.2801202472608573</v>
      </c>
      <c r="I514" s="69">
        <f t="shared" si="365"/>
        <v>2.186746831507238</v>
      </c>
      <c r="J514" s="68">
        <f t="shared" si="366"/>
        <v>1.6407679370442381</v>
      </c>
      <c r="K514" s="65">
        <f t="shared" si="367"/>
        <v>3.4602758276695154</v>
      </c>
      <c r="L514" s="69">
        <f t="shared" si="368"/>
        <v>2.3068505517796769</v>
      </c>
      <c r="M514" s="68">
        <f t="shared" si="369"/>
        <v>1.8824887929099994</v>
      </c>
      <c r="N514" s="65">
        <f t="shared" si="370"/>
        <v>3.684931517753256</v>
      </c>
      <c r="O514" s="69">
        <f t="shared" si="371"/>
        <v>2.4566210118355039</v>
      </c>
      <c r="P514" s="68">
        <f t="shared" si="372"/>
        <v>1.9634279988763161</v>
      </c>
      <c r="Q514" s="65">
        <f t="shared" si="373"/>
        <v>5.128180156242327</v>
      </c>
      <c r="R514" s="69">
        <f t="shared" si="374"/>
        <v>3.418786770828218</v>
      </c>
      <c r="S514" s="68">
        <f t="shared" si="375"/>
        <v>0</v>
      </c>
      <c r="T514" s="65">
        <f t="shared" si="376"/>
        <v>0</v>
      </c>
      <c r="U514" s="69">
        <f t="shared" si="377"/>
        <v>0</v>
      </c>
      <c r="V514" s="68">
        <f t="shared" si="378"/>
        <v>0</v>
      </c>
      <c r="W514" s="65">
        <f t="shared" si="379"/>
        <v>0</v>
      </c>
      <c r="X514" s="69">
        <f t="shared" si="380"/>
        <v>0</v>
      </c>
      <c r="Y514" s="68">
        <f t="shared" si="381"/>
        <v>0</v>
      </c>
      <c r="Z514" s="65">
        <f t="shared" si="382"/>
        <v>0</v>
      </c>
      <c r="AA514" s="69">
        <f t="shared" si="383"/>
        <v>0</v>
      </c>
      <c r="AB514" s="98">
        <f>SUMIF(BN514:BU514,"VERDADEIRO",BN$3:$BU513)</f>
        <v>0</v>
      </c>
      <c r="AC514" s="97">
        <f t="shared" si="342"/>
        <v>511</v>
      </c>
      <c r="AD514">
        <f>RTD("tryd.rtdserver",,"COT",B514,"ULT")</f>
        <v>33</v>
      </c>
      <c r="AE514">
        <f>RTD("tryd.rtdserver",,"COT",C514,"ULT")</f>
        <v>28.16</v>
      </c>
      <c r="AF514">
        <f>VLOOKUP($AC514,LS_Coint_BD!$B$3:$AQ$1079,AF$2)*$AD514+VLOOKUP($AC514,LS_Coint_BD!$B$3:$AQ$1079,AF$2+1)</f>
        <v>27.199623971099907</v>
      </c>
      <c r="AG514">
        <f>VLOOKUP($AC514,LS_Coint_BD!$B$3:$AQ$1079,AG$2)*$AD514+VLOOKUP($AC514,LS_Coint_BD!$B$3:$AQ$1079,AG$2+1)</f>
        <v>26.847788445162436</v>
      </c>
      <c r="AH514">
        <f>VLOOKUP($AC514,LS_Coint_BD!$B$3:$AQ$1079,AH$2)*$AD514+VLOOKUP($AC514,LS_Coint_BD!$B$3:$AQ$1079,AH$2+1)</f>
        <v>26.519232062955762</v>
      </c>
      <c r="AI514">
        <f>VLOOKUP($AC514,LS_Coint_BD!$B$3:$AQ$1079,AI$2)*$AD514+VLOOKUP($AC514,LS_Coint_BD!$B$3:$AQ$1079,AI$2+1)</f>
        <v>26.277511207090001</v>
      </c>
      <c r="AJ514">
        <f>VLOOKUP($AC514,LS_Coint_BD!$B$3:$AQ$1079,AJ$2)*$AD514+VLOOKUP($AC514,LS_Coint_BD!$B$3:$AQ$1079,AJ$2+1)</f>
        <v>26.196572001123684</v>
      </c>
      <c r="AK514">
        <f>VLOOKUP($AC514,LS_Coint_BD!$B$3:$AQ$1079,AK$2)*$AD514+VLOOKUP($AC514,LS_Coint_BD!$B$3:$AQ$1079,AK$2+1)</f>
        <v>0</v>
      </c>
      <c r="AL514">
        <f>VLOOKUP($AC514,LS_Coint_BD!$B$3:$AQ$1079,AL$2)*$AD514+VLOOKUP($AC514,LS_Coint_BD!$B$3:$AQ$1079,AL$2+1)</f>
        <v>0</v>
      </c>
      <c r="AM514">
        <f>VLOOKUP($AC514,LS_Coint_BD!$B$3:$AQ$1079,AM$2)*$AD514+VLOOKUP($AC514,LS_Coint_BD!$B$3:$AQ$1079,AM$2+1)</f>
        <v>0</v>
      </c>
      <c r="AN514">
        <f>VLOOKUP($AC514,LS_Coint_BD!$B$3:$AQ$1079,AN$2)</f>
        <v>0.81934258659565995</v>
      </c>
      <c r="AO514">
        <f>VLOOKUP($AC514,LS_Coint_BD!$B$3:$AQ$1079,AO$2)</f>
        <v>1.0933734157536199</v>
      </c>
      <c r="AP514">
        <f>VLOOKUP($AC514,LS_Coint_BD!$B$3:$AQ$1079,AP$2)</f>
        <v>1.15342527588984</v>
      </c>
      <c r="AQ514">
        <f>VLOOKUP($AC514,LS_Coint_BD!$B$3:$AQ$1079,AQ$2)</f>
        <v>1.2283105059177499</v>
      </c>
      <c r="AR514">
        <f>VLOOKUP($AC514,LS_Coint_BD!$B$3:$AQ$1079,AR$2)</f>
        <v>1.7093933854141099</v>
      </c>
      <c r="AS514">
        <f>VLOOKUP($AC514,LS_Coint_BD!$B$3:$AQ$1079,AS$2)</f>
        <v>0</v>
      </c>
      <c r="AT514">
        <f>VLOOKUP($AC514,LS_Coint_BD!$B$3:$AQ$1079,AT$2)</f>
        <v>0</v>
      </c>
      <c r="AU514">
        <f>VLOOKUP($AC514,LS_Coint_BD!$B$3:$AQ$1079,AU$2)</f>
        <v>0</v>
      </c>
      <c r="AV514">
        <f>VLOOKUP($AC514,LS_Coint_BD!$B$3:$AQ$1079,AV$2)</f>
        <v>-1.3855583347321999E-15</v>
      </c>
      <c r="AW514">
        <f>VLOOKUP($AC514,LS_Coint_BD!$B$3:$AQ$1079,AW$2)</f>
        <v>-1.6579330501069001E-15</v>
      </c>
      <c r="AX514">
        <f>VLOOKUP($AC514,LS_Coint_BD!$B$3:$AQ$1079,AX$2)</f>
        <v>-3.1213127320890099E-15</v>
      </c>
      <c r="AY514">
        <f>VLOOKUP($AC514,LS_Coint_BD!$B$3:$AQ$1079,AY$2)</f>
        <v>3.9523939676655598E-15</v>
      </c>
      <c r="AZ514">
        <f>VLOOKUP($AC514,LS_Coint_BD!$B$3:$AQ$1079,AZ$2)</f>
        <v>-1.8947806286936001E-15</v>
      </c>
      <c r="BA514">
        <f>VLOOKUP($AC514,LS_Coint_BD!$B$3:$AQ$1079,BA$2)</f>
        <v>0</v>
      </c>
      <c r="BB514">
        <f>VLOOKUP($AC514,LS_Coint_BD!$B$3:$AQ$1079,BB$2)</f>
        <v>0</v>
      </c>
      <c r="BC514">
        <f>VLOOKUP($AC514,LS_Coint_BD!$B$3:$AQ$1079,BC$2)</f>
        <v>0</v>
      </c>
      <c r="BD514">
        <f t="shared" si="351"/>
        <v>1.6386851731913186</v>
      </c>
      <c r="BE514">
        <f t="shared" si="352"/>
        <v>2.186746831507238</v>
      </c>
      <c r="BF514">
        <f t="shared" si="353"/>
        <v>2.3068505517796769</v>
      </c>
      <c r="BG514">
        <f t="shared" si="354"/>
        <v>2.4566210118355039</v>
      </c>
      <c r="BH514">
        <f t="shared" si="355"/>
        <v>3.418786770828218</v>
      </c>
      <c r="BI514">
        <f t="shared" si="356"/>
        <v>0</v>
      </c>
      <c r="BJ514">
        <f t="shared" si="357"/>
        <v>0</v>
      </c>
      <c r="BK514">
        <f t="shared" si="358"/>
        <v>0</v>
      </c>
      <c r="BL514">
        <f t="shared" si="359"/>
        <v>1.6386851731913159</v>
      </c>
      <c r="BN514" s="19" t="b">
        <f t="shared" si="343"/>
        <v>0</v>
      </c>
      <c r="BO514" s="19" t="b">
        <f t="shared" si="344"/>
        <v>0</v>
      </c>
      <c r="BP514" s="19" t="b">
        <f t="shared" si="345"/>
        <v>0</v>
      </c>
      <c r="BQ514" s="19" t="b">
        <f t="shared" si="346"/>
        <v>0</v>
      </c>
      <c r="BR514" s="19" t="b">
        <f t="shared" si="347"/>
        <v>0</v>
      </c>
      <c r="BS514" s="19" t="b">
        <f t="shared" si="348"/>
        <v>0</v>
      </c>
      <c r="BT514" s="19" t="b">
        <f t="shared" si="349"/>
        <v>0</v>
      </c>
      <c r="BU514" s="19" t="b">
        <f t="shared" si="350"/>
        <v>0</v>
      </c>
    </row>
    <row r="515" spans="2:73" x14ac:dyDescent="0.3">
      <c r="B515" s="17" t="str">
        <f>VLOOKUP($AC515,LS_Coint_BD!$B$3:$D$1079,2)</f>
        <v>HYPE3</v>
      </c>
      <c r="C515" s="87" t="str">
        <f>VLOOKUP($AC515,LS_Coint_BD!$B$3:$D$1079,3)</f>
        <v>IRBR3</v>
      </c>
      <c r="D515" s="70">
        <f t="shared" si="360"/>
        <v>-0.38451420868330644</v>
      </c>
      <c r="E515" s="66">
        <f t="shared" si="361"/>
        <v>-1.5287648301595245</v>
      </c>
      <c r="F515" s="71">
        <f t="shared" si="362"/>
        <v>-1.0191765534396831</v>
      </c>
      <c r="G515" s="70">
        <f t="shared" si="363"/>
        <v>-0.4561019054289126</v>
      </c>
      <c r="H515" s="66">
        <f t="shared" si="364"/>
        <v>-1.5069641791126249</v>
      </c>
      <c r="I515" s="71">
        <f t="shared" si="365"/>
        <v>-1.0046427860750833</v>
      </c>
      <c r="J515" s="70">
        <f t="shared" si="366"/>
        <v>-0.53477536253979174</v>
      </c>
      <c r="K515" s="66">
        <f t="shared" si="367"/>
        <v>-1.7581001789270374</v>
      </c>
      <c r="L515" s="71">
        <f t="shared" si="368"/>
        <v>-1.1720667859513583</v>
      </c>
      <c r="M515" s="70">
        <f t="shared" si="369"/>
        <v>-0.83860666799843031</v>
      </c>
      <c r="N515" s="66">
        <f t="shared" si="370"/>
        <v>-2.6857943354334486</v>
      </c>
      <c r="O515" s="71">
        <f t="shared" si="371"/>
        <v>-1.7905295569556325</v>
      </c>
      <c r="P515" s="70">
        <f t="shared" si="372"/>
        <v>0</v>
      </c>
      <c r="Q515" s="66">
        <f t="shared" si="373"/>
        <v>0</v>
      </c>
      <c r="R515" s="71">
        <f t="shared" si="374"/>
        <v>0</v>
      </c>
      <c r="S515" s="70">
        <f t="shared" si="375"/>
        <v>0</v>
      </c>
      <c r="T515" s="66">
        <f t="shared" si="376"/>
        <v>0</v>
      </c>
      <c r="U515" s="71">
        <f t="shared" si="377"/>
        <v>0</v>
      </c>
      <c r="V515" s="70">
        <f t="shared" si="378"/>
        <v>0</v>
      </c>
      <c r="W515" s="66">
        <f t="shared" si="379"/>
        <v>0</v>
      </c>
      <c r="X515" s="71">
        <f t="shared" si="380"/>
        <v>0</v>
      </c>
      <c r="Y515" s="70">
        <f t="shared" si="381"/>
        <v>-4.5616822865493951</v>
      </c>
      <c r="Z515" s="66">
        <f t="shared" si="382"/>
        <v>-17.895415561650658</v>
      </c>
      <c r="AA515" s="71">
        <f t="shared" si="383"/>
        <v>-11.930277041100439</v>
      </c>
      <c r="AB515" s="98">
        <f>SUMIF(BN515:BU515,"VERDADEIRO",BN$3:$BU514)</f>
        <v>0</v>
      </c>
      <c r="AC515" s="97">
        <f t="shared" si="342"/>
        <v>512</v>
      </c>
      <c r="AD515">
        <f>RTD("tryd.rtdserver",,"COT",B515,"ULT")</f>
        <v>33</v>
      </c>
      <c r="AE515">
        <f>RTD("tryd.rtdserver",,"COT",C515,"ULT")</f>
        <v>6.91</v>
      </c>
      <c r="AF515">
        <f>VLOOKUP($AC515,LS_Coint_BD!$B$3:$AQ$1079,AF$2)*$AD515+VLOOKUP($AC515,LS_Coint_BD!$B$3:$AQ$1079,AF$2+1)</f>
        <v>7.2945142086833066</v>
      </c>
      <c r="AG515">
        <f>VLOOKUP($AC515,LS_Coint_BD!$B$3:$AQ$1079,AG$2)*$AD515+VLOOKUP($AC515,LS_Coint_BD!$B$3:$AQ$1079,AG$2+1)</f>
        <v>7.3661019054289127</v>
      </c>
      <c r="AH515">
        <f>VLOOKUP($AC515,LS_Coint_BD!$B$3:$AQ$1079,AH$2)*$AD515+VLOOKUP($AC515,LS_Coint_BD!$B$3:$AQ$1079,AH$2+1)</f>
        <v>7.4447753625397919</v>
      </c>
      <c r="AI515">
        <f>VLOOKUP($AC515,LS_Coint_BD!$B$3:$AQ$1079,AI$2)*$AD515+VLOOKUP($AC515,LS_Coint_BD!$B$3:$AQ$1079,AI$2+1)</f>
        <v>7.7486066679984305</v>
      </c>
      <c r="AJ515">
        <f>VLOOKUP($AC515,LS_Coint_BD!$B$3:$AQ$1079,AJ$2)*$AD515+VLOOKUP($AC515,LS_Coint_BD!$B$3:$AQ$1079,AJ$2+1)</f>
        <v>0</v>
      </c>
      <c r="AK515">
        <f>VLOOKUP($AC515,LS_Coint_BD!$B$3:$AQ$1079,AK$2)*$AD515+VLOOKUP($AC515,LS_Coint_BD!$B$3:$AQ$1079,AK$2+1)</f>
        <v>0</v>
      </c>
      <c r="AL515">
        <f>VLOOKUP($AC515,LS_Coint_BD!$B$3:$AQ$1079,AL$2)*$AD515+VLOOKUP($AC515,LS_Coint_BD!$B$3:$AQ$1079,AL$2+1)</f>
        <v>0</v>
      </c>
      <c r="AM515">
        <f>VLOOKUP($AC515,LS_Coint_BD!$B$3:$AQ$1079,AM$2)*$AD515+VLOOKUP($AC515,LS_Coint_BD!$B$3:$AQ$1079,AM$2+1)</f>
        <v>11.471682286549395</v>
      </c>
      <c r="AN515">
        <f>VLOOKUP($AC515,LS_Coint_BD!$B$3:$AQ$1079,AN$2)</f>
        <v>0.50958827671984197</v>
      </c>
      <c r="AO515">
        <f>VLOOKUP($AC515,LS_Coint_BD!$B$3:$AQ$1079,AO$2)</f>
        <v>0.50232139303754197</v>
      </c>
      <c r="AP515">
        <f>VLOOKUP($AC515,LS_Coint_BD!$B$3:$AQ$1079,AP$2)</f>
        <v>0.58603339297567902</v>
      </c>
      <c r="AQ515">
        <f>VLOOKUP($AC515,LS_Coint_BD!$B$3:$AQ$1079,AQ$2)</f>
        <v>0.89526477847781605</v>
      </c>
      <c r="AR515">
        <f>VLOOKUP($AC515,LS_Coint_BD!$B$3:$AQ$1079,AR$2)</f>
        <v>0</v>
      </c>
      <c r="AS515">
        <f>VLOOKUP($AC515,LS_Coint_BD!$B$3:$AQ$1079,AS$2)</f>
        <v>0</v>
      </c>
      <c r="AT515">
        <f>VLOOKUP($AC515,LS_Coint_BD!$B$3:$AQ$1079,AT$2)</f>
        <v>0</v>
      </c>
      <c r="AU515">
        <f>VLOOKUP($AC515,LS_Coint_BD!$B$3:$AQ$1079,AU$2)</f>
        <v>5.9651385205502203</v>
      </c>
      <c r="AV515">
        <f>VLOOKUP($AC515,LS_Coint_BD!$B$3:$AQ$1079,AV$2)</f>
        <v>8.8817841970012504E-16</v>
      </c>
      <c r="AW515">
        <f>VLOOKUP($AC515,LS_Coint_BD!$B$3:$AQ$1079,AW$2)</f>
        <v>6.3652786745175603E-16</v>
      </c>
      <c r="AX515">
        <f>VLOOKUP($AC515,LS_Coint_BD!$B$3:$AQ$1079,AX$2)</f>
        <v>-2.7914178904861098E-16</v>
      </c>
      <c r="AY515">
        <f>VLOOKUP($AC515,LS_Coint_BD!$B$3:$AQ$1079,AY$2)</f>
        <v>-5.5511151231257797E-16</v>
      </c>
      <c r="AZ515">
        <f>VLOOKUP($AC515,LS_Coint_BD!$B$3:$AQ$1079,AZ$2)</f>
        <v>0</v>
      </c>
      <c r="BA515">
        <f>VLOOKUP($AC515,LS_Coint_BD!$B$3:$AQ$1079,BA$2)</f>
        <v>0</v>
      </c>
      <c r="BB515">
        <f>VLOOKUP($AC515,LS_Coint_BD!$B$3:$AQ$1079,BB$2)</f>
        <v>0</v>
      </c>
      <c r="BC515">
        <f>VLOOKUP($AC515,LS_Coint_BD!$B$3:$AQ$1079,BC$2)</f>
        <v>2.2737367544323199E-15</v>
      </c>
      <c r="BD515">
        <f t="shared" si="351"/>
        <v>-1.0191765534396831</v>
      </c>
      <c r="BE515">
        <f t="shared" si="352"/>
        <v>-1.0046427860750833</v>
      </c>
      <c r="BF515">
        <f t="shared" si="353"/>
        <v>-1.1720667859513583</v>
      </c>
      <c r="BG515">
        <f t="shared" si="354"/>
        <v>-1.7905295569556325</v>
      </c>
      <c r="BH515">
        <f t="shared" si="355"/>
        <v>0</v>
      </c>
      <c r="BI515">
        <f t="shared" si="356"/>
        <v>0</v>
      </c>
      <c r="BJ515">
        <f t="shared" si="357"/>
        <v>0</v>
      </c>
      <c r="BK515">
        <f t="shared" si="358"/>
        <v>-11.930277041100439</v>
      </c>
      <c r="BL515">
        <f t="shared" si="359"/>
        <v>-1.0191765534396848</v>
      </c>
      <c r="BN515" s="30" t="b">
        <f t="shared" si="343"/>
        <v>0</v>
      </c>
      <c r="BO515" s="30" t="b">
        <f t="shared" si="344"/>
        <v>0</v>
      </c>
      <c r="BP515" s="30" t="b">
        <f t="shared" si="345"/>
        <v>0</v>
      </c>
      <c r="BQ515" s="30" t="b">
        <f t="shared" si="346"/>
        <v>0</v>
      </c>
      <c r="BR515" s="30" t="b">
        <f t="shared" si="347"/>
        <v>0</v>
      </c>
      <c r="BS515" s="30" t="b">
        <f t="shared" si="348"/>
        <v>0</v>
      </c>
      <c r="BT515" s="30" t="b">
        <f t="shared" si="349"/>
        <v>0</v>
      </c>
      <c r="BU515" s="30" t="b">
        <f t="shared" si="350"/>
        <v>0</v>
      </c>
    </row>
    <row r="516" spans="2:73" x14ac:dyDescent="0.3">
      <c r="B516" s="17" t="str">
        <f>VLOOKUP($AC516,LS_Coint_BD!$B$3:$D$1079,2)</f>
        <v>HYPE3</v>
      </c>
      <c r="C516" s="87" t="str">
        <f>VLOOKUP($AC516,LS_Coint_BD!$B$3:$D$1079,3)</f>
        <v>JBSS3</v>
      </c>
      <c r="D516" s="68">
        <f t="shared" si="360"/>
        <v>1.7262218393822053</v>
      </c>
      <c r="E516" s="65">
        <f t="shared" si="361"/>
        <v>2.8287844262529891</v>
      </c>
      <c r="F516" s="69">
        <f t="shared" si="362"/>
        <v>1.8858562841686592</v>
      </c>
      <c r="G516" s="68">
        <f t="shared" si="363"/>
        <v>1.7277891872346558</v>
      </c>
      <c r="H516" s="65">
        <f t="shared" si="364"/>
        <v>2.9777803993221945</v>
      </c>
      <c r="I516" s="69">
        <f t="shared" si="365"/>
        <v>1.9851869328814631</v>
      </c>
      <c r="J516" s="68">
        <f t="shared" si="366"/>
        <v>2.1963788388977363</v>
      </c>
      <c r="K516" s="65">
        <f t="shared" si="367"/>
        <v>3.4193643434173193</v>
      </c>
      <c r="L516" s="69">
        <f t="shared" si="368"/>
        <v>2.2795762289448795</v>
      </c>
      <c r="M516" s="68">
        <f t="shared" si="369"/>
        <v>2.3456722459899844</v>
      </c>
      <c r="N516" s="65">
        <f t="shared" si="370"/>
        <v>3.4236043969443606</v>
      </c>
      <c r="O516" s="69">
        <f t="shared" si="371"/>
        <v>2.2824029312962404</v>
      </c>
      <c r="P516" s="68">
        <f t="shared" si="372"/>
        <v>2.4417055134284311</v>
      </c>
      <c r="Q516" s="65">
        <f t="shared" si="373"/>
        <v>3.4198589703270286</v>
      </c>
      <c r="R516" s="69">
        <f t="shared" si="374"/>
        <v>2.279905980218019</v>
      </c>
      <c r="S516" s="68">
        <f t="shared" si="375"/>
        <v>2.4945297997734244</v>
      </c>
      <c r="T516" s="65">
        <f t="shared" si="376"/>
        <v>3.8335632173262906</v>
      </c>
      <c r="U516" s="69">
        <f t="shared" si="377"/>
        <v>2.5557088115508604</v>
      </c>
      <c r="V516" s="68">
        <f t="shared" si="378"/>
        <v>2.5643078934864647</v>
      </c>
      <c r="W516" s="65">
        <f t="shared" si="379"/>
        <v>4.2006139049186402</v>
      </c>
      <c r="X516" s="69">
        <f t="shared" si="380"/>
        <v>2.8004092699457601</v>
      </c>
      <c r="Y516" s="68">
        <f t="shared" si="381"/>
        <v>2.5057046082614889</v>
      </c>
      <c r="Z516" s="65">
        <f t="shared" si="382"/>
        <v>4.9061268795375028</v>
      </c>
      <c r="AA516" s="69">
        <f t="shared" si="383"/>
        <v>3.2707512530250016</v>
      </c>
      <c r="AB516" s="98">
        <f>SUMIF(BN516:BU516,"VERDADEIRO",BN$3:$BU515)</f>
        <v>2</v>
      </c>
      <c r="AC516" s="97">
        <f t="shared" si="342"/>
        <v>513</v>
      </c>
      <c r="AD516">
        <f>RTD("tryd.rtdserver",,"COT",B516,"ULT")</f>
        <v>33</v>
      </c>
      <c r="AE516">
        <f>RTD("tryd.rtdserver",,"COT",C516,"ULT")</f>
        <v>25.15</v>
      </c>
      <c r="AF516">
        <f>VLOOKUP($AC516,LS_Coint_BD!$B$3:$AQ$1079,AF$2)*$AD516+VLOOKUP($AC516,LS_Coint_BD!$B$3:$AQ$1079,AF$2+1)</f>
        <v>23.423778160617793</v>
      </c>
      <c r="AG516">
        <f>VLOOKUP($AC516,LS_Coint_BD!$B$3:$AQ$1079,AG$2)*$AD516+VLOOKUP($AC516,LS_Coint_BD!$B$3:$AQ$1079,AG$2+1)</f>
        <v>23.422210812765343</v>
      </c>
      <c r="AH516">
        <f>VLOOKUP($AC516,LS_Coint_BD!$B$3:$AQ$1079,AH$2)*$AD516+VLOOKUP($AC516,LS_Coint_BD!$B$3:$AQ$1079,AH$2+1)</f>
        <v>22.953621161102262</v>
      </c>
      <c r="AI516">
        <f>VLOOKUP($AC516,LS_Coint_BD!$B$3:$AQ$1079,AI$2)*$AD516+VLOOKUP($AC516,LS_Coint_BD!$B$3:$AQ$1079,AI$2+1)</f>
        <v>22.804327754010014</v>
      </c>
      <c r="AJ516">
        <f>VLOOKUP($AC516,LS_Coint_BD!$B$3:$AQ$1079,AJ$2)*$AD516+VLOOKUP($AC516,LS_Coint_BD!$B$3:$AQ$1079,AJ$2+1)</f>
        <v>22.708294486571567</v>
      </c>
      <c r="AK516">
        <f>VLOOKUP($AC516,LS_Coint_BD!$B$3:$AQ$1079,AK$2)*$AD516+VLOOKUP($AC516,LS_Coint_BD!$B$3:$AQ$1079,AK$2+1)</f>
        <v>22.655470200226574</v>
      </c>
      <c r="AL516">
        <f>VLOOKUP($AC516,LS_Coint_BD!$B$3:$AQ$1079,AL$2)*$AD516+VLOOKUP($AC516,LS_Coint_BD!$B$3:$AQ$1079,AL$2+1)</f>
        <v>22.585692106513534</v>
      </c>
      <c r="AM516">
        <f>VLOOKUP($AC516,LS_Coint_BD!$B$3:$AQ$1079,AM$2)*$AD516+VLOOKUP($AC516,LS_Coint_BD!$B$3:$AQ$1079,AM$2+1)</f>
        <v>22.64429539173851</v>
      </c>
      <c r="AN516">
        <f>VLOOKUP($AC516,LS_Coint_BD!$B$3:$AQ$1079,AN$2)</f>
        <v>0.94292814208432796</v>
      </c>
      <c r="AO516">
        <f>VLOOKUP($AC516,LS_Coint_BD!$B$3:$AQ$1079,AO$2)</f>
        <v>0.99259346644073099</v>
      </c>
      <c r="AP516">
        <f>VLOOKUP($AC516,LS_Coint_BD!$B$3:$AQ$1079,AP$2)</f>
        <v>1.13978811447244</v>
      </c>
      <c r="AQ516">
        <f>VLOOKUP($AC516,LS_Coint_BD!$B$3:$AQ$1079,AQ$2)</f>
        <v>1.14120146564812</v>
      </c>
      <c r="AR516">
        <f>VLOOKUP($AC516,LS_Coint_BD!$B$3:$AQ$1079,AR$2)</f>
        <v>1.13995299010901</v>
      </c>
      <c r="AS516">
        <f>VLOOKUP($AC516,LS_Coint_BD!$B$3:$AQ$1079,AS$2)</f>
        <v>1.27785440577543</v>
      </c>
      <c r="AT516">
        <f>VLOOKUP($AC516,LS_Coint_BD!$B$3:$AQ$1079,AT$2)</f>
        <v>1.4002046349728801</v>
      </c>
      <c r="AU516">
        <f>VLOOKUP($AC516,LS_Coint_BD!$B$3:$AQ$1079,AU$2)</f>
        <v>1.6353756265124999</v>
      </c>
      <c r="AV516">
        <f>VLOOKUP($AC516,LS_Coint_BD!$B$3:$AQ$1079,AV$2)</f>
        <v>3.41060513164848E-15</v>
      </c>
      <c r="AW516">
        <f>VLOOKUP($AC516,LS_Coint_BD!$B$3:$AQ$1079,AW$2)</f>
        <v>1.0362081563168101E-15</v>
      </c>
      <c r="AX516">
        <f>VLOOKUP($AC516,LS_Coint_BD!$B$3:$AQ$1079,AX$2)</f>
        <v>-5.3290705182007502E-16</v>
      </c>
      <c r="AY516">
        <f>VLOOKUP($AC516,LS_Coint_BD!$B$3:$AQ$1079,AY$2)</f>
        <v>3.7747582837255302E-16</v>
      </c>
      <c r="AZ516">
        <f>VLOOKUP($AC516,LS_Coint_BD!$B$3:$AQ$1079,AZ$2)</f>
        <v>-8.6844112148456696E-16</v>
      </c>
      <c r="BA516">
        <f>VLOOKUP($AC516,LS_Coint_BD!$B$3:$AQ$1079,BA$2)</f>
        <v>4.6185277824406504E-16</v>
      </c>
      <c r="BB516">
        <f>VLOOKUP($AC516,LS_Coint_BD!$B$3:$AQ$1079,BB$2)</f>
        <v>-1.9378438248002699E-16</v>
      </c>
      <c r="BC516">
        <f>VLOOKUP($AC516,LS_Coint_BD!$B$3:$AQ$1079,BC$2)</f>
        <v>1.8900436771218701E-15</v>
      </c>
      <c r="BD516">
        <f t="shared" si="351"/>
        <v>1.8858562841686592</v>
      </c>
      <c r="BE516">
        <f t="shared" si="352"/>
        <v>1.9851869328814631</v>
      </c>
      <c r="BF516">
        <f t="shared" si="353"/>
        <v>2.2795762289448795</v>
      </c>
      <c r="BG516">
        <f t="shared" si="354"/>
        <v>2.2824029312962404</v>
      </c>
      <c r="BH516">
        <f t="shared" si="355"/>
        <v>2.279905980218019</v>
      </c>
      <c r="BI516">
        <f t="shared" si="356"/>
        <v>2.5557088115508604</v>
      </c>
      <c r="BJ516">
        <f t="shared" si="357"/>
        <v>2.8004092699457601</v>
      </c>
      <c r="BK516">
        <f t="shared" si="358"/>
        <v>3.2707512530250016</v>
      </c>
      <c r="BL516">
        <f t="shared" si="359"/>
        <v>1.8858562841686661</v>
      </c>
      <c r="BN516" s="19" t="b">
        <f t="shared" si="343"/>
        <v>0</v>
      </c>
      <c r="BO516" s="19" t="b">
        <f t="shared" si="344"/>
        <v>0</v>
      </c>
      <c r="BP516" s="19" t="b">
        <f t="shared" si="345"/>
        <v>0</v>
      </c>
      <c r="BQ516" s="19" t="b">
        <f t="shared" si="346"/>
        <v>1</v>
      </c>
      <c r="BR516" s="19" t="b">
        <f t="shared" si="347"/>
        <v>1</v>
      </c>
      <c r="BS516" s="19" t="b">
        <f t="shared" si="348"/>
        <v>0</v>
      </c>
      <c r="BT516" s="19" t="b">
        <f t="shared" si="349"/>
        <v>0</v>
      </c>
      <c r="BU516" s="19" t="b">
        <f t="shared" si="350"/>
        <v>0</v>
      </c>
    </row>
    <row r="517" spans="2:73" x14ac:dyDescent="0.3">
      <c r="B517" s="17" t="str">
        <f>VLOOKUP($AC517,LS_Coint_BD!$B$3:$D$1079,2)</f>
        <v>HYPE3</v>
      </c>
      <c r="C517" s="87" t="str">
        <f>VLOOKUP($AC517,LS_Coint_BD!$B$3:$D$1079,3)</f>
        <v>LREN3</v>
      </c>
      <c r="D517" s="70">
        <f t="shared" si="360"/>
        <v>0</v>
      </c>
      <c r="E517" s="66">
        <f t="shared" si="361"/>
        <v>0</v>
      </c>
      <c r="F517" s="71">
        <f t="shared" si="362"/>
        <v>0</v>
      </c>
      <c r="G517" s="70">
        <f t="shared" si="363"/>
        <v>0</v>
      </c>
      <c r="H517" s="66">
        <f t="shared" si="364"/>
        <v>0</v>
      </c>
      <c r="I517" s="71">
        <f t="shared" si="365"/>
        <v>0</v>
      </c>
      <c r="J517" s="70">
        <f t="shared" si="366"/>
        <v>0</v>
      </c>
      <c r="K517" s="66">
        <f t="shared" si="367"/>
        <v>0</v>
      </c>
      <c r="L517" s="71">
        <f t="shared" si="368"/>
        <v>0</v>
      </c>
      <c r="M517" s="70">
        <f t="shared" si="369"/>
        <v>-1.5880269361280455</v>
      </c>
      <c r="N517" s="66">
        <f t="shared" si="370"/>
        <v>-6.7966356906182419</v>
      </c>
      <c r="O517" s="71">
        <f t="shared" si="371"/>
        <v>-4.5310904604121616</v>
      </c>
      <c r="P517" s="70">
        <f t="shared" si="372"/>
        <v>-1.6612485965694077</v>
      </c>
      <c r="Q517" s="66">
        <f t="shared" si="373"/>
        <v>-7.2795022704171872</v>
      </c>
      <c r="R517" s="71">
        <f t="shared" si="374"/>
        <v>-4.8530015136114582</v>
      </c>
      <c r="S517" s="70">
        <f t="shared" si="375"/>
        <v>-1.6395303643960943</v>
      </c>
      <c r="T517" s="66">
        <f t="shared" si="376"/>
        <v>-8.258102563220671</v>
      </c>
      <c r="U517" s="71">
        <f t="shared" si="377"/>
        <v>-5.505401708813781</v>
      </c>
      <c r="V517" s="70">
        <f t="shared" si="378"/>
        <v>-1.5243197647325744</v>
      </c>
      <c r="W517" s="66">
        <f t="shared" si="379"/>
        <v>-9.2795932222176933</v>
      </c>
      <c r="X517" s="71">
        <f t="shared" si="380"/>
        <v>-6.1863954814784625</v>
      </c>
      <c r="Y517" s="70">
        <f t="shared" si="381"/>
        <v>-2.9663084340599752</v>
      </c>
      <c r="Z517" s="66">
        <f t="shared" si="382"/>
        <v>-11.382119540305407</v>
      </c>
      <c r="AA517" s="71">
        <f t="shared" si="383"/>
        <v>-7.5880796935369386</v>
      </c>
      <c r="AB517" s="98">
        <f>SUMIF(BN517:BU517,"VERDADEIRO",BN$3:$BU516)</f>
        <v>0</v>
      </c>
      <c r="AC517" s="97">
        <f t="shared" si="342"/>
        <v>514</v>
      </c>
      <c r="AD517">
        <f>RTD("tryd.rtdserver",,"COT",B517,"ULT")</f>
        <v>33</v>
      </c>
      <c r="AE517">
        <f>RTD("tryd.rtdserver",,"COT",C517,"ULT")</f>
        <v>41.01</v>
      </c>
      <c r="AF517">
        <f>VLOOKUP($AC517,LS_Coint_BD!$B$3:$AQ$1079,AF$2)*$AD517+VLOOKUP($AC517,LS_Coint_BD!$B$3:$AQ$1079,AF$2+1)</f>
        <v>0</v>
      </c>
      <c r="AG517">
        <f>VLOOKUP($AC517,LS_Coint_BD!$B$3:$AQ$1079,AG$2)*$AD517+VLOOKUP($AC517,LS_Coint_BD!$B$3:$AQ$1079,AG$2+1)</f>
        <v>0</v>
      </c>
      <c r="AH517">
        <f>VLOOKUP($AC517,LS_Coint_BD!$B$3:$AQ$1079,AH$2)*$AD517+VLOOKUP($AC517,LS_Coint_BD!$B$3:$AQ$1079,AH$2+1)</f>
        <v>0</v>
      </c>
      <c r="AI517">
        <f>VLOOKUP($AC517,LS_Coint_BD!$B$3:$AQ$1079,AI$2)*$AD517+VLOOKUP($AC517,LS_Coint_BD!$B$3:$AQ$1079,AI$2+1)</f>
        <v>42.598026936128043</v>
      </c>
      <c r="AJ517">
        <f>VLOOKUP($AC517,LS_Coint_BD!$B$3:$AQ$1079,AJ$2)*$AD517+VLOOKUP($AC517,LS_Coint_BD!$B$3:$AQ$1079,AJ$2+1)</f>
        <v>42.671248596569406</v>
      </c>
      <c r="AK517">
        <f>VLOOKUP($AC517,LS_Coint_BD!$B$3:$AQ$1079,AK$2)*$AD517+VLOOKUP($AC517,LS_Coint_BD!$B$3:$AQ$1079,AK$2+1)</f>
        <v>42.649530364396092</v>
      </c>
      <c r="AL517">
        <f>VLOOKUP($AC517,LS_Coint_BD!$B$3:$AQ$1079,AL$2)*$AD517+VLOOKUP($AC517,LS_Coint_BD!$B$3:$AQ$1079,AL$2+1)</f>
        <v>42.534319764732572</v>
      </c>
      <c r="AM517">
        <f>VLOOKUP($AC517,LS_Coint_BD!$B$3:$AQ$1079,AM$2)*$AD517+VLOOKUP($AC517,LS_Coint_BD!$B$3:$AQ$1079,AM$2+1)</f>
        <v>43.976308434059973</v>
      </c>
      <c r="AN517">
        <f>VLOOKUP($AC517,LS_Coint_BD!$B$3:$AQ$1079,AN$2)</f>
        <v>0</v>
      </c>
      <c r="AO517">
        <f>VLOOKUP($AC517,LS_Coint_BD!$B$3:$AQ$1079,AO$2)</f>
        <v>0</v>
      </c>
      <c r="AP517">
        <f>VLOOKUP($AC517,LS_Coint_BD!$B$3:$AQ$1079,AP$2)</f>
        <v>0</v>
      </c>
      <c r="AQ517">
        <f>VLOOKUP($AC517,LS_Coint_BD!$B$3:$AQ$1079,AQ$2)</f>
        <v>2.2655452302060799</v>
      </c>
      <c r="AR517">
        <f>VLOOKUP($AC517,LS_Coint_BD!$B$3:$AQ$1079,AR$2)</f>
        <v>2.42650075680573</v>
      </c>
      <c r="AS517">
        <f>VLOOKUP($AC517,LS_Coint_BD!$B$3:$AQ$1079,AS$2)</f>
        <v>2.7527008544068901</v>
      </c>
      <c r="AT517">
        <f>VLOOKUP($AC517,LS_Coint_BD!$B$3:$AQ$1079,AT$2)</f>
        <v>3.0931977407392299</v>
      </c>
      <c r="AU517">
        <f>VLOOKUP($AC517,LS_Coint_BD!$B$3:$AQ$1079,AU$2)</f>
        <v>3.7940398467684702</v>
      </c>
      <c r="AV517">
        <f>VLOOKUP($AC517,LS_Coint_BD!$B$3:$AQ$1079,AV$2)</f>
        <v>0</v>
      </c>
      <c r="AW517">
        <f>VLOOKUP($AC517,LS_Coint_BD!$B$3:$AQ$1079,AW$2)</f>
        <v>0</v>
      </c>
      <c r="AX517">
        <f>VLOOKUP($AC517,LS_Coint_BD!$B$3:$AQ$1079,AX$2)</f>
        <v>0</v>
      </c>
      <c r="AY517">
        <f>VLOOKUP($AC517,LS_Coint_BD!$B$3:$AQ$1079,AY$2)</f>
        <v>-1.7763568394002501E-15</v>
      </c>
      <c r="AZ517">
        <f>VLOOKUP($AC517,LS_Coint_BD!$B$3:$AQ$1079,AZ$2)</f>
        <v>1.73688224296913E-15</v>
      </c>
      <c r="BA517">
        <f>VLOOKUP($AC517,LS_Coint_BD!$B$3:$AQ$1079,BA$2)</f>
        <v>-9.9475983006413996E-16</v>
      </c>
      <c r="BB517">
        <f>VLOOKUP($AC517,LS_Coint_BD!$B$3:$AQ$1079,BB$2)</f>
        <v>-3.1005501196804402E-15</v>
      </c>
      <c r="BC517">
        <f>VLOOKUP($AC517,LS_Coint_BD!$B$3:$AQ$1079,BC$2)</f>
        <v>1.8474111129762602E-15</v>
      </c>
      <c r="BD517">
        <f t="shared" si="351"/>
        <v>0</v>
      </c>
      <c r="BE517">
        <f t="shared" si="352"/>
        <v>0</v>
      </c>
      <c r="BF517">
        <f t="shared" si="353"/>
        <v>0</v>
      </c>
      <c r="BG517">
        <f t="shared" si="354"/>
        <v>-4.5310904604121616</v>
      </c>
      <c r="BH517">
        <f t="shared" si="355"/>
        <v>-4.8530015136114582</v>
      </c>
      <c r="BI517">
        <f t="shared" si="356"/>
        <v>-5.505401708813781</v>
      </c>
      <c r="BJ517">
        <f t="shared" si="357"/>
        <v>-6.1863954814784625</v>
      </c>
      <c r="BK517">
        <f t="shared" si="358"/>
        <v>-7.5880796935369386</v>
      </c>
      <c r="BL517">
        <f t="shared" si="359"/>
        <v>0</v>
      </c>
      <c r="BN517" s="30" t="b">
        <f t="shared" si="343"/>
        <v>0</v>
      </c>
      <c r="BO517" s="30" t="b">
        <f t="shared" si="344"/>
        <v>0</v>
      </c>
      <c r="BP517" s="30" t="b">
        <f t="shared" si="345"/>
        <v>0</v>
      </c>
      <c r="BQ517" s="30" t="b">
        <f t="shared" si="346"/>
        <v>0</v>
      </c>
      <c r="BR517" s="30" t="b">
        <f t="shared" si="347"/>
        <v>0</v>
      </c>
      <c r="BS517" s="30" t="b">
        <f t="shared" si="348"/>
        <v>0</v>
      </c>
      <c r="BT517" s="30" t="b">
        <f t="shared" si="349"/>
        <v>0</v>
      </c>
      <c r="BU517" s="30" t="b">
        <f t="shared" si="350"/>
        <v>0</v>
      </c>
    </row>
    <row r="518" spans="2:73" x14ac:dyDescent="0.3">
      <c r="B518" s="17" t="str">
        <f>VLOOKUP($AC518,LS_Coint_BD!$B$3:$D$1079,2)</f>
        <v>HYPE3</v>
      </c>
      <c r="C518" s="87" t="str">
        <f>VLOOKUP($AC518,LS_Coint_BD!$B$3:$D$1079,3)</f>
        <v>MULT3</v>
      </c>
      <c r="D518" s="68">
        <f t="shared" si="360"/>
        <v>0</v>
      </c>
      <c r="E518" s="65">
        <f t="shared" si="361"/>
        <v>0</v>
      </c>
      <c r="F518" s="69">
        <f t="shared" si="362"/>
        <v>0</v>
      </c>
      <c r="G518" s="68">
        <f t="shared" si="363"/>
        <v>0</v>
      </c>
      <c r="H518" s="65">
        <f t="shared" si="364"/>
        <v>0</v>
      </c>
      <c r="I518" s="69">
        <f t="shared" si="365"/>
        <v>0</v>
      </c>
      <c r="J518" s="68">
        <f t="shared" si="366"/>
        <v>0</v>
      </c>
      <c r="K518" s="65">
        <f t="shared" si="367"/>
        <v>0</v>
      </c>
      <c r="L518" s="69">
        <f t="shared" si="368"/>
        <v>0</v>
      </c>
      <c r="M518" s="68">
        <f t="shared" si="369"/>
        <v>-8.3302573614098208E-2</v>
      </c>
      <c r="N518" s="65">
        <f t="shared" si="370"/>
        <v>-3.9569982080893817</v>
      </c>
      <c r="O518" s="69">
        <f t="shared" si="371"/>
        <v>-2.6379988053929213</v>
      </c>
      <c r="P518" s="68">
        <f t="shared" si="372"/>
        <v>-0.11732535547292144</v>
      </c>
      <c r="Q518" s="65">
        <f t="shared" si="373"/>
        <v>-3.8834788886275478</v>
      </c>
      <c r="R518" s="69">
        <f t="shared" si="374"/>
        <v>-2.5889859257516985</v>
      </c>
      <c r="S518" s="68">
        <f t="shared" si="375"/>
        <v>-0.12956912969157841</v>
      </c>
      <c r="T518" s="65">
        <f t="shared" si="376"/>
        <v>-3.9960635255643604</v>
      </c>
      <c r="U518" s="69">
        <f t="shared" si="377"/>
        <v>-2.6640423503762403</v>
      </c>
      <c r="V518" s="68">
        <f t="shared" si="378"/>
        <v>-0.11780998341367521</v>
      </c>
      <c r="W518" s="65">
        <f t="shared" si="379"/>
        <v>-4.1054176794047095</v>
      </c>
      <c r="X518" s="69">
        <f t="shared" si="380"/>
        <v>-2.7369451196031398</v>
      </c>
      <c r="Y518" s="68">
        <f t="shared" si="381"/>
        <v>-1.6553917488120788</v>
      </c>
      <c r="Z518" s="65">
        <f t="shared" si="382"/>
        <v>-8.0525779382233438</v>
      </c>
      <c r="AA518" s="69">
        <f t="shared" si="383"/>
        <v>-5.3683852921488961</v>
      </c>
      <c r="AB518" s="98">
        <f>SUMIF(BN518:BU518,"VERDADEIRO",BN$3:$BU517)</f>
        <v>0</v>
      </c>
      <c r="AC518" s="97">
        <f t="shared" ref="AC518:AC581" si="384">AC517+1</f>
        <v>515</v>
      </c>
      <c r="AD518">
        <f>RTD("tryd.rtdserver",,"COT",B518,"ULT")</f>
        <v>33</v>
      </c>
      <c r="AE518">
        <f>RTD("tryd.rtdserver",,"COT",C518,"ULT")</f>
        <v>21.84</v>
      </c>
      <c r="AF518">
        <f>VLOOKUP($AC518,LS_Coint_BD!$B$3:$AQ$1079,AF$2)*$AD518+VLOOKUP($AC518,LS_Coint_BD!$B$3:$AQ$1079,AF$2+1)</f>
        <v>0</v>
      </c>
      <c r="AG518">
        <f>VLOOKUP($AC518,LS_Coint_BD!$B$3:$AQ$1079,AG$2)*$AD518+VLOOKUP($AC518,LS_Coint_BD!$B$3:$AQ$1079,AG$2+1)</f>
        <v>0</v>
      </c>
      <c r="AH518">
        <f>VLOOKUP($AC518,LS_Coint_BD!$B$3:$AQ$1079,AH$2)*$AD518+VLOOKUP($AC518,LS_Coint_BD!$B$3:$AQ$1079,AH$2+1)</f>
        <v>0</v>
      </c>
      <c r="AI518">
        <f>VLOOKUP($AC518,LS_Coint_BD!$B$3:$AQ$1079,AI$2)*$AD518+VLOOKUP($AC518,LS_Coint_BD!$B$3:$AQ$1079,AI$2+1)</f>
        <v>21.923302573614098</v>
      </c>
      <c r="AJ518">
        <f>VLOOKUP($AC518,LS_Coint_BD!$B$3:$AQ$1079,AJ$2)*$AD518+VLOOKUP($AC518,LS_Coint_BD!$B$3:$AQ$1079,AJ$2+1)</f>
        <v>21.957325355472921</v>
      </c>
      <c r="AK518">
        <f>VLOOKUP($AC518,LS_Coint_BD!$B$3:$AQ$1079,AK$2)*$AD518+VLOOKUP($AC518,LS_Coint_BD!$B$3:$AQ$1079,AK$2+1)</f>
        <v>21.969569129691578</v>
      </c>
      <c r="AL518">
        <f>VLOOKUP($AC518,LS_Coint_BD!$B$3:$AQ$1079,AL$2)*$AD518+VLOOKUP($AC518,LS_Coint_BD!$B$3:$AQ$1079,AL$2+1)</f>
        <v>21.957809983413675</v>
      </c>
      <c r="AM518">
        <f>VLOOKUP($AC518,LS_Coint_BD!$B$3:$AQ$1079,AM$2)*$AD518+VLOOKUP($AC518,LS_Coint_BD!$B$3:$AQ$1079,AM$2+1)</f>
        <v>23.495391748812079</v>
      </c>
      <c r="AN518">
        <f>VLOOKUP($AC518,LS_Coint_BD!$B$3:$AQ$1079,AN$2)</f>
        <v>0</v>
      </c>
      <c r="AO518">
        <f>VLOOKUP($AC518,LS_Coint_BD!$B$3:$AQ$1079,AO$2)</f>
        <v>0</v>
      </c>
      <c r="AP518">
        <f>VLOOKUP($AC518,LS_Coint_BD!$B$3:$AQ$1079,AP$2)</f>
        <v>0</v>
      </c>
      <c r="AQ518">
        <f>VLOOKUP($AC518,LS_Coint_BD!$B$3:$AQ$1079,AQ$2)</f>
        <v>1.31899940269646</v>
      </c>
      <c r="AR518">
        <f>VLOOKUP($AC518,LS_Coint_BD!$B$3:$AQ$1079,AR$2)</f>
        <v>1.2944929628758499</v>
      </c>
      <c r="AS518">
        <f>VLOOKUP($AC518,LS_Coint_BD!$B$3:$AQ$1079,AS$2)</f>
        <v>1.3320211751881199</v>
      </c>
      <c r="AT518">
        <f>VLOOKUP($AC518,LS_Coint_BD!$B$3:$AQ$1079,AT$2)</f>
        <v>1.3684725598015699</v>
      </c>
      <c r="AU518">
        <f>VLOOKUP($AC518,LS_Coint_BD!$B$3:$AQ$1079,AU$2)</f>
        <v>2.6841926460744499</v>
      </c>
      <c r="AV518">
        <f>VLOOKUP($AC518,LS_Coint_BD!$B$3:$AQ$1079,AV$2)</f>
        <v>0</v>
      </c>
      <c r="AW518">
        <f>VLOOKUP($AC518,LS_Coint_BD!$B$3:$AQ$1079,AW$2)</f>
        <v>0</v>
      </c>
      <c r="AX518">
        <f>VLOOKUP($AC518,LS_Coint_BD!$B$3:$AQ$1079,AX$2)</f>
        <v>0</v>
      </c>
      <c r="AY518">
        <f>VLOOKUP($AC518,LS_Coint_BD!$B$3:$AQ$1079,AY$2)</f>
        <v>-1.4654943925052099E-15</v>
      </c>
      <c r="AZ518">
        <f>VLOOKUP($AC518,LS_Coint_BD!$B$3:$AQ$1079,AZ$2)</f>
        <v>1.50003466438243E-15</v>
      </c>
      <c r="BA518">
        <f>VLOOKUP($AC518,LS_Coint_BD!$B$3:$AQ$1079,BA$2)</f>
        <v>-4.2632564145606E-16</v>
      </c>
      <c r="BB518">
        <f>VLOOKUP($AC518,LS_Coint_BD!$B$3:$AQ$1079,BB$2)</f>
        <v>1.9378438248002699E-16</v>
      </c>
      <c r="BC518">
        <f>VLOOKUP($AC518,LS_Coint_BD!$B$3:$AQ$1079,BC$2)</f>
        <v>3.1832314562052501E-15</v>
      </c>
      <c r="BD518">
        <f t="shared" si="351"/>
        <v>0</v>
      </c>
      <c r="BE518">
        <f t="shared" si="352"/>
        <v>0</v>
      </c>
      <c r="BF518">
        <f t="shared" si="353"/>
        <v>0</v>
      </c>
      <c r="BG518">
        <f t="shared" si="354"/>
        <v>-2.6379988053929213</v>
      </c>
      <c r="BH518">
        <f t="shared" si="355"/>
        <v>-2.5889859257516985</v>
      </c>
      <c r="BI518">
        <f t="shared" si="356"/>
        <v>-2.6640423503762403</v>
      </c>
      <c r="BJ518">
        <f t="shared" si="357"/>
        <v>-2.7369451196031398</v>
      </c>
      <c r="BK518">
        <f t="shared" si="358"/>
        <v>-5.3683852921488961</v>
      </c>
      <c r="BL518">
        <f t="shared" si="359"/>
        <v>0</v>
      </c>
      <c r="BN518" s="19" t="b">
        <f t="shared" si="343"/>
        <v>0</v>
      </c>
      <c r="BO518" s="19" t="b">
        <f t="shared" si="344"/>
        <v>0</v>
      </c>
      <c r="BP518" s="19" t="b">
        <f t="shared" si="345"/>
        <v>0</v>
      </c>
      <c r="BQ518" s="19" t="b">
        <f t="shared" si="346"/>
        <v>0</v>
      </c>
      <c r="BR518" s="19" t="b">
        <f t="shared" si="347"/>
        <v>0</v>
      </c>
      <c r="BS518" s="19" t="b">
        <f t="shared" si="348"/>
        <v>0</v>
      </c>
      <c r="BT518" s="19" t="b">
        <f t="shared" si="349"/>
        <v>0</v>
      </c>
      <c r="BU518" s="19" t="b">
        <f t="shared" si="350"/>
        <v>0</v>
      </c>
    </row>
    <row r="519" spans="2:73" x14ac:dyDescent="0.3">
      <c r="B519" s="17" t="str">
        <f>VLOOKUP($AC519,LS_Coint_BD!$B$3:$D$1079,2)</f>
        <v>HYPE3</v>
      </c>
      <c r="C519" s="87" t="str">
        <f>VLOOKUP($AC519,LS_Coint_BD!$B$3:$D$1079,3)</f>
        <v>YDUQ3</v>
      </c>
      <c r="D519" s="70">
        <f t="shared" si="360"/>
        <v>0</v>
      </c>
      <c r="E519" s="66">
        <f t="shared" si="361"/>
        <v>0</v>
      </c>
      <c r="F519" s="71">
        <f t="shared" si="362"/>
        <v>0</v>
      </c>
      <c r="G519" s="70">
        <f t="shared" si="363"/>
        <v>0</v>
      </c>
      <c r="H519" s="66">
        <f t="shared" si="364"/>
        <v>0</v>
      </c>
      <c r="I519" s="71">
        <f t="shared" si="365"/>
        <v>0</v>
      </c>
      <c r="J519" s="70">
        <f t="shared" si="366"/>
        <v>1.2070898427189434</v>
      </c>
      <c r="K519" s="66">
        <f t="shared" si="367"/>
        <v>7.1601498773488412</v>
      </c>
      <c r="L519" s="71">
        <f t="shared" si="368"/>
        <v>4.7734332515658942</v>
      </c>
      <c r="M519" s="70">
        <f t="shared" si="369"/>
        <v>0</v>
      </c>
      <c r="N519" s="66">
        <f t="shared" si="370"/>
        <v>0</v>
      </c>
      <c r="O519" s="71">
        <f t="shared" si="371"/>
        <v>0</v>
      </c>
      <c r="P519" s="70">
        <f t="shared" si="372"/>
        <v>0.70998743732272374</v>
      </c>
      <c r="Q519" s="66">
        <f t="shared" si="373"/>
        <v>7.153587588379712</v>
      </c>
      <c r="R519" s="71">
        <f t="shared" si="374"/>
        <v>4.7690583922531413</v>
      </c>
      <c r="S519" s="70">
        <f t="shared" si="375"/>
        <v>0.75272469584456303</v>
      </c>
      <c r="T519" s="66">
        <f t="shared" si="376"/>
        <v>7.0482802209218738</v>
      </c>
      <c r="U519" s="71">
        <f t="shared" si="377"/>
        <v>4.6988534806145825</v>
      </c>
      <c r="V519" s="70">
        <f t="shared" si="378"/>
        <v>0.83428556079770999</v>
      </c>
      <c r="W519" s="66">
        <f t="shared" si="379"/>
        <v>7.5020825182727107</v>
      </c>
      <c r="X519" s="71">
        <f t="shared" si="380"/>
        <v>5.0013883455151404</v>
      </c>
      <c r="Y519" s="70">
        <f t="shared" si="381"/>
        <v>-1.5283132860646447</v>
      </c>
      <c r="Z519" s="66">
        <f t="shared" si="382"/>
        <v>-13.781089128569119</v>
      </c>
      <c r="AA519" s="71">
        <f t="shared" si="383"/>
        <v>-9.187392752379413</v>
      </c>
      <c r="AB519" s="98">
        <f>SUMIF(BN519:BU519,"VERDADEIRO",BN$3:$BU518)</f>
        <v>0</v>
      </c>
      <c r="AC519" s="97">
        <f t="shared" si="384"/>
        <v>516</v>
      </c>
      <c r="AD519">
        <f>RTD("tryd.rtdserver",,"COT",B519,"ULT")</f>
        <v>33</v>
      </c>
      <c r="AE519">
        <f>RTD("tryd.rtdserver",,"COT",C519,"ULT")</f>
        <v>33.44</v>
      </c>
      <c r="AF519">
        <f>VLOOKUP($AC519,LS_Coint_BD!$B$3:$AQ$1079,AF$2)*$AD519+VLOOKUP($AC519,LS_Coint_BD!$B$3:$AQ$1079,AF$2+1)</f>
        <v>0</v>
      </c>
      <c r="AG519">
        <f>VLOOKUP($AC519,LS_Coint_BD!$B$3:$AQ$1079,AG$2)*$AD519+VLOOKUP($AC519,LS_Coint_BD!$B$3:$AQ$1079,AG$2+1)</f>
        <v>0</v>
      </c>
      <c r="AH519">
        <f>VLOOKUP($AC519,LS_Coint_BD!$B$3:$AQ$1079,AH$2)*$AD519+VLOOKUP($AC519,LS_Coint_BD!$B$3:$AQ$1079,AH$2+1)</f>
        <v>32.232910157281054</v>
      </c>
      <c r="AI519">
        <f>VLOOKUP($AC519,LS_Coint_BD!$B$3:$AQ$1079,AI$2)*$AD519+VLOOKUP($AC519,LS_Coint_BD!$B$3:$AQ$1079,AI$2+1)</f>
        <v>0</v>
      </c>
      <c r="AJ519">
        <f>VLOOKUP($AC519,LS_Coint_BD!$B$3:$AQ$1079,AJ$2)*$AD519+VLOOKUP($AC519,LS_Coint_BD!$B$3:$AQ$1079,AJ$2+1)</f>
        <v>32.730012562677274</v>
      </c>
      <c r="AK519">
        <f>VLOOKUP($AC519,LS_Coint_BD!$B$3:$AQ$1079,AK$2)*$AD519+VLOOKUP($AC519,LS_Coint_BD!$B$3:$AQ$1079,AK$2+1)</f>
        <v>32.687275304155435</v>
      </c>
      <c r="AL519">
        <f>VLOOKUP($AC519,LS_Coint_BD!$B$3:$AQ$1079,AL$2)*$AD519+VLOOKUP($AC519,LS_Coint_BD!$B$3:$AQ$1079,AL$2+1)</f>
        <v>32.605714439202288</v>
      </c>
      <c r="AM519">
        <f>VLOOKUP($AC519,LS_Coint_BD!$B$3:$AQ$1079,AM$2)*$AD519+VLOOKUP($AC519,LS_Coint_BD!$B$3:$AQ$1079,AM$2+1)</f>
        <v>34.968313286064642</v>
      </c>
      <c r="AN519">
        <f>VLOOKUP($AC519,LS_Coint_BD!$B$3:$AQ$1079,AN$2)</f>
        <v>0</v>
      </c>
      <c r="AO519">
        <f>VLOOKUP($AC519,LS_Coint_BD!$B$3:$AQ$1079,AO$2)</f>
        <v>0</v>
      </c>
      <c r="AP519">
        <f>VLOOKUP($AC519,LS_Coint_BD!$B$3:$AQ$1079,AP$2)</f>
        <v>2.3867166257829502</v>
      </c>
      <c r="AQ519">
        <f>VLOOKUP($AC519,LS_Coint_BD!$B$3:$AQ$1079,AQ$2)</f>
        <v>0</v>
      </c>
      <c r="AR519">
        <f>VLOOKUP($AC519,LS_Coint_BD!$B$3:$AQ$1079,AR$2)</f>
        <v>2.3845291961265702</v>
      </c>
      <c r="AS519">
        <f>VLOOKUP($AC519,LS_Coint_BD!$B$3:$AQ$1079,AS$2)</f>
        <v>2.3494267403072899</v>
      </c>
      <c r="AT519">
        <f>VLOOKUP($AC519,LS_Coint_BD!$B$3:$AQ$1079,AT$2)</f>
        <v>2.5006941727575702</v>
      </c>
      <c r="AU519">
        <f>VLOOKUP($AC519,LS_Coint_BD!$B$3:$AQ$1079,AU$2)</f>
        <v>4.5936963761897101</v>
      </c>
      <c r="AV519">
        <f>VLOOKUP($AC519,LS_Coint_BD!$B$3:$AQ$1079,AV$2)</f>
        <v>0</v>
      </c>
      <c r="AW519">
        <f>VLOOKUP($AC519,LS_Coint_BD!$B$3:$AQ$1079,AW$2)</f>
        <v>0</v>
      </c>
      <c r="AX519">
        <f>VLOOKUP($AC519,LS_Coint_BD!$B$3:$AQ$1079,AX$2)</f>
        <v>-5.7858479911893903E-15</v>
      </c>
      <c r="AY519">
        <f>VLOOKUP($AC519,LS_Coint_BD!$B$3:$AQ$1079,AY$2)</f>
        <v>0</v>
      </c>
      <c r="AZ519">
        <f>VLOOKUP($AC519,LS_Coint_BD!$B$3:$AQ$1079,AZ$2)</f>
        <v>1.06581410364015E-15</v>
      </c>
      <c r="BA519">
        <f>VLOOKUP($AC519,LS_Coint_BD!$B$3:$AQ$1079,BA$2)</f>
        <v>2.7000623958883799E-15</v>
      </c>
      <c r="BB519">
        <f>VLOOKUP($AC519,LS_Coint_BD!$B$3:$AQ$1079,BB$2)</f>
        <v>1.2918958832001801E-16</v>
      </c>
      <c r="BC519">
        <f>VLOOKUP($AC519,LS_Coint_BD!$B$3:$AQ$1079,BC$2)</f>
        <v>6.3664629124105002E-15</v>
      </c>
      <c r="BD519">
        <f t="shared" si="351"/>
        <v>0</v>
      </c>
      <c r="BE519">
        <f t="shared" si="352"/>
        <v>0</v>
      </c>
      <c r="BF519">
        <f t="shared" si="353"/>
        <v>4.7734332515658942</v>
      </c>
      <c r="BG519">
        <f t="shared" si="354"/>
        <v>0</v>
      </c>
      <c r="BH519">
        <f t="shared" si="355"/>
        <v>4.7690583922531413</v>
      </c>
      <c r="BI519">
        <f t="shared" si="356"/>
        <v>4.6988534806145825</v>
      </c>
      <c r="BJ519">
        <f t="shared" si="357"/>
        <v>5.0013883455151404</v>
      </c>
      <c r="BK519">
        <f t="shared" si="358"/>
        <v>-9.187392752379413</v>
      </c>
      <c r="BL519">
        <f t="shared" si="359"/>
        <v>0</v>
      </c>
      <c r="BN519" s="30" t="b">
        <f t="shared" si="343"/>
        <v>0</v>
      </c>
      <c r="BO519" s="30" t="b">
        <f t="shared" si="344"/>
        <v>0</v>
      </c>
      <c r="BP519" s="30" t="b">
        <f t="shared" si="345"/>
        <v>0</v>
      </c>
      <c r="BQ519" s="30" t="b">
        <f t="shared" si="346"/>
        <v>0</v>
      </c>
      <c r="BR519" s="30" t="b">
        <f t="shared" si="347"/>
        <v>0</v>
      </c>
      <c r="BS519" s="30" t="b">
        <f t="shared" si="348"/>
        <v>0</v>
      </c>
      <c r="BT519" s="30" t="b">
        <f t="shared" si="349"/>
        <v>0</v>
      </c>
      <c r="BU519" s="30" t="b">
        <f t="shared" si="350"/>
        <v>0</v>
      </c>
    </row>
    <row r="520" spans="2:73" x14ac:dyDescent="0.3">
      <c r="B520" s="17" t="str">
        <f>VLOOKUP($AC520,LS_Coint_BD!$B$3:$D$1079,2)</f>
        <v>IGTA3</v>
      </c>
      <c r="C520" s="87" t="str">
        <f>VLOOKUP($AC520,LS_Coint_BD!$B$3:$D$1079,3)</f>
        <v>CRFB3</v>
      </c>
      <c r="D520" s="68">
        <f t="shared" si="360"/>
        <v>-0.34008137150945572</v>
      </c>
      <c r="E520" s="65">
        <f t="shared" si="361"/>
        <v>-2.0253632844908425</v>
      </c>
      <c r="F520" s="69">
        <f t="shared" si="362"/>
        <v>-1.3502421896605616</v>
      </c>
      <c r="G520" s="68">
        <f t="shared" si="363"/>
        <v>-0.34060198545089193</v>
      </c>
      <c r="H520" s="65">
        <f t="shared" si="364"/>
        <v>-1.9845097063685286</v>
      </c>
      <c r="I520" s="69">
        <f t="shared" si="365"/>
        <v>-1.3230064709123524</v>
      </c>
      <c r="J520" s="68">
        <f t="shared" si="366"/>
        <v>-0.46595629871164945</v>
      </c>
      <c r="K520" s="65">
        <f t="shared" si="367"/>
        <v>-2.3183301072323896</v>
      </c>
      <c r="L520" s="69">
        <f t="shared" si="368"/>
        <v>-1.5455534048215931</v>
      </c>
      <c r="M520" s="68">
        <f t="shared" si="369"/>
        <v>-0.40018602227389266</v>
      </c>
      <c r="N520" s="65">
        <f t="shared" si="370"/>
        <v>-2.3000026264421596</v>
      </c>
      <c r="O520" s="69">
        <f t="shared" si="371"/>
        <v>-1.5333350842947731</v>
      </c>
      <c r="P520" s="68">
        <f t="shared" si="372"/>
        <v>-0.19052751372078802</v>
      </c>
      <c r="Q520" s="65">
        <f t="shared" si="373"/>
        <v>-3.0146943085630511</v>
      </c>
      <c r="R520" s="69">
        <f t="shared" si="374"/>
        <v>-2.0097962057087009</v>
      </c>
      <c r="S520" s="68">
        <f t="shared" si="375"/>
        <v>0</v>
      </c>
      <c r="T520" s="65">
        <f t="shared" si="376"/>
        <v>0</v>
      </c>
      <c r="U520" s="69">
        <f t="shared" si="377"/>
        <v>0</v>
      </c>
      <c r="V520" s="68">
        <f t="shared" si="378"/>
        <v>-0.24752478165819269</v>
      </c>
      <c r="W520" s="65">
        <f t="shared" si="379"/>
        <v>-3.047026841170168</v>
      </c>
      <c r="X520" s="69">
        <f t="shared" si="380"/>
        <v>-2.0313512274467787</v>
      </c>
      <c r="Y520" s="68">
        <f t="shared" si="381"/>
        <v>0</v>
      </c>
      <c r="Z520" s="65">
        <f t="shared" si="382"/>
        <v>0</v>
      </c>
      <c r="AA520" s="69">
        <f t="shared" si="383"/>
        <v>0</v>
      </c>
      <c r="AB520" s="98">
        <f>SUMIF(BN520:BU520,"VERDADEIRO",BN$3:$BU519)</f>
        <v>0</v>
      </c>
      <c r="AC520" s="97">
        <f t="shared" si="384"/>
        <v>517</v>
      </c>
      <c r="AD520">
        <f>RTD("tryd.rtdserver",,"COT",B520,"ULT")</f>
        <v>35.19</v>
      </c>
      <c r="AE520">
        <f>RTD("tryd.rtdserver",,"COT",C520,"ULT")</f>
        <v>19.52</v>
      </c>
      <c r="AF520">
        <f>VLOOKUP($AC520,LS_Coint_BD!$B$3:$AQ$1079,AF$2)*$AD520+VLOOKUP($AC520,LS_Coint_BD!$B$3:$AQ$1079,AF$2+1)</f>
        <v>19.860081371509455</v>
      </c>
      <c r="AG520">
        <f>VLOOKUP($AC520,LS_Coint_BD!$B$3:$AQ$1079,AG$2)*$AD520+VLOOKUP($AC520,LS_Coint_BD!$B$3:$AQ$1079,AG$2+1)</f>
        <v>19.860601985450892</v>
      </c>
      <c r="AH520">
        <f>VLOOKUP($AC520,LS_Coint_BD!$B$3:$AQ$1079,AH$2)*$AD520+VLOOKUP($AC520,LS_Coint_BD!$B$3:$AQ$1079,AH$2+1)</f>
        <v>19.985956298711649</v>
      </c>
      <c r="AI520">
        <f>VLOOKUP($AC520,LS_Coint_BD!$B$3:$AQ$1079,AI$2)*$AD520+VLOOKUP($AC520,LS_Coint_BD!$B$3:$AQ$1079,AI$2+1)</f>
        <v>19.920186022273892</v>
      </c>
      <c r="AJ520">
        <f>VLOOKUP($AC520,LS_Coint_BD!$B$3:$AQ$1079,AJ$2)*$AD520+VLOOKUP($AC520,LS_Coint_BD!$B$3:$AQ$1079,AJ$2+1)</f>
        <v>19.710527513720788</v>
      </c>
      <c r="AK520">
        <f>VLOOKUP($AC520,LS_Coint_BD!$B$3:$AQ$1079,AK$2)*$AD520+VLOOKUP($AC520,LS_Coint_BD!$B$3:$AQ$1079,AK$2+1)</f>
        <v>0</v>
      </c>
      <c r="AL520">
        <f>VLOOKUP($AC520,LS_Coint_BD!$B$3:$AQ$1079,AL$2)*$AD520+VLOOKUP($AC520,LS_Coint_BD!$B$3:$AQ$1079,AL$2+1)</f>
        <v>19.767524781658192</v>
      </c>
      <c r="AM520">
        <f>VLOOKUP($AC520,LS_Coint_BD!$B$3:$AQ$1079,AM$2)*$AD520+VLOOKUP($AC520,LS_Coint_BD!$B$3:$AQ$1079,AM$2+1)</f>
        <v>0</v>
      </c>
      <c r="AN520">
        <f>VLOOKUP($AC520,LS_Coint_BD!$B$3:$AQ$1079,AN$2)</f>
        <v>0.67512109483028104</v>
      </c>
      <c r="AO520">
        <f>VLOOKUP($AC520,LS_Coint_BD!$B$3:$AQ$1079,AO$2)</f>
        <v>0.66150323545617695</v>
      </c>
      <c r="AP520">
        <f>VLOOKUP($AC520,LS_Coint_BD!$B$3:$AQ$1079,AP$2)</f>
        <v>0.77277670241079599</v>
      </c>
      <c r="AQ520">
        <f>VLOOKUP($AC520,LS_Coint_BD!$B$3:$AQ$1079,AQ$2)</f>
        <v>0.76666754214738597</v>
      </c>
      <c r="AR520">
        <f>VLOOKUP($AC520,LS_Coint_BD!$B$3:$AQ$1079,AR$2)</f>
        <v>1.00489810285435</v>
      </c>
      <c r="AS520">
        <f>VLOOKUP($AC520,LS_Coint_BD!$B$3:$AQ$1079,AS$2)</f>
        <v>0</v>
      </c>
      <c r="AT520">
        <f>VLOOKUP($AC520,LS_Coint_BD!$B$3:$AQ$1079,AT$2)</f>
        <v>1.01567561372339</v>
      </c>
      <c r="AU520">
        <f>VLOOKUP($AC520,LS_Coint_BD!$B$3:$AQ$1079,AU$2)</f>
        <v>0</v>
      </c>
      <c r="AV520">
        <f>VLOOKUP($AC520,LS_Coint_BD!$B$3:$AQ$1079,AV$2)</f>
        <v>4.6185277824406504E-16</v>
      </c>
      <c r="AW520">
        <f>VLOOKUP($AC520,LS_Coint_BD!$B$3:$AQ$1079,AW$2)</f>
        <v>1.6283271027835599E-15</v>
      </c>
      <c r="AX520">
        <f>VLOOKUP($AC520,LS_Coint_BD!$B$3:$AQ$1079,AX$2)</f>
        <v>-1.0150610510858599E-15</v>
      </c>
      <c r="AY520">
        <f>VLOOKUP($AC520,LS_Coint_BD!$B$3:$AQ$1079,AY$2)</f>
        <v>-1.17683640610267E-15</v>
      </c>
      <c r="AZ520">
        <f>VLOOKUP($AC520,LS_Coint_BD!$B$3:$AQ$1079,AZ$2)</f>
        <v>-1.02633950720903E-15</v>
      </c>
      <c r="BA520">
        <f>VLOOKUP($AC520,LS_Coint_BD!$B$3:$AQ$1079,BA$2)</f>
        <v>0</v>
      </c>
      <c r="BB520">
        <f>VLOOKUP($AC520,LS_Coint_BD!$B$3:$AQ$1079,BB$2)</f>
        <v>1.4533828686002099E-15</v>
      </c>
      <c r="BC520">
        <f>VLOOKUP($AC520,LS_Coint_BD!$B$3:$AQ$1079,BC$2)</f>
        <v>0</v>
      </c>
      <c r="BD520">
        <f t="shared" si="351"/>
        <v>-1.3502421896605616</v>
      </c>
      <c r="BE520">
        <f t="shared" si="352"/>
        <v>-1.3230064709123524</v>
      </c>
      <c r="BF520">
        <f t="shared" si="353"/>
        <v>-1.5455534048215931</v>
      </c>
      <c r="BG520">
        <f t="shared" si="354"/>
        <v>-1.5333350842947731</v>
      </c>
      <c r="BH520">
        <f t="shared" si="355"/>
        <v>-2.0097962057087009</v>
      </c>
      <c r="BI520">
        <f t="shared" si="356"/>
        <v>0</v>
      </c>
      <c r="BJ520">
        <f t="shared" si="357"/>
        <v>-2.0313512274467787</v>
      </c>
      <c r="BK520">
        <f t="shared" si="358"/>
        <v>0</v>
      </c>
      <c r="BL520">
        <f t="shared" si="359"/>
        <v>-1.3502421896605608</v>
      </c>
      <c r="BN520" s="19" t="b">
        <f t="shared" si="343"/>
        <v>0</v>
      </c>
      <c r="BO520" s="19" t="b">
        <f t="shared" si="344"/>
        <v>0</v>
      </c>
      <c r="BP520" s="19" t="b">
        <f t="shared" si="345"/>
        <v>0</v>
      </c>
      <c r="BQ520" s="19" t="b">
        <f t="shared" si="346"/>
        <v>0</v>
      </c>
      <c r="BR520" s="19" t="b">
        <f t="shared" si="347"/>
        <v>0</v>
      </c>
      <c r="BS520" s="19" t="b">
        <f t="shared" si="348"/>
        <v>0</v>
      </c>
      <c r="BT520" s="19" t="b">
        <f t="shared" si="349"/>
        <v>0</v>
      </c>
      <c r="BU520" s="19" t="b">
        <f t="shared" si="350"/>
        <v>0</v>
      </c>
    </row>
    <row r="521" spans="2:73" x14ac:dyDescent="0.3">
      <c r="B521" s="17" t="str">
        <f>VLOOKUP($AC521,LS_Coint_BD!$B$3:$D$1079,2)</f>
        <v>IGTA3</v>
      </c>
      <c r="C521" s="87" t="str">
        <f>VLOOKUP($AC521,LS_Coint_BD!$B$3:$D$1079,3)</f>
        <v>EZTC3</v>
      </c>
      <c r="D521" s="70">
        <f t="shared" si="360"/>
        <v>-1.5434512102823632</v>
      </c>
      <c r="E521" s="66">
        <f t="shared" si="361"/>
        <v>-3.7978831453482655</v>
      </c>
      <c r="F521" s="71">
        <f t="shared" si="362"/>
        <v>-2.5319220968988438</v>
      </c>
      <c r="G521" s="70">
        <f t="shared" si="363"/>
        <v>-1.5673983003098471</v>
      </c>
      <c r="H521" s="66">
        <f t="shared" si="364"/>
        <v>-3.8252316812468434</v>
      </c>
      <c r="I521" s="71">
        <f t="shared" si="365"/>
        <v>-2.5501544541645624</v>
      </c>
      <c r="J521" s="70">
        <f t="shared" si="366"/>
        <v>-1.6535150638979772</v>
      </c>
      <c r="K521" s="66">
        <f t="shared" si="367"/>
        <v>-3.7959337486121161</v>
      </c>
      <c r="L521" s="71">
        <f t="shared" si="368"/>
        <v>-2.5306224990747439</v>
      </c>
      <c r="M521" s="70">
        <f t="shared" si="369"/>
        <v>-1.7105298374213191</v>
      </c>
      <c r="N521" s="66">
        <f t="shared" si="370"/>
        <v>-4.0797510528095939</v>
      </c>
      <c r="O521" s="71">
        <f t="shared" si="371"/>
        <v>-2.7198340352063961</v>
      </c>
      <c r="P521" s="70">
        <f t="shared" si="372"/>
        <v>-1.2374339431541728</v>
      </c>
      <c r="Q521" s="66">
        <f t="shared" si="373"/>
        <v>-6.477883762808748</v>
      </c>
      <c r="R521" s="71">
        <f t="shared" si="374"/>
        <v>-4.3185891752058323</v>
      </c>
      <c r="S521" s="70">
        <f t="shared" si="375"/>
        <v>-0.88325912052670219</v>
      </c>
      <c r="T521" s="66">
        <f t="shared" si="376"/>
        <v>-8.0707345089395357</v>
      </c>
      <c r="U521" s="71">
        <f t="shared" si="377"/>
        <v>-5.3804896726263571</v>
      </c>
      <c r="V521" s="70">
        <f t="shared" si="378"/>
        <v>-0.69326281856117333</v>
      </c>
      <c r="W521" s="66">
        <f t="shared" si="379"/>
        <v>-8.4627008240193895</v>
      </c>
      <c r="X521" s="71">
        <f t="shared" si="380"/>
        <v>-5.64180054934626</v>
      </c>
      <c r="Y521" s="70">
        <f t="shared" si="381"/>
        <v>0</v>
      </c>
      <c r="Z521" s="66">
        <f t="shared" si="382"/>
        <v>0</v>
      </c>
      <c r="AA521" s="71">
        <f t="shared" si="383"/>
        <v>0</v>
      </c>
      <c r="AB521" s="98">
        <f>SUMIF(BN521:BU521,"VERDADEIRO",BN$3:$BU520)</f>
        <v>0</v>
      </c>
      <c r="AC521" s="97">
        <f t="shared" si="384"/>
        <v>518</v>
      </c>
      <c r="AD521">
        <f>RTD("tryd.rtdserver",,"COT",B521,"ULT")</f>
        <v>35.19</v>
      </c>
      <c r="AE521">
        <f>RTD("tryd.rtdserver",,"COT",C521,"ULT")</f>
        <v>38.200000000000003</v>
      </c>
      <c r="AF521">
        <f>VLOOKUP($AC521,LS_Coint_BD!$B$3:$AQ$1079,AF$2)*$AD521+VLOOKUP($AC521,LS_Coint_BD!$B$3:$AQ$1079,AF$2+1)</f>
        <v>39.743451210282366</v>
      </c>
      <c r="AG521">
        <f>VLOOKUP($AC521,LS_Coint_BD!$B$3:$AQ$1079,AG$2)*$AD521+VLOOKUP($AC521,LS_Coint_BD!$B$3:$AQ$1079,AG$2+1)</f>
        <v>39.76739830030985</v>
      </c>
      <c r="AH521">
        <f>VLOOKUP($AC521,LS_Coint_BD!$B$3:$AQ$1079,AH$2)*$AD521+VLOOKUP($AC521,LS_Coint_BD!$B$3:$AQ$1079,AH$2+1)</f>
        <v>39.85351506389798</v>
      </c>
      <c r="AI521">
        <f>VLOOKUP($AC521,LS_Coint_BD!$B$3:$AQ$1079,AI$2)*$AD521+VLOOKUP($AC521,LS_Coint_BD!$B$3:$AQ$1079,AI$2+1)</f>
        <v>39.910529837421322</v>
      </c>
      <c r="AJ521">
        <f>VLOOKUP($AC521,LS_Coint_BD!$B$3:$AQ$1079,AJ$2)*$AD521+VLOOKUP($AC521,LS_Coint_BD!$B$3:$AQ$1079,AJ$2+1)</f>
        <v>39.437433943154176</v>
      </c>
      <c r="AK521">
        <f>VLOOKUP($AC521,LS_Coint_BD!$B$3:$AQ$1079,AK$2)*$AD521+VLOOKUP($AC521,LS_Coint_BD!$B$3:$AQ$1079,AK$2+1)</f>
        <v>39.083259120526705</v>
      </c>
      <c r="AL521">
        <f>VLOOKUP($AC521,LS_Coint_BD!$B$3:$AQ$1079,AL$2)*$AD521+VLOOKUP($AC521,LS_Coint_BD!$B$3:$AQ$1079,AL$2+1)</f>
        <v>38.893262818561176</v>
      </c>
      <c r="AM521">
        <f>VLOOKUP($AC521,LS_Coint_BD!$B$3:$AQ$1079,AM$2)*$AD521+VLOOKUP($AC521,LS_Coint_BD!$B$3:$AQ$1079,AM$2+1)</f>
        <v>0</v>
      </c>
      <c r="AN521">
        <f>VLOOKUP($AC521,LS_Coint_BD!$B$3:$AQ$1079,AN$2)</f>
        <v>1.2659610484494199</v>
      </c>
      <c r="AO521">
        <f>VLOOKUP($AC521,LS_Coint_BD!$B$3:$AQ$1079,AO$2)</f>
        <v>1.2750772270822801</v>
      </c>
      <c r="AP521">
        <f>VLOOKUP($AC521,LS_Coint_BD!$B$3:$AQ$1079,AP$2)</f>
        <v>1.26531124953737</v>
      </c>
      <c r="AQ521">
        <f>VLOOKUP($AC521,LS_Coint_BD!$B$3:$AQ$1079,AQ$2)</f>
        <v>1.3599170176032001</v>
      </c>
      <c r="AR521">
        <f>VLOOKUP($AC521,LS_Coint_BD!$B$3:$AQ$1079,AR$2)</f>
        <v>2.1592945876029201</v>
      </c>
      <c r="AS521">
        <f>VLOOKUP($AC521,LS_Coint_BD!$B$3:$AQ$1079,AS$2)</f>
        <v>2.6902448363131799</v>
      </c>
      <c r="AT521">
        <f>VLOOKUP($AC521,LS_Coint_BD!$B$3:$AQ$1079,AT$2)</f>
        <v>2.82090027467313</v>
      </c>
      <c r="AU521">
        <f>VLOOKUP($AC521,LS_Coint_BD!$B$3:$AQ$1079,AU$2)</f>
        <v>0</v>
      </c>
      <c r="AV521">
        <f>VLOOKUP($AC521,LS_Coint_BD!$B$3:$AQ$1079,AV$2)</f>
        <v>-3.8369307731045397E-15</v>
      </c>
      <c r="AW521">
        <f>VLOOKUP($AC521,LS_Coint_BD!$B$3:$AQ$1079,AW$2)</f>
        <v>-2.0132044179869501E-15</v>
      </c>
      <c r="AX521">
        <f>VLOOKUP($AC521,LS_Coint_BD!$B$3:$AQ$1079,AX$2)</f>
        <v>-3.8064789415719596E-15</v>
      </c>
      <c r="AY521">
        <f>VLOOKUP($AC521,LS_Coint_BD!$B$3:$AQ$1079,AY$2)</f>
        <v>4.0412118096355696E-15</v>
      </c>
      <c r="AZ521">
        <f>VLOOKUP($AC521,LS_Coint_BD!$B$3:$AQ$1079,AZ$2)</f>
        <v>7.6975463040677499E-15</v>
      </c>
      <c r="BA521">
        <f>VLOOKUP($AC521,LS_Coint_BD!$B$3:$AQ$1079,BA$2)</f>
        <v>2.3447910280083299E-15</v>
      </c>
      <c r="BB521">
        <f>VLOOKUP($AC521,LS_Coint_BD!$B$3:$AQ$1079,BB$2)</f>
        <v>-3.8756876496005502E-16</v>
      </c>
      <c r="BC521">
        <f>VLOOKUP($AC521,LS_Coint_BD!$B$3:$AQ$1079,BC$2)</f>
        <v>0</v>
      </c>
      <c r="BD521">
        <f t="shared" si="351"/>
        <v>-2.5319220968988438</v>
      </c>
      <c r="BE521">
        <f t="shared" si="352"/>
        <v>-2.5501544541645624</v>
      </c>
      <c r="BF521">
        <f t="shared" si="353"/>
        <v>-2.5306224990747439</v>
      </c>
      <c r="BG521">
        <f t="shared" si="354"/>
        <v>-2.7198340352063961</v>
      </c>
      <c r="BH521">
        <f t="shared" si="355"/>
        <v>-4.3185891752058323</v>
      </c>
      <c r="BI521">
        <f t="shared" si="356"/>
        <v>-5.3804896726263571</v>
      </c>
      <c r="BJ521">
        <f t="shared" si="357"/>
        <v>-5.64180054934626</v>
      </c>
      <c r="BK521">
        <f t="shared" si="358"/>
        <v>0</v>
      </c>
      <c r="BL521">
        <f t="shared" si="359"/>
        <v>-2.5319220968988514</v>
      </c>
      <c r="BN521" s="30" t="b">
        <f t="shared" si="343"/>
        <v>0</v>
      </c>
      <c r="BO521" s="30" t="b">
        <f t="shared" si="344"/>
        <v>0</v>
      </c>
      <c r="BP521" s="30" t="b">
        <f t="shared" si="345"/>
        <v>0</v>
      </c>
      <c r="BQ521" s="30" t="b">
        <f t="shared" si="346"/>
        <v>0</v>
      </c>
      <c r="BR521" s="30" t="b">
        <f t="shared" si="347"/>
        <v>0</v>
      </c>
      <c r="BS521" s="30" t="b">
        <f t="shared" si="348"/>
        <v>0</v>
      </c>
      <c r="BT521" s="30" t="b">
        <f t="shared" si="349"/>
        <v>0</v>
      </c>
      <c r="BU521" s="30" t="b">
        <f t="shared" si="350"/>
        <v>0</v>
      </c>
    </row>
    <row r="522" spans="2:73" x14ac:dyDescent="0.3">
      <c r="B522" s="17" t="str">
        <f>VLOOKUP($AC522,LS_Coint_BD!$B$3:$D$1079,2)</f>
        <v>IGTA3</v>
      </c>
      <c r="C522" s="87" t="str">
        <f>VLOOKUP($AC522,LS_Coint_BD!$B$3:$D$1079,3)</f>
        <v>LREN3</v>
      </c>
      <c r="D522" s="68">
        <f t="shared" si="360"/>
        <v>0</v>
      </c>
      <c r="E522" s="65">
        <f t="shared" si="361"/>
        <v>0</v>
      </c>
      <c r="F522" s="69">
        <f t="shared" si="362"/>
        <v>0</v>
      </c>
      <c r="G522" s="68">
        <f t="shared" si="363"/>
        <v>0</v>
      </c>
      <c r="H522" s="65">
        <f t="shared" si="364"/>
        <v>0</v>
      </c>
      <c r="I522" s="69">
        <f t="shared" si="365"/>
        <v>0</v>
      </c>
      <c r="J522" s="68">
        <f t="shared" si="366"/>
        <v>-1.9396215227723062</v>
      </c>
      <c r="K522" s="65">
        <f t="shared" si="367"/>
        <v>-4.7905635466847727</v>
      </c>
      <c r="L522" s="69">
        <f t="shared" si="368"/>
        <v>-3.1937090311231815</v>
      </c>
      <c r="M522" s="68">
        <f t="shared" si="369"/>
        <v>-1.8560113778671123</v>
      </c>
      <c r="N522" s="65">
        <f t="shared" si="370"/>
        <v>-4.5866488063757673</v>
      </c>
      <c r="O522" s="69">
        <f t="shared" si="371"/>
        <v>-3.0577658709171782</v>
      </c>
      <c r="P522" s="68">
        <f t="shared" si="372"/>
        <v>-1.7362709293329814</v>
      </c>
      <c r="Q522" s="65">
        <f t="shared" si="373"/>
        <v>-4.7947022611675116</v>
      </c>
      <c r="R522" s="69">
        <f t="shared" si="374"/>
        <v>-3.1964681741116743</v>
      </c>
      <c r="S522" s="68">
        <f t="shared" si="375"/>
        <v>-1.5838103085962629</v>
      </c>
      <c r="T522" s="65">
        <f t="shared" si="376"/>
        <v>-5.1614912122798255</v>
      </c>
      <c r="U522" s="69">
        <f t="shared" si="377"/>
        <v>-3.4409941415198837</v>
      </c>
      <c r="V522" s="68">
        <f t="shared" si="378"/>
        <v>-1.3761993346880246</v>
      </c>
      <c r="W522" s="65">
        <f t="shared" si="379"/>
        <v>-6.1220019329036663</v>
      </c>
      <c r="X522" s="69">
        <f t="shared" si="380"/>
        <v>-4.0813346219357776</v>
      </c>
      <c r="Y522" s="68">
        <f t="shared" si="381"/>
        <v>-0.81434688430081081</v>
      </c>
      <c r="Z522" s="65">
        <f t="shared" si="382"/>
        <v>-6.6342922847651735</v>
      </c>
      <c r="AA522" s="69">
        <f t="shared" si="383"/>
        <v>-4.4228615231767821</v>
      </c>
      <c r="AB522" s="98">
        <f>SUMIF(BN522:BU522,"VERDADEIRO",BN$3:$BU521)</f>
        <v>0</v>
      </c>
      <c r="AC522" s="97">
        <f t="shared" si="384"/>
        <v>519</v>
      </c>
      <c r="AD522">
        <f>RTD("tryd.rtdserver",,"COT",B522,"ULT")</f>
        <v>35.19</v>
      </c>
      <c r="AE522">
        <f>RTD("tryd.rtdserver",,"COT",C522,"ULT")</f>
        <v>41.01</v>
      </c>
      <c r="AF522">
        <f>VLOOKUP($AC522,LS_Coint_BD!$B$3:$AQ$1079,AF$2)*$AD522+VLOOKUP($AC522,LS_Coint_BD!$B$3:$AQ$1079,AF$2+1)</f>
        <v>0</v>
      </c>
      <c r="AG522">
        <f>VLOOKUP($AC522,LS_Coint_BD!$B$3:$AQ$1079,AG$2)*$AD522+VLOOKUP($AC522,LS_Coint_BD!$B$3:$AQ$1079,AG$2+1)</f>
        <v>0</v>
      </c>
      <c r="AH522">
        <f>VLOOKUP($AC522,LS_Coint_BD!$B$3:$AQ$1079,AH$2)*$AD522+VLOOKUP($AC522,LS_Coint_BD!$B$3:$AQ$1079,AH$2+1)</f>
        <v>42.949621522772304</v>
      </c>
      <c r="AI522">
        <f>VLOOKUP($AC522,LS_Coint_BD!$B$3:$AQ$1079,AI$2)*$AD522+VLOOKUP($AC522,LS_Coint_BD!$B$3:$AQ$1079,AI$2+1)</f>
        <v>42.86601137786711</v>
      </c>
      <c r="AJ522">
        <f>VLOOKUP($AC522,LS_Coint_BD!$B$3:$AQ$1079,AJ$2)*$AD522+VLOOKUP($AC522,LS_Coint_BD!$B$3:$AQ$1079,AJ$2+1)</f>
        <v>42.746270929332979</v>
      </c>
      <c r="AK522">
        <f>VLOOKUP($AC522,LS_Coint_BD!$B$3:$AQ$1079,AK$2)*$AD522+VLOOKUP($AC522,LS_Coint_BD!$B$3:$AQ$1079,AK$2+1)</f>
        <v>42.593810308596261</v>
      </c>
      <c r="AL522">
        <f>VLOOKUP($AC522,LS_Coint_BD!$B$3:$AQ$1079,AL$2)*$AD522+VLOOKUP($AC522,LS_Coint_BD!$B$3:$AQ$1079,AL$2+1)</f>
        <v>42.386199334688023</v>
      </c>
      <c r="AM522">
        <f>VLOOKUP($AC522,LS_Coint_BD!$B$3:$AQ$1079,AM$2)*$AD522+VLOOKUP($AC522,LS_Coint_BD!$B$3:$AQ$1079,AM$2+1)</f>
        <v>41.824346884300809</v>
      </c>
      <c r="AN522">
        <f>VLOOKUP($AC522,LS_Coint_BD!$B$3:$AQ$1079,AN$2)</f>
        <v>0</v>
      </c>
      <c r="AO522">
        <f>VLOOKUP($AC522,LS_Coint_BD!$B$3:$AQ$1079,AO$2)</f>
        <v>0</v>
      </c>
      <c r="AP522">
        <f>VLOOKUP($AC522,LS_Coint_BD!$B$3:$AQ$1079,AP$2)</f>
        <v>1.5968545155615901</v>
      </c>
      <c r="AQ522">
        <f>VLOOKUP($AC522,LS_Coint_BD!$B$3:$AQ$1079,AQ$2)</f>
        <v>1.52888293545859</v>
      </c>
      <c r="AR522">
        <f>VLOOKUP($AC522,LS_Coint_BD!$B$3:$AQ$1079,AR$2)</f>
        <v>1.59823408705584</v>
      </c>
      <c r="AS522">
        <f>VLOOKUP($AC522,LS_Coint_BD!$B$3:$AQ$1079,AS$2)</f>
        <v>1.7204970707599401</v>
      </c>
      <c r="AT522">
        <f>VLOOKUP($AC522,LS_Coint_BD!$B$3:$AQ$1079,AT$2)</f>
        <v>2.0406673109678901</v>
      </c>
      <c r="AU522">
        <f>VLOOKUP($AC522,LS_Coint_BD!$B$3:$AQ$1079,AU$2)</f>
        <v>2.2114307615883901</v>
      </c>
      <c r="AV522">
        <f>VLOOKUP($AC522,LS_Coint_BD!$B$3:$AQ$1079,AV$2)</f>
        <v>0</v>
      </c>
      <c r="AW522">
        <f>VLOOKUP($AC522,LS_Coint_BD!$B$3:$AQ$1079,AW$2)</f>
        <v>0</v>
      </c>
      <c r="AX522">
        <f>VLOOKUP($AC522,LS_Coint_BD!$B$3:$AQ$1079,AX$2)</f>
        <v>-1.47183852407449E-15</v>
      </c>
      <c r="AY522">
        <f>VLOOKUP($AC522,LS_Coint_BD!$B$3:$AQ$1079,AY$2)</f>
        <v>1.73194791841524E-15</v>
      </c>
      <c r="AZ522">
        <f>VLOOKUP($AC522,LS_Coint_BD!$B$3:$AQ$1079,AZ$2)</f>
        <v>5.9211894646675002E-15</v>
      </c>
      <c r="BA522">
        <f>VLOOKUP($AC522,LS_Coint_BD!$B$3:$AQ$1079,BA$2)</f>
        <v>-3.3395508580724699E-15</v>
      </c>
      <c r="BB522">
        <f>VLOOKUP($AC522,LS_Coint_BD!$B$3:$AQ$1079,BB$2)</f>
        <v>2.4546021780803501E-15</v>
      </c>
      <c r="BC522">
        <f>VLOOKUP($AC522,LS_Coint_BD!$B$3:$AQ$1079,BC$2)</f>
        <v>-2.1600499167107002E-15</v>
      </c>
      <c r="BD522">
        <f t="shared" si="351"/>
        <v>0</v>
      </c>
      <c r="BE522">
        <f t="shared" si="352"/>
        <v>0</v>
      </c>
      <c r="BF522">
        <f t="shared" si="353"/>
        <v>-3.1937090311231815</v>
      </c>
      <c r="BG522">
        <f t="shared" si="354"/>
        <v>-3.0577658709171782</v>
      </c>
      <c r="BH522">
        <f t="shared" si="355"/>
        <v>-3.1964681741116743</v>
      </c>
      <c r="BI522">
        <f t="shared" si="356"/>
        <v>-3.4409941415198837</v>
      </c>
      <c r="BJ522">
        <f t="shared" si="357"/>
        <v>-4.0813346219357776</v>
      </c>
      <c r="BK522">
        <f t="shared" si="358"/>
        <v>-4.4228615231767821</v>
      </c>
      <c r="BL522">
        <f t="shared" si="359"/>
        <v>0</v>
      </c>
      <c r="BN522" s="19" t="b">
        <f t="shared" si="343"/>
        <v>0</v>
      </c>
      <c r="BO522" s="19" t="b">
        <f t="shared" si="344"/>
        <v>0</v>
      </c>
      <c r="BP522" s="19" t="b">
        <f t="shared" si="345"/>
        <v>0</v>
      </c>
      <c r="BQ522" s="19" t="b">
        <f t="shared" si="346"/>
        <v>0</v>
      </c>
      <c r="BR522" s="19" t="b">
        <f t="shared" si="347"/>
        <v>0</v>
      </c>
      <c r="BS522" s="19" t="b">
        <f t="shared" si="348"/>
        <v>0</v>
      </c>
      <c r="BT522" s="19" t="b">
        <f t="shared" si="349"/>
        <v>0</v>
      </c>
      <c r="BU522" s="19" t="b">
        <f t="shared" si="350"/>
        <v>0</v>
      </c>
    </row>
    <row r="523" spans="2:73" x14ac:dyDescent="0.3">
      <c r="B523" s="17" t="str">
        <f>VLOOKUP($AC523,LS_Coint_BD!$B$3:$D$1079,2)</f>
        <v>IGTA3</v>
      </c>
      <c r="C523" s="87" t="str">
        <f>VLOOKUP($AC523,LS_Coint_BD!$B$3:$D$1079,3)</f>
        <v>MULT3</v>
      </c>
      <c r="D523" s="70">
        <f t="shared" si="360"/>
        <v>-0.23207751668959631</v>
      </c>
      <c r="E523" s="66">
        <f t="shared" si="361"/>
        <v>-0.94500559733560252</v>
      </c>
      <c r="F523" s="71">
        <f t="shared" si="362"/>
        <v>-0.63000373155706835</v>
      </c>
      <c r="G523" s="70">
        <f t="shared" si="363"/>
        <v>-0.25357964727967186</v>
      </c>
      <c r="H523" s="66">
        <f t="shared" si="364"/>
        <v>-0.93306973605785437</v>
      </c>
      <c r="I523" s="71">
        <f t="shared" si="365"/>
        <v>-0.62204649070523621</v>
      </c>
      <c r="J523" s="70">
        <f t="shared" si="366"/>
        <v>-0.22731977132826842</v>
      </c>
      <c r="K523" s="66">
        <f t="shared" si="367"/>
        <v>-0.9312773043820366</v>
      </c>
      <c r="L523" s="71">
        <f t="shared" si="368"/>
        <v>-0.62085153625469103</v>
      </c>
      <c r="M523" s="70">
        <f t="shared" si="369"/>
        <v>-0.15744834838619681</v>
      </c>
      <c r="N523" s="66">
        <f t="shared" si="370"/>
        <v>-1.114094221837336</v>
      </c>
      <c r="O523" s="71">
        <f t="shared" si="371"/>
        <v>-0.74272948122489069</v>
      </c>
      <c r="P523" s="70">
        <f t="shared" si="372"/>
        <v>-0.1512723834670382</v>
      </c>
      <c r="Q523" s="66">
        <f t="shared" si="373"/>
        <v>-1.1316166930358971</v>
      </c>
      <c r="R523" s="71">
        <f t="shared" si="374"/>
        <v>-0.75441112869059801</v>
      </c>
      <c r="S523" s="70">
        <f t="shared" si="375"/>
        <v>-0.15817282644220043</v>
      </c>
      <c r="T523" s="66">
        <f t="shared" si="376"/>
        <v>-1.1828767424357538</v>
      </c>
      <c r="U523" s="71">
        <f t="shared" si="377"/>
        <v>-0.7885844949571692</v>
      </c>
      <c r="V523" s="70">
        <f t="shared" si="378"/>
        <v>-0.15464259073477393</v>
      </c>
      <c r="W523" s="66">
        <f t="shared" si="379"/>
        <v>-1.2487909534335588</v>
      </c>
      <c r="X523" s="71">
        <f t="shared" si="380"/>
        <v>-0.83252730228903915</v>
      </c>
      <c r="Y523" s="70">
        <f t="shared" si="381"/>
        <v>-0.16477421862115449</v>
      </c>
      <c r="Z523" s="66">
        <f t="shared" si="382"/>
        <v>-1.4243334426865957</v>
      </c>
      <c r="AA523" s="71">
        <f t="shared" si="383"/>
        <v>-0.94955562845773045</v>
      </c>
      <c r="AB523" s="98">
        <f>SUMIF(BN523:BU523,"VERDADEIRO",BN$3:$BU522)</f>
        <v>0</v>
      </c>
      <c r="AC523" s="97">
        <f t="shared" si="384"/>
        <v>520</v>
      </c>
      <c r="AD523">
        <f>RTD("tryd.rtdserver",,"COT",B523,"ULT")</f>
        <v>35.19</v>
      </c>
      <c r="AE523">
        <f>RTD("tryd.rtdserver",,"COT",C523,"ULT")</f>
        <v>21.84</v>
      </c>
      <c r="AF523">
        <f>VLOOKUP($AC523,LS_Coint_BD!$B$3:$AQ$1079,AF$2)*$AD523+VLOOKUP($AC523,LS_Coint_BD!$B$3:$AQ$1079,AF$2+1)</f>
        <v>22.072077516689596</v>
      </c>
      <c r="AG523">
        <f>VLOOKUP($AC523,LS_Coint_BD!$B$3:$AQ$1079,AG$2)*$AD523+VLOOKUP($AC523,LS_Coint_BD!$B$3:$AQ$1079,AG$2+1)</f>
        <v>22.093579647279672</v>
      </c>
      <c r="AH523">
        <f>VLOOKUP($AC523,LS_Coint_BD!$B$3:$AQ$1079,AH$2)*$AD523+VLOOKUP($AC523,LS_Coint_BD!$B$3:$AQ$1079,AH$2+1)</f>
        <v>22.067319771328268</v>
      </c>
      <c r="AI523">
        <f>VLOOKUP($AC523,LS_Coint_BD!$B$3:$AQ$1079,AI$2)*$AD523+VLOOKUP($AC523,LS_Coint_BD!$B$3:$AQ$1079,AI$2+1)</f>
        <v>21.997448348386197</v>
      </c>
      <c r="AJ523">
        <f>VLOOKUP($AC523,LS_Coint_BD!$B$3:$AQ$1079,AJ$2)*$AD523+VLOOKUP($AC523,LS_Coint_BD!$B$3:$AQ$1079,AJ$2+1)</f>
        <v>21.991272383467038</v>
      </c>
      <c r="AK523">
        <f>VLOOKUP($AC523,LS_Coint_BD!$B$3:$AQ$1079,AK$2)*$AD523+VLOOKUP($AC523,LS_Coint_BD!$B$3:$AQ$1079,AK$2+1)</f>
        <v>21.9981728264422</v>
      </c>
      <c r="AL523">
        <f>VLOOKUP($AC523,LS_Coint_BD!$B$3:$AQ$1079,AL$2)*$AD523+VLOOKUP($AC523,LS_Coint_BD!$B$3:$AQ$1079,AL$2+1)</f>
        <v>21.994642590734774</v>
      </c>
      <c r="AM523">
        <f>VLOOKUP($AC523,LS_Coint_BD!$B$3:$AQ$1079,AM$2)*$AD523+VLOOKUP($AC523,LS_Coint_BD!$B$3:$AQ$1079,AM$2+1)</f>
        <v>22.004774218621154</v>
      </c>
      <c r="AN523">
        <f>VLOOKUP($AC523,LS_Coint_BD!$B$3:$AQ$1079,AN$2)</f>
        <v>0.31500186577853301</v>
      </c>
      <c r="AO523">
        <f>VLOOKUP($AC523,LS_Coint_BD!$B$3:$AQ$1079,AO$2)</f>
        <v>0.31102324535261899</v>
      </c>
      <c r="AP523">
        <f>VLOOKUP($AC523,LS_Coint_BD!$B$3:$AQ$1079,AP$2)</f>
        <v>0.31042576812734302</v>
      </c>
      <c r="AQ523">
        <f>VLOOKUP($AC523,LS_Coint_BD!$B$3:$AQ$1079,AQ$2)</f>
        <v>0.37136474061244501</v>
      </c>
      <c r="AR523">
        <f>VLOOKUP($AC523,LS_Coint_BD!$B$3:$AQ$1079,AR$2)</f>
        <v>0.377205564345301</v>
      </c>
      <c r="AS523">
        <f>VLOOKUP($AC523,LS_Coint_BD!$B$3:$AQ$1079,AS$2)</f>
        <v>0.39429224747858499</v>
      </c>
      <c r="AT523">
        <f>VLOOKUP($AC523,LS_Coint_BD!$B$3:$AQ$1079,AT$2)</f>
        <v>0.41626365114452002</v>
      </c>
      <c r="AU523">
        <f>VLOOKUP($AC523,LS_Coint_BD!$B$3:$AQ$1079,AU$2)</f>
        <v>0.474777814228865</v>
      </c>
      <c r="AV523">
        <f>VLOOKUP($AC523,LS_Coint_BD!$B$3:$AQ$1079,AV$2)</f>
        <v>-2.3803181647963401E-15</v>
      </c>
      <c r="AW523">
        <f>VLOOKUP($AC523,LS_Coint_BD!$B$3:$AQ$1079,AW$2)</f>
        <v>1.7763568394002501E-15</v>
      </c>
      <c r="AX523">
        <f>VLOOKUP($AC523,LS_Coint_BD!$B$3:$AQ$1079,AX$2)</f>
        <v>-4.9991756765978497E-15</v>
      </c>
      <c r="AY523">
        <f>VLOOKUP($AC523,LS_Coint_BD!$B$3:$AQ$1079,AY$2)</f>
        <v>-6.6613381477509402E-16</v>
      </c>
      <c r="AZ523">
        <f>VLOOKUP($AC523,LS_Coint_BD!$B$3:$AQ$1079,AZ$2)</f>
        <v>3.9671969413272301E-15</v>
      </c>
      <c r="BA523">
        <f>VLOOKUP($AC523,LS_Coint_BD!$B$3:$AQ$1079,BA$2)</f>
        <v>7.8159700933611001E-16</v>
      </c>
      <c r="BB523">
        <f>VLOOKUP($AC523,LS_Coint_BD!$B$3:$AQ$1079,BB$2)</f>
        <v>9.2047581678012999E-16</v>
      </c>
      <c r="BC523">
        <f>VLOOKUP($AC523,LS_Coint_BD!$B$3:$AQ$1079,BC$2)</f>
        <v>-4.4053649617126201E-16</v>
      </c>
      <c r="BD523">
        <f t="shared" si="351"/>
        <v>-0.63000373155706835</v>
      </c>
      <c r="BE523">
        <f t="shared" si="352"/>
        <v>-0.62204649070523621</v>
      </c>
      <c r="BF523">
        <f t="shared" si="353"/>
        <v>-0.62085153625469103</v>
      </c>
      <c r="BG523">
        <f t="shared" si="354"/>
        <v>-0.74272948122489069</v>
      </c>
      <c r="BH523">
        <f t="shared" si="355"/>
        <v>-0.75441112869059801</v>
      </c>
      <c r="BI523">
        <f t="shared" si="356"/>
        <v>-0.7885844949571692</v>
      </c>
      <c r="BJ523">
        <f t="shared" si="357"/>
        <v>-0.83252730228903915</v>
      </c>
      <c r="BK523">
        <f t="shared" si="358"/>
        <v>-0.94955562845773045</v>
      </c>
      <c r="BL523">
        <f t="shared" si="359"/>
        <v>-0.63000373155706357</v>
      </c>
      <c r="BN523" s="30" t="b">
        <f t="shared" si="343"/>
        <v>0</v>
      </c>
      <c r="BO523" s="30" t="b">
        <f t="shared" si="344"/>
        <v>0</v>
      </c>
      <c r="BP523" s="30" t="b">
        <f t="shared" si="345"/>
        <v>0</v>
      </c>
      <c r="BQ523" s="30" t="b">
        <f t="shared" si="346"/>
        <v>0</v>
      </c>
      <c r="BR523" s="30" t="b">
        <f t="shared" si="347"/>
        <v>0</v>
      </c>
      <c r="BS523" s="30" t="b">
        <f t="shared" si="348"/>
        <v>0</v>
      </c>
      <c r="BT523" s="30" t="b">
        <f t="shared" si="349"/>
        <v>0</v>
      </c>
      <c r="BU523" s="30" t="b">
        <f t="shared" si="350"/>
        <v>0</v>
      </c>
    </row>
    <row r="524" spans="2:73" x14ac:dyDescent="0.3">
      <c r="B524" s="17" t="str">
        <f>VLOOKUP($AC524,LS_Coint_BD!$B$3:$D$1079,2)</f>
        <v>IRBR3</v>
      </c>
      <c r="C524" s="87" t="str">
        <f>VLOOKUP($AC524,LS_Coint_BD!$B$3:$D$1079,3)</f>
        <v>FLRY3</v>
      </c>
      <c r="D524" s="68">
        <f t="shared" si="360"/>
        <v>0.84104632651605016</v>
      </c>
      <c r="E524" s="65">
        <f t="shared" si="361"/>
        <v>2.2513844910819705</v>
      </c>
      <c r="F524" s="69">
        <f t="shared" si="362"/>
        <v>1.5009229940546469</v>
      </c>
      <c r="G524" s="68">
        <f t="shared" si="363"/>
        <v>1.0294550123656379</v>
      </c>
      <c r="H524" s="65">
        <f t="shared" si="364"/>
        <v>2.8809358731521546</v>
      </c>
      <c r="I524" s="69">
        <f t="shared" si="365"/>
        <v>1.9206239154347697</v>
      </c>
      <c r="J524" s="68">
        <f t="shared" si="366"/>
        <v>1.1049541496532136</v>
      </c>
      <c r="K524" s="65">
        <f t="shared" si="367"/>
        <v>2.9470350778168335</v>
      </c>
      <c r="L524" s="69">
        <f t="shared" si="368"/>
        <v>1.9646900518778889</v>
      </c>
      <c r="M524" s="68">
        <f t="shared" si="369"/>
        <v>1.1505382346192157</v>
      </c>
      <c r="N524" s="65">
        <f t="shared" si="370"/>
        <v>2.8664782777199269</v>
      </c>
      <c r="O524" s="69">
        <f t="shared" si="371"/>
        <v>1.9109855184799511</v>
      </c>
      <c r="P524" s="68">
        <f t="shared" si="372"/>
        <v>1.6943577042799127</v>
      </c>
      <c r="Q524" s="65">
        <f t="shared" si="373"/>
        <v>4.8447075632736896</v>
      </c>
      <c r="R524" s="69">
        <f t="shared" si="374"/>
        <v>3.2298050421824596</v>
      </c>
      <c r="S524" s="68">
        <f t="shared" si="375"/>
        <v>0</v>
      </c>
      <c r="T524" s="65">
        <f t="shared" si="376"/>
        <v>0</v>
      </c>
      <c r="U524" s="69">
        <f t="shared" si="377"/>
        <v>0</v>
      </c>
      <c r="V524" s="68">
        <f t="shared" si="378"/>
        <v>2.4422862270949253</v>
      </c>
      <c r="W524" s="65">
        <f t="shared" si="379"/>
        <v>7.4356868099940883</v>
      </c>
      <c r="X524" s="69">
        <f t="shared" si="380"/>
        <v>4.9571245399960588</v>
      </c>
      <c r="Y524" s="68">
        <f t="shared" si="381"/>
        <v>0</v>
      </c>
      <c r="Z524" s="65">
        <f t="shared" si="382"/>
        <v>0</v>
      </c>
      <c r="AA524" s="69">
        <f t="shared" si="383"/>
        <v>0</v>
      </c>
      <c r="AB524" s="98">
        <f>SUMIF(BN524:BU524,"VERDADEIRO",BN$3:$BU523)</f>
        <v>0</v>
      </c>
      <c r="AC524" s="97">
        <f t="shared" si="384"/>
        <v>521</v>
      </c>
      <c r="AD524">
        <f>RTD("tryd.rtdserver",,"COT",B524,"ULT")</f>
        <v>6.91</v>
      </c>
      <c r="AE524">
        <f>RTD("tryd.rtdserver",,"COT",C524,"ULT")</f>
        <v>28.16</v>
      </c>
      <c r="AF524">
        <f>VLOOKUP($AC524,LS_Coint_BD!$B$3:$AQ$1079,AF$2)*$AD524+VLOOKUP($AC524,LS_Coint_BD!$B$3:$AQ$1079,AF$2+1)</f>
        <v>27.31895367348395</v>
      </c>
      <c r="AG524">
        <f>VLOOKUP($AC524,LS_Coint_BD!$B$3:$AQ$1079,AG$2)*$AD524+VLOOKUP($AC524,LS_Coint_BD!$B$3:$AQ$1079,AG$2+1)</f>
        <v>27.130544987634362</v>
      </c>
      <c r="AH524">
        <f>VLOOKUP($AC524,LS_Coint_BD!$B$3:$AQ$1079,AH$2)*$AD524+VLOOKUP($AC524,LS_Coint_BD!$B$3:$AQ$1079,AH$2+1)</f>
        <v>27.055045850346787</v>
      </c>
      <c r="AI524">
        <f>VLOOKUP($AC524,LS_Coint_BD!$B$3:$AQ$1079,AI$2)*$AD524+VLOOKUP($AC524,LS_Coint_BD!$B$3:$AQ$1079,AI$2+1)</f>
        <v>27.009461765380784</v>
      </c>
      <c r="AJ524">
        <f>VLOOKUP($AC524,LS_Coint_BD!$B$3:$AQ$1079,AJ$2)*$AD524+VLOOKUP($AC524,LS_Coint_BD!$B$3:$AQ$1079,AJ$2+1)</f>
        <v>26.465642295720087</v>
      </c>
      <c r="AK524">
        <f>VLOOKUP($AC524,LS_Coint_BD!$B$3:$AQ$1079,AK$2)*$AD524+VLOOKUP($AC524,LS_Coint_BD!$B$3:$AQ$1079,AK$2+1)</f>
        <v>0</v>
      </c>
      <c r="AL524">
        <f>VLOOKUP($AC524,LS_Coint_BD!$B$3:$AQ$1079,AL$2)*$AD524+VLOOKUP($AC524,LS_Coint_BD!$B$3:$AQ$1079,AL$2+1)</f>
        <v>25.717713772905075</v>
      </c>
      <c r="AM524">
        <f>VLOOKUP($AC524,LS_Coint_BD!$B$3:$AQ$1079,AM$2)*$AD524+VLOOKUP($AC524,LS_Coint_BD!$B$3:$AQ$1079,AM$2+1)</f>
        <v>0</v>
      </c>
      <c r="AN524">
        <f>VLOOKUP($AC524,LS_Coint_BD!$B$3:$AQ$1079,AN$2)</f>
        <v>0.75046149702732301</v>
      </c>
      <c r="AO524">
        <f>VLOOKUP($AC524,LS_Coint_BD!$B$3:$AQ$1079,AO$2)</f>
        <v>0.96031195771738398</v>
      </c>
      <c r="AP524">
        <f>VLOOKUP($AC524,LS_Coint_BD!$B$3:$AQ$1079,AP$2)</f>
        <v>0.98234502593894601</v>
      </c>
      <c r="AQ524">
        <f>VLOOKUP($AC524,LS_Coint_BD!$B$3:$AQ$1079,AQ$2)</f>
        <v>0.95549275923997501</v>
      </c>
      <c r="AR524">
        <f>VLOOKUP($AC524,LS_Coint_BD!$B$3:$AQ$1079,AR$2)</f>
        <v>1.61490252109123</v>
      </c>
      <c r="AS524">
        <f>VLOOKUP($AC524,LS_Coint_BD!$B$3:$AQ$1079,AS$2)</f>
        <v>0</v>
      </c>
      <c r="AT524">
        <f>VLOOKUP($AC524,LS_Coint_BD!$B$3:$AQ$1079,AT$2)</f>
        <v>2.4785622699980299</v>
      </c>
      <c r="AU524">
        <f>VLOOKUP($AC524,LS_Coint_BD!$B$3:$AQ$1079,AU$2)</f>
        <v>0</v>
      </c>
      <c r="AV524">
        <f>VLOOKUP($AC524,LS_Coint_BD!$B$3:$AQ$1079,AV$2)</f>
        <v>8.8817841970012504E-16</v>
      </c>
      <c r="AW524">
        <f>VLOOKUP($AC524,LS_Coint_BD!$B$3:$AQ$1079,AW$2)</f>
        <v>1.8651746813702599E-15</v>
      </c>
      <c r="AX524">
        <f>VLOOKUP($AC524,LS_Coint_BD!$B$3:$AQ$1079,AX$2)</f>
        <v>-3.1213127320890099E-15</v>
      </c>
      <c r="AY524">
        <f>VLOOKUP($AC524,LS_Coint_BD!$B$3:$AQ$1079,AY$2)</f>
        <v>1.1546319456101601E-15</v>
      </c>
      <c r="AZ524">
        <f>VLOOKUP($AC524,LS_Coint_BD!$B$3:$AQ$1079,AZ$2)</f>
        <v>-5.5264435003563299E-16</v>
      </c>
      <c r="BA524">
        <f>VLOOKUP($AC524,LS_Coint_BD!$B$3:$AQ$1079,BA$2)</f>
        <v>0</v>
      </c>
      <c r="BB524">
        <f>VLOOKUP($AC524,LS_Coint_BD!$B$3:$AQ$1079,BB$2)</f>
        <v>-5.1675835328007303E-16</v>
      </c>
      <c r="BC524">
        <f>VLOOKUP($AC524,LS_Coint_BD!$B$3:$AQ$1079,BC$2)</f>
        <v>0</v>
      </c>
      <c r="BD524">
        <f t="shared" si="351"/>
        <v>1.5009229940546469</v>
      </c>
      <c r="BE524">
        <f t="shared" si="352"/>
        <v>1.9206239154347697</v>
      </c>
      <c r="BF524">
        <f t="shared" si="353"/>
        <v>1.9646900518778889</v>
      </c>
      <c r="BG524">
        <f t="shared" si="354"/>
        <v>1.9109855184799511</v>
      </c>
      <c r="BH524">
        <f t="shared" si="355"/>
        <v>3.2298050421824596</v>
      </c>
      <c r="BI524">
        <f t="shared" si="356"/>
        <v>0</v>
      </c>
      <c r="BJ524">
        <f t="shared" si="357"/>
        <v>4.9571245399960588</v>
      </c>
      <c r="BK524">
        <f t="shared" si="358"/>
        <v>0</v>
      </c>
      <c r="BL524">
        <f t="shared" si="359"/>
        <v>1.5009229940546487</v>
      </c>
      <c r="BN524" s="19" t="b">
        <f t="shared" si="343"/>
        <v>0</v>
      </c>
      <c r="BO524" s="19" t="b">
        <f t="shared" si="344"/>
        <v>0</v>
      </c>
      <c r="BP524" s="19" t="b">
        <f t="shared" si="345"/>
        <v>0</v>
      </c>
      <c r="BQ524" s="19" t="b">
        <f t="shared" si="346"/>
        <v>0</v>
      </c>
      <c r="BR524" s="19" t="b">
        <f t="shared" si="347"/>
        <v>0</v>
      </c>
      <c r="BS524" s="19" t="b">
        <f t="shared" si="348"/>
        <v>0</v>
      </c>
      <c r="BT524" s="19" t="b">
        <f t="shared" si="349"/>
        <v>0</v>
      </c>
      <c r="BU524" s="19" t="b">
        <f t="shared" si="350"/>
        <v>0</v>
      </c>
    </row>
    <row r="525" spans="2:73" x14ac:dyDescent="0.3">
      <c r="B525" s="17" t="str">
        <f>VLOOKUP($AC525,LS_Coint_BD!$B$3:$D$1079,2)</f>
        <v>IRBR3</v>
      </c>
      <c r="C525" s="87" t="str">
        <f>VLOOKUP($AC525,LS_Coint_BD!$B$3:$D$1079,3)</f>
        <v>HGTX3</v>
      </c>
      <c r="D525" s="70">
        <f t="shared" si="360"/>
        <v>0.22186639849073586</v>
      </c>
      <c r="E525" s="66">
        <f t="shared" si="361"/>
        <v>2.0952941913555199</v>
      </c>
      <c r="F525" s="71">
        <f t="shared" si="362"/>
        <v>1.3968627942370131</v>
      </c>
      <c r="G525" s="70">
        <f t="shared" si="363"/>
        <v>0.22790901240383477</v>
      </c>
      <c r="H525" s="66">
        <f t="shared" si="364"/>
        <v>2.8673988533209775</v>
      </c>
      <c r="I525" s="71">
        <f t="shared" si="365"/>
        <v>1.9115992355473184</v>
      </c>
      <c r="J525" s="70">
        <f t="shared" si="366"/>
        <v>0.37901375707999563</v>
      </c>
      <c r="K525" s="66">
        <f t="shared" si="367"/>
        <v>3.371770008242728</v>
      </c>
      <c r="L525" s="71">
        <f t="shared" si="368"/>
        <v>2.2478466721618187</v>
      </c>
      <c r="M525" s="70">
        <f t="shared" si="369"/>
        <v>0.40908985187456182</v>
      </c>
      <c r="N525" s="66">
        <f t="shared" si="370"/>
        <v>3.2708843410718393</v>
      </c>
      <c r="O525" s="71">
        <f t="shared" si="371"/>
        <v>2.1805895607145596</v>
      </c>
      <c r="P525" s="70">
        <f t="shared" si="372"/>
        <v>0.9047415754254331</v>
      </c>
      <c r="Q525" s="66">
        <f t="shared" si="373"/>
        <v>4.7077492859886911</v>
      </c>
      <c r="R525" s="71">
        <f t="shared" si="374"/>
        <v>3.1384995239924609</v>
      </c>
      <c r="S525" s="70">
        <f t="shared" si="375"/>
        <v>0</v>
      </c>
      <c r="T525" s="66">
        <f t="shared" si="376"/>
        <v>0</v>
      </c>
      <c r="U525" s="71">
        <f t="shared" si="377"/>
        <v>0</v>
      </c>
      <c r="V525" s="70">
        <f t="shared" si="378"/>
        <v>1.3810665232794754</v>
      </c>
      <c r="W525" s="66">
        <f t="shared" si="379"/>
        <v>5.6281930029790503</v>
      </c>
      <c r="X525" s="71">
        <f t="shared" si="380"/>
        <v>3.7521286686527002</v>
      </c>
      <c r="Y525" s="70">
        <f t="shared" si="381"/>
        <v>0</v>
      </c>
      <c r="Z525" s="66">
        <f t="shared" si="382"/>
        <v>0</v>
      </c>
      <c r="AA525" s="71">
        <f t="shared" si="383"/>
        <v>0</v>
      </c>
      <c r="AB525" s="98">
        <f>SUMIF(BN525:BU525,"VERDADEIRO",BN$3:$BU524)</f>
        <v>0</v>
      </c>
      <c r="AC525" s="97">
        <f t="shared" si="384"/>
        <v>522</v>
      </c>
      <c r="AD525">
        <f>RTD("tryd.rtdserver",,"COT",B525,"ULT")</f>
        <v>6.91</v>
      </c>
      <c r="AE525">
        <f>RTD("tryd.rtdserver",,"COT",C525,"ULT")</f>
        <v>17.77</v>
      </c>
      <c r="AF525">
        <f>VLOOKUP($AC525,LS_Coint_BD!$B$3:$AQ$1079,AF$2)*$AD525+VLOOKUP($AC525,LS_Coint_BD!$B$3:$AQ$1079,AF$2+1)</f>
        <v>17.548133601509264</v>
      </c>
      <c r="AG525">
        <f>VLOOKUP($AC525,LS_Coint_BD!$B$3:$AQ$1079,AG$2)*$AD525+VLOOKUP($AC525,LS_Coint_BD!$B$3:$AQ$1079,AG$2+1)</f>
        <v>17.542090987596165</v>
      </c>
      <c r="AH525">
        <f>VLOOKUP($AC525,LS_Coint_BD!$B$3:$AQ$1079,AH$2)*$AD525+VLOOKUP($AC525,LS_Coint_BD!$B$3:$AQ$1079,AH$2+1)</f>
        <v>17.390986242920004</v>
      </c>
      <c r="AI525">
        <f>VLOOKUP($AC525,LS_Coint_BD!$B$3:$AQ$1079,AI$2)*$AD525+VLOOKUP($AC525,LS_Coint_BD!$B$3:$AQ$1079,AI$2+1)</f>
        <v>17.360910148125438</v>
      </c>
      <c r="AJ525">
        <f>VLOOKUP($AC525,LS_Coint_BD!$B$3:$AQ$1079,AJ$2)*$AD525+VLOOKUP($AC525,LS_Coint_BD!$B$3:$AQ$1079,AJ$2+1)</f>
        <v>16.865258424574566</v>
      </c>
      <c r="AK525">
        <f>VLOOKUP($AC525,LS_Coint_BD!$B$3:$AQ$1079,AK$2)*$AD525+VLOOKUP($AC525,LS_Coint_BD!$B$3:$AQ$1079,AK$2+1)</f>
        <v>0</v>
      </c>
      <c r="AL525">
        <f>VLOOKUP($AC525,LS_Coint_BD!$B$3:$AQ$1079,AL$2)*$AD525+VLOOKUP($AC525,LS_Coint_BD!$B$3:$AQ$1079,AL$2+1)</f>
        <v>16.388933476720524</v>
      </c>
      <c r="AM525">
        <f>VLOOKUP($AC525,LS_Coint_BD!$B$3:$AQ$1079,AM$2)*$AD525+VLOOKUP($AC525,LS_Coint_BD!$B$3:$AQ$1079,AM$2+1)</f>
        <v>0</v>
      </c>
      <c r="AN525">
        <f>VLOOKUP($AC525,LS_Coint_BD!$B$3:$AQ$1079,AN$2)</f>
        <v>0.69843139711850699</v>
      </c>
      <c r="AO525">
        <f>VLOOKUP($AC525,LS_Coint_BD!$B$3:$AQ$1079,AO$2)</f>
        <v>0.95579961777365996</v>
      </c>
      <c r="AP525">
        <f>VLOOKUP($AC525,LS_Coint_BD!$B$3:$AQ$1079,AP$2)</f>
        <v>1.12392333608091</v>
      </c>
      <c r="AQ525">
        <f>VLOOKUP($AC525,LS_Coint_BD!$B$3:$AQ$1079,AQ$2)</f>
        <v>1.09029478035728</v>
      </c>
      <c r="AR525">
        <f>VLOOKUP($AC525,LS_Coint_BD!$B$3:$AQ$1079,AR$2)</f>
        <v>1.56924976199623</v>
      </c>
      <c r="AS525">
        <f>VLOOKUP($AC525,LS_Coint_BD!$B$3:$AQ$1079,AS$2)</f>
        <v>0</v>
      </c>
      <c r="AT525">
        <f>VLOOKUP($AC525,LS_Coint_BD!$B$3:$AQ$1079,AT$2)</f>
        <v>1.8760643343263499</v>
      </c>
      <c r="AU525">
        <f>VLOOKUP($AC525,LS_Coint_BD!$B$3:$AQ$1079,AU$2)</f>
        <v>0</v>
      </c>
      <c r="AV525">
        <f>VLOOKUP($AC525,LS_Coint_BD!$B$3:$AQ$1079,AV$2)</f>
        <v>-9.5923269327613492E-16</v>
      </c>
      <c r="AW525">
        <f>VLOOKUP($AC525,LS_Coint_BD!$B$3:$AQ$1079,AW$2)</f>
        <v>-1.5099033134902101E-15</v>
      </c>
      <c r="AX525">
        <f>VLOOKUP($AC525,LS_Coint_BD!$B$3:$AQ$1079,AX$2)</f>
        <v>-1.3195793664116099E-15</v>
      </c>
      <c r="AY525">
        <f>VLOOKUP($AC525,LS_Coint_BD!$B$3:$AQ$1079,AY$2)</f>
        <v>-4.4408920985006301E-16</v>
      </c>
      <c r="AZ525">
        <f>VLOOKUP($AC525,LS_Coint_BD!$B$3:$AQ$1079,AZ$2)</f>
        <v>7.1054273576010003E-16</v>
      </c>
      <c r="BA525">
        <f>VLOOKUP($AC525,LS_Coint_BD!$B$3:$AQ$1079,BA$2)</f>
        <v>0</v>
      </c>
      <c r="BB525">
        <f>VLOOKUP($AC525,LS_Coint_BD!$B$3:$AQ$1079,BB$2)</f>
        <v>5.1675835328007303E-16</v>
      </c>
      <c r="BC525">
        <f>VLOOKUP($AC525,LS_Coint_BD!$B$3:$AQ$1079,BC$2)</f>
        <v>0</v>
      </c>
      <c r="BD525">
        <f t="shared" si="351"/>
        <v>1.3968627942370131</v>
      </c>
      <c r="BE525">
        <f t="shared" si="352"/>
        <v>1.9115992355473184</v>
      </c>
      <c r="BF525">
        <f t="shared" si="353"/>
        <v>2.2478466721618187</v>
      </c>
      <c r="BG525">
        <f t="shared" si="354"/>
        <v>2.1805895607145596</v>
      </c>
      <c r="BH525">
        <f t="shared" si="355"/>
        <v>3.1384995239924609</v>
      </c>
      <c r="BI525">
        <f t="shared" si="356"/>
        <v>0</v>
      </c>
      <c r="BJ525">
        <f t="shared" si="357"/>
        <v>3.7521286686527002</v>
      </c>
      <c r="BK525">
        <f t="shared" si="358"/>
        <v>0</v>
      </c>
      <c r="BL525">
        <f t="shared" si="359"/>
        <v>1.3968627942370111</v>
      </c>
      <c r="BN525" s="30" t="b">
        <f>IF(D525&gt;0,IF(D525&gt;F525,TRUE,FALSE),IF(D525&lt;F525,TRUE,FALSE))</f>
        <v>0</v>
      </c>
      <c r="BO525" s="30" t="b">
        <f>IF(G525&gt;0,IF(G525&gt;I525,TRUE,FALSE),IF(G525&lt;I525,TRUE,FALSE))</f>
        <v>0</v>
      </c>
      <c r="BP525" s="30" t="b">
        <f>IF(J525&gt;0,IF(J525&gt;L525,TRUE,FALSE),IF(J525&lt;L525,TRUE,FALSE))</f>
        <v>0</v>
      </c>
      <c r="BQ525" s="30" t="b">
        <f>IF(M525&gt;0,IF(M525&gt;O525,TRUE,FALSE),IF(M525&lt;O525,TRUE,FALSE))</f>
        <v>0</v>
      </c>
      <c r="BR525" s="30" t="b">
        <f>IF(P525&gt;0,IF(P525&gt;R525,TRUE,FALSE),IF(P525&lt;R525,TRUE,FALSE))</f>
        <v>0</v>
      </c>
      <c r="BS525" s="30" t="b">
        <f>IF(S525&gt;0,IF(S525&gt;U525,TRUE,FALSE),IF(S525&lt;U525,TRUE,FALSE))</f>
        <v>0</v>
      </c>
      <c r="BT525" s="30" t="b">
        <f>IF(V525&gt;0,IF(V525&gt;X525,TRUE,FALSE),IF(V525&lt;X525,TRUE,FALSE))</f>
        <v>0</v>
      </c>
      <c r="BU525" s="30" t="b">
        <f>IF(Y525&gt;0,IF(Y525&gt;AA525,TRUE,FALSE),IF(Y525&lt;AA525,TRUE,FALSE))</f>
        <v>0</v>
      </c>
    </row>
    <row r="526" spans="2:73" x14ac:dyDescent="0.3">
      <c r="B526" s="17" t="str">
        <f>VLOOKUP($AC526,LS_Coint_BD!$B$3:$D$1079,2)</f>
        <v>IRBR3</v>
      </c>
      <c r="C526" s="87" t="str">
        <f>VLOOKUP($AC526,LS_Coint_BD!$B$3:$D$1079,3)</f>
        <v>JHSF3</v>
      </c>
      <c r="D526" s="68">
        <f t="shared" si="360"/>
        <v>0.15147540673705517</v>
      </c>
      <c r="E526" s="65">
        <f t="shared" si="361"/>
        <v>1.1461950135870482</v>
      </c>
      <c r="F526" s="69">
        <f t="shared" si="362"/>
        <v>0.76413000905803219</v>
      </c>
      <c r="G526" s="68">
        <f t="shared" si="363"/>
        <v>0.13043107562052292</v>
      </c>
      <c r="H526" s="65">
        <f t="shared" si="364"/>
        <v>1.2209268558633575</v>
      </c>
      <c r="I526" s="69">
        <f t="shared" si="365"/>
        <v>0.81395123724223828</v>
      </c>
      <c r="J526" s="68">
        <f t="shared" si="366"/>
        <v>5.6806190167674409E-2</v>
      </c>
      <c r="K526" s="65">
        <f t="shared" si="367"/>
        <v>1.7763061898936645</v>
      </c>
      <c r="L526" s="69">
        <f t="shared" si="368"/>
        <v>1.1842041265957763</v>
      </c>
      <c r="M526" s="68">
        <f t="shared" si="369"/>
        <v>-4.7755662504614271E-2</v>
      </c>
      <c r="N526" s="65">
        <f t="shared" si="370"/>
        <v>-2.4554718227584016</v>
      </c>
      <c r="O526" s="69">
        <f t="shared" si="371"/>
        <v>-1.6369812151722678</v>
      </c>
      <c r="P526" s="68">
        <f t="shared" si="372"/>
        <v>0.24285041397334872</v>
      </c>
      <c r="Q526" s="65">
        <f t="shared" si="373"/>
        <v>3.640813838879791</v>
      </c>
      <c r="R526" s="69">
        <f t="shared" si="374"/>
        <v>2.4272092259198605</v>
      </c>
      <c r="S526" s="68">
        <f t="shared" si="375"/>
        <v>0</v>
      </c>
      <c r="T526" s="65">
        <f t="shared" si="376"/>
        <v>0</v>
      </c>
      <c r="U526" s="69">
        <f t="shared" si="377"/>
        <v>0</v>
      </c>
      <c r="V526" s="68">
        <f t="shared" si="378"/>
        <v>0</v>
      </c>
      <c r="W526" s="65">
        <f t="shared" si="379"/>
        <v>0</v>
      </c>
      <c r="X526" s="69">
        <f t="shared" si="380"/>
        <v>0</v>
      </c>
      <c r="Y526" s="68">
        <f t="shared" si="381"/>
        <v>0</v>
      </c>
      <c r="Z526" s="65">
        <f t="shared" si="382"/>
        <v>0</v>
      </c>
      <c r="AA526" s="69">
        <f t="shared" si="383"/>
        <v>0</v>
      </c>
      <c r="AB526" s="98">
        <f>SUMIF(BN526:BU526,"VERDADEIRO",BN$3:$BU525)</f>
        <v>0</v>
      </c>
      <c r="AC526" s="97">
        <f t="shared" si="384"/>
        <v>523</v>
      </c>
      <c r="AD526">
        <f>RTD("tryd.rtdserver",,"COT",B526,"ULT")</f>
        <v>6.91</v>
      </c>
      <c r="AE526">
        <f>RTD("tryd.rtdserver",,"COT",C526,"ULT")</f>
        <v>7.59</v>
      </c>
      <c r="AF526">
        <f>VLOOKUP($AC526,LS_Coint_BD!$B$3:$AQ$1079,AF$2)*$AD526+VLOOKUP($AC526,LS_Coint_BD!$B$3:$AQ$1079,AF$2+1)</f>
        <v>7.4385245932629447</v>
      </c>
      <c r="AG526">
        <f>VLOOKUP($AC526,LS_Coint_BD!$B$3:$AQ$1079,AG$2)*$AD526+VLOOKUP($AC526,LS_Coint_BD!$B$3:$AQ$1079,AG$2+1)</f>
        <v>7.4595689243794769</v>
      </c>
      <c r="AH526">
        <f>VLOOKUP($AC526,LS_Coint_BD!$B$3:$AQ$1079,AH$2)*$AD526+VLOOKUP($AC526,LS_Coint_BD!$B$3:$AQ$1079,AH$2+1)</f>
        <v>7.5331938098323254</v>
      </c>
      <c r="AI526">
        <f>VLOOKUP($AC526,LS_Coint_BD!$B$3:$AQ$1079,AI$2)*$AD526+VLOOKUP($AC526,LS_Coint_BD!$B$3:$AQ$1079,AI$2+1)</f>
        <v>7.6377556625046141</v>
      </c>
      <c r="AJ526">
        <f>VLOOKUP($AC526,LS_Coint_BD!$B$3:$AQ$1079,AJ$2)*$AD526+VLOOKUP($AC526,LS_Coint_BD!$B$3:$AQ$1079,AJ$2+1)</f>
        <v>7.3471495860266511</v>
      </c>
      <c r="AK526">
        <f>VLOOKUP($AC526,LS_Coint_BD!$B$3:$AQ$1079,AK$2)*$AD526+VLOOKUP($AC526,LS_Coint_BD!$B$3:$AQ$1079,AK$2+1)</f>
        <v>0</v>
      </c>
      <c r="AL526">
        <f>VLOOKUP($AC526,LS_Coint_BD!$B$3:$AQ$1079,AL$2)*$AD526+VLOOKUP($AC526,LS_Coint_BD!$B$3:$AQ$1079,AL$2+1)</f>
        <v>0</v>
      </c>
      <c r="AM526">
        <f>VLOOKUP($AC526,LS_Coint_BD!$B$3:$AQ$1079,AM$2)*$AD526+VLOOKUP($AC526,LS_Coint_BD!$B$3:$AQ$1079,AM$2+1)</f>
        <v>0</v>
      </c>
      <c r="AN526">
        <f>VLOOKUP($AC526,LS_Coint_BD!$B$3:$AQ$1079,AN$2)</f>
        <v>0.38206500452901598</v>
      </c>
      <c r="AO526">
        <f>VLOOKUP($AC526,LS_Coint_BD!$B$3:$AQ$1079,AO$2)</f>
        <v>0.40697561862111897</v>
      </c>
      <c r="AP526">
        <f>VLOOKUP($AC526,LS_Coint_BD!$B$3:$AQ$1079,AP$2)</f>
        <v>0.59210206329788795</v>
      </c>
      <c r="AQ526">
        <f>VLOOKUP($AC526,LS_Coint_BD!$B$3:$AQ$1079,AQ$2)</f>
        <v>0.81849060758613401</v>
      </c>
      <c r="AR526">
        <f>VLOOKUP($AC526,LS_Coint_BD!$B$3:$AQ$1079,AR$2)</f>
        <v>1.2136046129599301</v>
      </c>
      <c r="AS526">
        <f>VLOOKUP($AC526,LS_Coint_BD!$B$3:$AQ$1079,AS$2)</f>
        <v>0</v>
      </c>
      <c r="AT526">
        <f>VLOOKUP($AC526,LS_Coint_BD!$B$3:$AQ$1079,AT$2)</f>
        <v>0</v>
      </c>
      <c r="AU526">
        <f>VLOOKUP($AC526,LS_Coint_BD!$B$3:$AQ$1079,AU$2)</f>
        <v>0</v>
      </c>
      <c r="AV526">
        <f>VLOOKUP($AC526,LS_Coint_BD!$B$3:$AQ$1079,AV$2)</f>
        <v>2.3980817331903398E-16</v>
      </c>
      <c r="AW526">
        <f>VLOOKUP($AC526,LS_Coint_BD!$B$3:$AQ$1079,AW$2)</f>
        <v>3.0346096006420902E-16</v>
      </c>
      <c r="AX526">
        <f>VLOOKUP($AC526,LS_Coint_BD!$B$3:$AQ$1079,AX$2)</f>
        <v>3.9333615729576998E-16</v>
      </c>
      <c r="AY526">
        <f>VLOOKUP($AC526,LS_Coint_BD!$B$3:$AQ$1079,AY$2)</f>
        <v>2.4424906541753401E-16</v>
      </c>
      <c r="AZ526">
        <f>VLOOKUP($AC526,LS_Coint_BD!$B$3:$AQ$1079,AZ$2)</f>
        <v>4.8356380628117896E-16</v>
      </c>
      <c r="BA526">
        <f>VLOOKUP($AC526,LS_Coint_BD!$B$3:$AQ$1079,BA$2)</f>
        <v>0</v>
      </c>
      <c r="BB526">
        <f>VLOOKUP($AC526,LS_Coint_BD!$B$3:$AQ$1079,BB$2)</f>
        <v>0</v>
      </c>
      <c r="BC526">
        <f>VLOOKUP($AC526,LS_Coint_BD!$B$3:$AQ$1079,BC$2)</f>
        <v>0</v>
      </c>
      <c r="BD526">
        <f t="shared" ref="BD526:BD557" si="385">IF(D526&lt;0,AV526-2*AN526,AV526+2*AN526)</f>
        <v>0.76413000905803219</v>
      </c>
      <c r="BE526">
        <f t="shared" ref="BE526:BE557" si="386">IF(G526&lt;0,AW526-2*AO526,AW526+2*AO526)</f>
        <v>0.81395123724223828</v>
      </c>
      <c r="BF526">
        <f t="shared" ref="BF526:BF557" si="387">IF(J526&lt;0,AX526-2*AP526,AX526+2*AP526)</f>
        <v>1.1842041265957763</v>
      </c>
      <c r="BG526">
        <f t="shared" ref="BG526:BG557" si="388">IF(M526&lt;0,AY526-2*AQ526,AY526+2*AQ526)</f>
        <v>-1.6369812151722678</v>
      </c>
      <c r="BH526">
        <f t="shared" ref="BH526:BH557" si="389">IF(P526&lt;0,AZ526-2*AR526,AZ526+2*AR526)</f>
        <v>2.4272092259198605</v>
      </c>
      <c r="BI526">
        <f t="shared" ref="BI526:BI557" si="390">IF(S526&lt;0,BA526-2*AS526,BA526+2*AS526)</f>
        <v>0</v>
      </c>
      <c r="BJ526">
        <f t="shared" ref="BJ526:BJ557" si="391">IF(V526&lt;0,BB526-2*AT526,BB526+2*AT526)</f>
        <v>0</v>
      </c>
      <c r="BK526">
        <f t="shared" ref="BK526:BK557" si="392">IF(Y526&lt;0,BC526-2*AU526,BC526+2*AU526)</f>
        <v>0</v>
      </c>
      <c r="BL526">
        <f t="shared" ref="BL526:BL557" si="393">IF(AA526&lt;0,BD526-2*AV526,BD526+2*AV526)</f>
        <v>0.76413000905803263</v>
      </c>
      <c r="BN526" s="19" t="b">
        <f>IF(D526&gt;0,IF(D526&gt;F526,TRUE,FALSE),IF(D526&lt;F526,TRUE,FALSE))</f>
        <v>0</v>
      </c>
      <c r="BO526" s="19" t="b">
        <f>IF(G526&gt;0,IF(G526&gt;I526,TRUE,FALSE),IF(G526&lt;I526,TRUE,FALSE))</f>
        <v>0</v>
      </c>
      <c r="BP526" s="19" t="b">
        <f>IF(J526&gt;0,IF(J526&gt;L526,TRUE,FALSE),IF(J526&lt;L526,TRUE,FALSE))</f>
        <v>0</v>
      </c>
      <c r="BQ526" s="19" t="b">
        <f>IF(M526&gt;0,IF(M526&gt;O526,TRUE,FALSE),IF(M526&lt;O526,TRUE,FALSE))</f>
        <v>0</v>
      </c>
      <c r="BR526" s="19" t="b">
        <f>IF(P526&gt;0,IF(P526&gt;R526,TRUE,FALSE),IF(P526&lt;R526,TRUE,FALSE))</f>
        <v>0</v>
      </c>
      <c r="BS526" s="19" t="b">
        <f>IF(S526&gt;0,IF(S526&gt;U526,TRUE,FALSE),IF(S526&lt;U526,TRUE,FALSE))</f>
        <v>0</v>
      </c>
      <c r="BT526" s="19" t="b">
        <f>IF(V526&gt;0,IF(V526&gt;X526,TRUE,FALSE),IF(V526&lt;X526,TRUE,FALSE))</f>
        <v>0</v>
      </c>
      <c r="BU526" s="19" t="b">
        <f>IF(Y526&gt;0,IF(Y526&gt;AA526,TRUE,FALSE),IF(Y526&lt;AA526,TRUE,FALSE))</f>
        <v>0</v>
      </c>
    </row>
    <row r="527" spans="2:73" x14ac:dyDescent="0.3">
      <c r="B527" s="17" t="str">
        <f>VLOOKUP($AC527,LS_Coint_BD!$B$3:$D$1079,2)</f>
        <v>IRBR3</v>
      </c>
      <c r="C527" s="87" t="str">
        <f>VLOOKUP($AC527,LS_Coint_BD!$B$3:$D$1079,3)</f>
        <v>LREN3</v>
      </c>
      <c r="D527" s="70">
        <f t="shared" ref="D527:D558" si="394">IF(AF527=0,0,$AE527-AF527)</f>
        <v>0</v>
      </c>
      <c r="E527" s="66">
        <f t="shared" ref="E527:E558" si="395">F527/2*3</f>
        <v>0</v>
      </c>
      <c r="F527" s="71">
        <f t="shared" ref="F527:F558" si="396">BD527</f>
        <v>0</v>
      </c>
      <c r="G527" s="70">
        <f t="shared" ref="G527:G558" si="397">IF(AG527=0,0,$AE527-AG527)</f>
        <v>0</v>
      </c>
      <c r="H527" s="66">
        <f t="shared" ref="H527:H558" si="398">I527/2*3</f>
        <v>0</v>
      </c>
      <c r="I527" s="71">
        <f t="shared" ref="I527:I558" si="399">BE527</f>
        <v>0</v>
      </c>
      <c r="J527" s="70">
        <f t="shared" ref="J527:J558" si="400">IF(AH527=0,0,$AE527-AH527)</f>
        <v>-1.778743374657175</v>
      </c>
      <c r="K527" s="66">
        <f t="shared" ref="K527:K558" si="401">L527/2*3</f>
        <v>-7.0324749598590328</v>
      </c>
      <c r="L527" s="71">
        <f t="shared" ref="L527:L558" si="402">BF527</f>
        <v>-4.6883166399060219</v>
      </c>
      <c r="M527" s="70">
        <f t="shared" ref="M527:M558" si="403">IF(AI527=0,0,$AE527-AI527)</f>
        <v>-1.7705837802566293</v>
      </c>
      <c r="N527" s="66">
        <f t="shared" ref="N527:N558" si="404">O527/2*3</f>
        <v>-6.6862869763298427</v>
      </c>
      <c r="O527" s="71">
        <f t="shared" ref="O527:O558" si="405">BG527</f>
        <v>-4.4575246508865618</v>
      </c>
      <c r="P527" s="70">
        <f t="shared" ref="P527:P558" si="406">IF(AJ527=0,0,$AE527-AJ527)</f>
        <v>-1.2403815766320534</v>
      </c>
      <c r="Q527" s="66">
        <f t="shared" ref="Q527:Q558" si="407">R527/2*3</f>
        <v>-7.5444658212659981</v>
      </c>
      <c r="R527" s="71">
        <f t="shared" ref="R527:R558" si="408">BH527</f>
        <v>-5.0296438808439987</v>
      </c>
      <c r="S527" s="70">
        <f t="shared" ref="S527:S558" si="409">IF(AK527=0,0,$AE527-AK527)</f>
        <v>-0.82935173491190284</v>
      </c>
      <c r="T527" s="66">
        <f t="shared" ref="T527:T558" si="410">U527/2*3</f>
        <v>-9.3236034128007645</v>
      </c>
      <c r="U527" s="71">
        <f t="shared" ref="U527:U558" si="411">BI527</f>
        <v>-6.2157356085338433</v>
      </c>
      <c r="V527" s="70">
        <f t="shared" ref="V527:V558" si="412">IF(AL527=0,0,$AE527-AL527)</f>
        <v>-0.26346300991807681</v>
      </c>
      <c r="W527" s="66">
        <f t="shared" ref="W527:W558" si="413">X527/2*3</f>
        <v>-11.099731962685736</v>
      </c>
      <c r="X527" s="71">
        <f t="shared" ref="X527:X558" si="414">BJ527</f>
        <v>-7.3998213084571569</v>
      </c>
      <c r="Y527" s="70">
        <f t="shared" ref="Y527:Y558" si="415">IF(AM527=0,0,$AE527-AM527)</f>
        <v>0</v>
      </c>
      <c r="Z527" s="66">
        <f t="shared" ref="Z527:Z558" si="416">AA527/2*3</f>
        <v>0</v>
      </c>
      <c r="AA527" s="71">
        <f t="shared" ref="AA527:AA558" si="417">BK527</f>
        <v>0</v>
      </c>
      <c r="AB527" s="98">
        <f>SUMIF(BN527:BU527,"VERDADEIRO",BN$3:$BU526)</f>
        <v>0</v>
      </c>
      <c r="AC527" s="97">
        <f t="shared" si="384"/>
        <v>524</v>
      </c>
      <c r="AD527">
        <f>RTD("tryd.rtdserver",,"COT",B527,"ULT")</f>
        <v>6.91</v>
      </c>
      <c r="AE527">
        <f>RTD("tryd.rtdserver",,"COT",C527,"ULT")</f>
        <v>41.01</v>
      </c>
      <c r="AF527">
        <f>VLOOKUP($AC527,LS_Coint_BD!$B$3:$AQ$1079,AF$2)*$AD527+VLOOKUP($AC527,LS_Coint_BD!$B$3:$AQ$1079,AF$2+1)</f>
        <v>0</v>
      </c>
      <c r="AG527">
        <f>VLOOKUP($AC527,LS_Coint_BD!$B$3:$AQ$1079,AG$2)*$AD527+VLOOKUP($AC527,LS_Coint_BD!$B$3:$AQ$1079,AG$2+1)</f>
        <v>0</v>
      </c>
      <c r="AH527">
        <f>VLOOKUP($AC527,LS_Coint_BD!$B$3:$AQ$1079,AH$2)*$AD527+VLOOKUP($AC527,LS_Coint_BD!$B$3:$AQ$1079,AH$2+1)</f>
        <v>42.788743374657173</v>
      </c>
      <c r="AI527">
        <f>VLOOKUP($AC527,LS_Coint_BD!$B$3:$AQ$1079,AI$2)*$AD527+VLOOKUP($AC527,LS_Coint_BD!$B$3:$AQ$1079,AI$2+1)</f>
        <v>42.780583780256627</v>
      </c>
      <c r="AJ527">
        <f>VLOOKUP($AC527,LS_Coint_BD!$B$3:$AQ$1079,AJ$2)*$AD527+VLOOKUP($AC527,LS_Coint_BD!$B$3:$AQ$1079,AJ$2+1)</f>
        <v>42.250381576632051</v>
      </c>
      <c r="AK527">
        <f>VLOOKUP($AC527,LS_Coint_BD!$B$3:$AQ$1079,AK$2)*$AD527+VLOOKUP($AC527,LS_Coint_BD!$B$3:$AQ$1079,AK$2+1)</f>
        <v>41.839351734911901</v>
      </c>
      <c r="AL527">
        <f>VLOOKUP($AC527,LS_Coint_BD!$B$3:$AQ$1079,AL$2)*$AD527+VLOOKUP($AC527,LS_Coint_BD!$B$3:$AQ$1079,AL$2+1)</f>
        <v>41.273463009918075</v>
      </c>
      <c r="AM527">
        <f>VLOOKUP($AC527,LS_Coint_BD!$B$3:$AQ$1079,AM$2)*$AD527+VLOOKUP($AC527,LS_Coint_BD!$B$3:$AQ$1079,AM$2+1)</f>
        <v>0</v>
      </c>
      <c r="AN527">
        <f>VLOOKUP($AC527,LS_Coint_BD!$B$3:$AQ$1079,AN$2)</f>
        <v>0</v>
      </c>
      <c r="AO527">
        <f>VLOOKUP($AC527,LS_Coint_BD!$B$3:$AQ$1079,AO$2)</f>
        <v>0</v>
      </c>
      <c r="AP527">
        <f>VLOOKUP($AC527,LS_Coint_BD!$B$3:$AQ$1079,AP$2)</f>
        <v>2.3441583199530101</v>
      </c>
      <c r="AQ527">
        <f>VLOOKUP($AC527,LS_Coint_BD!$B$3:$AQ$1079,AQ$2)</f>
        <v>2.22876232544328</v>
      </c>
      <c r="AR527">
        <f>VLOOKUP($AC527,LS_Coint_BD!$B$3:$AQ$1079,AR$2)</f>
        <v>2.5148219404219998</v>
      </c>
      <c r="AS527">
        <f>VLOOKUP($AC527,LS_Coint_BD!$B$3:$AQ$1079,AS$2)</f>
        <v>3.1078678042669199</v>
      </c>
      <c r="AT527">
        <f>VLOOKUP($AC527,LS_Coint_BD!$B$3:$AQ$1079,AT$2)</f>
        <v>3.6999106542285798</v>
      </c>
      <c r="AU527">
        <f>VLOOKUP($AC527,LS_Coint_BD!$B$3:$AQ$1079,AU$2)</f>
        <v>0</v>
      </c>
      <c r="AV527">
        <f>VLOOKUP($AC527,LS_Coint_BD!$B$3:$AQ$1079,AV$2)</f>
        <v>0</v>
      </c>
      <c r="AW527">
        <f>VLOOKUP($AC527,LS_Coint_BD!$B$3:$AQ$1079,AW$2)</f>
        <v>0</v>
      </c>
      <c r="AX527">
        <f>VLOOKUP($AC527,LS_Coint_BD!$B$3:$AQ$1079,AX$2)</f>
        <v>-1.62409768173737E-15</v>
      </c>
      <c r="AY527">
        <f>VLOOKUP($AC527,LS_Coint_BD!$B$3:$AQ$1079,AY$2)</f>
        <v>-1.4654943925052099E-15</v>
      </c>
      <c r="AZ527">
        <f>VLOOKUP($AC527,LS_Coint_BD!$B$3:$AQ$1079,AZ$2)</f>
        <v>8.2896652505345003E-16</v>
      </c>
      <c r="BA527">
        <f>VLOOKUP($AC527,LS_Coint_BD!$B$3:$AQ$1079,BA$2)</f>
        <v>-3.2684965844964598E-15</v>
      </c>
      <c r="BB527">
        <f>VLOOKUP($AC527,LS_Coint_BD!$B$3:$AQ$1079,BB$2)</f>
        <v>3.1005501196804402E-15</v>
      </c>
      <c r="BC527">
        <f>VLOOKUP($AC527,LS_Coint_BD!$B$3:$AQ$1079,BC$2)</f>
        <v>0</v>
      </c>
      <c r="BD527">
        <f t="shared" si="385"/>
        <v>0</v>
      </c>
      <c r="BE527">
        <f t="shared" si="386"/>
        <v>0</v>
      </c>
      <c r="BF527">
        <f t="shared" si="387"/>
        <v>-4.6883166399060219</v>
      </c>
      <c r="BG527">
        <f t="shared" si="388"/>
        <v>-4.4575246508865618</v>
      </c>
      <c r="BH527">
        <f t="shared" si="389"/>
        <v>-5.0296438808439987</v>
      </c>
      <c r="BI527">
        <f t="shared" si="390"/>
        <v>-6.2157356085338433</v>
      </c>
      <c r="BJ527">
        <f t="shared" si="391"/>
        <v>-7.3998213084571569</v>
      </c>
      <c r="BK527">
        <f t="shared" si="392"/>
        <v>0</v>
      </c>
      <c r="BL527">
        <f t="shared" si="393"/>
        <v>0</v>
      </c>
      <c r="BN527" s="30" t="b">
        <f>IF(D527&gt;0,IF(D527&gt;F527,TRUE,FALSE),IF(D527&lt;F527,TRUE,FALSE))</f>
        <v>0</v>
      </c>
      <c r="BO527" s="30" t="b">
        <f>IF(G527&gt;0,IF(G527&gt;I527,TRUE,FALSE),IF(G527&lt;I527,TRUE,FALSE))</f>
        <v>0</v>
      </c>
      <c r="BP527" s="30" t="b">
        <f>IF(J527&gt;0,IF(J527&gt;L527,TRUE,FALSE),IF(J527&lt;L527,TRUE,FALSE))</f>
        <v>0</v>
      </c>
      <c r="BQ527" s="30" t="b">
        <f>IF(M527&gt;0,IF(M527&gt;O527,TRUE,FALSE),IF(M527&lt;O527,TRUE,FALSE))</f>
        <v>0</v>
      </c>
      <c r="BR527" s="30" t="b">
        <f>IF(P527&gt;0,IF(P527&gt;R527,TRUE,FALSE),IF(P527&lt;R527,TRUE,FALSE))</f>
        <v>0</v>
      </c>
      <c r="BS527" s="30" t="b">
        <f>IF(S527&gt;0,IF(S527&gt;U527,TRUE,FALSE),IF(S527&lt;U527,TRUE,FALSE))</f>
        <v>0</v>
      </c>
      <c r="BT527" s="30" t="b">
        <f>IF(V527&gt;0,IF(V527&gt;X527,TRUE,FALSE),IF(V527&lt;X527,TRUE,FALSE))</f>
        <v>0</v>
      </c>
      <c r="BU527" s="30" t="b">
        <f>IF(Y527&gt;0,IF(Y527&gt;AA527,TRUE,FALSE),IF(Y527&lt;AA527,TRUE,FALSE))</f>
        <v>0</v>
      </c>
    </row>
    <row r="528" spans="2:73" x14ac:dyDescent="0.3">
      <c r="B528" s="17" t="str">
        <f>VLOOKUP($AC528,LS_Coint_BD!$B$3:$D$1079,2)</f>
        <v>IRBR3</v>
      </c>
      <c r="C528" s="87" t="str">
        <f>VLOOKUP($AC528,LS_Coint_BD!$B$3:$D$1079,3)</f>
        <v>TOTS3</v>
      </c>
      <c r="D528" s="68">
        <f t="shared" si="394"/>
        <v>1.708831000164313</v>
      </c>
      <c r="E528" s="65">
        <f t="shared" si="395"/>
        <v>3.6248310783767383</v>
      </c>
      <c r="F528" s="69">
        <f t="shared" si="396"/>
        <v>2.416554052251159</v>
      </c>
      <c r="G528" s="68">
        <f t="shared" si="397"/>
        <v>1.6789489340929684</v>
      </c>
      <c r="H528" s="65">
        <f t="shared" si="398"/>
        <v>3.4130261081211009</v>
      </c>
      <c r="I528" s="69">
        <f t="shared" si="399"/>
        <v>2.2753507387474006</v>
      </c>
      <c r="J528" s="68">
        <f t="shared" si="400"/>
        <v>1.7552625565835136</v>
      </c>
      <c r="K528" s="65">
        <f t="shared" si="401"/>
        <v>3.6327470973259866</v>
      </c>
      <c r="L528" s="69">
        <f t="shared" si="402"/>
        <v>2.4218313982173245</v>
      </c>
      <c r="M528" s="68">
        <f t="shared" si="403"/>
        <v>1.7200553705786348</v>
      </c>
      <c r="N528" s="65">
        <f t="shared" si="404"/>
        <v>4.1324194895987088</v>
      </c>
      <c r="O528" s="69">
        <f t="shared" si="405"/>
        <v>2.7549463263991392</v>
      </c>
      <c r="P528" s="68">
        <f t="shared" si="406"/>
        <v>2.5234990314202399</v>
      </c>
      <c r="Q528" s="65">
        <f t="shared" si="407"/>
        <v>7.4614404927062719</v>
      </c>
      <c r="R528" s="69">
        <f t="shared" si="408"/>
        <v>4.9742936618041815</v>
      </c>
      <c r="S528" s="68">
        <f t="shared" si="409"/>
        <v>0</v>
      </c>
      <c r="T528" s="65">
        <f t="shared" si="410"/>
        <v>0</v>
      </c>
      <c r="U528" s="69">
        <f t="shared" si="411"/>
        <v>0</v>
      </c>
      <c r="V528" s="68">
        <f t="shared" si="412"/>
        <v>0</v>
      </c>
      <c r="W528" s="65">
        <f t="shared" si="413"/>
        <v>0</v>
      </c>
      <c r="X528" s="69">
        <f t="shared" si="414"/>
        <v>0</v>
      </c>
      <c r="Y528" s="68">
        <f t="shared" si="415"/>
        <v>0</v>
      </c>
      <c r="Z528" s="65">
        <f t="shared" si="416"/>
        <v>0</v>
      </c>
      <c r="AA528" s="69">
        <f t="shared" si="417"/>
        <v>0</v>
      </c>
      <c r="AB528" s="98">
        <f>SUMIF(BN528:BU528,"VERDADEIRO",BN$3:$BU527)</f>
        <v>0</v>
      </c>
      <c r="AC528" s="97">
        <f t="shared" si="384"/>
        <v>525</v>
      </c>
      <c r="AD528">
        <f>RTD("tryd.rtdserver",,"COT",B528,"ULT")</f>
        <v>6.91</v>
      </c>
      <c r="AE528">
        <f>RTD("tryd.rtdserver",,"COT",C528,"ULT")</f>
        <v>29.56</v>
      </c>
      <c r="AF528">
        <f>VLOOKUP($AC528,LS_Coint_BD!$B$3:$AQ$1079,AF$2)*$AD528+VLOOKUP($AC528,LS_Coint_BD!$B$3:$AQ$1079,AF$2+1)</f>
        <v>27.851168999835686</v>
      </c>
      <c r="AG528">
        <f>VLOOKUP($AC528,LS_Coint_BD!$B$3:$AQ$1079,AG$2)*$AD528+VLOOKUP($AC528,LS_Coint_BD!$B$3:$AQ$1079,AG$2+1)</f>
        <v>27.88105106590703</v>
      </c>
      <c r="AH528">
        <f>VLOOKUP($AC528,LS_Coint_BD!$B$3:$AQ$1079,AH$2)*$AD528+VLOOKUP($AC528,LS_Coint_BD!$B$3:$AQ$1079,AH$2+1)</f>
        <v>27.804737443416485</v>
      </c>
      <c r="AI528">
        <f>VLOOKUP($AC528,LS_Coint_BD!$B$3:$AQ$1079,AI$2)*$AD528+VLOOKUP($AC528,LS_Coint_BD!$B$3:$AQ$1079,AI$2+1)</f>
        <v>27.839944629421364</v>
      </c>
      <c r="AJ528">
        <f>VLOOKUP($AC528,LS_Coint_BD!$B$3:$AQ$1079,AJ$2)*$AD528+VLOOKUP($AC528,LS_Coint_BD!$B$3:$AQ$1079,AJ$2+1)</f>
        <v>27.036500968579759</v>
      </c>
      <c r="AK528">
        <f>VLOOKUP($AC528,LS_Coint_BD!$B$3:$AQ$1079,AK$2)*$AD528+VLOOKUP($AC528,LS_Coint_BD!$B$3:$AQ$1079,AK$2+1)</f>
        <v>0</v>
      </c>
      <c r="AL528">
        <f>VLOOKUP($AC528,LS_Coint_BD!$B$3:$AQ$1079,AL$2)*$AD528+VLOOKUP($AC528,LS_Coint_BD!$B$3:$AQ$1079,AL$2+1)</f>
        <v>0</v>
      </c>
      <c r="AM528">
        <f>VLOOKUP($AC528,LS_Coint_BD!$B$3:$AQ$1079,AM$2)*$AD528+VLOOKUP($AC528,LS_Coint_BD!$B$3:$AQ$1079,AM$2+1)</f>
        <v>0</v>
      </c>
      <c r="AN528">
        <f>VLOOKUP($AC528,LS_Coint_BD!$B$3:$AQ$1079,AN$2)</f>
        <v>1.20827702612558</v>
      </c>
      <c r="AO528">
        <f>VLOOKUP($AC528,LS_Coint_BD!$B$3:$AQ$1079,AO$2)</f>
        <v>1.1376753693737001</v>
      </c>
      <c r="AP528">
        <f>VLOOKUP($AC528,LS_Coint_BD!$B$3:$AQ$1079,AP$2)</f>
        <v>1.21091569910866</v>
      </c>
      <c r="AQ528">
        <f>VLOOKUP($AC528,LS_Coint_BD!$B$3:$AQ$1079,AQ$2)</f>
        <v>1.37747316319957</v>
      </c>
      <c r="AR528">
        <f>VLOOKUP($AC528,LS_Coint_BD!$B$3:$AQ$1079,AR$2)</f>
        <v>2.4871468309020899</v>
      </c>
      <c r="AS528">
        <f>VLOOKUP($AC528,LS_Coint_BD!$B$3:$AQ$1079,AS$2)</f>
        <v>0</v>
      </c>
      <c r="AT528">
        <f>VLOOKUP($AC528,LS_Coint_BD!$B$3:$AQ$1079,AT$2)</f>
        <v>0</v>
      </c>
      <c r="AU528">
        <f>VLOOKUP($AC528,LS_Coint_BD!$B$3:$AQ$1079,AU$2)</f>
        <v>0</v>
      </c>
      <c r="AV528">
        <f>VLOOKUP($AC528,LS_Coint_BD!$B$3:$AQ$1079,AV$2)</f>
        <v>-1.10134124042816E-15</v>
      </c>
      <c r="AW528">
        <f>VLOOKUP($AC528,LS_Coint_BD!$B$3:$AQ$1079,AW$2)</f>
        <v>3.2566542055671301E-16</v>
      </c>
      <c r="AX528">
        <f>VLOOKUP($AC528,LS_Coint_BD!$B$3:$AQ$1079,AX$2)</f>
        <v>4.54239820360921E-15</v>
      </c>
      <c r="AY528">
        <f>VLOOKUP($AC528,LS_Coint_BD!$B$3:$AQ$1079,AY$2)</f>
        <v>-6.6613381477509402E-16</v>
      </c>
      <c r="AZ528">
        <f>VLOOKUP($AC528,LS_Coint_BD!$B$3:$AQ$1079,AZ$2)</f>
        <v>1.8158314358313702E-15</v>
      </c>
      <c r="BA528">
        <f>VLOOKUP($AC528,LS_Coint_BD!$B$3:$AQ$1079,BA$2)</f>
        <v>0</v>
      </c>
      <c r="BB528">
        <f>VLOOKUP($AC528,LS_Coint_BD!$B$3:$AQ$1079,BB$2)</f>
        <v>0</v>
      </c>
      <c r="BC528">
        <f>VLOOKUP($AC528,LS_Coint_BD!$B$3:$AQ$1079,BC$2)</f>
        <v>0</v>
      </c>
      <c r="BD528">
        <f t="shared" si="385"/>
        <v>2.416554052251159</v>
      </c>
      <c r="BE528">
        <f t="shared" si="386"/>
        <v>2.2753507387474006</v>
      </c>
      <c r="BF528">
        <f t="shared" si="387"/>
        <v>2.4218313982173245</v>
      </c>
      <c r="BG528">
        <f t="shared" si="388"/>
        <v>2.7549463263991392</v>
      </c>
      <c r="BH528">
        <f t="shared" si="389"/>
        <v>4.9742936618041815</v>
      </c>
      <c r="BI528">
        <f t="shared" si="390"/>
        <v>0</v>
      </c>
      <c r="BJ528">
        <f t="shared" si="391"/>
        <v>0</v>
      </c>
      <c r="BK528">
        <f t="shared" si="392"/>
        <v>0</v>
      </c>
      <c r="BL528">
        <f t="shared" si="393"/>
        <v>2.4165540522511568</v>
      </c>
      <c r="BN528" s="19" t="b">
        <f>IF(D528&gt;0,IF(D528&gt;F528,TRUE,FALSE),IF(D528&lt;F528,TRUE,FALSE))</f>
        <v>0</v>
      </c>
      <c r="BO528" s="19" t="b">
        <f>IF(G528&gt;0,IF(G528&gt;I528,TRUE,FALSE),IF(G528&lt;I528,TRUE,FALSE))</f>
        <v>0</v>
      </c>
      <c r="BP528" s="19" t="b">
        <f>IF(J528&gt;0,IF(J528&gt;L528,TRUE,FALSE),IF(J528&lt;L528,TRUE,FALSE))</f>
        <v>0</v>
      </c>
      <c r="BQ528" s="19" t="b">
        <f>IF(M528&gt;0,IF(M528&gt;O528,TRUE,FALSE),IF(M528&lt;O528,TRUE,FALSE))</f>
        <v>0</v>
      </c>
      <c r="BR528" s="19" t="b">
        <f>IF(P528&gt;0,IF(P528&gt;R528,TRUE,FALSE),IF(P528&lt;R528,TRUE,FALSE))</f>
        <v>0</v>
      </c>
      <c r="BS528" s="19" t="b">
        <f>IF(S528&gt;0,IF(S528&gt;U528,TRUE,FALSE),IF(S528&lt;U528,TRUE,FALSE))</f>
        <v>0</v>
      </c>
      <c r="BT528" s="19" t="b">
        <f>IF(V528&gt;0,IF(V528&gt;X528,TRUE,FALSE),IF(V528&lt;X528,TRUE,FALSE))</f>
        <v>0</v>
      </c>
      <c r="BU528" s="19" t="b">
        <f>IF(Y528&gt;0,IF(Y528&gt;AA528,TRUE,FALSE),IF(Y528&lt;AA528,TRUE,FALSE))</f>
        <v>0</v>
      </c>
    </row>
    <row r="529" spans="2:73" x14ac:dyDescent="0.3">
      <c r="B529" s="17" t="str">
        <f>VLOOKUP($AC529,LS_Coint_BD!$B$3:$D$1079,2)</f>
        <v>ITSA4</v>
      </c>
      <c r="C529" s="87" t="str">
        <f>VLOOKUP($AC529,LS_Coint_BD!$B$3:$D$1079,3)</f>
        <v>BBDC3</v>
      </c>
      <c r="D529" s="68">
        <f t="shared" si="394"/>
        <v>0.6927946218538743</v>
      </c>
      <c r="E529" s="65">
        <f t="shared" si="395"/>
        <v>0.94808690241548588</v>
      </c>
      <c r="F529" s="69">
        <f t="shared" si="396"/>
        <v>0.63205793494365725</v>
      </c>
      <c r="G529" s="68">
        <f t="shared" si="397"/>
        <v>0.73923363777742424</v>
      </c>
      <c r="H529" s="65">
        <f t="shared" si="398"/>
        <v>1.0197090137042546</v>
      </c>
      <c r="I529" s="69">
        <f t="shared" si="399"/>
        <v>0.67980600913616973</v>
      </c>
      <c r="J529" s="68">
        <f t="shared" si="400"/>
        <v>0</v>
      </c>
      <c r="K529" s="65">
        <f t="shared" si="401"/>
        <v>0</v>
      </c>
      <c r="L529" s="69">
        <f t="shared" si="402"/>
        <v>0</v>
      </c>
      <c r="M529" s="68">
        <f t="shared" si="403"/>
        <v>0</v>
      </c>
      <c r="N529" s="65">
        <f t="shared" si="404"/>
        <v>0</v>
      </c>
      <c r="O529" s="69">
        <f t="shared" si="405"/>
        <v>0</v>
      </c>
      <c r="P529" s="68">
        <f t="shared" si="406"/>
        <v>0</v>
      </c>
      <c r="Q529" s="65">
        <f t="shared" si="407"/>
        <v>0</v>
      </c>
      <c r="R529" s="69">
        <f t="shared" si="408"/>
        <v>0</v>
      </c>
      <c r="S529" s="68">
        <f t="shared" si="409"/>
        <v>0.84808540058050497</v>
      </c>
      <c r="T529" s="65">
        <f t="shared" si="410"/>
        <v>1.2442094589785722</v>
      </c>
      <c r="U529" s="69">
        <f t="shared" si="411"/>
        <v>0.82947297265238151</v>
      </c>
      <c r="V529" s="68">
        <f t="shared" si="412"/>
        <v>0.84505889061016504</v>
      </c>
      <c r="W529" s="65">
        <f t="shared" si="413"/>
        <v>1.2807491763632655</v>
      </c>
      <c r="X529" s="69">
        <f t="shared" si="414"/>
        <v>0.8538327842421769</v>
      </c>
      <c r="Y529" s="68">
        <f t="shared" si="415"/>
        <v>0.59800935899301066</v>
      </c>
      <c r="Z529" s="65">
        <f t="shared" si="416"/>
        <v>1.8906465441185385</v>
      </c>
      <c r="AA529" s="69">
        <f t="shared" si="417"/>
        <v>1.2604310294123591</v>
      </c>
      <c r="AB529" s="98">
        <f>SUMIF(BN529:BU529,"VERDADEIRO",BN$3:$BU528)</f>
        <v>3</v>
      </c>
      <c r="AC529" s="97">
        <f t="shared" si="384"/>
        <v>526</v>
      </c>
      <c r="AD529">
        <f>RTD("tryd.rtdserver",,"COT",B529,"ULT")</f>
        <v>10.76</v>
      </c>
      <c r="AE529">
        <f>RTD("tryd.rtdserver",,"COT",C529,"ULT")</f>
        <v>22.71</v>
      </c>
      <c r="AF529">
        <f>VLOOKUP($AC529,LS_Coint_BD!$B$3:$AQ$1079,AF$2)*$AD529+VLOOKUP($AC529,LS_Coint_BD!$B$3:$AQ$1079,AF$2+1)</f>
        <v>22.017205378146127</v>
      </c>
      <c r="AG529">
        <f>VLOOKUP($AC529,LS_Coint_BD!$B$3:$AQ$1079,AG$2)*$AD529+VLOOKUP($AC529,LS_Coint_BD!$B$3:$AQ$1079,AG$2+1)</f>
        <v>21.970766362222577</v>
      </c>
      <c r="AH529">
        <f>VLOOKUP($AC529,LS_Coint_BD!$B$3:$AQ$1079,AH$2)*$AD529+VLOOKUP($AC529,LS_Coint_BD!$B$3:$AQ$1079,AH$2+1)</f>
        <v>0</v>
      </c>
      <c r="AI529">
        <f>VLOOKUP($AC529,LS_Coint_BD!$B$3:$AQ$1079,AI$2)*$AD529+VLOOKUP($AC529,LS_Coint_BD!$B$3:$AQ$1079,AI$2+1)</f>
        <v>0</v>
      </c>
      <c r="AJ529">
        <f>VLOOKUP($AC529,LS_Coint_BD!$B$3:$AQ$1079,AJ$2)*$AD529+VLOOKUP($AC529,LS_Coint_BD!$B$3:$AQ$1079,AJ$2+1)</f>
        <v>0</v>
      </c>
      <c r="AK529">
        <f>VLOOKUP($AC529,LS_Coint_BD!$B$3:$AQ$1079,AK$2)*$AD529+VLOOKUP($AC529,LS_Coint_BD!$B$3:$AQ$1079,AK$2+1)</f>
        <v>21.861914599419496</v>
      </c>
      <c r="AL529">
        <f>VLOOKUP($AC529,LS_Coint_BD!$B$3:$AQ$1079,AL$2)*$AD529+VLOOKUP($AC529,LS_Coint_BD!$B$3:$AQ$1079,AL$2+1)</f>
        <v>21.864941109389836</v>
      </c>
      <c r="AM529">
        <f>VLOOKUP($AC529,LS_Coint_BD!$B$3:$AQ$1079,AM$2)*$AD529+VLOOKUP($AC529,LS_Coint_BD!$B$3:$AQ$1079,AM$2+1)</f>
        <v>22.11199064100699</v>
      </c>
      <c r="AN529">
        <f>VLOOKUP($AC529,LS_Coint_BD!$B$3:$AQ$1079,AN$2)</f>
        <v>0.31602896747183001</v>
      </c>
      <c r="AO529">
        <f>VLOOKUP($AC529,LS_Coint_BD!$B$3:$AQ$1079,AO$2)</f>
        <v>0.33990300456808498</v>
      </c>
      <c r="AP529">
        <f>VLOOKUP($AC529,LS_Coint_BD!$B$3:$AQ$1079,AP$2)</f>
        <v>0</v>
      </c>
      <c r="AQ529">
        <f>VLOOKUP($AC529,LS_Coint_BD!$B$3:$AQ$1079,AQ$2)</f>
        <v>0</v>
      </c>
      <c r="AR529">
        <f>VLOOKUP($AC529,LS_Coint_BD!$B$3:$AQ$1079,AR$2)</f>
        <v>0</v>
      </c>
      <c r="AS529">
        <f>VLOOKUP($AC529,LS_Coint_BD!$B$3:$AQ$1079,AS$2)</f>
        <v>0.41473648632618998</v>
      </c>
      <c r="AT529">
        <f>VLOOKUP($AC529,LS_Coint_BD!$B$3:$AQ$1079,AT$2)</f>
        <v>0.42691639212108701</v>
      </c>
      <c r="AU529">
        <f>VLOOKUP($AC529,LS_Coint_BD!$B$3:$AQ$1079,AU$2)</f>
        <v>0.63021551470617998</v>
      </c>
      <c r="AV529">
        <f>VLOOKUP($AC529,LS_Coint_BD!$B$3:$AQ$1079,AV$2)</f>
        <v>-2.8066438062523998E-15</v>
      </c>
      <c r="AW529">
        <f>VLOOKUP($AC529,LS_Coint_BD!$B$3:$AQ$1079,AW$2)</f>
        <v>-2.07241631263363E-16</v>
      </c>
      <c r="AX529">
        <f>VLOOKUP($AC529,LS_Coint_BD!$B$3:$AQ$1079,AX$2)</f>
        <v>0</v>
      </c>
      <c r="AY529">
        <f>VLOOKUP($AC529,LS_Coint_BD!$B$3:$AQ$1079,AY$2)</f>
        <v>0</v>
      </c>
      <c r="AZ529">
        <f>VLOOKUP($AC529,LS_Coint_BD!$B$3:$AQ$1079,AZ$2)</f>
        <v>0</v>
      </c>
      <c r="BA529">
        <f>VLOOKUP($AC529,LS_Coint_BD!$B$3:$AQ$1079,BA$2)</f>
        <v>1.59872115546023E-15</v>
      </c>
      <c r="BB529">
        <f>VLOOKUP($AC529,LS_Coint_BD!$B$3:$AQ$1079,BB$2)</f>
        <v>2.8421709430404001E-15</v>
      </c>
      <c r="BC529">
        <f>VLOOKUP($AC529,LS_Coint_BD!$B$3:$AQ$1079,BC$2)</f>
        <v>-9.0949470177292806E-16</v>
      </c>
      <c r="BD529">
        <f t="shared" si="385"/>
        <v>0.63205793494365725</v>
      </c>
      <c r="BE529">
        <f t="shared" si="386"/>
        <v>0.67980600913616973</v>
      </c>
      <c r="BF529">
        <f t="shared" si="387"/>
        <v>0</v>
      </c>
      <c r="BG529">
        <f t="shared" si="388"/>
        <v>0</v>
      </c>
      <c r="BH529">
        <f t="shared" si="389"/>
        <v>0</v>
      </c>
      <c r="BI529">
        <f t="shared" si="390"/>
        <v>0.82947297265238151</v>
      </c>
      <c r="BJ529">
        <f t="shared" si="391"/>
        <v>0.8538327842421769</v>
      </c>
      <c r="BK529">
        <f t="shared" si="392"/>
        <v>1.2604310294123591</v>
      </c>
      <c r="BL529">
        <f t="shared" si="393"/>
        <v>0.63205793494365159</v>
      </c>
      <c r="BN529" s="19" t="b">
        <f t="shared" ref="BN529:BN579" si="418">IF(D529&gt;0,IF(D529&gt;F529,TRUE,FALSE),IF(D529&lt;F529,TRUE,FALSE))</f>
        <v>1</v>
      </c>
      <c r="BO529" s="19" t="b">
        <f t="shared" ref="BO529:BO579" si="419">IF(G529&gt;0,IF(G529&gt;I529,TRUE,FALSE),IF(G529&lt;I529,TRUE,FALSE))</f>
        <v>1</v>
      </c>
      <c r="BP529" s="19" t="b">
        <f t="shared" ref="BP529:BP579" si="420">IF(J529&gt;0,IF(J529&gt;L529,TRUE,FALSE),IF(J529&lt;L529,TRUE,FALSE))</f>
        <v>0</v>
      </c>
      <c r="BQ529" s="19" t="b">
        <f t="shared" ref="BQ529:BQ579" si="421">IF(M529&gt;0,IF(M529&gt;O529,TRUE,FALSE),IF(M529&lt;O529,TRUE,FALSE))</f>
        <v>0</v>
      </c>
      <c r="BR529" s="19" t="b">
        <f t="shared" ref="BR529:BR579" si="422">IF(P529&gt;0,IF(P529&gt;R529,TRUE,FALSE),IF(P529&lt;R529,TRUE,FALSE))</f>
        <v>0</v>
      </c>
      <c r="BS529" s="19" t="b">
        <f t="shared" ref="BS529:BS579" si="423">IF(S529&gt;0,IF(S529&gt;U529,TRUE,FALSE),IF(S529&lt;U529,TRUE,FALSE))</f>
        <v>1</v>
      </c>
      <c r="BT529" s="19" t="b">
        <f t="shared" ref="BT529:BT579" si="424">IF(V529&gt;0,IF(V529&gt;X529,TRUE,FALSE),IF(V529&lt;X529,TRUE,FALSE))</f>
        <v>0</v>
      </c>
      <c r="BU529" s="19" t="b">
        <f t="shared" ref="BU529:BU579" si="425">IF(Y529&gt;0,IF(Y529&gt;AA529,TRUE,FALSE),IF(Y529&lt;AA529,TRUE,FALSE))</f>
        <v>0</v>
      </c>
    </row>
    <row r="530" spans="2:73" x14ac:dyDescent="0.3">
      <c r="B530" s="17" t="str">
        <f>VLOOKUP($AC530,LS_Coint_BD!$B$3:$D$1079,2)</f>
        <v>ITSA4</v>
      </c>
      <c r="C530" s="87" t="str">
        <f>VLOOKUP($AC530,LS_Coint_BD!$B$3:$D$1079,3)</f>
        <v>BBSE3</v>
      </c>
      <c r="D530" s="70">
        <f t="shared" si="394"/>
        <v>0.43263137234790605</v>
      </c>
      <c r="E530" s="66">
        <f t="shared" si="395"/>
        <v>1.9010566869417431</v>
      </c>
      <c r="F530" s="71">
        <f t="shared" si="396"/>
        <v>1.2673711246278287</v>
      </c>
      <c r="G530" s="70">
        <f t="shared" si="397"/>
        <v>0.33175105288736617</v>
      </c>
      <c r="H530" s="66">
        <f t="shared" si="398"/>
        <v>2.0089578546026829</v>
      </c>
      <c r="I530" s="71">
        <f t="shared" si="399"/>
        <v>1.3393052364017886</v>
      </c>
      <c r="J530" s="70">
        <f t="shared" si="400"/>
        <v>0.36860058879658197</v>
      </c>
      <c r="K530" s="66">
        <f t="shared" si="401"/>
        <v>1.9523541709064993</v>
      </c>
      <c r="L530" s="71">
        <f t="shared" si="402"/>
        <v>1.3015694472709995</v>
      </c>
      <c r="M530" s="70">
        <f t="shared" si="403"/>
        <v>0.32280888422967635</v>
      </c>
      <c r="N530" s="66">
        <f t="shared" si="404"/>
        <v>1.9957742663963223</v>
      </c>
      <c r="O530" s="71">
        <f t="shared" si="405"/>
        <v>1.3305161775975483</v>
      </c>
      <c r="P530" s="70">
        <f t="shared" si="406"/>
        <v>0.30208269994643544</v>
      </c>
      <c r="Q530" s="66">
        <f t="shared" si="407"/>
        <v>2.070729412786358</v>
      </c>
      <c r="R530" s="71">
        <f t="shared" si="408"/>
        <v>1.3804862751909055</v>
      </c>
      <c r="S530" s="70">
        <f t="shared" si="409"/>
        <v>0.28700289906905496</v>
      </c>
      <c r="T530" s="66">
        <f t="shared" si="410"/>
        <v>2.0973186038486435</v>
      </c>
      <c r="U530" s="71">
        <f t="shared" si="411"/>
        <v>1.3982124025657625</v>
      </c>
      <c r="V530" s="70">
        <f t="shared" si="412"/>
        <v>0.28619938605463702</v>
      </c>
      <c r="W530" s="66">
        <f t="shared" si="413"/>
        <v>2.1043454661969205</v>
      </c>
      <c r="X530" s="71">
        <f t="shared" si="414"/>
        <v>1.4028969774646136</v>
      </c>
      <c r="Y530" s="70">
        <f t="shared" si="415"/>
        <v>9.8054640098293788E-2</v>
      </c>
      <c r="Z530" s="66">
        <f t="shared" si="416"/>
        <v>2.2304222050165037</v>
      </c>
      <c r="AA530" s="71">
        <f t="shared" si="417"/>
        <v>1.4869481366776691</v>
      </c>
      <c r="AB530" s="98">
        <f>SUMIF(BN530:BU530,"VERDADEIRO",BN$3:$BU529)</f>
        <v>0</v>
      </c>
      <c r="AC530" s="97">
        <f t="shared" si="384"/>
        <v>527</v>
      </c>
      <c r="AD530">
        <f>RTD("tryd.rtdserver",,"COT",B530,"ULT")</f>
        <v>10.76</v>
      </c>
      <c r="AE530">
        <f>RTD("tryd.rtdserver",,"COT",C530,"ULT")</f>
        <v>28.52</v>
      </c>
      <c r="AF530">
        <f>VLOOKUP($AC530,LS_Coint_BD!$B$3:$AQ$1079,AF$2)*$AD530+VLOOKUP($AC530,LS_Coint_BD!$B$3:$AQ$1079,AF$2+1)</f>
        <v>28.087368627652094</v>
      </c>
      <c r="AG530">
        <f>VLOOKUP($AC530,LS_Coint_BD!$B$3:$AQ$1079,AG$2)*$AD530+VLOOKUP($AC530,LS_Coint_BD!$B$3:$AQ$1079,AG$2+1)</f>
        <v>28.188248947112633</v>
      </c>
      <c r="AH530">
        <f>VLOOKUP($AC530,LS_Coint_BD!$B$3:$AQ$1079,AH$2)*$AD530+VLOOKUP($AC530,LS_Coint_BD!$B$3:$AQ$1079,AH$2+1)</f>
        <v>28.151399411203418</v>
      </c>
      <c r="AI530">
        <f>VLOOKUP($AC530,LS_Coint_BD!$B$3:$AQ$1079,AI$2)*$AD530+VLOOKUP($AC530,LS_Coint_BD!$B$3:$AQ$1079,AI$2+1)</f>
        <v>28.197191115770323</v>
      </c>
      <c r="AJ530">
        <f>VLOOKUP($AC530,LS_Coint_BD!$B$3:$AQ$1079,AJ$2)*$AD530+VLOOKUP($AC530,LS_Coint_BD!$B$3:$AQ$1079,AJ$2+1)</f>
        <v>28.217917300053564</v>
      </c>
      <c r="AK530">
        <f>VLOOKUP($AC530,LS_Coint_BD!$B$3:$AQ$1079,AK$2)*$AD530+VLOOKUP($AC530,LS_Coint_BD!$B$3:$AQ$1079,AK$2+1)</f>
        <v>28.232997100930945</v>
      </c>
      <c r="AL530">
        <f>VLOOKUP($AC530,LS_Coint_BD!$B$3:$AQ$1079,AL$2)*$AD530+VLOOKUP($AC530,LS_Coint_BD!$B$3:$AQ$1079,AL$2+1)</f>
        <v>28.233800613945363</v>
      </c>
      <c r="AM530">
        <f>VLOOKUP($AC530,LS_Coint_BD!$B$3:$AQ$1079,AM$2)*$AD530+VLOOKUP($AC530,LS_Coint_BD!$B$3:$AQ$1079,AM$2+1)</f>
        <v>28.421945359901706</v>
      </c>
      <c r="AN530">
        <f>VLOOKUP($AC530,LS_Coint_BD!$B$3:$AQ$1079,AN$2)</f>
        <v>0.63368556231391504</v>
      </c>
      <c r="AO530">
        <f>VLOOKUP($AC530,LS_Coint_BD!$B$3:$AQ$1079,AO$2)</f>
        <v>0.66965261820089395</v>
      </c>
      <c r="AP530">
        <f>VLOOKUP($AC530,LS_Coint_BD!$B$3:$AQ$1079,AP$2)</f>
        <v>0.650784723635499</v>
      </c>
      <c r="AQ530">
        <f>VLOOKUP($AC530,LS_Coint_BD!$B$3:$AQ$1079,AQ$2)</f>
        <v>0.66525808879877402</v>
      </c>
      <c r="AR530">
        <f>VLOOKUP($AC530,LS_Coint_BD!$B$3:$AQ$1079,AR$2)</f>
        <v>0.69024313759545497</v>
      </c>
      <c r="AS530">
        <f>VLOOKUP($AC530,LS_Coint_BD!$B$3:$AQ$1079,AS$2)</f>
        <v>0.69910620128288103</v>
      </c>
      <c r="AT530">
        <f>VLOOKUP($AC530,LS_Coint_BD!$B$3:$AQ$1079,AT$2)</f>
        <v>0.70144848873230603</v>
      </c>
      <c r="AU530">
        <f>VLOOKUP($AC530,LS_Coint_BD!$B$3:$AQ$1079,AU$2)</f>
        <v>0.743474068338835</v>
      </c>
      <c r="AV530">
        <f>VLOOKUP($AC530,LS_Coint_BD!$B$3:$AQ$1079,AV$2)</f>
        <v>-1.3855583347321999E-15</v>
      </c>
      <c r="AW530">
        <f>VLOOKUP($AC530,LS_Coint_BD!$B$3:$AQ$1079,AW$2)</f>
        <v>6.5133084111342503E-16</v>
      </c>
      <c r="AX530">
        <f>VLOOKUP($AC530,LS_Coint_BD!$B$3:$AQ$1079,AX$2)</f>
        <v>1.62409768173737E-15</v>
      </c>
      <c r="AY530">
        <f>VLOOKUP($AC530,LS_Coint_BD!$B$3:$AQ$1079,AY$2)</f>
        <v>2.2204460492503101E-16</v>
      </c>
      <c r="AZ530">
        <f>VLOOKUP($AC530,LS_Coint_BD!$B$3:$AQ$1079,AZ$2)</f>
        <v>-4.4014175020695096E-15</v>
      </c>
      <c r="BA530">
        <f>VLOOKUP($AC530,LS_Coint_BD!$B$3:$AQ$1079,BA$2)</f>
        <v>3.9079850466805501E-16</v>
      </c>
      <c r="BB530">
        <f>VLOOKUP($AC530,LS_Coint_BD!$B$3:$AQ$1079,BB$2)</f>
        <v>1.61486985400023E-15</v>
      </c>
      <c r="BC530">
        <f>VLOOKUP($AC530,LS_Coint_BD!$B$3:$AQ$1079,BC$2)</f>
        <v>-8.6686213762732201E-16</v>
      </c>
      <c r="BD530">
        <f t="shared" si="385"/>
        <v>1.2673711246278287</v>
      </c>
      <c r="BE530">
        <f t="shared" si="386"/>
        <v>1.3393052364017886</v>
      </c>
      <c r="BF530">
        <f t="shared" si="387"/>
        <v>1.3015694472709995</v>
      </c>
      <c r="BG530">
        <f t="shared" si="388"/>
        <v>1.3305161775975483</v>
      </c>
      <c r="BH530">
        <f t="shared" si="389"/>
        <v>1.3804862751909055</v>
      </c>
      <c r="BI530">
        <f t="shared" si="390"/>
        <v>1.3982124025657625</v>
      </c>
      <c r="BJ530">
        <f t="shared" si="391"/>
        <v>1.4028969774646136</v>
      </c>
      <c r="BK530">
        <f t="shared" si="392"/>
        <v>1.4869481366776691</v>
      </c>
      <c r="BL530">
        <f t="shared" si="393"/>
        <v>1.2673711246278261</v>
      </c>
      <c r="BN530" s="19" t="b">
        <f t="shared" si="418"/>
        <v>0</v>
      </c>
      <c r="BO530" s="19" t="b">
        <f t="shared" si="419"/>
        <v>0</v>
      </c>
      <c r="BP530" s="19" t="b">
        <f t="shared" si="420"/>
        <v>0</v>
      </c>
      <c r="BQ530" s="19" t="b">
        <f t="shared" si="421"/>
        <v>0</v>
      </c>
      <c r="BR530" s="19" t="b">
        <f t="shared" si="422"/>
        <v>0</v>
      </c>
      <c r="BS530" s="19" t="b">
        <f t="shared" si="423"/>
        <v>0</v>
      </c>
      <c r="BT530" s="19" t="b">
        <f t="shared" si="424"/>
        <v>0</v>
      </c>
      <c r="BU530" s="19" t="b">
        <f t="shared" si="425"/>
        <v>0</v>
      </c>
    </row>
    <row r="531" spans="2:73" x14ac:dyDescent="0.3">
      <c r="B531" s="17" t="str">
        <f>VLOOKUP($AC531,LS_Coint_BD!$B$3:$D$1079,2)</f>
        <v>ITSA4</v>
      </c>
      <c r="C531" s="87" t="str">
        <f>VLOOKUP($AC531,LS_Coint_BD!$B$3:$D$1079,3)</f>
        <v>BRML3</v>
      </c>
      <c r="D531" s="68">
        <f t="shared" si="394"/>
        <v>0</v>
      </c>
      <c r="E531" s="65">
        <f t="shared" si="395"/>
        <v>0</v>
      </c>
      <c r="F531" s="69">
        <f t="shared" si="396"/>
        <v>0</v>
      </c>
      <c r="G531" s="68">
        <f t="shared" si="397"/>
        <v>4.6934551489139054E-2</v>
      </c>
      <c r="H531" s="65">
        <f t="shared" si="398"/>
        <v>1.6032155041325884</v>
      </c>
      <c r="I531" s="69">
        <f t="shared" si="399"/>
        <v>1.0688103360883923</v>
      </c>
      <c r="J531" s="68">
        <f t="shared" si="400"/>
        <v>-9.2178094129554466E-2</v>
      </c>
      <c r="K531" s="65">
        <f t="shared" si="401"/>
        <v>-1.9480242571171558</v>
      </c>
      <c r="L531" s="69">
        <f t="shared" si="402"/>
        <v>-1.2986828380781039</v>
      </c>
      <c r="M531" s="68">
        <f t="shared" si="403"/>
        <v>0</v>
      </c>
      <c r="N531" s="65">
        <f t="shared" si="404"/>
        <v>0</v>
      </c>
      <c r="O531" s="69">
        <f t="shared" si="405"/>
        <v>0</v>
      </c>
      <c r="P531" s="68">
        <f t="shared" si="406"/>
        <v>-0.23479820982756117</v>
      </c>
      <c r="Q531" s="65">
        <f t="shared" si="407"/>
        <v>-2.1745015467188575</v>
      </c>
      <c r="R531" s="69">
        <f t="shared" si="408"/>
        <v>-1.4496676978125718</v>
      </c>
      <c r="S531" s="68">
        <f t="shared" si="409"/>
        <v>-0.25756677827170016</v>
      </c>
      <c r="T531" s="65">
        <f t="shared" si="410"/>
        <v>-2.217178579971347</v>
      </c>
      <c r="U531" s="69">
        <f t="shared" si="411"/>
        <v>-1.4781190533142314</v>
      </c>
      <c r="V531" s="68">
        <f t="shared" si="412"/>
        <v>-0.2663022861811406</v>
      </c>
      <c r="W531" s="65">
        <f t="shared" si="413"/>
        <v>-2.2579180402256553</v>
      </c>
      <c r="X531" s="69">
        <f t="shared" si="414"/>
        <v>-1.5052786934837703</v>
      </c>
      <c r="Y531" s="68">
        <f t="shared" si="415"/>
        <v>0</v>
      </c>
      <c r="Z531" s="65">
        <f t="shared" si="416"/>
        <v>0</v>
      </c>
      <c r="AA531" s="69">
        <f t="shared" si="417"/>
        <v>0</v>
      </c>
      <c r="AB531" s="98">
        <f>SUMIF(BN531:BU531,"VERDADEIRO",BN$3:$BU530)</f>
        <v>0</v>
      </c>
      <c r="AC531" s="97">
        <f t="shared" si="384"/>
        <v>528</v>
      </c>
      <c r="AD531">
        <f>RTD("tryd.rtdserver",,"COT",B531,"ULT")</f>
        <v>10.76</v>
      </c>
      <c r="AE531">
        <f>RTD("tryd.rtdserver",,"COT",C531,"ULT")</f>
        <v>9.83</v>
      </c>
      <c r="AF531">
        <f>VLOOKUP($AC531,LS_Coint_BD!$B$3:$AQ$1079,AF$2)*$AD531+VLOOKUP($AC531,LS_Coint_BD!$B$3:$AQ$1079,AF$2+1)</f>
        <v>0</v>
      </c>
      <c r="AG531">
        <f>VLOOKUP($AC531,LS_Coint_BD!$B$3:$AQ$1079,AG$2)*$AD531+VLOOKUP($AC531,LS_Coint_BD!$B$3:$AQ$1079,AG$2+1)</f>
        <v>9.783065448510861</v>
      </c>
      <c r="AH531">
        <f>VLOOKUP($AC531,LS_Coint_BD!$B$3:$AQ$1079,AH$2)*$AD531+VLOOKUP($AC531,LS_Coint_BD!$B$3:$AQ$1079,AH$2+1)</f>
        <v>9.9221780941295545</v>
      </c>
      <c r="AI531">
        <f>VLOOKUP($AC531,LS_Coint_BD!$B$3:$AQ$1079,AI$2)*$AD531+VLOOKUP($AC531,LS_Coint_BD!$B$3:$AQ$1079,AI$2+1)</f>
        <v>0</v>
      </c>
      <c r="AJ531">
        <f>VLOOKUP($AC531,LS_Coint_BD!$B$3:$AQ$1079,AJ$2)*$AD531+VLOOKUP($AC531,LS_Coint_BD!$B$3:$AQ$1079,AJ$2+1)</f>
        <v>10.064798209827561</v>
      </c>
      <c r="AK531">
        <f>VLOOKUP($AC531,LS_Coint_BD!$B$3:$AQ$1079,AK$2)*$AD531+VLOOKUP($AC531,LS_Coint_BD!$B$3:$AQ$1079,AK$2+1)</f>
        <v>10.0875667782717</v>
      </c>
      <c r="AL531">
        <f>VLOOKUP($AC531,LS_Coint_BD!$B$3:$AQ$1079,AL$2)*$AD531+VLOOKUP($AC531,LS_Coint_BD!$B$3:$AQ$1079,AL$2+1)</f>
        <v>10.096302286181141</v>
      </c>
      <c r="AM531">
        <f>VLOOKUP($AC531,LS_Coint_BD!$B$3:$AQ$1079,AM$2)*$AD531+VLOOKUP($AC531,LS_Coint_BD!$B$3:$AQ$1079,AM$2+1)</f>
        <v>0</v>
      </c>
      <c r="AN531">
        <f>VLOOKUP($AC531,LS_Coint_BD!$B$3:$AQ$1079,AN$2)</f>
        <v>0</v>
      </c>
      <c r="AO531">
        <f>VLOOKUP($AC531,LS_Coint_BD!$B$3:$AQ$1079,AO$2)</f>
        <v>0.53440516804419602</v>
      </c>
      <c r="AP531">
        <f>VLOOKUP($AC531,LS_Coint_BD!$B$3:$AQ$1079,AP$2)</f>
        <v>0.64934141903905196</v>
      </c>
      <c r="AQ531">
        <f>VLOOKUP($AC531,LS_Coint_BD!$B$3:$AQ$1079,AQ$2)</f>
        <v>0</v>
      </c>
      <c r="AR531">
        <f>VLOOKUP($AC531,LS_Coint_BD!$B$3:$AQ$1079,AR$2)</f>
        <v>0.72483384890628599</v>
      </c>
      <c r="AS531">
        <f>VLOOKUP($AC531,LS_Coint_BD!$B$3:$AQ$1079,AS$2)</f>
        <v>0.73905952665711605</v>
      </c>
      <c r="AT531">
        <f>VLOOKUP($AC531,LS_Coint_BD!$B$3:$AQ$1079,AT$2)</f>
        <v>0.75263934674188504</v>
      </c>
      <c r="AU531">
        <f>VLOOKUP($AC531,LS_Coint_BD!$B$3:$AQ$1079,AU$2)</f>
        <v>0</v>
      </c>
      <c r="AV531">
        <f>VLOOKUP($AC531,LS_Coint_BD!$B$3:$AQ$1079,AV$2)</f>
        <v>0</v>
      </c>
      <c r="AW531">
        <f>VLOOKUP($AC531,LS_Coint_BD!$B$3:$AQ$1079,AW$2)</f>
        <v>1.6283271027835601E-16</v>
      </c>
      <c r="AX531">
        <f>VLOOKUP($AC531,LS_Coint_BD!$B$3:$AQ$1079,AX$2)</f>
        <v>-5.07530525542929E-17</v>
      </c>
      <c r="AY531">
        <f>VLOOKUP($AC531,LS_Coint_BD!$B$3:$AQ$1079,AY$2)</f>
        <v>0</v>
      </c>
      <c r="AZ531">
        <f>VLOOKUP($AC531,LS_Coint_BD!$B$3:$AQ$1079,AZ$2)</f>
        <v>2.3684757858670001E-16</v>
      </c>
      <c r="BA531">
        <f>VLOOKUP($AC531,LS_Coint_BD!$B$3:$AQ$1079,BA$2)</f>
        <v>5.6843418860807996E-16</v>
      </c>
      <c r="BB531">
        <f>VLOOKUP($AC531,LS_Coint_BD!$B$3:$AQ$1079,BB$2)</f>
        <v>-2.9067657372004098E-16</v>
      </c>
      <c r="BC531">
        <f>VLOOKUP($AC531,LS_Coint_BD!$B$3:$AQ$1079,BC$2)</f>
        <v>0</v>
      </c>
      <c r="BD531">
        <f t="shared" si="385"/>
        <v>0</v>
      </c>
      <c r="BE531">
        <f t="shared" si="386"/>
        <v>1.0688103360883923</v>
      </c>
      <c r="BF531">
        <f t="shared" si="387"/>
        <v>-1.2986828380781039</v>
      </c>
      <c r="BG531">
        <f t="shared" si="388"/>
        <v>0</v>
      </c>
      <c r="BH531">
        <f t="shared" si="389"/>
        <v>-1.4496676978125718</v>
      </c>
      <c r="BI531">
        <f t="shared" si="390"/>
        <v>-1.4781190533142314</v>
      </c>
      <c r="BJ531">
        <f t="shared" si="391"/>
        <v>-1.5052786934837703</v>
      </c>
      <c r="BK531">
        <f t="shared" si="392"/>
        <v>0</v>
      </c>
      <c r="BL531">
        <f t="shared" si="393"/>
        <v>0</v>
      </c>
      <c r="BN531" s="19" t="b">
        <f t="shared" si="418"/>
        <v>0</v>
      </c>
      <c r="BO531" s="19" t="b">
        <f t="shared" si="419"/>
        <v>0</v>
      </c>
      <c r="BP531" s="19" t="b">
        <f t="shared" si="420"/>
        <v>0</v>
      </c>
      <c r="BQ531" s="19" t="b">
        <f t="shared" si="421"/>
        <v>0</v>
      </c>
      <c r="BR531" s="19" t="b">
        <f t="shared" si="422"/>
        <v>0</v>
      </c>
      <c r="BS531" s="19" t="b">
        <f t="shared" si="423"/>
        <v>0</v>
      </c>
      <c r="BT531" s="19" t="b">
        <f t="shared" si="424"/>
        <v>0</v>
      </c>
      <c r="BU531" s="19" t="b">
        <f t="shared" si="425"/>
        <v>0</v>
      </c>
    </row>
    <row r="532" spans="2:73" x14ac:dyDescent="0.3">
      <c r="B532" s="17" t="str">
        <f>VLOOKUP($AC532,LS_Coint_BD!$B$3:$D$1079,2)</f>
        <v>ITSA4</v>
      </c>
      <c r="C532" s="87" t="str">
        <f>VLOOKUP($AC532,LS_Coint_BD!$B$3:$D$1079,3)</f>
        <v>CPFE3</v>
      </c>
      <c r="D532" s="70">
        <f t="shared" si="394"/>
        <v>0</v>
      </c>
      <c r="E532" s="66">
        <f t="shared" si="395"/>
        <v>0</v>
      </c>
      <c r="F532" s="71">
        <f t="shared" si="396"/>
        <v>0</v>
      </c>
      <c r="G532" s="70">
        <f t="shared" si="397"/>
        <v>2.6802313855330553</v>
      </c>
      <c r="H532" s="66">
        <f t="shared" si="398"/>
        <v>2.2930341920266883</v>
      </c>
      <c r="I532" s="71">
        <f t="shared" si="399"/>
        <v>1.5286894613511257</v>
      </c>
      <c r="J532" s="70">
        <f t="shared" si="400"/>
        <v>2.6559232216828477</v>
      </c>
      <c r="K532" s="66">
        <f t="shared" si="401"/>
        <v>2.3622517753985752</v>
      </c>
      <c r="L532" s="71">
        <f t="shared" si="402"/>
        <v>1.5748345169323836</v>
      </c>
      <c r="M532" s="70">
        <f t="shared" si="403"/>
        <v>2.6892209166835457</v>
      </c>
      <c r="N532" s="66">
        <f t="shared" si="404"/>
        <v>2.3147207767672837</v>
      </c>
      <c r="O532" s="71">
        <f t="shared" si="405"/>
        <v>1.5431471845115223</v>
      </c>
      <c r="P532" s="70">
        <f t="shared" si="406"/>
        <v>0</v>
      </c>
      <c r="Q532" s="66">
        <f t="shared" si="407"/>
        <v>0</v>
      </c>
      <c r="R532" s="71">
        <f t="shared" si="408"/>
        <v>0</v>
      </c>
      <c r="S532" s="70">
        <f t="shared" si="409"/>
        <v>2.6420217490617475</v>
      </c>
      <c r="T532" s="66">
        <f t="shared" si="410"/>
        <v>2.9117031489211747</v>
      </c>
      <c r="U532" s="71">
        <f t="shared" si="411"/>
        <v>1.9411354326141164</v>
      </c>
      <c r="V532" s="70">
        <f t="shared" si="412"/>
        <v>0</v>
      </c>
      <c r="W532" s="66">
        <f t="shared" si="413"/>
        <v>0</v>
      </c>
      <c r="X532" s="71">
        <f t="shared" si="414"/>
        <v>0</v>
      </c>
      <c r="Y532" s="70">
        <f t="shared" si="415"/>
        <v>2.6270561999875355</v>
      </c>
      <c r="Z532" s="66">
        <f t="shared" si="416"/>
        <v>4.3931097392017193</v>
      </c>
      <c r="AA532" s="71">
        <f t="shared" si="417"/>
        <v>2.9287398261344793</v>
      </c>
      <c r="AB532" s="98">
        <f>SUMIF(BN532:BU532,"VERDADEIRO",BN$3:$BU531)</f>
        <v>4</v>
      </c>
      <c r="AC532" s="97">
        <f t="shared" si="384"/>
        <v>529</v>
      </c>
      <c r="AD532">
        <f>RTD("tryd.rtdserver",,"COT",B532,"ULT")</f>
        <v>10.76</v>
      </c>
      <c r="AE532">
        <f>RTD("tryd.rtdserver",,"COT",C532,"ULT")</f>
        <v>33.43</v>
      </c>
      <c r="AF532">
        <f>VLOOKUP($AC532,LS_Coint_BD!$B$3:$AQ$1079,AF$2)*$AD532+VLOOKUP($AC532,LS_Coint_BD!$B$3:$AQ$1079,AF$2+1)</f>
        <v>0</v>
      </c>
      <c r="AG532">
        <f>VLOOKUP($AC532,LS_Coint_BD!$B$3:$AQ$1079,AG$2)*$AD532+VLOOKUP($AC532,LS_Coint_BD!$B$3:$AQ$1079,AG$2+1)</f>
        <v>30.749768614466944</v>
      </c>
      <c r="AH532">
        <f>VLOOKUP($AC532,LS_Coint_BD!$B$3:$AQ$1079,AH$2)*$AD532+VLOOKUP($AC532,LS_Coint_BD!$B$3:$AQ$1079,AH$2+1)</f>
        <v>30.774076778317152</v>
      </c>
      <c r="AI532">
        <f>VLOOKUP($AC532,LS_Coint_BD!$B$3:$AQ$1079,AI$2)*$AD532+VLOOKUP($AC532,LS_Coint_BD!$B$3:$AQ$1079,AI$2+1)</f>
        <v>30.740779083316454</v>
      </c>
      <c r="AJ532">
        <f>VLOOKUP($AC532,LS_Coint_BD!$B$3:$AQ$1079,AJ$2)*$AD532+VLOOKUP($AC532,LS_Coint_BD!$B$3:$AQ$1079,AJ$2+1)</f>
        <v>0</v>
      </c>
      <c r="AK532">
        <f>VLOOKUP($AC532,LS_Coint_BD!$B$3:$AQ$1079,AK$2)*$AD532+VLOOKUP($AC532,LS_Coint_BD!$B$3:$AQ$1079,AK$2+1)</f>
        <v>30.787978250938252</v>
      </c>
      <c r="AL532">
        <f>VLOOKUP($AC532,LS_Coint_BD!$B$3:$AQ$1079,AL$2)*$AD532+VLOOKUP($AC532,LS_Coint_BD!$B$3:$AQ$1079,AL$2+1)</f>
        <v>0</v>
      </c>
      <c r="AM532">
        <f>VLOOKUP($AC532,LS_Coint_BD!$B$3:$AQ$1079,AM$2)*$AD532+VLOOKUP($AC532,LS_Coint_BD!$B$3:$AQ$1079,AM$2+1)</f>
        <v>30.802943800012464</v>
      </c>
      <c r="AN532">
        <f>VLOOKUP($AC532,LS_Coint_BD!$B$3:$AQ$1079,AN$2)</f>
        <v>0</v>
      </c>
      <c r="AO532">
        <f>VLOOKUP($AC532,LS_Coint_BD!$B$3:$AQ$1079,AO$2)</f>
        <v>0.76434473067556197</v>
      </c>
      <c r="AP532">
        <f>VLOOKUP($AC532,LS_Coint_BD!$B$3:$AQ$1079,AP$2)</f>
        <v>0.78741725846619304</v>
      </c>
      <c r="AQ532">
        <f>VLOOKUP($AC532,LS_Coint_BD!$B$3:$AQ$1079,AQ$2)</f>
        <v>0.77157359225576205</v>
      </c>
      <c r="AR532">
        <f>VLOOKUP($AC532,LS_Coint_BD!$B$3:$AQ$1079,AR$2)</f>
        <v>0</v>
      </c>
      <c r="AS532">
        <f>VLOOKUP($AC532,LS_Coint_BD!$B$3:$AQ$1079,AS$2)</f>
        <v>0.97056771630705796</v>
      </c>
      <c r="AT532">
        <f>VLOOKUP($AC532,LS_Coint_BD!$B$3:$AQ$1079,AT$2)</f>
        <v>0</v>
      </c>
      <c r="AU532">
        <f>VLOOKUP($AC532,LS_Coint_BD!$B$3:$AQ$1079,AU$2)</f>
        <v>1.4643699130672401</v>
      </c>
      <c r="AV532">
        <f>VLOOKUP($AC532,LS_Coint_BD!$B$3:$AQ$1079,AV$2)</f>
        <v>0</v>
      </c>
      <c r="AW532">
        <f>VLOOKUP($AC532,LS_Coint_BD!$B$3:$AQ$1079,AW$2)</f>
        <v>1.7467508920769099E-15</v>
      </c>
      <c r="AX532">
        <f>VLOOKUP($AC532,LS_Coint_BD!$B$3:$AQ$1079,AX$2)</f>
        <v>-2.3346404174974701E-15</v>
      </c>
      <c r="AY532">
        <f>VLOOKUP($AC532,LS_Coint_BD!$B$3:$AQ$1079,AY$2)</f>
        <v>-1.8207657603852601E-15</v>
      </c>
      <c r="AZ532">
        <f>VLOOKUP($AC532,LS_Coint_BD!$B$3:$AQ$1079,AZ$2)</f>
        <v>0</v>
      </c>
      <c r="BA532">
        <f>VLOOKUP($AC532,LS_Coint_BD!$B$3:$AQ$1079,BA$2)</f>
        <v>4.9737991503206998E-16</v>
      </c>
      <c r="BB532">
        <f>VLOOKUP($AC532,LS_Coint_BD!$B$3:$AQ$1079,BB$2)</f>
        <v>0</v>
      </c>
      <c r="BC532">
        <f>VLOOKUP($AC532,LS_Coint_BD!$B$3:$AQ$1079,BC$2)</f>
        <v>-1.10844666778576E-15</v>
      </c>
      <c r="BD532">
        <f t="shared" si="385"/>
        <v>0</v>
      </c>
      <c r="BE532">
        <f t="shared" si="386"/>
        <v>1.5286894613511257</v>
      </c>
      <c r="BF532">
        <f t="shared" si="387"/>
        <v>1.5748345169323836</v>
      </c>
      <c r="BG532">
        <f t="shared" si="388"/>
        <v>1.5431471845115223</v>
      </c>
      <c r="BH532">
        <f t="shared" si="389"/>
        <v>0</v>
      </c>
      <c r="BI532">
        <f t="shared" si="390"/>
        <v>1.9411354326141164</v>
      </c>
      <c r="BJ532">
        <f t="shared" si="391"/>
        <v>0</v>
      </c>
      <c r="BK532">
        <f t="shared" si="392"/>
        <v>2.9287398261344793</v>
      </c>
      <c r="BL532">
        <f t="shared" si="393"/>
        <v>0</v>
      </c>
      <c r="BN532" s="19" t="b">
        <f t="shared" si="418"/>
        <v>0</v>
      </c>
      <c r="BO532" s="19" t="b">
        <f t="shared" si="419"/>
        <v>1</v>
      </c>
      <c r="BP532" s="19" t="b">
        <f t="shared" si="420"/>
        <v>1</v>
      </c>
      <c r="BQ532" s="19" t="b">
        <f t="shared" si="421"/>
        <v>1</v>
      </c>
      <c r="BR532" s="19" t="b">
        <f t="shared" si="422"/>
        <v>0</v>
      </c>
      <c r="BS532" s="19" t="b">
        <f t="shared" si="423"/>
        <v>1</v>
      </c>
      <c r="BT532" s="19" t="b">
        <f t="shared" si="424"/>
        <v>0</v>
      </c>
      <c r="BU532" s="19" t="b">
        <f t="shared" si="425"/>
        <v>0</v>
      </c>
    </row>
    <row r="533" spans="2:73" x14ac:dyDescent="0.3">
      <c r="B533" s="17" t="str">
        <f>VLOOKUP($AC533,LS_Coint_BD!$B$3:$D$1079,2)</f>
        <v>ITSA4</v>
      </c>
      <c r="C533" s="87" t="str">
        <f>VLOOKUP($AC533,LS_Coint_BD!$B$3:$D$1079,3)</f>
        <v>CPLE6</v>
      </c>
      <c r="D533" s="68">
        <f t="shared" si="394"/>
        <v>1.405982373483738</v>
      </c>
      <c r="E533" s="65">
        <f t="shared" si="395"/>
        <v>4.9153404032008741</v>
      </c>
      <c r="F533" s="69">
        <f t="shared" si="396"/>
        <v>3.2768936021339159</v>
      </c>
      <c r="G533" s="68">
        <f t="shared" si="397"/>
        <v>1.8246353559546122</v>
      </c>
      <c r="H533" s="65">
        <f t="shared" si="398"/>
        <v>6.3244569575754577</v>
      </c>
      <c r="I533" s="69">
        <f t="shared" si="399"/>
        <v>4.2163046383836384</v>
      </c>
      <c r="J533" s="68">
        <f t="shared" si="400"/>
        <v>2.4254161576118918</v>
      </c>
      <c r="K533" s="65">
        <f t="shared" si="401"/>
        <v>7.4519903654913922</v>
      </c>
      <c r="L533" s="69">
        <f t="shared" si="402"/>
        <v>4.9679935769942611</v>
      </c>
      <c r="M533" s="68">
        <f t="shared" si="403"/>
        <v>0</v>
      </c>
      <c r="N533" s="65">
        <f t="shared" si="404"/>
        <v>0</v>
      </c>
      <c r="O533" s="69">
        <f t="shared" si="405"/>
        <v>0</v>
      </c>
      <c r="P533" s="68">
        <f t="shared" si="406"/>
        <v>2.6001811198090081</v>
      </c>
      <c r="Q533" s="65">
        <f t="shared" si="407"/>
        <v>7.3054476170717919</v>
      </c>
      <c r="R533" s="69">
        <f t="shared" si="408"/>
        <v>4.8702984113811949</v>
      </c>
      <c r="S533" s="68">
        <f t="shared" si="409"/>
        <v>2.536564721237994</v>
      </c>
      <c r="T533" s="65">
        <f t="shared" si="410"/>
        <v>7.9964381502647059</v>
      </c>
      <c r="U533" s="69">
        <f t="shared" si="411"/>
        <v>5.3309587668431373</v>
      </c>
      <c r="V533" s="68">
        <f t="shared" si="412"/>
        <v>2.410510864763225</v>
      </c>
      <c r="W533" s="65">
        <f t="shared" si="413"/>
        <v>9.538897057990857</v>
      </c>
      <c r="X533" s="69">
        <f t="shared" si="414"/>
        <v>6.359264705327238</v>
      </c>
      <c r="Y533" s="68">
        <f t="shared" si="415"/>
        <v>0</v>
      </c>
      <c r="Z533" s="65">
        <f t="shared" si="416"/>
        <v>0</v>
      </c>
      <c r="AA533" s="69">
        <f t="shared" si="417"/>
        <v>0</v>
      </c>
      <c r="AB533" s="98">
        <f>SUMIF(BN533:BU533,"VERDADEIRO",BN$3:$BU532)</f>
        <v>0</v>
      </c>
      <c r="AC533" s="97">
        <f t="shared" si="384"/>
        <v>530</v>
      </c>
      <c r="AD533">
        <f>RTD("tryd.rtdserver",,"COT",B533,"ULT")</f>
        <v>10.76</v>
      </c>
      <c r="AE533">
        <f>RTD("tryd.rtdserver",,"COT",C533,"ULT")</f>
        <v>67.930000000000007</v>
      </c>
      <c r="AF533">
        <f>VLOOKUP($AC533,LS_Coint_BD!$B$3:$AQ$1079,AF$2)*$AD533+VLOOKUP($AC533,LS_Coint_BD!$B$3:$AQ$1079,AF$2+1)</f>
        <v>66.524017626516269</v>
      </c>
      <c r="AG533">
        <f>VLOOKUP($AC533,LS_Coint_BD!$B$3:$AQ$1079,AG$2)*$AD533+VLOOKUP($AC533,LS_Coint_BD!$B$3:$AQ$1079,AG$2+1)</f>
        <v>66.105364644045395</v>
      </c>
      <c r="AH533">
        <f>VLOOKUP($AC533,LS_Coint_BD!$B$3:$AQ$1079,AH$2)*$AD533+VLOOKUP($AC533,LS_Coint_BD!$B$3:$AQ$1079,AH$2+1)</f>
        <v>65.504583842388115</v>
      </c>
      <c r="AI533">
        <f>VLOOKUP($AC533,LS_Coint_BD!$B$3:$AQ$1079,AI$2)*$AD533+VLOOKUP($AC533,LS_Coint_BD!$B$3:$AQ$1079,AI$2+1)</f>
        <v>0</v>
      </c>
      <c r="AJ533">
        <f>VLOOKUP($AC533,LS_Coint_BD!$B$3:$AQ$1079,AJ$2)*$AD533+VLOOKUP($AC533,LS_Coint_BD!$B$3:$AQ$1079,AJ$2+1)</f>
        <v>65.329818880190999</v>
      </c>
      <c r="AK533">
        <f>VLOOKUP($AC533,LS_Coint_BD!$B$3:$AQ$1079,AK$2)*$AD533+VLOOKUP($AC533,LS_Coint_BD!$B$3:$AQ$1079,AK$2+1)</f>
        <v>65.393435278762013</v>
      </c>
      <c r="AL533">
        <f>VLOOKUP($AC533,LS_Coint_BD!$B$3:$AQ$1079,AL$2)*$AD533+VLOOKUP($AC533,LS_Coint_BD!$B$3:$AQ$1079,AL$2+1)</f>
        <v>65.519489135236782</v>
      </c>
      <c r="AM533">
        <f>VLOOKUP($AC533,LS_Coint_BD!$B$3:$AQ$1079,AM$2)*$AD533+VLOOKUP($AC533,LS_Coint_BD!$B$3:$AQ$1079,AM$2+1)</f>
        <v>0</v>
      </c>
      <c r="AN533">
        <f>VLOOKUP($AC533,LS_Coint_BD!$B$3:$AQ$1079,AN$2)</f>
        <v>1.6384468010669599</v>
      </c>
      <c r="AO533">
        <f>VLOOKUP($AC533,LS_Coint_BD!$B$3:$AQ$1079,AO$2)</f>
        <v>2.1081523191918201</v>
      </c>
      <c r="AP533">
        <f>VLOOKUP($AC533,LS_Coint_BD!$B$3:$AQ$1079,AP$2)</f>
        <v>2.4839967884971301</v>
      </c>
      <c r="AQ533">
        <f>VLOOKUP($AC533,LS_Coint_BD!$B$3:$AQ$1079,AQ$2)</f>
        <v>0</v>
      </c>
      <c r="AR533">
        <f>VLOOKUP($AC533,LS_Coint_BD!$B$3:$AQ$1079,AR$2)</f>
        <v>2.4351492056906001</v>
      </c>
      <c r="AS533">
        <f>VLOOKUP($AC533,LS_Coint_BD!$B$3:$AQ$1079,AS$2)</f>
        <v>2.66547938342157</v>
      </c>
      <c r="AT533">
        <f>VLOOKUP($AC533,LS_Coint_BD!$B$3:$AQ$1079,AT$2)</f>
        <v>3.1796323526636199</v>
      </c>
      <c r="AU533">
        <f>VLOOKUP($AC533,LS_Coint_BD!$B$3:$AQ$1079,AU$2)</f>
        <v>0</v>
      </c>
      <c r="AV533">
        <f>VLOOKUP($AC533,LS_Coint_BD!$B$3:$AQ$1079,AV$2)</f>
        <v>-3.8369307731045397E-15</v>
      </c>
      <c r="AW533">
        <f>VLOOKUP($AC533,LS_Coint_BD!$B$3:$AQ$1079,AW$2)</f>
        <v>-1.8947806286936001E-15</v>
      </c>
      <c r="AX533">
        <f>VLOOKUP($AC533,LS_Coint_BD!$B$3:$AQ$1079,AX$2)</f>
        <v>9.1355494597727197E-16</v>
      </c>
      <c r="AY533">
        <f>VLOOKUP($AC533,LS_Coint_BD!$B$3:$AQ$1079,AY$2)</f>
        <v>0</v>
      </c>
      <c r="AZ533">
        <f>VLOOKUP($AC533,LS_Coint_BD!$B$3:$AQ$1079,AZ$2)</f>
        <v>-5.7632910789430396E-15</v>
      </c>
      <c r="BA533">
        <f>VLOOKUP($AC533,LS_Coint_BD!$B$3:$AQ$1079,BA$2)</f>
        <v>-2.2737367544323199E-15</v>
      </c>
      <c r="BB533">
        <f>VLOOKUP($AC533,LS_Coint_BD!$B$3:$AQ$1079,BB$2)</f>
        <v>-1.80865423648026E-15</v>
      </c>
      <c r="BC533">
        <f>VLOOKUP($AC533,LS_Coint_BD!$B$3:$AQ$1079,BC$2)</f>
        <v>0</v>
      </c>
      <c r="BD533">
        <f t="shared" si="385"/>
        <v>3.2768936021339159</v>
      </c>
      <c r="BE533">
        <f t="shared" si="386"/>
        <v>4.2163046383836384</v>
      </c>
      <c r="BF533">
        <f t="shared" si="387"/>
        <v>4.9679935769942611</v>
      </c>
      <c r="BG533">
        <f t="shared" si="388"/>
        <v>0</v>
      </c>
      <c r="BH533">
        <f t="shared" si="389"/>
        <v>4.8702984113811949</v>
      </c>
      <c r="BI533">
        <f t="shared" si="390"/>
        <v>5.3309587668431373</v>
      </c>
      <c r="BJ533">
        <f t="shared" si="391"/>
        <v>6.359264705327238</v>
      </c>
      <c r="BK533">
        <f t="shared" si="392"/>
        <v>0</v>
      </c>
      <c r="BL533">
        <f t="shared" si="393"/>
        <v>3.2768936021339083</v>
      </c>
      <c r="BN533" s="19" t="b">
        <f t="shared" si="418"/>
        <v>0</v>
      </c>
      <c r="BO533" s="19" t="b">
        <f t="shared" si="419"/>
        <v>0</v>
      </c>
      <c r="BP533" s="19" t="b">
        <f t="shared" si="420"/>
        <v>0</v>
      </c>
      <c r="BQ533" s="19" t="b">
        <f t="shared" si="421"/>
        <v>0</v>
      </c>
      <c r="BR533" s="19" t="b">
        <f t="shared" si="422"/>
        <v>0</v>
      </c>
      <c r="BS533" s="19" t="b">
        <f t="shared" si="423"/>
        <v>0</v>
      </c>
      <c r="BT533" s="19" t="b">
        <f t="shared" si="424"/>
        <v>0</v>
      </c>
      <c r="BU533" s="19" t="b">
        <f t="shared" si="425"/>
        <v>0</v>
      </c>
    </row>
    <row r="534" spans="2:73" x14ac:dyDescent="0.3">
      <c r="B534" s="17" t="str">
        <f>VLOOKUP($AC534,LS_Coint_BD!$B$3:$D$1079,2)</f>
        <v>ITSA4</v>
      </c>
      <c r="C534" s="87" t="str">
        <f>VLOOKUP($AC534,LS_Coint_BD!$B$3:$D$1079,3)</f>
        <v>CRFB3</v>
      </c>
      <c r="D534" s="70">
        <f t="shared" si="394"/>
        <v>-0.18425952822641278</v>
      </c>
      <c r="E534" s="66">
        <f t="shared" si="395"/>
        <v>-1.6601275603237116</v>
      </c>
      <c r="F534" s="71">
        <f t="shared" si="396"/>
        <v>-1.1067517068824744</v>
      </c>
      <c r="G534" s="70">
        <f t="shared" si="397"/>
        <v>-0.16135710641436773</v>
      </c>
      <c r="H534" s="66">
        <f t="shared" si="398"/>
        <v>-1.7033313963780683</v>
      </c>
      <c r="I534" s="71">
        <f t="shared" si="399"/>
        <v>-1.1355542642520455</v>
      </c>
      <c r="J534" s="70">
        <f t="shared" si="400"/>
        <v>-0.32232685969032815</v>
      </c>
      <c r="K534" s="66">
        <f t="shared" si="401"/>
        <v>-2.1902557871500408</v>
      </c>
      <c r="L534" s="71">
        <f t="shared" si="402"/>
        <v>-1.4601705247666938</v>
      </c>
      <c r="M534" s="70">
        <f t="shared" si="403"/>
        <v>-0.26831629709309723</v>
      </c>
      <c r="N534" s="66">
        <f t="shared" si="404"/>
        <v>-2.2292196901695176</v>
      </c>
      <c r="O534" s="71">
        <f t="shared" si="405"/>
        <v>-1.4861464601130117</v>
      </c>
      <c r="P534" s="70">
        <f t="shared" si="406"/>
        <v>-0.2509199761883778</v>
      </c>
      <c r="Q534" s="66">
        <f t="shared" si="407"/>
        <v>-3.0068640311540724</v>
      </c>
      <c r="R534" s="71">
        <f t="shared" si="408"/>
        <v>-2.0045760207693815</v>
      </c>
      <c r="S534" s="70">
        <f t="shared" si="409"/>
        <v>0</v>
      </c>
      <c r="T534" s="66">
        <f t="shared" si="410"/>
        <v>0</v>
      </c>
      <c r="U534" s="71">
        <f t="shared" si="411"/>
        <v>0</v>
      </c>
      <c r="V534" s="70">
        <f t="shared" si="412"/>
        <v>-0.22931190172408478</v>
      </c>
      <c r="W534" s="66">
        <f t="shared" si="413"/>
        <v>-3.049369961423011</v>
      </c>
      <c r="X534" s="71">
        <f t="shared" si="414"/>
        <v>-2.0329133076153405</v>
      </c>
      <c r="Y534" s="70">
        <f t="shared" si="415"/>
        <v>0</v>
      </c>
      <c r="Z534" s="66">
        <f t="shared" si="416"/>
        <v>0</v>
      </c>
      <c r="AA534" s="71">
        <f t="shared" si="417"/>
        <v>0</v>
      </c>
      <c r="AB534" s="98">
        <f>SUMIF(BN534:BU534,"VERDADEIRO",BN$3:$BU533)</f>
        <v>0</v>
      </c>
      <c r="AC534" s="97">
        <f t="shared" si="384"/>
        <v>531</v>
      </c>
      <c r="AD534">
        <f>RTD("tryd.rtdserver",,"COT",B534,"ULT")</f>
        <v>10.76</v>
      </c>
      <c r="AE534">
        <f>RTD("tryd.rtdserver",,"COT",C534,"ULT")</f>
        <v>19.52</v>
      </c>
      <c r="AF534">
        <f>VLOOKUP($AC534,LS_Coint_BD!$B$3:$AQ$1079,AF$2)*$AD534+VLOOKUP($AC534,LS_Coint_BD!$B$3:$AQ$1079,AF$2+1)</f>
        <v>19.704259528226412</v>
      </c>
      <c r="AG534">
        <f>VLOOKUP($AC534,LS_Coint_BD!$B$3:$AQ$1079,AG$2)*$AD534+VLOOKUP($AC534,LS_Coint_BD!$B$3:$AQ$1079,AG$2+1)</f>
        <v>19.681357106414367</v>
      </c>
      <c r="AH534">
        <f>VLOOKUP($AC534,LS_Coint_BD!$B$3:$AQ$1079,AH$2)*$AD534+VLOOKUP($AC534,LS_Coint_BD!$B$3:$AQ$1079,AH$2+1)</f>
        <v>19.842326859690328</v>
      </c>
      <c r="AI534">
        <f>VLOOKUP($AC534,LS_Coint_BD!$B$3:$AQ$1079,AI$2)*$AD534+VLOOKUP($AC534,LS_Coint_BD!$B$3:$AQ$1079,AI$2+1)</f>
        <v>19.788316297093097</v>
      </c>
      <c r="AJ534">
        <f>VLOOKUP($AC534,LS_Coint_BD!$B$3:$AQ$1079,AJ$2)*$AD534+VLOOKUP($AC534,LS_Coint_BD!$B$3:$AQ$1079,AJ$2+1)</f>
        <v>19.770919976188377</v>
      </c>
      <c r="AK534">
        <f>VLOOKUP($AC534,LS_Coint_BD!$B$3:$AQ$1079,AK$2)*$AD534+VLOOKUP($AC534,LS_Coint_BD!$B$3:$AQ$1079,AK$2+1)</f>
        <v>0</v>
      </c>
      <c r="AL534">
        <f>VLOOKUP($AC534,LS_Coint_BD!$B$3:$AQ$1079,AL$2)*$AD534+VLOOKUP($AC534,LS_Coint_BD!$B$3:$AQ$1079,AL$2+1)</f>
        <v>19.749311901724084</v>
      </c>
      <c r="AM534">
        <f>VLOOKUP($AC534,LS_Coint_BD!$B$3:$AQ$1079,AM$2)*$AD534+VLOOKUP($AC534,LS_Coint_BD!$B$3:$AQ$1079,AM$2+1)</f>
        <v>0</v>
      </c>
      <c r="AN534">
        <f>VLOOKUP($AC534,LS_Coint_BD!$B$3:$AQ$1079,AN$2)</f>
        <v>0.55337585344123696</v>
      </c>
      <c r="AO534">
        <f>VLOOKUP($AC534,LS_Coint_BD!$B$3:$AQ$1079,AO$2)</f>
        <v>0.56777713212602299</v>
      </c>
      <c r="AP534">
        <f>VLOOKUP($AC534,LS_Coint_BD!$B$3:$AQ$1079,AP$2)</f>
        <v>0.73008526238334703</v>
      </c>
      <c r="AQ534">
        <f>VLOOKUP($AC534,LS_Coint_BD!$B$3:$AQ$1079,AQ$2)</f>
        <v>0.74307323005650505</v>
      </c>
      <c r="AR534">
        <f>VLOOKUP($AC534,LS_Coint_BD!$B$3:$AQ$1079,AR$2)</f>
        <v>1.0022880103846901</v>
      </c>
      <c r="AS534">
        <f>VLOOKUP($AC534,LS_Coint_BD!$B$3:$AQ$1079,AS$2)</f>
        <v>0</v>
      </c>
      <c r="AT534">
        <f>VLOOKUP($AC534,LS_Coint_BD!$B$3:$AQ$1079,AT$2)</f>
        <v>1.01645665380767</v>
      </c>
      <c r="AU534">
        <f>VLOOKUP($AC534,LS_Coint_BD!$B$3:$AQ$1079,AU$2)</f>
        <v>0</v>
      </c>
      <c r="AV534">
        <f>VLOOKUP($AC534,LS_Coint_BD!$B$3:$AQ$1079,AV$2)</f>
        <v>-3.9079850466805501E-16</v>
      </c>
      <c r="AW534">
        <f>VLOOKUP($AC534,LS_Coint_BD!$B$3:$AQ$1079,AW$2)</f>
        <v>3.8487731520338801E-16</v>
      </c>
      <c r="AX534">
        <f>VLOOKUP($AC534,LS_Coint_BD!$B$3:$AQ$1079,AX$2)</f>
        <v>3.0451831532575698E-16</v>
      </c>
      <c r="AY534">
        <f>VLOOKUP($AC534,LS_Coint_BD!$B$3:$AQ$1079,AY$2)</f>
        <v>-1.6209256159527301E-15</v>
      </c>
      <c r="AZ534">
        <f>VLOOKUP($AC534,LS_Coint_BD!$B$3:$AQ$1079,AZ$2)</f>
        <v>-1.48029736616688E-15</v>
      </c>
      <c r="BA534">
        <f>VLOOKUP($AC534,LS_Coint_BD!$B$3:$AQ$1079,BA$2)</f>
        <v>0</v>
      </c>
      <c r="BB534">
        <f>VLOOKUP($AC534,LS_Coint_BD!$B$3:$AQ$1079,BB$2)</f>
        <v>-5.0060965474007105E-16</v>
      </c>
      <c r="BC534">
        <f>VLOOKUP($AC534,LS_Coint_BD!$B$3:$AQ$1079,BC$2)</f>
        <v>0</v>
      </c>
      <c r="BD534">
        <f t="shared" si="385"/>
        <v>-1.1067517068824744</v>
      </c>
      <c r="BE534">
        <f t="shared" si="386"/>
        <v>-1.1355542642520455</v>
      </c>
      <c r="BF534">
        <f t="shared" si="387"/>
        <v>-1.4601705247666938</v>
      </c>
      <c r="BG534">
        <f t="shared" si="388"/>
        <v>-1.4861464601130117</v>
      </c>
      <c r="BH534">
        <f t="shared" si="389"/>
        <v>-2.0045760207693815</v>
      </c>
      <c r="BI534">
        <f t="shared" si="390"/>
        <v>0</v>
      </c>
      <c r="BJ534">
        <f t="shared" si="391"/>
        <v>-2.0329133076153405</v>
      </c>
      <c r="BK534">
        <f t="shared" si="392"/>
        <v>0</v>
      </c>
      <c r="BL534">
        <f t="shared" si="393"/>
        <v>-1.1067517068824753</v>
      </c>
      <c r="BN534" s="19" t="b">
        <f t="shared" si="418"/>
        <v>0</v>
      </c>
      <c r="BO534" s="19" t="b">
        <f t="shared" si="419"/>
        <v>0</v>
      </c>
      <c r="BP534" s="19" t="b">
        <f t="shared" si="420"/>
        <v>0</v>
      </c>
      <c r="BQ534" s="19" t="b">
        <f t="shared" si="421"/>
        <v>0</v>
      </c>
      <c r="BR534" s="19" t="b">
        <f t="shared" si="422"/>
        <v>0</v>
      </c>
      <c r="BS534" s="19" t="b">
        <f t="shared" si="423"/>
        <v>0</v>
      </c>
      <c r="BT534" s="19" t="b">
        <f t="shared" si="424"/>
        <v>0</v>
      </c>
      <c r="BU534" s="19" t="b">
        <f t="shared" si="425"/>
        <v>0</v>
      </c>
    </row>
    <row r="535" spans="2:73" x14ac:dyDescent="0.3">
      <c r="B535" s="17" t="str">
        <f>VLOOKUP($AC535,LS_Coint_BD!$B$3:$D$1079,2)</f>
        <v>ITSA4</v>
      </c>
      <c r="C535" s="87" t="str">
        <f>VLOOKUP($AC535,LS_Coint_BD!$B$3:$D$1079,3)</f>
        <v>CYRE3</v>
      </c>
      <c r="D535" s="68">
        <f t="shared" si="394"/>
        <v>0.81628843210977919</v>
      </c>
      <c r="E535" s="65">
        <f t="shared" si="395"/>
        <v>3.0205926553811406</v>
      </c>
      <c r="F535" s="69">
        <f t="shared" si="396"/>
        <v>2.0137284369207604</v>
      </c>
      <c r="G535" s="68">
        <f t="shared" si="397"/>
        <v>0.94549900249371177</v>
      </c>
      <c r="H535" s="65">
        <f t="shared" si="398"/>
        <v>3.049732217866441</v>
      </c>
      <c r="I535" s="69">
        <f t="shared" si="399"/>
        <v>2.0331548119109608</v>
      </c>
      <c r="J535" s="68">
        <f t="shared" si="400"/>
        <v>0.98284464737321642</v>
      </c>
      <c r="K535" s="65">
        <f t="shared" si="401"/>
        <v>2.9692727598236304</v>
      </c>
      <c r="L535" s="69">
        <f t="shared" si="402"/>
        <v>1.9795151732157537</v>
      </c>
      <c r="M535" s="68">
        <f t="shared" si="403"/>
        <v>1.1434879535339775</v>
      </c>
      <c r="N535" s="65">
        <f t="shared" si="404"/>
        <v>3.7460208398126973</v>
      </c>
      <c r="O535" s="69">
        <f t="shared" si="405"/>
        <v>2.4973472265417982</v>
      </c>
      <c r="P535" s="68">
        <f t="shared" si="406"/>
        <v>1.1993199734148483</v>
      </c>
      <c r="Q535" s="65">
        <f t="shared" si="407"/>
        <v>6.1851662146976079</v>
      </c>
      <c r="R535" s="69">
        <f t="shared" si="408"/>
        <v>4.1234441431317386</v>
      </c>
      <c r="S535" s="68">
        <f t="shared" si="409"/>
        <v>1.1222147007540819</v>
      </c>
      <c r="T535" s="65">
        <f t="shared" si="410"/>
        <v>7.5405747999124539</v>
      </c>
      <c r="U535" s="69">
        <f t="shared" si="411"/>
        <v>5.0270498666083023</v>
      </c>
      <c r="V535" s="68">
        <f t="shared" si="412"/>
        <v>0</v>
      </c>
      <c r="W535" s="65">
        <f t="shared" si="413"/>
        <v>0</v>
      </c>
      <c r="X535" s="69">
        <f t="shared" si="414"/>
        <v>0</v>
      </c>
      <c r="Y535" s="68">
        <f t="shared" si="415"/>
        <v>0</v>
      </c>
      <c r="Z535" s="65">
        <f t="shared" si="416"/>
        <v>0</v>
      </c>
      <c r="AA535" s="69">
        <f t="shared" si="417"/>
        <v>0</v>
      </c>
      <c r="AB535" s="98">
        <f>SUMIF(BN535:BU535,"VERDADEIRO",BN$3:$BU534)</f>
        <v>0</v>
      </c>
      <c r="AC535" s="97">
        <f t="shared" si="384"/>
        <v>532</v>
      </c>
      <c r="AD535">
        <f>RTD("tryd.rtdserver",,"COT",B535,"ULT")</f>
        <v>10.76</v>
      </c>
      <c r="AE535">
        <f>RTD("tryd.rtdserver",,"COT",C535,"ULT")</f>
        <v>27.44</v>
      </c>
      <c r="AF535">
        <f>VLOOKUP($AC535,LS_Coint_BD!$B$3:$AQ$1079,AF$2)*$AD535+VLOOKUP($AC535,LS_Coint_BD!$B$3:$AQ$1079,AF$2+1)</f>
        <v>26.623711567890222</v>
      </c>
      <c r="AG535">
        <f>VLOOKUP($AC535,LS_Coint_BD!$B$3:$AQ$1079,AG$2)*$AD535+VLOOKUP($AC535,LS_Coint_BD!$B$3:$AQ$1079,AG$2+1)</f>
        <v>26.49450099750629</v>
      </c>
      <c r="AH535">
        <f>VLOOKUP($AC535,LS_Coint_BD!$B$3:$AQ$1079,AH$2)*$AD535+VLOOKUP($AC535,LS_Coint_BD!$B$3:$AQ$1079,AH$2+1)</f>
        <v>26.457155352626785</v>
      </c>
      <c r="AI535">
        <f>VLOOKUP($AC535,LS_Coint_BD!$B$3:$AQ$1079,AI$2)*$AD535+VLOOKUP($AC535,LS_Coint_BD!$B$3:$AQ$1079,AI$2+1)</f>
        <v>26.296512046466024</v>
      </c>
      <c r="AJ535">
        <f>VLOOKUP($AC535,LS_Coint_BD!$B$3:$AQ$1079,AJ$2)*$AD535+VLOOKUP($AC535,LS_Coint_BD!$B$3:$AQ$1079,AJ$2+1)</f>
        <v>26.240680026585153</v>
      </c>
      <c r="AK535">
        <f>VLOOKUP($AC535,LS_Coint_BD!$B$3:$AQ$1079,AK$2)*$AD535+VLOOKUP($AC535,LS_Coint_BD!$B$3:$AQ$1079,AK$2+1)</f>
        <v>26.317785299245919</v>
      </c>
      <c r="AL535">
        <f>VLOOKUP($AC535,LS_Coint_BD!$B$3:$AQ$1079,AL$2)*$AD535+VLOOKUP($AC535,LS_Coint_BD!$B$3:$AQ$1079,AL$2+1)</f>
        <v>0</v>
      </c>
      <c r="AM535">
        <f>VLOOKUP($AC535,LS_Coint_BD!$B$3:$AQ$1079,AM$2)*$AD535+VLOOKUP($AC535,LS_Coint_BD!$B$3:$AQ$1079,AM$2+1)</f>
        <v>0</v>
      </c>
      <c r="AN535">
        <f>VLOOKUP($AC535,LS_Coint_BD!$B$3:$AQ$1079,AN$2)</f>
        <v>1.00686421846038</v>
      </c>
      <c r="AO535">
        <f>VLOOKUP($AC535,LS_Coint_BD!$B$3:$AQ$1079,AO$2)</f>
        <v>1.01657740595548</v>
      </c>
      <c r="AP535">
        <f>VLOOKUP($AC535,LS_Coint_BD!$B$3:$AQ$1079,AP$2)</f>
        <v>0.98975758660787705</v>
      </c>
      <c r="AQ535">
        <f>VLOOKUP($AC535,LS_Coint_BD!$B$3:$AQ$1079,AQ$2)</f>
        <v>1.2486736132709</v>
      </c>
      <c r="AR535">
        <f>VLOOKUP($AC535,LS_Coint_BD!$B$3:$AQ$1079,AR$2)</f>
        <v>2.0617220715658702</v>
      </c>
      <c r="AS535">
        <f>VLOOKUP($AC535,LS_Coint_BD!$B$3:$AQ$1079,AS$2)</f>
        <v>2.5135249333041498</v>
      </c>
      <c r="AT535">
        <f>VLOOKUP($AC535,LS_Coint_BD!$B$3:$AQ$1079,AT$2)</f>
        <v>0</v>
      </c>
      <c r="AU535">
        <f>VLOOKUP($AC535,LS_Coint_BD!$B$3:$AQ$1079,AU$2)</f>
        <v>0</v>
      </c>
      <c r="AV535">
        <f>VLOOKUP($AC535,LS_Coint_BD!$B$3:$AQ$1079,AV$2)</f>
        <v>3.9079850466805501E-16</v>
      </c>
      <c r="AW535">
        <f>VLOOKUP($AC535,LS_Coint_BD!$B$3:$AQ$1079,AW$2)</f>
        <v>8.5857247237678803E-16</v>
      </c>
      <c r="AX535">
        <f>VLOOKUP($AC535,LS_Coint_BD!$B$3:$AQ$1079,AX$2)</f>
        <v>-4.8215399926578204E-16</v>
      </c>
      <c r="AY535">
        <f>VLOOKUP($AC535,LS_Coint_BD!$B$3:$AQ$1079,AY$2)</f>
        <v>-1.59872115546023E-15</v>
      </c>
      <c r="AZ535">
        <f>VLOOKUP($AC535,LS_Coint_BD!$B$3:$AQ$1079,AZ$2)</f>
        <v>-1.4210854715202001E-15</v>
      </c>
      <c r="BA535">
        <f>VLOOKUP($AC535,LS_Coint_BD!$B$3:$AQ$1079,BA$2)</f>
        <v>2.41584530158434E-15</v>
      </c>
      <c r="BB535">
        <f>VLOOKUP($AC535,LS_Coint_BD!$B$3:$AQ$1079,BB$2)</f>
        <v>0</v>
      </c>
      <c r="BC535">
        <f>VLOOKUP($AC535,LS_Coint_BD!$B$3:$AQ$1079,BC$2)</f>
        <v>0</v>
      </c>
      <c r="BD535">
        <f t="shared" si="385"/>
        <v>2.0137284369207604</v>
      </c>
      <c r="BE535">
        <f t="shared" si="386"/>
        <v>2.0331548119109608</v>
      </c>
      <c r="BF535">
        <f t="shared" si="387"/>
        <v>1.9795151732157537</v>
      </c>
      <c r="BG535">
        <f t="shared" si="388"/>
        <v>2.4973472265417982</v>
      </c>
      <c r="BH535">
        <f t="shared" si="389"/>
        <v>4.1234441431317386</v>
      </c>
      <c r="BI535">
        <f t="shared" si="390"/>
        <v>5.0270498666083023</v>
      </c>
      <c r="BJ535">
        <f t="shared" si="391"/>
        <v>0</v>
      </c>
      <c r="BK535">
        <f t="shared" si="392"/>
        <v>0</v>
      </c>
      <c r="BL535">
        <f t="shared" si="393"/>
        <v>2.0137284369207613</v>
      </c>
      <c r="BN535" s="19" t="b">
        <f t="shared" si="418"/>
        <v>0</v>
      </c>
      <c r="BO535" s="19" t="b">
        <f t="shared" si="419"/>
        <v>0</v>
      </c>
      <c r="BP535" s="19" t="b">
        <f t="shared" si="420"/>
        <v>0</v>
      </c>
      <c r="BQ535" s="19" t="b">
        <f t="shared" si="421"/>
        <v>0</v>
      </c>
      <c r="BR535" s="19" t="b">
        <f t="shared" si="422"/>
        <v>0</v>
      </c>
      <c r="BS535" s="19" t="b">
        <f t="shared" si="423"/>
        <v>0</v>
      </c>
      <c r="BT535" s="19" t="b">
        <f t="shared" si="424"/>
        <v>0</v>
      </c>
      <c r="BU535" s="19" t="b">
        <f t="shared" si="425"/>
        <v>0</v>
      </c>
    </row>
    <row r="536" spans="2:73" x14ac:dyDescent="0.3">
      <c r="B536" s="17" t="str">
        <f>VLOOKUP($AC536,LS_Coint_BD!$B$3:$D$1079,2)</f>
        <v>ITSA4</v>
      </c>
      <c r="C536" s="87" t="str">
        <f>VLOOKUP($AC536,LS_Coint_BD!$B$3:$D$1079,3)</f>
        <v>EGIE3</v>
      </c>
      <c r="D536" s="70">
        <f t="shared" si="394"/>
        <v>2.1582042374119013</v>
      </c>
      <c r="E536" s="66">
        <f t="shared" si="395"/>
        <v>3.1268207214932726</v>
      </c>
      <c r="F536" s="71">
        <f t="shared" si="396"/>
        <v>2.0845471476621817</v>
      </c>
      <c r="G536" s="70">
        <f t="shared" si="397"/>
        <v>2.0197282567322787</v>
      </c>
      <c r="H536" s="66">
        <f t="shared" si="398"/>
        <v>3.1717728318159892</v>
      </c>
      <c r="I536" s="71">
        <f t="shared" si="399"/>
        <v>2.1145152212106595</v>
      </c>
      <c r="J536" s="70">
        <f t="shared" si="400"/>
        <v>1.9360080174391499</v>
      </c>
      <c r="K536" s="66">
        <f t="shared" si="401"/>
        <v>3.2224128209105714</v>
      </c>
      <c r="L536" s="71">
        <f t="shared" si="402"/>
        <v>2.1482752139403809</v>
      </c>
      <c r="M536" s="70">
        <f t="shared" si="403"/>
        <v>1.9547432722701572</v>
      </c>
      <c r="N536" s="66">
        <f t="shared" si="404"/>
        <v>3.1104747247978772</v>
      </c>
      <c r="O536" s="71">
        <f t="shared" si="405"/>
        <v>2.0736498165319182</v>
      </c>
      <c r="P536" s="70">
        <f t="shared" si="406"/>
        <v>1.938173283060074</v>
      </c>
      <c r="Q536" s="66">
        <f t="shared" si="407"/>
        <v>3.177426540242243</v>
      </c>
      <c r="R536" s="71">
        <f t="shared" si="408"/>
        <v>2.1182843601614953</v>
      </c>
      <c r="S536" s="70">
        <f t="shared" si="409"/>
        <v>1.8843859143618218</v>
      </c>
      <c r="T536" s="66">
        <f t="shared" si="410"/>
        <v>3.8603812654824345</v>
      </c>
      <c r="U536" s="71">
        <f t="shared" si="411"/>
        <v>2.573587510321623</v>
      </c>
      <c r="V536" s="70">
        <f t="shared" si="412"/>
        <v>1.8489301414956003</v>
      </c>
      <c r="W536" s="66">
        <f t="shared" si="413"/>
        <v>4.3162843528013699</v>
      </c>
      <c r="X536" s="71">
        <f t="shared" si="414"/>
        <v>2.8775229018675796</v>
      </c>
      <c r="Y536" s="70">
        <f t="shared" si="415"/>
        <v>1.6292203218239436</v>
      </c>
      <c r="Z536" s="66">
        <f t="shared" si="416"/>
        <v>4.3293957378308656</v>
      </c>
      <c r="AA536" s="71">
        <f t="shared" si="417"/>
        <v>2.8862638252205772</v>
      </c>
      <c r="AB536" s="98">
        <f>SUMIF(BN536:BU536,"VERDADEIRO",BN$3:$BU535)</f>
        <v>1</v>
      </c>
      <c r="AC536" s="97">
        <f t="shared" si="384"/>
        <v>533</v>
      </c>
      <c r="AD536">
        <f>RTD("tryd.rtdserver",,"COT",B536,"ULT")</f>
        <v>10.76</v>
      </c>
      <c r="AE536">
        <f>RTD("tryd.rtdserver",,"COT",C536,"ULT")</f>
        <v>45.12</v>
      </c>
      <c r="AF536">
        <f>VLOOKUP($AC536,LS_Coint_BD!$B$3:$AQ$1079,AF$2)*$AD536+VLOOKUP($AC536,LS_Coint_BD!$B$3:$AQ$1079,AF$2+1)</f>
        <v>42.961795762588096</v>
      </c>
      <c r="AG536">
        <f>VLOOKUP($AC536,LS_Coint_BD!$B$3:$AQ$1079,AG$2)*$AD536+VLOOKUP($AC536,LS_Coint_BD!$B$3:$AQ$1079,AG$2+1)</f>
        <v>43.100271743267719</v>
      </c>
      <c r="AH536">
        <f>VLOOKUP($AC536,LS_Coint_BD!$B$3:$AQ$1079,AH$2)*$AD536+VLOOKUP($AC536,LS_Coint_BD!$B$3:$AQ$1079,AH$2+1)</f>
        <v>43.183991982560848</v>
      </c>
      <c r="AI536">
        <f>VLOOKUP($AC536,LS_Coint_BD!$B$3:$AQ$1079,AI$2)*$AD536+VLOOKUP($AC536,LS_Coint_BD!$B$3:$AQ$1079,AI$2+1)</f>
        <v>43.16525672772984</v>
      </c>
      <c r="AJ536">
        <f>VLOOKUP($AC536,LS_Coint_BD!$B$3:$AQ$1079,AJ$2)*$AD536+VLOOKUP($AC536,LS_Coint_BD!$B$3:$AQ$1079,AJ$2+1)</f>
        <v>43.181826716939923</v>
      </c>
      <c r="AK536">
        <f>VLOOKUP($AC536,LS_Coint_BD!$B$3:$AQ$1079,AK$2)*$AD536+VLOOKUP($AC536,LS_Coint_BD!$B$3:$AQ$1079,AK$2+1)</f>
        <v>43.235614085638176</v>
      </c>
      <c r="AL536">
        <f>VLOOKUP($AC536,LS_Coint_BD!$B$3:$AQ$1079,AL$2)*$AD536+VLOOKUP($AC536,LS_Coint_BD!$B$3:$AQ$1079,AL$2+1)</f>
        <v>43.271069858504397</v>
      </c>
      <c r="AM536">
        <f>VLOOKUP($AC536,LS_Coint_BD!$B$3:$AQ$1079,AM$2)*$AD536+VLOOKUP($AC536,LS_Coint_BD!$B$3:$AQ$1079,AM$2+1)</f>
        <v>43.490779678176054</v>
      </c>
      <c r="AN536">
        <f>VLOOKUP($AC536,LS_Coint_BD!$B$3:$AQ$1079,AN$2)</f>
        <v>1.04227357383109</v>
      </c>
      <c r="AO536">
        <f>VLOOKUP($AC536,LS_Coint_BD!$B$3:$AQ$1079,AO$2)</f>
        <v>1.05725761060533</v>
      </c>
      <c r="AP536">
        <f>VLOOKUP($AC536,LS_Coint_BD!$B$3:$AQ$1079,AP$2)</f>
        <v>1.07413760697019</v>
      </c>
      <c r="AQ536">
        <f>VLOOKUP($AC536,LS_Coint_BD!$B$3:$AQ$1079,AQ$2)</f>
        <v>1.03682490826596</v>
      </c>
      <c r="AR536">
        <f>VLOOKUP($AC536,LS_Coint_BD!$B$3:$AQ$1079,AR$2)</f>
        <v>1.0591421800807499</v>
      </c>
      <c r="AS536">
        <f>VLOOKUP($AC536,LS_Coint_BD!$B$3:$AQ$1079,AS$2)</f>
        <v>1.28679375516081</v>
      </c>
      <c r="AT536">
        <f>VLOOKUP($AC536,LS_Coint_BD!$B$3:$AQ$1079,AT$2)</f>
        <v>1.43876145093379</v>
      </c>
      <c r="AU536">
        <f>VLOOKUP($AC536,LS_Coint_BD!$B$3:$AQ$1079,AU$2)</f>
        <v>1.4431319126102899</v>
      </c>
      <c r="AV536">
        <f>VLOOKUP($AC536,LS_Coint_BD!$B$3:$AQ$1079,AV$2)</f>
        <v>1.6342482922482299E-15</v>
      </c>
      <c r="AW536">
        <f>VLOOKUP($AC536,LS_Coint_BD!$B$3:$AQ$1079,AW$2)</f>
        <v>-3.5527136788005001E-16</v>
      </c>
      <c r="AX536">
        <f>VLOOKUP($AC536,LS_Coint_BD!$B$3:$AQ$1079,AX$2)</f>
        <v>9.1355494597727197E-16</v>
      </c>
      <c r="AY536">
        <f>VLOOKUP($AC536,LS_Coint_BD!$B$3:$AQ$1079,AY$2)</f>
        <v>-1.9984014443252802E-15</v>
      </c>
      <c r="AZ536">
        <f>VLOOKUP($AC536,LS_Coint_BD!$B$3:$AQ$1079,AZ$2)</f>
        <v>-4.6185277824406498E-15</v>
      </c>
      <c r="BA536">
        <f>VLOOKUP($AC536,LS_Coint_BD!$B$3:$AQ$1079,BA$2)</f>
        <v>3.1974423109204501E-15</v>
      </c>
      <c r="BB536">
        <f>VLOOKUP($AC536,LS_Coint_BD!$B$3:$AQ$1079,BB$2)</f>
        <v>-5.8135314744008197E-16</v>
      </c>
      <c r="BC536">
        <f>VLOOKUP($AC536,LS_Coint_BD!$B$3:$AQ$1079,BC$2)</f>
        <v>-2.6716406864579799E-15</v>
      </c>
      <c r="BD536">
        <f t="shared" si="385"/>
        <v>2.0845471476621817</v>
      </c>
      <c r="BE536">
        <f t="shared" si="386"/>
        <v>2.1145152212106595</v>
      </c>
      <c r="BF536">
        <f t="shared" si="387"/>
        <v>2.1482752139403809</v>
      </c>
      <c r="BG536">
        <f t="shared" si="388"/>
        <v>2.0736498165319182</v>
      </c>
      <c r="BH536">
        <f t="shared" si="389"/>
        <v>2.1182843601614953</v>
      </c>
      <c r="BI536">
        <f t="shared" si="390"/>
        <v>2.573587510321623</v>
      </c>
      <c r="BJ536">
        <f t="shared" si="391"/>
        <v>2.8775229018675796</v>
      </c>
      <c r="BK536">
        <f t="shared" si="392"/>
        <v>2.8862638252205772</v>
      </c>
      <c r="BL536">
        <f t="shared" si="393"/>
        <v>2.0845471476621849</v>
      </c>
      <c r="BN536" s="19" t="b">
        <f t="shared" si="418"/>
        <v>1</v>
      </c>
      <c r="BO536" s="19" t="b">
        <f t="shared" si="419"/>
        <v>0</v>
      </c>
      <c r="BP536" s="19" t="b">
        <f t="shared" si="420"/>
        <v>0</v>
      </c>
      <c r="BQ536" s="19" t="b">
        <f t="shared" si="421"/>
        <v>0</v>
      </c>
      <c r="BR536" s="19" t="b">
        <f t="shared" si="422"/>
        <v>0</v>
      </c>
      <c r="BS536" s="19" t="b">
        <f t="shared" si="423"/>
        <v>0</v>
      </c>
      <c r="BT536" s="19" t="b">
        <f t="shared" si="424"/>
        <v>0</v>
      </c>
      <c r="BU536" s="19" t="b">
        <f t="shared" si="425"/>
        <v>0</v>
      </c>
    </row>
    <row r="537" spans="2:73" x14ac:dyDescent="0.3">
      <c r="B537" s="17" t="str">
        <f>VLOOKUP($AC537,LS_Coint_BD!$B$3:$D$1079,2)</f>
        <v>ITSA4</v>
      </c>
      <c r="C537" s="87" t="str">
        <f>VLOOKUP($AC537,LS_Coint_BD!$B$3:$D$1079,3)</f>
        <v>ENGI11</v>
      </c>
      <c r="D537" s="68">
        <f t="shared" si="394"/>
        <v>0</v>
      </c>
      <c r="E537" s="65">
        <f t="shared" si="395"/>
        <v>0</v>
      </c>
      <c r="F537" s="69">
        <f t="shared" si="396"/>
        <v>0</v>
      </c>
      <c r="G537" s="68">
        <f t="shared" si="397"/>
        <v>2.9194991565435728</v>
      </c>
      <c r="H537" s="65">
        <f t="shared" si="398"/>
        <v>4.5741992981135686</v>
      </c>
      <c r="I537" s="69">
        <f t="shared" si="399"/>
        <v>3.0494661987423792</v>
      </c>
      <c r="J537" s="68">
        <f t="shared" si="400"/>
        <v>2.6122101558862383</v>
      </c>
      <c r="K537" s="65">
        <f t="shared" si="401"/>
        <v>4.8290278630555505</v>
      </c>
      <c r="L537" s="69">
        <f t="shared" si="402"/>
        <v>3.2193519087037004</v>
      </c>
      <c r="M537" s="68">
        <f t="shared" si="403"/>
        <v>2.3585691532463215</v>
      </c>
      <c r="N537" s="65">
        <f t="shared" si="404"/>
        <v>5.4791760406200263</v>
      </c>
      <c r="O537" s="69">
        <f t="shared" si="405"/>
        <v>3.6527840270800174</v>
      </c>
      <c r="P537" s="68">
        <f t="shared" si="406"/>
        <v>2.2809802538070656</v>
      </c>
      <c r="Q537" s="65">
        <f t="shared" si="407"/>
        <v>5.6562512383326915</v>
      </c>
      <c r="R537" s="69">
        <f t="shared" si="408"/>
        <v>3.7708341588884613</v>
      </c>
      <c r="S537" s="68">
        <f t="shared" si="409"/>
        <v>2.2580265395065311</v>
      </c>
      <c r="T537" s="65">
        <f t="shared" si="410"/>
        <v>5.6250500491983022</v>
      </c>
      <c r="U537" s="69">
        <f t="shared" si="411"/>
        <v>3.7500333661322016</v>
      </c>
      <c r="V537" s="68">
        <f t="shared" si="412"/>
        <v>2.1697617450936804</v>
      </c>
      <c r="W537" s="65">
        <f t="shared" si="413"/>
        <v>6.5541772580482531</v>
      </c>
      <c r="X537" s="69">
        <f t="shared" si="414"/>
        <v>4.3694515053655021</v>
      </c>
      <c r="Y537" s="68">
        <f t="shared" si="415"/>
        <v>1.1927996837506996</v>
      </c>
      <c r="Z537" s="65">
        <f t="shared" si="416"/>
        <v>7.1363637291367672</v>
      </c>
      <c r="AA537" s="69">
        <f t="shared" si="417"/>
        <v>4.7575758194245115</v>
      </c>
      <c r="AB537" s="98">
        <f>SUMIF(BN537:BU537,"VERDADEIRO",BN$3:$BU536)</f>
        <v>0</v>
      </c>
      <c r="AC537" s="97">
        <f t="shared" si="384"/>
        <v>534</v>
      </c>
      <c r="AD537">
        <f>RTD("tryd.rtdserver",,"COT",B537,"ULT")</f>
        <v>10.76</v>
      </c>
      <c r="AE537">
        <f>RTD("tryd.rtdserver",,"COT",C537,"ULT")</f>
        <v>50.11</v>
      </c>
      <c r="AF537">
        <f>VLOOKUP($AC537,LS_Coint_BD!$B$3:$AQ$1079,AF$2)*$AD537+VLOOKUP($AC537,LS_Coint_BD!$B$3:$AQ$1079,AF$2+1)</f>
        <v>0</v>
      </c>
      <c r="AG537">
        <f>VLOOKUP($AC537,LS_Coint_BD!$B$3:$AQ$1079,AG$2)*$AD537+VLOOKUP($AC537,LS_Coint_BD!$B$3:$AQ$1079,AG$2+1)</f>
        <v>47.190500843456427</v>
      </c>
      <c r="AH537">
        <f>VLOOKUP($AC537,LS_Coint_BD!$B$3:$AQ$1079,AH$2)*$AD537+VLOOKUP($AC537,LS_Coint_BD!$B$3:$AQ$1079,AH$2+1)</f>
        <v>47.497789844113761</v>
      </c>
      <c r="AI537">
        <f>VLOOKUP($AC537,LS_Coint_BD!$B$3:$AQ$1079,AI$2)*$AD537+VLOOKUP($AC537,LS_Coint_BD!$B$3:$AQ$1079,AI$2+1)</f>
        <v>47.751430846753678</v>
      </c>
      <c r="AJ537">
        <f>VLOOKUP($AC537,LS_Coint_BD!$B$3:$AQ$1079,AJ$2)*$AD537+VLOOKUP($AC537,LS_Coint_BD!$B$3:$AQ$1079,AJ$2+1)</f>
        <v>47.829019746192934</v>
      </c>
      <c r="AK537">
        <f>VLOOKUP($AC537,LS_Coint_BD!$B$3:$AQ$1079,AK$2)*$AD537+VLOOKUP($AC537,LS_Coint_BD!$B$3:$AQ$1079,AK$2+1)</f>
        <v>47.851973460493468</v>
      </c>
      <c r="AL537">
        <f>VLOOKUP($AC537,LS_Coint_BD!$B$3:$AQ$1079,AL$2)*$AD537+VLOOKUP($AC537,LS_Coint_BD!$B$3:$AQ$1079,AL$2+1)</f>
        <v>47.940238254906319</v>
      </c>
      <c r="AM537">
        <f>VLOOKUP($AC537,LS_Coint_BD!$B$3:$AQ$1079,AM$2)*$AD537+VLOOKUP($AC537,LS_Coint_BD!$B$3:$AQ$1079,AM$2+1)</f>
        <v>48.9172003162493</v>
      </c>
      <c r="AN537">
        <f>VLOOKUP($AC537,LS_Coint_BD!$B$3:$AQ$1079,AN$2)</f>
        <v>0</v>
      </c>
      <c r="AO537">
        <f>VLOOKUP($AC537,LS_Coint_BD!$B$3:$AQ$1079,AO$2)</f>
        <v>1.5247330993711901</v>
      </c>
      <c r="AP537">
        <f>VLOOKUP($AC537,LS_Coint_BD!$B$3:$AQ$1079,AP$2)</f>
        <v>1.60967595435185</v>
      </c>
      <c r="AQ537">
        <f>VLOOKUP($AC537,LS_Coint_BD!$B$3:$AQ$1079,AQ$2)</f>
        <v>1.82639201354001</v>
      </c>
      <c r="AR537">
        <f>VLOOKUP($AC537,LS_Coint_BD!$B$3:$AQ$1079,AR$2)</f>
        <v>1.88541707944423</v>
      </c>
      <c r="AS537">
        <f>VLOOKUP($AC537,LS_Coint_BD!$B$3:$AQ$1079,AS$2)</f>
        <v>1.8750166830660999</v>
      </c>
      <c r="AT537">
        <f>VLOOKUP($AC537,LS_Coint_BD!$B$3:$AQ$1079,AT$2)</f>
        <v>2.1847257526827502</v>
      </c>
      <c r="AU537">
        <f>VLOOKUP($AC537,LS_Coint_BD!$B$3:$AQ$1079,AU$2)</f>
        <v>2.3787879097122602</v>
      </c>
      <c r="AV537">
        <f>VLOOKUP($AC537,LS_Coint_BD!$B$3:$AQ$1079,AV$2)</f>
        <v>0</v>
      </c>
      <c r="AW537">
        <f>VLOOKUP($AC537,LS_Coint_BD!$B$3:$AQ$1079,AW$2)</f>
        <v>-1.06581410364015E-15</v>
      </c>
      <c r="AX537">
        <f>VLOOKUP($AC537,LS_Coint_BD!$B$3:$AQ$1079,AX$2)</f>
        <v>6.5978968320580704E-16</v>
      </c>
      <c r="AY537">
        <f>VLOOKUP($AC537,LS_Coint_BD!$B$3:$AQ$1079,AY$2)</f>
        <v>-2.7533531010703899E-15</v>
      </c>
      <c r="AZ537">
        <f>VLOOKUP($AC537,LS_Coint_BD!$B$3:$AQ$1079,AZ$2)</f>
        <v>1.4210854715202001E-15</v>
      </c>
      <c r="BA537">
        <f>VLOOKUP($AC537,LS_Coint_BD!$B$3:$AQ$1079,BA$2)</f>
        <v>1.70530256582424E-15</v>
      </c>
      <c r="BB537">
        <f>VLOOKUP($AC537,LS_Coint_BD!$B$3:$AQ$1079,BB$2)</f>
        <v>2.19622300144031E-15</v>
      </c>
      <c r="BC537">
        <f>VLOOKUP($AC537,LS_Coint_BD!$B$3:$AQ$1079,BC$2)</f>
        <v>-8.7538865045644294E-15</v>
      </c>
      <c r="BD537">
        <f t="shared" si="385"/>
        <v>0</v>
      </c>
      <c r="BE537">
        <f t="shared" si="386"/>
        <v>3.0494661987423792</v>
      </c>
      <c r="BF537">
        <f t="shared" si="387"/>
        <v>3.2193519087037004</v>
      </c>
      <c r="BG537">
        <f t="shared" si="388"/>
        <v>3.6527840270800174</v>
      </c>
      <c r="BH537">
        <f t="shared" si="389"/>
        <v>3.7708341588884613</v>
      </c>
      <c r="BI537">
        <f t="shared" si="390"/>
        <v>3.7500333661322016</v>
      </c>
      <c r="BJ537">
        <f t="shared" si="391"/>
        <v>4.3694515053655021</v>
      </c>
      <c r="BK537">
        <f t="shared" si="392"/>
        <v>4.7575758194245115</v>
      </c>
      <c r="BL537">
        <f t="shared" si="393"/>
        <v>0</v>
      </c>
      <c r="BN537" s="19" t="b">
        <f t="shared" si="418"/>
        <v>0</v>
      </c>
      <c r="BO537" s="19" t="b">
        <f t="shared" si="419"/>
        <v>0</v>
      </c>
      <c r="BP537" s="19" t="b">
        <f t="shared" si="420"/>
        <v>0</v>
      </c>
      <c r="BQ537" s="19" t="b">
        <f t="shared" si="421"/>
        <v>0</v>
      </c>
      <c r="BR537" s="19" t="b">
        <f t="shared" si="422"/>
        <v>0</v>
      </c>
      <c r="BS537" s="19" t="b">
        <f t="shared" si="423"/>
        <v>0</v>
      </c>
      <c r="BT537" s="19" t="b">
        <f t="shared" si="424"/>
        <v>0</v>
      </c>
      <c r="BU537" s="19" t="b">
        <f t="shared" si="425"/>
        <v>0</v>
      </c>
    </row>
    <row r="538" spans="2:73" x14ac:dyDescent="0.3">
      <c r="B538" s="17" t="str">
        <f>VLOOKUP($AC538,LS_Coint_BD!$B$3:$D$1079,2)</f>
        <v>ITSA4</v>
      </c>
      <c r="C538" s="87" t="str">
        <f>VLOOKUP($AC538,LS_Coint_BD!$B$3:$D$1079,3)</f>
        <v>IRBR3</v>
      </c>
      <c r="D538" s="70">
        <f t="shared" si="394"/>
        <v>-0.25293633672000837</v>
      </c>
      <c r="E538" s="66">
        <f t="shared" si="395"/>
        <v>-1.6127273080508364</v>
      </c>
      <c r="F538" s="71">
        <f t="shared" si="396"/>
        <v>-1.0751515387005577</v>
      </c>
      <c r="G538" s="70">
        <f t="shared" si="397"/>
        <v>-0.33153106488168493</v>
      </c>
      <c r="H538" s="66">
        <f t="shared" si="398"/>
        <v>-1.7014076093461075</v>
      </c>
      <c r="I538" s="71">
        <f t="shared" si="399"/>
        <v>-1.1342717395640716</v>
      </c>
      <c r="J538" s="70">
        <f t="shared" si="400"/>
        <v>-0.47114361701173735</v>
      </c>
      <c r="K538" s="66">
        <f t="shared" si="401"/>
        <v>-1.9821107299575536</v>
      </c>
      <c r="L538" s="71">
        <f t="shared" si="402"/>
        <v>-1.3214071533050358</v>
      </c>
      <c r="M538" s="70">
        <f t="shared" si="403"/>
        <v>0</v>
      </c>
      <c r="N538" s="66">
        <f t="shared" si="404"/>
        <v>0</v>
      </c>
      <c r="O538" s="71">
        <f t="shared" si="405"/>
        <v>0</v>
      </c>
      <c r="P538" s="70">
        <f t="shared" si="406"/>
        <v>0</v>
      </c>
      <c r="Q538" s="66">
        <f t="shared" si="407"/>
        <v>0</v>
      </c>
      <c r="R538" s="71">
        <f t="shared" si="408"/>
        <v>0</v>
      </c>
      <c r="S538" s="70">
        <f t="shared" si="409"/>
        <v>-0.79225397647052542</v>
      </c>
      <c r="T538" s="66">
        <f t="shared" si="410"/>
        <v>-3.6331524518724008</v>
      </c>
      <c r="U538" s="71">
        <f t="shared" si="411"/>
        <v>-2.4221016345816007</v>
      </c>
      <c r="V538" s="70">
        <f t="shared" si="412"/>
        <v>-0.81548140330916929</v>
      </c>
      <c r="W538" s="66">
        <f t="shared" si="413"/>
        <v>-3.6455436472371892</v>
      </c>
      <c r="X538" s="71">
        <f t="shared" si="414"/>
        <v>-2.4303624314914596</v>
      </c>
      <c r="Y538" s="70">
        <f t="shared" si="415"/>
        <v>-5.5195240698790897</v>
      </c>
      <c r="Z538" s="66">
        <f t="shared" si="416"/>
        <v>-17.007545112170952</v>
      </c>
      <c r="AA538" s="71">
        <f t="shared" si="417"/>
        <v>-11.338363408113967</v>
      </c>
      <c r="AB538" s="98">
        <f>SUMIF(BN538:BU538,"VERDADEIRO",BN$3:$BU537)</f>
        <v>0</v>
      </c>
      <c r="AC538" s="97">
        <f t="shared" si="384"/>
        <v>535</v>
      </c>
      <c r="AD538">
        <f>RTD("tryd.rtdserver",,"COT",B538,"ULT")</f>
        <v>10.76</v>
      </c>
      <c r="AE538">
        <f>RTD("tryd.rtdserver",,"COT",C538,"ULT")</f>
        <v>6.91</v>
      </c>
      <c r="AF538">
        <f>VLOOKUP($AC538,LS_Coint_BD!$B$3:$AQ$1079,AF$2)*$AD538+VLOOKUP($AC538,LS_Coint_BD!$B$3:$AQ$1079,AF$2+1)</f>
        <v>7.1629363367200085</v>
      </c>
      <c r="AG538">
        <f>VLOOKUP($AC538,LS_Coint_BD!$B$3:$AQ$1079,AG$2)*$AD538+VLOOKUP($AC538,LS_Coint_BD!$B$3:$AQ$1079,AG$2+1)</f>
        <v>7.2415310648816851</v>
      </c>
      <c r="AH538">
        <f>VLOOKUP($AC538,LS_Coint_BD!$B$3:$AQ$1079,AH$2)*$AD538+VLOOKUP($AC538,LS_Coint_BD!$B$3:$AQ$1079,AH$2+1)</f>
        <v>7.3811436170117375</v>
      </c>
      <c r="AI538">
        <f>VLOOKUP($AC538,LS_Coint_BD!$B$3:$AQ$1079,AI$2)*$AD538+VLOOKUP($AC538,LS_Coint_BD!$B$3:$AQ$1079,AI$2+1)</f>
        <v>0</v>
      </c>
      <c r="AJ538">
        <f>VLOOKUP($AC538,LS_Coint_BD!$B$3:$AQ$1079,AJ$2)*$AD538+VLOOKUP($AC538,LS_Coint_BD!$B$3:$AQ$1079,AJ$2+1)</f>
        <v>0</v>
      </c>
      <c r="AK538">
        <f>VLOOKUP($AC538,LS_Coint_BD!$B$3:$AQ$1079,AK$2)*$AD538+VLOOKUP($AC538,LS_Coint_BD!$B$3:$AQ$1079,AK$2+1)</f>
        <v>7.7022539764705256</v>
      </c>
      <c r="AL538">
        <f>VLOOKUP($AC538,LS_Coint_BD!$B$3:$AQ$1079,AL$2)*$AD538+VLOOKUP($AC538,LS_Coint_BD!$B$3:$AQ$1079,AL$2+1)</f>
        <v>7.7254814033091694</v>
      </c>
      <c r="AM538">
        <f>VLOOKUP($AC538,LS_Coint_BD!$B$3:$AQ$1079,AM$2)*$AD538+VLOOKUP($AC538,LS_Coint_BD!$B$3:$AQ$1079,AM$2+1)</f>
        <v>12.42952406987909</v>
      </c>
      <c r="AN538">
        <f>VLOOKUP($AC538,LS_Coint_BD!$B$3:$AQ$1079,AN$2)</f>
        <v>0.53757576935027895</v>
      </c>
      <c r="AO538">
        <f>VLOOKUP($AC538,LS_Coint_BD!$B$3:$AQ$1079,AO$2)</f>
        <v>0.56713586978203601</v>
      </c>
      <c r="AP538">
        <f>VLOOKUP($AC538,LS_Coint_BD!$B$3:$AQ$1079,AP$2)</f>
        <v>0.660703576652518</v>
      </c>
      <c r="AQ538">
        <f>VLOOKUP($AC538,LS_Coint_BD!$B$3:$AQ$1079,AQ$2)</f>
        <v>0</v>
      </c>
      <c r="AR538">
        <f>VLOOKUP($AC538,LS_Coint_BD!$B$3:$AQ$1079,AR$2)</f>
        <v>0</v>
      </c>
      <c r="AS538">
        <f>VLOOKUP($AC538,LS_Coint_BD!$B$3:$AQ$1079,AS$2)</f>
        <v>1.2110508172908001</v>
      </c>
      <c r="AT538">
        <f>VLOOKUP($AC538,LS_Coint_BD!$B$3:$AQ$1079,AT$2)</f>
        <v>1.21518121574573</v>
      </c>
      <c r="AU538">
        <f>VLOOKUP($AC538,LS_Coint_BD!$B$3:$AQ$1079,AU$2)</f>
        <v>5.6691817040569799</v>
      </c>
      <c r="AV538">
        <f>VLOOKUP($AC538,LS_Coint_BD!$B$3:$AQ$1079,AV$2)</f>
        <v>1.86517468137026E-16</v>
      </c>
      <c r="AW538">
        <f>VLOOKUP($AC538,LS_Coint_BD!$B$3:$AQ$1079,AW$2)</f>
        <v>3.7007434154171901E-16</v>
      </c>
      <c r="AX538">
        <f>VLOOKUP($AC538,LS_Coint_BD!$B$3:$AQ$1079,AX$2)</f>
        <v>1.26882631385732E-16</v>
      </c>
      <c r="AY538">
        <f>VLOOKUP($AC538,LS_Coint_BD!$B$3:$AQ$1079,AY$2)</f>
        <v>0</v>
      </c>
      <c r="AZ538">
        <f>VLOOKUP($AC538,LS_Coint_BD!$B$3:$AQ$1079,AZ$2)</f>
        <v>0</v>
      </c>
      <c r="BA538">
        <f>VLOOKUP($AC538,LS_Coint_BD!$B$3:$AQ$1079,BA$2)</f>
        <v>-4.9737991503206998E-16</v>
      </c>
      <c r="BB538">
        <f>VLOOKUP($AC538,LS_Coint_BD!$B$3:$AQ$1079,BB$2)</f>
        <v>6.45947941600091E-16</v>
      </c>
      <c r="BC538">
        <f>VLOOKUP($AC538,LS_Coint_BD!$B$3:$AQ$1079,BC$2)</f>
        <v>-7.7307049650698906E-15</v>
      </c>
      <c r="BD538">
        <f t="shared" si="385"/>
        <v>-1.0751515387005577</v>
      </c>
      <c r="BE538">
        <f t="shared" si="386"/>
        <v>-1.1342717395640716</v>
      </c>
      <c r="BF538">
        <f t="shared" si="387"/>
        <v>-1.3214071533050358</v>
      </c>
      <c r="BG538">
        <f t="shared" si="388"/>
        <v>0</v>
      </c>
      <c r="BH538">
        <f t="shared" si="389"/>
        <v>0</v>
      </c>
      <c r="BI538">
        <f t="shared" si="390"/>
        <v>-2.4221016345816007</v>
      </c>
      <c r="BJ538">
        <f t="shared" si="391"/>
        <v>-2.4303624314914596</v>
      </c>
      <c r="BK538">
        <f t="shared" si="392"/>
        <v>-11.338363408113967</v>
      </c>
      <c r="BL538">
        <f t="shared" si="393"/>
        <v>-1.0751515387005581</v>
      </c>
      <c r="BN538" s="19" t="b">
        <f t="shared" si="418"/>
        <v>0</v>
      </c>
      <c r="BO538" s="19" t="b">
        <f t="shared" si="419"/>
        <v>0</v>
      </c>
      <c r="BP538" s="19" t="b">
        <f t="shared" si="420"/>
        <v>0</v>
      </c>
      <c r="BQ538" s="19" t="b">
        <f t="shared" si="421"/>
        <v>0</v>
      </c>
      <c r="BR538" s="19" t="b">
        <f t="shared" si="422"/>
        <v>0</v>
      </c>
      <c r="BS538" s="19" t="b">
        <f t="shared" si="423"/>
        <v>0</v>
      </c>
      <c r="BT538" s="19" t="b">
        <f t="shared" si="424"/>
        <v>0</v>
      </c>
      <c r="BU538" s="19" t="b">
        <f t="shared" si="425"/>
        <v>0</v>
      </c>
    </row>
    <row r="539" spans="2:73" x14ac:dyDescent="0.3">
      <c r="B539" s="17" t="str">
        <f>VLOOKUP($AC539,LS_Coint_BD!$B$3:$D$1079,2)</f>
        <v>ITSA4</v>
      </c>
      <c r="C539" s="87" t="str">
        <f>VLOOKUP($AC539,LS_Coint_BD!$B$3:$D$1079,3)</f>
        <v>JBSS3</v>
      </c>
      <c r="D539" s="68">
        <f t="shared" si="394"/>
        <v>0</v>
      </c>
      <c r="E539" s="65">
        <f t="shared" si="395"/>
        <v>0</v>
      </c>
      <c r="F539" s="69">
        <f t="shared" si="396"/>
        <v>0</v>
      </c>
      <c r="G539" s="68">
        <f t="shared" si="397"/>
        <v>0</v>
      </c>
      <c r="H539" s="65">
        <f t="shared" si="398"/>
        <v>0</v>
      </c>
      <c r="I539" s="69">
        <f t="shared" si="399"/>
        <v>0</v>
      </c>
      <c r="J539" s="68">
        <f t="shared" si="400"/>
        <v>0</v>
      </c>
      <c r="K539" s="65">
        <f t="shared" si="401"/>
        <v>0</v>
      </c>
      <c r="L539" s="69">
        <f t="shared" si="402"/>
        <v>0</v>
      </c>
      <c r="M539" s="68">
        <f t="shared" si="403"/>
        <v>2.1958631450378121</v>
      </c>
      <c r="N539" s="65">
        <f t="shared" si="404"/>
        <v>3.3760908757359909</v>
      </c>
      <c r="O539" s="69">
        <f t="shared" si="405"/>
        <v>2.2507272504906606</v>
      </c>
      <c r="P539" s="68">
        <f t="shared" si="406"/>
        <v>2.2315696591226981</v>
      </c>
      <c r="Q539" s="65">
        <f t="shared" si="407"/>
        <v>3.3085364617535662</v>
      </c>
      <c r="R539" s="69">
        <f t="shared" si="408"/>
        <v>2.2056909745023776</v>
      </c>
      <c r="S539" s="68">
        <f t="shared" si="409"/>
        <v>2.284591766870701</v>
      </c>
      <c r="T539" s="65">
        <f t="shared" si="410"/>
        <v>3.6882605138904916</v>
      </c>
      <c r="U539" s="69">
        <f t="shared" si="411"/>
        <v>2.4588403425936609</v>
      </c>
      <c r="V539" s="68">
        <f t="shared" si="412"/>
        <v>2.2966756226806524</v>
      </c>
      <c r="W539" s="65">
        <f t="shared" si="413"/>
        <v>4.0154149714364999</v>
      </c>
      <c r="X539" s="69">
        <f t="shared" si="414"/>
        <v>2.676943314291</v>
      </c>
      <c r="Y539" s="68">
        <f t="shared" si="415"/>
        <v>2.2054070617689518</v>
      </c>
      <c r="Z539" s="65">
        <f t="shared" si="416"/>
        <v>4.4786755623888617</v>
      </c>
      <c r="AA539" s="69">
        <f t="shared" si="417"/>
        <v>2.9857837082592411</v>
      </c>
      <c r="AB539" s="98">
        <f>SUMIF(BN539:BU539,"VERDADEIRO",BN$3:$BU538)</f>
        <v>1</v>
      </c>
      <c r="AC539" s="97">
        <f t="shared" si="384"/>
        <v>536</v>
      </c>
      <c r="AD539">
        <f>RTD("tryd.rtdserver",,"COT",B539,"ULT")</f>
        <v>10.76</v>
      </c>
      <c r="AE539">
        <f>RTD("tryd.rtdserver",,"COT",C539,"ULT")</f>
        <v>25.15</v>
      </c>
      <c r="AF539">
        <f>VLOOKUP($AC539,LS_Coint_BD!$B$3:$AQ$1079,AF$2)*$AD539+VLOOKUP($AC539,LS_Coint_BD!$B$3:$AQ$1079,AF$2+1)</f>
        <v>0</v>
      </c>
      <c r="AG539">
        <f>VLOOKUP($AC539,LS_Coint_BD!$B$3:$AQ$1079,AG$2)*$AD539+VLOOKUP($AC539,LS_Coint_BD!$B$3:$AQ$1079,AG$2+1)</f>
        <v>0</v>
      </c>
      <c r="AH539">
        <f>VLOOKUP($AC539,LS_Coint_BD!$B$3:$AQ$1079,AH$2)*$AD539+VLOOKUP($AC539,LS_Coint_BD!$B$3:$AQ$1079,AH$2+1)</f>
        <v>0</v>
      </c>
      <c r="AI539">
        <f>VLOOKUP($AC539,LS_Coint_BD!$B$3:$AQ$1079,AI$2)*$AD539+VLOOKUP($AC539,LS_Coint_BD!$B$3:$AQ$1079,AI$2+1)</f>
        <v>22.954136854962186</v>
      </c>
      <c r="AJ539">
        <f>VLOOKUP($AC539,LS_Coint_BD!$B$3:$AQ$1079,AJ$2)*$AD539+VLOOKUP($AC539,LS_Coint_BD!$B$3:$AQ$1079,AJ$2+1)</f>
        <v>22.9184303408773</v>
      </c>
      <c r="AK539">
        <f>VLOOKUP($AC539,LS_Coint_BD!$B$3:$AQ$1079,AK$2)*$AD539+VLOOKUP($AC539,LS_Coint_BD!$B$3:$AQ$1079,AK$2+1)</f>
        <v>22.865408233129298</v>
      </c>
      <c r="AL539">
        <f>VLOOKUP($AC539,LS_Coint_BD!$B$3:$AQ$1079,AL$2)*$AD539+VLOOKUP($AC539,LS_Coint_BD!$B$3:$AQ$1079,AL$2+1)</f>
        <v>22.853324377319346</v>
      </c>
      <c r="AM539">
        <f>VLOOKUP($AC539,LS_Coint_BD!$B$3:$AQ$1079,AM$2)*$AD539+VLOOKUP($AC539,LS_Coint_BD!$B$3:$AQ$1079,AM$2+1)</f>
        <v>22.944592938231047</v>
      </c>
      <c r="AN539">
        <f>VLOOKUP($AC539,LS_Coint_BD!$B$3:$AQ$1079,AN$2)</f>
        <v>0</v>
      </c>
      <c r="AO539">
        <f>VLOOKUP($AC539,LS_Coint_BD!$B$3:$AQ$1079,AO$2)</f>
        <v>0</v>
      </c>
      <c r="AP539">
        <f>VLOOKUP($AC539,LS_Coint_BD!$B$3:$AQ$1079,AP$2)</f>
        <v>0</v>
      </c>
      <c r="AQ539">
        <f>VLOOKUP($AC539,LS_Coint_BD!$B$3:$AQ$1079,AQ$2)</f>
        <v>1.1253636252453301</v>
      </c>
      <c r="AR539">
        <f>VLOOKUP($AC539,LS_Coint_BD!$B$3:$AQ$1079,AR$2)</f>
        <v>1.1028454872511899</v>
      </c>
      <c r="AS539">
        <f>VLOOKUP($AC539,LS_Coint_BD!$B$3:$AQ$1079,AS$2)</f>
        <v>1.22942017129683</v>
      </c>
      <c r="AT539">
        <f>VLOOKUP($AC539,LS_Coint_BD!$B$3:$AQ$1079,AT$2)</f>
        <v>1.3384716571455</v>
      </c>
      <c r="AU539">
        <f>VLOOKUP($AC539,LS_Coint_BD!$B$3:$AQ$1079,AU$2)</f>
        <v>1.4928918541296201</v>
      </c>
      <c r="AV539">
        <f>VLOOKUP($AC539,LS_Coint_BD!$B$3:$AQ$1079,AV$2)</f>
        <v>0</v>
      </c>
      <c r="AW539">
        <f>VLOOKUP($AC539,LS_Coint_BD!$B$3:$AQ$1079,AW$2)</f>
        <v>0</v>
      </c>
      <c r="AX539">
        <f>VLOOKUP($AC539,LS_Coint_BD!$B$3:$AQ$1079,AX$2)</f>
        <v>0</v>
      </c>
      <c r="AY539">
        <f>VLOOKUP($AC539,LS_Coint_BD!$B$3:$AQ$1079,AY$2)</f>
        <v>3.7747582837255302E-16</v>
      </c>
      <c r="AZ539">
        <f>VLOOKUP($AC539,LS_Coint_BD!$B$3:$AQ$1079,AZ$2)</f>
        <v>-2.21057740014253E-15</v>
      </c>
      <c r="BA539">
        <f>VLOOKUP($AC539,LS_Coint_BD!$B$3:$AQ$1079,BA$2)</f>
        <v>1.0302869668521499E-15</v>
      </c>
      <c r="BB539">
        <f>VLOOKUP($AC539,LS_Coint_BD!$B$3:$AQ$1079,BB$2)</f>
        <v>2.0993308102002999E-16</v>
      </c>
      <c r="BC539">
        <f>VLOOKUP($AC539,LS_Coint_BD!$B$3:$AQ$1079,BC$2)</f>
        <v>7.6738615462090799E-16</v>
      </c>
      <c r="BD539">
        <f t="shared" si="385"/>
        <v>0</v>
      </c>
      <c r="BE539">
        <f t="shared" si="386"/>
        <v>0</v>
      </c>
      <c r="BF539">
        <f t="shared" si="387"/>
        <v>0</v>
      </c>
      <c r="BG539">
        <f t="shared" si="388"/>
        <v>2.2507272504906606</v>
      </c>
      <c r="BH539">
        <f t="shared" si="389"/>
        <v>2.2056909745023776</v>
      </c>
      <c r="BI539">
        <f t="shared" si="390"/>
        <v>2.4588403425936609</v>
      </c>
      <c r="BJ539">
        <f t="shared" si="391"/>
        <v>2.676943314291</v>
      </c>
      <c r="BK539">
        <f t="shared" si="392"/>
        <v>2.9857837082592411</v>
      </c>
      <c r="BL539">
        <f t="shared" si="393"/>
        <v>0</v>
      </c>
      <c r="BN539" s="19" t="b">
        <f t="shared" si="418"/>
        <v>0</v>
      </c>
      <c r="BO539" s="19" t="b">
        <f t="shared" si="419"/>
        <v>0</v>
      </c>
      <c r="BP539" s="19" t="b">
        <f t="shared" si="420"/>
        <v>0</v>
      </c>
      <c r="BQ539" s="19" t="b">
        <f t="shared" si="421"/>
        <v>0</v>
      </c>
      <c r="BR539" s="19" t="b">
        <f t="shared" si="422"/>
        <v>1</v>
      </c>
      <c r="BS539" s="19" t="b">
        <f t="shared" si="423"/>
        <v>0</v>
      </c>
      <c r="BT539" s="19" t="b">
        <f t="shared" si="424"/>
        <v>0</v>
      </c>
      <c r="BU539" s="19" t="b">
        <f t="shared" si="425"/>
        <v>0</v>
      </c>
    </row>
    <row r="540" spans="2:73" x14ac:dyDescent="0.3">
      <c r="B540" s="17" t="str">
        <f>VLOOKUP($AC540,LS_Coint_BD!$B$3:$D$1079,2)</f>
        <v>ITSA4</v>
      </c>
      <c r="C540" s="87" t="str">
        <f>VLOOKUP($AC540,LS_Coint_BD!$B$3:$D$1079,3)</f>
        <v>MRVE3</v>
      </c>
      <c r="D540" s="70">
        <f t="shared" si="394"/>
        <v>0</v>
      </c>
      <c r="E540" s="66">
        <f t="shared" si="395"/>
        <v>0</v>
      </c>
      <c r="F540" s="71">
        <f t="shared" si="396"/>
        <v>0</v>
      </c>
      <c r="G540" s="70">
        <f t="shared" si="397"/>
        <v>0.86648272158881667</v>
      </c>
      <c r="H540" s="66">
        <f t="shared" si="398"/>
        <v>2.2659088649071677</v>
      </c>
      <c r="I540" s="71">
        <f t="shared" si="399"/>
        <v>1.5106059099381117</v>
      </c>
      <c r="J540" s="70">
        <f t="shared" si="400"/>
        <v>0.74263699282675688</v>
      </c>
      <c r="K540" s="66">
        <f t="shared" si="401"/>
        <v>2.5464833334130281</v>
      </c>
      <c r="L540" s="71">
        <f t="shared" si="402"/>
        <v>1.6976555556086854</v>
      </c>
      <c r="M540" s="70">
        <f t="shared" si="403"/>
        <v>0.75057275467288065</v>
      </c>
      <c r="N540" s="66">
        <f t="shared" si="404"/>
        <v>2.667952446916301</v>
      </c>
      <c r="O540" s="71">
        <f t="shared" si="405"/>
        <v>1.7786349646108672</v>
      </c>
      <c r="P540" s="70">
        <f t="shared" si="406"/>
        <v>0.76964993097486101</v>
      </c>
      <c r="Q540" s="66">
        <f t="shared" si="407"/>
        <v>2.8659327166258204</v>
      </c>
      <c r="R540" s="71">
        <f t="shared" si="408"/>
        <v>1.9106218110838802</v>
      </c>
      <c r="S540" s="70">
        <f t="shared" si="409"/>
        <v>0.73571972685781617</v>
      </c>
      <c r="T540" s="66">
        <f t="shared" si="410"/>
        <v>3.4780003622068199</v>
      </c>
      <c r="U540" s="71">
        <f t="shared" si="411"/>
        <v>2.3186669081378799</v>
      </c>
      <c r="V540" s="70">
        <f t="shared" si="412"/>
        <v>0.70870473393640054</v>
      </c>
      <c r="W540" s="66">
        <f t="shared" si="413"/>
        <v>4.4843234437374635</v>
      </c>
      <c r="X540" s="71">
        <f t="shared" si="414"/>
        <v>2.9895489624916425</v>
      </c>
      <c r="Y540" s="70">
        <f t="shared" si="415"/>
        <v>0</v>
      </c>
      <c r="Z540" s="66">
        <f t="shared" si="416"/>
        <v>0</v>
      </c>
      <c r="AA540" s="71">
        <f t="shared" si="417"/>
        <v>0</v>
      </c>
      <c r="AB540" s="98">
        <f>SUMIF(BN540:BU540,"VERDADEIRO",BN$3:$BU539)</f>
        <v>0</v>
      </c>
      <c r="AC540" s="97">
        <f t="shared" si="384"/>
        <v>537</v>
      </c>
      <c r="AD540">
        <f>RTD("tryd.rtdserver",,"COT",B540,"ULT")</f>
        <v>10.76</v>
      </c>
      <c r="AE540">
        <f>RTD("tryd.rtdserver",,"COT",C540,"ULT")</f>
        <v>19.75</v>
      </c>
      <c r="AF540">
        <f>VLOOKUP($AC540,LS_Coint_BD!$B$3:$AQ$1079,AF$2)*$AD540+VLOOKUP($AC540,LS_Coint_BD!$B$3:$AQ$1079,AF$2+1)</f>
        <v>0</v>
      </c>
      <c r="AG540">
        <f>VLOOKUP($AC540,LS_Coint_BD!$B$3:$AQ$1079,AG$2)*$AD540+VLOOKUP($AC540,LS_Coint_BD!$B$3:$AQ$1079,AG$2+1)</f>
        <v>18.883517278411183</v>
      </c>
      <c r="AH540">
        <f>VLOOKUP($AC540,LS_Coint_BD!$B$3:$AQ$1079,AH$2)*$AD540+VLOOKUP($AC540,LS_Coint_BD!$B$3:$AQ$1079,AH$2+1)</f>
        <v>19.007363007173243</v>
      </c>
      <c r="AI540">
        <f>VLOOKUP($AC540,LS_Coint_BD!$B$3:$AQ$1079,AI$2)*$AD540+VLOOKUP($AC540,LS_Coint_BD!$B$3:$AQ$1079,AI$2+1)</f>
        <v>18.999427245327119</v>
      </c>
      <c r="AJ540">
        <f>VLOOKUP($AC540,LS_Coint_BD!$B$3:$AQ$1079,AJ$2)*$AD540+VLOOKUP($AC540,LS_Coint_BD!$B$3:$AQ$1079,AJ$2+1)</f>
        <v>18.980350069025139</v>
      </c>
      <c r="AK540">
        <f>VLOOKUP($AC540,LS_Coint_BD!$B$3:$AQ$1079,AK$2)*$AD540+VLOOKUP($AC540,LS_Coint_BD!$B$3:$AQ$1079,AK$2+1)</f>
        <v>19.014280273142184</v>
      </c>
      <c r="AL540">
        <f>VLOOKUP($AC540,LS_Coint_BD!$B$3:$AQ$1079,AL$2)*$AD540+VLOOKUP($AC540,LS_Coint_BD!$B$3:$AQ$1079,AL$2+1)</f>
        <v>19.041295266063599</v>
      </c>
      <c r="AM540">
        <f>VLOOKUP($AC540,LS_Coint_BD!$B$3:$AQ$1079,AM$2)*$AD540+VLOOKUP($AC540,LS_Coint_BD!$B$3:$AQ$1079,AM$2+1)</f>
        <v>0</v>
      </c>
      <c r="AN540">
        <f>VLOOKUP($AC540,LS_Coint_BD!$B$3:$AQ$1079,AN$2)</f>
        <v>0</v>
      </c>
      <c r="AO540">
        <f>VLOOKUP($AC540,LS_Coint_BD!$B$3:$AQ$1079,AO$2)</f>
        <v>0.75530295496905597</v>
      </c>
      <c r="AP540">
        <f>VLOOKUP($AC540,LS_Coint_BD!$B$3:$AQ$1079,AP$2)</f>
        <v>0.84882777780434304</v>
      </c>
      <c r="AQ540">
        <f>VLOOKUP($AC540,LS_Coint_BD!$B$3:$AQ$1079,AQ$2)</f>
        <v>0.88931748230543495</v>
      </c>
      <c r="AR540">
        <f>VLOOKUP($AC540,LS_Coint_BD!$B$3:$AQ$1079,AR$2)</f>
        <v>0.95531090554194098</v>
      </c>
      <c r="AS540">
        <f>VLOOKUP($AC540,LS_Coint_BD!$B$3:$AQ$1079,AS$2)</f>
        <v>1.15933345406894</v>
      </c>
      <c r="AT540">
        <f>VLOOKUP($AC540,LS_Coint_BD!$B$3:$AQ$1079,AT$2)</f>
        <v>1.4947744812458199</v>
      </c>
      <c r="AU540">
        <f>VLOOKUP($AC540,LS_Coint_BD!$B$3:$AQ$1079,AU$2)</f>
        <v>0</v>
      </c>
      <c r="AV540">
        <f>VLOOKUP($AC540,LS_Coint_BD!$B$3:$AQ$1079,AV$2)</f>
        <v>0</v>
      </c>
      <c r="AW540">
        <f>VLOOKUP($AC540,LS_Coint_BD!$B$3:$AQ$1079,AW$2)</f>
        <v>-2.66453525910038E-16</v>
      </c>
      <c r="AX540">
        <f>VLOOKUP($AC540,LS_Coint_BD!$B$3:$AQ$1079,AX$2)</f>
        <v>-6.0903663065151396E-16</v>
      </c>
      <c r="AY540">
        <f>VLOOKUP($AC540,LS_Coint_BD!$B$3:$AQ$1079,AY$2)</f>
        <v>-2.66453525910038E-15</v>
      </c>
      <c r="AZ540">
        <f>VLOOKUP($AC540,LS_Coint_BD!$B$3:$AQ$1079,AZ$2)</f>
        <v>-1.7270135938613501E-15</v>
      </c>
      <c r="BA540">
        <f>VLOOKUP($AC540,LS_Coint_BD!$B$3:$AQ$1079,BA$2)</f>
        <v>6.2172489379008797E-17</v>
      </c>
      <c r="BB540">
        <f>VLOOKUP($AC540,LS_Coint_BD!$B$3:$AQ$1079,BB$2)</f>
        <v>2.51919697224036E-15</v>
      </c>
      <c r="BC540">
        <f>VLOOKUP($AC540,LS_Coint_BD!$B$3:$AQ$1079,BC$2)</f>
        <v>0</v>
      </c>
      <c r="BD540">
        <f t="shared" si="385"/>
        <v>0</v>
      </c>
      <c r="BE540">
        <f t="shared" si="386"/>
        <v>1.5106059099381117</v>
      </c>
      <c r="BF540">
        <f t="shared" si="387"/>
        <v>1.6976555556086854</v>
      </c>
      <c r="BG540">
        <f t="shared" si="388"/>
        <v>1.7786349646108672</v>
      </c>
      <c r="BH540">
        <f t="shared" si="389"/>
        <v>1.9106218110838802</v>
      </c>
      <c r="BI540">
        <f t="shared" si="390"/>
        <v>2.3186669081378799</v>
      </c>
      <c r="BJ540">
        <f t="shared" si="391"/>
        <v>2.9895489624916425</v>
      </c>
      <c r="BK540">
        <f t="shared" si="392"/>
        <v>0</v>
      </c>
      <c r="BL540">
        <f t="shared" si="393"/>
        <v>0</v>
      </c>
      <c r="BN540" s="19" t="b">
        <f t="shared" si="418"/>
        <v>0</v>
      </c>
      <c r="BO540" s="19" t="b">
        <f t="shared" si="419"/>
        <v>0</v>
      </c>
      <c r="BP540" s="19" t="b">
        <f t="shared" si="420"/>
        <v>0</v>
      </c>
      <c r="BQ540" s="19" t="b">
        <f t="shared" si="421"/>
        <v>0</v>
      </c>
      <c r="BR540" s="19" t="b">
        <f t="shared" si="422"/>
        <v>0</v>
      </c>
      <c r="BS540" s="19" t="b">
        <f t="shared" si="423"/>
        <v>0</v>
      </c>
      <c r="BT540" s="19" t="b">
        <f t="shared" si="424"/>
        <v>0</v>
      </c>
      <c r="BU540" s="19" t="b">
        <f t="shared" si="425"/>
        <v>0</v>
      </c>
    </row>
    <row r="541" spans="2:73" x14ac:dyDescent="0.3">
      <c r="B541" s="17" t="str">
        <f>VLOOKUP($AC541,LS_Coint_BD!$B$3:$D$1079,2)</f>
        <v>ITSA4</v>
      </c>
      <c r="C541" s="87" t="str">
        <f>VLOOKUP($AC541,LS_Coint_BD!$B$3:$D$1079,3)</f>
        <v>MULT3</v>
      </c>
      <c r="D541" s="68">
        <f t="shared" si="394"/>
        <v>0</v>
      </c>
      <c r="E541" s="65">
        <f t="shared" si="395"/>
        <v>0</v>
      </c>
      <c r="F541" s="69">
        <f t="shared" si="396"/>
        <v>0</v>
      </c>
      <c r="G541" s="68">
        <f t="shared" si="397"/>
        <v>0</v>
      </c>
      <c r="H541" s="65">
        <f t="shared" si="398"/>
        <v>0</v>
      </c>
      <c r="I541" s="69">
        <f t="shared" si="399"/>
        <v>0</v>
      </c>
      <c r="J541" s="68">
        <f t="shared" si="400"/>
        <v>-0.44597365810502154</v>
      </c>
      <c r="K541" s="65">
        <f t="shared" si="401"/>
        <v>-3.4219310203689624</v>
      </c>
      <c r="L541" s="69">
        <f t="shared" si="402"/>
        <v>-2.2812873469126416</v>
      </c>
      <c r="M541" s="68">
        <f t="shared" si="403"/>
        <v>-0.45014569666693305</v>
      </c>
      <c r="N541" s="65">
        <f t="shared" si="404"/>
        <v>-3.298508532735843</v>
      </c>
      <c r="O541" s="69">
        <f t="shared" si="405"/>
        <v>-2.199005688490562</v>
      </c>
      <c r="P541" s="68">
        <f t="shared" si="406"/>
        <v>-0.50187413761074495</v>
      </c>
      <c r="Q541" s="65">
        <f t="shared" si="407"/>
        <v>-3.3064052257347889</v>
      </c>
      <c r="R541" s="69">
        <f t="shared" si="408"/>
        <v>-2.2042701504898594</v>
      </c>
      <c r="S541" s="68">
        <f t="shared" si="409"/>
        <v>-0.53095505202372451</v>
      </c>
      <c r="T541" s="65">
        <f t="shared" si="410"/>
        <v>-3.4446546717122724</v>
      </c>
      <c r="U541" s="69">
        <f t="shared" si="411"/>
        <v>-2.2964364478081816</v>
      </c>
      <c r="V541" s="68">
        <f t="shared" si="412"/>
        <v>-0.53082823340029606</v>
      </c>
      <c r="W541" s="65">
        <f t="shared" si="413"/>
        <v>-3.6156460129473564</v>
      </c>
      <c r="X541" s="69">
        <f t="shared" si="414"/>
        <v>-2.4104306752982376</v>
      </c>
      <c r="Y541" s="68">
        <f t="shared" si="415"/>
        <v>0</v>
      </c>
      <c r="Z541" s="65">
        <f t="shared" si="416"/>
        <v>0</v>
      </c>
      <c r="AA541" s="69">
        <f t="shared" si="417"/>
        <v>0</v>
      </c>
      <c r="AB541" s="98">
        <f>SUMIF(BN541:BU541,"VERDADEIRO",BN$3:$BU540)</f>
        <v>0</v>
      </c>
      <c r="AC541" s="97">
        <f t="shared" si="384"/>
        <v>538</v>
      </c>
      <c r="AD541">
        <f>RTD("tryd.rtdserver",,"COT",B541,"ULT")</f>
        <v>10.76</v>
      </c>
      <c r="AE541">
        <f>RTD("tryd.rtdserver",,"COT",C541,"ULT")</f>
        <v>21.84</v>
      </c>
      <c r="AF541">
        <f>VLOOKUP($AC541,LS_Coint_BD!$B$3:$AQ$1079,AF$2)*$AD541+VLOOKUP($AC541,LS_Coint_BD!$B$3:$AQ$1079,AF$2+1)</f>
        <v>0</v>
      </c>
      <c r="AG541">
        <f>VLOOKUP($AC541,LS_Coint_BD!$B$3:$AQ$1079,AG$2)*$AD541+VLOOKUP($AC541,LS_Coint_BD!$B$3:$AQ$1079,AG$2+1)</f>
        <v>0</v>
      </c>
      <c r="AH541">
        <f>VLOOKUP($AC541,LS_Coint_BD!$B$3:$AQ$1079,AH$2)*$AD541+VLOOKUP($AC541,LS_Coint_BD!$B$3:$AQ$1079,AH$2+1)</f>
        <v>22.285973658105021</v>
      </c>
      <c r="AI541">
        <f>VLOOKUP($AC541,LS_Coint_BD!$B$3:$AQ$1079,AI$2)*$AD541+VLOOKUP($AC541,LS_Coint_BD!$B$3:$AQ$1079,AI$2+1)</f>
        <v>22.290145696666933</v>
      </c>
      <c r="AJ541">
        <f>VLOOKUP($AC541,LS_Coint_BD!$B$3:$AQ$1079,AJ$2)*$AD541+VLOOKUP($AC541,LS_Coint_BD!$B$3:$AQ$1079,AJ$2+1)</f>
        <v>22.341874137610745</v>
      </c>
      <c r="AK541">
        <f>VLOOKUP($AC541,LS_Coint_BD!$B$3:$AQ$1079,AK$2)*$AD541+VLOOKUP($AC541,LS_Coint_BD!$B$3:$AQ$1079,AK$2+1)</f>
        <v>22.370955052023724</v>
      </c>
      <c r="AL541">
        <f>VLOOKUP($AC541,LS_Coint_BD!$B$3:$AQ$1079,AL$2)*$AD541+VLOOKUP($AC541,LS_Coint_BD!$B$3:$AQ$1079,AL$2+1)</f>
        <v>22.370828233400296</v>
      </c>
      <c r="AM541">
        <f>VLOOKUP($AC541,LS_Coint_BD!$B$3:$AQ$1079,AM$2)*$AD541+VLOOKUP($AC541,LS_Coint_BD!$B$3:$AQ$1079,AM$2+1)</f>
        <v>0</v>
      </c>
      <c r="AN541">
        <f>VLOOKUP($AC541,LS_Coint_BD!$B$3:$AQ$1079,AN$2)</f>
        <v>0</v>
      </c>
      <c r="AO541">
        <f>VLOOKUP($AC541,LS_Coint_BD!$B$3:$AQ$1079,AO$2)</f>
        <v>0</v>
      </c>
      <c r="AP541">
        <f>VLOOKUP($AC541,LS_Coint_BD!$B$3:$AQ$1079,AP$2)</f>
        <v>1.1406436734563199</v>
      </c>
      <c r="AQ541">
        <f>VLOOKUP($AC541,LS_Coint_BD!$B$3:$AQ$1079,AQ$2)</f>
        <v>1.0995028442452801</v>
      </c>
      <c r="AR541">
        <f>VLOOKUP($AC541,LS_Coint_BD!$B$3:$AQ$1079,AR$2)</f>
        <v>1.1021350752449299</v>
      </c>
      <c r="AS541">
        <f>VLOOKUP($AC541,LS_Coint_BD!$B$3:$AQ$1079,AS$2)</f>
        <v>1.1482182239040899</v>
      </c>
      <c r="AT541">
        <f>VLOOKUP($AC541,LS_Coint_BD!$B$3:$AQ$1079,AT$2)</f>
        <v>1.2052153376491199</v>
      </c>
      <c r="AU541">
        <f>VLOOKUP($AC541,LS_Coint_BD!$B$3:$AQ$1079,AU$2)</f>
        <v>0</v>
      </c>
      <c r="AV541">
        <f>VLOOKUP($AC541,LS_Coint_BD!$B$3:$AQ$1079,AV$2)</f>
        <v>0</v>
      </c>
      <c r="AW541">
        <f>VLOOKUP($AC541,LS_Coint_BD!$B$3:$AQ$1079,AW$2)</f>
        <v>0</v>
      </c>
      <c r="AX541">
        <f>VLOOKUP($AC541,LS_Coint_BD!$B$3:$AQ$1079,AX$2)</f>
        <v>-1.7256037868459599E-15</v>
      </c>
      <c r="AY541">
        <f>VLOOKUP($AC541,LS_Coint_BD!$B$3:$AQ$1079,AY$2)</f>
        <v>-1.6209256159527301E-15</v>
      </c>
      <c r="AZ541">
        <f>VLOOKUP($AC541,LS_Coint_BD!$B$3:$AQ$1079,AZ$2)</f>
        <v>6.5133084111342503E-16</v>
      </c>
      <c r="BA541">
        <f>VLOOKUP($AC541,LS_Coint_BD!$B$3:$AQ$1079,BA$2)</f>
        <v>-1.56319401867222E-15</v>
      </c>
      <c r="BB541">
        <f>VLOOKUP($AC541,LS_Coint_BD!$B$3:$AQ$1079,BB$2)</f>
        <v>2.43845347954034E-15</v>
      </c>
      <c r="BC541">
        <f>VLOOKUP($AC541,LS_Coint_BD!$B$3:$AQ$1079,BC$2)</f>
        <v>0</v>
      </c>
      <c r="BD541">
        <f t="shared" si="385"/>
        <v>0</v>
      </c>
      <c r="BE541">
        <f t="shared" si="386"/>
        <v>0</v>
      </c>
      <c r="BF541">
        <f t="shared" si="387"/>
        <v>-2.2812873469126416</v>
      </c>
      <c r="BG541">
        <f t="shared" si="388"/>
        <v>-2.199005688490562</v>
      </c>
      <c r="BH541">
        <f t="shared" si="389"/>
        <v>-2.2042701504898594</v>
      </c>
      <c r="BI541">
        <f t="shared" si="390"/>
        <v>-2.2964364478081816</v>
      </c>
      <c r="BJ541">
        <f t="shared" si="391"/>
        <v>-2.4104306752982376</v>
      </c>
      <c r="BK541">
        <f t="shared" si="392"/>
        <v>0</v>
      </c>
      <c r="BL541">
        <f t="shared" si="393"/>
        <v>0</v>
      </c>
      <c r="BN541" s="19" t="b">
        <f t="shared" si="418"/>
        <v>0</v>
      </c>
      <c r="BO541" s="19" t="b">
        <f t="shared" si="419"/>
        <v>0</v>
      </c>
      <c r="BP541" s="19" t="b">
        <f t="shared" si="420"/>
        <v>0</v>
      </c>
      <c r="BQ541" s="19" t="b">
        <f t="shared" si="421"/>
        <v>0</v>
      </c>
      <c r="BR541" s="19" t="b">
        <f t="shared" si="422"/>
        <v>0</v>
      </c>
      <c r="BS541" s="19" t="b">
        <f t="shared" si="423"/>
        <v>0</v>
      </c>
      <c r="BT541" s="19" t="b">
        <f t="shared" si="424"/>
        <v>0</v>
      </c>
      <c r="BU541" s="19" t="b">
        <f t="shared" si="425"/>
        <v>0</v>
      </c>
    </row>
    <row r="542" spans="2:73" x14ac:dyDescent="0.3">
      <c r="B542" s="17" t="str">
        <f>VLOOKUP($AC542,LS_Coint_BD!$B$3:$D$1079,2)</f>
        <v>ITUB4</v>
      </c>
      <c r="C542" s="87" t="str">
        <f>VLOOKUP($AC542,LS_Coint_BD!$B$3:$D$1079,3)</f>
        <v>BBSE3</v>
      </c>
      <c r="D542" s="70">
        <f t="shared" si="394"/>
        <v>0.8503611438707992</v>
      </c>
      <c r="E542" s="66">
        <f t="shared" si="395"/>
        <v>1.8619590729586646</v>
      </c>
      <c r="F542" s="71">
        <f t="shared" si="396"/>
        <v>1.2413060486391096</v>
      </c>
      <c r="G542" s="70">
        <f t="shared" si="397"/>
        <v>0.68267298579723956</v>
      </c>
      <c r="H542" s="66">
        <f t="shared" si="398"/>
        <v>2.2824748530907195</v>
      </c>
      <c r="I542" s="71">
        <f t="shared" si="399"/>
        <v>1.5216499020604797</v>
      </c>
      <c r="J542" s="70">
        <f t="shared" si="400"/>
        <v>0.68419287447641963</v>
      </c>
      <c r="K542" s="66">
        <f t="shared" si="401"/>
        <v>2.2158784869109325</v>
      </c>
      <c r="L542" s="71">
        <f t="shared" si="402"/>
        <v>1.4772523246072884</v>
      </c>
      <c r="M542" s="70">
        <f t="shared" si="403"/>
        <v>0.67603045788692029</v>
      </c>
      <c r="N542" s="66">
        <f t="shared" si="404"/>
        <v>2.1806276686394188</v>
      </c>
      <c r="O542" s="71">
        <f t="shared" si="405"/>
        <v>1.453751779092946</v>
      </c>
      <c r="P542" s="70">
        <f t="shared" si="406"/>
        <v>0.71524308828250938</v>
      </c>
      <c r="Q542" s="66">
        <f t="shared" si="407"/>
        <v>2.3903017190228297</v>
      </c>
      <c r="R542" s="71">
        <f t="shared" si="408"/>
        <v>1.5935344793485533</v>
      </c>
      <c r="S542" s="70">
        <f t="shared" si="409"/>
        <v>0.71718281088038438</v>
      </c>
      <c r="T542" s="66">
        <f t="shared" si="410"/>
        <v>2.4963768021425627</v>
      </c>
      <c r="U542" s="71">
        <f t="shared" si="411"/>
        <v>1.6642512014283752</v>
      </c>
      <c r="V542" s="70">
        <f t="shared" si="412"/>
        <v>0.72110765323804671</v>
      </c>
      <c r="W542" s="66">
        <f t="shared" si="413"/>
        <v>2.4947692036009643</v>
      </c>
      <c r="X542" s="71">
        <f t="shared" si="414"/>
        <v>1.6631794690673094</v>
      </c>
      <c r="Y542" s="70">
        <f t="shared" si="415"/>
        <v>0.41057492834576692</v>
      </c>
      <c r="Z542" s="66">
        <f t="shared" si="416"/>
        <v>2.7830942005952126</v>
      </c>
      <c r="AA542" s="71">
        <f t="shared" si="417"/>
        <v>1.8553961337301417</v>
      </c>
      <c r="AB542" s="98">
        <f>SUMIF(BN542:BU542,"VERDADEIRO",BN$3:$BU541)</f>
        <v>0</v>
      </c>
      <c r="AC542" s="97">
        <f t="shared" si="384"/>
        <v>539</v>
      </c>
      <c r="AD542">
        <f>RTD("tryd.rtdserver",,"COT",B542,"ULT")</f>
        <v>28.08</v>
      </c>
      <c r="AE542">
        <f>RTD("tryd.rtdserver",,"COT",C542,"ULT")</f>
        <v>28.52</v>
      </c>
      <c r="AF542">
        <f>VLOOKUP($AC542,LS_Coint_BD!$B$3:$AQ$1079,AF$2)*$AD542+VLOOKUP($AC542,LS_Coint_BD!$B$3:$AQ$1079,AF$2+1)</f>
        <v>27.6696388561292</v>
      </c>
      <c r="AG542">
        <f>VLOOKUP($AC542,LS_Coint_BD!$B$3:$AQ$1079,AG$2)*$AD542+VLOOKUP($AC542,LS_Coint_BD!$B$3:$AQ$1079,AG$2+1)</f>
        <v>27.83732701420276</v>
      </c>
      <c r="AH542">
        <f>VLOOKUP($AC542,LS_Coint_BD!$B$3:$AQ$1079,AH$2)*$AD542+VLOOKUP($AC542,LS_Coint_BD!$B$3:$AQ$1079,AH$2+1)</f>
        <v>27.83580712552358</v>
      </c>
      <c r="AI542">
        <f>VLOOKUP($AC542,LS_Coint_BD!$B$3:$AQ$1079,AI$2)*$AD542+VLOOKUP($AC542,LS_Coint_BD!$B$3:$AQ$1079,AI$2+1)</f>
        <v>27.843969542113079</v>
      </c>
      <c r="AJ542">
        <f>VLOOKUP($AC542,LS_Coint_BD!$B$3:$AQ$1079,AJ$2)*$AD542+VLOOKUP($AC542,LS_Coint_BD!$B$3:$AQ$1079,AJ$2+1)</f>
        <v>27.80475691171749</v>
      </c>
      <c r="AK542">
        <f>VLOOKUP($AC542,LS_Coint_BD!$B$3:$AQ$1079,AK$2)*$AD542+VLOOKUP($AC542,LS_Coint_BD!$B$3:$AQ$1079,AK$2+1)</f>
        <v>27.802817189119615</v>
      </c>
      <c r="AL542">
        <f>VLOOKUP($AC542,LS_Coint_BD!$B$3:$AQ$1079,AL$2)*$AD542+VLOOKUP($AC542,LS_Coint_BD!$B$3:$AQ$1079,AL$2+1)</f>
        <v>27.798892346761953</v>
      </c>
      <c r="AM542">
        <f>VLOOKUP($AC542,LS_Coint_BD!$B$3:$AQ$1079,AM$2)*$AD542+VLOOKUP($AC542,LS_Coint_BD!$B$3:$AQ$1079,AM$2+1)</f>
        <v>28.109425071654233</v>
      </c>
      <c r="AN542">
        <f>VLOOKUP($AC542,LS_Coint_BD!$B$3:$AQ$1079,AN$2)</f>
        <v>0.62065302431955505</v>
      </c>
      <c r="AO542">
        <f>VLOOKUP($AC542,LS_Coint_BD!$B$3:$AQ$1079,AO$2)</f>
        <v>0.76082495103023995</v>
      </c>
      <c r="AP542">
        <f>VLOOKUP($AC542,LS_Coint_BD!$B$3:$AQ$1079,AP$2)</f>
        <v>0.73862616230364397</v>
      </c>
      <c r="AQ542">
        <f>VLOOKUP($AC542,LS_Coint_BD!$B$3:$AQ$1079,AQ$2)</f>
        <v>0.72687588954647198</v>
      </c>
      <c r="AR542">
        <f>VLOOKUP($AC542,LS_Coint_BD!$B$3:$AQ$1079,AR$2)</f>
        <v>0.79676723967427698</v>
      </c>
      <c r="AS542">
        <f>VLOOKUP($AC542,LS_Coint_BD!$B$3:$AQ$1079,AS$2)</f>
        <v>0.83212560071418695</v>
      </c>
      <c r="AT542">
        <f>VLOOKUP($AC542,LS_Coint_BD!$B$3:$AQ$1079,AT$2)</f>
        <v>0.83158973453365503</v>
      </c>
      <c r="AU542">
        <f>VLOOKUP($AC542,LS_Coint_BD!$B$3:$AQ$1079,AU$2)</f>
        <v>0.92769806686507095</v>
      </c>
      <c r="AV542">
        <f>VLOOKUP($AC542,LS_Coint_BD!$B$3:$AQ$1079,AV$2)</f>
        <v>-3.5527136788005001E-16</v>
      </c>
      <c r="AW542">
        <f>VLOOKUP($AC542,LS_Coint_BD!$B$3:$AQ$1079,AW$2)</f>
        <v>-3.2566542055671301E-16</v>
      </c>
      <c r="AX542">
        <f>VLOOKUP($AC542,LS_Coint_BD!$B$3:$AQ$1079,AX$2)</f>
        <v>5.3290705182007502E-16</v>
      </c>
      <c r="AY542">
        <f>VLOOKUP($AC542,LS_Coint_BD!$B$3:$AQ$1079,AY$2)</f>
        <v>1.9317880628477699E-15</v>
      </c>
      <c r="AZ542">
        <f>VLOOKUP($AC542,LS_Coint_BD!$B$3:$AQ$1079,AZ$2)</f>
        <v>-7.1054273576010003E-16</v>
      </c>
      <c r="BA542">
        <f>VLOOKUP($AC542,LS_Coint_BD!$B$3:$AQ$1079,BA$2)</f>
        <v>1.2789769243681801E-15</v>
      </c>
      <c r="BB542">
        <f>VLOOKUP($AC542,LS_Coint_BD!$B$3:$AQ$1079,BB$2)</f>
        <v>-5.8135314744008197E-16</v>
      </c>
      <c r="BC542">
        <f>VLOOKUP($AC542,LS_Coint_BD!$B$3:$AQ$1079,BC$2)</f>
        <v>-1.4210854715201999E-16</v>
      </c>
      <c r="BD542">
        <f t="shared" si="385"/>
        <v>1.2413060486391096</v>
      </c>
      <c r="BE542">
        <f t="shared" si="386"/>
        <v>1.5216499020604797</v>
      </c>
      <c r="BF542">
        <f t="shared" si="387"/>
        <v>1.4772523246072884</v>
      </c>
      <c r="BG542">
        <f t="shared" si="388"/>
        <v>1.453751779092946</v>
      </c>
      <c r="BH542">
        <f t="shared" si="389"/>
        <v>1.5935344793485533</v>
      </c>
      <c r="BI542">
        <f t="shared" si="390"/>
        <v>1.6642512014283752</v>
      </c>
      <c r="BJ542">
        <f t="shared" si="391"/>
        <v>1.6631794690673094</v>
      </c>
      <c r="BK542">
        <f t="shared" si="392"/>
        <v>1.8553961337301417</v>
      </c>
      <c r="BL542">
        <f t="shared" si="393"/>
        <v>1.241306048639109</v>
      </c>
      <c r="BN542" s="19" t="b">
        <f t="shared" si="418"/>
        <v>0</v>
      </c>
      <c r="BO542" s="19" t="b">
        <f t="shared" si="419"/>
        <v>0</v>
      </c>
      <c r="BP542" s="19" t="b">
        <f t="shared" si="420"/>
        <v>0</v>
      </c>
      <c r="BQ542" s="19" t="b">
        <f t="shared" si="421"/>
        <v>0</v>
      </c>
      <c r="BR542" s="19" t="b">
        <f t="shared" si="422"/>
        <v>0</v>
      </c>
      <c r="BS542" s="19" t="b">
        <f t="shared" si="423"/>
        <v>0</v>
      </c>
      <c r="BT542" s="19" t="b">
        <f t="shared" si="424"/>
        <v>0</v>
      </c>
      <c r="BU542" s="19" t="b">
        <f t="shared" si="425"/>
        <v>0</v>
      </c>
    </row>
    <row r="543" spans="2:73" x14ac:dyDescent="0.3">
      <c r="B543" s="17" t="str">
        <f>VLOOKUP($AC543,LS_Coint_BD!$B$3:$D$1079,2)</f>
        <v>ITUB4</v>
      </c>
      <c r="C543" s="87" t="str">
        <f>VLOOKUP($AC543,LS_Coint_BD!$B$3:$D$1079,3)</f>
        <v>BRML3</v>
      </c>
      <c r="D543" s="68">
        <f t="shared" si="394"/>
        <v>0.20407316468878811</v>
      </c>
      <c r="E543" s="65">
        <f t="shared" si="395"/>
        <v>1.5184339840210641</v>
      </c>
      <c r="F543" s="69">
        <f t="shared" si="396"/>
        <v>1.0122893226807095</v>
      </c>
      <c r="G543" s="68">
        <f t="shared" si="397"/>
        <v>0.12290844879606411</v>
      </c>
      <c r="H543" s="65">
        <f t="shared" si="398"/>
        <v>1.639602362453767</v>
      </c>
      <c r="I543" s="69">
        <f t="shared" si="399"/>
        <v>1.0930682416358446</v>
      </c>
      <c r="J543" s="68">
        <f t="shared" si="400"/>
        <v>0</v>
      </c>
      <c r="K543" s="65">
        <f t="shared" si="401"/>
        <v>0</v>
      </c>
      <c r="L543" s="69">
        <f t="shared" si="402"/>
        <v>0</v>
      </c>
      <c r="M543" s="68">
        <f t="shared" si="403"/>
        <v>0</v>
      </c>
      <c r="N543" s="65">
        <f t="shared" si="404"/>
        <v>0</v>
      </c>
      <c r="O543" s="69">
        <f t="shared" si="405"/>
        <v>0</v>
      </c>
      <c r="P543" s="68">
        <f t="shared" si="406"/>
        <v>-0.18989001943052841</v>
      </c>
      <c r="Q543" s="65">
        <f t="shared" si="407"/>
        <v>-2.152067903468303</v>
      </c>
      <c r="R543" s="69">
        <f t="shared" si="408"/>
        <v>-1.4347119356455353</v>
      </c>
      <c r="S543" s="68">
        <f t="shared" si="409"/>
        <v>-0.19154944151694941</v>
      </c>
      <c r="T543" s="65">
        <f t="shared" si="410"/>
        <v>-2.2137563847783959</v>
      </c>
      <c r="U543" s="69">
        <f t="shared" si="411"/>
        <v>-1.4758375898522638</v>
      </c>
      <c r="V543" s="68">
        <f t="shared" si="412"/>
        <v>-0.20411382097564079</v>
      </c>
      <c r="W543" s="65">
        <f t="shared" si="413"/>
        <v>-2.2483911266866743</v>
      </c>
      <c r="X543" s="69">
        <f t="shared" si="414"/>
        <v>-1.498927417791116</v>
      </c>
      <c r="Y543" s="68">
        <f t="shared" si="415"/>
        <v>0</v>
      </c>
      <c r="Z543" s="65">
        <f t="shared" si="416"/>
        <v>0</v>
      </c>
      <c r="AA543" s="69">
        <f t="shared" si="417"/>
        <v>0</v>
      </c>
      <c r="AB543" s="98">
        <f>SUMIF(BN543:BU543,"VERDADEIRO",BN$3:$BU542)</f>
        <v>0</v>
      </c>
      <c r="AC543" s="97">
        <f t="shared" si="384"/>
        <v>540</v>
      </c>
      <c r="AD543">
        <f>RTD("tryd.rtdserver",,"COT",B543,"ULT")</f>
        <v>28.08</v>
      </c>
      <c r="AE543">
        <f>RTD("tryd.rtdserver",,"COT",C543,"ULT")</f>
        <v>9.83</v>
      </c>
      <c r="AF543">
        <f>VLOOKUP($AC543,LS_Coint_BD!$B$3:$AQ$1079,AF$2)*$AD543+VLOOKUP($AC543,LS_Coint_BD!$B$3:$AQ$1079,AF$2+1)</f>
        <v>9.625926835311212</v>
      </c>
      <c r="AG543">
        <f>VLOOKUP($AC543,LS_Coint_BD!$B$3:$AQ$1079,AG$2)*$AD543+VLOOKUP($AC543,LS_Coint_BD!$B$3:$AQ$1079,AG$2+1)</f>
        <v>9.707091551203936</v>
      </c>
      <c r="AH543">
        <f>VLOOKUP($AC543,LS_Coint_BD!$B$3:$AQ$1079,AH$2)*$AD543+VLOOKUP($AC543,LS_Coint_BD!$B$3:$AQ$1079,AH$2+1)</f>
        <v>0</v>
      </c>
      <c r="AI543">
        <f>VLOOKUP($AC543,LS_Coint_BD!$B$3:$AQ$1079,AI$2)*$AD543+VLOOKUP($AC543,LS_Coint_BD!$B$3:$AQ$1079,AI$2+1)</f>
        <v>0</v>
      </c>
      <c r="AJ543">
        <f>VLOOKUP($AC543,LS_Coint_BD!$B$3:$AQ$1079,AJ$2)*$AD543+VLOOKUP($AC543,LS_Coint_BD!$B$3:$AQ$1079,AJ$2+1)</f>
        <v>10.019890019430528</v>
      </c>
      <c r="AK543">
        <f>VLOOKUP($AC543,LS_Coint_BD!$B$3:$AQ$1079,AK$2)*$AD543+VLOOKUP($AC543,LS_Coint_BD!$B$3:$AQ$1079,AK$2+1)</f>
        <v>10.021549441516949</v>
      </c>
      <c r="AL543">
        <f>VLOOKUP($AC543,LS_Coint_BD!$B$3:$AQ$1079,AL$2)*$AD543+VLOOKUP($AC543,LS_Coint_BD!$B$3:$AQ$1079,AL$2+1)</f>
        <v>10.034113820975641</v>
      </c>
      <c r="AM543">
        <f>VLOOKUP($AC543,LS_Coint_BD!$B$3:$AQ$1079,AM$2)*$AD543+VLOOKUP($AC543,LS_Coint_BD!$B$3:$AQ$1079,AM$2+1)</f>
        <v>0</v>
      </c>
      <c r="AN543">
        <f>VLOOKUP($AC543,LS_Coint_BD!$B$3:$AQ$1079,AN$2)</f>
        <v>0.50614466134035496</v>
      </c>
      <c r="AO543">
        <f>VLOOKUP($AC543,LS_Coint_BD!$B$3:$AQ$1079,AO$2)</f>
        <v>0.54653412081792196</v>
      </c>
      <c r="AP543">
        <f>VLOOKUP($AC543,LS_Coint_BD!$B$3:$AQ$1079,AP$2)</f>
        <v>0</v>
      </c>
      <c r="AQ543">
        <f>VLOOKUP($AC543,LS_Coint_BD!$B$3:$AQ$1079,AQ$2)</f>
        <v>0</v>
      </c>
      <c r="AR543">
        <f>VLOOKUP($AC543,LS_Coint_BD!$B$3:$AQ$1079,AR$2)</f>
        <v>0.717355967822768</v>
      </c>
      <c r="AS543">
        <f>VLOOKUP($AC543,LS_Coint_BD!$B$3:$AQ$1079,AS$2)</f>
        <v>0.73791879492613199</v>
      </c>
      <c r="AT543">
        <f>VLOOKUP($AC543,LS_Coint_BD!$B$3:$AQ$1079,AT$2)</f>
        <v>0.74946370889555802</v>
      </c>
      <c r="AU543">
        <f>VLOOKUP($AC543,LS_Coint_BD!$B$3:$AQ$1079,AU$2)</f>
        <v>0</v>
      </c>
      <c r="AV543">
        <f>VLOOKUP($AC543,LS_Coint_BD!$B$3:$AQ$1079,AV$2)</f>
        <v>-3.5527136788005001E-16</v>
      </c>
      <c r="AW543">
        <f>VLOOKUP($AC543,LS_Coint_BD!$B$3:$AQ$1079,AW$2)</f>
        <v>6.0692192012841902E-16</v>
      </c>
      <c r="AX543">
        <f>VLOOKUP($AC543,LS_Coint_BD!$B$3:$AQ$1079,AX$2)</f>
        <v>0</v>
      </c>
      <c r="AY543">
        <f>VLOOKUP($AC543,LS_Coint_BD!$B$3:$AQ$1079,AY$2)</f>
        <v>0</v>
      </c>
      <c r="AZ543">
        <f>VLOOKUP($AC543,LS_Coint_BD!$B$3:$AQ$1079,AZ$2)</f>
        <v>5.9211894646675002E-16</v>
      </c>
      <c r="BA543">
        <f>VLOOKUP($AC543,LS_Coint_BD!$B$3:$AQ$1079,BA$2)</f>
        <v>2.4868995751603499E-16</v>
      </c>
      <c r="BB543">
        <f>VLOOKUP($AC543,LS_Coint_BD!$B$3:$AQ$1079,BB$2)</f>
        <v>0</v>
      </c>
      <c r="BC543">
        <f>VLOOKUP($AC543,LS_Coint_BD!$B$3:$AQ$1079,BC$2)</f>
        <v>0</v>
      </c>
      <c r="BD543">
        <f t="shared" si="385"/>
        <v>1.0122893226807095</v>
      </c>
      <c r="BE543">
        <f t="shared" si="386"/>
        <v>1.0930682416358446</v>
      </c>
      <c r="BF543">
        <f t="shared" si="387"/>
        <v>0</v>
      </c>
      <c r="BG543">
        <f t="shared" si="388"/>
        <v>0</v>
      </c>
      <c r="BH543">
        <f t="shared" si="389"/>
        <v>-1.4347119356455353</v>
      </c>
      <c r="BI543">
        <f t="shared" si="390"/>
        <v>-1.4758375898522638</v>
      </c>
      <c r="BJ543">
        <f t="shared" si="391"/>
        <v>-1.498927417791116</v>
      </c>
      <c r="BK543">
        <f t="shared" si="392"/>
        <v>0</v>
      </c>
      <c r="BL543">
        <f t="shared" si="393"/>
        <v>1.0122893226807088</v>
      </c>
      <c r="BN543" s="19" t="b">
        <f t="shared" si="418"/>
        <v>0</v>
      </c>
      <c r="BO543" s="19" t="b">
        <f t="shared" si="419"/>
        <v>0</v>
      </c>
      <c r="BP543" s="19" t="b">
        <f t="shared" si="420"/>
        <v>0</v>
      </c>
      <c r="BQ543" s="19" t="b">
        <f t="shared" si="421"/>
        <v>0</v>
      </c>
      <c r="BR543" s="19" t="b">
        <f t="shared" si="422"/>
        <v>0</v>
      </c>
      <c r="BS543" s="19" t="b">
        <f t="shared" si="423"/>
        <v>0</v>
      </c>
      <c r="BT543" s="19" t="b">
        <f t="shared" si="424"/>
        <v>0</v>
      </c>
      <c r="BU543" s="19" t="b">
        <f t="shared" si="425"/>
        <v>0</v>
      </c>
    </row>
    <row r="544" spans="2:73" x14ac:dyDescent="0.3">
      <c r="B544" s="17" t="str">
        <f>VLOOKUP($AC544,LS_Coint_BD!$B$3:$D$1079,2)</f>
        <v>ITUB4</v>
      </c>
      <c r="C544" s="87" t="str">
        <f>VLOOKUP($AC544,LS_Coint_BD!$B$3:$D$1079,3)</f>
        <v>CPFE3</v>
      </c>
      <c r="D544" s="70">
        <f t="shared" si="394"/>
        <v>0</v>
      </c>
      <c r="E544" s="66">
        <f t="shared" si="395"/>
        <v>0</v>
      </c>
      <c r="F544" s="71">
        <f t="shared" si="396"/>
        <v>0</v>
      </c>
      <c r="G544" s="70">
        <f t="shared" si="397"/>
        <v>2.9334597099835023</v>
      </c>
      <c r="H544" s="66">
        <f t="shared" si="398"/>
        <v>2.461365086729832</v>
      </c>
      <c r="I544" s="71">
        <f t="shared" si="399"/>
        <v>1.6409100578198879</v>
      </c>
      <c r="J544" s="70">
        <f t="shared" si="400"/>
        <v>2.9028234789030734</v>
      </c>
      <c r="K544" s="66">
        <f t="shared" si="401"/>
        <v>2.6417972890648693</v>
      </c>
      <c r="L544" s="71">
        <f t="shared" si="402"/>
        <v>1.7611981927099127</v>
      </c>
      <c r="M544" s="70">
        <f t="shared" si="403"/>
        <v>0</v>
      </c>
      <c r="N544" s="66">
        <f t="shared" si="404"/>
        <v>0</v>
      </c>
      <c r="O544" s="71">
        <f t="shared" si="405"/>
        <v>0</v>
      </c>
      <c r="P544" s="70">
        <f t="shared" si="406"/>
        <v>2.9147186481921921</v>
      </c>
      <c r="Q544" s="66">
        <f t="shared" si="407"/>
        <v>2.7487807118304457</v>
      </c>
      <c r="R544" s="71">
        <f t="shared" si="408"/>
        <v>1.8325204745536305</v>
      </c>
      <c r="S544" s="70">
        <f t="shared" si="409"/>
        <v>2.9424534215259754</v>
      </c>
      <c r="T544" s="66">
        <f t="shared" si="410"/>
        <v>3.0377862903906605</v>
      </c>
      <c r="U544" s="71">
        <f t="shared" si="411"/>
        <v>2.0251908602604405</v>
      </c>
      <c r="V544" s="70">
        <f t="shared" si="412"/>
        <v>0</v>
      </c>
      <c r="W544" s="66">
        <f t="shared" si="413"/>
        <v>0</v>
      </c>
      <c r="X544" s="71">
        <f t="shared" si="414"/>
        <v>0</v>
      </c>
      <c r="Y544" s="70">
        <f t="shared" si="415"/>
        <v>2.9229218287812984</v>
      </c>
      <c r="Z544" s="66">
        <f t="shared" si="416"/>
        <v>4.7868502467639606</v>
      </c>
      <c r="AA544" s="71">
        <f t="shared" si="417"/>
        <v>3.1912334978426404</v>
      </c>
      <c r="AB544" s="98">
        <f>SUMIF(BN544:BU544,"VERDADEIRO",BN$3:$BU543)</f>
        <v>4</v>
      </c>
      <c r="AC544" s="97">
        <f t="shared" si="384"/>
        <v>541</v>
      </c>
      <c r="AD544">
        <f>RTD("tryd.rtdserver",,"COT",B544,"ULT")</f>
        <v>28.08</v>
      </c>
      <c r="AE544">
        <f>RTD("tryd.rtdserver",,"COT",C544,"ULT")</f>
        <v>33.43</v>
      </c>
      <c r="AF544">
        <f>VLOOKUP($AC544,LS_Coint_BD!$B$3:$AQ$1079,AF$2)*$AD544+VLOOKUP($AC544,LS_Coint_BD!$B$3:$AQ$1079,AF$2+1)</f>
        <v>0</v>
      </c>
      <c r="AG544">
        <f>VLOOKUP($AC544,LS_Coint_BD!$B$3:$AQ$1079,AG$2)*$AD544+VLOOKUP($AC544,LS_Coint_BD!$B$3:$AQ$1079,AG$2+1)</f>
        <v>30.496540290016497</v>
      </c>
      <c r="AH544">
        <f>VLOOKUP($AC544,LS_Coint_BD!$B$3:$AQ$1079,AH$2)*$AD544+VLOOKUP($AC544,LS_Coint_BD!$B$3:$AQ$1079,AH$2+1)</f>
        <v>30.527176521096926</v>
      </c>
      <c r="AI544">
        <f>VLOOKUP($AC544,LS_Coint_BD!$B$3:$AQ$1079,AI$2)*$AD544+VLOOKUP($AC544,LS_Coint_BD!$B$3:$AQ$1079,AI$2+1)</f>
        <v>0</v>
      </c>
      <c r="AJ544">
        <f>VLOOKUP($AC544,LS_Coint_BD!$B$3:$AQ$1079,AJ$2)*$AD544+VLOOKUP($AC544,LS_Coint_BD!$B$3:$AQ$1079,AJ$2+1)</f>
        <v>30.515281351807808</v>
      </c>
      <c r="AK544">
        <f>VLOOKUP($AC544,LS_Coint_BD!$B$3:$AQ$1079,AK$2)*$AD544+VLOOKUP($AC544,LS_Coint_BD!$B$3:$AQ$1079,AK$2+1)</f>
        <v>30.487546578474024</v>
      </c>
      <c r="AL544">
        <f>VLOOKUP($AC544,LS_Coint_BD!$B$3:$AQ$1079,AL$2)*$AD544+VLOOKUP($AC544,LS_Coint_BD!$B$3:$AQ$1079,AL$2+1)</f>
        <v>0</v>
      </c>
      <c r="AM544">
        <f>VLOOKUP($AC544,LS_Coint_BD!$B$3:$AQ$1079,AM$2)*$AD544+VLOOKUP($AC544,LS_Coint_BD!$B$3:$AQ$1079,AM$2+1)</f>
        <v>30.507078171218701</v>
      </c>
      <c r="AN544">
        <f>VLOOKUP($AC544,LS_Coint_BD!$B$3:$AQ$1079,AN$2)</f>
        <v>0</v>
      </c>
      <c r="AO544">
        <f>VLOOKUP($AC544,LS_Coint_BD!$B$3:$AQ$1079,AO$2)</f>
        <v>0.82045502890994304</v>
      </c>
      <c r="AP544">
        <f>VLOOKUP($AC544,LS_Coint_BD!$B$3:$AQ$1079,AP$2)</f>
        <v>0.88059909635495703</v>
      </c>
      <c r="AQ544">
        <f>VLOOKUP($AC544,LS_Coint_BD!$B$3:$AQ$1079,AQ$2)</f>
        <v>0</v>
      </c>
      <c r="AR544">
        <f>VLOOKUP($AC544,LS_Coint_BD!$B$3:$AQ$1079,AR$2)</f>
        <v>0.91626023727681505</v>
      </c>
      <c r="AS544">
        <f>VLOOKUP($AC544,LS_Coint_BD!$B$3:$AQ$1079,AS$2)</f>
        <v>1.01259543013022</v>
      </c>
      <c r="AT544">
        <f>VLOOKUP($AC544,LS_Coint_BD!$B$3:$AQ$1079,AT$2)</f>
        <v>0</v>
      </c>
      <c r="AU544">
        <f>VLOOKUP($AC544,LS_Coint_BD!$B$3:$AQ$1079,AU$2)</f>
        <v>1.59561674892132</v>
      </c>
      <c r="AV544">
        <f>VLOOKUP($AC544,LS_Coint_BD!$B$3:$AQ$1079,AV$2)</f>
        <v>0</v>
      </c>
      <c r="AW544">
        <f>VLOOKUP($AC544,LS_Coint_BD!$B$3:$AQ$1079,AW$2)</f>
        <v>1.7763568394002501E-15</v>
      </c>
      <c r="AX544">
        <f>VLOOKUP($AC544,LS_Coint_BD!$B$3:$AQ$1079,AX$2)</f>
        <v>-1.24344978758018E-15</v>
      </c>
      <c r="AY544">
        <f>VLOOKUP($AC544,LS_Coint_BD!$B$3:$AQ$1079,AY$2)</f>
        <v>0</v>
      </c>
      <c r="AZ544">
        <f>VLOOKUP($AC544,LS_Coint_BD!$B$3:$AQ$1079,AZ$2)</f>
        <v>5.1316975360451705E-16</v>
      </c>
      <c r="BA544">
        <f>VLOOKUP($AC544,LS_Coint_BD!$B$3:$AQ$1079,BA$2)</f>
        <v>6.03961325396085E-16</v>
      </c>
      <c r="BB544">
        <f>VLOOKUP($AC544,LS_Coint_BD!$B$3:$AQ$1079,BB$2)</f>
        <v>0</v>
      </c>
      <c r="BC544">
        <f>VLOOKUP($AC544,LS_Coint_BD!$B$3:$AQ$1079,BC$2)</f>
        <v>3.6948222259525198E-16</v>
      </c>
      <c r="BD544">
        <f t="shared" si="385"/>
        <v>0</v>
      </c>
      <c r="BE544">
        <f t="shared" si="386"/>
        <v>1.6409100578198879</v>
      </c>
      <c r="BF544">
        <f t="shared" si="387"/>
        <v>1.7611981927099127</v>
      </c>
      <c r="BG544">
        <f t="shared" si="388"/>
        <v>0</v>
      </c>
      <c r="BH544">
        <f t="shared" si="389"/>
        <v>1.8325204745536305</v>
      </c>
      <c r="BI544">
        <f t="shared" si="390"/>
        <v>2.0251908602604405</v>
      </c>
      <c r="BJ544">
        <f t="shared" si="391"/>
        <v>0</v>
      </c>
      <c r="BK544">
        <f t="shared" si="392"/>
        <v>3.1912334978426404</v>
      </c>
      <c r="BL544">
        <f t="shared" si="393"/>
        <v>0</v>
      </c>
      <c r="BN544" s="19" t="b">
        <f t="shared" si="418"/>
        <v>0</v>
      </c>
      <c r="BO544" s="19" t="b">
        <f t="shared" si="419"/>
        <v>1</v>
      </c>
      <c r="BP544" s="19" t="b">
        <f t="shared" si="420"/>
        <v>1</v>
      </c>
      <c r="BQ544" s="19" t="b">
        <f t="shared" si="421"/>
        <v>0</v>
      </c>
      <c r="BR544" s="19" t="b">
        <f t="shared" si="422"/>
        <v>1</v>
      </c>
      <c r="BS544" s="19" t="b">
        <f t="shared" si="423"/>
        <v>1</v>
      </c>
      <c r="BT544" s="19" t="b">
        <f t="shared" si="424"/>
        <v>0</v>
      </c>
      <c r="BU544" s="19" t="b">
        <f t="shared" si="425"/>
        <v>0</v>
      </c>
    </row>
    <row r="545" spans="2:73" x14ac:dyDescent="0.3">
      <c r="B545" s="17" t="str">
        <f>VLOOKUP($AC545,LS_Coint_BD!$B$3:$D$1079,2)</f>
        <v>ITUB4</v>
      </c>
      <c r="C545" s="87" t="str">
        <f>VLOOKUP($AC545,LS_Coint_BD!$B$3:$D$1079,3)</f>
        <v>CPLE6</v>
      </c>
      <c r="D545" s="68">
        <f t="shared" si="394"/>
        <v>2.1163771813757819</v>
      </c>
      <c r="E545" s="65">
        <f t="shared" si="395"/>
        <v>5.1046775738789325</v>
      </c>
      <c r="F545" s="69">
        <f t="shared" si="396"/>
        <v>3.403118382585955</v>
      </c>
      <c r="G545" s="68">
        <f t="shared" si="397"/>
        <v>2.4345474628972283</v>
      </c>
      <c r="H545" s="65">
        <f t="shared" si="398"/>
        <v>5.8634503329395322</v>
      </c>
      <c r="I545" s="69">
        <f t="shared" si="399"/>
        <v>3.9089668886263547</v>
      </c>
      <c r="J545" s="68">
        <f t="shared" si="400"/>
        <v>2.9556382931761931</v>
      </c>
      <c r="K545" s="65">
        <f t="shared" si="401"/>
        <v>6.9933471227225681</v>
      </c>
      <c r="L545" s="69">
        <f t="shared" si="402"/>
        <v>4.662231415148379</v>
      </c>
      <c r="M545" s="68">
        <f t="shared" si="403"/>
        <v>0</v>
      </c>
      <c r="N545" s="65">
        <f t="shared" si="404"/>
        <v>0</v>
      </c>
      <c r="O545" s="69">
        <f t="shared" si="405"/>
        <v>0</v>
      </c>
      <c r="P545" s="68">
        <f t="shared" si="406"/>
        <v>3.3354654618769359</v>
      </c>
      <c r="Q545" s="65">
        <f t="shared" si="407"/>
        <v>7.2591689881884225</v>
      </c>
      <c r="R545" s="69">
        <f t="shared" si="408"/>
        <v>4.839445992125615</v>
      </c>
      <c r="S545" s="68">
        <f t="shared" si="409"/>
        <v>3.4157363675103767</v>
      </c>
      <c r="T545" s="65">
        <f t="shared" si="410"/>
        <v>8.0526069430158032</v>
      </c>
      <c r="U545" s="69">
        <f t="shared" si="411"/>
        <v>5.3684046286772027</v>
      </c>
      <c r="V545" s="68">
        <f t="shared" si="412"/>
        <v>3.5814584541157188</v>
      </c>
      <c r="W545" s="65">
        <f t="shared" si="413"/>
        <v>10.319919489239251</v>
      </c>
      <c r="X545" s="69">
        <f t="shared" si="414"/>
        <v>6.8799463261594997</v>
      </c>
      <c r="Y545" s="68">
        <f t="shared" si="415"/>
        <v>0</v>
      </c>
      <c r="Z545" s="65">
        <f t="shared" si="416"/>
        <v>0</v>
      </c>
      <c r="AA545" s="69">
        <f t="shared" si="417"/>
        <v>0</v>
      </c>
      <c r="AB545" s="98">
        <f>SUMIF(BN545:BU545,"VERDADEIRO",BN$3:$BU544)</f>
        <v>0</v>
      </c>
      <c r="AC545" s="97">
        <f t="shared" si="384"/>
        <v>542</v>
      </c>
      <c r="AD545">
        <f>RTD("tryd.rtdserver",,"COT",B545,"ULT")</f>
        <v>28.08</v>
      </c>
      <c r="AE545">
        <f>RTD("tryd.rtdserver",,"COT",C545,"ULT")</f>
        <v>67.930000000000007</v>
      </c>
      <c r="AF545">
        <f>VLOOKUP($AC545,LS_Coint_BD!$B$3:$AQ$1079,AF$2)*$AD545+VLOOKUP($AC545,LS_Coint_BD!$B$3:$AQ$1079,AF$2+1)</f>
        <v>65.813622818624225</v>
      </c>
      <c r="AG545">
        <f>VLOOKUP($AC545,LS_Coint_BD!$B$3:$AQ$1079,AG$2)*$AD545+VLOOKUP($AC545,LS_Coint_BD!$B$3:$AQ$1079,AG$2+1)</f>
        <v>65.495452537102778</v>
      </c>
      <c r="AH545">
        <f>VLOOKUP($AC545,LS_Coint_BD!$B$3:$AQ$1079,AH$2)*$AD545+VLOOKUP($AC545,LS_Coint_BD!$B$3:$AQ$1079,AH$2+1)</f>
        <v>64.974361706823814</v>
      </c>
      <c r="AI545">
        <f>VLOOKUP($AC545,LS_Coint_BD!$B$3:$AQ$1079,AI$2)*$AD545+VLOOKUP($AC545,LS_Coint_BD!$B$3:$AQ$1079,AI$2+1)</f>
        <v>0</v>
      </c>
      <c r="AJ545">
        <f>VLOOKUP($AC545,LS_Coint_BD!$B$3:$AQ$1079,AJ$2)*$AD545+VLOOKUP($AC545,LS_Coint_BD!$B$3:$AQ$1079,AJ$2+1)</f>
        <v>64.594534538123071</v>
      </c>
      <c r="AK545">
        <f>VLOOKUP($AC545,LS_Coint_BD!$B$3:$AQ$1079,AK$2)*$AD545+VLOOKUP($AC545,LS_Coint_BD!$B$3:$AQ$1079,AK$2+1)</f>
        <v>64.51426363248963</v>
      </c>
      <c r="AL545">
        <f>VLOOKUP($AC545,LS_Coint_BD!$B$3:$AQ$1079,AL$2)*$AD545+VLOOKUP($AC545,LS_Coint_BD!$B$3:$AQ$1079,AL$2+1)</f>
        <v>64.348541545884288</v>
      </c>
      <c r="AM545">
        <f>VLOOKUP($AC545,LS_Coint_BD!$B$3:$AQ$1079,AM$2)*$AD545+VLOOKUP($AC545,LS_Coint_BD!$B$3:$AQ$1079,AM$2+1)</f>
        <v>0</v>
      </c>
      <c r="AN545">
        <f>VLOOKUP($AC545,LS_Coint_BD!$B$3:$AQ$1079,AN$2)</f>
        <v>1.7015591912929799</v>
      </c>
      <c r="AO545">
        <f>VLOOKUP($AC545,LS_Coint_BD!$B$3:$AQ$1079,AO$2)</f>
        <v>1.95448344431318</v>
      </c>
      <c r="AP545">
        <f>VLOOKUP($AC545,LS_Coint_BD!$B$3:$AQ$1079,AP$2)</f>
        <v>2.33111570757419</v>
      </c>
      <c r="AQ545">
        <f>VLOOKUP($AC545,LS_Coint_BD!$B$3:$AQ$1079,AQ$2)</f>
        <v>0</v>
      </c>
      <c r="AR545">
        <f>VLOOKUP($AC545,LS_Coint_BD!$B$3:$AQ$1079,AR$2)</f>
        <v>2.4197229960628102</v>
      </c>
      <c r="AS545">
        <f>VLOOKUP($AC545,LS_Coint_BD!$B$3:$AQ$1079,AS$2)</f>
        <v>2.6842023143386</v>
      </c>
      <c r="AT545">
        <f>VLOOKUP($AC545,LS_Coint_BD!$B$3:$AQ$1079,AT$2)</f>
        <v>3.4399731630797499</v>
      </c>
      <c r="AU545">
        <f>VLOOKUP($AC545,LS_Coint_BD!$B$3:$AQ$1079,AU$2)</f>
        <v>0</v>
      </c>
      <c r="AV545">
        <f>VLOOKUP($AC545,LS_Coint_BD!$B$3:$AQ$1079,AV$2)</f>
        <v>-4.9027448767446901E-15</v>
      </c>
      <c r="AW545">
        <f>VLOOKUP($AC545,LS_Coint_BD!$B$3:$AQ$1079,AW$2)</f>
        <v>-5.4474943074941002E-15</v>
      </c>
      <c r="AX545">
        <f>VLOOKUP($AC545,LS_Coint_BD!$B$3:$AQ$1079,AX$2)</f>
        <v>-8.6280189342297899E-16</v>
      </c>
      <c r="AY545">
        <f>VLOOKUP($AC545,LS_Coint_BD!$B$3:$AQ$1079,AY$2)</f>
        <v>0</v>
      </c>
      <c r="AZ545">
        <f>VLOOKUP($AC545,LS_Coint_BD!$B$3:$AQ$1079,AZ$2)</f>
        <v>-5.1316975360451703E-15</v>
      </c>
      <c r="BA545">
        <f>VLOOKUP($AC545,LS_Coint_BD!$B$3:$AQ$1079,BA$2)</f>
        <v>2.2737367544323199E-15</v>
      </c>
      <c r="BB545">
        <f>VLOOKUP($AC545,LS_Coint_BD!$B$3:$AQ$1079,BB$2)</f>
        <v>1.2918958832001801E-16</v>
      </c>
      <c r="BC545">
        <f>VLOOKUP($AC545,LS_Coint_BD!$B$3:$AQ$1079,BC$2)</f>
        <v>0</v>
      </c>
      <c r="BD545">
        <f t="shared" si="385"/>
        <v>3.403118382585955</v>
      </c>
      <c r="BE545">
        <f t="shared" si="386"/>
        <v>3.9089668886263547</v>
      </c>
      <c r="BF545">
        <f t="shared" si="387"/>
        <v>4.662231415148379</v>
      </c>
      <c r="BG545">
        <f t="shared" si="388"/>
        <v>0</v>
      </c>
      <c r="BH545">
        <f t="shared" si="389"/>
        <v>4.839445992125615</v>
      </c>
      <c r="BI545">
        <f t="shared" si="390"/>
        <v>5.3684046286772027</v>
      </c>
      <c r="BJ545">
        <f t="shared" si="391"/>
        <v>6.8799463261594997</v>
      </c>
      <c r="BK545">
        <f t="shared" si="392"/>
        <v>0</v>
      </c>
      <c r="BL545">
        <f t="shared" si="393"/>
        <v>3.4031183825859452</v>
      </c>
      <c r="BN545" s="19" t="b">
        <f t="shared" si="418"/>
        <v>0</v>
      </c>
      <c r="BO545" s="19" t="b">
        <f t="shared" si="419"/>
        <v>0</v>
      </c>
      <c r="BP545" s="19" t="b">
        <f t="shared" si="420"/>
        <v>0</v>
      </c>
      <c r="BQ545" s="19" t="b">
        <f t="shared" si="421"/>
        <v>0</v>
      </c>
      <c r="BR545" s="19" t="b">
        <f t="shared" si="422"/>
        <v>0</v>
      </c>
      <c r="BS545" s="19" t="b">
        <f t="shared" si="423"/>
        <v>0</v>
      </c>
      <c r="BT545" s="19" t="b">
        <f t="shared" si="424"/>
        <v>0</v>
      </c>
      <c r="BU545" s="19" t="b">
        <f t="shared" si="425"/>
        <v>0</v>
      </c>
    </row>
    <row r="546" spans="2:73" x14ac:dyDescent="0.3">
      <c r="B546" s="17" t="str">
        <f>VLOOKUP($AC546,LS_Coint_BD!$B$3:$D$1079,2)</f>
        <v>ITUB4</v>
      </c>
      <c r="C546" s="87" t="str">
        <f>VLOOKUP($AC546,LS_Coint_BD!$B$3:$D$1079,3)</f>
        <v>CRFB3</v>
      </c>
      <c r="D546" s="70">
        <f t="shared" si="394"/>
        <v>-0.27357428585530741</v>
      </c>
      <c r="E546" s="66">
        <f t="shared" si="395"/>
        <v>-1.6075936102034363</v>
      </c>
      <c r="F546" s="71">
        <f t="shared" si="396"/>
        <v>-1.0717290734689575</v>
      </c>
      <c r="G546" s="70">
        <f t="shared" si="397"/>
        <v>-0.23051537830000868</v>
      </c>
      <c r="H546" s="66">
        <f t="shared" si="398"/>
        <v>-1.6905492197877592</v>
      </c>
      <c r="I546" s="71">
        <f t="shared" si="399"/>
        <v>-1.1270328131918395</v>
      </c>
      <c r="J546" s="70">
        <f t="shared" si="400"/>
        <v>-0.35755400348979194</v>
      </c>
      <c r="K546" s="66">
        <f t="shared" si="401"/>
        <v>-2.1235666566513682</v>
      </c>
      <c r="L546" s="71">
        <f t="shared" si="402"/>
        <v>-1.4157111044342456</v>
      </c>
      <c r="M546" s="70">
        <f t="shared" si="403"/>
        <v>-0.29134113675322837</v>
      </c>
      <c r="N546" s="66">
        <f t="shared" si="404"/>
        <v>-2.1530280618557152</v>
      </c>
      <c r="O546" s="71">
        <f t="shared" si="405"/>
        <v>-1.4353520412371434</v>
      </c>
      <c r="P546" s="70">
        <f t="shared" si="406"/>
        <v>-0.16391598921848427</v>
      </c>
      <c r="Q546" s="66">
        <f t="shared" si="407"/>
        <v>-3.0105336377181313</v>
      </c>
      <c r="R546" s="71">
        <f t="shared" si="408"/>
        <v>-2.0070224251454207</v>
      </c>
      <c r="S546" s="70">
        <f t="shared" si="409"/>
        <v>0</v>
      </c>
      <c r="T546" s="66">
        <f t="shared" si="410"/>
        <v>0</v>
      </c>
      <c r="U546" s="71">
        <f t="shared" si="411"/>
        <v>0</v>
      </c>
      <c r="V546" s="70">
        <f t="shared" si="412"/>
        <v>0</v>
      </c>
      <c r="W546" s="66">
        <f t="shared" si="413"/>
        <v>0</v>
      </c>
      <c r="X546" s="71">
        <f t="shared" si="414"/>
        <v>0</v>
      </c>
      <c r="Y546" s="70">
        <f t="shared" si="415"/>
        <v>0</v>
      </c>
      <c r="Z546" s="66">
        <f t="shared" si="416"/>
        <v>0</v>
      </c>
      <c r="AA546" s="71">
        <f t="shared" si="417"/>
        <v>0</v>
      </c>
      <c r="AB546" s="98">
        <f>SUMIF(BN546:BU546,"VERDADEIRO",BN$3:$BU545)</f>
        <v>0</v>
      </c>
      <c r="AC546" s="97">
        <f t="shared" si="384"/>
        <v>543</v>
      </c>
      <c r="AD546">
        <f>RTD("tryd.rtdserver",,"COT",B546,"ULT")</f>
        <v>28.08</v>
      </c>
      <c r="AE546">
        <f>RTD("tryd.rtdserver",,"COT",C546,"ULT")</f>
        <v>19.52</v>
      </c>
      <c r="AF546">
        <f>VLOOKUP($AC546,LS_Coint_BD!$B$3:$AQ$1079,AF$2)*$AD546+VLOOKUP($AC546,LS_Coint_BD!$B$3:$AQ$1079,AF$2+1)</f>
        <v>19.793574285855307</v>
      </c>
      <c r="AG546">
        <f>VLOOKUP($AC546,LS_Coint_BD!$B$3:$AQ$1079,AG$2)*$AD546+VLOOKUP($AC546,LS_Coint_BD!$B$3:$AQ$1079,AG$2+1)</f>
        <v>19.750515378300008</v>
      </c>
      <c r="AH546">
        <f>VLOOKUP($AC546,LS_Coint_BD!$B$3:$AQ$1079,AH$2)*$AD546+VLOOKUP($AC546,LS_Coint_BD!$B$3:$AQ$1079,AH$2+1)</f>
        <v>19.877554003489792</v>
      </c>
      <c r="AI546">
        <f>VLOOKUP($AC546,LS_Coint_BD!$B$3:$AQ$1079,AI$2)*$AD546+VLOOKUP($AC546,LS_Coint_BD!$B$3:$AQ$1079,AI$2+1)</f>
        <v>19.811341136753228</v>
      </c>
      <c r="AJ546">
        <f>VLOOKUP($AC546,LS_Coint_BD!$B$3:$AQ$1079,AJ$2)*$AD546+VLOOKUP($AC546,LS_Coint_BD!$B$3:$AQ$1079,AJ$2+1)</f>
        <v>19.683915989218484</v>
      </c>
      <c r="AK546">
        <f>VLOOKUP($AC546,LS_Coint_BD!$B$3:$AQ$1079,AK$2)*$AD546+VLOOKUP($AC546,LS_Coint_BD!$B$3:$AQ$1079,AK$2+1)</f>
        <v>0</v>
      </c>
      <c r="AL546">
        <f>VLOOKUP($AC546,LS_Coint_BD!$B$3:$AQ$1079,AL$2)*$AD546+VLOOKUP($AC546,LS_Coint_BD!$B$3:$AQ$1079,AL$2+1)</f>
        <v>0</v>
      </c>
      <c r="AM546">
        <f>VLOOKUP($AC546,LS_Coint_BD!$B$3:$AQ$1079,AM$2)*$AD546+VLOOKUP($AC546,LS_Coint_BD!$B$3:$AQ$1079,AM$2+1)</f>
        <v>0</v>
      </c>
      <c r="AN546">
        <f>VLOOKUP($AC546,LS_Coint_BD!$B$3:$AQ$1079,AN$2)</f>
        <v>0.53586453673447998</v>
      </c>
      <c r="AO546">
        <f>VLOOKUP($AC546,LS_Coint_BD!$B$3:$AQ$1079,AO$2)</f>
        <v>0.56351640659591995</v>
      </c>
      <c r="AP546">
        <f>VLOOKUP($AC546,LS_Coint_BD!$B$3:$AQ$1079,AP$2)</f>
        <v>0.70785555221712204</v>
      </c>
      <c r="AQ546">
        <f>VLOOKUP($AC546,LS_Coint_BD!$B$3:$AQ$1079,AQ$2)</f>
        <v>0.71767602061857105</v>
      </c>
      <c r="AR546">
        <f>VLOOKUP($AC546,LS_Coint_BD!$B$3:$AQ$1079,AR$2)</f>
        <v>1.0035112125727099</v>
      </c>
      <c r="AS546">
        <f>VLOOKUP($AC546,LS_Coint_BD!$B$3:$AQ$1079,AS$2)</f>
        <v>0</v>
      </c>
      <c r="AT546">
        <f>VLOOKUP($AC546,LS_Coint_BD!$B$3:$AQ$1079,AT$2)</f>
        <v>0</v>
      </c>
      <c r="AU546">
        <f>VLOOKUP($AC546,LS_Coint_BD!$B$3:$AQ$1079,AU$2)</f>
        <v>0</v>
      </c>
      <c r="AV546">
        <f>VLOOKUP($AC546,LS_Coint_BD!$B$3:$AQ$1079,AV$2)</f>
        <v>2.3447910280083299E-15</v>
      </c>
      <c r="AW546">
        <f>VLOOKUP($AC546,LS_Coint_BD!$B$3:$AQ$1079,AW$2)</f>
        <v>4.7369515717340002E-16</v>
      </c>
      <c r="AX546">
        <f>VLOOKUP($AC546,LS_Coint_BD!$B$3:$AQ$1079,AX$2)</f>
        <v>-1.59872115546023E-15</v>
      </c>
      <c r="AY546">
        <f>VLOOKUP($AC546,LS_Coint_BD!$B$3:$AQ$1079,AY$2)</f>
        <v>-1.24344978758018E-15</v>
      </c>
      <c r="AZ546">
        <f>VLOOKUP($AC546,LS_Coint_BD!$B$3:$AQ$1079,AZ$2)</f>
        <v>-8.0922922683789196E-16</v>
      </c>
      <c r="BA546">
        <f>VLOOKUP($AC546,LS_Coint_BD!$B$3:$AQ$1079,BA$2)</f>
        <v>0</v>
      </c>
      <c r="BB546">
        <f>VLOOKUP($AC546,LS_Coint_BD!$B$3:$AQ$1079,BB$2)</f>
        <v>0</v>
      </c>
      <c r="BC546">
        <f>VLOOKUP($AC546,LS_Coint_BD!$B$3:$AQ$1079,BC$2)</f>
        <v>0</v>
      </c>
      <c r="BD546">
        <f t="shared" si="385"/>
        <v>-1.0717290734689575</v>
      </c>
      <c r="BE546">
        <f t="shared" si="386"/>
        <v>-1.1270328131918395</v>
      </c>
      <c r="BF546">
        <f t="shared" si="387"/>
        <v>-1.4157111044342456</v>
      </c>
      <c r="BG546">
        <f t="shared" si="388"/>
        <v>-1.4353520412371434</v>
      </c>
      <c r="BH546">
        <f t="shared" si="389"/>
        <v>-2.0070224251454207</v>
      </c>
      <c r="BI546">
        <f t="shared" si="390"/>
        <v>0</v>
      </c>
      <c r="BJ546">
        <f t="shared" si="391"/>
        <v>0</v>
      </c>
      <c r="BK546">
        <f t="shared" si="392"/>
        <v>0</v>
      </c>
      <c r="BL546">
        <f t="shared" si="393"/>
        <v>-1.0717290734689529</v>
      </c>
      <c r="BN546" s="19" t="b">
        <f t="shared" si="418"/>
        <v>0</v>
      </c>
      <c r="BO546" s="19" t="b">
        <f t="shared" si="419"/>
        <v>0</v>
      </c>
      <c r="BP546" s="19" t="b">
        <f t="shared" si="420"/>
        <v>0</v>
      </c>
      <c r="BQ546" s="19" t="b">
        <f t="shared" si="421"/>
        <v>0</v>
      </c>
      <c r="BR546" s="19" t="b">
        <f t="shared" si="422"/>
        <v>0</v>
      </c>
      <c r="BS546" s="19" t="b">
        <f t="shared" si="423"/>
        <v>0</v>
      </c>
      <c r="BT546" s="19" t="b">
        <f t="shared" si="424"/>
        <v>0</v>
      </c>
      <c r="BU546" s="19" t="b">
        <f t="shared" si="425"/>
        <v>0</v>
      </c>
    </row>
    <row r="547" spans="2:73" x14ac:dyDescent="0.3">
      <c r="B547" s="17" t="str">
        <f>VLOOKUP($AC547,LS_Coint_BD!$B$3:$D$1079,2)</f>
        <v>ITUB4</v>
      </c>
      <c r="C547" s="87" t="str">
        <f>VLOOKUP($AC547,LS_Coint_BD!$B$3:$D$1079,3)</f>
        <v>EGIE3</v>
      </c>
      <c r="D547" s="68">
        <f t="shared" si="394"/>
        <v>0</v>
      </c>
      <c r="E547" s="65">
        <f t="shared" si="395"/>
        <v>0</v>
      </c>
      <c r="F547" s="69">
        <f t="shared" si="396"/>
        <v>0</v>
      </c>
      <c r="G547" s="68">
        <f t="shared" si="397"/>
        <v>2.277571838458492</v>
      </c>
      <c r="H547" s="65">
        <f t="shared" si="398"/>
        <v>3.4305644944155227</v>
      </c>
      <c r="I547" s="69">
        <f t="shared" si="399"/>
        <v>2.2870429962770151</v>
      </c>
      <c r="J547" s="68">
        <f t="shared" si="400"/>
        <v>0</v>
      </c>
      <c r="K547" s="65">
        <f t="shared" si="401"/>
        <v>0</v>
      </c>
      <c r="L547" s="69">
        <f t="shared" si="402"/>
        <v>0</v>
      </c>
      <c r="M547" s="68">
        <f t="shared" si="403"/>
        <v>2.2438032660576184</v>
      </c>
      <c r="N547" s="65">
        <f t="shared" si="404"/>
        <v>3.4170984087849923</v>
      </c>
      <c r="O547" s="69">
        <f t="shared" si="405"/>
        <v>2.2780656058566615</v>
      </c>
      <c r="P547" s="68">
        <f t="shared" si="406"/>
        <v>2.3064916324677469</v>
      </c>
      <c r="Q547" s="65">
        <f t="shared" si="407"/>
        <v>3.6124059123071657</v>
      </c>
      <c r="R547" s="69">
        <f t="shared" si="408"/>
        <v>2.4082706082047771</v>
      </c>
      <c r="S547" s="68">
        <f t="shared" si="409"/>
        <v>2.3542514120535785</v>
      </c>
      <c r="T547" s="65">
        <f t="shared" si="410"/>
        <v>4.3685232596642152</v>
      </c>
      <c r="U547" s="69">
        <f t="shared" si="411"/>
        <v>2.9123488397761434</v>
      </c>
      <c r="V547" s="68">
        <f t="shared" si="412"/>
        <v>0</v>
      </c>
      <c r="W547" s="65">
        <f t="shared" si="413"/>
        <v>0</v>
      </c>
      <c r="X547" s="69">
        <f t="shared" si="414"/>
        <v>0</v>
      </c>
      <c r="Y547" s="68">
        <f t="shared" si="415"/>
        <v>2.0095053898318938</v>
      </c>
      <c r="Z547" s="65">
        <f t="shared" si="416"/>
        <v>5.11185176036253</v>
      </c>
      <c r="AA547" s="69">
        <f t="shared" si="417"/>
        <v>3.40790117357502</v>
      </c>
      <c r="AB547" s="98">
        <f>SUMIF(BN547:BU547,"VERDADEIRO",BN$3:$BU546)</f>
        <v>0</v>
      </c>
      <c r="AC547" s="97">
        <f t="shared" si="384"/>
        <v>544</v>
      </c>
      <c r="AD547">
        <f>RTD("tryd.rtdserver",,"COT",B547,"ULT")</f>
        <v>28.08</v>
      </c>
      <c r="AE547">
        <f>RTD("tryd.rtdserver",,"COT",C547,"ULT")</f>
        <v>45.12</v>
      </c>
      <c r="AF547">
        <f>VLOOKUP($AC547,LS_Coint_BD!$B$3:$AQ$1079,AF$2)*$AD547+VLOOKUP($AC547,LS_Coint_BD!$B$3:$AQ$1079,AF$2+1)</f>
        <v>0</v>
      </c>
      <c r="AG547">
        <f>VLOOKUP($AC547,LS_Coint_BD!$B$3:$AQ$1079,AG$2)*$AD547+VLOOKUP($AC547,LS_Coint_BD!$B$3:$AQ$1079,AG$2+1)</f>
        <v>42.842428161541505</v>
      </c>
      <c r="AH547">
        <f>VLOOKUP($AC547,LS_Coint_BD!$B$3:$AQ$1079,AH$2)*$AD547+VLOOKUP($AC547,LS_Coint_BD!$B$3:$AQ$1079,AH$2+1)</f>
        <v>0</v>
      </c>
      <c r="AI547">
        <f>VLOOKUP($AC547,LS_Coint_BD!$B$3:$AQ$1079,AI$2)*$AD547+VLOOKUP($AC547,LS_Coint_BD!$B$3:$AQ$1079,AI$2+1)</f>
        <v>42.876196733942379</v>
      </c>
      <c r="AJ547">
        <f>VLOOKUP($AC547,LS_Coint_BD!$B$3:$AQ$1079,AJ$2)*$AD547+VLOOKUP($AC547,LS_Coint_BD!$B$3:$AQ$1079,AJ$2+1)</f>
        <v>42.813508367532251</v>
      </c>
      <c r="AK547">
        <f>VLOOKUP($AC547,LS_Coint_BD!$B$3:$AQ$1079,AK$2)*$AD547+VLOOKUP($AC547,LS_Coint_BD!$B$3:$AQ$1079,AK$2+1)</f>
        <v>42.765748587946419</v>
      </c>
      <c r="AL547">
        <f>VLOOKUP($AC547,LS_Coint_BD!$B$3:$AQ$1079,AL$2)*$AD547+VLOOKUP($AC547,LS_Coint_BD!$B$3:$AQ$1079,AL$2+1)</f>
        <v>0</v>
      </c>
      <c r="AM547">
        <f>VLOOKUP($AC547,LS_Coint_BD!$B$3:$AQ$1079,AM$2)*$AD547+VLOOKUP($AC547,LS_Coint_BD!$B$3:$AQ$1079,AM$2+1)</f>
        <v>43.110494610168104</v>
      </c>
      <c r="AN547">
        <f>VLOOKUP($AC547,LS_Coint_BD!$B$3:$AQ$1079,AN$2)</f>
        <v>0</v>
      </c>
      <c r="AO547">
        <f>VLOOKUP($AC547,LS_Coint_BD!$B$3:$AQ$1079,AO$2)</f>
        <v>1.14352149813851</v>
      </c>
      <c r="AP547">
        <f>VLOOKUP($AC547,LS_Coint_BD!$B$3:$AQ$1079,AP$2)</f>
        <v>0</v>
      </c>
      <c r="AQ547">
        <f>VLOOKUP($AC547,LS_Coint_BD!$B$3:$AQ$1079,AQ$2)</f>
        <v>1.1390328029283301</v>
      </c>
      <c r="AR547">
        <f>VLOOKUP($AC547,LS_Coint_BD!$B$3:$AQ$1079,AR$2)</f>
        <v>1.2041353041023899</v>
      </c>
      <c r="AS547">
        <f>VLOOKUP($AC547,LS_Coint_BD!$B$3:$AQ$1079,AS$2)</f>
        <v>1.4561744198880699</v>
      </c>
      <c r="AT547">
        <f>VLOOKUP($AC547,LS_Coint_BD!$B$3:$AQ$1079,AT$2)</f>
        <v>0</v>
      </c>
      <c r="AU547">
        <f>VLOOKUP($AC547,LS_Coint_BD!$B$3:$AQ$1079,AU$2)</f>
        <v>1.70395058678751</v>
      </c>
      <c r="AV547">
        <f>VLOOKUP($AC547,LS_Coint_BD!$B$3:$AQ$1079,AV$2)</f>
        <v>0</v>
      </c>
      <c r="AW547">
        <f>VLOOKUP($AC547,LS_Coint_BD!$B$3:$AQ$1079,AW$2)</f>
        <v>-4.9145872556740301E-15</v>
      </c>
      <c r="AX547">
        <f>VLOOKUP($AC547,LS_Coint_BD!$B$3:$AQ$1079,AX$2)</f>
        <v>0</v>
      </c>
      <c r="AY547">
        <f>VLOOKUP($AC547,LS_Coint_BD!$B$3:$AQ$1079,AY$2)</f>
        <v>1.1546319456101601E-15</v>
      </c>
      <c r="AZ547">
        <f>VLOOKUP($AC547,LS_Coint_BD!$B$3:$AQ$1079,AZ$2)</f>
        <v>-2.8421709430404001E-15</v>
      </c>
      <c r="BA547">
        <f>VLOOKUP($AC547,LS_Coint_BD!$B$3:$AQ$1079,BA$2)</f>
        <v>3.4816594052244901E-15</v>
      </c>
      <c r="BB547">
        <f>VLOOKUP($AC547,LS_Coint_BD!$B$3:$AQ$1079,BB$2)</f>
        <v>0</v>
      </c>
      <c r="BC547">
        <f>VLOOKUP($AC547,LS_Coint_BD!$B$3:$AQ$1079,BC$2)</f>
        <v>8.5265128291211999E-17</v>
      </c>
      <c r="BD547">
        <f t="shared" si="385"/>
        <v>0</v>
      </c>
      <c r="BE547">
        <f t="shared" si="386"/>
        <v>2.2870429962770151</v>
      </c>
      <c r="BF547">
        <f t="shared" si="387"/>
        <v>0</v>
      </c>
      <c r="BG547">
        <f t="shared" si="388"/>
        <v>2.2780656058566615</v>
      </c>
      <c r="BH547">
        <f t="shared" si="389"/>
        <v>2.4082706082047771</v>
      </c>
      <c r="BI547">
        <f t="shared" si="390"/>
        <v>2.9123488397761434</v>
      </c>
      <c r="BJ547">
        <f t="shared" si="391"/>
        <v>0</v>
      </c>
      <c r="BK547">
        <f t="shared" si="392"/>
        <v>3.40790117357502</v>
      </c>
      <c r="BL547">
        <f t="shared" si="393"/>
        <v>0</v>
      </c>
      <c r="BN547" s="19" t="b">
        <f t="shared" si="418"/>
        <v>0</v>
      </c>
      <c r="BO547" s="19" t="b">
        <f t="shared" si="419"/>
        <v>0</v>
      </c>
      <c r="BP547" s="19" t="b">
        <f t="shared" si="420"/>
        <v>0</v>
      </c>
      <c r="BQ547" s="19" t="b">
        <f t="shared" si="421"/>
        <v>0</v>
      </c>
      <c r="BR547" s="19" t="b">
        <f t="shared" si="422"/>
        <v>0</v>
      </c>
      <c r="BS547" s="19" t="b">
        <f t="shared" si="423"/>
        <v>0</v>
      </c>
      <c r="BT547" s="19" t="b">
        <f t="shared" si="424"/>
        <v>0</v>
      </c>
      <c r="BU547" s="19" t="b">
        <f t="shared" si="425"/>
        <v>0</v>
      </c>
    </row>
    <row r="548" spans="2:73" x14ac:dyDescent="0.3">
      <c r="B548" s="17" t="str">
        <f>VLOOKUP($AC548,LS_Coint_BD!$B$3:$D$1079,2)</f>
        <v>ITUB4</v>
      </c>
      <c r="C548" s="87" t="str">
        <f>VLOOKUP($AC548,LS_Coint_BD!$B$3:$D$1079,3)</f>
        <v>ENGI11</v>
      </c>
      <c r="D548" s="70">
        <f t="shared" si="394"/>
        <v>0</v>
      </c>
      <c r="E548" s="66">
        <f t="shared" si="395"/>
        <v>0</v>
      </c>
      <c r="F548" s="71">
        <f t="shared" si="396"/>
        <v>0</v>
      </c>
      <c r="G548" s="70">
        <f t="shared" si="397"/>
        <v>3.483282606285087</v>
      </c>
      <c r="H548" s="66">
        <f t="shared" si="398"/>
        <v>5.0633988318209999</v>
      </c>
      <c r="I548" s="71">
        <f t="shared" si="399"/>
        <v>3.3755992212139998</v>
      </c>
      <c r="J548" s="70">
        <f t="shared" si="400"/>
        <v>0</v>
      </c>
      <c r="K548" s="66">
        <f t="shared" si="401"/>
        <v>0</v>
      </c>
      <c r="L548" s="71">
        <f t="shared" si="402"/>
        <v>0</v>
      </c>
      <c r="M548" s="70">
        <f t="shared" si="403"/>
        <v>2.8993863947727618</v>
      </c>
      <c r="N548" s="66">
        <f t="shared" si="404"/>
        <v>5.6967867423193219</v>
      </c>
      <c r="O548" s="71">
        <f t="shared" si="405"/>
        <v>3.7978578282128814</v>
      </c>
      <c r="P548" s="70">
        <f t="shared" si="406"/>
        <v>2.7841619550583943</v>
      </c>
      <c r="Q548" s="66">
        <f t="shared" si="407"/>
        <v>5.6893160890827055</v>
      </c>
      <c r="R548" s="71">
        <f t="shared" si="408"/>
        <v>3.7928773927218038</v>
      </c>
      <c r="S548" s="70">
        <f t="shared" si="409"/>
        <v>2.7838252619852994</v>
      </c>
      <c r="T548" s="66">
        <f t="shared" si="410"/>
        <v>5.7409051213973434</v>
      </c>
      <c r="U548" s="71">
        <f t="shared" si="411"/>
        <v>3.8272700809315623</v>
      </c>
      <c r="V548" s="70">
        <f t="shared" si="412"/>
        <v>2.8731405006173389</v>
      </c>
      <c r="W548" s="66">
        <f t="shared" si="413"/>
        <v>7.0245284832804913</v>
      </c>
      <c r="X548" s="71">
        <f t="shared" si="414"/>
        <v>4.6830189888536609</v>
      </c>
      <c r="Y548" s="70">
        <f t="shared" si="415"/>
        <v>1.7904929442525059</v>
      </c>
      <c r="Z548" s="66">
        <f t="shared" si="416"/>
        <v>8.1497763602811606</v>
      </c>
      <c r="AA548" s="71">
        <f t="shared" si="417"/>
        <v>5.4331842401874404</v>
      </c>
      <c r="AB548" s="98">
        <f>SUMIF(BN548:BU548,"VERDADEIRO",BN$3:$BU547)</f>
        <v>1</v>
      </c>
      <c r="AC548" s="97">
        <f t="shared" si="384"/>
        <v>545</v>
      </c>
      <c r="AD548">
        <f>RTD("tryd.rtdserver",,"COT",B548,"ULT")</f>
        <v>28.08</v>
      </c>
      <c r="AE548">
        <f>RTD("tryd.rtdserver",,"COT",C548,"ULT")</f>
        <v>50.11</v>
      </c>
      <c r="AF548">
        <f>VLOOKUP($AC548,LS_Coint_BD!$B$3:$AQ$1079,AF$2)*$AD548+VLOOKUP($AC548,LS_Coint_BD!$B$3:$AQ$1079,AF$2+1)</f>
        <v>0</v>
      </c>
      <c r="AG548">
        <f>VLOOKUP($AC548,LS_Coint_BD!$B$3:$AQ$1079,AG$2)*$AD548+VLOOKUP($AC548,LS_Coint_BD!$B$3:$AQ$1079,AG$2+1)</f>
        <v>46.626717393714912</v>
      </c>
      <c r="AH548">
        <f>VLOOKUP($AC548,LS_Coint_BD!$B$3:$AQ$1079,AH$2)*$AD548+VLOOKUP($AC548,LS_Coint_BD!$B$3:$AQ$1079,AH$2+1)</f>
        <v>0</v>
      </c>
      <c r="AI548">
        <f>VLOOKUP($AC548,LS_Coint_BD!$B$3:$AQ$1079,AI$2)*$AD548+VLOOKUP($AC548,LS_Coint_BD!$B$3:$AQ$1079,AI$2+1)</f>
        <v>47.210613605227238</v>
      </c>
      <c r="AJ548">
        <f>VLOOKUP($AC548,LS_Coint_BD!$B$3:$AQ$1079,AJ$2)*$AD548+VLOOKUP($AC548,LS_Coint_BD!$B$3:$AQ$1079,AJ$2+1)</f>
        <v>47.325838044941605</v>
      </c>
      <c r="AK548">
        <f>VLOOKUP($AC548,LS_Coint_BD!$B$3:$AQ$1079,AK$2)*$AD548+VLOOKUP($AC548,LS_Coint_BD!$B$3:$AQ$1079,AK$2+1)</f>
        <v>47.3261747380147</v>
      </c>
      <c r="AL548">
        <f>VLOOKUP($AC548,LS_Coint_BD!$B$3:$AQ$1079,AL$2)*$AD548+VLOOKUP($AC548,LS_Coint_BD!$B$3:$AQ$1079,AL$2+1)</f>
        <v>47.23685949938266</v>
      </c>
      <c r="AM548">
        <f>VLOOKUP($AC548,LS_Coint_BD!$B$3:$AQ$1079,AM$2)*$AD548+VLOOKUP($AC548,LS_Coint_BD!$B$3:$AQ$1079,AM$2+1)</f>
        <v>48.319507055747493</v>
      </c>
      <c r="AN548">
        <f>VLOOKUP($AC548,LS_Coint_BD!$B$3:$AQ$1079,AN$2)</f>
        <v>0</v>
      </c>
      <c r="AO548">
        <f>VLOOKUP($AC548,LS_Coint_BD!$B$3:$AQ$1079,AO$2)</f>
        <v>1.6877996106069999</v>
      </c>
      <c r="AP548">
        <f>VLOOKUP($AC548,LS_Coint_BD!$B$3:$AQ$1079,AP$2)</f>
        <v>0</v>
      </c>
      <c r="AQ548">
        <f>VLOOKUP($AC548,LS_Coint_BD!$B$3:$AQ$1079,AQ$2)</f>
        <v>1.89892891410644</v>
      </c>
      <c r="AR548">
        <f>VLOOKUP($AC548,LS_Coint_BD!$B$3:$AQ$1079,AR$2)</f>
        <v>1.8964386963608999</v>
      </c>
      <c r="AS548">
        <f>VLOOKUP($AC548,LS_Coint_BD!$B$3:$AQ$1079,AS$2)</f>
        <v>1.91363504046578</v>
      </c>
      <c r="AT548">
        <f>VLOOKUP($AC548,LS_Coint_BD!$B$3:$AQ$1079,AT$2)</f>
        <v>2.34150949442683</v>
      </c>
      <c r="AU548">
        <f>VLOOKUP($AC548,LS_Coint_BD!$B$3:$AQ$1079,AU$2)</f>
        <v>2.7165921200937202</v>
      </c>
      <c r="AV548">
        <f>VLOOKUP($AC548,LS_Coint_BD!$B$3:$AQ$1079,AV$2)</f>
        <v>0</v>
      </c>
      <c r="AW548">
        <f>VLOOKUP($AC548,LS_Coint_BD!$B$3:$AQ$1079,AW$2)</f>
        <v>-1.1842378929335E-16</v>
      </c>
      <c r="AX548">
        <f>VLOOKUP($AC548,LS_Coint_BD!$B$3:$AQ$1079,AX$2)</f>
        <v>0</v>
      </c>
      <c r="AY548">
        <f>VLOOKUP($AC548,LS_Coint_BD!$B$3:$AQ$1079,AY$2)</f>
        <v>1.1546319456101601E-15</v>
      </c>
      <c r="AZ548">
        <f>VLOOKUP($AC548,LS_Coint_BD!$B$3:$AQ$1079,AZ$2)</f>
        <v>4.0264088359739002E-15</v>
      </c>
      <c r="BA548">
        <f>VLOOKUP($AC548,LS_Coint_BD!$B$3:$AQ$1079,BA$2)</f>
        <v>2.2737367544323199E-15</v>
      </c>
      <c r="BB548">
        <f>VLOOKUP($AC548,LS_Coint_BD!$B$3:$AQ$1079,BB$2)</f>
        <v>1.29189588320018E-15</v>
      </c>
      <c r="BC548">
        <f>VLOOKUP($AC548,LS_Coint_BD!$B$3:$AQ$1079,BC$2)</f>
        <v>-5.6843418860808004E-17</v>
      </c>
      <c r="BD548">
        <f t="shared" si="385"/>
        <v>0</v>
      </c>
      <c r="BE548">
        <f t="shared" si="386"/>
        <v>3.3755992212139998</v>
      </c>
      <c r="BF548">
        <f t="shared" si="387"/>
        <v>0</v>
      </c>
      <c r="BG548">
        <f t="shared" si="388"/>
        <v>3.7978578282128814</v>
      </c>
      <c r="BH548">
        <f t="shared" si="389"/>
        <v>3.7928773927218038</v>
      </c>
      <c r="BI548">
        <f t="shared" si="390"/>
        <v>3.8272700809315623</v>
      </c>
      <c r="BJ548">
        <f t="shared" si="391"/>
        <v>4.6830189888536609</v>
      </c>
      <c r="BK548">
        <f t="shared" si="392"/>
        <v>5.4331842401874404</v>
      </c>
      <c r="BL548">
        <f t="shared" si="393"/>
        <v>0</v>
      </c>
      <c r="BN548" s="19" t="b">
        <f t="shared" si="418"/>
        <v>0</v>
      </c>
      <c r="BO548" s="19" t="b">
        <f t="shared" si="419"/>
        <v>1</v>
      </c>
      <c r="BP548" s="19" t="b">
        <f t="shared" si="420"/>
        <v>0</v>
      </c>
      <c r="BQ548" s="19" t="b">
        <f t="shared" si="421"/>
        <v>0</v>
      </c>
      <c r="BR548" s="19" t="b">
        <f t="shared" si="422"/>
        <v>0</v>
      </c>
      <c r="BS548" s="19" t="b">
        <f t="shared" si="423"/>
        <v>0</v>
      </c>
      <c r="BT548" s="19" t="b">
        <f t="shared" si="424"/>
        <v>0</v>
      </c>
      <c r="BU548" s="19" t="b">
        <f t="shared" si="425"/>
        <v>0</v>
      </c>
    </row>
    <row r="549" spans="2:73" x14ac:dyDescent="0.3">
      <c r="B549" s="17" t="str">
        <f>VLOOKUP($AC549,LS_Coint_BD!$B$3:$D$1079,2)</f>
        <v>ITUB4</v>
      </c>
      <c r="C549" s="87" t="str">
        <f>VLOOKUP($AC549,LS_Coint_BD!$B$3:$D$1079,3)</f>
        <v>IGTA3</v>
      </c>
      <c r="D549" s="68">
        <f t="shared" si="394"/>
        <v>0</v>
      </c>
      <c r="E549" s="65">
        <f t="shared" si="395"/>
        <v>0</v>
      </c>
      <c r="F549" s="69">
        <f t="shared" si="396"/>
        <v>0</v>
      </c>
      <c r="G549" s="68">
        <f t="shared" si="397"/>
        <v>0</v>
      </c>
      <c r="H549" s="65">
        <f t="shared" si="398"/>
        <v>0</v>
      </c>
      <c r="I549" s="69">
        <f t="shared" si="399"/>
        <v>0</v>
      </c>
      <c r="J549" s="68">
        <f t="shared" si="400"/>
        <v>-0.10529942894071809</v>
      </c>
      <c r="K549" s="65">
        <f t="shared" si="401"/>
        <v>-5.3023363780830257</v>
      </c>
      <c r="L549" s="69">
        <f t="shared" si="402"/>
        <v>-3.534890918722017</v>
      </c>
      <c r="M549" s="68">
        <f t="shared" si="403"/>
        <v>-0.16585994962998996</v>
      </c>
      <c r="N549" s="65">
        <f t="shared" si="404"/>
        <v>-5.0515889920297266</v>
      </c>
      <c r="O549" s="69">
        <f t="shared" si="405"/>
        <v>-3.3677259946864844</v>
      </c>
      <c r="P549" s="68">
        <f t="shared" si="406"/>
        <v>-0.26600927039008582</v>
      </c>
      <c r="Q549" s="65">
        <f t="shared" si="407"/>
        <v>-5.1359873654391652</v>
      </c>
      <c r="R549" s="69">
        <f t="shared" si="408"/>
        <v>-3.4239915769594438</v>
      </c>
      <c r="S549" s="68">
        <f t="shared" si="409"/>
        <v>-0.25028054707051695</v>
      </c>
      <c r="T549" s="65">
        <f t="shared" si="410"/>
        <v>-5.5770937092545125</v>
      </c>
      <c r="U549" s="69">
        <f t="shared" si="411"/>
        <v>-3.7180624728363418</v>
      </c>
      <c r="V549" s="68">
        <f t="shared" si="412"/>
        <v>-0.23019519098484409</v>
      </c>
      <c r="W549" s="65">
        <f t="shared" si="413"/>
        <v>-5.8229037665587473</v>
      </c>
      <c r="X549" s="69">
        <f t="shared" si="414"/>
        <v>-3.8819358443724981</v>
      </c>
      <c r="Y549" s="68">
        <f t="shared" si="415"/>
        <v>0</v>
      </c>
      <c r="Z549" s="65">
        <f t="shared" si="416"/>
        <v>0</v>
      </c>
      <c r="AA549" s="69">
        <f t="shared" si="417"/>
        <v>0</v>
      </c>
      <c r="AB549" s="98">
        <f>SUMIF(BN549:BU549,"VERDADEIRO",BN$3:$BU548)</f>
        <v>0</v>
      </c>
      <c r="AC549" s="97">
        <f t="shared" si="384"/>
        <v>546</v>
      </c>
      <c r="AD549">
        <f>RTD("tryd.rtdserver",,"COT",B549,"ULT")</f>
        <v>28.08</v>
      </c>
      <c r="AE549">
        <f>RTD("tryd.rtdserver",,"COT",C549,"ULT")</f>
        <v>35.19</v>
      </c>
      <c r="AF549">
        <f>VLOOKUP($AC549,LS_Coint_BD!$B$3:$AQ$1079,AF$2)*$AD549+VLOOKUP($AC549,LS_Coint_BD!$B$3:$AQ$1079,AF$2+1)</f>
        <v>0</v>
      </c>
      <c r="AG549">
        <f>VLOOKUP($AC549,LS_Coint_BD!$B$3:$AQ$1079,AG$2)*$AD549+VLOOKUP($AC549,LS_Coint_BD!$B$3:$AQ$1079,AG$2+1)</f>
        <v>0</v>
      </c>
      <c r="AH549">
        <f>VLOOKUP($AC549,LS_Coint_BD!$B$3:$AQ$1079,AH$2)*$AD549+VLOOKUP($AC549,LS_Coint_BD!$B$3:$AQ$1079,AH$2+1)</f>
        <v>35.295299428940716</v>
      </c>
      <c r="AI549">
        <f>VLOOKUP($AC549,LS_Coint_BD!$B$3:$AQ$1079,AI$2)*$AD549+VLOOKUP($AC549,LS_Coint_BD!$B$3:$AQ$1079,AI$2+1)</f>
        <v>35.355859949629988</v>
      </c>
      <c r="AJ549">
        <f>VLOOKUP($AC549,LS_Coint_BD!$B$3:$AQ$1079,AJ$2)*$AD549+VLOOKUP($AC549,LS_Coint_BD!$B$3:$AQ$1079,AJ$2+1)</f>
        <v>35.456009270390084</v>
      </c>
      <c r="AK549">
        <f>VLOOKUP($AC549,LS_Coint_BD!$B$3:$AQ$1079,AK$2)*$AD549+VLOOKUP($AC549,LS_Coint_BD!$B$3:$AQ$1079,AK$2+1)</f>
        <v>35.440280547070515</v>
      </c>
      <c r="AL549">
        <f>VLOOKUP($AC549,LS_Coint_BD!$B$3:$AQ$1079,AL$2)*$AD549+VLOOKUP($AC549,LS_Coint_BD!$B$3:$AQ$1079,AL$2+1)</f>
        <v>35.420195190984842</v>
      </c>
      <c r="AM549">
        <f>VLOOKUP($AC549,LS_Coint_BD!$B$3:$AQ$1079,AM$2)*$AD549+VLOOKUP($AC549,LS_Coint_BD!$B$3:$AQ$1079,AM$2+1)</f>
        <v>0</v>
      </c>
      <c r="AN549">
        <f>VLOOKUP($AC549,LS_Coint_BD!$B$3:$AQ$1079,AN$2)</f>
        <v>0</v>
      </c>
      <c r="AO549">
        <f>VLOOKUP($AC549,LS_Coint_BD!$B$3:$AQ$1079,AO$2)</f>
        <v>0</v>
      </c>
      <c r="AP549">
        <f>VLOOKUP($AC549,LS_Coint_BD!$B$3:$AQ$1079,AP$2)</f>
        <v>1.7674454593610101</v>
      </c>
      <c r="AQ549">
        <f>VLOOKUP($AC549,LS_Coint_BD!$B$3:$AQ$1079,AQ$2)</f>
        <v>1.68386299734324</v>
      </c>
      <c r="AR549">
        <f>VLOOKUP($AC549,LS_Coint_BD!$B$3:$AQ$1079,AR$2)</f>
        <v>1.7119957884797199</v>
      </c>
      <c r="AS549">
        <f>VLOOKUP($AC549,LS_Coint_BD!$B$3:$AQ$1079,AS$2)</f>
        <v>1.85903123641817</v>
      </c>
      <c r="AT549">
        <f>VLOOKUP($AC549,LS_Coint_BD!$B$3:$AQ$1079,AT$2)</f>
        <v>1.9409679221862499</v>
      </c>
      <c r="AU549">
        <f>VLOOKUP($AC549,LS_Coint_BD!$B$3:$AQ$1079,AU$2)</f>
        <v>0</v>
      </c>
      <c r="AV549">
        <f>VLOOKUP($AC549,LS_Coint_BD!$B$3:$AQ$1079,AV$2)</f>
        <v>0</v>
      </c>
      <c r="AW549">
        <f>VLOOKUP($AC549,LS_Coint_BD!$B$3:$AQ$1079,AW$2)</f>
        <v>0</v>
      </c>
      <c r="AX549">
        <f>VLOOKUP($AC549,LS_Coint_BD!$B$3:$AQ$1079,AX$2)</f>
        <v>3.2989484160290398E-15</v>
      </c>
      <c r="AY549">
        <f>VLOOKUP($AC549,LS_Coint_BD!$B$3:$AQ$1079,AY$2)</f>
        <v>-4.6185277824406498E-15</v>
      </c>
      <c r="AZ549">
        <f>VLOOKUP($AC549,LS_Coint_BD!$B$3:$AQ$1079,AZ$2)</f>
        <v>-3.7895612573872001E-15</v>
      </c>
      <c r="BA549">
        <f>VLOOKUP($AC549,LS_Coint_BD!$B$3:$AQ$1079,BA$2)</f>
        <v>-1.8474111129762602E-15</v>
      </c>
      <c r="BB549">
        <f>VLOOKUP($AC549,LS_Coint_BD!$B$3:$AQ$1079,BB$2)</f>
        <v>1.87324903064026E-15</v>
      </c>
      <c r="BC549">
        <f>VLOOKUP($AC549,LS_Coint_BD!$B$3:$AQ$1079,BC$2)</f>
        <v>0</v>
      </c>
      <c r="BD549">
        <f t="shared" si="385"/>
        <v>0</v>
      </c>
      <c r="BE549">
        <f t="shared" si="386"/>
        <v>0</v>
      </c>
      <c r="BF549">
        <f t="shared" si="387"/>
        <v>-3.534890918722017</v>
      </c>
      <c r="BG549">
        <f t="shared" si="388"/>
        <v>-3.3677259946864844</v>
      </c>
      <c r="BH549">
        <f t="shared" si="389"/>
        <v>-3.4239915769594438</v>
      </c>
      <c r="BI549">
        <f t="shared" si="390"/>
        <v>-3.7180624728363418</v>
      </c>
      <c r="BJ549">
        <f t="shared" si="391"/>
        <v>-3.8819358443724981</v>
      </c>
      <c r="BK549">
        <f t="shared" si="392"/>
        <v>0</v>
      </c>
      <c r="BL549">
        <f t="shared" si="393"/>
        <v>0</v>
      </c>
      <c r="BN549" s="19" t="b">
        <f t="shared" si="418"/>
        <v>0</v>
      </c>
      <c r="BO549" s="19" t="b">
        <f t="shared" si="419"/>
        <v>0</v>
      </c>
      <c r="BP549" s="19" t="b">
        <f t="shared" si="420"/>
        <v>0</v>
      </c>
      <c r="BQ549" s="19" t="b">
        <f t="shared" si="421"/>
        <v>0</v>
      </c>
      <c r="BR549" s="19" t="b">
        <f t="shared" si="422"/>
        <v>0</v>
      </c>
      <c r="BS549" s="19" t="b">
        <f t="shared" si="423"/>
        <v>0</v>
      </c>
      <c r="BT549" s="19" t="b">
        <f t="shared" si="424"/>
        <v>0</v>
      </c>
      <c r="BU549" s="19" t="b">
        <f t="shared" si="425"/>
        <v>0</v>
      </c>
    </row>
    <row r="550" spans="2:73" x14ac:dyDescent="0.3">
      <c r="B550" s="17" t="str">
        <f>VLOOKUP($AC550,LS_Coint_BD!$B$3:$D$1079,2)</f>
        <v>ITUB4</v>
      </c>
      <c r="C550" s="87" t="str">
        <f>VLOOKUP($AC550,LS_Coint_BD!$B$3:$D$1079,3)</f>
        <v>IRBR3</v>
      </c>
      <c r="D550" s="70">
        <f t="shared" si="394"/>
        <v>-0.17704547527934267</v>
      </c>
      <c r="E550" s="66">
        <f t="shared" si="395"/>
        <v>-1.6441593129110159</v>
      </c>
      <c r="F550" s="71">
        <f t="shared" si="396"/>
        <v>-1.0961062086073439</v>
      </c>
      <c r="G550" s="70">
        <f t="shared" si="397"/>
        <v>-0.26614814195169334</v>
      </c>
      <c r="H550" s="66">
        <f t="shared" si="398"/>
        <v>-1.754080980620939</v>
      </c>
      <c r="I550" s="71">
        <f t="shared" si="399"/>
        <v>-1.1693873204139593</v>
      </c>
      <c r="J550" s="70">
        <f t="shared" si="400"/>
        <v>-0.4103393421090491</v>
      </c>
      <c r="K550" s="66">
        <f t="shared" si="401"/>
        <v>-2.0215845721827304</v>
      </c>
      <c r="L550" s="71">
        <f t="shared" si="402"/>
        <v>-1.3477230481218203</v>
      </c>
      <c r="M550" s="70">
        <f t="shared" si="403"/>
        <v>0</v>
      </c>
      <c r="N550" s="66">
        <f t="shared" si="404"/>
        <v>0</v>
      </c>
      <c r="O550" s="71">
        <f t="shared" si="405"/>
        <v>0</v>
      </c>
      <c r="P550" s="70">
        <f t="shared" si="406"/>
        <v>0</v>
      </c>
      <c r="Q550" s="66">
        <f t="shared" si="407"/>
        <v>0</v>
      </c>
      <c r="R550" s="71">
        <f t="shared" si="408"/>
        <v>0</v>
      </c>
      <c r="S550" s="70">
        <f t="shared" si="409"/>
        <v>-0.80338860744400087</v>
      </c>
      <c r="T550" s="66">
        <f t="shared" si="410"/>
        <v>-3.6311011034199305</v>
      </c>
      <c r="U550" s="71">
        <f t="shared" si="411"/>
        <v>-2.4207340689466204</v>
      </c>
      <c r="V550" s="70">
        <f t="shared" si="412"/>
        <v>-0.8321924551278892</v>
      </c>
      <c r="W550" s="66">
        <f t="shared" si="413"/>
        <v>-3.6452997214763991</v>
      </c>
      <c r="X550" s="71">
        <f t="shared" si="414"/>
        <v>-2.4301998143175996</v>
      </c>
      <c r="Y550" s="70">
        <f t="shared" si="415"/>
        <v>-4.8379976920212897</v>
      </c>
      <c r="Z550" s="66">
        <f t="shared" si="416"/>
        <v>-17.846739895071959</v>
      </c>
      <c r="AA550" s="71">
        <f t="shared" si="417"/>
        <v>-11.897826596714639</v>
      </c>
      <c r="AB550" s="98">
        <f>SUMIF(BN550:BU550,"VERDADEIRO",BN$3:$BU549)</f>
        <v>0</v>
      </c>
      <c r="AC550" s="97">
        <f t="shared" si="384"/>
        <v>547</v>
      </c>
      <c r="AD550">
        <f>RTD("tryd.rtdserver",,"COT",B550,"ULT")</f>
        <v>28.08</v>
      </c>
      <c r="AE550">
        <f>RTD("tryd.rtdserver",,"COT",C550,"ULT")</f>
        <v>6.91</v>
      </c>
      <c r="AF550">
        <f>VLOOKUP($AC550,LS_Coint_BD!$B$3:$AQ$1079,AF$2)*$AD550+VLOOKUP($AC550,LS_Coint_BD!$B$3:$AQ$1079,AF$2+1)</f>
        <v>7.0870454752793428</v>
      </c>
      <c r="AG550">
        <f>VLOOKUP($AC550,LS_Coint_BD!$B$3:$AQ$1079,AG$2)*$AD550+VLOOKUP($AC550,LS_Coint_BD!$B$3:$AQ$1079,AG$2+1)</f>
        <v>7.1761481419516935</v>
      </c>
      <c r="AH550">
        <f>VLOOKUP($AC550,LS_Coint_BD!$B$3:$AQ$1079,AH$2)*$AD550+VLOOKUP($AC550,LS_Coint_BD!$B$3:$AQ$1079,AH$2+1)</f>
        <v>7.3203393421090492</v>
      </c>
      <c r="AI550">
        <f>VLOOKUP($AC550,LS_Coint_BD!$B$3:$AQ$1079,AI$2)*$AD550+VLOOKUP($AC550,LS_Coint_BD!$B$3:$AQ$1079,AI$2+1)</f>
        <v>0</v>
      </c>
      <c r="AJ550">
        <f>VLOOKUP($AC550,LS_Coint_BD!$B$3:$AQ$1079,AJ$2)*$AD550+VLOOKUP($AC550,LS_Coint_BD!$B$3:$AQ$1079,AJ$2+1)</f>
        <v>0</v>
      </c>
      <c r="AK550">
        <f>VLOOKUP($AC550,LS_Coint_BD!$B$3:$AQ$1079,AK$2)*$AD550+VLOOKUP($AC550,LS_Coint_BD!$B$3:$AQ$1079,AK$2+1)</f>
        <v>7.713388607444001</v>
      </c>
      <c r="AL550">
        <f>VLOOKUP($AC550,LS_Coint_BD!$B$3:$AQ$1079,AL$2)*$AD550+VLOOKUP($AC550,LS_Coint_BD!$B$3:$AQ$1079,AL$2+1)</f>
        <v>7.7421924551278893</v>
      </c>
      <c r="AM550">
        <f>VLOOKUP($AC550,LS_Coint_BD!$B$3:$AQ$1079,AM$2)*$AD550+VLOOKUP($AC550,LS_Coint_BD!$B$3:$AQ$1079,AM$2+1)</f>
        <v>11.74799769202129</v>
      </c>
      <c r="AN550">
        <f>VLOOKUP($AC550,LS_Coint_BD!$B$3:$AQ$1079,AN$2)</f>
        <v>0.54805310430367205</v>
      </c>
      <c r="AO550">
        <f>VLOOKUP($AC550,LS_Coint_BD!$B$3:$AQ$1079,AO$2)</f>
        <v>0.58469366020697999</v>
      </c>
      <c r="AP550">
        <f>VLOOKUP($AC550,LS_Coint_BD!$B$3:$AQ$1079,AP$2)</f>
        <v>0.67386152406091004</v>
      </c>
      <c r="AQ550">
        <f>VLOOKUP($AC550,LS_Coint_BD!$B$3:$AQ$1079,AQ$2)</f>
        <v>0</v>
      </c>
      <c r="AR550">
        <f>VLOOKUP($AC550,LS_Coint_BD!$B$3:$AQ$1079,AR$2)</f>
        <v>0</v>
      </c>
      <c r="AS550">
        <f>VLOOKUP($AC550,LS_Coint_BD!$B$3:$AQ$1079,AS$2)</f>
        <v>1.21036703447331</v>
      </c>
      <c r="AT550">
        <f>VLOOKUP($AC550,LS_Coint_BD!$B$3:$AQ$1079,AT$2)</f>
        <v>1.2150999071588</v>
      </c>
      <c r="AU550">
        <f>VLOOKUP($AC550,LS_Coint_BD!$B$3:$AQ$1079,AU$2)</f>
        <v>5.9489132983573203</v>
      </c>
      <c r="AV550">
        <f>VLOOKUP($AC550,LS_Coint_BD!$B$3:$AQ$1079,AV$2)</f>
        <v>2.66453525910038E-16</v>
      </c>
      <c r="AW550">
        <f>VLOOKUP($AC550,LS_Coint_BD!$B$3:$AQ$1079,AW$2)</f>
        <v>5.7731597280508103E-16</v>
      </c>
      <c r="AX550">
        <f>VLOOKUP($AC550,LS_Coint_BD!$B$3:$AQ$1079,AX$2)</f>
        <v>-2.2838873649431799E-16</v>
      </c>
      <c r="AY550">
        <f>VLOOKUP($AC550,LS_Coint_BD!$B$3:$AQ$1079,AY$2)</f>
        <v>0</v>
      </c>
      <c r="AZ550">
        <f>VLOOKUP($AC550,LS_Coint_BD!$B$3:$AQ$1079,AZ$2)</f>
        <v>0</v>
      </c>
      <c r="BA550">
        <f>VLOOKUP($AC550,LS_Coint_BD!$B$3:$AQ$1079,BA$2)</f>
        <v>-3.5527136788005001E-16</v>
      </c>
      <c r="BB550">
        <f>VLOOKUP($AC550,LS_Coint_BD!$B$3:$AQ$1079,BB$2)</f>
        <v>2.5837917664003602E-16</v>
      </c>
      <c r="BC550">
        <f>VLOOKUP($AC550,LS_Coint_BD!$B$3:$AQ$1079,BC$2)</f>
        <v>1.36424205265939E-15</v>
      </c>
      <c r="BD550">
        <f t="shared" si="385"/>
        <v>-1.0961062086073439</v>
      </c>
      <c r="BE550">
        <f t="shared" si="386"/>
        <v>-1.1693873204139593</v>
      </c>
      <c r="BF550">
        <f t="shared" si="387"/>
        <v>-1.3477230481218203</v>
      </c>
      <c r="BG550">
        <f t="shared" si="388"/>
        <v>0</v>
      </c>
      <c r="BH550">
        <f t="shared" si="389"/>
        <v>0</v>
      </c>
      <c r="BI550">
        <f t="shared" si="390"/>
        <v>-2.4207340689466204</v>
      </c>
      <c r="BJ550">
        <f t="shared" si="391"/>
        <v>-2.4301998143175996</v>
      </c>
      <c r="BK550">
        <f t="shared" si="392"/>
        <v>-11.897826596714639</v>
      </c>
      <c r="BL550">
        <f t="shared" si="393"/>
        <v>-1.0961062086073443</v>
      </c>
      <c r="BN550" s="19" t="b">
        <f t="shared" si="418"/>
        <v>0</v>
      </c>
      <c r="BO550" s="19" t="b">
        <f t="shared" si="419"/>
        <v>0</v>
      </c>
      <c r="BP550" s="19" t="b">
        <f t="shared" si="420"/>
        <v>0</v>
      </c>
      <c r="BQ550" s="19" t="b">
        <f t="shared" si="421"/>
        <v>0</v>
      </c>
      <c r="BR550" s="19" t="b">
        <f t="shared" si="422"/>
        <v>0</v>
      </c>
      <c r="BS550" s="19" t="b">
        <f t="shared" si="423"/>
        <v>0</v>
      </c>
      <c r="BT550" s="19" t="b">
        <f t="shared" si="424"/>
        <v>0</v>
      </c>
      <c r="BU550" s="19" t="b">
        <f t="shared" si="425"/>
        <v>0</v>
      </c>
    </row>
    <row r="551" spans="2:73" x14ac:dyDescent="0.3">
      <c r="B551" s="17" t="str">
        <f>VLOOKUP($AC551,LS_Coint_BD!$B$3:$D$1079,2)</f>
        <v>ITUB4</v>
      </c>
      <c r="C551" s="87" t="str">
        <f>VLOOKUP($AC551,LS_Coint_BD!$B$3:$D$1079,3)</f>
        <v>LREN3</v>
      </c>
      <c r="D551" s="68">
        <f t="shared" si="394"/>
        <v>0</v>
      </c>
      <c r="E551" s="65">
        <f t="shared" si="395"/>
        <v>0</v>
      </c>
      <c r="F551" s="69">
        <f t="shared" si="396"/>
        <v>0</v>
      </c>
      <c r="G551" s="68">
        <f t="shared" si="397"/>
        <v>0</v>
      </c>
      <c r="H551" s="65">
        <f t="shared" si="398"/>
        <v>0</v>
      </c>
      <c r="I551" s="69">
        <f t="shared" si="399"/>
        <v>0</v>
      </c>
      <c r="J551" s="68">
        <f t="shared" si="400"/>
        <v>-2.0205428572746058</v>
      </c>
      <c r="K551" s="65">
        <f t="shared" si="401"/>
        <v>-6.3408550861765853</v>
      </c>
      <c r="L551" s="69">
        <f t="shared" si="402"/>
        <v>-4.2272367241177236</v>
      </c>
      <c r="M551" s="68">
        <f t="shared" si="403"/>
        <v>-1.9925682290833535</v>
      </c>
      <c r="N551" s="65">
        <f t="shared" si="404"/>
        <v>-6.0298289476782072</v>
      </c>
      <c r="O551" s="69">
        <f t="shared" si="405"/>
        <v>-4.0198859651188048</v>
      </c>
      <c r="P551" s="68">
        <f t="shared" si="406"/>
        <v>-2.0367095977482776</v>
      </c>
      <c r="Q551" s="65">
        <f t="shared" si="407"/>
        <v>-6.3574901502719694</v>
      </c>
      <c r="R551" s="69">
        <f t="shared" si="408"/>
        <v>-4.2383267668479796</v>
      </c>
      <c r="S551" s="68">
        <f t="shared" si="409"/>
        <v>-1.9791892366775485</v>
      </c>
      <c r="T551" s="65">
        <f t="shared" si="410"/>
        <v>-7.3023525900442845</v>
      </c>
      <c r="U551" s="69">
        <f t="shared" si="411"/>
        <v>-4.868235060029523</v>
      </c>
      <c r="V551" s="68">
        <f t="shared" si="412"/>
        <v>-1.8838651896721004</v>
      </c>
      <c r="W551" s="65">
        <f t="shared" si="413"/>
        <v>-8.3284510871887214</v>
      </c>
      <c r="X551" s="69">
        <f t="shared" si="414"/>
        <v>-5.5523007247924809</v>
      </c>
      <c r="Y551" s="68">
        <f t="shared" si="415"/>
        <v>0</v>
      </c>
      <c r="Z551" s="65">
        <f t="shared" si="416"/>
        <v>0</v>
      </c>
      <c r="AA551" s="69">
        <f t="shared" si="417"/>
        <v>0</v>
      </c>
      <c r="AB551" s="98">
        <f>SUMIF(BN551:BU551,"VERDADEIRO",BN$3:$BU550)</f>
        <v>0</v>
      </c>
      <c r="AC551" s="97">
        <f t="shared" si="384"/>
        <v>548</v>
      </c>
      <c r="AD551">
        <f>RTD("tryd.rtdserver",,"COT",B551,"ULT")</f>
        <v>28.08</v>
      </c>
      <c r="AE551">
        <f>RTD("tryd.rtdserver",,"COT",C551,"ULT")</f>
        <v>41.01</v>
      </c>
      <c r="AF551">
        <f>VLOOKUP($AC551,LS_Coint_BD!$B$3:$AQ$1079,AF$2)*$AD551+VLOOKUP($AC551,LS_Coint_BD!$B$3:$AQ$1079,AF$2+1)</f>
        <v>0</v>
      </c>
      <c r="AG551">
        <f>VLOOKUP($AC551,LS_Coint_BD!$B$3:$AQ$1079,AG$2)*$AD551+VLOOKUP($AC551,LS_Coint_BD!$B$3:$AQ$1079,AG$2+1)</f>
        <v>0</v>
      </c>
      <c r="AH551">
        <f>VLOOKUP($AC551,LS_Coint_BD!$B$3:$AQ$1079,AH$2)*$AD551+VLOOKUP($AC551,LS_Coint_BD!$B$3:$AQ$1079,AH$2+1)</f>
        <v>43.030542857274604</v>
      </c>
      <c r="AI551">
        <f>VLOOKUP($AC551,LS_Coint_BD!$B$3:$AQ$1079,AI$2)*$AD551+VLOOKUP($AC551,LS_Coint_BD!$B$3:$AQ$1079,AI$2+1)</f>
        <v>43.002568229083352</v>
      </c>
      <c r="AJ551">
        <f>VLOOKUP($AC551,LS_Coint_BD!$B$3:$AQ$1079,AJ$2)*$AD551+VLOOKUP($AC551,LS_Coint_BD!$B$3:$AQ$1079,AJ$2+1)</f>
        <v>43.046709597748276</v>
      </c>
      <c r="AK551">
        <f>VLOOKUP($AC551,LS_Coint_BD!$B$3:$AQ$1079,AK$2)*$AD551+VLOOKUP($AC551,LS_Coint_BD!$B$3:$AQ$1079,AK$2+1)</f>
        <v>42.989189236677547</v>
      </c>
      <c r="AL551">
        <f>VLOOKUP($AC551,LS_Coint_BD!$B$3:$AQ$1079,AL$2)*$AD551+VLOOKUP($AC551,LS_Coint_BD!$B$3:$AQ$1079,AL$2+1)</f>
        <v>42.893865189672098</v>
      </c>
      <c r="AM551">
        <f>VLOOKUP($AC551,LS_Coint_BD!$B$3:$AQ$1079,AM$2)*$AD551+VLOOKUP($AC551,LS_Coint_BD!$B$3:$AQ$1079,AM$2+1)</f>
        <v>0</v>
      </c>
      <c r="AN551">
        <f>VLOOKUP($AC551,LS_Coint_BD!$B$3:$AQ$1079,AN$2)</f>
        <v>0</v>
      </c>
      <c r="AO551">
        <f>VLOOKUP($AC551,LS_Coint_BD!$B$3:$AQ$1079,AO$2)</f>
        <v>0</v>
      </c>
      <c r="AP551">
        <f>VLOOKUP($AC551,LS_Coint_BD!$B$3:$AQ$1079,AP$2)</f>
        <v>2.11361836205886</v>
      </c>
      <c r="AQ551">
        <f>VLOOKUP($AC551,LS_Coint_BD!$B$3:$AQ$1079,AQ$2)</f>
        <v>2.0099429825594002</v>
      </c>
      <c r="AR551">
        <f>VLOOKUP($AC551,LS_Coint_BD!$B$3:$AQ$1079,AR$2)</f>
        <v>2.1191633834239898</v>
      </c>
      <c r="AS551">
        <f>VLOOKUP($AC551,LS_Coint_BD!$B$3:$AQ$1079,AS$2)</f>
        <v>2.4341175300147602</v>
      </c>
      <c r="AT551">
        <f>VLOOKUP($AC551,LS_Coint_BD!$B$3:$AQ$1079,AT$2)</f>
        <v>2.77615036239624</v>
      </c>
      <c r="AU551">
        <f>VLOOKUP($AC551,LS_Coint_BD!$B$3:$AQ$1079,AU$2)</f>
        <v>0</v>
      </c>
      <c r="AV551">
        <f>VLOOKUP($AC551,LS_Coint_BD!$B$3:$AQ$1079,AV$2)</f>
        <v>0</v>
      </c>
      <c r="AW551">
        <f>VLOOKUP($AC551,LS_Coint_BD!$B$3:$AQ$1079,AW$2)</f>
        <v>0</v>
      </c>
      <c r="AX551">
        <f>VLOOKUP($AC551,LS_Coint_BD!$B$3:$AQ$1079,AX$2)</f>
        <v>-3.2481953634747401E-15</v>
      </c>
      <c r="AY551">
        <f>VLOOKUP($AC551,LS_Coint_BD!$B$3:$AQ$1079,AY$2)</f>
        <v>-3.9968028886505604E-15</v>
      </c>
      <c r="AZ551">
        <f>VLOOKUP($AC551,LS_Coint_BD!$B$3:$AQ$1079,AZ$2)</f>
        <v>3.9474596431116699E-16</v>
      </c>
      <c r="BA551">
        <f>VLOOKUP($AC551,LS_Coint_BD!$B$3:$AQ$1079,BA$2)</f>
        <v>-2.41584530158434E-15</v>
      </c>
      <c r="BB551">
        <f>VLOOKUP($AC551,LS_Coint_BD!$B$3:$AQ$1079,BB$2)</f>
        <v>-1.03351670656015E-15</v>
      </c>
      <c r="BC551">
        <f>VLOOKUP($AC551,LS_Coint_BD!$B$3:$AQ$1079,BC$2)</f>
        <v>0</v>
      </c>
      <c r="BD551">
        <f t="shared" si="385"/>
        <v>0</v>
      </c>
      <c r="BE551">
        <f t="shared" si="386"/>
        <v>0</v>
      </c>
      <c r="BF551">
        <f t="shared" si="387"/>
        <v>-4.2272367241177236</v>
      </c>
      <c r="BG551">
        <f t="shared" si="388"/>
        <v>-4.0198859651188048</v>
      </c>
      <c r="BH551">
        <f t="shared" si="389"/>
        <v>-4.2383267668479796</v>
      </c>
      <c r="BI551">
        <f t="shared" si="390"/>
        <v>-4.868235060029523</v>
      </c>
      <c r="BJ551">
        <f t="shared" si="391"/>
        <v>-5.5523007247924809</v>
      </c>
      <c r="BK551">
        <f t="shared" si="392"/>
        <v>0</v>
      </c>
      <c r="BL551">
        <f t="shared" si="393"/>
        <v>0</v>
      </c>
      <c r="BN551" s="19" t="b">
        <f t="shared" si="418"/>
        <v>0</v>
      </c>
      <c r="BO551" s="19" t="b">
        <f t="shared" si="419"/>
        <v>0</v>
      </c>
      <c r="BP551" s="19" t="b">
        <f t="shared" si="420"/>
        <v>0</v>
      </c>
      <c r="BQ551" s="19" t="b">
        <f t="shared" si="421"/>
        <v>0</v>
      </c>
      <c r="BR551" s="19" t="b">
        <f t="shared" si="422"/>
        <v>0</v>
      </c>
      <c r="BS551" s="19" t="b">
        <f t="shared" si="423"/>
        <v>0</v>
      </c>
      <c r="BT551" s="19" t="b">
        <f t="shared" si="424"/>
        <v>0</v>
      </c>
      <c r="BU551" s="19" t="b">
        <f t="shared" si="425"/>
        <v>0</v>
      </c>
    </row>
    <row r="552" spans="2:73" x14ac:dyDescent="0.3">
      <c r="B552" s="17" t="str">
        <f>VLOOKUP($AC552,LS_Coint_BD!$B$3:$D$1079,2)</f>
        <v>ITUB4</v>
      </c>
      <c r="C552" s="87" t="str">
        <f>VLOOKUP($AC552,LS_Coint_BD!$B$3:$D$1079,3)</f>
        <v>MRVE3</v>
      </c>
      <c r="D552" s="70">
        <f t="shared" si="394"/>
        <v>0</v>
      </c>
      <c r="E552" s="66">
        <f t="shared" si="395"/>
        <v>0</v>
      </c>
      <c r="F552" s="71">
        <f t="shared" si="396"/>
        <v>0</v>
      </c>
      <c r="G552" s="70">
        <f t="shared" si="397"/>
        <v>1.0785848976611092</v>
      </c>
      <c r="H552" s="66">
        <f t="shared" si="398"/>
        <v>2.2724391556838905</v>
      </c>
      <c r="I552" s="71">
        <f t="shared" si="399"/>
        <v>1.5149594371225936</v>
      </c>
      <c r="J552" s="70">
        <f t="shared" si="400"/>
        <v>0.92800096896886686</v>
      </c>
      <c r="K552" s="66">
        <f t="shared" si="401"/>
        <v>2.5201702838094322</v>
      </c>
      <c r="L552" s="71">
        <f t="shared" si="402"/>
        <v>1.6801135225396215</v>
      </c>
      <c r="M552" s="70">
        <f t="shared" si="403"/>
        <v>0.97519758077565655</v>
      </c>
      <c r="N552" s="66">
        <f t="shared" si="404"/>
        <v>2.6932647174509627</v>
      </c>
      <c r="O552" s="71">
        <f t="shared" si="405"/>
        <v>1.7955098116339752</v>
      </c>
      <c r="P552" s="70">
        <f t="shared" si="406"/>
        <v>0</v>
      </c>
      <c r="Q552" s="66">
        <f t="shared" si="407"/>
        <v>0</v>
      </c>
      <c r="R552" s="71">
        <f t="shared" si="408"/>
        <v>0</v>
      </c>
      <c r="S552" s="70">
        <f t="shared" si="409"/>
        <v>1.1238454362200869</v>
      </c>
      <c r="T552" s="66">
        <f t="shared" si="410"/>
        <v>3.7030126109608807</v>
      </c>
      <c r="U552" s="71">
        <f t="shared" si="411"/>
        <v>2.4686750739739205</v>
      </c>
      <c r="V552" s="70">
        <f t="shared" si="412"/>
        <v>1.2190347569004594</v>
      </c>
      <c r="W552" s="66">
        <f t="shared" si="413"/>
        <v>4.8957335299533611</v>
      </c>
      <c r="X552" s="71">
        <f t="shared" si="414"/>
        <v>3.263822353302241</v>
      </c>
      <c r="Y552" s="70">
        <f t="shared" si="415"/>
        <v>0</v>
      </c>
      <c r="Z552" s="66">
        <f t="shared" si="416"/>
        <v>0</v>
      </c>
      <c r="AA552" s="71">
        <f t="shared" si="417"/>
        <v>0</v>
      </c>
      <c r="AB552" s="98">
        <f>SUMIF(BN552:BU552,"VERDADEIRO",BN$3:$BU551)</f>
        <v>0</v>
      </c>
      <c r="AC552" s="97">
        <f t="shared" si="384"/>
        <v>549</v>
      </c>
      <c r="AD552">
        <f>RTD("tryd.rtdserver",,"COT",B552,"ULT")</f>
        <v>28.08</v>
      </c>
      <c r="AE552">
        <f>RTD("tryd.rtdserver",,"COT",C552,"ULT")</f>
        <v>19.75</v>
      </c>
      <c r="AF552">
        <f>VLOOKUP($AC552,LS_Coint_BD!$B$3:$AQ$1079,AF$2)*$AD552+VLOOKUP($AC552,LS_Coint_BD!$B$3:$AQ$1079,AF$2+1)</f>
        <v>0</v>
      </c>
      <c r="AG552">
        <f>VLOOKUP($AC552,LS_Coint_BD!$B$3:$AQ$1079,AG$2)*$AD552+VLOOKUP($AC552,LS_Coint_BD!$B$3:$AQ$1079,AG$2+1)</f>
        <v>18.671415102338891</v>
      </c>
      <c r="AH552">
        <f>VLOOKUP($AC552,LS_Coint_BD!$B$3:$AQ$1079,AH$2)*$AD552+VLOOKUP($AC552,LS_Coint_BD!$B$3:$AQ$1079,AH$2+1)</f>
        <v>18.821999031031133</v>
      </c>
      <c r="AI552">
        <f>VLOOKUP($AC552,LS_Coint_BD!$B$3:$AQ$1079,AI$2)*$AD552+VLOOKUP($AC552,LS_Coint_BD!$B$3:$AQ$1079,AI$2+1)</f>
        <v>18.774802419224343</v>
      </c>
      <c r="AJ552">
        <f>VLOOKUP($AC552,LS_Coint_BD!$B$3:$AQ$1079,AJ$2)*$AD552+VLOOKUP($AC552,LS_Coint_BD!$B$3:$AQ$1079,AJ$2+1)</f>
        <v>0</v>
      </c>
      <c r="AK552">
        <f>VLOOKUP($AC552,LS_Coint_BD!$B$3:$AQ$1079,AK$2)*$AD552+VLOOKUP($AC552,LS_Coint_BD!$B$3:$AQ$1079,AK$2+1)</f>
        <v>18.626154563779913</v>
      </c>
      <c r="AL552">
        <f>VLOOKUP($AC552,LS_Coint_BD!$B$3:$AQ$1079,AL$2)*$AD552+VLOOKUP($AC552,LS_Coint_BD!$B$3:$AQ$1079,AL$2+1)</f>
        <v>18.530965243099541</v>
      </c>
      <c r="AM552">
        <f>VLOOKUP($AC552,LS_Coint_BD!$B$3:$AQ$1079,AM$2)*$AD552+VLOOKUP($AC552,LS_Coint_BD!$B$3:$AQ$1079,AM$2+1)</f>
        <v>0</v>
      </c>
      <c r="AN552">
        <f>VLOOKUP($AC552,LS_Coint_BD!$B$3:$AQ$1079,AN$2)</f>
        <v>0</v>
      </c>
      <c r="AO552">
        <f>VLOOKUP($AC552,LS_Coint_BD!$B$3:$AQ$1079,AO$2)</f>
        <v>0.75747971856129703</v>
      </c>
      <c r="AP552">
        <f>VLOOKUP($AC552,LS_Coint_BD!$B$3:$AQ$1079,AP$2)</f>
        <v>0.84005676126981099</v>
      </c>
      <c r="AQ552">
        <f>VLOOKUP($AC552,LS_Coint_BD!$B$3:$AQ$1079,AQ$2)</f>
        <v>0.89775490581698802</v>
      </c>
      <c r="AR552">
        <f>VLOOKUP($AC552,LS_Coint_BD!$B$3:$AQ$1079,AR$2)</f>
        <v>0</v>
      </c>
      <c r="AS552">
        <f>VLOOKUP($AC552,LS_Coint_BD!$B$3:$AQ$1079,AS$2)</f>
        <v>1.23433753698696</v>
      </c>
      <c r="AT552">
        <f>VLOOKUP($AC552,LS_Coint_BD!$B$3:$AQ$1079,AT$2)</f>
        <v>1.6319111766511201</v>
      </c>
      <c r="AU552">
        <f>VLOOKUP($AC552,LS_Coint_BD!$B$3:$AQ$1079,AU$2)</f>
        <v>0</v>
      </c>
      <c r="AV552">
        <f>VLOOKUP($AC552,LS_Coint_BD!$B$3:$AQ$1079,AV$2)</f>
        <v>0</v>
      </c>
      <c r="AW552">
        <f>VLOOKUP($AC552,LS_Coint_BD!$B$3:$AQ$1079,AW$2)</f>
        <v>-5.0330110449673801E-16</v>
      </c>
      <c r="AX552">
        <f>VLOOKUP($AC552,LS_Coint_BD!$B$3:$AQ$1079,AX$2)</f>
        <v>-5.3290705182007502E-16</v>
      </c>
      <c r="AY552">
        <f>VLOOKUP($AC552,LS_Coint_BD!$B$3:$AQ$1079,AY$2)</f>
        <v>-8.8817841970012504E-16</v>
      </c>
      <c r="AZ552">
        <f>VLOOKUP($AC552,LS_Coint_BD!$B$3:$AQ$1079,AZ$2)</f>
        <v>0</v>
      </c>
      <c r="BA552">
        <f>VLOOKUP($AC552,LS_Coint_BD!$B$3:$AQ$1079,BA$2)</f>
        <v>3.3750779948604799E-16</v>
      </c>
      <c r="BB552">
        <f>VLOOKUP($AC552,LS_Coint_BD!$B$3:$AQ$1079,BB$2)</f>
        <v>1.06581410364015E-15</v>
      </c>
      <c r="BC552">
        <f>VLOOKUP($AC552,LS_Coint_BD!$B$3:$AQ$1079,BC$2)</f>
        <v>0</v>
      </c>
      <c r="BD552">
        <f t="shared" si="385"/>
        <v>0</v>
      </c>
      <c r="BE552">
        <f t="shared" si="386"/>
        <v>1.5149594371225936</v>
      </c>
      <c r="BF552">
        <f t="shared" si="387"/>
        <v>1.6801135225396215</v>
      </c>
      <c r="BG552">
        <f t="shared" si="388"/>
        <v>1.7955098116339752</v>
      </c>
      <c r="BH552">
        <f t="shared" si="389"/>
        <v>0</v>
      </c>
      <c r="BI552">
        <f t="shared" si="390"/>
        <v>2.4686750739739205</v>
      </c>
      <c r="BJ552">
        <f t="shared" si="391"/>
        <v>3.263822353302241</v>
      </c>
      <c r="BK552">
        <f t="shared" si="392"/>
        <v>0</v>
      </c>
      <c r="BL552">
        <f t="shared" si="393"/>
        <v>0</v>
      </c>
      <c r="BN552" s="19" t="b">
        <f t="shared" si="418"/>
        <v>0</v>
      </c>
      <c r="BO552" s="19" t="b">
        <f t="shared" si="419"/>
        <v>0</v>
      </c>
      <c r="BP552" s="19" t="b">
        <f t="shared" si="420"/>
        <v>0</v>
      </c>
      <c r="BQ552" s="19" t="b">
        <f t="shared" si="421"/>
        <v>0</v>
      </c>
      <c r="BR552" s="19" t="b">
        <f t="shared" si="422"/>
        <v>0</v>
      </c>
      <c r="BS552" s="19" t="b">
        <f t="shared" si="423"/>
        <v>0</v>
      </c>
      <c r="BT552" s="19" t="b">
        <f t="shared" si="424"/>
        <v>0</v>
      </c>
      <c r="BU552" s="19" t="b">
        <f t="shared" si="425"/>
        <v>0</v>
      </c>
    </row>
    <row r="553" spans="2:73" x14ac:dyDescent="0.3">
      <c r="B553" s="17" t="str">
        <f>VLOOKUP($AC553,LS_Coint_BD!$B$3:$D$1079,2)</f>
        <v>ITUB4</v>
      </c>
      <c r="C553" s="87" t="str">
        <f>VLOOKUP($AC553,LS_Coint_BD!$B$3:$D$1079,3)</f>
        <v>MULT3</v>
      </c>
      <c r="D553" s="68">
        <f t="shared" si="394"/>
        <v>0</v>
      </c>
      <c r="E553" s="65">
        <f t="shared" si="395"/>
        <v>0</v>
      </c>
      <c r="F553" s="69">
        <f t="shared" si="396"/>
        <v>0</v>
      </c>
      <c r="G553" s="68">
        <f t="shared" si="397"/>
        <v>0</v>
      </c>
      <c r="H553" s="65">
        <f t="shared" si="398"/>
        <v>0</v>
      </c>
      <c r="I553" s="69">
        <f t="shared" si="399"/>
        <v>0</v>
      </c>
      <c r="J553" s="68">
        <f t="shared" si="400"/>
        <v>-0.29206676149730271</v>
      </c>
      <c r="K553" s="65">
        <f t="shared" si="401"/>
        <v>-3.3841107710338831</v>
      </c>
      <c r="L553" s="69">
        <f t="shared" si="402"/>
        <v>-2.2560738473559221</v>
      </c>
      <c r="M553" s="68">
        <f t="shared" si="403"/>
        <v>-0.26454228723206796</v>
      </c>
      <c r="N553" s="65">
        <f t="shared" si="404"/>
        <v>-3.282499485487862</v>
      </c>
      <c r="O553" s="69">
        <f t="shared" si="405"/>
        <v>-2.1883329903252413</v>
      </c>
      <c r="P553" s="68">
        <f t="shared" si="406"/>
        <v>-0.31320972024346716</v>
      </c>
      <c r="Q553" s="65">
        <f t="shared" si="407"/>
        <v>-3.2778943145314168</v>
      </c>
      <c r="R553" s="69">
        <f t="shared" si="408"/>
        <v>-2.1852628763542779</v>
      </c>
      <c r="S553" s="68">
        <f t="shared" si="409"/>
        <v>-0.30524920725869009</v>
      </c>
      <c r="T553" s="65">
        <f t="shared" si="410"/>
        <v>-3.4766163487328088</v>
      </c>
      <c r="U553" s="69">
        <f t="shared" si="411"/>
        <v>-2.3177442324885393</v>
      </c>
      <c r="V553" s="68">
        <f t="shared" si="412"/>
        <v>-0.29140110182341061</v>
      </c>
      <c r="W553" s="65">
        <f t="shared" si="413"/>
        <v>-3.6393972612795871</v>
      </c>
      <c r="X553" s="69">
        <f t="shared" si="414"/>
        <v>-2.426264840853058</v>
      </c>
      <c r="Y553" s="68">
        <f t="shared" si="415"/>
        <v>0</v>
      </c>
      <c r="Z553" s="65">
        <f t="shared" si="416"/>
        <v>0</v>
      </c>
      <c r="AA553" s="69">
        <f t="shared" si="417"/>
        <v>0</v>
      </c>
      <c r="AB553" s="98">
        <f>SUMIF(BN553:BU553,"VERDADEIRO",BN$3:$BU552)</f>
        <v>0</v>
      </c>
      <c r="AC553" s="97">
        <f t="shared" si="384"/>
        <v>550</v>
      </c>
      <c r="AD553">
        <f>RTD("tryd.rtdserver",,"COT",B553,"ULT")</f>
        <v>28.08</v>
      </c>
      <c r="AE553">
        <f>RTD("tryd.rtdserver",,"COT",C553,"ULT")</f>
        <v>21.84</v>
      </c>
      <c r="AF553">
        <f>VLOOKUP($AC553,LS_Coint_BD!$B$3:$AQ$1079,AF$2)*$AD553+VLOOKUP($AC553,LS_Coint_BD!$B$3:$AQ$1079,AF$2+1)</f>
        <v>0</v>
      </c>
      <c r="AG553">
        <f>VLOOKUP($AC553,LS_Coint_BD!$B$3:$AQ$1079,AG$2)*$AD553+VLOOKUP($AC553,LS_Coint_BD!$B$3:$AQ$1079,AG$2+1)</f>
        <v>0</v>
      </c>
      <c r="AH553">
        <f>VLOOKUP($AC553,LS_Coint_BD!$B$3:$AQ$1079,AH$2)*$AD553+VLOOKUP($AC553,LS_Coint_BD!$B$3:$AQ$1079,AH$2+1)</f>
        <v>22.132066761497303</v>
      </c>
      <c r="AI553">
        <f>VLOOKUP($AC553,LS_Coint_BD!$B$3:$AQ$1079,AI$2)*$AD553+VLOOKUP($AC553,LS_Coint_BD!$B$3:$AQ$1079,AI$2+1)</f>
        <v>22.104542287232068</v>
      </c>
      <c r="AJ553">
        <f>VLOOKUP($AC553,LS_Coint_BD!$B$3:$AQ$1079,AJ$2)*$AD553+VLOOKUP($AC553,LS_Coint_BD!$B$3:$AQ$1079,AJ$2+1)</f>
        <v>22.153209720243467</v>
      </c>
      <c r="AK553">
        <f>VLOOKUP($AC553,LS_Coint_BD!$B$3:$AQ$1079,AK$2)*$AD553+VLOOKUP($AC553,LS_Coint_BD!$B$3:$AQ$1079,AK$2+1)</f>
        <v>22.14524920725869</v>
      </c>
      <c r="AL553">
        <f>VLOOKUP($AC553,LS_Coint_BD!$B$3:$AQ$1079,AL$2)*$AD553+VLOOKUP($AC553,LS_Coint_BD!$B$3:$AQ$1079,AL$2+1)</f>
        <v>22.13140110182341</v>
      </c>
      <c r="AM553">
        <f>VLOOKUP($AC553,LS_Coint_BD!$B$3:$AQ$1079,AM$2)*$AD553+VLOOKUP($AC553,LS_Coint_BD!$B$3:$AQ$1079,AM$2+1)</f>
        <v>0</v>
      </c>
      <c r="AN553">
        <f>VLOOKUP($AC553,LS_Coint_BD!$B$3:$AQ$1079,AN$2)</f>
        <v>0</v>
      </c>
      <c r="AO553">
        <f>VLOOKUP($AC553,LS_Coint_BD!$B$3:$AQ$1079,AO$2)</f>
        <v>0</v>
      </c>
      <c r="AP553">
        <f>VLOOKUP($AC553,LS_Coint_BD!$B$3:$AQ$1079,AP$2)</f>
        <v>1.1280369236779599</v>
      </c>
      <c r="AQ553">
        <f>VLOOKUP($AC553,LS_Coint_BD!$B$3:$AQ$1079,AQ$2)</f>
        <v>1.09416649516262</v>
      </c>
      <c r="AR553">
        <f>VLOOKUP($AC553,LS_Coint_BD!$B$3:$AQ$1079,AR$2)</f>
        <v>1.09263143817714</v>
      </c>
      <c r="AS553">
        <f>VLOOKUP($AC553,LS_Coint_BD!$B$3:$AQ$1079,AS$2)</f>
        <v>1.1588721162442699</v>
      </c>
      <c r="AT553">
        <f>VLOOKUP($AC553,LS_Coint_BD!$B$3:$AQ$1079,AT$2)</f>
        <v>1.2131324204265299</v>
      </c>
      <c r="AU553">
        <f>VLOOKUP($AC553,LS_Coint_BD!$B$3:$AQ$1079,AU$2)</f>
        <v>0</v>
      </c>
      <c r="AV553">
        <f>VLOOKUP($AC553,LS_Coint_BD!$B$3:$AQ$1079,AV$2)</f>
        <v>0</v>
      </c>
      <c r="AW553">
        <f>VLOOKUP($AC553,LS_Coint_BD!$B$3:$AQ$1079,AW$2)</f>
        <v>0</v>
      </c>
      <c r="AX553">
        <f>VLOOKUP($AC553,LS_Coint_BD!$B$3:$AQ$1079,AX$2)</f>
        <v>-2.0808751547260102E-15</v>
      </c>
      <c r="AY553">
        <f>VLOOKUP($AC553,LS_Coint_BD!$B$3:$AQ$1079,AY$2)</f>
        <v>-1.1102230246251601E-15</v>
      </c>
      <c r="AZ553">
        <f>VLOOKUP($AC553,LS_Coint_BD!$B$3:$AQ$1079,AZ$2)</f>
        <v>2.2500519965736501E-15</v>
      </c>
      <c r="BA553">
        <f>VLOOKUP($AC553,LS_Coint_BD!$B$3:$AQ$1079,BA$2)</f>
        <v>3.1974423109204502E-16</v>
      </c>
      <c r="BB553">
        <f>VLOOKUP($AC553,LS_Coint_BD!$B$3:$AQ$1079,BB$2)</f>
        <v>1.87324903064026E-15</v>
      </c>
      <c r="BC553">
        <f>VLOOKUP($AC553,LS_Coint_BD!$B$3:$AQ$1079,BC$2)</f>
        <v>0</v>
      </c>
      <c r="BD553">
        <f t="shared" si="385"/>
        <v>0</v>
      </c>
      <c r="BE553">
        <f t="shared" si="386"/>
        <v>0</v>
      </c>
      <c r="BF553">
        <f t="shared" si="387"/>
        <v>-2.2560738473559221</v>
      </c>
      <c r="BG553">
        <f t="shared" si="388"/>
        <v>-2.1883329903252413</v>
      </c>
      <c r="BH553">
        <f t="shared" si="389"/>
        <v>-2.1852628763542779</v>
      </c>
      <c r="BI553">
        <f t="shared" si="390"/>
        <v>-2.3177442324885393</v>
      </c>
      <c r="BJ553">
        <f t="shared" si="391"/>
        <v>-2.426264840853058</v>
      </c>
      <c r="BK553">
        <f t="shared" si="392"/>
        <v>0</v>
      </c>
      <c r="BL553">
        <f t="shared" si="393"/>
        <v>0</v>
      </c>
      <c r="BN553" s="19" t="b">
        <f t="shared" si="418"/>
        <v>0</v>
      </c>
      <c r="BO553" s="19" t="b">
        <f t="shared" si="419"/>
        <v>0</v>
      </c>
      <c r="BP553" s="19" t="b">
        <f t="shared" si="420"/>
        <v>0</v>
      </c>
      <c r="BQ553" s="19" t="b">
        <f t="shared" si="421"/>
        <v>0</v>
      </c>
      <c r="BR553" s="19" t="b">
        <f t="shared" si="422"/>
        <v>0</v>
      </c>
      <c r="BS553" s="19" t="b">
        <f t="shared" si="423"/>
        <v>0</v>
      </c>
      <c r="BT553" s="19" t="b">
        <f t="shared" si="424"/>
        <v>0</v>
      </c>
      <c r="BU553" s="19" t="b">
        <f t="shared" si="425"/>
        <v>0</v>
      </c>
    </row>
    <row r="554" spans="2:73" x14ac:dyDescent="0.3">
      <c r="B554" s="17" t="str">
        <f>VLOOKUP($AC554,LS_Coint_BD!$B$3:$D$1079,2)</f>
        <v>ITUB4</v>
      </c>
      <c r="C554" s="87" t="str">
        <f>VLOOKUP($AC554,LS_Coint_BD!$B$3:$D$1079,3)</f>
        <v>SULA11</v>
      </c>
      <c r="D554" s="70">
        <f t="shared" si="394"/>
        <v>-1.0163363947162267</v>
      </c>
      <c r="E554" s="66">
        <f t="shared" si="395"/>
        <v>-3.3442301461325483</v>
      </c>
      <c r="F554" s="71">
        <f t="shared" si="396"/>
        <v>-2.2294867640883655</v>
      </c>
      <c r="G554" s="70">
        <f t="shared" si="397"/>
        <v>-1.5600475209160649</v>
      </c>
      <c r="H554" s="66">
        <f t="shared" si="398"/>
        <v>-5.9615909047206319</v>
      </c>
      <c r="I554" s="71">
        <f t="shared" si="399"/>
        <v>-3.9743939364804213</v>
      </c>
      <c r="J554" s="70">
        <f t="shared" si="400"/>
        <v>-2.3898358935597983</v>
      </c>
      <c r="K554" s="66">
        <f t="shared" si="401"/>
        <v>-8.4970281424642256</v>
      </c>
      <c r="L554" s="71">
        <f t="shared" si="402"/>
        <v>-5.6646854283094834</v>
      </c>
      <c r="M554" s="70">
        <f t="shared" si="403"/>
        <v>0</v>
      </c>
      <c r="N554" s="66">
        <f t="shared" si="404"/>
        <v>0</v>
      </c>
      <c r="O554" s="71">
        <f t="shared" si="405"/>
        <v>0</v>
      </c>
      <c r="P554" s="70">
        <f t="shared" si="406"/>
        <v>0</v>
      </c>
      <c r="Q554" s="66">
        <f t="shared" si="407"/>
        <v>0</v>
      </c>
      <c r="R554" s="71">
        <f t="shared" si="408"/>
        <v>0</v>
      </c>
      <c r="S554" s="70">
        <f t="shared" si="409"/>
        <v>0</v>
      </c>
      <c r="T554" s="66">
        <f t="shared" si="410"/>
        <v>0</v>
      </c>
      <c r="U554" s="71">
        <f t="shared" si="411"/>
        <v>0</v>
      </c>
      <c r="V554" s="70">
        <f t="shared" si="412"/>
        <v>-2.3996054077990223</v>
      </c>
      <c r="W554" s="66">
        <f t="shared" si="413"/>
        <v>-10.76773004474061</v>
      </c>
      <c r="X554" s="71">
        <f t="shared" si="414"/>
        <v>-7.1784866964937404</v>
      </c>
      <c r="Y554" s="70">
        <f t="shared" si="415"/>
        <v>-3.8443081201894174</v>
      </c>
      <c r="Z554" s="66">
        <f t="shared" si="416"/>
        <v>-12.674913421618857</v>
      </c>
      <c r="AA554" s="71">
        <f t="shared" si="417"/>
        <v>-8.4499422810792382</v>
      </c>
      <c r="AB554" s="98">
        <f>SUMIF(BN554:BU554,"VERDADEIRO",BN$3:$BU553)</f>
        <v>0</v>
      </c>
      <c r="AC554" s="97">
        <f t="shared" si="384"/>
        <v>551</v>
      </c>
      <c r="AD554">
        <f>RTD("tryd.rtdserver",,"COT",B554,"ULT")</f>
        <v>28.08</v>
      </c>
      <c r="AE554">
        <f>RTD("tryd.rtdserver",,"COT",C554,"ULT")</f>
        <v>40.18</v>
      </c>
      <c r="AF554">
        <f>VLOOKUP($AC554,LS_Coint_BD!$B$3:$AQ$1079,AF$2)*$AD554+VLOOKUP($AC554,LS_Coint_BD!$B$3:$AQ$1079,AF$2+1)</f>
        <v>41.196336394716226</v>
      </c>
      <c r="AG554">
        <f>VLOOKUP($AC554,LS_Coint_BD!$B$3:$AQ$1079,AG$2)*$AD554+VLOOKUP($AC554,LS_Coint_BD!$B$3:$AQ$1079,AG$2+1)</f>
        <v>41.740047520916065</v>
      </c>
      <c r="AH554">
        <f>VLOOKUP($AC554,LS_Coint_BD!$B$3:$AQ$1079,AH$2)*$AD554+VLOOKUP($AC554,LS_Coint_BD!$B$3:$AQ$1079,AH$2+1)</f>
        <v>42.569835893559798</v>
      </c>
      <c r="AI554">
        <f>VLOOKUP($AC554,LS_Coint_BD!$B$3:$AQ$1079,AI$2)*$AD554+VLOOKUP($AC554,LS_Coint_BD!$B$3:$AQ$1079,AI$2+1)</f>
        <v>0</v>
      </c>
      <c r="AJ554">
        <f>VLOOKUP($AC554,LS_Coint_BD!$B$3:$AQ$1079,AJ$2)*$AD554+VLOOKUP($AC554,LS_Coint_BD!$B$3:$AQ$1079,AJ$2+1)</f>
        <v>0</v>
      </c>
      <c r="AK554">
        <f>VLOOKUP($AC554,LS_Coint_BD!$B$3:$AQ$1079,AK$2)*$AD554+VLOOKUP($AC554,LS_Coint_BD!$B$3:$AQ$1079,AK$2+1)</f>
        <v>0</v>
      </c>
      <c r="AL554">
        <f>VLOOKUP($AC554,LS_Coint_BD!$B$3:$AQ$1079,AL$2)*$AD554+VLOOKUP($AC554,LS_Coint_BD!$B$3:$AQ$1079,AL$2+1)</f>
        <v>42.579605407799022</v>
      </c>
      <c r="AM554">
        <f>VLOOKUP($AC554,LS_Coint_BD!$B$3:$AQ$1079,AM$2)*$AD554+VLOOKUP($AC554,LS_Coint_BD!$B$3:$AQ$1079,AM$2+1)</f>
        <v>44.024308120189417</v>
      </c>
      <c r="AN554">
        <f>VLOOKUP($AC554,LS_Coint_BD!$B$3:$AQ$1079,AN$2)</f>
        <v>1.1147433820441801</v>
      </c>
      <c r="AO554">
        <f>VLOOKUP($AC554,LS_Coint_BD!$B$3:$AQ$1079,AO$2)</f>
        <v>1.98719696824021</v>
      </c>
      <c r="AP554">
        <f>VLOOKUP($AC554,LS_Coint_BD!$B$3:$AQ$1079,AP$2)</f>
        <v>2.8323427141547399</v>
      </c>
      <c r="AQ554">
        <f>VLOOKUP($AC554,LS_Coint_BD!$B$3:$AQ$1079,AQ$2)</f>
        <v>0</v>
      </c>
      <c r="AR554">
        <f>VLOOKUP($AC554,LS_Coint_BD!$B$3:$AQ$1079,AR$2)</f>
        <v>0</v>
      </c>
      <c r="AS554">
        <f>VLOOKUP($AC554,LS_Coint_BD!$B$3:$AQ$1079,AS$2)</f>
        <v>0</v>
      </c>
      <c r="AT554">
        <f>VLOOKUP($AC554,LS_Coint_BD!$B$3:$AQ$1079,AT$2)</f>
        <v>3.5892433482468702</v>
      </c>
      <c r="AU554">
        <f>VLOOKUP($AC554,LS_Coint_BD!$B$3:$AQ$1079,AU$2)</f>
        <v>4.22497114053962</v>
      </c>
      <c r="AV554">
        <f>VLOOKUP($AC554,LS_Coint_BD!$B$3:$AQ$1079,AV$2)</f>
        <v>-5.4001247917767599E-15</v>
      </c>
      <c r="AW554">
        <f>VLOOKUP($AC554,LS_Coint_BD!$B$3:$AQ$1079,AW$2)</f>
        <v>-1.4210854715202001E-15</v>
      </c>
      <c r="AX554">
        <f>VLOOKUP($AC554,LS_Coint_BD!$B$3:$AQ$1079,AX$2)</f>
        <v>-3.45120757369191E-15</v>
      </c>
      <c r="AY554">
        <f>VLOOKUP($AC554,LS_Coint_BD!$B$3:$AQ$1079,AY$2)</f>
        <v>0</v>
      </c>
      <c r="AZ554">
        <f>VLOOKUP($AC554,LS_Coint_BD!$B$3:$AQ$1079,AZ$2)</f>
        <v>0</v>
      </c>
      <c r="BA554">
        <f>VLOOKUP($AC554,LS_Coint_BD!$B$3:$AQ$1079,BA$2)</f>
        <v>0</v>
      </c>
      <c r="BB554">
        <f>VLOOKUP($AC554,LS_Coint_BD!$B$3:$AQ$1079,BB$2)</f>
        <v>1.9378438248002699E-16</v>
      </c>
      <c r="BC554">
        <f>VLOOKUP($AC554,LS_Coint_BD!$B$3:$AQ$1079,BC$2)</f>
        <v>1.36424205265939E-15</v>
      </c>
      <c r="BD554">
        <f t="shared" si="385"/>
        <v>-2.2294867640883655</v>
      </c>
      <c r="BE554">
        <f t="shared" si="386"/>
        <v>-3.9743939364804213</v>
      </c>
      <c r="BF554">
        <f t="shared" si="387"/>
        <v>-5.6646854283094834</v>
      </c>
      <c r="BG554">
        <f t="shared" si="388"/>
        <v>0</v>
      </c>
      <c r="BH554">
        <f t="shared" si="389"/>
        <v>0</v>
      </c>
      <c r="BI554">
        <f t="shared" si="390"/>
        <v>0</v>
      </c>
      <c r="BJ554">
        <f t="shared" si="391"/>
        <v>-7.1784866964937404</v>
      </c>
      <c r="BK554">
        <f t="shared" si="392"/>
        <v>-8.4499422810792382</v>
      </c>
      <c r="BL554">
        <f t="shared" si="393"/>
        <v>-2.2294867640883549</v>
      </c>
      <c r="BN554" s="19" t="b">
        <f t="shared" si="418"/>
        <v>0</v>
      </c>
      <c r="BO554" s="19" t="b">
        <f t="shared" si="419"/>
        <v>0</v>
      </c>
      <c r="BP554" s="19" t="b">
        <f t="shared" si="420"/>
        <v>0</v>
      </c>
      <c r="BQ554" s="19" t="b">
        <f t="shared" si="421"/>
        <v>0</v>
      </c>
      <c r="BR554" s="19" t="b">
        <f t="shared" si="422"/>
        <v>0</v>
      </c>
      <c r="BS554" s="19" t="b">
        <f t="shared" si="423"/>
        <v>0</v>
      </c>
      <c r="BT554" s="19" t="b">
        <f t="shared" si="424"/>
        <v>0</v>
      </c>
      <c r="BU554" s="19" t="b">
        <f t="shared" si="425"/>
        <v>0</v>
      </c>
    </row>
    <row r="555" spans="2:73" x14ac:dyDescent="0.3">
      <c r="B555" s="17" t="str">
        <f>VLOOKUP($AC555,LS_Coint_BD!$B$3:$D$1079,2)</f>
        <v>JBSS3</v>
      </c>
      <c r="C555" s="87" t="str">
        <f>VLOOKUP($AC555,LS_Coint_BD!$B$3:$D$1079,3)</f>
        <v>BRDT3</v>
      </c>
      <c r="D555" s="68">
        <f t="shared" si="394"/>
        <v>-0.1075302673462879</v>
      </c>
      <c r="E555" s="65">
        <f t="shared" si="395"/>
        <v>-2.3001420956520122</v>
      </c>
      <c r="F555" s="69">
        <f t="shared" si="396"/>
        <v>-1.5334280637680082</v>
      </c>
      <c r="G555" s="68">
        <f t="shared" si="397"/>
        <v>3.5865107027934329E-2</v>
      </c>
      <c r="H555" s="65">
        <f t="shared" si="398"/>
        <v>2.2897121647201368</v>
      </c>
      <c r="I555" s="69">
        <f t="shared" si="399"/>
        <v>1.5264747764800912</v>
      </c>
      <c r="J555" s="68">
        <f t="shared" si="400"/>
        <v>-2.8718632933685484E-2</v>
      </c>
      <c r="K555" s="65">
        <f t="shared" si="401"/>
        <v>-2.4043913939540209</v>
      </c>
      <c r="L555" s="69">
        <f t="shared" si="402"/>
        <v>-1.6029275959693474</v>
      </c>
      <c r="M555" s="68">
        <f t="shared" si="403"/>
        <v>-4.5390271547944394E-2</v>
      </c>
      <c r="N555" s="65">
        <f t="shared" si="404"/>
        <v>-2.2886513989553334</v>
      </c>
      <c r="O555" s="69">
        <f t="shared" si="405"/>
        <v>-1.5257675993035555</v>
      </c>
      <c r="P555" s="68">
        <f t="shared" si="406"/>
        <v>1.230196045328924E-2</v>
      </c>
      <c r="Q555" s="65">
        <f t="shared" si="407"/>
        <v>2.6907924038403412</v>
      </c>
      <c r="R555" s="69">
        <f t="shared" si="408"/>
        <v>1.7938616025602274</v>
      </c>
      <c r="S555" s="68">
        <f t="shared" si="409"/>
        <v>0.6548300671842604</v>
      </c>
      <c r="T555" s="65">
        <f t="shared" si="410"/>
        <v>4.1395869155625311</v>
      </c>
      <c r="U555" s="69">
        <f t="shared" si="411"/>
        <v>2.7597246103750206</v>
      </c>
      <c r="V555" s="68">
        <f t="shared" si="412"/>
        <v>-4.7167211387343144E-2</v>
      </c>
      <c r="W555" s="65">
        <f t="shared" si="413"/>
        <v>-5.5195426930201803</v>
      </c>
      <c r="X555" s="69">
        <f t="shared" si="414"/>
        <v>-3.6796951286801201</v>
      </c>
      <c r="Y555" s="68">
        <f t="shared" si="415"/>
        <v>-1.4400418836340911</v>
      </c>
      <c r="Z555" s="65">
        <f t="shared" si="416"/>
        <v>-6.7848952716537569</v>
      </c>
      <c r="AA555" s="69">
        <f t="shared" si="417"/>
        <v>-4.523263514435838</v>
      </c>
      <c r="AB555" s="98">
        <f>SUMIF(BN555:BU555,"VERDADEIRO",BN$3:$BU554)</f>
        <v>0</v>
      </c>
      <c r="AC555" s="97">
        <f t="shared" si="384"/>
        <v>552</v>
      </c>
      <c r="AD555">
        <f>RTD("tryd.rtdserver",,"COT",B555,"ULT")</f>
        <v>25.15</v>
      </c>
      <c r="AE555">
        <f>RTD("tryd.rtdserver",,"COT",C555,"ULT")</f>
        <v>22.48</v>
      </c>
      <c r="AF555">
        <f>VLOOKUP($AC555,LS_Coint_BD!$B$3:$AQ$1079,AF$2)*$AD555+VLOOKUP($AC555,LS_Coint_BD!$B$3:$AQ$1079,AF$2+1)</f>
        <v>22.587530267346288</v>
      </c>
      <c r="AG555">
        <f>VLOOKUP($AC555,LS_Coint_BD!$B$3:$AQ$1079,AG$2)*$AD555+VLOOKUP($AC555,LS_Coint_BD!$B$3:$AQ$1079,AG$2+1)</f>
        <v>22.444134892972066</v>
      </c>
      <c r="AH555">
        <f>VLOOKUP($AC555,LS_Coint_BD!$B$3:$AQ$1079,AH$2)*$AD555+VLOOKUP($AC555,LS_Coint_BD!$B$3:$AQ$1079,AH$2+1)</f>
        <v>22.508718632933686</v>
      </c>
      <c r="AI555">
        <f>VLOOKUP($AC555,LS_Coint_BD!$B$3:$AQ$1079,AI$2)*$AD555+VLOOKUP($AC555,LS_Coint_BD!$B$3:$AQ$1079,AI$2+1)</f>
        <v>22.525390271547945</v>
      </c>
      <c r="AJ555">
        <f>VLOOKUP($AC555,LS_Coint_BD!$B$3:$AQ$1079,AJ$2)*$AD555+VLOOKUP($AC555,LS_Coint_BD!$B$3:$AQ$1079,AJ$2+1)</f>
        <v>22.467698039546711</v>
      </c>
      <c r="AK555">
        <f>VLOOKUP($AC555,LS_Coint_BD!$B$3:$AQ$1079,AK$2)*$AD555+VLOOKUP($AC555,LS_Coint_BD!$B$3:$AQ$1079,AK$2+1)</f>
        <v>21.82516993281574</v>
      </c>
      <c r="AL555">
        <f>VLOOKUP($AC555,LS_Coint_BD!$B$3:$AQ$1079,AL$2)*$AD555+VLOOKUP($AC555,LS_Coint_BD!$B$3:$AQ$1079,AL$2+1)</f>
        <v>22.527167211387344</v>
      </c>
      <c r="AM555">
        <f>VLOOKUP($AC555,LS_Coint_BD!$B$3:$AQ$1079,AM$2)*$AD555+VLOOKUP($AC555,LS_Coint_BD!$B$3:$AQ$1079,AM$2+1)</f>
        <v>23.920041883634092</v>
      </c>
      <c r="AN555">
        <f>VLOOKUP($AC555,LS_Coint_BD!$B$3:$AQ$1079,AN$2)</f>
        <v>0.766714031884004</v>
      </c>
      <c r="AO555">
        <f>VLOOKUP($AC555,LS_Coint_BD!$B$3:$AQ$1079,AO$2)</f>
        <v>0.76323738824004395</v>
      </c>
      <c r="AP555">
        <f>VLOOKUP($AC555,LS_Coint_BD!$B$3:$AQ$1079,AP$2)</f>
        <v>0.80146379798467404</v>
      </c>
      <c r="AQ555">
        <f>VLOOKUP($AC555,LS_Coint_BD!$B$3:$AQ$1079,AQ$2)</f>
        <v>0.76288379965177699</v>
      </c>
      <c r="AR555">
        <f>VLOOKUP($AC555,LS_Coint_BD!$B$3:$AQ$1079,AR$2)</f>
        <v>0.89693080128011404</v>
      </c>
      <c r="AS555">
        <f>VLOOKUP($AC555,LS_Coint_BD!$B$3:$AQ$1079,AS$2)</f>
        <v>1.3798623051875101</v>
      </c>
      <c r="AT555">
        <f>VLOOKUP($AC555,LS_Coint_BD!$B$3:$AQ$1079,AT$2)</f>
        <v>1.83984756434006</v>
      </c>
      <c r="AU555">
        <f>VLOOKUP($AC555,LS_Coint_BD!$B$3:$AQ$1079,AU$2)</f>
        <v>2.2616317572179199</v>
      </c>
      <c r="AV555">
        <f>VLOOKUP($AC555,LS_Coint_BD!$B$3:$AQ$1079,AV$2)</f>
        <v>-2.8421709430403998E-16</v>
      </c>
      <c r="AW555">
        <f>VLOOKUP($AC555,LS_Coint_BD!$B$3:$AQ$1079,AW$2)</f>
        <v>3.28626015289046E-15</v>
      </c>
      <c r="AX555">
        <f>VLOOKUP($AC555,LS_Coint_BD!$B$3:$AQ$1079,AX$2)</f>
        <v>6.8516620948295398E-16</v>
      </c>
      <c r="AY555">
        <f>VLOOKUP($AC555,LS_Coint_BD!$B$3:$AQ$1079,AY$2)</f>
        <v>-1.64313007644523E-15</v>
      </c>
      <c r="AZ555">
        <f>VLOOKUP($AC555,LS_Coint_BD!$B$3:$AQ$1079,AZ$2)</f>
        <v>-5.9211894646675002E-16</v>
      </c>
      <c r="BA555">
        <f>VLOOKUP($AC555,LS_Coint_BD!$B$3:$AQ$1079,BA$2)</f>
        <v>5.6843418860807996E-16</v>
      </c>
      <c r="BB555">
        <f>VLOOKUP($AC555,LS_Coint_BD!$B$3:$AQ$1079,BB$2)</f>
        <v>1.2918958832001801E-16</v>
      </c>
      <c r="BC555">
        <f>VLOOKUP($AC555,LS_Coint_BD!$B$3:$AQ$1079,BC$2)</f>
        <v>1.5916157281026199E-15</v>
      </c>
      <c r="BD555">
        <f t="shared" si="385"/>
        <v>-1.5334280637680082</v>
      </c>
      <c r="BE555">
        <f t="shared" si="386"/>
        <v>1.5264747764800912</v>
      </c>
      <c r="BF555">
        <f t="shared" si="387"/>
        <v>-1.6029275959693474</v>
      </c>
      <c r="BG555">
        <f t="shared" si="388"/>
        <v>-1.5257675993035555</v>
      </c>
      <c r="BH555">
        <f t="shared" si="389"/>
        <v>1.7938616025602274</v>
      </c>
      <c r="BI555">
        <f t="shared" si="390"/>
        <v>2.7597246103750206</v>
      </c>
      <c r="BJ555">
        <f t="shared" si="391"/>
        <v>-3.6796951286801201</v>
      </c>
      <c r="BK555">
        <f t="shared" si="392"/>
        <v>-4.523263514435838</v>
      </c>
      <c r="BL555">
        <f t="shared" si="393"/>
        <v>-1.5334280637680076</v>
      </c>
      <c r="BN555" s="19" t="b">
        <f t="shared" si="418"/>
        <v>0</v>
      </c>
      <c r="BO555" s="19" t="b">
        <f t="shared" si="419"/>
        <v>0</v>
      </c>
      <c r="BP555" s="19" t="b">
        <f t="shared" si="420"/>
        <v>0</v>
      </c>
      <c r="BQ555" s="19" t="b">
        <f t="shared" si="421"/>
        <v>0</v>
      </c>
      <c r="BR555" s="19" t="b">
        <f t="shared" si="422"/>
        <v>0</v>
      </c>
      <c r="BS555" s="19" t="b">
        <f t="shared" si="423"/>
        <v>0</v>
      </c>
      <c r="BT555" s="19" t="b">
        <f t="shared" si="424"/>
        <v>0</v>
      </c>
      <c r="BU555" s="19" t="b">
        <f t="shared" si="425"/>
        <v>0</v>
      </c>
    </row>
    <row r="556" spans="2:73" x14ac:dyDescent="0.3">
      <c r="B556" s="17" t="str">
        <f>VLOOKUP($AC556,LS_Coint_BD!$B$3:$D$1079,2)</f>
        <v>JBSS3</v>
      </c>
      <c r="C556" s="87" t="str">
        <f>VLOOKUP($AC556,LS_Coint_BD!$B$3:$D$1079,3)</f>
        <v>EGIE3</v>
      </c>
      <c r="D556" s="70">
        <f t="shared" si="394"/>
        <v>0.67872152038081168</v>
      </c>
      <c r="E556" s="66">
        <f t="shared" si="395"/>
        <v>3.4680716015941533</v>
      </c>
      <c r="F556" s="71">
        <f t="shared" si="396"/>
        <v>2.3120477343961023</v>
      </c>
      <c r="G556" s="70">
        <f t="shared" si="397"/>
        <v>0.90579451785325915</v>
      </c>
      <c r="H556" s="66">
        <f t="shared" si="398"/>
        <v>3.4900200041143496</v>
      </c>
      <c r="I556" s="71">
        <f t="shared" si="399"/>
        <v>2.3266800027428998</v>
      </c>
      <c r="J556" s="70">
        <f t="shared" si="400"/>
        <v>0.85925685634764903</v>
      </c>
      <c r="K556" s="66">
        <f t="shared" si="401"/>
        <v>3.610403933738461</v>
      </c>
      <c r="L556" s="71">
        <f t="shared" si="402"/>
        <v>2.4069359558256407</v>
      </c>
      <c r="M556" s="70">
        <f t="shared" si="403"/>
        <v>0.86512917605887907</v>
      </c>
      <c r="N556" s="66">
        <f t="shared" si="404"/>
        <v>3.4669503538358128</v>
      </c>
      <c r="O556" s="71">
        <f t="shared" si="405"/>
        <v>2.3113002358905419</v>
      </c>
      <c r="P556" s="70">
        <f t="shared" si="406"/>
        <v>0.85842374538659527</v>
      </c>
      <c r="Q556" s="66">
        <f t="shared" si="407"/>
        <v>3.9590953408955354</v>
      </c>
      <c r="R556" s="71">
        <f t="shared" si="408"/>
        <v>2.6393968939303569</v>
      </c>
      <c r="S556" s="70">
        <f t="shared" si="409"/>
        <v>0</v>
      </c>
      <c r="T556" s="66">
        <f t="shared" si="410"/>
        <v>0</v>
      </c>
      <c r="U556" s="71">
        <f t="shared" si="411"/>
        <v>0</v>
      </c>
      <c r="V556" s="70">
        <f t="shared" si="412"/>
        <v>1.6403789692055639</v>
      </c>
      <c r="W556" s="66">
        <f t="shared" si="413"/>
        <v>6.685433706426684</v>
      </c>
      <c r="X556" s="71">
        <f t="shared" si="414"/>
        <v>4.4569558042844557</v>
      </c>
      <c r="Y556" s="70">
        <f t="shared" si="415"/>
        <v>0.63497114193869209</v>
      </c>
      <c r="Z556" s="66">
        <f t="shared" si="416"/>
        <v>7.3777124899349964</v>
      </c>
      <c r="AA556" s="71">
        <f t="shared" si="417"/>
        <v>4.9184749932899976</v>
      </c>
      <c r="AB556" s="98">
        <f>SUMIF(BN556:BU556,"VERDADEIRO",BN$3:$BU555)</f>
        <v>0</v>
      </c>
      <c r="AC556" s="97">
        <f t="shared" si="384"/>
        <v>553</v>
      </c>
      <c r="AD556">
        <f>RTD("tryd.rtdserver",,"COT",B556,"ULT")</f>
        <v>25.15</v>
      </c>
      <c r="AE556">
        <f>RTD("tryd.rtdserver",,"COT",C556,"ULT")</f>
        <v>45.12</v>
      </c>
      <c r="AF556">
        <f>VLOOKUP($AC556,LS_Coint_BD!$B$3:$AQ$1079,AF$2)*$AD556+VLOOKUP($AC556,LS_Coint_BD!$B$3:$AQ$1079,AF$2+1)</f>
        <v>44.441278479619186</v>
      </c>
      <c r="AG556">
        <f>VLOOKUP($AC556,LS_Coint_BD!$B$3:$AQ$1079,AG$2)*$AD556+VLOOKUP($AC556,LS_Coint_BD!$B$3:$AQ$1079,AG$2+1)</f>
        <v>44.214205482146738</v>
      </c>
      <c r="AH556">
        <f>VLOOKUP($AC556,LS_Coint_BD!$B$3:$AQ$1079,AH$2)*$AD556+VLOOKUP($AC556,LS_Coint_BD!$B$3:$AQ$1079,AH$2+1)</f>
        <v>44.260743143652348</v>
      </c>
      <c r="AI556">
        <f>VLOOKUP($AC556,LS_Coint_BD!$B$3:$AQ$1079,AI$2)*$AD556+VLOOKUP($AC556,LS_Coint_BD!$B$3:$AQ$1079,AI$2+1)</f>
        <v>44.254870823941118</v>
      </c>
      <c r="AJ556">
        <f>VLOOKUP($AC556,LS_Coint_BD!$B$3:$AQ$1079,AJ$2)*$AD556+VLOOKUP($AC556,LS_Coint_BD!$B$3:$AQ$1079,AJ$2+1)</f>
        <v>44.261576254613402</v>
      </c>
      <c r="AK556">
        <f>VLOOKUP($AC556,LS_Coint_BD!$B$3:$AQ$1079,AK$2)*$AD556+VLOOKUP($AC556,LS_Coint_BD!$B$3:$AQ$1079,AK$2+1)</f>
        <v>0</v>
      </c>
      <c r="AL556">
        <f>VLOOKUP($AC556,LS_Coint_BD!$B$3:$AQ$1079,AL$2)*$AD556+VLOOKUP($AC556,LS_Coint_BD!$B$3:$AQ$1079,AL$2+1)</f>
        <v>43.479621030794434</v>
      </c>
      <c r="AM556">
        <f>VLOOKUP($AC556,LS_Coint_BD!$B$3:$AQ$1079,AM$2)*$AD556+VLOOKUP($AC556,LS_Coint_BD!$B$3:$AQ$1079,AM$2+1)</f>
        <v>44.485028858061305</v>
      </c>
      <c r="AN556">
        <f>VLOOKUP($AC556,LS_Coint_BD!$B$3:$AQ$1079,AN$2)</f>
        <v>1.1560238671980501</v>
      </c>
      <c r="AO556">
        <f>VLOOKUP($AC556,LS_Coint_BD!$B$3:$AQ$1079,AO$2)</f>
        <v>1.1633400013714501</v>
      </c>
      <c r="AP556">
        <f>VLOOKUP($AC556,LS_Coint_BD!$B$3:$AQ$1079,AP$2)</f>
        <v>1.2034679779128199</v>
      </c>
      <c r="AQ556">
        <f>VLOOKUP($AC556,LS_Coint_BD!$B$3:$AQ$1079,AQ$2)</f>
        <v>1.1556501179452701</v>
      </c>
      <c r="AR556">
        <f>VLOOKUP($AC556,LS_Coint_BD!$B$3:$AQ$1079,AR$2)</f>
        <v>1.31969844696518</v>
      </c>
      <c r="AS556">
        <f>VLOOKUP($AC556,LS_Coint_BD!$B$3:$AQ$1079,AS$2)</f>
        <v>0</v>
      </c>
      <c r="AT556">
        <f>VLOOKUP($AC556,LS_Coint_BD!$B$3:$AQ$1079,AT$2)</f>
        <v>2.2284779021422301</v>
      </c>
      <c r="AU556">
        <f>VLOOKUP($AC556,LS_Coint_BD!$B$3:$AQ$1079,AU$2)</f>
        <v>2.4592374966450001</v>
      </c>
      <c r="AV556">
        <f>VLOOKUP($AC556,LS_Coint_BD!$B$3:$AQ$1079,AV$2)</f>
        <v>2.41584530158434E-15</v>
      </c>
      <c r="AW556">
        <f>VLOOKUP($AC556,LS_Coint_BD!$B$3:$AQ$1079,AW$2)</f>
        <v>-4.7369515717340002E-16</v>
      </c>
      <c r="AX556">
        <f>VLOOKUP($AC556,LS_Coint_BD!$B$3:$AQ$1079,AX$2)</f>
        <v>7.1054273576010003E-16</v>
      </c>
      <c r="AY556">
        <f>VLOOKUP($AC556,LS_Coint_BD!$B$3:$AQ$1079,AY$2)</f>
        <v>1.73194791841524E-15</v>
      </c>
      <c r="AZ556">
        <f>VLOOKUP($AC556,LS_Coint_BD!$B$3:$AQ$1079,AZ$2)</f>
        <v>-3.1974423109204501E-15</v>
      </c>
      <c r="BA556">
        <f>VLOOKUP($AC556,LS_Coint_BD!$B$3:$AQ$1079,BA$2)</f>
        <v>0</v>
      </c>
      <c r="BB556">
        <f>VLOOKUP($AC556,LS_Coint_BD!$B$3:$AQ$1079,BB$2)</f>
        <v>-4.4570407970406303E-15</v>
      </c>
      <c r="BC556">
        <f>VLOOKUP($AC556,LS_Coint_BD!$B$3:$AQ$1079,BC$2)</f>
        <v>-3.09796632791404E-15</v>
      </c>
      <c r="BD556">
        <f t="shared" si="385"/>
        <v>2.3120477343961023</v>
      </c>
      <c r="BE556">
        <f t="shared" si="386"/>
        <v>2.3266800027428998</v>
      </c>
      <c r="BF556">
        <f t="shared" si="387"/>
        <v>2.4069359558256407</v>
      </c>
      <c r="BG556">
        <f t="shared" si="388"/>
        <v>2.3113002358905419</v>
      </c>
      <c r="BH556">
        <f t="shared" si="389"/>
        <v>2.6393968939303569</v>
      </c>
      <c r="BI556">
        <f t="shared" si="390"/>
        <v>0</v>
      </c>
      <c r="BJ556">
        <f t="shared" si="391"/>
        <v>4.4569558042844557</v>
      </c>
      <c r="BK556">
        <f t="shared" si="392"/>
        <v>4.9184749932899976</v>
      </c>
      <c r="BL556">
        <f t="shared" si="393"/>
        <v>2.3120477343961072</v>
      </c>
      <c r="BN556" s="19" t="b">
        <f t="shared" si="418"/>
        <v>0</v>
      </c>
      <c r="BO556" s="19" t="b">
        <f t="shared" si="419"/>
        <v>0</v>
      </c>
      <c r="BP556" s="19" t="b">
        <f t="shared" si="420"/>
        <v>0</v>
      </c>
      <c r="BQ556" s="19" t="b">
        <f t="shared" si="421"/>
        <v>0</v>
      </c>
      <c r="BR556" s="19" t="b">
        <f t="shared" si="422"/>
        <v>0</v>
      </c>
      <c r="BS556" s="19" t="b">
        <f t="shared" si="423"/>
        <v>0</v>
      </c>
      <c r="BT556" s="19" t="b">
        <f t="shared" si="424"/>
        <v>0</v>
      </c>
      <c r="BU556" s="19" t="b">
        <f t="shared" si="425"/>
        <v>0</v>
      </c>
    </row>
    <row r="557" spans="2:73" x14ac:dyDescent="0.3">
      <c r="B557" s="17" t="str">
        <f>VLOOKUP($AC557,LS_Coint_BD!$B$3:$D$1079,2)</f>
        <v>JBSS3</v>
      </c>
      <c r="C557" s="87" t="str">
        <f>VLOOKUP($AC557,LS_Coint_BD!$B$3:$D$1079,3)</f>
        <v>HYPE3</v>
      </c>
      <c r="D557" s="68">
        <f t="shared" si="394"/>
        <v>-1.2074506315435158</v>
      </c>
      <c r="E557" s="65">
        <f t="shared" si="395"/>
        <v>-3.4581565198688153</v>
      </c>
      <c r="F557" s="69">
        <f t="shared" si="396"/>
        <v>-2.3054376799125436</v>
      </c>
      <c r="G557" s="68">
        <f t="shared" si="397"/>
        <v>-1.0089730888358019</v>
      </c>
      <c r="H557" s="65">
        <f t="shared" si="398"/>
        <v>-3.553486113244019</v>
      </c>
      <c r="I557" s="69">
        <f t="shared" si="399"/>
        <v>-2.3689907421626795</v>
      </c>
      <c r="J557" s="68">
        <f t="shared" si="400"/>
        <v>0</v>
      </c>
      <c r="K557" s="65">
        <f t="shared" si="401"/>
        <v>0</v>
      </c>
      <c r="L557" s="69">
        <f t="shared" si="402"/>
        <v>0</v>
      </c>
      <c r="M557" s="68">
        <f t="shared" si="403"/>
        <v>-1.1201945397473523</v>
      </c>
      <c r="N557" s="65">
        <f t="shared" si="404"/>
        <v>-4.6448447078715898</v>
      </c>
      <c r="O557" s="69">
        <f t="shared" si="405"/>
        <v>-3.0965631385810601</v>
      </c>
      <c r="P557" s="68">
        <f t="shared" si="406"/>
        <v>-1.1402713812754897</v>
      </c>
      <c r="Q557" s="65">
        <f t="shared" si="407"/>
        <v>-5.0645210039292916</v>
      </c>
      <c r="R557" s="69">
        <f t="shared" si="408"/>
        <v>-3.3763473359528611</v>
      </c>
      <c r="S557" s="68">
        <f t="shared" si="409"/>
        <v>-0.13251363274643779</v>
      </c>
      <c r="T557" s="65">
        <f t="shared" si="410"/>
        <v>-6.1063266494569799</v>
      </c>
      <c r="U557" s="69">
        <f t="shared" si="411"/>
        <v>-4.0708844329713196</v>
      </c>
      <c r="V557" s="68">
        <f t="shared" si="412"/>
        <v>0</v>
      </c>
      <c r="W557" s="65">
        <f t="shared" si="413"/>
        <v>0</v>
      </c>
      <c r="X557" s="69">
        <f t="shared" si="414"/>
        <v>0</v>
      </c>
      <c r="Y557" s="68">
        <f t="shared" si="415"/>
        <v>-0.83114622788453829</v>
      </c>
      <c r="Z557" s="65">
        <f t="shared" si="416"/>
        <v>-7.0424629481468735</v>
      </c>
      <c r="AA557" s="69">
        <f t="shared" si="417"/>
        <v>-4.6949752987645823</v>
      </c>
      <c r="AB557" s="98">
        <f>SUMIF(BN557:BU557,"VERDADEIRO",BN$3:$BU556)</f>
        <v>0</v>
      </c>
      <c r="AC557" s="97">
        <f t="shared" si="384"/>
        <v>554</v>
      </c>
      <c r="AD557">
        <f>RTD("tryd.rtdserver",,"COT",B557,"ULT")</f>
        <v>25.15</v>
      </c>
      <c r="AE557">
        <f>RTD("tryd.rtdserver",,"COT",C557,"ULT")</f>
        <v>33</v>
      </c>
      <c r="AF557">
        <f>VLOOKUP($AC557,LS_Coint_BD!$B$3:$AQ$1079,AF$2)*$AD557+VLOOKUP($AC557,LS_Coint_BD!$B$3:$AQ$1079,AF$2+1)</f>
        <v>34.207450631543516</v>
      </c>
      <c r="AG557">
        <f>VLOOKUP($AC557,LS_Coint_BD!$B$3:$AQ$1079,AG$2)*$AD557+VLOOKUP($AC557,LS_Coint_BD!$B$3:$AQ$1079,AG$2+1)</f>
        <v>34.008973088835802</v>
      </c>
      <c r="AH557">
        <f>VLOOKUP($AC557,LS_Coint_BD!$B$3:$AQ$1079,AH$2)*$AD557+VLOOKUP($AC557,LS_Coint_BD!$B$3:$AQ$1079,AH$2+1)</f>
        <v>0</v>
      </c>
      <c r="AI557">
        <f>VLOOKUP($AC557,LS_Coint_BD!$B$3:$AQ$1079,AI$2)*$AD557+VLOOKUP($AC557,LS_Coint_BD!$B$3:$AQ$1079,AI$2+1)</f>
        <v>34.120194539747352</v>
      </c>
      <c r="AJ557">
        <f>VLOOKUP($AC557,LS_Coint_BD!$B$3:$AQ$1079,AJ$2)*$AD557+VLOOKUP($AC557,LS_Coint_BD!$B$3:$AQ$1079,AJ$2+1)</f>
        <v>34.14027138127549</v>
      </c>
      <c r="AK557">
        <f>VLOOKUP($AC557,LS_Coint_BD!$B$3:$AQ$1079,AK$2)*$AD557+VLOOKUP($AC557,LS_Coint_BD!$B$3:$AQ$1079,AK$2+1)</f>
        <v>33.132513632746438</v>
      </c>
      <c r="AL557">
        <f>VLOOKUP($AC557,LS_Coint_BD!$B$3:$AQ$1079,AL$2)*$AD557+VLOOKUP($AC557,LS_Coint_BD!$B$3:$AQ$1079,AL$2+1)</f>
        <v>0</v>
      </c>
      <c r="AM557">
        <f>VLOOKUP($AC557,LS_Coint_BD!$B$3:$AQ$1079,AM$2)*$AD557+VLOOKUP($AC557,LS_Coint_BD!$B$3:$AQ$1079,AM$2+1)</f>
        <v>33.831146227884538</v>
      </c>
      <c r="AN557">
        <f>VLOOKUP($AC557,LS_Coint_BD!$B$3:$AQ$1079,AN$2)</f>
        <v>1.15271883995627</v>
      </c>
      <c r="AO557">
        <f>VLOOKUP($AC557,LS_Coint_BD!$B$3:$AQ$1079,AO$2)</f>
        <v>1.18449537108134</v>
      </c>
      <c r="AP557">
        <f>VLOOKUP($AC557,LS_Coint_BD!$B$3:$AQ$1079,AP$2)</f>
        <v>0</v>
      </c>
      <c r="AQ557">
        <f>VLOOKUP($AC557,LS_Coint_BD!$B$3:$AQ$1079,AQ$2)</f>
        <v>1.5482815692905301</v>
      </c>
      <c r="AR557">
        <f>VLOOKUP($AC557,LS_Coint_BD!$B$3:$AQ$1079,AR$2)</f>
        <v>1.6881736679764301</v>
      </c>
      <c r="AS557">
        <f>VLOOKUP($AC557,LS_Coint_BD!$B$3:$AQ$1079,AS$2)</f>
        <v>2.0354422164856598</v>
      </c>
      <c r="AT557">
        <f>VLOOKUP($AC557,LS_Coint_BD!$B$3:$AQ$1079,AT$2)</f>
        <v>0</v>
      </c>
      <c r="AU557">
        <f>VLOOKUP($AC557,LS_Coint_BD!$B$3:$AQ$1079,AU$2)</f>
        <v>2.3474876493822898</v>
      </c>
      <c r="AV557">
        <f>VLOOKUP($AC557,LS_Coint_BD!$B$3:$AQ$1079,AV$2)</f>
        <v>-3.41060513164848E-15</v>
      </c>
      <c r="AW557">
        <f>VLOOKUP($AC557,LS_Coint_BD!$B$3:$AQ$1079,AW$2)</f>
        <v>5.6251299914341302E-16</v>
      </c>
      <c r="AX557">
        <f>VLOOKUP($AC557,LS_Coint_BD!$B$3:$AQ$1079,AX$2)</f>
        <v>0</v>
      </c>
      <c r="AY557">
        <f>VLOOKUP($AC557,LS_Coint_BD!$B$3:$AQ$1079,AY$2)</f>
        <v>1.9984014443252801E-16</v>
      </c>
      <c r="AZ557">
        <f>VLOOKUP($AC557,LS_Coint_BD!$B$3:$AQ$1079,AZ$2)</f>
        <v>-9.8686491077791697E-16</v>
      </c>
      <c r="BA557">
        <f>VLOOKUP($AC557,LS_Coint_BD!$B$3:$AQ$1079,BA$2)</f>
        <v>-1.4210854715201999E-16</v>
      </c>
      <c r="BB557">
        <f>VLOOKUP($AC557,LS_Coint_BD!$B$3:$AQ$1079,BB$2)</f>
        <v>0</v>
      </c>
      <c r="BC557">
        <f>VLOOKUP($AC557,LS_Coint_BD!$B$3:$AQ$1079,BC$2)</f>
        <v>-2.6858515411731799E-15</v>
      </c>
      <c r="BD557">
        <f t="shared" si="385"/>
        <v>-2.3054376799125436</v>
      </c>
      <c r="BE557">
        <f t="shared" si="386"/>
        <v>-2.3689907421626795</v>
      </c>
      <c r="BF557">
        <f t="shared" si="387"/>
        <v>0</v>
      </c>
      <c r="BG557">
        <f t="shared" si="388"/>
        <v>-3.0965631385810601</v>
      </c>
      <c r="BH557">
        <f t="shared" si="389"/>
        <v>-3.3763473359528611</v>
      </c>
      <c r="BI557">
        <f t="shared" si="390"/>
        <v>-4.0708844329713196</v>
      </c>
      <c r="BJ557">
        <f t="shared" si="391"/>
        <v>0</v>
      </c>
      <c r="BK557">
        <f t="shared" si="392"/>
        <v>-4.6949752987645823</v>
      </c>
      <c r="BL557">
        <f t="shared" si="393"/>
        <v>-2.3054376799125369</v>
      </c>
      <c r="BN557" s="19" t="b">
        <f t="shared" si="418"/>
        <v>0</v>
      </c>
      <c r="BO557" s="19" t="b">
        <f t="shared" si="419"/>
        <v>0</v>
      </c>
      <c r="BP557" s="19" t="b">
        <f t="shared" si="420"/>
        <v>0</v>
      </c>
      <c r="BQ557" s="19" t="b">
        <f t="shared" si="421"/>
        <v>0</v>
      </c>
      <c r="BR557" s="19" t="b">
        <f t="shared" si="422"/>
        <v>0</v>
      </c>
      <c r="BS557" s="19" t="b">
        <f t="shared" si="423"/>
        <v>0</v>
      </c>
      <c r="BT557" s="19" t="b">
        <f t="shared" si="424"/>
        <v>0</v>
      </c>
      <c r="BU557" s="19" t="b">
        <f t="shared" si="425"/>
        <v>0</v>
      </c>
    </row>
    <row r="558" spans="2:73" x14ac:dyDescent="0.3">
      <c r="B558" s="17" t="str">
        <f>VLOOKUP($AC558,LS_Coint_BD!$B$3:$D$1079,2)</f>
        <v>JBSS3</v>
      </c>
      <c r="C558" s="87" t="str">
        <f>VLOOKUP($AC558,LS_Coint_BD!$B$3:$D$1079,3)</f>
        <v>IRBR3</v>
      </c>
      <c r="D558" s="70">
        <f t="shared" si="394"/>
        <v>-0.40887012874711104</v>
      </c>
      <c r="E558" s="66">
        <f t="shared" si="395"/>
        <v>-1.811328308273513</v>
      </c>
      <c r="F558" s="71">
        <f t="shared" si="396"/>
        <v>-1.2075522055156753</v>
      </c>
      <c r="G558" s="70">
        <f t="shared" si="397"/>
        <v>-0.51893856260419646</v>
      </c>
      <c r="H558" s="66">
        <f t="shared" si="398"/>
        <v>-1.764929028767765</v>
      </c>
      <c r="I558" s="71">
        <f t="shared" si="399"/>
        <v>-1.1766193525118434</v>
      </c>
      <c r="J558" s="70">
        <f t="shared" si="400"/>
        <v>-0.59038768727580759</v>
      </c>
      <c r="K558" s="66">
        <f t="shared" si="401"/>
        <v>-2.0603364095254681</v>
      </c>
      <c r="L558" s="71">
        <f t="shared" si="402"/>
        <v>-1.3735576063503121</v>
      </c>
      <c r="M558" s="70">
        <f t="shared" si="403"/>
        <v>0</v>
      </c>
      <c r="N558" s="66">
        <f t="shared" si="404"/>
        <v>0</v>
      </c>
      <c r="O558" s="71">
        <f t="shared" si="405"/>
        <v>0</v>
      </c>
      <c r="P558" s="70">
        <f t="shared" si="406"/>
        <v>0</v>
      </c>
      <c r="Q558" s="66">
        <f t="shared" si="407"/>
        <v>0</v>
      </c>
      <c r="R558" s="71">
        <f t="shared" si="408"/>
        <v>0</v>
      </c>
      <c r="S558" s="70">
        <f t="shared" si="409"/>
        <v>-0.53913039299556331</v>
      </c>
      <c r="T558" s="66">
        <f t="shared" si="410"/>
        <v>-3.6177075937545586</v>
      </c>
      <c r="U558" s="71">
        <f t="shared" si="411"/>
        <v>-2.4118050625030389</v>
      </c>
      <c r="V558" s="70">
        <f t="shared" si="412"/>
        <v>-0.55719420960851629</v>
      </c>
      <c r="W558" s="66">
        <f t="shared" si="413"/>
        <v>-3.6233324513908487</v>
      </c>
      <c r="X558" s="71">
        <f t="shared" si="414"/>
        <v>-2.415554967593899</v>
      </c>
      <c r="Y558" s="70">
        <f t="shared" si="415"/>
        <v>-7.9737040018477039</v>
      </c>
      <c r="Z558" s="66">
        <f t="shared" si="416"/>
        <v>-18.727071144835744</v>
      </c>
      <c r="AA558" s="71">
        <f t="shared" si="417"/>
        <v>-12.484714096557163</v>
      </c>
      <c r="AB558" s="98">
        <f>SUMIF(BN558:BU558,"VERDADEIRO",BN$3:$BU557)</f>
        <v>0</v>
      </c>
      <c r="AC558" s="97">
        <f t="shared" si="384"/>
        <v>555</v>
      </c>
      <c r="AD558">
        <f>RTD("tryd.rtdserver",,"COT",B558,"ULT")</f>
        <v>25.15</v>
      </c>
      <c r="AE558">
        <f>RTD("tryd.rtdserver",,"COT",C558,"ULT")</f>
        <v>6.91</v>
      </c>
      <c r="AF558">
        <f>VLOOKUP($AC558,LS_Coint_BD!$B$3:$AQ$1079,AF$2)*$AD558+VLOOKUP($AC558,LS_Coint_BD!$B$3:$AQ$1079,AF$2+1)</f>
        <v>7.3188701287471112</v>
      </c>
      <c r="AG558">
        <f>VLOOKUP($AC558,LS_Coint_BD!$B$3:$AQ$1079,AG$2)*$AD558+VLOOKUP($AC558,LS_Coint_BD!$B$3:$AQ$1079,AG$2+1)</f>
        <v>7.4289385626041966</v>
      </c>
      <c r="AH558">
        <f>VLOOKUP($AC558,LS_Coint_BD!$B$3:$AQ$1079,AH$2)*$AD558+VLOOKUP($AC558,LS_Coint_BD!$B$3:$AQ$1079,AH$2+1)</f>
        <v>7.5003876872758077</v>
      </c>
      <c r="AI558">
        <f>VLOOKUP($AC558,LS_Coint_BD!$B$3:$AQ$1079,AI$2)*$AD558+VLOOKUP($AC558,LS_Coint_BD!$B$3:$AQ$1079,AI$2+1)</f>
        <v>0</v>
      </c>
      <c r="AJ558">
        <f>VLOOKUP($AC558,LS_Coint_BD!$B$3:$AQ$1079,AJ$2)*$AD558+VLOOKUP($AC558,LS_Coint_BD!$B$3:$AQ$1079,AJ$2+1)</f>
        <v>0</v>
      </c>
      <c r="AK558">
        <f>VLOOKUP($AC558,LS_Coint_BD!$B$3:$AQ$1079,AK$2)*$AD558+VLOOKUP($AC558,LS_Coint_BD!$B$3:$AQ$1079,AK$2+1)</f>
        <v>7.4491303929955635</v>
      </c>
      <c r="AL558">
        <f>VLOOKUP($AC558,LS_Coint_BD!$B$3:$AQ$1079,AL$2)*$AD558+VLOOKUP($AC558,LS_Coint_BD!$B$3:$AQ$1079,AL$2+1)</f>
        <v>7.4671942096085164</v>
      </c>
      <c r="AM558">
        <f>VLOOKUP($AC558,LS_Coint_BD!$B$3:$AQ$1079,AM$2)*$AD558+VLOOKUP($AC558,LS_Coint_BD!$B$3:$AQ$1079,AM$2+1)</f>
        <v>14.883704001847704</v>
      </c>
      <c r="AN558">
        <f>VLOOKUP($AC558,LS_Coint_BD!$B$3:$AQ$1079,AN$2)</f>
        <v>0.603776102757838</v>
      </c>
      <c r="AO558">
        <f>VLOOKUP($AC558,LS_Coint_BD!$B$3:$AQ$1079,AO$2)</f>
        <v>0.58830967625592201</v>
      </c>
      <c r="AP558">
        <f>VLOOKUP($AC558,LS_Coint_BD!$B$3:$AQ$1079,AP$2)</f>
        <v>0.68677880317515605</v>
      </c>
      <c r="AQ558">
        <f>VLOOKUP($AC558,LS_Coint_BD!$B$3:$AQ$1079,AQ$2)</f>
        <v>0</v>
      </c>
      <c r="AR558">
        <f>VLOOKUP($AC558,LS_Coint_BD!$B$3:$AQ$1079,AR$2)</f>
        <v>0</v>
      </c>
      <c r="AS558">
        <f>VLOOKUP($AC558,LS_Coint_BD!$B$3:$AQ$1079,AS$2)</f>
        <v>1.2059025312515199</v>
      </c>
      <c r="AT558">
        <f>VLOOKUP($AC558,LS_Coint_BD!$B$3:$AQ$1079,AT$2)</f>
        <v>1.2077774837969499</v>
      </c>
      <c r="AU558">
        <f>VLOOKUP($AC558,LS_Coint_BD!$B$3:$AQ$1079,AU$2)</f>
        <v>6.2423570482785804</v>
      </c>
      <c r="AV558">
        <f>VLOOKUP($AC558,LS_Coint_BD!$B$3:$AQ$1079,AV$2)</f>
        <v>6.5725203057809296E-16</v>
      </c>
      <c r="AW558">
        <f>VLOOKUP($AC558,LS_Coint_BD!$B$3:$AQ$1079,AW$2)</f>
        <v>7.2534570942176903E-16</v>
      </c>
      <c r="AX558">
        <f>VLOOKUP($AC558,LS_Coint_BD!$B$3:$AQ$1079,AX$2)</f>
        <v>-3.8064789415719702E-17</v>
      </c>
      <c r="AY558">
        <f>VLOOKUP($AC558,LS_Coint_BD!$B$3:$AQ$1079,AY$2)</f>
        <v>0</v>
      </c>
      <c r="AZ558">
        <f>VLOOKUP($AC558,LS_Coint_BD!$B$3:$AQ$1079,AZ$2)</f>
        <v>0</v>
      </c>
      <c r="BA558">
        <f>VLOOKUP($AC558,LS_Coint_BD!$B$3:$AQ$1079,BA$2)</f>
        <v>8.5265128291211999E-16</v>
      </c>
      <c r="BB558">
        <f>VLOOKUP($AC558,LS_Coint_BD!$B$3:$AQ$1079,BB$2)</f>
        <v>7.1054273576010003E-16</v>
      </c>
      <c r="BC558">
        <f>VLOOKUP($AC558,LS_Coint_BD!$B$3:$AQ$1079,BC$2)</f>
        <v>-1.36424205265939E-15</v>
      </c>
      <c r="BD558">
        <f t="shared" ref="BD558:BD589" si="426">IF(D558&lt;0,AV558-2*AN558,AV558+2*AN558)</f>
        <v>-1.2075522055156753</v>
      </c>
      <c r="BE558">
        <f t="shared" ref="BE558:BE589" si="427">IF(G558&lt;0,AW558-2*AO558,AW558+2*AO558)</f>
        <v>-1.1766193525118434</v>
      </c>
      <c r="BF558">
        <f t="shared" ref="BF558:BF589" si="428">IF(J558&lt;0,AX558-2*AP558,AX558+2*AP558)</f>
        <v>-1.3735576063503121</v>
      </c>
      <c r="BG558">
        <f t="shared" ref="BG558:BG589" si="429">IF(M558&lt;0,AY558-2*AQ558,AY558+2*AQ558)</f>
        <v>0</v>
      </c>
      <c r="BH558">
        <f t="shared" ref="BH558:BH589" si="430">IF(P558&lt;0,AZ558-2*AR558,AZ558+2*AR558)</f>
        <v>0</v>
      </c>
      <c r="BI558">
        <f t="shared" ref="BI558:BI589" si="431">IF(S558&lt;0,BA558-2*AS558,BA558+2*AS558)</f>
        <v>-2.4118050625030389</v>
      </c>
      <c r="BJ558">
        <f t="shared" ref="BJ558:BJ589" si="432">IF(V558&lt;0,BB558-2*AT558,BB558+2*AT558)</f>
        <v>-2.415554967593899</v>
      </c>
      <c r="BK558">
        <f t="shared" ref="BK558:BK589" si="433">IF(Y558&lt;0,BC558-2*AU558,BC558+2*AU558)</f>
        <v>-12.484714096557163</v>
      </c>
      <c r="BL558">
        <f t="shared" ref="BL558:BL589" si="434">IF(AA558&lt;0,BD558-2*AV558,BD558+2*AV558)</f>
        <v>-1.2075522055156767</v>
      </c>
      <c r="BN558" s="19" t="b">
        <f t="shared" si="418"/>
        <v>0</v>
      </c>
      <c r="BO558" s="19" t="b">
        <f t="shared" si="419"/>
        <v>0</v>
      </c>
      <c r="BP558" s="19" t="b">
        <f t="shared" si="420"/>
        <v>0</v>
      </c>
      <c r="BQ558" s="19" t="b">
        <f t="shared" si="421"/>
        <v>0</v>
      </c>
      <c r="BR558" s="19" t="b">
        <f t="shared" si="422"/>
        <v>0</v>
      </c>
      <c r="BS558" s="19" t="b">
        <f t="shared" si="423"/>
        <v>0</v>
      </c>
      <c r="BT558" s="19" t="b">
        <f t="shared" si="424"/>
        <v>0</v>
      </c>
      <c r="BU558" s="19" t="b">
        <f t="shared" si="425"/>
        <v>0</v>
      </c>
    </row>
    <row r="559" spans="2:73" x14ac:dyDescent="0.3">
      <c r="B559" s="17" t="str">
        <f>VLOOKUP($AC559,LS_Coint_BD!$B$3:$D$1079,2)</f>
        <v>JBSS3</v>
      </c>
      <c r="C559" s="87" t="str">
        <f>VLOOKUP($AC559,LS_Coint_BD!$B$3:$D$1079,3)</f>
        <v>LREN3</v>
      </c>
      <c r="D559" s="68">
        <f t="shared" ref="D559:D595" si="435">IF(AF559=0,0,$AE559-AF559)</f>
        <v>0</v>
      </c>
      <c r="E559" s="65">
        <f t="shared" ref="E559:E590" si="436">F559/2*3</f>
        <v>0</v>
      </c>
      <c r="F559" s="69">
        <f t="shared" ref="F559:F595" si="437">BD559</f>
        <v>0</v>
      </c>
      <c r="G559" s="68">
        <f t="shared" ref="G559:G595" si="438">IF(AG559=0,0,$AE559-AG559)</f>
        <v>0</v>
      </c>
      <c r="H559" s="65">
        <f t="shared" ref="H559:H590" si="439">I559/2*3</f>
        <v>0</v>
      </c>
      <c r="I559" s="69">
        <f t="shared" ref="I559:I595" si="440">BE559</f>
        <v>0</v>
      </c>
      <c r="J559" s="68">
        <f t="shared" ref="J559:J595" si="441">IF(AH559=0,0,$AE559-AH559)</f>
        <v>0</v>
      </c>
      <c r="K559" s="65">
        <f t="shared" ref="K559:K590" si="442">L559/2*3</f>
        <v>0</v>
      </c>
      <c r="L559" s="69">
        <f t="shared" ref="L559:L595" si="443">BF559</f>
        <v>0</v>
      </c>
      <c r="M559" s="68">
        <f t="shared" ref="M559:M595" si="444">IF(AI559=0,0,$AE559-AI559)</f>
        <v>-2.5382550206151535</v>
      </c>
      <c r="N559" s="65">
        <f t="shared" ref="N559:N590" si="445">O559/2*3</f>
        <v>-6.633251401464296</v>
      </c>
      <c r="O559" s="69">
        <f t="shared" ref="O559:O595" si="446">BG559</f>
        <v>-4.4221676009761977</v>
      </c>
      <c r="P559" s="68">
        <f t="shared" ref="P559:P595" si="447">IF(AJ559=0,0,$AE559-AJ559)</f>
        <v>-2.48676901518661</v>
      </c>
      <c r="Q559" s="65">
        <f t="shared" ref="Q559:Q590" si="448">R559/2*3</f>
        <v>-7.3573272493257811</v>
      </c>
      <c r="R559" s="69">
        <f t="shared" ref="R559:R595" si="449">BH559</f>
        <v>-4.9048848328838544</v>
      </c>
      <c r="S559" s="68">
        <f t="shared" ref="S559:S595" si="450">IF(AK559=0,0,$AE559-AK559)</f>
        <v>-1.2077582296010334</v>
      </c>
      <c r="T559" s="65">
        <f t="shared" ref="T559:T590" si="451">U559/2*3</f>
        <v>-9.3144553779469863</v>
      </c>
      <c r="U559" s="69">
        <f t="shared" ref="U559:U595" si="452">BI559</f>
        <v>-6.2096369186313245</v>
      </c>
      <c r="V559" s="68">
        <f t="shared" ref="V559:V595" si="453">IF(AL559=0,0,$AE559-AL559)</f>
        <v>-2.4635752954520242</v>
      </c>
      <c r="W559" s="65">
        <f t="shared" ref="W559:W590" si="454">X559/2*3</f>
        <v>-10.511938106986083</v>
      </c>
      <c r="X559" s="69">
        <f t="shared" ref="X559:X595" si="455">BJ559</f>
        <v>-7.0079587379907213</v>
      </c>
      <c r="Y559" s="68">
        <f t="shared" ref="Y559:Y595" si="456">IF(AM559=0,0,$AE559-AM559)</f>
        <v>-5.5677147754703853</v>
      </c>
      <c r="Z559" s="65">
        <f t="shared" ref="Z559:Z590" si="457">AA559/2*3</f>
        <v>-13.864407749039858</v>
      </c>
      <c r="AA559" s="69">
        <f t="shared" ref="AA559:AA595" si="458">BK559</f>
        <v>-9.2429384993599051</v>
      </c>
      <c r="AB559" s="98">
        <f>SUMIF(BN559:BU559,"VERDADEIRO",BN$3:$BU558)</f>
        <v>0</v>
      </c>
      <c r="AC559" s="97">
        <f t="shared" si="384"/>
        <v>556</v>
      </c>
      <c r="AD559">
        <f>RTD("tryd.rtdserver",,"COT",B559,"ULT")</f>
        <v>25.15</v>
      </c>
      <c r="AE559">
        <f>RTD("tryd.rtdserver",,"COT",C559,"ULT")</f>
        <v>41.01</v>
      </c>
      <c r="AF559">
        <f>VLOOKUP($AC559,LS_Coint_BD!$B$3:$AQ$1079,AF$2)*$AD559+VLOOKUP($AC559,LS_Coint_BD!$B$3:$AQ$1079,AF$2+1)</f>
        <v>0</v>
      </c>
      <c r="AG559">
        <f>VLOOKUP($AC559,LS_Coint_BD!$B$3:$AQ$1079,AG$2)*$AD559+VLOOKUP($AC559,LS_Coint_BD!$B$3:$AQ$1079,AG$2+1)</f>
        <v>0</v>
      </c>
      <c r="AH559">
        <f>VLOOKUP($AC559,LS_Coint_BD!$B$3:$AQ$1079,AH$2)*$AD559+VLOOKUP($AC559,LS_Coint_BD!$B$3:$AQ$1079,AH$2+1)</f>
        <v>0</v>
      </c>
      <c r="AI559">
        <f>VLOOKUP($AC559,LS_Coint_BD!$B$3:$AQ$1079,AI$2)*$AD559+VLOOKUP($AC559,LS_Coint_BD!$B$3:$AQ$1079,AI$2+1)</f>
        <v>43.548255020615152</v>
      </c>
      <c r="AJ559">
        <f>VLOOKUP($AC559,LS_Coint_BD!$B$3:$AQ$1079,AJ$2)*$AD559+VLOOKUP($AC559,LS_Coint_BD!$B$3:$AQ$1079,AJ$2+1)</f>
        <v>43.496769015186608</v>
      </c>
      <c r="AK559">
        <f>VLOOKUP($AC559,LS_Coint_BD!$B$3:$AQ$1079,AK$2)*$AD559+VLOOKUP($AC559,LS_Coint_BD!$B$3:$AQ$1079,AK$2+1)</f>
        <v>42.217758229601031</v>
      </c>
      <c r="AL559">
        <f>VLOOKUP($AC559,LS_Coint_BD!$B$3:$AQ$1079,AL$2)*$AD559+VLOOKUP($AC559,LS_Coint_BD!$B$3:$AQ$1079,AL$2+1)</f>
        <v>43.473575295452022</v>
      </c>
      <c r="AM559">
        <f>VLOOKUP($AC559,LS_Coint_BD!$B$3:$AQ$1079,AM$2)*$AD559+VLOOKUP($AC559,LS_Coint_BD!$B$3:$AQ$1079,AM$2+1)</f>
        <v>46.577714775470383</v>
      </c>
      <c r="AN559">
        <f>VLOOKUP($AC559,LS_Coint_BD!$B$3:$AQ$1079,AN$2)</f>
        <v>0</v>
      </c>
      <c r="AO559">
        <f>VLOOKUP($AC559,LS_Coint_BD!$B$3:$AQ$1079,AO$2)</f>
        <v>0</v>
      </c>
      <c r="AP559">
        <f>VLOOKUP($AC559,LS_Coint_BD!$B$3:$AQ$1079,AP$2)</f>
        <v>0</v>
      </c>
      <c r="AQ559">
        <f>VLOOKUP($AC559,LS_Coint_BD!$B$3:$AQ$1079,AQ$2)</f>
        <v>2.2110838004881002</v>
      </c>
      <c r="AR559">
        <f>VLOOKUP($AC559,LS_Coint_BD!$B$3:$AQ$1079,AR$2)</f>
        <v>2.4524424164419298</v>
      </c>
      <c r="AS559">
        <f>VLOOKUP($AC559,LS_Coint_BD!$B$3:$AQ$1079,AS$2)</f>
        <v>3.10481845931566</v>
      </c>
      <c r="AT559">
        <f>VLOOKUP($AC559,LS_Coint_BD!$B$3:$AQ$1079,AT$2)</f>
        <v>3.5039793689953602</v>
      </c>
      <c r="AU559">
        <f>VLOOKUP($AC559,LS_Coint_BD!$B$3:$AQ$1079,AU$2)</f>
        <v>4.6214692496799499</v>
      </c>
      <c r="AV559">
        <f>VLOOKUP($AC559,LS_Coint_BD!$B$3:$AQ$1079,AV$2)</f>
        <v>0</v>
      </c>
      <c r="AW559">
        <f>VLOOKUP($AC559,LS_Coint_BD!$B$3:$AQ$1079,AW$2)</f>
        <v>0</v>
      </c>
      <c r="AX559">
        <f>VLOOKUP($AC559,LS_Coint_BD!$B$3:$AQ$1079,AX$2)</f>
        <v>0</v>
      </c>
      <c r="AY559">
        <f>VLOOKUP($AC559,LS_Coint_BD!$B$3:$AQ$1079,AY$2)</f>
        <v>2.5313084961453601E-15</v>
      </c>
      <c r="AZ559">
        <f>VLOOKUP($AC559,LS_Coint_BD!$B$3:$AQ$1079,AZ$2)</f>
        <v>5.5264435003563301E-15</v>
      </c>
      <c r="BA559">
        <f>VLOOKUP($AC559,LS_Coint_BD!$B$3:$AQ$1079,BA$2)</f>
        <v>-4.6185277824406498E-15</v>
      </c>
      <c r="BB559">
        <f>VLOOKUP($AC559,LS_Coint_BD!$B$3:$AQ$1079,BB$2)</f>
        <v>-9.0432711824012702E-16</v>
      </c>
      <c r="BC559">
        <f>VLOOKUP($AC559,LS_Coint_BD!$B$3:$AQ$1079,BC$2)</f>
        <v>-5.0874859880423203E-15</v>
      </c>
      <c r="BD559">
        <f t="shared" si="426"/>
        <v>0</v>
      </c>
      <c r="BE559">
        <f t="shared" si="427"/>
        <v>0</v>
      </c>
      <c r="BF559">
        <f t="shared" si="428"/>
        <v>0</v>
      </c>
      <c r="BG559">
        <f t="shared" si="429"/>
        <v>-4.4221676009761977</v>
      </c>
      <c r="BH559">
        <f t="shared" si="430"/>
        <v>-4.9048848328838544</v>
      </c>
      <c r="BI559">
        <f t="shared" si="431"/>
        <v>-6.2096369186313245</v>
      </c>
      <c r="BJ559">
        <f t="shared" si="432"/>
        <v>-7.0079587379907213</v>
      </c>
      <c r="BK559">
        <f t="shared" si="433"/>
        <v>-9.2429384993599051</v>
      </c>
      <c r="BL559">
        <f t="shared" si="434"/>
        <v>0</v>
      </c>
      <c r="BN559" s="19" t="b">
        <f t="shared" si="418"/>
        <v>0</v>
      </c>
      <c r="BO559" s="19" t="b">
        <f t="shared" si="419"/>
        <v>0</v>
      </c>
      <c r="BP559" s="19" t="b">
        <f t="shared" si="420"/>
        <v>0</v>
      </c>
      <c r="BQ559" s="19" t="b">
        <f t="shared" si="421"/>
        <v>0</v>
      </c>
      <c r="BR559" s="19" t="b">
        <f t="shared" si="422"/>
        <v>0</v>
      </c>
      <c r="BS559" s="19" t="b">
        <f t="shared" si="423"/>
        <v>0</v>
      </c>
      <c r="BT559" s="19" t="b">
        <f t="shared" si="424"/>
        <v>0</v>
      </c>
      <c r="BU559" s="19" t="b">
        <f t="shared" si="425"/>
        <v>0</v>
      </c>
    </row>
    <row r="560" spans="2:73" x14ac:dyDescent="0.3">
      <c r="B560" s="17" t="str">
        <f>VLOOKUP($AC560,LS_Coint_BD!$B$3:$D$1079,2)</f>
        <v>JBSS3</v>
      </c>
      <c r="C560" s="87" t="str">
        <f>VLOOKUP($AC560,LS_Coint_BD!$B$3:$D$1079,3)</f>
        <v>MULT3</v>
      </c>
      <c r="D560" s="70">
        <f t="shared" si="435"/>
        <v>0</v>
      </c>
      <c r="E560" s="66">
        <f t="shared" si="436"/>
        <v>0</v>
      </c>
      <c r="F560" s="71">
        <f t="shared" si="437"/>
        <v>0</v>
      </c>
      <c r="G560" s="70">
        <f t="shared" si="438"/>
        <v>0</v>
      </c>
      <c r="H560" s="66">
        <f t="shared" si="439"/>
        <v>0</v>
      </c>
      <c r="I560" s="71">
        <f t="shared" si="440"/>
        <v>0</v>
      </c>
      <c r="J560" s="70">
        <f t="shared" si="441"/>
        <v>-0.9352495358881896</v>
      </c>
      <c r="K560" s="66">
        <f t="shared" si="442"/>
        <v>-3.9520393869003634</v>
      </c>
      <c r="L560" s="71">
        <f t="shared" si="443"/>
        <v>-2.6346929246002424</v>
      </c>
      <c r="M560" s="70">
        <f t="shared" si="444"/>
        <v>-0.98582296506629419</v>
      </c>
      <c r="N560" s="66">
        <f t="shared" si="445"/>
        <v>-3.7743780262078235</v>
      </c>
      <c r="O560" s="71">
        <f t="shared" si="446"/>
        <v>-2.5162520174718823</v>
      </c>
      <c r="P560" s="70">
        <f t="shared" si="447"/>
        <v>-0.89481109698333228</v>
      </c>
      <c r="Q560" s="66">
        <f t="shared" si="448"/>
        <v>-3.8757300586363783</v>
      </c>
      <c r="R560" s="71">
        <f t="shared" si="449"/>
        <v>-2.5838200390909187</v>
      </c>
      <c r="S560" s="70">
        <f t="shared" si="450"/>
        <v>-0.34945199423258089</v>
      </c>
      <c r="T560" s="66">
        <f t="shared" si="451"/>
        <v>-4.444317430722001</v>
      </c>
      <c r="U560" s="71">
        <f t="shared" si="452"/>
        <v>-2.9628782871480008</v>
      </c>
      <c r="V560" s="70">
        <f t="shared" si="453"/>
        <v>-0.7032862404689233</v>
      </c>
      <c r="W560" s="66">
        <f t="shared" si="454"/>
        <v>-4.5271375239818674</v>
      </c>
      <c r="X560" s="71">
        <f t="shared" si="455"/>
        <v>-3.0180916826545783</v>
      </c>
      <c r="Y560" s="70">
        <f t="shared" si="456"/>
        <v>-3.5908787272314733</v>
      </c>
      <c r="Z560" s="66">
        <f t="shared" si="457"/>
        <v>-9.4313622287384096</v>
      </c>
      <c r="AA560" s="71">
        <f t="shared" si="458"/>
        <v>-6.28757481915894</v>
      </c>
      <c r="AB560" s="98">
        <f>SUMIF(BN560:BU560,"VERDADEIRO",BN$3:$BU559)</f>
        <v>0</v>
      </c>
      <c r="AC560" s="97">
        <f t="shared" si="384"/>
        <v>557</v>
      </c>
      <c r="AD560">
        <f>RTD("tryd.rtdserver",,"COT",B560,"ULT")</f>
        <v>25.15</v>
      </c>
      <c r="AE560">
        <f>RTD("tryd.rtdserver",,"COT",C560,"ULT")</f>
        <v>21.84</v>
      </c>
      <c r="AF560">
        <f>VLOOKUP($AC560,LS_Coint_BD!$B$3:$AQ$1079,AF$2)*$AD560+VLOOKUP($AC560,LS_Coint_BD!$B$3:$AQ$1079,AF$2+1)</f>
        <v>0</v>
      </c>
      <c r="AG560">
        <f>VLOOKUP($AC560,LS_Coint_BD!$B$3:$AQ$1079,AG$2)*$AD560+VLOOKUP($AC560,LS_Coint_BD!$B$3:$AQ$1079,AG$2+1)</f>
        <v>0</v>
      </c>
      <c r="AH560">
        <f>VLOOKUP($AC560,LS_Coint_BD!$B$3:$AQ$1079,AH$2)*$AD560+VLOOKUP($AC560,LS_Coint_BD!$B$3:$AQ$1079,AH$2+1)</f>
        <v>22.775249535888189</v>
      </c>
      <c r="AI560">
        <f>VLOOKUP($AC560,LS_Coint_BD!$B$3:$AQ$1079,AI$2)*$AD560+VLOOKUP($AC560,LS_Coint_BD!$B$3:$AQ$1079,AI$2+1)</f>
        <v>22.825822965066294</v>
      </c>
      <c r="AJ560">
        <f>VLOOKUP($AC560,LS_Coint_BD!$B$3:$AQ$1079,AJ$2)*$AD560+VLOOKUP($AC560,LS_Coint_BD!$B$3:$AQ$1079,AJ$2+1)</f>
        <v>22.734811096983332</v>
      </c>
      <c r="AK560">
        <f>VLOOKUP($AC560,LS_Coint_BD!$B$3:$AQ$1079,AK$2)*$AD560+VLOOKUP($AC560,LS_Coint_BD!$B$3:$AQ$1079,AK$2+1)</f>
        <v>22.189451994232581</v>
      </c>
      <c r="AL560">
        <f>VLOOKUP($AC560,LS_Coint_BD!$B$3:$AQ$1079,AL$2)*$AD560+VLOOKUP($AC560,LS_Coint_BD!$B$3:$AQ$1079,AL$2+1)</f>
        <v>22.543286240468923</v>
      </c>
      <c r="AM560">
        <f>VLOOKUP($AC560,LS_Coint_BD!$B$3:$AQ$1079,AM$2)*$AD560+VLOOKUP($AC560,LS_Coint_BD!$B$3:$AQ$1079,AM$2+1)</f>
        <v>25.430878727231473</v>
      </c>
      <c r="AN560">
        <f>VLOOKUP($AC560,LS_Coint_BD!$B$3:$AQ$1079,AN$2)</f>
        <v>0</v>
      </c>
      <c r="AO560">
        <f>VLOOKUP($AC560,LS_Coint_BD!$B$3:$AQ$1079,AO$2)</f>
        <v>0</v>
      </c>
      <c r="AP560">
        <f>VLOOKUP($AC560,LS_Coint_BD!$B$3:$AQ$1079,AP$2)</f>
        <v>1.3173464623001201</v>
      </c>
      <c r="AQ560">
        <f>VLOOKUP($AC560,LS_Coint_BD!$B$3:$AQ$1079,AQ$2)</f>
        <v>1.25812600873594</v>
      </c>
      <c r="AR560">
        <f>VLOOKUP($AC560,LS_Coint_BD!$B$3:$AQ$1079,AR$2)</f>
        <v>1.29191001954546</v>
      </c>
      <c r="AS560">
        <f>VLOOKUP($AC560,LS_Coint_BD!$B$3:$AQ$1079,AS$2)</f>
        <v>1.481439143574</v>
      </c>
      <c r="AT560">
        <f>VLOOKUP($AC560,LS_Coint_BD!$B$3:$AQ$1079,AT$2)</f>
        <v>1.50904584132729</v>
      </c>
      <c r="AU560">
        <f>VLOOKUP($AC560,LS_Coint_BD!$B$3:$AQ$1079,AU$2)</f>
        <v>3.14378740957947</v>
      </c>
      <c r="AV560">
        <f>VLOOKUP($AC560,LS_Coint_BD!$B$3:$AQ$1079,AV$2)</f>
        <v>0</v>
      </c>
      <c r="AW560">
        <f>VLOOKUP($AC560,LS_Coint_BD!$B$3:$AQ$1079,AW$2)</f>
        <v>0</v>
      </c>
      <c r="AX560">
        <f>VLOOKUP($AC560,LS_Coint_BD!$B$3:$AQ$1079,AX$2)</f>
        <v>-2.2331343123888898E-15</v>
      </c>
      <c r="AY560">
        <f>VLOOKUP($AC560,LS_Coint_BD!$B$3:$AQ$1079,AY$2)</f>
        <v>-2.08721928629529E-15</v>
      </c>
      <c r="AZ560">
        <f>VLOOKUP($AC560,LS_Coint_BD!$B$3:$AQ$1079,AZ$2)</f>
        <v>1.26318708579573E-15</v>
      </c>
      <c r="BA560">
        <f>VLOOKUP($AC560,LS_Coint_BD!$B$3:$AQ$1079,BA$2)</f>
        <v>-9.9475983006413996E-16</v>
      </c>
      <c r="BB560">
        <f>VLOOKUP($AC560,LS_Coint_BD!$B$3:$AQ$1079,BB$2)</f>
        <v>1.87324903064026E-15</v>
      </c>
      <c r="BC560">
        <f>VLOOKUP($AC560,LS_Coint_BD!$B$3:$AQ$1079,BC$2)</f>
        <v>3.9790393202565601E-16</v>
      </c>
      <c r="BD560">
        <f t="shared" si="426"/>
        <v>0</v>
      </c>
      <c r="BE560">
        <f t="shared" si="427"/>
        <v>0</v>
      </c>
      <c r="BF560">
        <f t="shared" si="428"/>
        <v>-2.6346929246002424</v>
      </c>
      <c r="BG560">
        <f t="shared" si="429"/>
        <v>-2.5162520174718823</v>
      </c>
      <c r="BH560">
        <f t="shared" si="430"/>
        <v>-2.5838200390909187</v>
      </c>
      <c r="BI560">
        <f t="shared" si="431"/>
        <v>-2.9628782871480008</v>
      </c>
      <c r="BJ560">
        <f t="shared" si="432"/>
        <v>-3.0180916826545783</v>
      </c>
      <c r="BK560">
        <f t="shared" si="433"/>
        <v>-6.28757481915894</v>
      </c>
      <c r="BL560">
        <f t="shared" si="434"/>
        <v>0</v>
      </c>
      <c r="BN560" s="19" t="b">
        <f t="shared" si="418"/>
        <v>0</v>
      </c>
      <c r="BO560" s="19" t="b">
        <f t="shared" si="419"/>
        <v>0</v>
      </c>
      <c r="BP560" s="19" t="b">
        <f t="shared" si="420"/>
        <v>0</v>
      </c>
      <c r="BQ560" s="19" t="b">
        <f t="shared" si="421"/>
        <v>0</v>
      </c>
      <c r="BR560" s="19" t="b">
        <f t="shared" si="422"/>
        <v>0</v>
      </c>
      <c r="BS560" s="19" t="b">
        <f t="shared" si="423"/>
        <v>0</v>
      </c>
      <c r="BT560" s="19" t="b">
        <f t="shared" si="424"/>
        <v>0</v>
      </c>
      <c r="BU560" s="19" t="b">
        <f t="shared" si="425"/>
        <v>0</v>
      </c>
    </row>
    <row r="561" spans="2:73" x14ac:dyDescent="0.3">
      <c r="B561" s="17" t="str">
        <f>VLOOKUP($AC561,LS_Coint_BD!$B$3:$D$1079,2)</f>
        <v>JHSF3</v>
      </c>
      <c r="C561" s="87" t="str">
        <f>VLOOKUP($AC561,LS_Coint_BD!$B$3:$D$1079,3)</f>
        <v>BRDT3</v>
      </c>
      <c r="D561" s="68">
        <f t="shared" si="435"/>
        <v>0</v>
      </c>
      <c r="E561" s="65">
        <f t="shared" si="436"/>
        <v>0</v>
      </c>
      <c r="F561" s="69">
        <f t="shared" si="437"/>
        <v>0</v>
      </c>
      <c r="G561" s="68">
        <f t="shared" si="438"/>
        <v>0</v>
      </c>
      <c r="H561" s="65">
        <f t="shared" si="439"/>
        <v>0</v>
      </c>
      <c r="I561" s="69">
        <f t="shared" si="440"/>
        <v>0</v>
      </c>
      <c r="J561" s="68">
        <f t="shared" si="441"/>
        <v>0</v>
      </c>
      <c r="K561" s="65">
        <f t="shared" si="442"/>
        <v>0</v>
      </c>
      <c r="L561" s="69">
        <f t="shared" si="443"/>
        <v>0</v>
      </c>
      <c r="M561" s="68">
        <f t="shared" si="444"/>
        <v>1.2220575414074091</v>
      </c>
      <c r="N561" s="65">
        <f t="shared" si="445"/>
        <v>2.8293628190367341</v>
      </c>
      <c r="O561" s="69">
        <f t="shared" si="446"/>
        <v>1.8862418793578226</v>
      </c>
      <c r="P561" s="68">
        <f t="shared" si="447"/>
        <v>1.1821782899375322</v>
      </c>
      <c r="Q561" s="65">
        <f t="shared" si="448"/>
        <v>2.9825381475555188</v>
      </c>
      <c r="R561" s="69">
        <f t="shared" si="449"/>
        <v>1.9883587650370125</v>
      </c>
      <c r="S561" s="68">
        <f t="shared" si="450"/>
        <v>1.2453292346490556</v>
      </c>
      <c r="T561" s="65">
        <f t="shared" si="451"/>
        <v>3.2559229866099324</v>
      </c>
      <c r="U561" s="69">
        <f t="shared" si="452"/>
        <v>2.1706153244066217</v>
      </c>
      <c r="V561" s="68">
        <f t="shared" si="453"/>
        <v>1.2846064012057248</v>
      </c>
      <c r="W561" s="65">
        <f t="shared" si="454"/>
        <v>4.1157077752223694</v>
      </c>
      <c r="X561" s="69">
        <f t="shared" si="455"/>
        <v>2.7438051834815798</v>
      </c>
      <c r="Y561" s="68">
        <f t="shared" si="456"/>
        <v>0.53682112204376864</v>
      </c>
      <c r="Z561" s="65">
        <f t="shared" si="457"/>
        <v>6.848762171003882</v>
      </c>
      <c r="AA561" s="69">
        <f t="shared" si="458"/>
        <v>4.565841447335921</v>
      </c>
      <c r="AB561" s="98">
        <f>SUMIF(BN561:BU561,"VERDADEIRO",BN$3:$BU560)</f>
        <v>0</v>
      </c>
      <c r="AC561" s="97">
        <f t="shared" si="384"/>
        <v>558</v>
      </c>
      <c r="AD561">
        <f>RTD("tryd.rtdserver",,"COT",B561,"ULT")</f>
        <v>7.59</v>
      </c>
      <c r="AE561">
        <f>RTD("tryd.rtdserver",,"COT",C561,"ULT")</f>
        <v>22.48</v>
      </c>
      <c r="AF561">
        <f>VLOOKUP($AC561,LS_Coint_BD!$B$3:$AQ$1079,AF$2)*$AD561+VLOOKUP($AC561,LS_Coint_BD!$B$3:$AQ$1079,AF$2+1)</f>
        <v>0</v>
      </c>
      <c r="AG561">
        <f>VLOOKUP($AC561,LS_Coint_BD!$B$3:$AQ$1079,AG$2)*$AD561+VLOOKUP($AC561,LS_Coint_BD!$B$3:$AQ$1079,AG$2+1)</f>
        <v>0</v>
      </c>
      <c r="AH561">
        <f>VLOOKUP($AC561,LS_Coint_BD!$B$3:$AQ$1079,AH$2)*$AD561+VLOOKUP($AC561,LS_Coint_BD!$B$3:$AQ$1079,AH$2+1)</f>
        <v>0</v>
      </c>
      <c r="AI561">
        <f>VLOOKUP($AC561,LS_Coint_BD!$B$3:$AQ$1079,AI$2)*$AD561+VLOOKUP($AC561,LS_Coint_BD!$B$3:$AQ$1079,AI$2+1)</f>
        <v>21.257942458592591</v>
      </c>
      <c r="AJ561">
        <f>VLOOKUP($AC561,LS_Coint_BD!$B$3:$AQ$1079,AJ$2)*$AD561+VLOOKUP($AC561,LS_Coint_BD!$B$3:$AQ$1079,AJ$2+1)</f>
        <v>21.297821710062468</v>
      </c>
      <c r="AK561">
        <f>VLOOKUP($AC561,LS_Coint_BD!$B$3:$AQ$1079,AK$2)*$AD561+VLOOKUP($AC561,LS_Coint_BD!$B$3:$AQ$1079,AK$2+1)</f>
        <v>21.234670765350945</v>
      </c>
      <c r="AL561">
        <f>VLOOKUP($AC561,LS_Coint_BD!$B$3:$AQ$1079,AL$2)*$AD561+VLOOKUP($AC561,LS_Coint_BD!$B$3:$AQ$1079,AL$2+1)</f>
        <v>21.195393598794276</v>
      </c>
      <c r="AM561">
        <f>VLOOKUP($AC561,LS_Coint_BD!$B$3:$AQ$1079,AM$2)*$AD561+VLOOKUP($AC561,LS_Coint_BD!$B$3:$AQ$1079,AM$2+1)</f>
        <v>21.943178877956232</v>
      </c>
      <c r="AN561">
        <f>VLOOKUP($AC561,LS_Coint_BD!$B$3:$AQ$1079,AN$2)</f>
        <v>0</v>
      </c>
      <c r="AO561">
        <f>VLOOKUP($AC561,LS_Coint_BD!$B$3:$AQ$1079,AO$2)</f>
        <v>0</v>
      </c>
      <c r="AP561">
        <f>VLOOKUP($AC561,LS_Coint_BD!$B$3:$AQ$1079,AP$2)</f>
        <v>0</v>
      </c>
      <c r="AQ561">
        <f>VLOOKUP($AC561,LS_Coint_BD!$B$3:$AQ$1079,AQ$2)</f>
        <v>0.94312093967891197</v>
      </c>
      <c r="AR561">
        <f>VLOOKUP($AC561,LS_Coint_BD!$B$3:$AQ$1079,AR$2)</f>
        <v>0.99417938251850702</v>
      </c>
      <c r="AS561">
        <f>VLOOKUP($AC561,LS_Coint_BD!$B$3:$AQ$1079,AS$2)</f>
        <v>1.08530766220331</v>
      </c>
      <c r="AT561">
        <f>VLOOKUP($AC561,LS_Coint_BD!$B$3:$AQ$1079,AT$2)</f>
        <v>1.3719025917407901</v>
      </c>
      <c r="AU561">
        <f>VLOOKUP($AC561,LS_Coint_BD!$B$3:$AQ$1079,AU$2)</f>
        <v>2.2829207236679601</v>
      </c>
      <c r="AV561">
        <f>VLOOKUP($AC561,LS_Coint_BD!$B$3:$AQ$1079,AV$2)</f>
        <v>0</v>
      </c>
      <c r="AW561">
        <f>VLOOKUP($AC561,LS_Coint_BD!$B$3:$AQ$1079,AW$2)</f>
        <v>0</v>
      </c>
      <c r="AX561">
        <f>VLOOKUP($AC561,LS_Coint_BD!$B$3:$AQ$1079,AX$2)</f>
        <v>0</v>
      </c>
      <c r="AY561">
        <f>VLOOKUP($AC561,LS_Coint_BD!$B$3:$AQ$1079,AY$2)</f>
        <v>-1.3100631690576801E-15</v>
      </c>
      <c r="AZ561">
        <f>VLOOKUP($AC561,LS_Coint_BD!$B$3:$AQ$1079,AZ$2)</f>
        <v>-1.59872115546023E-15</v>
      </c>
      <c r="BA561">
        <f>VLOOKUP($AC561,LS_Coint_BD!$B$3:$AQ$1079,BA$2)</f>
        <v>1.6342482922482299E-15</v>
      </c>
      <c r="BB561">
        <f>VLOOKUP($AC561,LS_Coint_BD!$B$3:$AQ$1079,BB$2)</f>
        <v>-2.9067657372004098E-16</v>
      </c>
      <c r="BC561">
        <f>VLOOKUP($AC561,LS_Coint_BD!$B$3:$AQ$1079,BC$2)</f>
        <v>1.25055521493778E-15</v>
      </c>
      <c r="BD561">
        <f t="shared" si="426"/>
        <v>0</v>
      </c>
      <c r="BE561">
        <f t="shared" si="427"/>
        <v>0</v>
      </c>
      <c r="BF561">
        <f t="shared" si="428"/>
        <v>0</v>
      </c>
      <c r="BG561">
        <f t="shared" si="429"/>
        <v>1.8862418793578226</v>
      </c>
      <c r="BH561">
        <f t="shared" si="430"/>
        <v>1.9883587650370125</v>
      </c>
      <c r="BI561">
        <f t="shared" si="431"/>
        <v>2.1706153244066217</v>
      </c>
      <c r="BJ561">
        <f t="shared" si="432"/>
        <v>2.7438051834815798</v>
      </c>
      <c r="BK561">
        <f t="shared" si="433"/>
        <v>4.565841447335921</v>
      </c>
      <c r="BL561">
        <f t="shared" si="434"/>
        <v>0</v>
      </c>
      <c r="BN561" s="19" t="b">
        <f t="shared" si="418"/>
        <v>0</v>
      </c>
      <c r="BO561" s="19" t="b">
        <f t="shared" si="419"/>
        <v>0</v>
      </c>
      <c r="BP561" s="19" t="b">
        <f t="shared" si="420"/>
        <v>0</v>
      </c>
      <c r="BQ561" s="19" t="b">
        <f t="shared" si="421"/>
        <v>0</v>
      </c>
      <c r="BR561" s="19" t="b">
        <f t="shared" si="422"/>
        <v>0</v>
      </c>
      <c r="BS561" s="19" t="b">
        <f t="shared" si="423"/>
        <v>0</v>
      </c>
      <c r="BT561" s="19" t="b">
        <f t="shared" si="424"/>
        <v>0</v>
      </c>
      <c r="BU561" s="19" t="b">
        <f t="shared" si="425"/>
        <v>0</v>
      </c>
    </row>
    <row r="562" spans="2:73" x14ac:dyDescent="0.3">
      <c r="B562" s="17" t="str">
        <f>VLOOKUP($AC562,LS_Coint_BD!$B$3:$D$1079,2)</f>
        <v>JHSF3</v>
      </c>
      <c r="C562" s="87" t="str">
        <f>VLOOKUP($AC562,LS_Coint_BD!$B$3:$D$1079,3)</f>
        <v>BRML3</v>
      </c>
      <c r="D562" s="70">
        <f t="shared" si="435"/>
        <v>0.11275149635364023</v>
      </c>
      <c r="E562" s="66">
        <f t="shared" si="436"/>
        <v>1.1951671981301515</v>
      </c>
      <c r="F562" s="71">
        <f t="shared" si="437"/>
        <v>0.79677813208676762</v>
      </c>
      <c r="G562" s="70">
        <f t="shared" si="438"/>
        <v>0.14628391205640767</v>
      </c>
      <c r="H562" s="66">
        <f t="shared" si="439"/>
        <v>1.2344935595270665</v>
      </c>
      <c r="I562" s="71">
        <f t="shared" si="440"/>
        <v>0.82299570635137775</v>
      </c>
      <c r="J562" s="70">
        <f t="shared" si="441"/>
        <v>0.21898932761587808</v>
      </c>
      <c r="K562" s="66">
        <f t="shared" si="442"/>
        <v>1.3833547683127405</v>
      </c>
      <c r="L562" s="71">
        <f t="shared" si="443"/>
        <v>0.92223651220849368</v>
      </c>
      <c r="M562" s="70">
        <f t="shared" si="444"/>
        <v>7.2304149610163293E-2</v>
      </c>
      <c r="N562" s="66">
        <f t="shared" si="445"/>
        <v>1.7427152744454593</v>
      </c>
      <c r="O562" s="71">
        <f t="shared" si="446"/>
        <v>1.1618101829636396</v>
      </c>
      <c r="P562" s="70">
        <f t="shared" si="447"/>
        <v>0</v>
      </c>
      <c r="Q562" s="66">
        <f t="shared" si="448"/>
        <v>0</v>
      </c>
      <c r="R562" s="71">
        <f t="shared" si="449"/>
        <v>0</v>
      </c>
      <c r="S562" s="70">
        <f t="shared" si="450"/>
        <v>-8.9507599419748729E-2</v>
      </c>
      <c r="T562" s="66">
        <f t="shared" si="451"/>
        <v>-2.2259620141930516</v>
      </c>
      <c r="U562" s="71">
        <f t="shared" si="452"/>
        <v>-1.4839746761287012</v>
      </c>
      <c r="V562" s="70">
        <f t="shared" si="453"/>
        <v>-9.9175313288723643E-2</v>
      </c>
      <c r="W562" s="66">
        <f t="shared" si="454"/>
        <v>-2.2867529011729246</v>
      </c>
      <c r="X562" s="71">
        <f t="shared" si="455"/>
        <v>-1.524501934115283</v>
      </c>
      <c r="Y562" s="70">
        <f t="shared" si="456"/>
        <v>-1.036866873217301</v>
      </c>
      <c r="Z562" s="66">
        <f t="shared" si="457"/>
        <v>-7.3122122018251527</v>
      </c>
      <c r="AA562" s="71">
        <f t="shared" si="458"/>
        <v>-4.8748081345501015</v>
      </c>
      <c r="AB562" s="98">
        <f>SUMIF(BN562:BU562,"VERDADEIRO",BN$3:$BU561)</f>
        <v>0</v>
      </c>
      <c r="AC562" s="97">
        <f t="shared" si="384"/>
        <v>559</v>
      </c>
      <c r="AD562">
        <f>RTD("tryd.rtdserver",,"COT",B562,"ULT")</f>
        <v>7.59</v>
      </c>
      <c r="AE562">
        <f>RTD("tryd.rtdserver",,"COT",C562,"ULT")</f>
        <v>9.83</v>
      </c>
      <c r="AF562">
        <f>VLOOKUP($AC562,LS_Coint_BD!$B$3:$AQ$1079,AF$2)*$AD562+VLOOKUP($AC562,LS_Coint_BD!$B$3:$AQ$1079,AF$2+1)</f>
        <v>9.7172485036463598</v>
      </c>
      <c r="AG562">
        <f>VLOOKUP($AC562,LS_Coint_BD!$B$3:$AQ$1079,AG$2)*$AD562+VLOOKUP($AC562,LS_Coint_BD!$B$3:$AQ$1079,AG$2+1)</f>
        <v>9.6837160879435924</v>
      </c>
      <c r="AH562">
        <f>VLOOKUP($AC562,LS_Coint_BD!$B$3:$AQ$1079,AH$2)*$AD562+VLOOKUP($AC562,LS_Coint_BD!$B$3:$AQ$1079,AH$2+1)</f>
        <v>9.611010672384122</v>
      </c>
      <c r="AI562">
        <f>VLOOKUP($AC562,LS_Coint_BD!$B$3:$AQ$1079,AI$2)*$AD562+VLOOKUP($AC562,LS_Coint_BD!$B$3:$AQ$1079,AI$2+1)</f>
        <v>9.7576958503898368</v>
      </c>
      <c r="AJ562">
        <f>VLOOKUP($AC562,LS_Coint_BD!$B$3:$AQ$1079,AJ$2)*$AD562+VLOOKUP($AC562,LS_Coint_BD!$B$3:$AQ$1079,AJ$2+1)</f>
        <v>0</v>
      </c>
      <c r="AK562">
        <f>VLOOKUP($AC562,LS_Coint_BD!$B$3:$AQ$1079,AK$2)*$AD562+VLOOKUP($AC562,LS_Coint_BD!$B$3:$AQ$1079,AK$2+1)</f>
        <v>9.9195075994197488</v>
      </c>
      <c r="AL562">
        <f>VLOOKUP($AC562,LS_Coint_BD!$B$3:$AQ$1079,AL$2)*$AD562+VLOOKUP($AC562,LS_Coint_BD!$B$3:$AQ$1079,AL$2+1)</f>
        <v>9.9291753132887237</v>
      </c>
      <c r="AM562">
        <f>VLOOKUP($AC562,LS_Coint_BD!$B$3:$AQ$1079,AM$2)*$AD562+VLOOKUP($AC562,LS_Coint_BD!$B$3:$AQ$1079,AM$2+1)</f>
        <v>10.866866873217301</v>
      </c>
      <c r="AN562">
        <f>VLOOKUP($AC562,LS_Coint_BD!$B$3:$AQ$1079,AN$2)</f>
        <v>0.39838906604338398</v>
      </c>
      <c r="AO562">
        <f>VLOOKUP($AC562,LS_Coint_BD!$B$3:$AQ$1079,AO$2)</f>
        <v>0.41149785317568899</v>
      </c>
      <c r="AP562">
        <f>VLOOKUP($AC562,LS_Coint_BD!$B$3:$AQ$1079,AP$2)</f>
        <v>0.461118256104247</v>
      </c>
      <c r="AQ562">
        <f>VLOOKUP($AC562,LS_Coint_BD!$B$3:$AQ$1079,AQ$2)</f>
        <v>0.58090509148182001</v>
      </c>
      <c r="AR562">
        <f>VLOOKUP($AC562,LS_Coint_BD!$B$3:$AQ$1079,AR$2)</f>
        <v>0</v>
      </c>
      <c r="AS562">
        <f>VLOOKUP($AC562,LS_Coint_BD!$B$3:$AQ$1079,AS$2)</f>
        <v>0.74198733806435102</v>
      </c>
      <c r="AT562">
        <f>VLOOKUP($AC562,LS_Coint_BD!$B$3:$AQ$1079,AT$2)</f>
        <v>0.76225096705764195</v>
      </c>
      <c r="AU562">
        <f>VLOOKUP($AC562,LS_Coint_BD!$B$3:$AQ$1079,AU$2)</f>
        <v>2.4374040672750499</v>
      </c>
      <c r="AV562">
        <f>VLOOKUP($AC562,LS_Coint_BD!$B$3:$AQ$1079,AV$2)</f>
        <v>-3.3750779948604799E-16</v>
      </c>
      <c r="AW562">
        <f>VLOOKUP($AC562,LS_Coint_BD!$B$3:$AQ$1079,AW$2)</f>
        <v>-2.2204460492503101E-16</v>
      </c>
      <c r="AX562">
        <f>VLOOKUP($AC562,LS_Coint_BD!$B$3:$AQ$1079,AX$2)</f>
        <v>-2.91830052187184E-16</v>
      </c>
      <c r="AY562">
        <f>VLOOKUP($AC562,LS_Coint_BD!$B$3:$AQ$1079,AY$2)</f>
        <v>-3.5527136788005001E-16</v>
      </c>
      <c r="AZ562">
        <f>VLOOKUP($AC562,LS_Coint_BD!$B$3:$AQ$1079,AZ$2)</f>
        <v>0</v>
      </c>
      <c r="BA562">
        <f>VLOOKUP($AC562,LS_Coint_BD!$B$3:$AQ$1079,BA$2)</f>
        <v>7.8159700933611001E-16</v>
      </c>
      <c r="BB562">
        <f>VLOOKUP($AC562,LS_Coint_BD!$B$3:$AQ$1079,BB$2)</f>
        <v>9.0432711824012702E-16</v>
      </c>
      <c r="BC562">
        <f>VLOOKUP($AC562,LS_Coint_BD!$B$3:$AQ$1079,BC$2)</f>
        <v>-1.36424205265939E-15</v>
      </c>
      <c r="BD562">
        <f t="shared" si="426"/>
        <v>0.79677813208676762</v>
      </c>
      <c r="BE562">
        <f t="shared" si="427"/>
        <v>0.82299570635137775</v>
      </c>
      <c r="BF562">
        <f t="shared" si="428"/>
        <v>0.92223651220849368</v>
      </c>
      <c r="BG562">
        <f t="shared" si="429"/>
        <v>1.1618101829636396</v>
      </c>
      <c r="BH562">
        <f t="shared" si="430"/>
        <v>0</v>
      </c>
      <c r="BI562">
        <f t="shared" si="431"/>
        <v>-1.4839746761287012</v>
      </c>
      <c r="BJ562">
        <f t="shared" si="432"/>
        <v>-1.524501934115283</v>
      </c>
      <c r="BK562">
        <f t="shared" si="433"/>
        <v>-4.8748081345501015</v>
      </c>
      <c r="BL562">
        <f t="shared" si="434"/>
        <v>0.79677813208676829</v>
      </c>
      <c r="BN562" s="19" t="b">
        <f t="shared" si="418"/>
        <v>0</v>
      </c>
      <c r="BO562" s="19" t="b">
        <f t="shared" si="419"/>
        <v>0</v>
      </c>
      <c r="BP562" s="19" t="b">
        <f t="shared" si="420"/>
        <v>0</v>
      </c>
      <c r="BQ562" s="19" t="b">
        <f t="shared" si="421"/>
        <v>0</v>
      </c>
      <c r="BR562" s="19" t="b">
        <f t="shared" si="422"/>
        <v>0</v>
      </c>
      <c r="BS562" s="19" t="b">
        <f t="shared" si="423"/>
        <v>0</v>
      </c>
      <c r="BT562" s="19" t="b">
        <f t="shared" si="424"/>
        <v>0</v>
      </c>
      <c r="BU562" s="19" t="b">
        <f t="shared" si="425"/>
        <v>0</v>
      </c>
    </row>
    <row r="563" spans="2:73" x14ac:dyDescent="0.3">
      <c r="B563" s="17" t="str">
        <f>VLOOKUP($AC563,LS_Coint_BD!$B$3:$D$1079,2)</f>
        <v>JHSF3</v>
      </c>
      <c r="C563" s="87" t="str">
        <f>VLOOKUP($AC563,LS_Coint_BD!$B$3:$D$1079,3)</f>
        <v>CRFB3</v>
      </c>
      <c r="D563" s="68">
        <f t="shared" si="435"/>
        <v>0</v>
      </c>
      <c r="E563" s="65">
        <f t="shared" si="436"/>
        <v>0</v>
      </c>
      <c r="F563" s="69">
        <f t="shared" si="437"/>
        <v>0</v>
      </c>
      <c r="G563" s="68">
        <f t="shared" si="438"/>
        <v>-0.36652627833676377</v>
      </c>
      <c r="H563" s="65">
        <f t="shared" si="439"/>
        <v>-2.0255824616753602</v>
      </c>
      <c r="I563" s="69">
        <f t="shared" si="440"/>
        <v>-1.3503883077835734</v>
      </c>
      <c r="J563" s="68">
        <f t="shared" si="441"/>
        <v>0</v>
      </c>
      <c r="K563" s="65">
        <f t="shared" si="442"/>
        <v>0</v>
      </c>
      <c r="L563" s="69">
        <f t="shared" si="443"/>
        <v>0</v>
      </c>
      <c r="M563" s="68">
        <f t="shared" si="444"/>
        <v>-0.3900296096297069</v>
      </c>
      <c r="N563" s="65">
        <f t="shared" si="445"/>
        <v>-2.2132633976794156</v>
      </c>
      <c r="O563" s="69">
        <f t="shared" si="446"/>
        <v>-1.4755089317862771</v>
      </c>
      <c r="P563" s="68">
        <f t="shared" si="447"/>
        <v>-0.29582129252738554</v>
      </c>
      <c r="Q563" s="65">
        <f t="shared" si="448"/>
        <v>-2.2526022678309667</v>
      </c>
      <c r="R563" s="69">
        <f t="shared" si="449"/>
        <v>-1.5017348452206445</v>
      </c>
      <c r="S563" s="68">
        <f t="shared" si="450"/>
        <v>-0.35095736424969104</v>
      </c>
      <c r="T563" s="65">
        <f t="shared" si="451"/>
        <v>-2.5245095917184859</v>
      </c>
      <c r="U563" s="69">
        <f t="shared" si="452"/>
        <v>-1.6830063944789906</v>
      </c>
      <c r="V563" s="68">
        <f t="shared" si="453"/>
        <v>-0.38185888307927485</v>
      </c>
      <c r="W563" s="65">
        <f t="shared" si="454"/>
        <v>-2.9758248314493412</v>
      </c>
      <c r="X563" s="69">
        <f t="shared" si="455"/>
        <v>-1.9838832209662274</v>
      </c>
      <c r="Y563" s="68">
        <f t="shared" si="456"/>
        <v>0</v>
      </c>
      <c r="Z563" s="65">
        <f t="shared" si="457"/>
        <v>0</v>
      </c>
      <c r="AA563" s="69">
        <f t="shared" si="458"/>
        <v>0</v>
      </c>
      <c r="AB563" s="98">
        <f>SUMIF(BN563:BU563,"VERDADEIRO",BN$3:$BU562)</f>
        <v>0</v>
      </c>
      <c r="AC563" s="97">
        <f t="shared" si="384"/>
        <v>560</v>
      </c>
      <c r="AD563">
        <f>RTD("tryd.rtdserver",,"COT",B563,"ULT")</f>
        <v>7.59</v>
      </c>
      <c r="AE563">
        <f>RTD("tryd.rtdserver",,"COT",C563,"ULT")</f>
        <v>19.52</v>
      </c>
      <c r="AF563">
        <f>VLOOKUP($AC563,LS_Coint_BD!$B$3:$AQ$1079,AF$2)*$AD563+VLOOKUP($AC563,LS_Coint_BD!$B$3:$AQ$1079,AF$2+1)</f>
        <v>0</v>
      </c>
      <c r="AG563">
        <f>VLOOKUP($AC563,LS_Coint_BD!$B$3:$AQ$1079,AG$2)*$AD563+VLOOKUP($AC563,LS_Coint_BD!$B$3:$AQ$1079,AG$2+1)</f>
        <v>19.886526278336763</v>
      </c>
      <c r="AH563">
        <f>VLOOKUP($AC563,LS_Coint_BD!$B$3:$AQ$1079,AH$2)*$AD563+VLOOKUP($AC563,LS_Coint_BD!$B$3:$AQ$1079,AH$2+1)</f>
        <v>0</v>
      </c>
      <c r="AI563">
        <f>VLOOKUP($AC563,LS_Coint_BD!$B$3:$AQ$1079,AI$2)*$AD563+VLOOKUP($AC563,LS_Coint_BD!$B$3:$AQ$1079,AI$2+1)</f>
        <v>19.910029609629706</v>
      </c>
      <c r="AJ563">
        <f>VLOOKUP($AC563,LS_Coint_BD!$B$3:$AQ$1079,AJ$2)*$AD563+VLOOKUP($AC563,LS_Coint_BD!$B$3:$AQ$1079,AJ$2+1)</f>
        <v>19.815821292527385</v>
      </c>
      <c r="AK563">
        <f>VLOOKUP($AC563,LS_Coint_BD!$B$3:$AQ$1079,AK$2)*$AD563+VLOOKUP($AC563,LS_Coint_BD!$B$3:$AQ$1079,AK$2+1)</f>
        <v>19.870957364249691</v>
      </c>
      <c r="AL563">
        <f>VLOOKUP($AC563,LS_Coint_BD!$B$3:$AQ$1079,AL$2)*$AD563+VLOOKUP($AC563,LS_Coint_BD!$B$3:$AQ$1079,AL$2+1)</f>
        <v>19.901858883079274</v>
      </c>
      <c r="AM563">
        <f>VLOOKUP($AC563,LS_Coint_BD!$B$3:$AQ$1079,AM$2)*$AD563+VLOOKUP($AC563,LS_Coint_BD!$B$3:$AQ$1079,AM$2+1)</f>
        <v>0</v>
      </c>
      <c r="AN563">
        <f>VLOOKUP($AC563,LS_Coint_BD!$B$3:$AQ$1079,AN$2)</f>
        <v>0</v>
      </c>
      <c r="AO563">
        <f>VLOOKUP($AC563,LS_Coint_BD!$B$3:$AQ$1079,AO$2)</f>
        <v>0.67519415389178805</v>
      </c>
      <c r="AP563">
        <f>VLOOKUP($AC563,LS_Coint_BD!$B$3:$AQ$1079,AP$2)</f>
        <v>0</v>
      </c>
      <c r="AQ563">
        <f>VLOOKUP($AC563,LS_Coint_BD!$B$3:$AQ$1079,AQ$2)</f>
        <v>0.73775446589313698</v>
      </c>
      <c r="AR563">
        <f>VLOOKUP($AC563,LS_Coint_BD!$B$3:$AQ$1079,AR$2)</f>
        <v>0.75086742261032202</v>
      </c>
      <c r="AS563">
        <f>VLOOKUP($AC563,LS_Coint_BD!$B$3:$AQ$1079,AS$2)</f>
        <v>0.84150319723949596</v>
      </c>
      <c r="AT563">
        <f>VLOOKUP($AC563,LS_Coint_BD!$B$3:$AQ$1079,AT$2)</f>
        <v>0.99194161048311402</v>
      </c>
      <c r="AU563">
        <f>VLOOKUP($AC563,LS_Coint_BD!$B$3:$AQ$1079,AU$2)</f>
        <v>0</v>
      </c>
      <c r="AV563">
        <f>VLOOKUP($AC563,LS_Coint_BD!$B$3:$AQ$1079,AV$2)</f>
        <v>0</v>
      </c>
      <c r="AW563">
        <f>VLOOKUP($AC563,LS_Coint_BD!$B$3:$AQ$1079,AW$2)</f>
        <v>2.5757174171303599E-15</v>
      </c>
      <c r="AX563">
        <f>VLOOKUP($AC563,LS_Coint_BD!$B$3:$AQ$1079,AX$2)</f>
        <v>0</v>
      </c>
      <c r="AY563">
        <f>VLOOKUP($AC563,LS_Coint_BD!$B$3:$AQ$1079,AY$2)</f>
        <v>-3.0420110874729299E-15</v>
      </c>
      <c r="AZ563">
        <f>VLOOKUP($AC563,LS_Coint_BD!$B$3:$AQ$1079,AZ$2)</f>
        <v>-3.9474596431116699E-16</v>
      </c>
      <c r="BA563">
        <f>VLOOKUP($AC563,LS_Coint_BD!$B$3:$AQ$1079,BA$2)</f>
        <v>1.3855583347321999E-15</v>
      </c>
      <c r="BB563">
        <f>VLOOKUP($AC563,LS_Coint_BD!$B$3:$AQ$1079,BB$2)</f>
        <v>7.5898883138010697E-16</v>
      </c>
      <c r="BC563">
        <f>VLOOKUP($AC563,LS_Coint_BD!$B$3:$AQ$1079,BC$2)</f>
        <v>0</v>
      </c>
      <c r="BD563">
        <f t="shared" si="426"/>
        <v>0</v>
      </c>
      <c r="BE563">
        <f t="shared" si="427"/>
        <v>-1.3503883077835734</v>
      </c>
      <c r="BF563">
        <f t="shared" si="428"/>
        <v>0</v>
      </c>
      <c r="BG563">
        <f t="shared" si="429"/>
        <v>-1.4755089317862771</v>
      </c>
      <c r="BH563">
        <f t="shared" si="430"/>
        <v>-1.5017348452206445</v>
      </c>
      <c r="BI563">
        <f t="shared" si="431"/>
        <v>-1.6830063944789906</v>
      </c>
      <c r="BJ563">
        <f t="shared" si="432"/>
        <v>-1.9838832209662274</v>
      </c>
      <c r="BK563">
        <f t="shared" si="433"/>
        <v>0</v>
      </c>
      <c r="BL563">
        <f t="shared" si="434"/>
        <v>0</v>
      </c>
      <c r="BN563" s="19" t="b">
        <f t="shared" si="418"/>
        <v>0</v>
      </c>
      <c r="BO563" s="19" t="b">
        <f t="shared" si="419"/>
        <v>0</v>
      </c>
      <c r="BP563" s="19" t="b">
        <f t="shared" si="420"/>
        <v>0</v>
      </c>
      <c r="BQ563" s="19" t="b">
        <f t="shared" si="421"/>
        <v>0</v>
      </c>
      <c r="BR563" s="19" t="b">
        <f t="shared" si="422"/>
        <v>0</v>
      </c>
      <c r="BS563" s="19" t="b">
        <f t="shared" si="423"/>
        <v>0</v>
      </c>
      <c r="BT563" s="19" t="b">
        <f t="shared" si="424"/>
        <v>0</v>
      </c>
      <c r="BU563" s="19" t="b">
        <f t="shared" si="425"/>
        <v>0</v>
      </c>
    </row>
    <row r="564" spans="2:73" x14ac:dyDescent="0.3">
      <c r="B564" s="17" t="str">
        <f>VLOOKUP($AC564,LS_Coint_BD!$B$3:$D$1079,2)</f>
        <v>JHSF3</v>
      </c>
      <c r="C564" s="87" t="str">
        <f>VLOOKUP($AC564,LS_Coint_BD!$B$3:$D$1079,3)</f>
        <v>FLRY3</v>
      </c>
      <c r="D564" s="70">
        <f t="shared" si="435"/>
        <v>0.8813474882732919</v>
      </c>
      <c r="E564" s="66">
        <f t="shared" si="436"/>
        <v>2.4637579657429716</v>
      </c>
      <c r="F564" s="71">
        <f t="shared" si="437"/>
        <v>1.6425053104953145</v>
      </c>
      <c r="G564" s="70">
        <f t="shared" si="438"/>
        <v>1.2529810643435439</v>
      </c>
      <c r="H564" s="66">
        <f t="shared" si="439"/>
        <v>3.2089457004222921</v>
      </c>
      <c r="I564" s="71">
        <f t="shared" si="440"/>
        <v>2.1392971336148614</v>
      </c>
      <c r="J564" s="70">
        <f t="shared" si="441"/>
        <v>1.3112509390998319</v>
      </c>
      <c r="K564" s="66">
        <f t="shared" si="442"/>
        <v>3.1237803985748709</v>
      </c>
      <c r="L564" s="71">
        <f t="shared" si="443"/>
        <v>2.0825202657165804</v>
      </c>
      <c r="M564" s="70">
        <f t="shared" si="444"/>
        <v>1.6082056442193142</v>
      </c>
      <c r="N564" s="66">
        <f t="shared" si="445"/>
        <v>3.7056339784548307</v>
      </c>
      <c r="O564" s="71">
        <f t="shared" si="446"/>
        <v>2.4704226523032204</v>
      </c>
      <c r="P564" s="70">
        <f t="shared" si="447"/>
        <v>0</v>
      </c>
      <c r="Q564" s="66">
        <f t="shared" si="448"/>
        <v>0</v>
      </c>
      <c r="R564" s="71">
        <f t="shared" si="449"/>
        <v>0</v>
      </c>
      <c r="S564" s="70">
        <f t="shared" si="450"/>
        <v>0</v>
      </c>
      <c r="T564" s="66">
        <f t="shared" si="451"/>
        <v>0</v>
      </c>
      <c r="U564" s="71">
        <f t="shared" si="452"/>
        <v>0</v>
      </c>
      <c r="V564" s="70">
        <f t="shared" si="453"/>
        <v>0</v>
      </c>
      <c r="W564" s="66">
        <f t="shared" si="454"/>
        <v>0</v>
      </c>
      <c r="X564" s="71">
        <f t="shared" si="455"/>
        <v>0</v>
      </c>
      <c r="Y564" s="70">
        <f t="shared" si="456"/>
        <v>1.5121768190705716</v>
      </c>
      <c r="Z564" s="66">
        <f t="shared" si="457"/>
        <v>6.3313833736163705</v>
      </c>
      <c r="AA564" s="71">
        <f t="shared" si="458"/>
        <v>4.2209222490775806</v>
      </c>
      <c r="AB564" s="98">
        <f>SUMIF(BN564:BU564,"VERDADEIRO",BN$3:$BU563)</f>
        <v>0</v>
      </c>
      <c r="AC564" s="97">
        <f t="shared" si="384"/>
        <v>561</v>
      </c>
      <c r="AD564">
        <f>RTD("tryd.rtdserver",,"COT",B564,"ULT")</f>
        <v>7.59</v>
      </c>
      <c r="AE564">
        <f>RTD("tryd.rtdserver",,"COT",C564,"ULT")</f>
        <v>28.16</v>
      </c>
      <c r="AF564">
        <f>VLOOKUP($AC564,LS_Coint_BD!$B$3:$AQ$1079,AF$2)*$AD564+VLOOKUP($AC564,LS_Coint_BD!$B$3:$AQ$1079,AF$2+1)</f>
        <v>27.278652511726708</v>
      </c>
      <c r="AG564">
        <f>VLOOKUP($AC564,LS_Coint_BD!$B$3:$AQ$1079,AG$2)*$AD564+VLOOKUP($AC564,LS_Coint_BD!$B$3:$AQ$1079,AG$2+1)</f>
        <v>26.907018935656456</v>
      </c>
      <c r="AH564">
        <f>VLOOKUP($AC564,LS_Coint_BD!$B$3:$AQ$1079,AH$2)*$AD564+VLOOKUP($AC564,LS_Coint_BD!$B$3:$AQ$1079,AH$2+1)</f>
        <v>26.848749060900168</v>
      </c>
      <c r="AI564">
        <f>VLOOKUP($AC564,LS_Coint_BD!$B$3:$AQ$1079,AI$2)*$AD564+VLOOKUP($AC564,LS_Coint_BD!$B$3:$AQ$1079,AI$2+1)</f>
        <v>26.551794355780686</v>
      </c>
      <c r="AJ564">
        <f>VLOOKUP($AC564,LS_Coint_BD!$B$3:$AQ$1079,AJ$2)*$AD564+VLOOKUP($AC564,LS_Coint_BD!$B$3:$AQ$1079,AJ$2+1)</f>
        <v>0</v>
      </c>
      <c r="AK564">
        <f>VLOOKUP($AC564,LS_Coint_BD!$B$3:$AQ$1079,AK$2)*$AD564+VLOOKUP($AC564,LS_Coint_BD!$B$3:$AQ$1079,AK$2+1)</f>
        <v>0</v>
      </c>
      <c r="AL564">
        <f>VLOOKUP($AC564,LS_Coint_BD!$B$3:$AQ$1079,AL$2)*$AD564+VLOOKUP($AC564,LS_Coint_BD!$B$3:$AQ$1079,AL$2+1)</f>
        <v>0</v>
      </c>
      <c r="AM564">
        <f>VLOOKUP($AC564,LS_Coint_BD!$B$3:$AQ$1079,AM$2)*$AD564+VLOOKUP($AC564,LS_Coint_BD!$B$3:$AQ$1079,AM$2+1)</f>
        <v>26.647823180929429</v>
      </c>
      <c r="AN564">
        <f>VLOOKUP($AC564,LS_Coint_BD!$B$3:$AQ$1079,AN$2)</f>
        <v>0.821252655247658</v>
      </c>
      <c r="AO564">
        <f>VLOOKUP($AC564,LS_Coint_BD!$B$3:$AQ$1079,AO$2)</f>
        <v>1.06964856680743</v>
      </c>
      <c r="AP564">
        <f>VLOOKUP($AC564,LS_Coint_BD!$B$3:$AQ$1079,AP$2)</f>
        <v>1.04126013285829</v>
      </c>
      <c r="AQ564">
        <f>VLOOKUP($AC564,LS_Coint_BD!$B$3:$AQ$1079,AQ$2)</f>
        <v>1.23521132615161</v>
      </c>
      <c r="AR564">
        <f>VLOOKUP($AC564,LS_Coint_BD!$B$3:$AQ$1079,AR$2)</f>
        <v>0</v>
      </c>
      <c r="AS564">
        <f>VLOOKUP($AC564,LS_Coint_BD!$B$3:$AQ$1079,AS$2)</f>
        <v>0</v>
      </c>
      <c r="AT564">
        <f>VLOOKUP($AC564,LS_Coint_BD!$B$3:$AQ$1079,AT$2)</f>
        <v>0</v>
      </c>
      <c r="AU564">
        <f>VLOOKUP($AC564,LS_Coint_BD!$B$3:$AQ$1079,AU$2)</f>
        <v>2.1104611245387899</v>
      </c>
      <c r="AV564">
        <f>VLOOKUP($AC564,LS_Coint_BD!$B$3:$AQ$1079,AV$2)</f>
        <v>-1.6342482922482299E-15</v>
      </c>
      <c r="AW564">
        <f>VLOOKUP($AC564,LS_Coint_BD!$B$3:$AQ$1079,AW$2)</f>
        <v>1.48029736616688E-15</v>
      </c>
      <c r="AX564">
        <f>VLOOKUP($AC564,LS_Coint_BD!$B$3:$AQ$1079,AX$2)</f>
        <v>3.8064789415719601E-16</v>
      </c>
      <c r="AY564">
        <f>VLOOKUP($AC564,LS_Coint_BD!$B$3:$AQ$1079,AY$2)</f>
        <v>3.9968028886505602E-16</v>
      </c>
      <c r="AZ564">
        <f>VLOOKUP($AC564,LS_Coint_BD!$B$3:$AQ$1079,AZ$2)</f>
        <v>0</v>
      </c>
      <c r="BA564">
        <f>VLOOKUP($AC564,LS_Coint_BD!$B$3:$AQ$1079,BA$2)</f>
        <v>0</v>
      </c>
      <c r="BB564">
        <f>VLOOKUP($AC564,LS_Coint_BD!$B$3:$AQ$1079,BB$2)</f>
        <v>0</v>
      </c>
      <c r="BC564">
        <f>VLOOKUP($AC564,LS_Coint_BD!$B$3:$AQ$1079,BC$2)</f>
        <v>9.0949470177292806E-16</v>
      </c>
      <c r="BD564">
        <f t="shared" si="426"/>
        <v>1.6425053104953145</v>
      </c>
      <c r="BE564">
        <f t="shared" si="427"/>
        <v>2.1392971336148614</v>
      </c>
      <c r="BF564">
        <f t="shared" si="428"/>
        <v>2.0825202657165804</v>
      </c>
      <c r="BG564">
        <f t="shared" si="429"/>
        <v>2.4704226523032204</v>
      </c>
      <c r="BH564">
        <f t="shared" si="430"/>
        <v>0</v>
      </c>
      <c r="BI564">
        <f t="shared" si="431"/>
        <v>0</v>
      </c>
      <c r="BJ564">
        <f t="shared" si="432"/>
        <v>0</v>
      </c>
      <c r="BK564">
        <f t="shared" si="433"/>
        <v>4.2209222490775806</v>
      </c>
      <c r="BL564">
        <f t="shared" si="434"/>
        <v>1.6425053104953111</v>
      </c>
      <c r="BN564" s="19" t="b">
        <f t="shared" si="418"/>
        <v>0</v>
      </c>
      <c r="BO564" s="19" t="b">
        <f t="shared" si="419"/>
        <v>0</v>
      </c>
      <c r="BP564" s="19" t="b">
        <f t="shared" si="420"/>
        <v>0</v>
      </c>
      <c r="BQ564" s="19" t="b">
        <f t="shared" si="421"/>
        <v>0</v>
      </c>
      <c r="BR564" s="19" t="b">
        <f t="shared" si="422"/>
        <v>0</v>
      </c>
      <c r="BS564" s="19" t="b">
        <f t="shared" si="423"/>
        <v>0</v>
      </c>
      <c r="BT564" s="19" t="b">
        <f t="shared" si="424"/>
        <v>0</v>
      </c>
      <c r="BU564" s="19" t="b">
        <f t="shared" si="425"/>
        <v>0</v>
      </c>
    </row>
    <row r="565" spans="2:73" x14ac:dyDescent="0.3">
      <c r="B565" s="17" t="str">
        <f>VLOOKUP($AC565,LS_Coint_BD!$B$3:$D$1079,2)</f>
        <v>JHSF3</v>
      </c>
      <c r="C565" s="87" t="str">
        <f>VLOOKUP($AC565,LS_Coint_BD!$B$3:$D$1079,3)</f>
        <v>IRBR3</v>
      </c>
      <c r="D565" s="68">
        <f t="shared" si="435"/>
        <v>0</v>
      </c>
      <c r="E565" s="65">
        <f t="shared" si="436"/>
        <v>0</v>
      </c>
      <c r="F565" s="69">
        <f t="shared" si="437"/>
        <v>0</v>
      </c>
      <c r="G565" s="68">
        <f t="shared" si="438"/>
        <v>-0.23106094798299814</v>
      </c>
      <c r="H565" s="65">
        <f t="shared" si="439"/>
        <v>-1.7584384320948867</v>
      </c>
      <c r="I565" s="69">
        <f t="shared" si="440"/>
        <v>-1.1722922880632578</v>
      </c>
      <c r="J565" s="68">
        <f t="shared" si="441"/>
        <v>-0.24281579466462588</v>
      </c>
      <c r="K565" s="65">
        <f t="shared" si="442"/>
        <v>-1.6719900495505864</v>
      </c>
      <c r="L565" s="69">
        <f t="shared" si="443"/>
        <v>-1.1146600330337242</v>
      </c>
      <c r="M565" s="68">
        <f t="shared" si="444"/>
        <v>0</v>
      </c>
      <c r="N565" s="65">
        <f t="shared" si="445"/>
        <v>0</v>
      </c>
      <c r="O565" s="69">
        <f t="shared" si="446"/>
        <v>0</v>
      </c>
      <c r="P565" s="68">
        <f t="shared" si="447"/>
        <v>0</v>
      </c>
      <c r="Q565" s="65">
        <f t="shared" si="448"/>
        <v>0</v>
      </c>
      <c r="R565" s="69">
        <f t="shared" si="449"/>
        <v>0</v>
      </c>
      <c r="S565" s="68">
        <f t="shared" si="450"/>
        <v>-0.72353499583274417</v>
      </c>
      <c r="T565" s="65">
        <f t="shared" si="451"/>
        <v>-3.608222340968009</v>
      </c>
      <c r="U565" s="69">
        <f t="shared" si="452"/>
        <v>-2.4054815606453395</v>
      </c>
      <c r="V565" s="68">
        <f t="shared" si="453"/>
        <v>-0.72904812840531719</v>
      </c>
      <c r="W565" s="65">
        <f t="shared" si="454"/>
        <v>-3.5992561670928001</v>
      </c>
      <c r="X565" s="69">
        <f t="shared" si="455"/>
        <v>-2.3995041113952</v>
      </c>
      <c r="Y565" s="68">
        <f t="shared" si="456"/>
        <v>-3.4042761569843805</v>
      </c>
      <c r="Z565" s="65">
        <f t="shared" si="457"/>
        <v>-20.90599350391971</v>
      </c>
      <c r="AA565" s="69">
        <f t="shared" si="458"/>
        <v>-13.93732900261314</v>
      </c>
      <c r="AB565" s="98">
        <f>SUMIF(BN565:BU565,"VERDADEIRO",BN$3:$BU564)</f>
        <v>0</v>
      </c>
      <c r="AC565" s="97">
        <f t="shared" si="384"/>
        <v>562</v>
      </c>
      <c r="AD565">
        <f>RTD("tryd.rtdserver",,"COT",B565,"ULT")</f>
        <v>7.59</v>
      </c>
      <c r="AE565">
        <f>RTD("tryd.rtdserver",,"COT",C565,"ULT")</f>
        <v>6.91</v>
      </c>
      <c r="AF565">
        <f>VLOOKUP($AC565,LS_Coint_BD!$B$3:$AQ$1079,AF$2)*$AD565+VLOOKUP($AC565,LS_Coint_BD!$B$3:$AQ$1079,AF$2+1)</f>
        <v>0</v>
      </c>
      <c r="AG565">
        <f>VLOOKUP($AC565,LS_Coint_BD!$B$3:$AQ$1079,AG$2)*$AD565+VLOOKUP($AC565,LS_Coint_BD!$B$3:$AQ$1079,AG$2+1)</f>
        <v>7.1410609479829983</v>
      </c>
      <c r="AH565">
        <f>VLOOKUP($AC565,LS_Coint_BD!$B$3:$AQ$1079,AH$2)*$AD565+VLOOKUP($AC565,LS_Coint_BD!$B$3:$AQ$1079,AH$2+1)</f>
        <v>7.152815794664626</v>
      </c>
      <c r="AI565">
        <f>VLOOKUP($AC565,LS_Coint_BD!$B$3:$AQ$1079,AI$2)*$AD565+VLOOKUP($AC565,LS_Coint_BD!$B$3:$AQ$1079,AI$2+1)</f>
        <v>0</v>
      </c>
      <c r="AJ565">
        <f>VLOOKUP($AC565,LS_Coint_BD!$B$3:$AQ$1079,AJ$2)*$AD565+VLOOKUP($AC565,LS_Coint_BD!$B$3:$AQ$1079,AJ$2+1)</f>
        <v>0</v>
      </c>
      <c r="AK565">
        <f>VLOOKUP($AC565,LS_Coint_BD!$B$3:$AQ$1079,AK$2)*$AD565+VLOOKUP($AC565,LS_Coint_BD!$B$3:$AQ$1079,AK$2+1)</f>
        <v>7.6335349958327443</v>
      </c>
      <c r="AL565">
        <f>VLOOKUP($AC565,LS_Coint_BD!$B$3:$AQ$1079,AL$2)*$AD565+VLOOKUP($AC565,LS_Coint_BD!$B$3:$AQ$1079,AL$2+1)</f>
        <v>7.6390481284053173</v>
      </c>
      <c r="AM565">
        <f>VLOOKUP($AC565,LS_Coint_BD!$B$3:$AQ$1079,AM$2)*$AD565+VLOOKUP($AC565,LS_Coint_BD!$B$3:$AQ$1079,AM$2+1)</f>
        <v>10.314276156984381</v>
      </c>
      <c r="AN565">
        <f>VLOOKUP($AC565,LS_Coint_BD!$B$3:$AQ$1079,AN$2)</f>
        <v>0</v>
      </c>
      <c r="AO565">
        <f>VLOOKUP($AC565,LS_Coint_BD!$B$3:$AQ$1079,AO$2)</f>
        <v>0.58614614403162901</v>
      </c>
      <c r="AP565">
        <f>VLOOKUP($AC565,LS_Coint_BD!$B$3:$AQ$1079,AP$2)</f>
        <v>0.55733001651686198</v>
      </c>
      <c r="AQ565">
        <f>VLOOKUP($AC565,LS_Coint_BD!$B$3:$AQ$1079,AQ$2)</f>
        <v>0</v>
      </c>
      <c r="AR565">
        <f>VLOOKUP($AC565,LS_Coint_BD!$B$3:$AQ$1079,AR$2)</f>
        <v>0</v>
      </c>
      <c r="AS565">
        <f>VLOOKUP($AC565,LS_Coint_BD!$B$3:$AQ$1079,AS$2)</f>
        <v>1.20274078032267</v>
      </c>
      <c r="AT565">
        <f>VLOOKUP($AC565,LS_Coint_BD!$B$3:$AQ$1079,AT$2)</f>
        <v>1.1997520556976</v>
      </c>
      <c r="AU565">
        <f>VLOOKUP($AC565,LS_Coint_BD!$B$3:$AQ$1079,AU$2)</f>
        <v>6.96866450130657</v>
      </c>
      <c r="AV565">
        <f>VLOOKUP($AC565,LS_Coint_BD!$B$3:$AQ$1079,AV$2)</f>
        <v>0</v>
      </c>
      <c r="AW565">
        <f>VLOOKUP($AC565,LS_Coint_BD!$B$3:$AQ$1079,AW$2)</f>
        <v>1.1842378929335E-16</v>
      </c>
      <c r="AX565">
        <f>VLOOKUP($AC565,LS_Coint_BD!$B$3:$AQ$1079,AX$2)</f>
        <v>-1.5225915766287901E-16</v>
      </c>
      <c r="AY565">
        <f>VLOOKUP($AC565,LS_Coint_BD!$B$3:$AQ$1079,AY$2)</f>
        <v>0</v>
      </c>
      <c r="AZ565">
        <f>VLOOKUP($AC565,LS_Coint_BD!$B$3:$AQ$1079,AZ$2)</f>
        <v>0</v>
      </c>
      <c r="BA565">
        <f>VLOOKUP($AC565,LS_Coint_BD!$B$3:$AQ$1079,BA$2)</f>
        <v>3.5527136788005001E-16</v>
      </c>
      <c r="BB565">
        <f>VLOOKUP($AC565,LS_Coint_BD!$B$3:$AQ$1079,BB$2)</f>
        <v>1.2918958832001801E-16</v>
      </c>
      <c r="BC565">
        <f>VLOOKUP($AC565,LS_Coint_BD!$B$3:$AQ$1079,BC$2)</f>
        <v>0</v>
      </c>
      <c r="BD565">
        <f t="shared" si="426"/>
        <v>0</v>
      </c>
      <c r="BE565">
        <f t="shared" si="427"/>
        <v>-1.1722922880632578</v>
      </c>
      <c r="BF565">
        <f t="shared" si="428"/>
        <v>-1.1146600330337242</v>
      </c>
      <c r="BG565">
        <f t="shared" si="429"/>
        <v>0</v>
      </c>
      <c r="BH565">
        <f t="shared" si="430"/>
        <v>0</v>
      </c>
      <c r="BI565">
        <f t="shared" si="431"/>
        <v>-2.4054815606453395</v>
      </c>
      <c r="BJ565">
        <f t="shared" si="432"/>
        <v>-2.3995041113952</v>
      </c>
      <c r="BK565">
        <f t="shared" si="433"/>
        <v>-13.93732900261314</v>
      </c>
      <c r="BL565">
        <f t="shared" si="434"/>
        <v>0</v>
      </c>
      <c r="BN565" s="19" t="b">
        <f t="shared" si="418"/>
        <v>0</v>
      </c>
      <c r="BO565" s="19" t="b">
        <f t="shared" si="419"/>
        <v>0</v>
      </c>
      <c r="BP565" s="19" t="b">
        <f t="shared" si="420"/>
        <v>0</v>
      </c>
      <c r="BQ565" s="19" t="b">
        <f t="shared" si="421"/>
        <v>0</v>
      </c>
      <c r="BR565" s="19" t="b">
        <f t="shared" si="422"/>
        <v>0</v>
      </c>
      <c r="BS565" s="19" t="b">
        <f t="shared" si="423"/>
        <v>0</v>
      </c>
      <c r="BT565" s="19" t="b">
        <f t="shared" si="424"/>
        <v>0</v>
      </c>
      <c r="BU565" s="19" t="b">
        <f t="shared" si="425"/>
        <v>0</v>
      </c>
    </row>
    <row r="566" spans="2:73" x14ac:dyDescent="0.3">
      <c r="B566" s="17" t="str">
        <f>VLOOKUP($AC566,LS_Coint_BD!$B$3:$D$1079,2)</f>
        <v>JHSF3</v>
      </c>
      <c r="C566" s="87" t="str">
        <f>VLOOKUP($AC566,LS_Coint_BD!$B$3:$D$1079,3)</f>
        <v>LREN3</v>
      </c>
      <c r="D566" s="70">
        <f t="shared" si="435"/>
        <v>0</v>
      </c>
      <c r="E566" s="66">
        <f t="shared" si="436"/>
        <v>0</v>
      </c>
      <c r="F566" s="71">
        <f t="shared" si="437"/>
        <v>0</v>
      </c>
      <c r="G566" s="70">
        <f t="shared" si="438"/>
        <v>0</v>
      </c>
      <c r="H566" s="66">
        <f t="shared" si="439"/>
        <v>0</v>
      </c>
      <c r="I566" s="71">
        <f t="shared" si="440"/>
        <v>0</v>
      </c>
      <c r="J566" s="70">
        <f t="shared" si="441"/>
        <v>0</v>
      </c>
      <c r="K566" s="66">
        <f t="shared" si="442"/>
        <v>0</v>
      </c>
      <c r="L566" s="71">
        <f t="shared" si="443"/>
        <v>0</v>
      </c>
      <c r="M566" s="70">
        <f t="shared" si="444"/>
        <v>-1.5068020858501114</v>
      </c>
      <c r="N566" s="66">
        <f t="shared" si="445"/>
        <v>-6.807504148626391</v>
      </c>
      <c r="O566" s="71">
        <f t="shared" si="446"/>
        <v>-4.5383360990842609</v>
      </c>
      <c r="P566" s="70">
        <f t="shared" si="447"/>
        <v>-1.4120486368948804</v>
      </c>
      <c r="Q566" s="66">
        <f t="shared" si="448"/>
        <v>-7.2068915804994269</v>
      </c>
      <c r="R566" s="71">
        <f t="shared" si="449"/>
        <v>-4.8045943869996179</v>
      </c>
      <c r="S566" s="70">
        <f t="shared" si="450"/>
        <v>-1.31153386543658</v>
      </c>
      <c r="T566" s="66">
        <f t="shared" si="451"/>
        <v>-7.6582987719310527</v>
      </c>
      <c r="U566" s="71">
        <f t="shared" si="452"/>
        <v>-5.1055325146207018</v>
      </c>
      <c r="V566" s="70">
        <f t="shared" si="453"/>
        <v>-1.2755636171288174</v>
      </c>
      <c r="W566" s="66">
        <f t="shared" si="454"/>
        <v>-7.90736259608253</v>
      </c>
      <c r="X566" s="71">
        <f t="shared" si="455"/>
        <v>-5.2715750640550203</v>
      </c>
      <c r="Y566" s="70">
        <f t="shared" si="456"/>
        <v>-2.7820666304410153</v>
      </c>
      <c r="Z566" s="66">
        <f t="shared" si="457"/>
        <v>-13.493919893595901</v>
      </c>
      <c r="AA566" s="71">
        <f t="shared" si="458"/>
        <v>-8.9959465957306008</v>
      </c>
      <c r="AB566" s="98">
        <f>SUMIF(BN566:BU566,"VERDADEIRO",BN$3:$BU565)</f>
        <v>0</v>
      </c>
      <c r="AC566" s="97">
        <f t="shared" si="384"/>
        <v>563</v>
      </c>
      <c r="AD566">
        <f>RTD("tryd.rtdserver",,"COT",B566,"ULT")</f>
        <v>7.59</v>
      </c>
      <c r="AE566">
        <f>RTD("tryd.rtdserver",,"COT",C566,"ULT")</f>
        <v>41.01</v>
      </c>
      <c r="AF566">
        <f>VLOOKUP($AC566,LS_Coint_BD!$B$3:$AQ$1079,AF$2)*$AD566+VLOOKUP($AC566,LS_Coint_BD!$B$3:$AQ$1079,AF$2+1)</f>
        <v>0</v>
      </c>
      <c r="AG566">
        <f>VLOOKUP($AC566,LS_Coint_BD!$B$3:$AQ$1079,AG$2)*$AD566+VLOOKUP($AC566,LS_Coint_BD!$B$3:$AQ$1079,AG$2+1)</f>
        <v>0</v>
      </c>
      <c r="AH566">
        <f>VLOOKUP($AC566,LS_Coint_BD!$B$3:$AQ$1079,AH$2)*$AD566+VLOOKUP($AC566,LS_Coint_BD!$B$3:$AQ$1079,AH$2+1)</f>
        <v>0</v>
      </c>
      <c r="AI566">
        <f>VLOOKUP($AC566,LS_Coint_BD!$B$3:$AQ$1079,AI$2)*$AD566+VLOOKUP($AC566,LS_Coint_BD!$B$3:$AQ$1079,AI$2+1)</f>
        <v>42.516802085850109</v>
      </c>
      <c r="AJ566">
        <f>VLOOKUP($AC566,LS_Coint_BD!$B$3:$AQ$1079,AJ$2)*$AD566+VLOOKUP($AC566,LS_Coint_BD!$B$3:$AQ$1079,AJ$2+1)</f>
        <v>42.422048636894878</v>
      </c>
      <c r="AK566">
        <f>VLOOKUP($AC566,LS_Coint_BD!$B$3:$AQ$1079,AK$2)*$AD566+VLOOKUP($AC566,LS_Coint_BD!$B$3:$AQ$1079,AK$2+1)</f>
        <v>42.321533865436578</v>
      </c>
      <c r="AL566">
        <f>VLOOKUP($AC566,LS_Coint_BD!$B$3:$AQ$1079,AL$2)*$AD566+VLOOKUP($AC566,LS_Coint_BD!$B$3:$AQ$1079,AL$2+1)</f>
        <v>42.285563617128815</v>
      </c>
      <c r="AM566">
        <f>VLOOKUP($AC566,LS_Coint_BD!$B$3:$AQ$1079,AM$2)*$AD566+VLOOKUP($AC566,LS_Coint_BD!$B$3:$AQ$1079,AM$2+1)</f>
        <v>43.792066630441013</v>
      </c>
      <c r="AN566">
        <f>VLOOKUP($AC566,LS_Coint_BD!$B$3:$AQ$1079,AN$2)</f>
        <v>0</v>
      </c>
      <c r="AO566">
        <f>VLOOKUP($AC566,LS_Coint_BD!$B$3:$AQ$1079,AO$2)</f>
        <v>0</v>
      </c>
      <c r="AP566">
        <f>VLOOKUP($AC566,LS_Coint_BD!$B$3:$AQ$1079,AP$2)</f>
        <v>0</v>
      </c>
      <c r="AQ566">
        <f>VLOOKUP($AC566,LS_Coint_BD!$B$3:$AQ$1079,AQ$2)</f>
        <v>2.26916804954213</v>
      </c>
      <c r="AR566">
        <f>VLOOKUP($AC566,LS_Coint_BD!$B$3:$AQ$1079,AR$2)</f>
        <v>2.4022971934998099</v>
      </c>
      <c r="AS566">
        <f>VLOOKUP($AC566,LS_Coint_BD!$B$3:$AQ$1079,AS$2)</f>
        <v>2.55276625731035</v>
      </c>
      <c r="AT566">
        <f>VLOOKUP($AC566,LS_Coint_BD!$B$3:$AQ$1079,AT$2)</f>
        <v>2.6357875320275101</v>
      </c>
      <c r="AU566">
        <f>VLOOKUP($AC566,LS_Coint_BD!$B$3:$AQ$1079,AU$2)</f>
        <v>4.4979732978653004</v>
      </c>
      <c r="AV566">
        <f>VLOOKUP($AC566,LS_Coint_BD!$B$3:$AQ$1079,AV$2)</f>
        <v>0</v>
      </c>
      <c r="AW566">
        <f>VLOOKUP($AC566,LS_Coint_BD!$B$3:$AQ$1079,AW$2)</f>
        <v>0</v>
      </c>
      <c r="AX566">
        <f>VLOOKUP($AC566,LS_Coint_BD!$B$3:$AQ$1079,AX$2)</f>
        <v>0</v>
      </c>
      <c r="AY566">
        <f>VLOOKUP($AC566,LS_Coint_BD!$B$3:$AQ$1079,AY$2)</f>
        <v>-5.7731597280508103E-16</v>
      </c>
      <c r="AZ566">
        <f>VLOOKUP($AC566,LS_Coint_BD!$B$3:$AQ$1079,AZ$2)</f>
        <v>1.69740764653802E-15</v>
      </c>
      <c r="BA566">
        <f>VLOOKUP($AC566,LS_Coint_BD!$B$3:$AQ$1079,BA$2)</f>
        <v>-1.6342482922482299E-15</v>
      </c>
      <c r="BB566">
        <f>VLOOKUP($AC566,LS_Coint_BD!$B$3:$AQ$1079,BB$2)</f>
        <v>0</v>
      </c>
      <c r="BC566">
        <f>VLOOKUP($AC566,LS_Coint_BD!$B$3:$AQ$1079,BC$2)</f>
        <v>4.5474735088646403E-16</v>
      </c>
      <c r="BD566">
        <f t="shared" si="426"/>
        <v>0</v>
      </c>
      <c r="BE566">
        <f t="shared" si="427"/>
        <v>0</v>
      </c>
      <c r="BF566">
        <f t="shared" si="428"/>
        <v>0</v>
      </c>
      <c r="BG566">
        <f t="shared" si="429"/>
        <v>-4.5383360990842609</v>
      </c>
      <c r="BH566">
        <f t="shared" si="430"/>
        <v>-4.8045943869996179</v>
      </c>
      <c r="BI566">
        <f t="shared" si="431"/>
        <v>-5.1055325146207018</v>
      </c>
      <c r="BJ566">
        <f t="shared" si="432"/>
        <v>-5.2715750640550203</v>
      </c>
      <c r="BK566">
        <f t="shared" si="433"/>
        <v>-8.9959465957306008</v>
      </c>
      <c r="BL566">
        <f t="shared" si="434"/>
        <v>0</v>
      </c>
      <c r="BN566" s="19" t="b">
        <f t="shared" si="418"/>
        <v>0</v>
      </c>
      <c r="BO566" s="19" t="b">
        <f t="shared" si="419"/>
        <v>0</v>
      </c>
      <c r="BP566" s="19" t="b">
        <f t="shared" si="420"/>
        <v>0</v>
      </c>
      <c r="BQ566" s="19" t="b">
        <f t="shared" si="421"/>
        <v>0</v>
      </c>
      <c r="BR566" s="19" t="b">
        <f t="shared" si="422"/>
        <v>0</v>
      </c>
      <c r="BS566" s="19" t="b">
        <f t="shared" si="423"/>
        <v>0</v>
      </c>
      <c r="BT566" s="19" t="b">
        <f t="shared" si="424"/>
        <v>0</v>
      </c>
      <c r="BU566" s="19" t="b">
        <f t="shared" si="425"/>
        <v>0</v>
      </c>
    </row>
    <row r="567" spans="2:73" x14ac:dyDescent="0.3">
      <c r="B567" s="17" t="str">
        <f>VLOOKUP($AC567,LS_Coint_BD!$B$3:$D$1079,2)</f>
        <v>JHSF3</v>
      </c>
      <c r="C567" s="87" t="str">
        <f>VLOOKUP($AC567,LS_Coint_BD!$B$3:$D$1079,3)</f>
        <v>MULT3</v>
      </c>
      <c r="D567" s="68">
        <f t="shared" si="435"/>
        <v>-0.41302222835720315</v>
      </c>
      <c r="E567" s="65">
        <f t="shared" si="436"/>
        <v>-3.0606282283697102</v>
      </c>
      <c r="F567" s="69">
        <f t="shared" si="437"/>
        <v>-2.0404188189131403</v>
      </c>
      <c r="G567" s="68">
        <f t="shared" si="438"/>
        <v>0</v>
      </c>
      <c r="H567" s="65">
        <f t="shared" si="439"/>
        <v>0</v>
      </c>
      <c r="I567" s="69">
        <f t="shared" si="440"/>
        <v>0</v>
      </c>
      <c r="J567" s="68">
        <f t="shared" si="441"/>
        <v>0</v>
      </c>
      <c r="K567" s="65">
        <f t="shared" si="442"/>
        <v>0</v>
      </c>
      <c r="L567" s="69">
        <f t="shared" si="443"/>
        <v>0</v>
      </c>
      <c r="M567" s="68">
        <f t="shared" si="444"/>
        <v>0.18661569594327787</v>
      </c>
      <c r="N567" s="65">
        <f t="shared" si="445"/>
        <v>3.8425530780243582</v>
      </c>
      <c r="O567" s="69">
        <f t="shared" si="446"/>
        <v>2.5617020520162388</v>
      </c>
      <c r="P567" s="68">
        <f t="shared" si="447"/>
        <v>7.7146070221939311E-2</v>
      </c>
      <c r="Q567" s="65">
        <f t="shared" si="448"/>
        <v>3.9024969270748802</v>
      </c>
      <c r="R567" s="69">
        <f t="shared" si="449"/>
        <v>2.6016646180499201</v>
      </c>
      <c r="S567" s="68">
        <f t="shared" si="450"/>
        <v>8.6110265477376657E-2</v>
      </c>
      <c r="T567" s="65">
        <f t="shared" si="451"/>
        <v>3.971014969485207</v>
      </c>
      <c r="U567" s="69">
        <f t="shared" si="452"/>
        <v>2.647343312990138</v>
      </c>
      <c r="V567" s="68">
        <f t="shared" si="453"/>
        <v>8.4398640405531467E-2</v>
      </c>
      <c r="W567" s="65">
        <f t="shared" si="454"/>
        <v>4.0150111471512036</v>
      </c>
      <c r="X567" s="69">
        <f t="shared" si="455"/>
        <v>2.6766740981008024</v>
      </c>
      <c r="Y567" s="68">
        <f t="shared" si="456"/>
        <v>-1.2094853113660022</v>
      </c>
      <c r="Z567" s="65">
        <f t="shared" si="457"/>
        <v>-10.391546897218499</v>
      </c>
      <c r="AA567" s="69">
        <f t="shared" si="458"/>
        <v>-6.927697931478999</v>
      </c>
      <c r="AB567" s="98">
        <f>SUMIF(BN567:BU567,"VERDADEIRO",BN$3:$BU566)</f>
        <v>0</v>
      </c>
      <c r="AC567" s="97">
        <f t="shared" si="384"/>
        <v>564</v>
      </c>
      <c r="AD567">
        <f>RTD("tryd.rtdserver",,"COT",B567,"ULT")</f>
        <v>7.59</v>
      </c>
      <c r="AE567">
        <f>RTD("tryd.rtdserver",,"COT",C567,"ULT")</f>
        <v>21.84</v>
      </c>
      <c r="AF567">
        <f>VLOOKUP($AC567,LS_Coint_BD!$B$3:$AQ$1079,AF$2)*$AD567+VLOOKUP($AC567,LS_Coint_BD!$B$3:$AQ$1079,AF$2+1)</f>
        <v>22.253022228357203</v>
      </c>
      <c r="AG567">
        <f>VLOOKUP($AC567,LS_Coint_BD!$B$3:$AQ$1079,AG$2)*$AD567+VLOOKUP($AC567,LS_Coint_BD!$B$3:$AQ$1079,AG$2+1)</f>
        <v>0</v>
      </c>
      <c r="AH567">
        <f>VLOOKUP($AC567,LS_Coint_BD!$B$3:$AQ$1079,AH$2)*$AD567+VLOOKUP($AC567,LS_Coint_BD!$B$3:$AQ$1079,AH$2+1)</f>
        <v>0</v>
      </c>
      <c r="AI567">
        <f>VLOOKUP($AC567,LS_Coint_BD!$B$3:$AQ$1079,AI$2)*$AD567+VLOOKUP($AC567,LS_Coint_BD!$B$3:$AQ$1079,AI$2+1)</f>
        <v>21.653384304056722</v>
      </c>
      <c r="AJ567">
        <f>VLOOKUP($AC567,LS_Coint_BD!$B$3:$AQ$1079,AJ$2)*$AD567+VLOOKUP($AC567,LS_Coint_BD!$B$3:$AQ$1079,AJ$2+1)</f>
        <v>21.762853929778061</v>
      </c>
      <c r="AK567">
        <f>VLOOKUP($AC567,LS_Coint_BD!$B$3:$AQ$1079,AK$2)*$AD567+VLOOKUP($AC567,LS_Coint_BD!$B$3:$AQ$1079,AK$2+1)</f>
        <v>21.753889734522623</v>
      </c>
      <c r="AL567">
        <f>VLOOKUP($AC567,LS_Coint_BD!$B$3:$AQ$1079,AL$2)*$AD567+VLOOKUP($AC567,LS_Coint_BD!$B$3:$AQ$1079,AL$2+1)</f>
        <v>21.755601359594468</v>
      </c>
      <c r="AM567">
        <f>VLOOKUP($AC567,LS_Coint_BD!$B$3:$AQ$1079,AM$2)*$AD567+VLOOKUP($AC567,LS_Coint_BD!$B$3:$AQ$1079,AM$2+1)</f>
        <v>23.049485311366002</v>
      </c>
      <c r="AN567">
        <f>VLOOKUP($AC567,LS_Coint_BD!$B$3:$AQ$1079,AN$2)</f>
        <v>1.0202094094565699</v>
      </c>
      <c r="AO567">
        <f>VLOOKUP($AC567,LS_Coint_BD!$B$3:$AQ$1079,AO$2)</f>
        <v>0</v>
      </c>
      <c r="AP567">
        <f>VLOOKUP($AC567,LS_Coint_BD!$B$3:$AQ$1079,AP$2)</f>
        <v>0</v>
      </c>
      <c r="AQ567">
        <f>VLOOKUP($AC567,LS_Coint_BD!$B$3:$AQ$1079,AQ$2)</f>
        <v>1.2808510260081201</v>
      </c>
      <c r="AR567">
        <f>VLOOKUP($AC567,LS_Coint_BD!$B$3:$AQ$1079,AR$2)</f>
        <v>1.3008323090249601</v>
      </c>
      <c r="AS567">
        <f>VLOOKUP($AC567,LS_Coint_BD!$B$3:$AQ$1079,AS$2)</f>
        <v>1.3236716564950699</v>
      </c>
      <c r="AT567">
        <f>VLOOKUP($AC567,LS_Coint_BD!$B$3:$AQ$1079,AT$2)</f>
        <v>1.3383370490504001</v>
      </c>
      <c r="AU567">
        <f>VLOOKUP($AC567,LS_Coint_BD!$B$3:$AQ$1079,AU$2)</f>
        <v>3.4638489657395</v>
      </c>
      <c r="AV567">
        <f>VLOOKUP($AC567,LS_Coint_BD!$B$3:$AQ$1079,AV$2)</f>
        <v>-3.1974423109204502E-16</v>
      </c>
      <c r="AW567">
        <f>VLOOKUP($AC567,LS_Coint_BD!$B$3:$AQ$1079,AW$2)</f>
        <v>0</v>
      </c>
      <c r="AX567">
        <f>VLOOKUP($AC567,LS_Coint_BD!$B$3:$AQ$1079,AX$2)</f>
        <v>0</v>
      </c>
      <c r="AY567">
        <f>VLOOKUP($AC567,LS_Coint_BD!$B$3:$AQ$1079,AY$2)</f>
        <v>-1.5543122344752199E-15</v>
      </c>
      <c r="AZ567">
        <f>VLOOKUP($AC567,LS_Coint_BD!$B$3:$AQ$1079,AZ$2)</f>
        <v>-7.8949192862233394E-17</v>
      </c>
      <c r="BA567">
        <f>VLOOKUP($AC567,LS_Coint_BD!$B$3:$AQ$1079,BA$2)</f>
        <v>-1.74082970261225E-15</v>
      </c>
      <c r="BB567">
        <f>VLOOKUP($AC567,LS_Coint_BD!$B$3:$AQ$1079,BB$2)</f>
        <v>2.2931151926803199E-15</v>
      </c>
      <c r="BC567">
        <f>VLOOKUP($AC567,LS_Coint_BD!$B$3:$AQ$1079,BC$2)</f>
        <v>7.9580786405131203E-16</v>
      </c>
      <c r="BD567">
        <f t="shared" si="426"/>
        <v>-2.0404188189131403</v>
      </c>
      <c r="BE567">
        <f t="shared" si="427"/>
        <v>0</v>
      </c>
      <c r="BF567">
        <f t="shared" si="428"/>
        <v>0</v>
      </c>
      <c r="BG567">
        <f t="shared" si="429"/>
        <v>2.5617020520162388</v>
      </c>
      <c r="BH567">
        <f t="shared" si="430"/>
        <v>2.6016646180499201</v>
      </c>
      <c r="BI567">
        <f t="shared" si="431"/>
        <v>2.647343312990138</v>
      </c>
      <c r="BJ567">
        <f t="shared" si="432"/>
        <v>2.6766740981008024</v>
      </c>
      <c r="BK567">
        <f t="shared" si="433"/>
        <v>-6.927697931478999</v>
      </c>
      <c r="BL567">
        <f t="shared" si="434"/>
        <v>-2.0404188189131398</v>
      </c>
      <c r="BN567" s="19" t="b">
        <f t="shared" si="418"/>
        <v>0</v>
      </c>
      <c r="BO567" s="19" t="b">
        <f t="shared" si="419"/>
        <v>0</v>
      </c>
      <c r="BP567" s="19" t="b">
        <f t="shared" si="420"/>
        <v>0</v>
      </c>
      <c r="BQ567" s="19" t="b">
        <f t="shared" si="421"/>
        <v>0</v>
      </c>
      <c r="BR567" s="19" t="b">
        <f t="shared" si="422"/>
        <v>0</v>
      </c>
      <c r="BS567" s="19" t="b">
        <f t="shared" si="423"/>
        <v>0</v>
      </c>
      <c r="BT567" s="19" t="b">
        <f t="shared" si="424"/>
        <v>0</v>
      </c>
      <c r="BU567" s="19" t="b">
        <f t="shared" si="425"/>
        <v>0</v>
      </c>
    </row>
    <row r="568" spans="2:73" x14ac:dyDescent="0.3">
      <c r="B568" s="17" t="str">
        <f>VLOOKUP($AC568,LS_Coint_BD!$B$3:$D$1079,2)</f>
        <v>KLBN11</v>
      </c>
      <c r="C568" s="87" t="str">
        <f>VLOOKUP($AC568,LS_Coint_BD!$B$3:$D$1079,3)</f>
        <v>BRDT3</v>
      </c>
      <c r="D568" s="70">
        <f t="shared" si="435"/>
        <v>0.10577472558379597</v>
      </c>
      <c r="E568" s="66">
        <f t="shared" si="436"/>
        <v>2.6959760016853194</v>
      </c>
      <c r="F568" s="71">
        <f t="shared" si="437"/>
        <v>1.7973173344568796</v>
      </c>
      <c r="G568" s="70">
        <f t="shared" si="438"/>
        <v>0.13766460277929937</v>
      </c>
      <c r="H568" s="66">
        <f t="shared" si="439"/>
        <v>2.5694062617947666</v>
      </c>
      <c r="I568" s="71">
        <f t="shared" si="440"/>
        <v>1.7129375078631777</v>
      </c>
      <c r="J568" s="70">
        <f t="shared" si="441"/>
        <v>0</v>
      </c>
      <c r="K568" s="66">
        <f t="shared" si="442"/>
        <v>0</v>
      </c>
      <c r="L568" s="71">
        <f t="shared" si="443"/>
        <v>0</v>
      </c>
      <c r="M568" s="70">
        <f t="shared" si="444"/>
        <v>0.83374973978867573</v>
      </c>
      <c r="N568" s="66">
        <f t="shared" si="445"/>
        <v>2.8770422085284024</v>
      </c>
      <c r="O568" s="71">
        <f t="shared" si="446"/>
        <v>1.9180281390189349</v>
      </c>
      <c r="P568" s="70">
        <f t="shared" si="447"/>
        <v>0.83760232602152485</v>
      </c>
      <c r="Q568" s="66">
        <f t="shared" si="448"/>
        <v>3.1318874513558104</v>
      </c>
      <c r="R568" s="71">
        <f t="shared" si="449"/>
        <v>2.0879249675705402</v>
      </c>
      <c r="S568" s="70">
        <f t="shared" si="450"/>
        <v>0.47130896498289232</v>
      </c>
      <c r="T568" s="66">
        <f t="shared" si="451"/>
        <v>3.873160985121479</v>
      </c>
      <c r="U568" s="71">
        <f t="shared" si="452"/>
        <v>2.5821073234143195</v>
      </c>
      <c r="V568" s="70">
        <f t="shared" si="453"/>
        <v>-0.20098887999445125</v>
      </c>
      <c r="W568" s="66">
        <f t="shared" si="454"/>
        <v>-4.7026541652004497</v>
      </c>
      <c r="X568" s="71">
        <f t="shared" si="455"/>
        <v>-3.1351027768002999</v>
      </c>
      <c r="Y568" s="70">
        <f t="shared" si="456"/>
        <v>-0.49841641438994699</v>
      </c>
      <c r="Z568" s="66">
        <f t="shared" si="457"/>
        <v>-8.059563766875538</v>
      </c>
      <c r="AA568" s="71">
        <f t="shared" si="458"/>
        <v>-5.3730425112503593</v>
      </c>
      <c r="AB568" s="98">
        <f>SUMIF(BN568:BU568,"VERDADEIRO",BN$3:$BU567)</f>
        <v>0</v>
      </c>
      <c r="AC568" s="97">
        <f t="shared" si="384"/>
        <v>565</v>
      </c>
      <c r="AD568">
        <f>RTD("tryd.rtdserver",,"COT",B568,"ULT")</f>
        <v>28.46</v>
      </c>
      <c r="AE568">
        <f>RTD("tryd.rtdserver",,"COT",C568,"ULT")</f>
        <v>22.48</v>
      </c>
      <c r="AF568">
        <f>VLOOKUP($AC568,LS_Coint_BD!$B$3:$AQ$1079,AF$2)*$AD568+VLOOKUP($AC568,LS_Coint_BD!$B$3:$AQ$1079,AF$2+1)</f>
        <v>22.374225274416204</v>
      </c>
      <c r="AG568">
        <f>VLOOKUP($AC568,LS_Coint_BD!$B$3:$AQ$1079,AG$2)*$AD568+VLOOKUP($AC568,LS_Coint_BD!$B$3:$AQ$1079,AG$2+1)</f>
        <v>22.342335397220701</v>
      </c>
      <c r="AH568">
        <f>VLOOKUP($AC568,LS_Coint_BD!$B$3:$AQ$1079,AH$2)*$AD568+VLOOKUP($AC568,LS_Coint_BD!$B$3:$AQ$1079,AH$2+1)</f>
        <v>0</v>
      </c>
      <c r="AI568">
        <f>VLOOKUP($AC568,LS_Coint_BD!$B$3:$AQ$1079,AI$2)*$AD568+VLOOKUP($AC568,LS_Coint_BD!$B$3:$AQ$1079,AI$2+1)</f>
        <v>21.646250260211325</v>
      </c>
      <c r="AJ568">
        <f>VLOOKUP($AC568,LS_Coint_BD!$B$3:$AQ$1079,AJ$2)*$AD568+VLOOKUP($AC568,LS_Coint_BD!$B$3:$AQ$1079,AJ$2+1)</f>
        <v>21.642397673978476</v>
      </c>
      <c r="AK568">
        <f>VLOOKUP($AC568,LS_Coint_BD!$B$3:$AQ$1079,AK$2)*$AD568+VLOOKUP($AC568,LS_Coint_BD!$B$3:$AQ$1079,AK$2+1)</f>
        <v>22.008691035017108</v>
      </c>
      <c r="AL568">
        <f>VLOOKUP($AC568,LS_Coint_BD!$B$3:$AQ$1079,AL$2)*$AD568+VLOOKUP($AC568,LS_Coint_BD!$B$3:$AQ$1079,AL$2+1)</f>
        <v>22.680988879994452</v>
      </c>
      <c r="AM568">
        <f>VLOOKUP($AC568,LS_Coint_BD!$B$3:$AQ$1079,AM$2)*$AD568+VLOOKUP($AC568,LS_Coint_BD!$B$3:$AQ$1079,AM$2+1)</f>
        <v>22.978416414389947</v>
      </c>
      <c r="AN568">
        <f>VLOOKUP($AC568,LS_Coint_BD!$B$3:$AQ$1079,AN$2)</f>
        <v>0.89865866722844001</v>
      </c>
      <c r="AO568">
        <f>VLOOKUP($AC568,LS_Coint_BD!$B$3:$AQ$1079,AO$2)</f>
        <v>0.85646875393158794</v>
      </c>
      <c r="AP568">
        <f>VLOOKUP($AC568,LS_Coint_BD!$B$3:$AQ$1079,AP$2)</f>
        <v>0</v>
      </c>
      <c r="AQ568">
        <f>VLOOKUP($AC568,LS_Coint_BD!$B$3:$AQ$1079,AQ$2)</f>
        <v>0.95901406950946799</v>
      </c>
      <c r="AR568">
        <f>VLOOKUP($AC568,LS_Coint_BD!$B$3:$AQ$1079,AR$2)</f>
        <v>1.0439624837852699</v>
      </c>
      <c r="AS568">
        <f>VLOOKUP($AC568,LS_Coint_BD!$B$3:$AQ$1079,AS$2)</f>
        <v>1.29105366170716</v>
      </c>
      <c r="AT568">
        <f>VLOOKUP($AC568,LS_Coint_BD!$B$3:$AQ$1079,AT$2)</f>
        <v>1.56755138840015</v>
      </c>
      <c r="AU568">
        <f>VLOOKUP($AC568,LS_Coint_BD!$B$3:$AQ$1079,AU$2)</f>
        <v>2.6865212556251801</v>
      </c>
      <c r="AV568">
        <f>VLOOKUP($AC568,LS_Coint_BD!$B$3:$AQ$1079,AV$2)</f>
        <v>-4.6185277824406504E-16</v>
      </c>
      <c r="AW568">
        <f>VLOOKUP($AC568,LS_Coint_BD!$B$3:$AQ$1079,AW$2)</f>
        <v>1.68753899743024E-15</v>
      </c>
      <c r="AX568">
        <f>VLOOKUP($AC568,LS_Coint_BD!$B$3:$AQ$1079,AX$2)</f>
        <v>0</v>
      </c>
      <c r="AY568">
        <f>VLOOKUP($AC568,LS_Coint_BD!$B$3:$AQ$1079,AY$2)</f>
        <v>-1.17683640610267E-15</v>
      </c>
      <c r="AZ568">
        <f>VLOOKUP($AC568,LS_Coint_BD!$B$3:$AQ$1079,AZ$2)</f>
        <v>6.1185624468230898E-16</v>
      </c>
      <c r="BA568">
        <f>VLOOKUP($AC568,LS_Coint_BD!$B$3:$AQ$1079,BA$2)</f>
        <v>-3.9079850466805501E-16</v>
      </c>
      <c r="BB568">
        <f>VLOOKUP($AC568,LS_Coint_BD!$B$3:$AQ$1079,BB$2)</f>
        <v>-1.9378438248002699E-16</v>
      </c>
      <c r="BC568">
        <f>VLOOKUP($AC568,LS_Coint_BD!$B$3:$AQ$1079,BC$2)</f>
        <v>1.1368683772161599E-15</v>
      </c>
      <c r="BD568">
        <f t="shared" si="426"/>
        <v>1.7973173344568796</v>
      </c>
      <c r="BE568">
        <f t="shared" si="427"/>
        <v>1.7129375078631777</v>
      </c>
      <c r="BF568">
        <f t="shared" si="428"/>
        <v>0</v>
      </c>
      <c r="BG568">
        <f t="shared" si="429"/>
        <v>1.9180281390189349</v>
      </c>
      <c r="BH568">
        <f t="shared" si="430"/>
        <v>2.0879249675705402</v>
      </c>
      <c r="BI568">
        <f t="shared" si="431"/>
        <v>2.5821073234143195</v>
      </c>
      <c r="BJ568">
        <f t="shared" si="432"/>
        <v>-3.1351027768002999</v>
      </c>
      <c r="BK568">
        <f t="shared" si="433"/>
        <v>-5.3730425112503593</v>
      </c>
      <c r="BL568">
        <f t="shared" si="434"/>
        <v>1.7973173344568805</v>
      </c>
      <c r="BN568" s="19" t="b">
        <f t="shared" si="418"/>
        <v>0</v>
      </c>
      <c r="BO568" s="19" t="b">
        <f t="shared" si="419"/>
        <v>0</v>
      </c>
      <c r="BP568" s="19" t="b">
        <f t="shared" si="420"/>
        <v>0</v>
      </c>
      <c r="BQ568" s="19" t="b">
        <f t="shared" si="421"/>
        <v>0</v>
      </c>
      <c r="BR568" s="19" t="b">
        <f t="shared" si="422"/>
        <v>0</v>
      </c>
      <c r="BS568" s="19" t="b">
        <f t="shared" si="423"/>
        <v>0</v>
      </c>
      <c r="BT568" s="19" t="b">
        <f t="shared" si="424"/>
        <v>0</v>
      </c>
      <c r="BU568" s="19" t="b">
        <f t="shared" si="425"/>
        <v>0</v>
      </c>
    </row>
    <row r="569" spans="2:73" x14ac:dyDescent="0.3">
      <c r="B569" s="17" t="str">
        <f>VLOOKUP($AC569,LS_Coint_BD!$B$3:$D$1079,2)</f>
        <v>KLBN11</v>
      </c>
      <c r="C569" s="87" t="str">
        <f>VLOOKUP($AC569,LS_Coint_BD!$B$3:$D$1079,3)</f>
        <v>BRML3</v>
      </c>
      <c r="D569" s="68">
        <f t="shared" si="435"/>
        <v>0</v>
      </c>
      <c r="E569" s="65">
        <f t="shared" si="436"/>
        <v>0</v>
      </c>
      <c r="F569" s="69">
        <f t="shared" si="437"/>
        <v>0</v>
      </c>
      <c r="G569" s="68">
        <f t="shared" si="438"/>
        <v>0</v>
      </c>
      <c r="H569" s="65">
        <f t="shared" si="439"/>
        <v>0</v>
      </c>
      <c r="I569" s="69">
        <f t="shared" si="440"/>
        <v>0</v>
      </c>
      <c r="J569" s="68">
        <f t="shared" si="441"/>
        <v>0</v>
      </c>
      <c r="K569" s="65">
        <f t="shared" si="442"/>
        <v>0</v>
      </c>
      <c r="L569" s="69">
        <f t="shared" si="443"/>
        <v>0</v>
      </c>
      <c r="M569" s="68">
        <f t="shared" si="444"/>
        <v>0.58377418874493436</v>
      </c>
      <c r="N569" s="65">
        <f t="shared" si="445"/>
        <v>1.9581045545627673</v>
      </c>
      <c r="O569" s="69">
        <f t="shared" si="446"/>
        <v>1.3054030363751783</v>
      </c>
      <c r="P569" s="68">
        <f t="shared" si="447"/>
        <v>0.56296803352861069</v>
      </c>
      <c r="Q569" s="65">
        <f t="shared" si="448"/>
        <v>2.025956040941185</v>
      </c>
      <c r="R569" s="69">
        <f t="shared" si="449"/>
        <v>1.3506373606274567</v>
      </c>
      <c r="S569" s="68">
        <f t="shared" si="450"/>
        <v>0.42797901784114067</v>
      </c>
      <c r="T569" s="65">
        <f t="shared" si="451"/>
        <v>2.2869078475335836</v>
      </c>
      <c r="U569" s="69">
        <f t="shared" si="452"/>
        <v>1.5246052316890557</v>
      </c>
      <c r="V569" s="68">
        <f t="shared" si="453"/>
        <v>0.23732157041807156</v>
      </c>
      <c r="W569" s="65">
        <f t="shared" si="454"/>
        <v>2.4259597848486592</v>
      </c>
      <c r="X569" s="69">
        <f t="shared" si="455"/>
        <v>1.6173065232324395</v>
      </c>
      <c r="Y569" s="68">
        <f t="shared" si="456"/>
        <v>-6.8394271327708367E-2</v>
      </c>
      <c r="Z569" s="65">
        <f t="shared" si="457"/>
        <v>-7.383391054674151</v>
      </c>
      <c r="AA569" s="69">
        <f t="shared" si="458"/>
        <v>-4.922260703116101</v>
      </c>
      <c r="AB569" s="98">
        <f>SUMIF(BN569:BU569,"VERDADEIRO",BN$3:$BU568)</f>
        <v>0</v>
      </c>
      <c r="AC569" s="97">
        <f t="shared" si="384"/>
        <v>566</v>
      </c>
      <c r="AD569">
        <f>RTD("tryd.rtdserver",,"COT",B569,"ULT")</f>
        <v>28.46</v>
      </c>
      <c r="AE569">
        <f>RTD("tryd.rtdserver",,"COT",C569,"ULT")</f>
        <v>9.83</v>
      </c>
      <c r="AF569">
        <f>VLOOKUP($AC569,LS_Coint_BD!$B$3:$AQ$1079,AF$2)*$AD569+VLOOKUP($AC569,LS_Coint_BD!$B$3:$AQ$1079,AF$2+1)</f>
        <v>0</v>
      </c>
      <c r="AG569">
        <f>VLOOKUP($AC569,LS_Coint_BD!$B$3:$AQ$1079,AG$2)*$AD569+VLOOKUP($AC569,LS_Coint_BD!$B$3:$AQ$1079,AG$2+1)</f>
        <v>0</v>
      </c>
      <c r="AH569">
        <f>VLOOKUP($AC569,LS_Coint_BD!$B$3:$AQ$1079,AH$2)*$AD569+VLOOKUP($AC569,LS_Coint_BD!$B$3:$AQ$1079,AH$2+1)</f>
        <v>0</v>
      </c>
      <c r="AI569">
        <f>VLOOKUP($AC569,LS_Coint_BD!$B$3:$AQ$1079,AI$2)*$AD569+VLOOKUP($AC569,LS_Coint_BD!$B$3:$AQ$1079,AI$2+1)</f>
        <v>9.2462258112550657</v>
      </c>
      <c r="AJ569">
        <f>VLOOKUP($AC569,LS_Coint_BD!$B$3:$AQ$1079,AJ$2)*$AD569+VLOOKUP($AC569,LS_Coint_BD!$B$3:$AQ$1079,AJ$2+1)</f>
        <v>9.2670319664713894</v>
      </c>
      <c r="AK569">
        <f>VLOOKUP($AC569,LS_Coint_BD!$B$3:$AQ$1079,AK$2)*$AD569+VLOOKUP($AC569,LS_Coint_BD!$B$3:$AQ$1079,AK$2+1)</f>
        <v>9.4020209821588594</v>
      </c>
      <c r="AL569">
        <f>VLOOKUP($AC569,LS_Coint_BD!$B$3:$AQ$1079,AL$2)*$AD569+VLOOKUP($AC569,LS_Coint_BD!$B$3:$AQ$1079,AL$2+1)</f>
        <v>9.5926784295819285</v>
      </c>
      <c r="AM569">
        <f>VLOOKUP($AC569,LS_Coint_BD!$B$3:$AQ$1079,AM$2)*$AD569+VLOOKUP($AC569,LS_Coint_BD!$B$3:$AQ$1079,AM$2+1)</f>
        <v>9.8983942713277084</v>
      </c>
      <c r="AN569">
        <f>VLOOKUP($AC569,LS_Coint_BD!$B$3:$AQ$1079,AN$2)</f>
        <v>0</v>
      </c>
      <c r="AO569">
        <f>VLOOKUP($AC569,LS_Coint_BD!$B$3:$AQ$1079,AO$2)</f>
        <v>0</v>
      </c>
      <c r="AP569">
        <f>VLOOKUP($AC569,LS_Coint_BD!$B$3:$AQ$1079,AP$2)</f>
        <v>0</v>
      </c>
      <c r="AQ569">
        <f>VLOOKUP($AC569,LS_Coint_BD!$B$3:$AQ$1079,AQ$2)</f>
        <v>0.65270151818758904</v>
      </c>
      <c r="AR569">
        <f>VLOOKUP($AC569,LS_Coint_BD!$B$3:$AQ$1079,AR$2)</f>
        <v>0.67531868031372799</v>
      </c>
      <c r="AS569">
        <f>VLOOKUP($AC569,LS_Coint_BD!$B$3:$AQ$1079,AS$2)</f>
        <v>0.76230261584452796</v>
      </c>
      <c r="AT569">
        <f>VLOOKUP($AC569,LS_Coint_BD!$B$3:$AQ$1079,AT$2)</f>
        <v>0.80865326161621998</v>
      </c>
      <c r="AU569">
        <f>VLOOKUP($AC569,LS_Coint_BD!$B$3:$AQ$1079,AU$2)</f>
        <v>2.46113035155805</v>
      </c>
      <c r="AV569">
        <f>VLOOKUP($AC569,LS_Coint_BD!$B$3:$AQ$1079,AV$2)</f>
        <v>0</v>
      </c>
      <c r="AW569">
        <f>VLOOKUP($AC569,LS_Coint_BD!$B$3:$AQ$1079,AW$2)</f>
        <v>0</v>
      </c>
      <c r="AX569">
        <f>VLOOKUP($AC569,LS_Coint_BD!$B$3:$AQ$1079,AX$2)</f>
        <v>0</v>
      </c>
      <c r="AY569">
        <f>VLOOKUP($AC569,LS_Coint_BD!$B$3:$AQ$1079,AY$2)</f>
        <v>2.9976021664879199E-16</v>
      </c>
      <c r="AZ569">
        <f>VLOOKUP($AC569,LS_Coint_BD!$B$3:$AQ$1079,AZ$2)</f>
        <v>6.1185624468230898E-16</v>
      </c>
      <c r="BA569">
        <f>VLOOKUP($AC569,LS_Coint_BD!$B$3:$AQ$1079,BA$2)</f>
        <v>-2.57571741713036E-16</v>
      </c>
      <c r="BB569">
        <f>VLOOKUP($AC569,LS_Coint_BD!$B$3:$AQ$1079,BB$2)</f>
        <v>-5.1675835328007303E-16</v>
      </c>
      <c r="BC569">
        <f>VLOOKUP($AC569,LS_Coint_BD!$B$3:$AQ$1079,BC$2)</f>
        <v>-1.19371179607697E-15</v>
      </c>
      <c r="BD569">
        <f t="shared" si="426"/>
        <v>0</v>
      </c>
      <c r="BE569">
        <f t="shared" si="427"/>
        <v>0</v>
      </c>
      <c r="BF569">
        <f t="shared" si="428"/>
        <v>0</v>
      </c>
      <c r="BG569">
        <f t="shared" si="429"/>
        <v>1.3054030363751783</v>
      </c>
      <c r="BH569">
        <f t="shared" si="430"/>
        <v>1.3506373606274567</v>
      </c>
      <c r="BI569">
        <f t="shared" si="431"/>
        <v>1.5246052316890557</v>
      </c>
      <c r="BJ569">
        <f t="shared" si="432"/>
        <v>1.6173065232324395</v>
      </c>
      <c r="BK569">
        <f t="shared" si="433"/>
        <v>-4.922260703116101</v>
      </c>
      <c r="BL569">
        <f t="shared" si="434"/>
        <v>0</v>
      </c>
      <c r="BN569" s="19" t="b">
        <f t="shared" si="418"/>
        <v>0</v>
      </c>
      <c r="BO569" s="19" t="b">
        <f t="shared" si="419"/>
        <v>0</v>
      </c>
      <c r="BP569" s="19" t="b">
        <f t="shared" si="420"/>
        <v>0</v>
      </c>
      <c r="BQ569" s="19" t="b">
        <f t="shared" si="421"/>
        <v>0</v>
      </c>
      <c r="BR569" s="19" t="b">
        <f t="shared" si="422"/>
        <v>0</v>
      </c>
      <c r="BS569" s="19" t="b">
        <f t="shared" si="423"/>
        <v>0</v>
      </c>
      <c r="BT569" s="19" t="b">
        <f t="shared" si="424"/>
        <v>0</v>
      </c>
      <c r="BU569" s="19" t="b">
        <f t="shared" si="425"/>
        <v>0</v>
      </c>
    </row>
    <row r="570" spans="2:73" x14ac:dyDescent="0.3">
      <c r="B570" s="17" t="str">
        <f>VLOOKUP($AC570,LS_Coint_BD!$B$3:$D$1079,2)</f>
        <v>KLBN11</v>
      </c>
      <c r="C570" s="87" t="str">
        <f>VLOOKUP($AC570,LS_Coint_BD!$B$3:$D$1079,3)</f>
        <v>CRFB3</v>
      </c>
      <c r="D570" s="70">
        <f t="shared" si="435"/>
        <v>0</v>
      </c>
      <c r="E570" s="66">
        <f t="shared" si="436"/>
        <v>0</v>
      </c>
      <c r="F570" s="71">
        <f t="shared" si="437"/>
        <v>0</v>
      </c>
      <c r="G570" s="70">
        <f t="shared" si="438"/>
        <v>-0.13941260847400017</v>
      </c>
      <c r="H570" s="66">
        <f t="shared" si="439"/>
        <v>-1.9904614448879243</v>
      </c>
      <c r="I570" s="71">
        <f t="shared" si="440"/>
        <v>-1.3269742965919495</v>
      </c>
      <c r="J570" s="70">
        <f t="shared" si="441"/>
        <v>-1.4093600004098761E-2</v>
      </c>
      <c r="K570" s="66">
        <f t="shared" si="442"/>
        <v>-2.2032047430994308</v>
      </c>
      <c r="L570" s="71">
        <f t="shared" si="443"/>
        <v>-1.4688031620662871</v>
      </c>
      <c r="M570" s="70">
        <f t="shared" si="444"/>
        <v>-0.26781155600879103</v>
      </c>
      <c r="N570" s="66">
        <f t="shared" si="445"/>
        <v>-2.3210871163190467</v>
      </c>
      <c r="O570" s="71">
        <f t="shared" si="446"/>
        <v>-1.5473914108793645</v>
      </c>
      <c r="P570" s="70">
        <f t="shared" si="447"/>
        <v>-0.65433804404036877</v>
      </c>
      <c r="Q570" s="66">
        <f t="shared" si="448"/>
        <v>-2.9037418075967447</v>
      </c>
      <c r="R570" s="71">
        <f t="shared" si="449"/>
        <v>-1.9358278717311632</v>
      </c>
      <c r="S570" s="70">
        <f t="shared" si="450"/>
        <v>-0.50004550362968914</v>
      </c>
      <c r="T570" s="66">
        <f t="shared" si="451"/>
        <v>-2.8941275338094616</v>
      </c>
      <c r="U570" s="71">
        <f t="shared" si="452"/>
        <v>-1.9294183558729745</v>
      </c>
      <c r="V570" s="70">
        <f t="shared" si="453"/>
        <v>-0.19028862092057963</v>
      </c>
      <c r="W570" s="66">
        <f t="shared" si="454"/>
        <v>-3.0483604018181394</v>
      </c>
      <c r="X570" s="71">
        <f t="shared" si="455"/>
        <v>-2.0322402678787594</v>
      </c>
      <c r="Y570" s="70">
        <f t="shared" si="456"/>
        <v>0</v>
      </c>
      <c r="Z570" s="66">
        <f t="shared" si="457"/>
        <v>0</v>
      </c>
      <c r="AA570" s="71">
        <f t="shared" si="458"/>
        <v>0</v>
      </c>
      <c r="AB570" s="98">
        <f>SUMIF(BN570:BU570,"VERDADEIRO",BN$3:$BU569)</f>
        <v>0</v>
      </c>
      <c r="AC570" s="97">
        <f t="shared" si="384"/>
        <v>567</v>
      </c>
      <c r="AD570">
        <f>RTD("tryd.rtdserver",,"COT",B570,"ULT")</f>
        <v>28.46</v>
      </c>
      <c r="AE570">
        <f>RTD("tryd.rtdserver",,"COT",C570,"ULT")</f>
        <v>19.52</v>
      </c>
      <c r="AF570">
        <f>VLOOKUP($AC570,LS_Coint_BD!$B$3:$AQ$1079,AF$2)*$AD570+VLOOKUP($AC570,LS_Coint_BD!$B$3:$AQ$1079,AF$2+1)</f>
        <v>0</v>
      </c>
      <c r="AG570">
        <f>VLOOKUP($AC570,LS_Coint_BD!$B$3:$AQ$1079,AG$2)*$AD570+VLOOKUP($AC570,LS_Coint_BD!$B$3:$AQ$1079,AG$2+1)</f>
        <v>19.659412608474</v>
      </c>
      <c r="AH570">
        <f>VLOOKUP($AC570,LS_Coint_BD!$B$3:$AQ$1079,AH$2)*$AD570+VLOOKUP($AC570,LS_Coint_BD!$B$3:$AQ$1079,AH$2+1)</f>
        <v>19.534093600004098</v>
      </c>
      <c r="AI570">
        <f>VLOOKUP($AC570,LS_Coint_BD!$B$3:$AQ$1079,AI$2)*$AD570+VLOOKUP($AC570,LS_Coint_BD!$B$3:$AQ$1079,AI$2+1)</f>
        <v>19.787811556008791</v>
      </c>
      <c r="AJ570">
        <f>VLOOKUP($AC570,LS_Coint_BD!$B$3:$AQ$1079,AJ$2)*$AD570+VLOOKUP($AC570,LS_Coint_BD!$B$3:$AQ$1079,AJ$2+1)</f>
        <v>20.174338044040368</v>
      </c>
      <c r="AK570">
        <f>VLOOKUP($AC570,LS_Coint_BD!$B$3:$AQ$1079,AK$2)*$AD570+VLOOKUP($AC570,LS_Coint_BD!$B$3:$AQ$1079,AK$2+1)</f>
        <v>20.020045503629689</v>
      </c>
      <c r="AL570">
        <f>VLOOKUP($AC570,LS_Coint_BD!$B$3:$AQ$1079,AL$2)*$AD570+VLOOKUP($AC570,LS_Coint_BD!$B$3:$AQ$1079,AL$2+1)</f>
        <v>19.710288620920579</v>
      </c>
      <c r="AM570">
        <f>VLOOKUP($AC570,LS_Coint_BD!$B$3:$AQ$1079,AM$2)*$AD570+VLOOKUP($AC570,LS_Coint_BD!$B$3:$AQ$1079,AM$2+1)</f>
        <v>0</v>
      </c>
      <c r="AN570">
        <f>VLOOKUP($AC570,LS_Coint_BD!$B$3:$AQ$1079,AN$2)</f>
        <v>0</v>
      </c>
      <c r="AO570">
        <f>VLOOKUP($AC570,LS_Coint_BD!$B$3:$AQ$1079,AO$2)</f>
        <v>0.66348714829597599</v>
      </c>
      <c r="AP570">
        <f>VLOOKUP($AC570,LS_Coint_BD!$B$3:$AQ$1079,AP$2)</f>
        <v>0.73440158103314301</v>
      </c>
      <c r="AQ570">
        <f>VLOOKUP($AC570,LS_Coint_BD!$B$3:$AQ$1079,AQ$2)</f>
        <v>0.77369570543968202</v>
      </c>
      <c r="AR570">
        <f>VLOOKUP($AC570,LS_Coint_BD!$B$3:$AQ$1079,AR$2)</f>
        <v>0.96791393586558205</v>
      </c>
      <c r="AS570">
        <f>VLOOKUP($AC570,LS_Coint_BD!$B$3:$AQ$1079,AS$2)</f>
        <v>0.96470917793648703</v>
      </c>
      <c r="AT570">
        <f>VLOOKUP($AC570,LS_Coint_BD!$B$3:$AQ$1079,AT$2)</f>
        <v>1.0161201339393799</v>
      </c>
      <c r="AU570">
        <f>VLOOKUP($AC570,LS_Coint_BD!$B$3:$AQ$1079,AU$2)</f>
        <v>0</v>
      </c>
      <c r="AV570">
        <f>VLOOKUP($AC570,LS_Coint_BD!$B$3:$AQ$1079,AV$2)</f>
        <v>0</v>
      </c>
      <c r="AW570">
        <f>VLOOKUP($AC570,LS_Coint_BD!$B$3:$AQ$1079,AW$2)</f>
        <v>2.3388698385436599E-15</v>
      </c>
      <c r="AX570">
        <f>VLOOKUP($AC570,LS_Coint_BD!$B$3:$AQ$1079,AX$2)</f>
        <v>-1.06581410364015E-15</v>
      </c>
      <c r="AY570">
        <f>VLOOKUP($AC570,LS_Coint_BD!$B$3:$AQ$1079,AY$2)</f>
        <v>-3.9968028886505602E-16</v>
      </c>
      <c r="AZ570">
        <f>VLOOKUP($AC570,LS_Coint_BD!$B$3:$AQ$1079,AZ$2)</f>
        <v>8.8817841970012504E-16</v>
      </c>
      <c r="BA570">
        <f>VLOOKUP($AC570,LS_Coint_BD!$B$3:$AQ$1079,BA$2)</f>
        <v>-4.0856207306205802E-16</v>
      </c>
      <c r="BB570">
        <f>VLOOKUP($AC570,LS_Coint_BD!$B$3:$AQ$1079,BB$2)</f>
        <v>6.1365054452008702E-16</v>
      </c>
      <c r="BC570">
        <f>VLOOKUP($AC570,LS_Coint_BD!$B$3:$AQ$1079,BC$2)</f>
        <v>0</v>
      </c>
      <c r="BD570">
        <f t="shared" si="426"/>
        <v>0</v>
      </c>
      <c r="BE570">
        <f t="shared" si="427"/>
        <v>-1.3269742965919495</v>
      </c>
      <c r="BF570">
        <f t="shared" si="428"/>
        <v>-1.4688031620662871</v>
      </c>
      <c r="BG570">
        <f t="shared" si="429"/>
        <v>-1.5473914108793645</v>
      </c>
      <c r="BH570">
        <f t="shared" si="430"/>
        <v>-1.9358278717311632</v>
      </c>
      <c r="BI570">
        <f t="shared" si="431"/>
        <v>-1.9294183558729745</v>
      </c>
      <c r="BJ570">
        <f t="shared" si="432"/>
        <v>-2.0322402678787594</v>
      </c>
      <c r="BK570">
        <f t="shared" si="433"/>
        <v>0</v>
      </c>
      <c r="BL570">
        <f t="shared" si="434"/>
        <v>0</v>
      </c>
      <c r="BN570" s="19" t="b">
        <f t="shared" si="418"/>
        <v>0</v>
      </c>
      <c r="BO570" s="19" t="b">
        <f t="shared" si="419"/>
        <v>0</v>
      </c>
      <c r="BP570" s="19" t="b">
        <f t="shared" si="420"/>
        <v>0</v>
      </c>
      <c r="BQ570" s="19" t="b">
        <f t="shared" si="421"/>
        <v>0</v>
      </c>
      <c r="BR570" s="19" t="b">
        <f t="shared" si="422"/>
        <v>0</v>
      </c>
      <c r="BS570" s="19" t="b">
        <f t="shared" si="423"/>
        <v>0</v>
      </c>
      <c r="BT570" s="19" t="b">
        <f t="shared" si="424"/>
        <v>0</v>
      </c>
      <c r="BU570" s="19" t="b">
        <f t="shared" si="425"/>
        <v>0</v>
      </c>
    </row>
    <row r="571" spans="2:73" x14ac:dyDescent="0.3">
      <c r="B571" s="17" t="str">
        <f>VLOOKUP($AC571,LS_Coint_BD!$B$3:$D$1079,2)</f>
        <v>KLBN11</v>
      </c>
      <c r="C571" s="87" t="str">
        <f>VLOOKUP($AC571,LS_Coint_BD!$B$3:$D$1079,3)</f>
        <v>FLRY3</v>
      </c>
      <c r="D571" s="68">
        <f t="shared" si="435"/>
        <v>0.77711193883157037</v>
      </c>
      <c r="E571" s="65">
        <f t="shared" si="436"/>
        <v>2.4602040120120527</v>
      </c>
      <c r="F571" s="69">
        <f t="shared" si="437"/>
        <v>1.6401360080080352</v>
      </c>
      <c r="G571" s="68">
        <f t="shared" si="438"/>
        <v>0</v>
      </c>
      <c r="H571" s="65">
        <f t="shared" si="439"/>
        <v>0</v>
      </c>
      <c r="I571" s="69">
        <f t="shared" si="440"/>
        <v>0</v>
      </c>
      <c r="J571" s="68">
        <f t="shared" si="441"/>
        <v>0</v>
      </c>
      <c r="K571" s="65">
        <f t="shared" si="442"/>
        <v>0</v>
      </c>
      <c r="L571" s="69">
        <f t="shared" si="443"/>
        <v>0</v>
      </c>
      <c r="M571" s="68">
        <f t="shared" si="444"/>
        <v>0.53984124720509996</v>
      </c>
      <c r="N571" s="65">
        <f t="shared" si="445"/>
        <v>3.3384369169502701</v>
      </c>
      <c r="O571" s="69">
        <f t="shared" si="446"/>
        <v>2.2256246113001801</v>
      </c>
      <c r="P571" s="68">
        <f t="shared" si="447"/>
        <v>0.24661415615283744</v>
      </c>
      <c r="Q571" s="65">
        <f t="shared" si="448"/>
        <v>4.0744925501144102</v>
      </c>
      <c r="R571" s="69">
        <f t="shared" si="449"/>
        <v>2.7163283667429403</v>
      </c>
      <c r="S571" s="68">
        <f t="shared" si="450"/>
        <v>0.20072667849638037</v>
      </c>
      <c r="T571" s="65">
        <f t="shared" si="451"/>
        <v>4.8241828991564422</v>
      </c>
      <c r="U571" s="69">
        <f t="shared" si="452"/>
        <v>3.2161219327709616</v>
      </c>
      <c r="V571" s="68">
        <f t="shared" si="453"/>
        <v>-0.20532920220768247</v>
      </c>
      <c r="W571" s="65">
        <f t="shared" si="454"/>
        <v>-4.8965763191566225</v>
      </c>
      <c r="X571" s="69">
        <f t="shared" si="455"/>
        <v>-3.2643842127710814</v>
      </c>
      <c r="Y571" s="68">
        <f t="shared" si="456"/>
        <v>-0.43480028145151906</v>
      </c>
      <c r="Z571" s="65">
        <f t="shared" si="457"/>
        <v>-7.0394359602899996</v>
      </c>
      <c r="AA571" s="69">
        <f t="shared" si="458"/>
        <v>-4.6929573068599995</v>
      </c>
      <c r="AB571" s="98">
        <f>SUMIF(BN571:BU571,"VERDADEIRO",BN$3:$BU570)</f>
        <v>0</v>
      </c>
      <c r="AC571" s="97">
        <f t="shared" si="384"/>
        <v>568</v>
      </c>
      <c r="AD571">
        <f>RTD("tryd.rtdserver",,"COT",B571,"ULT")</f>
        <v>28.46</v>
      </c>
      <c r="AE571">
        <f>RTD("tryd.rtdserver",,"COT",C571,"ULT")</f>
        <v>28.16</v>
      </c>
      <c r="AF571">
        <f>VLOOKUP($AC571,LS_Coint_BD!$B$3:$AQ$1079,AF$2)*$AD571+VLOOKUP($AC571,LS_Coint_BD!$B$3:$AQ$1079,AF$2+1)</f>
        <v>27.38288806116843</v>
      </c>
      <c r="AG571">
        <f>VLOOKUP($AC571,LS_Coint_BD!$B$3:$AQ$1079,AG$2)*$AD571+VLOOKUP($AC571,LS_Coint_BD!$B$3:$AQ$1079,AG$2+1)</f>
        <v>0</v>
      </c>
      <c r="AH571">
        <f>VLOOKUP($AC571,LS_Coint_BD!$B$3:$AQ$1079,AH$2)*$AD571+VLOOKUP($AC571,LS_Coint_BD!$B$3:$AQ$1079,AH$2+1)</f>
        <v>0</v>
      </c>
      <c r="AI571">
        <f>VLOOKUP($AC571,LS_Coint_BD!$B$3:$AQ$1079,AI$2)*$AD571+VLOOKUP($AC571,LS_Coint_BD!$B$3:$AQ$1079,AI$2+1)</f>
        <v>27.6201587527949</v>
      </c>
      <c r="AJ571">
        <f>VLOOKUP($AC571,LS_Coint_BD!$B$3:$AQ$1079,AJ$2)*$AD571+VLOOKUP($AC571,LS_Coint_BD!$B$3:$AQ$1079,AJ$2+1)</f>
        <v>27.913385843847163</v>
      </c>
      <c r="AK571">
        <f>VLOOKUP($AC571,LS_Coint_BD!$B$3:$AQ$1079,AK$2)*$AD571+VLOOKUP($AC571,LS_Coint_BD!$B$3:$AQ$1079,AK$2+1)</f>
        <v>27.95927332150362</v>
      </c>
      <c r="AL571">
        <f>VLOOKUP($AC571,LS_Coint_BD!$B$3:$AQ$1079,AL$2)*$AD571+VLOOKUP($AC571,LS_Coint_BD!$B$3:$AQ$1079,AL$2+1)</f>
        <v>28.365329202207683</v>
      </c>
      <c r="AM571">
        <f>VLOOKUP($AC571,LS_Coint_BD!$B$3:$AQ$1079,AM$2)*$AD571+VLOOKUP($AC571,LS_Coint_BD!$B$3:$AQ$1079,AM$2+1)</f>
        <v>28.594800281451519</v>
      </c>
      <c r="AN571">
        <f>VLOOKUP($AC571,LS_Coint_BD!$B$3:$AQ$1079,AN$2)</f>
        <v>0.82006800400401803</v>
      </c>
      <c r="AO571">
        <f>VLOOKUP($AC571,LS_Coint_BD!$B$3:$AQ$1079,AO$2)</f>
        <v>0</v>
      </c>
      <c r="AP571">
        <f>VLOOKUP($AC571,LS_Coint_BD!$B$3:$AQ$1079,AP$2)</f>
        <v>0</v>
      </c>
      <c r="AQ571">
        <f>VLOOKUP($AC571,LS_Coint_BD!$B$3:$AQ$1079,AQ$2)</f>
        <v>1.11281230565009</v>
      </c>
      <c r="AR571">
        <f>VLOOKUP($AC571,LS_Coint_BD!$B$3:$AQ$1079,AR$2)</f>
        <v>1.3581641833714699</v>
      </c>
      <c r="AS571">
        <f>VLOOKUP($AC571,LS_Coint_BD!$B$3:$AQ$1079,AS$2)</f>
        <v>1.6080609663854799</v>
      </c>
      <c r="AT571">
        <f>VLOOKUP($AC571,LS_Coint_BD!$B$3:$AQ$1079,AT$2)</f>
        <v>1.63219210638554</v>
      </c>
      <c r="AU571">
        <f>VLOOKUP($AC571,LS_Coint_BD!$B$3:$AQ$1079,AU$2)</f>
        <v>2.3464786534300002</v>
      </c>
      <c r="AV571">
        <f>VLOOKUP($AC571,LS_Coint_BD!$B$3:$AQ$1079,AV$2)</f>
        <v>-8.8817841970012504E-16</v>
      </c>
      <c r="AW571">
        <f>VLOOKUP($AC571,LS_Coint_BD!$B$3:$AQ$1079,AW$2)</f>
        <v>0</v>
      </c>
      <c r="AX571">
        <f>VLOOKUP($AC571,LS_Coint_BD!$B$3:$AQ$1079,AX$2)</f>
        <v>0</v>
      </c>
      <c r="AY571">
        <f>VLOOKUP($AC571,LS_Coint_BD!$B$3:$AQ$1079,AY$2)</f>
        <v>2.2204460492503101E-16</v>
      </c>
      <c r="AZ571">
        <f>VLOOKUP($AC571,LS_Coint_BD!$B$3:$AQ$1079,AZ$2)</f>
        <v>3.1579677144893298E-16</v>
      </c>
      <c r="BA571">
        <f>VLOOKUP($AC571,LS_Coint_BD!$B$3:$AQ$1079,BA$2)</f>
        <v>1.9184653865522698E-15</v>
      </c>
      <c r="BB571">
        <f>VLOOKUP($AC571,LS_Coint_BD!$B$3:$AQ$1079,BB$2)</f>
        <v>-1.24344978758018E-15</v>
      </c>
      <c r="BC571">
        <f>VLOOKUP($AC571,LS_Coint_BD!$B$3:$AQ$1079,BC$2)</f>
        <v>1.1795009413617699E-15</v>
      </c>
      <c r="BD571">
        <f t="shared" si="426"/>
        <v>1.6401360080080352</v>
      </c>
      <c r="BE571">
        <f t="shared" si="427"/>
        <v>0</v>
      </c>
      <c r="BF571">
        <f t="shared" si="428"/>
        <v>0</v>
      </c>
      <c r="BG571">
        <f t="shared" si="429"/>
        <v>2.2256246113001801</v>
      </c>
      <c r="BH571">
        <f t="shared" si="430"/>
        <v>2.7163283667429403</v>
      </c>
      <c r="BI571">
        <f t="shared" si="431"/>
        <v>3.2161219327709616</v>
      </c>
      <c r="BJ571">
        <f t="shared" si="432"/>
        <v>-3.2643842127710814</v>
      </c>
      <c r="BK571">
        <f t="shared" si="433"/>
        <v>-4.6929573068599995</v>
      </c>
      <c r="BL571">
        <f t="shared" si="434"/>
        <v>1.6401360080080369</v>
      </c>
      <c r="BN571" s="19" t="b">
        <f t="shared" si="418"/>
        <v>0</v>
      </c>
      <c r="BO571" s="19" t="b">
        <f t="shared" si="419"/>
        <v>0</v>
      </c>
      <c r="BP571" s="19" t="b">
        <f t="shared" si="420"/>
        <v>0</v>
      </c>
      <c r="BQ571" s="19" t="b">
        <f t="shared" si="421"/>
        <v>0</v>
      </c>
      <c r="BR571" s="19" t="b">
        <f t="shared" si="422"/>
        <v>0</v>
      </c>
      <c r="BS571" s="19" t="b">
        <f t="shared" si="423"/>
        <v>0</v>
      </c>
      <c r="BT571" s="19" t="b">
        <f t="shared" si="424"/>
        <v>0</v>
      </c>
      <c r="BU571" s="19" t="b">
        <f t="shared" si="425"/>
        <v>0</v>
      </c>
    </row>
    <row r="572" spans="2:73" x14ac:dyDescent="0.3">
      <c r="B572" s="17" t="str">
        <f>VLOOKUP($AC572,LS_Coint_BD!$B$3:$D$1079,2)</f>
        <v>KLBN11</v>
      </c>
      <c r="C572" s="87" t="str">
        <f>VLOOKUP($AC572,LS_Coint_BD!$B$3:$D$1079,3)</f>
        <v>HGTX3</v>
      </c>
      <c r="D572" s="70">
        <f t="shared" si="435"/>
        <v>0.71405411528696305</v>
      </c>
      <c r="E572" s="66">
        <f t="shared" si="436"/>
        <v>2.1087801168612583</v>
      </c>
      <c r="F572" s="71">
        <f t="shared" si="437"/>
        <v>1.405853411240839</v>
      </c>
      <c r="G572" s="70">
        <f t="shared" si="438"/>
        <v>0.69161636555388739</v>
      </c>
      <c r="H572" s="66">
        <f t="shared" si="439"/>
        <v>3.0197770290506094</v>
      </c>
      <c r="I572" s="71">
        <f t="shared" si="440"/>
        <v>2.0131846860337395</v>
      </c>
      <c r="J572" s="70">
        <f t="shared" si="441"/>
        <v>0</v>
      </c>
      <c r="K572" s="66">
        <f t="shared" si="442"/>
        <v>0</v>
      </c>
      <c r="L572" s="71">
        <f t="shared" si="443"/>
        <v>0</v>
      </c>
      <c r="M572" s="70">
        <f t="shared" si="444"/>
        <v>0</v>
      </c>
      <c r="N572" s="66">
        <f t="shared" si="445"/>
        <v>0</v>
      </c>
      <c r="O572" s="71">
        <f t="shared" si="446"/>
        <v>0</v>
      </c>
      <c r="P572" s="70">
        <f t="shared" si="447"/>
        <v>-0.63781120614255116</v>
      </c>
      <c r="Q572" s="66">
        <f t="shared" si="448"/>
        <v>-3.9290881509898199</v>
      </c>
      <c r="R572" s="71">
        <f t="shared" si="449"/>
        <v>-2.6193921006598799</v>
      </c>
      <c r="S572" s="70">
        <f t="shared" si="450"/>
        <v>-0.51540480743709338</v>
      </c>
      <c r="T572" s="66">
        <f t="shared" si="451"/>
        <v>-4.3755246151891205</v>
      </c>
      <c r="U572" s="71">
        <f t="shared" si="452"/>
        <v>-2.9170164101260805</v>
      </c>
      <c r="V572" s="70">
        <f t="shared" si="453"/>
        <v>-0.3272610720533109</v>
      </c>
      <c r="W572" s="66">
        <f t="shared" si="454"/>
        <v>-4.3427501906131791</v>
      </c>
      <c r="X572" s="71">
        <f t="shared" si="455"/>
        <v>-2.8951667937421197</v>
      </c>
      <c r="Y572" s="70">
        <f t="shared" si="456"/>
        <v>-0.62041161720860316</v>
      </c>
      <c r="Z572" s="66">
        <f t="shared" si="457"/>
        <v>-8.4692953475456676</v>
      </c>
      <c r="AA572" s="71">
        <f t="shared" si="458"/>
        <v>-5.6461968983637787</v>
      </c>
      <c r="AB572" s="98">
        <f>SUMIF(BN572:BU572,"VERDADEIRO",BN$3:$BU571)</f>
        <v>0</v>
      </c>
      <c r="AC572" s="97">
        <f t="shared" si="384"/>
        <v>569</v>
      </c>
      <c r="AD572">
        <f>RTD("tryd.rtdserver",,"COT",B572,"ULT")</f>
        <v>28.46</v>
      </c>
      <c r="AE572">
        <f>RTD("tryd.rtdserver",,"COT",C572,"ULT")</f>
        <v>17.77</v>
      </c>
      <c r="AF572">
        <f>VLOOKUP($AC572,LS_Coint_BD!$B$3:$AQ$1079,AF$2)*$AD572+VLOOKUP($AC572,LS_Coint_BD!$B$3:$AQ$1079,AF$2+1)</f>
        <v>17.055945884713037</v>
      </c>
      <c r="AG572">
        <f>VLOOKUP($AC572,LS_Coint_BD!$B$3:$AQ$1079,AG$2)*$AD572+VLOOKUP($AC572,LS_Coint_BD!$B$3:$AQ$1079,AG$2+1)</f>
        <v>17.078383634446112</v>
      </c>
      <c r="AH572">
        <f>VLOOKUP($AC572,LS_Coint_BD!$B$3:$AQ$1079,AH$2)*$AD572+VLOOKUP($AC572,LS_Coint_BD!$B$3:$AQ$1079,AH$2+1)</f>
        <v>0</v>
      </c>
      <c r="AI572">
        <f>VLOOKUP($AC572,LS_Coint_BD!$B$3:$AQ$1079,AI$2)*$AD572+VLOOKUP($AC572,LS_Coint_BD!$B$3:$AQ$1079,AI$2+1)</f>
        <v>0</v>
      </c>
      <c r="AJ572">
        <f>VLOOKUP($AC572,LS_Coint_BD!$B$3:$AQ$1079,AJ$2)*$AD572+VLOOKUP($AC572,LS_Coint_BD!$B$3:$AQ$1079,AJ$2+1)</f>
        <v>18.407811206142551</v>
      </c>
      <c r="AK572">
        <f>VLOOKUP($AC572,LS_Coint_BD!$B$3:$AQ$1079,AK$2)*$AD572+VLOOKUP($AC572,LS_Coint_BD!$B$3:$AQ$1079,AK$2+1)</f>
        <v>18.285404807437093</v>
      </c>
      <c r="AL572">
        <f>VLOOKUP($AC572,LS_Coint_BD!$B$3:$AQ$1079,AL$2)*$AD572+VLOOKUP($AC572,LS_Coint_BD!$B$3:$AQ$1079,AL$2+1)</f>
        <v>18.09726107205331</v>
      </c>
      <c r="AM572">
        <f>VLOOKUP($AC572,LS_Coint_BD!$B$3:$AQ$1079,AM$2)*$AD572+VLOOKUP($AC572,LS_Coint_BD!$B$3:$AQ$1079,AM$2+1)</f>
        <v>18.390411617208603</v>
      </c>
      <c r="AN572">
        <f>VLOOKUP($AC572,LS_Coint_BD!$B$3:$AQ$1079,AN$2)</f>
        <v>0.70292670562042003</v>
      </c>
      <c r="AO572">
        <f>VLOOKUP($AC572,LS_Coint_BD!$B$3:$AQ$1079,AO$2)</f>
        <v>1.00659234301687</v>
      </c>
      <c r="AP572">
        <f>VLOOKUP($AC572,LS_Coint_BD!$B$3:$AQ$1079,AP$2)</f>
        <v>0</v>
      </c>
      <c r="AQ572">
        <f>VLOOKUP($AC572,LS_Coint_BD!$B$3:$AQ$1079,AQ$2)</f>
        <v>0</v>
      </c>
      <c r="AR572">
        <f>VLOOKUP($AC572,LS_Coint_BD!$B$3:$AQ$1079,AR$2)</f>
        <v>1.30969605032994</v>
      </c>
      <c r="AS572">
        <f>VLOOKUP($AC572,LS_Coint_BD!$B$3:$AQ$1079,AS$2)</f>
        <v>1.45850820506304</v>
      </c>
      <c r="AT572">
        <f>VLOOKUP($AC572,LS_Coint_BD!$B$3:$AQ$1079,AT$2)</f>
        <v>1.4475833968710601</v>
      </c>
      <c r="AU572">
        <f>VLOOKUP($AC572,LS_Coint_BD!$B$3:$AQ$1079,AU$2)</f>
        <v>2.8230984491818898</v>
      </c>
      <c r="AV572">
        <f>VLOOKUP($AC572,LS_Coint_BD!$B$3:$AQ$1079,AV$2)</f>
        <v>-1.0302869668521499E-15</v>
      </c>
      <c r="AW572">
        <f>VLOOKUP($AC572,LS_Coint_BD!$B$3:$AQ$1079,AW$2)</f>
        <v>-3.5527136788005001E-16</v>
      </c>
      <c r="AX572">
        <f>VLOOKUP($AC572,LS_Coint_BD!$B$3:$AQ$1079,AX$2)</f>
        <v>0</v>
      </c>
      <c r="AY572">
        <f>VLOOKUP($AC572,LS_Coint_BD!$B$3:$AQ$1079,AY$2)</f>
        <v>0</v>
      </c>
      <c r="AZ572">
        <f>VLOOKUP($AC572,LS_Coint_BD!$B$3:$AQ$1079,AZ$2)</f>
        <v>-3.9474596431116697E-17</v>
      </c>
      <c r="BA572">
        <f>VLOOKUP($AC572,LS_Coint_BD!$B$3:$AQ$1079,BA$2)</f>
        <v>-4.6185277824406504E-16</v>
      </c>
      <c r="BB572">
        <f>VLOOKUP($AC572,LS_Coint_BD!$B$3:$AQ$1079,BB$2)</f>
        <v>2.9067657372004098E-16</v>
      </c>
      <c r="BC572">
        <f>VLOOKUP($AC572,LS_Coint_BD!$B$3:$AQ$1079,BC$2)</f>
        <v>7.5317529990570598E-16</v>
      </c>
      <c r="BD572">
        <f t="shared" si="426"/>
        <v>1.405853411240839</v>
      </c>
      <c r="BE572">
        <f t="shared" si="427"/>
        <v>2.0131846860337395</v>
      </c>
      <c r="BF572">
        <f t="shared" si="428"/>
        <v>0</v>
      </c>
      <c r="BG572">
        <f t="shared" si="429"/>
        <v>0</v>
      </c>
      <c r="BH572">
        <f t="shared" si="430"/>
        <v>-2.6193921006598799</v>
      </c>
      <c r="BI572">
        <f t="shared" si="431"/>
        <v>-2.9170164101260805</v>
      </c>
      <c r="BJ572">
        <f t="shared" si="432"/>
        <v>-2.8951667937421197</v>
      </c>
      <c r="BK572">
        <f t="shared" si="433"/>
        <v>-5.6461968983637787</v>
      </c>
      <c r="BL572">
        <f t="shared" si="434"/>
        <v>1.405853411240841</v>
      </c>
      <c r="BN572" s="19" t="b">
        <f t="shared" si="418"/>
        <v>0</v>
      </c>
      <c r="BO572" s="19" t="b">
        <f t="shared" si="419"/>
        <v>0</v>
      </c>
      <c r="BP572" s="19" t="b">
        <f t="shared" si="420"/>
        <v>0</v>
      </c>
      <c r="BQ572" s="19" t="b">
        <f t="shared" si="421"/>
        <v>0</v>
      </c>
      <c r="BR572" s="19" t="b">
        <f t="shared" si="422"/>
        <v>0</v>
      </c>
      <c r="BS572" s="19" t="b">
        <f t="shared" si="423"/>
        <v>0</v>
      </c>
      <c r="BT572" s="19" t="b">
        <f t="shared" si="424"/>
        <v>0</v>
      </c>
      <c r="BU572" s="19" t="b">
        <f t="shared" si="425"/>
        <v>0</v>
      </c>
    </row>
    <row r="573" spans="2:73" x14ac:dyDescent="0.3">
      <c r="B573" s="17" t="str">
        <f>VLOOKUP($AC573,LS_Coint_BD!$B$3:$D$1079,2)</f>
        <v>KLBN11</v>
      </c>
      <c r="C573" s="87" t="str">
        <f>VLOOKUP($AC573,LS_Coint_BD!$B$3:$D$1079,3)</f>
        <v>IRBR3</v>
      </c>
      <c r="D573" s="68">
        <f t="shared" si="435"/>
        <v>-0.49690995205877009</v>
      </c>
      <c r="E573" s="65">
        <f t="shared" si="436"/>
        <v>-1.7632913992163244</v>
      </c>
      <c r="F573" s="69">
        <f t="shared" si="437"/>
        <v>-1.1755275994775496</v>
      </c>
      <c r="G573" s="68">
        <f t="shared" si="438"/>
        <v>-0.56904051935926603</v>
      </c>
      <c r="H573" s="65">
        <f t="shared" si="439"/>
        <v>-1.7517878146970995</v>
      </c>
      <c r="I573" s="69">
        <f t="shared" si="440"/>
        <v>-1.1678585431313997</v>
      </c>
      <c r="J573" s="68">
        <f t="shared" si="441"/>
        <v>-0.14413131846328486</v>
      </c>
      <c r="K573" s="65">
        <f t="shared" si="442"/>
        <v>-2.0759872110305282</v>
      </c>
      <c r="L573" s="69">
        <f t="shared" si="443"/>
        <v>-1.3839914740203521</v>
      </c>
      <c r="M573" s="68">
        <f t="shared" si="444"/>
        <v>0.25229523483987926</v>
      </c>
      <c r="N573" s="65">
        <f t="shared" si="445"/>
        <v>2.6382212899707698</v>
      </c>
      <c r="O573" s="69">
        <f t="shared" si="446"/>
        <v>1.7588141933138464</v>
      </c>
      <c r="P573" s="68">
        <f t="shared" si="447"/>
        <v>0.20747675181468939</v>
      </c>
      <c r="Q573" s="65">
        <f t="shared" si="448"/>
        <v>3.0966832045471802</v>
      </c>
      <c r="R573" s="69">
        <f t="shared" si="449"/>
        <v>2.0644554696981201</v>
      </c>
      <c r="S573" s="68">
        <f t="shared" si="450"/>
        <v>0.31457451908887535</v>
      </c>
      <c r="T573" s="65">
        <f t="shared" si="451"/>
        <v>3.0636188976106493</v>
      </c>
      <c r="U573" s="69">
        <f t="shared" si="452"/>
        <v>2.0424125984070995</v>
      </c>
      <c r="V573" s="68">
        <f t="shared" si="453"/>
        <v>4.8859342311928344E-2</v>
      </c>
      <c r="W573" s="65">
        <f t="shared" si="454"/>
        <v>3.2441441516169007</v>
      </c>
      <c r="X573" s="69">
        <f t="shared" si="455"/>
        <v>2.1627627677446006</v>
      </c>
      <c r="Y573" s="68">
        <f t="shared" si="456"/>
        <v>-0.84553085278035134</v>
      </c>
      <c r="Z573" s="65">
        <f t="shared" si="457"/>
        <v>-20.680799084631243</v>
      </c>
      <c r="AA573" s="69">
        <f t="shared" si="458"/>
        <v>-13.787199389754162</v>
      </c>
      <c r="AB573" s="98">
        <f>SUMIF(BN573:BU573,"VERDADEIRO",BN$3:$BU572)</f>
        <v>0</v>
      </c>
      <c r="AC573" s="97">
        <f t="shared" si="384"/>
        <v>570</v>
      </c>
      <c r="AD573">
        <f>RTD("tryd.rtdserver",,"COT",B573,"ULT")</f>
        <v>28.46</v>
      </c>
      <c r="AE573">
        <f>RTD("tryd.rtdserver",,"COT",C573,"ULT")</f>
        <v>6.91</v>
      </c>
      <c r="AF573">
        <f>VLOOKUP($AC573,LS_Coint_BD!$B$3:$AQ$1079,AF$2)*$AD573+VLOOKUP($AC573,LS_Coint_BD!$B$3:$AQ$1079,AF$2+1)</f>
        <v>7.4069099520587702</v>
      </c>
      <c r="AG573">
        <f>VLOOKUP($AC573,LS_Coint_BD!$B$3:$AQ$1079,AG$2)*$AD573+VLOOKUP($AC573,LS_Coint_BD!$B$3:$AQ$1079,AG$2+1)</f>
        <v>7.4790405193592662</v>
      </c>
      <c r="AH573">
        <f>VLOOKUP($AC573,LS_Coint_BD!$B$3:$AQ$1079,AH$2)*$AD573+VLOOKUP($AC573,LS_Coint_BD!$B$3:$AQ$1079,AH$2+1)</f>
        <v>7.054131318463285</v>
      </c>
      <c r="AI573">
        <f>VLOOKUP($AC573,LS_Coint_BD!$B$3:$AQ$1079,AI$2)*$AD573+VLOOKUP($AC573,LS_Coint_BD!$B$3:$AQ$1079,AI$2+1)</f>
        <v>6.6577047651601209</v>
      </c>
      <c r="AJ573">
        <f>VLOOKUP($AC573,LS_Coint_BD!$B$3:$AQ$1079,AJ$2)*$AD573+VLOOKUP($AC573,LS_Coint_BD!$B$3:$AQ$1079,AJ$2+1)</f>
        <v>6.7025232481853108</v>
      </c>
      <c r="AK573">
        <f>VLOOKUP($AC573,LS_Coint_BD!$B$3:$AQ$1079,AK$2)*$AD573+VLOOKUP($AC573,LS_Coint_BD!$B$3:$AQ$1079,AK$2+1)</f>
        <v>6.5954254809111248</v>
      </c>
      <c r="AL573">
        <f>VLOOKUP($AC573,LS_Coint_BD!$B$3:$AQ$1079,AL$2)*$AD573+VLOOKUP($AC573,LS_Coint_BD!$B$3:$AQ$1079,AL$2+1)</f>
        <v>6.8611406576880718</v>
      </c>
      <c r="AM573">
        <f>VLOOKUP($AC573,LS_Coint_BD!$B$3:$AQ$1079,AM$2)*$AD573+VLOOKUP($AC573,LS_Coint_BD!$B$3:$AQ$1079,AM$2+1)</f>
        <v>7.7555308527803515</v>
      </c>
      <c r="AN573">
        <f>VLOOKUP($AC573,LS_Coint_BD!$B$3:$AQ$1079,AN$2)</f>
        <v>0.58776379973877502</v>
      </c>
      <c r="AO573">
        <f>VLOOKUP($AC573,LS_Coint_BD!$B$3:$AQ$1079,AO$2)</f>
        <v>0.58392927156569996</v>
      </c>
      <c r="AP573">
        <f>VLOOKUP($AC573,LS_Coint_BD!$B$3:$AQ$1079,AP$2)</f>
        <v>0.69199573701017603</v>
      </c>
      <c r="AQ573">
        <f>VLOOKUP($AC573,LS_Coint_BD!$B$3:$AQ$1079,AQ$2)</f>
        <v>0.87940709665692296</v>
      </c>
      <c r="AR573">
        <f>VLOOKUP($AC573,LS_Coint_BD!$B$3:$AQ$1079,AR$2)</f>
        <v>1.0322277348490601</v>
      </c>
      <c r="AS573">
        <f>VLOOKUP($AC573,LS_Coint_BD!$B$3:$AQ$1079,AS$2)</f>
        <v>1.02120629920355</v>
      </c>
      <c r="AT573">
        <f>VLOOKUP($AC573,LS_Coint_BD!$B$3:$AQ$1079,AT$2)</f>
        <v>1.0813813838723001</v>
      </c>
      <c r="AU573">
        <f>VLOOKUP($AC573,LS_Coint_BD!$B$3:$AQ$1079,AU$2)</f>
        <v>6.8935996948770804</v>
      </c>
      <c r="AV573">
        <f>VLOOKUP($AC573,LS_Coint_BD!$B$3:$AQ$1079,AV$2)</f>
        <v>3.3750779948604799E-16</v>
      </c>
      <c r="AW573">
        <f>VLOOKUP($AC573,LS_Coint_BD!$B$3:$AQ$1079,AW$2)</f>
        <v>1.1842378929335E-16</v>
      </c>
      <c r="AX573">
        <f>VLOOKUP($AC573,LS_Coint_BD!$B$3:$AQ$1079,AX$2)</f>
        <v>-3.1720657846432999E-17</v>
      </c>
      <c r="AY573">
        <f>VLOOKUP($AC573,LS_Coint_BD!$B$3:$AQ$1079,AY$2)</f>
        <v>3.8857805861880499E-16</v>
      </c>
      <c r="AZ573">
        <f>VLOOKUP($AC573,LS_Coint_BD!$B$3:$AQ$1079,AZ$2)</f>
        <v>1.8750433304780399E-16</v>
      </c>
      <c r="BA573">
        <f>VLOOKUP($AC573,LS_Coint_BD!$B$3:$AQ$1079,BA$2)</f>
        <v>-4.7961634663806795E-16</v>
      </c>
      <c r="BB573">
        <f>VLOOKUP($AC573,LS_Coint_BD!$B$3:$AQ$1079,BB$2)</f>
        <v>4.8446095620006798E-16</v>
      </c>
      <c r="BC573">
        <f>VLOOKUP($AC573,LS_Coint_BD!$B$3:$AQ$1079,BC$2)</f>
        <v>-1.9326762412674699E-15</v>
      </c>
      <c r="BD573">
        <f t="shared" si="426"/>
        <v>-1.1755275994775496</v>
      </c>
      <c r="BE573">
        <f t="shared" si="427"/>
        <v>-1.1678585431313997</v>
      </c>
      <c r="BF573">
        <f t="shared" si="428"/>
        <v>-1.3839914740203521</v>
      </c>
      <c r="BG573">
        <f t="shared" si="429"/>
        <v>1.7588141933138464</v>
      </c>
      <c r="BH573">
        <f t="shared" si="430"/>
        <v>2.0644554696981201</v>
      </c>
      <c r="BI573">
        <f t="shared" si="431"/>
        <v>2.0424125984070995</v>
      </c>
      <c r="BJ573">
        <f t="shared" si="432"/>
        <v>2.1627627677446006</v>
      </c>
      <c r="BK573">
        <f t="shared" si="433"/>
        <v>-13.787199389754162</v>
      </c>
      <c r="BL573">
        <f t="shared" si="434"/>
        <v>-1.1755275994775503</v>
      </c>
      <c r="BN573" s="19" t="b">
        <f t="shared" si="418"/>
        <v>0</v>
      </c>
      <c r="BO573" s="19" t="b">
        <f t="shared" si="419"/>
        <v>0</v>
      </c>
      <c r="BP573" s="19" t="b">
        <f t="shared" si="420"/>
        <v>0</v>
      </c>
      <c r="BQ573" s="19" t="b">
        <f t="shared" si="421"/>
        <v>0</v>
      </c>
      <c r="BR573" s="19" t="b">
        <f t="shared" si="422"/>
        <v>0</v>
      </c>
      <c r="BS573" s="19" t="b">
        <f t="shared" si="423"/>
        <v>0</v>
      </c>
      <c r="BT573" s="19" t="b">
        <f t="shared" si="424"/>
        <v>0</v>
      </c>
      <c r="BU573" s="19" t="b">
        <f t="shared" si="425"/>
        <v>0</v>
      </c>
    </row>
    <row r="574" spans="2:73" x14ac:dyDescent="0.3">
      <c r="B574" s="17" t="str">
        <f>VLOOKUP($AC574,LS_Coint_BD!$B$3:$D$1079,2)</f>
        <v>KLBN11</v>
      </c>
      <c r="C574" s="87" t="str">
        <f>VLOOKUP($AC574,LS_Coint_BD!$B$3:$D$1079,3)</f>
        <v>LREN3</v>
      </c>
      <c r="D574" s="70">
        <f t="shared" si="435"/>
        <v>0</v>
      </c>
      <c r="E574" s="66">
        <f t="shared" si="436"/>
        <v>0</v>
      </c>
      <c r="F574" s="71">
        <f t="shared" si="437"/>
        <v>0</v>
      </c>
      <c r="G574" s="70">
        <f t="shared" si="438"/>
        <v>0</v>
      </c>
      <c r="H574" s="66">
        <f t="shared" si="439"/>
        <v>0</v>
      </c>
      <c r="I574" s="71">
        <f t="shared" si="440"/>
        <v>0</v>
      </c>
      <c r="J574" s="70">
        <f t="shared" si="441"/>
        <v>0</v>
      </c>
      <c r="K574" s="66">
        <f t="shared" si="442"/>
        <v>0</v>
      </c>
      <c r="L574" s="71">
        <f t="shared" si="443"/>
        <v>0</v>
      </c>
      <c r="M574" s="70">
        <f t="shared" si="444"/>
        <v>-1.6886366534239059</v>
      </c>
      <c r="N574" s="66">
        <f t="shared" si="445"/>
        <v>-6.8030961200837758</v>
      </c>
      <c r="O574" s="71">
        <f t="shared" si="446"/>
        <v>-4.5353974133891839</v>
      </c>
      <c r="P574" s="70">
        <f t="shared" si="447"/>
        <v>-1.9266528397073017</v>
      </c>
      <c r="Q574" s="66">
        <f t="shared" si="448"/>
        <v>-7.4684094811491875</v>
      </c>
      <c r="R574" s="71">
        <f t="shared" si="449"/>
        <v>-4.9789396540994586</v>
      </c>
      <c r="S574" s="70">
        <f t="shared" si="450"/>
        <v>-2.4078469153942805</v>
      </c>
      <c r="T574" s="66">
        <f t="shared" si="451"/>
        <v>-8.8242808317396921</v>
      </c>
      <c r="U574" s="71">
        <f t="shared" si="452"/>
        <v>-5.882853887826462</v>
      </c>
      <c r="V574" s="70">
        <f t="shared" si="453"/>
        <v>-3.2591538455651872</v>
      </c>
      <c r="W574" s="66">
        <f t="shared" si="454"/>
        <v>-9.2820519977266489</v>
      </c>
      <c r="X574" s="71">
        <f t="shared" si="455"/>
        <v>-6.1880346651510996</v>
      </c>
      <c r="Y574" s="70">
        <f t="shared" si="456"/>
        <v>-3.7407044771447673</v>
      </c>
      <c r="Z574" s="66">
        <f t="shared" si="457"/>
        <v>-15.498816805490915</v>
      </c>
      <c r="AA574" s="71">
        <f t="shared" si="458"/>
        <v>-10.332544536993943</v>
      </c>
      <c r="AB574" s="98">
        <f>SUMIF(BN574:BU574,"VERDADEIRO",BN$3:$BU573)</f>
        <v>0</v>
      </c>
      <c r="AC574" s="97">
        <f t="shared" si="384"/>
        <v>571</v>
      </c>
      <c r="AD574">
        <f>RTD("tryd.rtdserver",,"COT",B574,"ULT")</f>
        <v>28.46</v>
      </c>
      <c r="AE574">
        <f>RTD("tryd.rtdserver",,"COT",C574,"ULT")</f>
        <v>41.01</v>
      </c>
      <c r="AF574">
        <f>VLOOKUP($AC574,LS_Coint_BD!$B$3:$AQ$1079,AF$2)*$AD574+VLOOKUP($AC574,LS_Coint_BD!$B$3:$AQ$1079,AF$2+1)</f>
        <v>0</v>
      </c>
      <c r="AG574">
        <f>VLOOKUP($AC574,LS_Coint_BD!$B$3:$AQ$1079,AG$2)*$AD574+VLOOKUP($AC574,LS_Coint_BD!$B$3:$AQ$1079,AG$2+1)</f>
        <v>0</v>
      </c>
      <c r="AH574">
        <f>VLOOKUP($AC574,LS_Coint_BD!$B$3:$AQ$1079,AH$2)*$AD574+VLOOKUP($AC574,LS_Coint_BD!$B$3:$AQ$1079,AH$2+1)</f>
        <v>0</v>
      </c>
      <c r="AI574">
        <f>VLOOKUP($AC574,LS_Coint_BD!$B$3:$AQ$1079,AI$2)*$AD574+VLOOKUP($AC574,LS_Coint_BD!$B$3:$AQ$1079,AI$2+1)</f>
        <v>42.698636653423904</v>
      </c>
      <c r="AJ574">
        <f>VLOOKUP($AC574,LS_Coint_BD!$B$3:$AQ$1079,AJ$2)*$AD574+VLOOKUP($AC574,LS_Coint_BD!$B$3:$AQ$1079,AJ$2+1)</f>
        <v>42.9366528397073</v>
      </c>
      <c r="AK574">
        <f>VLOOKUP($AC574,LS_Coint_BD!$B$3:$AQ$1079,AK$2)*$AD574+VLOOKUP($AC574,LS_Coint_BD!$B$3:$AQ$1079,AK$2+1)</f>
        <v>43.417846915394279</v>
      </c>
      <c r="AL574">
        <f>VLOOKUP($AC574,LS_Coint_BD!$B$3:$AQ$1079,AL$2)*$AD574+VLOOKUP($AC574,LS_Coint_BD!$B$3:$AQ$1079,AL$2+1)</f>
        <v>44.269153845565185</v>
      </c>
      <c r="AM574">
        <f>VLOOKUP($AC574,LS_Coint_BD!$B$3:$AQ$1079,AM$2)*$AD574+VLOOKUP($AC574,LS_Coint_BD!$B$3:$AQ$1079,AM$2+1)</f>
        <v>44.750704477144765</v>
      </c>
      <c r="AN574">
        <f>VLOOKUP($AC574,LS_Coint_BD!$B$3:$AQ$1079,AN$2)</f>
        <v>0</v>
      </c>
      <c r="AO574">
        <f>VLOOKUP($AC574,LS_Coint_BD!$B$3:$AQ$1079,AO$2)</f>
        <v>0</v>
      </c>
      <c r="AP574">
        <f>VLOOKUP($AC574,LS_Coint_BD!$B$3:$AQ$1079,AP$2)</f>
        <v>0</v>
      </c>
      <c r="AQ574">
        <f>VLOOKUP($AC574,LS_Coint_BD!$B$3:$AQ$1079,AQ$2)</f>
        <v>2.2676987066945902</v>
      </c>
      <c r="AR574">
        <f>VLOOKUP($AC574,LS_Coint_BD!$B$3:$AQ$1079,AR$2)</f>
        <v>2.4894698270497302</v>
      </c>
      <c r="AS574">
        <f>VLOOKUP($AC574,LS_Coint_BD!$B$3:$AQ$1079,AS$2)</f>
        <v>2.9414269439132301</v>
      </c>
      <c r="AT574">
        <f>VLOOKUP($AC574,LS_Coint_BD!$B$3:$AQ$1079,AT$2)</f>
        <v>3.0940173325755498</v>
      </c>
      <c r="AU574">
        <f>VLOOKUP($AC574,LS_Coint_BD!$B$3:$AQ$1079,AU$2)</f>
        <v>5.1662722684969697</v>
      </c>
      <c r="AV574">
        <f>VLOOKUP($AC574,LS_Coint_BD!$B$3:$AQ$1079,AV$2)</f>
        <v>0</v>
      </c>
      <c r="AW574">
        <f>VLOOKUP($AC574,LS_Coint_BD!$B$3:$AQ$1079,AW$2)</f>
        <v>0</v>
      </c>
      <c r="AX574">
        <f>VLOOKUP($AC574,LS_Coint_BD!$B$3:$AQ$1079,AX$2)</f>
        <v>0</v>
      </c>
      <c r="AY574">
        <f>VLOOKUP($AC574,LS_Coint_BD!$B$3:$AQ$1079,AY$2)</f>
        <v>-3.1530333899354401E-15</v>
      </c>
      <c r="AZ574">
        <f>VLOOKUP($AC574,LS_Coint_BD!$B$3:$AQ$1079,AZ$2)</f>
        <v>2.0526790144180702E-15</v>
      </c>
      <c r="BA574">
        <f>VLOOKUP($AC574,LS_Coint_BD!$B$3:$AQ$1079,BA$2)</f>
        <v>-1.3855583347321999E-15</v>
      </c>
      <c r="BB574">
        <f>VLOOKUP($AC574,LS_Coint_BD!$B$3:$AQ$1079,BB$2)</f>
        <v>3.8756876496005502E-16</v>
      </c>
      <c r="BC574">
        <f>VLOOKUP($AC574,LS_Coint_BD!$B$3:$AQ$1079,BC$2)</f>
        <v>-3.41060513164848E-15</v>
      </c>
      <c r="BD574">
        <f t="shared" si="426"/>
        <v>0</v>
      </c>
      <c r="BE574">
        <f t="shared" si="427"/>
        <v>0</v>
      </c>
      <c r="BF574">
        <f t="shared" si="428"/>
        <v>0</v>
      </c>
      <c r="BG574">
        <f t="shared" si="429"/>
        <v>-4.5353974133891839</v>
      </c>
      <c r="BH574">
        <f t="shared" si="430"/>
        <v>-4.9789396540994586</v>
      </c>
      <c r="BI574">
        <f t="shared" si="431"/>
        <v>-5.882853887826462</v>
      </c>
      <c r="BJ574">
        <f t="shared" si="432"/>
        <v>-6.1880346651510996</v>
      </c>
      <c r="BK574">
        <f t="shared" si="433"/>
        <v>-10.332544536993943</v>
      </c>
      <c r="BL574">
        <f t="shared" si="434"/>
        <v>0</v>
      </c>
      <c r="BN574" s="19" t="b">
        <f t="shared" si="418"/>
        <v>0</v>
      </c>
      <c r="BO574" s="19" t="b">
        <f t="shared" si="419"/>
        <v>0</v>
      </c>
      <c r="BP574" s="19" t="b">
        <f t="shared" si="420"/>
        <v>0</v>
      </c>
      <c r="BQ574" s="19" t="b">
        <f t="shared" si="421"/>
        <v>0</v>
      </c>
      <c r="BR574" s="19" t="b">
        <f t="shared" si="422"/>
        <v>0</v>
      </c>
      <c r="BS574" s="19" t="b">
        <f t="shared" si="423"/>
        <v>0</v>
      </c>
      <c r="BT574" s="19" t="b">
        <f t="shared" si="424"/>
        <v>0</v>
      </c>
      <c r="BU574" s="19" t="b">
        <f t="shared" si="425"/>
        <v>0</v>
      </c>
    </row>
    <row r="575" spans="2:73" x14ac:dyDescent="0.3">
      <c r="B575" s="17" t="str">
        <f>VLOOKUP($AC575,LS_Coint_BD!$B$3:$D$1079,2)</f>
        <v>KLBN11</v>
      </c>
      <c r="C575" s="87" t="str">
        <f>VLOOKUP($AC575,LS_Coint_BD!$B$3:$D$1079,3)</f>
        <v>MULT3</v>
      </c>
      <c r="D575" s="68">
        <f t="shared" si="435"/>
        <v>0</v>
      </c>
      <c r="E575" s="65">
        <f t="shared" si="436"/>
        <v>0</v>
      </c>
      <c r="F575" s="69">
        <f t="shared" si="437"/>
        <v>0</v>
      </c>
      <c r="G575" s="68">
        <f t="shared" si="438"/>
        <v>0</v>
      </c>
      <c r="H575" s="65">
        <f t="shared" si="439"/>
        <v>0</v>
      </c>
      <c r="I575" s="69">
        <f t="shared" si="440"/>
        <v>0</v>
      </c>
      <c r="J575" s="68">
        <f t="shared" si="441"/>
        <v>0</v>
      </c>
      <c r="K575" s="65">
        <f t="shared" si="442"/>
        <v>0</v>
      </c>
      <c r="L575" s="69">
        <f t="shared" si="443"/>
        <v>0</v>
      </c>
      <c r="M575" s="68">
        <f t="shared" si="444"/>
        <v>7.1116105446588307E-2</v>
      </c>
      <c r="N575" s="65">
        <f t="shared" si="445"/>
        <v>4.1199644370039854</v>
      </c>
      <c r="O575" s="69">
        <f t="shared" si="446"/>
        <v>2.7466429580026568</v>
      </c>
      <c r="P575" s="68">
        <f t="shared" si="447"/>
        <v>5.4507975308730749E-2</v>
      </c>
      <c r="Q575" s="65">
        <f t="shared" si="448"/>
        <v>4.1484080404209296</v>
      </c>
      <c r="R575" s="69">
        <f t="shared" si="449"/>
        <v>2.7656053602806199</v>
      </c>
      <c r="S575" s="68">
        <f t="shared" si="450"/>
        <v>-7.9359934094256346E-2</v>
      </c>
      <c r="T575" s="65">
        <f t="shared" si="451"/>
        <v>-4.4941526989706126</v>
      </c>
      <c r="U575" s="69">
        <f t="shared" si="452"/>
        <v>-2.9961017993137418</v>
      </c>
      <c r="V575" s="68">
        <f t="shared" si="453"/>
        <v>-0.32755943947604393</v>
      </c>
      <c r="W575" s="65">
        <f t="shared" si="454"/>
        <v>-4.6200269709918</v>
      </c>
      <c r="X575" s="69">
        <f t="shared" si="455"/>
        <v>-3.0800179806612</v>
      </c>
      <c r="Y575" s="68">
        <f t="shared" si="456"/>
        <v>-0.78498914170124223</v>
      </c>
      <c r="Z575" s="65">
        <f t="shared" si="457"/>
        <v>-11.065513578785669</v>
      </c>
      <c r="AA575" s="69">
        <f t="shared" si="458"/>
        <v>-7.3770090525237793</v>
      </c>
      <c r="AB575" s="98">
        <f>SUMIF(BN575:BU575,"VERDADEIRO",BN$3:$BU574)</f>
        <v>0</v>
      </c>
      <c r="AC575" s="97">
        <f t="shared" si="384"/>
        <v>572</v>
      </c>
      <c r="AD575">
        <f>RTD("tryd.rtdserver",,"COT",B575,"ULT")</f>
        <v>28.46</v>
      </c>
      <c r="AE575">
        <f>RTD("tryd.rtdserver",,"COT",C575,"ULT")</f>
        <v>21.84</v>
      </c>
      <c r="AF575">
        <f>VLOOKUP($AC575,LS_Coint_BD!$B$3:$AQ$1079,AF$2)*$AD575+VLOOKUP($AC575,LS_Coint_BD!$B$3:$AQ$1079,AF$2+1)</f>
        <v>0</v>
      </c>
      <c r="AG575">
        <f>VLOOKUP($AC575,LS_Coint_BD!$B$3:$AQ$1079,AG$2)*$AD575+VLOOKUP($AC575,LS_Coint_BD!$B$3:$AQ$1079,AG$2+1)</f>
        <v>0</v>
      </c>
      <c r="AH575">
        <f>VLOOKUP($AC575,LS_Coint_BD!$B$3:$AQ$1079,AH$2)*$AD575+VLOOKUP($AC575,LS_Coint_BD!$B$3:$AQ$1079,AH$2+1)</f>
        <v>0</v>
      </c>
      <c r="AI575">
        <f>VLOOKUP($AC575,LS_Coint_BD!$B$3:$AQ$1079,AI$2)*$AD575+VLOOKUP($AC575,LS_Coint_BD!$B$3:$AQ$1079,AI$2+1)</f>
        <v>21.768883894553412</v>
      </c>
      <c r="AJ575">
        <f>VLOOKUP($AC575,LS_Coint_BD!$B$3:$AQ$1079,AJ$2)*$AD575+VLOOKUP($AC575,LS_Coint_BD!$B$3:$AQ$1079,AJ$2+1)</f>
        <v>21.785492024691269</v>
      </c>
      <c r="AK575">
        <f>VLOOKUP($AC575,LS_Coint_BD!$B$3:$AQ$1079,AK$2)*$AD575+VLOOKUP($AC575,LS_Coint_BD!$B$3:$AQ$1079,AK$2+1)</f>
        <v>21.919359934094256</v>
      </c>
      <c r="AL575">
        <f>VLOOKUP($AC575,LS_Coint_BD!$B$3:$AQ$1079,AL$2)*$AD575+VLOOKUP($AC575,LS_Coint_BD!$B$3:$AQ$1079,AL$2+1)</f>
        <v>22.167559439476044</v>
      </c>
      <c r="AM575">
        <f>VLOOKUP($AC575,LS_Coint_BD!$B$3:$AQ$1079,AM$2)*$AD575+VLOOKUP($AC575,LS_Coint_BD!$B$3:$AQ$1079,AM$2+1)</f>
        <v>22.624989141701242</v>
      </c>
      <c r="AN575">
        <f>VLOOKUP($AC575,LS_Coint_BD!$B$3:$AQ$1079,AN$2)</f>
        <v>0</v>
      </c>
      <c r="AO575">
        <f>VLOOKUP($AC575,LS_Coint_BD!$B$3:$AQ$1079,AO$2)</f>
        <v>0</v>
      </c>
      <c r="AP575">
        <f>VLOOKUP($AC575,LS_Coint_BD!$B$3:$AQ$1079,AP$2)</f>
        <v>0</v>
      </c>
      <c r="AQ575">
        <f>VLOOKUP($AC575,LS_Coint_BD!$B$3:$AQ$1079,AQ$2)</f>
        <v>1.3733214790013299</v>
      </c>
      <c r="AR575">
        <f>VLOOKUP($AC575,LS_Coint_BD!$B$3:$AQ$1079,AR$2)</f>
        <v>1.3828026801403099</v>
      </c>
      <c r="AS575">
        <f>VLOOKUP($AC575,LS_Coint_BD!$B$3:$AQ$1079,AS$2)</f>
        <v>1.49805089965687</v>
      </c>
      <c r="AT575">
        <f>VLOOKUP($AC575,LS_Coint_BD!$B$3:$AQ$1079,AT$2)</f>
        <v>1.5400089903306</v>
      </c>
      <c r="AU575">
        <f>VLOOKUP($AC575,LS_Coint_BD!$B$3:$AQ$1079,AU$2)</f>
        <v>3.6885045262618901</v>
      </c>
      <c r="AV575">
        <f>VLOOKUP($AC575,LS_Coint_BD!$B$3:$AQ$1079,AV$2)</f>
        <v>0</v>
      </c>
      <c r="AW575">
        <f>VLOOKUP($AC575,LS_Coint_BD!$B$3:$AQ$1079,AW$2)</f>
        <v>0</v>
      </c>
      <c r="AX575">
        <f>VLOOKUP($AC575,LS_Coint_BD!$B$3:$AQ$1079,AX$2)</f>
        <v>0</v>
      </c>
      <c r="AY575">
        <f>VLOOKUP($AC575,LS_Coint_BD!$B$3:$AQ$1079,AY$2)</f>
        <v>-2.9087843245179101E-15</v>
      </c>
      <c r="AZ575">
        <f>VLOOKUP($AC575,LS_Coint_BD!$B$3:$AQ$1079,AZ$2)</f>
        <v>1.1842378929335E-16</v>
      </c>
      <c r="BA575">
        <f>VLOOKUP($AC575,LS_Coint_BD!$B$3:$AQ$1079,BA$2)</f>
        <v>-1.70530256582424E-15</v>
      </c>
      <c r="BB575">
        <f>VLOOKUP($AC575,LS_Coint_BD!$B$3:$AQ$1079,BB$2)</f>
        <v>1.61486985400023E-16</v>
      </c>
      <c r="BC575">
        <f>VLOOKUP($AC575,LS_Coint_BD!$B$3:$AQ$1079,BC$2)</f>
        <v>9.6633812063373593E-16</v>
      </c>
      <c r="BD575">
        <f t="shared" si="426"/>
        <v>0</v>
      </c>
      <c r="BE575">
        <f t="shared" si="427"/>
        <v>0</v>
      </c>
      <c r="BF575">
        <f t="shared" si="428"/>
        <v>0</v>
      </c>
      <c r="BG575">
        <f t="shared" si="429"/>
        <v>2.7466429580026568</v>
      </c>
      <c r="BH575">
        <f t="shared" si="430"/>
        <v>2.7656053602806199</v>
      </c>
      <c r="BI575">
        <f t="shared" si="431"/>
        <v>-2.9961017993137418</v>
      </c>
      <c r="BJ575">
        <f t="shared" si="432"/>
        <v>-3.0800179806612</v>
      </c>
      <c r="BK575">
        <f t="shared" si="433"/>
        <v>-7.3770090525237793</v>
      </c>
      <c r="BL575">
        <f t="shared" si="434"/>
        <v>0</v>
      </c>
      <c r="BN575" s="19" t="b">
        <f t="shared" si="418"/>
        <v>0</v>
      </c>
      <c r="BO575" s="19" t="b">
        <f t="shared" si="419"/>
        <v>0</v>
      </c>
      <c r="BP575" s="19" t="b">
        <f t="shared" si="420"/>
        <v>0</v>
      </c>
      <c r="BQ575" s="19" t="b">
        <f t="shared" si="421"/>
        <v>0</v>
      </c>
      <c r="BR575" s="19" t="b">
        <f t="shared" si="422"/>
        <v>0</v>
      </c>
      <c r="BS575" s="19" t="b">
        <f t="shared" si="423"/>
        <v>0</v>
      </c>
      <c r="BT575" s="19" t="b">
        <f t="shared" si="424"/>
        <v>0</v>
      </c>
      <c r="BU575" s="19" t="b">
        <f t="shared" si="425"/>
        <v>0</v>
      </c>
    </row>
    <row r="576" spans="2:73" x14ac:dyDescent="0.3">
      <c r="B576" s="17" t="str">
        <f>VLOOKUP($AC576,LS_Coint_BD!$B$3:$D$1079,2)</f>
        <v>KLBN11</v>
      </c>
      <c r="C576" s="87" t="str">
        <f>VLOOKUP($AC576,LS_Coint_BD!$B$3:$D$1079,3)</f>
        <v>TOTS3</v>
      </c>
      <c r="D576" s="70">
        <f t="shared" si="435"/>
        <v>0.6407026636653903</v>
      </c>
      <c r="E576" s="66">
        <f t="shared" si="436"/>
        <v>3.1069896269316879</v>
      </c>
      <c r="F576" s="71">
        <f t="shared" si="437"/>
        <v>2.0713264179544586</v>
      </c>
      <c r="G576" s="70">
        <f t="shared" si="438"/>
        <v>0.63692873565039676</v>
      </c>
      <c r="H576" s="66">
        <f t="shared" si="439"/>
        <v>2.9386661099620648</v>
      </c>
      <c r="I576" s="71">
        <f t="shared" si="440"/>
        <v>1.9591107399747099</v>
      </c>
      <c r="J576" s="70">
        <f t="shared" si="441"/>
        <v>0.46911153987727872</v>
      </c>
      <c r="K576" s="66">
        <f t="shared" si="442"/>
        <v>2.8720355325852136</v>
      </c>
      <c r="L576" s="71">
        <f t="shared" si="443"/>
        <v>1.9146903550568091</v>
      </c>
      <c r="M576" s="70">
        <f t="shared" si="444"/>
        <v>-0.10597664272568252</v>
      </c>
      <c r="N576" s="66">
        <f t="shared" si="445"/>
        <v>-3.5654921362211374</v>
      </c>
      <c r="O576" s="71">
        <f t="shared" si="446"/>
        <v>-2.3769947574807584</v>
      </c>
      <c r="P576" s="70">
        <f t="shared" si="447"/>
        <v>-0.71768064768108886</v>
      </c>
      <c r="Q576" s="66">
        <f t="shared" si="448"/>
        <v>-4.669490370307857</v>
      </c>
      <c r="R576" s="71">
        <f t="shared" si="449"/>
        <v>-3.112993580205238</v>
      </c>
      <c r="S576" s="70">
        <f t="shared" si="450"/>
        <v>0</v>
      </c>
      <c r="T576" s="66">
        <f t="shared" si="451"/>
        <v>0</v>
      </c>
      <c r="U576" s="71">
        <f t="shared" si="452"/>
        <v>0</v>
      </c>
      <c r="V576" s="70">
        <f t="shared" si="453"/>
        <v>-1.1744625130918429</v>
      </c>
      <c r="W576" s="66">
        <f t="shared" si="454"/>
        <v>-5.8307931727845901</v>
      </c>
      <c r="X576" s="71">
        <f t="shared" si="455"/>
        <v>-3.8871954485230602</v>
      </c>
      <c r="Y576" s="70">
        <f t="shared" si="456"/>
        <v>-1.2564586593764595</v>
      </c>
      <c r="Z576" s="66">
        <f t="shared" si="457"/>
        <v>-5.9624439745361393</v>
      </c>
      <c r="AA576" s="71">
        <f t="shared" si="458"/>
        <v>-3.9749626496907595</v>
      </c>
      <c r="AB576" s="98">
        <f>SUMIF(BN576:BU576,"VERDADEIRO",BN$3:$BU575)</f>
        <v>0</v>
      </c>
      <c r="AC576" s="97">
        <f t="shared" si="384"/>
        <v>573</v>
      </c>
      <c r="AD576">
        <f>RTD("tryd.rtdserver",,"COT",B576,"ULT")</f>
        <v>28.46</v>
      </c>
      <c r="AE576">
        <f>RTD("tryd.rtdserver",,"COT",C576,"ULT")</f>
        <v>29.56</v>
      </c>
      <c r="AF576">
        <f>VLOOKUP($AC576,LS_Coint_BD!$B$3:$AQ$1079,AF$2)*$AD576+VLOOKUP($AC576,LS_Coint_BD!$B$3:$AQ$1079,AF$2+1)</f>
        <v>28.919297336334608</v>
      </c>
      <c r="AG576">
        <f>VLOOKUP($AC576,LS_Coint_BD!$B$3:$AQ$1079,AG$2)*$AD576+VLOOKUP($AC576,LS_Coint_BD!$B$3:$AQ$1079,AG$2+1)</f>
        <v>28.923071264349602</v>
      </c>
      <c r="AH576">
        <f>VLOOKUP($AC576,LS_Coint_BD!$B$3:$AQ$1079,AH$2)*$AD576+VLOOKUP($AC576,LS_Coint_BD!$B$3:$AQ$1079,AH$2+1)</f>
        <v>29.09088846012272</v>
      </c>
      <c r="AI576">
        <f>VLOOKUP($AC576,LS_Coint_BD!$B$3:$AQ$1079,AI$2)*$AD576+VLOOKUP($AC576,LS_Coint_BD!$B$3:$AQ$1079,AI$2+1)</f>
        <v>29.665976642725681</v>
      </c>
      <c r="AJ576">
        <f>VLOOKUP($AC576,LS_Coint_BD!$B$3:$AQ$1079,AJ$2)*$AD576+VLOOKUP($AC576,LS_Coint_BD!$B$3:$AQ$1079,AJ$2+1)</f>
        <v>30.277680647681088</v>
      </c>
      <c r="AK576">
        <f>VLOOKUP($AC576,LS_Coint_BD!$B$3:$AQ$1079,AK$2)*$AD576+VLOOKUP($AC576,LS_Coint_BD!$B$3:$AQ$1079,AK$2+1)</f>
        <v>0</v>
      </c>
      <c r="AL576">
        <f>VLOOKUP($AC576,LS_Coint_BD!$B$3:$AQ$1079,AL$2)*$AD576+VLOOKUP($AC576,LS_Coint_BD!$B$3:$AQ$1079,AL$2+1)</f>
        <v>30.734462513091842</v>
      </c>
      <c r="AM576">
        <f>VLOOKUP($AC576,LS_Coint_BD!$B$3:$AQ$1079,AM$2)*$AD576+VLOOKUP($AC576,LS_Coint_BD!$B$3:$AQ$1079,AM$2+1)</f>
        <v>30.816458659376458</v>
      </c>
      <c r="AN576">
        <f>VLOOKUP($AC576,LS_Coint_BD!$B$3:$AQ$1079,AN$2)</f>
        <v>1.03566320897723</v>
      </c>
      <c r="AO576">
        <f>VLOOKUP($AC576,LS_Coint_BD!$B$3:$AQ$1079,AO$2)</f>
        <v>0.97955536998735504</v>
      </c>
      <c r="AP576">
        <f>VLOOKUP($AC576,LS_Coint_BD!$B$3:$AQ$1079,AP$2)</f>
        <v>0.95734517752840298</v>
      </c>
      <c r="AQ576">
        <f>VLOOKUP($AC576,LS_Coint_BD!$B$3:$AQ$1079,AQ$2)</f>
        <v>1.1884973787403801</v>
      </c>
      <c r="AR576">
        <f>VLOOKUP($AC576,LS_Coint_BD!$B$3:$AQ$1079,AR$2)</f>
        <v>1.5564967901026201</v>
      </c>
      <c r="AS576">
        <f>VLOOKUP($AC576,LS_Coint_BD!$B$3:$AQ$1079,AS$2)</f>
        <v>0</v>
      </c>
      <c r="AT576">
        <f>VLOOKUP($AC576,LS_Coint_BD!$B$3:$AQ$1079,AT$2)</f>
        <v>1.9435977242615301</v>
      </c>
      <c r="AU576">
        <f>VLOOKUP($AC576,LS_Coint_BD!$B$3:$AQ$1079,AU$2)</f>
        <v>1.98748132484538</v>
      </c>
      <c r="AV576">
        <f>VLOOKUP($AC576,LS_Coint_BD!$B$3:$AQ$1079,AV$2)</f>
        <v>-1.3855583347321999E-15</v>
      </c>
      <c r="AW576">
        <f>VLOOKUP($AC576,LS_Coint_BD!$B$3:$AQ$1079,AW$2)</f>
        <v>-1.7763568394002501E-16</v>
      </c>
      <c r="AX576">
        <f>VLOOKUP($AC576,LS_Coint_BD!$B$3:$AQ$1079,AX$2)</f>
        <v>3.1466892583661598E-15</v>
      </c>
      <c r="AY576">
        <f>VLOOKUP($AC576,LS_Coint_BD!$B$3:$AQ$1079,AY$2)</f>
        <v>1.59872115546023E-15</v>
      </c>
      <c r="AZ576">
        <f>VLOOKUP($AC576,LS_Coint_BD!$B$3:$AQ$1079,AZ$2)</f>
        <v>2.32900118943588E-15</v>
      </c>
      <c r="BA576">
        <f>VLOOKUP($AC576,LS_Coint_BD!$B$3:$AQ$1079,BA$2)</f>
        <v>0</v>
      </c>
      <c r="BB576">
        <f>VLOOKUP($AC576,LS_Coint_BD!$B$3:$AQ$1079,BB$2)</f>
        <v>-1.6148698540002301E-17</v>
      </c>
      <c r="BC576">
        <f>VLOOKUP($AC576,LS_Coint_BD!$B$3:$AQ$1079,BC$2)</f>
        <v>2.8421709430403998E-16</v>
      </c>
      <c r="BD576">
        <f t="shared" si="426"/>
        <v>2.0713264179544586</v>
      </c>
      <c r="BE576">
        <f t="shared" si="427"/>
        <v>1.9591107399747099</v>
      </c>
      <c r="BF576">
        <f t="shared" si="428"/>
        <v>1.9146903550568091</v>
      </c>
      <c r="BG576">
        <f t="shared" si="429"/>
        <v>-2.3769947574807584</v>
      </c>
      <c r="BH576">
        <f t="shared" si="430"/>
        <v>-3.112993580205238</v>
      </c>
      <c r="BI576">
        <f t="shared" si="431"/>
        <v>0</v>
      </c>
      <c r="BJ576">
        <f t="shared" si="432"/>
        <v>-3.8871954485230602</v>
      </c>
      <c r="BK576">
        <f t="shared" si="433"/>
        <v>-3.9749626496907595</v>
      </c>
      <c r="BL576">
        <f t="shared" si="434"/>
        <v>2.0713264179544613</v>
      </c>
      <c r="BN576" s="19" t="b">
        <f t="shared" si="418"/>
        <v>0</v>
      </c>
      <c r="BO576" s="19" t="b">
        <f t="shared" si="419"/>
        <v>0</v>
      </c>
      <c r="BP576" s="19" t="b">
        <f t="shared" si="420"/>
        <v>0</v>
      </c>
      <c r="BQ576" s="19" t="b">
        <f t="shared" si="421"/>
        <v>0</v>
      </c>
      <c r="BR576" s="19" t="b">
        <f t="shared" si="422"/>
        <v>0</v>
      </c>
      <c r="BS576" s="19" t="b">
        <f t="shared" si="423"/>
        <v>0</v>
      </c>
      <c r="BT576" s="19" t="b">
        <f t="shared" si="424"/>
        <v>0</v>
      </c>
      <c r="BU576" s="19" t="b">
        <f t="shared" si="425"/>
        <v>0</v>
      </c>
    </row>
    <row r="577" spans="1:73" x14ac:dyDescent="0.3">
      <c r="B577" s="17" t="str">
        <f>VLOOKUP($AC577,LS_Coint_BD!$B$3:$D$1079,2)</f>
        <v>LAME4</v>
      </c>
      <c r="C577" s="87" t="str">
        <f>VLOOKUP($AC577,LS_Coint_BD!$B$3:$D$1079,3)</f>
        <v>BTOW3</v>
      </c>
      <c r="D577" s="68">
        <f t="shared" si="435"/>
        <v>0</v>
      </c>
      <c r="E577" s="65">
        <f t="shared" si="436"/>
        <v>0</v>
      </c>
      <c r="F577" s="69">
        <f t="shared" si="437"/>
        <v>0</v>
      </c>
      <c r="G577" s="68">
        <f t="shared" si="438"/>
        <v>4.4161440927855296</v>
      </c>
      <c r="H577" s="65">
        <f t="shared" si="439"/>
        <v>12.179091684934054</v>
      </c>
      <c r="I577" s="69">
        <f t="shared" si="440"/>
        <v>8.1193944566227021</v>
      </c>
      <c r="J577" s="68">
        <f t="shared" si="441"/>
        <v>4.3997559633067027</v>
      </c>
      <c r="K577" s="65">
        <f t="shared" si="442"/>
        <v>12.443431022163129</v>
      </c>
      <c r="L577" s="69">
        <f t="shared" si="443"/>
        <v>8.2956206814420863</v>
      </c>
      <c r="M577" s="68">
        <f t="shared" si="444"/>
        <v>4.3904099806636196</v>
      </c>
      <c r="N577" s="65">
        <f t="shared" si="445"/>
        <v>13.002738972136884</v>
      </c>
      <c r="O577" s="69">
        <f t="shared" si="446"/>
        <v>8.6684926480912559</v>
      </c>
      <c r="P577" s="68">
        <f t="shared" si="447"/>
        <v>4.5757054177268373</v>
      </c>
      <c r="Q577" s="65">
        <f t="shared" si="448"/>
        <v>13.951145251429713</v>
      </c>
      <c r="R577" s="69">
        <f t="shared" si="449"/>
        <v>9.300763500953142</v>
      </c>
      <c r="S577" s="68">
        <f t="shared" si="450"/>
        <v>5.0710580511310468</v>
      </c>
      <c r="T577" s="65">
        <f t="shared" si="451"/>
        <v>13.830166653364216</v>
      </c>
      <c r="U577" s="69">
        <f t="shared" si="452"/>
        <v>9.2201111022428108</v>
      </c>
      <c r="V577" s="68">
        <f t="shared" si="453"/>
        <v>5.5488425424845929</v>
      </c>
      <c r="W577" s="65">
        <f t="shared" si="454"/>
        <v>13.683000251337702</v>
      </c>
      <c r="X577" s="69">
        <f t="shared" si="455"/>
        <v>9.1220001675584683</v>
      </c>
      <c r="Y577" s="68">
        <f t="shared" si="456"/>
        <v>7.7426838701109943</v>
      </c>
      <c r="Z577" s="65">
        <f t="shared" si="457"/>
        <v>21.056017918681764</v>
      </c>
      <c r="AA577" s="69">
        <f t="shared" si="458"/>
        <v>14.037345279121176</v>
      </c>
      <c r="AB577" s="98">
        <f>SUMIF(BN577:BU577,"VERDADEIRO",BN$3:$BU576)</f>
        <v>0</v>
      </c>
      <c r="AC577" s="97">
        <f t="shared" si="384"/>
        <v>574</v>
      </c>
      <c r="AD577">
        <f>RTD("tryd.rtdserver",,"COT",B577,"ULT")</f>
        <v>24.8</v>
      </c>
      <c r="AE577">
        <f>RTD("tryd.rtdserver",,"COT",C577,"ULT")</f>
        <v>84.51</v>
      </c>
      <c r="AF577">
        <f>VLOOKUP($AC577,LS_Coint_BD!$B$3:$AQ$1079,AF$2)*$AD577+VLOOKUP($AC577,LS_Coint_BD!$B$3:$AQ$1079,AF$2+1)</f>
        <v>0</v>
      </c>
      <c r="AG577">
        <f>VLOOKUP($AC577,LS_Coint_BD!$B$3:$AQ$1079,AG$2)*$AD577+VLOOKUP($AC577,LS_Coint_BD!$B$3:$AQ$1079,AG$2+1)</f>
        <v>80.093855907214476</v>
      </c>
      <c r="AH577">
        <f>VLOOKUP($AC577,LS_Coint_BD!$B$3:$AQ$1079,AH$2)*$AD577+VLOOKUP($AC577,LS_Coint_BD!$B$3:$AQ$1079,AH$2+1)</f>
        <v>80.110244036693302</v>
      </c>
      <c r="AI577">
        <f>VLOOKUP($AC577,LS_Coint_BD!$B$3:$AQ$1079,AI$2)*$AD577+VLOOKUP($AC577,LS_Coint_BD!$B$3:$AQ$1079,AI$2+1)</f>
        <v>80.119590019336385</v>
      </c>
      <c r="AJ577">
        <f>VLOOKUP($AC577,LS_Coint_BD!$B$3:$AQ$1079,AJ$2)*$AD577+VLOOKUP($AC577,LS_Coint_BD!$B$3:$AQ$1079,AJ$2+1)</f>
        <v>79.934294582273168</v>
      </c>
      <c r="AK577">
        <f>VLOOKUP($AC577,LS_Coint_BD!$B$3:$AQ$1079,AK$2)*$AD577+VLOOKUP($AC577,LS_Coint_BD!$B$3:$AQ$1079,AK$2+1)</f>
        <v>79.438941948868958</v>
      </c>
      <c r="AL577">
        <f>VLOOKUP($AC577,LS_Coint_BD!$B$3:$AQ$1079,AL$2)*$AD577+VLOOKUP($AC577,LS_Coint_BD!$B$3:$AQ$1079,AL$2+1)</f>
        <v>78.961157457515412</v>
      </c>
      <c r="AM577">
        <f>VLOOKUP($AC577,LS_Coint_BD!$B$3:$AQ$1079,AM$2)*$AD577+VLOOKUP($AC577,LS_Coint_BD!$B$3:$AQ$1079,AM$2+1)</f>
        <v>76.767316129889011</v>
      </c>
      <c r="AN577">
        <f>VLOOKUP($AC577,LS_Coint_BD!$B$3:$AQ$1079,AN$2)</f>
        <v>0</v>
      </c>
      <c r="AO577">
        <f>VLOOKUP($AC577,LS_Coint_BD!$B$3:$AQ$1079,AO$2)</f>
        <v>4.0596972283113502</v>
      </c>
      <c r="AP577">
        <f>VLOOKUP($AC577,LS_Coint_BD!$B$3:$AQ$1079,AP$2)</f>
        <v>4.1478103407210396</v>
      </c>
      <c r="AQ577">
        <f>VLOOKUP($AC577,LS_Coint_BD!$B$3:$AQ$1079,AQ$2)</f>
        <v>4.3342463240456297</v>
      </c>
      <c r="AR577">
        <f>VLOOKUP($AC577,LS_Coint_BD!$B$3:$AQ$1079,AR$2)</f>
        <v>4.6503817504765701</v>
      </c>
      <c r="AS577">
        <f>VLOOKUP($AC577,LS_Coint_BD!$B$3:$AQ$1079,AS$2)</f>
        <v>4.6100555511214099</v>
      </c>
      <c r="AT577">
        <f>VLOOKUP($AC577,LS_Coint_BD!$B$3:$AQ$1079,AT$2)</f>
        <v>4.5610000837792297</v>
      </c>
      <c r="AU577">
        <f>VLOOKUP($AC577,LS_Coint_BD!$B$3:$AQ$1079,AU$2)</f>
        <v>7.0186726395605898</v>
      </c>
      <c r="AV577">
        <f>VLOOKUP($AC577,LS_Coint_BD!$B$3:$AQ$1079,AV$2)</f>
        <v>0</v>
      </c>
      <c r="AW577">
        <f>VLOOKUP($AC577,LS_Coint_BD!$B$3:$AQ$1079,AW$2)</f>
        <v>2.4868995751603501E-15</v>
      </c>
      <c r="AX577">
        <f>VLOOKUP($AC577,LS_Coint_BD!$B$3:$AQ$1079,AX$2)</f>
        <v>6.8009090422752497E-15</v>
      </c>
      <c r="AY577">
        <f>VLOOKUP($AC577,LS_Coint_BD!$B$3:$AQ$1079,AY$2)</f>
        <v>-2.66453525910038E-15</v>
      </c>
      <c r="AZ577">
        <f>VLOOKUP($AC577,LS_Coint_BD!$B$3:$AQ$1079,AZ$2)</f>
        <v>2.3684757858670001E-15</v>
      </c>
      <c r="BA577">
        <f>VLOOKUP($AC577,LS_Coint_BD!$B$3:$AQ$1079,BA$2)</f>
        <v>-9.1660012913052895E-15</v>
      </c>
      <c r="BB577">
        <f>VLOOKUP($AC577,LS_Coint_BD!$B$3:$AQ$1079,BB$2)</f>
        <v>9.6892191240013702E-15</v>
      </c>
      <c r="BC577">
        <f>VLOOKUP($AC577,LS_Coint_BD!$B$3:$AQ$1079,BC$2)</f>
        <v>-4.0927261579781799E-15</v>
      </c>
      <c r="BD577">
        <f t="shared" si="426"/>
        <v>0</v>
      </c>
      <c r="BE577">
        <f t="shared" si="427"/>
        <v>8.1193944566227021</v>
      </c>
      <c r="BF577">
        <f t="shared" si="428"/>
        <v>8.2956206814420863</v>
      </c>
      <c r="BG577">
        <f t="shared" si="429"/>
        <v>8.6684926480912559</v>
      </c>
      <c r="BH577">
        <f t="shared" si="430"/>
        <v>9.300763500953142</v>
      </c>
      <c r="BI577">
        <f t="shared" si="431"/>
        <v>9.2201111022428108</v>
      </c>
      <c r="BJ577">
        <f t="shared" si="432"/>
        <v>9.1220001675584683</v>
      </c>
      <c r="BK577">
        <f t="shared" si="433"/>
        <v>14.037345279121176</v>
      </c>
      <c r="BL577">
        <f t="shared" si="434"/>
        <v>0</v>
      </c>
      <c r="BN577" s="19" t="b">
        <f t="shared" si="418"/>
        <v>0</v>
      </c>
      <c r="BO577" s="19" t="b">
        <f t="shared" si="419"/>
        <v>0</v>
      </c>
      <c r="BP577" s="19" t="b">
        <f t="shared" si="420"/>
        <v>0</v>
      </c>
      <c r="BQ577" s="19" t="b">
        <f t="shared" si="421"/>
        <v>0</v>
      </c>
      <c r="BR577" s="19" t="b">
        <f t="shared" si="422"/>
        <v>0</v>
      </c>
      <c r="BS577" s="19" t="b">
        <f t="shared" si="423"/>
        <v>0</v>
      </c>
      <c r="BT577" s="19" t="b">
        <f t="shared" si="424"/>
        <v>0</v>
      </c>
      <c r="BU577" s="19" t="b">
        <f t="shared" si="425"/>
        <v>0</v>
      </c>
    </row>
    <row r="578" spans="1:73" x14ac:dyDescent="0.3">
      <c r="B578" s="17" t="str">
        <f>VLOOKUP($AC578,LS_Coint_BD!$B$3:$D$1079,2)</f>
        <v>LAME4</v>
      </c>
      <c r="C578" s="87" t="str">
        <f>VLOOKUP($AC578,LS_Coint_BD!$B$3:$D$1079,3)</f>
        <v>CCRO3</v>
      </c>
      <c r="D578" s="70">
        <f t="shared" si="435"/>
        <v>0</v>
      </c>
      <c r="E578" s="66">
        <f t="shared" si="436"/>
        <v>0</v>
      </c>
      <c r="F578" s="71">
        <f t="shared" si="437"/>
        <v>0</v>
      </c>
      <c r="G578" s="70">
        <f t="shared" si="438"/>
        <v>0</v>
      </c>
      <c r="H578" s="66">
        <f t="shared" si="439"/>
        <v>0</v>
      </c>
      <c r="I578" s="71">
        <f t="shared" si="440"/>
        <v>0</v>
      </c>
      <c r="J578" s="70">
        <f t="shared" si="441"/>
        <v>0</v>
      </c>
      <c r="K578" s="66">
        <f t="shared" si="442"/>
        <v>0</v>
      </c>
      <c r="L578" s="71">
        <f t="shared" si="443"/>
        <v>0</v>
      </c>
      <c r="M578" s="70">
        <f t="shared" si="444"/>
        <v>-0.55275473141966813</v>
      </c>
      <c r="N578" s="66">
        <f t="shared" si="445"/>
        <v>-1.9101759241685166</v>
      </c>
      <c r="O578" s="71">
        <f t="shared" si="446"/>
        <v>-1.2734506161123444</v>
      </c>
      <c r="P578" s="70">
        <f t="shared" si="447"/>
        <v>-0.59015751352867341</v>
      </c>
      <c r="Q578" s="66">
        <f t="shared" si="448"/>
        <v>-2.1040275409601161</v>
      </c>
      <c r="R578" s="71">
        <f t="shared" si="449"/>
        <v>-1.4026850273067442</v>
      </c>
      <c r="S578" s="70">
        <f t="shared" si="450"/>
        <v>-0.47560772175076949</v>
      </c>
      <c r="T578" s="66">
        <f t="shared" si="451"/>
        <v>-2.2892566987386527</v>
      </c>
      <c r="U578" s="71">
        <f t="shared" si="452"/>
        <v>-1.526171132492435</v>
      </c>
      <c r="V578" s="70">
        <f t="shared" si="453"/>
        <v>-0.41591528614901563</v>
      </c>
      <c r="W578" s="66">
        <f t="shared" si="454"/>
        <v>-2.2957945479475348</v>
      </c>
      <c r="X578" s="71">
        <f t="shared" si="455"/>
        <v>-1.5305296986316899</v>
      </c>
      <c r="Y578" s="70">
        <f t="shared" si="456"/>
        <v>-0.82113497870425789</v>
      </c>
      <c r="Z578" s="66">
        <f t="shared" si="457"/>
        <v>-4.1000394337151107</v>
      </c>
      <c r="AA578" s="71">
        <f t="shared" si="458"/>
        <v>-2.7333596224767405</v>
      </c>
      <c r="AB578" s="98">
        <f>SUMIF(BN578:BU578,"VERDADEIRO",BN$3:$BU577)</f>
        <v>0</v>
      </c>
      <c r="AC578" s="97">
        <f t="shared" si="384"/>
        <v>575</v>
      </c>
      <c r="AD578">
        <f>RTD("tryd.rtdserver",,"COT",B578,"ULT")</f>
        <v>24.8</v>
      </c>
      <c r="AE578">
        <f>RTD("tryd.rtdserver",,"COT",C578,"ULT")</f>
        <v>12.27</v>
      </c>
      <c r="AF578">
        <f>VLOOKUP($AC578,LS_Coint_BD!$B$3:$AQ$1079,AF$2)*$AD578+VLOOKUP($AC578,LS_Coint_BD!$B$3:$AQ$1079,AF$2+1)</f>
        <v>0</v>
      </c>
      <c r="AG578">
        <f>VLOOKUP($AC578,LS_Coint_BD!$B$3:$AQ$1079,AG$2)*$AD578+VLOOKUP($AC578,LS_Coint_BD!$B$3:$AQ$1079,AG$2+1)</f>
        <v>0</v>
      </c>
      <c r="AH578">
        <f>VLOOKUP($AC578,LS_Coint_BD!$B$3:$AQ$1079,AH$2)*$AD578+VLOOKUP($AC578,LS_Coint_BD!$B$3:$AQ$1079,AH$2+1)</f>
        <v>0</v>
      </c>
      <c r="AI578">
        <f>VLOOKUP($AC578,LS_Coint_BD!$B$3:$AQ$1079,AI$2)*$AD578+VLOOKUP($AC578,LS_Coint_BD!$B$3:$AQ$1079,AI$2+1)</f>
        <v>12.822754731419668</v>
      </c>
      <c r="AJ578">
        <f>VLOOKUP($AC578,LS_Coint_BD!$B$3:$AQ$1079,AJ$2)*$AD578+VLOOKUP($AC578,LS_Coint_BD!$B$3:$AQ$1079,AJ$2+1)</f>
        <v>12.860157513528673</v>
      </c>
      <c r="AK578">
        <f>VLOOKUP($AC578,LS_Coint_BD!$B$3:$AQ$1079,AK$2)*$AD578+VLOOKUP($AC578,LS_Coint_BD!$B$3:$AQ$1079,AK$2+1)</f>
        <v>12.745607721750769</v>
      </c>
      <c r="AL578">
        <f>VLOOKUP($AC578,LS_Coint_BD!$B$3:$AQ$1079,AL$2)*$AD578+VLOOKUP($AC578,LS_Coint_BD!$B$3:$AQ$1079,AL$2+1)</f>
        <v>12.685915286149015</v>
      </c>
      <c r="AM578">
        <f>VLOOKUP($AC578,LS_Coint_BD!$B$3:$AQ$1079,AM$2)*$AD578+VLOOKUP($AC578,LS_Coint_BD!$B$3:$AQ$1079,AM$2+1)</f>
        <v>13.091134978704257</v>
      </c>
      <c r="AN578">
        <f>VLOOKUP($AC578,LS_Coint_BD!$B$3:$AQ$1079,AN$2)</f>
        <v>0</v>
      </c>
      <c r="AO578">
        <f>VLOOKUP($AC578,LS_Coint_BD!$B$3:$AQ$1079,AO$2)</f>
        <v>0</v>
      </c>
      <c r="AP578">
        <f>VLOOKUP($AC578,LS_Coint_BD!$B$3:$AQ$1079,AP$2)</f>
        <v>0</v>
      </c>
      <c r="AQ578">
        <f>VLOOKUP($AC578,LS_Coint_BD!$B$3:$AQ$1079,AQ$2)</f>
        <v>0.636725308056173</v>
      </c>
      <c r="AR578">
        <f>VLOOKUP($AC578,LS_Coint_BD!$B$3:$AQ$1079,AR$2)</f>
        <v>0.70134251365337197</v>
      </c>
      <c r="AS578">
        <f>VLOOKUP($AC578,LS_Coint_BD!$B$3:$AQ$1079,AS$2)</f>
        <v>0.76308556624621704</v>
      </c>
      <c r="AT578">
        <f>VLOOKUP($AC578,LS_Coint_BD!$B$3:$AQ$1079,AT$2)</f>
        <v>0.76526484931584504</v>
      </c>
      <c r="AU578">
        <f>VLOOKUP($AC578,LS_Coint_BD!$B$3:$AQ$1079,AU$2)</f>
        <v>1.36667981123837</v>
      </c>
      <c r="AV578">
        <f>VLOOKUP($AC578,LS_Coint_BD!$B$3:$AQ$1079,AV$2)</f>
        <v>0</v>
      </c>
      <c r="AW578">
        <f>VLOOKUP($AC578,LS_Coint_BD!$B$3:$AQ$1079,AW$2)</f>
        <v>0</v>
      </c>
      <c r="AX578">
        <f>VLOOKUP($AC578,LS_Coint_BD!$B$3:$AQ$1079,AX$2)</f>
        <v>0</v>
      </c>
      <c r="AY578">
        <f>VLOOKUP($AC578,LS_Coint_BD!$B$3:$AQ$1079,AY$2)</f>
        <v>1.4654943925052099E-15</v>
      </c>
      <c r="AZ578">
        <f>VLOOKUP($AC578,LS_Coint_BD!$B$3:$AQ$1079,AZ$2)</f>
        <v>-2.7632217501781699E-16</v>
      </c>
      <c r="BA578">
        <f>VLOOKUP($AC578,LS_Coint_BD!$B$3:$AQ$1079,BA$2)</f>
        <v>-8.6153306710912204E-16</v>
      </c>
      <c r="BB578">
        <f>VLOOKUP($AC578,LS_Coint_BD!$B$3:$AQ$1079,BB$2)</f>
        <v>1.7763568394002501E-16</v>
      </c>
      <c r="BC578">
        <f>VLOOKUP($AC578,LS_Coint_BD!$B$3:$AQ$1079,BC$2)</f>
        <v>-3.1263880373444401E-16</v>
      </c>
      <c r="BD578">
        <f t="shared" si="426"/>
        <v>0</v>
      </c>
      <c r="BE578">
        <f t="shared" si="427"/>
        <v>0</v>
      </c>
      <c r="BF578">
        <f t="shared" si="428"/>
        <v>0</v>
      </c>
      <c r="BG578">
        <f t="shared" si="429"/>
        <v>-1.2734506161123444</v>
      </c>
      <c r="BH578">
        <f t="shared" si="430"/>
        <v>-1.4026850273067442</v>
      </c>
      <c r="BI578">
        <f t="shared" si="431"/>
        <v>-1.526171132492435</v>
      </c>
      <c r="BJ578">
        <f t="shared" si="432"/>
        <v>-1.5305296986316899</v>
      </c>
      <c r="BK578">
        <f t="shared" si="433"/>
        <v>-2.7333596224767405</v>
      </c>
      <c r="BL578">
        <f t="shared" si="434"/>
        <v>0</v>
      </c>
      <c r="BN578" s="19" t="b">
        <f t="shared" si="418"/>
        <v>0</v>
      </c>
      <c r="BO578" s="19" t="b">
        <f t="shared" si="419"/>
        <v>0</v>
      </c>
      <c r="BP578" s="19" t="b">
        <f t="shared" si="420"/>
        <v>0</v>
      </c>
      <c r="BQ578" s="19" t="b">
        <f t="shared" si="421"/>
        <v>0</v>
      </c>
      <c r="BR578" s="19" t="b">
        <f t="shared" si="422"/>
        <v>0</v>
      </c>
      <c r="BS578" s="19" t="b">
        <f t="shared" si="423"/>
        <v>0</v>
      </c>
      <c r="BT578" s="19" t="b">
        <f t="shared" si="424"/>
        <v>0</v>
      </c>
      <c r="BU578" s="19" t="b">
        <f t="shared" si="425"/>
        <v>0</v>
      </c>
    </row>
    <row r="579" spans="1:73" x14ac:dyDescent="0.3">
      <c r="B579" s="17" t="str">
        <f>VLOOKUP($AC579,LS_Coint_BD!$B$3:$D$1079,2)</f>
        <v>LAME4</v>
      </c>
      <c r="C579" s="87" t="str">
        <f>VLOOKUP($AC579,LS_Coint_BD!$B$3:$D$1079,3)</f>
        <v>COGN3</v>
      </c>
      <c r="D579" s="68">
        <f t="shared" si="435"/>
        <v>0</v>
      </c>
      <c r="E579" s="65">
        <f t="shared" si="436"/>
        <v>0</v>
      </c>
      <c r="F579" s="69">
        <f t="shared" si="437"/>
        <v>0</v>
      </c>
      <c r="G579" s="68">
        <f t="shared" si="438"/>
        <v>-0.16859009661252333</v>
      </c>
      <c r="H579" s="65">
        <f t="shared" si="439"/>
        <v>-0.91928456284578541</v>
      </c>
      <c r="I579" s="69">
        <f t="shared" si="440"/>
        <v>-0.61285637523052361</v>
      </c>
      <c r="J579" s="68">
        <f t="shared" si="441"/>
        <v>-9.421887337066881E-2</v>
      </c>
      <c r="K579" s="65">
        <f t="shared" si="442"/>
        <v>-1.8524750853742349</v>
      </c>
      <c r="L579" s="69">
        <f t="shared" si="443"/>
        <v>-1.23498339024949</v>
      </c>
      <c r="M579" s="68">
        <f t="shared" si="444"/>
        <v>-9.3739525837252202E-2</v>
      </c>
      <c r="N579" s="65">
        <f t="shared" si="445"/>
        <v>-1.8189297403722784</v>
      </c>
      <c r="O579" s="69">
        <f t="shared" si="446"/>
        <v>-1.2126198269148523</v>
      </c>
      <c r="P579" s="68">
        <f t="shared" si="447"/>
        <v>-5.4635974559055001E-2</v>
      </c>
      <c r="Q579" s="65">
        <f t="shared" si="448"/>
        <v>-1.809454721833202</v>
      </c>
      <c r="R579" s="69">
        <f t="shared" si="449"/>
        <v>-1.2063031478888013</v>
      </c>
      <c r="S579" s="68">
        <f t="shared" si="450"/>
        <v>-0.11963245847716397</v>
      </c>
      <c r="T579" s="65">
        <f t="shared" si="451"/>
        <v>-1.879666156034532</v>
      </c>
      <c r="U579" s="69">
        <f t="shared" si="452"/>
        <v>-1.253110770689688</v>
      </c>
      <c r="V579" s="68">
        <f t="shared" si="453"/>
        <v>-0.42464498600455336</v>
      </c>
      <c r="W579" s="65">
        <f t="shared" si="454"/>
        <v>-2.2131511024350248</v>
      </c>
      <c r="X579" s="69">
        <f t="shared" si="455"/>
        <v>-1.4754340682900164</v>
      </c>
      <c r="Y579" s="68">
        <f t="shared" si="456"/>
        <v>-1.0936461127290871</v>
      </c>
      <c r="Z579" s="65">
        <f t="shared" si="457"/>
        <v>-5.4808746789400198</v>
      </c>
      <c r="AA579" s="69">
        <f t="shared" si="458"/>
        <v>-3.6539164526266799</v>
      </c>
      <c r="AB579" s="98">
        <f>SUMIF(BN579:BU579,"VERDADEIRO",BN$3:$BU578)</f>
        <v>0</v>
      </c>
      <c r="AC579" s="97">
        <f t="shared" si="384"/>
        <v>576</v>
      </c>
      <c r="AD579">
        <f>RTD("tryd.rtdserver",,"COT",B579,"ULT")</f>
        <v>24.8</v>
      </c>
      <c r="AE579">
        <f>RTD("tryd.rtdserver",,"COT",C579,"ULT")</f>
        <v>4.63</v>
      </c>
      <c r="AF579">
        <f>VLOOKUP($AC579,LS_Coint_BD!$B$3:$AQ$1079,AF$2)*$AD579+VLOOKUP($AC579,LS_Coint_BD!$B$3:$AQ$1079,AF$2+1)</f>
        <v>0</v>
      </c>
      <c r="AG579">
        <f>VLOOKUP($AC579,LS_Coint_BD!$B$3:$AQ$1079,AG$2)*$AD579+VLOOKUP($AC579,LS_Coint_BD!$B$3:$AQ$1079,AG$2+1)</f>
        <v>4.7985900966125232</v>
      </c>
      <c r="AH579">
        <f>VLOOKUP($AC579,LS_Coint_BD!$B$3:$AQ$1079,AH$2)*$AD579+VLOOKUP($AC579,LS_Coint_BD!$B$3:$AQ$1079,AH$2+1)</f>
        <v>4.7242188733706687</v>
      </c>
      <c r="AI579">
        <f>VLOOKUP($AC579,LS_Coint_BD!$B$3:$AQ$1079,AI$2)*$AD579+VLOOKUP($AC579,LS_Coint_BD!$B$3:$AQ$1079,AI$2+1)</f>
        <v>4.7237395258372521</v>
      </c>
      <c r="AJ579">
        <f>VLOOKUP($AC579,LS_Coint_BD!$B$3:$AQ$1079,AJ$2)*$AD579+VLOOKUP($AC579,LS_Coint_BD!$B$3:$AQ$1079,AJ$2+1)</f>
        <v>4.6846359745590549</v>
      </c>
      <c r="AK579">
        <f>VLOOKUP($AC579,LS_Coint_BD!$B$3:$AQ$1079,AK$2)*$AD579+VLOOKUP($AC579,LS_Coint_BD!$B$3:$AQ$1079,AK$2+1)</f>
        <v>4.7496324584771639</v>
      </c>
      <c r="AL579">
        <f>VLOOKUP($AC579,LS_Coint_BD!$B$3:$AQ$1079,AL$2)*$AD579+VLOOKUP($AC579,LS_Coint_BD!$B$3:$AQ$1079,AL$2+1)</f>
        <v>5.0546449860045533</v>
      </c>
      <c r="AM579">
        <f>VLOOKUP($AC579,LS_Coint_BD!$B$3:$AQ$1079,AM$2)*$AD579+VLOOKUP($AC579,LS_Coint_BD!$B$3:$AQ$1079,AM$2+1)</f>
        <v>5.723646112729087</v>
      </c>
      <c r="AN579">
        <f>VLOOKUP($AC579,LS_Coint_BD!$B$3:$AQ$1079,AN$2)</f>
        <v>0</v>
      </c>
      <c r="AO579">
        <f>VLOOKUP($AC579,LS_Coint_BD!$B$3:$AQ$1079,AO$2)</f>
        <v>0.30642818761526203</v>
      </c>
      <c r="AP579">
        <f>VLOOKUP($AC579,LS_Coint_BD!$B$3:$AQ$1079,AP$2)</f>
        <v>0.617491695124745</v>
      </c>
      <c r="AQ579">
        <f>VLOOKUP($AC579,LS_Coint_BD!$B$3:$AQ$1079,AQ$2)</f>
        <v>0.60630991345742602</v>
      </c>
      <c r="AR579">
        <f>VLOOKUP($AC579,LS_Coint_BD!$B$3:$AQ$1079,AR$2)</f>
        <v>0.603151573944401</v>
      </c>
      <c r="AS579">
        <f>VLOOKUP($AC579,LS_Coint_BD!$B$3:$AQ$1079,AS$2)</f>
        <v>0.62655538534484401</v>
      </c>
      <c r="AT579">
        <f>VLOOKUP($AC579,LS_Coint_BD!$B$3:$AQ$1079,AT$2)</f>
        <v>0.737717034145008</v>
      </c>
      <c r="AU579">
        <f>VLOOKUP($AC579,LS_Coint_BD!$B$3:$AQ$1079,AU$2)</f>
        <v>1.8269582263133399</v>
      </c>
      <c r="AV579">
        <f>VLOOKUP($AC579,LS_Coint_BD!$B$3:$AQ$1079,AV$2)</f>
        <v>0</v>
      </c>
      <c r="AW579">
        <f>VLOOKUP($AC579,LS_Coint_BD!$B$3:$AQ$1079,AW$2)</f>
        <v>3.9227880203422201E-16</v>
      </c>
      <c r="AX579">
        <f>VLOOKUP($AC579,LS_Coint_BD!$B$3:$AQ$1079,AX$2)</f>
        <v>8.8817841970012504E-17</v>
      </c>
      <c r="AY579">
        <f>VLOOKUP($AC579,LS_Coint_BD!$B$3:$AQ$1079,AY$2)</f>
        <v>-3.1086244689504401E-16</v>
      </c>
      <c r="AZ579">
        <f>VLOOKUP($AC579,LS_Coint_BD!$B$3:$AQ$1079,AZ$2)</f>
        <v>6.7106813932898398E-16</v>
      </c>
      <c r="BA579">
        <f>VLOOKUP($AC579,LS_Coint_BD!$B$3:$AQ$1079,BA$2)</f>
        <v>-4.4408920985006301E-17</v>
      </c>
      <c r="BB579">
        <f>VLOOKUP($AC579,LS_Coint_BD!$B$3:$AQ$1079,BB$2)</f>
        <v>-5.4905575036007701E-16</v>
      </c>
      <c r="BC579">
        <f>VLOOKUP($AC579,LS_Coint_BD!$B$3:$AQ$1079,BC$2)</f>
        <v>1.1368683772161601E-16</v>
      </c>
      <c r="BD579">
        <f t="shared" si="426"/>
        <v>0</v>
      </c>
      <c r="BE579">
        <f t="shared" si="427"/>
        <v>-0.61285637523052361</v>
      </c>
      <c r="BF579">
        <f t="shared" si="428"/>
        <v>-1.23498339024949</v>
      </c>
      <c r="BG579">
        <f t="shared" si="429"/>
        <v>-1.2126198269148523</v>
      </c>
      <c r="BH579">
        <f t="shared" si="430"/>
        <v>-1.2063031478888013</v>
      </c>
      <c r="BI579">
        <f t="shared" si="431"/>
        <v>-1.253110770689688</v>
      </c>
      <c r="BJ579">
        <f t="shared" si="432"/>
        <v>-1.4754340682900164</v>
      </c>
      <c r="BK579">
        <f t="shared" si="433"/>
        <v>-3.6539164526266799</v>
      </c>
      <c r="BL579">
        <f t="shared" si="434"/>
        <v>0</v>
      </c>
      <c r="BN579" s="19" t="b">
        <f t="shared" si="418"/>
        <v>0</v>
      </c>
      <c r="BO579" s="19" t="b">
        <f t="shared" si="419"/>
        <v>0</v>
      </c>
      <c r="BP579" s="19" t="b">
        <f t="shared" si="420"/>
        <v>0</v>
      </c>
      <c r="BQ579" s="19" t="b">
        <f t="shared" si="421"/>
        <v>0</v>
      </c>
      <c r="BR579" s="19" t="b">
        <f t="shared" si="422"/>
        <v>0</v>
      </c>
      <c r="BS579" s="19" t="b">
        <f t="shared" si="423"/>
        <v>0</v>
      </c>
      <c r="BT579" s="19" t="b">
        <f t="shared" si="424"/>
        <v>0</v>
      </c>
      <c r="BU579" s="19" t="b">
        <f t="shared" si="425"/>
        <v>0</v>
      </c>
    </row>
    <row r="580" spans="1:73" x14ac:dyDescent="0.3">
      <c r="B580" s="17" t="str">
        <f>VLOOKUP($AC580,LS_Coint_BD!$B$3:$D$1079,2)</f>
        <v>LAME4</v>
      </c>
      <c r="C580" s="87" t="str">
        <f>VLOOKUP($AC580,LS_Coint_BD!$B$3:$D$1079,3)</f>
        <v>CPLE6</v>
      </c>
      <c r="D580" s="70">
        <f t="shared" si="435"/>
        <v>0</v>
      </c>
      <c r="E580" s="66">
        <f t="shared" si="436"/>
        <v>0</v>
      </c>
      <c r="F580" s="71">
        <f t="shared" si="437"/>
        <v>0</v>
      </c>
      <c r="G580" s="70">
        <f t="shared" si="438"/>
        <v>1.9764592913514178</v>
      </c>
      <c r="H580" s="66">
        <f t="shared" si="439"/>
        <v>8.4713823821871799</v>
      </c>
      <c r="I580" s="71">
        <f t="shared" si="440"/>
        <v>5.6475882547914535</v>
      </c>
      <c r="J580" s="70">
        <f t="shared" si="441"/>
        <v>2.0783896199444882</v>
      </c>
      <c r="K580" s="66">
        <f t="shared" si="442"/>
        <v>8.4221250081650041</v>
      </c>
      <c r="L580" s="71">
        <f t="shared" si="443"/>
        <v>5.6147500054433364</v>
      </c>
      <c r="M580" s="70">
        <f t="shared" si="444"/>
        <v>2.1316352828932281</v>
      </c>
      <c r="N580" s="66">
        <f t="shared" si="445"/>
        <v>8.2464914741270938</v>
      </c>
      <c r="O580" s="71">
        <f t="shared" si="446"/>
        <v>5.4976609827513965</v>
      </c>
      <c r="P580" s="70">
        <f t="shared" si="447"/>
        <v>2.7070574572704089</v>
      </c>
      <c r="Q580" s="66">
        <f t="shared" si="448"/>
        <v>9.3856188847241757</v>
      </c>
      <c r="R580" s="71">
        <f t="shared" si="449"/>
        <v>6.2570792564827835</v>
      </c>
      <c r="S580" s="70">
        <f t="shared" si="450"/>
        <v>0</v>
      </c>
      <c r="T580" s="66">
        <f t="shared" si="451"/>
        <v>0</v>
      </c>
      <c r="U580" s="71">
        <f t="shared" si="452"/>
        <v>0</v>
      </c>
      <c r="V580" s="70">
        <f t="shared" si="453"/>
        <v>0</v>
      </c>
      <c r="W580" s="66">
        <f t="shared" si="454"/>
        <v>0</v>
      </c>
      <c r="X580" s="71">
        <f t="shared" si="455"/>
        <v>0</v>
      </c>
      <c r="Y580" s="70">
        <f t="shared" si="456"/>
        <v>6.6706985779586319</v>
      </c>
      <c r="Z580" s="66">
        <f t="shared" si="457"/>
        <v>19.168308897852327</v>
      </c>
      <c r="AA580" s="71">
        <f t="shared" si="458"/>
        <v>12.778872598568217</v>
      </c>
      <c r="AB580" s="98">
        <f>SUMIF(BN580:BU580,"VERDADEIRO",BN$3:$BU579)</f>
        <v>0</v>
      </c>
      <c r="AC580" s="97">
        <f t="shared" si="384"/>
        <v>577</v>
      </c>
      <c r="AD580">
        <f>RTD("tryd.rtdserver",,"COT",B580,"ULT")</f>
        <v>24.8</v>
      </c>
      <c r="AE580">
        <f>RTD("tryd.rtdserver",,"COT",C580,"ULT")</f>
        <v>67.930000000000007</v>
      </c>
      <c r="AF580">
        <f>VLOOKUP($AC580,LS_Coint_BD!$B$3:$AQ$1079,AF$2)*$AD580+VLOOKUP($AC580,LS_Coint_BD!$B$3:$AQ$1079,AF$2+1)</f>
        <v>0</v>
      </c>
      <c r="AG580">
        <f>VLOOKUP($AC580,LS_Coint_BD!$B$3:$AQ$1079,AG$2)*$AD580+VLOOKUP($AC580,LS_Coint_BD!$B$3:$AQ$1079,AG$2+1)</f>
        <v>65.953540708648589</v>
      </c>
      <c r="AH580">
        <f>VLOOKUP($AC580,LS_Coint_BD!$B$3:$AQ$1079,AH$2)*$AD580+VLOOKUP($AC580,LS_Coint_BD!$B$3:$AQ$1079,AH$2+1)</f>
        <v>65.851610380055519</v>
      </c>
      <c r="AI580">
        <f>VLOOKUP($AC580,LS_Coint_BD!$B$3:$AQ$1079,AI$2)*$AD580+VLOOKUP($AC580,LS_Coint_BD!$B$3:$AQ$1079,AI$2+1)</f>
        <v>65.798364717106779</v>
      </c>
      <c r="AJ580">
        <f>VLOOKUP($AC580,LS_Coint_BD!$B$3:$AQ$1079,AJ$2)*$AD580+VLOOKUP($AC580,LS_Coint_BD!$B$3:$AQ$1079,AJ$2+1)</f>
        <v>65.222942542729598</v>
      </c>
      <c r="AK580">
        <f>VLOOKUP($AC580,LS_Coint_BD!$B$3:$AQ$1079,AK$2)*$AD580+VLOOKUP($AC580,LS_Coint_BD!$B$3:$AQ$1079,AK$2+1)</f>
        <v>0</v>
      </c>
      <c r="AL580">
        <f>VLOOKUP($AC580,LS_Coint_BD!$B$3:$AQ$1079,AL$2)*$AD580+VLOOKUP($AC580,LS_Coint_BD!$B$3:$AQ$1079,AL$2+1)</f>
        <v>0</v>
      </c>
      <c r="AM580">
        <f>VLOOKUP($AC580,LS_Coint_BD!$B$3:$AQ$1079,AM$2)*$AD580+VLOOKUP($AC580,LS_Coint_BD!$B$3:$AQ$1079,AM$2+1)</f>
        <v>61.259301422041375</v>
      </c>
      <c r="AN580">
        <f>VLOOKUP($AC580,LS_Coint_BD!$B$3:$AQ$1079,AN$2)</f>
        <v>0</v>
      </c>
      <c r="AO580">
        <f>VLOOKUP($AC580,LS_Coint_BD!$B$3:$AQ$1079,AO$2)</f>
        <v>2.8237941273957299</v>
      </c>
      <c r="AP580">
        <f>VLOOKUP($AC580,LS_Coint_BD!$B$3:$AQ$1079,AP$2)</f>
        <v>2.80737500272167</v>
      </c>
      <c r="AQ580">
        <f>VLOOKUP($AC580,LS_Coint_BD!$B$3:$AQ$1079,AQ$2)</f>
        <v>2.7488304913757</v>
      </c>
      <c r="AR580">
        <f>VLOOKUP($AC580,LS_Coint_BD!$B$3:$AQ$1079,AR$2)</f>
        <v>3.12853962824139</v>
      </c>
      <c r="AS580">
        <f>VLOOKUP($AC580,LS_Coint_BD!$B$3:$AQ$1079,AS$2)</f>
        <v>0</v>
      </c>
      <c r="AT580">
        <f>VLOOKUP($AC580,LS_Coint_BD!$B$3:$AQ$1079,AT$2)</f>
        <v>0</v>
      </c>
      <c r="AU580">
        <f>VLOOKUP($AC580,LS_Coint_BD!$B$3:$AQ$1079,AU$2)</f>
        <v>6.3894362992841103</v>
      </c>
      <c r="AV580">
        <f>VLOOKUP($AC580,LS_Coint_BD!$B$3:$AQ$1079,AV$2)</f>
        <v>0</v>
      </c>
      <c r="AW580">
        <f>VLOOKUP($AC580,LS_Coint_BD!$B$3:$AQ$1079,AW$2)</f>
        <v>-6.0396132539608498E-15</v>
      </c>
      <c r="AX580">
        <f>VLOOKUP($AC580,LS_Coint_BD!$B$3:$AQ$1079,AX$2)</f>
        <v>-3.3497014685833302E-15</v>
      </c>
      <c r="AY580">
        <f>VLOOKUP($AC580,LS_Coint_BD!$B$3:$AQ$1079,AY$2)</f>
        <v>-3.4194869158454799E-15</v>
      </c>
      <c r="AZ580">
        <f>VLOOKUP($AC580,LS_Coint_BD!$B$3:$AQ$1079,AZ$2)</f>
        <v>3.3553406966449198E-15</v>
      </c>
      <c r="BA580">
        <f>VLOOKUP($AC580,LS_Coint_BD!$B$3:$AQ$1079,BA$2)</f>
        <v>0</v>
      </c>
      <c r="BB580">
        <f>VLOOKUP($AC580,LS_Coint_BD!$B$3:$AQ$1079,BB$2)</f>
        <v>0</v>
      </c>
      <c r="BC580">
        <f>VLOOKUP($AC580,LS_Coint_BD!$B$3:$AQ$1079,BC$2)</f>
        <v>-3.6379788070917099E-15</v>
      </c>
      <c r="BD580">
        <f t="shared" si="426"/>
        <v>0</v>
      </c>
      <c r="BE580">
        <f t="shared" si="427"/>
        <v>5.6475882547914535</v>
      </c>
      <c r="BF580">
        <f t="shared" si="428"/>
        <v>5.6147500054433364</v>
      </c>
      <c r="BG580">
        <f t="shared" si="429"/>
        <v>5.4976609827513965</v>
      </c>
      <c r="BH580">
        <f t="shared" si="430"/>
        <v>6.2570792564827835</v>
      </c>
      <c r="BI580">
        <f t="shared" si="431"/>
        <v>0</v>
      </c>
      <c r="BJ580">
        <f t="shared" si="432"/>
        <v>0</v>
      </c>
      <c r="BK580">
        <f t="shared" si="433"/>
        <v>12.778872598568217</v>
      </c>
      <c r="BL580">
        <f t="shared" si="434"/>
        <v>0</v>
      </c>
      <c r="BN580" s="30" t="b">
        <f t="shared" ref="BN580:BN595" si="459">IF(D580&gt;0,IF(D580&gt;F580,TRUE,FALSE),IF(D580&lt;F580,TRUE,FALSE))</f>
        <v>0</v>
      </c>
      <c r="BO580" s="30" t="b">
        <f t="shared" ref="BO580:BO595" si="460">IF(G580&gt;0,IF(G580&gt;I580,TRUE,FALSE),IF(G580&lt;I580,TRUE,FALSE))</f>
        <v>0</v>
      </c>
      <c r="BP580" s="30" t="b">
        <f t="shared" ref="BP580:BP595" si="461">IF(J580&gt;0,IF(J580&gt;L580,TRUE,FALSE),IF(J580&lt;L580,TRUE,FALSE))</f>
        <v>0</v>
      </c>
      <c r="BQ580" s="30" t="b">
        <f t="shared" ref="BQ580:BQ595" si="462">IF(M580&gt;0,IF(M580&gt;O580,TRUE,FALSE),IF(M580&lt;O580,TRUE,FALSE))</f>
        <v>0</v>
      </c>
      <c r="BR580" s="30" t="b">
        <f t="shared" ref="BR580:BR595" si="463">IF(P580&gt;0,IF(P580&gt;R580,TRUE,FALSE),IF(P580&lt;R580,TRUE,FALSE))</f>
        <v>0</v>
      </c>
      <c r="BS580" s="30" t="b">
        <f t="shared" ref="BS580:BS595" si="464">IF(S580&gt;0,IF(S580&gt;U580,TRUE,FALSE),IF(S580&lt;U580,TRUE,FALSE))</f>
        <v>0</v>
      </c>
      <c r="BT580" s="30" t="b">
        <f t="shared" ref="BT580:BT595" si="465">IF(V580&gt;0,IF(V580&gt;X580,TRUE,FALSE),IF(V580&lt;X580,TRUE,FALSE))</f>
        <v>0</v>
      </c>
      <c r="BU580" s="30" t="b">
        <f t="shared" ref="BU580:BU595" si="466">IF(Y580&gt;0,IF(Y580&gt;AA580,TRUE,FALSE),IF(Y580&lt;AA580,TRUE,FALSE))</f>
        <v>0</v>
      </c>
    </row>
    <row r="581" spans="1:73" x14ac:dyDescent="0.3">
      <c r="B581" s="17" t="str">
        <f>VLOOKUP($AC581,LS_Coint_BD!$B$3:$D$1079,2)</f>
        <v>LAME4</v>
      </c>
      <c r="C581" s="87" t="str">
        <f>VLOOKUP($AC581,LS_Coint_BD!$B$3:$D$1079,3)</f>
        <v>CRFB3</v>
      </c>
      <c r="D581" s="68">
        <f t="shared" si="435"/>
        <v>-0.13607173329161171</v>
      </c>
      <c r="E581" s="65">
        <f t="shared" si="436"/>
        <v>-1.3209214132461453</v>
      </c>
      <c r="F581" s="69">
        <f t="shared" si="437"/>
        <v>-0.88061427549743021</v>
      </c>
      <c r="G581" s="68">
        <f t="shared" si="438"/>
        <v>0</v>
      </c>
      <c r="H581" s="65">
        <f t="shared" si="439"/>
        <v>0</v>
      </c>
      <c r="I581" s="69">
        <f t="shared" si="440"/>
        <v>0</v>
      </c>
      <c r="J581" s="68">
        <f t="shared" si="441"/>
        <v>-0.18053274451010282</v>
      </c>
      <c r="K581" s="65">
        <f t="shared" si="442"/>
        <v>-2.025628451797489</v>
      </c>
      <c r="L581" s="69">
        <f t="shared" si="443"/>
        <v>-1.3504189678649927</v>
      </c>
      <c r="M581" s="68">
        <f t="shared" si="444"/>
        <v>-0.15805755623970086</v>
      </c>
      <c r="N581" s="65">
        <f t="shared" si="445"/>
        <v>-2.1616866132264789</v>
      </c>
      <c r="O581" s="69">
        <f t="shared" si="446"/>
        <v>-1.4411244088176525</v>
      </c>
      <c r="P581" s="68">
        <f t="shared" si="447"/>
        <v>9.900928440124801E-2</v>
      </c>
      <c r="Q581" s="65">
        <f t="shared" si="448"/>
        <v>2.8689986889905983</v>
      </c>
      <c r="R581" s="69">
        <f t="shared" si="449"/>
        <v>1.9126657926603987</v>
      </c>
      <c r="S581" s="68">
        <f t="shared" si="450"/>
        <v>5.6790014409102696E-2</v>
      </c>
      <c r="T581" s="65">
        <f t="shared" si="451"/>
        <v>2.8360977425679845</v>
      </c>
      <c r="U581" s="69">
        <f t="shared" si="452"/>
        <v>1.8907318283786565</v>
      </c>
      <c r="V581" s="68">
        <f t="shared" si="453"/>
        <v>0</v>
      </c>
      <c r="W581" s="65">
        <f t="shared" si="454"/>
        <v>0</v>
      </c>
      <c r="X581" s="69">
        <f t="shared" si="455"/>
        <v>0</v>
      </c>
      <c r="Y581" s="68">
        <f t="shared" si="456"/>
        <v>0</v>
      </c>
      <c r="Z581" s="65">
        <f t="shared" si="457"/>
        <v>0</v>
      </c>
      <c r="AA581" s="69">
        <f t="shared" si="458"/>
        <v>0</v>
      </c>
      <c r="AB581" s="98">
        <f>SUMIF(BN581:BU581,"VERDADEIRO",BN$3:$BU580)</f>
        <v>0</v>
      </c>
      <c r="AC581" s="97">
        <f t="shared" si="384"/>
        <v>578</v>
      </c>
      <c r="AD581">
        <f>RTD("tryd.rtdserver",,"COT",B581,"ULT")</f>
        <v>24.8</v>
      </c>
      <c r="AE581">
        <f>RTD("tryd.rtdserver",,"COT",C581,"ULT")</f>
        <v>19.52</v>
      </c>
      <c r="AF581">
        <f>VLOOKUP($AC581,LS_Coint_BD!$B$3:$AQ$1079,AF$2)*$AD581+VLOOKUP($AC581,LS_Coint_BD!$B$3:$AQ$1079,AF$2+1)</f>
        <v>19.656071733291611</v>
      </c>
      <c r="AG581">
        <f>VLOOKUP($AC581,LS_Coint_BD!$B$3:$AQ$1079,AG$2)*$AD581+VLOOKUP($AC581,LS_Coint_BD!$B$3:$AQ$1079,AG$2+1)</f>
        <v>0</v>
      </c>
      <c r="AH581">
        <f>VLOOKUP($AC581,LS_Coint_BD!$B$3:$AQ$1079,AH$2)*$AD581+VLOOKUP($AC581,LS_Coint_BD!$B$3:$AQ$1079,AH$2+1)</f>
        <v>19.700532744510102</v>
      </c>
      <c r="AI581">
        <f>VLOOKUP($AC581,LS_Coint_BD!$B$3:$AQ$1079,AI$2)*$AD581+VLOOKUP($AC581,LS_Coint_BD!$B$3:$AQ$1079,AI$2+1)</f>
        <v>19.6780575562397</v>
      </c>
      <c r="AJ581">
        <f>VLOOKUP($AC581,LS_Coint_BD!$B$3:$AQ$1079,AJ$2)*$AD581+VLOOKUP($AC581,LS_Coint_BD!$B$3:$AQ$1079,AJ$2+1)</f>
        <v>19.420990715598752</v>
      </c>
      <c r="AK581">
        <f>VLOOKUP($AC581,LS_Coint_BD!$B$3:$AQ$1079,AK$2)*$AD581+VLOOKUP($AC581,LS_Coint_BD!$B$3:$AQ$1079,AK$2+1)</f>
        <v>19.463209985590897</v>
      </c>
      <c r="AL581">
        <f>VLOOKUP($AC581,LS_Coint_BD!$B$3:$AQ$1079,AL$2)*$AD581+VLOOKUP($AC581,LS_Coint_BD!$B$3:$AQ$1079,AL$2+1)</f>
        <v>0</v>
      </c>
      <c r="AM581">
        <f>VLOOKUP($AC581,LS_Coint_BD!$B$3:$AQ$1079,AM$2)*$AD581+VLOOKUP($AC581,LS_Coint_BD!$B$3:$AQ$1079,AM$2+1)</f>
        <v>0</v>
      </c>
      <c r="AN581">
        <f>VLOOKUP($AC581,LS_Coint_BD!$B$3:$AQ$1079,AN$2)</f>
        <v>0.44030713774871599</v>
      </c>
      <c r="AO581">
        <f>VLOOKUP($AC581,LS_Coint_BD!$B$3:$AQ$1079,AO$2)</f>
        <v>0</v>
      </c>
      <c r="AP581">
        <f>VLOOKUP($AC581,LS_Coint_BD!$B$3:$AQ$1079,AP$2)</f>
        <v>0.67520948393249702</v>
      </c>
      <c r="AQ581">
        <f>VLOOKUP($AC581,LS_Coint_BD!$B$3:$AQ$1079,AQ$2)</f>
        <v>0.72056220440882601</v>
      </c>
      <c r="AR581">
        <f>VLOOKUP($AC581,LS_Coint_BD!$B$3:$AQ$1079,AR$2)</f>
        <v>0.95633289633020002</v>
      </c>
      <c r="AS581">
        <f>VLOOKUP($AC581,LS_Coint_BD!$B$3:$AQ$1079,AS$2)</f>
        <v>0.94536591418932803</v>
      </c>
      <c r="AT581">
        <f>VLOOKUP($AC581,LS_Coint_BD!$B$3:$AQ$1079,AT$2)</f>
        <v>0</v>
      </c>
      <c r="AU581">
        <f>VLOOKUP($AC581,LS_Coint_BD!$B$3:$AQ$1079,AU$2)</f>
        <v>0</v>
      </c>
      <c r="AV581">
        <f>VLOOKUP($AC581,LS_Coint_BD!$B$3:$AQ$1079,AV$2)</f>
        <v>1.74082970261225E-15</v>
      </c>
      <c r="AW581">
        <f>VLOOKUP($AC581,LS_Coint_BD!$B$3:$AQ$1079,AW$2)</f>
        <v>0</v>
      </c>
      <c r="AX581">
        <f>VLOOKUP($AC581,LS_Coint_BD!$B$3:$AQ$1079,AX$2)</f>
        <v>1.2942028401344699E-15</v>
      </c>
      <c r="AY581">
        <f>VLOOKUP($AC581,LS_Coint_BD!$B$3:$AQ$1079,AY$2)</f>
        <v>-3.5527136788005001E-16</v>
      </c>
      <c r="AZ581">
        <f>VLOOKUP($AC581,LS_Coint_BD!$B$3:$AQ$1079,AZ$2)</f>
        <v>-1.24344978758018E-15</v>
      </c>
      <c r="BA581">
        <f>VLOOKUP($AC581,LS_Coint_BD!$B$3:$AQ$1079,BA$2)</f>
        <v>4.9737991503206998E-16</v>
      </c>
      <c r="BB581">
        <f>VLOOKUP($AC581,LS_Coint_BD!$B$3:$AQ$1079,BB$2)</f>
        <v>0</v>
      </c>
      <c r="BC581">
        <f>VLOOKUP($AC581,LS_Coint_BD!$B$3:$AQ$1079,BC$2)</f>
        <v>0</v>
      </c>
      <c r="BD581">
        <f t="shared" si="426"/>
        <v>-0.88061427549743021</v>
      </c>
      <c r="BE581">
        <f t="shared" si="427"/>
        <v>0</v>
      </c>
      <c r="BF581">
        <f t="shared" si="428"/>
        <v>-1.3504189678649927</v>
      </c>
      <c r="BG581">
        <f t="shared" si="429"/>
        <v>-1.4411244088176525</v>
      </c>
      <c r="BH581">
        <f t="shared" si="430"/>
        <v>1.9126657926603987</v>
      </c>
      <c r="BI581">
        <f t="shared" si="431"/>
        <v>1.8907318283786565</v>
      </c>
      <c r="BJ581">
        <f t="shared" si="432"/>
        <v>0</v>
      </c>
      <c r="BK581">
        <f t="shared" si="433"/>
        <v>0</v>
      </c>
      <c r="BL581">
        <f t="shared" si="434"/>
        <v>-0.88061427549742677</v>
      </c>
      <c r="BN581" s="19" t="b">
        <f t="shared" si="459"/>
        <v>0</v>
      </c>
      <c r="BO581" s="19" t="b">
        <f t="shared" si="460"/>
        <v>0</v>
      </c>
      <c r="BP581" s="19" t="b">
        <f t="shared" si="461"/>
        <v>0</v>
      </c>
      <c r="BQ581" s="19" t="b">
        <f t="shared" si="462"/>
        <v>0</v>
      </c>
      <c r="BR581" s="19" t="b">
        <f t="shared" si="463"/>
        <v>0</v>
      </c>
      <c r="BS581" s="19" t="b">
        <f t="shared" si="464"/>
        <v>0</v>
      </c>
      <c r="BT581" s="19" t="b">
        <f t="shared" si="465"/>
        <v>0</v>
      </c>
      <c r="BU581" s="19" t="b">
        <f t="shared" si="466"/>
        <v>0</v>
      </c>
    </row>
    <row r="582" spans="1:73" x14ac:dyDescent="0.3">
      <c r="B582" s="17" t="str">
        <f>VLOOKUP($AC582,LS_Coint_BD!$B$3:$D$1079,2)</f>
        <v>LAME4</v>
      </c>
      <c r="C582" s="87" t="str">
        <f>VLOOKUP($AC582,LS_Coint_BD!$B$3:$D$1079,3)</f>
        <v>FLRY3</v>
      </c>
      <c r="D582" s="70">
        <f t="shared" si="435"/>
        <v>1.0929204304526507</v>
      </c>
      <c r="E582" s="66">
        <f t="shared" si="436"/>
        <v>2.0720250606864488</v>
      </c>
      <c r="F582" s="71">
        <f t="shared" si="437"/>
        <v>1.3813500404576327</v>
      </c>
      <c r="G582" s="70">
        <f t="shared" si="438"/>
        <v>0.99666068365016969</v>
      </c>
      <c r="H582" s="66">
        <f t="shared" si="439"/>
        <v>3.1750908361852797</v>
      </c>
      <c r="I582" s="71">
        <f t="shared" si="440"/>
        <v>2.1167272241235198</v>
      </c>
      <c r="J582" s="70">
        <f t="shared" si="441"/>
        <v>0.95528497311044802</v>
      </c>
      <c r="K582" s="66">
        <f t="shared" si="442"/>
        <v>3.1218415117091363</v>
      </c>
      <c r="L582" s="71">
        <f t="shared" si="443"/>
        <v>2.0812276744727574</v>
      </c>
      <c r="M582" s="70">
        <f t="shared" si="444"/>
        <v>0.99708814506281485</v>
      </c>
      <c r="N582" s="66">
        <f t="shared" si="445"/>
        <v>3.2025388349169033</v>
      </c>
      <c r="O582" s="71">
        <f t="shared" si="446"/>
        <v>2.1350258899446022</v>
      </c>
      <c r="P582" s="70">
        <f t="shared" si="447"/>
        <v>1.4645981499501062</v>
      </c>
      <c r="Q582" s="66">
        <f t="shared" si="448"/>
        <v>4.8228338341262376</v>
      </c>
      <c r="R582" s="71">
        <f t="shared" si="449"/>
        <v>3.2152225560841585</v>
      </c>
      <c r="S582" s="70">
        <f t="shared" si="450"/>
        <v>0</v>
      </c>
      <c r="T582" s="66">
        <f t="shared" si="451"/>
        <v>0</v>
      </c>
      <c r="U582" s="71">
        <f t="shared" si="452"/>
        <v>0</v>
      </c>
      <c r="V582" s="70">
        <f t="shared" si="453"/>
        <v>0</v>
      </c>
      <c r="W582" s="66">
        <f t="shared" si="454"/>
        <v>0</v>
      </c>
      <c r="X582" s="71">
        <f t="shared" si="455"/>
        <v>0</v>
      </c>
      <c r="Y582" s="70">
        <f t="shared" si="456"/>
        <v>0</v>
      </c>
      <c r="Z582" s="66">
        <f t="shared" si="457"/>
        <v>0</v>
      </c>
      <c r="AA582" s="71">
        <f t="shared" si="458"/>
        <v>0</v>
      </c>
      <c r="AB582" s="98">
        <f>SUMIF(BN582:BU582,"VERDADEIRO",BN$3:$BU581)</f>
        <v>0</v>
      </c>
      <c r="AC582" s="97">
        <f t="shared" ref="AC582:AC645" si="467">AC581+1</f>
        <v>579</v>
      </c>
      <c r="AD582">
        <f>RTD("tryd.rtdserver",,"COT",B582,"ULT")</f>
        <v>24.8</v>
      </c>
      <c r="AE582">
        <f>RTD("tryd.rtdserver",,"COT",C582,"ULT")</f>
        <v>28.16</v>
      </c>
      <c r="AF582">
        <f>VLOOKUP($AC582,LS_Coint_BD!$B$3:$AQ$1079,AF$2)*$AD582+VLOOKUP($AC582,LS_Coint_BD!$B$3:$AQ$1079,AF$2+1)</f>
        <v>27.067079569547349</v>
      </c>
      <c r="AG582">
        <f>VLOOKUP($AC582,LS_Coint_BD!$B$3:$AQ$1079,AG$2)*$AD582+VLOOKUP($AC582,LS_Coint_BD!$B$3:$AQ$1079,AG$2+1)</f>
        <v>27.16333931634983</v>
      </c>
      <c r="AH582">
        <f>VLOOKUP($AC582,LS_Coint_BD!$B$3:$AQ$1079,AH$2)*$AD582+VLOOKUP($AC582,LS_Coint_BD!$B$3:$AQ$1079,AH$2+1)</f>
        <v>27.204715026889552</v>
      </c>
      <c r="AI582">
        <f>VLOOKUP($AC582,LS_Coint_BD!$B$3:$AQ$1079,AI$2)*$AD582+VLOOKUP($AC582,LS_Coint_BD!$B$3:$AQ$1079,AI$2+1)</f>
        <v>27.162911854937185</v>
      </c>
      <c r="AJ582">
        <f>VLOOKUP($AC582,LS_Coint_BD!$B$3:$AQ$1079,AJ$2)*$AD582+VLOOKUP($AC582,LS_Coint_BD!$B$3:$AQ$1079,AJ$2+1)</f>
        <v>26.695401850049894</v>
      </c>
      <c r="AK582">
        <f>VLOOKUP($AC582,LS_Coint_BD!$B$3:$AQ$1079,AK$2)*$AD582+VLOOKUP($AC582,LS_Coint_BD!$B$3:$AQ$1079,AK$2+1)</f>
        <v>0</v>
      </c>
      <c r="AL582">
        <f>VLOOKUP($AC582,LS_Coint_BD!$B$3:$AQ$1079,AL$2)*$AD582+VLOOKUP($AC582,LS_Coint_BD!$B$3:$AQ$1079,AL$2+1)</f>
        <v>0</v>
      </c>
      <c r="AM582">
        <f>VLOOKUP($AC582,LS_Coint_BD!$B$3:$AQ$1079,AM$2)*$AD582+VLOOKUP($AC582,LS_Coint_BD!$B$3:$AQ$1079,AM$2+1)</f>
        <v>0</v>
      </c>
      <c r="AN582">
        <f>VLOOKUP($AC582,LS_Coint_BD!$B$3:$AQ$1079,AN$2)</f>
        <v>0.69067502022881599</v>
      </c>
      <c r="AO582">
        <f>VLOOKUP($AC582,LS_Coint_BD!$B$3:$AQ$1079,AO$2)</f>
        <v>1.0583636120617601</v>
      </c>
      <c r="AP582">
        <f>VLOOKUP($AC582,LS_Coint_BD!$B$3:$AQ$1079,AP$2)</f>
        <v>1.04061383723638</v>
      </c>
      <c r="AQ582">
        <f>VLOOKUP($AC582,LS_Coint_BD!$B$3:$AQ$1079,AQ$2)</f>
        <v>1.0675129449723</v>
      </c>
      <c r="AR582">
        <f>VLOOKUP($AC582,LS_Coint_BD!$B$3:$AQ$1079,AR$2)</f>
        <v>1.6076112780420799</v>
      </c>
      <c r="AS582">
        <f>VLOOKUP($AC582,LS_Coint_BD!$B$3:$AQ$1079,AS$2)</f>
        <v>0</v>
      </c>
      <c r="AT582">
        <f>VLOOKUP($AC582,LS_Coint_BD!$B$3:$AQ$1079,AT$2)</f>
        <v>0</v>
      </c>
      <c r="AU582">
        <f>VLOOKUP($AC582,LS_Coint_BD!$B$3:$AQ$1079,AU$2)</f>
        <v>0</v>
      </c>
      <c r="AV582">
        <f>VLOOKUP($AC582,LS_Coint_BD!$B$3:$AQ$1079,AV$2)</f>
        <v>5.6843418860807996E-16</v>
      </c>
      <c r="AW582">
        <f>VLOOKUP($AC582,LS_Coint_BD!$B$3:$AQ$1079,AW$2)</f>
        <v>-3.5527136788005001E-16</v>
      </c>
      <c r="AX582">
        <f>VLOOKUP($AC582,LS_Coint_BD!$B$3:$AQ$1079,AX$2)</f>
        <v>-2.86754746931755E-15</v>
      </c>
      <c r="AY582">
        <f>VLOOKUP($AC582,LS_Coint_BD!$B$3:$AQ$1079,AY$2)</f>
        <v>2.0206059048177801E-15</v>
      </c>
      <c r="AZ582">
        <f>VLOOKUP($AC582,LS_Coint_BD!$B$3:$AQ$1079,AZ$2)</f>
        <v>-1.3421362786579699E-15</v>
      </c>
      <c r="BA582">
        <f>VLOOKUP($AC582,LS_Coint_BD!$B$3:$AQ$1079,BA$2)</f>
        <v>0</v>
      </c>
      <c r="BB582">
        <f>VLOOKUP($AC582,LS_Coint_BD!$B$3:$AQ$1079,BB$2)</f>
        <v>0</v>
      </c>
      <c r="BC582">
        <f>VLOOKUP($AC582,LS_Coint_BD!$B$3:$AQ$1079,BC$2)</f>
        <v>0</v>
      </c>
      <c r="BD582">
        <f t="shared" si="426"/>
        <v>1.3813500404576327</v>
      </c>
      <c r="BE582">
        <f t="shared" si="427"/>
        <v>2.1167272241235198</v>
      </c>
      <c r="BF582">
        <f t="shared" si="428"/>
        <v>2.0812276744727574</v>
      </c>
      <c r="BG582">
        <f t="shared" si="429"/>
        <v>2.1350258899446022</v>
      </c>
      <c r="BH582">
        <f t="shared" si="430"/>
        <v>3.2152225560841585</v>
      </c>
      <c r="BI582">
        <f t="shared" si="431"/>
        <v>0</v>
      </c>
      <c r="BJ582">
        <f t="shared" si="432"/>
        <v>0</v>
      </c>
      <c r="BK582">
        <f t="shared" si="433"/>
        <v>0</v>
      </c>
      <c r="BL582">
        <f t="shared" si="434"/>
        <v>1.3813500404576338</v>
      </c>
      <c r="BN582" s="30" t="b">
        <f t="shared" si="459"/>
        <v>0</v>
      </c>
      <c r="BO582" s="30" t="b">
        <f t="shared" si="460"/>
        <v>0</v>
      </c>
      <c r="BP582" s="30" t="b">
        <f t="shared" si="461"/>
        <v>0</v>
      </c>
      <c r="BQ582" s="30" t="b">
        <f t="shared" si="462"/>
        <v>0</v>
      </c>
      <c r="BR582" s="30" t="b">
        <f t="shared" si="463"/>
        <v>0</v>
      </c>
      <c r="BS582" s="30" t="b">
        <f t="shared" si="464"/>
        <v>0</v>
      </c>
      <c r="BT582" s="30" t="b">
        <f t="shared" si="465"/>
        <v>0</v>
      </c>
      <c r="BU582" s="30" t="b">
        <f t="shared" si="466"/>
        <v>0</v>
      </c>
    </row>
    <row r="583" spans="1:73" x14ac:dyDescent="0.3">
      <c r="B583" s="17" t="str">
        <f>VLOOKUP($AC583,LS_Coint_BD!$B$3:$D$1079,2)</f>
        <v>LAME4</v>
      </c>
      <c r="C583" s="87" t="str">
        <f>VLOOKUP($AC583,LS_Coint_BD!$B$3:$D$1079,3)</f>
        <v>HGTX3</v>
      </c>
      <c r="D583" s="68">
        <f t="shared" si="435"/>
        <v>0.39979843718122865</v>
      </c>
      <c r="E583" s="65">
        <f t="shared" si="436"/>
        <v>2.0554942832188212</v>
      </c>
      <c r="F583" s="69">
        <f t="shared" si="437"/>
        <v>1.3703295221458809</v>
      </c>
      <c r="G583" s="68">
        <f t="shared" si="438"/>
        <v>0.31413787450743769</v>
      </c>
      <c r="H583" s="65">
        <f t="shared" si="439"/>
        <v>3.0716223655873192</v>
      </c>
      <c r="I583" s="69">
        <f t="shared" si="440"/>
        <v>2.0477482437248793</v>
      </c>
      <c r="J583" s="68">
        <f t="shared" si="441"/>
        <v>0.22488174165779995</v>
      </c>
      <c r="K583" s="65">
        <f t="shared" si="442"/>
        <v>3.50600892649482</v>
      </c>
      <c r="L583" s="69">
        <f t="shared" si="443"/>
        <v>2.3373392843298801</v>
      </c>
      <c r="M583" s="68">
        <f t="shared" si="444"/>
        <v>0.29047517139425949</v>
      </c>
      <c r="N583" s="65">
        <f t="shared" si="445"/>
        <v>3.8543911788364511</v>
      </c>
      <c r="O583" s="69">
        <f t="shared" si="446"/>
        <v>2.5695941192243006</v>
      </c>
      <c r="P583" s="68">
        <f t="shared" si="447"/>
        <v>0.69895446387642934</v>
      </c>
      <c r="Q583" s="65">
        <f t="shared" si="448"/>
        <v>4.8400599452732118</v>
      </c>
      <c r="R583" s="69">
        <f t="shared" si="449"/>
        <v>3.2267066301821412</v>
      </c>
      <c r="S583" s="68">
        <f t="shared" si="450"/>
        <v>0</v>
      </c>
      <c r="T583" s="65">
        <f t="shared" si="451"/>
        <v>0</v>
      </c>
      <c r="U583" s="69">
        <f t="shared" si="452"/>
        <v>0</v>
      </c>
      <c r="V583" s="68">
        <f t="shared" si="453"/>
        <v>0</v>
      </c>
      <c r="W583" s="65">
        <f t="shared" si="454"/>
        <v>0</v>
      </c>
      <c r="X583" s="69">
        <f t="shared" si="455"/>
        <v>0</v>
      </c>
      <c r="Y583" s="68">
        <f t="shared" si="456"/>
        <v>1.1659820528762843</v>
      </c>
      <c r="Z583" s="65">
        <f t="shared" si="457"/>
        <v>9.0277246006046425</v>
      </c>
      <c r="AA583" s="69">
        <f t="shared" si="458"/>
        <v>6.0184830670697611</v>
      </c>
      <c r="AB583" s="98">
        <f>SUMIF(BN583:BU583,"VERDADEIRO",BN$3:$BU582)</f>
        <v>0</v>
      </c>
      <c r="AC583" s="97">
        <f t="shared" si="467"/>
        <v>580</v>
      </c>
      <c r="AD583">
        <f>RTD("tryd.rtdserver",,"COT",B583,"ULT")</f>
        <v>24.8</v>
      </c>
      <c r="AE583">
        <f>RTD("tryd.rtdserver",,"COT",C583,"ULT")</f>
        <v>17.77</v>
      </c>
      <c r="AF583">
        <f>VLOOKUP($AC583,LS_Coint_BD!$B$3:$AQ$1079,AF$2)*$AD583+VLOOKUP($AC583,LS_Coint_BD!$B$3:$AQ$1079,AF$2+1)</f>
        <v>17.370201562818771</v>
      </c>
      <c r="AG583">
        <f>VLOOKUP($AC583,LS_Coint_BD!$B$3:$AQ$1079,AG$2)*$AD583+VLOOKUP($AC583,LS_Coint_BD!$B$3:$AQ$1079,AG$2+1)</f>
        <v>17.455862125492562</v>
      </c>
      <c r="AH583">
        <f>VLOOKUP($AC583,LS_Coint_BD!$B$3:$AQ$1079,AH$2)*$AD583+VLOOKUP($AC583,LS_Coint_BD!$B$3:$AQ$1079,AH$2+1)</f>
        <v>17.5451182583422</v>
      </c>
      <c r="AI583">
        <f>VLOOKUP($AC583,LS_Coint_BD!$B$3:$AQ$1079,AI$2)*$AD583+VLOOKUP($AC583,LS_Coint_BD!$B$3:$AQ$1079,AI$2+1)</f>
        <v>17.47952482860574</v>
      </c>
      <c r="AJ583">
        <f>VLOOKUP($AC583,LS_Coint_BD!$B$3:$AQ$1079,AJ$2)*$AD583+VLOOKUP($AC583,LS_Coint_BD!$B$3:$AQ$1079,AJ$2+1)</f>
        <v>17.07104553612357</v>
      </c>
      <c r="AK583">
        <f>VLOOKUP($AC583,LS_Coint_BD!$B$3:$AQ$1079,AK$2)*$AD583+VLOOKUP($AC583,LS_Coint_BD!$B$3:$AQ$1079,AK$2+1)</f>
        <v>0</v>
      </c>
      <c r="AL583">
        <f>VLOOKUP($AC583,LS_Coint_BD!$B$3:$AQ$1079,AL$2)*$AD583+VLOOKUP($AC583,LS_Coint_BD!$B$3:$AQ$1079,AL$2+1)</f>
        <v>0</v>
      </c>
      <c r="AM583">
        <f>VLOOKUP($AC583,LS_Coint_BD!$B$3:$AQ$1079,AM$2)*$AD583+VLOOKUP($AC583,LS_Coint_BD!$B$3:$AQ$1079,AM$2+1)</f>
        <v>16.604017947123715</v>
      </c>
      <c r="AN583">
        <f>VLOOKUP($AC583,LS_Coint_BD!$B$3:$AQ$1079,AN$2)</f>
        <v>0.685164761072941</v>
      </c>
      <c r="AO583">
        <f>VLOOKUP($AC583,LS_Coint_BD!$B$3:$AQ$1079,AO$2)</f>
        <v>1.0238741218624401</v>
      </c>
      <c r="AP583">
        <f>VLOOKUP($AC583,LS_Coint_BD!$B$3:$AQ$1079,AP$2)</f>
        <v>1.1686696421649401</v>
      </c>
      <c r="AQ583">
        <f>VLOOKUP($AC583,LS_Coint_BD!$B$3:$AQ$1079,AQ$2)</f>
        <v>1.2847970596121501</v>
      </c>
      <c r="AR583">
        <f>VLOOKUP($AC583,LS_Coint_BD!$B$3:$AQ$1079,AR$2)</f>
        <v>1.6133533150910699</v>
      </c>
      <c r="AS583">
        <f>VLOOKUP($AC583,LS_Coint_BD!$B$3:$AQ$1079,AS$2)</f>
        <v>0</v>
      </c>
      <c r="AT583">
        <f>VLOOKUP($AC583,LS_Coint_BD!$B$3:$AQ$1079,AT$2)</f>
        <v>0</v>
      </c>
      <c r="AU583">
        <f>VLOOKUP($AC583,LS_Coint_BD!$B$3:$AQ$1079,AU$2)</f>
        <v>3.0092415335348801</v>
      </c>
      <c r="AV583">
        <f>VLOOKUP($AC583,LS_Coint_BD!$B$3:$AQ$1079,AV$2)</f>
        <v>-1.1368683772161599E-15</v>
      </c>
      <c r="AW583">
        <f>VLOOKUP($AC583,LS_Coint_BD!$B$3:$AQ$1079,AW$2)</f>
        <v>-6.8093678843676302E-16</v>
      </c>
      <c r="AX583">
        <f>VLOOKUP($AC583,LS_Coint_BD!$B$3:$AQ$1079,AX$2)</f>
        <v>2.5376526277146401E-17</v>
      </c>
      <c r="AY583">
        <f>VLOOKUP($AC583,LS_Coint_BD!$B$3:$AQ$1079,AY$2)</f>
        <v>5.7731597280508103E-16</v>
      </c>
      <c r="AZ583">
        <f>VLOOKUP($AC583,LS_Coint_BD!$B$3:$AQ$1079,AZ$2)</f>
        <v>1.38161087508908E-15</v>
      </c>
      <c r="BA583">
        <f>VLOOKUP($AC583,LS_Coint_BD!$B$3:$AQ$1079,BA$2)</f>
        <v>0</v>
      </c>
      <c r="BB583">
        <f>VLOOKUP($AC583,LS_Coint_BD!$B$3:$AQ$1079,BB$2)</f>
        <v>0</v>
      </c>
      <c r="BC583">
        <f>VLOOKUP($AC583,LS_Coint_BD!$B$3:$AQ$1079,BC$2)</f>
        <v>7.9580786405131203E-16</v>
      </c>
      <c r="BD583">
        <f t="shared" si="426"/>
        <v>1.3703295221458809</v>
      </c>
      <c r="BE583">
        <f t="shared" si="427"/>
        <v>2.0477482437248793</v>
      </c>
      <c r="BF583">
        <f t="shared" si="428"/>
        <v>2.3373392843298801</v>
      </c>
      <c r="BG583">
        <f t="shared" si="429"/>
        <v>2.5695941192243006</v>
      </c>
      <c r="BH583">
        <f t="shared" si="430"/>
        <v>3.2267066301821412</v>
      </c>
      <c r="BI583">
        <f t="shared" si="431"/>
        <v>0</v>
      </c>
      <c r="BJ583">
        <f t="shared" si="432"/>
        <v>0</v>
      </c>
      <c r="BK583">
        <f t="shared" si="433"/>
        <v>6.0184830670697611</v>
      </c>
      <c r="BL583">
        <f t="shared" si="434"/>
        <v>1.3703295221458787</v>
      </c>
      <c r="BN583" s="19" t="b">
        <f t="shared" si="459"/>
        <v>0</v>
      </c>
      <c r="BO583" s="19" t="b">
        <f t="shared" si="460"/>
        <v>0</v>
      </c>
      <c r="BP583" s="19" t="b">
        <f t="shared" si="461"/>
        <v>0</v>
      </c>
      <c r="BQ583" s="19" t="b">
        <f t="shared" si="462"/>
        <v>0</v>
      </c>
      <c r="BR583" s="19" t="b">
        <f t="shared" si="463"/>
        <v>0</v>
      </c>
      <c r="BS583" s="19" t="b">
        <f t="shared" si="464"/>
        <v>0</v>
      </c>
      <c r="BT583" s="19" t="b">
        <f t="shared" si="465"/>
        <v>0</v>
      </c>
      <c r="BU583" s="19" t="b">
        <f t="shared" si="466"/>
        <v>0</v>
      </c>
    </row>
    <row r="584" spans="1:73" x14ac:dyDescent="0.3">
      <c r="B584" s="17" t="str">
        <f>VLOOKUP($AC584,LS_Coint_BD!$B$3:$D$1079,2)</f>
        <v>LAME4</v>
      </c>
      <c r="C584" s="87" t="str">
        <f>VLOOKUP($AC584,LS_Coint_BD!$B$3:$D$1079,3)</f>
        <v>IRBR3</v>
      </c>
      <c r="D584" s="70">
        <f t="shared" si="435"/>
        <v>-0.17670118299130078</v>
      </c>
      <c r="E584" s="66">
        <f t="shared" si="436"/>
        <v>-1.8322906532099932</v>
      </c>
      <c r="F584" s="71">
        <f t="shared" si="437"/>
        <v>-1.2215271021399954</v>
      </c>
      <c r="G584" s="70">
        <f t="shared" si="438"/>
        <v>-0.14697416458112844</v>
      </c>
      <c r="H584" s="66">
        <f t="shared" si="439"/>
        <v>-1.8481888672736266</v>
      </c>
      <c r="I584" s="71">
        <f t="shared" si="440"/>
        <v>-1.232125911515751</v>
      </c>
      <c r="J584" s="70">
        <f t="shared" si="441"/>
        <v>-0.11387126572125172</v>
      </c>
      <c r="K584" s="66">
        <f t="shared" si="442"/>
        <v>-1.9274063482696762</v>
      </c>
      <c r="L584" s="71">
        <f t="shared" si="443"/>
        <v>-1.2849375655131174</v>
      </c>
      <c r="M584" s="70">
        <f t="shared" si="444"/>
        <v>-0.16813934144831766</v>
      </c>
      <c r="N584" s="66">
        <f t="shared" si="445"/>
        <v>-2.6890958966604708</v>
      </c>
      <c r="O584" s="71">
        <f t="shared" si="446"/>
        <v>-1.7927305977736472</v>
      </c>
      <c r="P584" s="70">
        <f t="shared" si="447"/>
        <v>-0.18352449272208826</v>
      </c>
      <c r="Q584" s="66">
        <f t="shared" si="448"/>
        <v>-3.1007323751917788</v>
      </c>
      <c r="R584" s="71">
        <f t="shared" si="449"/>
        <v>-2.0671549167945193</v>
      </c>
      <c r="S584" s="70">
        <f t="shared" si="450"/>
        <v>-0.50131864784013658</v>
      </c>
      <c r="T584" s="66">
        <f t="shared" si="451"/>
        <v>-3.5048637293707205</v>
      </c>
      <c r="U584" s="71">
        <f t="shared" si="452"/>
        <v>-2.3365758195804802</v>
      </c>
      <c r="V584" s="70">
        <f t="shared" si="453"/>
        <v>-0.71985869175099548</v>
      </c>
      <c r="W584" s="66">
        <f t="shared" si="454"/>
        <v>-3.6021334550145903</v>
      </c>
      <c r="X584" s="71">
        <f t="shared" si="455"/>
        <v>-2.4014223033430602</v>
      </c>
      <c r="Y584" s="70">
        <f t="shared" si="456"/>
        <v>-3.0160882642827094</v>
      </c>
      <c r="Z584" s="66">
        <f t="shared" si="457"/>
        <v>-21.041123023332212</v>
      </c>
      <c r="AA584" s="71">
        <f t="shared" si="458"/>
        <v>-14.027415348888141</v>
      </c>
      <c r="AB584" s="98">
        <f>SUMIF(BN584:BU584,"VERDADEIRO",BN$3:$BU583)</f>
        <v>0</v>
      </c>
      <c r="AC584" s="97">
        <f t="shared" si="467"/>
        <v>581</v>
      </c>
      <c r="AD584">
        <f>RTD("tryd.rtdserver",,"COT",B584,"ULT")</f>
        <v>24.8</v>
      </c>
      <c r="AE584">
        <f>RTD("tryd.rtdserver",,"COT",C584,"ULT")</f>
        <v>6.91</v>
      </c>
      <c r="AF584">
        <f>VLOOKUP($AC584,LS_Coint_BD!$B$3:$AQ$1079,AF$2)*$AD584+VLOOKUP($AC584,LS_Coint_BD!$B$3:$AQ$1079,AF$2+1)</f>
        <v>7.0867011829913009</v>
      </c>
      <c r="AG584">
        <f>VLOOKUP($AC584,LS_Coint_BD!$B$3:$AQ$1079,AG$2)*$AD584+VLOOKUP($AC584,LS_Coint_BD!$B$3:$AQ$1079,AG$2+1)</f>
        <v>7.0569741645811286</v>
      </c>
      <c r="AH584">
        <f>VLOOKUP($AC584,LS_Coint_BD!$B$3:$AQ$1079,AH$2)*$AD584+VLOOKUP($AC584,LS_Coint_BD!$B$3:$AQ$1079,AH$2+1)</f>
        <v>7.0238712657212519</v>
      </c>
      <c r="AI584">
        <f>VLOOKUP($AC584,LS_Coint_BD!$B$3:$AQ$1079,AI$2)*$AD584+VLOOKUP($AC584,LS_Coint_BD!$B$3:$AQ$1079,AI$2+1)</f>
        <v>7.0781393414483178</v>
      </c>
      <c r="AJ584">
        <f>VLOOKUP($AC584,LS_Coint_BD!$B$3:$AQ$1079,AJ$2)*$AD584+VLOOKUP($AC584,LS_Coint_BD!$B$3:$AQ$1079,AJ$2+1)</f>
        <v>7.0935244927220884</v>
      </c>
      <c r="AK584">
        <f>VLOOKUP($AC584,LS_Coint_BD!$B$3:$AQ$1079,AK$2)*$AD584+VLOOKUP($AC584,LS_Coint_BD!$B$3:$AQ$1079,AK$2+1)</f>
        <v>7.4113186478401367</v>
      </c>
      <c r="AL584">
        <f>VLOOKUP($AC584,LS_Coint_BD!$B$3:$AQ$1079,AL$2)*$AD584+VLOOKUP($AC584,LS_Coint_BD!$B$3:$AQ$1079,AL$2+1)</f>
        <v>7.6298586917509956</v>
      </c>
      <c r="AM584">
        <f>VLOOKUP($AC584,LS_Coint_BD!$B$3:$AQ$1079,AM$2)*$AD584+VLOOKUP($AC584,LS_Coint_BD!$B$3:$AQ$1079,AM$2+1)</f>
        <v>9.9260882642827095</v>
      </c>
      <c r="AN584">
        <f>VLOOKUP($AC584,LS_Coint_BD!$B$3:$AQ$1079,AN$2)</f>
        <v>0.61076355106999802</v>
      </c>
      <c r="AO584">
        <f>VLOOKUP($AC584,LS_Coint_BD!$B$3:$AQ$1079,AO$2)</f>
        <v>0.61606295575787595</v>
      </c>
      <c r="AP584">
        <f>VLOOKUP($AC584,LS_Coint_BD!$B$3:$AQ$1079,AP$2)</f>
        <v>0.64246878275655905</v>
      </c>
      <c r="AQ584">
        <f>VLOOKUP($AC584,LS_Coint_BD!$B$3:$AQ$1079,AQ$2)</f>
        <v>0.89636529888682404</v>
      </c>
      <c r="AR584">
        <f>VLOOKUP($AC584,LS_Coint_BD!$B$3:$AQ$1079,AR$2)</f>
        <v>1.0335774583972599</v>
      </c>
      <c r="AS584">
        <f>VLOOKUP($AC584,LS_Coint_BD!$B$3:$AQ$1079,AS$2)</f>
        <v>1.1682879097902401</v>
      </c>
      <c r="AT584">
        <f>VLOOKUP($AC584,LS_Coint_BD!$B$3:$AQ$1079,AT$2)</f>
        <v>1.2007111516715301</v>
      </c>
      <c r="AU584">
        <f>VLOOKUP($AC584,LS_Coint_BD!$B$3:$AQ$1079,AU$2)</f>
        <v>7.0137076744440696</v>
      </c>
      <c r="AV584">
        <f>VLOOKUP($AC584,LS_Coint_BD!$B$3:$AQ$1079,AV$2)</f>
        <v>5.6843418860807996E-16</v>
      </c>
      <c r="AW584">
        <f>VLOOKUP($AC584,LS_Coint_BD!$B$3:$AQ$1079,AW$2)</f>
        <v>8.1416355139178104E-16</v>
      </c>
      <c r="AX584">
        <f>VLOOKUP($AC584,LS_Coint_BD!$B$3:$AQ$1079,AX$2)</f>
        <v>6.4710142006723397E-16</v>
      </c>
      <c r="AY584">
        <f>VLOOKUP($AC584,LS_Coint_BD!$B$3:$AQ$1079,AY$2)</f>
        <v>7.8270723236073505E-16</v>
      </c>
      <c r="AZ584">
        <f>VLOOKUP($AC584,LS_Coint_BD!$B$3:$AQ$1079,AZ$2)</f>
        <v>2.7138785046392698E-16</v>
      </c>
      <c r="BA584">
        <f>VLOOKUP($AC584,LS_Coint_BD!$B$3:$AQ$1079,BA$2)</f>
        <v>1.4210854715201999E-16</v>
      </c>
      <c r="BB584">
        <f>VLOOKUP($AC584,LS_Coint_BD!$B$3:$AQ$1079,BB$2)</f>
        <v>1.9378438248002699E-16</v>
      </c>
      <c r="BC584">
        <f>VLOOKUP($AC584,LS_Coint_BD!$B$3:$AQ$1079,BC$2)</f>
        <v>-1.5916157281026199E-15</v>
      </c>
      <c r="BD584">
        <f t="shared" si="426"/>
        <v>-1.2215271021399954</v>
      </c>
      <c r="BE584">
        <f t="shared" si="427"/>
        <v>-1.232125911515751</v>
      </c>
      <c r="BF584">
        <f t="shared" si="428"/>
        <v>-1.2849375655131174</v>
      </c>
      <c r="BG584">
        <f t="shared" si="429"/>
        <v>-1.7927305977736472</v>
      </c>
      <c r="BH584">
        <f t="shared" si="430"/>
        <v>-2.0671549167945193</v>
      </c>
      <c r="BI584">
        <f t="shared" si="431"/>
        <v>-2.3365758195804802</v>
      </c>
      <c r="BJ584">
        <f t="shared" si="432"/>
        <v>-2.4014223033430602</v>
      </c>
      <c r="BK584">
        <f t="shared" si="433"/>
        <v>-14.027415348888141</v>
      </c>
      <c r="BL584">
        <f t="shared" si="434"/>
        <v>-1.2215271021399965</v>
      </c>
      <c r="BN584" s="30" t="b">
        <f t="shared" si="459"/>
        <v>0</v>
      </c>
      <c r="BO584" s="30" t="b">
        <f t="shared" si="460"/>
        <v>0</v>
      </c>
      <c r="BP584" s="30" t="b">
        <f t="shared" si="461"/>
        <v>0</v>
      </c>
      <c r="BQ584" s="30" t="b">
        <f t="shared" si="462"/>
        <v>0</v>
      </c>
      <c r="BR584" s="30" t="b">
        <f t="shared" si="463"/>
        <v>0</v>
      </c>
      <c r="BS584" s="30" t="b">
        <f t="shared" si="464"/>
        <v>0</v>
      </c>
      <c r="BT584" s="30" t="b">
        <f t="shared" si="465"/>
        <v>0</v>
      </c>
      <c r="BU584" s="30" t="b">
        <f t="shared" si="466"/>
        <v>0</v>
      </c>
    </row>
    <row r="585" spans="1:73" x14ac:dyDescent="0.3">
      <c r="B585" s="17" t="str">
        <f>VLOOKUP($AC585,LS_Coint_BD!$B$3:$D$1079,2)</f>
        <v>LAME4</v>
      </c>
      <c r="C585" s="87" t="str">
        <f>VLOOKUP($AC585,LS_Coint_BD!$B$3:$D$1079,3)</f>
        <v>LCAM3</v>
      </c>
      <c r="D585" s="68">
        <f t="shared" si="435"/>
        <v>0.76970947078605079</v>
      </c>
      <c r="E585" s="65">
        <f t="shared" si="436"/>
        <v>3.7218146963085363</v>
      </c>
      <c r="F585" s="69">
        <f t="shared" si="437"/>
        <v>2.4812097975390244</v>
      </c>
      <c r="G585" s="68">
        <f t="shared" si="438"/>
        <v>0.7926114962954891</v>
      </c>
      <c r="H585" s="65">
        <f t="shared" si="439"/>
        <v>3.583151360634695</v>
      </c>
      <c r="I585" s="69">
        <f t="shared" si="440"/>
        <v>2.3887675737564633</v>
      </c>
      <c r="J585" s="68">
        <f t="shared" si="441"/>
        <v>0.78775384217902911</v>
      </c>
      <c r="K585" s="65">
        <f t="shared" si="442"/>
        <v>3.4867392125657335</v>
      </c>
      <c r="L585" s="69">
        <f t="shared" si="443"/>
        <v>2.3244928083771557</v>
      </c>
      <c r="M585" s="68">
        <f t="shared" si="444"/>
        <v>0.91492285198705403</v>
      </c>
      <c r="N585" s="65">
        <f t="shared" si="445"/>
        <v>5.0150134515678664</v>
      </c>
      <c r="O585" s="69">
        <f t="shared" si="446"/>
        <v>3.3433423010452441</v>
      </c>
      <c r="P585" s="68">
        <f t="shared" si="447"/>
        <v>2.0726070761533464</v>
      </c>
      <c r="Q585" s="65">
        <f t="shared" si="448"/>
        <v>9.9300803708889323</v>
      </c>
      <c r="R585" s="69">
        <f t="shared" si="449"/>
        <v>6.6200535805926215</v>
      </c>
      <c r="S585" s="68">
        <f t="shared" si="450"/>
        <v>4.3453263260101274</v>
      </c>
      <c r="T585" s="65">
        <f t="shared" si="451"/>
        <v>14.58962809135237</v>
      </c>
      <c r="U585" s="69">
        <f t="shared" si="452"/>
        <v>9.7264187275682463</v>
      </c>
      <c r="V585" s="68">
        <f t="shared" si="453"/>
        <v>0</v>
      </c>
      <c r="W585" s="65">
        <f t="shared" si="454"/>
        <v>0</v>
      </c>
      <c r="X585" s="69">
        <f t="shared" si="455"/>
        <v>0</v>
      </c>
      <c r="Y585" s="68">
        <f t="shared" si="456"/>
        <v>0</v>
      </c>
      <c r="Z585" s="65">
        <f t="shared" si="457"/>
        <v>0</v>
      </c>
      <c r="AA585" s="69">
        <f t="shared" si="458"/>
        <v>0</v>
      </c>
      <c r="AB585" s="98">
        <f>SUMIF(BN585:BU585,"VERDADEIRO",BN$3:$BU584)</f>
        <v>0</v>
      </c>
      <c r="AC585" s="97">
        <f t="shared" si="467"/>
        <v>582</v>
      </c>
      <c r="AD585">
        <f>RTD("tryd.rtdserver",,"COT",B585,"ULT")</f>
        <v>24.8</v>
      </c>
      <c r="AE585">
        <f>RTD("tryd.rtdserver",,"COT",C585,"ULT")</f>
        <v>27.62</v>
      </c>
      <c r="AF585">
        <f>VLOOKUP($AC585,LS_Coint_BD!$B$3:$AQ$1079,AF$2)*$AD585+VLOOKUP($AC585,LS_Coint_BD!$B$3:$AQ$1079,AF$2+1)</f>
        <v>26.85029052921395</v>
      </c>
      <c r="AG585">
        <f>VLOOKUP($AC585,LS_Coint_BD!$B$3:$AQ$1079,AG$2)*$AD585+VLOOKUP($AC585,LS_Coint_BD!$B$3:$AQ$1079,AG$2+1)</f>
        <v>26.827388503704512</v>
      </c>
      <c r="AH585">
        <f>VLOOKUP($AC585,LS_Coint_BD!$B$3:$AQ$1079,AH$2)*$AD585+VLOOKUP($AC585,LS_Coint_BD!$B$3:$AQ$1079,AH$2+1)</f>
        <v>26.832246157820972</v>
      </c>
      <c r="AI585">
        <f>VLOOKUP($AC585,LS_Coint_BD!$B$3:$AQ$1079,AI$2)*$AD585+VLOOKUP($AC585,LS_Coint_BD!$B$3:$AQ$1079,AI$2+1)</f>
        <v>26.705077148012947</v>
      </c>
      <c r="AJ585">
        <f>VLOOKUP($AC585,LS_Coint_BD!$B$3:$AQ$1079,AJ$2)*$AD585+VLOOKUP($AC585,LS_Coint_BD!$B$3:$AQ$1079,AJ$2+1)</f>
        <v>25.547392923846655</v>
      </c>
      <c r="AK585">
        <f>VLOOKUP($AC585,LS_Coint_BD!$B$3:$AQ$1079,AK$2)*$AD585+VLOOKUP($AC585,LS_Coint_BD!$B$3:$AQ$1079,AK$2+1)</f>
        <v>23.274673673989874</v>
      </c>
      <c r="AL585">
        <f>VLOOKUP($AC585,LS_Coint_BD!$B$3:$AQ$1079,AL$2)*$AD585+VLOOKUP($AC585,LS_Coint_BD!$B$3:$AQ$1079,AL$2+1)</f>
        <v>0</v>
      </c>
      <c r="AM585">
        <f>VLOOKUP($AC585,LS_Coint_BD!$B$3:$AQ$1079,AM$2)*$AD585+VLOOKUP($AC585,LS_Coint_BD!$B$3:$AQ$1079,AM$2+1)</f>
        <v>0</v>
      </c>
      <c r="AN585">
        <f>VLOOKUP($AC585,LS_Coint_BD!$B$3:$AQ$1079,AN$2)</f>
        <v>1.24060489876951</v>
      </c>
      <c r="AO585">
        <f>VLOOKUP($AC585,LS_Coint_BD!$B$3:$AQ$1079,AO$2)</f>
        <v>1.1943837868782301</v>
      </c>
      <c r="AP585">
        <f>VLOOKUP($AC585,LS_Coint_BD!$B$3:$AQ$1079,AP$2)</f>
        <v>1.1622464041885801</v>
      </c>
      <c r="AQ585">
        <f>VLOOKUP($AC585,LS_Coint_BD!$B$3:$AQ$1079,AQ$2)</f>
        <v>1.6716711505226201</v>
      </c>
      <c r="AR585">
        <f>VLOOKUP($AC585,LS_Coint_BD!$B$3:$AQ$1079,AR$2)</f>
        <v>3.3100267902963099</v>
      </c>
      <c r="AS585">
        <f>VLOOKUP($AC585,LS_Coint_BD!$B$3:$AQ$1079,AS$2)</f>
        <v>4.8632093637841196</v>
      </c>
      <c r="AT585">
        <f>VLOOKUP($AC585,LS_Coint_BD!$B$3:$AQ$1079,AT$2)</f>
        <v>0</v>
      </c>
      <c r="AU585">
        <f>VLOOKUP($AC585,LS_Coint_BD!$B$3:$AQ$1079,AU$2)</f>
        <v>0</v>
      </c>
      <c r="AV585">
        <f>VLOOKUP($AC585,LS_Coint_BD!$B$3:$AQ$1079,AV$2)</f>
        <v>4.5830006456526503E-15</v>
      </c>
      <c r="AW585">
        <f>VLOOKUP($AC585,LS_Coint_BD!$B$3:$AQ$1079,AW$2)</f>
        <v>2.93098878501041E-15</v>
      </c>
      <c r="AX585">
        <f>VLOOKUP($AC585,LS_Coint_BD!$B$3:$AQ$1079,AX$2)</f>
        <v>-4.5931512561635098E-15</v>
      </c>
      <c r="AY585">
        <f>VLOOKUP($AC585,LS_Coint_BD!$B$3:$AQ$1079,AY$2)</f>
        <v>4.1744385725905903E-15</v>
      </c>
      <c r="AZ585">
        <f>VLOOKUP($AC585,LS_Coint_BD!$B$3:$AQ$1079,AZ$2)</f>
        <v>2.21057740014253E-15</v>
      </c>
      <c r="BA585">
        <f>VLOOKUP($AC585,LS_Coint_BD!$B$3:$AQ$1079,BA$2)</f>
        <v>7.9580786405131197E-15</v>
      </c>
      <c r="BB585">
        <f>VLOOKUP($AC585,LS_Coint_BD!$B$3:$AQ$1079,BB$2)</f>
        <v>0</v>
      </c>
      <c r="BC585">
        <f>VLOOKUP($AC585,LS_Coint_BD!$B$3:$AQ$1079,BC$2)</f>
        <v>0</v>
      </c>
      <c r="BD585">
        <f t="shared" si="426"/>
        <v>2.4812097975390244</v>
      </c>
      <c r="BE585">
        <f t="shared" si="427"/>
        <v>2.3887675737564633</v>
      </c>
      <c r="BF585">
        <f t="shared" si="428"/>
        <v>2.3244928083771557</v>
      </c>
      <c r="BG585">
        <f t="shared" si="429"/>
        <v>3.3433423010452441</v>
      </c>
      <c r="BH585">
        <f t="shared" si="430"/>
        <v>6.6200535805926215</v>
      </c>
      <c r="BI585">
        <f t="shared" si="431"/>
        <v>9.7264187275682463</v>
      </c>
      <c r="BJ585">
        <f t="shared" si="432"/>
        <v>0</v>
      </c>
      <c r="BK585">
        <f t="shared" si="433"/>
        <v>0</v>
      </c>
      <c r="BL585">
        <f t="shared" si="434"/>
        <v>2.4812097975390337</v>
      </c>
      <c r="BN585" s="19" t="b">
        <f t="shared" si="459"/>
        <v>0</v>
      </c>
      <c r="BO585" s="19" t="b">
        <f t="shared" si="460"/>
        <v>0</v>
      </c>
      <c r="BP585" s="19" t="b">
        <f t="shared" si="461"/>
        <v>0</v>
      </c>
      <c r="BQ585" s="19" t="b">
        <f t="shared" si="462"/>
        <v>0</v>
      </c>
      <c r="BR585" s="19" t="b">
        <f t="shared" si="463"/>
        <v>0</v>
      </c>
      <c r="BS585" s="19" t="b">
        <f t="shared" si="464"/>
        <v>0</v>
      </c>
      <c r="BT585" s="19" t="b">
        <f t="shared" si="465"/>
        <v>0</v>
      </c>
      <c r="BU585" s="19" t="b">
        <f t="shared" si="466"/>
        <v>0</v>
      </c>
    </row>
    <row r="586" spans="1:73" x14ac:dyDescent="0.3">
      <c r="B586" s="17" t="str">
        <f>VLOOKUP($AC586,LS_Coint_BD!$B$3:$D$1079,2)</f>
        <v>LAME4</v>
      </c>
      <c r="C586" s="87" t="str">
        <f>VLOOKUP($AC586,LS_Coint_BD!$B$3:$D$1079,3)</f>
        <v>LREN3</v>
      </c>
      <c r="D586" s="70">
        <f t="shared" si="435"/>
        <v>-2.0769683573122038</v>
      </c>
      <c r="E586" s="66">
        <f t="shared" si="436"/>
        <v>-7.5651103393062673</v>
      </c>
      <c r="F586" s="71">
        <f t="shared" si="437"/>
        <v>-5.0434068928708449</v>
      </c>
      <c r="G586" s="70">
        <f t="shared" si="438"/>
        <v>0</v>
      </c>
      <c r="H586" s="66">
        <f t="shared" si="439"/>
        <v>0</v>
      </c>
      <c r="I586" s="71">
        <f t="shared" si="440"/>
        <v>0</v>
      </c>
      <c r="J586" s="70">
        <f t="shared" si="441"/>
        <v>-2.0684475559392297</v>
      </c>
      <c r="K586" s="66">
        <f t="shared" si="442"/>
        <v>-6.8939961170057664</v>
      </c>
      <c r="L586" s="71">
        <f t="shared" si="443"/>
        <v>-4.5959974113371773</v>
      </c>
      <c r="M586" s="70">
        <f t="shared" si="444"/>
        <v>-2.04088687246022</v>
      </c>
      <c r="N586" s="66">
        <f t="shared" si="445"/>
        <v>-6.5867049745454445</v>
      </c>
      <c r="O586" s="71">
        <f t="shared" si="446"/>
        <v>-4.3911366496969633</v>
      </c>
      <c r="P586" s="70">
        <f t="shared" si="447"/>
        <v>-1.6682710465994077</v>
      </c>
      <c r="Q586" s="66">
        <f t="shared" si="448"/>
        <v>-7.4582077573742636</v>
      </c>
      <c r="R586" s="71">
        <f t="shared" si="449"/>
        <v>-4.9721385049161757</v>
      </c>
      <c r="S586" s="70">
        <f t="shared" si="450"/>
        <v>-0.60297787276092407</v>
      </c>
      <c r="T586" s="66">
        <f t="shared" si="451"/>
        <v>-9.3382097456704827</v>
      </c>
      <c r="U586" s="71">
        <f t="shared" si="452"/>
        <v>-6.2254731637803218</v>
      </c>
      <c r="V586" s="70">
        <f t="shared" si="453"/>
        <v>0</v>
      </c>
      <c r="W586" s="66">
        <f t="shared" si="454"/>
        <v>0</v>
      </c>
      <c r="X586" s="71">
        <f t="shared" si="455"/>
        <v>0</v>
      </c>
      <c r="Y586" s="70">
        <f t="shared" si="456"/>
        <v>-0.83940108755961518</v>
      </c>
      <c r="Z586" s="66">
        <f t="shared" si="457"/>
        <v>-15.714940442355184</v>
      </c>
      <c r="AA586" s="71">
        <f t="shared" si="458"/>
        <v>-10.476626961570123</v>
      </c>
      <c r="AB586" s="98">
        <f>SUMIF(BN586:BU586,"VERDADEIRO",BN$3:$BU585)</f>
        <v>0</v>
      </c>
      <c r="AC586" s="97">
        <f t="shared" si="467"/>
        <v>583</v>
      </c>
      <c r="AD586">
        <f>RTD("tryd.rtdserver",,"COT",B586,"ULT")</f>
        <v>24.8</v>
      </c>
      <c r="AE586">
        <f>RTD("tryd.rtdserver",,"COT",C586,"ULT")</f>
        <v>41.01</v>
      </c>
      <c r="AF586">
        <f>VLOOKUP($AC586,LS_Coint_BD!$B$3:$AQ$1079,AF$2)*$AD586+VLOOKUP($AC586,LS_Coint_BD!$B$3:$AQ$1079,AF$2+1)</f>
        <v>43.086968357312202</v>
      </c>
      <c r="AG586">
        <f>VLOOKUP($AC586,LS_Coint_BD!$B$3:$AQ$1079,AG$2)*$AD586+VLOOKUP($AC586,LS_Coint_BD!$B$3:$AQ$1079,AG$2+1)</f>
        <v>0</v>
      </c>
      <c r="AH586">
        <f>VLOOKUP($AC586,LS_Coint_BD!$B$3:$AQ$1079,AH$2)*$AD586+VLOOKUP($AC586,LS_Coint_BD!$B$3:$AQ$1079,AH$2+1)</f>
        <v>43.078447555939228</v>
      </c>
      <c r="AI586">
        <f>VLOOKUP($AC586,LS_Coint_BD!$B$3:$AQ$1079,AI$2)*$AD586+VLOOKUP($AC586,LS_Coint_BD!$B$3:$AQ$1079,AI$2+1)</f>
        <v>43.050886872460218</v>
      </c>
      <c r="AJ586">
        <f>VLOOKUP($AC586,LS_Coint_BD!$B$3:$AQ$1079,AJ$2)*$AD586+VLOOKUP($AC586,LS_Coint_BD!$B$3:$AQ$1079,AJ$2+1)</f>
        <v>42.678271046599406</v>
      </c>
      <c r="AK586">
        <f>VLOOKUP($AC586,LS_Coint_BD!$B$3:$AQ$1079,AK$2)*$AD586+VLOOKUP($AC586,LS_Coint_BD!$B$3:$AQ$1079,AK$2+1)</f>
        <v>41.612977872760922</v>
      </c>
      <c r="AL586">
        <f>VLOOKUP($AC586,LS_Coint_BD!$B$3:$AQ$1079,AL$2)*$AD586+VLOOKUP($AC586,LS_Coint_BD!$B$3:$AQ$1079,AL$2+1)</f>
        <v>0</v>
      </c>
      <c r="AM586">
        <f>VLOOKUP($AC586,LS_Coint_BD!$B$3:$AQ$1079,AM$2)*$AD586+VLOOKUP($AC586,LS_Coint_BD!$B$3:$AQ$1079,AM$2+1)</f>
        <v>41.849401087559613</v>
      </c>
      <c r="AN586">
        <f>VLOOKUP($AC586,LS_Coint_BD!$B$3:$AQ$1079,AN$2)</f>
        <v>2.5217034464354202</v>
      </c>
      <c r="AO586">
        <f>VLOOKUP($AC586,LS_Coint_BD!$B$3:$AQ$1079,AO$2)</f>
        <v>0</v>
      </c>
      <c r="AP586">
        <f>VLOOKUP($AC586,LS_Coint_BD!$B$3:$AQ$1079,AP$2)</f>
        <v>2.29799870566859</v>
      </c>
      <c r="AQ586">
        <f>VLOOKUP($AC586,LS_Coint_BD!$B$3:$AQ$1079,AQ$2)</f>
        <v>2.1955683248484799</v>
      </c>
      <c r="AR586">
        <f>VLOOKUP($AC586,LS_Coint_BD!$B$3:$AQ$1079,AR$2)</f>
        <v>2.4860692524580901</v>
      </c>
      <c r="AS586">
        <f>VLOOKUP($AC586,LS_Coint_BD!$B$3:$AQ$1079,AS$2)</f>
        <v>3.11273658189016</v>
      </c>
      <c r="AT586">
        <f>VLOOKUP($AC586,LS_Coint_BD!$B$3:$AQ$1079,AT$2)</f>
        <v>0</v>
      </c>
      <c r="AU586">
        <f>VLOOKUP($AC586,LS_Coint_BD!$B$3:$AQ$1079,AU$2)</f>
        <v>5.2383134807850604</v>
      </c>
      <c r="AV586">
        <f>VLOOKUP($AC586,LS_Coint_BD!$B$3:$AQ$1079,AV$2)</f>
        <v>-4.5474735088646397E-15</v>
      </c>
      <c r="AW586">
        <f>VLOOKUP($AC586,LS_Coint_BD!$B$3:$AQ$1079,AW$2)</f>
        <v>0</v>
      </c>
      <c r="AX586">
        <f>VLOOKUP($AC586,LS_Coint_BD!$B$3:$AQ$1079,AX$2)</f>
        <v>2.6899117853775201E-15</v>
      </c>
      <c r="AY586">
        <f>VLOOKUP($AC586,LS_Coint_BD!$B$3:$AQ$1079,AY$2)</f>
        <v>-3.28626015289046E-15</v>
      </c>
      <c r="AZ586">
        <f>VLOOKUP($AC586,LS_Coint_BD!$B$3:$AQ$1079,AZ$2)</f>
        <v>4.3816802038539498E-15</v>
      </c>
      <c r="BA586">
        <f>VLOOKUP($AC586,LS_Coint_BD!$B$3:$AQ$1079,BA$2)</f>
        <v>-1.70530256582424E-15</v>
      </c>
      <c r="BB586">
        <f>VLOOKUP($AC586,LS_Coint_BD!$B$3:$AQ$1079,BB$2)</f>
        <v>0</v>
      </c>
      <c r="BC586">
        <f>VLOOKUP($AC586,LS_Coint_BD!$B$3:$AQ$1079,BC$2)</f>
        <v>-1.56319401867222E-15</v>
      </c>
      <c r="BD586">
        <f t="shared" si="426"/>
        <v>-5.0434068928708449</v>
      </c>
      <c r="BE586">
        <f t="shared" si="427"/>
        <v>0</v>
      </c>
      <c r="BF586">
        <f t="shared" si="428"/>
        <v>-4.5959974113371773</v>
      </c>
      <c r="BG586">
        <f t="shared" si="429"/>
        <v>-4.3911366496969633</v>
      </c>
      <c r="BH586">
        <f t="shared" si="430"/>
        <v>-4.9721385049161757</v>
      </c>
      <c r="BI586">
        <f t="shared" si="431"/>
        <v>-6.2254731637803218</v>
      </c>
      <c r="BJ586">
        <f t="shared" si="432"/>
        <v>0</v>
      </c>
      <c r="BK586">
        <f t="shared" si="433"/>
        <v>-10.476626961570123</v>
      </c>
      <c r="BL586">
        <f t="shared" si="434"/>
        <v>-5.043406892870836</v>
      </c>
      <c r="BN586" s="30" t="b">
        <f t="shared" si="459"/>
        <v>0</v>
      </c>
      <c r="BO586" s="30" t="b">
        <f t="shared" si="460"/>
        <v>0</v>
      </c>
      <c r="BP586" s="30" t="b">
        <f t="shared" si="461"/>
        <v>0</v>
      </c>
      <c r="BQ586" s="30" t="b">
        <f t="shared" si="462"/>
        <v>0</v>
      </c>
      <c r="BR586" s="30" t="b">
        <f t="shared" si="463"/>
        <v>0</v>
      </c>
      <c r="BS586" s="30" t="b">
        <f t="shared" si="464"/>
        <v>0</v>
      </c>
      <c r="BT586" s="30" t="b">
        <f t="shared" si="465"/>
        <v>0</v>
      </c>
      <c r="BU586" s="30" t="b">
        <f t="shared" si="466"/>
        <v>0</v>
      </c>
    </row>
    <row r="587" spans="1:73" x14ac:dyDescent="0.3">
      <c r="A587" s="64"/>
      <c r="B587" s="17" t="str">
        <f>VLOOKUP($AC587,LS_Coint_BD!$B$3:$D$1079,2)</f>
        <v>LAME4</v>
      </c>
      <c r="C587" s="87" t="str">
        <f>VLOOKUP($AC587,LS_Coint_BD!$B$3:$D$1079,3)</f>
        <v>MGLU3</v>
      </c>
      <c r="D587" s="68">
        <f t="shared" si="435"/>
        <v>1.3073479791552955</v>
      </c>
      <c r="E587" s="65">
        <f t="shared" si="436"/>
        <v>3.7201511504040878</v>
      </c>
      <c r="F587" s="69">
        <f t="shared" si="437"/>
        <v>2.4801007669360584</v>
      </c>
      <c r="G587" s="68">
        <f t="shared" si="438"/>
        <v>1.2904770400152259</v>
      </c>
      <c r="H587" s="65">
        <f t="shared" si="439"/>
        <v>3.6131333013936233</v>
      </c>
      <c r="I587" s="69">
        <f t="shared" si="440"/>
        <v>2.4087555342624154</v>
      </c>
      <c r="J587" s="68">
        <f t="shared" si="441"/>
        <v>1.264740300459426</v>
      </c>
      <c r="K587" s="65">
        <f t="shared" si="442"/>
        <v>3.4839090745219479</v>
      </c>
      <c r="L587" s="69">
        <f t="shared" si="443"/>
        <v>2.3226060496812986</v>
      </c>
      <c r="M587" s="68">
        <f t="shared" si="444"/>
        <v>1.3933752268382165</v>
      </c>
      <c r="N587" s="65">
        <f t="shared" si="445"/>
        <v>5.1825558732902932</v>
      </c>
      <c r="O587" s="69">
        <f t="shared" si="446"/>
        <v>3.4550372488601955</v>
      </c>
      <c r="P587" s="68">
        <f t="shared" si="447"/>
        <v>2.3421311828979725</v>
      </c>
      <c r="Q587" s="65">
        <f t="shared" si="448"/>
        <v>8.7703918916989476</v>
      </c>
      <c r="R587" s="69">
        <f t="shared" si="449"/>
        <v>5.8469279277992987</v>
      </c>
      <c r="S587" s="68">
        <f t="shared" si="450"/>
        <v>0</v>
      </c>
      <c r="T587" s="65">
        <f t="shared" si="451"/>
        <v>0</v>
      </c>
      <c r="U587" s="69">
        <f t="shared" si="452"/>
        <v>0</v>
      </c>
      <c r="V587" s="68">
        <f t="shared" si="453"/>
        <v>0</v>
      </c>
      <c r="W587" s="65">
        <f t="shared" si="454"/>
        <v>0</v>
      </c>
      <c r="X587" s="69">
        <f t="shared" si="455"/>
        <v>0</v>
      </c>
      <c r="Y587" s="68">
        <f t="shared" si="456"/>
        <v>0</v>
      </c>
      <c r="Z587" s="65">
        <f t="shared" si="457"/>
        <v>0</v>
      </c>
      <c r="AA587" s="69">
        <f t="shared" si="458"/>
        <v>0</v>
      </c>
      <c r="AB587" s="98">
        <f>SUMIF(BN587:BU587,"VERDADEIRO",BN$3:$BU586)</f>
        <v>0</v>
      </c>
      <c r="AC587" s="97">
        <f t="shared" si="467"/>
        <v>584</v>
      </c>
      <c r="AD587">
        <f>RTD("tryd.rtdserver",,"COT",B587,"ULT")</f>
        <v>24.8</v>
      </c>
      <c r="AE587">
        <f>RTD("tryd.rtdserver",,"COT",C587,"ULT")</f>
        <v>25.85</v>
      </c>
      <c r="AF587">
        <f>VLOOKUP($AC587,LS_Coint_BD!$B$3:$AQ$1079,AF$2)*$AD587+VLOOKUP($AC587,LS_Coint_BD!$B$3:$AQ$1079,AF$2+1)</f>
        <v>24.542652020844706</v>
      </c>
      <c r="AG587">
        <f>VLOOKUP($AC587,LS_Coint_BD!$B$3:$AQ$1079,AG$2)*$AD587+VLOOKUP($AC587,LS_Coint_BD!$B$3:$AQ$1079,AG$2+1)</f>
        <v>24.559522959984776</v>
      </c>
      <c r="AH587">
        <f>VLOOKUP($AC587,LS_Coint_BD!$B$3:$AQ$1079,AH$2)*$AD587+VLOOKUP($AC587,LS_Coint_BD!$B$3:$AQ$1079,AH$2+1)</f>
        <v>24.585259699540575</v>
      </c>
      <c r="AI587">
        <f>VLOOKUP($AC587,LS_Coint_BD!$B$3:$AQ$1079,AI$2)*$AD587+VLOOKUP($AC587,LS_Coint_BD!$B$3:$AQ$1079,AI$2+1)</f>
        <v>24.456624773161785</v>
      </c>
      <c r="AJ587">
        <f>VLOOKUP($AC587,LS_Coint_BD!$B$3:$AQ$1079,AJ$2)*$AD587+VLOOKUP($AC587,LS_Coint_BD!$B$3:$AQ$1079,AJ$2+1)</f>
        <v>23.507868817102029</v>
      </c>
      <c r="AK587">
        <f>VLOOKUP($AC587,LS_Coint_BD!$B$3:$AQ$1079,AK$2)*$AD587+VLOOKUP($AC587,LS_Coint_BD!$B$3:$AQ$1079,AK$2+1)</f>
        <v>0</v>
      </c>
      <c r="AL587">
        <f>VLOOKUP($AC587,LS_Coint_BD!$B$3:$AQ$1079,AL$2)*$AD587+VLOOKUP($AC587,LS_Coint_BD!$B$3:$AQ$1079,AL$2+1)</f>
        <v>0</v>
      </c>
      <c r="AM587">
        <f>VLOOKUP($AC587,LS_Coint_BD!$B$3:$AQ$1079,AM$2)*$AD587+VLOOKUP($AC587,LS_Coint_BD!$B$3:$AQ$1079,AM$2+1)</f>
        <v>0</v>
      </c>
      <c r="AN587">
        <f>VLOOKUP($AC587,LS_Coint_BD!$B$3:$AQ$1079,AN$2)</f>
        <v>1.2400503834680301</v>
      </c>
      <c r="AO587">
        <f>VLOOKUP($AC587,LS_Coint_BD!$B$3:$AQ$1079,AO$2)</f>
        <v>1.2043777671312099</v>
      </c>
      <c r="AP587">
        <f>VLOOKUP($AC587,LS_Coint_BD!$B$3:$AQ$1079,AP$2)</f>
        <v>1.16130302484065</v>
      </c>
      <c r="AQ587">
        <f>VLOOKUP($AC587,LS_Coint_BD!$B$3:$AQ$1079,AQ$2)</f>
        <v>1.7275186244301</v>
      </c>
      <c r="AR587">
        <f>VLOOKUP($AC587,LS_Coint_BD!$B$3:$AQ$1079,AR$2)</f>
        <v>2.9234639638996498</v>
      </c>
      <c r="AS587">
        <f>VLOOKUP($AC587,LS_Coint_BD!$B$3:$AQ$1079,AS$2)</f>
        <v>0</v>
      </c>
      <c r="AT587">
        <f>VLOOKUP($AC587,LS_Coint_BD!$B$3:$AQ$1079,AT$2)</f>
        <v>0</v>
      </c>
      <c r="AU587">
        <f>VLOOKUP($AC587,LS_Coint_BD!$B$3:$AQ$1079,AU$2)</f>
        <v>0</v>
      </c>
      <c r="AV587">
        <f>VLOOKUP($AC587,LS_Coint_BD!$B$3:$AQ$1079,AV$2)</f>
        <v>-1.6697754290362401E-15</v>
      </c>
      <c r="AW587">
        <f>VLOOKUP($AC587,LS_Coint_BD!$B$3:$AQ$1079,AW$2)</f>
        <v>-4.6481337297639903E-15</v>
      </c>
      <c r="AX587">
        <f>VLOOKUP($AC587,LS_Coint_BD!$B$3:$AQ$1079,AX$2)</f>
        <v>-1.16732020874874E-15</v>
      </c>
      <c r="AY587">
        <f>VLOOKUP($AC587,LS_Coint_BD!$B$3:$AQ$1079,AY$2)</f>
        <v>-4.2854608750530997E-15</v>
      </c>
      <c r="AZ587">
        <f>VLOOKUP($AC587,LS_Coint_BD!$B$3:$AQ$1079,AZ$2)</f>
        <v>-8.6844112148456696E-16</v>
      </c>
      <c r="BA587">
        <f>VLOOKUP($AC587,LS_Coint_BD!$B$3:$AQ$1079,BA$2)</f>
        <v>0</v>
      </c>
      <c r="BB587">
        <f>VLOOKUP($AC587,LS_Coint_BD!$B$3:$AQ$1079,BB$2)</f>
        <v>0</v>
      </c>
      <c r="BC587">
        <f>VLOOKUP($AC587,LS_Coint_BD!$B$3:$AQ$1079,BC$2)</f>
        <v>0</v>
      </c>
      <c r="BD587">
        <f t="shared" si="426"/>
        <v>2.4801007669360584</v>
      </c>
      <c r="BE587">
        <f t="shared" si="427"/>
        <v>2.4087555342624154</v>
      </c>
      <c r="BF587">
        <f t="shared" si="428"/>
        <v>2.3226060496812986</v>
      </c>
      <c r="BG587">
        <f t="shared" si="429"/>
        <v>3.4550372488601955</v>
      </c>
      <c r="BH587">
        <f t="shared" si="430"/>
        <v>5.8469279277992987</v>
      </c>
      <c r="BI587">
        <f t="shared" si="431"/>
        <v>0</v>
      </c>
      <c r="BJ587">
        <f t="shared" si="432"/>
        <v>0</v>
      </c>
      <c r="BK587">
        <f t="shared" si="433"/>
        <v>0</v>
      </c>
      <c r="BL587">
        <f t="shared" si="434"/>
        <v>2.4801007669360549</v>
      </c>
      <c r="BN587" s="19" t="b">
        <f t="shared" si="459"/>
        <v>0</v>
      </c>
      <c r="BO587" s="19" t="b">
        <f t="shared" si="460"/>
        <v>0</v>
      </c>
      <c r="BP587" s="19" t="b">
        <f t="shared" si="461"/>
        <v>0</v>
      </c>
      <c r="BQ587" s="19" t="b">
        <f t="shared" si="462"/>
        <v>0</v>
      </c>
      <c r="BR587" s="19" t="b">
        <f t="shared" si="463"/>
        <v>0</v>
      </c>
      <c r="BS587" s="19" t="b">
        <f t="shared" si="464"/>
        <v>0</v>
      </c>
      <c r="BT587" s="19" t="b">
        <f t="shared" si="465"/>
        <v>0</v>
      </c>
      <c r="BU587" s="19" t="b">
        <f t="shared" si="466"/>
        <v>0</v>
      </c>
    </row>
    <row r="588" spans="1:73" x14ac:dyDescent="0.3">
      <c r="A588" s="64"/>
      <c r="B588" s="17" t="str">
        <f>VLOOKUP($AC588,LS_Coint_BD!$B$3:$D$1079,2)</f>
        <v>LAME4</v>
      </c>
      <c r="C588" s="87" t="str">
        <f>VLOOKUP($AC588,LS_Coint_BD!$B$3:$D$1079,3)</f>
        <v>MULT3</v>
      </c>
      <c r="D588" s="70">
        <f t="shared" si="435"/>
        <v>0</v>
      </c>
      <c r="E588" s="66">
        <f t="shared" si="436"/>
        <v>0</v>
      </c>
      <c r="F588" s="71">
        <f t="shared" si="437"/>
        <v>0</v>
      </c>
      <c r="G588" s="70">
        <f t="shared" si="438"/>
        <v>0</v>
      </c>
      <c r="H588" s="66">
        <f t="shared" si="439"/>
        <v>0</v>
      </c>
      <c r="I588" s="71">
        <f t="shared" si="440"/>
        <v>0</v>
      </c>
      <c r="J588" s="70">
        <f t="shared" si="441"/>
        <v>0</v>
      </c>
      <c r="K588" s="66">
        <f t="shared" si="442"/>
        <v>0</v>
      </c>
      <c r="L588" s="71">
        <f t="shared" si="443"/>
        <v>0</v>
      </c>
      <c r="M588" s="70">
        <f t="shared" si="444"/>
        <v>-6.117939745390899E-2</v>
      </c>
      <c r="N588" s="66">
        <f t="shared" si="445"/>
        <v>-4.0815797813503227</v>
      </c>
      <c r="O588" s="71">
        <f t="shared" si="446"/>
        <v>-2.721053187566882</v>
      </c>
      <c r="P588" s="70">
        <f t="shared" si="447"/>
        <v>2.5813183585341903E-2</v>
      </c>
      <c r="Q588" s="66">
        <f t="shared" si="448"/>
        <v>4.1332756287018642</v>
      </c>
      <c r="R588" s="71">
        <f t="shared" si="449"/>
        <v>2.7555170858012428</v>
      </c>
      <c r="S588" s="70">
        <f t="shared" si="450"/>
        <v>0.36370337234898997</v>
      </c>
      <c r="T588" s="66">
        <f t="shared" si="451"/>
        <v>4.5570746911646385</v>
      </c>
      <c r="U588" s="71">
        <f t="shared" si="452"/>
        <v>3.0380497941097588</v>
      </c>
      <c r="V588" s="70">
        <f t="shared" si="453"/>
        <v>0.73954991842287399</v>
      </c>
      <c r="W588" s="66">
        <f t="shared" si="454"/>
        <v>4.7624641751514023</v>
      </c>
      <c r="X588" s="71">
        <f t="shared" si="455"/>
        <v>3.1749761167676014</v>
      </c>
      <c r="Y588" s="70">
        <f t="shared" si="456"/>
        <v>-0.47780934076484272</v>
      </c>
      <c r="Z588" s="66">
        <f t="shared" si="457"/>
        <v>-11.046930466898667</v>
      </c>
      <c r="AA588" s="71">
        <f t="shared" si="458"/>
        <v>-7.364620311265778</v>
      </c>
      <c r="AB588" s="98">
        <f>SUMIF(BN588:BU588,"VERDADEIRO",BN$3:$BU587)</f>
        <v>0</v>
      </c>
      <c r="AC588" s="97">
        <f t="shared" si="467"/>
        <v>585</v>
      </c>
      <c r="AD588">
        <f>RTD("tryd.rtdserver",,"COT",B588,"ULT")</f>
        <v>24.8</v>
      </c>
      <c r="AE588">
        <f>RTD("tryd.rtdserver",,"COT",C588,"ULT")</f>
        <v>21.84</v>
      </c>
      <c r="AF588">
        <f>VLOOKUP($AC588,LS_Coint_BD!$B$3:$AQ$1079,AF$2)*$AD588+VLOOKUP($AC588,LS_Coint_BD!$B$3:$AQ$1079,AF$2+1)</f>
        <v>0</v>
      </c>
      <c r="AG588">
        <f>VLOOKUP($AC588,LS_Coint_BD!$B$3:$AQ$1079,AG$2)*$AD588+VLOOKUP($AC588,LS_Coint_BD!$B$3:$AQ$1079,AG$2+1)</f>
        <v>0</v>
      </c>
      <c r="AH588">
        <f>VLOOKUP($AC588,LS_Coint_BD!$B$3:$AQ$1079,AH$2)*$AD588+VLOOKUP($AC588,LS_Coint_BD!$B$3:$AQ$1079,AH$2+1)</f>
        <v>0</v>
      </c>
      <c r="AI588">
        <f>VLOOKUP($AC588,LS_Coint_BD!$B$3:$AQ$1079,AI$2)*$AD588+VLOOKUP($AC588,LS_Coint_BD!$B$3:$AQ$1079,AI$2+1)</f>
        <v>21.901179397453909</v>
      </c>
      <c r="AJ588">
        <f>VLOOKUP($AC588,LS_Coint_BD!$B$3:$AQ$1079,AJ$2)*$AD588+VLOOKUP($AC588,LS_Coint_BD!$B$3:$AQ$1079,AJ$2+1)</f>
        <v>21.814186816414658</v>
      </c>
      <c r="AK588">
        <f>VLOOKUP($AC588,LS_Coint_BD!$B$3:$AQ$1079,AK$2)*$AD588+VLOOKUP($AC588,LS_Coint_BD!$B$3:$AQ$1079,AK$2+1)</f>
        <v>21.47629662765101</v>
      </c>
      <c r="AL588">
        <f>VLOOKUP($AC588,LS_Coint_BD!$B$3:$AQ$1079,AL$2)*$AD588+VLOOKUP($AC588,LS_Coint_BD!$B$3:$AQ$1079,AL$2+1)</f>
        <v>21.100450081577126</v>
      </c>
      <c r="AM588">
        <f>VLOOKUP($AC588,LS_Coint_BD!$B$3:$AQ$1079,AM$2)*$AD588+VLOOKUP($AC588,LS_Coint_BD!$B$3:$AQ$1079,AM$2+1)</f>
        <v>22.317809340764843</v>
      </c>
      <c r="AN588">
        <f>VLOOKUP($AC588,LS_Coint_BD!$B$3:$AQ$1079,AN$2)</f>
        <v>0</v>
      </c>
      <c r="AO588">
        <f>VLOOKUP($AC588,LS_Coint_BD!$B$3:$AQ$1079,AO$2)</f>
        <v>0</v>
      </c>
      <c r="AP588">
        <f>VLOOKUP($AC588,LS_Coint_BD!$B$3:$AQ$1079,AP$2)</f>
        <v>0</v>
      </c>
      <c r="AQ588">
        <f>VLOOKUP($AC588,LS_Coint_BD!$B$3:$AQ$1079,AQ$2)</f>
        <v>1.3605265937834401</v>
      </c>
      <c r="AR588">
        <f>VLOOKUP($AC588,LS_Coint_BD!$B$3:$AQ$1079,AR$2)</f>
        <v>1.3777585429006201</v>
      </c>
      <c r="AS588">
        <f>VLOOKUP($AC588,LS_Coint_BD!$B$3:$AQ$1079,AS$2)</f>
        <v>1.5190248970548801</v>
      </c>
      <c r="AT588">
        <f>VLOOKUP($AC588,LS_Coint_BD!$B$3:$AQ$1079,AT$2)</f>
        <v>1.5874880583838</v>
      </c>
      <c r="AU588">
        <f>VLOOKUP($AC588,LS_Coint_BD!$B$3:$AQ$1079,AU$2)</f>
        <v>3.6823101556328899</v>
      </c>
      <c r="AV588">
        <f>VLOOKUP($AC588,LS_Coint_BD!$B$3:$AQ$1079,AV$2)</f>
        <v>0</v>
      </c>
      <c r="AW588">
        <f>VLOOKUP($AC588,LS_Coint_BD!$B$3:$AQ$1079,AW$2)</f>
        <v>0</v>
      </c>
      <c r="AX588">
        <f>VLOOKUP($AC588,LS_Coint_BD!$B$3:$AQ$1079,AX$2)</f>
        <v>0</v>
      </c>
      <c r="AY588">
        <f>VLOOKUP($AC588,LS_Coint_BD!$B$3:$AQ$1079,AY$2)</f>
        <v>-1.90958360235527E-15</v>
      </c>
      <c r="AZ588">
        <f>VLOOKUP($AC588,LS_Coint_BD!$B$3:$AQ$1079,AZ$2)</f>
        <v>2.7040098555314899E-15</v>
      </c>
      <c r="BA588">
        <f>VLOOKUP($AC588,LS_Coint_BD!$B$3:$AQ$1079,BA$2)</f>
        <v>-1.24344978758018E-15</v>
      </c>
      <c r="BB588">
        <f>VLOOKUP($AC588,LS_Coint_BD!$B$3:$AQ$1079,BB$2)</f>
        <v>1.13040889780016E-15</v>
      </c>
      <c r="BC588">
        <f>VLOOKUP($AC588,LS_Coint_BD!$B$3:$AQ$1079,BC$2)</f>
        <v>1.5347723092418199E-15</v>
      </c>
      <c r="BD588">
        <f t="shared" si="426"/>
        <v>0</v>
      </c>
      <c r="BE588">
        <f t="shared" si="427"/>
        <v>0</v>
      </c>
      <c r="BF588">
        <f t="shared" si="428"/>
        <v>0</v>
      </c>
      <c r="BG588">
        <f t="shared" si="429"/>
        <v>-2.721053187566882</v>
      </c>
      <c r="BH588">
        <f t="shared" si="430"/>
        <v>2.7555170858012428</v>
      </c>
      <c r="BI588">
        <f t="shared" si="431"/>
        <v>3.0380497941097588</v>
      </c>
      <c r="BJ588">
        <f t="shared" si="432"/>
        <v>3.1749761167676014</v>
      </c>
      <c r="BK588">
        <f t="shared" si="433"/>
        <v>-7.364620311265778</v>
      </c>
      <c r="BL588">
        <f t="shared" si="434"/>
        <v>0</v>
      </c>
      <c r="BN588" s="30" t="b">
        <f t="shared" si="459"/>
        <v>0</v>
      </c>
      <c r="BO588" s="30" t="b">
        <f t="shared" si="460"/>
        <v>0</v>
      </c>
      <c r="BP588" s="30" t="b">
        <f t="shared" si="461"/>
        <v>0</v>
      </c>
      <c r="BQ588" s="30" t="b">
        <f t="shared" si="462"/>
        <v>0</v>
      </c>
      <c r="BR588" s="30" t="b">
        <f t="shared" si="463"/>
        <v>0</v>
      </c>
      <c r="BS588" s="30" t="b">
        <f t="shared" si="464"/>
        <v>0</v>
      </c>
      <c r="BT588" s="30" t="b">
        <f t="shared" si="465"/>
        <v>0</v>
      </c>
      <c r="BU588" s="30" t="b">
        <f t="shared" si="466"/>
        <v>0</v>
      </c>
    </row>
    <row r="589" spans="1:73" x14ac:dyDescent="0.3">
      <c r="A589" s="64"/>
      <c r="B589" s="17" t="str">
        <f>VLOOKUP($AC589,LS_Coint_BD!$B$3:$D$1079,2)</f>
        <v>LAME4</v>
      </c>
      <c r="C589" s="87" t="str">
        <f>VLOOKUP($AC589,LS_Coint_BD!$B$3:$D$1079,3)</f>
        <v>RADL3</v>
      </c>
      <c r="D589" s="68">
        <f t="shared" si="435"/>
        <v>0.11703260531549375</v>
      </c>
      <c r="E589" s="65">
        <f t="shared" si="436"/>
        <v>2.7121122854649506</v>
      </c>
      <c r="F589" s="69">
        <f t="shared" si="437"/>
        <v>1.8080748569766338</v>
      </c>
      <c r="G589" s="68">
        <f t="shared" si="438"/>
        <v>0.12556345815960412</v>
      </c>
      <c r="H589" s="65">
        <f t="shared" si="439"/>
        <v>2.6616361570902294</v>
      </c>
      <c r="I589" s="69">
        <f t="shared" si="440"/>
        <v>1.7744241047268194</v>
      </c>
      <c r="J589" s="68">
        <f t="shared" si="441"/>
        <v>0.19206620779696593</v>
      </c>
      <c r="K589" s="65">
        <f t="shared" si="442"/>
        <v>2.9645182135102948</v>
      </c>
      <c r="L589" s="69">
        <f t="shared" si="443"/>
        <v>1.9763454756735299</v>
      </c>
      <c r="M589" s="68">
        <f t="shared" si="444"/>
        <v>0.22348523331494619</v>
      </c>
      <c r="N589" s="65">
        <f t="shared" si="445"/>
        <v>2.9701309269778244</v>
      </c>
      <c r="O589" s="69">
        <f t="shared" si="446"/>
        <v>1.9800872846518831</v>
      </c>
      <c r="P589" s="68">
        <f t="shared" si="447"/>
        <v>0.54584831472958584</v>
      </c>
      <c r="Q589" s="65">
        <f t="shared" si="448"/>
        <v>3.7278537380021053</v>
      </c>
      <c r="R589" s="69">
        <f t="shared" si="449"/>
        <v>2.4852358253347369</v>
      </c>
      <c r="S589" s="68">
        <f t="shared" si="450"/>
        <v>0</v>
      </c>
      <c r="T589" s="65">
        <f t="shared" si="451"/>
        <v>0</v>
      </c>
      <c r="U589" s="69">
        <f t="shared" si="452"/>
        <v>0</v>
      </c>
      <c r="V589" s="68">
        <f t="shared" si="453"/>
        <v>0</v>
      </c>
      <c r="W589" s="65">
        <f t="shared" si="454"/>
        <v>0</v>
      </c>
      <c r="X589" s="69">
        <f t="shared" si="455"/>
        <v>0</v>
      </c>
      <c r="Y589" s="68">
        <f t="shared" si="456"/>
        <v>0</v>
      </c>
      <c r="Z589" s="65">
        <f t="shared" si="457"/>
        <v>0</v>
      </c>
      <c r="AA589" s="69">
        <f t="shared" si="458"/>
        <v>0</v>
      </c>
      <c r="AB589" s="98">
        <f>SUMIF(BN589:BU589,"VERDADEIRO",BN$3:$BU588)</f>
        <v>0</v>
      </c>
      <c r="AC589" s="97">
        <f t="shared" si="467"/>
        <v>586</v>
      </c>
      <c r="AD589">
        <f>RTD("tryd.rtdserver",,"COT",B589,"ULT")</f>
        <v>24.8</v>
      </c>
      <c r="AE589">
        <f>RTD("tryd.rtdserver",,"COT",C589,"ULT")</f>
        <v>25.25</v>
      </c>
      <c r="AF589">
        <f>VLOOKUP($AC589,LS_Coint_BD!$B$3:$AQ$1079,AF$2)*$AD589+VLOOKUP($AC589,LS_Coint_BD!$B$3:$AQ$1079,AF$2+1)</f>
        <v>25.132967394684506</v>
      </c>
      <c r="AG589">
        <f>VLOOKUP($AC589,LS_Coint_BD!$B$3:$AQ$1079,AG$2)*$AD589+VLOOKUP($AC589,LS_Coint_BD!$B$3:$AQ$1079,AG$2+1)</f>
        <v>25.124436541840396</v>
      </c>
      <c r="AH589">
        <f>VLOOKUP($AC589,LS_Coint_BD!$B$3:$AQ$1079,AH$2)*$AD589+VLOOKUP($AC589,LS_Coint_BD!$B$3:$AQ$1079,AH$2+1)</f>
        <v>25.057933792203034</v>
      </c>
      <c r="AI589">
        <f>VLOOKUP($AC589,LS_Coint_BD!$B$3:$AQ$1079,AI$2)*$AD589+VLOOKUP($AC589,LS_Coint_BD!$B$3:$AQ$1079,AI$2+1)</f>
        <v>25.026514766685054</v>
      </c>
      <c r="AJ589">
        <f>VLOOKUP($AC589,LS_Coint_BD!$B$3:$AQ$1079,AJ$2)*$AD589+VLOOKUP($AC589,LS_Coint_BD!$B$3:$AQ$1079,AJ$2+1)</f>
        <v>24.704151685270414</v>
      </c>
      <c r="AK589">
        <f>VLOOKUP($AC589,LS_Coint_BD!$B$3:$AQ$1079,AK$2)*$AD589+VLOOKUP($AC589,LS_Coint_BD!$B$3:$AQ$1079,AK$2+1)</f>
        <v>0</v>
      </c>
      <c r="AL589">
        <f>VLOOKUP($AC589,LS_Coint_BD!$B$3:$AQ$1079,AL$2)*$AD589+VLOOKUP($AC589,LS_Coint_BD!$B$3:$AQ$1079,AL$2+1)</f>
        <v>0</v>
      </c>
      <c r="AM589">
        <f>VLOOKUP($AC589,LS_Coint_BD!$B$3:$AQ$1079,AM$2)*$AD589+VLOOKUP($AC589,LS_Coint_BD!$B$3:$AQ$1079,AM$2+1)</f>
        <v>0</v>
      </c>
      <c r="AN589">
        <f>VLOOKUP($AC589,LS_Coint_BD!$B$3:$AQ$1079,AN$2)</f>
        <v>0.90403742848831703</v>
      </c>
      <c r="AO589">
        <f>VLOOKUP($AC589,LS_Coint_BD!$B$3:$AQ$1079,AO$2)</f>
        <v>0.88721205236340905</v>
      </c>
      <c r="AP589">
        <f>VLOOKUP($AC589,LS_Coint_BD!$B$3:$AQ$1079,AP$2)</f>
        <v>0.98817273783676396</v>
      </c>
      <c r="AQ589">
        <f>VLOOKUP($AC589,LS_Coint_BD!$B$3:$AQ$1079,AQ$2)</f>
        <v>0.990043642325942</v>
      </c>
      <c r="AR589">
        <f>VLOOKUP($AC589,LS_Coint_BD!$B$3:$AQ$1079,AR$2)</f>
        <v>1.24261791266737</v>
      </c>
      <c r="AS589">
        <f>VLOOKUP($AC589,LS_Coint_BD!$B$3:$AQ$1079,AS$2)</f>
        <v>0</v>
      </c>
      <c r="AT589">
        <f>VLOOKUP($AC589,LS_Coint_BD!$B$3:$AQ$1079,AT$2)</f>
        <v>0</v>
      </c>
      <c r="AU589">
        <f>VLOOKUP($AC589,LS_Coint_BD!$B$3:$AQ$1079,AU$2)</f>
        <v>0</v>
      </c>
      <c r="AV589">
        <f>VLOOKUP($AC589,LS_Coint_BD!$B$3:$AQ$1079,AV$2)</f>
        <v>-2.4868995751603499E-16</v>
      </c>
      <c r="AW589">
        <f>VLOOKUP($AC589,LS_Coint_BD!$B$3:$AQ$1079,AW$2)</f>
        <v>1.3914795241968601E-15</v>
      </c>
      <c r="AX589">
        <f>VLOOKUP($AC589,LS_Coint_BD!$B$3:$AQ$1079,AX$2)</f>
        <v>2.03012210217171E-15</v>
      </c>
      <c r="AY589">
        <f>VLOOKUP($AC589,LS_Coint_BD!$B$3:$AQ$1079,AY$2)</f>
        <v>-9.7699626167013803E-16</v>
      </c>
      <c r="AZ589">
        <f>VLOOKUP($AC589,LS_Coint_BD!$B$3:$AQ$1079,AZ$2)</f>
        <v>-3.0790185216271001E-15</v>
      </c>
      <c r="BA589">
        <f>VLOOKUP($AC589,LS_Coint_BD!$B$3:$AQ$1079,BA$2)</f>
        <v>0</v>
      </c>
      <c r="BB589">
        <f>VLOOKUP($AC589,LS_Coint_BD!$B$3:$AQ$1079,BB$2)</f>
        <v>0</v>
      </c>
      <c r="BC589">
        <f>VLOOKUP($AC589,LS_Coint_BD!$B$3:$AQ$1079,BC$2)</f>
        <v>0</v>
      </c>
      <c r="BD589">
        <f t="shared" si="426"/>
        <v>1.8080748569766338</v>
      </c>
      <c r="BE589">
        <f t="shared" si="427"/>
        <v>1.7744241047268194</v>
      </c>
      <c r="BF589">
        <f t="shared" si="428"/>
        <v>1.9763454756735299</v>
      </c>
      <c r="BG589">
        <f t="shared" si="429"/>
        <v>1.9800872846518831</v>
      </c>
      <c r="BH589">
        <f t="shared" si="430"/>
        <v>2.4852358253347369</v>
      </c>
      <c r="BI589">
        <f t="shared" si="431"/>
        <v>0</v>
      </c>
      <c r="BJ589">
        <f t="shared" si="432"/>
        <v>0</v>
      </c>
      <c r="BK589">
        <f t="shared" si="433"/>
        <v>0</v>
      </c>
      <c r="BL589">
        <f t="shared" si="434"/>
        <v>1.8080748569766334</v>
      </c>
      <c r="BN589" s="19" t="b">
        <f t="shared" si="459"/>
        <v>0</v>
      </c>
      <c r="BO589" s="19" t="b">
        <f t="shared" si="460"/>
        <v>0</v>
      </c>
      <c r="BP589" s="19" t="b">
        <f t="shared" si="461"/>
        <v>0</v>
      </c>
      <c r="BQ589" s="19" t="b">
        <f t="shared" si="462"/>
        <v>0</v>
      </c>
      <c r="BR589" s="19" t="b">
        <f t="shared" si="463"/>
        <v>0</v>
      </c>
      <c r="BS589" s="19" t="b">
        <f t="shared" si="464"/>
        <v>0</v>
      </c>
      <c r="BT589" s="19" t="b">
        <f t="shared" si="465"/>
        <v>0</v>
      </c>
      <c r="BU589" s="19" t="b">
        <f t="shared" si="466"/>
        <v>0</v>
      </c>
    </row>
    <row r="590" spans="1:73" x14ac:dyDescent="0.3">
      <c r="A590" s="64"/>
      <c r="B590" s="17" t="str">
        <f>VLOOKUP($AC590,LS_Coint_BD!$B$3:$D$1079,2)</f>
        <v>LAME4</v>
      </c>
      <c r="C590" s="87" t="str">
        <f>VLOOKUP($AC590,LS_Coint_BD!$B$3:$D$1079,3)</f>
        <v>RENT3</v>
      </c>
      <c r="D590" s="70">
        <f t="shared" si="435"/>
        <v>3.6097253133639242</v>
      </c>
      <c r="E590" s="66">
        <f t="shared" si="436"/>
        <v>8.776916152551415</v>
      </c>
      <c r="F590" s="71">
        <f t="shared" si="437"/>
        <v>5.8512774350342767</v>
      </c>
      <c r="G590" s="70">
        <f t="shared" si="438"/>
        <v>3.7056018027021338</v>
      </c>
      <c r="H590" s="66">
        <f t="shared" si="439"/>
        <v>8.5707176944732755</v>
      </c>
      <c r="I590" s="71">
        <f t="shared" si="440"/>
        <v>5.7138117963155173</v>
      </c>
      <c r="J590" s="70">
        <f t="shared" si="441"/>
        <v>3.7421027697298541</v>
      </c>
      <c r="K590" s="66">
        <f t="shared" si="442"/>
        <v>8.5063475787287182</v>
      </c>
      <c r="L590" s="71">
        <f t="shared" si="443"/>
        <v>5.6708983858191457</v>
      </c>
      <c r="M590" s="70">
        <f t="shared" si="444"/>
        <v>4.046144252773459</v>
      </c>
      <c r="N590" s="66">
        <f t="shared" si="445"/>
        <v>12.272072679627012</v>
      </c>
      <c r="O590" s="71">
        <f t="shared" si="446"/>
        <v>8.1813817864180081</v>
      </c>
      <c r="P590" s="70">
        <f t="shared" si="447"/>
        <v>6.6288939687291091</v>
      </c>
      <c r="Q590" s="66">
        <f t="shared" si="448"/>
        <v>22.692466929168241</v>
      </c>
      <c r="R590" s="71">
        <f t="shared" si="449"/>
        <v>15.128311286112162</v>
      </c>
      <c r="S590" s="70">
        <f t="shared" si="450"/>
        <v>0</v>
      </c>
      <c r="T590" s="66">
        <f t="shared" si="451"/>
        <v>0</v>
      </c>
      <c r="U590" s="71">
        <f t="shared" si="452"/>
        <v>0</v>
      </c>
      <c r="V590" s="70">
        <f t="shared" si="453"/>
        <v>0</v>
      </c>
      <c r="W590" s="66">
        <f t="shared" si="454"/>
        <v>0</v>
      </c>
      <c r="X590" s="71">
        <f t="shared" si="455"/>
        <v>0</v>
      </c>
      <c r="Y590" s="70">
        <f t="shared" si="456"/>
        <v>0</v>
      </c>
      <c r="Z590" s="66">
        <f t="shared" si="457"/>
        <v>0</v>
      </c>
      <c r="AA590" s="71">
        <f t="shared" si="458"/>
        <v>0</v>
      </c>
      <c r="AB590" s="98">
        <f>SUMIF(BN590:BU590,"VERDADEIRO",BN$3:$BU589)</f>
        <v>0</v>
      </c>
      <c r="AC590" s="97">
        <f t="shared" si="467"/>
        <v>587</v>
      </c>
      <c r="AD590">
        <f>RTD("tryd.rtdserver",,"COT",B590,"ULT")</f>
        <v>24.8</v>
      </c>
      <c r="AE590">
        <f>RTD("tryd.rtdserver",,"COT",C590,"ULT")</f>
        <v>68.87</v>
      </c>
      <c r="AF590">
        <f>VLOOKUP($AC590,LS_Coint_BD!$B$3:$AQ$1079,AF$2)*$AD590+VLOOKUP($AC590,LS_Coint_BD!$B$3:$AQ$1079,AF$2+1)</f>
        <v>65.26027468663608</v>
      </c>
      <c r="AG590">
        <f>VLOOKUP($AC590,LS_Coint_BD!$B$3:$AQ$1079,AG$2)*$AD590+VLOOKUP($AC590,LS_Coint_BD!$B$3:$AQ$1079,AG$2+1)</f>
        <v>65.164398197297871</v>
      </c>
      <c r="AH590">
        <f>VLOOKUP($AC590,LS_Coint_BD!$B$3:$AQ$1079,AH$2)*$AD590+VLOOKUP($AC590,LS_Coint_BD!$B$3:$AQ$1079,AH$2+1)</f>
        <v>65.12789723027015</v>
      </c>
      <c r="AI590">
        <f>VLOOKUP($AC590,LS_Coint_BD!$B$3:$AQ$1079,AI$2)*$AD590+VLOOKUP($AC590,LS_Coint_BD!$B$3:$AQ$1079,AI$2+1)</f>
        <v>64.823855747226546</v>
      </c>
      <c r="AJ590">
        <f>VLOOKUP($AC590,LS_Coint_BD!$B$3:$AQ$1079,AJ$2)*$AD590+VLOOKUP($AC590,LS_Coint_BD!$B$3:$AQ$1079,AJ$2+1)</f>
        <v>62.241106031270895</v>
      </c>
      <c r="AK590">
        <f>VLOOKUP($AC590,LS_Coint_BD!$B$3:$AQ$1079,AK$2)*$AD590+VLOOKUP($AC590,LS_Coint_BD!$B$3:$AQ$1079,AK$2+1)</f>
        <v>0</v>
      </c>
      <c r="AL590">
        <f>VLOOKUP($AC590,LS_Coint_BD!$B$3:$AQ$1079,AL$2)*$AD590+VLOOKUP($AC590,LS_Coint_BD!$B$3:$AQ$1079,AL$2+1)</f>
        <v>0</v>
      </c>
      <c r="AM590">
        <f>VLOOKUP($AC590,LS_Coint_BD!$B$3:$AQ$1079,AM$2)*$AD590+VLOOKUP($AC590,LS_Coint_BD!$B$3:$AQ$1079,AM$2+1)</f>
        <v>0</v>
      </c>
      <c r="AN590">
        <f>VLOOKUP($AC590,LS_Coint_BD!$B$3:$AQ$1079,AN$2)</f>
        <v>2.9256387175171401</v>
      </c>
      <c r="AO590">
        <f>VLOOKUP($AC590,LS_Coint_BD!$B$3:$AQ$1079,AO$2)</f>
        <v>2.85690589815776</v>
      </c>
      <c r="AP590">
        <f>VLOOKUP($AC590,LS_Coint_BD!$B$3:$AQ$1079,AP$2)</f>
        <v>2.8354491929095702</v>
      </c>
      <c r="AQ590">
        <f>VLOOKUP($AC590,LS_Coint_BD!$B$3:$AQ$1079,AQ$2)</f>
        <v>4.0906908932089996</v>
      </c>
      <c r="AR590">
        <f>VLOOKUP($AC590,LS_Coint_BD!$B$3:$AQ$1079,AR$2)</f>
        <v>7.5641556430560799</v>
      </c>
      <c r="AS590">
        <f>VLOOKUP($AC590,LS_Coint_BD!$B$3:$AQ$1079,AS$2)</f>
        <v>0</v>
      </c>
      <c r="AT590">
        <f>VLOOKUP($AC590,LS_Coint_BD!$B$3:$AQ$1079,AT$2)</f>
        <v>0</v>
      </c>
      <c r="AU590">
        <f>VLOOKUP($AC590,LS_Coint_BD!$B$3:$AQ$1079,AU$2)</f>
        <v>0</v>
      </c>
      <c r="AV590">
        <f>VLOOKUP($AC590,LS_Coint_BD!$B$3:$AQ$1079,AV$2)</f>
        <v>-3.5527136788005001E-15</v>
      </c>
      <c r="AW590">
        <f>VLOOKUP($AC590,LS_Coint_BD!$B$3:$AQ$1079,AW$2)</f>
        <v>-2.7237471537470501E-15</v>
      </c>
      <c r="AX590">
        <f>VLOOKUP($AC590,LS_Coint_BD!$B$3:$AQ$1079,AX$2)</f>
        <v>4.9737991503207002E-15</v>
      </c>
      <c r="AY590">
        <f>VLOOKUP($AC590,LS_Coint_BD!$B$3:$AQ$1079,AY$2)</f>
        <v>9.4146912488213303E-15</v>
      </c>
      <c r="AZ590">
        <f>VLOOKUP($AC590,LS_Coint_BD!$B$3:$AQ$1079,AZ$2)</f>
        <v>2.21057740014253E-15</v>
      </c>
      <c r="BA590">
        <f>VLOOKUP($AC590,LS_Coint_BD!$B$3:$AQ$1079,BA$2)</f>
        <v>0</v>
      </c>
      <c r="BB590">
        <f>VLOOKUP($AC590,LS_Coint_BD!$B$3:$AQ$1079,BB$2)</f>
        <v>0</v>
      </c>
      <c r="BC590">
        <f>VLOOKUP($AC590,LS_Coint_BD!$B$3:$AQ$1079,BC$2)</f>
        <v>0</v>
      </c>
      <c r="BD590">
        <f t="shared" ref="BD590:BD595" si="468">IF(D590&lt;0,AV590-2*AN590,AV590+2*AN590)</f>
        <v>5.8512774350342767</v>
      </c>
      <c r="BE590">
        <f t="shared" ref="BE590:BE595" si="469">IF(G590&lt;0,AW590-2*AO590,AW590+2*AO590)</f>
        <v>5.7138117963155173</v>
      </c>
      <c r="BF590">
        <f t="shared" ref="BF590:BF595" si="470">IF(J590&lt;0,AX590-2*AP590,AX590+2*AP590)</f>
        <v>5.6708983858191457</v>
      </c>
      <c r="BG590">
        <f t="shared" ref="BG590:BG595" si="471">IF(M590&lt;0,AY590-2*AQ590,AY590+2*AQ590)</f>
        <v>8.1813817864180081</v>
      </c>
      <c r="BH590">
        <f t="shared" ref="BH590:BH595" si="472">IF(P590&lt;0,AZ590-2*AR590,AZ590+2*AR590)</f>
        <v>15.128311286112162</v>
      </c>
      <c r="BI590">
        <f t="shared" ref="BI590:BI595" si="473">IF(S590&lt;0,BA590-2*AS590,BA590+2*AS590)</f>
        <v>0</v>
      </c>
      <c r="BJ590">
        <f t="shared" ref="BJ590:BJ595" si="474">IF(V590&lt;0,BB590-2*AT590,BB590+2*AT590)</f>
        <v>0</v>
      </c>
      <c r="BK590">
        <f t="shared" ref="BK590:BK595" si="475">IF(Y590&lt;0,BC590-2*AU590,BC590+2*AU590)</f>
        <v>0</v>
      </c>
      <c r="BL590">
        <f t="shared" ref="BL590:BL595" si="476">IF(AA590&lt;0,BD590-2*AV590,BD590+2*AV590)</f>
        <v>5.8512774350342696</v>
      </c>
      <c r="BN590" s="30" t="b">
        <f t="shared" si="459"/>
        <v>0</v>
      </c>
      <c r="BO590" s="30" t="b">
        <f t="shared" si="460"/>
        <v>0</v>
      </c>
      <c r="BP590" s="30" t="b">
        <f t="shared" si="461"/>
        <v>0</v>
      </c>
      <c r="BQ590" s="30" t="b">
        <f t="shared" si="462"/>
        <v>0</v>
      </c>
      <c r="BR590" s="30" t="b">
        <f t="shared" si="463"/>
        <v>0</v>
      </c>
      <c r="BS590" s="30" t="b">
        <f t="shared" si="464"/>
        <v>0</v>
      </c>
      <c r="BT590" s="30" t="b">
        <f t="shared" si="465"/>
        <v>0</v>
      </c>
      <c r="BU590" s="30" t="b">
        <f t="shared" si="466"/>
        <v>0</v>
      </c>
    </row>
    <row r="591" spans="1:73" x14ac:dyDescent="0.3">
      <c r="A591" s="64"/>
      <c r="B591" s="17" t="str">
        <f>VLOOKUP($AC591,LS_Coint_BD!$B$3:$D$1079,2)</f>
        <v>LCAM3</v>
      </c>
      <c r="C591" s="87" t="str">
        <f>VLOOKUP($AC591,LS_Coint_BD!$B$3:$D$1079,3)</f>
        <v>BEEF3</v>
      </c>
      <c r="D591" s="68">
        <f t="shared" si="435"/>
        <v>-0.49571008826334051</v>
      </c>
      <c r="E591" s="65">
        <f>F591/2*3</f>
        <v>-1.5854365381471989</v>
      </c>
      <c r="F591" s="69">
        <f t="shared" si="437"/>
        <v>-1.0569576920981325</v>
      </c>
      <c r="G591" s="68">
        <f t="shared" si="438"/>
        <v>-0.48966419311818399</v>
      </c>
      <c r="H591" s="65">
        <f>I591/2*3</f>
        <v>-1.4761485145262327</v>
      </c>
      <c r="I591" s="69">
        <f t="shared" si="440"/>
        <v>-0.9840990096841552</v>
      </c>
      <c r="J591" s="68">
        <f t="shared" si="441"/>
        <v>-0.49883031410641898</v>
      </c>
      <c r="K591" s="65">
        <f>L591/2*3</f>
        <v>-1.4779292308254681</v>
      </c>
      <c r="L591" s="69">
        <f t="shared" si="443"/>
        <v>-0.98528615388364549</v>
      </c>
      <c r="M591" s="68">
        <f t="shared" si="444"/>
        <v>-0.59427164660798049</v>
      </c>
      <c r="N591" s="65">
        <f>O591/2*3</f>
        <v>-1.7311091564174761</v>
      </c>
      <c r="O591" s="69">
        <f t="shared" si="446"/>
        <v>-1.1540727709449841</v>
      </c>
      <c r="P591" s="68">
        <f t="shared" si="447"/>
        <v>-0.74702573947145545</v>
      </c>
      <c r="Q591" s="65">
        <f>R591/2*3</f>
        <v>-2.1045648970078781</v>
      </c>
      <c r="R591" s="69">
        <f t="shared" si="449"/>
        <v>-1.4030432646719186</v>
      </c>
      <c r="S591" s="68">
        <f t="shared" si="450"/>
        <v>-0.95738635920065818</v>
      </c>
      <c r="T591" s="65">
        <f>U591/2*3</f>
        <v>-3.1796008591080596</v>
      </c>
      <c r="U591" s="69">
        <f t="shared" si="452"/>
        <v>-2.1197339060720397</v>
      </c>
      <c r="V591" s="68">
        <f t="shared" si="453"/>
        <v>0</v>
      </c>
      <c r="W591" s="65">
        <f>X591/2*3</f>
        <v>0</v>
      </c>
      <c r="X591" s="69">
        <f t="shared" si="455"/>
        <v>0</v>
      </c>
      <c r="Y591" s="68">
        <f t="shared" si="456"/>
        <v>0</v>
      </c>
      <c r="Z591" s="65">
        <f>AA591/2*3</f>
        <v>0</v>
      </c>
      <c r="AA591" s="69">
        <f t="shared" si="458"/>
        <v>0</v>
      </c>
      <c r="AB591" s="98">
        <f>SUMIF(BN591:BU591,"VERDADEIRO",BN$3:$BU590)</f>
        <v>0</v>
      </c>
      <c r="AC591" s="97">
        <f t="shared" si="467"/>
        <v>588</v>
      </c>
      <c r="AD591">
        <f>RTD("tryd.rtdserver",,"COT",B591,"ULT")</f>
        <v>27.62</v>
      </c>
      <c r="AE591">
        <f>RTD("tryd.rtdserver",,"COT",C591,"ULT")</f>
        <v>9.35</v>
      </c>
      <c r="AF591">
        <f>VLOOKUP($AC591,LS_Coint_BD!$B$3:$AQ$1079,AF$2)*$AD591+VLOOKUP($AC591,LS_Coint_BD!$B$3:$AQ$1079,AF$2+1)</f>
        <v>9.8457100882633402</v>
      </c>
      <c r="AG591">
        <f>VLOOKUP($AC591,LS_Coint_BD!$B$3:$AQ$1079,AG$2)*$AD591+VLOOKUP($AC591,LS_Coint_BD!$B$3:$AQ$1079,AG$2+1)</f>
        <v>9.8396641931181836</v>
      </c>
      <c r="AH591">
        <f>VLOOKUP($AC591,LS_Coint_BD!$B$3:$AQ$1079,AH$2)*$AD591+VLOOKUP($AC591,LS_Coint_BD!$B$3:$AQ$1079,AH$2+1)</f>
        <v>9.8488303141064186</v>
      </c>
      <c r="AI591">
        <f>VLOOKUP($AC591,LS_Coint_BD!$B$3:$AQ$1079,AI$2)*$AD591+VLOOKUP($AC591,LS_Coint_BD!$B$3:$AQ$1079,AI$2+1)</f>
        <v>9.9442716466079801</v>
      </c>
      <c r="AJ591">
        <f>VLOOKUP($AC591,LS_Coint_BD!$B$3:$AQ$1079,AJ$2)*$AD591+VLOOKUP($AC591,LS_Coint_BD!$B$3:$AQ$1079,AJ$2+1)</f>
        <v>10.097025739471455</v>
      </c>
      <c r="AK591">
        <f>VLOOKUP($AC591,LS_Coint_BD!$B$3:$AQ$1079,AK$2)*$AD591+VLOOKUP($AC591,LS_Coint_BD!$B$3:$AQ$1079,AK$2+1)</f>
        <v>10.307386359200658</v>
      </c>
      <c r="AL591">
        <f>VLOOKUP($AC591,LS_Coint_BD!$B$3:$AQ$1079,AL$2)*$AD591+VLOOKUP($AC591,LS_Coint_BD!$B$3:$AQ$1079,AL$2+1)</f>
        <v>0</v>
      </c>
      <c r="AM591">
        <f>VLOOKUP($AC591,LS_Coint_BD!$B$3:$AQ$1079,AM$2)*$AD591+VLOOKUP($AC591,LS_Coint_BD!$B$3:$AQ$1079,AM$2+1)</f>
        <v>0</v>
      </c>
      <c r="AN591">
        <f>VLOOKUP($AC591,LS_Coint_BD!$B$3:$AQ$1079,AN$2)</f>
        <v>0.52847884604906803</v>
      </c>
      <c r="AO591">
        <f>VLOOKUP($AC591,LS_Coint_BD!$B$3:$AQ$1079,AO$2)</f>
        <v>0.49204950484207699</v>
      </c>
      <c r="AP591">
        <f>VLOOKUP($AC591,LS_Coint_BD!$B$3:$AQ$1079,AP$2)</f>
        <v>0.49264307694182402</v>
      </c>
      <c r="AQ591">
        <f>VLOOKUP($AC591,LS_Coint_BD!$B$3:$AQ$1079,AQ$2)</f>
        <v>0.57703638547249203</v>
      </c>
      <c r="AR591">
        <f>VLOOKUP($AC591,LS_Coint_BD!$B$3:$AQ$1079,AR$2)</f>
        <v>0.70152163233595999</v>
      </c>
      <c r="AS591">
        <f>VLOOKUP($AC591,LS_Coint_BD!$B$3:$AQ$1079,AS$2)</f>
        <v>1.0598669530360201</v>
      </c>
      <c r="AT591">
        <f>VLOOKUP($AC591,LS_Coint_BD!$B$3:$AQ$1079,AT$2)</f>
        <v>0</v>
      </c>
      <c r="AU591">
        <f>VLOOKUP($AC591,LS_Coint_BD!$B$3:$AQ$1079,AU$2)</f>
        <v>0</v>
      </c>
      <c r="AV591">
        <f>VLOOKUP($AC591,LS_Coint_BD!$B$3:$AQ$1079,AV$2)</f>
        <v>3.5527136788005001E-15</v>
      </c>
      <c r="AW591">
        <f>VLOOKUP($AC591,LS_Coint_BD!$B$3:$AQ$1079,AW$2)</f>
        <v>-1.1842378929335E-15</v>
      </c>
      <c r="AX591">
        <f>VLOOKUP($AC591,LS_Coint_BD!$B$3:$AQ$1079,AX$2)</f>
        <v>2.5503408908532199E-15</v>
      </c>
      <c r="AY591">
        <f>VLOOKUP($AC591,LS_Coint_BD!$B$3:$AQ$1079,AY$2)</f>
        <v>0</v>
      </c>
      <c r="AZ591">
        <f>VLOOKUP($AC591,LS_Coint_BD!$B$3:$AQ$1079,AZ$2)</f>
        <v>1.3914795241968601E-15</v>
      </c>
      <c r="BA591">
        <f>VLOOKUP($AC591,LS_Coint_BD!$B$3:$AQ$1079,BA$2)</f>
        <v>6.03961325396085E-16</v>
      </c>
      <c r="BB591">
        <f>VLOOKUP($AC591,LS_Coint_BD!$B$3:$AQ$1079,BB$2)</f>
        <v>0</v>
      </c>
      <c r="BC591">
        <f>VLOOKUP($AC591,LS_Coint_BD!$B$3:$AQ$1079,BC$2)</f>
        <v>0</v>
      </c>
      <c r="BD591">
        <f t="shared" si="468"/>
        <v>-1.0569576920981325</v>
      </c>
      <c r="BE591">
        <f t="shared" si="469"/>
        <v>-0.9840990096841552</v>
      </c>
      <c r="BF591">
        <f t="shared" si="470"/>
        <v>-0.98528615388364549</v>
      </c>
      <c r="BG591">
        <f t="shared" si="471"/>
        <v>-1.1540727709449841</v>
      </c>
      <c r="BH591">
        <f t="shared" si="472"/>
        <v>-1.4030432646719186</v>
      </c>
      <c r="BI591">
        <f t="shared" si="473"/>
        <v>-2.1197339060720397</v>
      </c>
      <c r="BJ591">
        <f t="shared" si="474"/>
        <v>0</v>
      </c>
      <c r="BK591">
        <f t="shared" si="475"/>
        <v>0</v>
      </c>
      <c r="BL591">
        <f t="shared" si="476"/>
        <v>-1.0569576920981254</v>
      </c>
      <c r="BN591" s="19" t="b">
        <f t="shared" si="459"/>
        <v>0</v>
      </c>
      <c r="BO591" s="19" t="b">
        <f t="shared" si="460"/>
        <v>0</v>
      </c>
      <c r="BP591" s="19" t="b">
        <f t="shared" si="461"/>
        <v>0</v>
      </c>
      <c r="BQ591" s="19" t="b">
        <f t="shared" si="462"/>
        <v>0</v>
      </c>
      <c r="BR591" s="19" t="b">
        <f t="shared" si="463"/>
        <v>0</v>
      </c>
      <c r="BS591" s="19" t="b">
        <f t="shared" si="464"/>
        <v>0</v>
      </c>
      <c r="BT591" s="19" t="b">
        <f t="shared" si="465"/>
        <v>0</v>
      </c>
      <c r="BU591" s="19" t="b">
        <f t="shared" si="466"/>
        <v>0</v>
      </c>
    </row>
    <row r="592" spans="1:73" x14ac:dyDescent="0.3">
      <c r="A592" s="64"/>
      <c r="B592" s="17" t="str">
        <f>VLOOKUP($AC592,LS_Coint_BD!$B$3:$D$1079,2)</f>
        <v>LCAM3</v>
      </c>
      <c r="C592" s="87" t="str">
        <f>VLOOKUP($AC592,LS_Coint_BD!$B$3:$D$1079,3)</f>
        <v>BRML3</v>
      </c>
      <c r="D592" s="70">
        <f t="shared" si="435"/>
        <v>0</v>
      </c>
      <c r="E592" s="66">
        <f>F592/2*3</f>
        <v>0</v>
      </c>
      <c r="F592" s="71">
        <f t="shared" si="437"/>
        <v>0</v>
      </c>
      <c r="G592" s="70">
        <f t="shared" si="438"/>
        <v>0</v>
      </c>
      <c r="H592" s="66">
        <f>I592/2*3</f>
        <v>0</v>
      </c>
      <c r="I592" s="71">
        <f t="shared" si="440"/>
        <v>0</v>
      </c>
      <c r="J592" s="70">
        <f t="shared" si="441"/>
        <v>0</v>
      </c>
      <c r="K592" s="66">
        <f>L592/2*3</f>
        <v>0</v>
      </c>
      <c r="L592" s="71">
        <f t="shared" si="443"/>
        <v>0</v>
      </c>
      <c r="M592" s="70">
        <f t="shared" si="444"/>
        <v>0.32708863550736034</v>
      </c>
      <c r="N592" s="66">
        <f>O592/2*3</f>
        <v>2.0115397559916106</v>
      </c>
      <c r="O592" s="71">
        <f t="shared" si="446"/>
        <v>1.3410265039944069</v>
      </c>
      <c r="P592" s="70">
        <f t="shared" si="447"/>
        <v>0.27723611852314356</v>
      </c>
      <c r="Q592" s="66">
        <f>R592/2*3</f>
        <v>2.1208718982536392</v>
      </c>
      <c r="R592" s="71">
        <f t="shared" si="449"/>
        <v>1.4139145988357595</v>
      </c>
      <c r="S592" s="70">
        <f t="shared" si="450"/>
        <v>0.14908938633718627</v>
      </c>
      <c r="T592" s="66">
        <f>U592/2*3</f>
        <v>2.3794987603721935</v>
      </c>
      <c r="U592" s="71">
        <f t="shared" si="452"/>
        <v>1.5863325069147955</v>
      </c>
      <c r="V592" s="70">
        <f t="shared" si="453"/>
        <v>8.3421161658728593E-2</v>
      </c>
      <c r="W592" s="66">
        <f>X592/2*3</f>
        <v>2.4523611705268076</v>
      </c>
      <c r="X592" s="71">
        <f t="shared" si="455"/>
        <v>1.6349074470178717</v>
      </c>
      <c r="Y592" s="70">
        <f t="shared" si="456"/>
        <v>-1.0616557787174852</v>
      </c>
      <c r="Z592" s="66">
        <f>AA592/2*3</f>
        <v>-7.4590260999412212</v>
      </c>
      <c r="AA592" s="71">
        <f t="shared" si="458"/>
        <v>-4.9726840666274805</v>
      </c>
      <c r="AB592" s="98">
        <f>SUMIF(BN592:BU592,"VERDADEIRO",BN$3:$BU591)</f>
        <v>0</v>
      </c>
      <c r="AC592" s="97">
        <f t="shared" si="467"/>
        <v>589</v>
      </c>
      <c r="AD592">
        <f>RTD("tryd.rtdserver",,"COT",B592,"ULT")</f>
        <v>27.62</v>
      </c>
      <c r="AE592">
        <f>RTD("tryd.rtdserver",,"COT",C592,"ULT")</f>
        <v>9.83</v>
      </c>
      <c r="AF592">
        <f>VLOOKUP($AC592,LS_Coint_BD!$B$3:$AQ$1079,AF$2)*$AD592+VLOOKUP($AC592,LS_Coint_BD!$B$3:$AQ$1079,AF$2+1)</f>
        <v>0</v>
      </c>
      <c r="AG592">
        <f>VLOOKUP($AC592,LS_Coint_BD!$B$3:$AQ$1079,AG$2)*$AD592+VLOOKUP($AC592,LS_Coint_BD!$B$3:$AQ$1079,AG$2+1)</f>
        <v>0</v>
      </c>
      <c r="AH592">
        <f>VLOOKUP($AC592,LS_Coint_BD!$B$3:$AQ$1079,AH$2)*$AD592+VLOOKUP($AC592,LS_Coint_BD!$B$3:$AQ$1079,AH$2+1)</f>
        <v>0</v>
      </c>
      <c r="AI592">
        <f>VLOOKUP($AC592,LS_Coint_BD!$B$3:$AQ$1079,AI$2)*$AD592+VLOOKUP($AC592,LS_Coint_BD!$B$3:$AQ$1079,AI$2+1)</f>
        <v>9.5029113644926397</v>
      </c>
      <c r="AJ592">
        <f>VLOOKUP($AC592,LS_Coint_BD!$B$3:$AQ$1079,AJ$2)*$AD592+VLOOKUP($AC592,LS_Coint_BD!$B$3:$AQ$1079,AJ$2+1)</f>
        <v>9.5527638814768565</v>
      </c>
      <c r="AK592">
        <f>VLOOKUP($AC592,LS_Coint_BD!$B$3:$AQ$1079,AK$2)*$AD592+VLOOKUP($AC592,LS_Coint_BD!$B$3:$AQ$1079,AK$2+1)</f>
        <v>9.6809106136628138</v>
      </c>
      <c r="AL592">
        <f>VLOOKUP($AC592,LS_Coint_BD!$B$3:$AQ$1079,AL$2)*$AD592+VLOOKUP($AC592,LS_Coint_BD!$B$3:$AQ$1079,AL$2+1)</f>
        <v>9.7465788383412715</v>
      </c>
      <c r="AM592">
        <f>VLOOKUP($AC592,LS_Coint_BD!$B$3:$AQ$1079,AM$2)*$AD592+VLOOKUP($AC592,LS_Coint_BD!$B$3:$AQ$1079,AM$2+1)</f>
        <v>10.891655778717485</v>
      </c>
      <c r="AN592">
        <f>VLOOKUP($AC592,LS_Coint_BD!$B$3:$AQ$1079,AN$2)</f>
        <v>0</v>
      </c>
      <c r="AO592">
        <f>VLOOKUP($AC592,LS_Coint_BD!$B$3:$AQ$1079,AO$2)</f>
        <v>0</v>
      </c>
      <c r="AP592">
        <f>VLOOKUP($AC592,LS_Coint_BD!$B$3:$AQ$1079,AP$2)</f>
        <v>0</v>
      </c>
      <c r="AQ592">
        <f>VLOOKUP($AC592,LS_Coint_BD!$B$3:$AQ$1079,AQ$2)</f>
        <v>0.67051325199720302</v>
      </c>
      <c r="AR592">
        <f>VLOOKUP($AC592,LS_Coint_BD!$B$3:$AQ$1079,AR$2)</f>
        <v>0.70695729941787999</v>
      </c>
      <c r="AS592">
        <f>VLOOKUP($AC592,LS_Coint_BD!$B$3:$AQ$1079,AS$2)</f>
        <v>0.793166253457398</v>
      </c>
      <c r="AT592">
        <f>VLOOKUP($AC592,LS_Coint_BD!$B$3:$AQ$1079,AT$2)</f>
        <v>0.81745372350893597</v>
      </c>
      <c r="AU592">
        <f>VLOOKUP($AC592,LS_Coint_BD!$B$3:$AQ$1079,AU$2)</f>
        <v>2.4863420333137398</v>
      </c>
      <c r="AV592">
        <f>VLOOKUP($AC592,LS_Coint_BD!$B$3:$AQ$1079,AV$2)</f>
        <v>0</v>
      </c>
      <c r="AW592">
        <f>VLOOKUP($AC592,LS_Coint_BD!$B$3:$AQ$1079,AW$2)</f>
        <v>0</v>
      </c>
      <c r="AX592">
        <f>VLOOKUP($AC592,LS_Coint_BD!$B$3:$AQ$1079,AX$2)</f>
        <v>0</v>
      </c>
      <c r="AY592">
        <f>VLOOKUP($AC592,LS_Coint_BD!$B$3:$AQ$1079,AY$2)</f>
        <v>8.77076189453874E-16</v>
      </c>
      <c r="AZ592">
        <f>VLOOKUP($AC592,LS_Coint_BD!$B$3:$AQ$1079,AZ$2)</f>
        <v>-3.3553406966449199E-16</v>
      </c>
      <c r="BA592">
        <f>VLOOKUP($AC592,LS_Coint_BD!$B$3:$AQ$1079,BA$2)</f>
        <v>-3.5527136788005001E-16</v>
      </c>
      <c r="BB592">
        <f>VLOOKUP($AC592,LS_Coint_BD!$B$3:$AQ$1079,BB$2)</f>
        <v>-1.9378438248002699E-16</v>
      </c>
      <c r="BC592">
        <f>VLOOKUP($AC592,LS_Coint_BD!$B$3:$AQ$1079,BC$2)</f>
        <v>-4.5474735088646403E-16</v>
      </c>
      <c r="BD592">
        <f t="shared" si="468"/>
        <v>0</v>
      </c>
      <c r="BE592">
        <f t="shared" si="469"/>
        <v>0</v>
      </c>
      <c r="BF592">
        <f t="shared" si="470"/>
        <v>0</v>
      </c>
      <c r="BG592">
        <f t="shared" si="471"/>
        <v>1.3410265039944069</v>
      </c>
      <c r="BH592">
        <f t="shared" si="472"/>
        <v>1.4139145988357595</v>
      </c>
      <c r="BI592">
        <f t="shared" si="473"/>
        <v>1.5863325069147955</v>
      </c>
      <c r="BJ592">
        <f t="shared" si="474"/>
        <v>1.6349074470178717</v>
      </c>
      <c r="BK592">
        <f t="shared" si="475"/>
        <v>-4.9726840666274805</v>
      </c>
      <c r="BL592">
        <f t="shared" si="476"/>
        <v>0</v>
      </c>
      <c r="BN592" s="30" t="b">
        <f t="shared" si="459"/>
        <v>0</v>
      </c>
      <c r="BO592" s="30" t="b">
        <f t="shared" si="460"/>
        <v>0</v>
      </c>
      <c r="BP592" s="30" t="b">
        <f t="shared" si="461"/>
        <v>0</v>
      </c>
      <c r="BQ592" s="30" t="b">
        <f t="shared" si="462"/>
        <v>0</v>
      </c>
      <c r="BR592" s="30" t="b">
        <f t="shared" si="463"/>
        <v>0</v>
      </c>
      <c r="BS592" s="30" t="b">
        <f t="shared" si="464"/>
        <v>0</v>
      </c>
      <c r="BT592" s="30" t="b">
        <f t="shared" si="465"/>
        <v>0</v>
      </c>
      <c r="BU592" s="30" t="b">
        <f t="shared" si="466"/>
        <v>0</v>
      </c>
    </row>
    <row r="593" spans="1:73" x14ac:dyDescent="0.3">
      <c r="A593" s="64"/>
      <c r="B593" s="17" t="str">
        <f>VLOOKUP($AC593,LS_Coint_BD!$B$3:$D$1079,2)</f>
        <v>LCAM3</v>
      </c>
      <c r="C593" s="87" t="str">
        <f>VLOOKUP($AC593,LS_Coint_BD!$B$3:$D$1079,3)</f>
        <v>CIEL3</v>
      </c>
      <c r="D593" s="68">
        <f t="shared" si="435"/>
        <v>0.47002940959849449</v>
      </c>
      <c r="E593" s="65">
        <f>F593/2*3</f>
        <v>0.76838688076139028</v>
      </c>
      <c r="F593" s="69">
        <f t="shared" si="437"/>
        <v>0.51225792050759356</v>
      </c>
      <c r="G593" s="68">
        <f t="shared" si="438"/>
        <v>0.50623680857650433</v>
      </c>
      <c r="H593" s="65">
        <f>I593/2*3</f>
        <v>0.81841187735528009</v>
      </c>
      <c r="I593" s="69">
        <f t="shared" si="440"/>
        <v>0.5456079182368534</v>
      </c>
      <c r="J593" s="68">
        <f t="shared" si="441"/>
        <v>0.52432506007067659</v>
      </c>
      <c r="K593" s="65">
        <f>L593/2*3</f>
        <v>0.86148564600048072</v>
      </c>
      <c r="L593" s="69">
        <f t="shared" si="443"/>
        <v>0.57432376400032048</v>
      </c>
      <c r="M593" s="68">
        <f t="shared" si="444"/>
        <v>0.50522895158052661</v>
      </c>
      <c r="N593" s="65">
        <f>O593/2*3</f>
        <v>0.89710630029355709</v>
      </c>
      <c r="O593" s="69">
        <f t="shared" si="446"/>
        <v>0.59807086686237143</v>
      </c>
      <c r="P593" s="68">
        <f t="shared" si="447"/>
        <v>0.36874709877764067</v>
      </c>
      <c r="Q593" s="65">
        <f>R593/2*3</f>
        <v>1.4299989186753692</v>
      </c>
      <c r="R593" s="69">
        <f t="shared" si="449"/>
        <v>0.95333261245024614</v>
      </c>
      <c r="S593" s="68">
        <f t="shared" si="450"/>
        <v>0</v>
      </c>
      <c r="T593" s="65">
        <f>U593/2*3</f>
        <v>0</v>
      </c>
      <c r="U593" s="69">
        <f t="shared" si="452"/>
        <v>0</v>
      </c>
      <c r="V593" s="68">
        <f t="shared" si="453"/>
        <v>0.25940846716656418</v>
      </c>
      <c r="W593" s="65">
        <f>X593/2*3</f>
        <v>1.561828815447543</v>
      </c>
      <c r="X593" s="69">
        <f t="shared" si="455"/>
        <v>1.041219210298362</v>
      </c>
      <c r="Y593" s="68">
        <f t="shared" si="456"/>
        <v>0</v>
      </c>
      <c r="Z593" s="65">
        <f>AA593/2*3</f>
        <v>0</v>
      </c>
      <c r="AA593" s="69">
        <f t="shared" si="458"/>
        <v>0</v>
      </c>
      <c r="AB593" s="98">
        <f>SUMIF(BN593:BU593,"VERDADEIRO",BN$3:$BU592)</f>
        <v>0</v>
      </c>
      <c r="AC593" s="97">
        <f t="shared" si="467"/>
        <v>590</v>
      </c>
      <c r="AD593">
        <f>RTD("tryd.rtdserver",,"COT",B593,"ULT")</f>
        <v>27.62</v>
      </c>
      <c r="AE593">
        <f>RTD("tryd.rtdserver",,"COT",C593,"ULT")</f>
        <v>4.1900000000000004</v>
      </c>
      <c r="AF593">
        <f>VLOOKUP($AC593,LS_Coint_BD!$B$3:$AQ$1079,AF$2)*$AD593+VLOOKUP($AC593,LS_Coint_BD!$B$3:$AQ$1079,AF$2+1)</f>
        <v>3.7199705904015059</v>
      </c>
      <c r="AG593">
        <f>VLOOKUP($AC593,LS_Coint_BD!$B$3:$AQ$1079,AG$2)*$AD593+VLOOKUP($AC593,LS_Coint_BD!$B$3:$AQ$1079,AG$2+1)</f>
        <v>3.6837631914234961</v>
      </c>
      <c r="AH593">
        <f>VLOOKUP($AC593,LS_Coint_BD!$B$3:$AQ$1079,AH$2)*$AD593+VLOOKUP($AC593,LS_Coint_BD!$B$3:$AQ$1079,AH$2+1)</f>
        <v>3.6656749399293238</v>
      </c>
      <c r="AI593">
        <f>VLOOKUP($AC593,LS_Coint_BD!$B$3:$AQ$1079,AI$2)*$AD593+VLOOKUP($AC593,LS_Coint_BD!$B$3:$AQ$1079,AI$2+1)</f>
        <v>3.6847710484194738</v>
      </c>
      <c r="AJ593">
        <f>VLOOKUP($AC593,LS_Coint_BD!$B$3:$AQ$1079,AJ$2)*$AD593+VLOOKUP($AC593,LS_Coint_BD!$B$3:$AQ$1079,AJ$2+1)</f>
        <v>3.8212529012223597</v>
      </c>
      <c r="AK593">
        <f>VLOOKUP($AC593,LS_Coint_BD!$B$3:$AQ$1079,AK$2)*$AD593+VLOOKUP($AC593,LS_Coint_BD!$B$3:$AQ$1079,AK$2+1)</f>
        <v>0</v>
      </c>
      <c r="AL593">
        <f>VLOOKUP($AC593,LS_Coint_BD!$B$3:$AQ$1079,AL$2)*$AD593+VLOOKUP($AC593,LS_Coint_BD!$B$3:$AQ$1079,AL$2+1)</f>
        <v>3.9305915328334362</v>
      </c>
      <c r="AM593">
        <f>VLOOKUP($AC593,LS_Coint_BD!$B$3:$AQ$1079,AM$2)*$AD593+VLOOKUP($AC593,LS_Coint_BD!$B$3:$AQ$1079,AM$2+1)</f>
        <v>0</v>
      </c>
      <c r="AN593">
        <f>VLOOKUP($AC593,LS_Coint_BD!$B$3:$AQ$1079,AN$2)</f>
        <v>0.256128960253797</v>
      </c>
      <c r="AO593">
        <f>VLOOKUP($AC593,LS_Coint_BD!$B$3:$AQ$1079,AO$2)</f>
        <v>0.27280395911842698</v>
      </c>
      <c r="AP593">
        <f>VLOOKUP($AC593,LS_Coint_BD!$B$3:$AQ$1079,AP$2)</f>
        <v>0.28716188200016002</v>
      </c>
      <c r="AQ593">
        <f>VLOOKUP($AC593,LS_Coint_BD!$B$3:$AQ$1079,AQ$2)</f>
        <v>0.29903543343118599</v>
      </c>
      <c r="AR593">
        <f>VLOOKUP($AC593,LS_Coint_BD!$B$3:$AQ$1079,AR$2)</f>
        <v>0.47666630622512302</v>
      </c>
      <c r="AS593">
        <f>VLOOKUP($AC593,LS_Coint_BD!$B$3:$AQ$1079,AS$2)</f>
        <v>0</v>
      </c>
      <c r="AT593">
        <f>VLOOKUP($AC593,LS_Coint_BD!$B$3:$AQ$1079,AT$2)</f>
        <v>0.52060960514918098</v>
      </c>
      <c r="AU593">
        <f>VLOOKUP($AC593,LS_Coint_BD!$B$3:$AQ$1079,AU$2)</f>
        <v>0</v>
      </c>
      <c r="AV593">
        <f>VLOOKUP($AC593,LS_Coint_BD!$B$3:$AQ$1079,AV$2)</f>
        <v>-4.0856207306205802E-16</v>
      </c>
      <c r="AW593">
        <f>VLOOKUP($AC593,LS_Coint_BD!$B$3:$AQ$1079,AW$2)</f>
        <v>-5.8841820305133305E-16</v>
      </c>
      <c r="AX593">
        <f>VLOOKUP($AC593,LS_Coint_BD!$B$3:$AQ$1079,AX$2)</f>
        <v>4.31400946711489E-16</v>
      </c>
      <c r="AY593">
        <f>VLOOKUP($AC593,LS_Coint_BD!$B$3:$AQ$1079,AY$2)</f>
        <v>-5.8286708792820699E-16</v>
      </c>
      <c r="AZ593">
        <f>VLOOKUP($AC593,LS_Coint_BD!$B$3:$AQ$1079,AZ$2)</f>
        <v>6.9080543754454198E-17</v>
      </c>
      <c r="BA593">
        <f>VLOOKUP($AC593,LS_Coint_BD!$B$3:$AQ$1079,BA$2)</f>
        <v>0</v>
      </c>
      <c r="BB593">
        <f>VLOOKUP($AC593,LS_Coint_BD!$B$3:$AQ$1079,BB$2)</f>
        <v>1.6148698540002301E-17</v>
      </c>
      <c r="BC593">
        <f>VLOOKUP($AC593,LS_Coint_BD!$B$3:$AQ$1079,BC$2)</f>
        <v>0</v>
      </c>
      <c r="BD593">
        <f t="shared" si="468"/>
        <v>0.51225792050759356</v>
      </c>
      <c r="BE593">
        <f t="shared" si="469"/>
        <v>0.5456079182368534</v>
      </c>
      <c r="BF593">
        <f t="shared" si="470"/>
        <v>0.57432376400032048</v>
      </c>
      <c r="BG593">
        <f t="shared" si="471"/>
        <v>0.59807086686237143</v>
      </c>
      <c r="BH593">
        <f t="shared" si="472"/>
        <v>0.95333261245024614</v>
      </c>
      <c r="BI593">
        <f t="shared" si="473"/>
        <v>0</v>
      </c>
      <c r="BJ593">
        <f t="shared" si="474"/>
        <v>1.041219210298362</v>
      </c>
      <c r="BK593">
        <f t="shared" si="475"/>
        <v>0</v>
      </c>
      <c r="BL593">
        <f t="shared" si="476"/>
        <v>0.51225792050759278</v>
      </c>
      <c r="BN593" s="19" t="b">
        <f t="shared" si="459"/>
        <v>0</v>
      </c>
      <c r="BO593" s="19" t="b">
        <f t="shared" si="460"/>
        <v>0</v>
      </c>
      <c r="BP593" s="19" t="b">
        <f t="shared" si="461"/>
        <v>0</v>
      </c>
      <c r="BQ593" s="19" t="b">
        <f t="shared" si="462"/>
        <v>0</v>
      </c>
      <c r="BR593" s="19" t="b">
        <f t="shared" si="463"/>
        <v>0</v>
      </c>
      <c r="BS593" s="19" t="b">
        <f t="shared" si="464"/>
        <v>0</v>
      </c>
      <c r="BT593" s="19" t="b">
        <f t="shared" si="465"/>
        <v>0</v>
      </c>
      <c r="BU593" s="19" t="b">
        <f t="shared" si="466"/>
        <v>0</v>
      </c>
    </row>
    <row r="594" spans="1:73" x14ac:dyDescent="0.3">
      <c r="A594" s="64"/>
      <c r="B594" s="17" t="str">
        <f>VLOOKUP($AC594,LS_Coint_BD!$B$3:$D$1079,2)</f>
        <v>LCAM3</v>
      </c>
      <c r="C594" s="87" t="str">
        <f>VLOOKUP($AC594,LS_Coint_BD!$B$3:$D$1079,3)</f>
        <v>COGN3</v>
      </c>
      <c r="D594" s="70">
        <f t="shared" si="435"/>
        <v>-9.558070980408484E-2</v>
      </c>
      <c r="E594" s="66">
        <f>F594/2*3</f>
        <v>-0.81348371683335974</v>
      </c>
      <c r="F594" s="71">
        <f t="shared" si="437"/>
        <v>-0.54232247788890653</v>
      </c>
      <c r="G594" s="70">
        <f t="shared" si="438"/>
        <v>-4.8803850053085185E-2</v>
      </c>
      <c r="H594" s="66">
        <f>I594/2*3</f>
        <v>-1.0621745684031512</v>
      </c>
      <c r="I594" s="71">
        <f t="shared" si="440"/>
        <v>-0.70811637893543411</v>
      </c>
      <c r="J594" s="70">
        <f t="shared" si="441"/>
        <v>9.6328990677201354E-2</v>
      </c>
      <c r="K594" s="66">
        <f>L594/2*3</f>
        <v>2.0267539344250647</v>
      </c>
      <c r="L594" s="71">
        <f t="shared" si="443"/>
        <v>1.3511692896167098</v>
      </c>
      <c r="M594" s="70">
        <f t="shared" si="444"/>
        <v>-8.7414206995317656E-3</v>
      </c>
      <c r="N594" s="66">
        <f>O594/2*3</f>
        <v>-2.2778068295223601</v>
      </c>
      <c r="O594" s="71">
        <f t="shared" si="446"/>
        <v>-1.5185378863482399</v>
      </c>
      <c r="P594" s="70">
        <f t="shared" si="447"/>
        <v>-0.28766202019380227</v>
      </c>
      <c r="Q594" s="66">
        <f>R594/2*3</f>
        <v>-3.2071019435791794</v>
      </c>
      <c r="R594" s="71">
        <f t="shared" si="449"/>
        <v>-2.1380679623861196</v>
      </c>
      <c r="S594" s="70">
        <f t="shared" si="450"/>
        <v>0</v>
      </c>
      <c r="T594" s="66">
        <f>U594/2*3</f>
        <v>0</v>
      </c>
      <c r="U594" s="71">
        <f t="shared" si="452"/>
        <v>0</v>
      </c>
      <c r="V594" s="70">
        <f t="shared" si="453"/>
        <v>0</v>
      </c>
      <c r="W594" s="66">
        <f>X594/2*3</f>
        <v>0</v>
      </c>
      <c r="X594" s="71">
        <f t="shared" si="455"/>
        <v>0</v>
      </c>
      <c r="Y594" s="70">
        <f t="shared" si="456"/>
        <v>0</v>
      </c>
      <c r="Z594" s="66">
        <f>AA594/2*3</f>
        <v>0</v>
      </c>
      <c r="AA594" s="71">
        <f t="shared" si="458"/>
        <v>0</v>
      </c>
      <c r="AB594" s="98">
        <f>SUMIF(BN594:BU594,"VERDADEIRO",BN$3:$BU593)</f>
        <v>0</v>
      </c>
      <c r="AC594" s="97">
        <f t="shared" si="467"/>
        <v>591</v>
      </c>
      <c r="AD594">
        <f>RTD("tryd.rtdserver",,"COT",B594,"ULT")</f>
        <v>27.62</v>
      </c>
      <c r="AE594">
        <f>RTD("tryd.rtdserver",,"COT",C594,"ULT")</f>
        <v>4.63</v>
      </c>
      <c r="AF594">
        <f>VLOOKUP($AC594,LS_Coint_BD!$B$3:$AQ$1079,AF$2)*$AD594+VLOOKUP($AC594,LS_Coint_BD!$B$3:$AQ$1079,AF$2+1)</f>
        <v>4.7255807098040847</v>
      </c>
      <c r="AG594">
        <f>VLOOKUP($AC594,LS_Coint_BD!$B$3:$AQ$1079,AG$2)*$AD594+VLOOKUP($AC594,LS_Coint_BD!$B$3:$AQ$1079,AG$2+1)</f>
        <v>4.6788038500530851</v>
      </c>
      <c r="AH594">
        <f>VLOOKUP($AC594,LS_Coint_BD!$B$3:$AQ$1079,AH$2)*$AD594+VLOOKUP($AC594,LS_Coint_BD!$B$3:$AQ$1079,AH$2+1)</f>
        <v>4.5336710093227985</v>
      </c>
      <c r="AI594">
        <f>VLOOKUP($AC594,LS_Coint_BD!$B$3:$AQ$1079,AI$2)*$AD594+VLOOKUP($AC594,LS_Coint_BD!$B$3:$AQ$1079,AI$2+1)</f>
        <v>4.6387414206995317</v>
      </c>
      <c r="AJ594">
        <f>VLOOKUP($AC594,LS_Coint_BD!$B$3:$AQ$1079,AJ$2)*$AD594+VLOOKUP($AC594,LS_Coint_BD!$B$3:$AQ$1079,AJ$2+1)</f>
        <v>4.9176620201938022</v>
      </c>
      <c r="AK594">
        <f>VLOOKUP($AC594,LS_Coint_BD!$B$3:$AQ$1079,AK$2)*$AD594+VLOOKUP($AC594,LS_Coint_BD!$B$3:$AQ$1079,AK$2+1)</f>
        <v>0</v>
      </c>
      <c r="AL594">
        <f>VLOOKUP($AC594,LS_Coint_BD!$B$3:$AQ$1079,AL$2)*$AD594+VLOOKUP($AC594,LS_Coint_BD!$B$3:$AQ$1079,AL$2+1)</f>
        <v>0</v>
      </c>
      <c r="AM594">
        <f>VLOOKUP($AC594,LS_Coint_BD!$B$3:$AQ$1079,AM$2)*$AD594+VLOOKUP($AC594,LS_Coint_BD!$B$3:$AQ$1079,AM$2+1)</f>
        <v>0</v>
      </c>
      <c r="AN594">
        <f>VLOOKUP($AC594,LS_Coint_BD!$B$3:$AQ$1079,AN$2)</f>
        <v>0.27116123894445299</v>
      </c>
      <c r="AO594">
        <f>VLOOKUP($AC594,LS_Coint_BD!$B$3:$AQ$1079,AO$2)</f>
        <v>0.354058189467717</v>
      </c>
      <c r="AP594">
        <f>VLOOKUP($AC594,LS_Coint_BD!$B$3:$AQ$1079,AP$2)</f>
        <v>0.67558464480835501</v>
      </c>
      <c r="AQ594">
        <f>VLOOKUP($AC594,LS_Coint_BD!$B$3:$AQ$1079,AQ$2)</f>
        <v>0.75926894317411997</v>
      </c>
      <c r="AR594">
        <f>VLOOKUP($AC594,LS_Coint_BD!$B$3:$AQ$1079,AR$2)</f>
        <v>1.06903398119306</v>
      </c>
      <c r="AS594">
        <f>VLOOKUP($AC594,LS_Coint_BD!$B$3:$AQ$1079,AS$2)</f>
        <v>0</v>
      </c>
      <c r="AT594">
        <f>VLOOKUP($AC594,LS_Coint_BD!$B$3:$AQ$1079,AT$2)</f>
        <v>0</v>
      </c>
      <c r="AU594">
        <f>VLOOKUP($AC594,LS_Coint_BD!$B$3:$AQ$1079,AU$2)</f>
        <v>0</v>
      </c>
      <c r="AV594">
        <f>VLOOKUP($AC594,LS_Coint_BD!$B$3:$AQ$1079,AV$2)</f>
        <v>-5.59552404411079E-16</v>
      </c>
      <c r="AW594">
        <f>VLOOKUP($AC594,LS_Coint_BD!$B$3:$AQ$1079,AW$2)</f>
        <v>-1.4062824978585301E-16</v>
      </c>
      <c r="AX594">
        <f>VLOOKUP($AC594,LS_Coint_BD!$B$3:$AQ$1079,AX$2)</f>
        <v>-3.2355071003361698E-16</v>
      </c>
      <c r="AY594">
        <f>VLOOKUP($AC594,LS_Coint_BD!$B$3:$AQ$1079,AY$2)</f>
        <v>8.3266726846886704E-17</v>
      </c>
      <c r="AZ594">
        <f>VLOOKUP($AC594,LS_Coint_BD!$B$3:$AQ$1079,AZ$2)</f>
        <v>3.1579677144893298E-16</v>
      </c>
      <c r="BA594">
        <f>VLOOKUP($AC594,LS_Coint_BD!$B$3:$AQ$1079,BA$2)</f>
        <v>0</v>
      </c>
      <c r="BB594">
        <f>VLOOKUP($AC594,LS_Coint_BD!$B$3:$AQ$1079,BB$2)</f>
        <v>0</v>
      </c>
      <c r="BC594">
        <f>VLOOKUP($AC594,LS_Coint_BD!$B$3:$AQ$1079,BC$2)</f>
        <v>0</v>
      </c>
      <c r="BD594">
        <f t="shared" si="468"/>
        <v>-0.54232247788890653</v>
      </c>
      <c r="BE594">
        <f t="shared" si="469"/>
        <v>-0.70811637893543411</v>
      </c>
      <c r="BF594">
        <f t="shared" si="470"/>
        <v>1.3511692896167098</v>
      </c>
      <c r="BG594">
        <f t="shared" si="471"/>
        <v>-1.5185378863482399</v>
      </c>
      <c r="BH594">
        <f t="shared" si="472"/>
        <v>-2.1380679623861196</v>
      </c>
      <c r="BI594">
        <f t="shared" si="473"/>
        <v>0</v>
      </c>
      <c r="BJ594">
        <f t="shared" si="474"/>
        <v>0</v>
      </c>
      <c r="BK594">
        <f t="shared" si="475"/>
        <v>0</v>
      </c>
      <c r="BL594">
        <f t="shared" si="476"/>
        <v>-0.54232247788890764</v>
      </c>
      <c r="BN594" s="30" t="b">
        <f t="shared" si="459"/>
        <v>0</v>
      </c>
      <c r="BO594" s="30" t="b">
        <f t="shared" si="460"/>
        <v>0</v>
      </c>
      <c r="BP594" s="30" t="b">
        <f t="shared" si="461"/>
        <v>0</v>
      </c>
      <c r="BQ594" s="30" t="b">
        <f t="shared" si="462"/>
        <v>0</v>
      </c>
      <c r="BR594" s="30" t="b">
        <f t="shared" si="463"/>
        <v>0</v>
      </c>
      <c r="BS594" s="30" t="b">
        <f t="shared" si="464"/>
        <v>0</v>
      </c>
      <c r="BT594" s="30" t="b">
        <f t="shared" si="465"/>
        <v>0</v>
      </c>
      <c r="BU594" s="30" t="b">
        <f t="shared" si="466"/>
        <v>0</v>
      </c>
    </row>
    <row r="595" spans="1:73" ht="15" thickBot="1" x14ac:dyDescent="0.35">
      <c r="A595" s="64"/>
      <c r="B595" s="17" t="str">
        <f>VLOOKUP($AC595,LS_Coint_BD!$B$3:$D$1079,2)</f>
        <v>LCAM3</v>
      </c>
      <c r="C595" s="87" t="str">
        <f>VLOOKUP($AC595,LS_Coint_BD!$B$3:$D$1079,3)</f>
        <v>CPLE6</v>
      </c>
      <c r="D595" s="68">
        <f t="shared" si="435"/>
        <v>0</v>
      </c>
      <c r="E595" s="65">
        <f>F595/2*3</f>
        <v>0</v>
      </c>
      <c r="F595" s="69">
        <f t="shared" si="437"/>
        <v>0</v>
      </c>
      <c r="G595" s="68">
        <f t="shared" si="438"/>
        <v>0</v>
      </c>
      <c r="H595" s="65">
        <f>I595/2*3</f>
        <v>0</v>
      </c>
      <c r="I595" s="69">
        <f t="shared" si="440"/>
        <v>0</v>
      </c>
      <c r="J595" s="68">
        <f t="shared" si="441"/>
        <v>1.3640216418756381</v>
      </c>
      <c r="K595" s="65">
        <f>L595/2*3</f>
        <v>7.6714854121517124</v>
      </c>
      <c r="L595" s="69">
        <f t="shared" si="443"/>
        <v>5.1143236081011416</v>
      </c>
      <c r="M595" s="68">
        <f t="shared" si="444"/>
        <v>1.5592673243829012</v>
      </c>
      <c r="N595" s="65">
        <f>O595/2*3</f>
        <v>7.7336707760342094</v>
      </c>
      <c r="O595" s="69">
        <f t="shared" si="446"/>
        <v>5.1557805173561393</v>
      </c>
      <c r="P595" s="68">
        <f t="shared" si="447"/>
        <v>1.7486113977782907</v>
      </c>
      <c r="Q595" s="65">
        <f>R595/2*3</f>
        <v>8.0160491213578133</v>
      </c>
      <c r="R595" s="69">
        <f t="shared" si="449"/>
        <v>5.3440327475718759</v>
      </c>
      <c r="S595" s="68">
        <f t="shared" si="450"/>
        <v>1.4276524798743822</v>
      </c>
      <c r="T595" s="65">
        <f>U595/2*3</f>
        <v>8.1488993575026587</v>
      </c>
      <c r="U595" s="69">
        <f t="shared" si="452"/>
        <v>5.4325995716684394</v>
      </c>
      <c r="V595" s="68">
        <f t="shared" si="453"/>
        <v>1.0216607924259904</v>
      </c>
      <c r="W595" s="65">
        <f>X595/2*3</f>
        <v>8.8226332204625084</v>
      </c>
      <c r="X595" s="69">
        <f t="shared" si="455"/>
        <v>5.8817554803083389</v>
      </c>
      <c r="Y595" s="68">
        <f t="shared" si="456"/>
        <v>-0.25847382857762113</v>
      </c>
      <c r="Z595" s="65">
        <f>AA595/2*3</f>
        <v>-11.654247395512975</v>
      </c>
      <c r="AA595" s="69">
        <f t="shared" si="458"/>
        <v>-7.7694982636753167</v>
      </c>
      <c r="AB595" s="98">
        <f>SUMIF(BN595:BU595,"VERDADEIRO",BN$3:$BU594)</f>
        <v>0</v>
      </c>
      <c r="AC595" s="97">
        <f t="shared" si="467"/>
        <v>592</v>
      </c>
      <c r="AD595">
        <f>RTD("tryd.rtdserver",,"COT",B595,"ULT")</f>
        <v>27.62</v>
      </c>
      <c r="AE595">
        <f>RTD("tryd.rtdserver",,"COT",C595,"ULT")</f>
        <v>67.930000000000007</v>
      </c>
      <c r="AF595">
        <f>VLOOKUP($AC595,LS_Coint_BD!$B$3:$AQ$1079,AF$2)*$AD595+VLOOKUP($AC595,LS_Coint_BD!$B$3:$AQ$1079,AF$2+1)</f>
        <v>0</v>
      </c>
      <c r="AG595">
        <f>VLOOKUP($AC595,LS_Coint_BD!$B$3:$AQ$1079,AG$2)*$AD595+VLOOKUP($AC595,LS_Coint_BD!$B$3:$AQ$1079,AG$2+1)</f>
        <v>0</v>
      </c>
      <c r="AH595">
        <f>VLOOKUP($AC595,LS_Coint_BD!$B$3:$AQ$1079,AH$2)*$AD595+VLOOKUP($AC595,LS_Coint_BD!$B$3:$AQ$1079,AH$2+1)</f>
        <v>66.565978358124369</v>
      </c>
      <c r="AI595">
        <f>VLOOKUP($AC595,LS_Coint_BD!$B$3:$AQ$1079,AI$2)*$AD595+VLOOKUP($AC595,LS_Coint_BD!$B$3:$AQ$1079,AI$2+1)</f>
        <v>66.370732675617106</v>
      </c>
      <c r="AJ595">
        <f>VLOOKUP($AC595,LS_Coint_BD!$B$3:$AQ$1079,AJ$2)*$AD595+VLOOKUP($AC595,LS_Coint_BD!$B$3:$AQ$1079,AJ$2+1)</f>
        <v>66.181388602221716</v>
      </c>
      <c r="AK595">
        <f>VLOOKUP($AC595,LS_Coint_BD!$B$3:$AQ$1079,AK$2)*$AD595+VLOOKUP($AC595,LS_Coint_BD!$B$3:$AQ$1079,AK$2+1)</f>
        <v>66.502347520125625</v>
      </c>
      <c r="AL595">
        <f>VLOOKUP($AC595,LS_Coint_BD!$B$3:$AQ$1079,AL$2)*$AD595+VLOOKUP($AC595,LS_Coint_BD!$B$3:$AQ$1079,AL$2+1)</f>
        <v>66.908339207574016</v>
      </c>
      <c r="AM595">
        <f>VLOOKUP($AC595,LS_Coint_BD!$B$3:$AQ$1079,AM$2)*$AD595+VLOOKUP($AC595,LS_Coint_BD!$B$3:$AQ$1079,AM$2+1)</f>
        <v>68.188473828577628</v>
      </c>
      <c r="AN595">
        <f>VLOOKUP($AC595,LS_Coint_BD!$B$3:$AQ$1079,AN$2)</f>
        <v>0</v>
      </c>
      <c r="AO595">
        <f>VLOOKUP($AC595,LS_Coint_BD!$B$3:$AQ$1079,AO$2)</f>
        <v>0</v>
      </c>
      <c r="AP595">
        <f>VLOOKUP($AC595,LS_Coint_BD!$B$3:$AQ$1079,AP$2)</f>
        <v>2.5571618040505699</v>
      </c>
      <c r="AQ595">
        <f>VLOOKUP($AC595,LS_Coint_BD!$B$3:$AQ$1079,AQ$2)</f>
        <v>2.5778902586780701</v>
      </c>
      <c r="AR595">
        <f>VLOOKUP($AC595,LS_Coint_BD!$B$3:$AQ$1079,AR$2)</f>
        <v>2.6720163737859401</v>
      </c>
      <c r="AS595">
        <f>VLOOKUP($AC595,LS_Coint_BD!$B$3:$AQ$1079,AS$2)</f>
        <v>2.7162997858342202</v>
      </c>
      <c r="AT595">
        <f>VLOOKUP($AC595,LS_Coint_BD!$B$3:$AQ$1079,AT$2)</f>
        <v>2.9408777401541699</v>
      </c>
      <c r="AU595">
        <f>VLOOKUP($AC595,LS_Coint_BD!$B$3:$AQ$1079,AU$2)</f>
        <v>3.8847491318376601</v>
      </c>
      <c r="AV595">
        <f>VLOOKUP($AC595,LS_Coint_BD!$B$3:$AQ$1079,AV$2)</f>
        <v>0</v>
      </c>
      <c r="AW595">
        <f>VLOOKUP($AC595,LS_Coint_BD!$B$3:$AQ$1079,AW$2)</f>
        <v>0</v>
      </c>
      <c r="AX595">
        <f>VLOOKUP($AC595,LS_Coint_BD!$B$3:$AQ$1079,AX$2)</f>
        <v>2.03012210217171E-15</v>
      </c>
      <c r="AY595">
        <f>VLOOKUP($AC595,LS_Coint_BD!$B$3:$AQ$1079,AY$2)</f>
        <v>-8.4376949871511903E-16</v>
      </c>
      <c r="AZ595">
        <f>VLOOKUP($AC595,LS_Coint_BD!$B$3:$AQ$1079,AZ$2)</f>
        <v>-4.0658834324050199E-15</v>
      </c>
      <c r="BA595">
        <f>VLOOKUP($AC595,LS_Coint_BD!$B$3:$AQ$1079,BA$2)</f>
        <v>-8.8817841970012504E-16</v>
      </c>
      <c r="BB595">
        <f>VLOOKUP($AC595,LS_Coint_BD!$B$3:$AQ$1079,BB$2)</f>
        <v>-7.1054273576010003E-16</v>
      </c>
      <c r="BC595">
        <f>VLOOKUP($AC595,LS_Coint_BD!$B$3:$AQ$1079,BC$2)</f>
        <v>3.6379788070917099E-15</v>
      </c>
      <c r="BD595">
        <f t="shared" si="468"/>
        <v>0</v>
      </c>
      <c r="BE595">
        <f t="shared" si="469"/>
        <v>0</v>
      </c>
      <c r="BF595">
        <f t="shared" si="470"/>
        <v>5.1143236081011416</v>
      </c>
      <c r="BG595">
        <f t="shared" si="471"/>
        <v>5.1557805173561393</v>
      </c>
      <c r="BH595">
        <f t="shared" si="472"/>
        <v>5.3440327475718759</v>
      </c>
      <c r="BI595">
        <f t="shared" si="473"/>
        <v>5.4325995716684394</v>
      </c>
      <c r="BJ595">
        <f t="shared" si="474"/>
        <v>5.8817554803083389</v>
      </c>
      <c r="BK595">
        <f t="shared" si="475"/>
        <v>-7.7694982636753167</v>
      </c>
      <c r="BL595">
        <f t="shared" si="476"/>
        <v>0</v>
      </c>
      <c r="BN595" s="26" t="b">
        <f t="shared" si="459"/>
        <v>0</v>
      </c>
      <c r="BO595" s="26" t="b">
        <f t="shared" si="460"/>
        <v>0</v>
      </c>
      <c r="BP595" s="26" t="b">
        <f t="shared" si="461"/>
        <v>0</v>
      </c>
      <c r="BQ595" s="26" t="b">
        <f t="shared" si="462"/>
        <v>0</v>
      </c>
      <c r="BR595" s="26" t="b">
        <f t="shared" si="463"/>
        <v>0</v>
      </c>
      <c r="BS595" s="26" t="b">
        <f t="shared" si="464"/>
        <v>0</v>
      </c>
      <c r="BT595" s="26" t="b">
        <f t="shared" si="465"/>
        <v>0</v>
      </c>
      <c r="BU595" s="26" t="b">
        <f t="shared" si="466"/>
        <v>0</v>
      </c>
    </row>
    <row r="596" spans="1:73" ht="15" thickBot="1" x14ac:dyDescent="0.35">
      <c r="B596" s="17" t="str">
        <f>VLOOKUP($AC596,LS_Coint_BD!$B$3:$D$1079,2)</f>
        <v>LCAM3</v>
      </c>
      <c r="C596" s="87" t="str">
        <f>VLOOKUP($AC596,LS_Coint_BD!$B$3:$D$1079,3)</f>
        <v>FLRY3</v>
      </c>
      <c r="D596" s="68">
        <f t="shared" ref="D596:D659" si="477">IF(AF596=0,0,$AE596-AF596)</f>
        <v>1.1255436975630175</v>
      </c>
      <c r="E596" s="65">
        <f t="shared" ref="E596:E659" si="478">F596/2*3</f>
        <v>2.280229458978543</v>
      </c>
      <c r="F596" s="69">
        <f t="shared" ref="F596:F659" si="479">BD596</f>
        <v>1.5201529726523619</v>
      </c>
      <c r="G596" s="68">
        <f t="shared" ref="G596:G659" si="480">IF(AG596=0,0,$AE596-AG596)</f>
        <v>0</v>
      </c>
      <c r="H596" s="65">
        <f t="shared" ref="H596:H659" si="481">I596/2*3</f>
        <v>0</v>
      </c>
      <c r="I596" s="69">
        <f t="shared" ref="I596:I659" si="482">BE596</f>
        <v>0</v>
      </c>
      <c r="J596" s="68">
        <f t="shared" ref="J596:J659" si="483">IF(AH596=0,0,$AE596-AH596)</f>
        <v>0.84218766370590359</v>
      </c>
      <c r="K596" s="65">
        <f t="shared" ref="K596:K659" si="484">L596/2*3</f>
        <v>3.117437658447388</v>
      </c>
      <c r="L596" s="69">
        <f t="shared" ref="L596:L659" si="485">BF596</f>
        <v>2.0782917722982588</v>
      </c>
      <c r="M596" s="68">
        <f t="shared" ref="M596:M659" si="486">IF(AI596=0,0,$AE596-AI596)</f>
        <v>0.7970172166591496</v>
      </c>
      <c r="N596" s="65">
        <f t="shared" ref="N596:N659" si="487">O596/2*3</f>
        <v>3.000364556976149</v>
      </c>
      <c r="O596" s="69">
        <f t="shared" ref="O596:O659" si="488">BG596</f>
        <v>2.0002430379840992</v>
      </c>
      <c r="P596" s="68">
        <f t="shared" ref="P596:P659" si="489">IF(AJ596=0,0,$AE596-AJ596)</f>
        <v>0.61406024174620555</v>
      </c>
      <c r="Q596" s="65">
        <f t="shared" ref="Q596:Q659" si="490">R596/2*3</f>
        <v>3.4638738300368064</v>
      </c>
      <c r="R596" s="69">
        <f t="shared" ref="R596:R659" si="491">BH596</f>
        <v>2.3092492200245376</v>
      </c>
      <c r="S596" s="68">
        <f t="shared" ref="S596:S659" si="492">IF(AK596=0,0,$AE596-AK596)</f>
        <v>0.45395397151497008</v>
      </c>
      <c r="T596" s="65">
        <f t="shared" ref="T596:T659" si="493">U596/2*3</f>
        <v>3.6658719670567219</v>
      </c>
      <c r="U596" s="69">
        <f t="shared" ref="U596:U659" si="494">BI596</f>
        <v>2.4439146447044813</v>
      </c>
      <c r="V596" s="68">
        <f t="shared" ref="V596:V659" si="495">IF(AL596=0,0,$AE596-AL596)</f>
        <v>0.24602524175761786</v>
      </c>
      <c r="W596" s="65">
        <f t="shared" ref="W596:W659" si="496">X596/2*3</f>
        <v>3.9134419111074568</v>
      </c>
      <c r="X596" s="69">
        <f t="shared" ref="X596:X659" si="497">BJ596</f>
        <v>2.6089612740716377</v>
      </c>
      <c r="Y596" s="68">
        <f t="shared" ref="Y596:Y659" si="498">IF(AM596=0,0,$AE596-AM596)</f>
        <v>-0.37333139176226737</v>
      </c>
      <c r="Z596" s="65">
        <f t="shared" ref="Z596:Z659" si="499">AA596/2*3</f>
        <v>-5.4005288628646806</v>
      </c>
      <c r="AA596" s="69">
        <f t="shared" ref="AA596:AA659" si="500">BK596</f>
        <v>-3.6003525752431202</v>
      </c>
      <c r="AB596" s="98">
        <f>SUMIF(BN596:BU596,"VERDADEIRO",BN$3:$BU595)</f>
        <v>0</v>
      </c>
      <c r="AC596" s="97">
        <f t="shared" si="467"/>
        <v>593</v>
      </c>
      <c r="AD596" s="89">
        <f>RTD("tryd.rtdserver",,"COT",B596,"ULT")</f>
        <v>27.62</v>
      </c>
      <c r="AE596" s="89">
        <f>RTD("tryd.rtdserver",,"COT",C596,"ULT")</f>
        <v>28.16</v>
      </c>
      <c r="AF596" s="89">
        <f>VLOOKUP($AC596,LS_Coint_BD!$B$3:$AQ$1079,AF$2)*$AD596+VLOOKUP($AC596,LS_Coint_BD!$B$3:$AQ$1079,AF$2+1)</f>
        <v>27.034456302436983</v>
      </c>
      <c r="AG596" s="89">
        <f>VLOOKUP($AC596,LS_Coint_BD!$B$3:$AQ$1079,AG$2)*$AD596+VLOOKUP($AC596,LS_Coint_BD!$B$3:$AQ$1079,AG$2+1)</f>
        <v>0</v>
      </c>
      <c r="AH596" s="89">
        <f>VLOOKUP($AC596,LS_Coint_BD!$B$3:$AQ$1079,AH$2)*$AD596+VLOOKUP($AC596,LS_Coint_BD!$B$3:$AQ$1079,AH$2+1)</f>
        <v>27.317812336294097</v>
      </c>
      <c r="AI596" s="89">
        <f>VLOOKUP($AC596,LS_Coint_BD!$B$3:$AQ$1079,AI$2)*$AD596+VLOOKUP($AC596,LS_Coint_BD!$B$3:$AQ$1079,AI$2+1)</f>
        <v>27.362982783340851</v>
      </c>
      <c r="AJ596" s="89">
        <f>VLOOKUP($AC596,LS_Coint_BD!$B$3:$AQ$1079,AJ$2)*$AD596+VLOOKUP($AC596,LS_Coint_BD!$B$3:$AQ$1079,AJ$2+1)</f>
        <v>27.545939758253795</v>
      </c>
      <c r="AK596" s="89">
        <f>VLOOKUP($AC596,LS_Coint_BD!$B$3:$AQ$1079,AK$2)*$AD596+VLOOKUP($AC596,LS_Coint_BD!$B$3:$AQ$1079,AK$2+1)</f>
        <v>27.70604602848503</v>
      </c>
      <c r="AL596" s="89">
        <f>VLOOKUP($AC596,LS_Coint_BD!$B$3:$AQ$1079,AL$2)*$AD596+VLOOKUP($AC596,LS_Coint_BD!$B$3:$AQ$1079,AL$2+1)</f>
        <v>27.913974758242382</v>
      </c>
      <c r="AM596" s="89">
        <f>VLOOKUP($AC596,LS_Coint_BD!$B$3:$AQ$1079,AM$2)*$AD596+VLOOKUP($AC596,LS_Coint_BD!$B$3:$AQ$1079,AM$2+1)</f>
        <v>28.533331391762268</v>
      </c>
      <c r="AN596" s="89">
        <f>VLOOKUP($AC596,LS_Coint_BD!$B$3:$AQ$1079,AN$2)</f>
        <v>0.76007648632618097</v>
      </c>
      <c r="AO596" s="89">
        <f>VLOOKUP($AC596,LS_Coint_BD!$B$3:$AQ$1079,AO$2)</f>
        <v>0</v>
      </c>
      <c r="AP596" s="89">
        <f>VLOOKUP($AC596,LS_Coint_BD!$B$3:$AQ$1079,AP$2)</f>
        <v>1.0391458861491301</v>
      </c>
      <c r="AQ596" s="89">
        <f>VLOOKUP($AC596,LS_Coint_BD!$B$3:$AQ$1079,AQ$2)</f>
        <v>1.00012151899205</v>
      </c>
      <c r="AR596" s="89">
        <f>VLOOKUP($AC596,LS_Coint_BD!$B$3:$AQ$1079,AR$2)</f>
        <v>1.1546246100122699</v>
      </c>
      <c r="AS596" s="89">
        <f>VLOOKUP($AC596,LS_Coint_BD!$B$3:$AQ$1079,AS$2)</f>
        <v>1.22195732235224</v>
      </c>
      <c r="AT596" s="89">
        <f>VLOOKUP($AC596,LS_Coint_BD!$B$3:$AQ$1079,AT$2)</f>
        <v>1.30448063703582</v>
      </c>
      <c r="AU596" s="89">
        <f>VLOOKUP($AC596,LS_Coint_BD!$B$3:$AQ$1079,AU$2)</f>
        <v>1.8001762876215599</v>
      </c>
      <c r="AV596" s="89">
        <f>VLOOKUP($AC596,LS_Coint_BD!$B$3:$AQ$1079,AV$2)</f>
        <v>-3.5527136788004998E-17</v>
      </c>
      <c r="AW596" s="89">
        <f>VLOOKUP($AC596,LS_Coint_BD!$B$3:$AQ$1079,AW$2)</f>
        <v>0</v>
      </c>
      <c r="AX596" s="89">
        <f>VLOOKUP($AC596,LS_Coint_BD!$B$3:$AQ$1079,AX$2)</f>
        <v>-1.2180732613030301E-15</v>
      </c>
      <c r="AY596" s="89">
        <f>VLOOKUP($AC596,LS_Coint_BD!$B$3:$AQ$1079,AY$2)</f>
        <v>-1.0436096431476499E-15</v>
      </c>
      <c r="AZ596" s="89">
        <f>VLOOKUP($AC596,LS_Coint_BD!$B$3:$AQ$1079,AZ$2)</f>
        <v>-2.07241631263363E-15</v>
      </c>
      <c r="BA596" s="89">
        <f>VLOOKUP($AC596,LS_Coint_BD!$B$3:$AQ$1079,BA$2)</f>
        <v>1.45661260830821E-15</v>
      </c>
      <c r="BB596" s="89">
        <f>VLOOKUP($AC596,LS_Coint_BD!$B$3:$AQ$1079,BB$2)</f>
        <v>-2.3577099868403299E-15</v>
      </c>
      <c r="BC596" s="89">
        <f>VLOOKUP($AC596,LS_Coint_BD!$B$3:$AQ$1079,BC$2)</f>
        <v>-5.6843418860807996E-16</v>
      </c>
      <c r="BD596" s="89">
        <f t="shared" ref="BD596:BD659" si="501">IF(D596&lt;0,AV596-2*AN596,AV596+2*AN596)</f>
        <v>1.5201529726523619</v>
      </c>
      <c r="BE596" s="89">
        <f t="shared" ref="BE596:BE659" si="502">IF(G596&lt;0,AW596-2*AO596,AW596+2*AO596)</f>
        <v>0</v>
      </c>
      <c r="BF596" s="89">
        <f t="shared" ref="BF596:BF659" si="503">IF(J596&lt;0,AX596-2*AP596,AX596+2*AP596)</f>
        <v>2.0782917722982588</v>
      </c>
      <c r="BG596" s="89">
        <f t="shared" ref="BG596:BG659" si="504">IF(M596&lt;0,AY596-2*AQ596,AY596+2*AQ596)</f>
        <v>2.0002430379840992</v>
      </c>
      <c r="BH596" s="89">
        <f t="shared" ref="BH596:BH659" si="505">IF(P596&lt;0,AZ596-2*AR596,AZ596+2*AR596)</f>
        <v>2.3092492200245376</v>
      </c>
      <c r="BI596" s="89">
        <f t="shared" ref="BI596:BI659" si="506">IF(S596&lt;0,BA596-2*AS596,BA596+2*AS596)</f>
        <v>2.4439146447044813</v>
      </c>
      <c r="BJ596" s="89">
        <f t="shared" ref="BJ596:BJ659" si="507">IF(V596&lt;0,BB596-2*AT596,BB596+2*AT596)</f>
        <v>2.6089612740716377</v>
      </c>
      <c r="BK596" s="89">
        <f t="shared" ref="BK596:BK659" si="508">IF(Y596&lt;0,BC596-2*AU596,BC596+2*AU596)</f>
        <v>-3.6003525752431202</v>
      </c>
      <c r="BL596" s="89">
        <f t="shared" ref="BL596:BL659" si="509">IF(AA596&lt;0,BD596-2*AV596,BD596+2*AV596)</f>
        <v>1.5201529726523619</v>
      </c>
      <c r="BM596" s="89"/>
      <c r="BN596" s="26" t="b">
        <f t="shared" ref="BN596:BN659" si="510">IF(D596&gt;0,IF(D596&gt;F596,TRUE,FALSE),IF(D596&lt;F596,TRUE,FALSE))</f>
        <v>0</v>
      </c>
      <c r="BO596" s="26" t="b">
        <f t="shared" ref="BO596:BO659" si="511">IF(G596&gt;0,IF(G596&gt;I596,TRUE,FALSE),IF(G596&lt;I596,TRUE,FALSE))</f>
        <v>0</v>
      </c>
      <c r="BP596" s="26" t="b">
        <f t="shared" ref="BP596:BP659" si="512">IF(J596&gt;0,IF(J596&gt;L596,TRUE,FALSE),IF(J596&lt;L596,TRUE,FALSE))</f>
        <v>0</v>
      </c>
      <c r="BQ596" s="26" t="b">
        <f t="shared" ref="BQ596:BQ659" si="513">IF(M596&gt;0,IF(M596&gt;O596,TRUE,FALSE),IF(M596&lt;O596,TRUE,FALSE))</f>
        <v>0</v>
      </c>
      <c r="BR596" s="26" t="b">
        <f t="shared" ref="BR596:BR659" si="514">IF(P596&gt;0,IF(P596&gt;R596,TRUE,FALSE),IF(P596&lt;R596,TRUE,FALSE))</f>
        <v>0</v>
      </c>
      <c r="BS596" s="26" t="b">
        <f t="shared" ref="BS596:BS659" si="515">IF(S596&gt;0,IF(S596&gt;U596,TRUE,FALSE),IF(S596&lt;U596,TRUE,FALSE))</f>
        <v>0</v>
      </c>
      <c r="BT596" s="26" t="b">
        <f t="shared" ref="BT596:BT659" si="516">IF(V596&gt;0,IF(V596&gt;X596,TRUE,FALSE),IF(V596&lt;X596,TRUE,FALSE))</f>
        <v>0</v>
      </c>
      <c r="BU596" s="26" t="b">
        <f t="shared" ref="BU596:BU659" si="517">IF(Y596&gt;0,IF(Y596&gt;AA596,TRUE,FALSE),IF(Y596&lt;AA596,TRUE,FALSE))</f>
        <v>0</v>
      </c>
    </row>
    <row r="597" spans="1:73" ht="15" thickBot="1" x14ac:dyDescent="0.35">
      <c r="B597" s="17" t="str">
        <f>VLOOKUP($AC597,LS_Coint_BD!$B$3:$D$1079,2)</f>
        <v>LCAM3</v>
      </c>
      <c r="C597" s="87" t="str">
        <f>VLOOKUP($AC597,LS_Coint_BD!$B$3:$D$1079,3)</f>
        <v>GGBR4</v>
      </c>
      <c r="D597" s="68">
        <f t="shared" si="477"/>
        <v>0</v>
      </c>
      <c r="E597" s="65">
        <f t="shared" si="478"/>
        <v>0</v>
      </c>
      <c r="F597" s="69">
        <f t="shared" si="479"/>
        <v>0</v>
      </c>
      <c r="G597" s="68">
        <f t="shared" si="480"/>
        <v>0</v>
      </c>
      <c r="H597" s="65">
        <f t="shared" si="481"/>
        <v>0</v>
      </c>
      <c r="I597" s="69">
        <f t="shared" si="482"/>
        <v>0</v>
      </c>
      <c r="J597" s="68">
        <f t="shared" si="483"/>
        <v>0.2737562960573392</v>
      </c>
      <c r="K597" s="65">
        <f t="shared" si="484"/>
        <v>4.0163962157801976</v>
      </c>
      <c r="L597" s="69">
        <f t="shared" si="485"/>
        <v>2.6775974771867985</v>
      </c>
      <c r="M597" s="68">
        <f t="shared" si="486"/>
        <v>0.2053346570194492</v>
      </c>
      <c r="N597" s="65">
        <f t="shared" si="487"/>
        <v>3.8442645505020572</v>
      </c>
      <c r="O597" s="69">
        <f t="shared" si="488"/>
        <v>2.5628430336680381</v>
      </c>
      <c r="P597" s="68">
        <f t="shared" si="489"/>
        <v>0.11608345806573084</v>
      </c>
      <c r="Q597" s="65">
        <f t="shared" si="490"/>
        <v>3.7171716692825392</v>
      </c>
      <c r="R597" s="69">
        <f t="shared" si="491"/>
        <v>2.4781144461883593</v>
      </c>
      <c r="S597" s="68">
        <f t="shared" si="492"/>
        <v>0.10764445737310524</v>
      </c>
      <c r="T597" s="65">
        <f t="shared" si="493"/>
        <v>3.6869519008026534</v>
      </c>
      <c r="U597" s="69">
        <f t="shared" si="494"/>
        <v>2.4579679338684355</v>
      </c>
      <c r="V597" s="68">
        <f t="shared" si="495"/>
        <v>9.2947548535722291E-2</v>
      </c>
      <c r="W597" s="65">
        <f t="shared" si="496"/>
        <v>3.5766627929596781</v>
      </c>
      <c r="X597" s="69">
        <f t="shared" si="497"/>
        <v>2.3844418619731189</v>
      </c>
      <c r="Y597" s="68">
        <f t="shared" si="498"/>
        <v>0.17646238794200286</v>
      </c>
      <c r="Z597" s="65">
        <f t="shared" si="499"/>
        <v>3.5242676801841624</v>
      </c>
      <c r="AA597" s="69">
        <f t="shared" si="500"/>
        <v>2.3495117867894417</v>
      </c>
      <c r="AB597" s="98">
        <f>SUMIF(BN597:BU597,"VERDADEIRO",BN$3:$BU596)</f>
        <v>0</v>
      </c>
      <c r="AC597" s="97">
        <f t="shared" si="467"/>
        <v>594</v>
      </c>
      <c r="AD597" s="89">
        <f>RTD("tryd.rtdserver",,"COT",B597,"ULT")</f>
        <v>27.62</v>
      </c>
      <c r="AE597" s="89">
        <f>RTD("tryd.rtdserver",,"COT",C597,"ULT")</f>
        <v>24.2</v>
      </c>
      <c r="AF597" s="89">
        <f>VLOOKUP($AC597,LS_Coint_BD!$B$3:$AQ$1079,AF$2)*$AD597+VLOOKUP($AC597,LS_Coint_BD!$B$3:$AQ$1079,AF$2+1)</f>
        <v>0</v>
      </c>
      <c r="AG597" s="89">
        <f>VLOOKUP($AC597,LS_Coint_BD!$B$3:$AQ$1079,AG$2)*$AD597+VLOOKUP($AC597,LS_Coint_BD!$B$3:$AQ$1079,AG$2+1)</f>
        <v>0</v>
      </c>
      <c r="AH597" s="89">
        <f>VLOOKUP($AC597,LS_Coint_BD!$B$3:$AQ$1079,AH$2)*$AD597+VLOOKUP($AC597,LS_Coint_BD!$B$3:$AQ$1079,AH$2+1)</f>
        <v>23.92624370394266</v>
      </c>
      <c r="AI597" s="89">
        <f>VLOOKUP($AC597,LS_Coint_BD!$B$3:$AQ$1079,AI$2)*$AD597+VLOOKUP($AC597,LS_Coint_BD!$B$3:$AQ$1079,AI$2+1)</f>
        <v>23.99466534298055</v>
      </c>
      <c r="AJ597" s="89">
        <f>VLOOKUP($AC597,LS_Coint_BD!$B$3:$AQ$1079,AJ$2)*$AD597+VLOOKUP($AC597,LS_Coint_BD!$B$3:$AQ$1079,AJ$2+1)</f>
        <v>24.083916541934268</v>
      </c>
      <c r="AK597" s="89">
        <f>VLOOKUP($AC597,LS_Coint_BD!$B$3:$AQ$1079,AK$2)*$AD597+VLOOKUP($AC597,LS_Coint_BD!$B$3:$AQ$1079,AK$2+1)</f>
        <v>24.092355542626894</v>
      </c>
      <c r="AL597" s="89">
        <f>VLOOKUP($AC597,LS_Coint_BD!$B$3:$AQ$1079,AL$2)*$AD597+VLOOKUP($AC597,LS_Coint_BD!$B$3:$AQ$1079,AL$2+1)</f>
        <v>24.107052451464277</v>
      </c>
      <c r="AM597" s="89">
        <f>VLOOKUP($AC597,LS_Coint_BD!$B$3:$AQ$1079,AM$2)*$AD597+VLOOKUP($AC597,LS_Coint_BD!$B$3:$AQ$1079,AM$2+1)</f>
        <v>24.023537612057996</v>
      </c>
      <c r="AN597" s="89">
        <f>VLOOKUP($AC597,LS_Coint_BD!$B$3:$AQ$1079,AN$2)</f>
        <v>0</v>
      </c>
      <c r="AO597" s="89">
        <f>VLOOKUP($AC597,LS_Coint_BD!$B$3:$AQ$1079,AO$2)</f>
        <v>0</v>
      </c>
      <c r="AP597" s="89">
        <f>VLOOKUP($AC597,LS_Coint_BD!$B$3:$AQ$1079,AP$2)</f>
        <v>1.3387987385933999</v>
      </c>
      <c r="AQ597" s="89">
        <f>VLOOKUP($AC597,LS_Coint_BD!$B$3:$AQ$1079,AQ$2)</f>
        <v>1.2814215168340199</v>
      </c>
      <c r="AR597" s="89">
        <f>VLOOKUP($AC597,LS_Coint_BD!$B$3:$AQ$1079,AR$2)</f>
        <v>1.2390572230941801</v>
      </c>
      <c r="AS597" s="89">
        <f>VLOOKUP($AC597,LS_Coint_BD!$B$3:$AQ$1079,AS$2)</f>
        <v>1.22898396693422</v>
      </c>
      <c r="AT597" s="89">
        <f>VLOOKUP($AC597,LS_Coint_BD!$B$3:$AQ$1079,AT$2)</f>
        <v>1.1922209309865599</v>
      </c>
      <c r="AU597" s="89">
        <f>VLOOKUP($AC597,LS_Coint_BD!$B$3:$AQ$1079,AU$2)</f>
        <v>1.17475589339472</v>
      </c>
      <c r="AV597" s="89">
        <f>VLOOKUP($AC597,LS_Coint_BD!$B$3:$AQ$1079,AV$2)</f>
        <v>0</v>
      </c>
      <c r="AW597" s="89">
        <f>VLOOKUP($AC597,LS_Coint_BD!$B$3:$AQ$1079,AW$2)</f>
        <v>0</v>
      </c>
      <c r="AX597" s="89">
        <f>VLOOKUP($AC597,LS_Coint_BD!$B$3:$AQ$1079,AX$2)</f>
        <v>-1.2180732613030301E-15</v>
      </c>
      <c r="AY597" s="89">
        <f>VLOOKUP($AC597,LS_Coint_BD!$B$3:$AQ$1079,AY$2)</f>
        <v>-1.73194791841524E-15</v>
      </c>
      <c r="AZ597" s="89">
        <f>VLOOKUP($AC597,LS_Coint_BD!$B$3:$AQ$1079,AZ$2)</f>
        <v>-1.0855514018557101E-15</v>
      </c>
      <c r="BA597" s="89">
        <f>VLOOKUP($AC597,LS_Coint_BD!$B$3:$AQ$1079,BA$2)</f>
        <v>-4.55635529306164E-15</v>
      </c>
      <c r="BB597" s="89">
        <f>VLOOKUP($AC597,LS_Coint_BD!$B$3:$AQ$1079,BB$2)</f>
        <v>-1.10618584999016E-15</v>
      </c>
      <c r="BC597" s="89">
        <f>VLOOKUP($AC597,LS_Coint_BD!$B$3:$AQ$1079,BC$2)</f>
        <v>1.64845914696343E-15</v>
      </c>
      <c r="BD597" s="89">
        <f t="shared" si="501"/>
        <v>0</v>
      </c>
      <c r="BE597" s="89">
        <f t="shared" si="502"/>
        <v>0</v>
      </c>
      <c r="BF597" s="89">
        <f t="shared" si="503"/>
        <v>2.6775974771867985</v>
      </c>
      <c r="BG597" s="89">
        <f t="shared" si="504"/>
        <v>2.5628430336680381</v>
      </c>
      <c r="BH597" s="89">
        <f t="shared" si="505"/>
        <v>2.4781144461883593</v>
      </c>
      <c r="BI597" s="89">
        <f t="shared" si="506"/>
        <v>2.4579679338684355</v>
      </c>
      <c r="BJ597" s="89">
        <f t="shared" si="507"/>
        <v>2.3844418619731189</v>
      </c>
      <c r="BK597" s="89">
        <f t="shared" si="508"/>
        <v>2.3495117867894417</v>
      </c>
      <c r="BL597" s="89">
        <f t="shared" si="509"/>
        <v>0</v>
      </c>
      <c r="BM597" s="89"/>
      <c r="BN597" s="26" t="b">
        <f t="shared" si="510"/>
        <v>0</v>
      </c>
      <c r="BO597" s="26" t="b">
        <f t="shared" si="511"/>
        <v>0</v>
      </c>
      <c r="BP597" s="26" t="b">
        <f t="shared" si="512"/>
        <v>0</v>
      </c>
      <c r="BQ597" s="26" t="b">
        <f t="shared" si="513"/>
        <v>0</v>
      </c>
      <c r="BR597" s="26" t="b">
        <f t="shared" si="514"/>
        <v>0</v>
      </c>
      <c r="BS597" s="26" t="b">
        <f t="shared" si="515"/>
        <v>0</v>
      </c>
      <c r="BT597" s="26" t="b">
        <f t="shared" si="516"/>
        <v>0</v>
      </c>
      <c r="BU597" s="26" t="b">
        <f t="shared" si="517"/>
        <v>0</v>
      </c>
    </row>
    <row r="598" spans="1:73" ht="15" thickBot="1" x14ac:dyDescent="0.35">
      <c r="B598" s="17" t="str">
        <f>VLOOKUP($AC598,LS_Coint_BD!$B$3:$D$1079,2)</f>
        <v>LCAM3</v>
      </c>
      <c r="C598" s="87" t="str">
        <f>VLOOKUP($AC598,LS_Coint_BD!$B$3:$D$1079,3)</f>
        <v>GOAU4</v>
      </c>
      <c r="D598" s="68">
        <f t="shared" si="477"/>
        <v>0</v>
      </c>
      <c r="E598" s="65">
        <f t="shared" si="478"/>
        <v>0</v>
      </c>
      <c r="F598" s="69">
        <f t="shared" si="479"/>
        <v>0</v>
      </c>
      <c r="G598" s="68">
        <f t="shared" si="480"/>
        <v>0</v>
      </c>
      <c r="H598" s="65">
        <f t="shared" si="481"/>
        <v>0</v>
      </c>
      <c r="I598" s="69">
        <f t="shared" si="482"/>
        <v>0</v>
      </c>
      <c r="J598" s="68">
        <f t="shared" si="483"/>
        <v>0.21092277712503993</v>
      </c>
      <c r="K598" s="65">
        <f t="shared" si="484"/>
        <v>1.7326610025509255</v>
      </c>
      <c r="L598" s="69">
        <f t="shared" si="485"/>
        <v>1.1551073350339502</v>
      </c>
      <c r="M598" s="68">
        <f t="shared" si="486"/>
        <v>0.17915638777776977</v>
      </c>
      <c r="N598" s="65">
        <f t="shared" si="487"/>
        <v>1.6621256914112461</v>
      </c>
      <c r="O598" s="69">
        <f t="shared" si="488"/>
        <v>1.1080837942741641</v>
      </c>
      <c r="P598" s="68">
        <f t="shared" si="489"/>
        <v>0.13267322227592615</v>
      </c>
      <c r="Q598" s="65">
        <f t="shared" si="490"/>
        <v>1.6209328460622712</v>
      </c>
      <c r="R598" s="69">
        <f t="shared" si="491"/>
        <v>1.0806218973748474</v>
      </c>
      <c r="S598" s="68">
        <f t="shared" si="492"/>
        <v>0.10857670252165619</v>
      </c>
      <c r="T598" s="65">
        <f t="shared" si="493"/>
        <v>1.6418388546207554</v>
      </c>
      <c r="U598" s="69">
        <f t="shared" si="494"/>
        <v>1.094559236413837</v>
      </c>
      <c r="V598" s="68">
        <f t="shared" si="495"/>
        <v>9.4653976986302624E-2</v>
      </c>
      <c r="W598" s="65">
        <f t="shared" si="496"/>
        <v>1.60585965065192</v>
      </c>
      <c r="X598" s="69">
        <f t="shared" si="497"/>
        <v>1.0705731004346133</v>
      </c>
      <c r="Y598" s="68">
        <f t="shared" si="498"/>
        <v>8.1054951131157793E-2</v>
      </c>
      <c r="Z598" s="65">
        <f t="shared" si="499"/>
        <v>1.560332958137451</v>
      </c>
      <c r="AA598" s="69">
        <f t="shared" si="500"/>
        <v>1.0402219720916339</v>
      </c>
      <c r="AB598" s="98">
        <f>SUMIF(BN598:BU598,"VERDADEIRO",BN$3:$BU597)</f>
        <v>0</v>
      </c>
      <c r="AC598" s="97">
        <f t="shared" si="467"/>
        <v>595</v>
      </c>
      <c r="AD598" s="89">
        <f>RTD("tryd.rtdserver",,"COT",B598,"ULT")</f>
        <v>27.62</v>
      </c>
      <c r="AE598" s="89">
        <f>RTD("tryd.rtdserver",,"COT",C598,"ULT")</f>
        <v>11.02</v>
      </c>
      <c r="AF598" s="89">
        <f>VLOOKUP($AC598,LS_Coint_BD!$B$3:$AQ$1079,AF$2)*$AD598+VLOOKUP($AC598,LS_Coint_BD!$B$3:$AQ$1079,AF$2+1)</f>
        <v>0</v>
      </c>
      <c r="AG598" s="89">
        <f>VLOOKUP($AC598,LS_Coint_BD!$B$3:$AQ$1079,AG$2)*$AD598+VLOOKUP($AC598,LS_Coint_BD!$B$3:$AQ$1079,AG$2+1)</f>
        <v>0</v>
      </c>
      <c r="AH598" s="89">
        <f>VLOOKUP($AC598,LS_Coint_BD!$B$3:$AQ$1079,AH$2)*$AD598+VLOOKUP($AC598,LS_Coint_BD!$B$3:$AQ$1079,AH$2+1)</f>
        <v>10.80907722287496</v>
      </c>
      <c r="AI598" s="89">
        <f>VLOOKUP($AC598,LS_Coint_BD!$B$3:$AQ$1079,AI$2)*$AD598+VLOOKUP($AC598,LS_Coint_BD!$B$3:$AQ$1079,AI$2+1)</f>
        <v>10.84084361222223</v>
      </c>
      <c r="AJ598" s="89">
        <f>VLOOKUP($AC598,LS_Coint_BD!$B$3:$AQ$1079,AJ$2)*$AD598+VLOOKUP($AC598,LS_Coint_BD!$B$3:$AQ$1079,AJ$2+1)</f>
        <v>10.887326777724073</v>
      </c>
      <c r="AK598" s="89">
        <f>VLOOKUP($AC598,LS_Coint_BD!$B$3:$AQ$1079,AK$2)*$AD598+VLOOKUP($AC598,LS_Coint_BD!$B$3:$AQ$1079,AK$2+1)</f>
        <v>10.911423297478343</v>
      </c>
      <c r="AL598" s="89">
        <f>VLOOKUP($AC598,LS_Coint_BD!$B$3:$AQ$1079,AL$2)*$AD598+VLOOKUP($AC598,LS_Coint_BD!$B$3:$AQ$1079,AL$2+1)</f>
        <v>10.925346023013697</v>
      </c>
      <c r="AM598" s="89">
        <f>VLOOKUP($AC598,LS_Coint_BD!$B$3:$AQ$1079,AM$2)*$AD598+VLOOKUP($AC598,LS_Coint_BD!$B$3:$AQ$1079,AM$2+1)</f>
        <v>10.938945048868842</v>
      </c>
      <c r="AN598" s="89">
        <f>VLOOKUP($AC598,LS_Coint_BD!$B$3:$AQ$1079,AN$2)</f>
        <v>0</v>
      </c>
      <c r="AO598" s="89">
        <f>VLOOKUP($AC598,LS_Coint_BD!$B$3:$AQ$1079,AO$2)</f>
        <v>0</v>
      </c>
      <c r="AP598" s="89">
        <f>VLOOKUP($AC598,LS_Coint_BD!$B$3:$AQ$1079,AP$2)</f>
        <v>0.57755366751697501</v>
      </c>
      <c r="AQ598" s="89">
        <f>VLOOKUP($AC598,LS_Coint_BD!$B$3:$AQ$1079,AQ$2)</f>
        <v>0.55404189713708196</v>
      </c>
      <c r="AR598" s="89">
        <f>VLOOKUP($AC598,LS_Coint_BD!$B$3:$AQ$1079,AR$2)</f>
        <v>0.54031094868742402</v>
      </c>
      <c r="AS598" s="89">
        <f>VLOOKUP($AC598,LS_Coint_BD!$B$3:$AQ$1079,AS$2)</f>
        <v>0.54727961820691895</v>
      </c>
      <c r="AT598" s="89">
        <f>VLOOKUP($AC598,LS_Coint_BD!$B$3:$AQ$1079,AT$2)</f>
        <v>0.53528655021730698</v>
      </c>
      <c r="AU598" s="89">
        <f>VLOOKUP($AC598,LS_Coint_BD!$B$3:$AQ$1079,AU$2)</f>
        <v>0.52011098604581696</v>
      </c>
      <c r="AV598" s="89">
        <f>VLOOKUP($AC598,LS_Coint_BD!$B$3:$AQ$1079,AV$2)</f>
        <v>0</v>
      </c>
      <c r="AW598" s="89">
        <f>VLOOKUP($AC598,LS_Coint_BD!$B$3:$AQ$1079,AW$2)</f>
        <v>0</v>
      </c>
      <c r="AX598" s="89">
        <f>VLOOKUP($AC598,LS_Coint_BD!$B$3:$AQ$1079,AX$2)</f>
        <v>1.9032394707859801E-16</v>
      </c>
      <c r="AY598" s="89">
        <f>VLOOKUP($AC598,LS_Coint_BD!$B$3:$AQ$1079,AY$2)</f>
        <v>2.1649348980190599E-16</v>
      </c>
      <c r="AZ598" s="89">
        <f>VLOOKUP($AC598,LS_Coint_BD!$B$3:$AQ$1079,AZ$2)</f>
        <v>-6.85871112990652E-16</v>
      </c>
      <c r="BA598" s="89">
        <f>VLOOKUP($AC598,LS_Coint_BD!$B$3:$AQ$1079,BA$2)</f>
        <v>-7.8603790143461104E-16</v>
      </c>
      <c r="BB598" s="89">
        <f>VLOOKUP($AC598,LS_Coint_BD!$B$3:$AQ$1079,BB$2)</f>
        <v>-7.5495165674510603E-16</v>
      </c>
      <c r="BC598" s="89">
        <f>VLOOKUP($AC598,LS_Coint_BD!$B$3:$AQ$1079,BC$2)</f>
        <v>-1.7763568394002499E-17</v>
      </c>
      <c r="BD598" s="89">
        <f t="shared" si="501"/>
        <v>0</v>
      </c>
      <c r="BE598" s="89">
        <f t="shared" si="502"/>
        <v>0</v>
      </c>
      <c r="BF598" s="89">
        <f t="shared" si="503"/>
        <v>1.1551073350339502</v>
      </c>
      <c r="BG598" s="89">
        <f t="shared" si="504"/>
        <v>1.1080837942741641</v>
      </c>
      <c r="BH598" s="89">
        <f t="shared" si="505"/>
        <v>1.0806218973748474</v>
      </c>
      <c r="BI598" s="89">
        <f t="shared" si="506"/>
        <v>1.094559236413837</v>
      </c>
      <c r="BJ598" s="89">
        <f t="shared" si="507"/>
        <v>1.0705731004346133</v>
      </c>
      <c r="BK598" s="89">
        <f t="shared" si="508"/>
        <v>1.0402219720916339</v>
      </c>
      <c r="BL598" s="89">
        <f t="shared" si="509"/>
        <v>0</v>
      </c>
      <c r="BM598" s="89"/>
      <c r="BN598" s="26" t="b">
        <f t="shared" si="510"/>
        <v>0</v>
      </c>
      <c r="BO598" s="26" t="b">
        <f t="shared" si="511"/>
        <v>0</v>
      </c>
      <c r="BP598" s="26" t="b">
        <f t="shared" si="512"/>
        <v>0</v>
      </c>
      <c r="BQ598" s="26" t="b">
        <f t="shared" si="513"/>
        <v>0</v>
      </c>
      <c r="BR598" s="26" t="b">
        <f t="shared" si="514"/>
        <v>0</v>
      </c>
      <c r="BS598" s="26" t="b">
        <f t="shared" si="515"/>
        <v>0</v>
      </c>
      <c r="BT598" s="26" t="b">
        <f t="shared" si="516"/>
        <v>0</v>
      </c>
      <c r="BU598" s="26" t="b">
        <f t="shared" si="517"/>
        <v>0</v>
      </c>
    </row>
    <row r="599" spans="1:73" ht="15" thickBot="1" x14ac:dyDescent="0.35">
      <c r="B599" s="17" t="str">
        <f>VLOOKUP($AC599,LS_Coint_BD!$B$3:$D$1079,2)</f>
        <v>LCAM3</v>
      </c>
      <c r="C599" s="87" t="str">
        <f>VLOOKUP($AC599,LS_Coint_BD!$B$3:$D$1079,3)</f>
        <v>HGTX3</v>
      </c>
      <c r="D599" s="68">
        <f t="shared" si="477"/>
        <v>0.46436169575158814</v>
      </c>
      <c r="E599" s="65">
        <f t="shared" si="478"/>
        <v>2.0921416693851218</v>
      </c>
      <c r="F599" s="69">
        <f t="shared" si="479"/>
        <v>1.3947611129234145</v>
      </c>
      <c r="G599" s="68">
        <f t="shared" si="480"/>
        <v>0.35357300555116566</v>
      </c>
      <c r="H599" s="65">
        <f t="shared" si="481"/>
        <v>3.0740020127961873</v>
      </c>
      <c r="I599" s="69">
        <f t="shared" si="482"/>
        <v>2.0493346751974584</v>
      </c>
      <c r="J599" s="68">
        <f t="shared" si="483"/>
        <v>0</v>
      </c>
      <c r="K599" s="65">
        <f t="shared" si="484"/>
        <v>0</v>
      </c>
      <c r="L599" s="69">
        <f t="shared" si="485"/>
        <v>0</v>
      </c>
      <c r="M599" s="68">
        <f t="shared" si="486"/>
        <v>0</v>
      </c>
      <c r="N599" s="65">
        <f t="shared" si="487"/>
        <v>0</v>
      </c>
      <c r="O599" s="69">
        <f t="shared" si="488"/>
        <v>0</v>
      </c>
      <c r="P599" s="68">
        <f t="shared" si="489"/>
        <v>-7.7157696448491464E-2</v>
      </c>
      <c r="Q599" s="65">
        <f t="shared" si="490"/>
        <v>-3.5788222491769184</v>
      </c>
      <c r="R599" s="69">
        <f t="shared" si="491"/>
        <v>-2.3858814994512789</v>
      </c>
      <c r="S599" s="68">
        <f t="shared" si="492"/>
        <v>-0.14541618299034909</v>
      </c>
      <c r="T599" s="65">
        <f t="shared" si="493"/>
        <v>-3.5581654412556913</v>
      </c>
      <c r="U599" s="69">
        <f t="shared" si="494"/>
        <v>-2.372110294170461</v>
      </c>
      <c r="V599" s="68">
        <f t="shared" si="495"/>
        <v>-9.469373715777607E-2</v>
      </c>
      <c r="W599" s="65">
        <f t="shared" si="496"/>
        <v>-3.5268767015268292</v>
      </c>
      <c r="X599" s="69">
        <f t="shared" si="497"/>
        <v>-2.3512511343512195</v>
      </c>
      <c r="Y599" s="68">
        <f t="shared" si="498"/>
        <v>-1.1201817507035123</v>
      </c>
      <c r="Z599" s="65">
        <f t="shared" si="499"/>
        <v>-7.1998929034721364</v>
      </c>
      <c r="AA599" s="69">
        <f t="shared" si="500"/>
        <v>-4.7999286023147576</v>
      </c>
      <c r="AB599" s="98">
        <f>SUMIF(BN599:BU599,"VERDADEIRO",BN$3:$BU598)</f>
        <v>0</v>
      </c>
      <c r="AC599" s="97">
        <f t="shared" si="467"/>
        <v>596</v>
      </c>
      <c r="AD599" s="89">
        <f>RTD("tryd.rtdserver",,"COT",B599,"ULT")</f>
        <v>27.62</v>
      </c>
      <c r="AE599" s="89">
        <f>RTD("tryd.rtdserver",,"COT",C599,"ULT")</f>
        <v>17.77</v>
      </c>
      <c r="AF599" s="89">
        <f>VLOOKUP($AC599,LS_Coint_BD!$B$3:$AQ$1079,AF$2)*$AD599+VLOOKUP($AC599,LS_Coint_BD!$B$3:$AQ$1079,AF$2+1)</f>
        <v>17.305638304248411</v>
      </c>
      <c r="AG599" s="89">
        <f>VLOOKUP($AC599,LS_Coint_BD!$B$3:$AQ$1079,AG$2)*$AD599+VLOOKUP($AC599,LS_Coint_BD!$B$3:$AQ$1079,AG$2+1)</f>
        <v>17.416426994448834</v>
      </c>
      <c r="AH599" s="89">
        <f>VLOOKUP($AC599,LS_Coint_BD!$B$3:$AQ$1079,AH$2)*$AD599+VLOOKUP($AC599,LS_Coint_BD!$B$3:$AQ$1079,AH$2+1)</f>
        <v>0</v>
      </c>
      <c r="AI599" s="89">
        <f>VLOOKUP($AC599,LS_Coint_BD!$B$3:$AQ$1079,AI$2)*$AD599+VLOOKUP($AC599,LS_Coint_BD!$B$3:$AQ$1079,AI$2+1)</f>
        <v>0</v>
      </c>
      <c r="AJ599" s="89">
        <f>VLOOKUP($AC599,LS_Coint_BD!$B$3:$AQ$1079,AJ$2)*$AD599+VLOOKUP($AC599,LS_Coint_BD!$B$3:$AQ$1079,AJ$2+1)</f>
        <v>17.847157696448491</v>
      </c>
      <c r="AK599" s="89">
        <f>VLOOKUP($AC599,LS_Coint_BD!$B$3:$AQ$1079,AK$2)*$AD599+VLOOKUP($AC599,LS_Coint_BD!$B$3:$AQ$1079,AK$2+1)</f>
        <v>17.915416182990349</v>
      </c>
      <c r="AL599" s="89">
        <f>VLOOKUP($AC599,LS_Coint_BD!$B$3:$AQ$1079,AL$2)*$AD599+VLOOKUP($AC599,LS_Coint_BD!$B$3:$AQ$1079,AL$2+1)</f>
        <v>17.864693737157776</v>
      </c>
      <c r="AM599" s="89">
        <f>VLOOKUP($AC599,LS_Coint_BD!$B$3:$AQ$1079,AM$2)*$AD599+VLOOKUP($AC599,LS_Coint_BD!$B$3:$AQ$1079,AM$2+1)</f>
        <v>18.890181750703512</v>
      </c>
      <c r="AN599" s="89">
        <f>VLOOKUP($AC599,LS_Coint_BD!$B$3:$AQ$1079,AN$2)</f>
        <v>0.69738055646170805</v>
      </c>
      <c r="AO599" s="89">
        <f>VLOOKUP($AC599,LS_Coint_BD!$B$3:$AQ$1079,AO$2)</f>
        <v>1.0246673375987301</v>
      </c>
      <c r="AP599" s="89">
        <f>VLOOKUP($AC599,LS_Coint_BD!$B$3:$AQ$1079,AP$2)</f>
        <v>0</v>
      </c>
      <c r="AQ599" s="89">
        <f>VLOOKUP($AC599,LS_Coint_BD!$B$3:$AQ$1079,AQ$2)</f>
        <v>0</v>
      </c>
      <c r="AR599" s="89">
        <f>VLOOKUP($AC599,LS_Coint_BD!$B$3:$AQ$1079,AR$2)</f>
        <v>1.1929407497256399</v>
      </c>
      <c r="AS599" s="89">
        <f>VLOOKUP($AC599,LS_Coint_BD!$B$3:$AQ$1079,AS$2)</f>
        <v>1.1860551470852301</v>
      </c>
      <c r="AT599" s="89">
        <f>VLOOKUP($AC599,LS_Coint_BD!$B$3:$AQ$1079,AT$2)</f>
        <v>1.17562556717561</v>
      </c>
      <c r="AU599" s="89">
        <f>VLOOKUP($AC599,LS_Coint_BD!$B$3:$AQ$1079,AU$2)</f>
        <v>2.3999643011573801</v>
      </c>
      <c r="AV599" s="89">
        <f>VLOOKUP($AC599,LS_Coint_BD!$B$3:$AQ$1079,AV$2)</f>
        <v>-1.5276668818842199E-15</v>
      </c>
      <c r="AW599" s="89">
        <f>VLOOKUP($AC599,LS_Coint_BD!$B$3:$AQ$1079,AW$2)</f>
        <v>-1.7763568394002501E-15</v>
      </c>
      <c r="AX599" s="89">
        <f>VLOOKUP($AC599,LS_Coint_BD!$B$3:$AQ$1079,AX$2)</f>
        <v>0</v>
      </c>
      <c r="AY599" s="89">
        <f>VLOOKUP($AC599,LS_Coint_BD!$B$3:$AQ$1079,AY$2)</f>
        <v>0</v>
      </c>
      <c r="AZ599" s="89">
        <f>VLOOKUP($AC599,LS_Coint_BD!$B$3:$AQ$1079,AZ$2)</f>
        <v>6.7106813932898398E-16</v>
      </c>
      <c r="BA599" s="89">
        <f>VLOOKUP($AC599,LS_Coint_BD!$B$3:$AQ$1079,BA$2)</f>
        <v>-7.1054273576010003E-16</v>
      </c>
      <c r="BB599" s="89">
        <f>VLOOKUP($AC599,LS_Coint_BD!$B$3:$AQ$1079,BB$2)</f>
        <v>4.19866162040059E-16</v>
      </c>
      <c r="BC599" s="89">
        <f>VLOOKUP($AC599,LS_Coint_BD!$B$3:$AQ$1079,BC$2)</f>
        <v>2.3874235921539399E-15</v>
      </c>
      <c r="BD599" s="89">
        <f t="shared" si="501"/>
        <v>1.3947611129234145</v>
      </c>
      <c r="BE599" s="89">
        <f t="shared" si="502"/>
        <v>2.0493346751974584</v>
      </c>
      <c r="BF599" s="89">
        <f t="shared" si="503"/>
        <v>0</v>
      </c>
      <c r="BG599" s="89">
        <f t="shared" si="504"/>
        <v>0</v>
      </c>
      <c r="BH599" s="89">
        <f t="shared" si="505"/>
        <v>-2.3858814994512789</v>
      </c>
      <c r="BI599" s="89">
        <f t="shared" si="506"/>
        <v>-2.372110294170461</v>
      </c>
      <c r="BJ599" s="89">
        <f t="shared" si="507"/>
        <v>-2.3512511343512195</v>
      </c>
      <c r="BK599" s="89">
        <f t="shared" si="508"/>
        <v>-4.7999286023147576</v>
      </c>
      <c r="BL599" s="89">
        <f t="shared" si="509"/>
        <v>1.3947611129234176</v>
      </c>
      <c r="BM599" s="89"/>
      <c r="BN599" s="26" t="b">
        <f t="shared" si="510"/>
        <v>0</v>
      </c>
      <c r="BO599" s="26" t="b">
        <f t="shared" si="511"/>
        <v>0</v>
      </c>
      <c r="BP599" s="26" t="b">
        <f t="shared" si="512"/>
        <v>0</v>
      </c>
      <c r="BQ599" s="26" t="b">
        <f t="shared" si="513"/>
        <v>0</v>
      </c>
      <c r="BR599" s="26" t="b">
        <f t="shared" si="514"/>
        <v>0</v>
      </c>
      <c r="BS599" s="26" t="b">
        <f t="shared" si="515"/>
        <v>0</v>
      </c>
      <c r="BT599" s="26" t="b">
        <f t="shared" si="516"/>
        <v>0</v>
      </c>
      <c r="BU599" s="26" t="b">
        <f t="shared" si="517"/>
        <v>0</v>
      </c>
    </row>
    <row r="600" spans="1:73" ht="15" thickBot="1" x14ac:dyDescent="0.35">
      <c r="B600" s="17" t="str">
        <f>VLOOKUP($AC600,LS_Coint_BD!$B$3:$D$1079,2)</f>
        <v>LCAM3</v>
      </c>
      <c r="C600" s="87" t="str">
        <f>VLOOKUP($AC600,LS_Coint_BD!$B$3:$D$1079,3)</f>
        <v>IRBR3</v>
      </c>
      <c r="D600" s="68">
        <f t="shared" si="477"/>
        <v>-0.35005485395915414</v>
      </c>
      <c r="E600" s="65">
        <f t="shared" si="478"/>
        <v>-1.596606584880599</v>
      </c>
      <c r="F600" s="69">
        <f t="shared" si="479"/>
        <v>-1.0644043899203994</v>
      </c>
      <c r="G600" s="68">
        <f t="shared" si="480"/>
        <v>-0.2468564825921975</v>
      </c>
      <c r="H600" s="65">
        <f t="shared" si="481"/>
        <v>-1.8485655893690991</v>
      </c>
      <c r="I600" s="69">
        <f t="shared" si="482"/>
        <v>-1.2323770595793995</v>
      </c>
      <c r="J600" s="68">
        <f t="shared" si="483"/>
        <v>-0.1553808475529852</v>
      </c>
      <c r="K600" s="65">
        <f t="shared" si="484"/>
        <v>-2.027886317612456</v>
      </c>
      <c r="L600" s="69">
        <f t="shared" si="485"/>
        <v>-1.3519242117416372</v>
      </c>
      <c r="M600" s="68">
        <f t="shared" si="486"/>
        <v>-1.3091191209142927E-2</v>
      </c>
      <c r="N600" s="65">
        <f t="shared" si="487"/>
        <v>-2.5430857401380296</v>
      </c>
      <c r="O600" s="69">
        <f t="shared" si="488"/>
        <v>-1.695390493425353</v>
      </c>
      <c r="P600" s="68">
        <f t="shared" si="489"/>
        <v>-0.12645730664921384</v>
      </c>
      <c r="Q600" s="65">
        <f t="shared" si="490"/>
        <v>-3.1377424366236601</v>
      </c>
      <c r="R600" s="69">
        <f t="shared" si="491"/>
        <v>-2.09182829108244</v>
      </c>
      <c r="S600" s="68">
        <f t="shared" si="492"/>
        <v>-0.14513380317835978</v>
      </c>
      <c r="T600" s="65">
        <f t="shared" si="493"/>
        <v>-3.2555702134354512</v>
      </c>
      <c r="U600" s="69">
        <f t="shared" si="494"/>
        <v>-2.1703801422903006</v>
      </c>
      <c r="V600" s="68">
        <f t="shared" si="495"/>
        <v>-0.22263320917326723</v>
      </c>
      <c r="W600" s="65">
        <f t="shared" si="496"/>
        <v>-3.329142284223809</v>
      </c>
      <c r="X600" s="69">
        <f t="shared" si="497"/>
        <v>-2.2194281894825392</v>
      </c>
      <c r="Y600" s="68">
        <f t="shared" si="498"/>
        <v>-3.5875817481825507</v>
      </c>
      <c r="Z600" s="65">
        <f t="shared" si="499"/>
        <v>-20.997189328883341</v>
      </c>
      <c r="AA600" s="69">
        <f t="shared" si="500"/>
        <v>-13.99812621925556</v>
      </c>
      <c r="AB600" s="98">
        <f>SUMIF(BN600:BU600,"VERDADEIRO",BN$3:$BU599)</f>
        <v>0</v>
      </c>
      <c r="AC600" s="97">
        <f t="shared" si="467"/>
        <v>597</v>
      </c>
      <c r="AD600" s="89">
        <f>RTD("tryd.rtdserver",,"COT",B600,"ULT")</f>
        <v>27.62</v>
      </c>
      <c r="AE600" s="89">
        <f>RTD("tryd.rtdserver",,"COT",C600,"ULT")</f>
        <v>6.91</v>
      </c>
      <c r="AF600" s="89">
        <f>VLOOKUP($AC600,LS_Coint_BD!$B$3:$AQ$1079,AF$2)*$AD600+VLOOKUP($AC600,LS_Coint_BD!$B$3:$AQ$1079,AF$2+1)</f>
        <v>7.2600548539591543</v>
      </c>
      <c r="AG600" s="89">
        <f>VLOOKUP($AC600,LS_Coint_BD!$B$3:$AQ$1079,AG$2)*$AD600+VLOOKUP($AC600,LS_Coint_BD!$B$3:$AQ$1079,AG$2+1)</f>
        <v>7.1568564825921976</v>
      </c>
      <c r="AH600" s="89">
        <f>VLOOKUP($AC600,LS_Coint_BD!$B$3:$AQ$1079,AH$2)*$AD600+VLOOKUP($AC600,LS_Coint_BD!$B$3:$AQ$1079,AH$2+1)</f>
        <v>7.0653808475529853</v>
      </c>
      <c r="AI600" s="89">
        <f>VLOOKUP($AC600,LS_Coint_BD!$B$3:$AQ$1079,AI$2)*$AD600+VLOOKUP($AC600,LS_Coint_BD!$B$3:$AQ$1079,AI$2+1)</f>
        <v>6.9230911912091431</v>
      </c>
      <c r="AJ600" s="89">
        <f>VLOOKUP($AC600,LS_Coint_BD!$B$3:$AQ$1079,AJ$2)*$AD600+VLOOKUP($AC600,LS_Coint_BD!$B$3:$AQ$1079,AJ$2+1)</f>
        <v>7.036457306649214</v>
      </c>
      <c r="AK600" s="89">
        <f>VLOOKUP($AC600,LS_Coint_BD!$B$3:$AQ$1079,AK$2)*$AD600+VLOOKUP($AC600,LS_Coint_BD!$B$3:$AQ$1079,AK$2+1)</f>
        <v>7.0551338031783599</v>
      </c>
      <c r="AL600" s="89">
        <f>VLOOKUP($AC600,LS_Coint_BD!$B$3:$AQ$1079,AL$2)*$AD600+VLOOKUP($AC600,LS_Coint_BD!$B$3:$AQ$1079,AL$2+1)</f>
        <v>7.1326332091732674</v>
      </c>
      <c r="AM600" s="89">
        <f>VLOOKUP($AC600,LS_Coint_BD!$B$3:$AQ$1079,AM$2)*$AD600+VLOOKUP($AC600,LS_Coint_BD!$B$3:$AQ$1079,AM$2+1)</f>
        <v>10.497581748182551</v>
      </c>
      <c r="AN600" s="89">
        <f>VLOOKUP($AC600,LS_Coint_BD!$B$3:$AQ$1079,AN$2)</f>
        <v>0.53220219496020005</v>
      </c>
      <c r="AO600" s="89">
        <f>VLOOKUP($AC600,LS_Coint_BD!$B$3:$AQ$1079,AO$2)</f>
        <v>0.61618852978969996</v>
      </c>
      <c r="AP600" s="89">
        <f>VLOOKUP($AC600,LS_Coint_BD!$B$3:$AQ$1079,AP$2)</f>
        <v>0.67596210587081895</v>
      </c>
      <c r="AQ600" s="89">
        <f>VLOOKUP($AC600,LS_Coint_BD!$B$3:$AQ$1079,AQ$2)</f>
        <v>0.84769524671267704</v>
      </c>
      <c r="AR600" s="89">
        <f>VLOOKUP($AC600,LS_Coint_BD!$B$3:$AQ$1079,AR$2)</f>
        <v>1.04591414554122</v>
      </c>
      <c r="AS600" s="89">
        <f>VLOOKUP($AC600,LS_Coint_BD!$B$3:$AQ$1079,AS$2)</f>
        <v>1.0851900711451501</v>
      </c>
      <c r="AT600" s="89">
        <f>VLOOKUP($AC600,LS_Coint_BD!$B$3:$AQ$1079,AT$2)</f>
        <v>1.10971409474127</v>
      </c>
      <c r="AU600" s="89">
        <f>VLOOKUP($AC600,LS_Coint_BD!$B$3:$AQ$1079,AU$2)</f>
        <v>6.9990631096277802</v>
      </c>
      <c r="AV600" s="89">
        <f>VLOOKUP($AC600,LS_Coint_BD!$B$3:$AQ$1079,AV$2)</f>
        <v>6.2172489379008802E-16</v>
      </c>
      <c r="AW600" s="89">
        <f>VLOOKUP($AC600,LS_Coint_BD!$B$3:$AQ$1079,AW$2)</f>
        <v>4.7369515717340002E-16</v>
      </c>
      <c r="AX600" s="89">
        <f>VLOOKUP($AC600,LS_Coint_BD!$B$3:$AQ$1079,AX$2)</f>
        <v>6.1538076222080104E-16</v>
      </c>
      <c r="AY600" s="89">
        <f>VLOOKUP($AC600,LS_Coint_BD!$B$3:$AQ$1079,AY$2)</f>
        <v>1.06026298851702E-15</v>
      </c>
      <c r="AZ600" s="89">
        <f>VLOOKUP($AC600,LS_Coint_BD!$B$3:$AQ$1079,AZ$2)</f>
        <v>1.2829243840112899E-16</v>
      </c>
      <c r="BA600" s="89">
        <f>VLOOKUP($AC600,LS_Coint_BD!$B$3:$AQ$1079,BA$2)</f>
        <v>-5.1514348342607299E-16</v>
      </c>
      <c r="BB600" s="89">
        <f>VLOOKUP($AC600,LS_Coint_BD!$B$3:$AQ$1079,BB$2)</f>
        <v>9.6892191240013694E-16</v>
      </c>
      <c r="BC600" s="89">
        <f>VLOOKUP($AC600,LS_Coint_BD!$B$3:$AQ$1079,BC$2)</f>
        <v>0</v>
      </c>
      <c r="BD600" s="89">
        <f t="shared" si="501"/>
        <v>-1.0644043899203994</v>
      </c>
      <c r="BE600" s="89">
        <f t="shared" si="502"/>
        <v>-1.2323770595793995</v>
      </c>
      <c r="BF600" s="89">
        <f t="shared" si="503"/>
        <v>-1.3519242117416372</v>
      </c>
      <c r="BG600" s="89">
        <f t="shared" si="504"/>
        <v>-1.695390493425353</v>
      </c>
      <c r="BH600" s="89">
        <f t="shared" si="505"/>
        <v>-2.09182829108244</v>
      </c>
      <c r="BI600" s="89">
        <f t="shared" si="506"/>
        <v>-2.1703801422903006</v>
      </c>
      <c r="BJ600" s="89">
        <f t="shared" si="507"/>
        <v>-2.2194281894825392</v>
      </c>
      <c r="BK600" s="89">
        <f t="shared" si="508"/>
        <v>-13.99812621925556</v>
      </c>
      <c r="BL600" s="89">
        <f t="shared" si="509"/>
        <v>-1.0644043899204008</v>
      </c>
      <c r="BM600" s="89"/>
      <c r="BN600" s="26" t="b">
        <f t="shared" si="510"/>
        <v>0</v>
      </c>
      <c r="BO600" s="26" t="b">
        <f t="shared" si="511"/>
        <v>0</v>
      </c>
      <c r="BP600" s="26" t="b">
        <f t="shared" si="512"/>
        <v>0</v>
      </c>
      <c r="BQ600" s="26" t="b">
        <f t="shared" si="513"/>
        <v>0</v>
      </c>
      <c r="BR600" s="26" t="b">
        <f t="shared" si="514"/>
        <v>0</v>
      </c>
      <c r="BS600" s="26" t="b">
        <f t="shared" si="515"/>
        <v>0</v>
      </c>
      <c r="BT600" s="26" t="b">
        <f t="shared" si="516"/>
        <v>0</v>
      </c>
      <c r="BU600" s="26" t="b">
        <f t="shared" si="517"/>
        <v>0</v>
      </c>
    </row>
    <row r="601" spans="1:73" ht="15" thickBot="1" x14ac:dyDescent="0.35">
      <c r="B601" s="17" t="str">
        <f>VLOOKUP($AC601,LS_Coint_BD!$B$3:$D$1079,2)</f>
        <v>LCAM3</v>
      </c>
      <c r="C601" s="87" t="str">
        <f>VLOOKUP($AC601,LS_Coint_BD!$B$3:$D$1079,3)</f>
        <v>LAME4</v>
      </c>
      <c r="D601" s="68">
        <f t="shared" si="477"/>
        <v>0.32173989614532772</v>
      </c>
      <c r="E601" s="65">
        <f t="shared" si="478"/>
        <v>3.7930796439035372</v>
      </c>
      <c r="F601" s="69">
        <f t="shared" si="479"/>
        <v>2.5287197626023583</v>
      </c>
      <c r="G601" s="68">
        <f t="shared" si="480"/>
        <v>0.47313777369434007</v>
      </c>
      <c r="H601" s="65">
        <f t="shared" si="481"/>
        <v>4.0623244848456288</v>
      </c>
      <c r="I601" s="69">
        <f t="shared" si="482"/>
        <v>2.7082163232304195</v>
      </c>
      <c r="J601" s="68">
        <f t="shared" si="483"/>
        <v>0.51658518487614558</v>
      </c>
      <c r="K601" s="65">
        <f t="shared" si="484"/>
        <v>3.9990397659619106</v>
      </c>
      <c r="L601" s="69">
        <f t="shared" si="485"/>
        <v>2.6660265106412737</v>
      </c>
      <c r="M601" s="68">
        <f t="shared" si="486"/>
        <v>0.21690759674475402</v>
      </c>
      <c r="N601" s="65">
        <f t="shared" si="487"/>
        <v>5.0017608319090252</v>
      </c>
      <c r="O601" s="69">
        <f t="shared" si="488"/>
        <v>3.3345072212726836</v>
      </c>
      <c r="P601" s="68">
        <f t="shared" si="489"/>
        <v>-0.5843238172734857</v>
      </c>
      <c r="Q601" s="65">
        <f t="shared" si="490"/>
        <v>-8.1964746839382894</v>
      </c>
      <c r="R601" s="69">
        <f t="shared" si="491"/>
        <v>-5.4643164559588593</v>
      </c>
      <c r="S601" s="68">
        <f t="shared" si="492"/>
        <v>0</v>
      </c>
      <c r="T601" s="65">
        <f t="shared" si="493"/>
        <v>0</v>
      </c>
      <c r="U601" s="69">
        <f t="shared" si="494"/>
        <v>0</v>
      </c>
      <c r="V601" s="68">
        <f t="shared" si="495"/>
        <v>0</v>
      </c>
      <c r="W601" s="65">
        <f t="shared" si="496"/>
        <v>0</v>
      </c>
      <c r="X601" s="69">
        <f t="shared" si="497"/>
        <v>0</v>
      </c>
      <c r="Y601" s="68">
        <f t="shared" si="498"/>
        <v>0</v>
      </c>
      <c r="Z601" s="65">
        <f t="shared" si="499"/>
        <v>0</v>
      </c>
      <c r="AA601" s="69">
        <f t="shared" si="500"/>
        <v>0</v>
      </c>
      <c r="AB601" s="98">
        <f>SUMIF(BN601:BU601,"VERDADEIRO",BN$3:$BU600)</f>
        <v>0</v>
      </c>
      <c r="AC601" s="97">
        <f t="shared" si="467"/>
        <v>598</v>
      </c>
      <c r="AD601" s="89">
        <f>RTD("tryd.rtdserver",,"COT",B601,"ULT")</f>
        <v>27.62</v>
      </c>
      <c r="AE601" s="89">
        <f>RTD("tryd.rtdserver",,"COT",C601,"ULT")</f>
        <v>24.8</v>
      </c>
      <c r="AF601" s="89">
        <f>VLOOKUP($AC601,LS_Coint_BD!$B$3:$AQ$1079,AF$2)*$AD601+VLOOKUP($AC601,LS_Coint_BD!$B$3:$AQ$1079,AF$2+1)</f>
        <v>24.478260103854673</v>
      </c>
      <c r="AG601" s="89">
        <f>VLOOKUP($AC601,LS_Coint_BD!$B$3:$AQ$1079,AG$2)*$AD601+VLOOKUP($AC601,LS_Coint_BD!$B$3:$AQ$1079,AG$2+1)</f>
        <v>24.326862226305661</v>
      </c>
      <c r="AH601" s="89">
        <f>VLOOKUP($AC601,LS_Coint_BD!$B$3:$AQ$1079,AH$2)*$AD601+VLOOKUP($AC601,LS_Coint_BD!$B$3:$AQ$1079,AH$2+1)</f>
        <v>24.283414815123855</v>
      </c>
      <c r="AI601" s="89">
        <f>VLOOKUP($AC601,LS_Coint_BD!$B$3:$AQ$1079,AI$2)*$AD601+VLOOKUP($AC601,LS_Coint_BD!$B$3:$AQ$1079,AI$2+1)</f>
        <v>24.583092403255247</v>
      </c>
      <c r="AJ601" s="89">
        <f>VLOOKUP($AC601,LS_Coint_BD!$B$3:$AQ$1079,AJ$2)*$AD601+VLOOKUP($AC601,LS_Coint_BD!$B$3:$AQ$1079,AJ$2+1)</f>
        <v>25.384323817273486</v>
      </c>
      <c r="AK601" s="89">
        <f>VLOOKUP($AC601,LS_Coint_BD!$B$3:$AQ$1079,AK$2)*$AD601+VLOOKUP($AC601,LS_Coint_BD!$B$3:$AQ$1079,AK$2+1)</f>
        <v>0</v>
      </c>
      <c r="AL601" s="89">
        <f>VLOOKUP($AC601,LS_Coint_BD!$B$3:$AQ$1079,AL$2)*$AD601+VLOOKUP($AC601,LS_Coint_BD!$B$3:$AQ$1079,AL$2+1)</f>
        <v>0</v>
      </c>
      <c r="AM601" s="89">
        <f>VLOOKUP($AC601,LS_Coint_BD!$B$3:$AQ$1079,AM$2)*$AD601+VLOOKUP($AC601,LS_Coint_BD!$B$3:$AQ$1079,AM$2+1)</f>
        <v>0</v>
      </c>
      <c r="AN601" s="89">
        <f>VLOOKUP($AC601,LS_Coint_BD!$B$3:$AQ$1079,AN$2)</f>
        <v>1.26435988130118</v>
      </c>
      <c r="AO601" s="89">
        <f>VLOOKUP($AC601,LS_Coint_BD!$B$3:$AQ$1079,AO$2)</f>
        <v>1.35410816161521</v>
      </c>
      <c r="AP601" s="89">
        <f>VLOOKUP($AC601,LS_Coint_BD!$B$3:$AQ$1079,AP$2)</f>
        <v>1.33301325532064</v>
      </c>
      <c r="AQ601" s="89">
        <f>VLOOKUP($AC601,LS_Coint_BD!$B$3:$AQ$1079,AQ$2)</f>
        <v>1.66725361063634</v>
      </c>
      <c r="AR601" s="89">
        <f>VLOOKUP($AC601,LS_Coint_BD!$B$3:$AQ$1079,AR$2)</f>
        <v>2.7321582279794301</v>
      </c>
      <c r="AS601" s="89">
        <f>VLOOKUP($AC601,LS_Coint_BD!$B$3:$AQ$1079,AS$2)</f>
        <v>0</v>
      </c>
      <c r="AT601" s="89">
        <f>VLOOKUP($AC601,LS_Coint_BD!$B$3:$AQ$1079,AT$2)</f>
        <v>0</v>
      </c>
      <c r="AU601" s="89">
        <f>VLOOKUP($AC601,LS_Coint_BD!$B$3:$AQ$1079,AU$2)</f>
        <v>0</v>
      </c>
      <c r="AV601" s="89">
        <f>VLOOKUP($AC601,LS_Coint_BD!$B$3:$AQ$1079,AV$2)</f>
        <v>-1.56319401867222E-15</v>
      </c>
      <c r="AW601" s="89">
        <f>VLOOKUP($AC601,LS_Coint_BD!$B$3:$AQ$1079,AW$2)</f>
        <v>-4.4408920985006301E-16</v>
      </c>
      <c r="AX601" s="89">
        <f>VLOOKUP($AC601,LS_Coint_BD!$B$3:$AQ$1079,AX$2)</f>
        <v>-6.2426254641780198E-15</v>
      </c>
      <c r="AY601" s="89">
        <f>VLOOKUP($AC601,LS_Coint_BD!$B$3:$AQ$1079,AY$2)</f>
        <v>3.5971225997855102E-15</v>
      </c>
      <c r="AZ601" s="89">
        <f>VLOOKUP($AC601,LS_Coint_BD!$B$3:$AQ$1079,AZ$2)</f>
        <v>1.26318708579573E-15</v>
      </c>
      <c r="BA601" s="89">
        <f>VLOOKUP($AC601,LS_Coint_BD!$B$3:$AQ$1079,BA$2)</f>
        <v>0</v>
      </c>
      <c r="BB601" s="89">
        <f>VLOOKUP($AC601,LS_Coint_BD!$B$3:$AQ$1079,BB$2)</f>
        <v>0</v>
      </c>
      <c r="BC601" s="89">
        <f>VLOOKUP($AC601,LS_Coint_BD!$B$3:$AQ$1079,BC$2)</f>
        <v>0</v>
      </c>
      <c r="BD601" s="89">
        <f t="shared" si="501"/>
        <v>2.5287197626023583</v>
      </c>
      <c r="BE601" s="89">
        <f t="shared" si="502"/>
        <v>2.7082163232304195</v>
      </c>
      <c r="BF601" s="89">
        <f t="shared" si="503"/>
        <v>2.6660265106412737</v>
      </c>
      <c r="BG601" s="89">
        <f t="shared" si="504"/>
        <v>3.3345072212726836</v>
      </c>
      <c r="BH601" s="89">
        <f t="shared" si="505"/>
        <v>-5.4643164559588593</v>
      </c>
      <c r="BI601" s="89">
        <f t="shared" si="506"/>
        <v>0</v>
      </c>
      <c r="BJ601" s="89">
        <f t="shared" si="507"/>
        <v>0</v>
      </c>
      <c r="BK601" s="89">
        <f t="shared" si="508"/>
        <v>0</v>
      </c>
      <c r="BL601" s="89">
        <f t="shared" si="509"/>
        <v>2.5287197626023552</v>
      </c>
      <c r="BM601" s="89"/>
      <c r="BN601" s="26" t="b">
        <f t="shared" si="510"/>
        <v>0</v>
      </c>
      <c r="BO601" s="26" t="b">
        <f t="shared" si="511"/>
        <v>0</v>
      </c>
      <c r="BP601" s="26" t="b">
        <f t="shared" si="512"/>
        <v>0</v>
      </c>
      <c r="BQ601" s="26" t="b">
        <f t="shared" si="513"/>
        <v>0</v>
      </c>
      <c r="BR601" s="26" t="b">
        <f t="shared" si="514"/>
        <v>0</v>
      </c>
      <c r="BS601" s="26" t="b">
        <f t="shared" si="515"/>
        <v>0</v>
      </c>
      <c r="BT601" s="26" t="b">
        <f t="shared" si="516"/>
        <v>0</v>
      </c>
      <c r="BU601" s="26" t="b">
        <f t="shared" si="517"/>
        <v>0</v>
      </c>
    </row>
    <row r="602" spans="1:73" ht="15" thickBot="1" x14ac:dyDescent="0.35">
      <c r="B602" s="17" t="str">
        <f>VLOOKUP($AC602,LS_Coint_BD!$B$3:$D$1079,2)</f>
        <v>LCAM3</v>
      </c>
      <c r="C602" s="87" t="str">
        <f>VLOOKUP($AC602,LS_Coint_BD!$B$3:$D$1079,3)</f>
        <v>LREN3</v>
      </c>
      <c r="D602" s="68">
        <f t="shared" si="477"/>
        <v>0</v>
      </c>
      <c r="E602" s="65">
        <f t="shared" si="478"/>
        <v>0</v>
      </c>
      <c r="F602" s="69">
        <f t="shared" si="479"/>
        <v>0</v>
      </c>
      <c r="G602" s="68">
        <f t="shared" si="480"/>
        <v>0</v>
      </c>
      <c r="H602" s="65">
        <f t="shared" si="481"/>
        <v>0</v>
      </c>
      <c r="I602" s="69">
        <f t="shared" si="482"/>
        <v>0</v>
      </c>
      <c r="J602" s="68">
        <f t="shared" si="483"/>
        <v>0</v>
      </c>
      <c r="K602" s="65">
        <f t="shared" si="484"/>
        <v>0</v>
      </c>
      <c r="L602" s="69">
        <f t="shared" si="485"/>
        <v>0</v>
      </c>
      <c r="M602" s="68">
        <f t="shared" si="486"/>
        <v>-2.1110841383598355</v>
      </c>
      <c r="N602" s="65">
        <f t="shared" si="487"/>
        <v>-6.5961354603177957</v>
      </c>
      <c r="O602" s="69">
        <f t="shared" si="488"/>
        <v>-4.3974236402118638</v>
      </c>
      <c r="P602" s="68">
        <f t="shared" si="489"/>
        <v>-2.2949358928037284</v>
      </c>
      <c r="Q602" s="65">
        <f t="shared" si="490"/>
        <v>-7.0570348071769491</v>
      </c>
      <c r="R602" s="69">
        <f t="shared" si="491"/>
        <v>-4.7046898714512997</v>
      </c>
      <c r="S602" s="68">
        <f t="shared" si="492"/>
        <v>-2.7230706026991598</v>
      </c>
      <c r="T602" s="65">
        <f t="shared" si="493"/>
        <v>-7.7578722525213362</v>
      </c>
      <c r="U602" s="69">
        <f t="shared" si="494"/>
        <v>-5.1719148350142241</v>
      </c>
      <c r="V602" s="68">
        <f t="shared" si="495"/>
        <v>-3.099672335113155</v>
      </c>
      <c r="W602" s="65">
        <f t="shared" si="496"/>
        <v>-8.1348671324502302</v>
      </c>
      <c r="X602" s="69">
        <f t="shared" si="497"/>
        <v>-5.4232447549668201</v>
      </c>
      <c r="Y602" s="68">
        <f t="shared" si="498"/>
        <v>-4.8857097920081358</v>
      </c>
      <c r="Z602" s="65">
        <f t="shared" si="499"/>
        <v>-13.663086442754164</v>
      </c>
      <c r="AA602" s="69">
        <f t="shared" si="500"/>
        <v>-9.1087242951694432</v>
      </c>
      <c r="AB602" s="98">
        <f>SUMIF(BN602:BU602,"VERDADEIRO",BN$3:$BU601)</f>
        <v>0</v>
      </c>
      <c r="AC602" s="97">
        <f t="shared" si="467"/>
        <v>599</v>
      </c>
      <c r="AD602" s="89">
        <f>RTD("tryd.rtdserver",,"COT",B602,"ULT")</f>
        <v>27.62</v>
      </c>
      <c r="AE602" s="89">
        <f>RTD("tryd.rtdserver",,"COT",C602,"ULT")</f>
        <v>41.01</v>
      </c>
      <c r="AF602" s="89">
        <f>VLOOKUP($AC602,LS_Coint_BD!$B$3:$AQ$1079,AF$2)*$AD602+VLOOKUP($AC602,LS_Coint_BD!$B$3:$AQ$1079,AF$2+1)</f>
        <v>0</v>
      </c>
      <c r="AG602" s="89">
        <f>VLOOKUP($AC602,LS_Coint_BD!$B$3:$AQ$1079,AG$2)*$AD602+VLOOKUP($AC602,LS_Coint_BD!$B$3:$AQ$1079,AG$2+1)</f>
        <v>0</v>
      </c>
      <c r="AH602" s="89">
        <f>VLOOKUP($AC602,LS_Coint_BD!$B$3:$AQ$1079,AH$2)*$AD602+VLOOKUP($AC602,LS_Coint_BD!$B$3:$AQ$1079,AH$2+1)</f>
        <v>0</v>
      </c>
      <c r="AI602" s="89">
        <f>VLOOKUP($AC602,LS_Coint_BD!$B$3:$AQ$1079,AI$2)*$AD602+VLOOKUP($AC602,LS_Coint_BD!$B$3:$AQ$1079,AI$2+1)</f>
        <v>43.121084138359834</v>
      </c>
      <c r="AJ602" s="89">
        <f>VLOOKUP($AC602,LS_Coint_BD!$B$3:$AQ$1079,AJ$2)*$AD602+VLOOKUP($AC602,LS_Coint_BD!$B$3:$AQ$1079,AJ$2+1)</f>
        <v>43.304935892803726</v>
      </c>
      <c r="AK602" s="89">
        <f>VLOOKUP($AC602,LS_Coint_BD!$B$3:$AQ$1079,AK$2)*$AD602+VLOOKUP($AC602,LS_Coint_BD!$B$3:$AQ$1079,AK$2+1)</f>
        <v>43.733070602699158</v>
      </c>
      <c r="AL602" s="89">
        <f>VLOOKUP($AC602,LS_Coint_BD!$B$3:$AQ$1079,AL$2)*$AD602+VLOOKUP($AC602,LS_Coint_BD!$B$3:$AQ$1079,AL$2+1)</f>
        <v>44.109672335113153</v>
      </c>
      <c r="AM602" s="89">
        <f>VLOOKUP($AC602,LS_Coint_BD!$B$3:$AQ$1079,AM$2)*$AD602+VLOOKUP($AC602,LS_Coint_BD!$B$3:$AQ$1079,AM$2+1)</f>
        <v>45.895709792008134</v>
      </c>
      <c r="AN602" s="89">
        <f>VLOOKUP($AC602,LS_Coint_BD!$B$3:$AQ$1079,AN$2)</f>
        <v>0</v>
      </c>
      <c r="AO602" s="89">
        <f>VLOOKUP($AC602,LS_Coint_BD!$B$3:$AQ$1079,AO$2)</f>
        <v>0</v>
      </c>
      <c r="AP602" s="89">
        <f>VLOOKUP($AC602,LS_Coint_BD!$B$3:$AQ$1079,AP$2)</f>
        <v>0</v>
      </c>
      <c r="AQ602" s="89">
        <f>VLOOKUP($AC602,LS_Coint_BD!$B$3:$AQ$1079,AQ$2)</f>
        <v>2.1987118201059301</v>
      </c>
      <c r="AR602" s="89">
        <f>VLOOKUP($AC602,LS_Coint_BD!$B$3:$AQ$1079,AR$2)</f>
        <v>2.3523449357256498</v>
      </c>
      <c r="AS602" s="89">
        <f>VLOOKUP($AC602,LS_Coint_BD!$B$3:$AQ$1079,AS$2)</f>
        <v>2.5859574175071098</v>
      </c>
      <c r="AT602" s="89">
        <f>VLOOKUP($AC602,LS_Coint_BD!$B$3:$AQ$1079,AT$2)</f>
        <v>2.7116223774834101</v>
      </c>
      <c r="AU602" s="89">
        <f>VLOOKUP($AC602,LS_Coint_BD!$B$3:$AQ$1079,AU$2)</f>
        <v>4.5543621475847198</v>
      </c>
      <c r="AV602" s="89">
        <f>VLOOKUP($AC602,LS_Coint_BD!$B$3:$AQ$1079,AV$2)</f>
        <v>0</v>
      </c>
      <c r="AW602" s="89">
        <f>VLOOKUP($AC602,LS_Coint_BD!$B$3:$AQ$1079,AW$2)</f>
        <v>0</v>
      </c>
      <c r="AX602" s="89">
        <f>VLOOKUP($AC602,LS_Coint_BD!$B$3:$AQ$1079,AX$2)</f>
        <v>0</v>
      </c>
      <c r="AY602" s="89">
        <f>VLOOKUP($AC602,LS_Coint_BD!$B$3:$AQ$1079,AY$2)</f>
        <v>-3.7747582837255299E-15</v>
      </c>
      <c r="AZ602" s="89">
        <f>VLOOKUP($AC602,LS_Coint_BD!$B$3:$AQ$1079,AZ$2)</f>
        <v>-4.3422056074228299E-16</v>
      </c>
      <c r="BA602" s="89">
        <f>VLOOKUP($AC602,LS_Coint_BD!$B$3:$AQ$1079,BA$2)</f>
        <v>-4.6185277824406498E-15</v>
      </c>
      <c r="BB602" s="89">
        <f>VLOOKUP($AC602,LS_Coint_BD!$B$3:$AQ$1079,BB$2)</f>
        <v>-1.61486985400023E-16</v>
      </c>
      <c r="BC602" s="89">
        <f>VLOOKUP($AC602,LS_Coint_BD!$B$3:$AQ$1079,BC$2)</f>
        <v>-4.0927261579781799E-15</v>
      </c>
      <c r="BD602" s="89">
        <f t="shared" si="501"/>
        <v>0</v>
      </c>
      <c r="BE602" s="89">
        <f t="shared" si="502"/>
        <v>0</v>
      </c>
      <c r="BF602" s="89">
        <f t="shared" si="503"/>
        <v>0</v>
      </c>
      <c r="BG602" s="89">
        <f t="shared" si="504"/>
        <v>-4.3974236402118638</v>
      </c>
      <c r="BH602" s="89">
        <f t="shared" si="505"/>
        <v>-4.7046898714512997</v>
      </c>
      <c r="BI602" s="89">
        <f t="shared" si="506"/>
        <v>-5.1719148350142241</v>
      </c>
      <c r="BJ602" s="89">
        <f t="shared" si="507"/>
        <v>-5.4232447549668201</v>
      </c>
      <c r="BK602" s="89">
        <f t="shared" si="508"/>
        <v>-9.1087242951694432</v>
      </c>
      <c r="BL602" s="89">
        <f t="shared" si="509"/>
        <v>0</v>
      </c>
      <c r="BM602" s="89"/>
      <c r="BN602" s="26" t="b">
        <f t="shared" si="510"/>
        <v>0</v>
      </c>
      <c r="BO602" s="26" t="b">
        <f t="shared" si="511"/>
        <v>0</v>
      </c>
      <c r="BP602" s="26" t="b">
        <f t="shared" si="512"/>
        <v>0</v>
      </c>
      <c r="BQ602" s="26" t="b">
        <f t="shared" si="513"/>
        <v>0</v>
      </c>
      <c r="BR602" s="26" t="b">
        <f t="shared" si="514"/>
        <v>0</v>
      </c>
      <c r="BS602" s="26" t="b">
        <f t="shared" si="515"/>
        <v>0</v>
      </c>
      <c r="BT602" s="26" t="b">
        <f t="shared" si="516"/>
        <v>0</v>
      </c>
      <c r="BU602" s="26" t="b">
        <f t="shared" si="517"/>
        <v>0</v>
      </c>
    </row>
    <row r="603" spans="1:73" ht="15" thickBot="1" x14ac:dyDescent="0.35">
      <c r="B603" s="17" t="str">
        <f>VLOOKUP($AC603,LS_Coint_BD!$B$3:$D$1079,2)</f>
        <v>LCAM3</v>
      </c>
      <c r="C603" s="87" t="str">
        <f>VLOOKUP($AC603,LS_Coint_BD!$B$3:$D$1079,3)</f>
        <v>MGLU3</v>
      </c>
      <c r="D603" s="68">
        <f t="shared" si="477"/>
        <v>0</v>
      </c>
      <c r="E603" s="65">
        <f t="shared" si="478"/>
        <v>0</v>
      </c>
      <c r="F603" s="69">
        <f t="shared" si="479"/>
        <v>0</v>
      </c>
      <c r="G603" s="68">
        <f t="shared" si="480"/>
        <v>0.99908425804902379</v>
      </c>
      <c r="H603" s="65">
        <f t="shared" si="481"/>
        <v>3.4369434429419679</v>
      </c>
      <c r="I603" s="69">
        <f t="shared" si="482"/>
        <v>2.2912956286279784</v>
      </c>
      <c r="J603" s="68">
        <f t="shared" si="483"/>
        <v>0.93718166755811438</v>
      </c>
      <c r="K603" s="65">
        <f t="shared" si="484"/>
        <v>3.2614131897198293</v>
      </c>
      <c r="L603" s="69">
        <f t="shared" si="485"/>
        <v>2.1742754598132197</v>
      </c>
      <c r="M603" s="68">
        <f t="shared" si="486"/>
        <v>0.74508298667586814</v>
      </c>
      <c r="N603" s="65">
        <f t="shared" si="487"/>
        <v>3.675091698773516</v>
      </c>
      <c r="O603" s="69">
        <f t="shared" si="488"/>
        <v>2.4500611325156774</v>
      </c>
      <c r="P603" s="68">
        <f t="shared" si="489"/>
        <v>0.52794251951113225</v>
      </c>
      <c r="Q603" s="65">
        <f t="shared" si="490"/>
        <v>4.12162927859322</v>
      </c>
      <c r="R603" s="69">
        <f t="shared" si="491"/>
        <v>2.7477528523954797</v>
      </c>
      <c r="S603" s="68">
        <f t="shared" si="492"/>
        <v>0.30886716234491729</v>
      </c>
      <c r="T603" s="65">
        <f t="shared" si="493"/>
        <v>4.6887966444736175</v>
      </c>
      <c r="U603" s="69">
        <f t="shared" si="494"/>
        <v>3.1258644296490781</v>
      </c>
      <c r="V603" s="68">
        <f t="shared" si="495"/>
        <v>-2.5581439214693802E-2</v>
      </c>
      <c r="W603" s="65">
        <f t="shared" si="496"/>
        <v>-5.3291438186370623</v>
      </c>
      <c r="X603" s="69">
        <f t="shared" si="497"/>
        <v>-3.5527625457580414</v>
      </c>
      <c r="Y603" s="68">
        <f t="shared" si="498"/>
        <v>0</v>
      </c>
      <c r="Z603" s="65">
        <f t="shared" si="499"/>
        <v>0</v>
      </c>
      <c r="AA603" s="69">
        <f t="shared" si="500"/>
        <v>0</v>
      </c>
      <c r="AB603" s="98">
        <f>SUMIF(BN603:BU603,"VERDADEIRO",BN$3:$BU602)</f>
        <v>0</v>
      </c>
      <c r="AC603" s="97">
        <f t="shared" si="467"/>
        <v>600</v>
      </c>
      <c r="AD603" s="89">
        <f>RTD("tryd.rtdserver",,"COT",B603,"ULT")</f>
        <v>27.62</v>
      </c>
      <c r="AE603" s="89">
        <f>RTD("tryd.rtdserver",,"COT",C603,"ULT")</f>
        <v>25.85</v>
      </c>
      <c r="AF603" s="89">
        <f>VLOOKUP($AC603,LS_Coint_BD!$B$3:$AQ$1079,AF$2)*$AD603+VLOOKUP($AC603,LS_Coint_BD!$B$3:$AQ$1079,AF$2+1)</f>
        <v>0</v>
      </c>
      <c r="AG603" s="89">
        <f>VLOOKUP($AC603,LS_Coint_BD!$B$3:$AQ$1079,AG$2)*$AD603+VLOOKUP($AC603,LS_Coint_BD!$B$3:$AQ$1079,AG$2+1)</f>
        <v>24.850915741950978</v>
      </c>
      <c r="AH603" s="89">
        <f>VLOOKUP($AC603,LS_Coint_BD!$B$3:$AQ$1079,AH$2)*$AD603+VLOOKUP($AC603,LS_Coint_BD!$B$3:$AQ$1079,AH$2+1)</f>
        <v>24.912818332441887</v>
      </c>
      <c r="AI603" s="89">
        <f>VLOOKUP($AC603,LS_Coint_BD!$B$3:$AQ$1079,AI$2)*$AD603+VLOOKUP($AC603,LS_Coint_BD!$B$3:$AQ$1079,AI$2+1)</f>
        <v>25.104917013324133</v>
      </c>
      <c r="AJ603" s="89">
        <f>VLOOKUP($AC603,LS_Coint_BD!$B$3:$AQ$1079,AJ$2)*$AD603+VLOOKUP($AC603,LS_Coint_BD!$B$3:$AQ$1079,AJ$2+1)</f>
        <v>25.322057480488869</v>
      </c>
      <c r="AK603" s="89">
        <f>VLOOKUP($AC603,LS_Coint_BD!$B$3:$AQ$1079,AK$2)*$AD603+VLOOKUP($AC603,LS_Coint_BD!$B$3:$AQ$1079,AK$2+1)</f>
        <v>25.541132837655084</v>
      </c>
      <c r="AL603" s="89">
        <f>VLOOKUP($AC603,LS_Coint_BD!$B$3:$AQ$1079,AL$2)*$AD603+VLOOKUP($AC603,LS_Coint_BD!$B$3:$AQ$1079,AL$2+1)</f>
        <v>25.875581439214695</v>
      </c>
      <c r="AM603" s="89">
        <f>VLOOKUP($AC603,LS_Coint_BD!$B$3:$AQ$1079,AM$2)*$AD603+VLOOKUP($AC603,LS_Coint_BD!$B$3:$AQ$1079,AM$2+1)</f>
        <v>0</v>
      </c>
      <c r="AN603" s="89">
        <f>VLOOKUP($AC603,LS_Coint_BD!$B$3:$AQ$1079,AN$2)</f>
        <v>0</v>
      </c>
      <c r="AO603" s="89">
        <f>VLOOKUP($AC603,LS_Coint_BD!$B$3:$AQ$1079,AO$2)</f>
        <v>1.1456478143139901</v>
      </c>
      <c r="AP603" s="89">
        <f>VLOOKUP($AC603,LS_Coint_BD!$B$3:$AQ$1079,AP$2)</f>
        <v>1.0871377299066101</v>
      </c>
      <c r="AQ603" s="89">
        <f>VLOOKUP($AC603,LS_Coint_BD!$B$3:$AQ$1079,AQ$2)</f>
        <v>1.22503056625784</v>
      </c>
      <c r="AR603" s="89">
        <f>VLOOKUP($AC603,LS_Coint_BD!$B$3:$AQ$1079,AR$2)</f>
        <v>1.3738764261977401</v>
      </c>
      <c r="AS603" s="89">
        <f>VLOOKUP($AC603,LS_Coint_BD!$B$3:$AQ$1079,AS$2)</f>
        <v>1.5629322148245399</v>
      </c>
      <c r="AT603" s="89">
        <f>VLOOKUP($AC603,LS_Coint_BD!$B$3:$AQ$1079,AT$2)</f>
        <v>1.77638127287902</v>
      </c>
      <c r="AU603" s="89">
        <f>VLOOKUP($AC603,LS_Coint_BD!$B$3:$AQ$1079,AU$2)</f>
        <v>0</v>
      </c>
      <c r="AV603" s="89">
        <f>VLOOKUP($AC603,LS_Coint_BD!$B$3:$AQ$1079,AV$2)</f>
        <v>0</v>
      </c>
      <c r="AW603" s="89">
        <f>VLOOKUP($AC603,LS_Coint_BD!$B$3:$AQ$1079,AW$2)</f>
        <v>-1.6283271027835599E-15</v>
      </c>
      <c r="AX603" s="89">
        <f>VLOOKUP($AC603,LS_Coint_BD!$B$3:$AQ$1079,AX$2)</f>
        <v>-2.7914178904861098E-16</v>
      </c>
      <c r="AY603" s="89">
        <f>VLOOKUP($AC603,LS_Coint_BD!$B$3:$AQ$1079,AY$2)</f>
        <v>-2.8643754035329E-15</v>
      </c>
      <c r="AZ603" s="89">
        <f>VLOOKUP($AC603,LS_Coint_BD!$B$3:$AQ$1079,AZ$2)</f>
        <v>-4.9343245538895898E-16</v>
      </c>
      <c r="BA603" s="89">
        <f>VLOOKUP($AC603,LS_Coint_BD!$B$3:$AQ$1079,BA$2)</f>
        <v>-1.5898393712632201E-15</v>
      </c>
      <c r="BB603" s="89">
        <f>VLOOKUP($AC603,LS_Coint_BD!$B$3:$AQ$1079,BB$2)</f>
        <v>-1.1384832470701601E-15</v>
      </c>
      <c r="BC603" s="89">
        <f>VLOOKUP($AC603,LS_Coint_BD!$B$3:$AQ$1079,BC$2)</f>
        <v>0</v>
      </c>
      <c r="BD603" s="89">
        <f t="shared" si="501"/>
        <v>0</v>
      </c>
      <c r="BE603" s="89">
        <f t="shared" si="502"/>
        <v>2.2912956286279784</v>
      </c>
      <c r="BF603" s="89">
        <f t="shared" si="503"/>
        <v>2.1742754598132197</v>
      </c>
      <c r="BG603" s="89">
        <f t="shared" si="504"/>
        <v>2.4500611325156774</v>
      </c>
      <c r="BH603" s="89">
        <f t="shared" si="505"/>
        <v>2.7477528523954797</v>
      </c>
      <c r="BI603" s="89">
        <f t="shared" si="506"/>
        <v>3.1258644296490781</v>
      </c>
      <c r="BJ603" s="89">
        <f t="shared" si="507"/>
        <v>-3.5527625457580414</v>
      </c>
      <c r="BK603" s="89">
        <f t="shared" si="508"/>
        <v>0</v>
      </c>
      <c r="BL603" s="89">
        <f t="shared" si="509"/>
        <v>0</v>
      </c>
      <c r="BM603" s="89"/>
      <c r="BN603" s="26" t="b">
        <f t="shared" si="510"/>
        <v>0</v>
      </c>
      <c r="BO603" s="26" t="b">
        <f t="shared" si="511"/>
        <v>0</v>
      </c>
      <c r="BP603" s="26" t="b">
        <f t="shared" si="512"/>
        <v>0</v>
      </c>
      <c r="BQ603" s="26" t="b">
        <f t="shared" si="513"/>
        <v>0</v>
      </c>
      <c r="BR603" s="26" t="b">
        <f t="shared" si="514"/>
        <v>0</v>
      </c>
      <c r="BS603" s="26" t="b">
        <f t="shared" si="515"/>
        <v>0</v>
      </c>
      <c r="BT603" s="26" t="b">
        <f t="shared" si="516"/>
        <v>0</v>
      </c>
      <c r="BU603" s="26" t="b">
        <f t="shared" si="517"/>
        <v>0</v>
      </c>
    </row>
    <row r="604" spans="1:73" ht="15" thickBot="1" x14ac:dyDescent="0.35">
      <c r="B604" s="17" t="str">
        <f>VLOOKUP($AC604,LS_Coint_BD!$B$3:$D$1079,2)</f>
        <v>LCAM3</v>
      </c>
      <c r="C604" s="87" t="str">
        <f>VLOOKUP($AC604,LS_Coint_BD!$B$3:$D$1079,3)</f>
        <v>MRFG3</v>
      </c>
      <c r="D604" s="68">
        <f t="shared" si="477"/>
        <v>8.290100990662097E-2</v>
      </c>
      <c r="E604" s="65">
        <f t="shared" si="478"/>
        <v>1.7268022986451226</v>
      </c>
      <c r="F604" s="69">
        <f t="shared" si="479"/>
        <v>1.1512015324300817</v>
      </c>
      <c r="G604" s="68">
        <f t="shared" si="480"/>
        <v>9.0148067179038449E-2</v>
      </c>
      <c r="H604" s="65">
        <f t="shared" si="481"/>
        <v>2.2633542923664915</v>
      </c>
      <c r="I604" s="69">
        <f t="shared" si="482"/>
        <v>1.508902861577661</v>
      </c>
      <c r="J604" s="68">
        <f t="shared" si="483"/>
        <v>-0.12520171860596108</v>
      </c>
      <c r="K604" s="65">
        <f t="shared" si="484"/>
        <v>-3.1598572879890332</v>
      </c>
      <c r="L604" s="69">
        <f t="shared" si="485"/>
        <v>-2.106571525326022</v>
      </c>
      <c r="M604" s="68">
        <f t="shared" si="486"/>
        <v>0</v>
      </c>
      <c r="N604" s="65">
        <f t="shared" si="487"/>
        <v>0</v>
      </c>
      <c r="O604" s="69">
        <f t="shared" si="488"/>
        <v>0</v>
      </c>
      <c r="P604" s="68">
        <f t="shared" si="489"/>
        <v>0</v>
      </c>
      <c r="Q604" s="65">
        <f t="shared" si="490"/>
        <v>0</v>
      </c>
      <c r="R604" s="69">
        <f t="shared" si="491"/>
        <v>0</v>
      </c>
      <c r="S604" s="68">
        <f t="shared" si="492"/>
        <v>-0.63914676217059885</v>
      </c>
      <c r="T604" s="65">
        <f t="shared" si="493"/>
        <v>-4.3194223812298214</v>
      </c>
      <c r="U604" s="69">
        <f t="shared" si="494"/>
        <v>-2.8796149208198809</v>
      </c>
      <c r="V604" s="68">
        <f t="shared" si="495"/>
        <v>-1.0464355299380141</v>
      </c>
      <c r="W604" s="65">
        <f t="shared" si="496"/>
        <v>-5.3421102615636906</v>
      </c>
      <c r="X604" s="69">
        <f t="shared" si="497"/>
        <v>-3.5614068410424604</v>
      </c>
      <c r="Y604" s="68">
        <f t="shared" si="498"/>
        <v>0</v>
      </c>
      <c r="Z604" s="65">
        <f t="shared" si="499"/>
        <v>0</v>
      </c>
      <c r="AA604" s="69">
        <f t="shared" si="500"/>
        <v>0</v>
      </c>
      <c r="AB604" s="98">
        <f>SUMIF(BN604:BU604,"VERDADEIRO",BN$3:$BU603)</f>
        <v>0</v>
      </c>
      <c r="AC604" s="97">
        <f t="shared" si="467"/>
        <v>601</v>
      </c>
      <c r="AD604" s="89">
        <f>RTD("tryd.rtdserver",,"COT",B604,"ULT")</f>
        <v>27.62</v>
      </c>
      <c r="AE604" s="89">
        <f>RTD("tryd.rtdserver",,"COT",C604,"ULT")</f>
        <v>14.31</v>
      </c>
      <c r="AF604" s="89">
        <f>VLOOKUP($AC604,LS_Coint_BD!$B$3:$AQ$1079,AF$2)*$AD604+VLOOKUP($AC604,LS_Coint_BD!$B$3:$AQ$1079,AF$2+1)</f>
        <v>14.22709899009338</v>
      </c>
      <c r="AG604" s="89">
        <f>VLOOKUP($AC604,LS_Coint_BD!$B$3:$AQ$1079,AG$2)*$AD604+VLOOKUP($AC604,LS_Coint_BD!$B$3:$AQ$1079,AG$2+1)</f>
        <v>14.219851932820962</v>
      </c>
      <c r="AH604" s="89">
        <f>VLOOKUP($AC604,LS_Coint_BD!$B$3:$AQ$1079,AH$2)*$AD604+VLOOKUP($AC604,LS_Coint_BD!$B$3:$AQ$1079,AH$2+1)</f>
        <v>14.435201718605962</v>
      </c>
      <c r="AI604" s="89">
        <f>VLOOKUP($AC604,LS_Coint_BD!$B$3:$AQ$1079,AI$2)*$AD604+VLOOKUP($AC604,LS_Coint_BD!$B$3:$AQ$1079,AI$2+1)</f>
        <v>0</v>
      </c>
      <c r="AJ604" s="89">
        <f>VLOOKUP($AC604,LS_Coint_BD!$B$3:$AQ$1079,AJ$2)*$AD604+VLOOKUP($AC604,LS_Coint_BD!$B$3:$AQ$1079,AJ$2+1)</f>
        <v>0</v>
      </c>
      <c r="AK604" s="89">
        <f>VLOOKUP($AC604,LS_Coint_BD!$B$3:$AQ$1079,AK$2)*$AD604+VLOOKUP($AC604,LS_Coint_BD!$B$3:$AQ$1079,AK$2+1)</f>
        <v>14.949146762170599</v>
      </c>
      <c r="AL604" s="89">
        <f>VLOOKUP($AC604,LS_Coint_BD!$B$3:$AQ$1079,AL$2)*$AD604+VLOOKUP($AC604,LS_Coint_BD!$B$3:$AQ$1079,AL$2+1)</f>
        <v>15.356435529938015</v>
      </c>
      <c r="AM604" s="89">
        <f>VLOOKUP($AC604,LS_Coint_BD!$B$3:$AQ$1079,AM$2)*$AD604+VLOOKUP($AC604,LS_Coint_BD!$B$3:$AQ$1079,AM$2+1)</f>
        <v>0</v>
      </c>
      <c r="AN604" s="89">
        <f>VLOOKUP($AC604,LS_Coint_BD!$B$3:$AQ$1079,AN$2)</f>
        <v>0.57560076621503997</v>
      </c>
      <c r="AO604" s="89">
        <f>VLOOKUP($AC604,LS_Coint_BD!$B$3:$AQ$1079,AO$2)</f>
        <v>0.75445143078883004</v>
      </c>
      <c r="AP604" s="89">
        <f>VLOOKUP($AC604,LS_Coint_BD!$B$3:$AQ$1079,AP$2)</f>
        <v>1.0532857626630101</v>
      </c>
      <c r="AQ604" s="89">
        <f>VLOOKUP($AC604,LS_Coint_BD!$B$3:$AQ$1079,AQ$2)</f>
        <v>0</v>
      </c>
      <c r="AR604" s="89">
        <f>VLOOKUP($AC604,LS_Coint_BD!$B$3:$AQ$1079,AR$2)</f>
        <v>0</v>
      </c>
      <c r="AS604" s="89">
        <f>VLOOKUP($AC604,LS_Coint_BD!$B$3:$AQ$1079,AS$2)</f>
        <v>1.43980746040994</v>
      </c>
      <c r="AT604" s="89">
        <f>VLOOKUP($AC604,LS_Coint_BD!$B$3:$AQ$1079,AT$2)</f>
        <v>1.78070342052123</v>
      </c>
      <c r="AU604" s="89">
        <f>VLOOKUP($AC604,LS_Coint_BD!$B$3:$AQ$1079,AU$2)</f>
        <v>0</v>
      </c>
      <c r="AV604" s="89">
        <f>VLOOKUP($AC604,LS_Coint_BD!$B$3:$AQ$1079,AV$2)</f>
        <v>1.70530256582424E-15</v>
      </c>
      <c r="AW604" s="89">
        <f>VLOOKUP($AC604,LS_Coint_BD!$B$3:$AQ$1079,AW$2)</f>
        <v>7.9936057773011302E-16</v>
      </c>
      <c r="AX604" s="89">
        <f>VLOOKUP($AC604,LS_Coint_BD!$B$3:$AQ$1079,AX$2)</f>
        <v>-1.7129155237073801E-15</v>
      </c>
      <c r="AY604" s="89">
        <f>VLOOKUP($AC604,LS_Coint_BD!$B$3:$AQ$1079,AY$2)</f>
        <v>0</v>
      </c>
      <c r="AZ604" s="89">
        <f>VLOOKUP($AC604,LS_Coint_BD!$B$3:$AQ$1079,AZ$2)</f>
        <v>0</v>
      </c>
      <c r="BA604" s="89">
        <f>VLOOKUP($AC604,LS_Coint_BD!$B$3:$AQ$1079,BA$2)</f>
        <v>-8.2600593032111602E-16</v>
      </c>
      <c r="BB604" s="89">
        <f>VLOOKUP($AC604,LS_Coint_BD!$B$3:$AQ$1079,BB$2)</f>
        <v>-5.3290705182007502E-16</v>
      </c>
      <c r="BC604" s="89">
        <f>VLOOKUP($AC604,LS_Coint_BD!$B$3:$AQ$1079,BC$2)</f>
        <v>0</v>
      </c>
      <c r="BD604" s="89">
        <f t="shared" si="501"/>
        <v>1.1512015324300817</v>
      </c>
      <c r="BE604" s="89">
        <f t="shared" si="502"/>
        <v>1.508902861577661</v>
      </c>
      <c r="BF604" s="89">
        <f t="shared" si="503"/>
        <v>-2.106571525326022</v>
      </c>
      <c r="BG604" s="89">
        <f t="shared" si="504"/>
        <v>0</v>
      </c>
      <c r="BH604" s="89">
        <f t="shared" si="505"/>
        <v>0</v>
      </c>
      <c r="BI604" s="89">
        <f t="shared" si="506"/>
        <v>-2.8796149208198809</v>
      </c>
      <c r="BJ604" s="89">
        <f t="shared" si="507"/>
        <v>-3.5614068410424604</v>
      </c>
      <c r="BK604" s="89">
        <f t="shared" si="508"/>
        <v>0</v>
      </c>
      <c r="BL604" s="89">
        <f t="shared" si="509"/>
        <v>1.1512015324300851</v>
      </c>
      <c r="BM604" s="89"/>
      <c r="BN604" s="26" t="b">
        <f t="shared" si="510"/>
        <v>0</v>
      </c>
      <c r="BO604" s="26" t="b">
        <f t="shared" si="511"/>
        <v>0</v>
      </c>
      <c r="BP604" s="26" t="b">
        <f t="shared" si="512"/>
        <v>0</v>
      </c>
      <c r="BQ604" s="26" t="b">
        <f t="shared" si="513"/>
        <v>0</v>
      </c>
      <c r="BR604" s="26" t="b">
        <f t="shared" si="514"/>
        <v>0</v>
      </c>
      <c r="BS604" s="26" t="b">
        <f t="shared" si="515"/>
        <v>0</v>
      </c>
      <c r="BT604" s="26" t="b">
        <f t="shared" si="516"/>
        <v>0</v>
      </c>
      <c r="BU604" s="26" t="b">
        <f t="shared" si="517"/>
        <v>0</v>
      </c>
    </row>
    <row r="605" spans="1:73" ht="15" thickBot="1" x14ac:dyDescent="0.35">
      <c r="B605" s="17" t="str">
        <f>VLOOKUP($AC605,LS_Coint_BD!$B$3:$D$1079,2)</f>
        <v>LCAM3</v>
      </c>
      <c r="C605" s="87" t="str">
        <f>VLOOKUP($AC605,LS_Coint_BD!$B$3:$D$1079,3)</f>
        <v>MULT3</v>
      </c>
      <c r="D605" s="68">
        <f t="shared" si="477"/>
        <v>0</v>
      </c>
      <c r="E605" s="65">
        <f t="shared" si="478"/>
        <v>0</v>
      </c>
      <c r="F605" s="69">
        <f t="shared" si="479"/>
        <v>0</v>
      </c>
      <c r="G605" s="68">
        <f t="shared" si="480"/>
        <v>0</v>
      </c>
      <c r="H605" s="65">
        <f t="shared" si="481"/>
        <v>0</v>
      </c>
      <c r="I605" s="69">
        <f t="shared" si="482"/>
        <v>0</v>
      </c>
      <c r="J605" s="68">
        <f t="shared" si="483"/>
        <v>0</v>
      </c>
      <c r="K605" s="65">
        <f t="shared" si="484"/>
        <v>0</v>
      </c>
      <c r="L605" s="69">
        <f t="shared" si="485"/>
        <v>0</v>
      </c>
      <c r="M605" s="68">
        <f t="shared" si="486"/>
        <v>-0.17779853408770308</v>
      </c>
      <c r="N605" s="65">
        <f t="shared" si="487"/>
        <v>-4.0381097419660801</v>
      </c>
      <c r="O605" s="69">
        <f t="shared" si="488"/>
        <v>-2.6920731613107201</v>
      </c>
      <c r="P605" s="68">
        <f t="shared" si="489"/>
        <v>-0.19760963398571363</v>
      </c>
      <c r="Q605" s="65">
        <f t="shared" si="490"/>
        <v>-4.0454467629107356</v>
      </c>
      <c r="R605" s="69">
        <f t="shared" si="491"/>
        <v>-2.6969645086071572</v>
      </c>
      <c r="S605" s="68">
        <f t="shared" si="492"/>
        <v>-0.34442972918881765</v>
      </c>
      <c r="T605" s="65">
        <f t="shared" si="493"/>
        <v>-4.2013111247593526</v>
      </c>
      <c r="U605" s="69">
        <f t="shared" si="494"/>
        <v>-2.8008740831729018</v>
      </c>
      <c r="V605" s="68">
        <f t="shared" si="495"/>
        <v>-0.44513466667388002</v>
      </c>
      <c r="W605" s="65">
        <f t="shared" si="496"/>
        <v>-4.2624146089383315</v>
      </c>
      <c r="X605" s="69">
        <f t="shared" si="497"/>
        <v>-2.8416097392922208</v>
      </c>
      <c r="Y605" s="68">
        <f t="shared" si="498"/>
        <v>-2.0189559585602659</v>
      </c>
      <c r="Z605" s="65">
        <f t="shared" si="499"/>
        <v>-10.527665759519159</v>
      </c>
      <c r="AA605" s="69">
        <f t="shared" si="500"/>
        <v>-7.0184438396794393</v>
      </c>
      <c r="AB605" s="98">
        <f>SUMIF(BN605:BU605,"VERDADEIRO",BN$3:$BU604)</f>
        <v>0</v>
      </c>
      <c r="AC605" s="97">
        <f t="shared" si="467"/>
        <v>602</v>
      </c>
      <c r="AD605" s="89">
        <f>RTD("tryd.rtdserver",,"COT",B605,"ULT")</f>
        <v>27.62</v>
      </c>
      <c r="AE605" s="89">
        <f>RTD("tryd.rtdserver",,"COT",C605,"ULT")</f>
        <v>21.84</v>
      </c>
      <c r="AF605" s="89">
        <f>VLOOKUP($AC605,LS_Coint_BD!$B$3:$AQ$1079,AF$2)*$AD605+VLOOKUP($AC605,LS_Coint_BD!$B$3:$AQ$1079,AF$2+1)</f>
        <v>0</v>
      </c>
      <c r="AG605" s="89">
        <f>VLOOKUP($AC605,LS_Coint_BD!$B$3:$AQ$1079,AG$2)*$AD605+VLOOKUP($AC605,LS_Coint_BD!$B$3:$AQ$1079,AG$2+1)</f>
        <v>0</v>
      </c>
      <c r="AH605" s="89">
        <f>VLOOKUP($AC605,LS_Coint_BD!$B$3:$AQ$1079,AH$2)*$AD605+VLOOKUP($AC605,LS_Coint_BD!$B$3:$AQ$1079,AH$2+1)</f>
        <v>0</v>
      </c>
      <c r="AI605" s="89">
        <f>VLOOKUP($AC605,LS_Coint_BD!$B$3:$AQ$1079,AI$2)*$AD605+VLOOKUP($AC605,LS_Coint_BD!$B$3:$AQ$1079,AI$2+1)</f>
        <v>22.017798534087703</v>
      </c>
      <c r="AJ605" s="89">
        <f>VLOOKUP($AC605,LS_Coint_BD!$B$3:$AQ$1079,AJ$2)*$AD605+VLOOKUP($AC605,LS_Coint_BD!$B$3:$AQ$1079,AJ$2+1)</f>
        <v>22.037609633985713</v>
      </c>
      <c r="AK605" s="89">
        <f>VLOOKUP($AC605,LS_Coint_BD!$B$3:$AQ$1079,AK$2)*$AD605+VLOOKUP($AC605,LS_Coint_BD!$B$3:$AQ$1079,AK$2+1)</f>
        <v>22.184429729188818</v>
      </c>
      <c r="AL605" s="89">
        <f>VLOOKUP($AC605,LS_Coint_BD!$B$3:$AQ$1079,AL$2)*$AD605+VLOOKUP($AC605,LS_Coint_BD!$B$3:$AQ$1079,AL$2+1)</f>
        <v>22.28513466667388</v>
      </c>
      <c r="AM605" s="89">
        <f>VLOOKUP($AC605,LS_Coint_BD!$B$3:$AQ$1079,AM$2)*$AD605+VLOOKUP($AC605,LS_Coint_BD!$B$3:$AQ$1079,AM$2+1)</f>
        <v>23.858955958560266</v>
      </c>
      <c r="AN605" s="89">
        <f>VLOOKUP($AC605,LS_Coint_BD!$B$3:$AQ$1079,AN$2)</f>
        <v>0</v>
      </c>
      <c r="AO605" s="89">
        <f>VLOOKUP($AC605,LS_Coint_BD!$B$3:$AQ$1079,AO$2)</f>
        <v>0</v>
      </c>
      <c r="AP605" s="89">
        <f>VLOOKUP($AC605,LS_Coint_BD!$B$3:$AQ$1079,AP$2)</f>
        <v>0</v>
      </c>
      <c r="AQ605" s="89">
        <f>VLOOKUP($AC605,LS_Coint_BD!$B$3:$AQ$1079,AQ$2)</f>
        <v>1.34603658065536</v>
      </c>
      <c r="AR605" s="89">
        <f>VLOOKUP($AC605,LS_Coint_BD!$B$3:$AQ$1079,AR$2)</f>
        <v>1.3484822543035799</v>
      </c>
      <c r="AS605" s="89">
        <f>VLOOKUP($AC605,LS_Coint_BD!$B$3:$AQ$1079,AS$2)</f>
        <v>1.40043704158645</v>
      </c>
      <c r="AT605" s="89">
        <f>VLOOKUP($AC605,LS_Coint_BD!$B$3:$AQ$1079,AT$2)</f>
        <v>1.42080486964611</v>
      </c>
      <c r="AU605" s="89">
        <f>VLOOKUP($AC605,LS_Coint_BD!$B$3:$AQ$1079,AU$2)</f>
        <v>3.5092219198397201</v>
      </c>
      <c r="AV605" s="89">
        <f>VLOOKUP($AC605,LS_Coint_BD!$B$3:$AQ$1079,AV$2)</f>
        <v>0</v>
      </c>
      <c r="AW605" s="89">
        <f>VLOOKUP($AC605,LS_Coint_BD!$B$3:$AQ$1079,AW$2)</f>
        <v>0</v>
      </c>
      <c r="AX605" s="89">
        <f>VLOOKUP($AC605,LS_Coint_BD!$B$3:$AQ$1079,AX$2)</f>
        <v>0</v>
      </c>
      <c r="AY605" s="89">
        <f>VLOOKUP($AC605,LS_Coint_BD!$B$3:$AQ$1079,AY$2)</f>
        <v>-8.8817841970012504E-17</v>
      </c>
      <c r="AZ605" s="89">
        <f>VLOOKUP($AC605,LS_Coint_BD!$B$3:$AQ$1079,AZ$2)</f>
        <v>2.6250606626692599E-15</v>
      </c>
      <c r="BA605" s="89">
        <f>VLOOKUP($AC605,LS_Coint_BD!$B$3:$AQ$1079,BA$2)</f>
        <v>-1.6697754290362401E-15</v>
      </c>
      <c r="BB605" s="89">
        <f>VLOOKUP($AC605,LS_Coint_BD!$B$3:$AQ$1079,BB$2)</f>
        <v>-1.0012193094801399E-15</v>
      </c>
      <c r="BC605" s="89">
        <f>VLOOKUP($AC605,LS_Coint_BD!$B$3:$AQ$1079,BC$2)</f>
        <v>1.02318153949454E-15</v>
      </c>
      <c r="BD605" s="89">
        <f t="shared" si="501"/>
        <v>0</v>
      </c>
      <c r="BE605" s="89">
        <f t="shared" si="502"/>
        <v>0</v>
      </c>
      <c r="BF605" s="89">
        <f t="shared" si="503"/>
        <v>0</v>
      </c>
      <c r="BG605" s="89">
        <f t="shared" si="504"/>
        <v>-2.6920731613107201</v>
      </c>
      <c r="BH605" s="89">
        <f t="shared" si="505"/>
        <v>-2.6969645086071572</v>
      </c>
      <c r="BI605" s="89">
        <f t="shared" si="506"/>
        <v>-2.8008740831729018</v>
      </c>
      <c r="BJ605" s="89">
        <f t="shared" si="507"/>
        <v>-2.8416097392922208</v>
      </c>
      <c r="BK605" s="89">
        <f t="shared" si="508"/>
        <v>-7.0184438396794393</v>
      </c>
      <c r="BL605" s="89">
        <f t="shared" si="509"/>
        <v>0</v>
      </c>
      <c r="BM605" s="89"/>
      <c r="BN605" s="26" t="b">
        <f t="shared" si="510"/>
        <v>0</v>
      </c>
      <c r="BO605" s="26" t="b">
        <f t="shared" si="511"/>
        <v>0</v>
      </c>
      <c r="BP605" s="26" t="b">
        <f t="shared" si="512"/>
        <v>0</v>
      </c>
      <c r="BQ605" s="26" t="b">
        <f t="shared" si="513"/>
        <v>0</v>
      </c>
      <c r="BR605" s="26" t="b">
        <f t="shared" si="514"/>
        <v>0</v>
      </c>
      <c r="BS605" s="26" t="b">
        <f t="shared" si="515"/>
        <v>0</v>
      </c>
      <c r="BT605" s="26" t="b">
        <f t="shared" si="516"/>
        <v>0</v>
      </c>
      <c r="BU605" s="26" t="b">
        <f t="shared" si="517"/>
        <v>0</v>
      </c>
    </row>
    <row r="606" spans="1:73" ht="15" thickBot="1" x14ac:dyDescent="0.35">
      <c r="B606" s="17" t="str">
        <f>VLOOKUP($AC606,LS_Coint_BD!$B$3:$D$1079,2)</f>
        <v>LCAM3</v>
      </c>
      <c r="C606" s="87" t="str">
        <f>VLOOKUP($AC606,LS_Coint_BD!$B$3:$D$1079,3)</f>
        <v>RADL3</v>
      </c>
      <c r="D606" s="68">
        <f t="shared" si="477"/>
        <v>-0.13396650500386897</v>
      </c>
      <c r="E606" s="65">
        <f t="shared" si="478"/>
        <v>-2.5291854364642026</v>
      </c>
      <c r="F606" s="69">
        <f t="shared" si="479"/>
        <v>-1.6861236243094684</v>
      </c>
      <c r="G606" s="68">
        <f t="shared" si="480"/>
        <v>-0.17776146144646532</v>
      </c>
      <c r="H606" s="65">
        <f t="shared" si="481"/>
        <v>-2.444670484171708</v>
      </c>
      <c r="I606" s="69">
        <f t="shared" si="482"/>
        <v>-1.6297803227811387</v>
      </c>
      <c r="J606" s="68">
        <f t="shared" si="483"/>
        <v>-4.9754125138726124E-2</v>
      </c>
      <c r="K606" s="65">
        <f t="shared" si="484"/>
        <v>-2.7915004979947602</v>
      </c>
      <c r="L606" s="69">
        <f t="shared" si="485"/>
        <v>-1.8610003319965069</v>
      </c>
      <c r="M606" s="68">
        <f t="shared" si="486"/>
        <v>-3.0796295252642381E-2</v>
      </c>
      <c r="N606" s="65">
        <f t="shared" si="487"/>
        <v>-2.6582434747157997</v>
      </c>
      <c r="O606" s="69">
        <f t="shared" si="488"/>
        <v>-1.7721623164771998</v>
      </c>
      <c r="P606" s="68">
        <f t="shared" si="489"/>
        <v>-4.1227063963660271E-3</v>
      </c>
      <c r="Q606" s="65">
        <f t="shared" si="490"/>
        <v>-2.5532165195476741</v>
      </c>
      <c r="R606" s="69">
        <f t="shared" si="491"/>
        <v>-1.7021443463651162</v>
      </c>
      <c r="S606" s="68">
        <f t="shared" si="492"/>
        <v>2.0160320266434439E-2</v>
      </c>
      <c r="T606" s="65">
        <f t="shared" si="493"/>
        <v>2.4647055093172971</v>
      </c>
      <c r="U606" s="69">
        <f t="shared" si="494"/>
        <v>1.6431370062115316</v>
      </c>
      <c r="V606" s="68">
        <f t="shared" si="495"/>
        <v>7.0762335839042123E-2</v>
      </c>
      <c r="W606" s="65">
        <f t="shared" si="496"/>
        <v>2.5812892349253067</v>
      </c>
      <c r="X606" s="69">
        <f t="shared" si="497"/>
        <v>1.7208594899502045</v>
      </c>
      <c r="Y606" s="68">
        <f t="shared" si="498"/>
        <v>1.4411650181010316E-2</v>
      </c>
      <c r="Z606" s="65">
        <f t="shared" si="499"/>
        <v>2.5859210144714386</v>
      </c>
      <c r="AA606" s="69">
        <f t="shared" si="500"/>
        <v>1.7239473429809591</v>
      </c>
      <c r="AB606" s="98">
        <f>SUMIF(BN606:BU606,"VERDADEIRO",BN$3:$BU605)</f>
        <v>0</v>
      </c>
      <c r="AC606" s="97">
        <f t="shared" si="467"/>
        <v>603</v>
      </c>
      <c r="AD606" s="89">
        <f>RTD("tryd.rtdserver",,"COT",B606,"ULT")</f>
        <v>27.62</v>
      </c>
      <c r="AE606" s="89">
        <f>RTD("tryd.rtdserver",,"COT",C606,"ULT")</f>
        <v>25.25</v>
      </c>
      <c r="AF606" s="89">
        <f>VLOOKUP($AC606,LS_Coint_BD!$B$3:$AQ$1079,AF$2)*$AD606+VLOOKUP($AC606,LS_Coint_BD!$B$3:$AQ$1079,AF$2+1)</f>
        <v>25.383966505003869</v>
      </c>
      <c r="AG606" s="89">
        <f>VLOOKUP($AC606,LS_Coint_BD!$B$3:$AQ$1079,AG$2)*$AD606+VLOOKUP($AC606,LS_Coint_BD!$B$3:$AQ$1079,AG$2+1)</f>
        <v>25.427761461446465</v>
      </c>
      <c r="AH606" s="89">
        <f>VLOOKUP($AC606,LS_Coint_BD!$B$3:$AQ$1079,AH$2)*$AD606+VLOOKUP($AC606,LS_Coint_BD!$B$3:$AQ$1079,AH$2+1)</f>
        <v>25.299754125138726</v>
      </c>
      <c r="AI606" s="89">
        <f>VLOOKUP($AC606,LS_Coint_BD!$B$3:$AQ$1079,AI$2)*$AD606+VLOOKUP($AC606,LS_Coint_BD!$B$3:$AQ$1079,AI$2+1)</f>
        <v>25.280796295252642</v>
      </c>
      <c r="AJ606" s="89">
        <f>VLOOKUP($AC606,LS_Coint_BD!$B$3:$AQ$1079,AJ$2)*$AD606+VLOOKUP($AC606,LS_Coint_BD!$B$3:$AQ$1079,AJ$2+1)</f>
        <v>25.254122706396366</v>
      </c>
      <c r="AK606" s="89">
        <f>VLOOKUP($AC606,LS_Coint_BD!$B$3:$AQ$1079,AK$2)*$AD606+VLOOKUP($AC606,LS_Coint_BD!$B$3:$AQ$1079,AK$2+1)</f>
        <v>25.229839679733566</v>
      </c>
      <c r="AL606" s="89">
        <f>VLOOKUP($AC606,LS_Coint_BD!$B$3:$AQ$1079,AL$2)*$AD606+VLOOKUP($AC606,LS_Coint_BD!$B$3:$AQ$1079,AL$2+1)</f>
        <v>25.179237664160958</v>
      </c>
      <c r="AM606" s="89">
        <f>VLOOKUP($AC606,LS_Coint_BD!$B$3:$AQ$1079,AM$2)*$AD606+VLOOKUP($AC606,LS_Coint_BD!$B$3:$AQ$1079,AM$2+1)</f>
        <v>25.23558834981899</v>
      </c>
      <c r="AN606" s="89">
        <f>VLOOKUP($AC606,LS_Coint_BD!$B$3:$AQ$1079,AN$2)</f>
        <v>0.84306181215473397</v>
      </c>
      <c r="AO606" s="89">
        <f>VLOOKUP($AC606,LS_Coint_BD!$B$3:$AQ$1079,AO$2)</f>
        <v>0.81489016139056902</v>
      </c>
      <c r="AP606" s="89">
        <f>VLOOKUP($AC606,LS_Coint_BD!$B$3:$AQ$1079,AP$2)</f>
        <v>0.93050016599825502</v>
      </c>
      <c r="AQ606" s="89">
        <f>VLOOKUP($AC606,LS_Coint_BD!$B$3:$AQ$1079,AQ$2)</f>
        <v>0.88608115823859901</v>
      </c>
      <c r="AR606" s="89">
        <f>VLOOKUP($AC606,LS_Coint_BD!$B$3:$AQ$1079,AR$2)</f>
        <v>0.85107217318255701</v>
      </c>
      <c r="AS606" s="89">
        <f>VLOOKUP($AC606,LS_Coint_BD!$B$3:$AQ$1079,AS$2)</f>
        <v>0.82156850310576701</v>
      </c>
      <c r="AT606" s="89">
        <f>VLOOKUP($AC606,LS_Coint_BD!$B$3:$AQ$1079,AT$2)</f>
        <v>0.86042974497510205</v>
      </c>
      <c r="AU606" s="89">
        <f>VLOOKUP($AC606,LS_Coint_BD!$B$3:$AQ$1079,AU$2)</f>
        <v>0.86197367149047999</v>
      </c>
      <c r="AV606" s="89">
        <f>VLOOKUP($AC606,LS_Coint_BD!$B$3:$AQ$1079,AV$2)</f>
        <v>-4.9737991503206998E-16</v>
      </c>
      <c r="AW606" s="89">
        <f>VLOOKUP($AC606,LS_Coint_BD!$B$3:$AQ$1079,AW$2)</f>
        <v>-7.6975463040677503E-16</v>
      </c>
      <c r="AX606" s="89">
        <f>VLOOKUP($AC606,LS_Coint_BD!$B$3:$AQ$1079,AX$2)</f>
        <v>3.09593620581186E-15</v>
      </c>
      <c r="AY606" s="89">
        <f>VLOOKUP($AC606,LS_Coint_BD!$B$3:$AQ$1079,AY$2)</f>
        <v>-1.68753899743024E-15</v>
      </c>
      <c r="AZ606" s="89">
        <f>VLOOKUP($AC606,LS_Coint_BD!$B$3:$AQ$1079,AZ$2)</f>
        <v>-2.19084010192698E-15</v>
      </c>
      <c r="BA606" s="89">
        <f>VLOOKUP($AC606,LS_Coint_BD!$B$3:$AQ$1079,BA$2)</f>
        <v>-2.41584530158434E-15</v>
      </c>
      <c r="BB606" s="89">
        <f>VLOOKUP($AC606,LS_Coint_BD!$B$3:$AQ$1079,BB$2)</f>
        <v>4.8446095620006798E-16</v>
      </c>
      <c r="BC606" s="89">
        <f>VLOOKUP($AC606,LS_Coint_BD!$B$3:$AQ$1079,BC$2)</f>
        <v>-7.9580786405131203E-16</v>
      </c>
      <c r="BD606" s="89">
        <f t="shared" si="501"/>
        <v>-1.6861236243094684</v>
      </c>
      <c r="BE606" s="89">
        <f t="shared" si="502"/>
        <v>-1.6297803227811387</v>
      </c>
      <c r="BF606" s="89">
        <f t="shared" si="503"/>
        <v>-1.8610003319965069</v>
      </c>
      <c r="BG606" s="89">
        <f t="shared" si="504"/>
        <v>-1.7721623164771998</v>
      </c>
      <c r="BH606" s="89">
        <f t="shared" si="505"/>
        <v>-1.7021443463651162</v>
      </c>
      <c r="BI606" s="89">
        <f t="shared" si="506"/>
        <v>1.6431370062115316</v>
      </c>
      <c r="BJ606" s="89">
        <f t="shared" si="507"/>
        <v>1.7208594899502045</v>
      </c>
      <c r="BK606" s="89">
        <f t="shared" si="508"/>
        <v>1.7239473429809591</v>
      </c>
      <c r="BL606" s="89">
        <f t="shared" si="509"/>
        <v>-1.6861236243094693</v>
      </c>
      <c r="BM606" s="89"/>
      <c r="BN606" s="26" t="b">
        <f t="shared" si="510"/>
        <v>0</v>
      </c>
      <c r="BO606" s="26" t="b">
        <f t="shared" si="511"/>
        <v>0</v>
      </c>
      <c r="BP606" s="26" t="b">
        <f t="shared" si="512"/>
        <v>0</v>
      </c>
      <c r="BQ606" s="26" t="b">
        <f t="shared" si="513"/>
        <v>0</v>
      </c>
      <c r="BR606" s="26" t="b">
        <f t="shared" si="514"/>
        <v>0</v>
      </c>
      <c r="BS606" s="26" t="b">
        <f t="shared" si="515"/>
        <v>0</v>
      </c>
      <c r="BT606" s="26" t="b">
        <f t="shared" si="516"/>
        <v>0</v>
      </c>
      <c r="BU606" s="26" t="b">
        <f t="shared" si="517"/>
        <v>0</v>
      </c>
    </row>
    <row r="607" spans="1:73" ht="15" thickBot="1" x14ac:dyDescent="0.35">
      <c r="B607" s="17" t="str">
        <f>VLOOKUP($AC607,LS_Coint_BD!$B$3:$D$1079,2)</f>
        <v>LCAM3</v>
      </c>
      <c r="C607" s="87" t="str">
        <f>VLOOKUP($AC607,LS_Coint_BD!$B$3:$D$1079,3)</f>
        <v>RENT3</v>
      </c>
      <c r="D607" s="68">
        <f t="shared" si="477"/>
        <v>1.8022993301286334</v>
      </c>
      <c r="E607" s="65">
        <f t="shared" si="478"/>
        <v>2.7962403962159428</v>
      </c>
      <c r="F607" s="69">
        <f t="shared" si="479"/>
        <v>1.8641602641439619</v>
      </c>
      <c r="G607" s="68">
        <f t="shared" si="480"/>
        <v>1.8562822786973499</v>
      </c>
      <c r="H607" s="65">
        <f t="shared" si="481"/>
        <v>2.8599104039435552</v>
      </c>
      <c r="I607" s="69">
        <f t="shared" si="482"/>
        <v>1.9066069359623703</v>
      </c>
      <c r="J607" s="68">
        <f t="shared" si="483"/>
        <v>1.9664511181858728</v>
      </c>
      <c r="K607" s="65">
        <f t="shared" si="484"/>
        <v>3.6637360248756674</v>
      </c>
      <c r="L607" s="69">
        <f t="shared" si="485"/>
        <v>2.4424906832504449</v>
      </c>
      <c r="M607" s="68">
        <f t="shared" si="486"/>
        <v>1.9071625253546216</v>
      </c>
      <c r="N607" s="65">
        <f t="shared" si="487"/>
        <v>3.5553937111712277</v>
      </c>
      <c r="O607" s="69">
        <f t="shared" si="488"/>
        <v>2.3702624741141518</v>
      </c>
      <c r="P607" s="68">
        <f t="shared" si="489"/>
        <v>1.985781006696044</v>
      </c>
      <c r="Q607" s="65">
        <f t="shared" si="490"/>
        <v>3.5519047010982927</v>
      </c>
      <c r="R607" s="69">
        <f t="shared" si="491"/>
        <v>2.3679364673988617</v>
      </c>
      <c r="S607" s="68">
        <f t="shared" si="492"/>
        <v>1.9103366560014905</v>
      </c>
      <c r="T607" s="65">
        <f t="shared" si="493"/>
        <v>3.563386887001859</v>
      </c>
      <c r="U607" s="69">
        <f t="shared" si="494"/>
        <v>2.3755912580012395</v>
      </c>
      <c r="V607" s="68">
        <f t="shared" si="495"/>
        <v>1.9630929306267149</v>
      </c>
      <c r="W607" s="65">
        <f t="shared" si="496"/>
        <v>3.7488440942015959</v>
      </c>
      <c r="X607" s="69">
        <f t="shared" si="497"/>
        <v>2.4992293961343974</v>
      </c>
      <c r="Y607" s="68">
        <f t="shared" si="498"/>
        <v>2.4002992888211594</v>
      </c>
      <c r="Z607" s="65">
        <f t="shared" si="499"/>
        <v>4.6229971465083297</v>
      </c>
      <c r="AA607" s="69">
        <f t="shared" si="500"/>
        <v>3.0819980976722197</v>
      </c>
      <c r="AB607" s="98">
        <f>SUMIF(BN607:BU607,"VERDADEIRO",BN$3:$BU606)</f>
        <v>0</v>
      </c>
      <c r="AC607" s="97">
        <f t="shared" si="467"/>
        <v>604</v>
      </c>
      <c r="AD607" s="89">
        <f>RTD("tryd.rtdserver",,"COT",B607,"ULT")</f>
        <v>27.62</v>
      </c>
      <c r="AE607" s="89">
        <f>RTD("tryd.rtdserver",,"COT",C607,"ULT")</f>
        <v>68.87</v>
      </c>
      <c r="AF607" s="89">
        <f>VLOOKUP($AC607,LS_Coint_BD!$B$3:$AQ$1079,AF$2)*$AD607+VLOOKUP($AC607,LS_Coint_BD!$B$3:$AQ$1079,AF$2+1)</f>
        <v>67.067700669871371</v>
      </c>
      <c r="AG607" s="89">
        <f>VLOOKUP($AC607,LS_Coint_BD!$B$3:$AQ$1079,AG$2)*$AD607+VLOOKUP($AC607,LS_Coint_BD!$B$3:$AQ$1079,AG$2+1)</f>
        <v>67.013717721302655</v>
      </c>
      <c r="AH607" s="89">
        <f>VLOOKUP($AC607,LS_Coint_BD!$B$3:$AQ$1079,AH$2)*$AD607+VLOOKUP($AC607,LS_Coint_BD!$B$3:$AQ$1079,AH$2+1)</f>
        <v>66.903548881814132</v>
      </c>
      <c r="AI607" s="89">
        <f>VLOOKUP($AC607,LS_Coint_BD!$B$3:$AQ$1079,AI$2)*$AD607+VLOOKUP($AC607,LS_Coint_BD!$B$3:$AQ$1079,AI$2+1)</f>
        <v>66.962837474645383</v>
      </c>
      <c r="AJ607" s="89">
        <f>VLOOKUP($AC607,LS_Coint_BD!$B$3:$AQ$1079,AJ$2)*$AD607+VLOOKUP($AC607,LS_Coint_BD!$B$3:$AQ$1079,AJ$2+1)</f>
        <v>66.884218993303961</v>
      </c>
      <c r="AK607" s="89">
        <f>VLOOKUP($AC607,LS_Coint_BD!$B$3:$AQ$1079,AK$2)*$AD607+VLOOKUP($AC607,LS_Coint_BD!$B$3:$AQ$1079,AK$2+1)</f>
        <v>66.959663343998514</v>
      </c>
      <c r="AL607" s="89">
        <f>VLOOKUP($AC607,LS_Coint_BD!$B$3:$AQ$1079,AL$2)*$AD607+VLOOKUP($AC607,LS_Coint_BD!$B$3:$AQ$1079,AL$2+1)</f>
        <v>66.90690706937329</v>
      </c>
      <c r="AM607" s="89">
        <f>VLOOKUP($AC607,LS_Coint_BD!$B$3:$AQ$1079,AM$2)*$AD607+VLOOKUP($AC607,LS_Coint_BD!$B$3:$AQ$1079,AM$2+1)</f>
        <v>66.469700711178845</v>
      </c>
      <c r="AN607" s="89">
        <f>VLOOKUP($AC607,LS_Coint_BD!$B$3:$AQ$1079,AN$2)</f>
        <v>0.93208013207198104</v>
      </c>
      <c r="AO607" s="89">
        <f>VLOOKUP($AC607,LS_Coint_BD!$B$3:$AQ$1079,AO$2)</f>
        <v>0.95330346798118704</v>
      </c>
      <c r="AP607" s="89">
        <f>VLOOKUP($AC607,LS_Coint_BD!$B$3:$AQ$1079,AP$2)</f>
        <v>1.22124534162522</v>
      </c>
      <c r="AQ607" s="89">
        <f>VLOOKUP($AC607,LS_Coint_BD!$B$3:$AQ$1079,AQ$2)</f>
        <v>1.1851312370570799</v>
      </c>
      <c r="AR607" s="89">
        <f>VLOOKUP($AC607,LS_Coint_BD!$B$3:$AQ$1079,AR$2)</f>
        <v>1.1839682336994299</v>
      </c>
      <c r="AS607" s="89">
        <f>VLOOKUP($AC607,LS_Coint_BD!$B$3:$AQ$1079,AS$2)</f>
        <v>1.18779562900062</v>
      </c>
      <c r="AT607" s="89">
        <f>VLOOKUP($AC607,LS_Coint_BD!$B$3:$AQ$1079,AT$2)</f>
        <v>1.2496146980672</v>
      </c>
      <c r="AU607" s="89">
        <f>VLOOKUP($AC607,LS_Coint_BD!$B$3:$AQ$1079,AU$2)</f>
        <v>1.5409990488361101</v>
      </c>
      <c r="AV607" s="89">
        <f>VLOOKUP($AC607,LS_Coint_BD!$B$3:$AQ$1079,AV$2)</f>
        <v>-2.8421709430403998E-16</v>
      </c>
      <c r="AW607" s="89">
        <f>VLOOKUP($AC607,LS_Coint_BD!$B$3:$AQ$1079,AW$2)</f>
        <v>-3.7303493627405301E-15</v>
      </c>
      <c r="AX607" s="89">
        <f>VLOOKUP($AC607,LS_Coint_BD!$B$3:$AQ$1079,AX$2)</f>
        <v>4.9737991503207002E-15</v>
      </c>
      <c r="AY607" s="89">
        <f>VLOOKUP($AC607,LS_Coint_BD!$B$3:$AQ$1079,AY$2)</f>
        <v>-8.1712414612411499E-15</v>
      </c>
      <c r="AZ607" s="89">
        <f>VLOOKUP($AC607,LS_Coint_BD!$B$3:$AQ$1079,AZ$2)</f>
        <v>1.9145179269091599E-15</v>
      </c>
      <c r="BA607" s="89">
        <f>VLOOKUP($AC607,LS_Coint_BD!$B$3:$AQ$1079,BA$2)</f>
        <v>-3.01980662698043E-16</v>
      </c>
      <c r="BB607" s="89">
        <f>VLOOKUP($AC607,LS_Coint_BD!$B$3:$AQ$1079,BB$2)</f>
        <v>-2.5676430678603598E-15</v>
      </c>
      <c r="BC607" s="89">
        <f>VLOOKUP($AC607,LS_Coint_BD!$B$3:$AQ$1079,BC$2)</f>
        <v>-4.2632564145606E-16</v>
      </c>
      <c r="BD607" s="89">
        <f t="shared" si="501"/>
        <v>1.8641602641439619</v>
      </c>
      <c r="BE607" s="89">
        <f t="shared" si="502"/>
        <v>1.9066069359623703</v>
      </c>
      <c r="BF607" s="89">
        <f t="shared" si="503"/>
        <v>2.4424906832504449</v>
      </c>
      <c r="BG607" s="89">
        <f t="shared" si="504"/>
        <v>2.3702624741141518</v>
      </c>
      <c r="BH607" s="89">
        <f t="shared" si="505"/>
        <v>2.3679364673988617</v>
      </c>
      <c r="BI607" s="89">
        <f t="shared" si="506"/>
        <v>2.3755912580012395</v>
      </c>
      <c r="BJ607" s="89">
        <f t="shared" si="507"/>
        <v>2.4992293961343974</v>
      </c>
      <c r="BK607" s="89">
        <f t="shared" si="508"/>
        <v>3.0819980976722197</v>
      </c>
      <c r="BL607" s="89">
        <f t="shared" si="509"/>
        <v>1.8641602641439612</v>
      </c>
      <c r="BM607" s="89"/>
      <c r="BN607" s="26" t="b">
        <f t="shared" si="510"/>
        <v>0</v>
      </c>
      <c r="BO607" s="26" t="b">
        <f t="shared" si="511"/>
        <v>0</v>
      </c>
      <c r="BP607" s="26" t="b">
        <f t="shared" si="512"/>
        <v>0</v>
      </c>
      <c r="BQ607" s="26" t="b">
        <f t="shared" si="513"/>
        <v>0</v>
      </c>
      <c r="BR607" s="26" t="b">
        <f t="shared" si="514"/>
        <v>0</v>
      </c>
      <c r="BS607" s="26" t="b">
        <f t="shared" si="515"/>
        <v>0</v>
      </c>
      <c r="BT607" s="26" t="b">
        <f t="shared" si="516"/>
        <v>0</v>
      </c>
      <c r="BU607" s="26" t="b">
        <f t="shared" si="517"/>
        <v>0</v>
      </c>
    </row>
    <row r="608" spans="1:73" ht="15" thickBot="1" x14ac:dyDescent="0.35">
      <c r="B608" s="17" t="str">
        <f>VLOOKUP($AC608,LS_Coint_BD!$B$3:$D$1079,2)</f>
        <v>LREN3</v>
      </c>
      <c r="C608" s="87" t="str">
        <f>VLOOKUP($AC608,LS_Coint_BD!$B$3:$D$1079,3)</f>
        <v>CRFB3</v>
      </c>
      <c r="D608" s="68">
        <f t="shared" si="477"/>
        <v>-0.45454484103865767</v>
      </c>
      <c r="E608" s="65">
        <f t="shared" si="478"/>
        <v>-2.0616890139857014</v>
      </c>
      <c r="F608" s="69">
        <f t="shared" si="479"/>
        <v>-1.3744593426571343</v>
      </c>
      <c r="G608" s="68">
        <f t="shared" si="480"/>
        <v>-0.41855273286437367</v>
      </c>
      <c r="H608" s="65">
        <f t="shared" si="481"/>
        <v>-2.0144987555794316</v>
      </c>
      <c r="I608" s="69">
        <f t="shared" si="482"/>
        <v>-1.3429991703862878</v>
      </c>
      <c r="J608" s="68">
        <f t="shared" si="483"/>
        <v>-0.59521633080091263</v>
      </c>
      <c r="K608" s="65">
        <f t="shared" si="484"/>
        <v>-2.3178959666142753</v>
      </c>
      <c r="L608" s="69">
        <f t="shared" si="485"/>
        <v>-1.5452639777428503</v>
      </c>
      <c r="M608" s="68">
        <f t="shared" si="486"/>
        <v>-0.50901543170217067</v>
      </c>
      <c r="N608" s="65">
        <f t="shared" si="487"/>
        <v>-2.310677909324701</v>
      </c>
      <c r="O608" s="69">
        <f t="shared" si="488"/>
        <v>-1.5404519395498006</v>
      </c>
      <c r="P608" s="68">
        <f t="shared" si="489"/>
        <v>-0.12977985945225612</v>
      </c>
      <c r="Q608" s="65">
        <f t="shared" si="490"/>
        <v>-2.9919980603023939</v>
      </c>
      <c r="R608" s="69">
        <f t="shared" si="491"/>
        <v>-1.9946653735349293</v>
      </c>
      <c r="S608" s="68">
        <f t="shared" si="492"/>
        <v>0</v>
      </c>
      <c r="T608" s="65">
        <f t="shared" si="493"/>
        <v>0</v>
      </c>
      <c r="U608" s="69">
        <f t="shared" si="494"/>
        <v>0</v>
      </c>
      <c r="V608" s="68">
        <f t="shared" si="495"/>
        <v>-0.27455273722959106</v>
      </c>
      <c r="W608" s="65">
        <f t="shared" si="496"/>
        <v>-3.0477149226808491</v>
      </c>
      <c r="X608" s="69">
        <f t="shared" si="497"/>
        <v>-2.0318099484538994</v>
      </c>
      <c r="Y608" s="68">
        <f t="shared" si="498"/>
        <v>0</v>
      </c>
      <c r="Z608" s="65">
        <f t="shared" si="499"/>
        <v>0</v>
      </c>
      <c r="AA608" s="69">
        <f t="shared" si="500"/>
        <v>0</v>
      </c>
      <c r="AB608" s="98">
        <f>SUMIF(BN608:BU608,"VERDADEIRO",BN$3:$BU607)</f>
        <v>0</v>
      </c>
      <c r="AC608" s="97">
        <f t="shared" si="467"/>
        <v>605</v>
      </c>
      <c r="AD608" s="89">
        <f>RTD("tryd.rtdserver",,"COT",B608,"ULT")</f>
        <v>41.01</v>
      </c>
      <c r="AE608" s="89">
        <f>RTD("tryd.rtdserver",,"COT",C608,"ULT")</f>
        <v>19.52</v>
      </c>
      <c r="AF608" s="89">
        <f>VLOOKUP($AC608,LS_Coint_BD!$B$3:$AQ$1079,AF$2)*$AD608+VLOOKUP($AC608,LS_Coint_BD!$B$3:$AQ$1079,AF$2+1)</f>
        <v>19.974544841038657</v>
      </c>
      <c r="AG608" s="89">
        <f>VLOOKUP($AC608,LS_Coint_BD!$B$3:$AQ$1079,AG$2)*$AD608+VLOOKUP($AC608,LS_Coint_BD!$B$3:$AQ$1079,AG$2+1)</f>
        <v>19.938552732864373</v>
      </c>
      <c r="AH608" s="89">
        <f>VLOOKUP($AC608,LS_Coint_BD!$B$3:$AQ$1079,AH$2)*$AD608+VLOOKUP($AC608,LS_Coint_BD!$B$3:$AQ$1079,AH$2+1)</f>
        <v>20.115216330800912</v>
      </c>
      <c r="AI608" s="89">
        <f>VLOOKUP($AC608,LS_Coint_BD!$B$3:$AQ$1079,AI$2)*$AD608+VLOOKUP($AC608,LS_Coint_BD!$B$3:$AQ$1079,AI$2+1)</f>
        <v>20.02901543170217</v>
      </c>
      <c r="AJ608" s="89">
        <f>VLOOKUP($AC608,LS_Coint_BD!$B$3:$AQ$1079,AJ$2)*$AD608+VLOOKUP($AC608,LS_Coint_BD!$B$3:$AQ$1079,AJ$2+1)</f>
        <v>19.649779859452256</v>
      </c>
      <c r="AK608" s="89">
        <f>VLOOKUP($AC608,LS_Coint_BD!$B$3:$AQ$1079,AK$2)*$AD608+VLOOKUP($AC608,LS_Coint_BD!$B$3:$AQ$1079,AK$2+1)</f>
        <v>0</v>
      </c>
      <c r="AL608" s="89">
        <f>VLOOKUP($AC608,LS_Coint_BD!$B$3:$AQ$1079,AL$2)*$AD608+VLOOKUP($AC608,LS_Coint_BD!$B$3:$AQ$1079,AL$2+1)</f>
        <v>19.794552737229591</v>
      </c>
      <c r="AM608" s="89">
        <f>VLOOKUP($AC608,LS_Coint_BD!$B$3:$AQ$1079,AM$2)*$AD608+VLOOKUP($AC608,LS_Coint_BD!$B$3:$AQ$1079,AM$2+1)</f>
        <v>0</v>
      </c>
      <c r="AN608" s="89">
        <f>VLOOKUP($AC608,LS_Coint_BD!$B$3:$AQ$1079,AN$2)</f>
        <v>0.68722967132856705</v>
      </c>
      <c r="AO608" s="89">
        <f>VLOOKUP($AC608,LS_Coint_BD!$B$3:$AQ$1079,AO$2)</f>
        <v>0.67149958519314501</v>
      </c>
      <c r="AP608" s="89">
        <f>VLOOKUP($AC608,LS_Coint_BD!$B$3:$AQ$1079,AP$2)</f>
        <v>0.77263198887142504</v>
      </c>
      <c r="AQ608" s="89">
        <f>VLOOKUP($AC608,LS_Coint_BD!$B$3:$AQ$1079,AQ$2)</f>
        <v>0.77022596977489999</v>
      </c>
      <c r="AR608" s="89">
        <f>VLOOKUP($AC608,LS_Coint_BD!$B$3:$AQ$1079,AR$2)</f>
        <v>0.997332686767465</v>
      </c>
      <c r="AS608" s="89">
        <f>VLOOKUP($AC608,LS_Coint_BD!$B$3:$AQ$1079,AS$2)</f>
        <v>0</v>
      </c>
      <c r="AT608" s="89">
        <f>VLOOKUP($AC608,LS_Coint_BD!$B$3:$AQ$1079,AT$2)</f>
        <v>1.0159049742269499</v>
      </c>
      <c r="AU608" s="89">
        <f>VLOOKUP($AC608,LS_Coint_BD!$B$3:$AQ$1079,AU$2)</f>
        <v>0</v>
      </c>
      <c r="AV608" s="89">
        <f>VLOOKUP($AC608,LS_Coint_BD!$B$3:$AQ$1079,AV$2)</f>
        <v>-2.8421709430403998E-16</v>
      </c>
      <c r="AW608" s="89">
        <f>VLOOKUP($AC608,LS_Coint_BD!$B$3:$AQ$1079,AW$2)</f>
        <v>2.1612341546036399E-15</v>
      </c>
      <c r="AX608" s="89">
        <f>VLOOKUP($AC608,LS_Coint_BD!$B$3:$AQ$1079,AX$2)</f>
        <v>-2.0301221021717101E-16</v>
      </c>
      <c r="AY608" s="89">
        <f>VLOOKUP($AC608,LS_Coint_BD!$B$3:$AQ$1079,AY$2)</f>
        <v>-7.5495165674510603E-16</v>
      </c>
      <c r="AZ608" s="89">
        <f>VLOOKUP($AC608,LS_Coint_BD!$B$3:$AQ$1079,AZ$2)</f>
        <v>7.1054273576010003E-16</v>
      </c>
      <c r="BA608" s="89">
        <f>VLOOKUP($AC608,LS_Coint_BD!$B$3:$AQ$1079,BA$2)</f>
        <v>0</v>
      </c>
      <c r="BB608" s="89">
        <f>VLOOKUP($AC608,LS_Coint_BD!$B$3:$AQ$1079,BB$2)</f>
        <v>4.0371746350005701E-16</v>
      </c>
      <c r="BC608" s="89">
        <f>VLOOKUP($AC608,LS_Coint_BD!$B$3:$AQ$1079,BC$2)</f>
        <v>0</v>
      </c>
      <c r="BD608" s="89">
        <f t="shared" si="501"/>
        <v>-1.3744593426571343</v>
      </c>
      <c r="BE608" s="89">
        <f t="shared" si="502"/>
        <v>-1.3429991703862878</v>
      </c>
      <c r="BF608" s="89">
        <f t="shared" si="503"/>
        <v>-1.5452639777428503</v>
      </c>
      <c r="BG608" s="89">
        <f t="shared" si="504"/>
        <v>-1.5404519395498006</v>
      </c>
      <c r="BH608" s="89">
        <f t="shared" si="505"/>
        <v>-1.9946653735349293</v>
      </c>
      <c r="BI608" s="89">
        <f t="shared" si="506"/>
        <v>0</v>
      </c>
      <c r="BJ608" s="89">
        <f t="shared" si="507"/>
        <v>-2.0318099484538994</v>
      </c>
      <c r="BK608" s="89">
        <f t="shared" si="508"/>
        <v>0</v>
      </c>
      <c r="BL608" s="89">
        <f t="shared" si="509"/>
        <v>-1.374459342657135</v>
      </c>
      <c r="BM608" s="89"/>
      <c r="BN608" s="26" t="b">
        <f t="shared" si="510"/>
        <v>0</v>
      </c>
      <c r="BO608" s="26" t="b">
        <f t="shared" si="511"/>
        <v>0</v>
      </c>
      <c r="BP608" s="26" t="b">
        <f t="shared" si="512"/>
        <v>0</v>
      </c>
      <c r="BQ608" s="26" t="b">
        <f t="shared" si="513"/>
        <v>0</v>
      </c>
      <c r="BR608" s="26" t="b">
        <f t="shared" si="514"/>
        <v>0</v>
      </c>
      <c r="BS608" s="26" t="b">
        <f t="shared" si="515"/>
        <v>0</v>
      </c>
      <c r="BT608" s="26" t="b">
        <f t="shared" si="516"/>
        <v>0</v>
      </c>
      <c r="BU608" s="26" t="b">
        <f t="shared" si="517"/>
        <v>0</v>
      </c>
    </row>
    <row r="609" spans="2:73" ht="15" thickBot="1" x14ac:dyDescent="0.35">
      <c r="B609" s="17" t="str">
        <f>VLOOKUP($AC609,LS_Coint_BD!$B$3:$D$1079,2)</f>
        <v>LREN3</v>
      </c>
      <c r="C609" s="87" t="str">
        <f>VLOOKUP($AC609,LS_Coint_BD!$B$3:$D$1079,3)</f>
        <v>EZTC3</v>
      </c>
      <c r="D609" s="68">
        <f t="shared" si="477"/>
        <v>0</v>
      </c>
      <c r="E609" s="65">
        <f t="shared" si="478"/>
        <v>0</v>
      </c>
      <c r="F609" s="69">
        <f t="shared" si="479"/>
        <v>0</v>
      </c>
      <c r="G609" s="68">
        <f t="shared" si="480"/>
        <v>0</v>
      </c>
      <c r="H609" s="65">
        <f t="shared" si="481"/>
        <v>0</v>
      </c>
      <c r="I609" s="69">
        <f t="shared" si="482"/>
        <v>0</v>
      </c>
      <c r="J609" s="68">
        <f t="shared" si="483"/>
        <v>0</v>
      </c>
      <c r="K609" s="65">
        <f t="shared" si="484"/>
        <v>0</v>
      </c>
      <c r="L609" s="69">
        <f t="shared" si="485"/>
        <v>0</v>
      </c>
      <c r="M609" s="68">
        <f t="shared" si="486"/>
        <v>-0.48196491738013947</v>
      </c>
      <c r="N609" s="65">
        <f t="shared" si="487"/>
        <v>-5.4911558640466458</v>
      </c>
      <c r="O609" s="69">
        <f t="shared" si="488"/>
        <v>-3.6607705760310973</v>
      </c>
      <c r="P609" s="68">
        <f t="shared" si="489"/>
        <v>0.3595551665034975</v>
      </c>
      <c r="Q609" s="65">
        <f t="shared" si="490"/>
        <v>6.8521739095030831</v>
      </c>
      <c r="R609" s="69">
        <f t="shared" si="491"/>
        <v>4.5681159396687221</v>
      </c>
      <c r="S609" s="68">
        <f t="shared" si="492"/>
        <v>1.0415104677485019</v>
      </c>
      <c r="T609" s="65">
        <f t="shared" si="493"/>
        <v>7.4198412295992622</v>
      </c>
      <c r="U609" s="69">
        <f t="shared" si="494"/>
        <v>4.9465608197328415</v>
      </c>
      <c r="V609" s="68">
        <f t="shared" si="495"/>
        <v>1.0432900694869573</v>
      </c>
      <c r="W609" s="65">
        <f t="shared" si="496"/>
        <v>7.5003630474887366</v>
      </c>
      <c r="X609" s="69">
        <f t="shared" si="497"/>
        <v>5.000242031659158</v>
      </c>
      <c r="Y609" s="68">
        <f t="shared" si="498"/>
        <v>1.1930605035709618</v>
      </c>
      <c r="Z609" s="65">
        <f t="shared" si="499"/>
        <v>7.4110004965487715</v>
      </c>
      <c r="AA609" s="69">
        <f t="shared" si="500"/>
        <v>4.9406669976991813</v>
      </c>
      <c r="AB609" s="98">
        <f>SUMIF(BN609:BU609,"VERDADEIRO",BN$3:$BU608)</f>
        <v>0</v>
      </c>
      <c r="AC609" s="97">
        <f t="shared" si="467"/>
        <v>606</v>
      </c>
      <c r="AD609" s="89">
        <f>RTD("tryd.rtdserver",,"COT",B609,"ULT")</f>
        <v>41.01</v>
      </c>
      <c r="AE609" s="89">
        <f>RTD("tryd.rtdserver",,"COT",C609,"ULT")</f>
        <v>38.200000000000003</v>
      </c>
      <c r="AF609" s="89">
        <f>VLOOKUP($AC609,LS_Coint_BD!$B$3:$AQ$1079,AF$2)*$AD609+VLOOKUP($AC609,LS_Coint_BD!$B$3:$AQ$1079,AF$2+1)</f>
        <v>0</v>
      </c>
      <c r="AG609" s="89">
        <f>VLOOKUP($AC609,LS_Coint_BD!$B$3:$AQ$1079,AG$2)*$AD609+VLOOKUP($AC609,LS_Coint_BD!$B$3:$AQ$1079,AG$2+1)</f>
        <v>0</v>
      </c>
      <c r="AH609" s="89">
        <f>VLOOKUP($AC609,LS_Coint_BD!$B$3:$AQ$1079,AH$2)*$AD609+VLOOKUP($AC609,LS_Coint_BD!$B$3:$AQ$1079,AH$2+1)</f>
        <v>0</v>
      </c>
      <c r="AI609" s="89">
        <f>VLOOKUP($AC609,LS_Coint_BD!$B$3:$AQ$1079,AI$2)*$AD609+VLOOKUP($AC609,LS_Coint_BD!$B$3:$AQ$1079,AI$2+1)</f>
        <v>38.681964917380142</v>
      </c>
      <c r="AJ609" s="89">
        <f>VLOOKUP($AC609,LS_Coint_BD!$B$3:$AQ$1079,AJ$2)*$AD609+VLOOKUP($AC609,LS_Coint_BD!$B$3:$AQ$1079,AJ$2+1)</f>
        <v>37.840444833496505</v>
      </c>
      <c r="AK609" s="89">
        <f>VLOOKUP($AC609,LS_Coint_BD!$B$3:$AQ$1079,AK$2)*$AD609+VLOOKUP($AC609,LS_Coint_BD!$B$3:$AQ$1079,AK$2+1)</f>
        <v>37.158489532251501</v>
      </c>
      <c r="AL609" s="89">
        <f>VLOOKUP($AC609,LS_Coint_BD!$B$3:$AQ$1079,AL$2)*$AD609+VLOOKUP($AC609,LS_Coint_BD!$B$3:$AQ$1079,AL$2+1)</f>
        <v>37.156709930513045</v>
      </c>
      <c r="AM609" s="89">
        <f>VLOOKUP($AC609,LS_Coint_BD!$B$3:$AQ$1079,AM$2)*$AD609+VLOOKUP($AC609,LS_Coint_BD!$B$3:$AQ$1079,AM$2+1)</f>
        <v>37.006939496429041</v>
      </c>
      <c r="AN609" s="89">
        <f>VLOOKUP($AC609,LS_Coint_BD!$B$3:$AQ$1079,AN$2)</f>
        <v>0</v>
      </c>
      <c r="AO609" s="89">
        <f>VLOOKUP($AC609,LS_Coint_BD!$B$3:$AQ$1079,AO$2)</f>
        <v>0</v>
      </c>
      <c r="AP609" s="89">
        <f>VLOOKUP($AC609,LS_Coint_BD!$B$3:$AQ$1079,AP$2)</f>
        <v>0</v>
      </c>
      <c r="AQ609" s="89">
        <f>VLOOKUP($AC609,LS_Coint_BD!$B$3:$AQ$1079,AQ$2)</f>
        <v>1.83038528801555</v>
      </c>
      <c r="AR609" s="89">
        <f>VLOOKUP($AC609,LS_Coint_BD!$B$3:$AQ$1079,AR$2)</f>
        <v>2.2840579698343602</v>
      </c>
      <c r="AS609" s="89">
        <f>VLOOKUP($AC609,LS_Coint_BD!$B$3:$AQ$1079,AS$2)</f>
        <v>2.4732804098664198</v>
      </c>
      <c r="AT609" s="89">
        <f>VLOOKUP($AC609,LS_Coint_BD!$B$3:$AQ$1079,AT$2)</f>
        <v>2.5001210158295799</v>
      </c>
      <c r="AU609" s="89">
        <f>VLOOKUP($AC609,LS_Coint_BD!$B$3:$AQ$1079,AU$2)</f>
        <v>2.4703334988495902</v>
      </c>
      <c r="AV609" s="89">
        <f>VLOOKUP($AC609,LS_Coint_BD!$B$3:$AQ$1079,AV$2)</f>
        <v>0</v>
      </c>
      <c r="AW609" s="89">
        <f>VLOOKUP($AC609,LS_Coint_BD!$B$3:$AQ$1079,AW$2)</f>
        <v>0</v>
      </c>
      <c r="AX609" s="89">
        <f>VLOOKUP($AC609,LS_Coint_BD!$B$3:$AQ$1079,AX$2)</f>
        <v>0</v>
      </c>
      <c r="AY609" s="89">
        <f>VLOOKUP($AC609,LS_Coint_BD!$B$3:$AQ$1079,AY$2)</f>
        <v>2.7533531010703899E-15</v>
      </c>
      <c r="AZ609" s="89">
        <f>VLOOKUP($AC609,LS_Coint_BD!$B$3:$AQ$1079,AZ$2)</f>
        <v>2.1316282072803001E-15</v>
      </c>
      <c r="BA609" s="89">
        <f>VLOOKUP($AC609,LS_Coint_BD!$B$3:$AQ$1079,BA$2)</f>
        <v>1.95399252334028E-15</v>
      </c>
      <c r="BB609" s="89">
        <f>VLOOKUP($AC609,LS_Coint_BD!$B$3:$AQ$1079,BB$2)</f>
        <v>-1.4210854715202001E-15</v>
      </c>
      <c r="BC609" s="89">
        <f>VLOOKUP($AC609,LS_Coint_BD!$B$3:$AQ$1079,BC$2)</f>
        <v>1.25055521493778E-15</v>
      </c>
      <c r="BD609" s="89">
        <f t="shared" si="501"/>
        <v>0</v>
      </c>
      <c r="BE609" s="89">
        <f t="shared" si="502"/>
        <v>0</v>
      </c>
      <c r="BF609" s="89">
        <f t="shared" si="503"/>
        <v>0</v>
      </c>
      <c r="BG609" s="89">
        <f t="shared" si="504"/>
        <v>-3.6607705760310973</v>
      </c>
      <c r="BH609" s="89">
        <f t="shared" si="505"/>
        <v>4.5681159396687221</v>
      </c>
      <c r="BI609" s="89">
        <f t="shared" si="506"/>
        <v>4.9465608197328415</v>
      </c>
      <c r="BJ609" s="89">
        <f t="shared" si="507"/>
        <v>5.000242031659158</v>
      </c>
      <c r="BK609" s="89">
        <f t="shared" si="508"/>
        <v>4.9406669976991813</v>
      </c>
      <c r="BL609" s="89">
        <f t="shared" si="509"/>
        <v>0</v>
      </c>
      <c r="BM609" s="89"/>
      <c r="BN609" s="26" t="b">
        <f t="shared" si="510"/>
        <v>0</v>
      </c>
      <c r="BO609" s="26" t="b">
        <f t="shared" si="511"/>
        <v>0</v>
      </c>
      <c r="BP609" s="26" t="b">
        <f t="shared" si="512"/>
        <v>0</v>
      </c>
      <c r="BQ609" s="26" t="b">
        <f t="shared" si="513"/>
        <v>0</v>
      </c>
      <c r="BR609" s="26" t="b">
        <f t="shared" si="514"/>
        <v>0</v>
      </c>
      <c r="BS609" s="26" t="b">
        <f t="shared" si="515"/>
        <v>0</v>
      </c>
      <c r="BT609" s="26" t="b">
        <f t="shared" si="516"/>
        <v>0</v>
      </c>
      <c r="BU609" s="26" t="b">
        <f t="shared" si="517"/>
        <v>0</v>
      </c>
    </row>
    <row r="610" spans="2:73" ht="15" thickBot="1" x14ac:dyDescent="0.35">
      <c r="B610" s="17" t="str">
        <f>VLOOKUP($AC610,LS_Coint_BD!$B$3:$D$1079,2)</f>
        <v>LREN3</v>
      </c>
      <c r="C610" s="87" t="str">
        <f>VLOOKUP($AC610,LS_Coint_BD!$B$3:$D$1079,3)</f>
        <v>IGTA3</v>
      </c>
      <c r="D610" s="68">
        <f t="shared" si="477"/>
        <v>0</v>
      </c>
      <c r="E610" s="65">
        <f t="shared" si="478"/>
        <v>0</v>
      </c>
      <c r="F610" s="69">
        <f t="shared" si="479"/>
        <v>0</v>
      </c>
      <c r="G610" s="68">
        <f t="shared" si="480"/>
        <v>0</v>
      </c>
      <c r="H610" s="65">
        <f t="shared" si="481"/>
        <v>0</v>
      </c>
      <c r="I610" s="69">
        <f t="shared" si="482"/>
        <v>0</v>
      </c>
      <c r="J610" s="68">
        <f t="shared" si="483"/>
        <v>0</v>
      </c>
      <c r="K610" s="65">
        <f t="shared" si="484"/>
        <v>0</v>
      </c>
      <c r="L610" s="69">
        <f t="shared" si="485"/>
        <v>0</v>
      </c>
      <c r="M610" s="68">
        <f t="shared" si="486"/>
        <v>1.4937739788438691</v>
      </c>
      <c r="N610" s="65">
        <f t="shared" si="487"/>
        <v>4.3351475826354884</v>
      </c>
      <c r="O610" s="69">
        <f t="shared" si="488"/>
        <v>2.8900983884236591</v>
      </c>
      <c r="P610" s="68">
        <f t="shared" si="489"/>
        <v>1.3828239301853387</v>
      </c>
      <c r="Q610" s="65">
        <f t="shared" si="490"/>
        <v>4.2219172932403453</v>
      </c>
      <c r="R610" s="69">
        <f t="shared" si="491"/>
        <v>2.8146115288268967</v>
      </c>
      <c r="S610" s="68">
        <f t="shared" si="492"/>
        <v>1.3210962986146413</v>
      </c>
      <c r="T610" s="65">
        <f t="shared" si="493"/>
        <v>4.1460409052631295</v>
      </c>
      <c r="U610" s="69">
        <f t="shared" si="494"/>
        <v>2.7640272701754194</v>
      </c>
      <c r="V610" s="68">
        <f t="shared" si="495"/>
        <v>1.1830547074545876</v>
      </c>
      <c r="W610" s="65">
        <f t="shared" si="496"/>
        <v>4.4277362704509926</v>
      </c>
      <c r="X610" s="69">
        <f t="shared" si="497"/>
        <v>2.9518241803006617</v>
      </c>
      <c r="Y610" s="68">
        <f t="shared" si="498"/>
        <v>0.73071807410147471</v>
      </c>
      <c r="Z610" s="65">
        <f t="shared" si="499"/>
        <v>7.6601000917848943</v>
      </c>
      <c r="AA610" s="69">
        <f t="shared" si="500"/>
        <v>5.1067333945232631</v>
      </c>
      <c r="AB610" s="98">
        <f>SUMIF(BN610:BU610,"VERDADEIRO",BN$3:$BU609)</f>
        <v>0</v>
      </c>
      <c r="AC610" s="97">
        <f t="shared" si="467"/>
        <v>607</v>
      </c>
      <c r="AD610" s="89">
        <f>RTD("tryd.rtdserver",,"COT",B610,"ULT")</f>
        <v>41.01</v>
      </c>
      <c r="AE610" s="89">
        <f>RTD("tryd.rtdserver",,"COT",C610,"ULT")</f>
        <v>35.19</v>
      </c>
      <c r="AF610" s="89">
        <f>VLOOKUP($AC610,LS_Coint_BD!$B$3:$AQ$1079,AF$2)*$AD610+VLOOKUP($AC610,LS_Coint_BD!$B$3:$AQ$1079,AF$2+1)</f>
        <v>0</v>
      </c>
      <c r="AG610" s="89">
        <f>VLOOKUP($AC610,LS_Coint_BD!$B$3:$AQ$1079,AG$2)*$AD610+VLOOKUP($AC610,LS_Coint_BD!$B$3:$AQ$1079,AG$2+1)</f>
        <v>0</v>
      </c>
      <c r="AH610" s="89">
        <f>VLOOKUP($AC610,LS_Coint_BD!$B$3:$AQ$1079,AH$2)*$AD610+VLOOKUP($AC610,LS_Coint_BD!$B$3:$AQ$1079,AH$2+1)</f>
        <v>0</v>
      </c>
      <c r="AI610" s="89">
        <f>VLOOKUP($AC610,LS_Coint_BD!$B$3:$AQ$1079,AI$2)*$AD610+VLOOKUP($AC610,LS_Coint_BD!$B$3:$AQ$1079,AI$2+1)</f>
        <v>33.696226021156129</v>
      </c>
      <c r="AJ610" s="89">
        <f>VLOOKUP($AC610,LS_Coint_BD!$B$3:$AQ$1079,AJ$2)*$AD610+VLOOKUP($AC610,LS_Coint_BD!$B$3:$AQ$1079,AJ$2+1)</f>
        <v>33.807176069814659</v>
      </c>
      <c r="AK610" s="89">
        <f>VLOOKUP($AC610,LS_Coint_BD!$B$3:$AQ$1079,AK$2)*$AD610+VLOOKUP($AC610,LS_Coint_BD!$B$3:$AQ$1079,AK$2+1)</f>
        <v>33.868903701385356</v>
      </c>
      <c r="AL610" s="89">
        <f>VLOOKUP($AC610,LS_Coint_BD!$B$3:$AQ$1079,AL$2)*$AD610+VLOOKUP($AC610,LS_Coint_BD!$B$3:$AQ$1079,AL$2+1)</f>
        <v>34.00694529254541</v>
      </c>
      <c r="AM610" s="89">
        <f>VLOOKUP($AC610,LS_Coint_BD!$B$3:$AQ$1079,AM$2)*$AD610+VLOOKUP($AC610,LS_Coint_BD!$B$3:$AQ$1079,AM$2+1)</f>
        <v>34.459281925898523</v>
      </c>
      <c r="AN610" s="89">
        <f>VLOOKUP($AC610,LS_Coint_BD!$B$3:$AQ$1079,AN$2)</f>
        <v>0</v>
      </c>
      <c r="AO610" s="89">
        <f>VLOOKUP($AC610,LS_Coint_BD!$B$3:$AQ$1079,AO$2)</f>
        <v>0</v>
      </c>
      <c r="AP610" s="89">
        <f>VLOOKUP($AC610,LS_Coint_BD!$B$3:$AQ$1079,AP$2)</f>
        <v>0</v>
      </c>
      <c r="AQ610" s="89">
        <f>VLOOKUP($AC610,LS_Coint_BD!$B$3:$AQ$1079,AQ$2)</f>
        <v>1.44504919421183</v>
      </c>
      <c r="AR610" s="89">
        <f>VLOOKUP($AC610,LS_Coint_BD!$B$3:$AQ$1079,AR$2)</f>
        <v>1.4073057644134499</v>
      </c>
      <c r="AS610" s="89">
        <f>VLOOKUP($AC610,LS_Coint_BD!$B$3:$AQ$1079,AS$2)</f>
        <v>1.3820136350877099</v>
      </c>
      <c r="AT610" s="89">
        <f>VLOOKUP($AC610,LS_Coint_BD!$B$3:$AQ$1079,AT$2)</f>
        <v>1.47591209015033</v>
      </c>
      <c r="AU610" s="89">
        <f>VLOOKUP($AC610,LS_Coint_BD!$B$3:$AQ$1079,AU$2)</f>
        <v>2.5533666972616298</v>
      </c>
      <c r="AV610" s="89">
        <f>VLOOKUP($AC610,LS_Coint_BD!$B$3:$AQ$1079,AV$2)</f>
        <v>0</v>
      </c>
      <c r="AW610" s="89">
        <f>VLOOKUP($AC610,LS_Coint_BD!$B$3:$AQ$1079,AW$2)</f>
        <v>0</v>
      </c>
      <c r="AX610" s="89">
        <f>VLOOKUP($AC610,LS_Coint_BD!$B$3:$AQ$1079,AX$2)</f>
        <v>0</v>
      </c>
      <c r="AY610" s="89">
        <f>VLOOKUP($AC610,LS_Coint_BD!$B$3:$AQ$1079,AY$2)</f>
        <v>-8.8817841970012504E-16</v>
      </c>
      <c r="AZ610" s="89">
        <f>VLOOKUP($AC610,LS_Coint_BD!$B$3:$AQ$1079,AZ$2)</f>
        <v>-3.03954392519598E-15</v>
      </c>
      <c r="BA610" s="89">
        <f>VLOOKUP($AC610,LS_Coint_BD!$B$3:$AQ$1079,BA$2)</f>
        <v>-4.6185277824406504E-16</v>
      </c>
      <c r="BB610" s="89">
        <f>VLOOKUP($AC610,LS_Coint_BD!$B$3:$AQ$1079,BB$2)</f>
        <v>1.6794646481602399E-15</v>
      </c>
      <c r="BC610" s="89">
        <f>VLOOKUP($AC610,LS_Coint_BD!$B$3:$AQ$1079,BC$2)</f>
        <v>3.7516656448133299E-15</v>
      </c>
      <c r="BD610" s="89">
        <f t="shared" si="501"/>
        <v>0</v>
      </c>
      <c r="BE610" s="89">
        <f t="shared" si="502"/>
        <v>0</v>
      </c>
      <c r="BF610" s="89">
        <f t="shared" si="503"/>
        <v>0</v>
      </c>
      <c r="BG610" s="89">
        <f t="shared" si="504"/>
        <v>2.8900983884236591</v>
      </c>
      <c r="BH610" s="89">
        <f t="shared" si="505"/>
        <v>2.8146115288268967</v>
      </c>
      <c r="BI610" s="89">
        <f t="shared" si="506"/>
        <v>2.7640272701754194</v>
      </c>
      <c r="BJ610" s="89">
        <f t="shared" si="507"/>
        <v>2.9518241803006617</v>
      </c>
      <c r="BK610" s="89">
        <f t="shared" si="508"/>
        <v>5.1067333945232631</v>
      </c>
      <c r="BL610" s="89">
        <f t="shared" si="509"/>
        <v>0</v>
      </c>
      <c r="BM610" s="89"/>
      <c r="BN610" s="26" t="b">
        <f t="shared" si="510"/>
        <v>0</v>
      </c>
      <c r="BO610" s="26" t="b">
        <f t="shared" si="511"/>
        <v>0</v>
      </c>
      <c r="BP610" s="26" t="b">
        <f t="shared" si="512"/>
        <v>0</v>
      </c>
      <c r="BQ610" s="26" t="b">
        <f t="shared" si="513"/>
        <v>0</v>
      </c>
      <c r="BR610" s="26" t="b">
        <f t="shared" si="514"/>
        <v>0</v>
      </c>
      <c r="BS610" s="26" t="b">
        <f t="shared" si="515"/>
        <v>0</v>
      </c>
      <c r="BT610" s="26" t="b">
        <f t="shared" si="516"/>
        <v>0</v>
      </c>
      <c r="BU610" s="26" t="b">
        <f t="shared" si="517"/>
        <v>0</v>
      </c>
    </row>
    <row r="611" spans="2:73" ht="15" thickBot="1" x14ac:dyDescent="0.35">
      <c r="B611" s="17" t="str">
        <f>VLOOKUP($AC611,LS_Coint_BD!$B$3:$D$1079,2)</f>
        <v>LREN3</v>
      </c>
      <c r="C611" s="87" t="str">
        <f>VLOOKUP($AC611,LS_Coint_BD!$B$3:$D$1079,3)</f>
        <v>IRBR3</v>
      </c>
      <c r="D611" s="68">
        <f t="shared" si="477"/>
        <v>-0.15036427222220894</v>
      </c>
      <c r="E611" s="65">
        <f t="shared" si="478"/>
        <v>-1.8805938496633554</v>
      </c>
      <c r="F611" s="69">
        <f t="shared" si="479"/>
        <v>-1.2537292331089036</v>
      </c>
      <c r="G611" s="68">
        <f t="shared" si="480"/>
        <v>-0.24436813203799623</v>
      </c>
      <c r="H611" s="65">
        <f t="shared" si="481"/>
        <v>-1.8452896036985129</v>
      </c>
      <c r="I611" s="69">
        <f t="shared" si="482"/>
        <v>-1.2301930691323419</v>
      </c>
      <c r="J611" s="68">
        <f t="shared" si="483"/>
        <v>-0.41575233707329318</v>
      </c>
      <c r="K611" s="65">
        <f t="shared" si="484"/>
        <v>-2.0681706390407792</v>
      </c>
      <c r="L611" s="69">
        <f t="shared" si="485"/>
        <v>-1.3787804260271861</v>
      </c>
      <c r="M611" s="68">
        <f t="shared" si="486"/>
        <v>0</v>
      </c>
      <c r="N611" s="65">
        <f t="shared" si="487"/>
        <v>0</v>
      </c>
      <c r="O611" s="69">
        <f t="shared" si="488"/>
        <v>0</v>
      </c>
      <c r="P611" s="68">
        <f t="shared" si="489"/>
        <v>0</v>
      </c>
      <c r="Q611" s="65">
        <f t="shared" si="490"/>
        <v>0</v>
      </c>
      <c r="R611" s="69">
        <f t="shared" si="491"/>
        <v>0</v>
      </c>
      <c r="S611" s="68">
        <f t="shared" si="492"/>
        <v>-0.79084410465467236</v>
      </c>
      <c r="T611" s="65">
        <f t="shared" si="493"/>
        <v>-3.6257546347313094</v>
      </c>
      <c r="U611" s="69">
        <f t="shared" si="494"/>
        <v>-2.4171697564875396</v>
      </c>
      <c r="V611" s="68">
        <f t="shared" si="495"/>
        <v>-0.82176855686009986</v>
      </c>
      <c r="W611" s="65">
        <f t="shared" si="496"/>
        <v>-3.6298382721297293</v>
      </c>
      <c r="X611" s="69">
        <f t="shared" si="497"/>
        <v>-2.4198921814198195</v>
      </c>
      <c r="Y611" s="68">
        <f t="shared" si="498"/>
        <v>-1.7213813134515519</v>
      </c>
      <c r="Z611" s="65">
        <f t="shared" si="499"/>
        <v>-14.752676133185584</v>
      </c>
      <c r="AA611" s="69">
        <f t="shared" si="500"/>
        <v>-9.835117422123723</v>
      </c>
      <c r="AB611" s="98">
        <f>SUMIF(BN611:BU611,"VERDADEIRO",BN$3:$BU610)</f>
        <v>0</v>
      </c>
      <c r="AC611" s="97">
        <f t="shared" si="467"/>
        <v>608</v>
      </c>
      <c r="AD611" s="89">
        <f>RTD("tryd.rtdserver",,"COT",B611,"ULT")</f>
        <v>41.01</v>
      </c>
      <c r="AE611" s="89">
        <f>RTD("tryd.rtdserver",,"COT",C611,"ULT")</f>
        <v>6.91</v>
      </c>
      <c r="AF611" s="89">
        <f>VLOOKUP($AC611,LS_Coint_BD!$B$3:$AQ$1079,AF$2)*$AD611+VLOOKUP($AC611,LS_Coint_BD!$B$3:$AQ$1079,AF$2+1)</f>
        <v>7.0603642722222091</v>
      </c>
      <c r="AG611" s="89">
        <f>VLOOKUP($AC611,LS_Coint_BD!$B$3:$AQ$1079,AG$2)*$AD611+VLOOKUP($AC611,LS_Coint_BD!$B$3:$AQ$1079,AG$2+1)</f>
        <v>7.1543681320379964</v>
      </c>
      <c r="AH611" s="89">
        <f>VLOOKUP($AC611,LS_Coint_BD!$B$3:$AQ$1079,AH$2)*$AD611+VLOOKUP($AC611,LS_Coint_BD!$B$3:$AQ$1079,AH$2+1)</f>
        <v>7.3257523370732933</v>
      </c>
      <c r="AI611" s="89">
        <f>VLOOKUP($AC611,LS_Coint_BD!$B$3:$AQ$1079,AI$2)*$AD611+VLOOKUP($AC611,LS_Coint_BD!$B$3:$AQ$1079,AI$2+1)</f>
        <v>0</v>
      </c>
      <c r="AJ611" s="89">
        <f>VLOOKUP($AC611,LS_Coint_BD!$B$3:$AQ$1079,AJ$2)*$AD611+VLOOKUP($AC611,LS_Coint_BD!$B$3:$AQ$1079,AJ$2+1)</f>
        <v>0</v>
      </c>
      <c r="AK611" s="89">
        <f>VLOOKUP($AC611,LS_Coint_BD!$B$3:$AQ$1079,AK$2)*$AD611+VLOOKUP($AC611,LS_Coint_BD!$B$3:$AQ$1079,AK$2+1)</f>
        <v>7.7008441046546725</v>
      </c>
      <c r="AL611" s="89">
        <f>VLOOKUP($AC611,LS_Coint_BD!$B$3:$AQ$1079,AL$2)*$AD611+VLOOKUP($AC611,LS_Coint_BD!$B$3:$AQ$1079,AL$2+1)</f>
        <v>7.7317685568601</v>
      </c>
      <c r="AM611" s="89">
        <f>VLOOKUP($AC611,LS_Coint_BD!$B$3:$AQ$1079,AM$2)*$AD611+VLOOKUP($AC611,LS_Coint_BD!$B$3:$AQ$1079,AM$2+1)</f>
        <v>8.631381313451552</v>
      </c>
      <c r="AN611" s="89">
        <f>VLOOKUP($AC611,LS_Coint_BD!$B$3:$AQ$1079,AN$2)</f>
        <v>0.62686461655445203</v>
      </c>
      <c r="AO611" s="89">
        <f>VLOOKUP($AC611,LS_Coint_BD!$B$3:$AQ$1079,AO$2)</f>
        <v>0.61509653456617097</v>
      </c>
      <c r="AP611" s="89">
        <f>VLOOKUP($AC611,LS_Coint_BD!$B$3:$AQ$1079,AP$2)</f>
        <v>0.68939021301359305</v>
      </c>
      <c r="AQ611" s="89">
        <f>VLOOKUP($AC611,LS_Coint_BD!$B$3:$AQ$1079,AQ$2)</f>
        <v>0</v>
      </c>
      <c r="AR611" s="89">
        <f>VLOOKUP($AC611,LS_Coint_BD!$B$3:$AQ$1079,AR$2)</f>
        <v>0</v>
      </c>
      <c r="AS611" s="89">
        <f>VLOOKUP($AC611,LS_Coint_BD!$B$3:$AQ$1079,AS$2)</f>
        <v>1.20858487824377</v>
      </c>
      <c r="AT611" s="89">
        <f>VLOOKUP($AC611,LS_Coint_BD!$B$3:$AQ$1079,AT$2)</f>
        <v>1.20994609070991</v>
      </c>
      <c r="AU611" s="89">
        <f>VLOOKUP($AC611,LS_Coint_BD!$B$3:$AQ$1079,AU$2)</f>
        <v>4.9175587110618597</v>
      </c>
      <c r="AV611" s="89">
        <f>VLOOKUP($AC611,LS_Coint_BD!$B$3:$AQ$1079,AV$2)</f>
        <v>3.6415315207705098E-16</v>
      </c>
      <c r="AW611" s="89">
        <f>VLOOKUP($AC611,LS_Coint_BD!$B$3:$AQ$1079,AW$2)</f>
        <v>7.4014868308343799E-18</v>
      </c>
      <c r="AX611" s="89">
        <f>VLOOKUP($AC611,LS_Coint_BD!$B$3:$AQ$1079,AX$2)</f>
        <v>4.4408920985006301E-17</v>
      </c>
      <c r="AY611" s="89">
        <f>VLOOKUP($AC611,LS_Coint_BD!$B$3:$AQ$1079,AY$2)</f>
        <v>0</v>
      </c>
      <c r="AZ611" s="89">
        <f>VLOOKUP($AC611,LS_Coint_BD!$B$3:$AQ$1079,AZ$2)</f>
        <v>0</v>
      </c>
      <c r="BA611" s="89">
        <f>VLOOKUP($AC611,LS_Coint_BD!$B$3:$AQ$1079,BA$2)</f>
        <v>4.9737991503206998E-16</v>
      </c>
      <c r="BB611" s="89">
        <f>VLOOKUP($AC611,LS_Coint_BD!$B$3:$AQ$1079,BB$2)</f>
        <v>3.8756876496005502E-16</v>
      </c>
      <c r="BC611" s="89">
        <f>VLOOKUP($AC611,LS_Coint_BD!$B$3:$AQ$1079,BC$2)</f>
        <v>-4.0927261579781799E-15</v>
      </c>
      <c r="BD611" s="89">
        <f t="shared" si="501"/>
        <v>-1.2537292331089036</v>
      </c>
      <c r="BE611" s="89">
        <f t="shared" si="502"/>
        <v>-1.2301930691323419</v>
      </c>
      <c r="BF611" s="89">
        <f t="shared" si="503"/>
        <v>-1.3787804260271861</v>
      </c>
      <c r="BG611" s="89">
        <f t="shared" si="504"/>
        <v>0</v>
      </c>
      <c r="BH611" s="89">
        <f t="shared" si="505"/>
        <v>0</v>
      </c>
      <c r="BI611" s="89">
        <f t="shared" si="506"/>
        <v>-2.4171697564875396</v>
      </c>
      <c r="BJ611" s="89">
        <f t="shared" si="507"/>
        <v>-2.4198921814198195</v>
      </c>
      <c r="BK611" s="89">
        <f t="shared" si="508"/>
        <v>-9.835117422123723</v>
      </c>
      <c r="BL611" s="89">
        <f t="shared" si="509"/>
        <v>-1.2537292331089043</v>
      </c>
      <c r="BM611" s="89"/>
      <c r="BN611" s="26" t="b">
        <f t="shared" si="510"/>
        <v>0</v>
      </c>
      <c r="BO611" s="26" t="b">
        <f t="shared" si="511"/>
        <v>0</v>
      </c>
      <c r="BP611" s="26" t="b">
        <f t="shared" si="512"/>
        <v>0</v>
      </c>
      <c r="BQ611" s="26" t="b">
        <f t="shared" si="513"/>
        <v>0</v>
      </c>
      <c r="BR611" s="26" t="b">
        <f t="shared" si="514"/>
        <v>0</v>
      </c>
      <c r="BS611" s="26" t="b">
        <f t="shared" si="515"/>
        <v>0</v>
      </c>
      <c r="BT611" s="26" t="b">
        <f t="shared" si="516"/>
        <v>0</v>
      </c>
      <c r="BU611" s="26" t="b">
        <f t="shared" si="517"/>
        <v>0</v>
      </c>
    </row>
    <row r="612" spans="2:73" ht="15" thickBot="1" x14ac:dyDescent="0.35">
      <c r="B612" s="17" t="str">
        <f>VLOOKUP($AC612,LS_Coint_BD!$B$3:$D$1079,2)</f>
        <v>LREN3</v>
      </c>
      <c r="C612" s="87" t="str">
        <f>VLOOKUP($AC612,LS_Coint_BD!$B$3:$D$1079,3)</f>
        <v>MULT3</v>
      </c>
      <c r="D612" s="68">
        <f t="shared" si="477"/>
        <v>0</v>
      </c>
      <c r="E612" s="65">
        <f t="shared" si="478"/>
        <v>0</v>
      </c>
      <c r="F612" s="69">
        <f t="shared" si="479"/>
        <v>0</v>
      </c>
      <c r="G612" s="68">
        <f t="shared" si="480"/>
        <v>0</v>
      </c>
      <c r="H612" s="65">
        <f t="shared" si="481"/>
        <v>0</v>
      </c>
      <c r="I612" s="69">
        <f t="shared" si="482"/>
        <v>0</v>
      </c>
      <c r="J612" s="68">
        <f t="shared" si="483"/>
        <v>0</v>
      </c>
      <c r="K612" s="65">
        <f t="shared" si="484"/>
        <v>0</v>
      </c>
      <c r="L612" s="69">
        <f t="shared" si="485"/>
        <v>0</v>
      </c>
      <c r="M612" s="68">
        <f t="shared" si="486"/>
        <v>0.77262615595771322</v>
      </c>
      <c r="N612" s="65">
        <f t="shared" si="487"/>
        <v>2.8514268464903725</v>
      </c>
      <c r="O612" s="69">
        <f t="shared" si="488"/>
        <v>1.9009512309935817</v>
      </c>
      <c r="P612" s="68">
        <f t="shared" si="489"/>
        <v>0.67572877671839393</v>
      </c>
      <c r="Q612" s="65">
        <f t="shared" si="490"/>
        <v>2.802464859757329</v>
      </c>
      <c r="R612" s="69">
        <f t="shared" si="491"/>
        <v>1.8683099065048858</v>
      </c>
      <c r="S612" s="68">
        <f t="shared" si="492"/>
        <v>0.61390065503826108</v>
      </c>
      <c r="T612" s="65">
        <f t="shared" si="493"/>
        <v>2.7509558785499255</v>
      </c>
      <c r="U612" s="69">
        <f t="shared" si="494"/>
        <v>1.8339705856999502</v>
      </c>
      <c r="V612" s="68">
        <f t="shared" si="495"/>
        <v>0.5410305844051706</v>
      </c>
      <c r="W612" s="65">
        <f t="shared" si="496"/>
        <v>2.8649273855504762</v>
      </c>
      <c r="X612" s="69">
        <f t="shared" si="497"/>
        <v>1.9099515903669841</v>
      </c>
      <c r="Y612" s="68">
        <f t="shared" si="498"/>
        <v>0.2724678921882564</v>
      </c>
      <c r="Z612" s="65">
        <f t="shared" si="499"/>
        <v>4.6474475127324038</v>
      </c>
      <c r="AA612" s="69">
        <f t="shared" si="500"/>
        <v>3.0982983418216024</v>
      </c>
      <c r="AB612" s="98">
        <f>SUMIF(BN612:BU612,"VERDADEIRO",BN$3:$BU611)</f>
        <v>0</v>
      </c>
      <c r="AC612" s="97">
        <f t="shared" si="467"/>
        <v>609</v>
      </c>
      <c r="AD612" s="89">
        <f>RTD("tryd.rtdserver",,"COT",B612,"ULT")</f>
        <v>41.01</v>
      </c>
      <c r="AE612" s="89">
        <f>RTD("tryd.rtdserver",,"COT",C612,"ULT")</f>
        <v>21.84</v>
      </c>
      <c r="AF612" s="89">
        <f>VLOOKUP($AC612,LS_Coint_BD!$B$3:$AQ$1079,AF$2)*$AD612+VLOOKUP($AC612,LS_Coint_BD!$B$3:$AQ$1079,AF$2+1)</f>
        <v>0</v>
      </c>
      <c r="AG612" s="89">
        <f>VLOOKUP($AC612,LS_Coint_BD!$B$3:$AQ$1079,AG$2)*$AD612+VLOOKUP($AC612,LS_Coint_BD!$B$3:$AQ$1079,AG$2+1)</f>
        <v>0</v>
      </c>
      <c r="AH612" s="89">
        <f>VLOOKUP($AC612,LS_Coint_BD!$B$3:$AQ$1079,AH$2)*$AD612+VLOOKUP($AC612,LS_Coint_BD!$B$3:$AQ$1079,AH$2+1)</f>
        <v>0</v>
      </c>
      <c r="AI612" s="89">
        <f>VLOOKUP($AC612,LS_Coint_BD!$B$3:$AQ$1079,AI$2)*$AD612+VLOOKUP($AC612,LS_Coint_BD!$B$3:$AQ$1079,AI$2+1)</f>
        <v>21.067373844042287</v>
      </c>
      <c r="AJ612" s="89">
        <f>VLOOKUP($AC612,LS_Coint_BD!$B$3:$AQ$1079,AJ$2)*$AD612+VLOOKUP($AC612,LS_Coint_BD!$B$3:$AQ$1079,AJ$2+1)</f>
        <v>21.164271223281606</v>
      </c>
      <c r="AK612" s="89">
        <f>VLOOKUP($AC612,LS_Coint_BD!$B$3:$AQ$1079,AK$2)*$AD612+VLOOKUP($AC612,LS_Coint_BD!$B$3:$AQ$1079,AK$2+1)</f>
        <v>21.226099344961739</v>
      </c>
      <c r="AL612" s="89">
        <f>VLOOKUP($AC612,LS_Coint_BD!$B$3:$AQ$1079,AL$2)*$AD612+VLOOKUP($AC612,LS_Coint_BD!$B$3:$AQ$1079,AL$2+1)</f>
        <v>21.298969415594829</v>
      </c>
      <c r="AM612" s="89">
        <f>VLOOKUP($AC612,LS_Coint_BD!$B$3:$AQ$1079,AM$2)*$AD612+VLOOKUP($AC612,LS_Coint_BD!$B$3:$AQ$1079,AM$2+1)</f>
        <v>21.567532107811743</v>
      </c>
      <c r="AN612" s="89">
        <f>VLOOKUP($AC612,LS_Coint_BD!$B$3:$AQ$1079,AN$2)</f>
        <v>0</v>
      </c>
      <c r="AO612" s="89">
        <f>VLOOKUP($AC612,LS_Coint_BD!$B$3:$AQ$1079,AO$2)</f>
        <v>0</v>
      </c>
      <c r="AP612" s="89">
        <f>VLOOKUP($AC612,LS_Coint_BD!$B$3:$AQ$1079,AP$2)</f>
        <v>0</v>
      </c>
      <c r="AQ612" s="89">
        <f>VLOOKUP($AC612,LS_Coint_BD!$B$3:$AQ$1079,AQ$2)</f>
        <v>0.95047561549679105</v>
      </c>
      <c r="AR612" s="89">
        <f>VLOOKUP($AC612,LS_Coint_BD!$B$3:$AQ$1079,AR$2)</f>
        <v>0.93415495325244202</v>
      </c>
      <c r="AS612" s="89">
        <f>VLOOKUP($AC612,LS_Coint_BD!$B$3:$AQ$1079,AS$2)</f>
        <v>0.91698529284997499</v>
      </c>
      <c r="AT612" s="89">
        <f>VLOOKUP($AC612,LS_Coint_BD!$B$3:$AQ$1079,AT$2)</f>
        <v>0.95497579518349196</v>
      </c>
      <c r="AU612" s="89">
        <f>VLOOKUP($AC612,LS_Coint_BD!$B$3:$AQ$1079,AU$2)</f>
        <v>1.5491491709108001</v>
      </c>
      <c r="AV612" s="89">
        <f>VLOOKUP($AC612,LS_Coint_BD!$B$3:$AQ$1079,AV$2)</f>
        <v>0</v>
      </c>
      <c r="AW612" s="89">
        <f>VLOOKUP($AC612,LS_Coint_BD!$B$3:$AQ$1079,AW$2)</f>
        <v>0</v>
      </c>
      <c r="AX612" s="89">
        <f>VLOOKUP($AC612,LS_Coint_BD!$B$3:$AQ$1079,AX$2)</f>
        <v>0</v>
      </c>
      <c r="AY612" s="89">
        <f>VLOOKUP($AC612,LS_Coint_BD!$B$3:$AQ$1079,AY$2)</f>
        <v>-4.2188474935756001E-16</v>
      </c>
      <c r="AZ612" s="89">
        <f>VLOOKUP($AC612,LS_Coint_BD!$B$3:$AQ$1079,AZ$2)</f>
        <v>1.7960941376158099E-15</v>
      </c>
      <c r="BA612" s="89">
        <f>VLOOKUP($AC612,LS_Coint_BD!$B$3:$AQ$1079,BA$2)</f>
        <v>2.3092638912203301E-16</v>
      </c>
      <c r="BB612" s="89">
        <f>VLOOKUP($AC612,LS_Coint_BD!$B$3:$AQ$1079,BB$2)</f>
        <v>1.4533828686002101E-16</v>
      </c>
      <c r="BC612" s="89">
        <f>VLOOKUP($AC612,LS_Coint_BD!$B$3:$AQ$1079,BC$2)</f>
        <v>2.2168933355715098E-15</v>
      </c>
      <c r="BD612" s="89">
        <f t="shared" si="501"/>
        <v>0</v>
      </c>
      <c r="BE612" s="89">
        <f t="shared" si="502"/>
        <v>0</v>
      </c>
      <c r="BF612" s="89">
        <f t="shared" si="503"/>
        <v>0</v>
      </c>
      <c r="BG612" s="89">
        <f t="shared" si="504"/>
        <v>1.9009512309935817</v>
      </c>
      <c r="BH612" s="89">
        <f t="shared" si="505"/>
        <v>1.8683099065048858</v>
      </c>
      <c r="BI612" s="89">
        <f t="shared" si="506"/>
        <v>1.8339705856999502</v>
      </c>
      <c r="BJ612" s="89">
        <f t="shared" si="507"/>
        <v>1.9099515903669841</v>
      </c>
      <c r="BK612" s="89">
        <f t="shared" si="508"/>
        <v>3.0982983418216024</v>
      </c>
      <c r="BL612" s="89">
        <f t="shared" si="509"/>
        <v>0</v>
      </c>
      <c r="BM612" s="89"/>
      <c r="BN612" s="26" t="b">
        <f t="shared" si="510"/>
        <v>0</v>
      </c>
      <c r="BO612" s="26" t="b">
        <f t="shared" si="511"/>
        <v>0</v>
      </c>
      <c r="BP612" s="26" t="b">
        <f t="shared" si="512"/>
        <v>0</v>
      </c>
      <c r="BQ612" s="26" t="b">
        <f t="shared" si="513"/>
        <v>0</v>
      </c>
      <c r="BR612" s="26" t="b">
        <f t="shared" si="514"/>
        <v>0</v>
      </c>
      <c r="BS612" s="26" t="b">
        <f t="shared" si="515"/>
        <v>0</v>
      </c>
      <c r="BT612" s="26" t="b">
        <f t="shared" si="516"/>
        <v>0</v>
      </c>
      <c r="BU612" s="26" t="b">
        <f t="shared" si="517"/>
        <v>0</v>
      </c>
    </row>
    <row r="613" spans="2:73" ht="15" thickBot="1" x14ac:dyDescent="0.35">
      <c r="B613" s="17" t="str">
        <f>VLOOKUP($AC613,LS_Coint_BD!$B$3:$D$1079,2)</f>
        <v>MGLU3</v>
      </c>
      <c r="C613" s="87" t="str">
        <f>VLOOKUP($AC613,LS_Coint_BD!$B$3:$D$1079,3)</f>
        <v>BRDT3</v>
      </c>
      <c r="D613" s="68">
        <f t="shared" si="477"/>
        <v>0</v>
      </c>
      <c r="E613" s="65">
        <f t="shared" si="478"/>
        <v>0</v>
      </c>
      <c r="F613" s="69">
        <f t="shared" si="479"/>
        <v>0</v>
      </c>
      <c r="G613" s="68">
        <f t="shared" si="480"/>
        <v>0</v>
      </c>
      <c r="H613" s="65">
        <f t="shared" si="481"/>
        <v>0</v>
      </c>
      <c r="I613" s="69">
        <f t="shared" si="482"/>
        <v>0</v>
      </c>
      <c r="J613" s="68">
        <f t="shared" si="483"/>
        <v>0</v>
      </c>
      <c r="K613" s="65">
        <f t="shared" si="484"/>
        <v>0</v>
      </c>
      <c r="L613" s="69">
        <f t="shared" si="485"/>
        <v>0</v>
      </c>
      <c r="M613" s="68">
        <f t="shared" si="486"/>
        <v>1.2066769530305734</v>
      </c>
      <c r="N613" s="65">
        <f t="shared" si="487"/>
        <v>2.9415922788179687</v>
      </c>
      <c r="O613" s="69">
        <f t="shared" si="488"/>
        <v>1.9610615192119791</v>
      </c>
      <c r="P613" s="68">
        <f t="shared" si="489"/>
        <v>1.0858807461802904</v>
      </c>
      <c r="Q613" s="65">
        <f t="shared" si="490"/>
        <v>3.1871067549550176</v>
      </c>
      <c r="R613" s="69">
        <f t="shared" si="491"/>
        <v>2.1247378366366783</v>
      </c>
      <c r="S613" s="68">
        <f t="shared" si="492"/>
        <v>0.71991633128719101</v>
      </c>
      <c r="T613" s="65">
        <f t="shared" si="493"/>
        <v>3.744147951038193</v>
      </c>
      <c r="U613" s="69">
        <f t="shared" si="494"/>
        <v>2.4960986340254618</v>
      </c>
      <c r="V613" s="68">
        <f t="shared" si="495"/>
        <v>0.3168563285517898</v>
      </c>
      <c r="W613" s="65">
        <f t="shared" si="496"/>
        <v>4.4187125611473892</v>
      </c>
      <c r="X613" s="69">
        <f t="shared" si="497"/>
        <v>2.9458083740982595</v>
      </c>
      <c r="Y613" s="68">
        <f t="shared" si="498"/>
        <v>0.5822945070410519</v>
      </c>
      <c r="Z613" s="65">
        <f t="shared" si="499"/>
        <v>8.5141582520162693</v>
      </c>
      <c r="AA613" s="69">
        <f t="shared" si="500"/>
        <v>5.6761055013441792</v>
      </c>
      <c r="AB613" s="98">
        <f>SUMIF(BN613:BU613,"VERDADEIRO",BN$3:$BU612)</f>
        <v>0</v>
      </c>
      <c r="AC613" s="97">
        <f t="shared" si="467"/>
        <v>610</v>
      </c>
      <c r="AD613" s="89">
        <f>RTD("tryd.rtdserver",,"COT",B613,"ULT")</f>
        <v>25.85</v>
      </c>
      <c r="AE613" s="89">
        <f>RTD("tryd.rtdserver",,"COT",C613,"ULT")</f>
        <v>22.48</v>
      </c>
      <c r="AF613" s="89">
        <f>VLOOKUP($AC613,LS_Coint_BD!$B$3:$AQ$1079,AF$2)*$AD613+VLOOKUP($AC613,LS_Coint_BD!$B$3:$AQ$1079,AF$2+1)</f>
        <v>0</v>
      </c>
      <c r="AG613" s="89">
        <f>VLOOKUP($AC613,LS_Coint_BD!$B$3:$AQ$1079,AG$2)*$AD613+VLOOKUP($AC613,LS_Coint_BD!$B$3:$AQ$1079,AG$2+1)</f>
        <v>0</v>
      </c>
      <c r="AH613" s="89">
        <f>VLOOKUP($AC613,LS_Coint_BD!$B$3:$AQ$1079,AH$2)*$AD613+VLOOKUP($AC613,LS_Coint_BD!$B$3:$AQ$1079,AH$2+1)</f>
        <v>0</v>
      </c>
      <c r="AI613" s="89">
        <f>VLOOKUP($AC613,LS_Coint_BD!$B$3:$AQ$1079,AI$2)*$AD613+VLOOKUP($AC613,LS_Coint_BD!$B$3:$AQ$1079,AI$2+1)</f>
        <v>21.273323046969427</v>
      </c>
      <c r="AJ613" s="89">
        <f>VLOOKUP($AC613,LS_Coint_BD!$B$3:$AQ$1079,AJ$2)*$AD613+VLOOKUP($AC613,LS_Coint_BD!$B$3:$AQ$1079,AJ$2+1)</f>
        <v>21.39411925381971</v>
      </c>
      <c r="AK613" s="89">
        <f>VLOOKUP($AC613,LS_Coint_BD!$B$3:$AQ$1079,AK$2)*$AD613+VLOOKUP($AC613,LS_Coint_BD!$B$3:$AQ$1079,AK$2+1)</f>
        <v>21.760083668712809</v>
      </c>
      <c r="AL613" s="89">
        <f>VLOOKUP($AC613,LS_Coint_BD!$B$3:$AQ$1079,AL$2)*$AD613+VLOOKUP($AC613,LS_Coint_BD!$B$3:$AQ$1079,AL$2+1)</f>
        <v>22.163143671448211</v>
      </c>
      <c r="AM613" s="89">
        <f>VLOOKUP($AC613,LS_Coint_BD!$B$3:$AQ$1079,AM$2)*$AD613+VLOOKUP($AC613,LS_Coint_BD!$B$3:$AQ$1079,AM$2+1)</f>
        <v>21.897705492958949</v>
      </c>
      <c r="AN613" s="89">
        <f>VLOOKUP($AC613,LS_Coint_BD!$B$3:$AQ$1079,AN$2)</f>
        <v>0</v>
      </c>
      <c r="AO613" s="89">
        <f>VLOOKUP($AC613,LS_Coint_BD!$B$3:$AQ$1079,AO$2)</f>
        <v>0</v>
      </c>
      <c r="AP613" s="89">
        <f>VLOOKUP($AC613,LS_Coint_BD!$B$3:$AQ$1079,AP$2)</f>
        <v>0</v>
      </c>
      <c r="AQ613" s="89">
        <f>VLOOKUP($AC613,LS_Coint_BD!$B$3:$AQ$1079,AQ$2)</f>
        <v>0.98053075960599101</v>
      </c>
      <c r="AR613" s="89">
        <f>VLOOKUP($AC613,LS_Coint_BD!$B$3:$AQ$1079,AR$2)</f>
        <v>1.06236891831834</v>
      </c>
      <c r="AS613" s="89">
        <f>VLOOKUP($AC613,LS_Coint_BD!$B$3:$AQ$1079,AS$2)</f>
        <v>1.24804931701273</v>
      </c>
      <c r="AT613" s="89">
        <f>VLOOKUP($AC613,LS_Coint_BD!$B$3:$AQ$1079,AT$2)</f>
        <v>1.47290418704913</v>
      </c>
      <c r="AU613" s="89">
        <f>VLOOKUP($AC613,LS_Coint_BD!$B$3:$AQ$1079,AU$2)</f>
        <v>2.8380527506720901</v>
      </c>
      <c r="AV613" s="89">
        <f>VLOOKUP($AC613,LS_Coint_BD!$B$3:$AQ$1079,AV$2)</f>
        <v>0</v>
      </c>
      <c r="AW613" s="89">
        <f>VLOOKUP($AC613,LS_Coint_BD!$B$3:$AQ$1079,AW$2)</f>
        <v>0</v>
      </c>
      <c r="AX613" s="89">
        <f>VLOOKUP($AC613,LS_Coint_BD!$B$3:$AQ$1079,AX$2)</f>
        <v>0</v>
      </c>
      <c r="AY613" s="89">
        <f>VLOOKUP($AC613,LS_Coint_BD!$B$3:$AQ$1079,AY$2)</f>
        <v>-2.8865798640254102E-15</v>
      </c>
      <c r="AZ613" s="89">
        <f>VLOOKUP($AC613,LS_Coint_BD!$B$3:$AQ$1079,AZ$2)</f>
        <v>-1.7763568394002501E-15</v>
      </c>
      <c r="BA613" s="89">
        <f>VLOOKUP($AC613,LS_Coint_BD!$B$3:$AQ$1079,BA$2)</f>
        <v>1.9184653865522698E-15</v>
      </c>
      <c r="BB613" s="89">
        <f>VLOOKUP($AC613,LS_Coint_BD!$B$3:$AQ$1079,BB$2)</f>
        <v>-6.45947941600091E-16</v>
      </c>
      <c r="BC613" s="89">
        <f>VLOOKUP($AC613,LS_Coint_BD!$B$3:$AQ$1079,BC$2)</f>
        <v>-5.11590769747272E-16</v>
      </c>
      <c r="BD613" s="89">
        <f t="shared" si="501"/>
        <v>0</v>
      </c>
      <c r="BE613" s="89">
        <f t="shared" si="502"/>
        <v>0</v>
      </c>
      <c r="BF613" s="89">
        <f t="shared" si="503"/>
        <v>0</v>
      </c>
      <c r="BG613" s="89">
        <f t="shared" si="504"/>
        <v>1.9610615192119791</v>
      </c>
      <c r="BH613" s="89">
        <f t="shared" si="505"/>
        <v>2.1247378366366783</v>
      </c>
      <c r="BI613" s="89">
        <f t="shared" si="506"/>
        <v>2.4960986340254618</v>
      </c>
      <c r="BJ613" s="89">
        <f t="shared" si="507"/>
        <v>2.9458083740982595</v>
      </c>
      <c r="BK613" s="89">
        <f t="shared" si="508"/>
        <v>5.6761055013441792</v>
      </c>
      <c r="BL613" s="89">
        <f t="shared" si="509"/>
        <v>0</v>
      </c>
      <c r="BM613" s="89"/>
      <c r="BN613" s="26" t="b">
        <f t="shared" si="510"/>
        <v>0</v>
      </c>
      <c r="BO613" s="26" t="b">
        <f t="shared" si="511"/>
        <v>0</v>
      </c>
      <c r="BP613" s="26" t="b">
        <f t="shared" si="512"/>
        <v>0</v>
      </c>
      <c r="BQ613" s="26" t="b">
        <f t="shared" si="513"/>
        <v>0</v>
      </c>
      <c r="BR613" s="26" t="b">
        <f t="shared" si="514"/>
        <v>0</v>
      </c>
      <c r="BS613" s="26" t="b">
        <f t="shared" si="515"/>
        <v>0</v>
      </c>
      <c r="BT613" s="26" t="b">
        <f t="shared" si="516"/>
        <v>0</v>
      </c>
      <c r="BU613" s="26" t="b">
        <f t="shared" si="517"/>
        <v>0</v>
      </c>
    </row>
    <row r="614" spans="2:73" ht="15" thickBot="1" x14ac:dyDescent="0.35">
      <c r="B614" s="17" t="str">
        <f>VLOOKUP($AC614,LS_Coint_BD!$B$3:$D$1079,2)</f>
        <v>MGLU3</v>
      </c>
      <c r="C614" s="87" t="str">
        <f>VLOOKUP($AC614,LS_Coint_BD!$B$3:$D$1079,3)</f>
        <v>BRML3</v>
      </c>
      <c r="D614" s="68">
        <f t="shared" si="477"/>
        <v>0</v>
      </c>
      <c r="E614" s="65">
        <f t="shared" si="478"/>
        <v>0</v>
      </c>
      <c r="F614" s="69">
        <f t="shared" si="479"/>
        <v>0</v>
      </c>
      <c r="G614" s="68">
        <f t="shared" si="480"/>
        <v>0</v>
      </c>
      <c r="H614" s="65">
        <f t="shared" si="481"/>
        <v>0</v>
      </c>
      <c r="I614" s="69">
        <f t="shared" si="482"/>
        <v>0</v>
      </c>
      <c r="J614" s="68">
        <f t="shared" si="483"/>
        <v>0.4311107586273355</v>
      </c>
      <c r="K614" s="65">
        <f t="shared" si="484"/>
        <v>2.0348203328222243</v>
      </c>
      <c r="L614" s="69">
        <f t="shared" si="485"/>
        <v>1.3565468885481495</v>
      </c>
      <c r="M614" s="68">
        <f t="shared" si="486"/>
        <v>0.41836239064091529</v>
      </c>
      <c r="N614" s="65">
        <f t="shared" si="487"/>
        <v>1.9614701731323323</v>
      </c>
      <c r="O614" s="69">
        <f t="shared" si="488"/>
        <v>1.3076467820882216</v>
      </c>
      <c r="P614" s="68">
        <f t="shared" si="489"/>
        <v>0.32346666268524338</v>
      </c>
      <c r="Q614" s="65">
        <f t="shared" si="490"/>
        <v>2.0892956273329695</v>
      </c>
      <c r="R614" s="69">
        <f t="shared" si="491"/>
        <v>1.3928637515553128</v>
      </c>
      <c r="S614" s="68">
        <f t="shared" si="492"/>
        <v>0.15462492497893976</v>
      </c>
      <c r="T614" s="65">
        <f t="shared" si="493"/>
        <v>2.3769700473211484</v>
      </c>
      <c r="U614" s="69">
        <f t="shared" si="494"/>
        <v>1.584646698214099</v>
      </c>
      <c r="V614" s="68">
        <f t="shared" si="495"/>
        <v>6.6174950836950686E-2</v>
      </c>
      <c r="W614" s="65">
        <f t="shared" si="496"/>
        <v>2.4536783388826646</v>
      </c>
      <c r="X614" s="69">
        <f t="shared" si="497"/>
        <v>1.6357855592551098</v>
      </c>
      <c r="Y614" s="68">
        <f t="shared" si="498"/>
        <v>0.3130847399741068</v>
      </c>
      <c r="Z614" s="65">
        <f t="shared" si="499"/>
        <v>7.0127573714116203</v>
      </c>
      <c r="AA614" s="69">
        <f t="shared" si="500"/>
        <v>4.6751715809410799</v>
      </c>
      <c r="AB614" s="98">
        <f>SUMIF(BN614:BU614,"VERDADEIRO",BN$3:$BU613)</f>
        <v>0</v>
      </c>
      <c r="AC614" s="97">
        <f t="shared" si="467"/>
        <v>611</v>
      </c>
      <c r="AD614" s="89">
        <f>RTD("tryd.rtdserver",,"COT",B614,"ULT")</f>
        <v>25.85</v>
      </c>
      <c r="AE614" s="89">
        <f>RTD("tryd.rtdserver",,"COT",C614,"ULT")</f>
        <v>9.83</v>
      </c>
      <c r="AF614" s="89">
        <f>VLOOKUP($AC614,LS_Coint_BD!$B$3:$AQ$1079,AF$2)*$AD614+VLOOKUP($AC614,LS_Coint_BD!$B$3:$AQ$1079,AF$2+1)</f>
        <v>0</v>
      </c>
      <c r="AG614" s="89">
        <f>VLOOKUP($AC614,LS_Coint_BD!$B$3:$AQ$1079,AG$2)*$AD614+VLOOKUP($AC614,LS_Coint_BD!$B$3:$AQ$1079,AG$2+1)</f>
        <v>0</v>
      </c>
      <c r="AH614" s="89">
        <f>VLOOKUP($AC614,LS_Coint_BD!$B$3:$AQ$1079,AH$2)*$AD614+VLOOKUP($AC614,LS_Coint_BD!$B$3:$AQ$1079,AH$2+1)</f>
        <v>9.3988892413726646</v>
      </c>
      <c r="AI614" s="89">
        <f>VLOOKUP($AC614,LS_Coint_BD!$B$3:$AQ$1079,AI$2)*$AD614+VLOOKUP($AC614,LS_Coint_BD!$B$3:$AQ$1079,AI$2+1)</f>
        <v>9.4116376093590848</v>
      </c>
      <c r="AJ614" s="89">
        <f>VLOOKUP($AC614,LS_Coint_BD!$B$3:$AQ$1079,AJ$2)*$AD614+VLOOKUP($AC614,LS_Coint_BD!$B$3:$AQ$1079,AJ$2+1)</f>
        <v>9.5065333373147567</v>
      </c>
      <c r="AK614" s="89">
        <f>VLOOKUP($AC614,LS_Coint_BD!$B$3:$AQ$1079,AK$2)*$AD614+VLOOKUP($AC614,LS_Coint_BD!$B$3:$AQ$1079,AK$2+1)</f>
        <v>9.6753750750210603</v>
      </c>
      <c r="AL614" s="89">
        <f>VLOOKUP($AC614,LS_Coint_BD!$B$3:$AQ$1079,AL$2)*$AD614+VLOOKUP($AC614,LS_Coint_BD!$B$3:$AQ$1079,AL$2+1)</f>
        <v>9.7638250491630494</v>
      </c>
      <c r="AM614" s="89">
        <f>VLOOKUP($AC614,LS_Coint_BD!$B$3:$AQ$1079,AM$2)*$AD614+VLOOKUP($AC614,LS_Coint_BD!$B$3:$AQ$1079,AM$2+1)</f>
        <v>9.5169152600258933</v>
      </c>
      <c r="AN614" s="89">
        <f>VLOOKUP($AC614,LS_Coint_BD!$B$3:$AQ$1079,AN$2)</f>
        <v>0</v>
      </c>
      <c r="AO614" s="89">
        <f>VLOOKUP($AC614,LS_Coint_BD!$B$3:$AQ$1079,AO$2)</f>
        <v>0</v>
      </c>
      <c r="AP614" s="89">
        <f>VLOOKUP($AC614,LS_Coint_BD!$B$3:$AQ$1079,AP$2)</f>
        <v>0.67827344427407499</v>
      </c>
      <c r="AQ614" s="89">
        <f>VLOOKUP($AC614,LS_Coint_BD!$B$3:$AQ$1079,AQ$2)</f>
        <v>0.65382339104411102</v>
      </c>
      <c r="AR614" s="89">
        <f>VLOOKUP($AC614,LS_Coint_BD!$B$3:$AQ$1079,AR$2)</f>
        <v>0.69643187577765597</v>
      </c>
      <c r="AS614" s="89">
        <f>VLOOKUP($AC614,LS_Coint_BD!$B$3:$AQ$1079,AS$2)</f>
        <v>0.79232334910704905</v>
      </c>
      <c r="AT614" s="89">
        <f>VLOOKUP($AC614,LS_Coint_BD!$B$3:$AQ$1079,AT$2)</f>
        <v>0.81789277962755502</v>
      </c>
      <c r="AU614" s="89">
        <f>VLOOKUP($AC614,LS_Coint_BD!$B$3:$AQ$1079,AU$2)</f>
        <v>2.3375857904705399</v>
      </c>
      <c r="AV614" s="89">
        <f>VLOOKUP($AC614,LS_Coint_BD!$B$3:$AQ$1079,AV$2)</f>
        <v>0</v>
      </c>
      <c r="AW614" s="89">
        <f>VLOOKUP($AC614,LS_Coint_BD!$B$3:$AQ$1079,AW$2)</f>
        <v>0</v>
      </c>
      <c r="AX614" s="89">
        <f>VLOOKUP($AC614,LS_Coint_BD!$B$3:$AQ$1079,AX$2)</f>
        <v>-4.8215399926578204E-16</v>
      </c>
      <c r="AY614" s="89">
        <f>VLOOKUP($AC614,LS_Coint_BD!$B$3:$AQ$1079,AY$2)</f>
        <v>-4.3298697960381099E-16</v>
      </c>
      <c r="AZ614" s="89">
        <f>VLOOKUP($AC614,LS_Coint_BD!$B$3:$AQ$1079,AZ$2)</f>
        <v>8.3883517416122897E-16</v>
      </c>
      <c r="BA614" s="89">
        <f>VLOOKUP($AC614,LS_Coint_BD!$B$3:$AQ$1079,BA$2)</f>
        <v>9.4146912488213299E-16</v>
      </c>
      <c r="BB614" s="89">
        <f>VLOOKUP($AC614,LS_Coint_BD!$B$3:$AQ$1079,BB$2)</f>
        <v>-2.9067657372004098E-16</v>
      </c>
      <c r="BC614" s="89">
        <f>VLOOKUP($AC614,LS_Coint_BD!$B$3:$AQ$1079,BC$2)</f>
        <v>1.4210854715201999E-16</v>
      </c>
      <c r="BD614" s="89">
        <f t="shared" si="501"/>
        <v>0</v>
      </c>
      <c r="BE614" s="89">
        <f t="shared" si="502"/>
        <v>0</v>
      </c>
      <c r="BF614" s="89">
        <f t="shared" si="503"/>
        <v>1.3565468885481495</v>
      </c>
      <c r="BG614" s="89">
        <f t="shared" si="504"/>
        <v>1.3076467820882216</v>
      </c>
      <c r="BH614" s="89">
        <f t="shared" si="505"/>
        <v>1.3928637515553128</v>
      </c>
      <c r="BI614" s="89">
        <f t="shared" si="506"/>
        <v>1.584646698214099</v>
      </c>
      <c r="BJ614" s="89">
        <f t="shared" si="507"/>
        <v>1.6357855592551098</v>
      </c>
      <c r="BK614" s="89">
        <f t="shared" si="508"/>
        <v>4.6751715809410799</v>
      </c>
      <c r="BL614" s="89">
        <f t="shared" si="509"/>
        <v>0</v>
      </c>
      <c r="BM614" s="89"/>
      <c r="BN614" s="26" t="b">
        <f t="shared" si="510"/>
        <v>0</v>
      </c>
      <c r="BO614" s="26" t="b">
        <f t="shared" si="511"/>
        <v>0</v>
      </c>
      <c r="BP614" s="26" t="b">
        <f t="shared" si="512"/>
        <v>0</v>
      </c>
      <c r="BQ614" s="26" t="b">
        <f t="shared" si="513"/>
        <v>0</v>
      </c>
      <c r="BR614" s="26" t="b">
        <f t="shared" si="514"/>
        <v>0</v>
      </c>
      <c r="BS614" s="26" t="b">
        <f t="shared" si="515"/>
        <v>0</v>
      </c>
      <c r="BT614" s="26" t="b">
        <f t="shared" si="516"/>
        <v>0</v>
      </c>
      <c r="BU614" s="26" t="b">
        <f t="shared" si="517"/>
        <v>0</v>
      </c>
    </row>
    <row r="615" spans="2:73" ht="15" thickBot="1" x14ac:dyDescent="0.35">
      <c r="B615" s="17" t="str">
        <f>VLOOKUP($AC615,LS_Coint_BD!$B$3:$D$1079,2)</f>
        <v>MGLU3</v>
      </c>
      <c r="C615" s="87" t="str">
        <f>VLOOKUP($AC615,LS_Coint_BD!$B$3:$D$1079,3)</f>
        <v>CCRO3</v>
      </c>
      <c r="D615" s="68">
        <f t="shared" si="477"/>
        <v>-0.28443394469709204</v>
      </c>
      <c r="E615" s="65">
        <f t="shared" si="478"/>
        <v>-1.9237306963095544</v>
      </c>
      <c r="F615" s="69">
        <f t="shared" si="479"/>
        <v>-1.2824871308730363</v>
      </c>
      <c r="G615" s="68">
        <f t="shared" si="480"/>
        <v>-0.32441558496279477</v>
      </c>
      <c r="H615" s="65">
        <f t="shared" si="481"/>
        <v>-1.8367053302387828</v>
      </c>
      <c r="I615" s="69">
        <f t="shared" si="482"/>
        <v>-1.2244702201591886</v>
      </c>
      <c r="J615" s="68">
        <f t="shared" si="483"/>
        <v>-0.25479191865889206</v>
      </c>
      <c r="K615" s="65">
        <f t="shared" si="484"/>
        <v>-1.8119993357496968</v>
      </c>
      <c r="L615" s="69">
        <f t="shared" si="485"/>
        <v>-1.2079995571664646</v>
      </c>
      <c r="M615" s="68">
        <f t="shared" si="486"/>
        <v>-0.31887653590742993</v>
      </c>
      <c r="N615" s="65">
        <f t="shared" si="487"/>
        <v>-1.7940407956040212</v>
      </c>
      <c r="O615" s="69">
        <f t="shared" si="488"/>
        <v>-1.1960271970693475</v>
      </c>
      <c r="P615" s="68">
        <f t="shared" si="489"/>
        <v>-0.55685962831756264</v>
      </c>
      <c r="Q615" s="65">
        <f t="shared" si="490"/>
        <v>-2.3043985856561431</v>
      </c>
      <c r="R615" s="69">
        <f t="shared" si="491"/>
        <v>-1.536265723770762</v>
      </c>
      <c r="S615" s="68">
        <f t="shared" si="492"/>
        <v>0</v>
      </c>
      <c r="T615" s="65">
        <f t="shared" si="493"/>
        <v>0</v>
      </c>
      <c r="U615" s="69">
        <f t="shared" si="494"/>
        <v>0</v>
      </c>
      <c r="V615" s="68">
        <f t="shared" si="495"/>
        <v>0</v>
      </c>
      <c r="W615" s="65">
        <f t="shared" si="496"/>
        <v>0</v>
      </c>
      <c r="X615" s="69">
        <f t="shared" si="497"/>
        <v>0</v>
      </c>
      <c r="Y615" s="68">
        <f t="shared" si="498"/>
        <v>-1.0686897662764547</v>
      </c>
      <c r="Z615" s="65">
        <f t="shared" si="499"/>
        <v>-4.6705367365340402</v>
      </c>
      <c r="AA615" s="69">
        <f t="shared" si="500"/>
        <v>-3.11369115768936</v>
      </c>
      <c r="AB615" s="98">
        <f>SUMIF(BN615:BU615,"VERDADEIRO",BN$3:$BU614)</f>
        <v>0</v>
      </c>
      <c r="AC615" s="97">
        <f t="shared" si="467"/>
        <v>612</v>
      </c>
      <c r="AD615" s="89">
        <f>RTD("tryd.rtdserver",,"COT",B615,"ULT")</f>
        <v>25.85</v>
      </c>
      <c r="AE615" s="89">
        <f>RTD("tryd.rtdserver",,"COT",C615,"ULT")</f>
        <v>12.27</v>
      </c>
      <c r="AF615" s="89">
        <f>VLOOKUP($AC615,LS_Coint_BD!$B$3:$AQ$1079,AF$2)*$AD615+VLOOKUP($AC615,LS_Coint_BD!$B$3:$AQ$1079,AF$2+1)</f>
        <v>12.554433944697092</v>
      </c>
      <c r="AG615" s="89">
        <f>VLOOKUP($AC615,LS_Coint_BD!$B$3:$AQ$1079,AG$2)*$AD615+VLOOKUP($AC615,LS_Coint_BD!$B$3:$AQ$1079,AG$2+1)</f>
        <v>12.594415584962794</v>
      </c>
      <c r="AH615" s="89">
        <f>VLOOKUP($AC615,LS_Coint_BD!$B$3:$AQ$1079,AH$2)*$AD615+VLOOKUP($AC615,LS_Coint_BD!$B$3:$AQ$1079,AH$2+1)</f>
        <v>12.524791918658892</v>
      </c>
      <c r="AI615" s="89">
        <f>VLOOKUP($AC615,LS_Coint_BD!$B$3:$AQ$1079,AI$2)*$AD615+VLOOKUP($AC615,LS_Coint_BD!$B$3:$AQ$1079,AI$2+1)</f>
        <v>12.588876535907429</v>
      </c>
      <c r="AJ615" s="89">
        <f>VLOOKUP($AC615,LS_Coint_BD!$B$3:$AQ$1079,AJ$2)*$AD615+VLOOKUP($AC615,LS_Coint_BD!$B$3:$AQ$1079,AJ$2+1)</f>
        <v>12.826859628317562</v>
      </c>
      <c r="AK615" s="89">
        <f>VLOOKUP($AC615,LS_Coint_BD!$B$3:$AQ$1079,AK$2)*$AD615+VLOOKUP($AC615,LS_Coint_BD!$B$3:$AQ$1079,AK$2+1)</f>
        <v>0</v>
      </c>
      <c r="AL615" s="89">
        <f>VLOOKUP($AC615,LS_Coint_BD!$B$3:$AQ$1079,AL$2)*$AD615+VLOOKUP($AC615,LS_Coint_BD!$B$3:$AQ$1079,AL$2+1)</f>
        <v>0</v>
      </c>
      <c r="AM615" s="89">
        <f>VLOOKUP($AC615,LS_Coint_BD!$B$3:$AQ$1079,AM$2)*$AD615+VLOOKUP($AC615,LS_Coint_BD!$B$3:$AQ$1079,AM$2+1)</f>
        <v>13.338689766276454</v>
      </c>
      <c r="AN615" s="89">
        <f>VLOOKUP($AC615,LS_Coint_BD!$B$3:$AQ$1079,AN$2)</f>
        <v>0.64124356543651895</v>
      </c>
      <c r="AO615" s="89">
        <f>VLOOKUP($AC615,LS_Coint_BD!$B$3:$AQ$1079,AO$2)</f>
        <v>0.61223511007959397</v>
      </c>
      <c r="AP615" s="89">
        <f>VLOOKUP($AC615,LS_Coint_BD!$B$3:$AQ$1079,AP$2)</f>
        <v>0.60399977858323195</v>
      </c>
      <c r="AQ615" s="89">
        <f>VLOOKUP($AC615,LS_Coint_BD!$B$3:$AQ$1079,AQ$2)</f>
        <v>0.59801359853467395</v>
      </c>
      <c r="AR615" s="89">
        <f>VLOOKUP($AC615,LS_Coint_BD!$B$3:$AQ$1079,AR$2)</f>
        <v>0.76813286188538099</v>
      </c>
      <c r="AS615" s="89">
        <f>VLOOKUP($AC615,LS_Coint_BD!$B$3:$AQ$1079,AS$2)</f>
        <v>0</v>
      </c>
      <c r="AT615" s="89">
        <f>VLOOKUP($AC615,LS_Coint_BD!$B$3:$AQ$1079,AT$2)</f>
        <v>0</v>
      </c>
      <c r="AU615" s="89">
        <f>VLOOKUP($AC615,LS_Coint_BD!$B$3:$AQ$1079,AU$2)</f>
        <v>1.55684557884468</v>
      </c>
      <c r="AV615" s="89">
        <f>VLOOKUP($AC615,LS_Coint_BD!$B$3:$AQ$1079,AV$2)</f>
        <v>1.45661260830821E-15</v>
      </c>
      <c r="AW615" s="89">
        <f>VLOOKUP($AC615,LS_Coint_BD!$B$3:$AQ$1079,AW$2)</f>
        <v>-7.5495165674510603E-16</v>
      </c>
      <c r="AX615" s="89">
        <f>VLOOKUP($AC615,LS_Coint_BD!$B$3:$AQ$1079,AX$2)</f>
        <v>-6.4710142006723397E-16</v>
      </c>
      <c r="AY615" s="89">
        <f>VLOOKUP($AC615,LS_Coint_BD!$B$3:$AQ$1079,AY$2)</f>
        <v>3.4416913763379898E-16</v>
      </c>
      <c r="AZ615" s="89">
        <f>VLOOKUP($AC615,LS_Coint_BD!$B$3:$AQ$1079,AZ$2)</f>
        <v>9.8686491077791699E-17</v>
      </c>
      <c r="BA615" s="89">
        <f>VLOOKUP($AC615,LS_Coint_BD!$B$3:$AQ$1079,BA$2)</f>
        <v>0</v>
      </c>
      <c r="BB615" s="89">
        <f>VLOOKUP($AC615,LS_Coint_BD!$B$3:$AQ$1079,BB$2)</f>
        <v>0</v>
      </c>
      <c r="BC615" s="89">
        <f>VLOOKUP($AC615,LS_Coint_BD!$B$3:$AQ$1079,BC$2)</f>
        <v>0</v>
      </c>
      <c r="BD615" s="89">
        <f t="shared" si="501"/>
        <v>-1.2824871308730363</v>
      </c>
      <c r="BE615" s="89">
        <f t="shared" si="502"/>
        <v>-1.2244702201591886</v>
      </c>
      <c r="BF615" s="89">
        <f t="shared" si="503"/>
        <v>-1.2079995571664646</v>
      </c>
      <c r="BG615" s="89">
        <f t="shared" si="504"/>
        <v>-1.1960271970693475</v>
      </c>
      <c r="BH615" s="89">
        <f t="shared" si="505"/>
        <v>-1.536265723770762</v>
      </c>
      <c r="BI615" s="89">
        <f t="shared" si="506"/>
        <v>0</v>
      </c>
      <c r="BJ615" s="89">
        <f t="shared" si="507"/>
        <v>0</v>
      </c>
      <c r="BK615" s="89">
        <f t="shared" si="508"/>
        <v>-3.11369115768936</v>
      </c>
      <c r="BL615" s="89">
        <f t="shared" si="509"/>
        <v>-1.2824871308730392</v>
      </c>
      <c r="BM615" s="89"/>
      <c r="BN615" s="26" t="b">
        <f t="shared" si="510"/>
        <v>0</v>
      </c>
      <c r="BO615" s="26" t="b">
        <f t="shared" si="511"/>
        <v>0</v>
      </c>
      <c r="BP615" s="26" t="b">
        <f t="shared" si="512"/>
        <v>0</v>
      </c>
      <c r="BQ615" s="26" t="b">
        <f t="shared" si="513"/>
        <v>0</v>
      </c>
      <c r="BR615" s="26" t="b">
        <f t="shared" si="514"/>
        <v>0</v>
      </c>
      <c r="BS615" s="26" t="b">
        <f t="shared" si="515"/>
        <v>0</v>
      </c>
      <c r="BT615" s="26" t="b">
        <f t="shared" si="516"/>
        <v>0</v>
      </c>
      <c r="BU615" s="26" t="b">
        <f t="shared" si="517"/>
        <v>0</v>
      </c>
    </row>
    <row r="616" spans="2:73" ht="15" thickBot="1" x14ac:dyDescent="0.35">
      <c r="B616" s="17" t="str">
        <f>VLOOKUP($AC616,LS_Coint_BD!$B$3:$D$1079,2)</f>
        <v>MGLU3</v>
      </c>
      <c r="C616" s="87" t="str">
        <f>VLOOKUP($AC616,LS_Coint_BD!$B$3:$D$1079,3)</f>
        <v>CRFB3</v>
      </c>
      <c r="D616" s="68">
        <f t="shared" si="477"/>
        <v>-2.6346768103469032E-2</v>
      </c>
      <c r="E616" s="65">
        <f t="shared" si="478"/>
        <v>-1.8884640706696036</v>
      </c>
      <c r="F616" s="69">
        <f t="shared" si="479"/>
        <v>-1.2589760471130691</v>
      </c>
      <c r="G616" s="68">
        <f t="shared" si="480"/>
        <v>-9.258671289797249E-2</v>
      </c>
      <c r="H616" s="65">
        <f t="shared" si="481"/>
        <v>-1.9082216117224058</v>
      </c>
      <c r="I616" s="69">
        <f t="shared" si="482"/>
        <v>-1.2721477411482705</v>
      </c>
      <c r="J616" s="68">
        <f t="shared" si="483"/>
        <v>-4.4611134452715362E-2</v>
      </c>
      <c r="K616" s="65">
        <f t="shared" si="484"/>
        <v>-2.1087429918459581</v>
      </c>
      <c r="L616" s="69">
        <f t="shared" si="485"/>
        <v>-1.4058286612306388</v>
      </c>
      <c r="M616" s="68">
        <f t="shared" si="486"/>
        <v>-0.32471754568627631</v>
      </c>
      <c r="N616" s="65">
        <f t="shared" si="487"/>
        <v>-2.3244982929898468</v>
      </c>
      <c r="O616" s="69">
        <f t="shared" si="488"/>
        <v>-1.5496655286598979</v>
      </c>
      <c r="P616" s="68">
        <f t="shared" si="489"/>
        <v>0</v>
      </c>
      <c r="Q616" s="65">
        <f t="shared" si="490"/>
        <v>0</v>
      </c>
      <c r="R616" s="69">
        <f t="shared" si="491"/>
        <v>0</v>
      </c>
      <c r="S616" s="68">
        <f t="shared" si="492"/>
        <v>-0.54425822402552271</v>
      </c>
      <c r="T616" s="65">
        <f t="shared" si="493"/>
        <v>-2.7933555695446191</v>
      </c>
      <c r="U616" s="69">
        <f t="shared" si="494"/>
        <v>-1.8622370463630793</v>
      </c>
      <c r="V616" s="68">
        <f t="shared" si="495"/>
        <v>0</v>
      </c>
      <c r="W616" s="65">
        <f t="shared" si="496"/>
        <v>0</v>
      </c>
      <c r="X616" s="69">
        <f t="shared" si="497"/>
        <v>0</v>
      </c>
      <c r="Y616" s="68">
        <f t="shared" si="498"/>
        <v>0</v>
      </c>
      <c r="Z616" s="65">
        <f t="shared" si="499"/>
        <v>0</v>
      </c>
      <c r="AA616" s="69">
        <f t="shared" si="500"/>
        <v>0</v>
      </c>
      <c r="AB616" s="98">
        <f>SUMIF(BN616:BU616,"VERDADEIRO",BN$3:$BU615)</f>
        <v>0</v>
      </c>
      <c r="AC616" s="97">
        <f t="shared" si="467"/>
        <v>613</v>
      </c>
      <c r="AD616" s="89">
        <f>RTD("tryd.rtdserver",,"COT",B616,"ULT")</f>
        <v>25.85</v>
      </c>
      <c r="AE616" s="89">
        <f>RTD("tryd.rtdserver",,"COT",C616,"ULT")</f>
        <v>19.52</v>
      </c>
      <c r="AF616" s="89">
        <f>VLOOKUP($AC616,LS_Coint_BD!$B$3:$AQ$1079,AF$2)*$AD616+VLOOKUP($AC616,LS_Coint_BD!$B$3:$AQ$1079,AF$2+1)</f>
        <v>19.546346768103469</v>
      </c>
      <c r="AG616" s="89">
        <f>VLOOKUP($AC616,LS_Coint_BD!$B$3:$AQ$1079,AG$2)*$AD616+VLOOKUP($AC616,LS_Coint_BD!$B$3:$AQ$1079,AG$2+1)</f>
        <v>19.612586712897972</v>
      </c>
      <c r="AH616" s="89">
        <f>VLOOKUP($AC616,LS_Coint_BD!$B$3:$AQ$1079,AH$2)*$AD616+VLOOKUP($AC616,LS_Coint_BD!$B$3:$AQ$1079,AH$2+1)</f>
        <v>19.564611134452715</v>
      </c>
      <c r="AI616" s="89">
        <f>VLOOKUP($AC616,LS_Coint_BD!$B$3:$AQ$1079,AI$2)*$AD616+VLOOKUP($AC616,LS_Coint_BD!$B$3:$AQ$1079,AI$2+1)</f>
        <v>19.844717545686276</v>
      </c>
      <c r="AJ616" s="89">
        <f>VLOOKUP($AC616,LS_Coint_BD!$B$3:$AQ$1079,AJ$2)*$AD616+VLOOKUP($AC616,LS_Coint_BD!$B$3:$AQ$1079,AJ$2+1)</f>
        <v>0</v>
      </c>
      <c r="AK616" s="89">
        <f>VLOOKUP($AC616,LS_Coint_BD!$B$3:$AQ$1079,AK$2)*$AD616+VLOOKUP($AC616,LS_Coint_BD!$B$3:$AQ$1079,AK$2+1)</f>
        <v>20.064258224025522</v>
      </c>
      <c r="AL616" s="89">
        <f>VLOOKUP($AC616,LS_Coint_BD!$B$3:$AQ$1079,AL$2)*$AD616+VLOOKUP($AC616,LS_Coint_BD!$B$3:$AQ$1079,AL$2+1)</f>
        <v>0</v>
      </c>
      <c r="AM616" s="89">
        <f>VLOOKUP($AC616,LS_Coint_BD!$B$3:$AQ$1079,AM$2)*$AD616+VLOOKUP($AC616,LS_Coint_BD!$B$3:$AQ$1079,AM$2+1)</f>
        <v>0</v>
      </c>
      <c r="AN616" s="89">
        <f>VLOOKUP($AC616,LS_Coint_BD!$B$3:$AQ$1079,AN$2)</f>
        <v>0.62948802355653499</v>
      </c>
      <c r="AO616" s="89">
        <f>VLOOKUP($AC616,LS_Coint_BD!$B$3:$AQ$1079,AO$2)</f>
        <v>0.636073870574136</v>
      </c>
      <c r="AP616" s="89">
        <f>VLOOKUP($AC616,LS_Coint_BD!$B$3:$AQ$1079,AP$2)</f>
        <v>0.70291433061531905</v>
      </c>
      <c r="AQ616" s="89">
        <f>VLOOKUP($AC616,LS_Coint_BD!$B$3:$AQ$1079,AQ$2)</f>
        <v>0.77483276432994896</v>
      </c>
      <c r="AR616" s="89">
        <f>VLOOKUP($AC616,LS_Coint_BD!$B$3:$AQ$1079,AR$2)</f>
        <v>0</v>
      </c>
      <c r="AS616" s="89">
        <f>VLOOKUP($AC616,LS_Coint_BD!$B$3:$AQ$1079,AS$2)</f>
        <v>0.93111852318153998</v>
      </c>
      <c r="AT616" s="89">
        <f>VLOOKUP($AC616,LS_Coint_BD!$B$3:$AQ$1079,AT$2)</f>
        <v>0</v>
      </c>
      <c r="AU616" s="89">
        <f>VLOOKUP($AC616,LS_Coint_BD!$B$3:$AQ$1079,AU$2)</f>
        <v>0</v>
      </c>
      <c r="AV616" s="89">
        <f>VLOOKUP($AC616,LS_Coint_BD!$B$3:$AQ$1079,AV$2)</f>
        <v>7.8159700933611001E-16</v>
      </c>
      <c r="AW616" s="89">
        <f>VLOOKUP($AC616,LS_Coint_BD!$B$3:$AQ$1079,AW$2)</f>
        <v>1.59872115546023E-15</v>
      </c>
      <c r="AX616" s="89">
        <f>VLOOKUP($AC616,LS_Coint_BD!$B$3:$AQ$1079,AX$2)</f>
        <v>-6.8516620948295398E-16</v>
      </c>
      <c r="AY616" s="89">
        <f>VLOOKUP($AC616,LS_Coint_BD!$B$3:$AQ$1079,AY$2)</f>
        <v>6.6613381477509402E-17</v>
      </c>
      <c r="AZ616" s="89">
        <f>VLOOKUP($AC616,LS_Coint_BD!$B$3:$AQ$1079,AZ$2)</f>
        <v>0</v>
      </c>
      <c r="BA616" s="89">
        <f>VLOOKUP($AC616,LS_Coint_BD!$B$3:$AQ$1079,BA$2)</f>
        <v>6.3948846218409005E-16</v>
      </c>
      <c r="BB616" s="89">
        <f>VLOOKUP($AC616,LS_Coint_BD!$B$3:$AQ$1079,BB$2)</f>
        <v>0</v>
      </c>
      <c r="BC616" s="89">
        <f>VLOOKUP($AC616,LS_Coint_BD!$B$3:$AQ$1079,BC$2)</f>
        <v>0</v>
      </c>
      <c r="BD616" s="89">
        <f t="shared" si="501"/>
        <v>-1.2589760471130691</v>
      </c>
      <c r="BE616" s="89">
        <f t="shared" si="502"/>
        <v>-1.2721477411482705</v>
      </c>
      <c r="BF616" s="89">
        <f t="shared" si="503"/>
        <v>-1.4058286612306388</v>
      </c>
      <c r="BG616" s="89">
        <f t="shared" si="504"/>
        <v>-1.5496655286598979</v>
      </c>
      <c r="BH616" s="89">
        <f t="shared" si="505"/>
        <v>0</v>
      </c>
      <c r="BI616" s="89">
        <f t="shared" si="506"/>
        <v>-1.8622370463630793</v>
      </c>
      <c r="BJ616" s="89">
        <f t="shared" si="507"/>
        <v>0</v>
      </c>
      <c r="BK616" s="89">
        <f t="shared" si="508"/>
        <v>0</v>
      </c>
      <c r="BL616" s="89">
        <f t="shared" si="509"/>
        <v>-1.2589760471130675</v>
      </c>
      <c r="BM616" s="89"/>
      <c r="BN616" s="26" t="b">
        <f t="shared" si="510"/>
        <v>0</v>
      </c>
      <c r="BO616" s="26" t="b">
        <f t="shared" si="511"/>
        <v>0</v>
      </c>
      <c r="BP616" s="26" t="b">
        <f t="shared" si="512"/>
        <v>0</v>
      </c>
      <c r="BQ616" s="26" t="b">
        <f t="shared" si="513"/>
        <v>0</v>
      </c>
      <c r="BR616" s="26" t="b">
        <f t="shared" si="514"/>
        <v>0</v>
      </c>
      <c r="BS616" s="26" t="b">
        <f t="shared" si="515"/>
        <v>0</v>
      </c>
      <c r="BT616" s="26" t="b">
        <f t="shared" si="516"/>
        <v>0</v>
      </c>
      <c r="BU616" s="26" t="b">
        <f t="shared" si="517"/>
        <v>0</v>
      </c>
    </row>
    <row r="617" spans="2:73" ht="15" thickBot="1" x14ac:dyDescent="0.35">
      <c r="B617" s="17" t="str">
        <f>VLOOKUP($AC617,LS_Coint_BD!$B$3:$D$1079,2)</f>
        <v>MGLU3</v>
      </c>
      <c r="C617" s="87" t="str">
        <f>VLOOKUP($AC617,LS_Coint_BD!$B$3:$D$1079,3)</f>
        <v>ECOR3</v>
      </c>
      <c r="D617" s="68">
        <f t="shared" si="477"/>
        <v>0</v>
      </c>
      <c r="E617" s="65">
        <f t="shared" si="478"/>
        <v>0</v>
      </c>
      <c r="F617" s="69">
        <f t="shared" si="479"/>
        <v>0</v>
      </c>
      <c r="G617" s="68">
        <f t="shared" si="480"/>
        <v>0.52233614984831789</v>
      </c>
      <c r="H617" s="65">
        <f t="shared" si="481"/>
        <v>2.2359726702924174</v>
      </c>
      <c r="I617" s="69">
        <f t="shared" si="482"/>
        <v>1.4906484468616117</v>
      </c>
      <c r="J617" s="68">
        <f t="shared" si="483"/>
        <v>0.56704244874331344</v>
      </c>
      <c r="K617" s="65">
        <f t="shared" si="484"/>
        <v>2.182279895904899</v>
      </c>
      <c r="L617" s="69">
        <f t="shared" si="485"/>
        <v>1.4548532639365994</v>
      </c>
      <c r="M617" s="68">
        <f t="shared" si="486"/>
        <v>0.37224540531781969</v>
      </c>
      <c r="N617" s="65">
        <f t="shared" si="487"/>
        <v>2.3139736061561287</v>
      </c>
      <c r="O617" s="69">
        <f t="shared" si="488"/>
        <v>1.5426490707707525</v>
      </c>
      <c r="P617" s="68">
        <f t="shared" si="489"/>
        <v>9.2919228135277976E-2</v>
      </c>
      <c r="Q617" s="65">
        <f t="shared" si="490"/>
        <v>2.8611148138850249</v>
      </c>
      <c r="R617" s="69">
        <f t="shared" si="491"/>
        <v>1.9074098759233498</v>
      </c>
      <c r="S617" s="68">
        <f t="shared" si="492"/>
        <v>0</v>
      </c>
      <c r="T617" s="65">
        <f t="shared" si="493"/>
        <v>0</v>
      </c>
      <c r="U617" s="69">
        <f t="shared" si="494"/>
        <v>0</v>
      </c>
      <c r="V617" s="68">
        <f t="shared" si="495"/>
        <v>0</v>
      </c>
      <c r="W617" s="65">
        <f t="shared" si="496"/>
        <v>0</v>
      </c>
      <c r="X617" s="69">
        <f t="shared" si="497"/>
        <v>0</v>
      </c>
      <c r="Y617" s="68">
        <f t="shared" si="498"/>
        <v>-0.41783841833414215</v>
      </c>
      <c r="Z617" s="65">
        <f t="shared" si="499"/>
        <v>-5.775838416317371</v>
      </c>
      <c r="AA617" s="69">
        <f t="shared" si="500"/>
        <v>-3.8505589442115808</v>
      </c>
      <c r="AB617" s="98">
        <f>SUMIF(BN617:BU617,"VERDADEIRO",BN$3:$BU616)</f>
        <v>0</v>
      </c>
      <c r="AC617" s="97">
        <f t="shared" si="467"/>
        <v>614</v>
      </c>
      <c r="AD617" s="89">
        <f>RTD("tryd.rtdserver",,"COT",B617,"ULT")</f>
        <v>25.85</v>
      </c>
      <c r="AE617" s="89">
        <f>RTD("tryd.rtdserver",,"COT",C617,"ULT")</f>
        <v>12.5</v>
      </c>
      <c r="AF617" s="89">
        <f>VLOOKUP($AC617,LS_Coint_BD!$B$3:$AQ$1079,AF$2)*$AD617+VLOOKUP($AC617,LS_Coint_BD!$B$3:$AQ$1079,AF$2+1)</f>
        <v>0</v>
      </c>
      <c r="AG617" s="89">
        <f>VLOOKUP($AC617,LS_Coint_BD!$B$3:$AQ$1079,AG$2)*$AD617+VLOOKUP($AC617,LS_Coint_BD!$B$3:$AQ$1079,AG$2+1)</f>
        <v>11.977663850151682</v>
      </c>
      <c r="AH617" s="89">
        <f>VLOOKUP($AC617,LS_Coint_BD!$B$3:$AQ$1079,AH$2)*$AD617+VLOOKUP($AC617,LS_Coint_BD!$B$3:$AQ$1079,AH$2+1)</f>
        <v>11.932957551256687</v>
      </c>
      <c r="AI617" s="89">
        <f>VLOOKUP($AC617,LS_Coint_BD!$B$3:$AQ$1079,AI$2)*$AD617+VLOOKUP($AC617,LS_Coint_BD!$B$3:$AQ$1079,AI$2+1)</f>
        <v>12.12775459468218</v>
      </c>
      <c r="AJ617" s="89">
        <f>VLOOKUP($AC617,LS_Coint_BD!$B$3:$AQ$1079,AJ$2)*$AD617+VLOOKUP($AC617,LS_Coint_BD!$B$3:$AQ$1079,AJ$2+1)</f>
        <v>12.407080771864722</v>
      </c>
      <c r="AK617" s="89">
        <f>VLOOKUP($AC617,LS_Coint_BD!$B$3:$AQ$1079,AK$2)*$AD617+VLOOKUP($AC617,LS_Coint_BD!$B$3:$AQ$1079,AK$2+1)</f>
        <v>0</v>
      </c>
      <c r="AL617" s="89">
        <f>VLOOKUP($AC617,LS_Coint_BD!$B$3:$AQ$1079,AL$2)*$AD617+VLOOKUP($AC617,LS_Coint_BD!$B$3:$AQ$1079,AL$2+1)</f>
        <v>0</v>
      </c>
      <c r="AM617" s="89">
        <f>VLOOKUP($AC617,LS_Coint_BD!$B$3:$AQ$1079,AM$2)*$AD617+VLOOKUP($AC617,LS_Coint_BD!$B$3:$AQ$1079,AM$2+1)</f>
        <v>12.917838418334142</v>
      </c>
      <c r="AN617" s="89">
        <f>VLOOKUP($AC617,LS_Coint_BD!$B$3:$AQ$1079,AN$2)</f>
        <v>0</v>
      </c>
      <c r="AO617" s="89">
        <f>VLOOKUP($AC617,LS_Coint_BD!$B$3:$AQ$1079,AO$2)</f>
        <v>0.74532422343080595</v>
      </c>
      <c r="AP617" s="89">
        <f>VLOOKUP($AC617,LS_Coint_BD!$B$3:$AQ$1079,AP$2)</f>
        <v>0.72742663196830004</v>
      </c>
      <c r="AQ617" s="89">
        <f>VLOOKUP($AC617,LS_Coint_BD!$B$3:$AQ$1079,AQ$2)</f>
        <v>0.77132453538537704</v>
      </c>
      <c r="AR617" s="89">
        <f>VLOOKUP($AC617,LS_Coint_BD!$B$3:$AQ$1079,AR$2)</f>
        <v>0.95370493796167499</v>
      </c>
      <c r="AS617" s="89">
        <f>VLOOKUP($AC617,LS_Coint_BD!$B$3:$AQ$1079,AS$2)</f>
        <v>0</v>
      </c>
      <c r="AT617" s="89">
        <f>VLOOKUP($AC617,LS_Coint_BD!$B$3:$AQ$1079,AT$2)</f>
        <v>0</v>
      </c>
      <c r="AU617" s="89">
        <f>VLOOKUP($AC617,LS_Coint_BD!$B$3:$AQ$1079,AU$2)</f>
        <v>1.92527947210579</v>
      </c>
      <c r="AV617" s="89">
        <f>VLOOKUP($AC617,LS_Coint_BD!$B$3:$AQ$1079,AV$2)</f>
        <v>0</v>
      </c>
      <c r="AW617" s="89">
        <f>VLOOKUP($AC617,LS_Coint_BD!$B$3:$AQ$1079,AW$2)</f>
        <v>-2.07241631263363E-16</v>
      </c>
      <c r="AX617" s="89">
        <f>VLOOKUP($AC617,LS_Coint_BD!$B$3:$AQ$1079,AX$2)</f>
        <v>-6.2172489379008802E-16</v>
      </c>
      <c r="AY617" s="89">
        <f>VLOOKUP($AC617,LS_Coint_BD!$B$3:$AQ$1079,AY$2)</f>
        <v>-1.6209256159527301E-15</v>
      </c>
      <c r="AZ617" s="89">
        <f>VLOOKUP($AC617,LS_Coint_BD!$B$3:$AQ$1079,AZ$2)</f>
        <v>-2.9605947323337501E-16</v>
      </c>
      <c r="BA617" s="89">
        <f>VLOOKUP($AC617,LS_Coint_BD!$B$3:$AQ$1079,BA$2)</f>
        <v>0</v>
      </c>
      <c r="BB617" s="89">
        <f>VLOOKUP($AC617,LS_Coint_BD!$B$3:$AQ$1079,BB$2)</f>
        <v>0</v>
      </c>
      <c r="BC617" s="89">
        <f>VLOOKUP($AC617,LS_Coint_BD!$B$3:$AQ$1079,BC$2)</f>
        <v>-1.0800249583553501E-15</v>
      </c>
      <c r="BD617" s="89">
        <f t="shared" si="501"/>
        <v>0</v>
      </c>
      <c r="BE617" s="89">
        <f t="shared" si="502"/>
        <v>1.4906484468616117</v>
      </c>
      <c r="BF617" s="89">
        <f t="shared" si="503"/>
        <v>1.4548532639365994</v>
      </c>
      <c r="BG617" s="89">
        <f t="shared" si="504"/>
        <v>1.5426490707707525</v>
      </c>
      <c r="BH617" s="89">
        <f t="shared" si="505"/>
        <v>1.9074098759233498</v>
      </c>
      <c r="BI617" s="89">
        <f t="shared" si="506"/>
        <v>0</v>
      </c>
      <c r="BJ617" s="89">
        <f t="shared" si="507"/>
        <v>0</v>
      </c>
      <c r="BK617" s="89">
        <f t="shared" si="508"/>
        <v>-3.8505589442115808</v>
      </c>
      <c r="BL617" s="89">
        <f t="shared" si="509"/>
        <v>0</v>
      </c>
      <c r="BM617" s="89"/>
      <c r="BN617" s="26" t="b">
        <f t="shared" si="510"/>
        <v>0</v>
      </c>
      <c r="BO617" s="26" t="b">
        <f t="shared" si="511"/>
        <v>0</v>
      </c>
      <c r="BP617" s="26" t="b">
        <f t="shared" si="512"/>
        <v>0</v>
      </c>
      <c r="BQ617" s="26" t="b">
        <f t="shared" si="513"/>
        <v>0</v>
      </c>
      <c r="BR617" s="26" t="b">
        <f t="shared" si="514"/>
        <v>0</v>
      </c>
      <c r="BS617" s="26" t="b">
        <f t="shared" si="515"/>
        <v>0</v>
      </c>
      <c r="BT617" s="26" t="b">
        <f t="shared" si="516"/>
        <v>0</v>
      </c>
      <c r="BU617" s="26" t="b">
        <f t="shared" si="517"/>
        <v>0</v>
      </c>
    </row>
    <row r="618" spans="2:73" ht="15" thickBot="1" x14ac:dyDescent="0.35">
      <c r="B618" s="17" t="str">
        <f>VLOOKUP($AC618,LS_Coint_BD!$B$3:$D$1079,2)</f>
        <v>MGLU3</v>
      </c>
      <c r="C618" s="87" t="str">
        <f>VLOOKUP($AC618,LS_Coint_BD!$B$3:$D$1079,3)</f>
        <v>FLRY3</v>
      </c>
      <c r="D618" s="68">
        <f t="shared" si="477"/>
        <v>0.94595305458128109</v>
      </c>
      <c r="E618" s="65">
        <f t="shared" si="478"/>
        <v>2.4669078933610811</v>
      </c>
      <c r="F618" s="69">
        <f t="shared" si="479"/>
        <v>1.6446052622407206</v>
      </c>
      <c r="G618" s="68">
        <f t="shared" si="480"/>
        <v>0</v>
      </c>
      <c r="H618" s="65">
        <f t="shared" si="481"/>
        <v>0</v>
      </c>
      <c r="I618" s="69">
        <f t="shared" si="482"/>
        <v>0</v>
      </c>
      <c r="J618" s="68">
        <f t="shared" si="483"/>
        <v>0.60353011175959281</v>
      </c>
      <c r="K618" s="65">
        <f t="shared" si="484"/>
        <v>3.0595090196834693</v>
      </c>
      <c r="L618" s="69">
        <f t="shared" si="485"/>
        <v>2.0396726797889797</v>
      </c>
      <c r="M618" s="68">
        <f t="shared" si="486"/>
        <v>0.622320508239806</v>
      </c>
      <c r="N618" s="65">
        <f t="shared" si="487"/>
        <v>2.9147646264121185</v>
      </c>
      <c r="O618" s="69">
        <f t="shared" si="488"/>
        <v>1.943176417608079</v>
      </c>
      <c r="P618" s="68">
        <f t="shared" si="489"/>
        <v>0.48838415345264607</v>
      </c>
      <c r="Q618" s="65">
        <f t="shared" si="490"/>
        <v>3.3208378962398086</v>
      </c>
      <c r="R618" s="69">
        <f t="shared" si="491"/>
        <v>2.2138919308265392</v>
      </c>
      <c r="S618" s="68">
        <f t="shared" si="492"/>
        <v>0.45103257143109587</v>
      </c>
      <c r="T618" s="65">
        <f t="shared" si="493"/>
        <v>3.6001931547103805</v>
      </c>
      <c r="U618" s="69">
        <f t="shared" si="494"/>
        <v>2.4001287698069205</v>
      </c>
      <c r="V618" s="68">
        <f t="shared" si="495"/>
        <v>0.33651497110356843</v>
      </c>
      <c r="W618" s="65">
        <f t="shared" si="496"/>
        <v>3.5419339778538022</v>
      </c>
      <c r="X618" s="69">
        <f t="shared" si="497"/>
        <v>2.3612893185692014</v>
      </c>
      <c r="Y618" s="68">
        <f t="shared" si="498"/>
        <v>0.62278846846339775</v>
      </c>
      <c r="Z618" s="65">
        <f t="shared" si="499"/>
        <v>7.5096688108430705</v>
      </c>
      <c r="AA618" s="69">
        <f t="shared" si="500"/>
        <v>5.0064458738953803</v>
      </c>
      <c r="AB618" s="98">
        <f>SUMIF(BN618:BU618,"VERDADEIRO",BN$3:$BU617)</f>
        <v>0</v>
      </c>
      <c r="AC618" s="97">
        <f t="shared" si="467"/>
        <v>615</v>
      </c>
      <c r="AD618" s="89">
        <f>RTD("tryd.rtdserver",,"COT",B618,"ULT")</f>
        <v>25.85</v>
      </c>
      <c r="AE618" s="89">
        <f>RTD("tryd.rtdserver",,"COT",C618,"ULT")</f>
        <v>28.16</v>
      </c>
      <c r="AF618" s="89">
        <f>VLOOKUP($AC618,LS_Coint_BD!$B$3:$AQ$1079,AF$2)*$AD618+VLOOKUP($AC618,LS_Coint_BD!$B$3:$AQ$1079,AF$2+1)</f>
        <v>27.214046945418719</v>
      </c>
      <c r="AG618" s="89">
        <f>VLOOKUP($AC618,LS_Coint_BD!$B$3:$AQ$1079,AG$2)*$AD618+VLOOKUP($AC618,LS_Coint_BD!$B$3:$AQ$1079,AG$2+1)</f>
        <v>0</v>
      </c>
      <c r="AH618" s="89">
        <f>VLOOKUP($AC618,LS_Coint_BD!$B$3:$AQ$1079,AH$2)*$AD618+VLOOKUP($AC618,LS_Coint_BD!$B$3:$AQ$1079,AH$2+1)</f>
        <v>27.556469888240407</v>
      </c>
      <c r="AI618" s="89">
        <f>VLOOKUP($AC618,LS_Coint_BD!$B$3:$AQ$1079,AI$2)*$AD618+VLOOKUP($AC618,LS_Coint_BD!$B$3:$AQ$1079,AI$2+1)</f>
        <v>27.537679491760194</v>
      </c>
      <c r="AJ618" s="89">
        <f>VLOOKUP($AC618,LS_Coint_BD!$B$3:$AQ$1079,AJ$2)*$AD618+VLOOKUP($AC618,LS_Coint_BD!$B$3:$AQ$1079,AJ$2+1)</f>
        <v>27.671615846547354</v>
      </c>
      <c r="AK618" s="89">
        <f>VLOOKUP($AC618,LS_Coint_BD!$B$3:$AQ$1079,AK$2)*$AD618+VLOOKUP($AC618,LS_Coint_BD!$B$3:$AQ$1079,AK$2+1)</f>
        <v>27.708967428568904</v>
      </c>
      <c r="AL618" s="89">
        <f>VLOOKUP($AC618,LS_Coint_BD!$B$3:$AQ$1079,AL$2)*$AD618+VLOOKUP($AC618,LS_Coint_BD!$B$3:$AQ$1079,AL$2+1)</f>
        <v>27.823485028896432</v>
      </c>
      <c r="AM618" s="89">
        <f>VLOOKUP($AC618,LS_Coint_BD!$B$3:$AQ$1079,AM$2)*$AD618+VLOOKUP($AC618,LS_Coint_BD!$B$3:$AQ$1079,AM$2+1)</f>
        <v>27.537211531536602</v>
      </c>
      <c r="AN618" s="89">
        <f>VLOOKUP($AC618,LS_Coint_BD!$B$3:$AQ$1079,AN$2)</f>
        <v>0.82230263112036095</v>
      </c>
      <c r="AO618" s="89">
        <f>VLOOKUP($AC618,LS_Coint_BD!$B$3:$AQ$1079,AO$2)</f>
        <v>0</v>
      </c>
      <c r="AP618" s="89">
        <f>VLOOKUP($AC618,LS_Coint_BD!$B$3:$AQ$1079,AP$2)</f>
        <v>1.0198363398944901</v>
      </c>
      <c r="AQ618" s="89">
        <f>VLOOKUP($AC618,LS_Coint_BD!$B$3:$AQ$1079,AQ$2)</f>
        <v>0.97158820880403896</v>
      </c>
      <c r="AR618" s="89">
        <f>VLOOKUP($AC618,LS_Coint_BD!$B$3:$AQ$1079,AR$2)</f>
        <v>1.1069459654132701</v>
      </c>
      <c r="AS618" s="89">
        <f>VLOOKUP($AC618,LS_Coint_BD!$B$3:$AQ$1079,AS$2)</f>
        <v>1.20006438490346</v>
      </c>
      <c r="AT618" s="89">
        <f>VLOOKUP($AC618,LS_Coint_BD!$B$3:$AQ$1079,AT$2)</f>
        <v>1.1806446592846001</v>
      </c>
      <c r="AU618" s="89">
        <f>VLOOKUP($AC618,LS_Coint_BD!$B$3:$AQ$1079,AU$2)</f>
        <v>2.5032229369476902</v>
      </c>
      <c r="AV618" s="89">
        <f>VLOOKUP($AC618,LS_Coint_BD!$B$3:$AQ$1079,AV$2)</f>
        <v>-1.35003119794419E-15</v>
      </c>
      <c r="AW618" s="89">
        <f>VLOOKUP($AC618,LS_Coint_BD!$B$3:$AQ$1079,AW$2)</f>
        <v>0</v>
      </c>
      <c r="AX618" s="89">
        <f>VLOOKUP($AC618,LS_Coint_BD!$B$3:$AQ$1079,AX$2)</f>
        <v>-4.31400946711489E-16</v>
      </c>
      <c r="AY618" s="89">
        <f>VLOOKUP($AC618,LS_Coint_BD!$B$3:$AQ$1079,AY$2)</f>
        <v>1.1546319456101601E-15</v>
      </c>
      <c r="AZ618" s="89">
        <f>VLOOKUP($AC618,LS_Coint_BD!$B$3:$AQ$1079,AZ$2)</f>
        <v>-8.4870382326900899E-16</v>
      </c>
      <c r="BA618" s="89">
        <f>VLOOKUP($AC618,LS_Coint_BD!$B$3:$AQ$1079,BA$2)</f>
        <v>5.3290705182007502E-16</v>
      </c>
      <c r="BB618" s="89">
        <f>VLOOKUP($AC618,LS_Coint_BD!$B$3:$AQ$1079,BB$2)</f>
        <v>1.4372341700602001E-15</v>
      </c>
      <c r="BC618" s="89">
        <f>VLOOKUP($AC618,LS_Coint_BD!$B$3:$AQ$1079,BC$2)</f>
        <v>-1.4210854715201999E-16</v>
      </c>
      <c r="BD618" s="89">
        <f t="shared" si="501"/>
        <v>1.6446052622407206</v>
      </c>
      <c r="BE618" s="89">
        <f t="shared" si="502"/>
        <v>0</v>
      </c>
      <c r="BF618" s="89">
        <f t="shared" si="503"/>
        <v>2.0396726797889797</v>
      </c>
      <c r="BG618" s="89">
        <f t="shared" si="504"/>
        <v>1.943176417608079</v>
      </c>
      <c r="BH618" s="89">
        <f t="shared" si="505"/>
        <v>2.2138919308265392</v>
      </c>
      <c r="BI618" s="89">
        <f t="shared" si="506"/>
        <v>2.4001287698069205</v>
      </c>
      <c r="BJ618" s="89">
        <f t="shared" si="507"/>
        <v>2.3612893185692014</v>
      </c>
      <c r="BK618" s="89">
        <f t="shared" si="508"/>
        <v>5.0064458738953803</v>
      </c>
      <c r="BL618" s="89">
        <f t="shared" si="509"/>
        <v>1.6446052622407179</v>
      </c>
      <c r="BM618" s="89"/>
      <c r="BN618" s="26" t="b">
        <f t="shared" si="510"/>
        <v>0</v>
      </c>
      <c r="BO618" s="26" t="b">
        <f t="shared" si="511"/>
        <v>0</v>
      </c>
      <c r="BP618" s="26" t="b">
        <f t="shared" si="512"/>
        <v>0</v>
      </c>
      <c r="BQ618" s="26" t="b">
        <f t="shared" si="513"/>
        <v>0</v>
      </c>
      <c r="BR618" s="26" t="b">
        <f t="shared" si="514"/>
        <v>0</v>
      </c>
      <c r="BS618" s="26" t="b">
        <f t="shared" si="515"/>
        <v>0</v>
      </c>
      <c r="BT618" s="26" t="b">
        <f t="shared" si="516"/>
        <v>0</v>
      </c>
      <c r="BU618" s="26" t="b">
        <f t="shared" si="517"/>
        <v>0</v>
      </c>
    </row>
    <row r="619" spans="2:73" ht="15" thickBot="1" x14ac:dyDescent="0.35">
      <c r="B619" s="17" t="str">
        <f>VLOOKUP($AC619,LS_Coint_BD!$B$3:$D$1079,2)</f>
        <v>MGLU3</v>
      </c>
      <c r="C619" s="87" t="str">
        <f>VLOOKUP($AC619,LS_Coint_BD!$B$3:$D$1079,3)</f>
        <v>HGTX3</v>
      </c>
      <c r="D619" s="68">
        <f t="shared" si="477"/>
        <v>0.28462238342569535</v>
      </c>
      <c r="E619" s="65">
        <f t="shared" si="478"/>
        <v>2.2474049852072815</v>
      </c>
      <c r="F619" s="69">
        <f t="shared" si="479"/>
        <v>1.4982699901381875</v>
      </c>
      <c r="G619" s="68">
        <f t="shared" si="480"/>
        <v>4.6587259735996867E-2</v>
      </c>
      <c r="H619" s="65">
        <f t="shared" si="481"/>
        <v>2.9870853753515281</v>
      </c>
      <c r="I619" s="69">
        <f t="shared" si="482"/>
        <v>1.9913902502343521</v>
      </c>
      <c r="J619" s="68">
        <f t="shared" si="483"/>
        <v>0</v>
      </c>
      <c r="K619" s="65">
        <f t="shared" si="484"/>
        <v>0</v>
      </c>
      <c r="L619" s="69">
        <f t="shared" si="485"/>
        <v>0</v>
      </c>
      <c r="M619" s="68">
        <f t="shared" si="486"/>
        <v>-0.31304717304753993</v>
      </c>
      <c r="N619" s="65">
        <f t="shared" si="487"/>
        <v>-3.1335050287155308</v>
      </c>
      <c r="O619" s="69">
        <f t="shared" si="488"/>
        <v>-2.0890033524770204</v>
      </c>
      <c r="P619" s="68">
        <f t="shared" si="489"/>
        <v>-0.28560535415769195</v>
      </c>
      <c r="Q619" s="65">
        <f t="shared" si="490"/>
        <v>-3.1803164645629494</v>
      </c>
      <c r="R619" s="69">
        <f t="shared" si="491"/>
        <v>-2.1202109763752994</v>
      </c>
      <c r="S619" s="68">
        <f t="shared" si="492"/>
        <v>-0.17703885255602714</v>
      </c>
      <c r="T619" s="65">
        <f t="shared" si="493"/>
        <v>-3.3968267728236619</v>
      </c>
      <c r="U619" s="69">
        <f t="shared" si="494"/>
        <v>-2.2645511818824411</v>
      </c>
      <c r="V619" s="68">
        <f t="shared" si="495"/>
        <v>5.225886866854168E-2</v>
      </c>
      <c r="W619" s="65">
        <f t="shared" si="496"/>
        <v>3.61193345300499</v>
      </c>
      <c r="X619" s="69">
        <f t="shared" si="497"/>
        <v>2.40795563533666</v>
      </c>
      <c r="Y619" s="68">
        <f t="shared" si="498"/>
        <v>0.38570999440874587</v>
      </c>
      <c r="Z619" s="65">
        <f t="shared" si="499"/>
        <v>8.844686217231212</v>
      </c>
      <c r="AA619" s="69">
        <f t="shared" si="500"/>
        <v>5.896457478154141</v>
      </c>
      <c r="AB619" s="98">
        <f>SUMIF(BN619:BU619,"VERDADEIRO",BN$3:$BU618)</f>
        <v>0</v>
      </c>
      <c r="AC619" s="97">
        <f t="shared" si="467"/>
        <v>616</v>
      </c>
      <c r="AD619" s="89">
        <f>RTD("tryd.rtdserver",,"COT",B619,"ULT")</f>
        <v>25.85</v>
      </c>
      <c r="AE619" s="89">
        <f>RTD("tryd.rtdserver",,"COT",C619,"ULT")</f>
        <v>17.77</v>
      </c>
      <c r="AF619" s="89">
        <f>VLOOKUP($AC619,LS_Coint_BD!$B$3:$AQ$1079,AF$2)*$AD619+VLOOKUP($AC619,LS_Coint_BD!$B$3:$AQ$1079,AF$2+1)</f>
        <v>17.485377616574304</v>
      </c>
      <c r="AG619" s="89">
        <f>VLOOKUP($AC619,LS_Coint_BD!$B$3:$AQ$1079,AG$2)*$AD619+VLOOKUP($AC619,LS_Coint_BD!$B$3:$AQ$1079,AG$2+1)</f>
        <v>17.723412740264003</v>
      </c>
      <c r="AH619" s="89">
        <f>VLOOKUP($AC619,LS_Coint_BD!$B$3:$AQ$1079,AH$2)*$AD619+VLOOKUP($AC619,LS_Coint_BD!$B$3:$AQ$1079,AH$2+1)</f>
        <v>0</v>
      </c>
      <c r="AI619" s="89">
        <f>VLOOKUP($AC619,LS_Coint_BD!$B$3:$AQ$1079,AI$2)*$AD619+VLOOKUP($AC619,LS_Coint_BD!$B$3:$AQ$1079,AI$2+1)</f>
        <v>18.08304717304754</v>
      </c>
      <c r="AJ619" s="89">
        <f>VLOOKUP($AC619,LS_Coint_BD!$B$3:$AQ$1079,AJ$2)*$AD619+VLOOKUP($AC619,LS_Coint_BD!$B$3:$AQ$1079,AJ$2+1)</f>
        <v>18.055605354157692</v>
      </c>
      <c r="AK619" s="89">
        <f>VLOOKUP($AC619,LS_Coint_BD!$B$3:$AQ$1079,AK$2)*$AD619+VLOOKUP($AC619,LS_Coint_BD!$B$3:$AQ$1079,AK$2+1)</f>
        <v>17.947038852556027</v>
      </c>
      <c r="AL619" s="89">
        <f>VLOOKUP($AC619,LS_Coint_BD!$B$3:$AQ$1079,AL$2)*$AD619+VLOOKUP($AC619,LS_Coint_BD!$B$3:$AQ$1079,AL$2+1)</f>
        <v>17.717741131331458</v>
      </c>
      <c r="AM619" s="89">
        <f>VLOOKUP($AC619,LS_Coint_BD!$B$3:$AQ$1079,AM$2)*$AD619+VLOOKUP($AC619,LS_Coint_BD!$B$3:$AQ$1079,AM$2+1)</f>
        <v>17.384290005591254</v>
      </c>
      <c r="AN619" s="89">
        <f>VLOOKUP($AC619,LS_Coint_BD!$B$3:$AQ$1079,AN$2)</f>
        <v>0.74913499506909398</v>
      </c>
      <c r="AO619" s="89">
        <f>VLOOKUP($AC619,LS_Coint_BD!$B$3:$AQ$1079,AO$2)</f>
        <v>0.99569512511717595</v>
      </c>
      <c r="AP619" s="89">
        <f>VLOOKUP($AC619,LS_Coint_BD!$B$3:$AQ$1079,AP$2)</f>
        <v>0</v>
      </c>
      <c r="AQ619" s="89">
        <f>VLOOKUP($AC619,LS_Coint_BD!$B$3:$AQ$1079,AQ$2)</f>
        <v>1.04450167623851</v>
      </c>
      <c r="AR619" s="89">
        <f>VLOOKUP($AC619,LS_Coint_BD!$B$3:$AQ$1079,AR$2)</f>
        <v>1.0601054881876499</v>
      </c>
      <c r="AS619" s="89">
        <f>VLOOKUP($AC619,LS_Coint_BD!$B$3:$AQ$1079,AS$2)</f>
        <v>1.1322755909412201</v>
      </c>
      <c r="AT619" s="89">
        <f>VLOOKUP($AC619,LS_Coint_BD!$B$3:$AQ$1079,AT$2)</f>
        <v>1.20397781766833</v>
      </c>
      <c r="AU619" s="89">
        <f>VLOOKUP($AC619,LS_Coint_BD!$B$3:$AQ$1079,AU$2)</f>
        <v>2.9482287390770701</v>
      </c>
      <c r="AV619" s="89">
        <f>VLOOKUP($AC619,LS_Coint_BD!$B$3:$AQ$1079,AV$2)</f>
        <v>-4.2632564145606E-16</v>
      </c>
      <c r="AW619" s="89">
        <f>VLOOKUP($AC619,LS_Coint_BD!$B$3:$AQ$1079,AW$2)</f>
        <v>1.48029736616688E-16</v>
      </c>
      <c r="AX619" s="89">
        <f>VLOOKUP($AC619,LS_Coint_BD!$B$3:$AQ$1079,AX$2)</f>
        <v>0</v>
      </c>
      <c r="AY619" s="89">
        <f>VLOOKUP($AC619,LS_Coint_BD!$B$3:$AQ$1079,AY$2)</f>
        <v>-5.4400928206632704E-16</v>
      </c>
      <c r="AZ619" s="89">
        <f>VLOOKUP($AC619,LS_Coint_BD!$B$3:$AQ$1079,AZ$2)</f>
        <v>4.4408920985006301E-16</v>
      </c>
      <c r="BA619" s="89">
        <f>VLOOKUP($AC619,LS_Coint_BD!$B$3:$AQ$1079,BA$2)</f>
        <v>-9.2370555648813008E-16</v>
      </c>
      <c r="BB619" s="89">
        <f>VLOOKUP($AC619,LS_Coint_BD!$B$3:$AQ$1079,BB$2)</f>
        <v>-1.61486985400023E-16</v>
      </c>
      <c r="BC619" s="89">
        <f>VLOOKUP($AC619,LS_Coint_BD!$B$3:$AQ$1079,BC$2)</f>
        <v>9.8054897534893794E-16</v>
      </c>
      <c r="BD619" s="89">
        <f t="shared" si="501"/>
        <v>1.4982699901381875</v>
      </c>
      <c r="BE619" s="89">
        <f t="shared" si="502"/>
        <v>1.9913902502343521</v>
      </c>
      <c r="BF619" s="89">
        <f t="shared" si="503"/>
        <v>0</v>
      </c>
      <c r="BG619" s="89">
        <f t="shared" si="504"/>
        <v>-2.0890033524770204</v>
      </c>
      <c r="BH619" s="89">
        <f t="shared" si="505"/>
        <v>-2.1202109763752994</v>
      </c>
      <c r="BI619" s="89">
        <f t="shared" si="506"/>
        <v>-2.2645511818824411</v>
      </c>
      <c r="BJ619" s="89">
        <f t="shared" si="507"/>
        <v>2.40795563533666</v>
      </c>
      <c r="BK619" s="89">
        <f t="shared" si="508"/>
        <v>5.896457478154141</v>
      </c>
      <c r="BL619" s="89">
        <f t="shared" si="509"/>
        <v>1.4982699901381866</v>
      </c>
      <c r="BM619" s="89"/>
      <c r="BN619" s="26" t="b">
        <f t="shared" si="510"/>
        <v>0</v>
      </c>
      <c r="BO619" s="26" t="b">
        <f t="shared" si="511"/>
        <v>0</v>
      </c>
      <c r="BP619" s="26" t="b">
        <f t="shared" si="512"/>
        <v>0</v>
      </c>
      <c r="BQ619" s="26" t="b">
        <f t="shared" si="513"/>
        <v>0</v>
      </c>
      <c r="BR619" s="26" t="b">
        <f t="shared" si="514"/>
        <v>0</v>
      </c>
      <c r="BS619" s="26" t="b">
        <f t="shared" si="515"/>
        <v>0</v>
      </c>
      <c r="BT619" s="26" t="b">
        <f t="shared" si="516"/>
        <v>0</v>
      </c>
      <c r="BU619" s="26" t="b">
        <f t="shared" si="517"/>
        <v>0</v>
      </c>
    </row>
    <row r="620" spans="2:73" ht="15" thickBot="1" x14ac:dyDescent="0.35">
      <c r="B620" s="17" t="str">
        <f>VLOOKUP($AC620,LS_Coint_BD!$B$3:$D$1079,2)</f>
        <v>MGLU3</v>
      </c>
      <c r="C620" s="87" t="str">
        <f>VLOOKUP($AC620,LS_Coint_BD!$B$3:$D$1079,3)</f>
        <v>IRBR3</v>
      </c>
      <c r="D620" s="68">
        <f t="shared" si="477"/>
        <v>0</v>
      </c>
      <c r="E620" s="65">
        <f t="shared" si="478"/>
        <v>0</v>
      </c>
      <c r="F620" s="69">
        <f t="shared" si="479"/>
        <v>0</v>
      </c>
      <c r="G620" s="68">
        <f t="shared" si="480"/>
        <v>-0.10199231146355636</v>
      </c>
      <c r="H620" s="65">
        <f t="shared" si="481"/>
        <v>-1.8467043614210823</v>
      </c>
      <c r="I620" s="69">
        <f t="shared" si="482"/>
        <v>-1.2311362409473883</v>
      </c>
      <c r="J620" s="68">
        <f t="shared" si="483"/>
        <v>1.475027217748881E-2</v>
      </c>
      <c r="K620" s="65">
        <f t="shared" si="484"/>
        <v>1.9374985526106272</v>
      </c>
      <c r="L620" s="69">
        <f t="shared" si="485"/>
        <v>1.2916657017404181</v>
      </c>
      <c r="M620" s="68">
        <f t="shared" si="486"/>
        <v>0.24451537977179694</v>
      </c>
      <c r="N620" s="65">
        <f t="shared" si="487"/>
        <v>2.2177639398119169</v>
      </c>
      <c r="O620" s="69">
        <f t="shared" si="488"/>
        <v>1.4785092932079447</v>
      </c>
      <c r="P620" s="68">
        <f t="shared" si="489"/>
        <v>2.2970863898856386E-2</v>
      </c>
      <c r="Q620" s="65">
        <f t="shared" si="490"/>
        <v>2.9764105739966595</v>
      </c>
      <c r="R620" s="69">
        <f t="shared" si="491"/>
        <v>1.984273715997773</v>
      </c>
      <c r="S620" s="68">
        <f t="shared" si="492"/>
        <v>-1.8156176977852212E-2</v>
      </c>
      <c r="T620" s="65">
        <f t="shared" si="493"/>
        <v>-3.0626926342158018</v>
      </c>
      <c r="U620" s="69">
        <f t="shared" si="494"/>
        <v>-2.0417950894772012</v>
      </c>
      <c r="V620" s="68">
        <f t="shared" si="495"/>
        <v>-0.1929046461384516</v>
      </c>
      <c r="W620" s="65">
        <f t="shared" si="496"/>
        <v>-3.2444826503897692</v>
      </c>
      <c r="X620" s="69">
        <f t="shared" si="497"/>
        <v>-2.1629884335931795</v>
      </c>
      <c r="Y620" s="68">
        <f t="shared" si="498"/>
        <v>0.30744141814195558</v>
      </c>
      <c r="Z620" s="65">
        <f t="shared" si="499"/>
        <v>19.444067314189049</v>
      </c>
      <c r="AA620" s="69">
        <f t="shared" si="500"/>
        <v>12.9627115427927</v>
      </c>
      <c r="AB620" s="98">
        <f>SUMIF(BN620:BU620,"VERDADEIRO",BN$3:$BU619)</f>
        <v>0</v>
      </c>
      <c r="AC620" s="97">
        <f t="shared" si="467"/>
        <v>617</v>
      </c>
      <c r="AD620" s="89">
        <f>RTD("tryd.rtdserver",,"COT",B620,"ULT")</f>
        <v>25.85</v>
      </c>
      <c r="AE620" s="89">
        <f>RTD("tryd.rtdserver",,"COT",C620,"ULT")</f>
        <v>6.91</v>
      </c>
      <c r="AF620" s="89">
        <f>VLOOKUP($AC620,LS_Coint_BD!$B$3:$AQ$1079,AF$2)*$AD620+VLOOKUP($AC620,LS_Coint_BD!$B$3:$AQ$1079,AF$2+1)</f>
        <v>0</v>
      </c>
      <c r="AG620" s="89">
        <f>VLOOKUP($AC620,LS_Coint_BD!$B$3:$AQ$1079,AG$2)*$AD620+VLOOKUP($AC620,LS_Coint_BD!$B$3:$AQ$1079,AG$2+1)</f>
        <v>7.0119923114635565</v>
      </c>
      <c r="AH620" s="89">
        <f>VLOOKUP($AC620,LS_Coint_BD!$B$3:$AQ$1079,AH$2)*$AD620+VLOOKUP($AC620,LS_Coint_BD!$B$3:$AQ$1079,AH$2+1)</f>
        <v>6.8952497278225113</v>
      </c>
      <c r="AI620" s="89">
        <f>VLOOKUP($AC620,LS_Coint_BD!$B$3:$AQ$1079,AI$2)*$AD620+VLOOKUP($AC620,LS_Coint_BD!$B$3:$AQ$1079,AI$2+1)</f>
        <v>6.6654846202282032</v>
      </c>
      <c r="AJ620" s="89">
        <f>VLOOKUP($AC620,LS_Coint_BD!$B$3:$AQ$1079,AJ$2)*$AD620+VLOOKUP($AC620,LS_Coint_BD!$B$3:$AQ$1079,AJ$2+1)</f>
        <v>6.8870291361011438</v>
      </c>
      <c r="AK620" s="89">
        <f>VLOOKUP($AC620,LS_Coint_BD!$B$3:$AQ$1079,AK$2)*$AD620+VLOOKUP($AC620,LS_Coint_BD!$B$3:$AQ$1079,AK$2+1)</f>
        <v>6.9281561769778524</v>
      </c>
      <c r="AL620" s="89">
        <f>VLOOKUP($AC620,LS_Coint_BD!$B$3:$AQ$1079,AL$2)*$AD620+VLOOKUP($AC620,LS_Coint_BD!$B$3:$AQ$1079,AL$2+1)</f>
        <v>7.1029046461384517</v>
      </c>
      <c r="AM620" s="89">
        <f>VLOOKUP($AC620,LS_Coint_BD!$B$3:$AQ$1079,AM$2)*$AD620+VLOOKUP($AC620,LS_Coint_BD!$B$3:$AQ$1079,AM$2+1)</f>
        <v>6.6025585818580446</v>
      </c>
      <c r="AN620" s="89">
        <f>VLOOKUP($AC620,LS_Coint_BD!$B$3:$AQ$1079,AN$2)</f>
        <v>0</v>
      </c>
      <c r="AO620" s="89">
        <f>VLOOKUP($AC620,LS_Coint_BD!$B$3:$AQ$1079,AO$2)</f>
        <v>0.61556812047369402</v>
      </c>
      <c r="AP620" s="89">
        <f>VLOOKUP($AC620,LS_Coint_BD!$B$3:$AQ$1079,AP$2)</f>
        <v>0.64583285087020903</v>
      </c>
      <c r="AQ620" s="89">
        <f>VLOOKUP($AC620,LS_Coint_BD!$B$3:$AQ$1079,AQ$2)</f>
        <v>0.739254646603973</v>
      </c>
      <c r="AR620" s="89">
        <f>VLOOKUP($AC620,LS_Coint_BD!$B$3:$AQ$1079,AR$2)</f>
        <v>0.99213685799888696</v>
      </c>
      <c r="AS620" s="89">
        <f>VLOOKUP($AC620,LS_Coint_BD!$B$3:$AQ$1079,AS$2)</f>
        <v>1.0208975447385999</v>
      </c>
      <c r="AT620" s="89">
        <f>VLOOKUP($AC620,LS_Coint_BD!$B$3:$AQ$1079,AT$2)</f>
        <v>1.08149421679659</v>
      </c>
      <c r="AU620" s="89">
        <f>VLOOKUP($AC620,LS_Coint_BD!$B$3:$AQ$1079,AU$2)</f>
        <v>6.4813557713963501</v>
      </c>
      <c r="AV620" s="89">
        <f>VLOOKUP($AC620,LS_Coint_BD!$B$3:$AQ$1079,AV$2)</f>
        <v>0</v>
      </c>
      <c r="AW620" s="89">
        <f>VLOOKUP($AC620,LS_Coint_BD!$B$3:$AQ$1079,AW$2)</f>
        <v>-2.7385501274087201E-16</v>
      </c>
      <c r="AX620" s="89">
        <f>VLOOKUP($AC620,LS_Coint_BD!$B$3:$AQ$1079,AX$2)</f>
        <v>3.8064789415719702E-17</v>
      </c>
      <c r="AY620" s="89">
        <f>VLOOKUP($AC620,LS_Coint_BD!$B$3:$AQ$1079,AY$2)</f>
        <v>-1.23234755733392E-15</v>
      </c>
      <c r="AZ620" s="89">
        <f>VLOOKUP($AC620,LS_Coint_BD!$B$3:$AQ$1079,AZ$2)</f>
        <v>-8.5363814782289797E-16</v>
      </c>
      <c r="BA620" s="89">
        <f>VLOOKUP($AC620,LS_Coint_BD!$B$3:$AQ$1079,BA$2)</f>
        <v>-1.20792265079217E-15</v>
      </c>
      <c r="BB620" s="89">
        <f>VLOOKUP($AC620,LS_Coint_BD!$B$3:$AQ$1079,BB$2)</f>
        <v>2.74527875180039E-16</v>
      </c>
      <c r="BC620" s="89">
        <f>VLOOKUP($AC620,LS_Coint_BD!$B$3:$AQ$1079,BC$2)</f>
        <v>-7.9580786405131203E-16</v>
      </c>
      <c r="BD620" s="89">
        <f t="shared" si="501"/>
        <v>0</v>
      </c>
      <c r="BE620" s="89">
        <f t="shared" si="502"/>
        <v>-1.2311362409473883</v>
      </c>
      <c r="BF620" s="89">
        <f t="shared" si="503"/>
        <v>1.2916657017404181</v>
      </c>
      <c r="BG620" s="89">
        <f t="shared" si="504"/>
        <v>1.4785092932079447</v>
      </c>
      <c r="BH620" s="89">
        <f t="shared" si="505"/>
        <v>1.984273715997773</v>
      </c>
      <c r="BI620" s="89">
        <f t="shared" si="506"/>
        <v>-2.0417950894772012</v>
      </c>
      <c r="BJ620" s="89">
        <f t="shared" si="507"/>
        <v>-2.1629884335931795</v>
      </c>
      <c r="BK620" s="89">
        <f t="shared" si="508"/>
        <v>12.9627115427927</v>
      </c>
      <c r="BL620" s="89">
        <f t="shared" si="509"/>
        <v>0</v>
      </c>
      <c r="BM620" s="89"/>
      <c r="BN620" s="26" t="b">
        <f t="shared" si="510"/>
        <v>0</v>
      </c>
      <c r="BO620" s="26" t="b">
        <f t="shared" si="511"/>
        <v>0</v>
      </c>
      <c r="BP620" s="26" t="b">
        <f t="shared" si="512"/>
        <v>0</v>
      </c>
      <c r="BQ620" s="26" t="b">
        <f t="shared" si="513"/>
        <v>0</v>
      </c>
      <c r="BR620" s="26" t="b">
        <f t="shared" si="514"/>
        <v>0</v>
      </c>
      <c r="BS620" s="26" t="b">
        <f t="shared" si="515"/>
        <v>0</v>
      </c>
      <c r="BT620" s="26" t="b">
        <f t="shared" si="516"/>
        <v>0</v>
      </c>
      <c r="BU620" s="26" t="b">
        <f t="shared" si="517"/>
        <v>0</v>
      </c>
    </row>
    <row r="621" spans="2:73" ht="15" thickBot="1" x14ac:dyDescent="0.35">
      <c r="B621" s="17" t="str">
        <f>VLOOKUP($AC621,LS_Coint_BD!$B$3:$D$1079,2)</f>
        <v>MGLU3</v>
      </c>
      <c r="C621" s="87" t="str">
        <f>VLOOKUP($AC621,LS_Coint_BD!$B$3:$D$1079,3)</f>
        <v>JHSF3</v>
      </c>
      <c r="D621" s="68">
        <f t="shared" si="477"/>
        <v>6.53632747936852E-2</v>
      </c>
      <c r="E621" s="65">
        <f t="shared" si="478"/>
        <v>1.1640343840618013</v>
      </c>
      <c r="F621" s="69">
        <f t="shared" si="479"/>
        <v>0.77602292270786755</v>
      </c>
      <c r="G621" s="68">
        <f t="shared" si="480"/>
        <v>0.15202974800889635</v>
      </c>
      <c r="H621" s="65">
        <f t="shared" si="481"/>
        <v>1.2812134167784066</v>
      </c>
      <c r="I621" s="69">
        <f t="shared" si="482"/>
        <v>0.85414227785227115</v>
      </c>
      <c r="J621" s="68">
        <f t="shared" si="483"/>
        <v>0.36687845679705955</v>
      </c>
      <c r="K621" s="65">
        <f t="shared" si="484"/>
        <v>1.8633360256759013</v>
      </c>
      <c r="L621" s="69">
        <f t="shared" si="485"/>
        <v>1.2422240171172676</v>
      </c>
      <c r="M621" s="68">
        <f t="shared" si="486"/>
        <v>7.1517168599458003E-2</v>
      </c>
      <c r="N621" s="65">
        <f t="shared" si="487"/>
        <v>2.4397803522621024</v>
      </c>
      <c r="O621" s="69">
        <f t="shared" si="488"/>
        <v>1.6265202348414016</v>
      </c>
      <c r="P621" s="68">
        <f t="shared" si="489"/>
        <v>0</v>
      </c>
      <c r="Q621" s="65">
        <f t="shared" si="490"/>
        <v>0</v>
      </c>
      <c r="R621" s="69">
        <f t="shared" si="491"/>
        <v>0</v>
      </c>
      <c r="S621" s="68">
        <f t="shared" si="492"/>
        <v>0</v>
      </c>
      <c r="T621" s="65">
        <f t="shared" si="493"/>
        <v>0</v>
      </c>
      <c r="U621" s="69">
        <f t="shared" si="494"/>
        <v>0</v>
      </c>
      <c r="V621" s="68">
        <f t="shared" si="495"/>
        <v>0</v>
      </c>
      <c r="W621" s="65">
        <f t="shared" si="496"/>
        <v>0</v>
      </c>
      <c r="X621" s="69">
        <f t="shared" si="497"/>
        <v>0</v>
      </c>
      <c r="Y621" s="68">
        <f t="shared" si="498"/>
        <v>-0.666367925356397</v>
      </c>
      <c r="Z621" s="65">
        <f t="shared" si="499"/>
        <v>-3.7895546239439701</v>
      </c>
      <c r="AA621" s="69">
        <f t="shared" si="500"/>
        <v>-2.5263697492959802</v>
      </c>
      <c r="AB621" s="98">
        <f>SUMIF(BN621:BU621,"VERDADEIRO",BN$3:$BU620)</f>
        <v>0</v>
      </c>
      <c r="AC621" s="97">
        <f t="shared" si="467"/>
        <v>618</v>
      </c>
      <c r="AD621" s="89">
        <f>RTD("tryd.rtdserver",,"COT",B621,"ULT")</f>
        <v>25.85</v>
      </c>
      <c r="AE621" s="89">
        <f>RTD("tryd.rtdserver",,"COT",C621,"ULT")</f>
        <v>7.59</v>
      </c>
      <c r="AF621" s="89">
        <f>VLOOKUP($AC621,LS_Coint_BD!$B$3:$AQ$1079,AF$2)*$AD621+VLOOKUP($AC621,LS_Coint_BD!$B$3:$AQ$1079,AF$2+1)</f>
        <v>7.5246367252063147</v>
      </c>
      <c r="AG621" s="89">
        <f>VLOOKUP($AC621,LS_Coint_BD!$B$3:$AQ$1079,AG$2)*$AD621+VLOOKUP($AC621,LS_Coint_BD!$B$3:$AQ$1079,AG$2+1)</f>
        <v>7.4379702519911035</v>
      </c>
      <c r="AH621" s="89">
        <f>VLOOKUP($AC621,LS_Coint_BD!$B$3:$AQ$1079,AH$2)*$AD621+VLOOKUP($AC621,LS_Coint_BD!$B$3:$AQ$1079,AH$2+1)</f>
        <v>7.2231215432029403</v>
      </c>
      <c r="AI621" s="89">
        <f>VLOOKUP($AC621,LS_Coint_BD!$B$3:$AQ$1079,AI$2)*$AD621+VLOOKUP($AC621,LS_Coint_BD!$B$3:$AQ$1079,AI$2+1)</f>
        <v>7.5184828314005419</v>
      </c>
      <c r="AJ621" s="89">
        <f>VLOOKUP($AC621,LS_Coint_BD!$B$3:$AQ$1079,AJ$2)*$AD621+VLOOKUP($AC621,LS_Coint_BD!$B$3:$AQ$1079,AJ$2+1)</f>
        <v>0</v>
      </c>
      <c r="AK621" s="89">
        <f>VLOOKUP($AC621,LS_Coint_BD!$B$3:$AQ$1079,AK$2)*$AD621+VLOOKUP($AC621,LS_Coint_BD!$B$3:$AQ$1079,AK$2+1)</f>
        <v>0</v>
      </c>
      <c r="AL621" s="89">
        <f>VLOOKUP($AC621,LS_Coint_BD!$B$3:$AQ$1079,AL$2)*$AD621+VLOOKUP($AC621,LS_Coint_BD!$B$3:$AQ$1079,AL$2+1)</f>
        <v>0</v>
      </c>
      <c r="AM621" s="89">
        <f>VLOOKUP($AC621,LS_Coint_BD!$B$3:$AQ$1079,AM$2)*$AD621+VLOOKUP($AC621,LS_Coint_BD!$B$3:$AQ$1079,AM$2+1)</f>
        <v>8.2563679253563969</v>
      </c>
      <c r="AN621" s="89">
        <f>VLOOKUP($AC621,LS_Coint_BD!$B$3:$AQ$1079,AN$2)</f>
        <v>0.388011461353934</v>
      </c>
      <c r="AO621" s="89">
        <f>VLOOKUP($AC621,LS_Coint_BD!$B$3:$AQ$1079,AO$2)</f>
        <v>0.42707113892613502</v>
      </c>
      <c r="AP621" s="89">
        <f>VLOOKUP($AC621,LS_Coint_BD!$B$3:$AQ$1079,AP$2)</f>
        <v>0.62111200855863402</v>
      </c>
      <c r="AQ621" s="89">
        <f>VLOOKUP($AC621,LS_Coint_BD!$B$3:$AQ$1079,AQ$2)</f>
        <v>0.81326011742070103</v>
      </c>
      <c r="AR621" s="89">
        <f>VLOOKUP($AC621,LS_Coint_BD!$B$3:$AQ$1079,AR$2)</f>
        <v>0</v>
      </c>
      <c r="AS621" s="89">
        <f>VLOOKUP($AC621,LS_Coint_BD!$B$3:$AQ$1079,AS$2)</f>
        <v>0</v>
      </c>
      <c r="AT621" s="89">
        <f>VLOOKUP($AC621,LS_Coint_BD!$B$3:$AQ$1079,AT$2)</f>
        <v>0</v>
      </c>
      <c r="AU621" s="89">
        <f>VLOOKUP($AC621,LS_Coint_BD!$B$3:$AQ$1079,AU$2)</f>
        <v>1.2631848746479899</v>
      </c>
      <c r="AV621" s="89">
        <f>VLOOKUP($AC621,LS_Coint_BD!$B$3:$AQ$1079,AV$2)</f>
        <v>-3.9079850466805501E-16</v>
      </c>
      <c r="AW621" s="89">
        <f>VLOOKUP($AC621,LS_Coint_BD!$B$3:$AQ$1079,AW$2)</f>
        <v>1.0880185641326499E-15</v>
      </c>
      <c r="AX621" s="89">
        <f>VLOOKUP($AC621,LS_Coint_BD!$B$3:$AQ$1079,AX$2)</f>
        <v>-5.1387465711221497E-16</v>
      </c>
      <c r="AY621" s="89">
        <f>VLOOKUP($AC621,LS_Coint_BD!$B$3:$AQ$1079,AY$2)</f>
        <v>-5.2180482157382399E-16</v>
      </c>
      <c r="AZ621" s="89">
        <f>VLOOKUP($AC621,LS_Coint_BD!$B$3:$AQ$1079,AZ$2)</f>
        <v>0</v>
      </c>
      <c r="BA621" s="89">
        <f>VLOOKUP($AC621,LS_Coint_BD!$B$3:$AQ$1079,BA$2)</f>
        <v>0</v>
      </c>
      <c r="BB621" s="89">
        <f>VLOOKUP($AC621,LS_Coint_BD!$B$3:$AQ$1079,BB$2)</f>
        <v>0</v>
      </c>
      <c r="BC621" s="89">
        <f>VLOOKUP($AC621,LS_Coint_BD!$B$3:$AQ$1079,BC$2)</f>
        <v>-4.9737991503206998E-16</v>
      </c>
      <c r="BD621" s="89">
        <f t="shared" si="501"/>
        <v>0.77602292270786755</v>
      </c>
      <c r="BE621" s="89">
        <f t="shared" si="502"/>
        <v>0.85414227785227115</v>
      </c>
      <c r="BF621" s="89">
        <f t="shared" si="503"/>
        <v>1.2422240171172676</v>
      </c>
      <c r="BG621" s="89">
        <f t="shared" si="504"/>
        <v>1.6265202348414016</v>
      </c>
      <c r="BH621" s="89">
        <f t="shared" si="505"/>
        <v>0</v>
      </c>
      <c r="BI621" s="89">
        <f t="shared" si="506"/>
        <v>0</v>
      </c>
      <c r="BJ621" s="89">
        <f t="shared" si="507"/>
        <v>0</v>
      </c>
      <c r="BK621" s="89">
        <f t="shared" si="508"/>
        <v>-2.5263697492959802</v>
      </c>
      <c r="BL621" s="89">
        <f t="shared" si="509"/>
        <v>0.77602292270786832</v>
      </c>
      <c r="BM621" s="89"/>
      <c r="BN621" s="26" t="b">
        <f t="shared" si="510"/>
        <v>0</v>
      </c>
      <c r="BO621" s="26" t="b">
        <f t="shared" si="511"/>
        <v>0</v>
      </c>
      <c r="BP621" s="26" t="b">
        <f t="shared" si="512"/>
        <v>0</v>
      </c>
      <c r="BQ621" s="26" t="b">
        <f t="shared" si="513"/>
        <v>0</v>
      </c>
      <c r="BR621" s="26" t="b">
        <f t="shared" si="514"/>
        <v>0</v>
      </c>
      <c r="BS621" s="26" t="b">
        <f t="shared" si="515"/>
        <v>0</v>
      </c>
      <c r="BT621" s="26" t="b">
        <f t="shared" si="516"/>
        <v>0</v>
      </c>
      <c r="BU621" s="26" t="b">
        <f t="shared" si="517"/>
        <v>0</v>
      </c>
    </row>
    <row r="622" spans="2:73" ht="15" thickBot="1" x14ac:dyDescent="0.35">
      <c r="B622" s="17" t="str">
        <f>VLOOKUP($AC622,LS_Coint_BD!$B$3:$D$1079,2)</f>
        <v>MGLU3</v>
      </c>
      <c r="C622" s="87" t="str">
        <f>VLOOKUP($AC622,LS_Coint_BD!$B$3:$D$1079,3)</f>
        <v>LCAM3</v>
      </c>
      <c r="D622" s="68">
        <f t="shared" si="477"/>
        <v>0</v>
      </c>
      <c r="E622" s="65">
        <f t="shared" si="478"/>
        <v>0</v>
      </c>
      <c r="F622" s="69">
        <f t="shared" si="479"/>
        <v>0</v>
      </c>
      <c r="G622" s="68">
        <f t="shared" si="480"/>
        <v>0</v>
      </c>
      <c r="H622" s="65">
        <f t="shared" si="481"/>
        <v>0</v>
      </c>
      <c r="I622" s="69">
        <f t="shared" si="482"/>
        <v>0</v>
      </c>
      <c r="J622" s="68">
        <f t="shared" si="483"/>
        <v>-0.35788626087306952</v>
      </c>
      <c r="K622" s="65">
        <f t="shared" si="484"/>
        <v>-6.0070032183947131</v>
      </c>
      <c r="L622" s="69">
        <f t="shared" si="485"/>
        <v>-4.0046688122631418</v>
      </c>
      <c r="M622" s="68">
        <f t="shared" si="486"/>
        <v>-8.6587558015278177E-2</v>
      </c>
      <c r="N622" s="65">
        <f t="shared" si="487"/>
        <v>-5.766403954903585</v>
      </c>
      <c r="O622" s="69">
        <f t="shared" si="488"/>
        <v>-3.8442693032690567</v>
      </c>
      <c r="P622" s="68">
        <f t="shared" si="489"/>
        <v>0.18435501740630755</v>
      </c>
      <c r="Q622" s="65">
        <f t="shared" si="490"/>
        <v>5.7166877391637847</v>
      </c>
      <c r="R622" s="69">
        <f t="shared" si="491"/>
        <v>3.8111251594425228</v>
      </c>
      <c r="S622" s="68">
        <f t="shared" si="492"/>
        <v>0.47991117490293789</v>
      </c>
      <c r="T622" s="65">
        <f t="shared" si="493"/>
        <v>5.8933811826755402</v>
      </c>
      <c r="U622" s="69">
        <f t="shared" si="494"/>
        <v>3.9289207884503603</v>
      </c>
      <c r="V622" s="68">
        <f t="shared" si="495"/>
        <v>0.83925433815867478</v>
      </c>
      <c r="W622" s="65">
        <f t="shared" si="496"/>
        <v>6.0124687822103997</v>
      </c>
      <c r="X622" s="69">
        <f t="shared" si="497"/>
        <v>4.0083125214735995</v>
      </c>
      <c r="Y622" s="68">
        <f t="shared" si="498"/>
        <v>0</v>
      </c>
      <c r="Z622" s="65">
        <f t="shared" si="499"/>
        <v>0</v>
      </c>
      <c r="AA622" s="69">
        <f t="shared" si="500"/>
        <v>0</v>
      </c>
      <c r="AB622" s="98">
        <f>SUMIF(BN622:BU622,"VERDADEIRO",BN$3:$BU621)</f>
        <v>0</v>
      </c>
      <c r="AC622" s="97">
        <f t="shared" si="467"/>
        <v>619</v>
      </c>
      <c r="AD622" s="89">
        <f>RTD("tryd.rtdserver",,"COT",B622,"ULT")</f>
        <v>25.85</v>
      </c>
      <c r="AE622" s="89">
        <f>RTD("tryd.rtdserver",,"COT",C622,"ULT")</f>
        <v>27.62</v>
      </c>
      <c r="AF622" s="89">
        <f>VLOOKUP($AC622,LS_Coint_BD!$B$3:$AQ$1079,AF$2)*$AD622+VLOOKUP($AC622,LS_Coint_BD!$B$3:$AQ$1079,AF$2+1)</f>
        <v>0</v>
      </c>
      <c r="AG622" s="89">
        <f>VLOOKUP($AC622,LS_Coint_BD!$B$3:$AQ$1079,AG$2)*$AD622+VLOOKUP($AC622,LS_Coint_BD!$B$3:$AQ$1079,AG$2+1)</f>
        <v>0</v>
      </c>
      <c r="AH622" s="89">
        <f>VLOOKUP($AC622,LS_Coint_BD!$B$3:$AQ$1079,AH$2)*$AD622+VLOOKUP($AC622,LS_Coint_BD!$B$3:$AQ$1079,AH$2+1)</f>
        <v>27.977886260873071</v>
      </c>
      <c r="AI622" s="89">
        <f>VLOOKUP($AC622,LS_Coint_BD!$B$3:$AQ$1079,AI$2)*$AD622+VLOOKUP($AC622,LS_Coint_BD!$B$3:$AQ$1079,AI$2+1)</f>
        <v>27.706587558015279</v>
      </c>
      <c r="AJ622" s="89">
        <f>VLOOKUP($AC622,LS_Coint_BD!$B$3:$AQ$1079,AJ$2)*$AD622+VLOOKUP($AC622,LS_Coint_BD!$B$3:$AQ$1079,AJ$2+1)</f>
        <v>27.435644982593693</v>
      </c>
      <c r="AK622" s="89">
        <f>VLOOKUP($AC622,LS_Coint_BD!$B$3:$AQ$1079,AK$2)*$AD622+VLOOKUP($AC622,LS_Coint_BD!$B$3:$AQ$1079,AK$2+1)</f>
        <v>27.140088825097063</v>
      </c>
      <c r="AL622" s="89">
        <f>VLOOKUP($AC622,LS_Coint_BD!$B$3:$AQ$1079,AL$2)*$AD622+VLOOKUP($AC622,LS_Coint_BD!$B$3:$AQ$1079,AL$2+1)</f>
        <v>26.780745661841326</v>
      </c>
      <c r="AM622" s="89">
        <f>VLOOKUP($AC622,LS_Coint_BD!$B$3:$AQ$1079,AM$2)*$AD622+VLOOKUP($AC622,LS_Coint_BD!$B$3:$AQ$1079,AM$2+1)</f>
        <v>0</v>
      </c>
      <c r="AN622" s="89">
        <f>VLOOKUP($AC622,LS_Coint_BD!$B$3:$AQ$1079,AN$2)</f>
        <v>0</v>
      </c>
      <c r="AO622" s="89">
        <f>VLOOKUP($AC622,LS_Coint_BD!$B$3:$AQ$1079,AO$2)</f>
        <v>0</v>
      </c>
      <c r="AP622" s="89">
        <f>VLOOKUP($AC622,LS_Coint_BD!$B$3:$AQ$1079,AP$2)</f>
        <v>2.00233440613157</v>
      </c>
      <c r="AQ622" s="89">
        <f>VLOOKUP($AC622,LS_Coint_BD!$B$3:$AQ$1079,AQ$2)</f>
        <v>1.9221346516345299</v>
      </c>
      <c r="AR622" s="89">
        <f>VLOOKUP($AC622,LS_Coint_BD!$B$3:$AQ$1079,AR$2)</f>
        <v>1.9055625797212601</v>
      </c>
      <c r="AS622" s="89">
        <f>VLOOKUP($AC622,LS_Coint_BD!$B$3:$AQ$1079,AS$2)</f>
        <v>1.9644603942251799</v>
      </c>
      <c r="AT622" s="89">
        <f>VLOOKUP($AC622,LS_Coint_BD!$B$3:$AQ$1079,AT$2)</f>
        <v>2.0041562607368002</v>
      </c>
      <c r="AU622" s="89">
        <f>VLOOKUP($AC622,LS_Coint_BD!$B$3:$AQ$1079,AU$2)</f>
        <v>0</v>
      </c>
      <c r="AV622" s="89">
        <f>VLOOKUP($AC622,LS_Coint_BD!$B$3:$AQ$1079,AV$2)</f>
        <v>0</v>
      </c>
      <c r="AW622" s="89">
        <f>VLOOKUP($AC622,LS_Coint_BD!$B$3:$AQ$1079,AW$2)</f>
        <v>0</v>
      </c>
      <c r="AX622" s="89">
        <f>VLOOKUP($AC622,LS_Coint_BD!$B$3:$AQ$1079,AX$2)</f>
        <v>-1.67485073429166E-15</v>
      </c>
      <c r="AY622" s="89">
        <f>VLOOKUP($AC622,LS_Coint_BD!$B$3:$AQ$1079,AY$2)</f>
        <v>2.93098878501041E-15</v>
      </c>
      <c r="AZ622" s="89">
        <f>VLOOKUP($AC622,LS_Coint_BD!$B$3:$AQ$1079,AZ$2)</f>
        <v>2.8421709430404001E-15</v>
      </c>
      <c r="BA622" s="89">
        <f>VLOOKUP($AC622,LS_Coint_BD!$B$3:$AQ$1079,BA$2)</f>
        <v>4.9737991503206998E-16</v>
      </c>
      <c r="BB622" s="89">
        <f>VLOOKUP($AC622,LS_Coint_BD!$B$3:$AQ$1079,BB$2)</f>
        <v>-1.16270629488016E-15</v>
      </c>
      <c r="BC622" s="89">
        <f>VLOOKUP($AC622,LS_Coint_BD!$B$3:$AQ$1079,BC$2)</f>
        <v>0</v>
      </c>
      <c r="BD622" s="89">
        <f t="shared" si="501"/>
        <v>0</v>
      </c>
      <c r="BE622" s="89">
        <f t="shared" si="502"/>
        <v>0</v>
      </c>
      <c r="BF622" s="89">
        <f t="shared" si="503"/>
        <v>-4.0046688122631418</v>
      </c>
      <c r="BG622" s="89">
        <f t="shared" si="504"/>
        <v>-3.8442693032690567</v>
      </c>
      <c r="BH622" s="89">
        <f t="shared" si="505"/>
        <v>3.8111251594425228</v>
      </c>
      <c r="BI622" s="89">
        <f t="shared" si="506"/>
        <v>3.9289207884503603</v>
      </c>
      <c r="BJ622" s="89">
        <f t="shared" si="507"/>
        <v>4.0083125214735995</v>
      </c>
      <c r="BK622" s="89">
        <f t="shared" si="508"/>
        <v>0</v>
      </c>
      <c r="BL622" s="89">
        <f t="shared" si="509"/>
        <v>0</v>
      </c>
      <c r="BM622" s="89"/>
      <c r="BN622" s="26" t="b">
        <f t="shared" si="510"/>
        <v>0</v>
      </c>
      <c r="BO622" s="26" t="b">
        <f t="shared" si="511"/>
        <v>0</v>
      </c>
      <c r="BP622" s="26" t="b">
        <f t="shared" si="512"/>
        <v>0</v>
      </c>
      <c r="BQ622" s="26" t="b">
        <f t="shared" si="513"/>
        <v>0</v>
      </c>
      <c r="BR622" s="26" t="b">
        <f t="shared" si="514"/>
        <v>0</v>
      </c>
      <c r="BS622" s="26" t="b">
        <f t="shared" si="515"/>
        <v>0</v>
      </c>
      <c r="BT622" s="26" t="b">
        <f t="shared" si="516"/>
        <v>0</v>
      </c>
      <c r="BU622" s="26" t="b">
        <f t="shared" si="517"/>
        <v>0</v>
      </c>
    </row>
    <row r="623" spans="2:73" ht="15" thickBot="1" x14ac:dyDescent="0.35">
      <c r="B623" s="17" t="str">
        <f>VLOOKUP($AC623,LS_Coint_BD!$B$3:$D$1079,2)</f>
        <v>MGLU3</v>
      </c>
      <c r="C623" s="87" t="str">
        <f>VLOOKUP($AC623,LS_Coint_BD!$B$3:$D$1079,3)</f>
        <v>LREN3</v>
      </c>
      <c r="D623" s="68">
        <f t="shared" si="477"/>
        <v>0</v>
      </c>
      <c r="E623" s="65">
        <f t="shared" si="478"/>
        <v>0</v>
      </c>
      <c r="F623" s="69">
        <f t="shared" si="479"/>
        <v>0</v>
      </c>
      <c r="G623" s="68">
        <f t="shared" si="480"/>
        <v>0</v>
      </c>
      <c r="H623" s="65">
        <f t="shared" si="481"/>
        <v>0</v>
      </c>
      <c r="I623" s="69">
        <f t="shared" si="482"/>
        <v>0</v>
      </c>
      <c r="J623" s="68">
        <f t="shared" si="483"/>
        <v>0</v>
      </c>
      <c r="K623" s="65">
        <f t="shared" si="484"/>
        <v>0</v>
      </c>
      <c r="L623" s="69">
        <f t="shared" si="485"/>
        <v>0</v>
      </c>
      <c r="M623" s="68">
        <f t="shared" si="486"/>
        <v>-2.0380011236368603</v>
      </c>
      <c r="N623" s="65">
        <f t="shared" si="487"/>
        <v>-6.6872216157964237</v>
      </c>
      <c r="O623" s="69">
        <f t="shared" si="488"/>
        <v>-4.4581477438642825</v>
      </c>
      <c r="P623" s="68">
        <f t="shared" si="489"/>
        <v>-2.1863157785557661</v>
      </c>
      <c r="Q623" s="65">
        <f t="shared" si="490"/>
        <v>-7.2012186894836674</v>
      </c>
      <c r="R623" s="69">
        <f t="shared" si="491"/>
        <v>-4.800812459655778</v>
      </c>
      <c r="S623" s="68">
        <f t="shared" si="492"/>
        <v>-2.6373615539118092</v>
      </c>
      <c r="T623" s="65">
        <f t="shared" si="493"/>
        <v>-7.8771200339386276</v>
      </c>
      <c r="U623" s="69">
        <f t="shared" si="494"/>
        <v>-5.2514133559590848</v>
      </c>
      <c r="V623" s="68">
        <f t="shared" si="495"/>
        <v>-2.9736629520319795</v>
      </c>
      <c r="W623" s="65">
        <f t="shared" si="496"/>
        <v>-7.9725458072647815</v>
      </c>
      <c r="X623" s="69">
        <f t="shared" si="497"/>
        <v>-5.3150305381765213</v>
      </c>
      <c r="Y623" s="68">
        <f t="shared" si="498"/>
        <v>-2.374806300416715</v>
      </c>
      <c r="Z623" s="65">
        <f t="shared" si="499"/>
        <v>-15.876325333788303</v>
      </c>
      <c r="AA623" s="69">
        <f t="shared" si="500"/>
        <v>-10.584216889192202</v>
      </c>
      <c r="AB623" s="98">
        <f>SUMIF(BN623:BU623,"VERDADEIRO",BN$3:$BU622)</f>
        <v>0</v>
      </c>
      <c r="AC623" s="97">
        <f t="shared" si="467"/>
        <v>620</v>
      </c>
      <c r="AD623" s="89">
        <f>RTD("tryd.rtdserver",,"COT",B623,"ULT")</f>
        <v>25.85</v>
      </c>
      <c r="AE623" s="89">
        <f>RTD("tryd.rtdserver",,"COT",C623,"ULT")</f>
        <v>41.01</v>
      </c>
      <c r="AF623" s="89">
        <f>VLOOKUP($AC623,LS_Coint_BD!$B$3:$AQ$1079,AF$2)*$AD623+VLOOKUP($AC623,LS_Coint_BD!$B$3:$AQ$1079,AF$2+1)</f>
        <v>0</v>
      </c>
      <c r="AG623" s="89">
        <f>VLOOKUP($AC623,LS_Coint_BD!$B$3:$AQ$1079,AG$2)*$AD623+VLOOKUP($AC623,LS_Coint_BD!$B$3:$AQ$1079,AG$2+1)</f>
        <v>0</v>
      </c>
      <c r="AH623" s="89">
        <f>VLOOKUP($AC623,LS_Coint_BD!$B$3:$AQ$1079,AH$2)*$AD623+VLOOKUP($AC623,LS_Coint_BD!$B$3:$AQ$1079,AH$2+1)</f>
        <v>0</v>
      </c>
      <c r="AI623" s="89">
        <f>VLOOKUP($AC623,LS_Coint_BD!$B$3:$AQ$1079,AI$2)*$AD623+VLOOKUP($AC623,LS_Coint_BD!$B$3:$AQ$1079,AI$2+1)</f>
        <v>43.048001123636858</v>
      </c>
      <c r="AJ623" s="89">
        <f>VLOOKUP($AC623,LS_Coint_BD!$B$3:$AQ$1079,AJ$2)*$AD623+VLOOKUP($AC623,LS_Coint_BD!$B$3:$AQ$1079,AJ$2+1)</f>
        <v>43.196315778555764</v>
      </c>
      <c r="AK623" s="89">
        <f>VLOOKUP($AC623,LS_Coint_BD!$B$3:$AQ$1079,AK$2)*$AD623+VLOOKUP($AC623,LS_Coint_BD!$B$3:$AQ$1079,AK$2+1)</f>
        <v>43.647361553911807</v>
      </c>
      <c r="AL623" s="89">
        <f>VLOOKUP($AC623,LS_Coint_BD!$B$3:$AQ$1079,AL$2)*$AD623+VLOOKUP($AC623,LS_Coint_BD!$B$3:$AQ$1079,AL$2+1)</f>
        <v>43.983662952031978</v>
      </c>
      <c r="AM623" s="89">
        <f>VLOOKUP($AC623,LS_Coint_BD!$B$3:$AQ$1079,AM$2)*$AD623+VLOOKUP($AC623,LS_Coint_BD!$B$3:$AQ$1079,AM$2+1)</f>
        <v>43.384806300416713</v>
      </c>
      <c r="AN623" s="89">
        <f>VLOOKUP($AC623,LS_Coint_BD!$B$3:$AQ$1079,AN$2)</f>
        <v>0</v>
      </c>
      <c r="AO623" s="89">
        <f>VLOOKUP($AC623,LS_Coint_BD!$B$3:$AQ$1079,AO$2)</f>
        <v>0</v>
      </c>
      <c r="AP623" s="89">
        <f>VLOOKUP($AC623,LS_Coint_BD!$B$3:$AQ$1079,AP$2)</f>
        <v>0</v>
      </c>
      <c r="AQ623" s="89">
        <f>VLOOKUP($AC623,LS_Coint_BD!$B$3:$AQ$1079,AQ$2)</f>
        <v>2.2290738719321399</v>
      </c>
      <c r="AR623" s="89">
        <f>VLOOKUP($AC623,LS_Coint_BD!$B$3:$AQ$1079,AR$2)</f>
        <v>2.4004062298278899</v>
      </c>
      <c r="AS623" s="89">
        <f>VLOOKUP($AC623,LS_Coint_BD!$B$3:$AQ$1079,AS$2)</f>
        <v>2.6257066779795402</v>
      </c>
      <c r="AT623" s="89">
        <f>VLOOKUP($AC623,LS_Coint_BD!$B$3:$AQ$1079,AT$2)</f>
        <v>2.6575152690882602</v>
      </c>
      <c r="AU623" s="89">
        <f>VLOOKUP($AC623,LS_Coint_BD!$B$3:$AQ$1079,AU$2)</f>
        <v>5.2921084445961002</v>
      </c>
      <c r="AV623" s="89">
        <f>VLOOKUP($AC623,LS_Coint_BD!$B$3:$AQ$1079,AV$2)</f>
        <v>0</v>
      </c>
      <c r="AW623" s="89">
        <f>VLOOKUP($AC623,LS_Coint_BD!$B$3:$AQ$1079,AW$2)</f>
        <v>0</v>
      </c>
      <c r="AX623" s="89">
        <f>VLOOKUP($AC623,LS_Coint_BD!$B$3:$AQ$1079,AX$2)</f>
        <v>0</v>
      </c>
      <c r="AY623" s="89">
        <f>VLOOKUP($AC623,LS_Coint_BD!$B$3:$AQ$1079,AY$2)</f>
        <v>-2.7533531010703899E-15</v>
      </c>
      <c r="AZ623" s="89">
        <f>VLOOKUP($AC623,LS_Coint_BD!$B$3:$AQ$1079,AZ$2)</f>
        <v>1.4210854715202001E-15</v>
      </c>
      <c r="BA623" s="89">
        <f>VLOOKUP($AC623,LS_Coint_BD!$B$3:$AQ$1079,BA$2)</f>
        <v>-4.5119463720766402E-15</v>
      </c>
      <c r="BB623" s="89">
        <f>VLOOKUP($AC623,LS_Coint_BD!$B$3:$AQ$1079,BB$2)</f>
        <v>-1.0981115007201501E-15</v>
      </c>
      <c r="BC623" s="89">
        <f>VLOOKUP($AC623,LS_Coint_BD!$B$3:$AQ$1079,BC$2)</f>
        <v>-1.7337242752546401E-15</v>
      </c>
      <c r="BD623" s="89">
        <f t="shared" si="501"/>
        <v>0</v>
      </c>
      <c r="BE623" s="89">
        <f t="shared" si="502"/>
        <v>0</v>
      </c>
      <c r="BF623" s="89">
        <f t="shared" si="503"/>
        <v>0</v>
      </c>
      <c r="BG623" s="89">
        <f t="shared" si="504"/>
        <v>-4.4581477438642825</v>
      </c>
      <c r="BH623" s="89">
        <f t="shared" si="505"/>
        <v>-4.800812459655778</v>
      </c>
      <c r="BI623" s="89">
        <f t="shared" si="506"/>
        <v>-5.2514133559590848</v>
      </c>
      <c r="BJ623" s="89">
        <f t="shared" si="507"/>
        <v>-5.3150305381765213</v>
      </c>
      <c r="BK623" s="89">
        <f t="shared" si="508"/>
        <v>-10.584216889192202</v>
      </c>
      <c r="BL623" s="89">
        <f t="shared" si="509"/>
        <v>0</v>
      </c>
      <c r="BM623" s="89"/>
      <c r="BN623" s="26" t="b">
        <f t="shared" si="510"/>
        <v>0</v>
      </c>
      <c r="BO623" s="26" t="b">
        <f t="shared" si="511"/>
        <v>0</v>
      </c>
      <c r="BP623" s="26" t="b">
        <f t="shared" si="512"/>
        <v>0</v>
      </c>
      <c r="BQ623" s="26" t="b">
        <f t="shared" si="513"/>
        <v>0</v>
      </c>
      <c r="BR623" s="26" t="b">
        <f t="shared" si="514"/>
        <v>0</v>
      </c>
      <c r="BS623" s="26" t="b">
        <f t="shared" si="515"/>
        <v>0</v>
      </c>
      <c r="BT623" s="26" t="b">
        <f t="shared" si="516"/>
        <v>0</v>
      </c>
      <c r="BU623" s="26" t="b">
        <f t="shared" si="517"/>
        <v>0</v>
      </c>
    </row>
    <row r="624" spans="2:73" ht="15" thickBot="1" x14ac:dyDescent="0.35">
      <c r="B624" s="17" t="str">
        <f>VLOOKUP($AC624,LS_Coint_BD!$B$3:$D$1079,2)</f>
        <v>MGLU3</v>
      </c>
      <c r="C624" s="87" t="str">
        <f>VLOOKUP($AC624,LS_Coint_BD!$B$3:$D$1079,3)</f>
        <v>MULT3</v>
      </c>
      <c r="D624" s="68">
        <f t="shared" si="477"/>
        <v>0</v>
      </c>
      <c r="E624" s="65">
        <f t="shared" si="478"/>
        <v>0</v>
      </c>
      <c r="F624" s="69">
        <f t="shared" si="479"/>
        <v>0</v>
      </c>
      <c r="G624" s="68">
        <f t="shared" si="480"/>
        <v>0</v>
      </c>
      <c r="H624" s="65">
        <f t="shared" si="481"/>
        <v>0</v>
      </c>
      <c r="I624" s="69">
        <f t="shared" si="482"/>
        <v>0</v>
      </c>
      <c r="J624" s="68">
        <f t="shared" si="483"/>
        <v>0</v>
      </c>
      <c r="K624" s="65">
        <f t="shared" si="484"/>
        <v>0</v>
      </c>
      <c r="L624" s="69">
        <f t="shared" si="485"/>
        <v>0</v>
      </c>
      <c r="M624" s="68">
        <f t="shared" si="486"/>
        <v>-4.3246770403346346E-2</v>
      </c>
      <c r="N624" s="65">
        <f t="shared" si="487"/>
        <v>-4.103096430693749</v>
      </c>
      <c r="O624" s="69">
        <f t="shared" si="488"/>
        <v>-2.7353976204624995</v>
      </c>
      <c r="P624" s="68">
        <f t="shared" si="489"/>
        <v>-6.6612513042542787E-2</v>
      </c>
      <c r="Q624" s="65">
        <f t="shared" si="490"/>
        <v>-4.1150051523280489</v>
      </c>
      <c r="R624" s="69">
        <f t="shared" si="491"/>
        <v>-2.7433367682186995</v>
      </c>
      <c r="S624" s="68">
        <f t="shared" si="492"/>
        <v>-0.22686491937473008</v>
      </c>
      <c r="T624" s="65">
        <f t="shared" si="493"/>
        <v>-4.3121741975631629</v>
      </c>
      <c r="U624" s="69">
        <f t="shared" si="494"/>
        <v>-2.8747827983754419</v>
      </c>
      <c r="V624" s="68">
        <f t="shared" si="495"/>
        <v>-0.32469896394203346</v>
      </c>
      <c r="W624" s="65">
        <f t="shared" si="496"/>
        <v>-4.3488888125521488</v>
      </c>
      <c r="X624" s="69">
        <f t="shared" si="497"/>
        <v>-2.8992592083680995</v>
      </c>
      <c r="Y624" s="68">
        <f t="shared" si="498"/>
        <v>5.5516692774030929E-2</v>
      </c>
      <c r="Z624" s="65">
        <f t="shared" si="499"/>
        <v>10.956799566782822</v>
      </c>
      <c r="AA624" s="69">
        <f t="shared" si="500"/>
        <v>7.3045330445218815</v>
      </c>
      <c r="AB624" s="98">
        <f>SUMIF(BN624:BU624,"VERDADEIRO",BN$3:$BU623)</f>
        <v>0</v>
      </c>
      <c r="AC624" s="97">
        <f t="shared" si="467"/>
        <v>621</v>
      </c>
      <c r="AD624" s="89">
        <f>RTD("tryd.rtdserver",,"COT",B624,"ULT")</f>
        <v>25.85</v>
      </c>
      <c r="AE624" s="89">
        <f>RTD("tryd.rtdserver",,"COT",C624,"ULT")</f>
        <v>21.84</v>
      </c>
      <c r="AF624" s="89">
        <f>VLOOKUP($AC624,LS_Coint_BD!$B$3:$AQ$1079,AF$2)*$AD624+VLOOKUP($AC624,LS_Coint_BD!$B$3:$AQ$1079,AF$2+1)</f>
        <v>0</v>
      </c>
      <c r="AG624" s="89">
        <f>VLOOKUP($AC624,LS_Coint_BD!$B$3:$AQ$1079,AG$2)*$AD624+VLOOKUP($AC624,LS_Coint_BD!$B$3:$AQ$1079,AG$2+1)</f>
        <v>0</v>
      </c>
      <c r="AH624" s="89">
        <f>VLOOKUP($AC624,LS_Coint_BD!$B$3:$AQ$1079,AH$2)*$AD624+VLOOKUP($AC624,LS_Coint_BD!$B$3:$AQ$1079,AH$2+1)</f>
        <v>0</v>
      </c>
      <c r="AI624" s="89">
        <f>VLOOKUP($AC624,LS_Coint_BD!$B$3:$AQ$1079,AI$2)*$AD624+VLOOKUP($AC624,LS_Coint_BD!$B$3:$AQ$1079,AI$2+1)</f>
        <v>21.883246770403346</v>
      </c>
      <c r="AJ624" s="89">
        <f>VLOOKUP($AC624,LS_Coint_BD!$B$3:$AQ$1079,AJ$2)*$AD624+VLOOKUP($AC624,LS_Coint_BD!$B$3:$AQ$1079,AJ$2+1)</f>
        <v>21.906612513042543</v>
      </c>
      <c r="AK624" s="89">
        <f>VLOOKUP($AC624,LS_Coint_BD!$B$3:$AQ$1079,AK$2)*$AD624+VLOOKUP($AC624,LS_Coint_BD!$B$3:$AQ$1079,AK$2+1)</f>
        <v>22.06686491937473</v>
      </c>
      <c r="AL624" s="89">
        <f>VLOOKUP($AC624,LS_Coint_BD!$B$3:$AQ$1079,AL$2)*$AD624+VLOOKUP($AC624,LS_Coint_BD!$B$3:$AQ$1079,AL$2+1)</f>
        <v>22.164698963942033</v>
      </c>
      <c r="AM624" s="89">
        <f>VLOOKUP($AC624,LS_Coint_BD!$B$3:$AQ$1079,AM$2)*$AD624+VLOOKUP($AC624,LS_Coint_BD!$B$3:$AQ$1079,AM$2+1)</f>
        <v>21.784483307225969</v>
      </c>
      <c r="AN624" s="89">
        <f>VLOOKUP($AC624,LS_Coint_BD!$B$3:$AQ$1079,AN$2)</f>
        <v>0</v>
      </c>
      <c r="AO624" s="89">
        <f>VLOOKUP($AC624,LS_Coint_BD!$B$3:$AQ$1079,AO$2)</f>
        <v>0</v>
      </c>
      <c r="AP624" s="89">
        <f>VLOOKUP($AC624,LS_Coint_BD!$B$3:$AQ$1079,AP$2)</f>
        <v>0</v>
      </c>
      <c r="AQ624" s="89">
        <f>VLOOKUP($AC624,LS_Coint_BD!$B$3:$AQ$1079,AQ$2)</f>
        <v>1.36769881023125</v>
      </c>
      <c r="AR624" s="89">
        <f>VLOOKUP($AC624,LS_Coint_BD!$B$3:$AQ$1079,AR$2)</f>
        <v>1.37166838410935</v>
      </c>
      <c r="AS624" s="89">
        <f>VLOOKUP($AC624,LS_Coint_BD!$B$3:$AQ$1079,AS$2)</f>
        <v>1.4373913991877201</v>
      </c>
      <c r="AT624" s="89">
        <f>VLOOKUP($AC624,LS_Coint_BD!$B$3:$AQ$1079,AT$2)</f>
        <v>1.44962960418405</v>
      </c>
      <c r="AU624" s="89">
        <f>VLOOKUP($AC624,LS_Coint_BD!$B$3:$AQ$1079,AU$2)</f>
        <v>3.6522665222609398</v>
      </c>
      <c r="AV624" s="89">
        <f>VLOOKUP($AC624,LS_Coint_BD!$B$3:$AQ$1079,AV$2)</f>
        <v>0</v>
      </c>
      <c r="AW624" s="89">
        <f>VLOOKUP($AC624,LS_Coint_BD!$B$3:$AQ$1079,AW$2)</f>
        <v>0</v>
      </c>
      <c r="AX624" s="89">
        <f>VLOOKUP($AC624,LS_Coint_BD!$B$3:$AQ$1079,AX$2)</f>
        <v>0</v>
      </c>
      <c r="AY624" s="89">
        <f>VLOOKUP($AC624,LS_Coint_BD!$B$3:$AQ$1079,AY$2)</f>
        <v>3.1086244689504401E-16</v>
      </c>
      <c r="AZ624" s="89">
        <f>VLOOKUP($AC624,LS_Coint_BD!$B$3:$AQ$1079,AZ$2)</f>
        <v>4.9343245538895898E-16</v>
      </c>
      <c r="BA624" s="89">
        <f>VLOOKUP($AC624,LS_Coint_BD!$B$3:$AQ$1079,BA$2)</f>
        <v>-1.56319401867222E-15</v>
      </c>
      <c r="BB624" s="89">
        <f>VLOOKUP($AC624,LS_Coint_BD!$B$3:$AQ$1079,BB$2)</f>
        <v>5.6520444890007998E-16</v>
      </c>
      <c r="BC624" s="89">
        <f>VLOOKUP($AC624,LS_Coint_BD!$B$3:$AQ$1079,BC$2)</f>
        <v>1.8758328224066598E-15</v>
      </c>
      <c r="BD624" s="89">
        <f t="shared" si="501"/>
        <v>0</v>
      </c>
      <c r="BE624" s="89">
        <f t="shared" si="502"/>
        <v>0</v>
      </c>
      <c r="BF624" s="89">
        <f t="shared" si="503"/>
        <v>0</v>
      </c>
      <c r="BG624" s="89">
        <f t="shared" si="504"/>
        <v>-2.7353976204624995</v>
      </c>
      <c r="BH624" s="89">
        <f t="shared" si="505"/>
        <v>-2.7433367682186995</v>
      </c>
      <c r="BI624" s="89">
        <f t="shared" si="506"/>
        <v>-2.8747827983754419</v>
      </c>
      <c r="BJ624" s="89">
        <f t="shared" si="507"/>
        <v>-2.8992592083680995</v>
      </c>
      <c r="BK624" s="89">
        <f t="shared" si="508"/>
        <v>7.3045330445218815</v>
      </c>
      <c r="BL624" s="89">
        <f t="shared" si="509"/>
        <v>0</v>
      </c>
      <c r="BM624" s="89"/>
      <c r="BN624" s="26" t="b">
        <f t="shared" si="510"/>
        <v>0</v>
      </c>
      <c r="BO624" s="26" t="b">
        <f t="shared" si="511"/>
        <v>0</v>
      </c>
      <c r="BP624" s="26" t="b">
        <f t="shared" si="512"/>
        <v>0</v>
      </c>
      <c r="BQ624" s="26" t="b">
        <f t="shared" si="513"/>
        <v>0</v>
      </c>
      <c r="BR624" s="26" t="b">
        <f t="shared" si="514"/>
        <v>0</v>
      </c>
      <c r="BS624" s="26" t="b">
        <f t="shared" si="515"/>
        <v>0</v>
      </c>
      <c r="BT624" s="26" t="b">
        <f t="shared" si="516"/>
        <v>0</v>
      </c>
      <c r="BU624" s="26" t="b">
        <f t="shared" si="517"/>
        <v>0</v>
      </c>
    </row>
    <row r="625" spans="2:73" ht="15" thickBot="1" x14ac:dyDescent="0.35">
      <c r="B625" s="17" t="str">
        <f>VLOOKUP($AC625,LS_Coint_BD!$B$3:$D$1079,2)</f>
        <v>MGLU3</v>
      </c>
      <c r="C625" s="87" t="str">
        <f>VLOOKUP($AC625,LS_Coint_BD!$B$3:$D$1079,3)</f>
        <v>RADL3</v>
      </c>
      <c r="D625" s="68">
        <f t="shared" si="477"/>
        <v>-0.48111189392805898</v>
      </c>
      <c r="E625" s="65">
        <f t="shared" si="478"/>
        <v>-2.4833505680550911</v>
      </c>
      <c r="F625" s="69">
        <f t="shared" si="479"/>
        <v>-1.6555670453700608</v>
      </c>
      <c r="G625" s="68">
        <f t="shared" si="480"/>
        <v>-0.46376115228162007</v>
      </c>
      <c r="H625" s="65">
        <f t="shared" si="481"/>
        <v>-3.0232712140074014</v>
      </c>
      <c r="I625" s="69">
        <f t="shared" si="482"/>
        <v>-2.0155141426716008</v>
      </c>
      <c r="J625" s="68">
        <f t="shared" si="483"/>
        <v>-0.29288058298066133</v>
      </c>
      <c r="K625" s="65">
        <f t="shared" si="484"/>
        <v>-3.1076654723075379</v>
      </c>
      <c r="L625" s="69">
        <f t="shared" si="485"/>
        <v>-2.0717769815383584</v>
      </c>
      <c r="M625" s="68">
        <f t="shared" si="486"/>
        <v>-0.11396495249577399</v>
      </c>
      <c r="N625" s="65">
        <f t="shared" si="487"/>
        <v>-3.0408749698324788</v>
      </c>
      <c r="O625" s="69">
        <f t="shared" si="488"/>
        <v>-2.0272499798883192</v>
      </c>
      <c r="P625" s="68">
        <f t="shared" si="489"/>
        <v>2.7048527866682548E-2</v>
      </c>
      <c r="Q625" s="65">
        <f t="shared" si="490"/>
        <v>2.9844639423451595</v>
      </c>
      <c r="R625" s="69">
        <f t="shared" si="491"/>
        <v>1.9896426282301063</v>
      </c>
      <c r="S625" s="68">
        <f t="shared" si="492"/>
        <v>0.14448694480453383</v>
      </c>
      <c r="T625" s="65">
        <f t="shared" si="493"/>
        <v>2.939469451803252</v>
      </c>
      <c r="U625" s="69">
        <f t="shared" si="494"/>
        <v>1.9596463012021681</v>
      </c>
      <c r="V625" s="68">
        <f t="shared" si="495"/>
        <v>0.31532330310128032</v>
      </c>
      <c r="W625" s="65">
        <f t="shared" si="496"/>
        <v>3.1199552632870193</v>
      </c>
      <c r="X625" s="69">
        <f t="shared" si="497"/>
        <v>2.0799701755246796</v>
      </c>
      <c r="Y625" s="68">
        <f t="shared" si="498"/>
        <v>0.42050893092844177</v>
      </c>
      <c r="Z625" s="65">
        <f t="shared" si="499"/>
        <v>3.8858544130032566</v>
      </c>
      <c r="AA625" s="69">
        <f t="shared" si="500"/>
        <v>2.5905696086688379</v>
      </c>
      <c r="AB625" s="98">
        <f>SUMIF(BN625:BU625,"VERDADEIRO",BN$3:$BU624)</f>
        <v>0</v>
      </c>
      <c r="AC625" s="97">
        <f t="shared" si="467"/>
        <v>622</v>
      </c>
      <c r="AD625" s="89">
        <f>RTD("tryd.rtdserver",,"COT",B625,"ULT")</f>
        <v>25.85</v>
      </c>
      <c r="AE625" s="89">
        <f>RTD("tryd.rtdserver",,"COT",C625,"ULT")</f>
        <v>25.25</v>
      </c>
      <c r="AF625" s="89">
        <f>VLOOKUP($AC625,LS_Coint_BD!$B$3:$AQ$1079,AF$2)*$AD625+VLOOKUP($AC625,LS_Coint_BD!$B$3:$AQ$1079,AF$2+1)</f>
        <v>25.731111893928059</v>
      </c>
      <c r="AG625" s="89">
        <f>VLOOKUP($AC625,LS_Coint_BD!$B$3:$AQ$1079,AG$2)*$AD625+VLOOKUP($AC625,LS_Coint_BD!$B$3:$AQ$1079,AG$2+1)</f>
        <v>25.71376115228162</v>
      </c>
      <c r="AH625" s="89">
        <f>VLOOKUP($AC625,LS_Coint_BD!$B$3:$AQ$1079,AH$2)*$AD625+VLOOKUP($AC625,LS_Coint_BD!$B$3:$AQ$1079,AH$2+1)</f>
        <v>25.542880582980661</v>
      </c>
      <c r="AI625" s="89">
        <f>VLOOKUP($AC625,LS_Coint_BD!$B$3:$AQ$1079,AI$2)*$AD625+VLOOKUP($AC625,LS_Coint_BD!$B$3:$AQ$1079,AI$2+1)</f>
        <v>25.363964952495774</v>
      </c>
      <c r="AJ625" s="89">
        <f>VLOOKUP($AC625,LS_Coint_BD!$B$3:$AQ$1079,AJ$2)*$AD625+VLOOKUP($AC625,LS_Coint_BD!$B$3:$AQ$1079,AJ$2+1)</f>
        <v>25.222951472133317</v>
      </c>
      <c r="AK625" s="89">
        <f>VLOOKUP($AC625,LS_Coint_BD!$B$3:$AQ$1079,AK$2)*$AD625+VLOOKUP($AC625,LS_Coint_BD!$B$3:$AQ$1079,AK$2+1)</f>
        <v>25.105513055195466</v>
      </c>
      <c r="AL625" s="89">
        <f>VLOOKUP($AC625,LS_Coint_BD!$B$3:$AQ$1079,AL$2)*$AD625+VLOOKUP($AC625,LS_Coint_BD!$B$3:$AQ$1079,AL$2+1)</f>
        <v>24.93467669689872</v>
      </c>
      <c r="AM625" s="89">
        <f>VLOOKUP($AC625,LS_Coint_BD!$B$3:$AQ$1079,AM$2)*$AD625+VLOOKUP($AC625,LS_Coint_BD!$B$3:$AQ$1079,AM$2+1)</f>
        <v>24.829491069071558</v>
      </c>
      <c r="AN625" s="89">
        <f>VLOOKUP($AC625,LS_Coint_BD!$B$3:$AQ$1079,AN$2)</f>
        <v>0.82778352268502997</v>
      </c>
      <c r="AO625" s="89">
        <f>VLOOKUP($AC625,LS_Coint_BD!$B$3:$AQ$1079,AO$2)</f>
        <v>1.0077570713357999</v>
      </c>
      <c r="AP625" s="89">
        <f>VLOOKUP($AC625,LS_Coint_BD!$B$3:$AQ$1079,AP$2)</f>
        <v>1.0358884907691801</v>
      </c>
      <c r="AQ625" s="89">
        <f>VLOOKUP($AC625,LS_Coint_BD!$B$3:$AQ$1079,AQ$2)</f>
        <v>1.0136249899441601</v>
      </c>
      <c r="AR625" s="89">
        <f>VLOOKUP($AC625,LS_Coint_BD!$B$3:$AQ$1079,AR$2)</f>
        <v>0.99482131411505403</v>
      </c>
      <c r="AS625" s="89">
        <f>VLOOKUP($AC625,LS_Coint_BD!$B$3:$AQ$1079,AS$2)</f>
        <v>0.97982315060108505</v>
      </c>
      <c r="AT625" s="89">
        <f>VLOOKUP($AC625,LS_Coint_BD!$B$3:$AQ$1079,AT$2)</f>
        <v>1.03998508776234</v>
      </c>
      <c r="AU625" s="89">
        <f>VLOOKUP($AC625,LS_Coint_BD!$B$3:$AQ$1079,AU$2)</f>
        <v>1.2952848043344201</v>
      </c>
      <c r="AV625" s="89">
        <f>VLOOKUP($AC625,LS_Coint_BD!$B$3:$AQ$1079,AV$2)</f>
        <v>-8.5265128291211999E-16</v>
      </c>
      <c r="AW625" s="89">
        <f>VLOOKUP($AC625,LS_Coint_BD!$B$3:$AQ$1079,AW$2)</f>
        <v>-9.4739031434680004E-16</v>
      </c>
      <c r="AX625" s="89">
        <f>VLOOKUP($AC625,LS_Coint_BD!$B$3:$AQ$1079,AX$2)</f>
        <v>1.7256037868459599E-15</v>
      </c>
      <c r="AY625" s="89">
        <f>VLOOKUP($AC625,LS_Coint_BD!$B$3:$AQ$1079,AY$2)</f>
        <v>1.02140518265514E-15</v>
      </c>
      <c r="AZ625" s="89">
        <f>VLOOKUP($AC625,LS_Coint_BD!$B$3:$AQ$1079,AZ$2)</f>
        <v>-1.6776703483224599E-15</v>
      </c>
      <c r="BA625" s="89">
        <f>VLOOKUP($AC625,LS_Coint_BD!$B$3:$AQ$1079,BA$2)</f>
        <v>-2.0250467969162901E-15</v>
      </c>
      <c r="BB625" s="89">
        <f>VLOOKUP($AC625,LS_Coint_BD!$B$3:$AQ$1079,BB$2)</f>
        <v>-5.9750184598008395E-16</v>
      </c>
      <c r="BC625" s="89">
        <f>VLOOKUP($AC625,LS_Coint_BD!$B$3:$AQ$1079,BC$2)</f>
        <v>-2.3447910280083299E-15</v>
      </c>
      <c r="BD625" s="89">
        <f t="shared" si="501"/>
        <v>-1.6555670453700608</v>
      </c>
      <c r="BE625" s="89">
        <f t="shared" si="502"/>
        <v>-2.0155141426716008</v>
      </c>
      <c r="BF625" s="89">
        <f t="shared" si="503"/>
        <v>-2.0717769815383584</v>
      </c>
      <c r="BG625" s="89">
        <f t="shared" si="504"/>
        <v>-2.0272499798883192</v>
      </c>
      <c r="BH625" s="89">
        <f t="shared" si="505"/>
        <v>1.9896426282301063</v>
      </c>
      <c r="BI625" s="89">
        <f t="shared" si="506"/>
        <v>1.9596463012021681</v>
      </c>
      <c r="BJ625" s="89">
        <f t="shared" si="507"/>
        <v>2.0799701755246796</v>
      </c>
      <c r="BK625" s="89">
        <f t="shared" si="508"/>
        <v>2.5905696086688379</v>
      </c>
      <c r="BL625" s="89">
        <f t="shared" si="509"/>
        <v>-1.6555670453700626</v>
      </c>
      <c r="BM625" s="89"/>
      <c r="BN625" s="26" t="b">
        <f t="shared" si="510"/>
        <v>0</v>
      </c>
      <c r="BO625" s="26" t="b">
        <f t="shared" si="511"/>
        <v>0</v>
      </c>
      <c r="BP625" s="26" t="b">
        <f t="shared" si="512"/>
        <v>0</v>
      </c>
      <c r="BQ625" s="26" t="b">
        <f t="shared" si="513"/>
        <v>0</v>
      </c>
      <c r="BR625" s="26" t="b">
        <f t="shared" si="514"/>
        <v>0</v>
      </c>
      <c r="BS625" s="26" t="b">
        <f t="shared" si="515"/>
        <v>0</v>
      </c>
      <c r="BT625" s="26" t="b">
        <f t="shared" si="516"/>
        <v>0</v>
      </c>
      <c r="BU625" s="26" t="b">
        <f t="shared" si="517"/>
        <v>0</v>
      </c>
    </row>
    <row r="626" spans="2:73" ht="15" thickBot="1" x14ac:dyDescent="0.35">
      <c r="B626" s="17" t="str">
        <f>VLOOKUP($AC626,LS_Coint_BD!$B$3:$D$1079,2)</f>
        <v>MGLU3</v>
      </c>
      <c r="C626" s="87" t="str">
        <f>VLOOKUP($AC626,LS_Coint_BD!$B$3:$D$1079,3)</f>
        <v>RAIL3</v>
      </c>
      <c r="D626" s="68">
        <f t="shared" si="477"/>
        <v>0</v>
      </c>
      <c r="E626" s="65">
        <f t="shared" si="478"/>
        <v>0</v>
      </c>
      <c r="F626" s="69">
        <f t="shared" si="479"/>
        <v>0</v>
      </c>
      <c r="G626" s="68">
        <f t="shared" si="480"/>
        <v>0</v>
      </c>
      <c r="H626" s="65">
        <f t="shared" si="481"/>
        <v>0</v>
      </c>
      <c r="I626" s="69">
        <f t="shared" si="482"/>
        <v>0</v>
      </c>
      <c r="J626" s="68">
        <f t="shared" si="483"/>
        <v>2.160388378306024</v>
      </c>
      <c r="K626" s="65">
        <f t="shared" si="484"/>
        <v>3.6219387601564756</v>
      </c>
      <c r="L626" s="69">
        <f t="shared" si="485"/>
        <v>2.4146258401043172</v>
      </c>
      <c r="M626" s="68">
        <f t="shared" si="486"/>
        <v>2.0674620675052147</v>
      </c>
      <c r="N626" s="65">
        <f t="shared" si="487"/>
        <v>3.4459990587755405</v>
      </c>
      <c r="O626" s="69">
        <f t="shared" si="488"/>
        <v>2.2973327058503603</v>
      </c>
      <c r="P626" s="68">
        <f t="shared" si="489"/>
        <v>1.6806737772603242</v>
      </c>
      <c r="Q626" s="65">
        <f t="shared" si="490"/>
        <v>4.0046574518765965</v>
      </c>
      <c r="R626" s="69">
        <f t="shared" si="491"/>
        <v>2.6697716345843978</v>
      </c>
      <c r="S626" s="68">
        <f t="shared" si="492"/>
        <v>0</v>
      </c>
      <c r="T626" s="65">
        <f t="shared" si="493"/>
        <v>0</v>
      </c>
      <c r="U626" s="69">
        <f t="shared" si="494"/>
        <v>0</v>
      </c>
      <c r="V626" s="68">
        <f t="shared" si="495"/>
        <v>0.72751770522886972</v>
      </c>
      <c r="W626" s="65">
        <f t="shared" si="496"/>
        <v>5.2499467670246398</v>
      </c>
      <c r="X626" s="69">
        <f t="shared" si="497"/>
        <v>3.4999645113497597</v>
      </c>
      <c r="Y626" s="68">
        <f t="shared" si="498"/>
        <v>0.63019741996491518</v>
      </c>
      <c r="Z626" s="65">
        <f t="shared" si="499"/>
        <v>5.7812379337695319</v>
      </c>
      <c r="AA626" s="69">
        <f t="shared" si="500"/>
        <v>3.8541586225130211</v>
      </c>
      <c r="AB626" s="98">
        <f>SUMIF(BN626:BU626,"VERDADEIRO",BN$3:$BU625)</f>
        <v>0</v>
      </c>
      <c r="AC626" s="97">
        <f t="shared" si="467"/>
        <v>623</v>
      </c>
      <c r="AD626" s="89">
        <f>RTD("tryd.rtdserver",,"COT",B626,"ULT")</f>
        <v>25.85</v>
      </c>
      <c r="AE626" s="89">
        <f>RTD("tryd.rtdserver",,"COT",C626,"ULT")</f>
        <v>21.35</v>
      </c>
      <c r="AF626" s="89">
        <f>VLOOKUP($AC626,LS_Coint_BD!$B$3:$AQ$1079,AF$2)*$AD626+VLOOKUP($AC626,LS_Coint_BD!$B$3:$AQ$1079,AF$2+1)</f>
        <v>0</v>
      </c>
      <c r="AG626" s="89">
        <f>VLOOKUP($AC626,LS_Coint_BD!$B$3:$AQ$1079,AG$2)*$AD626+VLOOKUP($AC626,LS_Coint_BD!$B$3:$AQ$1079,AG$2+1)</f>
        <v>0</v>
      </c>
      <c r="AH626" s="89">
        <f>VLOOKUP($AC626,LS_Coint_BD!$B$3:$AQ$1079,AH$2)*$AD626+VLOOKUP($AC626,LS_Coint_BD!$B$3:$AQ$1079,AH$2+1)</f>
        <v>19.189611621693977</v>
      </c>
      <c r="AI626" s="89">
        <f>VLOOKUP($AC626,LS_Coint_BD!$B$3:$AQ$1079,AI$2)*$AD626+VLOOKUP($AC626,LS_Coint_BD!$B$3:$AQ$1079,AI$2+1)</f>
        <v>19.282537932494787</v>
      </c>
      <c r="AJ626" s="89">
        <f>VLOOKUP($AC626,LS_Coint_BD!$B$3:$AQ$1079,AJ$2)*$AD626+VLOOKUP($AC626,LS_Coint_BD!$B$3:$AQ$1079,AJ$2+1)</f>
        <v>19.669326222739677</v>
      </c>
      <c r="AK626" s="89">
        <f>VLOOKUP($AC626,LS_Coint_BD!$B$3:$AQ$1079,AK$2)*$AD626+VLOOKUP($AC626,LS_Coint_BD!$B$3:$AQ$1079,AK$2+1)</f>
        <v>0</v>
      </c>
      <c r="AL626" s="89">
        <f>VLOOKUP($AC626,LS_Coint_BD!$B$3:$AQ$1079,AL$2)*$AD626+VLOOKUP($AC626,LS_Coint_BD!$B$3:$AQ$1079,AL$2+1)</f>
        <v>20.622482294771132</v>
      </c>
      <c r="AM626" s="89">
        <f>VLOOKUP($AC626,LS_Coint_BD!$B$3:$AQ$1079,AM$2)*$AD626+VLOOKUP($AC626,LS_Coint_BD!$B$3:$AQ$1079,AM$2+1)</f>
        <v>20.719802580035086</v>
      </c>
      <c r="AN626" s="89">
        <f>VLOOKUP($AC626,LS_Coint_BD!$B$3:$AQ$1079,AN$2)</f>
        <v>0</v>
      </c>
      <c r="AO626" s="89">
        <f>VLOOKUP($AC626,LS_Coint_BD!$B$3:$AQ$1079,AO$2)</f>
        <v>0</v>
      </c>
      <c r="AP626" s="89">
        <f>VLOOKUP($AC626,LS_Coint_BD!$B$3:$AQ$1079,AP$2)</f>
        <v>1.20731292005216</v>
      </c>
      <c r="AQ626" s="89">
        <f>VLOOKUP($AC626,LS_Coint_BD!$B$3:$AQ$1079,AQ$2)</f>
        <v>1.1486663529251799</v>
      </c>
      <c r="AR626" s="89">
        <f>VLOOKUP($AC626,LS_Coint_BD!$B$3:$AQ$1079,AR$2)</f>
        <v>1.3348858172922</v>
      </c>
      <c r="AS626" s="89">
        <f>VLOOKUP($AC626,LS_Coint_BD!$B$3:$AQ$1079,AS$2)</f>
        <v>0</v>
      </c>
      <c r="AT626" s="89">
        <f>VLOOKUP($AC626,LS_Coint_BD!$B$3:$AQ$1079,AT$2)</f>
        <v>1.7499822556748801</v>
      </c>
      <c r="AU626" s="89">
        <f>VLOOKUP($AC626,LS_Coint_BD!$B$3:$AQ$1079,AU$2)</f>
        <v>1.9270793112565101</v>
      </c>
      <c r="AV626" s="89">
        <f>VLOOKUP($AC626,LS_Coint_BD!$B$3:$AQ$1079,AV$2)</f>
        <v>0</v>
      </c>
      <c r="AW626" s="89">
        <f>VLOOKUP($AC626,LS_Coint_BD!$B$3:$AQ$1079,AW$2)</f>
        <v>0</v>
      </c>
      <c r="AX626" s="89">
        <f>VLOOKUP($AC626,LS_Coint_BD!$B$3:$AQ$1079,AX$2)</f>
        <v>-2.6391587328232301E-15</v>
      </c>
      <c r="AY626" s="89">
        <f>VLOOKUP($AC626,LS_Coint_BD!$B$3:$AQ$1079,AY$2)</f>
        <v>3.1086244689504401E-16</v>
      </c>
      <c r="AZ626" s="89">
        <f>VLOOKUP($AC626,LS_Coint_BD!$B$3:$AQ$1079,AZ$2)</f>
        <v>-2.2500519965736501E-15</v>
      </c>
      <c r="BA626" s="89">
        <f>VLOOKUP($AC626,LS_Coint_BD!$B$3:$AQ$1079,BA$2)</f>
        <v>0</v>
      </c>
      <c r="BB626" s="89">
        <f>VLOOKUP($AC626,LS_Coint_BD!$B$3:$AQ$1079,BB$2)</f>
        <v>-2.26081779560032E-16</v>
      </c>
      <c r="BC626" s="89">
        <f>VLOOKUP($AC626,LS_Coint_BD!$B$3:$AQ$1079,BC$2)</f>
        <v>7.6738615462090799E-16</v>
      </c>
      <c r="BD626" s="89">
        <f t="shared" si="501"/>
        <v>0</v>
      </c>
      <c r="BE626" s="89">
        <f t="shared" si="502"/>
        <v>0</v>
      </c>
      <c r="BF626" s="89">
        <f t="shared" si="503"/>
        <v>2.4146258401043172</v>
      </c>
      <c r="BG626" s="89">
        <f t="shared" si="504"/>
        <v>2.2973327058503603</v>
      </c>
      <c r="BH626" s="89">
        <f t="shared" si="505"/>
        <v>2.6697716345843978</v>
      </c>
      <c r="BI626" s="89">
        <f t="shared" si="506"/>
        <v>0</v>
      </c>
      <c r="BJ626" s="89">
        <f t="shared" si="507"/>
        <v>3.4999645113497597</v>
      </c>
      <c r="BK626" s="89">
        <f t="shared" si="508"/>
        <v>3.8541586225130211</v>
      </c>
      <c r="BL626" s="89">
        <f t="shared" si="509"/>
        <v>0</v>
      </c>
      <c r="BM626" s="89"/>
      <c r="BN626" s="26" t="b">
        <f t="shared" si="510"/>
        <v>0</v>
      </c>
      <c r="BO626" s="26" t="b">
        <f t="shared" si="511"/>
        <v>0</v>
      </c>
      <c r="BP626" s="26" t="b">
        <f t="shared" si="512"/>
        <v>0</v>
      </c>
      <c r="BQ626" s="26" t="b">
        <f t="shared" si="513"/>
        <v>0</v>
      </c>
      <c r="BR626" s="26" t="b">
        <f t="shared" si="514"/>
        <v>0</v>
      </c>
      <c r="BS626" s="26" t="b">
        <f t="shared" si="515"/>
        <v>0</v>
      </c>
      <c r="BT626" s="26" t="b">
        <f t="shared" si="516"/>
        <v>0</v>
      </c>
      <c r="BU626" s="26" t="b">
        <f t="shared" si="517"/>
        <v>0</v>
      </c>
    </row>
    <row r="627" spans="2:73" ht="15" thickBot="1" x14ac:dyDescent="0.35">
      <c r="B627" s="17" t="str">
        <f>VLOOKUP($AC627,LS_Coint_BD!$B$3:$D$1079,2)</f>
        <v>MGLU3</v>
      </c>
      <c r="C627" s="87" t="str">
        <f>VLOOKUP($AC627,LS_Coint_BD!$B$3:$D$1079,3)</f>
        <v>WEGE3</v>
      </c>
      <c r="D627" s="68">
        <f t="shared" si="477"/>
        <v>0</v>
      </c>
      <c r="E627" s="65">
        <f t="shared" si="478"/>
        <v>0</v>
      </c>
      <c r="F627" s="69">
        <f t="shared" si="479"/>
        <v>0</v>
      </c>
      <c r="G627" s="68">
        <f t="shared" si="480"/>
        <v>0</v>
      </c>
      <c r="H627" s="65">
        <f t="shared" si="481"/>
        <v>0</v>
      </c>
      <c r="I627" s="69">
        <f t="shared" si="482"/>
        <v>0</v>
      </c>
      <c r="J627" s="68">
        <f t="shared" si="483"/>
        <v>2.0049522451739534</v>
      </c>
      <c r="K627" s="65">
        <f t="shared" si="484"/>
        <v>16.77143108651439</v>
      </c>
      <c r="L627" s="69">
        <f t="shared" si="485"/>
        <v>11.18095405767626</v>
      </c>
      <c r="M627" s="68">
        <f t="shared" si="486"/>
        <v>1.4543623346030472</v>
      </c>
      <c r="N627" s="65">
        <f t="shared" si="487"/>
        <v>16.105010529973736</v>
      </c>
      <c r="O627" s="69">
        <f t="shared" si="488"/>
        <v>10.736673686649157</v>
      </c>
      <c r="P627" s="68">
        <f t="shared" si="489"/>
        <v>1.4348391719923086</v>
      </c>
      <c r="Q627" s="65">
        <f t="shared" si="490"/>
        <v>15.444146279676463</v>
      </c>
      <c r="R627" s="69">
        <f t="shared" si="491"/>
        <v>10.296097519784309</v>
      </c>
      <c r="S627" s="68">
        <f t="shared" si="492"/>
        <v>2.51235596895296</v>
      </c>
      <c r="T627" s="65">
        <f t="shared" si="493"/>
        <v>16.006593669024188</v>
      </c>
      <c r="U627" s="69">
        <f t="shared" si="494"/>
        <v>10.671062446016125</v>
      </c>
      <c r="V627" s="68">
        <f t="shared" si="495"/>
        <v>3.9435043820186024</v>
      </c>
      <c r="W627" s="65">
        <f t="shared" si="496"/>
        <v>17.347530438469736</v>
      </c>
      <c r="X627" s="69">
        <f t="shared" si="497"/>
        <v>11.565020292313157</v>
      </c>
      <c r="Y627" s="68">
        <f t="shared" si="498"/>
        <v>0</v>
      </c>
      <c r="Z627" s="65">
        <f t="shared" si="499"/>
        <v>0</v>
      </c>
      <c r="AA627" s="69">
        <f t="shared" si="500"/>
        <v>0</v>
      </c>
      <c r="AB627" s="98">
        <f>SUMIF(BN627:BU627,"VERDADEIRO",BN$3:$BU626)</f>
        <v>0</v>
      </c>
      <c r="AC627" s="97">
        <f t="shared" si="467"/>
        <v>624</v>
      </c>
      <c r="AD627" s="89">
        <f>RTD("tryd.rtdserver",,"COT",B627,"ULT")</f>
        <v>25.85</v>
      </c>
      <c r="AE627" s="89">
        <f>RTD("tryd.rtdserver",,"COT",C627,"ULT")</f>
        <v>84.5</v>
      </c>
      <c r="AF627" s="89">
        <f>VLOOKUP($AC627,LS_Coint_BD!$B$3:$AQ$1079,AF$2)*$AD627+VLOOKUP($AC627,LS_Coint_BD!$B$3:$AQ$1079,AF$2+1)</f>
        <v>0</v>
      </c>
      <c r="AG627" s="89">
        <f>VLOOKUP($AC627,LS_Coint_BD!$B$3:$AQ$1079,AG$2)*$AD627+VLOOKUP($AC627,LS_Coint_BD!$B$3:$AQ$1079,AG$2+1)</f>
        <v>0</v>
      </c>
      <c r="AH627" s="89">
        <f>VLOOKUP($AC627,LS_Coint_BD!$B$3:$AQ$1079,AH$2)*$AD627+VLOOKUP($AC627,LS_Coint_BD!$B$3:$AQ$1079,AH$2+1)</f>
        <v>82.495047754826047</v>
      </c>
      <c r="AI627" s="89">
        <f>VLOOKUP($AC627,LS_Coint_BD!$B$3:$AQ$1079,AI$2)*$AD627+VLOOKUP($AC627,LS_Coint_BD!$B$3:$AQ$1079,AI$2+1)</f>
        <v>83.045637665396953</v>
      </c>
      <c r="AJ627" s="89">
        <f>VLOOKUP($AC627,LS_Coint_BD!$B$3:$AQ$1079,AJ$2)*$AD627+VLOOKUP($AC627,LS_Coint_BD!$B$3:$AQ$1079,AJ$2+1)</f>
        <v>83.065160828007691</v>
      </c>
      <c r="AK627" s="89">
        <f>VLOOKUP($AC627,LS_Coint_BD!$B$3:$AQ$1079,AK$2)*$AD627+VLOOKUP($AC627,LS_Coint_BD!$B$3:$AQ$1079,AK$2+1)</f>
        <v>81.98764403104704</v>
      </c>
      <c r="AL627" s="89">
        <f>VLOOKUP($AC627,LS_Coint_BD!$B$3:$AQ$1079,AL$2)*$AD627+VLOOKUP($AC627,LS_Coint_BD!$B$3:$AQ$1079,AL$2+1)</f>
        <v>80.556495617981398</v>
      </c>
      <c r="AM627" s="89">
        <f>VLOOKUP($AC627,LS_Coint_BD!$B$3:$AQ$1079,AM$2)*$AD627+VLOOKUP($AC627,LS_Coint_BD!$B$3:$AQ$1079,AM$2+1)</f>
        <v>0</v>
      </c>
      <c r="AN627" s="89">
        <f>VLOOKUP($AC627,LS_Coint_BD!$B$3:$AQ$1079,AN$2)</f>
        <v>0</v>
      </c>
      <c r="AO627" s="89">
        <f>VLOOKUP($AC627,LS_Coint_BD!$B$3:$AQ$1079,AO$2)</f>
        <v>0</v>
      </c>
      <c r="AP627" s="89">
        <f>VLOOKUP($AC627,LS_Coint_BD!$B$3:$AQ$1079,AP$2)</f>
        <v>5.59047702883813</v>
      </c>
      <c r="AQ627" s="89">
        <f>VLOOKUP($AC627,LS_Coint_BD!$B$3:$AQ$1079,AQ$2)</f>
        <v>5.3683368433245704</v>
      </c>
      <c r="AR627" s="89">
        <f>VLOOKUP($AC627,LS_Coint_BD!$B$3:$AQ$1079,AR$2)</f>
        <v>5.1480487598921503</v>
      </c>
      <c r="AS627" s="89">
        <f>VLOOKUP($AC627,LS_Coint_BD!$B$3:$AQ$1079,AS$2)</f>
        <v>5.3355312230080596</v>
      </c>
      <c r="AT627" s="89">
        <f>VLOOKUP($AC627,LS_Coint_BD!$B$3:$AQ$1079,AT$2)</f>
        <v>5.7825101461565804</v>
      </c>
      <c r="AU627" s="89">
        <f>VLOOKUP($AC627,LS_Coint_BD!$B$3:$AQ$1079,AU$2)</f>
        <v>0</v>
      </c>
      <c r="AV627" s="89">
        <f>VLOOKUP($AC627,LS_Coint_BD!$B$3:$AQ$1079,AV$2)</f>
        <v>0</v>
      </c>
      <c r="AW627" s="89">
        <f>VLOOKUP($AC627,LS_Coint_BD!$B$3:$AQ$1079,AW$2)</f>
        <v>0</v>
      </c>
      <c r="AX627" s="89">
        <f>VLOOKUP($AC627,LS_Coint_BD!$B$3:$AQ$1079,AX$2)</f>
        <v>-2.0301221021717101E-16</v>
      </c>
      <c r="AY627" s="89">
        <f>VLOOKUP($AC627,LS_Coint_BD!$B$3:$AQ$1079,AY$2)</f>
        <v>1.6164847238542301E-14</v>
      </c>
      <c r="AZ627" s="89">
        <f>VLOOKUP($AC627,LS_Coint_BD!$B$3:$AQ$1079,AZ$2)</f>
        <v>8.9607333898634901E-15</v>
      </c>
      <c r="BA627" s="89">
        <f>VLOOKUP($AC627,LS_Coint_BD!$B$3:$AQ$1079,BA$2)</f>
        <v>5.8619775700208302E-15</v>
      </c>
      <c r="BB627" s="89">
        <f>VLOOKUP($AC627,LS_Coint_BD!$B$3:$AQ$1079,BB$2)</f>
        <v>-3.8756876496005501E-15</v>
      </c>
      <c r="BC627" s="89">
        <f>VLOOKUP($AC627,LS_Coint_BD!$B$3:$AQ$1079,BC$2)</f>
        <v>0</v>
      </c>
      <c r="BD627" s="89">
        <f t="shared" si="501"/>
        <v>0</v>
      </c>
      <c r="BE627" s="89">
        <f t="shared" si="502"/>
        <v>0</v>
      </c>
      <c r="BF627" s="89">
        <f t="shared" si="503"/>
        <v>11.18095405767626</v>
      </c>
      <c r="BG627" s="89">
        <f t="shared" si="504"/>
        <v>10.736673686649157</v>
      </c>
      <c r="BH627" s="89">
        <f t="shared" si="505"/>
        <v>10.296097519784309</v>
      </c>
      <c r="BI627" s="89">
        <f t="shared" si="506"/>
        <v>10.671062446016125</v>
      </c>
      <c r="BJ627" s="89">
        <f t="shared" si="507"/>
        <v>11.565020292313157</v>
      </c>
      <c r="BK627" s="89">
        <f t="shared" si="508"/>
        <v>0</v>
      </c>
      <c r="BL627" s="89">
        <f t="shared" si="509"/>
        <v>0</v>
      </c>
      <c r="BM627" s="89"/>
      <c r="BN627" s="26" t="b">
        <f t="shared" si="510"/>
        <v>0</v>
      </c>
      <c r="BO627" s="26" t="b">
        <f t="shared" si="511"/>
        <v>0</v>
      </c>
      <c r="BP627" s="26" t="b">
        <f t="shared" si="512"/>
        <v>0</v>
      </c>
      <c r="BQ627" s="26" t="b">
        <f t="shared" si="513"/>
        <v>0</v>
      </c>
      <c r="BR627" s="26" t="b">
        <f t="shared" si="514"/>
        <v>0</v>
      </c>
      <c r="BS627" s="26" t="b">
        <f t="shared" si="515"/>
        <v>0</v>
      </c>
      <c r="BT627" s="26" t="b">
        <f t="shared" si="516"/>
        <v>0</v>
      </c>
      <c r="BU627" s="26" t="b">
        <f t="shared" si="517"/>
        <v>0</v>
      </c>
    </row>
    <row r="628" spans="2:73" ht="15" thickBot="1" x14ac:dyDescent="0.35">
      <c r="B628" s="17" t="str">
        <f>VLOOKUP($AC628,LS_Coint_BD!$B$3:$D$1079,2)</f>
        <v>MRFG3</v>
      </c>
      <c r="C628" s="87" t="str">
        <f>VLOOKUP($AC628,LS_Coint_BD!$B$3:$D$1079,3)</f>
        <v>CRFB3</v>
      </c>
      <c r="D628" s="68">
        <f t="shared" si="477"/>
        <v>0</v>
      </c>
      <c r="E628" s="65">
        <f t="shared" si="478"/>
        <v>0</v>
      </c>
      <c r="F628" s="69">
        <f t="shared" si="479"/>
        <v>0</v>
      </c>
      <c r="G628" s="68">
        <f t="shared" si="480"/>
        <v>0</v>
      </c>
      <c r="H628" s="65">
        <f t="shared" si="481"/>
        <v>0</v>
      </c>
      <c r="I628" s="69">
        <f t="shared" si="482"/>
        <v>0</v>
      </c>
      <c r="J628" s="68">
        <f t="shared" si="483"/>
        <v>-0.39723112741270938</v>
      </c>
      <c r="K628" s="65">
        <f t="shared" si="484"/>
        <v>-2.2895136596208716</v>
      </c>
      <c r="L628" s="69">
        <f t="shared" si="485"/>
        <v>-1.5263424397472478</v>
      </c>
      <c r="M628" s="68">
        <f t="shared" si="486"/>
        <v>-0.36347187750158128</v>
      </c>
      <c r="N628" s="65">
        <f t="shared" si="487"/>
        <v>-2.2210752488569199</v>
      </c>
      <c r="O628" s="69">
        <f t="shared" si="488"/>
        <v>-1.4807168325712798</v>
      </c>
      <c r="P628" s="68">
        <f t="shared" si="489"/>
        <v>-0.13975529075385396</v>
      </c>
      <c r="Q628" s="65">
        <f t="shared" si="490"/>
        <v>-2.6548014382733025</v>
      </c>
      <c r="R628" s="69">
        <f t="shared" si="491"/>
        <v>-1.769867625515535</v>
      </c>
      <c r="S628" s="68">
        <f t="shared" si="492"/>
        <v>-0.19527492564883175</v>
      </c>
      <c r="T628" s="65">
        <f t="shared" si="493"/>
        <v>-2.7828764188052726</v>
      </c>
      <c r="U628" s="69">
        <f t="shared" si="494"/>
        <v>-1.8552509458701818</v>
      </c>
      <c r="V628" s="68">
        <f t="shared" si="495"/>
        <v>-0.26528999047534185</v>
      </c>
      <c r="W628" s="65">
        <f t="shared" si="496"/>
        <v>-3.0510690429828893</v>
      </c>
      <c r="X628" s="69">
        <f t="shared" si="497"/>
        <v>-2.0340460286552595</v>
      </c>
      <c r="Y628" s="68">
        <f t="shared" si="498"/>
        <v>0</v>
      </c>
      <c r="Z628" s="65">
        <f t="shared" si="499"/>
        <v>0</v>
      </c>
      <c r="AA628" s="69">
        <f t="shared" si="500"/>
        <v>0</v>
      </c>
      <c r="AB628" s="98">
        <f>SUMIF(BN628:BU628,"VERDADEIRO",BN$3:$BU627)</f>
        <v>0</v>
      </c>
      <c r="AC628" s="97">
        <f t="shared" si="467"/>
        <v>625</v>
      </c>
      <c r="AD628" s="89">
        <f>RTD("tryd.rtdserver",,"COT",B628,"ULT")</f>
        <v>14.31</v>
      </c>
      <c r="AE628" s="89">
        <f>RTD("tryd.rtdserver",,"COT",C628,"ULT")</f>
        <v>19.52</v>
      </c>
      <c r="AF628" s="89">
        <f>VLOOKUP($AC628,LS_Coint_BD!$B$3:$AQ$1079,AF$2)*$AD628+VLOOKUP($AC628,LS_Coint_BD!$B$3:$AQ$1079,AF$2+1)</f>
        <v>0</v>
      </c>
      <c r="AG628" s="89">
        <f>VLOOKUP($AC628,LS_Coint_BD!$B$3:$AQ$1079,AG$2)*$AD628+VLOOKUP($AC628,LS_Coint_BD!$B$3:$AQ$1079,AG$2+1)</f>
        <v>0</v>
      </c>
      <c r="AH628" s="89">
        <f>VLOOKUP($AC628,LS_Coint_BD!$B$3:$AQ$1079,AH$2)*$AD628+VLOOKUP($AC628,LS_Coint_BD!$B$3:$AQ$1079,AH$2+1)</f>
        <v>19.917231127412709</v>
      </c>
      <c r="AI628" s="89">
        <f>VLOOKUP($AC628,LS_Coint_BD!$B$3:$AQ$1079,AI$2)*$AD628+VLOOKUP($AC628,LS_Coint_BD!$B$3:$AQ$1079,AI$2+1)</f>
        <v>19.883471877501581</v>
      </c>
      <c r="AJ628" s="89">
        <f>VLOOKUP($AC628,LS_Coint_BD!$B$3:$AQ$1079,AJ$2)*$AD628+VLOOKUP($AC628,LS_Coint_BD!$B$3:$AQ$1079,AJ$2+1)</f>
        <v>19.659755290753854</v>
      </c>
      <c r="AK628" s="89">
        <f>VLOOKUP($AC628,LS_Coint_BD!$B$3:$AQ$1079,AK$2)*$AD628+VLOOKUP($AC628,LS_Coint_BD!$B$3:$AQ$1079,AK$2+1)</f>
        <v>19.715274925648831</v>
      </c>
      <c r="AL628" s="89">
        <f>VLOOKUP($AC628,LS_Coint_BD!$B$3:$AQ$1079,AL$2)*$AD628+VLOOKUP($AC628,LS_Coint_BD!$B$3:$AQ$1079,AL$2+1)</f>
        <v>19.785289990475341</v>
      </c>
      <c r="AM628" s="89">
        <f>VLOOKUP($AC628,LS_Coint_BD!$B$3:$AQ$1079,AM$2)*$AD628+VLOOKUP($AC628,LS_Coint_BD!$B$3:$AQ$1079,AM$2+1)</f>
        <v>0</v>
      </c>
      <c r="AN628" s="89">
        <f>VLOOKUP($AC628,LS_Coint_BD!$B$3:$AQ$1079,AN$2)</f>
        <v>0</v>
      </c>
      <c r="AO628" s="89">
        <f>VLOOKUP($AC628,LS_Coint_BD!$B$3:$AQ$1079,AO$2)</f>
        <v>0</v>
      </c>
      <c r="AP628" s="89">
        <f>VLOOKUP($AC628,LS_Coint_BD!$B$3:$AQ$1079,AP$2)</f>
        <v>0.76317121987362302</v>
      </c>
      <c r="AQ628" s="89">
        <f>VLOOKUP($AC628,LS_Coint_BD!$B$3:$AQ$1079,AQ$2)</f>
        <v>0.74035841628564003</v>
      </c>
      <c r="AR628" s="89">
        <f>VLOOKUP($AC628,LS_Coint_BD!$B$3:$AQ$1079,AR$2)</f>
        <v>0.88493381275776795</v>
      </c>
      <c r="AS628" s="89">
        <f>VLOOKUP($AC628,LS_Coint_BD!$B$3:$AQ$1079,AS$2)</f>
        <v>0.92762547293509101</v>
      </c>
      <c r="AT628" s="89">
        <f>VLOOKUP($AC628,LS_Coint_BD!$B$3:$AQ$1079,AT$2)</f>
        <v>1.01702301432763</v>
      </c>
      <c r="AU628" s="89">
        <f>VLOOKUP($AC628,LS_Coint_BD!$B$3:$AQ$1079,AU$2)</f>
        <v>0</v>
      </c>
      <c r="AV628" s="89">
        <f>VLOOKUP($AC628,LS_Coint_BD!$B$3:$AQ$1079,AV$2)</f>
        <v>0</v>
      </c>
      <c r="AW628" s="89">
        <f>VLOOKUP($AC628,LS_Coint_BD!$B$3:$AQ$1079,AW$2)</f>
        <v>0</v>
      </c>
      <c r="AX628" s="89">
        <f>VLOOKUP($AC628,LS_Coint_BD!$B$3:$AQ$1079,AX$2)</f>
        <v>-1.70022726056881E-15</v>
      </c>
      <c r="AY628" s="89">
        <f>VLOOKUP($AC628,LS_Coint_BD!$B$3:$AQ$1079,AY$2)</f>
        <v>1.33226762955019E-16</v>
      </c>
      <c r="AZ628" s="89">
        <f>VLOOKUP($AC628,LS_Coint_BD!$B$3:$AQ$1079,AZ$2)</f>
        <v>7.89491928622333E-16</v>
      </c>
      <c r="BA628" s="89">
        <f>VLOOKUP($AC628,LS_Coint_BD!$B$3:$AQ$1079,BA$2)</f>
        <v>2.1316282072803E-16</v>
      </c>
      <c r="BB628" s="89">
        <f>VLOOKUP($AC628,LS_Coint_BD!$B$3:$AQ$1079,BB$2)</f>
        <v>2.9067657372004098E-16</v>
      </c>
      <c r="BC628" s="89">
        <f>VLOOKUP($AC628,LS_Coint_BD!$B$3:$AQ$1079,BC$2)</f>
        <v>0</v>
      </c>
      <c r="BD628" s="89">
        <f t="shared" si="501"/>
        <v>0</v>
      </c>
      <c r="BE628" s="89">
        <f t="shared" si="502"/>
        <v>0</v>
      </c>
      <c r="BF628" s="89">
        <f t="shared" si="503"/>
        <v>-1.5263424397472478</v>
      </c>
      <c r="BG628" s="89">
        <f t="shared" si="504"/>
        <v>-1.4807168325712798</v>
      </c>
      <c r="BH628" s="89">
        <f t="shared" si="505"/>
        <v>-1.769867625515535</v>
      </c>
      <c r="BI628" s="89">
        <f t="shared" si="506"/>
        <v>-1.8552509458701818</v>
      </c>
      <c r="BJ628" s="89">
        <f t="shared" si="507"/>
        <v>-2.0340460286552595</v>
      </c>
      <c r="BK628" s="89">
        <f t="shared" si="508"/>
        <v>0</v>
      </c>
      <c r="BL628" s="89">
        <f t="shared" si="509"/>
        <v>0</v>
      </c>
      <c r="BM628" s="89"/>
      <c r="BN628" s="26" t="b">
        <f t="shared" si="510"/>
        <v>0</v>
      </c>
      <c r="BO628" s="26" t="b">
        <f t="shared" si="511"/>
        <v>0</v>
      </c>
      <c r="BP628" s="26" t="b">
        <f t="shared" si="512"/>
        <v>0</v>
      </c>
      <c r="BQ628" s="26" t="b">
        <f t="shared" si="513"/>
        <v>0</v>
      </c>
      <c r="BR628" s="26" t="b">
        <f t="shared" si="514"/>
        <v>0</v>
      </c>
      <c r="BS628" s="26" t="b">
        <f t="shared" si="515"/>
        <v>0</v>
      </c>
      <c r="BT628" s="26" t="b">
        <f t="shared" si="516"/>
        <v>0</v>
      </c>
      <c r="BU628" s="26" t="b">
        <f t="shared" si="517"/>
        <v>0</v>
      </c>
    </row>
    <row r="629" spans="2:73" ht="15" thickBot="1" x14ac:dyDescent="0.35">
      <c r="B629" s="17" t="str">
        <f>VLOOKUP($AC629,LS_Coint_BD!$B$3:$D$1079,2)</f>
        <v>MRFG3</v>
      </c>
      <c r="C629" s="87" t="str">
        <f>VLOOKUP($AC629,LS_Coint_BD!$B$3:$D$1079,3)</f>
        <v>FLRY3</v>
      </c>
      <c r="D629" s="68">
        <f t="shared" si="477"/>
        <v>1.0787453089702979</v>
      </c>
      <c r="E629" s="65">
        <f t="shared" si="478"/>
        <v>2.1382376339009528</v>
      </c>
      <c r="F629" s="69">
        <f t="shared" si="479"/>
        <v>1.4254917559339686</v>
      </c>
      <c r="G629" s="68">
        <f t="shared" si="480"/>
        <v>1.1170044280647922</v>
      </c>
      <c r="H629" s="65">
        <f t="shared" si="481"/>
        <v>3.2883375691422891</v>
      </c>
      <c r="I629" s="69">
        <f t="shared" si="482"/>
        <v>2.1922250460948596</v>
      </c>
      <c r="J629" s="68">
        <f t="shared" si="483"/>
        <v>0</v>
      </c>
      <c r="K629" s="65">
        <f t="shared" si="484"/>
        <v>0</v>
      </c>
      <c r="L629" s="69">
        <f t="shared" si="485"/>
        <v>0</v>
      </c>
      <c r="M629" s="68">
        <f t="shared" si="486"/>
        <v>0</v>
      </c>
      <c r="N629" s="65">
        <f t="shared" si="487"/>
        <v>0</v>
      </c>
      <c r="O629" s="69">
        <f t="shared" si="488"/>
        <v>0</v>
      </c>
      <c r="P629" s="68">
        <f t="shared" si="489"/>
        <v>2.0981103950226654</v>
      </c>
      <c r="Q629" s="65">
        <f t="shared" si="490"/>
        <v>4.7637568542683706</v>
      </c>
      <c r="R629" s="69">
        <f t="shared" si="491"/>
        <v>3.1758379028455805</v>
      </c>
      <c r="S629" s="68">
        <f t="shared" si="492"/>
        <v>0</v>
      </c>
      <c r="T629" s="65">
        <f t="shared" si="493"/>
        <v>0</v>
      </c>
      <c r="U629" s="69">
        <f t="shared" si="494"/>
        <v>0</v>
      </c>
      <c r="V629" s="68">
        <f t="shared" si="495"/>
        <v>2.4462988896678652</v>
      </c>
      <c r="W629" s="65">
        <f t="shared" si="496"/>
        <v>5.5310275141978487</v>
      </c>
      <c r="X629" s="69">
        <f t="shared" si="497"/>
        <v>3.687351676131899</v>
      </c>
      <c r="Y629" s="68">
        <f t="shared" si="498"/>
        <v>1.9650069223866176</v>
      </c>
      <c r="Z629" s="65">
        <f t="shared" si="499"/>
        <v>7.82177777351085</v>
      </c>
      <c r="AA629" s="69">
        <f t="shared" si="500"/>
        <v>5.2145185156739</v>
      </c>
      <c r="AB629" s="98">
        <f>SUMIF(BN629:BU629,"VERDADEIRO",BN$3:$BU628)</f>
        <v>0</v>
      </c>
      <c r="AC629" s="97">
        <f t="shared" si="467"/>
        <v>626</v>
      </c>
      <c r="AD629" s="89">
        <f>RTD("tryd.rtdserver",,"COT",B629,"ULT")</f>
        <v>14.31</v>
      </c>
      <c r="AE629" s="89">
        <f>RTD("tryd.rtdserver",,"COT",C629,"ULT")</f>
        <v>28.16</v>
      </c>
      <c r="AF629" s="89">
        <f>VLOOKUP($AC629,LS_Coint_BD!$B$3:$AQ$1079,AF$2)*$AD629+VLOOKUP($AC629,LS_Coint_BD!$B$3:$AQ$1079,AF$2+1)</f>
        <v>27.081254691029702</v>
      </c>
      <c r="AG629" s="89">
        <f>VLOOKUP($AC629,LS_Coint_BD!$B$3:$AQ$1079,AG$2)*$AD629+VLOOKUP($AC629,LS_Coint_BD!$B$3:$AQ$1079,AG$2+1)</f>
        <v>27.042995571935208</v>
      </c>
      <c r="AH629" s="89">
        <f>VLOOKUP($AC629,LS_Coint_BD!$B$3:$AQ$1079,AH$2)*$AD629+VLOOKUP($AC629,LS_Coint_BD!$B$3:$AQ$1079,AH$2+1)</f>
        <v>0</v>
      </c>
      <c r="AI629" s="89">
        <f>VLOOKUP($AC629,LS_Coint_BD!$B$3:$AQ$1079,AI$2)*$AD629+VLOOKUP($AC629,LS_Coint_BD!$B$3:$AQ$1079,AI$2+1)</f>
        <v>0</v>
      </c>
      <c r="AJ629" s="89">
        <f>VLOOKUP($AC629,LS_Coint_BD!$B$3:$AQ$1079,AJ$2)*$AD629+VLOOKUP($AC629,LS_Coint_BD!$B$3:$AQ$1079,AJ$2+1)</f>
        <v>26.061889604977335</v>
      </c>
      <c r="AK629" s="89">
        <f>VLOOKUP($AC629,LS_Coint_BD!$B$3:$AQ$1079,AK$2)*$AD629+VLOOKUP($AC629,LS_Coint_BD!$B$3:$AQ$1079,AK$2+1)</f>
        <v>0</v>
      </c>
      <c r="AL629" s="89">
        <f>VLOOKUP($AC629,LS_Coint_BD!$B$3:$AQ$1079,AL$2)*$AD629+VLOOKUP($AC629,LS_Coint_BD!$B$3:$AQ$1079,AL$2+1)</f>
        <v>25.713701110332135</v>
      </c>
      <c r="AM629" s="89">
        <f>VLOOKUP($AC629,LS_Coint_BD!$B$3:$AQ$1079,AM$2)*$AD629+VLOOKUP($AC629,LS_Coint_BD!$B$3:$AQ$1079,AM$2+1)</f>
        <v>26.194993077613383</v>
      </c>
      <c r="AN629" s="89">
        <f>VLOOKUP($AC629,LS_Coint_BD!$B$3:$AQ$1079,AN$2)</f>
        <v>0.71274587796698496</v>
      </c>
      <c r="AO629" s="89">
        <f>VLOOKUP($AC629,LS_Coint_BD!$B$3:$AQ$1079,AO$2)</f>
        <v>1.09611252304743</v>
      </c>
      <c r="AP629" s="89">
        <f>VLOOKUP($AC629,LS_Coint_BD!$B$3:$AQ$1079,AP$2)</f>
        <v>0</v>
      </c>
      <c r="AQ629" s="89">
        <f>VLOOKUP($AC629,LS_Coint_BD!$B$3:$AQ$1079,AQ$2)</f>
        <v>0</v>
      </c>
      <c r="AR629" s="89">
        <f>VLOOKUP($AC629,LS_Coint_BD!$B$3:$AQ$1079,AR$2)</f>
        <v>1.58791895142279</v>
      </c>
      <c r="AS629" s="89">
        <f>VLOOKUP($AC629,LS_Coint_BD!$B$3:$AQ$1079,AS$2)</f>
        <v>0</v>
      </c>
      <c r="AT629" s="89">
        <f>VLOOKUP($AC629,LS_Coint_BD!$B$3:$AQ$1079,AT$2)</f>
        <v>1.8436758380659499</v>
      </c>
      <c r="AU629" s="89">
        <f>VLOOKUP($AC629,LS_Coint_BD!$B$3:$AQ$1079,AU$2)</f>
        <v>2.60725925783695</v>
      </c>
      <c r="AV629" s="89">
        <f>VLOOKUP($AC629,LS_Coint_BD!$B$3:$AQ$1079,AV$2)</f>
        <v>-1.3145040611561901E-15</v>
      </c>
      <c r="AW629" s="89">
        <f>VLOOKUP($AC629,LS_Coint_BD!$B$3:$AQ$1079,AW$2)</f>
        <v>-4.1448326252672502E-16</v>
      </c>
      <c r="AX629" s="89">
        <f>VLOOKUP($AC629,LS_Coint_BD!$B$3:$AQ$1079,AX$2)</f>
        <v>0</v>
      </c>
      <c r="AY629" s="89">
        <f>VLOOKUP($AC629,LS_Coint_BD!$B$3:$AQ$1079,AY$2)</f>
        <v>0</v>
      </c>
      <c r="AZ629" s="89">
        <f>VLOOKUP($AC629,LS_Coint_BD!$B$3:$AQ$1079,AZ$2)</f>
        <v>6.3159354289786695E-16</v>
      </c>
      <c r="BA629" s="89">
        <f>VLOOKUP($AC629,LS_Coint_BD!$B$3:$AQ$1079,BA$2)</f>
        <v>0</v>
      </c>
      <c r="BB629" s="89">
        <f>VLOOKUP($AC629,LS_Coint_BD!$B$3:$AQ$1079,BB$2)</f>
        <v>-7.1054273576010003E-16</v>
      </c>
      <c r="BC629" s="89">
        <f>VLOOKUP($AC629,LS_Coint_BD!$B$3:$AQ$1079,BC$2)</f>
        <v>2.2737367544323201E-16</v>
      </c>
      <c r="BD629" s="89">
        <f t="shared" si="501"/>
        <v>1.4254917559339686</v>
      </c>
      <c r="BE629" s="89">
        <f t="shared" si="502"/>
        <v>2.1922250460948596</v>
      </c>
      <c r="BF629" s="89">
        <f t="shared" si="503"/>
        <v>0</v>
      </c>
      <c r="BG629" s="89">
        <f t="shared" si="504"/>
        <v>0</v>
      </c>
      <c r="BH629" s="89">
        <f t="shared" si="505"/>
        <v>3.1758379028455805</v>
      </c>
      <c r="BI629" s="89">
        <f t="shared" si="506"/>
        <v>0</v>
      </c>
      <c r="BJ629" s="89">
        <f t="shared" si="507"/>
        <v>3.687351676131899</v>
      </c>
      <c r="BK629" s="89">
        <f t="shared" si="508"/>
        <v>5.2145185156739</v>
      </c>
      <c r="BL629" s="89">
        <f t="shared" si="509"/>
        <v>1.4254917559339659</v>
      </c>
      <c r="BM629" s="89"/>
      <c r="BN629" s="26" t="b">
        <f t="shared" si="510"/>
        <v>0</v>
      </c>
      <c r="BO629" s="26" t="b">
        <f t="shared" si="511"/>
        <v>0</v>
      </c>
      <c r="BP629" s="26" t="b">
        <f t="shared" si="512"/>
        <v>0</v>
      </c>
      <c r="BQ629" s="26" t="b">
        <f t="shared" si="513"/>
        <v>0</v>
      </c>
      <c r="BR629" s="26" t="b">
        <f t="shared" si="514"/>
        <v>0</v>
      </c>
      <c r="BS629" s="26" t="b">
        <f t="shared" si="515"/>
        <v>0</v>
      </c>
      <c r="BT629" s="26" t="b">
        <f t="shared" si="516"/>
        <v>0</v>
      </c>
      <c r="BU629" s="26" t="b">
        <f t="shared" si="517"/>
        <v>0</v>
      </c>
    </row>
    <row r="630" spans="2:73" ht="15" thickBot="1" x14ac:dyDescent="0.35">
      <c r="B630" s="17" t="str">
        <f>VLOOKUP($AC630,LS_Coint_BD!$B$3:$D$1079,2)</f>
        <v>MRFG3</v>
      </c>
      <c r="C630" s="87" t="str">
        <f>VLOOKUP($AC630,LS_Coint_BD!$B$3:$D$1079,3)</f>
        <v>IRBR3</v>
      </c>
      <c r="D630" s="68">
        <f t="shared" si="477"/>
        <v>-0.23012293064135037</v>
      </c>
      <c r="E630" s="65">
        <f t="shared" si="478"/>
        <v>-1.6987354031792423</v>
      </c>
      <c r="F630" s="69">
        <f t="shared" si="479"/>
        <v>-1.1324902687861615</v>
      </c>
      <c r="G630" s="68">
        <f t="shared" si="480"/>
        <v>-0.2315093836422264</v>
      </c>
      <c r="H630" s="65">
        <f t="shared" si="481"/>
        <v>-1.847180029895696</v>
      </c>
      <c r="I630" s="69">
        <f t="shared" si="482"/>
        <v>-1.2314533532637972</v>
      </c>
      <c r="J630" s="68">
        <f t="shared" si="483"/>
        <v>-0.410231822351661</v>
      </c>
      <c r="K630" s="65">
        <f t="shared" si="484"/>
        <v>-2.053546096418549</v>
      </c>
      <c r="L630" s="69">
        <f t="shared" si="485"/>
        <v>-1.3690307309456993</v>
      </c>
      <c r="M630" s="68">
        <f t="shared" si="486"/>
        <v>-0.73198956676214699</v>
      </c>
      <c r="N630" s="65">
        <f t="shared" si="487"/>
        <v>-2.6465956880131305</v>
      </c>
      <c r="O630" s="69">
        <f t="shared" si="488"/>
        <v>-1.7643971253420869</v>
      </c>
      <c r="P630" s="68">
        <f t="shared" si="489"/>
        <v>-0.72661627833857256</v>
      </c>
      <c r="Q630" s="65">
        <f t="shared" si="490"/>
        <v>-3.0815770284699302</v>
      </c>
      <c r="R630" s="69">
        <f t="shared" si="491"/>
        <v>-2.0543846856466201</v>
      </c>
      <c r="S630" s="68">
        <f t="shared" si="492"/>
        <v>-0.73167650303010667</v>
      </c>
      <c r="T630" s="65">
        <f t="shared" si="493"/>
        <v>-3.0049559057151614</v>
      </c>
      <c r="U630" s="69">
        <f t="shared" si="494"/>
        <v>-2.0033039371434409</v>
      </c>
      <c r="V630" s="68">
        <f t="shared" si="495"/>
        <v>-0.68022548073453848</v>
      </c>
      <c r="W630" s="65">
        <f t="shared" si="496"/>
        <v>-3.3089579952534596</v>
      </c>
      <c r="X630" s="69">
        <f t="shared" si="497"/>
        <v>-2.2059719968356397</v>
      </c>
      <c r="Y630" s="68">
        <f t="shared" si="498"/>
        <v>-2.2586199391094492</v>
      </c>
      <c r="Z630" s="65">
        <f t="shared" si="499"/>
        <v>-20.209154416540084</v>
      </c>
      <c r="AA630" s="69">
        <f t="shared" si="500"/>
        <v>-13.472769611026722</v>
      </c>
      <c r="AB630" s="98">
        <f>SUMIF(BN630:BU630,"VERDADEIRO",BN$3:$BU629)</f>
        <v>0</v>
      </c>
      <c r="AC630" s="97">
        <f t="shared" si="467"/>
        <v>627</v>
      </c>
      <c r="AD630" s="89">
        <f>RTD("tryd.rtdserver",,"COT",B630,"ULT")</f>
        <v>14.31</v>
      </c>
      <c r="AE630" s="89">
        <f>RTD("tryd.rtdserver",,"COT",C630,"ULT")</f>
        <v>6.91</v>
      </c>
      <c r="AF630" s="89">
        <f>VLOOKUP($AC630,LS_Coint_BD!$B$3:$AQ$1079,AF$2)*$AD630+VLOOKUP($AC630,LS_Coint_BD!$B$3:$AQ$1079,AF$2+1)</f>
        <v>7.1401229306413505</v>
      </c>
      <c r="AG630" s="89">
        <f>VLOOKUP($AC630,LS_Coint_BD!$B$3:$AQ$1079,AG$2)*$AD630+VLOOKUP($AC630,LS_Coint_BD!$B$3:$AQ$1079,AG$2+1)</f>
        <v>7.1415093836422265</v>
      </c>
      <c r="AH630" s="89">
        <f>VLOOKUP($AC630,LS_Coint_BD!$B$3:$AQ$1079,AH$2)*$AD630+VLOOKUP($AC630,LS_Coint_BD!$B$3:$AQ$1079,AH$2+1)</f>
        <v>7.3202318223516611</v>
      </c>
      <c r="AI630" s="89">
        <f>VLOOKUP($AC630,LS_Coint_BD!$B$3:$AQ$1079,AI$2)*$AD630+VLOOKUP($AC630,LS_Coint_BD!$B$3:$AQ$1079,AI$2+1)</f>
        <v>7.6419895667621471</v>
      </c>
      <c r="AJ630" s="89">
        <f>VLOOKUP($AC630,LS_Coint_BD!$B$3:$AQ$1079,AJ$2)*$AD630+VLOOKUP($AC630,LS_Coint_BD!$B$3:$AQ$1079,AJ$2+1)</f>
        <v>7.6366162783385727</v>
      </c>
      <c r="AK630" s="89">
        <f>VLOOKUP($AC630,LS_Coint_BD!$B$3:$AQ$1079,AK$2)*$AD630+VLOOKUP($AC630,LS_Coint_BD!$B$3:$AQ$1079,AK$2+1)</f>
        <v>7.6416765030301068</v>
      </c>
      <c r="AL630" s="89">
        <f>VLOOKUP($AC630,LS_Coint_BD!$B$3:$AQ$1079,AL$2)*$AD630+VLOOKUP($AC630,LS_Coint_BD!$B$3:$AQ$1079,AL$2+1)</f>
        <v>7.5902254807345386</v>
      </c>
      <c r="AM630" s="89">
        <f>VLOOKUP($AC630,LS_Coint_BD!$B$3:$AQ$1079,AM$2)*$AD630+VLOOKUP($AC630,LS_Coint_BD!$B$3:$AQ$1079,AM$2+1)</f>
        <v>9.1686199391094494</v>
      </c>
      <c r="AN630" s="89">
        <f>VLOOKUP($AC630,LS_Coint_BD!$B$3:$AQ$1079,AN$2)</f>
        <v>0.566245134393081</v>
      </c>
      <c r="AO630" s="89">
        <f>VLOOKUP($AC630,LS_Coint_BD!$B$3:$AQ$1079,AO$2)</f>
        <v>0.61572667663189895</v>
      </c>
      <c r="AP630" s="89">
        <f>VLOOKUP($AC630,LS_Coint_BD!$B$3:$AQ$1079,AP$2)</f>
        <v>0.68451536547284997</v>
      </c>
      <c r="AQ630" s="89">
        <f>VLOOKUP($AC630,LS_Coint_BD!$B$3:$AQ$1079,AQ$2)</f>
        <v>0.88219856267104402</v>
      </c>
      <c r="AR630" s="89">
        <f>VLOOKUP($AC630,LS_Coint_BD!$B$3:$AQ$1079,AR$2)</f>
        <v>1.0271923428233101</v>
      </c>
      <c r="AS630" s="89">
        <f>VLOOKUP($AC630,LS_Coint_BD!$B$3:$AQ$1079,AS$2)</f>
        <v>1.00165196857172</v>
      </c>
      <c r="AT630" s="89">
        <f>VLOOKUP($AC630,LS_Coint_BD!$B$3:$AQ$1079,AT$2)</f>
        <v>1.1029859984178201</v>
      </c>
      <c r="AU630" s="89">
        <f>VLOOKUP($AC630,LS_Coint_BD!$B$3:$AQ$1079,AU$2)</f>
        <v>6.7363848055133602</v>
      </c>
      <c r="AV630" s="89">
        <f>VLOOKUP($AC630,LS_Coint_BD!$B$3:$AQ$1079,AV$2)</f>
        <v>5.2402526762307396E-16</v>
      </c>
      <c r="AW630" s="89">
        <f>VLOOKUP($AC630,LS_Coint_BD!$B$3:$AQ$1079,AW$2)</f>
        <v>6.6613381477509402E-16</v>
      </c>
      <c r="AX630" s="89">
        <f>VLOOKUP($AC630,LS_Coint_BD!$B$3:$AQ$1079,AX$2)</f>
        <v>7.23230998898673E-16</v>
      </c>
      <c r="AY630" s="89">
        <f>VLOOKUP($AC630,LS_Coint_BD!$B$3:$AQ$1079,AY$2)</f>
        <v>1.06581410364015E-15</v>
      </c>
      <c r="AZ630" s="89">
        <f>VLOOKUP($AC630,LS_Coint_BD!$B$3:$AQ$1079,AZ$2)</f>
        <v>7.8949192862233394E-17</v>
      </c>
      <c r="BA630" s="89">
        <f>VLOOKUP($AC630,LS_Coint_BD!$B$3:$AQ$1079,BA$2)</f>
        <v>-6.7501559897209499E-16</v>
      </c>
      <c r="BB630" s="89">
        <f>VLOOKUP($AC630,LS_Coint_BD!$B$3:$AQ$1079,BB$2)</f>
        <v>2.5837917664003602E-16</v>
      </c>
      <c r="BC630" s="89">
        <f>VLOOKUP($AC630,LS_Coint_BD!$B$3:$AQ$1079,BC$2)</f>
        <v>-2.2737367544323199E-15</v>
      </c>
      <c r="BD630" s="89">
        <f t="shared" si="501"/>
        <v>-1.1324902687861615</v>
      </c>
      <c r="BE630" s="89">
        <f t="shared" si="502"/>
        <v>-1.2314533532637972</v>
      </c>
      <c r="BF630" s="89">
        <f t="shared" si="503"/>
        <v>-1.3690307309456993</v>
      </c>
      <c r="BG630" s="89">
        <f t="shared" si="504"/>
        <v>-1.7643971253420869</v>
      </c>
      <c r="BH630" s="89">
        <f t="shared" si="505"/>
        <v>-2.0543846856466201</v>
      </c>
      <c r="BI630" s="89">
        <f t="shared" si="506"/>
        <v>-2.0033039371434409</v>
      </c>
      <c r="BJ630" s="89">
        <f t="shared" si="507"/>
        <v>-2.2059719968356397</v>
      </c>
      <c r="BK630" s="89">
        <f t="shared" si="508"/>
        <v>-13.472769611026722</v>
      </c>
      <c r="BL630" s="89">
        <f t="shared" si="509"/>
        <v>-1.1324902687861627</v>
      </c>
      <c r="BM630" s="89"/>
      <c r="BN630" s="26" t="b">
        <f t="shared" si="510"/>
        <v>0</v>
      </c>
      <c r="BO630" s="26" t="b">
        <f t="shared" si="511"/>
        <v>0</v>
      </c>
      <c r="BP630" s="26" t="b">
        <f t="shared" si="512"/>
        <v>0</v>
      </c>
      <c r="BQ630" s="26" t="b">
        <f t="shared" si="513"/>
        <v>0</v>
      </c>
      <c r="BR630" s="26" t="b">
        <f t="shared" si="514"/>
        <v>0</v>
      </c>
      <c r="BS630" s="26" t="b">
        <f t="shared" si="515"/>
        <v>0</v>
      </c>
      <c r="BT630" s="26" t="b">
        <f t="shared" si="516"/>
        <v>0</v>
      </c>
      <c r="BU630" s="26" t="b">
        <f t="shared" si="517"/>
        <v>0</v>
      </c>
    </row>
    <row r="631" spans="2:73" ht="15" thickBot="1" x14ac:dyDescent="0.35">
      <c r="B631" s="17" t="str">
        <f>VLOOKUP($AC631,LS_Coint_BD!$B$3:$D$1079,2)</f>
        <v>MRFG3</v>
      </c>
      <c r="C631" s="87" t="str">
        <f>VLOOKUP($AC631,LS_Coint_BD!$B$3:$D$1079,3)</f>
        <v>LREN3</v>
      </c>
      <c r="D631" s="68">
        <f t="shared" si="477"/>
        <v>0</v>
      </c>
      <c r="E631" s="65">
        <f t="shared" si="478"/>
        <v>0</v>
      </c>
      <c r="F631" s="69">
        <f t="shared" si="479"/>
        <v>0</v>
      </c>
      <c r="G631" s="68">
        <f t="shared" si="480"/>
        <v>0</v>
      </c>
      <c r="H631" s="65">
        <f t="shared" si="481"/>
        <v>0</v>
      </c>
      <c r="I631" s="69">
        <f t="shared" si="482"/>
        <v>0</v>
      </c>
      <c r="J631" s="68">
        <f t="shared" si="483"/>
        <v>0</v>
      </c>
      <c r="K631" s="65">
        <f t="shared" si="484"/>
        <v>0</v>
      </c>
      <c r="L631" s="69">
        <f t="shared" si="485"/>
        <v>0</v>
      </c>
      <c r="M631" s="68">
        <f t="shared" si="486"/>
        <v>-1.4333429271002416</v>
      </c>
      <c r="N631" s="65">
        <f t="shared" si="487"/>
        <v>-6.7462593275521794</v>
      </c>
      <c r="O631" s="69">
        <f t="shared" si="488"/>
        <v>-4.4975062183681196</v>
      </c>
      <c r="P631" s="68">
        <f t="shared" si="489"/>
        <v>-1.2445701074005484</v>
      </c>
      <c r="Q631" s="65">
        <f t="shared" si="490"/>
        <v>-7.41973097139876</v>
      </c>
      <c r="R631" s="69">
        <f t="shared" si="491"/>
        <v>-4.9464873142658403</v>
      </c>
      <c r="S631" s="68">
        <f t="shared" si="492"/>
        <v>-0.76006806392977921</v>
      </c>
      <c r="T631" s="65">
        <f t="shared" si="493"/>
        <v>-8.8138445003366144</v>
      </c>
      <c r="U631" s="69">
        <f t="shared" si="494"/>
        <v>-5.8758963335577423</v>
      </c>
      <c r="V631" s="68">
        <f t="shared" si="495"/>
        <v>-0.64587590181002952</v>
      </c>
      <c r="W631" s="65">
        <f t="shared" si="496"/>
        <v>-8.9124720659632519</v>
      </c>
      <c r="X631" s="69">
        <f t="shared" si="497"/>
        <v>-5.9416480439755013</v>
      </c>
      <c r="Y631" s="68">
        <f t="shared" si="498"/>
        <v>-1.7661575172384829</v>
      </c>
      <c r="Z631" s="65">
        <f t="shared" si="499"/>
        <v>-15.796743120660931</v>
      </c>
      <c r="AA631" s="69">
        <f t="shared" si="500"/>
        <v>-10.531162080440621</v>
      </c>
      <c r="AB631" s="98">
        <f>SUMIF(BN631:BU631,"VERDADEIRO",BN$3:$BU630)</f>
        <v>0</v>
      </c>
      <c r="AC631" s="97">
        <f t="shared" si="467"/>
        <v>628</v>
      </c>
      <c r="AD631" s="89">
        <f>RTD("tryd.rtdserver",,"COT",B631,"ULT")</f>
        <v>14.31</v>
      </c>
      <c r="AE631" s="89">
        <f>RTD("tryd.rtdserver",,"COT",C631,"ULT")</f>
        <v>41.01</v>
      </c>
      <c r="AF631" s="89">
        <f>VLOOKUP($AC631,LS_Coint_BD!$B$3:$AQ$1079,AF$2)*$AD631+VLOOKUP($AC631,LS_Coint_BD!$B$3:$AQ$1079,AF$2+1)</f>
        <v>0</v>
      </c>
      <c r="AG631" s="89">
        <f>VLOOKUP($AC631,LS_Coint_BD!$B$3:$AQ$1079,AG$2)*$AD631+VLOOKUP($AC631,LS_Coint_BD!$B$3:$AQ$1079,AG$2+1)</f>
        <v>0</v>
      </c>
      <c r="AH631" s="89">
        <f>VLOOKUP($AC631,LS_Coint_BD!$B$3:$AQ$1079,AH$2)*$AD631+VLOOKUP($AC631,LS_Coint_BD!$B$3:$AQ$1079,AH$2+1)</f>
        <v>0</v>
      </c>
      <c r="AI631" s="89">
        <f>VLOOKUP($AC631,LS_Coint_BD!$B$3:$AQ$1079,AI$2)*$AD631+VLOOKUP($AC631,LS_Coint_BD!$B$3:$AQ$1079,AI$2+1)</f>
        <v>42.44334292710024</v>
      </c>
      <c r="AJ631" s="89">
        <f>VLOOKUP($AC631,LS_Coint_BD!$B$3:$AQ$1079,AJ$2)*$AD631+VLOOKUP($AC631,LS_Coint_BD!$B$3:$AQ$1079,AJ$2+1)</f>
        <v>42.254570107400546</v>
      </c>
      <c r="AK631" s="89">
        <f>VLOOKUP($AC631,LS_Coint_BD!$B$3:$AQ$1079,AK$2)*$AD631+VLOOKUP($AC631,LS_Coint_BD!$B$3:$AQ$1079,AK$2+1)</f>
        <v>41.770068063929777</v>
      </c>
      <c r="AL631" s="89">
        <f>VLOOKUP($AC631,LS_Coint_BD!$B$3:$AQ$1079,AL$2)*$AD631+VLOOKUP($AC631,LS_Coint_BD!$B$3:$AQ$1079,AL$2+1)</f>
        <v>41.655875901810028</v>
      </c>
      <c r="AM631" s="89">
        <f>VLOOKUP($AC631,LS_Coint_BD!$B$3:$AQ$1079,AM$2)*$AD631+VLOOKUP($AC631,LS_Coint_BD!$B$3:$AQ$1079,AM$2+1)</f>
        <v>42.776157517238481</v>
      </c>
      <c r="AN631" s="89">
        <f>VLOOKUP($AC631,LS_Coint_BD!$B$3:$AQ$1079,AN$2)</f>
        <v>0</v>
      </c>
      <c r="AO631" s="89">
        <f>VLOOKUP($AC631,LS_Coint_BD!$B$3:$AQ$1079,AO$2)</f>
        <v>0</v>
      </c>
      <c r="AP631" s="89">
        <f>VLOOKUP($AC631,LS_Coint_BD!$B$3:$AQ$1079,AP$2)</f>
        <v>0</v>
      </c>
      <c r="AQ631" s="89">
        <f>VLOOKUP($AC631,LS_Coint_BD!$B$3:$AQ$1079,AQ$2)</f>
        <v>2.2487531091840598</v>
      </c>
      <c r="AR631" s="89">
        <f>VLOOKUP($AC631,LS_Coint_BD!$B$3:$AQ$1079,AR$2)</f>
        <v>2.4732436571329202</v>
      </c>
      <c r="AS631" s="89">
        <f>VLOOKUP($AC631,LS_Coint_BD!$B$3:$AQ$1079,AS$2)</f>
        <v>2.9379481667788698</v>
      </c>
      <c r="AT631" s="89">
        <f>VLOOKUP($AC631,LS_Coint_BD!$B$3:$AQ$1079,AT$2)</f>
        <v>2.9708240219877502</v>
      </c>
      <c r="AU631" s="89">
        <f>VLOOKUP($AC631,LS_Coint_BD!$B$3:$AQ$1079,AU$2)</f>
        <v>5.2655810402203098</v>
      </c>
      <c r="AV631" s="89">
        <f>VLOOKUP($AC631,LS_Coint_BD!$B$3:$AQ$1079,AV$2)</f>
        <v>0</v>
      </c>
      <c r="AW631" s="89">
        <f>VLOOKUP($AC631,LS_Coint_BD!$B$3:$AQ$1079,AW$2)</f>
        <v>0</v>
      </c>
      <c r="AX631" s="89">
        <f>VLOOKUP($AC631,LS_Coint_BD!$B$3:$AQ$1079,AX$2)</f>
        <v>0</v>
      </c>
      <c r="AY631" s="89">
        <f>VLOOKUP($AC631,LS_Coint_BD!$B$3:$AQ$1079,AY$2)</f>
        <v>4.4408920985006301E-16</v>
      </c>
      <c r="AZ631" s="89">
        <f>VLOOKUP($AC631,LS_Coint_BD!$B$3:$AQ$1079,AZ$2)</f>
        <v>7.8949192862233394E-17</v>
      </c>
      <c r="BA631" s="89">
        <f>VLOOKUP($AC631,LS_Coint_BD!$B$3:$AQ$1079,BA$2)</f>
        <v>-2.7000623958883799E-15</v>
      </c>
      <c r="BB631" s="89">
        <f>VLOOKUP($AC631,LS_Coint_BD!$B$3:$AQ$1079,BB$2)</f>
        <v>-7.1054273576010003E-16</v>
      </c>
      <c r="BC631" s="89">
        <f>VLOOKUP($AC631,LS_Coint_BD!$B$3:$AQ$1079,BC$2)</f>
        <v>-2.1600499167107002E-15</v>
      </c>
      <c r="BD631" s="89">
        <f t="shared" si="501"/>
        <v>0</v>
      </c>
      <c r="BE631" s="89">
        <f t="shared" si="502"/>
        <v>0</v>
      </c>
      <c r="BF631" s="89">
        <f t="shared" si="503"/>
        <v>0</v>
      </c>
      <c r="BG631" s="89">
        <f t="shared" si="504"/>
        <v>-4.4975062183681196</v>
      </c>
      <c r="BH631" s="89">
        <f t="shared" si="505"/>
        <v>-4.9464873142658403</v>
      </c>
      <c r="BI631" s="89">
        <f t="shared" si="506"/>
        <v>-5.8758963335577423</v>
      </c>
      <c r="BJ631" s="89">
        <f t="shared" si="507"/>
        <v>-5.9416480439755013</v>
      </c>
      <c r="BK631" s="89">
        <f t="shared" si="508"/>
        <v>-10.531162080440621</v>
      </c>
      <c r="BL631" s="89">
        <f t="shared" si="509"/>
        <v>0</v>
      </c>
      <c r="BM631" s="89"/>
      <c r="BN631" s="26" t="b">
        <f t="shared" si="510"/>
        <v>0</v>
      </c>
      <c r="BO631" s="26" t="b">
        <f t="shared" si="511"/>
        <v>0</v>
      </c>
      <c r="BP631" s="26" t="b">
        <f t="shared" si="512"/>
        <v>0</v>
      </c>
      <c r="BQ631" s="26" t="b">
        <f t="shared" si="513"/>
        <v>0</v>
      </c>
      <c r="BR631" s="26" t="b">
        <f t="shared" si="514"/>
        <v>0</v>
      </c>
      <c r="BS631" s="26" t="b">
        <f t="shared" si="515"/>
        <v>0</v>
      </c>
      <c r="BT631" s="26" t="b">
        <f t="shared" si="516"/>
        <v>0</v>
      </c>
      <c r="BU631" s="26" t="b">
        <f t="shared" si="517"/>
        <v>0</v>
      </c>
    </row>
    <row r="632" spans="2:73" ht="15" thickBot="1" x14ac:dyDescent="0.35">
      <c r="B632" s="17" t="str">
        <f>VLOOKUP($AC632,LS_Coint_BD!$B$3:$D$1079,2)</f>
        <v>MRFG3</v>
      </c>
      <c r="C632" s="87" t="str">
        <f>VLOOKUP($AC632,LS_Coint_BD!$B$3:$D$1079,3)</f>
        <v>MULT3</v>
      </c>
      <c r="D632" s="68">
        <f t="shared" si="477"/>
        <v>0</v>
      </c>
      <c r="E632" s="65">
        <f t="shared" si="478"/>
        <v>0</v>
      </c>
      <c r="F632" s="69">
        <f t="shared" si="479"/>
        <v>0</v>
      </c>
      <c r="G632" s="68">
        <f t="shared" si="480"/>
        <v>0</v>
      </c>
      <c r="H632" s="65">
        <f t="shared" si="481"/>
        <v>0</v>
      </c>
      <c r="I632" s="69">
        <f t="shared" si="482"/>
        <v>0</v>
      </c>
      <c r="J632" s="68">
        <f t="shared" si="483"/>
        <v>0</v>
      </c>
      <c r="K632" s="65">
        <f t="shared" si="484"/>
        <v>0</v>
      </c>
      <c r="L632" s="69">
        <f t="shared" si="485"/>
        <v>0</v>
      </c>
      <c r="M632" s="68">
        <f t="shared" si="486"/>
        <v>0.11050485773174756</v>
      </c>
      <c r="N632" s="65">
        <f t="shared" si="487"/>
        <v>4.1205529269021604</v>
      </c>
      <c r="O632" s="69">
        <f t="shared" si="488"/>
        <v>2.7470352846014405</v>
      </c>
      <c r="P632" s="68">
        <f t="shared" si="489"/>
        <v>0.15123495955982946</v>
      </c>
      <c r="Q632" s="65">
        <f t="shared" si="490"/>
        <v>4.1514944279901611</v>
      </c>
      <c r="R632" s="69">
        <f t="shared" si="491"/>
        <v>2.7676629519934406</v>
      </c>
      <c r="S632" s="68">
        <f t="shared" si="492"/>
        <v>0.33084578669535603</v>
      </c>
      <c r="T632" s="65">
        <f t="shared" si="493"/>
        <v>4.5199471619595295</v>
      </c>
      <c r="U632" s="69">
        <f t="shared" si="494"/>
        <v>3.0132981079730197</v>
      </c>
      <c r="V632" s="68">
        <f t="shared" si="495"/>
        <v>0.37208772344127183</v>
      </c>
      <c r="W632" s="65">
        <f t="shared" si="496"/>
        <v>4.5908848606258186</v>
      </c>
      <c r="X632" s="69">
        <f t="shared" si="497"/>
        <v>3.0605899070838793</v>
      </c>
      <c r="Y632" s="68">
        <f t="shared" si="498"/>
        <v>-0.48336846949659318</v>
      </c>
      <c r="Z632" s="65">
        <f t="shared" si="499"/>
        <v>-11.03442398820285</v>
      </c>
      <c r="AA632" s="69">
        <f t="shared" si="500"/>
        <v>-7.3562826588019004</v>
      </c>
      <c r="AB632" s="98">
        <f>SUMIF(BN632:BU632,"VERDADEIRO",BN$3:$BU631)</f>
        <v>0</v>
      </c>
      <c r="AC632" s="97">
        <f t="shared" si="467"/>
        <v>629</v>
      </c>
      <c r="AD632" s="89">
        <f>RTD("tryd.rtdserver",,"COT",B632,"ULT")</f>
        <v>14.31</v>
      </c>
      <c r="AE632" s="89">
        <f>RTD("tryd.rtdserver",,"COT",C632,"ULT")</f>
        <v>21.84</v>
      </c>
      <c r="AF632" s="89">
        <f>VLOOKUP($AC632,LS_Coint_BD!$B$3:$AQ$1079,AF$2)*$AD632+VLOOKUP($AC632,LS_Coint_BD!$B$3:$AQ$1079,AF$2+1)</f>
        <v>0</v>
      </c>
      <c r="AG632" s="89">
        <f>VLOOKUP($AC632,LS_Coint_BD!$B$3:$AQ$1079,AG$2)*$AD632+VLOOKUP($AC632,LS_Coint_BD!$B$3:$AQ$1079,AG$2+1)</f>
        <v>0</v>
      </c>
      <c r="AH632" s="89">
        <f>VLOOKUP($AC632,LS_Coint_BD!$B$3:$AQ$1079,AH$2)*$AD632+VLOOKUP($AC632,LS_Coint_BD!$B$3:$AQ$1079,AH$2+1)</f>
        <v>0</v>
      </c>
      <c r="AI632" s="89">
        <f>VLOOKUP($AC632,LS_Coint_BD!$B$3:$AQ$1079,AI$2)*$AD632+VLOOKUP($AC632,LS_Coint_BD!$B$3:$AQ$1079,AI$2+1)</f>
        <v>21.729495142268252</v>
      </c>
      <c r="AJ632" s="89">
        <f>VLOOKUP($AC632,LS_Coint_BD!$B$3:$AQ$1079,AJ$2)*$AD632+VLOOKUP($AC632,LS_Coint_BD!$B$3:$AQ$1079,AJ$2+1)</f>
        <v>21.68876504044017</v>
      </c>
      <c r="AK632" s="89">
        <f>VLOOKUP($AC632,LS_Coint_BD!$B$3:$AQ$1079,AK$2)*$AD632+VLOOKUP($AC632,LS_Coint_BD!$B$3:$AQ$1079,AK$2+1)</f>
        <v>21.509154213304644</v>
      </c>
      <c r="AL632" s="89">
        <f>VLOOKUP($AC632,LS_Coint_BD!$B$3:$AQ$1079,AL$2)*$AD632+VLOOKUP($AC632,LS_Coint_BD!$B$3:$AQ$1079,AL$2+1)</f>
        <v>21.467912276558728</v>
      </c>
      <c r="AM632" s="89">
        <f>VLOOKUP($AC632,LS_Coint_BD!$B$3:$AQ$1079,AM$2)*$AD632+VLOOKUP($AC632,LS_Coint_BD!$B$3:$AQ$1079,AM$2+1)</f>
        <v>22.323368469496593</v>
      </c>
      <c r="AN632" s="89">
        <f>VLOOKUP($AC632,LS_Coint_BD!$B$3:$AQ$1079,AN$2)</f>
        <v>0</v>
      </c>
      <c r="AO632" s="89">
        <f>VLOOKUP($AC632,LS_Coint_BD!$B$3:$AQ$1079,AO$2)</f>
        <v>0</v>
      </c>
      <c r="AP632" s="89">
        <f>VLOOKUP($AC632,LS_Coint_BD!$B$3:$AQ$1079,AP$2)</f>
        <v>0</v>
      </c>
      <c r="AQ632" s="89">
        <f>VLOOKUP($AC632,LS_Coint_BD!$B$3:$AQ$1079,AQ$2)</f>
        <v>1.37351764230072</v>
      </c>
      <c r="AR632" s="89">
        <f>VLOOKUP($AC632,LS_Coint_BD!$B$3:$AQ$1079,AR$2)</f>
        <v>1.3838314759967201</v>
      </c>
      <c r="AS632" s="89">
        <f>VLOOKUP($AC632,LS_Coint_BD!$B$3:$AQ$1079,AS$2)</f>
        <v>1.5066490539865101</v>
      </c>
      <c r="AT632" s="89">
        <f>VLOOKUP($AC632,LS_Coint_BD!$B$3:$AQ$1079,AT$2)</f>
        <v>1.5302949535419399</v>
      </c>
      <c r="AU632" s="89">
        <f>VLOOKUP($AC632,LS_Coint_BD!$B$3:$AQ$1079,AU$2)</f>
        <v>3.6781413294009502</v>
      </c>
      <c r="AV632" s="89">
        <f>VLOOKUP($AC632,LS_Coint_BD!$B$3:$AQ$1079,AV$2)</f>
        <v>0</v>
      </c>
      <c r="AW632" s="89">
        <f>VLOOKUP($AC632,LS_Coint_BD!$B$3:$AQ$1079,AW$2)</f>
        <v>0</v>
      </c>
      <c r="AX632" s="89">
        <f>VLOOKUP($AC632,LS_Coint_BD!$B$3:$AQ$1079,AX$2)</f>
        <v>0</v>
      </c>
      <c r="AY632" s="89">
        <f>VLOOKUP($AC632,LS_Coint_BD!$B$3:$AQ$1079,AY$2)</f>
        <v>3.1086244689504401E-16</v>
      </c>
      <c r="AZ632" s="89">
        <f>VLOOKUP($AC632,LS_Coint_BD!$B$3:$AQ$1079,AZ$2)</f>
        <v>6.5133084111342503E-16</v>
      </c>
      <c r="BA632" s="89">
        <f>VLOOKUP($AC632,LS_Coint_BD!$B$3:$AQ$1079,BA$2)</f>
        <v>-2.66453525910038E-16</v>
      </c>
      <c r="BB632" s="89">
        <f>VLOOKUP($AC632,LS_Coint_BD!$B$3:$AQ$1079,BB$2)</f>
        <v>-2.74527875180039E-16</v>
      </c>
      <c r="BC632" s="89">
        <f>VLOOKUP($AC632,LS_Coint_BD!$B$3:$AQ$1079,BC$2)</f>
        <v>1.9895196601282801E-16</v>
      </c>
      <c r="BD632" s="89">
        <f t="shared" si="501"/>
        <v>0</v>
      </c>
      <c r="BE632" s="89">
        <f t="shared" si="502"/>
        <v>0</v>
      </c>
      <c r="BF632" s="89">
        <f t="shared" si="503"/>
        <v>0</v>
      </c>
      <c r="BG632" s="89">
        <f t="shared" si="504"/>
        <v>2.7470352846014405</v>
      </c>
      <c r="BH632" s="89">
        <f t="shared" si="505"/>
        <v>2.7676629519934406</v>
      </c>
      <c r="BI632" s="89">
        <f t="shared" si="506"/>
        <v>3.0132981079730197</v>
      </c>
      <c r="BJ632" s="89">
        <f t="shared" si="507"/>
        <v>3.0605899070838793</v>
      </c>
      <c r="BK632" s="89">
        <f t="shared" si="508"/>
        <v>-7.3562826588019004</v>
      </c>
      <c r="BL632" s="89">
        <f t="shared" si="509"/>
        <v>0</v>
      </c>
      <c r="BM632" s="89"/>
      <c r="BN632" s="26" t="b">
        <f t="shared" si="510"/>
        <v>0</v>
      </c>
      <c r="BO632" s="26" t="b">
        <f t="shared" si="511"/>
        <v>0</v>
      </c>
      <c r="BP632" s="26" t="b">
        <f t="shared" si="512"/>
        <v>0</v>
      </c>
      <c r="BQ632" s="26" t="b">
        <f t="shared" si="513"/>
        <v>0</v>
      </c>
      <c r="BR632" s="26" t="b">
        <f t="shared" si="514"/>
        <v>0</v>
      </c>
      <c r="BS632" s="26" t="b">
        <f t="shared" si="515"/>
        <v>0</v>
      </c>
      <c r="BT632" s="26" t="b">
        <f t="shared" si="516"/>
        <v>0</v>
      </c>
      <c r="BU632" s="26" t="b">
        <f t="shared" si="517"/>
        <v>0</v>
      </c>
    </row>
    <row r="633" spans="2:73" ht="15" thickBot="1" x14ac:dyDescent="0.35">
      <c r="B633" s="17" t="str">
        <f>VLOOKUP($AC633,LS_Coint_BD!$B$3:$D$1079,2)</f>
        <v>MRFG3</v>
      </c>
      <c r="C633" s="87" t="str">
        <f>VLOOKUP($AC633,LS_Coint_BD!$B$3:$D$1079,3)</f>
        <v>TOTS3</v>
      </c>
      <c r="D633" s="68">
        <f t="shared" si="477"/>
        <v>1.7039019705366449</v>
      </c>
      <c r="E633" s="65">
        <f t="shared" si="478"/>
        <v>3.6442704878501977</v>
      </c>
      <c r="F633" s="69">
        <f t="shared" si="479"/>
        <v>2.4295136585667985</v>
      </c>
      <c r="G633" s="68">
        <f t="shared" si="480"/>
        <v>1.7444134326934773</v>
      </c>
      <c r="H633" s="65">
        <f t="shared" si="481"/>
        <v>3.4352714052636877</v>
      </c>
      <c r="I633" s="69">
        <f t="shared" si="482"/>
        <v>2.2901809368424586</v>
      </c>
      <c r="J633" s="68">
        <f t="shared" si="483"/>
        <v>2.0896838593347802</v>
      </c>
      <c r="K633" s="65">
        <f t="shared" si="484"/>
        <v>3.8804055260157018</v>
      </c>
      <c r="L633" s="69">
        <f t="shared" si="485"/>
        <v>2.5869370173438013</v>
      </c>
      <c r="M633" s="68">
        <f t="shared" si="486"/>
        <v>2.8065537657494097</v>
      </c>
      <c r="N633" s="65">
        <f t="shared" si="487"/>
        <v>5.2014694537225497</v>
      </c>
      <c r="O633" s="69">
        <f t="shared" si="488"/>
        <v>3.4676463024816999</v>
      </c>
      <c r="P633" s="68">
        <f t="shared" si="489"/>
        <v>3.4869585307858522</v>
      </c>
      <c r="Q633" s="65">
        <f t="shared" si="490"/>
        <v>6.8732731718078668</v>
      </c>
      <c r="R633" s="69">
        <f t="shared" si="491"/>
        <v>4.5821821145385782</v>
      </c>
      <c r="S633" s="68">
        <f t="shared" si="492"/>
        <v>0</v>
      </c>
      <c r="T633" s="65">
        <f t="shared" si="493"/>
        <v>0</v>
      </c>
      <c r="U633" s="69">
        <f t="shared" si="494"/>
        <v>0</v>
      </c>
      <c r="V633" s="68">
        <f t="shared" si="495"/>
        <v>0</v>
      </c>
      <c r="W633" s="65">
        <f t="shared" si="496"/>
        <v>0</v>
      </c>
      <c r="X633" s="69">
        <f t="shared" si="497"/>
        <v>0</v>
      </c>
      <c r="Y633" s="68">
        <f t="shared" si="498"/>
        <v>0</v>
      </c>
      <c r="Z633" s="65">
        <f t="shared" si="499"/>
        <v>0</v>
      </c>
      <c r="AA633" s="69">
        <f t="shared" si="500"/>
        <v>0</v>
      </c>
      <c r="AB633" s="98">
        <f>SUMIF(BN633:BU633,"VERDADEIRO",BN$3:$BU632)</f>
        <v>0</v>
      </c>
      <c r="AC633" s="97">
        <f t="shared" si="467"/>
        <v>630</v>
      </c>
      <c r="AD633" s="89">
        <f>RTD("tryd.rtdserver",,"COT",B633,"ULT")</f>
        <v>14.31</v>
      </c>
      <c r="AE633" s="89">
        <f>RTD("tryd.rtdserver",,"COT",C633,"ULT")</f>
        <v>29.56</v>
      </c>
      <c r="AF633" s="89">
        <f>VLOOKUP($AC633,LS_Coint_BD!$B$3:$AQ$1079,AF$2)*$AD633+VLOOKUP($AC633,LS_Coint_BD!$B$3:$AQ$1079,AF$2+1)</f>
        <v>27.856098029463354</v>
      </c>
      <c r="AG633" s="89">
        <f>VLOOKUP($AC633,LS_Coint_BD!$B$3:$AQ$1079,AG$2)*$AD633+VLOOKUP($AC633,LS_Coint_BD!$B$3:$AQ$1079,AG$2+1)</f>
        <v>27.815586567306521</v>
      </c>
      <c r="AH633" s="89">
        <f>VLOOKUP($AC633,LS_Coint_BD!$B$3:$AQ$1079,AH$2)*$AD633+VLOOKUP($AC633,LS_Coint_BD!$B$3:$AQ$1079,AH$2+1)</f>
        <v>27.470316140665219</v>
      </c>
      <c r="AI633" s="89">
        <f>VLOOKUP($AC633,LS_Coint_BD!$B$3:$AQ$1079,AI$2)*$AD633+VLOOKUP($AC633,LS_Coint_BD!$B$3:$AQ$1079,AI$2+1)</f>
        <v>26.753446234250589</v>
      </c>
      <c r="AJ633" s="89">
        <f>VLOOKUP($AC633,LS_Coint_BD!$B$3:$AQ$1079,AJ$2)*$AD633+VLOOKUP($AC633,LS_Coint_BD!$B$3:$AQ$1079,AJ$2+1)</f>
        <v>26.073041469214147</v>
      </c>
      <c r="AK633" s="89">
        <f>VLOOKUP($AC633,LS_Coint_BD!$B$3:$AQ$1079,AK$2)*$AD633+VLOOKUP($AC633,LS_Coint_BD!$B$3:$AQ$1079,AK$2+1)</f>
        <v>0</v>
      </c>
      <c r="AL633" s="89">
        <f>VLOOKUP($AC633,LS_Coint_BD!$B$3:$AQ$1079,AL$2)*$AD633+VLOOKUP($AC633,LS_Coint_BD!$B$3:$AQ$1079,AL$2+1)</f>
        <v>0</v>
      </c>
      <c r="AM633" s="89">
        <f>VLOOKUP($AC633,LS_Coint_BD!$B$3:$AQ$1079,AM$2)*$AD633+VLOOKUP($AC633,LS_Coint_BD!$B$3:$AQ$1079,AM$2+1)</f>
        <v>0</v>
      </c>
      <c r="AN633" s="89">
        <f>VLOOKUP($AC633,LS_Coint_BD!$B$3:$AQ$1079,AN$2)</f>
        <v>1.2147568292833999</v>
      </c>
      <c r="AO633" s="89">
        <f>VLOOKUP($AC633,LS_Coint_BD!$B$3:$AQ$1079,AO$2)</f>
        <v>1.14509046842123</v>
      </c>
      <c r="AP633" s="89">
        <f>VLOOKUP($AC633,LS_Coint_BD!$B$3:$AQ$1079,AP$2)</f>
        <v>1.2934685086719</v>
      </c>
      <c r="AQ633" s="89">
        <f>VLOOKUP($AC633,LS_Coint_BD!$B$3:$AQ$1079,AQ$2)</f>
        <v>1.73382315124085</v>
      </c>
      <c r="AR633" s="89">
        <f>VLOOKUP($AC633,LS_Coint_BD!$B$3:$AQ$1079,AR$2)</f>
        <v>2.29109105726929</v>
      </c>
      <c r="AS633" s="89">
        <f>VLOOKUP($AC633,LS_Coint_BD!$B$3:$AQ$1079,AS$2)</f>
        <v>0</v>
      </c>
      <c r="AT633" s="89">
        <f>VLOOKUP($AC633,LS_Coint_BD!$B$3:$AQ$1079,AT$2)</f>
        <v>0</v>
      </c>
      <c r="AU633" s="89">
        <f>VLOOKUP($AC633,LS_Coint_BD!$B$3:$AQ$1079,AU$2)</f>
        <v>0</v>
      </c>
      <c r="AV633" s="89">
        <f>VLOOKUP($AC633,LS_Coint_BD!$B$3:$AQ$1079,AV$2)</f>
        <v>-1.35003119794419E-15</v>
      </c>
      <c r="AW633" s="89">
        <f>VLOOKUP($AC633,LS_Coint_BD!$B$3:$AQ$1079,AW$2)</f>
        <v>-1.1546319456101601E-15</v>
      </c>
      <c r="AX633" s="89">
        <f>VLOOKUP($AC633,LS_Coint_BD!$B$3:$AQ$1079,AX$2)</f>
        <v>1.19269673502588E-15</v>
      </c>
      <c r="AY633" s="89">
        <f>VLOOKUP($AC633,LS_Coint_BD!$B$3:$AQ$1079,AY$2)</f>
        <v>0</v>
      </c>
      <c r="AZ633" s="89">
        <f>VLOOKUP($AC633,LS_Coint_BD!$B$3:$AQ$1079,AZ$2)</f>
        <v>-1.4210854715202001E-15</v>
      </c>
      <c r="BA633" s="89">
        <f>VLOOKUP($AC633,LS_Coint_BD!$B$3:$AQ$1079,BA$2)</f>
        <v>0</v>
      </c>
      <c r="BB633" s="89">
        <f>VLOOKUP($AC633,LS_Coint_BD!$B$3:$AQ$1079,BB$2)</f>
        <v>0</v>
      </c>
      <c r="BC633" s="89">
        <f>VLOOKUP($AC633,LS_Coint_BD!$B$3:$AQ$1079,BC$2)</f>
        <v>0</v>
      </c>
      <c r="BD633" s="89">
        <f t="shared" si="501"/>
        <v>2.4295136585667985</v>
      </c>
      <c r="BE633" s="89">
        <f t="shared" si="502"/>
        <v>2.2901809368424586</v>
      </c>
      <c r="BF633" s="89">
        <f t="shared" si="503"/>
        <v>2.5869370173438013</v>
      </c>
      <c r="BG633" s="89">
        <f t="shared" si="504"/>
        <v>3.4676463024816999</v>
      </c>
      <c r="BH633" s="89">
        <f t="shared" si="505"/>
        <v>4.5821821145385782</v>
      </c>
      <c r="BI633" s="89">
        <f t="shared" si="506"/>
        <v>0</v>
      </c>
      <c r="BJ633" s="89">
        <f t="shared" si="507"/>
        <v>0</v>
      </c>
      <c r="BK633" s="89">
        <f t="shared" si="508"/>
        <v>0</v>
      </c>
      <c r="BL633" s="89">
        <f t="shared" si="509"/>
        <v>2.4295136585667958</v>
      </c>
      <c r="BM633" s="89"/>
      <c r="BN633" s="26" t="b">
        <f t="shared" si="510"/>
        <v>0</v>
      </c>
      <c r="BO633" s="26" t="b">
        <f t="shared" si="511"/>
        <v>0</v>
      </c>
      <c r="BP633" s="26" t="b">
        <f t="shared" si="512"/>
        <v>0</v>
      </c>
      <c r="BQ633" s="26" t="b">
        <f t="shared" si="513"/>
        <v>0</v>
      </c>
      <c r="BR633" s="26" t="b">
        <f t="shared" si="514"/>
        <v>0</v>
      </c>
      <c r="BS633" s="26" t="b">
        <f t="shared" si="515"/>
        <v>0</v>
      </c>
      <c r="BT633" s="26" t="b">
        <f t="shared" si="516"/>
        <v>0</v>
      </c>
      <c r="BU633" s="26" t="b">
        <f t="shared" si="517"/>
        <v>0</v>
      </c>
    </row>
    <row r="634" spans="2:73" ht="15" thickBot="1" x14ac:dyDescent="0.35">
      <c r="B634" s="17" t="str">
        <f>VLOOKUP($AC634,LS_Coint_BD!$B$3:$D$1079,2)</f>
        <v>MRVE3</v>
      </c>
      <c r="C634" s="87" t="str">
        <f>VLOOKUP($AC634,LS_Coint_BD!$B$3:$D$1079,3)</f>
        <v>BRDT3</v>
      </c>
      <c r="D634" s="68">
        <f t="shared" si="477"/>
        <v>0</v>
      </c>
      <c r="E634" s="65">
        <f t="shared" si="478"/>
        <v>0</v>
      </c>
      <c r="F634" s="69">
        <f t="shared" si="479"/>
        <v>0</v>
      </c>
      <c r="G634" s="68">
        <f t="shared" si="480"/>
        <v>0</v>
      </c>
      <c r="H634" s="65">
        <f t="shared" si="481"/>
        <v>0</v>
      </c>
      <c r="I634" s="69">
        <f t="shared" si="482"/>
        <v>0</v>
      </c>
      <c r="J634" s="68">
        <f t="shared" si="483"/>
        <v>0.63372099885929245</v>
      </c>
      <c r="K634" s="65">
        <f t="shared" si="484"/>
        <v>2.657860016421659</v>
      </c>
      <c r="L634" s="69">
        <f t="shared" si="485"/>
        <v>1.7719066776144394</v>
      </c>
      <c r="M634" s="68">
        <f t="shared" si="486"/>
        <v>0.66630336889198105</v>
      </c>
      <c r="N634" s="65">
        <f t="shared" si="487"/>
        <v>2.5666792577850117</v>
      </c>
      <c r="O634" s="69">
        <f t="shared" si="488"/>
        <v>1.7111195051900077</v>
      </c>
      <c r="P634" s="68">
        <f t="shared" si="489"/>
        <v>0.61371791748806004</v>
      </c>
      <c r="Q634" s="65">
        <f t="shared" si="490"/>
        <v>2.7256566203658918</v>
      </c>
      <c r="R634" s="69">
        <f t="shared" si="491"/>
        <v>1.8171044135772612</v>
      </c>
      <c r="S634" s="68">
        <f t="shared" si="492"/>
        <v>0.39722801367610927</v>
      </c>
      <c r="T634" s="65">
        <f t="shared" si="493"/>
        <v>2.8778283376118194</v>
      </c>
      <c r="U634" s="69">
        <f t="shared" si="494"/>
        <v>1.9185522250745461</v>
      </c>
      <c r="V634" s="68">
        <f t="shared" si="495"/>
        <v>0.13601000145211017</v>
      </c>
      <c r="W634" s="65">
        <f t="shared" si="496"/>
        <v>3.3050646600955487</v>
      </c>
      <c r="X634" s="69">
        <f t="shared" si="497"/>
        <v>2.2033764400636993</v>
      </c>
      <c r="Y634" s="68">
        <f t="shared" si="498"/>
        <v>0</v>
      </c>
      <c r="Z634" s="65">
        <f t="shared" si="499"/>
        <v>0</v>
      </c>
      <c r="AA634" s="69">
        <f t="shared" si="500"/>
        <v>0</v>
      </c>
      <c r="AB634" s="98">
        <f>SUMIF(BN634:BU634,"VERDADEIRO",BN$3:$BU633)</f>
        <v>0</v>
      </c>
      <c r="AC634" s="97">
        <f t="shared" si="467"/>
        <v>631</v>
      </c>
      <c r="AD634" s="89">
        <f>RTD("tryd.rtdserver",,"COT",B634,"ULT")</f>
        <v>19.75</v>
      </c>
      <c r="AE634" s="89">
        <f>RTD("tryd.rtdserver",,"COT",C634,"ULT")</f>
        <v>22.48</v>
      </c>
      <c r="AF634" s="89">
        <f>VLOOKUP($AC634,LS_Coint_BD!$B$3:$AQ$1079,AF$2)*$AD634+VLOOKUP($AC634,LS_Coint_BD!$B$3:$AQ$1079,AF$2+1)</f>
        <v>0</v>
      </c>
      <c r="AG634" s="89">
        <f>VLOOKUP($AC634,LS_Coint_BD!$B$3:$AQ$1079,AG$2)*$AD634+VLOOKUP($AC634,LS_Coint_BD!$B$3:$AQ$1079,AG$2+1)</f>
        <v>0</v>
      </c>
      <c r="AH634" s="89">
        <f>VLOOKUP($AC634,LS_Coint_BD!$B$3:$AQ$1079,AH$2)*$AD634+VLOOKUP($AC634,LS_Coint_BD!$B$3:$AQ$1079,AH$2+1)</f>
        <v>21.846279001140708</v>
      </c>
      <c r="AI634" s="89">
        <f>VLOOKUP($AC634,LS_Coint_BD!$B$3:$AQ$1079,AI$2)*$AD634+VLOOKUP($AC634,LS_Coint_BD!$B$3:$AQ$1079,AI$2+1)</f>
        <v>21.813696631108019</v>
      </c>
      <c r="AJ634" s="89">
        <f>VLOOKUP($AC634,LS_Coint_BD!$B$3:$AQ$1079,AJ$2)*$AD634+VLOOKUP($AC634,LS_Coint_BD!$B$3:$AQ$1079,AJ$2+1)</f>
        <v>21.86628208251194</v>
      </c>
      <c r="AK634" s="89">
        <f>VLOOKUP($AC634,LS_Coint_BD!$B$3:$AQ$1079,AK$2)*$AD634+VLOOKUP($AC634,LS_Coint_BD!$B$3:$AQ$1079,AK$2+1)</f>
        <v>22.082771986323891</v>
      </c>
      <c r="AL634" s="89">
        <f>VLOOKUP($AC634,LS_Coint_BD!$B$3:$AQ$1079,AL$2)*$AD634+VLOOKUP($AC634,LS_Coint_BD!$B$3:$AQ$1079,AL$2+1)</f>
        <v>22.34398999854789</v>
      </c>
      <c r="AM634" s="89">
        <f>VLOOKUP($AC634,LS_Coint_BD!$B$3:$AQ$1079,AM$2)*$AD634+VLOOKUP($AC634,LS_Coint_BD!$B$3:$AQ$1079,AM$2+1)</f>
        <v>0</v>
      </c>
      <c r="AN634" s="89">
        <f>VLOOKUP($AC634,LS_Coint_BD!$B$3:$AQ$1079,AN$2)</f>
        <v>0</v>
      </c>
      <c r="AO634" s="89">
        <f>VLOOKUP($AC634,LS_Coint_BD!$B$3:$AQ$1079,AO$2)</f>
        <v>0</v>
      </c>
      <c r="AP634" s="89">
        <f>VLOOKUP($AC634,LS_Coint_BD!$B$3:$AQ$1079,AP$2)</f>
        <v>0.88595333880721905</v>
      </c>
      <c r="AQ634" s="89">
        <f>VLOOKUP($AC634,LS_Coint_BD!$B$3:$AQ$1079,AQ$2)</f>
        <v>0.85555975259500405</v>
      </c>
      <c r="AR634" s="89">
        <f>VLOOKUP($AC634,LS_Coint_BD!$B$3:$AQ$1079,AR$2)</f>
        <v>0.90855220678863002</v>
      </c>
      <c r="AS634" s="89">
        <f>VLOOKUP($AC634,LS_Coint_BD!$B$3:$AQ$1079,AS$2)</f>
        <v>0.95927611253727296</v>
      </c>
      <c r="AT634" s="89">
        <f>VLOOKUP($AC634,LS_Coint_BD!$B$3:$AQ$1079,AT$2)</f>
        <v>1.1016882200318501</v>
      </c>
      <c r="AU634" s="89">
        <f>VLOOKUP($AC634,LS_Coint_BD!$B$3:$AQ$1079,AU$2)</f>
        <v>0</v>
      </c>
      <c r="AV634" s="89">
        <f>VLOOKUP($AC634,LS_Coint_BD!$B$3:$AQ$1079,AV$2)</f>
        <v>0</v>
      </c>
      <c r="AW634" s="89">
        <f>VLOOKUP($AC634,LS_Coint_BD!$B$3:$AQ$1079,AW$2)</f>
        <v>0</v>
      </c>
      <c r="AX634" s="89">
        <f>VLOOKUP($AC634,LS_Coint_BD!$B$3:$AQ$1079,AX$2)</f>
        <v>1.4210854715202001E-15</v>
      </c>
      <c r="AY634" s="89">
        <f>VLOOKUP($AC634,LS_Coint_BD!$B$3:$AQ$1079,AY$2)</f>
        <v>-5.1070259132757197E-16</v>
      </c>
      <c r="AZ634" s="89">
        <f>VLOOKUP($AC634,LS_Coint_BD!$B$3:$AQ$1079,AZ$2)</f>
        <v>1.14476329650238E-15</v>
      </c>
      <c r="BA634" s="89">
        <f>VLOOKUP($AC634,LS_Coint_BD!$B$3:$AQ$1079,BA$2)</f>
        <v>2.8421709430403998E-16</v>
      </c>
      <c r="BB634" s="89">
        <f>VLOOKUP($AC634,LS_Coint_BD!$B$3:$AQ$1079,BB$2)</f>
        <v>-9.0432711824012702E-16</v>
      </c>
      <c r="BC634" s="89">
        <f>VLOOKUP($AC634,LS_Coint_BD!$B$3:$AQ$1079,BC$2)</f>
        <v>0</v>
      </c>
      <c r="BD634" s="89">
        <f t="shared" si="501"/>
        <v>0</v>
      </c>
      <c r="BE634" s="89">
        <f t="shared" si="502"/>
        <v>0</v>
      </c>
      <c r="BF634" s="89">
        <f t="shared" si="503"/>
        <v>1.7719066776144394</v>
      </c>
      <c r="BG634" s="89">
        <f t="shared" si="504"/>
        <v>1.7111195051900077</v>
      </c>
      <c r="BH634" s="89">
        <f t="shared" si="505"/>
        <v>1.8171044135772612</v>
      </c>
      <c r="BI634" s="89">
        <f t="shared" si="506"/>
        <v>1.9185522250745461</v>
      </c>
      <c r="BJ634" s="89">
        <f t="shared" si="507"/>
        <v>2.2033764400636993</v>
      </c>
      <c r="BK634" s="89">
        <f t="shared" si="508"/>
        <v>0</v>
      </c>
      <c r="BL634" s="89">
        <f t="shared" si="509"/>
        <v>0</v>
      </c>
      <c r="BM634" s="89"/>
      <c r="BN634" s="26" t="b">
        <f t="shared" si="510"/>
        <v>0</v>
      </c>
      <c r="BO634" s="26" t="b">
        <f t="shared" si="511"/>
        <v>0</v>
      </c>
      <c r="BP634" s="26" t="b">
        <f t="shared" si="512"/>
        <v>0</v>
      </c>
      <c r="BQ634" s="26" t="b">
        <f t="shared" si="513"/>
        <v>0</v>
      </c>
      <c r="BR634" s="26" t="b">
        <f t="shared" si="514"/>
        <v>0</v>
      </c>
      <c r="BS634" s="26" t="b">
        <f t="shared" si="515"/>
        <v>0</v>
      </c>
      <c r="BT634" s="26" t="b">
        <f t="shared" si="516"/>
        <v>0</v>
      </c>
      <c r="BU634" s="26" t="b">
        <f t="shared" si="517"/>
        <v>0</v>
      </c>
    </row>
    <row r="635" spans="2:73" ht="15" thickBot="1" x14ac:dyDescent="0.35">
      <c r="B635" s="17" t="str">
        <f>VLOOKUP($AC635,LS_Coint_BD!$B$3:$D$1079,2)</f>
        <v>MRVE3</v>
      </c>
      <c r="C635" s="87" t="str">
        <f>VLOOKUP($AC635,LS_Coint_BD!$B$3:$D$1079,3)</f>
        <v>BRML3</v>
      </c>
      <c r="D635" s="68">
        <f t="shared" si="477"/>
        <v>0</v>
      </c>
      <c r="E635" s="65">
        <f t="shared" si="478"/>
        <v>0</v>
      </c>
      <c r="F635" s="69">
        <f t="shared" si="479"/>
        <v>0</v>
      </c>
      <c r="G635" s="68">
        <f t="shared" si="480"/>
        <v>-0.18755632726285931</v>
      </c>
      <c r="H635" s="65">
        <f t="shared" si="481"/>
        <v>-1.5291061619187354</v>
      </c>
      <c r="I635" s="69">
        <f t="shared" si="482"/>
        <v>-1.0194041079458236</v>
      </c>
      <c r="J635" s="68">
        <f t="shared" si="483"/>
        <v>0</v>
      </c>
      <c r="K635" s="65">
        <f t="shared" si="484"/>
        <v>0</v>
      </c>
      <c r="L635" s="69">
        <f t="shared" si="485"/>
        <v>0</v>
      </c>
      <c r="M635" s="68">
        <f t="shared" si="486"/>
        <v>-0.42272587288907637</v>
      </c>
      <c r="N635" s="65">
        <f t="shared" si="487"/>
        <v>-1.8675990146377579</v>
      </c>
      <c r="O635" s="69">
        <f t="shared" si="488"/>
        <v>-1.2450660097585053</v>
      </c>
      <c r="P635" s="68">
        <f t="shared" si="489"/>
        <v>0</v>
      </c>
      <c r="Q635" s="65">
        <f t="shared" si="490"/>
        <v>0</v>
      </c>
      <c r="R635" s="69">
        <f t="shared" si="491"/>
        <v>0</v>
      </c>
      <c r="S635" s="68">
        <f t="shared" si="492"/>
        <v>-0.35004278870136574</v>
      </c>
      <c r="T635" s="65">
        <f t="shared" si="493"/>
        <v>-2.1819910352049527</v>
      </c>
      <c r="U635" s="69">
        <f t="shared" si="494"/>
        <v>-1.4546606901366352</v>
      </c>
      <c r="V635" s="68">
        <f t="shared" si="495"/>
        <v>-0.30232409317646258</v>
      </c>
      <c r="W635" s="65">
        <f t="shared" si="496"/>
        <v>-2.2507533675677038</v>
      </c>
      <c r="X635" s="69">
        <f t="shared" si="497"/>
        <v>-1.5005022450451357</v>
      </c>
      <c r="Y635" s="68">
        <f t="shared" si="498"/>
        <v>-1.670488796146449</v>
      </c>
      <c r="Z635" s="65">
        <f t="shared" si="499"/>
        <v>-6.9860412491326809</v>
      </c>
      <c r="AA635" s="69">
        <f t="shared" si="500"/>
        <v>-4.6573608327551206</v>
      </c>
      <c r="AB635" s="98">
        <f>SUMIF(BN635:BU635,"VERDADEIRO",BN$3:$BU634)</f>
        <v>0</v>
      </c>
      <c r="AC635" s="97">
        <f t="shared" si="467"/>
        <v>632</v>
      </c>
      <c r="AD635" s="89">
        <f>RTD("tryd.rtdserver",,"COT",B635,"ULT")</f>
        <v>19.75</v>
      </c>
      <c r="AE635" s="89">
        <f>RTD("tryd.rtdserver",,"COT",C635,"ULT")</f>
        <v>9.83</v>
      </c>
      <c r="AF635" s="89">
        <f>VLOOKUP($AC635,LS_Coint_BD!$B$3:$AQ$1079,AF$2)*$AD635+VLOOKUP($AC635,LS_Coint_BD!$B$3:$AQ$1079,AF$2+1)</f>
        <v>0</v>
      </c>
      <c r="AG635" s="89">
        <f>VLOOKUP($AC635,LS_Coint_BD!$B$3:$AQ$1079,AG$2)*$AD635+VLOOKUP($AC635,LS_Coint_BD!$B$3:$AQ$1079,AG$2+1)</f>
        <v>10.017556327262859</v>
      </c>
      <c r="AH635" s="89">
        <f>VLOOKUP($AC635,LS_Coint_BD!$B$3:$AQ$1079,AH$2)*$AD635+VLOOKUP($AC635,LS_Coint_BD!$B$3:$AQ$1079,AH$2+1)</f>
        <v>0</v>
      </c>
      <c r="AI635" s="89">
        <f>VLOOKUP($AC635,LS_Coint_BD!$B$3:$AQ$1079,AI$2)*$AD635+VLOOKUP($AC635,LS_Coint_BD!$B$3:$AQ$1079,AI$2+1)</f>
        <v>10.252725872889076</v>
      </c>
      <c r="AJ635" s="89">
        <f>VLOOKUP($AC635,LS_Coint_BD!$B$3:$AQ$1079,AJ$2)*$AD635+VLOOKUP($AC635,LS_Coint_BD!$B$3:$AQ$1079,AJ$2+1)</f>
        <v>0</v>
      </c>
      <c r="AK635" s="89">
        <f>VLOOKUP($AC635,LS_Coint_BD!$B$3:$AQ$1079,AK$2)*$AD635+VLOOKUP($AC635,LS_Coint_BD!$B$3:$AQ$1079,AK$2+1)</f>
        <v>10.180042788701366</v>
      </c>
      <c r="AL635" s="89">
        <f>VLOOKUP($AC635,LS_Coint_BD!$B$3:$AQ$1079,AL$2)*$AD635+VLOOKUP($AC635,LS_Coint_BD!$B$3:$AQ$1079,AL$2+1)</f>
        <v>10.132324093176463</v>
      </c>
      <c r="AM635" s="89">
        <f>VLOOKUP($AC635,LS_Coint_BD!$B$3:$AQ$1079,AM$2)*$AD635+VLOOKUP($AC635,LS_Coint_BD!$B$3:$AQ$1079,AM$2+1)</f>
        <v>11.500488796146449</v>
      </c>
      <c r="AN635" s="89">
        <f>VLOOKUP($AC635,LS_Coint_BD!$B$3:$AQ$1079,AN$2)</f>
        <v>0</v>
      </c>
      <c r="AO635" s="89">
        <f>VLOOKUP($AC635,LS_Coint_BD!$B$3:$AQ$1079,AO$2)</f>
        <v>0.50970205397291202</v>
      </c>
      <c r="AP635" s="89">
        <f>VLOOKUP($AC635,LS_Coint_BD!$B$3:$AQ$1079,AP$2)</f>
        <v>0</v>
      </c>
      <c r="AQ635" s="89">
        <f>VLOOKUP($AC635,LS_Coint_BD!$B$3:$AQ$1079,AQ$2)</f>
        <v>0.622533004879253</v>
      </c>
      <c r="AR635" s="89">
        <f>VLOOKUP($AC635,LS_Coint_BD!$B$3:$AQ$1079,AR$2)</f>
        <v>0</v>
      </c>
      <c r="AS635" s="89">
        <f>VLOOKUP($AC635,LS_Coint_BD!$B$3:$AQ$1079,AS$2)</f>
        <v>0.72733034506831795</v>
      </c>
      <c r="AT635" s="89">
        <f>VLOOKUP($AC635,LS_Coint_BD!$B$3:$AQ$1079,AT$2)</f>
        <v>0.75025112252256798</v>
      </c>
      <c r="AU635" s="89">
        <f>VLOOKUP($AC635,LS_Coint_BD!$B$3:$AQ$1079,AU$2)</f>
        <v>2.3286804163775598</v>
      </c>
      <c r="AV635" s="89">
        <f>VLOOKUP($AC635,LS_Coint_BD!$B$3:$AQ$1079,AV$2)</f>
        <v>0</v>
      </c>
      <c r="AW635" s="89">
        <f>VLOOKUP($AC635,LS_Coint_BD!$B$3:$AQ$1079,AW$2)</f>
        <v>5.4771002548174402E-16</v>
      </c>
      <c r="AX635" s="89">
        <f>VLOOKUP($AC635,LS_Coint_BD!$B$3:$AQ$1079,AX$2)</f>
        <v>0</v>
      </c>
      <c r="AY635" s="89">
        <f>VLOOKUP($AC635,LS_Coint_BD!$B$3:$AQ$1079,AY$2)</f>
        <v>6.8833827526759698E-16</v>
      </c>
      <c r="AZ635" s="89">
        <f>VLOOKUP($AC635,LS_Coint_BD!$B$3:$AQ$1079,AZ$2)</f>
        <v>0</v>
      </c>
      <c r="BA635" s="89">
        <f>VLOOKUP($AC635,LS_Coint_BD!$B$3:$AQ$1079,BA$2)</f>
        <v>6.7501559897209499E-16</v>
      </c>
      <c r="BB635" s="89">
        <f>VLOOKUP($AC635,LS_Coint_BD!$B$3:$AQ$1079,BB$2)</f>
        <v>1.2918958832001801E-16</v>
      </c>
      <c r="BC635" s="89">
        <f>VLOOKUP($AC635,LS_Coint_BD!$B$3:$AQ$1079,BC$2)</f>
        <v>-1.25055521493778E-15</v>
      </c>
      <c r="BD635" s="89">
        <f t="shared" si="501"/>
        <v>0</v>
      </c>
      <c r="BE635" s="89">
        <f t="shared" si="502"/>
        <v>-1.0194041079458236</v>
      </c>
      <c r="BF635" s="89">
        <f t="shared" si="503"/>
        <v>0</v>
      </c>
      <c r="BG635" s="89">
        <f t="shared" si="504"/>
        <v>-1.2450660097585053</v>
      </c>
      <c r="BH635" s="89">
        <f t="shared" si="505"/>
        <v>0</v>
      </c>
      <c r="BI635" s="89">
        <f t="shared" si="506"/>
        <v>-1.4546606901366352</v>
      </c>
      <c r="BJ635" s="89">
        <f t="shared" si="507"/>
        <v>-1.5005022450451357</v>
      </c>
      <c r="BK635" s="89">
        <f t="shared" si="508"/>
        <v>-4.6573608327551206</v>
      </c>
      <c r="BL635" s="89">
        <f t="shared" si="509"/>
        <v>0</v>
      </c>
      <c r="BM635" s="89"/>
      <c r="BN635" s="26" t="b">
        <f t="shared" si="510"/>
        <v>0</v>
      </c>
      <c r="BO635" s="26" t="b">
        <f t="shared" si="511"/>
        <v>0</v>
      </c>
      <c r="BP635" s="26" t="b">
        <f t="shared" si="512"/>
        <v>0</v>
      </c>
      <c r="BQ635" s="26" t="b">
        <f t="shared" si="513"/>
        <v>0</v>
      </c>
      <c r="BR635" s="26" t="b">
        <f t="shared" si="514"/>
        <v>0</v>
      </c>
      <c r="BS635" s="26" t="b">
        <f t="shared" si="515"/>
        <v>0</v>
      </c>
      <c r="BT635" s="26" t="b">
        <f t="shared" si="516"/>
        <v>0</v>
      </c>
      <c r="BU635" s="26" t="b">
        <f t="shared" si="517"/>
        <v>0</v>
      </c>
    </row>
    <row r="636" spans="2:73" ht="15" thickBot="1" x14ac:dyDescent="0.35">
      <c r="B636" s="17" t="str">
        <f>VLOOKUP($AC636,LS_Coint_BD!$B$3:$D$1079,2)</f>
        <v>MRVE3</v>
      </c>
      <c r="C636" s="87" t="str">
        <f>VLOOKUP($AC636,LS_Coint_BD!$B$3:$D$1079,3)</f>
        <v>CPFE3</v>
      </c>
      <c r="D636" s="68">
        <f t="shared" si="477"/>
        <v>0</v>
      </c>
      <c r="E636" s="65">
        <f t="shared" si="478"/>
        <v>0</v>
      </c>
      <c r="F636" s="69">
        <f t="shared" si="479"/>
        <v>0</v>
      </c>
      <c r="G636" s="68">
        <f t="shared" si="480"/>
        <v>2.1066205205760795</v>
      </c>
      <c r="H636" s="65">
        <f t="shared" si="481"/>
        <v>2.6934951634544935</v>
      </c>
      <c r="I636" s="69">
        <f t="shared" si="482"/>
        <v>1.7956634423029956</v>
      </c>
      <c r="J636" s="68">
        <f t="shared" si="483"/>
        <v>2.4112392697861189</v>
      </c>
      <c r="K636" s="65">
        <f t="shared" si="484"/>
        <v>3.1827446068633778</v>
      </c>
      <c r="L636" s="69">
        <f t="shared" si="485"/>
        <v>2.1218297379089184</v>
      </c>
      <c r="M636" s="68">
        <f t="shared" si="486"/>
        <v>0</v>
      </c>
      <c r="N636" s="65">
        <f t="shared" si="487"/>
        <v>0</v>
      </c>
      <c r="O636" s="69">
        <f t="shared" si="488"/>
        <v>0</v>
      </c>
      <c r="P636" s="68">
        <f t="shared" si="489"/>
        <v>0</v>
      </c>
      <c r="Q636" s="65">
        <f t="shared" si="490"/>
        <v>0</v>
      </c>
      <c r="R636" s="69">
        <f t="shared" si="491"/>
        <v>0</v>
      </c>
      <c r="S636" s="68">
        <f t="shared" si="492"/>
        <v>2.5545275948913293</v>
      </c>
      <c r="T636" s="65">
        <f t="shared" si="493"/>
        <v>3.4540783946793292</v>
      </c>
      <c r="U636" s="69">
        <f t="shared" si="494"/>
        <v>2.3027189297862196</v>
      </c>
      <c r="V636" s="68">
        <f t="shared" si="495"/>
        <v>2.2369774416951245</v>
      </c>
      <c r="W636" s="65">
        <f t="shared" si="496"/>
        <v>3.8378446404223223</v>
      </c>
      <c r="X636" s="69">
        <f t="shared" si="497"/>
        <v>2.5585630936148815</v>
      </c>
      <c r="Y636" s="68">
        <f t="shared" si="498"/>
        <v>1.7865224063585359</v>
      </c>
      <c r="Z636" s="65">
        <f t="shared" si="499"/>
        <v>4.350829638650068</v>
      </c>
      <c r="AA636" s="69">
        <f t="shared" si="500"/>
        <v>2.9005530924333787</v>
      </c>
      <c r="AB636" s="98">
        <f>SUMIF(BN636:BU636,"VERDADEIRO",BN$3:$BU635)</f>
        <v>3</v>
      </c>
      <c r="AC636" s="97">
        <f t="shared" si="467"/>
        <v>633</v>
      </c>
      <c r="AD636" s="89">
        <f>RTD("tryd.rtdserver",,"COT",B636,"ULT")</f>
        <v>19.75</v>
      </c>
      <c r="AE636" s="89">
        <f>RTD("tryd.rtdserver",,"COT",C636,"ULT")</f>
        <v>33.43</v>
      </c>
      <c r="AF636" s="89">
        <f>VLOOKUP($AC636,LS_Coint_BD!$B$3:$AQ$1079,AF$2)*$AD636+VLOOKUP($AC636,LS_Coint_BD!$B$3:$AQ$1079,AF$2+1)</f>
        <v>0</v>
      </c>
      <c r="AG636" s="89">
        <f>VLOOKUP($AC636,LS_Coint_BD!$B$3:$AQ$1079,AG$2)*$AD636+VLOOKUP($AC636,LS_Coint_BD!$B$3:$AQ$1079,AG$2+1)</f>
        <v>31.32337947942392</v>
      </c>
      <c r="AH636" s="89">
        <f>VLOOKUP($AC636,LS_Coint_BD!$B$3:$AQ$1079,AH$2)*$AD636+VLOOKUP($AC636,LS_Coint_BD!$B$3:$AQ$1079,AH$2+1)</f>
        <v>31.018760730213881</v>
      </c>
      <c r="AI636" s="89">
        <f>VLOOKUP($AC636,LS_Coint_BD!$B$3:$AQ$1079,AI$2)*$AD636+VLOOKUP($AC636,LS_Coint_BD!$B$3:$AQ$1079,AI$2+1)</f>
        <v>0</v>
      </c>
      <c r="AJ636" s="89">
        <f>VLOOKUP($AC636,LS_Coint_BD!$B$3:$AQ$1079,AJ$2)*$AD636+VLOOKUP($AC636,LS_Coint_BD!$B$3:$AQ$1079,AJ$2+1)</f>
        <v>0</v>
      </c>
      <c r="AK636" s="89">
        <f>VLOOKUP($AC636,LS_Coint_BD!$B$3:$AQ$1079,AK$2)*$AD636+VLOOKUP($AC636,LS_Coint_BD!$B$3:$AQ$1079,AK$2+1)</f>
        <v>30.87547240510867</v>
      </c>
      <c r="AL636" s="89">
        <f>VLOOKUP($AC636,LS_Coint_BD!$B$3:$AQ$1079,AL$2)*$AD636+VLOOKUP($AC636,LS_Coint_BD!$B$3:$AQ$1079,AL$2+1)</f>
        <v>31.193022558304875</v>
      </c>
      <c r="AM636" s="89">
        <f>VLOOKUP($AC636,LS_Coint_BD!$B$3:$AQ$1079,AM$2)*$AD636+VLOOKUP($AC636,LS_Coint_BD!$B$3:$AQ$1079,AM$2+1)</f>
        <v>31.643477593641464</v>
      </c>
      <c r="AN636" s="89">
        <f>VLOOKUP($AC636,LS_Coint_BD!$B$3:$AQ$1079,AN$2)</f>
        <v>0</v>
      </c>
      <c r="AO636" s="89">
        <f>VLOOKUP($AC636,LS_Coint_BD!$B$3:$AQ$1079,AO$2)</f>
        <v>0.89783172115149701</v>
      </c>
      <c r="AP636" s="89">
        <f>VLOOKUP($AC636,LS_Coint_BD!$B$3:$AQ$1079,AP$2)</f>
        <v>1.0609148689544601</v>
      </c>
      <c r="AQ636" s="89">
        <f>VLOOKUP($AC636,LS_Coint_BD!$B$3:$AQ$1079,AQ$2)</f>
        <v>0</v>
      </c>
      <c r="AR636" s="89">
        <f>VLOOKUP($AC636,LS_Coint_BD!$B$3:$AQ$1079,AR$2)</f>
        <v>0</v>
      </c>
      <c r="AS636" s="89">
        <f>VLOOKUP($AC636,LS_Coint_BD!$B$3:$AQ$1079,AS$2)</f>
        <v>1.15135946489311</v>
      </c>
      <c r="AT636" s="89">
        <f>VLOOKUP($AC636,LS_Coint_BD!$B$3:$AQ$1079,AT$2)</f>
        <v>1.2792815468074401</v>
      </c>
      <c r="AU636" s="89">
        <f>VLOOKUP($AC636,LS_Coint_BD!$B$3:$AQ$1079,AU$2)</f>
        <v>1.45027654621669</v>
      </c>
      <c r="AV636" s="89">
        <f>VLOOKUP($AC636,LS_Coint_BD!$B$3:$AQ$1079,AV$2)</f>
        <v>0</v>
      </c>
      <c r="AW636" s="89">
        <f>VLOOKUP($AC636,LS_Coint_BD!$B$3:$AQ$1079,AW$2)</f>
        <v>1.5099033134902101E-15</v>
      </c>
      <c r="AX636" s="89">
        <f>VLOOKUP($AC636,LS_Coint_BD!$B$3:$AQ$1079,AX$2)</f>
        <v>-1.5733446291830799E-15</v>
      </c>
      <c r="AY636" s="89">
        <f>VLOOKUP($AC636,LS_Coint_BD!$B$3:$AQ$1079,AY$2)</f>
        <v>0</v>
      </c>
      <c r="AZ636" s="89">
        <f>VLOOKUP($AC636,LS_Coint_BD!$B$3:$AQ$1079,AZ$2)</f>
        <v>0</v>
      </c>
      <c r="BA636" s="89">
        <f>VLOOKUP($AC636,LS_Coint_BD!$B$3:$AQ$1079,BA$2)</f>
        <v>-4.4408920985006301E-16</v>
      </c>
      <c r="BB636" s="89">
        <f>VLOOKUP($AC636,LS_Coint_BD!$B$3:$AQ$1079,BB$2)</f>
        <v>1.1788549934201701E-15</v>
      </c>
      <c r="BC636" s="89">
        <f>VLOOKUP($AC636,LS_Coint_BD!$B$3:$AQ$1079,BC$2)</f>
        <v>-1.4495071809505999E-15</v>
      </c>
      <c r="BD636" s="89">
        <f t="shared" si="501"/>
        <v>0</v>
      </c>
      <c r="BE636" s="89">
        <f t="shared" si="502"/>
        <v>1.7956634423029956</v>
      </c>
      <c r="BF636" s="89">
        <f t="shared" si="503"/>
        <v>2.1218297379089184</v>
      </c>
      <c r="BG636" s="89">
        <f t="shared" si="504"/>
        <v>0</v>
      </c>
      <c r="BH636" s="89">
        <f t="shared" si="505"/>
        <v>0</v>
      </c>
      <c r="BI636" s="89">
        <f t="shared" si="506"/>
        <v>2.3027189297862196</v>
      </c>
      <c r="BJ636" s="89">
        <f t="shared" si="507"/>
        <v>2.5585630936148815</v>
      </c>
      <c r="BK636" s="89">
        <f t="shared" si="508"/>
        <v>2.9005530924333787</v>
      </c>
      <c r="BL636" s="89">
        <f t="shared" si="509"/>
        <v>0</v>
      </c>
      <c r="BM636" s="89"/>
      <c r="BN636" s="26" t="b">
        <f t="shared" si="510"/>
        <v>0</v>
      </c>
      <c r="BO636" s="26" t="b">
        <f t="shared" si="511"/>
        <v>1</v>
      </c>
      <c r="BP636" s="26" t="b">
        <f t="shared" si="512"/>
        <v>1</v>
      </c>
      <c r="BQ636" s="26" t="b">
        <f t="shared" si="513"/>
        <v>0</v>
      </c>
      <c r="BR636" s="26" t="b">
        <f t="shared" si="514"/>
        <v>0</v>
      </c>
      <c r="BS636" s="26" t="b">
        <f t="shared" si="515"/>
        <v>1</v>
      </c>
      <c r="BT636" s="26" t="b">
        <f t="shared" si="516"/>
        <v>0</v>
      </c>
      <c r="BU636" s="26" t="b">
        <f t="shared" si="517"/>
        <v>0</v>
      </c>
    </row>
    <row r="637" spans="2:73" ht="15" thickBot="1" x14ac:dyDescent="0.35">
      <c r="B637" s="17" t="str">
        <f>VLOOKUP($AC637,LS_Coint_BD!$B$3:$D$1079,2)</f>
        <v>MRVE3</v>
      </c>
      <c r="C637" s="87" t="str">
        <f>VLOOKUP($AC637,LS_Coint_BD!$B$3:$D$1079,3)</f>
        <v>CRFB3</v>
      </c>
      <c r="D637" s="68">
        <f t="shared" si="477"/>
        <v>-9.6096586051679367E-3</v>
      </c>
      <c r="E637" s="65">
        <f t="shared" si="478"/>
        <v>-1.7833824091362411</v>
      </c>
      <c r="F637" s="69">
        <f t="shared" si="479"/>
        <v>-1.1889216060908274</v>
      </c>
      <c r="G637" s="68">
        <f t="shared" si="480"/>
        <v>8.7326977295809627E-3</v>
      </c>
      <c r="H637" s="65">
        <f t="shared" si="481"/>
        <v>1.7568369750718766</v>
      </c>
      <c r="I637" s="69">
        <f t="shared" si="482"/>
        <v>1.1712246500479178</v>
      </c>
      <c r="J637" s="68">
        <f t="shared" si="483"/>
        <v>-0.22995863763371105</v>
      </c>
      <c r="K637" s="65">
        <f t="shared" si="484"/>
        <v>-2.2264848864086697</v>
      </c>
      <c r="L637" s="69">
        <f t="shared" si="485"/>
        <v>-1.4843232576057799</v>
      </c>
      <c r="M637" s="68">
        <f t="shared" si="486"/>
        <v>-0.26256999812479265</v>
      </c>
      <c r="N637" s="65">
        <f t="shared" si="487"/>
        <v>-2.2919783831915135</v>
      </c>
      <c r="O637" s="69">
        <f t="shared" si="488"/>
        <v>-1.5279855887943423</v>
      </c>
      <c r="P637" s="68">
        <f t="shared" si="489"/>
        <v>-0.49420113587980907</v>
      </c>
      <c r="Q637" s="65">
        <f t="shared" si="490"/>
        <v>-2.9035905598207972</v>
      </c>
      <c r="R637" s="69">
        <f t="shared" si="491"/>
        <v>-1.9357270398805315</v>
      </c>
      <c r="S637" s="68">
        <f t="shared" si="492"/>
        <v>-0.42869249449639568</v>
      </c>
      <c r="T637" s="65">
        <f t="shared" si="493"/>
        <v>-2.8678274359221514</v>
      </c>
      <c r="U637" s="69">
        <f t="shared" si="494"/>
        <v>-1.9118849572814343</v>
      </c>
      <c r="V637" s="68">
        <f t="shared" si="495"/>
        <v>-0.22833740471200059</v>
      </c>
      <c r="W637" s="65">
        <f t="shared" si="496"/>
        <v>-3.0497979640687509</v>
      </c>
      <c r="X637" s="69">
        <f t="shared" si="497"/>
        <v>-2.0331986427125006</v>
      </c>
      <c r="Y637" s="68">
        <f t="shared" si="498"/>
        <v>0</v>
      </c>
      <c r="Z637" s="65">
        <f t="shared" si="499"/>
        <v>0</v>
      </c>
      <c r="AA637" s="69">
        <f t="shared" si="500"/>
        <v>0</v>
      </c>
      <c r="AB637" s="98">
        <f>SUMIF(BN637:BU637,"VERDADEIRO",BN$3:$BU636)</f>
        <v>0</v>
      </c>
      <c r="AC637" s="97">
        <f t="shared" si="467"/>
        <v>634</v>
      </c>
      <c r="AD637" s="89">
        <f>RTD("tryd.rtdserver",,"COT",B637,"ULT")</f>
        <v>19.75</v>
      </c>
      <c r="AE637" s="89">
        <f>RTD("tryd.rtdserver",,"COT",C637,"ULT")</f>
        <v>19.52</v>
      </c>
      <c r="AF637" s="89">
        <f>VLOOKUP($AC637,LS_Coint_BD!$B$3:$AQ$1079,AF$2)*$AD637+VLOOKUP($AC637,LS_Coint_BD!$B$3:$AQ$1079,AF$2+1)</f>
        <v>19.529609658605168</v>
      </c>
      <c r="AG637" s="89">
        <f>VLOOKUP($AC637,LS_Coint_BD!$B$3:$AQ$1079,AG$2)*$AD637+VLOOKUP($AC637,LS_Coint_BD!$B$3:$AQ$1079,AG$2+1)</f>
        <v>19.511267302270419</v>
      </c>
      <c r="AH637" s="89">
        <f>VLOOKUP($AC637,LS_Coint_BD!$B$3:$AQ$1079,AH$2)*$AD637+VLOOKUP($AC637,LS_Coint_BD!$B$3:$AQ$1079,AH$2+1)</f>
        <v>19.749958637633711</v>
      </c>
      <c r="AI637" s="89">
        <f>VLOOKUP($AC637,LS_Coint_BD!$B$3:$AQ$1079,AI$2)*$AD637+VLOOKUP($AC637,LS_Coint_BD!$B$3:$AQ$1079,AI$2+1)</f>
        <v>19.782569998124792</v>
      </c>
      <c r="AJ637" s="89">
        <f>VLOOKUP($AC637,LS_Coint_BD!$B$3:$AQ$1079,AJ$2)*$AD637+VLOOKUP($AC637,LS_Coint_BD!$B$3:$AQ$1079,AJ$2+1)</f>
        <v>20.014201135879809</v>
      </c>
      <c r="AK637" s="89">
        <f>VLOOKUP($AC637,LS_Coint_BD!$B$3:$AQ$1079,AK$2)*$AD637+VLOOKUP($AC637,LS_Coint_BD!$B$3:$AQ$1079,AK$2+1)</f>
        <v>19.948692494496395</v>
      </c>
      <c r="AL637" s="89">
        <f>VLOOKUP($AC637,LS_Coint_BD!$B$3:$AQ$1079,AL$2)*$AD637+VLOOKUP($AC637,LS_Coint_BD!$B$3:$AQ$1079,AL$2+1)</f>
        <v>19.748337404712</v>
      </c>
      <c r="AM637" s="89">
        <f>VLOOKUP($AC637,LS_Coint_BD!$B$3:$AQ$1079,AM$2)*$AD637+VLOOKUP($AC637,LS_Coint_BD!$B$3:$AQ$1079,AM$2+1)</f>
        <v>0</v>
      </c>
      <c r="AN637" s="89">
        <f>VLOOKUP($AC637,LS_Coint_BD!$B$3:$AQ$1079,AN$2)</f>
        <v>0.59446080304541504</v>
      </c>
      <c r="AO637" s="89">
        <f>VLOOKUP($AC637,LS_Coint_BD!$B$3:$AQ$1079,AO$2)</f>
        <v>0.58561232502395799</v>
      </c>
      <c r="AP637" s="89">
        <f>VLOOKUP($AC637,LS_Coint_BD!$B$3:$AQ$1079,AP$2)</f>
        <v>0.74216162880289005</v>
      </c>
      <c r="AQ637" s="89">
        <f>VLOOKUP($AC637,LS_Coint_BD!$B$3:$AQ$1079,AQ$2)</f>
        <v>0.76399279439717005</v>
      </c>
      <c r="AR637" s="89">
        <f>VLOOKUP($AC637,LS_Coint_BD!$B$3:$AQ$1079,AR$2)</f>
        <v>0.96786351994026598</v>
      </c>
      <c r="AS637" s="89">
        <f>VLOOKUP($AC637,LS_Coint_BD!$B$3:$AQ$1079,AS$2)</f>
        <v>0.95594247864071702</v>
      </c>
      <c r="AT637" s="89">
        <f>VLOOKUP($AC637,LS_Coint_BD!$B$3:$AQ$1079,AT$2)</f>
        <v>1.0165993213562501</v>
      </c>
      <c r="AU637" s="89">
        <f>VLOOKUP($AC637,LS_Coint_BD!$B$3:$AQ$1079,AU$2)</f>
        <v>0</v>
      </c>
      <c r="AV637" s="89">
        <f>VLOOKUP($AC637,LS_Coint_BD!$B$3:$AQ$1079,AV$2)</f>
        <v>2.7355895326763901E-15</v>
      </c>
      <c r="AW637" s="89">
        <f>VLOOKUP($AC637,LS_Coint_BD!$B$3:$AQ$1079,AW$2)</f>
        <v>1.83556873404693E-15</v>
      </c>
      <c r="AX637" s="89">
        <f>VLOOKUP($AC637,LS_Coint_BD!$B$3:$AQ$1079,AX$2)</f>
        <v>2.7914178904861098E-16</v>
      </c>
      <c r="AY637" s="89">
        <f>VLOOKUP($AC637,LS_Coint_BD!$B$3:$AQ$1079,AY$2)</f>
        <v>-2.1316282072803001E-15</v>
      </c>
      <c r="AZ637" s="89">
        <f>VLOOKUP($AC637,LS_Coint_BD!$B$3:$AQ$1079,AZ$2)</f>
        <v>3.5527136788005001E-16</v>
      </c>
      <c r="BA637" s="89">
        <f>VLOOKUP($AC637,LS_Coint_BD!$B$3:$AQ$1079,BA$2)</f>
        <v>-3.01980662698043E-16</v>
      </c>
      <c r="BB637" s="89">
        <f>VLOOKUP($AC637,LS_Coint_BD!$B$3:$AQ$1079,BB$2)</f>
        <v>-4.0371746350005701E-16</v>
      </c>
      <c r="BC637" s="89">
        <f>VLOOKUP($AC637,LS_Coint_BD!$B$3:$AQ$1079,BC$2)</f>
        <v>0</v>
      </c>
      <c r="BD637" s="89">
        <f t="shared" si="501"/>
        <v>-1.1889216060908274</v>
      </c>
      <c r="BE637" s="89">
        <f t="shared" si="502"/>
        <v>1.1712246500479178</v>
      </c>
      <c r="BF637" s="89">
        <f t="shared" si="503"/>
        <v>-1.4843232576057799</v>
      </c>
      <c r="BG637" s="89">
        <f t="shared" si="504"/>
        <v>-1.5279855887943423</v>
      </c>
      <c r="BH637" s="89">
        <f t="shared" si="505"/>
        <v>-1.9357270398805315</v>
      </c>
      <c r="BI637" s="89">
        <f t="shared" si="506"/>
        <v>-1.9118849572814343</v>
      </c>
      <c r="BJ637" s="89">
        <f t="shared" si="507"/>
        <v>-2.0331986427125006</v>
      </c>
      <c r="BK637" s="89">
        <f t="shared" si="508"/>
        <v>0</v>
      </c>
      <c r="BL637" s="89">
        <f t="shared" si="509"/>
        <v>-1.1889216060908219</v>
      </c>
      <c r="BM637" s="89"/>
      <c r="BN637" s="26" t="b">
        <f t="shared" si="510"/>
        <v>0</v>
      </c>
      <c r="BO637" s="26" t="b">
        <f t="shared" si="511"/>
        <v>0</v>
      </c>
      <c r="BP637" s="26" t="b">
        <f t="shared" si="512"/>
        <v>0</v>
      </c>
      <c r="BQ637" s="26" t="b">
        <f t="shared" si="513"/>
        <v>0</v>
      </c>
      <c r="BR637" s="26" t="b">
        <f t="shared" si="514"/>
        <v>0</v>
      </c>
      <c r="BS637" s="26" t="b">
        <f t="shared" si="515"/>
        <v>0</v>
      </c>
      <c r="BT637" s="26" t="b">
        <f t="shared" si="516"/>
        <v>0</v>
      </c>
      <c r="BU637" s="26" t="b">
        <f t="shared" si="517"/>
        <v>0</v>
      </c>
    </row>
    <row r="638" spans="2:73" ht="15" thickBot="1" x14ac:dyDescent="0.35">
      <c r="B638" s="17" t="str">
        <f>VLOOKUP($AC638,LS_Coint_BD!$B$3:$D$1079,2)</f>
        <v>MRVE3</v>
      </c>
      <c r="C638" s="87" t="str">
        <f>VLOOKUP($AC638,LS_Coint_BD!$B$3:$D$1079,3)</f>
        <v>EGIE3</v>
      </c>
      <c r="D638" s="68">
        <f t="shared" si="477"/>
        <v>0</v>
      </c>
      <c r="E638" s="65">
        <f t="shared" si="478"/>
        <v>0</v>
      </c>
      <c r="F638" s="69">
        <f t="shared" si="479"/>
        <v>0</v>
      </c>
      <c r="G638" s="68">
        <f t="shared" si="480"/>
        <v>0</v>
      </c>
      <c r="H638" s="65">
        <f t="shared" si="481"/>
        <v>0</v>
      </c>
      <c r="I638" s="69">
        <f t="shared" si="482"/>
        <v>0</v>
      </c>
      <c r="J638" s="68">
        <f t="shared" si="483"/>
        <v>0</v>
      </c>
      <c r="K638" s="65">
        <f t="shared" si="484"/>
        <v>0</v>
      </c>
      <c r="L638" s="69">
        <f t="shared" si="485"/>
        <v>0</v>
      </c>
      <c r="M638" s="68">
        <f t="shared" si="486"/>
        <v>1.7576036673176318</v>
      </c>
      <c r="N638" s="65">
        <f t="shared" si="487"/>
        <v>3.6018816475497033</v>
      </c>
      <c r="O638" s="69">
        <f t="shared" si="488"/>
        <v>2.4012544316998023</v>
      </c>
      <c r="P638" s="68">
        <f t="shared" si="489"/>
        <v>1.6569470785849987</v>
      </c>
      <c r="Q638" s="65">
        <f t="shared" si="490"/>
        <v>3.567515818320806</v>
      </c>
      <c r="R638" s="69">
        <f t="shared" si="491"/>
        <v>2.3783438788805373</v>
      </c>
      <c r="S638" s="68">
        <f t="shared" si="492"/>
        <v>1.4694454829597774</v>
      </c>
      <c r="T638" s="65">
        <f t="shared" si="493"/>
        <v>3.6243576192645941</v>
      </c>
      <c r="U638" s="69">
        <f t="shared" si="494"/>
        <v>2.4162384128430627</v>
      </c>
      <c r="V638" s="68">
        <f t="shared" si="495"/>
        <v>1.5897851689466549</v>
      </c>
      <c r="W638" s="65">
        <f t="shared" si="496"/>
        <v>4.0268975602496937</v>
      </c>
      <c r="X638" s="69">
        <f t="shared" si="497"/>
        <v>2.6845983734997958</v>
      </c>
      <c r="Y638" s="68">
        <f t="shared" si="498"/>
        <v>0.89123170404924679</v>
      </c>
      <c r="Z638" s="65">
        <f t="shared" si="499"/>
        <v>5.5224425291586874</v>
      </c>
      <c r="AA638" s="69">
        <f t="shared" si="500"/>
        <v>3.6816283527724583</v>
      </c>
      <c r="AB638" s="98">
        <f>SUMIF(BN638:BU638,"VERDADEIRO",BN$3:$BU637)</f>
        <v>0</v>
      </c>
      <c r="AC638" s="97">
        <f t="shared" si="467"/>
        <v>635</v>
      </c>
      <c r="AD638" s="89">
        <f>RTD("tryd.rtdserver",,"COT",B638,"ULT")</f>
        <v>19.75</v>
      </c>
      <c r="AE638" s="89">
        <f>RTD("tryd.rtdserver",,"COT",C638,"ULT")</f>
        <v>45.12</v>
      </c>
      <c r="AF638" s="89">
        <f>VLOOKUP($AC638,LS_Coint_BD!$B$3:$AQ$1079,AF$2)*$AD638+VLOOKUP($AC638,LS_Coint_BD!$B$3:$AQ$1079,AF$2+1)</f>
        <v>0</v>
      </c>
      <c r="AG638" s="89">
        <f>VLOOKUP($AC638,LS_Coint_BD!$B$3:$AQ$1079,AG$2)*$AD638+VLOOKUP($AC638,LS_Coint_BD!$B$3:$AQ$1079,AG$2+1)</f>
        <v>0</v>
      </c>
      <c r="AH638" s="89">
        <f>VLOOKUP($AC638,LS_Coint_BD!$B$3:$AQ$1079,AH$2)*$AD638+VLOOKUP($AC638,LS_Coint_BD!$B$3:$AQ$1079,AH$2+1)</f>
        <v>0</v>
      </c>
      <c r="AI638" s="89">
        <f>VLOOKUP($AC638,LS_Coint_BD!$B$3:$AQ$1079,AI$2)*$AD638+VLOOKUP($AC638,LS_Coint_BD!$B$3:$AQ$1079,AI$2+1)</f>
        <v>43.362396332682366</v>
      </c>
      <c r="AJ638" s="89">
        <f>VLOOKUP($AC638,LS_Coint_BD!$B$3:$AQ$1079,AJ$2)*$AD638+VLOOKUP($AC638,LS_Coint_BD!$B$3:$AQ$1079,AJ$2+1)</f>
        <v>43.463052921414999</v>
      </c>
      <c r="AK638" s="89">
        <f>VLOOKUP($AC638,LS_Coint_BD!$B$3:$AQ$1079,AK$2)*$AD638+VLOOKUP($AC638,LS_Coint_BD!$B$3:$AQ$1079,AK$2+1)</f>
        <v>43.65055451704022</v>
      </c>
      <c r="AL638" s="89">
        <f>VLOOKUP($AC638,LS_Coint_BD!$B$3:$AQ$1079,AL$2)*$AD638+VLOOKUP($AC638,LS_Coint_BD!$B$3:$AQ$1079,AL$2+1)</f>
        <v>43.530214831053343</v>
      </c>
      <c r="AM638" s="89">
        <f>VLOOKUP($AC638,LS_Coint_BD!$B$3:$AQ$1079,AM$2)*$AD638+VLOOKUP($AC638,LS_Coint_BD!$B$3:$AQ$1079,AM$2+1)</f>
        <v>44.228768295950751</v>
      </c>
      <c r="AN638" s="89">
        <f>VLOOKUP($AC638,LS_Coint_BD!$B$3:$AQ$1079,AN$2)</f>
        <v>0</v>
      </c>
      <c r="AO638" s="89">
        <f>VLOOKUP($AC638,LS_Coint_BD!$B$3:$AQ$1079,AO$2)</f>
        <v>0</v>
      </c>
      <c r="AP638" s="89">
        <f>VLOOKUP($AC638,LS_Coint_BD!$B$3:$AQ$1079,AP$2)</f>
        <v>0</v>
      </c>
      <c r="AQ638" s="89">
        <f>VLOOKUP($AC638,LS_Coint_BD!$B$3:$AQ$1079,AQ$2)</f>
        <v>1.2006272158499001</v>
      </c>
      <c r="AR638" s="89">
        <f>VLOOKUP($AC638,LS_Coint_BD!$B$3:$AQ$1079,AR$2)</f>
        <v>1.18917193944027</v>
      </c>
      <c r="AS638" s="89">
        <f>VLOOKUP($AC638,LS_Coint_BD!$B$3:$AQ$1079,AS$2)</f>
        <v>1.20811920642153</v>
      </c>
      <c r="AT638" s="89">
        <f>VLOOKUP($AC638,LS_Coint_BD!$B$3:$AQ$1079,AT$2)</f>
        <v>1.3422991867498999</v>
      </c>
      <c r="AU638" s="89">
        <f>VLOOKUP($AC638,LS_Coint_BD!$B$3:$AQ$1079,AU$2)</f>
        <v>1.84081417638623</v>
      </c>
      <c r="AV638" s="89">
        <f>VLOOKUP($AC638,LS_Coint_BD!$B$3:$AQ$1079,AV$2)</f>
        <v>0</v>
      </c>
      <c r="AW638" s="89">
        <f>VLOOKUP($AC638,LS_Coint_BD!$B$3:$AQ$1079,AW$2)</f>
        <v>0</v>
      </c>
      <c r="AX638" s="89">
        <f>VLOOKUP($AC638,LS_Coint_BD!$B$3:$AQ$1079,AX$2)</f>
        <v>0</v>
      </c>
      <c r="AY638" s="89">
        <f>VLOOKUP($AC638,LS_Coint_BD!$B$3:$AQ$1079,AY$2)</f>
        <v>2.3536728122053298E-15</v>
      </c>
      <c r="AZ638" s="89">
        <f>VLOOKUP($AC638,LS_Coint_BD!$B$3:$AQ$1079,AZ$2)</f>
        <v>-2.56584876802258E-15</v>
      </c>
      <c r="BA638" s="89">
        <f>VLOOKUP($AC638,LS_Coint_BD!$B$3:$AQ$1079,BA$2)</f>
        <v>2.77111666946439E-15</v>
      </c>
      <c r="BB638" s="89">
        <f>VLOOKUP($AC638,LS_Coint_BD!$B$3:$AQ$1079,BB$2)</f>
        <v>-3.9725798408405601E-15</v>
      </c>
      <c r="BC638" s="89">
        <f>VLOOKUP($AC638,LS_Coint_BD!$B$3:$AQ$1079,BC$2)</f>
        <v>-1.9326762412674699E-15</v>
      </c>
      <c r="BD638" s="89">
        <f t="shared" si="501"/>
        <v>0</v>
      </c>
      <c r="BE638" s="89">
        <f t="shared" si="502"/>
        <v>0</v>
      </c>
      <c r="BF638" s="89">
        <f t="shared" si="503"/>
        <v>0</v>
      </c>
      <c r="BG638" s="89">
        <f t="shared" si="504"/>
        <v>2.4012544316998023</v>
      </c>
      <c r="BH638" s="89">
        <f t="shared" si="505"/>
        <v>2.3783438788805373</v>
      </c>
      <c r="BI638" s="89">
        <f t="shared" si="506"/>
        <v>2.4162384128430627</v>
      </c>
      <c r="BJ638" s="89">
        <f t="shared" si="507"/>
        <v>2.6845983734997958</v>
      </c>
      <c r="BK638" s="89">
        <f t="shared" si="508"/>
        <v>3.6816283527724583</v>
      </c>
      <c r="BL638" s="89">
        <f t="shared" si="509"/>
        <v>0</v>
      </c>
      <c r="BM638" s="89"/>
      <c r="BN638" s="26" t="b">
        <f t="shared" si="510"/>
        <v>0</v>
      </c>
      <c r="BO638" s="26" t="b">
        <f t="shared" si="511"/>
        <v>0</v>
      </c>
      <c r="BP638" s="26" t="b">
        <f t="shared" si="512"/>
        <v>0</v>
      </c>
      <c r="BQ638" s="26" t="b">
        <f t="shared" si="513"/>
        <v>0</v>
      </c>
      <c r="BR638" s="26" t="b">
        <f t="shared" si="514"/>
        <v>0</v>
      </c>
      <c r="BS638" s="26" t="b">
        <f t="shared" si="515"/>
        <v>0</v>
      </c>
      <c r="BT638" s="26" t="b">
        <f t="shared" si="516"/>
        <v>0</v>
      </c>
      <c r="BU638" s="26" t="b">
        <f t="shared" si="517"/>
        <v>0</v>
      </c>
    </row>
    <row r="639" spans="2:73" ht="15" thickBot="1" x14ac:dyDescent="0.35">
      <c r="B639" s="17" t="str">
        <f>VLOOKUP($AC639,LS_Coint_BD!$B$3:$D$1079,2)</f>
        <v>MRVE3</v>
      </c>
      <c r="C639" s="87" t="str">
        <f>VLOOKUP($AC639,LS_Coint_BD!$B$3:$D$1079,3)</f>
        <v>EZTC3</v>
      </c>
      <c r="D639" s="68">
        <f t="shared" si="477"/>
        <v>0</v>
      </c>
      <c r="E639" s="65">
        <f t="shared" si="478"/>
        <v>0</v>
      </c>
      <c r="F639" s="69">
        <f t="shared" si="479"/>
        <v>0</v>
      </c>
      <c r="G639" s="68">
        <f t="shared" si="480"/>
        <v>-2.8536272010511254</v>
      </c>
      <c r="H639" s="65">
        <f t="shared" si="481"/>
        <v>-5.7093634064549441</v>
      </c>
      <c r="I639" s="69">
        <f t="shared" si="482"/>
        <v>-3.806242270969963</v>
      </c>
      <c r="J639" s="68">
        <f t="shared" si="483"/>
        <v>0</v>
      </c>
      <c r="K639" s="65">
        <f t="shared" si="484"/>
        <v>0</v>
      </c>
      <c r="L639" s="69">
        <f t="shared" si="485"/>
        <v>0</v>
      </c>
      <c r="M639" s="68">
        <f t="shared" si="486"/>
        <v>0</v>
      </c>
      <c r="N639" s="65">
        <f t="shared" si="487"/>
        <v>0</v>
      </c>
      <c r="O639" s="69">
        <f t="shared" si="488"/>
        <v>0</v>
      </c>
      <c r="P639" s="68">
        <f t="shared" si="489"/>
        <v>-3.2765009973610333</v>
      </c>
      <c r="Q639" s="65">
        <f t="shared" si="490"/>
        <v>-6.3214652611560833</v>
      </c>
      <c r="R639" s="69">
        <f t="shared" si="491"/>
        <v>-4.2143101741040558</v>
      </c>
      <c r="S639" s="68">
        <f t="shared" si="492"/>
        <v>-3.680180998266124</v>
      </c>
      <c r="T639" s="65">
        <f t="shared" si="493"/>
        <v>-6.8338618549656864</v>
      </c>
      <c r="U639" s="69">
        <f t="shared" si="494"/>
        <v>-4.5559079033104579</v>
      </c>
      <c r="V639" s="68">
        <f t="shared" si="495"/>
        <v>-3.4598105387614737</v>
      </c>
      <c r="W639" s="65">
        <f t="shared" si="496"/>
        <v>-7.0119804289860896</v>
      </c>
      <c r="X639" s="69">
        <f t="shared" si="497"/>
        <v>-4.6746536193240598</v>
      </c>
      <c r="Y639" s="68">
        <f t="shared" si="498"/>
        <v>-5.1528773507478434</v>
      </c>
      <c r="Z639" s="65">
        <f t="shared" si="499"/>
        <v>-10.758565348677431</v>
      </c>
      <c r="AA639" s="69">
        <f t="shared" si="500"/>
        <v>-7.1723768991182872</v>
      </c>
      <c r="AB639" s="98">
        <f>SUMIF(BN639:BU639,"VERDADEIRO",BN$3:$BU638)</f>
        <v>0</v>
      </c>
      <c r="AC639" s="97">
        <f t="shared" si="467"/>
        <v>636</v>
      </c>
      <c r="AD639" s="89">
        <f>RTD("tryd.rtdserver",,"COT",B639,"ULT")</f>
        <v>19.75</v>
      </c>
      <c r="AE639" s="89">
        <f>RTD("tryd.rtdserver",,"COT",C639,"ULT")</f>
        <v>38.200000000000003</v>
      </c>
      <c r="AF639" s="89">
        <f>VLOOKUP($AC639,LS_Coint_BD!$B$3:$AQ$1079,AF$2)*$AD639+VLOOKUP($AC639,LS_Coint_BD!$B$3:$AQ$1079,AF$2+1)</f>
        <v>0</v>
      </c>
      <c r="AG639" s="89">
        <f>VLOOKUP($AC639,LS_Coint_BD!$B$3:$AQ$1079,AG$2)*$AD639+VLOOKUP($AC639,LS_Coint_BD!$B$3:$AQ$1079,AG$2+1)</f>
        <v>41.053627201051128</v>
      </c>
      <c r="AH639" s="89">
        <f>VLOOKUP($AC639,LS_Coint_BD!$B$3:$AQ$1079,AH$2)*$AD639+VLOOKUP($AC639,LS_Coint_BD!$B$3:$AQ$1079,AH$2+1)</f>
        <v>0</v>
      </c>
      <c r="AI639" s="89">
        <f>VLOOKUP($AC639,LS_Coint_BD!$B$3:$AQ$1079,AI$2)*$AD639+VLOOKUP($AC639,LS_Coint_BD!$B$3:$AQ$1079,AI$2+1)</f>
        <v>0</v>
      </c>
      <c r="AJ639" s="89">
        <f>VLOOKUP($AC639,LS_Coint_BD!$B$3:$AQ$1079,AJ$2)*$AD639+VLOOKUP($AC639,LS_Coint_BD!$B$3:$AQ$1079,AJ$2+1)</f>
        <v>41.476500997361036</v>
      </c>
      <c r="AK639" s="89">
        <f>VLOOKUP($AC639,LS_Coint_BD!$B$3:$AQ$1079,AK$2)*$AD639+VLOOKUP($AC639,LS_Coint_BD!$B$3:$AQ$1079,AK$2+1)</f>
        <v>41.880180998266127</v>
      </c>
      <c r="AL639" s="89">
        <f>VLOOKUP($AC639,LS_Coint_BD!$B$3:$AQ$1079,AL$2)*$AD639+VLOOKUP($AC639,LS_Coint_BD!$B$3:$AQ$1079,AL$2+1)</f>
        <v>41.659810538761477</v>
      </c>
      <c r="AM639" s="89">
        <f>VLOOKUP($AC639,LS_Coint_BD!$B$3:$AQ$1079,AM$2)*$AD639+VLOOKUP($AC639,LS_Coint_BD!$B$3:$AQ$1079,AM$2+1)</f>
        <v>43.352877350747846</v>
      </c>
      <c r="AN639" s="89">
        <f>VLOOKUP($AC639,LS_Coint_BD!$B$3:$AQ$1079,AN$2)</f>
        <v>0</v>
      </c>
      <c r="AO639" s="89">
        <f>VLOOKUP($AC639,LS_Coint_BD!$B$3:$AQ$1079,AO$2)</f>
        <v>1.90312113548498</v>
      </c>
      <c r="AP639" s="89">
        <f>VLOOKUP($AC639,LS_Coint_BD!$B$3:$AQ$1079,AP$2)</f>
        <v>0</v>
      </c>
      <c r="AQ639" s="89">
        <f>VLOOKUP($AC639,LS_Coint_BD!$B$3:$AQ$1079,AQ$2)</f>
        <v>0</v>
      </c>
      <c r="AR639" s="89">
        <f>VLOOKUP($AC639,LS_Coint_BD!$B$3:$AQ$1079,AR$2)</f>
        <v>2.1071550870520301</v>
      </c>
      <c r="AS639" s="89">
        <f>VLOOKUP($AC639,LS_Coint_BD!$B$3:$AQ$1079,AS$2)</f>
        <v>2.2779539516552298</v>
      </c>
      <c r="AT639" s="89">
        <f>VLOOKUP($AC639,LS_Coint_BD!$B$3:$AQ$1079,AT$2)</f>
        <v>2.3373268096620299</v>
      </c>
      <c r="AU639" s="89">
        <f>VLOOKUP($AC639,LS_Coint_BD!$B$3:$AQ$1079,AU$2)</f>
        <v>3.5861884495591401</v>
      </c>
      <c r="AV639" s="89">
        <f>VLOOKUP($AC639,LS_Coint_BD!$B$3:$AQ$1079,AV$2)</f>
        <v>0</v>
      </c>
      <c r="AW639" s="89">
        <f>VLOOKUP($AC639,LS_Coint_BD!$B$3:$AQ$1079,AW$2)</f>
        <v>-2.90138283768708E-15</v>
      </c>
      <c r="AX639" s="89">
        <f>VLOOKUP($AC639,LS_Coint_BD!$B$3:$AQ$1079,AX$2)</f>
        <v>0</v>
      </c>
      <c r="AY639" s="89">
        <f>VLOOKUP($AC639,LS_Coint_BD!$B$3:$AQ$1079,AY$2)</f>
        <v>0</v>
      </c>
      <c r="AZ639" s="89">
        <f>VLOOKUP($AC639,LS_Coint_BD!$B$3:$AQ$1079,AZ$2)</f>
        <v>4.3224683092072797E-15</v>
      </c>
      <c r="BA639" s="89">
        <f>VLOOKUP($AC639,LS_Coint_BD!$B$3:$AQ$1079,BA$2)</f>
        <v>1.4388490399142E-15</v>
      </c>
      <c r="BB639" s="89">
        <f>VLOOKUP($AC639,LS_Coint_BD!$B$3:$AQ$1079,BB$2)</f>
        <v>-2.26081779560032E-16</v>
      </c>
      <c r="BC639" s="89">
        <f>VLOOKUP($AC639,LS_Coint_BD!$B$3:$AQ$1079,BC$2)</f>
        <v>-7.0485839387401898E-15</v>
      </c>
      <c r="BD639" s="89">
        <f t="shared" si="501"/>
        <v>0</v>
      </c>
      <c r="BE639" s="89">
        <f t="shared" si="502"/>
        <v>-3.806242270969963</v>
      </c>
      <c r="BF639" s="89">
        <f t="shared" si="503"/>
        <v>0</v>
      </c>
      <c r="BG639" s="89">
        <f t="shared" si="504"/>
        <v>0</v>
      </c>
      <c r="BH639" s="89">
        <f t="shared" si="505"/>
        <v>-4.2143101741040558</v>
      </c>
      <c r="BI639" s="89">
        <f t="shared" si="506"/>
        <v>-4.5559079033104579</v>
      </c>
      <c r="BJ639" s="89">
        <f t="shared" si="507"/>
        <v>-4.6746536193240598</v>
      </c>
      <c r="BK639" s="89">
        <f t="shared" si="508"/>
        <v>-7.1723768991182872</v>
      </c>
      <c r="BL639" s="89">
        <f t="shared" si="509"/>
        <v>0</v>
      </c>
      <c r="BM639" s="89"/>
      <c r="BN639" s="26" t="b">
        <f t="shared" si="510"/>
        <v>0</v>
      </c>
      <c r="BO639" s="26" t="b">
        <f t="shared" si="511"/>
        <v>0</v>
      </c>
      <c r="BP639" s="26" t="b">
        <f t="shared" si="512"/>
        <v>0</v>
      </c>
      <c r="BQ639" s="26" t="b">
        <f t="shared" si="513"/>
        <v>0</v>
      </c>
      <c r="BR639" s="26" t="b">
        <f t="shared" si="514"/>
        <v>0</v>
      </c>
      <c r="BS639" s="26" t="b">
        <f t="shared" si="515"/>
        <v>0</v>
      </c>
      <c r="BT639" s="26" t="b">
        <f t="shared" si="516"/>
        <v>0</v>
      </c>
      <c r="BU639" s="26" t="b">
        <f t="shared" si="517"/>
        <v>0</v>
      </c>
    </row>
    <row r="640" spans="2:73" ht="15" thickBot="1" x14ac:dyDescent="0.35">
      <c r="B640" s="17" t="str">
        <f>VLOOKUP($AC640,LS_Coint_BD!$B$3:$D$1079,2)</f>
        <v>MRVE3</v>
      </c>
      <c r="C640" s="87" t="str">
        <f>VLOOKUP($AC640,LS_Coint_BD!$B$3:$D$1079,3)</f>
        <v>IRBR3</v>
      </c>
      <c r="D640" s="68">
        <f t="shared" si="477"/>
        <v>-0.28430547510853899</v>
      </c>
      <c r="E640" s="65">
        <f t="shared" si="478"/>
        <v>-1.812269689259129</v>
      </c>
      <c r="F640" s="69">
        <f t="shared" si="479"/>
        <v>-1.2081797928394193</v>
      </c>
      <c r="G640" s="68">
        <f t="shared" si="480"/>
        <v>-0.34330624743743066</v>
      </c>
      <c r="H640" s="65">
        <f t="shared" si="481"/>
        <v>-1.8136716407250564</v>
      </c>
      <c r="I640" s="69">
        <f t="shared" si="482"/>
        <v>-1.2091144271500376</v>
      </c>
      <c r="J640" s="68">
        <f t="shared" si="483"/>
        <v>-0.591906247994201</v>
      </c>
      <c r="K640" s="65">
        <f t="shared" si="484"/>
        <v>-1.9587498744656968</v>
      </c>
      <c r="L640" s="69">
        <f t="shared" si="485"/>
        <v>-1.3058332496437979</v>
      </c>
      <c r="M640" s="68">
        <f t="shared" si="486"/>
        <v>0</v>
      </c>
      <c r="N640" s="65">
        <f t="shared" si="487"/>
        <v>0</v>
      </c>
      <c r="O640" s="69">
        <f t="shared" si="488"/>
        <v>0</v>
      </c>
      <c r="P640" s="68">
        <f t="shared" si="489"/>
        <v>0</v>
      </c>
      <c r="Q640" s="65">
        <f t="shared" si="490"/>
        <v>0</v>
      </c>
      <c r="R640" s="69">
        <f t="shared" si="491"/>
        <v>0</v>
      </c>
      <c r="S640" s="68">
        <f t="shared" si="492"/>
        <v>-0.58083208814094078</v>
      </c>
      <c r="T640" s="65">
        <f t="shared" si="493"/>
        <v>-3.5946487178190893</v>
      </c>
      <c r="U640" s="69">
        <f t="shared" si="494"/>
        <v>-2.3964324785460596</v>
      </c>
      <c r="V640" s="68">
        <f t="shared" si="495"/>
        <v>-0.61972393472997567</v>
      </c>
      <c r="W640" s="65">
        <f t="shared" si="496"/>
        <v>-3.6004782209223603</v>
      </c>
      <c r="X640" s="69">
        <f t="shared" si="497"/>
        <v>-2.4003188139482403</v>
      </c>
      <c r="Y640" s="68">
        <f t="shared" si="498"/>
        <v>-4.8268191604849839</v>
      </c>
      <c r="Z640" s="65">
        <f t="shared" si="499"/>
        <v>-20.321685685644365</v>
      </c>
      <c r="AA640" s="69">
        <f t="shared" si="500"/>
        <v>-13.547790457096243</v>
      </c>
      <c r="AB640" s="98">
        <f>SUMIF(BN640:BU640,"VERDADEIRO",BN$3:$BU639)</f>
        <v>0</v>
      </c>
      <c r="AC640" s="97">
        <f t="shared" si="467"/>
        <v>637</v>
      </c>
      <c r="AD640" s="89">
        <f>RTD("tryd.rtdserver",,"COT",B640,"ULT")</f>
        <v>19.75</v>
      </c>
      <c r="AE640" s="89">
        <f>RTD("tryd.rtdserver",,"COT",C640,"ULT")</f>
        <v>6.91</v>
      </c>
      <c r="AF640" s="89">
        <f>VLOOKUP($AC640,LS_Coint_BD!$B$3:$AQ$1079,AF$2)*$AD640+VLOOKUP($AC640,LS_Coint_BD!$B$3:$AQ$1079,AF$2+1)</f>
        <v>7.1943054751085391</v>
      </c>
      <c r="AG640" s="89">
        <f>VLOOKUP($AC640,LS_Coint_BD!$B$3:$AQ$1079,AG$2)*$AD640+VLOOKUP($AC640,LS_Coint_BD!$B$3:$AQ$1079,AG$2+1)</f>
        <v>7.2533062474374308</v>
      </c>
      <c r="AH640" s="89">
        <f>VLOOKUP($AC640,LS_Coint_BD!$B$3:$AQ$1079,AH$2)*$AD640+VLOOKUP($AC640,LS_Coint_BD!$B$3:$AQ$1079,AH$2+1)</f>
        <v>7.5019062479942011</v>
      </c>
      <c r="AI640" s="89">
        <f>VLOOKUP($AC640,LS_Coint_BD!$B$3:$AQ$1079,AI$2)*$AD640+VLOOKUP($AC640,LS_Coint_BD!$B$3:$AQ$1079,AI$2+1)</f>
        <v>0</v>
      </c>
      <c r="AJ640" s="89">
        <f>VLOOKUP($AC640,LS_Coint_BD!$B$3:$AQ$1079,AJ$2)*$AD640+VLOOKUP($AC640,LS_Coint_BD!$B$3:$AQ$1079,AJ$2+1)</f>
        <v>0</v>
      </c>
      <c r="AK640" s="89">
        <f>VLOOKUP($AC640,LS_Coint_BD!$B$3:$AQ$1079,AK$2)*$AD640+VLOOKUP($AC640,LS_Coint_BD!$B$3:$AQ$1079,AK$2+1)</f>
        <v>7.4908320881409409</v>
      </c>
      <c r="AL640" s="89">
        <f>VLOOKUP($AC640,LS_Coint_BD!$B$3:$AQ$1079,AL$2)*$AD640+VLOOKUP($AC640,LS_Coint_BD!$B$3:$AQ$1079,AL$2+1)</f>
        <v>7.5297239347299758</v>
      </c>
      <c r="AM640" s="89">
        <f>VLOOKUP($AC640,LS_Coint_BD!$B$3:$AQ$1079,AM$2)*$AD640+VLOOKUP($AC640,LS_Coint_BD!$B$3:$AQ$1079,AM$2+1)</f>
        <v>11.736819160484984</v>
      </c>
      <c r="AN640" s="89">
        <f>VLOOKUP($AC640,LS_Coint_BD!$B$3:$AQ$1079,AN$2)</f>
        <v>0.60408989641971</v>
      </c>
      <c r="AO640" s="89">
        <f>VLOOKUP($AC640,LS_Coint_BD!$B$3:$AQ$1079,AO$2)</f>
        <v>0.60455721357501901</v>
      </c>
      <c r="AP640" s="89">
        <f>VLOOKUP($AC640,LS_Coint_BD!$B$3:$AQ$1079,AP$2)</f>
        <v>0.65291662482189905</v>
      </c>
      <c r="AQ640" s="89">
        <f>VLOOKUP($AC640,LS_Coint_BD!$B$3:$AQ$1079,AQ$2)</f>
        <v>0</v>
      </c>
      <c r="AR640" s="89">
        <f>VLOOKUP($AC640,LS_Coint_BD!$B$3:$AQ$1079,AR$2)</f>
        <v>0</v>
      </c>
      <c r="AS640" s="89">
        <f>VLOOKUP($AC640,LS_Coint_BD!$B$3:$AQ$1079,AS$2)</f>
        <v>1.19821623927303</v>
      </c>
      <c r="AT640" s="89">
        <f>VLOOKUP($AC640,LS_Coint_BD!$B$3:$AQ$1079,AT$2)</f>
        <v>1.2001594069741199</v>
      </c>
      <c r="AU640" s="89">
        <f>VLOOKUP($AC640,LS_Coint_BD!$B$3:$AQ$1079,AU$2)</f>
        <v>6.7738952285481204</v>
      </c>
      <c r="AV640" s="89">
        <f>VLOOKUP($AC640,LS_Coint_BD!$B$3:$AQ$1079,AV$2)</f>
        <v>5.8619775700208298E-16</v>
      </c>
      <c r="AW640" s="89">
        <f>VLOOKUP($AC640,LS_Coint_BD!$B$3:$AQ$1079,AW$2)</f>
        <v>3.5527136788005001E-16</v>
      </c>
      <c r="AX640" s="89">
        <f>VLOOKUP($AC640,LS_Coint_BD!$B$3:$AQ$1079,AX$2)</f>
        <v>1.5225915766287901E-16</v>
      </c>
      <c r="AY640" s="89">
        <f>VLOOKUP($AC640,LS_Coint_BD!$B$3:$AQ$1079,AY$2)</f>
        <v>0</v>
      </c>
      <c r="AZ640" s="89">
        <f>VLOOKUP($AC640,LS_Coint_BD!$B$3:$AQ$1079,AZ$2)</f>
        <v>0</v>
      </c>
      <c r="BA640" s="89">
        <f>VLOOKUP($AC640,LS_Coint_BD!$B$3:$AQ$1079,BA$2)</f>
        <v>3.5527136788005001E-16</v>
      </c>
      <c r="BB640" s="89">
        <f>VLOOKUP($AC640,LS_Coint_BD!$B$3:$AQ$1079,BB$2)</f>
        <v>-5.8135314744008197E-16</v>
      </c>
      <c r="BC640" s="89">
        <f>VLOOKUP($AC640,LS_Coint_BD!$B$3:$AQ$1079,BC$2)</f>
        <v>-2.2737367544323199E-15</v>
      </c>
      <c r="BD640" s="89">
        <f t="shared" si="501"/>
        <v>-1.2081797928394193</v>
      </c>
      <c r="BE640" s="89">
        <f t="shared" si="502"/>
        <v>-1.2091144271500376</v>
      </c>
      <c r="BF640" s="89">
        <f t="shared" si="503"/>
        <v>-1.3058332496437979</v>
      </c>
      <c r="BG640" s="89">
        <f t="shared" si="504"/>
        <v>0</v>
      </c>
      <c r="BH640" s="89">
        <f t="shared" si="505"/>
        <v>0</v>
      </c>
      <c r="BI640" s="89">
        <f t="shared" si="506"/>
        <v>-2.3964324785460596</v>
      </c>
      <c r="BJ640" s="89">
        <f t="shared" si="507"/>
        <v>-2.4003188139482403</v>
      </c>
      <c r="BK640" s="89">
        <f t="shared" si="508"/>
        <v>-13.547790457096243</v>
      </c>
      <c r="BL640" s="89">
        <f t="shared" si="509"/>
        <v>-1.2081797928394205</v>
      </c>
      <c r="BM640" s="89"/>
      <c r="BN640" s="26" t="b">
        <f t="shared" si="510"/>
        <v>0</v>
      </c>
      <c r="BO640" s="26" t="b">
        <f t="shared" si="511"/>
        <v>0</v>
      </c>
      <c r="BP640" s="26" t="b">
        <f t="shared" si="512"/>
        <v>0</v>
      </c>
      <c r="BQ640" s="26" t="b">
        <f t="shared" si="513"/>
        <v>0</v>
      </c>
      <c r="BR640" s="26" t="b">
        <f t="shared" si="514"/>
        <v>0</v>
      </c>
      <c r="BS640" s="26" t="b">
        <f t="shared" si="515"/>
        <v>0</v>
      </c>
      <c r="BT640" s="26" t="b">
        <f t="shared" si="516"/>
        <v>0</v>
      </c>
      <c r="BU640" s="26" t="b">
        <f t="shared" si="517"/>
        <v>0</v>
      </c>
    </row>
    <row r="641" spans="2:73" ht="15" thickBot="1" x14ac:dyDescent="0.35">
      <c r="B641" s="17" t="str">
        <f>VLOOKUP($AC641,LS_Coint_BD!$B$3:$D$1079,2)</f>
        <v>MRVE3</v>
      </c>
      <c r="C641" s="87" t="str">
        <f>VLOOKUP($AC641,LS_Coint_BD!$B$3:$D$1079,3)</f>
        <v>MULT3</v>
      </c>
      <c r="D641" s="68">
        <f t="shared" si="477"/>
        <v>0</v>
      </c>
      <c r="E641" s="65">
        <f t="shared" si="478"/>
        <v>0</v>
      </c>
      <c r="F641" s="69">
        <f t="shared" si="479"/>
        <v>0</v>
      </c>
      <c r="G641" s="68">
        <f t="shared" si="480"/>
        <v>0</v>
      </c>
      <c r="H641" s="65">
        <f t="shared" si="481"/>
        <v>0</v>
      </c>
      <c r="I641" s="69">
        <f t="shared" si="482"/>
        <v>0</v>
      </c>
      <c r="J641" s="68">
        <f t="shared" si="483"/>
        <v>-0.78814056223753681</v>
      </c>
      <c r="K641" s="65">
        <f t="shared" si="484"/>
        <v>-3.4642813118952906</v>
      </c>
      <c r="L641" s="69">
        <f t="shared" si="485"/>
        <v>-2.3095208745968603</v>
      </c>
      <c r="M641" s="68">
        <f t="shared" si="486"/>
        <v>-0.75312279468170473</v>
      </c>
      <c r="N641" s="65">
        <f t="shared" si="487"/>
        <v>-3.33883570907925</v>
      </c>
      <c r="O641" s="69">
        <f t="shared" si="488"/>
        <v>-2.2258904727195001</v>
      </c>
      <c r="P641" s="68">
        <f t="shared" si="489"/>
        <v>-0.70491227675122659</v>
      </c>
      <c r="Q641" s="65">
        <f t="shared" si="490"/>
        <v>-3.4514083831604063</v>
      </c>
      <c r="R641" s="69">
        <f t="shared" si="491"/>
        <v>-2.3009389221069374</v>
      </c>
      <c r="S641" s="68">
        <f t="shared" si="492"/>
        <v>-0.68697591432584559</v>
      </c>
      <c r="T641" s="65">
        <f t="shared" si="493"/>
        <v>-3.5559400804920323</v>
      </c>
      <c r="U641" s="69">
        <f t="shared" si="494"/>
        <v>-2.3706267203280214</v>
      </c>
      <c r="V641" s="68">
        <f t="shared" si="495"/>
        <v>-0.64136491259214878</v>
      </c>
      <c r="W641" s="65">
        <f t="shared" si="496"/>
        <v>-3.5979582942493478</v>
      </c>
      <c r="X641" s="69">
        <f t="shared" si="497"/>
        <v>-2.3986388628328985</v>
      </c>
      <c r="Y641" s="68">
        <f t="shared" si="498"/>
        <v>-2.4679935744279895</v>
      </c>
      <c r="Z641" s="65">
        <f t="shared" si="499"/>
        <v>-9.5184275747408087</v>
      </c>
      <c r="AA641" s="69">
        <f t="shared" si="500"/>
        <v>-6.3456183831605397</v>
      </c>
      <c r="AB641" s="98">
        <f>SUMIF(BN641:BU641,"VERDADEIRO",BN$3:$BU640)</f>
        <v>0</v>
      </c>
      <c r="AC641" s="97">
        <f t="shared" si="467"/>
        <v>638</v>
      </c>
      <c r="AD641" s="89">
        <f>RTD("tryd.rtdserver",,"COT",B641,"ULT")</f>
        <v>19.75</v>
      </c>
      <c r="AE641" s="89">
        <f>RTD("tryd.rtdserver",,"COT",C641,"ULT")</f>
        <v>21.84</v>
      </c>
      <c r="AF641" s="89">
        <f>VLOOKUP($AC641,LS_Coint_BD!$B$3:$AQ$1079,AF$2)*$AD641+VLOOKUP($AC641,LS_Coint_BD!$B$3:$AQ$1079,AF$2+1)</f>
        <v>0</v>
      </c>
      <c r="AG641" s="89">
        <f>VLOOKUP($AC641,LS_Coint_BD!$B$3:$AQ$1079,AG$2)*$AD641+VLOOKUP($AC641,LS_Coint_BD!$B$3:$AQ$1079,AG$2+1)</f>
        <v>0</v>
      </c>
      <c r="AH641" s="89">
        <f>VLOOKUP($AC641,LS_Coint_BD!$B$3:$AQ$1079,AH$2)*$AD641+VLOOKUP($AC641,LS_Coint_BD!$B$3:$AQ$1079,AH$2+1)</f>
        <v>22.628140562237537</v>
      </c>
      <c r="AI641" s="89">
        <f>VLOOKUP($AC641,LS_Coint_BD!$B$3:$AQ$1079,AI$2)*$AD641+VLOOKUP($AC641,LS_Coint_BD!$B$3:$AQ$1079,AI$2+1)</f>
        <v>22.593122794681705</v>
      </c>
      <c r="AJ641" s="89">
        <f>VLOOKUP($AC641,LS_Coint_BD!$B$3:$AQ$1079,AJ$2)*$AD641+VLOOKUP($AC641,LS_Coint_BD!$B$3:$AQ$1079,AJ$2+1)</f>
        <v>22.544912276751226</v>
      </c>
      <c r="AK641" s="89">
        <f>VLOOKUP($AC641,LS_Coint_BD!$B$3:$AQ$1079,AK$2)*$AD641+VLOOKUP($AC641,LS_Coint_BD!$B$3:$AQ$1079,AK$2+1)</f>
        <v>22.526975914325845</v>
      </c>
      <c r="AL641" s="89">
        <f>VLOOKUP($AC641,LS_Coint_BD!$B$3:$AQ$1079,AL$2)*$AD641+VLOOKUP($AC641,LS_Coint_BD!$B$3:$AQ$1079,AL$2+1)</f>
        <v>22.481364912592149</v>
      </c>
      <c r="AM641" s="89">
        <f>VLOOKUP($AC641,LS_Coint_BD!$B$3:$AQ$1079,AM$2)*$AD641+VLOOKUP($AC641,LS_Coint_BD!$B$3:$AQ$1079,AM$2+1)</f>
        <v>24.307993574427989</v>
      </c>
      <c r="AN641" s="89">
        <f>VLOOKUP($AC641,LS_Coint_BD!$B$3:$AQ$1079,AN$2)</f>
        <v>0</v>
      </c>
      <c r="AO641" s="89">
        <f>VLOOKUP($AC641,LS_Coint_BD!$B$3:$AQ$1079,AO$2)</f>
        <v>0</v>
      </c>
      <c r="AP641" s="89">
        <f>VLOOKUP($AC641,LS_Coint_BD!$B$3:$AQ$1079,AP$2)</f>
        <v>1.1547604372984299</v>
      </c>
      <c r="AQ641" s="89">
        <f>VLOOKUP($AC641,LS_Coint_BD!$B$3:$AQ$1079,AQ$2)</f>
        <v>1.1129452363597501</v>
      </c>
      <c r="AR641" s="89">
        <f>VLOOKUP($AC641,LS_Coint_BD!$B$3:$AQ$1079,AR$2)</f>
        <v>1.15046946105347</v>
      </c>
      <c r="AS641" s="89">
        <f>VLOOKUP($AC641,LS_Coint_BD!$B$3:$AQ$1079,AS$2)</f>
        <v>1.18531336016401</v>
      </c>
      <c r="AT641" s="89">
        <f>VLOOKUP($AC641,LS_Coint_BD!$B$3:$AQ$1079,AT$2)</f>
        <v>1.1993194314164499</v>
      </c>
      <c r="AU641" s="89">
        <f>VLOOKUP($AC641,LS_Coint_BD!$B$3:$AQ$1079,AU$2)</f>
        <v>3.1728091915802699</v>
      </c>
      <c r="AV641" s="89">
        <f>VLOOKUP($AC641,LS_Coint_BD!$B$3:$AQ$1079,AV$2)</f>
        <v>0</v>
      </c>
      <c r="AW641" s="89">
        <f>VLOOKUP($AC641,LS_Coint_BD!$B$3:$AQ$1079,AW$2)</f>
        <v>0</v>
      </c>
      <c r="AX641" s="89">
        <f>VLOOKUP($AC641,LS_Coint_BD!$B$3:$AQ$1079,AX$2)</f>
        <v>-4.8215399926578204E-16</v>
      </c>
      <c r="AY641" s="89">
        <f>VLOOKUP($AC641,LS_Coint_BD!$B$3:$AQ$1079,AY$2)</f>
        <v>-4.4408920985006301E-17</v>
      </c>
      <c r="AZ641" s="89">
        <f>VLOOKUP($AC641,LS_Coint_BD!$B$3:$AQ$1079,AZ$2)</f>
        <v>2.8421709430404001E-15</v>
      </c>
      <c r="BA641" s="89">
        <f>VLOOKUP($AC641,LS_Coint_BD!$B$3:$AQ$1079,BA$2)</f>
        <v>-1.4033219031261999E-15</v>
      </c>
      <c r="BB641" s="89">
        <f>VLOOKUP($AC641,LS_Coint_BD!$B$3:$AQ$1079,BB$2)</f>
        <v>1.3241932802801899E-15</v>
      </c>
      <c r="BC641" s="89">
        <f>VLOOKUP($AC641,LS_Coint_BD!$B$3:$AQ$1079,BC$2)</f>
        <v>-2.2737367544323201E-16</v>
      </c>
      <c r="BD641" s="89">
        <f t="shared" si="501"/>
        <v>0</v>
      </c>
      <c r="BE641" s="89">
        <f t="shared" si="502"/>
        <v>0</v>
      </c>
      <c r="BF641" s="89">
        <f t="shared" si="503"/>
        <v>-2.3095208745968603</v>
      </c>
      <c r="BG641" s="89">
        <f t="shared" si="504"/>
        <v>-2.2258904727195001</v>
      </c>
      <c r="BH641" s="89">
        <f t="shared" si="505"/>
        <v>-2.3009389221069374</v>
      </c>
      <c r="BI641" s="89">
        <f t="shared" si="506"/>
        <v>-2.3706267203280214</v>
      </c>
      <c r="BJ641" s="89">
        <f t="shared" si="507"/>
        <v>-2.3986388628328985</v>
      </c>
      <c r="BK641" s="89">
        <f t="shared" si="508"/>
        <v>-6.3456183831605397</v>
      </c>
      <c r="BL641" s="89">
        <f t="shared" si="509"/>
        <v>0</v>
      </c>
      <c r="BM641" s="89"/>
      <c r="BN641" s="26" t="b">
        <f t="shared" si="510"/>
        <v>0</v>
      </c>
      <c r="BO641" s="26" t="b">
        <f t="shared" si="511"/>
        <v>0</v>
      </c>
      <c r="BP641" s="26" t="b">
        <f t="shared" si="512"/>
        <v>0</v>
      </c>
      <c r="BQ641" s="26" t="b">
        <f t="shared" si="513"/>
        <v>0</v>
      </c>
      <c r="BR641" s="26" t="b">
        <f t="shared" si="514"/>
        <v>0</v>
      </c>
      <c r="BS641" s="26" t="b">
        <f t="shared" si="515"/>
        <v>0</v>
      </c>
      <c r="BT641" s="26" t="b">
        <f t="shared" si="516"/>
        <v>0</v>
      </c>
      <c r="BU641" s="26" t="b">
        <f t="shared" si="517"/>
        <v>0</v>
      </c>
    </row>
    <row r="642" spans="2:73" ht="15" thickBot="1" x14ac:dyDescent="0.35">
      <c r="B642" s="17" t="str">
        <f>VLOOKUP($AC642,LS_Coint_BD!$B$3:$D$1079,2)</f>
        <v>MULT3</v>
      </c>
      <c r="C642" s="87" t="str">
        <f>VLOOKUP($AC642,LS_Coint_BD!$B$3:$D$1079,3)</f>
        <v>CRFB3</v>
      </c>
      <c r="D642" s="68">
        <f t="shared" si="477"/>
        <v>-0.3665763071351833</v>
      </c>
      <c r="E642" s="65">
        <f t="shared" si="478"/>
        <v>-2.0362047318285939</v>
      </c>
      <c r="F642" s="69">
        <f t="shared" si="479"/>
        <v>-1.3574698212190626</v>
      </c>
      <c r="G642" s="68">
        <f t="shared" si="480"/>
        <v>-0.36435097557778917</v>
      </c>
      <c r="H642" s="65">
        <f t="shared" si="481"/>
        <v>-1.987872788038185</v>
      </c>
      <c r="I642" s="69">
        <f t="shared" si="482"/>
        <v>-1.32524852535879</v>
      </c>
      <c r="J642" s="68">
        <f t="shared" si="483"/>
        <v>-0.48944228102573817</v>
      </c>
      <c r="K642" s="65">
        <f t="shared" si="484"/>
        <v>-2.3033061192379667</v>
      </c>
      <c r="L642" s="69">
        <f t="shared" si="485"/>
        <v>-1.5355374128253112</v>
      </c>
      <c r="M642" s="68">
        <f t="shared" si="486"/>
        <v>-0.41836239401210307</v>
      </c>
      <c r="N642" s="65">
        <f t="shared" si="487"/>
        <v>-2.3061791736179109</v>
      </c>
      <c r="O642" s="69">
        <f t="shared" si="488"/>
        <v>-1.5374527824119406</v>
      </c>
      <c r="P642" s="68">
        <f t="shared" si="489"/>
        <v>-0.19185947422974081</v>
      </c>
      <c r="Q642" s="65">
        <f t="shared" si="490"/>
        <v>-3.0145808674273802</v>
      </c>
      <c r="R642" s="69">
        <f t="shared" si="491"/>
        <v>-2.0097205782849201</v>
      </c>
      <c r="S642" s="68">
        <f t="shared" si="492"/>
        <v>0</v>
      </c>
      <c r="T642" s="65">
        <f t="shared" si="493"/>
        <v>0</v>
      </c>
      <c r="U642" s="69">
        <f t="shared" si="494"/>
        <v>0</v>
      </c>
      <c r="V642" s="68">
        <f t="shared" si="495"/>
        <v>-0.25656097730062655</v>
      </c>
      <c r="W642" s="65">
        <f t="shared" si="496"/>
        <v>-3.0482655755945967</v>
      </c>
      <c r="X642" s="69">
        <f t="shared" si="497"/>
        <v>-2.0321770503963976</v>
      </c>
      <c r="Y642" s="68">
        <f t="shared" si="498"/>
        <v>0</v>
      </c>
      <c r="Z642" s="65">
        <f t="shared" si="499"/>
        <v>0</v>
      </c>
      <c r="AA642" s="69">
        <f t="shared" si="500"/>
        <v>0</v>
      </c>
      <c r="AB642" s="98">
        <f>SUMIF(BN642:BU642,"VERDADEIRO",BN$3:$BU641)</f>
        <v>0</v>
      </c>
      <c r="AC642" s="97">
        <f t="shared" si="467"/>
        <v>639</v>
      </c>
      <c r="AD642" s="89">
        <f>RTD("tryd.rtdserver",,"COT",B642,"ULT")</f>
        <v>21.84</v>
      </c>
      <c r="AE642" s="89">
        <f>RTD("tryd.rtdserver",,"COT",C642,"ULT")</f>
        <v>19.52</v>
      </c>
      <c r="AF642" s="89">
        <f>VLOOKUP($AC642,LS_Coint_BD!$B$3:$AQ$1079,AF$2)*$AD642+VLOOKUP($AC642,LS_Coint_BD!$B$3:$AQ$1079,AF$2+1)</f>
        <v>19.886576307135183</v>
      </c>
      <c r="AG642" s="89">
        <f>VLOOKUP($AC642,LS_Coint_BD!$B$3:$AQ$1079,AG$2)*$AD642+VLOOKUP($AC642,LS_Coint_BD!$B$3:$AQ$1079,AG$2+1)</f>
        <v>19.884350975577789</v>
      </c>
      <c r="AH642" s="89">
        <f>VLOOKUP($AC642,LS_Coint_BD!$B$3:$AQ$1079,AH$2)*$AD642+VLOOKUP($AC642,LS_Coint_BD!$B$3:$AQ$1079,AH$2+1)</f>
        <v>20.009442281025738</v>
      </c>
      <c r="AI642" s="89">
        <f>VLOOKUP($AC642,LS_Coint_BD!$B$3:$AQ$1079,AI$2)*$AD642+VLOOKUP($AC642,LS_Coint_BD!$B$3:$AQ$1079,AI$2+1)</f>
        <v>19.938362394012103</v>
      </c>
      <c r="AJ642" s="89">
        <f>VLOOKUP($AC642,LS_Coint_BD!$B$3:$AQ$1079,AJ$2)*$AD642+VLOOKUP($AC642,LS_Coint_BD!$B$3:$AQ$1079,AJ$2+1)</f>
        <v>19.71185947422974</v>
      </c>
      <c r="AK642" s="89">
        <f>VLOOKUP($AC642,LS_Coint_BD!$B$3:$AQ$1079,AK$2)*$AD642+VLOOKUP($AC642,LS_Coint_BD!$B$3:$AQ$1079,AK$2+1)</f>
        <v>0</v>
      </c>
      <c r="AL642" s="89">
        <f>VLOOKUP($AC642,LS_Coint_BD!$B$3:$AQ$1079,AL$2)*$AD642+VLOOKUP($AC642,LS_Coint_BD!$B$3:$AQ$1079,AL$2+1)</f>
        <v>19.776560977300626</v>
      </c>
      <c r="AM642" s="89">
        <f>VLOOKUP($AC642,LS_Coint_BD!$B$3:$AQ$1079,AM$2)*$AD642+VLOOKUP($AC642,LS_Coint_BD!$B$3:$AQ$1079,AM$2+1)</f>
        <v>0</v>
      </c>
      <c r="AN642" s="89">
        <f>VLOOKUP($AC642,LS_Coint_BD!$B$3:$AQ$1079,AN$2)</f>
        <v>0.67873491060953195</v>
      </c>
      <c r="AO642" s="89">
        <f>VLOOKUP($AC642,LS_Coint_BD!$B$3:$AQ$1079,AO$2)</f>
        <v>0.662624262679395</v>
      </c>
      <c r="AP642" s="89">
        <f>VLOOKUP($AC642,LS_Coint_BD!$B$3:$AQ$1079,AP$2)</f>
        <v>0.76776870641265504</v>
      </c>
      <c r="AQ642" s="89">
        <f>VLOOKUP($AC642,LS_Coint_BD!$B$3:$AQ$1079,AQ$2)</f>
        <v>0.76872639120596897</v>
      </c>
      <c r="AR642" s="89">
        <f>VLOOKUP($AC642,LS_Coint_BD!$B$3:$AQ$1079,AR$2)</f>
        <v>1.0048602891424601</v>
      </c>
      <c r="AS642" s="89">
        <f>VLOOKUP($AC642,LS_Coint_BD!$B$3:$AQ$1079,AS$2)</f>
        <v>0</v>
      </c>
      <c r="AT642" s="89">
        <f>VLOOKUP($AC642,LS_Coint_BD!$B$3:$AQ$1079,AT$2)</f>
        <v>1.0160885251981999</v>
      </c>
      <c r="AU642" s="89">
        <f>VLOOKUP($AC642,LS_Coint_BD!$B$3:$AQ$1079,AU$2)</f>
        <v>0</v>
      </c>
      <c r="AV642" s="89">
        <f>VLOOKUP($AC642,LS_Coint_BD!$B$3:$AQ$1079,AV$2)</f>
        <v>1.2789769243681801E-15</v>
      </c>
      <c r="AW642" s="89">
        <f>VLOOKUP($AC642,LS_Coint_BD!$B$3:$AQ$1079,AW$2)</f>
        <v>-8.8817841970012504E-17</v>
      </c>
      <c r="AX642" s="89">
        <f>VLOOKUP($AC642,LS_Coint_BD!$B$3:$AQ$1079,AX$2)</f>
        <v>-1.1419436824715901E-15</v>
      </c>
      <c r="AY642" s="89">
        <f>VLOOKUP($AC642,LS_Coint_BD!$B$3:$AQ$1079,AY$2)</f>
        <v>-2.7533531010703899E-15</v>
      </c>
      <c r="AZ642" s="89">
        <f>VLOOKUP($AC642,LS_Coint_BD!$B$3:$AQ$1079,AZ$2)</f>
        <v>-1.9737298215558299E-17</v>
      </c>
      <c r="BA642" s="89">
        <f>VLOOKUP($AC642,LS_Coint_BD!$B$3:$AQ$1079,BA$2)</f>
        <v>0</v>
      </c>
      <c r="BB642" s="89">
        <f>VLOOKUP($AC642,LS_Coint_BD!$B$3:$AQ$1079,BB$2)</f>
        <v>2.0185873175002801E-15</v>
      </c>
      <c r="BC642" s="89">
        <f>VLOOKUP($AC642,LS_Coint_BD!$B$3:$AQ$1079,BC$2)</f>
        <v>0</v>
      </c>
      <c r="BD642" s="89">
        <f t="shared" si="501"/>
        <v>-1.3574698212190626</v>
      </c>
      <c r="BE642" s="89">
        <f t="shared" si="502"/>
        <v>-1.32524852535879</v>
      </c>
      <c r="BF642" s="89">
        <f t="shared" si="503"/>
        <v>-1.5355374128253112</v>
      </c>
      <c r="BG642" s="89">
        <f t="shared" si="504"/>
        <v>-1.5374527824119406</v>
      </c>
      <c r="BH642" s="89">
        <f t="shared" si="505"/>
        <v>-2.0097205782849201</v>
      </c>
      <c r="BI642" s="89">
        <f t="shared" si="506"/>
        <v>0</v>
      </c>
      <c r="BJ642" s="89">
        <f t="shared" si="507"/>
        <v>-2.0321770503963976</v>
      </c>
      <c r="BK642" s="89">
        <f t="shared" si="508"/>
        <v>0</v>
      </c>
      <c r="BL642" s="89">
        <f t="shared" si="509"/>
        <v>-1.3574698212190599</v>
      </c>
      <c r="BM642" s="89"/>
      <c r="BN642" s="26" t="b">
        <f t="shared" si="510"/>
        <v>0</v>
      </c>
      <c r="BO642" s="26" t="b">
        <f t="shared" si="511"/>
        <v>0</v>
      </c>
      <c r="BP642" s="26" t="b">
        <f t="shared" si="512"/>
        <v>0</v>
      </c>
      <c r="BQ642" s="26" t="b">
        <f t="shared" si="513"/>
        <v>0</v>
      </c>
      <c r="BR642" s="26" t="b">
        <f t="shared" si="514"/>
        <v>0</v>
      </c>
      <c r="BS642" s="26" t="b">
        <f t="shared" si="515"/>
        <v>0</v>
      </c>
      <c r="BT642" s="26" t="b">
        <f t="shared" si="516"/>
        <v>0</v>
      </c>
      <c r="BU642" s="26" t="b">
        <f t="shared" si="517"/>
        <v>0</v>
      </c>
    </row>
    <row r="643" spans="2:73" ht="15" thickBot="1" x14ac:dyDescent="0.35">
      <c r="B643" s="17" t="str">
        <f>VLOOKUP($AC643,LS_Coint_BD!$B$3:$D$1079,2)</f>
        <v>MULT3</v>
      </c>
      <c r="C643" s="87" t="str">
        <f>VLOOKUP($AC643,LS_Coint_BD!$B$3:$D$1079,3)</f>
        <v>EZTC3</v>
      </c>
      <c r="D643" s="68">
        <f t="shared" si="477"/>
        <v>-1.2055941878478151</v>
      </c>
      <c r="E643" s="65">
        <f t="shared" si="478"/>
        <v>-3.85728574758555</v>
      </c>
      <c r="F643" s="69">
        <f t="shared" si="479"/>
        <v>-2.5715238317237001</v>
      </c>
      <c r="G643" s="68">
        <f t="shared" si="480"/>
        <v>-1.2048141416492868</v>
      </c>
      <c r="H643" s="65">
        <f t="shared" si="481"/>
        <v>-3.9712986778161912</v>
      </c>
      <c r="I643" s="69">
        <f t="shared" si="482"/>
        <v>-2.6475324518774608</v>
      </c>
      <c r="J643" s="68">
        <f t="shared" si="483"/>
        <v>-1.3376021796017596</v>
      </c>
      <c r="K643" s="65">
        <f t="shared" si="484"/>
        <v>-4.01829232926855</v>
      </c>
      <c r="L643" s="69">
        <f t="shared" si="485"/>
        <v>-2.6788615528456998</v>
      </c>
      <c r="M643" s="68">
        <f t="shared" si="486"/>
        <v>-1.4862081217052037</v>
      </c>
      <c r="N643" s="65">
        <f t="shared" si="487"/>
        <v>-4.3689018252986651</v>
      </c>
      <c r="O643" s="69">
        <f t="shared" si="488"/>
        <v>-2.9126012168657769</v>
      </c>
      <c r="P643" s="68">
        <f t="shared" si="489"/>
        <v>-0.95783495096291915</v>
      </c>
      <c r="Q643" s="65">
        <f t="shared" si="490"/>
        <v>-6.8913529939817657</v>
      </c>
      <c r="R643" s="69">
        <f t="shared" si="491"/>
        <v>-4.5942353293211768</v>
      </c>
      <c r="S643" s="68">
        <f t="shared" si="492"/>
        <v>-0.45214377509523729</v>
      </c>
      <c r="T643" s="65">
        <f t="shared" si="493"/>
        <v>-8.7520710447415446</v>
      </c>
      <c r="U643" s="69">
        <f t="shared" si="494"/>
        <v>-5.8347140298276967</v>
      </c>
      <c r="V643" s="68">
        <f t="shared" si="495"/>
        <v>-0.21613963785004842</v>
      </c>
      <c r="W643" s="65">
        <f t="shared" si="496"/>
        <v>-9.0623612853292546</v>
      </c>
      <c r="X643" s="69">
        <f t="shared" si="497"/>
        <v>-6.041574190219503</v>
      </c>
      <c r="Y643" s="68">
        <f t="shared" si="498"/>
        <v>0</v>
      </c>
      <c r="Z643" s="65">
        <f t="shared" si="499"/>
        <v>0</v>
      </c>
      <c r="AA643" s="69">
        <f t="shared" si="500"/>
        <v>0</v>
      </c>
      <c r="AB643" s="98">
        <f>SUMIF(BN643:BU643,"VERDADEIRO",BN$3:$BU642)</f>
        <v>0</v>
      </c>
      <c r="AC643" s="97">
        <f t="shared" si="467"/>
        <v>640</v>
      </c>
      <c r="AD643" s="89">
        <f>RTD("tryd.rtdserver",,"COT",B643,"ULT")</f>
        <v>21.84</v>
      </c>
      <c r="AE643" s="89">
        <f>RTD("tryd.rtdserver",,"COT",C643,"ULT")</f>
        <v>38.200000000000003</v>
      </c>
      <c r="AF643" s="89">
        <f>VLOOKUP($AC643,LS_Coint_BD!$B$3:$AQ$1079,AF$2)*$AD643+VLOOKUP($AC643,LS_Coint_BD!$B$3:$AQ$1079,AF$2+1)</f>
        <v>39.405594187847818</v>
      </c>
      <c r="AG643" s="89">
        <f>VLOOKUP($AC643,LS_Coint_BD!$B$3:$AQ$1079,AG$2)*$AD643+VLOOKUP($AC643,LS_Coint_BD!$B$3:$AQ$1079,AG$2+1)</f>
        <v>39.40481414164929</v>
      </c>
      <c r="AH643" s="89">
        <f>VLOOKUP($AC643,LS_Coint_BD!$B$3:$AQ$1079,AH$2)*$AD643+VLOOKUP($AC643,LS_Coint_BD!$B$3:$AQ$1079,AH$2+1)</f>
        <v>39.537602179601762</v>
      </c>
      <c r="AI643" s="89">
        <f>VLOOKUP($AC643,LS_Coint_BD!$B$3:$AQ$1079,AI$2)*$AD643+VLOOKUP($AC643,LS_Coint_BD!$B$3:$AQ$1079,AI$2+1)</f>
        <v>39.686208121705207</v>
      </c>
      <c r="AJ643" s="89">
        <f>VLOOKUP($AC643,LS_Coint_BD!$B$3:$AQ$1079,AJ$2)*$AD643+VLOOKUP($AC643,LS_Coint_BD!$B$3:$AQ$1079,AJ$2+1)</f>
        <v>39.157834950962922</v>
      </c>
      <c r="AK643" s="89">
        <f>VLOOKUP($AC643,LS_Coint_BD!$B$3:$AQ$1079,AK$2)*$AD643+VLOOKUP($AC643,LS_Coint_BD!$B$3:$AQ$1079,AK$2+1)</f>
        <v>38.65214377509524</v>
      </c>
      <c r="AL643" s="89">
        <f>VLOOKUP($AC643,LS_Coint_BD!$B$3:$AQ$1079,AL$2)*$AD643+VLOOKUP($AC643,LS_Coint_BD!$B$3:$AQ$1079,AL$2+1)</f>
        <v>38.416139637850051</v>
      </c>
      <c r="AM643" s="89">
        <f>VLOOKUP($AC643,LS_Coint_BD!$B$3:$AQ$1079,AM$2)*$AD643+VLOOKUP($AC643,LS_Coint_BD!$B$3:$AQ$1079,AM$2+1)</f>
        <v>0</v>
      </c>
      <c r="AN643" s="89">
        <f>VLOOKUP($AC643,LS_Coint_BD!$B$3:$AQ$1079,AN$2)</f>
        <v>1.2857619158618501</v>
      </c>
      <c r="AO643" s="89">
        <f>VLOOKUP($AC643,LS_Coint_BD!$B$3:$AQ$1079,AO$2)</f>
        <v>1.3237662259387299</v>
      </c>
      <c r="AP643" s="89">
        <f>VLOOKUP($AC643,LS_Coint_BD!$B$3:$AQ$1079,AP$2)</f>
        <v>1.3394307764228499</v>
      </c>
      <c r="AQ643" s="89">
        <f>VLOOKUP($AC643,LS_Coint_BD!$B$3:$AQ$1079,AQ$2)</f>
        <v>1.45630060843289</v>
      </c>
      <c r="AR643" s="89">
        <f>VLOOKUP($AC643,LS_Coint_BD!$B$3:$AQ$1079,AR$2)</f>
        <v>2.2971176646605902</v>
      </c>
      <c r="AS643" s="89">
        <f>VLOOKUP($AC643,LS_Coint_BD!$B$3:$AQ$1079,AS$2)</f>
        <v>2.9173570149138501</v>
      </c>
      <c r="AT643" s="89">
        <f>VLOOKUP($AC643,LS_Coint_BD!$B$3:$AQ$1079,AT$2)</f>
        <v>3.0207870951097502</v>
      </c>
      <c r="AU643" s="89">
        <f>VLOOKUP($AC643,LS_Coint_BD!$B$3:$AQ$1079,AU$2)</f>
        <v>0</v>
      </c>
      <c r="AV643" s="89">
        <f>VLOOKUP($AC643,LS_Coint_BD!$B$3:$AQ$1079,AV$2)</f>
        <v>0</v>
      </c>
      <c r="AW643" s="89">
        <f>VLOOKUP($AC643,LS_Coint_BD!$B$3:$AQ$1079,AW$2)</f>
        <v>-7.1054273576010003E-16</v>
      </c>
      <c r="AX643" s="89">
        <f>VLOOKUP($AC643,LS_Coint_BD!$B$3:$AQ$1079,AX$2)</f>
        <v>-1.5225915766287901E-16</v>
      </c>
      <c r="AY643" s="89">
        <f>VLOOKUP($AC643,LS_Coint_BD!$B$3:$AQ$1079,AY$2)</f>
        <v>3.1974423109204501E-15</v>
      </c>
      <c r="AZ643" s="89">
        <f>VLOOKUP($AC643,LS_Coint_BD!$B$3:$AQ$1079,AZ$2)</f>
        <v>3.1184931180582198E-15</v>
      </c>
      <c r="BA643" s="89">
        <f>VLOOKUP($AC643,LS_Coint_BD!$B$3:$AQ$1079,BA$2)</f>
        <v>3.5527136788005001E-15</v>
      </c>
      <c r="BB643" s="89">
        <f>VLOOKUP($AC643,LS_Coint_BD!$B$3:$AQ$1079,BB$2)</f>
        <v>-2.4546021780803501E-15</v>
      </c>
      <c r="BC643" s="89">
        <f>VLOOKUP($AC643,LS_Coint_BD!$B$3:$AQ$1079,BC$2)</f>
        <v>0</v>
      </c>
      <c r="BD643" s="89">
        <f t="shared" si="501"/>
        <v>-2.5715238317237001</v>
      </c>
      <c r="BE643" s="89">
        <f t="shared" si="502"/>
        <v>-2.6475324518774608</v>
      </c>
      <c r="BF643" s="89">
        <f t="shared" si="503"/>
        <v>-2.6788615528456998</v>
      </c>
      <c r="BG643" s="89">
        <f t="shared" si="504"/>
        <v>-2.9126012168657769</v>
      </c>
      <c r="BH643" s="89">
        <f t="shared" si="505"/>
        <v>-4.5942353293211768</v>
      </c>
      <c r="BI643" s="89">
        <f t="shared" si="506"/>
        <v>-5.8347140298276967</v>
      </c>
      <c r="BJ643" s="89">
        <f t="shared" si="507"/>
        <v>-6.041574190219503</v>
      </c>
      <c r="BK643" s="89">
        <f t="shared" si="508"/>
        <v>0</v>
      </c>
      <c r="BL643" s="89">
        <f t="shared" si="509"/>
        <v>-2.5715238317237001</v>
      </c>
      <c r="BM643" s="89"/>
      <c r="BN643" s="26" t="b">
        <f t="shared" si="510"/>
        <v>0</v>
      </c>
      <c r="BO643" s="26" t="b">
        <f t="shared" si="511"/>
        <v>0</v>
      </c>
      <c r="BP643" s="26" t="b">
        <f t="shared" si="512"/>
        <v>0</v>
      </c>
      <c r="BQ643" s="26" t="b">
        <f t="shared" si="513"/>
        <v>0</v>
      </c>
      <c r="BR643" s="26" t="b">
        <f t="shared" si="514"/>
        <v>0</v>
      </c>
      <c r="BS643" s="26" t="b">
        <f t="shared" si="515"/>
        <v>0</v>
      </c>
      <c r="BT643" s="26" t="b">
        <f t="shared" si="516"/>
        <v>0</v>
      </c>
      <c r="BU643" s="26" t="b">
        <f t="shared" si="517"/>
        <v>0</v>
      </c>
    </row>
    <row r="644" spans="2:73" ht="15" thickBot="1" x14ac:dyDescent="0.35">
      <c r="B644" s="17" t="str">
        <f>VLOOKUP($AC644,LS_Coint_BD!$B$3:$D$1079,2)</f>
        <v>MULT3</v>
      </c>
      <c r="C644" s="87" t="str">
        <f>VLOOKUP($AC644,LS_Coint_BD!$B$3:$D$1079,3)</f>
        <v>IGTA3</v>
      </c>
      <c r="D644" s="68">
        <f t="shared" si="477"/>
        <v>0.38046276115174038</v>
      </c>
      <c r="E644" s="65">
        <f t="shared" si="478"/>
        <v>1.5153433869451616</v>
      </c>
      <c r="F644" s="69">
        <f t="shared" si="479"/>
        <v>1.0102289246301077</v>
      </c>
      <c r="G644" s="68">
        <f t="shared" si="480"/>
        <v>0.41862888873058779</v>
      </c>
      <c r="H644" s="65">
        <f t="shared" si="481"/>
        <v>1.4956600264428384</v>
      </c>
      <c r="I644" s="69">
        <f t="shared" si="482"/>
        <v>0.99710668429522553</v>
      </c>
      <c r="J644" s="68">
        <f t="shared" si="483"/>
        <v>0.37490961969833592</v>
      </c>
      <c r="K644" s="65">
        <f t="shared" si="484"/>
        <v>1.4808460820045379</v>
      </c>
      <c r="L644" s="69">
        <f t="shared" si="485"/>
        <v>0.98723072133635859</v>
      </c>
      <c r="M644" s="68">
        <f t="shared" si="486"/>
        <v>0.26854585876908743</v>
      </c>
      <c r="N644" s="65">
        <f t="shared" si="487"/>
        <v>1.7402873260160792</v>
      </c>
      <c r="O644" s="69">
        <f t="shared" si="488"/>
        <v>1.1601915506773861</v>
      </c>
      <c r="P644" s="68">
        <f t="shared" si="489"/>
        <v>0.27023999451229486</v>
      </c>
      <c r="Q644" s="65">
        <f t="shared" si="490"/>
        <v>1.8120625769919052</v>
      </c>
      <c r="R644" s="69">
        <f t="shared" si="491"/>
        <v>1.2080417179946035</v>
      </c>
      <c r="S644" s="68">
        <f t="shared" si="492"/>
        <v>0.30908807366336077</v>
      </c>
      <c r="T644" s="65">
        <f t="shared" si="493"/>
        <v>1.9480276623201607</v>
      </c>
      <c r="U644" s="69">
        <f t="shared" si="494"/>
        <v>1.2986851082134405</v>
      </c>
      <c r="V644" s="68">
        <f t="shared" si="495"/>
        <v>0.32150376072269182</v>
      </c>
      <c r="W644" s="65">
        <f t="shared" si="496"/>
        <v>2.0537608514362806</v>
      </c>
      <c r="X644" s="69">
        <f t="shared" si="497"/>
        <v>1.3691739009575203</v>
      </c>
      <c r="Y644" s="68">
        <f t="shared" si="498"/>
        <v>0.26141013593645113</v>
      </c>
      <c r="Z644" s="65">
        <f t="shared" si="499"/>
        <v>2.3846024419522394</v>
      </c>
      <c r="AA644" s="69">
        <f t="shared" si="500"/>
        <v>1.5897349613014931</v>
      </c>
      <c r="AB644" s="98">
        <f>SUMIF(BN644:BU644,"VERDADEIRO",BN$3:$BU643)</f>
        <v>0</v>
      </c>
      <c r="AC644" s="97">
        <f t="shared" si="467"/>
        <v>641</v>
      </c>
      <c r="AD644" s="89">
        <f>RTD("tryd.rtdserver",,"COT",B644,"ULT")</f>
        <v>21.84</v>
      </c>
      <c r="AE644" s="89">
        <f>RTD("tryd.rtdserver",,"COT",C644,"ULT")</f>
        <v>35.19</v>
      </c>
      <c r="AF644" s="89">
        <f>VLOOKUP($AC644,LS_Coint_BD!$B$3:$AQ$1079,AF$2)*$AD644+VLOOKUP($AC644,LS_Coint_BD!$B$3:$AQ$1079,AF$2+1)</f>
        <v>34.809537238848257</v>
      </c>
      <c r="AG644" s="89">
        <f>VLOOKUP($AC644,LS_Coint_BD!$B$3:$AQ$1079,AG$2)*$AD644+VLOOKUP($AC644,LS_Coint_BD!$B$3:$AQ$1079,AG$2+1)</f>
        <v>34.77137111126941</v>
      </c>
      <c r="AH644" s="89">
        <f>VLOOKUP($AC644,LS_Coint_BD!$B$3:$AQ$1079,AH$2)*$AD644+VLOOKUP($AC644,LS_Coint_BD!$B$3:$AQ$1079,AH$2+1)</f>
        <v>34.815090380301662</v>
      </c>
      <c r="AI644" s="89">
        <f>VLOOKUP($AC644,LS_Coint_BD!$B$3:$AQ$1079,AI$2)*$AD644+VLOOKUP($AC644,LS_Coint_BD!$B$3:$AQ$1079,AI$2+1)</f>
        <v>34.92145414123091</v>
      </c>
      <c r="AJ644" s="89">
        <f>VLOOKUP($AC644,LS_Coint_BD!$B$3:$AQ$1079,AJ$2)*$AD644+VLOOKUP($AC644,LS_Coint_BD!$B$3:$AQ$1079,AJ$2+1)</f>
        <v>34.919760005487703</v>
      </c>
      <c r="AK644" s="89">
        <f>VLOOKUP($AC644,LS_Coint_BD!$B$3:$AQ$1079,AK$2)*$AD644+VLOOKUP($AC644,LS_Coint_BD!$B$3:$AQ$1079,AK$2+1)</f>
        <v>34.880911926336637</v>
      </c>
      <c r="AL644" s="89">
        <f>VLOOKUP($AC644,LS_Coint_BD!$B$3:$AQ$1079,AL$2)*$AD644+VLOOKUP($AC644,LS_Coint_BD!$B$3:$AQ$1079,AL$2+1)</f>
        <v>34.868496239277306</v>
      </c>
      <c r="AM644" s="89">
        <f>VLOOKUP($AC644,LS_Coint_BD!$B$3:$AQ$1079,AM$2)*$AD644+VLOOKUP($AC644,LS_Coint_BD!$B$3:$AQ$1079,AM$2+1)</f>
        <v>34.928589864063547</v>
      </c>
      <c r="AN644" s="89">
        <f>VLOOKUP($AC644,LS_Coint_BD!$B$3:$AQ$1079,AN$2)</f>
        <v>0.50511446231505297</v>
      </c>
      <c r="AO644" s="89">
        <f>VLOOKUP($AC644,LS_Coint_BD!$B$3:$AQ$1079,AO$2)</f>
        <v>0.49855334214761199</v>
      </c>
      <c r="AP644" s="89">
        <f>VLOOKUP($AC644,LS_Coint_BD!$B$3:$AQ$1079,AP$2)</f>
        <v>0.49361536066817802</v>
      </c>
      <c r="AQ644" s="89">
        <f>VLOOKUP($AC644,LS_Coint_BD!$B$3:$AQ$1079,AQ$2)</f>
        <v>0.58009577533869205</v>
      </c>
      <c r="AR644" s="89">
        <f>VLOOKUP($AC644,LS_Coint_BD!$B$3:$AQ$1079,AR$2)</f>
        <v>0.60402085899730495</v>
      </c>
      <c r="AS644" s="89">
        <f>VLOOKUP($AC644,LS_Coint_BD!$B$3:$AQ$1079,AS$2)</f>
        <v>0.64934255410672104</v>
      </c>
      <c r="AT644" s="89">
        <f>VLOOKUP($AC644,LS_Coint_BD!$B$3:$AQ$1079,AT$2)</f>
        <v>0.68458695047876095</v>
      </c>
      <c r="AU644" s="89">
        <f>VLOOKUP($AC644,LS_Coint_BD!$B$3:$AQ$1079,AU$2)</f>
        <v>0.79486748065074697</v>
      </c>
      <c r="AV644" s="89">
        <f>VLOOKUP($AC644,LS_Coint_BD!$B$3:$AQ$1079,AV$2)</f>
        <v>1.6697754290362401E-15</v>
      </c>
      <c r="AW644" s="89">
        <f>VLOOKUP($AC644,LS_Coint_BD!$B$3:$AQ$1079,AW$2)</f>
        <v>1.59872115546023E-15</v>
      </c>
      <c r="AX644" s="89">
        <f>VLOOKUP($AC644,LS_Coint_BD!$B$3:$AQ$1079,AX$2)</f>
        <v>2.5122761014375E-15</v>
      </c>
      <c r="AY644" s="89">
        <f>VLOOKUP($AC644,LS_Coint_BD!$B$3:$AQ$1079,AY$2)</f>
        <v>1.8873791418627701E-15</v>
      </c>
      <c r="AZ644" s="89">
        <f>VLOOKUP($AC644,LS_Coint_BD!$B$3:$AQ$1079,AZ$2)</f>
        <v>-6.4146219200564601E-15</v>
      </c>
      <c r="BA644" s="89">
        <f>VLOOKUP($AC644,LS_Coint_BD!$B$3:$AQ$1079,BA$2)</f>
        <v>-1.5276668818842199E-15</v>
      </c>
      <c r="BB644" s="89">
        <f>VLOOKUP($AC644,LS_Coint_BD!$B$3:$AQ$1079,BB$2)</f>
        <v>-1.61486985400023E-15</v>
      </c>
      <c r="BC644" s="89">
        <f>VLOOKUP($AC644,LS_Coint_BD!$B$3:$AQ$1079,BC$2)</f>
        <v>-8.6686213762732201E-16</v>
      </c>
      <c r="BD644" s="89">
        <f t="shared" si="501"/>
        <v>1.0102289246301077</v>
      </c>
      <c r="BE644" s="89">
        <f t="shared" si="502"/>
        <v>0.99710668429522553</v>
      </c>
      <c r="BF644" s="89">
        <f t="shared" si="503"/>
        <v>0.98723072133635859</v>
      </c>
      <c r="BG644" s="89">
        <f t="shared" si="504"/>
        <v>1.1601915506773861</v>
      </c>
      <c r="BH644" s="89">
        <f t="shared" si="505"/>
        <v>1.2080417179946035</v>
      </c>
      <c r="BI644" s="89">
        <f t="shared" si="506"/>
        <v>1.2986851082134405</v>
      </c>
      <c r="BJ644" s="89">
        <f t="shared" si="507"/>
        <v>1.3691739009575203</v>
      </c>
      <c r="BK644" s="89">
        <f t="shared" si="508"/>
        <v>1.5897349613014931</v>
      </c>
      <c r="BL644" s="89">
        <f t="shared" si="509"/>
        <v>1.010228924630111</v>
      </c>
      <c r="BM644" s="89"/>
      <c r="BN644" s="26" t="b">
        <f t="shared" si="510"/>
        <v>0</v>
      </c>
      <c r="BO644" s="26" t="b">
        <f t="shared" si="511"/>
        <v>0</v>
      </c>
      <c r="BP644" s="26" t="b">
        <f t="shared" si="512"/>
        <v>0</v>
      </c>
      <c r="BQ644" s="26" t="b">
        <f t="shared" si="513"/>
        <v>0</v>
      </c>
      <c r="BR644" s="26" t="b">
        <f t="shared" si="514"/>
        <v>0</v>
      </c>
      <c r="BS644" s="26" t="b">
        <f t="shared" si="515"/>
        <v>0</v>
      </c>
      <c r="BT644" s="26" t="b">
        <f t="shared" si="516"/>
        <v>0</v>
      </c>
      <c r="BU644" s="26" t="b">
        <f t="shared" si="517"/>
        <v>0</v>
      </c>
    </row>
    <row r="645" spans="2:73" ht="15" thickBot="1" x14ac:dyDescent="0.35">
      <c r="B645" s="17" t="str">
        <f>VLOOKUP($AC645,LS_Coint_BD!$B$3:$D$1079,2)</f>
        <v>MULT3</v>
      </c>
      <c r="C645" s="87" t="str">
        <f>VLOOKUP($AC645,LS_Coint_BD!$B$3:$D$1079,3)</f>
        <v>IRBR3</v>
      </c>
      <c r="D645" s="68">
        <f t="shared" si="477"/>
        <v>0</v>
      </c>
      <c r="E645" s="65">
        <f t="shared" si="478"/>
        <v>0</v>
      </c>
      <c r="F645" s="69">
        <f t="shared" si="479"/>
        <v>0</v>
      </c>
      <c r="G645" s="68">
        <f t="shared" si="480"/>
        <v>-0.19284032912087401</v>
      </c>
      <c r="H645" s="65">
        <f t="shared" si="481"/>
        <v>-1.8371430647732869</v>
      </c>
      <c r="I645" s="69">
        <f t="shared" si="482"/>
        <v>-1.2247620431821913</v>
      </c>
      <c r="J645" s="68">
        <f t="shared" si="483"/>
        <v>-0.33685530600721592</v>
      </c>
      <c r="K645" s="65">
        <f t="shared" si="484"/>
        <v>-2.0792825153618271</v>
      </c>
      <c r="L645" s="69">
        <f t="shared" si="485"/>
        <v>-1.3861883435745515</v>
      </c>
      <c r="M645" s="68">
        <f t="shared" si="486"/>
        <v>0</v>
      </c>
      <c r="N645" s="65">
        <f t="shared" si="487"/>
        <v>0</v>
      </c>
      <c r="O645" s="69">
        <f t="shared" si="488"/>
        <v>0</v>
      </c>
      <c r="P645" s="68">
        <f t="shared" si="489"/>
        <v>0</v>
      </c>
      <c r="Q645" s="65">
        <f t="shared" si="490"/>
        <v>0</v>
      </c>
      <c r="R645" s="69">
        <f t="shared" si="491"/>
        <v>0</v>
      </c>
      <c r="S645" s="68">
        <f t="shared" si="492"/>
        <v>-0.78333081596261955</v>
      </c>
      <c r="T645" s="65">
        <f t="shared" si="493"/>
        <v>-3.6310826768241897</v>
      </c>
      <c r="U645" s="69">
        <f t="shared" si="494"/>
        <v>-2.42072178454946</v>
      </c>
      <c r="V645" s="68">
        <f t="shared" si="495"/>
        <v>-0.8288739267610401</v>
      </c>
      <c r="W645" s="65">
        <f t="shared" si="496"/>
        <v>-3.6448258702858198</v>
      </c>
      <c r="X645" s="69">
        <f t="shared" si="497"/>
        <v>-2.4298839135238799</v>
      </c>
      <c r="Y645" s="68">
        <f t="shared" si="498"/>
        <v>-2.0294886546512245</v>
      </c>
      <c r="Z645" s="65">
        <f t="shared" si="499"/>
        <v>-10.292068404192694</v>
      </c>
      <c r="AA645" s="69">
        <f t="shared" si="500"/>
        <v>-6.8613789361284629</v>
      </c>
      <c r="AB645" s="98">
        <f>SUMIF(BN645:BU645,"VERDADEIRO",BN$3:$BU644)</f>
        <v>0</v>
      </c>
      <c r="AC645" s="97">
        <f t="shared" si="467"/>
        <v>642</v>
      </c>
      <c r="AD645" s="89">
        <f>RTD("tryd.rtdserver",,"COT",B645,"ULT")</f>
        <v>21.84</v>
      </c>
      <c r="AE645" s="89">
        <f>RTD("tryd.rtdserver",,"COT",C645,"ULT")</f>
        <v>6.91</v>
      </c>
      <c r="AF645" s="89">
        <f>VLOOKUP($AC645,LS_Coint_BD!$B$3:$AQ$1079,AF$2)*$AD645+VLOOKUP($AC645,LS_Coint_BD!$B$3:$AQ$1079,AF$2+1)</f>
        <v>0</v>
      </c>
      <c r="AG645" s="89">
        <f>VLOOKUP($AC645,LS_Coint_BD!$B$3:$AQ$1079,AG$2)*$AD645+VLOOKUP($AC645,LS_Coint_BD!$B$3:$AQ$1079,AG$2+1)</f>
        <v>7.1028403291208742</v>
      </c>
      <c r="AH645" s="89">
        <f>VLOOKUP($AC645,LS_Coint_BD!$B$3:$AQ$1079,AH$2)*$AD645+VLOOKUP($AC645,LS_Coint_BD!$B$3:$AQ$1079,AH$2+1)</f>
        <v>7.2468553060072161</v>
      </c>
      <c r="AI645" s="89">
        <f>VLOOKUP($AC645,LS_Coint_BD!$B$3:$AQ$1079,AI$2)*$AD645+VLOOKUP($AC645,LS_Coint_BD!$B$3:$AQ$1079,AI$2+1)</f>
        <v>0</v>
      </c>
      <c r="AJ645" s="89">
        <f>VLOOKUP($AC645,LS_Coint_BD!$B$3:$AQ$1079,AJ$2)*$AD645+VLOOKUP($AC645,LS_Coint_BD!$B$3:$AQ$1079,AJ$2+1)</f>
        <v>0</v>
      </c>
      <c r="AK645" s="89">
        <f>VLOOKUP($AC645,LS_Coint_BD!$B$3:$AQ$1079,AK$2)*$AD645+VLOOKUP($AC645,LS_Coint_BD!$B$3:$AQ$1079,AK$2+1)</f>
        <v>7.6933308159626197</v>
      </c>
      <c r="AL645" s="89">
        <f>VLOOKUP($AC645,LS_Coint_BD!$B$3:$AQ$1079,AL$2)*$AD645+VLOOKUP($AC645,LS_Coint_BD!$B$3:$AQ$1079,AL$2+1)</f>
        <v>7.7388739267610402</v>
      </c>
      <c r="AM645" s="89">
        <f>VLOOKUP($AC645,LS_Coint_BD!$B$3:$AQ$1079,AM$2)*$AD645+VLOOKUP($AC645,LS_Coint_BD!$B$3:$AQ$1079,AM$2+1)</f>
        <v>8.9394886546512247</v>
      </c>
      <c r="AN645" s="89">
        <f>VLOOKUP($AC645,LS_Coint_BD!$B$3:$AQ$1079,AN$2)</f>
        <v>0</v>
      </c>
      <c r="AO645" s="89">
        <f>VLOOKUP($AC645,LS_Coint_BD!$B$3:$AQ$1079,AO$2)</f>
        <v>0.61238102159109598</v>
      </c>
      <c r="AP645" s="89">
        <f>VLOOKUP($AC645,LS_Coint_BD!$B$3:$AQ$1079,AP$2)</f>
        <v>0.69309417178727595</v>
      </c>
      <c r="AQ645" s="89">
        <f>VLOOKUP($AC645,LS_Coint_BD!$B$3:$AQ$1079,AQ$2)</f>
        <v>0</v>
      </c>
      <c r="AR645" s="89">
        <f>VLOOKUP($AC645,LS_Coint_BD!$B$3:$AQ$1079,AR$2)</f>
        <v>0</v>
      </c>
      <c r="AS645" s="89">
        <f>VLOOKUP($AC645,LS_Coint_BD!$B$3:$AQ$1079,AS$2)</f>
        <v>1.21036089227473</v>
      </c>
      <c r="AT645" s="89">
        <f>VLOOKUP($AC645,LS_Coint_BD!$B$3:$AQ$1079,AT$2)</f>
        <v>1.2149419567619399</v>
      </c>
      <c r="AU645" s="89">
        <f>VLOOKUP($AC645,LS_Coint_BD!$B$3:$AQ$1079,AU$2)</f>
        <v>3.4306894680642301</v>
      </c>
      <c r="AV645" s="89">
        <f>VLOOKUP($AC645,LS_Coint_BD!$B$3:$AQ$1079,AV$2)</f>
        <v>0</v>
      </c>
      <c r="AW645" s="89">
        <f>VLOOKUP($AC645,LS_Coint_BD!$B$3:$AQ$1079,AW$2)</f>
        <v>7.1054273576010003E-16</v>
      </c>
      <c r="AX645" s="89">
        <f>VLOOKUP($AC645,LS_Coint_BD!$B$3:$AQ$1079,AX$2)</f>
        <v>3.8064789415719601E-16</v>
      </c>
      <c r="AY645" s="89">
        <f>VLOOKUP($AC645,LS_Coint_BD!$B$3:$AQ$1079,AY$2)</f>
        <v>0</v>
      </c>
      <c r="AZ645" s="89">
        <f>VLOOKUP($AC645,LS_Coint_BD!$B$3:$AQ$1079,AZ$2)</f>
        <v>0</v>
      </c>
      <c r="BA645" s="89">
        <f>VLOOKUP($AC645,LS_Coint_BD!$B$3:$AQ$1079,BA$2)</f>
        <v>-1.4210854715201999E-16</v>
      </c>
      <c r="BB645" s="89">
        <f>VLOOKUP($AC645,LS_Coint_BD!$B$3:$AQ$1079,BB$2)</f>
        <v>1.2918958832001801E-16</v>
      </c>
      <c r="BC645" s="89">
        <f>VLOOKUP($AC645,LS_Coint_BD!$B$3:$AQ$1079,BC$2)</f>
        <v>-2.6147972675971698E-15</v>
      </c>
      <c r="BD645" s="89">
        <f t="shared" si="501"/>
        <v>0</v>
      </c>
      <c r="BE645" s="89">
        <f t="shared" si="502"/>
        <v>-1.2247620431821913</v>
      </c>
      <c r="BF645" s="89">
        <f t="shared" si="503"/>
        <v>-1.3861883435745515</v>
      </c>
      <c r="BG645" s="89">
        <f t="shared" si="504"/>
        <v>0</v>
      </c>
      <c r="BH645" s="89">
        <f t="shared" si="505"/>
        <v>0</v>
      </c>
      <c r="BI645" s="89">
        <f t="shared" si="506"/>
        <v>-2.42072178454946</v>
      </c>
      <c r="BJ645" s="89">
        <f t="shared" si="507"/>
        <v>-2.4298839135238799</v>
      </c>
      <c r="BK645" s="89">
        <f t="shared" si="508"/>
        <v>-6.8613789361284629</v>
      </c>
      <c r="BL645" s="89">
        <f t="shared" si="509"/>
        <v>0</v>
      </c>
      <c r="BM645" s="89"/>
      <c r="BN645" s="26" t="b">
        <f t="shared" si="510"/>
        <v>0</v>
      </c>
      <c r="BO645" s="26" t="b">
        <f t="shared" si="511"/>
        <v>0</v>
      </c>
      <c r="BP645" s="26" t="b">
        <f t="shared" si="512"/>
        <v>0</v>
      </c>
      <c r="BQ645" s="26" t="b">
        <f t="shared" si="513"/>
        <v>0</v>
      </c>
      <c r="BR645" s="26" t="b">
        <f t="shared" si="514"/>
        <v>0</v>
      </c>
      <c r="BS645" s="26" t="b">
        <f t="shared" si="515"/>
        <v>0</v>
      </c>
      <c r="BT645" s="26" t="b">
        <f t="shared" si="516"/>
        <v>0</v>
      </c>
      <c r="BU645" s="26" t="b">
        <f t="shared" si="517"/>
        <v>0</v>
      </c>
    </row>
    <row r="646" spans="2:73" ht="15" thickBot="1" x14ac:dyDescent="0.35">
      <c r="B646" s="17" t="str">
        <f>VLOOKUP($AC646,LS_Coint_BD!$B$3:$D$1079,2)</f>
        <v>MULT3</v>
      </c>
      <c r="C646" s="87" t="str">
        <f>VLOOKUP($AC646,LS_Coint_BD!$B$3:$D$1079,3)</f>
        <v>LREN3</v>
      </c>
      <c r="D646" s="68">
        <f t="shared" si="477"/>
        <v>0</v>
      </c>
      <c r="E646" s="65">
        <f t="shared" si="478"/>
        <v>0</v>
      </c>
      <c r="F646" s="69">
        <f t="shared" si="479"/>
        <v>0</v>
      </c>
      <c r="G646" s="68">
        <f t="shared" si="480"/>
        <v>0</v>
      </c>
      <c r="H646" s="65">
        <f t="shared" si="481"/>
        <v>0</v>
      </c>
      <c r="I646" s="69">
        <f t="shared" si="482"/>
        <v>0</v>
      </c>
      <c r="J646" s="68">
        <f t="shared" si="483"/>
        <v>-1.6456279991994123</v>
      </c>
      <c r="K646" s="65">
        <f t="shared" si="484"/>
        <v>-4.9937641023064154</v>
      </c>
      <c r="L646" s="69">
        <f t="shared" si="485"/>
        <v>-3.3291760682042768</v>
      </c>
      <c r="M646" s="68">
        <f t="shared" si="486"/>
        <v>-1.6478644478436451</v>
      </c>
      <c r="N646" s="65">
        <f t="shared" si="487"/>
        <v>-4.7125163604595475</v>
      </c>
      <c r="O646" s="69">
        <f t="shared" si="488"/>
        <v>-3.1416775736396985</v>
      </c>
      <c r="P646" s="68">
        <f t="shared" si="489"/>
        <v>-1.497723065102825</v>
      </c>
      <c r="Q646" s="65">
        <f t="shared" si="490"/>
        <v>-5.096428599310233</v>
      </c>
      <c r="R646" s="69">
        <f t="shared" si="491"/>
        <v>-3.397619066206822</v>
      </c>
      <c r="S646" s="68">
        <f t="shared" si="492"/>
        <v>-1.2576177679289486</v>
      </c>
      <c r="T646" s="65">
        <f t="shared" si="493"/>
        <v>-5.6400228238340695</v>
      </c>
      <c r="U646" s="69">
        <f t="shared" si="494"/>
        <v>-3.7600152158893798</v>
      </c>
      <c r="V646" s="68">
        <f t="shared" si="495"/>
        <v>-1.0087208704384238</v>
      </c>
      <c r="W646" s="65">
        <f t="shared" si="496"/>
        <v>-6.5145656248981796</v>
      </c>
      <c r="X646" s="69">
        <f t="shared" si="497"/>
        <v>-4.3430437499321197</v>
      </c>
      <c r="Y646" s="68">
        <f t="shared" si="498"/>
        <v>-0.60419558603531698</v>
      </c>
      <c r="Z646" s="65">
        <f t="shared" si="499"/>
        <v>-6.7387440797260254</v>
      </c>
      <c r="AA646" s="69">
        <f t="shared" si="500"/>
        <v>-4.4924960531506839</v>
      </c>
      <c r="AB646" s="98">
        <f>SUMIF(BN646:BU646,"VERDADEIRO",BN$3:$BU645)</f>
        <v>0</v>
      </c>
      <c r="AC646" s="97">
        <f t="shared" ref="AC646:AC709" si="518">AC645+1</f>
        <v>643</v>
      </c>
      <c r="AD646" s="89">
        <f>RTD("tryd.rtdserver",,"COT",B646,"ULT")</f>
        <v>21.84</v>
      </c>
      <c r="AE646" s="89">
        <f>RTD("tryd.rtdserver",,"COT",C646,"ULT")</f>
        <v>41.01</v>
      </c>
      <c r="AF646" s="89">
        <f>VLOOKUP($AC646,LS_Coint_BD!$B$3:$AQ$1079,AF$2)*$AD646+VLOOKUP($AC646,LS_Coint_BD!$B$3:$AQ$1079,AF$2+1)</f>
        <v>0</v>
      </c>
      <c r="AG646" s="89">
        <f>VLOOKUP($AC646,LS_Coint_BD!$B$3:$AQ$1079,AG$2)*$AD646+VLOOKUP($AC646,LS_Coint_BD!$B$3:$AQ$1079,AG$2+1)</f>
        <v>0</v>
      </c>
      <c r="AH646" s="89">
        <f>VLOOKUP($AC646,LS_Coint_BD!$B$3:$AQ$1079,AH$2)*$AD646+VLOOKUP($AC646,LS_Coint_BD!$B$3:$AQ$1079,AH$2+1)</f>
        <v>42.65562799919941</v>
      </c>
      <c r="AI646" s="89">
        <f>VLOOKUP($AC646,LS_Coint_BD!$B$3:$AQ$1079,AI$2)*$AD646+VLOOKUP($AC646,LS_Coint_BD!$B$3:$AQ$1079,AI$2+1)</f>
        <v>42.657864447843643</v>
      </c>
      <c r="AJ646" s="89">
        <f>VLOOKUP($AC646,LS_Coint_BD!$B$3:$AQ$1079,AJ$2)*$AD646+VLOOKUP($AC646,LS_Coint_BD!$B$3:$AQ$1079,AJ$2+1)</f>
        <v>42.507723065102823</v>
      </c>
      <c r="AK646" s="89">
        <f>VLOOKUP($AC646,LS_Coint_BD!$B$3:$AQ$1079,AK$2)*$AD646+VLOOKUP($AC646,LS_Coint_BD!$B$3:$AQ$1079,AK$2+1)</f>
        <v>42.267617767928947</v>
      </c>
      <c r="AL646" s="89">
        <f>VLOOKUP($AC646,LS_Coint_BD!$B$3:$AQ$1079,AL$2)*$AD646+VLOOKUP($AC646,LS_Coint_BD!$B$3:$AQ$1079,AL$2+1)</f>
        <v>42.018720870438422</v>
      </c>
      <c r="AM646" s="89">
        <f>VLOOKUP($AC646,LS_Coint_BD!$B$3:$AQ$1079,AM$2)*$AD646+VLOOKUP($AC646,LS_Coint_BD!$B$3:$AQ$1079,AM$2+1)</f>
        <v>41.614195586035315</v>
      </c>
      <c r="AN646" s="89">
        <f>VLOOKUP($AC646,LS_Coint_BD!$B$3:$AQ$1079,AN$2)</f>
        <v>0</v>
      </c>
      <c r="AO646" s="89">
        <f>VLOOKUP($AC646,LS_Coint_BD!$B$3:$AQ$1079,AO$2)</f>
        <v>0</v>
      </c>
      <c r="AP646" s="89">
        <f>VLOOKUP($AC646,LS_Coint_BD!$B$3:$AQ$1079,AP$2)</f>
        <v>1.66458803410214</v>
      </c>
      <c r="AQ646" s="89">
        <f>VLOOKUP($AC646,LS_Coint_BD!$B$3:$AQ$1079,AQ$2)</f>
        <v>1.5708387868198499</v>
      </c>
      <c r="AR646" s="89">
        <f>VLOOKUP($AC646,LS_Coint_BD!$B$3:$AQ$1079,AR$2)</f>
        <v>1.6988095331034101</v>
      </c>
      <c r="AS646" s="89">
        <f>VLOOKUP($AC646,LS_Coint_BD!$B$3:$AQ$1079,AS$2)</f>
        <v>1.8800076079446899</v>
      </c>
      <c r="AT646" s="89">
        <f>VLOOKUP($AC646,LS_Coint_BD!$B$3:$AQ$1079,AT$2)</f>
        <v>2.1715218749660599</v>
      </c>
      <c r="AU646" s="89">
        <f>VLOOKUP($AC646,LS_Coint_BD!$B$3:$AQ$1079,AU$2)</f>
        <v>2.2462480265753402</v>
      </c>
      <c r="AV646" s="89">
        <f>VLOOKUP($AC646,LS_Coint_BD!$B$3:$AQ$1079,AV$2)</f>
        <v>0</v>
      </c>
      <c r="AW646" s="89">
        <f>VLOOKUP($AC646,LS_Coint_BD!$B$3:$AQ$1079,AW$2)</f>
        <v>0</v>
      </c>
      <c r="AX646" s="89">
        <f>VLOOKUP($AC646,LS_Coint_BD!$B$3:$AQ$1079,AX$2)</f>
        <v>3.09593620581186E-15</v>
      </c>
      <c r="AY646" s="89">
        <f>VLOOKUP($AC646,LS_Coint_BD!$B$3:$AQ$1079,AY$2)</f>
        <v>1.4654943925052099E-15</v>
      </c>
      <c r="AZ646" s="89">
        <f>VLOOKUP($AC646,LS_Coint_BD!$B$3:$AQ$1079,AZ$2)</f>
        <v>-1.73688224296913E-15</v>
      </c>
      <c r="BA646" s="89">
        <f>VLOOKUP($AC646,LS_Coint_BD!$B$3:$AQ$1079,BA$2)</f>
        <v>2.1316282072803E-16</v>
      </c>
      <c r="BB646" s="89">
        <f>VLOOKUP($AC646,LS_Coint_BD!$B$3:$AQ$1079,BB$2)</f>
        <v>-2.5837917664003602E-16</v>
      </c>
      <c r="BC646" s="89">
        <f>VLOOKUP($AC646,LS_Coint_BD!$B$3:$AQ$1079,BC$2)</f>
        <v>-3.9790393202565598E-15</v>
      </c>
      <c r="BD646" s="89">
        <f t="shared" si="501"/>
        <v>0</v>
      </c>
      <c r="BE646" s="89">
        <f t="shared" si="502"/>
        <v>0</v>
      </c>
      <c r="BF646" s="89">
        <f t="shared" si="503"/>
        <v>-3.3291760682042768</v>
      </c>
      <c r="BG646" s="89">
        <f t="shared" si="504"/>
        <v>-3.1416775736396985</v>
      </c>
      <c r="BH646" s="89">
        <f t="shared" si="505"/>
        <v>-3.397619066206822</v>
      </c>
      <c r="BI646" s="89">
        <f t="shared" si="506"/>
        <v>-3.7600152158893798</v>
      </c>
      <c r="BJ646" s="89">
        <f t="shared" si="507"/>
        <v>-4.3430437499321197</v>
      </c>
      <c r="BK646" s="89">
        <f t="shared" si="508"/>
        <v>-4.4924960531506839</v>
      </c>
      <c r="BL646" s="89">
        <f t="shared" si="509"/>
        <v>0</v>
      </c>
      <c r="BM646" s="89"/>
      <c r="BN646" s="26" t="b">
        <f t="shared" si="510"/>
        <v>0</v>
      </c>
      <c r="BO646" s="26" t="b">
        <f t="shared" si="511"/>
        <v>0</v>
      </c>
      <c r="BP646" s="26" t="b">
        <f t="shared" si="512"/>
        <v>0</v>
      </c>
      <c r="BQ646" s="26" t="b">
        <f t="shared" si="513"/>
        <v>0</v>
      </c>
      <c r="BR646" s="26" t="b">
        <f t="shared" si="514"/>
        <v>0</v>
      </c>
      <c r="BS646" s="26" t="b">
        <f t="shared" si="515"/>
        <v>0</v>
      </c>
      <c r="BT646" s="26" t="b">
        <f t="shared" si="516"/>
        <v>0</v>
      </c>
      <c r="BU646" s="26" t="b">
        <f t="shared" si="517"/>
        <v>0</v>
      </c>
    </row>
    <row r="647" spans="2:73" ht="15" thickBot="1" x14ac:dyDescent="0.35">
      <c r="B647" s="17" t="str">
        <f>VLOOKUP($AC647,LS_Coint_BD!$B$3:$D$1079,2)</f>
        <v>PCAR3</v>
      </c>
      <c r="C647" s="87" t="str">
        <f>VLOOKUP($AC647,LS_Coint_BD!$B$3:$D$1079,3)</f>
        <v>BRDT3</v>
      </c>
      <c r="D647" s="68">
        <f t="shared" si="477"/>
        <v>-0.8882319342576146</v>
      </c>
      <c r="E647" s="65">
        <f t="shared" si="478"/>
        <v>-2.5264191560263094</v>
      </c>
      <c r="F647" s="69">
        <f t="shared" si="479"/>
        <v>-1.6842794373508729</v>
      </c>
      <c r="G647" s="68">
        <f t="shared" si="480"/>
        <v>-0.45492388684522567</v>
      </c>
      <c r="H647" s="65">
        <f t="shared" si="481"/>
        <v>-2.6470429870999155</v>
      </c>
      <c r="I647" s="69">
        <f t="shared" si="482"/>
        <v>-1.7646953247332771</v>
      </c>
      <c r="J647" s="68">
        <f t="shared" si="483"/>
        <v>-0.56649703577896204</v>
      </c>
      <c r="K647" s="65">
        <f t="shared" si="484"/>
        <v>-2.5526086852194587</v>
      </c>
      <c r="L647" s="69">
        <f t="shared" si="485"/>
        <v>-1.7017391234796391</v>
      </c>
      <c r="M647" s="68">
        <f t="shared" si="486"/>
        <v>-0.48102084329928729</v>
      </c>
      <c r="N647" s="65">
        <f t="shared" si="487"/>
        <v>-2.4810800210709925</v>
      </c>
      <c r="O647" s="69">
        <f t="shared" si="488"/>
        <v>-1.6540533473806616</v>
      </c>
      <c r="P647" s="68">
        <f t="shared" si="489"/>
        <v>-0.57155754878507636</v>
      </c>
      <c r="Q647" s="65">
        <f t="shared" si="490"/>
        <v>-2.6062261843107208</v>
      </c>
      <c r="R647" s="69">
        <f t="shared" si="491"/>
        <v>-1.7374841228738138</v>
      </c>
      <c r="S647" s="68">
        <f t="shared" si="492"/>
        <v>-0.84725106645884551</v>
      </c>
      <c r="T647" s="65">
        <f t="shared" si="493"/>
        <v>-3.6283210349566479</v>
      </c>
      <c r="U647" s="69">
        <f t="shared" si="494"/>
        <v>-2.4188806899710986</v>
      </c>
      <c r="V647" s="68">
        <f t="shared" si="495"/>
        <v>0</v>
      </c>
      <c r="W647" s="65">
        <f t="shared" si="496"/>
        <v>0</v>
      </c>
      <c r="X647" s="69">
        <f t="shared" si="497"/>
        <v>0</v>
      </c>
      <c r="Y647" s="68">
        <f t="shared" si="498"/>
        <v>-2.7872547868183659</v>
      </c>
      <c r="Z647" s="65">
        <f t="shared" si="499"/>
        <v>-5.8784238038998469</v>
      </c>
      <c r="AA647" s="69">
        <f t="shared" si="500"/>
        <v>-3.9189492025998978</v>
      </c>
      <c r="AB647" s="98">
        <f>SUMIF(BN647:BU647,"VERDADEIRO",BN$3:$BU646)</f>
        <v>0</v>
      </c>
      <c r="AC647" s="97">
        <f t="shared" si="518"/>
        <v>644</v>
      </c>
      <c r="AD647" s="89">
        <f>RTD("tryd.rtdserver",,"COT",B647,"ULT")</f>
        <v>85.1</v>
      </c>
      <c r="AE647" s="89">
        <f>RTD("tryd.rtdserver",,"COT",C647,"ULT")</f>
        <v>22.48</v>
      </c>
      <c r="AF647" s="89">
        <f>VLOOKUP($AC647,LS_Coint_BD!$B$3:$AQ$1079,AF$2)*$AD647+VLOOKUP($AC647,LS_Coint_BD!$B$3:$AQ$1079,AF$2+1)</f>
        <v>23.368231934257615</v>
      </c>
      <c r="AG647" s="89">
        <f>VLOOKUP($AC647,LS_Coint_BD!$B$3:$AQ$1079,AG$2)*$AD647+VLOOKUP($AC647,LS_Coint_BD!$B$3:$AQ$1079,AG$2+1)</f>
        <v>22.934923886845226</v>
      </c>
      <c r="AH647" s="89">
        <f>VLOOKUP($AC647,LS_Coint_BD!$B$3:$AQ$1079,AH$2)*$AD647+VLOOKUP($AC647,LS_Coint_BD!$B$3:$AQ$1079,AH$2+1)</f>
        <v>23.046497035778962</v>
      </c>
      <c r="AI647" s="89">
        <f>VLOOKUP($AC647,LS_Coint_BD!$B$3:$AQ$1079,AI$2)*$AD647+VLOOKUP($AC647,LS_Coint_BD!$B$3:$AQ$1079,AI$2+1)</f>
        <v>22.961020843299288</v>
      </c>
      <c r="AJ647" s="89">
        <f>VLOOKUP($AC647,LS_Coint_BD!$B$3:$AQ$1079,AJ$2)*$AD647+VLOOKUP($AC647,LS_Coint_BD!$B$3:$AQ$1079,AJ$2+1)</f>
        <v>23.051557548785077</v>
      </c>
      <c r="AK647" s="89">
        <f>VLOOKUP($AC647,LS_Coint_BD!$B$3:$AQ$1079,AK$2)*$AD647+VLOOKUP($AC647,LS_Coint_BD!$B$3:$AQ$1079,AK$2+1)</f>
        <v>23.327251066458846</v>
      </c>
      <c r="AL647" s="89">
        <f>VLOOKUP($AC647,LS_Coint_BD!$B$3:$AQ$1079,AL$2)*$AD647+VLOOKUP($AC647,LS_Coint_BD!$B$3:$AQ$1079,AL$2+1)</f>
        <v>0</v>
      </c>
      <c r="AM647" s="89">
        <f>VLOOKUP($AC647,LS_Coint_BD!$B$3:$AQ$1079,AM$2)*$AD647+VLOOKUP($AC647,LS_Coint_BD!$B$3:$AQ$1079,AM$2+1)</f>
        <v>25.267254786818366</v>
      </c>
      <c r="AN647" s="89">
        <f>VLOOKUP($AC647,LS_Coint_BD!$B$3:$AQ$1079,AN$2)</f>
        <v>0.84213971867543602</v>
      </c>
      <c r="AO647" s="89">
        <f>VLOOKUP($AC647,LS_Coint_BD!$B$3:$AQ$1079,AO$2)</f>
        <v>0.88234766236663997</v>
      </c>
      <c r="AP647" s="89">
        <f>VLOOKUP($AC647,LS_Coint_BD!$B$3:$AQ$1079,AP$2)</f>
        <v>0.85086956173981898</v>
      </c>
      <c r="AQ647" s="89">
        <f>VLOOKUP($AC647,LS_Coint_BD!$B$3:$AQ$1079,AQ$2)</f>
        <v>0.82702667369033001</v>
      </c>
      <c r="AR647" s="89">
        <f>VLOOKUP($AC647,LS_Coint_BD!$B$3:$AQ$1079,AR$2)</f>
        <v>0.86874206143690702</v>
      </c>
      <c r="AS647" s="89">
        <f>VLOOKUP($AC647,LS_Coint_BD!$B$3:$AQ$1079,AS$2)</f>
        <v>1.20944034498555</v>
      </c>
      <c r="AT647" s="89">
        <f>VLOOKUP($AC647,LS_Coint_BD!$B$3:$AQ$1079,AT$2)</f>
        <v>0</v>
      </c>
      <c r="AU647" s="89">
        <f>VLOOKUP($AC647,LS_Coint_BD!$B$3:$AQ$1079,AU$2)</f>
        <v>1.95947460129995</v>
      </c>
      <c r="AV647" s="89">
        <f>VLOOKUP($AC647,LS_Coint_BD!$B$3:$AQ$1079,AV$2)</f>
        <v>-9.2370555648813008E-16</v>
      </c>
      <c r="AW647" s="89">
        <f>VLOOKUP($AC647,LS_Coint_BD!$B$3:$AQ$1079,AW$2)</f>
        <v>2.78295904839373E-15</v>
      </c>
      <c r="AX647" s="89">
        <f>VLOOKUP($AC647,LS_Coint_BD!$B$3:$AQ$1079,AX$2)</f>
        <v>-1.0911906299172999E-15</v>
      </c>
      <c r="AY647" s="89">
        <f>VLOOKUP($AC647,LS_Coint_BD!$B$3:$AQ$1079,AY$2)</f>
        <v>-1.4654943925052099E-15</v>
      </c>
      <c r="AZ647" s="89">
        <f>VLOOKUP($AC647,LS_Coint_BD!$B$3:$AQ$1079,AZ$2)</f>
        <v>1.5789838572446701E-16</v>
      </c>
      <c r="BA647" s="89">
        <f>VLOOKUP($AC647,LS_Coint_BD!$B$3:$AQ$1079,BA$2)</f>
        <v>1.4033219031261999E-15</v>
      </c>
      <c r="BB647" s="89">
        <f>VLOOKUP($AC647,LS_Coint_BD!$B$3:$AQ$1079,BB$2)</f>
        <v>0</v>
      </c>
      <c r="BC647" s="89">
        <f>VLOOKUP($AC647,LS_Coint_BD!$B$3:$AQ$1079,BC$2)</f>
        <v>2.1458390619955001E-15</v>
      </c>
      <c r="BD647" s="89">
        <f t="shared" si="501"/>
        <v>-1.6842794373508729</v>
      </c>
      <c r="BE647" s="89">
        <f t="shared" si="502"/>
        <v>-1.7646953247332771</v>
      </c>
      <c r="BF647" s="89">
        <f t="shared" si="503"/>
        <v>-1.7017391234796391</v>
      </c>
      <c r="BG647" s="89">
        <f t="shared" si="504"/>
        <v>-1.6540533473806616</v>
      </c>
      <c r="BH647" s="89">
        <f t="shared" si="505"/>
        <v>-1.7374841228738138</v>
      </c>
      <c r="BI647" s="89">
        <f t="shared" si="506"/>
        <v>-2.4188806899710986</v>
      </c>
      <c r="BJ647" s="89">
        <f t="shared" si="507"/>
        <v>0</v>
      </c>
      <c r="BK647" s="89">
        <f t="shared" si="508"/>
        <v>-3.9189492025998978</v>
      </c>
      <c r="BL647" s="89">
        <f t="shared" si="509"/>
        <v>-1.6842794373508712</v>
      </c>
      <c r="BM647" s="89"/>
      <c r="BN647" s="26" t="b">
        <f t="shared" si="510"/>
        <v>0</v>
      </c>
      <c r="BO647" s="26" t="b">
        <f t="shared" si="511"/>
        <v>0</v>
      </c>
      <c r="BP647" s="26" t="b">
        <f t="shared" si="512"/>
        <v>0</v>
      </c>
      <c r="BQ647" s="26" t="b">
        <f t="shared" si="513"/>
        <v>0</v>
      </c>
      <c r="BR647" s="26" t="b">
        <f t="shared" si="514"/>
        <v>0</v>
      </c>
      <c r="BS647" s="26" t="b">
        <f t="shared" si="515"/>
        <v>0</v>
      </c>
      <c r="BT647" s="26" t="b">
        <f t="shared" si="516"/>
        <v>0</v>
      </c>
      <c r="BU647" s="26" t="b">
        <f t="shared" si="517"/>
        <v>0</v>
      </c>
    </row>
    <row r="648" spans="2:73" ht="15" thickBot="1" x14ac:dyDescent="0.35">
      <c r="B648" s="17" t="str">
        <f>VLOOKUP($AC648,LS_Coint_BD!$B$3:$D$1079,2)</f>
        <v>PCAR3</v>
      </c>
      <c r="C648" s="87" t="str">
        <f>VLOOKUP($AC648,LS_Coint_BD!$B$3:$D$1079,3)</f>
        <v>ENBR3</v>
      </c>
      <c r="D648" s="68">
        <f t="shared" si="477"/>
        <v>0</v>
      </c>
      <c r="E648" s="65">
        <f t="shared" si="478"/>
        <v>0</v>
      </c>
      <c r="F648" s="69">
        <f t="shared" si="479"/>
        <v>0</v>
      </c>
      <c r="G648" s="68">
        <f t="shared" si="480"/>
        <v>-0.69650563044973168</v>
      </c>
      <c r="H648" s="65">
        <f t="shared" si="481"/>
        <v>-1.9109861254521463</v>
      </c>
      <c r="I648" s="69">
        <f t="shared" si="482"/>
        <v>-1.2739907503014309</v>
      </c>
      <c r="J648" s="68">
        <f t="shared" si="483"/>
        <v>0</v>
      </c>
      <c r="K648" s="65">
        <f t="shared" si="484"/>
        <v>0</v>
      </c>
      <c r="L648" s="69">
        <f t="shared" si="485"/>
        <v>0</v>
      </c>
      <c r="M648" s="68">
        <f t="shared" si="486"/>
        <v>0</v>
      </c>
      <c r="N648" s="65">
        <f t="shared" si="487"/>
        <v>0</v>
      </c>
      <c r="O648" s="69">
        <f t="shared" si="488"/>
        <v>0</v>
      </c>
      <c r="P648" s="68">
        <f t="shared" si="489"/>
        <v>-0.40129109661943119</v>
      </c>
      <c r="Q648" s="65">
        <f t="shared" si="490"/>
        <v>-1.9918755892340592</v>
      </c>
      <c r="R648" s="69">
        <f t="shared" si="491"/>
        <v>-1.3279170594893728</v>
      </c>
      <c r="S648" s="68">
        <f t="shared" si="492"/>
        <v>-0.52967152681717877</v>
      </c>
      <c r="T648" s="65">
        <f t="shared" si="493"/>
        <v>-2.2741552268762906</v>
      </c>
      <c r="U648" s="69">
        <f t="shared" si="494"/>
        <v>-1.5161034845841936</v>
      </c>
      <c r="V648" s="68">
        <f t="shared" si="495"/>
        <v>-0.61782608950602835</v>
      </c>
      <c r="W648" s="65">
        <f t="shared" si="496"/>
        <v>-3.0306910547781003</v>
      </c>
      <c r="X648" s="69">
        <f t="shared" si="497"/>
        <v>-2.0204607031854001</v>
      </c>
      <c r="Y648" s="68">
        <f t="shared" si="498"/>
        <v>-0.70560874687698671</v>
      </c>
      <c r="Z648" s="65">
        <f t="shared" si="499"/>
        <v>-3.0519110277986119</v>
      </c>
      <c r="AA648" s="69">
        <f t="shared" si="500"/>
        <v>-2.0346073518657413</v>
      </c>
      <c r="AB648" s="98">
        <f>SUMIF(BN648:BU648,"VERDADEIRO",BN$3:$BU647)</f>
        <v>0</v>
      </c>
      <c r="AC648" s="97">
        <f t="shared" si="518"/>
        <v>645</v>
      </c>
      <c r="AD648" s="89">
        <f>RTD("tryd.rtdserver",,"COT",B648,"ULT")</f>
        <v>85.1</v>
      </c>
      <c r="AE648" s="89">
        <f>RTD("tryd.rtdserver",,"COT",C648,"ULT")</f>
        <v>19.66</v>
      </c>
      <c r="AF648" s="89">
        <f>VLOOKUP($AC648,LS_Coint_BD!$B$3:$AQ$1079,AF$2)*$AD648+VLOOKUP($AC648,LS_Coint_BD!$B$3:$AQ$1079,AF$2+1)</f>
        <v>0</v>
      </c>
      <c r="AG648" s="89">
        <f>VLOOKUP($AC648,LS_Coint_BD!$B$3:$AQ$1079,AG$2)*$AD648+VLOOKUP($AC648,LS_Coint_BD!$B$3:$AQ$1079,AG$2+1)</f>
        <v>20.356505630449732</v>
      </c>
      <c r="AH648" s="89">
        <f>VLOOKUP($AC648,LS_Coint_BD!$B$3:$AQ$1079,AH$2)*$AD648+VLOOKUP($AC648,LS_Coint_BD!$B$3:$AQ$1079,AH$2+1)</f>
        <v>0</v>
      </c>
      <c r="AI648" s="89">
        <f>VLOOKUP($AC648,LS_Coint_BD!$B$3:$AQ$1079,AI$2)*$AD648+VLOOKUP($AC648,LS_Coint_BD!$B$3:$AQ$1079,AI$2+1)</f>
        <v>0</v>
      </c>
      <c r="AJ648" s="89">
        <f>VLOOKUP($AC648,LS_Coint_BD!$B$3:$AQ$1079,AJ$2)*$AD648+VLOOKUP($AC648,LS_Coint_BD!$B$3:$AQ$1079,AJ$2+1)</f>
        <v>20.061291096619431</v>
      </c>
      <c r="AK648" s="89">
        <f>VLOOKUP($AC648,LS_Coint_BD!$B$3:$AQ$1079,AK$2)*$AD648+VLOOKUP($AC648,LS_Coint_BD!$B$3:$AQ$1079,AK$2+1)</f>
        <v>20.189671526817179</v>
      </c>
      <c r="AL648" s="89">
        <f>VLOOKUP($AC648,LS_Coint_BD!$B$3:$AQ$1079,AL$2)*$AD648+VLOOKUP($AC648,LS_Coint_BD!$B$3:$AQ$1079,AL$2+1)</f>
        <v>20.277826089506028</v>
      </c>
      <c r="AM648" s="89">
        <f>VLOOKUP($AC648,LS_Coint_BD!$B$3:$AQ$1079,AM$2)*$AD648+VLOOKUP($AC648,LS_Coint_BD!$B$3:$AQ$1079,AM$2+1)</f>
        <v>20.365608746876987</v>
      </c>
      <c r="AN648" s="89">
        <f>VLOOKUP($AC648,LS_Coint_BD!$B$3:$AQ$1079,AN$2)</f>
        <v>0</v>
      </c>
      <c r="AO648" s="89">
        <f>VLOOKUP($AC648,LS_Coint_BD!$B$3:$AQ$1079,AO$2)</f>
        <v>0.63699537515071503</v>
      </c>
      <c r="AP648" s="89">
        <f>VLOOKUP($AC648,LS_Coint_BD!$B$3:$AQ$1079,AP$2)</f>
        <v>0</v>
      </c>
      <c r="AQ648" s="89">
        <f>VLOOKUP($AC648,LS_Coint_BD!$B$3:$AQ$1079,AQ$2)</f>
        <v>0</v>
      </c>
      <c r="AR648" s="89">
        <f>VLOOKUP($AC648,LS_Coint_BD!$B$3:$AQ$1079,AR$2)</f>
        <v>0.66395852974468705</v>
      </c>
      <c r="AS648" s="89">
        <f>VLOOKUP($AC648,LS_Coint_BD!$B$3:$AQ$1079,AS$2)</f>
        <v>0.75805174229209704</v>
      </c>
      <c r="AT648" s="89">
        <f>VLOOKUP($AC648,LS_Coint_BD!$B$3:$AQ$1079,AT$2)</f>
        <v>1.0102303515927</v>
      </c>
      <c r="AU648" s="89">
        <f>VLOOKUP($AC648,LS_Coint_BD!$B$3:$AQ$1079,AU$2)</f>
        <v>1.01730367593287</v>
      </c>
      <c r="AV648" s="89">
        <f>VLOOKUP($AC648,LS_Coint_BD!$B$3:$AQ$1079,AV$2)</f>
        <v>0</v>
      </c>
      <c r="AW648" s="89">
        <f>VLOOKUP($AC648,LS_Coint_BD!$B$3:$AQ$1079,AW$2)</f>
        <v>-9.4739031434680004E-16</v>
      </c>
      <c r="AX648" s="89">
        <f>VLOOKUP($AC648,LS_Coint_BD!$B$3:$AQ$1079,AX$2)</f>
        <v>0</v>
      </c>
      <c r="AY648" s="89">
        <f>VLOOKUP($AC648,LS_Coint_BD!$B$3:$AQ$1079,AY$2)</f>
        <v>0</v>
      </c>
      <c r="AZ648" s="89">
        <f>VLOOKUP($AC648,LS_Coint_BD!$B$3:$AQ$1079,AZ$2)</f>
        <v>1.38161087508908E-15</v>
      </c>
      <c r="BA648" s="89">
        <f>VLOOKUP($AC648,LS_Coint_BD!$B$3:$AQ$1079,BA$2)</f>
        <v>3.5527136788005001E-16</v>
      </c>
      <c r="BB648" s="89">
        <f>VLOOKUP($AC648,LS_Coint_BD!$B$3:$AQ$1079,BB$2)</f>
        <v>-3.2297397080004503E-17</v>
      </c>
      <c r="BC648" s="89">
        <f>VLOOKUP($AC648,LS_Coint_BD!$B$3:$AQ$1079,BC$2)</f>
        <v>-1.30739863379858E-15</v>
      </c>
      <c r="BD648" s="89">
        <f t="shared" si="501"/>
        <v>0</v>
      </c>
      <c r="BE648" s="89">
        <f t="shared" si="502"/>
        <v>-1.2739907503014309</v>
      </c>
      <c r="BF648" s="89">
        <f t="shared" si="503"/>
        <v>0</v>
      </c>
      <c r="BG648" s="89">
        <f t="shared" si="504"/>
        <v>0</v>
      </c>
      <c r="BH648" s="89">
        <f t="shared" si="505"/>
        <v>-1.3279170594893728</v>
      </c>
      <c r="BI648" s="89">
        <f t="shared" si="506"/>
        <v>-1.5161034845841936</v>
      </c>
      <c r="BJ648" s="89">
        <f t="shared" si="507"/>
        <v>-2.0204607031854001</v>
      </c>
      <c r="BK648" s="89">
        <f t="shared" si="508"/>
        <v>-2.0346073518657413</v>
      </c>
      <c r="BL648" s="89">
        <f t="shared" si="509"/>
        <v>0</v>
      </c>
      <c r="BM648" s="89"/>
      <c r="BN648" s="26" t="b">
        <f t="shared" si="510"/>
        <v>0</v>
      </c>
      <c r="BO648" s="26" t="b">
        <f t="shared" si="511"/>
        <v>0</v>
      </c>
      <c r="BP648" s="26" t="b">
        <f t="shared" si="512"/>
        <v>0</v>
      </c>
      <c r="BQ648" s="26" t="b">
        <f t="shared" si="513"/>
        <v>0</v>
      </c>
      <c r="BR648" s="26" t="b">
        <f t="shared" si="514"/>
        <v>0</v>
      </c>
      <c r="BS648" s="26" t="b">
        <f t="shared" si="515"/>
        <v>0</v>
      </c>
      <c r="BT648" s="26" t="b">
        <f t="shared" si="516"/>
        <v>0</v>
      </c>
      <c r="BU648" s="26" t="b">
        <f t="shared" si="517"/>
        <v>0</v>
      </c>
    </row>
    <row r="649" spans="2:73" ht="15" thickBot="1" x14ac:dyDescent="0.35">
      <c r="B649" s="17" t="str">
        <f>VLOOKUP($AC649,LS_Coint_BD!$B$3:$D$1079,2)</f>
        <v>PCAR3</v>
      </c>
      <c r="C649" s="87" t="str">
        <f>VLOOKUP($AC649,LS_Coint_BD!$B$3:$D$1079,3)</f>
        <v>IRBR3</v>
      </c>
      <c r="D649" s="68">
        <f t="shared" si="477"/>
        <v>-0.67417974096330191</v>
      </c>
      <c r="E649" s="65">
        <f t="shared" si="478"/>
        <v>-1.7939099803383658</v>
      </c>
      <c r="F649" s="69">
        <f t="shared" si="479"/>
        <v>-1.1959399868922438</v>
      </c>
      <c r="G649" s="68">
        <f t="shared" si="480"/>
        <v>-0.42780865049155814</v>
      </c>
      <c r="H649" s="65">
        <f t="shared" si="481"/>
        <v>-1.8436812186854934</v>
      </c>
      <c r="I649" s="69">
        <f t="shared" si="482"/>
        <v>-1.2291208124569957</v>
      </c>
      <c r="J649" s="68">
        <f t="shared" si="483"/>
        <v>-0.68454220558066314</v>
      </c>
      <c r="K649" s="65">
        <f t="shared" si="484"/>
        <v>-2.0723758766310572</v>
      </c>
      <c r="L649" s="69">
        <f t="shared" si="485"/>
        <v>-1.3815839177540381</v>
      </c>
      <c r="M649" s="68">
        <f t="shared" si="486"/>
        <v>0</v>
      </c>
      <c r="N649" s="65">
        <f t="shared" si="487"/>
        <v>0</v>
      </c>
      <c r="O649" s="69">
        <f t="shared" si="488"/>
        <v>0</v>
      </c>
      <c r="P649" s="68">
        <f t="shared" si="489"/>
        <v>0</v>
      </c>
      <c r="Q649" s="65">
        <f t="shared" si="490"/>
        <v>0</v>
      </c>
      <c r="R649" s="69">
        <f t="shared" si="491"/>
        <v>0</v>
      </c>
      <c r="S649" s="68">
        <f t="shared" si="492"/>
        <v>-0.8506951253815318</v>
      </c>
      <c r="T649" s="65">
        <f t="shared" si="493"/>
        <v>-3.6329363977527001</v>
      </c>
      <c r="U649" s="69">
        <f t="shared" si="494"/>
        <v>-2.4219575985018</v>
      </c>
      <c r="V649" s="68">
        <f t="shared" si="495"/>
        <v>-0.7451922955166923</v>
      </c>
      <c r="W649" s="65">
        <f t="shared" si="496"/>
        <v>-3.6448572375059385</v>
      </c>
      <c r="X649" s="69">
        <f t="shared" si="497"/>
        <v>-2.429904825003959</v>
      </c>
      <c r="Y649" s="68">
        <f t="shared" si="498"/>
        <v>0</v>
      </c>
      <c r="Z649" s="65">
        <f t="shared" si="499"/>
        <v>0</v>
      </c>
      <c r="AA649" s="69">
        <f t="shared" si="500"/>
        <v>0</v>
      </c>
      <c r="AB649" s="98">
        <f>SUMIF(BN649:BU649,"VERDADEIRO",BN$3:$BU648)</f>
        <v>0</v>
      </c>
      <c r="AC649" s="97">
        <f t="shared" si="518"/>
        <v>646</v>
      </c>
      <c r="AD649" s="89">
        <f>RTD("tryd.rtdserver",,"COT",B649,"ULT")</f>
        <v>85.1</v>
      </c>
      <c r="AE649" s="89">
        <f>RTD("tryd.rtdserver",,"COT",C649,"ULT")</f>
        <v>6.91</v>
      </c>
      <c r="AF649" s="89">
        <f>VLOOKUP($AC649,LS_Coint_BD!$B$3:$AQ$1079,AF$2)*$AD649+VLOOKUP($AC649,LS_Coint_BD!$B$3:$AQ$1079,AF$2+1)</f>
        <v>7.5841797409633021</v>
      </c>
      <c r="AG649" s="89">
        <f>VLOOKUP($AC649,LS_Coint_BD!$B$3:$AQ$1079,AG$2)*$AD649+VLOOKUP($AC649,LS_Coint_BD!$B$3:$AQ$1079,AG$2+1)</f>
        <v>7.3378086504915583</v>
      </c>
      <c r="AH649" s="89">
        <f>VLOOKUP($AC649,LS_Coint_BD!$B$3:$AQ$1079,AH$2)*$AD649+VLOOKUP($AC649,LS_Coint_BD!$B$3:$AQ$1079,AH$2+1)</f>
        <v>7.5945422055806633</v>
      </c>
      <c r="AI649" s="89">
        <f>VLOOKUP($AC649,LS_Coint_BD!$B$3:$AQ$1079,AI$2)*$AD649+VLOOKUP($AC649,LS_Coint_BD!$B$3:$AQ$1079,AI$2+1)</f>
        <v>0</v>
      </c>
      <c r="AJ649" s="89">
        <f>VLOOKUP($AC649,LS_Coint_BD!$B$3:$AQ$1079,AJ$2)*$AD649+VLOOKUP($AC649,LS_Coint_BD!$B$3:$AQ$1079,AJ$2+1)</f>
        <v>0</v>
      </c>
      <c r="AK649" s="89">
        <f>VLOOKUP($AC649,LS_Coint_BD!$B$3:$AQ$1079,AK$2)*$AD649+VLOOKUP($AC649,LS_Coint_BD!$B$3:$AQ$1079,AK$2+1)</f>
        <v>7.7606951253815319</v>
      </c>
      <c r="AL649" s="89">
        <f>VLOOKUP($AC649,LS_Coint_BD!$B$3:$AQ$1079,AL$2)*$AD649+VLOOKUP($AC649,LS_Coint_BD!$B$3:$AQ$1079,AL$2+1)</f>
        <v>7.6551922955166924</v>
      </c>
      <c r="AM649" s="89">
        <f>VLOOKUP($AC649,LS_Coint_BD!$B$3:$AQ$1079,AM$2)*$AD649+VLOOKUP($AC649,LS_Coint_BD!$B$3:$AQ$1079,AM$2+1)</f>
        <v>0</v>
      </c>
      <c r="AN649" s="89">
        <f>VLOOKUP($AC649,LS_Coint_BD!$B$3:$AQ$1079,AN$2)</f>
        <v>0.59796999344612201</v>
      </c>
      <c r="AO649" s="89">
        <f>VLOOKUP($AC649,LS_Coint_BD!$B$3:$AQ$1079,AO$2)</f>
        <v>0.61456040622849795</v>
      </c>
      <c r="AP649" s="89">
        <f>VLOOKUP($AC649,LS_Coint_BD!$B$3:$AQ$1079,AP$2)</f>
        <v>0.69079195887701905</v>
      </c>
      <c r="AQ649" s="89">
        <f>VLOOKUP($AC649,LS_Coint_BD!$B$3:$AQ$1079,AQ$2)</f>
        <v>0</v>
      </c>
      <c r="AR649" s="89">
        <f>VLOOKUP($AC649,LS_Coint_BD!$B$3:$AQ$1079,AR$2)</f>
        <v>0</v>
      </c>
      <c r="AS649" s="89">
        <f>VLOOKUP($AC649,LS_Coint_BD!$B$3:$AQ$1079,AS$2)</f>
        <v>1.2109787992509</v>
      </c>
      <c r="AT649" s="89">
        <f>VLOOKUP($AC649,LS_Coint_BD!$B$3:$AQ$1079,AT$2)</f>
        <v>1.2149524125019799</v>
      </c>
      <c r="AU649" s="89">
        <f>VLOOKUP($AC649,LS_Coint_BD!$B$3:$AQ$1079,AU$2)</f>
        <v>0</v>
      </c>
      <c r="AV649" s="89">
        <f>VLOOKUP($AC649,LS_Coint_BD!$B$3:$AQ$1079,AV$2)</f>
        <v>2.3980817331903398E-16</v>
      </c>
      <c r="AW649" s="89">
        <f>VLOOKUP($AC649,LS_Coint_BD!$B$3:$AQ$1079,AW$2)</f>
        <v>1.55431223447522E-16</v>
      </c>
      <c r="AX649" s="89">
        <f>VLOOKUP($AC649,LS_Coint_BD!$B$3:$AQ$1079,AX$2)</f>
        <v>-8.8817841970012504E-17</v>
      </c>
      <c r="AY649" s="89">
        <f>VLOOKUP($AC649,LS_Coint_BD!$B$3:$AQ$1079,AY$2)</f>
        <v>0</v>
      </c>
      <c r="AZ649" s="89">
        <f>VLOOKUP($AC649,LS_Coint_BD!$B$3:$AQ$1079,AZ$2)</f>
        <v>0</v>
      </c>
      <c r="BA649" s="89">
        <f>VLOOKUP($AC649,LS_Coint_BD!$B$3:$AQ$1079,BA$2)</f>
        <v>-2.1316282072803E-16</v>
      </c>
      <c r="BB649" s="89">
        <f>VLOOKUP($AC649,LS_Coint_BD!$B$3:$AQ$1079,BB$2)</f>
        <v>9.6892191240013694E-16</v>
      </c>
      <c r="BC649" s="89">
        <f>VLOOKUP($AC649,LS_Coint_BD!$B$3:$AQ$1079,BC$2)</f>
        <v>0</v>
      </c>
      <c r="BD649" s="89">
        <f t="shared" si="501"/>
        <v>-1.1959399868922438</v>
      </c>
      <c r="BE649" s="89">
        <f t="shared" si="502"/>
        <v>-1.2291208124569957</v>
      </c>
      <c r="BF649" s="89">
        <f t="shared" si="503"/>
        <v>-1.3815839177540381</v>
      </c>
      <c r="BG649" s="89">
        <f t="shared" si="504"/>
        <v>0</v>
      </c>
      <c r="BH649" s="89">
        <f t="shared" si="505"/>
        <v>0</v>
      </c>
      <c r="BI649" s="89">
        <f t="shared" si="506"/>
        <v>-2.4219575985018</v>
      </c>
      <c r="BJ649" s="89">
        <f t="shared" si="507"/>
        <v>-2.429904825003959</v>
      </c>
      <c r="BK649" s="89">
        <f t="shared" si="508"/>
        <v>0</v>
      </c>
      <c r="BL649" s="89">
        <f t="shared" si="509"/>
        <v>-1.1959399868922433</v>
      </c>
      <c r="BM649" s="89"/>
      <c r="BN649" s="26" t="b">
        <f t="shared" si="510"/>
        <v>0</v>
      </c>
      <c r="BO649" s="26" t="b">
        <f t="shared" si="511"/>
        <v>0</v>
      </c>
      <c r="BP649" s="26" t="b">
        <f t="shared" si="512"/>
        <v>0</v>
      </c>
      <c r="BQ649" s="26" t="b">
        <f t="shared" si="513"/>
        <v>0</v>
      </c>
      <c r="BR649" s="26" t="b">
        <f t="shared" si="514"/>
        <v>0</v>
      </c>
      <c r="BS649" s="26" t="b">
        <f t="shared" si="515"/>
        <v>0</v>
      </c>
      <c r="BT649" s="26" t="b">
        <f t="shared" si="516"/>
        <v>0</v>
      </c>
      <c r="BU649" s="26" t="b">
        <f t="shared" si="517"/>
        <v>0</v>
      </c>
    </row>
    <row r="650" spans="2:73" ht="15" thickBot="1" x14ac:dyDescent="0.35">
      <c r="B650" s="17" t="str">
        <f>VLOOKUP($AC650,LS_Coint_BD!$B$3:$D$1079,2)</f>
        <v>PCAR3</v>
      </c>
      <c r="C650" s="87" t="str">
        <f>VLOOKUP($AC650,LS_Coint_BD!$B$3:$D$1079,3)</f>
        <v>JBSS3</v>
      </c>
      <c r="D650" s="68">
        <f t="shared" si="477"/>
        <v>-0.97641041442512844</v>
      </c>
      <c r="E650" s="65">
        <f t="shared" si="478"/>
        <v>-2.9137674893212711</v>
      </c>
      <c r="F650" s="69">
        <f t="shared" si="479"/>
        <v>-1.942511659547514</v>
      </c>
      <c r="G650" s="68">
        <f t="shared" si="480"/>
        <v>0</v>
      </c>
      <c r="H650" s="65">
        <f t="shared" si="481"/>
        <v>0</v>
      </c>
      <c r="I650" s="69">
        <f t="shared" si="482"/>
        <v>0</v>
      </c>
      <c r="J650" s="68">
        <f t="shared" si="483"/>
        <v>0</v>
      </c>
      <c r="K650" s="65">
        <f t="shared" si="484"/>
        <v>0</v>
      </c>
      <c r="L650" s="69">
        <f t="shared" si="485"/>
        <v>0</v>
      </c>
      <c r="M650" s="68">
        <f t="shared" si="486"/>
        <v>0</v>
      </c>
      <c r="N650" s="65">
        <f t="shared" si="487"/>
        <v>0</v>
      </c>
      <c r="O650" s="69">
        <f t="shared" si="488"/>
        <v>0</v>
      </c>
      <c r="P650" s="68">
        <f t="shared" si="489"/>
        <v>0.79127607847186709</v>
      </c>
      <c r="Q650" s="65">
        <f t="shared" si="490"/>
        <v>3.4397432108820292</v>
      </c>
      <c r="R650" s="69">
        <f t="shared" si="491"/>
        <v>2.2931621405880196</v>
      </c>
      <c r="S650" s="68">
        <f t="shared" si="492"/>
        <v>0.94928084627863996</v>
      </c>
      <c r="T650" s="65">
        <f t="shared" si="493"/>
        <v>3.6483535509946803</v>
      </c>
      <c r="U650" s="69">
        <f t="shared" si="494"/>
        <v>2.4322357006631203</v>
      </c>
      <c r="V650" s="68">
        <f t="shared" si="495"/>
        <v>0.72756341039326244</v>
      </c>
      <c r="W650" s="65">
        <f t="shared" si="496"/>
        <v>4.0624469491546193</v>
      </c>
      <c r="X650" s="69">
        <f t="shared" si="497"/>
        <v>2.7082979661030793</v>
      </c>
      <c r="Y650" s="68">
        <f t="shared" si="498"/>
        <v>0.46805500839850112</v>
      </c>
      <c r="Z650" s="65">
        <f t="shared" si="499"/>
        <v>4.1458925228946626</v>
      </c>
      <c r="AA650" s="69">
        <f t="shared" si="500"/>
        <v>2.7639283485964414</v>
      </c>
      <c r="AB650" s="98">
        <f>SUMIF(BN650:BU650,"VERDADEIRO",BN$3:$BU649)</f>
        <v>0</v>
      </c>
      <c r="AC650" s="97">
        <f t="shared" si="518"/>
        <v>647</v>
      </c>
      <c r="AD650" s="89">
        <f>RTD("tryd.rtdserver",,"COT",B650,"ULT")</f>
        <v>85.1</v>
      </c>
      <c r="AE650" s="89">
        <f>RTD("tryd.rtdserver",,"COT",C650,"ULT")</f>
        <v>25.15</v>
      </c>
      <c r="AF650" s="89">
        <f>VLOOKUP($AC650,LS_Coint_BD!$B$3:$AQ$1079,AF$2)*$AD650+VLOOKUP($AC650,LS_Coint_BD!$B$3:$AQ$1079,AF$2+1)</f>
        <v>26.126410414425127</v>
      </c>
      <c r="AG650" s="89">
        <f>VLOOKUP($AC650,LS_Coint_BD!$B$3:$AQ$1079,AG$2)*$AD650+VLOOKUP($AC650,LS_Coint_BD!$B$3:$AQ$1079,AG$2+1)</f>
        <v>0</v>
      </c>
      <c r="AH650" s="89">
        <f>VLOOKUP($AC650,LS_Coint_BD!$B$3:$AQ$1079,AH$2)*$AD650+VLOOKUP($AC650,LS_Coint_BD!$B$3:$AQ$1079,AH$2+1)</f>
        <v>0</v>
      </c>
      <c r="AI650" s="89">
        <f>VLOOKUP($AC650,LS_Coint_BD!$B$3:$AQ$1079,AI$2)*$AD650+VLOOKUP($AC650,LS_Coint_BD!$B$3:$AQ$1079,AI$2+1)</f>
        <v>0</v>
      </c>
      <c r="AJ650" s="89">
        <f>VLOOKUP($AC650,LS_Coint_BD!$B$3:$AQ$1079,AJ$2)*$AD650+VLOOKUP($AC650,LS_Coint_BD!$B$3:$AQ$1079,AJ$2+1)</f>
        <v>24.358723921528131</v>
      </c>
      <c r="AK650" s="89">
        <f>VLOOKUP($AC650,LS_Coint_BD!$B$3:$AQ$1079,AK$2)*$AD650+VLOOKUP($AC650,LS_Coint_BD!$B$3:$AQ$1079,AK$2+1)</f>
        <v>24.200719153721359</v>
      </c>
      <c r="AL650" s="89">
        <f>VLOOKUP($AC650,LS_Coint_BD!$B$3:$AQ$1079,AL$2)*$AD650+VLOOKUP($AC650,LS_Coint_BD!$B$3:$AQ$1079,AL$2+1)</f>
        <v>24.422436589606736</v>
      </c>
      <c r="AM650" s="89">
        <f>VLOOKUP($AC650,LS_Coint_BD!$B$3:$AQ$1079,AM$2)*$AD650+VLOOKUP($AC650,LS_Coint_BD!$B$3:$AQ$1079,AM$2+1)</f>
        <v>24.681944991601497</v>
      </c>
      <c r="AN650" s="89">
        <f>VLOOKUP($AC650,LS_Coint_BD!$B$3:$AQ$1079,AN$2)</f>
        <v>0.97125582977375702</v>
      </c>
      <c r="AO650" s="89">
        <f>VLOOKUP($AC650,LS_Coint_BD!$B$3:$AQ$1079,AO$2)</f>
        <v>0</v>
      </c>
      <c r="AP650" s="89">
        <f>VLOOKUP($AC650,LS_Coint_BD!$B$3:$AQ$1079,AP$2)</f>
        <v>0</v>
      </c>
      <c r="AQ650" s="89">
        <f>VLOOKUP($AC650,LS_Coint_BD!$B$3:$AQ$1079,AQ$2)</f>
        <v>0</v>
      </c>
      <c r="AR650" s="89">
        <f>VLOOKUP($AC650,LS_Coint_BD!$B$3:$AQ$1079,AR$2)</f>
        <v>1.14658107029401</v>
      </c>
      <c r="AS650" s="89">
        <f>VLOOKUP($AC650,LS_Coint_BD!$B$3:$AQ$1079,AS$2)</f>
        <v>1.2161178503315599</v>
      </c>
      <c r="AT650" s="89">
        <f>VLOOKUP($AC650,LS_Coint_BD!$B$3:$AQ$1079,AT$2)</f>
        <v>1.3541489830515401</v>
      </c>
      <c r="AU650" s="89">
        <f>VLOOKUP($AC650,LS_Coint_BD!$B$3:$AQ$1079,AU$2)</f>
        <v>1.38196417429822</v>
      </c>
      <c r="AV650" s="89">
        <f>VLOOKUP($AC650,LS_Coint_BD!$B$3:$AQ$1079,AV$2)</f>
        <v>3.5527136788004998E-17</v>
      </c>
      <c r="AW650" s="89">
        <f>VLOOKUP($AC650,LS_Coint_BD!$B$3:$AQ$1079,AW$2)</f>
        <v>0</v>
      </c>
      <c r="AX650" s="89">
        <f>VLOOKUP($AC650,LS_Coint_BD!$B$3:$AQ$1079,AX$2)</f>
        <v>0</v>
      </c>
      <c r="AY650" s="89">
        <f>VLOOKUP($AC650,LS_Coint_BD!$B$3:$AQ$1079,AY$2)</f>
        <v>0</v>
      </c>
      <c r="AZ650" s="89">
        <f>VLOOKUP($AC650,LS_Coint_BD!$B$3:$AQ$1079,AZ$2)</f>
        <v>-5.1316975360451705E-16</v>
      </c>
      <c r="BA650" s="89">
        <f>VLOOKUP($AC650,LS_Coint_BD!$B$3:$AQ$1079,BA$2)</f>
        <v>2.3092638912203301E-16</v>
      </c>
      <c r="BB650" s="89">
        <f>VLOOKUP($AC650,LS_Coint_BD!$B$3:$AQ$1079,BB$2)</f>
        <v>-1.06581410364015E-15</v>
      </c>
      <c r="BC650" s="89">
        <f>VLOOKUP($AC650,LS_Coint_BD!$B$3:$AQ$1079,BC$2)</f>
        <v>1.1226575225009601E-15</v>
      </c>
      <c r="BD650" s="89">
        <f t="shared" si="501"/>
        <v>-1.942511659547514</v>
      </c>
      <c r="BE650" s="89">
        <f t="shared" si="502"/>
        <v>0</v>
      </c>
      <c r="BF650" s="89">
        <f t="shared" si="503"/>
        <v>0</v>
      </c>
      <c r="BG650" s="89">
        <f t="shared" si="504"/>
        <v>0</v>
      </c>
      <c r="BH650" s="89">
        <f t="shared" si="505"/>
        <v>2.2931621405880196</v>
      </c>
      <c r="BI650" s="89">
        <f t="shared" si="506"/>
        <v>2.4322357006631203</v>
      </c>
      <c r="BJ650" s="89">
        <f t="shared" si="507"/>
        <v>2.7082979661030793</v>
      </c>
      <c r="BK650" s="89">
        <f t="shared" si="508"/>
        <v>2.7639283485964414</v>
      </c>
      <c r="BL650" s="89">
        <f t="shared" si="509"/>
        <v>-1.942511659547514</v>
      </c>
      <c r="BM650" s="89"/>
      <c r="BN650" s="26" t="b">
        <f t="shared" si="510"/>
        <v>0</v>
      </c>
      <c r="BO650" s="26" t="b">
        <f t="shared" si="511"/>
        <v>0</v>
      </c>
      <c r="BP650" s="26" t="b">
        <f t="shared" si="512"/>
        <v>0</v>
      </c>
      <c r="BQ650" s="26" t="b">
        <f t="shared" si="513"/>
        <v>0</v>
      </c>
      <c r="BR650" s="26" t="b">
        <f t="shared" si="514"/>
        <v>0</v>
      </c>
      <c r="BS650" s="26" t="b">
        <f t="shared" si="515"/>
        <v>0</v>
      </c>
      <c r="BT650" s="26" t="b">
        <f t="shared" si="516"/>
        <v>0</v>
      </c>
      <c r="BU650" s="26" t="b">
        <f t="shared" si="517"/>
        <v>0</v>
      </c>
    </row>
    <row r="651" spans="2:73" ht="15" thickBot="1" x14ac:dyDescent="0.35">
      <c r="B651" s="17" t="str">
        <f>VLOOKUP($AC651,LS_Coint_BD!$B$3:$D$1079,2)</f>
        <v>PCAR3</v>
      </c>
      <c r="C651" s="87" t="str">
        <f>VLOOKUP($AC651,LS_Coint_BD!$B$3:$D$1079,3)</f>
        <v>LREN3</v>
      </c>
      <c r="D651" s="68">
        <f t="shared" si="477"/>
        <v>0</v>
      </c>
      <c r="E651" s="65">
        <f t="shared" si="478"/>
        <v>0</v>
      </c>
      <c r="F651" s="69">
        <f t="shared" si="479"/>
        <v>0</v>
      </c>
      <c r="G651" s="68">
        <f t="shared" si="480"/>
        <v>0</v>
      </c>
      <c r="H651" s="65">
        <f t="shared" si="481"/>
        <v>0</v>
      </c>
      <c r="I651" s="69">
        <f t="shared" si="482"/>
        <v>0</v>
      </c>
      <c r="J651" s="68">
        <f t="shared" si="483"/>
        <v>0</v>
      </c>
      <c r="K651" s="65">
        <f t="shared" si="484"/>
        <v>0</v>
      </c>
      <c r="L651" s="69">
        <f t="shared" si="485"/>
        <v>0</v>
      </c>
      <c r="M651" s="68">
        <f t="shared" si="486"/>
        <v>-1.5102345426408803</v>
      </c>
      <c r="N651" s="65">
        <f t="shared" si="487"/>
        <v>-6.8099829905445359</v>
      </c>
      <c r="O651" s="69">
        <f t="shared" si="488"/>
        <v>-4.539988660363024</v>
      </c>
      <c r="P651" s="68">
        <f t="shared" si="489"/>
        <v>-3.0521126691798983</v>
      </c>
      <c r="Q651" s="65">
        <f t="shared" si="490"/>
        <v>-7.328570559042058</v>
      </c>
      <c r="R651" s="69">
        <f t="shared" si="491"/>
        <v>-4.8857137060280387</v>
      </c>
      <c r="S651" s="68">
        <f t="shared" si="492"/>
        <v>-3.8248522988458333</v>
      </c>
      <c r="T651" s="65">
        <f t="shared" si="493"/>
        <v>-8.8141388074229141</v>
      </c>
      <c r="U651" s="69">
        <f t="shared" si="494"/>
        <v>-5.8760925382819424</v>
      </c>
      <c r="V651" s="68">
        <f t="shared" si="495"/>
        <v>-4.3893500583114999</v>
      </c>
      <c r="W651" s="65">
        <f t="shared" si="496"/>
        <v>-10.331132371499432</v>
      </c>
      <c r="X651" s="69">
        <f t="shared" si="497"/>
        <v>-6.8874215809996215</v>
      </c>
      <c r="Y651" s="68">
        <f t="shared" si="498"/>
        <v>-8.4429684925315129</v>
      </c>
      <c r="Z651" s="65">
        <f t="shared" si="499"/>
        <v>-11.800194446375219</v>
      </c>
      <c r="AA651" s="69">
        <f t="shared" si="500"/>
        <v>-7.8667962975834795</v>
      </c>
      <c r="AB651" s="98">
        <f>SUMIF(BN651:BU651,"VERDADEIRO",BN$3:$BU650)</f>
        <v>1</v>
      </c>
      <c r="AC651" s="97">
        <f t="shared" si="518"/>
        <v>648</v>
      </c>
      <c r="AD651" s="89">
        <f>RTD("tryd.rtdserver",,"COT",B651,"ULT")</f>
        <v>85.1</v>
      </c>
      <c r="AE651" s="89">
        <f>RTD("tryd.rtdserver",,"COT",C651,"ULT")</f>
        <v>41.01</v>
      </c>
      <c r="AF651" s="89">
        <f>VLOOKUP($AC651,LS_Coint_BD!$B$3:$AQ$1079,AF$2)*$AD651+VLOOKUP($AC651,LS_Coint_BD!$B$3:$AQ$1079,AF$2+1)</f>
        <v>0</v>
      </c>
      <c r="AG651" s="89">
        <f>VLOOKUP($AC651,LS_Coint_BD!$B$3:$AQ$1079,AG$2)*$AD651+VLOOKUP($AC651,LS_Coint_BD!$B$3:$AQ$1079,AG$2+1)</f>
        <v>0</v>
      </c>
      <c r="AH651" s="89">
        <f>VLOOKUP($AC651,LS_Coint_BD!$B$3:$AQ$1079,AH$2)*$AD651+VLOOKUP($AC651,LS_Coint_BD!$B$3:$AQ$1079,AH$2+1)</f>
        <v>0</v>
      </c>
      <c r="AI651" s="89">
        <f>VLOOKUP($AC651,LS_Coint_BD!$B$3:$AQ$1079,AI$2)*$AD651+VLOOKUP($AC651,LS_Coint_BD!$B$3:$AQ$1079,AI$2+1)</f>
        <v>42.520234542640878</v>
      </c>
      <c r="AJ651" s="89">
        <f>VLOOKUP($AC651,LS_Coint_BD!$B$3:$AQ$1079,AJ$2)*$AD651+VLOOKUP($AC651,LS_Coint_BD!$B$3:$AQ$1079,AJ$2+1)</f>
        <v>44.062112669179896</v>
      </c>
      <c r="AK651" s="89">
        <f>VLOOKUP($AC651,LS_Coint_BD!$B$3:$AQ$1079,AK$2)*$AD651+VLOOKUP($AC651,LS_Coint_BD!$B$3:$AQ$1079,AK$2+1)</f>
        <v>44.834852298845831</v>
      </c>
      <c r="AL651" s="89">
        <f>VLOOKUP($AC651,LS_Coint_BD!$B$3:$AQ$1079,AL$2)*$AD651+VLOOKUP($AC651,LS_Coint_BD!$B$3:$AQ$1079,AL$2+1)</f>
        <v>45.399350058311498</v>
      </c>
      <c r="AM651" s="89">
        <f>VLOOKUP($AC651,LS_Coint_BD!$B$3:$AQ$1079,AM$2)*$AD651+VLOOKUP($AC651,LS_Coint_BD!$B$3:$AQ$1079,AM$2+1)</f>
        <v>49.452968492531511</v>
      </c>
      <c r="AN651" s="89">
        <f>VLOOKUP($AC651,LS_Coint_BD!$B$3:$AQ$1079,AN$2)</f>
        <v>0</v>
      </c>
      <c r="AO651" s="89">
        <f>VLOOKUP($AC651,LS_Coint_BD!$B$3:$AQ$1079,AO$2)</f>
        <v>0</v>
      </c>
      <c r="AP651" s="89">
        <f>VLOOKUP($AC651,LS_Coint_BD!$B$3:$AQ$1079,AP$2)</f>
        <v>0</v>
      </c>
      <c r="AQ651" s="89">
        <f>VLOOKUP($AC651,LS_Coint_BD!$B$3:$AQ$1079,AQ$2)</f>
        <v>2.2699943301815102</v>
      </c>
      <c r="AR651" s="89">
        <f>VLOOKUP($AC651,LS_Coint_BD!$B$3:$AQ$1079,AR$2)</f>
        <v>2.4428568530140198</v>
      </c>
      <c r="AS651" s="89">
        <f>VLOOKUP($AC651,LS_Coint_BD!$B$3:$AQ$1079,AS$2)</f>
        <v>2.9380462691409699</v>
      </c>
      <c r="AT651" s="89">
        <f>VLOOKUP($AC651,LS_Coint_BD!$B$3:$AQ$1079,AT$2)</f>
        <v>3.4437107904998099</v>
      </c>
      <c r="AU651" s="89">
        <f>VLOOKUP($AC651,LS_Coint_BD!$B$3:$AQ$1079,AU$2)</f>
        <v>3.9333981487917402</v>
      </c>
      <c r="AV651" s="89">
        <f>VLOOKUP($AC651,LS_Coint_BD!$B$3:$AQ$1079,AV$2)</f>
        <v>0</v>
      </c>
      <c r="AW651" s="89">
        <f>VLOOKUP($AC651,LS_Coint_BD!$B$3:$AQ$1079,AW$2)</f>
        <v>0</v>
      </c>
      <c r="AX651" s="89">
        <f>VLOOKUP($AC651,LS_Coint_BD!$B$3:$AQ$1079,AX$2)</f>
        <v>0</v>
      </c>
      <c r="AY651" s="89">
        <f>VLOOKUP($AC651,LS_Coint_BD!$B$3:$AQ$1079,AY$2)</f>
        <v>-3.3750779948604801E-15</v>
      </c>
      <c r="AZ651" s="89">
        <f>VLOOKUP($AC651,LS_Coint_BD!$B$3:$AQ$1079,AZ$2)</f>
        <v>4.7369515717340002E-16</v>
      </c>
      <c r="BA651" s="89">
        <f>VLOOKUP($AC651,LS_Coint_BD!$B$3:$AQ$1079,BA$2)</f>
        <v>-3.05533376376843E-15</v>
      </c>
      <c r="BB651" s="89">
        <f>VLOOKUP($AC651,LS_Coint_BD!$B$3:$AQ$1079,BB$2)</f>
        <v>-1.6794646481602399E-15</v>
      </c>
      <c r="BC651" s="89">
        <f>VLOOKUP($AC651,LS_Coint_BD!$B$3:$AQ$1079,BC$2)</f>
        <v>6.5369931689929196E-16</v>
      </c>
      <c r="BD651" s="89">
        <f t="shared" si="501"/>
        <v>0</v>
      </c>
      <c r="BE651" s="89">
        <f t="shared" si="502"/>
        <v>0</v>
      </c>
      <c r="BF651" s="89">
        <f t="shared" si="503"/>
        <v>0</v>
      </c>
      <c r="BG651" s="89">
        <f t="shared" si="504"/>
        <v>-4.539988660363024</v>
      </c>
      <c r="BH651" s="89">
        <f t="shared" si="505"/>
        <v>-4.8857137060280387</v>
      </c>
      <c r="BI651" s="89">
        <f t="shared" si="506"/>
        <v>-5.8760925382819424</v>
      </c>
      <c r="BJ651" s="89">
        <f t="shared" si="507"/>
        <v>-6.8874215809996215</v>
      </c>
      <c r="BK651" s="89">
        <f t="shared" si="508"/>
        <v>-7.8667962975834795</v>
      </c>
      <c r="BL651" s="89">
        <f t="shared" si="509"/>
        <v>0</v>
      </c>
      <c r="BM651" s="89"/>
      <c r="BN651" s="26" t="b">
        <f t="shared" si="510"/>
        <v>0</v>
      </c>
      <c r="BO651" s="26" t="b">
        <f t="shared" si="511"/>
        <v>0</v>
      </c>
      <c r="BP651" s="26" t="b">
        <f t="shared" si="512"/>
        <v>0</v>
      </c>
      <c r="BQ651" s="26" t="b">
        <f t="shared" si="513"/>
        <v>0</v>
      </c>
      <c r="BR651" s="26" t="b">
        <f t="shared" si="514"/>
        <v>0</v>
      </c>
      <c r="BS651" s="26" t="b">
        <f t="shared" si="515"/>
        <v>0</v>
      </c>
      <c r="BT651" s="26" t="b">
        <f t="shared" si="516"/>
        <v>0</v>
      </c>
      <c r="BU651" s="26" t="b">
        <f t="shared" si="517"/>
        <v>1</v>
      </c>
    </row>
    <row r="652" spans="2:73" ht="15" thickBot="1" x14ac:dyDescent="0.35">
      <c r="B652" s="17" t="str">
        <f>VLOOKUP($AC652,LS_Coint_BD!$B$3:$D$1079,2)</f>
        <v>PETR3</v>
      </c>
      <c r="C652" s="87" t="str">
        <f>VLOOKUP($AC652,LS_Coint_BD!$B$3:$D$1079,3)</f>
        <v>BBSE3</v>
      </c>
      <c r="D652" s="68">
        <f t="shared" si="477"/>
        <v>0</v>
      </c>
      <c r="E652" s="65">
        <f t="shared" si="478"/>
        <v>0</v>
      </c>
      <c r="F652" s="69">
        <f t="shared" si="479"/>
        <v>0</v>
      </c>
      <c r="G652" s="68">
        <f t="shared" si="480"/>
        <v>-1.1353340803932603</v>
      </c>
      <c r="H652" s="65">
        <f t="shared" si="481"/>
        <v>-2.145121637087231</v>
      </c>
      <c r="I652" s="69">
        <f t="shared" si="482"/>
        <v>-1.4300810913914874</v>
      </c>
      <c r="J652" s="68">
        <f t="shared" si="483"/>
        <v>-1.1689973053235185</v>
      </c>
      <c r="K652" s="65">
        <f t="shared" si="484"/>
        <v>-2.0979226211110902</v>
      </c>
      <c r="L652" s="69">
        <f t="shared" si="485"/>
        <v>-1.3986150807407267</v>
      </c>
      <c r="M652" s="68">
        <f t="shared" si="486"/>
        <v>-1.1728234813408243</v>
      </c>
      <c r="N652" s="65">
        <f t="shared" si="487"/>
        <v>-2.2221751485404511</v>
      </c>
      <c r="O652" s="69">
        <f t="shared" si="488"/>
        <v>-1.4814500990269672</v>
      </c>
      <c r="P652" s="68">
        <f t="shared" si="489"/>
        <v>-1.3261743367129846</v>
      </c>
      <c r="Q652" s="65">
        <f t="shared" si="490"/>
        <v>-2.5022767562102164</v>
      </c>
      <c r="R652" s="69">
        <f t="shared" si="491"/>
        <v>-1.6681845041401444</v>
      </c>
      <c r="S652" s="68">
        <f t="shared" si="492"/>
        <v>-1.2056418782805629</v>
      </c>
      <c r="T652" s="65">
        <f t="shared" si="493"/>
        <v>-2.8086752108150397</v>
      </c>
      <c r="U652" s="69">
        <f t="shared" si="494"/>
        <v>-1.8724501405433598</v>
      </c>
      <c r="V652" s="68">
        <f t="shared" si="495"/>
        <v>0</v>
      </c>
      <c r="W652" s="65">
        <f t="shared" si="496"/>
        <v>0</v>
      </c>
      <c r="X652" s="69">
        <f t="shared" si="497"/>
        <v>0</v>
      </c>
      <c r="Y652" s="68">
        <f t="shared" si="498"/>
        <v>0</v>
      </c>
      <c r="Z652" s="65">
        <f t="shared" si="499"/>
        <v>0</v>
      </c>
      <c r="AA652" s="69">
        <f t="shared" si="500"/>
        <v>0</v>
      </c>
      <c r="AB652" s="98">
        <f>SUMIF(BN652:BU652,"VERDADEIRO",BN$3:$BU651)</f>
        <v>0</v>
      </c>
      <c r="AC652" s="97">
        <f t="shared" si="518"/>
        <v>649</v>
      </c>
      <c r="AD652" s="89">
        <f>RTD("tryd.rtdserver",,"COT",B652,"ULT")</f>
        <v>29.68</v>
      </c>
      <c r="AE652" s="89">
        <f>RTD("tryd.rtdserver",,"COT",C652,"ULT")</f>
        <v>28.52</v>
      </c>
      <c r="AF652" s="89">
        <f>VLOOKUP($AC652,LS_Coint_BD!$B$3:$AQ$1079,AF$2)*$AD652+VLOOKUP($AC652,LS_Coint_BD!$B$3:$AQ$1079,AF$2+1)</f>
        <v>0</v>
      </c>
      <c r="AG652" s="89">
        <f>VLOOKUP($AC652,LS_Coint_BD!$B$3:$AQ$1079,AG$2)*$AD652+VLOOKUP($AC652,LS_Coint_BD!$B$3:$AQ$1079,AG$2+1)</f>
        <v>29.65533408039326</v>
      </c>
      <c r="AH652" s="89">
        <f>VLOOKUP($AC652,LS_Coint_BD!$B$3:$AQ$1079,AH$2)*$AD652+VLOOKUP($AC652,LS_Coint_BD!$B$3:$AQ$1079,AH$2+1)</f>
        <v>29.688997305323518</v>
      </c>
      <c r="AI652" s="89">
        <f>VLOOKUP($AC652,LS_Coint_BD!$B$3:$AQ$1079,AI$2)*$AD652+VLOOKUP($AC652,LS_Coint_BD!$B$3:$AQ$1079,AI$2+1)</f>
        <v>29.692823481340824</v>
      </c>
      <c r="AJ652" s="89">
        <f>VLOOKUP($AC652,LS_Coint_BD!$B$3:$AQ$1079,AJ$2)*$AD652+VLOOKUP($AC652,LS_Coint_BD!$B$3:$AQ$1079,AJ$2+1)</f>
        <v>29.846174336712984</v>
      </c>
      <c r="AK652" s="89">
        <f>VLOOKUP($AC652,LS_Coint_BD!$B$3:$AQ$1079,AK$2)*$AD652+VLOOKUP($AC652,LS_Coint_BD!$B$3:$AQ$1079,AK$2+1)</f>
        <v>29.725641878280562</v>
      </c>
      <c r="AL652" s="89">
        <f>VLOOKUP($AC652,LS_Coint_BD!$B$3:$AQ$1079,AL$2)*$AD652+VLOOKUP($AC652,LS_Coint_BD!$B$3:$AQ$1079,AL$2+1)</f>
        <v>0</v>
      </c>
      <c r="AM652" s="89">
        <f>VLOOKUP($AC652,LS_Coint_BD!$B$3:$AQ$1079,AM$2)*$AD652+VLOOKUP($AC652,LS_Coint_BD!$B$3:$AQ$1079,AM$2+1)</f>
        <v>0</v>
      </c>
      <c r="AN652" s="89">
        <f>VLOOKUP($AC652,LS_Coint_BD!$B$3:$AQ$1079,AN$2)</f>
        <v>0</v>
      </c>
      <c r="AO652" s="89">
        <f>VLOOKUP($AC652,LS_Coint_BD!$B$3:$AQ$1079,AO$2)</f>
        <v>0.71504054569574405</v>
      </c>
      <c r="AP652" s="89">
        <f>VLOOKUP($AC652,LS_Coint_BD!$B$3:$AQ$1079,AP$2)</f>
        <v>0.69930754037036402</v>
      </c>
      <c r="AQ652" s="89">
        <f>VLOOKUP($AC652,LS_Coint_BD!$B$3:$AQ$1079,AQ$2)</f>
        <v>0.74072504951348295</v>
      </c>
      <c r="AR652" s="89">
        <f>VLOOKUP($AC652,LS_Coint_BD!$B$3:$AQ$1079,AR$2)</f>
        <v>0.83409225207007198</v>
      </c>
      <c r="AS652" s="89">
        <f>VLOOKUP($AC652,LS_Coint_BD!$B$3:$AQ$1079,AS$2)</f>
        <v>0.936225070271681</v>
      </c>
      <c r="AT652" s="89">
        <f>VLOOKUP($AC652,LS_Coint_BD!$B$3:$AQ$1079,AT$2)</f>
        <v>0</v>
      </c>
      <c r="AU652" s="89">
        <f>VLOOKUP($AC652,LS_Coint_BD!$B$3:$AQ$1079,AU$2)</f>
        <v>0</v>
      </c>
      <c r="AV652" s="89">
        <f>VLOOKUP($AC652,LS_Coint_BD!$B$3:$AQ$1079,AV$2)</f>
        <v>0</v>
      </c>
      <c r="AW652" s="89">
        <f>VLOOKUP($AC652,LS_Coint_BD!$B$3:$AQ$1079,AW$2)</f>
        <v>5.6251299914341302E-16</v>
      </c>
      <c r="AX652" s="89">
        <f>VLOOKUP($AC652,LS_Coint_BD!$B$3:$AQ$1079,AX$2)</f>
        <v>1.3195793664116099E-15</v>
      </c>
      <c r="AY652" s="89">
        <f>VLOOKUP($AC652,LS_Coint_BD!$B$3:$AQ$1079,AY$2)</f>
        <v>-1.28785870856518E-15</v>
      </c>
      <c r="AZ652" s="89">
        <f>VLOOKUP($AC652,LS_Coint_BD!$B$3:$AQ$1079,AZ$2)</f>
        <v>-3.5527136788005001E-16</v>
      </c>
      <c r="BA652" s="89">
        <f>VLOOKUP($AC652,LS_Coint_BD!$B$3:$AQ$1079,BA$2)</f>
        <v>2.1493917756742998E-15</v>
      </c>
      <c r="BB652" s="89">
        <f>VLOOKUP($AC652,LS_Coint_BD!$B$3:$AQ$1079,BB$2)</f>
        <v>0</v>
      </c>
      <c r="BC652" s="89">
        <f>VLOOKUP($AC652,LS_Coint_BD!$B$3:$AQ$1079,BC$2)</f>
        <v>0</v>
      </c>
      <c r="BD652" s="89">
        <f t="shared" si="501"/>
        <v>0</v>
      </c>
      <c r="BE652" s="89">
        <f t="shared" si="502"/>
        <v>-1.4300810913914874</v>
      </c>
      <c r="BF652" s="89">
        <f t="shared" si="503"/>
        <v>-1.3986150807407267</v>
      </c>
      <c r="BG652" s="89">
        <f t="shared" si="504"/>
        <v>-1.4814500990269672</v>
      </c>
      <c r="BH652" s="89">
        <f t="shared" si="505"/>
        <v>-1.6681845041401444</v>
      </c>
      <c r="BI652" s="89">
        <f t="shared" si="506"/>
        <v>-1.8724501405433598</v>
      </c>
      <c r="BJ652" s="89">
        <f t="shared" si="507"/>
        <v>0</v>
      </c>
      <c r="BK652" s="89">
        <f t="shared" si="508"/>
        <v>0</v>
      </c>
      <c r="BL652" s="89">
        <f t="shared" si="509"/>
        <v>0</v>
      </c>
      <c r="BM652" s="89"/>
      <c r="BN652" s="26" t="b">
        <f t="shared" si="510"/>
        <v>0</v>
      </c>
      <c r="BO652" s="26" t="b">
        <f t="shared" si="511"/>
        <v>0</v>
      </c>
      <c r="BP652" s="26" t="b">
        <f t="shared" si="512"/>
        <v>0</v>
      </c>
      <c r="BQ652" s="26" t="b">
        <f t="shared" si="513"/>
        <v>0</v>
      </c>
      <c r="BR652" s="26" t="b">
        <f t="shared" si="514"/>
        <v>0</v>
      </c>
      <c r="BS652" s="26" t="b">
        <f t="shared" si="515"/>
        <v>0</v>
      </c>
      <c r="BT652" s="26" t="b">
        <f t="shared" si="516"/>
        <v>0</v>
      </c>
      <c r="BU652" s="26" t="b">
        <f t="shared" si="517"/>
        <v>0</v>
      </c>
    </row>
    <row r="653" spans="2:73" ht="15" thickBot="1" x14ac:dyDescent="0.35">
      <c r="B653" s="17" t="str">
        <f>VLOOKUP($AC653,LS_Coint_BD!$B$3:$D$1079,2)</f>
        <v>PETR3</v>
      </c>
      <c r="C653" s="87" t="str">
        <f>VLOOKUP($AC653,LS_Coint_BD!$B$3:$D$1079,3)</f>
        <v>BRDT3</v>
      </c>
      <c r="D653" s="68">
        <f t="shared" si="477"/>
        <v>0.27149693779131923</v>
      </c>
      <c r="E653" s="65">
        <f t="shared" si="478"/>
        <v>2.3970666861518457</v>
      </c>
      <c r="F653" s="69">
        <f t="shared" si="479"/>
        <v>1.5980444574345638</v>
      </c>
      <c r="G653" s="68">
        <f t="shared" si="480"/>
        <v>0.2339119655858255</v>
      </c>
      <c r="H653" s="65">
        <f t="shared" si="481"/>
        <v>2.3165953017806009</v>
      </c>
      <c r="I653" s="69">
        <f t="shared" si="482"/>
        <v>1.5443968678537339</v>
      </c>
      <c r="J653" s="68">
        <f t="shared" si="483"/>
        <v>0.15139465637426142</v>
      </c>
      <c r="K653" s="65">
        <f t="shared" si="484"/>
        <v>2.4146091905742106</v>
      </c>
      <c r="L653" s="69">
        <f t="shared" si="485"/>
        <v>1.609739460382807</v>
      </c>
      <c r="M653" s="68">
        <f t="shared" si="486"/>
        <v>0.14655278399359872</v>
      </c>
      <c r="N653" s="65">
        <f t="shared" si="487"/>
        <v>2.3342449010485069</v>
      </c>
      <c r="O653" s="69">
        <f t="shared" si="488"/>
        <v>1.5561632673656711</v>
      </c>
      <c r="P653" s="68">
        <f t="shared" si="489"/>
        <v>5.0958703485257217E-2</v>
      </c>
      <c r="Q653" s="65">
        <f t="shared" si="490"/>
        <v>2.5542708525753968</v>
      </c>
      <c r="R653" s="69">
        <f t="shared" si="491"/>
        <v>1.7028472350502646</v>
      </c>
      <c r="S653" s="68">
        <f t="shared" si="492"/>
        <v>-0.32706781295521736</v>
      </c>
      <c r="T653" s="65">
        <f t="shared" si="493"/>
        <v>-3.0235714715635478</v>
      </c>
      <c r="U653" s="69">
        <f t="shared" si="494"/>
        <v>-2.0157143143756984</v>
      </c>
      <c r="V653" s="68">
        <f t="shared" si="495"/>
        <v>-0.91260600869473407</v>
      </c>
      <c r="W653" s="65">
        <f t="shared" si="496"/>
        <v>-3.6810176515868696</v>
      </c>
      <c r="X653" s="69">
        <f t="shared" si="497"/>
        <v>-2.4540117677245799</v>
      </c>
      <c r="Y653" s="68">
        <f t="shared" si="498"/>
        <v>-2.0720173182982542</v>
      </c>
      <c r="Z653" s="65">
        <f t="shared" si="499"/>
        <v>-5.0754217564846495</v>
      </c>
      <c r="AA653" s="69">
        <f t="shared" si="500"/>
        <v>-3.3836145043230994</v>
      </c>
      <c r="AB653" s="98">
        <f>SUMIF(BN653:BU653,"VERDADEIRO",BN$3:$BU652)</f>
        <v>0</v>
      </c>
      <c r="AC653" s="97">
        <f t="shared" si="518"/>
        <v>650</v>
      </c>
      <c r="AD653" s="89">
        <f>RTD("tryd.rtdserver",,"COT",B653,"ULT")</f>
        <v>29.68</v>
      </c>
      <c r="AE653" s="89">
        <f>RTD("tryd.rtdserver",,"COT",C653,"ULT")</f>
        <v>22.48</v>
      </c>
      <c r="AF653" s="89">
        <f>VLOOKUP($AC653,LS_Coint_BD!$B$3:$AQ$1079,AF$2)*$AD653+VLOOKUP($AC653,LS_Coint_BD!$B$3:$AQ$1079,AF$2+1)</f>
        <v>22.208503062208681</v>
      </c>
      <c r="AG653" s="89">
        <f>VLOOKUP($AC653,LS_Coint_BD!$B$3:$AQ$1079,AG$2)*$AD653+VLOOKUP($AC653,LS_Coint_BD!$B$3:$AQ$1079,AG$2+1)</f>
        <v>22.246088034414175</v>
      </c>
      <c r="AH653" s="89">
        <f>VLOOKUP($AC653,LS_Coint_BD!$B$3:$AQ$1079,AH$2)*$AD653+VLOOKUP($AC653,LS_Coint_BD!$B$3:$AQ$1079,AH$2+1)</f>
        <v>22.328605343625739</v>
      </c>
      <c r="AI653" s="89">
        <f>VLOOKUP($AC653,LS_Coint_BD!$B$3:$AQ$1079,AI$2)*$AD653+VLOOKUP($AC653,LS_Coint_BD!$B$3:$AQ$1079,AI$2+1)</f>
        <v>22.333447216006402</v>
      </c>
      <c r="AJ653" s="89">
        <f>VLOOKUP($AC653,LS_Coint_BD!$B$3:$AQ$1079,AJ$2)*$AD653+VLOOKUP($AC653,LS_Coint_BD!$B$3:$AQ$1079,AJ$2+1)</f>
        <v>22.429041296514743</v>
      </c>
      <c r="AK653" s="89">
        <f>VLOOKUP($AC653,LS_Coint_BD!$B$3:$AQ$1079,AK$2)*$AD653+VLOOKUP($AC653,LS_Coint_BD!$B$3:$AQ$1079,AK$2+1)</f>
        <v>22.807067812955218</v>
      </c>
      <c r="AL653" s="89">
        <f>VLOOKUP($AC653,LS_Coint_BD!$B$3:$AQ$1079,AL$2)*$AD653+VLOOKUP($AC653,LS_Coint_BD!$B$3:$AQ$1079,AL$2+1)</f>
        <v>23.392606008694734</v>
      </c>
      <c r="AM653" s="89">
        <f>VLOOKUP($AC653,LS_Coint_BD!$B$3:$AQ$1079,AM$2)*$AD653+VLOOKUP($AC653,LS_Coint_BD!$B$3:$AQ$1079,AM$2+1)</f>
        <v>24.552017318298255</v>
      </c>
      <c r="AN653" s="89">
        <f>VLOOKUP($AC653,LS_Coint_BD!$B$3:$AQ$1079,AN$2)</f>
        <v>0.79902222871728101</v>
      </c>
      <c r="AO653" s="89">
        <f>VLOOKUP($AC653,LS_Coint_BD!$B$3:$AQ$1079,AO$2)</f>
        <v>0.77219843392686605</v>
      </c>
      <c r="AP653" s="89">
        <f>VLOOKUP($AC653,LS_Coint_BD!$B$3:$AQ$1079,AP$2)</f>
        <v>0.80486973019140295</v>
      </c>
      <c r="AQ653" s="89">
        <f>VLOOKUP($AC653,LS_Coint_BD!$B$3:$AQ$1079,AQ$2)</f>
        <v>0.778081633682836</v>
      </c>
      <c r="AR653" s="89">
        <f>VLOOKUP($AC653,LS_Coint_BD!$B$3:$AQ$1079,AR$2)</f>
        <v>0.85142361752513296</v>
      </c>
      <c r="AS653" s="89">
        <f>VLOOKUP($AC653,LS_Coint_BD!$B$3:$AQ$1079,AS$2)</f>
        <v>1.0078571571878501</v>
      </c>
      <c r="AT653" s="89">
        <f>VLOOKUP($AC653,LS_Coint_BD!$B$3:$AQ$1079,AT$2)</f>
        <v>1.2270058838622899</v>
      </c>
      <c r="AU653" s="89">
        <f>VLOOKUP($AC653,LS_Coint_BD!$B$3:$AQ$1079,AU$2)</f>
        <v>1.6918072521615499</v>
      </c>
      <c r="AV653" s="89">
        <f>VLOOKUP($AC653,LS_Coint_BD!$B$3:$AQ$1079,AV$2)</f>
        <v>1.8474111129762602E-15</v>
      </c>
      <c r="AW653" s="89">
        <f>VLOOKUP($AC653,LS_Coint_BD!$B$3:$AQ$1079,AW$2)</f>
        <v>1.8651746813702599E-15</v>
      </c>
      <c r="AX653" s="89">
        <f>VLOOKUP($AC653,LS_Coint_BD!$B$3:$AQ$1079,AX$2)</f>
        <v>1.2180732613030301E-15</v>
      </c>
      <c r="AY653" s="89">
        <f>VLOOKUP($AC653,LS_Coint_BD!$B$3:$AQ$1079,AY$2)</f>
        <v>-7.9936057773011302E-16</v>
      </c>
      <c r="AZ653" s="89">
        <f>VLOOKUP($AC653,LS_Coint_BD!$B$3:$AQ$1079,AZ$2)</f>
        <v>-1.3421362786579699E-15</v>
      </c>
      <c r="BA653" s="89">
        <f>VLOOKUP($AC653,LS_Coint_BD!$B$3:$AQ$1079,BA$2)</f>
        <v>1.82964754458226E-15</v>
      </c>
      <c r="BB653" s="89">
        <f>VLOOKUP($AC653,LS_Coint_BD!$B$3:$AQ$1079,BB$2)</f>
        <v>1.13040889780016E-16</v>
      </c>
      <c r="BC653" s="89">
        <f>VLOOKUP($AC653,LS_Coint_BD!$B$3:$AQ$1079,BC$2)</f>
        <v>5.6843418860807996E-16</v>
      </c>
      <c r="BD653" s="89">
        <f t="shared" si="501"/>
        <v>1.5980444574345638</v>
      </c>
      <c r="BE653" s="89">
        <f t="shared" si="502"/>
        <v>1.5443968678537339</v>
      </c>
      <c r="BF653" s="89">
        <f t="shared" si="503"/>
        <v>1.609739460382807</v>
      </c>
      <c r="BG653" s="89">
        <f t="shared" si="504"/>
        <v>1.5561632673656711</v>
      </c>
      <c r="BH653" s="89">
        <f t="shared" si="505"/>
        <v>1.7028472350502646</v>
      </c>
      <c r="BI653" s="89">
        <f t="shared" si="506"/>
        <v>-2.0157143143756984</v>
      </c>
      <c r="BJ653" s="89">
        <f t="shared" si="507"/>
        <v>-2.4540117677245799</v>
      </c>
      <c r="BK653" s="89">
        <f t="shared" si="508"/>
        <v>-3.3836145043230994</v>
      </c>
      <c r="BL653" s="89">
        <f t="shared" si="509"/>
        <v>1.59804445743456</v>
      </c>
      <c r="BM653" s="89"/>
      <c r="BN653" s="26" t="b">
        <f t="shared" si="510"/>
        <v>0</v>
      </c>
      <c r="BO653" s="26" t="b">
        <f t="shared" si="511"/>
        <v>0</v>
      </c>
      <c r="BP653" s="26" t="b">
        <f t="shared" si="512"/>
        <v>0</v>
      </c>
      <c r="BQ653" s="26" t="b">
        <f t="shared" si="513"/>
        <v>0</v>
      </c>
      <c r="BR653" s="26" t="b">
        <f t="shared" si="514"/>
        <v>0</v>
      </c>
      <c r="BS653" s="26" t="b">
        <f t="shared" si="515"/>
        <v>0</v>
      </c>
      <c r="BT653" s="26" t="b">
        <f t="shared" si="516"/>
        <v>0</v>
      </c>
      <c r="BU653" s="26" t="b">
        <f t="shared" si="517"/>
        <v>0</v>
      </c>
    </row>
    <row r="654" spans="2:73" ht="15" thickBot="1" x14ac:dyDescent="0.35">
      <c r="B654" s="17" t="str">
        <f>VLOOKUP($AC654,LS_Coint_BD!$B$3:$D$1079,2)</f>
        <v>PETR3</v>
      </c>
      <c r="C654" s="87" t="str">
        <f>VLOOKUP($AC654,LS_Coint_BD!$B$3:$D$1079,3)</f>
        <v>BRML3</v>
      </c>
      <c r="D654" s="68">
        <f t="shared" si="477"/>
        <v>-0.20671705906904236</v>
      </c>
      <c r="E654" s="65">
        <f t="shared" si="478"/>
        <v>-1.5777094763321577</v>
      </c>
      <c r="F654" s="69">
        <f t="shared" si="479"/>
        <v>-1.0518063175547718</v>
      </c>
      <c r="G654" s="68">
        <f t="shared" si="480"/>
        <v>-0.25374469871678151</v>
      </c>
      <c r="H654" s="65">
        <f t="shared" si="481"/>
        <v>-1.6098390407856116</v>
      </c>
      <c r="I654" s="69">
        <f t="shared" si="482"/>
        <v>-1.0732260271904077</v>
      </c>
      <c r="J654" s="68">
        <f t="shared" si="483"/>
        <v>0</v>
      </c>
      <c r="K654" s="65">
        <f t="shared" si="484"/>
        <v>0</v>
      </c>
      <c r="L654" s="69">
        <f t="shared" si="485"/>
        <v>0</v>
      </c>
      <c r="M654" s="68">
        <f t="shared" si="486"/>
        <v>0</v>
      </c>
      <c r="N654" s="65">
        <f t="shared" si="487"/>
        <v>0</v>
      </c>
      <c r="O654" s="69">
        <f t="shared" si="488"/>
        <v>0</v>
      </c>
      <c r="P654" s="68">
        <f t="shared" si="489"/>
        <v>-0.37568793563102076</v>
      </c>
      <c r="Q654" s="65">
        <f t="shared" si="490"/>
        <v>-2.2285765816698144</v>
      </c>
      <c r="R654" s="69">
        <f t="shared" si="491"/>
        <v>-1.4857177211132095</v>
      </c>
      <c r="S654" s="68">
        <f t="shared" si="492"/>
        <v>-0.39949640899363459</v>
      </c>
      <c r="T654" s="65">
        <f t="shared" si="493"/>
        <v>-2.3058842581864281</v>
      </c>
      <c r="U654" s="69">
        <f t="shared" si="494"/>
        <v>-1.5372561721242854</v>
      </c>
      <c r="V654" s="68">
        <f t="shared" si="495"/>
        <v>-0.35622719083956689</v>
      </c>
      <c r="W654" s="65">
        <f t="shared" si="496"/>
        <v>-2.3526590767831537</v>
      </c>
      <c r="X654" s="69">
        <f t="shared" si="497"/>
        <v>-1.5684393845221025</v>
      </c>
      <c r="Y654" s="68">
        <f t="shared" si="498"/>
        <v>-2.4541171850345815</v>
      </c>
      <c r="Z654" s="65">
        <f t="shared" si="499"/>
        <v>-6.65747214033021</v>
      </c>
      <c r="AA654" s="69">
        <f t="shared" si="500"/>
        <v>-4.4383147602201403</v>
      </c>
      <c r="AB654" s="98">
        <f>SUMIF(BN654:BU654,"VERDADEIRO",BN$3:$BU653)</f>
        <v>0</v>
      </c>
      <c r="AC654" s="97">
        <f t="shared" si="518"/>
        <v>651</v>
      </c>
      <c r="AD654" s="89">
        <f>RTD("tryd.rtdserver",,"COT",B654,"ULT")</f>
        <v>29.68</v>
      </c>
      <c r="AE654" s="89">
        <f>RTD("tryd.rtdserver",,"COT",C654,"ULT")</f>
        <v>9.83</v>
      </c>
      <c r="AF654" s="89">
        <f>VLOOKUP($AC654,LS_Coint_BD!$B$3:$AQ$1079,AF$2)*$AD654+VLOOKUP($AC654,LS_Coint_BD!$B$3:$AQ$1079,AF$2+1)</f>
        <v>10.036717059069042</v>
      </c>
      <c r="AG654" s="89">
        <f>VLOOKUP($AC654,LS_Coint_BD!$B$3:$AQ$1079,AG$2)*$AD654+VLOOKUP($AC654,LS_Coint_BD!$B$3:$AQ$1079,AG$2+1)</f>
        <v>10.083744698716782</v>
      </c>
      <c r="AH654" s="89">
        <f>VLOOKUP($AC654,LS_Coint_BD!$B$3:$AQ$1079,AH$2)*$AD654+VLOOKUP($AC654,LS_Coint_BD!$B$3:$AQ$1079,AH$2+1)</f>
        <v>0</v>
      </c>
      <c r="AI654" s="89">
        <f>VLOOKUP($AC654,LS_Coint_BD!$B$3:$AQ$1079,AI$2)*$AD654+VLOOKUP($AC654,LS_Coint_BD!$B$3:$AQ$1079,AI$2+1)</f>
        <v>0</v>
      </c>
      <c r="AJ654" s="89">
        <f>VLOOKUP($AC654,LS_Coint_BD!$B$3:$AQ$1079,AJ$2)*$AD654+VLOOKUP($AC654,LS_Coint_BD!$B$3:$AQ$1079,AJ$2+1)</f>
        <v>10.205687935631021</v>
      </c>
      <c r="AK654" s="89">
        <f>VLOOKUP($AC654,LS_Coint_BD!$B$3:$AQ$1079,AK$2)*$AD654+VLOOKUP($AC654,LS_Coint_BD!$B$3:$AQ$1079,AK$2+1)</f>
        <v>10.229496408993635</v>
      </c>
      <c r="AL654" s="89">
        <f>VLOOKUP($AC654,LS_Coint_BD!$B$3:$AQ$1079,AL$2)*$AD654+VLOOKUP($AC654,LS_Coint_BD!$B$3:$AQ$1079,AL$2+1)</f>
        <v>10.186227190839567</v>
      </c>
      <c r="AM654" s="89">
        <f>VLOOKUP($AC654,LS_Coint_BD!$B$3:$AQ$1079,AM$2)*$AD654+VLOOKUP($AC654,LS_Coint_BD!$B$3:$AQ$1079,AM$2+1)</f>
        <v>12.284117185034582</v>
      </c>
      <c r="AN654" s="89">
        <f>VLOOKUP($AC654,LS_Coint_BD!$B$3:$AQ$1079,AN$2)</f>
        <v>0.52590315877738603</v>
      </c>
      <c r="AO654" s="89">
        <f>VLOOKUP($AC654,LS_Coint_BD!$B$3:$AQ$1079,AO$2)</f>
        <v>0.53661301359520397</v>
      </c>
      <c r="AP654" s="89">
        <f>VLOOKUP($AC654,LS_Coint_BD!$B$3:$AQ$1079,AP$2)</f>
        <v>0</v>
      </c>
      <c r="AQ654" s="89">
        <f>VLOOKUP($AC654,LS_Coint_BD!$B$3:$AQ$1079,AQ$2)</f>
        <v>0</v>
      </c>
      <c r="AR654" s="89">
        <f>VLOOKUP($AC654,LS_Coint_BD!$B$3:$AQ$1079,AR$2)</f>
        <v>0.74285886055660499</v>
      </c>
      <c r="AS654" s="89">
        <f>VLOOKUP($AC654,LS_Coint_BD!$B$3:$AQ$1079,AS$2)</f>
        <v>0.76862808606214295</v>
      </c>
      <c r="AT654" s="89">
        <f>VLOOKUP($AC654,LS_Coint_BD!$B$3:$AQ$1079,AT$2)</f>
        <v>0.78421969226105104</v>
      </c>
      <c r="AU654" s="89">
        <f>VLOOKUP($AC654,LS_Coint_BD!$B$3:$AQ$1079,AU$2)</f>
        <v>2.2191573801100701</v>
      </c>
      <c r="AV654" s="89">
        <f>VLOOKUP($AC654,LS_Coint_BD!$B$3:$AQ$1079,AV$2)</f>
        <v>2.8421709430403998E-16</v>
      </c>
      <c r="AW654" s="89">
        <f>VLOOKUP($AC654,LS_Coint_BD!$B$3:$AQ$1079,AW$2)</f>
        <v>3.1086244689504401E-16</v>
      </c>
      <c r="AX654" s="89">
        <f>VLOOKUP($AC654,LS_Coint_BD!$B$3:$AQ$1079,AX$2)</f>
        <v>0</v>
      </c>
      <c r="AY654" s="89">
        <f>VLOOKUP($AC654,LS_Coint_BD!$B$3:$AQ$1079,AY$2)</f>
        <v>0</v>
      </c>
      <c r="AZ654" s="89">
        <f>VLOOKUP($AC654,LS_Coint_BD!$B$3:$AQ$1079,AZ$2)</f>
        <v>3.9474596431116699E-16</v>
      </c>
      <c r="BA654" s="89">
        <f>VLOOKUP($AC654,LS_Coint_BD!$B$3:$AQ$1079,BA$2)</f>
        <v>3.5527136788005001E-16</v>
      </c>
      <c r="BB654" s="89">
        <f>VLOOKUP($AC654,LS_Coint_BD!$B$3:$AQ$1079,BB$2)</f>
        <v>-3.8756876496005502E-16</v>
      </c>
      <c r="BC654" s="89">
        <f>VLOOKUP($AC654,LS_Coint_BD!$B$3:$AQ$1079,BC$2)</f>
        <v>-2.2737367544323201E-16</v>
      </c>
      <c r="BD654" s="89">
        <f t="shared" si="501"/>
        <v>-1.0518063175547718</v>
      </c>
      <c r="BE654" s="89">
        <f t="shared" si="502"/>
        <v>-1.0732260271904077</v>
      </c>
      <c r="BF654" s="89">
        <f t="shared" si="503"/>
        <v>0</v>
      </c>
      <c r="BG654" s="89">
        <f t="shared" si="504"/>
        <v>0</v>
      </c>
      <c r="BH654" s="89">
        <f t="shared" si="505"/>
        <v>-1.4857177211132095</v>
      </c>
      <c r="BI654" s="89">
        <f t="shared" si="506"/>
        <v>-1.5372561721242854</v>
      </c>
      <c r="BJ654" s="89">
        <f t="shared" si="507"/>
        <v>-1.5684393845221025</v>
      </c>
      <c r="BK654" s="89">
        <f t="shared" si="508"/>
        <v>-4.4383147602201403</v>
      </c>
      <c r="BL654" s="89">
        <f t="shared" si="509"/>
        <v>-1.0518063175547725</v>
      </c>
      <c r="BM654" s="89"/>
      <c r="BN654" s="26" t="b">
        <f t="shared" si="510"/>
        <v>0</v>
      </c>
      <c r="BO654" s="26" t="b">
        <f t="shared" si="511"/>
        <v>0</v>
      </c>
      <c r="BP654" s="26" t="b">
        <f t="shared" si="512"/>
        <v>0</v>
      </c>
      <c r="BQ654" s="26" t="b">
        <f t="shared" si="513"/>
        <v>0</v>
      </c>
      <c r="BR654" s="26" t="b">
        <f t="shared" si="514"/>
        <v>0</v>
      </c>
      <c r="BS654" s="26" t="b">
        <f t="shared" si="515"/>
        <v>0</v>
      </c>
      <c r="BT654" s="26" t="b">
        <f t="shared" si="516"/>
        <v>0</v>
      </c>
      <c r="BU654" s="26" t="b">
        <f t="shared" si="517"/>
        <v>0</v>
      </c>
    </row>
    <row r="655" spans="2:73" ht="15" thickBot="1" x14ac:dyDescent="0.35">
      <c r="B655" s="17" t="str">
        <f>VLOOKUP($AC655,LS_Coint_BD!$B$3:$D$1079,2)</f>
        <v>PETR3</v>
      </c>
      <c r="C655" s="87" t="str">
        <f>VLOOKUP($AC655,LS_Coint_BD!$B$3:$D$1079,3)</f>
        <v>CMIG4</v>
      </c>
      <c r="D655" s="68">
        <f t="shared" si="477"/>
        <v>6.297366599598142E-2</v>
      </c>
      <c r="E655" s="65">
        <f t="shared" si="478"/>
        <v>1.326691137085326</v>
      </c>
      <c r="F655" s="69">
        <f t="shared" si="479"/>
        <v>0.88446075805688396</v>
      </c>
      <c r="G655" s="68">
        <f t="shared" si="480"/>
        <v>0</v>
      </c>
      <c r="H655" s="65">
        <f t="shared" si="481"/>
        <v>0</v>
      </c>
      <c r="I655" s="69">
        <f t="shared" si="482"/>
        <v>0</v>
      </c>
      <c r="J655" s="68">
        <f t="shared" si="483"/>
        <v>0</v>
      </c>
      <c r="K655" s="65">
        <f t="shared" si="484"/>
        <v>0</v>
      </c>
      <c r="L655" s="69">
        <f t="shared" si="485"/>
        <v>0</v>
      </c>
      <c r="M655" s="68">
        <f t="shared" si="486"/>
        <v>0.21842838776188422</v>
      </c>
      <c r="N655" s="65">
        <f t="shared" si="487"/>
        <v>1.7280980501787537</v>
      </c>
      <c r="O655" s="69">
        <f t="shared" si="488"/>
        <v>1.1520653667858358</v>
      </c>
      <c r="P655" s="68">
        <f t="shared" si="489"/>
        <v>0.14579734831410285</v>
      </c>
      <c r="Q655" s="65">
        <f t="shared" si="490"/>
        <v>1.7818687468801406</v>
      </c>
      <c r="R655" s="69">
        <f t="shared" si="491"/>
        <v>1.1879124979200937</v>
      </c>
      <c r="S655" s="68">
        <f t="shared" si="492"/>
        <v>0.18546476562049463</v>
      </c>
      <c r="T655" s="65">
        <f t="shared" si="493"/>
        <v>1.966316758279683</v>
      </c>
      <c r="U655" s="69">
        <f t="shared" si="494"/>
        <v>1.3108778388531219</v>
      </c>
      <c r="V655" s="68">
        <f t="shared" si="495"/>
        <v>0.49166721768131261</v>
      </c>
      <c r="W655" s="65">
        <f t="shared" si="496"/>
        <v>2.2171173673016913</v>
      </c>
      <c r="X655" s="69">
        <f t="shared" si="497"/>
        <v>1.478078244867794</v>
      </c>
      <c r="Y655" s="68">
        <f t="shared" si="498"/>
        <v>0.52766551865851774</v>
      </c>
      <c r="Z655" s="65">
        <f t="shared" si="499"/>
        <v>2.3529387858562574</v>
      </c>
      <c r="AA655" s="69">
        <f t="shared" si="500"/>
        <v>1.5686258572375049</v>
      </c>
      <c r="AB655" s="98">
        <f>SUMIF(BN655:BU655,"VERDADEIRO",BN$3:$BU654)</f>
        <v>0</v>
      </c>
      <c r="AC655" s="97">
        <f t="shared" si="518"/>
        <v>652</v>
      </c>
      <c r="AD655" s="89">
        <f>RTD("tryd.rtdserver",,"COT",B655,"ULT")</f>
        <v>29.68</v>
      </c>
      <c r="AE655" s="89">
        <f>RTD("tryd.rtdserver",,"COT",C655,"ULT")</f>
        <v>14.14</v>
      </c>
      <c r="AF655" s="89">
        <f>VLOOKUP($AC655,LS_Coint_BD!$B$3:$AQ$1079,AF$2)*$AD655+VLOOKUP($AC655,LS_Coint_BD!$B$3:$AQ$1079,AF$2+1)</f>
        <v>14.077026334004019</v>
      </c>
      <c r="AG655" s="89">
        <f>VLOOKUP($AC655,LS_Coint_BD!$B$3:$AQ$1079,AG$2)*$AD655+VLOOKUP($AC655,LS_Coint_BD!$B$3:$AQ$1079,AG$2+1)</f>
        <v>0</v>
      </c>
      <c r="AH655" s="89">
        <f>VLOOKUP($AC655,LS_Coint_BD!$B$3:$AQ$1079,AH$2)*$AD655+VLOOKUP($AC655,LS_Coint_BD!$B$3:$AQ$1079,AH$2+1)</f>
        <v>0</v>
      </c>
      <c r="AI655" s="89">
        <f>VLOOKUP($AC655,LS_Coint_BD!$B$3:$AQ$1079,AI$2)*$AD655+VLOOKUP($AC655,LS_Coint_BD!$B$3:$AQ$1079,AI$2+1)</f>
        <v>13.921571612238116</v>
      </c>
      <c r="AJ655" s="89">
        <f>VLOOKUP($AC655,LS_Coint_BD!$B$3:$AQ$1079,AJ$2)*$AD655+VLOOKUP($AC655,LS_Coint_BD!$B$3:$AQ$1079,AJ$2+1)</f>
        <v>13.994202651685898</v>
      </c>
      <c r="AK655" s="89">
        <f>VLOOKUP($AC655,LS_Coint_BD!$B$3:$AQ$1079,AK$2)*$AD655+VLOOKUP($AC655,LS_Coint_BD!$B$3:$AQ$1079,AK$2+1)</f>
        <v>13.954535234379506</v>
      </c>
      <c r="AL655" s="89">
        <f>VLOOKUP($AC655,LS_Coint_BD!$B$3:$AQ$1079,AL$2)*$AD655+VLOOKUP($AC655,LS_Coint_BD!$B$3:$AQ$1079,AL$2+1)</f>
        <v>13.648332782318688</v>
      </c>
      <c r="AM655" s="89">
        <f>VLOOKUP($AC655,LS_Coint_BD!$B$3:$AQ$1079,AM$2)*$AD655+VLOOKUP($AC655,LS_Coint_BD!$B$3:$AQ$1079,AM$2+1)</f>
        <v>13.612334481341483</v>
      </c>
      <c r="AN655" s="89">
        <f>VLOOKUP($AC655,LS_Coint_BD!$B$3:$AQ$1079,AN$2)</f>
        <v>0.44223037902844198</v>
      </c>
      <c r="AO655" s="89">
        <f>VLOOKUP($AC655,LS_Coint_BD!$B$3:$AQ$1079,AO$2)</f>
        <v>0</v>
      </c>
      <c r="AP655" s="89">
        <f>VLOOKUP($AC655,LS_Coint_BD!$B$3:$AQ$1079,AP$2)</f>
        <v>0</v>
      </c>
      <c r="AQ655" s="89">
        <f>VLOOKUP($AC655,LS_Coint_BD!$B$3:$AQ$1079,AQ$2)</f>
        <v>0.57603268339291802</v>
      </c>
      <c r="AR655" s="89">
        <f>VLOOKUP($AC655,LS_Coint_BD!$B$3:$AQ$1079,AR$2)</f>
        <v>0.59395624896004595</v>
      </c>
      <c r="AS655" s="89">
        <f>VLOOKUP($AC655,LS_Coint_BD!$B$3:$AQ$1079,AS$2)</f>
        <v>0.65543891942656096</v>
      </c>
      <c r="AT655" s="89">
        <f>VLOOKUP($AC655,LS_Coint_BD!$B$3:$AQ$1079,AT$2)</f>
        <v>0.73903912243389702</v>
      </c>
      <c r="AU655" s="89">
        <f>VLOOKUP($AC655,LS_Coint_BD!$B$3:$AQ$1079,AU$2)</f>
        <v>0.78431292861875301</v>
      </c>
      <c r="AV655" s="89">
        <f>VLOOKUP($AC655,LS_Coint_BD!$B$3:$AQ$1079,AV$2)</f>
        <v>-1.7763568394002499E-17</v>
      </c>
      <c r="AW655" s="89">
        <f>VLOOKUP($AC655,LS_Coint_BD!$B$3:$AQ$1079,AW$2)</f>
        <v>0</v>
      </c>
      <c r="AX655" s="89">
        <f>VLOOKUP($AC655,LS_Coint_BD!$B$3:$AQ$1079,AX$2)</f>
        <v>0</v>
      </c>
      <c r="AY655" s="89">
        <f>VLOOKUP($AC655,LS_Coint_BD!$B$3:$AQ$1079,AY$2)</f>
        <v>-1.33226762955019E-16</v>
      </c>
      <c r="AZ655" s="89">
        <f>VLOOKUP($AC655,LS_Coint_BD!$B$3:$AQ$1079,AZ$2)</f>
        <v>1.69740764653802E-15</v>
      </c>
      <c r="BA655" s="89">
        <f>VLOOKUP($AC655,LS_Coint_BD!$B$3:$AQ$1079,BA$2)</f>
        <v>1.06581410364015E-16</v>
      </c>
      <c r="BB655" s="89">
        <f>VLOOKUP($AC655,LS_Coint_BD!$B$3:$AQ$1079,BB$2)</f>
        <v>6.4594794160009105E-17</v>
      </c>
      <c r="BC655" s="89">
        <f>VLOOKUP($AC655,LS_Coint_BD!$B$3:$AQ$1079,BC$2)</f>
        <v>-1.10844666778576E-15</v>
      </c>
      <c r="BD655" s="89">
        <f t="shared" si="501"/>
        <v>0.88446075805688396</v>
      </c>
      <c r="BE655" s="89">
        <f t="shared" si="502"/>
        <v>0</v>
      </c>
      <c r="BF655" s="89">
        <f t="shared" si="503"/>
        <v>0</v>
      </c>
      <c r="BG655" s="89">
        <f t="shared" si="504"/>
        <v>1.1520653667858358</v>
      </c>
      <c r="BH655" s="89">
        <f t="shared" si="505"/>
        <v>1.1879124979200937</v>
      </c>
      <c r="BI655" s="89">
        <f t="shared" si="506"/>
        <v>1.3108778388531219</v>
      </c>
      <c r="BJ655" s="89">
        <f t="shared" si="507"/>
        <v>1.478078244867794</v>
      </c>
      <c r="BK655" s="89">
        <f t="shared" si="508"/>
        <v>1.5686258572375049</v>
      </c>
      <c r="BL655" s="89">
        <f t="shared" si="509"/>
        <v>0.88446075805688396</v>
      </c>
      <c r="BM655" s="89"/>
      <c r="BN655" s="26" t="b">
        <f t="shared" si="510"/>
        <v>0</v>
      </c>
      <c r="BO655" s="26" t="b">
        <f t="shared" si="511"/>
        <v>0</v>
      </c>
      <c r="BP655" s="26" t="b">
        <f t="shared" si="512"/>
        <v>0</v>
      </c>
      <c r="BQ655" s="26" t="b">
        <f t="shared" si="513"/>
        <v>0</v>
      </c>
      <c r="BR655" s="26" t="b">
        <f t="shared" si="514"/>
        <v>0</v>
      </c>
      <c r="BS655" s="26" t="b">
        <f t="shared" si="515"/>
        <v>0</v>
      </c>
      <c r="BT655" s="26" t="b">
        <f t="shared" si="516"/>
        <v>0</v>
      </c>
      <c r="BU655" s="26" t="b">
        <f t="shared" si="517"/>
        <v>0</v>
      </c>
    </row>
    <row r="656" spans="2:73" ht="15" thickBot="1" x14ac:dyDescent="0.35">
      <c r="B656" s="17" t="str">
        <f>VLOOKUP($AC656,LS_Coint_BD!$B$3:$D$1079,2)</f>
        <v>PETR3</v>
      </c>
      <c r="C656" s="87" t="str">
        <f>VLOOKUP($AC656,LS_Coint_BD!$B$3:$D$1079,3)</f>
        <v>CPFE3</v>
      </c>
      <c r="D656" s="68">
        <f t="shared" si="477"/>
        <v>0</v>
      </c>
      <c r="E656" s="65">
        <f t="shared" si="478"/>
        <v>0</v>
      </c>
      <c r="F656" s="69">
        <f t="shared" si="479"/>
        <v>0</v>
      </c>
      <c r="G656" s="68">
        <f t="shared" si="480"/>
        <v>1.6480265202467486</v>
      </c>
      <c r="H656" s="65">
        <f t="shared" si="481"/>
        <v>2.3916151700991386</v>
      </c>
      <c r="I656" s="69">
        <f t="shared" si="482"/>
        <v>1.5944101133994257</v>
      </c>
      <c r="J656" s="68">
        <f t="shared" si="483"/>
        <v>1.6064038457945315</v>
      </c>
      <c r="K656" s="65">
        <f t="shared" si="484"/>
        <v>2.612901144430734</v>
      </c>
      <c r="L656" s="69">
        <f t="shared" si="485"/>
        <v>1.7419340962871559</v>
      </c>
      <c r="M656" s="68">
        <f t="shared" si="486"/>
        <v>1.6138460691147429</v>
      </c>
      <c r="N656" s="65">
        <f t="shared" si="487"/>
        <v>2.539497605408803</v>
      </c>
      <c r="O656" s="69">
        <f t="shared" si="488"/>
        <v>1.6929984036058687</v>
      </c>
      <c r="P656" s="68">
        <f t="shared" si="489"/>
        <v>1.6386382508602289</v>
      </c>
      <c r="Q656" s="65">
        <f t="shared" si="490"/>
        <v>2.7637592774722917</v>
      </c>
      <c r="R656" s="69">
        <f t="shared" si="491"/>
        <v>1.8425061849815279</v>
      </c>
      <c r="S656" s="68">
        <f t="shared" si="492"/>
        <v>1.4168684498965121</v>
      </c>
      <c r="T656" s="65">
        <f t="shared" si="493"/>
        <v>2.867717099230799</v>
      </c>
      <c r="U656" s="69">
        <f t="shared" si="494"/>
        <v>1.9118113994871992</v>
      </c>
      <c r="V656" s="68">
        <f t="shared" si="495"/>
        <v>0.8355525454604944</v>
      </c>
      <c r="W656" s="65">
        <f t="shared" si="496"/>
        <v>3.4897571148917761</v>
      </c>
      <c r="X656" s="69">
        <f t="shared" si="497"/>
        <v>2.3265047432611841</v>
      </c>
      <c r="Y656" s="68">
        <f t="shared" si="498"/>
        <v>0.57259105855362691</v>
      </c>
      <c r="Z656" s="65">
        <f t="shared" si="499"/>
        <v>3.6988906220091877</v>
      </c>
      <c r="AA656" s="69">
        <f t="shared" si="500"/>
        <v>2.4659270813394585</v>
      </c>
      <c r="AB656" s="98">
        <f>SUMIF(BN656:BU656,"VERDADEIRO",BN$3:$BU655)</f>
        <v>1</v>
      </c>
      <c r="AC656" s="97">
        <f t="shared" si="518"/>
        <v>653</v>
      </c>
      <c r="AD656" s="89">
        <f>RTD("tryd.rtdserver",,"COT",B656,"ULT")</f>
        <v>29.68</v>
      </c>
      <c r="AE656" s="89">
        <f>RTD("tryd.rtdserver",,"COT",C656,"ULT")</f>
        <v>33.43</v>
      </c>
      <c r="AF656" s="89">
        <f>VLOOKUP($AC656,LS_Coint_BD!$B$3:$AQ$1079,AF$2)*$AD656+VLOOKUP($AC656,LS_Coint_BD!$B$3:$AQ$1079,AF$2+1)</f>
        <v>0</v>
      </c>
      <c r="AG656" s="89">
        <f>VLOOKUP($AC656,LS_Coint_BD!$B$3:$AQ$1079,AG$2)*$AD656+VLOOKUP($AC656,LS_Coint_BD!$B$3:$AQ$1079,AG$2+1)</f>
        <v>31.781973479753251</v>
      </c>
      <c r="AH656" s="89">
        <f>VLOOKUP($AC656,LS_Coint_BD!$B$3:$AQ$1079,AH$2)*$AD656+VLOOKUP($AC656,LS_Coint_BD!$B$3:$AQ$1079,AH$2+1)</f>
        <v>31.823596154205468</v>
      </c>
      <c r="AI656" s="89">
        <f>VLOOKUP($AC656,LS_Coint_BD!$B$3:$AQ$1079,AI$2)*$AD656+VLOOKUP($AC656,LS_Coint_BD!$B$3:$AQ$1079,AI$2+1)</f>
        <v>31.816153930885257</v>
      </c>
      <c r="AJ656" s="89">
        <f>VLOOKUP($AC656,LS_Coint_BD!$B$3:$AQ$1079,AJ$2)*$AD656+VLOOKUP($AC656,LS_Coint_BD!$B$3:$AQ$1079,AJ$2+1)</f>
        <v>31.791361749139771</v>
      </c>
      <c r="AK656" s="89">
        <f>VLOOKUP($AC656,LS_Coint_BD!$B$3:$AQ$1079,AK$2)*$AD656+VLOOKUP($AC656,LS_Coint_BD!$B$3:$AQ$1079,AK$2+1)</f>
        <v>32.013131550103488</v>
      </c>
      <c r="AL656" s="89">
        <f>VLOOKUP($AC656,LS_Coint_BD!$B$3:$AQ$1079,AL$2)*$AD656+VLOOKUP($AC656,LS_Coint_BD!$B$3:$AQ$1079,AL$2+1)</f>
        <v>32.594447454539505</v>
      </c>
      <c r="AM656" s="89">
        <f>VLOOKUP($AC656,LS_Coint_BD!$B$3:$AQ$1079,AM$2)*$AD656+VLOOKUP($AC656,LS_Coint_BD!$B$3:$AQ$1079,AM$2+1)</f>
        <v>32.857408941446373</v>
      </c>
      <c r="AN656" s="89">
        <f>VLOOKUP($AC656,LS_Coint_BD!$B$3:$AQ$1079,AN$2)</f>
        <v>0</v>
      </c>
      <c r="AO656" s="89">
        <f>VLOOKUP($AC656,LS_Coint_BD!$B$3:$AQ$1079,AO$2)</f>
        <v>0.79720505669971298</v>
      </c>
      <c r="AP656" s="89">
        <f>VLOOKUP($AC656,LS_Coint_BD!$B$3:$AQ$1079,AP$2)</f>
        <v>0.87096704814357895</v>
      </c>
      <c r="AQ656" s="89">
        <f>VLOOKUP($AC656,LS_Coint_BD!$B$3:$AQ$1079,AQ$2)</f>
        <v>0.84649920180293303</v>
      </c>
      <c r="AR656" s="89">
        <f>VLOOKUP($AC656,LS_Coint_BD!$B$3:$AQ$1079,AR$2)</f>
        <v>0.92125309249076404</v>
      </c>
      <c r="AS656" s="89">
        <f>VLOOKUP($AC656,LS_Coint_BD!$B$3:$AQ$1079,AS$2)</f>
        <v>0.95590569974359896</v>
      </c>
      <c r="AT656" s="89">
        <f>VLOOKUP($AC656,LS_Coint_BD!$B$3:$AQ$1079,AT$2)</f>
        <v>1.16325237163059</v>
      </c>
      <c r="AU656" s="89">
        <f>VLOOKUP($AC656,LS_Coint_BD!$B$3:$AQ$1079,AU$2)</f>
        <v>1.2329635406697299</v>
      </c>
      <c r="AV656" s="89">
        <f>VLOOKUP($AC656,LS_Coint_BD!$B$3:$AQ$1079,AV$2)</f>
        <v>0</v>
      </c>
      <c r="AW656" s="89">
        <f>VLOOKUP($AC656,LS_Coint_BD!$B$3:$AQ$1079,AW$2)</f>
        <v>-2.66453525910038E-16</v>
      </c>
      <c r="AX656" s="89">
        <f>VLOOKUP($AC656,LS_Coint_BD!$B$3:$AQ$1079,AX$2)</f>
        <v>-2.03012210217171E-15</v>
      </c>
      <c r="AY656" s="89">
        <f>VLOOKUP($AC656,LS_Coint_BD!$B$3:$AQ$1079,AY$2)</f>
        <v>2.66453525910038E-15</v>
      </c>
      <c r="AZ656" s="89">
        <f>VLOOKUP($AC656,LS_Coint_BD!$B$3:$AQ$1079,AZ$2)</f>
        <v>-1.7763568394002501E-16</v>
      </c>
      <c r="BA656" s="89">
        <f>VLOOKUP($AC656,LS_Coint_BD!$B$3:$AQ$1079,BA$2)</f>
        <v>1.33226762955019E-15</v>
      </c>
      <c r="BB656" s="89">
        <f>VLOOKUP($AC656,LS_Coint_BD!$B$3:$AQ$1079,BB$2)</f>
        <v>3.82724155398054E-15</v>
      </c>
      <c r="BC656" s="89">
        <f>VLOOKUP($AC656,LS_Coint_BD!$B$3:$AQ$1079,BC$2)</f>
        <v>-1.4352963262353999E-15</v>
      </c>
      <c r="BD656" s="89">
        <f t="shared" si="501"/>
        <v>0</v>
      </c>
      <c r="BE656" s="89">
        <f t="shared" si="502"/>
        <v>1.5944101133994257</v>
      </c>
      <c r="BF656" s="89">
        <f t="shared" si="503"/>
        <v>1.7419340962871559</v>
      </c>
      <c r="BG656" s="89">
        <f t="shared" si="504"/>
        <v>1.6929984036058687</v>
      </c>
      <c r="BH656" s="89">
        <f t="shared" si="505"/>
        <v>1.8425061849815279</v>
      </c>
      <c r="BI656" s="89">
        <f t="shared" si="506"/>
        <v>1.9118113994871992</v>
      </c>
      <c r="BJ656" s="89">
        <f t="shared" si="507"/>
        <v>2.3265047432611841</v>
      </c>
      <c r="BK656" s="89">
        <f t="shared" si="508"/>
        <v>2.4659270813394585</v>
      </c>
      <c r="BL656" s="89">
        <f t="shared" si="509"/>
        <v>0</v>
      </c>
      <c r="BM656" s="89"/>
      <c r="BN656" s="26" t="b">
        <f t="shared" si="510"/>
        <v>0</v>
      </c>
      <c r="BO656" s="26" t="b">
        <f t="shared" si="511"/>
        <v>1</v>
      </c>
      <c r="BP656" s="26" t="b">
        <f t="shared" si="512"/>
        <v>0</v>
      </c>
      <c r="BQ656" s="26" t="b">
        <f t="shared" si="513"/>
        <v>0</v>
      </c>
      <c r="BR656" s="26" t="b">
        <f t="shared" si="514"/>
        <v>0</v>
      </c>
      <c r="BS656" s="26" t="b">
        <f t="shared" si="515"/>
        <v>0</v>
      </c>
      <c r="BT656" s="26" t="b">
        <f t="shared" si="516"/>
        <v>0</v>
      </c>
      <c r="BU656" s="26" t="b">
        <f t="shared" si="517"/>
        <v>0</v>
      </c>
    </row>
    <row r="657" spans="2:73" ht="15" thickBot="1" x14ac:dyDescent="0.35">
      <c r="B657" s="17" t="str">
        <f>VLOOKUP($AC657,LS_Coint_BD!$B$3:$D$1079,2)</f>
        <v>PETR3</v>
      </c>
      <c r="C657" s="87" t="str">
        <f>VLOOKUP($AC657,LS_Coint_BD!$B$3:$D$1079,3)</f>
        <v>CPLE6</v>
      </c>
      <c r="D657" s="68">
        <f t="shared" si="477"/>
        <v>-0.96705258198063859</v>
      </c>
      <c r="E657" s="65">
        <f t="shared" si="478"/>
        <v>-6.0823916008823797</v>
      </c>
      <c r="F657" s="69">
        <f t="shared" si="479"/>
        <v>-4.0549277339215868</v>
      </c>
      <c r="G657" s="68">
        <f t="shared" si="480"/>
        <v>-0.52575604165421908</v>
      </c>
      <c r="H657" s="65">
        <f t="shared" si="481"/>
        <v>-7.7363064706909563</v>
      </c>
      <c r="I657" s="69">
        <f t="shared" si="482"/>
        <v>-5.1575376471273042</v>
      </c>
      <c r="J657" s="68">
        <f t="shared" si="483"/>
        <v>-0.27944137466876384</v>
      </c>
      <c r="K657" s="65">
        <f t="shared" si="484"/>
        <v>-8.1462741078371934</v>
      </c>
      <c r="L657" s="69">
        <f t="shared" si="485"/>
        <v>-5.4308494052247962</v>
      </c>
      <c r="M657" s="68">
        <f t="shared" si="486"/>
        <v>-0.24317050791093209</v>
      </c>
      <c r="N657" s="65">
        <f t="shared" si="487"/>
        <v>-8.1609694741875298</v>
      </c>
      <c r="O657" s="69">
        <f t="shared" si="488"/>
        <v>-5.4406463161250196</v>
      </c>
      <c r="P657" s="68">
        <f t="shared" si="489"/>
        <v>-0.41667069478683061</v>
      </c>
      <c r="Q657" s="65">
        <f t="shared" si="490"/>
        <v>-7.9851342147227742</v>
      </c>
      <c r="R657" s="69">
        <f t="shared" si="491"/>
        <v>-5.3234228098151828</v>
      </c>
      <c r="S657" s="68">
        <f t="shared" si="492"/>
        <v>-1.0356228870096658</v>
      </c>
      <c r="T657" s="65">
        <f t="shared" si="493"/>
        <v>-8.4557973470637613</v>
      </c>
      <c r="U657" s="69">
        <f t="shared" si="494"/>
        <v>-5.6371982313758409</v>
      </c>
      <c r="V657" s="68">
        <f t="shared" si="495"/>
        <v>-1.5589269372227648</v>
      </c>
      <c r="W657" s="65">
        <f t="shared" si="496"/>
        <v>-8.6683963608225341</v>
      </c>
      <c r="X657" s="69">
        <f t="shared" si="497"/>
        <v>-5.7789309072150221</v>
      </c>
      <c r="Y657" s="68">
        <f t="shared" si="498"/>
        <v>-2.2191528803135441</v>
      </c>
      <c r="Z657" s="65">
        <f t="shared" si="499"/>
        <v>-9.0187226224983981</v>
      </c>
      <c r="AA657" s="69">
        <f t="shared" si="500"/>
        <v>-6.0124817483322648</v>
      </c>
      <c r="AB657" s="98">
        <f>SUMIF(BN657:BU657,"VERDADEIRO",BN$3:$BU656)</f>
        <v>0</v>
      </c>
      <c r="AC657" s="97">
        <f t="shared" si="518"/>
        <v>654</v>
      </c>
      <c r="AD657" s="89">
        <f>RTD("tryd.rtdserver",,"COT",B657,"ULT")</f>
        <v>29.68</v>
      </c>
      <c r="AE657" s="89">
        <f>RTD("tryd.rtdserver",,"COT",C657,"ULT")</f>
        <v>67.930000000000007</v>
      </c>
      <c r="AF657" s="89">
        <f>VLOOKUP($AC657,LS_Coint_BD!$B$3:$AQ$1079,AF$2)*$AD657+VLOOKUP($AC657,LS_Coint_BD!$B$3:$AQ$1079,AF$2+1)</f>
        <v>68.897052581980645</v>
      </c>
      <c r="AG657" s="89">
        <f>VLOOKUP($AC657,LS_Coint_BD!$B$3:$AQ$1079,AG$2)*$AD657+VLOOKUP($AC657,LS_Coint_BD!$B$3:$AQ$1079,AG$2+1)</f>
        <v>68.455756041654226</v>
      </c>
      <c r="AH657" s="89">
        <f>VLOOKUP($AC657,LS_Coint_BD!$B$3:$AQ$1079,AH$2)*$AD657+VLOOKUP($AC657,LS_Coint_BD!$B$3:$AQ$1079,AH$2+1)</f>
        <v>68.209441374668771</v>
      </c>
      <c r="AI657" s="89">
        <f>VLOOKUP($AC657,LS_Coint_BD!$B$3:$AQ$1079,AI$2)*$AD657+VLOOKUP($AC657,LS_Coint_BD!$B$3:$AQ$1079,AI$2+1)</f>
        <v>68.173170507910939</v>
      </c>
      <c r="AJ657" s="89">
        <f>VLOOKUP($AC657,LS_Coint_BD!$B$3:$AQ$1079,AJ$2)*$AD657+VLOOKUP($AC657,LS_Coint_BD!$B$3:$AQ$1079,AJ$2+1)</f>
        <v>68.346670694786837</v>
      </c>
      <c r="AK657" s="89">
        <f>VLOOKUP($AC657,LS_Coint_BD!$B$3:$AQ$1079,AK$2)*$AD657+VLOOKUP($AC657,LS_Coint_BD!$B$3:$AQ$1079,AK$2+1)</f>
        <v>68.965622887009673</v>
      </c>
      <c r="AL657" s="89">
        <f>VLOOKUP($AC657,LS_Coint_BD!$B$3:$AQ$1079,AL$2)*$AD657+VLOOKUP($AC657,LS_Coint_BD!$B$3:$AQ$1079,AL$2+1)</f>
        <v>69.488926937222772</v>
      </c>
      <c r="AM657" s="89">
        <f>VLOOKUP($AC657,LS_Coint_BD!$B$3:$AQ$1079,AM$2)*$AD657+VLOOKUP($AC657,LS_Coint_BD!$B$3:$AQ$1079,AM$2+1)</f>
        <v>70.149152880313551</v>
      </c>
      <c r="AN657" s="89">
        <f>VLOOKUP($AC657,LS_Coint_BD!$B$3:$AQ$1079,AN$2)</f>
        <v>2.0274638669607898</v>
      </c>
      <c r="AO657" s="89">
        <f>VLOOKUP($AC657,LS_Coint_BD!$B$3:$AQ$1079,AO$2)</f>
        <v>2.5787688235636499</v>
      </c>
      <c r="AP657" s="89">
        <f>VLOOKUP($AC657,LS_Coint_BD!$B$3:$AQ$1079,AP$2)</f>
        <v>2.7154247026123999</v>
      </c>
      <c r="AQ657" s="89">
        <f>VLOOKUP($AC657,LS_Coint_BD!$B$3:$AQ$1079,AQ$2)</f>
        <v>2.7203231580625098</v>
      </c>
      <c r="AR657" s="89">
        <f>VLOOKUP($AC657,LS_Coint_BD!$B$3:$AQ$1079,AR$2)</f>
        <v>2.6617114049075901</v>
      </c>
      <c r="AS657" s="89">
        <f>VLOOKUP($AC657,LS_Coint_BD!$B$3:$AQ$1079,AS$2)</f>
        <v>2.81859911568792</v>
      </c>
      <c r="AT657" s="89">
        <f>VLOOKUP($AC657,LS_Coint_BD!$B$3:$AQ$1079,AT$2)</f>
        <v>2.8894654536075102</v>
      </c>
      <c r="AU657" s="89">
        <f>VLOOKUP($AC657,LS_Coint_BD!$B$3:$AQ$1079,AU$2)</f>
        <v>3.0062408741661302</v>
      </c>
      <c r="AV657" s="89">
        <f>VLOOKUP($AC657,LS_Coint_BD!$B$3:$AQ$1079,AV$2)</f>
        <v>-7.3185901783290305E-15</v>
      </c>
      <c r="AW657" s="89">
        <f>VLOOKUP($AC657,LS_Coint_BD!$B$3:$AQ$1079,AW$2)</f>
        <v>-4.0856207306205797E-15</v>
      </c>
      <c r="AX657" s="89">
        <f>VLOOKUP($AC657,LS_Coint_BD!$B$3:$AQ$1079,AX$2)</f>
        <v>3.7557258890176701E-15</v>
      </c>
      <c r="AY657" s="89">
        <f>VLOOKUP($AC657,LS_Coint_BD!$B$3:$AQ$1079,AY$2)</f>
        <v>-1.7763568394002501E-16</v>
      </c>
      <c r="AZ657" s="89">
        <f>VLOOKUP($AC657,LS_Coint_BD!$B$3:$AQ$1079,AZ$2)</f>
        <v>-2.8421709430404001E-15</v>
      </c>
      <c r="BA657" s="89">
        <f>VLOOKUP($AC657,LS_Coint_BD!$B$3:$AQ$1079,BA$2)</f>
        <v>-5.6843418860807996E-16</v>
      </c>
      <c r="BB657" s="89">
        <f>VLOOKUP($AC657,LS_Coint_BD!$B$3:$AQ$1079,BB$2)</f>
        <v>-2.1316282072803001E-15</v>
      </c>
      <c r="BC657" s="89">
        <f>VLOOKUP($AC657,LS_Coint_BD!$B$3:$AQ$1079,BC$2)</f>
        <v>-4.3769432522822202E-15</v>
      </c>
      <c r="BD657" s="89">
        <f t="shared" si="501"/>
        <v>-4.0549277339215868</v>
      </c>
      <c r="BE657" s="89">
        <f t="shared" si="502"/>
        <v>-5.1575376471273042</v>
      </c>
      <c r="BF657" s="89">
        <f t="shared" si="503"/>
        <v>-5.4308494052247962</v>
      </c>
      <c r="BG657" s="89">
        <f t="shared" si="504"/>
        <v>-5.4406463161250196</v>
      </c>
      <c r="BH657" s="89">
        <f t="shared" si="505"/>
        <v>-5.3234228098151828</v>
      </c>
      <c r="BI657" s="89">
        <f t="shared" si="506"/>
        <v>-5.6371982313758409</v>
      </c>
      <c r="BJ657" s="89">
        <f t="shared" si="507"/>
        <v>-5.7789309072150221</v>
      </c>
      <c r="BK657" s="89">
        <f t="shared" si="508"/>
        <v>-6.0124817483322648</v>
      </c>
      <c r="BL657" s="89">
        <f t="shared" si="509"/>
        <v>-4.0549277339215726</v>
      </c>
      <c r="BM657" s="89"/>
      <c r="BN657" s="26" t="b">
        <f t="shared" si="510"/>
        <v>0</v>
      </c>
      <c r="BO657" s="26" t="b">
        <f t="shared" si="511"/>
        <v>0</v>
      </c>
      <c r="BP657" s="26" t="b">
        <f t="shared" si="512"/>
        <v>0</v>
      </c>
      <c r="BQ657" s="26" t="b">
        <f t="shared" si="513"/>
        <v>0</v>
      </c>
      <c r="BR657" s="26" t="b">
        <f t="shared" si="514"/>
        <v>0</v>
      </c>
      <c r="BS657" s="26" t="b">
        <f t="shared" si="515"/>
        <v>0</v>
      </c>
      <c r="BT657" s="26" t="b">
        <f t="shared" si="516"/>
        <v>0</v>
      </c>
      <c r="BU657" s="26" t="b">
        <f t="shared" si="517"/>
        <v>0</v>
      </c>
    </row>
    <row r="658" spans="2:73" ht="15" thickBot="1" x14ac:dyDescent="0.35">
      <c r="B658" s="17" t="str">
        <f>VLOOKUP($AC658,LS_Coint_BD!$B$3:$D$1079,2)</f>
        <v>PETR3</v>
      </c>
      <c r="C658" s="87" t="str">
        <f>VLOOKUP($AC658,LS_Coint_BD!$B$3:$D$1079,3)</f>
        <v>CRFB3</v>
      </c>
      <c r="D658" s="68">
        <f t="shared" si="477"/>
        <v>0.11557475730185018</v>
      </c>
      <c r="E658" s="65">
        <f t="shared" si="478"/>
        <v>1.7546818932376458</v>
      </c>
      <c r="F658" s="69">
        <f t="shared" si="479"/>
        <v>1.1697879288250972</v>
      </c>
      <c r="G658" s="68">
        <f t="shared" si="480"/>
        <v>0.11908682892689981</v>
      </c>
      <c r="H658" s="65">
        <f t="shared" si="481"/>
        <v>1.7507250379361334</v>
      </c>
      <c r="I658" s="69">
        <f t="shared" si="482"/>
        <v>1.1671500252907556</v>
      </c>
      <c r="J658" s="68">
        <f t="shared" si="483"/>
        <v>5.8255668682399175E-2</v>
      </c>
      <c r="K658" s="65">
        <f t="shared" si="484"/>
        <v>2.1137667495479837</v>
      </c>
      <c r="L658" s="69">
        <f t="shared" si="485"/>
        <v>1.4091778330319893</v>
      </c>
      <c r="M658" s="68">
        <f t="shared" si="486"/>
        <v>4.8988387057008254E-2</v>
      </c>
      <c r="N658" s="65">
        <f t="shared" si="487"/>
        <v>2.1873280905954644</v>
      </c>
      <c r="O658" s="69">
        <f t="shared" si="488"/>
        <v>1.4582187270636429</v>
      </c>
      <c r="P658" s="68">
        <f t="shared" si="489"/>
        <v>-0.16460722376536907</v>
      </c>
      <c r="Q658" s="65">
        <f t="shared" si="490"/>
        <v>-3.0145994443329913</v>
      </c>
      <c r="R658" s="69">
        <f t="shared" si="491"/>
        <v>-2.0097329628886609</v>
      </c>
      <c r="S658" s="68">
        <f t="shared" si="492"/>
        <v>0</v>
      </c>
      <c r="T658" s="65">
        <f t="shared" si="493"/>
        <v>0</v>
      </c>
      <c r="U658" s="69">
        <f t="shared" si="494"/>
        <v>0</v>
      </c>
      <c r="V658" s="68">
        <f t="shared" si="495"/>
        <v>5.4580264157962688E-2</v>
      </c>
      <c r="W658" s="65">
        <f t="shared" si="496"/>
        <v>2.997486744005784</v>
      </c>
      <c r="X658" s="69">
        <f t="shared" si="497"/>
        <v>1.998324496003856</v>
      </c>
      <c r="Y658" s="68">
        <f t="shared" si="498"/>
        <v>0</v>
      </c>
      <c r="Z658" s="65">
        <f t="shared" si="499"/>
        <v>0</v>
      </c>
      <c r="AA658" s="69">
        <f t="shared" si="500"/>
        <v>0</v>
      </c>
      <c r="AB658" s="98">
        <f>SUMIF(BN658:BU658,"VERDADEIRO",BN$3:$BU657)</f>
        <v>0</v>
      </c>
      <c r="AC658" s="97">
        <f t="shared" si="518"/>
        <v>655</v>
      </c>
      <c r="AD658" s="89">
        <f>RTD("tryd.rtdserver",,"COT",B658,"ULT")</f>
        <v>29.68</v>
      </c>
      <c r="AE658" s="89">
        <f>RTD("tryd.rtdserver",,"COT",C658,"ULT")</f>
        <v>19.52</v>
      </c>
      <c r="AF658" s="89">
        <f>VLOOKUP($AC658,LS_Coint_BD!$B$3:$AQ$1079,AF$2)*$AD658+VLOOKUP($AC658,LS_Coint_BD!$B$3:$AQ$1079,AF$2+1)</f>
        <v>19.404425242698149</v>
      </c>
      <c r="AG658" s="89">
        <f>VLOOKUP($AC658,LS_Coint_BD!$B$3:$AQ$1079,AG$2)*$AD658+VLOOKUP($AC658,LS_Coint_BD!$B$3:$AQ$1079,AG$2+1)</f>
        <v>19.4009131710731</v>
      </c>
      <c r="AH658" s="89">
        <f>VLOOKUP($AC658,LS_Coint_BD!$B$3:$AQ$1079,AH$2)*$AD658+VLOOKUP($AC658,LS_Coint_BD!$B$3:$AQ$1079,AH$2+1)</f>
        <v>19.4617443313176</v>
      </c>
      <c r="AI658" s="89">
        <f>VLOOKUP($AC658,LS_Coint_BD!$B$3:$AQ$1079,AI$2)*$AD658+VLOOKUP($AC658,LS_Coint_BD!$B$3:$AQ$1079,AI$2+1)</f>
        <v>19.471011612942991</v>
      </c>
      <c r="AJ658" s="89">
        <f>VLOOKUP($AC658,LS_Coint_BD!$B$3:$AQ$1079,AJ$2)*$AD658+VLOOKUP($AC658,LS_Coint_BD!$B$3:$AQ$1079,AJ$2+1)</f>
        <v>19.684607223765369</v>
      </c>
      <c r="AK658" s="89">
        <f>VLOOKUP($AC658,LS_Coint_BD!$B$3:$AQ$1079,AK$2)*$AD658+VLOOKUP($AC658,LS_Coint_BD!$B$3:$AQ$1079,AK$2+1)</f>
        <v>0</v>
      </c>
      <c r="AL658" s="89">
        <f>VLOOKUP($AC658,LS_Coint_BD!$B$3:$AQ$1079,AL$2)*$AD658+VLOOKUP($AC658,LS_Coint_BD!$B$3:$AQ$1079,AL$2+1)</f>
        <v>19.465419735842037</v>
      </c>
      <c r="AM658" s="89">
        <f>VLOOKUP($AC658,LS_Coint_BD!$B$3:$AQ$1079,AM$2)*$AD658+VLOOKUP($AC658,LS_Coint_BD!$B$3:$AQ$1079,AM$2+1)</f>
        <v>0</v>
      </c>
      <c r="AN658" s="89">
        <f>VLOOKUP($AC658,LS_Coint_BD!$B$3:$AQ$1079,AN$2)</f>
        <v>0.58489396441254804</v>
      </c>
      <c r="AO658" s="89">
        <f>VLOOKUP($AC658,LS_Coint_BD!$B$3:$AQ$1079,AO$2)</f>
        <v>0.58357501264537703</v>
      </c>
      <c r="AP658" s="89">
        <f>VLOOKUP($AC658,LS_Coint_BD!$B$3:$AQ$1079,AP$2)</f>
        <v>0.70458891651599498</v>
      </c>
      <c r="AQ658" s="89">
        <f>VLOOKUP($AC658,LS_Coint_BD!$B$3:$AQ$1079,AQ$2)</f>
        <v>0.72910936353182199</v>
      </c>
      <c r="AR658" s="89">
        <f>VLOOKUP($AC658,LS_Coint_BD!$B$3:$AQ$1079,AR$2)</f>
        <v>1.00486648144433</v>
      </c>
      <c r="AS658" s="89">
        <f>VLOOKUP($AC658,LS_Coint_BD!$B$3:$AQ$1079,AS$2)</f>
        <v>0</v>
      </c>
      <c r="AT658" s="89">
        <f>VLOOKUP($AC658,LS_Coint_BD!$B$3:$AQ$1079,AT$2)</f>
        <v>0.99916224800192799</v>
      </c>
      <c r="AU658" s="89">
        <f>VLOOKUP($AC658,LS_Coint_BD!$B$3:$AQ$1079,AU$2)</f>
        <v>0</v>
      </c>
      <c r="AV658" s="89">
        <f>VLOOKUP($AC658,LS_Coint_BD!$B$3:$AQ$1079,AV$2)</f>
        <v>1.06581410364015E-15</v>
      </c>
      <c r="AW658" s="89">
        <f>VLOOKUP($AC658,LS_Coint_BD!$B$3:$AQ$1079,AW$2)</f>
        <v>1.5099033134902101E-15</v>
      </c>
      <c r="AX658" s="89">
        <f>VLOOKUP($AC658,LS_Coint_BD!$B$3:$AQ$1079,AX$2)</f>
        <v>-7.3591926203724696E-16</v>
      </c>
      <c r="AY658" s="89">
        <f>VLOOKUP($AC658,LS_Coint_BD!$B$3:$AQ$1079,AY$2)</f>
        <v>-1.06581410364015E-15</v>
      </c>
      <c r="AZ658" s="89">
        <f>VLOOKUP($AC658,LS_Coint_BD!$B$3:$AQ$1079,AZ$2)</f>
        <v>-1.02633950720903E-15</v>
      </c>
      <c r="BA658" s="89">
        <f>VLOOKUP($AC658,LS_Coint_BD!$B$3:$AQ$1079,BA$2)</f>
        <v>0</v>
      </c>
      <c r="BB658" s="89">
        <f>VLOOKUP($AC658,LS_Coint_BD!$B$3:$AQ$1079,BB$2)</f>
        <v>6.4594794160009105E-17</v>
      </c>
      <c r="BC658" s="89">
        <f>VLOOKUP($AC658,LS_Coint_BD!$B$3:$AQ$1079,BC$2)</f>
        <v>0</v>
      </c>
      <c r="BD658" s="89">
        <f t="shared" si="501"/>
        <v>1.1697879288250972</v>
      </c>
      <c r="BE658" s="89">
        <f t="shared" si="502"/>
        <v>1.1671500252907556</v>
      </c>
      <c r="BF658" s="89">
        <f t="shared" si="503"/>
        <v>1.4091778330319893</v>
      </c>
      <c r="BG658" s="89">
        <f t="shared" si="504"/>
        <v>1.4582187270636429</v>
      </c>
      <c r="BH658" s="89">
        <f t="shared" si="505"/>
        <v>-2.0097329628886609</v>
      </c>
      <c r="BI658" s="89">
        <f t="shared" si="506"/>
        <v>0</v>
      </c>
      <c r="BJ658" s="89">
        <f t="shared" si="507"/>
        <v>1.998324496003856</v>
      </c>
      <c r="BK658" s="89">
        <f t="shared" si="508"/>
        <v>0</v>
      </c>
      <c r="BL658" s="89">
        <f t="shared" si="509"/>
        <v>1.1697879288250994</v>
      </c>
      <c r="BM658" s="89"/>
      <c r="BN658" s="26" t="b">
        <f t="shared" si="510"/>
        <v>0</v>
      </c>
      <c r="BO658" s="26" t="b">
        <f t="shared" si="511"/>
        <v>0</v>
      </c>
      <c r="BP658" s="26" t="b">
        <f t="shared" si="512"/>
        <v>0</v>
      </c>
      <c r="BQ658" s="26" t="b">
        <f t="shared" si="513"/>
        <v>0</v>
      </c>
      <c r="BR658" s="26" t="b">
        <f t="shared" si="514"/>
        <v>0</v>
      </c>
      <c r="BS658" s="26" t="b">
        <f t="shared" si="515"/>
        <v>0</v>
      </c>
      <c r="BT658" s="26" t="b">
        <f t="shared" si="516"/>
        <v>0</v>
      </c>
      <c r="BU658" s="26" t="b">
        <f t="shared" si="517"/>
        <v>0</v>
      </c>
    </row>
    <row r="659" spans="2:73" ht="15" thickBot="1" x14ac:dyDescent="0.35">
      <c r="B659" s="17" t="str">
        <f>VLOOKUP($AC659,LS_Coint_BD!$B$3:$D$1079,2)</f>
        <v>PETR3</v>
      </c>
      <c r="C659" s="87" t="str">
        <f>VLOOKUP($AC659,LS_Coint_BD!$B$3:$D$1079,3)</f>
        <v>EGIE3</v>
      </c>
      <c r="D659" s="68">
        <f t="shared" si="477"/>
        <v>1.0220268248720785</v>
      </c>
      <c r="E659" s="65">
        <f t="shared" si="478"/>
        <v>3.0335895311567733</v>
      </c>
      <c r="F659" s="69">
        <f t="shared" si="479"/>
        <v>2.0223930207711822</v>
      </c>
      <c r="G659" s="68">
        <f t="shared" si="480"/>
        <v>0.94025230824173178</v>
      </c>
      <c r="H659" s="65">
        <f t="shared" si="481"/>
        <v>2.9891699277319335</v>
      </c>
      <c r="I659" s="69">
        <f t="shared" si="482"/>
        <v>1.992779951821289</v>
      </c>
      <c r="J659" s="68">
        <f t="shared" si="483"/>
        <v>0.87063482538339088</v>
      </c>
      <c r="K659" s="65">
        <f t="shared" si="484"/>
        <v>3.2162686604532915</v>
      </c>
      <c r="L659" s="69">
        <f t="shared" si="485"/>
        <v>2.1441791069688612</v>
      </c>
      <c r="M659" s="68">
        <f t="shared" si="486"/>
        <v>0.86571387274847211</v>
      </c>
      <c r="N659" s="65">
        <f t="shared" si="487"/>
        <v>3.1122695347908955</v>
      </c>
      <c r="O659" s="69">
        <f t="shared" si="488"/>
        <v>2.0748463565272637</v>
      </c>
      <c r="P659" s="68">
        <f t="shared" si="489"/>
        <v>0.69395068073821164</v>
      </c>
      <c r="Q659" s="65">
        <f t="shared" si="490"/>
        <v>3.3316180400470503</v>
      </c>
      <c r="R659" s="69">
        <f t="shared" si="491"/>
        <v>2.2210786933647002</v>
      </c>
      <c r="S659" s="68">
        <f t="shared" si="492"/>
        <v>0.27386019203618162</v>
      </c>
      <c r="T659" s="65">
        <f t="shared" si="493"/>
        <v>3.9077223147742259</v>
      </c>
      <c r="U659" s="69">
        <f t="shared" si="494"/>
        <v>2.6051482098494838</v>
      </c>
      <c r="V659" s="68">
        <f t="shared" si="495"/>
        <v>0.35521815696376535</v>
      </c>
      <c r="W659" s="65">
        <f t="shared" si="496"/>
        <v>4.3587155238147854</v>
      </c>
      <c r="X659" s="69">
        <f t="shared" si="497"/>
        <v>2.9058103492098568</v>
      </c>
      <c r="Y659" s="68">
        <f t="shared" si="498"/>
        <v>-0.28864940156815067</v>
      </c>
      <c r="Z659" s="65">
        <f t="shared" si="499"/>
        <v>-5.3096058885891013</v>
      </c>
      <c r="AA659" s="69">
        <f t="shared" si="500"/>
        <v>-3.5397372590594007</v>
      </c>
      <c r="AB659" s="98">
        <f>SUMIF(BN659:BU659,"VERDADEIRO",BN$3:$BU658)</f>
        <v>0</v>
      </c>
      <c r="AC659" s="97">
        <f t="shared" si="518"/>
        <v>656</v>
      </c>
      <c r="AD659" s="89">
        <f>RTD("tryd.rtdserver",,"COT",B659,"ULT")</f>
        <v>29.68</v>
      </c>
      <c r="AE659" s="89">
        <f>RTD("tryd.rtdserver",,"COT",C659,"ULT")</f>
        <v>45.12</v>
      </c>
      <c r="AF659" s="89">
        <f>VLOOKUP($AC659,LS_Coint_BD!$B$3:$AQ$1079,AF$2)*$AD659+VLOOKUP($AC659,LS_Coint_BD!$B$3:$AQ$1079,AF$2+1)</f>
        <v>44.097973175127919</v>
      </c>
      <c r="AG659" s="89">
        <f>VLOOKUP($AC659,LS_Coint_BD!$B$3:$AQ$1079,AG$2)*$AD659+VLOOKUP($AC659,LS_Coint_BD!$B$3:$AQ$1079,AG$2+1)</f>
        <v>44.179747691758266</v>
      </c>
      <c r="AH659" s="89">
        <f>VLOOKUP($AC659,LS_Coint_BD!$B$3:$AQ$1079,AH$2)*$AD659+VLOOKUP($AC659,LS_Coint_BD!$B$3:$AQ$1079,AH$2+1)</f>
        <v>44.249365174616607</v>
      </c>
      <c r="AI659" s="89">
        <f>VLOOKUP($AC659,LS_Coint_BD!$B$3:$AQ$1079,AI$2)*$AD659+VLOOKUP($AC659,LS_Coint_BD!$B$3:$AQ$1079,AI$2+1)</f>
        <v>44.254286127251525</v>
      </c>
      <c r="AJ659" s="89">
        <f>VLOOKUP($AC659,LS_Coint_BD!$B$3:$AQ$1079,AJ$2)*$AD659+VLOOKUP($AC659,LS_Coint_BD!$B$3:$AQ$1079,AJ$2+1)</f>
        <v>44.426049319261786</v>
      </c>
      <c r="AK659" s="89">
        <f>VLOOKUP($AC659,LS_Coint_BD!$B$3:$AQ$1079,AK$2)*$AD659+VLOOKUP($AC659,LS_Coint_BD!$B$3:$AQ$1079,AK$2+1)</f>
        <v>44.846139807963816</v>
      </c>
      <c r="AL659" s="89">
        <f>VLOOKUP($AC659,LS_Coint_BD!$B$3:$AQ$1079,AL$2)*$AD659+VLOOKUP($AC659,LS_Coint_BD!$B$3:$AQ$1079,AL$2+1)</f>
        <v>44.764781843036232</v>
      </c>
      <c r="AM659" s="89">
        <f>VLOOKUP($AC659,LS_Coint_BD!$B$3:$AQ$1079,AM$2)*$AD659+VLOOKUP($AC659,LS_Coint_BD!$B$3:$AQ$1079,AM$2+1)</f>
        <v>45.408649401568148</v>
      </c>
      <c r="AN659" s="89">
        <f>VLOOKUP($AC659,LS_Coint_BD!$B$3:$AQ$1079,AN$2)</f>
        <v>1.01119651038559</v>
      </c>
      <c r="AO659" s="89">
        <f>VLOOKUP($AC659,LS_Coint_BD!$B$3:$AQ$1079,AO$2)</f>
        <v>0.99638997591064604</v>
      </c>
      <c r="AP659" s="89">
        <f>VLOOKUP($AC659,LS_Coint_BD!$B$3:$AQ$1079,AP$2)</f>
        <v>1.0720895534844299</v>
      </c>
      <c r="AQ659" s="89">
        <f>VLOOKUP($AC659,LS_Coint_BD!$B$3:$AQ$1079,AQ$2)</f>
        <v>1.0374231782636301</v>
      </c>
      <c r="AR659" s="89">
        <f>VLOOKUP($AC659,LS_Coint_BD!$B$3:$AQ$1079,AR$2)</f>
        <v>1.1105393466823501</v>
      </c>
      <c r="AS659" s="89">
        <f>VLOOKUP($AC659,LS_Coint_BD!$B$3:$AQ$1079,AS$2)</f>
        <v>1.3025741049247399</v>
      </c>
      <c r="AT659" s="89">
        <f>VLOOKUP($AC659,LS_Coint_BD!$B$3:$AQ$1079,AT$2)</f>
        <v>1.45290517460493</v>
      </c>
      <c r="AU659" s="89">
        <f>VLOOKUP($AC659,LS_Coint_BD!$B$3:$AQ$1079,AU$2)</f>
        <v>1.7698686295296999</v>
      </c>
      <c r="AV659" s="89">
        <f>VLOOKUP($AC659,LS_Coint_BD!$B$3:$AQ$1079,AV$2)</f>
        <v>2.2026824808563102E-15</v>
      </c>
      <c r="AW659" s="89">
        <f>VLOOKUP($AC659,LS_Coint_BD!$B$3:$AQ$1079,AW$2)</f>
        <v>-3.01980662698043E-15</v>
      </c>
      <c r="AX659" s="89">
        <f>VLOOKUP($AC659,LS_Coint_BD!$B$3:$AQ$1079,AX$2)</f>
        <v>1.16732020874874E-15</v>
      </c>
      <c r="AY659" s="89">
        <f>VLOOKUP($AC659,LS_Coint_BD!$B$3:$AQ$1079,AY$2)</f>
        <v>3.5971225997855102E-15</v>
      </c>
      <c r="AZ659" s="89">
        <f>VLOOKUP($AC659,LS_Coint_BD!$B$3:$AQ$1079,AZ$2)</f>
        <v>1.1842378929335E-16</v>
      </c>
      <c r="BA659" s="89">
        <f>VLOOKUP($AC659,LS_Coint_BD!$B$3:$AQ$1079,BA$2)</f>
        <v>3.9790393202565598E-15</v>
      </c>
      <c r="BB659" s="89">
        <f>VLOOKUP($AC659,LS_Coint_BD!$B$3:$AQ$1079,BB$2)</f>
        <v>-3.0682527226004299E-15</v>
      </c>
      <c r="BC659" s="89">
        <f>VLOOKUP($AC659,LS_Coint_BD!$B$3:$AQ$1079,BC$2)</f>
        <v>-9.9475983006413996E-16</v>
      </c>
      <c r="BD659" s="89">
        <f t="shared" si="501"/>
        <v>2.0223930207711822</v>
      </c>
      <c r="BE659" s="89">
        <f t="shared" si="502"/>
        <v>1.992779951821289</v>
      </c>
      <c r="BF659" s="89">
        <f t="shared" si="503"/>
        <v>2.1441791069688612</v>
      </c>
      <c r="BG659" s="89">
        <f t="shared" si="504"/>
        <v>2.0748463565272637</v>
      </c>
      <c r="BH659" s="89">
        <f t="shared" si="505"/>
        <v>2.2210786933647002</v>
      </c>
      <c r="BI659" s="89">
        <f t="shared" si="506"/>
        <v>2.6051482098494838</v>
      </c>
      <c r="BJ659" s="89">
        <f t="shared" si="507"/>
        <v>2.9058103492098568</v>
      </c>
      <c r="BK659" s="89">
        <f t="shared" si="508"/>
        <v>-3.5397372590594007</v>
      </c>
      <c r="BL659" s="89">
        <f t="shared" si="509"/>
        <v>2.0223930207711778</v>
      </c>
      <c r="BM659" s="89"/>
      <c r="BN659" s="26" t="b">
        <f t="shared" si="510"/>
        <v>0</v>
      </c>
      <c r="BO659" s="26" t="b">
        <f t="shared" si="511"/>
        <v>0</v>
      </c>
      <c r="BP659" s="26" t="b">
        <f t="shared" si="512"/>
        <v>0</v>
      </c>
      <c r="BQ659" s="26" t="b">
        <f t="shared" si="513"/>
        <v>0</v>
      </c>
      <c r="BR659" s="26" t="b">
        <f t="shared" si="514"/>
        <v>0</v>
      </c>
      <c r="BS659" s="26" t="b">
        <f t="shared" si="515"/>
        <v>0</v>
      </c>
      <c r="BT659" s="26" t="b">
        <f t="shared" si="516"/>
        <v>0</v>
      </c>
      <c r="BU659" s="26" t="b">
        <f t="shared" si="517"/>
        <v>0</v>
      </c>
    </row>
    <row r="660" spans="2:73" ht="15" thickBot="1" x14ac:dyDescent="0.35">
      <c r="B660" s="17" t="str">
        <f>VLOOKUP($AC660,LS_Coint_BD!$B$3:$D$1079,2)</f>
        <v>PETR3</v>
      </c>
      <c r="C660" s="87" t="str">
        <f>VLOOKUP($AC660,LS_Coint_BD!$B$3:$D$1079,3)</f>
        <v>EMBR3</v>
      </c>
      <c r="D660" s="68">
        <f t="shared" ref="D660:D723" si="519">IF(AF660=0,0,$AE660-AF660)</f>
        <v>0.2441167845213208</v>
      </c>
      <c r="E660" s="65">
        <f t="shared" ref="E660:E723" si="520">F660/2*3</f>
        <v>1.1210812971251651</v>
      </c>
      <c r="F660" s="69">
        <f t="shared" ref="F660:F723" si="521">BD660</f>
        <v>0.74738753141677672</v>
      </c>
      <c r="G660" s="68">
        <f t="shared" ref="G660:G723" si="522">IF(AG660=0,0,$AE660-AG660)</f>
        <v>0.23429467203368404</v>
      </c>
      <c r="H660" s="65">
        <f t="shared" ref="H660:H723" si="523">I660/2*3</f>
        <v>1.0544189348594104</v>
      </c>
      <c r="I660" s="69">
        <f t="shared" ref="I660:I723" si="524">BE660</f>
        <v>0.70294595657294023</v>
      </c>
      <c r="J660" s="68">
        <f t="shared" ref="J660:J723" si="525">IF(AH660=0,0,$AE660-AH660)</f>
        <v>0.18487205939713114</v>
      </c>
      <c r="K660" s="65">
        <f t="shared" ref="K660:K723" si="526">L660/2*3</f>
        <v>1.2139543400432222</v>
      </c>
      <c r="L660" s="69">
        <f t="shared" ref="L660:L723" si="527">BF660</f>
        <v>0.80930289336214811</v>
      </c>
      <c r="M660" s="68">
        <f t="shared" ref="M660:M723" si="528">IF(AI660=0,0,$AE660-AI660)</f>
        <v>0.18374941139415668</v>
      </c>
      <c r="N660" s="65">
        <f t="shared" ref="N660:N723" si="529">O660/2*3</f>
        <v>1.6300914308726853</v>
      </c>
      <c r="O660" s="69">
        <f t="shared" ref="O660:O723" si="530">BG660</f>
        <v>1.0867276205817902</v>
      </c>
      <c r="P660" s="68">
        <f t="shared" ref="P660:P723" si="531">IF(AJ660=0,0,$AE660-AJ660)</f>
        <v>0</v>
      </c>
      <c r="Q660" s="65">
        <f t="shared" ref="Q660:Q723" si="532">R660/2*3</f>
        <v>0</v>
      </c>
      <c r="R660" s="69">
        <f t="shared" ref="R660:R723" si="533">BH660</f>
        <v>0</v>
      </c>
      <c r="S660" s="68">
        <f t="shared" ref="S660:S723" si="534">IF(AK660=0,0,$AE660-AK660)</f>
        <v>0.51490914053969838</v>
      </c>
      <c r="T660" s="65">
        <f t="shared" ref="T660:T723" si="535">U660/2*3</f>
        <v>2.5261429679226159</v>
      </c>
      <c r="U660" s="69">
        <f t="shared" ref="U660:U723" si="536">BI660</f>
        <v>1.6840953119484106</v>
      </c>
      <c r="V660" s="68">
        <f t="shared" ref="V660:V723" si="537">IF(AL660=0,0,$AE660-AL660)</f>
        <v>1.1069418147328598</v>
      </c>
      <c r="W660" s="65">
        <f t="shared" ref="W660:W723" si="538">X660/2*3</f>
        <v>3.1922914246097389</v>
      </c>
      <c r="X660" s="69">
        <f t="shared" ref="X660:X723" si="539">BJ660</f>
        <v>2.1281942830731593</v>
      </c>
      <c r="Y660" s="68">
        <f t="shared" ref="Y660:Y723" si="540">IF(AM660=0,0,$AE660-AM660)</f>
        <v>0</v>
      </c>
      <c r="Z660" s="65">
        <f t="shared" ref="Z660:Z723" si="541">AA660/2*3</f>
        <v>0</v>
      </c>
      <c r="AA660" s="69">
        <f t="shared" ref="AA660:AA723" si="542">BK660</f>
        <v>0</v>
      </c>
      <c r="AB660" s="98">
        <f>SUMIF(BN660:BU660,"VERDADEIRO",BN$3:$BU659)</f>
        <v>0</v>
      </c>
      <c r="AC660" s="97">
        <f t="shared" si="518"/>
        <v>657</v>
      </c>
      <c r="AD660" s="89">
        <f>RTD("tryd.rtdserver",,"COT",B660,"ULT")</f>
        <v>29.68</v>
      </c>
      <c r="AE660" s="89">
        <f>RTD("tryd.rtdserver",,"COT",C660,"ULT")</f>
        <v>9.4700000000000006</v>
      </c>
      <c r="AF660" s="89">
        <f>VLOOKUP($AC660,LS_Coint_BD!$B$3:$AQ$1079,AF$2)*$AD660+VLOOKUP($AC660,LS_Coint_BD!$B$3:$AQ$1079,AF$2+1)</f>
        <v>9.2258832154786798</v>
      </c>
      <c r="AG660" s="89">
        <f>VLOOKUP($AC660,LS_Coint_BD!$B$3:$AQ$1079,AG$2)*$AD660+VLOOKUP($AC660,LS_Coint_BD!$B$3:$AQ$1079,AG$2+1)</f>
        <v>9.2357053279663166</v>
      </c>
      <c r="AH660" s="89">
        <f>VLOOKUP($AC660,LS_Coint_BD!$B$3:$AQ$1079,AH$2)*$AD660+VLOOKUP($AC660,LS_Coint_BD!$B$3:$AQ$1079,AH$2+1)</f>
        <v>9.2851279406028695</v>
      </c>
      <c r="AI660" s="89">
        <f>VLOOKUP($AC660,LS_Coint_BD!$B$3:$AQ$1079,AI$2)*$AD660+VLOOKUP($AC660,LS_Coint_BD!$B$3:$AQ$1079,AI$2+1)</f>
        <v>9.286250588605844</v>
      </c>
      <c r="AJ660" s="89">
        <f>VLOOKUP($AC660,LS_Coint_BD!$B$3:$AQ$1079,AJ$2)*$AD660+VLOOKUP($AC660,LS_Coint_BD!$B$3:$AQ$1079,AJ$2+1)</f>
        <v>0</v>
      </c>
      <c r="AK660" s="89">
        <f>VLOOKUP($AC660,LS_Coint_BD!$B$3:$AQ$1079,AK$2)*$AD660+VLOOKUP($AC660,LS_Coint_BD!$B$3:$AQ$1079,AK$2+1)</f>
        <v>8.9550908594603023</v>
      </c>
      <c r="AL660" s="89">
        <f>VLOOKUP($AC660,LS_Coint_BD!$B$3:$AQ$1079,AL$2)*$AD660+VLOOKUP($AC660,LS_Coint_BD!$B$3:$AQ$1079,AL$2+1)</f>
        <v>8.3630581852671408</v>
      </c>
      <c r="AM660" s="89">
        <f>VLOOKUP($AC660,LS_Coint_BD!$B$3:$AQ$1079,AM$2)*$AD660+VLOOKUP($AC660,LS_Coint_BD!$B$3:$AQ$1079,AM$2+1)</f>
        <v>0</v>
      </c>
      <c r="AN660" s="89">
        <f>VLOOKUP($AC660,LS_Coint_BD!$B$3:$AQ$1079,AN$2)</f>
        <v>0.37369376570838803</v>
      </c>
      <c r="AO660" s="89">
        <f>VLOOKUP($AC660,LS_Coint_BD!$B$3:$AQ$1079,AO$2)</f>
        <v>0.35147297828647001</v>
      </c>
      <c r="AP660" s="89">
        <f>VLOOKUP($AC660,LS_Coint_BD!$B$3:$AQ$1079,AP$2)</f>
        <v>0.404651446681074</v>
      </c>
      <c r="AQ660" s="89">
        <f>VLOOKUP($AC660,LS_Coint_BD!$B$3:$AQ$1079,AQ$2)</f>
        <v>0.54336381029089498</v>
      </c>
      <c r="AR660" s="89">
        <f>VLOOKUP($AC660,LS_Coint_BD!$B$3:$AQ$1079,AR$2)</f>
        <v>0</v>
      </c>
      <c r="AS660" s="89">
        <f>VLOOKUP($AC660,LS_Coint_BD!$B$3:$AQ$1079,AS$2)</f>
        <v>0.84204765597420494</v>
      </c>
      <c r="AT660" s="89">
        <f>VLOOKUP($AC660,LS_Coint_BD!$B$3:$AQ$1079,AT$2)</f>
        <v>1.0640971415365801</v>
      </c>
      <c r="AU660" s="89">
        <f>VLOOKUP($AC660,LS_Coint_BD!$B$3:$AQ$1079,AU$2)</f>
        <v>0</v>
      </c>
      <c r="AV660" s="89">
        <f>VLOOKUP($AC660,LS_Coint_BD!$B$3:$AQ$1079,AV$2)</f>
        <v>6.8389738316909595E-16</v>
      </c>
      <c r="AW660" s="89">
        <f>VLOOKUP($AC660,LS_Coint_BD!$B$3:$AQ$1079,AW$2)</f>
        <v>2.7385501274087201E-16</v>
      </c>
      <c r="AX660" s="89">
        <f>VLOOKUP($AC660,LS_Coint_BD!$B$3:$AQ$1079,AX$2)</f>
        <v>1.26882631385732E-16</v>
      </c>
      <c r="AY660" s="89">
        <f>VLOOKUP($AC660,LS_Coint_BD!$B$3:$AQ$1079,AY$2)</f>
        <v>1.2212453270876701E-16</v>
      </c>
      <c r="AZ660" s="89">
        <f>VLOOKUP($AC660,LS_Coint_BD!$B$3:$AQ$1079,AZ$2)</f>
        <v>0</v>
      </c>
      <c r="BA660" s="89">
        <f>VLOOKUP($AC660,LS_Coint_BD!$B$3:$AQ$1079,BA$2)</f>
        <v>7.1054273576010003E-16</v>
      </c>
      <c r="BB660" s="89">
        <f>VLOOKUP($AC660,LS_Coint_BD!$B$3:$AQ$1079,BB$2)</f>
        <v>-7.7513752992010896E-16</v>
      </c>
      <c r="BC660" s="89">
        <f>VLOOKUP($AC660,LS_Coint_BD!$B$3:$AQ$1079,BC$2)</f>
        <v>0</v>
      </c>
      <c r="BD660" s="89">
        <f t="shared" ref="BD660:BD723" si="543">IF(D660&lt;0,AV660-2*AN660,AV660+2*AN660)</f>
        <v>0.74738753141677672</v>
      </c>
      <c r="BE660" s="89">
        <f t="shared" ref="BE660:BE723" si="544">IF(G660&lt;0,AW660-2*AO660,AW660+2*AO660)</f>
        <v>0.70294595657294023</v>
      </c>
      <c r="BF660" s="89">
        <f t="shared" ref="BF660:BF723" si="545">IF(J660&lt;0,AX660-2*AP660,AX660+2*AP660)</f>
        <v>0.80930289336214811</v>
      </c>
      <c r="BG660" s="89">
        <f t="shared" ref="BG660:BG723" si="546">IF(M660&lt;0,AY660-2*AQ660,AY660+2*AQ660)</f>
        <v>1.0867276205817902</v>
      </c>
      <c r="BH660" s="89">
        <f t="shared" ref="BH660:BH723" si="547">IF(P660&lt;0,AZ660-2*AR660,AZ660+2*AR660)</f>
        <v>0</v>
      </c>
      <c r="BI660" s="89">
        <f t="shared" ref="BI660:BI723" si="548">IF(S660&lt;0,BA660-2*AS660,BA660+2*AS660)</f>
        <v>1.6840953119484106</v>
      </c>
      <c r="BJ660" s="89">
        <f t="shared" ref="BJ660:BJ723" si="549">IF(V660&lt;0,BB660-2*AT660,BB660+2*AT660)</f>
        <v>2.1281942830731593</v>
      </c>
      <c r="BK660" s="89">
        <f t="shared" ref="BK660:BK723" si="550">IF(Y660&lt;0,BC660-2*AU660,BC660+2*AU660)</f>
        <v>0</v>
      </c>
      <c r="BL660" s="89">
        <f t="shared" ref="BL660:BL723" si="551">IF(AA660&lt;0,BD660-2*AV660,BD660+2*AV660)</f>
        <v>0.74738753141677805</v>
      </c>
      <c r="BM660" s="89"/>
      <c r="BN660" s="26" t="b">
        <f t="shared" ref="BN660:BN723" si="552">IF(D660&gt;0,IF(D660&gt;F660,TRUE,FALSE),IF(D660&lt;F660,TRUE,FALSE))</f>
        <v>0</v>
      </c>
      <c r="BO660" s="26" t="b">
        <f t="shared" ref="BO660:BO723" si="553">IF(G660&gt;0,IF(G660&gt;I660,TRUE,FALSE),IF(G660&lt;I660,TRUE,FALSE))</f>
        <v>0</v>
      </c>
      <c r="BP660" s="26" t="b">
        <f t="shared" ref="BP660:BP723" si="554">IF(J660&gt;0,IF(J660&gt;L660,TRUE,FALSE),IF(J660&lt;L660,TRUE,FALSE))</f>
        <v>0</v>
      </c>
      <c r="BQ660" s="26" t="b">
        <f t="shared" ref="BQ660:BQ723" si="555">IF(M660&gt;0,IF(M660&gt;O660,TRUE,FALSE),IF(M660&lt;O660,TRUE,FALSE))</f>
        <v>0</v>
      </c>
      <c r="BR660" s="26" t="b">
        <f t="shared" ref="BR660:BR723" si="556">IF(P660&gt;0,IF(P660&gt;R660,TRUE,FALSE),IF(P660&lt;R660,TRUE,FALSE))</f>
        <v>0</v>
      </c>
      <c r="BS660" s="26" t="b">
        <f t="shared" ref="BS660:BS723" si="557">IF(S660&gt;0,IF(S660&gt;U660,TRUE,FALSE),IF(S660&lt;U660,TRUE,FALSE))</f>
        <v>0</v>
      </c>
      <c r="BT660" s="26" t="b">
        <f t="shared" ref="BT660:BT723" si="558">IF(V660&gt;0,IF(V660&gt;X660,TRUE,FALSE),IF(V660&lt;X660,TRUE,FALSE))</f>
        <v>0</v>
      </c>
      <c r="BU660" s="26" t="b">
        <f t="shared" ref="BU660:BU723" si="559">IF(Y660&gt;0,IF(Y660&gt;AA660,TRUE,FALSE),IF(Y660&lt;AA660,TRUE,FALSE))</f>
        <v>0</v>
      </c>
    </row>
    <row r="661" spans="2:73" ht="15" thickBot="1" x14ac:dyDescent="0.35">
      <c r="B661" s="17" t="str">
        <f>VLOOKUP($AC661,LS_Coint_BD!$B$3:$D$1079,2)</f>
        <v>PETR3</v>
      </c>
      <c r="C661" s="87" t="str">
        <f>VLOOKUP($AC661,LS_Coint_BD!$B$3:$D$1079,3)</f>
        <v>ENBR3</v>
      </c>
      <c r="D661" s="68">
        <f t="shared" si="519"/>
        <v>8.2765984382735525E-2</v>
      </c>
      <c r="E661" s="65">
        <f t="shared" si="520"/>
        <v>1.1745951322177244</v>
      </c>
      <c r="F661" s="69">
        <f t="shared" si="521"/>
        <v>0.78306342147848285</v>
      </c>
      <c r="G661" s="68">
        <f t="shared" si="522"/>
        <v>0.1535737549388756</v>
      </c>
      <c r="H661" s="65">
        <f t="shared" si="523"/>
        <v>1.5268155916215234</v>
      </c>
      <c r="I661" s="69">
        <f t="shared" si="524"/>
        <v>1.0178770610810155</v>
      </c>
      <c r="J661" s="68">
        <f t="shared" si="525"/>
        <v>0.18573445568163649</v>
      </c>
      <c r="K661" s="65">
        <f t="shared" si="526"/>
        <v>1.5102185377622277</v>
      </c>
      <c r="L661" s="69">
        <f t="shared" si="527"/>
        <v>1.0068123585081519</v>
      </c>
      <c r="M661" s="68">
        <f t="shared" si="528"/>
        <v>0.18942816181401412</v>
      </c>
      <c r="N661" s="65">
        <f t="shared" si="529"/>
        <v>1.4790868909962476</v>
      </c>
      <c r="O661" s="69">
        <f t="shared" si="530"/>
        <v>0.98605792733083175</v>
      </c>
      <c r="P661" s="68">
        <f t="shared" si="531"/>
        <v>0.11349124335155381</v>
      </c>
      <c r="Q661" s="65">
        <f t="shared" si="532"/>
        <v>1.5766872081730998</v>
      </c>
      <c r="R661" s="69">
        <f t="shared" si="533"/>
        <v>1.0511248054487332</v>
      </c>
      <c r="S661" s="68">
        <f t="shared" si="534"/>
        <v>9.0308978033409204E-2</v>
      </c>
      <c r="T661" s="65">
        <f t="shared" si="535"/>
        <v>1.692266947321142</v>
      </c>
      <c r="U661" s="69">
        <f t="shared" si="536"/>
        <v>1.1281779648807613</v>
      </c>
      <c r="V661" s="68">
        <f t="shared" si="537"/>
        <v>-7.4188297134618608E-3</v>
      </c>
      <c r="W661" s="65">
        <f t="shared" si="538"/>
        <v>-1.7762773732855539</v>
      </c>
      <c r="X661" s="69">
        <f t="shared" si="539"/>
        <v>-1.1841849155237025</v>
      </c>
      <c r="Y661" s="68">
        <f t="shared" si="540"/>
        <v>-0.3717002395764446</v>
      </c>
      <c r="Z661" s="65">
        <f t="shared" si="541"/>
        <v>-2.2873541920675047</v>
      </c>
      <c r="AA661" s="69">
        <f t="shared" si="542"/>
        <v>-1.5249027947116698</v>
      </c>
      <c r="AB661" s="98">
        <f>SUMIF(BN661:BU661,"VERDADEIRO",BN$3:$BU660)</f>
        <v>0</v>
      </c>
      <c r="AC661" s="97">
        <f t="shared" si="518"/>
        <v>658</v>
      </c>
      <c r="AD661" s="89">
        <f>RTD("tryd.rtdserver",,"COT",B661,"ULT")</f>
        <v>29.68</v>
      </c>
      <c r="AE661" s="89">
        <f>RTD("tryd.rtdserver",,"COT",C661,"ULT")</f>
        <v>19.66</v>
      </c>
      <c r="AF661" s="89">
        <f>VLOOKUP($AC661,LS_Coint_BD!$B$3:$AQ$1079,AF$2)*$AD661+VLOOKUP($AC661,LS_Coint_BD!$B$3:$AQ$1079,AF$2+1)</f>
        <v>19.577234015617265</v>
      </c>
      <c r="AG661" s="89">
        <f>VLOOKUP($AC661,LS_Coint_BD!$B$3:$AQ$1079,AG$2)*$AD661+VLOOKUP($AC661,LS_Coint_BD!$B$3:$AQ$1079,AG$2+1)</f>
        <v>19.506426245061125</v>
      </c>
      <c r="AH661" s="89">
        <f>VLOOKUP($AC661,LS_Coint_BD!$B$3:$AQ$1079,AH$2)*$AD661+VLOOKUP($AC661,LS_Coint_BD!$B$3:$AQ$1079,AH$2+1)</f>
        <v>19.474265544318364</v>
      </c>
      <c r="AI661" s="89">
        <f>VLOOKUP($AC661,LS_Coint_BD!$B$3:$AQ$1079,AI$2)*$AD661+VLOOKUP($AC661,LS_Coint_BD!$B$3:$AQ$1079,AI$2+1)</f>
        <v>19.470571838185986</v>
      </c>
      <c r="AJ661" s="89">
        <f>VLOOKUP($AC661,LS_Coint_BD!$B$3:$AQ$1079,AJ$2)*$AD661+VLOOKUP($AC661,LS_Coint_BD!$B$3:$AQ$1079,AJ$2+1)</f>
        <v>19.546508756648446</v>
      </c>
      <c r="AK661" s="89">
        <f>VLOOKUP($AC661,LS_Coint_BD!$B$3:$AQ$1079,AK$2)*$AD661+VLOOKUP($AC661,LS_Coint_BD!$B$3:$AQ$1079,AK$2+1)</f>
        <v>19.569691021966591</v>
      </c>
      <c r="AL661" s="89">
        <f>VLOOKUP($AC661,LS_Coint_BD!$B$3:$AQ$1079,AL$2)*$AD661+VLOOKUP($AC661,LS_Coint_BD!$B$3:$AQ$1079,AL$2+1)</f>
        <v>19.667418829713462</v>
      </c>
      <c r="AM661" s="89">
        <f>VLOOKUP($AC661,LS_Coint_BD!$B$3:$AQ$1079,AM$2)*$AD661+VLOOKUP($AC661,LS_Coint_BD!$B$3:$AQ$1079,AM$2+1)</f>
        <v>20.031700239576445</v>
      </c>
      <c r="AN661" s="89">
        <f>VLOOKUP($AC661,LS_Coint_BD!$B$3:$AQ$1079,AN$2)</f>
        <v>0.39153171073924098</v>
      </c>
      <c r="AO661" s="89">
        <f>VLOOKUP($AC661,LS_Coint_BD!$B$3:$AQ$1079,AO$2)</f>
        <v>0.50893853054050797</v>
      </c>
      <c r="AP661" s="89">
        <f>VLOOKUP($AC661,LS_Coint_BD!$B$3:$AQ$1079,AP$2)</f>
        <v>0.50340617925407505</v>
      </c>
      <c r="AQ661" s="89">
        <f>VLOOKUP($AC661,LS_Coint_BD!$B$3:$AQ$1079,AQ$2)</f>
        <v>0.49302896366541599</v>
      </c>
      <c r="AR661" s="89">
        <f>VLOOKUP($AC661,LS_Coint_BD!$B$3:$AQ$1079,AR$2)</f>
        <v>0.52556240272436605</v>
      </c>
      <c r="AS661" s="89">
        <f>VLOOKUP($AC661,LS_Coint_BD!$B$3:$AQ$1079,AS$2)</f>
        <v>0.56408898244038097</v>
      </c>
      <c r="AT661" s="89">
        <f>VLOOKUP($AC661,LS_Coint_BD!$B$3:$AQ$1079,AT$2)</f>
        <v>0.59209245776185204</v>
      </c>
      <c r="AU661" s="89">
        <f>VLOOKUP($AC661,LS_Coint_BD!$B$3:$AQ$1079,AU$2)</f>
        <v>0.762451397355834</v>
      </c>
      <c r="AV661" s="89">
        <f>VLOOKUP($AC661,LS_Coint_BD!$B$3:$AQ$1079,AV$2)</f>
        <v>8.5265128291211999E-16</v>
      </c>
      <c r="AW661" s="89">
        <f>VLOOKUP($AC661,LS_Coint_BD!$B$3:$AQ$1079,AW$2)</f>
        <v>-3.5527136788005001E-16</v>
      </c>
      <c r="AX661" s="89">
        <f>VLOOKUP($AC661,LS_Coint_BD!$B$3:$AQ$1079,AX$2)</f>
        <v>1.7509803131231E-15</v>
      </c>
      <c r="AY661" s="89">
        <f>VLOOKUP($AC661,LS_Coint_BD!$B$3:$AQ$1079,AY$2)</f>
        <v>-2.66453525910038E-16</v>
      </c>
      <c r="AZ661" s="89">
        <f>VLOOKUP($AC661,LS_Coint_BD!$B$3:$AQ$1079,AZ$2)</f>
        <v>1.06581410364015E-15</v>
      </c>
      <c r="BA661" s="89">
        <f>VLOOKUP($AC661,LS_Coint_BD!$B$3:$AQ$1079,BA$2)</f>
        <v>-7.4606987254810497E-16</v>
      </c>
      <c r="BB661" s="89">
        <f>VLOOKUP($AC661,LS_Coint_BD!$B$3:$AQ$1079,BB$2)</f>
        <v>1.5664237583802199E-15</v>
      </c>
      <c r="BC661" s="89">
        <f>VLOOKUP($AC661,LS_Coint_BD!$B$3:$AQ$1079,BC$2)</f>
        <v>-1.74082970261225E-15</v>
      </c>
      <c r="BD661" s="89">
        <f t="shared" si="543"/>
        <v>0.78306342147848285</v>
      </c>
      <c r="BE661" s="89">
        <f t="shared" si="544"/>
        <v>1.0178770610810155</v>
      </c>
      <c r="BF661" s="89">
        <f t="shared" si="545"/>
        <v>1.0068123585081519</v>
      </c>
      <c r="BG661" s="89">
        <f t="shared" si="546"/>
        <v>0.98605792733083175</v>
      </c>
      <c r="BH661" s="89">
        <f t="shared" si="547"/>
        <v>1.0511248054487332</v>
      </c>
      <c r="BI661" s="89">
        <f t="shared" si="548"/>
        <v>1.1281779648807613</v>
      </c>
      <c r="BJ661" s="89">
        <f t="shared" si="549"/>
        <v>-1.1841849155237025</v>
      </c>
      <c r="BK661" s="89">
        <f t="shared" si="550"/>
        <v>-1.5249027947116698</v>
      </c>
      <c r="BL661" s="89">
        <f t="shared" si="551"/>
        <v>0.78306342147848118</v>
      </c>
      <c r="BM661" s="89"/>
      <c r="BN661" s="26" t="b">
        <f t="shared" si="552"/>
        <v>0</v>
      </c>
      <c r="BO661" s="26" t="b">
        <f t="shared" si="553"/>
        <v>0</v>
      </c>
      <c r="BP661" s="26" t="b">
        <f t="shared" si="554"/>
        <v>0</v>
      </c>
      <c r="BQ661" s="26" t="b">
        <f t="shared" si="555"/>
        <v>0</v>
      </c>
      <c r="BR661" s="26" t="b">
        <f t="shared" si="556"/>
        <v>0</v>
      </c>
      <c r="BS661" s="26" t="b">
        <f t="shared" si="557"/>
        <v>0</v>
      </c>
      <c r="BT661" s="26" t="b">
        <f t="shared" si="558"/>
        <v>0</v>
      </c>
      <c r="BU661" s="26" t="b">
        <f t="shared" si="559"/>
        <v>0</v>
      </c>
    </row>
    <row r="662" spans="2:73" ht="15" thickBot="1" x14ac:dyDescent="0.35">
      <c r="B662" s="17" t="str">
        <f>VLOOKUP($AC662,LS_Coint_BD!$B$3:$D$1079,2)</f>
        <v>PETR3</v>
      </c>
      <c r="C662" s="87" t="str">
        <f>VLOOKUP($AC662,LS_Coint_BD!$B$3:$D$1079,3)</f>
        <v>ENGI11</v>
      </c>
      <c r="D662" s="68">
        <f t="shared" si="519"/>
        <v>0.56748048546359797</v>
      </c>
      <c r="E662" s="65">
        <f t="shared" si="520"/>
        <v>4.5792636228052839</v>
      </c>
      <c r="F662" s="69">
        <f t="shared" si="521"/>
        <v>3.0528424152035223</v>
      </c>
      <c r="G662" s="68">
        <f t="shared" si="522"/>
        <v>0.54191450156570653</v>
      </c>
      <c r="H662" s="65">
        <f t="shared" si="523"/>
        <v>4.4239853876994006</v>
      </c>
      <c r="I662" s="69">
        <f t="shared" si="524"/>
        <v>2.9493235917996006</v>
      </c>
      <c r="J662" s="68">
        <f t="shared" si="525"/>
        <v>0.30218617682745474</v>
      </c>
      <c r="K662" s="65">
        <f t="shared" si="526"/>
        <v>5.3830591099557257</v>
      </c>
      <c r="L662" s="69">
        <f t="shared" si="527"/>
        <v>3.5887060733038174</v>
      </c>
      <c r="M662" s="68">
        <f t="shared" si="528"/>
        <v>0.30026907511650336</v>
      </c>
      <c r="N662" s="65">
        <f t="shared" si="529"/>
        <v>6.0489870916867527</v>
      </c>
      <c r="O662" s="69">
        <f t="shared" si="530"/>
        <v>4.0326580611245015</v>
      </c>
      <c r="P662" s="68">
        <f t="shared" si="531"/>
        <v>0.30635478545148231</v>
      </c>
      <c r="Q662" s="65">
        <f t="shared" si="532"/>
        <v>6.1367752940074265</v>
      </c>
      <c r="R662" s="69">
        <f t="shared" si="533"/>
        <v>4.0911835293382843</v>
      </c>
      <c r="S662" s="68">
        <f t="shared" si="534"/>
        <v>0.41692250710840995</v>
      </c>
      <c r="T662" s="65">
        <f t="shared" si="535"/>
        <v>6.2548050643912596</v>
      </c>
      <c r="U662" s="69">
        <f t="shared" si="536"/>
        <v>4.1698700429275064</v>
      </c>
      <c r="V662" s="68">
        <f t="shared" si="537"/>
        <v>6.3516399953257974E-2</v>
      </c>
      <c r="W662" s="65">
        <f t="shared" si="538"/>
        <v>6.6657919932038414</v>
      </c>
      <c r="X662" s="69">
        <f t="shared" si="539"/>
        <v>4.4438613288025612</v>
      </c>
      <c r="Y662" s="68">
        <f t="shared" si="540"/>
        <v>-1.7866183081184346</v>
      </c>
      <c r="Z662" s="65">
        <f t="shared" si="541"/>
        <v>-9.2803089039231335</v>
      </c>
      <c r="AA662" s="69">
        <f t="shared" si="542"/>
        <v>-6.1868726026154226</v>
      </c>
      <c r="AB662" s="98">
        <f>SUMIF(BN662:BU662,"VERDADEIRO",BN$3:$BU661)</f>
        <v>0</v>
      </c>
      <c r="AC662" s="97">
        <f t="shared" si="518"/>
        <v>659</v>
      </c>
      <c r="AD662" s="89">
        <f>RTD("tryd.rtdserver",,"COT",B662,"ULT")</f>
        <v>29.68</v>
      </c>
      <c r="AE662" s="89">
        <f>RTD("tryd.rtdserver",,"COT",C662,"ULT")</f>
        <v>50.11</v>
      </c>
      <c r="AF662" s="89">
        <f>VLOOKUP($AC662,LS_Coint_BD!$B$3:$AQ$1079,AF$2)*$AD662+VLOOKUP($AC662,LS_Coint_BD!$B$3:$AQ$1079,AF$2+1)</f>
        <v>49.542519514536401</v>
      </c>
      <c r="AG662" s="89">
        <f>VLOOKUP($AC662,LS_Coint_BD!$B$3:$AQ$1079,AG$2)*$AD662+VLOOKUP($AC662,LS_Coint_BD!$B$3:$AQ$1079,AG$2+1)</f>
        <v>49.568085498434293</v>
      </c>
      <c r="AH662" s="89">
        <f>VLOOKUP($AC662,LS_Coint_BD!$B$3:$AQ$1079,AH$2)*$AD662+VLOOKUP($AC662,LS_Coint_BD!$B$3:$AQ$1079,AH$2+1)</f>
        <v>49.807813823172545</v>
      </c>
      <c r="AI662" s="89">
        <f>VLOOKUP($AC662,LS_Coint_BD!$B$3:$AQ$1079,AI$2)*$AD662+VLOOKUP($AC662,LS_Coint_BD!$B$3:$AQ$1079,AI$2+1)</f>
        <v>49.809730924883496</v>
      </c>
      <c r="AJ662" s="89">
        <f>VLOOKUP($AC662,LS_Coint_BD!$B$3:$AQ$1079,AJ$2)*$AD662+VLOOKUP($AC662,LS_Coint_BD!$B$3:$AQ$1079,AJ$2+1)</f>
        <v>49.803645214548517</v>
      </c>
      <c r="AK662" s="89">
        <f>VLOOKUP($AC662,LS_Coint_BD!$B$3:$AQ$1079,AK$2)*$AD662+VLOOKUP($AC662,LS_Coint_BD!$B$3:$AQ$1079,AK$2+1)</f>
        <v>49.693077492891589</v>
      </c>
      <c r="AL662" s="89">
        <f>VLOOKUP($AC662,LS_Coint_BD!$B$3:$AQ$1079,AL$2)*$AD662+VLOOKUP($AC662,LS_Coint_BD!$B$3:$AQ$1079,AL$2+1)</f>
        <v>50.046483600046741</v>
      </c>
      <c r="AM662" s="89">
        <f>VLOOKUP($AC662,LS_Coint_BD!$B$3:$AQ$1079,AM$2)*$AD662+VLOOKUP($AC662,LS_Coint_BD!$B$3:$AQ$1079,AM$2+1)</f>
        <v>51.896618308118434</v>
      </c>
      <c r="AN662" s="89">
        <f>VLOOKUP($AC662,LS_Coint_BD!$B$3:$AQ$1079,AN$2)</f>
        <v>1.52642120760176</v>
      </c>
      <c r="AO662" s="89">
        <f>VLOOKUP($AC662,LS_Coint_BD!$B$3:$AQ$1079,AO$2)</f>
        <v>1.4746617958998001</v>
      </c>
      <c r="AP662" s="89">
        <f>VLOOKUP($AC662,LS_Coint_BD!$B$3:$AQ$1079,AP$2)</f>
        <v>1.79435303665191</v>
      </c>
      <c r="AQ662" s="89">
        <f>VLOOKUP($AC662,LS_Coint_BD!$B$3:$AQ$1079,AQ$2)</f>
        <v>2.0163290305622499</v>
      </c>
      <c r="AR662" s="89">
        <f>VLOOKUP($AC662,LS_Coint_BD!$B$3:$AQ$1079,AR$2)</f>
        <v>2.0455917646691399</v>
      </c>
      <c r="AS662" s="89">
        <f>VLOOKUP($AC662,LS_Coint_BD!$B$3:$AQ$1079,AS$2)</f>
        <v>2.0849350214637501</v>
      </c>
      <c r="AT662" s="89">
        <f>VLOOKUP($AC662,LS_Coint_BD!$B$3:$AQ$1079,AT$2)</f>
        <v>2.2219306644012802</v>
      </c>
      <c r="AU662" s="89">
        <f>VLOOKUP($AC662,LS_Coint_BD!$B$3:$AQ$1079,AU$2)</f>
        <v>3.09343630130771</v>
      </c>
      <c r="AV662" s="89">
        <f>VLOOKUP($AC662,LS_Coint_BD!$B$3:$AQ$1079,AV$2)</f>
        <v>2.41584530158434E-15</v>
      </c>
      <c r="AW662" s="89">
        <f>VLOOKUP($AC662,LS_Coint_BD!$B$3:$AQ$1079,AW$2)</f>
        <v>6.5133084111342503E-16</v>
      </c>
      <c r="AX662" s="89">
        <f>VLOOKUP($AC662,LS_Coint_BD!$B$3:$AQ$1079,AX$2)</f>
        <v>-2.4868995751603501E-15</v>
      </c>
      <c r="AY662" s="89">
        <f>VLOOKUP($AC662,LS_Coint_BD!$B$3:$AQ$1079,AY$2)</f>
        <v>1.4654943925052099E-15</v>
      </c>
      <c r="AZ662" s="89">
        <f>VLOOKUP($AC662,LS_Coint_BD!$B$3:$AQ$1079,AZ$2)</f>
        <v>4.0264088359739002E-15</v>
      </c>
      <c r="BA662" s="89">
        <f>VLOOKUP($AC662,LS_Coint_BD!$B$3:$AQ$1079,BA$2)</f>
        <v>6.3948846218409003E-15</v>
      </c>
      <c r="BB662" s="89">
        <f>VLOOKUP($AC662,LS_Coint_BD!$B$3:$AQ$1079,BB$2)</f>
        <v>9.6892191240013694E-16</v>
      </c>
      <c r="BC662" s="89">
        <f>VLOOKUP($AC662,LS_Coint_BD!$B$3:$AQ$1079,BC$2)</f>
        <v>-3.06954461848363E-15</v>
      </c>
      <c r="BD662" s="89">
        <f t="shared" si="543"/>
        <v>3.0528424152035223</v>
      </c>
      <c r="BE662" s="89">
        <f t="shared" si="544"/>
        <v>2.9493235917996006</v>
      </c>
      <c r="BF662" s="89">
        <f t="shared" si="545"/>
        <v>3.5887060733038174</v>
      </c>
      <c r="BG662" s="89">
        <f t="shared" si="546"/>
        <v>4.0326580611245015</v>
      </c>
      <c r="BH662" s="89">
        <f t="shared" si="547"/>
        <v>4.0911835293382843</v>
      </c>
      <c r="BI662" s="89">
        <f t="shared" si="548"/>
        <v>4.1698700429275064</v>
      </c>
      <c r="BJ662" s="89">
        <f t="shared" si="549"/>
        <v>4.4438613288025612</v>
      </c>
      <c r="BK662" s="89">
        <f t="shared" si="550"/>
        <v>-6.1868726026154226</v>
      </c>
      <c r="BL662" s="89">
        <f t="shared" si="551"/>
        <v>3.0528424152035174</v>
      </c>
      <c r="BM662" s="89"/>
      <c r="BN662" s="26" t="b">
        <f t="shared" si="552"/>
        <v>0</v>
      </c>
      <c r="BO662" s="26" t="b">
        <f t="shared" si="553"/>
        <v>0</v>
      </c>
      <c r="BP662" s="26" t="b">
        <f t="shared" si="554"/>
        <v>0</v>
      </c>
      <c r="BQ662" s="26" t="b">
        <f t="shared" si="555"/>
        <v>0</v>
      </c>
      <c r="BR662" s="26" t="b">
        <f t="shared" si="556"/>
        <v>0</v>
      </c>
      <c r="BS662" s="26" t="b">
        <f t="shared" si="557"/>
        <v>0</v>
      </c>
      <c r="BT662" s="26" t="b">
        <f t="shared" si="558"/>
        <v>0</v>
      </c>
      <c r="BU662" s="26" t="b">
        <f t="shared" si="559"/>
        <v>0</v>
      </c>
    </row>
    <row r="663" spans="2:73" ht="15" thickBot="1" x14ac:dyDescent="0.35">
      <c r="B663" s="17" t="str">
        <f>VLOOKUP($AC663,LS_Coint_BD!$B$3:$D$1079,2)</f>
        <v>PETR3</v>
      </c>
      <c r="C663" s="87" t="str">
        <f>VLOOKUP($AC663,LS_Coint_BD!$B$3:$D$1079,3)</f>
        <v>GOLL4</v>
      </c>
      <c r="D663" s="68">
        <f t="shared" si="519"/>
        <v>-0.21963745432978143</v>
      </c>
      <c r="E663" s="65">
        <f t="shared" si="520"/>
        <v>-4.7138483083839615</v>
      </c>
      <c r="F663" s="69">
        <f t="shared" si="521"/>
        <v>-3.142565538922641</v>
      </c>
      <c r="G663" s="68">
        <f t="shared" si="522"/>
        <v>0</v>
      </c>
      <c r="H663" s="65">
        <f t="shared" si="523"/>
        <v>0</v>
      </c>
      <c r="I663" s="69">
        <f t="shared" si="524"/>
        <v>0</v>
      </c>
      <c r="J663" s="68">
        <f t="shared" si="525"/>
        <v>0</v>
      </c>
      <c r="K663" s="65">
        <f t="shared" si="526"/>
        <v>0</v>
      </c>
      <c r="L663" s="69">
        <f t="shared" si="527"/>
        <v>0</v>
      </c>
      <c r="M663" s="68">
        <f t="shared" si="528"/>
        <v>9.649387089142536E-2</v>
      </c>
      <c r="N663" s="65">
        <f t="shared" si="529"/>
        <v>4.8022632062717383</v>
      </c>
      <c r="O663" s="69">
        <f t="shared" si="530"/>
        <v>3.201508804181159</v>
      </c>
      <c r="P663" s="68">
        <f t="shared" si="531"/>
        <v>-0.32205243544892781</v>
      </c>
      <c r="Q663" s="65">
        <f t="shared" si="532"/>
        <v>-6.077865347078399</v>
      </c>
      <c r="R663" s="69">
        <f t="shared" si="533"/>
        <v>-4.051910231385599</v>
      </c>
      <c r="S663" s="68">
        <f t="shared" si="534"/>
        <v>0</v>
      </c>
      <c r="T663" s="65">
        <f t="shared" si="535"/>
        <v>0</v>
      </c>
      <c r="U663" s="69">
        <f t="shared" si="536"/>
        <v>0</v>
      </c>
      <c r="V663" s="68">
        <f t="shared" si="537"/>
        <v>-0.82505786307297413</v>
      </c>
      <c r="W663" s="65">
        <f t="shared" si="538"/>
        <v>-6.3241346614027796</v>
      </c>
      <c r="X663" s="69">
        <f t="shared" si="539"/>
        <v>-4.2160897742685197</v>
      </c>
      <c r="Y663" s="68">
        <f t="shared" si="540"/>
        <v>-2.8871124267690895</v>
      </c>
      <c r="Z663" s="65">
        <f t="shared" si="541"/>
        <v>-8.6750289204704458</v>
      </c>
      <c r="AA663" s="69">
        <f t="shared" si="542"/>
        <v>-5.7833526136469633</v>
      </c>
      <c r="AB663" s="98">
        <f>SUMIF(BN663:BU663,"VERDADEIRO",BN$3:$BU662)</f>
        <v>0</v>
      </c>
      <c r="AC663" s="97">
        <f t="shared" si="518"/>
        <v>660</v>
      </c>
      <c r="AD663" s="89">
        <f>RTD("tryd.rtdserver",,"COT",B663,"ULT")</f>
        <v>29.68</v>
      </c>
      <c r="AE663" s="89">
        <f>RTD("tryd.rtdserver",,"COT",C663,"ULT")</f>
        <v>25.09</v>
      </c>
      <c r="AF663" s="89">
        <f>VLOOKUP($AC663,LS_Coint_BD!$B$3:$AQ$1079,AF$2)*$AD663+VLOOKUP($AC663,LS_Coint_BD!$B$3:$AQ$1079,AF$2+1)</f>
        <v>25.309637454329781</v>
      </c>
      <c r="AG663" s="89">
        <f>VLOOKUP($AC663,LS_Coint_BD!$B$3:$AQ$1079,AG$2)*$AD663+VLOOKUP($AC663,LS_Coint_BD!$B$3:$AQ$1079,AG$2+1)</f>
        <v>0</v>
      </c>
      <c r="AH663" s="89">
        <f>VLOOKUP($AC663,LS_Coint_BD!$B$3:$AQ$1079,AH$2)*$AD663+VLOOKUP($AC663,LS_Coint_BD!$B$3:$AQ$1079,AH$2+1)</f>
        <v>0</v>
      </c>
      <c r="AI663" s="89">
        <f>VLOOKUP($AC663,LS_Coint_BD!$B$3:$AQ$1079,AI$2)*$AD663+VLOOKUP($AC663,LS_Coint_BD!$B$3:$AQ$1079,AI$2+1)</f>
        <v>24.993506129108574</v>
      </c>
      <c r="AJ663" s="89">
        <f>VLOOKUP($AC663,LS_Coint_BD!$B$3:$AQ$1079,AJ$2)*$AD663+VLOOKUP($AC663,LS_Coint_BD!$B$3:$AQ$1079,AJ$2+1)</f>
        <v>25.412052435448928</v>
      </c>
      <c r="AK663" s="89">
        <f>VLOOKUP($AC663,LS_Coint_BD!$B$3:$AQ$1079,AK$2)*$AD663+VLOOKUP($AC663,LS_Coint_BD!$B$3:$AQ$1079,AK$2+1)</f>
        <v>0</v>
      </c>
      <c r="AL663" s="89">
        <f>VLOOKUP($AC663,LS_Coint_BD!$B$3:$AQ$1079,AL$2)*$AD663+VLOOKUP($AC663,LS_Coint_BD!$B$3:$AQ$1079,AL$2+1)</f>
        <v>25.915057863072974</v>
      </c>
      <c r="AM663" s="89">
        <f>VLOOKUP($AC663,LS_Coint_BD!$B$3:$AQ$1079,AM$2)*$AD663+VLOOKUP($AC663,LS_Coint_BD!$B$3:$AQ$1079,AM$2+1)</f>
        <v>27.977112426769089</v>
      </c>
      <c r="AN663" s="89">
        <f>VLOOKUP($AC663,LS_Coint_BD!$B$3:$AQ$1079,AN$2)</f>
        <v>1.5712827694613201</v>
      </c>
      <c r="AO663" s="89">
        <f>VLOOKUP($AC663,LS_Coint_BD!$B$3:$AQ$1079,AO$2)</f>
        <v>0</v>
      </c>
      <c r="AP663" s="89">
        <f>VLOOKUP($AC663,LS_Coint_BD!$B$3:$AQ$1079,AP$2)</f>
        <v>0</v>
      </c>
      <c r="AQ663" s="89">
        <f>VLOOKUP($AC663,LS_Coint_BD!$B$3:$AQ$1079,AQ$2)</f>
        <v>1.60075440209058</v>
      </c>
      <c r="AR663" s="89">
        <f>VLOOKUP($AC663,LS_Coint_BD!$B$3:$AQ$1079,AR$2)</f>
        <v>2.0259551156928</v>
      </c>
      <c r="AS663" s="89">
        <f>VLOOKUP($AC663,LS_Coint_BD!$B$3:$AQ$1079,AS$2)</f>
        <v>0</v>
      </c>
      <c r="AT663" s="89">
        <f>VLOOKUP($AC663,LS_Coint_BD!$B$3:$AQ$1079,AT$2)</f>
        <v>2.1080448871342599</v>
      </c>
      <c r="AU663" s="89">
        <f>VLOOKUP($AC663,LS_Coint_BD!$B$3:$AQ$1079,AU$2)</f>
        <v>2.8916763068234799</v>
      </c>
      <c r="AV663" s="89">
        <f>VLOOKUP($AC663,LS_Coint_BD!$B$3:$AQ$1079,AV$2)</f>
        <v>-7.8159700933611001E-16</v>
      </c>
      <c r="AW663" s="89">
        <f>VLOOKUP($AC663,LS_Coint_BD!$B$3:$AQ$1079,AW$2)</f>
        <v>0</v>
      </c>
      <c r="AX663" s="89">
        <f>VLOOKUP($AC663,LS_Coint_BD!$B$3:$AQ$1079,AX$2)</f>
        <v>0</v>
      </c>
      <c r="AY663" s="89">
        <f>VLOOKUP($AC663,LS_Coint_BD!$B$3:$AQ$1079,AY$2)</f>
        <v>-7.5495165674510603E-16</v>
      </c>
      <c r="AZ663" s="89">
        <f>VLOOKUP($AC663,LS_Coint_BD!$B$3:$AQ$1079,AZ$2)</f>
        <v>1.1842378929335E-15</v>
      </c>
      <c r="BA663" s="89">
        <f>VLOOKUP($AC663,LS_Coint_BD!$B$3:$AQ$1079,BA$2)</f>
        <v>0</v>
      </c>
      <c r="BB663" s="89">
        <f>VLOOKUP($AC663,LS_Coint_BD!$B$3:$AQ$1079,BB$2)</f>
        <v>2.5837917664003602E-16</v>
      </c>
      <c r="BC663" s="89">
        <f>VLOOKUP($AC663,LS_Coint_BD!$B$3:$AQ$1079,BC$2)</f>
        <v>-3.7516656448133299E-15</v>
      </c>
      <c r="BD663" s="89">
        <f t="shared" si="543"/>
        <v>-3.142565538922641</v>
      </c>
      <c r="BE663" s="89">
        <f t="shared" si="544"/>
        <v>0</v>
      </c>
      <c r="BF663" s="89">
        <f t="shared" si="545"/>
        <v>0</v>
      </c>
      <c r="BG663" s="89">
        <f t="shared" si="546"/>
        <v>3.201508804181159</v>
      </c>
      <c r="BH663" s="89">
        <f t="shared" si="547"/>
        <v>-4.051910231385599</v>
      </c>
      <c r="BI663" s="89">
        <f t="shared" si="548"/>
        <v>0</v>
      </c>
      <c r="BJ663" s="89">
        <f t="shared" si="549"/>
        <v>-4.2160897742685197</v>
      </c>
      <c r="BK663" s="89">
        <f t="shared" si="550"/>
        <v>-5.7833526136469633</v>
      </c>
      <c r="BL663" s="89">
        <f t="shared" si="551"/>
        <v>-3.1425655389226392</v>
      </c>
      <c r="BM663" s="89"/>
      <c r="BN663" s="26" t="b">
        <f t="shared" si="552"/>
        <v>0</v>
      </c>
      <c r="BO663" s="26" t="b">
        <f t="shared" si="553"/>
        <v>0</v>
      </c>
      <c r="BP663" s="26" t="b">
        <f t="shared" si="554"/>
        <v>0</v>
      </c>
      <c r="BQ663" s="26" t="b">
        <f t="shared" si="555"/>
        <v>0</v>
      </c>
      <c r="BR663" s="26" t="b">
        <f t="shared" si="556"/>
        <v>0</v>
      </c>
      <c r="BS663" s="26" t="b">
        <f t="shared" si="557"/>
        <v>0</v>
      </c>
      <c r="BT663" s="26" t="b">
        <f t="shared" si="558"/>
        <v>0</v>
      </c>
      <c r="BU663" s="26" t="b">
        <f t="shared" si="559"/>
        <v>0</v>
      </c>
    </row>
    <row r="664" spans="2:73" ht="15" thickBot="1" x14ac:dyDescent="0.35">
      <c r="B664" s="17" t="str">
        <f>VLOOKUP($AC664,LS_Coint_BD!$B$3:$D$1079,2)</f>
        <v>PETR3</v>
      </c>
      <c r="C664" s="87" t="str">
        <f>VLOOKUP($AC664,LS_Coint_BD!$B$3:$D$1079,3)</f>
        <v>IGTA3</v>
      </c>
      <c r="D664" s="68">
        <f t="shared" si="519"/>
        <v>0</v>
      </c>
      <c r="E664" s="65">
        <f t="shared" si="520"/>
        <v>0</v>
      </c>
      <c r="F664" s="69">
        <f t="shared" si="521"/>
        <v>0</v>
      </c>
      <c r="G664" s="68">
        <f t="shared" si="522"/>
        <v>-1.5719709807879028</v>
      </c>
      <c r="H664" s="65">
        <f t="shared" si="523"/>
        <v>-5.7566221306196406</v>
      </c>
      <c r="I664" s="69">
        <f t="shared" si="524"/>
        <v>-3.8377480870797602</v>
      </c>
      <c r="J664" s="68">
        <f t="shared" si="525"/>
        <v>0</v>
      </c>
      <c r="K664" s="65">
        <f t="shared" si="526"/>
        <v>0</v>
      </c>
      <c r="L664" s="69">
        <f t="shared" si="527"/>
        <v>0</v>
      </c>
      <c r="M664" s="68">
        <f t="shared" si="528"/>
        <v>-1.6453783569280205</v>
      </c>
      <c r="N664" s="65">
        <f t="shared" si="529"/>
        <v>-5.3339670447710148</v>
      </c>
      <c r="O664" s="69">
        <f t="shared" si="530"/>
        <v>-3.5559780298473429</v>
      </c>
      <c r="P664" s="68">
        <f t="shared" si="531"/>
        <v>-1.7661868590876679</v>
      </c>
      <c r="Q664" s="65">
        <f t="shared" si="532"/>
        <v>-5.5210109193319532</v>
      </c>
      <c r="R664" s="69">
        <f t="shared" si="533"/>
        <v>-3.6806739462213023</v>
      </c>
      <c r="S664" s="68">
        <f t="shared" si="534"/>
        <v>-1.9045735380253817</v>
      </c>
      <c r="T664" s="65">
        <f t="shared" si="535"/>
        <v>-5.9791266708477604</v>
      </c>
      <c r="U664" s="69">
        <f t="shared" si="536"/>
        <v>-3.9860844472318404</v>
      </c>
      <c r="V664" s="68">
        <f t="shared" si="537"/>
        <v>-1.8290262574245091</v>
      </c>
      <c r="W664" s="65">
        <f t="shared" si="538"/>
        <v>-6.1121308036040691</v>
      </c>
      <c r="X664" s="69">
        <f t="shared" si="539"/>
        <v>-4.0747538690693794</v>
      </c>
      <c r="Y664" s="68">
        <f t="shared" si="540"/>
        <v>0</v>
      </c>
      <c r="Z664" s="65">
        <f t="shared" si="541"/>
        <v>0</v>
      </c>
      <c r="AA664" s="69">
        <f t="shared" si="542"/>
        <v>0</v>
      </c>
      <c r="AB664" s="98">
        <f>SUMIF(BN664:BU664,"VERDADEIRO",BN$3:$BU663)</f>
        <v>0</v>
      </c>
      <c r="AC664" s="97">
        <f t="shared" si="518"/>
        <v>661</v>
      </c>
      <c r="AD664" s="89">
        <f>RTD("tryd.rtdserver",,"COT",B664,"ULT")</f>
        <v>29.68</v>
      </c>
      <c r="AE664" s="89">
        <f>RTD("tryd.rtdserver",,"COT",C664,"ULT")</f>
        <v>35.19</v>
      </c>
      <c r="AF664" s="89">
        <f>VLOOKUP($AC664,LS_Coint_BD!$B$3:$AQ$1079,AF$2)*$AD664+VLOOKUP($AC664,LS_Coint_BD!$B$3:$AQ$1079,AF$2+1)</f>
        <v>0</v>
      </c>
      <c r="AG664" s="89">
        <f>VLOOKUP($AC664,LS_Coint_BD!$B$3:$AQ$1079,AG$2)*$AD664+VLOOKUP($AC664,LS_Coint_BD!$B$3:$AQ$1079,AG$2+1)</f>
        <v>36.7619709807879</v>
      </c>
      <c r="AH664" s="89">
        <f>VLOOKUP($AC664,LS_Coint_BD!$B$3:$AQ$1079,AH$2)*$AD664+VLOOKUP($AC664,LS_Coint_BD!$B$3:$AQ$1079,AH$2+1)</f>
        <v>0</v>
      </c>
      <c r="AI664" s="89">
        <f>VLOOKUP($AC664,LS_Coint_BD!$B$3:$AQ$1079,AI$2)*$AD664+VLOOKUP($AC664,LS_Coint_BD!$B$3:$AQ$1079,AI$2+1)</f>
        <v>36.835378356928018</v>
      </c>
      <c r="AJ664" s="89">
        <f>VLOOKUP($AC664,LS_Coint_BD!$B$3:$AQ$1079,AJ$2)*$AD664+VLOOKUP($AC664,LS_Coint_BD!$B$3:$AQ$1079,AJ$2+1)</f>
        <v>36.956186859087666</v>
      </c>
      <c r="AK664" s="89">
        <f>VLOOKUP($AC664,LS_Coint_BD!$B$3:$AQ$1079,AK$2)*$AD664+VLOOKUP($AC664,LS_Coint_BD!$B$3:$AQ$1079,AK$2+1)</f>
        <v>37.094573538025379</v>
      </c>
      <c r="AL664" s="89">
        <f>VLOOKUP($AC664,LS_Coint_BD!$B$3:$AQ$1079,AL$2)*$AD664+VLOOKUP($AC664,LS_Coint_BD!$B$3:$AQ$1079,AL$2+1)</f>
        <v>37.019026257424507</v>
      </c>
      <c r="AM664" s="89">
        <f>VLOOKUP($AC664,LS_Coint_BD!$B$3:$AQ$1079,AM$2)*$AD664+VLOOKUP($AC664,LS_Coint_BD!$B$3:$AQ$1079,AM$2+1)</f>
        <v>0</v>
      </c>
      <c r="AN664" s="89">
        <f>VLOOKUP($AC664,LS_Coint_BD!$B$3:$AQ$1079,AN$2)</f>
        <v>0</v>
      </c>
      <c r="AO664" s="89">
        <f>VLOOKUP($AC664,LS_Coint_BD!$B$3:$AQ$1079,AO$2)</f>
        <v>1.9188740435398799</v>
      </c>
      <c r="AP664" s="89">
        <f>VLOOKUP($AC664,LS_Coint_BD!$B$3:$AQ$1079,AP$2)</f>
        <v>0</v>
      </c>
      <c r="AQ664" s="89">
        <f>VLOOKUP($AC664,LS_Coint_BD!$B$3:$AQ$1079,AQ$2)</f>
        <v>1.7779890149236699</v>
      </c>
      <c r="AR664" s="89">
        <f>VLOOKUP($AC664,LS_Coint_BD!$B$3:$AQ$1079,AR$2)</f>
        <v>1.84033697311065</v>
      </c>
      <c r="AS664" s="89">
        <f>VLOOKUP($AC664,LS_Coint_BD!$B$3:$AQ$1079,AS$2)</f>
        <v>1.99304222361592</v>
      </c>
      <c r="AT664" s="89">
        <f>VLOOKUP($AC664,LS_Coint_BD!$B$3:$AQ$1079,AT$2)</f>
        <v>2.0373769345346902</v>
      </c>
      <c r="AU664" s="89">
        <f>VLOOKUP($AC664,LS_Coint_BD!$B$3:$AQ$1079,AU$2)</f>
        <v>0</v>
      </c>
      <c r="AV664" s="89">
        <f>VLOOKUP($AC664,LS_Coint_BD!$B$3:$AQ$1079,AV$2)</f>
        <v>0</v>
      </c>
      <c r="AW664" s="89">
        <f>VLOOKUP($AC664,LS_Coint_BD!$B$3:$AQ$1079,AW$2)</f>
        <v>-3.5527136788005001E-16</v>
      </c>
      <c r="AX664" s="89">
        <f>VLOOKUP($AC664,LS_Coint_BD!$B$3:$AQ$1079,AX$2)</f>
        <v>0</v>
      </c>
      <c r="AY664" s="89">
        <f>VLOOKUP($AC664,LS_Coint_BD!$B$3:$AQ$1079,AY$2)</f>
        <v>-3.1086244689504399E-15</v>
      </c>
      <c r="AZ664" s="89">
        <f>VLOOKUP($AC664,LS_Coint_BD!$B$3:$AQ$1079,AZ$2)</f>
        <v>-2.21057740014253E-15</v>
      </c>
      <c r="BA664" s="89">
        <f>VLOOKUP($AC664,LS_Coint_BD!$B$3:$AQ$1079,BA$2)</f>
        <v>-6.2172489379008802E-16</v>
      </c>
      <c r="BB664" s="89">
        <f>VLOOKUP($AC664,LS_Coint_BD!$B$3:$AQ$1079,BB$2)</f>
        <v>4.52163559120064E-16</v>
      </c>
      <c r="BC664" s="89">
        <f>VLOOKUP($AC664,LS_Coint_BD!$B$3:$AQ$1079,BC$2)</f>
        <v>0</v>
      </c>
      <c r="BD664" s="89">
        <f t="shared" si="543"/>
        <v>0</v>
      </c>
      <c r="BE664" s="89">
        <f t="shared" si="544"/>
        <v>-3.8377480870797602</v>
      </c>
      <c r="BF664" s="89">
        <f t="shared" si="545"/>
        <v>0</v>
      </c>
      <c r="BG664" s="89">
        <f t="shared" si="546"/>
        <v>-3.5559780298473429</v>
      </c>
      <c r="BH664" s="89">
        <f t="shared" si="547"/>
        <v>-3.6806739462213023</v>
      </c>
      <c r="BI664" s="89">
        <f t="shared" si="548"/>
        <v>-3.9860844472318404</v>
      </c>
      <c r="BJ664" s="89">
        <f t="shared" si="549"/>
        <v>-4.0747538690693794</v>
      </c>
      <c r="BK664" s="89">
        <f t="shared" si="550"/>
        <v>0</v>
      </c>
      <c r="BL664" s="89">
        <f t="shared" si="551"/>
        <v>0</v>
      </c>
      <c r="BM664" s="89"/>
      <c r="BN664" s="26" t="b">
        <f t="shared" si="552"/>
        <v>0</v>
      </c>
      <c r="BO664" s="26" t="b">
        <f t="shared" si="553"/>
        <v>0</v>
      </c>
      <c r="BP664" s="26" t="b">
        <f t="shared" si="554"/>
        <v>0</v>
      </c>
      <c r="BQ664" s="26" t="b">
        <f t="shared" si="555"/>
        <v>0</v>
      </c>
      <c r="BR664" s="26" t="b">
        <f t="shared" si="556"/>
        <v>0</v>
      </c>
      <c r="BS664" s="26" t="b">
        <f t="shared" si="557"/>
        <v>0</v>
      </c>
      <c r="BT664" s="26" t="b">
        <f t="shared" si="558"/>
        <v>0</v>
      </c>
      <c r="BU664" s="26" t="b">
        <f t="shared" si="559"/>
        <v>0</v>
      </c>
    </row>
    <row r="665" spans="2:73" ht="15" thickBot="1" x14ac:dyDescent="0.35">
      <c r="B665" s="17" t="str">
        <f>VLOOKUP($AC665,LS_Coint_BD!$B$3:$D$1079,2)</f>
        <v>PETR3</v>
      </c>
      <c r="C665" s="87" t="str">
        <f>VLOOKUP($AC665,LS_Coint_BD!$B$3:$D$1079,3)</f>
        <v>IRBR3</v>
      </c>
      <c r="D665" s="68">
        <f t="shared" si="519"/>
        <v>-0.50659727350757322</v>
      </c>
      <c r="E665" s="65">
        <f t="shared" si="520"/>
        <v>-1.6402941912942572</v>
      </c>
      <c r="F665" s="69">
        <f t="shared" si="521"/>
        <v>-1.0935294608628381</v>
      </c>
      <c r="G665" s="68">
        <f t="shared" si="522"/>
        <v>-0.5616576479747355</v>
      </c>
      <c r="H665" s="65">
        <f t="shared" si="523"/>
        <v>-1.6892181281033571</v>
      </c>
      <c r="I665" s="69">
        <f t="shared" si="524"/>
        <v>-1.1261454187355715</v>
      </c>
      <c r="J665" s="68">
        <f t="shared" si="525"/>
        <v>-0.6509122789851336</v>
      </c>
      <c r="K665" s="65">
        <f t="shared" si="526"/>
        <v>-2.013882222190527</v>
      </c>
      <c r="L665" s="69">
        <f t="shared" si="527"/>
        <v>-1.3425881481270179</v>
      </c>
      <c r="M665" s="68">
        <f t="shared" si="528"/>
        <v>0</v>
      </c>
      <c r="N665" s="65">
        <f t="shared" si="529"/>
        <v>0</v>
      </c>
      <c r="O665" s="69">
        <f t="shared" si="530"/>
        <v>0</v>
      </c>
      <c r="P665" s="68">
        <f t="shared" si="531"/>
        <v>0</v>
      </c>
      <c r="Q665" s="65">
        <f t="shared" si="532"/>
        <v>0</v>
      </c>
      <c r="R665" s="69">
        <f t="shared" si="533"/>
        <v>0</v>
      </c>
      <c r="S665" s="68">
        <f t="shared" si="534"/>
        <v>-0.48277148195097119</v>
      </c>
      <c r="T665" s="65">
        <f t="shared" si="535"/>
        <v>-3.6022965698729115</v>
      </c>
      <c r="U665" s="69">
        <f t="shared" si="536"/>
        <v>-2.4015310465819408</v>
      </c>
      <c r="V665" s="68">
        <f t="shared" si="537"/>
        <v>-0.51803390629296153</v>
      </c>
      <c r="W665" s="65">
        <f t="shared" si="538"/>
        <v>-3.6065751285476386</v>
      </c>
      <c r="X665" s="69">
        <f t="shared" si="539"/>
        <v>-2.4043834190317592</v>
      </c>
      <c r="Y665" s="68">
        <f t="shared" si="540"/>
        <v>-7.1433504131487222</v>
      </c>
      <c r="Z665" s="65">
        <f t="shared" si="541"/>
        <v>-19.276734540541863</v>
      </c>
      <c r="AA665" s="69">
        <f t="shared" si="542"/>
        <v>-12.851156360361243</v>
      </c>
      <c r="AB665" s="98">
        <f>SUMIF(BN665:BU665,"VERDADEIRO",BN$3:$BU664)</f>
        <v>0</v>
      </c>
      <c r="AC665" s="97">
        <f t="shared" si="518"/>
        <v>662</v>
      </c>
      <c r="AD665" s="89">
        <f>RTD("tryd.rtdserver",,"COT",B665,"ULT")</f>
        <v>29.68</v>
      </c>
      <c r="AE665" s="89">
        <f>RTD("tryd.rtdserver",,"COT",C665,"ULT")</f>
        <v>6.91</v>
      </c>
      <c r="AF665" s="89">
        <f>VLOOKUP($AC665,LS_Coint_BD!$B$3:$AQ$1079,AF$2)*$AD665+VLOOKUP($AC665,LS_Coint_BD!$B$3:$AQ$1079,AF$2+1)</f>
        <v>7.4165972735075734</v>
      </c>
      <c r="AG665" s="89">
        <f>VLOOKUP($AC665,LS_Coint_BD!$B$3:$AQ$1079,AG$2)*$AD665+VLOOKUP($AC665,LS_Coint_BD!$B$3:$AQ$1079,AG$2+1)</f>
        <v>7.4716576479747356</v>
      </c>
      <c r="AH665" s="89">
        <f>VLOOKUP($AC665,LS_Coint_BD!$B$3:$AQ$1079,AH$2)*$AD665+VLOOKUP($AC665,LS_Coint_BD!$B$3:$AQ$1079,AH$2+1)</f>
        <v>7.5609122789851337</v>
      </c>
      <c r="AI665" s="89">
        <f>VLOOKUP($AC665,LS_Coint_BD!$B$3:$AQ$1079,AI$2)*$AD665+VLOOKUP($AC665,LS_Coint_BD!$B$3:$AQ$1079,AI$2+1)</f>
        <v>0</v>
      </c>
      <c r="AJ665" s="89">
        <f>VLOOKUP($AC665,LS_Coint_BD!$B$3:$AQ$1079,AJ$2)*$AD665+VLOOKUP($AC665,LS_Coint_BD!$B$3:$AQ$1079,AJ$2+1)</f>
        <v>0</v>
      </c>
      <c r="AK665" s="89">
        <f>VLOOKUP($AC665,LS_Coint_BD!$B$3:$AQ$1079,AK$2)*$AD665+VLOOKUP($AC665,LS_Coint_BD!$B$3:$AQ$1079,AK$2+1)</f>
        <v>7.3927714819509713</v>
      </c>
      <c r="AL665" s="89">
        <f>VLOOKUP($AC665,LS_Coint_BD!$B$3:$AQ$1079,AL$2)*$AD665+VLOOKUP($AC665,LS_Coint_BD!$B$3:$AQ$1079,AL$2+1)</f>
        <v>7.4280339062929617</v>
      </c>
      <c r="AM665" s="89">
        <f>VLOOKUP($AC665,LS_Coint_BD!$B$3:$AQ$1079,AM$2)*$AD665+VLOOKUP($AC665,LS_Coint_BD!$B$3:$AQ$1079,AM$2+1)</f>
        <v>14.053350413148722</v>
      </c>
      <c r="AN665" s="89">
        <f>VLOOKUP($AC665,LS_Coint_BD!$B$3:$AQ$1079,AN$2)</f>
        <v>0.54676473043141904</v>
      </c>
      <c r="AO665" s="89">
        <f>VLOOKUP($AC665,LS_Coint_BD!$B$3:$AQ$1079,AO$2)</f>
        <v>0.56307270936778597</v>
      </c>
      <c r="AP665" s="89">
        <f>VLOOKUP($AC665,LS_Coint_BD!$B$3:$AQ$1079,AP$2)</f>
        <v>0.67129407406350905</v>
      </c>
      <c r="AQ665" s="89">
        <f>VLOOKUP($AC665,LS_Coint_BD!$B$3:$AQ$1079,AQ$2)</f>
        <v>0</v>
      </c>
      <c r="AR665" s="89">
        <f>VLOOKUP($AC665,LS_Coint_BD!$B$3:$AQ$1079,AR$2)</f>
        <v>0</v>
      </c>
      <c r="AS665" s="89">
        <f>VLOOKUP($AC665,LS_Coint_BD!$B$3:$AQ$1079,AS$2)</f>
        <v>1.20076552329097</v>
      </c>
      <c r="AT665" s="89">
        <f>VLOOKUP($AC665,LS_Coint_BD!$B$3:$AQ$1079,AT$2)</f>
        <v>1.2021917095158801</v>
      </c>
      <c r="AU665" s="89">
        <f>VLOOKUP($AC665,LS_Coint_BD!$B$3:$AQ$1079,AU$2)</f>
        <v>6.4255781801806204</v>
      </c>
      <c r="AV665" s="89">
        <f>VLOOKUP($AC665,LS_Coint_BD!$B$3:$AQ$1079,AV$2)</f>
        <v>9.7699626167013801E-17</v>
      </c>
      <c r="AW665" s="89">
        <f>VLOOKUP($AC665,LS_Coint_BD!$B$3:$AQ$1079,AW$2)</f>
        <v>3.7747582837255302E-16</v>
      </c>
      <c r="AX665" s="89">
        <f>VLOOKUP($AC665,LS_Coint_BD!$B$3:$AQ$1079,AX$2)</f>
        <v>3.0451831532575698E-16</v>
      </c>
      <c r="AY665" s="89">
        <f>VLOOKUP($AC665,LS_Coint_BD!$B$3:$AQ$1079,AY$2)</f>
        <v>0</v>
      </c>
      <c r="AZ665" s="89">
        <f>VLOOKUP($AC665,LS_Coint_BD!$B$3:$AQ$1079,AZ$2)</f>
        <v>0</v>
      </c>
      <c r="BA665" s="89">
        <f>VLOOKUP($AC665,LS_Coint_BD!$B$3:$AQ$1079,BA$2)</f>
        <v>-7.4606987254810497E-16</v>
      </c>
      <c r="BB665" s="89">
        <f>VLOOKUP($AC665,LS_Coint_BD!$B$3:$AQ$1079,BB$2)</f>
        <v>1.03351670656015E-15</v>
      </c>
      <c r="BC665" s="89">
        <f>VLOOKUP($AC665,LS_Coint_BD!$B$3:$AQ$1079,BC$2)</f>
        <v>-1.5916157281026199E-15</v>
      </c>
      <c r="BD665" s="89">
        <f t="shared" si="543"/>
        <v>-1.0935294608628381</v>
      </c>
      <c r="BE665" s="89">
        <f t="shared" si="544"/>
        <v>-1.1261454187355715</v>
      </c>
      <c r="BF665" s="89">
        <f t="shared" si="545"/>
        <v>-1.3425881481270179</v>
      </c>
      <c r="BG665" s="89">
        <f t="shared" si="546"/>
        <v>0</v>
      </c>
      <c r="BH665" s="89">
        <f t="shared" si="547"/>
        <v>0</v>
      </c>
      <c r="BI665" s="89">
        <f t="shared" si="548"/>
        <v>-2.4015310465819408</v>
      </c>
      <c r="BJ665" s="89">
        <f t="shared" si="549"/>
        <v>-2.4043834190317592</v>
      </c>
      <c r="BK665" s="89">
        <f t="shared" si="550"/>
        <v>-12.851156360361243</v>
      </c>
      <c r="BL665" s="89">
        <f t="shared" si="551"/>
        <v>-1.0935294608628383</v>
      </c>
      <c r="BM665" s="89"/>
      <c r="BN665" s="26" t="b">
        <f t="shared" si="552"/>
        <v>0</v>
      </c>
      <c r="BO665" s="26" t="b">
        <f t="shared" si="553"/>
        <v>0</v>
      </c>
      <c r="BP665" s="26" t="b">
        <f t="shared" si="554"/>
        <v>0</v>
      </c>
      <c r="BQ665" s="26" t="b">
        <f t="shared" si="555"/>
        <v>0</v>
      </c>
      <c r="BR665" s="26" t="b">
        <f t="shared" si="556"/>
        <v>0</v>
      </c>
      <c r="BS665" s="26" t="b">
        <f t="shared" si="557"/>
        <v>0</v>
      </c>
      <c r="BT665" s="26" t="b">
        <f t="shared" si="558"/>
        <v>0</v>
      </c>
      <c r="BU665" s="26" t="b">
        <f t="shared" si="559"/>
        <v>0</v>
      </c>
    </row>
    <row r="666" spans="2:73" ht="15" thickBot="1" x14ac:dyDescent="0.35">
      <c r="B666" s="17" t="str">
        <f>VLOOKUP($AC666,LS_Coint_BD!$B$3:$D$1079,2)</f>
        <v>PETR3</v>
      </c>
      <c r="C666" s="87" t="str">
        <f>VLOOKUP($AC666,LS_Coint_BD!$B$3:$D$1079,3)</f>
        <v>JBSS3</v>
      </c>
      <c r="D666" s="68">
        <f t="shared" si="519"/>
        <v>0</v>
      </c>
      <c r="E666" s="65">
        <f t="shared" si="520"/>
        <v>0</v>
      </c>
      <c r="F666" s="69">
        <f t="shared" si="521"/>
        <v>0</v>
      </c>
      <c r="G666" s="68">
        <f t="shared" si="522"/>
        <v>0</v>
      </c>
      <c r="H666" s="65">
        <f t="shared" si="523"/>
        <v>0</v>
      </c>
      <c r="I666" s="69">
        <f t="shared" si="524"/>
        <v>0</v>
      </c>
      <c r="J666" s="68">
        <f t="shared" si="525"/>
        <v>0.94831603085267346</v>
      </c>
      <c r="K666" s="65">
        <f t="shared" si="526"/>
        <v>2.8380600229770243</v>
      </c>
      <c r="L666" s="69">
        <f t="shared" si="527"/>
        <v>1.8920400153180164</v>
      </c>
      <c r="M666" s="68">
        <f t="shared" si="528"/>
        <v>0.94310123953692937</v>
      </c>
      <c r="N666" s="65">
        <f t="shared" si="529"/>
        <v>2.7157884760301618</v>
      </c>
      <c r="O666" s="69">
        <f t="shared" si="530"/>
        <v>1.8105256506867744</v>
      </c>
      <c r="P666" s="68">
        <f t="shared" si="531"/>
        <v>0.99606799651601818</v>
      </c>
      <c r="Q666" s="65">
        <f t="shared" si="532"/>
        <v>2.7013310732542721</v>
      </c>
      <c r="R666" s="69">
        <f t="shared" si="533"/>
        <v>1.8008873821695148</v>
      </c>
      <c r="S666" s="68">
        <f t="shared" si="534"/>
        <v>1.3445611418134575</v>
      </c>
      <c r="T666" s="65">
        <f t="shared" si="535"/>
        <v>3.3108425055682775</v>
      </c>
      <c r="U666" s="69">
        <f t="shared" si="536"/>
        <v>2.2072283370455184</v>
      </c>
      <c r="V666" s="68">
        <f t="shared" si="537"/>
        <v>1.2285466509139802</v>
      </c>
      <c r="W666" s="65">
        <f t="shared" si="538"/>
        <v>3.3705158207444974</v>
      </c>
      <c r="X666" s="69">
        <f t="shared" si="539"/>
        <v>2.2470105471629984</v>
      </c>
      <c r="Y666" s="68">
        <f t="shared" si="540"/>
        <v>0.81445707864577699</v>
      </c>
      <c r="Z666" s="65">
        <f t="shared" si="541"/>
        <v>3.6367114474622104</v>
      </c>
      <c r="AA666" s="69">
        <f t="shared" si="542"/>
        <v>2.4244742983081404</v>
      </c>
      <c r="AB666" s="98">
        <f>SUMIF(BN666:BU666,"VERDADEIRO",BN$3:$BU665)</f>
        <v>0</v>
      </c>
      <c r="AC666" s="97">
        <f t="shared" si="518"/>
        <v>663</v>
      </c>
      <c r="AD666" s="89">
        <f>RTD("tryd.rtdserver",,"COT",B666,"ULT")</f>
        <v>29.68</v>
      </c>
      <c r="AE666" s="89">
        <f>RTD("tryd.rtdserver",,"COT",C666,"ULT")</f>
        <v>25.15</v>
      </c>
      <c r="AF666" s="89">
        <f>VLOOKUP($AC666,LS_Coint_BD!$B$3:$AQ$1079,AF$2)*$AD666+VLOOKUP($AC666,LS_Coint_BD!$B$3:$AQ$1079,AF$2+1)</f>
        <v>0</v>
      </c>
      <c r="AG666" s="89">
        <f>VLOOKUP($AC666,LS_Coint_BD!$B$3:$AQ$1079,AG$2)*$AD666+VLOOKUP($AC666,LS_Coint_BD!$B$3:$AQ$1079,AG$2+1)</f>
        <v>0</v>
      </c>
      <c r="AH666" s="89">
        <f>VLOOKUP($AC666,LS_Coint_BD!$B$3:$AQ$1079,AH$2)*$AD666+VLOOKUP($AC666,LS_Coint_BD!$B$3:$AQ$1079,AH$2+1)</f>
        <v>24.201683969147325</v>
      </c>
      <c r="AI666" s="89">
        <f>VLOOKUP($AC666,LS_Coint_BD!$B$3:$AQ$1079,AI$2)*$AD666+VLOOKUP($AC666,LS_Coint_BD!$B$3:$AQ$1079,AI$2+1)</f>
        <v>24.206898760463069</v>
      </c>
      <c r="AJ666" s="89">
        <f>VLOOKUP($AC666,LS_Coint_BD!$B$3:$AQ$1079,AJ$2)*$AD666+VLOOKUP($AC666,LS_Coint_BD!$B$3:$AQ$1079,AJ$2+1)</f>
        <v>24.15393200348398</v>
      </c>
      <c r="AK666" s="89">
        <f>VLOOKUP($AC666,LS_Coint_BD!$B$3:$AQ$1079,AK$2)*$AD666+VLOOKUP($AC666,LS_Coint_BD!$B$3:$AQ$1079,AK$2+1)</f>
        <v>23.805438858186541</v>
      </c>
      <c r="AL666" s="89">
        <f>VLOOKUP($AC666,LS_Coint_BD!$B$3:$AQ$1079,AL$2)*$AD666+VLOOKUP($AC666,LS_Coint_BD!$B$3:$AQ$1079,AL$2+1)</f>
        <v>23.921453349086018</v>
      </c>
      <c r="AM666" s="89">
        <f>VLOOKUP($AC666,LS_Coint_BD!$B$3:$AQ$1079,AM$2)*$AD666+VLOOKUP($AC666,LS_Coint_BD!$B$3:$AQ$1079,AM$2+1)</f>
        <v>24.335542921354222</v>
      </c>
      <c r="AN666" s="89">
        <f>VLOOKUP($AC666,LS_Coint_BD!$B$3:$AQ$1079,AN$2)</f>
        <v>0</v>
      </c>
      <c r="AO666" s="89">
        <f>VLOOKUP($AC666,LS_Coint_BD!$B$3:$AQ$1079,AO$2)</f>
        <v>0</v>
      </c>
      <c r="AP666" s="89">
        <f>VLOOKUP($AC666,LS_Coint_BD!$B$3:$AQ$1079,AP$2)</f>
        <v>0.94602000765900796</v>
      </c>
      <c r="AQ666" s="89">
        <f>VLOOKUP($AC666,LS_Coint_BD!$B$3:$AQ$1079,AQ$2)</f>
        <v>0.90526282534338698</v>
      </c>
      <c r="AR666" s="89">
        <f>VLOOKUP($AC666,LS_Coint_BD!$B$3:$AQ$1079,AR$2)</f>
        <v>0.90044369108475797</v>
      </c>
      <c r="AS666" s="89">
        <f>VLOOKUP($AC666,LS_Coint_BD!$B$3:$AQ$1079,AS$2)</f>
        <v>1.1036141685227601</v>
      </c>
      <c r="AT666" s="89">
        <f>VLOOKUP($AC666,LS_Coint_BD!$B$3:$AQ$1079,AT$2)</f>
        <v>1.1235052735815001</v>
      </c>
      <c r="AU666" s="89">
        <f>VLOOKUP($AC666,LS_Coint_BD!$B$3:$AQ$1079,AU$2)</f>
        <v>1.21223714915407</v>
      </c>
      <c r="AV666" s="89">
        <f>VLOOKUP($AC666,LS_Coint_BD!$B$3:$AQ$1079,AV$2)</f>
        <v>0</v>
      </c>
      <c r="AW666" s="89">
        <f>VLOOKUP($AC666,LS_Coint_BD!$B$3:$AQ$1079,AW$2)</f>
        <v>0</v>
      </c>
      <c r="AX666" s="89">
        <f>VLOOKUP($AC666,LS_Coint_BD!$B$3:$AQ$1079,AX$2)</f>
        <v>3.5527136788005001E-16</v>
      </c>
      <c r="AY666" s="89">
        <f>VLOOKUP($AC666,LS_Coint_BD!$B$3:$AQ$1079,AY$2)</f>
        <v>4.8849813083506902E-16</v>
      </c>
      <c r="AZ666" s="89">
        <f>VLOOKUP($AC666,LS_Coint_BD!$B$3:$AQ$1079,AZ$2)</f>
        <v>-1.12502599828683E-15</v>
      </c>
      <c r="BA666" s="89">
        <f>VLOOKUP($AC666,LS_Coint_BD!$B$3:$AQ$1079,BA$2)</f>
        <v>-1.9007018181582701E-15</v>
      </c>
      <c r="BB666" s="89">
        <f>VLOOKUP($AC666,LS_Coint_BD!$B$3:$AQ$1079,BB$2)</f>
        <v>-1.8893977291802701E-15</v>
      </c>
      <c r="BC666" s="89">
        <f>VLOOKUP($AC666,LS_Coint_BD!$B$3:$AQ$1079,BC$2)</f>
        <v>5.11590769747272E-16</v>
      </c>
      <c r="BD666" s="89">
        <f t="shared" si="543"/>
        <v>0</v>
      </c>
      <c r="BE666" s="89">
        <f t="shared" si="544"/>
        <v>0</v>
      </c>
      <c r="BF666" s="89">
        <f t="shared" si="545"/>
        <v>1.8920400153180164</v>
      </c>
      <c r="BG666" s="89">
        <f t="shared" si="546"/>
        <v>1.8105256506867744</v>
      </c>
      <c r="BH666" s="89">
        <f t="shared" si="547"/>
        <v>1.8008873821695148</v>
      </c>
      <c r="BI666" s="89">
        <f t="shared" si="548"/>
        <v>2.2072283370455184</v>
      </c>
      <c r="BJ666" s="89">
        <f t="shared" si="549"/>
        <v>2.2470105471629984</v>
      </c>
      <c r="BK666" s="89">
        <f t="shared" si="550"/>
        <v>2.4244742983081404</v>
      </c>
      <c r="BL666" s="89">
        <f t="shared" si="551"/>
        <v>0</v>
      </c>
      <c r="BM666" s="89"/>
      <c r="BN666" s="26" t="b">
        <f t="shared" si="552"/>
        <v>0</v>
      </c>
      <c r="BO666" s="26" t="b">
        <f t="shared" si="553"/>
        <v>0</v>
      </c>
      <c r="BP666" s="26" t="b">
        <f t="shared" si="554"/>
        <v>0</v>
      </c>
      <c r="BQ666" s="26" t="b">
        <f t="shared" si="555"/>
        <v>0</v>
      </c>
      <c r="BR666" s="26" t="b">
        <f t="shared" si="556"/>
        <v>0</v>
      </c>
      <c r="BS666" s="26" t="b">
        <f t="shared" si="557"/>
        <v>0</v>
      </c>
      <c r="BT666" s="26" t="b">
        <f t="shared" si="558"/>
        <v>0</v>
      </c>
      <c r="BU666" s="26" t="b">
        <f t="shared" si="559"/>
        <v>0</v>
      </c>
    </row>
    <row r="667" spans="2:73" ht="15" thickBot="1" x14ac:dyDescent="0.35">
      <c r="B667" s="17" t="str">
        <f>VLOOKUP($AC667,LS_Coint_BD!$B$3:$D$1079,2)</f>
        <v>PETR3</v>
      </c>
      <c r="C667" s="87" t="str">
        <f>VLOOKUP($AC667,LS_Coint_BD!$B$3:$D$1079,3)</f>
        <v>MRVE3</v>
      </c>
      <c r="D667" s="68">
        <f t="shared" si="519"/>
        <v>0</v>
      </c>
      <c r="E667" s="65">
        <f t="shared" si="520"/>
        <v>0</v>
      </c>
      <c r="F667" s="69">
        <f t="shared" si="521"/>
        <v>0</v>
      </c>
      <c r="G667" s="68">
        <f t="shared" si="522"/>
        <v>0.11370788425383083</v>
      </c>
      <c r="H667" s="65">
        <f t="shared" si="523"/>
        <v>2.7381198330455989</v>
      </c>
      <c r="I667" s="69">
        <f t="shared" si="524"/>
        <v>1.8254132220303991</v>
      </c>
      <c r="J667" s="68">
        <f t="shared" si="525"/>
        <v>5.9341305754685436E-3</v>
      </c>
      <c r="K667" s="65">
        <f t="shared" si="526"/>
        <v>3.0151702286378681</v>
      </c>
      <c r="L667" s="69">
        <f t="shared" si="527"/>
        <v>2.0101134857585787</v>
      </c>
      <c r="M667" s="68">
        <f t="shared" si="528"/>
        <v>-1.5665103233249766E-2</v>
      </c>
      <c r="N667" s="65">
        <f t="shared" si="529"/>
        <v>-3.0674366239571422</v>
      </c>
      <c r="O667" s="69">
        <f t="shared" si="530"/>
        <v>-2.0449577493047615</v>
      </c>
      <c r="P667" s="68">
        <f t="shared" si="531"/>
        <v>-0.19927663340986967</v>
      </c>
      <c r="Q667" s="65">
        <f t="shared" si="532"/>
        <v>-3.3885903609417309</v>
      </c>
      <c r="R667" s="69">
        <f t="shared" si="533"/>
        <v>-2.2590602406278206</v>
      </c>
      <c r="S667" s="68">
        <f t="shared" si="534"/>
        <v>0</v>
      </c>
      <c r="T667" s="65">
        <f t="shared" si="535"/>
        <v>0</v>
      </c>
      <c r="U667" s="69">
        <f t="shared" si="536"/>
        <v>0</v>
      </c>
      <c r="V667" s="68">
        <f t="shared" si="537"/>
        <v>0</v>
      </c>
      <c r="W667" s="65">
        <f t="shared" si="538"/>
        <v>0</v>
      </c>
      <c r="X667" s="69">
        <f t="shared" si="539"/>
        <v>0</v>
      </c>
      <c r="Y667" s="68">
        <f t="shared" si="540"/>
        <v>-0.68843688368355416</v>
      </c>
      <c r="Z667" s="65">
        <f t="shared" si="541"/>
        <v>-3.8689165364224793</v>
      </c>
      <c r="AA667" s="69">
        <f t="shared" si="542"/>
        <v>-2.5792776909483197</v>
      </c>
      <c r="AB667" s="98">
        <f>SUMIF(BN667:BU667,"VERDADEIRO",BN$3:$BU666)</f>
        <v>0</v>
      </c>
      <c r="AC667" s="97">
        <f t="shared" si="518"/>
        <v>664</v>
      </c>
      <c r="AD667" s="89">
        <f>RTD("tryd.rtdserver",,"COT",B667,"ULT")</f>
        <v>29.68</v>
      </c>
      <c r="AE667" s="89">
        <f>RTD("tryd.rtdserver",,"COT",C667,"ULT")</f>
        <v>19.75</v>
      </c>
      <c r="AF667" s="89">
        <f>VLOOKUP($AC667,LS_Coint_BD!$B$3:$AQ$1079,AF$2)*$AD667+VLOOKUP($AC667,LS_Coint_BD!$B$3:$AQ$1079,AF$2+1)</f>
        <v>0</v>
      </c>
      <c r="AG667" s="89">
        <f>VLOOKUP($AC667,LS_Coint_BD!$B$3:$AQ$1079,AG$2)*$AD667+VLOOKUP($AC667,LS_Coint_BD!$B$3:$AQ$1079,AG$2+1)</f>
        <v>19.636292115746169</v>
      </c>
      <c r="AH667" s="89">
        <f>VLOOKUP($AC667,LS_Coint_BD!$B$3:$AQ$1079,AH$2)*$AD667+VLOOKUP($AC667,LS_Coint_BD!$B$3:$AQ$1079,AH$2+1)</f>
        <v>19.744065869424531</v>
      </c>
      <c r="AI667" s="89">
        <f>VLOOKUP($AC667,LS_Coint_BD!$B$3:$AQ$1079,AI$2)*$AD667+VLOOKUP($AC667,LS_Coint_BD!$B$3:$AQ$1079,AI$2+1)</f>
        <v>19.76566510323325</v>
      </c>
      <c r="AJ667" s="89">
        <f>VLOOKUP($AC667,LS_Coint_BD!$B$3:$AQ$1079,AJ$2)*$AD667+VLOOKUP($AC667,LS_Coint_BD!$B$3:$AQ$1079,AJ$2+1)</f>
        <v>19.94927663340987</v>
      </c>
      <c r="AK667" s="89">
        <f>VLOOKUP($AC667,LS_Coint_BD!$B$3:$AQ$1079,AK$2)*$AD667+VLOOKUP($AC667,LS_Coint_BD!$B$3:$AQ$1079,AK$2+1)</f>
        <v>0</v>
      </c>
      <c r="AL667" s="89">
        <f>VLOOKUP($AC667,LS_Coint_BD!$B$3:$AQ$1079,AL$2)*$AD667+VLOOKUP($AC667,LS_Coint_BD!$B$3:$AQ$1079,AL$2+1)</f>
        <v>0</v>
      </c>
      <c r="AM667" s="89">
        <f>VLOOKUP($AC667,LS_Coint_BD!$B$3:$AQ$1079,AM$2)*$AD667+VLOOKUP($AC667,LS_Coint_BD!$B$3:$AQ$1079,AM$2+1)</f>
        <v>20.438436883683554</v>
      </c>
      <c r="AN667" s="89">
        <f>VLOOKUP($AC667,LS_Coint_BD!$B$3:$AQ$1079,AN$2)</f>
        <v>0</v>
      </c>
      <c r="AO667" s="89">
        <f>VLOOKUP($AC667,LS_Coint_BD!$B$3:$AQ$1079,AO$2)</f>
        <v>0.91270661101520001</v>
      </c>
      <c r="AP667" s="89">
        <f>VLOOKUP($AC667,LS_Coint_BD!$B$3:$AQ$1079,AP$2)</f>
        <v>1.00505674287929</v>
      </c>
      <c r="AQ667" s="89">
        <f>VLOOKUP($AC667,LS_Coint_BD!$B$3:$AQ$1079,AQ$2)</f>
        <v>1.0224788746523801</v>
      </c>
      <c r="AR667" s="89">
        <f>VLOOKUP($AC667,LS_Coint_BD!$B$3:$AQ$1079,AR$2)</f>
        <v>1.1295301203139101</v>
      </c>
      <c r="AS667" s="89">
        <f>VLOOKUP($AC667,LS_Coint_BD!$B$3:$AQ$1079,AS$2)</f>
        <v>0</v>
      </c>
      <c r="AT667" s="89">
        <f>VLOOKUP($AC667,LS_Coint_BD!$B$3:$AQ$1079,AT$2)</f>
        <v>0</v>
      </c>
      <c r="AU667" s="89">
        <f>VLOOKUP($AC667,LS_Coint_BD!$B$3:$AQ$1079,AU$2)</f>
        <v>1.2896388454741601</v>
      </c>
      <c r="AV667" s="89">
        <f>VLOOKUP($AC667,LS_Coint_BD!$B$3:$AQ$1079,AV$2)</f>
        <v>0</v>
      </c>
      <c r="AW667" s="89">
        <f>VLOOKUP($AC667,LS_Coint_BD!$B$3:$AQ$1079,AW$2)</f>
        <v>-7.9936057773011302E-16</v>
      </c>
      <c r="AX667" s="89">
        <f>VLOOKUP($AC667,LS_Coint_BD!$B$3:$AQ$1079,AX$2)</f>
        <v>-1.52259157662879E-15</v>
      </c>
      <c r="AY667" s="89">
        <f>VLOOKUP($AC667,LS_Coint_BD!$B$3:$AQ$1079,AY$2)</f>
        <v>-1.4654943925052099E-15</v>
      </c>
      <c r="AZ667" s="89">
        <f>VLOOKUP($AC667,LS_Coint_BD!$B$3:$AQ$1079,AZ$2)</f>
        <v>-4.9343245538895898E-16</v>
      </c>
      <c r="BA667" s="89">
        <f>VLOOKUP($AC667,LS_Coint_BD!$B$3:$AQ$1079,BA$2)</f>
        <v>0</v>
      </c>
      <c r="BB667" s="89">
        <f>VLOOKUP($AC667,LS_Coint_BD!$B$3:$AQ$1079,BB$2)</f>
        <v>0</v>
      </c>
      <c r="BC667" s="89">
        <f>VLOOKUP($AC667,LS_Coint_BD!$B$3:$AQ$1079,BC$2)</f>
        <v>3.9790393202565601E-16</v>
      </c>
      <c r="BD667" s="89">
        <f t="shared" si="543"/>
        <v>0</v>
      </c>
      <c r="BE667" s="89">
        <f t="shared" si="544"/>
        <v>1.8254132220303991</v>
      </c>
      <c r="BF667" s="89">
        <f t="shared" si="545"/>
        <v>2.0101134857585787</v>
      </c>
      <c r="BG667" s="89">
        <f t="shared" si="546"/>
        <v>-2.0449577493047615</v>
      </c>
      <c r="BH667" s="89">
        <f t="shared" si="547"/>
        <v>-2.2590602406278206</v>
      </c>
      <c r="BI667" s="89">
        <f t="shared" si="548"/>
        <v>0</v>
      </c>
      <c r="BJ667" s="89">
        <f t="shared" si="549"/>
        <v>0</v>
      </c>
      <c r="BK667" s="89">
        <f t="shared" si="550"/>
        <v>-2.5792776909483197</v>
      </c>
      <c r="BL667" s="89">
        <f t="shared" si="551"/>
        <v>0</v>
      </c>
      <c r="BM667" s="89"/>
      <c r="BN667" s="26" t="b">
        <f t="shared" si="552"/>
        <v>0</v>
      </c>
      <c r="BO667" s="26" t="b">
        <f t="shared" si="553"/>
        <v>0</v>
      </c>
      <c r="BP667" s="26" t="b">
        <f t="shared" si="554"/>
        <v>0</v>
      </c>
      <c r="BQ667" s="26" t="b">
        <f t="shared" si="555"/>
        <v>0</v>
      </c>
      <c r="BR667" s="26" t="b">
        <f t="shared" si="556"/>
        <v>0</v>
      </c>
      <c r="BS667" s="26" t="b">
        <f t="shared" si="557"/>
        <v>0</v>
      </c>
      <c r="BT667" s="26" t="b">
        <f t="shared" si="558"/>
        <v>0</v>
      </c>
      <c r="BU667" s="26" t="b">
        <f t="shared" si="559"/>
        <v>0</v>
      </c>
    </row>
    <row r="668" spans="2:73" ht="15" thickBot="1" x14ac:dyDescent="0.35">
      <c r="B668" s="17" t="str">
        <f>VLOOKUP($AC668,LS_Coint_BD!$B$3:$D$1079,2)</f>
        <v>PETR3</v>
      </c>
      <c r="C668" s="87" t="str">
        <f>VLOOKUP($AC668,LS_Coint_BD!$B$3:$D$1079,3)</f>
        <v>MULT3</v>
      </c>
      <c r="D668" s="68">
        <f t="shared" si="519"/>
        <v>0</v>
      </c>
      <c r="E668" s="65">
        <f t="shared" si="520"/>
        <v>0</v>
      </c>
      <c r="F668" s="69">
        <f t="shared" si="521"/>
        <v>0</v>
      </c>
      <c r="G668" s="68">
        <f t="shared" si="522"/>
        <v>0</v>
      </c>
      <c r="H668" s="65">
        <f t="shared" si="523"/>
        <v>0</v>
      </c>
      <c r="I668" s="69">
        <f t="shared" si="524"/>
        <v>0</v>
      </c>
      <c r="J668" s="68">
        <f t="shared" si="525"/>
        <v>-1.232800494237523</v>
      </c>
      <c r="K668" s="65">
        <f t="shared" si="526"/>
        <v>-3.4965745101293715</v>
      </c>
      <c r="L668" s="69">
        <f t="shared" si="527"/>
        <v>-2.3310496734195811</v>
      </c>
      <c r="M668" s="68">
        <f t="shared" si="528"/>
        <v>-1.2426533951311143</v>
      </c>
      <c r="N668" s="65">
        <f t="shared" si="529"/>
        <v>-3.3892282388517034</v>
      </c>
      <c r="O668" s="69">
        <f t="shared" si="530"/>
        <v>-2.2594854925678023</v>
      </c>
      <c r="P668" s="68">
        <f t="shared" si="531"/>
        <v>-1.288978895889425</v>
      </c>
      <c r="Q668" s="65">
        <f t="shared" si="532"/>
        <v>-3.4224155046210551</v>
      </c>
      <c r="R668" s="69">
        <f t="shared" si="533"/>
        <v>-2.2816103364140368</v>
      </c>
      <c r="S668" s="68">
        <f t="shared" si="534"/>
        <v>-1.3264121356240324</v>
      </c>
      <c r="T668" s="65">
        <f t="shared" si="535"/>
        <v>-3.6381255373628401</v>
      </c>
      <c r="U668" s="69">
        <f t="shared" si="536"/>
        <v>-2.42541702490856</v>
      </c>
      <c r="V668" s="68">
        <f t="shared" si="537"/>
        <v>-1.2754482668688567</v>
      </c>
      <c r="W668" s="65">
        <f t="shared" si="538"/>
        <v>-3.7385360775480585</v>
      </c>
      <c r="X668" s="69">
        <f t="shared" si="539"/>
        <v>-2.4923573850320389</v>
      </c>
      <c r="Y668" s="68">
        <f t="shared" si="540"/>
        <v>-3.8974515898287088</v>
      </c>
      <c r="Z668" s="65">
        <f t="shared" si="541"/>
        <v>-8.7731710800839071</v>
      </c>
      <c r="AA668" s="69">
        <f t="shared" si="542"/>
        <v>-5.8487807200559381</v>
      </c>
      <c r="AB668" s="98">
        <f>SUMIF(BN668:BU668,"VERDADEIRO",BN$3:$BU667)</f>
        <v>0</v>
      </c>
      <c r="AC668" s="97">
        <f t="shared" si="518"/>
        <v>665</v>
      </c>
      <c r="AD668" s="89">
        <f>RTD("tryd.rtdserver",,"COT",B668,"ULT")</f>
        <v>29.68</v>
      </c>
      <c r="AE668" s="89">
        <f>RTD("tryd.rtdserver",,"COT",C668,"ULT")</f>
        <v>21.84</v>
      </c>
      <c r="AF668" s="89">
        <f>VLOOKUP($AC668,LS_Coint_BD!$B$3:$AQ$1079,AF$2)*$AD668+VLOOKUP($AC668,LS_Coint_BD!$B$3:$AQ$1079,AF$2+1)</f>
        <v>0</v>
      </c>
      <c r="AG668" s="89">
        <f>VLOOKUP($AC668,LS_Coint_BD!$B$3:$AQ$1079,AG$2)*$AD668+VLOOKUP($AC668,LS_Coint_BD!$B$3:$AQ$1079,AG$2+1)</f>
        <v>0</v>
      </c>
      <c r="AH668" s="89">
        <f>VLOOKUP($AC668,LS_Coint_BD!$B$3:$AQ$1079,AH$2)*$AD668+VLOOKUP($AC668,LS_Coint_BD!$B$3:$AQ$1079,AH$2+1)</f>
        <v>23.072800494237523</v>
      </c>
      <c r="AI668" s="89">
        <f>VLOOKUP($AC668,LS_Coint_BD!$B$3:$AQ$1079,AI$2)*$AD668+VLOOKUP($AC668,LS_Coint_BD!$B$3:$AQ$1079,AI$2+1)</f>
        <v>23.082653395131114</v>
      </c>
      <c r="AJ668" s="89">
        <f>VLOOKUP($AC668,LS_Coint_BD!$B$3:$AQ$1079,AJ$2)*$AD668+VLOOKUP($AC668,LS_Coint_BD!$B$3:$AQ$1079,AJ$2+1)</f>
        <v>23.128978895889425</v>
      </c>
      <c r="AK668" s="89">
        <f>VLOOKUP($AC668,LS_Coint_BD!$B$3:$AQ$1079,AK$2)*$AD668+VLOOKUP($AC668,LS_Coint_BD!$B$3:$AQ$1079,AK$2+1)</f>
        <v>23.166412135624032</v>
      </c>
      <c r="AL668" s="89">
        <f>VLOOKUP($AC668,LS_Coint_BD!$B$3:$AQ$1079,AL$2)*$AD668+VLOOKUP($AC668,LS_Coint_BD!$B$3:$AQ$1079,AL$2+1)</f>
        <v>23.115448266868857</v>
      </c>
      <c r="AM668" s="89">
        <f>VLOOKUP($AC668,LS_Coint_BD!$B$3:$AQ$1079,AM$2)*$AD668+VLOOKUP($AC668,LS_Coint_BD!$B$3:$AQ$1079,AM$2+1)</f>
        <v>25.737451589828709</v>
      </c>
      <c r="AN668" s="89">
        <f>VLOOKUP($AC668,LS_Coint_BD!$B$3:$AQ$1079,AN$2)</f>
        <v>0</v>
      </c>
      <c r="AO668" s="89">
        <f>VLOOKUP($AC668,LS_Coint_BD!$B$3:$AQ$1079,AO$2)</f>
        <v>0</v>
      </c>
      <c r="AP668" s="89">
        <f>VLOOKUP($AC668,LS_Coint_BD!$B$3:$AQ$1079,AP$2)</f>
        <v>1.1655248367097899</v>
      </c>
      <c r="AQ668" s="89">
        <f>VLOOKUP($AC668,LS_Coint_BD!$B$3:$AQ$1079,AQ$2)</f>
        <v>1.1297427462839</v>
      </c>
      <c r="AR668" s="89">
        <f>VLOOKUP($AC668,LS_Coint_BD!$B$3:$AQ$1079,AR$2)</f>
        <v>1.1408051682070199</v>
      </c>
      <c r="AS668" s="89">
        <f>VLOOKUP($AC668,LS_Coint_BD!$B$3:$AQ$1079,AS$2)</f>
        <v>1.21270851245428</v>
      </c>
      <c r="AT668" s="89">
        <f>VLOOKUP($AC668,LS_Coint_BD!$B$3:$AQ$1079,AT$2)</f>
        <v>1.2461786925160201</v>
      </c>
      <c r="AU668" s="89">
        <f>VLOOKUP($AC668,LS_Coint_BD!$B$3:$AQ$1079,AU$2)</f>
        <v>2.9243903600279699</v>
      </c>
      <c r="AV668" s="89">
        <f>VLOOKUP($AC668,LS_Coint_BD!$B$3:$AQ$1079,AV$2)</f>
        <v>0</v>
      </c>
      <c r="AW668" s="89">
        <f>VLOOKUP($AC668,LS_Coint_BD!$B$3:$AQ$1079,AW$2)</f>
        <v>0</v>
      </c>
      <c r="AX668" s="89">
        <f>VLOOKUP($AC668,LS_Coint_BD!$B$3:$AQ$1079,AX$2)</f>
        <v>-1.11656715619444E-15</v>
      </c>
      <c r="AY668" s="89">
        <f>VLOOKUP($AC668,LS_Coint_BD!$B$3:$AQ$1079,AY$2)</f>
        <v>-2.2870594307278199E-15</v>
      </c>
      <c r="AZ668" s="89">
        <f>VLOOKUP($AC668,LS_Coint_BD!$B$3:$AQ$1079,AZ$2)</f>
        <v>3.3158661002138001E-15</v>
      </c>
      <c r="BA668" s="89">
        <f>VLOOKUP($AC668,LS_Coint_BD!$B$3:$AQ$1079,BA$2)</f>
        <v>-1.95399252334028E-16</v>
      </c>
      <c r="BB668" s="89">
        <f>VLOOKUP($AC668,LS_Coint_BD!$B$3:$AQ$1079,BB$2)</f>
        <v>1.30804458174018E-15</v>
      </c>
      <c r="BC668" s="89">
        <f>VLOOKUP($AC668,LS_Coint_BD!$B$3:$AQ$1079,BC$2)</f>
        <v>2.04636307898909E-15</v>
      </c>
      <c r="BD668" s="89">
        <f t="shared" si="543"/>
        <v>0</v>
      </c>
      <c r="BE668" s="89">
        <f t="shared" si="544"/>
        <v>0</v>
      </c>
      <c r="BF668" s="89">
        <f t="shared" si="545"/>
        <v>-2.3310496734195811</v>
      </c>
      <c r="BG668" s="89">
        <f t="shared" si="546"/>
        <v>-2.2594854925678023</v>
      </c>
      <c r="BH668" s="89">
        <f t="shared" si="547"/>
        <v>-2.2816103364140368</v>
      </c>
      <c r="BI668" s="89">
        <f t="shared" si="548"/>
        <v>-2.42541702490856</v>
      </c>
      <c r="BJ668" s="89">
        <f t="shared" si="549"/>
        <v>-2.4923573850320389</v>
      </c>
      <c r="BK668" s="89">
        <f t="shared" si="550"/>
        <v>-5.8487807200559381</v>
      </c>
      <c r="BL668" s="89">
        <f t="shared" si="551"/>
        <v>0</v>
      </c>
      <c r="BM668" s="89"/>
      <c r="BN668" s="26" t="b">
        <f t="shared" si="552"/>
        <v>0</v>
      </c>
      <c r="BO668" s="26" t="b">
        <f t="shared" si="553"/>
        <v>0</v>
      </c>
      <c r="BP668" s="26" t="b">
        <f t="shared" si="554"/>
        <v>0</v>
      </c>
      <c r="BQ668" s="26" t="b">
        <f t="shared" si="555"/>
        <v>0</v>
      </c>
      <c r="BR668" s="26" t="b">
        <f t="shared" si="556"/>
        <v>0</v>
      </c>
      <c r="BS668" s="26" t="b">
        <f t="shared" si="557"/>
        <v>0</v>
      </c>
      <c r="BT668" s="26" t="b">
        <f t="shared" si="558"/>
        <v>0</v>
      </c>
      <c r="BU668" s="26" t="b">
        <f t="shared" si="559"/>
        <v>0</v>
      </c>
    </row>
    <row r="669" spans="2:73" ht="15" thickBot="1" x14ac:dyDescent="0.35">
      <c r="B669" s="17" t="str">
        <f>VLOOKUP($AC669,LS_Coint_BD!$B$3:$D$1079,2)</f>
        <v>PETR3</v>
      </c>
      <c r="C669" s="87" t="str">
        <f>VLOOKUP($AC669,LS_Coint_BD!$B$3:$D$1079,3)</f>
        <v>PETR4</v>
      </c>
      <c r="D669" s="68">
        <f t="shared" si="519"/>
        <v>-6.7081695303897959E-2</v>
      </c>
      <c r="E669" s="65">
        <f t="shared" si="520"/>
        <v>-0.52267416059796723</v>
      </c>
      <c r="F669" s="69">
        <f t="shared" si="521"/>
        <v>-0.34844944039864478</v>
      </c>
      <c r="G669" s="68">
        <f t="shared" si="522"/>
        <v>-4.5665691765353955E-2</v>
      </c>
      <c r="H669" s="65">
        <f t="shared" si="523"/>
        <v>-0.54184811939655253</v>
      </c>
      <c r="I669" s="69">
        <f t="shared" si="524"/>
        <v>-0.36123207959770165</v>
      </c>
      <c r="J669" s="68">
        <f t="shared" si="525"/>
        <v>-2.9836176801040892E-2</v>
      </c>
      <c r="K669" s="65">
        <f t="shared" si="526"/>
        <v>-0.54847990638700983</v>
      </c>
      <c r="L669" s="69">
        <f t="shared" si="527"/>
        <v>-0.3656532709246732</v>
      </c>
      <c r="M669" s="68">
        <f t="shared" si="528"/>
        <v>-3.1603093124196846E-2</v>
      </c>
      <c r="N669" s="65">
        <f t="shared" si="529"/>
        <v>-0.57265675621396395</v>
      </c>
      <c r="O669" s="69">
        <f t="shared" si="530"/>
        <v>-0.38177117080930933</v>
      </c>
      <c r="P669" s="68">
        <f t="shared" si="531"/>
        <v>-4.7552500665332786E-2</v>
      </c>
      <c r="Q669" s="65">
        <f t="shared" si="532"/>
        <v>-0.57903241071152978</v>
      </c>
      <c r="R669" s="69">
        <f t="shared" si="533"/>
        <v>-0.38602160714101985</v>
      </c>
      <c r="S669" s="68">
        <f t="shared" si="534"/>
        <v>0</v>
      </c>
      <c r="T669" s="65">
        <f t="shared" si="535"/>
        <v>0</v>
      </c>
      <c r="U669" s="69">
        <f t="shared" si="536"/>
        <v>0</v>
      </c>
      <c r="V669" s="68">
        <f t="shared" si="537"/>
        <v>8.3055806801947796E-2</v>
      </c>
      <c r="W669" s="65">
        <f t="shared" si="538"/>
        <v>0.74023193411031174</v>
      </c>
      <c r="X669" s="69">
        <f t="shared" si="539"/>
        <v>0.49348795607354118</v>
      </c>
      <c r="Y669" s="68">
        <f t="shared" si="540"/>
        <v>0.13090997657620562</v>
      </c>
      <c r="Z669" s="65">
        <f t="shared" si="541"/>
        <v>0.73745903472792618</v>
      </c>
      <c r="AA669" s="69">
        <f t="shared" si="542"/>
        <v>0.49163935648528412</v>
      </c>
      <c r="AB669" s="98">
        <f>SUMIF(BN669:BU669,"VERDADEIRO",BN$3:$BU668)</f>
        <v>0</v>
      </c>
      <c r="AC669" s="97">
        <f t="shared" si="518"/>
        <v>666</v>
      </c>
      <c r="AD669" s="89">
        <f>RTD("tryd.rtdserver",,"COT",B669,"ULT")</f>
        <v>29.68</v>
      </c>
      <c r="AE669" s="89">
        <f>RTD("tryd.rtdserver",,"COT",C669,"ULT")</f>
        <v>29.02</v>
      </c>
      <c r="AF669" s="89">
        <f>VLOOKUP($AC669,LS_Coint_BD!$B$3:$AQ$1079,AF$2)*$AD669+VLOOKUP($AC669,LS_Coint_BD!$B$3:$AQ$1079,AF$2+1)</f>
        <v>29.087081695303898</v>
      </c>
      <c r="AG669" s="89">
        <f>VLOOKUP($AC669,LS_Coint_BD!$B$3:$AQ$1079,AG$2)*$AD669+VLOOKUP($AC669,LS_Coint_BD!$B$3:$AQ$1079,AG$2+1)</f>
        <v>29.065665691765354</v>
      </c>
      <c r="AH669" s="89">
        <f>VLOOKUP($AC669,LS_Coint_BD!$B$3:$AQ$1079,AH$2)*$AD669+VLOOKUP($AC669,LS_Coint_BD!$B$3:$AQ$1079,AH$2+1)</f>
        <v>29.04983617680104</v>
      </c>
      <c r="AI669" s="89">
        <f>VLOOKUP($AC669,LS_Coint_BD!$B$3:$AQ$1079,AI$2)*$AD669+VLOOKUP($AC669,LS_Coint_BD!$B$3:$AQ$1079,AI$2+1)</f>
        <v>29.051603093124196</v>
      </c>
      <c r="AJ669" s="89">
        <f>VLOOKUP($AC669,LS_Coint_BD!$B$3:$AQ$1079,AJ$2)*$AD669+VLOOKUP($AC669,LS_Coint_BD!$B$3:$AQ$1079,AJ$2+1)</f>
        <v>29.067552500665332</v>
      </c>
      <c r="AK669" s="89">
        <f>VLOOKUP($AC669,LS_Coint_BD!$B$3:$AQ$1079,AK$2)*$AD669+VLOOKUP($AC669,LS_Coint_BD!$B$3:$AQ$1079,AK$2+1)</f>
        <v>0</v>
      </c>
      <c r="AL669" s="89">
        <f>VLOOKUP($AC669,LS_Coint_BD!$B$3:$AQ$1079,AL$2)*$AD669+VLOOKUP($AC669,LS_Coint_BD!$B$3:$AQ$1079,AL$2+1)</f>
        <v>28.936944193198052</v>
      </c>
      <c r="AM669" s="89">
        <f>VLOOKUP($AC669,LS_Coint_BD!$B$3:$AQ$1079,AM$2)*$AD669+VLOOKUP($AC669,LS_Coint_BD!$B$3:$AQ$1079,AM$2+1)</f>
        <v>28.889090023423794</v>
      </c>
      <c r="AN669" s="89">
        <f>VLOOKUP($AC669,LS_Coint_BD!$B$3:$AQ$1079,AN$2)</f>
        <v>0.174224720199324</v>
      </c>
      <c r="AO669" s="89">
        <f>VLOOKUP($AC669,LS_Coint_BD!$B$3:$AQ$1079,AO$2)</f>
        <v>0.18061603979885099</v>
      </c>
      <c r="AP669" s="89">
        <f>VLOOKUP($AC669,LS_Coint_BD!$B$3:$AQ$1079,AP$2)</f>
        <v>0.18282663546233499</v>
      </c>
      <c r="AQ669" s="89">
        <f>VLOOKUP($AC669,LS_Coint_BD!$B$3:$AQ$1079,AQ$2)</f>
        <v>0.190885585404654</v>
      </c>
      <c r="AR669" s="89">
        <f>VLOOKUP($AC669,LS_Coint_BD!$B$3:$AQ$1079,AR$2)</f>
        <v>0.19301080357051001</v>
      </c>
      <c r="AS669" s="89">
        <f>VLOOKUP($AC669,LS_Coint_BD!$B$3:$AQ$1079,AS$2)</f>
        <v>0</v>
      </c>
      <c r="AT669" s="89">
        <f>VLOOKUP($AC669,LS_Coint_BD!$B$3:$AQ$1079,AT$2)</f>
        <v>0.24674397803677001</v>
      </c>
      <c r="AU669" s="89">
        <f>VLOOKUP($AC669,LS_Coint_BD!$B$3:$AQ$1079,AU$2)</f>
        <v>0.245819678242643</v>
      </c>
      <c r="AV669" s="89">
        <f>VLOOKUP($AC669,LS_Coint_BD!$B$3:$AQ$1079,AV$2)</f>
        <v>3.2329694477084599E-15</v>
      </c>
      <c r="AW669" s="89">
        <f>VLOOKUP($AC669,LS_Coint_BD!$B$3:$AQ$1079,AW$2)</f>
        <v>3.5527136788005001E-16</v>
      </c>
      <c r="AX669" s="89">
        <f>VLOOKUP($AC669,LS_Coint_BD!$B$3:$AQ$1079,AX$2)</f>
        <v>-3.2228188371976E-15</v>
      </c>
      <c r="AY669" s="89">
        <f>VLOOKUP($AC669,LS_Coint_BD!$B$3:$AQ$1079,AY$2)</f>
        <v>-1.33226762955019E-15</v>
      </c>
      <c r="AZ669" s="89">
        <f>VLOOKUP($AC669,LS_Coint_BD!$B$3:$AQ$1079,AZ$2)</f>
        <v>1.7763568394002501E-16</v>
      </c>
      <c r="BA669" s="89">
        <f>VLOOKUP($AC669,LS_Coint_BD!$B$3:$AQ$1079,BA$2)</f>
        <v>0</v>
      </c>
      <c r="BB669" s="89">
        <f>VLOOKUP($AC669,LS_Coint_BD!$B$3:$AQ$1079,BB$2)</f>
        <v>1.16270629488016E-15</v>
      </c>
      <c r="BC669" s="89">
        <f>VLOOKUP($AC669,LS_Coint_BD!$B$3:$AQ$1079,BC$2)</f>
        <v>-1.86872739504906E-15</v>
      </c>
      <c r="BD669" s="89">
        <f t="shared" si="543"/>
        <v>-0.34844944039864478</v>
      </c>
      <c r="BE669" s="89">
        <f t="shared" si="544"/>
        <v>-0.36123207959770165</v>
      </c>
      <c r="BF669" s="89">
        <f t="shared" si="545"/>
        <v>-0.3656532709246732</v>
      </c>
      <c r="BG669" s="89">
        <f t="shared" si="546"/>
        <v>-0.38177117080930933</v>
      </c>
      <c r="BH669" s="89">
        <f t="shared" si="547"/>
        <v>-0.38602160714101985</v>
      </c>
      <c r="BI669" s="89">
        <f t="shared" si="548"/>
        <v>0</v>
      </c>
      <c r="BJ669" s="89">
        <f t="shared" si="549"/>
        <v>0.49348795607354118</v>
      </c>
      <c r="BK669" s="89">
        <f t="shared" si="550"/>
        <v>0.49163935648528412</v>
      </c>
      <c r="BL669" s="89">
        <f t="shared" si="551"/>
        <v>-0.34844944039863834</v>
      </c>
      <c r="BM669" s="89"/>
      <c r="BN669" s="26" t="b">
        <f t="shared" si="552"/>
        <v>0</v>
      </c>
      <c r="BO669" s="26" t="b">
        <f t="shared" si="553"/>
        <v>0</v>
      </c>
      <c r="BP669" s="26" t="b">
        <f t="shared" si="554"/>
        <v>0</v>
      </c>
      <c r="BQ669" s="26" t="b">
        <f t="shared" si="555"/>
        <v>0</v>
      </c>
      <c r="BR669" s="26" t="b">
        <f t="shared" si="556"/>
        <v>0</v>
      </c>
      <c r="BS669" s="26" t="b">
        <f t="shared" si="557"/>
        <v>0</v>
      </c>
      <c r="BT669" s="26" t="b">
        <f t="shared" si="558"/>
        <v>0</v>
      </c>
      <c r="BU669" s="26" t="b">
        <f t="shared" si="559"/>
        <v>0</v>
      </c>
    </row>
    <row r="670" spans="2:73" ht="15" thickBot="1" x14ac:dyDescent="0.35">
      <c r="B670" s="17" t="str">
        <f>VLOOKUP($AC670,LS_Coint_BD!$B$3:$D$1079,2)</f>
        <v>PETR4</v>
      </c>
      <c r="C670" s="87" t="str">
        <f>VLOOKUP($AC670,LS_Coint_BD!$B$3:$D$1079,3)</f>
        <v>BBDC3</v>
      </c>
      <c r="D670" s="68">
        <f t="shared" si="519"/>
        <v>0</v>
      </c>
      <c r="E670" s="65">
        <f t="shared" si="520"/>
        <v>0</v>
      </c>
      <c r="F670" s="69">
        <f t="shared" si="521"/>
        <v>0</v>
      </c>
      <c r="G670" s="68">
        <f t="shared" si="522"/>
        <v>0</v>
      </c>
      <c r="H670" s="65">
        <f t="shared" si="523"/>
        <v>0</v>
      </c>
      <c r="I670" s="69">
        <f t="shared" si="524"/>
        <v>0</v>
      </c>
      <c r="J670" s="68">
        <f t="shared" si="525"/>
        <v>0</v>
      </c>
      <c r="K670" s="65">
        <f t="shared" si="526"/>
        <v>0</v>
      </c>
      <c r="L670" s="69">
        <f t="shared" si="527"/>
        <v>0</v>
      </c>
      <c r="M670" s="68">
        <f t="shared" si="528"/>
        <v>-0.94312264731033224</v>
      </c>
      <c r="N670" s="65">
        <f t="shared" si="529"/>
        <v>-2.2585421756252808</v>
      </c>
      <c r="O670" s="69">
        <f t="shared" si="530"/>
        <v>-1.5056947837501871</v>
      </c>
      <c r="P670" s="68">
        <f t="shared" si="531"/>
        <v>-1.0546269005195725</v>
      </c>
      <c r="Q670" s="65">
        <f t="shared" si="532"/>
        <v>-2.3863622431699176</v>
      </c>
      <c r="R670" s="69">
        <f t="shared" si="533"/>
        <v>-1.5909081621132783</v>
      </c>
      <c r="S670" s="68">
        <f t="shared" si="534"/>
        <v>-0.97636029106405786</v>
      </c>
      <c r="T670" s="65">
        <f t="shared" si="535"/>
        <v>-2.6163425300486307</v>
      </c>
      <c r="U670" s="69">
        <f t="shared" si="536"/>
        <v>-1.7442283533657539</v>
      </c>
      <c r="V670" s="68">
        <f t="shared" si="537"/>
        <v>-0.61557378704718246</v>
      </c>
      <c r="W670" s="65">
        <f t="shared" si="538"/>
        <v>-2.9356916807025901</v>
      </c>
      <c r="X670" s="69">
        <f t="shared" si="539"/>
        <v>-1.9571277871350601</v>
      </c>
      <c r="Y670" s="68">
        <f t="shared" si="540"/>
        <v>-1.6004929162153871</v>
      </c>
      <c r="Z670" s="65">
        <f t="shared" si="541"/>
        <v>-4.425548298623518</v>
      </c>
      <c r="AA670" s="69">
        <f t="shared" si="542"/>
        <v>-2.9503655324156788</v>
      </c>
      <c r="AB670" s="98">
        <f>SUMIF(BN670:BU670,"VERDADEIRO",BN$3:$BU669)</f>
        <v>0</v>
      </c>
      <c r="AC670" s="97">
        <f t="shared" si="518"/>
        <v>667</v>
      </c>
      <c r="AD670" s="89">
        <f>RTD("tryd.rtdserver",,"COT",B670,"ULT")</f>
        <v>29.02</v>
      </c>
      <c r="AE670" s="89">
        <f>RTD("tryd.rtdserver",,"COT",C670,"ULT")</f>
        <v>22.71</v>
      </c>
      <c r="AF670" s="89">
        <f>VLOOKUP($AC670,LS_Coint_BD!$B$3:$AQ$1079,AF$2)*$AD670+VLOOKUP($AC670,LS_Coint_BD!$B$3:$AQ$1079,AF$2+1)</f>
        <v>0</v>
      </c>
      <c r="AG670" s="89">
        <f>VLOOKUP($AC670,LS_Coint_BD!$B$3:$AQ$1079,AG$2)*$AD670+VLOOKUP($AC670,LS_Coint_BD!$B$3:$AQ$1079,AG$2+1)</f>
        <v>0</v>
      </c>
      <c r="AH670" s="89">
        <f>VLOOKUP($AC670,LS_Coint_BD!$B$3:$AQ$1079,AH$2)*$AD670+VLOOKUP($AC670,LS_Coint_BD!$B$3:$AQ$1079,AH$2+1)</f>
        <v>0</v>
      </c>
      <c r="AI670" s="89">
        <f>VLOOKUP($AC670,LS_Coint_BD!$B$3:$AQ$1079,AI$2)*$AD670+VLOOKUP($AC670,LS_Coint_BD!$B$3:$AQ$1079,AI$2+1)</f>
        <v>23.653122647310333</v>
      </c>
      <c r="AJ670" s="89">
        <f>VLOOKUP($AC670,LS_Coint_BD!$B$3:$AQ$1079,AJ$2)*$AD670+VLOOKUP($AC670,LS_Coint_BD!$B$3:$AQ$1079,AJ$2+1)</f>
        <v>23.764626900519573</v>
      </c>
      <c r="AK670" s="89">
        <f>VLOOKUP($AC670,LS_Coint_BD!$B$3:$AQ$1079,AK$2)*$AD670+VLOOKUP($AC670,LS_Coint_BD!$B$3:$AQ$1079,AK$2+1)</f>
        <v>23.686360291064059</v>
      </c>
      <c r="AL670" s="89">
        <f>VLOOKUP($AC670,LS_Coint_BD!$B$3:$AQ$1079,AL$2)*$AD670+VLOOKUP($AC670,LS_Coint_BD!$B$3:$AQ$1079,AL$2+1)</f>
        <v>23.325573787047183</v>
      </c>
      <c r="AM670" s="89">
        <f>VLOOKUP($AC670,LS_Coint_BD!$B$3:$AQ$1079,AM$2)*$AD670+VLOOKUP($AC670,LS_Coint_BD!$B$3:$AQ$1079,AM$2+1)</f>
        <v>24.310492916215388</v>
      </c>
      <c r="AN670" s="89">
        <f>VLOOKUP($AC670,LS_Coint_BD!$B$3:$AQ$1079,AN$2)</f>
        <v>0</v>
      </c>
      <c r="AO670" s="89">
        <f>VLOOKUP($AC670,LS_Coint_BD!$B$3:$AQ$1079,AO$2)</f>
        <v>0</v>
      </c>
      <c r="AP670" s="89">
        <f>VLOOKUP($AC670,LS_Coint_BD!$B$3:$AQ$1079,AP$2)</f>
        <v>0</v>
      </c>
      <c r="AQ670" s="89">
        <f>VLOOKUP($AC670,LS_Coint_BD!$B$3:$AQ$1079,AQ$2)</f>
        <v>0.75284739187509497</v>
      </c>
      <c r="AR670" s="89">
        <f>VLOOKUP($AC670,LS_Coint_BD!$B$3:$AQ$1079,AR$2)</f>
        <v>0.79545408105663895</v>
      </c>
      <c r="AS670" s="89">
        <f>VLOOKUP($AC670,LS_Coint_BD!$B$3:$AQ$1079,AS$2)</f>
        <v>0.87211417668287705</v>
      </c>
      <c r="AT670" s="89">
        <f>VLOOKUP($AC670,LS_Coint_BD!$B$3:$AQ$1079,AT$2)</f>
        <v>0.97856389356753104</v>
      </c>
      <c r="AU670" s="89">
        <f>VLOOKUP($AC670,LS_Coint_BD!$B$3:$AQ$1079,AU$2)</f>
        <v>1.4751827662078401</v>
      </c>
      <c r="AV670" s="89">
        <f>VLOOKUP($AC670,LS_Coint_BD!$B$3:$AQ$1079,AV$2)</f>
        <v>0</v>
      </c>
      <c r="AW670" s="89">
        <f>VLOOKUP($AC670,LS_Coint_BD!$B$3:$AQ$1079,AW$2)</f>
        <v>0</v>
      </c>
      <c r="AX670" s="89">
        <f>VLOOKUP($AC670,LS_Coint_BD!$B$3:$AQ$1079,AX$2)</f>
        <v>0</v>
      </c>
      <c r="AY670" s="89">
        <f>VLOOKUP($AC670,LS_Coint_BD!$B$3:$AQ$1079,AY$2)</f>
        <v>2.7977620220553901E-15</v>
      </c>
      <c r="AZ670" s="89">
        <f>VLOOKUP($AC670,LS_Coint_BD!$B$3:$AQ$1079,AZ$2)</f>
        <v>-4.9343245538895898E-16</v>
      </c>
      <c r="BA670" s="89">
        <f>VLOOKUP($AC670,LS_Coint_BD!$B$3:$AQ$1079,BA$2)</f>
        <v>1.4210854715201999E-16</v>
      </c>
      <c r="BB670" s="89">
        <f>VLOOKUP($AC670,LS_Coint_BD!$B$3:$AQ$1079,BB$2)</f>
        <v>2.01051296823028E-15</v>
      </c>
      <c r="BC670" s="89">
        <f>VLOOKUP($AC670,LS_Coint_BD!$B$3:$AQ$1079,BC$2)</f>
        <v>1.5347723092418199E-15</v>
      </c>
      <c r="BD670" s="89">
        <f t="shared" si="543"/>
        <v>0</v>
      </c>
      <c r="BE670" s="89">
        <f t="shared" si="544"/>
        <v>0</v>
      </c>
      <c r="BF670" s="89">
        <f t="shared" si="545"/>
        <v>0</v>
      </c>
      <c r="BG670" s="89">
        <f t="shared" si="546"/>
        <v>-1.5056947837501871</v>
      </c>
      <c r="BH670" s="89">
        <f t="shared" si="547"/>
        <v>-1.5909081621132783</v>
      </c>
      <c r="BI670" s="89">
        <f t="shared" si="548"/>
        <v>-1.7442283533657539</v>
      </c>
      <c r="BJ670" s="89">
        <f t="shared" si="549"/>
        <v>-1.9571277871350601</v>
      </c>
      <c r="BK670" s="89">
        <f t="shared" si="550"/>
        <v>-2.9503655324156788</v>
      </c>
      <c r="BL670" s="89">
        <f t="shared" si="551"/>
        <v>0</v>
      </c>
      <c r="BM670" s="89"/>
      <c r="BN670" s="26" t="b">
        <f t="shared" si="552"/>
        <v>0</v>
      </c>
      <c r="BO670" s="26" t="b">
        <f t="shared" si="553"/>
        <v>0</v>
      </c>
      <c r="BP670" s="26" t="b">
        <f t="shared" si="554"/>
        <v>0</v>
      </c>
      <c r="BQ670" s="26" t="b">
        <f t="shared" si="555"/>
        <v>0</v>
      </c>
      <c r="BR670" s="26" t="b">
        <f t="shared" si="556"/>
        <v>0</v>
      </c>
      <c r="BS670" s="26" t="b">
        <f t="shared" si="557"/>
        <v>0</v>
      </c>
      <c r="BT670" s="26" t="b">
        <f t="shared" si="558"/>
        <v>0</v>
      </c>
      <c r="BU670" s="26" t="b">
        <f t="shared" si="559"/>
        <v>0</v>
      </c>
    </row>
    <row r="671" spans="2:73" ht="15" thickBot="1" x14ac:dyDescent="0.35">
      <c r="B671" s="17" t="str">
        <f>VLOOKUP($AC671,LS_Coint_BD!$B$3:$D$1079,2)</f>
        <v>PETR4</v>
      </c>
      <c r="C671" s="87" t="str">
        <f>VLOOKUP($AC671,LS_Coint_BD!$B$3:$D$1079,3)</f>
        <v>BBSE3</v>
      </c>
      <c r="D671" s="68">
        <f t="shared" si="519"/>
        <v>0</v>
      </c>
      <c r="E671" s="65">
        <f t="shared" si="520"/>
        <v>0</v>
      </c>
      <c r="F671" s="69">
        <f t="shared" si="521"/>
        <v>0</v>
      </c>
      <c r="G671" s="68">
        <f t="shared" si="522"/>
        <v>-1.1013293458991065</v>
      </c>
      <c r="H671" s="65">
        <f t="shared" si="523"/>
        <v>-2.1886866704244285</v>
      </c>
      <c r="I671" s="69">
        <f t="shared" si="524"/>
        <v>-1.4591244469496192</v>
      </c>
      <c r="J671" s="68">
        <f t="shared" si="525"/>
        <v>-1.1366335958924729</v>
      </c>
      <c r="K671" s="65">
        <f t="shared" si="526"/>
        <v>-2.1583585359326003</v>
      </c>
      <c r="L671" s="69">
        <f t="shared" si="527"/>
        <v>-1.4389056906217335</v>
      </c>
      <c r="M671" s="68">
        <f t="shared" si="528"/>
        <v>-1.1281524388812976</v>
      </c>
      <c r="N671" s="65">
        <f t="shared" si="529"/>
        <v>-2.3077442889890456</v>
      </c>
      <c r="O671" s="69">
        <f t="shared" si="530"/>
        <v>-1.5384961926593637</v>
      </c>
      <c r="P671" s="68">
        <f t="shared" si="531"/>
        <v>-1.2827149818286223</v>
      </c>
      <c r="Q671" s="65">
        <f t="shared" si="532"/>
        <v>-2.5476750470357326</v>
      </c>
      <c r="R671" s="69">
        <f t="shared" si="533"/>
        <v>-1.6984500313571551</v>
      </c>
      <c r="S671" s="68">
        <f t="shared" si="534"/>
        <v>-1.1948992185733438</v>
      </c>
      <c r="T671" s="65">
        <f t="shared" si="535"/>
        <v>-2.7866743308703401</v>
      </c>
      <c r="U671" s="69">
        <f t="shared" si="536"/>
        <v>-1.8577828872468933</v>
      </c>
      <c r="V671" s="68">
        <f t="shared" si="537"/>
        <v>-0.86491493637469929</v>
      </c>
      <c r="W671" s="65">
        <f t="shared" si="538"/>
        <v>-3.093427060074748</v>
      </c>
      <c r="X671" s="69">
        <f t="shared" si="539"/>
        <v>-2.0622847067164987</v>
      </c>
      <c r="Y671" s="68">
        <f t="shared" si="540"/>
        <v>0</v>
      </c>
      <c r="Z671" s="65">
        <f t="shared" si="541"/>
        <v>0</v>
      </c>
      <c r="AA671" s="69">
        <f t="shared" si="542"/>
        <v>0</v>
      </c>
      <c r="AB671" s="98">
        <f>SUMIF(BN671:BU671,"VERDADEIRO",BN$3:$BU670)</f>
        <v>0</v>
      </c>
      <c r="AC671" s="97">
        <f t="shared" si="518"/>
        <v>668</v>
      </c>
      <c r="AD671" s="89">
        <f>RTD("tryd.rtdserver",,"COT",B671,"ULT")</f>
        <v>29.02</v>
      </c>
      <c r="AE671" s="89">
        <f>RTD("tryd.rtdserver",,"COT",C671,"ULT")</f>
        <v>28.52</v>
      </c>
      <c r="AF671" s="89">
        <f>VLOOKUP($AC671,LS_Coint_BD!$B$3:$AQ$1079,AF$2)*$AD671+VLOOKUP($AC671,LS_Coint_BD!$B$3:$AQ$1079,AF$2+1)</f>
        <v>0</v>
      </c>
      <c r="AG671" s="89">
        <f>VLOOKUP($AC671,LS_Coint_BD!$B$3:$AQ$1079,AG$2)*$AD671+VLOOKUP($AC671,LS_Coint_BD!$B$3:$AQ$1079,AG$2+1)</f>
        <v>29.621329345899106</v>
      </c>
      <c r="AH671" s="89">
        <f>VLOOKUP($AC671,LS_Coint_BD!$B$3:$AQ$1079,AH$2)*$AD671+VLOOKUP($AC671,LS_Coint_BD!$B$3:$AQ$1079,AH$2+1)</f>
        <v>29.656633595892472</v>
      </c>
      <c r="AI671" s="89">
        <f>VLOOKUP($AC671,LS_Coint_BD!$B$3:$AQ$1079,AI$2)*$AD671+VLOOKUP($AC671,LS_Coint_BD!$B$3:$AQ$1079,AI$2+1)</f>
        <v>29.648152438881297</v>
      </c>
      <c r="AJ671" s="89">
        <f>VLOOKUP($AC671,LS_Coint_BD!$B$3:$AQ$1079,AJ$2)*$AD671+VLOOKUP($AC671,LS_Coint_BD!$B$3:$AQ$1079,AJ$2+1)</f>
        <v>29.802714981828622</v>
      </c>
      <c r="AK671" s="89">
        <f>VLOOKUP($AC671,LS_Coint_BD!$B$3:$AQ$1079,AK$2)*$AD671+VLOOKUP($AC671,LS_Coint_BD!$B$3:$AQ$1079,AK$2+1)</f>
        <v>29.714899218573343</v>
      </c>
      <c r="AL671" s="89">
        <f>VLOOKUP($AC671,LS_Coint_BD!$B$3:$AQ$1079,AL$2)*$AD671+VLOOKUP($AC671,LS_Coint_BD!$B$3:$AQ$1079,AL$2+1)</f>
        <v>29.384914936374699</v>
      </c>
      <c r="AM671" s="89">
        <f>VLOOKUP($AC671,LS_Coint_BD!$B$3:$AQ$1079,AM$2)*$AD671+VLOOKUP($AC671,LS_Coint_BD!$B$3:$AQ$1079,AM$2+1)</f>
        <v>0</v>
      </c>
      <c r="AN671" s="89">
        <f>VLOOKUP($AC671,LS_Coint_BD!$B$3:$AQ$1079,AN$2)</f>
        <v>0</v>
      </c>
      <c r="AO671" s="89">
        <f>VLOOKUP($AC671,LS_Coint_BD!$B$3:$AQ$1079,AO$2)</f>
        <v>0.72956222347480904</v>
      </c>
      <c r="AP671" s="89">
        <f>VLOOKUP($AC671,LS_Coint_BD!$B$3:$AQ$1079,AP$2)</f>
        <v>0.71945284531086795</v>
      </c>
      <c r="AQ671" s="89">
        <f>VLOOKUP($AC671,LS_Coint_BD!$B$3:$AQ$1079,AQ$2)</f>
        <v>0.76924809632968305</v>
      </c>
      <c r="AR671" s="89">
        <f>VLOOKUP($AC671,LS_Coint_BD!$B$3:$AQ$1079,AR$2)</f>
        <v>0.849225015678577</v>
      </c>
      <c r="AS671" s="89">
        <f>VLOOKUP($AC671,LS_Coint_BD!$B$3:$AQ$1079,AS$2)</f>
        <v>0.928891443623447</v>
      </c>
      <c r="AT671" s="89">
        <f>VLOOKUP($AC671,LS_Coint_BD!$B$3:$AQ$1079,AT$2)</f>
        <v>1.03114235335825</v>
      </c>
      <c r="AU671" s="89">
        <f>VLOOKUP($AC671,LS_Coint_BD!$B$3:$AQ$1079,AU$2)</f>
        <v>0</v>
      </c>
      <c r="AV671" s="89">
        <f>VLOOKUP($AC671,LS_Coint_BD!$B$3:$AQ$1079,AV$2)</f>
        <v>0</v>
      </c>
      <c r="AW671" s="89">
        <f>VLOOKUP($AC671,LS_Coint_BD!$B$3:$AQ$1079,AW$2)</f>
        <v>-1.06581410364015E-15</v>
      </c>
      <c r="AX671" s="89">
        <f>VLOOKUP($AC671,LS_Coint_BD!$B$3:$AQ$1079,AX$2)</f>
        <v>2.4615230488831998E-15</v>
      </c>
      <c r="AY671" s="89">
        <f>VLOOKUP($AC671,LS_Coint_BD!$B$3:$AQ$1079,AY$2)</f>
        <v>2.3980817331903399E-15</v>
      </c>
      <c r="AZ671" s="89">
        <f>VLOOKUP($AC671,LS_Coint_BD!$B$3:$AQ$1079,AZ$2)</f>
        <v>-1.14476329650238E-15</v>
      </c>
      <c r="BA671" s="89">
        <f>VLOOKUP($AC671,LS_Coint_BD!$B$3:$AQ$1079,BA$2)</f>
        <v>6.2172489379008802E-16</v>
      </c>
      <c r="BB671" s="89">
        <f>VLOOKUP($AC671,LS_Coint_BD!$B$3:$AQ$1079,BB$2)</f>
        <v>1.4372341700602001E-15</v>
      </c>
      <c r="BC671" s="89">
        <f>VLOOKUP($AC671,LS_Coint_BD!$B$3:$AQ$1079,BC$2)</f>
        <v>0</v>
      </c>
      <c r="BD671" s="89">
        <f t="shared" si="543"/>
        <v>0</v>
      </c>
      <c r="BE671" s="89">
        <f t="shared" si="544"/>
        <v>-1.4591244469496192</v>
      </c>
      <c r="BF671" s="89">
        <f t="shared" si="545"/>
        <v>-1.4389056906217335</v>
      </c>
      <c r="BG671" s="89">
        <f t="shared" si="546"/>
        <v>-1.5384961926593637</v>
      </c>
      <c r="BH671" s="89">
        <f t="shared" si="547"/>
        <v>-1.6984500313571551</v>
      </c>
      <c r="BI671" s="89">
        <f t="shared" si="548"/>
        <v>-1.8577828872468933</v>
      </c>
      <c r="BJ671" s="89">
        <f t="shared" si="549"/>
        <v>-2.0622847067164987</v>
      </c>
      <c r="BK671" s="89">
        <f t="shared" si="550"/>
        <v>0</v>
      </c>
      <c r="BL671" s="89">
        <f t="shared" si="551"/>
        <v>0</v>
      </c>
      <c r="BM671" s="89"/>
      <c r="BN671" s="26" t="b">
        <f t="shared" si="552"/>
        <v>0</v>
      </c>
      <c r="BO671" s="26" t="b">
        <f t="shared" si="553"/>
        <v>0</v>
      </c>
      <c r="BP671" s="26" t="b">
        <f t="shared" si="554"/>
        <v>0</v>
      </c>
      <c r="BQ671" s="26" t="b">
        <f t="shared" si="555"/>
        <v>0</v>
      </c>
      <c r="BR671" s="26" t="b">
        <f t="shared" si="556"/>
        <v>0</v>
      </c>
      <c r="BS671" s="26" t="b">
        <f t="shared" si="557"/>
        <v>0</v>
      </c>
      <c r="BT671" s="26" t="b">
        <f t="shared" si="558"/>
        <v>0</v>
      </c>
      <c r="BU671" s="26" t="b">
        <f t="shared" si="559"/>
        <v>0</v>
      </c>
    </row>
    <row r="672" spans="2:73" ht="15" thickBot="1" x14ac:dyDescent="0.35">
      <c r="B672" s="17" t="str">
        <f>VLOOKUP($AC672,LS_Coint_BD!$B$3:$D$1079,2)</f>
        <v>PETR4</v>
      </c>
      <c r="C672" s="87" t="str">
        <f>VLOOKUP($AC672,LS_Coint_BD!$B$3:$D$1079,3)</f>
        <v>BRDT3</v>
      </c>
      <c r="D672" s="68">
        <f t="shared" si="519"/>
        <v>0.28935567973830345</v>
      </c>
      <c r="E672" s="65">
        <f t="shared" si="520"/>
        <v>2.4033438639224571</v>
      </c>
      <c r="F672" s="69">
        <f t="shared" si="521"/>
        <v>1.6022292426149713</v>
      </c>
      <c r="G672" s="68">
        <f t="shared" si="522"/>
        <v>0.25142851517590969</v>
      </c>
      <c r="H672" s="65">
        <f t="shared" si="523"/>
        <v>2.3299319707112938</v>
      </c>
      <c r="I672" s="69">
        <f t="shared" si="524"/>
        <v>1.5532879804741957</v>
      </c>
      <c r="J672" s="68">
        <f t="shared" si="525"/>
        <v>0.17604299768417775</v>
      </c>
      <c r="K672" s="65">
        <f t="shared" si="526"/>
        <v>2.4405736901286472</v>
      </c>
      <c r="L672" s="69">
        <f t="shared" si="527"/>
        <v>1.6270491267524314</v>
      </c>
      <c r="M672" s="68">
        <f t="shared" si="528"/>
        <v>0.17236419022522398</v>
      </c>
      <c r="N672" s="65">
        <f t="shared" si="529"/>
        <v>2.3580069814547309</v>
      </c>
      <c r="O672" s="69">
        <f t="shared" si="530"/>
        <v>1.5720046543031538</v>
      </c>
      <c r="P672" s="68">
        <f t="shared" si="531"/>
        <v>7.8058610256967143E-2</v>
      </c>
      <c r="Q672" s="65">
        <f t="shared" si="532"/>
        <v>2.573343573991639</v>
      </c>
      <c r="R672" s="69">
        <f t="shared" si="533"/>
        <v>1.7155623826610926</v>
      </c>
      <c r="S672" s="68">
        <f t="shared" si="534"/>
        <v>-0.30235741059982857</v>
      </c>
      <c r="T672" s="65">
        <f t="shared" si="535"/>
        <v>-3.0464888909998198</v>
      </c>
      <c r="U672" s="69">
        <f t="shared" si="536"/>
        <v>-2.0309925939998799</v>
      </c>
      <c r="V672" s="68">
        <f t="shared" si="537"/>
        <v>-0.89614905760204167</v>
      </c>
      <c r="W672" s="65">
        <f t="shared" si="538"/>
        <v>-3.7917770578928387</v>
      </c>
      <c r="X672" s="69">
        <f t="shared" si="539"/>
        <v>-2.5278513719285591</v>
      </c>
      <c r="Y672" s="68">
        <f t="shared" si="540"/>
        <v>-2.0864193343076387</v>
      </c>
      <c r="Z672" s="65">
        <f t="shared" si="541"/>
        <v>-5.2115588830376378</v>
      </c>
      <c r="AA672" s="69">
        <f t="shared" si="542"/>
        <v>-3.4743725886917587</v>
      </c>
      <c r="AB672" s="98">
        <f>SUMIF(BN672:BU672,"VERDADEIRO",BN$3:$BU671)</f>
        <v>0</v>
      </c>
      <c r="AC672" s="97">
        <f t="shared" si="518"/>
        <v>669</v>
      </c>
      <c r="AD672" s="89">
        <f>RTD("tryd.rtdserver",,"COT",B672,"ULT")</f>
        <v>29.02</v>
      </c>
      <c r="AE672" s="89">
        <f>RTD("tryd.rtdserver",,"COT",C672,"ULT")</f>
        <v>22.48</v>
      </c>
      <c r="AF672" s="89">
        <f>VLOOKUP($AC672,LS_Coint_BD!$B$3:$AQ$1079,AF$2)*$AD672+VLOOKUP($AC672,LS_Coint_BD!$B$3:$AQ$1079,AF$2+1)</f>
        <v>22.190644320261697</v>
      </c>
      <c r="AG672" s="89">
        <f>VLOOKUP($AC672,LS_Coint_BD!$B$3:$AQ$1079,AG$2)*$AD672+VLOOKUP($AC672,LS_Coint_BD!$B$3:$AQ$1079,AG$2+1)</f>
        <v>22.228571484824091</v>
      </c>
      <c r="AH672" s="89">
        <f>VLOOKUP($AC672,LS_Coint_BD!$B$3:$AQ$1079,AH$2)*$AD672+VLOOKUP($AC672,LS_Coint_BD!$B$3:$AQ$1079,AH$2+1)</f>
        <v>22.303957002315823</v>
      </c>
      <c r="AI672" s="89">
        <f>VLOOKUP($AC672,LS_Coint_BD!$B$3:$AQ$1079,AI$2)*$AD672+VLOOKUP($AC672,LS_Coint_BD!$B$3:$AQ$1079,AI$2+1)</f>
        <v>22.307635809774776</v>
      </c>
      <c r="AJ672" s="89">
        <f>VLOOKUP($AC672,LS_Coint_BD!$B$3:$AQ$1079,AJ$2)*$AD672+VLOOKUP($AC672,LS_Coint_BD!$B$3:$AQ$1079,AJ$2+1)</f>
        <v>22.401941389743033</v>
      </c>
      <c r="AK672" s="89">
        <f>VLOOKUP($AC672,LS_Coint_BD!$B$3:$AQ$1079,AK$2)*$AD672+VLOOKUP($AC672,LS_Coint_BD!$B$3:$AQ$1079,AK$2+1)</f>
        <v>22.782357410599829</v>
      </c>
      <c r="AL672" s="89">
        <f>VLOOKUP($AC672,LS_Coint_BD!$B$3:$AQ$1079,AL$2)*$AD672+VLOOKUP($AC672,LS_Coint_BD!$B$3:$AQ$1079,AL$2+1)</f>
        <v>23.376149057602042</v>
      </c>
      <c r="AM672" s="89">
        <f>VLOOKUP($AC672,LS_Coint_BD!$B$3:$AQ$1079,AM$2)*$AD672+VLOOKUP($AC672,LS_Coint_BD!$B$3:$AQ$1079,AM$2+1)</f>
        <v>24.566419334307639</v>
      </c>
      <c r="AN672" s="89">
        <f>VLOOKUP($AC672,LS_Coint_BD!$B$3:$AQ$1079,AN$2)</f>
        <v>0.80111462130748701</v>
      </c>
      <c r="AO672" s="89">
        <f>VLOOKUP($AC672,LS_Coint_BD!$B$3:$AQ$1079,AO$2)</f>
        <v>0.77664399023709696</v>
      </c>
      <c r="AP672" s="89">
        <f>VLOOKUP($AC672,LS_Coint_BD!$B$3:$AQ$1079,AP$2)</f>
        <v>0.81352456337621604</v>
      </c>
      <c r="AQ672" s="89">
        <f>VLOOKUP($AC672,LS_Coint_BD!$B$3:$AQ$1079,AQ$2)</f>
        <v>0.78600232715157703</v>
      </c>
      <c r="AR672" s="89">
        <f>VLOOKUP($AC672,LS_Coint_BD!$B$3:$AQ$1079,AR$2)</f>
        <v>0.85778119133054698</v>
      </c>
      <c r="AS672" s="89">
        <f>VLOOKUP($AC672,LS_Coint_BD!$B$3:$AQ$1079,AS$2)</f>
        <v>1.0154962969999399</v>
      </c>
      <c r="AT672" s="89">
        <f>VLOOKUP($AC672,LS_Coint_BD!$B$3:$AQ$1079,AT$2)</f>
        <v>1.26392568596428</v>
      </c>
      <c r="AU672" s="89">
        <f>VLOOKUP($AC672,LS_Coint_BD!$B$3:$AQ$1079,AU$2)</f>
        <v>1.73718629434588</v>
      </c>
      <c r="AV672" s="89">
        <f>VLOOKUP($AC672,LS_Coint_BD!$B$3:$AQ$1079,AV$2)</f>
        <v>-2.59348098552437E-15</v>
      </c>
      <c r="AW672" s="89">
        <f>VLOOKUP($AC672,LS_Coint_BD!$B$3:$AQ$1079,AW$2)</f>
        <v>1.68753899743024E-15</v>
      </c>
      <c r="AX672" s="89">
        <f>VLOOKUP($AC672,LS_Coint_BD!$B$3:$AQ$1079,AX$2)</f>
        <v>-5.5828357809722196E-16</v>
      </c>
      <c r="AY672" s="89">
        <f>VLOOKUP($AC672,LS_Coint_BD!$B$3:$AQ$1079,AY$2)</f>
        <v>-3.1086244689504401E-16</v>
      </c>
      <c r="AZ672" s="89">
        <f>VLOOKUP($AC672,LS_Coint_BD!$B$3:$AQ$1079,AZ$2)</f>
        <v>-1.26318708579573E-15</v>
      </c>
      <c r="BA672" s="89">
        <f>VLOOKUP($AC672,LS_Coint_BD!$B$3:$AQ$1079,BA$2)</f>
        <v>-1.2434497875801799E-16</v>
      </c>
      <c r="BB672" s="89">
        <f>VLOOKUP($AC672,LS_Coint_BD!$B$3:$AQ$1079,BB$2)</f>
        <v>1.0173680080201399E-15</v>
      </c>
      <c r="BC672" s="89">
        <f>VLOOKUP($AC672,LS_Coint_BD!$B$3:$AQ$1079,BC$2)</f>
        <v>1.5347723092418199E-15</v>
      </c>
      <c r="BD672" s="89">
        <f t="shared" si="543"/>
        <v>1.6022292426149713</v>
      </c>
      <c r="BE672" s="89">
        <f t="shared" si="544"/>
        <v>1.5532879804741957</v>
      </c>
      <c r="BF672" s="89">
        <f t="shared" si="545"/>
        <v>1.6270491267524314</v>
      </c>
      <c r="BG672" s="89">
        <f t="shared" si="546"/>
        <v>1.5720046543031538</v>
      </c>
      <c r="BH672" s="89">
        <f t="shared" si="547"/>
        <v>1.7155623826610926</v>
      </c>
      <c r="BI672" s="89">
        <f t="shared" si="548"/>
        <v>-2.0309925939998799</v>
      </c>
      <c r="BJ672" s="89">
        <f t="shared" si="549"/>
        <v>-2.5278513719285591</v>
      </c>
      <c r="BK672" s="89">
        <f t="shared" si="550"/>
        <v>-3.4743725886917587</v>
      </c>
      <c r="BL672" s="89">
        <f t="shared" si="551"/>
        <v>1.6022292426149765</v>
      </c>
      <c r="BM672" s="89"/>
      <c r="BN672" s="26" t="b">
        <f t="shared" si="552"/>
        <v>0</v>
      </c>
      <c r="BO672" s="26" t="b">
        <f t="shared" si="553"/>
        <v>0</v>
      </c>
      <c r="BP672" s="26" t="b">
        <f t="shared" si="554"/>
        <v>0</v>
      </c>
      <c r="BQ672" s="26" t="b">
        <f t="shared" si="555"/>
        <v>0</v>
      </c>
      <c r="BR672" s="26" t="b">
        <f t="shared" si="556"/>
        <v>0</v>
      </c>
      <c r="BS672" s="26" t="b">
        <f t="shared" si="557"/>
        <v>0</v>
      </c>
      <c r="BT672" s="26" t="b">
        <f t="shared" si="558"/>
        <v>0</v>
      </c>
      <c r="BU672" s="26" t="b">
        <f t="shared" si="559"/>
        <v>0</v>
      </c>
    </row>
    <row r="673" spans="2:73" ht="15" thickBot="1" x14ac:dyDescent="0.35">
      <c r="B673" s="17" t="str">
        <f>VLOOKUP($AC673,LS_Coint_BD!$B$3:$D$1079,2)</f>
        <v>PETR4</v>
      </c>
      <c r="C673" s="87" t="str">
        <f>VLOOKUP($AC673,LS_Coint_BD!$B$3:$D$1079,3)</f>
        <v>BRML3</v>
      </c>
      <c r="D673" s="68">
        <f t="shared" si="519"/>
        <v>0</v>
      </c>
      <c r="E673" s="65">
        <f t="shared" si="520"/>
        <v>0</v>
      </c>
      <c r="F673" s="69">
        <f t="shared" si="521"/>
        <v>0</v>
      </c>
      <c r="G673" s="68">
        <f t="shared" si="522"/>
        <v>-0.24098432034583972</v>
      </c>
      <c r="H673" s="65">
        <f t="shared" si="523"/>
        <v>-1.6201436776968774</v>
      </c>
      <c r="I673" s="69">
        <f t="shared" si="524"/>
        <v>-1.0800957851312516</v>
      </c>
      <c r="J673" s="68">
        <f t="shared" si="525"/>
        <v>0</v>
      </c>
      <c r="K673" s="65">
        <f t="shared" si="526"/>
        <v>0</v>
      </c>
      <c r="L673" s="69">
        <f t="shared" si="527"/>
        <v>0</v>
      </c>
      <c r="M673" s="68">
        <f t="shared" si="528"/>
        <v>0</v>
      </c>
      <c r="N673" s="65">
        <f t="shared" si="529"/>
        <v>0</v>
      </c>
      <c r="O673" s="69">
        <f t="shared" si="530"/>
        <v>0</v>
      </c>
      <c r="P673" s="68">
        <f t="shared" si="531"/>
        <v>-0.34296632740188393</v>
      </c>
      <c r="Q673" s="65">
        <f t="shared" si="532"/>
        <v>-2.2397589413591241</v>
      </c>
      <c r="R673" s="69">
        <f t="shared" si="533"/>
        <v>-1.4931726275727495</v>
      </c>
      <c r="S673" s="68">
        <f t="shared" si="534"/>
        <v>-0.3804797686480601</v>
      </c>
      <c r="T673" s="65">
        <f t="shared" si="535"/>
        <v>-2.3138094562301093</v>
      </c>
      <c r="U673" s="69">
        <f t="shared" si="536"/>
        <v>-1.5425396374867395</v>
      </c>
      <c r="V673" s="68">
        <f t="shared" si="537"/>
        <v>-0.35243227533065635</v>
      </c>
      <c r="W673" s="65">
        <f t="shared" si="538"/>
        <v>-2.3566257684520089</v>
      </c>
      <c r="X673" s="69">
        <f t="shared" si="539"/>
        <v>-1.5710838456346727</v>
      </c>
      <c r="Y673" s="68">
        <f t="shared" si="540"/>
        <v>-2.4524669684751643</v>
      </c>
      <c r="Z673" s="65">
        <f t="shared" si="541"/>
        <v>-6.6906189155840696</v>
      </c>
      <c r="AA673" s="69">
        <f t="shared" si="542"/>
        <v>-4.4604126103893798</v>
      </c>
      <c r="AB673" s="98">
        <f>SUMIF(BN673:BU673,"VERDADEIRO",BN$3:$BU672)</f>
        <v>0</v>
      </c>
      <c r="AC673" s="97">
        <f t="shared" si="518"/>
        <v>670</v>
      </c>
      <c r="AD673" s="89">
        <f>RTD("tryd.rtdserver",,"COT",B673,"ULT")</f>
        <v>29.02</v>
      </c>
      <c r="AE673" s="89">
        <f>RTD("tryd.rtdserver",,"COT",C673,"ULT")</f>
        <v>9.83</v>
      </c>
      <c r="AF673" s="89">
        <f>VLOOKUP($AC673,LS_Coint_BD!$B$3:$AQ$1079,AF$2)*$AD673+VLOOKUP($AC673,LS_Coint_BD!$B$3:$AQ$1079,AF$2+1)</f>
        <v>0</v>
      </c>
      <c r="AG673" s="89">
        <f>VLOOKUP($AC673,LS_Coint_BD!$B$3:$AQ$1079,AG$2)*$AD673+VLOOKUP($AC673,LS_Coint_BD!$B$3:$AQ$1079,AG$2+1)</f>
        <v>10.07098432034584</v>
      </c>
      <c r="AH673" s="89">
        <f>VLOOKUP($AC673,LS_Coint_BD!$B$3:$AQ$1079,AH$2)*$AD673+VLOOKUP($AC673,LS_Coint_BD!$B$3:$AQ$1079,AH$2+1)</f>
        <v>0</v>
      </c>
      <c r="AI673" s="89">
        <f>VLOOKUP($AC673,LS_Coint_BD!$B$3:$AQ$1079,AI$2)*$AD673+VLOOKUP($AC673,LS_Coint_BD!$B$3:$AQ$1079,AI$2+1)</f>
        <v>0</v>
      </c>
      <c r="AJ673" s="89">
        <f>VLOOKUP($AC673,LS_Coint_BD!$B$3:$AQ$1079,AJ$2)*$AD673+VLOOKUP($AC673,LS_Coint_BD!$B$3:$AQ$1079,AJ$2+1)</f>
        <v>10.172966327401884</v>
      </c>
      <c r="AK673" s="89">
        <f>VLOOKUP($AC673,LS_Coint_BD!$B$3:$AQ$1079,AK$2)*$AD673+VLOOKUP($AC673,LS_Coint_BD!$B$3:$AQ$1079,AK$2+1)</f>
        <v>10.21047976864806</v>
      </c>
      <c r="AL673" s="89">
        <f>VLOOKUP($AC673,LS_Coint_BD!$B$3:$AQ$1079,AL$2)*$AD673+VLOOKUP($AC673,LS_Coint_BD!$B$3:$AQ$1079,AL$2+1)</f>
        <v>10.182432275330656</v>
      </c>
      <c r="AM673" s="89">
        <f>VLOOKUP($AC673,LS_Coint_BD!$B$3:$AQ$1079,AM$2)*$AD673+VLOOKUP($AC673,LS_Coint_BD!$B$3:$AQ$1079,AM$2+1)</f>
        <v>12.282466968475164</v>
      </c>
      <c r="AN673" s="89">
        <f>VLOOKUP($AC673,LS_Coint_BD!$B$3:$AQ$1079,AN$2)</f>
        <v>0</v>
      </c>
      <c r="AO673" s="89">
        <f>VLOOKUP($AC673,LS_Coint_BD!$B$3:$AQ$1079,AO$2)</f>
        <v>0.54004789256562602</v>
      </c>
      <c r="AP673" s="89">
        <f>VLOOKUP($AC673,LS_Coint_BD!$B$3:$AQ$1079,AP$2)</f>
        <v>0</v>
      </c>
      <c r="AQ673" s="89">
        <f>VLOOKUP($AC673,LS_Coint_BD!$B$3:$AQ$1079,AQ$2)</f>
        <v>0</v>
      </c>
      <c r="AR673" s="89">
        <f>VLOOKUP($AC673,LS_Coint_BD!$B$3:$AQ$1079,AR$2)</f>
        <v>0.74658631378637497</v>
      </c>
      <c r="AS673" s="89">
        <f>VLOOKUP($AC673,LS_Coint_BD!$B$3:$AQ$1079,AS$2)</f>
        <v>0.77126981874336997</v>
      </c>
      <c r="AT673" s="89">
        <f>VLOOKUP($AC673,LS_Coint_BD!$B$3:$AQ$1079,AT$2)</f>
        <v>0.78554192281733604</v>
      </c>
      <c r="AU673" s="89">
        <f>VLOOKUP($AC673,LS_Coint_BD!$B$3:$AQ$1079,AU$2)</f>
        <v>2.2302063051946899</v>
      </c>
      <c r="AV673" s="89">
        <f>VLOOKUP($AC673,LS_Coint_BD!$B$3:$AQ$1079,AV$2)</f>
        <v>0</v>
      </c>
      <c r="AW673" s="89">
        <f>VLOOKUP($AC673,LS_Coint_BD!$B$3:$AQ$1079,AW$2)</f>
        <v>4.2928623618839401E-16</v>
      </c>
      <c r="AX673" s="89">
        <f>VLOOKUP($AC673,LS_Coint_BD!$B$3:$AQ$1079,AX$2)</f>
        <v>0</v>
      </c>
      <c r="AY673" s="89">
        <f>VLOOKUP($AC673,LS_Coint_BD!$B$3:$AQ$1079,AY$2)</f>
        <v>0</v>
      </c>
      <c r="AZ673" s="89">
        <f>VLOOKUP($AC673,LS_Coint_BD!$B$3:$AQ$1079,AZ$2)</f>
        <v>4.7369515717340002E-16</v>
      </c>
      <c r="BA673" s="89">
        <f>VLOOKUP($AC673,LS_Coint_BD!$B$3:$AQ$1079,BA$2)</f>
        <v>4.2632564145606E-16</v>
      </c>
      <c r="BB673" s="89">
        <f>VLOOKUP($AC673,LS_Coint_BD!$B$3:$AQ$1079,BB$2)</f>
        <v>-6.45947941600091E-16</v>
      </c>
      <c r="BC673" s="89">
        <f>VLOOKUP($AC673,LS_Coint_BD!$B$3:$AQ$1079,BC$2)</f>
        <v>2.2737367544323201E-16</v>
      </c>
      <c r="BD673" s="89">
        <f t="shared" si="543"/>
        <v>0</v>
      </c>
      <c r="BE673" s="89">
        <f t="shared" si="544"/>
        <v>-1.0800957851312516</v>
      </c>
      <c r="BF673" s="89">
        <f t="shared" si="545"/>
        <v>0</v>
      </c>
      <c r="BG673" s="89">
        <f t="shared" si="546"/>
        <v>0</v>
      </c>
      <c r="BH673" s="89">
        <f t="shared" si="547"/>
        <v>-1.4931726275727495</v>
      </c>
      <c r="BI673" s="89">
        <f t="shared" si="548"/>
        <v>-1.5425396374867395</v>
      </c>
      <c r="BJ673" s="89">
        <f t="shared" si="549"/>
        <v>-1.5710838456346727</v>
      </c>
      <c r="BK673" s="89">
        <f t="shared" si="550"/>
        <v>-4.4604126103893798</v>
      </c>
      <c r="BL673" s="89">
        <f t="shared" si="551"/>
        <v>0</v>
      </c>
      <c r="BM673" s="89"/>
      <c r="BN673" s="26" t="b">
        <f t="shared" si="552"/>
        <v>0</v>
      </c>
      <c r="BO673" s="26" t="b">
        <f t="shared" si="553"/>
        <v>0</v>
      </c>
      <c r="BP673" s="26" t="b">
        <f t="shared" si="554"/>
        <v>0</v>
      </c>
      <c r="BQ673" s="26" t="b">
        <f t="shared" si="555"/>
        <v>0</v>
      </c>
      <c r="BR673" s="26" t="b">
        <f t="shared" si="556"/>
        <v>0</v>
      </c>
      <c r="BS673" s="26" t="b">
        <f t="shared" si="557"/>
        <v>0</v>
      </c>
      <c r="BT673" s="26" t="b">
        <f t="shared" si="558"/>
        <v>0</v>
      </c>
      <c r="BU673" s="26" t="b">
        <f t="shared" si="559"/>
        <v>0</v>
      </c>
    </row>
    <row r="674" spans="2:73" ht="15" thickBot="1" x14ac:dyDescent="0.35">
      <c r="B674" s="17" t="str">
        <f>VLOOKUP($AC674,LS_Coint_BD!$B$3:$D$1079,2)</f>
        <v>PETR4</v>
      </c>
      <c r="C674" s="87" t="str">
        <f>VLOOKUP($AC674,LS_Coint_BD!$B$3:$D$1079,3)</f>
        <v>CPFE3</v>
      </c>
      <c r="D674" s="68">
        <f t="shared" si="519"/>
        <v>0</v>
      </c>
      <c r="E674" s="65">
        <f t="shared" si="520"/>
        <v>0</v>
      </c>
      <c r="F674" s="69">
        <f t="shared" si="521"/>
        <v>0</v>
      </c>
      <c r="G674" s="68">
        <f t="shared" si="522"/>
        <v>1.6680477216455571</v>
      </c>
      <c r="H674" s="65">
        <f t="shared" si="523"/>
        <v>2.3985672456181271</v>
      </c>
      <c r="I674" s="69">
        <f t="shared" si="524"/>
        <v>1.5990448304120848</v>
      </c>
      <c r="J674" s="68">
        <f t="shared" si="525"/>
        <v>1.628205544509612</v>
      </c>
      <c r="K674" s="65">
        <f t="shared" si="526"/>
        <v>2.6348835942641422</v>
      </c>
      <c r="L674" s="69">
        <f t="shared" si="527"/>
        <v>1.7565890628427616</v>
      </c>
      <c r="M674" s="68">
        <f t="shared" si="528"/>
        <v>1.6369796936826262</v>
      </c>
      <c r="N674" s="65">
        <f t="shared" si="529"/>
        <v>2.5595878999803734</v>
      </c>
      <c r="O674" s="69">
        <f t="shared" si="530"/>
        <v>1.7063919333202491</v>
      </c>
      <c r="P674" s="68">
        <f t="shared" si="531"/>
        <v>1.6740196370118667</v>
      </c>
      <c r="Q674" s="65">
        <f t="shared" si="532"/>
        <v>2.7943097818766689</v>
      </c>
      <c r="R674" s="69">
        <f t="shared" si="533"/>
        <v>1.8628731879177793</v>
      </c>
      <c r="S674" s="68">
        <f t="shared" si="534"/>
        <v>1.4501162844540616</v>
      </c>
      <c r="T674" s="65">
        <f t="shared" si="535"/>
        <v>2.9104004793722349</v>
      </c>
      <c r="U674" s="69">
        <f t="shared" si="536"/>
        <v>1.9402669862481565</v>
      </c>
      <c r="V674" s="68">
        <f t="shared" si="537"/>
        <v>0.85339716097459473</v>
      </c>
      <c r="W674" s="65">
        <f t="shared" si="538"/>
        <v>3.6441467842686954</v>
      </c>
      <c r="X674" s="69">
        <f t="shared" si="539"/>
        <v>2.4294311895124636</v>
      </c>
      <c r="Y674" s="68">
        <f t="shared" si="540"/>
        <v>0.5489784004963667</v>
      </c>
      <c r="Z674" s="65">
        <f t="shared" si="541"/>
        <v>3.8364634428392996</v>
      </c>
      <c r="AA674" s="69">
        <f t="shared" si="542"/>
        <v>2.5576422952261999</v>
      </c>
      <c r="AB674" s="98">
        <f>SUMIF(BN674:BU674,"VERDADEIRO",BN$3:$BU673)</f>
        <v>1</v>
      </c>
      <c r="AC674" s="97">
        <f t="shared" si="518"/>
        <v>671</v>
      </c>
      <c r="AD674" s="89">
        <f>RTD("tryd.rtdserver",,"COT",B674,"ULT")</f>
        <v>29.02</v>
      </c>
      <c r="AE674" s="89">
        <f>RTD("tryd.rtdserver",,"COT",C674,"ULT")</f>
        <v>33.43</v>
      </c>
      <c r="AF674" s="89">
        <f>VLOOKUP($AC674,LS_Coint_BD!$B$3:$AQ$1079,AF$2)*$AD674+VLOOKUP($AC674,LS_Coint_BD!$B$3:$AQ$1079,AF$2+1)</f>
        <v>0</v>
      </c>
      <c r="AG674" s="89">
        <f>VLOOKUP($AC674,LS_Coint_BD!$B$3:$AQ$1079,AG$2)*$AD674+VLOOKUP($AC674,LS_Coint_BD!$B$3:$AQ$1079,AG$2+1)</f>
        <v>31.761952278354443</v>
      </c>
      <c r="AH674" s="89">
        <f>VLOOKUP($AC674,LS_Coint_BD!$B$3:$AQ$1079,AH$2)*$AD674+VLOOKUP($AC674,LS_Coint_BD!$B$3:$AQ$1079,AH$2+1)</f>
        <v>31.801794455490388</v>
      </c>
      <c r="AI674" s="89">
        <f>VLOOKUP($AC674,LS_Coint_BD!$B$3:$AQ$1079,AI$2)*$AD674+VLOOKUP($AC674,LS_Coint_BD!$B$3:$AQ$1079,AI$2+1)</f>
        <v>31.793020306317374</v>
      </c>
      <c r="AJ674" s="89">
        <f>VLOOKUP($AC674,LS_Coint_BD!$B$3:$AQ$1079,AJ$2)*$AD674+VLOOKUP($AC674,LS_Coint_BD!$B$3:$AQ$1079,AJ$2+1)</f>
        <v>31.755980362988133</v>
      </c>
      <c r="AK674" s="89">
        <f>VLOOKUP($AC674,LS_Coint_BD!$B$3:$AQ$1079,AK$2)*$AD674+VLOOKUP($AC674,LS_Coint_BD!$B$3:$AQ$1079,AK$2+1)</f>
        <v>31.979883715545938</v>
      </c>
      <c r="AL674" s="89">
        <f>VLOOKUP($AC674,LS_Coint_BD!$B$3:$AQ$1079,AL$2)*$AD674+VLOOKUP($AC674,LS_Coint_BD!$B$3:$AQ$1079,AL$2+1)</f>
        <v>32.576602839025405</v>
      </c>
      <c r="AM674" s="89">
        <f>VLOOKUP($AC674,LS_Coint_BD!$B$3:$AQ$1079,AM$2)*$AD674+VLOOKUP($AC674,LS_Coint_BD!$B$3:$AQ$1079,AM$2+1)</f>
        <v>32.881021599503633</v>
      </c>
      <c r="AN674" s="89">
        <f>VLOOKUP($AC674,LS_Coint_BD!$B$3:$AQ$1079,AN$2)</f>
        <v>0</v>
      </c>
      <c r="AO674" s="89">
        <f>VLOOKUP($AC674,LS_Coint_BD!$B$3:$AQ$1079,AO$2)</f>
        <v>0.79952241520604295</v>
      </c>
      <c r="AP674" s="89">
        <f>VLOOKUP($AC674,LS_Coint_BD!$B$3:$AQ$1079,AP$2)</f>
        <v>0.87829453142138203</v>
      </c>
      <c r="AQ674" s="89">
        <f>VLOOKUP($AC674,LS_Coint_BD!$B$3:$AQ$1079,AQ$2)</f>
        <v>0.85319596666012398</v>
      </c>
      <c r="AR674" s="89">
        <f>VLOOKUP($AC674,LS_Coint_BD!$B$3:$AQ$1079,AR$2)</f>
        <v>0.931436593958889</v>
      </c>
      <c r="AS674" s="89">
        <f>VLOOKUP($AC674,LS_Coint_BD!$B$3:$AQ$1079,AS$2)</f>
        <v>0.97013349312407904</v>
      </c>
      <c r="AT674" s="89">
        <f>VLOOKUP($AC674,LS_Coint_BD!$B$3:$AQ$1079,AT$2)</f>
        <v>1.21471559475623</v>
      </c>
      <c r="AU674" s="89">
        <f>VLOOKUP($AC674,LS_Coint_BD!$B$3:$AQ$1079,AU$2)</f>
        <v>1.2788211476131</v>
      </c>
      <c r="AV674" s="89">
        <f>VLOOKUP($AC674,LS_Coint_BD!$B$3:$AQ$1079,AV$2)</f>
        <v>0</v>
      </c>
      <c r="AW674" s="89">
        <f>VLOOKUP($AC674,LS_Coint_BD!$B$3:$AQ$1079,AW$2)</f>
        <v>-1.0362081563168101E-15</v>
      </c>
      <c r="AX674" s="89">
        <f>VLOOKUP($AC674,LS_Coint_BD!$B$3:$AQ$1079,AX$2)</f>
        <v>-2.4361465226060602E-15</v>
      </c>
      <c r="AY674" s="89">
        <f>VLOOKUP($AC674,LS_Coint_BD!$B$3:$AQ$1079,AY$2)</f>
        <v>1.13242748511766E-15</v>
      </c>
      <c r="AZ674" s="89">
        <f>VLOOKUP($AC674,LS_Coint_BD!$B$3:$AQ$1079,AZ$2)</f>
        <v>1.3223989804424101E-15</v>
      </c>
      <c r="BA674" s="89">
        <f>VLOOKUP($AC674,LS_Coint_BD!$B$3:$AQ$1079,BA$2)</f>
        <v>-1.58095758706622E-15</v>
      </c>
      <c r="BB674" s="89">
        <f>VLOOKUP($AC674,LS_Coint_BD!$B$3:$AQ$1079,BB$2)</f>
        <v>3.3912266934004799E-15</v>
      </c>
      <c r="BC674" s="89">
        <f>VLOOKUP($AC674,LS_Coint_BD!$B$3:$AQ$1079,BC$2)</f>
        <v>-2.8421709430404002E-17</v>
      </c>
      <c r="BD674" s="89">
        <f t="shared" si="543"/>
        <v>0</v>
      </c>
      <c r="BE674" s="89">
        <f t="shared" si="544"/>
        <v>1.5990448304120848</v>
      </c>
      <c r="BF674" s="89">
        <f t="shared" si="545"/>
        <v>1.7565890628427616</v>
      </c>
      <c r="BG674" s="89">
        <f t="shared" si="546"/>
        <v>1.7063919333202491</v>
      </c>
      <c r="BH674" s="89">
        <f t="shared" si="547"/>
        <v>1.8628731879177793</v>
      </c>
      <c r="BI674" s="89">
        <f t="shared" si="548"/>
        <v>1.9402669862481565</v>
      </c>
      <c r="BJ674" s="89">
        <f t="shared" si="549"/>
        <v>2.4294311895124636</v>
      </c>
      <c r="BK674" s="89">
        <f t="shared" si="550"/>
        <v>2.5576422952261999</v>
      </c>
      <c r="BL674" s="89">
        <f t="shared" si="551"/>
        <v>0</v>
      </c>
      <c r="BM674" s="89"/>
      <c r="BN674" s="26" t="b">
        <f t="shared" si="552"/>
        <v>0</v>
      </c>
      <c r="BO674" s="26" t="b">
        <f t="shared" si="553"/>
        <v>1</v>
      </c>
      <c r="BP674" s="26" t="b">
        <f t="shared" si="554"/>
        <v>0</v>
      </c>
      <c r="BQ674" s="26" t="b">
        <f t="shared" si="555"/>
        <v>0</v>
      </c>
      <c r="BR674" s="26" t="b">
        <f t="shared" si="556"/>
        <v>0</v>
      </c>
      <c r="BS674" s="26" t="b">
        <f t="shared" si="557"/>
        <v>0</v>
      </c>
      <c r="BT674" s="26" t="b">
        <f t="shared" si="558"/>
        <v>0</v>
      </c>
      <c r="BU674" s="26" t="b">
        <f t="shared" si="559"/>
        <v>0</v>
      </c>
    </row>
    <row r="675" spans="2:73" ht="15" thickBot="1" x14ac:dyDescent="0.35">
      <c r="B675" s="17" t="str">
        <f>VLOOKUP($AC675,LS_Coint_BD!$B$3:$D$1079,2)</f>
        <v>PETR4</v>
      </c>
      <c r="C675" s="87" t="str">
        <f>VLOOKUP($AC675,LS_Coint_BD!$B$3:$D$1079,3)</f>
        <v>CPLE6</v>
      </c>
      <c r="D675" s="68">
        <f t="shared" si="519"/>
        <v>-0.9242099847412959</v>
      </c>
      <c r="E675" s="65">
        <f t="shared" si="520"/>
        <v>-6.0358191053042853</v>
      </c>
      <c r="F675" s="69">
        <f t="shared" si="521"/>
        <v>-4.0238794035361902</v>
      </c>
      <c r="G675" s="68">
        <f t="shared" si="522"/>
        <v>-0.5508319147246965</v>
      </c>
      <c r="H675" s="65">
        <f t="shared" si="523"/>
        <v>-7.5678823380664335</v>
      </c>
      <c r="I675" s="69">
        <f t="shared" si="524"/>
        <v>-5.045254892044289</v>
      </c>
      <c r="J675" s="68">
        <f t="shared" si="525"/>
        <v>-0.34701481667401879</v>
      </c>
      <c r="K675" s="65">
        <f t="shared" si="526"/>
        <v>-7.9400715249356733</v>
      </c>
      <c r="L675" s="69">
        <f t="shared" si="527"/>
        <v>-5.2933810166237825</v>
      </c>
      <c r="M675" s="68">
        <f t="shared" si="528"/>
        <v>-0.31135539783767285</v>
      </c>
      <c r="N675" s="65">
        <f t="shared" si="529"/>
        <v>-7.9627167692636398</v>
      </c>
      <c r="O675" s="69">
        <f t="shared" si="530"/>
        <v>-5.3084778461757596</v>
      </c>
      <c r="P675" s="68">
        <f t="shared" si="531"/>
        <v>-0.46500289386071358</v>
      </c>
      <c r="Q675" s="65">
        <f t="shared" si="532"/>
        <v>-7.7907468704108691</v>
      </c>
      <c r="R675" s="69">
        <f t="shared" si="533"/>
        <v>-5.1938312469405794</v>
      </c>
      <c r="S675" s="68">
        <f t="shared" si="534"/>
        <v>-1.1025601119310124</v>
      </c>
      <c r="T675" s="65">
        <f t="shared" si="535"/>
        <v>-8.202834073719746</v>
      </c>
      <c r="U675" s="69">
        <f t="shared" si="536"/>
        <v>-5.468556049146498</v>
      </c>
      <c r="V675" s="68">
        <f t="shared" si="537"/>
        <v>-1.6881323779539059</v>
      </c>
      <c r="W675" s="65">
        <f t="shared" si="538"/>
        <v>-8.5356478701129319</v>
      </c>
      <c r="X675" s="69">
        <f t="shared" si="539"/>
        <v>-5.6904319134086219</v>
      </c>
      <c r="Y675" s="68">
        <f t="shared" si="540"/>
        <v>-2.4009756633973183</v>
      </c>
      <c r="Z675" s="65">
        <f t="shared" si="541"/>
        <v>-8.9098208173416058</v>
      </c>
      <c r="AA675" s="69">
        <f t="shared" si="542"/>
        <v>-5.9398805448944039</v>
      </c>
      <c r="AB675" s="98">
        <f>SUMIF(BN675:BU675,"VERDADEIRO",BN$3:$BU674)</f>
        <v>0</v>
      </c>
      <c r="AC675" s="97">
        <f t="shared" si="518"/>
        <v>672</v>
      </c>
      <c r="AD675" s="89">
        <f>RTD("tryd.rtdserver",,"COT",B675,"ULT")</f>
        <v>29.02</v>
      </c>
      <c r="AE675" s="89">
        <f>RTD("tryd.rtdserver",,"COT",C675,"ULT")</f>
        <v>67.930000000000007</v>
      </c>
      <c r="AF675" s="89">
        <f>VLOOKUP($AC675,LS_Coint_BD!$B$3:$AQ$1079,AF$2)*$AD675+VLOOKUP($AC675,LS_Coint_BD!$B$3:$AQ$1079,AF$2+1)</f>
        <v>68.854209984741303</v>
      </c>
      <c r="AG675" s="89">
        <f>VLOOKUP($AC675,LS_Coint_BD!$B$3:$AQ$1079,AG$2)*$AD675+VLOOKUP($AC675,LS_Coint_BD!$B$3:$AQ$1079,AG$2+1)</f>
        <v>68.480831914724703</v>
      </c>
      <c r="AH675" s="89">
        <f>VLOOKUP($AC675,LS_Coint_BD!$B$3:$AQ$1079,AH$2)*$AD675+VLOOKUP($AC675,LS_Coint_BD!$B$3:$AQ$1079,AH$2+1)</f>
        <v>68.277014816674026</v>
      </c>
      <c r="AI675" s="89">
        <f>VLOOKUP($AC675,LS_Coint_BD!$B$3:$AQ$1079,AI$2)*$AD675+VLOOKUP($AC675,LS_Coint_BD!$B$3:$AQ$1079,AI$2+1)</f>
        <v>68.24135539783768</v>
      </c>
      <c r="AJ675" s="89">
        <f>VLOOKUP($AC675,LS_Coint_BD!$B$3:$AQ$1079,AJ$2)*$AD675+VLOOKUP($AC675,LS_Coint_BD!$B$3:$AQ$1079,AJ$2+1)</f>
        <v>68.39500289386072</v>
      </c>
      <c r="AK675" s="89">
        <f>VLOOKUP($AC675,LS_Coint_BD!$B$3:$AQ$1079,AK$2)*$AD675+VLOOKUP($AC675,LS_Coint_BD!$B$3:$AQ$1079,AK$2+1)</f>
        <v>69.032560111931019</v>
      </c>
      <c r="AL675" s="89">
        <f>VLOOKUP($AC675,LS_Coint_BD!$B$3:$AQ$1079,AL$2)*$AD675+VLOOKUP($AC675,LS_Coint_BD!$B$3:$AQ$1079,AL$2+1)</f>
        <v>69.618132377953913</v>
      </c>
      <c r="AM675" s="89">
        <f>VLOOKUP($AC675,LS_Coint_BD!$B$3:$AQ$1079,AM$2)*$AD675+VLOOKUP($AC675,LS_Coint_BD!$B$3:$AQ$1079,AM$2+1)</f>
        <v>70.330975663397325</v>
      </c>
      <c r="AN675" s="89">
        <f>VLOOKUP($AC675,LS_Coint_BD!$B$3:$AQ$1079,AN$2)</f>
        <v>2.0119397017680898</v>
      </c>
      <c r="AO675" s="89">
        <f>VLOOKUP($AC675,LS_Coint_BD!$B$3:$AQ$1079,AO$2)</f>
        <v>2.5226274460221401</v>
      </c>
      <c r="AP675" s="89">
        <f>VLOOKUP($AC675,LS_Coint_BD!$B$3:$AQ$1079,AP$2)</f>
        <v>2.6466905083118899</v>
      </c>
      <c r="AQ675" s="89">
        <f>VLOOKUP($AC675,LS_Coint_BD!$B$3:$AQ$1079,AQ$2)</f>
        <v>2.6542389230878798</v>
      </c>
      <c r="AR675" s="89">
        <f>VLOOKUP($AC675,LS_Coint_BD!$B$3:$AQ$1079,AR$2)</f>
        <v>2.5969156234702901</v>
      </c>
      <c r="AS675" s="89">
        <f>VLOOKUP($AC675,LS_Coint_BD!$B$3:$AQ$1079,AS$2)</f>
        <v>2.7342780245732499</v>
      </c>
      <c r="AT675" s="89">
        <f>VLOOKUP($AC675,LS_Coint_BD!$B$3:$AQ$1079,AT$2)</f>
        <v>2.84521595670431</v>
      </c>
      <c r="AU675" s="89">
        <f>VLOOKUP($AC675,LS_Coint_BD!$B$3:$AQ$1079,AU$2)</f>
        <v>2.9699402724472002</v>
      </c>
      <c r="AV675" s="89">
        <f>VLOOKUP($AC675,LS_Coint_BD!$B$3:$AQ$1079,AV$2)</f>
        <v>-1.03739239420975E-14</v>
      </c>
      <c r="AW675" s="89">
        <f>VLOOKUP($AC675,LS_Coint_BD!$B$3:$AQ$1079,AW$2)</f>
        <v>-8.8225723023545807E-15</v>
      </c>
      <c r="AX675" s="89">
        <f>VLOOKUP($AC675,LS_Coint_BD!$B$3:$AQ$1079,AX$2)</f>
        <v>-2.6391587328232301E-15</v>
      </c>
      <c r="AY675" s="89">
        <f>VLOOKUP($AC675,LS_Coint_BD!$B$3:$AQ$1079,AY$2)</f>
        <v>3.5527136788005001E-16</v>
      </c>
      <c r="AZ675" s="89">
        <f>VLOOKUP($AC675,LS_Coint_BD!$B$3:$AQ$1079,AZ$2)</f>
        <v>4.7369515717340002E-16</v>
      </c>
      <c r="BA675" s="89">
        <f>VLOOKUP($AC675,LS_Coint_BD!$B$3:$AQ$1079,BA$2)</f>
        <v>1.70530256582424E-15</v>
      </c>
      <c r="BB675" s="89">
        <f>VLOOKUP($AC675,LS_Coint_BD!$B$3:$AQ$1079,BB$2)</f>
        <v>-2.1316282072803001E-15</v>
      </c>
      <c r="BC675" s="89">
        <f>VLOOKUP($AC675,LS_Coint_BD!$B$3:$AQ$1079,BC$2)</f>
        <v>-3.9506176108261598E-15</v>
      </c>
      <c r="BD675" s="89">
        <f t="shared" si="543"/>
        <v>-4.0238794035361902</v>
      </c>
      <c r="BE675" s="89">
        <f t="shared" si="544"/>
        <v>-5.045254892044289</v>
      </c>
      <c r="BF675" s="89">
        <f t="shared" si="545"/>
        <v>-5.2933810166237825</v>
      </c>
      <c r="BG675" s="89">
        <f t="shared" si="546"/>
        <v>-5.3084778461757596</v>
      </c>
      <c r="BH675" s="89">
        <f t="shared" si="547"/>
        <v>-5.1938312469405794</v>
      </c>
      <c r="BI675" s="89">
        <f t="shared" si="548"/>
        <v>-5.468556049146498</v>
      </c>
      <c r="BJ675" s="89">
        <f t="shared" si="549"/>
        <v>-5.6904319134086219</v>
      </c>
      <c r="BK675" s="89">
        <f t="shared" si="550"/>
        <v>-5.9398805448944039</v>
      </c>
      <c r="BL675" s="89">
        <f t="shared" si="551"/>
        <v>-4.0238794035361698</v>
      </c>
      <c r="BM675" s="89"/>
      <c r="BN675" s="26" t="b">
        <f t="shared" si="552"/>
        <v>0</v>
      </c>
      <c r="BO675" s="26" t="b">
        <f t="shared" si="553"/>
        <v>0</v>
      </c>
      <c r="BP675" s="26" t="b">
        <f t="shared" si="554"/>
        <v>0</v>
      </c>
      <c r="BQ675" s="26" t="b">
        <f t="shared" si="555"/>
        <v>0</v>
      </c>
      <c r="BR675" s="26" t="b">
        <f t="shared" si="556"/>
        <v>0</v>
      </c>
      <c r="BS675" s="26" t="b">
        <f t="shared" si="557"/>
        <v>0</v>
      </c>
      <c r="BT675" s="26" t="b">
        <f t="shared" si="558"/>
        <v>0</v>
      </c>
      <c r="BU675" s="26" t="b">
        <f t="shared" si="559"/>
        <v>0</v>
      </c>
    </row>
    <row r="676" spans="2:73" ht="15" thickBot="1" x14ac:dyDescent="0.35">
      <c r="B676" s="17" t="str">
        <f>VLOOKUP($AC676,LS_Coint_BD!$B$3:$D$1079,2)</f>
        <v>PETR4</v>
      </c>
      <c r="C676" s="87" t="str">
        <f>VLOOKUP($AC676,LS_Coint_BD!$B$3:$D$1079,3)</f>
        <v>CRFB3</v>
      </c>
      <c r="D676" s="68">
        <f t="shared" si="519"/>
        <v>0.10572931925737805</v>
      </c>
      <c r="E676" s="65">
        <f t="shared" si="520"/>
        <v>1.7587720092780841</v>
      </c>
      <c r="F676" s="69">
        <f t="shared" si="521"/>
        <v>1.1725146728520561</v>
      </c>
      <c r="G676" s="68">
        <f t="shared" si="522"/>
        <v>0.10914728837948218</v>
      </c>
      <c r="H676" s="65">
        <f t="shared" si="523"/>
        <v>1.7567125957985739</v>
      </c>
      <c r="I676" s="69">
        <f t="shared" si="524"/>
        <v>1.1711417305323826</v>
      </c>
      <c r="J676" s="68">
        <f t="shared" si="525"/>
        <v>5.7607144520783748E-2</v>
      </c>
      <c r="K676" s="65">
        <f t="shared" si="526"/>
        <v>2.1105506023456932</v>
      </c>
      <c r="L676" s="69">
        <f t="shared" si="527"/>
        <v>1.4070337348971289</v>
      </c>
      <c r="M676" s="68">
        <f t="shared" si="528"/>
        <v>3.8114114483665418E-2</v>
      </c>
      <c r="N676" s="65">
        <f t="shared" si="529"/>
        <v>2.1920806180724473</v>
      </c>
      <c r="O676" s="69">
        <f t="shared" si="530"/>
        <v>1.4613870787149648</v>
      </c>
      <c r="P676" s="68">
        <f t="shared" si="531"/>
        <v>-0.19375351817268793</v>
      </c>
      <c r="Q676" s="65">
        <f t="shared" si="532"/>
        <v>-3.0149718420500706</v>
      </c>
      <c r="R676" s="69">
        <f t="shared" si="533"/>
        <v>-2.0099812280333804</v>
      </c>
      <c r="S676" s="68">
        <f t="shared" si="534"/>
        <v>0</v>
      </c>
      <c r="T676" s="65">
        <f t="shared" si="535"/>
        <v>0</v>
      </c>
      <c r="U676" s="69">
        <f t="shared" si="536"/>
        <v>0</v>
      </c>
      <c r="V676" s="68">
        <f t="shared" si="537"/>
        <v>2.5945252742101133E-2</v>
      </c>
      <c r="W676" s="65">
        <f t="shared" si="538"/>
        <v>3.0076401989989821</v>
      </c>
      <c r="X676" s="69">
        <f t="shared" si="539"/>
        <v>2.0050934659993214</v>
      </c>
      <c r="Y676" s="68">
        <f t="shared" si="540"/>
        <v>0</v>
      </c>
      <c r="Z676" s="65">
        <f t="shared" si="541"/>
        <v>0</v>
      </c>
      <c r="AA676" s="69">
        <f t="shared" si="542"/>
        <v>0</v>
      </c>
      <c r="AB676" s="98">
        <f>SUMIF(BN676:BU676,"VERDADEIRO",BN$3:$BU675)</f>
        <v>0</v>
      </c>
      <c r="AC676" s="97">
        <f t="shared" si="518"/>
        <v>673</v>
      </c>
      <c r="AD676" s="89">
        <f>RTD("tryd.rtdserver",,"COT",B676,"ULT")</f>
        <v>29.02</v>
      </c>
      <c r="AE676" s="89">
        <f>RTD("tryd.rtdserver",,"COT",C676,"ULT")</f>
        <v>19.52</v>
      </c>
      <c r="AF676" s="89">
        <f>VLOOKUP($AC676,LS_Coint_BD!$B$3:$AQ$1079,AF$2)*$AD676+VLOOKUP($AC676,LS_Coint_BD!$B$3:$AQ$1079,AF$2+1)</f>
        <v>19.414270680742622</v>
      </c>
      <c r="AG676" s="89">
        <f>VLOOKUP($AC676,LS_Coint_BD!$B$3:$AQ$1079,AG$2)*$AD676+VLOOKUP($AC676,LS_Coint_BD!$B$3:$AQ$1079,AG$2+1)</f>
        <v>19.410852711620517</v>
      </c>
      <c r="AH676" s="89">
        <f>VLOOKUP($AC676,LS_Coint_BD!$B$3:$AQ$1079,AH$2)*$AD676+VLOOKUP($AC676,LS_Coint_BD!$B$3:$AQ$1079,AH$2+1)</f>
        <v>19.462392855479216</v>
      </c>
      <c r="AI676" s="89">
        <f>VLOOKUP($AC676,LS_Coint_BD!$B$3:$AQ$1079,AI$2)*$AD676+VLOOKUP($AC676,LS_Coint_BD!$B$3:$AQ$1079,AI$2+1)</f>
        <v>19.481885885516334</v>
      </c>
      <c r="AJ676" s="89">
        <f>VLOOKUP($AC676,LS_Coint_BD!$B$3:$AQ$1079,AJ$2)*$AD676+VLOOKUP($AC676,LS_Coint_BD!$B$3:$AQ$1079,AJ$2+1)</f>
        <v>19.713753518172688</v>
      </c>
      <c r="AK676" s="89">
        <f>VLOOKUP($AC676,LS_Coint_BD!$B$3:$AQ$1079,AK$2)*$AD676+VLOOKUP($AC676,LS_Coint_BD!$B$3:$AQ$1079,AK$2+1)</f>
        <v>0</v>
      </c>
      <c r="AL676" s="89">
        <f>VLOOKUP($AC676,LS_Coint_BD!$B$3:$AQ$1079,AL$2)*$AD676+VLOOKUP($AC676,LS_Coint_BD!$B$3:$AQ$1079,AL$2+1)</f>
        <v>19.494054747257898</v>
      </c>
      <c r="AM676" s="89">
        <f>VLOOKUP($AC676,LS_Coint_BD!$B$3:$AQ$1079,AM$2)*$AD676+VLOOKUP($AC676,LS_Coint_BD!$B$3:$AQ$1079,AM$2+1)</f>
        <v>0</v>
      </c>
      <c r="AN676" s="89">
        <f>VLOOKUP($AC676,LS_Coint_BD!$B$3:$AQ$1079,AN$2)</f>
        <v>0.58625733642602695</v>
      </c>
      <c r="AO676" s="89">
        <f>VLOOKUP($AC676,LS_Coint_BD!$B$3:$AQ$1079,AO$2)</f>
        <v>0.58557086526618995</v>
      </c>
      <c r="AP676" s="89">
        <f>VLOOKUP($AC676,LS_Coint_BD!$B$3:$AQ$1079,AP$2)</f>
        <v>0.70351686744856501</v>
      </c>
      <c r="AQ676" s="89">
        <f>VLOOKUP($AC676,LS_Coint_BD!$B$3:$AQ$1079,AQ$2)</f>
        <v>0.73069353935748305</v>
      </c>
      <c r="AR676" s="89">
        <f>VLOOKUP($AC676,LS_Coint_BD!$B$3:$AQ$1079,AR$2)</f>
        <v>1.00499061401669</v>
      </c>
      <c r="AS676" s="89">
        <f>VLOOKUP($AC676,LS_Coint_BD!$B$3:$AQ$1079,AS$2)</f>
        <v>0</v>
      </c>
      <c r="AT676" s="89">
        <f>VLOOKUP($AC676,LS_Coint_BD!$B$3:$AQ$1079,AT$2)</f>
        <v>1.00254673299966</v>
      </c>
      <c r="AU676" s="89">
        <f>VLOOKUP($AC676,LS_Coint_BD!$B$3:$AQ$1079,AU$2)</f>
        <v>0</v>
      </c>
      <c r="AV676" s="89">
        <f>VLOOKUP($AC676,LS_Coint_BD!$B$3:$AQ$1079,AV$2)</f>
        <v>2.2737367544323199E-15</v>
      </c>
      <c r="AW676" s="89">
        <f>VLOOKUP($AC676,LS_Coint_BD!$B$3:$AQ$1079,AW$2)</f>
        <v>2.66453525910038E-15</v>
      </c>
      <c r="AX676" s="89">
        <f>VLOOKUP($AC676,LS_Coint_BD!$B$3:$AQ$1079,AX$2)</f>
        <v>-1.0911906299172999E-15</v>
      </c>
      <c r="AY676" s="89">
        <f>VLOOKUP($AC676,LS_Coint_BD!$B$3:$AQ$1079,AY$2)</f>
        <v>-1.4210854715202001E-15</v>
      </c>
      <c r="AZ676" s="89">
        <f>VLOOKUP($AC676,LS_Coint_BD!$B$3:$AQ$1079,AZ$2)</f>
        <v>-3.7500866609560799E-16</v>
      </c>
      <c r="BA676" s="89">
        <f>VLOOKUP($AC676,LS_Coint_BD!$B$3:$AQ$1079,BA$2)</f>
        <v>0</v>
      </c>
      <c r="BB676" s="89">
        <f>VLOOKUP($AC676,LS_Coint_BD!$B$3:$AQ$1079,BB$2)</f>
        <v>1.24344978758018E-15</v>
      </c>
      <c r="BC676" s="89">
        <f>VLOOKUP($AC676,LS_Coint_BD!$B$3:$AQ$1079,BC$2)</f>
        <v>0</v>
      </c>
      <c r="BD676" s="89">
        <f t="shared" si="543"/>
        <v>1.1725146728520561</v>
      </c>
      <c r="BE676" s="89">
        <f t="shared" si="544"/>
        <v>1.1711417305323826</v>
      </c>
      <c r="BF676" s="89">
        <f t="shared" si="545"/>
        <v>1.4070337348971289</v>
      </c>
      <c r="BG676" s="89">
        <f t="shared" si="546"/>
        <v>1.4613870787149648</v>
      </c>
      <c r="BH676" s="89">
        <f t="shared" si="547"/>
        <v>-2.0099812280333804</v>
      </c>
      <c r="BI676" s="89">
        <f t="shared" si="548"/>
        <v>0</v>
      </c>
      <c r="BJ676" s="89">
        <f t="shared" si="549"/>
        <v>2.0050934659993214</v>
      </c>
      <c r="BK676" s="89">
        <f t="shared" si="550"/>
        <v>0</v>
      </c>
      <c r="BL676" s="89">
        <f t="shared" si="551"/>
        <v>1.1725146728520606</v>
      </c>
      <c r="BM676" s="89"/>
      <c r="BN676" s="26" t="b">
        <f t="shared" si="552"/>
        <v>0</v>
      </c>
      <c r="BO676" s="26" t="b">
        <f t="shared" si="553"/>
        <v>0</v>
      </c>
      <c r="BP676" s="26" t="b">
        <f t="shared" si="554"/>
        <v>0</v>
      </c>
      <c r="BQ676" s="26" t="b">
        <f t="shared" si="555"/>
        <v>0</v>
      </c>
      <c r="BR676" s="26" t="b">
        <f t="shared" si="556"/>
        <v>0</v>
      </c>
      <c r="BS676" s="26" t="b">
        <f t="shared" si="557"/>
        <v>0</v>
      </c>
      <c r="BT676" s="26" t="b">
        <f t="shared" si="558"/>
        <v>0</v>
      </c>
      <c r="BU676" s="26" t="b">
        <f t="shared" si="559"/>
        <v>0</v>
      </c>
    </row>
    <row r="677" spans="2:73" ht="15" thickBot="1" x14ac:dyDescent="0.35">
      <c r="B677" s="17" t="str">
        <f>VLOOKUP($AC677,LS_Coint_BD!$B$3:$D$1079,2)</f>
        <v>PETR4</v>
      </c>
      <c r="C677" s="87" t="str">
        <f>VLOOKUP($AC677,LS_Coint_BD!$B$3:$D$1079,3)</f>
        <v>EGIE3</v>
      </c>
      <c r="D677" s="68">
        <f t="shared" si="519"/>
        <v>1.0533209072211278</v>
      </c>
      <c r="E677" s="65">
        <f t="shared" si="520"/>
        <v>3.0520222319370696</v>
      </c>
      <c r="F677" s="69">
        <f t="shared" si="521"/>
        <v>2.0346814879580464</v>
      </c>
      <c r="G677" s="68">
        <f t="shared" si="522"/>
        <v>0.97464890360184597</v>
      </c>
      <c r="H677" s="65">
        <f t="shared" si="523"/>
        <v>3.0308917555641877</v>
      </c>
      <c r="I677" s="69">
        <f t="shared" si="524"/>
        <v>2.0205945037094586</v>
      </c>
      <c r="J677" s="68">
        <f t="shared" si="525"/>
        <v>0.9115728075163787</v>
      </c>
      <c r="K677" s="65">
        <f t="shared" si="526"/>
        <v>3.270086401123145</v>
      </c>
      <c r="L677" s="69">
        <f t="shared" si="527"/>
        <v>2.1800576007487633</v>
      </c>
      <c r="M677" s="68">
        <f t="shared" si="528"/>
        <v>0.9041921659947505</v>
      </c>
      <c r="N677" s="65">
        <f t="shared" si="529"/>
        <v>3.1550921735970308</v>
      </c>
      <c r="O677" s="69">
        <f t="shared" si="530"/>
        <v>2.1033947823980204</v>
      </c>
      <c r="P677" s="68">
        <f t="shared" si="531"/>
        <v>0.7270150663110968</v>
      </c>
      <c r="Q677" s="65">
        <f t="shared" si="532"/>
        <v>3.3514649797871714</v>
      </c>
      <c r="R677" s="69">
        <f t="shared" si="533"/>
        <v>2.2343099865247811</v>
      </c>
      <c r="S677" s="68">
        <f t="shared" si="534"/>
        <v>0.29118906451358839</v>
      </c>
      <c r="T677" s="65">
        <f t="shared" si="535"/>
        <v>3.905275904188473</v>
      </c>
      <c r="U677" s="69">
        <f t="shared" si="536"/>
        <v>2.6035172694589819</v>
      </c>
      <c r="V677" s="68">
        <f t="shared" si="537"/>
        <v>0.32989891357102152</v>
      </c>
      <c r="W677" s="65">
        <f t="shared" si="538"/>
        <v>4.3799146397594928</v>
      </c>
      <c r="X677" s="69">
        <f t="shared" si="539"/>
        <v>2.9199430931729955</v>
      </c>
      <c r="Y677" s="68">
        <f t="shared" si="540"/>
        <v>-0.33920187931499157</v>
      </c>
      <c r="Z677" s="65">
        <f t="shared" si="541"/>
        <v>-5.3450792615202003</v>
      </c>
      <c r="AA677" s="69">
        <f t="shared" si="542"/>
        <v>-3.5633861743468001</v>
      </c>
      <c r="AB677" s="98">
        <f>SUMIF(BN677:BU677,"VERDADEIRO",BN$3:$BU676)</f>
        <v>0</v>
      </c>
      <c r="AC677" s="97">
        <f t="shared" si="518"/>
        <v>674</v>
      </c>
      <c r="AD677" s="89">
        <f>RTD("tryd.rtdserver",,"COT",B677,"ULT")</f>
        <v>29.02</v>
      </c>
      <c r="AE677" s="89">
        <f>RTD("tryd.rtdserver",,"COT",C677,"ULT")</f>
        <v>45.12</v>
      </c>
      <c r="AF677" s="89">
        <f>VLOOKUP($AC677,LS_Coint_BD!$B$3:$AQ$1079,AF$2)*$AD677+VLOOKUP($AC677,LS_Coint_BD!$B$3:$AQ$1079,AF$2+1)</f>
        <v>44.06667909277887</v>
      </c>
      <c r="AG677" s="89">
        <f>VLOOKUP($AC677,LS_Coint_BD!$B$3:$AQ$1079,AG$2)*$AD677+VLOOKUP($AC677,LS_Coint_BD!$B$3:$AQ$1079,AG$2+1)</f>
        <v>44.145351096398151</v>
      </c>
      <c r="AH677" s="89">
        <f>VLOOKUP($AC677,LS_Coint_BD!$B$3:$AQ$1079,AH$2)*$AD677+VLOOKUP($AC677,LS_Coint_BD!$B$3:$AQ$1079,AH$2+1)</f>
        <v>44.208427192483619</v>
      </c>
      <c r="AI677" s="89">
        <f>VLOOKUP($AC677,LS_Coint_BD!$B$3:$AQ$1079,AI$2)*$AD677+VLOOKUP($AC677,LS_Coint_BD!$B$3:$AQ$1079,AI$2+1)</f>
        <v>44.215807834005247</v>
      </c>
      <c r="AJ677" s="89">
        <f>VLOOKUP($AC677,LS_Coint_BD!$B$3:$AQ$1079,AJ$2)*$AD677+VLOOKUP($AC677,LS_Coint_BD!$B$3:$AQ$1079,AJ$2+1)</f>
        <v>44.392984933688901</v>
      </c>
      <c r="AK677" s="89">
        <f>VLOOKUP($AC677,LS_Coint_BD!$B$3:$AQ$1079,AK$2)*$AD677+VLOOKUP($AC677,LS_Coint_BD!$B$3:$AQ$1079,AK$2+1)</f>
        <v>44.828810935486409</v>
      </c>
      <c r="AL677" s="89">
        <f>VLOOKUP($AC677,LS_Coint_BD!$B$3:$AQ$1079,AL$2)*$AD677+VLOOKUP($AC677,LS_Coint_BD!$B$3:$AQ$1079,AL$2+1)</f>
        <v>44.790101086428976</v>
      </c>
      <c r="AM677" s="89">
        <f>VLOOKUP($AC677,LS_Coint_BD!$B$3:$AQ$1079,AM$2)*$AD677+VLOOKUP($AC677,LS_Coint_BD!$B$3:$AQ$1079,AM$2+1)</f>
        <v>45.459201879314989</v>
      </c>
      <c r="AN677" s="89">
        <f>VLOOKUP($AC677,LS_Coint_BD!$B$3:$AQ$1079,AN$2)</f>
        <v>1.0173407439790201</v>
      </c>
      <c r="AO677" s="89">
        <f>VLOOKUP($AC677,LS_Coint_BD!$B$3:$AQ$1079,AO$2)</f>
        <v>1.01029725185473</v>
      </c>
      <c r="AP677" s="89">
        <f>VLOOKUP($AC677,LS_Coint_BD!$B$3:$AQ$1079,AP$2)</f>
        <v>1.0900288003743801</v>
      </c>
      <c r="AQ677" s="89">
        <f>VLOOKUP($AC677,LS_Coint_BD!$B$3:$AQ$1079,AQ$2)</f>
        <v>1.05169739119901</v>
      </c>
      <c r="AR677" s="89">
        <f>VLOOKUP($AC677,LS_Coint_BD!$B$3:$AQ$1079,AR$2)</f>
        <v>1.1171549932623901</v>
      </c>
      <c r="AS677" s="89">
        <f>VLOOKUP($AC677,LS_Coint_BD!$B$3:$AQ$1079,AS$2)</f>
        <v>1.30175863472949</v>
      </c>
      <c r="AT677" s="89">
        <f>VLOOKUP($AC677,LS_Coint_BD!$B$3:$AQ$1079,AT$2)</f>
        <v>1.4599715465865</v>
      </c>
      <c r="AU677" s="89">
        <f>VLOOKUP($AC677,LS_Coint_BD!$B$3:$AQ$1079,AU$2)</f>
        <v>1.7816930871734</v>
      </c>
      <c r="AV677" s="89">
        <f>VLOOKUP($AC677,LS_Coint_BD!$B$3:$AQ$1079,AV$2)</f>
        <v>6.2527760746888801E-15</v>
      </c>
      <c r="AW677" s="89">
        <f>VLOOKUP($AC677,LS_Coint_BD!$B$3:$AQ$1079,AW$2)</f>
        <v>-1.3026616822268501E-15</v>
      </c>
      <c r="AX677" s="89">
        <f>VLOOKUP($AC677,LS_Coint_BD!$B$3:$AQ$1079,AX$2)</f>
        <v>3.1466892583661598E-15</v>
      </c>
      <c r="AY677" s="89">
        <f>VLOOKUP($AC677,LS_Coint_BD!$B$3:$AQ$1079,AY$2)</f>
        <v>5.7731597280508103E-16</v>
      </c>
      <c r="AZ677" s="89">
        <f>VLOOKUP($AC677,LS_Coint_BD!$B$3:$AQ$1079,AZ$2)</f>
        <v>1.06581410364015E-15</v>
      </c>
      <c r="BA677" s="89">
        <f>VLOOKUP($AC677,LS_Coint_BD!$B$3:$AQ$1079,BA$2)</f>
        <v>1.8118839761882598E-15</v>
      </c>
      <c r="BB677" s="89">
        <f>VLOOKUP($AC677,LS_Coint_BD!$B$3:$AQ$1079,BB$2)</f>
        <v>-4.2955538116406101E-15</v>
      </c>
      <c r="BC677" s="89">
        <f>VLOOKUP($AC677,LS_Coint_BD!$B$3:$AQ$1079,BC$2)</f>
        <v>8.5265128291211999E-17</v>
      </c>
      <c r="BD677" s="89">
        <f t="shared" si="543"/>
        <v>2.0346814879580464</v>
      </c>
      <c r="BE677" s="89">
        <f t="shared" si="544"/>
        <v>2.0205945037094586</v>
      </c>
      <c r="BF677" s="89">
        <f t="shared" si="545"/>
        <v>2.1800576007487633</v>
      </c>
      <c r="BG677" s="89">
        <f t="shared" si="546"/>
        <v>2.1033947823980204</v>
      </c>
      <c r="BH677" s="89">
        <f t="shared" si="547"/>
        <v>2.2343099865247811</v>
      </c>
      <c r="BI677" s="89">
        <f t="shared" si="548"/>
        <v>2.6035172694589819</v>
      </c>
      <c r="BJ677" s="89">
        <f t="shared" si="549"/>
        <v>2.9199430931729955</v>
      </c>
      <c r="BK677" s="89">
        <f t="shared" si="550"/>
        <v>-3.5633861743468001</v>
      </c>
      <c r="BL677" s="89">
        <f t="shared" si="551"/>
        <v>2.0346814879580339</v>
      </c>
      <c r="BM677" s="89"/>
      <c r="BN677" s="26" t="b">
        <f t="shared" si="552"/>
        <v>0</v>
      </c>
      <c r="BO677" s="26" t="b">
        <f t="shared" si="553"/>
        <v>0</v>
      </c>
      <c r="BP677" s="26" t="b">
        <f t="shared" si="554"/>
        <v>0</v>
      </c>
      <c r="BQ677" s="26" t="b">
        <f t="shared" si="555"/>
        <v>0</v>
      </c>
      <c r="BR677" s="26" t="b">
        <f t="shared" si="556"/>
        <v>0</v>
      </c>
      <c r="BS677" s="26" t="b">
        <f t="shared" si="557"/>
        <v>0</v>
      </c>
      <c r="BT677" s="26" t="b">
        <f t="shared" si="558"/>
        <v>0</v>
      </c>
      <c r="BU677" s="26" t="b">
        <f t="shared" si="559"/>
        <v>0</v>
      </c>
    </row>
    <row r="678" spans="2:73" ht="15" thickBot="1" x14ac:dyDescent="0.35">
      <c r="B678" s="17" t="str">
        <f>VLOOKUP($AC678,LS_Coint_BD!$B$3:$D$1079,2)</f>
        <v>PETR4</v>
      </c>
      <c r="C678" s="87" t="str">
        <f>VLOOKUP($AC678,LS_Coint_BD!$B$3:$D$1079,3)</f>
        <v>EMBR3</v>
      </c>
      <c r="D678" s="68">
        <f t="shared" si="519"/>
        <v>0.2649594518959546</v>
      </c>
      <c r="E678" s="65">
        <f t="shared" si="520"/>
        <v>1.1172164380149181</v>
      </c>
      <c r="F678" s="69">
        <f t="shared" si="521"/>
        <v>0.74481095867661207</v>
      </c>
      <c r="G678" s="68">
        <f t="shared" si="522"/>
        <v>0.25075590792806857</v>
      </c>
      <c r="H678" s="65">
        <f t="shared" si="523"/>
        <v>1.0611240094705168</v>
      </c>
      <c r="I678" s="69">
        <f t="shared" si="524"/>
        <v>0.70741600631367785</v>
      </c>
      <c r="J678" s="68">
        <f t="shared" si="525"/>
        <v>0.20389157396509461</v>
      </c>
      <c r="K678" s="65">
        <f t="shared" si="526"/>
        <v>1.249751972005668</v>
      </c>
      <c r="L678" s="69">
        <f t="shared" si="527"/>
        <v>0.83316798133711201</v>
      </c>
      <c r="M678" s="68">
        <f t="shared" si="528"/>
        <v>0.21605909822773839</v>
      </c>
      <c r="N678" s="65">
        <f t="shared" si="529"/>
        <v>1.6856242940827415</v>
      </c>
      <c r="O678" s="69">
        <f t="shared" si="530"/>
        <v>1.1237495293884943</v>
      </c>
      <c r="P678" s="68">
        <f t="shared" si="531"/>
        <v>0</v>
      </c>
      <c r="Q678" s="65">
        <f t="shared" si="532"/>
        <v>0</v>
      </c>
      <c r="R678" s="69">
        <f t="shared" si="533"/>
        <v>0</v>
      </c>
      <c r="S678" s="68">
        <f t="shared" si="534"/>
        <v>0.52726355338777076</v>
      </c>
      <c r="T678" s="65">
        <f t="shared" si="535"/>
        <v>2.5330681750916852</v>
      </c>
      <c r="U678" s="69">
        <f t="shared" si="536"/>
        <v>1.6887121167277901</v>
      </c>
      <c r="V678" s="68">
        <f t="shared" si="537"/>
        <v>1.0710976936319518</v>
      </c>
      <c r="W678" s="65">
        <f t="shared" si="538"/>
        <v>3.1805287789347294</v>
      </c>
      <c r="X678" s="69">
        <f t="shared" si="539"/>
        <v>2.1203525192898196</v>
      </c>
      <c r="Y678" s="68">
        <f t="shared" si="540"/>
        <v>0</v>
      </c>
      <c r="Z678" s="65">
        <f t="shared" si="541"/>
        <v>0</v>
      </c>
      <c r="AA678" s="69">
        <f t="shared" si="542"/>
        <v>0</v>
      </c>
      <c r="AB678" s="98">
        <f>SUMIF(BN678:BU678,"VERDADEIRO",BN$3:$BU677)</f>
        <v>0</v>
      </c>
      <c r="AC678" s="97">
        <f t="shared" si="518"/>
        <v>675</v>
      </c>
      <c r="AD678" s="89">
        <f>RTD("tryd.rtdserver",,"COT",B678,"ULT")</f>
        <v>29.02</v>
      </c>
      <c r="AE678" s="89">
        <f>RTD("tryd.rtdserver",,"COT",C678,"ULT")</f>
        <v>9.4700000000000006</v>
      </c>
      <c r="AF678" s="89">
        <f>VLOOKUP($AC678,LS_Coint_BD!$B$3:$AQ$1079,AF$2)*$AD678+VLOOKUP($AC678,LS_Coint_BD!$B$3:$AQ$1079,AF$2+1)</f>
        <v>9.205040548104046</v>
      </c>
      <c r="AG678" s="89">
        <f>VLOOKUP($AC678,LS_Coint_BD!$B$3:$AQ$1079,AG$2)*$AD678+VLOOKUP($AC678,LS_Coint_BD!$B$3:$AQ$1079,AG$2+1)</f>
        <v>9.2192440920719321</v>
      </c>
      <c r="AH678" s="89">
        <f>VLOOKUP($AC678,LS_Coint_BD!$B$3:$AQ$1079,AH$2)*$AD678+VLOOKUP($AC678,LS_Coint_BD!$B$3:$AQ$1079,AH$2+1)</f>
        <v>9.266108426034906</v>
      </c>
      <c r="AI678" s="89">
        <f>VLOOKUP($AC678,LS_Coint_BD!$B$3:$AQ$1079,AI$2)*$AD678+VLOOKUP($AC678,LS_Coint_BD!$B$3:$AQ$1079,AI$2+1)</f>
        <v>9.2539409017722623</v>
      </c>
      <c r="AJ678" s="89">
        <f>VLOOKUP($AC678,LS_Coint_BD!$B$3:$AQ$1079,AJ$2)*$AD678+VLOOKUP($AC678,LS_Coint_BD!$B$3:$AQ$1079,AJ$2+1)</f>
        <v>0</v>
      </c>
      <c r="AK678" s="89">
        <f>VLOOKUP($AC678,LS_Coint_BD!$B$3:$AQ$1079,AK$2)*$AD678+VLOOKUP($AC678,LS_Coint_BD!$B$3:$AQ$1079,AK$2+1)</f>
        <v>8.9427364466122299</v>
      </c>
      <c r="AL678" s="89">
        <f>VLOOKUP($AC678,LS_Coint_BD!$B$3:$AQ$1079,AL$2)*$AD678+VLOOKUP($AC678,LS_Coint_BD!$B$3:$AQ$1079,AL$2+1)</f>
        <v>8.3989023063680488</v>
      </c>
      <c r="AM678" s="89">
        <f>VLOOKUP($AC678,LS_Coint_BD!$B$3:$AQ$1079,AM$2)*$AD678+VLOOKUP($AC678,LS_Coint_BD!$B$3:$AQ$1079,AM$2+1)</f>
        <v>0</v>
      </c>
      <c r="AN678" s="89">
        <f>VLOOKUP($AC678,LS_Coint_BD!$B$3:$AQ$1079,AN$2)</f>
        <v>0.37240547933830598</v>
      </c>
      <c r="AO678" s="89">
        <f>VLOOKUP($AC678,LS_Coint_BD!$B$3:$AQ$1079,AO$2)</f>
        <v>0.35370800315683898</v>
      </c>
      <c r="AP678" s="89">
        <f>VLOOKUP($AC678,LS_Coint_BD!$B$3:$AQ$1079,AP$2)</f>
        <v>0.416583990668556</v>
      </c>
      <c r="AQ678" s="89">
        <f>VLOOKUP($AC678,LS_Coint_BD!$B$3:$AQ$1079,AQ$2)</f>
        <v>0.56187476469424702</v>
      </c>
      <c r="AR678" s="89">
        <f>VLOOKUP($AC678,LS_Coint_BD!$B$3:$AQ$1079,AR$2)</f>
        <v>0</v>
      </c>
      <c r="AS678" s="89">
        <f>VLOOKUP($AC678,LS_Coint_BD!$B$3:$AQ$1079,AS$2)</f>
        <v>0.84435605836389505</v>
      </c>
      <c r="AT678" s="89">
        <f>VLOOKUP($AC678,LS_Coint_BD!$B$3:$AQ$1079,AT$2)</f>
        <v>1.06017625964491</v>
      </c>
      <c r="AU678" s="89">
        <f>VLOOKUP($AC678,LS_Coint_BD!$B$3:$AQ$1079,AU$2)</f>
        <v>0</v>
      </c>
      <c r="AV678" s="89">
        <f>VLOOKUP($AC678,LS_Coint_BD!$B$3:$AQ$1079,AV$2)</f>
        <v>8.8817841970012504E-17</v>
      </c>
      <c r="AW678" s="89">
        <f>VLOOKUP($AC678,LS_Coint_BD!$B$3:$AQ$1079,AW$2)</f>
        <v>-1.11022302462516E-16</v>
      </c>
      <c r="AX678" s="89">
        <f>VLOOKUP($AC678,LS_Coint_BD!$B$3:$AQ$1079,AX$2)</f>
        <v>1.26882631385732E-17</v>
      </c>
      <c r="AY678" s="89">
        <f>VLOOKUP($AC678,LS_Coint_BD!$B$3:$AQ$1079,AY$2)</f>
        <v>2.1094237467878E-16</v>
      </c>
      <c r="AZ678" s="89">
        <f>VLOOKUP($AC678,LS_Coint_BD!$B$3:$AQ$1079,AZ$2)</f>
        <v>0</v>
      </c>
      <c r="BA678" s="89">
        <f>VLOOKUP($AC678,LS_Coint_BD!$B$3:$AQ$1079,BA$2)</f>
        <v>0</v>
      </c>
      <c r="BB678" s="89">
        <f>VLOOKUP($AC678,LS_Coint_BD!$B$3:$AQ$1079,BB$2)</f>
        <v>-4.19866162040059E-16</v>
      </c>
      <c r="BC678" s="89">
        <f>VLOOKUP($AC678,LS_Coint_BD!$B$3:$AQ$1079,BC$2)</f>
        <v>0</v>
      </c>
      <c r="BD678" s="89">
        <f t="shared" si="543"/>
        <v>0.74481095867661207</v>
      </c>
      <c r="BE678" s="89">
        <f t="shared" si="544"/>
        <v>0.70741600631367785</v>
      </c>
      <c r="BF678" s="89">
        <f t="shared" si="545"/>
        <v>0.83316798133711201</v>
      </c>
      <c r="BG678" s="89">
        <f t="shared" si="546"/>
        <v>1.1237495293884943</v>
      </c>
      <c r="BH678" s="89">
        <f t="shared" si="547"/>
        <v>0</v>
      </c>
      <c r="BI678" s="89">
        <f t="shared" si="548"/>
        <v>1.6887121167277901</v>
      </c>
      <c r="BJ678" s="89">
        <f t="shared" si="549"/>
        <v>2.1203525192898196</v>
      </c>
      <c r="BK678" s="89">
        <f t="shared" si="550"/>
        <v>0</v>
      </c>
      <c r="BL678" s="89">
        <f t="shared" si="551"/>
        <v>0.74481095867661229</v>
      </c>
      <c r="BM678" s="89"/>
      <c r="BN678" s="26" t="b">
        <f t="shared" si="552"/>
        <v>0</v>
      </c>
      <c r="BO678" s="26" t="b">
        <f t="shared" si="553"/>
        <v>0</v>
      </c>
      <c r="BP678" s="26" t="b">
        <f t="shared" si="554"/>
        <v>0</v>
      </c>
      <c r="BQ678" s="26" t="b">
        <f t="shared" si="555"/>
        <v>0</v>
      </c>
      <c r="BR678" s="26" t="b">
        <f t="shared" si="556"/>
        <v>0</v>
      </c>
      <c r="BS678" s="26" t="b">
        <f t="shared" si="557"/>
        <v>0</v>
      </c>
      <c r="BT678" s="26" t="b">
        <f t="shared" si="558"/>
        <v>0</v>
      </c>
      <c r="BU678" s="26" t="b">
        <f t="shared" si="559"/>
        <v>0</v>
      </c>
    </row>
    <row r="679" spans="2:73" ht="15" thickBot="1" x14ac:dyDescent="0.35">
      <c r="B679" s="17" t="str">
        <f>VLOOKUP($AC679,LS_Coint_BD!$B$3:$D$1079,2)</f>
        <v>PETR4</v>
      </c>
      <c r="C679" s="87" t="str">
        <f>VLOOKUP($AC679,LS_Coint_BD!$B$3:$D$1079,3)</f>
        <v>ENBR3</v>
      </c>
      <c r="D679" s="68">
        <f t="shared" si="519"/>
        <v>9.7951422274459077E-2</v>
      </c>
      <c r="E679" s="65">
        <f t="shared" si="520"/>
        <v>1.1758501131523917</v>
      </c>
      <c r="F679" s="69">
        <f t="shared" si="521"/>
        <v>0.78390007543492779</v>
      </c>
      <c r="G679" s="68">
        <f t="shared" si="522"/>
        <v>0.15487264351451913</v>
      </c>
      <c r="H679" s="65">
        <f t="shared" si="523"/>
        <v>1.4947111883892799</v>
      </c>
      <c r="I679" s="69">
        <f t="shared" si="524"/>
        <v>0.99647412559285331</v>
      </c>
      <c r="J679" s="68">
        <f t="shared" si="525"/>
        <v>0.18017051372319415</v>
      </c>
      <c r="K679" s="65">
        <f t="shared" si="526"/>
        <v>1.4715263857254652</v>
      </c>
      <c r="L679" s="69">
        <f t="shared" si="527"/>
        <v>0.98101759048364356</v>
      </c>
      <c r="M679" s="68">
        <f t="shared" si="528"/>
        <v>0.18178213156690148</v>
      </c>
      <c r="N679" s="65">
        <f t="shared" si="529"/>
        <v>1.4349973733635575</v>
      </c>
      <c r="O679" s="69">
        <f t="shared" si="530"/>
        <v>0.95666491557570499</v>
      </c>
      <c r="P679" s="68">
        <f t="shared" si="531"/>
        <v>0.10703329305643905</v>
      </c>
      <c r="Q679" s="65">
        <f t="shared" si="532"/>
        <v>1.5238154302031988</v>
      </c>
      <c r="R679" s="69">
        <f t="shared" si="533"/>
        <v>1.0158769534687992</v>
      </c>
      <c r="S679" s="68">
        <f t="shared" si="534"/>
        <v>7.5321499340510911E-2</v>
      </c>
      <c r="T679" s="65">
        <f t="shared" si="535"/>
        <v>1.624640355970608</v>
      </c>
      <c r="U679" s="69">
        <f t="shared" si="536"/>
        <v>1.0830935706470719</v>
      </c>
      <c r="V679" s="68">
        <f t="shared" si="537"/>
        <v>-3.8886689655175388E-2</v>
      </c>
      <c r="W679" s="65">
        <f t="shared" si="538"/>
        <v>-1.7357267509601764</v>
      </c>
      <c r="X679" s="69">
        <f t="shared" si="539"/>
        <v>-1.1571511673067842</v>
      </c>
      <c r="Y679" s="68">
        <f t="shared" si="540"/>
        <v>-0.41362610448516435</v>
      </c>
      <c r="Z679" s="65">
        <f t="shared" si="541"/>
        <v>-2.2711835386817625</v>
      </c>
      <c r="AA679" s="69">
        <f t="shared" si="542"/>
        <v>-1.514122359121175</v>
      </c>
      <c r="AB679" s="98">
        <f>SUMIF(BN679:BU679,"VERDADEIRO",BN$3:$BU678)</f>
        <v>0</v>
      </c>
      <c r="AC679" s="97">
        <f t="shared" si="518"/>
        <v>676</v>
      </c>
      <c r="AD679" s="89">
        <f>RTD("tryd.rtdserver",,"COT",B679,"ULT")</f>
        <v>29.02</v>
      </c>
      <c r="AE679" s="89">
        <f>RTD("tryd.rtdserver",,"COT",C679,"ULT")</f>
        <v>19.66</v>
      </c>
      <c r="AF679" s="89">
        <f>VLOOKUP($AC679,LS_Coint_BD!$B$3:$AQ$1079,AF$2)*$AD679+VLOOKUP($AC679,LS_Coint_BD!$B$3:$AQ$1079,AF$2+1)</f>
        <v>19.562048577725541</v>
      </c>
      <c r="AG679" s="89">
        <f>VLOOKUP($AC679,LS_Coint_BD!$B$3:$AQ$1079,AG$2)*$AD679+VLOOKUP($AC679,LS_Coint_BD!$B$3:$AQ$1079,AG$2+1)</f>
        <v>19.505127356485481</v>
      </c>
      <c r="AH679" s="89">
        <f>VLOOKUP($AC679,LS_Coint_BD!$B$3:$AQ$1079,AH$2)*$AD679+VLOOKUP($AC679,LS_Coint_BD!$B$3:$AQ$1079,AH$2+1)</f>
        <v>19.479829486276806</v>
      </c>
      <c r="AI679" s="89">
        <f>VLOOKUP($AC679,LS_Coint_BD!$B$3:$AQ$1079,AI$2)*$AD679+VLOOKUP($AC679,LS_Coint_BD!$B$3:$AQ$1079,AI$2+1)</f>
        <v>19.478217868433099</v>
      </c>
      <c r="AJ679" s="89">
        <f>VLOOKUP($AC679,LS_Coint_BD!$B$3:$AQ$1079,AJ$2)*$AD679+VLOOKUP($AC679,LS_Coint_BD!$B$3:$AQ$1079,AJ$2+1)</f>
        <v>19.552966706943561</v>
      </c>
      <c r="AK679" s="89">
        <f>VLOOKUP($AC679,LS_Coint_BD!$B$3:$AQ$1079,AK$2)*$AD679+VLOOKUP($AC679,LS_Coint_BD!$B$3:$AQ$1079,AK$2+1)</f>
        <v>19.584678500659489</v>
      </c>
      <c r="AL679" s="89">
        <f>VLOOKUP($AC679,LS_Coint_BD!$B$3:$AQ$1079,AL$2)*$AD679+VLOOKUP($AC679,LS_Coint_BD!$B$3:$AQ$1079,AL$2+1)</f>
        <v>19.698886689655176</v>
      </c>
      <c r="AM679" s="89">
        <f>VLOOKUP($AC679,LS_Coint_BD!$B$3:$AQ$1079,AM$2)*$AD679+VLOOKUP($AC679,LS_Coint_BD!$B$3:$AQ$1079,AM$2+1)</f>
        <v>20.073626104485164</v>
      </c>
      <c r="AN679" s="89">
        <f>VLOOKUP($AC679,LS_Coint_BD!$B$3:$AQ$1079,AN$2)</f>
        <v>0.39195003771746301</v>
      </c>
      <c r="AO679" s="89">
        <f>VLOOKUP($AC679,LS_Coint_BD!$B$3:$AQ$1079,AO$2)</f>
        <v>0.49823706279642699</v>
      </c>
      <c r="AP679" s="89">
        <f>VLOOKUP($AC679,LS_Coint_BD!$B$3:$AQ$1079,AP$2)</f>
        <v>0.49050879524182101</v>
      </c>
      <c r="AQ679" s="89">
        <f>VLOOKUP($AC679,LS_Coint_BD!$B$3:$AQ$1079,AQ$2)</f>
        <v>0.47833245778785199</v>
      </c>
      <c r="AR679" s="89">
        <f>VLOOKUP($AC679,LS_Coint_BD!$B$3:$AQ$1079,AR$2)</f>
        <v>0.50793847673439896</v>
      </c>
      <c r="AS679" s="89">
        <f>VLOOKUP($AC679,LS_Coint_BD!$B$3:$AQ$1079,AS$2)</f>
        <v>0.54154678532353695</v>
      </c>
      <c r="AT679" s="89">
        <f>VLOOKUP($AC679,LS_Coint_BD!$B$3:$AQ$1079,AT$2)</f>
        <v>0.57857558365339301</v>
      </c>
      <c r="AU679" s="89">
        <f>VLOOKUP($AC679,LS_Coint_BD!$B$3:$AQ$1079,AU$2)</f>
        <v>0.75706117956058705</v>
      </c>
      <c r="AV679" s="89">
        <f>VLOOKUP($AC679,LS_Coint_BD!$B$3:$AQ$1079,AV$2)</f>
        <v>1.8118839761882598E-15</v>
      </c>
      <c r="AW679" s="89">
        <f>VLOOKUP($AC679,LS_Coint_BD!$B$3:$AQ$1079,AW$2)</f>
        <v>-6.2172489379008802E-16</v>
      </c>
      <c r="AX679" s="89">
        <f>VLOOKUP($AC679,LS_Coint_BD!$B$3:$AQ$1079,AX$2)</f>
        <v>1.52259157662879E-15</v>
      </c>
      <c r="AY679" s="89">
        <f>VLOOKUP($AC679,LS_Coint_BD!$B$3:$AQ$1079,AY$2)</f>
        <v>1.02140518265514E-15</v>
      </c>
      <c r="AZ679" s="89">
        <f>VLOOKUP($AC679,LS_Coint_BD!$B$3:$AQ$1079,AZ$2)</f>
        <v>1.38161087508908E-15</v>
      </c>
      <c r="BA679" s="89">
        <f>VLOOKUP($AC679,LS_Coint_BD!$B$3:$AQ$1079,BA$2)</f>
        <v>-2.0072832285222801E-15</v>
      </c>
      <c r="BB679" s="89">
        <f>VLOOKUP($AC679,LS_Coint_BD!$B$3:$AQ$1079,BB$2)</f>
        <v>1.8248029350202602E-15</v>
      </c>
      <c r="BC679" s="89">
        <f>VLOOKUP($AC679,LS_Coint_BD!$B$3:$AQ$1079,BC$2)</f>
        <v>-8.6686213762732201E-16</v>
      </c>
      <c r="BD679" s="89">
        <f t="shared" si="543"/>
        <v>0.78390007543492779</v>
      </c>
      <c r="BE679" s="89">
        <f t="shared" si="544"/>
        <v>0.99647412559285331</v>
      </c>
      <c r="BF679" s="89">
        <f t="shared" si="545"/>
        <v>0.98101759048364356</v>
      </c>
      <c r="BG679" s="89">
        <f t="shared" si="546"/>
        <v>0.95666491557570499</v>
      </c>
      <c r="BH679" s="89">
        <f t="shared" si="547"/>
        <v>1.0158769534687992</v>
      </c>
      <c r="BI679" s="89">
        <f t="shared" si="548"/>
        <v>1.0830935706470719</v>
      </c>
      <c r="BJ679" s="89">
        <f t="shared" si="549"/>
        <v>-1.1571511673067842</v>
      </c>
      <c r="BK679" s="89">
        <f t="shared" si="550"/>
        <v>-1.514122359121175</v>
      </c>
      <c r="BL679" s="89">
        <f t="shared" si="551"/>
        <v>0.78390007543492413</v>
      </c>
      <c r="BM679" s="89"/>
      <c r="BN679" s="26" t="b">
        <f t="shared" si="552"/>
        <v>0</v>
      </c>
      <c r="BO679" s="26" t="b">
        <f t="shared" si="553"/>
        <v>0</v>
      </c>
      <c r="BP679" s="26" t="b">
        <f t="shared" si="554"/>
        <v>0</v>
      </c>
      <c r="BQ679" s="26" t="b">
        <f t="shared" si="555"/>
        <v>0</v>
      </c>
      <c r="BR679" s="26" t="b">
        <f t="shared" si="556"/>
        <v>0</v>
      </c>
      <c r="BS679" s="26" t="b">
        <f t="shared" si="557"/>
        <v>0</v>
      </c>
      <c r="BT679" s="26" t="b">
        <f t="shared" si="558"/>
        <v>0</v>
      </c>
      <c r="BU679" s="26" t="b">
        <f t="shared" si="559"/>
        <v>0</v>
      </c>
    </row>
    <row r="680" spans="2:73" ht="15" thickBot="1" x14ac:dyDescent="0.35">
      <c r="B680" s="17" t="str">
        <f>VLOOKUP($AC680,LS_Coint_BD!$B$3:$D$1079,2)</f>
        <v>PETR4</v>
      </c>
      <c r="C680" s="87" t="str">
        <f>VLOOKUP($AC680,LS_Coint_BD!$B$3:$D$1079,3)</f>
        <v>ENGI11</v>
      </c>
      <c r="D680" s="68">
        <f t="shared" si="519"/>
        <v>0.62982540879227145</v>
      </c>
      <c r="E680" s="65">
        <f t="shared" si="520"/>
        <v>4.6096877164892405</v>
      </c>
      <c r="F680" s="69">
        <f t="shared" si="521"/>
        <v>3.07312514432616</v>
      </c>
      <c r="G680" s="68">
        <f t="shared" si="522"/>
        <v>0.59340990405907235</v>
      </c>
      <c r="H680" s="65">
        <f t="shared" si="523"/>
        <v>4.4671777247220863</v>
      </c>
      <c r="I680" s="69">
        <f t="shared" si="524"/>
        <v>2.9781184831480578</v>
      </c>
      <c r="J680" s="68">
        <f t="shared" si="525"/>
        <v>0.37757577451864677</v>
      </c>
      <c r="K680" s="65">
        <f t="shared" si="526"/>
        <v>5.5032786191884178</v>
      </c>
      <c r="L680" s="69">
        <f t="shared" si="527"/>
        <v>3.6688524127922788</v>
      </c>
      <c r="M680" s="68">
        <f t="shared" si="528"/>
        <v>0.41354221662636093</v>
      </c>
      <c r="N680" s="65">
        <f t="shared" si="529"/>
        <v>6.1995164538230405</v>
      </c>
      <c r="O680" s="69">
        <f t="shared" si="530"/>
        <v>4.13301096921536</v>
      </c>
      <c r="P680" s="68">
        <f t="shared" si="531"/>
        <v>0.43363619290403932</v>
      </c>
      <c r="Q680" s="65">
        <f t="shared" si="532"/>
        <v>6.2791364643947141</v>
      </c>
      <c r="R680" s="69">
        <f t="shared" si="533"/>
        <v>4.1860909762631424</v>
      </c>
      <c r="S680" s="68">
        <f t="shared" si="534"/>
        <v>0.49684022975478115</v>
      </c>
      <c r="T680" s="65">
        <f t="shared" si="535"/>
        <v>6.3494553171264592</v>
      </c>
      <c r="U680" s="69">
        <f t="shared" si="536"/>
        <v>4.2329702114176397</v>
      </c>
      <c r="V680" s="68">
        <f t="shared" si="537"/>
        <v>9.2267649137980356E-2</v>
      </c>
      <c r="W680" s="65">
        <f t="shared" si="538"/>
        <v>6.8350041965035491</v>
      </c>
      <c r="X680" s="69">
        <f t="shared" si="539"/>
        <v>4.5566694643356991</v>
      </c>
      <c r="Y680" s="68">
        <f t="shared" si="540"/>
        <v>-1.8173050613222159</v>
      </c>
      <c r="Z680" s="65">
        <f t="shared" si="541"/>
        <v>-9.4536831633625198</v>
      </c>
      <c r="AA680" s="69">
        <f t="shared" si="542"/>
        <v>-6.3024554422416799</v>
      </c>
      <c r="AB680" s="98">
        <f>SUMIF(BN680:BU680,"VERDADEIRO",BN$3:$BU679)</f>
        <v>0</v>
      </c>
      <c r="AC680" s="97">
        <f t="shared" si="518"/>
        <v>677</v>
      </c>
      <c r="AD680" s="89">
        <f>RTD("tryd.rtdserver",,"COT",B680,"ULT")</f>
        <v>29.02</v>
      </c>
      <c r="AE680" s="89">
        <f>RTD("tryd.rtdserver",,"COT",C680,"ULT")</f>
        <v>50.11</v>
      </c>
      <c r="AF680" s="89">
        <f>VLOOKUP($AC680,LS_Coint_BD!$B$3:$AQ$1079,AF$2)*$AD680+VLOOKUP($AC680,LS_Coint_BD!$B$3:$AQ$1079,AF$2+1)</f>
        <v>49.480174591207728</v>
      </c>
      <c r="AG680" s="89">
        <f>VLOOKUP($AC680,LS_Coint_BD!$B$3:$AQ$1079,AG$2)*$AD680+VLOOKUP($AC680,LS_Coint_BD!$B$3:$AQ$1079,AG$2+1)</f>
        <v>49.516590095940927</v>
      </c>
      <c r="AH680" s="89">
        <f>VLOOKUP($AC680,LS_Coint_BD!$B$3:$AQ$1079,AH$2)*$AD680+VLOOKUP($AC680,LS_Coint_BD!$B$3:$AQ$1079,AH$2+1)</f>
        <v>49.732424225481353</v>
      </c>
      <c r="AI680" s="89">
        <f>VLOOKUP($AC680,LS_Coint_BD!$B$3:$AQ$1079,AI$2)*$AD680+VLOOKUP($AC680,LS_Coint_BD!$B$3:$AQ$1079,AI$2+1)</f>
        <v>49.696457783373639</v>
      </c>
      <c r="AJ680" s="89">
        <f>VLOOKUP($AC680,LS_Coint_BD!$B$3:$AQ$1079,AJ$2)*$AD680+VLOOKUP($AC680,LS_Coint_BD!$B$3:$AQ$1079,AJ$2+1)</f>
        <v>49.67636380709596</v>
      </c>
      <c r="AK680" s="89">
        <f>VLOOKUP($AC680,LS_Coint_BD!$B$3:$AQ$1079,AK$2)*$AD680+VLOOKUP($AC680,LS_Coint_BD!$B$3:$AQ$1079,AK$2+1)</f>
        <v>49.613159770245218</v>
      </c>
      <c r="AL680" s="89">
        <f>VLOOKUP($AC680,LS_Coint_BD!$B$3:$AQ$1079,AL$2)*$AD680+VLOOKUP($AC680,LS_Coint_BD!$B$3:$AQ$1079,AL$2+1)</f>
        <v>50.017732350862019</v>
      </c>
      <c r="AM680" s="89">
        <f>VLOOKUP($AC680,LS_Coint_BD!$B$3:$AQ$1079,AM$2)*$AD680+VLOOKUP($AC680,LS_Coint_BD!$B$3:$AQ$1079,AM$2+1)</f>
        <v>51.927305061322215</v>
      </c>
      <c r="AN680" s="89">
        <f>VLOOKUP($AC680,LS_Coint_BD!$B$3:$AQ$1079,AN$2)</f>
        <v>1.53656257216308</v>
      </c>
      <c r="AO680" s="89">
        <f>VLOOKUP($AC680,LS_Coint_BD!$B$3:$AQ$1079,AO$2)</f>
        <v>1.48905924157403</v>
      </c>
      <c r="AP680" s="89">
        <f>VLOOKUP($AC680,LS_Coint_BD!$B$3:$AQ$1079,AP$2)</f>
        <v>1.8344262063961401</v>
      </c>
      <c r="AQ680" s="89">
        <f>VLOOKUP($AC680,LS_Coint_BD!$B$3:$AQ$1079,AQ$2)</f>
        <v>2.06650548460768</v>
      </c>
      <c r="AR680" s="89">
        <f>VLOOKUP($AC680,LS_Coint_BD!$B$3:$AQ$1079,AR$2)</f>
        <v>2.0930454881315699</v>
      </c>
      <c r="AS680" s="89">
        <f>VLOOKUP($AC680,LS_Coint_BD!$B$3:$AQ$1079,AS$2)</f>
        <v>2.1164851057088199</v>
      </c>
      <c r="AT680" s="89">
        <f>VLOOKUP($AC680,LS_Coint_BD!$B$3:$AQ$1079,AT$2)</f>
        <v>2.27833473216785</v>
      </c>
      <c r="AU680" s="89">
        <f>VLOOKUP($AC680,LS_Coint_BD!$B$3:$AQ$1079,AU$2)</f>
        <v>3.1512277211208399</v>
      </c>
      <c r="AV680" s="89">
        <f>VLOOKUP($AC680,LS_Coint_BD!$B$3:$AQ$1079,AV$2)</f>
        <v>2.1316282072803E-16</v>
      </c>
      <c r="AW680" s="89">
        <f>VLOOKUP($AC680,LS_Coint_BD!$B$3:$AQ$1079,AW$2)</f>
        <v>-2.07241631263363E-15</v>
      </c>
      <c r="AX680" s="89">
        <f>VLOOKUP($AC680,LS_Coint_BD!$B$3:$AQ$1079,AX$2)</f>
        <v>-1.52259157662879E-15</v>
      </c>
      <c r="AY680" s="89">
        <f>VLOOKUP($AC680,LS_Coint_BD!$B$3:$AQ$1079,AY$2)</f>
        <v>3.1086244689504401E-16</v>
      </c>
      <c r="AZ680" s="89">
        <f>VLOOKUP($AC680,LS_Coint_BD!$B$3:$AQ$1079,AZ$2)</f>
        <v>2.8421709430404001E-15</v>
      </c>
      <c r="BA680" s="89">
        <f>VLOOKUP($AC680,LS_Coint_BD!$B$3:$AQ$1079,BA$2)</f>
        <v>0</v>
      </c>
      <c r="BB680" s="89">
        <f>VLOOKUP($AC680,LS_Coint_BD!$B$3:$AQ$1079,BB$2)</f>
        <v>-7.7513752992010896E-16</v>
      </c>
      <c r="BC680" s="89">
        <f>VLOOKUP($AC680,LS_Coint_BD!$B$3:$AQ$1079,BC$2)</f>
        <v>-2.2737367544323201E-16</v>
      </c>
      <c r="BD680" s="89">
        <f t="shared" si="543"/>
        <v>3.07312514432616</v>
      </c>
      <c r="BE680" s="89">
        <f t="shared" si="544"/>
        <v>2.9781184831480578</v>
      </c>
      <c r="BF680" s="89">
        <f t="shared" si="545"/>
        <v>3.6688524127922788</v>
      </c>
      <c r="BG680" s="89">
        <f t="shared" si="546"/>
        <v>4.13301096921536</v>
      </c>
      <c r="BH680" s="89">
        <f t="shared" si="547"/>
        <v>4.1860909762631424</v>
      </c>
      <c r="BI680" s="89">
        <f t="shared" si="548"/>
        <v>4.2329702114176397</v>
      </c>
      <c r="BJ680" s="89">
        <f t="shared" si="549"/>
        <v>4.5566694643356991</v>
      </c>
      <c r="BK680" s="89">
        <f t="shared" si="550"/>
        <v>-6.3024554422416799</v>
      </c>
      <c r="BL680" s="89">
        <f t="shared" si="551"/>
        <v>3.0731251443261596</v>
      </c>
      <c r="BM680" s="89"/>
      <c r="BN680" s="26" t="b">
        <f t="shared" si="552"/>
        <v>0</v>
      </c>
      <c r="BO680" s="26" t="b">
        <f t="shared" si="553"/>
        <v>0</v>
      </c>
      <c r="BP680" s="26" t="b">
        <f t="shared" si="554"/>
        <v>0</v>
      </c>
      <c r="BQ680" s="26" t="b">
        <f t="shared" si="555"/>
        <v>0</v>
      </c>
      <c r="BR680" s="26" t="b">
        <f t="shared" si="556"/>
        <v>0</v>
      </c>
      <c r="BS680" s="26" t="b">
        <f t="shared" si="557"/>
        <v>0</v>
      </c>
      <c r="BT680" s="26" t="b">
        <f t="shared" si="558"/>
        <v>0</v>
      </c>
      <c r="BU680" s="26" t="b">
        <f t="shared" si="559"/>
        <v>0</v>
      </c>
    </row>
    <row r="681" spans="2:73" ht="15" thickBot="1" x14ac:dyDescent="0.35">
      <c r="B681" s="17" t="str">
        <f>VLOOKUP($AC681,LS_Coint_BD!$B$3:$D$1079,2)</f>
        <v>PETR4</v>
      </c>
      <c r="C681" s="87" t="str">
        <f>VLOOKUP($AC681,LS_Coint_BD!$B$3:$D$1079,3)</f>
        <v>GOLL4</v>
      </c>
      <c r="D681" s="68">
        <f t="shared" si="519"/>
        <v>0</v>
      </c>
      <c r="E681" s="65">
        <f t="shared" si="520"/>
        <v>0</v>
      </c>
      <c r="F681" s="69">
        <f t="shared" si="521"/>
        <v>0</v>
      </c>
      <c r="G681" s="68">
        <f t="shared" si="522"/>
        <v>1.798446404988141E-2</v>
      </c>
      <c r="H681" s="65">
        <f t="shared" si="523"/>
        <v>5.0188487618792408</v>
      </c>
      <c r="I681" s="69">
        <f t="shared" si="524"/>
        <v>3.3458991745861604</v>
      </c>
      <c r="J681" s="68">
        <f t="shared" si="525"/>
        <v>0</v>
      </c>
      <c r="K681" s="65">
        <f t="shared" si="526"/>
        <v>0</v>
      </c>
      <c r="L681" s="69">
        <f t="shared" si="527"/>
        <v>0</v>
      </c>
      <c r="M681" s="68">
        <f t="shared" si="528"/>
        <v>7.6402808443098991E-2</v>
      </c>
      <c r="N681" s="65">
        <f t="shared" si="529"/>
        <v>4.6577974981608046</v>
      </c>
      <c r="O681" s="69">
        <f t="shared" si="530"/>
        <v>3.1051983321072032</v>
      </c>
      <c r="P681" s="68">
        <f t="shared" si="531"/>
        <v>-0.34479546464736899</v>
      </c>
      <c r="Q681" s="65">
        <f t="shared" si="532"/>
        <v>-5.8953099254966972</v>
      </c>
      <c r="R681" s="69">
        <f t="shared" si="533"/>
        <v>-3.9302066169977978</v>
      </c>
      <c r="S681" s="68">
        <f t="shared" si="534"/>
        <v>0</v>
      </c>
      <c r="T681" s="65">
        <f t="shared" si="535"/>
        <v>0</v>
      </c>
      <c r="U681" s="69">
        <f t="shared" si="536"/>
        <v>0</v>
      </c>
      <c r="V681" s="68">
        <f t="shared" si="537"/>
        <v>-0.9513718178210695</v>
      </c>
      <c r="W681" s="65">
        <f t="shared" si="538"/>
        <v>-6.1332061085779497</v>
      </c>
      <c r="X681" s="69">
        <f t="shared" si="539"/>
        <v>-4.0888040723853001</v>
      </c>
      <c r="Y681" s="68">
        <f t="shared" si="540"/>
        <v>-3.0409498654438636</v>
      </c>
      <c r="Z681" s="65">
        <f t="shared" si="541"/>
        <v>-8.6752334542970999</v>
      </c>
      <c r="AA681" s="69">
        <f t="shared" si="542"/>
        <v>-5.7834889695314002</v>
      </c>
      <c r="AB681" s="98">
        <f>SUMIF(BN681:BU681,"VERDADEIRO",BN$3:$BU680)</f>
        <v>0</v>
      </c>
      <c r="AC681" s="97">
        <f t="shared" si="518"/>
        <v>678</v>
      </c>
      <c r="AD681" s="89">
        <f>RTD("tryd.rtdserver",,"COT",B681,"ULT")</f>
        <v>29.02</v>
      </c>
      <c r="AE681" s="89">
        <f>RTD("tryd.rtdserver",,"COT",C681,"ULT")</f>
        <v>25.09</v>
      </c>
      <c r="AF681" s="89">
        <f>VLOOKUP($AC681,LS_Coint_BD!$B$3:$AQ$1079,AF$2)*$AD681+VLOOKUP($AC681,LS_Coint_BD!$B$3:$AQ$1079,AF$2+1)</f>
        <v>0</v>
      </c>
      <c r="AG681" s="89">
        <f>VLOOKUP($AC681,LS_Coint_BD!$B$3:$AQ$1079,AG$2)*$AD681+VLOOKUP($AC681,LS_Coint_BD!$B$3:$AQ$1079,AG$2+1)</f>
        <v>25.072015535950118</v>
      </c>
      <c r="AH681" s="89">
        <f>VLOOKUP($AC681,LS_Coint_BD!$B$3:$AQ$1079,AH$2)*$AD681+VLOOKUP($AC681,LS_Coint_BD!$B$3:$AQ$1079,AH$2+1)</f>
        <v>0</v>
      </c>
      <c r="AI681" s="89">
        <f>VLOOKUP($AC681,LS_Coint_BD!$B$3:$AQ$1079,AI$2)*$AD681+VLOOKUP($AC681,LS_Coint_BD!$B$3:$AQ$1079,AI$2+1)</f>
        <v>25.013597191556901</v>
      </c>
      <c r="AJ681" s="89">
        <f>VLOOKUP($AC681,LS_Coint_BD!$B$3:$AQ$1079,AJ$2)*$AD681+VLOOKUP($AC681,LS_Coint_BD!$B$3:$AQ$1079,AJ$2+1)</f>
        <v>25.434795464647369</v>
      </c>
      <c r="AK681" s="89">
        <f>VLOOKUP($AC681,LS_Coint_BD!$B$3:$AQ$1079,AK$2)*$AD681+VLOOKUP($AC681,LS_Coint_BD!$B$3:$AQ$1079,AK$2+1)</f>
        <v>0</v>
      </c>
      <c r="AL681" s="89">
        <f>VLOOKUP($AC681,LS_Coint_BD!$B$3:$AQ$1079,AL$2)*$AD681+VLOOKUP($AC681,LS_Coint_BD!$B$3:$AQ$1079,AL$2+1)</f>
        <v>26.041371817821069</v>
      </c>
      <c r="AM681" s="89">
        <f>VLOOKUP($AC681,LS_Coint_BD!$B$3:$AQ$1079,AM$2)*$AD681+VLOOKUP($AC681,LS_Coint_BD!$B$3:$AQ$1079,AM$2+1)</f>
        <v>28.130949865443863</v>
      </c>
      <c r="AN681" s="89">
        <f>VLOOKUP($AC681,LS_Coint_BD!$B$3:$AQ$1079,AN$2)</f>
        <v>0</v>
      </c>
      <c r="AO681" s="89">
        <f>VLOOKUP($AC681,LS_Coint_BD!$B$3:$AQ$1079,AO$2)</f>
        <v>1.67294958729308</v>
      </c>
      <c r="AP681" s="89">
        <f>VLOOKUP($AC681,LS_Coint_BD!$B$3:$AQ$1079,AP$2)</f>
        <v>0</v>
      </c>
      <c r="AQ681" s="89">
        <f>VLOOKUP($AC681,LS_Coint_BD!$B$3:$AQ$1079,AQ$2)</f>
        <v>1.5525991660536</v>
      </c>
      <c r="AR681" s="89">
        <f>VLOOKUP($AC681,LS_Coint_BD!$B$3:$AQ$1079,AR$2)</f>
        <v>1.9651033084989</v>
      </c>
      <c r="AS681" s="89">
        <f>VLOOKUP($AC681,LS_Coint_BD!$B$3:$AQ$1079,AS$2)</f>
        <v>0</v>
      </c>
      <c r="AT681" s="89">
        <f>VLOOKUP($AC681,LS_Coint_BD!$B$3:$AQ$1079,AT$2)</f>
        <v>2.04440203619265</v>
      </c>
      <c r="AU681" s="89">
        <f>VLOOKUP($AC681,LS_Coint_BD!$B$3:$AQ$1079,AU$2)</f>
        <v>2.8917444847657001</v>
      </c>
      <c r="AV681" s="89">
        <f>VLOOKUP($AC681,LS_Coint_BD!$B$3:$AQ$1079,AV$2)</f>
        <v>0</v>
      </c>
      <c r="AW681" s="89">
        <f>VLOOKUP($AC681,LS_Coint_BD!$B$3:$AQ$1079,AW$2)</f>
        <v>5.3290705182007502E-16</v>
      </c>
      <c r="AX681" s="89">
        <f>VLOOKUP($AC681,LS_Coint_BD!$B$3:$AQ$1079,AX$2)</f>
        <v>0</v>
      </c>
      <c r="AY681" s="89">
        <f>VLOOKUP($AC681,LS_Coint_BD!$B$3:$AQ$1079,AY$2)</f>
        <v>2.93098878501041E-15</v>
      </c>
      <c r="AZ681" s="89">
        <f>VLOOKUP($AC681,LS_Coint_BD!$B$3:$AQ$1079,AZ$2)</f>
        <v>2.0526790144180702E-15</v>
      </c>
      <c r="BA681" s="89">
        <f>VLOOKUP($AC681,LS_Coint_BD!$B$3:$AQ$1079,BA$2)</f>
        <v>0</v>
      </c>
      <c r="BB681" s="89">
        <f>VLOOKUP($AC681,LS_Coint_BD!$B$3:$AQ$1079,BB$2)</f>
        <v>6.4594794160009105E-17</v>
      </c>
      <c r="BC681" s="89">
        <f>VLOOKUP($AC681,LS_Coint_BD!$B$3:$AQ$1079,BC$2)</f>
        <v>1.1368683772161601E-16</v>
      </c>
      <c r="BD681" s="89">
        <f t="shared" si="543"/>
        <v>0</v>
      </c>
      <c r="BE681" s="89">
        <f t="shared" si="544"/>
        <v>3.3458991745861604</v>
      </c>
      <c r="BF681" s="89">
        <f t="shared" si="545"/>
        <v>0</v>
      </c>
      <c r="BG681" s="89">
        <f t="shared" si="546"/>
        <v>3.1051983321072032</v>
      </c>
      <c r="BH681" s="89">
        <f t="shared" si="547"/>
        <v>-3.9302066169977978</v>
      </c>
      <c r="BI681" s="89">
        <f t="shared" si="548"/>
        <v>0</v>
      </c>
      <c r="BJ681" s="89">
        <f t="shared" si="549"/>
        <v>-4.0888040723853001</v>
      </c>
      <c r="BK681" s="89">
        <f t="shared" si="550"/>
        <v>-5.7834889695314002</v>
      </c>
      <c r="BL681" s="89">
        <f t="shared" si="551"/>
        <v>0</v>
      </c>
      <c r="BM681" s="89"/>
      <c r="BN681" s="26" t="b">
        <f t="shared" si="552"/>
        <v>0</v>
      </c>
      <c r="BO681" s="26" t="b">
        <f t="shared" si="553"/>
        <v>0</v>
      </c>
      <c r="BP681" s="26" t="b">
        <f t="shared" si="554"/>
        <v>0</v>
      </c>
      <c r="BQ681" s="26" t="b">
        <f t="shared" si="555"/>
        <v>0</v>
      </c>
      <c r="BR681" s="26" t="b">
        <f t="shared" si="556"/>
        <v>0</v>
      </c>
      <c r="BS681" s="26" t="b">
        <f t="shared" si="557"/>
        <v>0</v>
      </c>
      <c r="BT681" s="26" t="b">
        <f t="shared" si="558"/>
        <v>0</v>
      </c>
      <c r="BU681" s="26" t="b">
        <f t="shared" si="559"/>
        <v>0</v>
      </c>
    </row>
    <row r="682" spans="2:73" ht="15" thickBot="1" x14ac:dyDescent="0.35">
      <c r="B682" s="17" t="str">
        <f>VLOOKUP($AC682,LS_Coint_BD!$B$3:$D$1079,2)</f>
        <v>PETR4</v>
      </c>
      <c r="C682" s="87" t="str">
        <f>VLOOKUP($AC682,LS_Coint_BD!$B$3:$D$1079,3)</f>
        <v>IGTA3</v>
      </c>
      <c r="D682" s="68">
        <f t="shared" si="519"/>
        <v>0</v>
      </c>
      <c r="E682" s="65">
        <f t="shared" si="520"/>
        <v>0</v>
      </c>
      <c r="F682" s="69">
        <f t="shared" si="521"/>
        <v>0</v>
      </c>
      <c r="G682" s="68">
        <f t="shared" si="522"/>
        <v>-1.5365035980082453</v>
      </c>
      <c r="H682" s="65">
        <f t="shared" si="523"/>
        <v>-5.778910653377312</v>
      </c>
      <c r="I682" s="69">
        <f t="shared" si="524"/>
        <v>-3.8526071022515413</v>
      </c>
      <c r="J682" s="68">
        <f t="shared" si="525"/>
        <v>0</v>
      </c>
      <c r="K682" s="65">
        <f t="shared" si="526"/>
        <v>0</v>
      </c>
      <c r="L682" s="69">
        <f t="shared" si="527"/>
        <v>0</v>
      </c>
      <c r="M682" s="68">
        <f t="shared" si="528"/>
        <v>-1.6017884181113828</v>
      </c>
      <c r="N682" s="65">
        <f t="shared" si="529"/>
        <v>-5.3664871537296319</v>
      </c>
      <c r="O682" s="69">
        <f t="shared" si="530"/>
        <v>-3.5776581024864211</v>
      </c>
      <c r="P682" s="68">
        <f t="shared" si="531"/>
        <v>-1.7141853107503522</v>
      </c>
      <c r="Q682" s="65">
        <f t="shared" si="532"/>
        <v>-5.5534538045972184</v>
      </c>
      <c r="R682" s="69">
        <f t="shared" si="533"/>
        <v>-3.7023025363981454</v>
      </c>
      <c r="S682" s="68">
        <f t="shared" si="534"/>
        <v>-1.8864546429535665</v>
      </c>
      <c r="T682" s="65">
        <f t="shared" si="535"/>
        <v>-5.9814303074984441</v>
      </c>
      <c r="U682" s="69">
        <f t="shared" si="536"/>
        <v>-3.9876202049989629</v>
      </c>
      <c r="V682" s="68">
        <f t="shared" si="537"/>
        <v>-1.8588118711334971</v>
      </c>
      <c r="W682" s="65">
        <f t="shared" si="538"/>
        <v>-6.1120358364111294</v>
      </c>
      <c r="X682" s="69">
        <f t="shared" si="539"/>
        <v>-4.0746905576074193</v>
      </c>
      <c r="Y682" s="68">
        <f t="shared" si="540"/>
        <v>0</v>
      </c>
      <c r="Z682" s="65">
        <f t="shared" si="541"/>
        <v>0</v>
      </c>
      <c r="AA682" s="69">
        <f t="shared" si="542"/>
        <v>0</v>
      </c>
      <c r="AB682" s="98">
        <f>SUMIF(BN682:BU682,"VERDADEIRO",BN$3:$BU681)</f>
        <v>0</v>
      </c>
      <c r="AC682" s="97">
        <f t="shared" si="518"/>
        <v>679</v>
      </c>
      <c r="AD682" s="89">
        <f>RTD("tryd.rtdserver",,"COT",B682,"ULT")</f>
        <v>29.02</v>
      </c>
      <c r="AE682" s="89">
        <f>RTD("tryd.rtdserver",,"COT",C682,"ULT")</f>
        <v>35.19</v>
      </c>
      <c r="AF682" s="89">
        <f>VLOOKUP($AC682,LS_Coint_BD!$B$3:$AQ$1079,AF$2)*$AD682+VLOOKUP($AC682,LS_Coint_BD!$B$3:$AQ$1079,AF$2+1)</f>
        <v>0</v>
      </c>
      <c r="AG682" s="89">
        <f>VLOOKUP($AC682,LS_Coint_BD!$B$3:$AQ$1079,AG$2)*$AD682+VLOOKUP($AC682,LS_Coint_BD!$B$3:$AQ$1079,AG$2+1)</f>
        <v>36.726503598008243</v>
      </c>
      <c r="AH682" s="89">
        <f>VLOOKUP($AC682,LS_Coint_BD!$B$3:$AQ$1079,AH$2)*$AD682+VLOOKUP($AC682,LS_Coint_BD!$B$3:$AQ$1079,AH$2+1)</f>
        <v>0</v>
      </c>
      <c r="AI682" s="89">
        <f>VLOOKUP($AC682,LS_Coint_BD!$B$3:$AQ$1079,AI$2)*$AD682+VLOOKUP($AC682,LS_Coint_BD!$B$3:$AQ$1079,AI$2+1)</f>
        <v>36.791788418111381</v>
      </c>
      <c r="AJ682" s="89">
        <f>VLOOKUP($AC682,LS_Coint_BD!$B$3:$AQ$1079,AJ$2)*$AD682+VLOOKUP($AC682,LS_Coint_BD!$B$3:$AQ$1079,AJ$2+1)</f>
        <v>36.90418531075035</v>
      </c>
      <c r="AK682" s="89">
        <f>VLOOKUP($AC682,LS_Coint_BD!$B$3:$AQ$1079,AK$2)*$AD682+VLOOKUP($AC682,LS_Coint_BD!$B$3:$AQ$1079,AK$2+1)</f>
        <v>37.076454642953564</v>
      </c>
      <c r="AL682" s="89">
        <f>VLOOKUP($AC682,LS_Coint_BD!$B$3:$AQ$1079,AL$2)*$AD682+VLOOKUP($AC682,LS_Coint_BD!$B$3:$AQ$1079,AL$2+1)</f>
        <v>37.048811871133495</v>
      </c>
      <c r="AM682" s="89">
        <f>VLOOKUP($AC682,LS_Coint_BD!$B$3:$AQ$1079,AM$2)*$AD682+VLOOKUP($AC682,LS_Coint_BD!$B$3:$AQ$1079,AM$2+1)</f>
        <v>0</v>
      </c>
      <c r="AN682" s="89">
        <f>VLOOKUP($AC682,LS_Coint_BD!$B$3:$AQ$1079,AN$2)</f>
        <v>0</v>
      </c>
      <c r="AO682" s="89">
        <f>VLOOKUP($AC682,LS_Coint_BD!$B$3:$AQ$1079,AO$2)</f>
        <v>1.92630355112577</v>
      </c>
      <c r="AP682" s="89">
        <f>VLOOKUP($AC682,LS_Coint_BD!$B$3:$AQ$1079,AP$2)</f>
        <v>0</v>
      </c>
      <c r="AQ682" s="89">
        <f>VLOOKUP($AC682,LS_Coint_BD!$B$3:$AQ$1079,AQ$2)</f>
        <v>1.7888290512432099</v>
      </c>
      <c r="AR682" s="89">
        <f>VLOOKUP($AC682,LS_Coint_BD!$B$3:$AQ$1079,AR$2)</f>
        <v>1.8511512681990701</v>
      </c>
      <c r="AS682" s="89">
        <f>VLOOKUP($AC682,LS_Coint_BD!$B$3:$AQ$1079,AS$2)</f>
        <v>1.9938101024994801</v>
      </c>
      <c r="AT682" s="89">
        <f>VLOOKUP($AC682,LS_Coint_BD!$B$3:$AQ$1079,AT$2)</f>
        <v>2.0373452788037101</v>
      </c>
      <c r="AU682" s="89">
        <f>VLOOKUP($AC682,LS_Coint_BD!$B$3:$AQ$1079,AU$2)</f>
        <v>0</v>
      </c>
      <c r="AV682" s="89">
        <f>VLOOKUP($AC682,LS_Coint_BD!$B$3:$AQ$1079,AV$2)</f>
        <v>0</v>
      </c>
      <c r="AW682" s="89">
        <f>VLOOKUP($AC682,LS_Coint_BD!$B$3:$AQ$1079,AW$2)</f>
        <v>-1.36187357687353E-15</v>
      </c>
      <c r="AX682" s="89">
        <f>VLOOKUP($AC682,LS_Coint_BD!$B$3:$AQ$1079,AX$2)</f>
        <v>0</v>
      </c>
      <c r="AY682" s="89">
        <f>VLOOKUP($AC682,LS_Coint_BD!$B$3:$AQ$1079,AY$2)</f>
        <v>-1.1546319456101601E-15</v>
      </c>
      <c r="AZ682" s="89">
        <f>VLOOKUP($AC682,LS_Coint_BD!$B$3:$AQ$1079,AZ$2)</f>
        <v>-5.1711721324762797E-15</v>
      </c>
      <c r="BA682" s="89">
        <f>VLOOKUP($AC682,LS_Coint_BD!$B$3:$AQ$1079,BA$2)</f>
        <v>-2.8776980798284099E-15</v>
      </c>
      <c r="BB682" s="89">
        <f>VLOOKUP($AC682,LS_Coint_BD!$B$3:$AQ$1079,BB$2)</f>
        <v>1.25959848612018E-15</v>
      </c>
      <c r="BC682" s="89">
        <f>VLOOKUP($AC682,LS_Coint_BD!$B$3:$AQ$1079,BC$2)</f>
        <v>0</v>
      </c>
      <c r="BD682" s="89">
        <f t="shared" si="543"/>
        <v>0</v>
      </c>
      <c r="BE682" s="89">
        <f t="shared" si="544"/>
        <v>-3.8526071022515413</v>
      </c>
      <c r="BF682" s="89">
        <f t="shared" si="545"/>
        <v>0</v>
      </c>
      <c r="BG682" s="89">
        <f t="shared" si="546"/>
        <v>-3.5776581024864211</v>
      </c>
      <c r="BH682" s="89">
        <f t="shared" si="547"/>
        <v>-3.7023025363981454</v>
      </c>
      <c r="BI682" s="89">
        <f t="shared" si="548"/>
        <v>-3.9876202049989629</v>
      </c>
      <c r="BJ682" s="89">
        <f t="shared" si="549"/>
        <v>-4.0746905576074193</v>
      </c>
      <c r="BK682" s="89">
        <f t="shared" si="550"/>
        <v>0</v>
      </c>
      <c r="BL682" s="89">
        <f t="shared" si="551"/>
        <v>0</v>
      </c>
      <c r="BM682" s="89"/>
      <c r="BN682" s="26" t="b">
        <f t="shared" si="552"/>
        <v>0</v>
      </c>
      <c r="BO682" s="26" t="b">
        <f t="shared" si="553"/>
        <v>0</v>
      </c>
      <c r="BP682" s="26" t="b">
        <f t="shared" si="554"/>
        <v>0</v>
      </c>
      <c r="BQ682" s="26" t="b">
        <f t="shared" si="555"/>
        <v>0</v>
      </c>
      <c r="BR682" s="26" t="b">
        <f t="shared" si="556"/>
        <v>0</v>
      </c>
      <c r="BS682" s="26" t="b">
        <f t="shared" si="557"/>
        <v>0</v>
      </c>
      <c r="BT682" s="26" t="b">
        <f t="shared" si="558"/>
        <v>0</v>
      </c>
      <c r="BU682" s="26" t="b">
        <f t="shared" si="559"/>
        <v>0</v>
      </c>
    </row>
    <row r="683" spans="2:73" ht="15" thickBot="1" x14ac:dyDescent="0.35">
      <c r="B683" s="17" t="str">
        <f>VLOOKUP($AC683,LS_Coint_BD!$B$3:$D$1079,2)</f>
        <v>PETR4</v>
      </c>
      <c r="C683" s="87" t="str">
        <f>VLOOKUP($AC683,LS_Coint_BD!$B$3:$D$1079,3)</f>
        <v>IRBR3</v>
      </c>
      <c r="D683" s="68">
        <f t="shared" si="519"/>
        <v>-0.50842776694709713</v>
      </c>
      <c r="E683" s="65">
        <f t="shared" si="520"/>
        <v>-1.6295617731381569</v>
      </c>
      <c r="F683" s="69">
        <f t="shared" si="521"/>
        <v>-1.0863745154254378</v>
      </c>
      <c r="G683" s="68">
        <f t="shared" si="522"/>
        <v>-0.55789510682340993</v>
      </c>
      <c r="H683" s="65">
        <f t="shared" si="523"/>
        <v>-1.6891392489532016</v>
      </c>
      <c r="I683" s="69">
        <f t="shared" si="524"/>
        <v>-1.1260928326354678</v>
      </c>
      <c r="J683" s="68">
        <f t="shared" si="525"/>
        <v>-0.63662679212335238</v>
      </c>
      <c r="K683" s="65">
        <f t="shared" si="526"/>
        <v>-2.0205884173591833</v>
      </c>
      <c r="L683" s="69">
        <f t="shared" si="527"/>
        <v>-1.3470589449061221</v>
      </c>
      <c r="M683" s="68">
        <f t="shared" si="528"/>
        <v>0</v>
      </c>
      <c r="N683" s="65">
        <f t="shared" si="529"/>
        <v>0</v>
      </c>
      <c r="O683" s="69">
        <f t="shared" si="530"/>
        <v>0</v>
      </c>
      <c r="P683" s="68">
        <f t="shared" si="531"/>
        <v>0</v>
      </c>
      <c r="Q683" s="65">
        <f t="shared" si="532"/>
        <v>0</v>
      </c>
      <c r="R683" s="69">
        <f t="shared" si="533"/>
        <v>0</v>
      </c>
      <c r="S683" s="68">
        <f t="shared" si="534"/>
        <v>-0.46333854511575279</v>
      </c>
      <c r="T683" s="65">
        <f t="shared" si="535"/>
        <v>-3.59748951081807</v>
      </c>
      <c r="U683" s="69">
        <f t="shared" si="536"/>
        <v>-2.3983263405453799</v>
      </c>
      <c r="V683" s="68">
        <f t="shared" si="537"/>
        <v>-0.50488183460038805</v>
      </c>
      <c r="W683" s="65">
        <f t="shared" si="538"/>
        <v>-3.6039288353735692</v>
      </c>
      <c r="X683" s="69">
        <f t="shared" si="539"/>
        <v>-2.4026192235823793</v>
      </c>
      <c r="Y683" s="68">
        <f t="shared" si="540"/>
        <v>-7.1184598801526846</v>
      </c>
      <c r="Z683" s="65">
        <f t="shared" si="541"/>
        <v>-19.363748064536971</v>
      </c>
      <c r="AA683" s="69">
        <f t="shared" si="542"/>
        <v>-12.909165376357979</v>
      </c>
      <c r="AB683" s="98">
        <f>SUMIF(BN683:BU683,"VERDADEIRO",BN$3:$BU682)</f>
        <v>0</v>
      </c>
      <c r="AC683" s="97">
        <f t="shared" si="518"/>
        <v>680</v>
      </c>
      <c r="AD683" s="89">
        <f>RTD("tryd.rtdserver",,"COT",B683,"ULT")</f>
        <v>29.02</v>
      </c>
      <c r="AE683" s="89">
        <f>RTD("tryd.rtdserver",,"COT",C683,"ULT")</f>
        <v>6.91</v>
      </c>
      <c r="AF683" s="89">
        <f>VLOOKUP($AC683,LS_Coint_BD!$B$3:$AQ$1079,AF$2)*$AD683+VLOOKUP($AC683,LS_Coint_BD!$B$3:$AQ$1079,AF$2+1)</f>
        <v>7.4184277669470973</v>
      </c>
      <c r="AG683" s="89">
        <f>VLOOKUP($AC683,LS_Coint_BD!$B$3:$AQ$1079,AG$2)*$AD683+VLOOKUP($AC683,LS_Coint_BD!$B$3:$AQ$1079,AG$2+1)</f>
        <v>7.4678951068234101</v>
      </c>
      <c r="AH683" s="89">
        <f>VLOOKUP($AC683,LS_Coint_BD!$B$3:$AQ$1079,AH$2)*$AD683+VLOOKUP($AC683,LS_Coint_BD!$B$3:$AQ$1079,AH$2+1)</f>
        <v>7.5466267921233525</v>
      </c>
      <c r="AI683" s="89">
        <f>VLOOKUP($AC683,LS_Coint_BD!$B$3:$AQ$1079,AI$2)*$AD683+VLOOKUP($AC683,LS_Coint_BD!$B$3:$AQ$1079,AI$2+1)</f>
        <v>0</v>
      </c>
      <c r="AJ683" s="89">
        <f>VLOOKUP($AC683,LS_Coint_BD!$B$3:$AQ$1079,AJ$2)*$AD683+VLOOKUP($AC683,LS_Coint_BD!$B$3:$AQ$1079,AJ$2+1)</f>
        <v>0</v>
      </c>
      <c r="AK683" s="89">
        <f>VLOOKUP($AC683,LS_Coint_BD!$B$3:$AQ$1079,AK$2)*$AD683+VLOOKUP($AC683,LS_Coint_BD!$B$3:$AQ$1079,AK$2+1)</f>
        <v>7.3733385451157529</v>
      </c>
      <c r="AL683" s="89">
        <f>VLOOKUP($AC683,LS_Coint_BD!$B$3:$AQ$1079,AL$2)*$AD683+VLOOKUP($AC683,LS_Coint_BD!$B$3:$AQ$1079,AL$2+1)</f>
        <v>7.4148818346003882</v>
      </c>
      <c r="AM683" s="89">
        <f>VLOOKUP($AC683,LS_Coint_BD!$B$3:$AQ$1079,AM$2)*$AD683+VLOOKUP($AC683,LS_Coint_BD!$B$3:$AQ$1079,AM$2+1)</f>
        <v>14.028459880152685</v>
      </c>
      <c r="AN683" s="89">
        <f>VLOOKUP($AC683,LS_Coint_BD!$B$3:$AQ$1079,AN$2)</f>
        <v>0.54318725771271903</v>
      </c>
      <c r="AO683" s="89">
        <f>VLOOKUP($AC683,LS_Coint_BD!$B$3:$AQ$1079,AO$2)</f>
        <v>0.563046416317734</v>
      </c>
      <c r="AP683" s="89">
        <f>VLOOKUP($AC683,LS_Coint_BD!$B$3:$AQ$1079,AP$2)</f>
        <v>0.67352947245306105</v>
      </c>
      <c r="AQ683" s="89">
        <f>VLOOKUP($AC683,LS_Coint_BD!$B$3:$AQ$1079,AQ$2)</f>
        <v>0</v>
      </c>
      <c r="AR683" s="89">
        <f>VLOOKUP($AC683,LS_Coint_BD!$B$3:$AQ$1079,AR$2)</f>
        <v>0</v>
      </c>
      <c r="AS683" s="89">
        <f>VLOOKUP($AC683,LS_Coint_BD!$B$3:$AQ$1079,AS$2)</f>
        <v>1.1991631702726899</v>
      </c>
      <c r="AT683" s="89">
        <f>VLOOKUP($AC683,LS_Coint_BD!$B$3:$AQ$1079,AT$2)</f>
        <v>1.2013096117911899</v>
      </c>
      <c r="AU683" s="89">
        <f>VLOOKUP($AC683,LS_Coint_BD!$B$3:$AQ$1079,AU$2)</f>
        <v>6.4545826881789896</v>
      </c>
      <c r="AV683" s="89">
        <f>VLOOKUP($AC683,LS_Coint_BD!$B$3:$AQ$1079,AV$2)</f>
        <v>2.57571741713036E-16</v>
      </c>
      <c r="AW683" s="89">
        <f>VLOOKUP($AC683,LS_Coint_BD!$B$3:$AQ$1079,AW$2)</f>
        <v>3.1826393372587801E-16</v>
      </c>
      <c r="AX683" s="89">
        <f>VLOOKUP($AC683,LS_Coint_BD!$B$3:$AQ$1079,AX$2)</f>
        <v>0</v>
      </c>
      <c r="AY683" s="89">
        <f>VLOOKUP($AC683,LS_Coint_BD!$B$3:$AQ$1079,AY$2)</f>
        <v>0</v>
      </c>
      <c r="AZ683" s="89">
        <f>VLOOKUP($AC683,LS_Coint_BD!$B$3:$AQ$1079,AZ$2)</f>
        <v>0</v>
      </c>
      <c r="BA683" s="89">
        <f>VLOOKUP($AC683,LS_Coint_BD!$B$3:$AQ$1079,BA$2)</f>
        <v>-2.1316282072803E-16</v>
      </c>
      <c r="BB683" s="89">
        <f>VLOOKUP($AC683,LS_Coint_BD!$B$3:$AQ$1079,BB$2)</f>
        <v>4.52163559120064E-16</v>
      </c>
      <c r="BC683" s="89">
        <f>VLOOKUP($AC683,LS_Coint_BD!$B$3:$AQ$1079,BC$2)</f>
        <v>-6.82121026329696E-16</v>
      </c>
      <c r="BD683" s="89">
        <f t="shared" si="543"/>
        <v>-1.0863745154254378</v>
      </c>
      <c r="BE683" s="89">
        <f t="shared" si="544"/>
        <v>-1.1260928326354678</v>
      </c>
      <c r="BF683" s="89">
        <f t="shared" si="545"/>
        <v>-1.3470589449061221</v>
      </c>
      <c r="BG683" s="89">
        <f t="shared" si="546"/>
        <v>0</v>
      </c>
      <c r="BH683" s="89">
        <f t="shared" si="547"/>
        <v>0</v>
      </c>
      <c r="BI683" s="89">
        <f t="shared" si="548"/>
        <v>-2.3983263405453799</v>
      </c>
      <c r="BJ683" s="89">
        <f t="shared" si="549"/>
        <v>-2.4026192235823793</v>
      </c>
      <c r="BK683" s="89">
        <f t="shared" si="550"/>
        <v>-12.909165376357979</v>
      </c>
      <c r="BL683" s="89">
        <f t="shared" si="551"/>
        <v>-1.0863745154254383</v>
      </c>
      <c r="BM683" s="89"/>
      <c r="BN683" s="26" t="b">
        <f t="shared" si="552"/>
        <v>0</v>
      </c>
      <c r="BO683" s="26" t="b">
        <f t="shared" si="553"/>
        <v>0</v>
      </c>
      <c r="BP683" s="26" t="b">
        <f t="shared" si="554"/>
        <v>0</v>
      </c>
      <c r="BQ683" s="26" t="b">
        <f t="shared" si="555"/>
        <v>0</v>
      </c>
      <c r="BR683" s="26" t="b">
        <f t="shared" si="556"/>
        <v>0</v>
      </c>
      <c r="BS683" s="26" t="b">
        <f t="shared" si="557"/>
        <v>0</v>
      </c>
      <c r="BT683" s="26" t="b">
        <f t="shared" si="558"/>
        <v>0</v>
      </c>
      <c r="BU683" s="26" t="b">
        <f t="shared" si="559"/>
        <v>0</v>
      </c>
    </row>
    <row r="684" spans="2:73" ht="15" thickBot="1" x14ac:dyDescent="0.35">
      <c r="B684" s="17" t="str">
        <f>VLOOKUP($AC684,LS_Coint_BD!$B$3:$D$1079,2)</f>
        <v>PETR4</v>
      </c>
      <c r="C684" s="87" t="str">
        <f>VLOOKUP($AC684,LS_Coint_BD!$B$3:$D$1079,3)</f>
        <v>JBSS3</v>
      </c>
      <c r="D684" s="68">
        <f t="shared" si="519"/>
        <v>0</v>
      </c>
      <c r="E684" s="65">
        <f t="shared" si="520"/>
        <v>0</v>
      </c>
      <c r="F684" s="69">
        <f t="shared" si="521"/>
        <v>0</v>
      </c>
      <c r="G684" s="68">
        <f t="shared" si="522"/>
        <v>0</v>
      </c>
      <c r="H684" s="65">
        <f t="shared" si="523"/>
        <v>0</v>
      </c>
      <c r="I684" s="69">
        <f t="shared" si="524"/>
        <v>0</v>
      </c>
      <c r="J684" s="68">
        <f t="shared" si="525"/>
        <v>0.97356265414195775</v>
      </c>
      <c r="K684" s="65">
        <f t="shared" si="526"/>
        <v>2.8658101688878332</v>
      </c>
      <c r="L684" s="69">
        <f t="shared" si="527"/>
        <v>1.9105401125918888</v>
      </c>
      <c r="M684" s="68">
        <f t="shared" si="528"/>
        <v>0.96831051234197574</v>
      </c>
      <c r="N684" s="65">
        <f t="shared" si="529"/>
        <v>2.7388727541909335</v>
      </c>
      <c r="O684" s="69">
        <f t="shared" si="530"/>
        <v>1.8259151694606224</v>
      </c>
      <c r="P684" s="68">
        <f t="shared" si="531"/>
        <v>1.0260416511920312</v>
      </c>
      <c r="Q684" s="65">
        <f t="shared" si="532"/>
        <v>2.7228383865541517</v>
      </c>
      <c r="R684" s="69">
        <f t="shared" si="533"/>
        <v>1.8152255910361013</v>
      </c>
      <c r="S684" s="68">
        <f t="shared" si="534"/>
        <v>1.3763710345667732</v>
      </c>
      <c r="T684" s="65">
        <f t="shared" si="535"/>
        <v>3.3382514267553289</v>
      </c>
      <c r="U684" s="69">
        <f t="shared" si="536"/>
        <v>2.2255009511702193</v>
      </c>
      <c r="V684" s="68">
        <f t="shared" si="537"/>
        <v>1.2382974590459455</v>
      </c>
      <c r="W684" s="65">
        <f t="shared" si="538"/>
        <v>3.4151534075957088</v>
      </c>
      <c r="X684" s="69">
        <f t="shared" si="539"/>
        <v>2.2767689383971392</v>
      </c>
      <c r="Y684" s="68">
        <f t="shared" si="540"/>
        <v>0.80214391331688617</v>
      </c>
      <c r="Z684" s="65">
        <f t="shared" si="541"/>
        <v>3.6948131614138515</v>
      </c>
      <c r="AA684" s="69">
        <f t="shared" si="542"/>
        <v>2.463208774275901</v>
      </c>
      <c r="AB684" s="98">
        <f>SUMIF(BN684:BU684,"VERDADEIRO",BN$3:$BU683)</f>
        <v>0</v>
      </c>
      <c r="AC684" s="97">
        <f t="shared" si="518"/>
        <v>681</v>
      </c>
      <c r="AD684" s="89">
        <f>RTD("tryd.rtdserver",,"COT",B684,"ULT")</f>
        <v>29.02</v>
      </c>
      <c r="AE684" s="89">
        <f>RTD("tryd.rtdserver",,"COT",C684,"ULT")</f>
        <v>25.15</v>
      </c>
      <c r="AF684" s="89">
        <f>VLOOKUP($AC684,LS_Coint_BD!$B$3:$AQ$1079,AF$2)*$AD684+VLOOKUP($AC684,LS_Coint_BD!$B$3:$AQ$1079,AF$2+1)</f>
        <v>0</v>
      </c>
      <c r="AG684" s="89">
        <f>VLOOKUP($AC684,LS_Coint_BD!$B$3:$AQ$1079,AG$2)*$AD684+VLOOKUP($AC684,LS_Coint_BD!$B$3:$AQ$1079,AG$2+1)</f>
        <v>0</v>
      </c>
      <c r="AH684" s="89">
        <f>VLOOKUP($AC684,LS_Coint_BD!$B$3:$AQ$1079,AH$2)*$AD684+VLOOKUP($AC684,LS_Coint_BD!$B$3:$AQ$1079,AH$2+1)</f>
        <v>24.176437345858041</v>
      </c>
      <c r="AI684" s="89">
        <f>VLOOKUP($AC684,LS_Coint_BD!$B$3:$AQ$1079,AI$2)*$AD684+VLOOKUP($AC684,LS_Coint_BD!$B$3:$AQ$1079,AI$2+1)</f>
        <v>24.181689487658023</v>
      </c>
      <c r="AJ684" s="89">
        <f>VLOOKUP($AC684,LS_Coint_BD!$B$3:$AQ$1079,AJ$2)*$AD684+VLOOKUP($AC684,LS_Coint_BD!$B$3:$AQ$1079,AJ$2+1)</f>
        <v>24.123958348807967</v>
      </c>
      <c r="AK684" s="89">
        <f>VLOOKUP($AC684,LS_Coint_BD!$B$3:$AQ$1079,AK$2)*$AD684+VLOOKUP($AC684,LS_Coint_BD!$B$3:$AQ$1079,AK$2+1)</f>
        <v>23.773628965433225</v>
      </c>
      <c r="AL684" s="89">
        <f>VLOOKUP($AC684,LS_Coint_BD!$B$3:$AQ$1079,AL$2)*$AD684+VLOOKUP($AC684,LS_Coint_BD!$B$3:$AQ$1079,AL$2+1)</f>
        <v>23.911702540954053</v>
      </c>
      <c r="AM684" s="89">
        <f>VLOOKUP($AC684,LS_Coint_BD!$B$3:$AQ$1079,AM$2)*$AD684+VLOOKUP($AC684,LS_Coint_BD!$B$3:$AQ$1079,AM$2+1)</f>
        <v>24.347856086683112</v>
      </c>
      <c r="AN684" s="89">
        <f>VLOOKUP($AC684,LS_Coint_BD!$B$3:$AQ$1079,AN$2)</f>
        <v>0</v>
      </c>
      <c r="AO684" s="89">
        <f>VLOOKUP($AC684,LS_Coint_BD!$B$3:$AQ$1079,AO$2)</f>
        <v>0</v>
      </c>
      <c r="AP684" s="89">
        <f>VLOOKUP($AC684,LS_Coint_BD!$B$3:$AQ$1079,AP$2)</f>
        <v>0.95527005629594397</v>
      </c>
      <c r="AQ684" s="89">
        <f>VLOOKUP($AC684,LS_Coint_BD!$B$3:$AQ$1079,AQ$2)</f>
        <v>0.91295758473030997</v>
      </c>
      <c r="AR684" s="89">
        <f>VLOOKUP($AC684,LS_Coint_BD!$B$3:$AQ$1079,AR$2)</f>
        <v>0.90761279551805096</v>
      </c>
      <c r="AS684" s="89">
        <f>VLOOKUP($AC684,LS_Coint_BD!$B$3:$AQ$1079,AS$2)</f>
        <v>1.1127504755851101</v>
      </c>
      <c r="AT684" s="89">
        <f>VLOOKUP($AC684,LS_Coint_BD!$B$3:$AQ$1079,AT$2)</f>
        <v>1.1383844691985701</v>
      </c>
      <c r="AU684" s="89">
        <f>VLOOKUP($AC684,LS_Coint_BD!$B$3:$AQ$1079,AU$2)</f>
        <v>1.2316043871379501</v>
      </c>
      <c r="AV684" s="89">
        <f>VLOOKUP($AC684,LS_Coint_BD!$B$3:$AQ$1079,AV$2)</f>
        <v>0</v>
      </c>
      <c r="AW684" s="89">
        <f>VLOOKUP($AC684,LS_Coint_BD!$B$3:$AQ$1079,AW$2)</f>
        <v>0</v>
      </c>
      <c r="AX684" s="89">
        <f>VLOOKUP($AC684,LS_Coint_BD!$B$3:$AQ$1079,AX$2)</f>
        <v>9.8968452480871101E-16</v>
      </c>
      <c r="AY684" s="89">
        <f>VLOOKUP($AC684,LS_Coint_BD!$B$3:$AQ$1079,AY$2)</f>
        <v>2.4202861936828402E-15</v>
      </c>
      <c r="AZ684" s="89">
        <f>VLOOKUP($AC684,LS_Coint_BD!$B$3:$AQ$1079,AZ$2)</f>
        <v>-7.1054273576010003E-16</v>
      </c>
      <c r="BA684" s="89">
        <f>VLOOKUP($AC684,LS_Coint_BD!$B$3:$AQ$1079,BA$2)</f>
        <v>-7.6383344094210798E-16</v>
      </c>
      <c r="BB684" s="89">
        <f>VLOOKUP($AC684,LS_Coint_BD!$B$3:$AQ$1079,BB$2)</f>
        <v>-1.0012193094801399E-15</v>
      </c>
      <c r="BC684" s="89">
        <f>VLOOKUP($AC684,LS_Coint_BD!$B$3:$AQ$1079,BC$2)</f>
        <v>7.6738615462090799E-16</v>
      </c>
      <c r="BD684" s="89">
        <f t="shared" si="543"/>
        <v>0</v>
      </c>
      <c r="BE684" s="89">
        <f t="shared" si="544"/>
        <v>0</v>
      </c>
      <c r="BF684" s="89">
        <f t="shared" si="545"/>
        <v>1.9105401125918888</v>
      </c>
      <c r="BG684" s="89">
        <f t="shared" si="546"/>
        <v>1.8259151694606224</v>
      </c>
      <c r="BH684" s="89">
        <f t="shared" si="547"/>
        <v>1.8152255910361013</v>
      </c>
      <c r="BI684" s="89">
        <f t="shared" si="548"/>
        <v>2.2255009511702193</v>
      </c>
      <c r="BJ684" s="89">
        <f t="shared" si="549"/>
        <v>2.2767689383971392</v>
      </c>
      <c r="BK684" s="89">
        <f t="shared" si="550"/>
        <v>2.463208774275901</v>
      </c>
      <c r="BL684" s="89">
        <f t="shared" si="551"/>
        <v>0</v>
      </c>
      <c r="BM684" s="89"/>
      <c r="BN684" s="26" t="b">
        <f t="shared" si="552"/>
        <v>0</v>
      </c>
      <c r="BO684" s="26" t="b">
        <f t="shared" si="553"/>
        <v>0</v>
      </c>
      <c r="BP684" s="26" t="b">
        <f t="shared" si="554"/>
        <v>0</v>
      </c>
      <c r="BQ684" s="26" t="b">
        <f t="shared" si="555"/>
        <v>0</v>
      </c>
      <c r="BR684" s="26" t="b">
        <f t="shared" si="556"/>
        <v>0</v>
      </c>
      <c r="BS684" s="26" t="b">
        <f t="shared" si="557"/>
        <v>0</v>
      </c>
      <c r="BT684" s="26" t="b">
        <f t="shared" si="558"/>
        <v>0</v>
      </c>
      <c r="BU684" s="26" t="b">
        <f t="shared" si="559"/>
        <v>0</v>
      </c>
    </row>
    <row r="685" spans="2:73" ht="15" thickBot="1" x14ac:dyDescent="0.35">
      <c r="B685" s="17" t="str">
        <f>VLOOKUP($AC685,LS_Coint_BD!$B$3:$D$1079,2)</f>
        <v>PETR4</v>
      </c>
      <c r="C685" s="87" t="str">
        <f>VLOOKUP($AC685,LS_Coint_BD!$B$3:$D$1079,3)</f>
        <v>MRVE3</v>
      </c>
      <c r="D685" s="68">
        <f t="shared" si="519"/>
        <v>0</v>
      </c>
      <c r="E685" s="65">
        <f t="shared" si="520"/>
        <v>0</v>
      </c>
      <c r="F685" s="69">
        <f t="shared" si="521"/>
        <v>0</v>
      </c>
      <c r="G685" s="68">
        <f t="shared" si="522"/>
        <v>0.12712204926641846</v>
      </c>
      <c r="H685" s="65">
        <f t="shared" si="523"/>
        <v>2.7365930424557439</v>
      </c>
      <c r="I685" s="69">
        <f t="shared" si="524"/>
        <v>1.8243953616371624</v>
      </c>
      <c r="J685" s="68">
        <f t="shared" si="525"/>
        <v>2.901316149454658E-2</v>
      </c>
      <c r="K685" s="65">
        <f t="shared" si="526"/>
        <v>3.0364098720557706</v>
      </c>
      <c r="L685" s="69">
        <f t="shared" si="527"/>
        <v>2.0242732480371806</v>
      </c>
      <c r="M685" s="68">
        <f t="shared" si="528"/>
        <v>-2.4096775638184909E-3</v>
      </c>
      <c r="N685" s="65">
        <f t="shared" si="529"/>
        <v>-3.0709321399191012</v>
      </c>
      <c r="O685" s="69">
        <f t="shared" si="530"/>
        <v>-2.0472880932794006</v>
      </c>
      <c r="P685" s="68">
        <f t="shared" si="531"/>
        <v>-0.19267781835109332</v>
      </c>
      <c r="Q685" s="65">
        <f t="shared" si="532"/>
        <v>-3.3700127151340222</v>
      </c>
      <c r="R685" s="69">
        <f t="shared" si="533"/>
        <v>-2.2466751434226815</v>
      </c>
      <c r="S685" s="68">
        <f t="shared" si="534"/>
        <v>-0.63039222884778567</v>
      </c>
      <c r="T685" s="65">
        <f t="shared" si="535"/>
        <v>-3.7634163267715817</v>
      </c>
      <c r="U685" s="69">
        <f t="shared" si="536"/>
        <v>-2.5089442178477213</v>
      </c>
      <c r="V685" s="68">
        <f t="shared" si="537"/>
        <v>0</v>
      </c>
      <c r="W685" s="65">
        <f t="shared" si="538"/>
        <v>0</v>
      </c>
      <c r="X685" s="69">
        <f t="shared" si="539"/>
        <v>0</v>
      </c>
      <c r="Y685" s="68">
        <f t="shared" si="540"/>
        <v>-0.73573117338607474</v>
      </c>
      <c r="Z685" s="65">
        <f t="shared" si="541"/>
        <v>-3.9076994924566466</v>
      </c>
      <c r="AA685" s="69">
        <f t="shared" si="542"/>
        <v>-2.6051329949710977</v>
      </c>
      <c r="AB685" s="98">
        <f>SUMIF(BN685:BU685,"VERDADEIRO",BN$3:$BU684)</f>
        <v>0</v>
      </c>
      <c r="AC685" s="97">
        <f t="shared" si="518"/>
        <v>682</v>
      </c>
      <c r="AD685" s="89">
        <f>RTD("tryd.rtdserver",,"COT",B685,"ULT")</f>
        <v>29.02</v>
      </c>
      <c r="AE685" s="89">
        <f>RTD("tryd.rtdserver",,"COT",C685,"ULT")</f>
        <v>19.75</v>
      </c>
      <c r="AF685" s="89">
        <f>VLOOKUP($AC685,LS_Coint_BD!$B$3:$AQ$1079,AF$2)*$AD685+VLOOKUP($AC685,LS_Coint_BD!$B$3:$AQ$1079,AF$2+1)</f>
        <v>0</v>
      </c>
      <c r="AG685" s="89">
        <f>VLOOKUP($AC685,LS_Coint_BD!$B$3:$AQ$1079,AG$2)*$AD685+VLOOKUP($AC685,LS_Coint_BD!$B$3:$AQ$1079,AG$2+1)</f>
        <v>19.622877950733582</v>
      </c>
      <c r="AH685" s="89">
        <f>VLOOKUP($AC685,LS_Coint_BD!$B$3:$AQ$1079,AH$2)*$AD685+VLOOKUP($AC685,LS_Coint_BD!$B$3:$AQ$1079,AH$2+1)</f>
        <v>19.720986838505453</v>
      </c>
      <c r="AI685" s="89">
        <f>VLOOKUP($AC685,LS_Coint_BD!$B$3:$AQ$1079,AI$2)*$AD685+VLOOKUP($AC685,LS_Coint_BD!$B$3:$AQ$1079,AI$2+1)</f>
        <v>19.752409677563818</v>
      </c>
      <c r="AJ685" s="89">
        <f>VLOOKUP($AC685,LS_Coint_BD!$B$3:$AQ$1079,AJ$2)*$AD685+VLOOKUP($AC685,LS_Coint_BD!$B$3:$AQ$1079,AJ$2+1)</f>
        <v>19.942677818351093</v>
      </c>
      <c r="AK685" s="89">
        <f>VLOOKUP($AC685,LS_Coint_BD!$B$3:$AQ$1079,AK$2)*$AD685+VLOOKUP($AC685,LS_Coint_BD!$B$3:$AQ$1079,AK$2+1)</f>
        <v>20.380392228847786</v>
      </c>
      <c r="AL685" s="89">
        <f>VLOOKUP($AC685,LS_Coint_BD!$B$3:$AQ$1079,AL$2)*$AD685+VLOOKUP($AC685,LS_Coint_BD!$B$3:$AQ$1079,AL$2+1)</f>
        <v>0</v>
      </c>
      <c r="AM685" s="89">
        <f>VLOOKUP($AC685,LS_Coint_BD!$B$3:$AQ$1079,AM$2)*$AD685+VLOOKUP($AC685,LS_Coint_BD!$B$3:$AQ$1079,AM$2+1)</f>
        <v>20.485731173386075</v>
      </c>
      <c r="AN685" s="89">
        <f>VLOOKUP($AC685,LS_Coint_BD!$B$3:$AQ$1079,AN$2)</f>
        <v>0</v>
      </c>
      <c r="AO685" s="89">
        <f>VLOOKUP($AC685,LS_Coint_BD!$B$3:$AQ$1079,AO$2)</f>
        <v>0.91219768081858199</v>
      </c>
      <c r="AP685" s="89">
        <f>VLOOKUP($AC685,LS_Coint_BD!$B$3:$AQ$1079,AP$2)</f>
        <v>1.0121366240185901</v>
      </c>
      <c r="AQ685" s="89">
        <f>VLOOKUP($AC685,LS_Coint_BD!$B$3:$AQ$1079,AQ$2)</f>
        <v>1.0236440466397001</v>
      </c>
      <c r="AR685" s="89">
        <f>VLOOKUP($AC685,LS_Coint_BD!$B$3:$AQ$1079,AR$2)</f>
        <v>1.1233375717113401</v>
      </c>
      <c r="AS685" s="89">
        <f>VLOOKUP($AC685,LS_Coint_BD!$B$3:$AQ$1079,AS$2)</f>
        <v>1.25447210892386</v>
      </c>
      <c r="AT685" s="89">
        <f>VLOOKUP($AC685,LS_Coint_BD!$B$3:$AQ$1079,AT$2)</f>
        <v>0</v>
      </c>
      <c r="AU685" s="89">
        <f>VLOOKUP($AC685,LS_Coint_BD!$B$3:$AQ$1079,AU$2)</f>
        <v>1.30256649748555</v>
      </c>
      <c r="AV685" s="89">
        <f>VLOOKUP($AC685,LS_Coint_BD!$B$3:$AQ$1079,AV$2)</f>
        <v>0</v>
      </c>
      <c r="AW685" s="89">
        <f>VLOOKUP($AC685,LS_Coint_BD!$B$3:$AQ$1079,AW$2)</f>
        <v>-1.48029736616688E-15</v>
      </c>
      <c r="AX685" s="89">
        <f>VLOOKUP($AC685,LS_Coint_BD!$B$3:$AQ$1079,AX$2)</f>
        <v>2.7914178904861098E-16</v>
      </c>
      <c r="AY685" s="89">
        <f>VLOOKUP($AC685,LS_Coint_BD!$B$3:$AQ$1079,AY$2)</f>
        <v>-2.8865798640254101E-16</v>
      </c>
      <c r="AZ685" s="89">
        <f>VLOOKUP($AC685,LS_Coint_BD!$B$3:$AQ$1079,AZ$2)</f>
        <v>-1.24344978758018E-15</v>
      </c>
      <c r="BA685" s="89">
        <f>VLOOKUP($AC685,LS_Coint_BD!$B$3:$AQ$1079,BA$2)</f>
        <v>-1.4832579608992101E-15</v>
      </c>
      <c r="BB685" s="89">
        <f>VLOOKUP($AC685,LS_Coint_BD!$B$3:$AQ$1079,BB$2)</f>
        <v>0</v>
      </c>
      <c r="BC685" s="89">
        <f>VLOOKUP($AC685,LS_Coint_BD!$B$3:$AQ$1079,BC$2)</f>
        <v>2.2168933355715098E-15</v>
      </c>
      <c r="BD685" s="89">
        <f t="shared" si="543"/>
        <v>0</v>
      </c>
      <c r="BE685" s="89">
        <f t="shared" si="544"/>
        <v>1.8243953616371624</v>
      </c>
      <c r="BF685" s="89">
        <f t="shared" si="545"/>
        <v>2.0242732480371806</v>
      </c>
      <c r="BG685" s="89">
        <f t="shared" si="546"/>
        <v>-2.0472880932794006</v>
      </c>
      <c r="BH685" s="89">
        <f t="shared" si="547"/>
        <v>-2.2466751434226815</v>
      </c>
      <c r="BI685" s="89">
        <f t="shared" si="548"/>
        <v>-2.5089442178477213</v>
      </c>
      <c r="BJ685" s="89">
        <f t="shared" si="549"/>
        <v>0</v>
      </c>
      <c r="BK685" s="89">
        <f t="shared" si="550"/>
        <v>-2.6051329949710977</v>
      </c>
      <c r="BL685" s="89">
        <f t="shared" si="551"/>
        <v>0</v>
      </c>
      <c r="BM685" s="89"/>
      <c r="BN685" s="26" t="b">
        <f t="shared" si="552"/>
        <v>0</v>
      </c>
      <c r="BO685" s="26" t="b">
        <f t="shared" si="553"/>
        <v>0</v>
      </c>
      <c r="BP685" s="26" t="b">
        <f t="shared" si="554"/>
        <v>0</v>
      </c>
      <c r="BQ685" s="26" t="b">
        <f t="shared" si="555"/>
        <v>0</v>
      </c>
      <c r="BR685" s="26" t="b">
        <f t="shared" si="556"/>
        <v>0</v>
      </c>
      <c r="BS685" s="26" t="b">
        <f t="shared" si="557"/>
        <v>0</v>
      </c>
      <c r="BT685" s="26" t="b">
        <f t="shared" si="558"/>
        <v>0</v>
      </c>
      <c r="BU685" s="26" t="b">
        <f t="shared" si="559"/>
        <v>0</v>
      </c>
    </row>
    <row r="686" spans="2:73" ht="15" thickBot="1" x14ac:dyDescent="0.35">
      <c r="B686" s="17" t="str">
        <f>VLOOKUP($AC686,LS_Coint_BD!$B$3:$D$1079,2)</f>
        <v>PETR4</v>
      </c>
      <c r="C686" s="87" t="str">
        <f>VLOOKUP($AC686,LS_Coint_BD!$B$3:$D$1079,3)</f>
        <v>MULT3</v>
      </c>
      <c r="D686" s="68">
        <f t="shared" si="519"/>
        <v>0</v>
      </c>
      <c r="E686" s="65">
        <f t="shared" si="520"/>
        <v>0</v>
      </c>
      <c r="F686" s="69">
        <f t="shared" si="521"/>
        <v>0</v>
      </c>
      <c r="G686" s="68">
        <f t="shared" si="522"/>
        <v>0</v>
      </c>
      <c r="H686" s="65">
        <f t="shared" si="523"/>
        <v>0</v>
      </c>
      <c r="I686" s="69">
        <f t="shared" si="524"/>
        <v>0</v>
      </c>
      <c r="J686" s="68">
        <f t="shared" si="525"/>
        <v>-1.2146825518612268</v>
      </c>
      <c r="K686" s="65">
        <f t="shared" si="526"/>
        <v>-3.5082078357447912</v>
      </c>
      <c r="L686" s="69">
        <f t="shared" si="527"/>
        <v>-2.3388052238298607</v>
      </c>
      <c r="M686" s="68">
        <f t="shared" si="528"/>
        <v>-1.2272784390806457</v>
      </c>
      <c r="N686" s="65">
        <f t="shared" si="529"/>
        <v>-3.3954167318153434</v>
      </c>
      <c r="O686" s="69">
        <f t="shared" si="530"/>
        <v>-2.2636111545435624</v>
      </c>
      <c r="P686" s="68">
        <f t="shared" si="531"/>
        <v>-1.26636607041128</v>
      </c>
      <c r="Q686" s="65">
        <f t="shared" si="532"/>
        <v>-3.4318804287415778</v>
      </c>
      <c r="R686" s="69">
        <f t="shared" si="533"/>
        <v>-2.2879202858277186</v>
      </c>
      <c r="S686" s="68">
        <f t="shared" si="534"/>
        <v>-1.3224204245040347</v>
      </c>
      <c r="T686" s="65">
        <f t="shared" si="535"/>
        <v>-3.6307886491212313</v>
      </c>
      <c r="U686" s="69">
        <f t="shared" si="536"/>
        <v>-2.420525766080821</v>
      </c>
      <c r="V686" s="68">
        <f t="shared" si="537"/>
        <v>-1.296591979897066</v>
      </c>
      <c r="W686" s="65">
        <f t="shared" si="538"/>
        <v>-3.7337825560173599</v>
      </c>
      <c r="X686" s="69">
        <f t="shared" si="539"/>
        <v>-2.4891883706782401</v>
      </c>
      <c r="Y686" s="68">
        <f t="shared" si="540"/>
        <v>-3.9276395022653325</v>
      </c>
      <c r="Z686" s="65">
        <f t="shared" si="541"/>
        <v>-8.8195714311544151</v>
      </c>
      <c r="AA686" s="69">
        <f t="shared" si="542"/>
        <v>-5.8797142874362773</v>
      </c>
      <c r="AB686" s="98">
        <f>SUMIF(BN686:BU686,"VERDADEIRO",BN$3:$BU685)</f>
        <v>0</v>
      </c>
      <c r="AC686" s="97">
        <f t="shared" si="518"/>
        <v>683</v>
      </c>
      <c r="AD686" s="89">
        <f>RTD("tryd.rtdserver",,"COT",B686,"ULT")</f>
        <v>29.02</v>
      </c>
      <c r="AE686" s="89">
        <f>RTD("tryd.rtdserver",,"COT",C686,"ULT")</f>
        <v>21.84</v>
      </c>
      <c r="AF686" s="89">
        <f>VLOOKUP($AC686,LS_Coint_BD!$B$3:$AQ$1079,AF$2)*$AD686+VLOOKUP($AC686,LS_Coint_BD!$B$3:$AQ$1079,AF$2+1)</f>
        <v>0</v>
      </c>
      <c r="AG686" s="89">
        <f>VLOOKUP($AC686,LS_Coint_BD!$B$3:$AQ$1079,AG$2)*$AD686+VLOOKUP($AC686,LS_Coint_BD!$B$3:$AQ$1079,AG$2+1)</f>
        <v>0</v>
      </c>
      <c r="AH686" s="89">
        <f>VLOOKUP($AC686,LS_Coint_BD!$B$3:$AQ$1079,AH$2)*$AD686+VLOOKUP($AC686,LS_Coint_BD!$B$3:$AQ$1079,AH$2+1)</f>
        <v>23.054682551861227</v>
      </c>
      <c r="AI686" s="89">
        <f>VLOOKUP($AC686,LS_Coint_BD!$B$3:$AQ$1079,AI$2)*$AD686+VLOOKUP($AC686,LS_Coint_BD!$B$3:$AQ$1079,AI$2+1)</f>
        <v>23.067278439080646</v>
      </c>
      <c r="AJ686" s="89">
        <f>VLOOKUP($AC686,LS_Coint_BD!$B$3:$AQ$1079,AJ$2)*$AD686+VLOOKUP($AC686,LS_Coint_BD!$B$3:$AQ$1079,AJ$2+1)</f>
        <v>23.10636607041128</v>
      </c>
      <c r="AK686" s="89">
        <f>VLOOKUP($AC686,LS_Coint_BD!$B$3:$AQ$1079,AK$2)*$AD686+VLOOKUP($AC686,LS_Coint_BD!$B$3:$AQ$1079,AK$2+1)</f>
        <v>23.162420424504035</v>
      </c>
      <c r="AL686" s="89">
        <f>VLOOKUP($AC686,LS_Coint_BD!$B$3:$AQ$1079,AL$2)*$AD686+VLOOKUP($AC686,LS_Coint_BD!$B$3:$AQ$1079,AL$2+1)</f>
        <v>23.136591979897066</v>
      </c>
      <c r="AM686" s="89">
        <f>VLOOKUP($AC686,LS_Coint_BD!$B$3:$AQ$1079,AM$2)*$AD686+VLOOKUP($AC686,LS_Coint_BD!$B$3:$AQ$1079,AM$2+1)</f>
        <v>25.767639502265332</v>
      </c>
      <c r="AN686" s="89">
        <f>VLOOKUP($AC686,LS_Coint_BD!$B$3:$AQ$1079,AN$2)</f>
        <v>0</v>
      </c>
      <c r="AO686" s="89">
        <f>VLOOKUP($AC686,LS_Coint_BD!$B$3:$AQ$1079,AO$2)</f>
        <v>0</v>
      </c>
      <c r="AP686" s="89">
        <f>VLOOKUP($AC686,LS_Coint_BD!$B$3:$AQ$1079,AP$2)</f>
        <v>1.1694026119149299</v>
      </c>
      <c r="AQ686" s="89">
        <f>VLOOKUP($AC686,LS_Coint_BD!$B$3:$AQ$1079,AQ$2)</f>
        <v>1.1318055772717801</v>
      </c>
      <c r="AR686" s="89">
        <f>VLOOKUP($AC686,LS_Coint_BD!$B$3:$AQ$1079,AR$2)</f>
        <v>1.1439601429138599</v>
      </c>
      <c r="AS686" s="89">
        <f>VLOOKUP($AC686,LS_Coint_BD!$B$3:$AQ$1079,AS$2)</f>
        <v>1.2102628830404101</v>
      </c>
      <c r="AT686" s="89">
        <f>VLOOKUP($AC686,LS_Coint_BD!$B$3:$AQ$1079,AT$2)</f>
        <v>1.24459418533912</v>
      </c>
      <c r="AU686" s="89">
        <f>VLOOKUP($AC686,LS_Coint_BD!$B$3:$AQ$1079,AU$2)</f>
        <v>2.93985714371814</v>
      </c>
      <c r="AV686" s="89">
        <f>VLOOKUP($AC686,LS_Coint_BD!$B$3:$AQ$1079,AV$2)</f>
        <v>0</v>
      </c>
      <c r="AW686" s="89">
        <f>VLOOKUP($AC686,LS_Coint_BD!$B$3:$AQ$1079,AW$2)</f>
        <v>0</v>
      </c>
      <c r="AX686" s="89">
        <f>VLOOKUP($AC686,LS_Coint_BD!$B$3:$AQ$1079,AX$2)</f>
        <v>-9.8968452480871101E-16</v>
      </c>
      <c r="AY686" s="89">
        <f>VLOOKUP($AC686,LS_Coint_BD!$B$3:$AQ$1079,AY$2)</f>
        <v>-2.19824158875781E-15</v>
      </c>
      <c r="AZ686" s="89">
        <f>VLOOKUP($AC686,LS_Coint_BD!$B$3:$AQ$1079,AZ$2)</f>
        <v>1.48029736616688E-15</v>
      </c>
      <c r="BA686" s="89">
        <f>VLOOKUP($AC686,LS_Coint_BD!$B$3:$AQ$1079,BA$2)</f>
        <v>-8.1712414612411495E-16</v>
      </c>
      <c r="BB686" s="89">
        <f>VLOOKUP($AC686,LS_Coint_BD!$B$3:$AQ$1079,BB$2)</f>
        <v>1.2918958832001801E-16</v>
      </c>
      <c r="BC686" s="89">
        <f>VLOOKUP($AC686,LS_Coint_BD!$B$3:$AQ$1079,BC$2)</f>
        <v>3.06954461848363E-15</v>
      </c>
      <c r="BD686" s="89">
        <f t="shared" si="543"/>
        <v>0</v>
      </c>
      <c r="BE686" s="89">
        <f t="shared" si="544"/>
        <v>0</v>
      </c>
      <c r="BF686" s="89">
        <f t="shared" si="545"/>
        <v>-2.3388052238298607</v>
      </c>
      <c r="BG686" s="89">
        <f t="shared" si="546"/>
        <v>-2.2636111545435624</v>
      </c>
      <c r="BH686" s="89">
        <f t="shared" si="547"/>
        <v>-2.2879202858277186</v>
      </c>
      <c r="BI686" s="89">
        <f t="shared" si="548"/>
        <v>-2.420525766080821</v>
      </c>
      <c r="BJ686" s="89">
        <f t="shared" si="549"/>
        <v>-2.4891883706782401</v>
      </c>
      <c r="BK686" s="89">
        <f t="shared" si="550"/>
        <v>-5.8797142874362773</v>
      </c>
      <c r="BL686" s="89">
        <f t="shared" si="551"/>
        <v>0</v>
      </c>
      <c r="BM686" s="89"/>
      <c r="BN686" s="26" t="b">
        <f t="shared" si="552"/>
        <v>0</v>
      </c>
      <c r="BO686" s="26" t="b">
        <f t="shared" si="553"/>
        <v>0</v>
      </c>
      <c r="BP686" s="26" t="b">
        <f t="shared" si="554"/>
        <v>0</v>
      </c>
      <c r="BQ686" s="26" t="b">
        <f t="shared" si="555"/>
        <v>0</v>
      </c>
      <c r="BR686" s="26" t="b">
        <f t="shared" si="556"/>
        <v>0</v>
      </c>
      <c r="BS686" s="26" t="b">
        <f t="shared" si="557"/>
        <v>0</v>
      </c>
      <c r="BT686" s="26" t="b">
        <f t="shared" si="558"/>
        <v>0</v>
      </c>
      <c r="BU686" s="26" t="b">
        <f t="shared" si="559"/>
        <v>0</v>
      </c>
    </row>
    <row r="687" spans="2:73" ht="15" thickBot="1" x14ac:dyDescent="0.35">
      <c r="B687" s="17" t="str">
        <f>VLOOKUP($AC687,LS_Coint_BD!$B$3:$D$1079,2)</f>
        <v>PETR4</v>
      </c>
      <c r="C687" s="87" t="str">
        <f>VLOOKUP($AC687,LS_Coint_BD!$B$3:$D$1079,3)</f>
        <v>PETR3</v>
      </c>
      <c r="D687" s="68">
        <f t="shared" si="519"/>
        <v>8.0478945465898732E-2</v>
      </c>
      <c r="E687" s="65">
        <f t="shared" si="520"/>
        <v>0.54553722874649657</v>
      </c>
      <c r="F687" s="69">
        <f t="shared" si="521"/>
        <v>0.36369148583099775</v>
      </c>
      <c r="G687" s="68">
        <f t="shared" si="522"/>
        <v>6.1247067153868073E-2</v>
      </c>
      <c r="H687" s="65">
        <f t="shared" si="523"/>
        <v>0.56366659835933197</v>
      </c>
      <c r="I687" s="69">
        <f t="shared" si="524"/>
        <v>0.37577773223955463</v>
      </c>
      <c r="J687" s="68">
        <f t="shared" si="525"/>
        <v>4.7559601078226876E-2</v>
      </c>
      <c r="K687" s="65">
        <f t="shared" si="526"/>
        <v>0.56910569944479916</v>
      </c>
      <c r="L687" s="69">
        <f t="shared" si="527"/>
        <v>0.37940379962986609</v>
      </c>
      <c r="M687" s="68">
        <f t="shared" si="528"/>
        <v>5.3127253193974155E-2</v>
      </c>
      <c r="N687" s="65">
        <f t="shared" si="529"/>
        <v>0.59146872882645052</v>
      </c>
      <c r="O687" s="69">
        <f t="shared" si="530"/>
        <v>0.39431248588430035</v>
      </c>
      <c r="P687" s="68">
        <f t="shared" si="531"/>
        <v>7.063028921696457E-2</v>
      </c>
      <c r="Q687" s="65">
        <f t="shared" si="532"/>
        <v>0.59448177320084783</v>
      </c>
      <c r="R687" s="69">
        <f t="shared" si="533"/>
        <v>0.39632118213389855</v>
      </c>
      <c r="S687" s="68">
        <f t="shared" si="534"/>
        <v>0</v>
      </c>
      <c r="T687" s="65">
        <f t="shared" si="535"/>
        <v>0</v>
      </c>
      <c r="U687" s="69">
        <f t="shared" si="536"/>
        <v>0</v>
      </c>
      <c r="V687" s="68">
        <f t="shared" si="537"/>
        <v>-6.1021076204873737E-2</v>
      </c>
      <c r="W687" s="65">
        <f t="shared" si="538"/>
        <v>-0.77994613037348481</v>
      </c>
      <c r="X687" s="69">
        <f t="shared" si="539"/>
        <v>-0.51996408691565654</v>
      </c>
      <c r="Y687" s="68">
        <f t="shared" si="540"/>
        <v>-0.11773034896137702</v>
      </c>
      <c r="Z687" s="65">
        <f t="shared" si="541"/>
        <v>-0.78149496823568443</v>
      </c>
      <c r="AA687" s="69">
        <f t="shared" si="542"/>
        <v>-0.52099664549045632</v>
      </c>
      <c r="AB687" s="98">
        <f>SUMIF(BN687:BU687,"VERDADEIRO",BN$3:$BU686)</f>
        <v>0</v>
      </c>
      <c r="AC687" s="97">
        <f t="shared" si="518"/>
        <v>684</v>
      </c>
      <c r="AD687" s="89">
        <f>RTD("tryd.rtdserver",,"COT",B687,"ULT")</f>
        <v>29.02</v>
      </c>
      <c r="AE687" s="89">
        <f>RTD("tryd.rtdserver",,"COT",C687,"ULT")</f>
        <v>29.68</v>
      </c>
      <c r="AF687" s="89">
        <f>VLOOKUP($AC687,LS_Coint_BD!$B$3:$AQ$1079,AF$2)*$AD687+VLOOKUP($AC687,LS_Coint_BD!$B$3:$AQ$1079,AF$2+1)</f>
        <v>29.599521054534101</v>
      </c>
      <c r="AG687" s="89">
        <f>VLOOKUP($AC687,LS_Coint_BD!$B$3:$AQ$1079,AG$2)*$AD687+VLOOKUP($AC687,LS_Coint_BD!$B$3:$AQ$1079,AG$2+1)</f>
        <v>29.618752932846132</v>
      </c>
      <c r="AH687" s="89">
        <f>VLOOKUP($AC687,LS_Coint_BD!$B$3:$AQ$1079,AH$2)*$AD687+VLOOKUP($AC687,LS_Coint_BD!$B$3:$AQ$1079,AH$2+1)</f>
        <v>29.632440398921773</v>
      </c>
      <c r="AI687" s="89">
        <f>VLOOKUP($AC687,LS_Coint_BD!$B$3:$AQ$1079,AI$2)*$AD687+VLOOKUP($AC687,LS_Coint_BD!$B$3:$AQ$1079,AI$2+1)</f>
        <v>29.626872746806026</v>
      </c>
      <c r="AJ687" s="89">
        <f>VLOOKUP($AC687,LS_Coint_BD!$B$3:$AQ$1079,AJ$2)*$AD687+VLOOKUP($AC687,LS_Coint_BD!$B$3:$AQ$1079,AJ$2+1)</f>
        <v>29.609369710783035</v>
      </c>
      <c r="AK687" s="89">
        <f>VLOOKUP($AC687,LS_Coint_BD!$B$3:$AQ$1079,AK$2)*$AD687+VLOOKUP($AC687,LS_Coint_BD!$B$3:$AQ$1079,AK$2+1)</f>
        <v>0</v>
      </c>
      <c r="AL687" s="89">
        <f>VLOOKUP($AC687,LS_Coint_BD!$B$3:$AQ$1079,AL$2)*$AD687+VLOOKUP($AC687,LS_Coint_BD!$B$3:$AQ$1079,AL$2+1)</f>
        <v>29.741021076204873</v>
      </c>
      <c r="AM687" s="89">
        <f>VLOOKUP($AC687,LS_Coint_BD!$B$3:$AQ$1079,AM$2)*$AD687+VLOOKUP($AC687,LS_Coint_BD!$B$3:$AQ$1079,AM$2+1)</f>
        <v>29.797730348961377</v>
      </c>
      <c r="AN687" s="89">
        <f>VLOOKUP($AC687,LS_Coint_BD!$B$3:$AQ$1079,AN$2)</f>
        <v>0.18184574291550001</v>
      </c>
      <c r="AO687" s="89">
        <f>VLOOKUP($AC687,LS_Coint_BD!$B$3:$AQ$1079,AO$2)</f>
        <v>0.18788886611977901</v>
      </c>
      <c r="AP687" s="89">
        <f>VLOOKUP($AC687,LS_Coint_BD!$B$3:$AQ$1079,AP$2)</f>
        <v>0.18970189981493199</v>
      </c>
      <c r="AQ687" s="89">
        <f>VLOOKUP($AC687,LS_Coint_BD!$B$3:$AQ$1079,AQ$2)</f>
        <v>0.19715624294214901</v>
      </c>
      <c r="AR687" s="89">
        <f>VLOOKUP($AC687,LS_Coint_BD!$B$3:$AQ$1079,AR$2)</f>
        <v>0.198160591066949</v>
      </c>
      <c r="AS687" s="89">
        <f>VLOOKUP($AC687,LS_Coint_BD!$B$3:$AQ$1079,AS$2)</f>
        <v>0</v>
      </c>
      <c r="AT687" s="89">
        <f>VLOOKUP($AC687,LS_Coint_BD!$B$3:$AQ$1079,AT$2)</f>
        <v>0.25998204345782799</v>
      </c>
      <c r="AU687" s="89">
        <f>VLOOKUP($AC687,LS_Coint_BD!$B$3:$AQ$1079,AU$2)</f>
        <v>0.26049832274522899</v>
      </c>
      <c r="AV687" s="89">
        <f>VLOOKUP($AC687,LS_Coint_BD!$B$3:$AQ$1079,AV$2)</f>
        <v>-2.2737367544323199E-15</v>
      </c>
      <c r="AW687" s="89">
        <f>VLOOKUP($AC687,LS_Coint_BD!$B$3:$AQ$1079,AW$2)</f>
        <v>-3.3750779948604801E-15</v>
      </c>
      <c r="AX687" s="89">
        <f>VLOOKUP($AC687,LS_Coint_BD!$B$3:$AQ$1079,AX$2)</f>
        <v>2.1316282072803001E-15</v>
      </c>
      <c r="AY687" s="89">
        <f>VLOOKUP($AC687,LS_Coint_BD!$B$3:$AQ$1079,AY$2)</f>
        <v>2.30926389122033E-15</v>
      </c>
      <c r="AZ687" s="89">
        <f>VLOOKUP($AC687,LS_Coint_BD!$B$3:$AQ$1079,AZ$2)</f>
        <v>5.3290705182007502E-16</v>
      </c>
      <c r="BA687" s="89">
        <f>VLOOKUP($AC687,LS_Coint_BD!$B$3:$AQ$1079,BA$2)</f>
        <v>0</v>
      </c>
      <c r="BB687" s="89">
        <f>VLOOKUP($AC687,LS_Coint_BD!$B$3:$AQ$1079,BB$2)</f>
        <v>-5.9750184598008395E-16</v>
      </c>
      <c r="BC687" s="89">
        <f>VLOOKUP($AC687,LS_Coint_BD!$B$3:$AQ$1079,BC$2)</f>
        <v>1.6768808563938401E-15</v>
      </c>
      <c r="BD687" s="89">
        <f t="shared" si="543"/>
        <v>0.36369148583099775</v>
      </c>
      <c r="BE687" s="89">
        <f t="shared" si="544"/>
        <v>0.37577773223955463</v>
      </c>
      <c r="BF687" s="89">
        <f t="shared" si="545"/>
        <v>0.37940379962986609</v>
      </c>
      <c r="BG687" s="89">
        <f t="shared" si="546"/>
        <v>0.39431248588430035</v>
      </c>
      <c r="BH687" s="89">
        <f t="shared" si="547"/>
        <v>0.39632118213389855</v>
      </c>
      <c r="BI687" s="89">
        <f t="shared" si="548"/>
        <v>0</v>
      </c>
      <c r="BJ687" s="89">
        <f t="shared" si="549"/>
        <v>-0.51996408691565654</v>
      </c>
      <c r="BK687" s="89">
        <f t="shared" si="550"/>
        <v>-0.52099664549045632</v>
      </c>
      <c r="BL687" s="89">
        <f t="shared" si="551"/>
        <v>0.3636914858310023</v>
      </c>
      <c r="BM687" s="89"/>
      <c r="BN687" s="26" t="b">
        <f t="shared" si="552"/>
        <v>0</v>
      </c>
      <c r="BO687" s="26" t="b">
        <f t="shared" si="553"/>
        <v>0</v>
      </c>
      <c r="BP687" s="26" t="b">
        <f t="shared" si="554"/>
        <v>0</v>
      </c>
      <c r="BQ687" s="26" t="b">
        <f t="shared" si="555"/>
        <v>0</v>
      </c>
      <c r="BR687" s="26" t="b">
        <f t="shared" si="556"/>
        <v>0</v>
      </c>
      <c r="BS687" s="26" t="b">
        <f t="shared" si="557"/>
        <v>0</v>
      </c>
      <c r="BT687" s="26" t="b">
        <f t="shared" si="558"/>
        <v>0</v>
      </c>
      <c r="BU687" s="26" t="b">
        <f t="shared" si="559"/>
        <v>0</v>
      </c>
    </row>
    <row r="688" spans="2:73" ht="15" thickBot="1" x14ac:dyDescent="0.35">
      <c r="B688" s="17" t="str">
        <f>VLOOKUP($AC688,LS_Coint_BD!$B$3:$D$1079,2)</f>
        <v>PRIO3</v>
      </c>
      <c r="C688" s="87" t="str">
        <f>VLOOKUP($AC688,LS_Coint_BD!$B$3:$D$1079,3)</f>
        <v>BRDT3</v>
      </c>
      <c r="D688" s="68">
        <f t="shared" si="519"/>
        <v>-0.11479450968933236</v>
      </c>
      <c r="E688" s="65">
        <f t="shared" si="520"/>
        <v>-2.4250536107558895</v>
      </c>
      <c r="F688" s="69">
        <f t="shared" si="521"/>
        <v>-1.6167024071705931</v>
      </c>
      <c r="G688" s="68">
        <f t="shared" si="522"/>
        <v>-0.14123247095012914</v>
      </c>
      <c r="H688" s="65">
        <f t="shared" si="523"/>
        <v>-2.3448262076688176</v>
      </c>
      <c r="I688" s="69">
        <f t="shared" si="524"/>
        <v>-1.5632174717792116</v>
      </c>
      <c r="J688" s="68">
        <f t="shared" si="525"/>
        <v>-0.11519898749222079</v>
      </c>
      <c r="K688" s="65">
        <f t="shared" si="526"/>
        <v>-2.5317302723934749</v>
      </c>
      <c r="L688" s="69">
        <f t="shared" si="527"/>
        <v>-1.6878201815956499</v>
      </c>
      <c r="M688" s="68">
        <f t="shared" si="528"/>
        <v>-7.1267282698880052E-2</v>
      </c>
      <c r="N688" s="65">
        <f t="shared" si="529"/>
        <v>-2.4613509961602356</v>
      </c>
      <c r="O688" s="69">
        <f t="shared" si="530"/>
        <v>-1.6409006641068236</v>
      </c>
      <c r="P688" s="68">
        <f t="shared" si="531"/>
        <v>-0.15968246985469392</v>
      </c>
      <c r="Q688" s="65">
        <f t="shared" si="532"/>
        <v>-2.7028651049052961</v>
      </c>
      <c r="R688" s="69">
        <f t="shared" si="533"/>
        <v>-1.8019100699368642</v>
      </c>
      <c r="S688" s="68">
        <f t="shared" si="534"/>
        <v>-0.73049243327697511</v>
      </c>
      <c r="T688" s="65">
        <f t="shared" si="535"/>
        <v>-3.2739882126517212</v>
      </c>
      <c r="U688" s="69">
        <f t="shared" si="536"/>
        <v>-2.1826588084344807</v>
      </c>
      <c r="V688" s="68">
        <f t="shared" si="537"/>
        <v>-1.5590514760885199</v>
      </c>
      <c r="W688" s="65">
        <f t="shared" si="538"/>
        <v>-4.5367846060707029</v>
      </c>
      <c r="X688" s="69">
        <f t="shared" si="539"/>
        <v>-3.0245230707138018</v>
      </c>
      <c r="Y688" s="68">
        <f t="shared" si="540"/>
        <v>0</v>
      </c>
      <c r="Z688" s="65">
        <f t="shared" si="541"/>
        <v>0</v>
      </c>
      <c r="AA688" s="69">
        <f t="shared" si="542"/>
        <v>0</v>
      </c>
      <c r="AB688" s="98">
        <f>SUMIF(BN688:BU688,"VERDADEIRO",BN$3:$BU687)</f>
        <v>0</v>
      </c>
      <c r="AC688" s="97">
        <f t="shared" si="518"/>
        <v>685</v>
      </c>
      <c r="AD688" s="89">
        <f>RTD("tryd.rtdserver",,"COT",B688,"ULT")</f>
        <v>78.5</v>
      </c>
      <c r="AE688" s="89">
        <f>RTD("tryd.rtdserver",,"COT",C688,"ULT")</f>
        <v>22.48</v>
      </c>
      <c r="AF688" s="89">
        <f>VLOOKUP($AC688,LS_Coint_BD!$B$3:$AQ$1079,AF$2)*$AD688+VLOOKUP($AC688,LS_Coint_BD!$B$3:$AQ$1079,AF$2+1)</f>
        <v>22.594794509689333</v>
      </c>
      <c r="AG688" s="89">
        <f>VLOOKUP($AC688,LS_Coint_BD!$B$3:$AQ$1079,AG$2)*$AD688+VLOOKUP($AC688,LS_Coint_BD!$B$3:$AQ$1079,AG$2+1)</f>
        <v>22.62123247095013</v>
      </c>
      <c r="AH688" s="89">
        <f>VLOOKUP($AC688,LS_Coint_BD!$B$3:$AQ$1079,AH$2)*$AD688+VLOOKUP($AC688,LS_Coint_BD!$B$3:$AQ$1079,AH$2+1)</f>
        <v>22.595198987492221</v>
      </c>
      <c r="AI688" s="89">
        <f>VLOOKUP($AC688,LS_Coint_BD!$B$3:$AQ$1079,AI$2)*$AD688+VLOOKUP($AC688,LS_Coint_BD!$B$3:$AQ$1079,AI$2+1)</f>
        <v>22.55126728269888</v>
      </c>
      <c r="AJ688" s="89">
        <f>VLOOKUP($AC688,LS_Coint_BD!$B$3:$AQ$1079,AJ$2)*$AD688+VLOOKUP($AC688,LS_Coint_BD!$B$3:$AQ$1079,AJ$2+1)</f>
        <v>22.639682469854694</v>
      </c>
      <c r="AK688" s="89">
        <f>VLOOKUP($AC688,LS_Coint_BD!$B$3:$AQ$1079,AK$2)*$AD688+VLOOKUP($AC688,LS_Coint_BD!$B$3:$AQ$1079,AK$2+1)</f>
        <v>23.210492433276976</v>
      </c>
      <c r="AL688" s="89">
        <f>VLOOKUP($AC688,LS_Coint_BD!$B$3:$AQ$1079,AL$2)*$AD688+VLOOKUP($AC688,LS_Coint_BD!$B$3:$AQ$1079,AL$2+1)</f>
        <v>24.03905147608852</v>
      </c>
      <c r="AM688" s="89">
        <f>VLOOKUP($AC688,LS_Coint_BD!$B$3:$AQ$1079,AM$2)*$AD688+VLOOKUP($AC688,LS_Coint_BD!$B$3:$AQ$1079,AM$2+1)</f>
        <v>0</v>
      </c>
      <c r="AN688" s="89">
        <f>VLOOKUP($AC688,LS_Coint_BD!$B$3:$AQ$1079,AN$2)</f>
        <v>0.808351203585296</v>
      </c>
      <c r="AO688" s="89">
        <f>VLOOKUP($AC688,LS_Coint_BD!$B$3:$AQ$1079,AO$2)</f>
        <v>0.781608735889607</v>
      </c>
      <c r="AP688" s="89">
        <f>VLOOKUP($AC688,LS_Coint_BD!$B$3:$AQ$1079,AP$2)</f>
        <v>0.84391009079782497</v>
      </c>
      <c r="AQ688" s="89">
        <f>VLOOKUP($AC688,LS_Coint_BD!$B$3:$AQ$1079,AQ$2)</f>
        <v>0.820450332053411</v>
      </c>
      <c r="AR688" s="89">
        <f>VLOOKUP($AC688,LS_Coint_BD!$B$3:$AQ$1079,AR$2)</f>
        <v>0.90095503496843099</v>
      </c>
      <c r="AS688" s="89">
        <f>VLOOKUP($AC688,LS_Coint_BD!$B$3:$AQ$1079,AS$2)</f>
        <v>1.0913294042172399</v>
      </c>
      <c r="AT688" s="89">
        <f>VLOOKUP($AC688,LS_Coint_BD!$B$3:$AQ$1079,AT$2)</f>
        <v>1.5122615353569</v>
      </c>
      <c r="AU688" s="89">
        <f>VLOOKUP($AC688,LS_Coint_BD!$B$3:$AQ$1079,AU$2)</f>
        <v>0</v>
      </c>
      <c r="AV688" s="89">
        <f>VLOOKUP($AC688,LS_Coint_BD!$B$3:$AQ$1079,AV$2)</f>
        <v>-1.20792265079217E-15</v>
      </c>
      <c r="AW688" s="89">
        <f>VLOOKUP($AC688,LS_Coint_BD!$B$3:$AQ$1079,AW$2)</f>
        <v>2.54611146980703E-15</v>
      </c>
      <c r="AX688" s="89">
        <f>VLOOKUP($AC688,LS_Coint_BD!$B$3:$AQ$1079,AX$2)</f>
        <v>-2.5376526277146401E-17</v>
      </c>
      <c r="AY688" s="89">
        <f>VLOOKUP($AC688,LS_Coint_BD!$B$3:$AQ$1079,AY$2)</f>
        <v>-1.53210777398272E-15</v>
      </c>
      <c r="AZ688" s="89">
        <f>VLOOKUP($AC688,LS_Coint_BD!$B$3:$AQ$1079,AZ$2)</f>
        <v>-2.1316282072803001E-15</v>
      </c>
      <c r="BA688" s="89">
        <f>VLOOKUP($AC688,LS_Coint_BD!$B$3:$AQ$1079,BA$2)</f>
        <v>-7.1054273576010003E-16</v>
      </c>
      <c r="BB688" s="89">
        <f>VLOOKUP($AC688,LS_Coint_BD!$B$3:$AQ$1079,BB$2)</f>
        <v>-1.9378438248002699E-15</v>
      </c>
      <c r="BC688" s="89">
        <f>VLOOKUP($AC688,LS_Coint_BD!$B$3:$AQ$1079,BC$2)</f>
        <v>0</v>
      </c>
      <c r="BD688" s="89">
        <f t="shared" si="543"/>
        <v>-1.6167024071705931</v>
      </c>
      <c r="BE688" s="89">
        <f t="shared" si="544"/>
        <v>-1.5632174717792116</v>
      </c>
      <c r="BF688" s="89">
        <f t="shared" si="545"/>
        <v>-1.6878201815956499</v>
      </c>
      <c r="BG688" s="89">
        <f t="shared" si="546"/>
        <v>-1.6409006641068236</v>
      </c>
      <c r="BH688" s="89">
        <f t="shared" si="547"/>
        <v>-1.8019100699368642</v>
      </c>
      <c r="BI688" s="89">
        <f t="shared" si="548"/>
        <v>-2.1826588084344807</v>
      </c>
      <c r="BJ688" s="89">
        <f t="shared" si="549"/>
        <v>-3.0245230707138018</v>
      </c>
      <c r="BK688" s="89">
        <f t="shared" si="550"/>
        <v>0</v>
      </c>
      <c r="BL688" s="89">
        <f t="shared" si="551"/>
        <v>-1.6167024071705955</v>
      </c>
      <c r="BM688" s="89"/>
      <c r="BN688" s="26" t="b">
        <f t="shared" si="552"/>
        <v>0</v>
      </c>
      <c r="BO688" s="26" t="b">
        <f t="shared" si="553"/>
        <v>0</v>
      </c>
      <c r="BP688" s="26" t="b">
        <f t="shared" si="554"/>
        <v>0</v>
      </c>
      <c r="BQ688" s="26" t="b">
        <f t="shared" si="555"/>
        <v>0</v>
      </c>
      <c r="BR688" s="26" t="b">
        <f t="shared" si="556"/>
        <v>0</v>
      </c>
      <c r="BS688" s="26" t="b">
        <f t="shared" si="557"/>
        <v>0</v>
      </c>
      <c r="BT688" s="26" t="b">
        <f t="shared" si="558"/>
        <v>0</v>
      </c>
      <c r="BU688" s="26" t="b">
        <f t="shared" si="559"/>
        <v>0</v>
      </c>
    </row>
    <row r="689" spans="2:73" ht="15" thickBot="1" x14ac:dyDescent="0.35">
      <c r="B689" s="17" t="str">
        <f>VLOOKUP($AC689,LS_Coint_BD!$B$3:$D$1079,2)</f>
        <v>PRIO3</v>
      </c>
      <c r="C689" s="87" t="str">
        <f>VLOOKUP($AC689,LS_Coint_BD!$B$3:$D$1079,3)</f>
        <v>BRML3</v>
      </c>
      <c r="D689" s="68">
        <f t="shared" si="519"/>
        <v>0</v>
      </c>
      <c r="E689" s="65">
        <f t="shared" si="520"/>
        <v>0</v>
      </c>
      <c r="F689" s="69">
        <f t="shared" si="521"/>
        <v>0</v>
      </c>
      <c r="G689" s="68">
        <f t="shared" si="522"/>
        <v>-0.16626372933680322</v>
      </c>
      <c r="H689" s="65">
        <f t="shared" si="523"/>
        <v>-1.8148732335534925</v>
      </c>
      <c r="I689" s="69">
        <f t="shared" si="524"/>
        <v>-1.2099154890356616</v>
      </c>
      <c r="J689" s="68">
        <f t="shared" si="525"/>
        <v>0</v>
      </c>
      <c r="K689" s="65">
        <f t="shared" si="526"/>
        <v>0</v>
      </c>
      <c r="L689" s="69">
        <f t="shared" si="527"/>
        <v>0</v>
      </c>
      <c r="M689" s="68">
        <f t="shared" si="528"/>
        <v>0</v>
      </c>
      <c r="N689" s="65">
        <f t="shared" si="529"/>
        <v>0</v>
      </c>
      <c r="O689" s="69">
        <f t="shared" si="530"/>
        <v>0</v>
      </c>
      <c r="P689" s="68">
        <f t="shared" si="531"/>
        <v>-4.0795212670841963E-2</v>
      </c>
      <c r="Q689" s="65">
        <f t="shared" si="532"/>
        <v>-2.2926054545497809</v>
      </c>
      <c r="R689" s="69">
        <f t="shared" si="533"/>
        <v>-1.5284036363665208</v>
      </c>
      <c r="S689" s="68">
        <f t="shared" si="534"/>
        <v>-0.18791670001218108</v>
      </c>
      <c r="T689" s="65">
        <f t="shared" si="535"/>
        <v>-2.3912045896634329</v>
      </c>
      <c r="U689" s="69">
        <f t="shared" si="536"/>
        <v>-1.5941363931089552</v>
      </c>
      <c r="V689" s="68">
        <f t="shared" si="537"/>
        <v>-0.23998303133503462</v>
      </c>
      <c r="W689" s="65">
        <f t="shared" si="538"/>
        <v>-2.4293492781031216</v>
      </c>
      <c r="X689" s="69">
        <f t="shared" si="539"/>
        <v>-1.6195661854020811</v>
      </c>
      <c r="Y689" s="68">
        <f t="shared" si="540"/>
        <v>-1.5300460172881376</v>
      </c>
      <c r="Z689" s="65">
        <f t="shared" si="541"/>
        <v>-7.4359161731034895</v>
      </c>
      <c r="AA689" s="69">
        <f t="shared" si="542"/>
        <v>-4.9572774487356597</v>
      </c>
      <c r="AB689" s="98">
        <f>SUMIF(BN689:BU689,"VERDADEIRO",BN$3:$BU688)</f>
        <v>0</v>
      </c>
      <c r="AC689" s="97">
        <f t="shared" si="518"/>
        <v>686</v>
      </c>
      <c r="AD689" s="89">
        <f>RTD("tryd.rtdserver",,"COT",B689,"ULT")</f>
        <v>78.5</v>
      </c>
      <c r="AE689" s="89">
        <f>RTD("tryd.rtdserver",,"COT",C689,"ULT")</f>
        <v>9.83</v>
      </c>
      <c r="AF689" s="89">
        <f>VLOOKUP($AC689,LS_Coint_BD!$B$3:$AQ$1079,AF$2)*$AD689+VLOOKUP($AC689,LS_Coint_BD!$B$3:$AQ$1079,AF$2+1)</f>
        <v>0</v>
      </c>
      <c r="AG689" s="89">
        <f>VLOOKUP($AC689,LS_Coint_BD!$B$3:$AQ$1079,AG$2)*$AD689+VLOOKUP($AC689,LS_Coint_BD!$B$3:$AQ$1079,AG$2+1)</f>
        <v>9.9962637293368033</v>
      </c>
      <c r="AH689" s="89">
        <f>VLOOKUP($AC689,LS_Coint_BD!$B$3:$AQ$1079,AH$2)*$AD689+VLOOKUP($AC689,LS_Coint_BD!$B$3:$AQ$1079,AH$2+1)</f>
        <v>0</v>
      </c>
      <c r="AI689" s="89">
        <f>VLOOKUP($AC689,LS_Coint_BD!$B$3:$AQ$1079,AI$2)*$AD689+VLOOKUP($AC689,LS_Coint_BD!$B$3:$AQ$1079,AI$2+1)</f>
        <v>0</v>
      </c>
      <c r="AJ689" s="89">
        <f>VLOOKUP($AC689,LS_Coint_BD!$B$3:$AQ$1079,AJ$2)*$AD689+VLOOKUP($AC689,LS_Coint_BD!$B$3:$AQ$1079,AJ$2+1)</f>
        <v>9.870795212670842</v>
      </c>
      <c r="AK689" s="89">
        <f>VLOOKUP($AC689,LS_Coint_BD!$B$3:$AQ$1079,AK$2)*$AD689+VLOOKUP($AC689,LS_Coint_BD!$B$3:$AQ$1079,AK$2+1)</f>
        <v>10.017916700012181</v>
      </c>
      <c r="AL689" s="89">
        <f>VLOOKUP($AC689,LS_Coint_BD!$B$3:$AQ$1079,AL$2)*$AD689+VLOOKUP($AC689,LS_Coint_BD!$B$3:$AQ$1079,AL$2+1)</f>
        <v>10.069983031335035</v>
      </c>
      <c r="AM689" s="89">
        <f>VLOOKUP($AC689,LS_Coint_BD!$B$3:$AQ$1079,AM$2)*$AD689+VLOOKUP($AC689,LS_Coint_BD!$B$3:$AQ$1079,AM$2+1)</f>
        <v>11.360046017288138</v>
      </c>
      <c r="AN689" s="89">
        <f>VLOOKUP($AC689,LS_Coint_BD!$B$3:$AQ$1079,AN$2)</f>
        <v>0</v>
      </c>
      <c r="AO689" s="89">
        <f>VLOOKUP($AC689,LS_Coint_BD!$B$3:$AQ$1079,AO$2)</f>
        <v>0.60495774451783102</v>
      </c>
      <c r="AP689" s="89">
        <f>VLOOKUP($AC689,LS_Coint_BD!$B$3:$AQ$1079,AP$2)</f>
        <v>0</v>
      </c>
      <c r="AQ689" s="89">
        <f>VLOOKUP($AC689,LS_Coint_BD!$B$3:$AQ$1079,AQ$2)</f>
        <v>0</v>
      </c>
      <c r="AR689" s="89">
        <f>VLOOKUP($AC689,LS_Coint_BD!$B$3:$AQ$1079,AR$2)</f>
        <v>0.76420181818326105</v>
      </c>
      <c r="AS689" s="89">
        <f>VLOOKUP($AC689,LS_Coint_BD!$B$3:$AQ$1079,AS$2)</f>
        <v>0.79706819655447803</v>
      </c>
      <c r="AT689" s="89">
        <f>VLOOKUP($AC689,LS_Coint_BD!$B$3:$AQ$1079,AT$2)</f>
        <v>0.80978309270104099</v>
      </c>
      <c r="AU689" s="89">
        <f>VLOOKUP($AC689,LS_Coint_BD!$B$3:$AQ$1079,AU$2)</f>
        <v>2.4786387243678298</v>
      </c>
      <c r="AV689" s="89">
        <f>VLOOKUP($AC689,LS_Coint_BD!$B$3:$AQ$1079,AV$2)</f>
        <v>0</v>
      </c>
      <c r="AW689" s="89">
        <f>VLOOKUP($AC689,LS_Coint_BD!$B$3:$AQ$1079,AW$2)</f>
        <v>3.9968028886505602E-16</v>
      </c>
      <c r="AX689" s="89">
        <f>VLOOKUP($AC689,LS_Coint_BD!$B$3:$AQ$1079,AX$2)</f>
        <v>0</v>
      </c>
      <c r="AY689" s="89">
        <f>VLOOKUP($AC689,LS_Coint_BD!$B$3:$AQ$1079,AY$2)</f>
        <v>0</v>
      </c>
      <c r="AZ689" s="89">
        <f>VLOOKUP($AC689,LS_Coint_BD!$B$3:$AQ$1079,AZ$2)</f>
        <v>1.2237124893646199E-15</v>
      </c>
      <c r="BA689" s="89">
        <f>VLOOKUP($AC689,LS_Coint_BD!$B$3:$AQ$1079,BA$2)</f>
        <v>9.2370555648813008E-16</v>
      </c>
      <c r="BB689" s="89">
        <f>VLOOKUP($AC689,LS_Coint_BD!$B$3:$AQ$1079,BB$2)</f>
        <v>9.3662451532013198E-16</v>
      </c>
      <c r="BC689" s="89">
        <f>VLOOKUP($AC689,LS_Coint_BD!$B$3:$AQ$1079,BC$2)</f>
        <v>1.1368683772161601E-16</v>
      </c>
      <c r="BD689" s="89">
        <f t="shared" si="543"/>
        <v>0</v>
      </c>
      <c r="BE689" s="89">
        <f t="shared" si="544"/>
        <v>-1.2099154890356616</v>
      </c>
      <c r="BF689" s="89">
        <f t="shared" si="545"/>
        <v>0</v>
      </c>
      <c r="BG689" s="89">
        <f t="shared" si="546"/>
        <v>0</v>
      </c>
      <c r="BH689" s="89">
        <f t="shared" si="547"/>
        <v>-1.5284036363665208</v>
      </c>
      <c r="BI689" s="89">
        <f t="shared" si="548"/>
        <v>-1.5941363931089552</v>
      </c>
      <c r="BJ689" s="89">
        <f t="shared" si="549"/>
        <v>-1.6195661854020811</v>
      </c>
      <c r="BK689" s="89">
        <f t="shared" si="550"/>
        <v>-4.9572774487356597</v>
      </c>
      <c r="BL689" s="89">
        <f t="shared" si="551"/>
        <v>0</v>
      </c>
      <c r="BM689" s="89"/>
      <c r="BN689" s="26" t="b">
        <f t="shared" si="552"/>
        <v>0</v>
      </c>
      <c r="BO689" s="26" t="b">
        <f t="shared" si="553"/>
        <v>0</v>
      </c>
      <c r="BP689" s="26" t="b">
        <f t="shared" si="554"/>
        <v>0</v>
      </c>
      <c r="BQ689" s="26" t="b">
        <f t="shared" si="555"/>
        <v>0</v>
      </c>
      <c r="BR689" s="26" t="b">
        <f t="shared" si="556"/>
        <v>0</v>
      </c>
      <c r="BS689" s="26" t="b">
        <f t="shared" si="557"/>
        <v>0</v>
      </c>
      <c r="BT689" s="26" t="b">
        <f t="shared" si="558"/>
        <v>0</v>
      </c>
      <c r="BU689" s="26" t="b">
        <f t="shared" si="559"/>
        <v>0</v>
      </c>
    </row>
    <row r="690" spans="2:73" ht="15" thickBot="1" x14ac:dyDescent="0.35">
      <c r="B690" s="17" t="str">
        <f>VLOOKUP($AC690,LS_Coint_BD!$B$3:$D$1079,2)</f>
        <v>PRIO3</v>
      </c>
      <c r="C690" s="87" t="str">
        <f>VLOOKUP($AC690,LS_Coint_BD!$B$3:$D$1079,3)</f>
        <v>CPFE3</v>
      </c>
      <c r="D690" s="68">
        <f t="shared" si="519"/>
        <v>0</v>
      </c>
      <c r="E690" s="65">
        <f t="shared" si="520"/>
        <v>0</v>
      </c>
      <c r="F690" s="69">
        <f t="shared" si="521"/>
        <v>0</v>
      </c>
      <c r="G690" s="68">
        <f t="shared" si="522"/>
        <v>1.2444891975411423</v>
      </c>
      <c r="H690" s="65">
        <f t="shared" si="523"/>
        <v>2.8861916275513231</v>
      </c>
      <c r="I690" s="69">
        <f t="shared" si="524"/>
        <v>1.9241277517008819</v>
      </c>
      <c r="J690" s="68">
        <f t="shared" si="525"/>
        <v>1.2574657633513127</v>
      </c>
      <c r="K690" s="65">
        <f t="shared" si="526"/>
        <v>3.0620028775974566</v>
      </c>
      <c r="L690" s="69">
        <f t="shared" si="527"/>
        <v>2.0413352517316379</v>
      </c>
      <c r="M690" s="68">
        <f t="shared" si="528"/>
        <v>1.2626587504017479</v>
      </c>
      <c r="N690" s="65">
        <f t="shared" si="529"/>
        <v>2.9367780423481116</v>
      </c>
      <c r="O690" s="69">
        <f t="shared" si="530"/>
        <v>1.9578520282320744</v>
      </c>
      <c r="P690" s="68">
        <f t="shared" si="531"/>
        <v>1.3642682162869875</v>
      </c>
      <c r="Q690" s="65">
        <f t="shared" si="532"/>
        <v>3.1239146785647884</v>
      </c>
      <c r="R690" s="69">
        <f t="shared" si="533"/>
        <v>2.0826097857098591</v>
      </c>
      <c r="S690" s="68">
        <f t="shared" si="534"/>
        <v>0.98142257871894145</v>
      </c>
      <c r="T690" s="65">
        <f t="shared" si="535"/>
        <v>3.3387355256771123</v>
      </c>
      <c r="U690" s="69">
        <f t="shared" si="536"/>
        <v>2.2258236837847414</v>
      </c>
      <c r="V690" s="68">
        <f t="shared" si="537"/>
        <v>0.10024738478227135</v>
      </c>
      <c r="W690" s="65">
        <f t="shared" si="538"/>
        <v>4.6952536279437043</v>
      </c>
      <c r="X690" s="69">
        <f t="shared" si="539"/>
        <v>3.1301690852958028</v>
      </c>
      <c r="Y690" s="68">
        <f t="shared" si="540"/>
        <v>-0.55988479426400062</v>
      </c>
      <c r="Z690" s="65">
        <f t="shared" si="541"/>
        <v>-5.6450201238864937</v>
      </c>
      <c r="AA690" s="69">
        <f t="shared" si="542"/>
        <v>-3.7633467492576624</v>
      </c>
      <c r="AB690" s="98">
        <f>SUMIF(BN690:BU690,"VERDADEIRO",BN$3:$BU689)</f>
        <v>0</v>
      </c>
      <c r="AC690" s="97">
        <f t="shared" si="518"/>
        <v>687</v>
      </c>
      <c r="AD690" s="89">
        <f>RTD("tryd.rtdserver",,"COT",B690,"ULT")</f>
        <v>78.5</v>
      </c>
      <c r="AE690" s="89">
        <f>RTD("tryd.rtdserver",,"COT",C690,"ULT")</f>
        <v>33.43</v>
      </c>
      <c r="AF690" s="89">
        <f>VLOOKUP($AC690,LS_Coint_BD!$B$3:$AQ$1079,AF$2)*$AD690+VLOOKUP($AC690,LS_Coint_BD!$B$3:$AQ$1079,AF$2+1)</f>
        <v>0</v>
      </c>
      <c r="AG690" s="89">
        <f>VLOOKUP($AC690,LS_Coint_BD!$B$3:$AQ$1079,AG$2)*$AD690+VLOOKUP($AC690,LS_Coint_BD!$B$3:$AQ$1079,AG$2+1)</f>
        <v>32.185510802458857</v>
      </c>
      <c r="AH690" s="89">
        <f>VLOOKUP($AC690,LS_Coint_BD!$B$3:$AQ$1079,AH$2)*$AD690+VLOOKUP($AC690,LS_Coint_BD!$B$3:$AQ$1079,AH$2+1)</f>
        <v>32.172534236648687</v>
      </c>
      <c r="AI690" s="89">
        <f>VLOOKUP($AC690,LS_Coint_BD!$B$3:$AQ$1079,AI$2)*$AD690+VLOOKUP($AC690,LS_Coint_BD!$B$3:$AQ$1079,AI$2+1)</f>
        <v>32.167341249598252</v>
      </c>
      <c r="AJ690" s="89">
        <f>VLOOKUP($AC690,LS_Coint_BD!$B$3:$AQ$1079,AJ$2)*$AD690+VLOOKUP($AC690,LS_Coint_BD!$B$3:$AQ$1079,AJ$2+1)</f>
        <v>32.065731783713012</v>
      </c>
      <c r="AK690" s="89">
        <f>VLOOKUP($AC690,LS_Coint_BD!$B$3:$AQ$1079,AK$2)*$AD690+VLOOKUP($AC690,LS_Coint_BD!$B$3:$AQ$1079,AK$2+1)</f>
        <v>32.448577421281058</v>
      </c>
      <c r="AL690" s="89">
        <f>VLOOKUP($AC690,LS_Coint_BD!$B$3:$AQ$1079,AL$2)*$AD690+VLOOKUP($AC690,LS_Coint_BD!$B$3:$AQ$1079,AL$2+1)</f>
        <v>33.329752615217728</v>
      </c>
      <c r="AM690" s="89">
        <f>VLOOKUP($AC690,LS_Coint_BD!$B$3:$AQ$1079,AM$2)*$AD690+VLOOKUP($AC690,LS_Coint_BD!$B$3:$AQ$1079,AM$2+1)</f>
        <v>33.989884794264</v>
      </c>
      <c r="AN690" s="89">
        <f>VLOOKUP($AC690,LS_Coint_BD!$B$3:$AQ$1079,AN$2)</f>
        <v>0</v>
      </c>
      <c r="AO690" s="89">
        <f>VLOOKUP($AC690,LS_Coint_BD!$B$3:$AQ$1079,AO$2)</f>
        <v>0.96206387585043995</v>
      </c>
      <c r="AP690" s="89">
        <f>VLOOKUP($AC690,LS_Coint_BD!$B$3:$AQ$1079,AP$2)</f>
        <v>1.02066762586582</v>
      </c>
      <c r="AQ690" s="89">
        <f>VLOOKUP($AC690,LS_Coint_BD!$B$3:$AQ$1079,AQ$2)</f>
        <v>0.97892601411603597</v>
      </c>
      <c r="AR690" s="89">
        <f>VLOOKUP($AC690,LS_Coint_BD!$B$3:$AQ$1079,AR$2)</f>
        <v>1.04130489285493</v>
      </c>
      <c r="AS690" s="89">
        <f>VLOOKUP($AC690,LS_Coint_BD!$B$3:$AQ$1079,AS$2)</f>
        <v>1.11291184189237</v>
      </c>
      <c r="AT690" s="89">
        <f>VLOOKUP($AC690,LS_Coint_BD!$B$3:$AQ$1079,AT$2)</f>
        <v>1.5650845426479001</v>
      </c>
      <c r="AU690" s="89">
        <f>VLOOKUP($AC690,LS_Coint_BD!$B$3:$AQ$1079,AU$2)</f>
        <v>1.8816733746288301</v>
      </c>
      <c r="AV690" s="89">
        <f>VLOOKUP($AC690,LS_Coint_BD!$B$3:$AQ$1079,AV$2)</f>
        <v>0</v>
      </c>
      <c r="AW690" s="89">
        <f>VLOOKUP($AC690,LS_Coint_BD!$B$3:$AQ$1079,AW$2)</f>
        <v>1.9835984706636099E-15</v>
      </c>
      <c r="AX690" s="89">
        <f>VLOOKUP($AC690,LS_Coint_BD!$B$3:$AQ$1079,AX$2)</f>
        <v>-2.03012210217171E-15</v>
      </c>
      <c r="AY690" s="89">
        <f>VLOOKUP($AC690,LS_Coint_BD!$B$3:$AQ$1079,AY$2)</f>
        <v>2.5313084961453601E-15</v>
      </c>
      <c r="AZ690" s="89">
        <f>VLOOKUP($AC690,LS_Coint_BD!$B$3:$AQ$1079,AZ$2)</f>
        <v>-9.0791571791568409E-16</v>
      </c>
      <c r="BA690" s="89">
        <f>VLOOKUP($AC690,LS_Coint_BD!$B$3:$AQ$1079,BA$2)</f>
        <v>1.2789769243681801E-15</v>
      </c>
      <c r="BB690" s="89">
        <f>VLOOKUP($AC690,LS_Coint_BD!$B$3:$AQ$1079,BB$2)</f>
        <v>2.76142745034039E-15</v>
      </c>
      <c r="BC690" s="89">
        <f>VLOOKUP($AC690,LS_Coint_BD!$B$3:$AQ$1079,BC$2)</f>
        <v>-2.1884716261411101E-15</v>
      </c>
      <c r="BD690" s="89">
        <f t="shared" si="543"/>
        <v>0</v>
      </c>
      <c r="BE690" s="89">
        <f t="shared" si="544"/>
        <v>1.9241277517008819</v>
      </c>
      <c r="BF690" s="89">
        <f t="shared" si="545"/>
        <v>2.0413352517316379</v>
      </c>
      <c r="BG690" s="89">
        <f t="shared" si="546"/>
        <v>1.9578520282320744</v>
      </c>
      <c r="BH690" s="89">
        <f t="shared" si="547"/>
        <v>2.0826097857098591</v>
      </c>
      <c r="BI690" s="89">
        <f t="shared" si="548"/>
        <v>2.2258236837847414</v>
      </c>
      <c r="BJ690" s="89">
        <f t="shared" si="549"/>
        <v>3.1301690852958028</v>
      </c>
      <c r="BK690" s="89">
        <f t="shared" si="550"/>
        <v>-3.7633467492576624</v>
      </c>
      <c r="BL690" s="89">
        <f t="shared" si="551"/>
        <v>0</v>
      </c>
      <c r="BM690" s="89"/>
      <c r="BN690" s="26" t="b">
        <f t="shared" si="552"/>
        <v>0</v>
      </c>
      <c r="BO690" s="26" t="b">
        <f t="shared" si="553"/>
        <v>0</v>
      </c>
      <c r="BP690" s="26" t="b">
        <f t="shared" si="554"/>
        <v>0</v>
      </c>
      <c r="BQ690" s="26" t="b">
        <f t="shared" si="555"/>
        <v>0</v>
      </c>
      <c r="BR690" s="26" t="b">
        <f t="shared" si="556"/>
        <v>0</v>
      </c>
      <c r="BS690" s="26" t="b">
        <f t="shared" si="557"/>
        <v>0</v>
      </c>
      <c r="BT690" s="26" t="b">
        <f t="shared" si="558"/>
        <v>0</v>
      </c>
      <c r="BU690" s="26" t="b">
        <f t="shared" si="559"/>
        <v>0</v>
      </c>
    </row>
    <row r="691" spans="2:73" ht="15" thickBot="1" x14ac:dyDescent="0.35">
      <c r="B691" s="17" t="str">
        <f>VLOOKUP($AC691,LS_Coint_BD!$B$3:$D$1079,2)</f>
        <v>PRIO3</v>
      </c>
      <c r="C691" s="87" t="str">
        <f>VLOOKUP($AC691,LS_Coint_BD!$B$3:$D$1079,3)</f>
        <v>CRFB3</v>
      </c>
      <c r="D691" s="68">
        <f t="shared" si="519"/>
        <v>0.18768415652464654</v>
      </c>
      <c r="E691" s="65">
        <f t="shared" si="520"/>
        <v>1.8707956734209141</v>
      </c>
      <c r="F691" s="69">
        <f t="shared" si="521"/>
        <v>1.2471971156139428</v>
      </c>
      <c r="G691" s="68">
        <f t="shared" si="522"/>
        <v>0.19323625637040465</v>
      </c>
      <c r="H691" s="65">
        <f t="shared" si="523"/>
        <v>1.8384463298755727</v>
      </c>
      <c r="I691" s="69">
        <f t="shared" si="524"/>
        <v>1.2256308865837151</v>
      </c>
      <c r="J691" s="68">
        <f t="shared" si="525"/>
        <v>0.207267354599459</v>
      </c>
      <c r="K691" s="65">
        <f t="shared" si="526"/>
        <v>2.1517708705318861</v>
      </c>
      <c r="L691" s="69">
        <f t="shared" si="527"/>
        <v>1.4345139136879241</v>
      </c>
      <c r="M691" s="68">
        <f t="shared" si="528"/>
        <v>0.10980476384775173</v>
      </c>
      <c r="N691" s="65">
        <f t="shared" si="529"/>
        <v>2.2334358265117191</v>
      </c>
      <c r="O691" s="69">
        <f t="shared" si="530"/>
        <v>1.4889572176744794</v>
      </c>
      <c r="P691" s="68">
        <f t="shared" si="531"/>
        <v>-0.30119287496029656</v>
      </c>
      <c r="Q691" s="65">
        <f t="shared" si="532"/>
        <v>-3.0120309785892592</v>
      </c>
      <c r="R691" s="69">
        <f t="shared" si="533"/>
        <v>-2.0080206523928394</v>
      </c>
      <c r="S691" s="68">
        <f t="shared" si="534"/>
        <v>0</v>
      </c>
      <c r="T691" s="65">
        <f t="shared" si="535"/>
        <v>0</v>
      </c>
      <c r="U691" s="69">
        <f t="shared" si="536"/>
        <v>0</v>
      </c>
      <c r="V691" s="68">
        <f t="shared" si="537"/>
        <v>-6.8699731128724295E-2</v>
      </c>
      <c r="W691" s="65">
        <f t="shared" si="538"/>
        <v>-3.0418855091321113</v>
      </c>
      <c r="X691" s="69">
        <f t="shared" si="539"/>
        <v>-2.0279236727547407</v>
      </c>
      <c r="Y691" s="68">
        <f t="shared" si="540"/>
        <v>0</v>
      </c>
      <c r="Z691" s="65">
        <f t="shared" si="541"/>
        <v>0</v>
      </c>
      <c r="AA691" s="69">
        <f t="shared" si="542"/>
        <v>0</v>
      </c>
      <c r="AB691" s="98">
        <f>SUMIF(BN691:BU691,"VERDADEIRO",BN$3:$BU690)</f>
        <v>0</v>
      </c>
      <c r="AC691" s="97">
        <f t="shared" si="518"/>
        <v>688</v>
      </c>
      <c r="AD691" s="89">
        <f>RTD("tryd.rtdserver",,"COT",B691,"ULT")</f>
        <v>78.5</v>
      </c>
      <c r="AE691" s="89">
        <f>RTD("tryd.rtdserver",,"COT",C691,"ULT")</f>
        <v>19.52</v>
      </c>
      <c r="AF691" s="89">
        <f>VLOOKUP($AC691,LS_Coint_BD!$B$3:$AQ$1079,AF$2)*$AD691+VLOOKUP($AC691,LS_Coint_BD!$B$3:$AQ$1079,AF$2+1)</f>
        <v>19.332315843475353</v>
      </c>
      <c r="AG691" s="89">
        <f>VLOOKUP($AC691,LS_Coint_BD!$B$3:$AQ$1079,AG$2)*$AD691+VLOOKUP($AC691,LS_Coint_BD!$B$3:$AQ$1079,AG$2+1)</f>
        <v>19.326763743629595</v>
      </c>
      <c r="AH691" s="89">
        <f>VLOOKUP($AC691,LS_Coint_BD!$B$3:$AQ$1079,AH$2)*$AD691+VLOOKUP($AC691,LS_Coint_BD!$B$3:$AQ$1079,AH$2+1)</f>
        <v>19.312732645400541</v>
      </c>
      <c r="AI691" s="89">
        <f>VLOOKUP($AC691,LS_Coint_BD!$B$3:$AQ$1079,AI$2)*$AD691+VLOOKUP($AC691,LS_Coint_BD!$B$3:$AQ$1079,AI$2+1)</f>
        <v>19.410195236152248</v>
      </c>
      <c r="AJ691" s="89">
        <f>VLOOKUP($AC691,LS_Coint_BD!$B$3:$AQ$1079,AJ$2)*$AD691+VLOOKUP($AC691,LS_Coint_BD!$B$3:$AQ$1079,AJ$2+1)</f>
        <v>19.821192874960296</v>
      </c>
      <c r="AK691" s="89">
        <f>VLOOKUP($AC691,LS_Coint_BD!$B$3:$AQ$1079,AK$2)*$AD691+VLOOKUP($AC691,LS_Coint_BD!$B$3:$AQ$1079,AK$2+1)</f>
        <v>0</v>
      </c>
      <c r="AL691" s="89">
        <f>VLOOKUP($AC691,LS_Coint_BD!$B$3:$AQ$1079,AL$2)*$AD691+VLOOKUP($AC691,LS_Coint_BD!$B$3:$AQ$1079,AL$2+1)</f>
        <v>19.588699731128724</v>
      </c>
      <c r="AM691" s="89">
        <f>VLOOKUP($AC691,LS_Coint_BD!$B$3:$AQ$1079,AM$2)*$AD691+VLOOKUP($AC691,LS_Coint_BD!$B$3:$AQ$1079,AM$2+1)</f>
        <v>0</v>
      </c>
      <c r="AN691" s="89">
        <f>VLOOKUP($AC691,LS_Coint_BD!$B$3:$AQ$1079,AN$2)</f>
        <v>0.62359855780697104</v>
      </c>
      <c r="AO691" s="89">
        <f>VLOOKUP($AC691,LS_Coint_BD!$B$3:$AQ$1079,AO$2)</f>
        <v>0.612815443291857</v>
      </c>
      <c r="AP691" s="89">
        <f>VLOOKUP($AC691,LS_Coint_BD!$B$3:$AQ$1079,AP$2)</f>
        <v>0.71725695684396196</v>
      </c>
      <c r="AQ691" s="89">
        <f>VLOOKUP($AC691,LS_Coint_BD!$B$3:$AQ$1079,AQ$2)</f>
        <v>0.74447860883724104</v>
      </c>
      <c r="AR691" s="89">
        <f>VLOOKUP($AC691,LS_Coint_BD!$B$3:$AQ$1079,AR$2)</f>
        <v>1.0040103261964199</v>
      </c>
      <c r="AS691" s="89">
        <f>VLOOKUP($AC691,LS_Coint_BD!$B$3:$AQ$1079,AS$2)</f>
        <v>0</v>
      </c>
      <c r="AT691" s="89">
        <f>VLOOKUP($AC691,LS_Coint_BD!$B$3:$AQ$1079,AT$2)</f>
        <v>1.0139618363773699</v>
      </c>
      <c r="AU691" s="89">
        <f>VLOOKUP($AC691,LS_Coint_BD!$B$3:$AQ$1079,AU$2)</f>
        <v>0</v>
      </c>
      <c r="AV691" s="89">
        <f>VLOOKUP($AC691,LS_Coint_BD!$B$3:$AQ$1079,AV$2)</f>
        <v>7.4606987254810497E-16</v>
      </c>
      <c r="AW691" s="89">
        <f>VLOOKUP($AC691,LS_Coint_BD!$B$3:$AQ$1079,AW$2)</f>
        <v>1.00660220899348E-15</v>
      </c>
      <c r="AX691" s="89">
        <f>VLOOKUP($AC691,LS_Coint_BD!$B$3:$AQ$1079,AX$2)</f>
        <v>3.2989484160290401E-16</v>
      </c>
      <c r="AY691" s="89">
        <f>VLOOKUP($AC691,LS_Coint_BD!$B$3:$AQ$1079,AY$2)</f>
        <v>-2.62012633811537E-15</v>
      </c>
      <c r="AZ691" s="89">
        <f>VLOOKUP($AC691,LS_Coint_BD!$B$3:$AQ$1079,AZ$2)</f>
        <v>3.9474596431116699E-16</v>
      </c>
      <c r="BA691" s="89">
        <f>VLOOKUP($AC691,LS_Coint_BD!$B$3:$AQ$1079,BA$2)</f>
        <v>0</v>
      </c>
      <c r="BB691" s="89">
        <f>VLOOKUP($AC691,LS_Coint_BD!$B$3:$AQ$1079,BB$2)</f>
        <v>-9.8507061094013893E-16</v>
      </c>
      <c r="BC691" s="89">
        <f>VLOOKUP($AC691,LS_Coint_BD!$B$3:$AQ$1079,BC$2)</f>
        <v>0</v>
      </c>
      <c r="BD691" s="89">
        <f t="shared" si="543"/>
        <v>1.2471971156139428</v>
      </c>
      <c r="BE691" s="89">
        <f t="shared" si="544"/>
        <v>1.2256308865837151</v>
      </c>
      <c r="BF691" s="89">
        <f t="shared" si="545"/>
        <v>1.4345139136879241</v>
      </c>
      <c r="BG691" s="89">
        <f t="shared" si="546"/>
        <v>1.4889572176744794</v>
      </c>
      <c r="BH691" s="89">
        <f t="shared" si="547"/>
        <v>-2.0080206523928394</v>
      </c>
      <c r="BI691" s="89">
        <f t="shared" si="548"/>
        <v>0</v>
      </c>
      <c r="BJ691" s="89">
        <f t="shared" si="549"/>
        <v>-2.0279236727547407</v>
      </c>
      <c r="BK691" s="89">
        <f t="shared" si="550"/>
        <v>0</v>
      </c>
      <c r="BL691" s="89">
        <f t="shared" si="551"/>
        <v>1.2471971156139443</v>
      </c>
      <c r="BM691" s="89"/>
      <c r="BN691" s="26" t="b">
        <f t="shared" si="552"/>
        <v>0</v>
      </c>
      <c r="BO691" s="26" t="b">
        <f t="shared" si="553"/>
        <v>0</v>
      </c>
      <c r="BP691" s="26" t="b">
        <f t="shared" si="554"/>
        <v>0</v>
      </c>
      <c r="BQ691" s="26" t="b">
        <f t="shared" si="555"/>
        <v>0</v>
      </c>
      <c r="BR691" s="26" t="b">
        <f t="shared" si="556"/>
        <v>0</v>
      </c>
      <c r="BS691" s="26" t="b">
        <f t="shared" si="557"/>
        <v>0</v>
      </c>
      <c r="BT691" s="26" t="b">
        <f t="shared" si="558"/>
        <v>0</v>
      </c>
      <c r="BU691" s="26" t="b">
        <f t="shared" si="559"/>
        <v>0</v>
      </c>
    </row>
    <row r="692" spans="2:73" ht="15" thickBot="1" x14ac:dyDescent="0.35">
      <c r="B692" s="17" t="str">
        <f>VLOOKUP($AC692,LS_Coint_BD!$B$3:$D$1079,2)</f>
        <v>PRIO3</v>
      </c>
      <c r="C692" s="87" t="str">
        <f>VLOOKUP($AC692,LS_Coint_BD!$B$3:$D$1079,3)</f>
        <v>EGIE3</v>
      </c>
      <c r="D692" s="68">
        <f t="shared" si="519"/>
        <v>0.61116374600439372</v>
      </c>
      <c r="E692" s="65">
        <f t="shared" si="520"/>
        <v>3.5506176771802291</v>
      </c>
      <c r="F692" s="69">
        <f t="shared" si="521"/>
        <v>2.3670784514534859</v>
      </c>
      <c r="G692" s="68">
        <f t="shared" si="522"/>
        <v>0.56734272290049148</v>
      </c>
      <c r="H692" s="65">
        <f t="shared" si="523"/>
        <v>3.4483813773046492</v>
      </c>
      <c r="I692" s="69">
        <f t="shared" si="524"/>
        <v>2.2989209182030996</v>
      </c>
      <c r="J692" s="68">
        <f t="shared" si="525"/>
        <v>0.58890118167570193</v>
      </c>
      <c r="K692" s="65">
        <f t="shared" si="526"/>
        <v>3.6405085476774892</v>
      </c>
      <c r="L692" s="69">
        <f t="shared" si="527"/>
        <v>2.4270056984516595</v>
      </c>
      <c r="M692" s="68">
        <f t="shared" si="528"/>
        <v>0.59639331362262737</v>
      </c>
      <c r="N692" s="65">
        <f t="shared" si="529"/>
        <v>3.5053424011630794</v>
      </c>
      <c r="O692" s="69">
        <f t="shared" si="530"/>
        <v>2.3368949341087197</v>
      </c>
      <c r="P692" s="68">
        <f t="shared" si="531"/>
        <v>0.30785972496495617</v>
      </c>
      <c r="Q692" s="65">
        <f t="shared" si="532"/>
        <v>3.7230089762119745</v>
      </c>
      <c r="R692" s="69">
        <f t="shared" si="533"/>
        <v>2.4820059841413165</v>
      </c>
      <c r="S692" s="68">
        <f t="shared" si="534"/>
        <v>-0.42407892951668202</v>
      </c>
      <c r="T692" s="65">
        <f t="shared" si="535"/>
        <v>-4.3709342575058612</v>
      </c>
      <c r="U692" s="69">
        <f t="shared" si="536"/>
        <v>-2.913956171670574</v>
      </c>
      <c r="V692" s="68">
        <f t="shared" si="537"/>
        <v>-0.71539115383342278</v>
      </c>
      <c r="W692" s="65">
        <f t="shared" si="538"/>
        <v>-4.9089362298325812</v>
      </c>
      <c r="X692" s="69">
        <f t="shared" si="539"/>
        <v>-3.2726241532217206</v>
      </c>
      <c r="Y692" s="68">
        <f t="shared" si="540"/>
        <v>-1.4977240448923155</v>
      </c>
      <c r="Z692" s="65">
        <f t="shared" si="541"/>
        <v>-6.8827322021835364</v>
      </c>
      <c r="AA692" s="69">
        <f t="shared" si="542"/>
        <v>-4.5884881347890243</v>
      </c>
      <c r="AB692" s="98">
        <f>SUMIF(BN692:BU692,"VERDADEIRO",BN$3:$BU691)</f>
        <v>0</v>
      </c>
      <c r="AC692" s="97">
        <f t="shared" si="518"/>
        <v>689</v>
      </c>
      <c r="AD692" s="89">
        <f>RTD("tryd.rtdserver",,"COT",B692,"ULT")</f>
        <v>78.5</v>
      </c>
      <c r="AE692" s="89">
        <f>RTD("tryd.rtdserver",,"COT",C692,"ULT")</f>
        <v>45.12</v>
      </c>
      <c r="AF692" s="89">
        <f>VLOOKUP($AC692,LS_Coint_BD!$B$3:$AQ$1079,AF$2)*$AD692+VLOOKUP($AC692,LS_Coint_BD!$B$3:$AQ$1079,AF$2+1)</f>
        <v>44.508836253995604</v>
      </c>
      <c r="AG692" s="89">
        <f>VLOOKUP($AC692,LS_Coint_BD!$B$3:$AQ$1079,AG$2)*$AD692+VLOOKUP($AC692,LS_Coint_BD!$B$3:$AQ$1079,AG$2+1)</f>
        <v>44.552657277099506</v>
      </c>
      <c r="AH692" s="89">
        <f>VLOOKUP($AC692,LS_Coint_BD!$B$3:$AQ$1079,AH$2)*$AD692+VLOOKUP($AC692,LS_Coint_BD!$B$3:$AQ$1079,AH$2+1)</f>
        <v>44.531098818324296</v>
      </c>
      <c r="AI692" s="89">
        <f>VLOOKUP($AC692,LS_Coint_BD!$B$3:$AQ$1079,AI$2)*$AD692+VLOOKUP($AC692,LS_Coint_BD!$B$3:$AQ$1079,AI$2+1)</f>
        <v>44.52360668637737</v>
      </c>
      <c r="AJ692" s="89">
        <f>VLOOKUP($AC692,LS_Coint_BD!$B$3:$AQ$1079,AJ$2)*$AD692+VLOOKUP($AC692,LS_Coint_BD!$B$3:$AQ$1079,AJ$2+1)</f>
        <v>44.812140275035041</v>
      </c>
      <c r="AK692" s="89">
        <f>VLOOKUP($AC692,LS_Coint_BD!$B$3:$AQ$1079,AK$2)*$AD692+VLOOKUP($AC692,LS_Coint_BD!$B$3:$AQ$1079,AK$2+1)</f>
        <v>45.544078929516679</v>
      </c>
      <c r="AL692" s="89">
        <f>VLOOKUP($AC692,LS_Coint_BD!$B$3:$AQ$1079,AL$2)*$AD692+VLOOKUP($AC692,LS_Coint_BD!$B$3:$AQ$1079,AL$2+1)</f>
        <v>45.83539115383342</v>
      </c>
      <c r="AM692" s="89">
        <f>VLOOKUP($AC692,LS_Coint_BD!$B$3:$AQ$1079,AM$2)*$AD692+VLOOKUP($AC692,LS_Coint_BD!$B$3:$AQ$1079,AM$2+1)</f>
        <v>46.617724044892313</v>
      </c>
      <c r="AN692" s="89">
        <f>VLOOKUP($AC692,LS_Coint_BD!$B$3:$AQ$1079,AN$2)</f>
        <v>1.1835392257267401</v>
      </c>
      <c r="AO692" s="89">
        <f>VLOOKUP($AC692,LS_Coint_BD!$B$3:$AQ$1079,AO$2)</f>
        <v>1.14946045910155</v>
      </c>
      <c r="AP692" s="89">
        <f>VLOOKUP($AC692,LS_Coint_BD!$B$3:$AQ$1079,AP$2)</f>
        <v>1.21350284922583</v>
      </c>
      <c r="AQ692" s="89">
        <f>VLOOKUP($AC692,LS_Coint_BD!$B$3:$AQ$1079,AQ$2)</f>
        <v>1.1684474670543601</v>
      </c>
      <c r="AR692" s="89">
        <f>VLOOKUP($AC692,LS_Coint_BD!$B$3:$AQ$1079,AR$2)</f>
        <v>1.24100299207066</v>
      </c>
      <c r="AS692" s="89">
        <f>VLOOKUP($AC692,LS_Coint_BD!$B$3:$AQ$1079,AS$2)</f>
        <v>1.4569780858352901</v>
      </c>
      <c r="AT692" s="89">
        <f>VLOOKUP($AC692,LS_Coint_BD!$B$3:$AQ$1079,AT$2)</f>
        <v>1.6363120766108601</v>
      </c>
      <c r="AU692" s="89">
        <f>VLOOKUP($AC692,LS_Coint_BD!$B$3:$AQ$1079,AU$2)</f>
        <v>2.2942440673945099</v>
      </c>
      <c r="AV692" s="89">
        <f>VLOOKUP($AC692,LS_Coint_BD!$B$3:$AQ$1079,AV$2)</f>
        <v>5.9685589803848398E-15</v>
      </c>
      <c r="AW692" s="89">
        <f>VLOOKUP($AC692,LS_Coint_BD!$B$3:$AQ$1079,AW$2)</f>
        <v>-2.3684757858670001E-16</v>
      </c>
      <c r="AX692" s="89">
        <f>VLOOKUP($AC692,LS_Coint_BD!$B$3:$AQ$1079,AX$2)</f>
        <v>-5.0753052554292897E-16</v>
      </c>
      <c r="AY692" s="89">
        <f>VLOOKUP($AC692,LS_Coint_BD!$B$3:$AQ$1079,AY$2)</f>
        <v>-4.4408920985006301E-16</v>
      </c>
      <c r="AZ692" s="89">
        <f>VLOOKUP($AC692,LS_Coint_BD!$B$3:$AQ$1079,AZ$2)</f>
        <v>-3.6711374680938498E-15</v>
      </c>
      <c r="BA692" s="89">
        <f>VLOOKUP($AC692,LS_Coint_BD!$B$3:$AQ$1079,BA$2)</f>
        <v>6.0751403907488596E-15</v>
      </c>
      <c r="BB692" s="89">
        <f>VLOOKUP($AC692,LS_Coint_BD!$B$3:$AQ$1079,BB$2)</f>
        <v>-2.9067657372004098E-16</v>
      </c>
      <c r="BC692" s="89">
        <f>VLOOKUP($AC692,LS_Coint_BD!$B$3:$AQ$1079,BC$2)</f>
        <v>-4.0643044485477704E-15</v>
      </c>
      <c r="BD692" s="89">
        <f t="shared" si="543"/>
        <v>2.3670784514534859</v>
      </c>
      <c r="BE692" s="89">
        <f t="shared" si="544"/>
        <v>2.2989209182030996</v>
      </c>
      <c r="BF692" s="89">
        <f t="shared" si="545"/>
        <v>2.4270056984516595</v>
      </c>
      <c r="BG692" s="89">
        <f t="shared" si="546"/>
        <v>2.3368949341087197</v>
      </c>
      <c r="BH692" s="89">
        <f t="shared" si="547"/>
        <v>2.4820059841413165</v>
      </c>
      <c r="BI692" s="89">
        <f t="shared" si="548"/>
        <v>-2.913956171670574</v>
      </c>
      <c r="BJ692" s="89">
        <f t="shared" si="549"/>
        <v>-3.2726241532217206</v>
      </c>
      <c r="BK692" s="89">
        <f t="shared" si="550"/>
        <v>-4.5884881347890243</v>
      </c>
      <c r="BL692" s="89">
        <f t="shared" si="551"/>
        <v>2.367078451453474</v>
      </c>
      <c r="BM692" s="89"/>
      <c r="BN692" s="26" t="b">
        <f t="shared" si="552"/>
        <v>0</v>
      </c>
      <c r="BO692" s="26" t="b">
        <f t="shared" si="553"/>
        <v>0</v>
      </c>
      <c r="BP692" s="26" t="b">
        <f t="shared" si="554"/>
        <v>0</v>
      </c>
      <c r="BQ692" s="26" t="b">
        <f t="shared" si="555"/>
        <v>0</v>
      </c>
      <c r="BR692" s="26" t="b">
        <f t="shared" si="556"/>
        <v>0</v>
      </c>
      <c r="BS692" s="26" t="b">
        <f t="shared" si="557"/>
        <v>0</v>
      </c>
      <c r="BT692" s="26" t="b">
        <f t="shared" si="558"/>
        <v>0</v>
      </c>
      <c r="BU692" s="26" t="b">
        <f t="shared" si="559"/>
        <v>0</v>
      </c>
    </row>
    <row r="693" spans="2:73" ht="15" thickBot="1" x14ac:dyDescent="0.35">
      <c r="B693" s="17" t="str">
        <f>VLOOKUP($AC693,LS_Coint_BD!$B$3:$D$1079,2)</f>
        <v>PRIO3</v>
      </c>
      <c r="C693" s="87" t="str">
        <f>VLOOKUP($AC693,LS_Coint_BD!$B$3:$D$1079,3)</f>
        <v>ENBR3</v>
      </c>
      <c r="D693" s="68">
        <f t="shared" si="519"/>
        <v>-0.26759728020942575</v>
      </c>
      <c r="E693" s="65">
        <f t="shared" si="520"/>
        <v>-1.3129840823525307</v>
      </c>
      <c r="F693" s="69">
        <f t="shared" si="521"/>
        <v>-0.87532272156835378</v>
      </c>
      <c r="G693" s="68">
        <f t="shared" si="522"/>
        <v>-0.22420994172437858</v>
      </c>
      <c r="H693" s="65">
        <f t="shared" si="523"/>
        <v>-1.6086977294218565</v>
      </c>
      <c r="I693" s="69">
        <f t="shared" si="524"/>
        <v>-1.0724651529479043</v>
      </c>
      <c r="J693" s="68">
        <f t="shared" si="525"/>
        <v>-0.22431307472638906</v>
      </c>
      <c r="K693" s="65">
        <f t="shared" si="526"/>
        <v>-1.5432013965543625</v>
      </c>
      <c r="L693" s="69">
        <f t="shared" si="527"/>
        <v>-1.0288009310362416</v>
      </c>
      <c r="M693" s="68">
        <f t="shared" si="528"/>
        <v>-0.24011236699959326</v>
      </c>
      <c r="N693" s="65">
        <f t="shared" si="529"/>
        <v>-1.4760119907875449</v>
      </c>
      <c r="O693" s="69">
        <f t="shared" si="530"/>
        <v>-0.98400799385836324</v>
      </c>
      <c r="P693" s="68">
        <f t="shared" si="531"/>
        <v>-0.34645060193431121</v>
      </c>
      <c r="Q693" s="65">
        <f t="shared" si="532"/>
        <v>-1.5857543457517509</v>
      </c>
      <c r="R693" s="69">
        <f t="shared" si="533"/>
        <v>-1.0571695638345007</v>
      </c>
      <c r="S693" s="68">
        <f t="shared" si="534"/>
        <v>-0.46016494692768006</v>
      </c>
      <c r="T693" s="65">
        <f t="shared" si="535"/>
        <v>-1.6586677123339597</v>
      </c>
      <c r="U693" s="69">
        <f t="shared" si="536"/>
        <v>-1.1057784748893065</v>
      </c>
      <c r="V693" s="68">
        <f t="shared" si="537"/>
        <v>-0.73592439112959696</v>
      </c>
      <c r="W693" s="65">
        <f t="shared" si="538"/>
        <v>-1.998675653461278</v>
      </c>
      <c r="X693" s="69">
        <f t="shared" si="539"/>
        <v>-1.332450435640852</v>
      </c>
      <c r="Y693" s="68">
        <f t="shared" si="540"/>
        <v>-1.2150109360838748</v>
      </c>
      <c r="Z693" s="65">
        <f t="shared" si="541"/>
        <v>-3.2899980443940002</v>
      </c>
      <c r="AA693" s="69">
        <f t="shared" si="542"/>
        <v>-2.1933320295960002</v>
      </c>
      <c r="AB693" s="98">
        <f>SUMIF(BN693:BU693,"VERDADEIRO",BN$3:$BU692)</f>
        <v>0</v>
      </c>
      <c r="AC693" s="97">
        <f t="shared" si="518"/>
        <v>690</v>
      </c>
      <c r="AD693" s="89">
        <f>RTD("tryd.rtdserver",,"COT",B693,"ULT")</f>
        <v>78.5</v>
      </c>
      <c r="AE693" s="89">
        <f>RTD("tryd.rtdserver",,"COT",C693,"ULT")</f>
        <v>19.66</v>
      </c>
      <c r="AF693" s="89">
        <f>VLOOKUP($AC693,LS_Coint_BD!$B$3:$AQ$1079,AF$2)*$AD693+VLOOKUP($AC693,LS_Coint_BD!$B$3:$AQ$1079,AF$2+1)</f>
        <v>19.927597280209426</v>
      </c>
      <c r="AG693" s="89">
        <f>VLOOKUP($AC693,LS_Coint_BD!$B$3:$AQ$1079,AG$2)*$AD693+VLOOKUP($AC693,LS_Coint_BD!$B$3:$AQ$1079,AG$2+1)</f>
        <v>19.884209941724379</v>
      </c>
      <c r="AH693" s="89">
        <f>VLOOKUP($AC693,LS_Coint_BD!$B$3:$AQ$1079,AH$2)*$AD693+VLOOKUP($AC693,LS_Coint_BD!$B$3:$AQ$1079,AH$2+1)</f>
        <v>19.884313074726389</v>
      </c>
      <c r="AI693" s="89">
        <f>VLOOKUP($AC693,LS_Coint_BD!$B$3:$AQ$1079,AI$2)*$AD693+VLOOKUP($AC693,LS_Coint_BD!$B$3:$AQ$1079,AI$2+1)</f>
        <v>19.900112366999593</v>
      </c>
      <c r="AJ693" s="89">
        <f>VLOOKUP($AC693,LS_Coint_BD!$B$3:$AQ$1079,AJ$2)*$AD693+VLOOKUP($AC693,LS_Coint_BD!$B$3:$AQ$1079,AJ$2+1)</f>
        <v>20.006450601934311</v>
      </c>
      <c r="AK693" s="89">
        <f>VLOOKUP($AC693,LS_Coint_BD!$B$3:$AQ$1079,AK$2)*$AD693+VLOOKUP($AC693,LS_Coint_BD!$B$3:$AQ$1079,AK$2+1)</f>
        <v>20.12016494692768</v>
      </c>
      <c r="AL693" s="89">
        <f>VLOOKUP($AC693,LS_Coint_BD!$B$3:$AQ$1079,AL$2)*$AD693+VLOOKUP($AC693,LS_Coint_BD!$B$3:$AQ$1079,AL$2+1)</f>
        <v>20.395924391129597</v>
      </c>
      <c r="AM693" s="89">
        <f>VLOOKUP($AC693,LS_Coint_BD!$B$3:$AQ$1079,AM$2)*$AD693+VLOOKUP($AC693,LS_Coint_BD!$B$3:$AQ$1079,AM$2+1)</f>
        <v>20.875010936083875</v>
      </c>
      <c r="AN693" s="89">
        <f>VLOOKUP($AC693,LS_Coint_BD!$B$3:$AQ$1079,AN$2)</f>
        <v>0.437661360784178</v>
      </c>
      <c r="AO693" s="89">
        <f>VLOOKUP($AC693,LS_Coint_BD!$B$3:$AQ$1079,AO$2)</f>
        <v>0.53623257647395195</v>
      </c>
      <c r="AP693" s="89">
        <f>VLOOKUP($AC693,LS_Coint_BD!$B$3:$AQ$1079,AP$2)</f>
        <v>0.51440046551812202</v>
      </c>
      <c r="AQ693" s="89">
        <f>VLOOKUP($AC693,LS_Coint_BD!$B$3:$AQ$1079,AQ$2)</f>
        <v>0.49200399692918201</v>
      </c>
      <c r="AR693" s="89">
        <f>VLOOKUP($AC693,LS_Coint_BD!$B$3:$AQ$1079,AR$2)</f>
        <v>0.528584781917251</v>
      </c>
      <c r="AS693" s="89">
        <f>VLOOKUP($AC693,LS_Coint_BD!$B$3:$AQ$1079,AS$2)</f>
        <v>0.55288923744465301</v>
      </c>
      <c r="AT693" s="89">
        <f>VLOOKUP($AC693,LS_Coint_BD!$B$3:$AQ$1079,AT$2)</f>
        <v>0.66622521782042698</v>
      </c>
      <c r="AU693" s="89">
        <f>VLOOKUP($AC693,LS_Coint_BD!$B$3:$AQ$1079,AU$2)</f>
        <v>1.0966660147980001</v>
      </c>
      <c r="AV693" s="89">
        <f>VLOOKUP($AC693,LS_Coint_BD!$B$3:$AQ$1079,AV$2)</f>
        <v>2.2026824808563102E-15</v>
      </c>
      <c r="AW693" s="89">
        <f>VLOOKUP($AC693,LS_Coint_BD!$B$3:$AQ$1079,AW$2)</f>
        <v>-5.0330110449673801E-16</v>
      </c>
      <c r="AX693" s="89">
        <f>VLOOKUP($AC693,LS_Coint_BD!$B$3:$AQ$1079,AX$2)</f>
        <v>2.4615230488831998E-15</v>
      </c>
      <c r="AY693" s="89">
        <f>VLOOKUP($AC693,LS_Coint_BD!$B$3:$AQ$1079,AY$2)</f>
        <v>8.2156503822261598E-16</v>
      </c>
      <c r="AZ693" s="89">
        <f>VLOOKUP($AC693,LS_Coint_BD!$B$3:$AQ$1079,AZ$2)</f>
        <v>1.3223989804424101E-15</v>
      </c>
      <c r="BA693" s="89">
        <f>VLOOKUP($AC693,LS_Coint_BD!$B$3:$AQ$1079,BA$2)</f>
        <v>-4.4408920985006301E-16</v>
      </c>
      <c r="BB693" s="89">
        <f>VLOOKUP($AC693,LS_Coint_BD!$B$3:$AQ$1079,BB$2)</f>
        <v>1.9701412218802798E-15</v>
      </c>
      <c r="BC693" s="89">
        <f>VLOOKUP($AC693,LS_Coint_BD!$B$3:$AQ$1079,BC$2)</f>
        <v>-2.1316282072803E-16</v>
      </c>
      <c r="BD693" s="89">
        <f t="shared" si="543"/>
        <v>-0.87532272156835378</v>
      </c>
      <c r="BE693" s="89">
        <f t="shared" si="544"/>
        <v>-1.0724651529479043</v>
      </c>
      <c r="BF693" s="89">
        <f t="shared" si="545"/>
        <v>-1.0288009310362416</v>
      </c>
      <c r="BG693" s="89">
        <f t="shared" si="546"/>
        <v>-0.98400799385836324</v>
      </c>
      <c r="BH693" s="89">
        <f t="shared" si="547"/>
        <v>-1.0571695638345007</v>
      </c>
      <c r="BI693" s="89">
        <f t="shared" si="548"/>
        <v>-1.1057784748893065</v>
      </c>
      <c r="BJ693" s="89">
        <f t="shared" si="549"/>
        <v>-1.332450435640852</v>
      </c>
      <c r="BK693" s="89">
        <f t="shared" si="550"/>
        <v>-2.1933320295960002</v>
      </c>
      <c r="BL693" s="89">
        <f t="shared" si="551"/>
        <v>-0.87532272156835822</v>
      </c>
      <c r="BM693" s="89"/>
      <c r="BN693" s="26" t="b">
        <f t="shared" si="552"/>
        <v>0</v>
      </c>
      <c r="BO693" s="26" t="b">
        <f t="shared" si="553"/>
        <v>0</v>
      </c>
      <c r="BP693" s="26" t="b">
        <f t="shared" si="554"/>
        <v>0</v>
      </c>
      <c r="BQ693" s="26" t="b">
        <f t="shared" si="555"/>
        <v>0</v>
      </c>
      <c r="BR693" s="26" t="b">
        <f t="shared" si="556"/>
        <v>0</v>
      </c>
      <c r="BS693" s="26" t="b">
        <f t="shared" si="557"/>
        <v>0</v>
      </c>
      <c r="BT693" s="26" t="b">
        <f t="shared" si="558"/>
        <v>0</v>
      </c>
      <c r="BU693" s="26" t="b">
        <f t="shared" si="559"/>
        <v>0</v>
      </c>
    </row>
    <row r="694" spans="2:73" ht="15" thickBot="1" x14ac:dyDescent="0.35">
      <c r="B694" s="17" t="str">
        <f>VLOOKUP($AC694,LS_Coint_BD!$B$3:$D$1079,2)</f>
        <v>PRIO3</v>
      </c>
      <c r="C694" s="87" t="str">
        <f>VLOOKUP($AC694,LS_Coint_BD!$B$3:$D$1079,3)</f>
        <v>GNDI3</v>
      </c>
      <c r="D694" s="68">
        <f t="shared" si="519"/>
        <v>0</v>
      </c>
      <c r="E694" s="65">
        <f t="shared" si="520"/>
        <v>0</v>
      </c>
      <c r="F694" s="69">
        <f t="shared" si="521"/>
        <v>0</v>
      </c>
      <c r="G694" s="68">
        <f t="shared" si="522"/>
        <v>0</v>
      </c>
      <c r="H694" s="65">
        <f t="shared" si="523"/>
        <v>0</v>
      </c>
      <c r="I694" s="69">
        <f t="shared" si="524"/>
        <v>0</v>
      </c>
      <c r="J694" s="68">
        <f t="shared" si="525"/>
        <v>0</v>
      </c>
      <c r="K694" s="65">
        <f t="shared" si="526"/>
        <v>0</v>
      </c>
      <c r="L694" s="69">
        <f t="shared" si="527"/>
        <v>0</v>
      </c>
      <c r="M694" s="68">
        <f t="shared" si="528"/>
        <v>6.6277630151882647</v>
      </c>
      <c r="N694" s="65">
        <f t="shared" si="529"/>
        <v>14.627988107730024</v>
      </c>
      <c r="O694" s="69">
        <f t="shared" si="530"/>
        <v>9.7519920718200162</v>
      </c>
      <c r="P694" s="68">
        <f t="shared" si="531"/>
        <v>6.1894511218671795</v>
      </c>
      <c r="Q694" s="65">
        <f t="shared" si="532"/>
        <v>14.07624273574676</v>
      </c>
      <c r="R694" s="69">
        <f t="shared" si="533"/>
        <v>9.3841618238311728</v>
      </c>
      <c r="S694" s="68">
        <f t="shared" si="534"/>
        <v>5.824476966917203</v>
      </c>
      <c r="T694" s="65">
        <f t="shared" si="535"/>
        <v>13.478621252059195</v>
      </c>
      <c r="U694" s="69">
        <f t="shared" si="536"/>
        <v>8.9857475013727974</v>
      </c>
      <c r="V694" s="68">
        <f t="shared" si="537"/>
        <v>3.8513415345503716</v>
      </c>
      <c r="W694" s="65">
        <f t="shared" si="538"/>
        <v>15.404463602265558</v>
      </c>
      <c r="X694" s="69">
        <f t="shared" si="539"/>
        <v>10.269642401510373</v>
      </c>
      <c r="Y694" s="68">
        <f t="shared" si="540"/>
        <v>3.8121809509519693</v>
      </c>
      <c r="Z694" s="65">
        <f t="shared" si="541"/>
        <v>15.060605107987765</v>
      </c>
      <c r="AA694" s="69">
        <f t="shared" si="542"/>
        <v>10.040403405325177</v>
      </c>
      <c r="AB694" s="98">
        <f>SUMIF(BN694:BU694,"VERDADEIRO",BN$3:$BU693)</f>
        <v>0</v>
      </c>
      <c r="AC694" s="97">
        <f t="shared" si="518"/>
        <v>691</v>
      </c>
      <c r="AD694" s="89">
        <f>RTD("tryd.rtdserver",,"COT",B694,"ULT")</f>
        <v>78.5</v>
      </c>
      <c r="AE694" s="89">
        <f>RTD("tryd.rtdserver",,"COT",C694,"ULT")</f>
        <v>98.73</v>
      </c>
      <c r="AF694" s="89">
        <f>VLOOKUP($AC694,LS_Coint_BD!$B$3:$AQ$1079,AF$2)*$AD694+VLOOKUP($AC694,LS_Coint_BD!$B$3:$AQ$1079,AF$2+1)</f>
        <v>0</v>
      </c>
      <c r="AG694" s="89">
        <f>VLOOKUP($AC694,LS_Coint_BD!$B$3:$AQ$1079,AG$2)*$AD694+VLOOKUP($AC694,LS_Coint_BD!$B$3:$AQ$1079,AG$2+1)</f>
        <v>0</v>
      </c>
      <c r="AH694" s="89">
        <f>VLOOKUP($AC694,LS_Coint_BD!$B$3:$AQ$1079,AH$2)*$AD694+VLOOKUP($AC694,LS_Coint_BD!$B$3:$AQ$1079,AH$2+1)</f>
        <v>0</v>
      </c>
      <c r="AI694" s="89">
        <f>VLOOKUP($AC694,LS_Coint_BD!$B$3:$AQ$1079,AI$2)*$AD694+VLOOKUP($AC694,LS_Coint_BD!$B$3:$AQ$1079,AI$2+1)</f>
        <v>92.102236984811739</v>
      </c>
      <c r="AJ694" s="89">
        <f>VLOOKUP($AC694,LS_Coint_BD!$B$3:$AQ$1079,AJ$2)*$AD694+VLOOKUP($AC694,LS_Coint_BD!$B$3:$AQ$1079,AJ$2+1)</f>
        <v>92.540548878132824</v>
      </c>
      <c r="AK694" s="89">
        <f>VLOOKUP($AC694,LS_Coint_BD!$B$3:$AQ$1079,AK$2)*$AD694+VLOOKUP($AC694,LS_Coint_BD!$B$3:$AQ$1079,AK$2+1)</f>
        <v>92.905523033082801</v>
      </c>
      <c r="AL694" s="89">
        <f>VLOOKUP($AC694,LS_Coint_BD!$B$3:$AQ$1079,AL$2)*$AD694+VLOOKUP($AC694,LS_Coint_BD!$B$3:$AQ$1079,AL$2+1)</f>
        <v>94.878658465449632</v>
      </c>
      <c r="AM694" s="89">
        <f>VLOOKUP($AC694,LS_Coint_BD!$B$3:$AQ$1079,AM$2)*$AD694+VLOOKUP($AC694,LS_Coint_BD!$B$3:$AQ$1079,AM$2+1)</f>
        <v>94.917819049048035</v>
      </c>
      <c r="AN694" s="89">
        <f>VLOOKUP($AC694,LS_Coint_BD!$B$3:$AQ$1079,AN$2)</f>
        <v>0</v>
      </c>
      <c r="AO694" s="89">
        <f>VLOOKUP($AC694,LS_Coint_BD!$B$3:$AQ$1079,AO$2)</f>
        <v>0</v>
      </c>
      <c r="AP694" s="89">
        <f>VLOOKUP($AC694,LS_Coint_BD!$B$3:$AQ$1079,AP$2)</f>
        <v>0</v>
      </c>
      <c r="AQ694" s="89">
        <f>VLOOKUP($AC694,LS_Coint_BD!$B$3:$AQ$1079,AQ$2)</f>
        <v>4.8759960359100099</v>
      </c>
      <c r="AR694" s="89">
        <f>VLOOKUP($AC694,LS_Coint_BD!$B$3:$AQ$1079,AR$2)</f>
        <v>4.69208091191559</v>
      </c>
      <c r="AS694" s="89">
        <f>VLOOKUP($AC694,LS_Coint_BD!$B$3:$AQ$1079,AS$2)</f>
        <v>4.4928737506863996</v>
      </c>
      <c r="AT694" s="89">
        <f>VLOOKUP($AC694,LS_Coint_BD!$B$3:$AQ$1079,AT$2)</f>
        <v>5.1348212007551899</v>
      </c>
      <c r="AU694" s="89">
        <f>VLOOKUP($AC694,LS_Coint_BD!$B$3:$AQ$1079,AU$2)</f>
        <v>5.0202017026625896</v>
      </c>
      <c r="AV694" s="89">
        <f>VLOOKUP($AC694,LS_Coint_BD!$B$3:$AQ$1079,AV$2)</f>
        <v>0</v>
      </c>
      <c r="AW694" s="89">
        <f>VLOOKUP($AC694,LS_Coint_BD!$B$3:$AQ$1079,AW$2)</f>
        <v>0</v>
      </c>
      <c r="AX694" s="89">
        <f>VLOOKUP($AC694,LS_Coint_BD!$B$3:$AQ$1079,AX$2)</f>
        <v>0</v>
      </c>
      <c r="AY694" s="89">
        <f>VLOOKUP($AC694,LS_Coint_BD!$B$3:$AQ$1079,AY$2)</f>
        <v>-2.8421709430404001E-15</v>
      </c>
      <c r="AZ694" s="89">
        <f>VLOOKUP($AC694,LS_Coint_BD!$B$3:$AQ$1079,AZ$2)</f>
        <v>-7.4212241290499405E-15</v>
      </c>
      <c r="BA694" s="89">
        <f>VLOOKUP($AC694,LS_Coint_BD!$B$3:$AQ$1079,BA$2)</f>
        <v>-2.2737367544323199E-15</v>
      </c>
      <c r="BB694" s="89">
        <f>VLOOKUP($AC694,LS_Coint_BD!$B$3:$AQ$1079,BB$2)</f>
        <v>-7.7513752992010908E-15</v>
      </c>
      <c r="BC694" s="89">
        <f>VLOOKUP($AC694,LS_Coint_BD!$B$3:$AQ$1079,BC$2)</f>
        <v>-1.9326762412674699E-15</v>
      </c>
      <c r="BD694" s="89">
        <f t="shared" si="543"/>
        <v>0</v>
      </c>
      <c r="BE694" s="89">
        <f t="shared" si="544"/>
        <v>0</v>
      </c>
      <c r="BF694" s="89">
        <f t="shared" si="545"/>
        <v>0</v>
      </c>
      <c r="BG694" s="89">
        <f t="shared" si="546"/>
        <v>9.7519920718200162</v>
      </c>
      <c r="BH694" s="89">
        <f t="shared" si="547"/>
        <v>9.3841618238311728</v>
      </c>
      <c r="BI694" s="89">
        <f t="shared" si="548"/>
        <v>8.9857475013727974</v>
      </c>
      <c r="BJ694" s="89">
        <f t="shared" si="549"/>
        <v>10.269642401510373</v>
      </c>
      <c r="BK694" s="89">
        <f t="shared" si="550"/>
        <v>10.040403405325177</v>
      </c>
      <c r="BL694" s="89">
        <f t="shared" si="551"/>
        <v>0</v>
      </c>
      <c r="BM694" s="89"/>
      <c r="BN694" s="26" t="b">
        <f t="shared" si="552"/>
        <v>0</v>
      </c>
      <c r="BO694" s="26" t="b">
        <f t="shared" si="553"/>
        <v>0</v>
      </c>
      <c r="BP694" s="26" t="b">
        <f t="shared" si="554"/>
        <v>0</v>
      </c>
      <c r="BQ694" s="26" t="b">
        <f t="shared" si="555"/>
        <v>0</v>
      </c>
      <c r="BR694" s="26" t="b">
        <f t="shared" si="556"/>
        <v>0</v>
      </c>
      <c r="BS694" s="26" t="b">
        <f t="shared" si="557"/>
        <v>0</v>
      </c>
      <c r="BT694" s="26" t="b">
        <f t="shared" si="558"/>
        <v>0</v>
      </c>
      <c r="BU694" s="26" t="b">
        <f t="shared" si="559"/>
        <v>0</v>
      </c>
    </row>
    <row r="695" spans="2:73" ht="15" thickBot="1" x14ac:dyDescent="0.35">
      <c r="B695" s="17" t="str">
        <f>VLOOKUP($AC695,LS_Coint_BD!$B$3:$D$1079,2)</f>
        <v>PRIO3</v>
      </c>
      <c r="C695" s="87" t="str">
        <f>VLOOKUP($AC695,LS_Coint_BD!$B$3:$D$1079,3)</f>
        <v>HYPE3</v>
      </c>
      <c r="D695" s="68">
        <f t="shared" si="519"/>
        <v>-1.6770051436681683</v>
      </c>
      <c r="E695" s="65">
        <f t="shared" si="520"/>
        <v>-2.5424671475247869</v>
      </c>
      <c r="F695" s="69">
        <f t="shared" si="521"/>
        <v>-1.6949780983498579</v>
      </c>
      <c r="G695" s="68">
        <f t="shared" si="522"/>
        <v>-1.7458795270262115</v>
      </c>
      <c r="H695" s="65">
        <f t="shared" si="523"/>
        <v>-2.8699462872007326</v>
      </c>
      <c r="I695" s="69">
        <f t="shared" si="524"/>
        <v>-1.9132975248004884</v>
      </c>
      <c r="J695" s="68">
        <f t="shared" si="525"/>
        <v>0</v>
      </c>
      <c r="K695" s="65">
        <f t="shared" si="526"/>
        <v>0</v>
      </c>
      <c r="L695" s="69">
        <f t="shared" si="527"/>
        <v>0</v>
      </c>
      <c r="M695" s="68">
        <f t="shared" si="528"/>
        <v>0</v>
      </c>
      <c r="N695" s="65">
        <f t="shared" si="529"/>
        <v>0</v>
      </c>
      <c r="O695" s="69">
        <f t="shared" si="530"/>
        <v>0</v>
      </c>
      <c r="P695" s="68">
        <f t="shared" si="531"/>
        <v>0</v>
      </c>
      <c r="Q695" s="65">
        <f t="shared" si="532"/>
        <v>0</v>
      </c>
      <c r="R695" s="69">
        <f t="shared" si="533"/>
        <v>0</v>
      </c>
      <c r="S695" s="68">
        <f t="shared" si="534"/>
        <v>-1.9496025805425035</v>
      </c>
      <c r="T695" s="65">
        <f t="shared" si="535"/>
        <v>-4.9943780290786508</v>
      </c>
      <c r="U695" s="69">
        <f t="shared" si="536"/>
        <v>-3.3295853527191004</v>
      </c>
      <c r="V695" s="68">
        <f t="shared" si="537"/>
        <v>-2.0008690258057698</v>
      </c>
      <c r="W695" s="65">
        <f t="shared" si="538"/>
        <v>-4.9281672277835362</v>
      </c>
      <c r="X695" s="69">
        <f t="shared" si="539"/>
        <v>-3.2854448185223575</v>
      </c>
      <c r="Y695" s="68">
        <f t="shared" si="540"/>
        <v>-2.6346211566460696</v>
      </c>
      <c r="Z695" s="65">
        <f t="shared" si="541"/>
        <v>-6.6018709549852801</v>
      </c>
      <c r="AA695" s="69">
        <f t="shared" si="542"/>
        <v>-4.4012473033235198</v>
      </c>
      <c r="AB695" s="98">
        <f>SUMIF(BN695:BU695,"VERDADEIRO",BN$3:$BU694)</f>
        <v>0</v>
      </c>
      <c r="AC695" s="97">
        <f t="shared" si="518"/>
        <v>692</v>
      </c>
      <c r="AD695" s="89">
        <f>RTD("tryd.rtdserver",,"COT",B695,"ULT")</f>
        <v>78.5</v>
      </c>
      <c r="AE695" s="89">
        <f>RTD("tryd.rtdserver",,"COT",C695,"ULT")</f>
        <v>33</v>
      </c>
      <c r="AF695" s="89">
        <f>VLOOKUP($AC695,LS_Coint_BD!$B$3:$AQ$1079,AF$2)*$AD695+VLOOKUP($AC695,LS_Coint_BD!$B$3:$AQ$1079,AF$2+1)</f>
        <v>34.677005143668168</v>
      </c>
      <c r="AG695" s="89">
        <f>VLOOKUP($AC695,LS_Coint_BD!$B$3:$AQ$1079,AG$2)*$AD695+VLOOKUP($AC695,LS_Coint_BD!$B$3:$AQ$1079,AG$2+1)</f>
        <v>34.745879527026212</v>
      </c>
      <c r="AH695" s="89">
        <f>VLOOKUP($AC695,LS_Coint_BD!$B$3:$AQ$1079,AH$2)*$AD695+VLOOKUP($AC695,LS_Coint_BD!$B$3:$AQ$1079,AH$2+1)</f>
        <v>0</v>
      </c>
      <c r="AI695" s="89">
        <f>VLOOKUP($AC695,LS_Coint_BD!$B$3:$AQ$1079,AI$2)*$AD695+VLOOKUP($AC695,LS_Coint_BD!$B$3:$AQ$1079,AI$2+1)</f>
        <v>0</v>
      </c>
      <c r="AJ695" s="89">
        <f>VLOOKUP($AC695,LS_Coint_BD!$B$3:$AQ$1079,AJ$2)*$AD695+VLOOKUP($AC695,LS_Coint_BD!$B$3:$AQ$1079,AJ$2+1)</f>
        <v>0</v>
      </c>
      <c r="AK695" s="89">
        <f>VLOOKUP($AC695,LS_Coint_BD!$B$3:$AQ$1079,AK$2)*$AD695+VLOOKUP($AC695,LS_Coint_BD!$B$3:$AQ$1079,AK$2+1)</f>
        <v>34.949602580542503</v>
      </c>
      <c r="AL695" s="89">
        <f>VLOOKUP($AC695,LS_Coint_BD!$B$3:$AQ$1079,AL$2)*$AD695+VLOOKUP($AC695,LS_Coint_BD!$B$3:$AQ$1079,AL$2+1)</f>
        <v>35.00086902580577</v>
      </c>
      <c r="AM695" s="89">
        <f>VLOOKUP($AC695,LS_Coint_BD!$B$3:$AQ$1079,AM$2)*$AD695+VLOOKUP($AC695,LS_Coint_BD!$B$3:$AQ$1079,AM$2+1)</f>
        <v>35.63462115664607</v>
      </c>
      <c r="AN695" s="89">
        <f>VLOOKUP($AC695,LS_Coint_BD!$B$3:$AQ$1079,AN$2)</f>
        <v>0.84748904917492796</v>
      </c>
      <c r="AO695" s="89">
        <f>VLOOKUP($AC695,LS_Coint_BD!$B$3:$AQ$1079,AO$2)</f>
        <v>0.95664876240024299</v>
      </c>
      <c r="AP695" s="89">
        <f>VLOOKUP($AC695,LS_Coint_BD!$B$3:$AQ$1079,AP$2)</f>
        <v>0</v>
      </c>
      <c r="AQ695" s="89">
        <f>VLOOKUP($AC695,LS_Coint_BD!$B$3:$AQ$1079,AQ$2)</f>
        <v>0</v>
      </c>
      <c r="AR695" s="89">
        <f>VLOOKUP($AC695,LS_Coint_BD!$B$3:$AQ$1079,AR$2)</f>
        <v>0</v>
      </c>
      <c r="AS695" s="89">
        <f>VLOOKUP($AC695,LS_Coint_BD!$B$3:$AQ$1079,AS$2)</f>
        <v>1.66479267635955</v>
      </c>
      <c r="AT695" s="89">
        <f>VLOOKUP($AC695,LS_Coint_BD!$B$3:$AQ$1079,AT$2)</f>
        <v>1.6427224092611801</v>
      </c>
      <c r="AU695" s="89">
        <f>VLOOKUP($AC695,LS_Coint_BD!$B$3:$AQ$1079,AU$2)</f>
        <v>2.2006236516617599</v>
      </c>
      <c r="AV695" s="89">
        <f>VLOOKUP($AC695,LS_Coint_BD!$B$3:$AQ$1079,AV$2)</f>
        <v>-1.9895196601282799E-15</v>
      </c>
      <c r="AW695" s="89">
        <f>VLOOKUP($AC695,LS_Coint_BD!$B$3:$AQ$1079,AW$2)</f>
        <v>-2.3388698385436599E-15</v>
      </c>
      <c r="AX695" s="89">
        <f>VLOOKUP($AC695,LS_Coint_BD!$B$3:$AQ$1079,AX$2)</f>
        <v>0</v>
      </c>
      <c r="AY695" s="89">
        <f>VLOOKUP($AC695,LS_Coint_BD!$B$3:$AQ$1079,AY$2)</f>
        <v>0</v>
      </c>
      <c r="AZ695" s="89">
        <f>VLOOKUP($AC695,LS_Coint_BD!$B$3:$AQ$1079,AZ$2)</f>
        <v>0</v>
      </c>
      <c r="BA695" s="89">
        <f>VLOOKUP($AC695,LS_Coint_BD!$B$3:$AQ$1079,BA$2)</f>
        <v>-5.6843418860807996E-16</v>
      </c>
      <c r="BB695" s="89">
        <f>VLOOKUP($AC695,LS_Coint_BD!$B$3:$AQ$1079,BB$2)</f>
        <v>2.4546021780803501E-15</v>
      </c>
      <c r="BC695" s="89">
        <f>VLOOKUP($AC695,LS_Coint_BD!$B$3:$AQ$1079,BC$2)</f>
        <v>-1.1368683772161601E-16</v>
      </c>
      <c r="BD695" s="89">
        <f t="shared" si="543"/>
        <v>-1.6949780983498579</v>
      </c>
      <c r="BE695" s="89">
        <f t="shared" si="544"/>
        <v>-1.9132975248004884</v>
      </c>
      <c r="BF695" s="89">
        <f t="shared" si="545"/>
        <v>0</v>
      </c>
      <c r="BG695" s="89">
        <f t="shared" si="546"/>
        <v>0</v>
      </c>
      <c r="BH695" s="89">
        <f t="shared" si="547"/>
        <v>0</v>
      </c>
      <c r="BI695" s="89">
        <f t="shared" si="548"/>
        <v>-3.3295853527191004</v>
      </c>
      <c r="BJ695" s="89">
        <f t="shared" si="549"/>
        <v>-3.2854448185223575</v>
      </c>
      <c r="BK695" s="89">
        <f t="shared" si="550"/>
        <v>-4.4012473033235198</v>
      </c>
      <c r="BL695" s="89">
        <f t="shared" si="551"/>
        <v>-1.6949780983498539</v>
      </c>
      <c r="BM695" s="89"/>
      <c r="BN695" s="26" t="b">
        <f t="shared" si="552"/>
        <v>0</v>
      </c>
      <c r="BO695" s="26" t="b">
        <f t="shared" si="553"/>
        <v>0</v>
      </c>
      <c r="BP695" s="26" t="b">
        <f t="shared" si="554"/>
        <v>0</v>
      </c>
      <c r="BQ695" s="26" t="b">
        <f t="shared" si="555"/>
        <v>0</v>
      </c>
      <c r="BR695" s="26" t="b">
        <f t="shared" si="556"/>
        <v>0</v>
      </c>
      <c r="BS695" s="26" t="b">
        <f t="shared" si="557"/>
        <v>0</v>
      </c>
      <c r="BT695" s="26" t="b">
        <f t="shared" si="558"/>
        <v>0</v>
      </c>
      <c r="BU695" s="26" t="b">
        <f t="shared" si="559"/>
        <v>0</v>
      </c>
    </row>
    <row r="696" spans="2:73" ht="15" thickBot="1" x14ac:dyDescent="0.35">
      <c r="B696" s="17" t="str">
        <f>VLOOKUP($AC696,LS_Coint_BD!$B$3:$D$1079,2)</f>
        <v>PRIO3</v>
      </c>
      <c r="C696" s="87" t="str">
        <f>VLOOKUP($AC696,LS_Coint_BD!$B$3:$D$1079,3)</f>
        <v>IGTA3</v>
      </c>
      <c r="D696" s="68">
        <f t="shared" si="519"/>
        <v>0</v>
      </c>
      <c r="E696" s="65">
        <f t="shared" si="520"/>
        <v>0</v>
      </c>
      <c r="F696" s="69">
        <f t="shared" si="521"/>
        <v>0</v>
      </c>
      <c r="G696" s="68">
        <f t="shared" si="522"/>
        <v>0</v>
      </c>
      <c r="H696" s="65">
        <f t="shared" si="523"/>
        <v>0</v>
      </c>
      <c r="I696" s="69">
        <f t="shared" si="524"/>
        <v>0</v>
      </c>
      <c r="J696" s="68">
        <f t="shared" si="525"/>
        <v>0</v>
      </c>
      <c r="K696" s="65">
        <f t="shared" si="526"/>
        <v>0</v>
      </c>
      <c r="L696" s="69">
        <f t="shared" si="527"/>
        <v>0</v>
      </c>
      <c r="M696" s="68">
        <f t="shared" si="528"/>
        <v>-1.0864918501277572</v>
      </c>
      <c r="N696" s="65">
        <f t="shared" si="529"/>
        <v>-6.131365353733413</v>
      </c>
      <c r="O696" s="69">
        <f t="shared" si="530"/>
        <v>-4.0875769024889417</v>
      </c>
      <c r="P696" s="68">
        <f t="shared" si="531"/>
        <v>-1.2349769274240003</v>
      </c>
      <c r="Q696" s="65">
        <f t="shared" si="532"/>
        <v>-6.2918515726574764</v>
      </c>
      <c r="R696" s="69">
        <f t="shared" si="533"/>
        <v>-4.1945677151049843</v>
      </c>
      <c r="S696" s="68">
        <f t="shared" si="534"/>
        <v>-1.7848080999983935</v>
      </c>
      <c r="T696" s="65">
        <f t="shared" si="535"/>
        <v>-6.7508685232327501</v>
      </c>
      <c r="U696" s="69">
        <f t="shared" si="536"/>
        <v>-4.5005790154885004</v>
      </c>
      <c r="V696" s="68">
        <f t="shared" si="537"/>
        <v>-2.1525690983425108</v>
      </c>
      <c r="W696" s="65">
        <f t="shared" si="538"/>
        <v>-6.9298194235707591</v>
      </c>
      <c r="X696" s="69">
        <f t="shared" si="539"/>
        <v>-4.6198796157138391</v>
      </c>
      <c r="Y696" s="68">
        <f t="shared" si="540"/>
        <v>-5.1855920195392713</v>
      </c>
      <c r="Z696" s="65">
        <f t="shared" si="541"/>
        <v>-17.748823822196997</v>
      </c>
      <c r="AA696" s="69">
        <f t="shared" si="542"/>
        <v>-11.832549214797998</v>
      </c>
      <c r="AB696" s="98">
        <f>SUMIF(BN696:BU696,"VERDADEIRO",BN$3:$BU695)</f>
        <v>0</v>
      </c>
      <c r="AC696" s="97">
        <f t="shared" si="518"/>
        <v>693</v>
      </c>
      <c r="AD696" s="89">
        <f>RTD("tryd.rtdserver",,"COT",B696,"ULT")</f>
        <v>78.5</v>
      </c>
      <c r="AE696" s="89">
        <f>RTD("tryd.rtdserver",,"COT",C696,"ULT")</f>
        <v>35.19</v>
      </c>
      <c r="AF696" s="89">
        <f>VLOOKUP($AC696,LS_Coint_BD!$B$3:$AQ$1079,AF$2)*$AD696+VLOOKUP($AC696,LS_Coint_BD!$B$3:$AQ$1079,AF$2+1)</f>
        <v>0</v>
      </c>
      <c r="AG696" s="89">
        <f>VLOOKUP($AC696,LS_Coint_BD!$B$3:$AQ$1079,AG$2)*$AD696+VLOOKUP($AC696,LS_Coint_BD!$B$3:$AQ$1079,AG$2+1)</f>
        <v>0</v>
      </c>
      <c r="AH696" s="89">
        <f>VLOOKUP($AC696,LS_Coint_BD!$B$3:$AQ$1079,AH$2)*$AD696+VLOOKUP($AC696,LS_Coint_BD!$B$3:$AQ$1079,AH$2+1)</f>
        <v>0</v>
      </c>
      <c r="AI696" s="89">
        <f>VLOOKUP($AC696,LS_Coint_BD!$B$3:$AQ$1079,AI$2)*$AD696+VLOOKUP($AC696,LS_Coint_BD!$B$3:$AQ$1079,AI$2+1)</f>
        <v>36.276491850127755</v>
      </c>
      <c r="AJ696" s="89">
        <f>VLOOKUP($AC696,LS_Coint_BD!$B$3:$AQ$1079,AJ$2)*$AD696+VLOOKUP($AC696,LS_Coint_BD!$B$3:$AQ$1079,AJ$2+1)</f>
        <v>36.424976927423998</v>
      </c>
      <c r="AK696" s="89">
        <f>VLOOKUP($AC696,LS_Coint_BD!$B$3:$AQ$1079,AK$2)*$AD696+VLOOKUP($AC696,LS_Coint_BD!$B$3:$AQ$1079,AK$2+1)</f>
        <v>36.974808099998391</v>
      </c>
      <c r="AL696" s="89">
        <f>VLOOKUP($AC696,LS_Coint_BD!$B$3:$AQ$1079,AL$2)*$AD696+VLOOKUP($AC696,LS_Coint_BD!$B$3:$AQ$1079,AL$2+1)</f>
        <v>37.342569098342508</v>
      </c>
      <c r="AM696" s="89">
        <f>VLOOKUP($AC696,LS_Coint_BD!$B$3:$AQ$1079,AM$2)*$AD696+VLOOKUP($AC696,LS_Coint_BD!$B$3:$AQ$1079,AM$2+1)</f>
        <v>40.375592019539269</v>
      </c>
      <c r="AN696" s="89">
        <f>VLOOKUP($AC696,LS_Coint_BD!$B$3:$AQ$1079,AN$2)</f>
        <v>0</v>
      </c>
      <c r="AO696" s="89">
        <f>VLOOKUP($AC696,LS_Coint_BD!$B$3:$AQ$1079,AO$2)</f>
        <v>0</v>
      </c>
      <c r="AP696" s="89">
        <f>VLOOKUP($AC696,LS_Coint_BD!$B$3:$AQ$1079,AP$2)</f>
        <v>0</v>
      </c>
      <c r="AQ696" s="89">
        <f>VLOOKUP($AC696,LS_Coint_BD!$B$3:$AQ$1079,AQ$2)</f>
        <v>2.04378845124447</v>
      </c>
      <c r="AR696" s="89">
        <f>VLOOKUP($AC696,LS_Coint_BD!$B$3:$AQ$1079,AR$2)</f>
        <v>2.0972838575524899</v>
      </c>
      <c r="AS696" s="89">
        <f>VLOOKUP($AC696,LS_Coint_BD!$B$3:$AQ$1079,AS$2)</f>
        <v>2.2502895077442502</v>
      </c>
      <c r="AT696" s="89">
        <f>VLOOKUP($AC696,LS_Coint_BD!$B$3:$AQ$1079,AT$2)</f>
        <v>2.30993980785692</v>
      </c>
      <c r="AU696" s="89">
        <f>VLOOKUP($AC696,LS_Coint_BD!$B$3:$AQ$1079,AU$2)</f>
        <v>5.916274607399</v>
      </c>
      <c r="AV696" s="89">
        <f>VLOOKUP($AC696,LS_Coint_BD!$B$3:$AQ$1079,AV$2)</f>
        <v>0</v>
      </c>
      <c r="AW696" s="89">
        <f>VLOOKUP($AC696,LS_Coint_BD!$B$3:$AQ$1079,AW$2)</f>
        <v>0</v>
      </c>
      <c r="AX696" s="89">
        <f>VLOOKUP($AC696,LS_Coint_BD!$B$3:$AQ$1079,AX$2)</f>
        <v>0</v>
      </c>
      <c r="AY696" s="89">
        <f>VLOOKUP($AC696,LS_Coint_BD!$B$3:$AQ$1079,AY$2)</f>
        <v>-1.5543122344752199E-15</v>
      </c>
      <c r="AZ696" s="89">
        <f>VLOOKUP($AC696,LS_Coint_BD!$B$3:$AQ$1079,AZ$2)</f>
        <v>-4.6974769753028797E-15</v>
      </c>
      <c r="BA696" s="89">
        <f>VLOOKUP($AC696,LS_Coint_BD!$B$3:$AQ$1079,BA$2)</f>
        <v>-4.2632564145606E-16</v>
      </c>
      <c r="BB696" s="89">
        <f>VLOOKUP($AC696,LS_Coint_BD!$B$3:$AQ$1079,BB$2)</f>
        <v>1.16270629488016E-15</v>
      </c>
      <c r="BC696" s="89">
        <f>VLOOKUP($AC696,LS_Coint_BD!$B$3:$AQ$1079,BC$2)</f>
        <v>1.8189894035458601E-15</v>
      </c>
      <c r="BD696" s="89">
        <f t="shared" si="543"/>
        <v>0</v>
      </c>
      <c r="BE696" s="89">
        <f t="shared" si="544"/>
        <v>0</v>
      </c>
      <c r="BF696" s="89">
        <f t="shared" si="545"/>
        <v>0</v>
      </c>
      <c r="BG696" s="89">
        <f t="shared" si="546"/>
        <v>-4.0875769024889417</v>
      </c>
      <c r="BH696" s="89">
        <f t="shared" si="547"/>
        <v>-4.1945677151049843</v>
      </c>
      <c r="BI696" s="89">
        <f t="shared" si="548"/>
        <v>-4.5005790154885004</v>
      </c>
      <c r="BJ696" s="89">
        <f t="shared" si="549"/>
        <v>-4.6198796157138391</v>
      </c>
      <c r="BK696" s="89">
        <f t="shared" si="550"/>
        <v>-11.832549214797998</v>
      </c>
      <c r="BL696" s="89">
        <f t="shared" si="551"/>
        <v>0</v>
      </c>
      <c r="BM696" s="89"/>
      <c r="BN696" s="26" t="b">
        <f t="shared" si="552"/>
        <v>0</v>
      </c>
      <c r="BO696" s="26" t="b">
        <f t="shared" si="553"/>
        <v>0</v>
      </c>
      <c r="BP696" s="26" t="b">
        <f t="shared" si="554"/>
        <v>0</v>
      </c>
      <c r="BQ696" s="26" t="b">
        <f t="shared" si="555"/>
        <v>0</v>
      </c>
      <c r="BR696" s="26" t="b">
        <f t="shared" si="556"/>
        <v>0</v>
      </c>
      <c r="BS696" s="26" t="b">
        <f t="shared" si="557"/>
        <v>0</v>
      </c>
      <c r="BT696" s="26" t="b">
        <f t="shared" si="558"/>
        <v>0</v>
      </c>
      <c r="BU696" s="26" t="b">
        <f t="shared" si="559"/>
        <v>0</v>
      </c>
    </row>
    <row r="697" spans="2:73" ht="15" thickBot="1" x14ac:dyDescent="0.35">
      <c r="B697" s="17" t="str">
        <f>VLOOKUP($AC697,LS_Coint_BD!$B$3:$D$1079,2)</f>
        <v>PRIO3</v>
      </c>
      <c r="C697" s="87" t="str">
        <f>VLOOKUP($AC697,LS_Coint_BD!$B$3:$D$1079,3)</f>
        <v>IRBR3</v>
      </c>
      <c r="D697" s="68">
        <f t="shared" si="519"/>
        <v>-0.7256350727218166</v>
      </c>
      <c r="E697" s="65">
        <f t="shared" si="520"/>
        <v>-1.5741425324486271</v>
      </c>
      <c r="F697" s="69">
        <f t="shared" si="521"/>
        <v>-1.0494283549657515</v>
      </c>
      <c r="G697" s="68">
        <f t="shared" si="522"/>
        <v>-0.75934529777586945</v>
      </c>
      <c r="H697" s="65">
        <f t="shared" si="523"/>
        <v>-1.6472195972221497</v>
      </c>
      <c r="I697" s="69">
        <f t="shared" si="524"/>
        <v>-1.0981463981480999</v>
      </c>
      <c r="J697" s="68">
        <f t="shared" si="525"/>
        <v>-0.72589957407258687</v>
      </c>
      <c r="K697" s="65">
        <f t="shared" si="526"/>
        <v>-2.0310163189220338</v>
      </c>
      <c r="L697" s="69">
        <f t="shared" si="527"/>
        <v>-1.3540108792813559</v>
      </c>
      <c r="M697" s="68">
        <f t="shared" si="528"/>
        <v>0</v>
      </c>
      <c r="N697" s="65">
        <f t="shared" si="529"/>
        <v>0</v>
      </c>
      <c r="O697" s="69">
        <f t="shared" si="530"/>
        <v>0</v>
      </c>
      <c r="P697" s="68">
        <f t="shared" si="531"/>
        <v>0</v>
      </c>
      <c r="Q697" s="65">
        <f t="shared" si="532"/>
        <v>0</v>
      </c>
      <c r="R697" s="69">
        <f t="shared" si="533"/>
        <v>0</v>
      </c>
      <c r="S697" s="68">
        <f t="shared" si="534"/>
        <v>-0.2835921471100411</v>
      </c>
      <c r="T697" s="65">
        <f t="shared" si="535"/>
        <v>-3.5824832577439807</v>
      </c>
      <c r="U697" s="69">
        <f t="shared" si="536"/>
        <v>-2.3883221718293206</v>
      </c>
      <c r="V697" s="68">
        <f t="shared" si="537"/>
        <v>-0.31000204943948795</v>
      </c>
      <c r="W697" s="65">
        <f t="shared" si="538"/>
        <v>-3.5899130771605487</v>
      </c>
      <c r="X697" s="69">
        <f t="shared" si="539"/>
        <v>-2.3932753847736992</v>
      </c>
      <c r="Y697" s="68">
        <f t="shared" si="540"/>
        <v>-4.4128610479198489</v>
      </c>
      <c r="Z697" s="65">
        <f t="shared" si="541"/>
        <v>-20.975160071980198</v>
      </c>
      <c r="AA697" s="69">
        <f t="shared" si="542"/>
        <v>-13.9834400479868</v>
      </c>
      <c r="AB697" s="98">
        <f>SUMIF(BN697:BU697,"VERDADEIRO",BN$3:$BU696)</f>
        <v>0</v>
      </c>
      <c r="AC697" s="97">
        <f t="shared" si="518"/>
        <v>694</v>
      </c>
      <c r="AD697" s="89">
        <f>RTD("tryd.rtdserver",,"COT",B697,"ULT")</f>
        <v>78.5</v>
      </c>
      <c r="AE697" s="89">
        <f>RTD("tryd.rtdserver",,"COT",C697,"ULT")</f>
        <v>6.91</v>
      </c>
      <c r="AF697" s="89">
        <f>VLOOKUP($AC697,LS_Coint_BD!$B$3:$AQ$1079,AF$2)*$AD697+VLOOKUP($AC697,LS_Coint_BD!$B$3:$AQ$1079,AF$2+1)</f>
        <v>7.6356350727218167</v>
      </c>
      <c r="AG697" s="89">
        <f>VLOOKUP($AC697,LS_Coint_BD!$B$3:$AQ$1079,AG$2)*$AD697+VLOOKUP($AC697,LS_Coint_BD!$B$3:$AQ$1079,AG$2+1)</f>
        <v>7.6693452977758696</v>
      </c>
      <c r="AH697" s="89">
        <f>VLOOKUP($AC697,LS_Coint_BD!$B$3:$AQ$1079,AH$2)*$AD697+VLOOKUP($AC697,LS_Coint_BD!$B$3:$AQ$1079,AH$2+1)</f>
        <v>7.635899574072587</v>
      </c>
      <c r="AI697" s="89">
        <f>VLOOKUP($AC697,LS_Coint_BD!$B$3:$AQ$1079,AI$2)*$AD697+VLOOKUP($AC697,LS_Coint_BD!$B$3:$AQ$1079,AI$2+1)</f>
        <v>0</v>
      </c>
      <c r="AJ697" s="89">
        <f>VLOOKUP($AC697,LS_Coint_BD!$B$3:$AQ$1079,AJ$2)*$AD697+VLOOKUP($AC697,LS_Coint_BD!$B$3:$AQ$1079,AJ$2+1)</f>
        <v>0</v>
      </c>
      <c r="AK697" s="89">
        <f>VLOOKUP($AC697,LS_Coint_BD!$B$3:$AQ$1079,AK$2)*$AD697+VLOOKUP($AC697,LS_Coint_BD!$B$3:$AQ$1079,AK$2+1)</f>
        <v>7.1935921471100412</v>
      </c>
      <c r="AL697" s="89">
        <f>VLOOKUP($AC697,LS_Coint_BD!$B$3:$AQ$1079,AL$2)*$AD697+VLOOKUP($AC697,LS_Coint_BD!$B$3:$AQ$1079,AL$2+1)</f>
        <v>7.2200020494394881</v>
      </c>
      <c r="AM697" s="89">
        <f>VLOOKUP($AC697,LS_Coint_BD!$B$3:$AQ$1079,AM$2)*$AD697+VLOOKUP($AC697,LS_Coint_BD!$B$3:$AQ$1079,AM$2+1)</f>
        <v>11.322861047919849</v>
      </c>
      <c r="AN697" s="89">
        <f>VLOOKUP($AC697,LS_Coint_BD!$B$3:$AQ$1079,AN$2)</f>
        <v>0.52471417748287597</v>
      </c>
      <c r="AO697" s="89">
        <f>VLOOKUP($AC697,LS_Coint_BD!$B$3:$AQ$1079,AO$2)</f>
        <v>0.54907319907404994</v>
      </c>
      <c r="AP697" s="89">
        <f>VLOOKUP($AC697,LS_Coint_BD!$B$3:$AQ$1079,AP$2)</f>
        <v>0.67700543964067805</v>
      </c>
      <c r="AQ697" s="89">
        <f>VLOOKUP($AC697,LS_Coint_BD!$B$3:$AQ$1079,AQ$2)</f>
        <v>0</v>
      </c>
      <c r="AR697" s="89">
        <f>VLOOKUP($AC697,LS_Coint_BD!$B$3:$AQ$1079,AR$2)</f>
        <v>0</v>
      </c>
      <c r="AS697" s="89">
        <f>VLOOKUP($AC697,LS_Coint_BD!$B$3:$AQ$1079,AS$2)</f>
        <v>1.1941610859146601</v>
      </c>
      <c r="AT697" s="89">
        <f>VLOOKUP($AC697,LS_Coint_BD!$B$3:$AQ$1079,AT$2)</f>
        <v>1.19663769238685</v>
      </c>
      <c r="AU697" s="89">
        <f>VLOOKUP($AC697,LS_Coint_BD!$B$3:$AQ$1079,AU$2)</f>
        <v>6.9917200239934001</v>
      </c>
      <c r="AV697" s="89">
        <f>VLOOKUP($AC697,LS_Coint_BD!$B$3:$AQ$1079,AV$2)</f>
        <v>3.6415315207705098E-16</v>
      </c>
      <c r="AW697" s="89">
        <f>VLOOKUP($AC697,LS_Coint_BD!$B$3:$AQ$1079,AW$2)</f>
        <v>4.4408920985006301E-17</v>
      </c>
      <c r="AX697" s="89">
        <f>VLOOKUP($AC697,LS_Coint_BD!$B$3:$AQ$1079,AX$2)</f>
        <v>2.2838873649431799E-16</v>
      </c>
      <c r="AY697" s="89">
        <f>VLOOKUP($AC697,LS_Coint_BD!$B$3:$AQ$1079,AY$2)</f>
        <v>0</v>
      </c>
      <c r="AZ697" s="89">
        <f>VLOOKUP($AC697,LS_Coint_BD!$B$3:$AQ$1079,AZ$2)</f>
        <v>0</v>
      </c>
      <c r="BA697" s="89">
        <f>VLOOKUP($AC697,LS_Coint_BD!$B$3:$AQ$1079,BA$2)</f>
        <v>-4.2632564145606E-16</v>
      </c>
      <c r="BB697" s="89">
        <f>VLOOKUP($AC697,LS_Coint_BD!$B$3:$AQ$1079,BB$2)</f>
        <v>8.3973232408011799E-16</v>
      </c>
      <c r="BC697" s="89">
        <f>VLOOKUP($AC697,LS_Coint_BD!$B$3:$AQ$1079,BC$2)</f>
        <v>0</v>
      </c>
      <c r="BD697" s="89">
        <f t="shared" si="543"/>
        <v>-1.0494283549657515</v>
      </c>
      <c r="BE697" s="89">
        <f t="shared" si="544"/>
        <v>-1.0981463981480999</v>
      </c>
      <c r="BF697" s="89">
        <f t="shared" si="545"/>
        <v>-1.3540108792813559</v>
      </c>
      <c r="BG697" s="89">
        <f t="shared" si="546"/>
        <v>0</v>
      </c>
      <c r="BH697" s="89">
        <f t="shared" si="547"/>
        <v>0</v>
      </c>
      <c r="BI697" s="89">
        <f t="shared" si="548"/>
        <v>-2.3883221718293206</v>
      </c>
      <c r="BJ697" s="89">
        <f t="shared" si="549"/>
        <v>-2.3932753847736992</v>
      </c>
      <c r="BK697" s="89">
        <f t="shared" si="550"/>
        <v>-13.9834400479868</v>
      </c>
      <c r="BL697" s="89">
        <f t="shared" si="551"/>
        <v>-1.0494283549657522</v>
      </c>
      <c r="BM697" s="89"/>
      <c r="BN697" s="26" t="b">
        <f t="shared" si="552"/>
        <v>0</v>
      </c>
      <c r="BO697" s="26" t="b">
        <f t="shared" si="553"/>
        <v>0</v>
      </c>
      <c r="BP697" s="26" t="b">
        <f t="shared" si="554"/>
        <v>0</v>
      </c>
      <c r="BQ697" s="26" t="b">
        <f t="shared" si="555"/>
        <v>0</v>
      </c>
      <c r="BR697" s="26" t="b">
        <f t="shared" si="556"/>
        <v>0</v>
      </c>
      <c r="BS697" s="26" t="b">
        <f t="shared" si="557"/>
        <v>0</v>
      </c>
      <c r="BT697" s="26" t="b">
        <f t="shared" si="558"/>
        <v>0</v>
      </c>
      <c r="BU697" s="26" t="b">
        <f t="shared" si="559"/>
        <v>0</v>
      </c>
    </row>
    <row r="698" spans="2:73" ht="15" thickBot="1" x14ac:dyDescent="0.35">
      <c r="B698" s="17" t="str">
        <f>VLOOKUP($AC698,LS_Coint_BD!$B$3:$D$1079,2)</f>
        <v>PRIO3</v>
      </c>
      <c r="C698" s="87" t="str">
        <f>VLOOKUP($AC698,LS_Coint_BD!$B$3:$D$1079,3)</f>
        <v>JBSS3</v>
      </c>
      <c r="D698" s="68">
        <f t="shared" si="519"/>
        <v>0.2909445209189947</v>
      </c>
      <c r="E698" s="65">
        <f t="shared" si="520"/>
        <v>2.5784682121239548</v>
      </c>
      <c r="F698" s="69">
        <f t="shared" si="521"/>
        <v>1.7189788080826367</v>
      </c>
      <c r="G698" s="68">
        <f t="shared" si="522"/>
        <v>0.22245816596318591</v>
      </c>
      <c r="H698" s="65">
        <f t="shared" si="523"/>
        <v>2.8879071496832909</v>
      </c>
      <c r="I698" s="69">
        <f t="shared" si="524"/>
        <v>1.9252714331221938</v>
      </c>
      <c r="J698" s="68">
        <f t="shared" si="525"/>
        <v>0.23380290420857719</v>
      </c>
      <c r="K698" s="65">
        <f t="shared" si="526"/>
        <v>2.7110544805875891</v>
      </c>
      <c r="L698" s="69">
        <f t="shared" si="527"/>
        <v>1.8073696537250594</v>
      </c>
      <c r="M698" s="68">
        <f t="shared" si="528"/>
        <v>0.26744606019371275</v>
      </c>
      <c r="N698" s="65">
        <f t="shared" si="529"/>
        <v>2.6276736188697125</v>
      </c>
      <c r="O698" s="69">
        <f t="shared" si="530"/>
        <v>1.7517824125798085</v>
      </c>
      <c r="P698" s="68">
        <f t="shared" si="531"/>
        <v>0.34642178796485013</v>
      </c>
      <c r="Q698" s="65">
        <f t="shared" si="532"/>
        <v>2.6142166218674943</v>
      </c>
      <c r="R698" s="69">
        <f t="shared" si="533"/>
        <v>1.7428110812449962</v>
      </c>
      <c r="S698" s="68">
        <f t="shared" si="534"/>
        <v>0.84491073204687694</v>
      </c>
      <c r="T698" s="65">
        <f t="shared" si="535"/>
        <v>3.28319205194604</v>
      </c>
      <c r="U698" s="69">
        <f t="shared" si="536"/>
        <v>2.1887947012973599</v>
      </c>
      <c r="V698" s="68">
        <f t="shared" si="537"/>
        <v>0.58097557789331233</v>
      </c>
      <c r="W698" s="65">
        <f t="shared" si="538"/>
        <v>3.4825438376777997</v>
      </c>
      <c r="X698" s="69">
        <f t="shared" si="539"/>
        <v>2.3216958917852</v>
      </c>
      <c r="Y698" s="68">
        <f t="shared" si="540"/>
        <v>-3.7929693072175752E-2</v>
      </c>
      <c r="Z698" s="65">
        <f t="shared" si="541"/>
        <v>-4.3332825476300076</v>
      </c>
      <c r="AA698" s="69">
        <f t="shared" si="542"/>
        <v>-2.8888550317533386</v>
      </c>
      <c r="AB698" s="98">
        <f>SUMIF(BN698:BU698,"VERDADEIRO",BN$3:$BU697)</f>
        <v>0</v>
      </c>
      <c r="AC698" s="97">
        <f t="shared" si="518"/>
        <v>695</v>
      </c>
      <c r="AD698" s="89">
        <f>RTD("tryd.rtdserver",,"COT",B698,"ULT")</f>
        <v>78.5</v>
      </c>
      <c r="AE698" s="89">
        <f>RTD("tryd.rtdserver",,"COT",C698,"ULT")</f>
        <v>25.15</v>
      </c>
      <c r="AF698" s="89">
        <f>VLOOKUP($AC698,LS_Coint_BD!$B$3:$AQ$1079,AF$2)*$AD698+VLOOKUP($AC698,LS_Coint_BD!$B$3:$AQ$1079,AF$2+1)</f>
        <v>24.859055479081004</v>
      </c>
      <c r="AG698" s="89">
        <f>VLOOKUP($AC698,LS_Coint_BD!$B$3:$AQ$1079,AG$2)*$AD698+VLOOKUP($AC698,LS_Coint_BD!$B$3:$AQ$1079,AG$2+1)</f>
        <v>24.927541834036813</v>
      </c>
      <c r="AH698" s="89">
        <f>VLOOKUP($AC698,LS_Coint_BD!$B$3:$AQ$1079,AH$2)*$AD698+VLOOKUP($AC698,LS_Coint_BD!$B$3:$AQ$1079,AH$2+1)</f>
        <v>24.916197095791421</v>
      </c>
      <c r="AI698" s="89">
        <f>VLOOKUP($AC698,LS_Coint_BD!$B$3:$AQ$1079,AI$2)*$AD698+VLOOKUP($AC698,LS_Coint_BD!$B$3:$AQ$1079,AI$2+1)</f>
        <v>24.882553939806286</v>
      </c>
      <c r="AJ698" s="89">
        <f>VLOOKUP($AC698,LS_Coint_BD!$B$3:$AQ$1079,AJ$2)*$AD698+VLOOKUP($AC698,LS_Coint_BD!$B$3:$AQ$1079,AJ$2+1)</f>
        <v>24.803578212035148</v>
      </c>
      <c r="AK698" s="89">
        <f>VLOOKUP($AC698,LS_Coint_BD!$B$3:$AQ$1079,AK$2)*$AD698+VLOOKUP($AC698,LS_Coint_BD!$B$3:$AQ$1079,AK$2+1)</f>
        <v>24.305089267953122</v>
      </c>
      <c r="AL698" s="89">
        <f>VLOOKUP($AC698,LS_Coint_BD!$B$3:$AQ$1079,AL$2)*$AD698+VLOOKUP($AC698,LS_Coint_BD!$B$3:$AQ$1079,AL$2+1)</f>
        <v>24.569024422106686</v>
      </c>
      <c r="AM698" s="89">
        <f>VLOOKUP($AC698,LS_Coint_BD!$B$3:$AQ$1079,AM$2)*$AD698+VLOOKUP($AC698,LS_Coint_BD!$B$3:$AQ$1079,AM$2+1)</f>
        <v>25.187929693072174</v>
      </c>
      <c r="AN698" s="89">
        <f>VLOOKUP($AC698,LS_Coint_BD!$B$3:$AQ$1079,AN$2)</f>
        <v>0.85948940404131702</v>
      </c>
      <c r="AO698" s="89">
        <f>VLOOKUP($AC698,LS_Coint_BD!$B$3:$AQ$1079,AO$2)</f>
        <v>0.96263571656109803</v>
      </c>
      <c r="AP698" s="89">
        <f>VLOOKUP($AC698,LS_Coint_BD!$B$3:$AQ$1079,AP$2)</f>
        <v>0.90368482686252904</v>
      </c>
      <c r="AQ698" s="89">
        <f>VLOOKUP($AC698,LS_Coint_BD!$B$3:$AQ$1079,AQ$2)</f>
        <v>0.87589120628990402</v>
      </c>
      <c r="AR698" s="89">
        <f>VLOOKUP($AC698,LS_Coint_BD!$B$3:$AQ$1079,AR$2)</f>
        <v>0.87140554062249798</v>
      </c>
      <c r="AS698" s="89">
        <f>VLOOKUP($AC698,LS_Coint_BD!$B$3:$AQ$1079,AS$2)</f>
        <v>1.0943973506486799</v>
      </c>
      <c r="AT698" s="89">
        <f>VLOOKUP($AC698,LS_Coint_BD!$B$3:$AQ$1079,AT$2)</f>
        <v>1.1608479458926</v>
      </c>
      <c r="AU698" s="89">
        <f>VLOOKUP($AC698,LS_Coint_BD!$B$3:$AQ$1079,AU$2)</f>
        <v>1.44442751587667</v>
      </c>
      <c r="AV698" s="89">
        <f>VLOOKUP($AC698,LS_Coint_BD!$B$3:$AQ$1079,AV$2)</f>
        <v>2.77111666946439E-15</v>
      </c>
      <c r="AW698" s="89">
        <f>VLOOKUP($AC698,LS_Coint_BD!$B$3:$AQ$1079,AW$2)</f>
        <v>-2.1316282072803001E-15</v>
      </c>
      <c r="AX698" s="89">
        <f>VLOOKUP($AC698,LS_Coint_BD!$B$3:$AQ$1079,AX$2)</f>
        <v>1.26882631385732E-15</v>
      </c>
      <c r="AY698" s="89">
        <f>VLOOKUP($AC698,LS_Coint_BD!$B$3:$AQ$1079,AY$2)</f>
        <v>5.1070259132757197E-16</v>
      </c>
      <c r="AZ698" s="89">
        <f>VLOOKUP($AC698,LS_Coint_BD!$B$3:$AQ$1079,AZ$2)</f>
        <v>2.7632217501781699E-16</v>
      </c>
      <c r="BA698" s="89">
        <f>VLOOKUP($AC698,LS_Coint_BD!$B$3:$AQ$1079,BA$2)</f>
        <v>2.1316282072803E-16</v>
      </c>
      <c r="BB698" s="89">
        <f>VLOOKUP($AC698,LS_Coint_BD!$B$3:$AQ$1079,BB$2)</f>
        <v>6.4594794160009105E-17</v>
      </c>
      <c r="BC698" s="89">
        <f>VLOOKUP($AC698,LS_Coint_BD!$B$3:$AQ$1079,BC$2)</f>
        <v>1.50635059981141E-15</v>
      </c>
      <c r="BD698" s="89">
        <f t="shared" si="543"/>
        <v>1.7189788080826367</v>
      </c>
      <c r="BE698" s="89">
        <f t="shared" si="544"/>
        <v>1.9252714331221938</v>
      </c>
      <c r="BF698" s="89">
        <f t="shared" si="545"/>
        <v>1.8073696537250594</v>
      </c>
      <c r="BG698" s="89">
        <f t="shared" si="546"/>
        <v>1.7517824125798085</v>
      </c>
      <c r="BH698" s="89">
        <f t="shared" si="547"/>
        <v>1.7428110812449962</v>
      </c>
      <c r="BI698" s="89">
        <f t="shared" si="548"/>
        <v>2.1887947012973599</v>
      </c>
      <c r="BJ698" s="89">
        <f t="shared" si="549"/>
        <v>2.3216958917852</v>
      </c>
      <c r="BK698" s="89">
        <f t="shared" si="550"/>
        <v>-2.8888550317533386</v>
      </c>
      <c r="BL698" s="89">
        <f t="shared" si="551"/>
        <v>1.7189788080826311</v>
      </c>
      <c r="BM698" s="89"/>
      <c r="BN698" s="26" t="b">
        <f t="shared" si="552"/>
        <v>0</v>
      </c>
      <c r="BO698" s="26" t="b">
        <f t="shared" si="553"/>
        <v>0</v>
      </c>
      <c r="BP698" s="26" t="b">
        <f t="shared" si="554"/>
        <v>0</v>
      </c>
      <c r="BQ698" s="26" t="b">
        <f t="shared" si="555"/>
        <v>0</v>
      </c>
      <c r="BR698" s="26" t="b">
        <f t="shared" si="556"/>
        <v>0</v>
      </c>
      <c r="BS698" s="26" t="b">
        <f t="shared" si="557"/>
        <v>0</v>
      </c>
      <c r="BT698" s="26" t="b">
        <f t="shared" si="558"/>
        <v>0</v>
      </c>
      <c r="BU698" s="26" t="b">
        <f t="shared" si="559"/>
        <v>0</v>
      </c>
    </row>
    <row r="699" spans="2:73" ht="15" thickBot="1" x14ac:dyDescent="0.35">
      <c r="B699" s="17" t="str">
        <f>VLOOKUP($AC699,LS_Coint_BD!$B$3:$D$1079,2)</f>
        <v>PRIO3</v>
      </c>
      <c r="C699" s="87" t="str">
        <f>VLOOKUP($AC699,LS_Coint_BD!$B$3:$D$1079,3)</f>
        <v>MULT3</v>
      </c>
      <c r="D699" s="68">
        <f t="shared" si="519"/>
        <v>0</v>
      </c>
      <c r="E699" s="65">
        <f t="shared" si="520"/>
        <v>0</v>
      </c>
      <c r="F699" s="69">
        <f t="shared" si="521"/>
        <v>0</v>
      </c>
      <c r="G699" s="68">
        <f t="shared" si="522"/>
        <v>0</v>
      </c>
      <c r="H699" s="65">
        <f t="shared" si="523"/>
        <v>0</v>
      </c>
      <c r="I699" s="69">
        <f t="shared" si="524"/>
        <v>0</v>
      </c>
      <c r="J699" s="68">
        <f t="shared" si="525"/>
        <v>0</v>
      </c>
      <c r="K699" s="65">
        <f t="shared" si="526"/>
        <v>0</v>
      </c>
      <c r="L699" s="69">
        <f t="shared" si="527"/>
        <v>0</v>
      </c>
      <c r="M699" s="68">
        <f t="shared" si="528"/>
        <v>-0.95092694804410627</v>
      </c>
      <c r="N699" s="65">
        <f t="shared" si="529"/>
        <v>-3.887345766417571</v>
      </c>
      <c r="O699" s="69">
        <f t="shared" si="530"/>
        <v>-2.5915638442783808</v>
      </c>
      <c r="P699" s="68">
        <f t="shared" si="531"/>
        <v>-1.0091409979890393</v>
      </c>
      <c r="Q699" s="65">
        <f t="shared" si="532"/>
        <v>-3.8963819734376997</v>
      </c>
      <c r="R699" s="69">
        <f t="shared" si="533"/>
        <v>-2.5975879822917998</v>
      </c>
      <c r="S699" s="68">
        <f t="shared" si="534"/>
        <v>-1.271762476514656</v>
      </c>
      <c r="T699" s="65">
        <f t="shared" si="535"/>
        <v>-4.0919301689982293</v>
      </c>
      <c r="U699" s="69">
        <f t="shared" si="536"/>
        <v>-2.7279534459988195</v>
      </c>
      <c r="V699" s="68">
        <f t="shared" si="537"/>
        <v>-1.4839113420242462</v>
      </c>
      <c r="W699" s="65">
        <f t="shared" si="538"/>
        <v>-4.2158689890614669</v>
      </c>
      <c r="X699" s="69">
        <f t="shared" si="539"/>
        <v>-2.8105793260409779</v>
      </c>
      <c r="Y699" s="68">
        <f t="shared" si="540"/>
        <v>-3.2878476394634966</v>
      </c>
      <c r="Z699" s="65">
        <f t="shared" si="541"/>
        <v>-10.590805060107446</v>
      </c>
      <c r="AA699" s="69">
        <f t="shared" si="542"/>
        <v>-7.0605367067382971</v>
      </c>
      <c r="AB699" s="98">
        <f>SUMIF(BN699:BU699,"VERDADEIRO",BN$3:$BU698)</f>
        <v>0</v>
      </c>
      <c r="AC699" s="97">
        <f t="shared" si="518"/>
        <v>696</v>
      </c>
      <c r="AD699" s="89">
        <f>RTD("tryd.rtdserver",,"COT",B699,"ULT")</f>
        <v>78.5</v>
      </c>
      <c r="AE699" s="89">
        <f>RTD("tryd.rtdserver",,"COT",C699,"ULT")</f>
        <v>21.84</v>
      </c>
      <c r="AF699" s="89">
        <f>VLOOKUP($AC699,LS_Coint_BD!$B$3:$AQ$1079,AF$2)*$AD699+VLOOKUP($AC699,LS_Coint_BD!$B$3:$AQ$1079,AF$2+1)</f>
        <v>0</v>
      </c>
      <c r="AG699" s="89">
        <f>VLOOKUP($AC699,LS_Coint_BD!$B$3:$AQ$1079,AG$2)*$AD699+VLOOKUP($AC699,LS_Coint_BD!$B$3:$AQ$1079,AG$2+1)</f>
        <v>0</v>
      </c>
      <c r="AH699" s="89">
        <f>VLOOKUP($AC699,LS_Coint_BD!$B$3:$AQ$1079,AH$2)*$AD699+VLOOKUP($AC699,LS_Coint_BD!$B$3:$AQ$1079,AH$2+1)</f>
        <v>0</v>
      </c>
      <c r="AI699" s="89">
        <f>VLOOKUP($AC699,LS_Coint_BD!$B$3:$AQ$1079,AI$2)*$AD699+VLOOKUP($AC699,LS_Coint_BD!$B$3:$AQ$1079,AI$2+1)</f>
        <v>22.790926948044106</v>
      </c>
      <c r="AJ699" s="89">
        <f>VLOOKUP($AC699,LS_Coint_BD!$B$3:$AQ$1079,AJ$2)*$AD699+VLOOKUP($AC699,LS_Coint_BD!$B$3:$AQ$1079,AJ$2+1)</f>
        <v>22.849140997989039</v>
      </c>
      <c r="AK699" s="89">
        <f>VLOOKUP($AC699,LS_Coint_BD!$B$3:$AQ$1079,AK$2)*$AD699+VLOOKUP($AC699,LS_Coint_BD!$B$3:$AQ$1079,AK$2+1)</f>
        <v>23.111762476514656</v>
      </c>
      <c r="AL699" s="89">
        <f>VLOOKUP($AC699,LS_Coint_BD!$B$3:$AQ$1079,AL$2)*$AD699+VLOOKUP($AC699,LS_Coint_BD!$B$3:$AQ$1079,AL$2+1)</f>
        <v>23.323911342024246</v>
      </c>
      <c r="AM699" s="89">
        <f>VLOOKUP($AC699,LS_Coint_BD!$B$3:$AQ$1079,AM$2)*$AD699+VLOOKUP($AC699,LS_Coint_BD!$B$3:$AQ$1079,AM$2+1)</f>
        <v>25.127847639463496</v>
      </c>
      <c r="AN699" s="89">
        <f>VLOOKUP($AC699,LS_Coint_BD!$B$3:$AQ$1079,AN$2)</f>
        <v>0</v>
      </c>
      <c r="AO699" s="89">
        <f>VLOOKUP($AC699,LS_Coint_BD!$B$3:$AQ$1079,AO$2)</f>
        <v>0</v>
      </c>
      <c r="AP699" s="89">
        <f>VLOOKUP($AC699,LS_Coint_BD!$B$3:$AQ$1079,AP$2)</f>
        <v>0</v>
      </c>
      <c r="AQ699" s="89">
        <f>VLOOKUP($AC699,LS_Coint_BD!$B$3:$AQ$1079,AQ$2)</f>
        <v>1.29578192213919</v>
      </c>
      <c r="AR699" s="89">
        <f>VLOOKUP($AC699,LS_Coint_BD!$B$3:$AQ$1079,AR$2)</f>
        <v>1.2987939911459001</v>
      </c>
      <c r="AS699" s="89">
        <f>VLOOKUP($AC699,LS_Coint_BD!$B$3:$AQ$1079,AS$2)</f>
        <v>1.36397672299941</v>
      </c>
      <c r="AT699" s="89">
        <f>VLOOKUP($AC699,LS_Coint_BD!$B$3:$AQ$1079,AT$2)</f>
        <v>1.4052896630204901</v>
      </c>
      <c r="AU699" s="89">
        <f>VLOOKUP($AC699,LS_Coint_BD!$B$3:$AQ$1079,AU$2)</f>
        <v>3.5302683533691499</v>
      </c>
      <c r="AV699" s="89">
        <f>VLOOKUP($AC699,LS_Coint_BD!$B$3:$AQ$1079,AV$2)</f>
        <v>0</v>
      </c>
      <c r="AW699" s="89">
        <f>VLOOKUP($AC699,LS_Coint_BD!$B$3:$AQ$1079,AW$2)</f>
        <v>0</v>
      </c>
      <c r="AX699" s="89">
        <f>VLOOKUP($AC699,LS_Coint_BD!$B$3:$AQ$1079,AX$2)</f>
        <v>0</v>
      </c>
      <c r="AY699" s="89">
        <f>VLOOKUP($AC699,LS_Coint_BD!$B$3:$AQ$1079,AY$2)</f>
        <v>-1.0436096431476499E-15</v>
      </c>
      <c r="AZ699" s="89">
        <f>VLOOKUP($AC699,LS_Coint_BD!$B$3:$AQ$1079,AZ$2)</f>
        <v>4.5395785895784205E-16</v>
      </c>
      <c r="BA699" s="89">
        <f>VLOOKUP($AC699,LS_Coint_BD!$B$3:$AQ$1079,BA$2)</f>
        <v>6.5725203057809296E-16</v>
      </c>
      <c r="BB699" s="89">
        <f>VLOOKUP($AC699,LS_Coint_BD!$B$3:$AQ$1079,BB$2)</f>
        <v>2.4223047810003402E-15</v>
      </c>
      <c r="BC699" s="89">
        <f>VLOOKUP($AC699,LS_Coint_BD!$B$3:$AQ$1079,BC$2)</f>
        <v>3.06954461848363E-15</v>
      </c>
      <c r="BD699" s="89">
        <f t="shared" si="543"/>
        <v>0</v>
      </c>
      <c r="BE699" s="89">
        <f t="shared" si="544"/>
        <v>0</v>
      </c>
      <c r="BF699" s="89">
        <f t="shared" si="545"/>
        <v>0</v>
      </c>
      <c r="BG699" s="89">
        <f t="shared" si="546"/>
        <v>-2.5915638442783808</v>
      </c>
      <c r="BH699" s="89">
        <f t="shared" si="547"/>
        <v>-2.5975879822917998</v>
      </c>
      <c r="BI699" s="89">
        <f t="shared" si="548"/>
        <v>-2.7279534459988195</v>
      </c>
      <c r="BJ699" s="89">
        <f t="shared" si="549"/>
        <v>-2.8105793260409779</v>
      </c>
      <c r="BK699" s="89">
        <f t="shared" si="550"/>
        <v>-7.0605367067382971</v>
      </c>
      <c r="BL699" s="89">
        <f t="shared" si="551"/>
        <v>0</v>
      </c>
      <c r="BM699" s="89"/>
      <c r="BN699" s="26" t="b">
        <f t="shared" si="552"/>
        <v>0</v>
      </c>
      <c r="BO699" s="26" t="b">
        <f t="shared" si="553"/>
        <v>0</v>
      </c>
      <c r="BP699" s="26" t="b">
        <f t="shared" si="554"/>
        <v>0</v>
      </c>
      <c r="BQ699" s="26" t="b">
        <f t="shared" si="555"/>
        <v>0</v>
      </c>
      <c r="BR699" s="26" t="b">
        <f t="shared" si="556"/>
        <v>0</v>
      </c>
      <c r="BS699" s="26" t="b">
        <f t="shared" si="557"/>
        <v>0</v>
      </c>
      <c r="BT699" s="26" t="b">
        <f t="shared" si="558"/>
        <v>0</v>
      </c>
      <c r="BU699" s="26" t="b">
        <f t="shared" si="559"/>
        <v>0</v>
      </c>
    </row>
    <row r="700" spans="2:73" ht="15" thickBot="1" x14ac:dyDescent="0.35">
      <c r="B700" s="17" t="str">
        <f>VLOOKUP($AC700,LS_Coint_BD!$B$3:$D$1079,2)</f>
        <v>QUAL3</v>
      </c>
      <c r="C700" s="87" t="str">
        <f>VLOOKUP($AC700,LS_Coint_BD!$B$3:$D$1079,3)</f>
        <v>BRML3</v>
      </c>
      <c r="D700" s="68">
        <f t="shared" si="519"/>
        <v>0</v>
      </c>
      <c r="E700" s="65">
        <f t="shared" si="520"/>
        <v>0</v>
      </c>
      <c r="F700" s="69">
        <f t="shared" si="521"/>
        <v>0</v>
      </c>
      <c r="G700" s="68">
        <f t="shared" si="522"/>
        <v>0.30289754320437901</v>
      </c>
      <c r="H700" s="65">
        <f t="shared" si="523"/>
        <v>1.8881471174086291</v>
      </c>
      <c r="I700" s="69">
        <f t="shared" si="524"/>
        <v>1.258764744939086</v>
      </c>
      <c r="J700" s="68">
        <f t="shared" si="525"/>
        <v>0</v>
      </c>
      <c r="K700" s="65">
        <f t="shared" si="526"/>
        <v>0</v>
      </c>
      <c r="L700" s="69">
        <f t="shared" si="527"/>
        <v>0</v>
      </c>
      <c r="M700" s="68">
        <f t="shared" si="528"/>
        <v>5.4890853021358765E-3</v>
      </c>
      <c r="N700" s="65">
        <f t="shared" si="529"/>
        <v>2.1377302743872884</v>
      </c>
      <c r="O700" s="69">
        <f t="shared" si="530"/>
        <v>1.4251535162581921</v>
      </c>
      <c r="P700" s="68">
        <f t="shared" si="531"/>
        <v>-6.1068754083972721E-3</v>
      </c>
      <c r="Q700" s="65">
        <f t="shared" si="532"/>
        <v>-2.2452058943890409</v>
      </c>
      <c r="R700" s="69">
        <f t="shared" si="533"/>
        <v>-1.496803929592694</v>
      </c>
      <c r="S700" s="68">
        <f t="shared" si="534"/>
        <v>8.663837708612121E-3</v>
      </c>
      <c r="T700" s="65">
        <f t="shared" si="535"/>
        <v>2.4040094584572502</v>
      </c>
      <c r="U700" s="69">
        <f t="shared" si="536"/>
        <v>1.6026729723048336</v>
      </c>
      <c r="V700" s="68">
        <f t="shared" si="537"/>
        <v>1.9422005684006649E-3</v>
      </c>
      <c r="W700" s="65">
        <f t="shared" si="538"/>
        <v>2.4433853925535201</v>
      </c>
      <c r="X700" s="69">
        <f t="shared" si="539"/>
        <v>1.62892359503568</v>
      </c>
      <c r="Y700" s="68">
        <f t="shared" si="540"/>
        <v>0</v>
      </c>
      <c r="Z700" s="65">
        <f t="shared" si="541"/>
        <v>0</v>
      </c>
      <c r="AA700" s="69">
        <f t="shared" si="542"/>
        <v>0</v>
      </c>
      <c r="AB700" s="98">
        <f>SUMIF(BN700:BU700,"VERDADEIRO",BN$3:$BU699)</f>
        <v>0</v>
      </c>
      <c r="AC700" s="97">
        <f t="shared" si="518"/>
        <v>697</v>
      </c>
      <c r="AD700" s="89">
        <f>RTD("tryd.rtdserver",,"COT",B700,"ULT")</f>
        <v>31.56</v>
      </c>
      <c r="AE700" s="89">
        <f>RTD("tryd.rtdserver",,"COT",C700,"ULT")</f>
        <v>9.83</v>
      </c>
      <c r="AF700" s="89">
        <f>VLOOKUP($AC700,LS_Coint_BD!$B$3:$AQ$1079,AF$2)*$AD700+VLOOKUP($AC700,LS_Coint_BD!$B$3:$AQ$1079,AF$2+1)</f>
        <v>0</v>
      </c>
      <c r="AG700" s="89">
        <f>VLOOKUP($AC700,LS_Coint_BD!$B$3:$AQ$1079,AG$2)*$AD700+VLOOKUP($AC700,LS_Coint_BD!$B$3:$AQ$1079,AG$2+1)</f>
        <v>9.5271024567956211</v>
      </c>
      <c r="AH700" s="89">
        <f>VLOOKUP($AC700,LS_Coint_BD!$B$3:$AQ$1079,AH$2)*$AD700+VLOOKUP($AC700,LS_Coint_BD!$B$3:$AQ$1079,AH$2+1)</f>
        <v>0</v>
      </c>
      <c r="AI700" s="89">
        <f>VLOOKUP($AC700,LS_Coint_BD!$B$3:$AQ$1079,AI$2)*$AD700+VLOOKUP($AC700,LS_Coint_BD!$B$3:$AQ$1079,AI$2+1)</f>
        <v>9.8245109146978642</v>
      </c>
      <c r="AJ700" s="89">
        <f>VLOOKUP($AC700,LS_Coint_BD!$B$3:$AQ$1079,AJ$2)*$AD700+VLOOKUP($AC700,LS_Coint_BD!$B$3:$AQ$1079,AJ$2+1)</f>
        <v>9.8361068754083973</v>
      </c>
      <c r="AK700" s="89">
        <f>VLOOKUP($AC700,LS_Coint_BD!$B$3:$AQ$1079,AK$2)*$AD700+VLOOKUP($AC700,LS_Coint_BD!$B$3:$AQ$1079,AK$2+1)</f>
        <v>9.821336162291388</v>
      </c>
      <c r="AL700" s="89">
        <f>VLOOKUP($AC700,LS_Coint_BD!$B$3:$AQ$1079,AL$2)*$AD700+VLOOKUP($AC700,LS_Coint_BD!$B$3:$AQ$1079,AL$2+1)</f>
        <v>9.8280577994315994</v>
      </c>
      <c r="AM700" s="89">
        <f>VLOOKUP($AC700,LS_Coint_BD!$B$3:$AQ$1079,AM$2)*$AD700+VLOOKUP($AC700,LS_Coint_BD!$B$3:$AQ$1079,AM$2+1)</f>
        <v>0</v>
      </c>
      <c r="AN700" s="89">
        <f>VLOOKUP($AC700,LS_Coint_BD!$B$3:$AQ$1079,AN$2)</f>
        <v>0</v>
      </c>
      <c r="AO700" s="89">
        <f>VLOOKUP($AC700,LS_Coint_BD!$B$3:$AQ$1079,AO$2)</f>
        <v>0.62938237246954298</v>
      </c>
      <c r="AP700" s="89">
        <f>VLOOKUP($AC700,LS_Coint_BD!$B$3:$AQ$1079,AP$2)</f>
        <v>0</v>
      </c>
      <c r="AQ700" s="89">
        <f>VLOOKUP($AC700,LS_Coint_BD!$B$3:$AQ$1079,AQ$2)</f>
        <v>0.71257675812909604</v>
      </c>
      <c r="AR700" s="89">
        <f>VLOOKUP($AC700,LS_Coint_BD!$B$3:$AQ$1079,AR$2)</f>
        <v>0.74840196479634702</v>
      </c>
      <c r="AS700" s="89">
        <f>VLOOKUP($AC700,LS_Coint_BD!$B$3:$AQ$1079,AS$2)</f>
        <v>0.80133648615241704</v>
      </c>
      <c r="AT700" s="89">
        <f>VLOOKUP($AC700,LS_Coint_BD!$B$3:$AQ$1079,AT$2)</f>
        <v>0.81446179751783998</v>
      </c>
      <c r="AU700" s="89">
        <f>VLOOKUP($AC700,LS_Coint_BD!$B$3:$AQ$1079,AU$2)</f>
        <v>0</v>
      </c>
      <c r="AV700" s="89">
        <f>VLOOKUP($AC700,LS_Coint_BD!$B$3:$AQ$1079,AV$2)</f>
        <v>0</v>
      </c>
      <c r="AW700" s="89">
        <f>VLOOKUP($AC700,LS_Coint_BD!$B$3:$AQ$1079,AW$2)</f>
        <v>7.4014868308343802E-17</v>
      </c>
      <c r="AX700" s="89">
        <f>VLOOKUP($AC700,LS_Coint_BD!$B$3:$AQ$1079,AX$2)</f>
        <v>0</v>
      </c>
      <c r="AY700" s="89">
        <f>VLOOKUP($AC700,LS_Coint_BD!$B$3:$AQ$1079,AY$2)</f>
        <v>7.7715611723761002E-17</v>
      </c>
      <c r="AZ700" s="89">
        <f>VLOOKUP($AC700,LS_Coint_BD!$B$3:$AQ$1079,AZ$2)</f>
        <v>3.9474596431116697E-17</v>
      </c>
      <c r="BA700" s="89">
        <f>VLOOKUP($AC700,LS_Coint_BD!$B$3:$AQ$1079,BA$2)</f>
        <v>-3.7303493627405298E-16</v>
      </c>
      <c r="BB700" s="89">
        <f>VLOOKUP($AC700,LS_Coint_BD!$B$3:$AQ$1079,BB$2)</f>
        <v>9.6892191240013694E-17</v>
      </c>
      <c r="BC700" s="89">
        <f>VLOOKUP($AC700,LS_Coint_BD!$B$3:$AQ$1079,BC$2)</f>
        <v>0</v>
      </c>
      <c r="BD700" s="89">
        <f t="shared" si="543"/>
        <v>0</v>
      </c>
      <c r="BE700" s="89">
        <f t="shared" si="544"/>
        <v>1.258764744939086</v>
      </c>
      <c r="BF700" s="89">
        <f t="shared" si="545"/>
        <v>0</v>
      </c>
      <c r="BG700" s="89">
        <f t="shared" si="546"/>
        <v>1.4251535162581921</v>
      </c>
      <c r="BH700" s="89">
        <f t="shared" si="547"/>
        <v>-1.496803929592694</v>
      </c>
      <c r="BI700" s="89">
        <f t="shared" si="548"/>
        <v>1.6026729723048336</v>
      </c>
      <c r="BJ700" s="89">
        <f t="shared" si="549"/>
        <v>1.62892359503568</v>
      </c>
      <c r="BK700" s="89">
        <f t="shared" si="550"/>
        <v>0</v>
      </c>
      <c r="BL700" s="89">
        <f t="shared" si="551"/>
        <v>0</v>
      </c>
      <c r="BM700" s="89"/>
      <c r="BN700" s="26" t="b">
        <f t="shared" si="552"/>
        <v>0</v>
      </c>
      <c r="BO700" s="26" t="b">
        <f t="shared" si="553"/>
        <v>0</v>
      </c>
      <c r="BP700" s="26" t="b">
        <f t="shared" si="554"/>
        <v>0</v>
      </c>
      <c r="BQ700" s="26" t="b">
        <f t="shared" si="555"/>
        <v>0</v>
      </c>
      <c r="BR700" s="26" t="b">
        <f t="shared" si="556"/>
        <v>0</v>
      </c>
      <c r="BS700" s="26" t="b">
        <f t="shared" si="557"/>
        <v>0</v>
      </c>
      <c r="BT700" s="26" t="b">
        <f t="shared" si="558"/>
        <v>0</v>
      </c>
      <c r="BU700" s="26" t="b">
        <f t="shared" si="559"/>
        <v>0</v>
      </c>
    </row>
    <row r="701" spans="2:73" ht="15" thickBot="1" x14ac:dyDescent="0.35">
      <c r="B701" s="17" t="str">
        <f>VLOOKUP($AC701,LS_Coint_BD!$B$3:$D$1079,2)</f>
        <v>QUAL3</v>
      </c>
      <c r="C701" s="87" t="str">
        <f>VLOOKUP($AC701,LS_Coint_BD!$B$3:$D$1079,3)</f>
        <v>CIEL3</v>
      </c>
      <c r="D701" s="68">
        <f t="shared" si="519"/>
        <v>0.29983124640581105</v>
      </c>
      <c r="E701" s="65">
        <f t="shared" si="520"/>
        <v>0.87795525655878603</v>
      </c>
      <c r="F701" s="69">
        <f t="shared" si="521"/>
        <v>0.58530350437252399</v>
      </c>
      <c r="G701" s="68">
        <f t="shared" si="522"/>
        <v>6.5325364700803412E-2</v>
      </c>
      <c r="H701" s="65">
        <f t="shared" si="523"/>
        <v>1.003357226617938</v>
      </c>
      <c r="I701" s="69">
        <f t="shared" si="524"/>
        <v>0.66890481774529198</v>
      </c>
      <c r="J701" s="68">
        <f t="shared" si="525"/>
        <v>-2.7194709188717248E-2</v>
      </c>
      <c r="K701" s="65">
        <f t="shared" si="526"/>
        <v>-1.0721478232455264</v>
      </c>
      <c r="L701" s="69">
        <f t="shared" si="527"/>
        <v>-0.71476521549701755</v>
      </c>
      <c r="M701" s="68">
        <f t="shared" si="528"/>
        <v>-3.5369913976952105E-2</v>
      </c>
      <c r="N701" s="65">
        <f t="shared" si="529"/>
        <v>-1.0981907001882998</v>
      </c>
      <c r="O701" s="69">
        <f t="shared" si="530"/>
        <v>-0.73212713345886649</v>
      </c>
      <c r="P701" s="68">
        <f t="shared" si="531"/>
        <v>4.0416500173530601E-2</v>
      </c>
      <c r="Q701" s="65">
        <f t="shared" si="532"/>
        <v>1.6407772637053535</v>
      </c>
      <c r="R701" s="69">
        <f t="shared" si="533"/>
        <v>1.0938515091369023</v>
      </c>
      <c r="S701" s="68">
        <f t="shared" si="534"/>
        <v>0</v>
      </c>
      <c r="T701" s="65">
        <f t="shared" si="535"/>
        <v>0</v>
      </c>
      <c r="U701" s="69">
        <f t="shared" si="536"/>
        <v>0</v>
      </c>
      <c r="V701" s="68">
        <f t="shared" si="537"/>
        <v>5.0323825261354926E-2</v>
      </c>
      <c r="W701" s="65">
        <f t="shared" si="538"/>
        <v>1.6579109905421032</v>
      </c>
      <c r="X701" s="69">
        <f t="shared" si="539"/>
        <v>1.1052739936947356</v>
      </c>
      <c r="Y701" s="68">
        <f t="shared" si="540"/>
        <v>0</v>
      </c>
      <c r="Z701" s="65">
        <f t="shared" si="541"/>
        <v>0</v>
      </c>
      <c r="AA701" s="69">
        <f t="shared" si="542"/>
        <v>0</v>
      </c>
      <c r="AB701" s="98">
        <f>SUMIF(BN701:BU701,"VERDADEIRO",BN$3:$BU700)</f>
        <v>0</v>
      </c>
      <c r="AC701" s="97">
        <f t="shared" si="518"/>
        <v>698</v>
      </c>
      <c r="AD701" s="89">
        <f>RTD("tryd.rtdserver",,"COT",B701,"ULT")</f>
        <v>31.56</v>
      </c>
      <c r="AE701" s="89">
        <f>RTD("tryd.rtdserver",,"COT",C701,"ULT")</f>
        <v>4.1900000000000004</v>
      </c>
      <c r="AF701" s="89">
        <f>VLOOKUP($AC701,LS_Coint_BD!$B$3:$AQ$1079,AF$2)*$AD701+VLOOKUP($AC701,LS_Coint_BD!$B$3:$AQ$1079,AF$2+1)</f>
        <v>3.8901687535941893</v>
      </c>
      <c r="AG701" s="89">
        <f>VLOOKUP($AC701,LS_Coint_BD!$B$3:$AQ$1079,AG$2)*$AD701+VLOOKUP($AC701,LS_Coint_BD!$B$3:$AQ$1079,AG$2+1)</f>
        <v>4.124674635299197</v>
      </c>
      <c r="AH701" s="89">
        <f>VLOOKUP($AC701,LS_Coint_BD!$B$3:$AQ$1079,AH$2)*$AD701+VLOOKUP($AC701,LS_Coint_BD!$B$3:$AQ$1079,AH$2+1)</f>
        <v>4.2171947091887176</v>
      </c>
      <c r="AI701" s="89">
        <f>VLOOKUP($AC701,LS_Coint_BD!$B$3:$AQ$1079,AI$2)*$AD701+VLOOKUP($AC701,LS_Coint_BD!$B$3:$AQ$1079,AI$2+1)</f>
        <v>4.2253699139769525</v>
      </c>
      <c r="AJ701" s="89">
        <f>VLOOKUP($AC701,LS_Coint_BD!$B$3:$AQ$1079,AJ$2)*$AD701+VLOOKUP($AC701,LS_Coint_BD!$B$3:$AQ$1079,AJ$2+1)</f>
        <v>4.1495834998264698</v>
      </c>
      <c r="AK701" s="89">
        <f>VLOOKUP($AC701,LS_Coint_BD!$B$3:$AQ$1079,AK$2)*$AD701+VLOOKUP($AC701,LS_Coint_BD!$B$3:$AQ$1079,AK$2+1)</f>
        <v>0</v>
      </c>
      <c r="AL701" s="89">
        <f>VLOOKUP($AC701,LS_Coint_BD!$B$3:$AQ$1079,AL$2)*$AD701+VLOOKUP($AC701,LS_Coint_BD!$B$3:$AQ$1079,AL$2+1)</f>
        <v>4.1396761747386455</v>
      </c>
      <c r="AM701" s="89">
        <f>VLOOKUP($AC701,LS_Coint_BD!$B$3:$AQ$1079,AM$2)*$AD701+VLOOKUP($AC701,LS_Coint_BD!$B$3:$AQ$1079,AM$2+1)</f>
        <v>0</v>
      </c>
      <c r="AN701" s="89">
        <f>VLOOKUP($AC701,LS_Coint_BD!$B$3:$AQ$1079,AN$2)</f>
        <v>0.29265175218626199</v>
      </c>
      <c r="AO701" s="89">
        <f>VLOOKUP($AC701,LS_Coint_BD!$B$3:$AQ$1079,AO$2)</f>
        <v>0.33445240887264599</v>
      </c>
      <c r="AP701" s="89">
        <f>VLOOKUP($AC701,LS_Coint_BD!$B$3:$AQ$1079,AP$2)</f>
        <v>0.357382607748509</v>
      </c>
      <c r="AQ701" s="89">
        <f>VLOOKUP($AC701,LS_Coint_BD!$B$3:$AQ$1079,AQ$2)</f>
        <v>0.36606356672943302</v>
      </c>
      <c r="AR701" s="89">
        <f>VLOOKUP($AC701,LS_Coint_BD!$B$3:$AQ$1079,AR$2)</f>
        <v>0.54692575456845105</v>
      </c>
      <c r="AS701" s="89">
        <f>VLOOKUP($AC701,LS_Coint_BD!$B$3:$AQ$1079,AS$2)</f>
        <v>0</v>
      </c>
      <c r="AT701" s="89">
        <f>VLOOKUP($AC701,LS_Coint_BD!$B$3:$AQ$1079,AT$2)</f>
        <v>0.552636996847368</v>
      </c>
      <c r="AU701" s="89">
        <f>VLOOKUP($AC701,LS_Coint_BD!$B$3:$AQ$1079,AU$2)</f>
        <v>0</v>
      </c>
      <c r="AV701" s="89">
        <f>VLOOKUP($AC701,LS_Coint_BD!$B$3:$AQ$1079,AV$2)</f>
        <v>3.9968028886505597E-17</v>
      </c>
      <c r="AW701" s="89">
        <f>VLOOKUP($AC701,LS_Coint_BD!$B$3:$AQ$1079,AW$2)</f>
        <v>4.4408920985006301E-17</v>
      </c>
      <c r="AX701" s="89">
        <f>VLOOKUP($AC701,LS_Coint_BD!$B$3:$AQ$1079,AX$2)</f>
        <v>4.5677747298863599E-16</v>
      </c>
      <c r="AY701" s="89">
        <f>VLOOKUP($AC701,LS_Coint_BD!$B$3:$AQ$1079,AY$2)</f>
        <v>-4.8849813083506902E-16</v>
      </c>
      <c r="AZ701" s="89">
        <f>VLOOKUP($AC701,LS_Coint_BD!$B$3:$AQ$1079,AZ$2)</f>
        <v>1.1842378929335E-16</v>
      </c>
      <c r="BA701" s="89">
        <f>VLOOKUP($AC701,LS_Coint_BD!$B$3:$AQ$1079,BA$2)</f>
        <v>0</v>
      </c>
      <c r="BB701" s="89">
        <f>VLOOKUP($AC701,LS_Coint_BD!$B$3:$AQ$1079,BB$2)</f>
        <v>-3.71420066420052E-16</v>
      </c>
      <c r="BC701" s="89">
        <f>VLOOKUP($AC701,LS_Coint_BD!$B$3:$AQ$1079,BC$2)</f>
        <v>0</v>
      </c>
      <c r="BD701" s="89">
        <f t="shared" si="543"/>
        <v>0.58530350437252399</v>
      </c>
      <c r="BE701" s="89">
        <f t="shared" si="544"/>
        <v>0.66890481774529198</v>
      </c>
      <c r="BF701" s="89">
        <f t="shared" si="545"/>
        <v>-0.71476521549701755</v>
      </c>
      <c r="BG701" s="89">
        <f t="shared" si="546"/>
        <v>-0.73212713345886649</v>
      </c>
      <c r="BH701" s="89">
        <f t="shared" si="547"/>
        <v>1.0938515091369023</v>
      </c>
      <c r="BI701" s="89">
        <f t="shared" si="548"/>
        <v>0</v>
      </c>
      <c r="BJ701" s="89">
        <f t="shared" si="549"/>
        <v>1.1052739936947356</v>
      </c>
      <c r="BK701" s="89">
        <f t="shared" si="550"/>
        <v>0</v>
      </c>
      <c r="BL701" s="89">
        <f t="shared" si="551"/>
        <v>0.5853035043725241</v>
      </c>
      <c r="BM701" s="89"/>
      <c r="BN701" s="26" t="b">
        <f t="shared" si="552"/>
        <v>0</v>
      </c>
      <c r="BO701" s="26" t="b">
        <f t="shared" si="553"/>
        <v>0</v>
      </c>
      <c r="BP701" s="26" t="b">
        <f t="shared" si="554"/>
        <v>0</v>
      </c>
      <c r="BQ701" s="26" t="b">
        <f t="shared" si="555"/>
        <v>0</v>
      </c>
      <c r="BR701" s="26" t="b">
        <f t="shared" si="556"/>
        <v>0</v>
      </c>
      <c r="BS701" s="26" t="b">
        <f t="shared" si="557"/>
        <v>0</v>
      </c>
      <c r="BT701" s="26" t="b">
        <f t="shared" si="558"/>
        <v>0</v>
      </c>
      <c r="BU701" s="26" t="b">
        <f t="shared" si="559"/>
        <v>0</v>
      </c>
    </row>
    <row r="702" spans="2:73" ht="15" thickBot="1" x14ac:dyDescent="0.35">
      <c r="B702" s="17" t="str">
        <f>VLOOKUP($AC702,LS_Coint_BD!$B$3:$D$1079,2)</f>
        <v>QUAL3</v>
      </c>
      <c r="C702" s="87" t="str">
        <f>VLOOKUP($AC702,LS_Coint_BD!$B$3:$D$1079,3)</f>
        <v>CRFB3</v>
      </c>
      <c r="D702" s="68">
        <f t="shared" si="519"/>
        <v>-0.60438301849934817</v>
      </c>
      <c r="E702" s="65">
        <f t="shared" si="520"/>
        <v>-2.0199669978822334</v>
      </c>
      <c r="F702" s="69">
        <f t="shared" si="521"/>
        <v>-1.3466446652548223</v>
      </c>
      <c r="G702" s="68">
        <f t="shared" si="522"/>
        <v>-0.40470408671051317</v>
      </c>
      <c r="H702" s="65">
        <f t="shared" si="523"/>
        <v>-2.0135743619263398</v>
      </c>
      <c r="I702" s="69">
        <f t="shared" si="524"/>
        <v>-1.3423829079508931</v>
      </c>
      <c r="J702" s="68">
        <f t="shared" si="525"/>
        <v>-0.54542172598462813</v>
      </c>
      <c r="K702" s="65">
        <f t="shared" si="526"/>
        <v>-2.2109728450111179</v>
      </c>
      <c r="L702" s="69">
        <f t="shared" si="527"/>
        <v>-1.4739818966740788</v>
      </c>
      <c r="M702" s="68">
        <f t="shared" si="528"/>
        <v>-0.42698955280278383</v>
      </c>
      <c r="N702" s="65">
        <f t="shared" si="529"/>
        <v>-2.3166014959561791</v>
      </c>
      <c r="O702" s="69">
        <f t="shared" si="530"/>
        <v>-1.5444009973041195</v>
      </c>
      <c r="P702" s="68">
        <f t="shared" si="531"/>
        <v>0</v>
      </c>
      <c r="Q702" s="65">
        <f t="shared" si="532"/>
        <v>0</v>
      </c>
      <c r="R702" s="69">
        <f t="shared" si="533"/>
        <v>0</v>
      </c>
      <c r="S702" s="68">
        <f t="shared" si="534"/>
        <v>-0.3406722140263021</v>
      </c>
      <c r="T702" s="65">
        <f t="shared" si="535"/>
        <v>-2.6792153768582674</v>
      </c>
      <c r="U702" s="69">
        <f t="shared" si="536"/>
        <v>-1.7861435845721783</v>
      </c>
      <c r="V702" s="68">
        <f t="shared" si="537"/>
        <v>-0.36965081260340327</v>
      </c>
      <c r="W702" s="65">
        <f t="shared" si="538"/>
        <v>-3.0017205700631666</v>
      </c>
      <c r="X702" s="69">
        <f t="shared" si="539"/>
        <v>-2.0011470467087777</v>
      </c>
      <c r="Y702" s="68">
        <f t="shared" si="540"/>
        <v>0</v>
      </c>
      <c r="Z702" s="65">
        <f t="shared" si="541"/>
        <v>0</v>
      </c>
      <c r="AA702" s="69">
        <f t="shared" si="542"/>
        <v>0</v>
      </c>
      <c r="AB702" s="98">
        <f>SUMIF(BN702:BU702,"VERDADEIRO",BN$3:$BU701)</f>
        <v>0</v>
      </c>
      <c r="AC702" s="97">
        <f t="shared" si="518"/>
        <v>699</v>
      </c>
      <c r="AD702" s="89">
        <f>RTD("tryd.rtdserver",,"COT",B702,"ULT")</f>
        <v>31.56</v>
      </c>
      <c r="AE702" s="89">
        <f>RTD("tryd.rtdserver",,"COT",C702,"ULT")</f>
        <v>19.52</v>
      </c>
      <c r="AF702" s="89">
        <f>VLOOKUP($AC702,LS_Coint_BD!$B$3:$AQ$1079,AF$2)*$AD702+VLOOKUP($AC702,LS_Coint_BD!$B$3:$AQ$1079,AF$2+1)</f>
        <v>20.124383018499348</v>
      </c>
      <c r="AG702" s="89">
        <f>VLOOKUP($AC702,LS_Coint_BD!$B$3:$AQ$1079,AG$2)*$AD702+VLOOKUP($AC702,LS_Coint_BD!$B$3:$AQ$1079,AG$2+1)</f>
        <v>19.924704086710513</v>
      </c>
      <c r="AH702" s="89">
        <f>VLOOKUP($AC702,LS_Coint_BD!$B$3:$AQ$1079,AH$2)*$AD702+VLOOKUP($AC702,LS_Coint_BD!$B$3:$AQ$1079,AH$2+1)</f>
        <v>20.065421725984628</v>
      </c>
      <c r="AI702" s="89">
        <f>VLOOKUP($AC702,LS_Coint_BD!$B$3:$AQ$1079,AI$2)*$AD702+VLOOKUP($AC702,LS_Coint_BD!$B$3:$AQ$1079,AI$2+1)</f>
        <v>19.946989552802783</v>
      </c>
      <c r="AJ702" s="89">
        <f>VLOOKUP($AC702,LS_Coint_BD!$B$3:$AQ$1079,AJ$2)*$AD702+VLOOKUP($AC702,LS_Coint_BD!$B$3:$AQ$1079,AJ$2+1)</f>
        <v>0</v>
      </c>
      <c r="AK702" s="89">
        <f>VLOOKUP($AC702,LS_Coint_BD!$B$3:$AQ$1079,AK$2)*$AD702+VLOOKUP($AC702,LS_Coint_BD!$B$3:$AQ$1079,AK$2+1)</f>
        <v>19.860672214026302</v>
      </c>
      <c r="AL702" s="89">
        <f>VLOOKUP($AC702,LS_Coint_BD!$B$3:$AQ$1079,AL$2)*$AD702+VLOOKUP($AC702,LS_Coint_BD!$B$3:$AQ$1079,AL$2+1)</f>
        <v>19.889650812603403</v>
      </c>
      <c r="AM702" s="89">
        <f>VLOOKUP($AC702,LS_Coint_BD!$B$3:$AQ$1079,AM$2)*$AD702+VLOOKUP($AC702,LS_Coint_BD!$B$3:$AQ$1079,AM$2+1)</f>
        <v>0</v>
      </c>
      <c r="AN702" s="89">
        <f>VLOOKUP($AC702,LS_Coint_BD!$B$3:$AQ$1079,AN$2)</f>
        <v>0.67332233262741203</v>
      </c>
      <c r="AO702" s="89">
        <f>VLOOKUP($AC702,LS_Coint_BD!$B$3:$AQ$1079,AO$2)</f>
        <v>0.67119145397544799</v>
      </c>
      <c r="AP702" s="89">
        <f>VLOOKUP($AC702,LS_Coint_BD!$B$3:$AQ$1079,AP$2)</f>
        <v>0.73699094833703904</v>
      </c>
      <c r="AQ702" s="89">
        <f>VLOOKUP($AC702,LS_Coint_BD!$B$3:$AQ$1079,AQ$2)</f>
        <v>0.77220049865205898</v>
      </c>
      <c r="AR702" s="89">
        <f>VLOOKUP($AC702,LS_Coint_BD!$B$3:$AQ$1079,AR$2)</f>
        <v>0</v>
      </c>
      <c r="AS702" s="89">
        <f>VLOOKUP($AC702,LS_Coint_BD!$B$3:$AQ$1079,AS$2)</f>
        <v>0.89307179228608902</v>
      </c>
      <c r="AT702" s="89">
        <f>VLOOKUP($AC702,LS_Coint_BD!$B$3:$AQ$1079,AT$2)</f>
        <v>1.00057352335439</v>
      </c>
      <c r="AU702" s="89">
        <f>VLOOKUP($AC702,LS_Coint_BD!$B$3:$AQ$1079,AU$2)</f>
        <v>0</v>
      </c>
      <c r="AV702" s="89">
        <f>VLOOKUP($AC702,LS_Coint_BD!$B$3:$AQ$1079,AV$2)</f>
        <v>1.8474111129762602E-15</v>
      </c>
      <c r="AW702" s="89">
        <f>VLOOKUP($AC702,LS_Coint_BD!$B$3:$AQ$1079,AW$2)</f>
        <v>2.93098878501041E-15</v>
      </c>
      <c r="AX702" s="89">
        <f>VLOOKUP($AC702,LS_Coint_BD!$B$3:$AQ$1079,AX$2)</f>
        <v>-6.3441315692866099E-16</v>
      </c>
      <c r="AY702" s="89">
        <f>VLOOKUP($AC702,LS_Coint_BD!$B$3:$AQ$1079,AY$2)</f>
        <v>-1.53210777398272E-15</v>
      </c>
      <c r="AZ702" s="89">
        <f>VLOOKUP($AC702,LS_Coint_BD!$B$3:$AQ$1079,AZ$2)</f>
        <v>0</v>
      </c>
      <c r="BA702" s="89">
        <f>VLOOKUP($AC702,LS_Coint_BD!$B$3:$AQ$1079,BA$2)</f>
        <v>-1.95399252334028E-16</v>
      </c>
      <c r="BB702" s="89">
        <f>VLOOKUP($AC702,LS_Coint_BD!$B$3:$AQ$1079,BB$2)</f>
        <v>2.19622300144031E-15</v>
      </c>
      <c r="BC702" s="89">
        <f>VLOOKUP($AC702,LS_Coint_BD!$B$3:$AQ$1079,BC$2)</f>
        <v>0</v>
      </c>
      <c r="BD702" s="89">
        <f t="shared" si="543"/>
        <v>-1.3466446652548223</v>
      </c>
      <c r="BE702" s="89">
        <f t="shared" si="544"/>
        <v>-1.3423829079508931</v>
      </c>
      <c r="BF702" s="89">
        <f t="shared" si="545"/>
        <v>-1.4739818966740788</v>
      </c>
      <c r="BG702" s="89">
        <f t="shared" si="546"/>
        <v>-1.5444009973041195</v>
      </c>
      <c r="BH702" s="89">
        <f t="shared" si="547"/>
        <v>0</v>
      </c>
      <c r="BI702" s="89">
        <f t="shared" si="548"/>
        <v>-1.7861435845721783</v>
      </c>
      <c r="BJ702" s="89">
        <f t="shared" si="549"/>
        <v>-2.0011470467087777</v>
      </c>
      <c r="BK702" s="89">
        <f t="shared" si="550"/>
        <v>0</v>
      </c>
      <c r="BL702" s="89">
        <f t="shared" si="551"/>
        <v>-1.3466446652548185</v>
      </c>
      <c r="BM702" s="89"/>
      <c r="BN702" s="26" t="b">
        <f t="shared" si="552"/>
        <v>0</v>
      </c>
      <c r="BO702" s="26" t="b">
        <f t="shared" si="553"/>
        <v>0</v>
      </c>
      <c r="BP702" s="26" t="b">
        <f t="shared" si="554"/>
        <v>0</v>
      </c>
      <c r="BQ702" s="26" t="b">
        <f t="shared" si="555"/>
        <v>0</v>
      </c>
      <c r="BR702" s="26" t="b">
        <f t="shared" si="556"/>
        <v>0</v>
      </c>
      <c r="BS702" s="26" t="b">
        <f t="shared" si="557"/>
        <v>0</v>
      </c>
      <c r="BT702" s="26" t="b">
        <f t="shared" si="558"/>
        <v>0</v>
      </c>
      <c r="BU702" s="26" t="b">
        <f t="shared" si="559"/>
        <v>0</v>
      </c>
    </row>
    <row r="703" spans="2:73" ht="15" thickBot="1" x14ac:dyDescent="0.35">
      <c r="B703" s="17" t="str">
        <f>VLOOKUP($AC703,LS_Coint_BD!$B$3:$D$1079,2)</f>
        <v>QUAL3</v>
      </c>
      <c r="C703" s="87" t="str">
        <f>VLOOKUP($AC703,LS_Coint_BD!$B$3:$D$1079,3)</f>
        <v>FLRY3</v>
      </c>
      <c r="D703" s="68">
        <f t="shared" si="519"/>
        <v>0.66733803321876195</v>
      </c>
      <c r="E703" s="65">
        <f t="shared" si="520"/>
        <v>2.4073760054622433</v>
      </c>
      <c r="F703" s="69">
        <f t="shared" si="521"/>
        <v>1.6049173369748289</v>
      </c>
      <c r="G703" s="68">
        <f t="shared" si="522"/>
        <v>0</v>
      </c>
      <c r="H703" s="65">
        <f t="shared" si="523"/>
        <v>0</v>
      </c>
      <c r="I703" s="69">
        <f t="shared" si="524"/>
        <v>0</v>
      </c>
      <c r="J703" s="68">
        <f t="shared" si="525"/>
        <v>1.5752247635753882</v>
      </c>
      <c r="K703" s="65">
        <f t="shared" si="526"/>
        <v>2.8697948453688675</v>
      </c>
      <c r="L703" s="69">
        <f t="shared" si="527"/>
        <v>1.9131965635792449</v>
      </c>
      <c r="M703" s="68">
        <f t="shared" si="528"/>
        <v>1.6549394260928132</v>
      </c>
      <c r="N703" s="65">
        <f t="shared" si="529"/>
        <v>2.8231363274119579</v>
      </c>
      <c r="O703" s="69">
        <f t="shared" si="530"/>
        <v>1.8820908849413052</v>
      </c>
      <c r="P703" s="68">
        <f t="shared" si="531"/>
        <v>1.6553112341400755</v>
      </c>
      <c r="Q703" s="65">
        <f t="shared" si="532"/>
        <v>2.8729046095430109</v>
      </c>
      <c r="R703" s="69">
        <f t="shared" si="533"/>
        <v>1.9152697396953404</v>
      </c>
      <c r="S703" s="68">
        <f t="shared" si="534"/>
        <v>1.7011876387332663</v>
      </c>
      <c r="T703" s="65">
        <f t="shared" si="535"/>
        <v>3.0079470737303429</v>
      </c>
      <c r="U703" s="69">
        <f t="shared" si="536"/>
        <v>2.0052980491535619</v>
      </c>
      <c r="V703" s="68">
        <f t="shared" si="537"/>
        <v>1.7418204314209724</v>
      </c>
      <c r="W703" s="65">
        <f t="shared" si="538"/>
        <v>3.3662329821964185</v>
      </c>
      <c r="X703" s="69">
        <f t="shared" si="539"/>
        <v>2.2441553214642789</v>
      </c>
      <c r="Y703" s="68">
        <f t="shared" si="540"/>
        <v>1.8112452496349043</v>
      </c>
      <c r="Z703" s="65">
        <f t="shared" si="541"/>
        <v>3.5233668948017121</v>
      </c>
      <c r="AA703" s="69">
        <f t="shared" si="542"/>
        <v>2.3489112632011415</v>
      </c>
      <c r="AB703" s="98">
        <f>SUMIF(BN703:BU703,"VERDADEIRO",BN$3:$BU702)</f>
        <v>0</v>
      </c>
      <c r="AC703" s="97">
        <f t="shared" si="518"/>
        <v>700</v>
      </c>
      <c r="AD703" s="89">
        <f>RTD("tryd.rtdserver",,"COT",B703,"ULT")</f>
        <v>31.56</v>
      </c>
      <c r="AE703" s="89">
        <f>RTD("tryd.rtdserver",,"COT",C703,"ULT")</f>
        <v>28.16</v>
      </c>
      <c r="AF703" s="89">
        <f>VLOOKUP($AC703,LS_Coint_BD!$B$3:$AQ$1079,AF$2)*$AD703+VLOOKUP($AC703,LS_Coint_BD!$B$3:$AQ$1079,AF$2+1)</f>
        <v>27.492661966781238</v>
      </c>
      <c r="AG703" s="89">
        <f>VLOOKUP($AC703,LS_Coint_BD!$B$3:$AQ$1079,AG$2)*$AD703+VLOOKUP($AC703,LS_Coint_BD!$B$3:$AQ$1079,AG$2+1)</f>
        <v>0</v>
      </c>
      <c r="AH703" s="89">
        <f>VLOOKUP($AC703,LS_Coint_BD!$B$3:$AQ$1079,AH$2)*$AD703+VLOOKUP($AC703,LS_Coint_BD!$B$3:$AQ$1079,AH$2+1)</f>
        <v>26.584775236424612</v>
      </c>
      <c r="AI703" s="89">
        <f>VLOOKUP($AC703,LS_Coint_BD!$B$3:$AQ$1079,AI$2)*$AD703+VLOOKUP($AC703,LS_Coint_BD!$B$3:$AQ$1079,AI$2+1)</f>
        <v>26.505060573907187</v>
      </c>
      <c r="AJ703" s="89">
        <f>VLOOKUP($AC703,LS_Coint_BD!$B$3:$AQ$1079,AJ$2)*$AD703+VLOOKUP($AC703,LS_Coint_BD!$B$3:$AQ$1079,AJ$2+1)</f>
        <v>26.504688765859925</v>
      </c>
      <c r="AK703" s="89">
        <f>VLOOKUP($AC703,LS_Coint_BD!$B$3:$AQ$1079,AK$2)*$AD703+VLOOKUP($AC703,LS_Coint_BD!$B$3:$AQ$1079,AK$2+1)</f>
        <v>26.458812361266734</v>
      </c>
      <c r="AL703" s="89">
        <f>VLOOKUP($AC703,LS_Coint_BD!$B$3:$AQ$1079,AL$2)*$AD703+VLOOKUP($AC703,LS_Coint_BD!$B$3:$AQ$1079,AL$2+1)</f>
        <v>26.418179568579028</v>
      </c>
      <c r="AM703" s="89">
        <f>VLOOKUP($AC703,LS_Coint_BD!$B$3:$AQ$1079,AM$2)*$AD703+VLOOKUP($AC703,LS_Coint_BD!$B$3:$AQ$1079,AM$2+1)</f>
        <v>26.348754750365096</v>
      </c>
      <c r="AN703" s="89">
        <f>VLOOKUP($AC703,LS_Coint_BD!$B$3:$AQ$1079,AN$2)</f>
        <v>0.80245866848741598</v>
      </c>
      <c r="AO703" s="89">
        <f>VLOOKUP($AC703,LS_Coint_BD!$B$3:$AQ$1079,AO$2)</f>
        <v>0</v>
      </c>
      <c r="AP703" s="89">
        <f>VLOOKUP($AC703,LS_Coint_BD!$B$3:$AQ$1079,AP$2)</f>
        <v>0.95659828178962403</v>
      </c>
      <c r="AQ703" s="89">
        <f>VLOOKUP($AC703,LS_Coint_BD!$B$3:$AQ$1079,AQ$2)</f>
        <v>0.94104544247065203</v>
      </c>
      <c r="AR703" s="89">
        <f>VLOOKUP($AC703,LS_Coint_BD!$B$3:$AQ$1079,AR$2)</f>
        <v>0.95763486984767099</v>
      </c>
      <c r="AS703" s="89">
        <f>VLOOKUP($AC703,LS_Coint_BD!$B$3:$AQ$1079,AS$2)</f>
        <v>1.0026490245767801</v>
      </c>
      <c r="AT703" s="89">
        <f>VLOOKUP($AC703,LS_Coint_BD!$B$3:$AQ$1079,AT$2)</f>
        <v>1.1220776607321401</v>
      </c>
      <c r="AU703" s="89">
        <f>VLOOKUP($AC703,LS_Coint_BD!$B$3:$AQ$1079,AU$2)</f>
        <v>1.1744556316005701</v>
      </c>
      <c r="AV703" s="89">
        <f>VLOOKUP($AC703,LS_Coint_BD!$B$3:$AQ$1079,AV$2)</f>
        <v>-3.1974423109204501E-15</v>
      </c>
      <c r="AW703" s="89">
        <f>VLOOKUP($AC703,LS_Coint_BD!$B$3:$AQ$1079,AW$2)</f>
        <v>0</v>
      </c>
      <c r="AX703" s="89">
        <f>VLOOKUP($AC703,LS_Coint_BD!$B$3:$AQ$1079,AX$2)</f>
        <v>-3.01980662698043E-15</v>
      </c>
      <c r="AY703" s="89">
        <f>VLOOKUP($AC703,LS_Coint_BD!$B$3:$AQ$1079,AY$2)</f>
        <v>1.06581410364015E-15</v>
      </c>
      <c r="AZ703" s="89">
        <f>VLOOKUP($AC703,LS_Coint_BD!$B$3:$AQ$1079,AZ$2)</f>
        <v>-1.63819575189134E-15</v>
      </c>
      <c r="BA703" s="89">
        <f>VLOOKUP($AC703,LS_Coint_BD!$B$3:$AQ$1079,BA$2)</f>
        <v>1.8118839761882598E-15</v>
      </c>
      <c r="BB703" s="89">
        <f>VLOOKUP($AC703,LS_Coint_BD!$B$3:$AQ$1079,BB$2)</f>
        <v>-1.24344978758018E-15</v>
      </c>
      <c r="BC703" s="89">
        <f>VLOOKUP($AC703,LS_Coint_BD!$B$3:$AQ$1079,BC$2)</f>
        <v>1.16529008664656E-15</v>
      </c>
      <c r="BD703" s="89">
        <f t="shared" si="543"/>
        <v>1.6049173369748289</v>
      </c>
      <c r="BE703" s="89">
        <f t="shared" si="544"/>
        <v>0</v>
      </c>
      <c r="BF703" s="89">
        <f t="shared" si="545"/>
        <v>1.9131965635792449</v>
      </c>
      <c r="BG703" s="89">
        <f t="shared" si="546"/>
        <v>1.8820908849413052</v>
      </c>
      <c r="BH703" s="89">
        <f t="shared" si="547"/>
        <v>1.9152697396953404</v>
      </c>
      <c r="BI703" s="89">
        <f t="shared" si="548"/>
        <v>2.0052980491535619</v>
      </c>
      <c r="BJ703" s="89">
        <f t="shared" si="549"/>
        <v>2.2441553214642789</v>
      </c>
      <c r="BK703" s="89">
        <f t="shared" si="550"/>
        <v>2.3489112632011415</v>
      </c>
      <c r="BL703" s="89">
        <f t="shared" si="551"/>
        <v>1.6049173369748224</v>
      </c>
      <c r="BM703" s="89"/>
      <c r="BN703" s="26" t="b">
        <f t="shared" si="552"/>
        <v>0</v>
      </c>
      <c r="BO703" s="26" t="b">
        <f t="shared" si="553"/>
        <v>0</v>
      </c>
      <c r="BP703" s="26" t="b">
        <f t="shared" si="554"/>
        <v>0</v>
      </c>
      <c r="BQ703" s="26" t="b">
        <f t="shared" si="555"/>
        <v>0</v>
      </c>
      <c r="BR703" s="26" t="b">
        <f t="shared" si="556"/>
        <v>0</v>
      </c>
      <c r="BS703" s="26" t="b">
        <f t="shared" si="557"/>
        <v>0</v>
      </c>
      <c r="BT703" s="26" t="b">
        <f t="shared" si="558"/>
        <v>0</v>
      </c>
      <c r="BU703" s="26" t="b">
        <f t="shared" si="559"/>
        <v>0</v>
      </c>
    </row>
    <row r="704" spans="2:73" ht="15" thickBot="1" x14ac:dyDescent="0.35">
      <c r="B704" s="17" t="str">
        <f>VLOOKUP($AC704,LS_Coint_BD!$B$3:$D$1079,2)</f>
        <v>QUAL3</v>
      </c>
      <c r="C704" s="87" t="str">
        <f>VLOOKUP($AC704,LS_Coint_BD!$B$3:$D$1079,3)</f>
        <v>HGTX3</v>
      </c>
      <c r="D704" s="68">
        <f t="shared" si="519"/>
        <v>0.49676540136139735</v>
      </c>
      <c r="E704" s="65">
        <f t="shared" si="520"/>
        <v>2.1831139119397633</v>
      </c>
      <c r="F704" s="69">
        <f t="shared" si="521"/>
        <v>1.455409274626509</v>
      </c>
      <c r="G704" s="68">
        <f t="shared" si="522"/>
        <v>0.57237675065819005</v>
      </c>
      <c r="H704" s="65">
        <f t="shared" si="523"/>
        <v>2.7379355920216821</v>
      </c>
      <c r="I704" s="69">
        <f t="shared" si="524"/>
        <v>1.8252903946811214</v>
      </c>
      <c r="J704" s="68">
        <f t="shared" si="525"/>
        <v>0</v>
      </c>
      <c r="K704" s="65">
        <f t="shared" si="526"/>
        <v>0</v>
      </c>
      <c r="L704" s="69">
        <f t="shared" si="527"/>
        <v>0</v>
      </c>
      <c r="M704" s="68">
        <f t="shared" si="528"/>
        <v>0</v>
      </c>
      <c r="N704" s="65">
        <f t="shared" si="529"/>
        <v>0</v>
      </c>
      <c r="O704" s="69">
        <f t="shared" si="530"/>
        <v>0</v>
      </c>
      <c r="P704" s="68">
        <f t="shared" si="531"/>
        <v>0.98353954123478005</v>
      </c>
      <c r="Q704" s="65">
        <f t="shared" si="532"/>
        <v>2.8979637129465412</v>
      </c>
      <c r="R704" s="69">
        <f t="shared" si="533"/>
        <v>1.9319758086310275</v>
      </c>
      <c r="S704" s="68">
        <f t="shared" si="534"/>
        <v>0.99126841909581742</v>
      </c>
      <c r="T704" s="65">
        <f t="shared" si="535"/>
        <v>2.8105343333502293</v>
      </c>
      <c r="U704" s="69">
        <f t="shared" si="536"/>
        <v>1.8736895555668196</v>
      </c>
      <c r="V704" s="68">
        <f t="shared" si="537"/>
        <v>0.97546143100655414</v>
      </c>
      <c r="W704" s="65">
        <f t="shared" si="538"/>
        <v>2.8413034020397294</v>
      </c>
      <c r="X704" s="69">
        <f t="shared" si="539"/>
        <v>1.8942022680264863</v>
      </c>
      <c r="Y704" s="68">
        <f t="shared" si="540"/>
        <v>0</v>
      </c>
      <c r="Z704" s="65">
        <f t="shared" si="541"/>
        <v>0</v>
      </c>
      <c r="AA704" s="69">
        <f t="shared" si="542"/>
        <v>0</v>
      </c>
      <c r="AB704" s="98">
        <f>SUMIF(BN704:BU704,"VERDADEIRO",BN$3:$BU703)</f>
        <v>0</v>
      </c>
      <c r="AC704" s="97">
        <f t="shared" si="518"/>
        <v>701</v>
      </c>
      <c r="AD704" s="89">
        <f>RTD("tryd.rtdserver",,"COT",B704,"ULT")</f>
        <v>31.56</v>
      </c>
      <c r="AE704" s="89">
        <f>RTD("tryd.rtdserver",,"COT",C704,"ULT")</f>
        <v>17.77</v>
      </c>
      <c r="AF704" s="89">
        <f>VLOOKUP($AC704,LS_Coint_BD!$B$3:$AQ$1079,AF$2)*$AD704+VLOOKUP($AC704,LS_Coint_BD!$B$3:$AQ$1079,AF$2+1)</f>
        <v>17.273234598638602</v>
      </c>
      <c r="AG704" s="89">
        <f>VLOOKUP($AC704,LS_Coint_BD!$B$3:$AQ$1079,AG$2)*$AD704+VLOOKUP($AC704,LS_Coint_BD!$B$3:$AQ$1079,AG$2+1)</f>
        <v>17.19762324934181</v>
      </c>
      <c r="AH704" s="89">
        <f>VLOOKUP($AC704,LS_Coint_BD!$B$3:$AQ$1079,AH$2)*$AD704+VLOOKUP($AC704,LS_Coint_BD!$B$3:$AQ$1079,AH$2+1)</f>
        <v>0</v>
      </c>
      <c r="AI704" s="89">
        <f>VLOOKUP($AC704,LS_Coint_BD!$B$3:$AQ$1079,AI$2)*$AD704+VLOOKUP($AC704,LS_Coint_BD!$B$3:$AQ$1079,AI$2+1)</f>
        <v>0</v>
      </c>
      <c r="AJ704" s="89">
        <f>VLOOKUP($AC704,LS_Coint_BD!$B$3:$AQ$1079,AJ$2)*$AD704+VLOOKUP($AC704,LS_Coint_BD!$B$3:$AQ$1079,AJ$2+1)</f>
        <v>16.78646045876522</v>
      </c>
      <c r="AK704" s="89">
        <f>VLOOKUP($AC704,LS_Coint_BD!$B$3:$AQ$1079,AK$2)*$AD704+VLOOKUP($AC704,LS_Coint_BD!$B$3:$AQ$1079,AK$2+1)</f>
        <v>16.778731580904182</v>
      </c>
      <c r="AL704" s="89">
        <f>VLOOKUP($AC704,LS_Coint_BD!$B$3:$AQ$1079,AL$2)*$AD704+VLOOKUP($AC704,LS_Coint_BD!$B$3:$AQ$1079,AL$2+1)</f>
        <v>16.794538568993445</v>
      </c>
      <c r="AM704" s="89">
        <f>VLOOKUP($AC704,LS_Coint_BD!$B$3:$AQ$1079,AM$2)*$AD704+VLOOKUP($AC704,LS_Coint_BD!$B$3:$AQ$1079,AM$2+1)</f>
        <v>0</v>
      </c>
      <c r="AN704" s="89">
        <f>VLOOKUP($AC704,LS_Coint_BD!$B$3:$AQ$1079,AN$2)</f>
        <v>0.72770463731325497</v>
      </c>
      <c r="AO704" s="89">
        <f>VLOOKUP($AC704,LS_Coint_BD!$B$3:$AQ$1079,AO$2)</f>
        <v>0.91264519734056104</v>
      </c>
      <c r="AP704" s="89">
        <f>VLOOKUP($AC704,LS_Coint_BD!$B$3:$AQ$1079,AP$2)</f>
        <v>0</v>
      </c>
      <c r="AQ704" s="89">
        <f>VLOOKUP($AC704,LS_Coint_BD!$B$3:$AQ$1079,AQ$2)</f>
        <v>0</v>
      </c>
      <c r="AR704" s="89">
        <f>VLOOKUP($AC704,LS_Coint_BD!$B$3:$AQ$1079,AR$2)</f>
        <v>0.96598790431551396</v>
      </c>
      <c r="AS704" s="89">
        <f>VLOOKUP($AC704,LS_Coint_BD!$B$3:$AQ$1079,AS$2)</f>
        <v>0.93684477778341002</v>
      </c>
      <c r="AT704" s="89">
        <f>VLOOKUP($AC704,LS_Coint_BD!$B$3:$AQ$1079,AT$2)</f>
        <v>0.94710113401324303</v>
      </c>
      <c r="AU704" s="89">
        <f>VLOOKUP($AC704,LS_Coint_BD!$B$3:$AQ$1079,AU$2)</f>
        <v>0</v>
      </c>
      <c r="AV704" s="89">
        <f>VLOOKUP($AC704,LS_Coint_BD!$B$3:$AQ$1079,AV$2)</f>
        <v>-9.9475983006413996E-16</v>
      </c>
      <c r="AW704" s="89">
        <f>VLOOKUP($AC704,LS_Coint_BD!$B$3:$AQ$1079,AW$2)</f>
        <v>-5.6251299914341302E-16</v>
      </c>
      <c r="AX704" s="89">
        <f>VLOOKUP($AC704,LS_Coint_BD!$B$3:$AQ$1079,AX$2)</f>
        <v>0</v>
      </c>
      <c r="AY704" s="89">
        <f>VLOOKUP($AC704,LS_Coint_BD!$B$3:$AQ$1079,AY$2)</f>
        <v>0</v>
      </c>
      <c r="AZ704" s="89">
        <f>VLOOKUP($AC704,LS_Coint_BD!$B$3:$AQ$1079,AZ$2)</f>
        <v>-4.0461461341894598E-16</v>
      </c>
      <c r="BA704" s="89">
        <f>VLOOKUP($AC704,LS_Coint_BD!$B$3:$AQ$1079,BA$2)</f>
        <v>-4.7961634663806795E-16</v>
      </c>
      <c r="BB704" s="89">
        <f>VLOOKUP($AC704,LS_Coint_BD!$B$3:$AQ$1079,BB$2)</f>
        <v>2.4223047810003399E-16</v>
      </c>
      <c r="BC704" s="89">
        <f>VLOOKUP($AC704,LS_Coint_BD!$B$3:$AQ$1079,BC$2)</f>
        <v>0</v>
      </c>
      <c r="BD704" s="89">
        <f t="shared" si="543"/>
        <v>1.455409274626509</v>
      </c>
      <c r="BE704" s="89">
        <f t="shared" si="544"/>
        <v>1.8252903946811214</v>
      </c>
      <c r="BF704" s="89">
        <f t="shared" si="545"/>
        <v>0</v>
      </c>
      <c r="BG704" s="89">
        <f t="shared" si="546"/>
        <v>0</v>
      </c>
      <c r="BH704" s="89">
        <f t="shared" si="547"/>
        <v>1.9319758086310275</v>
      </c>
      <c r="BI704" s="89">
        <f t="shared" si="548"/>
        <v>1.8736895555668196</v>
      </c>
      <c r="BJ704" s="89">
        <f t="shared" si="549"/>
        <v>1.8942022680264863</v>
      </c>
      <c r="BK704" s="89">
        <f t="shared" si="550"/>
        <v>0</v>
      </c>
      <c r="BL704" s="89">
        <f t="shared" si="551"/>
        <v>1.455409274626507</v>
      </c>
      <c r="BM704" s="89"/>
      <c r="BN704" s="26" t="b">
        <f t="shared" si="552"/>
        <v>0</v>
      </c>
      <c r="BO704" s="26" t="b">
        <f t="shared" si="553"/>
        <v>0</v>
      </c>
      <c r="BP704" s="26" t="b">
        <f t="shared" si="554"/>
        <v>0</v>
      </c>
      <c r="BQ704" s="26" t="b">
        <f t="shared" si="555"/>
        <v>0</v>
      </c>
      <c r="BR704" s="26" t="b">
        <f t="shared" si="556"/>
        <v>0</v>
      </c>
      <c r="BS704" s="26" t="b">
        <f t="shared" si="557"/>
        <v>0</v>
      </c>
      <c r="BT704" s="26" t="b">
        <f t="shared" si="558"/>
        <v>0</v>
      </c>
      <c r="BU704" s="26" t="b">
        <f t="shared" si="559"/>
        <v>0</v>
      </c>
    </row>
    <row r="705" spans="2:73" ht="15" thickBot="1" x14ac:dyDescent="0.35">
      <c r="B705" s="17" t="str">
        <f>VLOOKUP($AC705,LS_Coint_BD!$B$3:$D$1079,2)</f>
        <v>QUAL3</v>
      </c>
      <c r="C705" s="87" t="str">
        <f>VLOOKUP($AC705,LS_Coint_BD!$B$3:$D$1079,3)</f>
        <v>IRBR3</v>
      </c>
      <c r="D705" s="68">
        <f t="shared" si="519"/>
        <v>0.11540264365967445</v>
      </c>
      <c r="E705" s="65">
        <f t="shared" si="520"/>
        <v>1.8104032130887742</v>
      </c>
      <c r="F705" s="69">
        <f t="shared" si="521"/>
        <v>1.2069354753925161</v>
      </c>
      <c r="G705" s="68">
        <f t="shared" si="522"/>
        <v>-0.21785038801079182</v>
      </c>
      <c r="H705" s="65">
        <f t="shared" si="523"/>
        <v>-1.8518464971425515</v>
      </c>
      <c r="I705" s="69">
        <f t="shared" si="524"/>
        <v>-1.2345643314283676</v>
      </c>
      <c r="J705" s="68">
        <f t="shared" si="525"/>
        <v>-0.37254926624066975</v>
      </c>
      <c r="K705" s="65">
        <f t="shared" si="526"/>
        <v>-1.9908587890510958</v>
      </c>
      <c r="L705" s="69">
        <f t="shared" si="527"/>
        <v>-1.3272391927007305</v>
      </c>
      <c r="M705" s="68">
        <f t="shared" si="528"/>
        <v>-0.58972704936279641</v>
      </c>
      <c r="N705" s="65">
        <f t="shared" si="529"/>
        <v>-2.5882737644231448</v>
      </c>
      <c r="O705" s="69">
        <f t="shared" si="530"/>
        <v>-1.7255158429487631</v>
      </c>
      <c r="P705" s="68">
        <f t="shared" si="531"/>
        <v>-0.57705041466678964</v>
      </c>
      <c r="Q705" s="65">
        <f t="shared" si="532"/>
        <v>-3.29856628302438</v>
      </c>
      <c r="R705" s="69">
        <f t="shared" si="533"/>
        <v>-2.1990441886829202</v>
      </c>
      <c r="S705" s="68">
        <f t="shared" si="534"/>
        <v>-0.62148130907139887</v>
      </c>
      <c r="T705" s="65">
        <f t="shared" si="535"/>
        <v>-3.4516442590136389</v>
      </c>
      <c r="U705" s="69">
        <f t="shared" si="536"/>
        <v>-2.3010961726757593</v>
      </c>
      <c r="V705" s="68">
        <f t="shared" si="537"/>
        <v>-0.63799531514964869</v>
      </c>
      <c r="W705" s="65">
        <f t="shared" si="538"/>
        <v>-3.4875965459712286</v>
      </c>
      <c r="X705" s="69">
        <f t="shared" si="539"/>
        <v>-2.3250643639808191</v>
      </c>
      <c r="Y705" s="68">
        <f t="shared" si="540"/>
        <v>-4.0058529841610486</v>
      </c>
      <c r="Z705" s="65">
        <f t="shared" si="541"/>
        <v>-17.389437103425454</v>
      </c>
      <c r="AA705" s="69">
        <f t="shared" si="542"/>
        <v>-11.592958068950303</v>
      </c>
      <c r="AB705" s="98">
        <f>SUMIF(BN705:BU705,"VERDADEIRO",BN$3:$BU704)</f>
        <v>0</v>
      </c>
      <c r="AC705" s="97">
        <f t="shared" si="518"/>
        <v>702</v>
      </c>
      <c r="AD705" s="89">
        <f>RTD("tryd.rtdserver",,"COT",B705,"ULT")</f>
        <v>31.56</v>
      </c>
      <c r="AE705" s="89">
        <f>RTD("tryd.rtdserver",,"COT",C705,"ULT")</f>
        <v>6.91</v>
      </c>
      <c r="AF705" s="89">
        <f>VLOOKUP($AC705,LS_Coint_BD!$B$3:$AQ$1079,AF$2)*$AD705+VLOOKUP($AC705,LS_Coint_BD!$B$3:$AQ$1079,AF$2+1)</f>
        <v>6.7945973563403257</v>
      </c>
      <c r="AG705" s="89">
        <f>VLOOKUP($AC705,LS_Coint_BD!$B$3:$AQ$1079,AG$2)*$AD705+VLOOKUP($AC705,LS_Coint_BD!$B$3:$AQ$1079,AG$2+1)</f>
        <v>7.127850388010792</v>
      </c>
      <c r="AH705" s="89">
        <f>VLOOKUP($AC705,LS_Coint_BD!$B$3:$AQ$1079,AH$2)*$AD705+VLOOKUP($AC705,LS_Coint_BD!$B$3:$AQ$1079,AH$2+1)</f>
        <v>7.2825492662406699</v>
      </c>
      <c r="AI705" s="89">
        <f>VLOOKUP($AC705,LS_Coint_BD!$B$3:$AQ$1079,AI$2)*$AD705+VLOOKUP($AC705,LS_Coint_BD!$B$3:$AQ$1079,AI$2+1)</f>
        <v>7.4997270493627965</v>
      </c>
      <c r="AJ705" s="89">
        <f>VLOOKUP($AC705,LS_Coint_BD!$B$3:$AQ$1079,AJ$2)*$AD705+VLOOKUP($AC705,LS_Coint_BD!$B$3:$AQ$1079,AJ$2+1)</f>
        <v>7.4870504146667898</v>
      </c>
      <c r="AK705" s="89">
        <f>VLOOKUP($AC705,LS_Coint_BD!$B$3:$AQ$1079,AK$2)*$AD705+VLOOKUP($AC705,LS_Coint_BD!$B$3:$AQ$1079,AK$2+1)</f>
        <v>7.531481309071399</v>
      </c>
      <c r="AL705" s="89">
        <f>VLOOKUP($AC705,LS_Coint_BD!$B$3:$AQ$1079,AL$2)*$AD705+VLOOKUP($AC705,LS_Coint_BD!$B$3:$AQ$1079,AL$2+1)</f>
        <v>7.5479953151496488</v>
      </c>
      <c r="AM705" s="89">
        <f>VLOOKUP($AC705,LS_Coint_BD!$B$3:$AQ$1079,AM$2)*$AD705+VLOOKUP($AC705,LS_Coint_BD!$B$3:$AQ$1079,AM$2+1)</f>
        <v>10.915852984161049</v>
      </c>
      <c r="AN705" s="89">
        <f>VLOOKUP($AC705,LS_Coint_BD!$B$3:$AQ$1079,AN$2)</f>
        <v>0.60346773769625806</v>
      </c>
      <c r="AO705" s="89">
        <f>VLOOKUP($AC705,LS_Coint_BD!$B$3:$AQ$1079,AO$2)</f>
        <v>0.61728216571418404</v>
      </c>
      <c r="AP705" s="89">
        <f>VLOOKUP($AC705,LS_Coint_BD!$B$3:$AQ$1079,AP$2)</f>
        <v>0.66361959635036505</v>
      </c>
      <c r="AQ705" s="89">
        <f>VLOOKUP($AC705,LS_Coint_BD!$B$3:$AQ$1079,AQ$2)</f>
        <v>0.86275792147438102</v>
      </c>
      <c r="AR705" s="89">
        <f>VLOOKUP($AC705,LS_Coint_BD!$B$3:$AQ$1079,AR$2)</f>
        <v>1.0995220943414601</v>
      </c>
      <c r="AS705" s="89">
        <f>VLOOKUP($AC705,LS_Coint_BD!$B$3:$AQ$1079,AS$2)</f>
        <v>1.1505480863378801</v>
      </c>
      <c r="AT705" s="89">
        <f>VLOOKUP($AC705,LS_Coint_BD!$B$3:$AQ$1079,AT$2)</f>
        <v>1.16253218199041</v>
      </c>
      <c r="AU705" s="89">
        <f>VLOOKUP($AC705,LS_Coint_BD!$B$3:$AQ$1079,AU$2)</f>
        <v>5.7964790344751496</v>
      </c>
      <c r="AV705" s="89">
        <f>VLOOKUP($AC705,LS_Coint_BD!$B$3:$AQ$1079,AV$2)</f>
        <v>2.6645352591003799E-17</v>
      </c>
      <c r="AW705" s="89">
        <f>VLOOKUP($AC705,LS_Coint_BD!$B$3:$AQ$1079,AW$2)</f>
        <v>4.5889218351173102E-16</v>
      </c>
      <c r="AX705" s="89">
        <f>VLOOKUP($AC705,LS_Coint_BD!$B$3:$AQ$1079,AX$2)</f>
        <v>-5.39251183389362E-16</v>
      </c>
      <c r="AY705" s="89">
        <f>VLOOKUP($AC705,LS_Coint_BD!$B$3:$AQ$1079,AY$2)</f>
        <v>-1.0769163338864E-15</v>
      </c>
      <c r="AZ705" s="89">
        <f>VLOOKUP($AC705,LS_Coint_BD!$B$3:$AQ$1079,AZ$2)</f>
        <v>-1.1842378929335E-16</v>
      </c>
      <c r="BA705" s="89">
        <f>VLOOKUP($AC705,LS_Coint_BD!$B$3:$AQ$1079,BA$2)</f>
        <v>8.1712414612411495E-16</v>
      </c>
      <c r="BB705" s="89">
        <f>VLOOKUP($AC705,LS_Coint_BD!$B$3:$AQ$1079,BB$2)</f>
        <v>9.6892191240013694E-16</v>
      </c>
      <c r="BC705" s="89">
        <f>VLOOKUP($AC705,LS_Coint_BD!$B$3:$AQ$1079,BC$2)</f>
        <v>-2.72848410531878E-15</v>
      </c>
      <c r="BD705" s="89">
        <f t="shared" si="543"/>
        <v>1.2069354753925161</v>
      </c>
      <c r="BE705" s="89">
        <f t="shared" si="544"/>
        <v>-1.2345643314283676</v>
      </c>
      <c r="BF705" s="89">
        <f t="shared" si="545"/>
        <v>-1.3272391927007305</v>
      </c>
      <c r="BG705" s="89">
        <f t="shared" si="546"/>
        <v>-1.7255158429487631</v>
      </c>
      <c r="BH705" s="89">
        <f t="shared" si="547"/>
        <v>-2.1990441886829202</v>
      </c>
      <c r="BI705" s="89">
        <f t="shared" si="548"/>
        <v>-2.3010961726757593</v>
      </c>
      <c r="BJ705" s="89">
        <f t="shared" si="549"/>
        <v>-2.3250643639808191</v>
      </c>
      <c r="BK705" s="89">
        <f t="shared" si="550"/>
        <v>-11.592958068950303</v>
      </c>
      <c r="BL705" s="89">
        <f t="shared" si="551"/>
        <v>1.2069354753925161</v>
      </c>
      <c r="BM705" s="89"/>
      <c r="BN705" s="26" t="b">
        <f t="shared" si="552"/>
        <v>0</v>
      </c>
      <c r="BO705" s="26" t="b">
        <f t="shared" si="553"/>
        <v>0</v>
      </c>
      <c r="BP705" s="26" t="b">
        <f t="shared" si="554"/>
        <v>0</v>
      </c>
      <c r="BQ705" s="26" t="b">
        <f t="shared" si="555"/>
        <v>0</v>
      </c>
      <c r="BR705" s="26" t="b">
        <f t="shared" si="556"/>
        <v>0</v>
      </c>
      <c r="BS705" s="26" t="b">
        <f t="shared" si="557"/>
        <v>0</v>
      </c>
      <c r="BT705" s="26" t="b">
        <f t="shared" si="558"/>
        <v>0</v>
      </c>
      <c r="BU705" s="26" t="b">
        <f t="shared" si="559"/>
        <v>0</v>
      </c>
    </row>
    <row r="706" spans="2:73" ht="15" thickBot="1" x14ac:dyDescent="0.35">
      <c r="B706" s="17" t="str">
        <f>VLOOKUP($AC706,LS_Coint_BD!$B$3:$D$1079,2)</f>
        <v>QUAL3</v>
      </c>
      <c r="C706" s="87" t="str">
        <f>VLOOKUP($AC706,LS_Coint_BD!$B$3:$D$1079,3)</f>
        <v>LREN3</v>
      </c>
      <c r="D706" s="68">
        <f t="shared" si="519"/>
        <v>0.48340588046236377</v>
      </c>
      <c r="E706" s="65">
        <f t="shared" si="520"/>
        <v>5.6532657823158523</v>
      </c>
      <c r="F706" s="69">
        <f t="shared" si="521"/>
        <v>3.7688438548772352</v>
      </c>
      <c r="G706" s="68">
        <f t="shared" si="522"/>
        <v>-1.1434650753622364</v>
      </c>
      <c r="H706" s="65">
        <f t="shared" si="523"/>
        <v>-6.4341539516232569</v>
      </c>
      <c r="I706" s="69">
        <f t="shared" si="524"/>
        <v>-4.2894359677488376</v>
      </c>
      <c r="J706" s="68">
        <f t="shared" si="525"/>
        <v>-1.3567325770743821</v>
      </c>
      <c r="K706" s="65">
        <f t="shared" si="526"/>
        <v>-6.1121798355522863</v>
      </c>
      <c r="L706" s="69">
        <f t="shared" si="527"/>
        <v>-4.0747865570348578</v>
      </c>
      <c r="M706" s="68">
        <f t="shared" si="528"/>
        <v>-1.5344243383349223</v>
      </c>
      <c r="N706" s="65">
        <f t="shared" si="529"/>
        <v>-5.9592815974571431</v>
      </c>
      <c r="O706" s="69">
        <f t="shared" si="530"/>
        <v>-3.9728543983047619</v>
      </c>
      <c r="P706" s="68">
        <f t="shared" si="531"/>
        <v>-1.6593069063063552</v>
      </c>
      <c r="Q706" s="65">
        <f t="shared" si="532"/>
        <v>-6.2948232349745972</v>
      </c>
      <c r="R706" s="69">
        <f t="shared" si="533"/>
        <v>-4.1965488233163981</v>
      </c>
      <c r="S706" s="68">
        <f t="shared" si="534"/>
        <v>-1.5627235215168653</v>
      </c>
      <c r="T706" s="65">
        <f t="shared" si="535"/>
        <v>-6.7200240465150323</v>
      </c>
      <c r="U706" s="69">
        <f t="shared" si="536"/>
        <v>-4.4800160310100212</v>
      </c>
      <c r="V706" s="68">
        <f t="shared" si="537"/>
        <v>-1.5129752182689842</v>
      </c>
      <c r="W706" s="65">
        <f t="shared" si="538"/>
        <v>-7.084553725329032</v>
      </c>
      <c r="X706" s="69">
        <f t="shared" si="539"/>
        <v>-4.7230358168860214</v>
      </c>
      <c r="Y706" s="68">
        <f t="shared" si="540"/>
        <v>-2.5162220121660326</v>
      </c>
      <c r="Z706" s="65">
        <f t="shared" si="541"/>
        <v>-8.6158887177854435</v>
      </c>
      <c r="AA706" s="69">
        <f t="shared" si="542"/>
        <v>-5.743925811856962</v>
      </c>
      <c r="AB706" s="98">
        <f>SUMIF(BN706:BU706,"VERDADEIRO",BN$3:$BU705)</f>
        <v>0</v>
      </c>
      <c r="AC706" s="97">
        <f t="shared" si="518"/>
        <v>703</v>
      </c>
      <c r="AD706" s="89">
        <f>RTD("tryd.rtdserver",,"COT",B706,"ULT")</f>
        <v>31.56</v>
      </c>
      <c r="AE706" s="89">
        <f>RTD("tryd.rtdserver",,"COT",C706,"ULT")</f>
        <v>41.01</v>
      </c>
      <c r="AF706" s="89">
        <f>VLOOKUP($AC706,LS_Coint_BD!$B$3:$AQ$1079,AF$2)*$AD706+VLOOKUP($AC706,LS_Coint_BD!$B$3:$AQ$1079,AF$2+1)</f>
        <v>40.526594119537634</v>
      </c>
      <c r="AG706" s="89">
        <f>VLOOKUP($AC706,LS_Coint_BD!$B$3:$AQ$1079,AG$2)*$AD706+VLOOKUP($AC706,LS_Coint_BD!$B$3:$AQ$1079,AG$2+1)</f>
        <v>42.153465075362234</v>
      </c>
      <c r="AH706" s="89">
        <f>VLOOKUP($AC706,LS_Coint_BD!$B$3:$AQ$1079,AH$2)*$AD706+VLOOKUP($AC706,LS_Coint_BD!$B$3:$AQ$1079,AH$2+1)</f>
        <v>42.36673257707438</v>
      </c>
      <c r="AI706" s="89">
        <f>VLOOKUP($AC706,LS_Coint_BD!$B$3:$AQ$1079,AI$2)*$AD706+VLOOKUP($AC706,LS_Coint_BD!$B$3:$AQ$1079,AI$2+1)</f>
        <v>42.54442433833492</v>
      </c>
      <c r="AJ706" s="89">
        <f>VLOOKUP($AC706,LS_Coint_BD!$B$3:$AQ$1079,AJ$2)*$AD706+VLOOKUP($AC706,LS_Coint_BD!$B$3:$AQ$1079,AJ$2+1)</f>
        <v>42.669306906306353</v>
      </c>
      <c r="AK706" s="89">
        <f>VLOOKUP($AC706,LS_Coint_BD!$B$3:$AQ$1079,AK$2)*$AD706+VLOOKUP($AC706,LS_Coint_BD!$B$3:$AQ$1079,AK$2+1)</f>
        <v>42.572723521516863</v>
      </c>
      <c r="AL706" s="89">
        <f>VLOOKUP($AC706,LS_Coint_BD!$B$3:$AQ$1079,AL$2)*$AD706+VLOOKUP($AC706,LS_Coint_BD!$B$3:$AQ$1079,AL$2+1)</f>
        <v>42.522975218268982</v>
      </c>
      <c r="AM706" s="89">
        <f>VLOOKUP($AC706,LS_Coint_BD!$B$3:$AQ$1079,AM$2)*$AD706+VLOOKUP($AC706,LS_Coint_BD!$B$3:$AQ$1079,AM$2+1)</f>
        <v>43.526222012166031</v>
      </c>
      <c r="AN706" s="89">
        <f>VLOOKUP($AC706,LS_Coint_BD!$B$3:$AQ$1079,AN$2)</f>
        <v>1.88442192743862</v>
      </c>
      <c r="AO706" s="89">
        <f>VLOOKUP($AC706,LS_Coint_BD!$B$3:$AQ$1079,AO$2)</f>
        <v>2.1447179838744201</v>
      </c>
      <c r="AP706" s="89">
        <f>VLOOKUP($AC706,LS_Coint_BD!$B$3:$AQ$1079,AP$2)</f>
        <v>2.0373932785174298</v>
      </c>
      <c r="AQ706" s="89">
        <f>VLOOKUP($AC706,LS_Coint_BD!$B$3:$AQ$1079,AQ$2)</f>
        <v>1.9864271991523801</v>
      </c>
      <c r="AR706" s="89">
        <f>VLOOKUP($AC706,LS_Coint_BD!$B$3:$AQ$1079,AR$2)</f>
        <v>2.0982744116581999</v>
      </c>
      <c r="AS706" s="89">
        <f>VLOOKUP($AC706,LS_Coint_BD!$B$3:$AQ$1079,AS$2)</f>
        <v>2.2400080155050102</v>
      </c>
      <c r="AT706" s="89">
        <f>VLOOKUP($AC706,LS_Coint_BD!$B$3:$AQ$1079,AT$2)</f>
        <v>2.3615179084430098</v>
      </c>
      <c r="AU706" s="89">
        <f>VLOOKUP($AC706,LS_Coint_BD!$B$3:$AQ$1079,AU$2)</f>
        <v>2.8719629059284801</v>
      </c>
      <c r="AV706" s="89">
        <f>VLOOKUP($AC706,LS_Coint_BD!$B$3:$AQ$1079,AV$2)</f>
        <v>-4.9737991503207002E-15</v>
      </c>
      <c r="AW706" s="89">
        <f>VLOOKUP($AC706,LS_Coint_BD!$B$3:$AQ$1079,AW$2)</f>
        <v>2.42768768051368E-15</v>
      </c>
      <c r="AX706" s="89">
        <f>VLOOKUP($AC706,LS_Coint_BD!$B$3:$AQ$1079,AX$2)</f>
        <v>1.8778629445088402E-15</v>
      </c>
      <c r="AY706" s="89">
        <f>VLOOKUP($AC706,LS_Coint_BD!$B$3:$AQ$1079,AY$2)</f>
        <v>-1.8207657603852601E-15</v>
      </c>
      <c r="AZ706" s="89">
        <f>VLOOKUP($AC706,LS_Coint_BD!$B$3:$AQ$1079,AZ$2)</f>
        <v>1.9342552251247202E-15</v>
      </c>
      <c r="BA706" s="89">
        <f>VLOOKUP($AC706,LS_Coint_BD!$B$3:$AQ$1079,BA$2)</f>
        <v>-1.2789769243681801E-15</v>
      </c>
      <c r="BB706" s="89">
        <f>VLOOKUP($AC706,LS_Coint_BD!$B$3:$AQ$1079,BB$2)</f>
        <v>-1.3887880744402E-15</v>
      </c>
      <c r="BC706" s="89">
        <f>VLOOKUP($AC706,LS_Coint_BD!$B$3:$AQ$1079,BC$2)</f>
        <v>-1.8189894035458601E-15</v>
      </c>
      <c r="BD706" s="89">
        <f t="shared" si="543"/>
        <v>3.7688438548772352</v>
      </c>
      <c r="BE706" s="89">
        <f t="shared" si="544"/>
        <v>-4.2894359677488376</v>
      </c>
      <c r="BF706" s="89">
        <f t="shared" si="545"/>
        <v>-4.0747865570348578</v>
      </c>
      <c r="BG706" s="89">
        <f t="shared" si="546"/>
        <v>-3.9728543983047619</v>
      </c>
      <c r="BH706" s="89">
        <f t="shared" si="547"/>
        <v>-4.1965488233163981</v>
      </c>
      <c r="BI706" s="89">
        <f t="shared" si="548"/>
        <v>-4.4800160310100212</v>
      </c>
      <c r="BJ706" s="89">
        <f t="shared" si="549"/>
        <v>-4.7230358168860214</v>
      </c>
      <c r="BK706" s="89">
        <f t="shared" si="550"/>
        <v>-5.743925811856962</v>
      </c>
      <c r="BL706" s="89">
        <f t="shared" si="551"/>
        <v>3.7688438548772449</v>
      </c>
      <c r="BM706" s="89"/>
      <c r="BN706" s="26" t="b">
        <f t="shared" si="552"/>
        <v>0</v>
      </c>
      <c r="BO706" s="26" t="b">
        <f t="shared" si="553"/>
        <v>0</v>
      </c>
      <c r="BP706" s="26" t="b">
        <f t="shared" si="554"/>
        <v>0</v>
      </c>
      <c r="BQ706" s="26" t="b">
        <f t="shared" si="555"/>
        <v>0</v>
      </c>
      <c r="BR706" s="26" t="b">
        <f t="shared" si="556"/>
        <v>0</v>
      </c>
      <c r="BS706" s="26" t="b">
        <f t="shared" si="557"/>
        <v>0</v>
      </c>
      <c r="BT706" s="26" t="b">
        <f t="shared" si="558"/>
        <v>0</v>
      </c>
      <c r="BU706" s="26" t="b">
        <f t="shared" si="559"/>
        <v>0</v>
      </c>
    </row>
    <row r="707" spans="2:73" ht="15" thickBot="1" x14ac:dyDescent="0.35">
      <c r="B707" s="17" t="str">
        <f>VLOOKUP($AC707,LS_Coint_BD!$B$3:$D$1079,2)</f>
        <v>QUAL3</v>
      </c>
      <c r="C707" s="87" t="str">
        <f>VLOOKUP($AC707,LS_Coint_BD!$B$3:$D$1079,3)</f>
        <v>MULT3</v>
      </c>
      <c r="D707" s="68">
        <f t="shared" si="519"/>
        <v>1.4692448215331986</v>
      </c>
      <c r="E707" s="65">
        <f t="shared" si="520"/>
        <v>3.403577664046133</v>
      </c>
      <c r="F707" s="69">
        <f t="shared" si="521"/>
        <v>2.2690517760307554</v>
      </c>
      <c r="G707" s="68">
        <f t="shared" si="522"/>
        <v>0</v>
      </c>
      <c r="H707" s="65">
        <f t="shared" si="523"/>
        <v>0</v>
      </c>
      <c r="I707" s="69">
        <f t="shared" si="524"/>
        <v>0</v>
      </c>
      <c r="J707" s="68">
        <f t="shared" si="525"/>
        <v>0</v>
      </c>
      <c r="K707" s="65">
        <f t="shared" si="526"/>
        <v>0</v>
      </c>
      <c r="L707" s="69">
        <f t="shared" si="527"/>
        <v>0</v>
      </c>
      <c r="M707" s="68">
        <f t="shared" si="528"/>
        <v>0.10200434672075787</v>
      </c>
      <c r="N707" s="65">
        <f t="shared" si="529"/>
        <v>3.8343262990628988</v>
      </c>
      <c r="O707" s="69">
        <f t="shared" si="530"/>
        <v>2.5562175327085992</v>
      </c>
      <c r="P707" s="68">
        <f t="shared" si="531"/>
        <v>2.0596623740427589E-2</v>
      </c>
      <c r="Q707" s="65">
        <f t="shared" si="532"/>
        <v>3.8777488586835327</v>
      </c>
      <c r="R707" s="69">
        <f t="shared" si="533"/>
        <v>2.5851659057890219</v>
      </c>
      <c r="S707" s="68">
        <f t="shared" si="534"/>
        <v>3.6249511320534111E-2</v>
      </c>
      <c r="T707" s="65">
        <f t="shared" si="535"/>
        <v>3.9352113212137194</v>
      </c>
      <c r="U707" s="69">
        <f t="shared" si="536"/>
        <v>2.6234742141424796</v>
      </c>
      <c r="V707" s="68">
        <f t="shared" si="537"/>
        <v>3.685527052319415E-2</v>
      </c>
      <c r="W707" s="65">
        <f t="shared" si="538"/>
        <v>3.9789505255815301</v>
      </c>
      <c r="X707" s="69">
        <f t="shared" si="539"/>
        <v>2.65263368372102</v>
      </c>
      <c r="Y707" s="68">
        <f t="shared" si="540"/>
        <v>0</v>
      </c>
      <c r="Z707" s="65">
        <f t="shared" si="541"/>
        <v>0</v>
      </c>
      <c r="AA707" s="69">
        <f t="shared" si="542"/>
        <v>0</v>
      </c>
      <c r="AB707" s="98">
        <f>SUMIF(BN707:BU707,"VERDADEIRO",BN$3:$BU706)</f>
        <v>0</v>
      </c>
      <c r="AC707" s="97">
        <f t="shared" si="518"/>
        <v>704</v>
      </c>
      <c r="AD707" s="89">
        <f>RTD("tryd.rtdserver",,"COT",B707,"ULT")</f>
        <v>31.56</v>
      </c>
      <c r="AE707" s="89">
        <f>RTD("tryd.rtdserver",,"COT",C707,"ULT")</f>
        <v>21.84</v>
      </c>
      <c r="AF707" s="89">
        <f>VLOOKUP($AC707,LS_Coint_BD!$B$3:$AQ$1079,AF$2)*$AD707+VLOOKUP($AC707,LS_Coint_BD!$B$3:$AQ$1079,AF$2+1)</f>
        <v>20.370755178466801</v>
      </c>
      <c r="AG707" s="89">
        <f>VLOOKUP($AC707,LS_Coint_BD!$B$3:$AQ$1079,AG$2)*$AD707+VLOOKUP($AC707,LS_Coint_BD!$B$3:$AQ$1079,AG$2+1)</f>
        <v>0</v>
      </c>
      <c r="AH707" s="89">
        <f>VLOOKUP($AC707,LS_Coint_BD!$B$3:$AQ$1079,AH$2)*$AD707+VLOOKUP($AC707,LS_Coint_BD!$B$3:$AQ$1079,AH$2+1)</f>
        <v>0</v>
      </c>
      <c r="AI707" s="89">
        <f>VLOOKUP($AC707,LS_Coint_BD!$B$3:$AQ$1079,AI$2)*$AD707+VLOOKUP($AC707,LS_Coint_BD!$B$3:$AQ$1079,AI$2+1)</f>
        <v>21.737995653279242</v>
      </c>
      <c r="AJ707" s="89">
        <f>VLOOKUP($AC707,LS_Coint_BD!$B$3:$AQ$1079,AJ$2)*$AD707+VLOOKUP($AC707,LS_Coint_BD!$B$3:$AQ$1079,AJ$2+1)</f>
        <v>21.819403376259572</v>
      </c>
      <c r="AK707" s="89">
        <f>VLOOKUP($AC707,LS_Coint_BD!$B$3:$AQ$1079,AK$2)*$AD707+VLOOKUP($AC707,LS_Coint_BD!$B$3:$AQ$1079,AK$2+1)</f>
        <v>21.803750488679466</v>
      </c>
      <c r="AL707" s="89">
        <f>VLOOKUP($AC707,LS_Coint_BD!$B$3:$AQ$1079,AL$2)*$AD707+VLOOKUP($AC707,LS_Coint_BD!$B$3:$AQ$1079,AL$2+1)</f>
        <v>21.803144729476806</v>
      </c>
      <c r="AM707" s="89">
        <f>VLOOKUP($AC707,LS_Coint_BD!$B$3:$AQ$1079,AM$2)*$AD707+VLOOKUP($AC707,LS_Coint_BD!$B$3:$AQ$1079,AM$2+1)</f>
        <v>0</v>
      </c>
      <c r="AN707" s="89">
        <f>VLOOKUP($AC707,LS_Coint_BD!$B$3:$AQ$1079,AN$2)</f>
        <v>1.1345258880153799</v>
      </c>
      <c r="AO707" s="89">
        <f>VLOOKUP($AC707,LS_Coint_BD!$B$3:$AQ$1079,AO$2)</f>
        <v>0</v>
      </c>
      <c r="AP707" s="89">
        <f>VLOOKUP($AC707,LS_Coint_BD!$B$3:$AQ$1079,AP$2)</f>
        <v>0</v>
      </c>
      <c r="AQ707" s="89">
        <f>VLOOKUP($AC707,LS_Coint_BD!$B$3:$AQ$1079,AQ$2)</f>
        <v>1.2781087663543</v>
      </c>
      <c r="AR707" s="89">
        <f>VLOOKUP($AC707,LS_Coint_BD!$B$3:$AQ$1079,AR$2)</f>
        <v>1.2925829528945101</v>
      </c>
      <c r="AS707" s="89">
        <f>VLOOKUP($AC707,LS_Coint_BD!$B$3:$AQ$1079,AS$2)</f>
        <v>1.31173710707124</v>
      </c>
      <c r="AT707" s="89">
        <f>VLOOKUP($AC707,LS_Coint_BD!$B$3:$AQ$1079,AT$2)</f>
        <v>1.32631684186051</v>
      </c>
      <c r="AU707" s="89">
        <f>VLOOKUP($AC707,LS_Coint_BD!$B$3:$AQ$1079,AU$2)</f>
        <v>0</v>
      </c>
      <c r="AV707" s="89">
        <f>VLOOKUP($AC707,LS_Coint_BD!$B$3:$AQ$1079,AV$2)</f>
        <v>-4.2277292777725999E-15</v>
      </c>
      <c r="AW707" s="89">
        <f>VLOOKUP($AC707,LS_Coint_BD!$B$3:$AQ$1079,AW$2)</f>
        <v>0</v>
      </c>
      <c r="AX707" s="89">
        <f>VLOOKUP($AC707,LS_Coint_BD!$B$3:$AQ$1079,AX$2)</f>
        <v>0</v>
      </c>
      <c r="AY707" s="89">
        <f>VLOOKUP($AC707,LS_Coint_BD!$B$3:$AQ$1079,AY$2)</f>
        <v>-7.3274719625260298E-16</v>
      </c>
      <c r="AZ707" s="89">
        <f>VLOOKUP($AC707,LS_Coint_BD!$B$3:$AQ$1079,AZ$2)</f>
        <v>1.61845845367578E-15</v>
      </c>
      <c r="BA707" s="89">
        <f>VLOOKUP($AC707,LS_Coint_BD!$B$3:$AQ$1079,BA$2)</f>
        <v>-4.7961634663806795E-16</v>
      </c>
      <c r="BB707" s="89">
        <f>VLOOKUP($AC707,LS_Coint_BD!$B$3:$AQ$1079,BB$2)</f>
        <v>-3.2297397080004503E-17</v>
      </c>
      <c r="BC707" s="89">
        <f>VLOOKUP($AC707,LS_Coint_BD!$B$3:$AQ$1079,BC$2)</f>
        <v>0</v>
      </c>
      <c r="BD707" s="89">
        <f t="shared" si="543"/>
        <v>2.2690517760307554</v>
      </c>
      <c r="BE707" s="89">
        <f t="shared" si="544"/>
        <v>0</v>
      </c>
      <c r="BF707" s="89">
        <f t="shared" si="545"/>
        <v>0</v>
      </c>
      <c r="BG707" s="89">
        <f t="shared" si="546"/>
        <v>2.5562175327085992</v>
      </c>
      <c r="BH707" s="89">
        <f t="shared" si="547"/>
        <v>2.5851659057890219</v>
      </c>
      <c r="BI707" s="89">
        <f t="shared" si="548"/>
        <v>2.6234742141424796</v>
      </c>
      <c r="BJ707" s="89">
        <f t="shared" si="549"/>
        <v>2.65263368372102</v>
      </c>
      <c r="BK707" s="89">
        <f t="shared" si="550"/>
        <v>0</v>
      </c>
      <c r="BL707" s="89">
        <f t="shared" si="551"/>
        <v>2.2690517760307469</v>
      </c>
      <c r="BM707" s="89"/>
      <c r="BN707" s="26" t="b">
        <f t="shared" si="552"/>
        <v>0</v>
      </c>
      <c r="BO707" s="26" t="b">
        <f t="shared" si="553"/>
        <v>0</v>
      </c>
      <c r="BP707" s="26" t="b">
        <f t="shared" si="554"/>
        <v>0</v>
      </c>
      <c r="BQ707" s="26" t="b">
        <f t="shared" si="555"/>
        <v>0</v>
      </c>
      <c r="BR707" s="26" t="b">
        <f t="shared" si="556"/>
        <v>0</v>
      </c>
      <c r="BS707" s="26" t="b">
        <f t="shared" si="557"/>
        <v>0</v>
      </c>
      <c r="BT707" s="26" t="b">
        <f t="shared" si="558"/>
        <v>0</v>
      </c>
      <c r="BU707" s="26" t="b">
        <f t="shared" si="559"/>
        <v>0</v>
      </c>
    </row>
    <row r="708" spans="2:73" ht="15" thickBot="1" x14ac:dyDescent="0.35">
      <c r="B708" s="17" t="str">
        <f>VLOOKUP($AC708,LS_Coint_BD!$B$3:$D$1079,2)</f>
        <v>QUAL3</v>
      </c>
      <c r="C708" s="87" t="str">
        <f>VLOOKUP($AC708,LS_Coint_BD!$B$3:$D$1079,3)</f>
        <v>VIVT3</v>
      </c>
      <c r="D708" s="68">
        <f t="shared" si="519"/>
        <v>0</v>
      </c>
      <c r="E708" s="65">
        <f t="shared" si="520"/>
        <v>0</v>
      </c>
      <c r="F708" s="69">
        <f t="shared" si="521"/>
        <v>0</v>
      </c>
      <c r="G708" s="68">
        <f t="shared" si="522"/>
        <v>0</v>
      </c>
      <c r="H708" s="65">
        <f t="shared" si="523"/>
        <v>0</v>
      </c>
      <c r="I708" s="69">
        <f t="shared" si="524"/>
        <v>0</v>
      </c>
      <c r="J708" s="68">
        <f t="shared" si="525"/>
        <v>2.0769165580373468</v>
      </c>
      <c r="K708" s="65">
        <f t="shared" si="526"/>
        <v>5.5951771691318894</v>
      </c>
      <c r="L708" s="69">
        <f t="shared" si="527"/>
        <v>3.7301181127545928</v>
      </c>
      <c r="M708" s="68">
        <f t="shared" si="528"/>
        <v>2.1681372378426289</v>
      </c>
      <c r="N708" s="65">
        <f t="shared" si="529"/>
        <v>5.4317517065265868</v>
      </c>
      <c r="O708" s="69">
        <f t="shared" si="530"/>
        <v>3.621167804351058</v>
      </c>
      <c r="P708" s="68">
        <f t="shared" si="531"/>
        <v>2.3882292725101451</v>
      </c>
      <c r="Q708" s="65">
        <f t="shared" si="532"/>
        <v>6.3113473279168488</v>
      </c>
      <c r="R708" s="69">
        <f t="shared" si="533"/>
        <v>4.2075648852778995</v>
      </c>
      <c r="S708" s="68">
        <f t="shared" si="534"/>
        <v>2.4556301047219407</v>
      </c>
      <c r="T708" s="65">
        <f t="shared" si="535"/>
        <v>6.4229232753159673</v>
      </c>
      <c r="U708" s="69">
        <f t="shared" si="536"/>
        <v>4.2819488502106449</v>
      </c>
      <c r="V708" s="68">
        <f t="shared" si="537"/>
        <v>2.4544595095757913</v>
      </c>
      <c r="W708" s="65">
        <f t="shared" si="538"/>
        <v>6.4754301157123493</v>
      </c>
      <c r="X708" s="69">
        <f t="shared" si="539"/>
        <v>4.3169534104748992</v>
      </c>
      <c r="Y708" s="68">
        <f t="shared" si="540"/>
        <v>0</v>
      </c>
      <c r="Z708" s="65">
        <f t="shared" si="541"/>
        <v>0</v>
      </c>
      <c r="AA708" s="69">
        <f t="shared" si="542"/>
        <v>0</v>
      </c>
      <c r="AB708" s="98">
        <f>SUMIF(BN708:BU708,"VERDADEIRO",BN$3:$BU707)</f>
        <v>0</v>
      </c>
      <c r="AC708" s="97">
        <f t="shared" si="518"/>
        <v>705</v>
      </c>
      <c r="AD708" s="89">
        <f>RTD("tryd.rtdserver",,"COT",B708,"ULT")</f>
        <v>31.56</v>
      </c>
      <c r="AE708" s="89">
        <f>RTD("tryd.rtdserver",,"COT",C708,"ULT")</f>
        <v>47.85</v>
      </c>
      <c r="AF708" s="89">
        <f>VLOOKUP($AC708,LS_Coint_BD!$B$3:$AQ$1079,AF$2)*$AD708+VLOOKUP($AC708,LS_Coint_BD!$B$3:$AQ$1079,AF$2+1)</f>
        <v>0</v>
      </c>
      <c r="AG708" s="89">
        <f>VLOOKUP($AC708,LS_Coint_BD!$B$3:$AQ$1079,AG$2)*$AD708+VLOOKUP($AC708,LS_Coint_BD!$B$3:$AQ$1079,AG$2+1)</f>
        <v>0</v>
      </c>
      <c r="AH708" s="89">
        <f>VLOOKUP($AC708,LS_Coint_BD!$B$3:$AQ$1079,AH$2)*$AD708+VLOOKUP($AC708,LS_Coint_BD!$B$3:$AQ$1079,AH$2+1)</f>
        <v>45.773083441962655</v>
      </c>
      <c r="AI708" s="89">
        <f>VLOOKUP($AC708,LS_Coint_BD!$B$3:$AQ$1079,AI$2)*$AD708+VLOOKUP($AC708,LS_Coint_BD!$B$3:$AQ$1079,AI$2+1)</f>
        <v>45.681862762157373</v>
      </c>
      <c r="AJ708" s="89">
        <f>VLOOKUP($AC708,LS_Coint_BD!$B$3:$AQ$1079,AJ$2)*$AD708+VLOOKUP($AC708,LS_Coint_BD!$B$3:$AQ$1079,AJ$2+1)</f>
        <v>45.461770727489856</v>
      </c>
      <c r="AK708" s="89">
        <f>VLOOKUP($AC708,LS_Coint_BD!$B$3:$AQ$1079,AK$2)*$AD708+VLOOKUP($AC708,LS_Coint_BD!$B$3:$AQ$1079,AK$2+1)</f>
        <v>45.394369895278061</v>
      </c>
      <c r="AL708" s="89">
        <f>VLOOKUP($AC708,LS_Coint_BD!$B$3:$AQ$1079,AL$2)*$AD708+VLOOKUP($AC708,LS_Coint_BD!$B$3:$AQ$1079,AL$2+1)</f>
        <v>45.39554049042421</v>
      </c>
      <c r="AM708" s="89">
        <f>VLOOKUP($AC708,LS_Coint_BD!$B$3:$AQ$1079,AM$2)*$AD708+VLOOKUP($AC708,LS_Coint_BD!$B$3:$AQ$1079,AM$2+1)</f>
        <v>0</v>
      </c>
      <c r="AN708" s="89">
        <f>VLOOKUP($AC708,LS_Coint_BD!$B$3:$AQ$1079,AN$2)</f>
        <v>0</v>
      </c>
      <c r="AO708" s="89">
        <f>VLOOKUP($AC708,LS_Coint_BD!$B$3:$AQ$1079,AO$2)</f>
        <v>0</v>
      </c>
      <c r="AP708" s="89">
        <f>VLOOKUP($AC708,LS_Coint_BD!$B$3:$AQ$1079,AP$2)</f>
        <v>1.8650590563773</v>
      </c>
      <c r="AQ708" s="89">
        <f>VLOOKUP($AC708,LS_Coint_BD!$B$3:$AQ$1079,AQ$2)</f>
        <v>1.8105839021755299</v>
      </c>
      <c r="AR708" s="89">
        <f>VLOOKUP($AC708,LS_Coint_BD!$B$3:$AQ$1079,AR$2)</f>
        <v>2.1037824426389502</v>
      </c>
      <c r="AS708" s="89">
        <f>VLOOKUP($AC708,LS_Coint_BD!$B$3:$AQ$1079,AS$2)</f>
        <v>2.1409744251053202</v>
      </c>
      <c r="AT708" s="89">
        <f>VLOOKUP($AC708,LS_Coint_BD!$B$3:$AQ$1079,AT$2)</f>
        <v>2.1584767052374501</v>
      </c>
      <c r="AU708" s="89">
        <f>VLOOKUP($AC708,LS_Coint_BD!$B$3:$AQ$1079,AU$2)</f>
        <v>0</v>
      </c>
      <c r="AV708" s="89">
        <f>VLOOKUP($AC708,LS_Coint_BD!$B$3:$AQ$1079,AV$2)</f>
        <v>0</v>
      </c>
      <c r="AW708" s="89">
        <f>VLOOKUP($AC708,LS_Coint_BD!$B$3:$AQ$1079,AW$2)</f>
        <v>0</v>
      </c>
      <c r="AX708" s="89">
        <f>VLOOKUP($AC708,LS_Coint_BD!$B$3:$AQ$1079,AX$2)</f>
        <v>-7.05467430504671E-15</v>
      </c>
      <c r="AY708" s="89">
        <f>VLOOKUP($AC708,LS_Coint_BD!$B$3:$AQ$1079,AY$2)</f>
        <v>-1.68753899743024E-15</v>
      </c>
      <c r="AZ708" s="89">
        <f>VLOOKUP($AC708,LS_Coint_BD!$B$3:$AQ$1079,AZ$2)</f>
        <v>-6.3159354289786695E-16</v>
      </c>
      <c r="BA708" s="89">
        <f>VLOOKUP($AC708,LS_Coint_BD!$B$3:$AQ$1079,BA$2)</f>
        <v>4.1922021409845901E-15</v>
      </c>
      <c r="BB708" s="89">
        <f>VLOOKUP($AC708,LS_Coint_BD!$B$3:$AQ$1079,BB$2)</f>
        <v>-1.03351670656015E-15</v>
      </c>
      <c r="BC708" s="89">
        <f>VLOOKUP($AC708,LS_Coint_BD!$B$3:$AQ$1079,BC$2)</f>
        <v>0</v>
      </c>
      <c r="BD708" s="89">
        <f t="shared" si="543"/>
        <v>0</v>
      </c>
      <c r="BE708" s="89">
        <f t="shared" si="544"/>
        <v>0</v>
      </c>
      <c r="BF708" s="89">
        <f t="shared" si="545"/>
        <v>3.7301181127545928</v>
      </c>
      <c r="BG708" s="89">
        <f t="shared" si="546"/>
        <v>3.621167804351058</v>
      </c>
      <c r="BH708" s="89">
        <f t="shared" si="547"/>
        <v>4.2075648852778995</v>
      </c>
      <c r="BI708" s="89">
        <f t="shared" si="548"/>
        <v>4.2819488502106449</v>
      </c>
      <c r="BJ708" s="89">
        <f t="shared" si="549"/>
        <v>4.3169534104748992</v>
      </c>
      <c r="BK708" s="89">
        <f t="shared" si="550"/>
        <v>0</v>
      </c>
      <c r="BL708" s="89">
        <f t="shared" si="551"/>
        <v>0</v>
      </c>
      <c r="BM708" s="89"/>
      <c r="BN708" s="26" t="b">
        <f t="shared" si="552"/>
        <v>0</v>
      </c>
      <c r="BO708" s="26" t="b">
        <f t="shared" si="553"/>
        <v>0</v>
      </c>
      <c r="BP708" s="26" t="b">
        <f t="shared" si="554"/>
        <v>0</v>
      </c>
      <c r="BQ708" s="26" t="b">
        <f t="shared" si="555"/>
        <v>0</v>
      </c>
      <c r="BR708" s="26" t="b">
        <f t="shared" si="556"/>
        <v>0</v>
      </c>
      <c r="BS708" s="26" t="b">
        <f t="shared" si="557"/>
        <v>0</v>
      </c>
      <c r="BT708" s="26" t="b">
        <f t="shared" si="558"/>
        <v>0</v>
      </c>
      <c r="BU708" s="26" t="b">
        <f t="shared" si="559"/>
        <v>0</v>
      </c>
    </row>
    <row r="709" spans="2:73" ht="15" thickBot="1" x14ac:dyDescent="0.35">
      <c r="B709" s="17" t="str">
        <f>VLOOKUP($AC709,LS_Coint_BD!$B$3:$D$1079,2)</f>
        <v>RADL3</v>
      </c>
      <c r="C709" s="87" t="str">
        <f>VLOOKUP($AC709,LS_Coint_BD!$B$3:$D$1079,3)</f>
        <v>BEEF3</v>
      </c>
      <c r="D709" s="68">
        <f t="shared" si="519"/>
        <v>0</v>
      </c>
      <c r="E709" s="65">
        <f t="shared" si="520"/>
        <v>0</v>
      </c>
      <c r="F709" s="69">
        <f t="shared" si="521"/>
        <v>0</v>
      </c>
      <c r="G709" s="68">
        <f t="shared" si="522"/>
        <v>-0.87219001636515081</v>
      </c>
      <c r="H709" s="65">
        <f t="shared" si="523"/>
        <v>-2.2434898507762115</v>
      </c>
      <c r="I709" s="69">
        <f t="shared" si="524"/>
        <v>-1.4956599005174744</v>
      </c>
      <c r="J709" s="68">
        <f t="shared" si="525"/>
        <v>-1.0502915471152132</v>
      </c>
      <c r="K709" s="65">
        <f t="shared" si="526"/>
        <v>-2.9378603555660994</v>
      </c>
      <c r="L709" s="69">
        <f t="shared" si="527"/>
        <v>-1.9585735703773997</v>
      </c>
      <c r="M709" s="68">
        <f t="shared" si="528"/>
        <v>-1.0646006685799332</v>
      </c>
      <c r="N709" s="65">
        <f t="shared" si="529"/>
        <v>-2.8019620549541613</v>
      </c>
      <c r="O709" s="69">
        <f t="shared" si="530"/>
        <v>-1.8679747033027743</v>
      </c>
      <c r="P709" s="68">
        <f t="shared" si="531"/>
        <v>-1.0863277155485509</v>
      </c>
      <c r="Q709" s="65">
        <f t="shared" si="532"/>
        <v>-2.7099470004797546</v>
      </c>
      <c r="R709" s="69">
        <f t="shared" si="533"/>
        <v>-1.8066313336531696</v>
      </c>
      <c r="S709" s="68">
        <f t="shared" si="534"/>
        <v>-1.1647998657203278</v>
      </c>
      <c r="T709" s="65">
        <f t="shared" si="535"/>
        <v>-3.3785895381355222</v>
      </c>
      <c r="U709" s="69">
        <f t="shared" si="536"/>
        <v>-2.2523930254236815</v>
      </c>
      <c r="V709" s="68">
        <f t="shared" si="537"/>
        <v>0</v>
      </c>
      <c r="W709" s="65">
        <f t="shared" si="538"/>
        <v>0</v>
      </c>
      <c r="X709" s="69">
        <f t="shared" si="539"/>
        <v>0</v>
      </c>
      <c r="Y709" s="68">
        <f t="shared" si="540"/>
        <v>0</v>
      </c>
      <c r="Z709" s="65">
        <f t="shared" si="541"/>
        <v>0</v>
      </c>
      <c r="AA709" s="69">
        <f t="shared" si="542"/>
        <v>0</v>
      </c>
      <c r="AB709" s="98">
        <f>SUMIF(BN709:BU709,"VERDADEIRO",BN$3:$BU708)</f>
        <v>0</v>
      </c>
      <c r="AC709" s="97">
        <f t="shared" si="518"/>
        <v>706</v>
      </c>
      <c r="AD709" s="89">
        <f>RTD("tryd.rtdserver",,"COT",B709,"ULT")</f>
        <v>25.25</v>
      </c>
      <c r="AE709" s="89">
        <f>RTD("tryd.rtdserver",,"COT",C709,"ULT")</f>
        <v>9.35</v>
      </c>
      <c r="AF709" s="89">
        <f>VLOOKUP($AC709,LS_Coint_BD!$B$3:$AQ$1079,AF$2)*$AD709+VLOOKUP($AC709,LS_Coint_BD!$B$3:$AQ$1079,AF$2+1)</f>
        <v>0</v>
      </c>
      <c r="AG709" s="89">
        <f>VLOOKUP($AC709,LS_Coint_BD!$B$3:$AQ$1079,AG$2)*$AD709+VLOOKUP($AC709,LS_Coint_BD!$B$3:$AQ$1079,AG$2+1)</f>
        <v>10.22219001636515</v>
      </c>
      <c r="AH709" s="89">
        <f>VLOOKUP($AC709,LS_Coint_BD!$B$3:$AQ$1079,AH$2)*$AD709+VLOOKUP($AC709,LS_Coint_BD!$B$3:$AQ$1079,AH$2+1)</f>
        <v>10.400291547115213</v>
      </c>
      <c r="AI709" s="89">
        <f>VLOOKUP($AC709,LS_Coint_BD!$B$3:$AQ$1079,AI$2)*$AD709+VLOOKUP($AC709,LS_Coint_BD!$B$3:$AQ$1079,AI$2+1)</f>
        <v>10.414600668579933</v>
      </c>
      <c r="AJ709" s="89">
        <f>VLOOKUP($AC709,LS_Coint_BD!$B$3:$AQ$1079,AJ$2)*$AD709+VLOOKUP($AC709,LS_Coint_BD!$B$3:$AQ$1079,AJ$2+1)</f>
        <v>10.436327715548551</v>
      </c>
      <c r="AK709" s="89">
        <f>VLOOKUP($AC709,LS_Coint_BD!$B$3:$AQ$1079,AK$2)*$AD709+VLOOKUP($AC709,LS_Coint_BD!$B$3:$AQ$1079,AK$2+1)</f>
        <v>10.514799865720327</v>
      </c>
      <c r="AL709" s="89">
        <f>VLOOKUP($AC709,LS_Coint_BD!$B$3:$AQ$1079,AL$2)*$AD709+VLOOKUP($AC709,LS_Coint_BD!$B$3:$AQ$1079,AL$2+1)</f>
        <v>0</v>
      </c>
      <c r="AM709" s="89">
        <f>VLOOKUP($AC709,LS_Coint_BD!$B$3:$AQ$1079,AM$2)*$AD709+VLOOKUP($AC709,LS_Coint_BD!$B$3:$AQ$1079,AM$2+1)</f>
        <v>0</v>
      </c>
      <c r="AN709" s="89">
        <f>VLOOKUP($AC709,LS_Coint_BD!$B$3:$AQ$1079,AN$2)</f>
        <v>0</v>
      </c>
      <c r="AO709" s="89">
        <f>VLOOKUP($AC709,LS_Coint_BD!$B$3:$AQ$1079,AO$2)</f>
        <v>0.747829950258737</v>
      </c>
      <c r="AP709" s="89">
        <f>VLOOKUP($AC709,LS_Coint_BD!$B$3:$AQ$1079,AP$2)</f>
        <v>0.97928678518870205</v>
      </c>
      <c r="AQ709" s="89">
        <f>VLOOKUP($AC709,LS_Coint_BD!$B$3:$AQ$1079,AQ$2)</f>
        <v>0.93398735165138702</v>
      </c>
      <c r="AR709" s="89">
        <f>VLOOKUP($AC709,LS_Coint_BD!$B$3:$AQ$1079,AR$2)</f>
        <v>0.90331566682658404</v>
      </c>
      <c r="AS709" s="89">
        <f>VLOOKUP($AC709,LS_Coint_BD!$B$3:$AQ$1079,AS$2)</f>
        <v>1.1261965127118401</v>
      </c>
      <c r="AT709" s="89">
        <f>VLOOKUP($AC709,LS_Coint_BD!$B$3:$AQ$1079,AT$2)</f>
        <v>0</v>
      </c>
      <c r="AU709" s="89">
        <f>VLOOKUP($AC709,LS_Coint_BD!$B$3:$AQ$1079,AU$2)</f>
        <v>0</v>
      </c>
      <c r="AV709" s="89">
        <f>VLOOKUP($AC709,LS_Coint_BD!$B$3:$AQ$1079,AV$2)</f>
        <v>0</v>
      </c>
      <c r="AW709" s="89">
        <f>VLOOKUP($AC709,LS_Coint_BD!$B$3:$AQ$1079,AW$2)</f>
        <v>-4.1448326252672502E-16</v>
      </c>
      <c r="AX709" s="89">
        <f>VLOOKUP($AC709,LS_Coint_BD!$B$3:$AQ$1079,AX$2)</f>
        <v>4.54239820360921E-15</v>
      </c>
      <c r="AY709" s="89">
        <f>VLOOKUP($AC709,LS_Coint_BD!$B$3:$AQ$1079,AY$2)</f>
        <v>-2.4424906541753401E-16</v>
      </c>
      <c r="AZ709" s="89">
        <f>VLOOKUP($AC709,LS_Coint_BD!$B$3:$AQ$1079,AZ$2)</f>
        <v>-1.61845845367578E-15</v>
      </c>
      <c r="BA709" s="89">
        <f>VLOOKUP($AC709,LS_Coint_BD!$B$3:$AQ$1079,BA$2)</f>
        <v>-1.4033219031261999E-15</v>
      </c>
      <c r="BB709" s="89">
        <f>VLOOKUP($AC709,LS_Coint_BD!$B$3:$AQ$1079,BB$2)</f>
        <v>0</v>
      </c>
      <c r="BC709" s="89">
        <f>VLOOKUP($AC709,LS_Coint_BD!$B$3:$AQ$1079,BC$2)</f>
        <v>0</v>
      </c>
      <c r="BD709" s="89">
        <f t="shared" si="543"/>
        <v>0</v>
      </c>
      <c r="BE709" s="89">
        <f t="shared" si="544"/>
        <v>-1.4956599005174744</v>
      </c>
      <c r="BF709" s="89">
        <f t="shared" si="545"/>
        <v>-1.9585735703773997</v>
      </c>
      <c r="BG709" s="89">
        <f t="shared" si="546"/>
        <v>-1.8679747033027743</v>
      </c>
      <c r="BH709" s="89">
        <f t="shared" si="547"/>
        <v>-1.8066313336531696</v>
      </c>
      <c r="BI709" s="89">
        <f t="shared" si="548"/>
        <v>-2.2523930254236815</v>
      </c>
      <c r="BJ709" s="89">
        <f t="shared" si="549"/>
        <v>0</v>
      </c>
      <c r="BK709" s="89">
        <f t="shared" si="550"/>
        <v>0</v>
      </c>
      <c r="BL709" s="89">
        <f t="shared" si="551"/>
        <v>0</v>
      </c>
      <c r="BM709" s="89"/>
      <c r="BN709" s="26" t="b">
        <f t="shared" si="552"/>
        <v>0</v>
      </c>
      <c r="BO709" s="26" t="b">
        <f t="shared" si="553"/>
        <v>0</v>
      </c>
      <c r="BP709" s="26" t="b">
        <f t="shared" si="554"/>
        <v>0</v>
      </c>
      <c r="BQ709" s="26" t="b">
        <f t="shared" si="555"/>
        <v>0</v>
      </c>
      <c r="BR709" s="26" t="b">
        <f t="shared" si="556"/>
        <v>0</v>
      </c>
      <c r="BS709" s="26" t="b">
        <f t="shared" si="557"/>
        <v>0</v>
      </c>
      <c r="BT709" s="26" t="b">
        <f t="shared" si="558"/>
        <v>0</v>
      </c>
      <c r="BU709" s="26" t="b">
        <f t="shared" si="559"/>
        <v>0</v>
      </c>
    </row>
    <row r="710" spans="2:73" ht="15" thickBot="1" x14ac:dyDescent="0.35">
      <c r="B710" s="17" t="str">
        <f>VLOOKUP($AC710,LS_Coint_BD!$B$3:$D$1079,2)</f>
        <v>RADL3</v>
      </c>
      <c r="C710" s="87" t="str">
        <f>VLOOKUP($AC710,LS_Coint_BD!$B$3:$D$1079,3)</f>
        <v>BRML3</v>
      </c>
      <c r="D710" s="68">
        <f t="shared" si="519"/>
        <v>0</v>
      </c>
      <c r="E710" s="65">
        <f t="shared" si="520"/>
        <v>0</v>
      </c>
      <c r="F710" s="69">
        <f t="shared" si="521"/>
        <v>0</v>
      </c>
      <c r="G710" s="68">
        <f t="shared" si="522"/>
        <v>0</v>
      </c>
      <c r="H710" s="65">
        <f t="shared" si="523"/>
        <v>0</v>
      </c>
      <c r="I710" s="69">
        <f t="shared" si="524"/>
        <v>0</v>
      </c>
      <c r="J710" s="68">
        <f t="shared" si="525"/>
        <v>0</v>
      </c>
      <c r="K710" s="65">
        <f t="shared" si="526"/>
        <v>0</v>
      </c>
      <c r="L710" s="69">
        <f t="shared" si="527"/>
        <v>0</v>
      </c>
      <c r="M710" s="68">
        <f t="shared" si="528"/>
        <v>0.14806470227967772</v>
      </c>
      <c r="N710" s="65">
        <f t="shared" si="529"/>
        <v>2.1521367040672743</v>
      </c>
      <c r="O710" s="69">
        <f t="shared" si="530"/>
        <v>1.4347578027115162</v>
      </c>
      <c r="P710" s="68">
        <f t="shared" si="531"/>
        <v>0.12128316584096943</v>
      </c>
      <c r="Q710" s="65">
        <f t="shared" si="532"/>
        <v>2.2306419112183349</v>
      </c>
      <c r="R710" s="69">
        <f t="shared" si="533"/>
        <v>1.48709460747889</v>
      </c>
      <c r="S710" s="68">
        <f t="shared" si="534"/>
        <v>7.220395717391348E-2</v>
      </c>
      <c r="T710" s="65">
        <f t="shared" si="535"/>
        <v>2.3987328983466183</v>
      </c>
      <c r="U710" s="69">
        <f t="shared" si="536"/>
        <v>1.5991552655644121</v>
      </c>
      <c r="V710" s="68">
        <f t="shared" si="537"/>
        <v>5.4737649915042041E-2</v>
      </c>
      <c r="W710" s="65">
        <f t="shared" si="538"/>
        <v>2.454266521451359</v>
      </c>
      <c r="X710" s="69">
        <f t="shared" si="539"/>
        <v>1.6361776809675725</v>
      </c>
      <c r="Y710" s="68">
        <f t="shared" si="540"/>
        <v>-1.1847059117250343</v>
      </c>
      <c r="Z710" s="65">
        <f t="shared" si="541"/>
        <v>-7.4079794608806591</v>
      </c>
      <c r="AA710" s="69">
        <f t="shared" si="542"/>
        <v>-4.9386529739204397</v>
      </c>
      <c r="AB710" s="98">
        <f>SUMIF(BN710:BU710,"VERDADEIRO",BN$3:$BU709)</f>
        <v>0</v>
      </c>
      <c r="AC710" s="97">
        <f t="shared" ref="AC710:AC773" si="560">AC709+1</f>
        <v>707</v>
      </c>
      <c r="AD710" s="89">
        <f>RTD("tryd.rtdserver",,"COT",B710,"ULT")</f>
        <v>25.25</v>
      </c>
      <c r="AE710" s="89">
        <f>RTD("tryd.rtdserver",,"COT",C710,"ULT")</f>
        <v>9.83</v>
      </c>
      <c r="AF710" s="89">
        <f>VLOOKUP($AC710,LS_Coint_BD!$B$3:$AQ$1079,AF$2)*$AD710+VLOOKUP($AC710,LS_Coint_BD!$B$3:$AQ$1079,AF$2+1)</f>
        <v>0</v>
      </c>
      <c r="AG710" s="89">
        <f>VLOOKUP($AC710,LS_Coint_BD!$B$3:$AQ$1079,AG$2)*$AD710+VLOOKUP($AC710,LS_Coint_BD!$B$3:$AQ$1079,AG$2+1)</f>
        <v>0</v>
      </c>
      <c r="AH710" s="89">
        <f>VLOOKUP($AC710,LS_Coint_BD!$B$3:$AQ$1079,AH$2)*$AD710+VLOOKUP($AC710,LS_Coint_BD!$B$3:$AQ$1079,AH$2+1)</f>
        <v>0</v>
      </c>
      <c r="AI710" s="89">
        <f>VLOOKUP($AC710,LS_Coint_BD!$B$3:$AQ$1079,AI$2)*$AD710+VLOOKUP($AC710,LS_Coint_BD!$B$3:$AQ$1079,AI$2+1)</f>
        <v>9.6819352977203224</v>
      </c>
      <c r="AJ710" s="89">
        <f>VLOOKUP($AC710,LS_Coint_BD!$B$3:$AQ$1079,AJ$2)*$AD710+VLOOKUP($AC710,LS_Coint_BD!$B$3:$AQ$1079,AJ$2+1)</f>
        <v>9.7087168341590306</v>
      </c>
      <c r="AK710" s="89">
        <f>VLOOKUP($AC710,LS_Coint_BD!$B$3:$AQ$1079,AK$2)*$AD710+VLOOKUP($AC710,LS_Coint_BD!$B$3:$AQ$1079,AK$2+1)</f>
        <v>9.7577960428260866</v>
      </c>
      <c r="AL710" s="89">
        <f>VLOOKUP($AC710,LS_Coint_BD!$B$3:$AQ$1079,AL$2)*$AD710+VLOOKUP($AC710,LS_Coint_BD!$B$3:$AQ$1079,AL$2+1)</f>
        <v>9.775262350084958</v>
      </c>
      <c r="AM710" s="89">
        <f>VLOOKUP($AC710,LS_Coint_BD!$B$3:$AQ$1079,AM$2)*$AD710+VLOOKUP($AC710,LS_Coint_BD!$B$3:$AQ$1079,AM$2+1)</f>
        <v>11.014705911725034</v>
      </c>
      <c r="AN710" s="89">
        <f>VLOOKUP($AC710,LS_Coint_BD!$B$3:$AQ$1079,AN$2)</f>
        <v>0</v>
      </c>
      <c r="AO710" s="89">
        <f>VLOOKUP($AC710,LS_Coint_BD!$B$3:$AQ$1079,AO$2)</f>
        <v>0</v>
      </c>
      <c r="AP710" s="89">
        <f>VLOOKUP($AC710,LS_Coint_BD!$B$3:$AQ$1079,AP$2)</f>
        <v>0</v>
      </c>
      <c r="AQ710" s="89">
        <f>VLOOKUP($AC710,LS_Coint_BD!$B$3:$AQ$1079,AQ$2)</f>
        <v>0.71737890135575799</v>
      </c>
      <c r="AR710" s="89">
        <f>VLOOKUP($AC710,LS_Coint_BD!$B$3:$AQ$1079,AR$2)</f>
        <v>0.743547303739445</v>
      </c>
      <c r="AS710" s="89">
        <f>VLOOKUP($AC710,LS_Coint_BD!$B$3:$AQ$1079,AS$2)</f>
        <v>0.79957763278220595</v>
      </c>
      <c r="AT710" s="89">
        <f>VLOOKUP($AC710,LS_Coint_BD!$B$3:$AQ$1079,AT$2)</f>
        <v>0.81808884048378605</v>
      </c>
      <c r="AU710" s="89">
        <f>VLOOKUP($AC710,LS_Coint_BD!$B$3:$AQ$1079,AU$2)</f>
        <v>2.4693264869602198</v>
      </c>
      <c r="AV710" s="89">
        <f>VLOOKUP($AC710,LS_Coint_BD!$B$3:$AQ$1079,AV$2)</f>
        <v>0</v>
      </c>
      <c r="AW710" s="89">
        <f>VLOOKUP($AC710,LS_Coint_BD!$B$3:$AQ$1079,AW$2)</f>
        <v>0</v>
      </c>
      <c r="AX710" s="89">
        <f>VLOOKUP($AC710,LS_Coint_BD!$B$3:$AQ$1079,AX$2)</f>
        <v>0</v>
      </c>
      <c r="AY710" s="89">
        <f>VLOOKUP($AC710,LS_Coint_BD!$B$3:$AQ$1079,AY$2)</f>
        <v>3.1086244689504401E-16</v>
      </c>
      <c r="AZ710" s="89">
        <f>VLOOKUP($AC710,LS_Coint_BD!$B$3:$AQ$1079,AZ$2)</f>
        <v>7.8949192862233394E-17</v>
      </c>
      <c r="BA710" s="89">
        <f>VLOOKUP($AC710,LS_Coint_BD!$B$3:$AQ$1079,BA$2)</f>
        <v>1.95399252334028E-16</v>
      </c>
      <c r="BB710" s="89">
        <f>VLOOKUP($AC710,LS_Coint_BD!$B$3:$AQ$1079,BB$2)</f>
        <v>4.19866162040059E-16</v>
      </c>
      <c r="BC710" s="89">
        <f>VLOOKUP($AC710,LS_Coint_BD!$B$3:$AQ$1079,BC$2)</f>
        <v>-2.2737367544323201E-16</v>
      </c>
      <c r="BD710" s="89">
        <f t="shared" si="543"/>
        <v>0</v>
      </c>
      <c r="BE710" s="89">
        <f t="shared" si="544"/>
        <v>0</v>
      </c>
      <c r="BF710" s="89">
        <f t="shared" si="545"/>
        <v>0</v>
      </c>
      <c r="BG710" s="89">
        <f t="shared" si="546"/>
        <v>1.4347578027115162</v>
      </c>
      <c r="BH710" s="89">
        <f t="shared" si="547"/>
        <v>1.48709460747889</v>
      </c>
      <c r="BI710" s="89">
        <f t="shared" si="548"/>
        <v>1.5991552655644121</v>
      </c>
      <c r="BJ710" s="89">
        <f t="shared" si="549"/>
        <v>1.6361776809675725</v>
      </c>
      <c r="BK710" s="89">
        <f t="shared" si="550"/>
        <v>-4.9386529739204397</v>
      </c>
      <c r="BL710" s="89">
        <f t="shared" si="551"/>
        <v>0</v>
      </c>
      <c r="BM710" s="89"/>
      <c r="BN710" s="26" t="b">
        <f t="shared" si="552"/>
        <v>0</v>
      </c>
      <c r="BO710" s="26" t="b">
        <f t="shared" si="553"/>
        <v>0</v>
      </c>
      <c r="BP710" s="26" t="b">
        <f t="shared" si="554"/>
        <v>0</v>
      </c>
      <c r="BQ710" s="26" t="b">
        <f t="shared" si="555"/>
        <v>0</v>
      </c>
      <c r="BR710" s="26" t="b">
        <f t="shared" si="556"/>
        <v>0</v>
      </c>
      <c r="BS710" s="26" t="b">
        <f t="shared" si="557"/>
        <v>0</v>
      </c>
      <c r="BT710" s="26" t="b">
        <f t="shared" si="558"/>
        <v>0</v>
      </c>
      <c r="BU710" s="26" t="b">
        <f t="shared" si="559"/>
        <v>0</v>
      </c>
    </row>
    <row r="711" spans="2:73" ht="15" thickBot="1" x14ac:dyDescent="0.35">
      <c r="B711" s="17" t="str">
        <f>VLOOKUP($AC711,LS_Coint_BD!$B$3:$D$1079,2)</f>
        <v>RADL3</v>
      </c>
      <c r="C711" s="87" t="str">
        <f>VLOOKUP($AC711,LS_Coint_BD!$B$3:$D$1079,3)</f>
        <v>CCRO3</v>
      </c>
      <c r="D711" s="68">
        <f t="shared" si="519"/>
        <v>0</v>
      </c>
      <c r="E711" s="65">
        <f t="shared" si="520"/>
        <v>0</v>
      </c>
      <c r="F711" s="69">
        <f t="shared" si="521"/>
        <v>0</v>
      </c>
      <c r="G711" s="68">
        <f t="shared" si="522"/>
        <v>-0.58609758755228114</v>
      </c>
      <c r="H711" s="65">
        <f t="shared" si="523"/>
        <v>-1.9411473046909011</v>
      </c>
      <c r="I711" s="69">
        <f t="shared" si="524"/>
        <v>-1.2940982031272674</v>
      </c>
      <c r="J711" s="68">
        <f t="shared" si="525"/>
        <v>-0.69218032121993645</v>
      </c>
      <c r="K711" s="65">
        <f t="shared" si="526"/>
        <v>-2.1827770179650936</v>
      </c>
      <c r="L711" s="69">
        <f t="shared" si="527"/>
        <v>-1.4551846786433957</v>
      </c>
      <c r="M711" s="68">
        <f t="shared" si="528"/>
        <v>-0.70630341049147205</v>
      </c>
      <c r="N711" s="65">
        <f t="shared" si="529"/>
        <v>-2.2274675978676339</v>
      </c>
      <c r="O711" s="69">
        <f t="shared" si="530"/>
        <v>-1.4849783985784226</v>
      </c>
      <c r="P711" s="68">
        <f t="shared" si="531"/>
        <v>-0.75846195807324612</v>
      </c>
      <c r="Q711" s="65">
        <f t="shared" si="532"/>
        <v>-2.4641575888239338</v>
      </c>
      <c r="R711" s="69">
        <f t="shared" si="533"/>
        <v>-1.6427717258826227</v>
      </c>
      <c r="S711" s="68">
        <f t="shared" si="534"/>
        <v>0</v>
      </c>
      <c r="T711" s="65">
        <f t="shared" si="535"/>
        <v>0</v>
      </c>
      <c r="U711" s="69">
        <f t="shared" si="536"/>
        <v>0</v>
      </c>
      <c r="V711" s="68">
        <f t="shared" si="537"/>
        <v>0</v>
      </c>
      <c r="W711" s="65">
        <f t="shared" si="538"/>
        <v>0</v>
      </c>
      <c r="X711" s="69">
        <f t="shared" si="539"/>
        <v>0</v>
      </c>
      <c r="Y711" s="68">
        <f t="shared" si="540"/>
        <v>-1.505050266014889</v>
      </c>
      <c r="Z711" s="65">
        <f t="shared" si="541"/>
        <v>-4.6097083299129578</v>
      </c>
      <c r="AA711" s="69">
        <f t="shared" si="542"/>
        <v>-3.0731388866086387</v>
      </c>
      <c r="AB711" s="98">
        <f>SUMIF(BN711:BU711,"VERDADEIRO",BN$3:$BU710)</f>
        <v>0</v>
      </c>
      <c r="AC711" s="97">
        <f t="shared" si="560"/>
        <v>708</v>
      </c>
      <c r="AD711" s="89">
        <f>RTD("tryd.rtdserver",,"COT",B711,"ULT")</f>
        <v>25.25</v>
      </c>
      <c r="AE711" s="89">
        <f>RTD("tryd.rtdserver",,"COT",C711,"ULT")</f>
        <v>12.27</v>
      </c>
      <c r="AF711" s="89">
        <f>VLOOKUP($AC711,LS_Coint_BD!$B$3:$AQ$1079,AF$2)*$AD711+VLOOKUP($AC711,LS_Coint_BD!$B$3:$AQ$1079,AF$2+1)</f>
        <v>0</v>
      </c>
      <c r="AG711" s="89">
        <f>VLOOKUP($AC711,LS_Coint_BD!$B$3:$AQ$1079,AG$2)*$AD711+VLOOKUP($AC711,LS_Coint_BD!$B$3:$AQ$1079,AG$2+1)</f>
        <v>12.856097587552281</v>
      </c>
      <c r="AH711" s="89">
        <f>VLOOKUP($AC711,LS_Coint_BD!$B$3:$AQ$1079,AH$2)*$AD711+VLOOKUP($AC711,LS_Coint_BD!$B$3:$AQ$1079,AH$2+1)</f>
        <v>12.962180321219936</v>
      </c>
      <c r="AI711" s="89">
        <f>VLOOKUP($AC711,LS_Coint_BD!$B$3:$AQ$1079,AI$2)*$AD711+VLOOKUP($AC711,LS_Coint_BD!$B$3:$AQ$1079,AI$2+1)</f>
        <v>12.976303410491472</v>
      </c>
      <c r="AJ711" s="89">
        <f>VLOOKUP($AC711,LS_Coint_BD!$B$3:$AQ$1079,AJ$2)*$AD711+VLOOKUP($AC711,LS_Coint_BD!$B$3:$AQ$1079,AJ$2+1)</f>
        <v>13.028461958073246</v>
      </c>
      <c r="AK711" s="89">
        <f>VLOOKUP($AC711,LS_Coint_BD!$B$3:$AQ$1079,AK$2)*$AD711+VLOOKUP($AC711,LS_Coint_BD!$B$3:$AQ$1079,AK$2+1)</f>
        <v>0</v>
      </c>
      <c r="AL711" s="89">
        <f>VLOOKUP($AC711,LS_Coint_BD!$B$3:$AQ$1079,AL$2)*$AD711+VLOOKUP($AC711,LS_Coint_BD!$B$3:$AQ$1079,AL$2+1)</f>
        <v>0</v>
      </c>
      <c r="AM711" s="89">
        <f>VLOOKUP($AC711,LS_Coint_BD!$B$3:$AQ$1079,AM$2)*$AD711+VLOOKUP($AC711,LS_Coint_BD!$B$3:$AQ$1079,AM$2+1)</f>
        <v>13.775050266014889</v>
      </c>
      <c r="AN711" s="89">
        <f>VLOOKUP($AC711,LS_Coint_BD!$B$3:$AQ$1079,AN$2)</f>
        <v>0</v>
      </c>
      <c r="AO711" s="89">
        <f>VLOOKUP($AC711,LS_Coint_BD!$B$3:$AQ$1079,AO$2)</f>
        <v>0.64704910156363304</v>
      </c>
      <c r="AP711" s="89">
        <f>VLOOKUP($AC711,LS_Coint_BD!$B$3:$AQ$1079,AP$2)</f>
        <v>0.72759233932169698</v>
      </c>
      <c r="AQ711" s="89">
        <f>VLOOKUP($AC711,LS_Coint_BD!$B$3:$AQ$1079,AQ$2)</f>
        <v>0.74248919928921198</v>
      </c>
      <c r="AR711" s="89">
        <f>VLOOKUP($AC711,LS_Coint_BD!$B$3:$AQ$1079,AR$2)</f>
        <v>0.821385862941311</v>
      </c>
      <c r="AS711" s="89">
        <f>VLOOKUP($AC711,LS_Coint_BD!$B$3:$AQ$1079,AS$2)</f>
        <v>0</v>
      </c>
      <c r="AT711" s="89">
        <f>VLOOKUP($AC711,LS_Coint_BD!$B$3:$AQ$1079,AT$2)</f>
        <v>0</v>
      </c>
      <c r="AU711" s="89">
        <f>VLOOKUP($AC711,LS_Coint_BD!$B$3:$AQ$1079,AU$2)</f>
        <v>1.53656944330432</v>
      </c>
      <c r="AV711" s="89">
        <f>VLOOKUP($AC711,LS_Coint_BD!$B$3:$AQ$1079,AV$2)</f>
        <v>0</v>
      </c>
      <c r="AW711" s="89">
        <f>VLOOKUP($AC711,LS_Coint_BD!$B$3:$AQ$1079,AW$2)</f>
        <v>-1.28785870856518E-15</v>
      </c>
      <c r="AX711" s="89">
        <f>VLOOKUP($AC711,LS_Coint_BD!$B$3:$AQ$1079,AX$2)</f>
        <v>-1.68753899743024E-15</v>
      </c>
      <c r="AY711" s="89">
        <f>VLOOKUP($AC711,LS_Coint_BD!$B$3:$AQ$1079,AY$2)</f>
        <v>1.2545520178264299E-15</v>
      </c>
      <c r="AZ711" s="89">
        <f>VLOOKUP($AC711,LS_Coint_BD!$B$3:$AQ$1079,AZ$2)</f>
        <v>-6.7106813932898398E-16</v>
      </c>
      <c r="BA711" s="89">
        <f>VLOOKUP($AC711,LS_Coint_BD!$B$3:$AQ$1079,BA$2)</f>
        <v>0</v>
      </c>
      <c r="BB711" s="89">
        <f>VLOOKUP($AC711,LS_Coint_BD!$B$3:$AQ$1079,BB$2)</f>
        <v>0</v>
      </c>
      <c r="BC711" s="89">
        <f>VLOOKUP($AC711,LS_Coint_BD!$B$3:$AQ$1079,BC$2)</f>
        <v>1.4210854715202001E-15</v>
      </c>
      <c r="BD711" s="89">
        <f t="shared" si="543"/>
        <v>0</v>
      </c>
      <c r="BE711" s="89">
        <f t="shared" si="544"/>
        <v>-1.2940982031272674</v>
      </c>
      <c r="BF711" s="89">
        <f t="shared" si="545"/>
        <v>-1.4551846786433957</v>
      </c>
      <c r="BG711" s="89">
        <f t="shared" si="546"/>
        <v>-1.4849783985784226</v>
      </c>
      <c r="BH711" s="89">
        <f t="shared" si="547"/>
        <v>-1.6427717258826227</v>
      </c>
      <c r="BI711" s="89">
        <f t="shared" si="548"/>
        <v>0</v>
      </c>
      <c r="BJ711" s="89">
        <f t="shared" si="549"/>
        <v>0</v>
      </c>
      <c r="BK711" s="89">
        <f t="shared" si="550"/>
        <v>-3.0731388866086387</v>
      </c>
      <c r="BL711" s="89">
        <f t="shared" si="551"/>
        <v>0</v>
      </c>
      <c r="BM711" s="89"/>
      <c r="BN711" s="26" t="b">
        <f t="shared" si="552"/>
        <v>0</v>
      </c>
      <c r="BO711" s="26" t="b">
        <f t="shared" si="553"/>
        <v>0</v>
      </c>
      <c r="BP711" s="26" t="b">
        <f t="shared" si="554"/>
        <v>0</v>
      </c>
      <c r="BQ711" s="26" t="b">
        <f t="shared" si="555"/>
        <v>0</v>
      </c>
      <c r="BR711" s="26" t="b">
        <f t="shared" si="556"/>
        <v>0</v>
      </c>
      <c r="BS711" s="26" t="b">
        <f t="shared" si="557"/>
        <v>0</v>
      </c>
      <c r="BT711" s="26" t="b">
        <f t="shared" si="558"/>
        <v>0</v>
      </c>
      <c r="BU711" s="26" t="b">
        <f t="shared" si="559"/>
        <v>0</v>
      </c>
    </row>
    <row r="712" spans="2:73" ht="15" thickBot="1" x14ac:dyDescent="0.35">
      <c r="B712" s="17" t="str">
        <f>VLOOKUP($AC712,LS_Coint_BD!$B$3:$D$1079,2)</f>
        <v>RADL3</v>
      </c>
      <c r="C712" s="87" t="str">
        <f>VLOOKUP($AC712,LS_Coint_BD!$B$3:$D$1079,3)</f>
        <v>CIEL3</v>
      </c>
      <c r="D712" s="68">
        <f t="shared" si="519"/>
        <v>0.42085993379314246</v>
      </c>
      <c r="E712" s="65">
        <f t="shared" si="520"/>
        <v>0.75691407612003769</v>
      </c>
      <c r="F712" s="69">
        <f t="shared" si="521"/>
        <v>0.50460938408002509</v>
      </c>
      <c r="G712" s="68">
        <f t="shared" si="522"/>
        <v>0.4110683653000109</v>
      </c>
      <c r="H712" s="65">
        <f t="shared" si="523"/>
        <v>0.85943434070298252</v>
      </c>
      <c r="I712" s="69">
        <f t="shared" si="524"/>
        <v>0.57295622713532168</v>
      </c>
      <c r="J712" s="68">
        <f t="shared" si="525"/>
        <v>0.32903424177505958</v>
      </c>
      <c r="K712" s="65">
        <f t="shared" si="526"/>
        <v>1.2471064734261392</v>
      </c>
      <c r="L712" s="69">
        <f t="shared" si="527"/>
        <v>0.83140431561742623</v>
      </c>
      <c r="M712" s="68">
        <f t="shared" si="528"/>
        <v>0.32447542111231353</v>
      </c>
      <c r="N712" s="65">
        <f t="shared" si="529"/>
        <v>1.2363924391256658</v>
      </c>
      <c r="O712" s="69">
        <f t="shared" si="530"/>
        <v>0.82426162608377718</v>
      </c>
      <c r="P712" s="68">
        <f t="shared" si="531"/>
        <v>0.28490823453080427</v>
      </c>
      <c r="Q712" s="65">
        <f t="shared" si="532"/>
        <v>1.487721127182468</v>
      </c>
      <c r="R712" s="69">
        <f t="shared" si="533"/>
        <v>0.99181408478831201</v>
      </c>
      <c r="S712" s="68">
        <f t="shared" si="534"/>
        <v>0</v>
      </c>
      <c r="T712" s="65">
        <f t="shared" si="535"/>
        <v>0</v>
      </c>
      <c r="U712" s="69">
        <f t="shared" si="536"/>
        <v>0</v>
      </c>
      <c r="V712" s="68">
        <f t="shared" si="537"/>
        <v>0.24206350814953881</v>
      </c>
      <c r="W712" s="65">
        <f t="shared" si="538"/>
        <v>1.5543976283314977</v>
      </c>
      <c r="X712" s="69">
        <f t="shared" si="539"/>
        <v>1.0362650855543318</v>
      </c>
      <c r="Y712" s="68">
        <f t="shared" si="540"/>
        <v>0</v>
      </c>
      <c r="Z712" s="65">
        <f t="shared" si="541"/>
        <v>0</v>
      </c>
      <c r="AA712" s="69">
        <f t="shared" si="542"/>
        <v>0</v>
      </c>
      <c r="AB712" s="98">
        <f>SUMIF(BN712:BU712,"VERDADEIRO",BN$3:$BU711)</f>
        <v>0</v>
      </c>
      <c r="AC712" s="97">
        <f t="shared" si="560"/>
        <v>709</v>
      </c>
      <c r="AD712" s="89">
        <f>RTD("tryd.rtdserver",,"COT",B712,"ULT")</f>
        <v>25.25</v>
      </c>
      <c r="AE712" s="89">
        <f>RTD("tryd.rtdserver",,"COT",C712,"ULT")</f>
        <v>4.1900000000000004</v>
      </c>
      <c r="AF712" s="89">
        <f>VLOOKUP($AC712,LS_Coint_BD!$B$3:$AQ$1079,AF$2)*$AD712+VLOOKUP($AC712,LS_Coint_BD!$B$3:$AQ$1079,AF$2+1)</f>
        <v>3.7691400662068579</v>
      </c>
      <c r="AG712" s="89">
        <f>VLOOKUP($AC712,LS_Coint_BD!$B$3:$AQ$1079,AG$2)*$AD712+VLOOKUP($AC712,LS_Coint_BD!$B$3:$AQ$1079,AG$2+1)</f>
        <v>3.7789316346999895</v>
      </c>
      <c r="AH712" s="89">
        <f>VLOOKUP($AC712,LS_Coint_BD!$B$3:$AQ$1079,AH$2)*$AD712+VLOOKUP($AC712,LS_Coint_BD!$B$3:$AQ$1079,AH$2+1)</f>
        <v>3.8609657582249408</v>
      </c>
      <c r="AI712" s="89">
        <f>VLOOKUP($AC712,LS_Coint_BD!$B$3:$AQ$1079,AI$2)*$AD712+VLOOKUP($AC712,LS_Coint_BD!$B$3:$AQ$1079,AI$2+1)</f>
        <v>3.8655245788876869</v>
      </c>
      <c r="AJ712" s="89">
        <f>VLOOKUP($AC712,LS_Coint_BD!$B$3:$AQ$1079,AJ$2)*$AD712+VLOOKUP($AC712,LS_Coint_BD!$B$3:$AQ$1079,AJ$2+1)</f>
        <v>3.9050917654691961</v>
      </c>
      <c r="AK712" s="89">
        <f>VLOOKUP($AC712,LS_Coint_BD!$B$3:$AQ$1079,AK$2)*$AD712+VLOOKUP($AC712,LS_Coint_BD!$B$3:$AQ$1079,AK$2+1)</f>
        <v>0</v>
      </c>
      <c r="AL712" s="89">
        <f>VLOOKUP($AC712,LS_Coint_BD!$B$3:$AQ$1079,AL$2)*$AD712+VLOOKUP($AC712,LS_Coint_BD!$B$3:$AQ$1079,AL$2+1)</f>
        <v>3.9479364918504616</v>
      </c>
      <c r="AM712" s="89">
        <f>VLOOKUP($AC712,LS_Coint_BD!$B$3:$AQ$1079,AM$2)*$AD712+VLOOKUP($AC712,LS_Coint_BD!$B$3:$AQ$1079,AM$2+1)</f>
        <v>0</v>
      </c>
      <c r="AN712" s="89">
        <f>VLOOKUP($AC712,LS_Coint_BD!$B$3:$AQ$1079,AN$2)</f>
        <v>0.25230469204001299</v>
      </c>
      <c r="AO712" s="89">
        <f>VLOOKUP($AC712,LS_Coint_BD!$B$3:$AQ$1079,AO$2)</f>
        <v>0.28647811356766101</v>
      </c>
      <c r="AP712" s="89">
        <f>VLOOKUP($AC712,LS_Coint_BD!$B$3:$AQ$1079,AP$2)</f>
        <v>0.415702157808713</v>
      </c>
      <c r="AQ712" s="89">
        <f>VLOOKUP($AC712,LS_Coint_BD!$B$3:$AQ$1079,AQ$2)</f>
        <v>0.41213081304188798</v>
      </c>
      <c r="AR712" s="89">
        <f>VLOOKUP($AC712,LS_Coint_BD!$B$3:$AQ$1079,AR$2)</f>
        <v>0.49590704239415601</v>
      </c>
      <c r="AS712" s="89">
        <f>VLOOKUP($AC712,LS_Coint_BD!$B$3:$AQ$1079,AS$2)</f>
        <v>0</v>
      </c>
      <c r="AT712" s="89">
        <f>VLOOKUP($AC712,LS_Coint_BD!$B$3:$AQ$1079,AT$2)</f>
        <v>0.51813254277716603</v>
      </c>
      <c r="AU712" s="89">
        <f>VLOOKUP($AC712,LS_Coint_BD!$B$3:$AQ$1079,AU$2)</f>
        <v>0</v>
      </c>
      <c r="AV712" s="89">
        <f>VLOOKUP($AC712,LS_Coint_BD!$B$3:$AQ$1079,AV$2)</f>
        <v>-8.6597395920762198E-16</v>
      </c>
      <c r="AW712" s="89">
        <f>VLOOKUP($AC712,LS_Coint_BD!$B$3:$AQ$1079,AW$2)</f>
        <v>-3.1086244689504401E-16</v>
      </c>
      <c r="AX712" s="89">
        <f>VLOOKUP($AC712,LS_Coint_BD!$B$3:$AQ$1079,AX$2)</f>
        <v>1.9032394707859801E-16</v>
      </c>
      <c r="AY712" s="89">
        <f>VLOOKUP($AC712,LS_Coint_BD!$B$3:$AQ$1079,AY$2)</f>
        <v>1.17683640610267E-15</v>
      </c>
      <c r="AZ712" s="89">
        <f>VLOOKUP($AC712,LS_Coint_BD!$B$3:$AQ$1079,AZ$2)</f>
        <v>1.9737298215558299E-17</v>
      </c>
      <c r="BA712" s="89">
        <f>VLOOKUP($AC712,LS_Coint_BD!$B$3:$AQ$1079,BA$2)</f>
        <v>0</v>
      </c>
      <c r="BB712" s="89">
        <f>VLOOKUP($AC712,LS_Coint_BD!$B$3:$AQ$1079,BB$2)</f>
        <v>-3.0682527226004302E-16</v>
      </c>
      <c r="BC712" s="89">
        <f>VLOOKUP($AC712,LS_Coint_BD!$B$3:$AQ$1079,BC$2)</f>
        <v>0</v>
      </c>
      <c r="BD712" s="89">
        <f t="shared" si="543"/>
        <v>0.50460938408002509</v>
      </c>
      <c r="BE712" s="89">
        <f t="shared" si="544"/>
        <v>0.57295622713532168</v>
      </c>
      <c r="BF712" s="89">
        <f t="shared" si="545"/>
        <v>0.83140431561742623</v>
      </c>
      <c r="BG712" s="89">
        <f t="shared" si="546"/>
        <v>0.82426162608377718</v>
      </c>
      <c r="BH712" s="89">
        <f t="shared" si="547"/>
        <v>0.99181408478831201</v>
      </c>
      <c r="BI712" s="89">
        <f t="shared" si="548"/>
        <v>0</v>
      </c>
      <c r="BJ712" s="89">
        <f t="shared" si="549"/>
        <v>1.0362650855543318</v>
      </c>
      <c r="BK712" s="89">
        <f t="shared" si="550"/>
        <v>0</v>
      </c>
      <c r="BL712" s="89">
        <f t="shared" si="551"/>
        <v>0.50460938408002332</v>
      </c>
      <c r="BM712" s="89"/>
      <c r="BN712" s="26" t="b">
        <f t="shared" si="552"/>
        <v>0</v>
      </c>
      <c r="BO712" s="26" t="b">
        <f t="shared" si="553"/>
        <v>0</v>
      </c>
      <c r="BP712" s="26" t="b">
        <f t="shared" si="554"/>
        <v>0</v>
      </c>
      <c r="BQ712" s="26" t="b">
        <f t="shared" si="555"/>
        <v>0</v>
      </c>
      <c r="BR712" s="26" t="b">
        <f t="shared" si="556"/>
        <v>0</v>
      </c>
      <c r="BS712" s="26" t="b">
        <f t="shared" si="557"/>
        <v>0</v>
      </c>
      <c r="BT712" s="26" t="b">
        <f t="shared" si="558"/>
        <v>0</v>
      </c>
      <c r="BU712" s="26" t="b">
        <f t="shared" si="559"/>
        <v>0</v>
      </c>
    </row>
    <row r="713" spans="2:73" ht="15" thickBot="1" x14ac:dyDescent="0.35">
      <c r="B713" s="17" t="str">
        <f>VLOOKUP($AC713,LS_Coint_BD!$B$3:$D$1079,2)</f>
        <v>RADL3</v>
      </c>
      <c r="C713" s="87" t="str">
        <f>VLOOKUP($AC713,LS_Coint_BD!$B$3:$D$1079,3)</f>
        <v>ECOR3</v>
      </c>
      <c r="D713" s="68">
        <f t="shared" si="519"/>
        <v>0</v>
      </c>
      <c r="E713" s="65">
        <f t="shared" si="520"/>
        <v>0</v>
      </c>
      <c r="F713" s="69">
        <f t="shared" si="521"/>
        <v>0</v>
      </c>
      <c r="G713" s="68">
        <f t="shared" si="522"/>
        <v>0.21710902459087578</v>
      </c>
      <c r="H713" s="65">
        <f t="shared" si="523"/>
        <v>2.3174879781290052</v>
      </c>
      <c r="I713" s="69">
        <f t="shared" si="524"/>
        <v>1.5449919854193368</v>
      </c>
      <c r="J713" s="68">
        <f t="shared" si="525"/>
        <v>0.11247670838110402</v>
      </c>
      <c r="K713" s="65">
        <f t="shared" si="526"/>
        <v>2.4911912877158358</v>
      </c>
      <c r="L713" s="69">
        <f t="shared" si="527"/>
        <v>1.6607941918105573</v>
      </c>
      <c r="M713" s="68">
        <f t="shared" si="528"/>
        <v>9.1994210516501695E-2</v>
      </c>
      <c r="N713" s="65">
        <f t="shared" si="529"/>
        <v>2.4726751770358883</v>
      </c>
      <c r="O713" s="69">
        <f t="shared" si="530"/>
        <v>1.6484501180239255</v>
      </c>
      <c r="P713" s="68">
        <f t="shared" si="531"/>
        <v>1.9757693423215983E-2</v>
      </c>
      <c r="Q713" s="65">
        <f t="shared" si="532"/>
        <v>2.855032322912483</v>
      </c>
      <c r="R713" s="69">
        <f t="shared" si="533"/>
        <v>1.9033548819416555</v>
      </c>
      <c r="S713" s="68">
        <f t="shared" si="534"/>
        <v>0</v>
      </c>
      <c r="T713" s="65">
        <f t="shared" si="535"/>
        <v>0</v>
      </c>
      <c r="U713" s="69">
        <f t="shared" si="536"/>
        <v>0</v>
      </c>
      <c r="V713" s="68">
        <f t="shared" si="537"/>
        <v>0</v>
      </c>
      <c r="W713" s="65">
        <f t="shared" si="538"/>
        <v>0</v>
      </c>
      <c r="X713" s="69">
        <f t="shared" si="539"/>
        <v>0</v>
      </c>
      <c r="Y713" s="68">
        <f t="shared" si="540"/>
        <v>-0.90042306544281914</v>
      </c>
      <c r="Z713" s="65">
        <f t="shared" si="541"/>
        <v>-5.5248961952262308</v>
      </c>
      <c r="AA713" s="69">
        <f t="shared" si="542"/>
        <v>-3.6832641301508207</v>
      </c>
      <c r="AB713" s="98">
        <f>SUMIF(BN713:BU713,"VERDADEIRO",BN$3:$BU712)</f>
        <v>0</v>
      </c>
      <c r="AC713" s="97">
        <f t="shared" si="560"/>
        <v>710</v>
      </c>
      <c r="AD713" s="89">
        <f>RTD("tryd.rtdserver",,"COT",B713,"ULT")</f>
        <v>25.25</v>
      </c>
      <c r="AE713" s="89">
        <f>RTD("tryd.rtdserver",,"COT",C713,"ULT")</f>
        <v>12.5</v>
      </c>
      <c r="AF713" s="89">
        <f>VLOOKUP($AC713,LS_Coint_BD!$B$3:$AQ$1079,AF$2)*$AD713+VLOOKUP($AC713,LS_Coint_BD!$B$3:$AQ$1079,AF$2+1)</f>
        <v>0</v>
      </c>
      <c r="AG713" s="89">
        <f>VLOOKUP($AC713,LS_Coint_BD!$B$3:$AQ$1079,AG$2)*$AD713+VLOOKUP($AC713,LS_Coint_BD!$B$3:$AQ$1079,AG$2+1)</f>
        <v>12.282890975409124</v>
      </c>
      <c r="AH713" s="89">
        <f>VLOOKUP($AC713,LS_Coint_BD!$B$3:$AQ$1079,AH$2)*$AD713+VLOOKUP($AC713,LS_Coint_BD!$B$3:$AQ$1079,AH$2+1)</f>
        <v>12.387523291618896</v>
      </c>
      <c r="AI713" s="89">
        <f>VLOOKUP($AC713,LS_Coint_BD!$B$3:$AQ$1079,AI$2)*$AD713+VLOOKUP($AC713,LS_Coint_BD!$B$3:$AQ$1079,AI$2+1)</f>
        <v>12.408005789483498</v>
      </c>
      <c r="AJ713" s="89">
        <f>VLOOKUP($AC713,LS_Coint_BD!$B$3:$AQ$1079,AJ$2)*$AD713+VLOOKUP($AC713,LS_Coint_BD!$B$3:$AQ$1079,AJ$2+1)</f>
        <v>12.480242306576784</v>
      </c>
      <c r="AK713" s="89">
        <f>VLOOKUP($AC713,LS_Coint_BD!$B$3:$AQ$1079,AK$2)*$AD713+VLOOKUP($AC713,LS_Coint_BD!$B$3:$AQ$1079,AK$2+1)</f>
        <v>0</v>
      </c>
      <c r="AL713" s="89">
        <f>VLOOKUP($AC713,LS_Coint_BD!$B$3:$AQ$1079,AL$2)*$AD713+VLOOKUP($AC713,LS_Coint_BD!$B$3:$AQ$1079,AL$2+1)</f>
        <v>0</v>
      </c>
      <c r="AM713" s="89">
        <f>VLOOKUP($AC713,LS_Coint_BD!$B$3:$AQ$1079,AM$2)*$AD713+VLOOKUP($AC713,LS_Coint_BD!$B$3:$AQ$1079,AM$2+1)</f>
        <v>13.400423065442819</v>
      </c>
      <c r="AN713" s="89">
        <f>VLOOKUP($AC713,LS_Coint_BD!$B$3:$AQ$1079,AN$2)</f>
        <v>0</v>
      </c>
      <c r="AO713" s="89">
        <f>VLOOKUP($AC713,LS_Coint_BD!$B$3:$AQ$1079,AO$2)</f>
        <v>0.77249599270966696</v>
      </c>
      <c r="AP713" s="89">
        <f>VLOOKUP($AC713,LS_Coint_BD!$B$3:$AQ$1079,AP$2)</f>
        <v>0.83039709590527899</v>
      </c>
      <c r="AQ713" s="89">
        <f>VLOOKUP($AC713,LS_Coint_BD!$B$3:$AQ$1079,AQ$2)</f>
        <v>0.82422505901196397</v>
      </c>
      <c r="AR713" s="89">
        <f>VLOOKUP($AC713,LS_Coint_BD!$B$3:$AQ$1079,AR$2)</f>
        <v>0.95167744097082796</v>
      </c>
      <c r="AS713" s="89">
        <f>VLOOKUP($AC713,LS_Coint_BD!$B$3:$AQ$1079,AS$2)</f>
        <v>0</v>
      </c>
      <c r="AT713" s="89">
        <f>VLOOKUP($AC713,LS_Coint_BD!$B$3:$AQ$1079,AT$2)</f>
        <v>0</v>
      </c>
      <c r="AU713" s="89">
        <f>VLOOKUP($AC713,LS_Coint_BD!$B$3:$AQ$1079,AU$2)</f>
        <v>1.8416320650754101</v>
      </c>
      <c r="AV713" s="89">
        <f>VLOOKUP($AC713,LS_Coint_BD!$B$3:$AQ$1079,AV$2)</f>
        <v>0</v>
      </c>
      <c r="AW713" s="89">
        <f>VLOOKUP($AC713,LS_Coint_BD!$B$3:$AQ$1079,AW$2)</f>
        <v>2.9457917586720798E-15</v>
      </c>
      <c r="AX713" s="89">
        <f>VLOOKUP($AC713,LS_Coint_BD!$B$3:$AQ$1079,AX$2)</f>
        <v>-7.1054273576010003E-16</v>
      </c>
      <c r="AY713" s="89">
        <f>VLOOKUP($AC713,LS_Coint_BD!$B$3:$AQ$1079,AY$2)</f>
        <v>-2.4313884239290899E-15</v>
      </c>
      <c r="AZ713" s="89">
        <f>VLOOKUP($AC713,LS_Coint_BD!$B$3:$AQ$1079,AZ$2)</f>
        <v>-4.7369515717340002E-16</v>
      </c>
      <c r="BA713" s="89">
        <f>VLOOKUP($AC713,LS_Coint_BD!$B$3:$AQ$1079,BA$2)</f>
        <v>0</v>
      </c>
      <c r="BB713" s="89">
        <f>VLOOKUP($AC713,LS_Coint_BD!$B$3:$AQ$1079,BB$2)</f>
        <v>0</v>
      </c>
      <c r="BC713" s="89">
        <f>VLOOKUP($AC713,LS_Coint_BD!$B$3:$AQ$1079,BC$2)</f>
        <v>-5.4001247917767603E-16</v>
      </c>
      <c r="BD713" s="89">
        <f t="shared" si="543"/>
        <v>0</v>
      </c>
      <c r="BE713" s="89">
        <f t="shared" si="544"/>
        <v>1.5449919854193368</v>
      </c>
      <c r="BF713" s="89">
        <f t="shared" si="545"/>
        <v>1.6607941918105573</v>
      </c>
      <c r="BG713" s="89">
        <f t="shared" si="546"/>
        <v>1.6484501180239255</v>
      </c>
      <c r="BH713" s="89">
        <f t="shared" si="547"/>
        <v>1.9033548819416555</v>
      </c>
      <c r="BI713" s="89">
        <f t="shared" si="548"/>
        <v>0</v>
      </c>
      <c r="BJ713" s="89">
        <f t="shared" si="549"/>
        <v>0</v>
      </c>
      <c r="BK713" s="89">
        <f t="shared" si="550"/>
        <v>-3.6832641301508207</v>
      </c>
      <c r="BL713" s="89">
        <f t="shared" si="551"/>
        <v>0</v>
      </c>
      <c r="BM713" s="89"/>
      <c r="BN713" s="26" t="b">
        <f t="shared" si="552"/>
        <v>0</v>
      </c>
      <c r="BO713" s="26" t="b">
        <f t="shared" si="553"/>
        <v>0</v>
      </c>
      <c r="BP713" s="26" t="b">
        <f t="shared" si="554"/>
        <v>0</v>
      </c>
      <c r="BQ713" s="26" t="b">
        <f t="shared" si="555"/>
        <v>0</v>
      </c>
      <c r="BR713" s="26" t="b">
        <f t="shared" si="556"/>
        <v>0</v>
      </c>
      <c r="BS713" s="26" t="b">
        <f t="shared" si="557"/>
        <v>0</v>
      </c>
      <c r="BT713" s="26" t="b">
        <f t="shared" si="558"/>
        <v>0</v>
      </c>
      <c r="BU713" s="26" t="b">
        <f t="shared" si="559"/>
        <v>0</v>
      </c>
    </row>
    <row r="714" spans="2:73" ht="15" thickBot="1" x14ac:dyDescent="0.35">
      <c r="B714" s="17" t="str">
        <f>VLOOKUP($AC714,LS_Coint_BD!$B$3:$D$1079,2)</f>
        <v>RADL3</v>
      </c>
      <c r="C714" s="87" t="str">
        <f>VLOOKUP($AC714,LS_Coint_BD!$B$3:$D$1079,3)</f>
        <v>IRBR3</v>
      </c>
      <c r="D714" s="68">
        <f t="shared" si="519"/>
        <v>-0.18269790848090217</v>
      </c>
      <c r="E714" s="65">
        <f t="shared" si="520"/>
        <v>-1.7964604052640318</v>
      </c>
      <c r="F714" s="69">
        <f t="shared" si="521"/>
        <v>-1.1976402701760211</v>
      </c>
      <c r="G714" s="68">
        <f t="shared" si="522"/>
        <v>-0.18772458141719461</v>
      </c>
      <c r="H714" s="65">
        <f t="shared" si="523"/>
        <v>-1.8594146902538879</v>
      </c>
      <c r="I714" s="69">
        <f t="shared" si="524"/>
        <v>-1.239609793502592</v>
      </c>
      <c r="J714" s="68">
        <f t="shared" si="525"/>
        <v>-0.24614890941081136</v>
      </c>
      <c r="K714" s="65">
        <f t="shared" si="526"/>
        <v>-2.0703153248121482</v>
      </c>
      <c r="L714" s="69">
        <f t="shared" si="527"/>
        <v>-1.3802102165414321</v>
      </c>
      <c r="M714" s="68">
        <f t="shared" si="528"/>
        <v>-0.23710404530057172</v>
      </c>
      <c r="N714" s="65">
        <f t="shared" si="529"/>
        <v>-2.7547957194323853</v>
      </c>
      <c r="O714" s="69">
        <f t="shared" si="530"/>
        <v>-1.8365304796215902</v>
      </c>
      <c r="P714" s="68">
        <f t="shared" si="531"/>
        <v>-0.2886669270083031</v>
      </c>
      <c r="Q714" s="65">
        <f t="shared" si="532"/>
        <v>-3.2454566953249193</v>
      </c>
      <c r="R714" s="69">
        <f t="shared" si="533"/>
        <v>-2.1636377968832794</v>
      </c>
      <c r="S714" s="68">
        <f t="shared" si="534"/>
        <v>-0.27714714065848778</v>
      </c>
      <c r="T714" s="65">
        <f t="shared" si="535"/>
        <v>-3.3410266653740415</v>
      </c>
      <c r="U714" s="69">
        <f t="shared" si="536"/>
        <v>-2.2273511102493608</v>
      </c>
      <c r="V714" s="68">
        <f t="shared" si="537"/>
        <v>-0.27191789417861933</v>
      </c>
      <c r="W714" s="65">
        <f t="shared" si="538"/>
        <v>-3.329099398158569</v>
      </c>
      <c r="X714" s="69">
        <f t="shared" si="539"/>
        <v>-2.2193995987723794</v>
      </c>
      <c r="Y714" s="68">
        <f t="shared" si="540"/>
        <v>-3.7493363894963796</v>
      </c>
      <c r="Z714" s="65">
        <f t="shared" si="541"/>
        <v>-20.948320163237398</v>
      </c>
      <c r="AA714" s="69">
        <f t="shared" si="542"/>
        <v>-13.9655467754916</v>
      </c>
      <c r="AB714" s="98">
        <f>SUMIF(BN714:BU714,"VERDADEIRO",BN$3:$BU713)</f>
        <v>0</v>
      </c>
      <c r="AC714" s="97">
        <f t="shared" si="560"/>
        <v>711</v>
      </c>
      <c r="AD714" s="89">
        <f>RTD("tryd.rtdserver",,"COT",B714,"ULT")</f>
        <v>25.25</v>
      </c>
      <c r="AE714" s="89">
        <f>RTD("tryd.rtdserver",,"COT",C714,"ULT")</f>
        <v>6.91</v>
      </c>
      <c r="AF714" s="89">
        <f>VLOOKUP($AC714,LS_Coint_BD!$B$3:$AQ$1079,AF$2)*$AD714+VLOOKUP($AC714,LS_Coint_BD!$B$3:$AQ$1079,AF$2+1)</f>
        <v>7.0926979084809023</v>
      </c>
      <c r="AG714" s="89">
        <f>VLOOKUP($AC714,LS_Coint_BD!$B$3:$AQ$1079,AG$2)*$AD714+VLOOKUP($AC714,LS_Coint_BD!$B$3:$AQ$1079,AG$2+1)</f>
        <v>7.0977245814171948</v>
      </c>
      <c r="AH714" s="89">
        <f>VLOOKUP($AC714,LS_Coint_BD!$B$3:$AQ$1079,AH$2)*$AD714+VLOOKUP($AC714,LS_Coint_BD!$B$3:$AQ$1079,AH$2+1)</f>
        <v>7.1561489094108115</v>
      </c>
      <c r="AI714" s="89">
        <f>VLOOKUP($AC714,LS_Coint_BD!$B$3:$AQ$1079,AI$2)*$AD714+VLOOKUP($AC714,LS_Coint_BD!$B$3:$AQ$1079,AI$2+1)</f>
        <v>7.1471040453005719</v>
      </c>
      <c r="AJ714" s="89">
        <f>VLOOKUP($AC714,LS_Coint_BD!$B$3:$AQ$1079,AJ$2)*$AD714+VLOOKUP($AC714,LS_Coint_BD!$B$3:$AQ$1079,AJ$2+1)</f>
        <v>7.1986669270083032</v>
      </c>
      <c r="AK714" s="89">
        <f>VLOOKUP($AC714,LS_Coint_BD!$B$3:$AQ$1079,AK$2)*$AD714+VLOOKUP($AC714,LS_Coint_BD!$B$3:$AQ$1079,AK$2+1)</f>
        <v>7.1871471406584879</v>
      </c>
      <c r="AL714" s="89">
        <f>VLOOKUP($AC714,LS_Coint_BD!$B$3:$AQ$1079,AL$2)*$AD714+VLOOKUP($AC714,LS_Coint_BD!$B$3:$AQ$1079,AL$2+1)</f>
        <v>7.1819178941786195</v>
      </c>
      <c r="AM714" s="89">
        <f>VLOOKUP($AC714,LS_Coint_BD!$B$3:$AQ$1079,AM$2)*$AD714+VLOOKUP($AC714,LS_Coint_BD!$B$3:$AQ$1079,AM$2+1)</f>
        <v>10.65933638949638</v>
      </c>
      <c r="AN714" s="89">
        <f>VLOOKUP($AC714,LS_Coint_BD!$B$3:$AQ$1079,AN$2)</f>
        <v>0.59882013508801102</v>
      </c>
      <c r="AO714" s="89">
        <f>VLOOKUP($AC714,LS_Coint_BD!$B$3:$AQ$1079,AO$2)</f>
        <v>0.61980489675129602</v>
      </c>
      <c r="AP714" s="89">
        <f>VLOOKUP($AC714,LS_Coint_BD!$B$3:$AQ$1079,AP$2)</f>
        <v>0.69010510827071603</v>
      </c>
      <c r="AQ714" s="89">
        <f>VLOOKUP($AC714,LS_Coint_BD!$B$3:$AQ$1079,AQ$2)</f>
        <v>0.918265239810795</v>
      </c>
      <c r="AR714" s="89">
        <f>VLOOKUP($AC714,LS_Coint_BD!$B$3:$AQ$1079,AR$2)</f>
        <v>1.0818188984416399</v>
      </c>
      <c r="AS714" s="89">
        <f>VLOOKUP($AC714,LS_Coint_BD!$B$3:$AQ$1079,AS$2)</f>
        <v>1.11367555512468</v>
      </c>
      <c r="AT714" s="89">
        <f>VLOOKUP($AC714,LS_Coint_BD!$B$3:$AQ$1079,AT$2)</f>
        <v>1.1096997993861899</v>
      </c>
      <c r="AU714" s="89">
        <f>VLOOKUP($AC714,LS_Coint_BD!$B$3:$AQ$1079,AU$2)</f>
        <v>6.9827733877457998</v>
      </c>
      <c r="AV714" s="89">
        <f>VLOOKUP($AC714,LS_Coint_BD!$B$3:$AQ$1079,AV$2)</f>
        <v>9.7699626167013803E-16</v>
      </c>
      <c r="AW714" s="89">
        <f>VLOOKUP($AC714,LS_Coint_BD!$B$3:$AQ$1079,AW$2)</f>
        <v>2.2204460492503101E-17</v>
      </c>
      <c r="AX714" s="89">
        <f>VLOOKUP($AC714,LS_Coint_BD!$B$3:$AQ$1079,AX$2)</f>
        <v>4.4408920985006301E-17</v>
      </c>
      <c r="AY714" s="89">
        <f>VLOOKUP($AC714,LS_Coint_BD!$B$3:$AQ$1079,AY$2)</f>
        <v>-3.05311331771918E-16</v>
      </c>
      <c r="AZ714" s="89">
        <f>VLOOKUP($AC714,LS_Coint_BD!$B$3:$AQ$1079,AZ$2)</f>
        <v>6.3159354289786695E-16</v>
      </c>
      <c r="BA714" s="89">
        <f>VLOOKUP($AC714,LS_Coint_BD!$B$3:$AQ$1079,BA$2)</f>
        <v>-8.1712414612411495E-16</v>
      </c>
      <c r="BB714" s="89">
        <f>VLOOKUP($AC714,LS_Coint_BD!$B$3:$AQ$1079,BB$2)</f>
        <v>2.9067657372004098E-16</v>
      </c>
      <c r="BC714" s="89">
        <f>VLOOKUP($AC714,LS_Coint_BD!$B$3:$AQ$1079,BC$2)</f>
        <v>-6.82121026329696E-16</v>
      </c>
      <c r="BD714" s="89">
        <f t="shared" si="543"/>
        <v>-1.1976402701760211</v>
      </c>
      <c r="BE714" s="89">
        <f t="shared" si="544"/>
        <v>-1.239609793502592</v>
      </c>
      <c r="BF714" s="89">
        <f t="shared" si="545"/>
        <v>-1.3802102165414321</v>
      </c>
      <c r="BG714" s="89">
        <f t="shared" si="546"/>
        <v>-1.8365304796215902</v>
      </c>
      <c r="BH714" s="89">
        <f t="shared" si="547"/>
        <v>-2.1636377968832794</v>
      </c>
      <c r="BI714" s="89">
        <f t="shared" si="548"/>
        <v>-2.2273511102493608</v>
      </c>
      <c r="BJ714" s="89">
        <f t="shared" si="549"/>
        <v>-2.2193995987723794</v>
      </c>
      <c r="BK714" s="89">
        <f t="shared" si="550"/>
        <v>-13.9655467754916</v>
      </c>
      <c r="BL714" s="89">
        <f t="shared" si="551"/>
        <v>-1.1976402701760231</v>
      </c>
      <c r="BM714" s="89"/>
      <c r="BN714" s="26" t="b">
        <f t="shared" si="552"/>
        <v>0</v>
      </c>
      <c r="BO714" s="26" t="b">
        <f t="shared" si="553"/>
        <v>0</v>
      </c>
      <c r="BP714" s="26" t="b">
        <f t="shared" si="554"/>
        <v>0</v>
      </c>
      <c r="BQ714" s="26" t="b">
        <f t="shared" si="555"/>
        <v>0</v>
      </c>
      <c r="BR714" s="26" t="b">
        <f t="shared" si="556"/>
        <v>0</v>
      </c>
      <c r="BS714" s="26" t="b">
        <f t="shared" si="557"/>
        <v>0</v>
      </c>
      <c r="BT714" s="26" t="b">
        <f t="shared" si="558"/>
        <v>0</v>
      </c>
      <c r="BU714" s="26" t="b">
        <f t="shared" si="559"/>
        <v>0</v>
      </c>
    </row>
    <row r="715" spans="2:73" ht="15" thickBot="1" x14ac:dyDescent="0.35">
      <c r="B715" s="17" t="str">
        <f>VLOOKUP($AC715,LS_Coint_BD!$B$3:$D$1079,2)</f>
        <v>RADL3</v>
      </c>
      <c r="C715" s="87" t="str">
        <f>VLOOKUP($AC715,LS_Coint_BD!$B$3:$D$1079,3)</f>
        <v>LAME4</v>
      </c>
      <c r="D715" s="68">
        <f t="shared" si="519"/>
        <v>-0.43632922171783406</v>
      </c>
      <c r="E715" s="65">
        <f t="shared" si="520"/>
        <v>-5.1101898181268064</v>
      </c>
      <c r="F715" s="69">
        <f t="shared" si="521"/>
        <v>-3.4067932120845374</v>
      </c>
      <c r="G715" s="68">
        <f t="shared" si="522"/>
        <v>-0.50885337327938274</v>
      </c>
      <c r="H715" s="65">
        <f t="shared" si="523"/>
        <v>-5.8978878930863328</v>
      </c>
      <c r="I715" s="69">
        <f t="shared" si="524"/>
        <v>-3.9319252620575553</v>
      </c>
      <c r="J715" s="68">
        <f t="shared" si="525"/>
        <v>-1.0452471844629692</v>
      </c>
      <c r="K715" s="65">
        <f t="shared" si="526"/>
        <v>-8.2608091914988258</v>
      </c>
      <c r="L715" s="69">
        <f t="shared" si="527"/>
        <v>-5.5072061276658832</v>
      </c>
      <c r="M715" s="68">
        <f t="shared" si="528"/>
        <v>-1.0818521022720198</v>
      </c>
      <c r="N715" s="65">
        <f t="shared" si="529"/>
        <v>-7.8969895966890249</v>
      </c>
      <c r="O715" s="69">
        <f t="shared" si="530"/>
        <v>-5.2646597311260166</v>
      </c>
      <c r="P715" s="68">
        <f t="shared" si="531"/>
        <v>-1.2855146091031848</v>
      </c>
      <c r="Q715" s="65">
        <f t="shared" si="532"/>
        <v>-8.9049417117459626</v>
      </c>
      <c r="R715" s="69">
        <f t="shared" si="533"/>
        <v>-5.936627807830642</v>
      </c>
      <c r="S715" s="68">
        <f t="shared" si="534"/>
        <v>0</v>
      </c>
      <c r="T715" s="65">
        <f t="shared" si="535"/>
        <v>0</v>
      </c>
      <c r="U715" s="69">
        <f t="shared" si="536"/>
        <v>0</v>
      </c>
      <c r="V715" s="68">
        <f t="shared" si="537"/>
        <v>0</v>
      </c>
      <c r="W715" s="65">
        <f t="shared" si="538"/>
        <v>0</v>
      </c>
      <c r="X715" s="69">
        <f t="shared" si="539"/>
        <v>0</v>
      </c>
      <c r="Y715" s="68">
        <f t="shared" si="540"/>
        <v>0</v>
      </c>
      <c r="Z715" s="65">
        <f t="shared" si="541"/>
        <v>0</v>
      </c>
      <c r="AA715" s="69">
        <f t="shared" si="542"/>
        <v>0</v>
      </c>
      <c r="AB715" s="98">
        <f>SUMIF(BN715:BU715,"VERDADEIRO",BN$3:$BU714)</f>
        <v>0</v>
      </c>
      <c r="AC715" s="97">
        <f t="shared" si="560"/>
        <v>712</v>
      </c>
      <c r="AD715" s="89">
        <f>RTD("tryd.rtdserver",,"COT",B715,"ULT")</f>
        <v>25.25</v>
      </c>
      <c r="AE715" s="89">
        <f>RTD("tryd.rtdserver",,"COT",C715,"ULT")</f>
        <v>24.8</v>
      </c>
      <c r="AF715" s="89">
        <f>VLOOKUP($AC715,LS_Coint_BD!$B$3:$AQ$1079,AF$2)*$AD715+VLOOKUP($AC715,LS_Coint_BD!$B$3:$AQ$1079,AF$2+1)</f>
        <v>25.236329221717835</v>
      </c>
      <c r="AG715" s="89">
        <f>VLOOKUP($AC715,LS_Coint_BD!$B$3:$AQ$1079,AG$2)*$AD715+VLOOKUP($AC715,LS_Coint_BD!$B$3:$AQ$1079,AG$2+1)</f>
        <v>25.308853373279383</v>
      </c>
      <c r="AH715" s="89">
        <f>VLOOKUP($AC715,LS_Coint_BD!$B$3:$AQ$1079,AH$2)*$AD715+VLOOKUP($AC715,LS_Coint_BD!$B$3:$AQ$1079,AH$2+1)</f>
        <v>25.84524718446297</v>
      </c>
      <c r="AI715" s="89">
        <f>VLOOKUP($AC715,LS_Coint_BD!$B$3:$AQ$1079,AI$2)*$AD715+VLOOKUP($AC715,LS_Coint_BD!$B$3:$AQ$1079,AI$2+1)</f>
        <v>25.88185210227202</v>
      </c>
      <c r="AJ715" s="89">
        <f>VLOOKUP($AC715,LS_Coint_BD!$B$3:$AQ$1079,AJ$2)*$AD715+VLOOKUP($AC715,LS_Coint_BD!$B$3:$AQ$1079,AJ$2+1)</f>
        <v>26.085514609103186</v>
      </c>
      <c r="AK715" s="89">
        <f>VLOOKUP($AC715,LS_Coint_BD!$B$3:$AQ$1079,AK$2)*$AD715+VLOOKUP($AC715,LS_Coint_BD!$B$3:$AQ$1079,AK$2+1)</f>
        <v>0</v>
      </c>
      <c r="AL715" s="89">
        <f>VLOOKUP($AC715,LS_Coint_BD!$B$3:$AQ$1079,AL$2)*$AD715+VLOOKUP($AC715,LS_Coint_BD!$B$3:$AQ$1079,AL$2+1)</f>
        <v>0</v>
      </c>
      <c r="AM715" s="89">
        <f>VLOOKUP($AC715,LS_Coint_BD!$B$3:$AQ$1079,AM$2)*$AD715+VLOOKUP($AC715,LS_Coint_BD!$B$3:$AQ$1079,AM$2+1)</f>
        <v>0</v>
      </c>
      <c r="AN715" s="89">
        <f>VLOOKUP($AC715,LS_Coint_BD!$B$3:$AQ$1079,AN$2)</f>
        <v>1.7033966060422701</v>
      </c>
      <c r="AO715" s="89">
        <f>VLOOKUP($AC715,LS_Coint_BD!$B$3:$AQ$1079,AO$2)</f>
        <v>1.9659626310287801</v>
      </c>
      <c r="AP715" s="89">
        <f>VLOOKUP($AC715,LS_Coint_BD!$B$3:$AQ$1079,AP$2)</f>
        <v>2.7536030638329398</v>
      </c>
      <c r="AQ715" s="89">
        <f>VLOOKUP($AC715,LS_Coint_BD!$B$3:$AQ$1079,AQ$2)</f>
        <v>2.6323298655630101</v>
      </c>
      <c r="AR715" s="89">
        <f>VLOOKUP($AC715,LS_Coint_BD!$B$3:$AQ$1079,AR$2)</f>
        <v>2.9683139039153201</v>
      </c>
      <c r="AS715" s="89">
        <f>VLOOKUP($AC715,LS_Coint_BD!$B$3:$AQ$1079,AS$2)</f>
        <v>0</v>
      </c>
      <c r="AT715" s="89">
        <f>VLOOKUP($AC715,LS_Coint_BD!$B$3:$AQ$1079,AT$2)</f>
        <v>0</v>
      </c>
      <c r="AU715" s="89">
        <f>VLOOKUP($AC715,LS_Coint_BD!$B$3:$AQ$1079,AU$2)</f>
        <v>0</v>
      </c>
      <c r="AV715" s="89">
        <f>VLOOKUP($AC715,LS_Coint_BD!$B$3:$AQ$1079,AV$2)</f>
        <v>2.59348098552437E-15</v>
      </c>
      <c r="AW715" s="89">
        <f>VLOOKUP($AC715,LS_Coint_BD!$B$3:$AQ$1079,AW$2)</f>
        <v>5.0922229396140498E-15</v>
      </c>
      <c r="AX715" s="89">
        <f>VLOOKUP($AC715,LS_Coint_BD!$B$3:$AQ$1079,AX$2)</f>
        <v>-3.6542197839090903E-15</v>
      </c>
      <c r="AY715" s="89">
        <f>VLOOKUP($AC715,LS_Coint_BD!$B$3:$AQ$1079,AY$2)</f>
        <v>3.28626015289046E-15</v>
      </c>
      <c r="AZ715" s="89">
        <f>VLOOKUP($AC715,LS_Coint_BD!$B$3:$AQ$1079,AZ$2)</f>
        <v>-2.21057740014253E-15</v>
      </c>
      <c r="BA715" s="89">
        <f>VLOOKUP($AC715,LS_Coint_BD!$B$3:$AQ$1079,BA$2)</f>
        <v>0</v>
      </c>
      <c r="BB715" s="89">
        <f>VLOOKUP($AC715,LS_Coint_BD!$B$3:$AQ$1079,BB$2)</f>
        <v>0</v>
      </c>
      <c r="BC715" s="89">
        <f>VLOOKUP($AC715,LS_Coint_BD!$B$3:$AQ$1079,BC$2)</f>
        <v>0</v>
      </c>
      <c r="BD715" s="89">
        <f t="shared" si="543"/>
        <v>-3.4067932120845374</v>
      </c>
      <c r="BE715" s="89">
        <f t="shared" si="544"/>
        <v>-3.9319252620575553</v>
      </c>
      <c r="BF715" s="89">
        <f t="shared" si="545"/>
        <v>-5.5072061276658832</v>
      </c>
      <c r="BG715" s="89">
        <f t="shared" si="546"/>
        <v>-5.2646597311260166</v>
      </c>
      <c r="BH715" s="89">
        <f t="shared" si="547"/>
        <v>-5.936627807830642</v>
      </c>
      <c r="BI715" s="89">
        <f t="shared" si="548"/>
        <v>0</v>
      </c>
      <c r="BJ715" s="89">
        <f t="shared" si="549"/>
        <v>0</v>
      </c>
      <c r="BK715" s="89">
        <f t="shared" si="550"/>
        <v>0</v>
      </c>
      <c r="BL715" s="89">
        <f t="shared" si="551"/>
        <v>-3.4067932120845321</v>
      </c>
      <c r="BM715" s="89"/>
      <c r="BN715" s="26" t="b">
        <f t="shared" si="552"/>
        <v>0</v>
      </c>
      <c r="BO715" s="26" t="b">
        <f t="shared" si="553"/>
        <v>0</v>
      </c>
      <c r="BP715" s="26" t="b">
        <f t="shared" si="554"/>
        <v>0</v>
      </c>
      <c r="BQ715" s="26" t="b">
        <f t="shared" si="555"/>
        <v>0</v>
      </c>
      <c r="BR715" s="26" t="b">
        <f t="shared" si="556"/>
        <v>0</v>
      </c>
      <c r="BS715" s="26" t="b">
        <f t="shared" si="557"/>
        <v>0</v>
      </c>
      <c r="BT715" s="26" t="b">
        <f t="shared" si="558"/>
        <v>0</v>
      </c>
      <c r="BU715" s="26" t="b">
        <f t="shared" si="559"/>
        <v>0</v>
      </c>
    </row>
    <row r="716" spans="2:73" ht="15" thickBot="1" x14ac:dyDescent="0.35">
      <c r="B716" s="17" t="str">
        <f>VLOOKUP($AC716,LS_Coint_BD!$B$3:$D$1079,2)</f>
        <v>RADL3</v>
      </c>
      <c r="C716" s="87" t="str">
        <f>VLOOKUP($AC716,LS_Coint_BD!$B$3:$D$1079,3)</f>
        <v>LCAM3</v>
      </c>
      <c r="D716" s="68">
        <f t="shared" si="519"/>
        <v>0</v>
      </c>
      <c r="E716" s="65">
        <f t="shared" si="520"/>
        <v>0</v>
      </c>
      <c r="F716" s="69">
        <f t="shared" si="521"/>
        <v>0</v>
      </c>
      <c r="G716" s="68">
        <f t="shared" si="522"/>
        <v>1.0233705219063367</v>
      </c>
      <c r="H716" s="65">
        <f t="shared" si="523"/>
        <v>4.7781381073800286</v>
      </c>
      <c r="I716" s="69">
        <f t="shared" si="524"/>
        <v>3.1854254049200188</v>
      </c>
      <c r="J716" s="68">
        <f t="shared" si="525"/>
        <v>0</v>
      </c>
      <c r="K716" s="65">
        <f t="shared" si="526"/>
        <v>0</v>
      </c>
      <c r="L716" s="69">
        <f t="shared" si="527"/>
        <v>0</v>
      </c>
      <c r="M716" s="68">
        <f t="shared" si="528"/>
        <v>1.4972895378724758</v>
      </c>
      <c r="N716" s="65">
        <f t="shared" si="529"/>
        <v>7.0864692885085789</v>
      </c>
      <c r="O716" s="69">
        <f t="shared" si="530"/>
        <v>4.7243128590057193</v>
      </c>
      <c r="P716" s="68">
        <f t="shared" si="531"/>
        <v>1.4381827172322552</v>
      </c>
      <c r="Q716" s="65">
        <f t="shared" si="532"/>
        <v>7.388997574265411</v>
      </c>
      <c r="R716" s="69">
        <f t="shared" si="533"/>
        <v>4.9259983828436074</v>
      </c>
      <c r="S716" s="68">
        <f t="shared" si="534"/>
        <v>1.3305130293907972</v>
      </c>
      <c r="T716" s="65">
        <f t="shared" si="535"/>
        <v>7.562992201163139</v>
      </c>
      <c r="U716" s="69">
        <f t="shared" si="536"/>
        <v>5.0419948007754263</v>
      </c>
      <c r="V716" s="68">
        <f t="shared" si="537"/>
        <v>1.3501787557452438</v>
      </c>
      <c r="W716" s="65">
        <f t="shared" si="538"/>
        <v>8.3121286685811633</v>
      </c>
      <c r="X716" s="69">
        <f t="shared" si="539"/>
        <v>5.5414191123874419</v>
      </c>
      <c r="Y716" s="68">
        <f t="shared" si="540"/>
        <v>1.5721784189682531</v>
      </c>
      <c r="Z716" s="65">
        <f t="shared" si="541"/>
        <v>8.1876047185494354</v>
      </c>
      <c r="AA716" s="69">
        <f t="shared" si="542"/>
        <v>5.4584031456996236</v>
      </c>
      <c r="AB716" s="98">
        <f>SUMIF(BN716:BU716,"VERDADEIRO",BN$3:$BU715)</f>
        <v>0</v>
      </c>
      <c r="AC716" s="97">
        <f t="shared" si="560"/>
        <v>713</v>
      </c>
      <c r="AD716" s="89">
        <f>RTD("tryd.rtdserver",,"COT",B716,"ULT")</f>
        <v>25.25</v>
      </c>
      <c r="AE716" s="89">
        <f>RTD("tryd.rtdserver",,"COT",C716,"ULT")</f>
        <v>27.62</v>
      </c>
      <c r="AF716" s="89">
        <f>VLOOKUP($AC716,LS_Coint_BD!$B$3:$AQ$1079,AF$2)*$AD716+VLOOKUP($AC716,LS_Coint_BD!$B$3:$AQ$1079,AF$2+1)</f>
        <v>0</v>
      </c>
      <c r="AG716" s="89">
        <f>VLOOKUP($AC716,LS_Coint_BD!$B$3:$AQ$1079,AG$2)*$AD716+VLOOKUP($AC716,LS_Coint_BD!$B$3:$AQ$1079,AG$2+1)</f>
        <v>26.596629478093664</v>
      </c>
      <c r="AH716" s="89">
        <f>VLOOKUP($AC716,LS_Coint_BD!$B$3:$AQ$1079,AH$2)*$AD716+VLOOKUP($AC716,LS_Coint_BD!$B$3:$AQ$1079,AH$2+1)</f>
        <v>0</v>
      </c>
      <c r="AI716" s="89">
        <f>VLOOKUP($AC716,LS_Coint_BD!$B$3:$AQ$1079,AI$2)*$AD716+VLOOKUP($AC716,LS_Coint_BD!$B$3:$AQ$1079,AI$2+1)</f>
        <v>26.122710462127525</v>
      </c>
      <c r="AJ716" s="89">
        <f>VLOOKUP($AC716,LS_Coint_BD!$B$3:$AQ$1079,AJ$2)*$AD716+VLOOKUP($AC716,LS_Coint_BD!$B$3:$AQ$1079,AJ$2+1)</f>
        <v>26.181817282767746</v>
      </c>
      <c r="AK716" s="89">
        <f>VLOOKUP($AC716,LS_Coint_BD!$B$3:$AQ$1079,AK$2)*$AD716+VLOOKUP($AC716,LS_Coint_BD!$B$3:$AQ$1079,AK$2+1)</f>
        <v>26.289486970609204</v>
      </c>
      <c r="AL716" s="89">
        <f>VLOOKUP($AC716,LS_Coint_BD!$B$3:$AQ$1079,AL$2)*$AD716+VLOOKUP($AC716,LS_Coint_BD!$B$3:$AQ$1079,AL$2+1)</f>
        <v>26.269821244254757</v>
      </c>
      <c r="AM716" s="89">
        <f>VLOOKUP($AC716,LS_Coint_BD!$B$3:$AQ$1079,AM$2)*$AD716+VLOOKUP($AC716,LS_Coint_BD!$B$3:$AQ$1079,AM$2+1)</f>
        <v>26.047821581031748</v>
      </c>
      <c r="AN716" s="89">
        <f>VLOOKUP($AC716,LS_Coint_BD!$B$3:$AQ$1079,AN$2)</f>
        <v>0</v>
      </c>
      <c r="AO716" s="89">
        <f>VLOOKUP($AC716,LS_Coint_BD!$B$3:$AQ$1079,AO$2)</f>
        <v>1.5927127024600101</v>
      </c>
      <c r="AP716" s="89">
        <f>VLOOKUP($AC716,LS_Coint_BD!$B$3:$AQ$1079,AP$2)</f>
        <v>0</v>
      </c>
      <c r="AQ716" s="89">
        <f>VLOOKUP($AC716,LS_Coint_BD!$B$3:$AQ$1079,AQ$2)</f>
        <v>2.3621564295028601</v>
      </c>
      <c r="AR716" s="89">
        <f>VLOOKUP($AC716,LS_Coint_BD!$B$3:$AQ$1079,AR$2)</f>
        <v>2.4629991914218001</v>
      </c>
      <c r="AS716" s="89">
        <f>VLOOKUP($AC716,LS_Coint_BD!$B$3:$AQ$1079,AS$2)</f>
        <v>2.52099740038771</v>
      </c>
      <c r="AT716" s="89">
        <f>VLOOKUP($AC716,LS_Coint_BD!$B$3:$AQ$1079,AT$2)</f>
        <v>2.7707095561937201</v>
      </c>
      <c r="AU716" s="89">
        <f>VLOOKUP($AC716,LS_Coint_BD!$B$3:$AQ$1079,AU$2)</f>
        <v>2.72920157284981</v>
      </c>
      <c r="AV716" s="89">
        <f>VLOOKUP($AC716,LS_Coint_BD!$B$3:$AQ$1079,AV$2)</f>
        <v>0</v>
      </c>
      <c r="AW716" s="89">
        <f>VLOOKUP($AC716,LS_Coint_BD!$B$3:$AQ$1079,AW$2)</f>
        <v>-1.5395092608135501E-15</v>
      </c>
      <c r="AX716" s="89">
        <f>VLOOKUP($AC716,LS_Coint_BD!$B$3:$AQ$1079,AX$2)</f>
        <v>0</v>
      </c>
      <c r="AY716" s="89">
        <f>VLOOKUP($AC716,LS_Coint_BD!$B$3:$AQ$1079,AY$2)</f>
        <v>-8.4376949871511903E-16</v>
      </c>
      <c r="AZ716" s="89">
        <f>VLOOKUP($AC716,LS_Coint_BD!$B$3:$AQ$1079,AZ$2)</f>
        <v>7.4212241290499405E-15</v>
      </c>
      <c r="BA716" s="89">
        <f>VLOOKUP($AC716,LS_Coint_BD!$B$3:$AQ$1079,BA$2)</f>
        <v>6.5369931689929196E-15</v>
      </c>
      <c r="BB716" s="89">
        <f>VLOOKUP($AC716,LS_Coint_BD!$B$3:$AQ$1079,BB$2)</f>
        <v>1.5502750598402201E-15</v>
      </c>
      <c r="BC716" s="89">
        <f>VLOOKUP($AC716,LS_Coint_BD!$B$3:$AQ$1079,BC$2)</f>
        <v>3.7516656448133299E-15</v>
      </c>
      <c r="BD716" s="89">
        <f t="shared" si="543"/>
        <v>0</v>
      </c>
      <c r="BE716" s="89">
        <f t="shared" si="544"/>
        <v>3.1854254049200188</v>
      </c>
      <c r="BF716" s="89">
        <f t="shared" si="545"/>
        <v>0</v>
      </c>
      <c r="BG716" s="89">
        <f t="shared" si="546"/>
        <v>4.7243128590057193</v>
      </c>
      <c r="BH716" s="89">
        <f t="shared" si="547"/>
        <v>4.9259983828436074</v>
      </c>
      <c r="BI716" s="89">
        <f t="shared" si="548"/>
        <v>5.0419948007754263</v>
      </c>
      <c r="BJ716" s="89">
        <f t="shared" si="549"/>
        <v>5.5414191123874419</v>
      </c>
      <c r="BK716" s="89">
        <f t="shared" si="550"/>
        <v>5.4584031456996236</v>
      </c>
      <c r="BL716" s="89">
        <f t="shared" si="551"/>
        <v>0</v>
      </c>
      <c r="BM716" s="89"/>
      <c r="BN716" s="26" t="b">
        <f t="shared" si="552"/>
        <v>0</v>
      </c>
      <c r="BO716" s="26" t="b">
        <f t="shared" si="553"/>
        <v>0</v>
      </c>
      <c r="BP716" s="26" t="b">
        <f t="shared" si="554"/>
        <v>0</v>
      </c>
      <c r="BQ716" s="26" t="b">
        <f t="shared" si="555"/>
        <v>0</v>
      </c>
      <c r="BR716" s="26" t="b">
        <f t="shared" si="556"/>
        <v>0</v>
      </c>
      <c r="BS716" s="26" t="b">
        <f t="shared" si="557"/>
        <v>0</v>
      </c>
      <c r="BT716" s="26" t="b">
        <f t="shared" si="558"/>
        <v>0</v>
      </c>
      <c r="BU716" s="26" t="b">
        <f t="shared" si="559"/>
        <v>0</v>
      </c>
    </row>
    <row r="717" spans="2:73" ht="15" thickBot="1" x14ac:dyDescent="0.35">
      <c r="B717" s="17" t="str">
        <f>VLOOKUP($AC717,LS_Coint_BD!$B$3:$D$1079,2)</f>
        <v>RADL3</v>
      </c>
      <c r="C717" s="87" t="str">
        <f>VLOOKUP($AC717,LS_Coint_BD!$B$3:$D$1079,3)</f>
        <v>LREN3</v>
      </c>
      <c r="D717" s="68">
        <f t="shared" si="519"/>
        <v>0</v>
      </c>
      <c r="E717" s="65">
        <f t="shared" si="520"/>
        <v>0</v>
      </c>
      <c r="F717" s="69">
        <f t="shared" si="521"/>
        <v>0</v>
      </c>
      <c r="G717" s="68">
        <f t="shared" si="522"/>
        <v>0</v>
      </c>
      <c r="H717" s="65">
        <f t="shared" si="523"/>
        <v>0</v>
      </c>
      <c r="I717" s="69">
        <f t="shared" si="524"/>
        <v>0</v>
      </c>
      <c r="J717" s="68">
        <f t="shared" si="525"/>
        <v>0</v>
      </c>
      <c r="K717" s="65">
        <f t="shared" si="526"/>
        <v>0</v>
      </c>
      <c r="L717" s="69">
        <f t="shared" si="527"/>
        <v>0</v>
      </c>
      <c r="M717" s="68">
        <f t="shared" si="528"/>
        <v>-1.9583082640873641</v>
      </c>
      <c r="N717" s="65">
        <f t="shared" si="529"/>
        <v>-6.6256697292774636</v>
      </c>
      <c r="O717" s="69">
        <f t="shared" si="530"/>
        <v>-4.4171131528516421</v>
      </c>
      <c r="P717" s="68">
        <f t="shared" si="531"/>
        <v>-2.0801598846429812</v>
      </c>
      <c r="Q717" s="65">
        <f t="shared" si="532"/>
        <v>-7.1339963503134243</v>
      </c>
      <c r="R717" s="69">
        <f t="shared" si="533"/>
        <v>-4.7559975668756165</v>
      </c>
      <c r="S717" s="68">
        <f t="shared" si="534"/>
        <v>-2.301493030538964</v>
      </c>
      <c r="T717" s="65">
        <f t="shared" si="535"/>
        <v>-8.1201594377091038</v>
      </c>
      <c r="U717" s="69">
        <f t="shared" si="536"/>
        <v>-5.4134396251394028</v>
      </c>
      <c r="V717" s="68">
        <f t="shared" si="537"/>
        <v>-2.4531925318475771</v>
      </c>
      <c r="W717" s="65">
        <f t="shared" si="538"/>
        <v>-9.0152922950481269</v>
      </c>
      <c r="X717" s="69">
        <f t="shared" si="539"/>
        <v>-6.0101948633654185</v>
      </c>
      <c r="Y717" s="68">
        <f t="shared" si="540"/>
        <v>-4.3367576561204828</v>
      </c>
      <c r="Z717" s="65">
        <f t="shared" si="541"/>
        <v>-13.909652883671971</v>
      </c>
      <c r="AA717" s="69">
        <f t="shared" si="542"/>
        <v>-9.2731019224479798</v>
      </c>
      <c r="AB717" s="98">
        <f>SUMIF(BN717:BU717,"VERDADEIRO",BN$3:$BU716)</f>
        <v>0</v>
      </c>
      <c r="AC717" s="97">
        <f t="shared" si="560"/>
        <v>714</v>
      </c>
      <c r="AD717" s="89">
        <f>RTD("tryd.rtdserver",,"COT",B717,"ULT")</f>
        <v>25.25</v>
      </c>
      <c r="AE717" s="89">
        <f>RTD("tryd.rtdserver",,"COT",C717,"ULT")</f>
        <v>41.01</v>
      </c>
      <c r="AF717" s="89">
        <f>VLOOKUP($AC717,LS_Coint_BD!$B$3:$AQ$1079,AF$2)*$AD717+VLOOKUP($AC717,LS_Coint_BD!$B$3:$AQ$1079,AF$2+1)</f>
        <v>0</v>
      </c>
      <c r="AG717" s="89">
        <f>VLOOKUP($AC717,LS_Coint_BD!$B$3:$AQ$1079,AG$2)*$AD717+VLOOKUP($AC717,LS_Coint_BD!$B$3:$AQ$1079,AG$2+1)</f>
        <v>0</v>
      </c>
      <c r="AH717" s="89">
        <f>VLOOKUP($AC717,LS_Coint_BD!$B$3:$AQ$1079,AH$2)*$AD717+VLOOKUP($AC717,LS_Coint_BD!$B$3:$AQ$1079,AH$2+1)</f>
        <v>0</v>
      </c>
      <c r="AI717" s="89">
        <f>VLOOKUP($AC717,LS_Coint_BD!$B$3:$AQ$1079,AI$2)*$AD717+VLOOKUP($AC717,LS_Coint_BD!$B$3:$AQ$1079,AI$2+1)</f>
        <v>42.968308264087362</v>
      </c>
      <c r="AJ717" s="89">
        <f>VLOOKUP($AC717,LS_Coint_BD!$B$3:$AQ$1079,AJ$2)*$AD717+VLOOKUP($AC717,LS_Coint_BD!$B$3:$AQ$1079,AJ$2+1)</f>
        <v>43.090159884642979</v>
      </c>
      <c r="AK717" s="89">
        <f>VLOOKUP($AC717,LS_Coint_BD!$B$3:$AQ$1079,AK$2)*$AD717+VLOOKUP($AC717,LS_Coint_BD!$B$3:$AQ$1079,AK$2+1)</f>
        <v>43.311493030538962</v>
      </c>
      <c r="AL717" s="89">
        <f>VLOOKUP($AC717,LS_Coint_BD!$B$3:$AQ$1079,AL$2)*$AD717+VLOOKUP($AC717,LS_Coint_BD!$B$3:$AQ$1079,AL$2+1)</f>
        <v>43.463192531847575</v>
      </c>
      <c r="AM717" s="89">
        <f>VLOOKUP($AC717,LS_Coint_BD!$B$3:$AQ$1079,AM$2)*$AD717+VLOOKUP($AC717,LS_Coint_BD!$B$3:$AQ$1079,AM$2+1)</f>
        <v>45.346757656120481</v>
      </c>
      <c r="AN717" s="89">
        <f>VLOOKUP($AC717,LS_Coint_BD!$B$3:$AQ$1079,AN$2)</f>
        <v>0</v>
      </c>
      <c r="AO717" s="89">
        <f>VLOOKUP($AC717,LS_Coint_BD!$B$3:$AQ$1079,AO$2)</f>
        <v>0</v>
      </c>
      <c r="AP717" s="89">
        <f>VLOOKUP($AC717,LS_Coint_BD!$B$3:$AQ$1079,AP$2)</f>
        <v>0</v>
      </c>
      <c r="AQ717" s="89">
        <f>VLOOKUP($AC717,LS_Coint_BD!$B$3:$AQ$1079,AQ$2)</f>
        <v>2.2085565764258202</v>
      </c>
      <c r="AR717" s="89">
        <f>VLOOKUP($AC717,LS_Coint_BD!$B$3:$AQ$1079,AR$2)</f>
        <v>2.37799878343781</v>
      </c>
      <c r="AS717" s="89">
        <f>VLOOKUP($AC717,LS_Coint_BD!$B$3:$AQ$1079,AS$2)</f>
        <v>2.7067198125697001</v>
      </c>
      <c r="AT717" s="89">
        <f>VLOOKUP($AC717,LS_Coint_BD!$B$3:$AQ$1079,AT$2)</f>
        <v>3.0050974316827102</v>
      </c>
      <c r="AU717" s="89">
        <f>VLOOKUP($AC717,LS_Coint_BD!$B$3:$AQ$1079,AU$2)</f>
        <v>4.6365509612239899</v>
      </c>
      <c r="AV717" s="89">
        <f>VLOOKUP($AC717,LS_Coint_BD!$B$3:$AQ$1079,AV$2)</f>
        <v>0</v>
      </c>
      <c r="AW717" s="89">
        <f>VLOOKUP($AC717,LS_Coint_BD!$B$3:$AQ$1079,AW$2)</f>
        <v>0</v>
      </c>
      <c r="AX717" s="89">
        <f>VLOOKUP($AC717,LS_Coint_BD!$B$3:$AQ$1079,AX$2)</f>
        <v>0</v>
      </c>
      <c r="AY717" s="89">
        <f>VLOOKUP($AC717,LS_Coint_BD!$B$3:$AQ$1079,AY$2)</f>
        <v>-1.68753899743024E-15</v>
      </c>
      <c r="AZ717" s="89">
        <f>VLOOKUP($AC717,LS_Coint_BD!$B$3:$AQ$1079,AZ$2)</f>
        <v>3.6316628716627301E-15</v>
      </c>
      <c r="BA717" s="89">
        <f>VLOOKUP($AC717,LS_Coint_BD!$B$3:$AQ$1079,BA$2)</f>
        <v>-2.4868995751603501E-15</v>
      </c>
      <c r="BB717" s="89">
        <f>VLOOKUP($AC717,LS_Coint_BD!$B$3:$AQ$1079,BB$2)</f>
        <v>1.5502750598402201E-15</v>
      </c>
      <c r="BC717" s="89">
        <f>VLOOKUP($AC717,LS_Coint_BD!$B$3:$AQ$1079,BC$2)</f>
        <v>2.2737367544323201E-16</v>
      </c>
      <c r="BD717" s="89">
        <f t="shared" si="543"/>
        <v>0</v>
      </c>
      <c r="BE717" s="89">
        <f t="shared" si="544"/>
        <v>0</v>
      </c>
      <c r="BF717" s="89">
        <f t="shared" si="545"/>
        <v>0</v>
      </c>
      <c r="BG717" s="89">
        <f t="shared" si="546"/>
        <v>-4.4171131528516421</v>
      </c>
      <c r="BH717" s="89">
        <f t="shared" si="547"/>
        <v>-4.7559975668756165</v>
      </c>
      <c r="BI717" s="89">
        <f t="shared" si="548"/>
        <v>-5.4134396251394028</v>
      </c>
      <c r="BJ717" s="89">
        <f t="shared" si="549"/>
        <v>-6.0101948633654185</v>
      </c>
      <c r="BK717" s="89">
        <f t="shared" si="550"/>
        <v>-9.2731019224479798</v>
      </c>
      <c r="BL717" s="89">
        <f t="shared" si="551"/>
        <v>0</v>
      </c>
      <c r="BM717" s="89"/>
      <c r="BN717" s="26" t="b">
        <f t="shared" si="552"/>
        <v>0</v>
      </c>
      <c r="BO717" s="26" t="b">
        <f t="shared" si="553"/>
        <v>0</v>
      </c>
      <c r="BP717" s="26" t="b">
        <f t="shared" si="554"/>
        <v>0</v>
      </c>
      <c r="BQ717" s="26" t="b">
        <f t="shared" si="555"/>
        <v>0</v>
      </c>
      <c r="BR717" s="26" t="b">
        <f t="shared" si="556"/>
        <v>0</v>
      </c>
      <c r="BS717" s="26" t="b">
        <f t="shared" si="557"/>
        <v>0</v>
      </c>
      <c r="BT717" s="26" t="b">
        <f t="shared" si="558"/>
        <v>0</v>
      </c>
      <c r="BU717" s="26" t="b">
        <f t="shared" si="559"/>
        <v>0</v>
      </c>
    </row>
    <row r="718" spans="2:73" ht="15" thickBot="1" x14ac:dyDescent="0.35">
      <c r="B718" s="17" t="str">
        <f>VLOOKUP($AC718,LS_Coint_BD!$B$3:$D$1079,2)</f>
        <v>RADL3</v>
      </c>
      <c r="C718" s="87" t="str">
        <f>VLOOKUP($AC718,LS_Coint_BD!$B$3:$D$1079,3)</f>
        <v>MGLU3</v>
      </c>
      <c r="D718" s="68">
        <f t="shared" si="519"/>
        <v>1.2414111909046994</v>
      </c>
      <c r="E718" s="65">
        <f t="shared" si="520"/>
        <v>3.0624827599277107</v>
      </c>
      <c r="F718" s="69">
        <f t="shared" si="521"/>
        <v>2.0416551732851405</v>
      </c>
      <c r="G718" s="68">
        <f t="shared" si="522"/>
        <v>1.2726335242233056</v>
      </c>
      <c r="H718" s="65">
        <f t="shared" si="523"/>
        <v>3.302651227985125</v>
      </c>
      <c r="I718" s="69">
        <f t="shared" si="524"/>
        <v>2.2017674853234168</v>
      </c>
      <c r="J718" s="68">
        <f t="shared" si="525"/>
        <v>0</v>
      </c>
      <c r="K718" s="65">
        <f t="shared" si="526"/>
        <v>0</v>
      </c>
      <c r="L718" s="69">
        <f t="shared" si="527"/>
        <v>0</v>
      </c>
      <c r="M718" s="68">
        <f t="shared" si="528"/>
        <v>1.5220654766669739</v>
      </c>
      <c r="N718" s="65">
        <f t="shared" si="529"/>
        <v>5.1665047578833363</v>
      </c>
      <c r="O718" s="69">
        <f t="shared" si="530"/>
        <v>3.4443365052555572</v>
      </c>
      <c r="P718" s="68">
        <f t="shared" si="531"/>
        <v>1.4380638162185555</v>
      </c>
      <c r="Q718" s="65">
        <f t="shared" si="532"/>
        <v>6.2271405829407289</v>
      </c>
      <c r="R718" s="69">
        <f t="shared" si="533"/>
        <v>4.1514270552938193</v>
      </c>
      <c r="S718" s="68">
        <f t="shared" si="534"/>
        <v>1.263635195645179</v>
      </c>
      <c r="T718" s="65">
        <f t="shared" si="535"/>
        <v>7.1761983380566194</v>
      </c>
      <c r="U718" s="69">
        <f t="shared" si="536"/>
        <v>4.7841322253710796</v>
      </c>
      <c r="V718" s="68">
        <f t="shared" si="537"/>
        <v>1.1399268950068588</v>
      </c>
      <c r="W718" s="65">
        <f t="shared" si="538"/>
        <v>8.9048900225187051</v>
      </c>
      <c r="X718" s="69">
        <f t="shared" si="539"/>
        <v>5.9365933483458031</v>
      </c>
      <c r="Y718" s="68">
        <f t="shared" si="540"/>
        <v>0</v>
      </c>
      <c r="Z718" s="65">
        <f t="shared" si="541"/>
        <v>0</v>
      </c>
      <c r="AA718" s="69">
        <f t="shared" si="542"/>
        <v>0</v>
      </c>
      <c r="AB718" s="98">
        <f>SUMIF(BN718:BU718,"VERDADEIRO",BN$3:$BU717)</f>
        <v>0</v>
      </c>
      <c r="AC718" s="97">
        <f t="shared" si="560"/>
        <v>715</v>
      </c>
      <c r="AD718" s="89">
        <f>RTD("tryd.rtdserver",,"COT",B718,"ULT")</f>
        <v>25.25</v>
      </c>
      <c r="AE718" s="89">
        <f>RTD("tryd.rtdserver",,"COT",C718,"ULT")</f>
        <v>25.85</v>
      </c>
      <c r="AF718" s="89">
        <f>VLOOKUP($AC718,LS_Coint_BD!$B$3:$AQ$1079,AF$2)*$AD718+VLOOKUP($AC718,LS_Coint_BD!$B$3:$AQ$1079,AF$2+1)</f>
        <v>24.608588809095302</v>
      </c>
      <c r="AG718" s="89">
        <f>VLOOKUP($AC718,LS_Coint_BD!$B$3:$AQ$1079,AG$2)*$AD718+VLOOKUP($AC718,LS_Coint_BD!$B$3:$AQ$1079,AG$2+1)</f>
        <v>24.577366475776696</v>
      </c>
      <c r="AH718" s="89">
        <f>VLOOKUP($AC718,LS_Coint_BD!$B$3:$AQ$1079,AH$2)*$AD718+VLOOKUP($AC718,LS_Coint_BD!$B$3:$AQ$1079,AH$2+1)</f>
        <v>0</v>
      </c>
      <c r="AI718" s="89">
        <f>VLOOKUP($AC718,LS_Coint_BD!$B$3:$AQ$1079,AI$2)*$AD718+VLOOKUP($AC718,LS_Coint_BD!$B$3:$AQ$1079,AI$2+1)</f>
        <v>24.327934523333028</v>
      </c>
      <c r="AJ718" s="89">
        <f>VLOOKUP($AC718,LS_Coint_BD!$B$3:$AQ$1079,AJ$2)*$AD718+VLOOKUP($AC718,LS_Coint_BD!$B$3:$AQ$1079,AJ$2+1)</f>
        <v>24.411936183781446</v>
      </c>
      <c r="AK718" s="89">
        <f>VLOOKUP($AC718,LS_Coint_BD!$B$3:$AQ$1079,AK$2)*$AD718+VLOOKUP($AC718,LS_Coint_BD!$B$3:$AQ$1079,AK$2+1)</f>
        <v>24.586364804354822</v>
      </c>
      <c r="AL718" s="89">
        <f>VLOOKUP($AC718,LS_Coint_BD!$B$3:$AQ$1079,AL$2)*$AD718+VLOOKUP($AC718,LS_Coint_BD!$B$3:$AQ$1079,AL$2+1)</f>
        <v>24.710073104993143</v>
      </c>
      <c r="AM718" s="89">
        <f>VLOOKUP($AC718,LS_Coint_BD!$B$3:$AQ$1079,AM$2)*$AD718+VLOOKUP($AC718,LS_Coint_BD!$B$3:$AQ$1079,AM$2+1)</f>
        <v>0</v>
      </c>
      <c r="AN718" s="89">
        <f>VLOOKUP($AC718,LS_Coint_BD!$B$3:$AQ$1079,AN$2)</f>
        <v>1.02082758664257</v>
      </c>
      <c r="AO718" s="89">
        <f>VLOOKUP($AC718,LS_Coint_BD!$B$3:$AQ$1079,AO$2)</f>
        <v>1.10088374266171</v>
      </c>
      <c r="AP718" s="89">
        <f>VLOOKUP($AC718,LS_Coint_BD!$B$3:$AQ$1079,AP$2)</f>
        <v>0</v>
      </c>
      <c r="AQ718" s="89">
        <f>VLOOKUP($AC718,LS_Coint_BD!$B$3:$AQ$1079,AQ$2)</f>
        <v>1.7221682526277799</v>
      </c>
      <c r="AR718" s="89">
        <f>VLOOKUP($AC718,LS_Coint_BD!$B$3:$AQ$1079,AR$2)</f>
        <v>2.0757135276469101</v>
      </c>
      <c r="AS718" s="89">
        <f>VLOOKUP($AC718,LS_Coint_BD!$B$3:$AQ$1079,AS$2)</f>
        <v>2.3920661126855398</v>
      </c>
      <c r="AT718" s="89">
        <f>VLOOKUP($AC718,LS_Coint_BD!$B$3:$AQ$1079,AT$2)</f>
        <v>2.9682966741729002</v>
      </c>
      <c r="AU718" s="89">
        <f>VLOOKUP($AC718,LS_Coint_BD!$B$3:$AQ$1079,AU$2)</f>
        <v>0</v>
      </c>
      <c r="AV718" s="89">
        <f>VLOOKUP($AC718,LS_Coint_BD!$B$3:$AQ$1079,AV$2)</f>
        <v>5.3290705182007502E-16</v>
      </c>
      <c r="AW718" s="89">
        <f>VLOOKUP($AC718,LS_Coint_BD!$B$3:$AQ$1079,AW$2)</f>
        <v>-3.1086244689504399E-15</v>
      </c>
      <c r="AX718" s="89">
        <f>VLOOKUP($AC718,LS_Coint_BD!$B$3:$AQ$1079,AX$2)</f>
        <v>0</v>
      </c>
      <c r="AY718" s="89">
        <f>VLOOKUP($AC718,LS_Coint_BD!$B$3:$AQ$1079,AY$2)</f>
        <v>-2.66453525910038E-15</v>
      </c>
      <c r="AZ718" s="89">
        <f>VLOOKUP($AC718,LS_Coint_BD!$B$3:$AQ$1079,AZ$2)</f>
        <v>-4.7369515717340002E-16</v>
      </c>
      <c r="BA718" s="89">
        <f>VLOOKUP($AC718,LS_Coint_BD!$B$3:$AQ$1079,BA$2)</f>
        <v>0</v>
      </c>
      <c r="BB718" s="89">
        <f>VLOOKUP($AC718,LS_Coint_BD!$B$3:$AQ$1079,BB$2)</f>
        <v>3.1005501196804402E-15</v>
      </c>
      <c r="BC718" s="89">
        <f>VLOOKUP($AC718,LS_Coint_BD!$B$3:$AQ$1079,BC$2)</f>
        <v>0</v>
      </c>
      <c r="BD718" s="89">
        <f t="shared" si="543"/>
        <v>2.0416551732851405</v>
      </c>
      <c r="BE718" s="89">
        <f t="shared" si="544"/>
        <v>2.2017674853234168</v>
      </c>
      <c r="BF718" s="89">
        <f t="shared" si="545"/>
        <v>0</v>
      </c>
      <c r="BG718" s="89">
        <f t="shared" si="546"/>
        <v>3.4443365052555572</v>
      </c>
      <c r="BH718" s="89">
        <f t="shared" si="547"/>
        <v>4.1514270552938193</v>
      </c>
      <c r="BI718" s="89">
        <f t="shared" si="548"/>
        <v>4.7841322253710796</v>
      </c>
      <c r="BJ718" s="89">
        <f t="shared" si="549"/>
        <v>5.9365933483458031</v>
      </c>
      <c r="BK718" s="89">
        <f t="shared" si="550"/>
        <v>0</v>
      </c>
      <c r="BL718" s="89">
        <f t="shared" si="551"/>
        <v>2.0416551732851413</v>
      </c>
      <c r="BM718" s="89"/>
      <c r="BN718" s="26" t="b">
        <f t="shared" si="552"/>
        <v>0</v>
      </c>
      <c r="BO718" s="26" t="b">
        <f t="shared" si="553"/>
        <v>0</v>
      </c>
      <c r="BP718" s="26" t="b">
        <f t="shared" si="554"/>
        <v>0</v>
      </c>
      <c r="BQ718" s="26" t="b">
        <f t="shared" si="555"/>
        <v>0</v>
      </c>
      <c r="BR718" s="26" t="b">
        <f t="shared" si="556"/>
        <v>0</v>
      </c>
      <c r="BS718" s="26" t="b">
        <f t="shared" si="557"/>
        <v>0</v>
      </c>
      <c r="BT718" s="26" t="b">
        <f t="shared" si="558"/>
        <v>0</v>
      </c>
      <c r="BU718" s="26" t="b">
        <f t="shared" si="559"/>
        <v>0</v>
      </c>
    </row>
    <row r="719" spans="2:73" ht="15" thickBot="1" x14ac:dyDescent="0.35">
      <c r="B719" s="17" t="str">
        <f>VLOOKUP($AC719,LS_Coint_BD!$B$3:$D$1079,2)</f>
        <v>RADL3</v>
      </c>
      <c r="C719" s="87" t="str">
        <f>VLOOKUP($AC719,LS_Coint_BD!$B$3:$D$1079,3)</f>
        <v>MULT3</v>
      </c>
      <c r="D719" s="68">
        <f t="shared" si="519"/>
        <v>0</v>
      </c>
      <c r="E719" s="65">
        <f t="shared" si="520"/>
        <v>0</v>
      </c>
      <c r="F719" s="69">
        <f t="shared" si="521"/>
        <v>0</v>
      </c>
      <c r="G719" s="68">
        <f t="shared" si="522"/>
        <v>0</v>
      </c>
      <c r="H719" s="65">
        <f t="shared" si="523"/>
        <v>0</v>
      </c>
      <c r="I719" s="69">
        <f t="shared" si="524"/>
        <v>0</v>
      </c>
      <c r="J719" s="68">
        <f t="shared" si="525"/>
        <v>0</v>
      </c>
      <c r="K719" s="65">
        <f t="shared" si="526"/>
        <v>0</v>
      </c>
      <c r="L719" s="69">
        <f t="shared" si="527"/>
        <v>0</v>
      </c>
      <c r="M719" s="68">
        <f t="shared" si="528"/>
        <v>-8.4741015214458315E-2</v>
      </c>
      <c r="N719" s="65">
        <f t="shared" si="529"/>
        <v>-4.0616203775480404</v>
      </c>
      <c r="O719" s="69">
        <f t="shared" si="530"/>
        <v>-2.70774691836536</v>
      </c>
      <c r="P719" s="68">
        <f t="shared" si="531"/>
        <v>-0.12806622932022194</v>
      </c>
      <c r="Q719" s="65">
        <f t="shared" si="532"/>
        <v>-4.058260219707325</v>
      </c>
      <c r="R719" s="69">
        <f t="shared" si="533"/>
        <v>-2.7055068131382169</v>
      </c>
      <c r="S719" s="68">
        <f t="shared" si="534"/>
        <v>-0.21000972412378971</v>
      </c>
      <c r="T719" s="65">
        <f t="shared" si="535"/>
        <v>-4.2702094784033413</v>
      </c>
      <c r="U719" s="69">
        <f t="shared" si="536"/>
        <v>-2.846806318935561</v>
      </c>
      <c r="V719" s="68">
        <f t="shared" si="537"/>
        <v>-0.27332478867755938</v>
      </c>
      <c r="W719" s="65">
        <f t="shared" si="538"/>
        <v>-4.3937860063744498</v>
      </c>
      <c r="X719" s="69">
        <f t="shared" si="539"/>
        <v>-2.9291906709162996</v>
      </c>
      <c r="Y719" s="68">
        <f t="shared" si="540"/>
        <v>-1.9645865014376938</v>
      </c>
      <c r="Z719" s="65">
        <f t="shared" si="541"/>
        <v>-10.428473517005814</v>
      </c>
      <c r="AA719" s="69">
        <f t="shared" si="542"/>
        <v>-6.9523156780038766</v>
      </c>
      <c r="AB719" s="98">
        <f>SUMIF(BN719:BU719,"VERDADEIRO",BN$3:$BU718)</f>
        <v>0</v>
      </c>
      <c r="AC719" s="97">
        <f t="shared" si="560"/>
        <v>716</v>
      </c>
      <c r="AD719" s="89">
        <f>RTD("tryd.rtdserver",,"COT",B719,"ULT")</f>
        <v>25.25</v>
      </c>
      <c r="AE719" s="89">
        <f>RTD("tryd.rtdserver",,"COT",C719,"ULT")</f>
        <v>21.84</v>
      </c>
      <c r="AF719" s="89">
        <f>VLOOKUP($AC719,LS_Coint_BD!$B$3:$AQ$1079,AF$2)*$AD719+VLOOKUP($AC719,LS_Coint_BD!$B$3:$AQ$1079,AF$2+1)</f>
        <v>0</v>
      </c>
      <c r="AG719" s="89">
        <f>VLOOKUP($AC719,LS_Coint_BD!$B$3:$AQ$1079,AG$2)*$AD719+VLOOKUP($AC719,LS_Coint_BD!$B$3:$AQ$1079,AG$2+1)</f>
        <v>0</v>
      </c>
      <c r="AH719" s="89">
        <f>VLOOKUP($AC719,LS_Coint_BD!$B$3:$AQ$1079,AH$2)*$AD719+VLOOKUP($AC719,LS_Coint_BD!$B$3:$AQ$1079,AH$2+1)</f>
        <v>0</v>
      </c>
      <c r="AI719" s="89">
        <f>VLOOKUP($AC719,LS_Coint_BD!$B$3:$AQ$1079,AI$2)*$AD719+VLOOKUP($AC719,LS_Coint_BD!$B$3:$AQ$1079,AI$2+1)</f>
        <v>21.924741015214458</v>
      </c>
      <c r="AJ719" s="89">
        <f>VLOOKUP($AC719,LS_Coint_BD!$B$3:$AQ$1079,AJ$2)*$AD719+VLOOKUP($AC719,LS_Coint_BD!$B$3:$AQ$1079,AJ$2+1)</f>
        <v>21.968066229320222</v>
      </c>
      <c r="AK719" s="89">
        <f>VLOOKUP($AC719,LS_Coint_BD!$B$3:$AQ$1079,AK$2)*$AD719+VLOOKUP($AC719,LS_Coint_BD!$B$3:$AQ$1079,AK$2+1)</f>
        <v>22.05000972412379</v>
      </c>
      <c r="AL719" s="89">
        <f>VLOOKUP($AC719,LS_Coint_BD!$B$3:$AQ$1079,AL$2)*$AD719+VLOOKUP($AC719,LS_Coint_BD!$B$3:$AQ$1079,AL$2+1)</f>
        <v>22.113324788677559</v>
      </c>
      <c r="AM719" s="89">
        <f>VLOOKUP($AC719,LS_Coint_BD!$B$3:$AQ$1079,AM$2)*$AD719+VLOOKUP($AC719,LS_Coint_BD!$B$3:$AQ$1079,AM$2+1)</f>
        <v>23.804586501437694</v>
      </c>
      <c r="AN719" s="89">
        <f>VLOOKUP($AC719,LS_Coint_BD!$B$3:$AQ$1079,AN$2)</f>
        <v>0</v>
      </c>
      <c r="AO719" s="89">
        <f>VLOOKUP($AC719,LS_Coint_BD!$B$3:$AQ$1079,AO$2)</f>
        <v>0</v>
      </c>
      <c r="AP719" s="89">
        <f>VLOOKUP($AC719,LS_Coint_BD!$B$3:$AQ$1079,AP$2)</f>
        <v>0</v>
      </c>
      <c r="AQ719" s="89">
        <f>VLOOKUP($AC719,LS_Coint_BD!$B$3:$AQ$1079,AQ$2)</f>
        <v>1.35387345918268</v>
      </c>
      <c r="AR719" s="89">
        <f>VLOOKUP($AC719,LS_Coint_BD!$B$3:$AQ$1079,AR$2)</f>
        <v>1.35275340656911</v>
      </c>
      <c r="AS719" s="89">
        <f>VLOOKUP($AC719,LS_Coint_BD!$B$3:$AQ$1079,AS$2)</f>
        <v>1.4234031594677801</v>
      </c>
      <c r="AT719" s="89">
        <f>VLOOKUP($AC719,LS_Coint_BD!$B$3:$AQ$1079,AT$2)</f>
        <v>1.46459533545815</v>
      </c>
      <c r="AU719" s="89">
        <f>VLOOKUP($AC719,LS_Coint_BD!$B$3:$AQ$1079,AU$2)</f>
        <v>3.4761578390019401</v>
      </c>
      <c r="AV719" s="89">
        <f>VLOOKUP($AC719,LS_Coint_BD!$B$3:$AQ$1079,AV$2)</f>
        <v>0</v>
      </c>
      <c r="AW719" s="89">
        <f>VLOOKUP($AC719,LS_Coint_BD!$B$3:$AQ$1079,AW$2)</f>
        <v>0</v>
      </c>
      <c r="AX719" s="89">
        <f>VLOOKUP($AC719,LS_Coint_BD!$B$3:$AQ$1079,AX$2)</f>
        <v>0</v>
      </c>
      <c r="AY719" s="89">
        <f>VLOOKUP($AC719,LS_Coint_BD!$B$3:$AQ$1079,AY$2)</f>
        <v>6.6613381477509402E-17</v>
      </c>
      <c r="AZ719" s="89">
        <f>VLOOKUP($AC719,LS_Coint_BD!$B$3:$AQ$1079,AZ$2)</f>
        <v>3.09875581984266E-15</v>
      </c>
      <c r="BA719" s="89">
        <f>VLOOKUP($AC719,LS_Coint_BD!$B$3:$AQ$1079,BA$2)</f>
        <v>-1.0302869668521499E-15</v>
      </c>
      <c r="BB719" s="89">
        <f>VLOOKUP($AC719,LS_Coint_BD!$B$3:$AQ$1079,BB$2)</f>
        <v>3.71420066420052E-16</v>
      </c>
      <c r="BC719" s="89">
        <f>VLOOKUP($AC719,LS_Coint_BD!$B$3:$AQ$1079,BC$2)</f>
        <v>3.1832314562052501E-15</v>
      </c>
      <c r="BD719" s="89">
        <f t="shared" si="543"/>
        <v>0</v>
      </c>
      <c r="BE719" s="89">
        <f t="shared" si="544"/>
        <v>0</v>
      </c>
      <c r="BF719" s="89">
        <f t="shared" si="545"/>
        <v>0</v>
      </c>
      <c r="BG719" s="89">
        <f t="shared" si="546"/>
        <v>-2.70774691836536</v>
      </c>
      <c r="BH719" s="89">
        <f t="shared" si="547"/>
        <v>-2.7055068131382169</v>
      </c>
      <c r="BI719" s="89">
        <f t="shared" si="548"/>
        <v>-2.846806318935561</v>
      </c>
      <c r="BJ719" s="89">
        <f t="shared" si="549"/>
        <v>-2.9291906709162996</v>
      </c>
      <c r="BK719" s="89">
        <f t="shared" si="550"/>
        <v>-6.9523156780038766</v>
      </c>
      <c r="BL719" s="89">
        <f t="shared" si="551"/>
        <v>0</v>
      </c>
      <c r="BM719" s="89"/>
      <c r="BN719" s="26" t="b">
        <f t="shared" si="552"/>
        <v>0</v>
      </c>
      <c r="BO719" s="26" t="b">
        <f t="shared" si="553"/>
        <v>0</v>
      </c>
      <c r="BP719" s="26" t="b">
        <f t="shared" si="554"/>
        <v>0</v>
      </c>
      <c r="BQ719" s="26" t="b">
        <f t="shared" si="555"/>
        <v>0</v>
      </c>
      <c r="BR719" s="26" t="b">
        <f t="shared" si="556"/>
        <v>0</v>
      </c>
      <c r="BS719" s="26" t="b">
        <f t="shared" si="557"/>
        <v>0</v>
      </c>
      <c r="BT719" s="26" t="b">
        <f t="shared" si="558"/>
        <v>0</v>
      </c>
      <c r="BU719" s="26" t="b">
        <f t="shared" si="559"/>
        <v>0</v>
      </c>
    </row>
    <row r="720" spans="2:73" ht="15" thickBot="1" x14ac:dyDescent="0.35">
      <c r="B720" s="17" t="str">
        <f>VLOOKUP($AC720,LS_Coint_BD!$B$3:$D$1079,2)</f>
        <v>RADL3</v>
      </c>
      <c r="C720" s="87" t="str">
        <f>VLOOKUP($AC720,LS_Coint_BD!$B$3:$D$1079,3)</f>
        <v>QUAL3</v>
      </c>
      <c r="D720" s="68">
        <f t="shared" si="519"/>
        <v>0</v>
      </c>
      <c r="E720" s="65">
        <f t="shared" si="520"/>
        <v>0</v>
      </c>
      <c r="F720" s="69">
        <f t="shared" si="521"/>
        <v>0</v>
      </c>
      <c r="G720" s="68">
        <f t="shared" si="522"/>
        <v>-1.6442897732294988</v>
      </c>
      <c r="H720" s="65">
        <f t="shared" si="523"/>
        <v>-4.5337251814832671</v>
      </c>
      <c r="I720" s="69">
        <f t="shared" si="524"/>
        <v>-3.0224834543221779</v>
      </c>
      <c r="J720" s="68">
        <f t="shared" si="525"/>
        <v>0</v>
      </c>
      <c r="K720" s="65">
        <f t="shared" si="526"/>
        <v>0</v>
      </c>
      <c r="L720" s="69">
        <f t="shared" si="527"/>
        <v>0</v>
      </c>
      <c r="M720" s="68">
        <f t="shared" si="528"/>
        <v>-1.3455719251675369</v>
      </c>
      <c r="N720" s="65">
        <f t="shared" si="529"/>
        <v>-5.4670688298114642</v>
      </c>
      <c r="O720" s="69">
        <f t="shared" si="530"/>
        <v>-3.644712553207643</v>
      </c>
      <c r="P720" s="68">
        <f t="shared" si="531"/>
        <v>-1.5045842502993274</v>
      </c>
      <c r="Q720" s="65">
        <f t="shared" si="532"/>
        <v>-7.0240161580938567</v>
      </c>
      <c r="R720" s="69">
        <f t="shared" si="533"/>
        <v>-4.6826774387292378</v>
      </c>
      <c r="S720" s="68">
        <f t="shared" si="534"/>
        <v>0</v>
      </c>
      <c r="T720" s="65">
        <f t="shared" si="535"/>
        <v>0</v>
      </c>
      <c r="U720" s="69">
        <f t="shared" si="536"/>
        <v>0</v>
      </c>
      <c r="V720" s="68">
        <f t="shared" si="537"/>
        <v>-1.5915194698761717</v>
      </c>
      <c r="W720" s="65">
        <f t="shared" si="538"/>
        <v>-7.5703085318478305</v>
      </c>
      <c r="X720" s="69">
        <f t="shared" si="539"/>
        <v>-5.0468723545652203</v>
      </c>
      <c r="Y720" s="68">
        <f t="shared" si="540"/>
        <v>-2.8213301173514971</v>
      </c>
      <c r="Z720" s="65">
        <f t="shared" si="541"/>
        <v>-10.715577380044643</v>
      </c>
      <c r="AA720" s="69">
        <f t="shared" si="542"/>
        <v>-7.1437182533630947</v>
      </c>
      <c r="AB720" s="98">
        <f>SUMIF(BN720:BU720,"VERDADEIRO",BN$3:$BU719)</f>
        <v>0</v>
      </c>
      <c r="AC720" s="97">
        <f t="shared" si="560"/>
        <v>717</v>
      </c>
      <c r="AD720" s="89">
        <f>RTD("tryd.rtdserver",,"COT",B720,"ULT")</f>
        <v>25.25</v>
      </c>
      <c r="AE720" s="89">
        <f>RTD("tryd.rtdserver",,"COT",C720,"ULT")</f>
        <v>31.56</v>
      </c>
      <c r="AF720" s="89">
        <f>VLOOKUP($AC720,LS_Coint_BD!$B$3:$AQ$1079,AF$2)*$AD720+VLOOKUP($AC720,LS_Coint_BD!$B$3:$AQ$1079,AF$2+1)</f>
        <v>0</v>
      </c>
      <c r="AG720" s="89">
        <f>VLOOKUP($AC720,LS_Coint_BD!$B$3:$AQ$1079,AG$2)*$AD720+VLOOKUP($AC720,LS_Coint_BD!$B$3:$AQ$1079,AG$2+1)</f>
        <v>33.204289773229497</v>
      </c>
      <c r="AH720" s="89">
        <f>VLOOKUP($AC720,LS_Coint_BD!$B$3:$AQ$1079,AH$2)*$AD720+VLOOKUP($AC720,LS_Coint_BD!$B$3:$AQ$1079,AH$2+1)</f>
        <v>0</v>
      </c>
      <c r="AI720" s="89">
        <f>VLOOKUP($AC720,LS_Coint_BD!$B$3:$AQ$1079,AI$2)*$AD720+VLOOKUP($AC720,LS_Coint_BD!$B$3:$AQ$1079,AI$2+1)</f>
        <v>32.905571925167536</v>
      </c>
      <c r="AJ720" s="89">
        <f>VLOOKUP($AC720,LS_Coint_BD!$B$3:$AQ$1079,AJ$2)*$AD720+VLOOKUP($AC720,LS_Coint_BD!$B$3:$AQ$1079,AJ$2+1)</f>
        <v>33.064584250299326</v>
      </c>
      <c r="AK720" s="89">
        <f>VLOOKUP($AC720,LS_Coint_BD!$B$3:$AQ$1079,AK$2)*$AD720+VLOOKUP($AC720,LS_Coint_BD!$B$3:$AQ$1079,AK$2+1)</f>
        <v>0</v>
      </c>
      <c r="AL720" s="89">
        <f>VLOOKUP($AC720,LS_Coint_BD!$B$3:$AQ$1079,AL$2)*$AD720+VLOOKUP($AC720,LS_Coint_BD!$B$3:$AQ$1079,AL$2+1)</f>
        <v>33.15151946987617</v>
      </c>
      <c r="AM720" s="89">
        <f>VLOOKUP($AC720,LS_Coint_BD!$B$3:$AQ$1079,AM$2)*$AD720+VLOOKUP($AC720,LS_Coint_BD!$B$3:$AQ$1079,AM$2+1)</f>
        <v>34.381330117351496</v>
      </c>
      <c r="AN720" s="89">
        <f>VLOOKUP($AC720,LS_Coint_BD!$B$3:$AQ$1079,AN$2)</f>
        <v>0</v>
      </c>
      <c r="AO720" s="89">
        <f>VLOOKUP($AC720,LS_Coint_BD!$B$3:$AQ$1079,AO$2)</f>
        <v>1.5112417271610901</v>
      </c>
      <c r="AP720" s="89">
        <f>VLOOKUP($AC720,LS_Coint_BD!$B$3:$AQ$1079,AP$2)</f>
        <v>0</v>
      </c>
      <c r="AQ720" s="89">
        <f>VLOOKUP($AC720,LS_Coint_BD!$B$3:$AQ$1079,AQ$2)</f>
        <v>1.8223562766038199</v>
      </c>
      <c r="AR720" s="89">
        <f>VLOOKUP($AC720,LS_Coint_BD!$B$3:$AQ$1079,AR$2)</f>
        <v>2.3413387193646198</v>
      </c>
      <c r="AS720" s="89">
        <f>VLOOKUP($AC720,LS_Coint_BD!$B$3:$AQ$1079,AS$2)</f>
        <v>0</v>
      </c>
      <c r="AT720" s="89">
        <f>VLOOKUP($AC720,LS_Coint_BD!$B$3:$AQ$1079,AT$2)</f>
        <v>2.5234361772826102</v>
      </c>
      <c r="AU720" s="89">
        <f>VLOOKUP($AC720,LS_Coint_BD!$B$3:$AQ$1079,AU$2)</f>
        <v>3.57185912668155</v>
      </c>
      <c r="AV720" s="89">
        <f>VLOOKUP($AC720,LS_Coint_BD!$B$3:$AQ$1079,AV$2)</f>
        <v>0</v>
      </c>
      <c r="AW720" s="89">
        <f>VLOOKUP($AC720,LS_Coint_BD!$B$3:$AQ$1079,AW$2)</f>
        <v>2.42768768051368E-15</v>
      </c>
      <c r="AX720" s="89">
        <f>VLOOKUP($AC720,LS_Coint_BD!$B$3:$AQ$1079,AX$2)</f>
        <v>0</v>
      </c>
      <c r="AY720" s="89">
        <f>VLOOKUP($AC720,LS_Coint_BD!$B$3:$AQ$1079,AY$2)</f>
        <v>-3.2418512319054602E-15</v>
      </c>
      <c r="AZ720" s="89">
        <f>VLOOKUP($AC720,LS_Coint_BD!$B$3:$AQ$1079,AZ$2)</f>
        <v>1.38161087508908E-15</v>
      </c>
      <c r="BA720" s="89">
        <f>VLOOKUP($AC720,LS_Coint_BD!$B$3:$AQ$1079,BA$2)</f>
        <v>0</v>
      </c>
      <c r="BB720" s="89">
        <f>VLOOKUP($AC720,LS_Coint_BD!$B$3:$AQ$1079,BB$2)</f>
        <v>3.2297397080004599E-16</v>
      </c>
      <c r="BC720" s="89">
        <f>VLOOKUP($AC720,LS_Coint_BD!$B$3:$AQ$1079,BC$2)</f>
        <v>5.5706550483591896E-15</v>
      </c>
      <c r="BD720" s="89">
        <f t="shared" si="543"/>
        <v>0</v>
      </c>
      <c r="BE720" s="89">
        <f t="shared" si="544"/>
        <v>-3.0224834543221779</v>
      </c>
      <c r="BF720" s="89">
        <f t="shared" si="545"/>
        <v>0</v>
      </c>
      <c r="BG720" s="89">
        <f t="shared" si="546"/>
        <v>-3.644712553207643</v>
      </c>
      <c r="BH720" s="89">
        <f t="shared" si="547"/>
        <v>-4.6826774387292378</v>
      </c>
      <c r="BI720" s="89">
        <f t="shared" si="548"/>
        <v>0</v>
      </c>
      <c r="BJ720" s="89">
        <f t="shared" si="549"/>
        <v>-5.0468723545652203</v>
      </c>
      <c r="BK720" s="89">
        <f t="shared" si="550"/>
        <v>-7.1437182533630947</v>
      </c>
      <c r="BL720" s="89">
        <f t="shared" si="551"/>
        <v>0</v>
      </c>
      <c r="BM720" s="89"/>
      <c r="BN720" s="26" t="b">
        <f t="shared" si="552"/>
        <v>0</v>
      </c>
      <c r="BO720" s="26" t="b">
        <f t="shared" si="553"/>
        <v>0</v>
      </c>
      <c r="BP720" s="26" t="b">
        <f t="shared" si="554"/>
        <v>0</v>
      </c>
      <c r="BQ720" s="26" t="b">
        <f t="shared" si="555"/>
        <v>0</v>
      </c>
      <c r="BR720" s="26" t="b">
        <f t="shared" si="556"/>
        <v>0</v>
      </c>
      <c r="BS720" s="26" t="b">
        <f t="shared" si="557"/>
        <v>0</v>
      </c>
      <c r="BT720" s="26" t="b">
        <f t="shared" si="558"/>
        <v>0</v>
      </c>
      <c r="BU720" s="26" t="b">
        <f t="shared" si="559"/>
        <v>0</v>
      </c>
    </row>
    <row r="721" spans="2:73" ht="15" thickBot="1" x14ac:dyDescent="0.35">
      <c r="B721" s="17" t="str">
        <f>VLOOKUP($AC721,LS_Coint_BD!$B$3:$D$1079,2)</f>
        <v>RADL3</v>
      </c>
      <c r="C721" s="87" t="str">
        <f>VLOOKUP($AC721,LS_Coint_BD!$B$3:$D$1079,3)</f>
        <v>RENT3</v>
      </c>
      <c r="D721" s="68">
        <f t="shared" si="519"/>
        <v>0</v>
      </c>
      <c r="E721" s="65">
        <f t="shared" si="520"/>
        <v>0</v>
      </c>
      <c r="F721" s="69">
        <f t="shared" si="521"/>
        <v>0</v>
      </c>
      <c r="G721" s="68">
        <f t="shared" si="522"/>
        <v>4.1722382444289963</v>
      </c>
      <c r="H721" s="65">
        <f t="shared" si="523"/>
        <v>10.730297252541618</v>
      </c>
      <c r="I721" s="69">
        <f t="shared" si="524"/>
        <v>7.1535315016944123</v>
      </c>
      <c r="J721" s="68">
        <f t="shared" si="525"/>
        <v>5.0178273265575584</v>
      </c>
      <c r="K721" s="65">
        <f t="shared" si="526"/>
        <v>14.328400715637041</v>
      </c>
      <c r="L721" s="69">
        <f t="shared" si="527"/>
        <v>9.5522671437580282</v>
      </c>
      <c r="M721" s="68">
        <f t="shared" si="528"/>
        <v>5.105694770194745</v>
      </c>
      <c r="N721" s="65">
        <f t="shared" si="529"/>
        <v>15.356079977843535</v>
      </c>
      <c r="O721" s="69">
        <f t="shared" si="530"/>
        <v>10.23738665189569</v>
      </c>
      <c r="P721" s="68">
        <f t="shared" si="531"/>
        <v>4.9997925136335937</v>
      </c>
      <c r="Q721" s="65">
        <f t="shared" si="532"/>
        <v>15.778444701895445</v>
      </c>
      <c r="R721" s="69">
        <f t="shared" si="533"/>
        <v>10.518963134596964</v>
      </c>
      <c r="S721" s="68">
        <f t="shared" si="534"/>
        <v>4.73402457628913</v>
      </c>
      <c r="T721" s="65">
        <f t="shared" si="535"/>
        <v>16.43604397806277</v>
      </c>
      <c r="U721" s="69">
        <f t="shared" si="536"/>
        <v>10.957362652041848</v>
      </c>
      <c r="V721" s="68">
        <f t="shared" si="537"/>
        <v>4.7622806709931069</v>
      </c>
      <c r="W721" s="65">
        <f t="shared" si="538"/>
        <v>17.844711087535643</v>
      </c>
      <c r="X721" s="69">
        <f t="shared" si="539"/>
        <v>11.896474058357095</v>
      </c>
      <c r="Y721" s="68">
        <f t="shared" si="540"/>
        <v>5.7511718275744812</v>
      </c>
      <c r="Z721" s="65">
        <f t="shared" si="541"/>
        <v>18.036927549001195</v>
      </c>
      <c r="AA721" s="69">
        <f t="shared" si="542"/>
        <v>12.024618366000796</v>
      </c>
      <c r="AB721" s="98">
        <f>SUMIF(BN721:BU721,"VERDADEIRO",BN$3:$BU720)</f>
        <v>0</v>
      </c>
      <c r="AC721" s="97">
        <f t="shared" si="560"/>
        <v>718</v>
      </c>
      <c r="AD721" s="89">
        <f>RTD("tryd.rtdserver",,"COT",B721,"ULT")</f>
        <v>25.25</v>
      </c>
      <c r="AE721" s="89">
        <f>RTD("tryd.rtdserver",,"COT",C721,"ULT")</f>
        <v>68.87</v>
      </c>
      <c r="AF721" s="89">
        <f>VLOOKUP($AC721,LS_Coint_BD!$B$3:$AQ$1079,AF$2)*$AD721+VLOOKUP($AC721,LS_Coint_BD!$B$3:$AQ$1079,AF$2+1)</f>
        <v>0</v>
      </c>
      <c r="AG721" s="89">
        <f>VLOOKUP($AC721,LS_Coint_BD!$B$3:$AQ$1079,AG$2)*$AD721+VLOOKUP($AC721,LS_Coint_BD!$B$3:$AQ$1079,AG$2+1)</f>
        <v>64.697761755571008</v>
      </c>
      <c r="AH721" s="89">
        <f>VLOOKUP($AC721,LS_Coint_BD!$B$3:$AQ$1079,AH$2)*$AD721+VLOOKUP($AC721,LS_Coint_BD!$B$3:$AQ$1079,AH$2+1)</f>
        <v>63.852172673442446</v>
      </c>
      <c r="AI721" s="89">
        <f>VLOOKUP($AC721,LS_Coint_BD!$B$3:$AQ$1079,AI$2)*$AD721+VLOOKUP($AC721,LS_Coint_BD!$B$3:$AQ$1079,AI$2+1)</f>
        <v>63.76430522980526</v>
      </c>
      <c r="AJ721" s="89">
        <f>VLOOKUP($AC721,LS_Coint_BD!$B$3:$AQ$1079,AJ$2)*$AD721+VLOOKUP($AC721,LS_Coint_BD!$B$3:$AQ$1079,AJ$2+1)</f>
        <v>63.870207486366411</v>
      </c>
      <c r="AK721" s="89">
        <f>VLOOKUP($AC721,LS_Coint_BD!$B$3:$AQ$1079,AK$2)*$AD721+VLOOKUP($AC721,LS_Coint_BD!$B$3:$AQ$1079,AK$2+1)</f>
        <v>64.135975423710875</v>
      </c>
      <c r="AL721" s="89">
        <f>VLOOKUP($AC721,LS_Coint_BD!$B$3:$AQ$1079,AL$2)*$AD721+VLOOKUP($AC721,LS_Coint_BD!$B$3:$AQ$1079,AL$2+1)</f>
        <v>64.107719329006898</v>
      </c>
      <c r="AM721" s="89">
        <f>VLOOKUP($AC721,LS_Coint_BD!$B$3:$AQ$1079,AM$2)*$AD721+VLOOKUP($AC721,LS_Coint_BD!$B$3:$AQ$1079,AM$2+1)</f>
        <v>63.118828172425523</v>
      </c>
      <c r="AN721" s="89">
        <f>VLOOKUP($AC721,LS_Coint_BD!$B$3:$AQ$1079,AN$2)</f>
        <v>0</v>
      </c>
      <c r="AO721" s="89">
        <f>VLOOKUP($AC721,LS_Coint_BD!$B$3:$AQ$1079,AO$2)</f>
        <v>3.5767657508472102</v>
      </c>
      <c r="AP721" s="89">
        <f>VLOOKUP($AC721,LS_Coint_BD!$B$3:$AQ$1079,AP$2)</f>
        <v>4.7761335718790203</v>
      </c>
      <c r="AQ721" s="89">
        <f>VLOOKUP($AC721,LS_Coint_BD!$B$3:$AQ$1079,AQ$2)</f>
        <v>5.1186933259478504</v>
      </c>
      <c r="AR721" s="89">
        <f>VLOOKUP($AC721,LS_Coint_BD!$B$3:$AQ$1079,AR$2)</f>
        <v>5.2594815672984803</v>
      </c>
      <c r="AS721" s="89">
        <f>VLOOKUP($AC721,LS_Coint_BD!$B$3:$AQ$1079,AS$2)</f>
        <v>5.4786813260209204</v>
      </c>
      <c r="AT721" s="89">
        <f>VLOOKUP($AC721,LS_Coint_BD!$B$3:$AQ$1079,AT$2)</f>
        <v>5.94823702917855</v>
      </c>
      <c r="AU721" s="89">
        <f>VLOOKUP($AC721,LS_Coint_BD!$B$3:$AQ$1079,AU$2)</f>
        <v>6.0123091830003901</v>
      </c>
      <c r="AV721" s="89">
        <f>VLOOKUP($AC721,LS_Coint_BD!$B$3:$AQ$1079,AV$2)</f>
        <v>0</v>
      </c>
      <c r="AW721" s="89">
        <f>VLOOKUP($AC721,LS_Coint_BD!$B$3:$AQ$1079,AW$2)</f>
        <v>-8.0528176719478003E-15</v>
      </c>
      <c r="AX721" s="89">
        <f>VLOOKUP($AC721,LS_Coint_BD!$B$3:$AQ$1079,AX$2)</f>
        <v>-1.2789769243681801E-14</v>
      </c>
      <c r="AY721" s="89">
        <f>VLOOKUP($AC721,LS_Coint_BD!$B$3:$AQ$1079,AY$2)</f>
        <v>-1.00364161426114E-14</v>
      </c>
      <c r="AZ721" s="89">
        <f>VLOOKUP($AC721,LS_Coint_BD!$B$3:$AQ$1079,AZ$2)</f>
        <v>4.2632564145606002E-15</v>
      </c>
      <c r="BA721" s="89">
        <f>VLOOKUP($AC721,LS_Coint_BD!$B$3:$AQ$1079,BA$2)</f>
        <v>6.9633188104489801E-15</v>
      </c>
      <c r="BB721" s="89">
        <f>VLOOKUP($AC721,LS_Coint_BD!$B$3:$AQ$1079,BB$2)</f>
        <v>-4.9092043561606899E-15</v>
      </c>
      <c r="BC721" s="89">
        <f>VLOOKUP($AC721,LS_Coint_BD!$B$3:$AQ$1079,BC$2)</f>
        <v>1.61435309564695E-14</v>
      </c>
      <c r="BD721" s="89">
        <f t="shared" si="543"/>
        <v>0</v>
      </c>
      <c r="BE721" s="89">
        <f t="shared" si="544"/>
        <v>7.1535315016944123</v>
      </c>
      <c r="BF721" s="89">
        <f t="shared" si="545"/>
        <v>9.5522671437580282</v>
      </c>
      <c r="BG721" s="89">
        <f t="shared" si="546"/>
        <v>10.23738665189569</v>
      </c>
      <c r="BH721" s="89">
        <f t="shared" si="547"/>
        <v>10.518963134596964</v>
      </c>
      <c r="BI721" s="89">
        <f t="shared" si="548"/>
        <v>10.957362652041848</v>
      </c>
      <c r="BJ721" s="89">
        <f t="shared" si="549"/>
        <v>11.896474058357095</v>
      </c>
      <c r="BK721" s="89">
        <f t="shared" si="550"/>
        <v>12.024618366000796</v>
      </c>
      <c r="BL721" s="89">
        <f t="shared" si="551"/>
        <v>0</v>
      </c>
      <c r="BM721" s="89"/>
      <c r="BN721" s="26" t="b">
        <f t="shared" si="552"/>
        <v>0</v>
      </c>
      <c r="BO721" s="26" t="b">
        <f t="shared" si="553"/>
        <v>0</v>
      </c>
      <c r="BP721" s="26" t="b">
        <f t="shared" si="554"/>
        <v>0</v>
      </c>
      <c r="BQ721" s="26" t="b">
        <f t="shared" si="555"/>
        <v>0</v>
      </c>
      <c r="BR721" s="26" t="b">
        <f t="shared" si="556"/>
        <v>0</v>
      </c>
      <c r="BS721" s="26" t="b">
        <f t="shared" si="557"/>
        <v>0</v>
      </c>
      <c r="BT721" s="26" t="b">
        <f t="shared" si="558"/>
        <v>0</v>
      </c>
      <c r="BU721" s="26" t="b">
        <f t="shared" si="559"/>
        <v>0</v>
      </c>
    </row>
    <row r="722" spans="2:73" ht="15" thickBot="1" x14ac:dyDescent="0.35">
      <c r="B722" s="17" t="str">
        <f>VLOOKUP($AC722,LS_Coint_BD!$B$3:$D$1079,2)</f>
        <v>RADL3</v>
      </c>
      <c r="C722" s="87" t="str">
        <f>VLOOKUP($AC722,LS_Coint_BD!$B$3:$D$1079,3)</f>
        <v>WEGE3</v>
      </c>
      <c r="D722" s="68">
        <f t="shared" si="519"/>
        <v>0</v>
      </c>
      <c r="E722" s="65">
        <f t="shared" si="520"/>
        <v>0</v>
      </c>
      <c r="F722" s="69">
        <f t="shared" si="521"/>
        <v>0</v>
      </c>
      <c r="G722" s="68">
        <f t="shared" si="522"/>
        <v>0</v>
      </c>
      <c r="H722" s="65">
        <f t="shared" si="523"/>
        <v>0</v>
      </c>
      <c r="I722" s="69">
        <f t="shared" si="524"/>
        <v>0</v>
      </c>
      <c r="J722" s="68">
        <f t="shared" si="525"/>
        <v>0</v>
      </c>
      <c r="K722" s="65">
        <f t="shared" si="526"/>
        <v>0</v>
      </c>
      <c r="L722" s="69">
        <f t="shared" si="527"/>
        <v>0</v>
      </c>
      <c r="M722" s="68">
        <f t="shared" si="528"/>
        <v>6.0163172460306811</v>
      </c>
      <c r="N722" s="65">
        <f t="shared" si="529"/>
        <v>20.277305970677869</v>
      </c>
      <c r="O722" s="69">
        <f t="shared" si="530"/>
        <v>13.518203980451913</v>
      </c>
      <c r="P722" s="68">
        <f t="shared" si="531"/>
        <v>5.7484183945341414</v>
      </c>
      <c r="Q722" s="65">
        <f t="shared" si="532"/>
        <v>23.411661497843841</v>
      </c>
      <c r="R722" s="69">
        <f t="shared" si="533"/>
        <v>15.607774331895895</v>
      </c>
      <c r="S722" s="68">
        <f t="shared" si="534"/>
        <v>5.4680108611895406</v>
      </c>
      <c r="T722" s="65">
        <f t="shared" si="535"/>
        <v>23.541020832918317</v>
      </c>
      <c r="U722" s="69">
        <f t="shared" si="536"/>
        <v>15.694013888612211</v>
      </c>
      <c r="V722" s="68">
        <f t="shared" si="537"/>
        <v>5.5715521648480717</v>
      </c>
      <c r="W722" s="65">
        <f t="shared" si="538"/>
        <v>24.874774665303057</v>
      </c>
      <c r="X722" s="69">
        <f t="shared" si="539"/>
        <v>16.58318311020204</v>
      </c>
      <c r="Y722" s="68">
        <f t="shared" si="540"/>
        <v>9.904982168514266</v>
      </c>
      <c r="Z722" s="65">
        <f t="shared" si="541"/>
        <v>33.487706625689434</v>
      </c>
      <c r="AA722" s="69">
        <f t="shared" si="542"/>
        <v>22.325137750459621</v>
      </c>
      <c r="AB722" s="98">
        <f>SUMIF(BN722:BU722,"VERDADEIRO",BN$3:$BU721)</f>
        <v>0</v>
      </c>
      <c r="AC722" s="97">
        <f t="shared" si="560"/>
        <v>719</v>
      </c>
      <c r="AD722" s="89">
        <f>RTD("tryd.rtdserver",,"COT",B722,"ULT")</f>
        <v>25.25</v>
      </c>
      <c r="AE722" s="89">
        <f>RTD("tryd.rtdserver",,"COT",C722,"ULT")</f>
        <v>84.5</v>
      </c>
      <c r="AF722" s="89">
        <f>VLOOKUP($AC722,LS_Coint_BD!$B$3:$AQ$1079,AF$2)*$AD722+VLOOKUP($AC722,LS_Coint_BD!$B$3:$AQ$1079,AF$2+1)</f>
        <v>0</v>
      </c>
      <c r="AG722" s="89">
        <f>VLOOKUP($AC722,LS_Coint_BD!$B$3:$AQ$1079,AG$2)*$AD722+VLOOKUP($AC722,LS_Coint_BD!$B$3:$AQ$1079,AG$2+1)</f>
        <v>0</v>
      </c>
      <c r="AH722" s="89">
        <f>VLOOKUP($AC722,LS_Coint_BD!$B$3:$AQ$1079,AH$2)*$AD722+VLOOKUP($AC722,LS_Coint_BD!$B$3:$AQ$1079,AH$2+1)</f>
        <v>0</v>
      </c>
      <c r="AI722" s="89">
        <f>VLOOKUP($AC722,LS_Coint_BD!$B$3:$AQ$1079,AI$2)*$AD722+VLOOKUP($AC722,LS_Coint_BD!$B$3:$AQ$1079,AI$2+1)</f>
        <v>78.483682753969319</v>
      </c>
      <c r="AJ722" s="89">
        <f>VLOOKUP($AC722,LS_Coint_BD!$B$3:$AQ$1079,AJ$2)*$AD722+VLOOKUP($AC722,LS_Coint_BD!$B$3:$AQ$1079,AJ$2+1)</f>
        <v>78.751581605465859</v>
      </c>
      <c r="AK722" s="89">
        <f>VLOOKUP($AC722,LS_Coint_BD!$B$3:$AQ$1079,AK$2)*$AD722+VLOOKUP($AC722,LS_Coint_BD!$B$3:$AQ$1079,AK$2+1)</f>
        <v>79.031989138810459</v>
      </c>
      <c r="AL722" s="89">
        <f>VLOOKUP($AC722,LS_Coint_BD!$B$3:$AQ$1079,AL$2)*$AD722+VLOOKUP($AC722,LS_Coint_BD!$B$3:$AQ$1079,AL$2+1)</f>
        <v>78.928447835151928</v>
      </c>
      <c r="AM722" s="89">
        <f>VLOOKUP($AC722,LS_Coint_BD!$B$3:$AQ$1079,AM$2)*$AD722+VLOOKUP($AC722,LS_Coint_BD!$B$3:$AQ$1079,AM$2+1)</f>
        <v>74.595017831485734</v>
      </c>
      <c r="AN722" s="89">
        <f>VLOOKUP($AC722,LS_Coint_BD!$B$3:$AQ$1079,AN$2)</f>
        <v>0</v>
      </c>
      <c r="AO722" s="89">
        <f>VLOOKUP($AC722,LS_Coint_BD!$B$3:$AQ$1079,AO$2)</f>
        <v>0</v>
      </c>
      <c r="AP722" s="89">
        <f>VLOOKUP($AC722,LS_Coint_BD!$B$3:$AQ$1079,AP$2)</f>
        <v>0</v>
      </c>
      <c r="AQ722" s="89">
        <f>VLOOKUP($AC722,LS_Coint_BD!$B$3:$AQ$1079,AQ$2)</f>
        <v>6.7591019902259504</v>
      </c>
      <c r="AR722" s="89">
        <f>VLOOKUP($AC722,LS_Coint_BD!$B$3:$AQ$1079,AR$2)</f>
        <v>7.8038871659479403</v>
      </c>
      <c r="AS722" s="89">
        <f>VLOOKUP($AC722,LS_Coint_BD!$B$3:$AQ$1079,AS$2)</f>
        <v>7.8470069443061004</v>
      </c>
      <c r="AT722" s="89">
        <f>VLOOKUP($AC722,LS_Coint_BD!$B$3:$AQ$1079,AT$2)</f>
        <v>8.2915915551010109</v>
      </c>
      <c r="AU722" s="89">
        <f>VLOOKUP($AC722,LS_Coint_BD!$B$3:$AQ$1079,AU$2)</f>
        <v>11.1625688752298</v>
      </c>
      <c r="AV722" s="89">
        <f>VLOOKUP($AC722,LS_Coint_BD!$B$3:$AQ$1079,AV$2)</f>
        <v>0</v>
      </c>
      <c r="AW722" s="89">
        <f>VLOOKUP($AC722,LS_Coint_BD!$B$3:$AQ$1079,AW$2)</f>
        <v>0</v>
      </c>
      <c r="AX722" s="89">
        <f>VLOOKUP($AC722,LS_Coint_BD!$B$3:$AQ$1079,AX$2)</f>
        <v>0</v>
      </c>
      <c r="AY722" s="89">
        <f>VLOOKUP($AC722,LS_Coint_BD!$B$3:$AQ$1079,AY$2)</f>
        <v>1.26121335597418E-14</v>
      </c>
      <c r="AZ722" s="89">
        <f>VLOOKUP($AC722,LS_Coint_BD!$B$3:$AQ$1079,AZ$2)</f>
        <v>1.40529563294775E-14</v>
      </c>
      <c r="BA722" s="89">
        <f>VLOOKUP($AC722,LS_Coint_BD!$B$3:$AQ$1079,BA$2)</f>
        <v>1.06581410364015E-14</v>
      </c>
      <c r="BB722" s="89">
        <f>VLOOKUP($AC722,LS_Coint_BD!$B$3:$AQ$1079,BB$2)</f>
        <v>1.7828163188162499E-14</v>
      </c>
      <c r="BC722" s="89">
        <f>VLOOKUP($AC722,LS_Coint_BD!$B$3:$AQ$1079,BC$2)</f>
        <v>2.0008883439004401E-14</v>
      </c>
      <c r="BD722" s="89">
        <f t="shared" si="543"/>
        <v>0</v>
      </c>
      <c r="BE722" s="89">
        <f t="shared" si="544"/>
        <v>0</v>
      </c>
      <c r="BF722" s="89">
        <f t="shared" si="545"/>
        <v>0</v>
      </c>
      <c r="BG722" s="89">
        <f t="shared" si="546"/>
        <v>13.518203980451913</v>
      </c>
      <c r="BH722" s="89">
        <f t="shared" si="547"/>
        <v>15.607774331895895</v>
      </c>
      <c r="BI722" s="89">
        <f t="shared" si="548"/>
        <v>15.694013888612211</v>
      </c>
      <c r="BJ722" s="89">
        <f t="shared" si="549"/>
        <v>16.58318311020204</v>
      </c>
      <c r="BK722" s="89">
        <f t="shared" si="550"/>
        <v>22.325137750459621</v>
      </c>
      <c r="BL722" s="89">
        <f t="shared" si="551"/>
        <v>0</v>
      </c>
      <c r="BM722" s="89"/>
      <c r="BN722" s="26" t="b">
        <f t="shared" si="552"/>
        <v>0</v>
      </c>
      <c r="BO722" s="26" t="b">
        <f t="shared" si="553"/>
        <v>0</v>
      </c>
      <c r="BP722" s="26" t="b">
        <f t="shared" si="554"/>
        <v>0</v>
      </c>
      <c r="BQ722" s="26" t="b">
        <f t="shared" si="555"/>
        <v>0</v>
      </c>
      <c r="BR722" s="26" t="b">
        <f t="shared" si="556"/>
        <v>0</v>
      </c>
      <c r="BS722" s="26" t="b">
        <f t="shared" si="557"/>
        <v>0</v>
      </c>
      <c r="BT722" s="26" t="b">
        <f t="shared" si="558"/>
        <v>0</v>
      </c>
      <c r="BU722" s="26" t="b">
        <f t="shared" si="559"/>
        <v>0</v>
      </c>
    </row>
    <row r="723" spans="2:73" ht="15" thickBot="1" x14ac:dyDescent="0.35">
      <c r="B723" s="17" t="str">
        <f>VLOOKUP($AC723,LS_Coint_BD!$B$3:$D$1079,2)</f>
        <v>RAIL3</v>
      </c>
      <c r="C723" s="87" t="str">
        <f>VLOOKUP($AC723,LS_Coint_BD!$B$3:$D$1079,3)</f>
        <v>BRDT3</v>
      </c>
      <c r="D723" s="68">
        <f t="shared" si="519"/>
        <v>0</v>
      </c>
      <c r="E723" s="65">
        <f t="shared" si="520"/>
        <v>0</v>
      </c>
      <c r="F723" s="69">
        <f t="shared" si="521"/>
        <v>0</v>
      </c>
      <c r="G723" s="68">
        <f t="shared" si="522"/>
        <v>0</v>
      </c>
      <c r="H723" s="65">
        <f t="shared" si="523"/>
        <v>0</v>
      </c>
      <c r="I723" s="69">
        <f t="shared" si="524"/>
        <v>0</v>
      </c>
      <c r="J723" s="68">
        <f t="shared" si="525"/>
        <v>0.91054262191012469</v>
      </c>
      <c r="K723" s="65">
        <f t="shared" si="526"/>
        <v>2.6564939806929062</v>
      </c>
      <c r="L723" s="69">
        <f t="shared" si="527"/>
        <v>1.7709959871286041</v>
      </c>
      <c r="M723" s="68">
        <f t="shared" si="528"/>
        <v>1.0695190775036174</v>
      </c>
      <c r="N723" s="65">
        <f t="shared" si="529"/>
        <v>2.6636416314727978</v>
      </c>
      <c r="O723" s="69">
        <f t="shared" si="530"/>
        <v>1.7757610876485319</v>
      </c>
      <c r="P723" s="68">
        <f t="shared" si="531"/>
        <v>1.1643175352515982</v>
      </c>
      <c r="Q723" s="65">
        <f t="shared" si="532"/>
        <v>2.9252221992273291</v>
      </c>
      <c r="R723" s="69">
        <f t="shared" si="533"/>
        <v>1.9501481328182193</v>
      </c>
      <c r="S723" s="68">
        <f t="shared" si="534"/>
        <v>1.4373726641627087</v>
      </c>
      <c r="T723" s="65">
        <f t="shared" si="535"/>
        <v>3.9917315087558691</v>
      </c>
      <c r="U723" s="69">
        <f t="shared" si="536"/>
        <v>2.6611543391705794</v>
      </c>
      <c r="V723" s="68">
        <f t="shared" si="537"/>
        <v>0</v>
      </c>
      <c r="W723" s="65">
        <f t="shared" si="538"/>
        <v>0</v>
      </c>
      <c r="X723" s="69">
        <f t="shared" si="539"/>
        <v>0</v>
      </c>
      <c r="Y723" s="68">
        <f t="shared" si="540"/>
        <v>1.0133254756706584</v>
      </c>
      <c r="Z723" s="65">
        <f t="shared" si="541"/>
        <v>7.3669005023502319</v>
      </c>
      <c r="AA723" s="69">
        <f t="shared" si="542"/>
        <v>4.9112670015668209</v>
      </c>
      <c r="AB723" s="98">
        <f>SUMIF(BN723:BU723,"VERDADEIRO",BN$3:$BU722)</f>
        <v>0</v>
      </c>
      <c r="AC723" s="97">
        <f t="shared" si="560"/>
        <v>720</v>
      </c>
      <c r="AD723" s="89">
        <f>RTD("tryd.rtdserver",,"COT",B723,"ULT")</f>
        <v>21.35</v>
      </c>
      <c r="AE723" s="89">
        <f>RTD("tryd.rtdserver",,"COT",C723,"ULT")</f>
        <v>22.48</v>
      </c>
      <c r="AF723" s="89">
        <f>VLOOKUP($AC723,LS_Coint_BD!$B$3:$AQ$1079,AF$2)*$AD723+VLOOKUP($AC723,LS_Coint_BD!$B$3:$AQ$1079,AF$2+1)</f>
        <v>0</v>
      </c>
      <c r="AG723" s="89">
        <f>VLOOKUP($AC723,LS_Coint_BD!$B$3:$AQ$1079,AG$2)*$AD723+VLOOKUP($AC723,LS_Coint_BD!$B$3:$AQ$1079,AG$2+1)</f>
        <v>0</v>
      </c>
      <c r="AH723" s="89">
        <f>VLOOKUP($AC723,LS_Coint_BD!$B$3:$AQ$1079,AH$2)*$AD723+VLOOKUP($AC723,LS_Coint_BD!$B$3:$AQ$1079,AH$2+1)</f>
        <v>21.569457378089876</v>
      </c>
      <c r="AI723" s="89">
        <f>VLOOKUP($AC723,LS_Coint_BD!$B$3:$AQ$1079,AI$2)*$AD723+VLOOKUP($AC723,LS_Coint_BD!$B$3:$AQ$1079,AI$2+1)</f>
        <v>21.410480922496383</v>
      </c>
      <c r="AJ723" s="89">
        <f>VLOOKUP($AC723,LS_Coint_BD!$B$3:$AQ$1079,AJ$2)*$AD723+VLOOKUP($AC723,LS_Coint_BD!$B$3:$AQ$1079,AJ$2+1)</f>
        <v>21.315682464748402</v>
      </c>
      <c r="AK723" s="89">
        <f>VLOOKUP($AC723,LS_Coint_BD!$B$3:$AQ$1079,AK$2)*$AD723+VLOOKUP($AC723,LS_Coint_BD!$B$3:$AQ$1079,AK$2+1)</f>
        <v>21.042627335837292</v>
      </c>
      <c r="AL723" s="89">
        <f>VLOOKUP($AC723,LS_Coint_BD!$B$3:$AQ$1079,AL$2)*$AD723+VLOOKUP($AC723,LS_Coint_BD!$B$3:$AQ$1079,AL$2+1)</f>
        <v>0</v>
      </c>
      <c r="AM723" s="89">
        <f>VLOOKUP($AC723,LS_Coint_BD!$B$3:$AQ$1079,AM$2)*$AD723+VLOOKUP($AC723,LS_Coint_BD!$B$3:$AQ$1079,AM$2+1)</f>
        <v>21.466674524329342</v>
      </c>
      <c r="AN723" s="89">
        <f>VLOOKUP($AC723,LS_Coint_BD!$B$3:$AQ$1079,AN$2)</f>
        <v>0</v>
      </c>
      <c r="AO723" s="89">
        <f>VLOOKUP($AC723,LS_Coint_BD!$B$3:$AQ$1079,AO$2)</f>
        <v>0</v>
      </c>
      <c r="AP723" s="89">
        <f>VLOOKUP($AC723,LS_Coint_BD!$B$3:$AQ$1079,AP$2)</f>
        <v>0.88549799356430203</v>
      </c>
      <c r="AQ723" s="89">
        <f>VLOOKUP($AC723,LS_Coint_BD!$B$3:$AQ$1079,AQ$2)</f>
        <v>0.88788054382426596</v>
      </c>
      <c r="AR723" s="89">
        <f>VLOOKUP($AC723,LS_Coint_BD!$B$3:$AQ$1079,AR$2)</f>
        <v>0.97507406640910999</v>
      </c>
      <c r="AS723" s="89">
        <f>VLOOKUP($AC723,LS_Coint_BD!$B$3:$AQ$1079,AS$2)</f>
        <v>1.3305771695852899</v>
      </c>
      <c r="AT723" s="89">
        <f>VLOOKUP($AC723,LS_Coint_BD!$B$3:$AQ$1079,AT$2)</f>
        <v>0</v>
      </c>
      <c r="AU723" s="89">
        <f>VLOOKUP($AC723,LS_Coint_BD!$B$3:$AQ$1079,AU$2)</f>
        <v>2.45563350078341</v>
      </c>
      <c r="AV723" s="89">
        <f>VLOOKUP($AC723,LS_Coint_BD!$B$3:$AQ$1079,AV$2)</f>
        <v>0</v>
      </c>
      <c r="AW723" s="89">
        <f>VLOOKUP($AC723,LS_Coint_BD!$B$3:$AQ$1079,AW$2)</f>
        <v>0</v>
      </c>
      <c r="AX723" s="89">
        <f>VLOOKUP($AC723,LS_Coint_BD!$B$3:$AQ$1079,AX$2)</f>
        <v>-2.5376526277146401E-17</v>
      </c>
      <c r="AY723" s="89">
        <f>VLOOKUP($AC723,LS_Coint_BD!$B$3:$AQ$1079,AY$2)</f>
        <v>8.8817841970012504E-17</v>
      </c>
      <c r="AZ723" s="89">
        <f>VLOOKUP($AC723,LS_Coint_BD!$B$3:$AQ$1079,AZ$2)</f>
        <v>-7.6975463040677503E-16</v>
      </c>
      <c r="BA723" s="89">
        <f>VLOOKUP($AC723,LS_Coint_BD!$B$3:$AQ$1079,BA$2)</f>
        <v>-4.9737991503206998E-16</v>
      </c>
      <c r="BB723" s="89">
        <f>VLOOKUP($AC723,LS_Coint_BD!$B$3:$AQ$1079,BB$2)</f>
        <v>0</v>
      </c>
      <c r="BC723" s="89">
        <f>VLOOKUP($AC723,LS_Coint_BD!$B$3:$AQ$1079,BC$2)</f>
        <v>6.2527760746888803E-16</v>
      </c>
      <c r="BD723" s="89">
        <f t="shared" si="543"/>
        <v>0</v>
      </c>
      <c r="BE723" s="89">
        <f t="shared" si="544"/>
        <v>0</v>
      </c>
      <c r="BF723" s="89">
        <f t="shared" si="545"/>
        <v>1.7709959871286041</v>
      </c>
      <c r="BG723" s="89">
        <f t="shared" si="546"/>
        <v>1.7757610876485319</v>
      </c>
      <c r="BH723" s="89">
        <f t="shared" si="547"/>
        <v>1.9501481328182193</v>
      </c>
      <c r="BI723" s="89">
        <f t="shared" si="548"/>
        <v>2.6611543391705794</v>
      </c>
      <c r="BJ723" s="89">
        <f t="shared" si="549"/>
        <v>0</v>
      </c>
      <c r="BK723" s="89">
        <f t="shared" si="550"/>
        <v>4.9112670015668209</v>
      </c>
      <c r="BL723" s="89">
        <f t="shared" si="551"/>
        <v>0</v>
      </c>
      <c r="BM723" s="89"/>
      <c r="BN723" s="26" t="b">
        <f t="shared" si="552"/>
        <v>0</v>
      </c>
      <c r="BO723" s="26" t="b">
        <f t="shared" si="553"/>
        <v>0</v>
      </c>
      <c r="BP723" s="26" t="b">
        <f t="shared" si="554"/>
        <v>0</v>
      </c>
      <c r="BQ723" s="26" t="b">
        <f t="shared" si="555"/>
        <v>0</v>
      </c>
      <c r="BR723" s="26" t="b">
        <f t="shared" si="556"/>
        <v>0</v>
      </c>
      <c r="BS723" s="26" t="b">
        <f t="shared" si="557"/>
        <v>0</v>
      </c>
      <c r="BT723" s="26" t="b">
        <f t="shared" si="558"/>
        <v>0</v>
      </c>
      <c r="BU723" s="26" t="b">
        <f t="shared" si="559"/>
        <v>0</v>
      </c>
    </row>
    <row r="724" spans="2:73" ht="15" thickBot="1" x14ac:dyDescent="0.35">
      <c r="B724" s="17" t="str">
        <f>VLOOKUP($AC724,LS_Coint_BD!$B$3:$D$1079,2)</f>
        <v>RAIL3</v>
      </c>
      <c r="C724" s="87" t="str">
        <f>VLOOKUP($AC724,LS_Coint_BD!$B$3:$D$1079,3)</f>
        <v>CCRO3</v>
      </c>
      <c r="D724" s="68">
        <f t="shared" ref="D724:D787" si="561">IF(AF724=0,0,$AE724-AF724)</f>
        <v>0</v>
      </c>
      <c r="E724" s="65">
        <f t="shared" ref="E724:E787" si="562">F724/2*3</f>
        <v>0</v>
      </c>
      <c r="F724" s="69">
        <f t="shared" ref="F724:F787" si="563">BD724</f>
        <v>0</v>
      </c>
      <c r="G724" s="68">
        <f t="shared" ref="G724:G787" si="564">IF(AG724=0,0,$AE724-AG724)</f>
        <v>0</v>
      </c>
      <c r="H724" s="65">
        <f t="shared" ref="H724:H787" si="565">I724/2*3</f>
        <v>0</v>
      </c>
      <c r="I724" s="69">
        <f t="shared" ref="I724:I787" si="566">BE724</f>
        <v>0</v>
      </c>
      <c r="J724" s="68">
        <f t="shared" ref="J724:J787" si="567">IF(AH724=0,0,$AE724-AH724)</f>
        <v>-1.213929683155083</v>
      </c>
      <c r="K724" s="65">
        <f t="shared" ref="K724:K787" si="568">L724/2*3</f>
        <v>-1.8312300475490224</v>
      </c>
      <c r="L724" s="69">
        <f t="shared" ref="L724:L787" si="569">BF724</f>
        <v>-1.2208200316993483</v>
      </c>
      <c r="M724" s="68">
        <f t="shared" ref="M724:M787" si="570">IF(AI724=0,0,$AE724-AI724)</f>
        <v>-1.2836173970236651</v>
      </c>
      <c r="N724" s="65">
        <f t="shared" ref="N724:N787" si="571">O724/2*3</f>
        <v>-1.821434423315033</v>
      </c>
      <c r="O724" s="69">
        <f t="shared" ref="O724:O787" si="572">BG724</f>
        <v>-1.2142896155433553</v>
      </c>
      <c r="P724" s="68">
        <f t="shared" ref="P724:P787" si="573">IF(AJ724=0,0,$AE724-AJ724)</f>
        <v>-1.2785779477975652</v>
      </c>
      <c r="Q724" s="65">
        <f t="shared" ref="Q724:Q787" si="574">R724/2*3</f>
        <v>-1.8925314952606054</v>
      </c>
      <c r="R724" s="69">
        <f t="shared" ref="R724:R787" si="575">BH724</f>
        <v>-1.2616876635070702</v>
      </c>
      <c r="S724" s="68">
        <f t="shared" ref="S724:S787" si="576">IF(AK724=0,0,$AE724-AK724)</f>
        <v>-1.1893416295733843</v>
      </c>
      <c r="T724" s="65">
        <f t="shared" ref="T724:T787" si="577">U724/2*3</f>
        <v>-2.110653640116285</v>
      </c>
      <c r="U724" s="69">
        <f t="shared" ref="U724:U787" si="578">BI724</f>
        <v>-1.4071024267441901</v>
      </c>
      <c r="V724" s="68">
        <f t="shared" ref="V724:V787" si="579">IF(AL724=0,0,$AE724-AL724)</f>
        <v>-1.1199895085688318</v>
      </c>
      <c r="W724" s="65">
        <f t="shared" ref="W724:W787" si="580">X724/2*3</f>
        <v>-2.3173801676153163</v>
      </c>
      <c r="X724" s="69">
        <f t="shared" ref="X724:X787" si="581">BJ724</f>
        <v>-1.544920111743544</v>
      </c>
      <c r="Y724" s="68">
        <f t="shared" ref="Y724:Y787" si="582">IF(AM724=0,0,$AE724-AM724)</f>
        <v>-1.4772834187697761</v>
      </c>
      <c r="Z724" s="65">
        <f t="shared" ref="Z724:Z787" si="583">AA724/2*3</f>
        <v>-3.3340451773182593</v>
      </c>
      <c r="AA724" s="69">
        <f t="shared" ref="AA724:AA787" si="584">BK724</f>
        <v>-2.2226967848788397</v>
      </c>
      <c r="AB724" s="98">
        <f>SUMIF(BN724:BU724,"VERDADEIRO",BN$3:$BU723)</f>
        <v>2</v>
      </c>
      <c r="AC724" s="97">
        <f t="shared" si="560"/>
        <v>721</v>
      </c>
      <c r="AD724" s="89">
        <f>RTD("tryd.rtdserver",,"COT",B724,"ULT")</f>
        <v>21.35</v>
      </c>
      <c r="AE724" s="89">
        <f>RTD("tryd.rtdserver",,"COT",C724,"ULT")</f>
        <v>12.27</v>
      </c>
      <c r="AF724" s="89">
        <f>VLOOKUP($AC724,LS_Coint_BD!$B$3:$AQ$1079,AF$2)*$AD724+VLOOKUP($AC724,LS_Coint_BD!$B$3:$AQ$1079,AF$2+1)</f>
        <v>0</v>
      </c>
      <c r="AG724" s="89">
        <f>VLOOKUP($AC724,LS_Coint_BD!$B$3:$AQ$1079,AG$2)*$AD724+VLOOKUP($AC724,LS_Coint_BD!$B$3:$AQ$1079,AG$2+1)</f>
        <v>0</v>
      </c>
      <c r="AH724" s="89">
        <f>VLOOKUP($AC724,LS_Coint_BD!$B$3:$AQ$1079,AH$2)*$AD724+VLOOKUP($AC724,LS_Coint_BD!$B$3:$AQ$1079,AH$2+1)</f>
        <v>13.483929683155083</v>
      </c>
      <c r="AI724" s="89">
        <f>VLOOKUP($AC724,LS_Coint_BD!$B$3:$AQ$1079,AI$2)*$AD724+VLOOKUP($AC724,LS_Coint_BD!$B$3:$AQ$1079,AI$2+1)</f>
        <v>13.553617397023665</v>
      </c>
      <c r="AJ724" s="89">
        <f>VLOOKUP($AC724,LS_Coint_BD!$B$3:$AQ$1079,AJ$2)*$AD724+VLOOKUP($AC724,LS_Coint_BD!$B$3:$AQ$1079,AJ$2+1)</f>
        <v>13.548577947797565</v>
      </c>
      <c r="AK724" s="89">
        <f>VLOOKUP($AC724,LS_Coint_BD!$B$3:$AQ$1079,AK$2)*$AD724+VLOOKUP($AC724,LS_Coint_BD!$B$3:$AQ$1079,AK$2+1)</f>
        <v>13.459341629573384</v>
      </c>
      <c r="AL724" s="89">
        <f>VLOOKUP($AC724,LS_Coint_BD!$B$3:$AQ$1079,AL$2)*$AD724+VLOOKUP($AC724,LS_Coint_BD!$B$3:$AQ$1079,AL$2+1)</f>
        <v>13.389989508568831</v>
      </c>
      <c r="AM724" s="89">
        <f>VLOOKUP($AC724,LS_Coint_BD!$B$3:$AQ$1079,AM$2)*$AD724+VLOOKUP($AC724,LS_Coint_BD!$B$3:$AQ$1079,AM$2+1)</f>
        <v>13.747283418769776</v>
      </c>
      <c r="AN724" s="89">
        <f>VLOOKUP($AC724,LS_Coint_BD!$B$3:$AQ$1079,AN$2)</f>
        <v>0</v>
      </c>
      <c r="AO724" s="89">
        <f>VLOOKUP($AC724,LS_Coint_BD!$B$3:$AQ$1079,AO$2)</f>
        <v>0</v>
      </c>
      <c r="AP724" s="89">
        <f>VLOOKUP($AC724,LS_Coint_BD!$B$3:$AQ$1079,AP$2)</f>
        <v>0.61041001584967403</v>
      </c>
      <c r="AQ724" s="89">
        <f>VLOOKUP($AC724,LS_Coint_BD!$B$3:$AQ$1079,AQ$2)</f>
        <v>0.60714480777167801</v>
      </c>
      <c r="AR724" s="89">
        <f>VLOOKUP($AC724,LS_Coint_BD!$B$3:$AQ$1079,AR$2)</f>
        <v>0.63084383175353498</v>
      </c>
      <c r="AS724" s="89">
        <f>VLOOKUP($AC724,LS_Coint_BD!$B$3:$AQ$1079,AS$2)</f>
        <v>0.70355121337209503</v>
      </c>
      <c r="AT724" s="89">
        <f>VLOOKUP($AC724,LS_Coint_BD!$B$3:$AQ$1079,AT$2)</f>
        <v>0.77246005587177202</v>
      </c>
      <c r="AU724" s="89">
        <f>VLOOKUP($AC724,LS_Coint_BD!$B$3:$AQ$1079,AU$2)</f>
        <v>1.1113483924394201</v>
      </c>
      <c r="AV724" s="89">
        <f>VLOOKUP($AC724,LS_Coint_BD!$B$3:$AQ$1079,AV$2)</f>
        <v>0</v>
      </c>
      <c r="AW724" s="89">
        <f>VLOOKUP($AC724,LS_Coint_BD!$B$3:$AQ$1079,AW$2)</f>
        <v>0</v>
      </c>
      <c r="AX724" s="89">
        <f>VLOOKUP($AC724,LS_Coint_BD!$B$3:$AQ$1079,AX$2)</f>
        <v>-1.9032394707859801E-16</v>
      </c>
      <c r="AY724" s="89">
        <f>VLOOKUP($AC724,LS_Coint_BD!$B$3:$AQ$1079,AY$2)</f>
        <v>6.10622663543836E-16</v>
      </c>
      <c r="AZ724" s="89">
        <f>VLOOKUP($AC724,LS_Coint_BD!$B$3:$AQ$1079,AZ$2)</f>
        <v>-2.2697892947892102E-16</v>
      </c>
      <c r="BA724" s="89">
        <f>VLOOKUP($AC724,LS_Coint_BD!$B$3:$AQ$1079,BA$2)</f>
        <v>7.9936057773011305E-17</v>
      </c>
      <c r="BB724" s="89">
        <f>VLOOKUP($AC724,LS_Coint_BD!$B$3:$AQ$1079,BB$2)</f>
        <v>-9.6892191240013694E-17</v>
      </c>
      <c r="BC724" s="89">
        <f>VLOOKUP($AC724,LS_Coint_BD!$B$3:$AQ$1079,BC$2)</f>
        <v>3.1974423109204502E-16</v>
      </c>
      <c r="BD724" s="89">
        <f t="shared" ref="BD724:BD787" si="585">IF(D724&lt;0,AV724-2*AN724,AV724+2*AN724)</f>
        <v>0</v>
      </c>
      <c r="BE724" s="89">
        <f t="shared" ref="BE724:BE787" si="586">IF(G724&lt;0,AW724-2*AO724,AW724+2*AO724)</f>
        <v>0</v>
      </c>
      <c r="BF724" s="89">
        <f t="shared" ref="BF724:BF787" si="587">IF(J724&lt;0,AX724-2*AP724,AX724+2*AP724)</f>
        <v>-1.2208200316993483</v>
      </c>
      <c r="BG724" s="89">
        <f t="shared" ref="BG724:BG787" si="588">IF(M724&lt;0,AY724-2*AQ724,AY724+2*AQ724)</f>
        <v>-1.2142896155433553</v>
      </c>
      <c r="BH724" s="89">
        <f t="shared" ref="BH724:BH787" si="589">IF(P724&lt;0,AZ724-2*AR724,AZ724+2*AR724)</f>
        <v>-1.2616876635070702</v>
      </c>
      <c r="BI724" s="89">
        <f t="shared" ref="BI724:BI787" si="590">IF(S724&lt;0,BA724-2*AS724,BA724+2*AS724)</f>
        <v>-1.4071024267441901</v>
      </c>
      <c r="BJ724" s="89">
        <f t="shared" ref="BJ724:BJ787" si="591">IF(V724&lt;0,BB724-2*AT724,BB724+2*AT724)</f>
        <v>-1.544920111743544</v>
      </c>
      <c r="BK724" s="89">
        <f t="shared" ref="BK724:BK787" si="592">IF(Y724&lt;0,BC724-2*AU724,BC724+2*AU724)</f>
        <v>-2.2226967848788397</v>
      </c>
      <c r="BL724" s="89">
        <f t="shared" ref="BL724:BL787" si="593">IF(AA724&lt;0,BD724-2*AV724,BD724+2*AV724)</f>
        <v>0</v>
      </c>
      <c r="BM724" s="89"/>
      <c r="BN724" s="26" t="b">
        <f t="shared" ref="BN724:BN787" si="594">IF(D724&gt;0,IF(D724&gt;F724,TRUE,FALSE),IF(D724&lt;F724,TRUE,FALSE))</f>
        <v>0</v>
      </c>
      <c r="BO724" s="26" t="b">
        <f t="shared" ref="BO724:BO787" si="595">IF(G724&gt;0,IF(G724&gt;I724,TRUE,FALSE),IF(G724&lt;I724,TRUE,FALSE))</f>
        <v>0</v>
      </c>
      <c r="BP724" s="26" t="b">
        <f t="shared" ref="BP724:BP787" si="596">IF(J724&gt;0,IF(J724&gt;L724,TRUE,FALSE),IF(J724&lt;L724,TRUE,FALSE))</f>
        <v>0</v>
      </c>
      <c r="BQ724" s="26" t="b">
        <f t="shared" ref="BQ724:BQ787" si="597">IF(M724&gt;0,IF(M724&gt;O724,TRUE,FALSE),IF(M724&lt;O724,TRUE,FALSE))</f>
        <v>1</v>
      </c>
      <c r="BR724" s="26" t="b">
        <f t="shared" ref="BR724:BR787" si="598">IF(P724&gt;0,IF(P724&gt;R724,TRUE,FALSE),IF(P724&lt;R724,TRUE,FALSE))</f>
        <v>1</v>
      </c>
      <c r="BS724" s="26" t="b">
        <f t="shared" ref="BS724:BS787" si="599">IF(S724&gt;0,IF(S724&gt;U724,TRUE,FALSE),IF(S724&lt;U724,TRUE,FALSE))</f>
        <v>0</v>
      </c>
      <c r="BT724" s="26" t="b">
        <f t="shared" ref="BT724:BT787" si="600">IF(V724&gt;0,IF(V724&gt;X724,TRUE,FALSE),IF(V724&lt;X724,TRUE,FALSE))</f>
        <v>0</v>
      </c>
      <c r="BU724" s="26" t="b">
        <f t="shared" ref="BU724:BU787" si="601">IF(Y724&gt;0,IF(Y724&gt;AA724,TRUE,FALSE),IF(Y724&lt;AA724,TRUE,FALSE))</f>
        <v>0</v>
      </c>
    </row>
    <row r="725" spans="2:73" ht="15" thickBot="1" x14ac:dyDescent="0.35">
      <c r="B725" s="17" t="str">
        <f>VLOOKUP($AC725,LS_Coint_BD!$B$3:$D$1079,2)</f>
        <v>RAIL3</v>
      </c>
      <c r="C725" s="87" t="str">
        <f>VLOOKUP($AC725,LS_Coint_BD!$B$3:$D$1079,3)</f>
        <v>CIEL3</v>
      </c>
      <c r="D725" s="68">
        <f t="shared" si="561"/>
        <v>4.2636781415485991E-2</v>
      </c>
      <c r="E725" s="65">
        <f t="shared" si="562"/>
        <v>0.61280111820574812</v>
      </c>
      <c r="F725" s="69">
        <f t="shared" si="563"/>
        <v>0.40853407880383208</v>
      </c>
      <c r="G725" s="68">
        <f t="shared" si="564"/>
        <v>-9.2000436254605411E-2</v>
      </c>
      <c r="H725" s="65">
        <f t="shared" si="565"/>
        <v>-0.67384010617593293</v>
      </c>
      <c r="I725" s="69">
        <f t="shared" si="566"/>
        <v>-0.44922673745062197</v>
      </c>
      <c r="J725" s="68">
        <f t="shared" si="567"/>
        <v>-0.19695060620969773</v>
      </c>
      <c r="K725" s="65">
        <f t="shared" si="568"/>
        <v>-0.7909905601207825</v>
      </c>
      <c r="L725" s="69">
        <f t="shared" si="569"/>
        <v>-0.52732704008052167</v>
      </c>
      <c r="M725" s="68">
        <f t="shared" si="570"/>
        <v>-0.18724707987472211</v>
      </c>
      <c r="N725" s="65">
        <f t="shared" si="571"/>
        <v>-0.78749780725270246</v>
      </c>
      <c r="O725" s="69">
        <f t="shared" si="572"/>
        <v>-0.52499853816846831</v>
      </c>
      <c r="P725" s="68">
        <f t="shared" si="573"/>
        <v>-0.10340908100574175</v>
      </c>
      <c r="Q725" s="65">
        <f t="shared" si="574"/>
        <v>-0.97765797624902384</v>
      </c>
      <c r="R725" s="69">
        <f t="shared" si="575"/>
        <v>-0.65177198416601589</v>
      </c>
      <c r="S725" s="68">
        <f t="shared" si="576"/>
        <v>-0.10622383209824715</v>
      </c>
      <c r="T725" s="65">
        <f t="shared" si="577"/>
        <v>-0.99596152072960886</v>
      </c>
      <c r="U725" s="69">
        <f t="shared" si="578"/>
        <v>-0.66397434715307257</v>
      </c>
      <c r="V725" s="68">
        <f t="shared" si="579"/>
        <v>-0.14656230497934253</v>
      </c>
      <c r="W725" s="65">
        <f t="shared" si="580"/>
        <v>-1.2848703910199131</v>
      </c>
      <c r="X725" s="69">
        <f t="shared" si="581"/>
        <v>-0.85658026067994208</v>
      </c>
      <c r="Y725" s="68">
        <f t="shared" si="582"/>
        <v>0</v>
      </c>
      <c r="Z725" s="65">
        <f t="shared" si="583"/>
        <v>0</v>
      </c>
      <c r="AA725" s="69">
        <f t="shared" si="584"/>
        <v>0</v>
      </c>
      <c r="AB725" s="98">
        <f>SUMIF(BN725:BU725,"VERDADEIRO",BN$3:$BU724)</f>
        <v>0</v>
      </c>
      <c r="AC725" s="97">
        <f t="shared" si="560"/>
        <v>722</v>
      </c>
      <c r="AD725" s="89">
        <f>RTD("tryd.rtdserver",,"COT",B725,"ULT")</f>
        <v>21.35</v>
      </c>
      <c r="AE725" s="89">
        <f>RTD("tryd.rtdserver",,"COT",C725,"ULT")</f>
        <v>4.1900000000000004</v>
      </c>
      <c r="AF725" s="89">
        <f>VLOOKUP($AC725,LS_Coint_BD!$B$3:$AQ$1079,AF$2)*$AD725+VLOOKUP($AC725,LS_Coint_BD!$B$3:$AQ$1079,AF$2+1)</f>
        <v>4.1473632185845144</v>
      </c>
      <c r="AG725" s="89">
        <f>VLOOKUP($AC725,LS_Coint_BD!$B$3:$AQ$1079,AG$2)*$AD725+VLOOKUP($AC725,LS_Coint_BD!$B$3:$AQ$1079,AG$2+1)</f>
        <v>4.2820004362546058</v>
      </c>
      <c r="AH725" s="89">
        <f>VLOOKUP($AC725,LS_Coint_BD!$B$3:$AQ$1079,AH$2)*$AD725+VLOOKUP($AC725,LS_Coint_BD!$B$3:$AQ$1079,AH$2+1)</f>
        <v>4.3869506062096981</v>
      </c>
      <c r="AI725" s="89">
        <f>VLOOKUP($AC725,LS_Coint_BD!$B$3:$AQ$1079,AI$2)*$AD725+VLOOKUP($AC725,LS_Coint_BD!$B$3:$AQ$1079,AI$2+1)</f>
        <v>4.3772470798747225</v>
      </c>
      <c r="AJ725" s="89">
        <f>VLOOKUP($AC725,LS_Coint_BD!$B$3:$AQ$1079,AJ$2)*$AD725+VLOOKUP($AC725,LS_Coint_BD!$B$3:$AQ$1079,AJ$2+1)</f>
        <v>4.2934090810057421</v>
      </c>
      <c r="AK725" s="89">
        <f>VLOOKUP($AC725,LS_Coint_BD!$B$3:$AQ$1079,AK$2)*$AD725+VLOOKUP($AC725,LS_Coint_BD!$B$3:$AQ$1079,AK$2+1)</f>
        <v>4.2962238320982475</v>
      </c>
      <c r="AL725" s="89">
        <f>VLOOKUP($AC725,LS_Coint_BD!$B$3:$AQ$1079,AL$2)*$AD725+VLOOKUP($AC725,LS_Coint_BD!$B$3:$AQ$1079,AL$2+1)</f>
        <v>4.3365623049793429</v>
      </c>
      <c r="AM725" s="89">
        <f>VLOOKUP($AC725,LS_Coint_BD!$B$3:$AQ$1079,AM$2)*$AD725+VLOOKUP($AC725,LS_Coint_BD!$B$3:$AQ$1079,AM$2+1)</f>
        <v>0</v>
      </c>
      <c r="AN725" s="89">
        <f>VLOOKUP($AC725,LS_Coint_BD!$B$3:$AQ$1079,AN$2)</f>
        <v>0.20426703940191601</v>
      </c>
      <c r="AO725" s="89">
        <f>VLOOKUP($AC725,LS_Coint_BD!$B$3:$AQ$1079,AO$2)</f>
        <v>0.22461336872531101</v>
      </c>
      <c r="AP725" s="89">
        <f>VLOOKUP($AC725,LS_Coint_BD!$B$3:$AQ$1079,AP$2)</f>
        <v>0.263663520040261</v>
      </c>
      <c r="AQ725" s="89">
        <f>VLOOKUP($AC725,LS_Coint_BD!$B$3:$AQ$1079,AQ$2)</f>
        <v>0.26249926908423399</v>
      </c>
      <c r="AR725" s="89">
        <f>VLOOKUP($AC725,LS_Coint_BD!$B$3:$AQ$1079,AR$2)</f>
        <v>0.325885992083008</v>
      </c>
      <c r="AS725" s="89">
        <f>VLOOKUP($AC725,LS_Coint_BD!$B$3:$AQ$1079,AS$2)</f>
        <v>0.33198717357653601</v>
      </c>
      <c r="AT725" s="89">
        <f>VLOOKUP($AC725,LS_Coint_BD!$B$3:$AQ$1079,AT$2)</f>
        <v>0.42829013033997099</v>
      </c>
      <c r="AU725" s="89">
        <f>VLOOKUP($AC725,LS_Coint_BD!$B$3:$AQ$1079,AU$2)</f>
        <v>0</v>
      </c>
      <c r="AV725" s="89">
        <f>VLOOKUP($AC725,LS_Coint_BD!$B$3:$AQ$1079,AV$2)</f>
        <v>3.1086244689504398E-17</v>
      </c>
      <c r="AW725" s="89">
        <f>VLOOKUP($AC725,LS_Coint_BD!$B$3:$AQ$1079,AW$2)</f>
        <v>7.4014868308343802E-17</v>
      </c>
      <c r="AX725" s="89">
        <f>VLOOKUP($AC725,LS_Coint_BD!$B$3:$AQ$1079,AX$2)</f>
        <v>3.0451831532575698E-16</v>
      </c>
      <c r="AY725" s="89">
        <f>VLOOKUP($AC725,LS_Coint_BD!$B$3:$AQ$1079,AY$2)</f>
        <v>-3.1641356201817002E-16</v>
      </c>
      <c r="AZ725" s="89">
        <f>VLOOKUP($AC725,LS_Coint_BD!$B$3:$AQ$1079,AZ$2)</f>
        <v>9.3752166523902095E-17</v>
      </c>
      <c r="BA725" s="89">
        <f>VLOOKUP($AC725,LS_Coint_BD!$B$3:$AQ$1079,BA$2)</f>
        <v>-5.9507954119908404E-16</v>
      </c>
      <c r="BB725" s="89">
        <f>VLOOKUP($AC725,LS_Coint_BD!$B$3:$AQ$1079,BB$2)</f>
        <v>-1.61486985400023E-16</v>
      </c>
      <c r="BC725" s="89">
        <f>VLOOKUP($AC725,LS_Coint_BD!$B$3:$AQ$1079,BC$2)</f>
        <v>0</v>
      </c>
      <c r="BD725" s="89">
        <f t="shared" si="585"/>
        <v>0.40853407880383208</v>
      </c>
      <c r="BE725" s="89">
        <f t="shared" si="586"/>
        <v>-0.44922673745062197</v>
      </c>
      <c r="BF725" s="89">
        <f t="shared" si="587"/>
        <v>-0.52732704008052167</v>
      </c>
      <c r="BG725" s="89">
        <f t="shared" si="588"/>
        <v>-0.52499853816846831</v>
      </c>
      <c r="BH725" s="89">
        <f t="shared" si="589"/>
        <v>-0.65177198416601589</v>
      </c>
      <c r="BI725" s="89">
        <f t="shared" si="590"/>
        <v>-0.66397434715307257</v>
      </c>
      <c r="BJ725" s="89">
        <f t="shared" si="591"/>
        <v>-0.85658026067994208</v>
      </c>
      <c r="BK725" s="89">
        <f t="shared" si="592"/>
        <v>0</v>
      </c>
      <c r="BL725" s="89">
        <f t="shared" si="593"/>
        <v>0.40853407880383213</v>
      </c>
      <c r="BM725" s="89"/>
      <c r="BN725" s="26" t="b">
        <f t="shared" si="594"/>
        <v>0</v>
      </c>
      <c r="BO725" s="26" t="b">
        <f t="shared" si="595"/>
        <v>0</v>
      </c>
      <c r="BP725" s="26" t="b">
        <f t="shared" si="596"/>
        <v>0</v>
      </c>
      <c r="BQ725" s="26" t="b">
        <f t="shared" si="597"/>
        <v>0</v>
      </c>
      <c r="BR725" s="26" t="b">
        <f t="shared" si="598"/>
        <v>0</v>
      </c>
      <c r="BS725" s="26" t="b">
        <f t="shared" si="599"/>
        <v>0</v>
      </c>
      <c r="BT725" s="26" t="b">
        <f t="shared" si="600"/>
        <v>0</v>
      </c>
      <c r="BU725" s="26" t="b">
        <f t="shared" si="601"/>
        <v>0</v>
      </c>
    </row>
    <row r="726" spans="2:73" ht="15" thickBot="1" x14ac:dyDescent="0.35">
      <c r="B726" s="17" t="str">
        <f>VLOOKUP($AC726,LS_Coint_BD!$B$3:$D$1079,2)</f>
        <v>RAIL3</v>
      </c>
      <c r="C726" s="87" t="str">
        <f>VLOOKUP($AC726,LS_Coint_BD!$B$3:$D$1079,3)</f>
        <v>CRFB3</v>
      </c>
      <c r="D726" s="68">
        <f t="shared" si="561"/>
        <v>0</v>
      </c>
      <c r="E726" s="65">
        <f t="shared" si="562"/>
        <v>0</v>
      </c>
      <c r="F726" s="69">
        <f t="shared" si="563"/>
        <v>0</v>
      </c>
      <c r="G726" s="68">
        <f t="shared" si="564"/>
        <v>-0.42317513371405369</v>
      </c>
      <c r="H726" s="65">
        <f t="shared" si="565"/>
        <v>-2.0148639964478923</v>
      </c>
      <c r="I726" s="69">
        <f t="shared" si="566"/>
        <v>-1.3432426642985948</v>
      </c>
      <c r="J726" s="68">
        <f t="shared" si="567"/>
        <v>-0.60058451079809672</v>
      </c>
      <c r="K726" s="65">
        <f t="shared" si="568"/>
        <v>-2.2736911880939772</v>
      </c>
      <c r="L726" s="69">
        <f t="shared" si="569"/>
        <v>-1.5157941253959848</v>
      </c>
      <c r="M726" s="68">
        <f t="shared" si="570"/>
        <v>-0.44833355829391408</v>
      </c>
      <c r="N726" s="65">
        <f t="shared" si="571"/>
        <v>-2.3282429348561884</v>
      </c>
      <c r="O726" s="69">
        <f t="shared" si="572"/>
        <v>-1.5521619565707923</v>
      </c>
      <c r="P726" s="68">
        <f t="shared" si="573"/>
        <v>-0.18277172125579355</v>
      </c>
      <c r="Q726" s="65">
        <f t="shared" si="574"/>
        <v>-3.0094300532067009</v>
      </c>
      <c r="R726" s="69">
        <f t="shared" si="575"/>
        <v>-2.0062867021378006</v>
      </c>
      <c r="S726" s="68">
        <f t="shared" si="576"/>
        <v>0</v>
      </c>
      <c r="T726" s="65">
        <f t="shared" si="577"/>
        <v>0</v>
      </c>
      <c r="U726" s="69">
        <f t="shared" si="578"/>
        <v>0</v>
      </c>
      <c r="V726" s="68">
        <f t="shared" si="579"/>
        <v>-0.23483924806820511</v>
      </c>
      <c r="W726" s="65">
        <f t="shared" si="580"/>
        <v>-3.0309824543011192</v>
      </c>
      <c r="X726" s="69">
        <f t="shared" si="581"/>
        <v>-2.0206549695340796</v>
      </c>
      <c r="Y726" s="68">
        <f t="shared" si="582"/>
        <v>0</v>
      </c>
      <c r="Z726" s="65">
        <f t="shared" si="583"/>
        <v>0</v>
      </c>
      <c r="AA726" s="69">
        <f t="shared" si="584"/>
        <v>0</v>
      </c>
      <c r="AB726" s="98">
        <f>SUMIF(BN726:BU726,"VERDADEIRO",BN$3:$BU725)</f>
        <v>0</v>
      </c>
      <c r="AC726" s="97">
        <f t="shared" si="560"/>
        <v>723</v>
      </c>
      <c r="AD726" s="89">
        <f>RTD("tryd.rtdserver",,"COT",B726,"ULT")</f>
        <v>21.35</v>
      </c>
      <c r="AE726" s="89">
        <f>RTD("tryd.rtdserver",,"COT",C726,"ULT")</f>
        <v>19.52</v>
      </c>
      <c r="AF726" s="89">
        <f>VLOOKUP($AC726,LS_Coint_BD!$B$3:$AQ$1079,AF$2)*$AD726+VLOOKUP($AC726,LS_Coint_BD!$B$3:$AQ$1079,AF$2+1)</f>
        <v>0</v>
      </c>
      <c r="AG726" s="89">
        <f>VLOOKUP($AC726,LS_Coint_BD!$B$3:$AQ$1079,AG$2)*$AD726+VLOOKUP($AC726,LS_Coint_BD!$B$3:$AQ$1079,AG$2+1)</f>
        <v>19.943175133714053</v>
      </c>
      <c r="AH726" s="89">
        <f>VLOOKUP($AC726,LS_Coint_BD!$B$3:$AQ$1079,AH$2)*$AD726+VLOOKUP($AC726,LS_Coint_BD!$B$3:$AQ$1079,AH$2+1)</f>
        <v>20.120584510798096</v>
      </c>
      <c r="AI726" s="89">
        <f>VLOOKUP($AC726,LS_Coint_BD!$B$3:$AQ$1079,AI$2)*$AD726+VLOOKUP($AC726,LS_Coint_BD!$B$3:$AQ$1079,AI$2+1)</f>
        <v>19.968333558293914</v>
      </c>
      <c r="AJ726" s="89">
        <f>VLOOKUP($AC726,LS_Coint_BD!$B$3:$AQ$1079,AJ$2)*$AD726+VLOOKUP($AC726,LS_Coint_BD!$B$3:$AQ$1079,AJ$2+1)</f>
        <v>19.702771721255793</v>
      </c>
      <c r="AK726" s="89">
        <f>VLOOKUP($AC726,LS_Coint_BD!$B$3:$AQ$1079,AK$2)*$AD726+VLOOKUP($AC726,LS_Coint_BD!$B$3:$AQ$1079,AK$2+1)</f>
        <v>0</v>
      </c>
      <c r="AL726" s="89">
        <f>VLOOKUP($AC726,LS_Coint_BD!$B$3:$AQ$1079,AL$2)*$AD726+VLOOKUP($AC726,LS_Coint_BD!$B$3:$AQ$1079,AL$2+1)</f>
        <v>19.754839248068205</v>
      </c>
      <c r="AM726" s="89">
        <f>VLOOKUP($AC726,LS_Coint_BD!$B$3:$AQ$1079,AM$2)*$AD726+VLOOKUP($AC726,LS_Coint_BD!$B$3:$AQ$1079,AM$2+1)</f>
        <v>0</v>
      </c>
      <c r="AN726" s="89">
        <f>VLOOKUP($AC726,LS_Coint_BD!$B$3:$AQ$1079,AN$2)</f>
        <v>0</v>
      </c>
      <c r="AO726" s="89">
        <f>VLOOKUP($AC726,LS_Coint_BD!$B$3:$AQ$1079,AO$2)</f>
        <v>0.67162133214929898</v>
      </c>
      <c r="AP726" s="89">
        <f>VLOOKUP($AC726,LS_Coint_BD!$B$3:$AQ$1079,AP$2)</f>
        <v>0.75789706269799295</v>
      </c>
      <c r="AQ726" s="89">
        <f>VLOOKUP($AC726,LS_Coint_BD!$B$3:$AQ$1079,AQ$2)</f>
        <v>0.77608097828539502</v>
      </c>
      <c r="AR726" s="89">
        <f>VLOOKUP($AC726,LS_Coint_BD!$B$3:$AQ$1079,AR$2)</f>
        <v>1.0031433510689001</v>
      </c>
      <c r="AS726" s="89">
        <f>VLOOKUP($AC726,LS_Coint_BD!$B$3:$AQ$1079,AS$2)</f>
        <v>0</v>
      </c>
      <c r="AT726" s="89">
        <f>VLOOKUP($AC726,LS_Coint_BD!$B$3:$AQ$1079,AT$2)</f>
        <v>1.01032748476704</v>
      </c>
      <c r="AU726" s="89">
        <f>VLOOKUP($AC726,LS_Coint_BD!$B$3:$AQ$1079,AU$2)</f>
        <v>0</v>
      </c>
      <c r="AV726" s="89">
        <f>VLOOKUP($AC726,LS_Coint_BD!$B$3:$AQ$1079,AV$2)</f>
        <v>0</v>
      </c>
      <c r="AW726" s="89">
        <f>VLOOKUP($AC726,LS_Coint_BD!$B$3:$AQ$1079,AW$2)</f>
        <v>3.16783636359711E-15</v>
      </c>
      <c r="AX726" s="89">
        <f>VLOOKUP($AC726,LS_Coint_BD!$B$3:$AQ$1079,AX$2)</f>
        <v>1.1419436824715901E-15</v>
      </c>
      <c r="AY726" s="89">
        <f>VLOOKUP($AC726,LS_Coint_BD!$B$3:$AQ$1079,AY$2)</f>
        <v>-2.1094237467878002E-15</v>
      </c>
      <c r="AZ726" s="89">
        <f>VLOOKUP($AC726,LS_Coint_BD!$B$3:$AQ$1079,AZ$2)</f>
        <v>-4.1448326252672502E-16</v>
      </c>
      <c r="BA726" s="89">
        <f>VLOOKUP($AC726,LS_Coint_BD!$B$3:$AQ$1079,BA$2)</f>
        <v>0</v>
      </c>
      <c r="BB726" s="89">
        <f>VLOOKUP($AC726,LS_Coint_BD!$B$3:$AQ$1079,BB$2)</f>
        <v>6.6209664014009298E-16</v>
      </c>
      <c r="BC726" s="89">
        <f>VLOOKUP($AC726,LS_Coint_BD!$B$3:$AQ$1079,BC$2)</f>
        <v>0</v>
      </c>
      <c r="BD726" s="89">
        <f t="shared" si="585"/>
        <v>0</v>
      </c>
      <c r="BE726" s="89">
        <f t="shared" si="586"/>
        <v>-1.3432426642985948</v>
      </c>
      <c r="BF726" s="89">
        <f t="shared" si="587"/>
        <v>-1.5157941253959848</v>
      </c>
      <c r="BG726" s="89">
        <f t="shared" si="588"/>
        <v>-1.5521619565707923</v>
      </c>
      <c r="BH726" s="89">
        <f t="shared" si="589"/>
        <v>-2.0062867021378006</v>
      </c>
      <c r="BI726" s="89">
        <f t="shared" si="590"/>
        <v>0</v>
      </c>
      <c r="BJ726" s="89">
        <f t="shared" si="591"/>
        <v>-2.0206549695340796</v>
      </c>
      <c r="BK726" s="89">
        <f t="shared" si="592"/>
        <v>0</v>
      </c>
      <c r="BL726" s="89">
        <f t="shared" si="593"/>
        <v>0</v>
      </c>
      <c r="BM726" s="89"/>
      <c r="BN726" s="26" t="b">
        <f t="shared" si="594"/>
        <v>0</v>
      </c>
      <c r="BO726" s="26" t="b">
        <f t="shared" si="595"/>
        <v>0</v>
      </c>
      <c r="BP726" s="26" t="b">
        <f t="shared" si="596"/>
        <v>0</v>
      </c>
      <c r="BQ726" s="26" t="b">
        <f t="shared" si="597"/>
        <v>0</v>
      </c>
      <c r="BR726" s="26" t="b">
        <f t="shared" si="598"/>
        <v>0</v>
      </c>
      <c r="BS726" s="26" t="b">
        <f t="shared" si="599"/>
        <v>0</v>
      </c>
      <c r="BT726" s="26" t="b">
        <f t="shared" si="600"/>
        <v>0</v>
      </c>
      <c r="BU726" s="26" t="b">
        <f t="shared" si="601"/>
        <v>0</v>
      </c>
    </row>
    <row r="727" spans="2:73" ht="15" thickBot="1" x14ac:dyDescent="0.35">
      <c r="B727" s="17" t="str">
        <f>VLOOKUP($AC727,LS_Coint_BD!$B$3:$D$1079,2)</f>
        <v>RAIL3</v>
      </c>
      <c r="C727" s="87" t="str">
        <f>VLOOKUP($AC727,LS_Coint_BD!$B$3:$D$1079,3)</f>
        <v>EQTL3</v>
      </c>
      <c r="D727" s="68">
        <f t="shared" si="561"/>
        <v>0.40466405664527016</v>
      </c>
      <c r="E727" s="65">
        <f t="shared" si="562"/>
        <v>1.6956878384573146</v>
      </c>
      <c r="F727" s="69">
        <f t="shared" si="563"/>
        <v>1.130458558971543</v>
      </c>
      <c r="G727" s="68">
        <f t="shared" si="564"/>
        <v>0.45154128568504959</v>
      </c>
      <c r="H727" s="65">
        <f t="shared" si="565"/>
        <v>1.5979981847333771</v>
      </c>
      <c r="I727" s="69">
        <f t="shared" si="566"/>
        <v>1.0653321231555848</v>
      </c>
      <c r="J727" s="68">
        <f t="shared" si="567"/>
        <v>0.30673920996256143</v>
      </c>
      <c r="K727" s="65">
        <f t="shared" si="568"/>
        <v>1.8302543887615825</v>
      </c>
      <c r="L727" s="69">
        <f t="shared" si="569"/>
        <v>1.2201695925077216</v>
      </c>
      <c r="M727" s="68">
        <f t="shared" si="570"/>
        <v>0.66606860764041897</v>
      </c>
      <c r="N727" s="65">
        <f t="shared" si="571"/>
        <v>2.7979768635164493</v>
      </c>
      <c r="O727" s="69">
        <f t="shared" si="572"/>
        <v>1.8653179090109662</v>
      </c>
      <c r="P727" s="68">
        <f t="shared" si="573"/>
        <v>1.1661886295077544</v>
      </c>
      <c r="Q727" s="65">
        <f t="shared" si="574"/>
        <v>4.6603275340815919</v>
      </c>
      <c r="R727" s="69">
        <f t="shared" si="575"/>
        <v>3.1068850227210612</v>
      </c>
      <c r="S727" s="68">
        <f t="shared" si="576"/>
        <v>0</v>
      </c>
      <c r="T727" s="65">
        <f t="shared" si="577"/>
        <v>0</v>
      </c>
      <c r="U727" s="69">
        <f t="shared" si="578"/>
        <v>0</v>
      </c>
      <c r="V727" s="68">
        <f t="shared" si="579"/>
        <v>0</v>
      </c>
      <c r="W727" s="65">
        <f t="shared" si="580"/>
        <v>0</v>
      </c>
      <c r="X727" s="69">
        <f t="shared" si="581"/>
        <v>0</v>
      </c>
      <c r="Y727" s="68">
        <f t="shared" si="582"/>
        <v>0</v>
      </c>
      <c r="Z727" s="65">
        <f t="shared" si="583"/>
        <v>0</v>
      </c>
      <c r="AA727" s="69">
        <f t="shared" si="584"/>
        <v>0</v>
      </c>
      <c r="AB727" s="98">
        <f>SUMIF(BN727:BU727,"VERDADEIRO",BN$3:$BU726)</f>
        <v>0</v>
      </c>
      <c r="AC727" s="97">
        <f t="shared" si="560"/>
        <v>724</v>
      </c>
      <c r="AD727" s="89">
        <f>RTD("tryd.rtdserver",,"COT",B727,"ULT")</f>
        <v>21.35</v>
      </c>
      <c r="AE727" s="89">
        <f>RTD("tryd.rtdserver",,"COT",C727,"ULT")</f>
        <v>23.49</v>
      </c>
      <c r="AF727" s="89">
        <f>VLOOKUP($AC727,LS_Coint_BD!$B$3:$AQ$1079,AF$2)*$AD727+VLOOKUP($AC727,LS_Coint_BD!$B$3:$AQ$1079,AF$2+1)</f>
        <v>23.085335943354728</v>
      </c>
      <c r="AG727" s="89">
        <f>VLOOKUP($AC727,LS_Coint_BD!$B$3:$AQ$1079,AG$2)*$AD727+VLOOKUP($AC727,LS_Coint_BD!$B$3:$AQ$1079,AG$2+1)</f>
        <v>23.038458714314949</v>
      </c>
      <c r="AH727" s="89">
        <f>VLOOKUP($AC727,LS_Coint_BD!$B$3:$AQ$1079,AH$2)*$AD727+VLOOKUP($AC727,LS_Coint_BD!$B$3:$AQ$1079,AH$2+1)</f>
        <v>23.183260790037437</v>
      </c>
      <c r="AI727" s="89">
        <f>VLOOKUP($AC727,LS_Coint_BD!$B$3:$AQ$1079,AI$2)*$AD727+VLOOKUP($AC727,LS_Coint_BD!$B$3:$AQ$1079,AI$2+1)</f>
        <v>22.823931392359579</v>
      </c>
      <c r="AJ727" s="89">
        <f>VLOOKUP($AC727,LS_Coint_BD!$B$3:$AQ$1079,AJ$2)*$AD727+VLOOKUP($AC727,LS_Coint_BD!$B$3:$AQ$1079,AJ$2+1)</f>
        <v>22.323811370492244</v>
      </c>
      <c r="AK727" s="89">
        <f>VLOOKUP($AC727,LS_Coint_BD!$B$3:$AQ$1079,AK$2)*$AD727+VLOOKUP($AC727,LS_Coint_BD!$B$3:$AQ$1079,AK$2+1)</f>
        <v>0</v>
      </c>
      <c r="AL727" s="89">
        <f>VLOOKUP($AC727,LS_Coint_BD!$B$3:$AQ$1079,AL$2)*$AD727+VLOOKUP($AC727,LS_Coint_BD!$B$3:$AQ$1079,AL$2+1)</f>
        <v>0</v>
      </c>
      <c r="AM727" s="89">
        <f>VLOOKUP($AC727,LS_Coint_BD!$B$3:$AQ$1079,AM$2)*$AD727+VLOOKUP($AC727,LS_Coint_BD!$B$3:$AQ$1079,AM$2+1)</f>
        <v>0</v>
      </c>
      <c r="AN727" s="89">
        <f>VLOOKUP($AC727,LS_Coint_BD!$B$3:$AQ$1079,AN$2)</f>
        <v>0.56522927948577095</v>
      </c>
      <c r="AO727" s="89">
        <f>VLOOKUP($AC727,LS_Coint_BD!$B$3:$AQ$1079,AO$2)</f>
        <v>0.53266606157779295</v>
      </c>
      <c r="AP727" s="89">
        <f>VLOOKUP($AC727,LS_Coint_BD!$B$3:$AQ$1079,AP$2)</f>
        <v>0.61008479625386103</v>
      </c>
      <c r="AQ727" s="89">
        <f>VLOOKUP($AC727,LS_Coint_BD!$B$3:$AQ$1079,AQ$2)</f>
        <v>0.93265895450548397</v>
      </c>
      <c r="AR727" s="89">
        <f>VLOOKUP($AC727,LS_Coint_BD!$B$3:$AQ$1079,AR$2)</f>
        <v>1.5534425113605299</v>
      </c>
      <c r="AS727" s="89">
        <f>VLOOKUP($AC727,LS_Coint_BD!$B$3:$AQ$1079,AS$2)</f>
        <v>0</v>
      </c>
      <c r="AT727" s="89">
        <f>VLOOKUP($AC727,LS_Coint_BD!$B$3:$AQ$1079,AT$2)</f>
        <v>0</v>
      </c>
      <c r="AU727" s="89">
        <f>VLOOKUP($AC727,LS_Coint_BD!$B$3:$AQ$1079,AU$2)</f>
        <v>0</v>
      </c>
      <c r="AV727" s="89">
        <f>VLOOKUP($AC727,LS_Coint_BD!$B$3:$AQ$1079,AV$2)</f>
        <v>1.06581410364015E-15</v>
      </c>
      <c r="AW727" s="89">
        <f>VLOOKUP($AC727,LS_Coint_BD!$B$3:$AQ$1079,AW$2)</f>
        <v>-1.12502599828683E-15</v>
      </c>
      <c r="AX727" s="89">
        <f>VLOOKUP($AC727,LS_Coint_BD!$B$3:$AQ$1079,AX$2)</f>
        <v>-3.5527136788005001E-16</v>
      </c>
      <c r="AY727" s="89">
        <f>VLOOKUP($AC727,LS_Coint_BD!$B$3:$AQ$1079,AY$2)</f>
        <v>-1.6653345369377301E-15</v>
      </c>
      <c r="AZ727" s="89">
        <f>VLOOKUP($AC727,LS_Coint_BD!$B$3:$AQ$1079,AZ$2)</f>
        <v>1.3223989804424101E-15</v>
      </c>
      <c r="BA727" s="89">
        <f>VLOOKUP($AC727,LS_Coint_BD!$B$3:$AQ$1079,BA$2)</f>
        <v>0</v>
      </c>
      <c r="BB727" s="89">
        <f>VLOOKUP($AC727,LS_Coint_BD!$B$3:$AQ$1079,BB$2)</f>
        <v>0</v>
      </c>
      <c r="BC727" s="89">
        <f>VLOOKUP($AC727,LS_Coint_BD!$B$3:$AQ$1079,BC$2)</f>
        <v>0</v>
      </c>
      <c r="BD727" s="89">
        <f t="shared" si="585"/>
        <v>1.130458558971543</v>
      </c>
      <c r="BE727" s="89">
        <f t="shared" si="586"/>
        <v>1.0653321231555848</v>
      </c>
      <c r="BF727" s="89">
        <f t="shared" si="587"/>
        <v>1.2201695925077216</v>
      </c>
      <c r="BG727" s="89">
        <f t="shared" si="588"/>
        <v>1.8653179090109662</v>
      </c>
      <c r="BH727" s="89">
        <f t="shared" si="589"/>
        <v>3.1068850227210612</v>
      </c>
      <c r="BI727" s="89">
        <f t="shared" si="590"/>
        <v>0</v>
      </c>
      <c r="BJ727" s="89">
        <f t="shared" si="591"/>
        <v>0</v>
      </c>
      <c r="BK727" s="89">
        <f t="shared" si="592"/>
        <v>0</v>
      </c>
      <c r="BL727" s="89">
        <f t="shared" si="593"/>
        <v>1.1304585589715452</v>
      </c>
      <c r="BM727" s="89"/>
      <c r="BN727" s="26" t="b">
        <f t="shared" si="594"/>
        <v>0</v>
      </c>
      <c r="BO727" s="26" t="b">
        <f t="shared" si="595"/>
        <v>0</v>
      </c>
      <c r="BP727" s="26" t="b">
        <f t="shared" si="596"/>
        <v>0</v>
      </c>
      <c r="BQ727" s="26" t="b">
        <f t="shared" si="597"/>
        <v>0</v>
      </c>
      <c r="BR727" s="26" t="b">
        <f t="shared" si="598"/>
        <v>0</v>
      </c>
      <c r="BS727" s="26" t="b">
        <f t="shared" si="599"/>
        <v>0</v>
      </c>
      <c r="BT727" s="26" t="b">
        <f t="shared" si="600"/>
        <v>0</v>
      </c>
      <c r="BU727" s="26" t="b">
        <f t="shared" si="601"/>
        <v>0</v>
      </c>
    </row>
    <row r="728" spans="2:73" ht="15" thickBot="1" x14ac:dyDescent="0.35">
      <c r="B728" s="17" t="str">
        <f>VLOOKUP($AC728,LS_Coint_BD!$B$3:$D$1079,2)</f>
        <v>RAIL3</v>
      </c>
      <c r="C728" s="87" t="str">
        <f>VLOOKUP($AC728,LS_Coint_BD!$B$3:$D$1079,3)</f>
        <v>FLRY3</v>
      </c>
      <c r="D728" s="68">
        <f t="shared" si="561"/>
        <v>0.37617953108734881</v>
      </c>
      <c r="E728" s="65">
        <f t="shared" si="562"/>
        <v>2.2318817841783924</v>
      </c>
      <c r="F728" s="69">
        <f t="shared" si="563"/>
        <v>1.4879211894522617</v>
      </c>
      <c r="G728" s="68">
        <f t="shared" si="564"/>
        <v>1.4073898076833196</v>
      </c>
      <c r="H728" s="65">
        <f t="shared" si="565"/>
        <v>3.2158476551958906</v>
      </c>
      <c r="I728" s="69">
        <f t="shared" si="566"/>
        <v>2.1438984367972602</v>
      </c>
      <c r="J728" s="68">
        <f t="shared" si="567"/>
        <v>1.7061032818733182</v>
      </c>
      <c r="K728" s="65">
        <f t="shared" si="568"/>
        <v>3.2659174666097379</v>
      </c>
      <c r="L728" s="69">
        <f t="shared" si="569"/>
        <v>2.1772783110731586</v>
      </c>
      <c r="M728" s="68">
        <f t="shared" si="570"/>
        <v>1.8623908948654346</v>
      </c>
      <c r="N728" s="65">
        <f t="shared" si="571"/>
        <v>3.2374624520176765</v>
      </c>
      <c r="O728" s="69">
        <f t="shared" si="572"/>
        <v>2.1583083013451176</v>
      </c>
      <c r="P728" s="68">
        <f t="shared" si="573"/>
        <v>2.1537902779015887</v>
      </c>
      <c r="Q728" s="65">
        <f t="shared" si="574"/>
        <v>4.6613368740683434</v>
      </c>
      <c r="R728" s="69">
        <f t="shared" si="575"/>
        <v>3.107557916045562</v>
      </c>
      <c r="S728" s="68">
        <f t="shared" si="576"/>
        <v>0</v>
      </c>
      <c r="T728" s="65">
        <f t="shared" si="577"/>
        <v>0</v>
      </c>
      <c r="U728" s="69">
        <f t="shared" si="578"/>
        <v>0</v>
      </c>
      <c r="V728" s="68">
        <f t="shared" si="579"/>
        <v>0</v>
      </c>
      <c r="W728" s="65">
        <f t="shared" si="580"/>
        <v>0</v>
      </c>
      <c r="X728" s="69">
        <f t="shared" si="581"/>
        <v>0</v>
      </c>
      <c r="Y728" s="68">
        <f t="shared" si="582"/>
        <v>0</v>
      </c>
      <c r="Z728" s="65">
        <f t="shared" si="583"/>
        <v>0</v>
      </c>
      <c r="AA728" s="69">
        <f t="shared" si="584"/>
        <v>0</v>
      </c>
      <c r="AB728" s="98">
        <f>SUMIF(BN728:BU728,"VERDADEIRO",BN$3:$BU727)</f>
        <v>0</v>
      </c>
      <c r="AC728" s="97">
        <f t="shared" si="560"/>
        <v>725</v>
      </c>
      <c r="AD728" s="89">
        <f>RTD("tryd.rtdserver",,"COT",B728,"ULT")</f>
        <v>21.35</v>
      </c>
      <c r="AE728" s="89">
        <f>RTD("tryd.rtdserver",,"COT",C728,"ULT")</f>
        <v>28.16</v>
      </c>
      <c r="AF728" s="89">
        <f>VLOOKUP($AC728,LS_Coint_BD!$B$3:$AQ$1079,AF$2)*$AD728+VLOOKUP($AC728,LS_Coint_BD!$B$3:$AQ$1079,AF$2+1)</f>
        <v>27.783820468912651</v>
      </c>
      <c r="AG728" s="89">
        <f>VLOOKUP($AC728,LS_Coint_BD!$B$3:$AQ$1079,AG$2)*$AD728+VLOOKUP($AC728,LS_Coint_BD!$B$3:$AQ$1079,AG$2+1)</f>
        <v>26.752610192316681</v>
      </c>
      <c r="AH728" s="89">
        <f>VLOOKUP($AC728,LS_Coint_BD!$B$3:$AQ$1079,AH$2)*$AD728+VLOOKUP($AC728,LS_Coint_BD!$B$3:$AQ$1079,AH$2+1)</f>
        <v>26.453896718126682</v>
      </c>
      <c r="AI728" s="89">
        <f>VLOOKUP($AC728,LS_Coint_BD!$B$3:$AQ$1079,AI$2)*$AD728+VLOOKUP($AC728,LS_Coint_BD!$B$3:$AQ$1079,AI$2+1)</f>
        <v>26.297609105134566</v>
      </c>
      <c r="AJ728" s="89">
        <f>VLOOKUP($AC728,LS_Coint_BD!$B$3:$AQ$1079,AJ$2)*$AD728+VLOOKUP($AC728,LS_Coint_BD!$B$3:$AQ$1079,AJ$2+1)</f>
        <v>26.006209722098411</v>
      </c>
      <c r="AK728" s="89">
        <f>VLOOKUP($AC728,LS_Coint_BD!$B$3:$AQ$1079,AK$2)*$AD728+VLOOKUP($AC728,LS_Coint_BD!$B$3:$AQ$1079,AK$2+1)</f>
        <v>0</v>
      </c>
      <c r="AL728" s="89">
        <f>VLOOKUP($AC728,LS_Coint_BD!$B$3:$AQ$1079,AL$2)*$AD728+VLOOKUP($AC728,LS_Coint_BD!$B$3:$AQ$1079,AL$2+1)</f>
        <v>0</v>
      </c>
      <c r="AM728" s="89">
        <f>VLOOKUP($AC728,LS_Coint_BD!$B$3:$AQ$1079,AM$2)*$AD728+VLOOKUP($AC728,LS_Coint_BD!$B$3:$AQ$1079,AM$2+1)</f>
        <v>0</v>
      </c>
      <c r="AN728" s="89">
        <f>VLOOKUP($AC728,LS_Coint_BD!$B$3:$AQ$1079,AN$2)</f>
        <v>0.74396059472613096</v>
      </c>
      <c r="AO728" s="89">
        <f>VLOOKUP($AC728,LS_Coint_BD!$B$3:$AQ$1079,AO$2)</f>
        <v>1.0719492183986301</v>
      </c>
      <c r="AP728" s="89">
        <f>VLOOKUP($AC728,LS_Coint_BD!$B$3:$AQ$1079,AP$2)</f>
        <v>1.08863915553658</v>
      </c>
      <c r="AQ728" s="89">
        <f>VLOOKUP($AC728,LS_Coint_BD!$B$3:$AQ$1079,AQ$2)</f>
        <v>1.0791541506725599</v>
      </c>
      <c r="AR728" s="89">
        <f>VLOOKUP($AC728,LS_Coint_BD!$B$3:$AQ$1079,AR$2)</f>
        <v>1.5537789580227801</v>
      </c>
      <c r="AS728" s="89">
        <f>VLOOKUP($AC728,LS_Coint_BD!$B$3:$AQ$1079,AS$2)</f>
        <v>0</v>
      </c>
      <c r="AT728" s="89">
        <f>VLOOKUP($AC728,LS_Coint_BD!$B$3:$AQ$1079,AT$2)</f>
        <v>0</v>
      </c>
      <c r="AU728" s="89">
        <f>VLOOKUP($AC728,LS_Coint_BD!$B$3:$AQ$1079,AU$2)</f>
        <v>0</v>
      </c>
      <c r="AV728" s="89">
        <f>VLOOKUP($AC728,LS_Coint_BD!$B$3:$AQ$1079,AV$2)</f>
        <v>-1.7763568394002501E-16</v>
      </c>
      <c r="AW728" s="89">
        <f>VLOOKUP($AC728,LS_Coint_BD!$B$3:$AQ$1079,AW$2)</f>
        <v>2.07241631263363E-16</v>
      </c>
      <c r="AX728" s="89">
        <f>VLOOKUP($AC728,LS_Coint_BD!$B$3:$AQ$1079,AX$2)</f>
        <v>-1.26882631385732E-15</v>
      </c>
      <c r="AY728" s="89">
        <f>VLOOKUP($AC728,LS_Coint_BD!$B$3:$AQ$1079,AY$2)</f>
        <v>-2.1760371282653101E-15</v>
      </c>
      <c r="AZ728" s="89">
        <f>VLOOKUP($AC728,LS_Coint_BD!$B$3:$AQ$1079,AZ$2)</f>
        <v>1.57898385724467E-15</v>
      </c>
      <c r="BA728" s="89">
        <f>VLOOKUP($AC728,LS_Coint_BD!$B$3:$AQ$1079,BA$2)</f>
        <v>0</v>
      </c>
      <c r="BB728" s="89">
        <f>VLOOKUP($AC728,LS_Coint_BD!$B$3:$AQ$1079,BB$2)</f>
        <v>0</v>
      </c>
      <c r="BC728" s="89">
        <f>VLOOKUP($AC728,LS_Coint_BD!$B$3:$AQ$1079,BC$2)</f>
        <v>0</v>
      </c>
      <c r="BD728" s="89">
        <f t="shared" si="585"/>
        <v>1.4879211894522617</v>
      </c>
      <c r="BE728" s="89">
        <f t="shared" si="586"/>
        <v>2.1438984367972602</v>
      </c>
      <c r="BF728" s="89">
        <f t="shared" si="587"/>
        <v>2.1772783110731586</v>
      </c>
      <c r="BG728" s="89">
        <f t="shared" si="588"/>
        <v>2.1583083013451176</v>
      </c>
      <c r="BH728" s="89">
        <f t="shared" si="589"/>
        <v>3.107557916045562</v>
      </c>
      <c r="BI728" s="89">
        <f t="shared" si="590"/>
        <v>0</v>
      </c>
      <c r="BJ728" s="89">
        <f t="shared" si="591"/>
        <v>0</v>
      </c>
      <c r="BK728" s="89">
        <f t="shared" si="592"/>
        <v>0</v>
      </c>
      <c r="BL728" s="89">
        <f t="shared" si="593"/>
        <v>1.4879211894522613</v>
      </c>
      <c r="BM728" s="89"/>
      <c r="BN728" s="26" t="b">
        <f t="shared" si="594"/>
        <v>0</v>
      </c>
      <c r="BO728" s="26" t="b">
        <f t="shared" si="595"/>
        <v>0</v>
      </c>
      <c r="BP728" s="26" t="b">
        <f t="shared" si="596"/>
        <v>0</v>
      </c>
      <c r="BQ728" s="26" t="b">
        <f t="shared" si="597"/>
        <v>0</v>
      </c>
      <c r="BR728" s="26" t="b">
        <f t="shared" si="598"/>
        <v>0</v>
      </c>
      <c r="BS728" s="26" t="b">
        <f t="shared" si="599"/>
        <v>0</v>
      </c>
      <c r="BT728" s="26" t="b">
        <f t="shared" si="600"/>
        <v>0</v>
      </c>
      <c r="BU728" s="26" t="b">
        <f t="shared" si="601"/>
        <v>0</v>
      </c>
    </row>
    <row r="729" spans="2:73" ht="15" thickBot="1" x14ac:dyDescent="0.35">
      <c r="B729" s="17" t="str">
        <f>VLOOKUP($AC729,LS_Coint_BD!$B$3:$D$1079,2)</f>
        <v>RAIL3</v>
      </c>
      <c r="C729" s="87" t="str">
        <f>VLOOKUP($AC729,LS_Coint_BD!$B$3:$D$1079,3)</f>
        <v>IRBR3</v>
      </c>
      <c r="D729" s="68">
        <f t="shared" si="561"/>
        <v>7.5275649692247981E-3</v>
      </c>
      <c r="E729" s="65">
        <f t="shared" si="562"/>
        <v>1.8727185402083129</v>
      </c>
      <c r="F729" s="69">
        <f t="shared" si="563"/>
        <v>1.2484790268055419</v>
      </c>
      <c r="G729" s="68">
        <f t="shared" si="564"/>
        <v>-0.25330832974728601</v>
      </c>
      <c r="H729" s="65">
        <f t="shared" si="565"/>
        <v>-1.8438478760654786</v>
      </c>
      <c r="I729" s="69">
        <f t="shared" si="566"/>
        <v>-1.2292319173769857</v>
      </c>
      <c r="J729" s="68">
        <f t="shared" si="567"/>
        <v>-0.45948058146192228</v>
      </c>
      <c r="K729" s="65">
        <f t="shared" si="568"/>
        <v>-1.9545298094513759</v>
      </c>
      <c r="L729" s="69">
        <f t="shared" si="569"/>
        <v>-1.3030198729675839</v>
      </c>
      <c r="M729" s="68">
        <f t="shared" si="570"/>
        <v>-0.74790614320117044</v>
      </c>
      <c r="N729" s="65">
        <f t="shared" si="571"/>
        <v>-2.534358133818897</v>
      </c>
      <c r="O729" s="69">
        <f t="shared" si="572"/>
        <v>-1.689572089212598</v>
      </c>
      <c r="P729" s="68">
        <f t="shared" si="573"/>
        <v>-0.7882021342163581</v>
      </c>
      <c r="Q729" s="65">
        <f t="shared" si="574"/>
        <v>-2.7955395611007736</v>
      </c>
      <c r="R729" s="69">
        <f t="shared" si="575"/>
        <v>-1.863693040733849</v>
      </c>
      <c r="S729" s="68">
        <f t="shared" si="576"/>
        <v>-0.91268247981661688</v>
      </c>
      <c r="T729" s="65">
        <f t="shared" si="577"/>
        <v>-3.1885583785004412</v>
      </c>
      <c r="U729" s="69">
        <f t="shared" si="578"/>
        <v>-2.1257055856669607</v>
      </c>
      <c r="V729" s="68">
        <f t="shared" si="579"/>
        <v>-0.99085370053329669</v>
      </c>
      <c r="W729" s="65">
        <f t="shared" si="580"/>
        <v>-3.2902431486219901</v>
      </c>
      <c r="X729" s="69">
        <f t="shared" si="581"/>
        <v>-2.1934954324146601</v>
      </c>
      <c r="Y729" s="68">
        <f t="shared" si="582"/>
        <v>-3.7087442404806268</v>
      </c>
      <c r="Z729" s="65">
        <f t="shared" si="583"/>
        <v>-19.361216487618119</v>
      </c>
      <c r="AA729" s="69">
        <f t="shared" si="584"/>
        <v>-12.907477658412079</v>
      </c>
      <c r="AB729" s="98">
        <f>SUMIF(BN729:BU729,"VERDADEIRO",BN$3:$BU728)</f>
        <v>0</v>
      </c>
      <c r="AC729" s="97">
        <f t="shared" si="560"/>
        <v>726</v>
      </c>
      <c r="AD729" s="89">
        <f>RTD("tryd.rtdserver",,"COT",B729,"ULT")</f>
        <v>21.35</v>
      </c>
      <c r="AE729" s="89">
        <f>RTD("tryd.rtdserver",,"COT",C729,"ULT")</f>
        <v>6.91</v>
      </c>
      <c r="AF729" s="89">
        <f>VLOOKUP($AC729,LS_Coint_BD!$B$3:$AQ$1079,AF$2)*$AD729+VLOOKUP($AC729,LS_Coint_BD!$B$3:$AQ$1079,AF$2+1)</f>
        <v>6.9024724350307753</v>
      </c>
      <c r="AG729" s="89">
        <f>VLOOKUP($AC729,LS_Coint_BD!$B$3:$AQ$1079,AG$2)*$AD729+VLOOKUP($AC729,LS_Coint_BD!$B$3:$AQ$1079,AG$2+1)</f>
        <v>7.1633083297472862</v>
      </c>
      <c r="AH729" s="89">
        <f>VLOOKUP($AC729,LS_Coint_BD!$B$3:$AQ$1079,AH$2)*$AD729+VLOOKUP($AC729,LS_Coint_BD!$B$3:$AQ$1079,AH$2+1)</f>
        <v>7.3694805814619224</v>
      </c>
      <c r="AI729" s="89">
        <f>VLOOKUP($AC729,LS_Coint_BD!$B$3:$AQ$1079,AI$2)*$AD729+VLOOKUP($AC729,LS_Coint_BD!$B$3:$AQ$1079,AI$2+1)</f>
        <v>7.6579061432011706</v>
      </c>
      <c r="AJ729" s="89">
        <f>VLOOKUP($AC729,LS_Coint_BD!$B$3:$AQ$1079,AJ$2)*$AD729+VLOOKUP($AC729,LS_Coint_BD!$B$3:$AQ$1079,AJ$2+1)</f>
        <v>7.6982021342163582</v>
      </c>
      <c r="AK729" s="89">
        <f>VLOOKUP($AC729,LS_Coint_BD!$B$3:$AQ$1079,AK$2)*$AD729+VLOOKUP($AC729,LS_Coint_BD!$B$3:$AQ$1079,AK$2+1)</f>
        <v>7.822682479816617</v>
      </c>
      <c r="AL729" s="89">
        <f>VLOOKUP($AC729,LS_Coint_BD!$B$3:$AQ$1079,AL$2)*$AD729+VLOOKUP($AC729,LS_Coint_BD!$B$3:$AQ$1079,AL$2+1)</f>
        <v>7.9008537005332968</v>
      </c>
      <c r="AM729" s="89">
        <f>VLOOKUP($AC729,LS_Coint_BD!$B$3:$AQ$1079,AM$2)*$AD729+VLOOKUP($AC729,LS_Coint_BD!$B$3:$AQ$1079,AM$2+1)</f>
        <v>10.618744240480627</v>
      </c>
      <c r="AN729" s="89">
        <f>VLOOKUP($AC729,LS_Coint_BD!$B$3:$AQ$1079,AN$2)</f>
        <v>0.62423951340277095</v>
      </c>
      <c r="AO729" s="89">
        <f>VLOOKUP($AC729,LS_Coint_BD!$B$3:$AQ$1079,AO$2)</f>
        <v>0.61461595868849295</v>
      </c>
      <c r="AP729" s="89">
        <f>VLOOKUP($AC729,LS_Coint_BD!$B$3:$AQ$1079,AP$2)</f>
        <v>0.65150993648379196</v>
      </c>
      <c r="AQ729" s="89">
        <f>VLOOKUP($AC729,LS_Coint_BD!$B$3:$AQ$1079,AQ$2)</f>
        <v>0.84478604460629902</v>
      </c>
      <c r="AR729" s="89">
        <f>VLOOKUP($AC729,LS_Coint_BD!$B$3:$AQ$1079,AR$2)</f>
        <v>0.93184652036692495</v>
      </c>
      <c r="AS729" s="89">
        <f>VLOOKUP($AC729,LS_Coint_BD!$B$3:$AQ$1079,AS$2)</f>
        <v>1.0628527928334801</v>
      </c>
      <c r="AT729" s="89">
        <f>VLOOKUP($AC729,LS_Coint_BD!$B$3:$AQ$1079,AT$2)</f>
        <v>1.09674771620733</v>
      </c>
      <c r="AU729" s="89">
        <f>VLOOKUP($AC729,LS_Coint_BD!$B$3:$AQ$1079,AU$2)</f>
        <v>6.4537388292060403</v>
      </c>
      <c r="AV729" s="89">
        <f>VLOOKUP($AC729,LS_Coint_BD!$B$3:$AQ$1079,AV$2)</f>
        <v>5.32907051820075E-17</v>
      </c>
      <c r="AW729" s="89">
        <f>VLOOKUP($AC729,LS_Coint_BD!$B$3:$AQ$1079,AW$2)</f>
        <v>2.1464311809419701E-16</v>
      </c>
      <c r="AX729" s="89">
        <f>VLOOKUP($AC729,LS_Coint_BD!$B$3:$AQ$1079,AX$2)</f>
        <v>8.8817841970012504E-17</v>
      </c>
      <c r="AY729" s="89">
        <f>VLOOKUP($AC729,LS_Coint_BD!$B$3:$AQ$1079,AY$2)</f>
        <v>-1.66533453693774E-17</v>
      </c>
      <c r="AZ729" s="89">
        <f>VLOOKUP($AC729,LS_Coint_BD!$B$3:$AQ$1079,AZ$2)</f>
        <v>8.4870382326900899E-16</v>
      </c>
      <c r="BA729" s="89">
        <f>VLOOKUP($AC729,LS_Coint_BD!$B$3:$AQ$1079,BA$2)</f>
        <v>-5.1514348342607299E-16</v>
      </c>
      <c r="BB729" s="89">
        <f>VLOOKUP($AC729,LS_Coint_BD!$B$3:$AQ$1079,BB$2)</f>
        <v>-1.2918958832001801E-16</v>
      </c>
      <c r="BC729" s="89">
        <f>VLOOKUP($AC729,LS_Coint_BD!$B$3:$AQ$1079,BC$2)</f>
        <v>2.2737367544323199E-15</v>
      </c>
      <c r="BD729" s="89">
        <f t="shared" si="585"/>
        <v>1.2484790268055419</v>
      </c>
      <c r="BE729" s="89">
        <f t="shared" si="586"/>
        <v>-1.2292319173769857</v>
      </c>
      <c r="BF729" s="89">
        <f t="shared" si="587"/>
        <v>-1.3030198729675839</v>
      </c>
      <c r="BG729" s="89">
        <f t="shared" si="588"/>
        <v>-1.689572089212598</v>
      </c>
      <c r="BH729" s="89">
        <f t="shared" si="589"/>
        <v>-1.863693040733849</v>
      </c>
      <c r="BI729" s="89">
        <f t="shared" si="590"/>
        <v>-2.1257055856669607</v>
      </c>
      <c r="BJ729" s="89">
        <f t="shared" si="591"/>
        <v>-2.1934954324146601</v>
      </c>
      <c r="BK729" s="89">
        <f t="shared" si="592"/>
        <v>-12.907477658412079</v>
      </c>
      <c r="BL729" s="89">
        <f t="shared" si="593"/>
        <v>1.2484790268055419</v>
      </c>
      <c r="BM729" s="89"/>
      <c r="BN729" s="26" t="b">
        <f t="shared" si="594"/>
        <v>0</v>
      </c>
      <c r="BO729" s="26" t="b">
        <f t="shared" si="595"/>
        <v>0</v>
      </c>
      <c r="BP729" s="26" t="b">
        <f t="shared" si="596"/>
        <v>0</v>
      </c>
      <c r="BQ729" s="26" t="b">
        <f t="shared" si="597"/>
        <v>0</v>
      </c>
      <c r="BR729" s="26" t="b">
        <f t="shared" si="598"/>
        <v>0</v>
      </c>
      <c r="BS729" s="26" t="b">
        <f t="shared" si="599"/>
        <v>0</v>
      </c>
      <c r="BT729" s="26" t="b">
        <f t="shared" si="600"/>
        <v>0</v>
      </c>
      <c r="BU729" s="26" t="b">
        <f t="shared" si="601"/>
        <v>0</v>
      </c>
    </row>
    <row r="730" spans="2:73" ht="15" thickBot="1" x14ac:dyDescent="0.35">
      <c r="B730" s="17" t="str">
        <f>VLOOKUP($AC730,LS_Coint_BD!$B$3:$D$1079,2)</f>
        <v>RAIL3</v>
      </c>
      <c r="C730" s="87" t="str">
        <f>VLOOKUP($AC730,LS_Coint_BD!$B$3:$D$1079,3)</f>
        <v>MULT3</v>
      </c>
      <c r="D730" s="68">
        <f t="shared" si="561"/>
        <v>0</v>
      </c>
      <c r="E730" s="65">
        <f t="shared" si="562"/>
        <v>0</v>
      </c>
      <c r="F730" s="69">
        <f t="shared" si="563"/>
        <v>0</v>
      </c>
      <c r="G730" s="68">
        <f t="shared" si="564"/>
        <v>0</v>
      </c>
      <c r="H730" s="65">
        <f t="shared" si="565"/>
        <v>0</v>
      </c>
      <c r="I730" s="69">
        <f t="shared" si="566"/>
        <v>0</v>
      </c>
      <c r="J730" s="68">
        <f t="shared" si="567"/>
        <v>0</v>
      </c>
      <c r="K730" s="65">
        <f t="shared" si="568"/>
        <v>0</v>
      </c>
      <c r="L730" s="69">
        <f t="shared" si="569"/>
        <v>0</v>
      </c>
      <c r="M730" s="68">
        <f t="shared" si="570"/>
        <v>0.10184174845928595</v>
      </c>
      <c r="N730" s="65">
        <f t="shared" si="571"/>
        <v>4.1194461479751556</v>
      </c>
      <c r="O730" s="69">
        <f t="shared" si="572"/>
        <v>2.7462974319834368</v>
      </c>
      <c r="P730" s="68">
        <f t="shared" si="573"/>
        <v>0.1316839444016189</v>
      </c>
      <c r="Q730" s="65">
        <f t="shared" si="574"/>
        <v>4.1409874614159037</v>
      </c>
      <c r="R730" s="69">
        <f t="shared" si="575"/>
        <v>2.7606583076106022</v>
      </c>
      <c r="S730" s="68">
        <f t="shared" si="576"/>
        <v>0.29096983945224153</v>
      </c>
      <c r="T730" s="65">
        <f t="shared" si="577"/>
        <v>4.5119539285781105</v>
      </c>
      <c r="U730" s="69">
        <f t="shared" si="578"/>
        <v>3.0079692857187403</v>
      </c>
      <c r="V730" s="68">
        <f t="shared" si="579"/>
        <v>0.39756222311999778</v>
      </c>
      <c r="W730" s="65">
        <f t="shared" si="580"/>
        <v>4.7471444507162417</v>
      </c>
      <c r="X730" s="69">
        <f t="shared" si="581"/>
        <v>3.1647629671441608</v>
      </c>
      <c r="Y730" s="68">
        <f t="shared" si="582"/>
        <v>-0.9446300097642002</v>
      </c>
      <c r="Z730" s="65">
        <f t="shared" si="583"/>
        <v>-10.264097511974636</v>
      </c>
      <c r="AA730" s="69">
        <f t="shared" si="584"/>
        <v>-6.8427316746497571</v>
      </c>
      <c r="AB730" s="98">
        <f>SUMIF(BN730:BU730,"VERDADEIRO",BN$3:$BU729)</f>
        <v>0</v>
      </c>
      <c r="AC730" s="97">
        <f t="shared" si="560"/>
        <v>727</v>
      </c>
      <c r="AD730" s="89">
        <f>RTD("tryd.rtdserver",,"COT",B730,"ULT")</f>
        <v>21.35</v>
      </c>
      <c r="AE730" s="89">
        <f>RTD("tryd.rtdserver",,"COT",C730,"ULT")</f>
        <v>21.84</v>
      </c>
      <c r="AF730" s="89">
        <f>VLOOKUP($AC730,LS_Coint_BD!$B$3:$AQ$1079,AF$2)*$AD730+VLOOKUP($AC730,LS_Coint_BD!$B$3:$AQ$1079,AF$2+1)</f>
        <v>0</v>
      </c>
      <c r="AG730" s="89">
        <f>VLOOKUP($AC730,LS_Coint_BD!$B$3:$AQ$1079,AG$2)*$AD730+VLOOKUP($AC730,LS_Coint_BD!$B$3:$AQ$1079,AG$2+1)</f>
        <v>0</v>
      </c>
      <c r="AH730" s="89">
        <f>VLOOKUP($AC730,LS_Coint_BD!$B$3:$AQ$1079,AH$2)*$AD730+VLOOKUP($AC730,LS_Coint_BD!$B$3:$AQ$1079,AH$2+1)</f>
        <v>0</v>
      </c>
      <c r="AI730" s="89">
        <f>VLOOKUP($AC730,LS_Coint_BD!$B$3:$AQ$1079,AI$2)*$AD730+VLOOKUP($AC730,LS_Coint_BD!$B$3:$AQ$1079,AI$2+1)</f>
        <v>21.738158251540714</v>
      </c>
      <c r="AJ730" s="89">
        <f>VLOOKUP($AC730,LS_Coint_BD!$B$3:$AQ$1079,AJ$2)*$AD730+VLOOKUP($AC730,LS_Coint_BD!$B$3:$AQ$1079,AJ$2+1)</f>
        <v>21.708316055598381</v>
      </c>
      <c r="AK730" s="89">
        <f>VLOOKUP($AC730,LS_Coint_BD!$B$3:$AQ$1079,AK$2)*$AD730+VLOOKUP($AC730,LS_Coint_BD!$B$3:$AQ$1079,AK$2+1)</f>
        <v>21.549030160547758</v>
      </c>
      <c r="AL730" s="89">
        <f>VLOOKUP($AC730,LS_Coint_BD!$B$3:$AQ$1079,AL$2)*$AD730+VLOOKUP($AC730,LS_Coint_BD!$B$3:$AQ$1079,AL$2+1)</f>
        <v>21.442437776880002</v>
      </c>
      <c r="AM730" s="89">
        <f>VLOOKUP($AC730,LS_Coint_BD!$B$3:$AQ$1079,AM$2)*$AD730+VLOOKUP($AC730,LS_Coint_BD!$B$3:$AQ$1079,AM$2+1)</f>
        <v>22.7846300097642</v>
      </c>
      <c r="AN730" s="89">
        <f>VLOOKUP($AC730,LS_Coint_BD!$B$3:$AQ$1079,AN$2)</f>
        <v>0</v>
      </c>
      <c r="AO730" s="89">
        <f>VLOOKUP($AC730,LS_Coint_BD!$B$3:$AQ$1079,AO$2)</f>
        <v>0</v>
      </c>
      <c r="AP730" s="89">
        <f>VLOOKUP($AC730,LS_Coint_BD!$B$3:$AQ$1079,AP$2)</f>
        <v>0</v>
      </c>
      <c r="AQ730" s="89">
        <f>VLOOKUP($AC730,LS_Coint_BD!$B$3:$AQ$1079,AQ$2)</f>
        <v>1.3731487159917199</v>
      </c>
      <c r="AR730" s="89">
        <f>VLOOKUP($AC730,LS_Coint_BD!$B$3:$AQ$1079,AR$2)</f>
        <v>1.3803291538053</v>
      </c>
      <c r="AS730" s="89">
        <f>VLOOKUP($AC730,LS_Coint_BD!$B$3:$AQ$1079,AS$2)</f>
        <v>1.5039846428593699</v>
      </c>
      <c r="AT730" s="89">
        <f>VLOOKUP($AC730,LS_Coint_BD!$B$3:$AQ$1079,AT$2)</f>
        <v>1.58238148357208</v>
      </c>
      <c r="AU730" s="89">
        <f>VLOOKUP($AC730,LS_Coint_BD!$B$3:$AQ$1079,AU$2)</f>
        <v>3.4213658373248799</v>
      </c>
      <c r="AV730" s="89">
        <f>VLOOKUP($AC730,LS_Coint_BD!$B$3:$AQ$1079,AV$2)</f>
        <v>0</v>
      </c>
      <c r="AW730" s="89">
        <f>VLOOKUP($AC730,LS_Coint_BD!$B$3:$AQ$1079,AW$2)</f>
        <v>0</v>
      </c>
      <c r="AX730" s="89">
        <f>VLOOKUP($AC730,LS_Coint_BD!$B$3:$AQ$1079,AX$2)</f>
        <v>0</v>
      </c>
      <c r="AY730" s="89">
        <f>VLOOKUP($AC730,LS_Coint_BD!$B$3:$AQ$1079,AY$2)</f>
        <v>-2.8865798640254102E-15</v>
      </c>
      <c r="AZ730" s="89">
        <f>VLOOKUP($AC730,LS_Coint_BD!$B$3:$AQ$1079,AZ$2)</f>
        <v>2.1513655054958599E-15</v>
      </c>
      <c r="BA730" s="89">
        <f>VLOOKUP($AC730,LS_Coint_BD!$B$3:$AQ$1079,BA$2)</f>
        <v>4.6185277824406504E-16</v>
      </c>
      <c r="BB730" s="89">
        <f>VLOOKUP($AC730,LS_Coint_BD!$B$3:$AQ$1079,BB$2)</f>
        <v>1.03351670656015E-15</v>
      </c>
      <c r="BC730" s="89">
        <f>VLOOKUP($AC730,LS_Coint_BD!$B$3:$AQ$1079,BC$2)</f>
        <v>2.3305801732931299E-15</v>
      </c>
      <c r="BD730" s="89">
        <f t="shared" si="585"/>
        <v>0</v>
      </c>
      <c r="BE730" s="89">
        <f t="shared" si="586"/>
        <v>0</v>
      </c>
      <c r="BF730" s="89">
        <f t="shared" si="587"/>
        <v>0</v>
      </c>
      <c r="BG730" s="89">
        <f t="shared" si="588"/>
        <v>2.7462974319834368</v>
      </c>
      <c r="BH730" s="89">
        <f t="shared" si="589"/>
        <v>2.7606583076106022</v>
      </c>
      <c r="BI730" s="89">
        <f t="shared" si="590"/>
        <v>3.0079692857187403</v>
      </c>
      <c r="BJ730" s="89">
        <f t="shared" si="591"/>
        <v>3.1647629671441608</v>
      </c>
      <c r="BK730" s="89">
        <f t="shared" si="592"/>
        <v>-6.8427316746497571</v>
      </c>
      <c r="BL730" s="89">
        <f t="shared" si="593"/>
        <v>0</v>
      </c>
      <c r="BM730" s="89"/>
      <c r="BN730" s="26" t="b">
        <f t="shared" si="594"/>
        <v>0</v>
      </c>
      <c r="BO730" s="26" t="b">
        <f t="shared" si="595"/>
        <v>0</v>
      </c>
      <c r="BP730" s="26" t="b">
        <f t="shared" si="596"/>
        <v>0</v>
      </c>
      <c r="BQ730" s="26" t="b">
        <f t="shared" si="597"/>
        <v>0</v>
      </c>
      <c r="BR730" s="26" t="b">
        <f t="shared" si="598"/>
        <v>0</v>
      </c>
      <c r="BS730" s="26" t="b">
        <f t="shared" si="599"/>
        <v>0</v>
      </c>
      <c r="BT730" s="26" t="b">
        <f t="shared" si="600"/>
        <v>0</v>
      </c>
      <c r="BU730" s="26" t="b">
        <f t="shared" si="601"/>
        <v>0</v>
      </c>
    </row>
    <row r="731" spans="2:73" ht="15" thickBot="1" x14ac:dyDescent="0.35">
      <c r="B731" s="17" t="str">
        <f>VLOOKUP($AC731,LS_Coint_BD!$B$3:$D$1079,2)</f>
        <v>RAIL3</v>
      </c>
      <c r="C731" s="87" t="str">
        <f>VLOOKUP($AC731,LS_Coint_BD!$B$3:$D$1079,3)</f>
        <v>RADL3</v>
      </c>
      <c r="D731" s="68">
        <f t="shared" si="561"/>
        <v>1.055050326802224</v>
      </c>
      <c r="E731" s="65">
        <f t="shared" si="562"/>
        <v>3.2085498924950668</v>
      </c>
      <c r="F731" s="69">
        <f t="shared" si="563"/>
        <v>2.139033261663378</v>
      </c>
      <c r="G731" s="68">
        <f t="shared" si="564"/>
        <v>1.7100687051716861</v>
      </c>
      <c r="H731" s="65">
        <f t="shared" si="565"/>
        <v>3.2800980950749175</v>
      </c>
      <c r="I731" s="69">
        <f t="shared" si="566"/>
        <v>2.1867320633832783</v>
      </c>
      <c r="J731" s="68">
        <f t="shared" si="567"/>
        <v>1.5398442998441055</v>
      </c>
      <c r="K731" s="65">
        <f t="shared" si="568"/>
        <v>3.2498802089309153</v>
      </c>
      <c r="L731" s="69">
        <f t="shared" si="569"/>
        <v>2.1665868059539437</v>
      </c>
      <c r="M731" s="68">
        <f t="shared" si="570"/>
        <v>1.6050949476512812</v>
      </c>
      <c r="N731" s="65">
        <f t="shared" si="571"/>
        <v>3.1065282958555231</v>
      </c>
      <c r="O731" s="69">
        <f t="shared" si="572"/>
        <v>2.071018863903682</v>
      </c>
      <c r="P731" s="68">
        <f t="shared" si="573"/>
        <v>1.7564986662818853</v>
      </c>
      <c r="Q731" s="65">
        <f t="shared" si="574"/>
        <v>3.5488352376862484</v>
      </c>
      <c r="R731" s="69">
        <f t="shared" si="575"/>
        <v>2.3658901584574989</v>
      </c>
      <c r="S731" s="68">
        <f t="shared" si="576"/>
        <v>2.0367430744629225</v>
      </c>
      <c r="T731" s="65">
        <f t="shared" si="577"/>
        <v>4.4493664405923923</v>
      </c>
      <c r="U731" s="69">
        <f t="shared" si="578"/>
        <v>2.9662442937282614</v>
      </c>
      <c r="V731" s="68">
        <f t="shared" si="579"/>
        <v>2.2550947759100843</v>
      </c>
      <c r="W731" s="65">
        <f t="shared" si="580"/>
        <v>5.2562938623873903</v>
      </c>
      <c r="X731" s="69">
        <f t="shared" si="581"/>
        <v>3.5041959082582603</v>
      </c>
      <c r="Y731" s="68">
        <f t="shared" si="582"/>
        <v>0</v>
      </c>
      <c r="Z731" s="65">
        <f t="shared" si="583"/>
        <v>0</v>
      </c>
      <c r="AA731" s="69">
        <f t="shared" si="584"/>
        <v>0</v>
      </c>
      <c r="AB731" s="98">
        <f>SUMIF(BN731:BU731,"VERDADEIRO",BN$3:$BU730)</f>
        <v>0</v>
      </c>
      <c r="AC731" s="97">
        <f t="shared" si="560"/>
        <v>728</v>
      </c>
      <c r="AD731" s="89">
        <f>RTD("tryd.rtdserver",,"COT",B731,"ULT")</f>
        <v>21.35</v>
      </c>
      <c r="AE731" s="89">
        <f>RTD("tryd.rtdserver",,"COT",C731,"ULT")</f>
        <v>25.25</v>
      </c>
      <c r="AF731" s="89">
        <f>VLOOKUP($AC731,LS_Coint_BD!$B$3:$AQ$1079,AF$2)*$AD731+VLOOKUP($AC731,LS_Coint_BD!$B$3:$AQ$1079,AF$2+1)</f>
        <v>24.194949673197776</v>
      </c>
      <c r="AG731" s="89">
        <f>VLOOKUP($AC731,LS_Coint_BD!$B$3:$AQ$1079,AG$2)*$AD731+VLOOKUP($AC731,LS_Coint_BD!$B$3:$AQ$1079,AG$2+1)</f>
        <v>23.539931294828314</v>
      </c>
      <c r="AH731" s="89">
        <f>VLOOKUP($AC731,LS_Coint_BD!$B$3:$AQ$1079,AH$2)*$AD731+VLOOKUP($AC731,LS_Coint_BD!$B$3:$AQ$1079,AH$2+1)</f>
        <v>23.710155700155894</v>
      </c>
      <c r="AI731" s="89">
        <f>VLOOKUP($AC731,LS_Coint_BD!$B$3:$AQ$1079,AI$2)*$AD731+VLOOKUP($AC731,LS_Coint_BD!$B$3:$AQ$1079,AI$2+1)</f>
        <v>23.644905052348719</v>
      </c>
      <c r="AJ731" s="89">
        <f>VLOOKUP($AC731,LS_Coint_BD!$B$3:$AQ$1079,AJ$2)*$AD731+VLOOKUP($AC731,LS_Coint_BD!$B$3:$AQ$1079,AJ$2+1)</f>
        <v>23.493501333718115</v>
      </c>
      <c r="AK731" s="89">
        <f>VLOOKUP($AC731,LS_Coint_BD!$B$3:$AQ$1079,AK$2)*$AD731+VLOOKUP($AC731,LS_Coint_BD!$B$3:$AQ$1079,AK$2+1)</f>
        <v>23.213256925537078</v>
      </c>
      <c r="AL731" s="89">
        <f>VLOOKUP($AC731,LS_Coint_BD!$B$3:$AQ$1079,AL$2)*$AD731+VLOOKUP($AC731,LS_Coint_BD!$B$3:$AQ$1079,AL$2+1)</f>
        <v>22.994905224089916</v>
      </c>
      <c r="AM731" s="89">
        <f>VLOOKUP($AC731,LS_Coint_BD!$B$3:$AQ$1079,AM$2)*$AD731+VLOOKUP($AC731,LS_Coint_BD!$B$3:$AQ$1079,AM$2+1)</f>
        <v>0</v>
      </c>
      <c r="AN731" s="89">
        <f>VLOOKUP($AC731,LS_Coint_BD!$B$3:$AQ$1079,AN$2)</f>
        <v>1.0695166308316899</v>
      </c>
      <c r="AO731" s="89">
        <f>VLOOKUP($AC731,LS_Coint_BD!$B$3:$AQ$1079,AO$2)</f>
        <v>1.09336603169164</v>
      </c>
      <c r="AP731" s="89">
        <f>VLOOKUP($AC731,LS_Coint_BD!$B$3:$AQ$1079,AP$2)</f>
        <v>1.0832934029769701</v>
      </c>
      <c r="AQ731" s="89">
        <f>VLOOKUP($AC731,LS_Coint_BD!$B$3:$AQ$1079,AQ$2)</f>
        <v>1.0355094319518401</v>
      </c>
      <c r="AR731" s="89">
        <f>VLOOKUP($AC731,LS_Coint_BD!$B$3:$AQ$1079,AR$2)</f>
        <v>1.1829450792287499</v>
      </c>
      <c r="AS731" s="89">
        <f>VLOOKUP($AC731,LS_Coint_BD!$B$3:$AQ$1079,AS$2)</f>
        <v>1.48312214686413</v>
      </c>
      <c r="AT731" s="89">
        <f>VLOOKUP($AC731,LS_Coint_BD!$B$3:$AQ$1079,AT$2)</f>
        <v>1.7520979541291299</v>
      </c>
      <c r="AU731" s="89">
        <f>VLOOKUP($AC731,LS_Coint_BD!$B$3:$AQ$1079,AU$2)</f>
        <v>0</v>
      </c>
      <c r="AV731" s="89">
        <f>VLOOKUP($AC731,LS_Coint_BD!$B$3:$AQ$1079,AV$2)</f>
        <v>-1.56319401867222E-15</v>
      </c>
      <c r="AW731" s="89">
        <f>VLOOKUP($AC731,LS_Coint_BD!$B$3:$AQ$1079,AW$2)</f>
        <v>-1.8651746813702599E-15</v>
      </c>
      <c r="AX731" s="89">
        <f>VLOOKUP($AC731,LS_Coint_BD!$B$3:$AQ$1079,AX$2)</f>
        <v>3.3497014685833302E-15</v>
      </c>
      <c r="AY731" s="89">
        <f>VLOOKUP($AC731,LS_Coint_BD!$B$3:$AQ$1079,AY$2)</f>
        <v>1.8651746813702599E-15</v>
      </c>
      <c r="AZ731" s="89">
        <f>VLOOKUP($AC731,LS_Coint_BD!$B$3:$AQ$1079,AZ$2)</f>
        <v>-7.89491928622333E-16</v>
      </c>
      <c r="BA731" s="89">
        <f>VLOOKUP($AC731,LS_Coint_BD!$B$3:$AQ$1079,BA$2)</f>
        <v>1.4210854715202001E-15</v>
      </c>
      <c r="BB731" s="89">
        <f>VLOOKUP($AC731,LS_Coint_BD!$B$3:$AQ$1079,BB$2)</f>
        <v>5.1675835328007303E-16</v>
      </c>
      <c r="BC731" s="89">
        <f>VLOOKUP($AC731,LS_Coint_BD!$B$3:$AQ$1079,BC$2)</f>
        <v>0</v>
      </c>
      <c r="BD731" s="89">
        <f t="shared" si="585"/>
        <v>2.139033261663378</v>
      </c>
      <c r="BE731" s="89">
        <f t="shared" si="586"/>
        <v>2.1867320633832783</v>
      </c>
      <c r="BF731" s="89">
        <f t="shared" si="587"/>
        <v>2.1665868059539437</v>
      </c>
      <c r="BG731" s="89">
        <f t="shared" si="588"/>
        <v>2.071018863903682</v>
      </c>
      <c r="BH731" s="89">
        <f t="shared" si="589"/>
        <v>2.3658901584574989</v>
      </c>
      <c r="BI731" s="89">
        <f t="shared" si="590"/>
        <v>2.9662442937282614</v>
      </c>
      <c r="BJ731" s="89">
        <f t="shared" si="591"/>
        <v>3.5041959082582603</v>
      </c>
      <c r="BK731" s="89">
        <f t="shared" si="592"/>
        <v>0</v>
      </c>
      <c r="BL731" s="89">
        <f t="shared" si="593"/>
        <v>2.1390332616633749</v>
      </c>
      <c r="BM731" s="89"/>
      <c r="BN731" s="26" t="b">
        <f t="shared" si="594"/>
        <v>0</v>
      </c>
      <c r="BO731" s="26" t="b">
        <f t="shared" si="595"/>
        <v>0</v>
      </c>
      <c r="BP731" s="26" t="b">
        <f t="shared" si="596"/>
        <v>0</v>
      </c>
      <c r="BQ731" s="26" t="b">
        <f t="shared" si="597"/>
        <v>0</v>
      </c>
      <c r="BR731" s="26" t="b">
        <f t="shared" si="598"/>
        <v>0</v>
      </c>
      <c r="BS731" s="26" t="b">
        <f t="shared" si="599"/>
        <v>0</v>
      </c>
      <c r="BT731" s="26" t="b">
        <f t="shared" si="600"/>
        <v>0</v>
      </c>
      <c r="BU731" s="26" t="b">
        <f t="shared" si="601"/>
        <v>0</v>
      </c>
    </row>
    <row r="732" spans="2:73" ht="15" thickBot="1" x14ac:dyDescent="0.35">
      <c r="B732" s="17" t="str">
        <f>VLOOKUP($AC732,LS_Coint_BD!$B$3:$D$1079,2)</f>
        <v>RAIL3</v>
      </c>
      <c r="C732" s="87" t="str">
        <f>VLOOKUP($AC732,LS_Coint_BD!$B$3:$D$1079,3)</f>
        <v>VIVT3</v>
      </c>
      <c r="D732" s="68">
        <f t="shared" si="561"/>
        <v>1.980794662168627</v>
      </c>
      <c r="E732" s="65">
        <f t="shared" si="562"/>
        <v>3.6418555408538156</v>
      </c>
      <c r="F732" s="69">
        <f t="shared" si="563"/>
        <v>2.4279036939025436</v>
      </c>
      <c r="G732" s="68">
        <f t="shared" si="564"/>
        <v>1.6101694319009567</v>
      </c>
      <c r="H732" s="65">
        <f t="shared" si="565"/>
        <v>3.5303464699055986</v>
      </c>
      <c r="I732" s="69">
        <f t="shared" si="566"/>
        <v>2.3535643132703989</v>
      </c>
      <c r="J732" s="68">
        <f t="shared" si="567"/>
        <v>1.3214538497450974</v>
      </c>
      <c r="K732" s="65">
        <f t="shared" si="568"/>
        <v>3.691313512774018</v>
      </c>
      <c r="L732" s="69">
        <f t="shared" si="569"/>
        <v>2.4608756751826788</v>
      </c>
      <c r="M732" s="68">
        <f t="shared" si="570"/>
        <v>1.61326225674879</v>
      </c>
      <c r="N732" s="65">
        <f t="shared" si="571"/>
        <v>3.8213348564869811</v>
      </c>
      <c r="O732" s="69">
        <f t="shared" si="572"/>
        <v>2.5475565709913206</v>
      </c>
      <c r="P732" s="68">
        <f t="shared" si="573"/>
        <v>1.8503469078897794</v>
      </c>
      <c r="Q732" s="65">
        <f t="shared" si="574"/>
        <v>4.0390871433573627</v>
      </c>
      <c r="R732" s="69">
        <f t="shared" si="575"/>
        <v>2.692724762238242</v>
      </c>
      <c r="S732" s="68">
        <f t="shared" si="576"/>
        <v>1.8234855967822199</v>
      </c>
      <c r="T732" s="65">
        <f t="shared" si="577"/>
        <v>4.1097132032885408</v>
      </c>
      <c r="U732" s="69">
        <f t="shared" si="578"/>
        <v>2.7398088021923606</v>
      </c>
      <c r="V732" s="68">
        <f t="shared" si="579"/>
        <v>1.6970813866611323</v>
      </c>
      <c r="W732" s="65">
        <f t="shared" si="580"/>
        <v>5.1685575029864719</v>
      </c>
      <c r="X732" s="69">
        <f t="shared" si="581"/>
        <v>3.4457050019909814</v>
      </c>
      <c r="Y732" s="68">
        <f t="shared" si="582"/>
        <v>1.6295189476098741</v>
      </c>
      <c r="Z732" s="65">
        <f t="shared" si="583"/>
        <v>5.3209049065288525</v>
      </c>
      <c r="AA732" s="69">
        <f t="shared" si="584"/>
        <v>3.5472699376859014</v>
      </c>
      <c r="AB732" s="98">
        <f>SUMIF(BN732:BU732,"VERDADEIRO",BN$3:$BU731)</f>
        <v>0</v>
      </c>
      <c r="AC732" s="97">
        <f t="shared" si="560"/>
        <v>729</v>
      </c>
      <c r="AD732" s="89">
        <f>RTD("tryd.rtdserver",,"COT",B732,"ULT")</f>
        <v>21.35</v>
      </c>
      <c r="AE732" s="89">
        <f>RTD("tryd.rtdserver",,"COT",C732,"ULT")</f>
        <v>47.85</v>
      </c>
      <c r="AF732" s="89">
        <f>VLOOKUP($AC732,LS_Coint_BD!$B$3:$AQ$1079,AF$2)*$AD732+VLOOKUP($AC732,LS_Coint_BD!$B$3:$AQ$1079,AF$2+1)</f>
        <v>45.869205337831374</v>
      </c>
      <c r="AG732" s="89">
        <f>VLOOKUP($AC732,LS_Coint_BD!$B$3:$AQ$1079,AG$2)*$AD732+VLOOKUP($AC732,LS_Coint_BD!$B$3:$AQ$1079,AG$2+1)</f>
        <v>46.239830568099045</v>
      </c>
      <c r="AH732" s="89">
        <f>VLOOKUP($AC732,LS_Coint_BD!$B$3:$AQ$1079,AH$2)*$AD732+VLOOKUP($AC732,LS_Coint_BD!$B$3:$AQ$1079,AH$2+1)</f>
        <v>46.528546150254904</v>
      </c>
      <c r="AI732" s="89">
        <f>VLOOKUP($AC732,LS_Coint_BD!$B$3:$AQ$1079,AI$2)*$AD732+VLOOKUP($AC732,LS_Coint_BD!$B$3:$AQ$1079,AI$2+1)</f>
        <v>46.236737743251211</v>
      </c>
      <c r="AJ732" s="89">
        <f>VLOOKUP($AC732,LS_Coint_BD!$B$3:$AQ$1079,AJ$2)*$AD732+VLOOKUP($AC732,LS_Coint_BD!$B$3:$AQ$1079,AJ$2+1)</f>
        <v>45.999653092110222</v>
      </c>
      <c r="AK732" s="89">
        <f>VLOOKUP($AC732,LS_Coint_BD!$B$3:$AQ$1079,AK$2)*$AD732+VLOOKUP($AC732,LS_Coint_BD!$B$3:$AQ$1079,AK$2+1)</f>
        <v>46.026514403217782</v>
      </c>
      <c r="AL732" s="89">
        <f>VLOOKUP($AC732,LS_Coint_BD!$B$3:$AQ$1079,AL$2)*$AD732+VLOOKUP($AC732,LS_Coint_BD!$B$3:$AQ$1079,AL$2+1)</f>
        <v>46.152918613338869</v>
      </c>
      <c r="AM732" s="89">
        <f>VLOOKUP($AC732,LS_Coint_BD!$B$3:$AQ$1079,AM$2)*$AD732+VLOOKUP($AC732,LS_Coint_BD!$B$3:$AQ$1079,AM$2+1)</f>
        <v>46.220481052390127</v>
      </c>
      <c r="AN732" s="89">
        <f>VLOOKUP($AC732,LS_Coint_BD!$B$3:$AQ$1079,AN$2)</f>
        <v>1.21395184695127</v>
      </c>
      <c r="AO732" s="89">
        <f>VLOOKUP($AC732,LS_Coint_BD!$B$3:$AQ$1079,AO$2)</f>
        <v>1.1767821566351999</v>
      </c>
      <c r="AP732" s="89">
        <f>VLOOKUP($AC732,LS_Coint_BD!$B$3:$AQ$1079,AP$2)</f>
        <v>1.2304378375913401</v>
      </c>
      <c r="AQ732" s="89">
        <f>VLOOKUP($AC732,LS_Coint_BD!$B$3:$AQ$1079,AQ$2)</f>
        <v>1.2737782854956601</v>
      </c>
      <c r="AR732" s="89">
        <f>VLOOKUP($AC732,LS_Coint_BD!$B$3:$AQ$1079,AR$2)</f>
        <v>1.3463623811191201</v>
      </c>
      <c r="AS732" s="89">
        <f>VLOOKUP($AC732,LS_Coint_BD!$B$3:$AQ$1079,AS$2)</f>
        <v>1.3699044010961801</v>
      </c>
      <c r="AT732" s="89">
        <f>VLOOKUP($AC732,LS_Coint_BD!$B$3:$AQ$1079,AT$2)</f>
        <v>1.72285250099549</v>
      </c>
      <c r="AU732" s="89">
        <f>VLOOKUP($AC732,LS_Coint_BD!$B$3:$AQ$1079,AU$2)</f>
        <v>1.77363496884295</v>
      </c>
      <c r="AV732" s="89">
        <f>VLOOKUP($AC732,LS_Coint_BD!$B$3:$AQ$1079,AV$2)</f>
        <v>3.3395508580724699E-15</v>
      </c>
      <c r="AW732" s="89">
        <f>VLOOKUP($AC732,LS_Coint_BD!$B$3:$AQ$1079,AW$2)</f>
        <v>-1.06581410364015E-15</v>
      </c>
      <c r="AX732" s="89">
        <f>VLOOKUP($AC732,LS_Coint_BD!$B$3:$AQ$1079,AX$2)</f>
        <v>-1.3195793664116099E-15</v>
      </c>
      <c r="AY732" s="89">
        <f>VLOOKUP($AC732,LS_Coint_BD!$B$3:$AQ$1079,AY$2)</f>
        <v>3.9968028886505602E-16</v>
      </c>
      <c r="AZ732" s="89">
        <f>VLOOKUP($AC732,LS_Coint_BD!$B$3:$AQ$1079,AZ$2)</f>
        <v>1.61845845367578E-15</v>
      </c>
      <c r="BA732" s="89">
        <f>VLOOKUP($AC732,LS_Coint_BD!$B$3:$AQ$1079,BA$2)</f>
        <v>2.4868995751603499E-16</v>
      </c>
      <c r="BB732" s="89">
        <f>VLOOKUP($AC732,LS_Coint_BD!$B$3:$AQ$1079,BB$2)</f>
        <v>1.3887880744402E-15</v>
      </c>
      <c r="BC732" s="89">
        <f>VLOOKUP($AC732,LS_Coint_BD!$B$3:$AQ$1079,BC$2)</f>
        <v>1.16529008664656E-15</v>
      </c>
      <c r="BD732" s="89">
        <f t="shared" si="585"/>
        <v>2.4279036939025436</v>
      </c>
      <c r="BE732" s="89">
        <f t="shared" si="586"/>
        <v>2.3535643132703989</v>
      </c>
      <c r="BF732" s="89">
        <f t="shared" si="587"/>
        <v>2.4608756751826788</v>
      </c>
      <c r="BG732" s="89">
        <f t="shared" si="588"/>
        <v>2.5475565709913206</v>
      </c>
      <c r="BH732" s="89">
        <f t="shared" si="589"/>
        <v>2.692724762238242</v>
      </c>
      <c r="BI732" s="89">
        <f t="shared" si="590"/>
        <v>2.7398088021923606</v>
      </c>
      <c r="BJ732" s="89">
        <f t="shared" si="591"/>
        <v>3.4457050019909814</v>
      </c>
      <c r="BK732" s="89">
        <f t="shared" si="592"/>
        <v>3.5472699376859014</v>
      </c>
      <c r="BL732" s="89">
        <f t="shared" si="593"/>
        <v>2.4279036939025502</v>
      </c>
      <c r="BM732" s="89"/>
      <c r="BN732" s="26" t="b">
        <f t="shared" si="594"/>
        <v>0</v>
      </c>
      <c r="BO732" s="26" t="b">
        <f t="shared" si="595"/>
        <v>0</v>
      </c>
      <c r="BP732" s="26" t="b">
        <f t="shared" si="596"/>
        <v>0</v>
      </c>
      <c r="BQ732" s="26" t="b">
        <f t="shared" si="597"/>
        <v>0</v>
      </c>
      <c r="BR732" s="26" t="b">
        <f t="shared" si="598"/>
        <v>0</v>
      </c>
      <c r="BS732" s="26" t="b">
        <f t="shared" si="599"/>
        <v>0</v>
      </c>
      <c r="BT732" s="26" t="b">
        <f t="shared" si="600"/>
        <v>0</v>
      </c>
      <c r="BU732" s="26" t="b">
        <f t="shared" si="601"/>
        <v>0</v>
      </c>
    </row>
    <row r="733" spans="2:73" ht="15" thickBot="1" x14ac:dyDescent="0.35">
      <c r="B733" s="17" t="str">
        <f>VLOOKUP($AC733,LS_Coint_BD!$B$3:$D$1079,2)</f>
        <v>RENT3</v>
      </c>
      <c r="C733" s="87" t="str">
        <f>VLOOKUP($AC733,LS_Coint_BD!$B$3:$D$1079,3)</f>
        <v>BEEF3</v>
      </c>
      <c r="D733" s="68">
        <f t="shared" si="561"/>
        <v>-0.20142742650887335</v>
      </c>
      <c r="E733" s="65">
        <f t="shared" si="562"/>
        <v>-1.4881628643583154</v>
      </c>
      <c r="F733" s="69">
        <f t="shared" si="563"/>
        <v>-0.99210857623887694</v>
      </c>
      <c r="G733" s="68">
        <f t="shared" si="564"/>
        <v>-0.17997332672084632</v>
      </c>
      <c r="H733" s="65">
        <f t="shared" si="565"/>
        <v>-1.3979951163232598</v>
      </c>
      <c r="I733" s="69">
        <f t="shared" si="566"/>
        <v>-0.9319967442155066</v>
      </c>
      <c r="J733" s="68">
        <f t="shared" si="567"/>
        <v>-0.17199175352643437</v>
      </c>
      <c r="K733" s="65">
        <f t="shared" si="568"/>
        <v>-1.4278243921089269</v>
      </c>
      <c r="L733" s="69">
        <f t="shared" si="569"/>
        <v>-0.95188292807261798</v>
      </c>
      <c r="M733" s="68">
        <f t="shared" si="570"/>
        <v>-0.33318684389749897</v>
      </c>
      <c r="N733" s="65">
        <f t="shared" si="571"/>
        <v>-1.7461295967826929</v>
      </c>
      <c r="O733" s="69">
        <f t="shared" si="572"/>
        <v>-1.1640863978551286</v>
      </c>
      <c r="P733" s="68">
        <f t="shared" si="573"/>
        <v>-0.50678123765225891</v>
      </c>
      <c r="Q733" s="65">
        <f t="shared" si="574"/>
        <v>-2.0500657844478383</v>
      </c>
      <c r="R733" s="69">
        <f t="shared" si="575"/>
        <v>-1.3667105229652254</v>
      </c>
      <c r="S733" s="68">
        <f t="shared" si="576"/>
        <v>-0.80967987184801693</v>
      </c>
      <c r="T733" s="65">
        <f t="shared" si="577"/>
        <v>-3.2021352733512005</v>
      </c>
      <c r="U733" s="69">
        <f t="shared" si="578"/>
        <v>-2.1347568489008002</v>
      </c>
      <c r="V733" s="68">
        <f t="shared" si="579"/>
        <v>0</v>
      </c>
      <c r="W733" s="65">
        <f t="shared" si="580"/>
        <v>0</v>
      </c>
      <c r="X733" s="69">
        <f t="shared" si="581"/>
        <v>0</v>
      </c>
      <c r="Y733" s="68">
        <f t="shared" si="582"/>
        <v>0</v>
      </c>
      <c r="Z733" s="65">
        <f t="shared" si="583"/>
        <v>0</v>
      </c>
      <c r="AA733" s="69">
        <f t="shared" si="584"/>
        <v>0</v>
      </c>
      <c r="AB733" s="98">
        <f>SUMIF(BN733:BU733,"VERDADEIRO",BN$3:$BU732)</f>
        <v>0</v>
      </c>
      <c r="AC733" s="97">
        <f t="shared" si="560"/>
        <v>730</v>
      </c>
      <c r="AD733" s="89">
        <f>RTD("tryd.rtdserver",,"COT",B733,"ULT")</f>
        <v>68.87</v>
      </c>
      <c r="AE733" s="89">
        <f>RTD("tryd.rtdserver",,"COT",C733,"ULT")</f>
        <v>9.35</v>
      </c>
      <c r="AF733" s="89">
        <f>VLOOKUP($AC733,LS_Coint_BD!$B$3:$AQ$1079,AF$2)*$AD733+VLOOKUP($AC733,LS_Coint_BD!$B$3:$AQ$1079,AF$2+1)</f>
        <v>9.551427426508873</v>
      </c>
      <c r="AG733" s="89">
        <f>VLOOKUP($AC733,LS_Coint_BD!$B$3:$AQ$1079,AG$2)*$AD733+VLOOKUP($AC733,LS_Coint_BD!$B$3:$AQ$1079,AG$2+1)</f>
        <v>9.529973326720846</v>
      </c>
      <c r="AH733" s="89">
        <f>VLOOKUP($AC733,LS_Coint_BD!$B$3:$AQ$1079,AH$2)*$AD733+VLOOKUP($AC733,LS_Coint_BD!$B$3:$AQ$1079,AH$2+1)</f>
        <v>9.521991753526434</v>
      </c>
      <c r="AI733" s="89">
        <f>VLOOKUP($AC733,LS_Coint_BD!$B$3:$AQ$1079,AI$2)*$AD733+VLOOKUP($AC733,LS_Coint_BD!$B$3:$AQ$1079,AI$2+1)</f>
        <v>9.6831868438974986</v>
      </c>
      <c r="AJ733" s="89">
        <f>VLOOKUP($AC733,LS_Coint_BD!$B$3:$AQ$1079,AJ$2)*$AD733+VLOOKUP($AC733,LS_Coint_BD!$B$3:$AQ$1079,AJ$2+1)</f>
        <v>9.8567812376522586</v>
      </c>
      <c r="AK733" s="89">
        <f>VLOOKUP($AC733,LS_Coint_BD!$B$3:$AQ$1079,AK$2)*$AD733+VLOOKUP($AC733,LS_Coint_BD!$B$3:$AQ$1079,AK$2+1)</f>
        <v>10.159679871848017</v>
      </c>
      <c r="AL733" s="89">
        <f>VLOOKUP($AC733,LS_Coint_BD!$B$3:$AQ$1079,AL$2)*$AD733+VLOOKUP($AC733,LS_Coint_BD!$B$3:$AQ$1079,AL$2+1)</f>
        <v>0</v>
      </c>
      <c r="AM733" s="89">
        <f>VLOOKUP($AC733,LS_Coint_BD!$B$3:$AQ$1079,AM$2)*$AD733+VLOOKUP($AC733,LS_Coint_BD!$B$3:$AQ$1079,AM$2+1)</f>
        <v>0</v>
      </c>
      <c r="AN733" s="89">
        <f>VLOOKUP($AC733,LS_Coint_BD!$B$3:$AQ$1079,AN$2)</f>
        <v>0.49605428811944002</v>
      </c>
      <c r="AO733" s="89">
        <f>VLOOKUP($AC733,LS_Coint_BD!$B$3:$AQ$1079,AO$2)</f>
        <v>0.46599837210775302</v>
      </c>
      <c r="AP733" s="89">
        <f>VLOOKUP($AC733,LS_Coint_BD!$B$3:$AQ$1079,AP$2)</f>
        <v>0.47594146403630899</v>
      </c>
      <c r="AQ733" s="89">
        <f>VLOOKUP($AC733,LS_Coint_BD!$B$3:$AQ$1079,AQ$2)</f>
        <v>0.58204319892756495</v>
      </c>
      <c r="AR733" s="89">
        <f>VLOOKUP($AC733,LS_Coint_BD!$B$3:$AQ$1079,AR$2)</f>
        <v>0.68335526148261305</v>
      </c>
      <c r="AS733" s="89">
        <f>VLOOKUP($AC733,LS_Coint_BD!$B$3:$AQ$1079,AS$2)</f>
        <v>1.0673784244504001</v>
      </c>
      <c r="AT733" s="89">
        <f>VLOOKUP($AC733,LS_Coint_BD!$B$3:$AQ$1079,AT$2)</f>
        <v>0</v>
      </c>
      <c r="AU733" s="89">
        <f>VLOOKUP($AC733,LS_Coint_BD!$B$3:$AQ$1079,AU$2)</f>
        <v>0</v>
      </c>
      <c r="AV733" s="89">
        <f>VLOOKUP($AC733,LS_Coint_BD!$B$3:$AQ$1079,AV$2)</f>
        <v>3.12638803734444E-15</v>
      </c>
      <c r="AW733" s="89">
        <f>VLOOKUP($AC733,LS_Coint_BD!$B$3:$AQ$1079,AW$2)</f>
        <v>-5.6251299914341302E-16</v>
      </c>
      <c r="AX733" s="89">
        <f>VLOOKUP($AC733,LS_Coint_BD!$B$3:$AQ$1079,AX$2)</f>
        <v>-3.8064789415719702E-17</v>
      </c>
      <c r="AY733" s="89">
        <f>VLOOKUP($AC733,LS_Coint_BD!$B$3:$AQ$1079,AY$2)</f>
        <v>1.4432899320127E-15</v>
      </c>
      <c r="AZ733" s="89">
        <f>VLOOKUP($AC733,LS_Coint_BD!$B$3:$AQ$1079,AZ$2)</f>
        <v>6.0198759557452896E-16</v>
      </c>
      <c r="BA733" s="89">
        <f>VLOOKUP($AC733,LS_Coint_BD!$B$3:$AQ$1079,BA$2)</f>
        <v>-1.7763568394002501E-16</v>
      </c>
      <c r="BB733" s="89">
        <f>VLOOKUP($AC733,LS_Coint_BD!$B$3:$AQ$1079,BB$2)</f>
        <v>0</v>
      </c>
      <c r="BC733" s="89">
        <f>VLOOKUP($AC733,LS_Coint_BD!$B$3:$AQ$1079,BC$2)</f>
        <v>0</v>
      </c>
      <c r="BD733" s="89">
        <f t="shared" si="585"/>
        <v>-0.99210857623887694</v>
      </c>
      <c r="BE733" s="89">
        <f t="shared" si="586"/>
        <v>-0.9319967442155066</v>
      </c>
      <c r="BF733" s="89">
        <f t="shared" si="587"/>
        <v>-0.95188292807261798</v>
      </c>
      <c r="BG733" s="89">
        <f t="shared" si="588"/>
        <v>-1.1640863978551286</v>
      </c>
      <c r="BH733" s="89">
        <f t="shared" si="589"/>
        <v>-1.3667105229652254</v>
      </c>
      <c r="BI733" s="89">
        <f t="shared" si="590"/>
        <v>-2.1347568489008002</v>
      </c>
      <c r="BJ733" s="89">
        <f t="shared" si="591"/>
        <v>0</v>
      </c>
      <c r="BK733" s="89">
        <f t="shared" si="592"/>
        <v>0</v>
      </c>
      <c r="BL733" s="89">
        <f t="shared" si="593"/>
        <v>-0.99210857623887072</v>
      </c>
      <c r="BM733" s="89"/>
      <c r="BN733" s="26" t="b">
        <f t="shared" si="594"/>
        <v>0</v>
      </c>
      <c r="BO733" s="26" t="b">
        <f t="shared" si="595"/>
        <v>0</v>
      </c>
      <c r="BP733" s="26" t="b">
        <f t="shared" si="596"/>
        <v>0</v>
      </c>
      <c r="BQ733" s="26" t="b">
        <f t="shared" si="597"/>
        <v>0</v>
      </c>
      <c r="BR733" s="26" t="b">
        <f t="shared" si="598"/>
        <v>0</v>
      </c>
      <c r="BS733" s="26" t="b">
        <f t="shared" si="599"/>
        <v>0</v>
      </c>
      <c r="BT733" s="26" t="b">
        <f t="shared" si="600"/>
        <v>0</v>
      </c>
      <c r="BU733" s="26" t="b">
        <f t="shared" si="601"/>
        <v>0</v>
      </c>
    </row>
    <row r="734" spans="2:73" ht="15" thickBot="1" x14ac:dyDescent="0.35">
      <c r="B734" s="17" t="str">
        <f>VLOOKUP($AC734,LS_Coint_BD!$B$3:$D$1079,2)</f>
        <v>RENT3</v>
      </c>
      <c r="C734" s="87" t="str">
        <f>VLOOKUP($AC734,LS_Coint_BD!$B$3:$D$1079,3)</f>
        <v>BRML3</v>
      </c>
      <c r="D734" s="68">
        <f t="shared" si="561"/>
        <v>0</v>
      </c>
      <c r="E734" s="65">
        <f t="shared" si="562"/>
        <v>0</v>
      </c>
      <c r="F734" s="69">
        <f t="shared" si="563"/>
        <v>0</v>
      </c>
      <c r="G734" s="68">
        <f t="shared" si="564"/>
        <v>0.19515505003969658</v>
      </c>
      <c r="H734" s="65">
        <f t="shared" si="565"/>
        <v>1.9143764334353519</v>
      </c>
      <c r="I734" s="69">
        <f t="shared" si="566"/>
        <v>1.2762509556235679</v>
      </c>
      <c r="J734" s="68">
        <f t="shared" si="567"/>
        <v>0</v>
      </c>
      <c r="K734" s="65">
        <f t="shared" si="568"/>
        <v>0</v>
      </c>
      <c r="L734" s="69">
        <f t="shared" si="569"/>
        <v>0</v>
      </c>
      <c r="M734" s="68">
        <f t="shared" si="570"/>
        <v>0.36473374556828553</v>
      </c>
      <c r="N734" s="65">
        <f t="shared" si="571"/>
        <v>2.0339204214461954</v>
      </c>
      <c r="O734" s="69">
        <f t="shared" si="572"/>
        <v>1.3559469476307968</v>
      </c>
      <c r="P734" s="68">
        <f t="shared" si="573"/>
        <v>0.3121103020183309</v>
      </c>
      <c r="Q734" s="65">
        <f t="shared" si="574"/>
        <v>2.1357083381967645</v>
      </c>
      <c r="R734" s="69">
        <f t="shared" si="575"/>
        <v>1.4238055587978431</v>
      </c>
      <c r="S734" s="68">
        <f t="shared" si="576"/>
        <v>0.1457357612703909</v>
      </c>
      <c r="T734" s="65">
        <f t="shared" si="577"/>
        <v>2.3857879789114738</v>
      </c>
      <c r="U734" s="69">
        <f t="shared" si="578"/>
        <v>1.5905253192743158</v>
      </c>
      <c r="V734" s="68">
        <f t="shared" si="579"/>
        <v>7.5198915491617058E-2</v>
      </c>
      <c r="W734" s="65">
        <f t="shared" si="580"/>
        <v>2.453395263785592</v>
      </c>
      <c r="X734" s="69">
        <f t="shared" si="581"/>
        <v>1.6355968425237282</v>
      </c>
      <c r="Y734" s="68">
        <f t="shared" si="582"/>
        <v>-0.88748985144590975</v>
      </c>
      <c r="Z734" s="65">
        <f t="shared" si="583"/>
        <v>-7.4868527408886614</v>
      </c>
      <c r="AA734" s="69">
        <f t="shared" si="584"/>
        <v>-4.9912351605924412</v>
      </c>
      <c r="AB734" s="98">
        <f>SUMIF(BN734:BU734,"VERDADEIRO",BN$3:$BU733)</f>
        <v>0</v>
      </c>
      <c r="AC734" s="97">
        <f t="shared" si="560"/>
        <v>731</v>
      </c>
      <c r="AD734" s="89">
        <f>RTD("tryd.rtdserver",,"COT",B734,"ULT")</f>
        <v>68.87</v>
      </c>
      <c r="AE734" s="89">
        <f>RTD("tryd.rtdserver",,"COT",C734,"ULT")</f>
        <v>9.83</v>
      </c>
      <c r="AF734" s="89">
        <f>VLOOKUP($AC734,LS_Coint_BD!$B$3:$AQ$1079,AF$2)*$AD734+VLOOKUP($AC734,LS_Coint_BD!$B$3:$AQ$1079,AF$2+1)</f>
        <v>0</v>
      </c>
      <c r="AG734" s="89">
        <f>VLOOKUP($AC734,LS_Coint_BD!$B$3:$AQ$1079,AG$2)*$AD734+VLOOKUP($AC734,LS_Coint_BD!$B$3:$AQ$1079,AG$2+1)</f>
        <v>9.6348449499603035</v>
      </c>
      <c r="AH734" s="89">
        <f>VLOOKUP($AC734,LS_Coint_BD!$B$3:$AQ$1079,AH$2)*$AD734+VLOOKUP($AC734,LS_Coint_BD!$B$3:$AQ$1079,AH$2+1)</f>
        <v>0</v>
      </c>
      <c r="AI734" s="89">
        <f>VLOOKUP($AC734,LS_Coint_BD!$B$3:$AQ$1079,AI$2)*$AD734+VLOOKUP($AC734,LS_Coint_BD!$B$3:$AQ$1079,AI$2+1)</f>
        <v>9.4652662544317145</v>
      </c>
      <c r="AJ734" s="89">
        <f>VLOOKUP($AC734,LS_Coint_BD!$B$3:$AQ$1079,AJ$2)*$AD734+VLOOKUP($AC734,LS_Coint_BD!$B$3:$AQ$1079,AJ$2+1)</f>
        <v>9.5178896979816692</v>
      </c>
      <c r="AK734" s="89">
        <f>VLOOKUP($AC734,LS_Coint_BD!$B$3:$AQ$1079,AK$2)*$AD734+VLOOKUP($AC734,LS_Coint_BD!$B$3:$AQ$1079,AK$2+1)</f>
        <v>9.6842642387296092</v>
      </c>
      <c r="AL734" s="89">
        <f>VLOOKUP($AC734,LS_Coint_BD!$B$3:$AQ$1079,AL$2)*$AD734+VLOOKUP($AC734,LS_Coint_BD!$B$3:$AQ$1079,AL$2+1)</f>
        <v>9.754801084508383</v>
      </c>
      <c r="AM734" s="89">
        <f>VLOOKUP($AC734,LS_Coint_BD!$B$3:$AQ$1079,AM$2)*$AD734+VLOOKUP($AC734,LS_Coint_BD!$B$3:$AQ$1079,AM$2+1)</f>
        <v>10.71748985144591</v>
      </c>
      <c r="AN734" s="89">
        <f>VLOOKUP($AC734,LS_Coint_BD!$B$3:$AQ$1079,AN$2)</f>
        <v>0</v>
      </c>
      <c r="AO734" s="89">
        <f>VLOOKUP($AC734,LS_Coint_BD!$B$3:$AQ$1079,AO$2)</f>
        <v>0.63812547781178397</v>
      </c>
      <c r="AP734" s="89">
        <f>VLOOKUP($AC734,LS_Coint_BD!$B$3:$AQ$1079,AP$2)</f>
        <v>0</v>
      </c>
      <c r="AQ734" s="89">
        <f>VLOOKUP($AC734,LS_Coint_BD!$B$3:$AQ$1079,AQ$2)</f>
        <v>0.67797347381539896</v>
      </c>
      <c r="AR734" s="89">
        <f>VLOOKUP($AC734,LS_Coint_BD!$B$3:$AQ$1079,AR$2)</f>
        <v>0.71190277939892099</v>
      </c>
      <c r="AS734" s="89">
        <f>VLOOKUP($AC734,LS_Coint_BD!$B$3:$AQ$1079,AS$2)</f>
        <v>0.79526265963715803</v>
      </c>
      <c r="AT734" s="89">
        <f>VLOOKUP($AC734,LS_Coint_BD!$B$3:$AQ$1079,AT$2)</f>
        <v>0.81779842126186397</v>
      </c>
      <c r="AU734" s="89">
        <f>VLOOKUP($AC734,LS_Coint_BD!$B$3:$AQ$1079,AU$2)</f>
        <v>2.4956175802962202</v>
      </c>
      <c r="AV734" s="89">
        <f>VLOOKUP($AC734,LS_Coint_BD!$B$3:$AQ$1079,AV$2)</f>
        <v>0</v>
      </c>
      <c r="AW734" s="89">
        <f>VLOOKUP($AC734,LS_Coint_BD!$B$3:$AQ$1079,AW$2)</f>
        <v>-1.03620815631681E-16</v>
      </c>
      <c r="AX734" s="89">
        <f>VLOOKUP($AC734,LS_Coint_BD!$B$3:$AQ$1079,AX$2)</f>
        <v>0</v>
      </c>
      <c r="AY734" s="89">
        <f>VLOOKUP($AC734,LS_Coint_BD!$B$3:$AQ$1079,AY$2)</f>
        <v>-1.06581410364015E-15</v>
      </c>
      <c r="AZ734" s="89">
        <f>VLOOKUP($AC734,LS_Coint_BD!$B$3:$AQ$1079,AZ$2)</f>
        <v>1.1743692438257199E-15</v>
      </c>
      <c r="BA734" s="89">
        <f>VLOOKUP($AC734,LS_Coint_BD!$B$3:$AQ$1079,BA$2)</f>
        <v>-2.66453525910038E-16</v>
      </c>
      <c r="BB734" s="89">
        <f>VLOOKUP($AC734,LS_Coint_BD!$B$3:$AQ$1079,BB$2)</f>
        <v>1.7763568394002501E-16</v>
      </c>
      <c r="BC734" s="89">
        <f>VLOOKUP($AC734,LS_Coint_BD!$B$3:$AQ$1079,BC$2)</f>
        <v>-7.9580786405131203E-16</v>
      </c>
      <c r="BD734" s="89">
        <f t="shared" si="585"/>
        <v>0</v>
      </c>
      <c r="BE734" s="89">
        <f t="shared" si="586"/>
        <v>1.2762509556235679</v>
      </c>
      <c r="BF734" s="89">
        <f t="shared" si="587"/>
        <v>0</v>
      </c>
      <c r="BG734" s="89">
        <f t="shared" si="588"/>
        <v>1.3559469476307968</v>
      </c>
      <c r="BH734" s="89">
        <f t="shared" si="589"/>
        <v>1.4238055587978431</v>
      </c>
      <c r="BI734" s="89">
        <f t="shared" si="590"/>
        <v>1.5905253192743158</v>
      </c>
      <c r="BJ734" s="89">
        <f t="shared" si="591"/>
        <v>1.6355968425237282</v>
      </c>
      <c r="BK734" s="89">
        <f t="shared" si="592"/>
        <v>-4.9912351605924412</v>
      </c>
      <c r="BL734" s="89">
        <f t="shared" si="593"/>
        <v>0</v>
      </c>
      <c r="BM734" s="89"/>
      <c r="BN734" s="26" t="b">
        <f t="shared" si="594"/>
        <v>0</v>
      </c>
      <c r="BO734" s="26" t="b">
        <f t="shared" si="595"/>
        <v>0</v>
      </c>
      <c r="BP734" s="26" t="b">
        <f t="shared" si="596"/>
        <v>0</v>
      </c>
      <c r="BQ734" s="26" t="b">
        <f t="shared" si="597"/>
        <v>0</v>
      </c>
      <c r="BR734" s="26" t="b">
        <f t="shared" si="598"/>
        <v>0</v>
      </c>
      <c r="BS734" s="26" t="b">
        <f t="shared" si="599"/>
        <v>0</v>
      </c>
      <c r="BT734" s="26" t="b">
        <f t="shared" si="600"/>
        <v>0</v>
      </c>
      <c r="BU734" s="26" t="b">
        <f t="shared" si="601"/>
        <v>0</v>
      </c>
    </row>
    <row r="735" spans="2:73" ht="15" thickBot="1" x14ac:dyDescent="0.35">
      <c r="B735" s="17" t="str">
        <f>VLOOKUP($AC735,LS_Coint_BD!$B$3:$D$1079,2)</f>
        <v>RENT3</v>
      </c>
      <c r="C735" s="87" t="str">
        <f>VLOOKUP($AC735,LS_Coint_BD!$B$3:$D$1079,3)</f>
        <v>CIEL3</v>
      </c>
      <c r="D735" s="68">
        <f t="shared" si="561"/>
        <v>0</v>
      </c>
      <c r="E735" s="65">
        <f t="shared" si="562"/>
        <v>0</v>
      </c>
      <c r="F735" s="69">
        <f t="shared" si="563"/>
        <v>0</v>
      </c>
      <c r="G735" s="68">
        <f t="shared" si="564"/>
        <v>0.58975364856464463</v>
      </c>
      <c r="H735" s="65">
        <f t="shared" si="565"/>
        <v>0.83691607709380822</v>
      </c>
      <c r="I735" s="69">
        <f t="shared" si="566"/>
        <v>0.55794405139587211</v>
      </c>
      <c r="J735" s="68">
        <f t="shared" si="567"/>
        <v>0.62057489594046533</v>
      </c>
      <c r="K735" s="65">
        <f t="shared" si="568"/>
        <v>0.92557010380626048</v>
      </c>
      <c r="L735" s="69">
        <f t="shared" si="569"/>
        <v>0.61704673587084036</v>
      </c>
      <c r="M735" s="68">
        <f t="shared" si="570"/>
        <v>0.59108213554260391</v>
      </c>
      <c r="N735" s="65">
        <f t="shared" si="571"/>
        <v>0.94947289510438426</v>
      </c>
      <c r="O735" s="69">
        <f t="shared" si="572"/>
        <v>0.63298193006958947</v>
      </c>
      <c r="P735" s="68">
        <f t="shared" si="573"/>
        <v>0.42993220737672067</v>
      </c>
      <c r="Q735" s="65">
        <f t="shared" si="574"/>
        <v>1.428747995182863</v>
      </c>
      <c r="R735" s="69">
        <f t="shared" si="575"/>
        <v>0.95249866345524203</v>
      </c>
      <c r="S735" s="68">
        <f t="shared" si="576"/>
        <v>0</v>
      </c>
      <c r="T735" s="65">
        <f t="shared" si="577"/>
        <v>0</v>
      </c>
      <c r="U735" s="69">
        <f t="shared" si="578"/>
        <v>0</v>
      </c>
      <c r="V735" s="68">
        <f t="shared" si="579"/>
        <v>0.29028130253025797</v>
      </c>
      <c r="W735" s="65">
        <f t="shared" si="580"/>
        <v>1.5630669114489173</v>
      </c>
      <c r="X735" s="69">
        <f t="shared" si="581"/>
        <v>1.0420446076326115</v>
      </c>
      <c r="Y735" s="68">
        <f t="shared" si="582"/>
        <v>0</v>
      </c>
      <c r="Z735" s="65">
        <f t="shared" si="583"/>
        <v>0</v>
      </c>
      <c r="AA735" s="69">
        <f t="shared" si="584"/>
        <v>0</v>
      </c>
      <c r="AB735" s="98">
        <f>SUMIF(BN735:BU735,"VERDADEIRO",BN$3:$BU734)</f>
        <v>2</v>
      </c>
      <c r="AC735" s="97">
        <f t="shared" si="560"/>
        <v>732</v>
      </c>
      <c r="AD735" s="89">
        <f>RTD("tryd.rtdserver",,"COT",B735,"ULT")</f>
        <v>68.87</v>
      </c>
      <c r="AE735" s="89">
        <f>RTD("tryd.rtdserver",,"COT",C735,"ULT")</f>
        <v>4.1900000000000004</v>
      </c>
      <c r="AF735" s="89">
        <f>VLOOKUP($AC735,LS_Coint_BD!$B$3:$AQ$1079,AF$2)*$AD735+VLOOKUP($AC735,LS_Coint_BD!$B$3:$AQ$1079,AF$2+1)</f>
        <v>0</v>
      </c>
      <c r="AG735" s="89">
        <f>VLOOKUP($AC735,LS_Coint_BD!$B$3:$AQ$1079,AG$2)*$AD735+VLOOKUP($AC735,LS_Coint_BD!$B$3:$AQ$1079,AG$2+1)</f>
        <v>3.6002463514353558</v>
      </c>
      <c r="AH735" s="89">
        <f>VLOOKUP($AC735,LS_Coint_BD!$B$3:$AQ$1079,AH$2)*$AD735+VLOOKUP($AC735,LS_Coint_BD!$B$3:$AQ$1079,AH$2+1)</f>
        <v>3.5694251040595351</v>
      </c>
      <c r="AI735" s="89">
        <f>VLOOKUP($AC735,LS_Coint_BD!$B$3:$AQ$1079,AI$2)*$AD735+VLOOKUP($AC735,LS_Coint_BD!$B$3:$AQ$1079,AI$2+1)</f>
        <v>3.5989178644573965</v>
      </c>
      <c r="AJ735" s="89">
        <f>VLOOKUP($AC735,LS_Coint_BD!$B$3:$AQ$1079,AJ$2)*$AD735+VLOOKUP($AC735,LS_Coint_BD!$B$3:$AQ$1079,AJ$2+1)</f>
        <v>3.7600677926232797</v>
      </c>
      <c r="AK735" s="89">
        <f>VLOOKUP($AC735,LS_Coint_BD!$B$3:$AQ$1079,AK$2)*$AD735+VLOOKUP($AC735,LS_Coint_BD!$B$3:$AQ$1079,AK$2+1)</f>
        <v>0</v>
      </c>
      <c r="AL735" s="89">
        <f>VLOOKUP($AC735,LS_Coint_BD!$B$3:$AQ$1079,AL$2)*$AD735+VLOOKUP($AC735,LS_Coint_BD!$B$3:$AQ$1079,AL$2+1)</f>
        <v>3.8997186974697424</v>
      </c>
      <c r="AM735" s="89">
        <f>VLOOKUP($AC735,LS_Coint_BD!$B$3:$AQ$1079,AM$2)*$AD735+VLOOKUP($AC735,LS_Coint_BD!$B$3:$AQ$1079,AM$2+1)</f>
        <v>0</v>
      </c>
      <c r="AN735" s="89">
        <f>VLOOKUP($AC735,LS_Coint_BD!$B$3:$AQ$1079,AN$2)</f>
        <v>0</v>
      </c>
      <c r="AO735" s="89">
        <f>VLOOKUP($AC735,LS_Coint_BD!$B$3:$AQ$1079,AO$2)</f>
        <v>0.278972025697936</v>
      </c>
      <c r="AP735" s="89">
        <f>VLOOKUP($AC735,LS_Coint_BD!$B$3:$AQ$1079,AP$2)</f>
        <v>0.30852336793542001</v>
      </c>
      <c r="AQ735" s="89">
        <f>VLOOKUP($AC735,LS_Coint_BD!$B$3:$AQ$1079,AQ$2)</f>
        <v>0.31649096503479501</v>
      </c>
      <c r="AR735" s="89">
        <f>VLOOKUP($AC735,LS_Coint_BD!$B$3:$AQ$1079,AR$2)</f>
        <v>0.47624933172762102</v>
      </c>
      <c r="AS735" s="89">
        <f>VLOOKUP($AC735,LS_Coint_BD!$B$3:$AQ$1079,AS$2)</f>
        <v>0</v>
      </c>
      <c r="AT735" s="89">
        <f>VLOOKUP($AC735,LS_Coint_BD!$B$3:$AQ$1079,AT$2)</f>
        <v>0.52102230381630599</v>
      </c>
      <c r="AU735" s="89">
        <f>VLOOKUP($AC735,LS_Coint_BD!$B$3:$AQ$1079,AU$2)</f>
        <v>0</v>
      </c>
      <c r="AV735" s="89">
        <f>VLOOKUP($AC735,LS_Coint_BD!$B$3:$AQ$1079,AV$2)</f>
        <v>0</v>
      </c>
      <c r="AW735" s="89">
        <f>VLOOKUP($AC735,LS_Coint_BD!$B$3:$AQ$1079,AW$2)</f>
        <v>1.2212453270876701E-16</v>
      </c>
      <c r="AX735" s="89">
        <f>VLOOKUP($AC735,LS_Coint_BD!$B$3:$AQ$1079,AX$2)</f>
        <v>3.6795963101862299E-16</v>
      </c>
      <c r="AY735" s="89">
        <f>VLOOKUP($AC735,LS_Coint_BD!$B$3:$AQ$1079,AY$2)</f>
        <v>-5.0792703376600904E-16</v>
      </c>
      <c r="AZ735" s="89">
        <f>VLOOKUP($AC735,LS_Coint_BD!$B$3:$AQ$1079,AZ$2)</f>
        <v>-1.9737298215558299E-17</v>
      </c>
      <c r="BA735" s="89">
        <f>VLOOKUP($AC735,LS_Coint_BD!$B$3:$AQ$1079,BA$2)</f>
        <v>0</v>
      </c>
      <c r="BB735" s="89">
        <f>VLOOKUP($AC735,LS_Coint_BD!$B$3:$AQ$1079,BB$2)</f>
        <v>-4.11791812770058E-16</v>
      </c>
      <c r="BC735" s="89">
        <f>VLOOKUP($AC735,LS_Coint_BD!$B$3:$AQ$1079,BC$2)</f>
        <v>0</v>
      </c>
      <c r="BD735" s="89">
        <f t="shared" si="585"/>
        <v>0</v>
      </c>
      <c r="BE735" s="89">
        <f t="shared" si="586"/>
        <v>0.55794405139587211</v>
      </c>
      <c r="BF735" s="89">
        <f t="shared" si="587"/>
        <v>0.61704673587084036</v>
      </c>
      <c r="BG735" s="89">
        <f t="shared" si="588"/>
        <v>0.63298193006958947</v>
      </c>
      <c r="BH735" s="89">
        <f t="shared" si="589"/>
        <v>0.95249866345524203</v>
      </c>
      <c r="BI735" s="89">
        <f t="shared" si="590"/>
        <v>0</v>
      </c>
      <c r="BJ735" s="89">
        <f t="shared" si="591"/>
        <v>1.0420446076326115</v>
      </c>
      <c r="BK735" s="89">
        <f t="shared" si="592"/>
        <v>0</v>
      </c>
      <c r="BL735" s="89">
        <f t="shared" si="593"/>
        <v>0</v>
      </c>
      <c r="BM735" s="89"/>
      <c r="BN735" s="26" t="b">
        <f t="shared" si="594"/>
        <v>0</v>
      </c>
      <c r="BO735" s="26" t="b">
        <f t="shared" si="595"/>
        <v>1</v>
      </c>
      <c r="BP735" s="26" t="b">
        <f t="shared" si="596"/>
        <v>1</v>
      </c>
      <c r="BQ735" s="26" t="b">
        <f t="shared" si="597"/>
        <v>0</v>
      </c>
      <c r="BR735" s="26" t="b">
        <f t="shared" si="598"/>
        <v>0</v>
      </c>
      <c r="BS735" s="26" t="b">
        <f t="shared" si="599"/>
        <v>0</v>
      </c>
      <c r="BT735" s="26" t="b">
        <f t="shared" si="600"/>
        <v>0</v>
      </c>
      <c r="BU735" s="26" t="b">
        <f t="shared" si="601"/>
        <v>0</v>
      </c>
    </row>
    <row r="736" spans="2:73" ht="15" thickBot="1" x14ac:dyDescent="0.35">
      <c r="B736" s="17" t="str">
        <f>VLOOKUP($AC736,LS_Coint_BD!$B$3:$D$1079,2)</f>
        <v>RENT3</v>
      </c>
      <c r="C736" s="87" t="str">
        <f>VLOOKUP($AC736,LS_Coint_BD!$B$3:$D$1079,3)</f>
        <v>CPLE6</v>
      </c>
      <c r="D736" s="68">
        <f t="shared" si="561"/>
        <v>0</v>
      </c>
      <c r="E736" s="65">
        <f t="shared" si="562"/>
        <v>0</v>
      </c>
      <c r="F736" s="69">
        <f t="shared" si="563"/>
        <v>0</v>
      </c>
      <c r="G736" s="68">
        <f t="shared" si="564"/>
        <v>0</v>
      </c>
      <c r="H736" s="65">
        <f t="shared" si="565"/>
        <v>0</v>
      </c>
      <c r="I736" s="69">
        <f t="shared" si="566"/>
        <v>0</v>
      </c>
      <c r="J736" s="68">
        <f t="shared" si="567"/>
        <v>0.68755300470789393</v>
      </c>
      <c r="K736" s="65">
        <f t="shared" si="568"/>
        <v>7.6815967035255106</v>
      </c>
      <c r="L736" s="69">
        <f t="shared" si="569"/>
        <v>5.1210644690170071</v>
      </c>
      <c r="M736" s="68">
        <f t="shared" si="570"/>
        <v>1.0050211143615684</v>
      </c>
      <c r="N736" s="65">
        <f t="shared" si="571"/>
        <v>7.7704061820891042</v>
      </c>
      <c r="O736" s="69">
        <f t="shared" si="572"/>
        <v>5.1802707880594028</v>
      </c>
      <c r="P736" s="68">
        <f t="shared" si="573"/>
        <v>1.2142605362093946</v>
      </c>
      <c r="Q736" s="65">
        <f t="shared" si="574"/>
        <v>7.9835009364489569</v>
      </c>
      <c r="R736" s="69">
        <f t="shared" si="575"/>
        <v>5.3223339576326376</v>
      </c>
      <c r="S736" s="68">
        <f t="shared" si="576"/>
        <v>0.82648781615316125</v>
      </c>
      <c r="T736" s="65">
        <f t="shared" si="577"/>
        <v>8.0910785004766748</v>
      </c>
      <c r="U736" s="69">
        <f t="shared" si="578"/>
        <v>5.3940523336511168</v>
      </c>
      <c r="V736" s="68">
        <f t="shared" si="579"/>
        <v>0.35924898607332523</v>
      </c>
      <c r="W736" s="65">
        <f t="shared" si="580"/>
        <v>8.9383515589726805</v>
      </c>
      <c r="X736" s="69">
        <f t="shared" si="581"/>
        <v>5.9589010393151201</v>
      </c>
      <c r="Y736" s="68">
        <f t="shared" si="582"/>
        <v>-0.87446939352336983</v>
      </c>
      <c r="Z736" s="65">
        <f t="shared" si="583"/>
        <v>-12.397960620786183</v>
      </c>
      <c r="AA736" s="69">
        <f t="shared" si="584"/>
        <v>-8.2653070805241224</v>
      </c>
      <c r="AB736" s="98">
        <f>SUMIF(BN736:BU736,"VERDADEIRO",BN$3:$BU735)</f>
        <v>0</v>
      </c>
      <c r="AC736" s="97">
        <f t="shared" si="560"/>
        <v>733</v>
      </c>
      <c r="AD736" s="89">
        <f>RTD("tryd.rtdserver",,"COT",B736,"ULT")</f>
        <v>68.87</v>
      </c>
      <c r="AE736" s="89">
        <f>RTD("tryd.rtdserver",,"COT",C736,"ULT")</f>
        <v>67.930000000000007</v>
      </c>
      <c r="AF736" s="89">
        <f>VLOOKUP($AC736,LS_Coint_BD!$B$3:$AQ$1079,AF$2)*$AD736+VLOOKUP($AC736,LS_Coint_BD!$B$3:$AQ$1079,AF$2+1)</f>
        <v>0</v>
      </c>
      <c r="AG736" s="89">
        <f>VLOOKUP($AC736,LS_Coint_BD!$B$3:$AQ$1079,AG$2)*$AD736+VLOOKUP($AC736,LS_Coint_BD!$B$3:$AQ$1079,AG$2+1)</f>
        <v>0</v>
      </c>
      <c r="AH736" s="89">
        <f>VLOOKUP($AC736,LS_Coint_BD!$B$3:$AQ$1079,AH$2)*$AD736+VLOOKUP($AC736,LS_Coint_BD!$B$3:$AQ$1079,AH$2+1)</f>
        <v>67.242446995292113</v>
      </c>
      <c r="AI736" s="89">
        <f>VLOOKUP($AC736,LS_Coint_BD!$B$3:$AQ$1079,AI$2)*$AD736+VLOOKUP($AC736,LS_Coint_BD!$B$3:$AQ$1079,AI$2+1)</f>
        <v>66.924978885638438</v>
      </c>
      <c r="AJ736" s="89">
        <f>VLOOKUP($AC736,LS_Coint_BD!$B$3:$AQ$1079,AJ$2)*$AD736+VLOOKUP($AC736,LS_Coint_BD!$B$3:$AQ$1079,AJ$2+1)</f>
        <v>66.715739463790612</v>
      </c>
      <c r="AK736" s="89">
        <f>VLOOKUP($AC736,LS_Coint_BD!$B$3:$AQ$1079,AK$2)*$AD736+VLOOKUP($AC736,LS_Coint_BD!$B$3:$AQ$1079,AK$2+1)</f>
        <v>67.103512183846846</v>
      </c>
      <c r="AL736" s="89">
        <f>VLOOKUP($AC736,LS_Coint_BD!$B$3:$AQ$1079,AL$2)*$AD736+VLOOKUP($AC736,LS_Coint_BD!$B$3:$AQ$1079,AL$2+1)</f>
        <v>67.570751013926682</v>
      </c>
      <c r="AM736" s="89">
        <f>VLOOKUP($AC736,LS_Coint_BD!$B$3:$AQ$1079,AM$2)*$AD736+VLOOKUP($AC736,LS_Coint_BD!$B$3:$AQ$1079,AM$2+1)</f>
        <v>68.804469393523377</v>
      </c>
      <c r="AN736" s="89">
        <f>VLOOKUP($AC736,LS_Coint_BD!$B$3:$AQ$1079,AN$2)</f>
        <v>0</v>
      </c>
      <c r="AO736" s="89">
        <f>VLOOKUP($AC736,LS_Coint_BD!$B$3:$AQ$1079,AO$2)</f>
        <v>0</v>
      </c>
      <c r="AP736" s="89">
        <f>VLOOKUP($AC736,LS_Coint_BD!$B$3:$AQ$1079,AP$2)</f>
        <v>2.5605322345085</v>
      </c>
      <c r="AQ736" s="89">
        <f>VLOOKUP($AC736,LS_Coint_BD!$B$3:$AQ$1079,AQ$2)</f>
        <v>2.5901353940297001</v>
      </c>
      <c r="AR736" s="89">
        <f>VLOOKUP($AC736,LS_Coint_BD!$B$3:$AQ$1079,AR$2)</f>
        <v>2.6611669788163201</v>
      </c>
      <c r="AS736" s="89">
        <f>VLOOKUP($AC736,LS_Coint_BD!$B$3:$AQ$1079,AS$2)</f>
        <v>2.6970261668255602</v>
      </c>
      <c r="AT736" s="89">
        <f>VLOOKUP($AC736,LS_Coint_BD!$B$3:$AQ$1079,AT$2)</f>
        <v>2.97945051965756</v>
      </c>
      <c r="AU736" s="89">
        <f>VLOOKUP($AC736,LS_Coint_BD!$B$3:$AQ$1079,AU$2)</f>
        <v>4.1326535402620603</v>
      </c>
      <c r="AV736" s="89">
        <f>VLOOKUP($AC736,LS_Coint_BD!$B$3:$AQ$1079,AV$2)</f>
        <v>0</v>
      </c>
      <c r="AW736" s="89">
        <f>VLOOKUP($AC736,LS_Coint_BD!$B$3:$AQ$1079,AW$2)</f>
        <v>0</v>
      </c>
      <c r="AX736" s="89">
        <f>VLOOKUP($AC736,LS_Coint_BD!$B$3:$AQ$1079,AX$2)</f>
        <v>7.2069334627095904E-15</v>
      </c>
      <c r="AY736" s="89">
        <f>VLOOKUP($AC736,LS_Coint_BD!$B$3:$AQ$1079,AY$2)</f>
        <v>2.66453525910038E-15</v>
      </c>
      <c r="AZ736" s="89">
        <f>VLOOKUP($AC736,LS_Coint_BD!$B$3:$AQ$1079,AZ$2)</f>
        <v>-2.7237471537470501E-15</v>
      </c>
      <c r="BA736" s="89">
        <f>VLOOKUP($AC736,LS_Coint_BD!$B$3:$AQ$1079,BA$2)</f>
        <v>-3.1974423109204501E-15</v>
      </c>
      <c r="BB736" s="89">
        <f>VLOOKUP($AC736,LS_Coint_BD!$B$3:$AQ$1079,BB$2)</f>
        <v>3.8756876496005502E-16</v>
      </c>
      <c r="BC736" s="89">
        <f>VLOOKUP($AC736,LS_Coint_BD!$B$3:$AQ$1079,BC$2)</f>
        <v>-2.3874235921539399E-15</v>
      </c>
      <c r="BD736" s="89">
        <f t="shared" si="585"/>
        <v>0</v>
      </c>
      <c r="BE736" s="89">
        <f t="shared" si="586"/>
        <v>0</v>
      </c>
      <c r="BF736" s="89">
        <f t="shared" si="587"/>
        <v>5.1210644690170071</v>
      </c>
      <c r="BG736" s="89">
        <f t="shared" si="588"/>
        <v>5.1802707880594028</v>
      </c>
      <c r="BH736" s="89">
        <f t="shared" si="589"/>
        <v>5.3223339576326376</v>
      </c>
      <c r="BI736" s="89">
        <f t="shared" si="590"/>
        <v>5.3940523336511168</v>
      </c>
      <c r="BJ736" s="89">
        <f t="shared" si="591"/>
        <v>5.9589010393151201</v>
      </c>
      <c r="BK736" s="89">
        <f t="shared" si="592"/>
        <v>-8.2653070805241224</v>
      </c>
      <c r="BL736" s="89">
        <f t="shared" si="593"/>
        <v>0</v>
      </c>
      <c r="BM736" s="89"/>
      <c r="BN736" s="26" t="b">
        <f t="shared" si="594"/>
        <v>0</v>
      </c>
      <c r="BO736" s="26" t="b">
        <f t="shared" si="595"/>
        <v>0</v>
      </c>
      <c r="BP736" s="26" t="b">
        <f t="shared" si="596"/>
        <v>0</v>
      </c>
      <c r="BQ736" s="26" t="b">
        <f t="shared" si="597"/>
        <v>0</v>
      </c>
      <c r="BR736" s="26" t="b">
        <f t="shared" si="598"/>
        <v>0</v>
      </c>
      <c r="BS736" s="26" t="b">
        <f t="shared" si="599"/>
        <v>0</v>
      </c>
      <c r="BT736" s="26" t="b">
        <f t="shared" si="600"/>
        <v>0</v>
      </c>
      <c r="BU736" s="26" t="b">
        <f t="shared" si="601"/>
        <v>0</v>
      </c>
    </row>
    <row r="737" spans="2:73" ht="15" thickBot="1" x14ac:dyDescent="0.35">
      <c r="B737" s="17" t="str">
        <f>VLOOKUP($AC737,LS_Coint_BD!$B$3:$D$1079,2)</f>
        <v>RENT3</v>
      </c>
      <c r="C737" s="87" t="str">
        <f>VLOOKUP($AC737,LS_Coint_BD!$B$3:$D$1079,3)</f>
        <v>FLRY3</v>
      </c>
      <c r="D737" s="68">
        <f t="shared" si="561"/>
        <v>1.1969469961754413</v>
      </c>
      <c r="E737" s="65">
        <f t="shared" si="562"/>
        <v>2.3174625893914929</v>
      </c>
      <c r="F737" s="69">
        <f t="shared" si="563"/>
        <v>1.5449750595943286</v>
      </c>
      <c r="G737" s="68">
        <f t="shared" si="564"/>
        <v>0</v>
      </c>
      <c r="H737" s="65">
        <f t="shared" si="565"/>
        <v>0</v>
      </c>
      <c r="I737" s="69">
        <f t="shared" si="566"/>
        <v>0</v>
      </c>
      <c r="J737" s="68">
        <f t="shared" si="567"/>
        <v>0</v>
      </c>
      <c r="K737" s="65">
        <f t="shared" si="568"/>
        <v>0</v>
      </c>
      <c r="L737" s="69">
        <f t="shared" si="569"/>
        <v>0</v>
      </c>
      <c r="M737" s="68">
        <f t="shared" si="570"/>
        <v>0.65020778170165272</v>
      </c>
      <c r="N737" s="65">
        <f t="shared" si="571"/>
        <v>3.0210351464513412</v>
      </c>
      <c r="O737" s="69">
        <f t="shared" si="572"/>
        <v>2.0140234309675606</v>
      </c>
      <c r="P737" s="68">
        <f t="shared" si="573"/>
        <v>0.41301454851156194</v>
      </c>
      <c r="Q737" s="65">
        <f t="shared" si="574"/>
        <v>3.5155289900996674</v>
      </c>
      <c r="R737" s="69">
        <f t="shared" si="575"/>
        <v>2.3436859933997782</v>
      </c>
      <c r="S737" s="68">
        <f t="shared" si="576"/>
        <v>0.21264414423178479</v>
      </c>
      <c r="T737" s="65">
        <f t="shared" si="577"/>
        <v>3.6967469907153037</v>
      </c>
      <c r="U737" s="69">
        <f t="shared" si="578"/>
        <v>2.4644979938102023</v>
      </c>
      <c r="V737" s="68">
        <f t="shared" si="579"/>
        <v>-3.708346531152884E-2</v>
      </c>
      <c r="W737" s="65">
        <f t="shared" si="580"/>
        <v>-4.0003396562170481</v>
      </c>
      <c r="X737" s="69">
        <f t="shared" si="581"/>
        <v>-2.6668931041446986</v>
      </c>
      <c r="Y737" s="68">
        <f t="shared" si="582"/>
        <v>-0.62029047061260556</v>
      </c>
      <c r="Z737" s="65">
        <f t="shared" si="583"/>
        <v>-5.779404612835437</v>
      </c>
      <c r="AA737" s="69">
        <f t="shared" si="584"/>
        <v>-3.8529364085569582</v>
      </c>
      <c r="AB737" s="98">
        <f>SUMIF(BN737:BU737,"VERDADEIRO",BN$3:$BU736)</f>
        <v>0</v>
      </c>
      <c r="AC737" s="97">
        <f t="shared" si="560"/>
        <v>734</v>
      </c>
      <c r="AD737" s="89">
        <f>RTD("tryd.rtdserver",,"COT",B737,"ULT")</f>
        <v>68.87</v>
      </c>
      <c r="AE737" s="89">
        <f>RTD("tryd.rtdserver",,"COT",C737,"ULT")</f>
        <v>28.16</v>
      </c>
      <c r="AF737" s="89">
        <f>VLOOKUP($AC737,LS_Coint_BD!$B$3:$AQ$1079,AF$2)*$AD737+VLOOKUP($AC737,LS_Coint_BD!$B$3:$AQ$1079,AF$2+1)</f>
        <v>26.963053003824559</v>
      </c>
      <c r="AG737" s="89">
        <f>VLOOKUP($AC737,LS_Coint_BD!$B$3:$AQ$1079,AG$2)*$AD737+VLOOKUP($AC737,LS_Coint_BD!$B$3:$AQ$1079,AG$2+1)</f>
        <v>0</v>
      </c>
      <c r="AH737" s="89">
        <f>VLOOKUP($AC737,LS_Coint_BD!$B$3:$AQ$1079,AH$2)*$AD737+VLOOKUP($AC737,LS_Coint_BD!$B$3:$AQ$1079,AH$2+1)</f>
        <v>0</v>
      </c>
      <c r="AI737" s="89">
        <f>VLOOKUP($AC737,LS_Coint_BD!$B$3:$AQ$1079,AI$2)*$AD737+VLOOKUP($AC737,LS_Coint_BD!$B$3:$AQ$1079,AI$2+1)</f>
        <v>27.509792218298347</v>
      </c>
      <c r="AJ737" s="89">
        <f>VLOOKUP($AC737,LS_Coint_BD!$B$3:$AQ$1079,AJ$2)*$AD737+VLOOKUP($AC737,LS_Coint_BD!$B$3:$AQ$1079,AJ$2+1)</f>
        <v>27.746985451488438</v>
      </c>
      <c r="AK737" s="89">
        <f>VLOOKUP($AC737,LS_Coint_BD!$B$3:$AQ$1079,AK$2)*$AD737+VLOOKUP($AC737,LS_Coint_BD!$B$3:$AQ$1079,AK$2+1)</f>
        <v>27.947355855768215</v>
      </c>
      <c r="AL737" s="89">
        <f>VLOOKUP($AC737,LS_Coint_BD!$B$3:$AQ$1079,AL$2)*$AD737+VLOOKUP($AC737,LS_Coint_BD!$B$3:$AQ$1079,AL$2+1)</f>
        <v>28.197083465311529</v>
      </c>
      <c r="AM737" s="89">
        <f>VLOOKUP($AC737,LS_Coint_BD!$B$3:$AQ$1079,AM$2)*$AD737+VLOOKUP($AC737,LS_Coint_BD!$B$3:$AQ$1079,AM$2+1)</f>
        <v>28.780290470612606</v>
      </c>
      <c r="AN737" s="89">
        <f>VLOOKUP($AC737,LS_Coint_BD!$B$3:$AQ$1079,AN$2)</f>
        <v>0.77248752979716495</v>
      </c>
      <c r="AO737" s="89">
        <f>VLOOKUP($AC737,LS_Coint_BD!$B$3:$AQ$1079,AO$2)</f>
        <v>0</v>
      </c>
      <c r="AP737" s="89">
        <f>VLOOKUP($AC737,LS_Coint_BD!$B$3:$AQ$1079,AP$2)</f>
        <v>0</v>
      </c>
      <c r="AQ737" s="89">
        <f>VLOOKUP($AC737,LS_Coint_BD!$B$3:$AQ$1079,AQ$2)</f>
        <v>1.0070117154837801</v>
      </c>
      <c r="AR737" s="89">
        <f>VLOOKUP($AC737,LS_Coint_BD!$B$3:$AQ$1079,AR$2)</f>
        <v>1.17184299669989</v>
      </c>
      <c r="AS737" s="89">
        <f>VLOOKUP($AC737,LS_Coint_BD!$B$3:$AQ$1079,AS$2)</f>
        <v>1.2322489969051</v>
      </c>
      <c r="AT737" s="89">
        <f>VLOOKUP($AC737,LS_Coint_BD!$B$3:$AQ$1079,AT$2)</f>
        <v>1.33344655207235</v>
      </c>
      <c r="AU737" s="89">
        <f>VLOOKUP($AC737,LS_Coint_BD!$B$3:$AQ$1079,AU$2)</f>
        <v>1.92646820427848</v>
      </c>
      <c r="AV737" s="89">
        <f>VLOOKUP($AC737,LS_Coint_BD!$B$3:$AQ$1079,AV$2)</f>
        <v>-1.4210854715202001E-15</v>
      </c>
      <c r="AW737" s="89">
        <f>VLOOKUP($AC737,LS_Coint_BD!$B$3:$AQ$1079,AW$2)</f>
        <v>0</v>
      </c>
      <c r="AX737" s="89">
        <f>VLOOKUP($AC737,LS_Coint_BD!$B$3:$AQ$1079,AX$2)</f>
        <v>0</v>
      </c>
      <c r="AY737" s="89">
        <f>VLOOKUP($AC737,LS_Coint_BD!$B$3:$AQ$1079,AY$2)</f>
        <v>4.4408920985006301E-16</v>
      </c>
      <c r="AZ737" s="89">
        <f>VLOOKUP($AC737,LS_Coint_BD!$B$3:$AQ$1079,AZ$2)</f>
        <v>-1.9934671197713898E-15</v>
      </c>
      <c r="BA737" s="89">
        <f>VLOOKUP($AC737,LS_Coint_BD!$B$3:$AQ$1079,BA$2)</f>
        <v>2.3980817331903399E-15</v>
      </c>
      <c r="BB737" s="89">
        <f>VLOOKUP($AC737,LS_Coint_BD!$B$3:$AQ$1079,BB$2)</f>
        <v>1.24344978758018E-15</v>
      </c>
      <c r="BC737" s="89">
        <f>VLOOKUP($AC737,LS_Coint_BD!$B$3:$AQ$1079,BC$2)</f>
        <v>1.8189894035458601E-15</v>
      </c>
      <c r="BD737" s="89">
        <f t="shared" si="585"/>
        <v>1.5449750595943286</v>
      </c>
      <c r="BE737" s="89">
        <f t="shared" si="586"/>
        <v>0</v>
      </c>
      <c r="BF737" s="89">
        <f t="shared" si="587"/>
        <v>0</v>
      </c>
      <c r="BG737" s="89">
        <f t="shared" si="588"/>
        <v>2.0140234309675606</v>
      </c>
      <c r="BH737" s="89">
        <f t="shared" si="589"/>
        <v>2.3436859933997782</v>
      </c>
      <c r="BI737" s="89">
        <f t="shared" si="590"/>
        <v>2.4644979938102023</v>
      </c>
      <c r="BJ737" s="89">
        <f t="shared" si="591"/>
        <v>-2.6668931041446986</v>
      </c>
      <c r="BK737" s="89">
        <f t="shared" si="592"/>
        <v>-3.8529364085569582</v>
      </c>
      <c r="BL737" s="89">
        <f t="shared" si="593"/>
        <v>1.5449750595943315</v>
      </c>
      <c r="BM737" s="89"/>
      <c r="BN737" s="26" t="b">
        <f t="shared" si="594"/>
        <v>0</v>
      </c>
      <c r="BO737" s="26" t="b">
        <f t="shared" si="595"/>
        <v>0</v>
      </c>
      <c r="BP737" s="26" t="b">
        <f t="shared" si="596"/>
        <v>0</v>
      </c>
      <c r="BQ737" s="26" t="b">
        <f t="shared" si="597"/>
        <v>0</v>
      </c>
      <c r="BR737" s="26" t="b">
        <f t="shared" si="598"/>
        <v>0</v>
      </c>
      <c r="BS737" s="26" t="b">
        <f t="shared" si="599"/>
        <v>0</v>
      </c>
      <c r="BT737" s="26" t="b">
        <f t="shared" si="600"/>
        <v>0</v>
      </c>
      <c r="BU737" s="26" t="b">
        <f t="shared" si="601"/>
        <v>0</v>
      </c>
    </row>
    <row r="738" spans="2:73" ht="15" thickBot="1" x14ac:dyDescent="0.35">
      <c r="B738" s="17" t="str">
        <f>VLOOKUP($AC738,LS_Coint_BD!$B$3:$D$1079,2)</f>
        <v>RENT3</v>
      </c>
      <c r="C738" s="87" t="str">
        <f>VLOOKUP($AC738,LS_Coint_BD!$B$3:$D$1079,3)</f>
        <v>GGBR4</v>
      </c>
      <c r="D738" s="68">
        <f t="shared" si="561"/>
        <v>0</v>
      </c>
      <c r="E738" s="65">
        <f t="shared" si="562"/>
        <v>0</v>
      </c>
      <c r="F738" s="69">
        <f t="shared" si="563"/>
        <v>0</v>
      </c>
      <c r="G738" s="68">
        <f t="shared" si="564"/>
        <v>0</v>
      </c>
      <c r="H738" s="65">
        <f t="shared" si="565"/>
        <v>0</v>
      </c>
      <c r="I738" s="69">
        <f t="shared" si="566"/>
        <v>0</v>
      </c>
      <c r="J738" s="68">
        <f t="shared" si="567"/>
        <v>-0.28520638320490477</v>
      </c>
      <c r="K738" s="65">
        <f t="shared" si="568"/>
        <v>-4.1753300064789016</v>
      </c>
      <c r="L738" s="69">
        <f t="shared" si="569"/>
        <v>-2.7835533376526014</v>
      </c>
      <c r="M738" s="68">
        <f t="shared" si="570"/>
        <v>-0.37279081839041694</v>
      </c>
      <c r="N738" s="65">
        <f t="shared" si="571"/>
        <v>-3.9795783352127101</v>
      </c>
      <c r="O738" s="69">
        <f t="shared" si="572"/>
        <v>-2.6530522234751399</v>
      </c>
      <c r="P738" s="68">
        <f t="shared" si="573"/>
        <v>-0.52149636319819592</v>
      </c>
      <c r="Q738" s="65">
        <f t="shared" si="574"/>
        <v>-3.9301266663811809</v>
      </c>
      <c r="R738" s="69">
        <f t="shared" si="575"/>
        <v>-2.6200844442541205</v>
      </c>
      <c r="S738" s="68">
        <f t="shared" si="576"/>
        <v>-0.50959920732604047</v>
      </c>
      <c r="T738" s="65">
        <f t="shared" si="577"/>
        <v>-3.8915205472841738</v>
      </c>
      <c r="U738" s="69">
        <f t="shared" si="578"/>
        <v>-2.5943470315227826</v>
      </c>
      <c r="V738" s="68">
        <f t="shared" si="579"/>
        <v>-0.55153277422116531</v>
      </c>
      <c r="W738" s="65">
        <f t="shared" si="580"/>
        <v>-3.8029920363462604</v>
      </c>
      <c r="X738" s="69">
        <f t="shared" si="581"/>
        <v>-2.5353280242308402</v>
      </c>
      <c r="Y738" s="68">
        <f t="shared" si="582"/>
        <v>-0.61724352495175339</v>
      </c>
      <c r="Z738" s="65">
        <f t="shared" si="583"/>
        <v>-3.7019465690048055</v>
      </c>
      <c r="AA738" s="69">
        <f t="shared" si="584"/>
        <v>-2.4679643793365371</v>
      </c>
      <c r="AB738" s="98">
        <f>SUMIF(BN738:BU738,"VERDADEIRO",BN$3:$BU737)</f>
        <v>0</v>
      </c>
      <c r="AC738" s="97">
        <f t="shared" si="560"/>
        <v>735</v>
      </c>
      <c r="AD738" s="89">
        <f>RTD("tryd.rtdserver",,"COT",B738,"ULT")</f>
        <v>68.87</v>
      </c>
      <c r="AE738" s="89">
        <f>RTD("tryd.rtdserver",,"COT",C738,"ULT")</f>
        <v>24.2</v>
      </c>
      <c r="AF738" s="89">
        <f>VLOOKUP($AC738,LS_Coint_BD!$B$3:$AQ$1079,AF$2)*$AD738+VLOOKUP($AC738,LS_Coint_BD!$B$3:$AQ$1079,AF$2+1)</f>
        <v>0</v>
      </c>
      <c r="AG738" s="89">
        <f>VLOOKUP($AC738,LS_Coint_BD!$B$3:$AQ$1079,AG$2)*$AD738+VLOOKUP($AC738,LS_Coint_BD!$B$3:$AQ$1079,AG$2+1)</f>
        <v>0</v>
      </c>
      <c r="AH738" s="89">
        <f>VLOOKUP($AC738,LS_Coint_BD!$B$3:$AQ$1079,AH$2)*$AD738+VLOOKUP($AC738,LS_Coint_BD!$B$3:$AQ$1079,AH$2+1)</f>
        <v>24.485206383204904</v>
      </c>
      <c r="AI738" s="89">
        <f>VLOOKUP($AC738,LS_Coint_BD!$B$3:$AQ$1079,AI$2)*$AD738+VLOOKUP($AC738,LS_Coint_BD!$B$3:$AQ$1079,AI$2+1)</f>
        <v>24.572790818390416</v>
      </c>
      <c r="AJ738" s="89">
        <f>VLOOKUP($AC738,LS_Coint_BD!$B$3:$AQ$1079,AJ$2)*$AD738+VLOOKUP($AC738,LS_Coint_BD!$B$3:$AQ$1079,AJ$2+1)</f>
        <v>24.721496363198195</v>
      </c>
      <c r="AK738" s="89">
        <f>VLOOKUP($AC738,LS_Coint_BD!$B$3:$AQ$1079,AK$2)*$AD738+VLOOKUP($AC738,LS_Coint_BD!$B$3:$AQ$1079,AK$2+1)</f>
        <v>24.70959920732604</v>
      </c>
      <c r="AL738" s="89">
        <f>VLOOKUP($AC738,LS_Coint_BD!$B$3:$AQ$1079,AL$2)*$AD738+VLOOKUP($AC738,LS_Coint_BD!$B$3:$AQ$1079,AL$2+1)</f>
        <v>24.751532774221165</v>
      </c>
      <c r="AM738" s="89">
        <f>VLOOKUP($AC738,LS_Coint_BD!$B$3:$AQ$1079,AM$2)*$AD738+VLOOKUP($AC738,LS_Coint_BD!$B$3:$AQ$1079,AM$2+1)</f>
        <v>24.817243524951753</v>
      </c>
      <c r="AN738" s="89">
        <f>VLOOKUP($AC738,LS_Coint_BD!$B$3:$AQ$1079,AN$2)</f>
        <v>0</v>
      </c>
      <c r="AO738" s="89">
        <f>VLOOKUP($AC738,LS_Coint_BD!$B$3:$AQ$1079,AO$2)</f>
        <v>0</v>
      </c>
      <c r="AP738" s="89">
        <f>VLOOKUP($AC738,LS_Coint_BD!$B$3:$AQ$1079,AP$2)</f>
        <v>1.3917766688263</v>
      </c>
      <c r="AQ738" s="89">
        <f>VLOOKUP($AC738,LS_Coint_BD!$B$3:$AQ$1079,AQ$2)</f>
        <v>1.32652611173757</v>
      </c>
      <c r="AR738" s="89">
        <f>VLOOKUP($AC738,LS_Coint_BD!$B$3:$AQ$1079,AR$2)</f>
        <v>1.31004222212706</v>
      </c>
      <c r="AS738" s="89">
        <f>VLOOKUP($AC738,LS_Coint_BD!$B$3:$AQ$1079,AS$2)</f>
        <v>1.29717351576139</v>
      </c>
      <c r="AT738" s="89">
        <f>VLOOKUP($AC738,LS_Coint_BD!$B$3:$AQ$1079,AT$2)</f>
        <v>1.2676640121154199</v>
      </c>
      <c r="AU738" s="89">
        <f>VLOOKUP($AC738,LS_Coint_BD!$B$3:$AQ$1079,AU$2)</f>
        <v>1.2339821896682699</v>
      </c>
      <c r="AV738" s="89">
        <f>VLOOKUP($AC738,LS_Coint_BD!$B$3:$AQ$1079,AV$2)</f>
        <v>0</v>
      </c>
      <c r="AW738" s="89">
        <f>VLOOKUP($AC738,LS_Coint_BD!$B$3:$AQ$1079,AW$2)</f>
        <v>0</v>
      </c>
      <c r="AX738" s="89">
        <f>VLOOKUP($AC738,LS_Coint_BD!$B$3:$AQ$1079,AX$2)</f>
        <v>-1.4972150503516401E-15</v>
      </c>
      <c r="AY738" s="89">
        <f>VLOOKUP($AC738,LS_Coint_BD!$B$3:$AQ$1079,AY$2)</f>
        <v>1.33226762955019E-16</v>
      </c>
      <c r="AZ738" s="89">
        <f>VLOOKUP($AC738,LS_Coint_BD!$B$3:$AQ$1079,AZ$2)</f>
        <v>-5.5264435003563299E-16</v>
      </c>
      <c r="BA738" s="89">
        <f>VLOOKUP($AC738,LS_Coint_BD!$B$3:$AQ$1079,BA$2)</f>
        <v>-2.4780177909633498E-15</v>
      </c>
      <c r="BB738" s="89">
        <f>VLOOKUP($AC738,LS_Coint_BD!$B$3:$AQ$1079,BB$2)</f>
        <v>-4.8446095620006798E-16</v>
      </c>
      <c r="BC738" s="89">
        <f>VLOOKUP($AC738,LS_Coint_BD!$B$3:$AQ$1079,BC$2)</f>
        <v>2.4726887204451501E-15</v>
      </c>
      <c r="BD738" s="89">
        <f t="shared" si="585"/>
        <v>0</v>
      </c>
      <c r="BE738" s="89">
        <f t="shared" si="586"/>
        <v>0</v>
      </c>
      <c r="BF738" s="89">
        <f t="shared" si="587"/>
        <v>-2.7835533376526014</v>
      </c>
      <c r="BG738" s="89">
        <f t="shared" si="588"/>
        <v>-2.6530522234751399</v>
      </c>
      <c r="BH738" s="89">
        <f t="shared" si="589"/>
        <v>-2.6200844442541205</v>
      </c>
      <c r="BI738" s="89">
        <f t="shared" si="590"/>
        <v>-2.5943470315227826</v>
      </c>
      <c r="BJ738" s="89">
        <f t="shared" si="591"/>
        <v>-2.5353280242308402</v>
      </c>
      <c r="BK738" s="89">
        <f t="shared" si="592"/>
        <v>-2.4679643793365371</v>
      </c>
      <c r="BL738" s="89">
        <f t="shared" si="593"/>
        <v>0</v>
      </c>
      <c r="BM738" s="89"/>
      <c r="BN738" s="26" t="b">
        <f t="shared" si="594"/>
        <v>0</v>
      </c>
      <c r="BO738" s="26" t="b">
        <f t="shared" si="595"/>
        <v>0</v>
      </c>
      <c r="BP738" s="26" t="b">
        <f t="shared" si="596"/>
        <v>0</v>
      </c>
      <c r="BQ738" s="26" t="b">
        <f t="shared" si="597"/>
        <v>0</v>
      </c>
      <c r="BR738" s="26" t="b">
        <f t="shared" si="598"/>
        <v>0</v>
      </c>
      <c r="BS738" s="26" t="b">
        <f t="shared" si="599"/>
        <v>0</v>
      </c>
      <c r="BT738" s="26" t="b">
        <f t="shared" si="600"/>
        <v>0</v>
      </c>
      <c r="BU738" s="26" t="b">
        <f t="shared" si="601"/>
        <v>0</v>
      </c>
    </row>
    <row r="739" spans="2:73" ht="15" thickBot="1" x14ac:dyDescent="0.35">
      <c r="B739" s="17" t="str">
        <f>VLOOKUP($AC739,LS_Coint_BD!$B$3:$D$1079,2)</f>
        <v>RENT3</v>
      </c>
      <c r="C739" s="87" t="str">
        <f>VLOOKUP($AC739,LS_Coint_BD!$B$3:$D$1079,3)</f>
        <v>HGTX3</v>
      </c>
      <c r="D739" s="68">
        <f t="shared" si="561"/>
        <v>0.51583818141541471</v>
      </c>
      <c r="E739" s="65">
        <f t="shared" si="562"/>
        <v>2.1327882625724897</v>
      </c>
      <c r="F739" s="69">
        <f t="shared" si="563"/>
        <v>1.4218588417149931</v>
      </c>
      <c r="G739" s="68">
        <f t="shared" si="564"/>
        <v>0.36298344588214349</v>
      </c>
      <c r="H739" s="65">
        <f t="shared" si="565"/>
        <v>3.073741969804261</v>
      </c>
      <c r="I739" s="69">
        <f t="shared" si="566"/>
        <v>2.0491613132028408</v>
      </c>
      <c r="J739" s="68">
        <f t="shared" si="567"/>
        <v>0</v>
      </c>
      <c r="K739" s="65">
        <f t="shared" si="568"/>
        <v>0</v>
      </c>
      <c r="L739" s="69">
        <f t="shared" si="569"/>
        <v>0</v>
      </c>
      <c r="M739" s="68">
        <f t="shared" si="570"/>
        <v>0</v>
      </c>
      <c r="N739" s="65">
        <f t="shared" si="571"/>
        <v>0</v>
      </c>
      <c r="O739" s="69">
        <f t="shared" si="572"/>
        <v>0</v>
      </c>
      <c r="P739" s="68">
        <f t="shared" si="573"/>
        <v>-0.25543192061562436</v>
      </c>
      <c r="Q739" s="65">
        <f t="shared" si="574"/>
        <v>-3.697474458291869</v>
      </c>
      <c r="R739" s="69">
        <f t="shared" si="575"/>
        <v>-2.4649829721945795</v>
      </c>
      <c r="S739" s="68">
        <f t="shared" si="576"/>
        <v>-0.3393883528469388</v>
      </c>
      <c r="T739" s="65">
        <f t="shared" si="577"/>
        <v>-3.6686132737614008</v>
      </c>
      <c r="U739" s="69">
        <f t="shared" si="578"/>
        <v>-2.4457421825076007</v>
      </c>
      <c r="V739" s="68">
        <f t="shared" si="579"/>
        <v>-0.28992738020335551</v>
      </c>
      <c r="W739" s="65">
        <f t="shared" si="580"/>
        <v>-3.6225347664726009</v>
      </c>
      <c r="X739" s="69">
        <f t="shared" si="581"/>
        <v>-2.4150231776484006</v>
      </c>
      <c r="Y739" s="68">
        <f t="shared" si="582"/>
        <v>-1.1952241938021082</v>
      </c>
      <c r="Z739" s="65">
        <f t="shared" si="583"/>
        <v>-7.5563487504130755</v>
      </c>
      <c r="AA739" s="69">
        <f t="shared" si="584"/>
        <v>-5.037565833608717</v>
      </c>
      <c r="AB739" s="98">
        <f>SUMIF(BN739:BU739,"VERDADEIRO",BN$3:$BU738)</f>
        <v>0</v>
      </c>
      <c r="AC739" s="97">
        <f t="shared" si="560"/>
        <v>736</v>
      </c>
      <c r="AD739" s="89">
        <f>RTD("tryd.rtdserver",,"COT",B739,"ULT")</f>
        <v>68.87</v>
      </c>
      <c r="AE739" s="89">
        <f>RTD("tryd.rtdserver",,"COT",C739,"ULT")</f>
        <v>17.77</v>
      </c>
      <c r="AF739" s="89">
        <f>VLOOKUP($AC739,LS_Coint_BD!$B$3:$AQ$1079,AF$2)*$AD739+VLOOKUP($AC739,LS_Coint_BD!$B$3:$AQ$1079,AF$2+1)</f>
        <v>17.254161818584585</v>
      </c>
      <c r="AG739" s="89">
        <f>VLOOKUP($AC739,LS_Coint_BD!$B$3:$AQ$1079,AG$2)*$AD739+VLOOKUP($AC739,LS_Coint_BD!$B$3:$AQ$1079,AG$2+1)</f>
        <v>17.407016554117856</v>
      </c>
      <c r="AH739" s="89">
        <f>VLOOKUP($AC739,LS_Coint_BD!$B$3:$AQ$1079,AH$2)*$AD739+VLOOKUP($AC739,LS_Coint_BD!$B$3:$AQ$1079,AH$2+1)</f>
        <v>0</v>
      </c>
      <c r="AI739" s="89">
        <f>VLOOKUP($AC739,LS_Coint_BD!$B$3:$AQ$1079,AI$2)*$AD739+VLOOKUP($AC739,LS_Coint_BD!$B$3:$AQ$1079,AI$2+1)</f>
        <v>0</v>
      </c>
      <c r="AJ739" s="89">
        <f>VLOOKUP($AC739,LS_Coint_BD!$B$3:$AQ$1079,AJ$2)*$AD739+VLOOKUP($AC739,LS_Coint_BD!$B$3:$AQ$1079,AJ$2+1)</f>
        <v>18.025431920615624</v>
      </c>
      <c r="AK739" s="89">
        <f>VLOOKUP($AC739,LS_Coint_BD!$B$3:$AQ$1079,AK$2)*$AD739+VLOOKUP($AC739,LS_Coint_BD!$B$3:$AQ$1079,AK$2+1)</f>
        <v>18.109388352846938</v>
      </c>
      <c r="AL739" s="89">
        <f>VLOOKUP($AC739,LS_Coint_BD!$B$3:$AQ$1079,AL$2)*$AD739+VLOOKUP($AC739,LS_Coint_BD!$B$3:$AQ$1079,AL$2+1)</f>
        <v>18.059927380203355</v>
      </c>
      <c r="AM739" s="89">
        <f>VLOOKUP($AC739,LS_Coint_BD!$B$3:$AQ$1079,AM$2)*$AD739+VLOOKUP($AC739,LS_Coint_BD!$B$3:$AQ$1079,AM$2+1)</f>
        <v>18.965224193802108</v>
      </c>
      <c r="AN739" s="89">
        <f>VLOOKUP($AC739,LS_Coint_BD!$B$3:$AQ$1079,AN$2)</f>
        <v>0.710929420857497</v>
      </c>
      <c r="AO739" s="89">
        <f>VLOOKUP($AC739,LS_Coint_BD!$B$3:$AQ$1079,AO$2)</f>
        <v>1.0245806566014199</v>
      </c>
      <c r="AP739" s="89">
        <f>VLOOKUP($AC739,LS_Coint_BD!$B$3:$AQ$1079,AP$2)</f>
        <v>0</v>
      </c>
      <c r="AQ739" s="89">
        <f>VLOOKUP($AC739,LS_Coint_BD!$B$3:$AQ$1079,AQ$2)</f>
        <v>0</v>
      </c>
      <c r="AR739" s="89">
        <f>VLOOKUP($AC739,LS_Coint_BD!$B$3:$AQ$1079,AR$2)</f>
        <v>1.23249148609729</v>
      </c>
      <c r="AS739" s="89">
        <f>VLOOKUP($AC739,LS_Coint_BD!$B$3:$AQ$1079,AS$2)</f>
        <v>1.2228710912537999</v>
      </c>
      <c r="AT739" s="89">
        <f>VLOOKUP($AC739,LS_Coint_BD!$B$3:$AQ$1079,AT$2)</f>
        <v>1.2075115888242001</v>
      </c>
      <c r="AU739" s="89">
        <f>VLOOKUP($AC739,LS_Coint_BD!$B$3:$AQ$1079,AU$2)</f>
        <v>2.5187829168043598</v>
      </c>
      <c r="AV739" s="89">
        <f>VLOOKUP($AC739,LS_Coint_BD!$B$3:$AQ$1079,AV$2)</f>
        <v>-7.8159700933611001E-16</v>
      </c>
      <c r="AW739" s="89">
        <f>VLOOKUP($AC739,LS_Coint_BD!$B$3:$AQ$1079,AW$2)</f>
        <v>1.0362081563168101E-15</v>
      </c>
      <c r="AX739" s="89">
        <f>VLOOKUP($AC739,LS_Coint_BD!$B$3:$AQ$1079,AX$2)</f>
        <v>0</v>
      </c>
      <c r="AY739" s="89">
        <f>VLOOKUP($AC739,LS_Coint_BD!$B$3:$AQ$1079,AY$2)</f>
        <v>0</v>
      </c>
      <c r="AZ739" s="89">
        <f>VLOOKUP($AC739,LS_Coint_BD!$B$3:$AQ$1079,AZ$2)</f>
        <v>4.6382650806562098E-16</v>
      </c>
      <c r="BA739" s="89">
        <f>VLOOKUP($AC739,LS_Coint_BD!$B$3:$AQ$1079,BA$2)</f>
        <v>-9.2370555648813008E-16</v>
      </c>
      <c r="BB739" s="89">
        <f>VLOOKUP($AC739,LS_Coint_BD!$B$3:$AQ$1079,BB$2)</f>
        <v>-4.19866162040059E-16</v>
      </c>
      <c r="BC739" s="89">
        <f>VLOOKUP($AC739,LS_Coint_BD!$B$3:$AQ$1079,BC$2)</f>
        <v>2.6147972675971698E-15</v>
      </c>
      <c r="BD739" s="89">
        <f t="shared" si="585"/>
        <v>1.4218588417149931</v>
      </c>
      <c r="BE739" s="89">
        <f t="shared" si="586"/>
        <v>2.0491613132028408</v>
      </c>
      <c r="BF739" s="89">
        <f t="shared" si="587"/>
        <v>0</v>
      </c>
      <c r="BG739" s="89">
        <f t="shared" si="588"/>
        <v>0</v>
      </c>
      <c r="BH739" s="89">
        <f t="shared" si="589"/>
        <v>-2.4649829721945795</v>
      </c>
      <c r="BI739" s="89">
        <f t="shared" si="590"/>
        <v>-2.4457421825076007</v>
      </c>
      <c r="BJ739" s="89">
        <f t="shared" si="591"/>
        <v>-2.4150231776484006</v>
      </c>
      <c r="BK739" s="89">
        <f t="shared" si="592"/>
        <v>-5.037565833608717</v>
      </c>
      <c r="BL739" s="89">
        <f t="shared" si="593"/>
        <v>1.4218588417149947</v>
      </c>
      <c r="BM739" s="89"/>
      <c r="BN739" s="26" t="b">
        <f t="shared" si="594"/>
        <v>0</v>
      </c>
      <c r="BO739" s="26" t="b">
        <f t="shared" si="595"/>
        <v>0</v>
      </c>
      <c r="BP739" s="26" t="b">
        <f t="shared" si="596"/>
        <v>0</v>
      </c>
      <c r="BQ739" s="26" t="b">
        <f t="shared" si="597"/>
        <v>0</v>
      </c>
      <c r="BR739" s="26" t="b">
        <f t="shared" si="598"/>
        <v>0</v>
      </c>
      <c r="BS739" s="26" t="b">
        <f t="shared" si="599"/>
        <v>0</v>
      </c>
      <c r="BT739" s="26" t="b">
        <f t="shared" si="600"/>
        <v>0</v>
      </c>
      <c r="BU739" s="26" t="b">
        <f t="shared" si="601"/>
        <v>0</v>
      </c>
    </row>
    <row r="740" spans="2:73" ht="15" thickBot="1" x14ac:dyDescent="0.35">
      <c r="B740" s="17" t="str">
        <f>VLOOKUP($AC740,LS_Coint_BD!$B$3:$D$1079,2)</f>
        <v>RENT3</v>
      </c>
      <c r="C740" s="87" t="str">
        <f>VLOOKUP($AC740,LS_Coint_BD!$B$3:$D$1079,3)</f>
        <v>IRBR3</v>
      </c>
      <c r="D740" s="68">
        <f t="shared" si="561"/>
        <v>-0.42223061012906182</v>
      </c>
      <c r="E740" s="65">
        <f t="shared" si="562"/>
        <v>-1.6617168168108178</v>
      </c>
      <c r="F740" s="69">
        <f t="shared" si="563"/>
        <v>-1.1078112112072118</v>
      </c>
      <c r="G740" s="68">
        <f t="shared" si="564"/>
        <v>-0.25104980994029535</v>
      </c>
      <c r="H740" s="65">
        <f t="shared" si="565"/>
        <v>-1.8520300189734678</v>
      </c>
      <c r="I740" s="69">
        <f t="shared" si="566"/>
        <v>-1.2346866793156452</v>
      </c>
      <c r="J740" s="68">
        <f t="shared" si="567"/>
        <v>-0.11027515877843541</v>
      </c>
      <c r="K740" s="65">
        <f t="shared" si="568"/>
        <v>-2.025661369277155</v>
      </c>
      <c r="L740" s="69">
        <f t="shared" si="569"/>
        <v>-1.3504409128514365</v>
      </c>
      <c r="M740" s="68">
        <f t="shared" si="570"/>
        <v>0.10747494826126669</v>
      </c>
      <c r="N740" s="65">
        <f t="shared" si="571"/>
        <v>2.5188759423292764</v>
      </c>
      <c r="O740" s="69">
        <f t="shared" si="572"/>
        <v>1.6792506282195174</v>
      </c>
      <c r="P740" s="68">
        <f t="shared" si="573"/>
        <v>-2.0415950112407266E-2</v>
      </c>
      <c r="Q740" s="65">
        <f t="shared" si="574"/>
        <v>-3.1145115839293491</v>
      </c>
      <c r="R740" s="69">
        <f t="shared" si="575"/>
        <v>-2.0763410559528994</v>
      </c>
      <c r="S740" s="68">
        <f t="shared" si="576"/>
        <v>-4.2582859557736441E-2</v>
      </c>
      <c r="T740" s="65">
        <f t="shared" si="577"/>
        <v>-3.2290170200342114</v>
      </c>
      <c r="U740" s="69">
        <f t="shared" si="578"/>
        <v>-2.152678013356141</v>
      </c>
      <c r="V740" s="68">
        <f t="shared" si="579"/>
        <v>-0.12367655726030868</v>
      </c>
      <c r="W740" s="65">
        <f t="shared" si="580"/>
        <v>-3.2972515103617805</v>
      </c>
      <c r="X740" s="69">
        <f t="shared" si="581"/>
        <v>-2.1981676735745204</v>
      </c>
      <c r="Y740" s="68">
        <f t="shared" si="582"/>
        <v>-2.9615232654305697</v>
      </c>
      <c r="Z740" s="65">
        <f t="shared" si="583"/>
        <v>-21.040758691302809</v>
      </c>
      <c r="AA740" s="69">
        <f t="shared" si="584"/>
        <v>-14.02717246086854</v>
      </c>
      <c r="AB740" s="98">
        <f>SUMIF(BN740:BU740,"VERDADEIRO",BN$3:$BU739)</f>
        <v>0</v>
      </c>
      <c r="AC740" s="97">
        <f t="shared" si="560"/>
        <v>737</v>
      </c>
      <c r="AD740" s="89">
        <f>RTD("tryd.rtdserver",,"COT",B740,"ULT")</f>
        <v>68.87</v>
      </c>
      <c r="AE740" s="89">
        <f>RTD("tryd.rtdserver",,"COT",C740,"ULT")</f>
        <v>6.91</v>
      </c>
      <c r="AF740" s="89">
        <f>VLOOKUP($AC740,LS_Coint_BD!$B$3:$AQ$1079,AF$2)*$AD740+VLOOKUP($AC740,LS_Coint_BD!$B$3:$AQ$1079,AF$2+1)</f>
        <v>7.332230610129062</v>
      </c>
      <c r="AG740" s="89">
        <f>VLOOKUP($AC740,LS_Coint_BD!$B$3:$AQ$1079,AG$2)*$AD740+VLOOKUP($AC740,LS_Coint_BD!$B$3:$AQ$1079,AG$2+1)</f>
        <v>7.1610498099402955</v>
      </c>
      <c r="AH740" s="89">
        <f>VLOOKUP($AC740,LS_Coint_BD!$B$3:$AQ$1079,AH$2)*$AD740+VLOOKUP($AC740,LS_Coint_BD!$B$3:$AQ$1079,AH$2+1)</f>
        <v>7.0202751587784356</v>
      </c>
      <c r="AI740" s="89">
        <f>VLOOKUP($AC740,LS_Coint_BD!$B$3:$AQ$1079,AI$2)*$AD740+VLOOKUP($AC740,LS_Coint_BD!$B$3:$AQ$1079,AI$2+1)</f>
        <v>6.8025250517387335</v>
      </c>
      <c r="AJ740" s="89">
        <f>VLOOKUP($AC740,LS_Coint_BD!$B$3:$AQ$1079,AJ$2)*$AD740+VLOOKUP($AC740,LS_Coint_BD!$B$3:$AQ$1079,AJ$2+1)</f>
        <v>6.9304159501124074</v>
      </c>
      <c r="AK740" s="89">
        <f>VLOOKUP($AC740,LS_Coint_BD!$B$3:$AQ$1079,AK$2)*$AD740+VLOOKUP($AC740,LS_Coint_BD!$B$3:$AQ$1079,AK$2+1)</f>
        <v>6.9525828595577366</v>
      </c>
      <c r="AL740" s="89">
        <f>VLOOKUP($AC740,LS_Coint_BD!$B$3:$AQ$1079,AL$2)*$AD740+VLOOKUP($AC740,LS_Coint_BD!$B$3:$AQ$1079,AL$2+1)</f>
        <v>7.0336765572603088</v>
      </c>
      <c r="AM740" s="89">
        <f>VLOOKUP($AC740,LS_Coint_BD!$B$3:$AQ$1079,AM$2)*$AD740+VLOOKUP($AC740,LS_Coint_BD!$B$3:$AQ$1079,AM$2+1)</f>
        <v>9.8715232654305698</v>
      </c>
      <c r="AN740" s="89">
        <f>VLOOKUP($AC740,LS_Coint_BD!$B$3:$AQ$1079,AN$2)</f>
        <v>0.55390560560360602</v>
      </c>
      <c r="AO740" s="89">
        <f>VLOOKUP($AC740,LS_Coint_BD!$B$3:$AQ$1079,AO$2)</f>
        <v>0.61734333965782295</v>
      </c>
      <c r="AP740" s="89">
        <f>VLOOKUP($AC740,LS_Coint_BD!$B$3:$AQ$1079,AP$2)</f>
        <v>0.67522045642571804</v>
      </c>
      <c r="AQ740" s="89">
        <f>VLOOKUP($AC740,LS_Coint_BD!$B$3:$AQ$1079,AQ$2)</f>
        <v>0.83962531410975805</v>
      </c>
      <c r="AR740" s="89">
        <f>VLOOKUP($AC740,LS_Coint_BD!$B$3:$AQ$1079,AR$2)</f>
        <v>1.0381705279764499</v>
      </c>
      <c r="AS740" s="89">
        <f>VLOOKUP($AC740,LS_Coint_BD!$B$3:$AQ$1079,AS$2)</f>
        <v>1.07633900667807</v>
      </c>
      <c r="AT740" s="89">
        <f>VLOOKUP($AC740,LS_Coint_BD!$B$3:$AQ$1079,AT$2)</f>
        <v>1.09908383678726</v>
      </c>
      <c r="AU740" s="89">
        <f>VLOOKUP($AC740,LS_Coint_BD!$B$3:$AQ$1079,AU$2)</f>
        <v>7.01358623043427</v>
      </c>
      <c r="AV740" s="89">
        <f>VLOOKUP($AC740,LS_Coint_BD!$B$3:$AQ$1079,AV$2)</f>
        <v>1.7763568394002501E-16</v>
      </c>
      <c r="AW740" s="89">
        <f>VLOOKUP($AC740,LS_Coint_BD!$B$3:$AQ$1079,AW$2)</f>
        <v>6.3652786745175603E-16</v>
      </c>
      <c r="AX740" s="89">
        <f>VLOOKUP($AC740,LS_Coint_BD!$B$3:$AQ$1079,AX$2)</f>
        <v>-3.5527136788005001E-16</v>
      </c>
      <c r="AY740" s="89">
        <f>VLOOKUP($AC740,LS_Coint_BD!$B$3:$AQ$1079,AY$2)</f>
        <v>1.24344978758018E-15</v>
      </c>
      <c r="AZ740" s="89">
        <f>VLOOKUP($AC740,LS_Coint_BD!$B$3:$AQ$1079,AZ$2)</f>
        <v>6.2172489379008802E-16</v>
      </c>
      <c r="BA740" s="89">
        <f>VLOOKUP($AC740,LS_Coint_BD!$B$3:$AQ$1079,BA$2)</f>
        <v>-9.0594198809412795E-16</v>
      </c>
      <c r="BB740" s="89">
        <f>VLOOKUP($AC740,LS_Coint_BD!$B$3:$AQ$1079,BB$2)</f>
        <v>-3.8756876496005502E-16</v>
      </c>
      <c r="BC740" s="89">
        <f>VLOOKUP($AC740,LS_Coint_BD!$B$3:$AQ$1079,BC$2)</f>
        <v>-4.5474735088646403E-16</v>
      </c>
      <c r="BD740" s="89">
        <f t="shared" si="585"/>
        <v>-1.1078112112072118</v>
      </c>
      <c r="BE740" s="89">
        <f t="shared" si="586"/>
        <v>-1.2346866793156452</v>
      </c>
      <c r="BF740" s="89">
        <f t="shared" si="587"/>
        <v>-1.3504409128514365</v>
      </c>
      <c r="BG740" s="89">
        <f t="shared" si="588"/>
        <v>1.6792506282195174</v>
      </c>
      <c r="BH740" s="89">
        <f t="shared" si="589"/>
        <v>-2.0763410559528994</v>
      </c>
      <c r="BI740" s="89">
        <f t="shared" si="590"/>
        <v>-2.152678013356141</v>
      </c>
      <c r="BJ740" s="89">
        <f t="shared" si="591"/>
        <v>-2.1981676735745204</v>
      </c>
      <c r="BK740" s="89">
        <f t="shared" si="592"/>
        <v>-14.02717246086854</v>
      </c>
      <c r="BL740" s="89">
        <f t="shared" si="593"/>
        <v>-1.1078112112072123</v>
      </c>
      <c r="BM740" s="89"/>
      <c r="BN740" s="26" t="b">
        <f t="shared" si="594"/>
        <v>0</v>
      </c>
      <c r="BO740" s="26" t="b">
        <f t="shared" si="595"/>
        <v>0</v>
      </c>
      <c r="BP740" s="26" t="b">
        <f t="shared" si="596"/>
        <v>0</v>
      </c>
      <c r="BQ740" s="26" t="b">
        <f t="shared" si="597"/>
        <v>0</v>
      </c>
      <c r="BR740" s="26" t="b">
        <f t="shared" si="598"/>
        <v>0</v>
      </c>
      <c r="BS740" s="26" t="b">
        <f t="shared" si="599"/>
        <v>0</v>
      </c>
      <c r="BT740" s="26" t="b">
        <f t="shared" si="600"/>
        <v>0</v>
      </c>
      <c r="BU740" s="26" t="b">
        <f t="shared" si="601"/>
        <v>0</v>
      </c>
    </row>
    <row r="741" spans="2:73" ht="15" thickBot="1" x14ac:dyDescent="0.35">
      <c r="B741" s="17" t="str">
        <f>VLOOKUP($AC741,LS_Coint_BD!$B$3:$D$1079,2)</f>
        <v>RENT3</v>
      </c>
      <c r="C741" s="87" t="str">
        <f>VLOOKUP($AC741,LS_Coint_BD!$B$3:$D$1079,3)</f>
        <v>LCAM3</v>
      </c>
      <c r="D741" s="68">
        <f t="shared" si="561"/>
        <v>-0.66703315257136708</v>
      </c>
      <c r="E741" s="65">
        <f t="shared" si="562"/>
        <v>-1.1253074193375121</v>
      </c>
      <c r="F741" s="69">
        <f t="shared" si="563"/>
        <v>-0.750204946225008</v>
      </c>
      <c r="G741" s="68">
        <f t="shared" si="564"/>
        <v>-0.71826697844004173</v>
      </c>
      <c r="H741" s="65">
        <f t="shared" si="565"/>
        <v>-1.1869245912980593</v>
      </c>
      <c r="I741" s="69">
        <f t="shared" si="566"/>
        <v>-0.79128306086537292</v>
      </c>
      <c r="J741" s="68">
        <f t="shared" si="567"/>
        <v>-0.76641860907321657</v>
      </c>
      <c r="K741" s="65">
        <f t="shared" si="568"/>
        <v>-1.5843822387372288</v>
      </c>
      <c r="L741" s="69">
        <f t="shared" si="569"/>
        <v>-1.0562548258248192</v>
      </c>
      <c r="M741" s="68">
        <f t="shared" si="570"/>
        <v>-0.74210873808695155</v>
      </c>
      <c r="N741" s="65">
        <f t="shared" si="571"/>
        <v>-1.5171813748176544</v>
      </c>
      <c r="O741" s="69">
        <f t="shared" si="572"/>
        <v>-1.0114542498784362</v>
      </c>
      <c r="P741" s="68">
        <f t="shared" si="573"/>
        <v>-0.79349222996138735</v>
      </c>
      <c r="Q741" s="65">
        <f t="shared" si="574"/>
        <v>-1.5391795521852258</v>
      </c>
      <c r="R741" s="69">
        <f t="shared" si="575"/>
        <v>-1.0261197014568173</v>
      </c>
      <c r="S741" s="68">
        <f t="shared" si="576"/>
        <v>-0.75952581678268416</v>
      </c>
      <c r="T741" s="65">
        <f t="shared" si="577"/>
        <v>-1.5293558920127028</v>
      </c>
      <c r="U741" s="69">
        <f t="shared" si="578"/>
        <v>-1.0195705946751352</v>
      </c>
      <c r="V741" s="68">
        <f t="shared" si="579"/>
        <v>-0.78524004567967154</v>
      </c>
      <c r="W741" s="65">
        <f t="shared" si="580"/>
        <v>-1.6185336014178924</v>
      </c>
      <c r="X741" s="69">
        <f t="shared" si="581"/>
        <v>-1.0790224009452616</v>
      </c>
      <c r="Y741" s="68">
        <f t="shared" si="582"/>
        <v>-0.93781051447697195</v>
      </c>
      <c r="Z741" s="65">
        <f t="shared" si="583"/>
        <v>-2.0063463275135538</v>
      </c>
      <c r="AA741" s="69">
        <f t="shared" si="584"/>
        <v>-1.337564218342369</v>
      </c>
      <c r="AB741" s="98">
        <f>SUMIF(BN741:BU741,"VERDADEIRO",BN$3:$BU740)</f>
        <v>0</v>
      </c>
      <c r="AC741" s="97">
        <f t="shared" si="560"/>
        <v>738</v>
      </c>
      <c r="AD741" s="89">
        <f>RTD("tryd.rtdserver",,"COT",B741,"ULT")</f>
        <v>68.87</v>
      </c>
      <c r="AE741" s="89">
        <f>RTD("tryd.rtdserver",,"COT",C741,"ULT")</f>
        <v>27.62</v>
      </c>
      <c r="AF741" s="89">
        <f>VLOOKUP($AC741,LS_Coint_BD!$B$3:$AQ$1079,AF$2)*$AD741+VLOOKUP($AC741,LS_Coint_BD!$B$3:$AQ$1079,AF$2+1)</f>
        <v>28.287033152571368</v>
      </c>
      <c r="AG741" s="89">
        <f>VLOOKUP($AC741,LS_Coint_BD!$B$3:$AQ$1079,AG$2)*$AD741+VLOOKUP($AC741,LS_Coint_BD!$B$3:$AQ$1079,AG$2+1)</f>
        <v>28.338266978440043</v>
      </c>
      <c r="AH741" s="89">
        <f>VLOOKUP($AC741,LS_Coint_BD!$B$3:$AQ$1079,AH$2)*$AD741+VLOOKUP($AC741,LS_Coint_BD!$B$3:$AQ$1079,AH$2+1)</f>
        <v>28.386418609073218</v>
      </c>
      <c r="AI741" s="89">
        <f>VLOOKUP($AC741,LS_Coint_BD!$B$3:$AQ$1079,AI$2)*$AD741+VLOOKUP($AC741,LS_Coint_BD!$B$3:$AQ$1079,AI$2+1)</f>
        <v>28.362108738086953</v>
      </c>
      <c r="AJ741" s="89">
        <f>VLOOKUP($AC741,LS_Coint_BD!$B$3:$AQ$1079,AJ$2)*$AD741+VLOOKUP($AC741,LS_Coint_BD!$B$3:$AQ$1079,AJ$2+1)</f>
        <v>28.413492229961388</v>
      </c>
      <c r="AK741" s="89">
        <f>VLOOKUP($AC741,LS_Coint_BD!$B$3:$AQ$1079,AK$2)*$AD741+VLOOKUP($AC741,LS_Coint_BD!$B$3:$AQ$1079,AK$2+1)</f>
        <v>28.379525816782685</v>
      </c>
      <c r="AL741" s="89">
        <f>VLOOKUP($AC741,LS_Coint_BD!$B$3:$AQ$1079,AL$2)*$AD741+VLOOKUP($AC741,LS_Coint_BD!$B$3:$AQ$1079,AL$2+1)</f>
        <v>28.405240045679673</v>
      </c>
      <c r="AM741" s="89">
        <f>VLOOKUP($AC741,LS_Coint_BD!$B$3:$AQ$1079,AM$2)*$AD741+VLOOKUP($AC741,LS_Coint_BD!$B$3:$AQ$1079,AM$2+1)</f>
        <v>28.557810514476973</v>
      </c>
      <c r="AN741" s="89">
        <f>VLOOKUP($AC741,LS_Coint_BD!$B$3:$AQ$1079,AN$2)</f>
        <v>0.375102473112505</v>
      </c>
      <c r="AO741" s="89">
        <f>VLOOKUP($AC741,LS_Coint_BD!$B$3:$AQ$1079,AO$2)</f>
        <v>0.39564153043268602</v>
      </c>
      <c r="AP741" s="89">
        <f>VLOOKUP($AC741,LS_Coint_BD!$B$3:$AQ$1079,AP$2)</f>
        <v>0.52812741291240894</v>
      </c>
      <c r="AQ741" s="89">
        <f>VLOOKUP($AC741,LS_Coint_BD!$B$3:$AQ$1079,AQ$2)</f>
        <v>0.50572712493921901</v>
      </c>
      <c r="AR741" s="89">
        <f>VLOOKUP($AC741,LS_Coint_BD!$B$3:$AQ$1079,AR$2)</f>
        <v>0.51305985072840898</v>
      </c>
      <c r="AS741" s="89">
        <f>VLOOKUP($AC741,LS_Coint_BD!$B$3:$AQ$1079,AS$2)</f>
        <v>0.50978529733756806</v>
      </c>
      <c r="AT741" s="89">
        <f>VLOOKUP($AC741,LS_Coint_BD!$B$3:$AQ$1079,AT$2)</f>
        <v>0.53951120047263001</v>
      </c>
      <c r="AU741" s="89">
        <f>VLOOKUP($AC741,LS_Coint_BD!$B$3:$AQ$1079,AU$2)</f>
        <v>0.66878210917118397</v>
      </c>
      <c r="AV741" s="89">
        <f>VLOOKUP($AC741,LS_Coint_BD!$B$3:$AQ$1079,AV$2)</f>
        <v>2.0250467969162901E-15</v>
      </c>
      <c r="AW741" s="89">
        <f>VLOOKUP($AC741,LS_Coint_BD!$B$3:$AQ$1079,AW$2)</f>
        <v>-8.8817841970012504E-16</v>
      </c>
      <c r="AX741" s="89">
        <f>VLOOKUP($AC741,LS_Coint_BD!$B$3:$AQ$1079,AX$2)</f>
        <v>-1.3195793664116099E-15</v>
      </c>
      <c r="AY741" s="89">
        <f>VLOOKUP($AC741,LS_Coint_BD!$B$3:$AQ$1079,AY$2)</f>
        <v>1.6653345369377301E-15</v>
      </c>
      <c r="AZ741" s="89">
        <f>VLOOKUP($AC741,LS_Coint_BD!$B$3:$AQ$1079,AZ$2)</f>
        <v>6.5133084111342503E-16</v>
      </c>
      <c r="BA741" s="89">
        <f>VLOOKUP($AC741,LS_Coint_BD!$B$3:$AQ$1079,BA$2)</f>
        <v>8.9706020389712708E-16</v>
      </c>
      <c r="BB741" s="89">
        <f>VLOOKUP($AC741,LS_Coint_BD!$B$3:$AQ$1079,BB$2)</f>
        <v>-1.4614572178702101E-15</v>
      </c>
      <c r="BC741" s="89">
        <f>VLOOKUP($AC741,LS_Coint_BD!$B$3:$AQ$1079,BC$2)</f>
        <v>-1.00897068477934E-15</v>
      </c>
      <c r="BD741" s="89">
        <f t="shared" si="585"/>
        <v>-0.750204946225008</v>
      </c>
      <c r="BE741" s="89">
        <f t="shared" si="586"/>
        <v>-0.79128306086537292</v>
      </c>
      <c r="BF741" s="89">
        <f t="shared" si="587"/>
        <v>-1.0562548258248192</v>
      </c>
      <c r="BG741" s="89">
        <f t="shared" si="588"/>
        <v>-1.0114542498784362</v>
      </c>
      <c r="BH741" s="89">
        <f t="shared" si="589"/>
        <v>-1.0261197014568173</v>
      </c>
      <c r="BI741" s="89">
        <f t="shared" si="590"/>
        <v>-1.0195705946751352</v>
      </c>
      <c r="BJ741" s="89">
        <f t="shared" si="591"/>
        <v>-1.0790224009452616</v>
      </c>
      <c r="BK741" s="89">
        <f t="shared" si="592"/>
        <v>-1.337564218342369</v>
      </c>
      <c r="BL741" s="89">
        <f t="shared" si="593"/>
        <v>-0.75020494622501199</v>
      </c>
      <c r="BM741" s="89"/>
      <c r="BN741" s="26" t="b">
        <f t="shared" si="594"/>
        <v>0</v>
      </c>
      <c r="BO741" s="26" t="b">
        <f t="shared" si="595"/>
        <v>0</v>
      </c>
      <c r="BP741" s="26" t="b">
        <f t="shared" si="596"/>
        <v>0</v>
      </c>
      <c r="BQ741" s="26" t="b">
        <f t="shared" si="597"/>
        <v>0</v>
      </c>
      <c r="BR741" s="26" t="b">
        <f t="shared" si="598"/>
        <v>0</v>
      </c>
      <c r="BS741" s="26" t="b">
        <f t="shared" si="599"/>
        <v>0</v>
      </c>
      <c r="BT741" s="26" t="b">
        <f t="shared" si="600"/>
        <v>0</v>
      </c>
      <c r="BU741" s="26" t="b">
        <f t="shared" si="601"/>
        <v>0</v>
      </c>
    </row>
    <row r="742" spans="2:73" ht="15" thickBot="1" x14ac:dyDescent="0.35">
      <c r="B742" s="17" t="str">
        <f>VLOOKUP($AC742,LS_Coint_BD!$B$3:$D$1079,2)</f>
        <v>RENT3</v>
      </c>
      <c r="C742" s="87" t="str">
        <f>VLOOKUP($AC742,LS_Coint_BD!$B$3:$D$1079,3)</f>
        <v>LREN3</v>
      </c>
      <c r="D742" s="68">
        <f t="shared" si="561"/>
        <v>0</v>
      </c>
      <c r="E742" s="65">
        <f t="shared" si="562"/>
        <v>0</v>
      </c>
      <c r="F742" s="69">
        <f t="shared" si="563"/>
        <v>0</v>
      </c>
      <c r="G742" s="68">
        <f t="shared" si="564"/>
        <v>0</v>
      </c>
      <c r="H742" s="65">
        <f t="shared" si="565"/>
        <v>0</v>
      </c>
      <c r="I742" s="69">
        <f t="shared" si="566"/>
        <v>0</v>
      </c>
      <c r="J742" s="68">
        <f t="shared" si="567"/>
        <v>0</v>
      </c>
      <c r="K742" s="65">
        <f t="shared" si="568"/>
        <v>0</v>
      </c>
      <c r="L742" s="69">
        <f t="shared" si="569"/>
        <v>0</v>
      </c>
      <c r="M742" s="68">
        <f t="shared" si="570"/>
        <v>-2.2190747678753979</v>
      </c>
      <c r="N742" s="65">
        <f t="shared" si="571"/>
        <v>-6.595633828942411</v>
      </c>
      <c r="O742" s="69">
        <f t="shared" si="572"/>
        <v>-4.3970892192949407</v>
      </c>
      <c r="P742" s="68">
        <f t="shared" si="573"/>
        <v>-2.4398355011187576</v>
      </c>
      <c r="Q742" s="65">
        <f t="shared" si="574"/>
        <v>-7.0673621935112054</v>
      </c>
      <c r="R742" s="69">
        <f t="shared" si="575"/>
        <v>-4.711574795674137</v>
      </c>
      <c r="S742" s="68">
        <f t="shared" si="576"/>
        <v>-2.9973024057781785</v>
      </c>
      <c r="T742" s="65">
        <f t="shared" si="577"/>
        <v>-7.7308708094255767</v>
      </c>
      <c r="U742" s="69">
        <f t="shared" si="578"/>
        <v>-5.1539138729503842</v>
      </c>
      <c r="V742" s="68">
        <f t="shared" si="579"/>
        <v>-3.4515245434978326</v>
      </c>
      <c r="W742" s="65">
        <f t="shared" si="580"/>
        <v>-8.12652691743933</v>
      </c>
      <c r="X742" s="69">
        <f t="shared" si="581"/>
        <v>-5.4176846116262203</v>
      </c>
      <c r="Y742" s="68">
        <f t="shared" si="582"/>
        <v>-5.0154694804717579</v>
      </c>
      <c r="Z742" s="65">
        <f t="shared" si="583"/>
        <v>-14.100054466616607</v>
      </c>
      <c r="AA742" s="69">
        <f t="shared" si="584"/>
        <v>-9.4000363110777378</v>
      </c>
      <c r="AB742" s="98">
        <f>SUMIF(BN742:BU742,"VERDADEIRO",BN$3:$BU741)</f>
        <v>0</v>
      </c>
      <c r="AC742" s="97">
        <f t="shared" si="560"/>
        <v>739</v>
      </c>
      <c r="AD742" s="89">
        <f>RTD("tryd.rtdserver",,"COT",B742,"ULT")</f>
        <v>68.87</v>
      </c>
      <c r="AE742" s="89">
        <f>RTD("tryd.rtdserver",,"COT",C742,"ULT")</f>
        <v>41.01</v>
      </c>
      <c r="AF742" s="89">
        <f>VLOOKUP($AC742,LS_Coint_BD!$B$3:$AQ$1079,AF$2)*$AD742+VLOOKUP($AC742,LS_Coint_BD!$B$3:$AQ$1079,AF$2+1)</f>
        <v>0</v>
      </c>
      <c r="AG742" s="89">
        <f>VLOOKUP($AC742,LS_Coint_BD!$B$3:$AQ$1079,AG$2)*$AD742+VLOOKUP($AC742,LS_Coint_BD!$B$3:$AQ$1079,AG$2+1)</f>
        <v>0</v>
      </c>
      <c r="AH742" s="89">
        <f>VLOOKUP($AC742,LS_Coint_BD!$B$3:$AQ$1079,AH$2)*$AD742+VLOOKUP($AC742,LS_Coint_BD!$B$3:$AQ$1079,AH$2+1)</f>
        <v>0</v>
      </c>
      <c r="AI742" s="89">
        <f>VLOOKUP($AC742,LS_Coint_BD!$B$3:$AQ$1079,AI$2)*$AD742+VLOOKUP($AC742,LS_Coint_BD!$B$3:$AQ$1079,AI$2+1)</f>
        <v>43.229074767875396</v>
      </c>
      <c r="AJ742" s="89">
        <f>VLOOKUP($AC742,LS_Coint_BD!$B$3:$AQ$1079,AJ$2)*$AD742+VLOOKUP($AC742,LS_Coint_BD!$B$3:$AQ$1079,AJ$2+1)</f>
        <v>43.449835501118756</v>
      </c>
      <c r="AK742" s="89">
        <f>VLOOKUP($AC742,LS_Coint_BD!$B$3:$AQ$1079,AK$2)*$AD742+VLOOKUP($AC742,LS_Coint_BD!$B$3:$AQ$1079,AK$2+1)</f>
        <v>44.007302405778177</v>
      </c>
      <c r="AL742" s="89">
        <f>VLOOKUP($AC742,LS_Coint_BD!$B$3:$AQ$1079,AL$2)*$AD742+VLOOKUP($AC742,LS_Coint_BD!$B$3:$AQ$1079,AL$2+1)</f>
        <v>44.461524543497831</v>
      </c>
      <c r="AM742" s="89">
        <f>VLOOKUP($AC742,LS_Coint_BD!$B$3:$AQ$1079,AM$2)*$AD742+VLOOKUP($AC742,LS_Coint_BD!$B$3:$AQ$1079,AM$2+1)</f>
        <v>46.025469480471756</v>
      </c>
      <c r="AN742" s="89">
        <f>VLOOKUP($AC742,LS_Coint_BD!$B$3:$AQ$1079,AN$2)</f>
        <v>0</v>
      </c>
      <c r="AO742" s="89">
        <f>VLOOKUP($AC742,LS_Coint_BD!$B$3:$AQ$1079,AO$2)</f>
        <v>0</v>
      </c>
      <c r="AP742" s="89">
        <f>VLOOKUP($AC742,LS_Coint_BD!$B$3:$AQ$1079,AP$2)</f>
        <v>0</v>
      </c>
      <c r="AQ742" s="89">
        <f>VLOOKUP($AC742,LS_Coint_BD!$B$3:$AQ$1079,AQ$2)</f>
        <v>2.1985446096474699</v>
      </c>
      <c r="AR742" s="89">
        <f>VLOOKUP($AC742,LS_Coint_BD!$B$3:$AQ$1079,AR$2)</f>
        <v>2.3557873978370698</v>
      </c>
      <c r="AS742" s="89">
        <f>VLOOKUP($AC742,LS_Coint_BD!$B$3:$AQ$1079,AS$2)</f>
        <v>2.5769569364751899</v>
      </c>
      <c r="AT742" s="89">
        <f>VLOOKUP($AC742,LS_Coint_BD!$B$3:$AQ$1079,AT$2)</f>
        <v>2.7088423058131101</v>
      </c>
      <c r="AU742" s="89">
        <f>VLOOKUP($AC742,LS_Coint_BD!$B$3:$AQ$1079,AU$2)</f>
        <v>4.7000181555388698</v>
      </c>
      <c r="AV742" s="89">
        <f>VLOOKUP($AC742,LS_Coint_BD!$B$3:$AQ$1079,AV$2)</f>
        <v>0</v>
      </c>
      <c r="AW742" s="89">
        <f>VLOOKUP($AC742,LS_Coint_BD!$B$3:$AQ$1079,AW$2)</f>
        <v>0</v>
      </c>
      <c r="AX742" s="89">
        <f>VLOOKUP($AC742,LS_Coint_BD!$B$3:$AQ$1079,AX$2)</f>
        <v>0</v>
      </c>
      <c r="AY742" s="89">
        <f>VLOOKUP($AC742,LS_Coint_BD!$B$3:$AQ$1079,AY$2)</f>
        <v>-1.24344978758018E-15</v>
      </c>
      <c r="AZ742" s="89">
        <f>VLOOKUP($AC742,LS_Coint_BD!$B$3:$AQ$1079,AZ$2)</f>
        <v>3.0000693287648698E-15</v>
      </c>
      <c r="BA742" s="89">
        <f>VLOOKUP($AC742,LS_Coint_BD!$B$3:$AQ$1079,BA$2)</f>
        <v>-4.5119463720766402E-15</v>
      </c>
      <c r="BB742" s="89">
        <f>VLOOKUP($AC742,LS_Coint_BD!$B$3:$AQ$1079,BB$2)</f>
        <v>2.9067657372004098E-16</v>
      </c>
      <c r="BC742" s="89">
        <f>VLOOKUP($AC742,LS_Coint_BD!$B$3:$AQ$1079,BC$2)</f>
        <v>1.5916157281026199E-15</v>
      </c>
      <c r="BD742" s="89">
        <f t="shared" si="585"/>
        <v>0</v>
      </c>
      <c r="BE742" s="89">
        <f t="shared" si="586"/>
        <v>0</v>
      </c>
      <c r="BF742" s="89">
        <f t="shared" si="587"/>
        <v>0</v>
      </c>
      <c r="BG742" s="89">
        <f t="shared" si="588"/>
        <v>-4.3970892192949407</v>
      </c>
      <c r="BH742" s="89">
        <f t="shared" si="589"/>
        <v>-4.711574795674137</v>
      </c>
      <c r="BI742" s="89">
        <f t="shared" si="590"/>
        <v>-5.1539138729503842</v>
      </c>
      <c r="BJ742" s="89">
        <f t="shared" si="591"/>
        <v>-5.4176846116262203</v>
      </c>
      <c r="BK742" s="89">
        <f t="shared" si="592"/>
        <v>-9.4000363110777378</v>
      </c>
      <c r="BL742" s="89">
        <f t="shared" si="593"/>
        <v>0</v>
      </c>
      <c r="BM742" s="89"/>
      <c r="BN742" s="26" t="b">
        <f t="shared" si="594"/>
        <v>0</v>
      </c>
      <c r="BO742" s="26" t="b">
        <f t="shared" si="595"/>
        <v>0</v>
      </c>
      <c r="BP742" s="26" t="b">
        <f t="shared" si="596"/>
        <v>0</v>
      </c>
      <c r="BQ742" s="26" t="b">
        <f t="shared" si="597"/>
        <v>0</v>
      </c>
      <c r="BR742" s="26" t="b">
        <f t="shared" si="598"/>
        <v>0</v>
      </c>
      <c r="BS742" s="26" t="b">
        <f t="shared" si="599"/>
        <v>0</v>
      </c>
      <c r="BT742" s="26" t="b">
        <f t="shared" si="600"/>
        <v>0</v>
      </c>
      <c r="BU742" s="26" t="b">
        <f t="shared" si="601"/>
        <v>0</v>
      </c>
    </row>
    <row r="743" spans="2:73" ht="15" thickBot="1" x14ac:dyDescent="0.35">
      <c r="B743" s="17" t="str">
        <f>VLOOKUP($AC743,LS_Coint_BD!$B$3:$D$1079,2)</f>
        <v>RENT3</v>
      </c>
      <c r="C743" s="87" t="str">
        <f>VLOOKUP($AC743,LS_Coint_BD!$B$3:$D$1079,3)</f>
        <v>MGLU3</v>
      </c>
      <c r="D743" s="68">
        <f t="shared" si="561"/>
        <v>0</v>
      </c>
      <c r="E743" s="65">
        <f t="shared" si="562"/>
        <v>0</v>
      </c>
      <c r="F743" s="69">
        <f t="shared" si="563"/>
        <v>0</v>
      </c>
      <c r="G743" s="68">
        <f t="shared" si="564"/>
        <v>0.66844219263714422</v>
      </c>
      <c r="H743" s="65">
        <f t="shared" si="565"/>
        <v>3.348013175944978</v>
      </c>
      <c r="I743" s="69">
        <f t="shared" si="566"/>
        <v>2.2320087839633187</v>
      </c>
      <c r="J743" s="68">
        <f t="shared" si="567"/>
        <v>0.57155342739216763</v>
      </c>
      <c r="K743" s="65">
        <f t="shared" si="568"/>
        <v>3.2627232712671868</v>
      </c>
      <c r="L743" s="69">
        <f t="shared" si="569"/>
        <v>2.175148847511458</v>
      </c>
      <c r="M743" s="68">
        <f t="shared" si="570"/>
        <v>0.29310586934500549</v>
      </c>
      <c r="N743" s="65">
        <f t="shared" si="571"/>
        <v>3.6199200339015887</v>
      </c>
      <c r="O743" s="69">
        <f t="shared" si="572"/>
        <v>2.4132800226010591</v>
      </c>
      <c r="P743" s="68">
        <f t="shared" si="573"/>
        <v>-1.3977787008418119E-2</v>
      </c>
      <c r="Q743" s="65">
        <f t="shared" si="574"/>
        <v>-4.1510415222507913</v>
      </c>
      <c r="R743" s="69">
        <f t="shared" si="575"/>
        <v>-2.767361014833861</v>
      </c>
      <c r="S743" s="68">
        <f t="shared" si="576"/>
        <v>-0.28699369093517646</v>
      </c>
      <c r="T743" s="65">
        <f t="shared" si="577"/>
        <v>-4.6301188698810929</v>
      </c>
      <c r="U743" s="69">
        <f t="shared" si="578"/>
        <v>-3.0867459132540622</v>
      </c>
      <c r="V743" s="68">
        <f t="shared" si="579"/>
        <v>-0.69928303056098429</v>
      </c>
      <c r="W743" s="65">
        <f t="shared" si="580"/>
        <v>-5.3875710174190781</v>
      </c>
      <c r="X743" s="69">
        <f t="shared" si="581"/>
        <v>-3.5917140116127189</v>
      </c>
      <c r="Y743" s="68">
        <f t="shared" si="582"/>
        <v>0</v>
      </c>
      <c r="Z743" s="65">
        <f t="shared" si="583"/>
        <v>0</v>
      </c>
      <c r="AA743" s="69">
        <f t="shared" si="584"/>
        <v>0</v>
      </c>
      <c r="AB743" s="98">
        <f>SUMIF(BN743:BU743,"VERDADEIRO",BN$3:$BU742)</f>
        <v>0</v>
      </c>
      <c r="AC743" s="97">
        <f t="shared" si="560"/>
        <v>740</v>
      </c>
      <c r="AD743" s="89">
        <f>RTD("tryd.rtdserver",,"COT",B743,"ULT")</f>
        <v>68.87</v>
      </c>
      <c r="AE743" s="89">
        <f>RTD("tryd.rtdserver",,"COT",C743,"ULT")</f>
        <v>25.85</v>
      </c>
      <c r="AF743" s="89">
        <f>VLOOKUP($AC743,LS_Coint_BD!$B$3:$AQ$1079,AF$2)*$AD743+VLOOKUP($AC743,LS_Coint_BD!$B$3:$AQ$1079,AF$2+1)</f>
        <v>0</v>
      </c>
      <c r="AG743" s="89">
        <f>VLOOKUP($AC743,LS_Coint_BD!$B$3:$AQ$1079,AG$2)*$AD743+VLOOKUP($AC743,LS_Coint_BD!$B$3:$AQ$1079,AG$2+1)</f>
        <v>25.181557807362857</v>
      </c>
      <c r="AH743" s="89">
        <f>VLOOKUP($AC743,LS_Coint_BD!$B$3:$AQ$1079,AH$2)*$AD743+VLOOKUP($AC743,LS_Coint_BD!$B$3:$AQ$1079,AH$2+1)</f>
        <v>25.278446572607834</v>
      </c>
      <c r="AI743" s="89">
        <f>VLOOKUP($AC743,LS_Coint_BD!$B$3:$AQ$1079,AI$2)*$AD743+VLOOKUP($AC743,LS_Coint_BD!$B$3:$AQ$1079,AI$2+1)</f>
        <v>25.556894130654996</v>
      </c>
      <c r="AJ743" s="89">
        <f>VLOOKUP($AC743,LS_Coint_BD!$B$3:$AQ$1079,AJ$2)*$AD743+VLOOKUP($AC743,LS_Coint_BD!$B$3:$AQ$1079,AJ$2+1)</f>
        <v>25.86397778700842</v>
      </c>
      <c r="AK743" s="89">
        <f>VLOOKUP($AC743,LS_Coint_BD!$B$3:$AQ$1079,AK$2)*$AD743+VLOOKUP($AC743,LS_Coint_BD!$B$3:$AQ$1079,AK$2+1)</f>
        <v>26.136993690935178</v>
      </c>
      <c r="AL743" s="89">
        <f>VLOOKUP($AC743,LS_Coint_BD!$B$3:$AQ$1079,AL$2)*$AD743+VLOOKUP($AC743,LS_Coint_BD!$B$3:$AQ$1079,AL$2+1)</f>
        <v>26.549283030560986</v>
      </c>
      <c r="AM743" s="89">
        <f>VLOOKUP($AC743,LS_Coint_BD!$B$3:$AQ$1079,AM$2)*$AD743+VLOOKUP($AC743,LS_Coint_BD!$B$3:$AQ$1079,AM$2+1)</f>
        <v>0</v>
      </c>
      <c r="AN743" s="89">
        <f>VLOOKUP($AC743,LS_Coint_BD!$B$3:$AQ$1079,AN$2)</f>
        <v>0</v>
      </c>
      <c r="AO743" s="89">
        <f>VLOOKUP($AC743,LS_Coint_BD!$B$3:$AQ$1079,AO$2)</f>
        <v>1.11600439198166</v>
      </c>
      <c r="AP743" s="89">
        <f>VLOOKUP($AC743,LS_Coint_BD!$B$3:$AQ$1079,AP$2)</f>
        <v>1.0875744237557301</v>
      </c>
      <c r="AQ743" s="89">
        <f>VLOOKUP($AC743,LS_Coint_BD!$B$3:$AQ$1079,AQ$2)</f>
        <v>1.20664001130053</v>
      </c>
      <c r="AR743" s="89">
        <f>VLOOKUP($AC743,LS_Coint_BD!$B$3:$AQ$1079,AR$2)</f>
        <v>1.3836805074169301</v>
      </c>
      <c r="AS743" s="89">
        <f>VLOOKUP($AC743,LS_Coint_BD!$B$3:$AQ$1079,AS$2)</f>
        <v>1.54337295662703</v>
      </c>
      <c r="AT743" s="89">
        <f>VLOOKUP($AC743,LS_Coint_BD!$B$3:$AQ$1079,AT$2)</f>
        <v>1.7958570058063601</v>
      </c>
      <c r="AU743" s="89">
        <f>VLOOKUP($AC743,LS_Coint_BD!$B$3:$AQ$1079,AU$2)</f>
        <v>0</v>
      </c>
      <c r="AV743" s="89">
        <f>VLOOKUP($AC743,LS_Coint_BD!$B$3:$AQ$1079,AV$2)</f>
        <v>0</v>
      </c>
      <c r="AW743" s="89">
        <f>VLOOKUP($AC743,LS_Coint_BD!$B$3:$AQ$1079,AW$2)</f>
        <v>-1.3026616822268501E-15</v>
      </c>
      <c r="AX743" s="89">
        <f>VLOOKUP($AC743,LS_Coint_BD!$B$3:$AQ$1079,AX$2)</f>
        <v>-2.0808751547260102E-15</v>
      </c>
      <c r="AY743" s="89">
        <f>VLOOKUP($AC743,LS_Coint_BD!$B$3:$AQ$1079,AY$2)</f>
        <v>-7.9936057773011302E-16</v>
      </c>
      <c r="AZ743" s="89">
        <f>VLOOKUP($AC743,LS_Coint_BD!$B$3:$AQ$1079,AZ$2)</f>
        <v>-1.06581410364015E-15</v>
      </c>
      <c r="BA743" s="89">
        <f>VLOOKUP($AC743,LS_Coint_BD!$B$3:$AQ$1079,BA$2)</f>
        <v>-2.01616501271928E-15</v>
      </c>
      <c r="BB743" s="89">
        <f>VLOOKUP($AC743,LS_Coint_BD!$B$3:$AQ$1079,BB$2)</f>
        <v>1.14655759634016E-15</v>
      </c>
      <c r="BC743" s="89">
        <f>VLOOKUP($AC743,LS_Coint_BD!$B$3:$AQ$1079,BC$2)</f>
        <v>0</v>
      </c>
      <c r="BD743" s="89">
        <f t="shared" si="585"/>
        <v>0</v>
      </c>
      <c r="BE743" s="89">
        <f t="shared" si="586"/>
        <v>2.2320087839633187</v>
      </c>
      <c r="BF743" s="89">
        <f t="shared" si="587"/>
        <v>2.175148847511458</v>
      </c>
      <c r="BG743" s="89">
        <f t="shared" si="588"/>
        <v>2.4132800226010591</v>
      </c>
      <c r="BH743" s="89">
        <f t="shared" si="589"/>
        <v>-2.767361014833861</v>
      </c>
      <c r="BI743" s="89">
        <f t="shared" si="590"/>
        <v>-3.0867459132540622</v>
      </c>
      <c r="BJ743" s="89">
        <f t="shared" si="591"/>
        <v>-3.5917140116127189</v>
      </c>
      <c r="BK743" s="89">
        <f t="shared" si="592"/>
        <v>0</v>
      </c>
      <c r="BL743" s="89">
        <f t="shared" si="593"/>
        <v>0</v>
      </c>
      <c r="BM743" s="89"/>
      <c r="BN743" s="26" t="b">
        <f t="shared" si="594"/>
        <v>0</v>
      </c>
      <c r="BO743" s="26" t="b">
        <f t="shared" si="595"/>
        <v>0</v>
      </c>
      <c r="BP743" s="26" t="b">
        <f t="shared" si="596"/>
        <v>0</v>
      </c>
      <c r="BQ743" s="26" t="b">
        <f t="shared" si="597"/>
        <v>0</v>
      </c>
      <c r="BR743" s="26" t="b">
        <f t="shared" si="598"/>
        <v>0</v>
      </c>
      <c r="BS743" s="26" t="b">
        <f t="shared" si="599"/>
        <v>0</v>
      </c>
      <c r="BT743" s="26" t="b">
        <f t="shared" si="600"/>
        <v>0</v>
      </c>
      <c r="BU743" s="26" t="b">
        <f t="shared" si="601"/>
        <v>0</v>
      </c>
    </row>
    <row r="744" spans="2:73" ht="15" thickBot="1" x14ac:dyDescent="0.35">
      <c r="B744" s="17" t="str">
        <f>VLOOKUP($AC744,LS_Coint_BD!$B$3:$D$1079,2)</f>
        <v>RENT3</v>
      </c>
      <c r="C744" s="87" t="str">
        <f>VLOOKUP($AC744,LS_Coint_BD!$B$3:$D$1079,3)</f>
        <v>MULT3</v>
      </c>
      <c r="D744" s="68">
        <f t="shared" si="561"/>
        <v>0</v>
      </c>
      <c r="E744" s="65">
        <f t="shared" si="562"/>
        <v>0</v>
      </c>
      <c r="F744" s="69">
        <f t="shared" si="563"/>
        <v>0</v>
      </c>
      <c r="G744" s="68">
        <f t="shared" si="564"/>
        <v>0</v>
      </c>
      <c r="H744" s="65">
        <f t="shared" si="565"/>
        <v>0</v>
      </c>
      <c r="I744" s="69">
        <f t="shared" si="566"/>
        <v>0</v>
      </c>
      <c r="J744" s="68">
        <f t="shared" si="567"/>
        <v>0</v>
      </c>
      <c r="K744" s="65">
        <f t="shared" si="568"/>
        <v>0</v>
      </c>
      <c r="L744" s="69">
        <f t="shared" si="569"/>
        <v>0</v>
      </c>
      <c r="M744" s="68">
        <f t="shared" si="570"/>
        <v>-0.23916813768013157</v>
      </c>
      <c r="N744" s="65">
        <f t="shared" si="571"/>
        <v>-4.0334117597898933</v>
      </c>
      <c r="O744" s="69">
        <f t="shared" si="572"/>
        <v>-2.6889411731932622</v>
      </c>
      <c r="P744" s="68">
        <f t="shared" si="573"/>
        <v>-0.26432403718588304</v>
      </c>
      <c r="Q744" s="65">
        <f t="shared" si="574"/>
        <v>-4.0387798248497386</v>
      </c>
      <c r="R744" s="69">
        <f t="shared" si="575"/>
        <v>-2.6925198832331589</v>
      </c>
      <c r="S744" s="68">
        <f t="shared" si="576"/>
        <v>-0.4526537268389994</v>
      </c>
      <c r="T744" s="65">
        <f t="shared" si="577"/>
        <v>-4.1806870596608086</v>
      </c>
      <c r="U744" s="69">
        <f t="shared" si="578"/>
        <v>-2.7871247064405393</v>
      </c>
      <c r="V744" s="68">
        <f t="shared" si="579"/>
        <v>-0.57948627768163163</v>
      </c>
      <c r="W744" s="65">
        <f t="shared" si="580"/>
        <v>-4.2317919973463081</v>
      </c>
      <c r="X744" s="69">
        <f t="shared" si="581"/>
        <v>-2.8211946648975386</v>
      </c>
      <c r="Y744" s="68">
        <f t="shared" si="582"/>
        <v>-1.9285931590441514</v>
      </c>
      <c r="Z744" s="65">
        <f t="shared" si="583"/>
        <v>-10.706684618020166</v>
      </c>
      <c r="AA744" s="69">
        <f t="shared" si="584"/>
        <v>-7.1377897453467778</v>
      </c>
      <c r="AB744" s="98">
        <f>SUMIF(BN744:BU744,"VERDADEIRO",BN$3:$BU743)</f>
        <v>0</v>
      </c>
      <c r="AC744" s="97">
        <f t="shared" si="560"/>
        <v>741</v>
      </c>
      <c r="AD744" s="89">
        <f>RTD("tryd.rtdserver",,"COT",B744,"ULT")</f>
        <v>68.87</v>
      </c>
      <c r="AE744" s="89">
        <f>RTD("tryd.rtdserver",,"COT",C744,"ULT")</f>
        <v>21.84</v>
      </c>
      <c r="AF744" s="89">
        <f>VLOOKUP($AC744,LS_Coint_BD!$B$3:$AQ$1079,AF$2)*$AD744+VLOOKUP($AC744,LS_Coint_BD!$B$3:$AQ$1079,AF$2+1)</f>
        <v>0</v>
      </c>
      <c r="AG744" s="89">
        <f>VLOOKUP($AC744,LS_Coint_BD!$B$3:$AQ$1079,AG$2)*$AD744+VLOOKUP($AC744,LS_Coint_BD!$B$3:$AQ$1079,AG$2+1)</f>
        <v>0</v>
      </c>
      <c r="AH744" s="89">
        <f>VLOOKUP($AC744,LS_Coint_BD!$B$3:$AQ$1079,AH$2)*$AD744+VLOOKUP($AC744,LS_Coint_BD!$B$3:$AQ$1079,AH$2+1)</f>
        <v>0</v>
      </c>
      <c r="AI744" s="89">
        <f>VLOOKUP($AC744,LS_Coint_BD!$B$3:$AQ$1079,AI$2)*$AD744+VLOOKUP($AC744,LS_Coint_BD!$B$3:$AQ$1079,AI$2+1)</f>
        <v>22.079168137680131</v>
      </c>
      <c r="AJ744" s="89">
        <f>VLOOKUP($AC744,LS_Coint_BD!$B$3:$AQ$1079,AJ$2)*$AD744+VLOOKUP($AC744,LS_Coint_BD!$B$3:$AQ$1079,AJ$2+1)</f>
        <v>22.104324037185883</v>
      </c>
      <c r="AK744" s="89">
        <f>VLOOKUP($AC744,LS_Coint_BD!$B$3:$AQ$1079,AK$2)*$AD744+VLOOKUP($AC744,LS_Coint_BD!$B$3:$AQ$1079,AK$2+1)</f>
        <v>22.292653726838999</v>
      </c>
      <c r="AL744" s="89">
        <f>VLOOKUP($AC744,LS_Coint_BD!$B$3:$AQ$1079,AL$2)*$AD744+VLOOKUP($AC744,LS_Coint_BD!$B$3:$AQ$1079,AL$2+1)</f>
        <v>22.419486277681631</v>
      </c>
      <c r="AM744" s="89">
        <f>VLOOKUP($AC744,LS_Coint_BD!$B$3:$AQ$1079,AM$2)*$AD744+VLOOKUP($AC744,LS_Coint_BD!$B$3:$AQ$1079,AM$2+1)</f>
        <v>23.768593159044151</v>
      </c>
      <c r="AN744" s="89">
        <f>VLOOKUP($AC744,LS_Coint_BD!$B$3:$AQ$1079,AN$2)</f>
        <v>0</v>
      </c>
      <c r="AO744" s="89">
        <f>VLOOKUP($AC744,LS_Coint_BD!$B$3:$AQ$1079,AO$2)</f>
        <v>0</v>
      </c>
      <c r="AP744" s="89">
        <f>VLOOKUP($AC744,LS_Coint_BD!$B$3:$AQ$1079,AP$2)</f>
        <v>0</v>
      </c>
      <c r="AQ744" s="89">
        <f>VLOOKUP($AC744,LS_Coint_BD!$B$3:$AQ$1079,AQ$2)</f>
        <v>1.34447058659663</v>
      </c>
      <c r="AR744" s="89">
        <f>VLOOKUP($AC744,LS_Coint_BD!$B$3:$AQ$1079,AR$2)</f>
        <v>1.3462599416165799</v>
      </c>
      <c r="AS744" s="89">
        <f>VLOOKUP($AC744,LS_Coint_BD!$B$3:$AQ$1079,AS$2)</f>
        <v>1.3935623532202699</v>
      </c>
      <c r="AT744" s="89">
        <f>VLOOKUP($AC744,LS_Coint_BD!$B$3:$AQ$1079,AT$2)</f>
        <v>1.4105973324487699</v>
      </c>
      <c r="AU744" s="89">
        <f>VLOOKUP($AC744,LS_Coint_BD!$B$3:$AQ$1079,AU$2)</f>
        <v>3.5688948726733898</v>
      </c>
      <c r="AV744" s="89">
        <f>VLOOKUP($AC744,LS_Coint_BD!$B$3:$AQ$1079,AV$2)</f>
        <v>0</v>
      </c>
      <c r="AW744" s="89">
        <f>VLOOKUP($AC744,LS_Coint_BD!$B$3:$AQ$1079,AW$2)</f>
        <v>0</v>
      </c>
      <c r="AX744" s="89">
        <f>VLOOKUP($AC744,LS_Coint_BD!$B$3:$AQ$1079,AX$2)</f>
        <v>0</v>
      </c>
      <c r="AY744" s="89">
        <f>VLOOKUP($AC744,LS_Coint_BD!$B$3:$AQ$1079,AY$2)</f>
        <v>-2.3758772726978301E-15</v>
      </c>
      <c r="AZ744" s="89">
        <f>VLOOKUP($AC744,LS_Coint_BD!$B$3:$AQ$1079,AZ$2)</f>
        <v>8.8817841970012504E-16</v>
      </c>
      <c r="BA744" s="89">
        <f>VLOOKUP($AC744,LS_Coint_BD!$B$3:$AQ$1079,BA$2)</f>
        <v>6.5725203057809296E-16</v>
      </c>
      <c r="BB744" s="89">
        <f>VLOOKUP($AC744,LS_Coint_BD!$B$3:$AQ$1079,BB$2)</f>
        <v>1.27574718466018E-15</v>
      </c>
      <c r="BC744" s="89">
        <f>VLOOKUP($AC744,LS_Coint_BD!$B$3:$AQ$1079,BC$2)</f>
        <v>2.04636307898909E-15</v>
      </c>
      <c r="BD744" s="89">
        <f t="shared" si="585"/>
        <v>0</v>
      </c>
      <c r="BE744" s="89">
        <f t="shared" si="586"/>
        <v>0</v>
      </c>
      <c r="BF744" s="89">
        <f t="shared" si="587"/>
        <v>0</v>
      </c>
      <c r="BG744" s="89">
        <f t="shared" si="588"/>
        <v>-2.6889411731932622</v>
      </c>
      <c r="BH744" s="89">
        <f t="shared" si="589"/>
        <v>-2.6925198832331589</v>
      </c>
      <c r="BI744" s="89">
        <f t="shared" si="590"/>
        <v>-2.7871247064405393</v>
      </c>
      <c r="BJ744" s="89">
        <f t="shared" si="591"/>
        <v>-2.8211946648975386</v>
      </c>
      <c r="BK744" s="89">
        <f t="shared" si="592"/>
        <v>-7.1377897453467778</v>
      </c>
      <c r="BL744" s="89">
        <f t="shared" si="593"/>
        <v>0</v>
      </c>
      <c r="BM744" s="89"/>
      <c r="BN744" s="26" t="b">
        <f t="shared" si="594"/>
        <v>0</v>
      </c>
      <c r="BO744" s="26" t="b">
        <f t="shared" si="595"/>
        <v>0</v>
      </c>
      <c r="BP744" s="26" t="b">
        <f t="shared" si="596"/>
        <v>0</v>
      </c>
      <c r="BQ744" s="26" t="b">
        <f t="shared" si="597"/>
        <v>0</v>
      </c>
      <c r="BR744" s="26" t="b">
        <f t="shared" si="598"/>
        <v>0</v>
      </c>
      <c r="BS744" s="26" t="b">
        <f t="shared" si="599"/>
        <v>0</v>
      </c>
      <c r="BT744" s="26" t="b">
        <f t="shared" si="600"/>
        <v>0</v>
      </c>
      <c r="BU744" s="26" t="b">
        <f t="shared" si="601"/>
        <v>0</v>
      </c>
    </row>
    <row r="745" spans="2:73" ht="15" thickBot="1" x14ac:dyDescent="0.35">
      <c r="B745" s="17" t="str">
        <f>VLOOKUP($AC745,LS_Coint_BD!$B$3:$D$1079,2)</f>
        <v>RENT3</v>
      </c>
      <c r="C745" s="87" t="str">
        <f>VLOOKUP($AC745,LS_Coint_BD!$B$3:$D$1079,3)</f>
        <v>RADL3</v>
      </c>
      <c r="D745" s="68">
        <f t="shared" si="561"/>
        <v>-0.44629802926349527</v>
      </c>
      <c r="E745" s="65">
        <f t="shared" si="562"/>
        <v>-2.374905828699319</v>
      </c>
      <c r="F745" s="69">
        <f t="shared" si="563"/>
        <v>-1.5832705524662125</v>
      </c>
      <c r="G745" s="68">
        <f t="shared" si="564"/>
        <v>-0.53685229127879808</v>
      </c>
      <c r="H745" s="65">
        <f t="shared" si="565"/>
        <v>-2.2784740353438853</v>
      </c>
      <c r="I745" s="69">
        <f t="shared" si="566"/>
        <v>-1.5189826902292567</v>
      </c>
      <c r="J745" s="68">
        <f t="shared" si="567"/>
        <v>-0.38158706797009501</v>
      </c>
      <c r="K745" s="65">
        <f t="shared" si="568"/>
        <v>-2.5503588819266669</v>
      </c>
      <c r="L745" s="69">
        <f t="shared" si="569"/>
        <v>-1.700239254617778</v>
      </c>
      <c r="M745" s="68">
        <f t="shared" si="570"/>
        <v>-0.32566960954285307</v>
      </c>
      <c r="N745" s="65">
        <f t="shared" si="571"/>
        <v>-2.4580743513765739</v>
      </c>
      <c r="O745" s="69">
        <f t="shared" si="572"/>
        <v>-1.6387162342510493</v>
      </c>
      <c r="P745" s="68">
        <f t="shared" si="573"/>
        <v>-0.29635482844260252</v>
      </c>
      <c r="Q745" s="65">
        <f t="shared" si="574"/>
        <v>-2.3626222739622698</v>
      </c>
      <c r="R745" s="69">
        <f t="shared" si="575"/>
        <v>-1.5750815159748464</v>
      </c>
      <c r="S745" s="68">
        <f t="shared" si="576"/>
        <v>-0.24453509637354642</v>
      </c>
      <c r="T745" s="65">
        <f t="shared" si="577"/>
        <v>-2.2988691965666366</v>
      </c>
      <c r="U745" s="69">
        <f t="shared" si="578"/>
        <v>-1.5325794643777577</v>
      </c>
      <c r="V745" s="68">
        <f t="shared" si="579"/>
        <v>-0.19658425683601521</v>
      </c>
      <c r="W745" s="65">
        <f t="shared" si="580"/>
        <v>-2.3925348601609153</v>
      </c>
      <c r="X745" s="69">
        <f t="shared" si="581"/>
        <v>-1.5950232401072768</v>
      </c>
      <c r="Y745" s="68">
        <f t="shared" si="582"/>
        <v>-0.28973909164019318</v>
      </c>
      <c r="Z745" s="65">
        <f t="shared" si="583"/>
        <v>-2.4723117027904897</v>
      </c>
      <c r="AA745" s="69">
        <f t="shared" si="584"/>
        <v>-1.6482078018603266</v>
      </c>
      <c r="AB745" s="98">
        <f>SUMIF(BN745:BU745,"VERDADEIRO",BN$3:$BU744)</f>
        <v>0</v>
      </c>
      <c r="AC745" s="97">
        <f t="shared" si="560"/>
        <v>742</v>
      </c>
      <c r="AD745" s="89">
        <f>RTD("tryd.rtdserver",,"COT",B745,"ULT")</f>
        <v>68.87</v>
      </c>
      <c r="AE745" s="89">
        <f>RTD("tryd.rtdserver",,"COT",C745,"ULT")</f>
        <v>25.25</v>
      </c>
      <c r="AF745" s="89">
        <f>VLOOKUP($AC745,LS_Coint_BD!$B$3:$AQ$1079,AF$2)*$AD745+VLOOKUP($AC745,LS_Coint_BD!$B$3:$AQ$1079,AF$2+1)</f>
        <v>25.696298029263495</v>
      </c>
      <c r="AG745" s="89">
        <f>VLOOKUP($AC745,LS_Coint_BD!$B$3:$AQ$1079,AG$2)*$AD745+VLOOKUP($AC745,LS_Coint_BD!$B$3:$AQ$1079,AG$2+1)</f>
        <v>25.786852291278798</v>
      </c>
      <c r="AH745" s="89">
        <f>VLOOKUP($AC745,LS_Coint_BD!$B$3:$AQ$1079,AH$2)*$AD745+VLOOKUP($AC745,LS_Coint_BD!$B$3:$AQ$1079,AH$2+1)</f>
        <v>25.631587067970095</v>
      </c>
      <c r="AI745" s="89">
        <f>VLOOKUP($AC745,LS_Coint_BD!$B$3:$AQ$1079,AI$2)*$AD745+VLOOKUP($AC745,LS_Coint_BD!$B$3:$AQ$1079,AI$2+1)</f>
        <v>25.575669609542853</v>
      </c>
      <c r="AJ745" s="89">
        <f>VLOOKUP($AC745,LS_Coint_BD!$B$3:$AQ$1079,AJ$2)*$AD745+VLOOKUP($AC745,LS_Coint_BD!$B$3:$AQ$1079,AJ$2+1)</f>
        <v>25.546354828442603</v>
      </c>
      <c r="AK745" s="89">
        <f>VLOOKUP($AC745,LS_Coint_BD!$B$3:$AQ$1079,AK$2)*$AD745+VLOOKUP($AC745,LS_Coint_BD!$B$3:$AQ$1079,AK$2+1)</f>
        <v>25.494535096373546</v>
      </c>
      <c r="AL745" s="89">
        <f>VLOOKUP($AC745,LS_Coint_BD!$B$3:$AQ$1079,AL$2)*$AD745+VLOOKUP($AC745,LS_Coint_BD!$B$3:$AQ$1079,AL$2+1)</f>
        <v>25.446584256836015</v>
      </c>
      <c r="AM745" s="89">
        <f>VLOOKUP($AC745,LS_Coint_BD!$B$3:$AQ$1079,AM$2)*$AD745+VLOOKUP($AC745,LS_Coint_BD!$B$3:$AQ$1079,AM$2+1)</f>
        <v>25.539739091640193</v>
      </c>
      <c r="AN745" s="89">
        <f>VLOOKUP($AC745,LS_Coint_BD!$B$3:$AQ$1079,AN$2)</f>
        <v>0.79163527623310603</v>
      </c>
      <c r="AO745" s="89">
        <f>VLOOKUP($AC745,LS_Coint_BD!$B$3:$AQ$1079,AO$2)</f>
        <v>0.75949134511462801</v>
      </c>
      <c r="AP745" s="89">
        <f>VLOOKUP($AC745,LS_Coint_BD!$B$3:$AQ$1079,AP$2)</f>
        <v>0.85011962730889001</v>
      </c>
      <c r="AQ745" s="89">
        <f>VLOOKUP($AC745,LS_Coint_BD!$B$3:$AQ$1079,AQ$2)</f>
        <v>0.81935811712552598</v>
      </c>
      <c r="AR745" s="89">
        <f>VLOOKUP($AC745,LS_Coint_BD!$B$3:$AQ$1079,AR$2)</f>
        <v>0.78754075798742296</v>
      </c>
      <c r="AS745" s="89">
        <f>VLOOKUP($AC745,LS_Coint_BD!$B$3:$AQ$1079,AS$2)</f>
        <v>0.76628973218887897</v>
      </c>
      <c r="AT745" s="89">
        <f>VLOOKUP($AC745,LS_Coint_BD!$B$3:$AQ$1079,AT$2)</f>
        <v>0.79751162005363796</v>
      </c>
      <c r="AU745" s="89">
        <f>VLOOKUP($AC745,LS_Coint_BD!$B$3:$AQ$1079,AU$2)</f>
        <v>0.82410390093016295</v>
      </c>
      <c r="AV745" s="89">
        <f>VLOOKUP($AC745,LS_Coint_BD!$B$3:$AQ$1079,AV$2)</f>
        <v>-4.2632564145606E-16</v>
      </c>
      <c r="AW745" s="89">
        <f>VLOOKUP($AC745,LS_Coint_BD!$B$3:$AQ$1079,AW$2)</f>
        <v>-6.5133084111342503E-16</v>
      </c>
      <c r="AX745" s="89">
        <f>VLOOKUP($AC745,LS_Coint_BD!$B$3:$AQ$1079,AX$2)</f>
        <v>2.03012210217171E-15</v>
      </c>
      <c r="AY745" s="89">
        <f>VLOOKUP($AC745,LS_Coint_BD!$B$3:$AQ$1079,AY$2)</f>
        <v>2.6867397195928799E-15</v>
      </c>
      <c r="AZ745" s="89">
        <f>VLOOKUP($AC745,LS_Coint_BD!$B$3:$AQ$1079,AZ$2)</f>
        <v>-5.3290705182007502E-16</v>
      </c>
      <c r="BA745" s="89">
        <f>VLOOKUP($AC745,LS_Coint_BD!$B$3:$AQ$1079,BA$2)</f>
        <v>2.8421709430403998E-16</v>
      </c>
      <c r="BB745" s="89">
        <f>VLOOKUP($AC745,LS_Coint_BD!$B$3:$AQ$1079,BB$2)</f>
        <v>-9.2047581678012999E-16</v>
      </c>
      <c r="BC745" s="89">
        <f>VLOOKUP($AC745,LS_Coint_BD!$B$3:$AQ$1079,BC$2)</f>
        <v>-6.3948846218409005E-16</v>
      </c>
      <c r="BD745" s="89">
        <f t="shared" si="585"/>
        <v>-1.5832705524662125</v>
      </c>
      <c r="BE745" s="89">
        <f t="shared" si="586"/>
        <v>-1.5189826902292567</v>
      </c>
      <c r="BF745" s="89">
        <f t="shared" si="587"/>
        <v>-1.700239254617778</v>
      </c>
      <c r="BG745" s="89">
        <f t="shared" si="588"/>
        <v>-1.6387162342510493</v>
      </c>
      <c r="BH745" s="89">
        <f t="shared" si="589"/>
        <v>-1.5750815159748464</v>
      </c>
      <c r="BI745" s="89">
        <f t="shared" si="590"/>
        <v>-1.5325794643777577</v>
      </c>
      <c r="BJ745" s="89">
        <f t="shared" si="591"/>
        <v>-1.5950232401072768</v>
      </c>
      <c r="BK745" s="89">
        <f t="shared" si="592"/>
        <v>-1.6482078018603266</v>
      </c>
      <c r="BL745" s="89">
        <f t="shared" si="593"/>
        <v>-1.5832705524662116</v>
      </c>
      <c r="BM745" s="89"/>
      <c r="BN745" s="26" t="b">
        <f t="shared" si="594"/>
        <v>0</v>
      </c>
      <c r="BO745" s="26" t="b">
        <f t="shared" si="595"/>
        <v>0</v>
      </c>
      <c r="BP745" s="26" t="b">
        <f t="shared" si="596"/>
        <v>0</v>
      </c>
      <c r="BQ745" s="26" t="b">
        <f t="shared" si="597"/>
        <v>0</v>
      </c>
      <c r="BR745" s="26" t="b">
        <f t="shared" si="598"/>
        <v>0</v>
      </c>
      <c r="BS745" s="26" t="b">
        <f t="shared" si="599"/>
        <v>0</v>
      </c>
      <c r="BT745" s="26" t="b">
        <f t="shared" si="600"/>
        <v>0</v>
      </c>
      <c r="BU745" s="26" t="b">
        <f t="shared" si="601"/>
        <v>0</v>
      </c>
    </row>
    <row r="746" spans="2:73" ht="15" thickBot="1" x14ac:dyDescent="0.35">
      <c r="B746" s="17" t="str">
        <f>VLOOKUP($AC746,LS_Coint_BD!$B$3:$D$1079,2)</f>
        <v>SANB11</v>
      </c>
      <c r="C746" s="87" t="str">
        <f>VLOOKUP($AC746,LS_Coint_BD!$B$3:$D$1079,3)</f>
        <v>BRML3</v>
      </c>
      <c r="D746" s="68">
        <f t="shared" si="561"/>
        <v>3.4494207362989471E-4</v>
      </c>
      <c r="E746" s="65">
        <f t="shared" si="562"/>
        <v>1.5690897482936408</v>
      </c>
      <c r="F746" s="69">
        <f t="shared" si="563"/>
        <v>1.0460598321957606</v>
      </c>
      <c r="G746" s="68">
        <f t="shared" si="564"/>
        <v>-1.4785448181999783E-2</v>
      </c>
      <c r="H746" s="65">
        <f t="shared" si="565"/>
        <v>-1.7202850775001706</v>
      </c>
      <c r="I746" s="69">
        <f t="shared" si="566"/>
        <v>-1.146856718333447</v>
      </c>
      <c r="J746" s="68">
        <f t="shared" si="567"/>
        <v>0</v>
      </c>
      <c r="K746" s="65">
        <f t="shared" si="568"/>
        <v>0</v>
      </c>
      <c r="L746" s="69">
        <f t="shared" si="569"/>
        <v>0</v>
      </c>
      <c r="M746" s="68">
        <f t="shared" si="570"/>
        <v>0</v>
      </c>
      <c r="N746" s="65">
        <f t="shared" si="571"/>
        <v>0</v>
      </c>
      <c r="O746" s="69">
        <f t="shared" si="572"/>
        <v>0</v>
      </c>
      <c r="P746" s="68">
        <f t="shared" si="573"/>
        <v>-7.9771149915615069E-2</v>
      </c>
      <c r="Q746" s="65">
        <f t="shared" si="574"/>
        <v>-2.2913328140702283</v>
      </c>
      <c r="R746" s="69">
        <f t="shared" si="575"/>
        <v>-1.5275552093801521</v>
      </c>
      <c r="S746" s="68">
        <f t="shared" si="576"/>
        <v>-0.13018874875559838</v>
      </c>
      <c r="T746" s="65">
        <f t="shared" si="577"/>
        <v>-2.3842440728535044</v>
      </c>
      <c r="U746" s="69">
        <f t="shared" si="578"/>
        <v>-1.5894960485690031</v>
      </c>
      <c r="V746" s="68">
        <f t="shared" si="579"/>
        <v>-0.15508732884914522</v>
      </c>
      <c r="W746" s="65">
        <f t="shared" si="580"/>
        <v>-2.4223463795675326</v>
      </c>
      <c r="X746" s="69">
        <f t="shared" si="581"/>
        <v>-1.614897586378355</v>
      </c>
      <c r="Y746" s="68">
        <f t="shared" si="582"/>
        <v>-2.0736421339142215</v>
      </c>
      <c r="Z746" s="65">
        <f t="shared" si="583"/>
        <v>-6.9361581567955195</v>
      </c>
      <c r="AA746" s="69">
        <f t="shared" si="584"/>
        <v>-4.6241054378636797</v>
      </c>
      <c r="AB746" s="98">
        <f>SUMIF(BN746:BU746,"VERDADEIRO",BN$3:$BU745)</f>
        <v>0</v>
      </c>
      <c r="AC746" s="97">
        <f t="shared" si="560"/>
        <v>743</v>
      </c>
      <c r="AD746" s="89">
        <f>RTD("tryd.rtdserver",,"COT",B746,"ULT")</f>
        <v>41.56</v>
      </c>
      <c r="AE746" s="89">
        <f>RTD("tryd.rtdserver",,"COT",C746,"ULT")</f>
        <v>9.83</v>
      </c>
      <c r="AF746" s="89">
        <f>VLOOKUP($AC746,LS_Coint_BD!$B$3:$AQ$1079,AF$2)*$AD746+VLOOKUP($AC746,LS_Coint_BD!$B$3:$AQ$1079,AF$2+1)</f>
        <v>9.8296550579263702</v>
      </c>
      <c r="AG746" s="89">
        <f>VLOOKUP($AC746,LS_Coint_BD!$B$3:$AQ$1079,AG$2)*$AD746+VLOOKUP($AC746,LS_Coint_BD!$B$3:$AQ$1079,AG$2+1)</f>
        <v>9.8447854481819999</v>
      </c>
      <c r="AH746" s="89">
        <f>VLOOKUP($AC746,LS_Coint_BD!$B$3:$AQ$1079,AH$2)*$AD746+VLOOKUP($AC746,LS_Coint_BD!$B$3:$AQ$1079,AH$2+1)</f>
        <v>0</v>
      </c>
      <c r="AI746" s="89">
        <f>VLOOKUP($AC746,LS_Coint_BD!$B$3:$AQ$1079,AI$2)*$AD746+VLOOKUP($AC746,LS_Coint_BD!$B$3:$AQ$1079,AI$2+1)</f>
        <v>0</v>
      </c>
      <c r="AJ746" s="89">
        <f>VLOOKUP($AC746,LS_Coint_BD!$B$3:$AQ$1079,AJ$2)*$AD746+VLOOKUP($AC746,LS_Coint_BD!$B$3:$AQ$1079,AJ$2+1)</f>
        <v>9.9097711499156151</v>
      </c>
      <c r="AK746" s="89">
        <f>VLOOKUP($AC746,LS_Coint_BD!$B$3:$AQ$1079,AK$2)*$AD746+VLOOKUP($AC746,LS_Coint_BD!$B$3:$AQ$1079,AK$2+1)</f>
        <v>9.9601887487555985</v>
      </c>
      <c r="AL746" s="89">
        <f>VLOOKUP($AC746,LS_Coint_BD!$B$3:$AQ$1079,AL$2)*$AD746+VLOOKUP($AC746,LS_Coint_BD!$B$3:$AQ$1079,AL$2+1)</f>
        <v>9.9850873288491453</v>
      </c>
      <c r="AM746" s="89">
        <f>VLOOKUP($AC746,LS_Coint_BD!$B$3:$AQ$1079,AM$2)*$AD746+VLOOKUP($AC746,LS_Coint_BD!$B$3:$AQ$1079,AM$2+1)</f>
        <v>11.903642133914222</v>
      </c>
      <c r="AN746" s="89">
        <f>VLOOKUP($AC746,LS_Coint_BD!$B$3:$AQ$1079,AN$2)</f>
        <v>0.52302991609787997</v>
      </c>
      <c r="AO746" s="89">
        <f>VLOOKUP($AC746,LS_Coint_BD!$B$3:$AQ$1079,AO$2)</f>
        <v>0.57342835916672397</v>
      </c>
      <c r="AP746" s="89">
        <f>VLOOKUP($AC746,LS_Coint_BD!$B$3:$AQ$1079,AP$2)</f>
        <v>0</v>
      </c>
      <c r="AQ746" s="89">
        <f>VLOOKUP($AC746,LS_Coint_BD!$B$3:$AQ$1079,AQ$2)</f>
        <v>0</v>
      </c>
      <c r="AR746" s="89">
        <f>VLOOKUP($AC746,LS_Coint_BD!$B$3:$AQ$1079,AR$2)</f>
        <v>0.76377760469007605</v>
      </c>
      <c r="AS746" s="89">
        <f>VLOOKUP($AC746,LS_Coint_BD!$B$3:$AQ$1079,AS$2)</f>
        <v>0.79474802428450197</v>
      </c>
      <c r="AT746" s="89">
        <f>VLOOKUP($AC746,LS_Coint_BD!$B$3:$AQ$1079,AT$2)</f>
        <v>0.80744879318917795</v>
      </c>
      <c r="AU746" s="89">
        <f>VLOOKUP($AC746,LS_Coint_BD!$B$3:$AQ$1079,AU$2)</f>
        <v>2.3120527189318398</v>
      </c>
      <c r="AV746" s="89">
        <f>VLOOKUP($AC746,LS_Coint_BD!$B$3:$AQ$1079,AV$2)</f>
        <v>6.5725203057809296E-16</v>
      </c>
      <c r="AW746" s="89">
        <f>VLOOKUP($AC746,LS_Coint_BD!$B$3:$AQ$1079,AW$2)</f>
        <v>8.1416355139178104E-16</v>
      </c>
      <c r="AX746" s="89">
        <f>VLOOKUP($AC746,LS_Coint_BD!$B$3:$AQ$1079,AX$2)</f>
        <v>0</v>
      </c>
      <c r="AY746" s="89">
        <f>VLOOKUP($AC746,LS_Coint_BD!$B$3:$AQ$1079,AY$2)</f>
        <v>0</v>
      </c>
      <c r="AZ746" s="89">
        <f>VLOOKUP($AC746,LS_Coint_BD!$B$3:$AQ$1079,AZ$2)</f>
        <v>-7.8949192862233394E-17</v>
      </c>
      <c r="BA746" s="89">
        <f>VLOOKUP($AC746,LS_Coint_BD!$B$3:$AQ$1079,BA$2)</f>
        <v>9.2370555648813008E-16</v>
      </c>
      <c r="BB746" s="89">
        <f>VLOOKUP($AC746,LS_Coint_BD!$B$3:$AQ$1079,BB$2)</f>
        <v>8.7202972116012305E-16</v>
      </c>
      <c r="BC746" s="89">
        <f>VLOOKUP($AC746,LS_Coint_BD!$B$3:$AQ$1079,BC$2)</f>
        <v>2.2737367544323201E-16</v>
      </c>
      <c r="BD746" s="89">
        <f t="shared" si="585"/>
        <v>1.0460598321957606</v>
      </c>
      <c r="BE746" s="89">
        <f t="shared" si="586"/>
        <v>-1.146856718333447</v>
      </c>
      <c r="BF746" s="89">
        <f t="shared" si="587"/>
        <v>0</v>
      </c>
      <c r="BG746" s="89">
        <f t="shared" si="588"/>
        <v>0</v>
      </c>
      <c r="BH746" s="89">
        <f t="shared" si="589"/>
        <v>-1.5275552093801521</v>
      </c>
      <c r="BI746" s="89">
        <f t="shared" si="590"/>
        <v>-1.5894960485690031</v>
      </c>
      <c r="BJ746" s="89">
        <f t="shared" si="591"/>
        <v>-1.614897586378355</v>
      </c>
      <c r="BK746" s="89">
        <f t="shared" si="592"/>
        <v>-4.6241054378636797</v>
      </c>
      <c r="BL746" s="89">
        <f t="shared" si="593"/>
        <v>1.0460598321957593</v>
      </c>
      <c r="BM746" s="89"/>
      <c r="BN746" s="26" t="b">
        <f t="shared" si="594"/>
        <v>0</v>
      </c>
      <c r="BO746" s="26" t="b">
        <f t="shared" si="595"/>
        <v>0</v>
      </c>
      <c r="BP746" s="26" t="b">
        <f t="shared" si="596"/>
        <v>0</v>
      </c>
      <c r="BQ746" s="26" t="b">
        <f t="shared" si="597"/>
        <v>0</v>
      </c>
      <c r="BR746" s="26" t="b">
        <f t="shared" si="598"/>
        <v>0</v>
      </c>
      <c r="BS746" s="26" t="b">
        <f t="shared" si="599"/>
        <v>0</v>
      </c>
      <c r="BT746" s="26" t="b">
        <f t="shared" si="600"/>
        <v>0</v>
      </c>
      <c r="BU746" s="26" t="b">
        <f t="shared" si="601"/>
        <v>0</v>
      </c>
    </row>
    <row r="747" spans="2:73" ht="15" thickBot="1" x14ac:dyDescent="0.35">
      <c r="B747" s="17" t="str">
        <f>VLOOKUP($AC747,LS_Coint_BD!$B$3:$D$1079,2)</f>
        <v>SANB11</v>
      </c>
      <c r="C747" s="87" t="str">
        <f>VLOOKUP($AC747,LS_Coint_BD!$B$3:$D$1079,3)</f>
        <v>CPLE6</v>
      </c>
      <c r="D747" s="68">
        <f t="shared" si="561"/>
        <v>0.47671977645536856</v>
      </c>
      <c r="E747" s="65">
        <f t="shared" si="562"/>
        <v>5.2046141882284447</v>
      </c>
      <c r="F747" s="69">
        <f t="shared" si="563"/>
        <v>3.4697427921522963</v>
      </c>
      <c r="G747" s="68">
        <f t="shared" si="564"/>
        <v>0.50747586539807799</v>
      </c>
      <c r="H747" s="65">
        <f t="shared" si="565"/>
        <v>5.4545953284206918</v>
      </c>
      <c r="I747" s="69">
        <f t="shared" si="566"/>
        <v>3.6363968856137947</v>
      </c>
      <c r="J747" s="68">
        <f t="shared" si="567"/>
        <v>0.49829495893283138</v>
      </c>
      <c r="K747" s="65">
        <f t="shared" si="568"/>
        <v>5.4713639361445763</v>
      </c>
      <c r="L747" s="69">
        <f t="shared" si="569"/>
        <v>3.6475759574297175</v>
      </c>
      <c r="M747" s="68">
        <f t="shared" si="570"/>
        <v>0.47918416761112326</v>
      </c>
      <c r="N747" s="65">
        <f t="shared" si="571"/>
        <v>5.3996482271120998</v>
      </c>
      <c r="O747" s="69">
        <f t="shared" si="572"/>
        <v>3.5997654847414</v>
      </c>
      <c r="P747" s="68">
        <f t="shared" si="573"/>
        <v>0.4202761857146271</v>
      </c>
      <c r="Q747" s="65">
        <f t="shared" si="574"/>
        <v>5.475877907509016</v>
      </c>
      <c r="R747" s="69">
        <f t="shared" si="575"/>
        <v>3.6505852716726772</v>
      </c>
      <c r="S747" s="68">
        <f t="shared" si="576"/>
        <v>0.13040088141605111</v>
      </c>
      <c r="T747" s="65">
        <f t="shared" si="577"/>
        <v>6.7993933315345565</v>
      </c>
      <c r="U747" s="69">
        <f t="shared" si="578"/>
        <v>4.532928887689704</v>
      </c>
      <c r="V747" s="68">
        <f t="shared" si="579"/>
        <v>-6.5054267645564323E-2</v>
      </c>
      <c r="W747" s="65">
        <f t="shared" si="580"/>
        <v>-9.9657409356550151</v>
      </c>
      <c r="X747" s="69">
        <f t="shared" si="581"/>
        <v>-6.6438272904366764</v>
      </c>
      <c r="Y747" s="68">
        <f t="shared" si="582"/>
        <v>-1.3016914861450459</v>
      </c>
      <c r="Z747" s="65">
        <f t="shared" si="583"/>
        <v>-10.519559795070681</v>
      </c>
      <c r="AA747" s="69">
        <f t="shared" si="584"/>
        <v>-7.0130398633804543</v>
      </c>
      <c r="AB747" s="98">
        <f>SUMIF(BN747:BU747,"VERDADEIRO",BN$3:$BU746)</f>
        <v>0</v>
      </c>
      <c r="AC747" s="97">
        <f t="shared" si="560"/>
        <v>744</v>
      </c>
      <c r="AD747" s="89">
        <f>RTD("tryd.rtdserver",,"COT",B747,"ULT")</f>
        <v>41.56</v>
      </c>
      <c r="AE747" s="89">
        <f>RTD("tryd.rtdserver",,"COT",C747,"ULT")</f>
        <v>67.930000000000007</v>
      </c>
      <c r="AF747" s="89">
        <f>VLOOKUP($AC747,LS_Coint_BD!$B$3:$AQ$1079,AF$2)*$AD747+VLOOKUP($AC747,LS_Coint_BD!$B$3:$AQ$1079,AF$2+1)</f>
        <v>67.453280223544638</v>
      </c>
      <c r="AG747" s="89">
        <f>VLOOKUP($AC747,LS_Coint_BD!$B$3:$AQ$1079,AG$2)*$AD747+VLOOKUP($AC747,LS_Coint_BD!$B$3:$AQ$1079,AG$2+1)</f>
        <v>67.422524134601929</v>
      </c>
      <c r="AH747" s="89">
        <f>VLOOKUP($AC747,LS_Coint_BD!$B$3:$AQ$1079,AH$2)*$AD747+VLOOKUP($AC747,LS_Coint_BD!$B$3:$AQ$1079,AH$2+1)</f>
        <v>67.431705041067175</v>
      </c>
      <c r="AI747" s="89">
        <f>VLOOKUP($AC747,LS_Coint_BD!$B$3:$AQ$1079,AI$2)*$AD747+VLOOKUP($AC747,LS_Coint_BD!$B$3:$AQ$1079,AI$2+1)</f>
        <v>67.450815832388884</v>
      </c>
      <c r="AJ747" s="89">
        <f>VLOOKUP($AC747,LS_Coint_BD!$B$3:$AQ$1079,AJ$2)*$AD747+VLOOKUP($AC747,LS_Coint_BD!$B$3:$AQ$1079,AJ$2+1)</f>
        <v>67.50972381428538</v>
      </c>
      <c r="AK747" s="89">
        <f>VLOOKUP($AC747,LS_Coint_BD!$B$3:$AQ$1079,AK$2)*$AD747+VLOOKUP($AC747,LS_Coint_BD!$B$3:$AQ$1079,AK$2+1)</f>
        <v>67.799599118583956</v>
      </c>
      <c r="AL747" s="89">
        <f>VLOOKUP($AC747,LS_Coint_BD!$B$3:$AQ$1079,AL$2)*$AD747+VLOOKUP($AC747,LS_Coint_BD!$B$3:$AQ$1079,AL$2+1)</f>
        <v>67.995054267645571</v>
      </c>
      <c r="AM747" s="89">
        <f>VLOOKUP($AC747,LS_Coint_BD!$B$3:$AQ$1079,AM$2)*$AD747+VLOOKUP($AC747,LS_Coint_BD!$B$3:$AQ$1079,AM$2+1)</f>
        <v>69.231691486145053</v>
      </c>
      <c r="AN747" s="89">
        <f>VLOOKUP($AC747,LS_Coint_BD!$B$3:$AQ$1079,AN$2)</f>
        <v>1.7348713960761499</v>
      </c>
      <c r="AO747" s="89">
        <f>VLOOKUP($AC747,LS_Coint_BD!$B$3:$AQ$1079,AO$2)</f>
        <v>1.8181984428069</v>
      </c>
      <c r="AP747" s="89">
        <f>VLOOKUP($AC747,LS_Coint_BD!$B$3:$AQ$1079,AP$2)</f>
        <v>1.8237879787148601</v>
      </c>
      <c r="AQ747" s="89">
        <f>VLOOKUP($AC747,LS_Coint_BD!$B$3:$AQ$1079,AQ$2)</f>
        <v>1.7998827423707</v>
      </c>
      <c r="AR747" s="89">
        <f>VLOOKUP($AC747,LS_Coint_BD!$B$3:$AQ$1079,AR$2)</f>
        <v>1.8252926358363399</v>
      </c>
      <c r="AS747" s="89">
        <f>VLOOKUP($AC747,LS_Coint_BD!$B$3:$AQ$1079,AS$2)</f>
        <v>2.2664644438448498</v>
      </c>
      <c r="AT747" s="89">
        <f>VLOOKUP($AC747,LS_Coint_BD!$B$3:$AQ$1079,AT$2)</f>
        <v>3.32191364521834</v>
      </c>
      <c r="AU747" s="89">
        <f>VLOOKUP($AC747,LS_Coint_BD!$B$3:$AQ$1079,AU$2)</f>
        <v>3.5065199316902298</v>
      </c>
      <c r="AV747" s="89">
        <f>VLOOKUP($AC747,LS_Coint_BD!$B$3:$AQ$1079,AV$2)</f>
        <v>-3.4816594052244901E-15</v>
      </c>
      <c r="AW747" s="89">
        <f>VLOOKUP($AC747,LS_Coint_BD!$B$3:$AQ$1079,AW$2)</f>
        <v>-5.3882824128474301E-15</v>
      </c>
      <c r="AX747" s="89">
        <f>VLOOKUP($AC747,LS_Coint_BD!$B$3:$AQ$1079,AX$2)</f>
        <v>-2.53765262771464E-15</v>
      </c>
      <c r="AY747" s="89">
        <f>VLOOKUP($AC747,LS_Coint_BD!$B$3:$AQ$1079,AY$2)</f>
        <v>-8.8817841970012504E-17</v>
      </c>
      <c r="AZ747" s="89">
        <f>VLOOKUP($AC747,LS_Coint_BD!$B$3:$AQ$1079,AZ$2)</f>
        <v>-2.8816455394715198E-15</v>
      </c>
      <c r="BA747" s="89">
        <f>VLOOKUP($AC747,LS_Coint_BD!$B$3:$AQ$1079,BA$2)</f>
        <v>4.3343106881366103E-15</v>
      </c>
      <c r="BB747" s="89">
        <f>VLOOKUP($AC747,LS_Coint_BD!$B$3:$AQ$1079,BB$2)</f>
        <v>3.4881188846404898E-15</v>
      </c>
      <c r="BC747" s="89">
        <f>VLOOKUP($AC747,LS_Coint_BD!$B$3:$AQ$1079,BC$2)</f>
        <v>5.4569682106375703E-15</v>
      </c>
      <c r="BD747" s="89">
        <f t="shared" si="585"/>
        <v>3.4697427921522963</v>
      </c>
      <c r="BE747" s="89">
        <f t="shared" si="586"/>
        <v>3.6363968856137947</v>
      </c>
      <c r="BF747" s="89">
        <f t="shared" si="587"/>
        <v>3.6475759574297175</v>
      </c>
      <c r="BG747" s="89">
        <f t="shared" si="588"/>
        <v>3.5997654847414</v>
      </c>
      <c r="BH747" s="89">
        <f t="shared" si="589"/>
        <v>3.6505852716726772</v>
      </c>
      <c r="BI747" s="89">
        <f t="shared" si="590"/>
        <v>4.532928887689704</v>
      </c>
      <c r="BJ747" s="89">
        <f t="shared" si="591"/>
        <v>-6.6438272904366764</v>
      </c>
      <c r="BK747" s="89">
        <f t="shared" si="592"/>
        <v>-7.0130398633804543</v>
      </c>
      <c r="BL747" s="89">
        <f t="shared" si="593"/>
        <v>3.4697427921523034</v>
      </c>
      <c r="BM747" s="89"/>
      <c r="BN747" s="26" t="b">
        <f t="shared" si="594"/>
        <v>0</v>
      </c>
      <c r="BO747" s="26" t="b">
        <f t="shared" si="595"/>
        <v>0</v>
      </c>
      <c r="BP747" s="26" t="b">
        <f t="shared" si="596"/>
        <v>0</v>
      </c>
      <c r="BQ747" s="26" t="b">
        <f t="shared" si="597"/>
        <v>0</v>
      </c>
      <c r="BR747" s="26" t="b">
        <f t="shared" si="598"/>
        <v>0</v>
      </c>
      <c r="BS747" s="26" t="b">
        <f t="shared" si="599"/>
        <v>0</v>
      </c>
      <c r="BT747" s="26" t="b">
        <f t="shared" si="600"/>
        <v>0</v>
      </c>
      <c r="BU747" s="26" t="b">
        <f t="shared" si="601"/>
        <v>0</v>
      </c>
    </row>
    <row r="748" spans="2:73" ht="15" thickBot="1" x14ac:dyDescent="0.35">
      <c r="B748" s="17" t="str">
        <f>VLOOKUP($AC748,LS_Coint_BD!$B$3:$D$1079,2)</f>
        <v>SANB11</v>
      </c>
      <c r="C748" s="87" t="str">
        <f>VLOOKUP($AC748,LS_Coint_BD!$B$3:$D$1079,3)</f>
        <v>CRFB3</v>
      </c>
      <c r="D748" s="68">
        <f t="shared" si="561"/>
        <v>-2.5206574041416019E-2</v>
      </c>
      <c r="E748" s="65">
        <f t="shared" si="562"/>
        <v>-1.558355748539094</v>
      </c>
      <c r="F748" s="69">
        <f t="shared" si="563"/>
        <v>-1.038903832359396</v>
      </c>
      <c r="G748" s="68">
        <f t="shared" si="564"/>
        <v>-2.1970180185896027E-2</v>
      </c>
      <c r="H748" s="65">
        <f t="shared" si="565"/>
        <v>-1.681169578886383</v>
      </c>
      <c r="I748" s="69">
        <f t="shared" si="566"/>
        <v>-1.1207797192575886</v>
      </c>
      <c r="J748" s="68">
        <f t="shared" si="567"/>
        <v>-3.9818911963180881E-2</v>
      </c>
      <c r="K748" s="65">
        <f t="shared" si="568"/>
        <v>-1.9843453134964535</v>
      </c>
      <c r="L748" s="69">
        <f t="shared" si="569"/>
        <v>-1.3228968756643023</v>
      </c>
      <c r="M748" s="68">
        <f t="shared" si="570"/>
        <v>-2.8492585268310222E-2</v>
      </c>
      <c r="N748" s="65">
        <f t="shared" si="571"/>
        <v>-2.1154000548517726</v>
      </c>
      <c r="O748" s="69">
        <f t="shared" si="572"/>
        <v>-1.4102667032345151</v>
      </c>
      <c r="P748" s="68">
        <f t="shared" si="573"/>
        <v>-0.13740209217076327</v>
      </c>
      <c r="Q748" s="65">
        <f t="shared" si="574"/>
        <v>-3.012205554189868</v>
      </c>
      <c r="R748" s="69">
        <f t="shared" si="575"/>
        <v>-2.0081370361265787</v>
      </c>
      <c r="S748" s="68">
        <f t="shared" si="576"/>
        <v>0</v>
      </c>
      <c r="T748" s="65">
        <f t="shared" si="577"/>
        <v>0</v>
      </c>
      <c r="U748" s="69">
        <f t="shared" si="578"/>
        <v>0</v>
      </c>
      <c r="V748" s="68">
        <f t="shared" si="579"/>
        <v>0</v>
      </c>
      <c r="W748" s="65">
        <f t="shared" si="580"/>
        <v>0</v>
      </c>
      <c r="X748" s="69">
        <f t="shared" si="581"/>
        <v>0</v>
      </c>
      <c r="Y748" s="68">
        <f t="shared" si="582"/>
        <v>0</v>
      </c>
      <c r="Z748" s="65">
        <f t="shared" si="583"/>
        <v>0</v>
      </c>
      <c r="AA748" s="69">
        <f t="shared" si="584"/>
        <v>0</v>
      </c>
      <c r="AB748" s="98">
        <f>SUMIF(BN748:BU748,"VERDADEIRO",BN$3:$BU747)</f>
        <v>0</v>
      </c>
      <c r="AC748" s="97">
        <f t="shared" si="560"/>
        <v>745</v>
      </c>
      <c r="AD748" s="89">
        <f>RTD("tryd.rtdserver",,"COT",B748,"ULT")</f>
        <v>41.56</v>
      </c>
      <c r="AE748" s="89">
        <f>RTD("tryd.rtdserver",,"COT",C748,"ULT")</f>
        <v>19.52</v>
      </c>
      <c r="AF748" s="89">
        <f>VLOOKUP($AC748,LS_Coint_BD!$B$3:$AQ$1079,AF$2)*$AD748+VLOOKUP($AC748,LS_Coint_BD!$B$3:$AQ$1079,AF$2+1)</f>
        <v>19.545206574041416</v>
      </c>
      <c r="AG748" s="89">
        <f>VLOOKUP($AC748,LS_Coint_BD!$B$3:$AQ$1079,AG$2)*$AD748+VLOOKUP($AC748,LS_Coint_BD!$B$3:$AQ$1079,AG$2+1)</f>
        <v>19.541970180185896</v>
      </c>
      <c r="AH748" s="89">
        <f>VLOOKUP($AC748,LS_Coint_BD!$B$3:$AQ$1079,AH$2)*$AD748+VLOOKUP($AC748,LS_Coint_BD!$B$3:$AQ$1079,AH$2+1)</f>
        <v>19.55981891196318</v>
      </c>
      <c r="AI748" s="89">
        <f>VLOOKUP($AC748,LS_Coint_BD!$B$3:$AQ$1079,AI$2)*$AD748+VLOOKUP($AC748,LS_Coint_BD!$B$3:$AQ$1079,AI$2+1)</f>
        <v>19.54849258526831</v>
      </c>
      <c r="AJ748" s="89">
        <f>VLOOKUP($AC748,LS_Coint_BD!$B$3:$AQ$1079,AJ$2)*$AD748+VLOOKUP($AC748,LS_Coint_BD!$B$3:$AQ$1079,AJ$2+1)</f>
        <v>19.657402092170763</v>
      </c>
      <c r="AK748" s="89">
        <f>VLOOKUP($AC748,LS_Coint_BD!$B$3:$AQ$1079,AK$2)*$AD748+VLOOKUP($AC748,LS_Coint_BD!$B$3:$AQ$1079,AK$2+1)</f>
        <v>0</v>
      </c>
      <c r="AL748" s="89">
        <f>VLOOKUP($AC748,LS_Coint_BD!$B$3:$AQ$1079,AL$2)*$AD748+VLOOKUP($AC748,LS_Coint_BD!$B$3:$AQ$1079,AL$2+1)</f>
        <v>0</v>
      </c>
      <c r="AM748" s="89">
        <f>VLOOKUP($AC748,LS_Coint_BD!$B$3:$AQ$1079,AM$2)*$AD748+VLOOKUP($AC748,LS_Coint_BD!$B$3:$AQ$1079,AM$2+1)</f>
        <v>0</v>
      </c>
      <c r="AN748" s="89">
        <f>VLOOKUP($AC748,LS_Coint_BD!$B$3:$AQ$1079,AN$2)</f>
        <v>0.51945191617969899</v>
      </c>
      <c r="AO748" s="89">
        <f>VLOOKUP($AC748,LS_Coint_BD!$B$3:$AQ$1079,AO$2)</f>
        <v>0.56038985962879495</v>
      </c>
      <c r="AP748" s="89">
        <f>VLOOKUP($AC748,LS_Coint_BD!$B$3:$AQ$1079,AP$2)</f>
        <v>0.66144843783215201</v>
      </c>
      <c r="AQ748" s="89">
        <f>VLOOKUP($AC748,LS_Coint_BD!$B$3:$AQ$1079,AQ$2)</f>
        <v>0.70513335161725599</v>
      </c>
      <c r="AR748" s="89">
        <f>VLOOKUP($AC748,LS_Coint_BD!$B$3:$AQ$1079,AR$2)</f>
        <v>1.00406851806329</v>
      </c>
      <c r="AS748" s="89">
        <f>VLOOKUP($AC748,LS_Coint_BD!$B$3:$AQ$1079,AS$2)</f>
        <v>0</v>
      </c>
      <c r="AT748" s="89">
        <f>VLOOKUP($AC748,LS_Coint_BD!$B$3:$AQ$1079,AT$2)</f>
        <v>0</v>
      </c>
      <c r="AU748" s="89">
        <f>VLOOKUP($AC748,LS_Coint_BD!$B$3:$AQ$1079,AU$2)</f>
        <v>0</v>
      </c>
      <c r="AV748" s="89">
        <f>VLOOKUP($AC748,LS_Coint_BD!$B$3:$AQ$1079,AV$2)</f>
        <v>1.95399252334028E-15</v>
      </c>
      <c r="AW748" s="89">
        <f>VLOOKUP($AC748,LS_Coint_BD!$B$3:$AQ$1079,AW$2)</f>
        <v>1.36187357687353E-15</v>
      </c>
      <c r="AX748" s="89">
        <f>VLOOKUP($AC748,LS_Coint_BD!$B$3:$AQ$1079,AX$2)</f>
        <v>1.82710989195454E-15</v>
      </c>
      <c r="AY748" s="89">
        <f>VLOOKUP($AC748,LS_Coint_BD!$B$3:$AQ$1079,AY$2)</f>
        <v>-3.1086244689504399E-15</v>
      </c>
      <c r="AZ748" s="89">
        <f>VLOOKUP($AC748,LS_Coint_BD!$B$3:$AQ$1079,AZ$2)</f>
        <v>1.28292438401129E-15</v>
      </c>
      <c r="BA748" s="89">
        <f>VLOOKUP($AC748,LS_Coint_BD!$B$3:$AQ$1079,BA$2)</f>
        <v>0</v>
      </c>
      <c r="BB748" s="89">
        <f>VLOOKUP($AC748,LS_Coint_BD!$B$3:$AQ$1079,BB$2)</f>
        <v>0</v>
      </c>
      <c r="BC748" s="89">
        <f>VLOOKUP($AC748,LS_Coint_BD!$B$3:$AQ$1079,BC$2)</f>
        <v>0</v>
      </c>
      <c r="BD748" s="89">
        <f t="shared" si="585"/>
        <v>-1.038903832359396</v>
      </c>
      <c r="BE748" s="89">
        <f t="shared" si="586"/>
        <v>-1.1207797192575886</v>
      </c>
      <c r="BF748" s="89">
        <f t="shared" si="587"/>
        <v>-1.3228968756643023</v>
      </c>
      <c r="BG748" s="89">
        <f t="shared" si="588"/>
        <v>-1.4102667032345151</v>
      </c>
      <c r="BH748" s="89">
        <f t="shared" si="589"/>
        <v>-2.0081370361265787</v>
      </c>
      <c r="BI748" s="89">
        <f t="shared" si="590"/>
        <v>0</v>
      </c>
      <c r="BJ748" s="89">
        <f t="shared" si="591"/>
        <v>0</v>
      </c>
      <c r="BK748" s="89">
        <f t="shared" si="592"/>
        <v>0</v>
      </c>
      <c r="BL748" s="89">
        <f t="shared" si="593"/>
        <v>-1.038903832359392</v>
      </c>
      <c r="BM748" s="89"/>
      <c r="BN748" s="26" t="b">
        <f t="shared" si="594"/>
        <v>0</v>
      </c>
      <c r="BO748" s="26" t="b">
        <f t="shared" si="595"/>
        <v>0</v>
      </c>
      <c r="BP748" s="26" t="b">
        <f t="shared" si="596"/>
        <v>0</v>
      </c>
      <c r="BQ748" s="26" t="b">
        <f t="shared" si="597"/>
        <v>0</v>
      </c>
      <c r="BR748" s="26" t="b">
        <f t="shared" si="598"/>
        <v>0</v>
      </c>
      <c r="BS748" s="26" t="b">
        <f t="shared" si="599"/>
        <v>0</v>
      </c>
      <c r="BT748" s="26" t="b">
        <f t="shared" si="600"/>
        <v>0</v>
      </c>
      <c r="BU748" s="26" t="b">
        <f t="shared" si="601"/>
        <v>0</v>
      </c>
    </row>
    <row r="749" spans="2:73" ht="15" thickBot="1" x14ac:dyDescent="0.35">
      <c r="B749" s="17" t="str">
        <f>VLOOKUP($AC749,LS_Coint_BD!$B$3:$D$1079,2)</f>
        <v>SANB11</v>
      </c>
      <c r="C749" s="87" t="str">
        <f>VLOOKUP($AC749,LS_Coint_BD!$B$3:$D$1079,3)</f>
        <v>CYRE3</v>
      </c>
      <c r="D749" s="68">
        <f t="shared" si="561"/>
        <v>9.217320938632767E-2</v>
      </c>
      <c r="E749" s="65">
        <f t="shared" si="562"/>
        <v>2.8025304682771197</v>
      </c>
      <c r="F749" s="69">
        <f t="shared" si="563"/>
        <v>1.8683536455180798</v>
      </c>
      <c r="G749" s="68">
        <f t="shared" si="564"/>
        <v>8.6581795950120721E-2</v>
      </c>
      <c r="H749" s="65">
        <f t="shared" si="565"/>
        <v>2.6352175445775501</v>
      </c>
      <c r="I749" s="69">
        <f t="shared" si="566"/>
        <v>1.7568116963850333</v>
      </c>
      <c r="J749" s="68">
        <f t="shared" si="567"/>
        <v>4.9465710145675246E-2</v>
      </c>
      <c r="K749" s="65">
        <f t="shared" si="568"/>
        <v>3.372577350291059</v>
      </c>
      <c r="L749" s="69">
        <f t="shared" si="569"/>
        <v>2.2483849001940395</v>
      </c>
      <c r="M749" s="68">
        <f t="shared" si="570"/>
        <v>7.6908327129288523E-2</v>
      </c>
      <c r="N749" s="65">
        <f t="shared" si="571"/>
        <v>3.9002634900075863</v>
      </c>
      <c r="O749" s="69">
        <f t="shared" si="572"/>
        <v>2.6001756600050574</v>
      </c>
      <c r="P749" s="68">
        <f t="shared" si="573"/>
        <v>-0.21927711509381709</v>
      </c>
      <c r="Q749" s="65">
        <f t="shared" si="574"/>
        <v>-6.6360672326965204</v>
      </c>
      <c r="R749" s="69">
        <f t="shared" si="575"/>
        <v>-4.42404482179768</v>
      </c>
      <c r="S749" s="68">
        <f t="shared" si="576"/>
        <v>0</v>
      </c>
      <c r="T749" s="65">
        <f t="shared" si="577"/>
        <v>0</v>
      </c>
      <c r="U749" s="69">
        <f t="shared" si="578"/>
        <v>0</v>
      </c>
      <c r="V749" s="68">
        <f t="shared" si="579"/>
        <v>0</v>
      </c>
      <c r="W749" s="65">
        <f t="shared" si="580"/>
        <v>0</v>
      </c>
      <c r="X749" s="69">
        <f t="shared" si="581"/>
        <v>0</v>
      </c>
      <c r="Y749" s="68">
        <f t="shared" si="582"/>
        <v>0</v>
      </c>
      <c r="Z749" s="65">
        <f t="shared" si="583"/>
        <v>0</v>
      </c>
      <c r="AA749" s="69">
        <f t="shared" si="584"/>
        <v>0</v>
      </c>
      <c r="AB749" s="98">
        <f>SUMIF(BN749:BU749,"VERDADEIRO",BN$3:$BU748)</f>
        <v>0</v>
      </c>
      <c r="AC749" s="97">
        <f t="shared" si="560"/>
        <v>746</v>
      </c>
      <c r="AD749" s="89">
        <f>RTD("tryd.rtdserver",,"COT",B749,"ULT")</f>
        <v>41.56</v>
      </c>
      <c r="AE749" s="89">
        <f>RTD("tryd.rtdserver",,"COT",C749,"ULT")</f>
        <v>27.44</v>
      </c>
      <c r="AF749" s="89">
        <f>VLOOKUP($AC749,LS_Coint_BD!$B$3:$AQ$1079,AF$2)*$AD749+VLOOKUP($AC749,LS_Coint_BD!$B$3:$AQ$1079,AF$2+1)</f>
        <v>27.347826790613674</v>
      </c>
      <c r="AG749" s="89">
        <f>VLOOKUP($AC749,LS_Coint_BD!$B$3:$AQ$1079,AG$2)*$AD749+VLOOKUP($AC749,LS_Coint_BD!$B$3:$AQ$1079,AG$2+1)</f>
        <v>27.353418204049881</v>
      </c>
      <c r="AH749" s="89">
        <f>VLOOKUP($AC749,LS_Coint_BD!$B$3:$AQ$1079,AH$2)*$AD749+VLOOKUP($AC749,LS_Coint_BD!$B$3:$AQ$1079,AH$2+1)</f>
        <v>27.390534289854326</v>
      </c>
      <c r="AI749" s="89">
        <f>VLOOKUP($AC749,LS_Coint_BD!$B$3:$AQ$1079,AI$2)*$AD749+VLOOKUP($AC749,LS_Coint_BD!$B$3:$AQ$1079,AI$2+1)</f>
        <v>27.363091672870713</v>
      </c>
      <c r="AJ749" s="89">
        <f>VLOOKUP($AC749,LS_Coint_BD!$B$3:$AQ$1079,AJ$2)*$AD749+VLOOKUP($AC749,LS_Coint_BD!$B$3:$AQ$1079,AJ$2+1)</f>
        <v>27.659277115093818</v>
      </c>
      <c r="AK749" s="89">
        <f>VLOOKUP($AC749,LS_Coint_BD!$B$3:$AQ$1079,AK$2)*$AD749+VLOOKUP($AC749,LS_Coint_BD!$B$3:$AQ$1079,AK$2+1)</f>
        <v>0</v>
      </c>
      <c r="AL749" s="89">
        <f>VLOOKUP($AC749,LS_Coint_BD!$B$3:$AQ$1079,AL$2)*$AD749+VLOOKUP($AC749,LS_Coint_BD!$B$3:$AQ$1079,AL$2+1)</f>
        <v>0</v>
      </c>
      <c r="AM749" s="89">
        <f>VLOOKUP($AC749,LS_Coint_BD!$B$3:$AQ$1079,AM$2)*$AD749+VLOOKUP($AC749,LS_Coint_BD!$B$3:$AQ$1079,AM$2+1)</f>
        <v>0</v>
      </c>
      <c r="AN749" s="89">
        <f>VLOOKUP($AC749,LS_Coint_BD!$B$3:$AQ$1079,AN$2)</f>
        <v>0.93417682275903902</v>
      </c>
      <c r="AO749" s="89">
        <f>VLOOKUP($AC749,LS_Coint_BD!$B$3:$AQ$1079,AO$2)</f>
        <v>0.87840584819251699</v>
      </c>
      <c r="AP749" s="89">
        <f>VLOOKUP($AC749,LS_Coint_BD!$B$3:$AQ$1079,AP$2)</f>
        <v>1.12419245009702</v>
      </c>
      <c r="AQ749" s="89">
        <f>VLOOKUP($AC749,LS_Coint_BD!$B$3:$AQ$1079,AQ$2)</f>
        <v>1.30008783000253</v>
      </c>
      <c r="AR749" s="89">
        <f>VLOOKUP($AC749,LS_Coint_BD!$B$3:$AQ$1079,AR$2)</f>
        <v>2.21202241089884</v>
      </c>
      <c r="AS749" s="89">
        <f>VLOOKUP($AC749,LS_Coint_BD!$B$3:$AQ$1079,AS$2)</f>
        <v>0</v>
      </c>
      <c r="AT749" s="89">
        <f>VLOOKUP($AC749,LS_Coint_BD!$B$3:$AQ$1079,AT$2)</f>
        <v>0</v>
      </c>
      <c r="AU749" s="89">
        <f>VLOOKUP($AC749,LS_Coint_BD!$B$3:$AQ$1079,AU$2)</f>
        <v>0</v>
      </c>
      <c r="AV749" s="89">
        <f>VLOOKUP($AC749,LS_Coint_BD!$B$3:$AQ$1079,AV$2)</f>
        <v>1.7763568394002501E-15</v>
      </c>
      <c r="AW749" s="89">
        <f>VLOOKUP($AC749,LS_Coint_BD!$B$3:$AQ$1079,AW$2)</f>
        <v>-7.6975463040677503E-16</v>
      </c>
      <c r="AX749" s="89">
        <f>VLOOKUP($AC749,LS_Coint_BD!$B$3:$AQ$1079,AX$2)</f>
        <v>-3.5527136788005001E-16</v>
      </c>
      <c r="AY749" s="89">
        <f>VLOOKUP($AC749,LS_Coint_BD!$B$3:$AQ$1079,AY$2)</f>
        <v>-2.62012633811537E-15</v>
      </c>
      <c r="AZ749" s="89">
        <f>VLOOKUP($AC749,LS_Coint_BD!$B$3:$AQ$1079,AZ$2)</f>
        <v>5.9211894646675002E-17</v>
      </c>
      <c r="BA749" s="89">
        <f>VLOOKUP($AC749,LS_Coint_BD!$B$3:$AQ$1079,BA$2)</f>
        <v>0</v>
      </c>
      <c r="BB749" s="89">
        <f>VLOOKUP($AC749,LS_Coint_BD!$B$3:$AQ$1079,BB$2)</f>
        <v>0</v>
      </c>
      <c r="BC749" s="89">
        <f>VLOOKUP($AC749,LS_Coint_BD!$B$3:$AQ$1079,BC$2)</f>
        <v>0</v>
      </c>
      <c r="BD749" s="89">
        <f t="shared" si="585"/>
        <v>1.8683536455180798</v>
      </c>
      <c r="BE749" s="89">
        <f t="shared" si="586"/>
        <v>1.7568116963850333</v>
      </c>
      <c r="BF749" s="89">
        <f t="shared" si="587"/>
        <v>2.2483849001940395</v>
      </c>
      <c r="BG749" s="89">
        <f t="shared" si="588"/>
        <v>2.6001756600050574</v>
      </c>
      <c r="BH749" s="89">
        <f t="shared" si="589"/>
        <v>-4.42404482179768</v>
      </c>
      <c r="BI749" s="89">
        <f t="shared" si="590"/>
        <v>0</v>
      </c>
      <c r="BJ749" s="89">
        <f t="shared" si="591"/>
        <v>0</v>
      </c>
      <c r="BK749" s="89">
        <f t="shared" si="592"/>
        <v>0</v>
      </c>
      <c r="BL749" s="89">
        <f t="shared" si="593"/>
        <v>1.8683536455180834</v>
      </c>
      <c r="BM749" s="89"/>
      <c r="BN749" s="26" t="b">
        <f t="shared" si="594"/>
        <v>0</v>
      </c>
      <c r="BO749" s="26" t="b">
        <f t="shared" si="595"/>
        <v>0</v>
      </c>
      <c r="BP749" s="26" t="b">
        <f t="shared" si="596"/>
        <v>0</v>
      </c>
      <c r="BQ749" s="26" t="b">
        <f t="shared" si="597"/>
        <v>0</v>
      </c>
      <c r="BR749" s="26" t="b">
        <f t="shared" si="598"/>
        <v>0</v>
      </c>
      <c r="BS749" s="26" t="b">
        <f t="shared" si="599"/>
        <v>0</v>
      </c>
      <c r="BT749" s="26" t="b">
        <f t="shared" si="600"/>
        <v>0</v>
      </c>
      <c r="BU749" s="26" t="b">
        <f t="shared" si="601"/>
        <v>0</v>
      </c>
    </row>
    <row r="750" spans="2:73" ht="15" thickBot="1" x14ac:dyDescent="0.35">
      <c r="B750" s="17" t="str">
        <f>VLOOKUP($AC750,LS_Coint_BD!$B$3:$D$1079,2)</f>
        <v>SANB11</v>
      </c>
      <c r="C750" s="87" t="str">
        <f>VLOOKUP($AC750,LS_Coint_BD!$B$3:$D$1079,3)</f>
        <v>ENBR3</v>
      </c>
      <c r="D750" s="68">
        <f t="shared" si="561"/>
        <v>0</v>
      </c>
      <c r="E750" s="65">
        <f t="shared" si="562"/>
        <v>0</v>
      </c>
      <c r="F750" s="69">
        <f t="shared" si="563"/>
        <v>0</v>
      </c>
      <c r="G750" s="68">
        <f t="shared" si="564"/>
        <v>0.55252262968047816</v>
      </c>
      <c r="H750" s="65">
        <f t="shared" si="565"/>
        <v>1.5579494247294323</v>
      </c>
      <c r="I750" s="69">
        <f t="shared" si="566"/>
        <v>1.0386329498196216</v>
      </c>
      <c r="J750" s="68">
        <f t="shared" si="567"/>
        <v>0.54848561959465769</v>
      </c>
      <c r="K750" s="65">
        <f t="shared" si="568"/>
        <v>1.4816022850697659</v>
      </c>
      <c r="L750" s="69">
        <f t="shared" si="569"/>
        <v>0.98773485671317729</v>
      </c>
      <c r="M750" s="68">
        <f t="shared" si="570"/>
        <v>0.54945091173672367</v>
      </c>
      <c r="N750" s="65">
        <f t="shared" si="571"/>
        <v>1.412783072576119</v>
      </c>
      <c r="O750" s="69">
        <f t="shared" si="572"/>
        <v>0.94185538171741268</v>
      </c>
      <c r="P750" s="68">
        <f t="shared" si="573"/>
        <v>0.50989089556662037</v>
      </c>
      <c r="Q750" s="65">
        <f t="shared" si="574"/>
        <v>1.4963467009228886</v>
      </c>
      <c r="R750" s="69">
        <f t="shared" si="575"/>
        <v>0.99756446728192572</v>
      </c>
      <c r="S750" s="68">
        <f t="shared" si="576"/>
        <v>0.45835570836273831</v>
      </c>
      <c r="T750" s="65">
        <f t="shared" si="577"/>
        <v>1.6289383642462112</v>
      </c>
      <c r="U750" s="69">
        <f t="shared" si="578"/>
        <v>1.0859589094974742</v>
      </c>
      <c r="V750" s="68">
        <f t="shared" si="579"/>
        <v>0.41132504200195186</v>
      </c>
      <c r="W750" s="65">
        <f t="shared" si="580"/>
        <v>2.3271298725705551</v>
      </c>
      <c r="X750" s="69">
        <f t="shared" si="581"/>
        <v>1.5514199150470367</v>
      </c>
      <c r="Y750" s="68">
        <f t="shared" si="582"/>
        <v>-9.1927228921004911E-2</v>
      </c>
      <c r="Z750" s="65">
        <f t="shared" si="583"/>
        <v>-2.8168504991200951</v>
      </c>
      <c r="AA750" s="69">
        <f t="shared" si="584"/>
        <v>-1.8779003327467301</v>
      </c>
      <c r="AB750" s="98">
        <f>SUMIF(BN750:BU750,"VERDADEIRO",BN$3:$BU749)</f>
        <v>0</v>
      </c>
      <c r="AC750" s="97">
        <f t="shared" si="560"/>
        <v>747</v>
      </c>
      <c r="AD750" s="89">
        <f>RTD("tryd.rtdserver",,"COT",B750,"ULT")</f>
        <v>41.56</v>
      </c>
      <c r="AE750" s="89">
        <f>RTD("tryd.rtdserver",,"COT",C750,"ULT")</f>
        <v>19.66</v>
      </c>
      <c r="AF750" s="89">
        <f>VLOOKUP($AC750,LS_Coint_BD!$B$3:$AQ$1079,AF$2)*$AD750+VLOOKUP($AC750,LS_Coint_BD!$B$3:$AQ$1079,AF$2+1)</f>
        <v>0</v>
      </c>
      <c r="AG750" s="89">
        <f>VLOOKUP($AC750,LS_Coint_BD!$B$3:$AQ$1079,AG$2)*$AD750+VLOOKUP($AC750,LS_Coint_BD!$B$3:$AQ$1079,AG$2+1)</f>
        <v>19.107477370319522</v>
      </c>
      <c r="AH750" s="89">
        <f>VLOOKUP($AC750,LS_Coint_BD!$B$3:$AQ$1079,AH$2)*$AD750+VLOOKUP($AC750,LS_Coint_BD!$B$3:$AQ$1079,AH$2+1)</f>
        <v>19.111514380405342</v>
      </c>
      <c r="AI750" s="89">
        <f>VLOOKUP($AC750,LS_Coint_BD!$B$3:$AQ$1079,AI$2)*$AD750+VLOOKUP($AC750,LS_Coint_BD!$B$3:$AQ$1079,AI$2+1)</f>
        <v>19.110549088263276</v>
      </c>
      <c r="AJ750" s="89">
        <f>VLOOKUP($AC750,LS_Coint_BD!$B$3:$AQ$1079,AJ$2)*$AD750+VLOOKUP($AC750,LS_Coint_BD!$B$3:$AQ$1079,AJ$2+1)</f>
        <v>19.15010910443338</v>
      </c>
      <c r="AK750" s="89">
        <f>VLOOKUP($AC750,LS_Coint_BD!$B$3:$AQ$1079,AK$2)*$AD750+VLOOKUP($AC750,LS_Coint_BD!$B$3:$AQ$1079,AK$2+1)</f>
        <v>19.201644291637262</v>
      </c>
      <c r="AL750" s="89">
        <f>VLOOKUP($AC750,LS_Coint_BD!$B$3:$AQ$1079,AL$2)*$AD750+VLOOKUP($AC750,LS_Coint_BD!$B$3:$AQ$1079,AL$2+1)</f>
        <v>19.248674957998048</v>
      </c>
      <c r="AM750" s="89">
        <f>VLOOKUP($AC750,LS_Coint_BD!$B$3:$AQ$1079,AM$2)*$AD750+VLOOKUP($AC750,LS_Coint_BD!$B$3:$AQ$1079,AM$2+1)</f>
        <v>19.751927228921005</v>
      </c>
      <c r="AN750" s="89">
        <f>VLOOKUP($AC750,LS_Coint_BD!$B$3:$AQ$1079,AN$2)</f>
        <v>0</v>
      </c>
      <c r="AO750" s="89">
        <f>VLOOKUP($AC750,LS_Coint_BD!$B$3:$AQ$1079,AO$2)</f>
        <v>0.51931647490981103</v>
      </c>
      <c r="AP750" s="89">
        <f>VLOOKUP($AC750,LS_Coint_BD!$B$3:$AQ$1079,AP$2)</f>
        <v>0.49386742835658798</v>
      </c>
      <c r="AQ750" s="89">
        <f>VLOOKUP($AC750,LS_Coint_BD!$B$3:$AQ$1079,AQ$2)</f>
        <v>0.47092769085870601</v>
      </c>
      <c r="AR750" s="89">
        <f>VLOOKUP($AC750,LS_Coint_BD!$B$3:$AQ$1079,AR$2)</f>
        <v>0.49878223364096202</v>
      </c>
      <c r="AS750" s="89">
        <f>VLOOKUP($AC750,LS_Coint_BD!$B$3:$AQ$1079,AS$2)</f>
        <v>0.54297945474873699</v>
      </c>
      <c r="AT750" s="89">
        <f>VLOOKUP($AC750,LS_Coint_BD!$B$3:$AQ$1079,AT$2)</f>
        <v>0.77570995752351701</v>
      </c>
      <c r="AU750" s="89">
        <f>VLOOKUP($AC750,LS_Coint_BD!$B$3:$AQ$1079,AU$2)</f>
        <v>0.93895016637336504</v>
      </c>
      <c r="AV750" s="89">
        <f>VLOOKUP($AC750,LS_Coint_BD!$B$3:$AQ$1079,AV$2)</f>
        <v>0</v>
      </c>
      <c r="AW750" s="89">
        <f>VLOOKUP($AC750,LS_Coint_BD!$B$3:$AQ$1079,AW$2)</f>
        <v>-5.0330110449673801E-16</v>
      </c>
      <c r="AX750" s="89">
        <f>VLOOKUP($AC750,LS_Coint_BD!$B$3:$AQ$1079,AX$2)</f>
        <v>1.2942028401344699E-15</v>
      </c>
      <c r="AY750" s="89">
        <f>VLOOKUP($AC750,LS_Coint_BD!$B$3:$AQ$1079,AY$2)</f>
        <v>6.8833827526759698E-16</v>
      </c>
      <c r="AZ750" s="89">
        <f>VLOOKUP($AC750,LS_Coint_BD!$B$3:$AQ$1079,AZ$2)</f>
        <v>1.69740764653802E-15</v>
      </c>
      <c r="BA750" s="89">
        <f>VLOOKUP($AC750,LS_Coint_BD!$B$3:$AQ$1079,BA$2)</f>
        <v>1.2434497875801799E-16</v>
      </c>
      <c r="BB750" s="89">
        <f>VLOOKUP($AC750,LS_Coint_BD!$B$3:$AQ$1079,BB$2)</f>
        <v>2.6806839576403799E-15</v>
      </c>
      <c r="BC750" s="89">
        <f>VLOOKUP($AC750,LS_Coint_BD!$B$3:$AQ$1079,BC$2)</f>
        <v>-7.1054273576009995E-17</v>
      </c>
      <c r="BD750" s="89">
        <f t="shared" si="585"/>
        <v>0</v>
      </c>
      <c r="BE750" s="89">
        <f t="shared" si="586"/>
        <v>1.0386329498196216</v>
      </c>
      <c r="BF750" s="89">
        <f t="shared" si="587"/>
        <v>0.98773485671317729</v>
      </c>
      <c r="BG750" s="89">
        <f t="shared" si="588"/>
        <v>0.94185538171741268</v>
      </c>
      <c r="BH750" s="89">
        <f t="shared" si="589"/>
        <v>0.99756446728192572</v>
      </c>
      <c r="BI750" s="89">
        <f t="shared" si="590"/>
        <v>1.0859589094974742</v>
      </c>
      <c r="BJ750" s="89">
        <f t="shared" si="591"/>
        <v>1.5514199150470367</v>
      </c>
      <c r="BK750" s="89">
        <f t="shared" si="592"/>
        <v>-1.8779003327467301</v>
      </c>
      <c r="BL750" s="89">
        <f t="shared" si="593"/>
        <v>0</v>
      </c>
      <c r="BM750" s="89"/>
      <c r="BN750" s="26" t="b">
        <f t="shared" si="594"/>
        <v>0</v>
      </c>
      <c r="BO750" s="26" t="b">
        <f t="shared" si="595"/>
        <v>0</v>
      </c>
      <c r="BP750" s="26" t="b">
        <f t="shared" si="596"/>
        <v>0</v>
      </c>
      <c r="BQ750" s="26" t="b">
        <f t="shared" si="597"/>
        <v>0</v>
      </c>
      <c r="BR750" s="26" t="b">
        <f t="shared" si="598"/>
        <v>0</v>
      </c>
      <c r="BS750" s="26" t="b">
        <f t="shared" si="599"/>
        <v>0</v>
      </c>
      <c r="BT750" s="26" t="b">
        <f t="shared" si="600"/>
        <v>0</v>
      </c>
      <c r="BU750" s="26" t="b">
        <f t="shared" si="601"/>
        <v>0</v>
      </c>
    </row>
    <row r="751" spans="2:73" ht="15" thickBot="1" x14ac:dyDescent="0.35">
      <c r="B751" s="17" t="str">
        <f>VLOOKUP($AC751,LS_Coint_BD!$B$3:$D$1079,2)</f>
        <v>SANB11</v>
      </c>
      <c r="C751" s="87" t="str">
        <f>VLOOKUP($AC751,LS_Coint_BD!$B$3:$D$1079,3)</f>
        <v>IRBR3</v>
      </c>
      <c r="D751" s="68">
        <f t="shared" si="561"/>
        <v>-0.35675946754452514</v>
      </c>
      <c r="E751" s="65">
        <f t="shared" si="562"/>
        <v>-1.6009396094171269</v>
      </c>
      <c r="F751" s="69">
        <f t="shared" si="563"/>
        <v>-1.0672930729447512</v>
      </c>
      <c r="G751" s="68">
        <f t="shared" si="564"/>
        <v>-0.37013212722023781</v>
      </c>
      <c r="H751" s="65">
        <f t="shared" si="565"/>
        <v>-1.7640736262204186</v>
      </c>
      <c r="I751" s="69">
        <f t="shared" si="566"/>
        <v>-1.1760490841469458</v>
      </c>
      <c r="J751" s="68">
        <f t="shared" si="567"/>
        <v>-0.38726978488655295</v>
      </c>
      <c r="K751" s="65">
        <f t="shared" si="568"/>
        <v>-2.0966859222630325</v>
      </c>
      <c r="L751" s="69">
        <f t="shared" si="569"/>
        <v>-1.3977906148420216</v>
      </c>
      <c r="M751" s="68">
        <f t="shared" si="570"/>
        <v>0</v>
      </c>
      <c r="N751" s="65">
        <f t="shared" si="571"/>
        <v>0</v>
      </c>
      <c r="O751" s="69">
        <f t="shared" si="572"/>
        <v>0</v>
      </c>
      <c r="P751" s="68">
        <f t="shared" si="573"/>
        <v>0</v>
      </c>
      <c r="Q751" s="65">
        <f t="shared" si="574"/>
        <v>0</v>
      </c>
      <c r="R751" s="69">
        <f t="shared" si="575"/>
        <v>0</v>
      </c>
      <c r="S751" s="68">
        <f t="shared" si="576"/>
        <v>-0.48181739890018527</v>
      </c>
      <c r="T751" s="65">
        <f t="shared" si="577"/>
        <v>-3.5796905887417494</v>
      </c>
      <c r="U751" s="69">
        <f t="shared" si="578"/>
        <v>-2.3864603924944996</v>
      </c>
      <c r="V751" s="68">
        <f t="shared" si="579"/>
        <v>-0.49744822305159264</v>
      </c>
      <c r="W751" s="65">
        <f t="shared" si="580"/>
        <v>-3.5872834682828998</v>
      </c>
      <c r="X751" s="69">
        <f t="shared" si="581"/>
        <v>-2.3915223121886</v>
      </c>
      <c r="Y751" s="68">
        <f t="shared" si="582"/>
        <v>-6.1205682381853208</v>
      </c>
      <c r="Z751" s="65">
        <f t="shared" si="583"/>
        <v>-19.92713700254259</v>
      </c>
      <c r="AA751" s="69">
        <f t="shared" si="584"/>
        <v>-13.28475800169506</v>
      </c>
      <c r="AB751" s="98">
        <f>SUMIF(BN751:BU751,"VERDADEIRO",BN$3:$BU750)</f>
        <v>0</v>
      </c>
      <c r="AC751" s="97">
        <f t="shared" si="560"/>
        <v>748</v>
      </c>
      <c r="AD751" s="89">
        <f>RTD("tryd.rtdserver",,"COT",B751,"ULT")</f>
        <v>41.56</v>
      </c>
      <c r="AE751" s="89">
        <f>RTD("tryd.rtdserver",,"COT",C751,"ULT")</f>
        <v>6.91</v>
      </c>
      <c r="AF751" s="89">
        <f>VLOOKUP($AC751,LS_Coint_BD!$B$3:$AQ$1079,AF$2)*$AD751+VLOOKUP($AC751,LS_Coint_BD!$B$3:$AQ$1079,AF$2+1)</f>
        <v>7.2667594675445253</v>
      </c>
      <c r="AG751" s="89">
        <f>VLOOKUP($AC751,LS_Coint_BD!$B$3:$AQ$1079,AG$2)*$AD751+VLOOKUP($AC751,LS_Coint_BD!$B$3:$AQ$1079,AG$2+1)</f>
        <v>7.2801321272202379</v>
      </c>
      <c r="AH751" s="89">
        <f>VLOOKUP($AC751,LS_Coint_BD!$B$3:$AQ$1079,AH$2)*$AD751+VLOOKUP($AC751,LS_Coint_BD!$B$3:$AQ$1079,AH$2+1)</f>
        <v>7.2972697848865531</v>
      </c>
      <c r="AI751" s="89">
        <f>VLOOKUP($AC751,LS_Coint_BD!$B$3:$AQ$1079,AI$2)*$AD751+VLOOKUP($AC751,LS_Coint_BD!$B$3:$AQ$1079,AI$2+1)</f>
        <v>0</v>
      </c>
      <c r="AJ751" s="89">
        <f>VLOOKUP($AC751,LS_Coint_BD!$B$3:$AQ$1079,AJ$2)*$AD751+VLOOKUP($AC751,LS_Coint_BD!$B$3:$AQ$1079,AJ$2+1)</f>
        <v>0</v>
      </c>
      <c r="AK751" s="89">
        <f>VLOOKUP($AC751,LS_Coint_BD!$B$3:$AQ$1079,AK$2)*$AD751+VLOOKUP($AC751,LS_Coint_BD!$B$3:$AQ$1079,AK$2+1)</f>
        <v>7.3918173989001854</v>
      </c>
      <c r="AL751" s="89">
        <f>VLOOKUP($AC751,LS_Coint_BD!$B$3:$AQ$1079,AL$2)*$AD751+VLOOKUP($AC751,LS_Coint_BD!$B$3:$AQ$1079,AL$2+1)</f>
        <v>7.4074482230515928</v>
      </c>
      <c r="AM751" s="89">
        <f>VLOOKUP($AC751,LS_Coint_BD!$B$3:$AQ$1079,AM$2)*$AD751+VLOOKUP($AC751,LS_Coint_BD!$B$3:$AQ$1079,AM$2+1)</f>
        <v>13.030568238185321</v>
      </c>
      <c r="AN751" s="89">
        <f>VLOOKUP($AC751,LS_Coint_BD!$B$3:$AQ$1079,AN$2)</f>
        <v>0.53364653647237603</v>
      </c>
      <c r="AO751" s="89">
        <f>VLOOKUP($AC751,LS_Coint_BD!$B$3:$AQ$1079,AO$2)</f>
        <v>0.58802454207347299</v>
      </c>
      <c r="AP751" s="89">
        <f>VLOOKUP($AC751,LS_Coint_BD!$B$3:$AQ$1079,AP$2)</f>
        <v>0.69889530742101103</v>
      </c>
      <c r="AQ751" s="89">
        <f>VLOOKUP($AC751,LS_Coint_BD!$B$3:$AQ$1079,AQ$2)</f>
        <v>0</v>
      </c>
      <c r="AR751" s="89">
        <f>VLOOKUP($AC751,LS_Coint_BD!$B$3:$AQ$1079,AR$2)</f>
        <v>0</v>
      </c>
      <c r="AS751" s="89">
        <f>VLOOKUP($AC751,LS_Coint_BD!$B$3:$AQ$1079,AS$2)</f>
        <v>1.19323019624725</v>
      </c>
      <c r="AT751" s="89">
        <f>VLOOKUP($AC751,LS_Coint_BD!$B$3:$AQ$1079,AT$2)</f>
        <v>1.1957611560943</v>
      </c>
      <c r="AU751" s="89">
        <f>VLOOKUP($AC751,LS_Coint_BD!$B$3:$AQ$1079,AU$2)</f>
        <v>6.6423790008475301</v>
      </c>
      <c r="AV751" s="89">
        <f>VLOOKUP($AC751,LS_Coint_BD!$B$3:$AQ$1079,AV$2)</f>
        <v>7.9047879353311196E-16</v>
      </c>
      <c r="AW751" s="89">
        <f>VLOOKUP($AC751,LS_Coint_BD!$B$3:$AQ$1079,AW$2)</f>
        <v>1.55431223447522E-16</v>
      </c>
      <c r="AX751" s="89">
        <f>VLOOKUP($AC751,LS_Coint_BD!$B$3:$AQ$1079,AX$2)</f>
        <v>4.31400946711489E-16</v>
      </c>
      <c r="AY751" s="89">
        <f>VLOOKUP($AC751,LS_Coint_BD!$B$3:$AQ$1079,AY$2)</f>
        <v>0</v>
      </c>
      <c r="AZ751" s="89">
        <f>VLOOKUP($AC751,LS_Coint_BD!$B$3:$AQ$1079,AZ$2)</f>
        <v>0</v>
      </c>
      <c r="BA751" s="89">
        <f>VLOOKUP($AC751,LS_Coint_BD!$B$3:$AQ$1079,BA$2)</f>
        <v>4.6185277824406504E-16</v>
      </c>
      <c r="BB751" s="89">
        <f>VLOOKUP($AC751,LS_Coint_BD!$B$3:$AQ$1079,BB$2)</f>
        <v>6.4594794160009105E-17</v>
      </c>
      <c r="BC751" s="89">
        <f>VLOOKUP($AC751,LS_Coint_BD!$B$3:$AQ$1079,BC$2)</f>
        <v>-2.2737367544323201E-16</v>
      </c>
      <c r="BD751" s="89">
        <f t="shared" si="585"/>
        <v>-1.0672930729447512</v>
      </c>
      <c r="BE751" s="89">
        <f t="shared" si="586"/>
        <v>-1.1760490841469458</v>
      </c>
      <c r="BF751" s="89">
        <f t="shared" si="587"/>
        <v>-1.3977906148420216</v>
      </c>
      <c r="BG751" s="89">
        <f t="shared" si="588"/>
        <v>0</v>
      </c>
      <c r="BH751" s="89">
        <f t="shared" si="589"/>
        <v>0</v>
      </c>
      <c r="BI751" s="89">
        <f t="shared" si="590"/>
        <v>-2.3864603924944996</v>
      </c>
      <c r="BJ751" s="89">
        <f t="shared" si="591"/>
        <v>-2.3915223121886</v>
      </c>
      <c r="BK751" s="89">
        <f t="shared" si="592"/>
        <v>-13.28475800169506</v>
      </c>
      <c r="BL751" s="89">
        <f t="shared" si="593"/>
        <v>-1.0672930729447527</v>
      </c>
      <c r="BM751" s="89"/>
      <c r="BN751" s="26" t="b">
        <f t="shared" si="594"/>
        <v>0</v>
      </c>
      <c r="BO751" s="26" t="b">
        <f t="shared" si="595"/>
        <v>0</v>
      </c>
      <c r="BP751" s="26" t="b">
        <f t="shared" si="596"/>
        <v>0</v>
      </c>
      <c r="BQ751" s="26" t="b">
        <f t="shared" si="597"/>
        <v>0</v>
      </c>
      <c r="BR751" s="26" t="b">
        <f t="shared" si="598"/>
        <v>0</v>
      </c>
      <c r="BS751" s="26" t="b">
        <f t="shared" si="599"/>
        <v>0</v>
      </c>
      <c r="BT751" s="26" t="b">
        <f t="shared" si="600"/>
        <v>0</v>
      </c>
      <c r="BU751" s="26" t="b">
        <f t="shared" si="601"/>
        <v>0</v>
      </c>
    </row>
    <row r="752" spans="2:73" ht="15" thickBot="1" x14ac:dyDescent="0.35">
      <c r="B752" s="17" t="str">
        <f>VLOOKUP($AC752,LS_Coint_BD!$B$3:$D$1079,2)</f>
        <v>SANB11</v>
      </c>
      <c r="C752" s="87" t="str">
        <f>VLOOKUP($AC752,LS_Coint_BD!$B$3:$D$1079,3)</f>
        <v>JBSS3</v>
      </c>
      <c r="D752" s="68">
        <f t="shared" si="561"/>
        <v>0</v>
      </c>
      <c r="E752" s="65">
        <f t="shared" si="562"/>
        <v>0</v>
      </c>
      <c r="F752" s="69">
        <f t="shared" si="563"/>
        <v>0</v>
      </c>
      <c r="G752" s="68">
        <f t="shared" si="564"/>
        <v>0</v>
      </c>
      <c r="H752" s="65">
        <f t="shared" si="565"/>
        <v>0</v>
      </c>
      <c r="I752" s="69">
        <f t="shared" si="566"/>
        <v>0</v>
      </c>
      <c r="J752" s="68">
        <f t="shared" si="567"/>
        <v>0</v>
      </c>
      <c r="K752" s="65">
        <f t="shared" si="568"/>
        <v>0</v>
      </c>
      <c r="L752" s="69">
        <f t="shared" si="569"/>
        <v>0</v>
      </c>
      <c r="M752" s="68">
        <f t="shared" si="570"/>
        <v>1.9033864992875493</v>
      </c>
      <c r="N752" s="65">
        <f t="shared" si="571"/>
        <v>3.5658889705475096</v>
      </c>
      <c r="O752" s="69">
        <f t="shared" si="572"/>
        <v>2.3772593136983398</v>
      </c>
      <c r="P752" s="68">
        <f t="shared" si="573"/>
        <v>1.9169803682729452</v>
      </c>
      <c r="Q752" s="65">
        <f t="shared" si="574"/>
        <v>3.4464176562851998</v>
      </c>
      <c r="R752" s="69">
        <f t="shared" si="575"/>
        <v>2.2976117708568</v>
      </c>
      <c r="S752" s="68">
        <f t="shared" si="576"/>
        <v>2.0028067698129668</v>
      </c>
      <c r="T752" s="65">
        <f t="shared" si="577"/>
        <v>3.7100995105191026</v>
      </c>
      <c r="U752" s="69">
        <f t="shared" si="578"/>
        <v>2.4733996736794017</v>
      </c>
      <c r="V752" s="68">
        <f t="shared" si="579"/>
        <v>1.9517968721494015</v>
      </c>
      <c r="W752" s="65">
        <f t="shared" si="580"/>
        <v>4.0858603542618583</v>
      </c>
      <c r="X752" s="69">
        <f t="shared" si="581"/>
        <v>2.723906902841239</v>
      </c>
      <c r="Y752" s="68">
        <f t="shared" si="582"/>
        <v>1.5016261990352824</v>
      </c>
      <c r="Z752" s="65">
        <f t="shared" si="583"/>
        <v>4.6931167959227462</v>
      </c>
      <c r="AA752" s="69">
        <f t="shared" si="584"/>
        <v>3.128744530615164</v>
      </c>
      <c r="AB752" s="98">
        <f>SUMIF(BN752:BU752,"VERDADEIRO",BN$3:$BU751)</f>
        <v>0</v>
      </c>
      <c r="AC752" s="97">
        <f t="shared" si="560"/>
        <v>749</v>
      </c>
      <c r="AD752" s="89">
        <f>RTD("tryd.rtdserver",,"COT",B752,"ULT")</f>
        <v>41.56</v>
      </c>
      <c r="AE752" s="89">
        <f>RTD("tryd.rtdserver",,"COT",C752,"ULT")</f>
        <v>25.15</v>
      </c>
      <c r="AF752" s="89">
        <f>VLOOKUP($AC752,LS_Coint_BD!$B$3:$AQ$1079,AF$2)*$AD752+VLOOKUP($AC752,LS_Coint_BD!$B$3:$AQ$1079,AF$2+1)</f>
        <v>0</v>
      </c>
      <c r="AG752" s="89">
        <f>VLOOKUP($AC752,LS_Coint_BD!$B$3:$AQ$1079,AG$2)*$AD752+VLOOKUP($AC752,LS_Coint_BD!$B$3:$AQ$1079,AG$2+1)</f>
        <v>0</v>
      </c>
      <c r="AH752" s="89">
        <f>VLOOKUP($AC752,LS_Coint_BD!$B$3:$AQ$1079,AH$2)*$AD752+VLOOKUP($AC752,LS_Coint_BD!$B$3:$AQ$1079,AH$2+1)</f>
        <v>0</v>
      </c>
      <c r="AI752" s="89">
        <f>VLOOKUP($AC752,LS_Coint_BD!$B$3:$AQ$1079,AI$2)*$AD752+VLOOKUP($AC752,LS_Coint_BD!$B$3:$AQ$1079,AI$2+1)</f>
        <v>23.246613500712449</v>
      </c>
      <c r="AJ752" s="89">
        <f>VLOOKUP($AC752,LS_Coint_BD!$B$3:$AQ$1079,AJ$2)*$AD752+VLOOKUP($AC752,LS_Coint_BD!$B$3:$AQ$1079,AJ$2+1)</f>
        <v>23.233019631727053</v>
      </c>
      <c r="AK752" s="89">
        <f>VLOOKUP($AC752,LS_Coint_BD!$B$3:$AQ$1079,AK$2)*$AD752+VLOOKUP($AC752,LS_Coint_BD!$B$3:$AQ$1079,AK$2+1)</f>
        <v>23.147193230187032</v>
      </c>
      <c r="AL752" s="89">
        <f>VLOOKUP($AC752,LS_Coint_BD!$B$3:$AQ$1079,AL$2)*$AD752+VLOOKUP($AC752,LS_Coint_BD!$B$3:$AQ$1079,AL$2+1)</f>
        <v>23.198203127850597</v>
      </c>
      <c r="AM752" s="89">
        <f>VLOOKUP($AC752,LS_Coint_BD!$B$3:$AQ$1079,AM$2)*$AD752+VLOOKUP($AC752,LS_Coint_BD!$B$3:$AQ$1079,AM$2+1)</f>
        <v>23.648373800964716</v>
      </c>
      <c r="AN752" s="89">
        <f>VLOOKUP($AC752,LS_Coint_BD!$B$3:$AQ$1079,AN$2)</f>
        <v>0</v>
      </c>
      <c r="AO752" s="89">
        <f>VLOOKUP($AC752,LS_Coint_BD!$B$3:$AQ$1079,AO$2)</f>
        <v>0</v>
      </c>
      <c r="AP752" s="89">
        <f>VLOOKUP($AC752,LS_Coint_BD!$B$3:$AQ$1079,AP$2)</f>
        <v>0</v>
      </c>
      <c r="AQ752" s="89">
        <f>VLOOKUP($AC752,LS_Coint_BD!$B$3:$AQ$1079,AQ$2)</f>
        <v>1.1886296568491701</v>
      </c>
      <c r="AR752" s="89">
        <f>VLOOKUP($AC752,LS_Coint_BD!$B$3:$AQ$1079,AR$2)</f>
        <v>1.1488058854284</v>
      </c>
      <c r="AS752" s="89">
        <f>VLOOKUP($AC752,LS_Coint_BD!$B$3:$AQ$1079,AS$2)</f>
        <v>1.2366998368397</v>
      </c>
      <c r="AT752" s="89">
        <f>VLOOKUP($AC752,LS_Coint_BD!$B$3:$AQ$1079,AT$2)</f>
        <v>1.36195345142062</v>
      </c>
      <c r="AU752" s="89">
        <f>VLOOKUP($AC752,LS_Coint_BD!$B$3:$AQ$1079,AU$2)</f>
        <v>1.56437226530758</v>
      </c>
      <c r="AV752" s="89">
        <f>VLOOKUP($AC752,LS_Coint_BD!$B$3:$AQ$1079,AV$2)</f>
        <v>0</v>
      </c>
      <c r="AW752" s="89">
        <f>VLOOKUP($AC752,LS_Coint_BD!$B$3:$AQ$1079,AW$2)</f>
        <v>0</v>
      </c>
      <c r="AX752" s="89">
        <f>VLOOKUP($AC752,LS_Coint_BD!$B$3:$AQ$1079,AX$2)</f>
        <v>0</v>
      </c>
      <c r="AY752" s="89">
        <f>VLOOKUP($AC752,LS_Coint_BD!$B$3:$AQ$1079,AY$2)</f>
        <v>-3.1086244689504401E-16</v>
      </c>
      <c r="AZ752" s="89">
        <f>VLOOKUP($AC752,LS_Coint_BD!$B$3:$AQ$1079,AZ$2)</f>
        <v>-7.8949192862233394E-17</v>
      </c>
      <c r="BA752" s="89">
        <f>VLOOKUP($AC752,LS_Coint_BD!$B$3:$AQ$1079,BA$2)</f>
        <v>1.58095758706622E-15</v>
      </c>
      <c r="BB752" s="89">
        <f>VLOOKUP($AC752,LS_Coint_BD!$B$3:$AQ$1079,BB$2)</f>
        <v>-8.0743492700011402E-16</v>
      </c>
      <c r="BC752" s="89">
        <f>VLOOKUP($AC752,LS_Coint_BD!$B$3:$AQ$1079,BC$2)</f>
        <v>3.78008735424373E-15</v>
      </c>
      <c r="BD752" s="89">
        <f t="shared" si="585"/>
        <v>0</v>
      </c>
      <c r="BE752" s="89">
        <f t="shared" si="586"/>
        <v>0</v>
      </c>
      <c r="BF752" s="89">
        <f t="shared" si="587"/>
        <v>0</v>
      </c>
      <c r="BG752" s="89">
        <f t="shared" si="588"/>
        <v>2.3772593136983398</v>
      </c>
      <c r="BH752" s="89">
        <f t="shared" si="589"/>
        <v>2.2976117708568</v>
      </c>
      <c r="BI752" s="89">
        <f t="shared" si="590"/>
        <v>2.4733996736794017</v>
      </c>
      <c r="BJ752" s="89">
        <f t="shared" si="591"/>
        <v>2.723906902841239</v>
      </c>
      <c r="BK752" s="89">
        <f t="shared" si="592"/>
        <v>3.128744530615164</v>
      </c>
      <c r="BL752" s="89">
        <f t="shared" si="593"/>
        <v>0</v>
      </c>
      <c r="BM752" s="89"/>
      <c r="BN752" s="26" t="b">
        <f t="shared" si="594"/>
        <v>0</v>
      </c>
      <c r="BO752" s="26" t="b">
        <f t="shared" si="595"/>
        <v>0</v>
      </c>
      <c r="BP752" s="26" t="b">
        <f t="shared" si="596"/>
        <v>0</v>
      </c>
      <c r="BQ752" s="26" t="b">
        <f t="shared" si="597"/>
        <v>0</v>
      </c>
      <c r="BR752" s="26" t="b">
        <f t="shared" si="598"/>
        <v>0</v>
      </c>
      <c r="BS752" s="26" t="b">
        <f t="shared" si="599"/>
        <v>0</v>
      </c>
      <c r="BT752" s="26" t="b">
        <f t="shared" si="600"/>
        <v>0</v>
      </c>
      <c r="BU752" s="26" t="b">
        <f t="shared" si="601"/>
        <v>0</v>
      </c>
    </row>
    <row r="753" spans="2:73" ht="15" thickBot="1" x14ac:dyDescent="0.35">
      <c r="B753" s="17" t="str">
        <f>VLOOKUP($AC753,LS_Coint_BD!$B$3:$D$1079,2)</f>
        <v>SANB11</v>
      </c>
      <c r="C753" s="87" t="str">
        <f>VLOOKUP($AC753,LS_Coint_BD!$B$3:$D$1079,3)</f>
        <v>LREN3</v>
      </c>
      <c r="D753" s="68">
        <f t="shared" si="561"/>
        <v>0</v>
      </c>
      <c r="E753" s="65">
        <f t="shared" si="562"/>
        <v>0</v>
      </c>
      <c r="F753" s="69">
        <f t="shared" si="563"/>
        <v>0</v>
      </c>
      <c r="G753" s="68">
        <f t="shared" si="564"/>
        <v>0</v>
      </c>
      <c r="H753" s="65">
        <f t="shared" si="565"/>
        <v>0</v>
      </c>
      <c r="I753" s="69">
        <f t="shared" si="566"/>
        <v>0</v>
      </c>
      <c r="J753" s="68">
        <f t="shared" si="567"/>
        <v>-2.6069391664179804</v>
      </c>
      <c r="K753" s="65">
        <f t="shared" si="568"/>
        <v>-6.5393269669045173</v>
      </c>
      <c r="L753" s="69">
        <f t="shared" si="569"/>
        <v>-4.3595513112696782</v>
      </c>
      <c r="M753" s="68">
        <f t="shared" si="570"/>
        <v>-2.6174349305268194</v>
      </c>
      <c r="N753" s="65">
        <f t="shared" si="571"/>
        <v>-6.2330001297974764</v>
      </c>
      <c r="O753" s="69">
        <f t="shared" si="572"/>
        <v>-4.1553334198649843</v>
      </c>
      <c r="P753" s="68">
        <f t="shared" si="573"/>
        <v>-2.8354712743579285</v>
      </c>
      <c r="Q753" s="65">
        <f t="shared" si="574"/>
        <v>-6.6721283238130162</v>
      </c>
      <c r="R753" s="69">
        <f t="shared" si="575"/>
        <v>-4.4480855492086775</v>
      </c>
      <c r="S753" s="68">
        <f t="shared" si="576"/>
        <v>-3.1333658286915451</v>
      </c>
      <c r="T753" s="65">
        <f t="shared" si="577"/>
        <v>-7.7455727635387772</v>
      </c>
      <c r="U753" s="69">
        <f t="shared" si="578"/>
        <v>-5.1637151756925181</v>
      </c>
      <c r="V753" s="68">
        <f t="shared" si="579"/>
        <v>-3.3035584765112489</v>
      </c>
      <c r="W753" s="65">
        <f t="shared" si="580"/>
        <v>-9.0045105897706765</v>
      </c>
      <c r="X753" s="69">
        <f t="shared" si="581"/>
        <v>-6.0030070598471177</v>
      </c>
      <c r="Y753" s="68">
        <f t="shared" si="582"/>
        <v>0</v>
      </c>
      <c r="Z753" s="65">
        <f t="shared" si="583"/>
        <v>0</v>
      </c>
      <c r="AA753" s="69">
        <f t="shared" si="584"/>
        <v>0</v>
      </c>
      <c r="AB753" s="98">
        <f>SUMIF(BN753:BU753,"VERDADEIRO",BN$3:$BU752)</f>
        <v>0</v>
      </c>
      <c r="AC753" s="97">
        <f t="shared" si="560"/>
        <v>750</v>
      </c>
      <c r="AD753" s="89">
        <f>RTD("tryd.rtdserver",,"COT",B753,"ULT")</f>
        <v>41.56</v>
      </c>
      <c r="AE753" s="89">
        <f>RTD("tryd.rtdserver",,"COT",C753,"ULT")</f>
        <v>41.01</v>
      </c>
      <c r="AF753" s="89">
        <f>VLOOKUP($AC753,LS_Coint_BD!$B$3:$AQ$1079,AF$2)*$AD753+VLOOKUP($AC753,LS_Coint_BD!$B$3:$AQ$1079,AF$2+1)</f>
        <v>0</v>
      </c>
      <c r="AG753" s="89">
        <f>VLOOKUP($AC753,LS_Coint_BD!$B$3:$AQ$1079,AG$2)*$AD753+VLOOKUP($AC753,LS_Coint_BD!$B$3:$AQ$1079,AG$2+1)</f>
        <v>0</v>
      </c>
      <c r="AH753" s="89">
        <f>VLOOKUP($AC753,LS_Coint_BD!$B$3:$AQ$1079,AH$2)*$AD753+VLOOKUP($AC753,LS_Coint_BD!$B$3:$AQ$1079,AH$2+1)</f>
        <v>43.616939166417978</v>
      </c>
      <c r="AI753" s="89">
        <f>VLOOKUP($AC753,LS_Coint_BD!$B$3:$AQ$1079,AI$2)*$AD753+VLOOKUP($AC753,LS_Coint_BD!$B$3:$AQ$1079,AI$2+1)</f>
        <v>43.627434930526817</v>
      </c>
      <c r="AJ753" s="89">
        <f>VLOOKUP($AC753,LS_Coint_BD!$B$3:$AQ$1079,AJ$2)*$AD753+VLOOKUP($AC753,LS_Coint_BD!$B$3:$AQ$1079,AJ$2+1)</f>
        <v>43.845471274357926</v>
      </c>
      <c r="AK753" s="89">
        <f>VLOOKUP($AC753,LS_Coint_BD!$B$3:$AQ$1079,AK$2)*$AD753+VLOOKUP($AC753,LS_Coint_BD!$B$3:$AQ$1079,AK$2+1)</f>
        <v>44.143365828691543</v>
      </c>
      <c r="AL753" s="89">
        <f>VLOOKUP($AC753,LS_Coint_BD!$B$3:$AQ$1079,AL$2)*$AD753+VLOOKUP($AC753,LS_Coint_BD!$B$3:$AQ$1079,AL$2+1)</f>
        <v>44.313558476511247</v>
      </c>
      <c r="AM753" s="89">
        <f>VLOOKUP($AC753,LS_Coint_BD!$B$3:$AQ$1079,AM$2)*$AD753+VLOOKUP($AC753,LS_Coint_BD!$B$3:$AQ$1079,AM$2+1)</f>
        <v>0</v>
      </c>
      <c r="AN753" s="89">
        <f>VLOOKUP($AC753,LS_Coint_BD!$B$3:$AQ$1079,AN$2)</f>
        <v>0</v>
      </c>
      <c r="AO753" s="89">
        <f>VLOOKUP($AC753,LS_Coint_BD!$B$3:$AQ$1079,AO$2)</f>
        <v>0</v>
      </c>
      <c r="AP753" s="89">
        <f>VLOOKUP($AC753,LS_Coint_BD!$B$3:$AQ$1079,AP$2)</f>
        <v>2.17977565563484</v>
      </c>
      <c r="AQ753" s="89">
        <f>VLOOKUP($AC753,LS_Coint_BD!$B$3:$AQ$1079,AQ$2)</f>
        <v>2.0776667099324899</v>
      </c>
      <c r="AR753" s="89">
        <f>VLOOKUP($AC753,LS_Coint_BD!$B$3:$AQ$1079,AR$2)</f>
        <v>2.2240427746043401</v>
      </c>
      <c r="AS753" s="89">
        <f>VLOOKUP($AC753,LS_Coint_BD!$B$3:$AQ$1079,AS$2)</f>
        <v>2.58185758784626</v>
      </c>
      <c r="AT753" s="89">
        <f>VLOOKUP($AC753,LS_Coint_BD!$B$3:$AQ$1079,AT$2)</f>
        <v>3.0015035299235602</v>
      </c>
      <c r="AU753" s="89">
        <f>VLOOKUP($AC753,LS_Coint_BD!$B$3:$AQ$1079,AU$2)</f>
        <v>0</v>
      </c>
      <c r="AV753" s="89">
        <f>VLOOKUP($AC753,LS_Coint_BD!$B$3:$AQ$1079,AV$2)</f>
        <v>0</v>
      </c>
      <c r="AW753" s="89">
        <f>VLOOKUP($AC753,LS_Coint_BD!$B$3:$AQ$1079,AW$2)</f>
        <v>0</v>
      </c>
      <c r="AX753" s="89">
        <f>VLOOKUP($AC753,LS_Coint_BD!$B$3:$AQ$1079,AX$2)</f>
        <v>1.4210854715202001E-15</v>
      </c>
      <c r="AY753" s="89">
        <f>VLOOKUP($AC753,LS_Coint_BD!$B$3:$AQ$1079,AY$2)</f>
        <v>-4.8405723873656803E-15</v>
      </c>
      <c r="AZ753" s="89">
        <f>VLOOKUP($AC753,LS_Coint_BD!$B$3:$AQ$1079,AZ$2)</f>
        <v>2.32900118943588E-15</v>
      </c>
      <c r="BA753" s="89">
        <f>VLOOKUP($AC753,LS_Coint_BD!$B$3:$AQ$1079,BA$2)</f>
        <v>1.8829382497642699E-15</v>
      </c>
      <c r="BB753" s="89">
        <f>VLOOKUP($AC753,LS_Coint_BD!$B$3:$AQ$1079,BB$2)</f>
        <v>2.4868995751603501E-15</v>
      </c>
      <c r="BC753" s="89">
        <f>VLOOKUP($AC753,LS_Coint_BD!$B$3:$AQ$1079,BC$2)</f>
        <v>0</v>
      </c>
      <c r="BD753" s="89">
        <f t="shared" si="585"/>
        <v>0</v>
      </c>
      <c r="BE753" s="89">
        <f t="shared" si="586"/>
        <v>0</v>
      </c>
      <c r="BF753" s="89">
        <f t="shared" si="587"/>
        <v>-4.3595513112696782</v>
      </c>
      <c r="BG753" s="89">
        <f t="shared" si="588"/>
        <v>-4.1553334198649843</v>
      </c>
      <c r="BH753" s="89">
        <f t="shared" si="589"/>
        <v>-4.4480855492086775</v>
      </c>
      <c r="BI753" s="89">
        <f t="shared" si="590"/>
        <v>-5.1637151756925181</v>
      </c>
      <c r="BJ753" s="89">
        <f t="shared" si="591"/>
        <v>-6.0030070598471177</v>
      </c>
      <c r="BK753" s="89">
        <f t="shared" si="592"/>
        <v>0</v>
      </c>
      <c r="BL753" s="89">
        <f t="shared" si="593"/>
        <v>0</v>
      </c>
      <c r="BM753" s="89"/>
      <c r="BN753" s="26" t="b">
        <f t="shared" si="594"/>
        <v>0</v>
      </c>
      <c r="BO753" s="26" t="b">
        <f t="shared" si="595"/>
        <v>0</v>
      </c>
      <c r="BP753" s="26" t="b">
        <f t="shared" si="596"/>
        <v>0</v>
      </c>
      <c r="BQ753" s="26" t="b">
        <f t="shared" si="597"/>
        <v>0</v>
      </c>
      <c r="BR753" s="26" t="b">
        <f t="shared" si="598"/>
        <v>0</v>
      </c>
      <c r="BS753" s="26" t="b">
        <f t="shared" si="599"/>
        <v>0</v>
      </c>
      <c r="BT753" s="26" t="b">
        <f t="shared" si="600"/>
        <v>0</v>
      </c>
      <c r="BU753" s="26" t="b">
        <f t="shared" si="601"/>
        <v>0</v>
      </c>
    </row>
    <row r="754" spans="2:73" ht="15" thickBot="1" x14ac:dyDescent="0.35">
      <c r="B754" s="17" t="str">
        <f>VLOOKUP($AC754,LS_Coint_BD!$B$3:$D$1079,2)</f>
        <v>SANB11</v>
      </c>
      <c r="C754" s="87" t="str">
        <f>VLOOKUP($AC754,LS_Coint_BD!$B$3:$D$1079,3)</f>
        <v>MRVE3</v>
      </c>
      <c r="D754" s="68">
        <f t="shared" si="561"/>
        <v>0.51360465545446488</v>
      </c>
      <c r="E754" s="65">
        <f t="shared" si="562"/>
        <v>2.3256192192751945</v>
      </c>
      <c r="F754" s="69">
        <f t="shared" si="563"/>
        <v>1.5504128128501298</v>
      </c>
      <c r="G754" s="68">
        <f t="shared" si="564"/>
        <v>0.50253338922111723</v>
      </c>
      <c r="H754" s="65">
        <f t="shared" si="565"/>
        <v>2.3455478524990072</v>
      </c>
      <c r="I754" s="69">
        <f t="shared" si="566"/>
        <v>1.5636985683326716</v>
      </c>
      <c r="J754" s="68">
        <f t="shared" si="567"/>
        <v>0.47265514205352588</v>
      </c>
      <c r="K754" s="65">
        <f t="shared" si="568"/>
        <v>3.0996114170308475</v>
      </c>
      <c r="L754" s="69">
        <f t="shared" si="569"/>
        <v>2.0664076113538985</v>
      </c>
      <c r="M754" s="68">
        <f t="shared" si="570"/>
        <v>0.48362700438551798</v>
      </c>
      <c r="N754" s="65">
        <f t="shared" si="571"/>
        <v>3.1922729469695375</v>
      </c>
      <c r="O754" s="69">
        <f t="shared" si="572"/>
        <v>2.1281819646463584</v>
      </c>
      <c r="P754" s="68">
        <f t="shared" si="573"/>
        <v>0.39151262883339299</v>
      </c>
      <c r="Q754" s="65">
        <f t="shared" si="574"/>
        <v>3.4742027070149675</v>
      </c>
      <c r="R754" s="69">
        <f t="shared" si="575"/>
        <v>2.3161351380099782</v>
      </c>
      <c r="S754" s="68">
        <f t="shared" si="576"/>
        <v>0.20580465410455062</v>
      </c>
      <c r="T754" s="65">
        <f t="shared" si="577"/>
        <v>4.2354767122049104</v>
      </c>
      <c r="U754" s="69">
        <f t="shared" si="578"/>
        <v>2.8236511414699406</v>
      </c>
      <c r="V754" s="68">
        <f t="shared" si="579"/>
        <v>0</v>
      </c>
      <c r="W754" s="65">
        <f t="shared" si="580"/>
        <v>0</v>
      </c>
      <c r="X754" s="69">
        <f t="shared" si="581"/>
        <v>0</v>
      </c>
      <c r="Y754" s="68">
        <f t="shared" si="582"/>
        <v>0</v>
      </c>
      <c r="Z754" s="65">
        <f t="shared" si="583"/>
        <v>0</v>
      </c>
      <c r="AA754" s="69">
        <f t="shared" si="584"/>
        <v>0</v>
      </c>
      <c r="AB754" s="98">
        <f>SUMIF(BN754:BU754,"VERDADEIRO",BN$3:$BU753)</f>
        <v>0</v>
      </c>
      <c r="AC754" s="97">
        <f t="shared" si="560"/>
        <v>751</v>
      </c>
      <c r="AD754" s="89">
        <f>RTD("tryd.rtdserver",,"COT",B754,"ULT")</f>
        <v>41.56</v>
      </c>
      <c r="AE754" s="89">
        <f>RTD("tryd.rtdserver",,"COT",C754,"ULT")</f>
        <v>19.75</v>
      </c>
      <c r="AF754" s="89">
        <f>VLOOKUP($AC754,LS_Coint_BD!$B$3:$AQ$1079,AF$2)*$AD754+VLOOKUP($AC754,LS_Coint_BD!$B$3:$AQ$1079,AF$2+1)</f>
        <v>19.236395344545535</v>
      </c>
      <c r="AG754" s="89">
        <f>VLOOKUP($AC754,LS_Coint_BD!$B$3:$AQ$1079,AG$2)*$AD754+VLOOKUP($AC754,LS_Coint_BD!$B$3:$AQ$1079,AG$2+1)</f>
        <v>19.247466610778883</v>
      </c>
      <c r="AH754" s="89">
        <f>VLOOKUP($AC754,LS_Coint_BD!$B$3:$AQ$1079,AH$2)*$AD754+VLOOKUP($AC754,LS_Coint_BD!$B$3:$AQ$1079,AH$2+1)</f>
        <v>19.277344857946474</v>
      </c>
      <c r="AI754" s="89">
        <f>VLOOKUP($AC754,LS_Coint_BD!$B$3:$AQ$1079,AI$2)*$AD754+VLOOKUP($AC754,LS_Coint_BD!$B$3:$AQ$1079,AI$2+1)</f>
        <v>19.266372995614482</v>
      </c>
      <c r="AJ754" s="89">
        <f>VLOOKUP($AC754,LS_Coint_BD!$B$3:$AQ$1079,AJ$2)*$AD754+VLOOKUP($AC754,LS_Coint_BD!$B$3:$AQ$1079,AJ$2+1)</f>
        <v>19.358487371166607</v>
      </c>
      <c r="AK754" s="89">
        <f>VLOOKUP($AC754,LS_Coint_BD!$B$3:$AQ$1079,AK$2)*$AD754+VLOOKUP($AC754,LS_Coint_BD!$B$3:$AQ$1079,AK$2+1)</f>
        <v>19.544195345895449</v>
      </c>
      <c r="AL754" s="89">
        <f>VLOOKUP($AC754,LS_Coint_BD!$B$3:$AQ$1079,AL$2)*$AD754+VLOOKUP($AC754,LS_Coint_BD!$B$3:$AQ$1079,AL$2+1)</f>
        <v>0</v>
      </c>
      <c r="AM754" s="89">
        <f>VLOOKUP($AC754,LS_Coint_BD!$B$3:$AQ$1079,AM$2)*$AD754+VLOOKUP($AC754,LS_Coint_BD!$B$3:$AQ$1079,AM$2+1)</f>
        <v>0</v>
      </c>
      <c r="AN754" s="89">
        <f>VLOOKUP($AC754,LS_Coint_BD!$B$3:$AQ$1079,AN$2)</f>
        <v>0.775206406425065</v>
      </c>
      <c r="AO754" s="89">
        <f>VLOOKUP($AC754,LS_Coint_BD!$B$3:$AQ$1079,AO$2)</f>
        <v>0.78184928416633603</v>
      </c>
      <c r="AP754" s="89">
        <f>VLOOKUP($AC754,LS_Coint_BD!$B$3:$AQ$1079,AP$2)</f>
        <v>1.0332038056769499</v>
      </c>
      <c r="AQ754" s="89">
        <f>VLOOKUP($AC754,LS_Coint_BD!$B$3:$AQ$1079,AQ$2)</f>
        <v>1.0640909823231799</v>
      </c>
      <c r="AR754" s="89">
        <f>VLOOKUP($AC754,LS_Coint_BD!$B$3:$AQ$1079,AR$2)</f>
        <v>1.15806756900499</v>
      </c>
      <c r="AS754" s="89">
        <f>VLOOKUP($AC754,LS_Coint_BD!$B$3:$AQ$1079,AS$2)</f>
        <v>1.4118255707349701</v>
      </c>
      <c r="AT754" s="89">
        <f>VLOOKUP($AC754,LS_Coint_BD!$B$3:$AQ$1079,AT$2)</f>
        <v>0</v>
      </c>
      <c r="AU754" s="89">
        <f>VLOOKUP($AC754,LS_Coint_BD!$B$3:$AQ$1079,AU$2)</f>
        <v>0</v>
      </c>
      <c r="AV754" s="89">
        <f>VLOOKUP($AC754,LS_Coint_BD!$B$3:$AQ$1079,AV$2)</f>
        <v>-2.1316282072803E-16</v>
      </c>
      <c r="AW754" s="89">
        <f>VLOOKUP($AC754,LS_Coint_BD!$B$3:$AQ$1079,AW$2)</f>
        <v>-4.7369515717340002E-16</v>
      </c>
      <c r="AX754" s="89">
        <f>VLOOKUP($AC754,LS_Coint_BD!$B$3:$AQ$1079,AX$2)</f>
        <v>-1.3195793664116099E-15</v>
      </c>
      <c r="AY754" s="89">
        <f>VLOOKUP($AC754,LS_Coint_BD!$B$3:$AQ$1079,AY$2)</f>
        <v>-1.1990408665951699E-15</v>
      </c>
      <c r="AZ754" s="89">
        <f>VLOOKUP($AC754,LS_Coint_BD!$B$3:$AQ$1079,AZ$2)</f>
        <v>-1.8158314358313702E-15</v>
      </c>
      <c r="BA754" s="89">
        <f>VLOOKUP($AC754,LS_Coint_BD!$B$3:$AQ$1079,BA$2)</f>
        <v>5.2402526762307396E-16</v>
      </c>
      <c r="BB754" s="89">
        <f>VLOOKUP($AC754,LS_Coint_BD!$B$3:$AQ$1079,BB$2)</f>
        <v>0</v>
      </c>
      <c r="BC754" s="89">
        <f>VLOOKUP($AC754,LS_Coint_BD!$B$3:$AQ$1079,BC$2)</f>
        <v>0</v>
      </c>
      <c r="BD754" s="89">
        <f t="shared" si="585"/>
        <v>1.5504128128501298</v>
      </c>
      <c r="BE754" s="89">
        <f t="shared" si="586"/>
        <v>1.5636985683326716</v>
      </c>
      <c r="BF754" s="89">
        <f t="shared" si="587"/>
        <v>2.0664076113538985</v>
      </c>
      <c r="BG754" s="89">
        <f t="shared" si="588"/>
        <v>2.1281819646463584</v>
      </c>
      <c r="BH754" s="89">
        <f t="shared" si="589"/>
        <v>2.3161351380099782</v>
      </c>
      <c r="BI754" s="89">
        <f t="shared" si="590"/>
        <v>2.8236511414699406</v>
      </c>
      <c r="BJ754" s="89">
        <f t="shared" si="591"/>
        <v>0</v>
      </c>
      <c r="BK754" s="89">
        <f t="shared" si="592"/>
        <v>0</v>
      </c>
      <c r="BL754" s="89">
        <f t="shared" si="593"/>
        <v>1.5504128128501293</v>
      </c>
      <c r="BM754" s="89"/>
      <c r="BN754" s="26" t="b">
        <f t="shared" si="594"/>
        <v>0</v>
      </c>
      <c r="BO754" s="26" t="b">
        <f t="shared" si="595"/>
        <v>0</v>
      </c>
      <c r="BP754" s="26" t="b">
        <f t="shared" si="596"/>
        <v>0</v>
      </c>
      <c r="BQ754" s="26" t="b">
        <f t="shared" si="597"/>
        <v>0</v>
      </c>
      <c r="BR754" s="26" t="b">
        <f t="shared" si="598"/>
        <v>0</v>
      </c>
      <c r="BS754" s="26" t="b">
        <f t="shared" si="599"/>
        <v>0</v>
      </c>
      <c r="BT754" s="26" t="b">
        <f t="shared" si="600"/>
        <v>0</v>
      </c>
      <c r="BU754" s="26" t="b">
        <f t="shared" si="601"/>
        <v>0</v>
      </c>
    </row>
    <row r="755" spans="2:73" ht="15" thickBot="1" x14ac:dyDescent="0.35">
      <c r="B755" s="17" t="str">
        <f>VLOOKUP($AC755,LS_Coint_BD!$B$3:$D$1079,2)</f>
        <v>SANB11</v>
      </c>
      <c r="C755" s="87" t="str">
        <f>VLOOKUP($AC755,LS_Coint_BD!$B$3:$D$1079,3)</f>
        <v>MULT3</v>
      </c>
      <c r="D755" s="68">
        <f t="shared" si="561"/>
        <v>0</v>
      </c>
      <c r="E755" s="65">
        <f t="shared" si="562"/>
        <v>0</v>
      </c>
      <c r="F755" s="69">
        <f t="shared" si="563"/>
        <v>0</v>
      </c>
      <c r="G755" s="68">
        <f t="shared" si="564"/>
        <v>0</v>
      </c>
      <c r="H755" s="65">
        <f t="shared" si="565"/>
        <v>0</v>
      </c>
      <c r="I755" s="69">
        <f t="shared" si="566"/>
        <v>0</v>
      </c>
      <c r="J755" s="68">
        <f t="shared" si="567"/>
        <v>-0.72850811372004642</v>
      </c>
      <c r="K755" s="65">
        <f t="shared" si="568"/>
        <v>-3.6548001846633928</v>
      </c>
      <c r="L755" s="69">
        <f t="shared" si="569"/>
        <v>-2.436533456442262</v>
      </c>
      <c r="M755" s="68">
        <f t="shared" si="570"/>
        <v>-0.73552360503001069</v>
      </c>
      <c r="N755" s="65">
        <f t="shared" si="571"/>
        <v>-3.541016513572683</v>
      </c>
      <c r="O755" s="69">
        <f t="shared" si="572"/>
        <v>-2.360677675715122</v>
      </c>
      <c r="P755" s="68">
        <f t="shared" si="573"/>
        <v>-0.7753266771734566</v>
      </c>
      <c r="Q755" s="65">
        <f t="shared" si="574"/>
        <v>-3.5670367039104907</v>
      </c>
      <c r="R755" s="69">
        <f t="shared" si="575"/>
        <v>-2.3780244692736603</v>
      </c>
      <c r="S755" s="68">
        <f t="shared" si="576"/>
        <v>-0.85214906414904945</v>
      </c>
      <c r="T755" s="65">
        <f t="shared" si="577"/>
        <v>-3.7682156387455485</v>
      </c>
      <c r="U755" s="69">
        <f t="shared" si="578"/>
        <v>-2.512143759163699</v>
      </c>
      <c r="V755" s="68">
        <f t="shared" si="579"/>
        <v>-0.91472206448310089</v>
      </c>
      <c r="W755" s="65">
        <f t="shared" si="580"/>
        <v>-3.9519093116046298</v>
      </c>
      <c r="X755" s="69">
        <f t="shared" si="581"/>
        <v>-2.6346062077364198</v>
      </c>
      <c r="Y755" s="68">
        <f t="shared" si="582"/>
        <v>-3.3899850812673655</v>
      </c>
      <c r="Z755" s="65">
        <f t="shared" si="583"/>
        <v>-9.246709124473977</v>
      </c>
      <c r="AA755" s="69">
        <f t="shared" si="584"/>
        <v>-6.1644727496493177</v>
      </c>
      <c r="AB755" s="98">
        <f>SUMIF(BN755:BU755,"VERDADEIRO",BN$3:$BU754)</f>
        <v>0</v>
      </c>
      <c r="AC755" s="97">
        <f t="shared" si="560"/>
        <v>752</v>
      </c>
      <c r="AD755" s="89">
        <f>RTD("tryd.rtdserver",,"COT",B755,"ULT")</f>
        <v>41.56</v>
      </c>
      <c r="AE755" s="89">
        <f>RTD("tryd.rtdserver",,"COT",C755,"ULT")</f>
        <v>21.84</v>
      </c>
      <c r="AF755" s="89">
        <f>VLOOKUP($AC755,LS_Coint_BD!$B$3:$AQ$1079,AF$2)*$AD755+VLOOKUP($AC755,LS_Coint_BD!$B$3:$AQ$1079,AF$2+1)</f>
        <v>0</v>
      </c>
      <c r="AG755" s="89">
        <f>VLOOKUP($AC755,LS_Coint_BD!$B$3:$AQ$1079,AG$2)*$AD755+VLOOKUP($AC755,LS_Coint_BD!$B$3:$AQ$1079,AG$2+1)</f>
        <v>0</v>
      </c>
      <c r="AH755" s="89">
        <f>VLOOKUP($AC755,LS_Coint_BD!$B$3:$AQ$1079,AH$2)*$AD755+VLOOKUP($AC755,LS_Coint_BD!$B$3:$AQ$1079,AH$2+1)</f>
        <v>22.568508113720046</v>
      </c>
      <c r="AI755" s="89">
        <f>VLOOKUP($AC755,LS_Coint_BD!$B$3:$AQ$1079,AI$2)*$AD755+VLOOKUP($AC755,LS_Coint_BD!$B$3:$AQ$1079,AI$2+1)</f>
        <v>22.575523605030011</v>
      </c>
      <c r="AJ755" s="89">
        <f>VLOOKUP($AC755,LS_Coint_BD!$B$3:$AQ$1079,AJ$2)*$AD755+VLOOKUP($AC755,LS_Coint_BD!$B$3:$AQ$1079,AJ$2+1)</f>
        <v>22.615326677173456</v>
      </c>
      <c r="AK755" s="89">
        <f>VLOOKUP($AC755,LS_Coint_BD!$B$3:$AQ$1079,AK$2)*$AD755+VLOOKUP($AC755,LS_Coint_BD!$B$3:$AQ$1079,AK$2+1)</f>
        <v>22.692149064149049</v>
      </c>
      <c r="AL755" s="89">
        <f>VLOOKUP($AC755,LS_Coint_BD!$B$3:$AQ$1079,AL$2)*$AD755+VLOOKUP($AC755,LS_Coint_BD!$B$3:$AQ$1079,AL$2+1)</f>
        <v>22.754722064483101</v>
      </c>
      <c r="AM755" s="89">
        <f>VLOOKUP($AC755,LS_Coint_BD!$B$3:$AQ$1079,AM$2)*$AD755+VLOOKUP($AC755,LS_Coint_BD!$B$3:$AQ$1079,AM$2+1)</f>
        <v>25.229985081267365</v>
      </c>
      <c r="AN755" s="89">
        <f>VLOOKUP($AC755,LS_Coint_BD!$B$3:$AQ$1079,AN$2)</f>
        <v>0</v>
      </c>
      <c r="AO755" s="89">
        <f>VLOOKUP($AC755,LS_Coint_BD!$B$3:$AQ$1079,AO$2)</f>
        <v>0</v>
      </c>
      <c r="AP755" s="89">
        <f>VLOOKUP($AC755,LS_Coint_BD!$B$3:$AQ$1079,AP$2)</f>
        <v>1.2182667282211299</v>
      </c>
      <c r="AQ755" s="89">
        <f>VLOOKUP($AC755,LS_Coint_BD!$B$3:$AQ$1079,AQ$2)</f>
        <v>1.1803388378575601</v>
      </c>
      <c r="AR755" s="89">
        <f>VLOOKUP($AC755,LS_Coint_BD!$B$3:$AQ$1079,AR$2)</f>
        <v>1.1890122346368299</v>
      </c>
      <c r="AS755" s="89">
        <f>VLOOKUP($AC755,LS_Coint_BD!$B$3:$AQ$1079,AS$2)</f>
        <v>1.25607187958185</v>
      </c>
      <c r="AT755" s="89">
        <f>VLOOKUP($AC755,LS_Coint_BD!$B$3:$AQ$1079,AT$2)</f>
        <v>1.3173031038682099</v>
      </c>
      <c r="AU755" s="89">
        <f>VLOOKUP($AC755,LS_Coint_BD!$B$3:$AQ$1079,AU$2)</f>
        <v>3.0822363748246602</v>
      </c>
      <c r="AV755" s="89">
        <f>VLOOKUP($AC755,LS_Coint_BD!$B$3:$AQ$1079,AV$2)</f>
        <v>0</v>
      </c>
      <c r="AW755" s="89">
        <f>VLOOKUP($AC755,LS_Coint_BD!$B$3:$AQ$1079,AW$2)</f>
        <v>0</v>
      </c>
      <c r="AX755" s="89">
        <f>VLOOKUP($AC755,LS_Coint_BD!$B$3:$AQ$1079,AX$2)</f>
        <v>-2.0554986284488599E-15</v>
      </c>
      <c r="AY755" s="89">
        <f>VLOOKUP($AC755,LS_Coint_BD!$B$3:$AQ$1079,AY$2)</f>
        <v>-1.5543122344752199E-15</v>
      </c>
      <c r="AZ755" s="89">
        <f>VLOOKUP($AC755,LS_Coint_BD!$B$3:$AQ$1079,AZ$2)</f>
        <v>-5.5264435003563299E-16</v>
      </c>
      <c r="BA755" s="89">
        <f>VLOOKUP($AC755,LS_Coint_BD!$B$3:$AQ$1079,BA$2)</f>
        <v>1.06581410364015E-15</v>
      </c>
      <c r="BB755" s="89">
        <f>VLOOKUP($AC755,LS_Coint_BD!$B$3:$AQ$1079,BB$2)</f>
        <v>-4.8446095620006798E-17</v>
      </c>
      <c r="BC755" s="89">
        <f>VLOOKUP($AC755,LS_Coint_BD!$B$3:$AQ$1079,BC$2)</f>
        <v>2.6147972675971698E-15</v>
      </c>
      <c r="BD755" s="89">
        <f t="shared" si="585"/>
        <v>0</v>
      </c>
      <c r="BE755" s="89">
        <f t="shared" si="586"/>
        <v>0</v>
      </c>
      <c r="BF755" s="89">
        <f t="shared" si="587"/>
        <v>-2.436533456442262</v>
      </c>
      <c r="BG755" s="89">
        <f t="shared" si="588"/>
        <v>-2.360677675715122</v>
      </c>
      <c r="BH755" s="89">
        <f t="shared" si="589"/>
        <v>-2.3780244692736603</v>
      </c>
      <c r="BI755" s="89">
        <f t="shared" si="590"/>
        <v>-2.512143759163699</v>
      </c>
      <c r="BJ755" s="89">
        <f t="shared" si="591"/>
        <v>-2.6346062077364198</v>
      </c>
      <c r="BK755" s="89">
        <f t="shared" si="592"/>
        <v>-6.1644727496493177</v>
      </c>
      <c r="BL755" s="89">
        <f t="shared" si="593"/>
        <v>0</v>
      </c>
      <c r="BM755" s="89"/>
      <c r="BN755" s="26" t="b">
        <f t="shared" si="594"/>
        <v>0</v>
      </c>
      <c r="BO755" s="26" t="b">
        <f t="shared" si="595"/>
        <v>0</v>
      </c>
      <c r="BP755" s="26" t="b">
        <f t="shared" si="596"/>
        <v>0</v>
      </c>
      <c r="BQ755" s="26" t="b">
        <f t="shared" si="597"/>
        <v>0</v>
      </c>
      <c r="BR755" s="26" t="b">
        <f t="shared" si="598"/>
        <v>0</v>
      </c>
      <c r="BS755" s="26" t="b">
        <f t="shared" si="599"/>
        <v>0</v>
      </c>
      <c r="BT755" s="26" t="b">
        <f t="shared" si="600"/>
        <v>0</v>
      </c>
      <c r="BU755" s="26" t="b">
        <f t="shared" si="601"/>
        <v>0</v>
      </c>
    </row>
    <row r="756" spans="2:73" ht="15" thickBot="1" x14ac:dyDescent="0.35">
      <c r="B756" s="17" t="str">
        <f>VLOOKUP($AC756,LS_Coint_BD!$B$3:$D$1079,2)</f>
        <v>SANB11</v>
      </c>
      <c r="C756" s="87" t="str">
        <f>VLOOKUP($AC756,LS_Coint_BD!$B$3:$D$1079,3)</f>
        <v>TAEE11</v>
      </c>
      <c r="D756" s="68">
        <f t="shared" si="561"/>
        <v>0</v>
      </c>
      <c r="E756" s="65">
        <f t="shared" si="562"/>
        <v>0</v>
      </c>
      <c r="F756" s="69">
        <f t="shared" si="563"/>
        <v>0</v>
      </c>
      <c r="G756" s="68">
        <f t="shared" si="564"/>
        <v>0.76441719636837746</v>
      </c>
      <c r="H756" s="65">
        <f t="shared" si="565"/>
        <v>2.3348804994896373</v>
      </c>
      <c r="I756" s="69">
        <f t="shared" si="566"/>
        <v>1.5565869996597581</v>
      </c>
      <c r="J756" s="68">
        <f t="shared" si="567"/>
        <v>0.77632518780306015</v>
      </c>
      <c r="K756" s="65">
        <f t="shared" si="568"/>
        <v>2.2729789659878588</v>
      </c>
      <c r="L756" s="69">
        <f t="shared" si="569"/>
        <v>1.5153193106585725</v>
      </c>
      <c r="M756" s="68">
        <f t="shared" si="570"/>
        <v>0.78487743392099674</v>
      </c>
      <c r="N756" s="65">
        <f t="shared" si="571"/>
        <v>2.1853653309582004</v>
      </c>
      <c r="O756" s="69">
        <f t="shared" si="572"/>
        <v>1.4569102206388003</v>
      </c>
      <c r="P756" s="68">
        <f t="shared" si="573"/>
        <v>0.84456148808467191</v>
      </c>
      <c r="Q756" s="65">
        <f t="shared" si="574"/>
        <v>2.2643763541057678</v>
      </c>
      <c r="R756" s="69">
        <f t="shared" si="575"/>
        <v>1.5095842360705118</v>
      </c>
      <c r="S756" s="68">
        <f t="shared" si="576"/>
        <v>0.8231138366796813</v>
      </c>
      <c r="T756" s="65">
        <f t="shared" si="577"/>
        <v>2.2580620175866617</v>
      </c>
      <c r="U756" s="69">
        <f t="shared" si="578"/>
        <v>1.5053746783911077</v>
      </c>
      <c r="V756" s="68">
        <f t="shared" si="579"/>
        <v>0.79666088840169635</v>
      </c>
      <c r="W756" s="65">
        <f t="shared" si="580"/>
        <v>2.9120728205543518</v>
      </c>
      <c r="X756" s="69">
        <f t="shared" si="581"/>
        <v>1.9413818803695679</v>
      </c>
      <c r="Y756" s="68">
        <f t="shared" si="582"/>
        <v>0</v>
      </c>
      <c r="Z756" s="65">
        <f t="shared" si="583"/>
        <v>0</v>
      </c>
      <c r="AA756" s="69">
        <f t="shared" si="584"/>
        <v>0</v>
      </c>
      <c r="AB756" s="98">
        <f>SUMIF(BN756:BU756,"VERDADEIRO",BN$3:$BU755)</f>
        <v>0</v>
      </c>
      <c r="AC756" s="97">
        <f t="shared" si="560"/>
        <v>753</v>
      </c>
      <c r="AD756" s="89">
        <f>RTD("tryd.rtdserver",,"COT",B756,"ULT")</f>
        <v>41.56</v>
      </c>
      <c r="AE756" s="89">
        <f>RTD("tryd.rtdserver",,"COT",C756,"ULT")</f>
        <v>33.130000000000003</v>
      </c>
      <c r="AF756" s="89">
        <f>VLOOKUP($AC756,LS_Coint_BD!$B$3:$AQ$1079,AF$2)*$AD756+VLOOKUP($AC756,LS_Coint_BD!$B$3:$AQ$1079,AF$2+1)</f>
        <v>0</v>
      </c>
      <c r="AG756" s="89">
        <f>VLOOKUP($AC756,LS_Coint_BD!$B$3:$AQ$1079,AG$2)*$AD756+VLOOKUP($AC756,LS_Coint_BD!$B$3:$AQ$1079,AG$2+1)</f>
        <v>32.365582803631625</v>
      </c>
      <c r="AH756" s="89">
        <f>VLOOKUP($AC756,LS_Coint_BD!$B$3:$AQ$1079,AH$2)*$AD756+VLOOKUP($AC756,LS_Coint_BD!$B$3:$AQ$1079,AH$2+1)</f>
        <v>32.353674812196942</v>
      </c>
      <c r="AI756" s="89">
        <f>VLOOKUP($AC756,LS_Coint_BD!$B$3:$AQ$1079,AI$2)*$AD756+VLOOKUP($AC756,LS_Coint_BD!$B$3:$AQ$1079,AI$2+1)</f>
        <v>32.345122566079006</v>
      </c>
      <c r="AJ756" s="89">
        <f>VLOOKUP($AC756,LS_Coint_BD!$B$3:$AQ$1079,AJ$2)*$AD756+VLOOKUP($AC756,LS_Coint_BD!$B$3:$AQ$1079,AJ$2+1)</f>
        <v>32.285438511915331</v>
      </c>
      <c r="AK756" s="89">
        <f>VLOOKUP($AC756,LS_Coint_BD!$B$3:$AQ$1079,AK$2)*$AD756+VLOOKUP($AC756,LS_Coint_BD!$B$3:$AQ$1079,AK$2+1)</f>
        <v>32.306886163320321</v>
      </c>
      <c r="AL756" s="89">
        <f>VLOOKUP($AC756,LS_Coint_BD!$B$3:$AQ$1079,AL$2)*$AD756+VLOOKUP($AC756,LS_Coint_BD!$B$3:$AQ$1079,AL$2+1)</f>
        <v>32.333339111598306</v>
      </c>
      <c r="AM756" s="89">
        <f>VLOOKUP($AC756,LS_Coint_BD!$B$3:$AQ$1079,AM$2)*$AD756+VLOOKUP($AC756,LS_Coint_BD!$B$3:$AQ$1079,AM$2+1)</f>
        <v>0</v>
      </c>
      <c r="AN756" s="89">
        <f>VLOOKUP($AC756,LS_Coint_BD!$B$3:$AQ$1079,AN$2)</f>
        <v>0</v>
      </c>
      <c r="AO756" s="89">
        <f>VLOOKUP($AC756,LS_Coint_BD!$B$3:$AQ$1079,AO$2)</f>
        <v>0.77829349982988005</v>
      </c>
      <c r="AP756" s="89">
        <f>VLOOKUP($AC756,LS_Coint_BD!$B$3:$AQ$1079,AP$2)</f>
        <v>0.75765965532928503</v>
      </c>
      <c r="AQ756" s="89">
        <f>VLOOKUP($AC756,LS_Coint_BD!$B$3:$AQ$1079,AQ$2)</f>
        <v>0.72845511031940102</v>
      </c>
      <c r="AR756" s="89">
        <f>VLOOKUP($AC756,LS_Coint_BD!$B$3:$AQ$1079,AR$2)</f>
        <v>0.75479211803525603</v>
      </c>
      <c r="AS756" s="89">
        <f>VLOOKUP($AC756,LS_Coint_BD!$B$3:$AQ$1079,AS$2)</f>
        <v>0.75268733919555297</v>
      </c>
      <c r="AT756" s="89">
        <f>VLOOKUP($AC756,LS_Coint_BD!$B$3:$AQ$1079,AT$2)</f>
        <v>0.97069094018478297</v>
      </c>
      <c r="AU756" s="89">
        <f>VLOOKUP($AC756,LS_Coint_BD!$B$3:$AQ$1079,AU$2)</f>
        <v>0</v>
      </c>
      <c r="AV756" s="89">
        <f>VLOOKUP($AC756,LS_Coint_BD!$B$3:$AQ$1079,AV$2)</f>
        <v>0</v>
      </c>
      <c r="AW756" s="89">
        <f>VLOOKUP($AC756,LS_Coint_BD!$B$3:$AQ$1079,AW$2)</f>
        <v>-1.95399252334028E-15</v>
      </c>
      <c r="AX756" s="89">
        <f>VLOOKUP($AC756,LS_Coint_BD!$B$3:$AQ$1079,AX$2)</f>
        <v>2.4107699963289099E-15</v>
      </c>
      <c r="AY756" s="89">
        <f>VLOOKUP($AC756,LS_Coint_BD!$B$3:$AQ$1079,AY$2)</f>
        <v>-1.75415237890775E-15</v>
      </c>
      <c r="AZ756" s="89">
        <f>VLOOKUP($AC756,LS_Coint_BD!$B$3:$AQ$1079,AZ$2)</f>
        <v>-2.3684757858670001E-16</v>
      </c>
      <c r="BA756" s="89">
        <f>VLOOKUP($AC756,LS_Coint_BD!$B$3:$AQ$1079,BA$2)</f>
        <v>1.7230661342182399E-15</v>
      </c>
      <c r="BB756" s="89">
        <f>VLOOKUP($AC756,LS_Coint_BD!$B$3:$AQ$1079,BB$2)</f>
        <v>1.9378438248002699E-15</v>
      </c>
      <c r="BC756" s="89">
        <f>VLOOKUP($AC756,LS_Coint_BD!$B$3:$AQ$1079,BC$2)</f>
        <v>0</v>
      </c>
      <c r="BD756" s="89">
        <f t="shared" si="585"/>
        <v>0</v>
      </c>
      <c r="BE756" s="89">
        <f t="shared" si="586"/>
        <v>1.5565869996597581</v>
      </c>
      <c r="BF756" s="89">
        <f t="shared" si="587"/>
        <v>1.5153193106585725</v>
      </c>
      <c r="BG756" s="89">
        <f t="shared" si="588"/>
        <v>1.4569102206388003</v>
      </c>
      <c r="BH756" s="89">
        <f t="shared" si="589"/>
        <v>1.5095842360705118</v>
      </c>
      <c r="BI756" s="89">
        <f t="shared" si="590"/>
        <v>1.5053746783911077</v>
      </c>
      <c r="BJ756" s="89">
        <f t="shared" si="591"/>
        <v>1.9413818803695679</v>
      </c>
      <c r="BK756" s="89">
        <f t="shared" si="592"/>
        <v>0</v>
      </c>
      <c r="BL756" s="89">
        <f t="shared" si="593"/>
        <v>0</v>
      </c>
      <c r="BM756" s="89"/>
      <c r="BN756" s="26" t="b">
        <f t="shared" si="594"/>
        <v>0</v>
      </c>
      <c r="BO756" s="26" t="b">
        <f t="shared" si="595"/>
        <v>0</v>
      </c>
      <c r="BP756" s="26" t="b">
        <f t="shared" si="596"/>
        <v>0</v>
      </c>
      <c r="BQ756" s="26" t="b">
        <f t="shared" si="597"/>
        <v>0</v>
      </c>
      <c r="BR756" s="26" t="b">
        <f t="shared" si="598"/>
        <v>0</v>
      </c>
      <c r="BS756" s="26" t="b">
        <f t="shared" si="599"/>
        <v>0</v>
      </c>
      <c r="BT756" s="26" t="b">
        <f t="shared" si="600"/>
        <v>0</v>
      </c>
      <c r="BU756" s="26" t="b">
        <f t="shared" si="601"/>
        <v>0</v>
      </c>
    </row>
    <row r="757" spans="2:73" ht="15" thickBot="1" x14ac:dyDescent="0.35">
      <c r="B757" s="17" t="str">
        <f>VLOOKUP($AC757,LS_Coint_BD!$B$3:$D$1079,2)</f>
        <v>SBSP3</v>
      </c>
      <c r="C757" s="87" t="str">
        <f>VLOOKUP($AC757,LS_Coint_BD!$B$3:$D$1079,3)</f>
        <v>BRML3</v>
      </c>
      <c r="D757" s="68">
        <f t="shared" si="561"/>
        <v>0</v>
      </c>
      <c r="E757" s="65">
        <f t="shared" si="562"/>
        <v>0</v>
      </c>
      <c r="F757" s="69">
        <f t="shared" si="563"/>
        <v>0</v>
      </c>
      <c r="G757" s="68">
        <f t="shared" si="564"/>
        <v>0</v>
      </c>
      <c r="H757" s="65">
        <f t="shared" si="565"/>
        <v>0</v>
      </c>
      <c r="I757" s="69">
        <f t="shared" si="566"/>
        <v>0</v>
      </c>
      <c r="J757" s="68">
        <f t="shared" si="567"/>
        <v>0</v>
      </c>
      <c r="K757" s="65">
        <f t="shared" si="568"/>
        <v>0</v>
      </c>
      <c r="L757" s="69">
        <f t="shared" si="569"/>
        <v>0</v>
      </c>
      <c r="M757" s="68">
        <f t="shared" si="570"/>
        <v>0.59568899079095594</v>
      </c>
      <c r="N757" s="65">
        <f t="shared" si="571"/>
        <v>1.7842243886336311</v>
      </c>
      <c r="O757" s="69">
        <f t="shared" si="572"/>
        <v>1.189482925755754</v>
      </c>
      <c r="P757" s="68">
        <f t="shared" si="573"/>
        <v>0.59659576420365745</v>
      </c>
      <c r="Q757" s="65">
        <f t="shared" si="574"/>
        <v>1.8134441340095411</v>
      </c>
      <c r="R757" s="69">
        <f t="shared" si="575"/>
        <v>1.2089627560063607</v>
      </c>
      <c r="S757" s="68">
        <f t="shared" si="576"/>
        <v>0.58821900548169026</v>
      </c>
      <c r="T757" s="65">
        <f t="shared" si="577"/>
        <v>1.9203123957175168</v>
      </c>
      <c r="U757" s="69">
        <f t="shared" si="578"/>
        <v>1.2802082638116778</v>
      </c>
      <c r="V757" s="68">
        <f t="shared" si="579"/>
        <v>0.48651017936341212</v>
      </c>
      <c r="W757" s="65">
        <f t="shared" si="580"/>
        <v>2.0109184682678554</v>
      </c>
      <c r="X757" s="69">
        <f t="shared" si="581"/>
        <v>1.3406123121785702</v>
      </c>
      <c r="Y757" s="68">
        <f t="shared" si="582"/>
        <v>0.81586410204080195</v>
      </c>
      <c r="Z757" s="65">
        <f t="shared" si="583"/>
        <v>5.8989762768388188</v>
      </c>
      <c r="AA757" s="69">
        <f t="shared" si="584"/>
        <v>3.9326508512258793</v>
      </c>
      <c r="AB757" s="98">
        <f>SUMIF(BN757:BU757,"VERDADEIRO",BN$3:$BU756)</f>
        <v>0</v>
      </c>
      <c r="AC757" s="97">
        <f t="shared" si="560"/>
        <v>754</v>
      </c>
      <c r="AD757" s="89">
        <f>RTD("tryd.rtdserver",,"COT",B757,"ULT")</f>
        <v>40.450000000000003</v>
      </c>
      <c r="AE757" s="89">
        <f>RTD("tryd.rtdserver",,"COT",C757,"ULT")</f>
        <v>9.83</v>
      </c>
      <c r="AF757" s="89">
        <f>VLOOKUP($AC757,LS_Coint_BD!$B$3:$AQ$1079,AF$2)*$AD757+VLOOKUP($AC757,LS_Coint_BD!$B$3:$AQ$1079,AF$2+1)</f>
        <v>0</v>
      </c>
      <c r="AG757" s="89">
        <f>VLOOKUP($AC757,LS_Coint_BD!$B$3:$AQ$1079,AG$2)*$AD757+VLOOKUP($AC757,LS_Coint_BD!$B$3:$AQ$1079,AG$2+1)</f>
        <v>0</v>
      </c>
      <c r="AH757" s="89">
        <f>VLOOKUP($AC757,LS_Coint_BD!$B$3:$AQ$1079,AH$2)*$AD757+VLOOKUP($AC757,LS_Coint_BD!$B$3:$AQ$1079,AH$2+1)</f>
        <v>0</v>
      </c>
      <c r="AI757" s="89">
        <f>VLOOKUP($AC757,LS_Coint_BD!$B$3:$AQ$1079,AI$2)*$AD757+VLOOKUP($AC757,LS_Coint_BD!$B$3:$AQ$1079,AI$2+1)</f>
        <v>9.2343110092090441</v>
      </c>
      <c r="AJ757" s="89">
        <f>VLOOKUP($AC757,LS_Coint_BD!$B$3:$AQ$1079,AJ$2)*$AD757+VLOOKUP($AC757,LS_Coint_BD!$B$3:$AQ$1079,AJ$2+1)</f>
        <v>9.2334042357963426</v>
      </c>
      <c r="AK757" s="89">
        <f>VLOOKUP($AC757,LS_Coint_BD!$B$3:$AQ$1079,AK$2)*$AD757+VLOOKUP($AC757,LS_Coint_BD!$B$3:$AQ$1079,AK$2+1)</f>
        <v>9.2417809945183098</v>
      </c>
      <c r="AL757" s="89">
        <f>VLOOKUP($AC757,LS_Coint_BD!$B$3:$AQ$1079,AL$2)*$AD757+VLOOKUP($AC757,LS_Coint_BD!$B$3:$AQ$1079,AL$2+1)</f>
        <v>9.343489820636588</v>
      </c>
      <c r="AM757" s="89">
        <f>VLOOKUP($AC757,LS_Coint_BD!$B$3:$AQ$1079,AM$2)*$AD757+VLOOKUP($AC757,LS_Coint_BD!$B$3:$AQ$1079,AM$2+1)</f>
        <v>9.0141358979591981</v>
      </c>
      <c r="AN757" s="89">
        <f>VLOOKUP($AC757,LS_Coint_BD!$B$3:$AQ$1079,AN$2)</f>
        <v>0</v>
      </c>
      <c r="AO757" s="89">
        <f>VLOOKUP($AC757,LS_Coint_BD!$B$3:$AQ$1079,AO$2)</f>
        <v>0</v>
      </c>
      <c r="AP757" s="89">
        <f>VLOOKUP($AC757,LS_Coint_BD!$B$3:$AQ$1079,AP$2)</f>
        <v>0</v>
      </c>
      <c r="AQ757" s="89">
        <f>VLOOKUP($AC757,LS_Coint_BD!$B$3:$AQ$1079,AQ$2)</f>
        <v>0.59474146287787699</v>
      </c>
      <c r="AR757" s="89">
        <f>VLOOKUP($AC757,LS_Coint_BD!$B$3:$AQ$1079,AR$2)</f>
        <v>0.60448137800318003</v>
      </c>
      <c r="AS757" s="89">
        <f>VLOOKUP($AC757,LS_Coint_BD!$B$3:$AQ$1079,AS$2)</f>
        <v>0.64010413190583904</v>
      </c>
      <c r="AT757" s="89">
        <f>VLOOKUP($AC757,LS_Coint_BD!$B$3:$AQ$1079,AT$2)</f>
        <v>0.67030615608928501</v>
      </c>
      <c r="AU757" s="89">
        <f>VLOOKUP($AC757,LS_Coint_BD!$B$3:$AQ$1079,AU$2)</f>
        <v>1.9663254256129401</v>
      </c>
      <c r="AV757" s="89">
        <f>VLOOKUP($AC757,LS_Coint_BD!$B$3:$AQ$1079,AV$2)</f>
        <v>0</v>
      </c>
      <c r="AW757" s="89">
        <f>VLOOKUP($AC757,LS_Coint_BD!$B$3:$AQ$1079,AW$2)</f>
        <v>0</v>
      </c>
      <c r="AX757" s="89">
        <f>VLOOKUP($AC757,LS_Coint_BD!$B$3:$AQ$1079,AX$2)</f>
        <v>0</v>
      </c>
      <c r="AY757" s="89">
        <f>VLOOKUP($AC757,LS_Coint_BD!$B$3:$AQ$1079,AY$2)</f>
        <v>2.2204460492503101E-17</v>
      </c>
      <c r="AZ757" s="89">
        <f>VLOOKUP($AC757,LS_Coint_BD!$B$3:$AQ$1079,AZ$2)</f>
        <v>7.0067408665232099E-16</v>
      </c>
      <c r="BA757" s="89">
        <f>VLOOKUP($AC757,LS_Coint_BD!$B$3:$AQ$1079,BA$2)</f>
        <v>-2.8421709430403998E-16</v>
      </c>
      <c r="BB757" s="89">
        <f>VLOOKUP($AC757,LS_Coint_BD!$B$3:$AQ$1079,BB$2)</f>
        <v>1.53412636130022E-16</v>
      </c>
      <c r="BC757" s="89">
        <f>VLOOKUP($AC757,LS_Coint_BD!$B$3:$AQ$1079,BC$2)</f>
        <v>-9.0949470177292806E-16</v>
      </c>
      <c r="BD757" s="89">
        <f t="shared" si="585"/>
        <v>0</v>
      </c>
      <c r="BE757" s="89">
        <f t="shared" si="586"/>
        <v>0</v>
      </c>
      <c r="BF757" s="89">
        <f t="shared" si="587"/>
        <v>0</v>
      </c>
      <c r="BG757" s="89">
        <f t="shared" si="588"/>
        <v>1.189482925755754</v>
      </c>
      <c r="BH757" s="89">
        <f t="shared" si="589"/>
        <v>1.2089627560063607</v>
      </c>
      <c r="BI757" s="89">
        <f t="shared" si="590"/>
        <v>1.2802082638116778</v>
      </c>
      <c r="BJ757" s="89">
        <f t="shared" si="591"/>
        <v>1.3406123121785702</v>
      </c>
      <c r="BK757" s="89">
        <f t="shared" si="592"/>
        <v>3.9326508512258793</v>
      </c>
      <c r="BL757" s="89">
        <f t="shared" si="593"/>
        <v>0</v>
      </c>
      <c r="BM757" s="89"/>
      <c r="BN757" s="26" t="b">
        <f t="shared" si="594"/>
        <v>0</v>
      </c>
      <c r="BO757" s="26" t="b">
        <f t="shared" si="595"/>
        <v>0</v>
      </c>
      <c r="BP757" s="26" t="b">
        <f t="shared" si="596"/>
        <v>0</v>
      </c>
      <c r="BQ757" s="26" t="b">
        <f t="shared" si="597"/>
        <v>0</v>
      </c>
      <c r="BR757" s="26" t="b">
        <f t="shared" si="598"/>
        <v>0</v>
      </c>
      <c r="BS757" s="26" t="b">
        <f t="shared" si="599"/>
        <v>0</v>
      </c>
      <c r="BT757" s="26" t="b">
        <f t="shared" si="600"/>
        <v>0</v>
      </c>
      <c r="BU757" s="26" t="b">
        <f t="shared" si="601"/>
        <v>0</v>
      </c>
    </row>
    <row r="758" spans="2:73" ht="15" thickBot="1" x14ac:dyDescent="0.35">
      <c r="B758" s="17" t="str">
        <f>VLOOKUP($AC758,LS_Coint_BD!$B$3:$D$1079,2)</f>
        <v>SBSP3</v>
      </c>
      <c r="C758" s="87" t="str">
        <f>VLOOKUP($AC758,LS_Coint_BD!$B$3:$D$1079,3)</f>
        <v>CCRO3</v>
      </c>
      <c r="D758" s="68">
        <f t="shared" si="561"/>
        <v>0</v>
      </c>
      <c r="E758" s="65">
        <f t="shared" si="562"/>
        <v>0</v>
      </c>
      <c r="F758" s="69">
        <f t="shared" si="563"/>
        <v>0</v>
      </c>
      <c r="G758" s="68">
        <f t="shared" si="564"/>
        <v>0</v>
      </c>
      <c r="H758" s="65">
        <f t="shared" si="565"/>
        <v>0</v>
      </c>
      <c r="I758" s="69">
        <f t="shared" si="566"/>
        <v>0</v>
      </c>
      <c r="J758" s="68">
        <f t="shared" si="567"/>
        <v>0</v>
      </c>
      <c r="K758" s="65">
        <f t="shared" si="568"/>
        <v>0</v>
      </c>
      <c r="L758" s="69">
        <f t="shared" si="569"/>
        <v>0</v>
      </c>
      <c r="M758" s="68">
        <f t="shared" si="570"/>
        <v>-0.19291822707268658</v>
      </c>
      <c r="N758" s="65">
        <f t="shared" si="571"/>
        <v>-1.7107794250874888</v>
      </c>
      <c r="O758" s="69">
        <f t="shared" si="572"/>
        <v>-1.1405196167249925</v>
      </c>
      <c r="P758" s="68">
        <f t="shared" si="573"/>
        <v>-0.17970611620884469</v>
      </c>
      <c r="Q758" s="65">
        <f t="shared" si="574"/>
        <v>-1.7630065125723426</v>
      </c>
      <c r="R758" s="69">
        <f t="shared" si="575"/>
        <v>-1.1753376750482285</v>
      </c>
      <c r="S758" s="68">
        <f t="shared" si="576"/>
        <v>-8.1488880183840706E-2</v>
      </c>
      <c r="T758" s="65">
        <f t="shared" si="577"/>
        <v>-1.8250361189218649</v>
      </c>
      <c r="U758" s="69">
        <f t="shared" si="578"/>
        <v>-1.2166907459479099</v>
      </c>
      <c r="V758" s="68">
        <f t="shared" si="579"/>
        <v>1.543932385534319E-2</v>
      </c>
      <c r="W758" s="65">
        <f t="shared" si="580"/>
        <v>1.9083465902888106</v>
      </c>
      <c r="X758" s="69">
        <f t="shared" si="581"/>
        <v>1.2722310601925404</v>
      </c>
      <c r="Y758" s="68">
        <f t="shared" si="582"/>
        <v>0.15283487573313259</v>
      </c>
      <c r="Z758" s="65">
        <f t="shared" si="583"/>
        <v>2.54272963056256</v>
      </c>
      <c r="AA758" s="69">
        <f t="shared" si="584"/>
        <v>1.6951530870417066</v>
      </c>
      <c r="AB758" s="98">
        <f>SUMIF(BN758:BU758,"VERDADEIRO",BN$3:$BU757)</f>
        <v>0</v>
      </c>
      <c r="AC758" s="97">
        <f t="shared" si="560"/>
        <v>755</v>
      </c>
      <c r="AD758" s="89">
        <f>RTD("tryd.rtdserver",,"COT",B758,"ULT")</f>
        <v>40.450000000000003</v>
      </c>
      <c r="AE758" s="89">
        <f>RTD("tryd.rtdserver",,"COT",C758,"ULT")</f>
        <v>12.27</v>
      </c>
      <c r="AF758" s="89">
        <f>VLOOKUP($AC758,LS_Coint_BD!$B$3:$AQ$1079,AF$2)*$AD758+VLOOKUP($AC758,LS_Coint_BD!$B$3:$AQ$1079,AF$2+1)</f>
        <v>0</v>
      </c>
      <c r="AG758" s="89">
        <f>VLOOKUP($AC758,LS_Coint_BD!$B$3:$AQ$1079,AG$2)*$AD758+VLOOKUP($AC758,LS_Coint_BD!$B$3:$AQ$1079,AG$2+1)</f>
        <v>0</v>
      </c>
      <c r="AH758" s="89">
        <f>VLOOKUP($AC758,LS_Coint_BD!$B$3:$AQ$1079,AH$2)*$AD758+VLOOKUP($AC758,LS_Coint_BD!$B$3:$AQ$1079,AH$2+1)</f>
        <v>0</v>
      </c>
      <c r="AI758" s="89">
        <f>VLOOKUP($AC758,LS_Coint_BD!$B$3:$AQ$1079,AI$2)*$AD758+VLOOKUP($AC758,LS_Coint_BD!$B$3:$AQ$1079,AI$2+1)</f>
        <v>12.462918227072686</v>
      </c>
      <c r="AJ758" s="89">
        <f>VLOOKUP($AC758,LS_Coint_BD!$B$3:$AQ$1079,AJ$2)*$AD758+VLOOKUP($AC758,LS_Coint_BD!$B$3:$AQ$1079,AJ$2+1)</f>
        <v>12.449706116208844</v>
      </c>
      <c r="AK758" s="89">
        <f>VLOOKUP($AC758,LS_Coint_BD!$B$3:$AQ$1079,AK$2)*$AD758+VLOOKUP($AC758,LS_Coint_BD!$B$3:$AQ$1079,AK$2+1)</f>
        <v>12.35148888018384</v>
      </c>
      <c r="AL758" s="89">
        <f>VLOOKUP($AC758,LS_Coint_BD!$B$3:$AQ$1079,AL$2)*$AD758+VLOOKUP($AC758,LS_Coint_BD!$B$3:$AQ$1079,AL$2+1)</f>
        <v>12.254560676144656</v>
      </c>
      <c r="AM758" s="89">
        <f>VLOOKUP($AC758,LS_Coint_BD!$B$3:$AQ$1079,AM$2)*$AD758+VLOOKUP($AC758,LS_Coint_BD!$B$3:$AQ$1079,AM$2+1)</f>
        <v>12.117165124266867</v>
      </c>
      <c r="AN758" s="89">
        <f>VLOOKUP($AC758,LS_Coint_BD!$B$3:$AQ$1079,AN$2)</f>
        <v>0</v>
      </c>
      <c r="AO758" s="89">
        <f>VLOOKUP($AC758,LS_Coint_BD!$B$3:$AQ$1079,AO$2)</f>
        <v>0</v>
      </c>
      <c r="AP758" s="89">
        <f>VLOOKUP($AC758,LS_Coint_BD!$B$3:$AQ$1079,AP$2)</f>
        <v>0</v>
      </c>
      <c r="AQ758" s="89">
        <f>VLOOKUP($AC758,LS_Coint_BD!$B$3:$AQ$1079,AQ$2)</f>
        <v>0.57025980836249601</v>
      </c>
      <c r="AR758" s="89">
        <f>VLOOKUP($AC758,LS_Coint_BD!$B$3:$AQ$1079,AR$2)</f>
        <v>0.58766883752411403</v>
      </c>
      <c r="AS758" s="89">
        <f>VLOOKUP($AC758,LS_Coint_BD!$B$3:$AQ$1079,AS$2)</f>
        <v>0.60834537297395497</v>
      </c>
      <c r="AT758" s="89">
        <f>VLOOKUP($AC758,LS_Coint_BD!$B$3:$AQ$1079,AT$2)</f>
        <v>0.63611553009626998</v>
      </c>
      <c r="AU758" s="89">
        <f>VLOOKUP($AC758,LS_Coint_BD!$B$3:$AQ$1079,AU$2)</f>
        <v>0.84757654352085299</v>
      </c>
      <c r="AV758" s="89">
        <f>VLOOKUP($AC758,LS_Coint_BD!$B$3:$AQ$1079,AV$2)</f>
        <v>0</v>
      </c>
      <c r="AW758" s="89">
        <f>VLOOKUP($AC758,LS_Coint_BD!$B$3:$AQ$1079,AW$2)</f>
        <v>0</v>
      </c>
      <c r="AX758" s="89">
        <f>VLOOKUP($AC758,LS_Coint_BD!$B$3:$AQ$1079,AX$2)</f>
        <v>0</v>
      </c>
      <c r="AY758" s="89">
        <f>VLOOKUP($AC758,LS_Coint_BD!$B$3:$AQ$1079,AY$2)</f>
        <v>-4.1078251911130799E-16</v>
      </c>
      <c r="AZ758" s="89">
        <f>VLOOKUP($AC758,LS_Coint_BD!$B$3:$AQ$1079,AZ$2)</f>
        <v>-3.5527136788005001E-16</v>
      </c>
      <c r="BA758" s="89">
        <f>VLOOKUP($AC758,LS_Coint_BD!$B$3:$AQ$1079,BA$2)</f>
        <v>-7.1054273576009995E-17</v>
      </c>
      <c r="BB758" s="89">
        <f>VLOOKUP($AC758,LS_Coint_BD!$B$3:$AQ$1079,BB$2)</f>
        <v>5.4905575036007701E-16</v>
      </c>
      <c r="BC758" s="89">
        <f>VLOOKUP($AC758,LS_Coint_BD!$B$3:$AQ$1079,BC$2)</f>
        <v>6.6080474425689297E-16</v>
      </c>
      <c r="BD758" s="89">
        <f t="shared" si="585"/>
        <v>0</v>
      </c>
      <c r="BE758" s="89">
        <f t="shared" si="586"/>
        <v>0</v>
      </c>
      <c r="BF758" s="89">
        <f t="shared" si="587"/>
        <v>0</v>
      </c>
      <c r="BG758" s="89">
        <f t="shared" si="588"/>
        <v>-1.1405196167249925</v>
      </c>
      <c r="BH758" s="89">
        <f t="shared" si="589"/>
        <v>-1.1753376750482285</v>
      </c>
      <c r="BI758" s="89">
        <f t="shared" si="590"/>
        <v>-1.2166907459479099</v>
      </c>
      <c r="BJ758" s="89">
        <f t="shared" si="591"/>
        <v>1.2722310601925404</v>
      </c>
      <c r="BK758" s="89">
        <f t="shared" si="592"/>
        <v>1.6951530870417066</v>
      </c>
      <c r="BL758" s="89">
        <f t="shared" si="593"/>
        <v>0</v>
      </c>
      <c r="BM758" s="89"/>
      <c r="BN758" s="26" t="b">
        <f t="shared" si="594"/>
        <v>0</v>
      </c>
      <c r="BO758" s="26" t="b">
        <f t="shared" si="595"/>
        <v>0</v>
      </c>
      <c r="BP758" s="26" t="b">
        <f t="shared" si="596"/>
        <v>0</v>
      </c>
      <c r="BQ758" s="26" t="b">
        <f t="shared" si="597"/>
        <v>0</v>
      </c>
      <c r="BR758" s="26" t="b">
        <f t="shared" si="598"/>
        <v>0</v>
      </c>
      <c r="BS758" s="26" t="b">
        <f t="shared" si="599"/>
        <v>0</v>
      </c>
      <c r="BT758" s="26" t="b">
        <f t="shared" si="600"/>
        <v>0</v>
      </c>
      <c r="BU758" s="26" t="b">
        <f t="shared" si="601"/>
        <v>0</v>
      </c>
    </row>
    <row r="759" spans="2:73" ht="15" thickBot="1" x14ac:dyDescent="0.35">
      <c r="B759" s="17" t="str">
        <f>VLOOKUP($AC759,LS_Coint_BD!$B$3:$D$1079,2)</f>
        <v>SBSP3</v>
      </c>
      <c r="C759" s="87" t="str">
        <f>VLOOKUP($AC759,LS_Coint_BD!$B$3:$D$1079,3)</f>
        <v>COGN3</v>
      </c>
      <c r="D759" s="68">
        <f t="shared" si="561"/>
        <v>0.33234358747207526</v>
      </c>
      <c r="E759" s="65">
        <f t="shared" si="562"/>
        <v>0.79090243734191479</v>
      </c>
      <c r="F759" s="69">
        <f t="shared" si="563"/>
        <v>0.52726829156127653</v>
      </c>
      <c r="G759" s="68">
        <f t="shared" si="564"/>
        <v>0.43967704528877416</v>
      </c>
      <c r="H759" s="65">
        <f t="shared" si="565"/>
        <v>0.77571564006926419</v>
      </c>
      <c r="I759" s="69">
        <f t="shared" si="566"/>
        <v>0.51714376004617613</v>
      </c>
      <c r="J759" s="68">
        <f t="shared" si="567"/>
        <v>0.61531028734528892</v>
      </c>
      <c r="K759" s="65">
        <f t="shared" si="568"/>
        <v>1.1762268691081739</v>
      </c>
      <c r="L759" s="69">
        <f t="shared" si="569"/>
        <v>0.78415124607211595</v>
      </c>
      <c r="M759" s="68">
        <f t="shared" si="570"/>
        <v>0.52890473004149197</v>
      </c>
      <c r="N759" s="65">
        <f t="shared" si="571"/>
        <v>1.4651545592240669</v>
      </c>
      <c r="O759" s="69">
        <f t="shared" si="572"/>
        <v>0.97676970614937797</v>
      </c>
      <c r="P759" s="68">
        <f t="shared" si="573"/>
        <v>0.50534654894970199</v>
      </c>
      <c r="Q759" s="65">
        <f t="shared" si="574"/>
        <v>1.5837726149811395</v>
      </c>
      <c r="R759" s="69">
        <f t="shared" si="575"/>
        <v>1.0558484099874264</v>
      </c>
      <c r="S759" s="68">
        <f t="shared" si="576"/>
        <v>0.31110924320971822</v>
      </c>
      <c r="T759" s="65">
        <f t="shared" si="577"/>
        <v>1.6760620553891998</v>
      </c>
      <c r="U759" s="69">
        <f t="shared" si="578"/>
        <v>1.1173747035927999</v>
      </c>
      <c r="V759" s="68">
        <f t="shared" si="579"/>
        <v>7.9597127192431394E-2</v>
      </c>
      <c r="W759" s="65">
        <f t="shared" si="580"/>
        <v>1.8471894908125408</v>
      </c>
      <c r="X759" s="69">
        <f t="shared" si="581"/>
        <v>1.2314596605416939</v>
      </c>
      <c r="Y759" s="68">
        <f t="shared" si="582"/>
        <v>0.23733976279851365</v>
      </c>
      <c r="Z759" s="65">
        <f t="shared" si="583"/>
        <v>3.2385134369985922</v>
      </c>
      <c r="AA759" s="69">
        <f t="shared" si="584"/>
        <v>2.1590089579990615</v>
      </c>
      <c r="AB759" s="98">
        <f>SUMIF(BN759:BU759,"VERDADEIRO",BN$3:$BU758)</f>
        <v>0</v>
      </c>
      <c r="AC759" s="97">
        <f t="shared" si="560"/>
        <v>756</v>
      </c>
      <c r="AD759" s="89">
        <f>RTD("tryd.rtdserver",,"COT",B759,"ULT")</f>
        <v>40.450000000000003</v>
      </c>
      <c r="AE759" s="89">
        <f>RTD("tryd.rtdserver",,"COT",C759,"ULT")</f>
        <v>4.63</v>
      </c>
      <c r="AF759" s="89">
        <f>VLOOKUP($AC759,LS_Coint_BD!$B$3:$AQ$1079,AF$2)*$AD759+VLOOKUP($AC759,LS_Coint_BD!$B$3:$AQ$1079,AF$2+1)</f>
        <v>4.2976564125279246</v>
      </c>
      <c r="AG759" s="89">
        <f>VLOOKUP($AC759,LS_Coint_BD!$B$3:$AQ$1079,AG$2)*$AD759+VLOOKUP($AC759,LS_Coint_BD!$B$3:$AQ$1079,AG$2+1)</f>
        <v>4.1903229547112257</v>
      </c>
      <c r="AH759" s="89">
        <f>VLOOKUP($AC759,LS_Coint_BD!$B$3:$AQ$1079,AH$2)*$AD759+VLOOKUP($AC759,LS_Coint_BD!$B$3:$AQ$1079,AH$2+1)</f>
        <v>4.014689712654711</v>
      </c>
      <c r="AI759" s="89">
        <f>VLOOKUP($AC759,LS_Coint_BD!$B$3:$AQ$1079,AI$2)*$AD759+VLOOKUP($AC759,LS_Coint_BD!$B$3:$AQ$1079,AI$2+1)</f>
        <v>4.1010952699585079</v>
      </c>
      <c r="AJ759" s="89">
        <f>VLOOKUP($AC759,LS_Coint_BD!$B$3:$AQ$1079,AJ$2)*$AD759+VLOOKUP($AC759,LS_Coint_BD!$B$3:$AQ$1079,AJ$2+1)</f>
        <v>4.1246534510502979</v>
      </c>
      <c r="AK759" s="89">
        <f>VLOOKUP($AC759,LS_Coint_BD!$B$3:$AQ$1079,AK$2)*$AD759+VLOOKUP($AC759,LS_Coint_BD!$B$3:$AQ$1079,AK$2+1)</f>
        <v>4.3188907567902817</v>
      </c>
      <c r="AL759" s="89">
        <f>VLOOKUP($AC759,LS_Coint_BD!$B$3:$AQ$1079,AL$2)*$AD759+VLOOKUP($AC759,LS_Coint_BD!$B$3:$AQ$1079,AL$2+1)</f>
        <v>4.5504028728075685</v>
      </c>
      <c r="AM759" s="89">
        <f>VLOOKUP($AC759,LS_Coint_BD!$B$3:$AQ$1079,AM$2)*$AD759+VLOOKUP($AC759,LS_Coint_BD!$B$3:$AQ$1079,AM$2+1)</f>
        <v>4.3926602372014862</v>
      </c>
      <c r="AN759" s="89">
        <f>VLOOKUP($AC759,LS_Coint_BD!$B$3:$AQ$1079,AN$2)</f>
        <v>0.26363414578063799</v>
      </c>
      <c r="AO759" s="89">
        <f>VLOOKUP($AC759,LS_Coint_BD!$B$3:$AQ$1079,AO$2)</f>
        <v>0.25857188002308801</v>
      </c>
      <c r="AP759" s="89">
        <f>VLOOKUP($AC759,LS_Coint_BD!$B$3:$AQ$1079,AP$2)</f>
        <v>0.39207562303605797</v>
      </c>
      <c r="AQ759" s="89">
        <f>VLOOKUP($AC759,LS_Coint_BD!$B$3:$AQ$1079,AQ$2)</f>
        <v>0.48838485307468898</v>
      </c>
      <c r="AR759" s="89">
        <f>VLOOKUP($AC759,LS_Coint_BD!$B$3:$AQ$1079,AR$2)</f>
        <v>0.52792420499371295</v>
      </c>
      <c r="AS759" s="89">
        <f>VLOOKUP($AC759,LS_Coint_BD!$B$3:$AQ$1079,AS$2)</f>
        <v>0.55868735179639994</v>
      </c>
      <c r="AT759" s="89">
        <f>VLOOKUP($AC759,LS_Coint_BD!$B$3:$AQ$1079,AT$2)</f>
        <v>0.61572983027084704</v>
      </c>
      <c r="AU759" s="89">
        <f>VLOOKUP($AC759,LS_Coint_BD!$B$3:$AQ$1079,AU$2)</f>
        <v>1.0795044789995301</v>
      </c>
      <c r="AV759" s="89">
        <f>VLOOKUP($AC759,LS_Coint_BD!$B$3:$AQ$1079,AV$2)</f>
        <v>5.1514348342607299E-16</v>
      </c>
      <c r="AW759" s="89">
        <f>VLOOKUP($AC759,LS_Coint_BD!$B$3:$AQ$1079,AW$2)</f>
        <v>7.4014868308343802E-17</v>
      </c>
      <c r="AX759" s="89">
        <f>VLOOKUP($AC759,LS_Coint_BD!$B$3:$AQ$1079,AX$2)</f>
        <v>5.07530525542929E-17</v>
      </c>
      <c r="AY759" s="89">
        <f>VLOOKUP($AC759,LS_Coint_BD!$B$3:$AQ$1079,AY$2)</f>
        <v>-4.9960036108132002E-17</v>
      </c>
      <c r="AZ759" s="89">
        <f>VLOOKUP($AC759,LS_Coint_BD!$B$3:$AQ$1079,AZ$2)</f>
        <v>4.6382650806562098E-16</v>
      </c>
      <c r="BA759" s="89">
        <f>VLOOKUP($AC759,LS_Coint_BD!$B$3:$AQ$1079,BA$2)</f>
        <v>1.7763568394002499E-17</v>
      </c>
      <c r="BB759" s="89">
        <f>VLOOKUP($AC759,LS_Coint_BD!$B$3:$AQ$1079,BB$2)</f>
        <v>-2.5837917664003602E-16</v>
      </c>
      <c r="BC759" s="89">
        <f>VLOOKUP($AC759,LS_Coint_BD!$B$3:$AQ$1079,BC$2)</f>
        <v>1.2789769243681801E-15</v>
      </c>
      <c r="BD759" s="89">
        <f t="shared" si="585"/>
        <v>0.52726829156127653</v>
      </c>
      <c r="BE759" s="89">
        <f t="shared" si="586"/>
        <v>0.51714376004617613</v>
      </c>
      <c r="BF759" s="89">
        <f t="shared" si="587"/>
        <v>0.78415124607211595</v>
      </c>
      <c r="BG759" s="89">
        <f t="shared" si="588"/>
        <v>0.97676970614937797</v>
      </c>
      <c r="BH759" s="89">
        <f t="shared" si="589"/>
        <v>1.0558484099874264</v>
      </c>
      <c r="BI759" s="89">
        <f t="shared" si="590"/>
        <v>1.1173747035927999</v>
      </c>
      <c r="BJ759" s="89">
        <f t="shared" si="591"/>
        <v>1.2314596605416939</v>
      </c>
      <c r="BK759" s="89">
        <f t="shared" si="592"/>
        <v>2.1590089579990615</v>
      </c>
      <c r="BL759" s="89">
        <f t="shared" si="593"/>
        <v>0.52726829156127752</v>
      </c>
      <c r="BM759" s="89"/>
      <c r="BN759" s="26" t="b">
        <f t="shared" si="594"/>
        <v>0</v>
      </c>
      <c r="BO759" s="26" t="b">
        <f t="shared" si="595"/>
        <v>0</v>
      </c>
      <c r="BP759" s="26" t="b">
        <f t="shared" si="596"/>
        <v>0</v>
      </c>
      <c r="BQ759" s="26" t="b">
        <f t="shared" si="597"/>
        <v>0</v>
      </c>
      <c r="BR759" s="26" t="b">
        <f t="shared" si="598"/>
        <v>0</v>
      </c>
      <c r="BS759" s="26" t="b">
        <f t="shared" si="599"/>
        <v>0</v>
      </c>
      <c r="BT759" s="26" t="b">
        <f t="shared" si="600"/>
        <v>0</v>
      </c>
      <c r="BU759" s="26" t="b">
        <f t="shared" si="601"/>
        <v>0</v>
      </c>
    </row>
    <row r="760" spans="2:73" ht="15" thickBot="1" x14ac:dyDescent="0.35">
      <c r="B760" s="17" t="str">
        <f>VLOOKUP($AC760,LS_Coint_BD!$B$3:$D$1079,2)</f>
        <v>SBSP3</v>
      </c>
      <c r="C760" s="87" t="str">
        <f>VLOOKUP($AC760,LS_Coint_BD!$B$3:$D$1079,3)</f>
        <v>FLRY3</v>
      </c>
      <c r="D760" s="68">
        <f t="shared" si="561"/>
        <v>1.3264739824865437</v>
      </c>
      <c r="E760" s="65">
        <f t="shared" si="562"/>
        <v>2.3840918561187796</v>
      </c>
      <c r="F760" s="69">
        <f t="shared" si="563"/>
        <v>1.589394570745853</v>
      </c>
      <c r="G760" s="68">
        <f t="shared" si="564"/>
        <v>0.48018897516968906</v>
      </c>
      <c r="H760" s="65">
        <f t="shared" si="565"/>
        <v>2.9950676902357714</v>
      </c>
      <c r="I760" s="69">
        <f t="shared" si="566"/>
        <v>1.9967117934905143</v>
      </c>
      <c r="J760" s="68">
        <f t="shared" si="567"/>
        <v>0.49909811571228246</v>
      </c>
      <c r="K760" s="65">
        <f t="shared" si="568"/>
        <v>2.8687213092840871</v>
      </c>
      <c r="L760" s="69">
        <f t="shared" si="569"/>
        <v>1.9124808728560581</v>
      </c>
      <c r="M760" s="68">
        <f t="shared" si="570"/>
        <v>0.4470172262115355</v>
      </c>
      <c r="N760" s="65">
        <f t="shared" si="571"/>
        <v>2.8072348322758165</v>
      </c>
      <c r="O760" s="69">
        <f t="shared" si="572"/>
        <v>1.8714898881838777</v>
      </c>
      <c r="P760" s="68">
        <f t="shared" si="573"/>
        <v>1.1440130109333531</v>
      </c>
      <c r="Q760" s="65">
        <f t="shared" si="574"/>
        <v>4.7662912593233706</v>
      </c>
      <c r="R760" s="69">
        <f t="shared" si="575"/>
        <v>3.1775275062155801</v>
      </c>
      <c r="S760" s="68">
        <f t="shared" si="576"/>
        <v>0</v>
      </c>
      <c r="T760" s="65">
        <f t="shared" si="577"/>
        <v>0</v>
      </c>
      <c r="U760" s="69">
        <f t="shared" si="578"/>
        <v>0</v>
      </c>
      <c r="V760" s="68">
        <f t="shared" si="579"/>
        <v>0</v>
      </c>
      <c r="W760" s="65">
        <f t="shared" si="580"/>
        <v>0</v>
      </c>
      <c r="X760" s="69">
        <f t="shared" si="581"/>
        <v>0</v>
      </c>
      <c r="Y760" s="68">
        <f t="shared" si="582"/>
        <v>0</v>
      </c>
      <c r="Z760" s="65">
        <f t="shared" si="583"/>
        <v>0</v>
      </c>
      <c r="AA760" s="69">
        <f t="shared" si="584"/>
        <v>0</v>
      </c>
      <c r="AB760" s="98">
        <f>SUMIF(BN760:BU760,"VERDADEIRO",BN$3:$BU759)</f>
        <v>0</v>
      </c>
      <c r="AC760" s="97">
        <f t="shared" si="560"/>
        <v>757</v>
      </c>
      <c r="AD760" s="89">
        <f>RTD("tryd.rtdserver",,"COT",B760,"ULT")</f>
        <v>40.450000000000003</v>
      </c>
      <c r="AE760" s="89">
        <f>RTD("tryd.rtdserver",,"COT",C760,"ULT")</f>
        <v>28.16</v>
      </c>
      <c r="AF760" s="89">
        <f>VLOOKUP($AC760,LS_Coint_BD!$B$3:$AQ$1079,AF$2)*$AD760+VLOOKUP($AC760,LS_Coint_BD!$B$3:$AQ$1079,AF$2+1)</f>
        <v>26.833526017513456</v>
      </c>
      <c r="AG760" s="89">
        <f>VLOOKUP($AC760,LS_Coint_BD!$B$3:$AQ$1079,AG$2)*$AD760+VLOOKUP($AC760,LS_Coint_BD!$B$3:$AQ$1079,AG$2+1)</f>
        <v>27.679811024830311</v>
      </c>
      <c r="AH760" s="89">
        <f>VLOOKUP($AC760,LS_Coint_BD!$B$3:$AQ$1079,AH$2)*$AD760+VLOOKUP($AC760,LS_Coint_BD!$B$3:$AQ$1079,AH$2+1)</f>
        <v>27.660901884287718</v>
      </c>
      <c r="AI760" s="89">
        <f>VLOOKUP($AC760,LS_Coint_BD!$B$3:$AQ$1079,AI$2)*$AD760+VLOOKUP($AC760,LS_Coint_BD!$B$3:$AQ$1079,AI$2+1)</f>
        <v>27.712982773788465</v>
      </c>
      <c r="AJ760" s="89">
        <f>VLOOKUP($AC760,LS_Coint_BD!$B$3:$AQ$1079,AJ$2)*$AD760+VLOOKUP($AC760,LS_Coint_BD!$B$3:$AQ$1079,AJ$2+1)</f>
        <v>27.015986989066647</v>
      </c>
      <c r="AK760" s="89">
        <f>VLOOKUP($AC760,LS_Coint_BD!$B$3:$AQ$1079,AK$2)*$AD760+VLOOKUP($AC760,LS_Coint_BD!$B$3:$AQ$1079,AK$2+1)</f>
        <v>0</v>
      </c>
      <c r="AL760" s="89">
        <f>VLOOKUP($AC760,LS_Coint_BD!$B$3:$AQ$1079,AL$2)*$AD760+VLOOKUP($AC760,LS_Coint_BD!$B$3:$AQ$1079,AL$2+1)</f>
        <v>0</v>
      </c>
      <c r="AM760" s="89">
        <f>VLOOKUP($AC760,LS_Coint_BD!$B$3:$AQ$1079,AM$2)*$AD760+VLOOKUP($AC760,LS_Coint_BD!$B$3:$AQ$1079,AM$2+1)</f>
        <v>0</v>
      </c>
      <c r="AN760" s="89">
        <f>VLOOKUP($AC760,LS_Coint_BD!$B$3:$AQ$1079,AN$2)</f>
        <v>0.79469728537292605</v>
      </c>
      <c r="AO760" s="89">
        <f>VLOOKUP($AC760,LS_Coint_BD!$B$3:$AQ$1079,AO$2)</f>
        <v>0.99835589674525904</v>
      </c>
      <c r="AP760" s="89">
        <f>VLOOKUP($AC760,LS_Coint_BD!$B$3:$AQ$1079,AP$2)</f>
        <v>0.95624043642802803</v>
      </c>
      <c r="AQ760" s="89">
        <f>VLOOKUP($AC760,LS_Coint_BD!$B$3:$AQ$1079,AQ$2)</f>
        <v>0.93574494409193898</v>
      </c>
      <c r="AR760" s="89">
        <f>VLOOKUP($AC760,LS_Coint_BD!$B$3:$AQ$1079,AR$2)</f>
        <v>1.5887637531077901</v>
      </c>
      <c r="AS760" s="89">
        <f>VLOOKUP($AC760,LS_Coint_BD!$B$3:$AQ$1079,AS$2)</f>
        <v>0</v>
      </c>
      <c r="AT760" s="89">
        <f>VLOOKUP($AC760,LS_Coint_BD!$B$3:$AQ$1079,AT$2)</f>
        <v>0</v>
      </c>
      <c r="AU760" s="89">
        <f>VLOOKUP($AC760,LS_Coint_BD!$B$3:$AQ$1079,AU$2)</f>
        <v>0</v>
      </c>
      <c r="AV760" s="89">
        <f>VLOOKUP($AC760,LS_Coint_BD!$B$3:$AQ$1079,AV$2)</f>
        <v>9.9475983006413996E-16</v>
      </c>
      <c r="AW760" s="89">
        <f>VLOOKUP($AC760,LS_Coint_BD!$B$3:$AQ$1079,AW$2)</f>
        <v>-3.7007434154171903E-15</v>
      </c>
      <c r="AX760" s="89">
        <f>VLOOKUP($AC760,LS_Coint_BD!$B$3:$AQ$1079,AX$2)</f>
        <v>2.0047455758945699E-15</v>
      </c>
      <c r="AY760" s="89">
        <f>VLOOKUP($AC760,LS_Coint_BD!$B$3:$AQ$1079,AY$2)</f>
        <v>-2.4424906541753401E-16</v>
      </c>
      <c r="AZ760" s="89">
        <f>VLOOKUP($AC760,LS_Coint_BD!$B$3:$AQ$1079,AZ$2)</f>
        <v>-7.8949192862233394E-17</v>
      </c>
      <c r="BA760" s="89">
        <f>VLOOKUP($AC760,LS_Coint_BD!$B$3:$AQ$1079,BA$2)</f>
        <v>0</v>
      </c>
      <c r="BB760" s="89">
        <f>VLOOKUP($AC760,LS_Coint_BD!$B$3:$AQ$1079,BB$2)</f>
        <v>0</v>
      </c>
      <c r="BC760" s="89">
        <f>VLOOKUP($AC760,LS_Coint_BD!$B$3:$AQ$1079,BC$2)</f>
        <v>0</v>
      </c>
      <c r="BD760" s="89">
        <f t="shared" si="585"/>
        <v>1.589394570745853</v>
      </c>
      <c r="BE760" s="89">
        <f t="shared" si="586"/>
        <v>1.9967117934905143</v>
      </c>
      <c r="BF760" s="89">
        <f t="shared" si="587"/>
        <v>1.9124808728560581</v>
      </c>
      <c r="BG760" s="89">
        <f t="shared" si="588"/>
        <v>1.8714898881838777</v>
      </c>
      <c r="BH760" s="89">
        <f t="shared" si="589"/>
        <v>3.1775275062155801</v>
      </c>
      <c r="BI760" s="89">
        <f t="shared" si="590"/>
        <v>0</v>
      </c>
      <c r="BJ760" s="89">
        <f t="shared" si="591"/>
        <v>0</v>
      </c>
      <c r="BK760" s="89">
        <f t="shared" si="592"/>
        <v>0</v>
      </c>
      <c r="BL760" s="89">
        <f t="shared" si="593"/>
        <v>1.589394570745855</v>
      </c>
      <c r="BM760" s="89"/>
      <c r="BN760" s="26" t="b">
        <f t="shared" si="594"/>
        <v>0</v>
      </c>
      <c r="BO760" s="26" t="b">
        <f t="shared" si="595"/>
        <v>0</v>
      </c>
      <c r="BP760" s="26" t="b">
        <f t="shared" si="596"/>
        <v>0</v>
      </c>
      <c r="BQ760" s="26" t="b">
        <f t="shared" si="597"/>
        <v>0</v>
      </c>
      <c r="BR760" s="26" t="b">
        <f t="shared" si="598"/>
        <v>0</v>
      </c>
      <c r="BS760" s="26" t="b">
        <f t="shared" si="599"/>
        <v>0</v>
      </c>
      <c r="BT760" s="26" t="b">
        <f t="shared" si="600"/>
        <v>0</v>
      </c>
      <c r="BU760" s="26" t="b">
        <f t="shared" si="601"/>
        <v>0</v>
      </c>
    </row>
    <row r="761" spans="2:73" ht="15" thickBot="1" x14ac:dyDescent="0.35">
      <c r="B761" s="17" t="str">
        <f>VLOOKUP($AC761,LS_Coint_BD!$B$3:$D$1079,2)</f>
        <v>SBSP3</v>
      </c>
      <c r="C761" s="87" t="str">
        <f>VLOOKUP($AC761,LS_Coint_BD!$B$3:$D$1079,3)</f>
        <v>HGTX3</v>
      </c>
      <c r="D761" s="68">
        <f t="shared" si="561"/>
        <v>1.0924055380730628</v>
      </c>
      <c r="E761" s="65">
        <f t="shared" si="562"/>
        <v>1.8701655501550656</v>
      </c>
      <c r="F761" s="69">
        <f t="shared" si="563"/>
        <v>1.2467770334367103</v>
      </c>
      <c r="G761" s="68">
        <f t="shared" si="564"/>
        <v>0.14133485601072238</v>
      </c>
      <c r="H761" s="65">
        <f t="shared" si="565"/>
        <v>3.0487454036363406</v>
      </c>
      <c r="I761" s="69">
        <f t="shared" si="566"/>
        <v>2.0324969357575604</v>
      </c>
      <c r="J761" s="68">
        <f t="shared" si="567"/>
        <v>-0.30442469420567875</v>
      </c>
      <c r="K761" s="65">
        <f t="shared" si="568"/>
        <v>-3.1565859168988553</v>
      </c>
      <c r="L761" s="69">
        <f t="shared" si="569"/>
        <v>-2.1043906112659037</v>
      </c>
      <c r="M761" s="68">
        <f t="shared" si="570"/>
        <v>-0.4177845194140879</v>
      </c>
      <c r="N761" s="65">
        <f t="shared" si="571"/>
        <v>-3.2548582693680013</v>
      </c>
      <c r="O761" s="69">
        <f t="shared" si="572"/>
        <v>-2.1699055129120008</v>
      </c>
      <c r="P761" s="68">
        <f t="shared" si="573"/>
        <v>0.14532443979787146</v>
      </c>
      <c r="Q761" s="65">
        <f t="shared" si="574"/>
        <v>4.5607363296191119</v>
      </c>
      <c r="R761" s="69">
        <f t="shared" si="575"/>
        <v>3.0404908864127411</v>
      </c>
      <c r="S761" s="68">
        <f t="shared" si="576"/>
        <v>0</v>
      </c>
      <c r="T761" s="65">
        <f t="shared" si="577"/>
        <v>0</v>
      </c>
      <c r="U761" s="69">
        <f t="shared" si="578"/>
        <v>0</v>
      </c>
      <c r="V761" s="68">
        <f t="shared" si="579"/>
        <v>0</v>
      </c>
      <c r="W761" s="65">
        <f t="shared" si="580"/>
        <v>0</v>
      </c>
      <c r="X761" s="69">
        <f t="shared" si="581"/>
        <v>0</v>
      </c>
      <c r="Y761" s="68">
        <f t="shared" si="582"/>
        <v>0</v>
      </c>
      <c r="Z761" s="65">
        <f t="shared" si="583"/>
        <v>0</v>
      </c>
      <c r="AA761" s="69">
        <f t="shared" si="584"/>
        <v>0</v>
      </c>
      <c r="AB761" s="98">
        <f>SUMIF(BN761:BU761,"VERDADEIRO",BN$3:$BU760)</f>
        <v>0</v>
      </c>
      <c r="AC761" s="97">
        <f t="shared" si="560"/>
        <v>758</v>
      </c>
      <c r="AD761" s="89">
        <f>RTD("tryd.rtdserver",,"COT",B761,"ULT")</f>
        <v>40.450000000000003</v>
      </c>
      <c r="AE761" s="89">
        <f>RTD("tryd.rtdserver",,"COT",C761,"ULT")</f>
        <v>17.77</v>
      </c>
      <c r="AF761" s="89">
        <f>VLOOKUP($AC761,LS_Coint_BD!$B$3:$AQ$1079,AF$2)*$AD761+VLOOKUP($AC761,LS_Coint_BD!$B$3:$AQ$1079,AF$2+1)</f>
        <v>16.677594461926937</v>
      </c>
      <c r="AG761" s="89">
        <f>VLOOKUP($AC761,LS_Coint_BD!$B$3:$AQ$1079,AG$2)*$AD761+VLOOKUP($AC761,LS_Coint_BD!$B$3:$AQ$1079,AG$2+1)</f>
        <v>17.628665143989277</v>
      </c>
      <c r="AH761" s="89">
        <f>VLOOKUP($AC761,LS_Coint_BD!$B$3:$AQ$1079,AH$2)*$AD761+VLOOKUP($AC761,LS_Coint_BD!$B$3:$AQ$1079,AH$2+1)</f>
        <v>18.074424694205678</v>
      </c>
      <c r="AI761" s="89">
        <f>VLOOKUP($AC761,LS_Coint_BD!$B$3:$AQ$1079,AI$2)*$AD761+VLOOKUP($AC761,LS_Coint_BD!$B$3:$AQ$1079,AI$2+1)</f>
        <v>18.187784519414087</v>
      </c>
      <c r="AJ761" s="89">
        <f>VLOOKUP($AC761,LS_Coint_BD!$B$3:$AQ$1079,AJ$2)*$AD761+VLOOKUP($AC761,LS_Coint_BD!$B$3:$AQ$1079,AJ$2+1)</f>
        <v>17.624675560202128</v>
      </c>
      <c r="AK761" s="89">
        <f>VLOOKUP($AC761,LS_Coint_BD!$B$3:$AQ$1079,AK$2)*$AD761+VLOOKUP($AC761,LS_Coint_BD!$B$3:$AQ$1079,AK$2+1)</f>
        <v>0</v>
      </c>
      <c r="AL761" s="89">
        <f>VLOOKUP($AC761,LS_Coint_BD!$B$3:$AQ$1079,AL$2)*$AD761+VLOOKUP($AC761,LS_Coint_BD!$B$3:$AQ$1079,AL$2+1)</f>
        <v>0</v>
      </c>
      <c r="AM761" s="89">
        <f>VLOOKUP($AC761,LS_Coint_BD!$B$3:$AQ$1079,AM$2)*$AD761+VLOOKUP($AC761,LS_Coint_BD!$B$3:$AQ$1079,AM$2+1)</f>
        <v>0</v>
      </c>
      <c r="AN761" s="89">
        <f>VLOOKUP($AC761,LS_Coint_BD!$B$3:$AQ$1079,AN$2)</f>
        <v>0.62338851671835604</v>
      </c>
      <c r="AO761" s="89">
        <f>VLOOKUP($AC761,LS_Coint_BD!$B$3:$AQ$1079,AO$2)</f>
        <v>1.01624846787878</v>
      </c>
      <c r="AP761" s="89">
        <f>VLOOKUP($AC761,LS_Coint_BD!$B$3:$AQ$1079,AP$2)</f>
        <v>1.0521953056329501</v>
      </c>
      <c r="AQ761" s="89">
        <f>VLOOKUP($AC761,LS_Coint_BD!$B$3:$AQ$1079,AQ$2)</f>
        <v>1.084952756456</v>
      </c>
      <c r="AR761" s="89">
        <f>VLOOKUP($AC761,LS_Coint_BD!$B$3:$AQ$1079,AR$2)</f>
        <v>1.5202454432063699</v>
      </c>
      <c r="AS761" s="89">
        <f>VLOOKUP($AC761,LS_Coint_BD!$B$3:$AQ$1079,AS$2)</f>
        <v>0</v>
      </c>
      <c r="AT761" s="89">
        <f>VLOOKUP($AC761,LS_Coint_BD!$B$3:$AQ$1079,AT$2)</f>
        <v>0</v>
      </c>
      <c r="AU761" s="89">
        <f>VLOOKUP($AC761,LS_Coint_BD!$B$3:$AQ$1079,AU$2)</f>
        <v>0</v>
      </c>
      <c r="AV761" s="89">
        <f>VLOOKUP($AC761,LS_Coint_BD!$B$3:$AQ$1079,AV$2)</f>
        <v>-1.6697754290362401E-15</v>
      </c>
      <c r="AW761" s="89">
        <f>VLOOKUP($AC761,LS_Coint_BD!$B$3:$AQ$1079,AW$2)</f>
        <v>5.6251299914341302E-16</v>
      </c>
      <c r="AX761" s="89">
        <f>VLOOKUP($AC761,LS_Coint_BD!$B$3:$AQ$1079,AX$2)</f>
        <v>-3.5019606262462098E-15</v>
      </c>
      <c r="AY761" s="89">
        <f>VLOOKUP($AC761,LS_Coint_BD!$B$3:$AQ$1079,AY$2)</f>
        <v>-8.77076189453874E-16</v>
      </c>
      <c r="AZ761" s="89">
        <f>VLOOKUP($AC761,LS_Coint_BD!$B$3:$AQ$1079,AZ$2)</f>
        <v>1.36187357687353E-15</v>
      </c>
      <c r="BA761" s="89">
        <f>VLOOKUP($AC761,LS_Coint_BD!$B$3:$AQ$1079,BA$2)</f>
        <v>0</v>
      </c>
      <c r="BB761" s="89">
        <f>VLOOKUP($AC761,LS_Coint_BD!$B$3:$AQ$1079,BB$2)</f>
        <v>0</v>
      </c>
      <c r="BC761" s="89">
        <f>VLOOKUP($AC761,LS_Coint_BD!$B$3:$AQ$1079,BC$2)</f>
        <v>0</v>
      </c>
      <c r="BD761" s="89">
        <f t="shared" si="585"/>
        <v>1.2467770334367103</v>
      </c>
      <c r="BE761" s="89">
        <f t="shared" si="586"/>
        <v>2.0324969357575604</v>
      </c>
      <c r="BF761" s="89">
        <f t="shared" si="587"/>
        <v>-2.1043906112659037</v>
      </c>
      <c r="BG761" s="89">
        <f t="shared" si="588"/>
        <v>-2.1699055129120008</v>
      </c>
      <c r="BH761" s="89">
        <f t="shared" si="589"/>
        <v>3.0404908864127411</v>
      </c>
      <c r="BI761" s="89">
        <f t="shared" si="590"/>
        <v>0</v>
      </c>
      <c r="BJ761" s="89">
        <f t="shared" si="591"/>
        <v>0</v>
      </c>
      <c r="BK761" s="89">
        <f t="shared" si="592"/>
        <v>0</v>
      </c>
      <c r="BL761" s="89">
        <f t="shared" si="593"/>
        <v>1.246777033436707</v>
      </c>
      <c r="BM761" s="89"/>
      <c r="BN761" s="26" t="b">
        <f t="shared" si="594"/>
        <v>0</v>
      </c>
      <c r="BO761" s="26" t="b">
        <f t="shared" si="595"/>
        <v>0</v>
      </c>
      <c r="BP761" s="26" t="b">
        <f t="shared" si="596"/>
        <v>0</v>
      </c>
      <c r="BQ761" s="26" t="b">
        <f t="shared" si="597"/>
        <v>0</v>
      </c>
      <c r="BR761" s="26" t="b">
        <f t="shared" si="598"/>
        <v>0</v>
      </c>
      <c r="BS761" s="26" t="b">
        <f t="shared" si="599"/>
        <v>0</v>
      </c>
      <c r="BT761" s="26" t="b">
        <f t="shared" si="600"/>
        <v>0</v>
      </c>
      <c r="BU761" s="26" t="b">
        <f t="shared" si="601"/>
        <v>0</v>
      </c>
    </row>
    <row r="762" spans="2:73" ht="15" thickBot="1" x14ac:dyDescent="0.35">
      <c r="B762" s="17" t="str">
        <f>VLOOKUP($AC762,LS_Coint_BD!$B$3:$D$1079,2)</f>
        <v>SBSP3</v>
      </c>
      <c r="C762" s="87" t="str">
        <f>VLOOKUP($AC762,LS_Coint_BD!$B$3:$D$1079,3)</f>
        <v>IRBR3</v>
      </c>
      <c r="D762" s="68">
        <f t="shared" si="561"/>
        <v>-0.54533738675256149</v>
      </c>
      <c r="E762" s="65">
        <f t="shared" si="562"/>
        <v>-1.769885339409615</v>
      </c>
      <c r="F762" s="69">
        <f t="shared" si="563"/>
        <v>-1.1799235596064099</v>
      </c>
      <c r="G762" s="68">
        <f t="shared" si="564"/>
        <v>-0.11136204727528387</v>
      </c>
      <c r="H762" s="65">
        <f t="shared" si="565"/>
        <v>-1.8529152388586696</v>
      </c>
      <c r="I762" s="69">
        <f t="shared" si="566"/>
        <v>-1.2352768259057798</v>
      </c>
      <c r="J762" s="68">
        <f t="shared" si="567"/>
        <v>6.4155811610424607E-2</v>
      </c>
      <c r="K762" s="65">
        <f t="shared" si="568"/>
        <v>1.8795596837006425</v>
      </c>
      <c r="L762" s="69">
        <f t="shared" si="569"/>
        <v>1.2530397891337617</v>
      </c>
      <c r="M762" s="68">
        <f t="shared" si="570"/>
        <v>0.21848878523425519</v>
      </c>
      <c r="N762" s="65">
        <f t="shared" si="571"/>
        <v>2.4470709661892314</v>
      </c>
      <c r="O762" s="69">
        <f t="shared" si="572"/>
        <v>1.6313806441261542</v>
      </c>
      <c r="P762" s="68">
        <f t="shared" si="573"/>
        <v>0.25735176105158075</v>
      </c>
      <c r="Q762" s="65">
        <f t="shared" si="574"/>
        <v>2.8095301625368223</v>
      </c>
      <c r="R762" s="69">
        <f t="shared" si="575"/>
        <v>1.8730201083578815</v>
      </c>
      <c r="S762" s="68">
        <f t="shared" si="576"/>
        <v>-0.22863462978661353</v>
      </c>
      <c r="T762" s="65">
        <f t="shared" si="577"/>
        <v>-3.3643115950385702</v>
      </c>
      <c r="U762" s="69">
        <f t="shared" si="578"/>
        <v>-2.2428743966923803</v>
      </c>
      <c r="V762" s="68">
        <f t="shared" si="579"/>
        <v>-0.49424319746488088</v>
      </c>
      <c r="W762" s="65">
        <f t="shared" si="580"/>
        <v>-3.4957520394533392</v>
      </c>
      <c r="X762" s="69">
        <f t="shared" si="581"/>
        <v>-2.3305013596355595</v>
      </c>
      <c r="Y762" s="68">
        <f t="shared" si="582"/>
        <v>0.67635476562689512</v>
      </c>
      <c r="Z762" s="65">
        <f t="shared" si="583"/>
        <v>18.105106602292139</v>
      </c>
      <c r="AA762" s="69">
        <f t="shared" si="584"/>
        <v>12.07007106819476</v>
      </c>
      <c r="AB762" s="98">
        <f>SUMIF(BN762:BU762,"VERDADEIRO",BN$3:$BU761)</f>
        <v>0</v>
      </c>
      <c r="AC762" s="97">
        <f t="shared" si="560"/>
        <v>759</v>
      </c>
      <c r="AD762" s="89">
        <f>RTD("tryd.rtdserver",,"COT",B762,"ULT")</f>
        <v>40.450000000000003</v>
      </c>
      <c r="AE762" s="89">
        <f>RTD("tryd.rtdserver",,"COT",C762,"ULT")</f>
        <v>6.91</v>
      </c>
      <c r="AF762" s="89">
        <f>VLOOKUP($AC762,LS_Coint_BD!$B$3:$AQ$1079,AF$2)*$AD762+VLOOKUP($AC762,LS_Coint_BD!$B$3:$AQ$1079,AF$2+1)</f>
        <v>7.4553373867525616</v>
      </c>
      <c r="AG762" s="89">
        <f>VLOOKUP($AC762,LS_Coint_BD!$B$3:$AQ$1079,AG$2)*$AD762+VLOOKUP($AC762,LS_Coint_BD!$B$3:$AQ$1079,AG$2+1)</f>
        <v>7.021362047275284</v>
      </c>
      <c r="AH762" s="89">
        <f>VLOOKUP($AC762,LS_Coint_BD!$B$3:$AQ$1079,AH$2)*$AD762+VLOOKUP($AC762,LS_Coint_BD!$B$3:$AQ$1079,AH$2+1)</f>
        <v>6.8458441883895755</v>
      </c>
      <c r="AI762" s="89">
        <f>VLOOKUP($AC762,LS_Coint_BD!$B$3:$AQ$1079,AI$2)*$AD762+VLOOKUP($AC762,LS_Coint_BD!$B$3:$AQ$1079,AI$2+1)</f>
        <v>6.691511214765745</v>
      </c>
      <c r="AJ762" s="89">
        <f>VLOOKUP($AC762,LS_Coint_BD!$B$3:$AQ$1079,AJ$2)*$AD762+VLOOKUP($AC762,LS_Coint_BD!$B$3:$AQ$1079,AJ$2+1)</f>
        <v>6.6526482389484194</v>
      </c>
      <c r="AK762" s="89">
        <f>VLOOKUP($AC762,LS_Coint_BD!$B$3:$AQ$1079,AK$2)*$AD762+VLOOKUP($AC762,LS_Coint_BD!$B$3:$AQ$1079,AK$2+1)</f>
        <v>7.1386346297866137</v>
      </c>
      <c r="AL762" s="89">
        <f>VLOOKUP($AC762,LS_Coint_BD!$B$3:$AQ$1079,AL$2)*$AD762+VLOOKUP($AC762,LS_Coint_BD!$B$3:$AQ$1079,AL$2+1)</f>
        <v>7.404243197464881</v>
      </c>
      <c r="AM762" s="89">
        <f>VLOOKUP($AC762,LS_Coint_BD!$B$3:$AQ$1079,AM$2)*$AD762+VLOOKUP($AC762,LS_Coint_BD!$B$3:$AQ$1079,AM$2+1)</f>
        <v>6.233645234373105</v>
      </c>
      <c r="AN762" s="89">
        <f>VLOOKUP($AC762,LS_Coint_BD!$B$3:$AQ$1079,AN$2)</f>
        <v>0.58996177980320497</v>
      </c>
      <c r="AO762" s="89">
        <f>VLOOKUP($AC762,LS_Coint_BD!$B$3:$AQ$1079,AO$2)</f>
        <v>0.61763841295289001</v>
      </c>
      <c r="AP762" s="89">
        <f>VLOOKUP($AC762,LS_Coint_BD!$B$3:$AQ$1079,AP$2)</f>
        <v>0.62651989456688095</v>
      </c>
      <c r="AQ762" s="89">
        <f>VLOOKUP($AC762,LS_Coint_BD!$B$3:$AQ$1079,AQ$2)</f>
        <v>0.81569032206307701</v>
      </c>
      <c r="AR762" s="89">
        <f>VLOOKUP($AC762,LS_Coint_BD!$B$3:$AQ$1079,AR$2)</f>
        <v>0.93651005417894095</v>
      </c>
      <c r="AS762" s="89">
        <f>VLOOKUP($AC762,LS_Coint_BD!$B$3:$AQ$1079,AS$2)</f>
        <v>1.1214371983461899</v>
      </c>
      <c r="AT762" s="89">
        <f>VLOOKUP($AC762,LS_Coint_BD!$B$3:$AQ$1079,AT$2)</f>
        <v>1.16525067981778</v>
      </c>
      <c r="AU762" s="89">
        <f>VLOOKUP($AC762,LS_Coint_BD!$B$3:$AQ$1079,AU$2)</f>
        <v>6.0350355340973802</v>
      </c>
      <c r="AV762" s="89">
        <f>VLOOKUP($AC762,LS_Coint_BD!$B$3:$AQ$1079,AV$2)</f>
        <v>-3.5527136788004998E-17</v>
      </c>
      <c r="AW762" s="89">
        <f>VLOOKUP($AC762,LS_Coint_BD!$B$3:$AQ$1079,AW$2)</f>
        <v>2.7385501274087201E-16</v>
      </c>
      <c r="AX762" s="89">
        <f>VLOOKUP($AC762,LS_Coint_BD!$B$3:$AQ$1079,AX$2)</f>
        <v>-1.58603289232165E-16</v>
      </c>
      <c r="AY762" s="89">
        <f>VLOOKUP($AC762,LS_Coint_BD!$B$3:$AQ$1079,AY$2)</f>
        <v>2.83106871279415E-16</v>
      </c>
      <c r="AZ762" s="89">
        <f>VLOOKUP($AC762,LS_Coint_BD!$B$3:$AQ$1079,AZ$2)</f>
        <v>-3.9474596431116699E-16</v>
      </c>
      <c r="BA762" s="89">
        <f>VLOOKUP($AC762,LS_Coint_BD!$B$3:$AQ$1079,BA$2)</f>
        <v>-2.8421709430403998E-16</v>
      </c>
      <c r="BB762" s="89">
        <f>VLOOKUP($AC762,LS_Coint_BD!$B$3:$AQ$1079,BB$2)</f>
        <v>6.45947941600091E-16</v>
      </c>
      <c r="BC762" s="89">
        <f>VLOOKUP($AC762,LS_Coint_BD!$B$3:$AQ$1079,BC$2)</f>
        <v>6.82121026329696E-16</v>
      </c>
      <c r="BD762" s="89">
        <f t="shared" si="585"/>
        <v>-1.1799235596064099</v>
      </c>
      <c r="BE762" s="89">
        <f t="shared" si="586"/>
        <v>-1.2352768259057798</v>
      </c>
      <c r="BF762" s="89">
        <f t="shared" si="587"/>
        <v>1.2530397891337617</v>
      </c>
      <c r="BG762" s="89">
        <f t="shared" si="588"/>
        <v>1.6313806441261542</v>
      </c>
      <c r="BH762" s="89">
        <f t="shared" si="589"/>
        <v>1.8730201083578815</v>
      </c>
      <c r="BI762" s="89">
        <f t="shared" si="590"/>
        <v>-2.2428743966923803</v>
      </c>
      <c r="BJ762" s="89">
        <f t="shared" si="591"/>
        <v>-2.3305013596355595</v>
      </c>
      <c r="BK762" s="89">
        <f t="shared" si="592"/>
        <v>12.07007106819476</v>
      </c>
      <c r="BL762" s="89">
        <f t="shared" si="593"/>
        <v>-1.1799235596064099</v>
      </c>
      <c r="BM762" s="89"/>
      <c r="BN762" s="26" t="b">
        <f t="shared" si="594"/>
        <v>0</v>
      </c>
      <c r="BO762" s="26" t="b">
        <f t="shared" si="595"/>
        <v>0</v>
      </c>
      <c r="BP762" s="26" t="b">
        <f t="shared" si="596"/>
        <v>0</v>
      </c>
      <c r="BQ762" s="26" t="b">
        <f t="shared" si="597"/>
        <v>0</v>
      </c>
      <c r="BR762" s="26" t="b">
        <f t="shared" si="598"/>
        <v>0</v>
      </c>
      <c r="BS762" s="26" t="b">
        <f t="shared" si="599"/>
        <v>0</v>
      </c>
      <c r="BT762" s="26" t="b">
        <f t="shared" si="600"/>
        <v>0</v>
      </c>
      <c r="BU762" s="26" t="b">
        <f t="shared" si="601"/>
        <v>0</v>
      </c>
    </row>
    <row r="763" spans="2:73" ht="15" thickBot="1" x14ac:dyDescent="0.35">
      <c r="B763" s="17" t="str">
        <f>VLOOKUP($AC763,LS_Coint_BD!$B$3:$D$1079,2)</f>
        <v>SBSP3</v>
      </c>
      <c r="C763" s="87" t="str">
        <f>VLOOKUP($AC763,LS_Coint_BD!$B$3:$D$1079,3)</f>
        <v>LCAM3</v>
      </c>
      <c r="D763" s="68">
        <f t="shared" si="561"/>
        <v>-1.2306275019574997</v>
      </c>
      <c r="E763" s="65">
        <f t="shared" si="562"/>
        <v>-4.8461446593454811</v>
      </c>
      <c r="F763" s="69">
        <f t="shared" si="563"/>
        <v>-3.2307631062303206</v>
      </c>
      <c r="G763" s="68">
        <f t="shared" si="564"/>
        <v>-1.1443251070381422</v>
      </c>
      <c r="H763" s="65">
        <f t="shared" si="565"/>
        <v>-5.1000119067612326</v>
      </c>
      <c r="I763" s="69">
        <f t="shared" si="566"/>
        <v>-3.4000079378408219</v>
      </c>
      <c r="J763" s="68">
        <f t="shared" si="567"/>
        <v>-0.53050917672890563</v>
      </c>
      <c r="K763" s="65">
        <f t="shared" si="568"/>
        <v>-5.1822297757920017</v>
      </c>
      <c r="L763" s="69">
        <f t="shared" si="569"/>
        <v>-3.454819850528001</v>
      </c>
      <c r="M763" s="68">
        <f t="shared" si="570"/>
        <v>-0.69262238825042743</v>
      </c>
      <c r="N763" s="65">
        <f t="shared" si="571"/>
        <v>-5.3798070356651966</v>
      </c>
      <c r="O763" s="69">
        <f t="shared" si="572"/>
        <v>-3.5865380237767974</v>
      </c>
      <c r="P763" s="68">
        <f t="shared" si="573"/>
        <v>0.81307440617133508</v>
      </c>
      <c r="Q763" s="65">
        <f t="shared" si="574"/>
        <v>10.339400628162212</v>
      </c>
      <c r="R763" s="69">
        <f t="shared" si="575"/>
        <v>6.8929337521081413</v>
      </c>
      <c r="S763" s="68">
        <f t="shared" si="576"/>
        <v>0</v>
      </c>
      <c r="T763" s="65">
        <f t="shared" si="577"/>
        <v>0</v>
      </c>
      <c r="U763" s="69">
        <f t="shared" si="578"/>
        <v>0</v>
      </c>
      <c r="V763" s="68">
        <f t="shared" si="579"/>
        <v>0</v>
      </c>
      <c r="W763" s="65">
        <f t="shared" si="580"/>
        <v>0</v>
      </c>
      <c r="X763" s="69">
        <f t="shared" si="581"/>
        <v>0</v>
      </c>
      <c r="Y763" s="68">
        <f t="shared" si="582"/>
        <v>0</v>
      </c>
      <c r="Z763" s="65">
        <f t="shared" si="583"/>
        <v>0</v>
      </c>
      <c r="AA763" s="69">
        <f t="shared" si="584"/>
        <v>0</v>
      </c>
      <c r="AB763" s="98">
        <f>SUMIF(BN763:BU763,"VERDADEIRO",BN$3:$BU762)</f>
        <v>0</v>
      </c>
      <c r="AC763" s="97">
        <f t="shared" si="560"/>
        <v>760</v>
      </c>
      <c r="AD763" s="89">
        <f>RTD("tryd.rtdserver",,"COT",B763,"ULT")</f>
        <v>40.450000000000003</v>
      </c>
      <c r="AE763" s="89">
        <f>RTD("tryd.rtdserver",,"COT",C763,"ULT")</f>
        <v>27.62</v>
      </c>
      <c r="AF763" s="89">
        <f>VLOOKUP($AC763,LS_Coint_BD!$B$3:$AQ$1079,AF$2)*$AD763+VLOOKUP($AC763,LS_Coint_BD!$B$3:$AQ$1079,AF$2+1)</f>
        <v>28.850627501957501</v>
      </c>
      <c r="AG763" s="89">
        <f>VLOOKUP($AC763,LS_Coint_BD!$B$3:$AQ$1079,AG$2)*$AD763+VLOOKUP($AC763,LS_Coint_BD!$B$3:$AQ$1079,AG$2+1)</f>
        <v>28.764325107038143</v>
      </c>
      <c r="AH763" s="89">
        <f>VLOOKUP($AC763,LS_Coint_BD!$B$3:$AQ$1079,AH$2)*$AD763+VLOOKUP($AC763,LS_Coint_BD!$B$3:$AQ$1079,AH$2+1)</f>
        <v>28.150509176728907</v>
      </c>
      <c r="AI763" s="89">
        <f>VLOOKUP($AC763,LS_Coint_BD!$B$3:$AQ$1079,AI$2)*$AD763+VLOOKUP($AC763,LS_Coint_BD!$B$3:$AQ$1079,AI$2+1)</f>
        <v>28.312622388250428</v>
      </c>
      <c r="AJ763" s="89">
        <f>VLOOKUP($AC763,LS_Coint_BD!$B$3:$AQ$1079,AJ$2)*$AD763+VLOOKUP($AC763,LS_Coint_BD!$B$3:$AQ$1079,AJ$2+1)</f>
        <v>26.806925593828666</v>
      </c>
      <c r="AK763" s="89">
        <f>VLOOKUP($AC763,LS_Coint_BD!$B$3:$AQ$1079,AK$2)*$AD763+VLOOKUP($AC763,LS_Coint_BD!$B$3:$AQ$1079,AK$2+1)</f>
        <v>0</v>
      </c>
      <c r="AL763" s="89">
        <f>VLOOKUP($AC763,LS_Coint_BD!$B$3:$AQ$1079,AL$2)*$AD763+VLOOKUP($AC763,LS_Coint_BD!$B$3:$AQ$1079,AL$2+1)</f>
        <v>0</v>
      </c>
      <c r="AM763" s="89">
        <f>VLOOKUP($AC763,LS_Coint_BD!$B$3:$AQ$1079,AM$2)*$AD763+VLOOKUP($AC763,LS_Coint_BD!$B$3:$AQ$1079,AM$2+1)</f>
        <v>0</v>
      </c>
      <c r="AN763" s="89">
        <f>VLOOKUP($AC763,LS_Coint_BD!$B$3:$AQ$1079,AN$2)</f>
        <v>1.6153815531151601</v>
      </c>
      <c r="AO763" s="89">
        <f>VLOOKUP($AC763,LS_Coint_BD!$B$3:$AQ$1079,AO$2)</f>
        <v>1.7000039689204101</v>
      </c>
      <c r="AP763" s="89">
        <f>VLOOKUP($AC763,LS_Coint_BD!$B$3:$AQ$1079,AP$2)</f>
        <v>1.7274099252640001</v>
      </c>
      <c r="AQ763" s="89">
        <f>VLOOKUP($AC763,LS_Coint_BD!$B$3:$AQ$1079,AQ$2)</f>
        <v>1.7932690118884</v>
      </c>
      <c r="AR763" s="89">
        <f>VLOOKUP($AC763,LS_Coint_BD!$B$3:$AQ$1079,AR$2)</f>
        <v>3.4464668760540702</v>
      </c>
      <c r="AS763" s="89">
        <f>VLOOKUP($AC763,LS_Coint_BD!$B$3:$AQ$1079,AS$2)</f>
        <v>0</v>
      </c>
      <c r="AT763" s="89">
        <f>VLOOKUP($AC763,LS_Coint_BD!$B$3:$AQ$1079,AT$2)</f>
        <v>0</v>
      </c>
      <c r="AU763" s="89">
        <f>VLOOKUP($AC763,LS_Coint_BD!$B$3:$AQ$1079,AU$2)</f>
        <v>0</v>
      </c>
      <c r="AV763" s="89">
        <f>VLOOKUP($AC763,LS_Coint_BD!$B$3:$AQ$1079,AV$2)</f>
        <v>-2.4868995751603499E-16</v>
      </c>
      <c r="AW763" s="89">
        <f>VLOOKUP($AC763,LS_Coint_BD!$B$3:$AQ$1079,AW$2)</f>
        <v>-1.8651746813702599E-15</v>
      </c>
      <c r="AX763" s="89">
        <f>VLOOKUP($AC763,LS_Coint_BD!$B$3:$AQ$1079,AX$2)</f>
        <v>-9.6430799853156407E-16</v>
      </c>
      <c r="AY763" s="89">
        <f>VLOOKUP($AC763,LS_Coint_BD!$B$3:$AQ$1079,AY$2)</f>
        <v>2.7977620220553901E-15</v>
      </c>
      <c r="AZ763" s="89">
        <f>VLOOKUP($AC763,LS_Coint_BD!$B$3:$AQ$1079,AZ$2)</f>
        <v>6.3159354289786695E-16</v>
      </c>
      <c r="BA763" s="89">
        <f>VLOOKUP($AC763,LS_Coint_BD!$B$3:$AQ$1079,BA$2)</f>
        <v>0</v>
      </c>
      <c r="BB763" s="89">
        <f>VLOOKUP($AC763,LS_Coint_BD!$B$3:$AQ$1079,BB$2)</f>
        <v>0</v>
      </c>
      <c r="BC763" s="89">
        <f>VLOOKUP($AC763,LS_Coint_BD!$B$3:$AQ$1079,BC$2)</f>
        <v>0</v>
      </c>
      <c r="BD763" s="89">
        <f t="shared" si="585"/>
        <v>-3.2307631062303206</v>
      </c>
      <c r="BE763" s="89">
        <f t="shared" si="586"/>
        <v>-3.4000079378408219</v>
      </c>
      <c r="BF763" s="89">
        <f t="shared" si="587"/>
        <v>-3.454819850528001</v>
      </c>
      <c r="BG763" s="89">
        <f t="shared" si="588"/>
        <v>-3.5865380237767974</v>
      </c>
      <c r="BH763" s="89">
        <f t="shared" si="589"/>
        <v>6.8929337521081413</v>
      </c>
      <c r="BI763" s="89">
        <f t="shared" si="590"/>
        <v>0</v>
      </c>
      <c r="BJ763" s="89">
        <f t="shared" si="591"/>
        <v>0</v>
      </c>
      <c r="BK763" s="89">
        <f t="shared" si="592"/>
        <v>0</v>
      </c>
      <c r="BL763" s="89">
        <f t="shared" si="593"/>
        <v>-3.230763106230321</v>
      </c>
      <c r="BM763" s="89"/>
      <c r="BN763" s="26" t="b">
        <f t="shared" si="594"/>
        <v>0</v>
      </c>
      <c r="BO763" s="26" t="b">
        <f t="shared" si="595"/>
        <v>0</v>
      </c>
      <c r="BP763" s="26" t="b">
        <f t="shared" si="596"/>
        <v>0</v>
      </c>
      <c r="BQ763" s="26" t="b">
        <f t="shared" si="597"/>
        <v>0</v>
      </c>
      <c r="BR763" s="26" t="b">
        <f t="shared" si="598"/>
        <v>0</v>
      </c>
      <c r="BS763" s="26" t="b">
        <f t="shared" si="599"/>
        <v>0</v>
      </c>
      <c r="BT763" s="26" t="b">
        <f t="shared" si="600"/>
        <v>0</v>
      </c>
      <c r="BU763" s="26" t="b">
        <f t="shared" si="601"/>
        <v>0</v>
      </c>
    </row>
    <row r="764" spans="2:73" ht="15" thickBot="1" x14ac:dyDescent="0.35">
      <c r="B764" s="17" t="str">
        <f>VLOOKUP($AC764,LS_Coint_BD!$B$3:$D$1079,2)</f>
        <v>SBSP3</v>
      </c>
      <c r="C764" s="87" t="str">
        <f>VLOOKUP($AC764,LS_Coint_BD!$B$3:$D$1079,3)</f>
        <v>LREN3</v>
      </c>
      <c r="D764" s="68">
        <f t="shared" si="561"/>
        <v>0</v>
      </c>
      <c r="E764" s="65">
        <f t="shared" si="562"/>
        <v>0</v>
      </c>
      <c r="F764" s="69">
        <f t="shared" si="563"/>
        <v>0</v>
      </c>
      <c r="G764" s="68">
        <f t="shared" si="564"/>
        <v>0</v>
      </c>
      <c r="H764" s="65">
        <f t="shared" si="565"/>
        <v>0</v>
      </c>
      <c r="I764" s="69">
        <f t="shared" si="566"/>
        <v>0</v>
      </c>
      <c r="J764" s="68">
        <f t="shared" si="567"/>
        <v>-2.0629183314686586</v>
      </c>
      <c r="K764" s="65">
        <f t="shared" si="568"/>
        <v>-7.0543262821094652</v>
      </c>
      <c r="L764" s="69">
        <f t="shared" si="569"/>
        <v>-4.7028841880729768</v>
      </c>
      <c r="M764" s="68">
        <f t="shared" si="570"/>
        <v>-2.0416259850807137</v>
      </c>
      <c r="N764" s="65">
        <f t="shared" si="571"/>
        <v>-6.7103975256490571</v>
      </c>
      <c r="O764" s="69">
        <f t="shared" si="572"/>
        <v>-4.473598350432705</v>
      </c>
      <c r="P764" s="68">
        <f t="shared" si="573"/>
        <v>-1.4087156314682971</v>
      </c>
      <c r="Q764" s="65">
        <f t="shared" si="574"/>
        <v>-7.5463001487820209</v>
      </c>
      <c r="R764" s="69">
        <f t="shared" si="575"/>
        <v>-5.0308667658546806</v>
      </c>
      <c r="S764" s="68">
        <f t="shared" si="576"/>
        <v>9.3451327716842059E-2</v>
      </c>
      <c r="T764" s="65">
        <f t="shared" si="577"/>
        <v>9.1285536358960151</v>
      </c>
      <c r="U764" s="69">
        <f t="shared" si="578"/>
        <v>6.0857024239306767</v>
      </c>
      <c r="V764" s="68">
        <f t="shared" si="579"/>
        <v>1.4864720576993378</v>
      </c>
      <c r="W764" s="65">
        <f t="shared" si="580"/>
        <v>10.059509420288489</v>
      </c>
      <c r="X764" s="69">
        <f t="shared" si="581"/>
        <v>6.7063396135256594</v>
      </c>
      <c r="Y764" s="68">
        <f t="shared" si="582"/>
        <v>0</v>
      </c>
      <c r="Z764" s="65">
        <f t="shared" si="583"/>
        <v>0</v>
      </c>
      <c r="AA764" s="69">
        <f t="shared" si="584"/>
        <v>0</v>
      </c>
      <c r="AB764" s="98">
        <f>SUMIF(BN764:BU764,"VERDADEIRO",BN$3:$BU763)</f>
        <v>0</v>
      </c>
      <c r="AC764" s="97">
        <f t="shared" si="560"/>
        <v>761</v>
      </c>
      <c r="AD764" s="89">
        <f>RTD("tryd.rtdserver",,"COT",B764,"ULT")</f>
        <v>40.450000000000003</v>
      </c>
      <c r="AE764" s="89">
        <f>RTD("tryd.rtdserver",,"COT",C764,"ULT")</f>
        <v>41.01</v>
      </c>
      <c r="AF764" s="89">
        <f>VLOOKUP($AC764,LS_Coint_BD!$B$3:$AQ$1079,AF$2)*$AD764+VLOOKUP($AC764,LS_Coint_BD!$B$3:$AQ$1079,AF$2+1)</f>
        <v>0</v>
      </c>
      <c r="AG764" s="89">
        <f>VLOOKUP($AC764,LS_Coint_BD!$B$3:$AQ$1079,AG$2)*$AD764+VLOOKUP($AC764,LS_Coint_BD!$B$3:$AQ$1079,AG$2+1)</f>
        <v>0</v>
      </c>
      <c r="AH764" s="89">
        <f>VLOOKUP($AC764,LS_Coint_BD!$B$3:$AQ$1079,AH$2)*$AD764+VLOOKUP($AC764,LS_Coint_BD!$B$3:$AQ$1079,AH$2+1)</f>
        <v>43.072918331468657</v>
      </c>
      <c r="AI764" s="89">
        <f>VLOOKUP($AC764,LS_Coint_BD!$B$3:$AQ$1079,AI$2)*$AD764+VLOOKUP($AC764,LS_Coint_BD!$B$3:$AQ$1079,AI$2+1)</f>
        <v>43.051625985080712</v>
      </c>
      <c r="AJ764" s="89">
        <f>VLOOKUP($AC764,LS_Coint_BD!$B$3:$AQ$1079,AJ$2)*$AD764+VLOOKUP($AC764,LS_Coint_BD!$B$3:$AQ$1079,AJ$2+1)</f>
        <v>42.418715631468295</v>
      </c>
      <c r="AK764" s="89">
        <f>VLOOKUP($AC764,LS_Coint_BD!$B$3:$AQ$1079,AK$2)*$AD764+VLOOKUP($AC764,LS_Coint_BD!$B$3:$AQ$1079,AK$2+1)</f>
        <v>40.916548672283156</v>
      </c>
      <c r="AL764" s="89">
        <f>VLOOKUP($AC764,LS_Coint_BD!$B$3:$AQ$1079,AL$2)*$AD764+VLOOKUP($AC764,LS_Coint_BD!$B$3:$AQ$1079,AL$2+1)</f>
        <v>39.52352794230066</v>
      </c>
      <c r="AM764" s="89">
        <f>VLOOKUP($AC764,LS_Coint_BD!$B$3:$AQ$1079,AM$2)*$AD764+VLOOKUP($AC764,LS_Coint_BD!$B$3:$AQ$1079,AM$2+1)</f>
        <v>0</v>
      </c>
      <c r="AN764" s="89">
        <f>VLOOKUP($AC764,LS_Coint_BD!$B$3:$AQ$1079,AN$2)</f>
        <v>0</v>
      </c>
      <c r="AO764" s="89">
        <f>VLOOKUP($AC764,LS_Coint_BD!$B$3:$AQ$1079,AO$2)</f>
        <v>0</v>
      </c>
      <c r="AP764" s="89">
        <f>VLOOKUP($AC764,LS_Coint_BD!$B$3:$AQ$1079,AP$2)</f>
        <v>2.3514420940364902</v>
      </c>
      <c r="AQ764" s="89">
        <f>VLOOKUP($AC764,LS_Coint_BD!$B$3:$AQ$1079,AQ$2)</f>
        <v>2.2367991752163499</v>
      </c>
      <c r="AR764" s="89">
        <f>VLOOKUP($AC764,LS_Coint_BD!$B$3:$AQ$1079,AR$2)</f>
        <v>2.5154333829273399</v>
      </c>
      <c r="AS764" s="89">
        <f>VLOOKUP($AC764,LS_Coint_BD!$B$3:$AQ$1079,AS$2)</f>
        <v>3.0428512119653401</v>
      </c>
      <c r="AT764" s="89">
        <f>VLOOKUP($AC764,LS_Coint_BD!$B$3:$AQ$1079,AT$2)</f>
        <v>3.3531698067628302</v>
      </c>
      <c r="AU764" s="89">
        <f>VLOOKUP($AC764,LS_Coint_BD!$B$3:$AQ$1079,AU$2)</f>
        <v>0</v>
      </c>
      <c r="AV764" s="89">
        <f>VLOOKUP($AC764,LS_Coint_BD!$B$3:$AQ$1079,AV$2)</f>
        <v>0</v>
      </c>
      <c r="AW764" s="89">
        <f>VLOOKUP($AC764,LS_Coint_BD!$B$3:$AQ$1079,AW$2)</f>
        <v>0</v>
      </c>
      <c r="AX764" s="89">
        <f>VLOOKUP($AC764,LS_Coint_BD!$B$3:$AQ$1079,AX$2)</f>
        <v>3.5019606262462098E-15</v>
      </c>
      <c r="AY764" s="89">
        <f>VLOOKUP($AC764,LS_Coint_BD!$B$3:$AQ$1079,AY$2)</f>
        <v>-5.0182080713057102E-15</v>
      </c>
      <c r="AZ764" s="89">
        <f>VLOOKUP($AC764,LS_Coint_BD!$B$3:$AQ$1079,AZ$2)</f>
        <v>-8.6844112148456696E-16</v>
      </c>
      <c r="BA764" s="89">
        <f>VLOOKUP($AC764,LS_Coint_BD!$B$3:$AQ$1079,BA$2)</f>
        <v>-3.5527136788005001E-15</v>
      </c>
      <c r="BB764" s="89">
        <f>VLOOKUP($AC764,LS_Coint_BD!$B$3:$AQ$1079,BB$2)</f>
        <v>-1.03351670656015E-15</v>
      </c>
      <c r="BC764" s="89">
        <f>VLOOKUP($AC764,LS_Coint_BD!$B$3:$AQ$1079,BC$2)</f>
        <v>0</v>
      </c>
      <c r="BD764" s="89">
        <f t="shared" si="585"/>
        <v>0</v>
      </c>
      <c r="BE764" s="89">
        <f t="shared" si="586"/>
        <v>0</v>
      </c>
      <c r="BF764" s="89">
        <f t="shared" si="587"/>
        <v>-4.7028841880729768</v>
      </c>
      <c r="BG764" s="89">
        <f t="shared" si="588"/>
        <v>-4.473598350432705</v>
      </c>
      <c r="BH764" s="89">
        <f t="shared" si="589"/>
        <v>-5.0308667658546806</v>
      </c>
      <c r="BI764" s="89">
        <f t="shared" si="590"/>
        <v>6.0857024239306767</v>
      </c>
      <c r="BJ764" s="89">
        <f t="shared" si="591"/>
        <v>6.7063396135256594</v>
      </c>
      <c r="BK764" s="89">
        <f t="shared" si="592"/>
        <v>0</v>
      </c>
      <c r="BL764" s="89">
        <f t="shared" si="593"/>
        <v>0</v>
      </c>
      <c r="BM764" s="89"/>
      <c r="BN764" s="26" t="b">
        <f t="shared" si="594"/>
        <v>0</v>
      </c>
      <c r="BO764" s="26" t="b">
        <f t="shared" si="595"/>
        <v>0</v>
      </c>
      <c r="BP764" s="26" t="b">
        <f t="shared" si="596"/>
        <v>0</v>
      </c>
      <c r="BQ764" s="26" t="b">
        <f t="shared" si="597"/>
        <v>0</v>
      </c>
      <c r="BR764" s="26" t="b">
        <f t="shared" si="598"/>
        <v>0</v>
      </c>
      <c r="BS764" s="26" t="b">
        <f t="shared" si="599"/>
        <v>0</v>
      </c>
      <c r="BT764" s="26" t="b">
        <f t="shared" si="600"/>
        <v>0</v>
      </c>
      <c r="BU764" s="26" t="b">
        <f t="shared" si="601"/>
        <v>0</v>
      </c>
    </row>
    <row r="765" spans="2:73" ht="15" thickBot="1" x14ac:dyDescent="0.35">
      <c r="B765" s="17" t="str">
        <f>VLOOKUP($AC765,LS_Coint_BD!$B$3:$D$1079,2)</f>
        <v>SBSP3</v>
      </c>
      <c r="C765" s="87" t="str">
        <f>VLOOKUP($AC765,LS_Coint_BD!$B$3:$D$1079,3)</f>
        <v>MGLU3</v>
      </c>
      <c r="D765" s="68">
        <f t="shared" si="561"/>
        <v>0.22010331762182744</v>
      </c>
      <c r="E765" s="65">
        <f t="shared" si="562"/>
        <v>3.7059979985952056</v>
      </c>
      <c r="F765" s="69">
        <f t="shared" si="563"/>
        <v>2.4706653323968037</v>
      </c>
      <c r="G765" s="68">
        <f t="shared" si="564"/>
        <v>0.23412502225151854</v>
      </c>
      <c r="H765" s="65">
        <f t="shared" si="565"/>
        <v>3.4819988503347812</v>
      </c>
      <c r="I765" s="69">
        <f t="shared" si="566"/>
        <v>2.3213325668898541</v>
      </c>
      <c r="J765" s="68">
        <f t="shared" si="567"/>
        <v>0.4893478050680109</v>
      </c>
      <c r="K765" s="65">
        <f t="shared" si="568"/>
        <v>3.4101499052660684</v>
      </c>
      <c r="L765" s="69">
        <f t="shared" si="569"/>
        <v>2.273433270177379</v>
      </c>
      <c r="M765" s="68">
        <f t="shared" si="570"/>
        <v>0.22491961740404776</v>
      </c>
      <c r="N765" s="65">
        <f t="shared" si="571"/>
        <v>4.3614013740418214</v>
      </c>
      <c r="O765" s="69">
        <f t="shared" si="572"/>
        <v>2.9076009160278811</v>
      </c>
      <c r="P765" s="68">
        <f t="shared" si="573"/>
        <v>1.3681351135010971</v>
      </c>
      <c r="Q765" s="65">
        <f t="shared" si="574"/>
        <v>8.4646890242767192</v>
      </c>
      <c r="R765" s="69">
        <f t="shared" si="575"/>
        <v>5.6431260161844792</v>
      </c>
      <c r="S765" s="68">
        <f t="shared" si="576"/>
        <v>0</v>
      </c>
      <c r="T765" s="65">
        <f t="shared" si="577"/>
        <v>0</v>
      </c>
      <c r="U765" s="69">
        <f t="shared" si="578"/>
        <v>0</v>
      </c>
      <c r="V765" s="68">
        <f t="shared" si="579"/>
        <v>0</v>
      </c>
      <c r="W765" s="65">
        <f t="shared" si="580"/>
        <v>0</v>
      </c>
      <c r="X765" s="69">
        <f t="shared" si="581"/>
        <v>0</v>
      </c>
      <c r="Y765" s="68">
        <f t="shared" si="582"/>
        <v>0</v>
      </c>
      <c r="Z765" s="65">
        <f t="shared" si="583"/>
        <v>0</v>
      </c>
      <c r="AA765" s="69">
        <f t="shared" si="584"/>
        <v>0</v>
      </c>
      <c r="AB765" s="98">
        <f>SUMIF(BN765:BU765,"VERDADEIRO",BN$3:$BU764)</f>
        <v>0</v>
      </c>
      <c r="AC765" s="97">
        <f t="shared" si="560"/>
        <v>762</v>
      </c>
      <c r="AD765" s="89">
        <f>RTD("tryd.rtdserver",,"COT",B765,"ULT")</f>
        <v>40.450000000000003</v>
      </c>
      <c r="AE765" s="89">
        <f>RTD("tryd.rtdserver",,"COT",C765,"ULT")</f>
        <v>25.85</v>
      </c>
      <c r="AF765" s="89">
        <f>VLOOKUP($AC765,LS_Coint_BD!$B$3:$AQ$1079,AF$2)*$AD765+VLOOKUP($AC765,LS_Coint_BD!$B$3:$AQ$1079,AF$2+1)</f>
        <v>25.629896682378174</v>
      </c>
      <c r="AG765" s="89">
        <f>VLOOKUP($AC765,LS_Coint_BD!$B$3:$AQ$1079,AG$2)*$AD765+VLOOKUP($AC765,LS_Coint_BD!$B$3:$AQ$1079,AG$2+1)</f>
        <v>25.615874977748483</v>
      </c>
      <c r="AH765" s="89">
        <f>VLOOKUP($AC765,LS_Coint_BD!$B$3:$AQ$1079,AH$2)*$AD765+VLOOKUP($AC765,LS_Coint_BD!$B$3:$AQ$1079,AH$2+1)</f>
        <v>25.360652194931991</v>
      </c>
      <c r="AI765" s="89">
        <f>VLOOKUP($AC765,LS_Coint_BD!$B$3:$AQ$1079,AI$2)*$AD765+VLOOKUP($AC765,LS_Coint_BD!$B$3:$AQ$1079,AI$2+1)</f>
        <v>25.625080382595954</v>
      </c>
      <c r="AJ765" s="89">
        <f>VLOOKUP($AC765,LS_Coint_BD!$B$3:$AQ$1079,AJ$2)*$AD765+VLOOKUP($AC765,LS_Coint_BD!$B$3:$AQ$1079,AJ$2+1)</f>
        <v>24.481864886498904</v>
      </c>
      <c r="AK765" s="89">
        <f>VLOOKUP($AC765,LS_Coint_BD!$B$3:$AQ$1079,AK$2)*$AD765+VLOOKUP($AC765,LS_Coint_BD!$B$3:$AQ$1079,AK$2+1)</f>
        <v>0</v>
      </c>
      <c r="AL765" s="89">
        <f>VLOOKUP($AC765,LS_Coint_BD!$B$3:$AQ$1079,AL$2)*$AD765+VLOOKUP($AC765,LS_Coint_BD!$B$3:$AQ$1079,AL$2+1)</f>
        <v>0</v>
      </c>
      <c r="AM765" s="89">
        <f>VLOOKUP($AC765,LS_Coint_BD!$B$3:$AQ$1079,AM$2)*$AD765+VLOOKUP($AC765,LS_Coint_BD!$B$3:$AQ$1079,AM$2+1)</f>
        <v>0</v>
      </c>
      <c r="AN765" s="89">
        <f>VLOOKUP($AC765,LS_Coint_BD!$B$3:$AQ$1079,AN$2)</f>
        <v>1.2353326661984001</v>
      </c>
      <c r="AO765" s="89">
        <f>VLOOKUP($AC765,LS_Coint_BD!$B$3:$AQ$1079,AO$2)</f>
        <v>1.1606662834449299</v>
      </c>
      <c r="AP765" s="89">
        <f>VLOOKUP($AC765,LS_Coint_BD!$B$3:$AQ$1079,AP$2)</f>
        <v>1.1367166350886899</v>
      </c>
      <c r="AQ765" s="89">
        <f>VLOOKUP($AC765,LS_Coint_BD!$B$3:$AQ$1079,AQ$2)</f>
        <v>1.4538004580139401</v>
      </c>
      <c r="AR765" s="89">
        <f>VLOOKUP($AC765,LS_Coint_BD!$B$3:$AQ$1079,AR$2)</f>
        <v>2.82156300809224</v>
      </c>
      <c r="AS765" s="89">
        <f>VLOOKUP($AC765,LS_Coint_BD!$B$3:$AQ$1079,AS$2)</f>
        <v>0</v>
      </c>
      <c r="AT765" s="89">
        <f>VLOOKUP($AC765,LS_Coint_BD!$B$3:$AQ$1079,AT$2)</f>
        <v>0</v>
      </c>
      <c r="AU765" s="89">
        <f>VLOOKUP($AC765,LS_Coint_BD!$B$3:$AQ$1079,AU$2)</f>
        <v>0</v>
      </c>
      <c r="AV765" s="89">
        <f>VLOOKUP($AC765,LS_Coint_BD!$B$3:$AQ$1079,AV$2)</f>
        <v>3.3395508580724699E-15</v>
      </c>
      <c r="AW765" s="89">
        <f>VLOOKUP($AC765,LS_Coint_BD!$B$3:$AQ$1079,AW$2)</f>
        <v>-5.8915835173441597E-15</v>
      </c>
      <c r="AX765" s="89">
        <f>VLOOKUP($AC765,LS_Coint_BD!$B$3:$AQ$1079,AX$2)</f>
        <v>-1.0150610510858599E-15</v>
      </c>
      <c r="AY765" s="89">
        <f>VLOOKUP($AC765,LS_Coint_BD!$B$3:$AQ$1079,AY$2)</f>
        <v>7.7715611723760997E-16</v>
      </c>
      <c r="AZ765" s="89">
        <f>VLOOKUP($AC765,LS_Coint_BD!$B$3:$AQ$1079,AZ$2)</f>
        <v>-1.1052887000712699E-15</v>
      </c>
      <c r="BA765" s="89">
        <f>VLOOKUP($AC765,LS_Coint_BD!$B$3:$AQ$1079,BA$2)</f>
        <v>0</v>
      </c>
      <c r="BB765" s="89">
        <f>VLOOKUP($AC765,LS_Coint_BD!$B$3:$AQ$1079,BB$2)</f>
        <v>0</v>
      </c>
      <c r="BC765" s="89">
        <f>VLOOKUP($AC765,LS_Coint_BD!$B$3:$AQ$1079,BC$2)</f>
        <v>0</v>
      </c>
      <c r="BD765" s="89">
        <f t="shared" si="585"/>
        <v>2.4706653323968037</v>
      </c>
      <c r="BE765" s="89">
        <f t="shared" si="586"/>
        <v>2.3213325668898541</v>
      </c>
      <c r="BF765" s="89">
        <f t="shared" si="587"/>
        <v>2.273433270177379</v>
      </c>
      <c r="BG765" s="89">
        <f t="shared" si="588"/>
        <v>2.9076009160278811</v>
      </c>
      <c r="BH765" s="89">
        <f t="shared" si="589"/>
        <v>5.6431260161844792</v>
      </c>
      <c r="BI765" s="89">
        <f t="shared" si="590"/>
        <v>0</v>
      </c>
      <c r="BJ765" s="89">
        <f t="shared" si="591"/>
        <v>0</v>
      </c>
      <c r="BK765" s="89">
        <f t="shared" si="592"/>
        <v>0</v>
      </c>
      <c r="BL765" s="89">
        <f t="shared" si="593"/>
        <v>2.4706653323968104</v>
      </c>
      <c r="BM765" s="89"/>
      <c r="BN765" s="26" t="b">
        <f t="shared" si="594"/>
        <v>0</v>
      </c>
      <c r="BO765" s="26" t="b">
        <f t="shared" si="595"/>
        <v>0</v>
      </c>
      <c r="BP765" s="26" t="b">
        <f t="shared" si="596"/>
        <v>0</v>
      </c>
      <c r="BQ765" s="26" t="b">
        <f t="shared" si="597"/>
        <v>0</v>
      </c>
      <c r="BR765" s="26" t="b">
        <f t="shared" si="598"/>
        <v>0</v>
      </c>
      <c r="BS765" s="26" t="b">
        <f t="shared" si="599"/>
        <v>0</v>
      </c>
      <c r="BT765" s="26" t="b">
        <f t="shared" si="600"/>
        <v>0</v>
      </c>
      <c r="BU765" s="26" t="b">
        <f t="shared" si="601"/>
        <v>0</v>
      </c>
    </row>
    <row r="766" spans="2:73" ht="15" thickBot="1" x14ac:dyDescent="0.35">
      <c r="B766" s="17" t="str">
        <f>VLOOKUP($AC766,LS_Coint_BD!$B$3:$D$1079,2)</f>
        <v>SBSP3</v>
      </c>
      <c r="C766" s="87" t="str">
        <f>VLOOKUP($AC766,LS_Coint_BD!$B$3:$D$1079,3)</f>
        <v>MULT3</v>
      </c>
      <c r="D766" s="68">
        <f t="shared" si="561"/>
        <v>0</v>
      </c>
      <c r="E766" s="65">
        <f t="shared" si="562"/>
        <v>0</v>
      </c>
      <c r="F766" s="69">
        <f t="shared" si="563"/>
        <v>0</v>
      </c>
      <c r="G766" s="68">
        <f t="shared" si="564"/>
        <v>0</v>
      </c>
      <c r="H766" s="65">
        <f t="shared" si="565"/>
        <v>0</v>
      </c>
      <c r="I766" s="69">
        <f t="shared" si="566"/>
        <v>0</v>
      </c>
      <c r="J766" s="68">
        <f t="shared" si="567"/>
        <v>0</v>
      </c>
      <c r="K766" s="65">
        <f t="shared" si="568"/>
        <v>0</v>
      </c>
      <c r="L766" s="69">
        <f t="shared" si="569"/>
        <v>0</v>
      </c>
      <c r="M766" s="68">
        <f t="shared" si="570"/>
        <v>5.9927035826213171E-2</v>
      </c>
      <c r="N766" s="65">
        <f t="shared" si="571"/>
        <v>4.119049093312829</v>
      </c>
      <c r="O766" s="69">
        <f t="shared" si="572"/>
        <v>2.7460327288752193</v>
      </c>
      <c r="P766" s="68">
        <f t="shared" si="573"/>
        <v>0.26747391463570125</v>
      </c>
      <c r="Q766" s="65">
        <f t="shared" si="574"/>
        <v>4.1437786585704615</v>
      </c>
      <c r="R766" s="69">
        <f t="shared" si="575"/>
        <v>2.7625191057136407</v>
      </c>
      <c r="S766" s="68">
        <f t="shared" si="576"/>
        <v>0.71773208917450759</v>
      </c>
      <c r="T766" s="65">
        <f t="shared" si="577"/>
        <v>4.4583330228822557</v>
      </c>
      <c r="U766" s="69">
        <f t="shared" si="578"/>
        <v>2.9722220152548373</v>
      </c>
      <c r="V766" s="68">
        <f t="shared" si="579"/>
        <v>1.0537808965311264</v>
      </c>
      <c r="W766" s="65">
        <f t="shared" si="580"/>
        <v>4.6135247158361139</v>
      </c>
      <c r="X766" s="69">
        <f t="shared" si="581"/>
        <v>3.0756831438907426</v>
      </c>
      <c r="Y766" s="68">
        <f t="shared" si="582"/>
        <v>1.5669878399327928</v>
      </c>
      <c r="Z766" s="65">
        <f t="shared" si="583"/>
        <v>9.118143531411425</v>
      </c>
      <c r="AA766" s="69">
        <f t="shared" si="584"/>
        <v>6.078762354274283</v>
      </c>
      <c r="AB766" s="98">
        <f>SUMIF(BN766:BU766,"VERDADEIRO",BN$3:$BU765)</f>
        <v>0</v>
      </c>
      <c r="AC766" s="97">
        <f t="shared" si="560"/>
        <v>763</v>
      </c>
      <c r="AD766" s="89">
        <f>RTD("tryd.rtdserver",,"COT",B766,"ULT")</f>
        <v>40.450000000000003</v>
      </c>
      <c r="AE766" s="89">
        <f>RTD("tryd.rtdserver",,"COT",C766,"ULT")</f>
        <v>21.84</v>
      </c>
      <c r="AF766" s="89">
        <f>VLOOKUP($AC766,LS_Coint_BD!$B$3:$AQ$1079,AF$2)*$AD766+VLOOKUP($AC766,LS_Coint_BD!$B$3:$AQ$1079,AF$2+1)</f>
        <v>0</v>
      </c>
      <c r="AG766" s="89">
        <f>VLOOKUP($AC766,LS_Coint_BD!$B$3:$AQ$1079,AG$2)*$AD766+VLOOKUP($AC766,LS_Coint_BD!$B$3:$AQ$1079,AG$2+1)</f>
        <v>0</v>
      </c>
      <c r="AH766" s="89">
        <f>VLOOKUP($AC766,LS_Coint_BD!$B$3:$AQ$1079,AH$2)*$AD766+VLOOKUP($AC766,LS_Coint_BD!$B$3:$AQ$1079,AH$2+1)</f>
        <v>0</v>
      </c>
      <c r="AI766" s="89">
        <f>VLOOKUP($AC766,LS_Coint_BD!$B$3:$AQ$1079,AI$2)*$AD766+VLOOKUP($AC766,LS_Coint_BD!$B$3:$AQ$1079,AI$2+1)</f>
        <v>21.780072964173787</v>
      </c>
      <c r="AJ766" s="89">
        <f>VLOOKUP($AC766,LS_Coint_BD!$B$3:$AQ$1079,AJ$2)*$AD766+VLOOKUP($AC766,LS_Coint_BD!$B$3:$AQ$1079,AJ$2+1)</f>
        <v>21.572526085364299</v>
      </c>
      <c r="AK766" s="89">
        <f>VLOOKUP($AC766,LS_Coint_BD!$B$3:$AQ$1079,AK$2)*$AD766+VLOOKUP($AC766,LS_Coint_BD!$B$3:$AQ$1079,AK$2+1)</f>
        <v>21.122267910825492</v>
      </c>
      <c r="AL766" s="89">
        <f>VLOOKUP($AC766,LS_Coint_BD!$B$3:$AQ$1079,AL$2)*$AD766+VLOOKUP($AC766,LS_Coint_BD!$B$3:$AQ$1079,AL$2+1)</f>
        <v>20.786219103468873</v>
      </c>
      <c r="AM766" s="89">
        <f>VLOOKUP($AC766,LS_Coint_BD!$B$3:$AQ$1079,AM$2)*$AD766+VLOOKUP($AC766,LS_Coint_BD!$B$3:$AQ$1079,AM$2+1)</f>
        <v>20.273012160067207</v>
      </c>
      <c r="AN766" s="89">
        <f>VLOOKUP($AC766,LS_Coint_BD!$B$3:$AQ$1079,AN$2)</f>
        <v>0</v>
      </c>
      <c r="AO766" s="89">
        <f>VLOOKUP($AC766,LS_Coint_BD!$B$3:$AQ$1079,AO$2)</f>
        <v>0</v>
      </c>
      <c r="AP766" s="89">
        <f>VLOOKUP($AC766,LS_Coint_BD!$B$3:$AQ$1079,AP$2)</f>
        <v>0</v>
      </c>
      <c r="AQ766" s="89">
        <f>VLOOKUP($AC766,LS_Coint_BD!$B$3:$AQ$1079,AQ$2)</f>
        <v>1.3730163644376101</v>
      </c>
      <c r="AR766" s="89">
        <f>VLOOKUP($AC766,LS_Coint_BD!$B$3:$AQ$1079,AR$2)</f>
        <v>1.3812595528568199</v>
      </c>
      <c r="AS766" s="89">
        <f>VLOOKUP($AC766,LS_Coint_BD!$B$3:$AQ$1079,AS$2)</f>
        <v>1.48611100762742</v>
      </c>
      <c r="AT766" s="89">
        <f>VLOOKUP($AC766,LS_Coint_BD!$B$3:$AQ$1079,AT$2)</f>
        <v>1.53784157194537</v>
      </c>
      <c r="AU766" s="89">
        <f>VLOOKUP($AC766,LS_Coint_BD!$B$3:$AQ$1079,AU$2)</f>
        <v>3.0393811771371402</v>
      </c>
      <c r="AV766" s="89">
        <f>VLOOKUP($AC766,LS_Coint_BD!$B$3:$AQ$1079,AV$2)</f>
        <v>0</v>
      </c>
      <c r="AW766" s="89">
        <f>VLOOKUP($AC766,LS_Coint_BD!$B$3:$AQ$1079,AW$2)</f>
        <v>0</v>
      </c>
      <c r="AX766" s="89">
        <f>VLOOKUP($AC766,LS_Coint_BD!$B$3:$AQ$1079,AX$2)</f>
        <v>0</v>
      </c>
      <c r="AY766" s="89">
        <f>VLOOKUP($AC766,LS_Coint_BD!$B$3:$AQ$1079,AY$2)</f>
        <v>-7.3274719625260298E-16</v>
      </c>
      <c r="AZ766" s="89">
        <f>VLOOKUP($AC766,LS_Coint_BD!$B$3:$AQ$1079,AZ$2)</f>
        <v>6.7106813932898398E-16</v>
      </c>
      <c r="BA766" s="89">
        <f>VLOOKUP($AC766,LS_Coint_BD!$B$3:$AQ$1079,BA$2)</f>
        <v>-2.7355895326763901E-15</v>
      </c>
      <c r="BB766" s="89">
        <f>VLOOKUP($AC766,LS_Coint_BD!$B$3:$AQ$1079,BB$2)</f>
        <v>2.64838656056037E-15</v>
      </c>
      <c r="BC766" s="89">
        <f>VLOOKUP($AC766,LS_Coint_BD!$B$3:$AQ$1079,BC$2)</f>
        <v>2.8421709430404001E-15</v>
      </c>
      <c r="BD766" s="89">
        <f t="shared" si="585"/>
        <v>0</v>
      </c>
      <c r="BE766" s="89">
        <f t="shared" si="586"/>
        <v>0</v>
      </c>
      <c r="BF766" s="89">
        <f t="shared" si="587"/>
        <v>0</v>
      </c>
      <c r="BG766" s="89">
        <f t="shared" si="588"/>
        <v>2.7460327288752193</v>
      </c>
      <c r="BH766" s="89">
        <f t="shared" si="589"/>
        <v>2.7625191057136407</v>
      </c>
      <c r="BI766" s="89">
        <f t="shared" si="590"/>
        <v>2.9722220152548373</v>
      </c>
      <c r="BJ766" s="89">
        <f t="shared" si="591"/>
        <v>3.0756831438907426</v>
      </c>
      <c r="BK766" s="89">
        <f t="shared" si="592"/>
        <v>6.078762354274283</v>
      </c>
      <c r="BL766" s="89">
        <f t="shared" si="593"/>
        <v>0</v>
      </c>
      <c r="BM766" s="89"/>
      <c r="BN766" s="26" t="b">
        <f t="shared" si="594"/>
        <v>0</v>
      </c>
      <c r="BO766" s="26" t="b">
        <f t="shared" si="595"/>
        <v>0</v>
      </c>
      <c r="BP766" s="26" t="b">
        <f t="shared" si="596"/>
        <v>0</v>
      </c>
      <c r="BQ766" s="26" t="b">
        <f t="shared" si="597"/>
        <v>0</v>
      </c>
      <c r="BR766" s="26" t="b">
        <f t="shared" si="598"/>
        <v>0</v>
      </c>
      <c r="BS766" s="26" t="b">
        <f t="shared" si="599"/>
        <v>0</v>
      </c>
      <c r="BT766" s="26" t="b">
        <f t="shared" si="600"/>
        <v>0</v>
      </c>
      <c r="BU766" s="26" t="b">
        <f t="shared" si="601"/>
        <v>0</v>
      </c>
    </row>
    <row r="767" spans="2:73" ht="15" thickBot="1" x14ac:dyDescent="0.35">
      <c r="B767" s="17" t="str">
        <f>VLOOKUP($AC767,LS_Coint_BD!$B$3:$D$1079,2)</f>
        <v>SBSP3</v>
      </c>
      <c r="C767" s="87" t="str">
        <f>VLOOKUP($AC767,LS_Coint_BD!$B$3:$D$1079,3)</f>
        <v>RADL3</v>
      </c>
      <c r="D767" s="68">
        <f t="shared" si="561"/>
        <v>-0.6819184229266142</v>
      </c>
      <c r="E767" s="65">
        <f t="shared" si="562"/>
        <v>-3.0199960904196597</v>
      </c>
      <c r="F767" s="69">
        <f t="shared" si="563"/>
        <v>-2.0133307269464398</v>
      </c>
      <c r="G767" s="68">
        <f t="shared" si="564"/>
        <v>-0.69523137856879202</v>
      </c>
      <c r="H767" s="65">
        <f t="shared" si="565"/>
        <v>-3.2365629976486865</v>
      </c>
      <c r="I767" s="69">
        <f t="shared" si="566"/>
        <v>-2.1577086650991242</v>
      </c>
      <c r="J767" s="68">
        <f t="shared" si="567"/>
        <v>-3.4932133994658443E-2</v>
      </c>
      <c r="K767" s="65">
        <f t="shared" si="568"/>
        <v>-3.6012831583314595</v>
      </c>
      <c r="L767" s="69">
        <f t="shared" si="569"/>
        <v>-2.4008554388876395</v>
      </c>
      <c r="M767" s="68">
        <f t="shared" si="570"/>
        <v>-8.6472795449584083E-2</v>
      </c>
      <c r="N767" s="65">
        <f t="shared" si="571"/>
        <v>-3.4697033944001987</v>
      </c>
      <c r="O767" s="69">
        <f t="shared" si="572"/>
        <v>-2.313135596266799</v>
      </c>
      <c r="P767" s="68">
        <f t="shared" si="573"/>
        <v>0.36132919120056073</v>
      </c>
      <c r="Q767" s="65">
        <f t="shared" si="574"/>
        <v>4.1633385849704094</v>
      </c>
      <c r="R767" s="69">
        <f t="shared" si="575"/>
        <v>2.7755590566469395</v>
      </c>
      <c r="S767" s="68">
        <f t="shared" si="576"/>
        <v>0</v>
      </c>
      <c r="T767" s="65">
        <f t="shared" si="577"/>
        <v>0</v>
      </c>
      <c r="U767" s="69">
        <f t="shared" si="578"/>
        <v>0</v>
      </c>
      <c r="V767" s="68">
        <f t="shared" si="579"/>
        <v>0</v>
      </c>
      <c r="W767" s="65">
        <f t="shared" si="580"/>
        <v>0</v>
      </c>
      <c r="X767" s="69">
        <f t="shared" si="581"/>
        <v>0</v>
      </c>
      <c r="Y767" s="68">
        <f t="shared" si="582"/>
        <v>0</v>
      </c>
      <c r="Z767" s="65">
        <f t="shared" si="583"/>
        <v>0</v>
      </c>
      <c r="AA767" s="69">
        <f t="shared" si="584"/>
        <v>0</v>
      </c>
      <c r="AB767" s="98">
        <f>SUMIF(BN767:BU767,"VERDADEIRO",BN$3:$BU766)</f>
        <v>0</v>
      </c>
      <c r="AC767" s="97">
        <f t="shared" si="560"/>
        <v>764</v>
      </c>
      <c r="AD767" s="89">
        <f>RTD("tryd.rtdserver",,"COT",B767,"ULT")</f>
        <v>40.450000000000003</v>
      </c>
      <c r="AE767" s="89">
        <f>RTD("tryd.rtdserver",,"COT",C767,"ULT")</f>
        <v>25.25</v>
      </c>
      <c r="AF767" s="89">
        <f>VLOOKUP($AC767,LS_Coint_BD!$B$3:$AQ$1079,AF$2)*$AD767+VLOOKUP($AC767,LS_Coint_BD!$B$3:$AQ$1079,AF$2+1)</f>
        <v>25.931918422926614</v>
      </c>
      <c r="AG767" s="89">
        <f>VLOOKUP($AC767,LS_Coint_BD!$B$3:$AQ$1079,AG$2)*$AD767+VLOOKUP($AC767,LS_Coint_BD!$B$3:$AQ$1079,AG$2+1)</f>
        <v>25.945231378568792</v>
      </c>
      <c r="AH767" s="89">
        <f>VLOOKUP($AC767,LS_Coint_BD!$B$3:$AQ$1079,AH$2)*$AD767+VLOOKUP($AC767,LS_Coint_BD!$B$3:$AQ$1079,AH$2+1)</f>
        <v>25.284932133994658</v>
      </c>
      <c r="AI767" s="89">
        <f>VLOOKUP($AC767,LS_Coint_BD!$B$3:$AQ$1079,AI$2)*$AD767+VLOOKUP($AC767,LS_Coint_BD!$B$3:$AQ$1079,AI$2+1)</f>
        <v>25.336472795449584</v>
      </c>
      <c r="AJ767" s="89">
        <f>VLOOKUP($AC767,LS_Coint_BD!$B$3:$AQ$1079,AJ$2)*$AD767+VLOOKUP($AC767,LS_Coint_BD!$B$3:$AQ$1079,AJ$2+1)</f>
        <v>24.888670808799439</v>
      </c>
      <c r="AK767" s="89">
        <f>VLOOKUP($AC767,LS_Coint_BD!$B$3:$AQ$1079,AK$2)*$AD767+VLOOKUP($AC767,LS_Coint_BD!$B$3:$AQ$1079,AK$2+1)</f>
        <v>0</v>
      </c>
      <c r="AL767" s="89">
        <f>VLOOKUP($AC767,LS_Coint_BD!$B$3:$AQ$1079,AL$2)*$AD767+VLOOKUP($AC767,LS_Coint_BD!$B$3:$AQ$1079,AL$2+1)</f>
        <v>0</v>
      </c>
      <c r="AM767" s="89">
        <f>VLOOKUP($AC767,LS_Coint_BD!$B$3:$AQ$1079,AM$2)*$AD767+VLOOKUP($AC767,LS_Coint_BD!$B$3:$AQ$1079,AM$2+1)</f>
        <v>0</v>
      </c>
      <c r="AN767" s="89">
        <f>VLOOKUP($AC767,LS_Coint_BD!$B$3:$AQ$1079,AN$2)</f>
        <v>1.0066653634732201</v>
      </c>
      <c r="AO767" s="89">
        <f>VLOOKUP($AC767,LS_Coint_BD!$B$3:$AQ$1079,AO$2)</f>
        <v>1.0788543325495601</v>
      </c>
      <c r="AP767" s="89">
        <f>VLOOKUP($AC767,LS_Coint_BD!$B$3:$AQ$1079,AP$2)</f>
        <v>1.20042771944382</v>
      </c>
      <c r="AQ767" s="89">
        <f>VLOOKUP($AC767,LS_Coint_BD!$B$3:$AQ$1079,AQ$2)</f>
        <v>1.1565677981333999</v>
      </c>
      <c r="AR767" s="89">
        <f>VLOOKUP($AC767,LS_Coint_BD!$B$3:$AQ$1079,AR$2)</f>
        <v>1.38777952832347</v>
      </c>
      <c r="AS767" s="89">
        <f>VLOOKUP($AC767,LS_Coint_BD!$B$3:$AQ$1079,AS$2)</f>
        <v>0</v>
      </c>
      <c r="AT767" s="89">
        <f>VLOOKUP($AC767,LS_Coint_BD!$B$3:$AQ$1079,AT$2)</f>
        <v>0</v>
      </c>
      <c r="AU767" s="89">
        <f>VLOOKUP($AC767,LS_Coint_BD!$B$3:$AQ$1079,AU$2)</f>
        <v>0</v>
      </c>
      <c r="AV767" s="89">
        <f>VLOOKUP($AC767,LS_Coint_BD!$B$3:$AQ$1079,AV$2)</f>
        <v>2.4868995751603499E-16</v>
      </c>
      <c r="AW767" s="89">
        <f>VLOOKUP($AC767,LS_Coint_BD!$B$3:$AQ$1079,AW$2)</f>
        <v>-4.0856207306205797E-15</v>
      </c>
      <c r="AX767" s="89">
        <f>VLOOKUP($AC767,LS_Coint_BD!$B$3:$AQ$1079,AX$2)</f>
        <v>6.0903663065151396E-16</v>
      </c>
      <c r="AY767" s="89">
        <f>VLOOKUP($AC767,LS_Coint_BD!$B$3:$AQ$1079,AY$2)</f>
        <v>8.8817841970012504E-16</v>
      </c>
      <c r="AZ767" s="89">
        <f>VLOOKUP($AC767,LS_Coint_BD!$B$3:$AQ$1079,AZ$2)</f>
        <v>-3.5527136788005001E-16</v>
      </c>
      <c r="BA767" s="89">
        <f>VLOOKUP($AC767,LS_Coint_BD!$B$3:$AQ$1079,BA$2)</f>
        <v>0</v>
      </c>
      <c r="BB767" s="89">
        <f>VLOOKUP($AC767,LS_Coint_BD!$B$3:$AQ$1079,BB$2)</f>
        <v>0</v>
      </c>
      <c r="BC767" s="89">
        <f>VLOOKUP($AC767,LS_Coint_BD!$B$3:$AQ$1079,BC$2)</f>
        <v>0</v>
      </c>
      <c r="BD767" s="89">
        <f t="shared" si="585"/>
        <v>-2.0133307269464398</v>
      </c>
      <c r="BE767" s="89">
        <f t="shared" si="586"/>
        <v>-2.1577086650991242</v>
      </c>
      <c r="BF767" s="89">
        <f t="shared" si="587"/>
        <v>-2.4008554388876395</v>
      </c>
      <c r="BG767" s="89">
        <f t="shared" si="588"/>
        <v>-2.313135596266799</v>
      </c>
      <c r="BH767" s="89">
        <f t="shared" si="589"/>
        <v>2.7755590566469395</v>
      </c>
      <c r="BI767" s="89">
        <f t="shared" si="590"/>
        <v>0</v>
      </c>
      <c r="BJ767" s="89">
        <f t="shared" si="591"/>
        <v>0</v>
      </c>
      <c r="BK767" s="89">
        <f t="shared" si="592"/>
        <v>0</v>
      </c>
      <c r="BL767" s="89">
        <f t="shared" si="593"/>
        <v>-2.0133307269464393</v>
      </c>
      <c r="BM767" s="89"/>
      <c r="BN767" s="26" t="b">
        <f t="shared" si="594"/>
        <v>0</v>
      </c>
      <c r="BO767" s="26" t="b">
        <f t="shared" si="595"/>
        <v>0</v>
      </c>
      <c r="BP767" s="26" t="b">
        <f t="shared" si="596"/>
        <v>0</v>
      </c>
      <c r="BQ767" s="26" t="b">
        <f t="shared" si="597"/>
        <v>0</v>
      </c>
      <c r="BR767" s="26" t="b">
        <f t="shared" si="598"/>
        <v>0</v>
      </c>
      <c r="BS767" s="26" t="b">
        <f t="shared" si="599"/>
        <v>0</v>
      </c>
      <c r="BT767" s="26" t="b">
        <f t="shared" si="600"/>
        <v>0</v>
      </c>
      <c r="BU767" s="26" t="b">
        <f t="shared" si="601"/>
        <v>0</v>
      </c>
    </row>
    <row r="768" spans="2:73" ht="15" thickBot="1" x14ac:dyDescent="0.35">
      <c r="B768" s="17" t="str">
        <f>VLOOKUP($AC768,LS_Coint_BD!$B$3:$D$1079,2)</f>
        <v>SBSP3</v>
      </c>
      <c r="C768" s="87" t="str">
        <f>VLOOKUP($AC768,LS_Coint_BD!$B$3:$D$1079,3)</f>
        <v>RENT3</v>
      </c>
      <c r="D768" s="68">
        <f t="shared" si="561"/>
        <v>-1.5790410875892036</v>
      </c>
      <c r="E768" s="65">
        <f t="shared" si="562"/>
        <v>-11.686057732319451</v>
      </c>
      <c r="F768" s="69">
        <f t="shared" si="563"/>
        <v>-7.7907051548796344</v>
      </c>
      <c r="G768" s="68">
        <f t="shared" si="564"/>
        <v>-0.85879759565639802</v>
      </c>
      <c r="H768" s="65">
        <f t="shared" si="565"/>
        <v>-12.554579840853993</v>
      </c>
      <c r="I768" s="69">
        <f t="shared" si="566"/>
        <v>-8.369719893902662</v>
      </c>
      <c r="J768" s="68">
        <f t="shared" si="567"/>
        <v>0.9233939151827002</v>
      </c>
      <c r="K768" s="65">
        <f t="shared" si="568"/>
        <v>13.082528229664927</v>
      </c>
      <c r="L768" s="69">
        <f t="shared" si="569"/>
        <v>8.7216854864432847</v>
      </c>
      <c r="M768" s="68">
        <f t="shared" si="570"/>
        <v>0.43346968886234549</v>
      </c>
      <c r="N768" s="65">
        <f t="shared" si="571"/>
        <v>13.591189346422137</v>
      </c>
      <c r="O768" s="69">
        <f t="shared" si="572"/>
        <v>9.0607928976147587</v>
      </c>
      <c r="P768" s="68">
        <f t="shared" si="573"/>
        <v>3.8572601007939653</v>
      </c>
      <c r="Q768" s="65">
        <f t="shared" si="574"/>
        <v>23.996597735146594</v>
      </c>
      <c r="R768" s="69">
        <f t="shared" si="575"/>
        <v>15.997731823431064</v>
      </c>
      <c r="S768" s="68">
        <f t="shared" si="576"/>
        <v>0</v>
      </c>
      <c r="T768" s="65">
        <f t="shared" si="577"/>
        <v>0</v>
      </c>
      <c r="U768" s="69">
        <f t="shared" si="578"/>
        <v>0</v>
      </c>
      <c r="V768" s="68">
        <f t="shared" si="579"/>
        <v>0</v>
      </c>
      <c r="W768" s="65">
        <f t="shared" si="580"/>
        <v>0</v>
      </c>
      <c r="X768" s="69">
        <f t="shared" si="581"/>
        <v>0</v>
      </c>
      <c r="Y768" s="68">
        <f t="shared" si="582"/>
        <v>0</v>
      </c>
      <c r="Z768" s="65">
        <f t="shared" si="583"/>
        <v>0</v>
      </c>
      <c r="AA768" s="69">
        <f t="shared" si="584"/>
        <v>0</v>
      </c>
      <c r="AB768" s="98">
        <f>SUMIF(BN768:BU768,"VERDADEIRO",BN$3:$BU767)</f>
        <v>0</v>
      </c>
      <c r="AC768" s="97">
        <f t="shared" si="560"/>
        <v>765</v>
      </c>
      <c r="AD768" s="89">
        <f>RTD("tryd.rtdserver",,"COT",B768,"ULT")</f>
        <v>40.450000000000003</v>
      </c>
      <c r="AE768" s="89">
        <f>RTD("tryd.rtdserver",,"COT",C768,"ULT")</f>
        <v>68.87</v>
      </c>
      <c r="AF768" s="89">
        <f>VLOOKUP($AC768,LS_Coint_BD!$B$3:$AQ$1079,AF$2)*$AD768+VLOOKUP($AC768,LS_Coint_BD!$B$3:$AQ$1079,AF$2+1)</f>
        <v>70.449041087589208</v>
      </c>
      <c r="AG768" s="89">
        <f>VLOOKUP($AC768,LS_Coint_BD!$B$3:$AQ$1079,AG$2)*$AD768+VLOOKUP($AC768,LS_Coint_BD!$B$3:$AQ$1079,AG$2+1)</f>
        <v>69.728797595656403</v>
      </c>
      <c r="AH768" s="89">
        <f>VLOOKUP($AC768,LS_Coint_BD!$B$3:$AQ$1079,AH$2)*$AD768+VLOOKUP($AC768,LS_Coint_BD!$B$3:$AQ$1079,AH$2+1)</f>
        <v>67.946606084817304</v>
      </c>
      <c r="AI768" s="89">
        <f>VLOOKUP($AC768,LS_Coint_BD!$B$3:$AQ$1079,AI$2)*$AD768+VLOOKUP($AC768,LS_Coint_BD!$B$3:$AQ$1079,AI$2+1)</f>
        <v>68.436530311137659</v>
      </c>
      <c r="AJ768" s="89">
        <f>VLOOKUP($AC768,LS_Coint_BD!$B$3:$AQ$1079,AJ$2)*$AD768+VLOOKUP($AC768,LS_Coint_BD!$B$3:$AQ$1079,AJ$2+1)</f>
        <v>65.012739899206039</v>
      </c>
      <c r="AK768" s="89">
        <f>VLOOKUP($AC768,LS_Coint_BD!$B$3:$AQ$1079,AK$2)*$AD768+VLOOKUP($AC768,LS_Coint_BD!$B$3:$AQ$1079,AK$2+1)</f>
        <v>0</v>
      </c>
      <c r="AL768" s="89">
        <f>VLOOKUP($AC768,LS_Coint_BD!$B$3:$AQ$1079,AL$2)*$AD768+VLOOKUP($AC768,LS_Coint_BD!$B$3:$AQ$1079,AL$2+1)</f>
        <v>0</v>
      </c>
      <c r="AM768" s="89">
        <f>VLOOKUP($AC768,LS_Coint_BD!$B$3:$AQ$1079,AM$2)*$AD768+VLOOKUP($AC768,LS_Coint_BD!$B$3:$AQ$1079,AM$2+1)</f>
        <v>0</v>
      </c>
      <c r="AN768" s="89">
        <f>VLOOKUP($AC768,LS_Coint_BD!$B$3:$AQ$1079,AN$2)</f>
        <v>3.8953525774398101</v>
      </c>
      <c r="AO768" s="89">
        <f>VLOOKUP($AC768,LS_Coint_BD!$B$3:$AQ$1079,AO$2)</f>
        <v>4.1848599469513204</v>
      </c>
      <c r="AP768" s="89">
        <f>VLOOKUP($AC768,LS_Coint_BD!$B$3:$AQ$1079,AP$2)</f>
        <v>4.3608427432216397</v>
      </c>
      <c r="AQ768" s="89">
        <f>VLOOKUP($AC768,LS_Coint_BD!$B$3:$AQ$1079,AQ$2)</f>
        <v>4.5303964488073802</v>
      </c>
      <c r="AR768" s="89">
        <f>VLOOKUP($AC768,LS_Coint_BD!$B$3:$AQ$1079,AR$2)</f>
        <v>7.9988659117155301</v>
      </c>
      <c r="AS768" s="89">
        <f>VLOOKUP($AC768,LS_Coint_BD!$B$3:$AQ$1079,AS$2)</f>
        <v>0</v>
      </c>
      <c r="AT768" s="89">
        <f>VLOOKUP($AC768,LS_Coint_BD!$B$3:$AQ$1079,AT$2)</f>
        <v>0</v>
      </c>
      <c r="AU768" s="89">
        <f>VLOOKUP($AC768,LS_Coint_BD!$B$3:$AQ$1079,AU$2)</f>
        <v>0</v>
      </c>
      <c r="AV768" s="89">
        <f>VLOOKUP($AC768,LS_Coint_BD!$B$3:$AQ$1079,AV$2)</f>
        <v>-1.3926637620898E-14</v>
      </c>
      <c r="AW768" s="89">
        <f>VLOOKUP($AC768,LS_Coint_BD!$B$3:$AQ$1079,AW$2)</f>
        <v>-2.0842586915629601E-14</v>
      </c>
      <c r="AX768" s="89">
        <f>VLOOKUP($AC768,LS_Coint_BD!$B$3:$AQ$1079,AX$2)</f>
        <v>5.0753052554292903E-15</v>
      </c>
      <c r="AY768" s="89">
        <f>VLOOKUP($AC768,LS_Coint_BD!$B$3:$AQ$1079,AY$2)</f>
        <v>-1.59872115546023E-15</v>
      </c>
      <c r="AZ768" s="89">
        <f>VLOOKUP($AC768,LS_Coint_BD!$B$3:$AQ$1079,AZ$2)</f>
        <v>3.15796771448933E-15</v>
      </c>
      <c r="BA768" s="89">
        <f>VLOOKUP($AC768,LS_Coint_BD!$B$3:$AQ$1079,BA$2)</f>
        <v>0</v>
      </c>
      <c r="BB768" s="89">
        <f>VLOOKUP($AC768,LS_Coint_BD!$B$3:$AQ$1079,BB$2)</f>
        <v>0</v>
      </c>
      <c r="BC768" s="89">
        <f>VLOOKUP($AC768,LS_Coint_BD!$B$3:$AQ$1079,BC$2)</f>
        <v>0</v>
      </c>
      <c r="BD768" s="89">
        <f t="shared" si="585"/>
        <v>-7.7907051548796344</v>
      </c>
      <c r="BE768" s="89">
        <f t="shared" si="586"/>
        <v>-8.369719893902662</v>
      </c>
      <c r="BF768" s="89">
        <f t="shared" si="587"/>
        <v>8.7216854864432847</v>
      </c>
      <c r="BG768" s="89">
        <f t="shared" si="588"/>
        <v>9.0607928976147587</v>
      </c>
      <c r="BH768" s="89">
        <f t="shared" si="589"/>
        <v>15.997731823431064</v>
      </c>
      <c r="BI768" s="89">
        <f t="shared" si="590"/>
        <v>0</v>
      </c>
      <c r="BJ768" s="89">
        <f t="shared" si="591"/>
        <v>0</v>
      </c>
      <c r="BK768" s="89">
        <f t="shared" si="592"/>
        <v>0</v>
      </c>
      <c r="BL768" s="89">
        <f t="shared" si="593"/>
        <v>-7.790705154879662</v>
      </c>
      <c r="BM768" s="89"/>
      <c r="BN768" s="26" t="b">
        <f t="shared" si="594"/>
        <v>0</v>
      </c>
      <c r="BO768" s="26" t="b">
        <f t="shared" si="595"/>
        <v>0</v>
      </c>
      <c r="BP768" s="26" t="b">
        <f t="shared" si="596"/>
        <v>0</v>
      </c>
      <c r="BQ768" s="26" t="b">
        <f t="shared" si="597"/>
        <v>0</v>
      </c>
      <c r="BR768" s="26" t="b">
        <f t="shared" si="598"/>
        <v>0</v>
      </c>
      <c r="BS768" s="26" t="b">
        <f t="shared" si="599"/>
        <v>0</v>
      </c>
      <c r="BT768" s="26" t="b">
        <f t="shared" si="600"/>
        <v>0</v>
      </c>
      <c r="BU768" s="26" t="b">
        <f t="shared" si="601"/>
        <v>0</v>
      </c>
    </row>
    <row r="769" spans="2:73" ht="15" thickBot="1" x14ac:dyDescent="0.35">
      <c r="B769" s="17" t="str">
        <f>VLOOKUP($AC769,LS_Coint_BD!$B$3:$D$1079,2)</f>
        <v>SBSP3</v>
      </c>
      <c r="C769" s="87" t="str">
        <f>VLOOKUP($AC769,LS_Coint_BD!$B$3:$D$1079,3)</f>
        <v>TOTS3</v>
      </c>
      <c r="D769" s="68">
        <f t="shared" si="561"/>
        <v>0.92104967871182808</v>
      </c>
      <c r="E769" s="65">
        <f t="shared" si="562"/>
        <v>3.4358392505152215</v>
      </c>
      <c r="F769" s="69">
        <f t="shared" si="563"/>
        <v>2.2905595003434809</v>
      </c>
      <c r="G769" s="68">
        <f t="shared" si="564"/>
        <v>1.3589994548121922</v>
      </c>
      <c r="H769" s="65">
        <f t="shared" si="565"/>
        <v>3.3620508941082914</v>
      </c>
      <c r="I769" s="69">
        <f t="shared" si="566"/>
        <v>2.2413672627388608</v>
      </c>
      <c r="J769" s="68">
        <f t="shared" si="567"/>
        <v>1.1613773081532877</v>
      </c>
      <c r="K769" s="65">
        <f t="shared" si="568"/>
        <v>3.395320677564158</v>
      </c>
      <c r="L769" s="69">
        <f t="shared" si="569"/>
        <v>2.2635471183761053</v>
      </c>
      <c r="M769" s="68">
        <f t="shared" si="570"/>
        <v>0.85940279401144082</v>
      </c>
      <c r="N769" s="65">
        <f t="shared" si="571"/>
        <v>4.5857317570057203</v>
      </c>
      <c r="O769" s="69">
        <f t="shared" si="572"/>
        <v>3.0571545046704802</v>
      </c>
      <c r="P769" s="68">
        <f t="shared" si="573"/>
        <v>1.8135198674322162</v>
      </c>
      <c r="Q769" s="65">
        <f t="shared" si="574"/>
        <v>7.8326110306360199</v>
      </c>
      <c r="R769" s="69">
        <f t="shared" si="575"/>
        <v>5.22174068709068</v>
      </c>
      <c r="S769" s="68">
        <f t="shared" si="576"/>
        <v>0</v>
      </c>
      <c r="T769" s="65">
        <f t="shared" si="577"/>
        <v>0</v>
      </c>
      <c r="U769" s="69">
        <f t="shared" si="578"/>
        <v>0</v>
      </c>
      <c r="V769" s="68">
        <f t="shared" si="579"/>
        <v>0</v>
      </c>
      <c r="W769" s="65">
        <f t="shared" si="580"/>
        <v>0</v>
      </c>
      <c r="X769" s="69">
        <f t="shared" si="581"/>
        <v>0</v>
      </c>
      <c r="Y769" s="68">
        <f t="shared" si="582"/>
        <v>0</v>
      </c>
      <c r="Z769" s="65">
        <f t="shared" si="583"/>
        <v>0</v>
      </c>
      <c r="AA769" s="69">
        <f t="shared" si="584"/>
        <v>0</v>
      </c>
      <c r="AB769" s="98">
        <f>SUMIF(BN769:BU769,"VERDADEIRO",BN$3:$BU768)</f>
        <v>0</v>
      </c>
      <c r="AC769" s="97">
        <f t="shared" si="560"/>
        <v>766</v>
      </c>
      <c r="AD769" s="89">
        <f>RTD("tryd.rtdserver",,"COT",B769,"ULT")</f>
        <v>40.450000000000003</v>
      </c>
      <c r="AE769" s="89">
        <f>RTD("tryd.rtdserver",,"COT",C769,"ULT")</f>
        <v>29.56</v>
      </c>
      <c r="AF769" s="89">
        <f>VLOOKUP($AC769,LS_Coint_BD!$B$3:$AQ$1079,AF$2)*$AD769+VLOOKUP($AC769,LS_Coint_BD!$B$3:$AQ$1079,AF$2+1)</f>
        <v>28.638950321288171</v>
      </c>
      <c r="AG769" s="89">
        <f>VLOOKUP($AC769,LS_Coint_BD!$B$3:$AQ$1079,AG$2)*$AD769+VLOOKUP($AC769,LS_Coint_BD!$B$3:$AQ$1079,AG$2+1)</f>
        <v>28.201000545187807</v>
      </c>
      <c r="AH769" s="89">
        <f>VLOOKUP($AC769,LS_Coint_BD!$B$3:$AQ$1079,AH$2)*$AD769+VLOOKUP($AC769,LS_Coint_BD!$B$3:$AQ$1079,AH$2+1)</f>
        <v>28.398622691846711</v>
      </c>
      <c r="AI769" s="89">
        <f>VLOOKUP($AC769,LS_Coint_BD!$B$3:$AQ$1079,AI$2)*$AD769+VLOOKUP($AC769,LS_Coint_BD!$B$3:$AQ$1079,AI$2+1)</f>
        <v>28.700597205988558</v>
      </c>
      <c r="AJ769" s="89">
        <f>VLOOKUP($AC769,LS_Coint_BD!$B$3:$AQ$1079,AJ$2)*$AD769+VLOOKUP($AC769,LS_Coint_BD!$B$3:$AQ$1079,AJ$2+1)</f>
        <v>27.746480132567783</v>
      </c>
      <c r="AK769" s="89">
        <f>VLOOKUP($AC769,LS_Coint_BD!$B$3:$AQ$1079,AK$2)*$AD769+VLOOKUP($AC769,LS_Coint_BD!$B$3:$AQ$1079,AK$2+1)</f>
        <v>0</v>
      </c>
      <c r="AL769" s="89">
        <f>VLOOKUP($AC769,LS_Coint_BD!$B$3:$AQ$1079,AL$2)*$AD769+VLOOKUP($AC769,LS_Coint_BD!$B$3:$AQ$1079,AL$2+1)</f>
        <v>0</v>
      </c>
      <c r="AM769" s="89">
        <f>VLOOKUP($AC769,LS_Coint_BD!$B$3:$AQ$1079,AM$2)*$AD769+VLOOKUP($AC769,LS_Coint_BD!$B$3:$AQ$1079,AM$2+1)</f>
        <v>0</v>
      </c>
      <c r="AN769" s="89">
        <f>VLOOKUP($AC769,LS_Coint_BD!$B$3:$AQ$1079,AN$2)</f>
        <v>1.14527975017174</v>
      </c>
      <c r="AO769" s="89">
        <f>VLOOKUP($AC769,LS_Coint_BD!$B$3:$AQ$1079,AO$2)</f>
        <v>1.1206836313694299</v>
      </c>
      <c r="AP769" s="89">
        <f>VLOOKUP($AC769,LS_Coint_BD!$B$3:$AQ$1079,AP$2)</f>
        <v>1.13177355918805</v>
      </c>
      <c r="AQ769" s="89">
        <f>VLOOKUP($AC769,LS_Coint_BD!$B$3:$AQ$1079,AQ$2)</f>
        <v>1.5285772523352401</v>
      </c>
      <c r="AR769" s="89">
        <f>VLOOKUP($AC769,LS_Coint_BD!$B$3:$AQ$1079,AR$2)</f>
        <v>2.61087034354534</v>
      </c>
      <c r="AS769" s="89">
        <f>VLOOKUP($AC769,LS_Coint_BD!$B$3:$AQ$1079,AS$2)</f>
        <v>0</v>
      </c>
      <c r="AT769" s="89">
        <f>VLOOKUP($AC769,LS_Coint_BD!$B$3:$AQ$1079,AT$2)</f>
        <v>0</v>
      </c>
      <c r="AU769" s="89">
        <f>VLOOKUP($AC769,LS_Coint_BD!$B$3:$AQ$1079,AU$2)</f>
        <v>0</v>
      </c>
      <c r="AV769" s="89">
        <f>VLOOKUP($AC769,LS_Coint_BD!$B$3:$AQ$1079,AV$2)</f>
        <v>7.1054273576010003E-16</v>
      </c>
      <c r="AW769" s="89">
        <f>VLOOKUP($AC769,LS_Coint_BD!$B$3:$AQ$1079,AW$2)</f>
        <v>7.9936057773011302E-16</v>
      </c>
      <c r="AX769" s="89">
        <f>VLOOKUP($AC769,LS_Coint_BD!$B$3:$AQ$1079,AX$2)</f>
        <v>5.5067062021407798E-15</v>
      </c>
      <c r="AY769" s="89">
        <f>VLOOKUP($AC769,LS_Coint_BD!$B$3:$AQ$1079,AY$2)</f>
        <v>1.33226762955019E-16</v>
      </c>
      <c r="AZ769" s="89">
        <f>VLOOKUP($AC769,LS_Coint_BD!$B$3:$AQ$1079,AZ$2)</f>
        <v>3.1579677144893298E-16</v>
      </c>
      <c r="BA769" s="89">
        <f>VLOOKUP($AC769,LS_Coint_BD!$B$3:$AQ$1079,BA$2)</f>
        <v>0</v>
      </c>
      <c r="BB769" s="89">
        <f>VLOOKUP($AC769,LS_Coint_BD!$B$3:$AQ$1079,BB$2)</f>
        <v>0</v>
      </c>
      <c r="BC769" s="89">
        <f>VLOOKUP($AC769,LS_Coint_BD!$B$3:$AQ$1079,BC$2)</f>
        <v>0</v>
      </c>
      <c r="BD769" s="89">
        <f t="shared" si="585"/>
        <v>2.2905595003434809</v>
      </c>
      <c r="BE769" s="89">
        <f t="shared" si="586"/>
        <v>2.2413672627388608</v>
      </c>
      <c r="BF769" s="89">
        <f t="shared" si="587"/>
        <v>2.2635471183761053</v>
      </c>
      <c r="BG769" s="89">
        <f t="shared" si="588"/>
        <v>3.0571545046704802</v>
      </c>
      <c r="BH769" s="89">
        <f t="shared" si="589"/>
        <v>5.22174068709068</v>
      </c>
      <c r="BI769" s="89">
        <f t="shared" si="590"/>
        <v>0</v>
      </c>
      <c r="BJ769" s="89">
        <f t="shared" si="591"/>
        <v>0</v>
      </c>
      <c r="BK769" s="89">
        <f t="shared" si="592"/>
        <v>0</v>
      </c>
      <c r="BL769" s="89">
        <f t="shared" si="593"/>
        <v>2.2905595003434822</v>
      </c>
      <c r="BM769" s="89"/>
      <c r="BN769" s="26" t="b">
        <f t="shared" si="594"/>
        <v>0</v>
      </c>
      <c r="BO769" s="26" t="b">
        <f t="shared" si="595"/>
        <v>0</v>
      </c>
      <c r="BP769" s="26" t="b">
        <f t="shared" si="596"/>
        <v>0</v>
      </c>
      <c r="BQ769" s="26" t="b">
        <f t="shared" si="597"/>
        <v>0</v>
      </c>
      <c r="BR769" s="26" t="b">
        <f t="shared" si="598"/>
        <v>0</v>
      </c>
      <c r="BS769" s="26" t="b">
        <f t="shared" si="599"/>
        <v>0</v>
      </c>
      <c r="BT769" s="26" t="b">
        <f t="shared" si="600"/>
        <v>0</v>
      </c>
      <c r="BU769" s="26" t="b">
        <f t="shared" si="601"/>
        <v>0</v>
      </c>
    </row>
    <row r="770" spans="2:73" ht="15" thickBot="1" x14ac:dyDescent="0.35">
      <c r="B770" s="17" t="str">
        <f>VLOOKUP($AC770,LS_Coint_BD!$B$3:$D$1079,2)</f>
        <v>SULA11</v>
      </c>
      <c r="C770" s="87" t="str">
        <f>VLOOKUP($AC770,LS_Coint_BD!$B$3:$D$1079,3)</f>
        <v>BRML3</v>
      </c>
      <c r="D770" s="68">
        <f t="shared" si="561"/>
        <v>0.46678868538507245</v>
      </c>
      <c r="E770" s="65">
        <f t="shared" si="562"/>
        <v>1.1894472417655009</v>
      </c>
      <c r="F770" s="69">
        <f t="shared" si="563"/>
        <v>0.79296482784366729</v>
      </c>
      <c r="G770" s="68">
        <f t="shared" si="564"/>
        <v>0.50029921552724055</v>
      </c>
      <c r="H770" s="65">
        <f t="shared" si="565"/>
        <v>1.2301575481182077</v>
      </c>
      <c r="I770" s="69">
        <f t="shared" si="566"/>
        <v>0.82010503207880514</v>
      </c>
      <c r="J770" s="68">
        <f t="shared" si="567"/>
        <v>0.47246607557858056</v>
      </c>
      <c r="K770" s="65">
        <f t="shared" si="568"/>
        <v>1.4105946080788445</v>
      </c>
      <c r="L770" s="69">
        <f t="shared" si="569"/>
        <v>0.94039640538589631</v>
      </c>
      <c r="M770" s="68">
        <f t="shared" si="570"/>
        <v>0.39908314144845392</v>
      </c>
      <c r="N770" s="65">
        <f t="shared" si="571"/>
        <v>1.5161005919190547</v>
      </c>
      <c r="O770" s="69">
        <f t="shared" si="572"/>
        <v>1.0107337279460364</v>
      </c>
      <c r="P770" s="68">
        <f t="shared" si="573"/>
        <v>0.32972039107259832</v>
      </c>
      <c r="Q770" s="65">
        <f t="shared" si="574"/>
        <v>1.6228257566675532</v>
      </c>
      <c r="R770" s="69">
        <f t="shared" si="575"/>
        <v>1.0818838377783688</v>
      </c>
      <c r="S770" s="68">
        <f t="shared" si="576"/>
        <v>0.39467561448956978</v>
      </c>
      <c r="T770" s="65">
        <f t="shared" si="577"/>
        <v>1.7046572390136938</v>
      </c>
      <c r="U770" s="69">
        <f t="shared" si="578"/>
        <v>1.1364381593424626</v>
      </c>
      <c r="V770" s="68">
        <f t="shared" si="579"/>
        <v>0.16389606102957899</v>
      </c>
      <c r="W770" s="65">
        <f t="shared" si="580"/>
        <v>2.024255785440634</v>
      </c>
      <c r="X770" s="69">
        <f t="shared" si="581"/>
        <v>1.3495038569604227</v>
      </c>
      <c r="Y770" s="68">
        <f t="shared" si="582"/>
        <v>0</v>
      </c>
      <c r="Z770" s="65">
        <f t="shared" si="583"/>
        <v>0</v>
      </c>
      <c r="AA770" s="69">
        <f t="shared" si="584"/>
        <v>0</v>
      </c>
      <c r="AB770" s="98">
        <f>SUMIF(BN770:BU770,"VERDADEIRO",BN$3:$BU769)</f>
        <v>0</v>
      </c>
      <c r="AC770" s="97">
        <f t="shared" si="560"/>
        <v>767</v>
      </c>
      <c r="AD770" s="89">
        <f>RTD("tryd.rtdserver",,"COT",B770,"ULT")</f>
        <v>40.18</v>
      </c>
      <c r="AE770" s="89">
        <f>RTD("tryd.rtdserver",,"COT",C770,"ULT")</f>
        <v>9.83</v>
      </c>
      <c r="AF770" s="89">
        <f>VLOOKUP($AC770,LS_Coint_BD!$B$3:$AQ$1079,AF$2)*$AD770+VLOOKUP($AC770,LS_Coint_BD!$B$3:$AQ$1079,AF$2+1)</f>
        <v>9.3632113146149276</v>
      </c>
      <c r="AG770" s="89">
        <f>VLOOKUP($AC770,LS_Coint_BD!$B$3:$AQ$1079,AG$2)*$AD770+VLOOKUP($AC770,LS_Coint_BD!$B$3:$AQ$1079,AG$2+1)</f>
        <v>9.3297007844727595</v>
      </c>
      <c r="AH770" s="89">
        <f>VLOOKUP($AC770,LS_Coint_BD!$B$3:$AQ$1079,AH$2)*$AD770+VLOOKUP($AC770,LS_Coint_BD!$B$3:$AQ$1079,AH$2+1)</f>
        <v>9.3575339244214195</v>
      </c>
      <c r="AI770" s="89">
        <f>VLOOKUP($AC770,LS_Coint_BD!$B$3:$AQ$1079,AI$2)*$AD770+VLOOKUP($AC770,LS_Coint_BD!$B$3:$AQ$1079,AI$2+1)</f>
        <v>9.4309168585515462</v>
      </c>
      <c r="AJ770" s="89">
        <f>VLOOKUP($AC770,LS_Coint_BD!$B$3:$AQ$1079,AJ$2)*$AD770+VLOOKUP($AC770,LS_Coint_BD!$B$3:$AQ$1079,AJ$2+1)</f>
        <v>9.5002796089274018</v>
      </c>
      <c r="AK770" s="89">
        <f>VLOOKUP($AC770,LS_Coint_BD!$B$3:$AQ$1079,AK$2)*$AD770+VLOOKUP($AC770,LS_Coint_BD!$B$3:$AQ$1079,AK$2+1)</f>
        <v>9.4353243855104303</v>
      </c>
      <c r="AL770" s="89">
        <f>VLOOKUP($AC770,LS_Coint_BD!$B$3:$AQ$1079,AL$2)*$AD770+VLOOKUP($AC770,LS_Coint_BD!$B$3:$AQ$1079,AL$2+1)</f>
        <v>9.6661039389704211</v>
      </c>
      <c r="AM770" s="89">
        <f>VLOOKUP($AC770,LS_Coint_BD!$B$3:$AQ$1079,AM$2)*$AD770+VLOOKUP($AC770,LS_Coint_BD!$B$3:$AQ$1079,AM$2+1)</f>
        <v>0</v>
      </c>
      <c r="AN770" s="89">
        <f>VLOOKUP($AC770,LS_Coint_BD!$B$3:$AQ$1079,AN$2)</f>
        <v>0.39648241392183298</v>
      </c>
      <c r="AO770" s="89">
        <f>VLOOKUP($AC770,LS_Coint_BD!$B$3:$AQ$1079,AO$2)</f>
        <v>0.41005251603940301</v>
      </c>
      <c r="AP770" s="89">
        <f>VLOOKUP($AC770,LS_Coint_BD!$B$3:$AQ$1079,AP$2)</f>
        <v>0.47019820269294799</v>
      </c>
      <c r="AQ770" s="89">
        <f>VLOOKUP($AC770,LS_Coint_BD!$B$3:$AQ$1079,AQ$2)</f>
        <v>0.505366863973018</v>
      </c>
      <c r="AR770" s="89">
        <f>VLOOKUP($AC770,LS_Coint_BD!$B$3:$AQ$1079,AR$2)</f>
        <v>0.54094191888918397</v>
      </c>
      <c r="AS770" s="89">
        <f>VLOOKUP($AC770,LS_Coint_BD!$B$3:$AQ$1079,AS$2)</f>
        <v>0.56821907967123098</v>
      </c>
      <c r="AT770" s="89">
        <f>VLOOKUP($AC770,LS_Coint_BD!$B$3:$AQ$1079,AT$2)</f>
        <v>0.67475192848021104</v>
      </c>
      <c r="AU770" s="89">
        <f>VLOOKUP($AC770,LS_Coint_BD!$B$3:$AQ$1079,AU$2)</f>
        <v>0</v>
      </c>
      <c r="AV770" s="89">
        <f>VLOOKUP($AC770,LS_Coint_BD!$B$3:$AQ$1079,AV$2)</f>
        <v>1.3145040611561901E-15</v>
      </c>
      <c r="AW770" s="89">
        <f>VLOOKUP($AC770,LS_Coint_BD!$B$3:$AQ$1079,AW$2)</f>
        <v>-9.3258734068513193E-16</v>
      </c>
      <c r="AX770" s="89">
        <f>VLOOKUP($AC770,LS_Coint_BD!$B$3:$AQ$1079,AX$2)</f>
        <v>2.91830052187184E-16</v>
      </c>
      <c r="AY770" s="89">
        <f>VLOOKUP($AC770,LS_Coint_BD!$B$3:$AQ$1079,AY$2)</f>
        <v>4.1078251911130799E-16</v>
      </c>
      <c r="AZ770" s="89">
        <f>VLOOKUP($AC770,LS_Coint_BD!$B$3:$AQ$1079,AZ$2)</f>
        <v>8.4870382326900899E-16</v>
      </c>
      <c r="BA770" s="89">
        <f>VLOOKUP($AC770,LS_Coint_BD!$B$3:$AQ$1079,BA$2)</f>
        <v>5.6843418860807996E-16</v>
      </c>
      <c r="BB770" s="89">
        <f>VLOOKUP($AC770,LS_Coint_BD!$B$3:$AQ$1079,BB$2)</f>
        <v>6.1365054452008702E-16</v>
      </c>
      <c r="BC770" s="89">
        <f>VLOOKUP($AC770,LS_Coint_BD!$B$3:$AQ$1079,BC$2)</f>
        <v>0</v>
      </c>
      <c r="BD770" s="89">
        <f t="shared" si="585"/>
        <v>0.79296482784366729</v>
      </c>
      <c r="BE770" s="89">
        <f t="shared" si="586"/>
        <v>0.82010503207880514</v>
      </c>
      <c r="BF770" s="89">
        <f t="shared" si="587"/>
        <v>0.94039640538589631</v>
      </c>
      <c r="BG770" s="89">
        <f t="shared" si="588"/>
        <v>1.0107337279460364</v>
      </c>
      <c r="BH770" s="89">
        <f t="shared" si="589"/>
        <v>1.0818838377783688</v>
      </c>
      <c r="BI770" s="89">
        <f t="shared" si="590"/>
        <v>1.1364381593424626</v>
      </c>
      <c r="BJ770" s="89">
        <f t="shared" si="591"/>
        <v>1.3495038569604227</v>
      </c>
      <c r="BK770" s="89">
        <f t="shared" si="592"/>
        <v>0</v>
      </c>
      <c r="BL770" s="89">
        <f t="shared" si="593"/>
        <v>0.79296482784366995</v>
      </c>
      <c r="BM770" s="89"/>
      <c r="BN770" s="26" t="b">
        <f t="shared" si="594"/>
        <v>0</v>
      </c>
      <c r="BO770" s="26" t="b">
        <f t="shared" si="595"/>
        <v>0</v>
      </c>
      <c r="BP770" s="26" t="b">
        <f t="shared" si="596"/>
        <v>0</v>
      </c>
      <c r="BQ770" s="26" t="b">
        <f t="shared" si="597"/>
        <v>0</v>
      </c>
      <c r="BR770" s="26" t="b">
        <f t="shared" si="598"/>
        <v>0</v>
      </c>
      <c r="BS770" s="26" t="b">
        <f t="shared" si="599"/>
        <v>0</v>
      </c>
      <c r="BT770" s="26" t="b">
        <f t="shared" si="600"/>
        <v>0</v>
      </c>
      <c r="BU770" s="26" t="b">
        <f t="shared" si="601"/>
        <v>0</v>
      </c>
    </row>
    <row r="771" spans="2:73" ht="15" thickBot="1" x14ac:dyDescent="0.35">
      <c r="B771" s="17" t="str">
        <f>VLOOKUP($AC771,LS_Coint_BD!$B$3:$D$1079,2)</f>
        <v>SULA11</v>
      </c>
      <c r="C771" s="87" t="str">
        <f>VLOOKUP($AC771,LS_Coint_BD!$B$3:$D$1079,3)</f>
        <v>CRFB3</v>
      </c>
      <c r="D771" s="68">
        <f t="shared" si="561"/>
        <v>-0.45767200664820251</v>
      </c>
      <c r="E771" s="65">
        <f t="shared" si="562"/>
        <v>-1.9335707067005883</v>
      </c>
      <c r="F771" s="69">
        <f t="shared" si="563"/>
        <v>-1.2890471378003923</v>
      </c>
      <c r="G771" s="68">
        <f t="shared" si="564"/>
        <v>-0.46629261033163516</v>
      </c>
      <c r="H771" s="65">
        <f t="shared" si="565"/>
        <v>-1.9442461446562851</v>
      </c>
      <c r="I771" s="69">
        <f t="shared" si="566"/>
        <v>-1.2961640964375234</v>
      </c>
      <c r="J771" s="68">
        <f t="shared" si="567"/>
        <v>0</v>
      </c>
      <c r="K771" s="65">
        <f t="shared" si="568"/>
        <v>0</v>
      </c>
      <c r="L771" s="69">
        <f t="shared" si="569"/>
        <v>0</v>
      </c>
      <c r="M771" s="68">
        <f t="shared" si="570"/>
        <v>-0.32349642977219162</v>
      </c>
      <c r="N771" s="65">
        <f t="shared" si="571"/>
        <v>-2.2991340640752513</v>
      </c>
      <c r="O771" s="69">
        <f t="shared" si="572"/>
        <v>-1.5327560427168341</v>
      </c>
      <c r="P771" s="68">
        <f t="shared" si="573"/>
        <v>-1.6870754480557082E-2</v>
      </c>
      <c r="Q771" s="65">
        <f t="shared" si="574"/>
        <v>-2.9173567869017356</v>
      </c>
      <c r="R771" s="69">
        <f t="shared" si="575"/>
        <v>-1.9449045246011569</v>
      </c>
      <c r="S771" s="68">
        <f t="shared" si="576"/>
        <v>0</v>
      </c>
      <c r="T771" s="65">
        <f t="shared" si="577"/>
        <v>0</v>
      </c>
      <c r="U771" s="69">
        <f t="shared" si="578"/>
        <v>0</v>
      </c>
      <c r="V771" s="68">
        <f t="shared" si="579"/>
        <v>-0.287023519455051</v>
      </c>
      <c r="W771" s="65">
        <f t="shared" si="580"/>
        <v>-3.0490014616326295</v>
      </c>
      <c r="X771" s="69">
        <f t="shared" si="581"/>
        <v>-2.0326676410884197</v>
      </c>
      <c r="Y771" s="68">
        <f t="shared" si="582"/>
        <v>0</v>
      </c>
      <c r="Z771" s="65">
        <f t="shared" si="583"/>
        <v>0</v>
      </c>
      <c r="AA771" s="69">
        <f t="shared" si="584"/>
        <v>0</v>
      </c>
      <c r="AB771" s="98">
        <f>SUMIF(BN771:BU771,"VERDADEIRO",BN$3:$BU770)</f>
        <v>0</v>
      </c>
      <c r="AC771" s="97">
        <f t="shared" si="560"/>
        <v>768</v>
      </c>
      <c r="AD771" s="89">
        <f>RTD("tryd.rtdserver",,"COT",B771,"ULT")</f>
        <v>40.18</v>
      </c>
      <c r="AE771" s="89">
        <f>RTD("tryd.rtdserver",,"COT",C771,"ULT")</f>
        <v>19.52</v>
      </c>
      <c r="AF771" s="89">
        <f>VLOOKUP($AC771,LS_Coint_BD!$B$3:$AQ$1079,AF$2)*$AD771+VLOOKUP($AC771,LS_Coint_BD!$B$3:$AQ$1079,AF$2+1)</f>
        <v>19.977672006648202</v>
      </c>
      <c r="AG771" s="89">
        <f>VLOOKUP($AC771,LS_Coint_BD!$B$3:$AQ$1079,AG$2)*$AD771+VLOOKUP($AC771,LS_Coint_BD!$B$3:$AQ$1079,AG$2+1)</f>
        <v>19.986292610331635</v>
      </c>
      <c r="AH771" s="89">
        <f>VLOOKUP($AC771,LS_Coint_BD!$B$3:$AQ$1079,AH$2)*$AD771+VLOOKUP($AC771,LS_Coint_BD!$B$3:$AQ$1079,AH$2+1)</f>
        <v>0</v>
      </c>
      <c r="AI771" s="89">
        <f>VLOOKUP($AC771,LS_Coint_BD!$B$3:$AQ$1079,AI$2)*$AD771+VLOOKUP($AC771,LS_Coint_BD!$B$3:$AQ$1079,AI$2+1)</f>
        <v>19.843496429772191</v>
      </c>
      <c r="AJ771" s="89">
        <f>VLOOKUP($AC771,LS_Coint_BD!$B$3:$AQ$1079,AJ$2)*$AD771+VLOOKUP($AC771,LS_Coint_BD!$B$3:$AQ$1079,AJ$2+1)</f>
        <v>19.536870754480557</v>
      </c>
      <c r="AK771" s="89">
        <f>VLOOKUP($AC771,LS_Coint_BD!$B$3:$AQ$1079,AK$2)*$AD771+VLOOKUP($AC771,LS_Coint_BD!$B$3:$AQ$1079,AK$2+1)</f>
        <v>0</v>
      </c>
      <c r="AL771" s="89">
        <f>VLOOKUP($AC771,LS_Coint_BD!$B$3:$AQ$1079,AL$2)*$AD771+VLOOKUP($AC771,LS_Coint_BD!$B$3:$AQ$1079,AL$2+1)</f>
        <v>19.807023519455051</v>
      </c>
      <c r="AM771" s="89">
        <f>VLOOKUP($AC771,LS_Coint_BD!$B$3:$AQ$1079,AM$2)*$AD771+VLOOKUP($AC771,LS_Coint_BD!$B$3:$AQ$1079,AM$2+1)</f>
        <v>0</v>
      </c>
      <c r="AN771" s="89">
        <f>VLOOKUP($AC771,LS_Coint_BD!$B$3:$AQ$1079,AN$2)</f>
        <v>0.64452356890019602</v>
      </c>
      <c r="AO771" s="89">
        <f>VLOOKUP($AC771,LS_Coint_BD!$B$3:$AQ$1079,AO$2)</f>
        <v>0.64808204821876203</v>
      </c>
      <c r="AP771" s="89">
        <f>VLOOKUP($AC771,LS_Coint_BD!$B$3:$AQ$1079,AP$2)</f>
        <v>0</v>
      </c>
      <c r="AQ771" s="89">
        <f>VLOOKUP($AC771,LS_Coint_BD!$B$3:$AQ$1079,AQ$2)</f>
        <v>0.76637802135841704</v>
      </c>
      <c r="AR771" s="89">
        <f>VLOOKUP($AC771,LS_Coint_BD!$B$3:$AQ$1079,AR$2)</f>
        <v>0.97245226230057802</v>
      </c>
      <c r="AS771" s="89">
        <f>VLOOKUP($AC771,LS_Coint_BD!$B$3:$AQ$1079,AS$2)</f>
        <v>0</v>
      </c>
      <c r="AT771" s="89">
        <f>VLOOKUP($AC771,LS_Coint_BD!$B$3:$AQ$1079,AT$2)</f>
        <v>1.0163338205442101</v>
      </c>
      <c r="AU771" s="89">
        <f>VLOOKUP($AC771,LS_Coint_BD!$B$3:$AQ$1079,AU$2)</f>
        <v>0</v>
      </c>
      <c r="AV771" s="89">
        <f>VLOOKUP($AC771,LS_Coint_BD!$B$3:$AQ$1079,AV$2)</f>
        <v>-3.1974423109204502E-16</v>
      </c>
      <c r="AW771" s="89">
        <f>VLOOKUP($AC771,LS_Coint_BD!$B$3:$AQ$1079,AW$2)</f>
        <v>5.6251299914341302E-16</v>
      </c>
      <c r="AX771" s="89">
        <f>VLOOKUP($AC771,LS_Coint_BD!$B$3:$AQ$1079,AX$2)</f>
        <v>0</v>
      </c>
      <c r="AY771" s="89">
        <f>VLOOKUP($AC771,LS_Coint_BD!$B$3:$AQ$1079,AY$2)</f>
        <v>1.11022302462516E-16</v>
      </c>
      <c r="AZ771" s="89">
        <f>VLOOKUP($AC771,LS_Coint_BD!$B$3:$AQ$1079,AZ$2)</f>
        <v>-7.89491928622333E-16</v>
      </c>
      <c r="BA771" s="89">
        <f>VLOOKUP($AC771,LS_Coint_BD!$B$3:$AQ$1079,BA$2)</f>
        <v>0</v>
      </c>
      <c r="BB771" s="89">
        <f>VLOOKUP($AC771,LS_Coint_BD!$B$3:$AQ$1079,BB$2)</f>
        <v>4.6831225766006599E-16</v>
      </c>
      <c r="BC771" s="89">
        <f>VLOOKUP($AC771,LS_Coint_BD!$B$3:$AQ$1079,BC$2)</f>
        <v>0</v>
      </c>
      <c r="BD771" s="89">
        <f t="shared" si="585"/>
        <v>-1.2890471378003923</v>
      </c>
      <c r="BE771" s="89">
        <f t="shared" si="586"/>
        <v>-1.2961640964375234</v>
      </c>
      <c r="BF771" s="89">
        <f t="shared" si="587"/>
        <v>0</v>
      </c>
      <c r="BG771" s="89">
        <f t="shared" si="588"/>
        <v>-1.5327560427168341</v>
      </c>
      <c r="BH771" s="89">
        <f t="shared" si="589"/>
        <v>-1.9449045246011569</v>
      </c>
      <c r="BI771" s="89">
        <f t="shared" si="590"/>
        <v>0</v>
      </c>
      <c r="BJ771" s="89">
        <f t="shared" si="591"/>
        <v>-2.0326676410884197</v>
      </c>
      <c r="BK771" s="89">
        <f t="shared" si="592"/>
        <v>0</v>
      </c>
      <c r="BL771" s="89">
        <f t="shared" si="593"/>
        <v>-1.2890471378003929</v>
      </c>
      <c r="BM771" s="89"/>
      <c r="BN771" s="26" t="b">
        <f t="shared" si="594"/>
        <v>0</v>
      </c>
      <c r="BO771" s="26" t="b">
        <f t="shared" si="595"/>
        <v>0</v>
      </c>
      <c r="BP771" s="26" t="b">
        <f t="shared" si="596"/>
        <v>0</v>
      </c>
      <c r="BQ771" s="26" t="b">
        <f t="shared" si="597"/>
        <v>0</v>
      </c>
      <c r="BR771" s="26" t="b">
        <f t="shared" si="598"/>
        <v>0</v>
      </c>
      <c r="BS771" s="26" t="b">
        <f t="shared" si="599"/>
        <v>0</v>
      </c>
      <c r="BT771" s="26" t="b">
        <f t="shared" si="600"/>
        <v>0</v>
      </c>
      <c r="BU771" s="26" t="b">
        <f t="shared" si="601"/>
        <v>0</v>
      </c>
    </row>
    <row r="772" spans="2:73" ht="15" thickBot="1" x14ac:dyDescent="0.35">
      <c r="B772" s="17" t="str">
        <f>VLOOKUP($AC772,LS_Coint_BD!$B$3:$D$1079,2)</f>
        <v>SULA11</v>
      </c>
      <c r="C772" s="87" t="str">
        <f>VLOOKUP($AC772,LS_Coint_BD!$B$3:$D$1079,3)</f>
        <v>FLRY3</v>
      </c>
      <c r="D772" s="68">
        <f t="shared" si="561"/>
        <v>0.81961431612223734</v>
      </c>
      <c r="E772" s="65">
        <f t="shared" si="562"/>
        <v>2.3576631604936309</v>
      </c>
      <c r="F772" s="69">
        <f t="shared" si="563"/>
        <v>1.5717754403290873</v>
      </c>
      <c r="G772" s="68">
        <f t="shared" si="564"/>
        <v>0.89474131060018536</v>
      </c>
      <c r="H772" s="65">
        <f t="shared" si="565"/>
        <v>2.8142740869274059</v>
      </c>
      <c r="I772" s="69">
        <f t="shared" si="566"/>
        <v>1.8761827246182707</v>
      </c>
      <c r="J772" s="68">
        <f t="shared" si="567"/>
        <v>0.90112611253761443</v>
      </c>
      <c r="K772" s="65">
        <f t="shared" si="568"/>
        <v>2.7215741334806358</v>
      </c>
      <c r="L772" s="69">
        <f t="shared" si="569"/>
        <v>1.8143827556537573</v>
      </c>
      <c r="M772" s="68">
        <f t="shared" si="570"/>
        <v>1.0822081577193181</v>
      </c>
      <c r="N772" s="65">
        <f t="shared" si="571"/>
        <v>3.0767984280209659</v>
      </c>
      <c r="O772" s="69">
        <f t="shared" si="572"/>
        <v>2.0511989520139773</v>
      </c>
      <c r="P772" s="68">
        <f t="shared" si="573"/>
        <v>1.7445286982640198</v>
      </c>
      <c r="Q772" s="65">
        <f t="shared" si="574"/>
        <v>4.9951936891142097</v>
      </c>
      <c r="R772" s="69">
        <f t="shared" si="575"/>
        <v>3.3301291260761401</v>
      </c>
      <c r="S772" s="68">
        <f t="shared" si="576"/>
        <v>0</v>
      </c>
      <c r="T772" s="65">
        <f t="shared" si="577"/>
        <v>0</v>
      </c>
      <c r="U772" s="69">
        <f t="shared" si="578"/>
        <v>0</v>
      </c>
      <c r="V772" s="68">
        <f t="shared" si="579"/>
        <v>0</v>
      </c>
      <c r="W772" s="65">
        <f t="shared" si="580"/>
        <v>0</v>
      </c>
      <c r="X772" s="69">
        <f t="shared" si="581"/>
        <v>0</v>
      </c>
      <c r="Y772" s="68">
        <f t="shared" si="582"/>
        <v>0</v>
      </c>
      <c r="Z772" s="65">
        <f t="shared" si="583"/>
        <v>0</v>
      </c>
      <c r="AA772" s="69">
        <f t="shared" si="584"/>
        <v>0</v>
      </c>
      <c r="AB772" s="98">
        <f>SUMIF(BN772:BU772,"VERDADEIRO",BN$3:$BU771)</f>
        <v>0</v>
      </c>
      <c r="AC772" s="97">
        <f t="shared" si="560"/>
        <v>769</v>
      </c>
      <c r="AD772" s="89">
        <f>RTD("tryd.rtdserver",,"COT",B772,"ULT")</f>
        <v>40.18</v>
      </c>
      <c r="AE772" s="89">
        <f>RTD("tryd.rtdserver",,"COT",C772,"ULT")</f>
        <v>28.16</v>
      </c>
      <c r="AF772" s="89">
        <f>VLOOKUP($AC772,LS_Coint_BD!$B$3:$AQ$1079,AF$2)*$AD772+VLOOKUP($AC772,LS_Coint_BD!$B$3:$AQ$1079,AF$2+1)</f>
        <v>27.340385683877763</v>
      </c>
      <c r="AG772" s="89">
        <f>VLOOKUP($AC772,LS_Coint_BD!$B$3:$AQ$1079,AG$2)*$AD772+VLOOKUP($AC772,LS_Coint_BD!$B$3:$AQ$1079,AG$2+1)</f>
        <v>27.265258689399815</v>
      </c>
      <c r="AH772" s="89">
        <f>VLOOKUP($AC772,LS_Coint_BD!$B$3:$AQ$1079,AH$2)*$AD772+VLOOKUP($AC772,LS_Coint_BD!$B$3:$AQ$1079,AH$2+1)</f>
        <v>27.258873887462386</v>
      </c>
      <c r="AI772" s="89">
        <f>VLOOKUP($AC772,LS_Coint_BD!$B$3:$AQ$1079,AI$2)*$AD772+VLOOKUP($AC772,LS_Coint_BD!$B$3:$AQ$1079,AI$2+1)</f>
        <v>27.077791842280682</v>
      </c>
      <c r="AJ772" s="89">
        <f>VLOOKUP($AC772,LS_Coint_BD!$B$3:$AQ$1079,AJ$2)*$AD772+VLOOKUP($AC772,LS_Coint_BD!$B$3:$AQ$1079,AJ$2+1)</f>
        <v>26.41547130173598</v>
      </c>
      <c r="AK772" s="89">
        <f>VLOOKUP($AC772,LS_Coint_BD!$B$3:$AQ$1079,AK$2)*$AD772+VLOOKUP($AC772,LS_Coint_BD!$B$3:$AQ$1079,AK$2+1)</f>
        <v>0</v>
      </c>
      <c r="AL772" s="89">
        <f>VLOOKUP($AC772,LS_Coint_BD!$B$3:$AQ$1079,AL$2)*$AD772+VLOOKUP($AC772,LS_Coint_BD!$B$3:$AQ$1079,AL$2+1)</f>
        <v>0</v>
      </c>
      <c r="AM772" s="89">
        <f>VLOOKUP($AC772,LS_Coint_BD!$B$3:$AQ$1079,AM$2)*$AD772+VLOOKUP($AC772,LS_Coint_BD!$B$3:$AQ$1079,AM$2+1)</f>
        <v>0</v>
      </c>
      <c r="AN772" s="89">
        <f>VLOOKUP($AC772,LS_Coint_BD!$B$3:$AQ$1079,AN$2)</f>
        <v>0.785887720164544</v>
      </c>
      <c r="AO772" s="89">
        <f>VLOOKUP($AC772,LS_Coint_BD!$B$3:$AQ$1079,AO$2)</f>
        <v>0.93809136230913504</v>
      </c>
      <c r="AP772" s="89">
        <f>VLOOKUP($AC772,LS_Coint_BD!$B$3:$AQ$1079,AP$2)</f>
        <v>0.90719137782687997</v>
      </c>
      <c r="AQ772" s="89">
        <f>VLOOKUP($AC772,LS_Coint_BD!$B$3:$AQ$1079,AQ$2)</f>
        <v>1.02559947600699</v>
      </c>
      <c r="AR772" s="89">
        <f>VLOOKUP($AC772,LS_Coint_BD!$B$3:$AQ$1079,AR$2)</f>
        <v>1.66506456303807</v>
      </c>
      <c r="AS772" s="89">
        <f>VLOOKUP($AC772,LS_Coint_BD!$B$3:$AQ$1079,AS$2)</f>
        <v>0</v>
      </c>
      <c r="AT772" s="89">
        <f>VLOOKUP($AC772,LS_Coint_BD!$B$3:$AQ$1079,AT$2)</f>
        <v>0</v>
      </c>
      <c r="AU772" s="89">
        <f>VLOOKUP($AC772,LS_Coint_BD!$B$3:$AQ$1079,AU$2)</f>
        <v>0</v>
      </c>
      <c r="AV772" s="89">
        <f>VLOOKUP($AC772,LS_Coint_BD!$B$3:$AQ$1079,AV$2)</f>
        <v>-6.03961325396085E-16</v>
      </c>
      <c r="AW772" s="89">
        <f>VLOOKUP($AC772,LS_Coint_BD!$B$3:$AQ$1079,AW$2)</f>
        <v>5.9211894646675002E-16</v>
      </c>
      <c r="AX772" s="89">
        <f>VLOOKUP($AC772,LS_Coint_BD!$B$3:$AQ$1079,AX$2)</f>
        <v>-2.6137822065460799E-15</v>
      </c>
      <c r="AY772" s="89">
        <f>VLOOKUP($AC772,LS_Coint_BD!$B$3:$AQ$1079,AY$2)</f>
        <v>-2.8865798640254102E-15</v>
      </c>
      <c r="AZ772" s="89">
        <f>VLOOKUP($AC772,LS_Coint_BD!$B$3:$AQ$1079,AZ$2)</f>
        <v>7.8949192862233394E-17</v>
      </c>
      <c r="BA772" s="89">
        <f>VLOOKUP($AC772,LS_Coint_BD!$B$3:$AQ$1079,BA$2)</f>
        <v>0</v>
      </c>
      <c r="BB772" s="89">
        <f>VLOOKUP($AC772,LS_Coint_BD!$B$3:$AQ$1079,BB$2)</f>
        <v>0</v>
      </c>
      <c r="BC772" s="89">
        <f>VLOOKUP($AC772,LS_Coint_BD!$B$3:$AQ$1079,BC$2)</f>
        <v>0</v>
      </c>
      <c r="BD772" s="89">
        <f t="shared" si="585"/>
        <v>1.5717754403290873</v>
      </c>
      <c r="BE772" s="89">
        <f t="shared" si="586"/>
        <v>1.8761827246182707</v>
      </c>
      <c r="BF772" s="89">
        <f t="shared" si="587"/>
        <v>1.8143827556537573</v>
      </c>
      <c r="BG772" s="89">
        <f t="shared" si="588"/>
        <v>2.0511989520139773</v>
      </c>
      <c r="BH772" s="89">
        <f t="shared" si="589"/>
        <v>3.3301291260761401</v>
      </c>
      <c r="BI772" s="89">
        <f t="shared" si="590"/>
        <v>0</v>
      </c>
      <c r="BJ772" s="89">
        <f t="shared" si="591"/>
        <v>0</v>
      </c>
      <c r="BK772" s="89">
        <f t="shared" si="592"/>
        <v>0</v>
      </c>
      <c r="BL772" s="89">
        <f t="shared" si="593"/>
        <v>1.5717754403290862</v>
      </c>
      <c r="BM772" s="89"/>
      <c r="BN772" s="26" t="b">
        <f t="shared" si="594"/>
        <v>0</v>
      </c>
      <c r="BO772" s="26" t="b">
        <f t="shared" si="595"/>
        <v>0</v>
      </c>
      <c r="BP772" s="26" t="b">
        <f t="shared" si="596"/>
        <v>0</v>
      </c>
      <c r="BQ772" s="26" t="b">
        <f t="shared" si="597"/>
        <v>0</v>
      </c>
      <c r="BR772" s="26" t="b">
        <f t="shared" si="598"/>
        <v>0</v>
      </c>
      <c r="BS772" s="26" t="b">
        <f t="shared" si="599"/>
        <v>0</v>
      </c>
      <c r="BT772" s="26" t="b">
        <f t="shared" si="600"/>
        <v>0</v>
      </c>
      <c r="BU772" s="26" t="b">
        <f t="shared" si="601"/>
        <v>0</v>
      </c>
    </row>
    <row r="773" spans="2:73" ht="15" thickBot="1" x14ac:dyDescent="0.35">
      <c r="B773" s="17" t="str">
        <f>VLOOKUP($AC773,LS_Coint_BD!$B$3:$D$1079,2)</f>
        <v>SULA11</v>
      </c>
      <c r="C773" s="87" t="str">
        <f>VLOOKUP($AC773,LS_Coint_BD!$B$3:$D$1079,3)</f>
        <v>HGTX3</v>
      </c>
      <c r="D773" s="68">
        <f t="shared" si="561"/>
        <v>0.30487906218179006</v>
      </c>
      <c r="E773" s="65">
        <f t="shared" si="562"/>
        <v>2.2255893961124982</v>
      </c>
      <c r="F773" s="69">
        <f t="shared" si="563"/>
        <v>1.4837262640749989</v>
      </c>
      <c r="G773" s="68">
        <f t="shared" si="564"/>
        <v>0.23828224998997527</v>
      </c>
      <c r="H773" s="65">
        <f t="shared" si="565"/>
        <v>3.0159122866165204</v>
      </c>
      <c r="I773" s="69">
        <f t="shared" si="566"/>
        <v>2.0106081910776803</v>
      </c>
      <c r="J773" s="68">
        <f t="shared" si="567"/>
        <v>0.19576190586971265</v>
      </c>
      <c r="K773" s="65">
        <f t="shared" si="568"/>
        <v>3.2387585181018883</v>
      </c>
      <c r="L773" s="69">
        <f t="shared" si="569"/>
        <v>2.159172345401259</v>
      </c>
      <c r="M773" s="68">
        <f t="shared" si="570"/>
        <v>0.47260665488791531</v>
      </c>
      <c r="N773" s="65">
        <f t="shared" si="571"/>
        <v>3.9548296485330585</v>
      </c>
      <c r="O773" s="69">
        <f t="shared" si="572"/>
        <v>2.6365530990220392</v>
      </c>
      <c r="P773" s="68">
        <f t="shared" si="573"/>
        <v>1.0377792607243812</v>
      </c>
      <c r="Q773" s="65">
        <f t="shared" si="574"/>
        <v>5.0885771386651486</v>
      </c>
      <c r="R773" s="69">
        <f t="shared" si="575"/>
        <v>3.3923847591100991</v>
      </c>
      <c r="S773" s="68">
        <f t="shared" si="576"/>
        <v>0</v>
      </c>
      <c r="T773" s="65">
        <f t="shared" si="577"/>
        <v>0</v>
      </c>
      <c r="U773" s="69">
        <f t="shared" si="578"/>
        <v>0</v>
      </c>
      <c r="V773" s="68">
        <f t="shared" si="579"/>
        <v>0</v>
      </c>
      <c r="W773" s="65">
        <f t="shared" si="580"/>
        <v>0</v>
      </c>
      <c r="X773" s="69">
        <f t="shared" si="581"/>
        <v>0</v>
      </c>
      <c r="Y773" s="68">
        <f t="shared" si="582"/>
        <v>0</v>
      </c>
      <c r="Z773" s="65">
        <f t="shared" si="583"/>
        <v>0</v>
      </c>
      <c r="AA773" s="69">
        <f t="shared" si="584"/>
        <v>0</v>
      </c>
      <c r="AB773" s="98">
        <f>SUMIF(BN773:BU773,"VERDADEIRO",BN$3:$BU772)</f>
        <v>0</v>
      </c>
      <c r="AC773" s="97">
        <f t="shared" si="560"/>
        <v>770</v>
      </c>
      <c r="AD773" s="89">
        <f>RTD("tryd.rtdserver",,"COT",B773,"ULT")</f>
        <v>40.18</v>
      </c>
      <c r="AE773" s="89">
        <f>RTD("tryd.rtdserver",,"COT",C773,"ULT")</f>
        <v>17.77</v>
      </c>
      <c r="AF773" s="89">
        <f>VLOOKUP($AC773,LS_Coint_BD!$B$3:$AQ$1079,AF$2)*$AD773+VLOOKUP($AC773,LS_Coint_BD!$B$3:$AQ$1079,AF$2+1)</f>
        <v>17.46512093781821</v>
      </c>
      <c r="AG773" s="89">
        <f>VLOOKUP($AC773,LS_Coint_BD!$B$3:$AQ$1079,AG$2)*$AD773+VLOOKUP($AC773,LS_Coint_BD!$B$3:$AQ$1079,AG$2+1)</f>
        <v>17.531717750010024</v>
      </c>
      <c r="AH773" s="89">
        <f>VLOOKUP($AC773,LS_Coint_BD!$B$3:$AQ$1079,AH$2)*$AD773+VLOOKUP($AC773,LS_Coint_BD!$B$3:$AQ$1079,AH$2+1)</f>
        <v>17.574238094130287</v>
      </c>
      <c r="AI773" s="89">
        <f>VLOOKUP($AC773,LS_Coint_BD!$B$3:$AQ$1079,AI$2)*$AD773+VLOOKUP($AC773,LS_Coint_BD!$B$3:$AQ$1079,AI$2+1)</f>
        <v>17.297393345112084</v>
      </c>
      <c r="AJ773" s="89">
        <f>VLOOKUP($AC773,LS_Coint_BD!$B$3:$AQ$1079,AJ$2)*$AD773+VLOOKUP($AC773,LS_Coint_BD!$B$3:$AQ$1079,AJ$2+1)</f>
        <v>16.732220739275618</v>
      </c>
      <c r="AK773" s="89">
        <f>VLOOKUP($AC773,LS_Coint_BD!$B$3:$AQ$1079,AK$2)*$AD773+VLOOKUP($AC773,LS_Coint_BD!$B$3:$AQ$1079,AK$2+1)</f>
        <v>0</v>
      </c>
      <c r="AL773" s="89">
        <f>VLOOKUP($AC773,LS_Coint_BD!$B$3:$AQ$1079,AL$2)*$AD773+VLOOKUP($AC773,LS_Coint_BD!$B$3:$AQ$1079,AL$2+1)</f>
        <v>0</v>
      </c>
      <c r="AM773" s="89">
        <f>VLOOKUP($AC773,LS_Coint_BD!$B$3:$AQ$1079,AM$2)*$AD773+VLOOKUP($AC773,LS_Coint_BD!$B$3:$AQ$1079,AM$2+1)</f>
        <v>0</v>
      </c>
      <c r="AN773" s="89">
        <f>VLOOKUP($AC773,LS_Coint_BD!$B$3:$AQ$1079,AN$2)</f>
        <v>0.74186313203749998</v>
      </c>
      <c r="AO773" s="89">
        <f>VLOOKUP($AC773,LS_Coint_BD!$B$3:$AQ$1079,AO$2)</f>
        <v>1.0053040955388399</v>
      </c>
      <c r="AP773" s="89">
        <f>VLOOKUP($AC773,LS_Coint_BD!$B$3:$AQ$1079,AP$2)</f>
        <v>1.07958617270063</v>
      </c>
      <c r="AQ773" s="89">
        <f>VLOOKUP($AC773,LS_Coint_BD!$B$3:$AQ$1079,AQ$2)</f>
        <v>1.31827654951102</v>
      </c>
      <c r="AR773" s="89">
        <f>VLOOKUP($AC773,LS_Coint_BD!$B$3:$AQ$1079,AR$2)</f>
        <v>1.69619237955505</v>
      </c>
      <c r="AS773" s="89">
        <f>VLOOKUP($AC773,LS_Coint_BD!$B$3:$AQ$1079,AS$2)</f>
        <v>0</v>
      </c>
      <c r="AT773" s="89">
        <f>VLOOKUP($AC773,LS_Coint_BD!$B$3:$AQ$1079,AT$2)</f>
        <v>0</v>
      </c>
      <c r="AU773" s="89">
        <f>VLOOKUP($AC773,LS_Coint_BD!$B$3:$AQ$1079,AU$2)</f>
        <v>0</v>
      </c>
      <c r="AV773" s="89">
        <f>VLOOKUP($AC773,LS_Coint_BD!$B$3:$AQ$1079,AV$2)</f>
        <v>-1.1368683772161599E-15</v>
      </c>
      <c r="AW773" s="89">
        <f>VLOOKUP($AC773,LS_Coint_BD!$B$3:$AQ$1079,AW$2)</f>
        <v>6.5133084111342503E-16</v>
      </c>
      <c r="AX773" s="89">
        <f>VLOOKUP($AC773,LS_Coint_BD!$B$3:$AQ$1079,AX$2)</f>
        <v>-1.040437577363E-15</v>
      </c>
      <c r="AY773" s="89">
        <f>VLOOKUP($AC773,LS_Coint_BD!$B$3:$AQ$1079,AY$2)</f>
        <v>-8.4376949871511903E-16</v>
      </c>
      <c r="AZ773" s="89">
        <f>VLOOKUP($AC773,LS_Coint_BD!$B$3:$AQ$1079,AZ$2)</f>
        <v>-7.89491928622333E-16</v>
      </c>
      <c r="BA773" s="89">
        <f>VLOOKUP($AC773,LS_Coint_BD!$B$3:$AQ$1079,BA$2)</f>
        <v>0</v>
      </c>
      <c r="BB773" s="89">
        <f>VLOOKUP($AC773,LS_Coint_BD!$B$3:$AQ$1079,BB$2)</f>
        <v>0</v>
      </c>
      <c r="BC773" s="89">
        <f>VLOOKUP($AC773,LS_Coint_BD!$B$3:$AQ$1079,BC$2)</f>
        <v>0</v>
      </c>
      <c r="BD773" s="89">
        <f t="shared" si="585"/>
        <v>1.4837262640749989</v>
      </c>
      <c r="BE773" s="89">
        <f t="shared" si="586"/>
        <v>2.0106081910776803</v>
      </c>
      <c r="BF773" s="89">
        <f t="shared" si="587"/>
        <v>2.159172345401259</v>
      </c>
      <c r="BG773" s="89">
        <f t="shared" si="588"/>
        <v>2.6365530990220392</v>
      </c>
      <c r="BH773" s="89">
        <f t="shared" si="589"/>
        <v>3.3923847591100991</v>
      </c>
      <c r="BI773" s="89">
        <f t="shared" si="590"/>
        <v>0</v>
      </c>
      <c r="BJ773" s="89">
        <f t="shared" si="591"/>
        <v>0</v>
      </c>
      <c r="BK773" s="89">
        <f t="shared" si="592"/>
        <v>0</v>
      </c>
      <c r="BL773" s="89">
        <f t="shared" si="593"/>
        <v>1.4837262640749966</v>
      </c>
      <c r="BM773" s="89"/>
      <c r="BN773" s="26" t="b">
        <f t="shared" si="594"/>
        <v>0</v>
      </c>
      <c r="BO773" s="26" t="b">
        <f t="shared" si="595"/>
        <v>0</v>
      </c>
      <c r="BP773" s="26" t="b">
        <f t="shared" si="596"/>
        <v>0</v>
      </c>
      <c r="BQ773" s="26" t="b">
        <f t="shared" si="597"/>
        <v>0</v>
      </c>
      <c r="BR773" s="26" t="b">
        <f t="shared" si="598"/>
        <v>0</v>
      </c>
      <c r="BS773" s="26" t="b">
        <f t="shared" si="599"/>
        <v>0</v>
      </c>
      <c r="BT773" s="26" t="b">
        <f t="shared" si="600"/>
        <v>0</v>
      </c>
      <c r="BU773" s="26" t="b">
        <f t="shared" si="601"/>
        <v>0</v>
      </c>
    </row>
    <row r="774" spans="2:73" ht="15" thickBot="1" x14ac:dyDescent="0.35">
      <c r="B774" s="17" t="str">
        <f>VLOOKUP($AC774,LS_Coint_BD!$B$3:$D$1079,2)</f>
        <v>SULA11</v>
      </c>
      <c r="C774" s="87" t="str">
        <f>VLOOKUP($AC774,LS_Coint_BD!$B$3:$D$1079,3)</f>
        <v>IRBR3</v>
      </c>
      <c r="D774" s="68">
        <f t="shared" si="561"/>
        <v>-2.3169561596275479E-2</v>
      </c>
      <c r="E774" s="65">
        <f t="shared" si="562"/>
        <v>-1.7106188059666163</v>
      </c>
      <c r="F774" s="69">
        <f t="shared" si="563"/>
        <v>-1.1404125373110776</v>
      </c>
      <c r="G774" s="68">
        <f t="shared" si="564"/>
        <v>-2.981580226829994E-2</v>
      </c>
      <c r="H774" s="65">
        <f t="shared" si="565"/>
        <v>-1.6112161886309346</v>
      </c>
      <c r="I774" s="69">
        <f t="shared" si="566"/>
        <v>-1.0741441257539563</v>
      </c>
      <c r="J774" s="68">
        <f t="shared" si="567"/>
        <v>-5.3410669006795253E-2</v>
      </c>
      <c r="K774" s="65">
        <f t="shared" si="568"/>
        <v>-1.6936195477400156</v>
      </c>
      <c r="L774" s="69">
        <f t="shared" si="569"/>
        <v>-1.1290796984933438</v>
      </c>
      <c r="M774" s="68">
        <f t="shared" si="570"/>
        <v>-0.28285289322194007</v>
      </c>
      <c r="N774" s="65">
        <f t="shared" si="571"/>
        <v>-2.7562341229252274</v>
      </c>
      <c r="O774" s="69">
        <f t="shared" si="572"/>
        <v>-1.8374894152834851</v>
      </c>
      <c r="P774" s="68">
        <f t="shared" si="573"/>
        <v>-0.33060176496308724</v>
      </c>
      <c r="Q774" s="65">
        <f t="shared" si="574"/>
        <v>-3.1400866816632891</v>
      </c>
      <c r="R774" s="69">
        <f t="shared" si="575"/>
        <v>-2.0933911211088594</v>
      </c>
      <c r="S774" s="68">
        <f t="shared" si="576"/>
        <v>-0.4633873696904427</v>
      </c>
      <c r="T774" s="65">
        <f t="shared" si="577"/>
        <v>-3.3610078780053305</v>
      </c>
      <c r="U774" s="69">
        <f t="shared" si="578"/>
        <v>-2.2406719186702202</v>
      </c>
      <c r="V774" s="68">
        <f t="shared" si="579"/>
        <v>-0.74259457837530896</v>
      </c>
      <c r="W774" s="65">
        <f t="shared" si="580"/>
        <v>-3.5347430809213485</v>
      </c>
      <c r="X774" s="69">
        <f t="shared" si="581"/>
        <v>-2.3564953872808991</v>
      </c>
      <c r="Y774" s="68">
        <f t="shared" si="582"/>
        <v>0</v>
      </c>
      <c r="Z774" s="65">
        <f t="shared" si="583"/>
        <v>0</v>
      </c>
      <c r="AA774" s="69">
        <f t="shared" si="584"/>
        <v>0</v>
      </c>
      <c r="AB774" s="98">
        <f>SUMIF(BN774:BU774,"VERDADEIRO",BN$3:$BU773)</f>
        <v>0</v>
      </c>
      <c r="AC774" s="97">
        <f t="shared" ref="AC774:AC837" si="602">AC773+1</f>
        <v>771</v>
      </c>
      <c r="AD774" s="89">
        <f>RTD("tryd.rtdserver",,"COT",B774,"ULT")</f>
        <v>40.18</v>
      </c>
      <c r="AE774" s="89">
        <f>RTD("tryd.rtdserver",,"COT",C774,"ULT")</f>
        <v>6.91</v>
      </c>
      <c r="AF774" s="89">
        <f>VLOOKUP($AC774,LS_Coint_BD!$B$3:$AQ$1079,AF$2)*$AD774+VLOOKUP($AC774,LS_Coint_BD!$B$3:$AQ$1079,AF$2+1)</f>
        <v>6.9331695615962756</v>
      </c>
      <c r="AG774" s="89">
        <f>VLOOKUP($AC774,LS_Coint_BD!$B$3:$AQ$1079,AG$2)*$AD774+VLOOKUP($AC774,LS_Coint_BD!$B$3:$AQ$1079,AG$2+1)</f>
        <v>6.9398158022683001</v>
      </c>
      <c r="AH774" s="89">
        <f>VLOOKUP($AC774,LS_Coint_BD!$B$3:$AQ$1079,AH$2)*$AD774+VLOOKUP($AC774,LS_Coint_BD!$B$3:$AQ$1079,AH$2+1)</f>
        <v>6.9634106690067954</v>
      </c>
      <c r="AI774" s="89">
        <f>VLOOKUP($AC774,LS_Coint_BD!$B$3:$AQ$1079,AI$2)*$AD774+VLOOKUP($AC774,LS_Coint_BD!$B$3:$AQ$1079,AI$2+1)</f>
        <v>7.1928528932219402</v>
      </c>
      <c r="AJ774" s="89">
        <f>VLOOKUP($AC774,LS_Coint_BD!$B$3:$AQ$1079,AJ$2)*$AD774+VLOOKUP($AC774,LS_Coint_BD!$B$3:$AQ$1079,AJ$2+1)</f>
        <v>7.2406017649630874</v>
      </c>
      <c r="AK774" s="89">
        <f>VLOOKUP($AC774,LS_Coint_BD!$B$3:$AQ$1079,AK$2)*$AD774+VLOOKUP($AC774,LS_Coint_BD!$B$3:$AQ$1079,AK$2+1)</f>
        <v>7.3733873696904428</v>
      </c>
      <c r="AL774" s="89">
        <f>VLOOKUP($AC774,LS_Coint_BD!$B$3:$AQ$1079,AL$2)*$AD774+VLOOKUP($AC774,LS_Coint_BD!$B$3:$AQ$1079,AL$2+1)</f>
        <v>7.6525945783753091</v>
      </c>
      <c r="AM774" s="89">
        <f>VLOOKUP($AC774,LS_Coint_BD!$B$3:$AQ$1079,AM$2)*$AD774+VLOOKUP($AC774,LS_Coint_BD!$B$3:$AQ$1079,AM$2+1)</f>
        <v>0</v>
      </c>
      <c r="AN774" s="89">
        <f>VLOOKUP($AC774,LS_Coint_BD!$B$3:$AQ$1079,AN$2)</f>
        <v>0.57020626865553903</v>
      </c>
      <c r="AO774" s="89">
        <f>VLOOKUP($AC774,LS_Coint_BD!$B$3:$AQ$1079,AO$2)</f>
        <v>0.53707206287697795</v>
      </c>
      <c r="AP774" s="89">
        <f>VLOOKUP($AC774,LS_Coint_BD!$B$3:$AQ$1079,AP$2)</f>
        <v>0.564539849246672</v>
      </c>
      <c r="AQ774" s="89">
        <f>VLOOKUP($AC774,LS_Coint_BD!$B$3:$AQ$1079,AQ$2)</f>
        <v>0.91874470764174299</v>
      </c>
      <c r="AR774" s="89">
        <f>VLOOKUP($AC774,LS_Coint_BD!$B$3:$AQ$1079,AR$2)</f>
        <v>1.0466955605544299</v>
      </c>
      <c r="AS774" s="89">
        <f>VLOOKUP($AC774,LS_Coint_BD!$B$3:$AQ$1079,AS$2)</f>
        <v>1.1203359593351101</v>
      </c>
      <c r="AT774" s="89">
        <f>VLOOKUP($AC774,LS_Coint_BD!$B$3:$AQ$1079,AT$2)</f>
        <v>1.17824769364045</v>
      </c>
      <c r="AU774" s="89">
        <f>VLOOKUP($AC774,LS_Coint_BD!$B$3:$AQ$1079,AU$2)</f>
        <v>0</v>
      </c>
      <c r="AV774" s="89">
        <f>VLOOKUP($AC774,LS_Coint_BD!$B$3:$AQ$1079,AV$2)</f>
        <v>5.0626169922907104E-16</v>
      </c>
      <c r="AW774" s="89">
        <f>VLOOKUP($AC774,LS_Coint_BD!$B$3:$AQ$1079,AW$2)</f>
        <v>-4.2928623618839401E-16</v>
      </c>
      <c r="AX774" s="89">
        <f>VLOOKUP($AC774,LS_Coint_BD!$B$3:$AQ$1079,AX$2)</f>
        <v>2.1570047335574499E-16</v>
      </c>
      <c r="AY774" s="89">
        <f>VLOOKUP($AC774,LS_Coint_BD!$B$3:$AQ$1079,AY$2)</f>
        <v>8.8817841970012504E-16</v>
      </c>
      <c r="AZ774" s="89">
        <f>VLOOKUP($AC774,LS_Coint_BD!$B$3:$AQ$1079,AZ$2)</f>
        <v>3.9474596431116699E-16</v>
      </c>
      <c r="BA774" s="89">
        <f>VLOOKUP($AC774,LS_Coint_BD!$B$3:$AQ$1079,BA$2)</f>
        <v>1.7763568394002501E-16</v>
      </c>
      <c r="BB774" s="89">
        <f>VLOOKUP($AC774,LS_Coint_BD!$B$3:$AQ$1079,BB$2)</f>
        <v>9.6892191240013694E-16</v>
      </c>
      <c r="BC774" s="89">
        <f>VLOOKUP($AC774,LS_Coint_BD!$B$3:$AQ$1079,BC$2)</f>
        <v>0</v>
      </c>
      <c r="BD774" s="89">
        <f t="shared" si="585"/>
        <v>-1.1404125373110776</v>
      </c>
      <c r="BE774" s="89">
        <f t="shared" si="586"/>
        <v>-1.0741441257539563</v>
      </c>
      <c r="BF774" s="89">
        <f t="shared" si="587"/>
        <v>-1.1290796984933438</v>
      </c>
      <c r="BG774" s="89">
        <f t="shared" si="588"/>
        <v>-1.8374894152834851</v>
      </c>
      <c r="BH774" s="89">
        <f t="shared" si="589"/>
        <v>-2.0933911211088594</v>
      </c>
      <c r="BI774" s="89">
        <f t="shared" si="590"/>
        <v>-2.2406719186702202</v>
      </c>
      <c r="BJ774" s="89">
        <f t="shared" si="591"/>
        <v>-2.3564953872808991</v>
      </c>
      <c r="BK774" s="89">
        <f t="shared" si="592"/>
        <v>0</v>
      </c>
      <c r="BL774" s="89">
        <f t="shared" si="593"/>
        <v>-1.1404125373110765</v>
      </c>
      <c r="BM774" s="89"/>
      <c r="BN774" s="26" t="b">
        <f t="shared" si="594"/>
        <v>0</v>
      </c>
      <c r="BO774" s="26" t="b">
        <f t="shared" si="595"/>
        <v>0</v>
      </c>
      <c r="BP774" s="26" t="b">
        <f t="shared" si="596"/>
        <v>0</v>
      </c>
      <c r="BQ774" s="26" t="b">
        <f t="shared" si="597"/>
        <v>0</v>
      </c>
      <c r="BR774" s="26" t="b">
        <f t="shared" si="598"/>
        <v>0</v>
      </c>
      <c r="BS774" s="26" t="b">
        <f t="shared" si="599"/>
        <v>0</v>
      </c>
      <c r="BT774" s="26" t="b">
        <f t="shared" si="600"/>
        <v>0</v>
      </c>
      <c r="BU774" s="26" t="b">
        <f t="shared" si="601"/>
        <v>0</v>
      </c>
    </row>
    <row r="775" spans="2:73" ht="15" thickBot="1" x14ac:dyDescent="0.35">
      <c r="B775" s="17" t="str">
        <f>VLOOKUP($AC775,LS_Coint_BD!$B$3:$D$1079,2)</f>
        <v>SULA11</v>
      </c>
      <c r="C775" s="87" t="str">
        <f>VLOOKUP($AC775,LS_Coint_BD!$B$3:$D$1079,3)</f>
        <v>MULT3</v>
      </c>
      <c r="D775" s="68">
        <f t="shared" si="561"/>
        <v>0.46019677470597387</v>
      </c>
      <c r="E775" s="65">
        <f t="shared" si="562"/>
        <v>2.6947516105154024</v>
      </c>
      <c r="F775" s="69">
        <f t="shared" si="563"/>
        <v>1.7965010736769349</v>
      </c>
      <c r="G775" s="68">
        <f t="shared" si="564"/>
        <v>0.56988242849087811</v>
      </c>
      <c r="H775" s="65">
        <f t="shared" si="565"/>
        <v>3.286876919731319</v>
      </c>
      <c r="I775" s="69">
        <f t="shared" si="566"/>
        <v>2.1912512798208792</v>
      </c>
      <c r="J775" s="68">
        <f t="shared" si="567"/>
        <v>0</v>
      </c>
      <c r="K775" s="65">
        <f t="shared" si="568"/>
        <v>0</v>
      </c>
      <c r="L775" s="69">
        <f t="shared" si="569"/>
        <v>0</v>
      </c>
      <c r="M775" s="68">
        <f t="shared" si="570"/>
        <v>0.52059382339125904</v>
      </c>
      <c r="N775" s="65">
        <f t="shared" si="571"/>
        <v>3.7678540032129888</v>
      </c>
      <c r="O775" s="69">
        <f t="shared" si="572"/>
        <v>2.5119026688086592</v>
      </c>
      <c r="P775" s="68">
        <f t="shared" si="573"/>
        <v>0.59511896215220261</v>
      </c>
      <c r="Q775" s="65">
        <f t="shared" si="574"/>
        <v>3.6816365386329322</v>
      </c>
      <c r="R775" s="69">
        <f t="shared" si="575"/>
        <v>2.4544243590886214</v>
      </c>
      <c r="S775" s="68">
        <f t="shared" si="576"/>
        <v>0.8416753055685966</v>
      </c>
      <c r="T775" s="65">
        <f t="shared" si="577"/>
        <v>3.976353657560578</v>
      </c>
      <c r="U775" s="69">
        <f t="shared" si="578"/>
        <v>2.6509024383737185</v>
      </c>
      <c r="V775" s="68">
        <f t="shared" si="579"/>
        <v>0.77480801391388354</v>
      </c>
      <c r="W775" s="65">
        <f t="shared" si="580"/>
        <v>4.0318502715456921</v>
      </c>
      <c r="X775" s="69">
        <f t="shared" si="581"/>
        <v>2.6879001810304612</v>
      </c>
      <c r="Y775" s="68">
        <f t="shared" si="582"/>
        <v>0</v>
      </c>
      <c r="Z775" s="65">
        <f t="shared" si="583"/>
        <v>0</v>
      </c>
      <c r="AA775" s="69">
        <f t="shared" si="584"/>
        <v>0</v>
      </c>
      <c r="AB775" s="98">
        <f>SUMIF(BN775:BU775,"VERDADEIRO",BN$3:$BU774)</f>
        <v>0</v>
      </c>
      <c r="AC775" s="97">
        <f t="shared" si="602"/>
        <v>772</v>
      </c>
      <c r="AD775" s="89">
        <f>RTD("tryd.rtdserver",,"COT",B775,"ULT")</f>
        <v>40.18</v>
      </c>
      <c r="AE775" s="89">
        <f>RTD("tryd.rtdserver",,"COT",C775,"ULT")</f>
        <v>21.84</v>
      </c>
      <c r="AF775" s="89">
        <f>VLOOKUP($AC775,LS_Coint_BD!$B$3:$AQ$1079,AF$2)*$AD775+VLOOKUP($AC775,LS_Coint_BD!$B$3:$AQ$1079,AF$2+1)</f>
        <v>21.379803225294026</v>
      </c>
      <c r="AG775" s="89">
        <f>VLOOKUP($AC775,LS_Coint_BD!$B$3:$AQ$1079,AG$2)*$AD775+VLOOKUP($AC775,LS_Coint_BD!$B$3:$AQ$1079,AG$2+1)</f>
        <v>21.270117571509122</v>
      </c>
      <c r="AH775" s="89">
        <f>VLOOKUP($AC775,LS_Coint_BD!$B$3:$AQ$1079,AH$2)*$AD775+VLOOKUP($AC775,LS_Coint_BD!$B$3:$AQ$1079,AH$2+1)</f>
        <v>0</v>
      </c>
      <c r="AI775" s="89">
        <f>VLOOKUP($AC775,LS_Coint_BD!$B$3:$AQ$1079,AI$2)*$AD775+VLOOKUP($AC775,LS_Coint_BD!$B$3:$AQ$1079,AI$2+1)</f>
        <v>21.319406176608741</v>
      </c>
      <c r="AJ775" s="89">
        <f>VLOOKUP($AC775,LS_Coint_BD!$B$3:$AQ$1079,AJ$2)*$AD775+VLOOKUP($AC775,LS_Coint_BD!$B$3:$AQ$1079,AJ$2+1)</f>
        <v>21.244881037847797</v>
      </c>
      <c r="AK775" s="89">
        <f>VLOOKUP($AC775,LS_Coint_BD!$B$3:$AQ$1079,AK$2)*$AD775+VLOOKUP($AC775,LS_Coint_BD!$B$3:$AQ$1079,AK$2+1)</f>
        <v>20.998324694431403</v>
      </c>
      <c r="AL775" s="89">
        <f>VLOOKUP($AC775,LS_Coint_BD!$B$3:$AQ$1079,AL$2)*$AD775+VLOOKUP($AC775,LS_Coint_BD!$B$3:$AQ$1079,AL$2+1)</f>
        <v>21.065191986086116</v>
      </c>
      <c r="AM775" s="89">
        <f>VLOOKUP($AC775,LS_Coint_BD!$B$3:$AQ$1079,AM$2)*$AD775+VLOOKUP($AC775,LS_Coint_BD!$B$3:$AQ$1079,AM$2+1)</f>
        <v>0</v>
      </c>
      <c r="AN775" s="89">
        <f>VLOOKUP($AC775,LS_Coint_BD!$B$3:$AQ$1079,AN$2)</f>
        <v>0.89825053683846701</v>
      </c>
      <c r="AO775" s="89">
        <f>VLOOKUP($AC775,LS_Coint_BD!$B$3:$AQ$1079,AO$2)</f>
        <v>1.09562563991044</v>
      </c>
      <c r="AP775" s="89">
        <f>VLOOKUP($AC775,LS_Coint_BD!$B$3:$AQ$1079,AP$2)</f>
        <v>0</v>
      </c>
      <c r="AQ775" s="89">
        <f>VLOOKUP($AC775,LS_Coint_BD!$B$3:$AQ$1079,AQ$2)</f>
        <v>1.25595133440433</v>
      </c>
      <c r="AR775" s="89">
        <f>VLOOKUP($AC775,LS_Coint_BD!$B$3:$AQ$1079,AR$2)</f>
        <v>1.2272121795443101</v>
      </c>
      <c r="AS775" s="89">
        <f>VLOOKUP($AC775,LS_Coint_BD!$B$3:$AQ$1079,AS$2)</f>
        <v>1.3254512191868599</v>
      </c>
      <c r="AT775" s="89">
        <f>VLOOKUP($AC775,LS_Coint_BD!$B$3:$AQ$1079,AT$2)</f>
        <v>1.34395009051523</v>
      </c>
      <c r="AU775" s="89">
        <f>VLOOKUP($AC775,LS_Coint_BD!$B$3:$AQ$1079,AU$2)</f>
        <v>0</v>
      </c>
      <c r="AV775" s="89">
        <f>VLOOKUP($AC775,LS_Coint_BD!$B$3:$AQ$1079,AV$2)</f>
        <v>8.8817841970012504E-16</v>
      </c>
      <c r="AW775" s="89">
        <f>VLOOKUP($AC775,LS_Coint_BD!$B$3:$AQ$1079,AW$2)</f>
        <v>-1.09542005096349E-15</v>
      </c>
      <c r="AX775" s="89">
        <f>VLOOKUP($AC775,LS_Coint_BD!$B$3:$AQ$1079,AX$2)</f>
        <v>0</v>
      </c>
      <c r="AY775" s="89">
        <f>VLOOKUP($AC775,LS_Coint_BD!$B$3:$AQ$1079,AY$2)</f>
        <v>-7.1054273576010003E-16</v>
      </c>
      <c r="AZ775" s="89">
        <f>VLOOKUP($AC775,LS_Coint_BD!$B$3:$AQ$1079,AZ$2)</f>
        <v>1.2237124893646199E-15</v>
      </c>
      <c r="BA775" s="89">
        <f>VLOOKUP($AC775,LS_Coint_BD!$B$3:$AQ$1079,BA$2)</f>
        <v>-1.2789769243681801E-15</v>
      </c>
      <c r="BB775" s="89">
        <f>VLOOKUP($AC775,LS_Coint_BD!$B$3:$AQ$1079,BB$2)</f>
        <v>1.5502750598402201E-15</v>
      </c>
      <c r="BC775" s="89">
        <f>VLOOKUP($AC775,LS_Coint_BD!$B$3:$AQ$1079,BC$2)</f>
        <v>0</v>
      </c>
      <c r="BD775" s="89">
        <f t="shared" si="585"/>
        <v>1.7965010736769349</v>
      </c>
      <c r="BE775" s="89">
        <f t="shared" si="586"/>
        <v>2.1912512798208792</v>
      </c>
      <c r="BF775" s="89">
        <f t="shared" si="587"/>
        <v>0</v>
      </c>
      <c r="BG775" s="89">
        <f t="shared" si="588"/>
        <v>2.5119026688086592</v>
      </c>
      <c r="BH775" s="89">
        <f t="shared" si="589"/>
        <v>2.4544243590886214</v>
      </c>
      <c r="BI775" s="89">
        <f t="shared" si="590"/>
        <v>2.6509024383737185</v>
      </c>
      <c r="BJ775" s="89">
        <f t="shared" si="591"/>
        <v>2.6879001810304612</v>
      </c>
      <c r="BK775" s="89">
        <f t="shared" si="592"/>
        <v>0</v>
      </c>
      <c r="BL775" s="89">
        <f t="shared" si="593"/>
        <v>1.7965010736769367</v>
      </c>
      <c r="BM775" s="89"/>
      <c r="BN775" s="26" t="b">
        <f t="shared" si="594"/>
        <v>0</v>
      </c>
      <c r="BO775" s="26" t="b">
        <f t="shared" si="595"/>
        <v>0</v>
      </c>
      <c r="BP775" s="26" t="b">
        <f t="shared" si="596"/>
        <v>0</v>
      </c>
      <c r="BQ775" s="26" t="b">
        <f t="shared" si="597"/>
        <v>0</v>
      </c>
      <c r="BR775" s="26" t="b">
        <f t="shared" si="598"/>
        <v>0</v>
      </c>
      <c r="BS775" s="26" t="b">
        <f t="shared" si="599"/>
        <v>0</v>
      </c>
      <c r="BT775" s="26" t="b">
        <f t="shared" si="600"/>
        <v>0</v>
      </c>
      <c r="BU775" s="26" t="b">
        <f t="shared" si="601"/>
        <v>0</v>
      </c>
    </row>
    <row r="776" spans="2:73" ht="15" thickBot="1" x14ac:dyDescent="0.35">
      <c r="B776" s="17" t="str">
        <f>VLOOKUP($AC776,LS_Coint_BD!$B$3:$D$1079,2)</f>
        <v>SUZB3</v>
      </c>
      <c r="C776" s="87" t="str">
        <f>VLOOKUP($AC776,LS_Coint_BD!$B$3:$D$1079,3)</f>
        <v>BRDT3</v>
      </c>
      <c r="D776" s="68">
        <f t="shared" si="561"/>
        <v>-0.23732644530901936</v>
      </c>
      <c r="E776" s="65">
        <f t="shared" si="562"/>
        <v>-2.7041449366479942</v>
      </c>
      <c r="F776" s="69">
        <f t="shared" si="563"/>
        <v>-1.8027632910986626</v>
      </c>
      <c r="G776" s="68">
        <f t="shared" si="564"/>
        <v>-0.18892730650565071</v>
      </c>
      <c r="H776" s="65">
        <f t="shared" si="565"/>
        <v>-2.622016970762659</v>
      </c>
      <c r="I776" s="69">
        <f t="shared" si="566"/>
        <v>-1.7480113138417726</v>
      </c>
      <c r="J776" s="68">
        <f t="shared" si="567"/>
        <v>0</v>
      </c>
      <c r="K776" s="65">
        <f t="shared" si="568"/>
        <v>0</v>
      </c>
      <c r="L776" s="69">
        <f t="shared" si="569"/>
        <v>0</v>
      </c>
      <c r="M776" s="68">
        <f t="shared" si="570"/>
        <v>0.67798810625223638</v>
      </c>
      <c r="N776" s="65">
        <f t="shared" si="571"/>
        <v>2.8627739214218244</v>
      </c>
      <c r="O776" s="69">
        <f t="shared" si="572"/>
        <v>1.9085159476145497</v>
      </c>
      <c r="P776" s="68">
        <f t="shared" si="573"/>
        <v>0.6999026023378434</v>
      </c>
      <c r="Q776" s="65">
        <f t="shared" si="574"/>
        <v>3.13184608315383</v>
      </c>
      <c r="R776" s="69">
        <f t="shared" si="575"/>
        <v>2.0878973887692198</v>
      </c>
      <c r="S776" s="68">
        <f t="shared" si="576"/>
        <v>0.47690419996929378</v>
      </c>
      <c r="T776" s="65">
        <f t="shared" si="577"/>
        <v>4.1220945340332618</v>
      </c>
      <c r="U776" s="69">
        <f t="shared" si="578"/>
        <v>2.7480630226888412</v>
      </c>
      <c r="V776" s="68">
        <f t="shared" si="579"/>
        <v>0</v>
      </c>
      <c r="W776" s="65">
        <f t="shared" si="580"/>
        <v>0</v>
      </c>
      <c r="X776" s="69">
        <f t="shared" si="581"/>
        <v>0</v>
      </c>
      <c r="Y776" s="68">
        <f t="shared" si="582"/>
        <v>-1.5126564420999244E-2</v>
      </c>
      <c r="Z776" s="65">
        <f t="shared" si="583"/>
        <v>-8.5644917779197591</v>
      </c>
      <c r="AA776" s="69">
        <f t="shared" si="584"/>
        <v>-5.70966118527984</v>
      </c>
      <c r="AB776" s="98">
        <f>SUMIF(BN776:BU776,"VERDADEIRO",BN$3:$BU775)</f>
        <v>0</v>
      </c>
      <c r="AC776" s="97">
        <f t="shared" si="602"/>
        <v>773</v>
      </c>
      <c r="AD776" s="89">
        <f>RTD("tryd.rtdserver",,"COT",B776,"ULT")</f>
        <v>66.5</v>
      </c>
      <c r="AE776" s="89">
        <f>RTD("tryd.rtdserver",,"COT",C776,"ULT")</f>
        <v>22.48</v>
      </c>
      <c r="AF776" s="89">
        <f>VLOOKUP($AC776,LS_Coint_BD!$B$3:$AQ$1079,AF$2)*$AD776+VLOOKUP($AC776,LS_Coint_BD!$B$3:$AQ$1079,AF$2+1)</f>
        <v>22.71732644530902</v>
      </c>
      <c r="AG776" s="89">
        <f>VLOOKUP($AC776,LS_Coint_BD!$B$3:$AQ$1079,AG$2)*$AD776+VLOOKUP($AC776,LS_Coint_BD!$B$3:$AQ$1079,AG$2+1)</f>
        <v>22.668927306505651</v>
      </c>
      <c r="AH776" s="89">
        <f>VLOOKUP($AC776,LS_Coint_BD!$B$3:$AQ$1079,AH$2)*$AD776+VLOOKUP($AC776,LS_Coint_BD!$B$3:$AQ$1079,AH$2+1)</f>
        <v>0</v>
      </c>
      <c r="AI776" s="89">
        <f>VLOOKUP($AC776,LS_Coint_BD!$B$3:$AQ$1079,AI$2)*$AD776+VLOOKUP($AC776,LS_Coint_BD!$B$3:$AQ$1079,AI$2+1)</f>
        <v>21.802011893747764</v>
      </c>
      <c r="AJ776" s="89">
        <f>VLOOKUP($AC776,LS_Coint_BD!$B$3:$AQ$1079,AJ$2)*$AD776+VLOOKUP($AC776,LS_Coint_BD!$B$3:$AQ$1079,AJ$2+1)</f>
        <v>21.780097397662157</v>
      </c>
      <c r="AK776" s="89">
        <f>VLOOKUP($AC776,LS_Coint_BD!$B$3:$AQ$1079,AK$2)*$AD776+VLOOKUP($AC776,LS_Coint_BD!$B$3:$AQ$1079,AK$2+1)</f>
        <v>22.003095800030707</v>
      </c>
      <c r="AL776" s="89">
        <f>VLOOKUP($AC776,LS_Coint_BD!$B$3:$AQ$1079,AL$2)*$AD776+VLOOKUP($AC776,LS_Coint_BD!$B$3:$AQ$1079,AL$2+1)</f>
        <v>0</v>
      </c>
      <c r="AM776" s="89">
        <f>VLOOKUP($AC776,LS_Coint_BD!$B$3:$AQ$1079,AM$2)*$AD776+VLOOKUP($AC776,LS_Coint_BD!$B$3:$AQ$1079,AM$2+1)</f>
        <v>22.495126564421</v>
      </c>
      <c r="AN776" s="89">
        <f>VLOOKUP($AC776,LS_Coint_BD!$B$3:$AQ$1079,AN$2)</f>
        <v>0.90138164554933198</v>
      </c>
      <c r="AO776" s="89">
        <f>VLOOKUP($AC776,LS_Coint_BD!$B$3:$AQ$1079,AO$2)</f>
        <v>0.87400565692088705</v>
      </c>
      <c r="AP776" s="89">
        <f>VLOOKUP($AC776,LS_Coint_BD!$B$3:$AQ$1079,AP$2)</f>
        <v>0</v>
      </c>
      <c r="AQ776" s="89">
        <f>VLOOKUP($AC776,LS_Coint_BD!$B$3:$AQ$1079,AQ$2)</f>
        <v>0.95425797380727495</v>
      </c>
      <c r="AR776" s="89">
        <f>VLOOKUP($AC776,LS_Coint_BD!$B$3:$AQ$1079,AR$2)</f>
        <v>1.0439486943846099</v>
      </c>
      <c r="AS776" s="89">
        <f>VLOOKUP($AC776,LS_Coint_BD!$B$3:$AQ$1079,AS$2)</f>
        <v>1.3740315113444199</v>
      </c>
      <c r="AT776" s="89">
        <f>VLOOKUP($AC776,LS_Coint_BD!$B$3:$AQ$1079,AT$2)</f>
        <v>0</v>
      </c>
      <c r="AU776" s="89">
        <f>VLOOKUP($AC776,LS_Coint_BD!$B$3:$AQ$1079,AU$2)</f>
        <v>2.85483059263992</v>
      </c>
      <c r="AV776" s="89">
        <f>VLOOKUP($AC776,LS_Coint_BD!$B$3:$AQ$1079,AV$2)</f>
        <v>1.4210854715202001E-15</v>
      </c>
      <c r="AW776" s="89">
        <f>VLOOKUP($AC776,LS_Coint_BD!$B$3:$AQ$1079,AW$2)</f>
        <v>1.6283271027835599E-15</v>
      </c>
      <c r="AX776" s="89">
        <f>VLOOKUP($AC776,LS_Coint_BD!$B$3:$AQ$1079,AX$2)</f>
        <v>0</v>
      </c>
      <c r="AY776" s="89">
        <f>VLOOKUP($AC776,LS_Coint_BD!$B$3:$AQ$1079,AY$2)</f>
        <v>-2.4424906541753401E-16</v>
      </c>
      <c r="AZ776" s="89">
        <f>VLOOKUP($AC776,LS_Coint_BD!$B$3:$AQ$1079,AZ$2)</f>
        <v>1.5789838572446701E-16</v>
      </c>
      <c r="BA776" s="89">
        <f>VLOOKUP($AC776,LS_Coint_BD!$B$3:$AQ$1079,BA$2)</f>
        <v>1.3677947663381899E-15</v>
      </c>
      <c r="BB776" s="89">
        <f>VLOOKUP($AC776,LS_Coint_BD!$B$3:$AQ$1079,BB$2)</f>
        <v>0</v>
      </c>
      <c r="BC776" s="89">
        <f>VLOOKUP($AC776,LS_Coint_BD!$B$3:$AQ$1079,BC$2)</f>
        <v>3.1263880373444401E-16</v>
      </c>
      <c r="BD776" s="89">
        <f t="shared" si="585"/>
        <v>-1.8027632910986626</v>
      </c>
      <c r="BE776" s="89">
        <f t="shared" si="586"/>
        <v>-1.7480113138417726</v>
      </c>
      <c r="BF776" s="89">
        <f t="shared" si="587"/>
        <v>0</v>
      </c>
      <c r="BG776" s="89">
        <f t="shared" si="588"/>
        <v>1.9085159476145497</v>
      </c>
      <c r="BH776" s="89">
        <f t="shared" si="589"/>
        <v>2.0878973887692198</v>
      </c>
      <c r="BI776" s="89">
        <f t="shared" si="590"/>
        <v>2.7480630226888412</v>
      </c>
      <c r="BJ776" s="89">
        <f t="shared" si="591"/>
        <v>0</v>
      </c>
      <c r="BK776" s="89">
        <f t="shared" si="592"/>
        <v>-5.70966118527984</v>
      </c>
      <c r="BL776" s="89">
        <f t="shared" si="593"/>
        <v>-1.8027632910986655</v>
      </c>
      <c r="BM776" s="89"/>
      <c r="BN776" s="26" t="b">
        <f t="shared" si="594"/>
        <v>0</v>
      </c>
      <c r="BO776" s="26" t="b">
        <f t="shared" si="595"/>
        <v>0</v>
      </c>
      <c r="BP776" s="26" t="b">
        <f t="shared" si="596"/>
        <v>0</v>
      </c>
      <c r="BQ776" s="26" t="b">
        <f t="shared" si="597"/>
        <v>0</v>
      </c>
      <c r="BR776" s="26" t="b">
        <f t="shared" si="598"/>
        <v>0</v>
      </c>
      <c r="BS776" s="26" t="b">
        <f t="shared" si="599"/>
        <v>0</v>
      </c>
      <c r="BT776" s="26" t="b">
        <f t="shared" si="600"/>
        <v>0</v>
      </c>
      <c r="BU776" s="26" t="b">
        <f t="shared" si="601"/>
        <v>0</v>
      </c>
    </row>
    <row r="777" spans="2:73" ht="15" thickBot="1" x14ac:dyDescent="0.35">
      <c r="B777" s="17" t="str">
        <f>VLOOKUP($AC777,LS_Coint_BD!$B$3:$D$1079,2)</f>
        <v>SUZB3</v>
      </c>
      <c r="C777" s="87" t="str">
        <f>VLOOKUP($AC777,LS_Coint_BD!$B$3:$D$1079,3)</f>
        <v>BRML3</v>
      </c>
      <c r="D777" s="68">
        <f t="shared" si="561"/>
        <v>0</v>
      </c>
      <c r="E777" s="65">
        <f t="shared" si="562"/>
        <v>0</v>
      </c>
      <c r="F777" s="69">
        <f t="shared" si="563"/>
        <v>0</v>
      </c>
      <c r="G777" s="68">
        <f t="shared" si="564"/>
        <v>1.6425707666568812E-2</v>
      </c>
      <c r="H777" s="65">
        <f t="shared" si="565"/>
        <v>1.89859323467311</v>
      </c>
      <c r="I777" s="69">
        <f t="shared" si="566"/>
        <v>1.2657288231154067</v>
      </c>
      <c r="J777" s="68">
        <f t="shared" si="567"/>
        <v>0</v>
      </c>
      <c r="K777" s="65">
        <f t="shared" si="568"/>
        <v>0</v>
      </c>
      <c r="L777" s="69">
        <f t="shared" si="569"/>
        <v>0</v>
      </c>
      <c r="M777" s="68">
        <f t="shared" si="570"/>
        <v>0</v>
      </c>
      <c r="N777" s="65">
        <f t="shared" si="571"/>
        <v>0</v>
      </c>
      <c r="O777" s="69">
        <f t="shared" si="572"/>
        <v>0</v>
      </c>
      <c r="P777" s="68">
        <f t="shared" si="573"/>
        <v>0.6519234178227773</v>
      </c>
      <c r="Q777" s="65">
        <f t="shared" si="574"/>
        <v>2.1007045364250807</v>
      </c>
      <c r="R777" s="69">
        <f t="shared" si="575"/>
        <v>1.4004696909500538</v>
      </c>
      <c r="S777" s="68">
        <f t="shared" si="576"/>
        <v>0.6565071457921885</v>
      </c>
      <c r="T777" s="65">
        <f t="shared" si="577"/>
        <v>2.2617761411601793</v>
      </c>
      <c r="U777" s="69">
        <f t="shared" si="578"/>
        <v>1.5078507607734528</v>
      </c>
      <c r="V777" s="68">
        <f t="shared" si="579"/>
        <v>0.4508507078159969</v>
      </c>
      <c r="W777" s="65">
        <f t="shared" si="580"/>
        <v>2.3957076759234699</v>
      </c>
      <c r="X777" s="69">
        <f t="shared" si="581"/>
        <v>1.5971384506156467</v>
      </c>
      <c r="Y777" s="68">
        <f t="shared" si="582"/>
        <v>0.96900066954410136</v>
      </c>
      <c r="Z777" s="65">
        <f t="shared" si="583"/>
        <v>7.1726588538725382</v>
      </c>
      <c r="AA777" s="69">
        <f t="shared" si="584"/>
        <v>4.7817725692483588</v>
      </c>
      <c r="AB777" s="98">
        <f>SUMIF(BN777:BU777,"VERDADEIRO",BN$3:$BU776)</f>
        <v>0</v>
      </c>
      <c r="AC777" s="97">
        <f t="shared" si="602"/>
        <v>774</v>
      </c>
      <c r="AD777" s="89">
        <f>RTD("tryd.rtdserver",,"COT",B777,"ULT")</f>
        <v>66.5</v>
      </c>
      <c r="AE777" s="89">
        <f>RTD("tryd.rtdserver",,"COT",C777,"ULT")</f>
        <v>9.83</v>
      </c>
      <c r="AF777" s="89">
        <f>VLOOKUP($AC777,LS_Coint_BD!$B$3:$AQ$1079,AF$2)*$AD777+VLOOKUP($AC777,LS_Coint_BD!$B$3:$AQ$1079,AF$2+1)</f>
        <v>0</v>
      </c>
      <c r="AG777" s="89">
        <f>VLOOKUP($AC777,LS_Coint_BD!$B$3:$AQ$1079,AG$2)*$AD777+VLOOKUP($AC777,LS_Coint_BD!$B$3:$AQ$1079,AG$2+1)</f>
        <v>9.8135742923334313</v>
      </c>
      <c r="AH777" s="89">
        <f>VLOOKUP($AC777,LS_Coint_BD!$B$3:$AQ$1079,AH$2)*$AD777+VLOOKUP($AC777,LS_Coint_BD!$B$3:$AQ$1079,AH$2+1)</f>
        <v>0</v>
      </c>
      <c r="AI777" s="89">
        <f>VLOOKUP($AC777,LS_Coint_BD!$B$3:$AQ$1079,AI$2)*$AD777+VLOOKUP($AC777,LS_Coint_BD!$B$3:$AQ$1079,AI$2+1)</f>
        <v>0</v>
      </c>
      <c r="AJ777" s="89">
        <f>VLOOKUP($AC777,LS_Coint_BD!$B$3:$AQ$1079,AJ$2)*$AD777+VLOOKUP($AC777,LS_Coint_BD!$B$3:$AQ$1079,AJ$2+1)</f>
        <v>9.1780765821772228</v>
      </c>
      <c r="AK777" s="89">
        <f>VLOOKUP($AC777,LS_Coint_BD!$B$3:$AQ$1079,AK$2)*$AD777+VLOOKUP($AC777,LS_Coint_BD!$B$3:$AQ$1079,AK$2+1)</f>
        <v>9.1734928542078116</v>
      </c>
      <c r="AL777" s="89">
        <f>VLOOKUP($AC777,LS_Coint_BD!$B$3:$AQ$1079,AL$2)*$AD777+VLOOKUP($AC777,LS_Coint_BD!$B$3:$AQ$1079,AL$2+1)</f>
        <v>9.3791492921840032</v>
      </c>
      <c r="AM777" s="89">
        <f>VLOOKUP($AC777,LS_Coint_BD!$B$3:$AQ$1079,AM$2)*$AD777+VLOOKUP($AC777,LS_Coint_BD!$B$3:$AQ$1079,AM$2+1)</f>
        <v>8.8609993304558987</v>
      </c>
      <c r="AN777" s="89">
        <f>VLOOKUP($AC777,LS_Coint_BD!$B$3:$AQ$1079,AN$2)</f>
        <v>0</v>
      </c>
      <c r="AO777" s="89">
        <f>VLOOKUP($AC777,LS_Coint_BD!$B$3:$AQ$1079,AO$2)</f>
        <v>0.63286441155770301</v>
      </c>
      <c r="AP777" s="89">
        <f>VLOOKUP($AC777,LS_Coint_BD!$B$3:$AQ$1079,AP$2)</f>
        <v>0</v>
      </c>
      <c r="AQ777" s="89">
        <f>VLOOKUP($AC777,LS_Coint_BD!$B$3:$AQ$1079,AQ$2)</f>
        <v>0</v>
      </c>
      <c r="AR777" s="89">
        <f>VLOOKUP($AC777,LS_Coint_BD!$B$3:$AQ$1079,AR$2)</f>
        <v>0.70023484547502701</v>
      </c>
      <c r="AS777" s="89">
        <f>VLOOKUP($AC777,LS_Coint_BD!$B$3:$AQ$1079,AS$2)</f>
        <v>0.75392538038672596</v>
      </c>
      <c r="AT777" s="89">
        <f>VLOOKUP($AC777,LS_Coint_BD!$B$3:$AQ$1079,AT$2)</f>
        <v>0.79856922530782304</v>
      </c>
      <c r="AU777" s="89">
        <f>VLOOKUP($AC777,LS_Coint_BD!$B$3:$AQ$1079,AU$2)</f>
        <v>2.3908862846241798</v>
      </c>
      <c r="AV777" s="89">
        <f>VLOOKUP($AC777,LS_Coint_BD!$B$3:$AQ$1079,AV$2)</f>
        <v>0</v>
      </c>
      <c r="AW777" s="89">
        <f>VLOOKUP($AC777,LS_Coint_BD!$B$3:$AQ$1079,AW$2)</f>
        <v>5.6251299914341302E-16</v>
      </c>
      <c r="AX777" s="89">
        <f>VLOOKUP($AC777,LS_Coint_BD!$B$3:$AQ$1079,AX$2)</f>
        <v>0</v>
      </c>
      <c r="AY777" s="89">
        <f>VLOOKUP($AC777,LS_Coint_BD!$B$3:$AQ$1079,AY$2)</f>
        <v>0</v>
      </c>
      <c r="AZ777" s="89">
        <f>VLOOKUP($AC777,LS_Coint_BD!$B$3:$AQ$1079,AZ$2)</f>
        <v>-2.8619082412559598E-16</v>
      </c>
      <c r="BA777" s="89">
        <f>VLOOKUP($AC777,LS_Coint_BD!$B$3:$AQ$1079,BA$2)</f>
        <v>8.3488771451811797E-16</v>
      </c>
      <c r="BB777" s="89">
        <f>VLOOKUP($AC777,LS_Coint_BD!$B$3:$AQ$1079,BB$2)</f>
        <v>6.9439403722009804E-16</v>
      </c>
      <c r="BC777" s="89">
        <f>VLOOKUP($AC777,LS_Coint_BD!$B$3:$AQ$1079,BC$2)</f>
        <v>-8.5265128291211999E-16</v>
      </c>
      <c r="BD777" s="89">
        <f t="shared" si="585"/>
        <v>0</v>
      </c>
      <c r="BE777" s="89">
        <f t="shared" si="586"/>
        <v>1.2657288231154067</v>
      </c>
      <c r="BF777" s="89">
        <f t="shared" si="587"/>
        <v>0</v>
      </c>
      <c r="BG777" s="89">
        <f t="shared" si="588"/>
        <v>0</v>
      </c>
      <c r="BH777" s="89">
        <f t="shared" si="589"/>
        <v>1.4004696909500538</v>
      </c>
      <c r="BI777" s="89">
        <f t="shared" si="590"/>
        <v>1.5078507607734528</v>
      </c>
      <c r="BJ777" s="89">
        <f t="shared" si="591"/>
        <v>1.5971384506156467</v>
      </c>
      <c r="BK777" s="89">
        <f t="shared" si="592"/>
        <v>4.7817725692483588</v>
      </c>
      <c r="BL777" s="89">
        <f t="shared" si="593"/>
        <v>0</v>
      </c>
      <c r="BM777" s="89"/>
      <c r="BN777" s="26" t="b">
        <f t="shared" si="594"/>
        <v>0</v>
      </c>
      <c r="BO777" s="26" t="b">
        <f t="shared" si="595"/>
        <v>0</v>
      </c>
      <c r="BP777" s="26" t="b">
        <f t="shared" si="596"/>
        <v>0</v>
      </c>
      <c r="BQ777" s="26" t="b">
        <f t="shared" si="597"/>
        <v>0</v>
      </c>
      <c r="BR777" s="26" t="b">
        <f t="shared" si="598"/>
        <v>0</v>
      </c>
      <c r="BS777" s="26" t="b">
        <f t="shared" si="599"/>
        <v>0</v>
      </c>
      <c r="BT777" s="26" t="b">
        <f t="shared" si="600"/>
        <v>0</v>
      </c>
      <c r="BU777" s="26" t="b">
        <f t="shared" si="601"/>
        <v>0</v>
      </c>
    </row>
    <row r="778" spans="2:73" ht="15" thickBot="1" x14ac:dyDescent="0.35">
      <c r="B778" s="17" t="str">
        <f>VLOOKUP($AC778,LS_Coint_BD!$B$3:$D$1079,2)</f>
        <v>SUZB3</v>
      </c>
      <c r="C778" s="87" t="str">
        <f>VLOOKUP($AC778,LS_Coint_BD!$B$3:$D$1079,3)</f>
        <v>CPFE3</v>
      </c>
      <c r="D778" s="68">
        <f t="shared" si="561"/>
        <v>0.87033955790863615</v>
      </c>
      <c r="E778" s="65">
        <f t="shared" si="562"/>
        <v>3.257867828085633</v>
      </c>
      <c r="F778" s="69">
        <f t="shared" si="563"/>
        <v>2.171911885390422</v>
      </c>
      <c r="G778" s="68">
        <f t="shared" si="564"/>
        <v>0.96578769373724072</v>
      </c>
      <c r="H778" s="65">
        <f t="shared" si="565"/>
        <v>3.163921715336639</v>
      </c>
      <c r="I778" s="69">
        <f t="shared" si="566"/>
        <v>2.1092811435577592</v>
      </c>
      <c r="J778" s="68">
        <f t="shared" si="567"/>
        <v>0</v>
      </c>
      <c r="K778" s="65">
        <f t="shared" si="568"/>
        <v>0</v>
      </c>
      <c r="L778" s="69">
        <f t="shared" si="569"/>
        <v>0</v>
      </c>
      <c r="M778" s="68">
        <f t="shared" si="570"/>
        <v>0</v>
      </c>
      <c r="N778" s="65">
        <f t="shared" si="571"/>
        <v>0</v>
      </c>
      <c r="O778" s="69">
        <f t="shared" si="572"/>
        <v>0</v>
      </c>
      <c r="P778" s="68">
        <f t="shared" si="573"/>
        <v>2.0942251853249054</v>
      </c>
      <c r="Q778" s="65">
        <f t="shared" si="574"/>
        <v>3.6405445322473171</v>
      </c>
      <c r="R778" s="69">
        <f t="shared" si="575"/>
        <v>2.4270296881648781</v>
      </c>
      <c r="S778" s="68">
        <f t="shared" si="576"/>
        <v>1.8599675078667559</v>
      </c>
      <c r="T778" s="65">
        <f t="shared" si="577"/>
        <v>4.1530207046776777</v>
      </c>
      <c r="U778" s="69">
        <f t="shared" si="578"/>
        <v>2.7686804697851186</v>
      </c>
      <c r="V778" s="68">
        <f t="shared" si="579"/>
        <v>0.8683852384787869</v>
      </c>
      <c r="W778" s="65">
        <f t="shared" si="580"/>
        <v>5.401457011727099</v>
      </c>
      <c r="X778" s="69">
        <f t="shared" si="581"/>
        <v>3.6009713411513995</v>
      </c>
      <c r="Y778" s="68">
        <f t="shared" si="582"/>
        <v>1.1609624717729403</v>
      </c>
      <c r="Z778" s="65">
        <f t="shared" si="583"/>
        <v>7.0080670307184896</v>
      </c>
      <c r="AA778" s="69">
        <f t="shared" si="584"/>
        <v>4.67204468714566</v>
      </c>
      <c r="AB778" s="98">
        <f>SUMIF(BN778:BU778,"VERDADEIRO",BN$3:$BU777)</f>
        <v>0</v>
      </c>
      <c r="AC778" s="97">
        <f t="shared" si="602"/>
        <v>775</v>
      </c>
      <c r="AD778" s="89">
        <f>RTD("tryd.rtdserver",,"COT",B778,"ULT")</f>
        <v>66.5</v>
      </c>
      <c r="AE778" s="89">
        <f>RTD("tryd.rtdserver",,"COT",C778,"ULT")</f>
        <v>33.43</v>
      </c>
      <c r="AF778" s="89">
        <f>VLOOKUP($AC778,LS_Coint_BD!$B$3:$AQ$1079,AF$2)*$AD778+VLOOKUP($AC778,LS_Coint_BD!$B$3:$AQ$1079,AF$2+1)</f>
        <v>32.559660442091364</v>
      </c>
      <c r="AG778" s="89">
        <f>VLOOKUP($AC778,LS_Coint_BD!$B$3:$AQ$1079,AG$2)*$AD778+VLOOKUP($AC778,LS_Coint_BD!$B$3:$AQ$1079,AG$2+1)</f>
        <v>32.464212306262759</v>
      </c>
      <c r="AH778" s="89">
        <f>VLOOKUP($AC778,LS_Coint_BD!$B$3:$AQ$1079,AH$2)*$AD778+VLOOKUP($AC778,LS_Coint_BD!$B$3:$AQ$1079,AH$2+1)</f>
        <v>0</v>
      </c>
      <c r="AI778" s="89">
        <f>VLOOKUP($AC778,LS_Coint_BD!$B$3:$AQ$1079,AI$2)*$AD778+VLOOKUP($AC778,LS_Coint_BD!$B$3:$AQ$1079,AI$2+1)</f>
        <v>0</v>
      </c>
      <c r="AJ778" s="89">
        <f>VLOOKUP($AC778,LS_Coint_BD!$B$3:$AQ$1079,AJ$2)*$AD778+VLOOKUP($AC778,LS_Coint_BD!$B$3:$AQ$1079,AJ$2+1)</f>
        <v>31.335774814675094</v>
      </c>
      <c r="AK778" s="89">
        <f>VLOOKUP($AC778,LS_Coint_BD!$B$3:$AQ$1079,AK$2)*$AD778+VLOOKUP($AC778,LS_Coint_BD!$B$3:$AQ$1079,AK$2+1)</f>
        <v>31.570032492133244</v>
      </c>
      <c r="AL778" s="89">
        <f>VLOOKUP($AC778,LS_Coint_BD!$B$3:$AQ$1079,AL$2)*$AD778+VLOOKUP($AC778,LS_Coint_BD!$B$3:$AQ$1079,AL$2+1)</f>
        <v>32.561614761521213</v>
      </c>
      <c r="AM778" s="89">
        <f>VLOOKUP($AC778,LS_Coint_BD!$B$3:$AQ$1079,AM$2)*$AD778+VLOOKUP($AC778,LS_Coint_BD!$B$3:$AQ$1079,AM$2+1)</f>
        <v>32.269037528227059</v>
      </c>
      <c r="AN778" s="89">
        <f>VLOOKUP($AC778,LS_Coint_BD!$B$3:$AQ$1079,AN$2)</f>
        <v>1.0859559426952099</v>
      </c>
      <c r="AO778" s="89">
        <f>VLOOKUP($AC778,LS_Coint_BD!$B$3:$AQ$1079,AO$2)</f>
        <v>1.05464057177888</v>
      </c>
      <c r="AP778" s="89">
        <f>VLOOKUP($AC778,LS_Coint_BD!$B$3:$AQ$1079,AP$2)</f>
        <v>0</v>
      </c>
      <c r="AQ778" s="89">
        <f>VLOOKUP($AC778,LS_Coint_BD!$B$3:$AQ$1079,AQ$2)</f>
        <v>0</v>
      </c>
      <c r="AR778" s="89">
        <f>VLOOKUP($AC778,LS_Coint_BD!$B$3:$AQ$1079,AR$2)</f>
        <v>1.2135148440824399</v>
      </c>
      <c r="AS778" s="89">
        <f>VLOOKUP($AC778,LS_Coint_BD!$B$3:$AQ$1079,AS$2)</f>
        <v>1.38434023489256</v>
      </c>
      <c r="AT778" s="89">
        <f>VLOOKUP($AC778,LS_Coint_BD!$B$3:$AQ$1079,AT$2)</f>
        <v>1.8004856705757</v>
      </c>
      <c r="AU778" s="89">
        <f>VLOOKUP($AC778,LS_Coint_BD!$B$3:$AQ$1079,AU$2)</f>
        <v>2.33602234357283</v>
      </c>
      <c r="AV778" s="89">
        <f>VLOOKUP($AC778,LS_Coint_BD!$B$3:$AQ$1079,AV$2)</f>
        <v>2.1671553440683099E-15</v>
      </c>
      <c r="AW778" s="89">
        <f>VLOOKUP($AC778,LS_Coint_BD!$B$3:$AQ$1079,AW$2)</f>
        <v>-8.5857247237678803E-16</v>
      </c>
      <c r="AX778" s="89">
        <f>VLOOKUP($AC778,LS_Coint_BD!$B$3:$AQ$1079,AX$2)</f>
        <v>0</v>
      </c>
      <c r="AY778" s="89">
        <f>VLOOKUP($AC778,LS_Coint_BD!$B$3:$AQ$1079,AY$2)</f>
        <v>0</v>
      </c>
      <c r="AZ778" s="89">
        <f>VLOOKUP($AC778,LS_Coint_BD!$B$3:$AQ$1079,AZ$2)</f>
        <v>-1.7960941376158099E-15</v>
      </c>
      <c r="BA778" s="89">
        <f>VLOOKUP($AC778,LS_Coint_BD!$B$3:$AQ$1079,BA$2)</f>
        <v>-1.11910480882216E-15</v>
      </c>
      <c r="BB778" s="89">
        <f>VLOOKUP($AC778,LS_Coint_BD!$B$3:$AQ$1079,BB$2)</f>
        <v>-5.1675835328007303E-16</v>
      </c>
      <c r="BC778" s="89">
        <f>VLOOKUP($AC778,LS_Coint_BD!$B$3:$AQ$1079,BC$2)</f>
        <v>-4.2632564145606E-16</v>
      </c>
      <c r="BD778" s="89">
        <f t="shared" si="585"/>
        <v>2.171911885390422</v>
      </c>
      <c r="BE778" s="89">
        <f t="shared" si="586"/>
        <v>2.1092811435577592</v>
      </c>
      <c r="BF778" s="89">
        <f t="shared" si="587"/>
        <v>0</v>
      </c>
      <c r="BG778" s="89">
        <f t="shared" si="588"/>
        <v>0</v>
      </c>
      <c r="BH778" s="89">
        <f t="shared" si="589"/>
        <v>2.4270296881648781</v>
      </c>
      <c r="BI778" s="89">
        <f t="shared" si="590"/>
        <v>2.7686804697851186</v>
      </c>
      <c r="BJ778" s="89">
        <f t="shared" si="591"/>
        <v>3.6009713411513995</v>
      </c>
      <c r="BK778" s="89">
        <f t="shared" si="592"/>
        <v>4.67204468714566</v>
      </c>
      <c r="BL778" s="89">
        <f t="shared" si="593"/>
        <v>2.1719118853904265</v>
      </c>
      <c r="BM778" s="89"/>
      <c r="BN778" s="26" t="b">
        <f t="shared" si="594"/>
        <v>0</v>
      </c>
      <c r="BO778" s="26" t="b">
        <f t="shared" si="595"/>
        <v>0</v>
      </c>
      <c r="BP778" s="26" t="b">
        <f t="shared" si="596"/>
        <v>0</v>
      </c>
      <c r="BQ778" s="26" t="b">
        <f t="shared" si="597"/>
        <v>0</v>
      </c>
      <c r="BR778" s="26" t="b">
        <f t="shared" si="598"/>
        <v>0</v>
      </c>
      <c r="BS778" s="26" t="b">
        <f t="shared" si="599"/>
        <v>0</v>
      </c>
      <c r="BT778" s="26" t="b">
        <f t="shared" si="600"/>
        <v>0</v>
      </c>
      <c r="BU778" s="26" t="b">
        <f t="shared" si="601"/>
        <v>0</v>
      </c>
    </row>
    <row r="779" spans="2:73" ht="15" thickBot="1" x14ac:dyDescent="0.35">
      <c r="B779" s="17" t="str">
        <f>VLOOKUP($AC779,LS_Coint_BD!$B$3:$D$1079,2)</f>
        <v>SUZB3</v>
      </c>
      <c r="C779" s="87" t="str">
        <f>VLOOKUP($AC779,LS_Coint_BD!$B$3:$D$1079,3)</f>
        <v>CPLE6</v>
      </c>
      <c r="D779" s="68">
        <f t="shared" si="561"/>
        <v>0</v>
      </c>
      <c r="E779" s="65">
        <f t="shared" si="562"/>
        <v>0</v>
      </c>
      <c r="F779" s="69">
        <f t="shared" si="563"/>
        <v>0</v>
      </c>
      <c r="G779" s="68">
        <f t="shared" si="564"/>
        <v>0</v>
      </c>
      <c r="H779" s="65">
        <f t="shared" si="565"/>
        <v>0</v>
      </c>
      <c r="I779" s="69">
        <f t="shared" si="566"/>
        <v>0</v>
      </c>
      <c r="J779" s="68">
        <f t="shared" si="567"/>
        <v>0</v>
      </c>
      <c r="K779" s="65">
        <f t="shared" si="568"/>
        <v>0</v>
      </c>
      <c r="L779" s="69">
        <f t="shared" si="569"/>
        <v>0</v>
      </c>
      <c r="M779" s="68">
        <f t="shared" si="570"/>
        <v>-1.2643165021979996</v>
      </c>
      <c r="N779" s="65">
        <f t="shared" si="571"/>
        <v>-8.6598868941617972</v>
      </c>
      <c r="O779" s="69">
        <f t="shared" si="572"/>
        <v>-5.7732579294411988</v>
      </c>
      <c r="P779" s="68">
        <f t="shared" si="573"/>
        <v>-1.0243086314826542</v>
      </c>
      <c r="Q779" s="65">
        <f t="shared" si="574"/>
        <v>-8.9411057562974374</v>
      </c>
      <c r="R779" s="69">
        <f t="shared" si="575"/>
        <v>-5.9607371708649586</v>
      </c>
      <c r="S779" s="68">
        <f t="shared" si="576"/>
        <v>-1.3292455350530759</v>
      </c>
      <c r="T779" s="65">
        <f t="shared" si="577"/>
        <v>-10.912495559545047</v>
      </c>
      <c r="U779" s="69">
        <f t="shared" si="578"/>
        <v>-7.2749970396966974</v>
      </c>
      <c r="V779" s="68">
        <f t="shared" si="579"/>
        <v>-2.6870407406017307</v>
      </c>
      <c r="W779" s="65">
        <f t="shared" si="580"/>
        <v>-11.984308716846693</v>
      </c>
      <c r="X779" s="69">
        <f t="shared" si="581"/>
        <v>-7.9895391445644615</v>
      </c>
      <c r="Y779" s="68">
        <f t="shared" si="582"/>
        <v>-1.8146480071281132</v>
      </c>
      <c r="Z779" s="65">
        <f t="shared" si="583"/>
        <v>-16.699406410671006</v>
      </c>
      <c r="AA779" s="69">
        <f t="shared" si="584"/>
        <v>-11.132937607114004</v>
      </c>
      <c r="AB779" s="98">
        <f>SUMIF(BN779:BU779,"VERDADEIRO",BN$3:$BU778)</f>
        <v>0</v>
      </c>
      <c r="AC779" s="97">
        <f t="shared" si="602"/>
        <v>776</v>
      </c>
      <c r="AD779" s="89">
        <f>RTD("tryd.rtdserver",,"COT",B779,"ULT")</f>
        <v>66.5</v>
      </c>
      <c r="AE779" s="89">
        <f>RTD("tryd.rtdserver",,"COT",C779,"ULT")</f>
        <v>67.930000000000007</v>
      </c>
      <c r="AF779" s="89">
        <f>VLOOKUP($AC779,LS_Coint_BD!$B$3:$AQ$1079,AF$2)*$AD779+VLOOKUP($AC779,LS_Coint_BD!$B$3:$AQ$1079,AF$2+1)</f>
        <v>0</v>
      </c>
      <c r="AG779" s="89">
        <f>VLOOKUP($AC779,LS_Coint_BD!$B$3:$AQ$1079,AG$2)*$AD779+VLOOKUP($AC779,LS_Coint_BD!$B$3:$AQ$1079,AG$2+1)</f>
        <v>0</v>
      </c>
      <c r="AH779" s="89">
        <f>VLOOKUP($AC779,LS_Coint_BD!$B$3:$AQ$1079,AH$2)*$AD779+VLOOKUP($AC779,LS_Coint_BD!$B$3:$AQ$1079,AH$2+1)</f>
        <v>0</v>
      </c>
      <c r="AI779" s="89">
        <f>VLOOKUP($AC779,LS_Coint_BD!$B$3:$AQ$1079,AI$2)*$AD779+VLOOKUP($AC779,LS_Coint_BD!$B$3:$AQ$1079,AI$2+1)</f>
        <v>69.194316502198006</v>
      </c>
      <c r="AJ779" s="89">
        <f>VLOOKUP($AC779,LS_Coint_BD!$B$3:$AQ$1079,AJ$2)*$AD779+VLOOKUP($AC779,LS_Coint_BD!$B$3:$AQ$1079,AJ$2+1)</f>
        <v>68.954308631482661</v>
      </c>
      <c r="AK779" s="89">
        <f>VLOOKUP($AC779,LS_Coint_BD!$B$3:$AQ$1079,AK$2)*$AD779+VLOOKUP($AC779,LS_Coint_BD!$B$3:$AQ$1079,AK$2+1)</f>
        <v>69.259245535053083</v>
      </c>
      <c r="AL779" s="89">
        <f>VLOOKUP($AC779,LS_Coint_BD!$B$3:$AQ$1079,AL$2)*$AD779+VLOOKUP($AC779,LS_Coint_BD!$B$3:$AQ$1079,AL$2+1)</f>
        <v>70.617040740601738</v>
      </c>
      <c r="AM779" s="89">
        <f>VLOOKUP($AC779,LS_Coint_BD!$B$3:$AQ$1079,AM$2)*$AD779+VLOOKUP($AC779,LS_Coint_BD!$B$3:$AQ$1079,AM$2+1)</f>
        <v>69.74464800712812</v>
      </c>
      <c r="AN779" s="89">
        <f>VLOOKUP($AC779,LS_Coint_BD!$B$3:$AQ$1079,AN$2)</f>
        <v>0</v>
      </c>
      <c r="AO779" s="89">
        <f>VLOOKUP($AC779,LS_Coint_BD!$B$3:$AQ$1079,AO$2)</f>
        <v>0</v>
      </c>
      <c r="AP779" s="89">
        <f>VLOOKUP($AC779,LS_Coint_BD!$B$3:$AQ$1079,AP$2)</f>
        <v>0</v>
      </c>
      <c r="AQ779" s="89">
        <f>VLOOKUP($AC779,LS_Coint_BD!$B$3:$AQ$1079,AQ$2)</f>
        <v>2.8866289647205998</v>
      </c>
      <c r="AR779" s="89">
        <f>VLOOKUP($AC779,LS_Coint_BD!$B$3:$AQ$1079,AR$2)</f>
        <v>2.9803685854324802</v>
      </c>
      <c r="AS779" s="89">
        <f>VLOOKUP($AC779,LS_Coint_BD!$B$3:$AQ$1079,AS$2)</f>
        <v>3.63749851984835</v>
      </c>
      <c r="AT779" s="89">
        <f>VLOOKUP($AC779,LS_Coint_BD!$B$3:$AQ$1079,AT$2)</f>
        <v>3.9947695722822298</v>
      </c>
      <c r="AU779" s="89">
        <f>VLOOKUP($AC779,LS_Coint_BD!$B$3:$AQ$1079,AU$2)</f>
        <v>5.566468803557</v>
      </c>
      <c r="AV779" s="89">
        <f>VLOOKUP($AC779,LS_Coint_BD!$B$3:$AQ$1079,AV$2)</f>
        <v>0</v>
      </c>
      <c r="AW779" s="89">
        <f>VLOOKUP($AC779,LS_Coint_BD!$B$3:$AQ$1079,AW$2)</f>
        <v>0</v>
      </c>
      <c r="AX779" s="89">
        <f>VLOOKUP($AC779,LS_Coint_BD!$B$3:$AQ$1079,AX$2)</f>
        <v>0</v>
      </c>
      <c r="AY779" s="89">
        <f>VLOOKUP($AC779,LS_Coint_BD!$B$3:$AQ$1079,AY$2)</f>
        <v>1.24344978758018E-15</v>
      </c>
      <c r="AZ779" s="89">
        <f>VLOOKUP($AC779,LS_Coint_BD!$B$3:$AQ$1079,AZ$2)</f>
        <v>1.85530603226248E-15</v>
      </c>
      <c r="BA779" s="89">
        <f>VLOOKUP($AC779,LS_Coint_BD!$B$3:$AQ$1079,BA$2)</f>
        <v>2.9132252166164102E-15</v>
      </c>
      <c r="BB779" s="89">
        <f>VLOOKUP($AC779,LS_Coint_BD!$B$3:$AQ$1079,BB$2)</f>
        <v>-2.19622300144031E-15</v>
      </c>
      <c r="BC779" s="89">
        <f>VLOOKUP($AC779,LS_Coint_BD!$B$3:$AQ$1079,BC$2)</f>
        <v>-2.9274360713316098E-15</v>
      </c>
      <c r="BD779" s="89">
        <f t="shared" si="585"/>
        <v>0</v>
      </c>
      <c r="BE779" s="89">
        <f t="shared" si="586"/>
        <v>0</v>
      </c>
      <c r="BF779" s="89">
        <f t="shared" si="587"/>
        <v>0</v>
      </c>
      <c r="BG779" s="89">
        <f t="shared" si="588"/>
        <v>-5.7732579294411988</v>
      </c>
      <c r="BH779" s="89">
        <f t="shared" si="589"/>
        <v>-5.9607371708649586</v>
      </c>
      <c r="BI779" s="89">
        <f t="shared" si="590"/>
        <v>-7.2749970396966974</v>
      </c>
      <c r="BJ779" s="89">
        <f t="shared" si="591"/>
        <v>-7.9895391445644615</v>
      </c>
      <c r="BK779" s="89">
        <f t="shared" si="592"/>
        <v>-11.132937607114004</v>
      </c>
      <c r="BL779" s="89">
        <f t="shared" si="593"/>
        <v>0</v>
      </c>
      <c r="BM779" s="89"/>
      <c r="BN779" s="26" t="b">
        <f t="shared" si="594"/>
        <v>0</v>
      </c>
      <c r="BO779" s="26" t="b">
        <f t="shared" si="595"/>
        <v>0</v>
      </c>
      <c r="BP779" s="26" t="b">
        <f t="shared" si="596"/>
        <v>0</v>
      </c>
      <c r="BQ779" s="26" t="b">
        <f t="shared" si="597"/>
        <v>0</v>
      </c>
      <c r="BR779" s="26" t="b">
        <f t="shared" si="598"/>
        <v>0</v>
      </c>
      <c r="BS779" s="26" t="b">
        <f t="shared" si="599"/>
        <v>0</v>
      </c>
      <c r="BT779" s="26" t="b">
        <f t="shared" si="600"/>
        <v>0</v>
      </c>
      <c r="BU779" s="26" t="b">
        <f t="shared" si="601"/>
        <v>0</v>
      </c>
    </row>
    <row r="780" spans="2:73" ht="15" thickBot="1" x14ac:dyDescent="0.35">
      <c r="B780" s="17" t="str">
        <f>VLOOKUP($AC780,LS_Coint_BD!$B$3:$D$1079,2)</f>
        <v>SUZB3</v>
      </c>
      <c r="C780" s="87" t="str">
        <f>VLOOKUP($AC780,LS_Coint_BD!$B$3:$D$1079,3)</f>
        <v>CRFB3</v>
      </c>
      <c r="D780" s="68">
        <f t="shared" si="561"/>
        <v>0.42302138238792608</v>
      </c>
      <c r="E780" s="65">
        <f t="shared" si="562"/>
        <v>1.8016287587586619</v>
      </c>
      <c r="F780" s="69">
        <f t="shared" si="563"/>
        <v>1.2010858391724413</v>
      </c>
      <c r="G780" s="68">
        <f t="shared" si="564"/>
        <v>0.45491797016178026</v>
      </c>
      <c r="H780" s="65">
        <f t="shared" si="565"/>
        <v>1.7561110669041109</v>
      </c>
      <c r="I780" s="69">
        <f t="shared" si="566"/>
        <v>1.1707407112694073</v>
      </c>
      <c r="J780" s="68">
        <f t="shared" si="567"/>
        <v>0.42853564447449344</v>
      </c>
      <c r="K780" s="65">
        <f t="shared" si="568"/>
        <v>2.0306704830683038</v>
      </c>
      <c r="L780" s="69">
        <f t="shared" si="569"/>
        <v>1.3537803220455358</v>
      </c>
      <c r="M780" s="68">
        <f t="shared" si="570"/>
        <v>2.8713506428843516E-2</v>
      </c>
      <c r="N780" s="65">
        <f t="shared" si="571"/>
        <v>2.2554065584915115</v>
      </c>
      <c r="O780" s="69">
        <f t="shared" si="572"/>
        <v>1.5036043723276744</v>
      </c>
      <c r="P780" s="68">
        <f t="shared" si="573"/>
        <v>-0.40233542410834033</v>
      </c>
      <c r="Q780" s="65">
        <f t="shared" si="574"/>
        <v>-3.0024535013898932</v>
      </c>
      <c r="R780" s="69">
        <f t="shared" si="575"/>
        <v>-2.0016356675932623</v>
      </c>
      <c r="S780" s="68">
        <f t="shared" si="576"/>
        <v>0</v>
      </c>
      <c r="T780" s="65">
        <f t="shared" si="577"/>
        <v>0</v>
      </c>
      <c r="U780" s="69">
        <f t="shared" si="578"/>
        <v>0</v>
      </c>
      <c r="V780" s="68">
        <f t="shared" si="579"/>
        <v>0</v>
      </c>
      <c r="W780" s="65">
        <f t="shared" si="580"/>
        <v>0</v>
      </c>
      <c r="X780" s="69">
        <f t="shared" si="581"/>
        <v>0</v>
      </c>
      <c r="Y780" s="68">
        <f t="shared" si="582"/>
        <v>0</v>
      </c>
      <c r="Z780" s="65">
        <f t="shared" si="583"/>
        <v>0</v>
      </c>
      <c r="AA780" s="69">
        <f t="shared" si="584"/>
        <v>0</v>
      </c>
      <c r="AB780" s="98">
        <f>SUMIF(BN780:BU780,"VERDADEIRO",BN$3:$BU779)</f>
        <v>0</v>
      </c>
      <c r="AC780" s="97">
        <f t="shared" si="602"/>
        <v>777</v>
      </c>
      <c r="AD780" s="89">
        <f>RTD("tryd.rtdserver",,"COT",B780,"ULT")</f>
        <v>66.5</v>
      </c>
      <c r="AE780" s="89">
        <f>RTD("tryd.rtdserver",,"COT",C780,"ULT")</f>
        <v>19.52</v>
      </c>
      <c r="AF780" s="89">
        <f>VLOOKUP($AC780,LS_Coint_BD!$B$3:$AQ$1079,AF$2)*$AD780+VLOOKUP($AC780,LS_Coint_BD!$B$3:$AQ$1079,AF$2+1)</f>
        <v>19.096978617612073</v>
      </c>
      <c r="AG780" s="89">
        <f>VLOOKUP($AC780,LS_Coint_BD!$B$3:$AQ$1079,AG$2)*$AD780+VLOOKUP($AC780,LS_Coint_BD!$B$3:$AQ$1079,AG$2+1)</f>
        <v>19.065082029838219</v>
      </c>
      <c r="AH780" s="89">
        <f>VLOOKUP($AC780,LS_Coint_BD!$B$3:$AQ$1079,AH$2)*$AD780+VLOOKUP($AC780,LS_Coint_BD!$B$3:$AQ$1079,AH$2+1)</f>
        <v>19.091464355525506</v>
      </c>
      <c r="AI780" s="89">
        <f>VLOOKUP($AC780,LS_Coint_BD!$B$3:$AQ$1079,AI$2)*$AD780+VLOOKUP($AC780,LS_Coint_BD!$B$3:$AQ$1079,AI$2+1)</f>
        <v>19.491286493571156</v>
      </c>
      <c r="AJ780" s="89">
        <f>VLOOKUP($AC780,LS_Coint_BD!$B$3:$AQ$1079,AJ$2)*$AD780+VLOOKUP($AC780,LS_Coint_BD!$B$3:$AQ$1079,AJ$2+1)</f>
        <v>19.92233542410834</v>
      </c>
      <c r="AK780" s="89">
        <f>VLOOKUP($AC780,LS_Coint_BD!$B$3:$AQ$1079,AK$2)*$AD780+VLOOKUP($AC780,LS_Coint_BD!$B$3:$AQ$1079,AK$2+1)</f>
        <v>0</v>
      </c>
      <c r="AL780" s="89">
        <f>VLOOKUP($AC780,LS_Coint_BD!$B$3:$AQ$1079,AL$2)*$AD780+VLOOKUP($AC780,LS_Coint_BD!$B$3:$AQ$1079,AL$2+1)</f>
        <v>0</v>
      </c>
      <c r="AM780" s="89">
        <f>VLOOKUP($AC780,LS_Coint_BD!$B$3:$AQ$1079,AM$2)*$AD780+VLOOKUP($AC780,LS_Coint_BD!$B$3:$AQ$1079,AM$2+1)</f>
        <v>0</v>
      </c>
      <c r="AN780" s="89">
        <f>VLOOKUP($AC780,LS_Coint_BD!$B$3:$AQ$1079,AN$2)</f>
        <v>0.60054291958621997</v>
      </c>
      <c r="AO780" s="89">
        <f>VLOOKUP($AC780,LS_Coint_BD!$B$3:$AQ$1079,AO$2)</f>
        <v>0.58537035563470297</v>
      </c>
      <c r="AP780" s="89">
        <f>VLOOKUP($AC780,LS_Coint_BD!$B$3:$AQ$1079,AP$2)</f>
        <v>0.676890161022768</v>
      </c>
      <c r="AQ780" s="89">
        <f>VLOOKUP($AC780,LS_Coint_BD!$B$3:$AQ$1079,AQ$2)</f>
        <v>0.75180218616383798</v>
      </c>
      <c r="AR780" s="89">
        <f>VLOOKUP($AC780,LS_Coint_BD!$B$3:$AQ$1079,AR$2)</f>
        <v>1.00081783379663</v>
      </c>
      <c r="AS780" s="89">
        <f>VLOOKUP($AC780,LS_Coint_BD!$B$3:$AQ$1079,AS$2)</f>
        <v>0</v>
      </c>
      <c r="AT780" s="89">
        <f>VLOOKUP($AC780,LS_Coint_BD!$B$3:$AQ$1079,AT$2)</f>
        <v>0</v>
      </c>
      <c r="AU780" s="89">
        <f>VLOOKUP($AC780,LS_Coint_BD!$B$3:$AQ$1079,AU$2)</f>
        <v>0</v>
      </c>
      <c r="AV780" s="89">
        <f>VLOOKUP($AC780,LS_Coint_BD!$B$3:$AQ$1079,AV$2)</f>
        <v>1.35003119794419E-15</v>
      </c>
      <c r="AW780" s="89">
        <f>VLOOKUP($AC780,LS_Coint_BD!$B$3:$AQ$1079,AW$2)</f>
        <v>1.3026616822268501E-15</v>
      </c>
      <c r="AX780" s="89">
        <f>VLOOKUP($AC780,LS_Coint_BD!$B$3:$AQ$1079,AX$2)</f>
        <v>-2.2838873649431799E-16</v>
      </c>
      <c r="AY780" s="89">
        <f>VLOOKUP($AC780,LS_Coint_BD!$B$3:$AQ$1079,AY$2)</f>
        <v>-1.53210777398272E-15</v>
      </c>
      <c r="AZ780" s="89">
        <f>VLOOKUP($AC780,LS_Coint_BD!$B$3:$AQ$1079,AZ$2)</f>
        <v>-2.0132044179869501E-15</v>
      </c>
      <c r="BA780" s="89">
        <f>VLOOKUP($AC780,LS_Coint_BD!$B$3:$AQ$1079,BA$2)</f>
        <v>0</v>
      </c>
      <c r="BB780" s="89">
        <f>VLOOKUP($AC780,LS_Coint_BD!$B$3:$AQ$1079,BB$2)</f>
        <v>0</v>
      </c>
      <c r="BC780" s="89">
        <f>VLOOKUP($AC780,LS_Coint_BD!$B$3:$AQ$1079,BC$2)</f>
        <v>0</v>
      </c>
      <c r="BD780" s="89">
        <f t="shared" si="585"/>
        <v>1.2010858391724413</v>
      </c>
      <c r="BE780" s="89">
        <f t="shared" si="586"/>
        <v>1.1707407112694073</v>
      </c>
      <c r="BF780" s="89">
        <f t="shared" si="587"/>
        <v>1.3537803220455358</v>
      </c>
      <c r="BG780" s="89">
        <f t="shared" si="588"/>
        <v>1.5036043723276744</v>
      </c>
      <c r="BH780" s="89">
        <f t="shared" si="589"/>
        <v>-2.0016356675932623</v>
      </c>
      <c r="BI780" s="89">
        <f t="shared" si="590"/>
        <v>0</v>
      </c>
      <c r="BJ780" s="89">
        <f t="shared" si="591"/>
        <v>0</v>
      </c>
      <c r="BK780" s="89">
        <f t="shared" si="592"/>
        <v>0</v>
      </c>
      <c r="BL780" s="89">
        <f t="shared" si="593"/>
        <v>1.2010858391724439</v>
      </c>
      <c r="BM780" s="89"/>
      <c r="BN780" s="26" t="b">
        <f t="shared" si="594"/>
        <v>0</v>
      </c>
      <c r="BO780" s="26" t="b">
        <f t="shared" si="595"/>
        <v>0</v>
      </c>
      <c r="BP780" s="26" t="b">
        <f t="shared" si="596"/>
        <v>0</v>
      </c>
      <c r="BQ780" s="26" t="b">
        <f t="shared" si="597"/>
        <v>0</v>
      </c>
      <c r="BR780" s="26" t="b">
        <f t="shared" si="598"/>
        <v>0</v>
      </c>
      <c r="BS780" s="26" t="b">
        <f t="shared" si="599"/>
        <v>0</v>
      </c>
      <c r="BT780" s="26" t="b">
        <f t="shared" si="600"/>
        <v>0</v>
      </c>
      <c r="BU780" s="26" t="b">
        <f t="shared" si="601"/>
        <v>0</v>
      </c>
    </row>
    <row r="781" spans="2:73" ht="15" thickBot="1" x14ac:dyDescent="0.35">
      <c r="B781" s="17" t="str">
        <f>VLOOKUP($AC781,LS_Coint_BD!$B$3:$D$1079,2)</f>
        <v>SUZB3</v>
      </c>
      <c r="C781" s="87" t="str">
        <f>VLOOKUP($AC781,LS_Coint_BD!$B$3:$D$1079,3)</f>
        <v>EGIE3</v>
      </c>
      <c r="D781" s="68">
        <f t="shared" si="561"/>
        <v>0.39841808564266756</v>
      </c>
      <c r="E781" s="65">
        <f t="shared" si="562"/>
        <v>3.9505967624136056</v>
      </c>
      <c r="F781" s="69">
        <f t="shared" si="563"/>
        <v>2.6337311749424037</v>
      </c>
      <c r="G781" s="68">
        <f t="shared" si="564"/>
        <v>0.53565052204964303</v>
      </c>
      <c r="H781" s="65">
        <f t="shared" si="565"/>
        <v>3.8985373419985456</v>
      </c>
      <c r="I781" s="69">
        <f t="shared" si="566"/>
        <v>2.5990248946656971</v>
      </c>
      <c r="J781" s="68">
        <f t="shared" si="567"/>
        <v>0</v>
      </c>
      <c r="K781" s="65">
        <f t="shared" si="568"/>
        <v>0</v>
      </c>
      <c r="L781" s="69">
        <f t="shared" si="569"/>
        <v>0</v>
      </c>
      <c r="M781" s="68">
        <f t="shared" si="570"/>
        <v>1.4777769481024663</v>
      </c>
      <c r="N781" s="65">
        <f t="shared" si="571"/>
        <v>4.0984542691289398</v>
      </c>
      <c r="O781" s="69">
        <f t="shared" si="572"/>
        <v>2.7323028460859602</v>
      </c>
      <c r="P781" s="68">
        <f t="shared" si="573"/>
        <v>1.2575302625367115</v>
      </c>
      <c r="Q781" s="65">
        <f t="shared" si="574"/>
        <v>4.4179806574073899</v>
      </c>
      <c r="R781" s="69">
        <f t="shared" si="575"/>
        <v>2.9453204382715934</v>
      </c>
      <c r="S781" s="68">
        <f t="shared" si="576"/>
        <v>1.0396476701248574</v>
      </c>
      <c r="T781" s="65">
        <f t="shared" si="577"/>
        <v>5.7186549446119566</v>
      </c>
      <c r="U781" s="69">
        <f t="shared" si="578"/>
        <v>3.8124366297413044</v>
      </c>
      <c r="V781" s="68">
        <f t="shared" si="579"/>
        <v>0.68422440768126336</v>
      </c>
      <c r="W781" s="65">
        <f t="shared" si="580"/>
        <v>6.2431425644994549</v>
      </c>
      <c r="X781" s="69">
        <f t="shared" si="581"/>
        <v>4.1620950429996366</v>
      </c>
      <c r="Y781" s="68">
        <f t="shared" si="582"/>
        <v>1.253376932286514</v>
      </c>
      <c r="Z781" s="65">
        <f t="shared" si="583"/>
        <v>8.5593302213061282</v>
      </c>
      <c r="AA781" s="69">
        <f t="shared" si="584"/>
        <v>5.7062201475374188</v>
      </c>
      <c r="AB781" s="98">
        <f>SUMIF(BN781:BU781,"VERDADEIRO",BN$3:$BU780)</f>
        <v>0</v>
      </c>
      <c r="AC781" s="97">
        <f t="shared" si="602"/>
        <v>778</v>
      </c>
      <c r="AD781" s="89">
        <f>RTD("tryd.rtdserver",,"COT",B781,"ULT")</f>
        <v>66.5</v>
      </c>
      <c r="AE781" s="89">
        <f>RTD("tryd.rtdserver",,"COT",C781,"ULT")</f>
        <v>45.12</v>
      </c>
      <c r="AF781" s="89">
        <f>VLOOKUP($AC781,LS_Coint_BD!$B$3:$AQ$1079,AF$2)*$AD781+VLOOKUP($AC781,LS_Coint_BD!$B$3:$AQ$1079,AF$2+1)</f>
        <v>44.72158191435733</v>
      </c>
      <c r="AG781" s="89">
        <f>VLOOKUP($AC781,LS_Coint_BD!$B$3:$AQ$1079,AG$2)*$AD781+VLOOKUP($AC781,LS_Coint_BD!$B$3:$AQ$1079,AG$2+1)</f>
        <v>44.584349477950354</v>
      </c>
      <c r="AH781" s="89">
        <f>VLOOKUP($AC781,LS_Coint_BD!$B$3:$AQ$1079,AH$2)*$AD781+VLOOKUP($AC781,LS_Coint_BD!$B$3:$AQ$1079,AH$2+1)</f>
        <v>0</v>
      </c>
      <c r="AI781" s="89">
        <f>VLOOKUP($AC781,LS_Coint_BD!$B$3:$AQ$1079,AI$2)*$AD781+VLOOKUP($AC781,LS_Coint_BD!$B$3:$AQ$1079,AI$2+1)</f>
        <v>43.642223051897531</v>
      </c>
      <c r="AJ781" s="89">
        <f>VLOOKUP($AC781,LS_Coint_BD!$B$3:$AQ$1079,AJ$2)*$AD781+VLOOKUP($AC781,LS_Coint_BD!$B$3:$AQ$1079,AJ$2+1)</f>
        <v>43.862469737463286</v>
      </c>
      <c r="AK781" s="89">
        <f>VLOOKUP($AC781,LS_Coint_BD!$B$3:$AQ$1079,AK$2)*$AD781+VLOOKUP($AC781,LS_Coint_BD!$B$3:$AQ$1079,AK$2+1)</f>
        <v>44.08035232987514</v>
      </c>
      <c r="AL781" s="89">
        <f>VLOOKUP($AC781,LS_Coint_BD!$B$3:$AQ$1079,AL$2)*$AD781+VLOOKUP($AC781,LS_Coint_BD!$B$3:$AQ$1079,AL$2+1)</f>
        <v>44.435775592318734</v>
      </c>
      <c r="AM781" s="89">
        <f>VLOOKUP($AC781,LS_Coint_BD!$B$3:$AQ$1079,AM$2)*$AD781+VLOOKUP($AC781,LS_Coint_BD!$B$3:$AQ$1079,AM$2+1)</f>
        <v>43.866623067713483</v>
      </c>
      <c r="AN781" s="89">
        <f>VLOOKUP($AC781,LS_Coint_BD!$B$3:$AQ$1079,AN$2)</f>
        <v>1.3168655874712001</v>
      </c>
      <c r="AO781" s="89">
        <f>VLOOKUP($AC781,LS_Coint_BD!$B$3:$AQ$1079,AO$2)</f>
        <v>1.2995124473328501</v>
      </c>
      <c r="AP781" s="89">
        <f>VLOOKUP($AC781,LS_Coint_BD!$B$3:$AQ$1079,AP$2)</f>
        <v>0</v>
      </c>
      <c r="AQ781" s="89">
        <f>VLOOKUP($AC781,LS_Coint_BD!$B$3:$AQ$1079,AQ$2)</f>
        <v>1.3661514230429801</v>
      </c>
      <c r="AR781" s="89">
        <f>VLOOKUP($AC781,LS_Coint_BD!$B$3:$AQ$1079,AR$2)</f>
        <v>1.4726602191358</v>
      </c>
      <c r="AS781" s="89">
        <f>VLOOKUP($AC781,LS_Coint_BD!$B$3:$AQ$1079,AS$2)</f>
        <v>1.90621831487065</v>
      </c>
      <c r="AT781" s="89">
        <f>VLOOKUP($AC781,LS_Coint_BD!$B$3:$AQ$1079,AT$2)</f>
        <v>2.0810475214998201</v>
      </c>
      <c r="AU781" s="89">
        <f>VLOOKUP($AC781,LS_Coint_BD!$B$3:$AQ$1079,AU$2)</f>
        <v>2.8531100737687098</v>
      </c>
      <c r="AV781" s="89">
        <f>VLOOKUP($AC781,LS_Coint_BD!$B$3:$AQ$1079,AV$2)</f>
        <v>3.7658764995285304E-15</v>
      </c>
      <c r="AW781" s="89">
        <f>VLOOKUP($AC781,LS_Coint_BD!$B$3:$AQ$1079,AW$2)</f>
        <v>-3.2566542055671301E-15</v>
      </c>
      <c r="AX781" s="89">
        <f>VLOOKUP($AC781,LS_Coint_BD!$B$3:$AQ$1079,AX$2)</f>
        <v>0</v>
      </c>
      <c r="AY781" s="89">
        <f>VLOOKUP($AC781,LS_Coint_BD!$B$3:$AQ$1079,AY$2)</f>
        <v>-2.2204460492503101E-16</v>
      </c>
      <c r="AZ781" s="89">
        <f>VLOOKUP($AC781,LS_Coint_BD!$B$3:$AQ$1079,AZ$2)</f>
        <v>-6.67120679685872E-15</v>
      </c>
      <c r="BA781" s="89">
        <f>VLOOKUP($AC781,LS_Coint_BD!$B$3:$AQ$1079,BA$2)</f>
        <v>4.4408920985006301E-15</v>
      </c>
      <c r="BB781" s="89">
        <f>VLOOKUP($AC781,LS_Coint_BD!$B$3:$AQ$1079,BB$2)</f>
        <v>-3.4881188846404898E-15</v>
      </c>
      <c r="BC781" s="89">
        <f>VLOOKUP($AC781,LS_Coint_BD!$B$3:$AQ$1079,BC$2)</f>
        <v>-6.5369931689929196E-16</v>
      </c>
      <c r="BD781" s="89">
        <f t="shared" si="585"/>
        <v>2.6337311749424037</v>
      </c>
      <c r="BE781" s="89">
        <f t="shared" si="586"/>
        <v>2.5990248946656971</v>
      </c>
      <c r="BF781" s="89">
        <f t="shared" si="587"/>
        <v>0</v>
      </c>
      <c r="BG781" s="89">
        <f t="shared" si="588"/>
        <v>2.7323028460859602</v>
      </c>
      <c r="BH781" s="89">
        <f t="shared" si="589"/>
        <v>2.9453204382715934</v>
      </c>
      <c r="BI781" s="89">
        <f t="shared" si="590"/>
        <v>3.8124366297413044</v>
      </c>
      <c r="BJ781" s="89">
        <f t="shared" si="591"/>
        <v>4.1620950429996366</v>
      </c>
      <c r="BK781" s="89">
        <f t="shared" si="592"/>
        <v>5.7062201475374188</v>
      </c>
      <c r="BL781" s="89">
        <f t="shared" si="593"/>
        <v>2.6337311749424113</v>
      </c>
      <c r="BM781" s="89"/>
      <c r="BN781" s="26" t="b">
        <f t="shared" si="594"/>
        <v>0</v>
      </c>
      <c r="BO781" s="26" t="b">
        <f t="shared" si="595"/>
        <v>0</v>
      </c>
      <c r="BP781" s="26" t="b">
        <f t="shared" si="596"/>
        <v>0</v>
      </c>
      <c r="BQ781" s="26" t="b">
        <f t="shared" si="597"/>
        <v>0</v>
      </c>
      <c r="BR781" s="26" t="b">
        <f t="shared" si="598"/>
        <v>0</v>
      </c>
      <c r="BS781" s="26" t="b">
        <f t="shared" si="599"/>
        <v>0</v>
      </c>
      <c r="BT781" s="26" t="b">
        <f t="shared" si="600"/>
        <v>0</v>
      </c>
      <c r="BU781" s="26" t="b">
        <f t="shared" si="601"/>
        <v>0</v>
      </c>
    </row>
    <row r="782" spans="2:73" ht="15" thickBot="1" x14ac:dyDescent="0.35">
      <c r="B782" s="17" t="str">
        <f>VLOOKUP($AC782,LS_Coint_BD!$B$3:$D$1079,2)</f>
        <v>SUZB3</v>
      </c>
      <c r="C782" s="87" t="str">
        <f>VLOOKUP($AC782,LS_Coint_BD!$B$3:$D$1079,3)</f>
        <v>ENBR3</v>
      </c>
      <c r="D782" s="68">
        <f t="shared" si="561"/>
        <v>-0.45427910013320627</v>
      </c>
      <c r="E782" s="65">
        <f t="shared" si="562"/>
        <v>-1.6305113365771495</v>
      </c>
      <c r="F782" s="69">
        <f t="shared" si="563"/>
        <v>-1.0870075577180998</v>
      </c>
      <c r="G782" s="68">
        <f t="shared" si="564"/>
        <v>-0.41528114894657264</v>
      </c>
      <c r="H782" s="65">
        <f t="shared" si="565"/>
        <v>-1.8431521605911212</v>
      </c>
      <c r="I782" s="69">
        <f t="shared" si="566"/>
        <v>-1.2287681070607475</v>
      </c>
      <c r="J782" s="68">
        <f t="shared" si="567"/>
        <v>-0.10778395014735764</v>
      </c>
      <c r="K782" s="65">
        <f t="shared" si="568"/>
        <v>-1.8651885065828733</v>
      </c>
      <c r="L782" s="69">
        <f t="shared" si="569"/>
        <v>-1.2434590043885823</v>
      </c>
      <c r="M782" s="68">
        <f t="shared" si="570"/>
        <v>3.4990180008602323E-2</v>
      </c>
      <c r="N782" s="65">
        <f t="shared" si="571"/>
        <v>1.802264810428102</v>
      </c>
      <c r="O782" s="69">
        <f t="shared" si="572"/>
        <v>1.2015098736187346</v>
      </c>
      <c r="P782" s="68">
        <f t="shared" si="573"/>
        <v>1.3628844363861248E-2</v>
      </c>
      <c r="Q782" s="65">
        <f t="shared" si="574"/>
        <v>1.9868980885508218</v>
      </c>
      <c r="R782" s="69">
        <f t="shared" si="575"/>
        <v>1.3245987257005478</v>
      </c>
      <c r="S782" s="68">
        <f t="shared" si="576"/>
        <v>4.4945599290908689E-2</v>
      </c>
      <c r="T782" s="65">
        <f t="shared" si="577"/>
        <v>2.3650968124192557</v>
      </c>
      <c r="U782" s="69">
        <f t="shared" si="578"/>
        <v>1.576731208279504</v>
      </c>
      <c r="V782" s="68">
        <f t="shared" si="579"/>
        <v>-0.25792834255863539</v>
      </c>
      <c r="W782" s="65">
        <f t="shared" si="580"/>
        <v>-2.6148735945787775</v>
      </c>
      <c r="X782" s="69">
        <f t="shared" si="581"/>
        <v>-1.7432490630525184</v>
      </c>
      <c r="Y782" s="68">
        <f t="shared" si="582"/>
        <v>1.460841567659088E-2</v>
      </c>
      <c r="Z782" s="65">
        <f t="shared" si="583"/>
        <v>4.3169671552158579</v>
      </c>
      <c r="AA782" s="69">
        <f t="shared" si="584"/>
        <v>2.8779781034772389</v>
      </c>
      <c r="AB782" s="98">
        <f>SUMIF(BN782:BU782,"VERDADEIRO",BN$3:$BU781)</f>
        <v>0</v>
      </c>
      <c r="AC782" s="97">
        <f t="shared" si="602"/>
        <v>779</v>
      </c>
      <c r="AD782" s="89">
        <f>RTD("tryd.rtdserver",,"COT",B782,"ULT")</f>
        <v>66.5</v>
      </c>
      <c r="AE782" s="89">
        <f>RTD("tryd.rtdserver",,"COT",C782,"ULT")</f>
        <v>19.66</v>
      </c>
      <c r="AF782" s="89">
        <f>VLOOKUP($AC782,LS_Coint_BD!$B$3:$AQ$1079,AF$2)*$AD782+VLOOKUP($AC782,LS_Coint_BD!$B$3:$AQ$1079,AF$2+1)</f>
        <v>20.114279100133206</v>
      </c>
      <c r="AG782" s="89">
        <f>VLOOKUP($AC782,LS_Coint_BD!$B$3:$AQ$1079,AG$2)*$AD782+VLOOKUP($AC782,LS_Coint_BD!$B$3:$AQ$1079,AG$2+1)</f>
        <v>20.075281148946573</v>
      </c>
      <c r="AH782" s="89">
        <f>VLOOKUP($AC782,LS_Coint_BD!$B$3:$AQ$1079,AH$2)*$AD782+VLOOKUP($AC782,LS_Coint_BD!$B$3:$AQ$1079,AH$2+1)</f>
        <v>19.767783950147358</v>
      </c>
      <c r="AI782" s="89">
        <f>VLOOKUP($AC782,LS_Coint_BD!$B$3:$AQ$1079,AI$2)*$AD782+VLOOKUP($AC782,LS_Coint_BD!$B$3:$AQ$1079,AI$2+1)</f>
        <v>19.625009819991398</v>
      </c>
      <c r="AJ782" s="89">
        <f>VLOOKUP($AC782,LS_Coint_BD!$B$3:$AQ$1079,AJ$2)*$AD782+VLOOKUP($AC782,LS_Coint_BD!$B$3:$AQ$1079,AJ$2+1)</f>
        <v>19.646371155636139</v>
      </c>
      <c r="AK782" s="89">
        <f>VLOOKUP($AC782,LS_Coint_BD!$B$3:$AQ$1079,AK$2)*$AD782+VLOOKUP($AC782,LS_Coint_BD!$B$3:$AQ$1079,AK$2+1)</f>
        <v>19.615054400709091</v>
      </c>
      <c r="AL782" s="89">
        <f>VLOOKUP($AC782,LS_Coint_BD!$B$3:$AQ$1079,AL$2)*$AD782+VLOOKUP($AC782,LS_Coint_BD!$B$3:$AQ$1079,AL$2+1)</f>
        <v>19.917928342558636</v>
      </c>
      <c r="AM782" s="89">
        <f>VLOOKUP($AC782,LS_Coint_BD!$B$3:$AQ$1079,AM$2)*$AD782+VLOOKUP($AC782,LS_Coint_BD!$B$3:$AQ$1079,AM$2+1)</f>
        <v>19.645391584323409</v>
      </c>
      <c r="AN782" s="89">
        <f>VLOOKUP($AC782,LS_Coint_BD!$B$3:$AQ$1079,AN$2)</f>
        <v>0.54350377885905099</v>
      </c>
      <c r="AO782" s="89">
        <f>VLOOKUP($AC782,LS_Coint_BD!$B$3:$AQ$1079,AO$2)</f>
        <v>0.61438405353037295</v>
      </c>
      <c r="AP782" s="89">
        <f>VLOOKUP($AC782,LS_Coint_BD!$B$3:$AQ$1079,AP$2)</f>
        <v>0.62172950219429202</v>
      </c>
      <c r="AQ782" s="89">
        <f>VLOOKUP($AC782,LS_Coint_BD!$B$3:$AQ$1079,AQ$2)</f>
        <v>0.60075493680936698</v>
      </c>
      <c r="AR782" s="89">
        <f>VLOOKUP($AC782,LS_Coint_BD!$B$3:$AQ$1079,AR$2)</f>
        <v>0.66229936285027302</v>
      </c>
      <c r="AS782" s="89">
        <f>VLOOKUP($AC782,LS_Coint_BD!$B$3:$AQ$1079,AS$2)</f>
        <v>0.78836560413975199</v>
      </c>
      <c r="AT782" s="89">
        <f>VLOOKUP($AC782,LS_Coint_BD!$B$3:$AQ$1079,AT$2)</f>
        <v>0.87162453152625996</v>
      </c>
      <c r="AU782" s="89">
        <f>VLOOKUP($AC782,LS_Coint_BD!$B$3:$AQ$1079,AU$2)</f>
        <v>1.4389890517386199</v>
      </c>
      <c r="AV782" s="89">
        <f>VLOOKUP($AC782,LS_Coint_BD!$B$3:$AQ$1079,AV$2)</f>
        <v>2.1316282072803001E-15</v>
      </c>
      <c r="AW782" s="89">
        <f>VLOOKUP($AC782,LS_Coint_BD!$B$3:$AQ$1079,AW$2)</f>
        <v>-1.5395092608135501E-15</v>
      </c>
      <c r="AX782" s="89">
        <f>VLOOKUP($AC782,LS_Coint_BD!$B$3:$AQ$1079,AX$2)</f>
        <v>1.67485073429166E-15</v>
      </c>
      <c r="AY782" s="89">
        <f>VLOOKUP($AC782,LS_Coint_BD!$B$3:$AQ$1079,AY$2)</f>
        <v>7.5495165674510603E-16</v>
      </c>
      <c r="AZ782" s="89">
        <f>VLOOKUP($AC782,LS_Coint_BD!$B$3:$AQ$1079,AZ$2)</f>
        <v>1.6776703483224599E-15</v>
      </c>
      <c r="BA782" s="89">
        <f>VLOOKUP($AC782,LS_Coint_BD!$B$3:$AQ$1079,BA$2)</f>
        <v>-1.06581410364015E-16</v>
      </c>
      <c r="BB782" s="89">
        <f>VLOOKUP($AC782,LS_Coint_BD!$B$3:$AQ$1079,BB$2)</f>
        <v>1.6633159496202301E-15</v>
      </c>
      <c r="BC782" s="89">
        <f>VLOOKUP($AC782,LS_Coint_BD!$B$3:$AQ$1079,BC$2)</f>
        <v>-7.5317529990570598E-16</v>
      </c>
      <c r="BD782" s="89">
        <f t="shared" si="585"/>
        <v>-1.0870075577180998</v>
      </c>
      <c r="BE782" s="89">
        <f t="shared" si="586"/>
        <v>-1.2287681070607475</v>
      </c>
      <c r="BF782" s="89">
        <f t="shared" si="587"/>
        <v>-1.2434590043885823</v>
      </c>
      <c r="BG782" s="89">
        <f t="shared" si="588"/>
        <v>1.2015098736187346</v>
      </c>
      <c r="BH782" s="89">
        <f t="shared" si="589"/>
        <v>1.3245987257005478</v>
      </c>
      <c r="BI782" s="89">
        <f t="shared" si="590"/>
        <v>1.576731208279504</v>
      </c>
      <c r="BJ782" s="89">
        <f t="shared" si="591"/>
        <v>-1.7432490630525184</v>
      </c>
      <c r="BK782" s="89">
        <f t="shared" si="592"/>
        <v>2.8779781034772389</v>
      </c>
      <c r="BL782" s="89">
        <f t="shared" si="593"/>
        <v>-1.0870075577180955</v>
      </c>
      <c r="BM782" s="89"/>
      <c r="BN782" s="26" t="b">
        <f t="shared" si="594"/>
        <v>0</v>
      </c>
      <c r="BO782" s="26" t="b">
        <f t="shared" si="595"/>
        <v>0</v>
      </c>
      <c r="BP782" s="26" t="b">
        <f t="shared" si="596"/>
        <v>0</v>
      </c>
      <c r="BQ782" s="26" t="b">
        <f t="shared" si="597"/>
        <v>0</v>
      </c>
      <c r="BR782" s="26" t="b">
        <f t="shared" si="598"/>
        <v>0</v>
      </c>
      <c r="BS782" s="26" t="b">
        <f t="shared" si="599"/>
        <v>0</v>
      </c>
      <c r="BT782" s="26" t="b">
        <f t="shared" si="600"/>
        <v>0</v>
      </c>
      <c r="BU782" s="26" t="b">
        <f t="shared" si="601"/>
        <v>0</v>
      </c>
    </row>
    <row r="783" spans="2:73" ht="15" thickBot="1" x14ac:dyDescent="0.35">
      <c r="B783" s="17" t="str">
        <f>VLOOKUP($AC783,LS_Coint_BD!$B$3:$D$1079,2)</f>
        <v>SUZB3</v>
      </c>
      <c r="C783" s="87" t="str">
        <f>VLOOKUP($AC783,LS_Coint_BD!$B$3:$D$1079,3)</f>
        <v>GNDI3</v>
      </c>
      <c r="D783" s="68">
        <f t="shared" si="561"/>
        <v>1.8147277083917999</v>
      </c>
      <c r="E783" s="65">
        <f t="shared" si="562"/>
        <v>15.732338255340899</v>
      </c>
      <c r="F783" s="69">
        <f t="shared" si="563"/>
        <v>10.488225503560599</v>
      </c>
      <c r="G783" s="68">
        <f t="shared" si="564"/>
        <v>2.2191106018878486</v>
      </c>
      <c r="H783" s="65">
        <f t="shared" si="565"/>
        <v>15.429932519755337</v>
      </c>
      <c r="I783" s="69">
        <f t="shared" si="566"/>
        <v>10.286621679836891</v>
      </c>
      <c r="J783" s="68">
        <f t="shared" si="567"/>
        <v>6.4391595821253986</v>
      </c>
      <c r="K783" s="65">
        <f t="shared" si="568"/>
        <v>17.178990179167549</v>
      </c>
      <c r="L783" s="69">
        <f t="shared" si="569"/>
        <v>11.452660119445033</v>
      </c>
      <c r="M783" s="68">
        <f t="shared" si="570"/>
        <v>0</v>
      </c>
      <c r="N783" s="65">
        <f t="shared" si="571"/>
        <v>0</v>
      </c>
      <c r="O783" s="69">
        <f t="shared" si="572"/>
        <v>0</v>
      </c>
      <c r="P783" s="68">
        <f t="shared" si="573"/>
        <v>9.0003763732915587</v>
      </c>
      <c r="Q783" s="65">
        <f t="shared" si="574"/>
        <v>17.375534110736865</v>
      </c>
      <c r="R783" s="69">
        <f t="shared" si="575"/>
        <v>11.583689407157911</v>
      </c>
      <c r="S783" s="68">
        <f t="shared" si="576"/>
        <v>8.9710771980439148</v>
      </c>
      <c r="T783" s="65">
        <f t="shared" si="577"/>
        <v>19.096811303564785</v>
      </c>
      <c r="U783" s="69">
        <f t="shared" si="578"/>
        <v>12.731207535709856</v>
      </c>
      <c r="V783" s="68">
        <f t="shared" si="579"/>
        <v>7.3151839830998995</v>
      </c>
      <c r="W783" s="65">
        <f t="shared" si="580"/>
        <v>20.456659549295594</v>
      </c>
      <c r="X783" s="69">
        <f t="shared" si="581"/>
        <v>13.637773032863729</v>
      </c>
      <c r="Y783" s="68">
        <f t="shared" si="582"/>
        <v>7.6342881957606892</v>
      </c>
      <c r="Z783" s="65">
        <f t="shared" si="583"/>
        <v>21.466082207491503</v>
      </c>
      <c r="AA783" s="69">
        <f t="shared" si="584"/>
        <v>14.310721471661001</v>
      </c>
      <c r="AB783" s="98">
        <f>SUMIF(BN783:BU783,"VERDADEIRO",BN$3:$BU782)</f>
        <v>0</v>
      </c>
      <c r="AC783" s="97">
        <f t="shared" si="602"/>
        <v>780</v>
      </c>
      <c r="AD783" s="89">
        <f>RTD("tryd.rtdserver",,"COT",B783,"ULT")</f>
        <v>66.5</v>
      </c>
      <c r="AE783" s="89">
        <f>RTD("tryd.rtdserver",,"COT",C783,"ULT")</f>
        <v>98.73</v>
      </c>
      <c r="AF783" s="89">
        <f>VLOOKUP($AC783,LS_Coint_BD!$B$3:$AQ$1079,AF$2)*$AD783+VLOOKUP($AC783,LS_Coint_BD!$B$3:$AQ$1079,AF$2+1)</f>
        <v>96.915272291608204</v>
      </c>
      <c r="AG783" s="89">
        <f>VLOOKUP($AC783,LS_Coint_BD!$B$3:$AQ$1079,AG$2)*$AD783+VLOOKUP($AC783,LS_Coint_BD!$B$3:$AQ$1079,AG$2+1)</f>
        <v>96.510889398112155</v>
      </c>
      <c r="AH783" s="89">
        <f>VLOOKUP($AC783,LS_Coint_BD!$B$3:$AQ$1079,AH$2)*$AD783+VLOOKUP($AC783,LS_Coint_BD!$B$3:$AQ$1079,AH$2+1)</f>
        <v>92.290840417874605</v>
      </c>
      <c r="AI783" s="89">
        <f>VLOOKUP($AC783,LS_Coint_BD!$B$3:$AQ$1079,AI$2)*$AD783+VLOOKUP($AC783,LS_Coint_BD!$B$3:$AQ$1079,AI$2+1)</f>
        <v>0</v>
      </c>
      <c r="AJ783" s="89">
        <f>VLOOKUP($AC783,LS_Coint_BD!$B$3:$AQ$1079,AJ$2)*$AD783+VLOOKUP($AC783,LS_Coint_BD!$B$3:$AQ$1079,AJ$2+1)</f>
        <v>89.729623626708445</v>
      </c>
      <c r="AK783" s="89">
        <f>VLOOKUP($AC783,LS_Coint_BD!$B$3:$AQ$1079,AK$2)*$AD783+VLOOKUP($AC783,LS_Coint_BD!$B$3:$AQ$1079,AK$2+1)</f>
        <v>89.758922801956089</v>
      </c>
      <c r="AL783" s="89">
        <f>VLOOKUP($AC783,LS_Coint_BD!$B$3:$AQ$1079,AL$2)*$AD783+VLOOKUP($AC783,LS_Coint_BD!$B$3:$AQ$1079,AL$2+1)</f>
        <v>91.414816016900105</v>
      </c>
      <c r="AM783" s="89">
        <f>VLOOKUP($AC783,LS_Coint_BD!$B$3:$AQ$1079,AM$2)*$AD783+VLOOKUP($AC783,LS_Coint_BD!$B$3:$AQ$1079,AM$2+1)</f>
        <v>91.095711804239315</v>
      </c>
      <c r="AN783" s="89">
        <f>VLOOKUP($AC783,LS_Coint_BD!$B$3:$AQ$1079,AN$2)</f>
        <v>5.2441127517802997</v>
      </c>
      <c r="AO783" s="89">
        <f>VLOOKUP($AC783,LS_Coint_BD!$B$3:$AQ$1079,AO$2)</f>
        <v>5.1433108399184402</v>
      </c>
      <c r="AP783" s="89">
        <f>VLOOKUP($AC783,LS_Coint_BD!$B$3:$AQ$1079,AP$2)</f>
        <v>5.7263300597225202</v>
      </c>
      <c r="AQ783" s="89">
        <f>VLOOKUP($AC783,LS_Coint_BD!$B$3:$AQ$1079,AQ$2)</f>
        <v>0</v>
      </c>
      <c r="AR783" s="89">
        <f>VLOOKUP($AC783,LS_Coint_BD!$B$3:$AQ$1079,AR$2)</f>
        <v>5.7918447035789598</v>
      </c>
      <c r="AS783" s="89">
        <f>VLOOKUP($AC783,LS_Coint_BD!$B$3:$AQ$1079,AS$2)</f>
        <v>6.36560376785493</v>
      </c>
      <c r="AT783" s="89">
        <f>VLOOKUP($AC783,LS_Coint_BD!$B$3:$AQ$1079,AT$2)</f>
        <v>6.8188865164318697</v>
      </c>
      <c r="AU783" s="89">
        <f>VLOOKUP($AC783,LS_Coint_BD!$B$3:$AQ$1079,AU$2)</f>
        <v>7.1553607358304996</v>
      </c>
      <c r="AV783" s="89">
        <f>VLOOKUP($AC783,LS_Coint_BD!$B$3:$AQ$1079,AV$2)</f>
        <v>-5.6843418860807996E-16</v>
      </c>
      <c r="AW783" s="89">
        <f>VLOOKUP($AC783,LS_Coint_BD!$B$3:$AQ$1079,AW$2)</f>
        <v>1.00660220899348E-14</v>
      </c>
      <c r="AX783" s="89">
        <f>VLOOKUP($AC783,LS_Coint_BD!$B$3:$AQ$1079,AX$2)</f>
        <v>-6.8009090422752497E-15</v>
      </c>
      <c r="AY783" s="89">
        <f>VLOOKUP($AC783,LS_Coint_BD!$B$3:$AQ$1079,AY$2)</f>
        <v>0</v>
      </c>
      <c r="AZ783" s="89">
        <f>VLOOKUP($AC783,LS_Coint_BD!$B$3:$AQ$1079,AZ$2)</f>
        <v>-8.7633604077078996E-15</v>
      </c>
      <c r="BA783" s="89">
        <f>VLOOKUP($AC783,LS_Coint_BD!$B$3:$AQ$1079,BA$2)</f>
        <v>-4.2277292777725999E-15</v>
      </c>
      <c r="BB783" s="89">
        <f>VLOOKUP($AC783,LS_Coint_BD!$B$3:$AQ$1079,BB$2)</f>
        <v>-1.10780071984416E-14</v>
      </c>
      <c r="BC783" s="89">
        <f>VLOOKUP($AC783,LS_Coint_BD!$B$3:$AQ$1079,BC$2)</f>
        <v>1.19371179607697E-15</v>
      </c>
      <c r="BD783" s="89">
        <f t="shared" si="585"/>
        <v>10.488225503560599</v>
      </c>
      <c r="BE783" s="89">
        <f t="shared" si="586"/>
        <v>10.286621679836891</v>
      </c>
      <c r="BF783" s="89">
        <f t="shared" si="587"/>
        <v>11.452660119445033</v>
      </c>
      <c r="BG783" s="89">
        <f t="shared" si="588"/>
        <v>0</v>
      </c>
      <c r="BH783" s="89">
        <f t="shared" si="589"/>
        <v>11.583689407157911</v>
      </c>
      <c r="BI783" s="89">
        <f t="shared" si="590"/>
        <v>12.731207535709856</v>
      </c>
      <c r="BJ783" s="89">
        <f t="shared" si="591"/>
        <v>13.637773032863729</v>
      </c>
      <c r="BK783" s="89">
        <f t="shared" si="592"/>
        <v>14.310721471661001</v>
      </c>
      <c r="BL783" s="89">
        <f t="shared" si="593"/>
        <v>10.488225503560598</v>
      </c>
      <c r="BM783" s="89"/>
      <c r="BN783" s="26" t="b">
        <f t="shared" si="594"/>
        <v>0</v>
      </c>
      <c r="BO783" s="26" t="b">
        <f t="shared" si="595"/>
        <v>0</v>
      </c>
      <c r="BP783" s="26" t="b">
        <f t="shared" si="596"/>
        <v>0</v>
      </c>
      <c r="BQ783" s="26" t="b">
        <f t="shared" si="597"/>
        <v>0</v>
      </c>
      <c r="BR783" s="26" t="b">
        <f t="shared" si="598"/>
        <v>0</v>
      </c>
      <c r="BS783" s="26" t="b">
        <f t="shared" si="599"/>
        <v>0</v>
      </c>
      <c r="BT783" s="26" t="b">
        <f t="shared" si="600"/>
        <v>0</v>
      </c>
      <c r="BU783" s="26" t="b">
        <f t="shared" si="601"/>
        <v>0</v>
      </c>
    </row>
    <row r="784" spans="2:73" ht="15" thickBot="1" x14ac:dyDescent="0.35">
      <c r="B784" s="17" t="str">
        <f>VLOOKUP($AC784,LS_Coint_BD!$B$3:$D$1079,2)</f>
        <v>SUZB3</v>
      </c>
      <c r="C784" s="87" t="str">
        <f>VLOOKUP($AC784,LS_Coint_BD!$B$3:$D$1079,3)</f>
        <v>HAPV3</v>
      </c>
      <c r="D784" s="68">
        <f t="shared" si="561"/>
        <v>-0.15150340033688536</v>
      </c>
      <c r="E784" s="65">
        <f t="shared" si="562"/>
        <v>-2.2057344750718131</v>
      </c>
      <c r="F784" s="69">
        <f t="shared" si="563"/>
        <v>-1.4704896500478755</v>
      </c>
      <c r="G784" s="68">
        <f t="shared" si="564"/>
        <v>-0.10486665341663937</v>
      </c>
      <c r="H784" s="65">
        <f t="shared" si="565"/>
        <v>-2.4108500532763886</v>
      </c>
      <c r="I784" s="69">
        <f t="shared" si="566"/>
        <v>-1.6072333688509257</v>
      </c>
      <c r="J784" s="68">
        <f t="shared" si="567"/>
        <v>0.55718056406927374</v>
      </c>
      <c r="K784" s="65">
        <f t="shared" si="568"/>
        <v>2.6918299615434114</v>
      </c>
      <c r="L784" s="69">
        <f t="shared" si="569"/>
        <v>1.7945533076956077</v>
      </c>
      <c r="M784" s="68">
        <f t="shared" si="570"/>
        <v>0</v>
      </c>
      <c r="N784" s="65">
        <f t="shared" si="571"/>
        <v>0</v>
      </c>
      <c r="O784" s="69">
        <f t="shared" si="572"/>
        <v>0</v>
      </c>
      <c r="P784" s="68">
        <f t="shared" si="573"/>
        <v>0.79041476901778651</v>
      </c>
      <c r="Q784" s="65">
        <f t="shared" si="574"/>
        <v>2.8318187859207331</v>
      </c>
      <c r="R784" s="69">
        <f t="shared" si="575"/>
        <v>1.8878791906138221</v>
      </c>
      <c r="S784" s="68">
        <f t="shared" si="576"/>
        <v>0.7986469462181276</v>
      </c>
      <c r="T784" s="65">
        <f t="shared" si="577"/>
        <v>3.3120731857178396</v>
      </c>
      <c r="U784" s="69">
        <f t="shared" si="578"/>
        <v>2.2080487904785597</v>
      </c>
      <c r="V784" s="68">
        <f t="shared" si="579"/>
        <v>0.51548398449390476</v>
      </c>
      <c r="W784" s="65">
        <f t="shared" si="580"/>
        <v>3.5457433352521792</v>
      </c>
      <c r="X784" s="69">
        <f t="shared" si="581"/>
        <v>2.3638288901681195</v>
      </c>
      <c r="Y784" s="68">
        <f t="shared" si="582"/>
        <v>0.47774790063868977</v>
      </c>
      <c r="Z784" s="65">
        <f t="shared" si="583"/>
        <v>3.453914347652582</v>
      </c>
      <c r="AA784" s="69">
        <f t="shared" si="584"/>
        <v>2.3026095651017213</v>
      </c>
      <c r="AB784" s="98">
        <f>SUMIF(BN784:BU784,"VERDADEIRO",BN$3:$BU783)</f>
        <v>0</v>
      </c>
      <c r="AC784" s="97">
        <f t="shared" si="602"/>
        <v>781</v>
      </c>
      <c r="AD784" s="89">
        <f>RTD("tryd.rtdserver",,"COT",B784,"ULT")</f>
        <v>66.5</v>
      </c>
      <c r="AE784" s="89">
        <f>RTD("tryd.rtdserver",,"COT",C784,"ULT")</f>
        <v>17.850000000000001</v>
      </c>
      <c r="AF784" s="89">
        <f>VLOOKUP($AC784,LS_Coint_BD!$B$3:$AQ$1079,AF$2)*$AD784+VLOOKUP($AC784,LS_Coint_BD!$B$3:$AQ$1079,AF$2+1)</f>
        <v>18.001503400336887</v>
      </c>
      <c r="AG784" s="89">
        <f>VLOOKUP($AC784,LS_Coint_BD!$B$3:$AQ$1079,AG$2)*$AD784+VLOOKUP($AC784,LS_Coint_BD!$B$3:$AQ$1079,AG$2+1)</f>
        <v>17.954866653416641</v>
      </c>
      <c r="AH784" s="89">
        <f>VLOOKUP($AC784,LS_Coint_BD!$B$3:$AQ$1079,AH$2)*$AD784+VLOOKUP($AC784,LS_Coint_BD!$B$3:$AQ$1079,AH$2+1)</f>
        <v>17.292819435930728</v>
      </c>
      <c r="AI784" s="89">
        <f>VLOOKUP($AC784,LS_Coint_BD!$B$3:$AQ$1079,AI$2)*$AD784+VLOOKUP($AC784,LS_Coint_BD!$B$3:$AQ$1079,AI$2+1)</f>
        <v>0</v>
      </c>
      <c r="AJ784" s="89">
        <f>VLOOKUP($AC784,LS_Coint_BD!$B$3:$AQ$1079,AJ$2)*$AD784+VLOOKUP($AC784,LS_Coint_BD!$B$3:$AQ$1079,AJ$2+1)</f>
        <v>17.059585230982215</v>
      </c>
      <c r="AK784" s="89">
        <f>VLOOKUP($AC784,LS_Coint_BD!$B$3:$AQ$1079,AK$2)*$AD784+VLOOKUP($AC784,LS_Coint_BD!$B$3:$AQ$1079,AK$2+1)</f>
        <v>17.051353053781874</v>
      </c>
      <c r="AL784" s="89">
        <f>VLOOKUP($AC784,LS_Coint_BD!$B$3:$AQ$1079,AL$2)*$AD784+VLOOKUP($AC784,LS_Coint_BD!$B$3:$AQ$1079,AL$2+1)</f>
        <v>17.334516015506097</v>
      </c>
      <c r="AM784" s="89">
        <f>VLOOKUP($AC784,LS_Coint_BD!$B$3:$AQ$1079,AM$2)*$AD784+VLOOKUP($AC784,LS_Coint_BD!$B$3:$AQ$1079,AM$2+1)</f>
        <v>17.372252099361312</v>
      </c>
      <c r="AN784" s="89">
        <f>VLOOKUP($AC784,LS_Coint_BD!$B$3:$AQ$1079,AN$2)</f>
        <v>0.73524482502393795</v>
      </c>
      <c r="AO784" s="89">
        <f>VLOOKUP($AC784,LS_Coint_BD!$B$3:$AQ$1079,AO$2)</f>
        <v>0.80361668442546297</v>
      </c>
      <c r="AP784" s="89">
        <f>VLOOKUP($AC784,LS_Coint_BD!$B$3:$AQ$1079,AP$2)</f>
        <v>0.89727665384780397</v>
      </c>
      <c r="AQ784" s="89">
        <f>VLOOKUP($AC784,LS_Coint_BD!$B$3:$AQ$1079,AQ$2)</f>
        <v>0</v>
      </c>
      <c r="AR784" s="89">
        <f>VLOOKUP($AC784,LS_Coint_BD!$B$3:$AQ$1079,AR$2)</f>
        <v>0.94393959530691196</v>
      </c>
      <c r="AS784" s="89">
        <f>VLOOKUP($AC784,LS_Coint_BD!$B$3:$AQ$1079,AS$2)</f>
        <v>1.1040243952392801</v>
      </c>
      <c r="AT784" s="89">
        <f>VLOOKUP($AC784,LS_Coint_BD!$B$3:$AQ$1079,AT$2)</f>
        <v>1.18191444508406</v>
      </c>
      <c r="AU784" s="89">
        <f>VLOOKUP($AC784,LS_Coint_BD!$B$3:$AQ$1079,AU$2)</f>
        <v>1.15130478255086</v>
      </c>
      <c r="AV784" s="89">
        <f>VLOOKUP($AC784,LS_Coint_BD!$B$3:$AQ$1079,AV$2)</f>
        <v>5.3290705182007502E-16</v>
      </c>
      <c r="AW784" s="89">
        <f>VLOOKUP($AC784,LS_Coint_BD!$B$3:$AQ$1079,AW$2)</f>
        <v>1.33226762955019E-16</v>
      </c>
      <c r="AX784" s="89">
        <f>VLOOKUP($AC784,LS_Coint_BD!$B$3:$AQ$1079,AX$2)</f>
        <v>-1.14194368247159E-16</v>
      </c>
      <c r="AY784" s="89">
        <f>VLOOKUP($AC784,LS_Coint_BD!$B$3:$AQ$1079,AY$2)</f>
        <v>0</v>
      </c>
      <c r="AZ784" s="89">
        <f>VLOOKUP($AC784,LS_Coint_BD!$B$3:$AQ$1079,AZ$2)</f>
        <v>-1.7072762956458001E-15</v>
      </c>
      <c r="BA784" s="89">
        <f>VLOOKUP($AC784,LS_Coint_BD!$B$3:$AQ$1079,BA$2)</f>
        <v>-4.9737991503206998E-16</v>
      </c>
      <c r="BB784" s="89">
        <f>VLOOKUP($AC784,LS_Coint_BD!$B$3:$AQ$1079,BB$2)</f>
        <v>-6.5805946550509303E-16</v>
      </c>
      <c r="BC784" s="89">
        <f>VLOOKUP($AC784,LS_Coint_BD!$B$3:$AQ$1079,BC$2)</f>
        <v>1.3677947663381899E-15</v>
      </c>
      <c r="BD784" s="89">
        <f t="shared" si="585"/>
        <v>-1.4704896500478755</v>
      </c>
      <c r="BE784" s="89">
        <f t="shared" si="586"/>
        <v>-1.6072333688509257</v>
      </c>
      <c r="BF784" s="89">
        <f t="shared" si="587"/>
        <v>1.7945533076956077</v>
      </c>
      <c r="BG784" s="89">
        <f t="shared" si="588"/>
        <v>0</v>
      </c>
      <c r="BH784" s="89">
        <f t="shared" si="589"/>
        <v>1.8878791906138221</v>
      </c>
      <c r="BI784" s="89">
        <f t="shared" si="590"/>
        <v>2.2080487904785597</v>
      </c>
      <c r="BJ784" s="89">
        <f t="shared" si="591"/>
        <v>2.3638288901681195</v>
      </c>
      <c r="BK784" s="89">
        <f t="shared" si="592"/>
        <v>2.3026095651017213</v>
      </c>
      <c r="BL784" s="89">
        <f t="shared" si="593"/>
        <v>-1.4704896500478744</v>
      </c>
      <c r="BM784" s="89"/>
      <c r="BN784" s="26" t="b">
        <f t="shared" si="594"/>
        <v>0</v>
      </c>
      <c r="BO784" s="26" t="b">
        <f t="shared" si="595"/>
        <v>0</v>
      </c>
      <c r="BP784" s="26" t="b">
        <f t="shared" si="596"/>
        <v>0</v>
      </c>
      <c r="BQ784" s="26" t="b">
        <f t="shared" si="597"/>
        <v>0</v>
      </c>
      <c r="BR784" s="26" t="b">
        <f t="shared" si="598"/>
        <v>0</v>
      </c>
      <c r="BS784" s="26" t="b">
        <f t="shared" si="599"/>
        <v>0</v>
      </c>
      <c r="BT784" s="26" t="b">
        <f t="shared" si="600"/>
        <v>0</v>
      </c>
      <c r="BU784" s="26" t="b">
        <f t="shared" si="601"/>
        <v>0</v>
      </c>
    </row>
    <row r="785" spans="2:73" ht="15" thickBot="1" x14ac:dyDescent="0.35">
      <c r="B785" s="17" t="str">
        <f>VLOOKUP($AC785,LS_Coint_BD!$B$3:$D$1079,2)</f>
        <v>SUZB3</v>
      </c>
      <c r="C785" s="87" t="str">
        <f>VLOOKUP($AC785,LS_Coint_BD!$B$3:$D$1079,3)</f>
        <v>HGTX3</v>
      </c>
      <c r="D785" s="68">
        <f t="shared" si="561"/>
        <v>0.88448695441192626</v>
      </c>
      <c r="E785" s="65">
        <f t="shared" si="562"/>
        <v>2.0884705117695166</v>
      </c>
      <c r="F785" s="69">
        <f t="shared" si="563"/>
        <v>1.3923136745130109</v>
      </c>
      <c r="G785" s="68">
        <f t="shared" si="564"/>
        <v>0.83214289169272249</v>
      </c>
      <c r="H785" s="65">
        <f t="shared" si="565"/>
        <v>3.014740851396092</v>
      </c>
      <c r="I785" s="69">
        <f t="shared" si="566"/>
        <v>2.0098272342640615</v>
      </c>
      <c r="J785" s="68">
        <f t="shared" si="567"/>
        <v>0</v>
      </c>
      <c r="K785" s="65">
        <f t="shared" si="568"/>
        <v>0</v>
      </c>
      <c r="L785" s="69">
        <f t="shared" si="569"/>
        <v>0</v>
      </c>
      <c r="M785" s="68">
        <f t="shared" si="570"/>
        <v>0</v>
      </c>
      <c r="N785" s="65">
        <f t="shared" si="571"/>
        <v>0</v>
      </c>
      <c r="O785" s="69">
        <f t="shared" si="572"/>
        <v>0</v>
      </c>
      <c r="P785" s="68">
        <f t="shared" si="573"/>
        <v>-1.0404251038506409</v>
      </c>
      <c r="Q785" s="65">
        <f t="shared" si="574"/>
        <v>-4.2287915040667503</v>
      </c>
      <c r="R785" s="69">
        <f t="shared" si="575"/>
        <v>-2.8191943360445002</v>
      </c>
      <c r="S785" s="68">
        <f t="shared" si="576"/>
        <v>0</v>
      </c>
      <c r="T785" s="65">
        <f t="shared" si="577"/>
        <v>0</v>
      </c>
      <c r="U785" s="69">
        <f t="shared" si="578"/>
        <v>0</v>
      </c>
      <c r="V785" s="68">
        <f t="shared" si="579"/>
        <v>-1.0038521856363865</v>
      </c>
      <c r="W785" s="65">
        <f t="shared" si="580"/>
        <v>-4.7559871443068094</v>
      </c>
      <c r="X785" s="69">
        <f t="shared" si="581"/>
        <v>-3.1706580962045399</v>
      </c>
      <c r="Y785" s="68">
        <f t="shared" si="582"/>
        <v>-0.39842670888139864</v>
      </c>
      <c r="Z785" s="65">
        <f t="shared" si="583"/>
        <v>-8.8271940857054076</v>
      </c>
      <c r="AA785" s="69">
        <f t="shared" si="584"/>
        <v>-5.8847960571369384</v>
      </c>
      <c r="AB785" s="98">
        <f>SUMIF(BN785:BU785,"VERDADEIRO",BN$3:$BU784)</f>
        <v>0</v>
      </c>
      <c r="AC785" s="97">
        <f t="shared" si="602"/>
        <v>782</v>
      </c>
      <c r="AD785" s="89">
        <f>RTD("tryd.rtdserver",,"COT",B785,"ULT")</f>
        <v>66.5</v>
      </c>
      <c r="AE785" s="89">
        <f>RTD("tryd.rtdserver",,"COT",C785,"ULT")</f>
        <v>17.77</v>
      </c>
      <c r="AF785" s="89">
        <f>VLOOKUP($AC785,LS_Coint_BD!$B$3:$AQ$1079,AF$2)*$AD785+VLOOKUP($AC785,LS_Coint_BD!$B$3:$AQ$1079,AF$2+1)</f>
        <v>16.885513045588073</v>
      </c>
      <c r="AG785" s="89">
        <f>VLOOKUP($AC785,LS_Coint_BD!$B$3:$AQ$1079,AG$2)*$AD785+VLOOKUP($AC785,LS_Coint_BD!$B$3:$AQ$1079,AG$2+1)</f>
        <v>16.937857108307277</v>
      </c>
      <c r="AH785" s="89">
        <f>VLOOKUP($AC785,LS_Coint_BD!$B$3:$AQ$1079,AH$2)*$AD785+VLOOKUP($AC785,LS_Coint_BD!$B$3:$AQ$1079,AH$2+1)</f>
        <v>0</v>
      </c>
      <c r="AI785" s="89">
        <f>VLOOKUP($AC785,LS_Coint_BD!$B$3:$AQ$1079,AI$2)*$AD785+VLOOKUP($AC785,LS_Coint_BD!$B$3:$AQ$1079,AI$2+1)</f>
        <v>0</v>
      </c>
      <c r="AJ785" s="89">
        <f>VLOOKUP($AC785,LS_Coint_BD!$B$3:$AQ$1079,AJ$2)*$AD785+VLOOKUP($AC785,LS_Coint_BD!$B$3:$AQ$1079,AJ$2+1)</f>
        <v>18.81042510385064</v>
      </c>
      <c r="AK785" s="89">
        <f>VLOOKUP($AC785,LS_Coint_BD!$B$3:$AQ$1079,AK$2)*$AD785+VLOOKUP($AC785,LS_Coint_BD!$B$3:$AQ$1079,AK$2+1)</f>
        <v>0</v>
      </c>
      <c r="AL785" s="89">
        <f>VLOOKUP($AC785,LS_Coint_BD!$B$3:$AQ$1079,AL$2)*$AD785+VLOOKUP($AC785,LS_Coint_BD!$B$3:$AQ$1079,AL$2+1)</f>
        <v>18.773852185636386</v>
      </c>
      <c r="AM785" s="89">
        <f>VLOOKUP($AC785,LS_Coint_BD!$B$3:$AQ$1079,AM$2)*$AD785+VLOOKUP($AC785,LS_Coint_BD!$B$3:$AQ$1079,AM$2+1)</f>
        <v>18.168426708881398</v>
      </c>
      <c r="AN785" s="89">
        <f>VLOOKUP($AC785,LS_Coint_BD!$B$3:$AQ$1079,AN$2)</f>
        <v>0.69615683725650701</v>
      </c>
      <c r="AO785" s="89">
        <f>VLOOKUP($AC785,LS_Coint_BD!$B$3:$AQ$1079,AO$2)</f>
        <v>1.0049136171320301</v>
      </c>
      <c r="AP785" s="89">
        <f>VLOOKUP($AC785,LS_Coint_BD!$B$3:$AQ$1079,AP$2)</f>
        <v>0</v>
      </c>
      <c r="AQ785" s="89">
        <f>VLOOKUP($AC785,LS_Coint_BD!$B$3:$AQ$1079,AQ$2)</f>
        <v>0</v>
      </c>
      <c r="AR785" s="89">
        <f>VLOOKUP($AC785,LS_Coint_BD!$B$3:$AQ$1079,AR$2)</f>
        <v>1.4095971680222501</v>
      </c>
      <c r="AS785" s="89">
        <f>VLOOKUP($AC785,LS_Coint_BD!$B$3:$AQ$1079,AS$2)</f>
        <v>0</v>
      </c>
      <c r="AT785" s="89">
        <f>VLOOKUP($AC785,LS_Coint_BD!$B$3:$AQ$1079,AT$2)</f>
        <v>1.5853290481022699</v>
      </c>
      <c r="AU785" s="89">
        <f>VLOOKUP($AC785,LS_Coint_BD!$B$3:$AQ$1079,AU$2)</f>
        <v>2.9423980285684701</v>
      </c>
      <c r="AV785" s="89">
        <f>VLOOKUP($AC785,LS_Coint_BD!$B$3:$AQ$1079,AV$2)</f>
        <v>-3.05533376376843E-15</v>
      </c>
      <c r="AW785" s="89">
        <f>VLOOKUP($AC785,LS_Coint_BD!$B$3:$AQ$1079,AW$2)</f>
        <v>1.1546319456101601E-15</v>
      </c>
      <c r="AX785" s="89">
        <f>VLOOKUP($AC785,LS_Coint_BD!$B$3:$AQ$1079,AX$2)</f>
        <v>0</v>
      </c>
      <c r="AY785" s="89">
        <f>VLOOKUP($AC785,LS_Coint_BD!$B$3:$AQ$1079,AY$2)</f>
        <v>0</v>
      </c>
      <c r="AZ785" s="89">
        <f>VLOOKUP($AC785,LS_Coint_BD!$B$3:$AQ$1079,AZ$2)</f>
        <v>2.1711028037114201E-16</v>
      </c>
      <c r="BA785" s="89">
        <f>VLOOKUP($AC785,LS_Coint_BD!$B$3:$AQ$1079,BA$2)</f>
        <v>0</v>
      </c>
      <c r="BB785" s="89">
        <f>VLOOKUP($AC785,LS_Coint_BD!$B$3:$AQ$1079,BB$2)</f>
        <v>-1.2918958832001801E-16</v>
      </c>
      <c r="BC785" s="89">
        <f>VLOOKUP($AC785,LS_Coint_BD!$B$3:$AQ$1079,BC$2)</f>
        <v>1.6768808563938401E-15</v>
      </c>
      <c r="BD785" s="89">
        <f t="shared" si="585"/>
        <v>1.3923136745130109</v>
      </c>
      <c r="BE785" s="89">
        <f t="shared" si="586"/>
        <v>2.0098272342640615</v>
      </c>
      <c r="BF785" s="89">
        <f t="shared" si="587"/>
        <v>0</v>
      </c>
      <c r="BG785" s="89">
        <f t="shared" si="588"/>
        <v>0</v>
      </c>
      <c r="BH785" s="89">
        <f t="shared" si="589"/>
        <v>-2.8191943360445002</v>
      </c>
      <c r="BI785" s="89">
        <f t="shared" si="590"/>
        <v>0</v>
      </c>
      <c r="BJ785" s="89">
        <f t="shared" si="591"/>
        <v>-3.1706580962045399</v>
      </c>
      <c r="BK785" s="89">
        <f t="shared" si="592"/>
        <v>-5.8847960571369384</v>
      </c>
      <c r="BL785" s="89">
        <f t="shared" si="593"/>
        <v>1.3923136745130171</v>
      </c>
      <c r="BM785" s="89"/>
      <c r="BN785" s="26" t="b">
        <f t="shared" si="594"/>
        <v>0</v>
      </c>
      <c r="BO785" s="26" t="b">
        <f t="shared" si="595"/>
        <v>0</v>
      </c>
      <c r="BP785" s="26" t="b">
        <f t="shared" si="596"/>
        <v>0</v>
      </c>
      <c r="BQ785" s="26" t="b">
        <f t="shared" si="597"/>
        <v>0</v>
      </c>
      <c r="BR785" s="26" t="b">
        <f t="shared" si="598"/>
        <v>0</v>
      </c>
      <c r="BS785" s="26" t="b">
        <f t="shared" si="599"/>
        <v>0</v>
      </c>
      <c r="BT785" s="26" t="b">
        <f t="shared" si="600"/>
        <v>0</v>
      </c>
      <c r="BU785" s="26" t="b">
        <f t="shared" si="601"/>
        <v>0</v>
      </c>
    </row>
    <row r="786" spans="2:73" ht="15" thickBot="1" x14ac:dyDescent="0.35">
      <c r="B786" s="17" t="str">
        <f>VLOOKUP($AC786,LS_Coint_BD!$B$3:$D$1079,2)</f>
        <v>SUZB3</v>
      </c>
      <c r="C786" s="87" t="str">
        <f>VLOOKUP($AC786,LS_Coint_BD!$B$3:$D$1079,3)</f>
        <v>IRBR3</v>
      </c>
      <c r="D786" s="68">
        <f t="shared" si="561"/>
        <v>-0.69300331005861437</v>
      </c>
      <c r="E786" s="65">
        <f t="shared" si="562"/>
        <v>-1.7165996028273649</v>
      </c>
      <c r="F786" s="69">
        <f t="shared" si="563"/>
        <v>-1.1443997352182433</v>
      </c>
      <c r="G786" s="68">
        <f t="shared" si="564"/>
        <v>-0.66930112179721846</v>
      </c>
      <c r="H786" s="65">
        <f t="shared" si="565"/>
        <v>-1.7640508050379919</v>
      </c>
      <c r="I786" s="69">
        <f t="shared" si="566"/>
        <v>-1.1760338700253279</v>
      </c>
      <c r="J786" s="68">
        <f t="shared" si="567"/>
        <v>-0.11139062252417808</v>
      </c>
      <c r="K786" s="65">
        <f t="shared" si="568"/>
        <v>-2.0824485627222575</v>
      </c>
      <c r="L786" s="69">
        <f t="shared" si="569"/>
        <v>-1.3882990418148382</v>
      </c>
      <c r="M786" s="68">
        <f t="shared" si="570"/>
        <v>0.45597752497992516</v>
      </c>
      <c r="N786" s="65">
        <f t="shared" si="571"/>
        <v>2.6856585383245752</v>
      </c>
      <c r="O786" s="69">
        <f t="shared" si="572"/>
        <v>1.7904390255497169</v>
      </c>
      <c r="P786" s="68">
        <f t="shared" si="573"/>
        <v>0.49026995783441052</v>
      </c>
      <c r="Q786" s="65">
        <f t="shared" si="574"/>
        <v>3.1058171856756323</v>
      </c>
      <c r="R786" s="69">
        <f t="shared" si="575"/>
        <v>2.0705447904504215</v>
      </c>
      <c r="S786" s="68">
        <f t="shared" si="576"/>
        <v>0.66655189071022658</v>
      </c>
      <c r="T786" s="65">
        <f t="shared" si="577"/>
        <v>3.1393005008109314</v>
      </c>
      <c r="U786" s="69">
        <f t="shared" si="578"/>
        <v>2.0928670005406209</v>
      </c>
      <c r="V786" s="68">
        <f t="shared" si="579"/>
        <v>0.4143035744225898</v>
      </c>
      <c r="W786" s="65">
        <f t="shared" si="580"/>
        <v>3.2689268409613215</v>
      </c>
      <c r="X786" s="69">
        <f t="shared" si="581"/>
        <v>2.1792845606408808</v>
      </c>
      <c r="Y786" s="68">
        <f t="shared" si="582"/>
        <v>1.7886952396753344</v>
      </c>
      <c r="Z786" s="65">
        <f t="shared" si="583"/>
        <v>20.182698253824029</v>
      </c>
      <c r="AA786" s="69">
        <f t="shared" si="584"/>
        <v>13.455132169216018</v>
      </c>
      <c r="AB786" s="98">
        <f>SUMIF(BN786:BU786,"VERDADEIRO",BN$3:$BU785)</f>
        <v>0</v>
      </c>
      <c r="AC786" s="97">
        <f t="shared" si="602"/>
        <v>783</v>
      </c>
      <c r="AD786" s="89">
        <f>RTD("tryd.rtdserver",,"COT",B786,"ULT")</f>
        <v>66.5</v>
      </c>
      <c r="AE786" s="89">
        <f>RTD("tryd.rtdserver",,"COT",C786,"ULT")</f>
        <v>6.91</v>
      </c>
      <c r="AF786" s="89">
        <f>VLOOKUP($AC786,LS_Coint_BD!$B$3:$AQ$1079,AF$2)*$AD786+VLOOKUP($AC786,LS_Coint_BD!$B$3:$AQ$1079,AF$2+1)</f>
        <v>7.6030033100586145</v>
      </c>
      <c r="AG786" s="89">
        <f>VLOOKUP($AC786,LS_Coint_BD!$B$3:$AQ$1079,AG$2)*$AD786+VLOOKUP($AC786,LS_Coint_BD!$B$3:$AQ$1079,AG$2+1)</f>
        <v>7.5793011217972186</v>
      </c>
      <c r="AH786" s="89">
        <f>VLOOKUP($AC786,LS_Coint_BD!$B$3:$AQ$1079,AH$2)*$AD786+VLOOKUP($AC786,LS_Coint_BD!$B$3:$AQ$1079,AH$2+1)</f>
        <v>7.0213906225241782</v>
      </c>
      <c r="AI786" s="89">
        <f>VLOOKUP($AC786,LS_Coint_BD!$B$3:$AQ$1079,AI$2)*$AD786+VLOOKUP($AC786,LS_Coint_BD!$B$3:$AQ$1079,AI$2+1)</f>
        <v>6.454022475020075</v>
      </c>
      <c r="AJ786" s="89">
        <f>VLOOKUP($AC786,LS_Coint_BD!$B$3:$AQ$1079,AJ$2)*$AD786+VLOOKUP($AC786,LS_Coint_BD!$B$3:$AQ$1079,AJ$2+1)</f>
        <v>6.4197300421655896</v>
      </c>
      <c r="AK786" s="89">
        <f>VLOOKUP($AC786,LS_Coint_BD!$B$3:$AQ$1079,AK$2)*$AD786+VLOOKUP($AC786,LS_Coint_BD!$B$3:$AQ$1079,AK$2+1)</f>
        <v>6.2434481092897736</v>
      </c>
      <c r="AL786" s="89">
        <f>VLOOKUP($AC786,LS_Coint_BD!$B$3:$AQ$1079,AL$2)*$AD786+VLOOKUP($AC786,LS_Coint_BD!$B$3:$AQ$1079,AL$2+1)</f>
        <v>6.4956964255774103</v>
      </c>
      <c r="AM786" s="89">
        <f>VLOOKUP($AC786,LS_Coint_BD!$B$3:$AQ$1079,AM$2)*$AD786+VLOOKUP($AC786,LS_Coint_BD!$B$3:$AQ$1079,AM$2+1)</f>
        <v>5.1213047603246658</v>
      </c>
      <c r="AN786" s="89">
        <f>VLOOKUP($AC786,LS_Coint_BD!$B$3:$AQ$1079,AN$2)</f>
        <v>0.572199867609122</v>
      </c>
      <c r="AO786" s="89">
        <f>VLOOKUP($AC786,LS_Coint_BD!$B$3:$AQ$1079,AO$2)</f>
        <v>0.58801693501266405</v>
      </c>
      <c r="AP786" s="89">
        <f>VLOOKUP($AC786,LS_Coint_BD!$B$3:$AQ$1079,AP$2)</f>
        <v>0.69414952090741899</v>
      </c>
      <c r="AQ786" s="89">
        <f>VLOOKUP($AC786,LS_Coint_BD!$B$3:$AQ$1079,AQ$2)</f>
        <v>0.89521951277485801</v>
      </c>
      <c r="AR786" s="89">
        <f>VLOOKUP($AC786,LS_Coint_BD!$B$3:$AQ$1079,AR$2)</f>
        <v>1.0352723952252101</v>
      </c>
      <c r="AS786" s="89">
        <f>VLOOKUP($AC786,LS_Coint_BD!$B$3:$AQ$1079,AS$2)</f>
        <v>1.04643350027031</v>
      </c>
      <c r="AT786" s="89">
        <f>VLOOKUP($AC786,LS_Coint_BD!$B$3:$AQ$1079,AT$2)</f>
        <v>1.08964228032044</v>
      </c>
      <c r="AU786" s="89">
        <f>VLOOKUP($AC786,LS_Coint_BD!$B$3:$AQ$1079,AU$2)</f>
        <v>6.7275660846080099</v>
      </c>
      <c r="AV786" s="89">
        <f>VLOOKUP($AC786,LS_Coint_BD!$B$3:$AQ$1079,AV$2)</f>
        <v>6.3060667798708898E-16</v>
      </c>
      <c r="AW786" s="89">
        <f>VLOOKUP($AC786,LS_Coint_BD!$B$3:$AQ$1079,AW$2)</f>
        <v>1.70234197109191E-16</v>
      </c>
      <c r="AX786" s="89">
        <f>VLOOKUP($AC786,LS_Coint_BD!$B$3:$AQ$1079,AX$2)</f>
        <v>-2.4107699963289102E-16</v>
      </c>
      <c r="AY786" s="89">
        <f>VLOOKUP($AC786,LS_Coint_BD!$B$3:$AQ$1079,AY$2)</f>
        <v>9.3258734068513193E-16</v>
      </c>
      <c r="AZ786" s="89">
        <f>VLOOKUP($AC786,LS_Coint_BD!$B$3:$AQ$1079,AZ$2)</f>
        <v>1.3520049277657501E-15</v>
      </c>
      <c r="BA786" s="89">
        <f>VLOOKUP($AC786,LS_Coint_BD!$B$3:$AQ$1079,BA$2)</f>
        <v>8.1712414612411495E-16</v>
      </c>
      <c r="BB786" s="89">
        <f>VLOOKUP($AC786,LS_Coint_BD!$B$3:$AQ$1079,BB$2)</f>
        <v>8.3973232408011799E-16</v>
      </c>
      <c r="BC786" s="89">
        <f>VLOOKUP($AC786,LS_Coint_BD!$B$3:$AQ$1079,BC$2)</f>
        <v>-1.25055521493778E-15</v>
      </c>
      <c r="BD786" s="89">
        <f t="shared" si="585"/>
        <v>-1.1443997352182433</v>
      </c>
      <c r="BE786" s="89">
        <f t="shared" si="586"/>
        <v>-1.1760338700253279</v>
      </c>
      <c r="BF786" s="89">
        <f t="shared" si="587"/>
        <v>-1.3882990418148382</v>
      </c>
      <c r="BG786" s="89">
        <f t="shared" si="588"/>
        <v>1.7904390255497169</v>
      </c>
      <c r="BH786" s="89">
        <f t="shared" si="589"/>
        <v>2.0705447904504215</v>
      </c>
      <c r="BI786" s="89">
        <f t="shared" si="590"/>
        <v>2.0928670005406209</v>
      </c>
      <c r="BJ786" s="89">
        <f t="shared" si="591"/>
        <v>2.1792845606408808</v>
      </c>
      <c r="BK786" s="89">
        <f t="shared" si="592"/>
        <v>13.455132169216018</v>
      </c>
      <c r="BL786" s="89">
        <f t="shared" si="593"/>
        <v>-1.144399735218242</v>
      </c>
      <c r="BM786" s="89"/>
      <c r="BN786" s="26" t="b">
        <f t="shared" si="594"/>
        <v>0</v>
      </c>
      <c r="BO786" s="26" t="b">
        <f t="shared" si="595"/>
        <v>0</v>
      </c>
      <c r="BP786" s="26" t="b">
        <f t="shared" si="596"/>
        <v>0</v>
      </c>
      <c r="BQ786" s="26" t="b">
        <f t="shared" si="597"/>
        <v>0</v>
      </c>
      <c r="BR786" s="26" t="b">
        <f t="shared" si="598"/>
        <v>0</v>
      </c>
      <c r="BS786" s="26" t="b">
        <f t="shared" si="599"/>
        <v>0</v>
      </c>
      <c r="BT786" s="26" t="b">
        <f t="shared" si="600"/>
        <v>0</v>
      </c>
      <c r="BU786" s="26" t="b">
        <f t="shared" si="601"/>
        <v>0</v>
      </c>
    </row>
    <row r="787" spans="2:73" ht="15" thickBot="1" x14ac:dyDescent="0.35">
      <c r="B787" s="17" t="str">
        <f>VLOOKUP($AC787,LS_Coint_BD!$B$3:$D$1079,2)</f>
        <v>SUZB3</v>
      </c>
      <c r="C787" s="87" t="str">
        <f>VLOOKUP($AC787,LS_Coint_BD!$B$3:$D$1079,3)</f>
        <v>JBSS3</v>
      </c>
      <c r="D787" s="68">
        <f t="shared" si="561"/>
        <v>8.2878835891051494E-3</v>
      </c>
      <c r="E787" s="65">
        <f t="shared" si="562"/>
        <v>3.1738183005083425</v>
      </c>
      <c r="F787" s="69">
        <f t="shared" si="563"/>
        <v>2.1158788670055615</v>
      </c>
      <c r="G787" s="68">
        <f t="shared" si="564"/>
        <v>0</v>
      </c>
      <c r="H787" s="65">
        <f t="shared" si="565"/>
        <v>0</v>
      </c>
      <c r="I787" s="69">
        <f t="shared" si="566"/>
        <v>0</v>
      </c>
      <c r="J787" s="68">
        <f t="shared" si="567"/>
        <v>0</v>
      </c>
      <c r="K787" s="65">
        <f t="shared" si="568"/>
        <v>0</v>
      </c>
      <c r="L787" s="69">
        <f t="shared" si="569"/>
        <v>0</v>
      </c>
      <c r="M787" s="68">
        <f t="shared" si="570"/>
        <v>1.014664768206746</v>
      </c>
      <c r="N787" s="65">
        <f t="shared" si="571"/>
        <v>3.4041271895710814</v>
      </c>
      <c r="O787" s="69">
        <f t="shared" si="572"/>
        <v>2.2694181263807209</v>
      </c>
      <c r="P787" s="68">
        <f t="shared" si="573"/>
        <v>1.0393502265144754</v>
      </c>
      <c r="Q787" s="65">
        <f t="shared" si="574"/>
        <v>3.2767478427549905</v>
      </c>
      <c r="R787" s="69">
        <f t="shared" si="575"/>
        <v>2.1844985618366604</v>
      </c>
      <c r="S787" s="68">
        <f t="shared" si="576"/>
        <v>1.0394596502106346</v>
      </c>
      <c r="T787" s="65">
        <f t="shared" si="577"/>
        <v>3.417112282608632</v>
      </c>
      <c r="U787" s="69">
        <f t="shared" si="578"/>
        <v>2.2780748550724215</v>
      </c>
      <c r="V787" s="68">
        <f t="shared" si="579"/>
        <v>0.77296888886440485</v>
      </c>
      <c r="W787" s="65">
        <f t="shared" si="580"/>
        <v>3.5621067465166503</v>
      </c>
      <c r="X787" s="69">
        <f t="shared" si="581"/>
        <v>2.3747378310111</v>
      </c>
      <c r="Y787" s="68">
        <f t="shared" si="582"/>
        <v>0.84928228049053445</v>
      </c>
      <c r="Z787" s="65">
        <f t="shared" si="583"/>
        <v>4.969582377596435</v>
      </c>
      <c r="AA787" s="69">
        <f t="shared" si="584"/>
        <v>3.313054918397623</v>
      </c>
      <c r="AB787" s="98">
        <f>SUMIF(BN787:BU787,"VERDADEIRO",BN$3:$BU786)</f>
        <v>0</v>
      </c>
      <c r="AC787" s="97">
        <f t="shared" si="602"/>
        <v>784</v>
      </c>
      <c r="AD787" s="89">
        <f>RTD("tryd.rtdserver",,"COT",B787,"ULT")</f>
        <v>66.5</v>
      </c>
      <c r="AE787" s="89">
        <f>RTD("tryd.rtdserver",,"COT",C787,"ULT")</f>
        <v>25.15</v>
      </c>
      <c r="AF787" s="89">
        <f>VLOOKUP($AC787,LS_Coint_BD!$B$3:$AQ$1079,AF$2)*$AD787+VLOOKUP($AC787,LS_Coint_BD!$B$3:$AQ$1079,AF$2+1)</f>
        <v>25.141712116410893</v>
      </c>
      <c r="AG787" s="89">
        <f>VLOOKUP($AC787,LS_Coint_BD!$B$3:$AQ$1079,AG$2)*$AD787+VLOOKUP($AC787,LS_Coint_BD!$B$3:$AQ$1079,AG$2+1)</f>
        <v>0</v>
      </c>
      <c r="AH787" s="89">
        <f>VLOOKUP($AC787,LS_Coint_BD!$B$3:$AQ$1079,AH$2)*$AD787+VLOOKUP($AC787,LS_Coint_BD!$B$3:$AQ$1079,AH$2+1)</f>
        <v>0</v>
      </c>
      <c r="AI787" s="89">
        <f>VLOOKUP($AC787,LS_Coint_BD!$B$3:$AQ$1079,AI$2)*$AD787+VLOOKUP($AC787,LS_Coint_BD!$B$3:$AQ$1079,AI$2+1)</f>
        <v>24.135335231793253</v>
      </c>
      <c r="AJ787" s="89">
        <f>VLOOKUP($AC787,LS_Coint_BD!$B$3:$AQ$1079,AJ$2)*$AD787+VLOOKUP($AC787,LS_Coint_BD!$B$3:$AQ$1079,AJ$2+1)</f>
        <v>24.110649773485523</v>
      </c>
      <c r="AK787" s="89">
        <f>VLOOKUP($AC787,LS_Coint_BD!$B$3:$AQ$1079,AK$2)*$AD787+VLOOKUP($AC787,LS_Coint_BD!$B$3:$AQ$1079,AK$2+1)</f>
        <v>24.110540349789364</v>
      </c>
      <c r="AL787" s="89">
        <f>VLOOKUP($AC787,LS_Coint_BD!$B$3:$AQ$1079,AL$2)*$AD787+VLOOKUP($AC787,LS_Coint_BD!$B$3:$AQ$1079,AL$2+1)</f>
        <v>24.377031111135594</v>
      </c>
      <c r="AM787" s="89">
        <f>VLOOKUP($AC787,LS_Coint_BD!$B$3:$AQ$1079,AM$2)*$AD787+VLOOKUP($AC787,LS_Coint_BD!$B$3:$AQ$1079,AM$2+1)</f>
        <v>24.300717719509464</v>
      </c>
      <c r="AN787" s="89">
        <f>VLOOKUP($AC787,LS_Coint_BD!$B$3:$AQ$1079,AN$2)</f>
        <v>1.0579394335027801</v>
      </c>
      <c r="AO787" s="89">
        <f>VLOOKUP($AC787,LS_Coint_BD!$B$3:$AQ$1079,AO$2)</f>
        <v>0</v>
      </c>
      <c r="AP787" s="89">
        <f>VLOOKUP($AC787,LS_Coint_BD!$B$3:$AQ$1079,AP$2)</f>
        <v>0</v>
      </c>
      <c r="AQ787" s="89">
        <f>VLOOKUP($AC787,LS_Coint_BD!$B$3:$AQ$1079,AQ$2)</f>
        <v>1.13470906319036</v>
      </c>
      <c r="AR787" s="89">
        <f>VLOOKUP($AC787,LS_Coint_BD!$B$3:$AQ$1079,AR$2)</f>
        <v>1.09224928091833</v>
      </c>
      <c r="AS787" s="89">
        <f>VLOOKUP($AC787,LS_Coint_BD!$B$3:$AQ$1079,AS$2)</f>
        <v>1.1390374275362101</v>
      </c>
      <c r="AT787" s="89">
        <f>VLOOKUP($AC787,LS_Coint_BD!$B$3:$AQ$1079,AT$2)</f>
        <v>1.18736891550555</v>
      </c>
      <c r="AU787" s="89">
        <f>VLOOKUP($AC787,LS_Coint_BD!$B$3:$AQ$1079,AU$2)</f>
        <v>1.6565274591988099</v>
      </c>
      <c r="AV787" s="89">
        <f>VLOOKUP($AC787,LS_Coint_BD!$B$3:$AQ$1079,AV$2)</f>
        <v>1.4210854715202001E-15</v>
      </c>
      <c r="AW787" s="89">
        <f>VLOOKUP($AC787,LS_Coint_BD!$B$3:$AQ$1079,AW$2)</f>
        <v>0</v>
      </c>
      <c r="AX787" s="89">
        <f>VLOOKUP($AC787,LS_Coint_BD!$B$3:$AQ$1079,AX$2)</f>
        <v>0</v>
      </c>
      <c r="AY787" s="89">
        <f>VLOOKUP($AC787,LS_Coint_BD!$B$3:$AQ$1079,AY$2)</f>
        <v>7.1054273576010003E-16</v>
      </c>
      <c r="AZ787" s="89">
        <f>VLOOKUP($AC787,LS_Coint_BD!$B$3:$AQ$1079,AZ$2)</f>
        <v>2.7632217501781699E-16</v>
      </c>
      <c r="BA787" s="89">
        <f>VLOOKUP($AC787,LS_Coint_BD!$B$3:$AQ$1079,BA$2)</f>
        <v>1.4921397450962099E-15</v>
      </c>
      <c r="BB787" s="89">
        <f>VLOOKUP($AC787,LS_Coint_BD!$B$3:$AQ$1079,BB$2)</f>
        <v>-1.2918958832001801E-16</v>
      </c>
      <c r="BC787" s="89">
        <f>VLOOKUP($AC787,LS_Coint_BD!$B$3:$AQ$1079,BC$2)</f>
        <v>3.01270119962282E-15</v>
      </c>
      <c r="BD787" s="89">
        <f t="shared" si="585"/>
        <v>2.1158788670055615</v>
      </c>
      <c r="BE787" s="89">
        <f t="shared" si="586"/>
        <v>0</v>
      </c>
      <c r="BF787" s="89">
        <f t="shared" si="587"/>
        <v>0</v>
      </c>
      <c r="BG787" s="89">
        <f t="shared" si="588"/>
        <v>2.2694181263807209</v>
      </c>
      <c r="BH787" s="89">
        <f t="shared" si="589"/>
        <v>2.1844985618366604</v>
      </c>
      <c r="BI787" s="89">
        <f t="shared" si="590"/>
        <v>2.2780748550724215</v>
      </c>
      <c r="BJ787" s="89">
        <f t="shared" si="591"/>
        <v>2.3747378310111</v>
      </c>
      <c r="BK787" s="89">
        <f t="shared" si="592"/>
        <v>3.313054918397623</v>
      </c>
      <c r="BL787" s="89">
        <f t="shared" si="593"/>
        <v>2.1158788670055642</v>
      </c>
      <c r="BM787" s="89"/>
      <c r="BN787" s="26" t="b">
        <f t="shared" si="594"/>
        <v>0</v>
      </c>
      <c r="BO787" s="26" t="b">
        <f t="shared" si="595"/>
        <v>0</v>
      </c>
      <c r="BP787" s="26" t="b">
        <f t="shared" si="596"/>
        <v>0</v>
      </c>
      <c r="BQ787" s="26" t="b">
        <f t="shared" si="597"/>
        <v>0</v>
      </c>
      <c r="BR787" s="26" t="b">
        <f t="shared" si="598"/>
        <v>0</v>
      </c>
      <c r="BS787" s="26" t="b">
        <f t="shared" si="599"/>
        <v>0</v>
      </c>
      <c r="BT787" s="26" t="b">
        <f t="shared" si="600"/>
        <v>0</v>
      </c>
      <c r="BU787" s="26" t="b">
        <f t="shared" si="601"/>
        <v>0</v>
      </c>
    </row>
    <row r="788" spans="2:73" ht="15" thickBot="1" x14ac:dyDescent="0.35">
      <c r="B788" s="17" t="str">
        <f>VLOOKUP($AC788,LS_Coint_BD!$B$3:$D$1079,2)</f>
        <v>SUZB3</v>
      </c>
      <c r="C788" s="87" t="str">
        <f>VLOOKUP($AC788,LS_Coint_BD!$B$3:$D$1079,3)</f>
        <v>LREN3</v>
      </c>
      <c r="D788" s="68">
        <f t="shared" ref="D788:D851" si="603">IF(AF788=0,0,$AE788-AF788)</f>
        <v>0</v>
      </c>
      <c r="E788" s="65">
        <f t="shared" ref="E788:E851" si="604">F788/2*3</f>
        <v>0</v>
      </c>
      <c r="F788" s="69">
        <f t="shared" ref="F788:F851" si="605">BD788</f>
        <v>0</v>
      </c>
      <c r="G788" s="68">
        <f t="shared" ref="G788:G851" si="606">IF(AG788=0,0,$AE788-AG788)</f>
        <v>0</v>
      </c>
      <c r="H788" s="65">
        <f t="shared" ref="H788:H851" si="607">I788/2*3</f>
        <v>0</v>
      </c>
      <c r="I788" s="69">
        <f t="shared" ref="I788:I851" si="608">BE788</f>
        <v>0</v>
      </c>
      <c r="J788" s="68">
        <f t="shared" ref="J788:J851" si="609">IF(AH788=0,0,$AE788-AH788)</f>
        <v>0</v>
      </c>
      <c r="K788" s="65">
        <f t="shared" ref="K788:K851" si="610">L788/2*3</f>
        <v>0</v>
      </c>
      <c r="L788" s="69">
        <f t="shared" ref="L788:L851" si="611">BF788</f>
        <v>0</v>
      </c>
      <c r="M788" s="68">
        <f t="shared" ref="M788:M851" si="612">IF(AI788=0,0,$AE788-AI788)</f>
        <v>-2.2027466359783361</v>
      </c>
      <c r="N788" s="65">
        <f t="shared" ref="N788:N851" si="613">O788/2*3</f>
        <v>-6.7464738546273058</v>
      </c>
      <c r="O788" s="69">
        <f t="shared" ref="O788:O851" si="614">BG788</f>
        <v>-4.4976492364182041</v>
      </c>
      <c r="P788" s="68">
        <f t="shared" ref="P788:P851" si="615">IF(AJ788=0,0,$AE788-AJ788)</f>
        <v>-2.3606301453489991</v>
      </c>
      <c r="Q788" s="65">
        <f t="shared" ref="Q788:Q851" si="616">R788/2*3</f>
        <v>-7.4196115592742888</v>
      </c>
      <c r="R788" s="69">
        <f t="shared" ref="R788:R851" si="617">BH788</f>
        <v>-4.9464077061828595</v>
      </c>
      <c r="S788" s="68">
        <f t="shared" ref="S788:S851" si="618">IF(AK788=0,0,$AE788-AK788)</f>
        <v>-2.5064735414080346</v>
      </c>
      <c r="T788" s="65">
        <f t="shared" ref="T788:T851" si="619">U788/2*3</f>
        <v>-9.0567340077598537</v>
      </c>
      <c r="U788" s="69">
        <f t="shared" ref="U788:U851" si="620">BI788</f>
        <v>-6.0378226718399031</v>
      </c>
      <c r="V788" s="68">
        <f t="shared" ref="V788:V851" si="621">IF(AL788=0,0,$AE788-AL788)</f>
        <v>-3.7211134243340354</v>
      </c>
      <c r="W788" s="65">
        <f t="shared" ref="W788:W851" si="622">X788/2*3</f>
        <v>-10.050975913195893</v>
      </c>
      <c r="X788" s="69">
        <f t="shared" ref="X788:X851" si="623">BJ788</f>
        <v>-6.7006506087972619</v>
      </c>
      <c r="Y788" s="68">
        <f t="shared" ref="Y788:Y851" si="624">IF(AM788=0,0,$AE788-AM788)</f>
        <v>-2.6761800092517518</v>
      </c>
      <c r="Z788" s="65">
        <f t="shared" ref="Z788:Z851" si="625">AA788/2*3</f>
        <v>-15.973500543954511</v>
      </c>
      <c r="AA788" s="69">
        <f t="shared" ref="AA788:AA851" si="626">BK788</f>
        <v>-10.649000362636341</v>
      </c>
      <c r="AB788" s="98">
        <f>SUMIF(BN788:BU788,"VERDADEIRO",BN$3:$BU787)</f>
        <v>0</v>
      </c>
      <c r="AC788" s="97">
        <f t="shared" si="602"/>
        <v>785</v>
      </c>
      <c r="AD788" s="89">
        <f>RTD("tryd.rtdserver",,"COT",B788,"ULT")</f>
        <v>66.5</v>
      </c>
      <c r="AE788" s="89">
        <f>RTD("tryd.rtdserver",,"COT",C788,"ULT")</f>
        <v>41.01</v>
      </c>
      <c r="AF788" s="89">
        <f>VLOOKUP($AC788,LS_Coint_BD!$B$3:$AQ$1079,AF$2)*$AD788+VLOOKUP($AC788,LS_Coint_BD!$B$3:$AQ$1079,AF$2+1)</f>
        <v>0</v>
      </c>
      <c r="AG788" s="89">
        <f>VLOOKUP($AC788,LS_Coint_BD!$B$3:$AQ$1079,AG$2)*$AD788+VLOOKUP($AC788,LS_Coint_BD!$B$3:$AQ$1079,AG$2+1)</f>
        <v>0</v>
      </c>
      <c r="AH788" s="89">
        <f>VLOOKUP($AC788,LS_Coint_BD!$B$3:$AQ$1079,AH$2)*$AD788+VLOOKUP($AC788,LS_Coint_BD!$B$3:$AQ$1079,AH$2+1)</f>
        <v>0</v>
      </c>
      <c r="AI788" s="89">
        <f>VLOOKUP($AC788,LS_Coint_BD!$B$3:$AQ$1079,AI$2)*$AD788+VLOOKUP($AC788,LS_Coint_BD!$B$3:$AQ$1079,AI$2+1)</f>
        <v>43.212746635978334</v>
      </c>
      <c r="AJ788" s="89">
        <f>VLOOKUP($AC788,LS_Coint_BD!$B$3:$AQ$1079,AJ$2)*$AD788+VLOOKUP($AC788,LS_Coint_BD!$B$3:$AQ$1079,AJ$2+1)</f>
        <v>43.370630145348997</v>
      </c>
      <c r="AK788" s="89">
        <f>VLOOKUP($AC788,LS_Coint_BD!$B$3:$AQ$1079,AK$2)*$AD788+VLOOKUP($AC788,LS_Coint_BD!$B$3:$AQ$1079,AK$2+1)</f>
        <v>43.516473541408033</v>
      </c>
      <c r="AL788" s="89">
        <f>VLOOKUP($AC788,LS_Coint_BD!$B$3:$AQ$1079,AL$2)*$AD788+VLOOKUP($AC788,LS_Coint_BD!$B$3:$AQ$1079,AL$2+1)</f>
        <v>44.731113424334033</v>
      </c>
      <c r="AM788" s="89">
        <f>VLOOKUP($AC788,LS_Coint_BD!$B$3:$AQ$1079,AM$2)*$AD788+VLOOKUP($AC788,LS_Coint_BD!$B$3:$AQ$1079,AM$2+1)</f>
        <v>43.68618000925175</v>
      </c>
      <c r="AN788" s="89">
        <f>VLOOKUP($AC788,LS_Coint_BD!$B$3:$AQ$1079,AN$2)</f>
        <v>0</v>
      </c>
      <c r="AO788" s="89">
        <f>VLOOKUP($AC788,LS_Coint_BD!$B$3:$AQ$1079,AO$2)</f>
        <v>0</v>
      </c>
      <c r="AP788" s="89">
        <f>VLOOKUP($AC788,LS_Coint_BD!$B$3:$AQ$1079,AP$2)</f>
        <v>0</v>
      </c>
      <c r="AQ788" s="89">
        <f>VLOOKUP($AC788,LS_Coint_BD!$B$3:$AQ$1079,AQ$2)</f>
        <v>2.2488246182090998</v>
      </c>
      <c r="AR788" s="89">
        <f>VLOOKUP($AC788,LS_Coint_BD!$B$3:$AQ$1079,AR$2)</f>
        <v>2.4732038530914302</v>
      </c>
      <c r="AS788" s="89">
        <f>VLOOKUP($AC788,LS_Coint_BD!$B$3:$AQ$1079,AS$2)</f>
        <v>3.0189113359199502</v>
      </c>
      <c r="AT788" s="89">
        <f>VLOOKUP($AC788,LS_Coint_BD!$B$3:$AQ$1079,AT$2)</f>
        <v>3.3503253043986301</v>
      </c>
      <c r="AU788" s="89">
        <f>VLOOKUP($AC788,LS_Coint_BD!$B$3:$AQ$1079,AU$2)</f>
        <v>5.3245001813181698</v>
      </c>
      <c r="AV788" s="89">
        <f>VLOOKUP($AC788,LS_Coint_BD!$B$3:$AQ$1079,AV$2)</f>
        <v>0</v>
      </c>
      <c r="AW788" s="89">
        <f>VLOOKUP($AC788,LS_Coint_BD!$B$3:$AQ$1079,AW$2)</f>
        <v>0</v>
      </c>
      <c r="AX788" s="89">
        <f>VLOOKUP($AC788,LS_Coint_BD!$B$3:$AQ$1079,AX$2)</f>
        <v>0</v>
      </c>
      <c r="AY788" s="89">
        <f>VLOOKUP($AC788,LS_Coint_BD!$B$3:$AQ$1079,AY$2)</f>
        <v>-4.35207425653061E-15</v>
      </c>
      <c r="AZ788" s="89">
        <f>VLOOKUP($AC788,LS_Coint_BD!$B$3:$AQ$1079,AZ$2)</f>
        <v>9.8686491077791697E-16</v>
      </c>
      <c r="BA788" s="89">
        <f>VLOOKUP($AC788,LS_Coint_BD!$B$3:$AQ$1079,BA$2)</f>
        <v>-2.4868995751603501E-15</v>
      </c>
      <c r="BB788" s="89">
        <f>VLOOKUP($AC788,LS_Coint_BD!$B$3:$AQ$1079,BB$2)</f>
        <v>-1.64716725108023E-15</v>
      </c>
      <c r="BC788" s="89">
        <f>VLOOKUP($AC788,LS_Coint_BD!$B$3:$AQ$1079,BC$2)</f>
        <v>-1.56319401867222E-15</v>
      </c>
      <c r="BD788" s="89">
        <f t="shared" ref="BD788:BD851" si="627">IF(D788&lt;0,AV788-2*AN788,AV788+2*AN788)</f>
        <v>0</v>
      </c>
      <c r="BE788" s="89">
        <f t="shared" ref="BE788:BE851" si="628">IF(G788&lt;0,AW788-2*AO788,AW788+2*AO788)</f>
        <v>0</v>
      </c>
      <c r="BF788" s="89">
        <f t="shared" ref="BF788:BF851" si="629">IF(J788&lt;0,AX788-2*AP788,AX788+2*AP788)</f>
        <v>0</v>
      </c>
      <c r="BG788" s="89">
        <f t="shared" ref="BG788:BG851" si="630">IF(M788&lt;0,AY788-2*AQ788,AY788+2*AQ788)</f>
        <v>-4.4976492364182041</v>
      </c>
      <c r="BH788" s="89">
        <f t="shared" ref="BH788:BH851" si="631">IF(P788&lt;0,AZ788-2*AR788,AZ788+2*AR788)</f>
        <v>-4.9464077061828595</v>
      </c>
      <c r="BI788" s="89">
        <f t="shared" ref="BI788:BI851" si="632">IF(S788&lt;0,BA788-2*AS788,BA788+2*AS788)</f>
        <v>-6.0378226718399031</v>
      </c>
      <c r="BJ788" s="89">
        <f t="shared" ref="BJ788:BJ851" si="633">IF(V788&lt;0,BB788-2*AT788,BB788+2*AT788)</f>
        <v>-6.7006506087972619</v>
      </c>
      <c r="BK788" s="89">
        <f t="shared" ref="BK788:BK851" si="634">IF(Y788&lt;0,BC788-2*AU788,BC788+2*AU788)</f>
        <v>-10.649000362636341</v>
      </c>
      <c r="BL788" s="89">
        <f t="shared" ref="BL788:BL851" si="635">IF(AA788&lt;0,BD788-2*AV788,BD788+2*AV788)</f>
        <v>0</v>
      </c>
      <c r="BM788" s="89"/>
      <c r="BN788" s="26" t="b">
        <f t="shared" ref="BN788:BN851" si="636">IF(D788&gt;0,IF(D788&gt;F788,TRUE,FALSE),IF(D788&lt;F788,TRUE,FALSE))</f>
        <v>0</v>
      </c>
      <c r="BO788" s="26" t="b">
        <f t="shared" ref="BO788:BO851" si="637">IF(G788&gt;0,IF(G788&gt;I788,TRUE,FALSE),IF(G788&lt;I788,TRUE,FALSE))</f>
        <v>0</v>
      </c>
      <c r="BP788" s="26" t="b">
        <f t="shared" ref="BP788:BP851" si="638">IF(J788&gt;0,IF(J788&gt;L788,TRUE,FALSE),IF(J788&lt;L788,TRUE,FALSE))</f>
        <v>0</v>
      </c>
      <c r="BQ788" s="26" t="b">
        <f t="shared" ref="BQ788:BQ851" si="639">IF(M788&gt;0,IF(M788&gt;O788,TRUE,FALSE),IF(M788&lt;O788,TRUE,FALSE))</f>
        <v>0</v>
      </c>
      <c r="BR788" s="26" t="b">
        <f t="shared" ref="BR788:BR851" si="640">IF(P788&gt;0,IF(P788&gt;R788,TRUE,FALSE),IF(P788&lt;R788,TRUE,FALSE))</f>
        <v>0</v>
      </c>
      <c r="BS788" s="26" t="b">
        <f t="shared" ref="BS788:BS851" si="641">IF(S788&gt;0,IF(S788&gt;U788,TRUE,FALSE),IF(S788&lt;U788,TRUE,FALSE))</f>
        <v>0</v>
      </c>
      <c r="BT788" s="26" t="b">
        <f t="shared" ref="BT788:BT851" si="642">IF(V788&gt;0,IF(V788&gt;X788,TRUE,FALSE),IF(V788&lt;X788,TRUE,FALSE))</f>
        <v>0</v>
      </c>
      <c r="BU788" s="26" t="b">
        <f t="shared" ref="BU788:BU851" si="643">IF(Y788&gt;0,IF(Y788&gt;AA788,TRUE,FALSE),IF(Y788&lt;AA788,TRUE,FALSE))</f>
        <v>0</v>
      </c>
    </row>
    <row r="789" spans="2:73" ht="15" thickBot="1" x14ac:dyDescent="0.35">
      <c r="B789" s="17" t="str">
        <f>VLOOKUP($AC789,LS_Coint_BD!$B$3:$D$1079,2)</f>
        <v>SUZB3</v>
      </c>
      <c r="C789" s="87" t="str">
        <f>VLOOKUP($AC789,LS_Coint_BD!$B$3:$D$1079,3)</f>
        <v>MULT3</v>
      </c>
      <c r="D789" s="68">
        <f t="shared" si="603"/>
        <v>0</v>
      </c>
      <c r="E789" s="65">
        <f t="shared" si="604"/>
        <v>0</v>
      </c>
      <c r="F789" s="69">
        <f t="shared" si="605"/>
        <v>0</v>
      </c>
      <c r="G789" s="68">
        <f t="shared" si="606"/>
        <v>0</v>
      </c>
      <c r="H789" s="65">
        <f t="shared" si="607"/>
        <v>0</v>
      </c>
      <c r="I789" s="69">
        <f t="shared" si="608"/>
        <v>0</v>
      </c>
      <c r="J789" s="68">
        <f t="shared" si="609"/>
        <v>0</v>
      </c>
      <c r="K789" s="65">
        <f t="shared" si="610"/>
        <v>0</v>
      </c>
      <c r="L789" s="69">
        <f t="shared" si="611"/>
        <v>0</v>
      </c>
      <c r="M789" s="68">
        <f t="shared" si="612"/>
        <v>-0.30472797485255043</v>
      </c>
      <c r="N789" s="65">
        <f t="shared" si="613"/>
        <v>-4.0821859259664643</v>
      </c>
      <c r="O789" s="69">
        <f t="shared" si="614"/>
        <v>-2.7214572839776427</v>
      </c>
      <c r="P789" s="68">
        <f t="shared" si="615"/>
        <v>-0.25650819125874946</v>
      </c>
      <c r="Q789" s="65">
        <f t="shared" si="616"/>
        <v>-4.117320456034256</v>
      </c>
      <c r="R789" s="69">
        <f t="shared" si="617"/>
        <v>-2.7448803040228373</v>
      </c>
      <c r="S789" s="68">
        <f t="shared" si="618"/>
        <v>-0.23458908787561583</v>
      </c>
      <c r="T789" s="65">
        <f t="shared" si="619"/>
        <v>-4.4982099057394533</v>
      </c>
      <c r="U789" s="69">
        <f t="shared" si="620"/>
        <v>-2.9988066038263024</v>
      </c>
      <c r="V789" s="68">
        <f t="shared" si="621"/>
        <v>-0.54186849242960378</v>
      </c>
      <c r="W789" s="65">
        <f t="shared" si="622"/>
        <v>-4.6981757056865066</v>
      </c>
      <c r="X789" s="69">
        <f t="shared" si="623"/>
        <v>-3.1321171371243377</v>
      </c>
      <c r="Y789" s="68">
        <f t="shared" si="624"/>
        <v>0.19998401079078576</v>
      </c>
      <c r="Z789" s="65">
        <f t="shared" si="625"/>
        <v>11.026175303502933</v>
      </c>
      <c r="AA789" s="69">
        <f t="shared" si="626"/>
        <v>7.3507835356686222</v>
      </c>
      <c r="AB789" s="98">
        <f>SUMIF(BN789:BU789,"VERDADEIRO",BN$3:$BU788)</f>
        <v>0</v>
      </c>
      <c r="AC789" s="97">
        <f t="shared" si="602"/>
        <v>786</v>
      </c>
      <c r="AD789" s="89">
        <f>RTD("tryd.rtdserver",,"COT",B789,"ULT")</f>
        <v>66.5</v>
      </c>
      <c r="AE789" s="89">
        <f>RTD("tryd.rtdserver",,"COT",C789,"ULT")</f>
        <v>21.84</v>
      </c>
      <c r="AF789" s="89">
        <f>VLOOKUP($AC789,LS_Coint_BD!$B$3:$AQ$1079,AF$2)*$AD789+VLOOKUP($AC789,LS_Coint_BD!$B$3:$AQ$1079,AF$2+1)</f>
        <v>0</v>
      </c>
      <c r="AG789" s="89">
        <f>VLOOKUP($AC789,LS_Coint_BD!$B$3:$AQ$1079,AG$2)*$AD789+VLOOKUP($AC789,LS_Coint_BD!$B$3:$AQ$1079,AG$2+1)</f>
        <v>0</v>
      </c>
      <c r="AH789" s="89">
        <f>VLOOKUP($AC789,LS_Coint_BD!$B$3:$AQ$1079,AH$2)*$AD789+VLOOKUP($AC789,LS_Coint_BD!$B$3:$AQ$1079,AH$2+1)</f>
        <v>0</v>
      </c>
      <c r="AI789" s="89">
        <f>VLOOKUP($AC789,LS_Coint_BD!$B$3:$AQ$1079,AI$2)*$AD789+VLOOKUP($AC789,LS_Coint_BD!$B$3:$AQ$1079,AI$2+1)</f>
        <v>22.14472797485255</v>
      </c>
      <c r="AJ789" s="89">
        <f>VLOOKUP($AC789,LS_Coint_BD!$B$3:$AQ$1079,AJ$2)*$AD789+VLOOKUP($AC789,LS_Coint_BD!$B$3:$AQ$1079,AJ$2+1)</f>
        <v>22.096508191258749</v>
      </c>
      <c r="AK789" s="89">
        <f>VLOOKUP($AC789,LS_Coint_BD!$B$3:$AQ$1079,AK$2)*$AD789+VLOOKUP($AC789,LS_Coint_BD!$B$3:$AQ$1079,AK$2+1)</f>
        <v>22.074589087875616</v>
      </c>
      <c r="AL789" s="89">
        <f>VLOOKUP($AC789,LS_Coint_BD!$B$3:$AQ$1079,AL$2)*$AD789+VLOOKUP($AC789,LS_Coint_BD!$B$3:$AQ$1079,AL$2+1)</f>
        <v>22.381868492429604</v>
      </c>
      <c r="AM789" s="89">
        <f>VLOOKUP($AC789,LS_Coint_BD!$B$3:$AQ$1079,AM$2)*$AD789+VLOOKUP($AC789,LS_Coint_BD!$B$3:$AQ$1079,AM$2+1)</f>
        <v>21.640015989209214</v>
      </c>
      <c r="AN789" s="89">
        <f>VLOOKUP($AC789,LS_Coint_BD!$B$3:$AQ$1079,AN$2)</f>
        <v>0</v>
      </c>
      <c r="AO789" s="89">
        <f>VLOOKUP($AC789,LS_Coint_BD!$B$3:$AQ$1079,AO$2)</f>
        <v>0</v>
      </c>
      <c r="AP789" s="89">
        <f>VLOOKUP($AC789,LS_Coint_BD!$B$3:$AQ$1079,AP$2)</f>
        <v>0</v>
      </c>
      <c r="AQ789" s="89">
        <f>VLOOKUP($AC789,LS_Coint_BD!$B$3:$AQ$1079,AQ$2)</f>
        <v>1.36072864198882</v>
      </c>
      <c r="AR789" s="89">
        <f>VLOOKUP($AC789,LS_Coint_BD!$B$3:$AQ$1079,AR$2)</f>
        <v>1.37244015201142</v>
      </c>
      <c r="AS789" s="89">
        <f>VLOOKUP($AC789,LS_Coint_BD!$B$3:$AQ$1079,AS$2)</f>
        <v>1.4994033019131501</v>
      </c>
      <c r="AT789" s="89">
        <f>VLOOKUP($AC789,LS_Coint_BD!$B$3:$AQ$1079,AT$2)</f>
        <v>1.56605856856217</v>
      </c>
      <c r="AU789" s="89">
        <f>VLOOKUP($AC789,LS_Coint_BD!$B$3:$AQ$1079,AU$2)</f>
        <v>3.6753917678343102</v>
      </c>
      <c r="AV789" s="89">
        <f>VLOOKUP($AC789,LS_Coint_BD!$B$3:$AQ$1079,AV$2)</f>
        <v>0</v>
      </c>
      <c r="AW789" s="89">
        <f>VLOOKUP($AC789,LS_Coint_BD!$B$3:$AQ$1079,AW$2)</f>
        <v>0</v>
      </c>
      <c r="AX789" s="89">
        <f>VLOOKUP($AC789,LS_Coint_BD!$B$3:$AQ$1079,AX$2)</f>
        <v>0</v>
      </c>
      <c r="AY789" s="89">
        <f>VLOOKUP($AC789,LS_Coint_BD!$B$3:$AQ$1079,AY$2)</f>
        <v>-2.8643754035329E-15</v>
      </c>
      <c r="AZ789" s="89">
        <f>VLOOKUP($AC789,LS_Coint_BD!$B$3:$AQ$1079,AZ$2)</f>
        <v>2.4868995751603501E-15</v>
      </c>
      <c r="BA789" s="89">
        <f>VLOOKUP($AC789,LS_Coint_BD!$B$3:$AQ$1079,BA$2)</f>
        <v>-2.0783375020982902E-15</v>
      </c>
      <c r="BB789" s="89">
        <f>VLOOKUP($AC789,LS_Coint_BD!$B$3:$AQ$1079,BB$2)</f>
        <v>2.2931151926803199E-15</v>
      </c>
      <c r="BC789" s="89">
        <f>VLOOKUP($AC789,LS_Coint_BD!$B$3:$AQ$1079,BC$2)</f>
        <v>1.9326762412674699E-15</v>
      </c>
      <c r="BD789" s="89">
        <f t="shared" si="627"/>
        <v>0</v>
      </c>
      <c r="BE789" s="89">
        <f t="shared" si="628"/>
        <v>0</v>
      </c>
      <c r="BF789" s="89">
        <f t="shared" si="629"/>
        <v>0</v>
      </c>
      <c r="BG789" s="89">
        <f t="shared" si="630"/>
        <v>-2.7214572839776427</v>
      </c>
      <c r="BH789" s="89">
        <f t="shared" si="631"/>
        <v>-2.7448803040228373</v>
      </c>
      <c r="BI789" s="89">
        <f t="shared" si="632"/>
        <v>-2.9988066038263024</v>
      </c>
      <c r="BJ789" s="89">
        <f t="shared" si="633"/>
        <v>-3.1321171371243377</v>
      </c>
      <c r="BK789" s="89">
        <f t="shared" si="634"/>
        <v>7.3507835356686222</v>
      </c>
      <c r="BL789" s="89">
        <f t="shared" si="635"/>
        <v>0</v>
      </c>
      <c r="BM789" s="89"/>
      <c r="BN789" s="26" t="b">
        <f t="shared" si="636"/>
        <v>0</v>
      </c>
      <c r="BO789" s="26" t="b">
        <f t="shared" si="637"/>
        <v>0</v>
      </c>
      <c r="BP789" s="26" t="b">
        <f t="shared" si="638"/>
        <v>0</v>
      </c>
      <c r="BQ789" s="26" t="b">
        <f t="shared" si="639"/>
        <v>0</v>
      </c>
      <c r="BR789" s="26" t="b">
        <f t="shared" si="640"/>
        <v>0</v>
      </c>
      <c r="BS789" s="26" t="b">
        <f t="shared" si="641"/>
        <v>0</v>
      </c>
      <c r="BT789" s="26" t="b">
        <f t="shared" si="642"/>
        <v>0</v>
      </c>
      <c r="BU789" s="26" t="b">
        <f t="shared" si="643"/>
        <v>0</v>
      </c>
    </row>
    <row r="790" spans="2:73" ht="15" thickBot="1" x14ac:dyDescent="0.35">
      <c r="B790" s="17" t="str">
        <f>VLOOKUP($AC790,LS_Coint_BD!$B$3:$D$1079,2)</f>
        <v>SUZB3</v>
      </c>
      <c r="C790" s="87" t="str">
        <f>VLOOKUP($AC790,LS_Coint_BD!$B$3:$D$1079,3)</f>
        <v>TOTS3</v>
      </c>
      <c r="D790" s="68">
        <f t="shared" si="603"/>
        <v>0.76986749573963564</v>
      </c>
      <c r="E790" s="65">
        <f t="shared" si="604"/>
        <v>3.4094224075603758</v>
      </c>
      <c r="F790" s="69">
        <f t="shared" si="605"/>
        <v>2.2729482717069174</v>
      </c>
      <c r="G790" s="68">
        <f t="shared" si="606"/>
        <v>0.78589364657330307</v>
      </c>
      <c r="H790" s="65">
        <f t="shared" si="607"/>
        <v>3.2404344489605679</v>
      </c>
      <c r="I790" s="69">
        <f t="shared" si="608"/>
        <v>2.1602896326403784</v>
      </c>
      <c r="J790" s="68">
        <f t="shared" si="609"/>
        <v>0.31923566333709985</v>
      </c>
      <c r="K790" s="65">
        <f t="shared" si="610"/>
        <v>3.265877239262462</v>
      </c>
      <c r="L790" s="69">
        <f t="shared" si="611"/>
        <v>2.1772514928416413</v>
      </c>
      <c r="M790" s="68">
        <f t="shared" si="612"/>
        <v>-0.56609071148608692</v>
      </c>
      <c r="N790" s="65">
        <f t="shared" si="613"/>
        <v>-4.153885361288939</v>
      </c>
      <c r="O790" s="69">
        <f t="shared" si="614"/>
        <v>-2.7692569075259597</v>
      </c>
      <c r="P790" s="68">
        <f t="shared" si="615"/>
        <v>-1.4030283143087132</v>
      </c>
      <c r="Q790" s="65">
        <f t="shared" si="616"/>
        <v>-5.7985076037901493</v>
      </c>
      <c r="R790" s="69">
        <f t="shared" si="617"/>
        <v>-3.8656717358600994</v>
      </c>
      <c r="S790" s="68">
        <f t="shared" si="618"/>
        <v>0</v>
      </c>
      <c r="T790" s="65">
        <f t="shared" si="619"/>
        <v>0</v>
      </c>
      <c r="U790" s="69">
        <f t="shared" si="620"/>
        <v>0</v>
      </c>
      <c r="V790" s="68">
        <f t="shared" si="621"/>
        <v>0</v>
      </c>
      <c r="W790" s="65">
        <f t="shared" si="622"/>
        <v>0</v>
      </c>
      <c r="X790" s="69">
        <f t="shared" si="623"/>
        <v>0</v>
      </c>
      <c r="Y790" s="68">
        <f t="shared" si="624"/>
        <v>0</v>
      </c>
      <c r="Z790" s="65">
        <f t="shared" si="625"/>
        <v>0</v>
      </c>
      <c r="AA790" s="69">
        <f t="shared" si="626"/>
        <v>0</v>
      </c>
      <c r="AB790" s="98">
        <f>SUMIF(BN790:BU790,"VERDADEIRO",BN$3:$BU789)</f>
        <v>0</v>
      </c>
      <c r="AC790" s="97">
        <f t="shared" si="602"/>
        <v>787</v>
      </c>
      <c r="AD790" s="89">
        <f>RTD("tryd.rtdserver",,"COT",B790,"ULT")</f>
        <v>66.5</v>
      </c>
      <c r="AE790" s="89">
        <f>RTD("tryd.rtdserver",,"COT",C790,"ULT")</f>
        <v>29.56</v>
      </c>
      <c r="AF790" s="89">
        <f>VLOOKUP($AC790,LS_Coint_BD!$B$3:$AQ$1079,AF$2)*$AD790+VLOOKUP($AC790,LS_Coint_BD!$B$3:$AQ$1079,AF$2+1)</f>
        <v>28.790132504260363</v>
      </c>
      <c r="AG790" s="89">
        <f>VLOOKUP($AC790,LS_Coint_BD!$B$3:$AQ$1079,AG$2)*$AD790+VLOOKUP($AC790,LS_Coint_BD!$B$3:$AQ$1079,AG$2+1)</f>
        <v>28.774106353426696</v>
      </c>
      <c r="AH790" s="89">
        <f>VLOOKUP($AC790,LS_Coint_BD!$B$3:$AQ$1079,AH$2)*$AD790+VLOOKUP($AC790,LS_Coint_BD!$B$3:$AQ$1079,AH$2+1)</f>
        <v>29.240764336662899</v>
      </c>
      <c r="AI790" s="89">
        <f>VLOOKUP($AC790,LS_Coint_BD!$B$3:$AQ$1079,AI$2)*$AD790+VLOOKUP($AC790,LS_Coint_BD!$B$3:$AQ$1079,AI$2+1)</f>
        <v>30.126090711486086</v>
      </c>
      <c r="AJ790" s="89">
        <f>VLOOKUP($AC790,LS_Coint_BD!$B$3:$AQ$1079,AJ$2)*$AD790+VLOOKUP($AC790,LS_Coint_BD!$B$3:$AQ$1079,AJ$2+1)</f>
        <v>30.963028314308712</v>
      </c>
      <c r="AK790" s="89">
        <f>VLOOKUP($AC790,LS_Coint_BD!$B$3:$AQ$1079,AK$2)*$AD790+VLOOKUP($AC790,LS_Coint_BD!$B$3:$AQ$1079,AK$2+1)</f>
        <v>0</v>
      </c>
      <c r="AL790" s="89">
        <f>VLOOKUP($AC790,LS_Coint_BD!$B$3:$AQ$1079,AL$2)*$AD790+VLOOKUP($AC790,LS_Coint_BD!$B$3:$AQ$1079,AL$2+1)</f>
        <v>0</v>
      </c>
      <c r="AM790" s="89">
        <f>VLOOKUP($AC790,LS_Coint_BD!$B$3:$AQ$1079,AM$2)*$AD790+VLOOKUP($AC790,LS_Coint_BD!$B$3:$AQ$1079,AM$2+1)</f>
        <v>0</v>
      </c>
      <c r="AN790" s="89">
        <f>VLOOKUP($AC790,LS_Coint_BD!$B$3:$AQ$1079,AN$2)</f>
        <v>1.13647413585346</v>
      </c>
      <c r="AO790" s="89">
        <f>VLOOKUP($AC790,LS_Coint_BD!$B$3:$AQ$1079,AO$2)</f>
        <v>1.0801448163201901</v>
      </c>
      <c r="AP790" s="89">
        <f>VLOOKUP($AC790,LS_Coint_BD!$B$3:$AQ$1079,AP$2)</f>
        <v>1.08862574642082</v>
      </c>
      <c r="AQ790" s="89">
        <f>VLOOKUP($AC790,LS_Coint_BD!$B$3:$AQ$1079,AQ$2)</f>
        <v>1.38462845376298</v>
      </c>
      <c r="AR790" s="89">
        <f>VLOOKUP($AC790,LS_Coint_BD!$B$3:$AQ$1079,AR$2)</f>
        <v>1.9328358679300499</v>
      </c>
      <c r="AS790" s="89">
        <f>VLOOKUP($AC790,LS_Coint_BD!$B$3:$AQ$1079,AS$2)</f>
        <v>0</v>
      </c>
      <c r="AT790" s="89">
        <f>VLOOKUP($AC790,LS_Coint_BD!$B$3:$AQ$1079,AT$2)</f>
        <v>0</v>
      </c>
      <c r="AU790" s="89">
        <f>VLOOKUP($AC790,LS_Coint_BD!$B$3:$AQ$1079,AU$2)</f>
        <v>0</v>
      </c>
      <c r="AV790" s="89">
        <f>VLOOKUP($AC790,LS_Coint_BD!$B$3:$AQ$1079,AV$2)</f>
        <v>-2.5224267119483599E-15</v>
      </c>
      <c r="AW790" s="89">
        <f>VLOOKUP($AC790,LS_Coint_BD!$B$3:$AQ$1079,AW$2)</f>
        <v>-1.7763568394002501E-15</v>
      </c>
      <c r="AX790" s="89">
        <f>VLOOKUP($AC790,LS_Coint_BD!$B$3:$AQ$1079,AX$2)</f>
        <v>1.39570894524305E-15</v>
      </c>
      <c r="AY790" s="89">
        <f>VLOOKUP($AC790,LS_Coint_BD!$B$3:$AQ$1079,AY$2)</f>
        <v>5.9952043329758497E-16</v>
      </c>
      <c r="AZ790" s="89">
        <f>VLOOKUP($AC790,LS_Coint_BD!$B$3:$AQ$1079,AZ$2)</f>
        <v>3.1579677144893298E-16</v>
      </c>
      <c r="BA790" s="89">
        <f>VLOOKUP($AC790,LS_Coint_BD!$B$3:$AQ$1079,BA$2)</f>
        <v>0</v>
      </c>
      <c r="BB790" s="89">
        <f>VLOOKUP($AC790,LS_Coint_BD!$B$3:$AQ$1079,BB$2)</f>
        <v>0</v>
      </c>
      <c r="BC790" s="89">
        <f>VLOOKUP($AC790,LS_Coint_BD!$B$3:$AQ$1079,BC$2)</f>
        <v>0</v>
      </c>
      <c r="BD790" s="89">
        <f t="shared" si="627"/>
        <v>2.2729482717069174</v>
      </c>
      <c r="BE790" s="89">
        <f t="shared" si="628"/>
        <v>2.1602896326403784</v>
      </c>
      <c r="BF790" s="89">
        <f t="shared" si="629"/>
        <v>2.1772514928416413</v>
      </c>
      <c r="BG790" s="89">
        <f t="shared" si="630"/>
        <v>-2.7692569075259597</v>
      </c>
      <c r="BH790" s="89">
        <f t="shared" si="631"/>
        <v>-3.8656717358600994</v>
      </c>
      <c r="BI790" s="89">
        <f t="shared" si="632"/>
        <v>0</v>
      </c>
      <c r="BJ790" s="89">
        <f t="shared" si="633"/>
        <v>0</v>
      </c>
      <c r="BK790" s="89">
        <f t="shared" si="634"/>
        <v>0</v>
      </c>
      <c r="BL790" s="89">
        <f t="shared" si="635"/>
        <v>2.2729482717069125</v>
      </c>
      <c r="BM790" s="89"/>
      <c r="BN790" s="26" t="b">
        <f t="shared" si="636"/>
        <v>0</v>
      </c>
      <c r="BO790" s="26" t="b">
        <f t="shared" si="637"/>
        <v>0</v>
      </c>
      <c r="BP790" s="26" t="b">
        <f t="shared" si="638"/>
        <v>0</v>
      </c>
      <c r="BQ790" s="26" t="b">
        <f t="shared" si="639"/>
        <v>0</v>
      </c>
      <c r="BR790" s="26" t="b">
        <f t="shared" si="640"/>
        <v>0</v>
      </c>
      <c r="BS790" s="26" t="b">
        <f t="shared" si="641"/>
        <v>0</v>
      </c>
      <c r="BT790" s="26" t="b">
        <f t="shared" si="642"/>
        <v>0</v>
      </c>
      <c r="BU790" s="26" t="b">
        <f t="shared" si="643"/>
        <v>0</v>
      </c>
    </row>
    <row r="791" spans="2:73" ht="15" thickBot="1" x14ac:dyDescent="0.35">
      <c r="B791" s="17" t="str">
        <f>VLOOKUP($AC791,LS_Coint_BD!$B$3:$D$1079,2)</f>
        <v>TAEE11</v>
      </c>
      <c r="C791" s="87" t="str">
        <f>VLOOKUP($AC791,LS_Coint_BD!$B$3:$D$1079,3)</f>
        <v>AZUL4</v>
      </c>
      <c r="D791" s="68">
        <f t="shared" si="603"/>
        <v>0</v>
      </c>
      <c r="E791" s="65">
        <f t="shared" si="604"/>
        <v>0</v>
      </c>
      <c r="F791" s="69">
        <f t="shared" si="605"/>
        <v>0</v>
      </c>
      <c r="G791" s="68">
        <f t="shared" si="606"/>
        <v>0</v>
      </c>
      <c r="H791" s="65">
        <f t="shared" si="607"/>
        <v>0</v>
      </c>
      <c r="I791" s="69">
        <f t="shared" si="608"/>
        <v>0</v>
      </c>
      <c r="J791" s="68">
        <f t="shared" si="609"/>
        <v>0</v>
      </c>
      <c r="K791" s="65">
        <f t="shared" si="610"/>
        <v>0</v>
      </c>
      <c r="L791" s="69">
        <f t="shared" si="611"/>
        <v>0</v>
      </c>
      <c r="M791" s="68">
        <f t="shared" si="612"/>
        <v>4.7584374205141344</v>
      </c>
      <c r="N791" s="65">
        <f t="shared" si="613"/>
        <v>6.42815997181863</v>
      </c>
      <c r="O791" s="69">
        <f t="shared" si="614"/>
        <v>4.28543998121242</v>
      </c>
      <c r="P791" s="68">
        <f t="shared" si="615"/>
        <v>4.564890770184725</v>
      </c>
      <c r="Q791" s="65">
        <f t="shared" si="616"/>
        <v>7.9996219219247324</v>
      </c>
      <c r="R791" s="69">
        <f t="shared" si="617"/>
        <v>5.333081281283155</v>
      </c>
      <c r="S791" s="68">
        <f t="shared" si="618"/>
        <v>4.4080767293246339</v>
      </c>
      <c r="T791" s="65">
        <f t="shared" si="619"/>
        <v>7.848059802362517</v>
      </c>
      <c r="U791" s="69">
        <f t="shared" si="620"/>
        <v>5.232039868241678</v>
      </c>
      <c r="V791" s="68">
        <f t="shared" si="621"/>
        <v>4.7822363153298184</v>
      </c>
      <c r="W791" s="65">
        <f t="shared" si="622"/>
        <v>8.3084090072164791</v>
      </c>
      <c r="X791" s="69">
        <f t="shared" si="623"/>
        <v>5.5389393381443197</v>
      </c>
      <c r="Y791" s="68">
        <f t="shared" si="624"/>
        <v>2.0164060437485247</v>
      </c>
      <c r="Z791" s="65">
        <f t="shared" si="625"/>
        <v>27.873280660852302</v>
      </c>
      <c r="AA791" s="69">
        <f t="shared" si="626"/>
        <v>18.582187107234869</v>
      </c>
      <c r="AB791" s="98">
        <f>SUMIF(BN791:BU791,"VERDADEIRO",BN$3:$BU790)</f>
        <v>1</v>
      </c>
      <c r="AC791" s="97">
        <f t="shared" si="602"/>
        <v>788</v>
      </c>
      <c r="AD791" s="89">
        <f>RTD("tryd.rtdserver",,"COT",B791,"ULT")</f>
        <v>33.130000000000003</v>
      </c>
      <c r="AE791" s="89">
        <f>RTD("tryd.rtdserver",,"COT",C791,"ULT")</f>
        <v>43.55</v>
      </c>
      <c r="AF791" s="89">
        <f>VLOOKUP($AC791,LS_Coint_BD!$B$3:$AQ$1079,AF$2)*$AD791+VLOOKUP($AC791,LS_Coint_BD!$B$3:$AQ$1079,AF$2+1)</f>
        <v>0</v>
      </c>
      <c r="AG791" s="89">
        <f>VLOOKUP($AC791,LS_Coint_BD!$B$3:$AQ$1079,AG$2)*$AD791+VLOOKUP($AC791,LS_Coint_BD!$B$3:$AQ$1079,AG$2+1)</f>
        <v>0</v>
      </c>
      <c r="AH791" s="89">
        <f>VLOOKUP($AC791,LS_Coint_BD!$B$3:$AQ$1079,AH$2)*$AD791+VLOOKUP($AC791,LS_Coint_BD!$B$3:$AQ$1079,AH$2+1)</f>
        <v>0</v>
      </c>
      <c r="AI791" s="89">
        <f>VLOOKUP($AC791,LS_Coint_BD!$B$3:$AQ$1079,AI$2)*$AD791+VLOOKUP($AC791,LS_Coint_BD!$B$3:$AQ$1079,AI$2+1)</f>
        <v>38.791562579485863</v>
      </c>
      <c r="AJ791" s="89">
        <f>VLOOKUP($AC791,LS_Coint_BD!$B$3:$AQ$1079,AJ$2)*$AD791+VLOOKUP($AC791,LS_Coint_BD!$B$3:$AQ$1079,AJ$2+1)</f>
        <v>38.985109229815272</v>
      </c>
      <c r="AK791" s="89">
        <f>VLOOKUP($AC791,LS_Coint_BD!$B$3:$AQ$1079,AK$2)*$AD791+VLOOKUP($AC791,LS_Coint_BD!$B$3:$AQ$1079,AK$2+1)</f>
        <v>39.141923270675363</v>
      </c>
      <c r="AL791" s="89">
        <f>VLOOKUP($AC791,LS_Coint_BD!$B$3:$AQ$1079,AL$2)*$AD791+VLOOKUP($AC791,LS_Coint_BD!$B$3:$AQ$1079,AL$2+1)</f>
        <v>38.767763684670179</v>
      </c>
      <c r="AM791" s="89">
        <f>VLOOKUP($AC791,LS_Coint_BD!$B$3:$AQ$1079,AM$2)*$AD791+VLOOKUP($AC791,LS_Coint_BD!$B$3:$AQ$1079,AM$2+1)</f>
        <v>41.533593956251472</v>
      </c>
      <c r="AN791" s="89">
        <f>VLOOKUP($AC791,LS_Coint_BD!$B$3:$AQ$1079,AN$2)</f>
        <v>0</v>
      </c>
      <c r="AO791" s="89">
        <f>VLOOKUP($AC791,LS_Coint_BD!$B$3:$AQ$1079,AO$2)</f>
        <v>0</v>
      </c>
      <c r="AP791" s="89">
        <f>VLOOKUP($AC791,LS_Coint_BD!$B$3:$AQ$1079,AP$2)</f>
        <v>0</v>
      </c>
      <c r="AQ791" s="89">
        <f>VLOOKUP($AC791,LS_Coint_BD!$B$3:$AQ$1079,AQ$2)</f>
        <v>2.14271999060621</v>
      </c>
      <c r="AR791" s="89">
        <f>VLOOKUP($AC791,LS_Coint_BD!$B$3:$AQ$1079,AR$2)</f>
        <v>2.6665406406415801</v>
      </c>
      <c r="AS791" s="89">
        <f>VLOOKUP($AC791,LS_Coint_BD!$B$3:$AQ$1079,AS$2)</f>
        <v>2.6160199341208399</v>
      </c>
      <c r="AT791" s="89">
        <f>VLOOKUP($AC791,LS_Coint_BD!$B$3:$AQ$1079,AT$2)</f>
        <v>2.7694696690721599</v>
      </c>
      <c r="AU791" s="89">
        <f>VLOOKUP($AC791,LS_Coint_BD!$B$3:$AQ$1079,AU$2)</f>
        <v>9.2910935536174293</v>
      </c>
      <c r="AV791" s="89">
        <f>VLOOKUP($AC791,LS_Coint_BD!$B$3:$AQ$1079,AV$2)</f>
        <v>0</v>
      </c>
      <c r="AW791" s="89">
        <f>VLOOKUP($AC791,LS_Coint_BD!$B$3:$AQ$1079,AW$2)</f>
        <v>0</v>
      </c>
      <c r="AX791" s="89">
        <f>VLOOKUP($AC791,LS_Coint_BD!$B$3:$AQ$1079,AX$2)</f>
        <v>0</v>
      </c>
      <c r="AY791" s="89">
        <f>VLOOKUP($AC791,LS_Coint_BD!$B$3:$AQ$1079,AY$2)</f>
        <v>4.4408920985006301E-16</v>
      </c>
      <c r="AZ791" s="89">
        <f>VLOOKUP($AC791,LS_Coint_BD!$B$3:$AQ$1079,AZ$2)</f>
        <v>-5.6053926932185703E-15</v>
      </c>
      <c r="BA791" s="89">
        <f>VLOOKUP($AC791,LS_Coint_BD!$B$3:$AQ$1079,BA$2)</f>
        <v>-1.9895196601282799E-15</v>
      </c>
      <c r="BB791" s="89">
        <f>VLOOKUP($AC791,LS_Coint_BD!$B$3:$AQ$1079,BB$2)</f>
        <v>-2.5837917664003602E-16</v>
      </c>
      <c r="BC791" s="89">
        <f>VLOOKUP($AC791,LS_Coint_BD!$B$3:$AQ$1079,BC$2)</f>
        <v>1.22781784739345E-14</v>
      </c>
      <c r="BD791" s="89">
        <f t="shared" si="627"/>
        <v>0</v>
      </c>
      <c r="BE791" s="89">
        <f t="shared" si="628"/>
        <v>0</v>
      </c>
      <c r="BF791" s="89">
        <f t="shared" si="629"/>
        <v>0</v>
      </c>
      <c r="BG791" s="89">
        <f t="shared" si="630"/>
        <v>4.28543998121242</v>
      </c>
      <c r="BH791" s="89">
        <f t="shared" si="631"/>
        <v>5.333081281283155</v>
      </c>
      <c r="BI791" s="89">
        <f t="shared" si="632"/>
        <v>5.232039868241678</v>
      </c>
      <c r="BJ791" s="89">
        <f t="shared" si="633"/>
        <v>5.5389393381443197</v>
      </c>
      <c r="BK791" s="89">
        <f t="shared" si="634"/>
        <v>18.582187107234869</v>
      </c>
      <c r="BL791" s="89">
        <f t="shared" si="635"/>
        <v>0</v>
      </c>
      <c r="BM791" s="89"/>
      <c r="BN791" s="26" t="b">
        <f t="shared" si="636"/>
        <v>0</v>
      </c>
      <c r="BO791" s="26" t="b">
        <f t="shared" si="637"/>
        <v>0</v>
      </c>
      <c r="BP791" s="26" t="b">
        <f t="shared" si="638"/>
        <v>0</v>
      </c>
      <c r="BQ791" s="26" t="b">
        <f t="shared" si="639"/>
        <v>1</v>
      </c>
      <c r="BR791" s="26" t="b">
        <f t="shared" si="640"/>
        <v>0</v>
      </c>
      <c r="BS791" s="26" t="b">
        <f t="shared" si="641"/>
        <v>0</v>
      </c>
      <c r="BT791" s="26" t="b">
        <f t="shared" si="642"/>
        <v>0</v>
      </c>
      <c r="BU791" s="26" t="b">
        <f t="shared" si="643"/>
        <v>0</v>
      </c>
    </row>
    <row r="792" spans="2:73" ht="15" thickBot="1" x14ac:dyDescent="0.35">
      <c r="B792" s="17" t="str">
        <f>VLOOKUP($AC792,LS_Coint_BD!$B$3:$D$1079,2)</f>
        <v>TAEE11</v>
      </c>
      <c r="C792" s="87" t="str">
        <f>VLOOKUP($AC792,LS_Coint_BD!$B$3:$D$1079,3)</f>
        <v>BBDC3</v>
      </c>
      <c r="D792" s="68">
        <f t="shared" si="603"/>
        <v>-0.41230844674401723</v>
      </c>
      <c r="E792" s="65">
        <f t="shared" si="604"/>
        <v>-2.2870316091985248</v>
      </c>
      <c r="F792" s="69">
        <f t="shared" si="605"/>
        <v>-1.5246877394656833</v>
      </c>
      <c r="G792" s="68">
        <f t="shared" si="606"/>
        <v>-0.39335578297474427</v>
      </c>
      <c r="H792" s="65">
        <f t="shared" si="607"/>
        <v>-2.3030000905063344</v>
      </c>
      <c r="I792" s="69">
        <f t="shared" si="608"/>
        <v>-1.5353333936708895</v>
      </c>
      <c r="J792" s="68">
        <f t="shared" si="609"/>
        <v>-0.31969200210304649</v>
      </c>
      <c r="K792" s="65">
        <f t="shared" si="610"/>
        <v>-2.9141802762110403</v>
      </c>
      <c r="L792" s="69">
        <f t="shared" si="611"/>
        <v>-1.9427868508073602</v>
      </c>
      <c r="M792" s="68">
        <f t="shared" si="612"/>
        <v>-0.30747290232206126</v>
      </c>
      <c r="N792" s="65">
        <f t="shared" si="613"/>
        <v>-2.8027194611566553</v>
      </c>
      <c r="O792" s="69">
        <f t="shared" si="614"/>
        <v>-1.8684796407711035</v>
      </c>
      <c r="P792" s="68">
        <f t="shared" si="615"/>
        <v>-0.37714046878053864</v>
      </c>
      <c r="Q792" s="65">
        <f t="shared" si="616"/>
        <v>-3.0598455234992104</v>
      </c>
      <c r="R792" s="69">
        <f t="shared" si="617"/>
        <v>-2.0398970156661402</v>
      </c>
      <c r="S792" s="68">
        <f t="shared" si="618"/>
        <v>-0.45858745738151541</v>
      </c>
      <c r="T792" s="65">
        <f t="shared" si="619"/>
        <v>-3.1389001341109184</v>
      </c>
      <c r="U792" s="69">
        <f t="shared" si="620"/>
        <v>-2.0926000894072789</v>
      </c>
      <c r="V792" s="68">
        <f t="shared" si="621"/>
        <v>-0.45318930807035329</v>
      </c>
      <c r="W792" s="65">
        <f t="shared" si="622"/>
        <v>-3.1354849160165372</v>
      </c>
      <c r="X792" s="69">
        <f t="shared" si="623"/>
        <v>-2.0903232773443583</v>
      </c>
      <c r="Y792" s="68">
        <f t="shared" si="624"/>
        <v>-1.1097133220343558</v>
      </c>
      <c r="Z792" s="65">
        <f t="shared" si="625"/>
        <v>-7.0648555307153664</v>
      </c>
      <c r="AA792" s="69">
        <f t="shared" si="626"/>
        <v>-4.7099036871435773</v>
      </c>
      <c r="AB792" s="98">
        <f>SUMIF(BN792:BU792,"VERDADEIRO",BN$3:$BU791)</f>
        <v>0</v>
      </c>
      <c r="AC792" s="97">
        <f t="shared" si="602"/>
        <v>789</v>
      </c>
      <c r="AD792" s="89">
        <f>RTD("tryd.rtdserver",,"COT",B792,"ULT")</f>
        <v>33.130000000000003</v>
      </c>
      <c r="AE792" s="89">
        <f>RTD("tryd.rtdserver",,"COT",C792,"ULT")</f>
        <v>22.71</v>
      </c>
      <c r="AF792" s="89">
        <f>VLOOKUP($AC792,LS_Coint_BD!$B$3:$AQ$1079,AF$2)*$AD792+VLOOKUP($AC792,LS_Coint_BD!$B$3:$AQ$1079,AF$2+1)</f>
        <v>23.122308446744018</v>
      </c>
      <c r="AG792" s="89">
        <f>VLOOKUP($AC792,LS_Coint_BD!$B$3:$AQ$1079,AG$2)*$AD792+VLOOKUP($AC792,LS_Coint_BD!$B$3:$AQ$1079,AG$2+1)</f>
        <v>23.103355782974745</v>
      </c>
      <c r="AH792" s="89">
        <f>VLOOKUP($AC792,LS_Coint_BD!$B$3:$AQ$1079,AH$2)*$AD792+VLOOKUP($AC792,LS_Coint_BD!$B$3:$AQ$1079,AH$2+1)</f>
        <v>23.029692002103047</v>
      </c>
      <c r="AI792" s="89">
        <f>VLOOKUP($AC792,LS_Coint_BD!$B$3:$AQ$1079,AI$2)*$AD792+VLOOKUP($AC792,LS_Coint_BD!$B$3:$AQ$1079,AI$2+1)</f>
        <v>23.017472902322062</v>
      </c>
      <c r="AJ792" s="89">
        <f>VLOOKUP($AC792,LS_Coint_BD!$B$3:$AQ$1079,AJ$2)*$AD792+VLOOKUP($AC792,LS_Coint_BD!$B$3:$AQ$1079,AJ$2+1)</f>
        <v>23.087140468780539</v>
      </c>
      <c r="AK792" s="89">
        <f>VLOOKUP($AC792,LS_Coint_BD!$B$3:$AQ$1079,AK$2)*$AD792+VLOOKUP($AC792,LS_Coint_BD!$B$3:$AQ$1079,AK$2+1)</f>
        <v>23.168587457381516</v>
      </c>
      <c r="AL792" s="89">
        <f>VLOOKUP($AC792,LS_Coint_BD!$B$3:$AQ$1079,AL$2)*$AD792+VLOOKUP($AC792,LS_Coint_BD!$B$3:$AQ$1079,AL$2+1)</f>
        <v>23.163189308070354</v>
      </c>
      <c r="AM792" s="89">
        <f>VLOOKUP($AC792,LS_Coint_BD!$B$3:$AQ$1079,AM$2)*$AD792+VLOOKUP($AC792,LS_Coint_BD!$B$3:$AQ$1079,AM$2+1)</f>
        <v>23.819713322034357</v>
      </c>
      <c r="AN792" s="89">
        <f>VLOOKUP($AC792,LS_Coint_BD!$B$3:$AQ$1079,AN$2)</f>
        <v>0.76234386973284096</v>
      </c>
      <c r="AO792" s="89">
        <f>VLOOKUP($AC792,LS_Coint_BD!$B$3:$AQ$1079,AO$2)</f>
        <v>0.76766669683544597</v>
      </c>
      <c r="AP792" s="89">
        <f>VLOOKUP($AC792,LS_Coint_BD!$B$3:$AQ$1079,AP$2)</f>
        <v>0.97139342540367901</v>
      </c>
      <c r="AQ792" s="89">
        <f>VLOOKUP($AC792,LS_Coint_BD!$B$3:$AQ$1079,AQ$2)</f>
        <v>0.93423982038555298</v>
      </c>
      <c r="AR792" s="89">
        <f>VLOOKUP($AC792,LS_Coint_BD!$B$3:$AQ$1079,AR$2)</f>
        <v>1.0199485078330699</v>
      </c>
      <c r="AS792" s="89">
        <f>VLOOKUP($AC792,LS_Coint_BD!$B$3:$AQ$1079,AS$2)</f>
        <v>1.0463000447036399</v>
      </c>
      <c r="AT792" s="89">
        <f>VLOOKUP($AC792,LS_Coint_BD!$B$3:$AQ$1079,AT$2)</f>
        <v>1.04516163867218</v>
      </c>
      <c r="AU792" s="89">
        <f>VLOOKUP($AC792,LS_Coint_BD!$B$3:$AQ$1079,AU$2)</f>
        <v>2.35495184357179</v>
      </c>
      <c r="AV792" s="89">
        <f>VLOOKUP($AC792,LS_Coint_BD!$B$3:$AQ$1079,AV$2)</f>
        <v>-1.3145040611561901E-15</v>
      </c>
      <c r="AW792" s="89">
        <f>VLOOKUP($AC792,LS_Coint_BD!$B$3:$AQ$1079,AW$2)</f>
        <v>2.4572936278370099E-15</v>
      </c>
      <c r="AX792" s="89">
        <f>VLOOKUP($AC792,LS_Coint_BD!$B$3:$AQ$1079,AX$2)</f>
        <v>-2.18238125983459E-15</v>
      </c>
      <c r="AY792" s="89">
        <f>VLOOKUP($AC792,LS_Coint_BD!$B$3:$AQ$1079,AY$2)</f>
        <v>2.3980817331903399E-15</v>
      </c>
      <c r="AZ792" s="89">
        <f>VLOOKUP($AC792,LS_Coint_BD!$B$3:$AQ$1079,AZ$2)</f>
        <v>-6.1185624468230898E-16</v>
      </c>
      <c r="BA792" s="89">
        <f>VLOOKUP($AC792,LS_Coint_BD!$B$3:$AQ$1079,BA$2)</f>
        <v>9.7699626167013803E-16</v>
      </c>
      <c r="BB792" s="89">
        <f>VLOOKUP($AC792,LS_Coint_BD!$B$3:$AQ$1079,BB$2)</f>
        <v>1.5825724569202199E-15</v>
      </c>
      <c r="BC792" s="89">
        <f>VLOOKUP($AC792,LS_Coint_BD!$B$3:$AQ$1079,BC$2)</f>
        <v>2.2737367544323199E-15</v>
      </c>
      <c r="BD792" s="89">
        <f t="shared" si="627"/>
        <v>-1.5246877394656833</v>
      </c>
      <c r="BE792" s="89">
        <f t="shared" si="628"/>
        <v>-1.5353333936708895</v>
      </c>
      <c r="BF792" s="89">
        <f t="shared" si="629"/>
        <v>-1.9427868508073602</v>
      </c>
      <c r="BG792" s="89">
        <f t="shared" si="630"/>
        <v>-1.8684796407711035</v>
      </c>
      <c r="BH792" s="89">
        <f t="shared" si="631"/>
        <v>-2.0398970156661402</v>
      </c>
      <c r="BI792" s="89">
        <f t="shared" si="632"/>
        <v>-2.0926000894072789</v>
      </c>
      <c r="BJ792" s="89">
        <f t="shared" si="633"/>
        <v>-2.0903232773443583</v>
      </c>
      <c r="BK792" s="89">
        <f t="shared" si="634"/>
        <v>-4.7099036871435773</v>
      </c>
      <c r="BL792" s="89">
        <f t="shared" si="635"/>
        <v>-1.5246877394656806</v>
      </c>
      <c r="BM792" s="89"/>
      <c r="BN792" s="26" t="b">
        <f t="shared" si="636"/>
        <v>0</v>
      </c>
      <c r="BO792" s="26" t="b">
        <f t="shared" si="637"/>
        <v>0</v>
      </c>
      <c r="BP792" s="26" t="b">
        <f t="shared" si="638"/>
        <v>0</v>
      </c>
      <c r="BQ792" s="26" t="b">
        <f t="shared" si="639"/>
        <v>0</v>
      </c>
      <c r="BR792" s="26" t="b">
        <f t="shared" si="640"/>
        <v>0</v>
      </c>
      <c r="BS792" s="26" t="b">
        <f t="shared" si="641"/>
        <v>0</v>
      </c>
      <c r="BT792" s="26" t="b">
        <f t="shared" si="642"/>
        <v>0</v>
      </c>
      <c r="BU792" s="26" t="b">
        <f t="shared" si="643"/>
        <v>0</v>
      </c>
    </row>
    <row r="793" spans="2:73" ht="15" thickBot="1" x14ac:dyDescent="0.35">
      <c r="B793" s="17" t="str">
        <f>VLOOKUP($AC793,LS_Coint_BD!$B$3:$D$1079,2)</f>
        <v>TAEE11</v>
      </c>
      <c r="C793" s="87" t="str">
        <f>VLOOKUP($AC793,LS_Coint_BD!$B$3:$D$1079,3)</f>
        <v>BBDC4</v>
      </c>
      <c r="D793" s="68">
        <f t="shared" si="603"/>
        <v>-0.14287745327356305</v>
      </c>
      <c r="E793" s="65">
        <f t="shared" si="604"/>
        <v>-2.5931989978295165</v>
      </c>
      <c r="F793" s="69">
        <f t="shared" si="605"/>
        <v>-1.7287993318863444</v>
      </c>
      <c r="G793" s="68">
        <f t="shared" si="606"/>
        <v>-0.12479980882763897</v>
      </c>
      <c r="H793" s="65">
        <f t="shared" si="607"/>
        <v>-2.5515148393516931</v>
      </c>
      <c r="I793" s="69">
        <f t="shared" si="608"/>
        <v>-1.7010098929011288</v>
      </c>
      <c r="J793" s="68">
        <f t="shared" si="609"/>
        <v>0</v>
      </c>
      <c r="K793" s="65">
        <f t="shared" si="610"/>
        <v>0</v>
      </c>
      <c r="L793" s="69">
        <f t="shared" si="611"/>
        <v>0</v>
      </c>
      <c r="M793" s="68">
        <f t="shared" si="612"/>
        <v>0</v>
      </c>
      <c r="N793" s="65">
        <f t="shared" si="613"/>
        <v>0</v>
      </c>
      <c r="O793" s="69">
        <f t="shared" si="614"/>
        <v>0</v>
      </c>
      <c r="P793" s="68">
        <f t="shared" si="615"/>
        <v>-9.0131599954077046E-2</v>
      </c>
      <c r="Q793" s="65">
        <f t="shared" si="616"/>
        <v>-3.4075347305647794</v>
      </c>
      <c r="R793" s="69">
        <f t="shared" si="617"/>
        <v>-2.2716898203765195</v>
      </c>
      <c r="S793" s="68">
        <f t="shared" si="618"/>
        <v>-0.1529052759756695</v>
      </c>
      <c r="T793" s="65">
        <f t="shared" si="619"/>
        <v>-3.4209408141163804</v>
      </c>
      <c r="U793" s="69">
        <f t="shared" si="620"/>
        <v>-2.2806272094109201</v>
      </c>
      <c r="V793" s="68">
        <f t="shared" si="621"/>
        <v>-6.2262257853859637E-2</v>
      </c>
      <c r="W793" s="65">
        <f t="shared" si="622"/>
        <v>-3.4494809170838705</v>
      </c>
      <c r="X793" s="69">
        <f t="shared" si="623"/>
        <v>-2.2996539447225803</v>
      </c>
      <c r="Y793" s="68">
        <f t="shared" si="624"/>
        <v>-0.70233342144132394</v>
      </c>
      <c r="Z793" s="65">
        <f t="shared" si="625"/>
        <v>-7.1463380702711365</v>
      </c>
      <c r="AA793" s="69">
        <f t="shared" si="626"/>
        <v>-4.7642253801807577</v>
      </c>
      <c r="AB793" s="98">
        <f>SUMIF(BN793:BU793,"VERDADEIRO",BN$3:$BU792)</f>
        <v>0</v>
      </c>
      <c r="AC793" s="97">
        <f t="shared" si="602"/>
        <v>790</v>
      </c>
      <c r="AD793" s="89">
        <f>RTD("tryd.rtdserver",,"COT",B793,"ULT")</f>
        <v>33.130000000000003</v>
      </c>
      <c r="AE793" s="89">
        <f>RTD("tryd.rtdserver",,"COT",C793,"ULT")</f>
        <v>25.87</v>
      </c>
      <c r="AF793" s="89">
        <f>VLOOKUP($AC793,LS_Coint_BD!$B$3:$AQ$1079,AF$2)*$AD793+VLOOKUP($AC793,LS_Coint_BD!$B$3:$AQ$1079,AF$2+1)</f>
        <v>26.012877453273564</v>
      </c>
      <c r="AG793" s="89">
        <f>VLOOKUP($AC793,LS_Coint_BD!$B$3:$AQ$1079,AG$2)*$AD793+VLOOKUP($AC793,LS_Coint_BD!$B$3:$AQ$1079,AG$2+1)</f>
        <v>25.99479980882764</v>
      </c>
      <c r="AH793" s="89">
        <f>VLOOKUP($AC793,LS_Coint_BD!$B$3:$AQ$1079,AH$2)*$AD793+VLOOKUP($AC793,LS_Coint_BD!$B$3:$AQ$1079,AH$2+1)</f>
        <v>0</v>
      </c>
      <c r="AI793" s="89">
        <f>VLOOKUP($AC793,LS_Coint_BD!$B$3:$AQ$1079,AI$2)*$AD793+VLOOKUP($AC793,LS_Coint_BD!$B$3:$AQ$1079,AI$2+1)</f>
        <v>0</v>
      </c>
      <c r="AJ793" s="89">
        <f>VLOOKUP($AC793,LS_Coint_BD!$B$3:$AQ$1079,AJ$2)*$AD793+VLOOKUP($AC793,LS_Coint_BD!$B$3:$AQ$1079,AJ$2+1)</f>
        <v>25.960131599954078</v>
      </c>
      <c r="AK793" s="89">
        <f>VLOOKUP($AC793,LS_Coint_BD!$B$3:$AQ$1079,AK$2)*$AD793+VLOOKUP($AC793,LS_Coint_BD!$B$3:$AQ$1079,AK$2+1)</f>
        <v>26.02290527597567</v>
      </c>
      <c r="AL793" s="89">
        <f>VLOOKUP($AC793,LS_Coint_BD!$B$3:$AQ$1079,AL$2)*$AD793+VLOOKUP($AC793,LS_Coint_BD!$B$3:$AQ$1079,AL$2+1)</f>
        <v>25.932262257853861</v>
      </c>
      <c r="AM793" s="89">
        <f>VLOOKUP($AC793,LS_Coint_BD!$B$3:$AQ$1079,AM$2)*$AD793+VLOOKUP($AC793,LS_Coint_BD!$B$3:$AQ$1079,AM$2+1)</f>
        <v>26.572333421441325</v>
      </c>
      <c r="AN793" s="89">
        <f>VLOOKUP($AC793,LS_Coint_BD!$B$3:$AQ$1079,AN$2)</f>
        <v>0.86439966594317197</v>
      </c>
      <c r="AO793" s="89">
        <f>VLOOKUP($AC793,LS_Coint_BD!$B$3:$AQ$1079,AO$2)</f>
        <v>0.85050494645056496</v>
      </c>
      <c r="AP793" s="89">
        <f>VLOOKUP($AC793,LS_Coint_BD!$B$3:$AQ$1079,AP$2)</f>
        <v>0</v>
      </c>
      <c r="AQ793" s="89">
        <f>VLOOKUP($AC793,LS_Coint_BD!$B$3:$AQ$1079,AQ$2)</f>
        <v>0</v>
      </c>
      <c r="AR793" s="89">
        <f>VLOOKUP($AC793,LS_Coint_BD!$B$3:$AQ$1079,AR$2)</f>
        <v>1.1358449101882599</v>
      </c>
      <c r="AS793" s="89">
        <f>VLOOKUP($AC793,LS_Coint_BD!$B$3:$AQ$1079,AS$2)</f>
        <v>1.1403136047054601</v>
      </c>
      <c r="AT793" s="89">
        <f>VLOOKUP($AC793,LS_Coint_BD!$B$3:$AQ$1079,AT$2)</f>
        <v>1.1498269723612899</v>
      </c>
      <c r="AU793" s="89">
        <f>VLOOKUP($AC793,LS_Coint_BD!$B$3:$AQ$1079,AU$2)</f>
        <v>2.3821126900903802</v>
      </c>
      <c r="AV793" s="89">
        <f>VLOOKUP($AC793,LS_Coint_BD!$B$3:$AQ$1079,AV$2)</f>
        <v>-3.5527136788005001E-16</v>
      </c>
      <c r="AW793" s="89">
        <f>VLOOKUP($AC793,LS_Coint_BD!$B$3:$AQ$1079,AW$2)</f>
        <v>1.09542005096349E-15</v>
      </c>
      <c r="AX793" s="89">
        <f>VLOOKUP($AC793,LS_Coint_BD!$B$3:$AQ$1079,AX$2)</f>
        <v>0</v>
      </c>
      <c r="AY793" s="89">
        <f>VLOOKUP($AC793,LS_Coint_BD!$B$3:$AQ$1079,AY$2)</f>
        <v>0</v>
      </c>
      <c r="AZ793" s="89">
        <f>VLOOKUP($AC793,LS_Coint_BD!$B$3:$AQ$1079,AZ$2)</f>
        <v>2.9605947323337501E-16</v>
      </c>
      <c r="BA793" s="89">
        <f>VLOOKUP($AC793,LS_Coint_BD!$B$3:$AQ$1079,BA$2)</f>
        <v>-1.95399252334028E-16</v>
      </c>
      <c r="BB793" s="89">
        <f>VLOOKUP($AC793,LS_Coint_BD!$B$3:$AQ$1079,BB$2)</f>
        <v>-3.8756876496005502E-16</v>
      </c>
      <c r="BC793" s="89">
        <f>VLOOKUP($AC793,LS_Coint_BD!$B$3:$AQ$1079,BC$2)</f>
        <v>2.3305801732931299E-15</v>
      </c>
      <c r="BD793" s="89">
        <f t="shared" si="627"/>
        <v>-1.7287993318863444</v>
      </c>
      <c r="BE793" s="89">
        <f t="shared" si="628"/>
        <v>-1.7010098929011288</v>
      </c>
      <c r="BF793" s="89">
        <f t="shared" si="629"/>
        <v>0</v>
      </c>
      <c r="BG793" s="89">
        <f t="shared" si="630"/>
        <v>0</v>
      </c>
      <c r="BH793" s="89">
        <f t="shared" si="631"/>
        <v>-2.2716898203765195</v>
      </c>
      <c r="BI793" s="89">
        <f t="shared" si="632"/>
        <v>-2.2806272094109201</v>
      </c>
      <c r="BJ793" s="89">
        <f t="shared" si="633"/>
        <v>-2.2996539447225803</v>
      </c>
      <c r="BK793" s="89">
        <f t="shared" si="634"/>
        <v>-4.7642253801807577</v>
      </c>
      <c r="BL793" s="89">
        <f t="shared" si="635"/>
        <v>-1.7287993318863437</v>
      </c>
      <c r="BM793" s="89"/>
      <c r="BN793" s="26" t="b">
        <f t="shared" si="636"/>
        <v>0</v>
      </c>
      <c r="BO793" s="26" t="b">
        <f t="shared" si="637"/>
        <v>0</v>
      </c>
      <c r="BP793" s="26" t="b">
        <f t="shared" si="638"/>
        <v>0</v>
      </c>
      <c r="BQ793" s="26" t="b">
        <f t="shared" si="639"/>
        <v>0</v>
      </c>
      <c r="BR793" s="26" t="b">
        <f t="shared" si="640"/>
        <v>0</v>
      </c>
      <c r="BS793" s="26" t="b">
        <f t="shared" si="641"/>
        <v>0</v>
      </c>
      <c r="BT793" s="26" t="b">
        <f t="shared" si="642"/>
        <v>0</v>
      </c>
      <c r="BU793" s="26" t="b">
        <f t="shared" si="643"/>
        <v>0</v>
      </c>
    </row>
    <row r="794" spans="2:73" ht="15" thickBot="1" x14ac:dyDescent="0.35">
      <c r="B794" s="17" t="str">
        <f>VLOOKUP($AC794,LS_Coint_BD!$B$3:$D$1079,2)</f>
        <v>TAEE11</v>
      </c>
      <c r="C794" s="87" t="str">
        <f>VLOOKUP($AC794,LS_Coint_BD!$B$3:$D$1079,3)</f>
        <v>BBSE3</v>
      </c>
      <c r="D794" s="68">
        <f t="shared" si="603"/>
        <v>-0.60983913628355779</v>
      </c>
      <c r="E794" s="65">
        <f t="shared" si="604"/>
        <v>-1.6750609785312274</v>
      </c>
      <c r="F794" s="69">
        <f t="shared" si="605"/>
        <v>-1.1167073190208183</v>
      </c>
      <c r="G794" s="68">
        <f t="shared" si="606"/>
        <v>-0.56681877567957528</v>
      </c>
      <c r="H794" s="65">
        <f t="shared" si="607"/>
        <v>-2.6047894804774003</v>
      </c>
      <c r="I794" s="69">
        <f t="shared" si="608"/>
        <v>-1.7365263203182668</v>
      </c>
      <c r="J794" s="68">
        <f t="shared" si="609"/>
        <v>0</v>
      </c>
      <c r="K794" s="65">
        <f t="shared" si="610"/>
        <v>0</v>
      </c>
      <c r="L794" s="69">
        <f t="shared" si="611"/>
        <v>0</v>
      </c>
      <c r="M794" s="68">
        <f t="shared" si="612"/>
        <v>0</v>
      </c>
      <c r="N794" s="65">
        <f t="shared" si="613"/>
        <v>0</v>
      </c>
      <c r="O794" s="69">
        <f t="shared" si="614"/>
        <v>0</v>
      </c>
      <c r="P794" s="68">
        <f t="shared" si="615"/>
        <v>0</v>
      </c>
      <c r="Q794" s="65">
        <f t="shared" si="616"/>
        <v>0</v>
      </c>
      <c r="R794" s="69">
        <f t="shared" si="617"/>
        <v>0</v>
      </c>
      <c r="S794" s="68">
        <f t="shared" si="618"/>
        <v>-0.63503463121293535</v>
      </c>
      <c r="T794" s="65">
        <f t="shared" si="619"/>
        <v>-3.4905897369844769</v>
      </c>
      <c r="U794" s="69">
        <f t="shared" si="620"/>
        <v>-2.3270598246563181</v>
      </c>
      <c r="V794" s="68">
        <f t="shared" si="621"/>
        <v>-0.63865906041836595</v>
      </c>
      <c r="W794" s="65">
        <f t="shared" si="622"/>
        <v>-3.4725561728205037</v>
      </c>
      <c r="X794" s="69">
        <f t="shared" si="623"/>
        <v>-2.3150374485470024</v>
      </c>
      <c r="Y794" s="68">
        <f t="shared" si="624"/>
        <v>-1.1648682135477806</v>
      </c>
      <c r="Z794" s="65">
        <f t="shared" si="625"/>
        <v>-6.0767152727001887</v>
      </c>
      <c r="AA794" s="69">
        <f t="shared" si="626"/>
        <v>-4.0511435151334592</v>
      </c>
      <c r="AB794" s="98">
        <f>SUMIF(BN794:BU794,"VERDADEIRO",BN$3:$BU793)</f>
        <v>0</v>
      </c>
      <c r="AC794" s="97">
        <f t="shared" si="602"/>
        <v>791</v>
      </c>
      <c r="AD794" s="89">
        <f>RTD("tryd.rtdserver",,"COT",B794,"ULT")</f>
        <v>33.130000000000003</v>
      </c>
      <c r="AE794" s="89">
        <f>RTD("tryd.rtdserver",,"COT",C794,"ULT")</f>
        <v>28.52</v>
      </c>
      <c r="AF794" s="89">
        <f>VLOOKUP($AC794,LS_Coint_BD!$B$3:$AQ$1079,AF$2)*$AD794+VLOOKUP($AC794,LS_Coint_BD!$B$3:$AQ$1079,AF$2+1)</f>
        <v>29.129839136283557</v>
      </c>
      <c r="AG794" s="89">
        <f>VLOOKUP($AC794,LS_Coint_BD!$B$3:$AQ$1079,AG$2)*$AD794+VLOOKUP($AC794,LS_Coint_BD!$B$3:$AQ$1079,AG$2+1)</f>
        <v>29.086818775679575</v>
      </c>
      <c r="AH794" s="89">
        <f>VLOOKUP($AC794,LS_Coint_BD!$B$3:$AQ$1079,AH$2)*$AD794+VLOOKUP($AC794,LS_Coint_BD!$B$3:$AQ$1079,AH$2+1)</f>
        <v>0</v>
      </c>
      <c r="AI794" s="89">
        <f>VLOOKUP($AC794,LS_Coint_BD!$B$3:$AQ$1079,AI$2)*$AD794+VLOOKUP($AC794,LS_Coint_BD!$B$3:$AQ$1079,AI$2+1)</f>
        <v>0</v>
      </c>
      <c r="AJ794" s="89">
        <f>VLOOKUP($AC794,LS_Coint_BD!$B$3:$AQ$1079,AJ$2)*$AD794+VLOOKUP($AC794,LS_Coint_BD!$B$3:$AQ$1079,AJ$2+1)</f>
        <v>0</v>
      </c>
      <c r="AK794" s="89">
        <f>VLOOKUP($AC794,LS_Coint_BD!$B$3:$AQ$1079,AK$2)*$AD794+VLOOKUP($AC794,LS_Coint_BD!$B$3:$AQ$1079,AK$2+1)</f>
        <v>29.155034631212935</v>
      </c>
      <c r="AL794" s="89">
        <f>VLOOKUP($AC794,LS_Coint_BD!$B$3:$AQ$1079,AL$2)*$AD794+VLOOKUP($AC794,LS_Coint_BD!$B$3:$AQ$1079,AL$2+1)</f>
        <v>29.158659060418366</v>
      </c>
      <c r="AM794" s="89">
        <f>VLOOKUP($AC794,LS_Coint_BD!$B$3:$AQ$1079,AM$2)*$AD794+VLOOKUP($AC794,LS_Coint_BD!$B$3:$AQ$1079,AM$2+1)</f>
        <v>29.68486821354778</v>
      </c>
      <c r="AN794" s="89">
        <f>VLOOKUP($AC794,LS_Coint_BD!$B$3:$AQ$1079,AN$2)</f>
        <v>0.55835365951040805</v>
      </c>
      <c r="AO794" s="89">
        <f>VLOOKUP($AC794,LS_Coint_BD!$B$3:$AQ$1079,AO$2)</f>
        <v>0.86826316015913396</v>
      </c>
      <c r="AP794" s="89">
        <f>VLOOKUP($AC794,LS_Coint_BD!$B$3:$AQ$1079,AP$2)</f>
        <v>0</v>
      </c>
      <c r="AQ794" s="89">
        <f>VLOOKUP($AC794,LS_Coint_BD!$B$3:$AQ$1079,AQ$2)</f>
        <v>0</v>
      </c>
      <c r="AR794" s="89">
        <f>VLOOKUP($AC794,LS_Coint_BD!$B$3:$AQ$1079,AR$2)</f>
        <v>0</v>
      </c>
      <c r="AS794" s="89">
        <f>VLOOKUP($AC794,LS_Coint_BD!$B$3:$AQ$1079,AS$2)</f>
        <v>1.1635299123281599</v>
      </c>
      <c r="AT794" s="89">
        <f>VLOOKUP($AC794,LS_Coint_BD!$B$3:$AQ$1079,AT$2)</f>
        <v>1.1575187242735001</v>
      </c>
      <c r="AU794" s="89">
        <f>VLOOKUP($AC794,LS_Coint_BD!$B$3:$AQ$1079,AU$2)</f>
        <v>2.02557175756673</v>
      </c>
      <c r="AV794" s="89">
        <f>VLOOKUP($AC794,LS_Coint_BD!$B$3:$AQ$1079,AV$2)</f>
        <v>-2.1316282072803001E-15</v>
      </c>
      <c r="AW794" s="89">
        <f>VLOOKUP($AC794,LS_Coint_BD!$B$3:$AQ$1079,AW$2)</f>
        <v>1.06581410364015E-15</v>
      </c>
      <c r="AX794" s="89">
        <f>VLOOKUP($AC794,LS_Coint_BD!$B$3:$AQ$1079,AX$2)</f>
        <v>0</v>
      </c>
      <c r="AY794" s="89">
        <f>VLOOKUP($AC794,LS_Coint_BD!$B$3:$AQ$1079,AY$2)</f>
        <v>0</v>
      </c>
      <c r="AZ794" s="89">
        <f>VLOOKUP($AC794,LS_Coint_BD!$B$3:$AQ$1079,AZ$2)</f>
        <v>0</v>
      </c>
      <c r="BA794" s="89">
        <f>VLOOKUP($AC794,LS_Coint_BD!$B$3:$AQ$1079,BA$2)</f>
        <v>1.59872115546023E-15</v>
      </c>
      <c r="BB794" s="89">
        <f>VLOOKUP($AC794,LS_Coint_BD!$B$3:$AQ$1079,BB$2)</f>
        <v>-2.0347360160402901E-15</v>
      </c>
      <c r="BC794" s="89">
        <f>VLOOKUP($AC794,LS_Coint_BD!$B$3:$AQ$1079,BC$2)</f>
        <v>1.1368683772161599E-15</v>
      </c>
      <c r="BD794" s="89">
        <f t="shared" si="627"/>
        <v>-1.1167073190208183</v>
      </c>
      <c r="BE794" s="89">
        <f t="shared" si="628"/>
        <v>-1.7365263203182668</v>
      </c>
      <c r="BF794" s="89">
        <f t="shared" si="629"/>
        <v>0</v>
      </c>
      <c r="BG794" s="89">
        <f t="shared" si="630"/>
        <v>0</v>
      </c>
      <c r="BH794" s="89">
        <f t="shared" si="631"/>
        <v>0</v>
      </c>
      <c r="BI794" s="89">
        <f t="shared" si="632"/>
        <v>-2.3270598246563181</v>
      </c>
      <c r="BJ794" s="89">
        <f t="shared" si="633"/>
        <v>-2.3150374485470024</v>
      </c>
      <c r="BK794" s="89">
        <f t="shared" si="634"/>
        <v>-4.0511435151334592</v>
      </c>
      <c r="BL794" s="89">
        <f t="shared" si="635"/>
        <v>-1.1167073190208141</v>
      </c>
      <c r="BM794" s="89"/>
      <c r="BN794" s="26" t="b">
        <f t="shared" si="636"/>
        <v>0</v>
      </c>
      <c r="BO794" s="26" t="b">
        <f t="shared" si="637"/>
        <v>0</v>
      </c>
      <c r="BP794" s="26" t="b">
        <f t="shared" si="638"/>
        <v>0</v>
      </c>
      <c r="BQ794" s="26" t="b">
        <f t="shared" si="639"/>
        <v>0</v>
      </c>
      <c r="BR794" s="26" t="b">
        <f t="shared" si="640"/>
        <v>0</v>
      </c>
      <c r="BS794" s="26" t="b">
        <f t="shared" si="641"/>
        <v>0</v>
      </c>
      <c r="BT794" s="26" t="b">
        <f t="shared" si="642"/>
        <v>0</v>
      </c>
      <c r="BU794" s="26" t="b">
        <f t="shared" si="643"/>
        <v>0</v>
      </c>
    </row>
    <row r="795" spans="2:73" ht="15" thickBot="1" x14ac:dyDescent="0.35">
      <c r="B795" s="17" t="str">
        <f>VLOOKUP($AC795,LS_Coint_BD!$B$3:$D$1079,2)</f>
        <v>TAEE11</v>
      </c>
      <c r="C795" s="87" t="str">
        <f>VLOOKUP($AC795,LS_Coint_BD!$B$3:$D$1079,3)</f>
        <v>BRAP4</v>
      </c>
      <c r="D795" s="68">
        <f t="shared" si="603"/>
        <v>0</v>
      </c>
      <c r="E795" s="65">
        <f t="shared" si="604"/>
        <v>0</v>
      </c>
      <c r="F795" s="69">
        <f t="shared" si="605"/>
        <v>0</v>
      </c>
      <c r="G795" s="68">
        <f t="shared" si="606"/>
        <v>-1.43693411047186</v>
      </c>
      <c r="H795" s="65">
        <f t="shared" si="607"/>
        <v>-13.799775780148472</v>
      </c>
      <c r="I795" s="69">
        <f t="shared" si="608"/>
        <v>-9.1998505200989822</v>
      </c>
      <c r="J795" s="68">
        <f t="shared" si="609"/>
        <v>-1.4820976576608942</v>
      </c>
      <c r="K795" s="65">
        <f t="shared" si="610"/>
        <v>-12.895254621653709</v>
      </c>
      <c r="L795" s="69">
        <f t="shared" si="611"/>
        <v>-8.5968364144358063</v>
      </c>
      <c r="M795" s="68">
        <f t="shared" si="612"/>
        <v>-1.656373447914909</v>
      </c>
      <c r="N795" s="65">
        <f t="shared" si="613"/>
        <v>-13.370509952557004</v>
      </c>
      <c r="O795" s="69">
        <f t="shared" si="614"/>
        <v>-8.9136733017046694</v>
      </c>
      <c r="P795" s="68">
        <f t="shared" si="615"/>
        <v>-1.7314320437236077</v>
      </c>
      <c r="Q795" s="65">
        <f t="shared" si="616"/>
        <v>-13.644073355157438</v>
      </c>
      <c r="R795" s="69">
        <f t="shared" si="617"/>
        <v>-9.0960489034382928</v>
      </c>
      <c r="S795" s="68">
        <f t="shared" si="618"/>
        <v>-1.9274194308288841</v>
      </c>
      <c r="T795" s="65">
        <f t="shared" si="619"/>
        <v>-13.335211059932504</v>
      </c>
      <c r="U795" s="69">
        <f t="shared" si="620"/>
        <v>-8.8901407066216702</v>
      </c>
      <c r="V795" s="68">
        <f t="shared" si="621"/>
        <v>-1.837339946259128</v>
      </c>
      <c r="W795" s="65">
        <f t="shared" si="622"/>
        <v>-12.913782819346267</v>
      </c>
      <c r="X795" s="69">
        <f t="shared" si="623"/>
        <v>-8.6091885462308451</v>
      </c>
      <c r="Y795" s="68">
        <f t="shared" si="624"/>
        <v>-1.1297776760554186</v>
      </c>
      <c r="Z795" s="65">
        <f t="shared" si="625"/>
        <v>-14.462295261067167</v>
      </c>
      <c r="AA795" s="69">
        <f t="shared" si="626"/>
        <v>-9.6415301740447781</v>
      </c>
      <c r="AB795" s="98">
        <f>SUMIF(BN795:BU795,"VERDADEIRO",BN$3:$BU794)</f>
        <v>0</v>
      </c>
      <c r="AC795" s="97">
        <f t="shared" si="602"/>
        <v>792</v>
      </c>
      <c r="AD795" s="89">
        <f>RTD("tryd.rtdserver",,"COT",B795,"ULT")</f>
        <v>33.130000000000003</v>
      </c>
      <c r="AE795" s="89">
        <f>RTD("tryd.rtdserver",,"COT",C795,"ULT")</f>
        <v>63.07</v>
      </c>
      <c r="AF795" s="89">
        <f>VLOOKUP($AC795,LS_Coint_BD!$B$3:$AQ$1079,AF$2)*$AD795+VLOOKUP($AC795,LS_Coint_BD!$B$3:$AQ$1079,AF$2+1)</f>
        <v>0</v>
      </c>
      <c r="AG795" s="89">
        <f>VLOOKUP($AC795,LS_Coint_BD!$B$3:$AQ$1079,AG$2)*$AD795+VLOOKUP($AC795,LS_Coint_BD!$B$3:$AQ$1079,AG$2+1)</f>
        <v>64.50693411047186</v>
      </c>
      <c r="AH795" s="89">
        <f>VLOOKUP($AC795,LS_Coint_BD!$B$3:$AQ$1079,AH$2)*$AD795+VLOOKUP($AC795,LS_Coint_BD!$B$3:$AQ$1079,AH$2+1)</f>
        <v>64.552097657660894</v>
      </c>
      <c r="AI795" s="89">
        <f>VLOOKUP($AC795,LS_Coint_BD!$B$3:$AQ$1079,AI$2)*$AD795+VLOOKUP($AC795,LS_Coint_BD!$B$3:$AQ$1079,AI$2+1)</f>
        <v>64.726373447914909</v>
      </c>
      <c r="AJ795" s="89">
        <f>VLOOKUP($AC795,LS_Coint_BD!$B$3:$AQ$1079,AJ$2)*$AD795+VLOOKUP($AC795,LS_Coint_BD!$B$3:$AQ$1079,AJ$2+1)</f>
        <v>64.801432043723608</v>
      </c>
      <c r="AK795" s="89">
        <f>VLOOKUP($AC795,LS_Coint_BD!$B$3:$AQ$1079,AK$2)*$AD795+VLOOKUP($AC795,LS_Coint_BD!$B$3:$AQ$1079,AK$2+1)</f>
        <v>64.997419430828884</v>
      </c>
      <c r="AL795" s="89">
        <f>VLOOKUP($AC795,LS_Coint_BD!$B$3:$AQ$1079,AL$2)*$AD795+VLOOKUP($AC795,LS_Coint_BD!$B$3:$AQ$1079,AL$2+1)</f>
        <v>64.907339946259128</v>
      </c>
      <c r="AM795" s="89">
        <f>VLOOKUP($AC795,LS_Coint_BD!$B$3:$AQ$1079,AM$2)*$AD795+VLOOKUP($AC795,LS_Coint_BD!$B$3:$AQ$1079,AM$2+1)</f>
        <v>64.199777676055419</v>
      </c>
      <c r="AN795" s="89">
        <f>VLOOKUP($AC795,LS_Coint_BD!$B$3:$AQ$1079,AN$2)</f>
        <v>0</v>
      </c>
      <c r="AO795" s="89">
        <f>VLOOKUP($AC795,LS_Coint_BD!$B$3:$AQ$1079,AO$2)</f>
        <v>4.5999252600494902</v>
      </c>
      <c r="AP795" s="89">
        <f>VLOOKUP($AC795,LS_Coint_BD!$B$3:$AQ$1079,AP$2)</f>
        <v>4.2984182072178996</v>
      </c>
      <c r="AQ795" s="89">
        <f>VLOOKUP($AC795,LS_Coint_BD!$B$3:$AQ$1079,AQ$2)</f>
        <v>4.45683665085234</v>
      </c>
      <c r="AR795" s="89">
        <f>VLOOKUP($AC795,LS_Coint_BD!$B$3:$AQ$1079,AR$2)</f>
        <v>4.5480244517191499</v>
      </c>
      <c r="AS795" s="89">
        <f>VLOOKUP($AC795,LS_Coint_BD!$B$3:$AQ$1079,AS$2)</f>
        <v>4.4450703533108298</v>
      </c>
      <c r="AT795" s="89">
        <f>VLOOKUP($AC795,LS_Coint_BD!$B$3:$AQ$1079,AT$2)</f>
        <v>4.3045942731154199</v>
      </c>
      <c r="AU795" s="89">
        <f>VLOOKUP($AC795,LS_Coint_BD!$B$3:$AQ$1079,AU$2)</f>
        <v>4.8207650870223899</v>
      </c>
      <c r="AV795" s="89">
        <f>VLOOKUP($AC795,LS_Coint_BD!$B$3:$AQ$1079,AV$2)</f>
        <v>0</v>
      </c>
      <c r="AW795" s="89">
        <f>VLOOKUP($AC795,LS_Coint_BD!$B$3:$AQ$1079,AW$2)</f>
        <v>-2.6053233644537001E-15</v>
      </c>
      <c r="AX795" s="89">
        <f>VLOOKUP($AC795,LS_Coint_BD!$B$3:$AQ$1079,AX$2)</f>
        <v>-6.2933785167323196E-15</v>
      </c>
      <c r="AY795" s="89">
        <f>VLOOKUP($AC795,LS_Coint_BD!$B$3:$AQ$1079,AY$2)</f>
        <v>1.05693231944315E-14</v>
      </c>
      <c r="AZ795" s="89">
        <f>VLOOKUP($AC795,LS_Coint_BD!$B$3:$AQ$1079,AZ$2)</f>
        <v>7.6580717076366302E-15</v>
      </c>
      <c r="BA795" s="89">
        <f>VLOOKUP($AC795,LS_Coint_BD!$B$3:$AQ$1079,BA$2)</f>
        <v>-1.00897068477934E-14</v>
      </c>
      <c r="BB795" s="89">
        <f>VLOOKUP($AC795,LS_Coint_BD!$B$3:$AQ$1079,BB$2)</f>
        <v>-5.5551522977607804E-15</v>
      </c>
      <c r="BC795" s="89">
        <f>VLOOKUP($AC795,LS_Coint_BD!$B$3:$AQ$1079,BC$2)</f>
        <v>1.8189894035458601E-15</v>
      </c>
      <c r="BD795" s="89">
        <f t="shared" si="627"/>
        <v>0</v>
      </c>
      <c r="BE795" s="89">
        <f t="shared" si="628"/>
        <v>-9.1998505200989822</v>
      </c>
      <c r="BF795" s="89">
        <f t="shared" si="629"/>
        <v>-8.5968364144358063</v>
      </c>
      <c r="BG795" s="89">
        <f t="shared" si="630"/>
        <v>-8.9136733017046694</v>
      </c>
      <c r="BH795" s="89">
        <f t="shared" si="631"/>
        <v>-9.0960489034382928</v>
      </c>
      <c r="BI795" s="89">
        <f t="shared" si="632"/>
        <v>-8.8901407066216702</v>
      </c>
      <c r="BJ795" s="89">
        <f t="shared" si="633"/>
        <v>-8.6091885462308451</v>
      </c>
      <c r="BK795" s="89">
        <f t="shared" si="634"/>
        <v>-9.6415301740447781</v>
      </c>
      <c r="BL795" s="89">
        <f t="shared" si="635"/>
        <v>0</v>
      </c>
      <c r="BM795" s="89"/>
      <c r="BN795" s="26" t="b">
        <f t="shared" si="636"/>
        <v>0</v>
      </c>
      <c r="BO795" s="26" t="b">
        <f t="shared" si="637"/>
        <v>0</v>
      </c>
      <c r="BP795" s="26" t="b">
        <f t="shared" si="638"/>
        <v>0</v>
      </c>
      <c r="BQ795" s="26" t="b">
        <f t="shared" si="639"/>
        <v>0</v>
      </c>
      <c r="BR795" s="26" t="b">
        <f t="shared" si="640"/>
        <v>0</v>
      </c>
      <c r="BS795" s="26" t="b">
        <f t="shared" si="641"/>
        <v>0</v>
      </c>
      <c r="BT795" s="26" t="b">
        <f t="shared" si="642"/>
        <v>0</v>
      </c>
      <c r="BU795" s="26" t="b">
        <f t="shared" si="643"/>
        <v>0</v>
      </c>
    </row>
    <row r="796" spans="2:73" ht="15" thickBot="1" x14ac:dyDescent="0.35">
      <c r="B796" s="17" t="str">
        <f>VLOOKUP($AC796,LS_Coint_BD!$B$3:$D$1079,2)</f>
        <v>TAEE11</v>
      </c>
      <c r="C796" s="87" t="str">
        <f>VLOOKUP($AC796,LS_Coint_BD!$B$3:$D$1079,3)</f>
        <v>BRML3</v>
      </c>
      <c r="D796" s="68">
        <f t="shared" si="603"/>
        <v>-0.12613801502856958</v>
      </c>
      <c r="E796" s="65">
        <f t="shared" si="604"/>
        <v>-1.4845563156279609</v>
      </c>
      <c r="F796" s="69">
        <f t="shared" si="605"/>
        <v>-0.98970421041864054</v>
      </c>
      <c r="G796" s="68">
        <f t="shared" si="606"/>
        <v>-0.10694711575544957</v>
      </c>
      <c r="H796" s="65">
        <f t="shared" si="607"/>
        <v>-1.6838849664963269</v>
      </c>
      <c r="I796" s="69">
        <f t="shared" si="608"/>
        <v>-1.1225899776642179</v>
      </c>
      <c r="J796" s="68">
        <f t="shared" si="609"/>
        <v>0</v>
      </c>
      <c r="K796" s="65">
        <f t="shared" si="610"/>
        <v>0</v>
      </c>
      <c r="L796" s="69">
        <f t="shared" si="611"/>
        <v>0</v>
      </c>
      <c r="M796" s="68">
        <f t="shared" si="612"/>
        <v>0</v>
      </c>
      <c r="N796" s="65">
        <f t="shared" si="613"/>
        <v>0</v>
      </c>
      <c r="O796" s="69">
        <f t="shared" si="614"/>
        <v>0</v>
      </c>
      <c r="P796" s="68">
        <f t="shared" si="615"/>
        <v>-3.9653219269105477E-2</v>
      </c>
      <c r="Q796" s="65">
        <f t="shared" si="616"/>
        <v>-2.2925790412904243</v>
      </c>
      <c r="R796" s="69">
        <f t="shared" si="617"/>
        <v>-1.5283860275269494</v>
      </c>
      <c r="S796" s="68">
        <f t="shared" si="618"/>
        <v>-0.11601544126927266</v>
      </c>
      <c r="T796" s="65">
        <f t="shared" si="619"/>
        <v>-2.3923436753664</v>
      </c>
      <c r="U796" s="69">
        <f t="shared" si="620"/>
        <v>-1.5948957835776001</v>
      </c>
      <c r="V796" s="68">
        <f t="shared" si="621"/>
        <v>-0.13836376905403647</v>
      </c>
      <c r="W796" s="65">
        <f t="shared" si="622"/>
        <v>-2.4330896781994413</v>
      </c>
      <c r="X796" s="69">
        <f t="shared" si="623"/>
        <v>-1.6220597854662944</v>
      </c>
      <c r="Y796" s="68">
        <f t="shared" si="624"/>
        <v>-0.87181260392672755</v>
      </c>
      <c r="Z796" s="65">
        <f t="shared" si="625"/>
        <v>-7.4888142261968422</v>
      </c>
      <c r="AA796" s="69">
        <f t="shared" si="626"/>
        <v>-4.9925428174645612</v>
      </c>
      <c r="AB796" s="98">
        <f>SUMIF(BN796:BU796,"VERDADEIRO",BN$3:$BU795)</f>
        <v>0</v>
      </c>
      <c r="AC796" s="97">
        <f t="shared" si="602"/>
        <v>793</v>
      </c>
      <c r="AD796" s="89">
        <f>RTD("tryd.rtdserver",,"COT",B796,"ULT")</f>
        <v>33.130000000000003</v>
      </c>
      <c r="AE796" s="89">
        <f>RTD("tryd.rtdserver",,"COT",C796,"ULT")</f>
        <v>9.83</v>
      </c>
      <c r="AF796" s="89">
        <f>VLOOKUP($AC796,LS_Coint_BD!$B$3:$AQ$1079,AF$2)*$AD796+VLOOKUP($AC796,LS_Coint_BD!$B$3:$AQ$1079,AF$2+1)</f>
        <v>9.9561380150285697</v>
      </c>
      <c r="AG796" s="89">
        <f>VLOOKUP($AC796,LS_Coint_BD!$B$3:$AQ$1079,AG$2)*$AD796+VLOOKUP($AC796,LS_Coint_BD!$B$3:$AQ$1079,AG$2+1)</f>
        <v>9.9369471157554496</v>
      </c>
      <c r="AH796" s="89">
        <f>VLOOKUP($AC796,LS_Coint_BD!$B$3:$AQ$1079,AH$2)*$AD796+VLOOKUP($AC796,LS_Coint_BD!$B$3:$AQ$1079,AH$2+1)</f>
        <v>0</v>
      </c>
      <c r="AI796" s="89">
        <f>VLOOKUP($AC796,LS_Coint_BD!$B$3:$AQ$1079,AI$2)*$AD796+VLOOKUP($AC796,LS_Coint_BD!$B$3:$AQ$1079,AI$2+1)</f>
        <v>0</v>
      </c>
      <c r="AJ796" s="89">
        <f>VLOOKUP($AC796,LS_Coint_BD!$B$3:$AQ$1079,AJ$2)*$AD796+VLOOKUP($AC796,LS_Coint_BD!$B$3:$AQ$1079,AJ$2+1)</f>
        <v>9.8696532192691055</v>
      </c>
      <c r="AK796" s="89">
        <f>VLOOKUP($AC796,LS_Coint_BD!$B$3:$AQ$1079,AK$2)*$AD796+VLOOKUP($AC796,LS_Coint_BD!$B$3:$AQ$1079,AK$2+1)</f>
        <v>9.9460154412692727</v>
      </c>
      <c r="AL796" s="89">
        <f>VLOOKUP($AC796,LS_Coint_BD!$B$3:$AQ$1079,AL$2)*$AD796+VLOOKUP($AC796,LS_Coint_BD!$B$3:$AQ$1079,AL$2+1)</f>
        <v>9.9683637690540365</v>
      </c>
      <c r="AM796" s="89">
        <f>VLOOKUP($AC796,LS_Coint_BD!$B$3:$AQ$1079,AM$2)*$AD796+VLOOKUP($AC796,LS_Coint_BD!$B$3:$AQ$1079,AM$2+1)</f>
        <v>10.701812603926728</v>
      </c>
      <c r="AN796" s="89">
        <f>VLOOKUP($AC796,LS_Coint_BD!$B$3:$AQ$1079,AN$2)</f>
        <v>0.49485210520931999</v>
      </c>
      <c r="AO796" s="89">
        <f>VLOOKUP($AC796,LS_Coint_BD!$B$3:$AQ$1079,AO$2)</f>
        <v>0.56129498883210904</v>
      </c>
      <c r="AP796" s="89">
        <f>VLOOKUP($AC796,LS_Coint_BD!$B$3:$AQ$1079,AP$2)</f>
        <v>0</v>
      </c>
      <c r="AQ796" s="89">
        <f>VLOOKUP($AC796,LS_Coint_BD!$B$3:$AQ$1079,AQ$2)</f>
        <v>0</v>
      </c>
      <c r="AR796" s="89">
        <f>VLOOKUP($AC796,LS_Coint_BD!$B$3:$AQ$1079,AR$2)</f>
        <v>0.76419301376347504</v>
      </c>
      <c r="AS796" s="89">
        <f>VLOOKUP($AC796,LS_Coint_BD!$B$3:$AQ$1079,AS$2)</f>
        <v>0.79744789178880005</v>
      </c>
      <c r="AT796" s="89">
        <f>VLOOKUP($AC796,LS_Coint_BD!$B$3:$AQ$1079,AT$2)</f>
        <v>0.81102989273314696</v>
      </c>
      <c r="AU796" s="89">
        <f>VLOOKUP($AC796,LS_Coint_BD!$B$3:$AQ$1079,AU$2)</f>
        <v>2.4962714087322802</v>
      </c>
      <c r="AV796" s="89">
        <f>VLOOKUP($AC796,LS_Coint_BD!$B$3:$AQ$1079,AV$2)</f>
        <v>-5.6843418860807996E-16</v>
      </c>
      <c r="AW796" s="89">
        <f>VLOOKUP($AC796,LS_Coint_BD!$B$3:$AQ$1079,AW$2)</f>
        <v>1.7763568394002501E-16</v>
      </c>
      <c r="AX796" s="89">
        <f>VLOOKUP($AC796,LS_Coint_BD!$B$3:$AQ$1079,AX$2)</f>
        <v>0</v>
      </c>
      <c r="AY796" s="89">
        <f>VLOOKUP($AC796,LS_Coint_BD!$B$3:$AQ$1079,AY$2)</f>
        <v>0</v>
      </c>
      <c r="AZ796" s="89">
        <f>VLOOKUP($AC796,LS_Coint_BD!$B$3:$AQ$1079,AZ$2)</f>
        <v>6.7106813932898398E-16</v>
      </c>
      <c r="BA796" s="89">
        <f>VLOOKUP($AC796,LS_Coint_BD!$B$3:$AQ$1079,BA$2)</f>
        <v>3.5527136788004998E-17</v>
      </c>
      <c r="BB796" s="89">
        <f>VLOOKUP($AC796,LS_Coint_BD!$B$3:$AQ$1079,BB$2)</f>
        <v>-5.1675835328007303E-16</v>
      </c>
      <c r="BC796" s="89">
        <f>VLOOKUP($AC796,LS_Coint_BD!$B$3:$AQ$1079,BC$2)</f>
        <v>-7.9580786405131203E-16</v>
      </c>
      <c r="BD796" s="89">
        <f t="shared" si="627"/>
        <v>-0.98970421041864054</v>
      </c>
      <c r="BE796" s="89">
        <f t="shared" si="628"/>
        <v>-1.1225899776642179</v>
      </c>
      <c r="BF796" s="89">
        <f t="shared" si="629"/>
        <v>0</v>
      </c>
      <c r="BG796" s="89">
        <f t="shared" si="630"/>
        <v>0</v>
      </c>
      <c r="BH796" s="89">
        <f t="shared" si="631"/>
        <v>-1.5283860275269494</v>
      </c>
      <c r="BI796" s="89">
        <f t="shared" si="632"/>
        <v>-1.5948957835776001</v>
      </c>
      <c r="BJ796" s="89">
        <f t="shared" si="633"/>
        <v>-1.6220597854662944</v>
      </c>
      <c r="BK796" s="89">
        <f t="shared" si="634"/>
        <v>-4.9925428174645612</v>
      </c>
      <c r="BL796" s="89">
        <f t="shared" si="635"/>
        <v>-0.98970421041863943</v>
      </c>
      <c r="BM796" s="89"/>
      <c r="BN796" s="26" t="b">
        <f t="shared" si="636"/>
        <v>0</v>
      </c>
      <c r="BO796" s="26" t="b">
        <f t="shared" si="637"/>
        <v>0</v>
      </c>
      <c r="BP796" s="26" t="b">
        <f t="shared" si="638"/>
        <v>0</v>
      </c>
      <c r="BQ796" s="26" t="b">
        <f t="shared" si="639"/>
        <v>0</v>
      </c>
      <c r="BR796" s="26" t="b">
        <f t="shared" si="640"/>
        <v>0</v>
      </c>
      <c r="BS796" s="26" t="b">
        <f t="shared" si="641"/>
        <v>0</v>
      </c>
      <c r="BT796" s="26" t="b">
        <f t="shared" si="642"/>
        <v>0</v>
      </c>
      <c r="BU796" s="26" t="b">
        <f t="shared" si="643"/>
        <v>0</v>
      </c>
    </row>
    <row r="797" spans="2:73" ht="15" thickBot="1" x14ac:dyDescent="0.35">
      <c r="B797" s="17" t="str">
        <f>VLOOKUP($AC797,LS_Coint_BD!$B$3:$D$1079,2)</f>
        <v>TAEE11</v>
      </c>
      <c r="C797" s="87" t="str">
        <f>VLOOKUP($AC797,LS_Coint_BD!$B$3:$D$1079,3)</f>
        <v>CPFE3</v>
      </c>
      <c r="D797" s="68">
        <f t="shared" si="603"/>
        <v>0</v>
      </c>
      <c r="E797" s="65">
        <f t="shared" si="604"/>
        <v>0</v>
      </c>
      <c r="F797" s="69">
        <f t="shared" si="605"/>
        <v>0</v>
      </c>
      <c r="G797" s="68">
        <f t="shared" si="606"/>
        <v>2.0153275500771386</v>
      </c>
      <c r="H797" s="65">
        <f t="shared" si="607"/>
        <v>2.4861107239016884</v>
      </c>
      <c r="I797" s="69">
        <f t="shared" si="608"/>
        <v>1.6574071492677922</v>
      </c>
      <c r="J797" s="68">
        <f t="shared" si="609"/>
        <v>0</v>
      </c>
      <c r="K797" s="65">
        <f t="shared" si="610"/>
        <v>0</v>
      </c>
      <c r="L797" s="69">
        <f t="shared" si="611"/>
        <v>0</v>
      </c>
      <c r="M797" s="68">
        <f t="shared" si="612"/>
        <v>2.0571258335690672</v>
      </c>
      <c r="N797" s="65">
        <f t="shared" si="613"/>
        <v>2.8479179646469577</v>
      </c>
      <c r="O797" s="69">
        <f t="shared" si="614"/>
        <v>1.8986119764313052</v>
      </c>
      <c r="P797" s="68">
        <f t="shared" si="615"/>
        <v>2.0513392559614232</v>
      </c>
      <c r="Q797" s="65">
        <f t="shared" si="616"/>
        <v>3.0176002737249275</v>
      </c>
      <c r="R797" s="69">
        <f t="shared" si="617"/>
        <v>2.0117335158166183</v>
      </c>
      <c r="S797" s="68">
        <f t="shared" si="618"/>
        <v>1.8764969101677629</v>
      </c>
      <c r="T797" s="65">
        <f t="shared" si="619"/>
        <v>3.3220271116897226</v>
      </c>
      <c r="U797" s="69">
        <f t="shared" si="620"/>
        <v>2.2146847411264816</v>
      </c>
      <c r="V797" s="68">
        <f t="shared" si="621"/>
        <v>0</v>
      </c>
      <c r="W797" s="65">
        <f t="shared" si="622"/>
        <v>0</v>
      </c>
      <c r="X797" s="69">
        <f t="shared" si="623"/>
        <v>0</v>
      </c>
      <c r="Y797" s="68">
        <f t="shared" si="624"/>
        <v>0.94441299085414698</v>
      </c>
      <c r="Z797" s="65">
        <f t="shared" si="625"/>
        <v>5.9907235646465988</v>
      </c>
      <c r="AA797" s="69">
        <f t="shared" si="626"/>
        <v>3.9938157097643994</v>
      </c>
      <c r="AB797" s="98">
        <f>SUMIF(BN797:BU797,"VERDADEIRO",BN$3:$BU796)</f>
        <v>3</v>
      </c>
      <c r="AC797" s="97">
        <f t="shared" si="602"/>
        <v>794</v>
      </c>
      <c r="AD797" s="89">
        <f>RTD("tryd.rtdserver",,"COT",B797,"ULT")</f>
        <v>33.130000000000003</v>
      </c>
      <c r="AE797" s="89">
        <f>RTD("tryd.rtdserver",,"COT",C797,"ULT")</f>
        <v>33.43</v>
      </c>
      <c r="AF797" s="89">
        <f>VLOOKUP($AC797,LS_Coint_BD!$B$3:$AQ$1079,AF$2)*$AD797+VLOOKUP($AC797,LS_Coint_BD!$B$3:$AQ$1079,AF$2+1)</f>
        <v>0</v>
      </c>
      <c r="AG797" s="89">
        <f>VLOOKUP($AC797,LS_Coint_BD!$B$3:$AQ$1079,AG$2)*$AD797+VLOOKUP($AC797,LS_Coint_BD!$B$3:$AQ$1079,AG$2+1)</f>
        <v>31.414672449922861</v>
      </c>
      <c r="AH797" s="89">
        <f>VLOOKUP($AC797,LS_Coint_BD!$B$3:$AQ$1079,AH$2)*$AD797+VLOOKUP($AC797,LS_Coint_BD!$B$3:$AQ$1079,AH$2+1)</f>
        <v>0</v>
      </c>
      <c r="AI797" s="89">
        <f>VLOOKUP($AC797,LS_Coint_BD!$B$3:$AQ$1079,AI$2)*$AD797+VLOOKUP($AC797,LS_Coint_BD!$B$3:$AQ$1079,AI$2+1)</f>
        <v>31.372874166430933</v>
      </c>
      <c r="AJ797" s="89">
        <f>VLOOKUP($AC797,LS_Coint_BD!$B$3:$AQ$1079,AJ$2)*$AD797+VLOOKUP($AC797,LS_Coint_BD!$B$3:$AQ$1079,AJ$2+1)</f>
        <v>31.378660744038577</v>
      </c>
      <c r="AK797" s="89">
        <f>VLOOKUP($AC797,LS_Coint_BD!$B$3:$AQ$1079,AK$2)*$AD797+VLOOKUP($AC797,LS_Coint_BD!$B$3:$AQ$1079,AK$2+1)</f>
        <v>31.553503089832237</v>
      </c>
      <c r="AL797" s="89">
        <f>VLOOKUP($AC797,LS_Coint_BD!$B$3:$AQ$1079,AL$2)*$AD797+VLOOKUP($AC797,LS_Coint_BD!$B$3:$AQ$1079,AL$2+1)</f>
        <v>0</v>
      </c>
      <c r="AM797" s="89">
        <f>VLOOKUP($AC797,LS_Coint_BD!$B$3:$AQ$1079,AM$2)*$AD797+VLOOKUP($AC797,LS_Coint_BD!$B$3:$AQ$1079,AM$2+1)</f>
        <v>32.485587009145853</v>
      </c>
      <c r="AN797" s="89">
        <f>VLOOKUP($AC797,LS_Coint_BD!$B$3:$AQ$1079,AN$2)</f>
        <v>0</v>
      </c>
      <c r="AO797" s="89">
        <f>VLOOKUP($AC797,LS_Coint_BD!$B$3:$AQ$1079,AO$2)</f>
        <v>0.82870357463389599</v>
      </c>
      <c r="AP797" s="89">
        <f>VLOOKUP($AC797,LS_Coint_BD!$B$3:$AQ$1079,AP$2)</f>
        <v>0</v>
      </c>
      <c r="AQ797" s="89">
        <f>VLOOKUP($AC797,LS_Coint_BD!$B$3:$AQ$1079,AQ$2)</f>
        <v>0.94930598821565204</v>
      </c>
      <c r="AR797" s="89">
        <f>VLOOKUP($AC797,LS_Coint_BD!$B$3:$AQ$1079,AR$2)</f>
        <v>1.00586675790831</v>
      </c>
      <c r="AS797" s="89">
        <f>VLOOKUP($AC797,LS_Coint_BD!$B$3:$AQ$1079,AS$2)</f>
        <v>1.1073423705632399</v>
      </c>
      <c r="AT797" s="89">
        <f>VLOOKUP($AC797,LS_Coint_BD!$B$3:$AQ$1079,AT$2)</f>
        <v>0</v>
      </c>
      <c r="AU797" s="89">
        <f>VLOOKUP($AC797,LS_Coint_BD!$B$3:$AQ$1079,AU$2)</f>
        <v>1.9969078548821999</v>
      </c>
      <c r="AV797" s="89">
        <f>VLOOKUP($AC797,LS_Coint_BD!$B$3:$AQ$1079,AV$2)</f>
        <v>0</v>
      </c>
      <c r="AW797" s="89">
        <f>VLOOKUP($AC797,LS_Coint_BD!$B$3:$AQ$1079,AW$2)</f>
        <v>2.07241631263363E-16</v>
      </c>
      <c r="AX797" s="89">
        <f>VLOOKUP($AC797,LS_Coint_BD!$B$3:$AQ$1079,AX$2)</f>
        <v>0</v>
      </c>
      <c r="AY797" s="89">
        <f>VLOOKUP($AC797,LS_Coint_BD!$B$3:$AQ$1079,AY$2)</f>
        <v>1.06581410364015E-15</v>
      </c>
      <c r="AZ797" s="89">
        <f>VLOOKUP($AC797,LS_Coint_BD!$B$3:$AQ$1079,AZ$2)</f>
        <v>-1.97372982155583E-15</v>
      </c>
      <c r="BA797" s="89">
        <f>VLOOKUP($AC797,LS_Coint_BD!$B$3:$AQ$1079,BA$2)</f>
        <v>1.8651746813702599E-15</v>
      </c>
      <c r="BB797" s="89">
        <f>VLOOKUP($AC797,LS_Coint_BD!$B$3:$AQ$1079,BB$2)</f>
        <v>0</v>
      </c>
      <c r="BC797" s="89">
        <f>VLOOKUP($AC797,LS_Coint_BD!$B$3:$AQ$1079,BC$2)</f>
        <v>-4.5474735088646403E-16</v>
      </c>
      <c r="BD797" s="89">
        <f t="shared" si="627"/>
        <v>0</v>
      </c>
      <c r="BE797" s="89">
        <f t="shared" si="628"/>
        <v>1.6574071492677922</v>
      </c>
      <c r="BF797" s="89">
        <f t="shared" si="629"/>
        <v>0</v>
      </c>
      <c r="BG797" s="89">
        <f t="shared" si="630"/>
        <v>1.8986119764313052</v>
      </c>
      <c r="BH797" s="89">
        <f t="shared" si="631"/>
        <v>2.0117335158166183</v>
      </c>
      <c r="BI797" s="89">
        <f t="shared" si="632"/>
        <v>2.2146847411264816</v>
      </c>
      <c r="BJ797" s="89">
        <f t="shared" si="633"/>
        <v>0</v>
      </c>
      <c r="BK797" s="89">
        <f t="shared" si="634"/>
        <v>3.9938157097643994</v>
      </c>
      <c r="BL797" s="89">
        <f t="shared" si="635"/>
        <v>0</v>
      </c>
      <c r="BM797" s="89"/>
      <c r="BN797" s="26" t="b">
        <f t="shared" si="636"/>
        <v>0</v>
      </c>
      <c r="BO797" s="26" t="b">
        <f t="shared" si="637"/>
        <v>1</v>
      </c>
      <c r="BP797" s="26" t="b">
        <f t="shared" si="638"/>
        <v>0</v>
      </c>
      <c r="BQ797" s="26" t="b">
        <f t="shared" si="639"/>
        <v>1</v>
      </c>
      <c r="BR797" s="26" t="b">
        <f t="shared" si="640"/>
        <v>1</v>
      </c>
      <c r="BS797" s="26" t="b">
        <f t="shared" si="641"/>
        <v>0</v>
      </c>
      <c r="BT797" s="26" t="b">
        <f t="shared" si="642"/>
        <v>0</v>
      </c>
      <c r="BU797" s="26" t="b">
        <f t="shared" si="643"/>
        <v>0</v>
      </c>
    </row>
    <row r="798" spans="2:73" ht="15" thickBot="1" x14ac:dyDescent="0.35">
      <c r="B798" s="17" t="str">
        <f>VLOOKUP($AC798,LS_Coint_BD!$B$3:$D$1079,2)</f>
        <v>TAEE11</v>
      </c>
      <c r="C798" s="87" t="str">
        <f>VLOOKUP($AC798,LS_Coint_BD!$B$3:$D$1079,3)</f>
        <v>CPLE6</v>
      </c>
      <c r="D798" s="68">
        <f t="shared" si="603"/>
        <v>-4.4201628563854456E-2</v>
      </c>
      <c r="E798" s="65">
        <f t="shared" si="604"/>
        <v>-6.2536356493017067</v>
      </c>
      <c r="F798" s="69">
        <f t="shared" si="605"/>
        <v>-4.1690904328678045</v>
      </c>
      <c r="G798" s="68">
        <f t="shared" si="606"/>
        <v>-8.5049640799169879E-2</v>
      </c>
      <c r="H798" s="65">
        <f t="shared" si="607"/>
        <v>-6.3683562538998384</v>
      </c>
      <c r="I798" s="69">
        <f t="shared" si="608"/>
        <v>-4.2455708359332256</v>
      </c>
      <c r="J798" s="68">
        <f t="shared" si="609"/>
        <v>-0.10976491004078071</v>
      </c>
      <c r="K798" s="65">
        <f t="shared" si="610"/>
        <v>-6.249605023186799</v>
      </c>
      <c r="L798" s="69">
        <f t="shared" si="611"/>
        <v>-4.1664033487911993</v>
      </c>
      <c r="M798" s="68">
        <f t="shared" si="612"/>
        <v>-0.13843276131422044</v>
      </c>
      <c r="N798" s="65">
        <f t="shared" si="613"/>
        <v>-6.1462597275850221</v>
      </c>
      <c r="O798" s="69">
        <f t="shared" si="614"/>
        <v>-4.0975064850566811</v>
      </c>
      <c r="P798" s="68">
        <f t="shared" si="615"/>
        <v>-0.22480922615525856</v>
      </c>
      <c r="Q798" s="65">
        <f t="shared" si="616"/>
        <v>-6.2986203404867114</v>
      </c>
      <c r="R798" s="69">
        <f t="shared" si="617"/>
        <v>-4.1990802269911409</v>
      </c>
      <c r="S798" s="68">
        <f t="shared" si="618"/>
        <v>-0.70084266899692693</v>
      </c>
      <c r="T798" s="65">
        <f t="shared" si="619"/>
        <v>-7.2635157915135355</v>
      </c>
      <c r="U798" s="69">
        <f t="shared" si="620"/>
        <v>-4.8423438610090237</v>
      </c>
      <c r="V798" s="68">
        <f t="shared" si="621"/>
        <v>-1.4170364241686713</v>
      </c>
      <c r="W798" s="65">
        <f t="shared" si="622"/>
        <v>-8.5660352896905678</v>
      </c>
      <c r="X798" s="69">
        <f t="shared" si="623"/>
        <v>-5.7106901931270455</v>
      </c>
      <c r="Y798" s="68">
        <f t="shared" si="624"/>
        <v>-2.4672955291693057</v>
      </c>
      <c r="Z798" s="65">
        <f t="shared" si="625"/>
        <v>-12.931270283312763</v>
      </c>
      <c r="AA798" s="69">
        <f t="shared" si="626"/>
        <v>-8.620846855541842</v>
      </c>
      <c r="AB798" s="98">
        <f>SUMIF(BN798:BU798,"VERDADEIRO",BN$3:$BU797)</f>
        <v>0</v>
      </c>
      <c r="AC798" s="97">
        <f t="shared" si="602"/>
        <v>795</v>
      </c>
      <c r="AD798" s="89">
        <f>RTD("tryd.rtdserver",,"COT",B798,"ULT")</f>
        <v>33.130000000000003</v>
      </c>
      <c r="AE798" s="89">
        <f>RTD("tryd.rtdserver",,"COT",C798,"ULT")</f>
        <v>67.930000000000007</v>
      </c>
      <c r="AF798" s="89">
        <f>VLOOKUP($AC798,LS_Coint_BD!$B$3:$AQ$1079,AF$2)*$AD798+VLOOKUP($AC798,LS_Coint_BD!$B$3:$AQ$1079,AF$2+1)</f>
        <v>67.974201628563861</v>
      </c>
      <c r="AG798" s="89">
        <f>VLOOKUP($AC798,LS_Coint_BD!$B$3:$AQ$1079,AG$2)*$AD798+VLOOKUP($AC798,LS_Coint_BD!$B$3:$AQ$1079,AG$2+1)</f>
        <v>68.015049640799177</v>
      </c>
      <c r="AH798" s="89">
        <f>VLOOKUP($AC798,LS_Coint_BD!$B$3:$AQ$1079,AH$2)*$AD798+VLOOKUP($AC798,LS_Coint_BD!$B$3:$AQ$1079,AH$2+1)</f>
        <v>68.039764910040788</v>
      </c>
      <c r="AI798" s="89">
        <f>VLOOKUP($AC798,LS_Coint_BD!$B$3:$AQ$1079,AI$2)*$AD798+VLOOKUP($AC798,LS_Coint_BD!$B$3:$AQ$1079,AI$2+1)</f>
        <v>68.068432761314227</v>
      </c>
      <c r="AJ798" s="89">
        <f>VLOOKUP($AC798,LS_Coint_BD!$B$3:$AQ$1079,AJ$2)*$AD798+VLOOKUP($AC798,LS_Coint_BD!$B$3:$AQ$1079,AJ$2+1)</f>
        <v>68.154809226155265</v>
      </c>
      <c r="AK798" s="89">
        <f>VLOOKUP($AC798,LS_Coint_BD!$B$3:$AQ$1079,AK$2)*$AD798+VLOOKUP($AC798,LS_Coint_BD!$B$3:$AQ$1079,AK$2+1)</f>
        <v>68.630842668996934</v>
      </c>
      <c r="AL798" s="89">
        <f>VLOOKUP($AC798,LS_Coint_BD!$B$3:$AQ$1079,AL$2)*$AD798+VLOOKUP($AC798,LS_Coint_BD!$B$3:$AQ$1079,AL$2+1)</f>
        <v>69.347036424168678</v>
      </c>
      <c r="AM798" s="89">
        <f>VLOOKUP($AC798,LS_Coint_BD!$B$3:$AQ$1079,AM$2)*$AD798+VLOOKUP($AC798,LS_Coint_BD!$B$3:$AQ$1079,AM$2+1)</f>
        <v>70.397295529169313</v>
      </c>
      <c r="AN798" s="89">
        <f>VLOOKUP($AC798,LS_Coint_BD!$B$3:$AQ$1079,AN$2)</f>
        <v>2.0845452164339</v>
      </c>
      <c r="AO798" s="89">
        <f>VLOOKUP($AC798,LS_Coint_BD!$B$3:$AQ$1079,AO$2)</f>
        <v>2.1227854179666101</v>
      </c>
      <c r="AP798" s="89">
        <f>VLOOKUP($AC798,LS_Coint_BD!$B$3:$AQ$1079,AP$2)</f>
        <v>2.0832016743956001</v>
      </c>
      <c r="AQ798" s="89">
        <f>VLOOKUP($AC798,LS_Coint_BD!$B$3:$AQ$1079,AQ$2)</f>
        <v>2.0487532425283401</v>
      </c>
      <c r="AR798" s="89">
        <f>VLOOKUP($AC798,LS_Coint_BD!$B$3:$AQ$1079,AR$2)</f>
        <v>2.09954011349557</v>
      </c>
      <c r="AS798" s="89">
        <f>VLOOKUP($AC798,LS_Coint_BD!$B$3:$AQ$1079,AS$2)</f>
        <v>2.4211719305045101</v>
      </c>
      <c r="AT798" s="89">
        <f>VLOOKUP($AC798,LS_Coint_BD!$B$3:$AQ$1079,AT$2)</f>
        <v>2.8553450965635201</v>
      </c>
      <c r="AU798" s="89">
        <f>VLOOKUP($AC798,LS_Coint_BD!$B$3:$AQ$1079,AU$2)</f>
        <v>4.3104234277709201</v>
      </c>
      <c r="AV798" s="89">
        <f>VLOOKUP($AC798,LS_Coint_BD!$B$3:$AQ$1079,AV$2)</f>
        <v>-4.83169060316868E-15</v>
      </c>
      <c r="AW798" s="89">
        <f>VLOOKUP($AC798,LS_Coint_BD!$B$3:$AQ$1079,AW$2)</f>
        <v>-5.0330110449673797E-15</v>
      </c>
      <c r="AX798" s="89">
        <f>VLOOKUP($AC798,LS_Coint_BD!$B$3:$AQ$1079,AX$2)</f>
        <v>9.1355494597727197E-16</v>
      </c>
      <c r="AY798" s="89">
        <f>VLOOKUP($AC798,LS_Coint_BD!$B$3:$AQ$1079,AY$2)</f>
        <v>-4.8849813083506902E-16</v>
      </c>
      <c r="AZ798" s="89">
        <f>VLOOKUP($AC798,LS_Coint_BD!$B$3:$AQ$1079,AZ$2)</f>
        <v>-8.6844112148456696E-16</v>
      </c>
      <c r="BA798" s="89">
        <f>VLOOKUP($AC798,LS_Coint_BD!$B$3:$AQ$1079,BA$2)</f>
        <v>-3.8014036363165402E-15</v>
      </c>
      <c r="BB798" s="89">
        <f>VLOOKUP($AC798,LS_Coint_BD!$B$3:$AQ$1079,BB$2)</f>
        <v>-5.42596270944077E-15</v>
      </c>
      <c r="BC798" s="89">
        <f>VLOOKUP($AC798,LS_Coint_BD!$B$3:$AQ$1079,BC$2)</f>
        <v>-1.5916157281026199E-15</v>
      </c>
      <c r="BD798" s="89">
        <f t="shared" si="627"/>
        <v>-4.1690904328678045</v>
      </c>
      <c r="BE798" s="89">
        <f t="shared" si="628"/>
        <v>-4.2455708359332256</v>
      </c>
      <c r="BF798" s="89">
        <f t="shared" si="629"/>
        <v>-4.1664033487911993</v>
      </c>
      <c r="BG798" s="89">
        <f t="shared" si="630"/>
        <v>-4.0975064850566811</v>
      </c>
      <c r="BH798" s="89">
        <f t="shared" si="631"/>
        <v>-4.1990802269911409</v>
      </c>
      <c r="BI798" s="89">
        <f t="shared" si="632"/>
        <v>-4.8423438610090237</v>
      </c>
      <c r="BJ798" s="89">
        <f t="shared" si="633"/>
        <v>-5.7106901931270455</v>
      </c>
      <c r="BK798" s="89">
        <f t="shared" si="634"/>
        <v>-8.620846855541842</v>
      </c>
      <c r="BL798" s="89">
        <f t="shared" si="635"/>
        <v>-4.1690904328677947</v>
      </c>
      <c r="BM798" s="89"/>
      <c r="BN798" s="26" t="b">
        <f t="shared" si="636"/>
        <v>0</v>
      </c>
      <c r="BO798" s="26" t="b">
        <f t="shared" si="637"/>
        <v>0</v>
      </c>
      <c r="BP798" s="26" t="b">
        <f t="shared" si="638"/>
        <v>0</v>
      </c>
      <c r="BQ798" s="26" t="b">
        <f t="shared" si="639"/>
        <v>0</v>
      </c>
      <c r="BR798" s="26" t="b">
        <f t="shared" si="640"/>
        <v>0</v>
      </c>
      <c r="BS798" s="26" t="b">
        <f t="shared" si="641"/>
        <v>0</v>
      </c>
      <c r="BT798" s="26" t="b">
        <f t="shared" si="642"/>
        <v>0</v>
      </c>
      <c r="BU798" s="26" t="b">
        <f t="shared" si="643"/>
        <v>0</v>
      </c>
    </row>
    <row r="799" spans="2:73" ht="15" thickBot="1" x14ac:dyDescent="0.35">
      <c r="B799" s="17" t="str">
        <f>VLOOKUP($AC799,LS_Coint_BD!$B$3:$D$1079,2)</f>
        <v>TAEE11</v>
      </c>
      <c r="C799" s="87" t="str">
        <f>VLOOKUP($AC799,LS_Coint_BD!$B$3:$D$1079,3)</f>
        <v>CRFB3</v>
      </c>
      <c r="D799" s="68">
        <f t="shared" si="603"/>
        <v>5.3535948823839163E-2</v>
      </c>
      <c r="E799" s="65">
        <f t="shared" si="604"/>
        <v>1.6382335506308152</v>
      </c>
      <c r="F799" s="69">
        <f t="shared" si="605"/>
        <v>1.0921557004205436</v>
      </c>
      <c r="G799" s="68">
        <f t="shared" si="606"/>
        <v>4.4966600785119937E-2</v>
      </c>
      <c r="H799" s="65">
        <f t="shared" si="607"/>
        <v>1.7148906896014386</v>
      </c>
      <c r="I799" s="69">
        <f t="shared" si="608"/>
        <v>1.1432604597342924</v>
      </c>
      <c r="J799" s="68">
        <f t="shared" si="609"/>
        <v>4.6984597686574148E-2</v>
      </c>
      <c r="K799" s="65">
        <f t="shared" si="610"/>
        <v>2.0004208067625813</v>
      </c>
      <c r="L799" s="69">
        <f t="shared" si="611"/>
        <v>1.3336138711750543</v>
      </c>
      <c r="M799" s="68">
        <f t="shared" si="612"/>
        <v>1.7988491099014681E-2</v>
      </c>
      <c r="N799" s="65">
        <f t="shared" si="613"/>
        <v>2.1446112983144769</v>
      </c>
      <c r="O799" s="69">
        <f t="shared" si="614"/>
        <v>1.4297408655429846</v>
      </c>
      <c r="P799" s="68">
        <f t="shared" si="615"/>
        <v>-9.0803181878527539E-2</v>
      </c>
      <c r="Q799" s="65">
        <f t="shared" si="616"/>
        <v>-3.0084351508210538</v>
      </c>
      <c r="R799" s="69">
        <f t="shared" si="617"/>
        <v>-2.0056234338807024</v>
      </c>
      <c r="S799" s="68">
        <f t="shared" si="618"/>
        <v>0</v>
      </c>
      <c r="T799" s="65">
        <f t="shared" si="619"/>
        <v>0</v>
      </c>
      <c r="U799" s="69">
        <f t="shared" si="620"/>
        <v>0</v>
      </c>
      <c r="V799" s="68">
        <f t="shared" si="621"/>
        <v>0</v>
      </c>
      <c r="W799" s="65">
        <f t="shared" si="622"/>
        <v>0</v>
      </c>
      <c r="X799" s="69">
        <f t="shared" si="623"/>
        <v>0</v>
      </c>
      <c r="Y799" s="68">
        <f t="shared" si="624"/>
        <v>0</v>
      </c>
      <c r="Z799" s="65">
        <f t="shared" si="625"/>
        <v>0</v>
      </c>
      <c r="AA799" s="69">
        <f t="shared" si="626"/>
        <v>0</v>
      </c>
      <c r="AB799" s="98">
        <f>SUMIF(BN799:BU799,"VERDADEIRO",BN$3:$BU798)</f>
        <v>0</v>
      </c>
      <c r="AC799" s="97">
        <f t="shared" si="602"/>
        <v>796</v>
      </c>
      <c r="AD799" s="89">
        <f>RTD("tryd.rtdserver",,"COT",B799,"ULT")</f>
        <v>33.130000000000003</v>
      </c>
      <c r="AE799" s="89">
        <f>RTD("tryd.rtdserver",,"COT",C799,"ULT")</f>
        <v>19.52</v>
      </c>
      <c r="AF799" s="89">
        <f>VLOOKUP($AC799,LS_Coint_BD!$B$3:$AQ$1079,AF$2)*$AD799+VLOOKUP($AC799,LS_Coint_BD!$B$3:$AQ$1079,AF$2+1)</f>
        <v>19.46646405117616</v>
      </c>
      <c r="AG799" s="89">
        <f>VLOOKUP($AC799,LS_Coint_BD!$B$3:$AQ$1079,AG$2)*$AD799+VLOOKUP($AC799,LS_Coint_BD!$B$3:$AQ$1079,AG$2+1)</f>
        <v>19.47503339921488</v>
      </c>
      <c r="AH799" s="89">
        <f>VLOOKUP($AC799,LS_Coint_BD!$B$3:$AQ$1079,AH$2)*$AD799+VLOOKUP($AC799,LS_Coint_BD!$B$3:$AQ$1079,AH$2+1)</f>
        <v>19.473015402313425</v>
      </c>
      <c r="AI799" s="89">
        <f>VLOOKUP($AC799,LS_Coint_BD!$B$3:$AQ$1079,AI$2)*$AD799+VLOOKUP($AC799,LS_Coint_BD!$B$3:$AQ$1079,AI$2+1)</f>
        <v>19.502011508900985</v>
      </c>
      <c r="AJ799" s="89">
        <f>VLOOKUP($AC799,LS_Coint_BD!$B$3:$AQ$1079,AJ$2)*$AD799+VLOOKUP($AC799,LS_Coint_BD!$B$3:$AQ$1079,AJ$2+1)</f>
        <v>19.610803181878527</v>
      </c>
      <c r="AK799" s="89">
        <f>VLOOKUP($AC799,LS_Coint_BD!$B$3:$AQ$1079,AK$2)*$AD799+VLOOKUP($AC799,LS_Coint_BD!$B$3:$AQ$1079,AK$2+1)</f>
        <v>0</v>
      </c>
      <c r="AL799" s="89">
        <f>VLOOKUP($AC799,LS_Coint_BD!$B$3:$AQ$1079,AL$2)*$AD799+VLOOKUP($AC799,LS_Coint_BD!$B$3:$AQ$1079,AL$2+1)</f>
        <v>0</v>
      </c>
      <c r="AM799" s="89">
        <f>VLOOKUP($AC799,LS_Coint_BD!$B$3:$AQ$1079,AM$2)*$AD799+VLOOKUP($AC799,LS_Coint_BD!$B$3:$AQ$1079,AM$2+1)</f>
        <v>0</v>
      </c>
      <c r="AN799" s="89">
        <f>VLOOKUP($AC799,LS_Coint_BD!$B$3:$AQ$1079,AN$2)</f>
        <v>0.546077850210271</v>
      </c>
      <c r="AO799" s="89">
        <f>VLOOKUP($AC799,LS_Coint_BD!$B$3:$AQ$1079,AO$2)</f>
        <v>0.57163022986714596</v>
      </c>
      <c r="AP799" s="89">
        <f>VLOOKUP($AC799,LS_Coint_BD!$B$3:$AQ$1079,AP$2)</f>
        <v>0.66680693558752702</v>
      </c>
      <c r="AQ799" s="89">
        <f>VLOOKUP($AC799,LS_Coint_BD!$B$3:$AQ$1079,AQ$2)</f>
        <v>0.71487043277149398</v>
      </c>
      <c r="AR799" s="89">
        <f>VLOOKUP($AC799,LS_Coint_BD!$B$3:$AQ$1079,AR$2)</f>
        <v>1.0028117169403501</v>
      </c>
      <c r="AS799" s="89">
        <f>VLOOKUP($AC799,LS_Coint_BD!$B$3:$AQ$1079,AS$2)</f>
        <v>0</v>
      </c>
      <c r="AT799" s="89">
        <f>VLOOKUP($AC799,LS_Coint_BD!$B$3:$AQ$1079,AT$2)</f>
        <v>0</v>
      </c>
      <c r="AU799" s="89">
        <f>VLOOKUP($AC799,LS_Coint_BD!$B$3:$AQ$1079,AU$2)</f>
        <v>0</v>
      </c>
      <c r="AV799" s="89">
        <f>VLOOKUP($AC799,LS_Coint_BD!$B$3:$AQ$1079,AV$2)</f>
        <v>1.59872115546023E-15</v>
      </c>
      <c r="AW799" s="89">
        <f>VLOOKUP($AC799,LS_Coint_BD!$B$3:$AQ$1079,AW$2)</f>
        <v>3.8487731520338801E-16</v>
      </c>
      <c r="AX799" s="89">
        <f>VLOOKUP($AC799,LS_Coint_BD!$B$3:$AQ$1079,AX$2)</f>
        <v>2.7914178904861098E-16</v>
      </c>
      <c r="AY799" s="89">
        <f>VLOOKUP($AC799,LS_Coint_BD!$B$3:$AQ$1079,AY$2)</f>
        <v>-3.33066907387547E-15</v>
      </c>
      <c r="AZ799" s="89">
        <f>VLOOKUP($AC799,LS_Coint_BD!$B$3:$AQ$1079,AZ$2)</f>
        <v>-2.07241631263363E-15</v>
      </c>
      <c r="BA799" s="89">
        <f>VLOOKUP($AC799,LS_Coint_BD!$B$3:$AQ$1079,BA$2)</f>
        <v>0</v>
      </c>
      <c r="BB799" s="89">
        <f>VLOOKUP($AC799,LS_Coint_BD!$B$3:$AQ$1079,BB$2)</f>
        <v>0</v>
      </c>
      <c r="BC799" s="89">
        <f>VLOOKUP($AC799,LS_Coint_BD!$B$3:$AQ$1079,BC$2)</f>
        <v>0</v>
      </c>
      <c r="BD799" s="89">
        <f t="shared" si="627"/>
        <v>1.0921557004205436</v>
      </c>
      <c r="BE799" s="89">
        <f t="shared" si="628"/>
        <v>1.1432604597342924</v>
      </c>
      <c r="BF799" s="89">
        <f t="shared" si="629"/>
        <v>1.3336138711750543</v>
      </c>
      <c r="BG799" s="89">
        <f t="shared" si="630"/>
        <v>1.4297408655429846</v>
      </c>
      <c r="BH799" s="89">
        <f t="shared" si="631"/>
        <v>-2.0056234338807024</v>
      </c>
      <c r="BI799" s="89">
        <f t="shared" si="632"/>
        <v>0</v>
      </c>
      <c r="BJ799" s="89">
        <f t="shared" si="633"/>
        <v>0</v>
      </c>
      <c r="BK799" s="89">
        <f t="shared" si="634"/>
        <v>0</v>
      </c>
      <c r="BL799" s="89">
        <f t="shared" si="635"/>
        <v>1.0921557004205467</v>
      </c>
      <c r="BM799" s="89"/>
      <c r="BN799" s="26" t="b">
        <f t="shared" si="636"/>
        <v>0</v>
      </c>
      <c r="BO799" s="26" t="b">
        <f t="shared" si="637"/>
        <v>0</v>
      </c>
      <c r="BP799" s="26" t="b">
        <f t="shared" si="638"/>
        <v>0</v>
      </c>
      <c r="BQ799" s="26" t="b">
        <f t="shared" si="639"/>
        <v>0</v>
      </c>
      <c r="BR799" s="26" t="b">
        <f t="shared" si="640"/>
        <v>0</v>
      </c>
      <c r="BS799" s="26" t="b">
        <f t="shared" si="641"/>
        <v>0</v>
      </c>
      <c r="BT799" s="26" t="b">
        <f t="shared" si="642"/>
        <v>0</v>
      </c>
      <c r="BU799" s="26" t="b">
        <f t="shared" si="643"/>
        <v>0</v>
      </c>
    </row>
    <row r="800" spans="2:73" ht="15" thickBot="1" x14ac:dyDescent="0.35">
      <c r="B800" s="17" t="str">
        <f>VLOOKUP($AC800,LS_Coint_BD!$B$3:$D$1079,2)</f>
        <v>TAEE11</v>
      </c>
      <c r="C800" s="87" t="str">
        <f>VLOOKUP($AC800,LS_Coint_BD!$B$3:$D$1079,3)</f>
        <v>EGIE3</v>
      </c>
      <c r="D800" s="68">
        <f t="shared" si="603"/>
        <v>1.4479589309611569</v>
      </c>
      <c r="E800" s="65">
        <f t="shared" si="604"/>
        <v>3.1278758384559318</v>
      </c>
      <c r="F800" s="69">
        <f t="shared" si="605"/>
        <v>2.0852505589706212</v>
      </c>
      <c r="G800" s="68">
        <f t="shared" si="606"/>
        <v>1.4878180121191704</v>
      </c>
      <c r="H800" s="65">
        <f t="shared" si="607"/>
        <v>3.5354776762379991</v>
      </c>
      <c r="I800" s="69">
        <f t="shared" si="608"/>
        <v>2.3569851174919996</v>
      </c>
      <c r="J800" s="68">
        <f t="shared" si="609"/>
        <v>0</v>
      </c>
      <c r="K800" s="65">
        <f t="shared" si="610"/>
        <v>0</v>
      </c>
      <c r="L800" s="69">
        <f t="shared" si="611"/>
        <v>0</v>
      </c>
      <c r="M800" s="68">
        <f t="shared" si="612"/>
        <v>1.5468761024366202</v>
      </c>
      <c r="N800" s="65">
        <f t="shared" si="613"/>
        <v>3.734451621495388</v>
      </c>
      <c r="O800" s="69">
        <f t="shared" si="614"/>
        <v>2.4896344143302587</v>
      </c>
      <c r="P800" s="68">
        <f t="shared" si="615"/>
        <v>1.4399548199646759</v>
      </c>
      <c r="Q800" s="65">
        <f t="shared" si="616"/>
        <v>4.0205758134635943</v>
      </c>
      <c r="R800" s="69">
        <f t="shared" si="617"/>
        <v>2.6803838756423959</v>
      </c>
      <c r="S800" s="68">
        <f t="shared" si="618"/>
        <v>1.0763779415663279</v>
      </c>
      <c r="T800" s="65">
        <f t="shared" si="619"/>
        <v>4.835631250990442</v>
      </c>
      <c r="U800" s="69">
        <f t="shared" si="620"/>
        <v>3.2237541673269616</v>
      </c>
      <c r="V800" s="68">
        <f t="shared" si="621"/>
        <v>0.81664072275506072</v>
      </c>
      <c r="W800" s="65">
        <f t="shared" si="622"/>
        <v>5.1965539000265357</v>
      </c>
      <c r="X800" s="69">
        <f t="shared" si="623"/>
        <v>3.4643692666843573</v>
      </c>
      <c r="Y800" s="68">
        <f t="shared" si="624"/>
        <v>0.256342095007561</v>
      </c>
      <c r="Z800" s="65">
        <f t="shared" si="625"/>
        <v>7.4051857197452691</v>
      </c>
      <c r="AA800" s="69">
        <f t="shared" si="626"/>
        <v>4.9367904798301794</v>
      </c>
      <c r="AB800" s="98">
        <f>SUMIF(BN800:BU800,"VERDADEIRO",BN$3:$BU799)</f>
        <v>0</v>
      </c>
      <c r="AC800" s="97">
        <f t="shared" si="602"/>
        <v>797</v>
      </c>
      <c r="AD800" s="89">
        <f>RTD("tryd.rtdserver",,"COT",B800,"ULT")</f>
        <v>33.130000000000003</v>
      </c>
      <c r="AE800" s="89">
        <f>RTD("tryd.rtdserver",,"COT",C800,"ULT")</f>
        <v>45.12</v>
      </c>
      <c r="AF800" s="89">
        <f>VLOOKUP($AC800,LS_Coint_BD!$B$3:$AQ$1079,AF$2)*$AD800+VLOOKUP($AC800,LS_Coint_BD!$B$3:$AQ$1079,AF$2+1)</f>
        <v>43.672041069038841</v>
      </c>
      <c r="AG800" s="89">
        <f>VLOOKUP($AC800,LS_Coint_BD!$B$3:$AQ$1079,AG$2)*$AD800+VLOOKUP($AC800,LS_Coint_BD!$B$3:$AQ$1079,AG$2+1)</f>
        <v>43.632181987880827</v>
      </c>
      <c r="AH800" s="89">
        <f>VLOOKUP($AC800,LS_Coint_BD!$B$3:$AQ$1079,AH$2)*$AD800+VLOOKUP($AC800,LS_Coint_BD!$B$3:$AQ$1079,AH$2+1)</f>
        <v>0</v>
      </c>
      <c r="AI800" s="89">
        <f>VLOOKUP($AC800,LS_Coint_BD!$B$3:$AQ$1079,AI$2)*$AD800+VLOOKUP($AC800,LS_Coint_BD!$B$3:$AQ$1079,AI$2+1)</f>
        <v>43.573123897563377</v>
      </c>
      <c r="AJ800" s="89">
        <f>VLOOKUP($AC800,LS_Coint_BD!$B$3:$AQ$1079,AJ$2)*$AD800+VLOOKUP($AC800,LS_Coint_BD!$B$3:$AQ$1079,AJ$2+1)</f>
        <v>43.680045180035322</v>
      </c>
      <c r="AK800" s="89">
        <f>VLOOKUP($AC800,LS_Coint_BD!$B$3:$AQ$1079,AK$2)*$AD800+VLOOKUP($AC800,LS_Coint_BD!$B$3:$AQ$1079,AK$2+1)</f>
        <v>44.04362205843367</v>
      </c>
      <c r="AL800" s="89">
        <f>VLOOKUP($AC800,LS_Coint_BD!$B$3:$AQ$1079,AL$2)*$AD800+VLOOKUP($AC800,LS_Coint_BD!$B$3:$AQ$1079,AL$2+1)</f>
        <v>44.303359277244937</v>
      </c>
      <c r="AM800" s="89">
        <f>VLOOKUP($AC800,LS_Coint_BD!$B$3:$AQ$1079,AM$2)*$AD800+VLOOKUP($AC800,LS_Coint_BD!$B$3:$AQ$1079,AM$2+1)</f>
        <v>44.863657904992436</v>
      </c>
      <c r="AN800" s="89">
        <f>VLOOKUP($AC800,LS_Coint_BD!$B$3:$AQ$1079,AN$2)</f>
        <v>1.0426252794853099</v>
      </c>
      <c r="AO800" s="89">
        <f>VLOOKUP($AC800,LS_Coint_BD!$B$3:$AQ$1079,AO$2)</f>
        <v>1.178492558746</v>
      </c>
      <c r="AP800" s="89">
        <f>VLOOKUP($AC800,LS_Coint_BD!$B$3:$AQ$1079,AP$2)</f>
        <v>0</v>
      </c>
      <c r="AQ800" s="89">
        <f>VLOOKUP($AC800,LS_Coint_BD!$B$3:$AQ$1079,AQ$2)</f>
        <v>1.24481720716513</v>
      </c>
      <c r="AR800" s="89">
        <f>VLOOKUP($AC800,LS_Coint_BD!$B$3:$AQ$1079,AR$2)</f>
        <v>1.3401919378211999</v>
      </c>
      <c r="AS800" s="89">
        <f>VLOOKUP($AC800,LS_Coint_BD!$B$3:$AQ$1079,AS$2)</f>
        <v>1.6118770836634799</v>
      </c>
      <c r="AT800" s="89">
        <f>VLOOKUP($AC800,LS_Coint_BD!$B$3:$AQ$1079,AT$2)</f>
        <v>1.73218463334218</v>
      </c>
      <c r="AU800" s="89">
        <f>VLOOKUP($AC800,LS_Coint_BD!$B$3:$AQ$1079,AU$2)</f>
        <v>2.4683952399150901</v>
      </c>
      <c r="AV800" s="89">
        <f>VLOOKUP($AC800,LS_Coint_BD!$B$3:$AQ$1079,AV$2)</f>
        <v>1.20792265079217E-15</v>
      </c>
      <c r="AW800" s="89">
        <f>VLOOKUP($AC800,LS_Coint_BD!$B$3:$AQ$1079,AW$2)</f>
        <v>-3.5527136788005001E-16</v>
      </c>
      <c r="AX800" s="89">
        <f>VLOOKUP($AC800,LS_Coint_BD!$B$3:$AQ$1079,AX$2)</f>
        <v>0</v>
      </c>
      <c r="AY800" s="89">
        <f>VLOOKUP($AC800,LS_Coint_BD!$B$3:$AQ$1079,AY$2)</f>
        <v>-1.1102230246251601E-15</v>
      </c>
      <c r="AZ800" s="89">
        <f>VLOOKUP($AC800,LS_Coint_BD!$B$3:$AQ$1079,AZ$2)</f>
        <v>-4.1053580288361301E-15</v>
      </c>
      <c r="BA800" s="89">
        <f>VLOOKUP($AC800,LS_Coint_BD!$B$3:$AQ$1079,BA$2)</f>
        <v>1.74082970261225E-15</v>
      </c>
      <c r="BB800" s="89">
        <f>VLOOKUP($AC800,LS_Coint_BD!$B$3:$AQ$1079,BB$2)</f>
        <v>-2.8098735459604001E-15</v>
      </c>
      <c r="BC800" s="89">
        <f>VLOOKUP($AC800,LS_Coint_BD!$B$3:$AQ$1079,BC$2)</f>
        <v>-9.3791641120333209E-16</v>
      </c>
      <c r="BD800" s="89">
        <f t="shared" si="627"/>
        <v>2.0852505589706212</v>
      </c>
      <c r="BE800" s="89">
        <f t="shared" si="628"/>
        <v>2.3569851174919996</v>
      </c>
      <c r="BF800" s="89">
        <f t="shared" si="629"/>
        <v>0</v>
      </c>
      <c r="BG800" s="89">
        <f t="shared" si="630"/>
        <v>2.4896344143302587</v>
      </c>
      <c r="BH800" s="89">
        <f t="shared" si="631"/>
        <v>2.6803838756423959</v>
      </c>
      <c r="BI800" s="89">
        <f t="shared" si="632"/>
        <v>3.2237541673269616</v>
      </c>
      <c r="BJ800" s="89">
        <f t="shared" si="633"/>
        <v>3.4643692666843573</v>
      </c>
      <c r="BK800" s="89">
        <f t="shared" si="634"/>
        <v>4.9367904798301794</v>
      </c>
      <c r="BL800" s="89">
        <f t="shared" si="635"/>
        <v>2.0852505589706234</v>
      </c>
      <c r="BM800" s="89"/>
      <c r="BN800" s="26" t="b">
        <f t="shared" si="636"/>
        <v>0</v>
      </c>
      <c r="BO800" s="26" t="b">
        <f t="shared" si="637"/>
        <v>0</v>
      </c>
      <c r="BP800" s="26" t="b">
        <f t="shared" si="638"/>
        <v>0</v>
      </c>
      <c r="BQ800" s="26" t="b">
        <f t="shared" si="639"/>
        <v>0</v>
      </c>
      <c r="BR800" s="26" t="b">
        <f t="shared" si="640"/>
        <v>0</v>
      </c>
      <c r="BS800" s="26" t="b">
        <f t="shared" si="641"/>
        <v>0</v>
      </c>
      <c r="BT800" s="26" t="b">
        <f t="shared" si="642"/>
        <v>0</v>
      </c>
      <c r="BU800" s="26" t="b">
        <f t="shared" si="643"/>
        <v>0</v>
      </c>
    </row>
    <row r="801" spans="2:73" ht="15" thickBot="1" x14ac:dyDescent="0.35">
      <c r="B801" s="17" t="str">
        <f>VLOOKUP($AC801,LS_Coint_BD!$B$3:$D$1079,2)</f>
        <v>TAEE11</v>
      </c>
      <c r="C801" s="87" t="str">
        <f>VLOOKUP($AC801,LS_Coint_BD!$B$3:$D$1079,3)</f>
        <v>EMBR3</v>
      </c>
      <c r="D801" s="68">
        <f t="shared" si="603"/>
        <v>0.57895463108452994</v>
      </c>
      <c r="E801" s="65">
        <f t="shared" si="604"/>
        <v>1.0983649364908503</v>
      </c>
      <c r="F801" s="69">
        <f t="shared" si="605"/>
        <v>0.73224329099390029</v>
      </c>
      <c r="G801" s="68">
        <f t="shared" si="606"/>
        <v>0.60143350580217891</v>
      </c>
      <c r="H801" s="65">
        <f t="shared" si="607"/>
        <v>1.496864208667835</v>
      </c>
      <c r="I801" s="69">
        <f t="shared" si="608"/>
        <v>0.99790947244522332</v>
      </c>
      <c r="J801" s="68">
        <f t="shared" si="609"/>
        <v>0</v>
      </c>
      <c r="K801" s="65">
        <f t="shared" si="610"/>
        <v>0</v>
      </c>
      <c r="L801" s="69">
        <f t="shared" si="611"/>
        <v>0</v>
      </c>
      <c r="M801" s="68">
        <f t="shared" si="612"/>
        <v>0</v>
      </c>
      <c r="N801" s="65">
        <f t="shared" si="613"/>
        <v>0</v>
      </c>
      <c r="O801" s="69">
        <f t="shared" si="614"/>
        <v>0</v>
      </c>
      <c r="P801" s="68">
        <f t="shared" si="615"/>
        <v>0</v>
      </c>
      <c r="Q801" s="65">
        <f t="shared" si="616"/>
        <v>0</v>
      </c>
      <c r="R801" s="69">
        <f t="shared" si="617"/>
        <v>0</v>
      </c>
      <c r="S801" s="68">
        <f t="shared" si="618"/>
        <v>0.7867526599730752</v>
      </c>
      <c r="T801" s="65">
        <f t="shared" si="619"/>
        <v>2.7060428385015634</v>
      </c>
      <c r="U801" s="69">
        <f t="shared" si="620"/>
        <v>1.8040285590010421</v>
      </c>
      <c r="V801" s="68">
        <f t="shared" si="621"/>
        <v>1.0407038781647255</v>
      </c>
      <c r="W801" s="65">
        <f t="shared" si="622"/>
        <v>3.1629761877464393</v>
      </c>
      <c r="X801" s="69">
        <f t="shared" si="623"/>
        <v>2.1086507918309594</v>
      </c>
      <c r="Y801" s="68">
        <f t="shared" si="624"/>
        <v>0.11431158935166685</v>
      </c>
      <c r="Z801" s="65">
        <f t="shared" si="625"/>
        <v>9.720363685942738</v>
      </c>
      <c r="AA801" s="69">
        <f t="shared" si="626"/>
        <v>6.4802424572951587</v>
      </c>
      <c r="AB801" s="98">
        <f>SUMIF(BN801:BU801,"VERDADEIRO",BN$3:$BU800)</f>
        <v>0</v>
      </c>
      <c r="AC801" s="97">
        <f t="shared" si="602"/>
        <v>798</v>
      </c>
      <c r="AD801" s="89">
        <f>RTD("tryd.rtdserver",,"COT",B801,"ULT")</f>
        <v>33.130000000000003</v>
      </c>
      <c r="AE801" s="89">
        <f>RTD("tryd.rtdserver",,"COT",C801,"ULT")</f>
        <v>9.4700000000000006</v>
      </c>
      <c r="AF801" s="89">
        <f>VLOOKUP($AC801,LS_Coint_BD!$B$3:$AQ$1079,AF$2)*$AD801+VLOOKUP($AC801,LS_Coint_BD!$B$3:$AQ$1079,AF$2+1)</f>
        <v>8.8910453689154707</v>
      </c>
      <c r="AG801" s="89">
        <f>VLOOKUP($AC801,LS_Coint_BD!$B$3:$AQ$1079,AG$2)*$AD801+VLOOKUP($AC801,LS_Coint_BD!$B$3:$AQ$1079,AG$2+1)</f>
        <v>8.8685664941978217</v>
      </c>
      <c r="AH801" s="89">
        <f>VLOOKUP($AC801,LS_Coint_BD!$B$3:$AQ$1079,AH$2)*$AD801+VLOOKUP($AC801,LS_Coint_BD!$B$3:$AQ$1079,AH$2+1)</f>
        <v>0</v>
      </c>
      <c r="AI801" s="89">
        <f>VLOOKUP($AC801,LS_Coint_BD!$B$3:$AQ$1079,AI$2)*$AD801+VLOOKUP($AC801,LS_Coint_BD!$B$3:$AQ$1079,AI$2+1)</f>
        <v>0</v>
      </c>
      <c r="AJ801" s="89">
        <f>VLOOKUP($AC801,LS_Coint_BD!$B$3:$AQ$1079,AJ$2)*$AD801+VLOOKUP($AC801,LS_Coint_BD!$B$3:$AQ$1079,AJ$2+1)</f>
        <v>0</v>
      </c>
      <c r="AK801" s="89">
        <f>VLOOKUP($AC801,LS_Coint_BD!$B$3:$AQ$1079,AK$2)*$AD801+VLOOKUP($AC801,LS_Coint_BD!$B$3:$AQ$1079,AK$2+1)</f>
        <v>8.6832473400269254</v>
      </c>
      <c r="AL801" s="89">
        <f>VLOOKUP($AC801,LS_Coint_BD!$B$3:$AQ$1079,AL$2)*$AD801+VLOOKUP($AC801,LS_Coint_BD!$B$3:$AQ$1079,AL$2+1)</f>
        <v>8.4292961218352751</v>
      </c>
      <c r="AM801" s="89">
        <f>VLOOKUP($AC801,LS_Coint_BD!$B$3:$AQ$1079,AM$2)*$AD801+VLOOKUP($AC801,LS_Coint_BD!$B$3:$AQ$1079,AM$2+1)</f>
        <v>9.3556884106483338</v>
      </c>
      <c r="AN801" s="89">
        <f>VLOOKUP($AC801,LS_Coint_BD!$B$3:$AQ$1079,AN$2)</f>
        <v>0.36612164549694998</v>
      </c>
      <c r="AO801" s="89">
        <f>VLOOKUP($AC801,LS_Coint_BD!$B$3:$AQ$1079,AO$2)</f>
        <v>0.49895473622261199</v>
      </c>
      <c r="AP801" s="89">
        <f>VLOOKUP($AC801,LS_Coint_BD!$B$3:$AQ$1079,AP$2)</f>
        <v>0</v>
      </c>
      <c r="AQ801" s="89">
        <f>VLOOKUP($AC801,LS_Coint_BD!$B$3:$AQ$1079,AQ$2)</f>
        <v>0</v>
      </c>
      <c r="AR801" s="89">
        <f>VLOOKUP($AC801,LS_Coint_BD!$B$3:$AQ$1079,AR$2)</f>
        <v>0</v>
      </c>
      <c r="AS801" s="89">
        <f>VLOOKUP($AC801,LS_Coint_BD!$B$3:$AQ$1079,AS$2)</f>
        <v>0.90201427950052104</v>
      </c>
      <c r="AT801" s="89">
        <f>VLOOKUP($AC801,LS_Coint_BD!$B$3:$AQ$1079,AT$2)</f>
        <v>1.0543253959154799</v>
      </c>
      <c r="AU801" s="89">
        <f>VLOOKUP($AC801,LS_Coint_BD!$B$3:$AQ$1079,AU$2)</f>
        <v>3.2401212286475798</v>
      </c>
      <c r="AV801" s="89">
        <f>VLOOKUP($AC801,LS_Coint_BD!$B$3:$AQ$1079,AV$2)</f>
        <v>3.7303493627405298E-16</v>
      </c>
      <c r="AW801" s="89">
        <f>VLOOKUP($AC801,LS_Coint_BD!$B$3:$AQ$1079,AW$2)</f>
        <v>-6.9573976209843103E-16</v>
      </c>
      <c r="AX801" s="89">
        <f>VLOOKUP($AC801,LS_Coint_BD!$B$3:$AQ$1079,AX$2)</f>
        <v>0</v>
      </c>
      <c r="AY801" s="89">
        <f>VLOOKUP($AC801,LS_Coint_BD!$B$3:$AQ$1079,AY$2)</f>
        <v>0</v>
      </c>
      <c r="AZ801" s="89">
        <f>VLOOKUP($AC801,LS_Coint_BD!$B$3:$AQ$1079,AZ$2)</f>
        <v>0</v>
      </c>
      <c r="BA801" s="89">
        <f>VLOOKUP($AC801,LS_Coint_BD!$B$3:$AQ$1079,BA$2)</f>
        <v>0</v>
      </c>
      <c r="BB801" s="89">
        <f>VLOOKUP($AC801,LS_Coint_BD!$B$3:$AQ$1079,BB$2)</f>
        <v>-3.8756876496005502E-16</v>
      </c>
      <c r="BC801" s="89">
        <f>VLOOKUP($AC801,LS_Coint_BD!$B$3:$AQ$1079,BC$2)</f>
        <v>-1.25055521493778E-15</v>
      </c>
      <c r="BD801" s="89">
        <f t="shared" si="627"/>
        <v>0.73224329099390029</v>
      </c>
      <c r="BE801" s="89">
        <f t="shared" si="628"/>
        <v>0.99790947244522332</v>
      </c>
      <c r="BF801" s="89">
        <f t="shared" si="629"/>
        <v>0</v>
      </c>
      <c r="BG801" s="89">
        <f t="shared" si="630"/>
        <v>0</v>
      </c>
      <c r="BH801" s="89">
        <f t="shared" si="631"/>
        <v>0</v>
      </c>
      <c r="BI801" s="89">
        <f t="shared" si="632"/>
        <v>1.8040285590010421</v>
      </c>
      <c r="BJ801" s="89">
        <f t="shared" si="633"/>
        <v>2.1086507918309594</v>
      </c>
      <c r="BK801" s="89">
        <f t="shared" si="634"/>
        <v>6.4802424572951587</v>
      </c>
      <c r="BL801" s="89">
        <f t="shared" si="635"/>
        <v>0.73224329099390106</v>
      </c>
      <c r="BM801" s="89"/>
      <c r="BN801" s="26" t="b">
        <f t="shared" si="636"/>
        <v>0</v>
      </c>
      <c r="BO801" s="26" t="b">
        <f t="shared" si="637"/>
        <v>0</v>
      </c>
      <c r="BP801" s="26" t="b">
        <f t="shared" si="638"/>
        <v>0</v>
      </c>
      <c r="BQ801" s="26" t="b">
        <f t="shared" si="639"/>
        <v>0</v>
      </c>
      <c r="BR801" s="26" t="b">
        <f t="shared" si="640"/>
        <v>0</v>
      </c>
      <c r="BS801" s="26" t="b">
        <f t="shared" si="641"/>
        <v>0</v>
      </c>
      <c r="BT801" s="26" t="b">
        <f t="shared" si="642"/>
        <v>0</v>
      </c>
      <c r="BU801" s="26" t="b">
        <f t="shared" si="643"/>
        <v>0</v>
      </c>
    </row>
    <row r="802" spans="2:73" ht="15" thickBot="1" x14ac:dyDescent="0.35">
      <c r="B802" s="17" t="str">
        <f>VLOOKUP($AC802,LS_Coint_BD!$B$3:$D$1079,2)</f>
        <v>TAEE11</v>
      </c>
      <c r="C802" s="87" t="str">
        <f>VLOOKUP($AC802,LS_Coint_BD!$B$3:$D$1079,3)</f>
        <v>ENBR3</v>
      </c>
      <c r="D802" s="68">
        <f t="shared" si="603"/>
        <v>0</v>
      </c>
      <c r="E802" s="65">
        <f t="shared" si="604"/>
        <v>0</v>
      </c>
      <c r="F802" s="69">
        <f t="shared" si="605"/>
        <v>0</v>
      </c>
      <c r="G802" s="68">
        <f t="shared" si="606"/>
        <v>0.34260770082947545</v>
      </c>
      <c r="H802" s="65">
        <f t="shared" si="607"/>
        <v>1.4114233453245686</v>
      </c>
      <c r="I802" s="69">
        <f t="shared" si="608"/>
        <v>0.94094889688304573</v>
      </c>
      <c r="J802" s="68">
        <f t="shared" si="609"/>
        <v>0.3518835227007493</v>
      </c>
      <c r="K802" s="65">
        <f t="shared" si="610"/>
        <v>1.3761776267111121</v>
      </c>
      <c r="L802" s="69">
        <f t="shared" si="611"/>
        <v>0.9174517511407414</v>
      </c>
      <c r="M802" s="68">
        <f t="shared" si="612"/>
        <v>0.34856010487805733</v>
      </c>
      <c r="N802" s="65">
        <f t="shared" si="613"/>
        <v>1.3075390632004349</v>
      </c>
      <c r="O802" s="69">
        <f t="shared" si="614"/>
        <v>0.87169270880028993</v>
      </c>
      <c r="P802" s="68">
        <f t="shared" si="615"/>
        <v>0.30459588269308213</v>
      </c>
      <c r="Q802" s="65">
        <f t="shared" si="616"/>
        <v>1.4814363864996949</v>
      </c>
      <c r="R802" s="69">
        <f t="shared" si="617"/>
        <v>0.98762425766646333</v>
      </c>
      <c r="S802" s="68">
        <f t="shared" si="618"/>
        <v>0.2348274417814018</v>
      </c>
      <c r="T802" s="65">
        <f t="shared" si="619"/>
        <v>1.591367684716495</v>
      </c>
      <c r="U802" s="69">
        <f t="shared" si="620"/>
        <v>1.0609117898109968</v>
      </c>
      <c r="V802" s="68">
        <f t="shared" si="621"/>
        <v>7.6187329500331913E-2</v>
      </c>
      <c r="W802" s="65">
        <f t="shared" si="622"/>
        <v>1.9229012628305349</v>
      </c>
      <c r="X802" s="69">
        <f t="shared" si="623"/>
        <v>1.2819341752203566</v>
      </c>
      <c r="Y802" s="68">
        <f t="shared" si="624"/>
        <v>-0.241597611468233</v>
      </c>
      <c r="Z802" s="65">
        <f t="shared" si="625"/>
        <v>-3.5392146378794997</v>
      </c>
      <c r="AA802" s="69">
        <f t="shared" si="626"/>
        <v>-2.3594764252529998</v>
      </c>
      <c r="AB802" s="98">
        <f>SUMIF(BN802:BU802,"VERDADEIRO",BN$3:$BU801)</f>
        <v>0</v>
      </c>
      <c r="AC802" s="97">
        <f t="shared" si="602"/>
        <v>799</v>
      </c>
      <c r="AD802" s="89">
        <f>RTD("tryd.rtdserver",,"COT",B802,"ULT")</f>
        <v>33.130000000000003</v>
      </c>
      <c r="AE802" s="89">
        <f>RTD("tryd.rtdserver",,"COT",C802,"ULT")</f>
        <v>19.66</v>
      </c>
      <c r="AF802" s="89">
        <f>VLOOKUP($AC802,LS_Coint_BD!$B$3:$AQ$1079,AF$2)*$AD802+VLOOKUP($AC802,LS_Coint_BD!$B$3:$AQ$1079,AF$2+1)</f>
        <v>0</v>
      </c>
      <c r="AG802" s="89">
        <f>VLOOKUP($AC802,LS_Coint_BD!$B$3:$AQ$1079,AG$2)*$AD802+VLOOKUP($AC802,LS_Coint_BD!$B$3:$AQ$1079,AG$2+1)</f>
        <v>19.317392299170525</v>
      </c>
      <c r="AH802" s="89">
        <f>VLOOKUP($AC802,LS_Coint_BD!$B$3:$AQ$1079,AH$2)*$AD802+VLOOKUP($AC802,LS_Coint_BD!$B$3:$AQ$1079,AH$2+1)</f>
        <v>19.308116477299251</v>
      </c>
      <c r="AI802" s="89">
        <f>VLOOKUP($AC802,LS_Coint_BD!$B$3:$AQ$1079,AI$2)*$AD802+VLOOKUP($AC802,LS_Coint_BD!$B$3:$AQ$1079,AI$2+1)</f>
        <v>19.311439895121943</v>
      </c>
      <c r="AJ802" s="89">
        <f>VLOOKUP($AC802,LS_Coint_BD!$B$3:$AQ$1079,AJ$2)*$AD802+VLOOKUP($AC802,LS_Coint_BD!$B$3:$AQ$1079,AJ$2+1)</f>
        <v>19.355404117306918</v>
      </c>
      <c r="AK802" s="89">
        <f>VLOOKUP($AC802,LS_Coint_BD!$B$3:$AQ$1079,AK$2)*$AD802+VLOOKUP($AC802,LS_Coint_BD!$B$3:$AQ$1079,AK$2+1)</f>
        <v>19.425172558218598</v>
      </c>
      <c r="AL802" s="89">
        <f>VLOOKUP($AC802,LS_Coint_BD!$B$3:$AQ$1079,AL$2)*$AD802+VLOOKUP($AC802,LS_Coint_BD!$B$3:$AQ$1079,AL$2+1)</f>
        <v>19.583812670499668</v>
      </c>
      <c r="AM802" s="89">
        <f>VLOOKUP($AC802,LS_Coint_BD!$B$3:$AQ$1079,AM$2)*$AD802+VLOOKUP($AC802,LS_Coint_BD!$B$3:$AQ$1079,AM$2+1)</f>
        <v>19.901597611468233</v>
      </c>
      <c r="AN802" s="89">
        <f>VLOOKUP($AC802,LS_Coint_BD!$B$3:$AQ$1079,AN$2)</f>
        <v>0</v>
      </c>
      <c r="AO802" s="89">
        <f>VLOOKUP($AC802,LS_Coint_BD!$B$3:$AQ$1079,AO$2)</f>
        <v>0.47047444844152297</v>
      </c>
      <c r="AP802" s="89">
        <f>VLOOKUP($AC802,LS_Coint_BD!$B$3:$AQ$1079,AP$2)</f>
        <v>0.45872587557036998</v>
      </c>
      <c r="AQ802" s="89">
        <f>VLOOKUP($AC802,LS_Coint_BD!$B$3:$AQ$1079,AQ$2)</f>
        <v>0.43584635440014402</v>
      </c>
      <c r="AR802" s="89">
        <f>VLOOKUP($AC802,LS_Coint_BD!$B$3:$AQ$1079,AR$2)</f>
        <v>0.493812128833231</v>
      </c>
      <c r="AS802" s="89">
        <f>VLOOKUP($AC802,LS_Coint_BD!$B$3:$AQ$1079,AS$2)</f>
        <v>0.53045589490549905</v>
      </c>
      <c r="AT802" s="89">
        <f>VLOOKUP($AC802,LS_Coint_BD!$B$3:$AQ$1079,AT$2)</f>
        <v>0.64096708761017795</v>
      </c>
      <c r="AU802" s="89">
        <f>VLOOKUP($AC802,LS_Coint_BD!$B$3:$AQ$1079,AU$2)</f>
        <v>1.1797382126264999</v>
      </c>
      <c r="AV802" s="89">
        <f>VLOOKUP($AC802,LS_Coint_BD!$B$3:$AQ$1079,AV$2)</f>
        <v>0</v>
      </c>
      <c r="AW802" s="89">
        <f>VLOOKUP($AC802,LS_Coint_BD!$B$3:$AQ$1079,AW$2)</f>
        <v>-2.66453525910038E-16</v>
      </c>
      <c r="AX802" s="89">
        <f>VLOOKUP($AC802,LS_Coint_BD!$B$3:$AQ$1079,AX$2)</f>
        <v>1.44646199779735E-15</v>
      </c>
      <c r="AY802" s="89">
        <f>VLOOKUP($AC802,LS_Coint_BD!$B$3:$AQ$1079,AY$2)</f>
        <v>1.8651746813702599E-15</v>
      </c>
      <c r="AZ802" s="89">
        <f>VLOOKUP($AC802,LS_Coint_BD!$B$3:$AQ$1079,AZ$2)</f>
        <v>1.3026616822268501E-15</v>
      </c>
      <c r="BA802" s="89">
        <f>VLOOKUP($AC802,LS_Coint_BD!$B$3:$AQ$1079,BA$2)</f>
        <v>-1.22568621918617E-15</v>
      </c>
      <c r="BB802" s="89">
        <f>VLOOKUP($AC802,LS_Coint_BD!$B$3:$AQ$1079,BB$2)</f>
        <v>7.6706318065010797E-16</v>
      </c>
      <c r="BC802" s="89">
        <f>VLOOKUP($AC802,LS_Coint_BD!$B$3:$AQ$1079,BC$2)</f>
        <v>1.1368683772161601E-16</v>
      </c>
      <c r="BD802" s="89">
        <f t="shared" si="627"/>
        <v>0</v>
      </c>
      <c r="BE802" s="89">
        <f t="shared" si="628"/>
        <v>0.94094889688304573</v>
      </c>
      <c r="BF802" s="89">
        <f t="shared" si="629"/>
        <v>0.9174517511407414</v>
      </c>
      <c r="BG802" s="89">
        <f t="shared" si="630"/>
        <v>0.87169270880028993</v>
      </c>
      <c r="BH802" s="89">
        <f t="shared" si="631"/>
        <v>0.98762425766646333</v>
      </c>
      <c r="BI802" s="89">
        <f t="shared" si="632"/>
        <v>1.0609117898109968</v>
      </c>
      <c r="BJ802" s="89">
        <f t="shared" si="633"/>
        <v>1.2819341752203566</v>
      </c>
      <c r="BK802" s="89">
        <f t="shared" si="634"/>
        <v>-2.3594764252529998</v>
      </c>
      <c r="BL802" s="89">
        <f t="shared" si="635"/>
        <v>0</v>
      </c>
      <c r="BM802" s="89"/>
      <c r="BN802" s="26" t="b">
        <f t="shared" si="636"/>
        <v>0</v>
      </c>
      <c r="BO802" s="26" t="b">
        <f t="shared" si="637"/>
        <v>0</v>
      </c>
      <c r="BP802" s="26" t="b">
        <f t="shared" si="638"/>
        <v>0</v>
      </c>
      <c r="BQ802" s="26" t="b">
        <f t="shared" si="639"/>
        <v>0</v>
      </c>
      <c r="BR802" s="26" t="b">
        <f t="shared" si="640"/>
        <v>0</v>
      </c>
      <c r="BS802" s="26" t="b">
        <f t="shared" si="641"/>
        <v>0</v>
      </c>
      <c r="BT802" s="26" t="b">
        <f t="shared" si="642"/>
        <v>0</v>
      </c>
      <c r="BU802" s="26" t="b">
        <f t="shared" si="643"/>
        <v>0</v>
      </c>
    </row>
    <row r="803" spans="2:73" ht="15" thickBot="1" x14ac:dyDescent="0.35">
      <c r="B803" s="17" t="str">
        <f>VLOOKUP($AC803,LS_Coint_BD!$B$3:$D$1079,2)</f>
        <v>TAEE11</v>
      </c>
      <c r="C803" s="87" t="str">
        <f>VLOOKUP($AC803,LS_Coint_BD!$B$3:$D$1079,3)</f>
        <v>GOLL4</v>
      </c>
      <c r="D803" s="68">
        <f t="shared" si="603"/>
        <v>0</v>
      </c>
      <c r="E803" s="65">
        <f t="shared" si="604"/>
        <v>0</v>
      </c>
      <c r="F803" s="69">
        <f t="shared" si="605"/>
        <v>0</v>
      </c>
      <c r="G803" s="68">
        <f t="shared" si="606"/>
        <v>0.58434148080825921</v>
      </c>
      <c r="H803" s="65">
        <f t="shared" si="607"/>
        <v>4.2126845300172935</v>
      </c>
      <c r="I803" s="69">
        <f t="shared" si="608"/>
        <v>2.8084563533448623</v>
      </c>
      <c r="J803" s="68">
        <f t="shared" si="609"/>
        <v>0.65480104860082022</v>
      </c>
      <c r="K803" s="65">
        <f t="shared" si="610"/>
        <v>4.4390775694063187</v>
      </c>
      <c r="L803" s="69">
        <f t="shared" si="611"/>
        <v>2.9593850462708788</v>
      </c>
      <c r="M803" s="68">
        <f t="shared" si="612"/>
        <v>0.68607204546489697</v>
      </c>
      <c r="N803" s="65">
        <f t="shared" si="613"/>
        <v>4.3192745473656027</v>
      </c>
      <c r="O803" s="69">
        <f t="shared" si="614"/>
        <v>2.8795163649104016</v>
      </c>
      <c r="P803" s="68">
        <f t="shared" si="615"/>
        <v>0.5006341649893038</v>
      </c>
      <c r="Q803" s="65">
        <f t="shared" si="616"/>
        <v>6.0908728376612711</v>
      </c>
      <c r="R803" s="69">
        <f t="shared" si="617"/>
        <v>4.0605818917741807</v>
      </c>
      <c r="S803" s="68">
        <f t="shared" si="618"/>
        <v>4.6524204944336844E-2</v>
      </c>
      <c r="T803" s="65">
        <f t="shared" si="619"/>
        <v>6.8850847086537579</v>
      </c>
      <c r="U803" s="69">
        <f t="shared" si="620"/>
        <v>4.5900564724358386</v>
      </c>
      <c r="V803" s="68">
        <f t="shared" si="621"/>
        <v>-0.34745731082682596</v>
      </c>
      <c r="W803" s="65">
        <f t="shared" si="622"/>
        <v>-7.4267904543699288</v>
      </c>
      <c r="X803" s="69">
        <f t="shared" si="623"/>
        <v>-4.9511936362466189</v>
      </c>
      <c r="Y803" s="68">
        <f t="shared" si="624"/>
        <v>-1.7180870760350864</v>
      </c>
      <c r="Z803" s="65">
        <f t="shared" si="625"/>
        <v>-14.986293749074534</v>
      </c>
      <c r="AA803" s="69">
        <f t="shared" si="626"/>
        <v>-9.990862499383022</v>
      </c>
      <c r="AB803" s="98">
        <f>SUMIF(BN803:BU803,"VERDADEIRO",BN$3:$BU802)</f>
        <v>0</v>
      </c>
      <c r="AC803" s="97">
        <f t="shared" si="602"/>
        <v>800</v>
      </c>
      <c r="AD803" s="89">
        <f>RTD("tryd.rtdserver",,"COT",B803,"ULT")</f>
        <v>33.130000000000003</v>
      </c>
      <c r="AE803" s="89">
        <f>RTD("tryd.rtdserver",,"COT",C803,"ULT")</f>
        <v>25.09</v>
      </c>
      <c r="AF803" s="89">
        <f>VLOOKUP($AC803,LS_Coint_BD!$B$3:$AQ$1079,AF$2)*$AD803+VLOOKUP($AC803,LS_Coint_BD!$B$3:$AQ$1079,AF$2+1)</f>
        <v>0</v>
      </c>
      <c r="AG803" s="89">
        <f>VLOOKUP($AC803,LS_Coint_BD!$B$3:$AQ$1079,AG$2)*$AD803+VLOOKUP($AC803,LS_Coint_BD!$B$3:$AQ$1079,AG$2+1)</f>
        <v>24.505658519191741</v>
      </c>
      <c r="AH803" s="89">
        <f>VLOOKUP($AC803,LS_Coint_BD!$B$3:$AQ$1079,AH$2)*$AD803+VLOOKUP($AC803,LS_Coint_BD!$B$3:$AQ$1079,AH$2+1)</f>
        <v>24.43519895139918</v>
      </c>
      <c r="AI803" s="89">
        <f>VLOOKUP($AC803,LS_Coint_BD!$B$3:$AQ$1079,AI$2)*$AD803+VLOOKUP($AC803,LS_Coint_BD!$B$3:$AQ$1079,AI$2+1)</f>
        <v>24.403927954535103</v>
      </c>
      <c r="AJ803" s="89">
        <f>VLOOKUP($AC803,LS_Coint_BD!$B$3:$AQ$1079,AJ$2)*$AD803+VLOOKUP($AC803,LS_Coint_BD!$B$3:$AQ$1079,AJ$2+1)</f>
        <v>24.589365835010696</v>
      </c>
      <c r="AK803" s="89">
        <f>VLOOKUP($AC803,LS_Coint_BD!$B$3:$AQ$1079,AK$2)*$AD803+VLOOKUP($AC803,LS_Coint_BD!$B$3:$AQ$1079,AK$2+1)</f>
        <v>25.043475795055663</v>
      </c>
      <c r="AL803" s="89">
        <f>VLOOKUP($AC803,LS_Coint_BD!$B$3:$AQ$1079,AL$2)*$AD803+VLOOKUP($AC803,LS_Coint_BD!$B$3:$AQ$1079,AL$2+1)</f>
        <v>25.437457310826826</v>
      </c>
      <c r="AM803" s="89">
        <f>VLOOKUP($AC803,LS_Coint_BD!$B$3:$AQ$1079,AM$2)*$AD803+VLOOKUP($AC803,LS_Coint_BD!$B$3:$AQ$1079,AM$2+1)</f>
        <v>26.808087076035086</v>
      </c>
      <c r="AN803" s="89">
        <f>VLOOKUP($AC803,LS_Coint_BD!$B$3:$AQ$1079,AN$2)</f>
        <v>0</v>
      </c>
      <c r="AO803" s="89">
        <f>VLOOKUP($AC803,LS_Coint_BD!$B$3:$AQ$1079,AO$2)</f>
        <v>1.4042281766724301</v>
      </c>
      <c r="AP803" s="89">
        <f>VLOOKUP($AC803,LS_Coint_BD!$B$3:$AQ$1079,AP$2)</f>
        <v>1.4796925231354401</v>
      </c>
      <c r="AQ803" s="89">
        <f>VLOOKUP($AC803,LS_Coint_BD!$B$3:$AQ$1079,AQ$2)</f>
        <v>1.4397581824551999</v>
      </c>
      <c r="AR803" s="89">
        <f>VLOOKUP($AC803,LS_Coint_BD!$B$3:$AQ$1079,AR$2)</f>
        <v>2.0302909458870899</v>
      </c>
      <c r="AS803" s="89">
        <f>VLOOKUP($AC803,LS_Coint_BD!$B$3:$AQ$1079,AS$2)</f>
        <v>2.2950282362179202</v>
      </c>
      <c r="AT803" s="89">
        <f>VLOOKUP($AC803,LS_Coint_BD!$B$3:$AQ$1079,AT$2)</f>
        <v>2.4755968181233099</v>
      </c>
      <c r="AU803" s="89">
        <f>VLOOKUP($AC803,LS_Coint_BD!$B$3:$AQ$1079,AU$2)</f>
        <v>4.9954312496915101</v>
      </c>
      <c r="AV803" s="89">
        <f>VLOOKUP($AC803,LS_Coint_BD!$B$3:$AQ$1079,AV$2)</f>
        <v>0</v>
      </c>
      <c r="AW803" s="89">
        <f>VLOOKUP($AC803,LS_Coint_BD!$B$3:$AQ$1079,AW$2)</f>
        <v>2.3980817331903399E-15</v>
      </c>
      <c r="AX803" s="89">
        <f>VLOOKUP($AC803,LS_Coint_BD!$B$3:$AQ$1079,AX$2)</f>
        <v>-1.2180732613030301E-15</v>
      </c>
      <c r="AY803" s="89">
        <f>VLOOKUP($AC803,LS_Coint_BD!$B$3:$AQ$1079,AY$2)</f>
        <v>1.6653345369377301E-15</v>
      </c>
      <c r="AZ803" s="89">
        <f>VLOOKUP($AC803,LS_Coint_BD!$B$3:$AQ$1079,AZ$2)</f>
        <v>8.0922922683789196E-16</v>
      </c>
      <c r="BA803" s="89">
        <f>VLOOKUP($AC803,LS_Coint_BD!$B$3:$AQ$1079,BA$2)</f>
        <v>-2.0783375020982902E-15</v>
      </c>
      <c r="BB803" s="89">
        <f>VLOOKUP($AC803,LS_Coint_BD!$B$3:$AQ$1079,BB$2)</f>
        <v>9.2047581678012999E-16</v>
      </c>
      <c r="BC803" s="89">
        <f>VLOOKUP($AC803,LS_Coint_BD!$B$3:$AQ$1079,BC$2)</f>
        <v>-1.36424205265939E-15</v>
      </c>
      <c r="BD803" s="89">
        <f t="shared" si="627"/>
        <v>0</v>
      </c>
      <c r="BE803" s="89">
        <f t="shared" si="628"/>
        <v>2.8084563533448623</v>
      </c>
      <c r="BF803" s="89">
        <f t="shared" si="629"/>
        <v>2.9593850462708788</v>
      </c>
      <c r="BG803" s="89">
        <f t="shared" si="630"/>
        <v>2.8795163649104016</v>
      </c>
      <c r="BH803" s="89">
        <f t="shared" si="631"/>
        <v>4.0605818917741807</v>
      </c>
      <c r="BI803" s="89">
        <f t="shared" si="632"/>
        <v>4.5900564724358386</v>
      </c>
      <c r="BJ803" s="89">
        <f t="shared" si="633"/>
        <v>-4.9511936362466189</v>
      </c>
      <c r="BK803" s="89">
        <f t="shared" si="634"/>
        <v>-9.990862499383022</v>
      </c>
      <c r="BL803" s="89">
        <f t="shared" si="635"/>
        <v>0</v>
      </c>
      <c r="BM803" s="89"/>
      <c r="BN803" s="26" t="b">
        <f t="shared" si="636"/>
        <v>0</v>
      </c>
      <c r="BO803" s="26" t="b">
        <f t="shared" si="637"/>
        <v>0</v>
      </c>
      <c r="BP803" s="26" t="b">
        <f t="shared" si="638"/>
        <v>0</v>
      </c>
      <c r="BQ803" s="26" t="b">
        <f t="shared" si="639"/>
        <v>0</v>
      </c>
      <c r="BR803" s="26" t="b">
        <f t="shared" si="640"/>
        <v>0</v>
      </c>
      <c r="BS803" s="26" t="b">
        <f t="shared" si="641"/>
        <v>0</v>
      </c>
      <c r="BT803" s="26" t="b">
        <f t="shared" si="642"/>
        <v>0</v>
      </c>
      <c r="BU803" s="26" t="b">
        <f t="shared" si="643"/>
        <v>0</v>
      </c>
    </row>
    <row r="804" spans="2:73" ht="15" thickBot="1" x14ac:dyDescent="0.35">
      <c r="B804" s="17" t="str">
        <f>VLOOKUP($AC804,LS_Coint_BD!$B$3:$D$1079,2)</f>
        <v>TAEE11</v>
      </c>
      <c r="C804" s="87" t="str">
        <f>VLOOKUP($AC804,LS_Coint_BD!$B$3:$D$1079,3)</f>
        <v>IGTA3</v>
      </c>
      <c r="D804" s="68">
        <f t="shared" si="603"/>
        <v>0</v>
      </c>
      <c r="E804" s="65">
        <f t="shared" si="604"/>
        <v>0</v>
      </c>
      <c r="F804" s="69">
        <f t="shared" si="605"/>
        <v>0</v>
      </c>
      <c r="G804" s="68">
        <f t="shared" si="606"/>
        <v>-1.1910941451906609</v>
      </c>
      <c r="H804" s="65">
        <f t="shared" si="607"/>
        <v>-5.7010485063866092</v>
      </c>
      <c r="I804" s="69">
        <f t="shared" si="608"/>
        <v>-3.8006990042577398</v>
      </c>
      <c r="J804" s="68">
        <f t="shared" si="609"/>
        <v>-1.1146935300409169</v>
      </c>
      <c r="K804" s="65">
        <f t="shared" si="610"/>
        <v>-5.7242072776837176</v>
      </c>
      <c r="L804" s="69">
        <f t="shared" si="611"/>
        <v>-3.8161381851224787</v>
      </c>
      <c r="M804" s="68">
        <f t="shared" si="612"/>
        <v>-1.0773429878953351</v>
      </c>
      <c r="N804" s="65">
        <f t="shared" si="613"/>
        <v>-5.6096683226876474</v>
      </c>
      <c r="O804" s="69">
        <f t="shared" si="614"/>
        <v>-3.7397788817917648</v>
      </c>
      <c r="P804" s="68">
        <f t="shared" si="615"/>
        <v>-1.14797410345804</v>
      </c>
      <c r="Q804" s="65">
        <f t="shared" si="616"/>
        <v>-5.837467671552397</v>
      </c>
      <c r="R804" s="69">
        <f t="shared" si="617"/>
        <v>-3.8916451143682647</v>
      </c>
      <c r="S804" s="68">
        <f t="shared" si="618"/>
        <v>-1.3956454905299154</v>
      </c>
      <c r="T804" s="65">
        <f t="shared" si="619"/>
        <v>-6.2577622531052111</v>
      </c>
      <c r="U804" s="69">
        <f t="shared" si="620"/>
        <v>-4.1718415020701407</v>
      </c>
      <c r="V804" s="68">
        <f t="shared" si="621"/>
        <v>-1.5150515737445573</v>
      </c>
      <c r="W804" s="65">
        <f t="shared" si="622"/>
        <v>-6.4760419774331694</v>
      </c>
      <c r="X804" s="69">
        <f t="shared" si="623"/>
        <v>-4.3173613182887793</v>
      </c>
      <c r="Y804" s="68">
        <f t="shared" si="624"/>
        <v>-3.2776095651726038</v>
      </c>
      <c r="Z804" s="65">
        <f t="shared" si="625"/>
        <v>-18.03831100597484</v>
      </c>
      <c r="AA804" s="69">
        <f t="shared" si="626"/>
        <v>-12.025540670649894</v>
      </c>
      <c r="AB804" s="98">
        <f>SUMIF(BN804:BU804,"VERDADEIRO",BN$3:$BU803)</f>
        <v>0</v>
      </c>
      <c r="AC804" s="97">
        <f t="shared" si="602"/>
        <v>801</v>
      </c>
      <c r="AD804" s="89">
        <f>RTD("tryd.rtdserver",,"COT",B804,"ULT")</f>
        <v>33.130000000000003</v>
      </c>
      <c r="AE804" s="89">
        <f>RTD("tryd.rtdserver",,"COT",C804,"ULT")</f>
        <v>35.19</v>
      </c>
      <c r="AF804" s="89">
        <f>VLOOKUP($AC804,LS_Coint_BD!$B$3:$AQ$1079,AF$2)*$AD804+VLOOKUP($AC804,LS_Coint_BD!$B$3:$AQ$1079,AF$2+1)</f>
        <v>0</v>
      </c>
      <c r="AG804" s="89">
        <f>VLOOKUP($AC804,LS_Coint_BD!$B$3:$AQ$1079,AG$2)*$AD804+VLOOKUP($AC804,LS_Coint_BD!$B$3:$AQ$1079,AG$2+1)</f>
        <v>36.381094145190659</v>
      </c>
      <c r="AH804" s="89">
        <f>VLOOKUP($AC804,LS_Coint_BD!$B$3:$AQ$1079,AH$2)*$AD804+VLOOKUP($AC804,LS_Coint_BD!$B$3:$AQ$1079,AH$2+1)</f>
        <v>36.304693530040915</v>
      </c>
      <c r="AI804" s="89">
        <f>VLOOKUP($AC804,LS_Coint_BD!$B$3:$AQ$1079,AI$2)*$AD804+VLOOKUP($AC804,LS_Coint_BD!$B$3:$AQ$1079,AI$2+1)</f>
        <v>36.267342987895333</v>
      </c>
      <c r="AJ804" s="89">
        <f>VLOOKUP($AC804,LS_Coint_BD!$B$3:$AQ$1079,AJ$2)*$AD804+VLOOKUP($AC804,LS_Coint_BD!$B$3:$AQ$1079,AJ$2+1)</f>
        <v>36.337974103458038</v>
      </c>
      <c r="AK804" s="89">
        <f>VLOOKUP($AC804,LS_Coint_BD!$B$3:$AQ$1079,AK$2)*$AD804+VLOOKUP($AC804,LS_Coint_BD!$B$3:$AQ$1079,AK$2+1)</f>
        <v>36.585645490529913</v>
      </c>
      <c r="AL804" s="89">
        <f>VLOOKUP($AC804,LS_Coint_BD!$B$3:$AQ$1079,AL$2)*$AD804+VLOOKUP($AC804,LS_Coint_BD!$B$3:$AQ$1079,AL$2+1)</f>
        <v>36.705051573744555</v>
      </c>
      <c r="AM804" s="89">
        <f>VLOOKUP($AC804,LS_Coint_BD!$B$3:$AQ$1079,AM$2)*$AD804+VLOOKUP($AC804,LS_Coint_BD!$B$3:$AQ$1079,AM$2+1)</f>
        <v>38.467609565172602</v>
      </c>
      <c r="AN804" s="89">
        <f>VLOOKUP($AC804,LS_Coint_BD!$B$3:$AQ$1079,AN$2)</f>
        <v>0</v>
      </c>
      <c r="AO804" s="89">
        <f>VLOOKUP($AC804,LS_Coint_BD!$B$3:$AQ$1079,AO$2)</f>
        <v>1.9003495021288701</v>
      </c>
      <c r="AP804" s="89">
        <f>VLOOKUP($AC804,LS_Coint_BD!$B$3:$AQ$1079,AP$2)</f>
        <v>1.90806909256124</v>
      </c>
      <c r="AQ804" s="89">
        <f>VLOOKUP($AC804,LS_Coint_BD!$B$3:$AQ$1079,AQ$2)</f>
        <v>1.8698894408958799</v>
      </c>
      <c r="AR804" s="89">
        <f>VLOOKUP($AC804,LS_Coint_BD!$B$3:$AQ$1079,AR$2)</f>
        <v>1.9458225571841301</v>
      </c>
      <c r="AS804" s="89">
        <f>VLOOKUP($AC804,LS_Coint_BD!$B$3:$AQ$1079,AS$2)</f>
        <v>2.0859207510350699</v>
      </c>
      <c r="AT804" s="89">
        <f>VLOOKUP($AC804,LS_Coint_BD!$B$3:$AQ$1079,AT$2)</f>
        <v>2.1586806591443901</v>
      </c>
      <c r="AU804" s="89">
        <f>VLOOKUP($AC804,LS_Coint_BD!$B$3:$AQ$1079,AU$2)</f>
        <v>6.0127703353249498</v>
      </c>
      <c r="AV804" s="89">
        <f>VLOOKUP($AC804,LS_Coint_BD!$B$3:$AQ$1079,AV$2)</f>
        <v>0</v>
      </c>
      <c r="AW804" s="89">
        <f>VLOOKUP($AC804,LS_Coint_BD!$B$3:$AQ$1079,AW$2)</f>
        <v>3.5527136788005001E-16</v>
      </c>
      <c r="AX804" s="89">
        <f>VLOOKUP($AC804,LS_Coint_BD!$B$3:$AQ$1079,AX$2)</f>
        <v>1.47183852407449E-15</v>
      </c>
      <c r="AY804" s="89">
        <f>VLOOKUP($AC804,LS_Coint_BD!$B$3:$AQ$1079,AY$2)</f>
        <v>-5.0182080713057102E-15</v>
      </c>
      <c r="AZ804" s="89">
        <f>VLOOKUP($AC804,LS_Coint_BD!$B$3:$AQ$1079,AZ$2)</f>
        <v>-4.5790531860095404E-15</v>
      </c>
      <c r="BA804" s="89">
        <f>VLOOKUP($AC804,LS_Coint_BD!$B$3:$AQ$1079,BA$2)</f>
        <v>-1.06581410364015E-15</v>
      </c>
      <c r="BB804" s="89">
        <f>VLOOKUP($AC804,LS_Coint_BD!$B$3:$AQ$1079,BB$2)</f>
        <v>5.8135314744008197E-16</v>
      </c>
      <c r="BC804" s="89">
        <f>VLOOKUP($AC804,LS_Coint_BD!$B$3:$AQ$1079,BC$2)</f>
        <v>5.2295945351943396E-15</v>
      </c>
      <c r="BD804" s="89">
        <f t="shared" si="627"/>
        <v>0</v>
      </c>
      <c r="BE804" s="89">
        <f t="shared" si="628"/>
        <v>-3.8006990042577398</v>
      </c>
      <c r="BF804" s="89">
        <f t="shared" si="629"/>
        <v>-3.8161381851224787</v>
      </c>
      <c r="BG804" s="89">
        <f t="shared" si="630"/>
        <v>-3.7397788817917648</v>
      </c>
      <c r="BH804" s="89">
        <f t="shared" si="631"/>
        <v>-3.8916451143682647</v>
      </c>
      <c r="BI804" s="89">
        <f t="shared" si="632"/>
        <v>-4.1718415020701407</v>
      </c>
      <c r="BJ804" s="89">
        <f t="shared" si="633"/>
        <v>-4.3173613182887793</v>
      </c>
      <c r="BK804" s="89">
        <f t="shared" si="634"/>
        <v>-12.025540670649894</v>
      </c>
      <c r="BL804" s="89">
        <f t="shared" si="635"/>
        <v>0</v>
      </c>
      <c r="BM804" s="89"/>
      <c r="BN804" s="26" t="b">
        <f t="shared" si="636"/>
        <v>0</v>
      </c>
      <c r="BO804" s="26" t="b">
        <f t="shared" si="637"/>
        <v>0</v>
      </c>
      <c r="BP804" s="26" t="b">
        <f t="shared" si="638"/>
        <v>0</v>
      </c>
      <c r="BQ804" s="26" t="b">
        <f t="shared" si="639"/>
        <v>0</v>
      </c>
      <c r="BR804" s="26" t="b">
        <f t="shared" si="640"/>
        <v>0</v>
      </c>
      <c r="BS804" s="26" t="b">
        <f t="shared" si="641"/>
        <v>0</v>
      </c>
      <c r="BT804" s="26" t="b">
        <f t="shared" si="642"/>
        <v>0</v>
      </c>
      <c r="BU804" s="26" t="b">
        <f t="shared" si="643"/>
        <v>0</v>
      </c>
    </row>
    <row r="805" spans="2:73" ht="15" thickBot="1" x14ac:dyDescent="0.35">
      <c r="B805" s="17" t="str">
        <f>VLOOKUP($AC805,LS_Coint_BD!$B$3:$D$1079,2)</f>
        <v>TAEE11</v>
      </c>
      <c r="C805" s="87" t="str">
        <f>VLOOKUP($AC805,LS_Coint_BD!$B$3:$D$1079,3)</f>
        <v>IRBR3</v>
      </c>
      <c r="D805" s="68">
        <f t="shared" si="603"/>
        <v>-0.39049783017508588</v>
      </c>
      <c r="E805" s="65">
        <f t="shared" si="604"/>
        <v>-1.6789118042399513</v>
      </c>
      <c r="F805" s="69">
        <f t="shared" si="605"/>
        <v>-1.1192745361599676</v>
      </c>
      <c r="G805" s="68">
        <f t="shared" si="606"/>
        <v>-0.37289711752643662</v>
      </c>
      <c r="H805" s="65">
        <f t="shared" si="607"/>
        <v>-1.7971680870804772</v>
      </c>
      <c r="I805" s="69">
        <f t="shared" si="608"/>
        <v>-1.1981120580536515</v>
      </c>
      <c r="J805" s="68">
        <f t="shared" si="609"/>
        <v>-0.32420974121235879</v>
      </c>
      <c r="K805" s="65">
        <f t="shared" si="610"/>
        <v>-2.1021724256138574</v>
      </c>
      <c r="L805" s="69">
        <f t="shared" si="611"/>
        <v>-1.4014482837425717</v>
      </c>
      <c r="M805" s="68">
        <f t="shared" si="612"/>
        <v>0</v>
      </c>
      <c r="N805" s="65">
        <f t="shared" si="613"/>
        <v>0</v>
      </c>
      <c r="O805" s="69">
        <f t="shared" si="614"/>
        <v>0</v>
      </c>
      <c r="P805" s="68">
        <f t="shared" si="615"/>
        <v>-0.29656657771168682</v>
      </c>
      <c r="Q805" s="65">
        <f t="shared" si="616"/>
        <v>-3.3839341614371095</v>
      </c>
      <c r="R805" s="69">
        <f t="shared" si="617"/>
        <v>-2.2559561076247396</v>
      </c>
      <c r="S805" s="68">
        <f t="shared" si="618"/>
        <v>-0.22947079930328051</v>
      </c>
      <c r="T805" s="65">
        <f t="shared" si="619"/>
        <v>-3.4931379967040392</v>
      </c>
      <c r="U805" s="69">
        <f t="shared" si="620"/>
        <v>-2.3287586644693596</v>
      </c>
      <c r="V805" s="68">
        <f t="shared" si="621"/>
        <v>-0.2509192882567568</v>
      </c>
      <c r="W805" s="65">
        <f t="shared" si="622"/>
        <v>-3.4995460441896893</v>
      </c>
      <c r="X805" s="69">
        <f t="shared" si="623"/>
        <v>-2.3330306961264595</v>
      </c>
      <c r="Y805" s="68">
        <f t="shared" si="624"/>
        <v>-2.3589475239054067</v>
      </c>
      <c r="Z805" s="65">
        <f t="shared" si="625"/>
        <v>-21.011694866710023</v>
      </c>
      <c r="AA805" s="69">
        <f t="shared" si="626"/>
        <v>-14.007796577806682</v>
      </c>
      <c r="AB805" s="98">
        <f>SUMIF(BN805:BU805,"VERDADEIRO",BN$3:$BU804)</f>
        <v>0</v>
      </c>
      <c r="AC805" s="97">
        <f t="shared" si="602"/>
        <v>802</v>
      </c>
      <c r="AD805" s="89">
        <f>RTD("tryd.rtdserver",,"COT",B805,"ULT")</f>
        <v>33.130000000000003</v>
      </c>
      <c r="AE805" s="89">
        <f>RTD("tryd.rtdserver",,"COT",C805,"ULT")</f>
        <v>6.91</v>
      </c>
      <c r="AF805" s="89">
        <f>VLOOKUP($AC805,LS_Coint_BD!$B$3:$AQ$1079,AF$2)*$AD805+VLOOKUP($AC805,LS_Coint_BD!$B$3:$AQ$1079,AF$2+1)</f>
        <v>7.300497830175086</v>
      </c>
      <c r="AG805" s="89">
        <f>VLOOKUP($AC805,LS_Coint_BD!$B$3:$AQ$1079,AG$2)*$AD805+VLOOKUP($AC805,LS_Coint_BD!$B$3:$AQ$1079,AG$2+1)</f>
        <v>7.2828971175264368</v>
      </c>
      <c r="AH805" s="89">
        <f>VLOOKUP($AC805,LS_Coint_BD!$B$3:$AQ$1079,AH$2)*$AD805+VLOOKUP($AC805,LS_Coint_BD!$B$3:$AQ$1079,AH$2+1)</f>
        <v>7.2342097412123589</v>
      </c>
      <c r="AI805" s="89">
        <f>VLOOKUP($AC805,LS_Coint_BD!$B$3:$AQ$1079,AI$2)*$AD805+VLOOKUP($AC805,LS_Coint_BD!$B$3:$AQ$1079,AI$2+1)</f>
        <v>0</v>
      </c>
      <c r="AJ805" s="89">
        <f>VLOOKUP($AC805,LS_Coint_BD!$B$3:$AQ$1079,AJ$2)*$AD805+VLOOKUP($AC805,LS_Coint_BD!$B$3:$AQ$1079,AJ$2+1)</f>
        <v>7.206566577711687</v>
      </c>
      <c r="AK805" s="89">
        <f>VLOOKUP($AC805,LS_Coint_BD!$B$3:$AQ$1079,AK$2)*$AD805+VLOOKUP($AC805,LS_Coint_BD!$B$3:$AQ$1079,AK$2+1)</f>
        <v>7.1394707993032807</v>
      </c>
      <c r="AL805" s="89">
        <f>VLOOKUP($AC805,LS_Coint_BD!$B$3:$AQ$1079,AL$2)*$AD805+VLOOKUP($AC805,LS_Coint_BD!$B$3:$AQ$1079,AL$2+1)</f>
        <v>7.1609192882567569</v>
      </c>
      <c r="AM805" s="89">
        <f>VLOOKUP($AC805,LS_Coint_BD!$B$3:$AQ$1079,AM$2)*$AD805+VLOOKUP($AC805,LS_Coint_BD!$B$3:$AQ$1079,AM$2+1)</f>
        <v>9.2689475239054069</v>
      </c>
      <c r="AN805" s="89">
        <f>VLOOKUP($AC805,LS_Coint_BD!$B$3:$AQ$1079,AN$2)</f>
        <v>0.55963726807998404</v>
      </c>
      <c r="AO805" s="89">
        <f>VLOOKUP($AC805,LS_Coint_BD!$B$3:$AQ$1079,AO$2)</f>
        <v>0.59905602902682598</v>
      </c>
      <c r="AP805" s="89">
        <f>VLOOKUP($AC805,LS_Coint_BD!$B$3:$AQ$1079,AP$2)</f>
        <v>0.70072414187128595</v>
      </c>
      <c r="AQ805" s="89">
        <f>VLOOKUP($AC805,LS_Coint_BD!$B$3:$AQ$1079,AQ$2)</f>
        <v>0</v>
      </c>
      <c r="AR805" s="89">
        <f>VLOOKUP($AC805,LS_Coint_BD!$B$3:$AQ$1079,AR$2)</f>
        <v>1.12797805381237</v>
      </c>
      <c r="AS805" s="89">
        <f>VLOOKUP($AC805,LS_Coint_BD!$B$3:$AQ$1079,AS$2)</f>
        <v>1.16437933223468</v>
      </c>
      <c r="AT805" s="89">
        <f>VLOOKUP($AC805,LS_Coint_BD!$B$3:$AQ$1079,AT$2)</f>
        <v>1.16651534806323</v>
      </c>
      <c r="AU805" s="89">
        <f>VLOOKUP($AC805,LS_Coint_BD!$B$3:$AQ$1079,AU$2)</f>
        <v>7.0038982889033399</v>
      </c>
      <c r="AV805" s="89">
        <f>VLOOKUP($AC805,LS_Coint_BD!$B$3:$AQ$1079,AV$2)</f>
        <v>4.4408920985006301E-16</v>
      </c>
      <c r="AW805" s="89">
        <f>VLOOKUP($AC805,LS_Coint_BD!$B$3:$AQ$1079,AW$2)</f>
        <v>5.1810407815840602E-16</v>
      </c>
      <c r="AX805" s="89">
        <f>VLOOKUP($AC805,LS_Coint_BD!$B$3:$AQ$1079,AX$2)</f>
        <v>2.0301221021717101E-16</v>
      </c>
      <c r="AY805" s="89">
        <f>VLOOKUP($AC805,LS_Coint_BD!$B$3:$AQ$1079,AY$2)</f>
        <v>0</v>
      </c>
      <c r="AZ805" s="89">
        <f>VLOOKUP($AC805,LS_Coint_BD!$B$3:$AQ$1079,AZ$2)</f>
        <v>4.1448326252672502E-16</v>
      </c>
      <c r="BA805" s="89">
        <f>VLOOKUP($AC805,LS_Coint_BD!$B$3:$AQ$1079,BA$2)</f>
        <v>3.9079850466805501E-16</v>
      </c>
      <c r="BB805" s="89">
        <f>VLOOKUP($AC805,LS_Coint_BD!$B$3:$AQ$1079,BB$2)</f>
        <v>5.4905575036007701E-16</v>
      </c>
      <c r="BC805" s="89">
        <f>VLOOKUP($AC805,LS_Coint_BD!$B$3:$AQ$1079,BC$2)</f>
        <v>-9.0949470177292806E-16</v>
      </c>
      <c r="BD805" s="89">
        <f t="shared" si="627"/>
        <v>-1.1192745361599676</v>
      </c>
      <c r="BE805" s="89">
        <f t="shared" si="628"/>
        <v>-1.1981120580536515</v>
      </c>
      <c r="BF805" s="89">
        <f t="shared" si="629"/>
        <v>-1.4014482837425717</v>
      </c>
      <c r="BG805" s="89">
        <f t="shared" si="630"/>
        <v>0</v>
      </c>
      <c r="BH805" s="89">
        <f t="shared" si="631"/>
        <v>-2.2559561076247396</v>
      </c>
      <c r="BI805" s="89">
        <f t="shared" si="632"/>
        <v>-2.3287586644693596</v>
      </c>
      <c r="BJ805" s="89">
        <f t="shared" si="633"/>
        <v>-2.3330306961264595</v>
      </c>
      <c r="BK805" s="89">
        <f t="shared" si="634"/>
        <v>-14.007796577806682</v>
      </c>
      <c r="BL805" s="89">
        <f t="shared" si="635"/>
        <v>-1.1192745361599685</v>
      </c>
      <c r="BM805" s="89"/>
      <c r="BN805" s="26" t="b">
        <f t="shared" si="636"/>
        <v>0</v>
      </c>
      <c r="BO805" s="26" t="b">
        <f t="shared" si="637"/>
        <v>0</v>
      </c>
      <c r="BP805" s="26" t="b">
        <f t="shared" si="638"/>
        <v>0</v>
      </c>
      <c r="BQ805" s="26" t="b">
        <f t="shared" si="639"/>
        <v>0</v>
      </c>
      <c r="BR805" s="26" t="b">
        <f t="shared" si="640"/>
        <v>0</v>
      </c>
      <c r="BS805" s="26" t="b">
        <f t="shared" si="641"/>
        <v>0</v>
      </c>
      <c r="BT805" s="26" t="b">
        <f t="shared" si="642"/>
        <v>0</v>
      </c>
      <c r="BU805" s="26" t="b">
        <f t="shared" si="643"/>
        <v>0</v>
      </c>
    </row>
    <row r="806" spans="2:73" ht="15" thickBot="1" x14ac:dyDescent="0.35">
      <c r="B806" s="17" t="str">
        <f>VLOOKUP($AC806,LS_Coint_BD!$B$3:$D$1079,2)</f>
        <v>TAEE11</v>
      </c>
      <c r="C806" s="87" t="str">
        <f>VLOOKUP($AC806,LS_Coint_BD!$B$3:$D$1079,3)</f>
        <v>JBSS3</v>
      </c>
      <c r="D806" s="68">
        <f t="shared" si="603"/>
        <v>0</v>
      </c>
      <c r="E806" s="65">
        <f t="shared" si="604"/>
        <v>0</v>
      </c>
      <c r="F806" s="69">
        <f t="shared" si="605"/>
        <v>0</v>
      </c>
      <c r="G806" s="68">
        <f t="shared" si="606"/>
        <v>0</v>
      </c>
      <c r="H806" s="65">
        <f t="shared" si="607"/>
        <v>0</v>
      </c>
      <c r="I806" s="69">
        <f t="shared" si="608"/>
        <v>0</v>
      </c>
      <c r="J806" s="68">
        <f t="shared" si="609"/>
        <v>0</v>
      </c>
      <c r="K806" s="65">
        <f t="shared" si="610"/>
        <v>0</v>
      </c>
      <c r="L806" s="69">
        <f t="shared" si="611"/>
        <v>0</v>
      </c>
      <c r="M806" s="68">
        <f t="shared" si="612"/>
        <v>1.6432813160202855</v>
      </c>
      <c r="N806" s="65">
        <f t="shared" si="613"/>
        <v>3.4366523209719926</v>
      </c>
      <c r="O806" s="69">
        <f t="shared" si="614"/>
        <v>2.2911015473146619</v>
      </c>
      <c r="P806" s="68">
        <f t="shared" si="615"/>
        <v>1.6494900996031987</v>
      </c>
      <c r="Q806" s="65">
        <f t="shared" si="616"/>
        <v>3.329642088585238</v>
      </c>
      <c r="R806" s="69">
        <f t="shared" si="617"/>
        <v>2.2197613923901587</v>
      </c>
      <c r="S806" s="68">
        <f t="shared" si="618"/>
        <v>1.7980348290329502</v>
      </c>
      <c r="T806" s="65">
        <f t="shared" si="619"/>
        <v>3.6444613240484069</v>
      </c>
      <c r="U806" s="69">
        <f t="shared" si="620"/>
        <v>2.429640882698938</v>
      </c>
      <c r="V806" s="68">
        <f t="shared" si="621"/>
        <v>1.6337287717039999</v>
      </c>
      <c r="W806" s="65">
        <f t="shared" si="622"/>
        <v>3.8881097990672697</v>
      </c>
      <c r="X806" s="69">
        <f t="shared" si="623"/>
        <v>2.5920731993781798</v>
      </c>
      <c r="Y806" s="68">
        <f t="shared" si="624"/>
        <v>1.3350542320893268</v>
      </c>
      <c r="Z806" s="65">
        <f t="shared" si="625"/>
        <v>4.9327804785495033</v>
      </c>
      <c r="AA806" s="69">
        <f t="shared" si="626"/>
        <v>3.2885203190330023</v>
      </c>
      <c r="AB806" s="98">
        <f>SUMIF(BN806:BU806,"VERDADEIRO",BN$3:$BU805)</f>
        <v>0</v>
      </c>
      <c r="AC806" s="97">
        <f t="shared" si="602"/>
        <v>803</v>
      </c>
      <c r="AD806" s="89">
        <f>RTD("tryd.rtdserver",,"COT",B806,"ULT")</f>
        <v>33.130000000000003</v>
      </c>
      <c r="AE806" s="89">
        <f>RTD("tryd.rtdserver",,"COT",C806,"ULT")</f>
        <v>25.15</v>
      </c>
      <c r="AF806" s="89">
        <f>VLOOKUP($AC806,LS_Coint_BD!$B$3:$AQ$1079,AF$2)*$AD806+VLOOKUP($AC806,LS_Coint_BD!$B$3:$AQ$1079,AF$2+1)</f>
        <v>0</v>
      </c>
      <c r="AG806" s="89">
        <f>VLOOKUP($AC806,LS_Coint_BD!$B$3:$AQ$1079,AG$2)*$AD806+VLOOKUP($AC806,LS_Coint_BD!$B$3:$AQ$1079,AG$2+1)</f>
        <v>0</v>
      </c>
      <c r="AH806" s="89">
        <f>VLOOKUP($AC806,LS_Coint_BD!$B$3:$AQ$1079,AH$2)*$AD806+VLOOKUP($AC806,LS_Coint_BD!$B$3:$AQ$1079,AH$2+1)</f>
        <v>0</v>
      </c>
      <c r="AI806" s="89">
        <f>VLOOKUP($AC806,LS_Coint_BD!$B$3:$AQ$1079,AI$2)*$AD806+VLOOKUP($AC806,LS_Coint_BD!$B$3:$AQ$1079,AI$2+1)</f>
        <v>23.506718683979713</v>
      </c>
      <c r="AJ806" s="89">
        <f>VLOOKUP($AC806,LS_Coint_BD!$B$3:$AQ$1079,AJ$2)*$AD806+VLOOKUP($AC806,LS_Coint_BD!$B$3:$AQ$1079,AJ$2+1)</f>
        <v>23.5005099003968</v>
      </c>
      <c r="AK806" s="89">
        <f>VLOOKUP($AC806,LS_Coint_BD!$B$3:$AQ$1079,AK$2)*$AD806+VLOOKUP($AC806,LS_Coint_BD!$B$3:$AQ$1079,AK$2+1)</f>
        <v>23.351965170967048</v>
      </c>
      <c r="AL806" s="89">
        <f>VLOOKUP($AC806,LS_Coint_BD!$B$3:$AQ$1079,AL$2)*$AD806+VLOOKUP($AC806,LS_Coint_BD!$B$3:$AQ$1079,AL$2+1)</f>
        <v>23.516271228295999</v>
      </c>
      <c r="AM806" s="89">
        <f>VLOOKUP($AC806,LS_Coint_BD!$B$3:$AQ$1079,AM$2)*$AD806+VLOOKUP($AC806,LS_Coint_BD!$B$3:$AQ$1079,AM$2+1)</f>
        <v>23.814945767910672</v>
      </c>
      <c r="AN806" s="89">
        <f>VLOOKUP($AC806,LS_Coint_BD!$B$3:$AQ$1079,AN$2)</f>
        <v>0</v>
      </c>
      <c r="AO806" s="89">
        <f>VLOOKUP($AC806,LS_Coint_BD!$B$3:$AQ$1079,AO$2)</f>
        <v>0</v>
      </c>
      <c r="AP806" s="89">
        <f>VLOOKUP($AC806,LS_Coint_BD!$B$3:$AQ$1079,AP$2)</f>
        <v>0</v>
      </c>
      <c r="AQ806" s="89">
        <f>VLOOKUP($AC806,LS_Coint_BD!$B$3:$AQ$1079,AQ$2)</f>
        <v>1.14555077365733</v>
      </c>
      <c r="AR806" s="89">
        <f>VLOOKUP($AC806,LS_Coint_BD!$B$3:$AQ$1079,AR$2)</f>
        <v>1.10988069619508</v>
      </c>
      <c r="AS806" s="89">
        <f>VLOOKUP($AC806,LS_Coint_BD!$B$3:$AQ$1079,AS$2)</f>
        <v>1.2148204413494701</v>
      </c>
      <c r="AT806" s="89">
        <f>VLOOKUP($AC806,LS_Coint_BD!$B$3:$AQ$1079,AT$2)</f>
        <v>1.2960365996890899</v>
      </c>
      <c r="AU806" s="89">
        <f>VLOOKUP($AC806,LS_Coint_BD!$B$3:$AQ$1079,AU$2)</f>
        <v>1.6442601595165001</v>
      </c>
      <c r="AV806" s="89">
        <f>VLOOKUP($AC806,LS_Coint_BD!$B$3:$AQ$1079,AV$2)</f>
        <v>0</v>
      </c>
      <c r="AW806" s="89">
        <f>VLOOKUP($AC806,LS_Coint_BD!$B$3:$AQ$1079,AW$2)</f>
        <v>0</v>
      </c>
      <c r="AX806" s="89">
        <f>VLOOKUP($AC806,LS_Coint_BD!$B$3:$AQ$1079,AX$2)</f>
        <v>0</v>
      </c>
      <c r="AY806" s="89">
        <f>VLOOKUP($AC806,LS_Coint_BD!$B$3:$AQ$1079,AY$2)</f>
        <v>1.8207657603852601E-15</v>
      </c>
      <c r="AZ806" s="89">
        <f>VLOOKUP($AC806,LS_Coint_BD!$B$3:$AQ$1079,AZ$2)</f>
        <v>-1.14476329650238E-15</v>
      </c>
      <c r="BA806" s="89">
        <f>VLOOKUP($AC806,LS_Coint_BD!$B$3:$AQ$1079,BA$2)</f>
        <v>-2.2559731860383201E-15</v>
      </c>
      <c r="BB806" s="89">
        <f>VLOOKUP($AC806,LS_Coint_BD!$B$3:$AQ$1079,BB$2)</f>
        <v>0</v>
      </c>
      <c r="BC806" s="89">
        <f>VLOOKUP($AC806,LS_Coint_BD!$B$3:$AQ$1079,BC$2)</f>
        <v>2.07478478841949E-15</v>
      </c>
      <c r="BD806" s="89">
        <f t="shared" si="627"/>
        <v>0</v>
      </c>
      <c r="BE806" s="89">
        <f t="shared" si="628"/>
        <v>0</v>
      </c>
      <c r="BF806" s="89">
        <f t="shared" si="629"/>
        <v>0</v>
      </c>
      <c r="BG806" s="89">
        <f t="shared" si="630"/>
        <v>2.2911015473146619</v>
      </c>
      <c r="BH806" s="89">
        <f t="shared" si="631"/>
        <v>2.2197613923901587</v>
      </c>
      <c r="BI806" s="89">
        <f t="shared" si="632"/>
        <v>2.429640882698938</v>
      </c>
      <c r="BJ806" s="89">
        <f t="shared" si="633"/>
        <v>2.5920731993781798</v>
      </c>
      <c r="BK806" s="89">
        <f t="shared" si="634"/>
        <v>3.2885203190330023</v>
      </c>
      <c r="BL806" s="89">
        <f t="shared" si="635"/>
        <v>0</v>
      </c>
      <c r="BM806" s="89"/>
      <c r="BN806" s="26" t="b">
        <f t="shared" si="636"/>
        <v>0</v>
      </c>
      <c r="BO806" s="26" t="b">
        <f t="shared" si="637"/>
        <v>0</v>
      </c>
      <c r="BP806" s="26" t="b">
        <f t="shared" si="638"/>
        <v>0</v>
      </c>
      <c r="BQ806" s="26" t="b">
        <f t="shared" si="639"/>
        <v>0</v>
      </c>
      <c r="BR806" s="26" t="b">
        <f t="shared" si="640"/>
        <v>0</v>
      </c>
      <c r="BS806" s="26" t="b">
        <f t="shared" si="641"/>
        <v>0</v>
      </c>
      <c r="BT806" s="26" t="b">
        <f t="shared" si="642"/>
        <v>0</v>
      </c>
      <c r="BU806" s="26" t="b">
        <f t="shared" si="643"/>
        <v>0</v>
      </c>
    </row>
    <row r="807" spans="2:73" ht="15" thickBot="1" x14ac:dyDescent="0.35">
      <c r="B807" s="17" t="str">
        <f>VLOOKUP($AC807,LS_Coint_BD!$B$3:$D$1079,2)</f>
        <v>TAEE11</v>
      </c>
      <c r="C807" s="87" t="str">
        <f>VLOOKUP($AC807,LS_Coint_BD!$B$3:$D$1079,3)</f>
        <v>LREN3</v>
      </c>
      <c r="D807" s="68">
        <f t="shared" si="603"/>
        <v>0</v>
      </c>
      <c r="E807" s="65">
        <f t="shared" si="604"/>
        <v>0</v>
      </c>
      <c r="F807" s="69">
        <f t="shared" si="605"/>
        <v>0</v>
      </c>
      <c r="G807" s="68">
        <f t="shared" si="606"/>
        <v>0</v>
      </c>
      <c r="H807" s="65">
        <f t="shared" si="607"/>
        <v>0</v>
      </c>
      <c r="I807" s="69">
        <f t="shared" si="608"/>
        <v>0</v>
      </c>
      <c r="J807" s="68">
        <f t="shared" si="609"/>
        <v>-3.0597012141225193</v>
      </c>
      <c r="K807" s="65">
        <f t="shared" si="610"/>
        <v>-6.2758165924241425</v>
      </c>
      <c r="L807" s="69">
        <f t="shared" si="611"/>
        <v>-4.1838777282827619</v>
      </c>
      <c r="M807" s="68">
        <f t="shared" si="612"/>
        <v>-3.049456168562763</v>
      </c>
      <c r="N807" s="65">
        <f t="shared" si="613"/>
        <v>-6.0108834541456542</v>
      </c>
      <c r="O807" s="69">
        <f t="shared" si="614"/>
        <v>-4.0072556360971028</v>
      </c>
      <c r="P807" s="68">
        <f t="shared" si="615"/>
        <v>-3.1911754824745628</v>
      </c>
      <c r="Q807" s="65">
        <f t="shared" si="616"/>
        <v>-6.6062451755666061</v>
      </c>
      <c r="R807" s="69">
        <f t="shared" si="617"/>
        <v>-4.4041634503777374</v>
      </c>
      <c r="S807" s="68">
        <f t="shared" si="618"/>
        <v>-3.6618788170874979</v>
      </c>
      <c r="T807" s="65">
        <f t="shared" si="619"/>
        <v>-7.5820697143596902</v>
      </c>
      <c r="U807" s="69">
        <f t="shared" si="620"/>
        <v>-5.0547131429064605</v>
      </c>
      <c r="V807" s="68">
        <f t="shared" si="621"/>
        <v>-4.19973085900358</v>
      </c>
      <c r="W807" s="65">
        <f t="shared" si="622"/>
        <v>-8.2724455750126538</v>
      </c>
      <c r="X807" s="69">
        <f t="shared" si="623"/>
        <v>-5.5149637166751031</v>
      </c>
      <c r="Y807" s="68">
        <f t="shared" si="624"/>
        <v>-5.4687816817819908</v>
      </c>
      <c r="Z807" s="65">
        <f t="shared" si="625"/>
        <v>-14.529880649148659</v>
      </c>
      <c r="AA807" s="69">
        <f t="shared" si="626"/>
        <v>-9.6865870994324386</v>
      </c>
      <c r="AB807" s="98">
        <f>SUMIF(BN807:BU807,"VERDADEIRO",BN$3:$BU806)</f>
        <v>0</v>
      </c>
      <c r="AC807" s="97">
        <f t="shared" si="602"/>
        <v>804</v>
      </c>
      <c r="AD807" s="89">
        <f>RTD("tryd.rtdserver",,"COT",B807,"ULT")</f>
        <v>33.130000000000003</v>
      </c>
      <c r="AE807" s="89">
        <f>RTD("tryd.rtdserver",,"COT",C807,"ULT")</f>
        <v>41.01</v>
      </c>
      <c r="AF807" s="89">
        <f>VLOOKUP($AC807,LS_Coint_BD!$B$3:$AQ$1079,AF$2)*$AD807+VLOOKUP($AC807,LS_Coint_BD!$B$3:$AQ$1079,AF$2+1)</f>
        <v>0</v>
      </c>
      <c r="AG807" s="89">
        <f>VLOOKUP($AC807,LS_Coint_BD!$B$3:$AQ$1079,AG$2)*$AD807+VLOOKUP($AC807,LS_Coint_BD!$B$3:$AQ$1079,AG$2+1)</f>
        <v>0</v>
      </c>
      <c r="AH807" s="89">
        <f>VLOOKUP($AC807,LS_Coint_BD!$B$3:$AQ$1079,AH$2)*$AD807+VLOOKUP($AC807,LS_Coint_BD!$B$3:$AQ$1079,AH$2+1)</f>
        <v>44.069701214122517</v>
      </c>
      <c r="AI807" s="89">
        <f>VLOOKUP($AC807,LS_Coint_BD!$B$3:$AQ$1079,AI$2)*$AD807+VLOOKUP($AC807,LS_Coint_BD!$B$3:$AQ$1079,AI$2+1)</f>
        <v>44.059456168562761</v>
      </c>
      <c r="AJ807" s="89">
        <f>VLOOKUP($AC807,LS_Coint_BD!$B$3:$AQ$1079,AJ$2)*$AD807+VLOOKUP($AC807,LS_Coint_BD!$B$3:$AQ$1079,AJ$2+1)</f>
        <v>44.201175482474561</v>
      </c>
      <c r="AK807" s="89">
        <f>VLOOKUP($AC807,LS_Coint_BD!$B$3:$AQ$1079,AK$2)*$AD807+VLOOKUP($AC807,LS_Coint_BD!$B$3:$AQ$1079,AK$2+1)</f>
        <v>44.671878817087496</v>
      </c>
      <c r="AL807" s="89">
        <f>VLOOKUP($AC807,LS_Coint_BD!$B$3:$AQ$1079,AL$2)*$AD807+VLOOKUP($AC807,LS_Coint_BD!$B$3:$AQ$1079,AL$2+1)</f>
        <v>45.209730859003578</v>
      </c>
      <c r="AM807" s="89">
        <f>VLOOKUP($AC807,LS_Coint_BD!$B$3:$AQ$1079,AM$2)*$AD807+VLOOKUP($AC807,LS_Coint_BD!$B$3:$AQ$1079,AM$2+1)</f>
        <v>46.478781681781989</v>
      </c>
      <c r="AN807" s="89">
        <f>VLOOKUP($AC807,LS_Coint_BD!$B$3:$AQ$1079,AN$2)</f>
        <v>0</v>
      </c>
      <c r="AO807" s="89">
        <f>VLOOKUP($AC807,LS_Coint_BD!$B$3:$AQ$1079,AO$2)</f>
        <v>0</v>
      </c>
      <c r="AP807" s="89">
        <f>VLOOKUP($AC807,LS_Coint_BD!$B$3:$AQ$1079,AP$2)</f>
        <v>2.0919388641413801</v>
      </c>
      <c r="AQ807" s="89">
        <f>VLOOKUP($AC807,LS_Coint_BD!$B$3:$AQ$1079,AQ$2)</f>
        <v>2.0036278180485501</v>
      </c>
      <c r="AR807" s="89">
        <f>VLOOKUP($AC807,LS_Coint_BD!$B$3:$AQ$1079,AR$2)</f>
        <v>2.20208172518887</v>
      </c>
      <c r="AS807" s="89">
        <f>VLOOKUP($AC807,LS_Coint_BD!$B$3:$AQ$1079,AS$2)</f>
        <v>2.5273565714532298</v>
      </c>
      <c r="AT807" s="89">
        <f>VLOOKUP($AC807,LS_Coint_BD!$B$3:$AQ$1079,AT$2)</f>
        <v>2.7574818583375502</v>
      </c>
      <c r="AU807" s="89">
        <f>VLOOKUP($AC807,LS_Coint_BD!$B$3:$AQ$1079,AU$2)</f>
        <v>4.8432935497162202</v>
      </c>
      <c r="AV807" s="89">
        <f>VLOOKUP($AC807,LS_Coint_BD!$B$3:$AQ$1079,AV$2)</f>
        <v>0</v>
      </c>
      <c r="AW807" s="89">
        <f>VLOOKUP($AC807,LS_Coint_BD!$B$3:$AQ$1079,AW$2)</f>
        <v>0</v>
      </c>
      <c r="AX807" s="89">
        <f>VLOOKUP($AC807,LS_Coint_BD!$B$3:$AQ$1079,AX$2)</f>
        <v>-2.1316282072803001E-15</v>
      </c>
      <c r="AY807" s="89">
        <f>VLOOKUP($AC807,LS_Coint_BD!$B$3:$AQ$1079,AY$2)</f>
        <v>-2.8421709430404001E-15</v>
      </c>
      <c r="AZ807" s="89">
        <f>VLOOKUP($AC807,LS_Coint_BD!$B$3:$AQ$1079,AZ$2)</f>
        <v>3.03954392519598E-15</v>
      </c>
      <c r="BA807" s="89">
        <f>VLOOKUP($AC807,LS_Coint_BD!$B$3:$AQ$1079,BA$2)</f>
        <v>-9.9475983006413996E-16</v>
      </c>
      <c r="BB807" s="89">
        <f>VLOOKUP($AC807,LS_Coint_BD!$B$3:$AQ$1079,BB$2)</f>
        <v>-2.55149436932036E-15</v>
      </c>
      <c r="BC807" s="89">
        <f>VLOOKUP($AC807,LS_Coint_BD!$B$3:$AQ$1079,BC$2)</f>
        <v>1.02318153949454E-15</v>
      </c>
      <c r="BD807" s="89">
        <f t="shared" si="627"/>
        <v>0</v>
      </c>
      <c r="BE807" s="89">
        <f t="shared" si="628"/>
        <v>0</v>
      </c>
      <c r="BF807" s="89">
        <f t="shared" si="629"/>
        <v>-4.1838777282827619</v>
      </c>
      <c r="BG807" s="89">
        <f t="shared" si="630"/>
        <v>-4.0072556360971028</v>
      </c>
      <c r="BH807" s="89">
        <f t="shared" si="631"/>
        <v>-4.4041634503777374</v>
      </c>
      <c r="BI807" s="89">
        <f t="shared" si="632"/>
        <v>-5.0547131429064605</v>
      </c>
      <c r="BJ807" s="89">
        <f t="shared" si="633"/>
        <v>-5.5149637166751031</v>
      </c>
      <c r="BK807" s="89">
        <f t="shared" si="634"/>
        <v>-9.6865870994324386</v>
      </c>
      <c r="BL807" s="89">
        <f t="shared" si="635"/>
        <v>0</v>
      </c>
      <c r="BM807" s="89"/>
      <c r="BN807" s="26" t="b">
        <f t="shared" si="636"/>
        <v>0</v>
      </c>
      <c r="BO807" s="26" t="b">
        <f t="shared" si="637"/>
        <v>0</v>
      </c>
      <c r="BP807" s="26" t="b">
        <f t="shared" si="638"/>
        <v>0</v>
      </c>
      <c r="BQ807" s="26" t="b">
        <f t="shared" si="639"/>
        <v>0</v>
      </c>
      <c r="BR807" s="26" t="b">
        <f t="shared" si="640"/>
        <v>0</v>
      </c>
      <c r="BS807" s="26" t="b">
        <f t="shared" si="641"/>
        <v>0</v>
      </c>
      <c r="BT807" s="26" t="b">
        <f t="shared" si="642"/>
        <v>0</v>
      </c>
      <c r="BU807" s="26" t="b">
        <f t="shared" si="643"/>
        <v>0</v>
      </c>
    </row>
    <row r="808" spans="2:73" ht="15" thickBot="1" x14ac:dyDescent="0.35">
      <c r="B808" s="17" t="str">
        <f>VLOOKUP($AC808,LS_Coint_BD!$B$3:$D$1079,2)</f>
        <v>TAEE11</v>
      </c>
      <c r="C808" s="87" t="str">
        <f>VLOOKUP($AC808,LS_Coint_BD!$B$3:$D$1079,3)</f>
        <v>MRVE3</v>
      </c>
      <c r="D808" s="68">
        <f t="shared" si="603"/>
        <v>0.22343618153763245</v>
      </c>
      <c r="E808" s="65">
        <f t="shared" si="604"/>
        <v>2.2549412421795032</v>
      </c>
      <c r="F808" s="69">
        <f t="shared" si="605"/>
        <v>1.5032941614530022</v>
      </c>
      <c r="G808" s="68">
        <f t="shared" si="606"/>
        <v>0.23766893367497133</v>
      </c>
      <c r="H808" s="65">
        <f t="shared" si="607"/>
        <v>2.271637528784022</v>
      </c>
      <c r="I808" s="69">
        <f t="shared" si="608"/>
        <v>1.514425019189348</v>
      </c>
      <c r="J808" s="68">
        <f t="shared" si="609"/>
        <v>0.33078096799523848</v>
      </c>
      <c r="K808" s="65">
        <f t="shared" si="610"/>
        <v>3.1734200539259065</v>
      </c>
      <c r="L808" s="69">
        <f t="shared" si="611"/>
        <v>2.1156133692839378</v>
      </c>
      <c r="M808" s="68">
        <f t="shared" si="612"/>
        <v>0.33777502071608723</v>
      </c>
      <c r="N808" s="65">
        <f t="shared" si="613"/>
        <v>3.2402355073823692</v>
      </c>
      <c r="O808" s="69">
        <f t="shared" si="614"/>
        <v>2.1601570049215795</v>
      </c>
      <c r="P808" s="68">
        <f t="shared" si="615"/>
        <v>0.24004185111549958</v>
      </c>
      <c r="Q808" s="65">
        <f t="shared" si="616"/>
        <v>3.6292967079083089</v>
      </c>
      <c r="R808" s="69">
        <f t="shared" si="617"/>
        <v>2.4195311386055391</v>
      </c>
      <c r="S808" s="68">
        <f t="shared" si="618"/>
        <v>0</v>
      </c>
      <c r="T808" s="65">
        <f t="shared" si="619"/>
        <v>0</v>
      </c>
      <c r="U808" s="69">
        <f t="shared" si="620"/>
        <v>0</v>
      </c>
      <c r="V808" s="68">
        <f t="shared" si="621"/>
        <v>0</v>
      </c>
      <c r="W808" s="65">
        <f t="shared" si="622"/>
        <v>0</v>
      </c>
      <c r="X808" s="69">
        <f t="shared" si="623"/>
        <v>0</v>
      </c>
      <c r="Y808" s="68">
        <f t="shared" si="624"/>
        <v>0</v>
      </c>
      <c r="Z808" s="65">
        <f t="shared" si="625"/>
        <v>0</v>
      </c>
      <c r="AA808" s="69">
        <f t="shared" si="626"/>
        <v>0</v>
      </c>
      <c r="AB808" s="98">
        <f>SUMIF(BN808:BU808,"VERDADEIRO",BN$3:$BU807)</f>
        <v>0</v>
      </c>
      <c r="AC808" s="97">
        <f t="shared" si="602"/>
        <v>805</v>
      </c>
      <c r="AD808" s="89">
        <f>RTD("tryd.rtdserver",,"COT",B808,"ULT")</f>
        <v>33.130000000000003</v>
      </c>
      <c r="AE808" s="89">
        <f>RTD("tryd.rtdserver",,"COT",C808,"ULT")</f>
        <v>19.75</v>
      </c>
      <c r="AF808" s="89">
        <f>VLOOKUP($AC808,LS_Coint_BD!$B$3:$AQ$1079,AF$2)*$AD808+VLOOKUP($AC808,LS_Coint_BD!$B$3:$AQ$1079,AF$2+1)</f>
        <v>19.526563818462368</v>
      </c>
      <c r="AG808" s="89">
        <f>VLOOKUP($AC808,LS_Coint_BD!$B$3:$AQ$1079,AG$2)*$AD808+VLOOKUP($AC808,LS_Coint_BD!$B$3:$AQ$1079,AG$2+1)</f>
        <v>19.512331066325029</v>
      </c>
      <c r="AH808" s="89">
        <f>VLOOKUP($AC808,LS_Coint_BD!$B$3:$AQ$1079,AH$2)*$AD808+VLOOKUP($AC808,LS_Coint_BD!$B$3:$AQ$1079,AH$2+1)</f>
        <v>19.419219032004762</v>
      </c>
      <c r="AI808" s="89">
        <f>VLOOKUP($AC808,LS_Coint_BD!$B$3:$AQ$1079,AI$2)*$AD808+VLOOKUP($AC808,LS_Coint_BD!$B$3:$AQ$1079,AI$2+1)</f>
        <v>19.412224979283913</v>
      </c>
      <c r="AJ808" s="89">
        <f>VLOOKUP($AC808,LS_Coint_BD!$B$3:$AQ$1079,AJ$2)*$AD808+VLOOKUP($AC808,LS_Coint_BD!$B$3:$AQ$1079,AJ$2+1)</f>
        <v>19.5099581488845</v>
      </c>
      <c r="AK808" s="89">
        <f>VLOOKUP($AC808,LS_Coint_BD!$B$3:$AQ$1079,AK$2)*$AD808+VLOOKUP($AC808,LS_Coint_BD!$B$3:$AQ$1079,AK$2+1)</f>
        <v>0</v>
      </c>
      <c r="AL808" s="89">
        <f>VLOOKUP($AC808,LS_Coint_BD!$B$3:$AQ$1079,AL$2)*$AD808+VLOOKUP($AC808,LS_Coint_BD!$B$3:$AQ$1079,AL$2+1)</f>
        <v>0</v>
      </c>
      <c r="AM808" s="89">
        <f>VLOOKUP($AC808,LS_Coint_BD!$B$3:$AQ$1079,AM$2)*$AD808+VLOOKUP($AC808,LS_Coint_BD!$B$3:$AQ$1079,AM$2+1)</f>
        <v>0</v>
      </c>
      <c r="AN808" s="89">
        <f>VLOOKUP($AC808,LS_Coint_BD!$B$3:$AQ$1079,AN$2)</f>
        <v>0.75164708072650099</v>
      </c>
      <c r="AO808" s="89">
        <f>VLOOKUP($AC808,LS_Coint_BD!$B$3:$AQ$1079,AO$2)</f>
        <v>0.75721250959467401</v>
      </c>
      <c r="AP808" s="89">
        <f>VLOOKUP($AC808,LS_Coint_BD!$B$3:$AQ$1079,AP$2)</f>
        <v>1.05780668464197</v>
      </c>
      <c r="AQ808" s="89">
        <f>VLOOKUP($AC808,LS_Coint_BD!$B$3:$AQ$1079,AQ$2)</f>
        <v>1.08007850246079</v>
      </c>
      <c r="AR808" s="89">
        <f>VLOOKUP($AC808,LS_Coint_BD!$B$3:$AQ$1079,AR$2)</f>
        <v>1.20976556930277</v>
      </c>
      <c r="AS808" s="89">
        <f>VLOOKUP($AC808,LS_Coint_BD!$B$3:$AQ$1079,AS$2)</f>
        <v>0</v>
      </c>
      <c r="AT808" s="89">
        <f>VLOOKUP($AC808,LS_Coint_BD!$B$3:$AQ$1079,AT$2)</f>
        <v>0</v>
      </c>
      <c r="AU808" s="89">
        <f>VLOOKUP($AC808,LS_Coint_BD!$B$3:$AQ$1079,AU$2)</f>
        <v>0</v>
      </c>
      <c r="AV808" s="89">
        <f>VLOOKUP($AC808,LS_Coint_BD!$B$3:$AQ$1079,AV$2)</f>
        <v>2.4868995751603499E-16</v>
      </c>
      <c r="AW808" s="89">
        <f>VLOOKUP($AC808,LS_Coint_BD!$B$3:$AQ$1079,AW$2)</f>
        <v>0</v>
      </c>
      <c r="AX808" s="89">
        <f>VLOOKUP($AC808,LS_Coint_BD!$B$3:$AQ$1079,AX$2)</f>
        <v>-2.03012210217171E-15</v>
      </c>
      <c r="AY808" s="89">
        <f>VLOOKUP($AC808,LS_Coint_BD!$B$3:$AQ$1079,AY$2)</f>
        <v>-2.4424906541753401E-16</v>
      </c>
      <c r="AZ808" s="89">
        <f>VLOOKUP($AC808,LS_Coint_BD!$B$3:$AQ$1079,AZ$2)</f>
        <v>-8.4870382326900899E-16</v>
      </c>
      <c r="BA808" s="89">
        <f>VLOOKUP($AC808,LS_Coint_BD!$B$3:$AQ$1079,BA$2)</f>
        <v>0</v>
      </c>
      <c r="BB808" s="89">
        <f>VLOOKUP($AC808,LS_Coint_BD!$B$3:$AQ$1079,BB$2)</f>
        <v>0</v>
      </c>
      <c r="BC808" s="89">
        <f>VLOOKUP($AC808,LS_Coint_BD!$B$3:$AQ$1079,BC$2)</f>
        <v>0</v>
      </c>
      <c r="BD808" s="89">
        <f t="shared" si="627"/>
        <v>1.5032941614530022</v>
      </c>
      <c r="BE808" s="89">
        <f t="shared" si="628"/>
        <v>1.514425019189348</v>
      </c>
      <c r="BF808" s="89">
        <f t="shared" si="629"/>
        <v>2.1156133692839378</v>
      </c>
      <c r="BG808" s="89">
        <f t="shared" si="630"/>
        <v>2.1601570049215795</v>
      </c>
      <c r="BH808" s="89">
        <f t="shared" si="631"/>
        <v>2.4195311386055391</v>
      </c>
      <c r="BI808" s="89">
        <f t="shared" si="632"/>
        <v>0</v>
      </c>
      <c r="BJ808" s="89">
        <f t="shared" si="633"/>
        <v>0</v>
      </c>
      <c r="BK808" s="89">
        <f t="shared" si="634"/>
        <v>0</v>
      </c>
      <c r="BL808" s="89">
        <f t="shared" si="635"/>
        <v>1.5032941614530027</v>
      </c>
      <c r="BM808" s="89"/>
      <c r="BN808" s="26" t="b">
        <f t="shared" si="636"/>
        <v>0</v>
      </c>
      <c r="BO808" s="26" t="b">
        <f t="shared" si="637"/>
        <v>0</v>
      </c>
      <c r="BP808" s="26" t="b">
        <f t="shared" si="638"/>
        <v>0</v>
      </c>
      <c r="BQ808" s="26" t="b">
        <f t="shared" si="639"/>
        <v>0</v>
      </c>
      <c r="BR808" s="26" t="b">
        <f t="shared" si="640"/>
        <v>0</v>
      </c>
      <c r="BS808" s="26" t="b">
        <f t="shared" si="641"/>
        <v>0</v>
      </c>
      <c r="BT808" s="26" t="b">
        <f t="shared" si="642"/>
        <v>0</v>
      </c>
      <c r="BU808" s="26" t="b">
        <f t="shared" si="643"/>
        <v>0</v>
      </c>
    </row>
    <row r="809" spans="2:73" ht="15" thickBot="1" x14ac:dyDescent="0.35">
      <c r="B809" s="17" t="str">
        <f>VLOOKUP($AC809,LS_Coint_BD!$B$3:$D$1079,2)</f>
        <v>TAEE11</v>
      </c>
      <c r="C809" s="87" t="str">
        <f>VLOOKUP($AC809,LS_Coint_BD!$B$3:$D$1079,3)</f>
        <v>MULT3</v>
      </c>
      <c r="D809" s="68">
        <f t="shared" si="603"/>
        <v>0</v>
      </c>
      <c r="E809" s="65">
        <f t="shared" si="604"/>
        <v>0</v>
      </c>
      <c r="F809" s="69">
        <f t="shared" si="605"/>
        <v>0</v>
      </c>
      <c r="G809" s="68">
        <f t="shared" si="606"/>
        <v>-0.94300420488058023</v>
      </c>
      <c r="H809" s="65">
        <f t="shared" si="607"/>
        <v>-3.67210502094819</v>
      </c>
      <c r="I809" s="69">
        <f t="shared" si="608"/>
        <v>-2.4480700139654599</v>
      </c>
      <c r="J809" s="68">
        <f t="shared" si="609"/>
        <v>-0.90361255220423331</v>
      </c>
      <c r="K809" s="65">
        <f t="shared" si="610"/>
        <v>-3.6454658619631228</v>
      </c>
      <c r="L809" s="69">
        <f t="shared" si="611"/>
        <v>-2.4303105746420819</v>
      </c>
      <c r="M809" s="68">
        <f t="shared" si="612"/>
        <v>-0.89874441437101993</v>
      </c>
      <c r="N809" s="65">
        <f t="shared" si="613"/>
        <v>-3.5413662696976216</v>
      </c>
      <c r="O809" s="69">
        <f t="shared" si="614"/>
        <v>-2.3609108464650812</v>
      </c>
      <c r="P809" s="68">
        <f t="shared" si="615"/>
        <v>-0.93252080430824336</v>
      </c>
      <c r="Q809" s="65">
        <f t="shared" si="616"/>
        <v>-3.588340762710688</v>
      </c>
      <c r="R809" s="69">
        <f t="shared" si="617"/>
        <v>-2.3922271751404587</v>
      </c>
      <c r="S809" s="68">
        <f t="shared" si="618"/>
        <v>-1.0481955620271073</v>
      </c>
      <c r="T809" s="65">
        <f t="shared" si="619"/>
        <v>-3.7691734888349417</v>
      </c>
      <c r="U809" s="69">
        <f t="shared" si="620"/>
        <v>-2.5127823258899613</v>
      </c>
      <c r="V809" s="68">
        <f t="shared" si="621"/>
        <v>-1.1159253909715474</v>
      </c>
      <c r="W809" s="65">
        <f t="shared" si="622"/>
        <v>-3.9153937315681491</v>
      </c>
      <c r="X809" s="69">
        <f t="shared" si="623"/>
        <v>-2.6102624877120992</v>
      </c>
      <c r="Y809" s="68">
        <f t="shared" si="624"/>
        <v>-2.1687659387130331</v>
      </c>
      <c r="Z809" s="65">
        <f t="shared" si="625"/>
        <v>-10.754297087288215</v>
      </c>
      <c r="AA809" s="69">
        <f t="shared" si="626"/>
        <v>-7.169531391525477</v>
      </c>
      <c r="AB809" s="98">
        <f>SUMIF(BN809:BU809,"VERDADEIRO",BN$3:$BU808)</f>
        <v>0</v>
      </c>
      <c r="AC809" s="97">
        <f t="shared" si="602"/>
        <v>806</v>
      </c>
      <c r="AD809" s="89">
        <f>RTD("tryd.rtdserver",,"COT",B809,"ULT")</f>
        <v>33.130000000000003</v>
      </c>
      <c r="AE809" s="89">
        <f>RTD("tryd.rtdserver",,"COT",C809,"ULT")</f>
        <v>21.84</v>
      </c>
      <c r="AF809" s="89">
        <f>VLOOKUP($AC809,LS_Coint_BD!$B$3:$AQ$1079,AF$2)*$AD809+VLOOKUP($AC809,LS_Coint_BD!$B$3:$AQ$1079,AF$2+1)</f>
        <v>0</v>
      </c>
      <c r="AG809" s="89">
        <f>VLOOKUP($AC809,LS_Coint_BD!$B$3:$AQ$1079,AG$2)*$AD809+VLOOKUP($AC809,LS_Coint_BD!$B$3:$AQ$1079,AG$2+1)</f>
        <v>22.78300420488058</v>
      </c>
      <c r="AH809" s="89">
        <f>VLOOKUP($AC809,LS_Coint_BD!$B$3:$AQ$1079,AH$2)*$AD809+VLOOKUP($AC809,LS_Coint_BD!$B$3:$AQ$1079,AH$2+1)</f>
        <v>22.743612552204233</v>
      </c>
      <c r="AI809" s="89">
        <f>VLOOKUP($AC809,LS_Coint_BD!$B$3:$AQ$1079,AI$2)*$AD809+VLOOKUP($AC809,LS_Coint_BD!$B$3:$AQ$1079,AI$2+1)</f>
        <v>22.73874441437102</v>
      </c>
      <c r="AJ809" s="89">
        <f>VLOOKUP($AC809,LS_Coint_BD!$B$3:$AQ$1079,AJ$2)*$AD809+VLOOKUP($AC809,LS_Coint_BD!$B$3:$AQ$1079,AJ$2+1)</f>
        <v>22.772520804308243</v>
      </c>
      <c r="AK809" s="89">
        <f>VLOOKUP($AC809,LS_Coint_BD!$B$3:$AQ$1079,AK$2)*$AD809+VLOOKUP($AC809,LS_Coint_BD!$B$3:$AQ$1079,AK$2+1)</f>
        <v>22.888195562027107</v>
      </c>
      <c r="AL809" s="89">
        <f>VLOOKUP($AC809,LS_Coint_BD!$B$3:$AQ$1079,AL$2)*$AD809+VLOOKUP($AC809,LS_Coint_BD!$B$3:$AQ$1079,AL$2+1)</f>
        <v>22.955925390971547</v>
      </c>
      <c r="AM809" s="89">
        <f>VLOOKUP($AC809,LS_Coint_BD!$B$3:$AQ$1079,AM$2)*$AD809+VLOOKUP($AC809,LS_Coint_BD!$B$3:$AQ$1079,AM$2+1)</f>
        <v>24.008765938713033</v>
      </c>
      <c r="AN809" s="89">
        <f>VLOOKUP($AC809,LS_Coint_BD!$B$3:$AQ$1079,AN$2)</f>
        <v>0</v>
      </c>
      <c r="AO809" s="89">
        <f>VLOOKUP($AC809,LS_Coint_BD!$B$3:$AQ$1079,AO$2)</f>
        <v>1.2240350069827299</v>
      </c>
      <c r="AP809" s="89">
        <f>VLOOKUP($AC809,LS_Coint_BD!$B$3:$AQ$1079,AP$2)</f>
        <v>1.2151552873210401</v>
      </c>
      <c r="AQ809" s="89">
        <f>VLOOKUP($AC809,LS_Coint_BD!$B$3:$AQ$1079,AQ$2)</f>
        <v>1.1804554232325399</v>
      </c>
      <c r="AR809" s="89">
        <f>VLOOKUP($AC809,LS_Coint_BD!$B$3:$AQ$1079,AR$2)</f>
        <v>1.19611358757023</v>
      </c>
      <c r="AS809" s="89">
        <f>VLOOKUP($AC809,LS_Coint_BD!$B$3:$AQ$1079,AS$2)</f>
        <v>1.25639116294498</v>
      </c>
      <c r="AT809" s="89">
        <f>VLOOKUP($AC809,LS_Coint_BD!$B$3:$AQ$1079,AT$2)</f>
        <v>1.3051312438560501</v>
      </c>
      <c r="AU809" s="89">
        <f>VLOOKUP($AC809,LS_Coint_BD!$B$3:$AQ$1079,AU$2)</f>
        <v>3.5847656957627398</v>
      </c>
      <c r="AV809" s="89">
        <f>VLOOKUP($AC809,LS_Coint_BD!$B$3:$AQ$1079,AV$2)</f>
        <v>0</v>
      </c>
      <c r="AW809" s="89">
        <f>VLOOKUP($AC809,LS_Coint_BD!$B$3:$AQ$1079,AW$2)</f>
        <v>2.9605947323337501E-17</v>
      </c>
      <c r="AX809" s="89">
        <f>VLOOKUP($AC809,LS_Coint_BD!$B$3:$AQ$1079,AX$2)</f>
        <v>-1.82710989195454E-15</v>
      </c>
      <c r="AY809" s="89">
        <f>VLOOKUP($AC809,LS_Coint_BD!$B$3:$AQ$1079,AY$2)</f>
        <v>-1.2656542480726801E-15</v>
      </c>
      <c r="AZ809" s="89">
        <f>VLOOKUP($AC809,LS_Coint_BD!$B$3:$AQ$1079,AZ$2)</f>
        <v>1.4210854715202001E-15</v>
      </c>
      <c r="BA809" s="89">
        <f>VLOOKUP($AC809,LS_Coint_BD!$B$3:$AQ$1079,BA$2)</f>
        <v>-1.3855583347321999E-15</v>
      </c>
      <c r="BB809" s="89">
        <f>VLOOKUP($AC809,LS_Coint_BD!$B$3:$AQ$1079,BB$2)</f>
        <v>1.03351670656015E-15</v>
      </c>
      <c r="BC809" s="89">
        <f>VLOOKUP($AC809,LS_Coint_BD!$B$3:$AQ$1079,BC$2)</f>
        <v>2.6147972675971698E-15</v>
      </c>
      <c r="BD809" s="89">
        <f t="shared" si="627"/>
        <v>0</v>
      </c>
      <c r="BE809" s="89">
        <f t="shared" si="628"/>
        <v>-2.4480700139654599</v>
      </c>
      <c r="BF809" s="89">
        <f t="shared" si="629"/>
        <v>-2.4303105746420819</v>
      </c>
      <c r="BG809" s="89">
        <f t="shared" si="630"/>
        <v>-2.3609108464650812</v>
      </c>
      <c r="BH809" s="89">
        <f t="shared" si="631"/>
        <v>-2.3922271751404587</v>
      </c>
      <c r="BI809" s="89">
        <f t="shared" si="632"/>
        <v>-2.5127823258899613</v>
      </c>
      <c r="BJ809" s="89">
        <f t="shared" si="633"/>
        <v>-2.6102624877120992</v>
      </c>
      <c r="BK809" s="89">
        <f t="shared" si="634"/>
        <v>-7.169531391525477</v>
      </c>
      <c r="BL809" s="89">
        <f t="shared" si="635"/>
        <v>0</v>
      </c>
      <c r="BM809" s="89"/>
      <c r="BN809" s="26" t="b">
        <f t="shared" si="636"/>
        <v>0</v>
      </c>
      <c r="BO809" s="26" t="b">
        <f t="shared" si="637"/>
        <v>0</v>
      </c>
      <c r="BP809" s="26" t="b">
        <f t="shared" si="638"/>
        <v>0</v>
      </c>
      <c r="BQ809" s="26" t="b">
        <f t="shared" si="639"/>
        <v>0</v>
      </c>
      <c r="BR809" s="26" t="b">
        <f t="shared" si="640"/>
        <v>0</v>
      </c>
      <c r="BS809" s="26" t="b">
        <f t="shared" si="641"/>
        <v>0</v>
      </c>
      <c r="BT809" s="26" t="b">
        <f t="shared" si="642"/>
        <v>0</v>
      </c>
      <c r="BU809" s="26" t="b">
        <f t="shared" si="643"/>
        <v>0</v>
      </c>
    </row>
    <row r="810" spans="2:73" ht="15" thickBot="1" x14ac:dyDescent="0.35">
      <c r="B810" s="17" t="str">
        <f>VLOOKUP($AC810,LS_Coint_BD!$B$3:$D$1079,2)</f>
        <v>TAEE11</v>
      </c>
      <c r="C810" s="87" t="str">
        <f>VLOOKUP($AC810,LS_Coint_BD!$B$3:$D$1079,3)</f>
        <v>SANB11</v>
      </c>
      <c r="D810" s="68">
        <f t="shared" si="603"/>
        <v>0</v>
      </c>
      <c r="E810" s="65">
        <f t="shared" si="604"/>
        <v>0</v>
      </c>
      <c r="F810" s="69">
        <f t="shared" si="605"/>
        <v>0</v>
      </c>
      <c r="G810" s="68">
        <f t="shared" si="606"/>
        <v>-1.2556869117249221</v>
      </c>
      <c r="H810" s="65">
        <f t="shared" si="607"/>
        <v>-5.3917907357564658</v>
      </c>
      <c r="I810" s="69">
        <f t="shared" si="608"/>
        <v>-3.5945271571709769</v>
      </c>
      <c r="J810" s="68">
        <f t="shared" si="609"/>
        <v>-1.2153903480408985</v>
      </c>
      <c r="K810" s="65">
        <f t="shared" si="610"/>
        <v>-5.1264104432501192</v>
      </c>
      <c r="L810" s="69">
        <f t="shared" si="611"/>
        <v>-3.4176069621667464</v>
      </c>
      <c r="M810" s="68">
        <f t="shared" si="612"/>
        <v>-1.2002651818546184</v>
      </c>
      <c r="N810" s="65">
        <f t="shared" si="613"/>
        <v>-4.8727670819091822</v>
      </c>
      <c r="O810" s="69">
        <f t="shared" si="614"/>
        <v>-3.2485113879394549</v>
      </c>
      <c r="P810" s="68">
        <f t="shared" si="615"/>
        <v>-1.2693422961647087</v>
      </c>
      <c r="Q810" s="65">
        <f t="shared" si="616"/>
        <v>-5.1752489954295626</v>
      </c>
      <c r="R810" s="69">
        <f t="shared" si="617"/>
        <v>-3.450165996953042</v>
      </c>
      <c r="S810" s="68">
        <f t="shared" si="618"/>
        <v>-1.195910744047481</v>
      </c>
      <c r="T810" s="65">
        <f t="shared" si="619"/>
        <v>-5.0793751083385832</v>
      </c>
      <c r="U810" s="69">
        <f t="shared" si="620"/>
        <v>-3.3862500722257218</v>
      </c>
      <c r="V810" s="68">
        <f t="shared" si="621"/>
        <v>-0.65959134535542319</v>
      </c>
      <c r="W810" s="65">
        <f t="shared" si="622"/>
        <v>-6.1295486815306237</v>
      </c>
      <c r="X810" s="69">
        <f t="shared" si="623"/>
        <v>-4.0863657876870825</v>
      </c>
      <c r="Y810" s="68">
        <f t="shared" si="624"/>
        <v>-1.3952251717642739</v>
      </c>
      <c r="Z810" s="65">
        <f t="shared" si="625"/>
        <v>-9.4630081926074414</v>
      </c>
      <c r="AA810" s="69">
        <f t="shared" si="626"/>
        <v>-6.3086721284049609</v>
      </c>
      <c r="AB810" s="98">
        <f>SUMIF(BN810:BU810,"VERDADEIRO",BN$3:$BU809)</f>
        <v>0</v>
      </c>
      <c r="AC810" s="97">
        <f t="shared" si="602"/>
        <v>807</v>
      </c>
      <c r="AD810" s="89">
        <f>RTD("tryd.rtdserver",,"COT",B810,"ULT")</f>
        <v>33.130000000000003</v>
      </c>
      <c r="AE810" s="89">
        <f>RTD("tryd.rtdserver",,"COT",C810,"ULT")</f>
        <v>41.56</v>
      </c>
      <c r="AF810" s="89">
        <f>VLOOKUP($AC810,LS_Coint_BD!$B$3:$AQ$1079,AF$2)*$AD810+VLOOKUP($AC810,LS_Coint_BD!$B$3:$AQ$1079,AF$2+1)</f>
        <v>0</v>
      </c>
      <c r="AG810" s="89">
        <f>VLOOKUP($AC810,LS_Coint_BD!$B$3:$AQ$1079,AG$2)*$AD810+VLOOKUP($AC810,LS_Coint_BD!$B$3:$AQ$1079,AG$2+1)</f>
        <v>42.815686911724924</v>
      </c>
      <c r="AH810" s="89">
        <f>VLOOKUP($AC810,LS_Coint_BD!$B$3:$AQ$1079,AH$2)*$AD810+VLOOKUP($AC810,LS_Coint_BD!$B$3:$AQ$1079,AH$2+1)</f>
        <v>42.775390348040901</v>
      </c>
      <c r="AI810" s="89">
        <f>VLOOKUP($AC810,LS_Coint_BD!$B$3:$AQ$1079,AI$2)*$AD810+VLOOKUP($AC810,LS_Coint_BD!$B$3:$AQ$1079,AI$2+1)</f>
        <v>42.760265181854621</v>
      </c>
      <c r="AJ810" s="89">
        <f>VLOOKUP($AC810,LS_Coint_BD!$B$3:$AQ$1079,AJ$2)*$AD810+VLOOKUP($AC810,LS_Coint_BD!$B$3:$AQ$1079,AJ$2+1)</f>
        <v>42.829342296164711</v>
      </c>
      <c r="AK810" s="89">
        <f>VLOOKUP($AC810,LS_Coint_BD!$B$3:$AQ$1079,AK$2)*$AD810+VLOOKUP($AC810,LS_Coint_BD!$B$3:$AQ$1079,AK$2+1)</f>
        <v>42.755910744047483</v>
      </c>
      <c r="AL810" s="89">
        <f>VLOOKUP($AC810,LS_Coint_BD!$B$3:$AQ$1079,AL$2)*$AD810+VLOOKUP($AC810,LS_Coint_BD!$B$3:$AQ$1079,AL$2+1)</f>
        <v>42.219591345355425</v>
      </c>
      <c r="AM810" s="89">
        <f>VLOOKUP($AC810,LS_Coint_BD!$B$3:$AQ$1079,AM$2)*$AD810+VLOOKUP($AC810,LS_Coint_BD!$B$3:$AQ$1079,AM$2+1)</f>
        <v>42.955225171764276</v>
      </c>
      <c r="AN810" s="89">
        <f>VLOOKUP($AC810,LS_Coint_BD!$B$3:$AQ$1079,AN$2)</f>
        <v>0</v>
      </c>
      <c r="AO810" s="89">
        <f>VLOOKUP($AC810,LS_Coint_BD!$B$3:$AQ$1079,AO$2)</f>
        <v>1.79726357858549</v>
      </c>
      <c r="AP810" s="89">
        <f>VLOOKUP($AC810,LS_Coint_BD!$B$3:$AQ$1079,AP$2)</f>
        <v>1.7088034810833701</v>
      </c>
      <c r="AQ810" s="89">
        <f>VLOOKUP($AC810,LS_Coint_BD!$B$3:$AQ$1079,AQ$2)</f>
        <v>1.6242556939697299</v>
      </c>
      <c r="AR810" s="89">
        <f>VLOOKUP($AC810,LS_Coint_BD!$B$3:$AQ$1079,AR$2)</f>
        <v>1.7250829984765199</v>
      </c>
      <c r="AS810" s="89">
        <f>VLOOKUP($AC810,LS_Coint_BD!$B$3:$AQ$1079,AS$2)</f>
        <v>1.69312503611286</v>
      </c>
      <c r="AT810" s="89">
        <f>VLOOKUP($AC810,LS_Coint_BD!$B$3:$AQ$1079,AT$2)</f>
        <v>2.0431828938435399</v>
      </c>
      <c r="AU810" s="89">
        <f>VLOOKUP($AC810,LS_Coint_BD!$B$3:$AQ$1079,AU$2)</f>
        <v>3.15433606420248</v>
      </c>
      <c r="AV810" s="89">
        <f>VLOOKUP($AC810,LS_Coint_BD!$B$3:$AQ$1079,AV$2)</f>
        <v>0</v>
      </c>
      <c r="AW810" s="89">
        <f>VLOOKUP($AC810,LS_Coint_BD!$B$3:$AQ$1079,AW$2)</f>
        <v>3.0790185216271001E-15</v>
      </c>
      <c r="AX810" s="89">
        <f>VLOOKUP($AC810,LS_Coint_BD!$B$3:$AQ$1079,AX$2)</f>
        <v>-6.1918724116237303E-15</v>
      </c>
      <c r="AY810" s="89">
        <f>VLOOKUP($AC810,LS_Coint_BD!$B$3:$AQ$1079,AY$2)</f>
        <v>4.7961634663806797E-15</v>
      </c>
      <c r="AZ810" s="89">
        <f>VLOOKUP($AC810,LS_Coint_BD!$B$3:$AQ$1079,AZ$2)</f>
        <v>-2.21057740014253E-15</v>
      </c>
      <c r="BA810" s="89">
        <f>VLOOKUP($AC810,LS_Coint_BD!$B$3:$AQ$1079,BA$2)</f>
        <v>-1.9184653865522698E-15</v>
      </c>
      <c r="BB810" s="89">
        <f>VLOOKUP($AC810,LS_Coint_BD!$B$3:$AQ$1079,BB$2)</f>
        <v>-2.90676573720041E-15</v>
      </c>
      <c r="BC810" s="89">
        <f>VLOOKUP($AC810,LS_Coint_BD!$B$3:$AQ$1079,BC$2)</f>
        <v>-1.30739863379858E-15</v>
      </c>
      <c r="BD810" s="89">
        <f t="shared" si="627"/>
        <v>0</v>
      </c>
      <c r="BE810" s="89">
        <f t="shared" si="628"/>
        <v>-3.5945271571709769</v>
      </c>
      <c r="BF810" s="89">
        <f t="shared" si="629"/>
        <v>-3.4176069621667464</v>
      </c>
      <c r="BG810" s="89">
        <f t="shared" si="630"/>
        <v>-3.2485113879394549</v>
      </c>
      <c r="BH810" s="89">
        <f t="shared" si="631"/>
        <v>-3.450165996953042</v>
      </c>
      <c r="BI810" s="89">
        <f t="shared" si="632"/>
        <v>-3.3862500722257218</v>
      </c>
      <c r="BJ810" s="89">
        <f t="shared" si="633"/>
        <v>-4.0863657876870825</v>
      </c>
      <c r="BK810" s="89">
        <f t="shared" si="634"/>
        <v>-6.3086721284049609</v>
      </c>
      <c r="BL810" s="89">
        <f t="shared" si="635"/>
        <v>0</v>
      </c>
      <c r="BM810" s="89"/>
      <c r="BN810" s="26" t="b">
        <f t="shared" si="636"/>
        <v>0</v>
      </c>
      <c r="BO810" s="26" t="b">
        <f t="shared" si="637"/>
        <v>0</v>
      </c>
      <c r="BP810" s="26" t="b">
        <f t="shared" si="638"/>
        <v>0</v>
      </c>
      <c r="BQ810" s="26" t="b">
        <f t="shared" si="639"/>
        <v>0</v>
      </c>
      <c r="BR810" s="26" t="b">
        <f t="shared" si="640"/>
        <v>0</v>
      </c>
      <c r="BS810" s="26" t="b">
        <f t="shared" si="641"/>
        <v>0</v>
      </c>
      <c r="BT810" s="26" t="b">
        <f t="shared" si="642"/>
        <v>0</v>
      </c>
      <c r="BU810" s="26" t="b">
        <f t="shared" si="643"/>
        <v>0</v>
      </c>
    </row>
    <row r="811" spans="2:73" ht="15" thickBot="1" x14ac:dyDescent="0.35">
      <c r="B811" s="17" t="str">
        <f>VLOOKUP($AC811,LS_Coint_BD!$B$3:$D$1079,2)</f>
        <v>TOTS3</v>
      </c>
      <c r="C811" s="87" t="str">
        <f>VLOOKUP($AC811,LS_Coint_BD!$B$3:$D$1079,3)</f>
        <v>BRDT3</v>
      </c>
      <c r="D811" s="68">
        <f t="shared" si="603"/>
        <v>0</v>
      </c>
      <c r="E811" s="65">
        <f t="shared" si="604"/>
        <v>0</v>
      </c>
      <c r="F811" s="69">
        <f t="shared" si="605"/>
        <v>0</v>
      </c>
      <c r="G811" s="68">
        <f t="shared" si="606"/>
        <v>0</v>
      </c>
      <c r="H811" s="65">
        <f t="shared" si="607"/>
        <v>0</v>
      </c>
      <c r="I811" s="69">
        <f t="shared" si="608"/>
        <v>0</v>
      </c>
      <c r="J811" s="68">
        <f t="shared" si="609"/>
        <v>0</v>
      </c>
      <c r="K811" s="65">
        <f t="shared" si="610"/>
        <v>0</v>
      </c>
      <c r="L811" s="69">
        <f t="shared" si="611"/>
        <v>0</v>
      </c>
      <c r="M811" s="68">
        <f t="shared" si="612"/>
        <v>1.0349257204313602</v>
      </c>
      <c r="N811" s="65">
        <f t="shared" si="613"/>
        <v>2.9228432012591634</v>
      </c>
      <c r="O811" s="69">
        <f t="shared" si="614"/>
        <v>1.9485621341727755</v>
      </c>
      <c r="P811" s="68">
        <f t="shared" si="615"/>
        <v>0.95373925408181393</v>
      </c>
      <c r="Q811" s="65">
        <f t="shared" si="616"/>
        <v>3.1250946386698777</v>
      </c>
      <c r="R811" s="69">
        <f t="shared" si="617"/>
        <v>2.0833964257799185</v>
      </c>
      <c r="S811" s="68">
        <f t="shared" si="618"/>
        <v>0.61423283544182183</v>
      </c>
      <c r="T811" s="65">
        <f t="shared" si="619"/>
        <v>3.5668244189647518</v>
      </c>
      <c r="U811" s="69">
        <f t="shared" si="620"/>
        <v>2.3778829459765012</v>
      </c>
      <c r="V811" s="68">
        <f t="shared" si="621"/>
        <v>0.22262777952172641</v>
      </c>
      <c r="W811" s="65">
        <f t="shared" si="622"/>
        <v>4.1341635836042387</v>
      </c>
      <c r="X811" s="69">
        <f t="shared" si="623"/>
        <v>2.7561090557361592</v>
      </c>
      <c r="Y811" s="68">
        <f t="shared" si="624"/>
        <v>-0.55192658804774197</v>
      </c>
      <c r="Z811" s="65">
        <f t="shared" si="625"/>
        <v>-7.2095912731362581</v>
      </c>
      <c r="AA811" s="69">
        <f t="shared" si="626"/>
        <v>-4.8063941820908385</v>
      </c>
      <c r="AB811" s="98">
        <f>SUMIF(BN811:BU811,"VERDADEIRO",BN$3:$BU810)</f>
        <v>0</v>
      </c>
      <c r="AC811" s="97">
        <f t="shared" si="602"/>
        <v>808</v>
      </c>
      <c r="AD811" s="89">
        <f>RTD("tryd.rtdserver",,"COT",B811,"ULT")</f>
        <v>29.56</v>
      </c>
      <c r="AE811" s="89">
        <f>RTD("tryd.rtdserver",,"COT",C811,"ULT")</f>
        <v>22.48</v>
      </c>
      <c r="AF811" s="89">
        <f>VLOOKUP($AC811,LS_Coint_BD!$B$3:$AQ$1079,AF$2)*$AD811+VLOOKUP($AC811,LS_Coint_BD!$B$3:$AQ$1079,AF$2+1)</f>
        <v>0</v>
      </c>
      <c r="AG811" s="89">
        <f>VLOOKUP($AC811,LS_Coint_BD!$B$3:$AQ$1079,AG$2)*$AD811+VLOOKUP($AC811,LS_Coint_BD!$B$3:$AQ$1079,AG$2+1)</f>
        <v>0</v>
      </c>
      <c r="AH811" s="89">
        <f>VLOOKUP($AC811,LS_Coint_BD!$B$3:$AQ$1079,AH$2)*$AD811+VLOOKUP($AC811,LS_Coint_BD!$B$3:$AQ$1079,AH$2+1)</f>
        <v>0</v>
      </c>
      <c r="AI811" s="89">
        <f>VLOOKUP($AC811,LS_Coint_BD!$B$3:$AQ$1079,AI$2)*$AD811+VLOOKUP($AC811,LS_Coint_BD!$B$3:$AQ$1079,AI$2+1)</f>
        <v>21.44507427956864</v>
      </c>
      <c r="AJ811" s="89">
        <f>VLOOKUP($AC811,LS_Coint_BD!$B$3:$AQ$1079,AJ$2)*$AD811+VLOOKUP($AC811,LS_Coint_BD!$B$3:$AQ$1079,AJ$2+1)</f>
        <v>21.526260745918187</v>
      </c>
      <c r="AK811" s="89">
        <f>VLOOKUP($AC811,LS_Coint_BD!$B$3:$AQ$1079,AK$2)*$AD811+VLOOKUP($AC811,LS_Coint_BD!$B$3:$AQ$1079,AK$2+1)</f>
        <v>21.865767164558179</v>
      </c>
      <c r="AL811" s="89">
        <f>VLOOKUP($AC811,LS_Coint_BD!$B$3:$AQ$1079,AL$2)*$AD811+VLOOKUP($AC811,LS_Coint_BD!$B$3:$AQ$1079,AL$2+1)</f>
        <v>22.257372220478274</v>
      </c>
      <c r="AM811" s="89">
        <f>VLOOKUP($AC811,LS_Coint_BD!$B$3:$AQ$1079,AM$2)*$AD811+VLOOKUP($AC811,LS_Coint_BD!$B$3:$AQ$1079,AM$2+1)</f>
        <v>23.031926588047742</v>
      </c>
      <c r="AN811" s="89">
        <f>VLOOKUP($AC811,LS_Coint_BD!$B$3:$AQ$1079,AN$2)</f>
        <v>0</v>
      </c>
      <c r="AO811" s="89">
        <f>VLOOKUP($AC811,LS_Coint_BD!$B$3:$AQ$1079,AO$2)</f>
        <v>0</v>
      </c>
      <c r="AP811" s="89">
        <f>VLOOKUP($AC811,LS_Coint_BD!$B$3:$AQ$1079,AP$2)</f>
        <v>0</v>
      </c>
      <c r="AQ811" s="89">
        <f>VLOOKUP($AC811,LS_Coint_BD!$B$3:$AQ$1079,AQ$2)</f>
        <v>0.97428106708638795</v>
      </c>
      <c r="AR811" s="89">
        <f>VLOOKUP($AC811,LS_Coint_BD!$B$3:$AQ$1079,AR$2)</f>
        <v>1.0416982128899599</v>
      </c>
      <c r="AS811" s="89">
        <f>VLOOKUP($AC811,LS_Coint_BD!$B$3:$AQ$1079,AS$2)</f>
        <v>1.1889414729882499</v>
      </c>
      <c r="AT811" s="89">
        <f>VLOOKUP($AC811,LS_Coint_BD!$B$3:$AQ$1079,AT$2)</f>
        <v>1.37805452786808</v>
      </c>
      <c r="AU811" s="89">
        <f>VLOOKUP($AC811,LS_Coint_BD!$B$3:$AQ$1079,AU$2)</f>
        <v>2.4031970910454201</v>
      </c>
      <c r="AV811" s="89">
        <f>VLOOKUP($AC811,LS_Coint_BD!$B$3:$AQ$1079,AV$2)</f>
        <v>0</v>
      </c>
      <c r="AW811" s="89">
        <f>VLOOKUP($AC811,LS_Coint_BD!$B$3:$AQ$1079,AW$2)</f>
        <v>0</v>
      </c>
      <c r="AX811" s="89">
        <f>VLOOKUP($AC811,LS_Coint_BD!$B$3:$AQ$1079,AX$2)</f>
        <v>0</v>
      </c>
      <c r="AY811" s="89">
        <f>VLOOKUP($AC811,LS_Coint_BD!$B$3:$AQ$1079,AY$2)</f>
        <v>-4.4408920985006301E-16</v>
      </c>
      <c r="AZ811" s="89">
        <f>VLOOKUP($AC811,LS_Coint_BD!$B$3:$AQ$1079,AZ$2)</f>
        <v>-1.24344978758018E-15</v>
      </c>
      <c r="BA811" s="89">
        <f>VLOOKUP($AC811,LS_Coint_BD!$B$3:$AQ$1079,BA$2)</f>
        <v>1.1546319456101601E-15</v>
      </c>
      <c r="BB811" s="89">
        <f>VLOOKUP($AC811,LS_Coint_BD!$B$3:$AQ$1079,BB$2)</f>
        <v>-1.06581410364015E-15</v>
      </c>
      <c r="BC811" s="89">
        <f>VLOOKUP($AC811,LS_Coint_BD!$B$3:$AQ$1079,BC$2)</f>
        <v>1.8189894035458601E-15</v>
      </c>
      <c r="BD811" s="89">
        <f t="shared" si="627"/>
        <v>0</v>
      </c>
      <c r="BE811" s="89">
        <f t="shared" si="628"/>
        <v>0</v>
      </c>
      <c r="BF811" s="89">
        <f t="shared" si="629"/>
        <v>0</v>
      </c>
      <c r="BG811" s="89">
        <f t="shared" si="630"/>
        <v>1.9485621341727755</v>
      </c>
      <c r="BH811" s="89">
        <f t="shared" si="631"/>
        <v>2.0833964257799185</v>
      </c>
      <c r="BI811" s="89">
        <f t="shared" si="632"/>
        <v>2.3778829459765012</v>
      </c>
      <c r="BJ811" s="89">
        <f t="shared" si="633"/>
        <v>2.7561090557361592</v>
      </c>
      <c r="BK811" s="89">
        <f t="shared" si="634"/>
        <v>-4.8063941820908385</v>
      </c>
      <c r="BL811" s="89">
        <f t="shared" si="635"/>
        <v>0</v>
      </c>
      <c r="BM811" s="89"/>
      <c r="BN811" s="26" t="b">
        <f t="shared" si="636"/>
        <v>0</v>
      </c>
      <c r="BO811" s="26" t="b">
        <f t="shared" si="637"/>
        <v>0</v>
      </c>
      <c r="BP811" s="26" t="b">
        <f t="shared" si="638"/>
        <v>0</v>
      </c>
      <c r="BQ811" s="26" t="b">
        <f t="shared" si="639"/>
        <v>0</v>
      </c>
      <c r="BR811" s="26" t="b">
        <f t="shared" si="640"/>
        <v>0</v>
      </c>
      <c r="BS811" s="26" t="b">
        <f t="shared" si="641"/>
        <v>0</v>
      </c>
      <c r="BT811" s="26" t="b">
        <f t="shared" si="642"/>
        <v>0</v>
      </c>
      <c r="BU811" s="26" t="b">
        <f t="shared" si="643"/>
        <v>0</v>
      </c>
    </row>
    <row r="812" spans="2:73" ht="15" thickBot="1" x14ac:dyDescent="0.35">
      <c r="B812" s="17" t="str">
        <f>VLOOKUP($AC812,LS_Coint_BD!$B$3:$D$1079,2)</f>
        <v>TOTS3</v>
      </c>
      <c r="C812" s="87" t="str">
        <f>VLOOKUP($AC812,LS_Coint_BD!$B$3:$D$1079,3)</f>
        <v>BRML3</v>
      </c>
      <c r="D812" s="68">
        <f t="shared" si="603"/>
        <v>0</v>
      </c>
      <c r="E812" s="65">
        <f t="shared" si="604"/>
        <v>0</v>
      </c>
      <c r="F812" s="69">
        <f t="shared" si="605"/>
        <v>0</v>
      </c>
      <c r="G812" s="68">
        <f t="shared" si="606"/>
        <v>0.5168718913799708</v>
      </c>
      <c r="H812" s="65">
        <f t="shared" si="607"/>
        <v>1.841455401630927</v>
      </c>
      <c r="I812" s="69">
        <f t="shared" si="608"/>
        <v>1.2276369344206179</v>
      </c>
      <c r="J812" s="68">
        <f t="shared" si="609"/>
        <v>0.56480092196667009</v>
      </c>
      <c r="K812" s="65">
        <f t="shared" si="610"/>
        <v>1.9761652970017904</v>
      </c>
      <c r="L812" s="69">
        <f t="shared" si="611"/>
        <v>1.317443531334527</v>
      </c>
      <c r="M812" s="68">
        <f t="shared" si="612"/>
        <v>0.46717270685137358</v>
      </c>
      <c r="N812" s="65">
        <f t="shared" si="613"/>
        <v>1.9340014307848894</v>
      </c>
      <c r="O812" s="69">
        <f t="shared" si="614"/>
        <v>1.2893342871899263</v>
      </c>
      <c r="P812" s="68">
        <f t="shared" si="615"/>
        <v>0.30388520537022501</v>
      </c>
      <c r="Q812" s="65">
        <f t="shared" si="616"/>
        <v>2.1086501578452932</v>
      </c>
      <c r="R812" s="69">
        <f t="shared" si="617"/>
        <v>1.4057667718968623</v>
      </c>
      <c r="S812" s="68">
        <f t="shared" si="618"/>
        <v>0.11324589270273044</v>
      </c>
      <c r="T812" s="65">
        <f t="shared" si="619"/>
        <v>2.3908476209012615</v>
      </c>
      <c r="U812" s="69">
        <f t="shared" si="620"/>
        <v>1.5938984139341743</v>
      </c>
      <c r="V812" s="68">
        <f t="shared" si="621"/>
        <v>3.4155299891311941E-2</v>
      </c>
      <c r="W812" s="65">
        <f t="shared" si="622"/>
        <v>2.4544122794595289</v>
      </c>
      <c r="X812" s="69">
        <f t="shared" si="623"/>
        <v>1.6362748529730193</v>
      </c>
      <c r="Y812" s="68">
        <f t="shared" si="624"/>
        <v>-0.86697171201221579</v>
      </c>
      <c r="Z812" s="65">
        <f t="shared" si="625"/>
        <v>-7.4870620932918008</v>
      </c>
      <c r="AA812" s="69">
        <f t="shared" si="626"/>
        <v>-4.9913747288612003</v>
      </c>
      <c r="AB812" s="98">
        <f>SUMIF(BN812:BU812,"VERDADEIRO",BN$3:$BU811)</f>
        <v>0</v>
      </c>
      <c r="AC812" s="97">
        <f t="shared" si="602"/>
        <v>809</v>
      </c>
      <c r="AD812" s="89">
        <f>RTD("tryd.rtdserver",,"COT",B812,"ULT")</f>
        <v>29.56</v>
      </c>
      <c r="AE812" s="89">
        <f>RTD("tryd.rtdserver",,"COT",C812,"ULT")</f>
        <v>9.83</v>
      </c>
      <c r="AF812" s="89">
        <f>VLOOKUP($AC812,LS_Coint_BD!$B$3:$AQ$1079,AF$2)*$AD812+VLOOKUP($AC812,LS_Coint_BD!$B$3:$AQ$1079,AF$2+1)</f>
        <v>0</v>
      </c>
      <c r="AG812" s="89">
        <f>VLOOKUP($AC812,LS_Coint_BD!$B$3:$AQ$1079,AG$2)*$AD812+VLOOKUP($AC812,LS_Coint_BD!$B$3:$AQ$1079,AG$2+1)</f>
        <v>9.3131281086200293</v>
      </c>
      <c r="AH812" s="89">
        <f>VLOOKUP($AC812,LS_Coint_BD!$B$3:$AQ$1079,AH$2)*$AD812+VLOOKUP($AC812,LS_Coint_BD!$B$3:$AQ$1079,AH$2+1)</f>
        <v>9.26519907803333</v>
      </c>
      <c r="AI812" s="89">
        <f>VLOOKUP($AC812,LS_Coint_BD!$B$3:$AQ$1079,AI$2)*$AD812+VLOOKUP($AC812,LS_Coint_BD!$B$3:$AQ$1079,AI$2+1)</f>
        <v>9.3628272931486265</v>
      </c>
      <c r="AJ812" s="89">
        <f>VLOOKUP($AC812,LS_Coint_BD!$B$3:$AQ$1079,AJ$2)*$AD812+VLOOKUP($AC812,LS_Coint_BD!$B$3:$AQ$1079,AJ$2+1)</f>
        <v>9.5261147946297751</v>
      </c>
      <c r="AK812" s="89">
        <f>VLOOKUP($AC812,LS_Coint_BD!$B$3:$AQ$1079,AK$2)*$AD812+VLOOKUP($AC812,LS_Coint_BD!$B$3:$AQ$1079,AK$2+1)</f>
        <v>9.7167541072972696</v>
      </c>
      <c r="AL812" s="89">
        <f>VLOOKUP($AC812,LS_Coint_BD!$B$3:$AQ$1079,AL$2)*$AD812+VLOOKUP($AC812,LS_Coint_BD!$B$3:$AQ$1079,AL$2+1)</f>
        <v>9.7958447001086881</v>
      </c>
      <c r="AM812" s="89">
        <f>VLOOKUP($AC812,LS_Coint_BD!$B$3:$AQ$1079,AM$2)*$AD812+VLOOKUP($AC812,LS_Coint_BD!$B$3:$AQ$1079,AM$2+1)</f>
        <v>10.696971712012216</v>
      </c>
      <c r="AN812" s="89">
        <f>VLOOKUP($AC812,LS_Coint_BD!$B$3:$AQ$1079,AN$2)</f>
        <v>0</v>
      </c>
      <c r="AO812" s="89">
        <f>VLOOKUP($AC812,LS_Coint_BD!$B$3:$AQ$1079,AO$2)</f>
        <v>0.61381846721030897</v>
      </c>
      <c r="AP812" s="89">
        <f>VLOOKUP($AC812,LS_Coint_BD!$B$3:$AQ$1079,AP$2)</f>
        <v>0.65872176566726404</v>
      </c>
      <c r="AQ812" s="89">
        <f>VLOOKUP($AC812,LS_Coint_BD!$B$3:$AQ$1079,AQ$2)</f>
        <v>0.64466714359496302</v>
      </c>
      <c r="AR812" s="89">
        <f>VLOOKUP($AC812,LS_Coint_BD!$B$3:$AQ$1079,AR$2)</f>
        <v>0.70288338594843103</v>
      </c>
      <c r="AS812" s="89">
        <f>VLOOKUP($AC812,LS_Coint_BD!$B$3:$AQ$1079,AS$2)</f>
        <v>0.79694920696708704</v>
      </c>
      <c r="AT812" s="89">
        <f>VLOOKUP($AC812,LS_Coint_BD!$B$3:$AQ$1079,AT$2)</f>
        <v>0.81813742648651</v>
      </c>
      <c r="AU812" s="89">
        <f>VLOOKUP($AC812,LS_Coint_BD!$B$3:$AQ$1079,AU$2)</f>
        <v>2.4956873644306001</v>
      </c>
      <c r="AV812" s="89">
        <f>VLOOKUP($AC812,LS_Coint_BD!$B$3:$AQ$1079,AV$2)</f>
        <v>0</v>
      </c>
      <c r="AW812" s="89">
        <f>VLOOKUP($AC812,LS_Coint_BD!$B$3:$AQ$1079,AW$2)</f>
        <v>-4.4408920985006301E-17</v>
      </c>
      <c r="AX812" s="89">
        <f>VLOOKUP($AC812,LS_Coint_BD!$B$3:$AQ$1079,AX$2)</f>
        <v>-1.05312584050158E-15</v>
      </c>
      <c r="AY812" s="89">
        <f>VLOOKUP($AC812,LS_Coint_BD!$B$3:$AQ$1079,AY$2)</f>
        <v>2.9976021664879199E-16</v>
      </c>
      <c r="AZ812" s="89">
        <f>VLOOKUP($AC812,LS_Coint_BD!$B$3:$AQ$1079,AZ$2)</f>
        <v>1.38161087508908E-16</v>
      </c>
      <c r="BA812" s="89">
        <f>VLOOKUP($AC812,LS_Coint_BD!$B$3:$AQ$1079,BA$2)</f>
        <v>2.3092638912203301E-16</v>
      </c>
      <c r="BB812" s="89">
        <f>VLOOKUP($AC812,LS_Coint_BD!$B$3:$AQ$1079,BB$2)</f>
        <v>-6.45947941600091E-16</v>
      </c>
      <c r="BC812" s="89">
        <f>VLOOKUP($AC812,LS_Coint_BD!$B$3:$AQ$1079,BC$2)</f>
        <v>2.2737367544323201E-16</v>
      </c>
      <c r="BD812" s="89">
        <f t="shared" si="627"/>
        <v>0</v>
      </c>
      <c r="BE812" s="89">
        <f t="shared" si="628"/>
        <v>1.2276369344206179</v>
      </c>
      <c r="BF812" s="89">
        <f t="shared" si="629"/>
        <v>1.317443531334527</v>
      </c>
      <c r="BG812" s="89">
        <f t="shared" si="630"/>
        <v>1.2893342871899263</v>
      </c>
      <c r="BH812" s="89">
        <f t="shared" si="631"/>
        <v>1.4057667718968623</v>
      </c>
      <c r="BI812" s="89">
        <f t="shared" si="632"/>
        <v>1.5938984139341743</v>
      </c>
      <c r="BJ812" s="89">
        <f t="shared" si="633"/>
        <v>1.6362748529730193</v>
      </c>
      <c r="BK812" s="89">
        <f t="shared" si="634"/>
        <v>-4.9913747288612003</v>
      </c>
      <c r="BL812" s="89">
        <f t="shared" si="635"/>
        <v>0</v>
      </c>
      <c r="BM812" s="89"/>
      <c r="BN812" s="26" t="b">
        <f t="shared" si="636"/>
        <v>0</v>
      </c>
      <c r="BO812" s="26" t="b">
        <f t="shared" si="637"/>
        <v>0</v>
      </c>
      <c r="BP812" s="26" t="b">
        <f t="shared" si="638"/>
        <v>0</v>
      </c>
      <c r="BQ812" s="26" t="b">
        <f t="shared" si="639"/>
        <v>0</v>
      </c>
      <c r="BR812" s="26" t="b">
        <f t="shared" si="640"/>
        <v>0</v>
      </c>
      <c r="BS812" s="26" t="b">
        <f t="shared" si="641"/>
        <v>0</v>
      </c>
      <c r="BT812" s="26" t="b">
        <f t="shared" si="642"/>
        <v>0</v>
      </c>
      <c r="BU812" s="26" t="b">
        <f t="shared" si="643"/>
        <v>0</v>
      </c>
    </row>
    <row r="813" spans="2:73" ht="15" thickBot="1" x14ac:dyDescent="0.35">
      <c r="B813" s="17" t="str">
        <f>VLOOKUP($AC813,LS_Coint_BD!$B$3:$D$1079,2)</f>
        <v>TOTS3</v>
      </c>
      <c r="C813" s="87" t="str">
        <f>VLOOKUP($AC813,LS_Coint_BD!$B$3:$D$1079,3)</f>
        <v>EZTC3</v>
      </c>
      <c r="D813" s="68">
        <f t="shared" si="603"/>
        <v>0</v>
      </c>
      <c r="E813" s="65">
        <f t="shared" si="604"/>
        <v>0</v>
      </c>
      <c r="F813" s="69">
        <f t="shared" si="605"/>
        <v>0</v>
      </c>
      <c r="G813" s="68">
        <f t="shared" si="606"/>
        <v>-0.11548523333661365</v>
      </c>
      <c r="H813" s="65">
        <f t="shared" si="607"/>
        <v>-7.0179804646352402</v>
      </c>
      <c r="I813" s="69">
        <f t="shared" si="608"/>
        <v>-4.6786536430901604</v>
      </c>
      <c r="J813" s="68">
        <f t="shared" si="609"/>
        <v>-0.26258565897974506</v>
      </c>
      <c r="K813" s="65">
        <f t="shared" si="610"/>
        <v>-6.5708210392466118</v>
      </c>
      <c r="L813" s="69">
        <f t="shared" si="611"/>
        <v>-4.3805473594977409</v>
      </c>
      <c r="M813" s="68">
        <f t="shared" si="612"/>
        <v>-0.78104458738837934</v>
      </c>
      <c r="N813" s="65">
        <f t="shared" si="613"/>
        <v>-6.6020526065942935</v>
      </c>
      <c r="O813" s="69">
        <f t="shared" si="614"/>
        <v>-4.4013684043961954</v>
      </c>
      <c r="P813" s="68">
        <f t="shared" si="615"/>
        <v>-2.0961918051403927</v>
      </c>
      <c r="Q813" s="65">
        <f t="shared" si="616"/>
        <v>-8.6565344248817979</v>
      </c>
      <c r="R813" s="69">
        <f t="shared" si="617"/>
        <v>-5.7710229499211989</v>
      </c>
      <c r="S813" s="68">
        <f t="shared" si="618"/>
        <v>0</v>
      </c>
      <c r="T813" s="65">
        <f t="shared" si="619"/>
        <v>0</v>
      </c>
      <c r="U813" s="69">
        <f t="shared" si="620"/>
        <v>0</v>
      </c>
      <c r="V813" s="68">
        <f t="shared" si="621"/>
        <v>0</v>
      </c>
      <c r="W813" s="65">
        <f t="shared" si="622"/>
        <v>0</v>
      </c>
      <c r="X813" s="69">
        <f t="shared" si="623"/>
        <v>0</v>
      </c>
      <c r="Y813" s="68">
        <f t="shared" si="624"/>
        <v>-4.4845796919024252</v>
      </c>
      <c r="Z813" s="65">
        <f t="shared" si="625"/>
        <v>-14.864505360303031</v>
      </c>
      <c r="AA813" s="69">
        <f t="shared" si="626"/>
        <v>-9.9096702402020203</v>
      </c>
      <c r="AB813" s="98">
        <f>SUMIF(BN813:BU813,"VERDADEIRO",BN$3:$BU812)</f>
        <v>0</v>
      </c>
      <c r="AC813" s="97">
        <f t="shared" si="602"/>
        <v>810</v>
      </c>
      <c r="AD813" s="89">
        <f>RTD("tryd.rtdserver",,"COT",B813,"ULT")</f>
        <v>29.56</v>
      </c>
      <c r="AE813" s="89">
        <f>RTD("tryd.rtdserver",,"COT",C813,"ULT")</f>
        <v>38.200000000000003</v>
      </c>
      <c r="AF813" s="89">
        <f>VLOOKUP($AC813,LS_Coint_BD!$B$3:$AQ$1079,AF$2)*$AD813+VLOOKUP($AC813,LS_Coint_BD!$B$3:$AQ$1079,AF$2+1)</f>
        <v>0</v>
      </c>
      <c r="AG813" s="89">
        <f>VLOOKUP($AC813,LS_Coint_BD!$B$3:$AQ$1079,AG$2)*$AD813+VLOOKUP($AC813,LS_Coint_BD!$B$3:$AQ$1079,AG$2+1)</f>
        <v>38.315485233336616</v>
      </c>
      <c r="AH813" s="89">
        <f>VLOOKUP($AC813,LS_Coint_BD!$B$3:$AQ$1079,AH$2)*$AD813+VLOOKUP($AC813,LS_Coint_BD!$B$3:$AQ$1079,AH$2+1)</f>
        <v>38.462585658979748</v>
      </c>
      <c r="AI813" s="89">
        <f>VLOOKUP($AC813,LS_Coint_BD!$B$3:$AQ$1079,AI$2)*$AD813+VLOOKUP($AC813,LS_Coint_BD!$B$3:$AQ$1079,AI$2+1)</f>
        <v>38.981044587388382</v>
      </c>
      <c r="AJ813" s="89">
        <f>VLOOKUP($AC813,LS_Coint_BD!$B$3:$AQ$1079,AJ$2)*$AD813+VLOOKUP($AC813,LS_Coint_BD!$B$3:$AQ$1079,AJ$2+1)</f>
        <v>40.296191805140396</v>
      </c>
      <c r="AK813" s="89">
        <f>VLOOKUP($AC813,LS_Coint_BD!$B$3:$AQ$1079,AK$2)*$AD813+VLOOKUP($AC813,LS_Coint_BD!$B$3:$AQ$1079,AK$2+1)</f>
        <v>0</v>
      </c>
      <c r="AL813" s="89">
        <f>VLOOKUP($AC813,LS_Coint_BD!$B$3:$AQ$1079,AL$2)*$AD813+VLOOKUP($AC813,LS_Coint_BD!$B$3:$AQ$1079,AL$2+1)</f>
        <v>0</v>
      </c>
      <c r="AM813" s="89">
        <f>VLOOKUP($AC813,LS_Coint_BD!$B$3:$AQ$1079,AM$2)*$AD813+VLOOKUP($AC813,LS_Coint_BD!$B$3:$AQ$1079,AM$2+1)</f>
        <v>42.684579691902428</v>
      </c>
      <c r="AN813" s="89">
        <f>VLOOKUP($AC813,LS_Coint_BD!$B$3:$AQ$1079,AN$2)</f>
        <v>0</v>
      </c>
      <c r="AO813" s="89">
        <f>VLOOKUP($AC813,LS_Coint_BD!$B$3:$AQ$1079,AO$2)</f>
        <v>2.3393268215450802</v>
      </c>
      <c r="AP813" s="89">
        <f>VLOOKUP($AC813,LS_Coint_BD!$B$3:$AQ$1079,AP$2)</f>
        <v>2.19027367974887</v>
      </c>
      <c r="AQ813" s="89">
        <f>VLOOKUP($AC813,LS_Coint_BD!$B$3:$AQ$1079,AQ$2)</f>
        <v>2.2006842021980999</v>
      </c>
      <c r="AR813" s="89">
        <f>VLOOKUP($AC813,LS_Coint_BD!$B$3:$AQ$1079,AR$2)</f>
        <v>2.8855114749605999</v>
      </c>
      <c r="AS813" s="89">
        <f>VLOOKUP($AC813,LS_Coint_BD!$B$3:$AQ$1079,AS$2)</f>
        <v>0</v>
      </c>
      <c r="AT813" s="89">
        <f>VLOOKUP($AC813,LS_Coint_BD!$B$3:$AQ$1079,AT$2)</f>
        <v>0</v>
      </c>
      <c r="AU813" s="89">
        <f>VLOOKUP($AC813,LS_Coint_BD!$B$3:$AQ$1079,AU$2)</f>
        <v>4.9548351201010101</v>
      </c>
      <c r="AV813" s="89">
        <f>VLOOKUP($AC813,LS_Coint_BD!$B$3:$AQ$1079,AV$2)</f>
        <v>0</v>
      </c>
      <c r="AW813" s="89">
        <f>VLOOKUP($AC813,LS_Coint_BD!$B$3:$AQ$1079,AW$2)</f>
        <v>3.5527136788005001E-16</v>
      </c>
      <c r="AX813" s="89">
        <f>VLOOKUP($AC813,LS_Coint_BD!$B$3:$AQ$1079,AX$2)</f>
        <v>-8.12048840868686E-16</v>
      </c>
      <c r="AY813" s="89">
        <f>VLOOKUP($AC813,LS_Coint_BD!$B$3:$AQ$1079,AY$2)</f>
        <v>4.3964831775156201E-15</v>
      </c>
      <c r="AZ813" s="89">
        <f>VLOOKUP($AC813,LS_Coint_BD!$B$3:$AQ$1079,AZ$2)</f>
        <v>5.5264435003563299E-16</v>
      </c>
      <c r="BA813" s="89">
        <f>VLOOKUP($AC813,LS_Coint_BD!$B$3:$AQ$1079,BA$2)</f>
        <v>0</v>
      </c>
      <c r="BB813" s="89">
        <f>VLOOKUP($AC813,LS_Coint_BD!$B$3:$AQ$1079,BB$2)</f>
        <v>0</v>
      </c>
      <c r="BC813" s="89">
        <f>VLOOKUP($AC813,LS_Coint_BD!$B$3:$AQ$1079,BC$2)</f>
        <v>-4.5474735088646403E-16</v>
      </c>
      <c r="BD813" s="89">
        <f t="shared" si="627"/>
        <v>0</v>
      </c>
      <c r="BE813" s="89">
        <f t="shared" si="628"/>
        <v>-4.6786536430901604</v>
      </c>
      <c r="BF813" s="89">
        <f t="shared" si="629"/>
        <v>-4.3805473594977409</v>
      </c>
      <c r="BG813" s="89">
        <f t="shared" si="630"/>
        <v>-4.4013684043961954</v>
      </c>
      <c r="BH813" s="89">
        <f t="shared" si="631"/>
        <v>-5.7710229499211989</v>
      </c>
      <c r="BI813" s="89">
        <f t="shared" si="632"/>
        <v>0</v>
      </c>
      <c r="BJ813" s="89">
        <f t="shared" si="633"/>
        <v>0</v>
      </c>
      <c r="BK813" s="89">
        <f t="shared" si="634"/>
        <v>-9.9096702402020203</v>
      </c>
      <c r="BL813" s="89">
        <f t="shared" si="635"/>
        <v>0</v>
      </c>
      <c r="BM813" s="89"/>
      <c r="BN813" s="26" t="b">
        <f t="shared" si="636"/>
        <v>0</v>
      </c>
      <c r="BO813" s="26" t="b">
        <f t="shared" si="637"/>
        <v>0</v>
      </c>
      <c r="BP813" s="26" t="b">
        <f t="shared" si="638"/>
        <v>0</v>
      </c>
      <c r="BQ813" s="26" t="b">
        <f t="shared" si="639"/>
        <v>0</v>
      </c>
      <c r="BR813" s="26" t="b">
        <f t="shared" si="640"/>
        <v>0</v>
      </c>
      <c r="BS813" s="26" t="b">
        <f t="shared" si="641"/>
        <v>0</v>
      </c>
      <c r="BT813" s="26" t="b">
        <f t="shared" si="642"/>
        <v>0</v>
      </c>
      <c r="BU813" s="26" t="b">
        <f t="shared" si="643"/>
        <v>0</v>
      </c>
    </row>
    <row r="814" spans="2:73" ht="15" thickBot="1" x14ac:dyDescent="0.35">
      <c r="B814" s="17" t="str">
        <f>VLOOKUP($AC814,LS_Coint_BD!$B$3:$D$1079,2)</f>
        <v>TOTS3</v>
      </c>
      <c r="C814" s="87" t="str">
        <f>VLOOKUP($AC814,LS_Coint_BD!$B$3:$D$1079,3)</f>
        <v>FLRY3</v>
      </c>
      <c r="D814" s="68">
        <f t="shared" si="603"/>
        <v>0.31193584325390233</v>
      </c>
      <c r="E814" s="65">
        <f t="shared" si="604"/>
        <v>2.1358790832428367</v>
      </c>
      <c r="F814" s="69">
        <f t="shared" si="605"/>
        <v>1.423919388828558</v>
      </c>
      <c r="G814" s="68">
        <f t="shared" si="606"/>
        <v>0.6007609551257751</v>
      </c>
      <c r="H814" s="65">
        <f t="shared" si="607"/>
        <v>3.0925988425821291</v>
      </c>
      <c r="I814" s="69">
        <f t="shared" si="608"/>
        <v>2.0617325617214193</v>
      </c>
      <c r="J814" s="68">
        <f t="shared" si="609"/>
        <v>0</v>
      </c>
      <c r="K814" s="65">
        <f t="shared" si="610"/>
        <v>0</v>
      </c>
      <c r="L814" s="69">
        <f t="shared" si="611"/>
        <v>0</v>
      </c>
      <c r="M814" s="68">
        <f t="shared" si="612"/>
        <v>0.61479770501394171</v>
      </c>
      <c r="N814" s="65">
        <f t="shared" si="613"/>
        <v>3.0325362645399907</v>
      </c>
      <c r="O814" s="69">
        <f t="shared" si="614"/>
        <v>2.0216908430266605</v>
      </c>
      <c r="P814" s="68">
        <f t="shared" si="615"/>
        <v>0.48906612755061118</v>
      </c>
      <c r="Q814" s="65">
        <f t="shared" si="616"/>
        <v>3.2920895574419085</v>
      </c>
      <c r="R814" s="69">
        <f t="shared" si="617"/>
        <v>2.1947263716279388</v>
      </c>
      <c r="S814" s="68">
        <f t="shared" si="618"/>
        <v>0.39288676260191835</v>
      </c>
      <c r="T814" s="65">
        <f t="shared" si="619"/>
        <v>3.3710650707322229</v>
      </c>
      <c r="U814" s="69">
        <f t="shared" si="620"/>
        <v>2.247376713821482</v>
      </c>
      <c r="V814" s="68">
        <f t="shared" si="621"/>
        <v>0.29561650448926358</v>
      </c>
      <c r="W814" s="65">
        <f t="shared" si="622"/>
        <v>3.2996795411275475</v>
      </c>
      <c r="X814" s="69">
        <f t="shared" si="623"/>
        <v>2.1997863607516983</v>
      </c>
      <c r="Y814" s="68">
        <f t="shared" si="624"/>
        <v>-0.21719205786741114</v>
      </c>
      <c r="Z814" s="65">
        <f t="shared" si="625"/>
        <v>-5.4860361327310772</v>
      </c>
      <c r="AA814" s="69">
        <f t="shared" si="626"/>
        <v>-3.6573574218207181</v>
      </c>
      <c r="AB814" s="98">
        <f>SUMIF(BN814:BU814,"VERDADEIRO",BN$3:$BU813)</f>
        <v>0</v>
      </c>
      <c r="AC814" s="97">
        <f t="shared" si="602"/>
        <v>811</v>
      </c>
      <c r="AD814" s="89">
        <f>RTD("tryd.rtdserver",,"COT",B814,"ULT")</f>
        <v>29.56</v>
      </c>
      <c r="AE814" s="89">
        <f>RTD("tryd.rtdserver",,"COT",C814,"ULT")</f>
        <v>28.16</v>
      </c>
      <c r="AF814" s="89">
        <f>VLOOKUP($AC814,LS_Coint_BD!$B$3:$AQ$1079,AF$2)*$AD814+VLOOKUP($AC814,LS_Coint_BD!$B$3:$AQ$1079,AF$2+1)</f>
        <v>27.848064156746098</v>
      </c>
      <c r="AG814" s="89">
        <f>VLOOKUP($AC814,LS_Coint_BD!$B$3:$AQ$1079,AG$2)*$AD814+VLOOKUP($AC814,LS_Coint_BD!$B$3:$AQ$1079,AG$2+1)</f>
        <v>27.559239044874225</v>
      </c>
      <c r="AH814" s="89">
        <f>VLOOKUP($AC814,LS_Coint_BD!$B$3:$AQ$1079,AH$2)*$AD814+VLOOKUP($AC814,LS_Coint_BD!$B$3:$AQ$1079,AH$2+1)</f>
        <v>0</v>
      </c>
      <c r="AI814" s="89">
        <f>VLOOKUP($AC814,LS_Coint_BD!$B$3:$AQ$1079,AI$2)*$AD814+VLOOKUP($AC814,LS_Coint_BD!$B$3:$AQ$1079,AI$2+1)</f>
        <v>27.545202294986058</v>
      </c>
      <c r="AJ814" s="89">
        <f>VLOOKUP($AC814,LS_Coint_BD!$B$3:$AQ$1079,AJ$2)*$AD814+VLOOKUP($AC814,LS_Coint_BD!$B$3:$AQ$1079,AJ$2+1)</f>
        <v>27.670933872449389</v>
      </c>
      <c r="AK814" s="89">
        <f>VLOOKUP($AC814,LS_Coint_BD!$B$3:$AQ$1079,AK$2)*$AD814+VLOOKUP($AC814,LS_Coint_BD!$B$3:$AQ$1079,AK$2+1)</f>
        <v>27.767113237398082</v>
      </c>
      <c r="AL814" s="89">
        <f>VLOOKUP($AC814,LS_Coint_BD!$B$3:$AQ$1079,AL$2)*$AD814+VLOOKUP($AC814,LS_Coint_BD!$B$3:$AQ$1079,AL$2+1)</f>
        <v>27.864383495510737</v>
      </c>
      <c r="AM814" s="89">
        <f>VLOOKUP($AC814,LS_Coint_BD!$B$3:$AQ$1079,AM$2)*$AD814+VLOOKUP($AC814,LS_Coint_BD!$B$3:$AQ$1079,AM$2+1)</f>
        <v>28.377192057867411</v>
      </c>
      <c r="AN814" s="89">
        <f>VLOOKUP($AC814,LS_Coint_BD!$B$3:$AQ$1079,AN$2)</f>
        <v>0.71195969441427898</v>
      </c>
      <c r="AO814" s="89">
        <f>VLOOKUP($AC814,LS_Coint_BD!$B$3:$AQ$1079,AO$2)</f>
        <v>1.0308662808607101</v>
      </c>
      <c r="AP814" s="89">
        <f>VLOOKUP($AC814,LS_Coint_BD!$B$3:$AQ$1079,AP$2)</f>
        <v>0</v>
      </c>
      <c r="AQ814" s="89">
        <f>VLOOKUP($AC814,LS_Coint_BD!$B$3:$AQ$1079,AQ$2)</f>
        <v>1.01084542151333</v>
      </c>
      <c r="AR814" s="89">
        <f>VLOOKUP($AC814,LS_Coint_BD!$B$3:$AQ$1079,AR$2)</f>
        <v>1.0973631858139701</v>
      </c>
      <c r="AS814" s="89">
        <f>VLOOKUP($AC814,LS_Coint_BD!$B$3:$AQ$1079,AS$2)</f>
        <v>1.1236883569107401</v>
      </c>
      <c r="AT814" s="89">
        <f>VLOOKUP($AC814,LS_Coint_BD!$B$3:$AQ$1079,AT$2)</f>
        <v>1.09989318037585</v>
      </c>
      <c r="AU814" s="89">
        <f>VLOOKUP($AC814,LS_Coint_BD!$B$3:$AQ$1079,AU$2)</f>
        <v>1.8286787109103599</v>
      </c>
      <c r="AV814" s="89">
        <f>VLOOKUP($AC814,LS_Coint_BD!$B$3:$AQ$1079,AV$2)</f>
        <v>-3.5527136788004998E-17</v>
      </c>
      <c r="AW814" s="89">
        <f>VLOOKUP($AC814,LS_Coint_BD!$B$3:$AQ$1079,AW$2)</f>
        <v>-8.5857247237678803E-16</v>
      </c>
      <c r="AX814" s="89">
        <f>VLOOKUP($AC814,LS_Coint_BD!$B$3:$AQ$1079,AX$2)</f>
        <v>0</v>
      </c>
      <c r="AY814" s="89">
        <f>VLOOKUP($AC814,LS_Coint_BD!$B$3:$AQ$1079,AY$2)</f>
        <v>3.5527136788005001E-16</v>
      </c>
      <c r="AZ814" s="89">
        <f>VLOOKUP($AC814,LS_Coint_BD!$B$3:$AQ$1079,AZ$2)</f>
        <v>-1.3223989804424101E-15</v>
      </c>
      <c r="BA814" s="89">
        <f>VLOOKUP($AC814,LS_Coint_BD!$B$3:$AQ$1079,BA$2)</f>
        <v>1.8118839761882598E-15</v>
      </c>
      <c r="BB814" s="89">
        <f>VLOOKUP($AC814,LS_Coint_BD!$B$3:$AQ$1079,BB$2)</f>
        <v>-1.5825724569202199E-15</v>
      </c>
      <c r="BC814" s="89">
        <f>VLOOKUP($AC814,LS_Coint_BD!$B$3:$AQ$1079,BC$2)</f>
        <v>1.8189894035458601E-15</v>
      </c>
      <c r="BD814" s="89">
        <f t="shared" si="627"/>
        <v>1.423919388828558</v>
      </c>
      <c r="BE814" s="89">
        <f t="shared" si="628"/>
        <v>2.0617325617214193</v>
      </c>
      <c r="BF814" s="89">
        <f t="shared" si="629"/>
        <v>0</v>
      </c>
      <c r="BG814" s="89">
        <f t="shared" si="630"/>
        <v>2.0216908430266605</v>
      </c>
      <c r="BH814" s="89">
        <f t="shared" si="631"/>
        <v>2.1947263716279388</v>
      </c>
      <c r="BI814" s="89">
        <f t="shared" si="632"/>
        <v>2.247376713821482</v>
      </c>
      <c r="BJ814" s="89">
        <f t="shared" si="633"/>
        <v>2.1997863607516983</v>
      </c>
      <c r="BK814" s="89">
        <f t="shared" si="634"/>
        <v>-3.6573574218207181</v>
      </c>
      <c r="BL814" s="89">
        <f t="shared" si="635"/>
        <v>1.423919388828558</v>
      </c>
      <c r="BM814" s="89"/>
      <c r="BN814" s="26" t="b">
        <f t="shared" si="636"/>
        <v>0</v>
      </c>
      <c r="BO814" s="26" t="b">
        <f t="shared" si="637"/>
        <v>0</v>
      </c>
      <c r="BP814" s="26" t="b">
        <f t="shared" si="638"/>
        <v>0</v>
      </c>
      <c r="BQ814" s="26" t="b">
        <f t="shared" si="639"/>
        <v>0</v>
      </c>
      <c r="BR814" s="26" t="b">
        <f t="shared" si="640"/>
        <v>0</v>
      </c>
      <c r="BS814" s="26" t="b">
        <f t="shared" si="641"/>
        <v>0</v>
      </c>
      <c r="BT814" s="26" t="b">
        <f t="shared" si="642"/>
        <v>0</v>
      </c>
      <c r="BU814" s="26" t="b">
        <f t="shared" si="643"/>
        <v>0</v>
      </c>
    </row>
    <row r="815" spans="2:73" ht="15" thickBot="1" x14ac:dyDescent="0.35">
      <c r="B815" s="17" t="str">
        <f>VLOOKUP($AC815,LS_Coint_BD!$B$3:$D$1079,2)</f>
        <v>TOTS3</v>
      </c>
      <c r="C815" s="87" t="str">
        <f>VLOOKUP($AC815,LS_Coint_BD!$B$3:$D$1079,3)</f>
        <v>HGTX3</v>
      </c>
      <c r="D815" s="68">
        <f t="shared" si="603"/>
        <v>0.24273205918624896</v>
      </c>
      <c r="E815" s="65">
        <f t="shared" si="604"/>
        <v>2.2470072963786998</v>
      </c>
      <c r="F815" s="69">
        <f t="shared" si="605"/>
        <v>1.4980048642524666</v>
      </c>
      <c r="G815" s="68">
        <f t="shared" si="606"/>
        <v>0.14582589215145347</v>
      </c>
      <c r="H815" s="65">
        <f t="shared" si="607"/>
        <v>3.0494234335336792</v>
      </c>
      <c r="I815" s="69">
        <f t="shared" si="608"/>
        <v>2.0329489556891196</v>
      </c>
      <c r="J815" s="68">
        <f t="shared" si="609"/>
        <v>0</v>
      </c>
      <c r="K815" s="65">
        <f t="shared" si="610"/>
        <v>0</v>
      </c>
      <c r="L815" s="69">
        <f t="shared" si="611"/>
        <v>0</v>
      </c>
      <c r="M815" s="68">
        <f t="shared" si="612"/>
        <v>-0.26683321818537209</v>
      </c>
      <c r="N815" s="65">
        <f t="shared" si="613"/>
        <v>-3.4333906885314014</v>
      </c>
      <c r="O815" s="69">
        <f t="shared" si="614"/>
        <v>-2.2889271256876009</v>
      </c>
      <c r="P815" s="68">
        <f t="shared" si="615"/>
        <v>-0.21009895300566228</v>
      </c>
      <c r="Q815" s="65">
        <f t="shared" si="616"/>
        <v>-3.3894026174827809</v>
      </c>
      <c r="R815" s="69">
        <f t="shared" si="617"/>
        <v>-2.2596017449885206</v>
      </c>
      <c r="S815" s="68">
        <f t="shared" si="618"/>
        <v>-0.18340905022271059</v>
      </c>
      <c r="T815" s="65">
        <f t="shared" si="619"/>
        <v>-3.3701736543534615</v>
      </c>
      <c r="U815" s="69">
        <f t="shared" si="620"/>
        <v>-2.246782436235641</v>
      </c>
      <c r="V815" s="68">
        <f t="shared" si="621"/>
        <v>4.88433632938019E-2</v>
      </c>
      <c r="W815" s="65">
        <f t="shared" si="622"/>
        <v>3.5895198956422503</v>
      </c>
      <c r="X815" s="69">
        <f t="shared" si="623"/>
        <v>2.3930132637615</v>
      </c>
      <c r="Y815" s="68">
        <f t="shared" si="624"/>
        <v>-0.7816602692853003</v>
      </c>
      <c r="Z815" s="65">
        <f t="shared" si="625"/>
        <v>-7.6147141598499584</v>
      </c>
      <c r="AA815" s="69">
        <f t="shared" si="626"/>
        <v>-5.0764761065666386</v>
      </c>
      <c r="AB815" s="98">
        <f>SUMIF(BN815:BU815,"VERDADEIRO",BN$3:$BU814)</f>
        <v>0</v>
      </c>
      <c r="AC815" s="97">
        <f t="shared" si="602"/>
        <v>812</v>
      </c>
      <c r="AD815" s="89">
        <f>RTD("tryd.rtdserver",,"COT",B815,"ULT")</f>
        <v>29.56</v>
      </c>
      <c r="AE815" s="89">
        <f>RTD("tryd.rtdserver",,"COT",C815,"ULT")</f>
        <v>17.77</v>
      </c>
      <c r="AF815" s="89">
        <f>VLOOKUP($AC815,LS_Coint_BD!$B$3:$AQ$1079,AF$2)*$AD815+VLOOKUP($AC815,LS_Coint_BD!$B$3:$AQ$1079,AF$2+1)</f>
        <v>17.527267940813751</v>
      </c>
      <c r="AG815" s="89">
        <f>VLOOKUP($AC815,LS_Coint_BD!$B$3:$AQ$1079,AG$2)*$AD815+VLOOKUP($AC815,LS_Coint_BD!$B$3:$AQ$1079,AG$2+1)</f>
        <v>17.624174107848546</v>
      </c>
      <c r="AH815" s="89">
        <f>VLOOKUP($AC815,LS_Coint_BD!$B$3:$AQ$1079,AH$2)*$AD815+VLOOKUP($AC815,LS_Coint_BD!$B$3:$AQ$1079,AH$2+1)</f>
        <v>0</v>
      </c>
      <c r="AI815" s="89">
        <f>VLOOKUP($AC815,LS_Coint_BD!$B$3:$AQ$1079,AI$2)*$AD815+VLOOKUP($AC815,LS_Coint_BD!$B$3:$AQ$1079,AI$2+1)</f>
        <v>18.036833218185372</v>
      </c>
      <c r="AJ815" s="89">
        <f>VLOOKUP($AC815,LS_Coint_BD!$B$3:$AQ$1079,AJ$2)*$AD815+VLOOKUP($AC815,LS_Coint_BD!$B$3:$AQ$1079,AJ$2+1)</f>
        <v>17.980098953005662</v>
      </c>
      <c r="AK815" s="89">
        <f>VLOOKUP($AC815,LS_Coint_BD!$B$3:$AQ$1079,AK$2)*$AD815+VLOOKUP($AC815,LS_Coint_BD!$B$3:$AQ$1079,AK$2+1)</f>
        <v>17.95340905022271</v>
      </c>
      <c r="AL815" s="89">
        <f>VLOOKUP($AC815,LS_Coint_BD!$B$3:$AQ$1079,AL$2)*$AD815+VLOOKUP($AC815,LS_Coint_BD!$B$3:$AQ$1079,AL$2+1)</f>
        <v>17.721156636706198</v>
      </c>
      <c r="AM815" s="89">
        <f>VLOOKUP($AC815,LS_Coint_BD!$B$3:$AQ$1079,AM$2)*$AD815+VLOOKUP($AC815,LS_Coint_BD!$B$3:$AQ$1079,AM$2+1)</f>
        <v>18.5516602692853</v>
      </c>
      <c r="AN815" s="89">
        <f>VLOOKUP($AC815,LS_Coint_BD!$B$3:$AQ$1079,AN$2)</f>
        <v>0.74900243212623496</v>
      </c>
      <c r="AO815" s="89">
        <f>VLOOKUP($AC815,LS_Coint_BD!$B$3:$AQ$1079,AO$2)</f>
        <v>1.01647447784456</v>
      </c>
      <c r="AP815" s="89">
        <f>VLOOKUP($AC815,LS_Coint_BD!$B$3:$AQ$1079,AP$2)</f>
        <v>0</v>
      </c>
      <c r="AQ815" s="89">
        <f>VLOOKUP($AC815,LS_Coint_BD!$B$3:$AQ$1079,AQ$2)</f>
        <v>1.1444635628438</v>
      </c>
      <c r="AR815" s="89">
        <f>VLOOKUP($AC815,LS_Coint_BD!$B$3:$AQ$1079,AR$2)</f>
        <v>1.1298008724942601</v>
      </c>
      <c r="AS815" s="89">
        <f>VLOOKUP($AC815,LS_Coint_BD!$B$3:$AQ$1079,AS$2)</f>
        <v>1.1233912181178201</v>
      </c>
      <c r="AT815" s="89">
        <f>VLOOKUP($AC815,LS_Coint_BD!$B$3:$AQ$1079,AT$2)</f>
        <v>1.19650663188075</v>
      </c>
      <c r="AU815" s="89">
        <f>VLOOKUP($AC815,LS_Coint_BD!$B$3:$AQ$1079,AU$2)</f>
        <v>2.5382380532833202</v>
      </c>
      <c r="AV815" s="89">
        <f>VLOOKUP($AC815,LS_Coint_BD!$B$3:$AQ$1079,AV$2)</f>
        <v>-3.30402372128447E-15</v>
      </c>
      <c r="AW815" s="89">
        <f>VLOOKUP($AC815,LS_Coint_BD!$B$3:$AQ$1079,AW$2)</f>
        <v>-5.3290705182007502E-16</v>
      </c>
      <c r="AX815" s="89">
        <f>VLOOKUP($AC815,LS_Coint_BD!$B$3:$AQ$1079,AX$2)</f>
        <v>0</v>
      </c>
      <c r="AY815" s="89">
        <f>VLOOKUP($AC815,LS_Coint_BD!$B$3:$AQ$1079,AY$2)</f>
        <v>-1.02140518265514E-15</v>
      </c>
      <c r="AZ815" s="89">
        <f>VLOOKUP($AC815,LS_Coint_BD!$B$3:$AQ$1079,AZ$2)</f>
        <v>-3.5527136788005001E-16</v>
      </c>
      <c r="BA815" s="89">
        <f>VLOOKUP($AC815,LS_Coint_BD!$B$3:$AQ$1079,BA$2)</f>
        <v>-8.5265128291211999E-16</v>
      </c>
      <c r="BB815" s="89">
        <f>VLOOKUP($AC815,LS_Coint_BD!$B$3:$AQ$1079,BB$2)</f>
        <v>0</v>
      </c>
      <c r="BC815" s="89">
        <f>VLOOKUP($AC815,LS_Coint_BD!$B$3:$AQ$1079,BC$2)</f>
        <v>2.1032064978499E-15</v>
      </c>
      <c r="BD815" s="89">
        <f t="shared" si="627"/>
        <v>1.4980048642524666</v>
      </c>
      <c r="BE815" s="89">
        <f t="shared" si="628"/>
        <v>2.0329489556891196</v>
      </c>
      <c r="BF815" s="89">
        <f t="shared" si="629"/>
        <v>0</v>
      </c>
      <c r="BG815" s="89">
        <f t="shared" si="630"/>
        <v>-2.2889271256876009</v>
      </c>
      <c r="BH815" s="89">
        <f t="shared" si="631"/>
        <v>-2.2596017449885206</v>
      </c>
      <c r="BI815" s="89">
        <f t="shared" si="632"/>
        <v>-2.246782436235641</v>
      </c>
      <c r="BJ815" s="89">
        <f t="shared" si="633"/>
        <v>2.3930132637615</v>
      </c>
      <c r="BK815" s="89">
        <f t="shared" si="634"/>
        <v>-5.0764761065666386</v>
      </c>
      <c r="BL815" s="89">
        <f t="shared" si="635"/>
        <v>1.4980048642524733</v>
      </c>
      <c r="BM815" s="89"/>
      <c r="BN815" s="26" t="b">
        <f t="shared" si="636"/>
        <v>0</v>
      </c>
      <c r="BO815" s="26" t="b">
        <f t="shared" si="637"/>
        <v>0</v>
      </c>
      <c r="BP815" s="26" t="b">
        <f t="shared" si="638"/>
        <v>0</v>
      </c>
      <c r="BQ815" s="26" t="b">
        <f t="shared" si="639"/>
        <v>0</v>
      </c>
      <c r="BR815" s="26" t="b">
        <f t="shared" si="640"/>
        <v>0</v>
      </c>
      <c r="BS815" s="26" t="b">
        <f t="shared" si="641"/>
        <v>0</v>
      </c>
      <c r="BT815" s="26" t="b">
        <f t="shared" si="642"/>
        <v>0</v>
      </c>
      <c r="BU815" s="26" t="b">
        <f t="shared" si="643"/>
        <v>0</v>
      </c>
    </row>
    <row r="816" spans="2:73" ht="15" thickBot="1" x14ac:dyDescent="0.35">
      <c r="B816" s="17" t="str">
        <f>VLOOKUP($AC816,LS_Coint_BD!$B$3:$D$1079,2)</f>
        <v>TOTS3</v>
      </c>
      <c r="C816" s="87" t="str">
        <f>VLOOKUP($AC816,LS_Coint_BD!$B$3:$D$1079,3)</f>
        <v>IGTA3</v>
      </c>
      <c r="D816" s="68">
        <f t="shared" si="603"/>
        <v>0</v>
      </c>
      <c r="E816" s="65">
        <f t="shared" si="604"/>
        <v>0</v>
      </c>
      <c r="F816" s="69">
        <f t="shared" si="605"/>
        <v>0</v>
      </c>
      <c r="G816" s="68">
        <f t="shared" si="606"/>
        <v>0</v>
      </c>
      <c r="H816" s="65">
        <f t="shared" si="607"/>
        <v>0</v>
      </c>
      <c r="I816" s="69">
        <f t="shared" si="608"/>
        <v>0</v>
      </c>
      <c r="J816" s="68">
        <f t="shared" si="609"/>
        <v>0</v>
      </c>
      <c r="K816" s="65">
        <f t="shared" si="610"/>
        <v>0</v>
      </c>
      <c r="L816" s="69">
        <f t="shared" si="611"/>
        <v>0</v>
      </c>
      <c r="M816" s="68">
        <f t="shared" si="612"/>
        <v>0.90169561332062642</v>
      </c>
      <c r="N816" s="65">
        <f t="shared" si="613"/>
        <v>6.3448514545532344</v>
      </c>
      <c r="O816" s="69">
        <f t="shared" si="614"/>
        <v>4.2299009697021566</v>
      </c>
      <c r="P816" s="68">
        <f t="shared" si="615"/>
        <v>0.50658296693663374</v>
      </c>
      <c r="Q816" s="65">
        <f t="shared" si="616"/>
        <v>6.6482344449712478</v>
      </c>
      <c r="R816" s="69">
        <f t="shared" si="617"/>
        <v>4.4321562966474986</v>
      </c>
      <c r="S816" s="68">
        <f t="shared" si="618"/>
        <v>2.7468175244898418E-2</v>
      </c>
      <c r="T816" s="65">
        <f t="shared" si="619"/>
        <v>7.1935019647143879</v>
      </c>
      <c r="U816" s="69">
        <f t="shared" si="620"/>
        <v>4.7956679764762589</v>
      </c>
      <c r="V816" s="68">
        <f t="shared" si="621"/>
        <v>-0.17499581721479274</v>
      </c>
      <c r="W816" s="65">
        <f t="shared" si="622"/>
        <v>-7.2381449236475408</v>
      </c>
      <c r="X816" s="69">
        <f t="shared" si="623"/>
        <v>-4.8254299490983605</v>
      </c>
      <c r="Y816" s="68">
        <f t="shared" si="624"/>
        <v>-2.320914759992931</v>
      </c>
      <c r="Z816" s="65">
        <f t="shared" si="625"/>
        <v>-18.095118109098419</v>
      </c>
      <c r="AA816" s="69">
        <f t="shared" si="626"/>
        <v>-12.063412072732278</v>
      </c>
      <c r="AB816" s="98">
        <f>SUMIF(BN816:BU816,"VERDADEIRO",BN$3:$BU815)</f>
        <v>0</v>
      </c>
      <c r="AC816" s="97">
        <f t="shared" si="602"/>
        <v>813</v>
      </c>
      <c r="AD816" s="89">
        <f>RTD("tryd.rtdserver",,"COT",B816,"ULT")</f>
        <v>29.56</v>
      </c>
      <c r="AE816" s="89">
        <f>RTD("tryd.rtdserver",,"COT",C816,"ULT")</f>
        <v>35.19</v>
      </c>
      <c r="AF816" s="89">
        <f>VLOOKUP($AC816,LS_Coint_BD!$B$3:$AQ$1079,AF$2)*$AD816+VLOOKUP($AC816,LS_Coint_BD!$B$3:$AQ$1079,AF$2+1)</f>
        <v>0</v>
      </c>
      <c r="AG816" s="89">
        <f>VLOOKUP($AC816,LS_Coint_BD!$B$3:$AQ$1079,AG$2)*$AD816+VLOOKUP($AC816,LS_Coint_BD!$B$3:$AQ$1079,AG$2+1)</f>
        <v>0</v>
      </c>
      <c r="AH816" s="89">
        <f>VLOOKUP($AC816,LS_Coint_BD!$B$3:$AQ$1079,AH$2)*$AD816+VLOOKUP($AC816,LS_Coint_BD!$B$3:$AQ$1079,AH$2+1)</f>
        <v>0</v>
      </c>
      <c r="AI816" s="89">
        <f>VLOOKUP($AC816,LS_Coint_BD!$B$3:$AQ$1079,AI$2)*$AD816+VLOOKUP($AC816,LS_Coint_BD!$B$3:$AQ$1079,AI$2+1)</f>
        <v>34.288304386679371</v>
      </c>
      <c r="AJ816" s="89">
        <f>VLOOKUP($AC816,LS_Coint_BD!$B$3:$AQ$1079,AJ$2)*$AD816+VLOOKUP($AC816,LS_Coint_BD!$B$3:$AQ$1079,AJ$2+1)</f>
        <v>34.683417033063364</v>
      </c>
      <c r="AK816" s="89">
        <f>VLOOKUP($AC816,LS_Coint_BD!$B$3:$AQ$1079,AK$2)*$AD816+VLOOKUP($AC816,LS_Coint_BD!$B$3:$AQ$1079,AK$2+1)</f>
        <v>35.162531824755099</v>
      </c>
      <c r="AL816" s="89">
        <f>VLOOKUP($AC816,LS_Coint_BD!$B$3:$AQ$1079,AL$2)*$AD816+VLOOKUP($AC816,LS_Coint_BD!$B$3:$AQ$1079,AL$2+1)</f>
        <v>35.36499581721479</v>
      </c>
      <c r="AM816" s="89">
        <f>VLOOKUP($AC816,LS_Coint_BD!$B$3:$AQ$1079,AM$2)*$AD816+VLOOKUP($AC816,LS_Coint_BD!$B$3:$AQ$1079,AM$2+1)</f>
        <v>37.510914759992929</v>
      </c>
      <c r="AN816" s="89">
        <f>VLOOKUP($AC816,LS_Coint_BD!$B$3:$AQ$1079,AN$2)</f>
        <v>0</v>
      </c>
      <c r="AO816" s="89">
        <f>VLOOKUP($AC816,LS_Coint_BD!$B$3:$AQ$1079,AO$2)</f>
        <v>0</v>
      </c>
      <c r="AP816" s="89">
        <f>VLOOKUP($AC816,LS_Coint_BD!$B$3:$AQ$1079,AP$2)</f>
        <v>0</v>
      </c>
      <c r="AQ816" s="89">
        <f>VLOOKUP($AC816,LS_Coint_BD!$B$3:$AQ$1079,AQ$2)</f>
        <v>2.1149504848510801</v>
      </c>
      <c r="AR816" s="89">
        <f>VLOOKUP($AC816,LS_Coint_BD!$B$3:$AQ$1079,AR$2)</f>
        <v>2.2160781483237502</v>
      </c>
      <c r="AS816" s="89">
        <f>VLOOKUP($AC816,LS_Coint_BD!$B$3:$AQ$1079,AS$2)</f>
        <v>2.3978339882381299</v>
      </c>
      <c r="AT816" s="89">
        <f>VLOOKUP($AC816,LS_Coint_BD!$B$3:$AQ$1079,AT$2)</f>
        <v>2.4127149745491798</v>
      </c>
      <c r="AU816" s="89">
        <f>VLOOKUP($AC816,LS_Coint_BD!$B$3:$AQ$1079,AU$2)</f>
        <v>6.0317060363661401</v>
      </c>
      <c r="AV816" s="89">
        <f>VLOOKUP($AC816,LS_Coint_BD!$B$3:$AQ$1079,AV$2)</f>
        <v>0</v>
      </c>
      <c r="AW816" s="89">
        <f>VLOOKUP($AC816,LS_Coint_BD!$B$3:$AQ$1079,AW$2)</f>
        <v>0</v>
      </c>
      <c r="AX816" s="89">
        <f>VLOOKUP($AC816,LS_Coint_BD!$B$3:$AQ$1079,AX$2)</f>
        <v>0</v>
      </c>
      <c r="AY816" s="89">
        <f>VLOOKUP($AC816,LS_Coint_BD!$B$3:$AQ$1079,AY$2)</f>
        <v>-3.8635761256955397E-15</v>
      </c>
      <c r="AZ816" s="89">
        <f>VLOOKUP($AC816,LS_Coint_BD!$B$3:$AQ$1079,AZ$2)</f>
        <v>-1.50003466438243E-15</v>
      </c>
      <c r="BA816" s="89">
        <f>VLOOKUP($AC816,LS_Coint_BD!$B$3:$AQ$1079,BA$2)</f>
        <v>-7.4606987254810497E-16</v>
      </c>
      <c r="BB816" s="89">
        <f>VLOOKUP($AC816,LS_Coint_BD!$B$3:$AQ$1079,BB$2)</f>
        <v>-4.52163559120064E-16</v>
      </c>
      <c r="BC816" s="89">
        <f>VLOOKUP($AC816,LS_Coint_BD!$B$3:$AQ$1079,BC$2)</f>
        <v>1.8189894035458601E-15</v>
      </c>
      <c r="BD816" s="89">
        <f t="shared" si="627"/>
        <v>0</v>
      </c>
      <c r="BE816" s="89">
        <f t="shared" si="628"/>
        <v>0</v>
      </c>
      <c r="BF816" s="89">
        <f t="shared" si="629"/>
        <v>0</v>
      </c>
      <c r="BG816" s="89">
        <f t="shared" si="630"/>
        <v>4.2299009697021566</v>
      </c>
      <c r="BH816" s="89">
        <f t="shared" si="631"/>
        <v>4.4321562966474986</v>
      </c>
      <c r="BI816" s="89">
        <f t="shared" si="632"/>
        <v>4.7956679764762589</v>
      </c>
      <c r="BJ816" s="89">
        <f t="shared" si="633"/>
        <v>-4.8254299490983605</v>
      </c>
      <c r="BK816" s="89">
        <f t="shared" si="634"/>
        <v>-12.063412072732278</v>
      </c>
      <c r="BL816" s="89">
        <f t="shared" si="635"/>
        <v>0</v>
      </c>
      <c r="BM816" s="89"/>
      <c r="BN816" s="26" t="b">
        <f t="shared" si="636"/>
        <v>0</v>
      </c>
      <c r="BO816" s="26" t="b">
        <f t="shared" si="637"/>
        <v>0</v>
      </c>
      <c r="BP816" s="26" t="b">
        <f t="shared" si="638"/>
        <v>0</v>
      </c>
      <c r="BQ816" s="26" t="b">
        <f t="shared" si="639"/>
        <v>0</v>
      </c>
      <c r="BR816" s="26" t="b">
        <f t="shared" si="640"/>
        <v>0</v>
      </c>
      <c r="BS816" s="26" t="b">
        <f t="shared" si="641"/>
        <v>0</v>
      </c>
      <c r="BT816" s="26" t="b">
        <f t="shared" si="642"/>
        <v>0</v>
      </c>
      <c r="BU816" s="26" t="b">
        <f t="shared" si="643"/>
        <v>0</v>
      </c>
    </row>
    <row r="817" spans="2:73" ht="15" thickBot="1" x14ac:dyDescent="0.35">
      <c r="B817" s="17" t="str">
        <f>VLOOKUP($AC817,LS_Coint_BD!$B$3:$D$1079,2)</f>
        <v>TOTS3</v>
      </c>
      <c r="C817" s="87" t="str">
        <f>VLOOKUP($AC817,LS_Coint_BD!$B$3:$D$1079,3)</f>
        <v>IRBR3</v>
      </c>
      <c r="D817" s="68">
        <f t="shared" si="603"/>
        <v>-5.6533762248118791E-3</v>
      </c>
      <c r="E817" s="65">
        <f t="shared" si="604"/>
        <v>-1.8748213583467919</v>
      </c>
      <c r="F817" s="69">
        <f t="shared" si="605"/>
        <v>-1.2498809055645279</v>
      </c>
      <c r="G817" s="68">
        <f t="shared" si="606"/>
        <v>-7.9356243553119654E-2</v>
      </c>
      <c r="H817" s="65">
        <f t="shared" si="607"/>
        <v>-1.8462508263569015</v>
      </c>
      <c r="I817" s="69">
        <f t="shared" si="608"/>
        <v>-1.2308338842379343</v>
      </c>
      <c r="J817" s="68">
        <f t="shared" si="609"/>
        <v>7.0099386798148089E-2</v>
      </c>
      <c r="K817" s="65">
        <f t="shared" si="610"/>
        <v>1.9465111995151267</v>
      </c>
      <c r="L817" s="69">
        <f t="shared" si="611"/>
        <v>1.2976741330100845</v>
      </c>
      <c r="M817" s="68">
        <f t="shared" si="612"/>
        <v>0.34089722154505075</v>
      </c>
      <c r="N817" s="65">
        <f t="shared" si="613"/>
        <v>2.122408855556559</v>
      </c>
      <c r="O817" s="69">
        <f t="shared" si="614"/>
        <v>1.4149392370377059</v>
      </c>
      <c r="P817" s="68">
        <f t="shared" si="615"/>
        <v>-2.8326323473912396E-2</v>
      </c>
      <c r="Q817" s="65">
        <f t="shared" si="616"/>
        <v>-3.0443292038529295</v>
      </c>
      <c r="R817" s="69">
        <f t="shared" si="617"/>
        <v>-2.0295528025686198</v>
      </c>
      <c r="S817" s="68">
        <f t="shared" si="618"/>
        <v>-0.10443649852197279</v>
      </c>
      <c r="T817" s="65">
        <f t="shared" si="619"/>
        <v>-3.1940212681055709</v>
      </c>
      <c r="U817" s="69">
        <f t="shared" si="620"/>
        <v>-2.1293475120703804</v>
      </c>
      <c r="V817" s="68">
        <f t="shared" si="621"/>
        <v>-0.2612726828214269</v>
      </c>
      <c r="W817" s="65">
        <f t="shared" si="622"/>
        <v>-3.330024301861858</v>
      </c>
      <c r="X817" s="69">
        <f t="shared" si="623"/>
        <v>-2.2200162012412386</v>
      </c>
      <c r="Y817" s="68">
        <f t="shared" si="624"/>
        <v>-2.9598505807301478</v>
      </c>
      <c r="Z817" s="65">
        <f t="shared" si="625"/>
        <v>-21.040550298385202</v>
      </c>
      <c r="AA817" s="69">
        <f t="shared" si="626"/>
        <v>-14.027033532256802</v>
      </c>
      <c r="AB817" s="98">
        <f>SUMIF(BN817:BU817,"VERDADEIRO",BN$3:$BU816)</f>
        <v>0</v>
      </c>
      <c r="AC817" s="97">
        <f t="shared" si="602"/>
        <v>814</v>
      </c>
      <c r="AD817" s="89">
        <f>RTD("tryd.rtdserver",,"COT",B817,"ULT")</f>
        <v>29.56</v>
      </c>
      <c r="AE817" s="89">
        <f>RTD("tryd.rtdserver",,"COT",C817,"ULT")</f>
        <v>6.91</v>
      </c>
      <c r="AF817" s="89">
        <f>VLOOKUP($AC817,LS_Coint_BD!$B$3:$AQ$1079,AF$2)*$AD817+VLOOKUP($AC817,LS_Coint_BD!$B$3:$AQ$1079,AF$2+1)</f>
        <v>6.915653376224812</v>
      </c>
      <c r="AG817" s="89">
        <f>VLOOKUP($AC817,LS_Coint_BD!$B$3:$AQ$1079,AG$2)*$AD817+VLOOKUP($AC817,LS_Coint_BD!$B$3:$AQ$1079,AG$2+1)</f>
        <v>6.9893562435531198</v>
      </c>
      <c r="AH817" s="89">
        <f>VLOOKUP($AC817,LS_Coint_BD!$B$3:$AQ$1079,AH$2)*$AD817+VLOOKUP($AC817,LS_Coint_BD!$B$3:$AQ$1079,AH$2+1)</f>
        <v>6.8399006132018521</v>
      </c>
      <c r="AI817" s="89">
        <f>VLOOKUP($AC817,LS_Coint_BD!$B$3:$AQ$1079,AI$2)*$AD817+VLOOKUP($AC817,LS_Coint_BD!$B$3:$AQ$1079,AI$2+1)</f>
        <v>6.5691027784549494</v>
      </c>
      <c r="AJ817" s="89">
        <f>VLOOKUP($AC817,LS_Coint_BD!$B$3:$AQ$1079,AJ$2)*$AD817+VLOOKUP($AC817,LS_Coint_BD!$B$3:$AQ$1079,AJ$2+1)</f>
        <v>6.9383263234739125</v>
      </c>
      <c r="AK817" s="89">
        <f>VLOOKUP($AC817,LS_Coint_BD!$B$3:$AQ$1079,AK$2)*$AD817+VLOOKUP($AC817,LS_Coint_BD!$B$3:$AQ$1079,AK$2+1)</f>
        <v>7.0144364985219729</v>
      </c>
      <c r="AL817" s="89">
        <f>VLOOKUP($AC817,LS_Coint_BD!$B$3:$AQ$1079,AL$2)*$AD817+VLOOKUP($AC817,LS_Coint_BD!$B$3:$AQ$1079,AL$2+1)</f>
        <v>7.171272682821427</v>
      </c>
      <c r="AM817" s="89">
        <f>VLOOKUP($AC817,LS_Coint_BD!$B$3:$AQ$1079,AM$2)*$AD817+VLOOKUP($AC817,LS_Coint_BD!$B$3:$AQ$1079,AM$2+1)</f>
        <v>9.869850580730148</v>
      </c>
      <c r="AN817" s="89">
        <f>VLOOKUP($AC817,LS_Coint_BD!$B$3:$AQ$1079,AN$2)</f>
        <v>0.62494045278226396</v>
      </c>
      <c r="AO817" s="89">
        <f>VLOOKUP($AC817,LS_Coint_BD!$B$3:$AQ$1079,AO$2)</f>
        <v>0.61541694211896703</v>
      </c>
      <c r="AP817" s="89">
        <f>VLOOKUP($AC817,LS_Coint_BD!$B$3:$AQ$1079,AP$2)</f>
        <v>0.64883706650504203</v>
      </c>
      <c r="AQ817" s="89">
        <f>VLOOKUP($AC817,LS_Coint_BD!$B$3:$AQ$1079,AQ$2)</f>
        <v>0.70746961851885304</v>
      </c>
      <c r="AR817" s="89">
        <f>VLOOKUP($AC817,LS_Coint_BD!$B$3:$AQ$1079,AR$2)</f>
        <v>1.0147764012843099</v>
      </c>
      <c r="AS817" s="89">
        <f>VLOOKUP($AC817,LS_Coint_BD!$B$3:$AQ$1079,AS$2)</f>
        <v>1.06467375603519</v>
      </c>
      <c r="AT817" s="89">
        <f>VLOOKUP($AC817,LS_Coint_BD!$B$3:$AQ$1079,AT$2)</f>
        <v>1.1100081006206199</v>
      </c>
      <c r="AU817" s="89">
        <f>VLOOKUP($AC817,LS_Coint_BD!$B$3:$AQ$1079,AU$2)</f>
        <v>7.0135167661283999</v>
      </c>
      <c r="AV817" s="89">
        <f>VLOOKUP($AC817,LS_Coint_BD!$B$3:$AQ$1079,AV$2)</f>
        <v>8.8817841970012494E-18</v>
      </c>
      <c r="AW817" s="89">
        <f>VLOOKUP($AC817,LS_Coint_BD!$B$3:$AQ$1079,AW$2)</f>
        <v>-2.07241631263363E-16</v>
      </c>
      <c r="AX817" s="89">
        <f>VLOOKUP($AC817,LS_Coint_BD!$B$3:$AQ$1079,AX$2)</f>
        <v>4.3774507828077598E-16</v>
      </c>
      <c r="AY817" s="89">
        <f>VLOOKUP($AC817,LS_Coint_BD!$B$3:$AQ$1079,AY$2)</f>
        <v>-2.8865798640254101E-16</v>
      </c>
      <c r="AZ817" s="89">
        <f>VLOOKUP($AC817,LS_Coint_BD!$B$3:$AQ$1079,AZ$2)</f>
        <v>1.97372982155583E-16</v>
      </c>
      <c r="BA817" s="89">
        <f>VLOOKUP($AC817,LS_Coint_BD!$B$3:$AQ$1079,BA$2)</f>
        <v>-3.1974423109204502E-16</v>
      </c>
      <c r="BB817" s="89">
        <f>VLOOKUP($AC817,LS_Coint_BD!$B$3:$AQ$1079,BB$2)</f>
        <v>1.25959848612018E-15</v>
      </c>
      <c r="BC817" s="89">
        <f>VLOOKUP($AC817,LS_Coint_BD!$B$3:$AQ$1079,BC$2)</f>
        <v>-1.1368683772161599E-15</v>
      </c>
      <c r="BD817" s="89">
        <f t="shared" si="627"/>
        <v>-1.2498809055645279</v>
      </c>
      <c r="BE817" s="89">
        <f t="shared" si="628"/>
        <v>-1.2308338842379343</v>
      </c>
      <c r="BF817" s="89">
        <f t="shared" si="629"/>
        <v>1.2976741330100845</v>
      </c>
      <c r="BG817" s="89">
        <f t="shared" si="630"/>
        <v>1.4149392370377059</v>
      </c>
      <c r="BH817" s="89">
        <f t="shared" si="631"/>
        <v>-2.0295528025686198</v>
      </c>
      <c r="BI817" s="89">
        <f t="shared" si="632"/>
        <v>-2.1293475120703804</v>
      </c>
      <c r="BJ817" s="89">
        <f t="shared" si="633"/>
        <v>-2.2200162012412386</v>
      </c>
      <c r="BK817" s="89">
        <f t="shared" si="634"/>
        <v>-14.027033532256802</v>
      </c>
      <c r="BL817" s="89">
        <f t="shared" si="635"/>
        <v>-1.2498809055645279</v>
      </c>
      <c r="BM817" s="89"/>
      <c r="BN817" s="26" t="b">
        <f t="shared" si="636"/>
        <v>0</v>
      </c>
      <c r="BO817" s="26" t="b">
        <f t="shared" si="637"/>
        <v>0</v>
      </c>
      <c r="BP817" s="26" t="b">
        <f t="shared" si="638"/>
        <v>0</v>
      </c>
      <c r="BQ817" s="26" t="b">
        <f t="shared" si="639"/>
        <v>0</v>
      </c>
      <c r="BR817" s="26" t="b">
        <f t="shared" si="640"/>
        <v>0</v>
      </c>
      <c r="BS817" s="26" t="b">
        <f t="shared" si="641"/>
        <v>0</v>
      </c>
      <c r="BT817" s="26" t="b">
        <f t="shared" si="642"/>
        <v>0</v>
      </c>
      <c r="BU817" s="26" t="b">
        <f t="shared" si="643"/>
        <v>0</v>
      </c>
    </row>
    <row r="818" spans="2:73" ht="15" thickBot="1" x14ac:dyDescent="0.35">
      <c r="B818" s="17" t="str">
        <f>VLOOKUP($AC818,LS_Coint_BD!$B$3:$D$1079,2)</f>
        <v>TOTS3</v>
      </c>
      <c r="C818" s="87" t="str">
        <f>VLOOKUP($AC818,LS_Coint_BD!$B$3:$D$1079,3)</f>
        <v>LREN3</v>
      </c>
      <c r="D818" s="68">
        <f t="shared" si="603"/>
        <v>0</v>
      </c>
      <c r="E818" s="65">
        <f t="shared" si="604"/>
        <v>0</v>
      </c>
      <c r="F818" s="69">
        <f t="shared" si="605"/>
        <v>0</v>
      </c>
      <c r="G818" s="68">
        <f t="shared" si="606"/>
        <v>0</v>
      </c>
      <c r="H818" s="65">
        <f t="shared" si="607"/>
        <v>0</v>
      </c>
      <c r="I818" s="69">
        <f t="shared" si="608"/>
        <v>0</v>
      </c>
      <c r="J818" s="68">
        <f t="shared" si="609"/>
        <v>0</v>
      </c>
      <c r="K818" s="65">
        <f t="shared" si="610"/>
        <v>0</v>
      </c>
      <c r="L818" s="69">
        <f t="shared" si="611"/>
        <v>0</v>
      </c>
      <c r="M818" s="68">
        <f t="shared" si="612"/>
        <v>-1.6648664588382047</v>
      </c>
      <c r="N818" s="65">
        <f t="shared" si="613"/>
        <v>-6.8012680883207448</v>
      </c>
      <c r="O818" s="69">
        <f t="shared" si="614"/>
        <v>-4.5341787255471635</v>
      </c>
      <c r="P818" s="68">
        <f t="shared" si="615"/>
        <v>-2.0377591792689032</v>
      </c>
      <c r="Q818" s="65">
        <f t="shared" si="616"/>
        <v>-7.3066355290438718</v>
      </c>
      <c r="R818" s="69">
        <f t="shared" si="617"/>
        <v>-4.8710903526959148</v>
      </c>
      <c r="S818" s="68">
        <f t="shared" si="618"/>
        <v>-2.6143660488796243</v>
      </c>
      <c r="T818" s="65">
        <f t="shared" si="619"/>
        <v>-7.9134168106097125</v>
      </c>
      <c r="U818" s="69">
        <f t="shared" si="620"/>
        <v>-5.2756112070731414</v>
      </c>
      <c r="V818" s="68">
        <f t="shared" si="621"/>
        <v>-2.9709048333559807</v>
      </c>
      <c r="W818" s="65">
        <f t="shared" si="622"/>
        <v>-7.9681970454914097</v>
      </c>
      <c r="X818" s="69">
        <f t="shared" si="623"/>
        <v>-5.3121313636609395</v>
      </c>
      <c r="Y818" s="68">
        <f t="shared" si="624"/>
        <v>-4.3990302116981539</v>
      </c>
      <c r="Z818" s="65">
        <f t="shared" si="625"/>
        <v>-14.141091892155927</v>
      </c>
      <c r="AA818" s="69">
        <f t="shared" si="626"/>
        <v>-9.4273945947706181</v>
      </c>
      <c r="AB818" s="98">
        <f>SUMIF(BN818:BU818,"VERDADEIRO",BN$3:$BU817)</f>
        <v>0</v>
      </c>
      <c r="AC818" s="97">
        <f t="shared" si="602"/>
        <v>815</v>
      </c>
      <c r="AD818" s="89">
        <f>RTD("tryd.rtdserver",,"COT",B818,"ULT")</f>
        <v>29.56</v>
      </c>
      <c r="AE818" s="89">
        <f>RTD("tryd.rtdserver",,"COT",C818,"ULT")</f>
        <v>41.01</v>
      </c>
      <c r="AF818" s="89">
        <f>VLOOKUP($AC818,LS_Coint_BD!$B$3:$AQ$1079,AF$2)*$AD818+VLOOKUP($AC818,LS_Coint_BD!$B$3:$AQ$1079,AF$2+1)</f>
        <v>0</v>
      </c>
      <c r="AG818" s="89">
        <f>VLOOKUP($AC818,LS_Coint_BD!$B$3:$AQ$1079,AG$2)*$AD818+VLOOKUP($AC818,LS_Coint_BD!$B$3:$AQ$1079,AG$2+1)</f>
        <v>0</v>
      </c>
      <c r="AH818" s="89">
        <f>VLOOKUP($AC818,LS_Coint_BD!$B$3:$AQ$1079,AH$2)*$AD818+VLOOKUP($AC818,LS_Coint_BD!$B$3:$AQ$1079,AH$2+1)</f>
        <v>0</v>
      </c>
      <c r="AI818" s="89">
        <f>VLOOKUP($AC818,LS_Coint_BD!$B$3:$AQ$1079,AI$2)*$AD818+VLOOKUP($AC818,LS_Coint_BD!$B$3:$AQ$1079,AI$2+1)</f>
        <v>42.674866458838203</v>
      </c>
      <c r="AJ818" s="89">
        <f>VLOOKUP($AC818,LS_Coint_BD!$B$3:$AQ$1079,AJ$2)*$AD818+VLOOKUP($AC818,LS_Coint_BD!$B$3:$AQ$1079,AJ$2+1)</f>
        <v>43.047759179268901</v>
      </c>
      <c r="AK818" s="89">
        <f>VLOOKUP($AC818,LS_Coint_BD!$B$3:$AQ$1079,AK$2)*$AD818+VLOOKUP($AC818,LS_Coint_BD!$B$3:$AQ$1079,AK$2+1)</f>
        <v>43.624366048879622</v>
      </c>
      <c r="AL818" s="89">
        <f>VLOOKUP($AC818,LS_Coint_BD!$B$3:$AQ$1079,AL$2)*$AD818+VLOOKUP($AC818,LS_Coint_BD!$B$3:$AQ$1079,AL$2+1)</f>
        <v>43.980904833355979</v>
      </c>
      <c r="AM818" s="89">
        <f>VLOOKUP($AC818,LS_Coint_BD!$B$3:$AQ$1079,AM$2)*$AD818+VLOOKUP($AC818,LS_Coint_BD!$B$3:$AQ$1079,AM$2+1)</f>
        <v>45.409030211698152</v>
      </c>
      <c r="AN818" s="89">
        <f>VLOOKUP($AC818,LS_Coint_BD!$B$3:$AQ$1079,AN$2)</f>
        <v>0</v>
      </c>
      <c r="AO818" s="89">
        <f>VLOOKUP($AC818,LS_Coint_BD!$B$3:$AQ$1079,AO$2)</f>
        <v>0</v>
      </c>
      <c r="AP818" s="89">
        <f>VLOOKUP($AC818,LS_Coint_BD!$B$3:$AQ$1079,AP$2)</f>
        <v>0</v>
      </c>
      <c r="AQ818" s="89">
        <f>VLOOKUP($AC818,LS_Coint_BD!$B$3:$AQ$1079,AQ$2)</f>
        <v>2.26708936277358</v>
      </c>
      <c r="AR818" s="89">
        <f>VLOOKUP($AC818,LS_Coint_BD!$B$3:$AQ$1079,AR$2)</f>
        <v>2.4355451763479601</v>
      </c>
      <c r="AS818" s="89">
        <f>VLOOKUP($AC818,LS_Coint_BD!$B$3:$AQ$1079,AS$2)</f>
        <v>2.6378056035365698</v>
      </c>
      <c r="AT818" s="89">
        <f>VLOOKUP($AC818,LS_Coint_BD!$B$3:$AQ$1079,AT$2)</f>
        <v>2.6560656818304702</v>
      </c>
      <c r="AU818" s="89">
        <f>VLOOKUP($AC818,LS_Coint_BD!$B$3:$AQ$1079,AU$2)</f>
        <v>4.71369729738531</v>
      </c>
      <c r="AV818" s="89">
        <f>VLOOKUP($AC818,LS_Coint_BD!$B$3:$AQ$1079,AV$2)</f>
        <v>0</v>
      </c>
      <c r="AW818" s="89">
        <f>VLOOKUP($AC818,LS_Coint_BD!$B$3:$AQ$1079,AW$2)</f>
        <v>0</v>
      </c>
      <c r="AX818" s="89">
        <f>VLOOKUP($AC818,LS_Coint_BD!$B$3:$AQ$1079,AX$2)</f>
        <v>0</v>
      </c>
      <c r="AY818" s="89">
        <f>VLOOKUP($AC818,LS_Coint_BD!$B$3:$AQ$1079,AY$2)</f>
        <v>-3.8635761256955397E-15</v>
      </c>
      <c r="AZ818" s="89">
        <f>VLOOKUP($AC818,LS_Coint_BD!$B$3:$AQ$1079,AZ$2)</f>
        <v>4.9343245538895797E-15</v>
      </c>
      <c r="BA818" s="89">
        <f>VLOOKUP($AC818,LS_Coint_BD!$B$3:$AQ$1079,BA$2)</f>
        <v>-1.4210854715202001E-15</v>
      </c>
      <c r="BB818" s="89">
        <f>VLOOKUP($AC818,LS_Coint_BD!$B$3:$AQ$1079,BB$2)</f>
        <v>1.16270629488016E-15</v>
      </c>
      <c r="BC818" s="89">
        <f>VLOOKUP($AC818,LS_Coint_BD!$B$3:$AQ$1079,BC$2)</f>
        <v>2.5011104298755501E-15</v>
      </c>
      <c r="BD818" s="89">
        <f t="shared" si="627"/>
        <v>0</v>
      </c>
      <c r="BE818" s="89">
        <f t="shared" si="628"/>
        <v>0</v>
      </c>
      <c r="BF818" s="89">
        <f t="shared" si="629"/>
        <v>0</v>
      </c>
      <c r="BG818" s="89">
        <f t="shared" si="630"/>
        <v>-4.5341787255471635</v>
      </c>
      <c r="BH818" s="89">
        <f t="shared" si="631"/>
        <v>-4.8710903526959148</v>
      </c>
      <c r="BI818" s="89">
        <f t="shared" si="632"/>
        <v>-5.2756112070731414</v>
      </c>
      <c r="BJ818" s="89">
        <f t="shared" si="633"/>
        <v>-5.3121313636609395</v>
      </c>
      <c r="BK818" s="89">
        <f t="shared" si="634"/>
        <v>-9.4273945947706181</v>
      </c>
      <c r="BL818" s="89">
        <f t="shared" si="635"/>
        <v>0</v>
      </c>
      <c r="BM818" s="89"/>
      <c r="BN818" s="26" t="b">
        <f t="shared" si="636"/>
        <v>0</v>
      </c>
      <c r="BO818" s="26" t="b">
        <f t="shared" si="637"/>
        <v>0</v>
      </c>
      <c r="BP818" s="26" t="b">
        <f t="shared" si="638"/>
        <v>0</v>
      </c>
      <c r="BQ818" s="26" t="b">
        <f t="shared" si="639"/>
        <v>0</v>
      </c>
      <c r="BR818" s="26" t="b">
        <f t="shared" si="640"/>
        <v>0</v>
      </c>
      <c r="BS818" s="26" t="b">
        <f t="shared" si="641"/>
        <v>0</v>
      </c>
      <c r="BT818" s="26" t="b">
        <f t="shared" si="642"/>
        <v>0</v>
      </c>
      <c r="BU818" s="26" t="b">
        <f t="shared" si="643"/>
        <v>0</v>
      </c>
    </row>
    <row r="819" spans="2:73" ht="15" thickBot="1" x14ac:dyDescent="0.35">
      <c r="B819" s="17" t="str">
        <f>VLOOKUP($AC819,LS_Coint_BD!$B$3:$D$1079,2)</f>
        <v>TOTS3</v>
      </c>
      <c r="C819" s="87" t="str">
        <f>VLOOKUP($AC819,LS_Coint_BD!$B$3:$D$1079,3)</f>
        <v>MULT3</v>
      </c>
      <c r="D819" s="68">
        <f t="shared" si="603"/>
        <v>0.87365893714713749</v>
      </c>
      <c r="E819" s="65">
        <f t="shared" si="604"/>
        <v>4.4819428797982503</v>
      </c>
      <c r="F819" s="69">
        <f t="shared" si="605"/>
        <v>2.9879619198655001</v>
      </c>
      <c r="G819" s="68">
        <f t="shared" si="606"/>
        <v>0.88383945994987911</v>
      </c>
      <c r="H819" s="65">
        <f t="shared" si="607"/>
        <v>4.158178583452476</v>
      </c>
      <c r="I819" s="69">
        <f t="shared" si="608"/>
        <v>2.7721190556349842</v>
      </c>
      <c r="J819" s="68">
        <f t="shared" si="609"/>
        <v>0.64106330681651258</v>
      </c>
      <c r="K819" s="65">
        <f t="shared" si="610"/>
        <v>4.1097563910377977</v>
      </c>
      <c r="L819" s="69">
        <f t="shared" si="611"/>
        <v>2.7398375940251984</v>
      </c>
      <c r="M819" s="68">
        <f t="shared" si="612"/>
        <v>0.22313699867696712</v>
      </c>
      <c r="N819" s="65">
        <f t="shared" si="613"/>
        <v>4.1122532776304697</v>
      </c>
      <c r="O819" s="69">
        <f t="shared" si="614"/>
        <v>2.7415021850869796</v>
      </c>
      <c r="P819" s="68">
        <f t="shared" si="615"/>
        <v>6.8397023186573591E-2</v>
      </c>
      <c r="Q819" s="65">
        <f t="shared" si="616"/>
        <v>4.1465533880171401</v>
      </c>
      <c r="R819" s="69">
        <f t="shared" si="617"/>
        <v>2.7643689253447601</v>
      </c>
      <c r="S819" s="68">
        <f t="shared" si="618"/>
        <v>-0.17231408826514993</v>
      </c>
      <c r="T819" s="65">
        <f t="shared" si="619"/>
        <v>-4.3578009902891113</v>
      </c>
      <c r="U819" s="69">
        <f t="shared" si="620"/>
        <v>-2.9052006601927407</v>
      </c>
      <c r="V819" s="68">
        <f t="shared" si="621"/>
        <v>-0.29199648769035846</v>
      </c>
      <c r="W819" s="65">
        <f t="shared" si="622"/>
        <v>-4.3912302462140698</v>
      </c>
      <c r="X819" s="69">
        <f t="shared" si="623"/>
        <v>-2.9274868308093795</v>
      </c>
      <c r="Y819" s="68">
        <f t="shared" si="624"/>
        <v>-1.5546855799090764</v>
      </c>
      <c r="Z819" s="65">
        <f t="shared" si="625"/>
        <v>-10.804207910238297</v>
      </c>
      <c r="AA819" s="69">
        <f t="shared" si="626"/>
        <v>-7.2028052734921975</v>
      </c>
      <c r="AB819" s="98">
        <f>SUMIF(BN819:BU819,"VERDADEIRO",BN$3:$BU818)</f>
        <v>0</v>
      </c>
      <c r="AC819" s="97">
        <f t="shared" si="602"/>
        <v>816</v>
      </c>
      <c r="AD819" s="89">
        <f>RTD("tryd.rtdserver",,"COT",B819,"ULT")</f>
        <v>29.56</v>
      </c>
      <c r="AE819" s="89">
        <f>RTD("tryd.rtdserver",,"COT",C819,"ULT")</f>
        <v>21.84</v>
      </c>
      <c r="AF819" s="89">
        <f>VLOOKUP($AC819,LS_Coint_BD!$B$3:$AQ$1079,AF$2)*$AD819+VLOOKUP($AC819,LS_Coint_BD!$B$3:$AQ$1079,AF$2+1)</f>
        <v>20.966341062852862</v>
      </c>
      <c r="AG819" s="89">
        <f>VLOOKUP($AC819,LS_Coint_BD!$B$3:$AQ$1079,AG$2)*$AD819+VLOOKUP($AC819,LS_Coint_BD!$B$3:$AQ$1079,AG$2+1)</f>
        <v>20.956160540050121</v>
      </c>
      <c r="AH819" s="89">
        <f>VLOOKUP($AC819,LS_Coint_BD!$B$3:$AQ$1079,AH$2)*$AD819+VLOOKUP($AC819,LS_Coint_BD!$B$3:$AQ$1079,AH$2+1)</f>
        <v>21.198936693183487</v>
      </c>
      <c r="AI819" s="89">
        <f>VLOOKUP($AC819,LS_Coint_BD!$B$3:$AQ$1079,AI$2)*$AD819+VLOOKUP($AC819,LS_Coint_BD!$B$3:$AQ$1079,AI$2+1)</f>
        <v>21.616863001323033</v>
      </c>
      <c r="AJ819" s="89">
        <f>VLOOKUP($AC819,LS_Coint_BD!$B$3:$AQ$1079,AJ$2)*$AD819+VLOOKUP($AC819,LS_Coint_BD!$B$3:$AQ$1079,AJ$2+1)</f>
        <v>21.771602976813426</v>
      </c>
      <c r="AK819" s="89">
        <f>VLOOKUP($AC819,LS_Coint_BD!$B$3:$AQ$1079,AK$2)*$AD819+VLOOKUP($AC819,LS_Coint_BD!$B$3:$AQ$1079,AK$2+1)</f>
        <v>22.01231408826515</v>
      </c>
      <c r="AL819" s="89">
        <f>VLOOKUP($AC819,LS_Coint_BD!$B$3:$AQ$1079,AL$2)*$AD819+VLOOKUP($AC819,LS_Coint_BD!$B$3:$AQ$1079,AL$2+1)</f>
        <v>22.131996487690358</v>
      </c>
      <c r="AM819" s="89">
        <f>VLOOKUP($AC819,LS_Coint_BD!$B$3:$AQ$1079,AM$2)*$AD819+VLOOKUP($AC819,LS_Coint_BD!$B$3:$AQ$1079,AM$2+1)</f>
        <v>23.394685579909076</v>
      </c>
      <c r="AN819" s="89">
        <f>VLOOKUP($AC819,LS_Coint_BD!$B$3:$AQ$1079,AN$2)</f>
        <v>1.49398095993275</v>
      </c>
      <c r="AO819" s="89">
        <f>VLOOKUP($AC819,LS_Coint_BD!$B$3:$AQ$1079,AO$2)</f>
        <v>1.3860595278174901</v>
      </c>
      <c r="AP819" s="89">
        <f>VLOOKUP($AC819,LS_Coint_BD!$B$3:$AQ$1079,AP$2)</f>
        <v>1.3699187970126001</v>
      </c>
      <c r="AQ819" s="89">
        <f>VLOOKUP($AC819,LS_Coint_BD!$B$3:$AQ$1079,AQ$2)</f>
        <v>1.37075109254349</v>
      </c>
      <c r="AR819" s="89">
        <f>VLOOKUP($AC819,LS_Coint_BD!$B$3:$AQ$1079,AR$2)</f>
        <v>1.38218446267238</v>
      </c>
      <c r="AS819" s="89">
        <f>VLOOKUP($AC819,LS_Coint_BD!$B$3:$AQ$1079,AS$2)</f>
        <v>1.4526003300963699</v>
      </c>
      <c r="AT819" s="89">
        <f>VLOOKUP($AC819,LS_Coint_BD!$B$3:$AQ$1079,AT$2)</f>
        <v>1.46374341540469</v>
      </c>
      <c r="AU819" s="89">
        <f>VLOOKUP($AC819,LS_Coint_BD!$B$3:$AQ$1079,AU$2)</f>
        <v>3.6014026367461001</v>
      </c>
      <c r="AV819" s="89">
        <f>VLOOKUP($AC819,LS_Coint_BD!$B$3:$AQ$1079,AV$2)</f>
        <v>-1.7763568394002501E-16</v>
      </c>
      <c r="AW819" s="89">
        <f>VLOOKUP($AC819,LS_Coint_BD!$B$3:$AQ$1079,AW$2)</f>
        <v>3.8191672047105399E-15</v>
      </c>
      <c r="AX819" s="89">
        <f>VLOOKUP($AC819,LS_Coint_BD!$B$3:$AQ$1079,AX$2)</f>
        <v>-1.9286159970631301E-15</v>
      </c>
      <c r="AY819" s="89">
        <f>VLOOKUP($AC819,LS_Coint_BD!$B$3:$AQ$1079,AY$2)</f>
        <v>-2.8865798640254101E-16</v>
      </c>
      <c r="AZ819" s="89">
        <f>VLOOKUP($AC819,LS_Coint_BD!$B$3:$AQ$1079,AZ$2)</f>
        <v>-1.1842378929335E-16</v>
      </c>
      <c r="BA819" s="89">
        <f>VLOOKUP($AC819,LS_Coint_BD!$B$3:$AQ$1079,BA$2)</f>
        <v>-7.2830630415410304E-16</v>
      </c>
      <c r="BB819" s="89">
        <f>VLOOKUP($AC819,LS_Coint_BD!$B$3:$AQ$1079,BB$2)</f>
        <v>4.52163559120064E-16</v>
      </c>
      <c r="BC819" s="89">
        <f>VLOOKUP($AC819,LS_Coint_BD!$B$3:$AQ$1079,BC$2)</f>
        <v>2.72848410531878E-15</v>
      </c>
      <c r="BD819" s="89">
        <f t="shared" si="627"/>
        <v>2.9879619198655001</v>
      </c>
      <c r="BE819" s="89">
        <f t="shared" si="628"/>
        <v>2.7721190556349842</v>
      </c>
      <c r="BF819" s="89">
        <f t="shared" si="629"/>
        <v>2.7398375940251984</v>
      </c>
      <c r="BG819" s="89">
        <f t="shared" si="630"/>
        <v>2.7415021850869796</v>
      </c>
      <c r="BH819" s="89">
        <f t="shared" si="631"/>
        <v>2.7643689253447601</v>
      </c>
      <c r="BI819" s="89">
        <f t="shared" si="632"/>
        <v>-2.9052006601927407</v>
      </c>
      <c r="BJ819" s="89">
        <f t="shared" si="633"/>
        <v>-2.9274868308093795</v>
      </c>
      <c r="BK819" s="89">
        <f t="shared" si="634"/>
        <v>-7.2028052734921975</v>
      </c>
      <c r="BL819" s="89">
        <f t="shared" si="635"/>
        <v>2.9879619198655005</v>
      </c>
      <c r="BM819" s="89"/>
      <c r="BN819" s="26" t="b">
        <f t="shared" si="636"/>
        <v>0</v>
      </c>
      <c r="BO819" s="26" t="b">
        <f t="shared" si="637"/>
        <v>0</v>
      </c>
      <c r="BP819" s="26" t="b">
        <f t="shared" si="638"/>
        <v>0</v>
      </c>
      <c r="BQ819" s="26" t="b">
        <f t="shared" si="639"/>
        <v>0</v>
      </c>
      <c r="BR819" s="26" t="b">
        <f t="shared" si="640"/>
        <v>0</v>
      </c>
      <c r="BS819" s="26" t="b">
        <f t="shared" si="641"/>
        <v>0</v>
      </c>
      <c r="BT819" s="26" t="b">
        <f t="shared" si="642"/>
        <v>0</v>
      </c>
      <c r="BU819" s="26" t="b">
        <f t="shared" si="643"/>
        <v>0</v>
      </c>
    </row>
    <row r="820" spans="2:73" ht="15" thickBot="1" x14ac:dyDescent="0.35">
      <c r="B820" s="17" t="str">
        <f>VLOOKUP($AC820,LS_Coint_BD!$B$3:$D$1079,2)</f>
        <v>UGPA3</v>
      </c>
      <c r="C820" s="87" t="str">
        <f>VLOOKUP($AC820,LS_Coint_BD!$B$3:$D$1079,3)</f>
        <v>BRDT3</v>
      </c>
      <c r="D820" s="68">
        <f t="shared" si="603"/>
        <v>0.27825985024778888</v>
      </c>
      <c r="E820" s="65">
        <f t="shared" si="604"/>
        <v>2.0476265171947734</v>
      </c>
      <c r="F820" s="69">
        <f t="shared" si="605"/>
        <v>1.3650843447965155</v>
      </c>
      <c r="G820" s="68">
        <f t="shared" si="606"/>
        <v>0.25631863663911858</v>
      </c>
      <c r="H820" s="65">
        <f t="shared" si="607"/>
        <v>2.0995429212926759</v>
      </c>
      <c r="I820" s="69">
        <f t="shared" si="608"/>
        <v>1.399695280861784</v>
      </c>
      <c r="J820" s="68">
        <f t="shared" si="609"/>
        <v>0.27826346910697808</v>
      </c>
      <c r="K820" s="65">
        <f t="shared" si="610"/>
        <v>2.4647564774955133</v>
      </c>
      <c r="L820" s="69">
        <f t="shared" si="611"/>
        <v>1.6431709849970089</v>
      </c>
      <c r="M820" s="68">
        <f t="shared" si="612"/>
        <v>0.33338366936949271</v>
      </c>
      <c r="N820" s="65">
        <f t="shared" si="613"/>
        <v>2.4443605839772209</v>
      </c>
      <c r="O820" s="69">
        <f t="shared" si="614"/>
        <v>1.6295737226514806</v>
      </c>
      <c r="P820" s="68">
        <f t="shared" si="615"/>
        <v>0.24159850515438563</v>
      </c>
      <c r="Q820" s="65">
        <f t="shared" si="616"/>
        <v>2.5882837565787122</v>
      </c>
      <c r="R820" s="69">
        <f t="shared" si="617"/>
        <v>1.725522504385808</v>
      </c>
      <c r="S820" s="68">
        <f t="shared" si="618"/>
        <v>-7.6511793221524016E-2</v>
      </c>
      <c r="T820" s="65">
        <f t="shared" si="619"/>
        <v>-2.7781674424809966</v>
      </c>
      <c r="U820" s="69">
        <f t="shared" si="620"/>
        <v>-1.8521116283206642</v>
      </c>
      <c r="V820" s="68">
        <f t="shared" si="621"/>
        <v>-0.51692032212806538</v>
      </c>
      <c r="W820" s="65">
        <f t="shared" si="622"/>
        <v>-3.3744059195809828</v>
      </c>
      <c r="X820" s="69">
        <f t="shared" si="623"/>
        <v>-2.2496039463873219</v>
      </c>
      <c r="Y820" s="68">
        <f t="shared" si="624"/>
        <v>0</v>
      </c>
      <c r="Z820" s="65">
        <f t="shared" si="625"/>
        <v>0</v>
      </c>
      <c r="AA820" s="69">
        <f t="shared" si="626"/>
        <v>0</v>
      </c>
      <c r="AB820" s="98">
        <f>SUMIF(BN820:BU820,"VERDADEIRO",BN$3:$BU819)</f>
        <v>0</v>
      </c>
      <c r="AC820" s="97">
        <f t="shared" si="602"/>
        <v>817</v>
      </c>
      <c r="AD820" s="89">
        <f>RTD("tryd.rtdserver",,"COT",B820,"ULT")</f>
        <v>23.6</v>
      </c>
      <c r="AE820" s="89">
        <f>RTD("tryd.rtdserver",,"COT",C820,"ULT")</f>
        <v>22.48</v>
      </c>
      <c r="AF820" s="89">
        <f>VLOOKUP($AC820,LS_Coint_BD!$B$3:$AQ$1079,AF$2)*$AD820+VLOOKUP($AC820,LS_Coint_BD!$B$3:$AQ$1079,AF$2+1)</f>
        <v>22.201740149752212</v>
      </c>
      <c r="AG820" s="89">
        <f>VLOOKUP($AC820,LS_Coint_BD!$B$3:$AQ$1079,AG$2)*$AD820+VLOOKUP($AC820,LS_Coint_BD!$B$3:$AQ$1079,AG$2+1)</f>
        <v>22.223681363360882</v>
      </c>
      <c r="AH820" s="89">
        <f>VLOOKUP($AC820,LS_Coint_BD!$B$3:$AQ$1079,AH$2)*$AD820+VLOOKUP($AC820,LS_Coint_BD!$B$3:$AQ$1079,AH$2+1)</f>
        <v>22.201736530893022</v>
      </c>
      <c r="AI820" s="89">
        <f>VLOOKUP($AC820,LS_Coint_BD!$B$3:$AQ$1079,AI$2)*$AD820+VLOOKUP($AC820,LS_Coint_BD!$B$3:$AQ$1079,AI$2+1)</f>
        <v>22.146616330630508</v>
      </c>
      <c r="AJ820" s="89">
        <f>VLOOKUP($AC820,LS_Coint_BD!$B$3:$AQ$1079,AJ$2)*$AD820+VLOOKUP($AC820,LS_Coint_BD!$B$3:$AQ$1079,AJ$2+1)</f>
        <v>22.238401494845615</v>
      </c>
      <c r="AK820" s="89">
        <f>VLOOKUP($AC820,LS_Coint_BD!$B$3:$AQ$1079,AK$2)*$AD820+VLOOKUP($AC820,LS_Coint_BD!$B$3:$AQ$1079,AK$2+1)</f>
        <v>22.556511793221524</v>
      </c>
      <c r="AL820" s="89">
        <f>VLOOKUP($AC820,LS_Coint_BD!$B$3:$AQ$1079,AL$2)*$AD820+VLOOKUP($AC820,LS_Coint_BD!$B$3:$AQ$1079,AL$2+1)</f>
        <v>22.996920322128066</v>
      </c>
      <c r="AM820" s="89">
        <f>VLOOKUP($AC820,LS_Coint_BD!$B$3:$AQ$1079,AM$2)*$AD820+VLOOKUP($AC820,LS_Coint_BD!$B$3:$AQ$1079,AM$2+1)</f>
        <v>0</v>
      </c>
      <c r="AN820" s="89">
        <f>VLOOKUP($AC820,LS_Coint_BD!$B$3:$AQ$1079,AN$2)</f>
        <v>0.68254217239825798</v>
      </c>
      <c r="AO820" s="89">
        <f>VLOOKUP($AC820,LS_Coint_BD!$B$3:$AQ$1079,AO$2)</f>
        <v>0.69984764043089098</v>
      </c>
      <c r="AP820" s="89">
        <f>VLOOKUP($AC820,LS_Coint_BD!$B$3:$AQ$1079,AP$2)</f>
        <v>0.82158549249850399</v>
      </c>
      <c r="AQ820" s="89">
        <f>VLOOKUP($AC820,LS_Coint_BD!$B$3:$AQ$1079,AQ$2)</f>
        <v>0.81478686132574096</v>
      </c>
      <c r="AR820" s="89">
        <f>VLOOKUP($AC820,LS_Coint_BD!$B$3:$AQ$1079,AR$2)</f>
        <v>0.862761252192904</v>
      </c>
      <c r="AS820" s="89">
        <f>VLOOKUP($AC820,LS_Coint_BD!$B$3:$AQ$1079,AS$2)</f>
        <v>0.926055814160333</v>
      </c>
      <c r="AT820" s="89">
        <f>VLOOKUP($AC820,LS_Coint_BD!$B$3:$AQ$1079,AT$2)</f>
        <v>1.12480197319366</v>
      </c>
      <c r="AU820" s="89">
        <f>VLOOKUP($AC820,LS_Coint_BD!$B$3:$AQ$1079,AU$2)</f>
        <v>0</v>
      </c>
      <c r="AV820" s="89">
        <f>VLOOKUP($AC820,LS_Coint_BD!$B$3:$AQ$1079,AV$2)</f>
        <v>-3.5527136788005001E-16</v>
      </c>
      <c r="AW820" s="89">
        <f>VLOOKUP($AC820,LS_Coint_BD!$B$3:$AQ$1079,AW$2)</f>
        <v>1.95399252334028E-15</v>
      </c>
      <c r="AX820" s="89">
        <f>VLOOKUP($AC820,LS_Coint_BD!$B$3:$AQ$1079,AX$2)</f>
        <v>8.12048840868686E-16</v>
      </c>
      <c r="AY820" s="89">
        <f>VLOOKUP($AC820,LS_Coint_BD!$B$3:$AQ$1079,AY$2)</f>
        <v>-1.3544720900426899E-15</v>
      </c>
      <c r="AZ820" s="89">
        <f>VLOOKUP($AC820,LS_Coint_BD!$B$3:$AQ$1079,AZ$2)</f>
        <v>-3.9474596431116697E-17</v>
      </c>
      <c r="BA820" s="89">
        <f>VLOOKUP($AC820,LS_Coint_BD!$B$3:$AQ$1079,BA$2)</f>
        <v>1.8474111129762602E-15</v>
      </c>
      <c r="BB820" s="89">
        <f>VLOOKUP($AC820,LS_Coint_BD!$B$3:$AQ$1079,BB$2)</f>
        <v>-1.7763568394002501E-15</v>
      </c>
      <c r="BC820" s="89">
        <f>VLOOKUP($AC820,LS_Coint_BD!$B$3:$AQ$1079,BC$2)</f>
        <v>0</v>
      </c>
      <c r="BD820" s="89">
        <f t="shared" si="627"/>
        <v>1.3650843447965155</v>
      </c>
      <c r="BE820" s="89">
        <f t="shared" si="628"/>
        <v>1.399695280861784</v>
      </c>
      <c r="BF820" s="89">
        <f t="shared" si="629"/>
        <v>1.6431709849970089</v>
      </c>
      <c r="BG820" s="89">
        <f t="shared" si="630"/>
        <v>1.6295737226514806</v>
      </c>
      <c r="BH820" s="89">
        <f t="shared" si="631"/>
        <v>1.725522504385808</v>
      </c>
      <c r="BI820" s="89">
        <f t="shared" si="632"/>
        <v>-1.8521116283206642</v>
      </c>
      <c r="BJ820" s="89">
        <f t="shared" si="633"/>
        <v>-2.2496039463873219</v>
      </c>
      <c r="BK820" s="89">
        <f t="shared" si="634"/>
        <v>0</v>
      </c>
      <c r="BL820" s="89">
        <f t="shared" si="635"/>
        <v>1.3650843447965149</v>
      </c>
      <c r="BM820" s="89"/>
      <c r="BN820" s="26" t="b">
        <f t="shared" si="636"/>
        <v>0</v>
      </c>
      <c r="BO820" s="26" t="b">
        <f t="shared" si="637"/>
        <v>0</v>
      </c>
      <c r="BP820" s="26" t="b">
        <f t="shared" si="638"/>
        <v>0</v>
      </c>
      <c r="BQ820" s="26" t="b">
        <f t="shared" si="639"/>
        <v>0</v>
      </c>
      <c r="BR820" s="26" t="b">
        <f t="shared" si="640"/>
        <v>0</v>
      </c>
      <c r="BS820" s="26" t="b">
        <f t="shared" si="641"/>
        <v>0</v>
      </c>
      <c r="BT820" s="26" t="b">
        <f t="shared" si="642"/>
        <v>0</v>
      </c>
      <c r="BU820" s="26" t="b">
        <f t="shared" si="643"/>
        <v>0</v>
      </c>
    </row>
    <row r="821" spans="2:73" ht="15" thickBot="1" x14ac:dyDescent="0.35">
      <c r="B821" s="17" t="str">
        <f>VLOOKUP($AC821,LS_Coint_BD!$B$3:$D$1079,2)</f>
        <v>UGPA3</v>
      </c>
      <c r="C821" s="87" t="str">
        <f>VLOOKUP($AC821,LS_Coint_BD!$B$3:$D$1079,3)</f>
        <v>BRML3</v>
      </c>
      <c r="D821" s="68">
        <f t="shared" si="603"/>
        <v>0</v>
      </c>
      <c r="E821" s="65">
        <f t="shared" si="604"/>
        <v>0</v>
      </c>
      <c r="F821" s="69">
        <f t="shared" si="605"/>
        <v>0</v>
      </c>
      <c r="G821" s="68">
        <f t="shared" si="606"/>
        <v>-0.12346098120125149</v>
      </c>
      <c r="H821" s="65">
        <f t="shared" si="607"/>
        <v>-1.712867682276372</v>
      </c>
      <c r="I821" s="69">
        <f t="shared" si="608"/>
        <v>-1.141911788184248</v>
      </c>
      <c r="J821" s="68">
        <f t="shared" si="609"/>
        <v>0</v>
      </c>
      <c r="K821" s="65">
        <f t="shared" si="610"/>
        <v>0</v>
      </c>
      <c r="L821" s="69">
        <f t="shared" si="611"/>
        <v>0</v>
      </c>
      <c r="M821" s="68">
        <f t="shared" si="612"/>
        <v>0</v>
      </c>
      <c r="N821" s="65">
        <f t="shared" si="613"/>
        <v>0</v>
      </c>
      <c r="O821" s="69">
        <f t="shared" si="614"/>
        <v>0</v>
      </c>
      <c r="P821" s="68">
        <f t="shared" si="615"/>
        <v>-6.6924545401597868E-2</v>
      </c>
      <c r="Q821" s="65">
        <f t="shared" si="616"/>
        <v>-2.2922839557408925</v>
      </c>
      <c r="R821" s="69">
        <f t="shared" si="617"/>
        <v>-1.5281893038272616</v>
      </c>
      <c r="S821" s="68">
        <f t="shared" si="618"/>
        <v>-0.19245502736408859</v>
      </c>
      <c r="T821" s="65">
        <f t="shared" si="619"/>
        <v>-2.3674774939993197</v>
      </c>
      <c r="U821" s="69">
        <f t="shared" si="620"/>
        <v>-1.57831832933288</v>
      </c>
      <c r="V821" s="68">
        <f t="shared" si="621"/>
        <v>-0.20625588310418941</v>
      </c>
      <c r="W821" s="65">
        <f t="shared" si="622"/>
        <v>-2.3981507707278626</v>
      </c>
      <c r="X821" s="69">
        <f t="shared" si="623"/>
        <v>-1.5987671804852417</v>
      </c>
      <c r="Y821" s="68">
        <f t="shared" si="624"/>
        <v>-1.9736445749816891</v>
      </c>
      <c r="Z821" s="65">
        <f t="shared" si="625"/>
        <v>-6.950609978750701</v>
      </c>
      <c r="AA821" s="69">
        <f t="shared" si="626"/>
        <v>-4.6337399858338006</v>
      </c>
      <c r="AB821" s="98">
        <f>SUMIF(BN821:BU821,"VERDADEIRO",BN$3:$BU820)</f>
        <v>0</v>
      </c>
      <c r="AC821" s="97">
        <f t="shared" si="602"/>
        <v>818</v>
      </c>
      <c r="AD821" s="89">
        <f>RTD("tryd.rtdserver",,"COT",B821,"ULT")</f>
        <v>23.6</v>
      </c>
      <c r="AE821" s="89">
        <f>RTD("tryd.rtdserver",,"COT",C821,"ULT")</f>
        <v>9.83</v>
      </c>
      <c r="AF821" s="89">
        <f>VLOOKUP($AC821,LS_Coint_BD!$B$3:$AQ$1079,AF$2)*$AD821+VLOOKUP($AC821,LS_Coint_BD!$B$3:$AQ$1079,AF$2+1)</f>
        <v>0</v>
      </c>
      <c r="AG821" s="89">
        <f>VLOOKUP($AC821,LS_Coint_BD!$B$3:$AQ$1079,AG$2)*$AD821+VLOOKUP($AC821,LS_Coint_BD!$B$3:$AQ$1079,AG$2+1)</f>
        <v>9.9534609812012516</v>
      </c>
      <c r="AH821" s="89">
        <f>VLOOKUP($AC821,LS_Coint_BD!$B$3:$AQ$1079,AH$2)*$AD821+VLOOKUP($AC821,LS_Coint_BD!$B$3:$AQ$1079,AH$2+1)</f>
        <v>0</v>
      </c>
      <c r="AI821" s="89">
        <f>VLOOKUP($AC821,LS_Coint_BD!$B$3:$AQ$1079,AI$2)*$AD821+VLOOKUP($AC821,LS_Coint_BD!$B$3:$AQ$1079,AI$2+1)</f>
        <v>0</v>
      </c>
      <c r="AJ821" s="89">
        <f>VLOOKUP($AC821,LS_Coint_BD!$B$3:$AQ$1079,AJ$2)*$AD821+VLOOKUP($AC821,LS_Coint_BD!$B$3:$AQ$1079,AJ$2+1)</f>
        <v>9.8969245454015979</v>
      </c>
      <c r="AK821" s="89">
        <f>VLOOKUP($AC821,LS_Coint_BD!$B$3:$AQ$1079,AK$2)*$AD821+VLOOKUP($AC821,LS_Coint_BD!$B$3:$AQ$1079,AK$2+1)</f>
        <v>10.022455027364089</v>
      </c>
      <c r="AL821" s="89">
        <f>VLOOKUP($AC821,LS_Coint_BD!$B$3:$AQ$1079,AL$2)*$AD821+VLOOKUP($AC821,LS_Coint_BD!$B$3:$AQ$1079,AL$2+1)</f>
        <v>10.036255883104189</v>
      </c>
      <c r="AM821" s="89">
        <f>VLOOKUP($AC821,LS_Coint_BD!$B$3:$AQ$1079,AM$2)*$AD821+VLOOKUP($AC821,LS_Coint_BD!$B$3:$AQ$1079,AM$2+1)</f>
        <v>11.803644574981689</v>
      </c>
      <c r="AN821" s="89">
        <f>VLOOKUP($AC821,LS_Coint_BD!$B$3:$AQ$1079,AN$2)</f>
        <v>0</v>
      </c>
      <c r="AO821" s="89">
        <f>VLOOKUP($AC821,LS_Coint_BD!$B$3:$AQ$1079,AO$2)</f>
        <v>0.57095589409212399</v>
      </c>
      <c r="AP821" s="89">
        <f>VLOOKUP($AC821,LS_Coint_BD!$B$3:$AQ$1079,AP$2)</f>
        <v>0</v>
      </c>
      <c r="AQ821" s="89">
        <f>VLOOKUP($AC821,LS_Coint_BD!$B$3:$AQ$1079,AQ$2)</f>
        <v>0</v>
      </c>
      <c r="AR821" s="89">
        <f>VLOOKUP($AC821,LS_Coint_BD!$B$3:$AQ$1079,AR$2)</f>
        <v>0.76409465191363102</v>
      </c>
      <c r="AS821" s="89">
        <f>VLOOKUP($AC821,LS_Coint_BD!$B$3:$AQ$1079,AS$2)</f>
        <v>0.78915916466643998</v>
      </c>
      <c r="AT821" s="89">
        <f>VLOOKUP($AC821,LS_Coint_BD!$B$3:$AQ$1079,AT$2)</f>
        <v>0.79938359024262096</v>
      </c>
      <c r="AU821" s="89">
        <f>VLOOKUP($AC821,LS_Coint_BD!$B$3:$AQ$1079,AU$2)</f>
        <v>2.3168699929168999</v>
      </c>
      <c r="AV821" s="89">
        <f>VLOOKUP($AC821,LS_Coint_BD!$B$3:$AQ$1079,AV$2)</f>
        <v>0</v>
      </c>
      <c r="AW821" s="89">
        <f>VLOOKUP($AC821,LS_Coint_BD!$B$3:$AQ$1079,AW$2)</f>
        <v>1.03620815631681E-16</v>
      </c>
      <c r="AX821" s="89">
        <f>VLOOKUP($AC821,LS_Coint_BD!$B$3:$AQ$1079,AX$2)</f>
        <v>0</v>
      </c>
      <c r="AY821" s="89">
        <f>VLOOKUP($AC821,LS_Coint_BD!$B$3:$AQ$1079,AY$2)</f>
        <v>0</v>
      </c>
      <c r="AZ821" s="89">
        <f>VLOOKUP($AC821,LS_Coint_BD!$B$3:$AQ$1079,AZ$2)</f>
        <v>3.9474596431116699E-16</v>
      </c>
      <c r="BA821" s="89">
        <f>VLOOKUP($AC821,LS_Coint_BD!$B$3:$AQ$1079,BA$2)</f>
        <v>1.06581410364015E-16</v>
      </c>
      <c r="BB821" s="89">
        <f>VLOOKUP($AC821,LS_Coint_BD!$B$3:$AQ$1079,BB$2)</f>
        <v>1.9378438248002699E-16</v>
      </c>
      <c r="BC821" s="89">
        <f>VLOOKUP($AC821,LS_Coint_BD!$B$3:$AQ$1079,BC$2)</f>
        <v>-4.5474735088646403E-16</v>
      </c>
      <c r="BD821" s="89">
        <f t="shared" si="627"/>
        <v>0</v>
      </c>
      <c r="BE821" s="89">
        <f t="shared" si="628"/>
        <v>-1.141911788184248</v>
      </c>
      <c r="BF821" s="89">
        <f t="shared" si="629"/>
        <v>0</v>
      </c>
      <c r="BG821" s="89">
        <f t="shared" si="630"/>
        <v>0</v>
      </c>
      <c r="BH821" s="89">
        <f t="shared" si="631"/>
        <v>-1.5281893038272616</v>
      </c>
      <c r="BI821" s="89">
        <f t="shared" si="632"/>
        <v>-1.57831832933288</v>
      </c>
      <c r="BJ821" s="89">
        <f t="shared" si="633"/>
        <v>-1.5987671804852417</v>
      </c>
      <c r="BK821" s="89">
        <f t="shared" si="634"/>
        <v>-4.6337399858338006</v>
      </c>
      <c r="BL821" s="89">
        <f t="shared" si="635"/>
        <v>0</v>
      </c>
      <c r="BM821" s="89"/>
      <c r="BN821" s="26" t="b">
        <f t="shared" si="636"/>
        <v>0</v>
      </c>
      <c r="BO821" s="26" t="b">
        <f t="shared" si="637"/>
        <v>0</v>
      </c>
      <c r="BP821" s="26" t="b">
        <f t="shared" si="638"/>
        <v>0</v>
      </c>
      <c r="BQ821" s="26" t="b">
        <f t="shared" si="639"/>
        <v>0</v>
      </c>
      <c r="BR821" s="26" t="b">
        <f t="shared" si="640"/>
        <v>0</v>
      </c>
      <c r="BS821" s="26" t="b">
        <f t="shared" si="641"/>
        <v>0</v>
      </c>
      <c r="BT821" s="26" t="b">
        <f t="shared" si="642"/>
        <v>0</v>
      </c>
      <c r="BU821" s="26" t="b">
        <f t="shared" si="643"/>
        <v>0</v>
      </c>
    </row>
    <row r="822" spans="2:73" ht="15" thickBot="1" x14ac:dyDescent="0.35">
      <c r="B822" s="17" t="str">
        <f>VLOOKUP($AC822,LS_Coint_BD!$B$3:$D$1079,2)</f>
        <v>UGPA3</v>
      </c>
      <c r="C822" s="87" t="str">
        <f>VLOOKUP($AC822,LS_Coint_BD!$B$3:$D$1079,3)</f>
        <v>CPLE6</v>
      </c>
      <c r="D822" s="68">
        <f t="shared" si="603"/>
        <v>0</v>
      </c>
      <c r="E822" s="65">
        <f t="shared" si="604"/>
        <v>0</v>
      </c>
      <c r="F822" s="69">
        <f t="shared" si="605"/>
        <v>0</v>
      </c>
      <c r="G822" s="68">
        <f t="shared" si="606"/>
        <v>0</v>
      </c>
      <c r="H822" s="65">
        <f t="shared" si="607"/>
        <v>0</v>
      </c>
      <c r="I822" s="69">
        <f t="shared" si="608"/>
        <v>0</v>
      </c>
      <c r="J822" s="68">
        <f t="shared" si="609"/>
        <v>0</v>
      </c>
      <c r="K822" s="65">
        <f t="shared" si="610"/>
        <v>0</v>
      </c>
      <c r="L822" s="69">
        <f t="shared" si="611"/>
        <v>0</v>
      </c>
      <c r="M822" s="68">
        <f t="shared" si="612"/>
        <v>4.8733314480983836E-2</v>
      </c>
      <c r="N822" s="65">
        <f t="shared" si="613"/>
        <v>7.6835490915217193</v>
      </c>
      <c r="O822" s="69">
        <f t="shared" si="614"/>
        <v>5.1223660610144792</v>
      </c>
      <c r="P822" s="68">
        <f t="shared" si="615"/>
        <v>0.12264709058027279</v>
      </c>
      <c r="Q822" s="65">
        <f t="shared" si="616"/>
        <v>7.4693308323680654</v>
      </c>
      <c r="R822" s="69">
        <f t="shared" si="617"/>
        <v>4.9795538882453769</v>
      </c>
      <c r="S822" s="68">
        <f t="shared" si="618"/>
        <v>-9.4056184734398585E-2</v>
      </c>
      <c r="T822" s="65">
        <f t="shared" si="619"/>
        <v>-7.2402266161811166</v>
      </c>
      <c r="U822" s="69">
        <f t="shared" si="620"/>
        <v>-4.8268177441207447</v>
      </c>
      <c r="V822" s="68">
        <f t="shared" si="621"/>
        <v>-0.43136502745009864</v>
      </c>
      <c r="W822" s="65">
        <f t="shared" si="622"/>
        <v>-7.3884813749145044</v>
      </c>
      <c r="X822" s="69">
        <f t="shared" si="623"/>
        <v>-4.9256542499430029</v>
      </c>
      <c r="Y822" s="68">
        <f t="shared" si="624"/>
        <v>-1.2256913106882337</v>
      </c>
      <c r="Z822" s="65">
        <f t="shared" si="625"/>
        <v>-8.8534860057736235</v>
      </c>
      <c r="AA822" s="69">
        <f t="shared" si="626"/>
        <v>-5.9023240038490821</v>
      </c>
      <c r="AB822" s="98">
        <f>SUMIF(BN822:BU822,"VERDADEIRO",BN$3:$BU821)</f>
        <v>0</v>
      </c>
      <c r="AC822" s="97">
        <f t="shared" si="602"/>
        <v>819</v>
      </c>
      <c r="AD822" s="89">
        <f>RTD("tryd.rtdserver",,"COT",B822,"ULT")</f>
        <v>23.6</v>
      </c>
      <c r="AE822" s="89">
        <f>RTD("tryd.rtdserver",,"COT",C822,"ULT")</f>
        <v>67.930000000000007</v>
      </c>
      <c r="AF822" s="89">
        <f>VLOOKUP($AC822,LS_Coint_BD!$B$3:$AQ$1079,AF$2)*$AD822+VLOOKUP($AC822,LS_Coint_BD!$B$3:$AQ$1079,AF$2+1)</f>
        <v>0</v>
      </c>
      <c r="AG822" s="89">
        <f>VLOOKUP($AC822,LS_Coint_BD!$B$3:$AQ$1079,AG$2)*$AD822+VLOOKUP($AC822,LS_Coint_BD!$B$3:$AQ$1079,AG$2+1)</f>
        <v>0</v>
      </c>
      <c r="AH822" s="89">
        <f>VLOOKUP($AC822,LS_Coint_BD!$B$3:$AQ$1079,AH$2)*$AD822+VLOOKUP($AC822,LS_Coint_BD!$B$3:$AQ$1079,AH$2+1)</f>
        <v>0</v>
      </c>
      <c r="AI822" s="89">
        <f>VLOOKUP($AC822,LS_Coint_BD!$B$3:$AQ$1079,AI$2)*$AD822+VLOOKUP($AC822,LS_Coint_BD!$B$3:$AQ$1079,AI$2+1)</f>
        <v>67.881266685519023</v>
      </c>
      <c r="AJ822" s="89">
        <f>VLOOKUP($AC822,LS_Coint_BD!$B$3:$AQ$1079,AJ$2)*$AD822+VLOOKUP($AC822,LS_Coint_BD!$B$3:$AQ$1079,AJ$2+1)</f>
        <v>67.807352909419734</v>
      </c>
      <c r="AK822" s="89">
        <f>VLOOKUP($AC822,LS_Coint_BD!$B$3:$AQ$1079,AK$2)*$AD822+VLOOKUP($AC822,LS_Coint_BD!$B$3:$AQ$1079,AK$2+1)</f>
        <v>68.024056184734405</v>
      </c>
      <c r="AL822" s="89">
        <f>VLOOKUP($AC822,LS_Coint_BD!$B$3:$AQ$1079,AL$2)*$AD822+VLOOKUP($AC822,LS_Coint_BD!$B$3:$AQ$1079,AL$2+1)</f>
        <v>68.361365027450105</v>
      </c>
      <c r="AM822" s="89">
        <f>VLOOKUP($AC822,LS_Coint_BD!$B$3:$AQ$1079,AM$2)*$AD822+VLOOKUP($AC822,LS_Coint_BD!$B$3:$AQ$1079,AM$2+1)</f>
        <v>69.15569131068824</v>
      </c>
      <c r="AN822" s="89">
        <f>VLOOKUP($AC822,LS_Coint_BD!$B$3:$AQ$1079,AN$2)</f>
        <v>0</v>
      </c>
      <c r="AO822" s="89">
        <f>VLOOKUP($AC822,LS_Coint_BD!$B$3:$AQ$1079,AO$2)</f>
        <v>0</v>
      </c>
      <c r="AP822" s="89">
        <f>VLOOKUP($AC822,LS_Coint_BD!$B$3:$AQ$1079,AP$2)</f>
        <v>0</v>
      </c>
      <c r="AQ822" s="89">
        <f>VLOOKUP($AC822,LS_Coint_BD!$B$3:$AQ$1079,AQ$2)</f>
        <v>2.5611830305072401</v>
      </c>
      <c r="AR822" s="89">
        <f>VLOOKUP($AC822,LS_Coint_BD!$B$3:$AQ$1079,AR$2)</f>
        <v>2.4897769441226898</v>
      </c>
      <c r="AS822" s="89">
        <f>VLOOKUP($AC822,LS_Coint_BD!$B$3:$AQ$1079,AS$2)</f>
        <v>2.4134088720603701</v>
      </c>
      <c r="AT822" s="89">
        <f>VLOOKUP($AC822,LS_Coint_BD!$B$3:$AQ$1079,AT$2)</f>
        <v>2.4628271249715001</v>
      </c>
      <c r="AU822" s="89">
        <f>VLOOKUP($AC822,LS_Coint_BD!$B$3:$AQ$1079,AU$2)</f>
        <v>2.9511620019245401</v>
      </c>
      <c r="AV822" s="89">
        <f>VLOOKUP($AC822,LS_Coint_BD!$B$3:$AQ$1079,AV$2)</f>
        <v>0</v>
      </c>
      <c r="AW822" s="89">
        <f>VLOOKUP($AC822,LS_Coint_BD!$B$3:$AQ$1079,AW$2)</f>
        <v>0</v>
      </c>
      <c r="AX822" s="89">
        <f>VLOOKUP($AC822,LS_Coint_BD!$B$3:$AQ$1079,AX$2)</f>
        <v>0</v>
      </c>
      <c r="AY822" s="89">
        <f>VLOOKUP($AC822,LS_Coint_BD!$B$3:$AQ$1079,AY$2)</f>
        <v>-5.3290705182007502E-16</v>
      </c>
      <c r="AZ822" s="89">
        <f>VLOOKUP($AC822,LS_Coint_BD!$B$3:$AQ$1079,AZ$2)</f>
        <v>-3.0000693287648698E-15</v>
      </c>
      <c r="BA822" s="89">
        <f>VLOOKUP($AC822,LS_Coint_BD!$B$3:$AQ$1079,BA$2)</f>
        <v>-4.0500935938325699E-15</v>
      </c>
      <c r="BB822" s="89">
        <f>VLOOKUP($AC822,LS_Coint_BD!$B$3:$AQ$1079,BB$2)</f>
        <v>-2.90676573720041E-15</v>
      </c>
      <c r="BC822" s="89">
        <f>VLOOKUP($AC822,LS_Coint_BD!$B$3:$AQ$1079,BC$2)</f>
        <v>-2.1032064978499E-15</v>
      </c>
      <c r="BD822" s="89">
        <f t="shared" si="627"/>
        <v>0</v>
      </c>
      <c r="BE822" s="89">
        <f t="shared" si="628"/>
        <v>0</v>
      </c>
      <c r="BF822" s="89">
        <f t="shared" si="629"/>
        <v>0</v>
      </c>
      <c r="BG822" s="89">
        <f t="shared" si="630"/>
        <v>5.1223660610144792</v>
      </c>
      <c r="BH822" s="89">
        <f t="shared" si="631"/>
        <v>4.9795538882453769</v>
      </c>
      <c r="BI822" s="89">
        <f t="shared" si="632"/>
        <v>-4.8268177441207447</v>
      </c>
      <c r="BJ822" s="89">
        <f t="shared" si="633"/>
        <v>-4.9256542499430029</v>
      </c>
      <c r="BK822" s="89">
        <f t="shared" si="634"/>
        <v>-5.9023240038490821</v>
      </c>
      <c r="BL822" s="89">
        <f t="shared" si="635"/>
        <v>0</v>
      </c>
      <c r="BM822" s="89"/>
      <c r="BN822" s="26" t="b">
        <f t="shared" si="636"/>
        <v>0</v>
      </c>
      <c r="BO822" s="26" t="b">
        <f t="shared" si="637"/>
        <v>0</v>
      </c>
      <c r="BP822" s="26" t="b">
        <f t="shared" si="638"/>
        <v>0</v>
      </c>
      <c r="BQ822" s="26" t="b">
        <f t="shared" si="639"/>
        <v>0</v>
      </c>
      <c r="BR822" s="26" t="b">
        <f t="shared" si="640"/>
        <v>0</v>
      </c>
      <c r="BS822" s="26" t="b">
        <f t="shared" si="641"/>
        <v>0</v>
      </c>
      <c r="BT822" s="26" t="b">
        <f t="shared" si="642"/>
        <v>0</v>
      </c>
      <c r="BU822" s="26" t="b">
        <f t="shared" si="643"/>
        <v>0</v>
      </c>
    </row>
    <row r="823" spans="2:73" ht="15" thickBot="1" x14ac:dyDescent="0.35">
      <c r="B823" s="17" t="str">
        <f>VLOOKUP($AC823,LS_Coint_BD!$B$3:$D$1079,2)</f>
        <v>UGPA3</v>
      </c>
      <c r="C823" s="87" t="str">
        <f>VLOOKUP($AC823,LS_Coint_BD!$B$3:$D$1079,3)</f>
        <v>CRFB3</v>
      </c>
      <c r="D823" s="68">
        <f t="shared" si="603"/>
        <v>-0.23265522074759915</v>
      </c>
      <c r="E823" s="65">
        <f t="shared" si="604"/>
        <v>-2.0636927640422615</v>
      </c>
      <c r="F823" s="69">
        <f t="shared" si="605"/>
        <v>-1.3757951760281744</v>
      </c>
      <c r="G823" s="68">
        <f t="shared" si="606"/>
        <v>-0.24441260425844646</v>
      </c>
      <c r="H823" s="65">
        <f t="shared" si="607"/>
        <v>-2.0048508151457889</v>
      </c>
      <c r="I823" s="69">
        <f t="shared" si="608"/>
        <v>-1.3365672100971926</v>
      </c>
      <c r="J823" s="68">
        <f t="shared" si="609"/>
        <v>-0.23799940225607585</v>
      </c>
      <c r="K823" s="65">
        <f t="shared" si="610"/>
        <v>-2.2979537693367535</v>
      </c>
      <c r="L823" s="69">
        <f t="shared" si="611"/>
        <v>-1.5319691795578356</v>
      </c>
      <c r="M823" s="68">
        <f t="shared" si="612"/>
        <v>-0.31167300157585842</v>
      </c>
      <c r="N823" s="65">
        <f t="shared" si="613"/>
        <v>-2.3276495822574081</v>
      </c>
      <c r="O823" s="69">
        <f t="shared" si="614"/>
        <v>-1.5517663881716055</v>
      </c>
      <c r="P823" s="68">
        <f t="shared" si="615"/>
        <v>0</v>
      </c>
      <c r="Q823" s="65">
        <f t="shared" si="616"/>
        <v>0</v>
      </c>
      <c r="R823" s="69">
        <f t="shared" si="617"/>
        <v>0</v>
      </c>
      <c r="S823" s="68">
        <f t="shared" si="618"/>
        <v>0</v>
      </c>
      <c r="T823" s="65">
        <f t="shared" si="619"/>
        <v>0</v>
      </c>
      <c r="U823" s="69">
        <f t="shared" si="620"/>
        <v>0</v>
      </c>
      <c r="V823" s="68">
        <f t="shared" si="621"/>
        <v>-0.25110634532003928</v>
      </c>
      <c r="W823" s="65">
        <f t="shared" si="622"/>
        <v>-3.0521854545054872</v>
      </c>
      <c r="X823" s="69">
        <f t="shared" si="623"/>
        <v>-2.0347903030036583</v>
      </c>
      <c r="Y823" s="68">
        <f t="shared" si="624"/>
        <v>0</v>
      </c>
      <c r="Z823" s="65">
        <f t="shared" si="625"/>
        <v>0</v>
      </c>
      <c r="AA823" s="69">
        <f t="shared" si="626"/>
        <v>0</v>
      </c>
      <c r="AB823" s="98">
        <f>SUMIF(BN823:BU823,"VERDADEIRO",BN$3:$BU822)</f>
        <v>0</v>
      </c>
      <c r="AC823" s="97">
        <f t="shared" si="602"/>
        <v>820</v>
      </c>
      <c r="AD823" s="89">
        <f>RTD("tryd.rtdserver",,"COT",B823,"ULT")</f>
        <v>23.6</v>
      </c>
      <c r="AE823" s="89">
        <f>RTD("tryd.rtdserver",,"COT",C823,"ULT")</f>
        <v>19.52</v>
      </c>
      <c r="AF823" s="89">
        <f>VLOOKUP($AC823,LS_Coint_BD!$B$3:$AQ$1079,AF$2)*$AD823+VLOOKUP($AC823,LS_Coint_BD!$B$3:$AQ$1079,AF$2+1)</f>
        <v>19.752655220747599</v>
      </c>
      <c r="AG823" s="89">
        <f>VLOOKUP($AC823,LS_Coint_BD!$B$3:$AQ$1079,AG$2)*$AD823+VLOOKUP($AC823,LS_Coint_BD!$B$3:$AQ$1079,AG$2+1)</f>
        <v>19.764412604258446</v>
      </c>
      <c r="AH823" s="89">
        <f>VLOOKUP($AC823,LS_Coint_BD!$B$3:$AQ$1079,AH$2)*$AD823+VLOOKUP($AC823,LS_Coint_BD!$B$3:$AQ$1079,AH$2+1)</f>
        <v>19.757999402256075</v>
      </c>
      <c r="AI823" s="89">
        <f>VLOOKUP($AC823,LS_Coint_BD!$B$3:$AQ$1079,AI$2)*$AD823+VLOOKUP($AC823,LS_Coint_BD!$B$3:$AQ$1079,AI$2+1)</f>
        <v>19.831673001575858</v>
      </c>
      <c r="AJ823" s="89">
        <f>VLOOKUP($AC823,LS_Coint_BD!$B$3:$AQ$1079,AJ$2)*$AD823+VLOOKUP($AC823,LS_Coint_BD!$B$3:$AQ$1079,AJ$2+1)</f>
        <v>0</v>
      </c>
      <c r="AK823" s="89">
        <f>VLOOKUP($AC823,LS_Coint_BD!$B$3:$AQ$1079,AK$2)*$AD823+VLOOKUP($AC823,LS_Coint_BD!$B$3:$AQ$1079,AK$2+1)</f>
        <v>0</v>
      </c>
      <c r="AL823" s="89">
        <f>VLOOKUP($AC823,LS_Coint_BD!$B$3:$AQ$1079,AL$2)*$AD823+VLOOKUP($AC823,LS_Coint_BD!$B$3:$AQ$1079,AL$2+1)</f>
        <v>19.771106345320039</v>
      </c>
      <c r="AM823" s="89">
        <f>VLOOKUP($AC823,LS_Coint_BD!$B$3:$AQ$1079,AM$2)*$AD823+VLOOKUP($AC823,LS_Coint_BD!$B$3:$AQ$1079,AM$2+1)</f>
        <v>0</v>
      </c>
      <c r="AN823" s="89">
        <f>VLOOKUP($AC823,LS_Coint_BD!$B$3:$AQ$1079,AN$2)</f>
        <v>0.68789758801408796</v>
      </c>
      <c r="AO823" s="89">
        <f>VLOOKUP($AC823,LS_Coint_BD!$B$3:$AQ$1079,AO$2)</f>
        <v>0.66828360504859796</v>
      </c>
      <c r="AP823" s="89">
        <f>VLOOKUP($AC823,LS_Coint_BD!$B$3:$AQ$1079,AP$2)</f>
        <v>0.76598458977891704</v>
      </c>
      <c r="AQ823" s="89">
        <f>VLOOKUP($AC823,LS_Coint_BD!$B$3:$AQ$1079,AQ$2)</f>
        <v>0.77588319408580197</v>
      </c>
      <c r="AR823" s="89">
        <f>VLOOKUP($AC823,LS_Coint_BD!$B$3:$AQ$1079,AR$2)</f>
        <v>0</v>
      </c>
      <c r="AS823" s="89">
        <f>VLOOKUP($AC823,LS_Coint_BD!$B$3:$AQ$1079,AS$2)</f>
        <v>0</v>
      </c>
      <c r="AT823" s="89">
        <f>VLOOKUP($AC823,LS_Coint_BD!$B$3:$AQ$1079,AT$2)</f>
        <v>1.01739515150183</v>
      </c>
      <c r="AU823" s="89">
        <f>VLOOKUP($AC823,LS_Coint_BD!$B$3:$AQ$1079,AU$2)</f>
        <v>0</v>
      </c>
      <c r="AV823" s="89">
        <f>VLOOKUP($AC823,LS_Coint_BD!$B$3:$AQ$1079,AV$2)</f>
        <v>1.5276668818842199E-15</v>
      </c>
      <c r="AW823" s="89">
        <f>VLOOKUP($AC823,LS_Coint_BD!$B$3:$AQ$1079,AW$2)</f>
        <v>3.3454720475371399E-15</v>
      </c>
      <c r="AX823" s="89">
        <f>VLOOKUP($AC823,LS_Coint_BD!$B$3:$AQ$1079,AX$2)</f>
        <v>-1.4972150503516401E-15</v>
      </c>
      <c r="AY823" s="89">
        <f>VLOOKUP($AC823,LS_Coint_BD!$B$3:$AQ$1079,AY$2)</f>
        <v>-1.48769885299771E-15</v>
      </c>
      <c r="AZ823" s="89">
        <f>VLOOKUP($AC823,LS_Coint_BD!$B$3:$AQ$1079,AZ$2)</f>
        <v>0</v>
      </c>
      <c r="BA823" s="89">
        <f>VLOOKUP($AC823,LS_Coint_BD!$B$3:$AQ$1079,BA$2)</f>
        <v>0</v>
      </c>
      <c r="BB823" s="89">
        <f>VLOOKUP($AC823,LS_Coint_BD!$B$3:$AQ$1079,BB$2)</f>
        <v>1.7763568394002501E-15</v>
      </c>
      <c r="BC823" s="89">
        <f>VLOOKUP($AC823,LS_Coint_BD!$B$3:$AQ$1079,BC$2)</f>
        <v>0</v>
      </c>
      <c r="BD823" s="89">
        <f t="shared" si="627"/>
        <v>-1.3757951760281744</v>
      </c>
      <c r="BE823" s="89">
        <f t="shared" si="628"/>
        <v>-1.3365672100971926</v>
      </c>
      <c r="BF823" s="89">
        <f t="shared" si="629"/>
        <v>-1.5319691795578356</v>
      </c>
      <c r="BG823" s="89">
        <f t="shared" si="630"/>
        <v>-1.5517663881716055</v>
      </c>
      <c r="BH823" s="89">
        <f t="shared" si="631"/>
        <v>0</v>
      </c>
      <c r="BI823" s="89">
        <f t="shared" si="632"/>
        <v>0</v>
      </c>
      <c r="BJ823" s="89">
        <f t="shared" si="633"/>
        <v>-2.0347903030036583</v>
      </c>
      <c r="BK823" s="89">
        <f t="shared" si="634"/>
        <v>0</v>
      </c>
      <c r="BL823" s="89">
        <f t="shared" si="635"/>
        <v>-1.3757951760281713</v>
      </c>
      <c r="BM823" s="89"/>
      <c r="BN823" s="26" t="b">
        <f t="shared" si="636"/>
        <v>0</v>
      </c>
      <c r="BO823" s="26" t="b">
        <f t="shared" si="637"/>
        <v>0</v>
      </c>
      <c r="BP823" s="26" t="b">
        <f t="shared" si="638"/>
        <v>0</v>
      </c>
      <c r="BQ823" s="26" t="b">
        <f t="shared" si="639"/>
        <v>0</v>
      </c>
      <c r="BR823" s="26" t="b">
        <f t="shared" si="640"/>
        <v>0</v>
      </c>
      <c r="BS823" s="26" t="b">
        <f t="shared" si="641"/>
        <v>0</v>
      </c>
      <c r="BT823" s="26" t="b">
        <f t="shared" si="642"/>
        <v>0</v>
      </c>
      <c r="BU823" s="26" t="b">
        <f t="shared" si="643"/>
        <v>0</v>
      </c>
    </row>
    <row r="824" spans="2:73" ht="15" thickBot="1" x14ac:dyDescent="0.35">
      <c r="B824" s="17" t="str">
        <f>VLOOKUP($AC824,LS_Coint_BD!$B$3:$D$1079,2)</f>
        <v>UGPA3</v>
      </c>
      <c r="C824" s="87" t="str">
        <f>VLOOKUP($AC824,LS_Coint_BD!$B$3:$D$1079,3)</f>
        <v>EGIE3</v>
      </c>
      <c r="D824" s="68">
        <f t="shared" si="603"/>
        <v>1.2298883462908279</v>
      </c>
      <c r="E824" s="65">
        <f t="shared" si="604"/>
        <v>3.0626038187774114</v>
      </c>
      <c r="F824" s="69">
        <f t="shared" si="605"/>
        <v>2.0417358791849409</v>
      </c>
      <c r="G824" s="68">
        <f t="shared" si="606"/>
        <v>1.2680761146781379</v>
      </c>
      <c r="H824" s="65">
        <f t="shared" si="607"/>
        <v>3.3498412182035668</v>
      </c>
      <c r="I824" s="69">
        <f t="shared" si="608"/>
        <v>2.233227478802378</v>
      </c>
      <c r="J824" s="68">
        <f t="shared" si="609"/>
        <v>0</v>
      </c>
      <c r="K824" s="65">
        <f t="shared" si="610"/>
        <v>0</v>
      </c>
      <c r="L824" s="69">
        <f t="shared" si="611"/>
        <v>0</v>
      </c>
      <c r="M824" s="68">
        <f t="shared" si="612"/>
        <v>1.3521039371108756</v>
      </c>
      <c r="N824" s="65">
        <f t="shared" si="613"/>
        <v>3.599294562965131</v>
      </c>
      <c r="O824" s="69">
        <f t="shared" si="614"/>
        <v>2.3995297086434206</v>
      </c>
      <c r="P824" s="68">
        <f t="shared" si="615"/>
        <v>1.1450756004844962</v>
      </c>
      <c r="Q824" s="65">
        <f t="shared" si="616"/>
        <v>3.6008297853633549</v>
      </c>
      <c r="R824" s="69">
        <f t="shared" si="617"/>
        <v>2.4005531902422366</v>
      </c>
      <c r="S824" s="68">
        <f t="shared" si="618"/>
        <v>0.78838544258038468</v>
      </c>
      <c r="T824" s="65">
        <f t="shared" si="619"/>
        <v>3.6996151958955945</v>
      </c>
      <c r="U824" s="69">
        <f t="shared" si="620"/>
        <v>2.4664101305970632</v>
      </c>
      <c r="V824" s="68">
        <f t="shared" si="621"/>
        <v>0.7854123990686972</v>
      </c>
      <c r="W824" s="65">
        <f t="shared" si="622"/>
        <v>3.9190306622556577</v>
      </c>
      <c r="X824" s="69">
        <f t="shared" si="623"/>
        <v>2.6126871081704386</v>
      </c>
      <c r="Y824" s="68">
        <f t="shared" si="624"/>
        <v>7.3368987941840658E-2</v>
      </c>
      <c r="Z824" s="65">
        <f t="shared" si="625"/>
        <v>5.0974279216342469</v>
      </c>
      <c r="AA824" s="69">
        <f t="shared" si="626"/>
        <v>3.3982852810894979</v>
      </c>
      <c r="AB824" s="98">
        <f>SUMIF(BN824:BU824,"VERDADEIRO",BN$3:$BU823)</f>
        <v>0</v>
      </c>
      <c r="AC824" s="97">
        <f t="shared" si="602"/>
        <v>821</v>
      </c>
      <c r="AD824" s="89">
        <f>RTD("tryd.rtdserver",,"COT",B824,"ULT")</f>
        <v>23.6</v>
      </c>
      <c r="AE824" s="89">
        <f>RTD("tryd.rtdserver",,"COT",C824,"ULT")</f>
        <v>45.12</v>
      </c>
      <c r="AF824" s="89">
        <f>VLOOKUP($AC824,LS_Coint_BD!$B$3:$AQ$1079,AF$2)*$AD824+VLOOKUP($AC824,LS_Coint_BD!$B$3:$AQ$1079,AF$2+1)</f>
        <v>43.89011165370917</v>
      </c>
      <c r="AG824" s="89">
        <f>VLOOKUP($AC824,LS_Coint_BD!$B$3:$AQ$1079,AG$2)*$AD824+VLOOKUP($AC824,LS_Coint_BD!$B$3:$AQ$1079,AG$2+1)</f>
        <v>43.85192388532186</v>
      </c>
      <c r="AH824" s="89">
        <f>VLOOKUP($AC824,LS_Coint_BD!$B$3:$AQ$1079,AH$2)*$AD824+VLOOKUP($AC824,LS_Coint_BD!$B$3:$AQ$1079,AH$2+1)</f>
        <v>0</v>
      </c>
      <c r="AI824" s="89">
        <f>VLOOKUP($AC824,LS_Coint_BD!$B$3:$AQ$1079,AI$2)*$AD824+VLOOKUP($AC824,LS_Coint_BD!$B$3:$AQ$1079,AI$2+1)</f>
        <v>43.767896062889122</v>
      </c>
      <c r="AJ824" s="89">
        <f>VLOOKUP($AC824,LS_Coint_BD!$B$3:$AQ$1079,AJ$2)*$AD824+VLOOKUP($AC824,LS_Coint_BD!$B$3:$AQ$1079,AJ$2+1)</f>
        <v>43.974924399515501</v>
      </c>
      <c r="AK824" s="89">
        <f>VLOOKUP($AC824,LS_Coint_BD!$B$3:$AQ$1079,AK$2)*$AD824+VLOOKUP($AC824,LS_Coint_BD!$B$3:$AQ$1079,AK$2+1)</f>
        <v>44.331614557419613</v>
      </c>
      <c r="AL824" s="89">
        <f>VLOOKUP($AC824,LS_Coint_BD!$B$3:$AQ$1079,AL$2)*$AD824+VLOOKUP($AC824,LS_Coint_BD!$B$3:$AQ$1079,AL$2+1)</f>
        <v>44.3345876009313</v>
      </c>
      <c r="AM824" s="89">
        <f>VLOOKUP($AC824,LS_Coint_BD!$B$3:$AQ$1079,AM$2)*$AD824+VLOOKUP($AC824,LS_Coint_BD!$B$3:$AQ$1079,AM$2+1)</f>
        <v>45.046631012058157</v>
      </c>
      <c r="AN824" s="89">
        <f>VLOOKUP($AC824,LS_Coint_BD!$B$3:$AQ$1079,AN$2)</f>
        <v>1.02086793959247</v>
      </c>
      <c r="AO824" s="89">
        <f>VLOOKUP($AC824,LS_Coint_BD!$B$3:$AQ$1079,AO$2)</f>
        <v>1.1166137394011899</v>
      </c>
      <c r="AP824" s="89">
        <f>VLOOKUP($AC824,LS_Coint_BD!$B$3:$AQ$1079,AP$2)</f>
        <v>0</v>
      </c>
      <c r="AQ824" s="89">
        <f>VLOOKUP($AC824,LS_Coint_BD!$B$3:$AQ$1079,AQ$2)</f>
        <v>1.1997648543217101</v>
      </c>
      <c r="AR824" s="89">
        <f>VLOOKUP($AC824,LS_Coint_BD!$B$3:$AQ$1079,AR$2)</f>
        <v>1.2002765951211201</v>
      </c>
      <c r="AS824" s="89">
        <f>VLOOKUP($AC824,LS_Coint_BD!$B$3:$AQ$1079,AS$2)</f>
        <v>1.23320506529853</v>
      </c>
      <c r="AT824" s="89">
        <f>VLOOKUP($AC824,LS_Coint_BD!$B$3:$AQ$1079,AT$2)</f>
        <v>1.30634355408522</v>
      </c>
      <c r="AU824" s="89">
        <f>VLOOKUP($AC824,LS_Coint_BD!$B$3:$AQ$1079,AU$2)</f>
        <v>1.6991426405447501</v>
      </c>
      <c r="AV824" s="89">
        <f>VLOOKUP($AC824,LS_Coint_BD!$B$3:$AQ$1079,AV$2)</f>
        <v>7.8159700933611001E-16</v>
      </c>
      <c r="AW824" s="89">
        <f>VLOOKUP($AC824,LS_Coint_BD!$B$3:$AQ$1079,AW$2)</f>
        <v>-1.71714494475358E-15</v>
      </c>
      <c r="AX824" s="89">
        <f>VLOOKUP($AC824,LS_Coint_BD!$B$3:$AQ$1079,AX$2)</f>
        <v>0</v>
      </c>
      <c r="AY824" s="89">
        <f>VLOOKUP($AC824,LS_Coint_BD!$B$3:$AQ$1079,AY$2)</f>
        <v>2.66453525910038E-16</v>
      </c>
      <c r="AZ824" s="89">
        <f>VLOOKUP($AC824,LS_Coint_BD!$B$3:$AQ$1079,AZ$2)</f>
        <v>-3.4342898895071501E-15</v>
      </c>
      <c r="BA824" s="89">
        <f>VLOOKUP($AC824,LS_Coint_BD!$B$3:$AQ$1079,BA$2)</f>
        <v>2.94875235340442E-15</v>
      </c>
      <c r="BB824" s="89">
        <f>VLOOKUP($AC824,LS_Coint_BD!$B$3:$AQ$1079,BB$2)</f>
        <v>-1.4533828686002099E-15</v>
      </c>
      <c r="BC824" s="89">
        <f>VLOOKUP($AC824,LS_Coint_BD!$B$3:$AQ$1079,BC$2)</f>
        <v>-2.04636307898909E-15</v>
      </c>
      <c r="BD824" s="89">
        <f t="shared" si="627"/>
        <v>2.0417358791849409</v>
      </c>
      <c r="BE824" s="89">
        <f t="shared" si="628"/>
        <v>2.233227478802378</v>
      </c>
      <c r="BF824" s="89">
        <f t="shared" si="629"/>
        <v>0</v>
      </c>
      <c r="BG824" s="89">
        <f t="shared" si="630"/>
        <v>2.3995297086434206</v>
      </c>
      <c r="BH824" s="89">
        <f t="shared" si="631"/>
        <v>2.4005531902422366</v>
      </c>
      <c r="BI824" s="89">
        <f t="shared" si="632"/>
        <v>2.4664101305970632</v>
      </c>
      <c r="BJ824" s="89">
        <f t="shared" si="633"/>
        <v>2.6126871081704386</v>
      </c>
      <c r="BK824" s="89">
        <f t="shared" si="634"/>
        <v>3.3982852810894979</v>
      </c>
      <c r="BL824" s="89">
        <f t="shared" si="635"/>
        <v>2.0417358791849427</v>
      </c>
      <c r="BM824" s="89"/>
      <c r="BN824" s="26" t="b">
        <f t="shared" si="636"/>
        <v>0</v>
      </c>
      <c r="BO824" s="26" t="b">
        <f t="shared" si="637"/>
        <v>0</v>
      </c>
      <c r="BP824" s="26" t="b">
        <f t="shared" si="638"/>
        <v>0</v>
      </c>
      <c r="BQ824" s="26" t="b">
        <f t="shared" si="639"/>
        <v>0</v>
      </c>
      <c r="BR824" s="26" t="b">
        <f t="shared" si="640"/>
        <v>0</v>
      </c>
      <c r="BS824" s="26" t="b">
        <f t="shared" si="641"/>
        <v>0</v>
      </c>
      <c r="BT824" s="26" t="b">
        <f t="shared" si="642"/>
        <v>0</v>
      </c>
      <c r="BU824" s="26" t="b">
        <f t="shared" si="643"/>
        <v>0</v>
      </c>
    </row>
    <row r="825" spans="2:73" ht="15" thickBot="1" x14ac:dyDescent="0.35">
      <c r="B825" s="17" t="str">
        <f>VLOOKUP($AC825,LS_Coint_BD!$B$3:$D$1079,2)</f>
        <v>UGPA3</v>
      </c>
      <c r="C825" s="87" t="str">
        <f>VLOOKUP($AC825,LS_Coint_BD!$B$3:$D$1079,3)</f>
        <v>ENBR3</v>
      </c>
      <c r="D825" s="68">
        <f t="shared" si="603"/>
        <v>0</v>
      </c>
      <c r="E825" s="65">
        <f t="shared" si="604"/>
        <v>0</v>
      </c>
      <c r="F825" s="69">
        <f t="shared" si="605"/>
        <v>0</v>
      </c>
      <c r="G825" s="68">
        <f t="shared" si="606"/>
        <v>0</v>
      </c>
      <c r="H825" s="65">
        <f t="shared" si="607"/>
        <v>0</v>
      </c>
      <c r="I825" s="69">
        <f t="shared" si="608"/>
        <v>0</v>
      </c>
      <c r="J825" s="68">
        <f t="shared" si="609"/>
        <v>0.30396687623006713</v>
      </c>
      <c r="K825" s="65">
        <f t="shared" si="610"/>
        <v>1.5407536422408152</v>
      </c>
      <c r="L825" s="69">
        <f t="shared" si="611"/>
        <v>1.0271690948272101</v>
      </c>
      <c r="M825" s="68">
        <f t="shared" si="612"/>
        <v>0.31265987889912594</v>
      </c>
      <c r="N825" s="65">
        <f t="shared" si="613"/>
        <v>1.4633158167847002</v>
      </c>
      <c r="O825" s="69">
        <f t="shared" si="614"/>
        <v>0.97554387785646679</v>
      </c>
      <c r="P825" s="68">
        <f t="shared" si="615"/>
        <v>0.26984541798855233</v>
      </c>
      <c r="Q825" s="65">
        <f t="shared" si="616"/>
        <v>1.434990082544441</v>
      </c>
      <c r="R825" s="69">
        <f t="shared" si="617"/>
        <v>0.95666005502962737</v>
      </c>
      <c r="S825" s="68">
        <f t="shared" si="618"/>
        <v>0.34335406905516663</v>
      </c>
      <c r="T825" s="65">
        <f t="shared" si="619"/>
        <v>1.4844638719529137</v>
      </c>
      <c r="U825" s="69">
        <f t="shared" si="620"/>
        <v>0.98964258130194249</v>
      </c>
      <c r="V825" s="68">
        <f t="shared" si="621"/>
        <v>0.27393799498042526</v>
      </c>
      <c r="W825" s="65">
        <f t="shared" si="622"/>
        <v>1.5528128111383608</v>
      </c>
      <c r="X825" s="69">
        <f t="shared" si="623"/>
        <v>1.0352085407589071</v>
      </c>
      <c r="Y825" s="68">
        <f t="shared" si="624"/>
        <v>-0.11446878843515762</v>
      </c>
      <c r="Z825" s="65">
        <f t="shared" si="625"/>
        <v>-2.3097892846984092</v>
      </c>
      <c r="AA825" s="69">
        <f t="shared" si="626"/>
        <v>-1.5398595231322729</v>
      </c>
      <c r="AB825" s="98">
        <f>SUMIF(BN825:BU825,"VERDADEIRO",BN$3:$BU824)</f>
        <v>0</v>
      </c>
      <c r="AC825" s="97">
        <f t="shared" si="602"/>
        <v>822</v>
      </c>
      <c r="AD825" s="89">
        <f>RTD("tryd.rtdserver",,"COT",B825,"ULT")</f>
        <v>23.6</v>
      </c>
      <c r="AE825" s="89">
        <f>RTD("tryd.rtdserver",,"COT",C825,"ULT")</f>
        <v>19.66</v>
      </c>
      <c r="AF825" s="89">
        <f>VLOOKUP($AC825,LS_Coint_BD!$B$3:$AQ$1079,AF$2)*$AD825+VLOOKUP($AC825,LS_Coint_BD!$B$3:$AQ$1079,AF$2+1)</f>
        <v>0</v>
      </c>
      <c r="AG825" s="89">
        <f>VLOOKUP($AC825,LS_Coint_BD!$B$3:$AQ$1079,AG$2)*$AD825+VLOOKUP($AC825,LS_Coint_BD!$B$3:$AQ$1079,AG$2+1)</f>
        <v>0</v>
      </c>
      <c r="AH825" s="89">
        <f>VLOOKUP($AC825,LS_Coint_BD!$B$3:$AQ$1079,AH$2)*$AD825+VLOOKUP($AC825,LS_Coint_BD!$B$3:$AQ$1079,AH$2+1)</f>
        <v>19.356033123769933</v>
      </c>
      <c r="AI825" s="89">
        <f>VLOOKUP($AC825,LS_Coint_BD!$B$3:$AQ$1079,AI$2)*$AD825+VLOOKUP($AC825,LS_Coint_BD!$B$3:$AQ$1079,AI$2+1)</f>
        <v>19.347340121100874</v>
      </c>
      <c r="AJ825" s="89">
        <f>VLOOKUP($AC825,LS_Coint_BD!$B$3:$AQ$1079,AJ$2)*$AD825+VLOOKUP($AC825,LS_Coint_BD!$B$3:$AQ$1079,AJ$2+1)</f>
        <v>19.390154582011448</v>
      </c>
      <c r="AK825" s="89">
        <f>VLOOKUP($AC825,LS_Coint_BD!$B$3:$AQ$1079,AK$2)*$AD825+VLOOKUP($AC825,LS_Coint_BD!$B$3:$AQ$1079,AK$2+1)</f>
        <v>19.316645930944834</v>
      </c>
      <c r="AL825" s="89">
        <f>VLOOKUP($AC825,LS_Coint_BD!$B$3:$AQ$1079,AL$2)*$AD825+VLOOKUP($AC825,LS_Coint_BD!$B$3:$AQ$1079,AL$2+1)</f>
        <v>19.386062005019575</v>
      </c>
      <c r="AM825" s="89">
        <f>VLOOKUP($AC825,LS_Coint_BD!$B$3:$AQ$1079,AM$2)*$AD825+VLOOKUP($AC825,LS_Coint_BD!$B$3:$AQ$1079,AM$2+1)</f>
        <v>19.774468788435158</v>
      </c>
      <c r="AN825" s="89">
        <f>VLOOKUP($AC825,LS_Coint_BD!$B$3:$AQ$1079,AN$2)</f>
        <v>0</v>
      </c>
      <c r="AO825" s="89">
        <f>VLOOKUP($AC825,LS_Coint_BD!$B$3:$AQ$1079,AO$2)</f>
        <v>0</v>
      </c>
      <c r="AP825" s="89">
        <f>VLOOKUP($AC825,LS_Coint_BD!$B$3:$AQ$1079,AP$2)</f>
        <v>0.51358454741360404</v>
      </c>
      <c r="AQ825" s="89">
        <f>VLOOKUP($AC825,LS_Coint_BD!$B$3:$AQ$1079,AQ$2)</f>
        <v>0.48777193892823301</v>
      </c>
      <c r="AR825" s="89">
        <f>VLOOKUP($AC825,LS_Coint_BD!$B$3:$AQ$1079,AR$2)</f>
        <v>0.47833002751481302</v>
      </c>
      <c r="AS825" s="89">
        <f>VLOOKUP($AC825,LS_Coint_BD!$B$3:$AQ$1079,AS$2)</f>
        <v>0.49482129065097102</v>
      </c>
      <c r="AT825" s="89">
        <f>VLOOKUP($AC825,LS_Coint_BD!$B$3:$AQ$1079,AT$2)</f>
        <v>0.517604270379453</v>
      </c>
      <c r="AU825" s="89">
        <f>VLOOKUP($AC825,LS_Coint_BD!$B$3:$AQ$1079,AU$2)</f>
        <v>0.76992976156613602</v>
      </c>
      <c r="AV825" s="89">
        <f>VLOOKUP($AC825,LS_Coint_BD!$B$3:$AQ$1079,AV$2)</f>
        <v>0</v>
      </c>
      <c r="AW825" s="89">
        <f>VLOOKUP($AC825,LS_Coint_BD!$B$3:$AQ$1079,AW$2)</f>
        <v>0</v>
      </c>
      <c r="AX825" s="89">
        <f>VLOOKUP($AC825,LS_Coint_BD!$B$3:$AQ$1079,AX$2)</f>
        <v>2.0808751547260102E-15</v>
      </c>
      <c r="AY825" s="89">
        <f>VLOOKUP($AC825,LS_Coint_BD!$B$3:$AQ$1079,AY$2)</f>
        <v>7.9936057773011302E-16</v>
      </c>
      <c r="AZ825" s="89">
        <f>VLOOKUP($AC825,LS_Coint_BD!$B$3:$AQ$1079,AZ$2)</f>
        <v>1.36187357687353E-15</v>
      </c>
      <c r="BA825" s="89">
        <f>VLOOKUP($AC825,LS_Coint_BD!$B$3:$AQ$1079,BA$2)</f>
        <v>4.7961634663806795E-16</v>
      </c>
      <c r="BB825" s="89">
        <f>VLOOKUP($AC825,LS_Coint_BD!$B$3:$AQ$1079,BB$2)</f>
        <v>1.1546319456101601E-15</v>
      </c>
      <c r="BC825" s="89">
        <f>VLOOKUP($AC825,LS_Coint_BD!$B$3:$AQ$1079,BC$2)</f>
        <v>-9.9475983006413996E-16</v>
      </c>
      <c r="BD825" s="89">
        <f t="shared" si="627"/>
        <v>0</v>
      </c>
      <c r="BE825" s="89">
        <f t="shared" si="628"/>
        <v>0</v>
      </c>
      <c r="BF825" s="89">
        <f t="shared" si="629"/>
        <v>1.0271690948272101</v>
      </c>
      <c r="BG825" s="89">
        <f t="shared" si="630"/>
        <v>0.97554387785646679</v>
      </c>
      <c r="BH825" s="89">
        <f t="shared" si="631"/>
        <v>0.95666005502962737</v>
      </c>
      <c r="BI825" s="89">
        <f t="shared" si="632"/>
        <v>0.98964258130194249</v>
      </c>
      <c r="BJ825" s="89">
        <f t="shared" si="633"/>
        <v>1.0352085407589071</v>
      </c>
      <c r="BK825" s="89">
        <f t="shared" si="634"/>
        <v>-1.5398595231322729</v>
      </c>
      <c r="BL825" s="89">
        <f t="shared" si="635"/>
        <v>0</v>
      </c>
      <c r="BM825" s="89"/>
      <c r="BN825" s="26" t="b">
        <f t="shared" si="636"/>
        <v>0</v>
      </c>
      <c r="BO825" s="26" t="b">
        <f t="shared" si="637"/>
        <v>0</v>
      </c>
      <c r="BP825" s="26" t="b">
        <f t="shared" si="638"/>
        <v>0</v>
      </c>
      <c r="BQ825" s="26" t="b">
        <f t="shared" si="639"/>
        <v>0</v>
      </c>
      <c r="BR825" s="26" t="b">
        <f t="shared" si="640"/>
        <v>0</v>
      </c>
      <c r="BS825" s="26" t="b">
        <f t="shared" si="641"/>
        <v>0</v>
      </c>
      <c r="BT825" s="26" t="b">
        <f t="shared" si="642"/>
        <v>0</v>
      </c>
      <c r="BU825" s="26" t="b">
        <f t="shared" si="643"/>
        <v>0</v>
      </c>
    </row>
    <row r="826" spans="2:73" ht="15" thickBot="1" x14ac:dyDescent="0.35">
      <c r="B826" s="17" t="str">
        <f>VLOOKUP($AC826,LS_Coint_BD!$B$3:$D$1079,2)</f>
        <v>UGPA3</v>
      </c>
      <c r="C826" s="87" t="str">
        <f>VLOOKUP($AC826,LS_Coint_BD!$B$3:$D$1079,3)</f>
        <v>IGTA3</v>
      </c>
      <c r="D826" s="68">
        <f t="shared" si="603"/>
        <v>0</v>
      </c>
      <c r="E826" s="65">
        <f t="shared" si="604"/>
        <v>0</v>
      </c>
      <c r="F826" s="69">
        <f t="shared" si="605"/>
        <v>0</v>
      </c>
      <c r="G826" s="68">
        <f t="shared" si="606"/>
        <v>0</v>
      </c>
      <c r="H826" s="65">
        <f t="shared" si="607"/>
        <v>0</v>
      </c>
      <c r="I826" s="69">
        <f t="shared" si="608"/>
        <v>0</v>
      </c>
      <c r="J826" s="68">
        <f t="shared" si="609"/>
        <v>-1.3287591536447394</v>
      </c>
      <c r="K826" s="65">
        <f t="shared" si="610"/>
        <v>-5.6529612429704361</v>
      </c>
      <c r="L826" s="69">
        <f t="shared" si="611"/>
        <v>-3.7686408286469577</v>
      </c>
      <c r="M826" s="68">
        <f t="shared" si="612"/>
        <v>-1.1871756839766263</v>
      </c>
      <c r="N826" s="65">
        <f t="shared" si="613"/>
        <v>-5.6217533351197559</v>
      </c>
      <c r="O826" s="69">
        <f t="shared" si="614"/>
        <v>-3.7478355567465038</v>
      </c>
      <c r="P826" s="68">
        <f t="shared" si="615"/>
        <v>-1.2679864586281013</v>
      </c>
      <c r="Q826" s="65">
        <f t="shared" si="616"/>
        <v>-5.7369591797523052</v>
      </c>
      <c r="R826" s="69">
        <f t="shared" si="617"/>
        <v>-3.8246394531682033</v>
      </c>
      <c r="S826" s="68">
        <f t="shared" si="618"/>
        <v>-1.405458220171603</v>
      </c>
      <c r="T826" s="65">
        <f t="shared" si="619"/>
        <v>-5.9466092974429543</v>
      </c>
      <c r="U826" s="69">
        <f t="shared" si="620"/>
        <v>-3.9644061982953027</v>
      </c>
      <c r="V826" s="68">
        <f t="shared" si="621"/>
        <v>-1.3759134946786276</v>
      </c>
      <c r="W826" s="65">
        <f t="shared" si="622"/>
        <v>-6.0332023373303736</v>
      </c>
      <c r="X826" s="69">
        <f t="shared" si="623"/>
        <v>-4.0221348915535824</v>
      </c>
      <c r="Y826" s="68">
        <f t="shared" si="624"/>
        <v>0</v>
      </c>
      <c r="Z826" s="65">
        <f t="shared" si="625"/>
        <v>0</v>
      </c>
      <c r="AA826" s="69">
        <f t="shared" si="626"/>
        <v>0</v>
      </c>
      <c r="AB826" s="98">
        <f>SUMIF(BN826:BU826,"VERDADEIRO",BN$3:$BU825)</f>
        <v>0</v>
      </c>
      <c r="AC826" s="97">
        <f t="shared" si="602"/>
        <v>823</v>
      </c>
      <c r="AD826" s="89">
        <f>RTD("tryd.rtdserver",,"COT",B826,"ULT")</f>
        <v>23.6</v>
      </c>
      <c r="AE826" s="89">
        <f>RTD("tryd.rtdserver",,"COT",C826,"ULT")</f>
        <v>35.19</v>
      </c>
      <c r="AF826" s="89">
        <f>VLOOKUP($AC826,LS_Coint_BD!$B$3:$AQ$1079,AF$2)*$AD826+VLOOKUP($AC826,LS_Coint_BD!$B$3:$AQ$1079,AF$2+1)</f>
        <v>0</v>
      </c>
      <c r="AG826" s="89">
        <f>VLOOKUP($AC826,LS_Coint_BD!$B$3:$AQ$1079,AG$2)*$AD826+VLOOKUP($AC826,LS_Coint_BD!$B$3:$AQ$1079,AG$2+1)</f>
        <v>0</v>
      </c>
      <c r="AH826" s="89">
        <f>VLOOKUP($AC826,LS_Coint_BD!$B$3:$AQ$1079,AH$2)*$AD826+VLOOKUP($AC826,LS_Coint_BD!$B$3:$AQ$1079,AH$2+1)</f>
        <v>36.518759153644737</v>
      </c>
      <c r="AI826" s="89">
        <f>VLOOKUP($AC826,LS_Coint_BD!$B$3:$AQ$1079,AI$2)*$AD826+VLOOKUP($AC826,LS_Coint_BD!$B$3:$AQ$1079,AI$2+1)</f>
        <v>36.377175683976624</v>
      </c>
      <c r="AJ826" s="89">
        <f>VLOOKUP($AC826,LS_Coint_BD!$B$3:$AQ$1079,AJ$2)*$AD826+VLOOKUP($AC826,LS_Coint_BD!$B$3:$AQ$1079,AJ$2+1)</f>
        <v>36.457986458628099</v>
      </c>
      <c r="AK826" s="89">
        <f>VLOOKUP($AC826,LS_Coint_BD!$B$3:$AQ$1079,AK$2)*$AD826+VLOOKUP($AC826,LS_Coint_BD!$B$3:$AQ$1079,AK$2+1)</f>
        <v>36.595458220171601</v>
      </c>
      <c r="AL826" s="89">
        <f>VLOOKUP($AC826,LS_Coint_BD!$B$3:$AQ$1079,AL$2)*$AD826+VLOOKUP($AC826,LS_Coint_BD!$B$3:$AQ$1079,AL$2+1)</f>
        <v>36.565913494678625</v>
      </c>
      <c r="AM826" s="89">
        <f>VLOOKUP($AC826,LS_Coint_BD!$B$3:$AQ$1079,AM$2)*$AD826+VLOOKUP($AC826,LS_Coint_BD!$B$3:$AQ$1079,AM$2+1)</f>
        <v>0</v>
      </c>
      <c r="AN826" s="89">
        <f>VLOOKUP($AC826,LS_Coint_BD!$B$3:$AQ$1079,AN$2)</f>
        <v>0</v>
      </c>
      <c r="AO826" s="89">
        <f>VLOOKUP($AC826,LS_Coint_BD!$B$3:$AQ$1079,AO$2)</f>
        <v>0</v>
      </c>
      <c r="AP826" s="89">
        <f>VLOOKUP($AC826,LS_Coint_BD!$B$3:$AQ$1079,AP$2)</f>
        <v>1.88432041432348</v>
      </c>
      <c r="AQ826" s="89">
        <f>VLOOKUP($AC826,LS_Coint_BD!$B$3:$AQ$1079,AQ$2)</f>
        <v>1.8739177783732499</v>
      </c>
      <c r="AR826" s="89">
        <f>VLOOKUP($AC826,LS_Coint_BD!$B$3:$AQ$1079,AR$2)</f>
        <v>1.9123197265841001</v>
      </c>
      <c r="AS826" s="89">
        <f>VLOOKUP($AC826,LS_Coint_BD!$B$3:$AQ$1079,AS$2)</f>
        <v>1.98220309914765</v>
      </c>
      <c r="AT826" s="89">
        <f>VLOOKUP($AC826,LS_Coint_BD!$B$3:$AQ$1079,AT$2)</f>
        <v>2.0110674457767899</v>
      </c>
      <c r="AU826" s="89">
        <f>VLOOKUP($AC826,LS_Coint_BD!$B$3:$AQ$1079,AU$2)</f>
        <v>0</v>
      </c>
      <c r="AV826" s="89">
        <f>VLOOKUP($AC826,LS_Coint_BD!$B$3:$AQ$1079,AV$2)</f>
        <v>0</v>
      </c>
      <c r="AW826" s="89">
        <f>VLOOKUP($AC826,LS_Coint_BD!$B$3:$AQ$1079,AW$2)</f>
        <v>0</v>
      </c>
      <c r="AX826" s="89">
        <f>VLOOKUP($AC826,LS_Coint_BD!$B$3:$AQ$1079,AX$2)</f>
        <v>2.2838873649431801E-15</v>
      </c>
      <c r="AY826" s="89">
        <f>VLOOKUP($AC826,LS_Coint_BD!$B$3:$AQ$1079,AY$2)</f>
        <v>-3.8191672047105399E-15</v>
      </c>
      <c r="AZ826" s="89">
        <f>VLOOKUP($AC826,LS_Coint_BD!$B$3:$AQ$1079,AZ$2)</f>
        <v>-2.9605947323337501E-15</v>
      </c>
      <c r="BA826" s="89">
        <f>VLOOKUP($AC826,LS_Coint_BD!$B$3:$AQ$1079,BA$2)</f>
        <v>-2.77111666946439E-15</v>
      </c>
      <c r="BB826" s="89">
        <f>VLOOKUP($AC826,LS_Coint_BD!$B$3:$AQ$1079,BB$2)</f>
        <v>-2.4546021780803501E-15</v>
      </c>
      <c r="BC826" s="89">
        <f>VLOOKUP($AC826,LS_Coint_BD!$B$3:$AQ$1079,BC$2)</f>
        <v>0</v>
      </c>
      <c r="BD826" s="89">
        <f t="shared" si="627"/>
        <v>0</v>
      </c>
      <c r="BE826" s="89">
        <f t="shared" si="628"/>
        <v>0</v>
      </c>
      <c r="BF826" s="89">
        <f t="shared" si="629"/>
        <v>-3.7686408286469577</v>
      </c>
      <c r="BG826" s="89">
        <f t="shared" si="630"/>
        <v>-3.7478355567465038</v>
      </c>
      <c r="BH826" s="89">
        <f t="shared" si="631"/>
        <v>-3.8246394531682033</v>
      </c>
      <c r="BI826" s="89">
        <f t="shared" si="632"/>
        <v>-3.9644061982953027</v>
      </c>
      <c r="BJ826" s="89">
        <f t="shared" si="633"/>
        <v>-4.0221348915535824</v>
      </c>
      <c r="BK826" s="89">
        <f t="shared" si="634"/>
        <v>0</v>
      </c>
      <c r="BL826" s="89">
        <f t="shared" si="635"/>
        <v>0</v>
      </c>
      <c r="BM826" s="89"/>
      <c r="BN826" s="26" t="b">
        <f t="shared" si="636"/>
        <v>0</v>
      </c>
      <c r="BO826" s="26" t="b">
        <f t="shared" si="637"/>
        <v>0</v>
      </c>
      <c r="BP826" s="26" t="b">
        <f t="shared" si="638"/>
        <v>0</v>
      </c>
      <c r="BQ826" s="26" t="b">
        <f t="shared" si="639"/>
        <v>0</v>
      </c>
      <c r="BR826" s="26" t="b">
        <f t="shared" si="640"/>
        <v>0</v>
      </c>
      <c r="BS826" s="26" t="b">
        <f t="shared" si="641"/>
        <v>0</v>
      </c>
      <c r="BT826" s="26" t="b">
        <f t="shared" si="642"/>
        <v>0</v>
      </c>
      <c r="BU826" s="26" t="b">
        <f t="shared" si="643"/>
        <v>0</v>
      </c>
    </row>
    <row r="827" spans="2:73" ht="15" thickBot="1" x14ac:dyDescent="0.35">
      <c r="B827" s="17" t="str">
        <f>VLOOKUP($AC827,LS_Coint_BD!$B$3:$D$1079,2)</f>
        <v>UGPA3</v>
      </c>
      <c r="C827" s="87" t="str">
        <f>VLOOKUP($AC827,LS_Coint_BD!$B$3:$D$1079,3)</f>
        <v>IRBR3</v>
      </c>
      <c r="D827" s="68">
        <f t="shared" si="603"/>
        <v>-0.34271535238625894</v>
      </c>
      <c r="E827" s="65">
        <f t="shared" si="604"/>
        <v>-1.7835656919055105</v>
      </c>
      <c r="F827" s="69">
        <f t="shared" si="605"/>
        <v>-1.1890437946036736</v>
      </c>
      <c r="G827" s="68">
        <f t="shared" si="606"/>
        <v>-0.33840101935327205</v>
      </c>
      <c r="H827" s="65">
        <f t="shared" si="607"/>
        <v>-1.8266448129835275</v>
      </c>
      <c r="I827" s="69">
        <f t="shared" si="608"/>
        <v>-1.2177632086556851</v>
      </c>
      <c r="J827" s="68">
        <f t="shared" si="609"/>
        <v>-0.31350898977476138</v>
      </c>
      <c r="K827" s="65">
        <f t="shared" si="610"/>
        <v>-2.1018814290805556</v>
      </c>
      <c r="L827" s="69">
        <f t="shared" si="611"/>
        <v>-1.4012542860537038</v>
      </c>
      <c r="M827" s="68">
        <f t="shared" si="612"/>
        <v>0</v>
      </c>
      <c r="N827" s="65">
        <f t="shared" si="613"/>
        <v>0</v>
      </c>
      <c r="O827" s="69">
        <f t="shared" si="614"/>
        <v>0</v>
      </c>
      <c r="P827" s="68">
        <f t="shared" si="615"/>
        <v>-0.31525168755853272</v>
      </c>
      <c r="Q827" s="65">
        <f t="shared" si="616"/>
        <v>-3.3934924763462391</v>
      </c>
      <c r="R827" s="69">
        <f t="shared" si="617"/>
        <v>-2.2623283175641595</v>
      </c>
      <c r="S827" s="68">
        <f t="shared" si="618"/>
        <v>-0.24160406866827877</v>
      </c>
      <c r="T827" s="65">
        <f t="shared" si="619"/>
        <v>-3.4705398729104404</v>
      </c>
      <c r="U827" s="69">
        <f t="shared" si="620"/>
        <v>-2.3136932486069601</v>
      </c>
      <c r="V827" s="68">
        <f t="shared" si="621"/>
        <v>-0.33500533387429421</v>
      </c>
      <c r="W827" s="65">
        <f t="shared" si="622"/>
        <v>-3.4991564644335877</v>
      </c>
      <c r="X827" s="69">
        <f t="shared" si="623"/>
        <v>-2.3327709762890585</v>
      </c>
      <c r="Y827" s="68">
        <f t="shared" si="624"/>
        <v>-5.8930184603272124</v>
      </c>
      <c r="Z827" s="65">
        <f t="shared" si="625"/>
        <v>-19.946986950355654</v>
      </c>
      <c r="AA827" s="69">
        <f t="shared" si="626"/>
        <v>-13.297991300237102</v>
      </c>
      <c r="AB827" s="98">
        <f>SUMIF(BN827:BU827,"VERDADEIRO",BN$3:$BU826)</f>
        <v>0</v>
      </c>
      <c r="AC827" s="97">
        <f t="shared" si="602"/>
        <v>824</v>
      </c>
      <c r="AD827" s="89">
        <f>RTD("tryd.rtdserver",,"COT",B827,"ULT")</f>
        <v>23.6</v>
      </c>
      <c r="AE827" s="89">
        <f>RTD("tryd.rtdserver",,"COT",C827,"ULT")</f>
        <v>6.91</v>
      </c>
      <c r="AF827" s="89">
        <f>VLOOKUP($AC827,LS_Coint_BD!$B$3:$AQ$1079,AF$2)*$AD827+VLOOKUP($AC827,LS_Coint_BD!$B$3:$AQ$1079,AF$2+1)</f>
        <v>7.2527153523862591</v>
      </c>
      <c r="AG827" s="89">
        <f>VLOOKUP($AC827,LS_Coint_BD!$B$3:$AQ$1079,AG$2)*$AD827+VLOOKUP($AC827,LS_Coint_BD!$B$3:$AQ$1079,AG$2+1)</f>
        <v>7.2484010193532722</v>
      </c>
      <c r="AH827" s="89">
        <f>VLOOKUP($AC827,LS_Coint_BD!$B$3:$AQ$1079,AH$2)*$AD827+VLOOKUP($AC827,LS_Coint_BD!$B$3:$AQ$1079,AH$2+1)</f>
        <v>7.2235089897747615</v>
      </c>
      <c r="AI827" s="89">
        <f>VLOOKUP($AC827,LS_Coint_BD!$B$3:$AQ$1079,AI$2)*$AD827+VLOOKUP($AC827,LS_Coint_BD!$B$3:$AQ$1079,AI$2+1)</f>
        <v>0</v>
      </c>
      <c r="AJ827" s="89">
        <f>VLOOKUP($AC827,LS_Coint_BD!$B$3:$AQ$1079,AJ$2)*$AD827+VLOOKUP($AC827,LS_Coint_BD!$B$3:$AQ$1079,AJ$2+1)</f>
        <v>7.2252516875585329</v>
      </c>
      <c r="AK827" s="89">
        <f>VLOOKUP($AC827,LS_Coint_BD!$B$3:$AQ$1079,AK$2)*$AD827+VLOOKUP($AC827,LS_Coint_BD!$B$3:$AQ$1079,AK$2+1)</f>
        <v>7.1516040686682789</v>
      </c>
      <c r="AL827" s="89">
        <f>VLOOKUP($AC827,LS_Coint_BD!$B$3:$AQ$1079,AL$2)*$AD827+VLOOKUP($AC827,LS_Coint_BD!$B$3:$AQ$1079,AL$2+1)</f>
        <v>7.2450053338742944</v>
      </c>
      <c r="AM827" s="89">
        <f>VLOOKUP($AC827,LS_Coint_BD!$B$3:$AQ$1079,AM$2)*$AD827+VLOOKUP($AC827,LS_Coint_BD!$B$3:$AQ$1079,AM$2+1)</f>
        <v>12.803018460327213</v>
      </c>
      <c r="AN827" s="89">
        <f>VLOOKUP($AC827,LS_Coint_BD!$B$3:$AQ$1079,AN$2)</f>
        <v>0.59452189730183702</v>
      </c>
      <c r="AO827" s="89">
        <f>VLOOKUP($AC827,LS_Coint_BD!$B$3:$AQ$1079,AO$2)</f>
        <v>0.608881604327843</v>
      </c>
      <c r="AP827" s="89">
        <f>VLOOKUP($AC827,LS_Coint_BD!$B$3:$AQ$1079,AP$2)</f>
        <v>0.70062714302685203</v>
      </c>
      <c r="AQ827" s="89">
        <f>VLOOKUP($AC827,LS_Coint_BD!$B$3:$AQ$1079,AQ$2)</f>
        <v>0</v>
      </c>
      <c r="AR827" s="89">
        <f>VLOOKUP($AC827,LS_Coint_BD!$B$3:$AQ$1079,AR$2)</f>
        <v>1.13116415878208</v>
      </c>
      <c r="AS827" s="89">
        <f>VLOOKUP($AC827,LS_Coint_BD!$B$3:$AQ$1079,AS$2)</f>
        <v>1.1568466243034801</v>
      </c>
      <c r="AT827" s="89">
        <f>VLOOKUP($AC827,LS_Coint_BD!$B$3:$AQ$1079,AT$2)</f>
        <v>1.1663854881445299</v>
      </c>
      <c r="AU827" s="89">
        <f>VLOOKUP($AC827,LS_Coint_BD!$B$3:$AQ$1079,AU$2)</f>
        <v>6.6489956501185503</v>
      </c>
      <c r="AV827" s="89">
        <f>VLOOKUP($AC827,LS_Coint_BD!$B$3:$AQ$1079,AV$2)</f>
        <v>4.70734562441066E-16</v>
      </c>
      <c r="AW827" s="89">
        <f>VLOOKUP($AC827,LS_Coint_BD!$B$3:$AQ$1079,AW$2)</f>
        <v>8.1416355139178104E-16</v>
      </c>
      <c r="AX827" s="89">
        <f>VLOOKUP($AC827,LS_Coint_BD!$B$3:$AQ$1079,AX$2)</f>
        <v>2.5376526277146399E-16</v>
      </c>
      <c r="AY827" s="89">
        <f>VLOOKUP($AC827,LS_Coint_BD!$B$3:$AQ$1079,AY$2)</f>
        <v>0</v>
      </c>
      <c r="AZ827" s="89">
        <f>VLOOKUP($AC827,LS_Coint_BD!$B$3:$AQ$1079,AZ$2)</f>
        <v>5.1316975360451705E-16</v>
      </c>
      <c r="BA827" s="89">
        <f>VLOOKUP($AC827,LS_Coint_BD!$B$3:$AQ$1079,BA$2)</f>
        <v>-7.1054273576009995E-17</v>
      </c>
      <c r="BB827" s="89">
        <f>VLOOKUP($AC827,LS_Coint_BD!$B$3:$AQ$1079,BB$2)</f>
        <v>1.16270629488016E-15</v>
      </c>
      <c r="BC827" s="89">
        <f>VLOOKUP($AC827,LS_Coint_BD!$B$3:$AQ$1079,BC$2)</f>
        <v>-1.1368683772161599E-15</v>
      </c>
      <c r="BD827" s="89">
        <f t="shared" si="627"/>
        <v>-1.1890437946036736</v>
      </c>
      <c r="BE827" s="89">
        <f t="shared" si="628"/>
        <v>-1.2177632086556851</v>
      </c>
      <c r="BF827" s="89">
        <f t="shared" si="629"/>
        <v>-1.4012542860537038</v>
      </c>
      <c r="BG827" s="89">
        <f t="shared" si="630"/>
        <v>0</v>
      </c>
      <c r="BH827" s="89">
        <f t="shared" si="631"/>
        <v>-2.2623283175641595</v>
      </c>
      <c r="BI827" s="89">
        <f t="shared" si="632"/>
        <v>-2.3136932486069601</v>
      </c>
      <c r="BJ827" s="89">
        <f t="shared" si="633"/>
        <v>-2.3327709762890585</v>
      </c>
      <c r="BK827" s="89">
        <f t="shared" si="634"/>
        <v>-13.297991300237102</v>
      </c>
      <c r="BL827" s="89">
        <f t="shared" si="635"/>
        <v>-1.1890437946036745</v>
      </c>
      <c r="BM827" s="89"/>
      <c r="BN827" s="26" t="b">
        <f t="shared" si="636"/>
        <v>0</v>
      </c>
      <c r="BO827" s="26" t="b">
        <f t="shared" si="637"/>
        <v>0</v>
      </c>
      <c r="BP827" s="26" t="b">
        <f t="shared" si="638"/>
        <v>0</v>
      </c>
      <c r="BQ827" s="26" t="b">
        <f t="shared" si="639"/>
        <v>0</v>
      </c>
      <c r="BR827" s="26" t="b">
        <f t="shared" si="640"/>
        <v>0</v>
      </c>
      <c r="BS827" s="26" t="b">
        <f t="shared" si="641"/>
        <v>0</v>
      </c>
      <c r="BT827" s="26" t="b">
        <f t="shared" si="642"/>
        <v>0</v>
      </c>
      <c r="BU827" s="26" t="b">
        <f t="shared" si="643"/>
        <v>0</v>
      </c>
    </row>
    <row r="828" spans="2:73" ht="15" thickBot="1" x14ac:dyDescent="0.35">
      <c r="B828" s="17" t="str">
        <f>VLOOKUP($AC828,LS_Coint_BD!$B$3:$D$1079,2)</f>
        <v>UGPA3</v>
      </c>
      <c r="C828" s="87" t="str">
        <f>VLOOKUP($AC828,LS_Coint_BD!$B$3:$D$1079,3)</f>
        <v>MULT3</v>
      </c>
      <c r="D828" s="68">
        <f t="shared" si="603"/>
        <v>0</v>
      </c>
      <c r="E828" s="65">
        <f t="shared" si="604"/>
        <v>0</v>
      </c>
      <c r="F828" s="69">
        <f t="shared" si="605"/>
        <v>0</v>
      </c>
      <c r="G828" s="68">
        <f t="shared" si="606"/>
        <v>0</v>
      </c>
      <c r="H828" s="65">
        <f t="shared" si="607"/>
        <v>0</v>
      </c>
      <c r="I828" s="69">
        <f t="shared" si="608"/>
        <v>0</v>
      </c>
      <c r="J828" s="68">
        <f t="shared" si="609"/>
        <v>-1.0275913718719174</v>
      </c>
      <c r="K828" s="65">
        <f t="shared" si="610"/>
        <v>-3.6124033167663629</v>
      </c>
      <c r="L828" s="69">
        <f t="shared" si="611"/>
        <v>-2.4082688778442418</v>
      </c>
      <c r="M828" s="68">
        <f t="shared" si="612"/>
        <v>-0.98974667597594035</v>
      </c>
      <c r="N828" s="65">
        <f t="shared" si="613"/>
        <v>-3.5295140733480612</v>
      </c>
      <c r="O828" s="69">
        <f t="shared" si="614"/>
        <v>-2.3530093822320408</v>
      </c>
      <c r="P828" s="68">
        <f t="shared" si="615"/>
        <v>-0.99261866176881597</v>
      </c>
      <c r="Q828" s="65">
        <f t="shared" si="616"/>
        <v>-3.5398037387587769</v>
      </c>
      <c r="R828" s="69">
        <f t="shared" si="617"/>
        <v>-2.359869159172518</v>
      </c>
      <c r="S828" s="68">
        <f t="shared" si="618"/>
        <v>-1.0086237376103746</v>
      </c>
      <c r="T828" s="65">
        <f t="shared" si="619"/>
        <v>-3.642873962321163</v>
      </c>
      <c r="U828" s="69">
        <f t="shared" si="620"/>
        <v>-2.4285826415474419</v>
      </c>
      <c r="V828" s="68">
        <f t="shared" si="621"/>
        <v>-0.99351521880713634</v>
      </c>
      <c r="W828" s="65">
        <f t="shared" si="622"/>
        <v>-3.707421890120068</v>
      </c>
      <c r="X828" s="69">
        <f t="shared" si="623"/>
        <v>-2.4716145934133786</v>
      </c>
      <c r="Y828" s="68">
        <f t="shared" si="624"/>
        <v>0</v>
      </c>
      <c r="Z828" s="65">
        <f t="shared" si="625"/>
        <v>0</v>
      </c>
      <c r="AA828" s="69">
        <f t="shared" si="626"/>
        <v>0</v>
      </c>
      <c r="AB828" s="98">
        <f>SUMIF(BN828:BU828,"VERDADEIRO",BN$3:$BU827)</f>
        <v>0</v>
      </c>
      <c r="AC828" s="97">
        <f t="shared" si="602"/>
        <v>825</v>
      </c>
      <c r="AD828" s="89">
        <f>RTD("tryd.rtdserver",,"COT",B828,"ULT")</f>
        <v>23.6</v>
      </c>
      <c r="AE828" s="89">
        <f>RTD("tryd.rtdserver",,"COT",C828,"ULT")</f>
        <v>21.84</v>
      </c>
      <c r="AF828" s="89">
        <f>VLOOKUP($AC828,LS_Coint_BD!$B$3:$AQ$1079,AF$2)*$AD828+VLOOKUP($AC828,LS_Coint_BD!$B$3:$AQ$1079,AF$2+1)</f>
        <v>0</v>
      </c>
      <c r="AG828" s="89">
        <f>VLOOKUP($AC828,LS_Coint_BD!$B$3:$AQ$1079,AG$2)*$AD828+VLOOKUP($AC828,LS_Coint_BD!$B$3:$AQ$1079,AG$2+1)</f>
        <v>0</v>
      </c>
      <c r="AH828" s="89">
        <f>VLOOKUP($AC828,LS_Coint_BD!$B$3:$AQ$1079,AH$2)*$AD828+VLOOKUP($AC828,LS_Coint_BD!$B$3:$AQ$1079,AH$2+1)</f>
        <v>22.867591371871917</v>
      </c>
      <c r="AI828" s="89">
        <f>VLOOKUP($AC828,LS_Coint_BD!$B$3:$AQ$1079,AI$2)*$AD828+VLOOKUP($AC828,LS_Coint_BD!$B$3:$AQ$1079,AI$2+1)</f>
        <v>22.82974667597594</v>
      </c>
      <c r="AJ828" s="89">
        <f>VLOOKUP($AC828,LS_Coint_BD!$B$3:$AQ$1079,AJ$2)*$AD828+VLOOKUP($AC828,LS_Coint_BD!$B$3:$AQ$1079,AJ$2+1)</f>
        <v>22.832618661768816</v>
      </c>
      <c r="AK828" s="89">
        <f>VLOOKUP($AC828,LS_Coint_BD!$B$3:$AQ$1079,AK$2)*$AD828+VLOOKUP($AC828,LS_Coint_BD!$B$3:$AQ$1079,AK$2+1)</f>
        <v>22.848623737610374</v>
      </c>
      <c r="AL828" s="89">
        <f>VLOOKUP($AC828,LS_Coint_BD!$B$3:$AQ$1079,AL$2)*$AD828+VLOOKUP($AC828,LS_Coint_BD!$B$3:$AQ$1079,AL$2+1)</f>
        <v>22.833515218807136</v>
      </c>
      <c r="AM828" s="89">
        <f>VLOOKUP($AC828,LS_Coint_BD!$B$3:$AQ$1079,AM$2)*$AD828+VLOOKUP($AC828,LS_Coint_BD!$B$3:$AQ$1079,AM$2+1)</f>
        <v>0</v>
      </c>
      <c r="AN828" s="89">
        <f>VLOOKUP($AC828,LS_Coint_BD!$B$3:$AQ$1079,AN$2)</f>
        <v>0</v>
      </c>
      <c r="AO828" s="89">
        <f>VLOOKUP($AC828,LS_Coint_BD!$B$3:$AQ$1079,AO$2)</f>
        <v>0</v>
      </c>
      <c r="AP828" s="89">
        <f>VLOOKUP($AC828,LS_Coint_BD!$B$3:$AQ$1079,AP$2)</f>
        <v>1.20413443892212</v>
      </c>
      <c r="AQ828" s="89">
        <f>VLOOKUP($AC828,LS_Coint_BD!$B$3:$AQ$1079,AQ$2)</f>
        <v>1.17650469111602</v>
      </c>
      <c r="AR828" s="89">
        <f>VLOOKUP($AC828,LS_Coint_BD!$B$3:$AQ$1079,AR$2)</f>
        <v>1.1799345795862599</v>
      </c>
      <c r="AS828" s="89">
        <f>VLOOKUP($AC828,LS_Coint_BD!$B$3:$AQ$1079,AS$2)</f>
        <v>1.21429132077372</v>
      </c>
      <c r="AT828" s="89">
        <f>VLOOKUP($AC828,LS_Coint_BD!$B$3:$AQ$1079,AT$2)</f>
        <v>1.23580729670669</v>
      </c>
      <c r="AU828" s="89">
        <f>VLOOKUP($AC828,LS_Coint_BD!$B$3:$AQ$1079,AU$2)</f>
        <v>0</v>
      </c>
      <c r="AV828" s="89">
        <f>VLOOKUP($AC828,LS_Coint_BD!$B$3:$AQ$1079,AV$2)</f>
        <v>0</v>
      </c>
      <c r="AW828" s="89">
        <f>VLOOKUP($AC828,LS_Coint_BD!$B$3:$AQ$1079,AW$2)</f>
        <v>0</v>
      </c>
      <c r="AX828" s="89">
        <f>VLOOKUP($AC828,LS_Coint_BD!$B$3:$AQ$1079,AX$2)</f>
        <v>-1.7509803131231E-15</v>
      </c>
      <c r="AY828" s="89">
        <f>VLOOKUP($AC828,LS_Coint_BD!$B$3:$AQ$1079,AY$2)</f>
        <v>-1.0880185641326499E-15</v>
      </c>
      <c r="AZ828" s="89">
        <f>VLOOKUP($AC828,LS_Coint_BD!$B$3:$AQ$1079,AZ$2)</f>
        <v>1.9342552251247202E-15</v>
      </c>
      <c r="BA828" s="89">
        <f>VLOOKUP($AC828,LS_Coint_BD!$B$3:$AQ$1079,BA$2)</f>
        <v>-1.68753899743024E-15</v>
      </c>
      <c r="BB828" s="89">
        <f>VLOOKUP($AC828,LS_Coint_BD!$B$3:$AQ$1079,BB$2)</f>
        <v>1.1950036919601701E-15</v>
      </c>
      <c r="BC828" s="89">
        <f>VLOOKUP($AC828,LS_Coint_BD!$B$3:$AQ$1079,BC$2)</f>
        <v>0</v>
      </c>
      <c r="BD828" s="89">
        <f t="shared" si="627"/>
        <v>0</v>
      </c>
      <c r="BE828" s="89">
        <f t="shared" si="628"/>
        <v>0</v>
      </c>
      <c r="BF828" s="89">
        <f t="shared" si="629"/>
        <v>-2.4082688778442418</v>
      </c>
      <c r="BG828" s="89">
        <f t="shared" si="630"/>
        <v>-2.3530093822320408</v>
      </c>
      <c r="BH828" s="89">
        <f t="shared" si="631"/>
        <v>-2.359869159172518</v>
      </c>
      <c r="BI828" s="89">
        <f t="shared" si="632"/>
        <v>-2.4285826415474419</v>
      </c>
      <c r="BJ828" s="89">
        <f t="shared" si="633"/>
        <v>-2.4716145934133786</v>
      </c>
      <c r="BK828" s="89">
        <f t="shared" si="634"/>
        <v>0</v>
      </c>
      <c r="BL828" s="89">
        <f t="shared" si="635"/>
        <v>0</v>
      </c>
      <c r="BM828" s="89"/>
      <c r="BN828" s="26" t="b">
        <f t="shared" si="636"/>
        <v>0</v>
      </c>
      <c r="BO828" s="26" t="b">
        <f t="shared" si="637"/>
        <v>0</v>
      </c>
      <c r="BP828" s="26" t="b">
        <f t="shared" si="638"/>
        <v>0</v>
      </c>
      <c r="BQ828" s="26" t="b">
        <f t="shared" si="639"/>
        <v>0</v>
      </c>
      <c r="BR828" s="26" t="b">
        <f t="shared" si="640"/>
        <v>0</v>
      </c>
      <c r="BS828" s="26" t="b">
        <f t="shared" si="641"/>
        <v>0</v>
      </c>
      <c r="BT828" s="26" t="b">
        <f t="shared" si="642"/>
        <v>0</v>
      </c>
      <c r="BU828" s="26" t="b">
        <f t="shared" si="643"/>
        <v>0</v>
      </c>
    </row>
    <row r="829" spans="2:73" ht="15" thickBot="1" x14ac:dyDescent="0.35">
      <c r="B829" s="17" t="str">
        <f>VLOOKUP($AC829,LS_Coint_BD!$B$3:$D$1079,2)</f>
        <v>UGPA3</v>
      </c>
      <c r="C829" s="87" t="str">
        <f>VLOOKUP($AC829,LS_Coint_BD!$B$3:$D$1079,3)</f>
        <v>TOTS3</v>
      </c>
      <c r="D829" s="68">
        <f t="shared" si="603"/>
        <v>1.6848344251516671</v>
      </c>
      <c r="E829" s="65">
        <f t="shared" si="604"/>
        <v>3.6480130539575972</v>
      </c>
      <c r="F829" s="69">
        <f t="shared" si="605"/>
        <v>2.4320087026383983</v>
      </c>
      <c r="G829" s="68">
        <f t="shared" si="606"/>
        <v>1.6556429159078974</v>
      </c>
      <c r="H829" s="65">
        <f t="shared" si="607"/>
        <v>3.4340406157236285</v>
      </c>
      <c r="I829" s="69">
        <f t="shared" si="608"/>
        <v>2.289360410482419</v>
      </c>
      <c r="J829" s="68">
        <f t="shared" si="609"/>
        <v>1.6041124350595233</v>
      </c>
      <c r="K829" s="65">
        <f t="shared" si="610"/>
        <v>3.8395477672356639</v>
      </c>
      <c r="L829" s="69">
        <f t="shared" si="611"/>
        <v>2.5596985114904425</v>
      </c>
      <c r="M829" s="68">
        <f t="shared" si="612"/>
        <v>1.2422820028856627</v>
      </c>
      <c r="N829" s="65">
        <f t="shared" si="613"/>
        <v>5.3489150116517692</v>
      </c>
      <c r="O829" s="69">
        <f t="shared" si="614"/>
        <v>3.5659433411011792</v>
      </c>
      <c r="P829" s="68">
        <f t="shared" si="615"/>
        <v>0</v>
      </c>
      <c r="Q829" s="65">
        <f t="shared" si="616"/>
        <v>0</v>
      </c>
      <c r="R829" s="69">
        <f t="shared" si="617"/>
        <v>0</v>
      </c>
      <c r="S829" s="68">
        <f t="shared" si="618"/>
        <v>0</v>
      </c>
      <c r="T829" s="65">
        <f t="shared" si="619"/>
        <v>0</v>
      </c>
      <c r="U829" s="69">
        <f t="shared" si="620"/>
        <v>0</v>
      </c>
      <c r="V829" s="68">
        <f t="shared" si="621"/>
        <v>0</v>
      </c>
      <c r="W829" s="65">
        <f t="shared" si="622"/>
        <v>0</v>
      </c>
      <c r="X829" s="69">
        <f t="shared" si="623"/>
        <v>0</v>
      </c>
      <c r="Y829" s="68">
        <f t="shared" si="624"/>
        <v>0.60224885034123687</v>
      </c>
      <c r="Z829" s="65">
        <f t="shared" si="625"/>
        <v>7.3644652914683961</v>
      </c>
      <c r="AA829" s="69">
        <f t="shared" si="626"/>
        <v>4.9096435276455974</v>
      </c>
      <c r="AB829" s="98">
        <f>SUMIF(BN829:BU829,"VERDADEIRO",BN$3:$BU828)</f>
        <v>0</v>
      </c>
      <c r="AC829" s="97">
        <f t="shared" si="602"/>
        <v>826</v>
      </c>
      <c r="AD829" s="89">
        <f>RTD("tryd.rtdserver",,"COT",B829,"ULT")</f>
        <v>23.6</v>
      </c>
      <c r="AE829" s="89">
        <f>RTD("tryd.rtdserver",,"COT",C829,"ULT")</f>
        <v>29.56</v>
      </c>
      <c r="AF829" s="89">
        <f>VLOOKUP($AC829,LS_Coint_BD!$B$3:$AQ$1079,AF$2)*$AD829+VLOOKUP($AC829,LS_Coint_BD!$B$3:$AQ$1079,AF$2+1)</f>
        <v>27.875165574848332</v>
      </c>
      <c r="AG829" s="89">
        <f>VLOOKUP($AC829,LS_Coint_BD!$B$3:$AQ$1079,AG$2)*$AD829+VLOOKUP($AC829,LS_Coint_BD!$B$3:$AQ$1079,AG$2+1)</f>
        <v>27.904357084092101</v>
      </c>
      <c r="AH829" s="89">
        <f>VLOOKUP($AC829,LS_Coint_BD!$B$3:$AQ$1079,AH$2)*$AD829+VLOOKUP($AC829,LS_Coint_BD!$B$3:$AQ$1079,AH$2+1)</f>
        <v>27.955887564940475</v>
      </c>
      <c r="AI829" s="89">
        <f>VLOOKUP($AC829,LS_Coint_BD!$B$3:$AQ$1079,AI$2)*$AD829+VLOOKUP($AC829,LS_Coint_BD!$B$3:$AQ$1079,AI$2+1)</f>
        <v>28.317717997114336</v>
      </c>
      <c r="AJ829" s="89">
        <f>VLOOKUP($AC829,LS_Coint_BD!$B$3:$AQ$1079,AJ$2)*$AD829+VLOOKUP($AC829,LS_Coint_BD!$B$3:$AQ$1079,AJ$2+1)</f>
        <v>0</v>
      </c>
      <c r="AK829" s="89">
        <f>VLOOKUP($AC829,LS_Coint_BD!$B$3:$AQ$1079,AK$2)*$AD829+VLOOKUP($AC829,LS_Coint_BD!$B$3:$AQ$1079,AK$2+1)</f>
        <v>0</v>
      </c>
      <c r="AL829" s="89">
        <f>VLOOKUP($AC829,LS_Coint_BD!$B$3:$AQ$1079,AL$2)*$AD829+VLOOKUP($AC829,LS_Coint_BD!$B$3:$AQ$1079,AL$2+1)</f>
        <v>0</v>
      </c>
      <c r="AM829" s="89">
        <f>VLOOKUP($AC829,LS_Coint_BD!$B$3:$AQ$1079,AM$2)*$AD829+VLOOKUP($AC829,LS_Coint_BD!$B$3:$AQ$1079,AM$2+1)</f>
        <v>28.957751149658762</v>
      </c>
      <c r="AN829" s="89">
        <f>VLOOKUP($AC829,LS_Coint_BD!$B$3:$AQ$1079,AN$2)</f>
        <v>1.2160043513192</v>
      </c>
      <c r="AO829" s="89">
        <f>VLOOKUP($AC829,LS_Coint_BD!$B$3:$AQ$1079,AO$2)</f>
        <v>1.1446802052412099</v>
      </c>
      <c r="AP829" s="89">
        <f>VLOOKUP($AC829,LS_Coint_BD!$B$3:$AQ$1079,AP$2)</f>
        <v>1.2798492557452199</v>
      </c>
      <c r="AQ829" s="89">
        <f>VLOOKUP($AC829,LS_Coint_BD!$B$3:$AQ$1079,AQ$2)</f>
        <v>1.78297167055059</v>
      </c>
      <c r="AR829" s="89">
        <f>VLOOKUP($AC829,LS_Coint_BD!$B$3:$AQ$1079,AR$2)</f>
        <v>0</v>
      </c>
      <c r="AS829" s="89">
        <f>VLOOKUP($AC829,LS_Coint_BD!$B$3:$AQ$1079,AS$2)</f>
        <v>0</v>
      </c>
      <c r="AT829" s="89">
        <f>VLOOKUP($AC829,LS_Coint_BD!$B$3:$AQ$1079,AT$2)</f>
        <v>0</v>
      </c>
      <c r="AU829" s="89">
        <f>VLOOKUP($AC829,LS_Coint_BD!$B$3:$AQ$1079,AU$2)</f>
        <v>2.4548217638228</v>
      </c>
      <c r="AV829" s="89">
        <f>VLOOKUP($AC829,LS_Coint_BD!$B$3:$AQ$1079,AV$2)</f>
        <v>-1.6342482922482299E-15</v>
      </c>
      <c r="AW829" s="89">
        <f>VLOOKUP($AC829,LS_Coint_BD!$B$3:$AQ$1079,AW$2)</f>
        <v>-9.1778436702346303E-16</v>
      </c>
      <c r="AX829" s="89">
        <f>VLOOKUP($AC829,LS_Coint_BD!$B$3:$AQ$1079,AX$2)</f>
        <v>2.7406648379318199E-15</v>
      </c>
      <c r="AY829" s="89">
        <f>VLOOKUP($AC829,LS_Coint_BD!$B$3:$AQ$1079,AY$2)</f>
        <v>-9.7699626167013803E-16</v>
      </c>
      <c r="AZ829" s="89">
        <f>VLOOKUP($AC829,LS_Coint_BD!$B$3:$AQ$1079,AZ$2)</f>
        <v>0</v>
      </c>
      <c r="BA829" s="89">
        <f>VLOOKUP($AC829,LS_Coint_BD!$B$3:$AQ$1079,BA$2)</f>
        <v>0</v>
      </c>
      <c r="BB829" s="89">
        <f>VLOOKUP($AC829,LS_Coint_BD!$B$3:$AQ$1079,BB$2)</f>
        <v>0</v>
      </c>
      <c r="BC829" s="89">
        <f>VLOOKUP($AC829,LS_Coint_BD!$B$3:$AQ$1079,BC$2)</f>
        <v>-2.72848410531878E-15</v>
      </c>
      <c r="BD829" s="89">
        <f t="shared" si="627"/>
        <v>2.4320087026383983</v>
      </c>
      <c r="BE829" s="89">
        <f t="shared" si="628"/>
        <v>2.289360410482419</v>
      </c>
      <c r="BF829" s="89">
        <f t="shared" si="629"/>
        <v>2.5596985114904425</v>
      </c>
      <c r="BG829" s="89">
        <f t="shared" si="630"/>
        <v>3.5659433411011792</v>
      </c>
      <c r="BH829" s="89">
        <f t="shared" si="631"/>
        <v>0</v>
      </c>
      <c r="BI829" s="89">
        <f t="shared" si="632"/>
        <v>0</v>
      </c>
      <c r="BJ829" s="89">
        <f t="shared" si="633"/>
        <v>0</v>
      </c>
      <c r="BK829" s="89">
        <f t="shared" si="634"/>
        <v>4.9096435276455974</v>
      </c>
      <c r="BL829" s="89">
        <f t="shared" si="635"/>
        <v>2.4320087026383952</v>
      </c>
      <c r="BM829" s="89"/>
      <c r="BN829" s="26" t="b">
        <f t="shared" si="636"/>
        <v>0</v>
      </c>
      <c r="BO829" s="26" t="b">
        <f t="shared" si="637"/>
        <v>0</v>
      </c>
      <c r="BP829" s="26" t="b">
        <f t="shared" si="638"/>
        <v>0</v>
      </c>
      <c r="BQ829" s="26" t="b">
        <f t="shared" si="639"/>
        <v>0</v>
      </c>
      <c r="BR829" s="26" t="b">
        <f t="shared" si="640"/>
        <v>0</v>
      </c>
      <c r="BS829" s="26" t="b">
        <f t="shared" si="641"/>
        <v>0</v>
      </c>
      <c r="BT829" s="26" t="b">
        <f t="shared" si="642"/>
        <v>0</v>
      </c>
      <c r="BU829" s="26" t="b">
        <f t="shared" si="643"/>
        <v>0</v>
      </c>
    </row>
    <row r="830" spans="2:73" ht="15" thickBot="1" x14ac:dyDescent="0.35">
      <c r="B830" s="17" t="str">
        <f>VLOOKUP($AC830,LS_Coint_BD!$B$3:$D$1079,2)</f>
        <v>USIM5</v>
      </c>
      <c r="C830" s="87" t="str">
        <f>VLOOKUP($AC830,LS_Coint_BD!$B$3:$D$1079,3)</f>
        <v>BRDT3</v>
      </c>
      <c r="D830" s="68">
        <f t="shared" si="603"/>
        <v>0.87383499549222066</v>
      </c>
      <c r="E830" s="65">
        <f t="shared" si="604"/>
        <v>2.8553847925789517</v>
      </c>
      <c r="F830" s="69">
        <f t="shared" si="605"/>
        <v>1.903589861719301</v>
      </c>
      <c r="G830" s="68">
        <f t="shared" si="606"/>
        <v>0</v>
      </c>
      <c r="H830" s="65">
        <f t="shared" si="607"/>
        <v>0</v>
      </c>
      <c r="I830" s="69">
        <f t="shared" si="608"/>
        <v>0</v>
      </c>
      <c r="J830" s="68">
        <f t="shared" si="609"/>
        <v>0</v>
      </c>
      <c r="K830" s="65">
        <f t="shared" si="610"/>
        <v>0</v>
      </c>
      <c r="L830" s="69">
        <f t="shared" si="611"/>
        <v>0</v>
      </c>
      <c r="M830" s="68">
        <f t="shared" si="612"/>
        <v>1.0158888812827129</v>
      </c>
      <c r="N830" s="65">
        <f t="shared" si="613"/>
        <v>2.9068109297126794</v>
      </c>
      <c r="O830" s="69">
        <f t="shared" si="614"/>
        <v>1.9378739531417863</v>
      </c>
      <c r="P830" s="68">
        <f t="shared" si="615"/>
        <v>0.94004419396944172</v>
      </c>
      <c r="Q830" s="65">
        <f t="shared" si="616"/>
        <v>3.1142905526661586</v>
      </c>
      <c r="R830" s="69">
        <f t="shared" si="617"/>
        <v>2.0761937017774392</v>
      </c>
      <c r="S830" s="68">
        <f t="shared" si="618"/>
        <v>0.68167339372267932</v>
      </c>
      <c r="T830" s="65">
        <f t="shared" si="619"/>
        <v>3.7463413645836603</v>
      </c>
      <c r="U830" s="69">
        <f t="shared" si="620"/>
        <v>2.49756090972244</v>
      </c>
      <c r="V830" s="68">
        <f t="shared" si="621"/>
        <v>0</v>
      </c>
      <c r="W830" s="65">
        <f t="shared" si="622"/>
        <v>0</v>
      </c>
      <c r="X830" s="69">
        <f t="shared" si="623"/>
        <v>0</v>
      </c>
      <c r="Y830" s="68">
        <f t="shared" si="624"/>
        <v>-0.32527552755068001</v>
      </c>
      <c r="Z830" s="65">
        <f t="shared" si="625"/>
        <v>-7.8807670941175498</v>
      </c>
      <c r="AA830" s="69">
        <f t="shared" si="626"/>
        <v>-5.2538447294116999</v>
      </c>
      <c r="AB830" s="98">
        <f>SUMIF(BN830:BU830,"VERDADEIRO",BN$3:$BU829)</f>
        <v>0</v>
      </c>
      <c r="AC830" s="97">
        <f t="shared" si="602"/>
        <v>827</v>
      </c>
      <c r="AD830" s="89">
        <f>RTD("tryd.rtdserver",,"COT",B830,"ULT")</f>
        <v>13.73</v>
      </c>
      <c r="AE830" s="89">
        <f>RTD("tryd.rtdserver",,"COT",C830,"ULT")</f>
        <v>22.48</v>
      </c>
      <c r="AF830" s="89">
        <f>VLOOKUP($AC830,LS_Coint_BD!$B$3:$AQ$1079,AF$2)*$AD830+VLOOKUP($AC830,LS_Coint_BD!$B$3:$AQ$1079,AF$2+1)</f>
        <v>21.60616500450778</v>
      </c>
      <c r="AG830" s="89">
        <f>VLOOKUP($AC830,LS_Coint_BD!$B$3:$AQ$1079,AG$2)*$AD830+VLOOKUP($AC830,LS_Coint_BD!$B$3:$AQ$1079,AG$2+1)</f>
        <v>0</v>
      </c>
      <c r="AH830" s="89">
        <f>VLOOKUP($AC830,LS_Coint_BD!$B$3:$AQ$1079,AH$2)*$AD830+VLOOKUP($AC830,LS_Coint_BD!$B$3:$AQ$1079,AH$2+1)</f>
        <v>0</v>
      </c>
      <c r="AI830" s="89">
        <f>VLOOKUP($AC830,LS_Coint_BD!$B$3:$AQ$1079,AI$2)*$AD830+VLOOKUP($AC830,LS_Coint_BD!$B$3:$AQ$1079,AI$2+1)</f>
        <v>21.464111118717287</v>
      </c>
      <c r="AJ830" s="89">
        <f>VLOOKUP($AC830,LS_Coint_BD!$B$3:$AQ$1079,AJ$2)*$AD830+VLOOKUP($AC830,LS_Coint_BD!$B$3:$AQ$1079,AJ$2+1)</f>
        <v>21.539955806030559</v>
      </c>
      <c r="AK830" s="89">
        <f>VLOOKUP($AC830,LS_Coint_BD!$B$3:$AQ$1079,AK$2)*$AD830+VLOOKUP($AC830,LS_Coint_BD!$B$3:$AQ$1079,AK$2+1)</f>
        <v>21.798326606277321</v>
      </c>
      <c r="AL830" s="89">
        <f>VLOOKUP($AC830,LS_Coint_BD!$B$3:$AQ$1079,AL$2)*$AD830+VLOOKUP($AC830,LS_Coint_BD!$B$3:$AQ$1079,AL$2+1)</f>
        <v>0</v>
      </c>
      <c r="AM830" s="89">
        <f>VLOOKUP($AC830,LS_Coint_BD!$B$3:$AQ$1079,AM$2)*$AD830+VLOOKUP($AC830,LS_Coint_BD!$B$3:$AQ$1079,AM$2+1)</f>
        <v>22.80527552755068</v>
      </c>
      <c r="AN830" s="89">
        <f>VLOOKUP($AC830,LS_Coint_BD!$B$3:$AQ$1079,AN$2)</f>
        <v>0.95179493085964995</v>
      </c>
      <c r="AO830" s="89">
        <f>VLOOKUP($AC830,LS_Coint_BD!$B$3:$AQ$1079,AO$2)</f>
        <v>0</v>
      </c>
      <c r="AP830" s="89">
        <f>VLOOKUP($AC830,LS_Coint_BD!$B$3:$AQ$1079,AP$2)</f>
        <v>0</v>
      </c>
      <c r="AQ830" s="89">
        <f>VLOOKUP($AC830,LS_Coint_BD!$B$3:$AQ$1079,AQ$2)</f>
        <v>0.96893697657089395</v>
      </c>
      <c r="AR830" s="89">
        <f>VLOOKUP($AC830,LS_Coint_BD!$B$3:$AQ$1079,AR$2)</f>
        <v>1.0380968508887201</v>
      </c>
      <c r="AS830" s="89">
        <f>VLOOKUP($AC830,LS_Coint_BD!$B$3:$AQ$1079,AS$2)</f>
        <v>1.24878045486122</v>
      </c>
      <c r="AT830" s="89">
        <f>VLOOKUP($AC830,LS_Coint_BD!$B$3:$AQ$1079,AT$2)</f>
        <v>0</v>
      </c>
      <c r="AU830" s="89">
        <f>VLOOKUP($AC830,LS_Coint_BD!$B$3:$AQ$1079,AU$2)</f>
        <v>2.6269223647058499</v>
      </c>
      <c r="AV830" s="89">
        <f>VLOOKUP($AC830,LS_Coint_BD!$B$3:$AQ$1079,AV$2)</f>
        <v>1.10134124042816E-15</v>
      </c>
      <c r="AW830" s="89">
        <f>VLOOKUP($AC830,LS_Coint_BD!$B$3:$AQ$1079,AW$2)</f>
        <v>0</v>
      </c>
      <c r="AX830" s="89">
        <f>VLOOKUP($AC830,LS_Coint_BD!$B$3:$AQ$1079,AX$2)</f>
        <v>0</v>
      </c>
      <c r="AY830" s="89">
        <f>VLOOKUP($AC830,LS_Coint_BD!$B$3:$AQ$1079,AY$2)</f>
        <v>-1.57651669496772E-15</v>
      </c>
      <c r="AZ830" s="89">
        <f>VLOOKUP($AC830,LS_Coint_BD!$B$3:$AQ$1079,AZ$2)</f>
        <v>-7.1054273576010003E-16</v>
      </c>
      <c r="BA830" s="89">
        <f>VLOOKUP($AC830,LS_Coint_BD!$B$3:$AQ$1079,BA$2)</f>
        <v>1.7763568394002499E-17</v>
      </c>
      <c r="BB830" s="89">
        <f>VLOOKUP($AC830,LS_Coint_BD!$B$3:$AQ$1079,BB$2)</f>
        <v>0</v>
      </c>
      <c r="BC830" s="89">
        <f>VLOOKUP($AC830,LS_Coint_BD!$B$3:$AQ$1079,BC$2)</f>
        <v>-3.41060513164848E-16</v>
      </c>
      <c r="BD830" s="89">
        <f t="shared" si="627"/>
        <v>1.903589861719301</v>
      </c>
      <c r="BE830" s="89">
        <f t="shared" si="628"/>
        <v>0</v>
      </c>
      <c r="BF830" s="89">
        <f t="shared" si="629"/>
        <v>0</v>
      </c>
      <c r="BG830" s="89">
        <f t="shared" si="630"/>
        <v>1.9378739531417863</v>
      </c>
      <c r="BH830" s="89">
        <f t="shared" si="631"/>
        <v>2.0761937017774392</v>
      </c>
      <c r="BI830" s="89">
        <f t="shared" si="632"/>
        <v>2.49756090972244</v>
      </c>
      <c r="BJ830" s="89">
        <f t="shared" si="633"/>
        <v>0</v>
      </c>
      <c r="BK830" s="89">
        <f t="shared" si="634"/>
        <v>-5.2538447294116999</v>
      </c>
      <c r="BL830" s="89">
        <f t="shared" si="635"/>
        <v>1.9035898617192988</v>
      </c>
      <c r="BM830" s="89"/>
      <c r="BN830" s="26" t="b">
        <f t="shared" si="636"/>
        <v>0</v>
      </c>
      <c r="BO830" s="26" t="b">
        <f t="shared" si="637"/>
        <v>0</v>
      </c>
      <c r="BP830" s="26" t="b">
        <f t="shared" si="638"/>
        <v>0</v>
      </c>
      <c r="BQ830" s="26" t="b">
        <f t="shared" si="639"/>
        <v>0</v>
      </c>
      <c r="BR830" s="26" t="b">
        <f t="shared" si="640"/>
        <v>0</v>
      </c>
      <c r="BS830" s="26" t="b">
        <f t="shared" si="641"/>
        <v>0</v>
      </c>
      <c r="BT830" s="26" t="b">
        <f t="shared" si="642"/>
        <v>0</v>
      </c>
      <c r="BU830" s="26" t="b">
        <f t="shared" si="643"/>
        <v>0</v>
      </c>
    </row>
    <row r="831" spans="2:73" ht="15" thickBot="1" x14ac:dyDescent="0.35">
      <c r="B831" s="17" t="str">
        <f>VLOOKUP($AC831,LS_Coint_BD!$B$3:$D$1079,2)</f>
        <v>USIM5</v>
      </c>
      <c r="C831" s="87" t="str">
        <f>VLOOKUP($AC831,LS_Coint_BD!$B$3:$D$1079,3)</f>
        <v>BRML3</v>
      </c>
      <c r="D831" s="68">
        <f t="shared" si="603"/>
        <v>0</v>
      </c>
      <c r="E831" s="65">
        <f t="shared" si="604"/>
        <v>0</v>
      </c>
      <c r="F831" s="69">
        <f t="shared" si="605"/>
        <v>0</v>
      </c>
      <c r="G831" s="68">
        <f t="shared" si="606"/>
        <v>0.11794249805010715</v>
      </c>
      <c r="H831" s="65">
        <f t="shared" si="607"/>
        <v>1.8664068729661585</v>
      </c>
      <c r="I831" s="69">
        <f t="shared" si="608"/>
        <v>1.2442712486441057</v>
      </c>
      <c r="J831" s="68">
        <f t="shared" si="609"/>
        <v>0</v>
      </c>
      <c r="K831" s="65">
        <f t="shared" si="610"/>
        <v>0</v>
      </c>
      <c r="L831" s="69">
        <f t="shared" si="611"/>
        <v>0</v>
      </c>
      <c r="M831" s="68">
        <f t="shared" si="612"/>
        <v>0</v>
      </c>
      <c r="N831" s="65">
        <f t="shared" si="613"/>
        <v>0</v>
      </c>
      <c r="O831" s="69">
        <f t="shared" si="614"/>
        <v>0</v>
      </c>
      <c r="P831" s="68">
        <f t="shared" si="615"/>
        <v>0.21845574802804713</v>
      </c>
      <c r="Q831" s="65">
        <f t="shared" si="616"/>
        <v>2.1869123685947698</v>
      </c>
      <c r="R831" s="69">
        <f t="shared" si="617"/>
        <v>1.4579415790631798</v>
      </c>
      <c r="S831" s="68">
        <f t="shared" si="618"/>
        <v>0.12143130251457102</v>
      </c>
      <c r="T831" s="65">
        <f t="shared" si="619"/>
        <v>2.3898869302352623</v>
      </c>
      <c r="U831" s="69">
        <f t="shared" si="620"/>
        <v>1.593257953490175</v>
      </c>
      <c r="V831" s="68">
        <f t="shared" si="621"/>
        <v>8.0738157573520652E-2</v>
      </c>
      <c r="W831" s="65">
        <f t="shared" si="622"/>
        <v>2.4528370866868823</v>
      </c>
      <c r="X831" s="69">
        <f t="shared" si="623"/>
        <v>1.6352247244579217</v>
      </c>
      <c r="Y831" s="68">
        <f t="shared" si="624"/>
        <v>-0.71313688159562716</v>
      </c>
      <c r="Z831" s="65">
        <f t="shared" si="625"/>
        <v>-7.4891595252904501</v>
      </c>
      <c r="AA831" s="69">
        <f t="shared" si="626"/>
        <v>-4.9927730168603004</v>
      </c>
      <c r="AB831" s="98">
        <f>SUMIF(BN831:BU831,"VERDADEIRO",BN$3:$BU830)</f>
        <v>0</v>
      </c>
      <c r="AC831" s="97">
        <f t="shared" si="602"/>
        <v>828</v>
      </c>
      <c r="AD831" s="89">
        <f>RTD("tryd.rtdserver",,"COT",B831,"ULT")</f>
        <v>13.73</v>
      </c>
      <c r="AE831" s="89">
        <f>RTD("tryd.rtdserver",,"COT",C831,"ULT")</f>
        <v>9.83</v>
      </c>
      <c r="AF831" s="89">
        <f>VLOOKUP($AC831,LS_Coint_BD!$B$3:$AQ$1079,AF$2)*$AD831+VLOOKUP($AC831,LS_Coint_BD!$B$3:$AQ$1079,AF$2+1)</f>
        <v>0</v>
      </c>
      <c r="AG831" s="89">
        <f>VLOOKUP($AC831,LS_Coint_BD!$B$3:$AQ$1079,AG$2)*$AD831+VLOOKUP($AC831,LS_Coint_BD!$B$3:$AQ$1079,AG$2+1)</f>
        <v>9.7120575019498929</v>
      </c>
      <c r="AH831" s="89">
        <f>VLOOKUP($AC831,LS_Coint_BD!$B$3:$AQ$1079,AH$2)*$AD831+VLOOKUP($AC831,LS_Coint_BD!$B$3:$AQ$1079,AH$2+1)</f>
        <v>0</v>
      </c>
      <c r="AI831" s="89">
        <f>VLOOKUP($AC831,LS_Coint_BD!$B$3:$AQ$1079,AI$2)*$AD831+VLOOKUP($AC831,LS_Coint_BD!$B$3:$AQ$1079,AI$2+1)</f>
        <v>0</v>
      </c>
      <c r="AJ831" s="89">
        <f>VLOOKUP($AC831,LS_Coint_BD!$B$3:$AQ$1079,AJ$2)*$AD831+VLOOKUP($AC831,LS_Coint_BD!$B$3:$AQ$1079,AJ$2+1)</f>
        <v>9.6115442519719529</v>
      </c>
      <c r="AK831" s="89">
        <f>VLOOKUP($AC831,LS_Coint_BD!$B$3:$AQ$1079,AK$2)*$AD831+VLOOKUP($AC831,LS_Coint_BD!$B$3:$AQ$1079,AK$2+1)</f>
        <v>9.7085686974854291</v>
      </c>
      <c r="AL831" s="89">
        <f>VLOOKUP($AC831,LS_Coint_BD!$B$3:$AQ$1079,AL$2)*$AD831+VLOOKUP($AC831,LS_Coint_BD!$B$3:$AQ$1079,AL$2+1)</f>
        <v>9.7492618424264794</v>
      </c>
      <c r="AM831" s="89">
        <f>VLOOKUP($AC831,LS_Coint_BD!$B$3:$AQ$1079,AM$2)*$AD831+VLOOKUP($AC831,LS_Coint_BD!$B$3:$AQ$1079,AM$2+1)</f>
        <v>10.543136881595627</v>
      </c>
      <c r="AN831" s="89">
        <f>VLOOKUP($AC831,LS_Coint_BD!$B$3:$AQ$1079,AN$2)</f>
        <v>0</v>
      </c>
      <c r="AO831" s="89">
        <f>VLOOKUP($AC831,LS_Coint_BD!$B$3:$AQ$1079,AO$2)</f>
        <v>0.62213562432205305</v>
      </c>
      <c r="AP831" s="89">
        <f>VLOOKUP($AC831,LS_Coint_BD!$B$3:$AQ$1079,AP$2)</f>
        <v>0</v>
      </c>
      <c r="AQ831" s="89">
        <f>VLOOKUP($AC831,LS_Coint_BD!$B$3:$AQ$1079,AQ$2)</f>
        <v>0</v>
      </c>
      <c r="AR831" s="89">
        <f>VLOOKUP($AC831,LS_Coint_BD!$B$3:$AQ$1079,AR$2)</f>
        <v>0.72897078953159</v>
      </c>
      <c r="AS831" s="89">
        <f>VLOOKUP($AC831,LS_Coint_BD!$B$3:$AQ$1079,AS$2)</f>
        <v>0.79662897674508704</v>
      </c>
      <c r="AT831" s="89">
        <f>VLOOKUP($AC831,LS_Coint_BD!$B$3:$AQ$1079,AT$2)</f>
        <v>0.81761236222896105</v>
      </c>
      <c r="AU831" s="89">
        <f>VLOOKUP($AC831,LS_Coint_BD!$B$3:$AQ$1079,AU$2)</f>
        <v>2.4963865084301502</v>
      </c>
      <c r="AV831" s="89">
        <f>VLOOKUP($AC831,LS_Coint_BD!$B$3:$AQ$1079,AV$2)</f>
        <v>0</v>
      </c>
      <c r="AW831" s="89">
        <f>VLOOKUP($AC831,LS_Coint_BD!$B$3:$AQ$1079,AW$2)</f>
        <v>-5.3290705182007502E-16</v>
      </c>
      <c r="AX831" s="89">
        <f>VLOOKUP($AC831,LS_Coint_BD!$B$3:$AQ$1079,AX$2)</f>
        <v>0</v>
      </c>
      <c r="AY831" s="89">
        <f>VLOOKUP($AC831,LS_Coint_BD!$B$3:$AQ$1079,AY$2)</f>
        <v>0</v>
      </c>
      <c r="AZ831" s="89">
        <f>VLOOKUP($AC831,LS_Coint_BD!$B$3:$AQ$1079,AZ$2)</f>
        <v>-1.5789838572446701E-16</v>
      </c>
      <c r="BA831" s="89">
        <f>VLOOKUP($AC831,LS_Coint_BD!$B$3:$AQ$1079,BA$2)</f>
        <v>9.9475983006413996E-16</v>
      </c>
      <c r="BB831" s="89">
        <f>VLOOKUP($AC831,LS_Coint_BD!$B$3:$AQ$1079,BB$2)</f>
        <v>-4.19866162040059E-16</v>
      </c>
      <c r="BC831" s="89">
        <f>VLOOKUP($AC831,LS_Coint_BD!$B$3:$AQ$1079,BC$2)</f>
        <v>2.8421709430403998E-16</v>
      </c>
      <c r="BD831" s="89">
        <f t="shared" si="627"/>
        <v>0</v>
      </c>
      <c r="BE831" s="89">
        <f t="shared" si="628"/>
        <v>1.2442712486441057</v>
      </c>
      <c r="BF831" s="89">
        <f t="shared" si="629"/>
        <v>0</v>
      </c>
      <c r="BG831" s="89">
        <f t="shared" si="630"/>
        <v>0</v>
      </c>
      <c r="BH831" s="89">
        <f t="shared" si="631"/>
        <v>1.4579415790631798</v>
      </c>
      <c r="BI831" s="89">
        <f t="shared" si="632"/>
        <v>1.593257953490175</v>
      </c>
      <c r="BJ831" s="89">
        <f t="shared" si="633"/>
        <v>1.6352247244579217</v>
      </c>
      <c r="BK831" s="89">
        <f t="shared" si="634"/>
        <v>-4.9927730168603004</v>
      </c>
      <c r="BL831" s="89">
        <f t="shared" si="635"/>
        <v>0</v>
      </c>
      <c r="BM831" s="89"/>
      <c r="BN831" s="26" t="b">
        <f t="shared" si="636"/>
        <v>0</v>
      </c>
      <c r="BO831" s="26" t="b">
        <f t="shared" si="637"/>
        <v>0</v>
      </c>
      <c r="BP831" s="26" t="b">
        <f t="shared" si="638"/>
        <v>0</v>
      </c>
      <c r="BQ831" s="26" t="b">
        <f t="shared" si="639"/>
        <v>0</v>
      </c>
      <c r="BR831" s="26" t="b">
        <f t="shared" si="640"/>
        <v>0</v>
      </c>
      <c r="BS831" s="26" t="b">
        <f t="shared" si="641"/>
        <v>0</v>
      </c>
      <c r="BT831" s="26" t="b">
        <f t="shared" si="642"/>
        <v>0</v>
      </c>
      <c r="BU831" s="26" t="b">
        <f t="shared" si="643"/>
        <v>0</v>
      </c>
    </row>
    <row r="832" spans="2:73" ht="15" thickBot="1" x14ac:dyDescent="0.35">
      <c r="B832" s="17" t="str">
        <f>VLOOKUP($AC832,LS_Coint_BD!$B$3:$D$1079,2)</f>
        <v>USIM5</v>
      </c>
      <c r="C832" s="87" t="str">
        <f>VLOOKUP($AC832,LS_Coint_BD!$B$3:$D$1079,3)</f>
        <v>CPLE6</v>
      </c>
      <c r="D832" s="68">
        <f t="shared" si="603"/>
        <v>0.77493811606386487</v>
      </c>
      <c r="E832" s="65">
        <f t="shared" si="604"/>
        <v>6.0677221357483067</v>
      </c>
      <c r="F832" s="69">
        <f t="shared" si="605"/>
        <v>4.0451480904988708</v>
      </c>
      <c r="G832" s="68">
        <f t="shared" si="606"/>
        <v>0.7666878571462945</v>
      </c>
      <c r="H832" s="65">
        <f t="shared" si="607"/>
        <v>5.7569432561426304</v>
      </c>
      <c r="I832" s="69">
        <f t="shared" si="608"/>
        <v>3.8379621707617533</v>
      </c>
      <c r="J832" s="68">
        <f t="shared" si="609"/>
        <v>0.98785755688535914</v>
      </c>
      <c r="K832" s="65">
        <f t="shared" si="610"/>
        <v>6.3457779871441566</v>
      </c>
      <c r="L832" s="69">
        <f t="shared" si="611"/>
        <v>4.2305186580961047</v>
      </c>
      <c r="M832" s="68">
        <f t="shared" si="612"/>
        <v>1.1596760040834795</v>
      </c>
      <c r="N832" s="65">
        <f t="shared" si="613"/>
        <v>6.6256333932676421</v>
      </c>
      <c r="O832" s="69">
        <f t="shared" si="614"/>
        <v>4.4170889288450947</v>
      </c>
      <c r="P832" s="68">
        <f t="shared" si="615"/>
        <v>1.3288806223347081</v>
      </c>
      <c r="Q832" s="65">
        <f t="shared" si="616"/>
        <v>7.0434722575681477</v>
      </c>
      <c r="R832" s="69">
        <f t="shared" si="617"/>
        <v>4.6956481717120981</v>
      </c>
      <c r="S832" s="68">
        <f t="shared" si="618"/>
        <v>1.0273342410502977</v>
      </c>
      <c r="T832" s="65">
        <f t="shared" si="619"/>
        <v>7.2799821618227636</v>
      </c>
      <c r="U832" s="69">
        <f t="shared" si="620"/>
        <v>4.8533214412151757</v>
      </c>
      <c r="V832" s="68">
        <f t="shared" si="621"/>
        <v>0.62933428739108876</v>
      </c>
      <c r="W832" s="65">
        <f t="shared" si="622"/>
        <v>8.7213837338930418</v>
      </c>
      <c r="X832" s="69">
        <f t="shared" si="623"/>
        <v>5.8142558225953618</v>
      </c>
      <c r="Y832" s="68">
        <f t="shared" si="624"/>
        <v>-0.46628696349057464</v>
      </c>
      <c r="Z832" s="65">
        <f t="shared" si="625"/>
        <v>-12.866862017279374</v>
      </c>
      <c r="AA832" s="69">
        <f t="shared" si="626"/>
        <v>-8.5779080115195825</v>
      </c>
      <c r="AB832" s="98">
        <f>SUMIF(BN832:BU832,"VERDADEIRO",BN$3:$BU831)</f>
        <v>0</v>
      </c>
      <c r="AC832" s="97">
        <f t="shared" si="602"/>
        <v>829</v>
      </c>
      <c r="AD832" s="89">
        <f>RTD("tryd.rtdserver",,"COT",B832,"ULT")</f>
        <v>13.73</v>
      </c>
      <c r="AE832" s="89">
        <f>RTD("tryd.rtdserver",,"COT",C832,"ULT")</f>
        <v>67.930000000000007</v>
      </c>
      <c r="AF832" s="89">
        <f>VLOOKUP($AC832,LS_Coint_BD!$B$3:$AQ$1079,AF$2)*$AD832+VLOOKUP($AC832,LS_Coint_BD!$B$3:$AQ$1079,AF$2+1)</f>
        <v>67.155061883936142</v>
      </c>
      <c r="AG832" s="89">
        <f>VLOOKUP($AC832,LS_Coint_BD!$B$3:$AQ$1079,AG$2)*$AD832+VLOOKUP($AC832,LS_Coint_BD!$B$3:$AQ$1079,AG$2+1)</f>
        <v>67.163312142853712</v>
      </c>
      <c r="AH832" s="89">
        <f>VLOOKUP($AC832,LS_Coint_BD!$B$3:$AQ$1079,AH$2)*$AD832+VLOOKUP($AC832,LS_Coint_BD!$B$3:$AQ$1079,AH$2+1)</f>
        <v>66.942142443114648</v>
      </c>
      <c r="AI832" s="89">
        <f>VLOOKUP($AC832,LS_Coint_BD!$B$3:$AQ$1079,AI$2)*$AD832+VLOOKUP($AC832,LS_Coint_BD!$B$3:$AQ$1079,AI$2+1)</f>
        <v>66.770323995916527</v>
      </c>
      <c r="AJ832" s="89">
        <f>VLOOKUP($AC832,LS_Coint_BD!$B$3:$AQ$1079,AJ$2)*$AD832+VLOOKUP($AC832,LS_Coint_BD!$B$3:$AQ$1079,AJ$2+1)</f>
        <v>66.601119377665299</v>
      </c>
      <c r="AK832" s="89">
        <f>VLOOKUP($AC832,LS_Coint_BD!$B$3:$AQ$1079,AK$2)*$AD832+VLOOKUP($AC832,LS_Coint_BD!$B$3:$AQ$1079,AK$2+1)</f>
        <v>66.902665758949709</v>
      </c>
      <c r="AL832" s="89">
        <f>VLOOKUP($AC832,LS_Coint_BD!$B$3:$AQ$1079,AL$2)*$AD832+VLOOKUP($AC832,LS_Coint_BD!$B$3:$AQ$1079,AL$2+1)</f>
        <v>67.300665712608918</v>
      </c>
      <c r="AM832" s="89">
        <f>VLOOKUP($AC832,LS_Coint_BD!$B$3:$AQ$1079,AM$2)*$AD832+VLOOKUP($AC832,LS_Coint_BD!$B$3:$AQ$1079,AM$2+1)</f>
        <v>68.396286963490581</v>
      </c>
      <c r="AN832" s="89">
        <f>VLOOKUP($AC832,LS_Coint_BD!$B$3:$AQ$1079,AN$2)</f>
        <v>2.0225740452494398</v>
      </c>
      <c r="AO832" s="89">
        <f>VLOOKUP($AC832,LS_Coint_BD!$B$3:$AQ$1079,AO$2)</f>
        <v>1.91898108538088</v>
      </c>
      <c r="AP832" s="89">
        <f>VLOOKUP($AC832,LS_Coint_BD!$B$3:$AQ$1079,AP$2)</f>
        <v>2.1152593290480501</v>
      </c>
      <c r="AQ832" s="89">
        <f>VLOOKUP($AC832,LS_Coint_BD!$B$3:$AQ$1079,AQ$2)</f>
        <v>2.20854446442255</v>
      </c>
      <c r="AR832" s="89">
        <f>VLOOKUP($AC832,LS_Coint_BD!$B$3:$AQ$1079,AR$2)</f>
        <v>2.34782408585605</v>
      </c>
      <c r="AS832" s="89">
        <f>VLOOKUP($AC832,LS_Coint_BD!$B$3:$AQ$1079,AS$2)</f>
        <v>2.4266607206075901</v>
      </c>
      <c r="AT832" s="89">
        <f>VLOOKUP($AC832,LS_Coint_BD!$B$3:$AQ$1079,AT$2)</f>
        <v>2.90712791129768</v>
      </c>
      <c r="AU832" s="89">
        <f>VLOOKUP($AC832,LS_Coint_BD!$B$3:$AQ$1079,AU$2)</f>
        <v>4.2889540057597904</v>
      </c>
      <c r="AV832" s="89">
        <f>VLOOKUP($AC832,LS_Coint_BD!$B$3:$AQ$1079,AV$2)</f>
        <v>-9.0949470177292794E-15</v>
      </c>
      <c r="AW832" s="89">
        <f>VLOOKUP($AC832,LS_Coint_BD!$B$3:$AQ$1079,AW$2)</f>
        <v>-6.8685797790143003E-15</v>
      </c>
      <c r="AX832" s="89">
        <f>VLOOKUP($AC832,LS_Coint_BD!$B$3:$AQ$1079,AX$2)</f>
        <v>4.8722930452121203E-15</v>
      </c>
      <c r="AY832" s="89">
        <f>VLOOKUP($AC832,LS_Coint_BD!$B$3:$AQ$1079,AY$2)</f>
        <v>-5.06261699229071E-15</v>
      </c>
      <c r="AZ832" s="89">
        <f>VLOOKUP($AC832,LS_Coint_BD!$B$3:$AQ$1079,AZ$2)</f>
        <v>-1.69740764653802E-15</v>
      </c>
      <c r="BA832" s="89">
        <f>VLOOKUP($AC832,LS_Coint_BD!$B$3:$AQ$1079,BA$2)</f>
        <v>-4.7251091928046696E-15</v>
      </c>
      <c r="BB832" s="89">
        <f>VLOOKUP($AC832,LS_Coint_BD!$B$3:$AQ$1079,BB$2)</f>
        <v>1.48568026568021E-15</v>
      </c>
      <c r="BC832" s="89">
        <f>VLOOKUP($AC832,LS_Coint_BD!$B$3:$AQ$1079,BC$2)</f>
        <v>-1.36424205265939E-15</v>
      </c>
      <c r="BD832" s="89">
        <f t="shared" si="627"/>
        <v>4.0451480904988708</v>
      </c>
      <c r="BE832" s="89">
        <f t="shared" si="628"/>
        <v>3.8379621707617533</v>
      </c>
      <c r="BF832" s="89">
        <f t="shared" si="629"/>
        <v>4.2305186580961047</v>
      </c>
      <c r="BG832" s="89">
        <f t="shared" si="630"/>
        <v>4.4170889288450947</v>
      </c>
      <c r="BH832" s="89">
        <f t="shared" si="631"/>
        <v>4.6956481717120981</v>
      </c>
      <c r="BI832" s="89">
        <f t="shared" si="632"/>
        <v>4.8533214412151757</v>
      </c>
      <c r="BJ832" s="89">
        <f t="shared" si="633"/>
        <v>5.8142558225953618</v>
      </c>
      <c r="BK832" s="89">
        <f t="shared" si="634"/>
        <v>-8.5779080115195825</v>
      </c>
      <c r="BL832" s="89">
        <f t="shared" si="635"/>
        <v>4.0451480904988886</v>
      </c>
      <c r="BM832" s="89"/>
      <c r="BN832" s="26" t="b">
        <f t="shared" si="636"/>
        <v>0</v>
      </c>
      <c r="BO832" s="26" t="b">
        <f t="shared" si="637"/>
        <v>0</v>
      </c>
      <c r="BP832" s="26" t="b">
        <f t="shared" si="638"/>
        <v>0</v>
      </c>
      <c r="BQ832" s="26" t="b">
        <f t="shared" si="639"/>
        <v>0</v>
      </c>
      <c r="BR832" s="26" t="b">
        <f t="shared" si="640"/>
        <v>0</v>
      </c>
      <c r="BS832" s="26" t="b">
        <f t="shared" si="641"/>
        <v>0</v>
      </c>
      <c r="BT832" s="26" t="b">
        <f t="shared" si="642"/>
        <v>0</v>
      </c>
      <c r="BU832" s="26" t="b">
        <f t="shared" si="643"/>
        <v>0</v>
      </c>
    </row>
    <row r="833" spans="2:73" ht="15" thickBot="1" x14ac:dyDescent="0.35">
      <c r="B833" s="17" t="str">
        <f>VLOOKUP($AC833,LS_Coint_BD!$B$3:$D$1079,2)</f>
        <v>USIM5</v>
      </c>
      <c r="C833" s="87" t="str">
        <f>VLOOKUP($AC833,LS_Coint_BD!$B$3:$D$1079,3)</f>
        <v>EGIE3</v>
      </c>
      <c r="D833" s="68">
        <f t="shared" si="603"/>
        <v>0</v>
      </c>
      <c r="E833" s="65">
        <f t="shared" si="604"/>
        <v>0</v>
      </c>
      <c r="F833" s="69">
        <f t="shared" si="605"/>
        <v>0</v>
      </c>
      <c r="G833" s="68">
        <f t="shared" si="606"/>
        <v>2.0264593117171472</v>
      </c>
      <c r="H833" s="65">
        <f t="shared" si="607"/>
        <v>4.1176407278929537</v>
      </c>
      <c r="I833" s="69">
        <f t="shared" si="608"/>
        <v>2.7450938185953024</v>
      </c>
      <c r="J833" s="68">
        <f t="shared" si="609"/>
        <v>0</v>
      </c>
      <c r="K833" s="65">
        <f t="shared" si="610"/>
        <v>0</v>
      </c>
      <c r="L833" s="69">
        <f t="shared" si="611"/>
        <v>0</v>
      </c>
      <c r="M833" s="68">
        <f t="shared" si="612"/>
        <v>0</v>
      </c>
      <c r="N833" s="65">
        <f t="shared" si="613"/>
        <v>0</v>
      </c>
      <c r="O833" s="69">
        <f t="shared" si="614"/>
        <v>0</v>
      </c>
      <c r="P833" s="68">
        <f t="shared" si="615"/>
        <v>1.9993618616140765</v>
      </c>
      <c r="Q833" s="65">
        <f t="shared" si="616"/>
        <v>4.3141375904745853</v>
      </c>
      <c r="R833" s="69">
        <f t="shared" si="617"/>
        <v>2.8760917269830566</v>
      </c>
      <c r="S833" s="68">
        <f t="shared" si="618"/>
        <v>1.698285386718176</v>
      </c>
      <c r="T833" s="65">
        <f t="shared" si="619"/>
        <v>4.8941341368332774</v>
      </c>
      <c r="U833" s="69">
        <f t="shared" si="620"/>
        <v>3.2627560912221849</v>
      </c>
      <c r="V833" s="68">
        <f t="shared" si="621"/>
        <v>1.53543896888646</v>
      </c>
      <c r="W833" s="65">
        <f t="shared" si="622"/>
        <v>5.2424708556083051</v>
      </c>
      <c r="X833" s="69">
        <f t="shared" si="623"/>
        <v>3.4949805704055366</v>
      </c>
      <c r="Y833" s="68">
        <f t="shared" si="624"/>
        <v>0.93846502549774868</v>
      </c>
      <c r="Z833" s="65">
        <f t="shared" si="625"/>
        <v>7.3945562223453036</v>
      </c>
      <c r="AA833" s="69">
        <f t="shared" si="626"/>
        <v>4.9297041482302024</v>
      </c>
      <c r="AB833" s="98">
        <f>SUMIF(BN833:BU833,"VERDADEIRO",BN$3:$BU832)</f>
        <v>0</v>
      </c>
      <c r="AC833" s="97">
        <f t="shared" si="602"/>
        <v>830</v>
      </c>
      <c r="AD833" s="89">
        <f>RTD("tryd.rtdserver",,"COT",B833,"ULT")</f>
        <v>13.73</v>
      </c>
      <c r="AE833" s="89">
        <f>RTD("tryd.rtdserver",,"COT",C833,"ULT")</f>
        <v>45.12</v>
      </c>
      <c r="AF833" s="89">
        <f>VLOOKUP($AC833,LS_Coint_BD!$B$3:$AQ$1079,AF$2)*$AD833+VLOOKUP($AC833,LS_Coint_BD!$B$3:$AQ$1079,AF$2+1)</f>
        <v>0</v>
      </c>
      <c r="AG833" s="89">
        <f>VLOOKUP($AC833,LS_Coint_BD!$B$3:$AQ$1079,AG$2)*$AD833+VLOOKUP($AC833,LS_Coint_BD!$B$3:$AQ$1079,AG$2+1)</f>
        <v>43.09354068828285</v>
      </c>
      <c r="AH833" s="89">
        <f>VLOOKUP($AC833,LS_Coint_BD!$B$3:$AQ$1079,AH$2)*$AD833+VLOOKUP($AC833,LS_Coint_BD!$B$3:$AQ$1079,AH$2+1)</f>
        <v>0</v>
      </c>
      <c r="AI833" s="89">
        <f>VLOOKUP($AC833,LS_Coint_BD!$B$3:$AQ$1079,AI$2)*$AD833+VLOOKUP($AC833,LS_Coint_BD!$B$3:$AQ$1079,AI$2+1)</f>
        <v>0</v>
      </c>
      <c r="AJ833" s="89">
        <f>VLOOKUP($AC833,LS_Coint_BD!$B$3:$AQ$1079,AJ$2)*$AD833+VLOOKUP($AC833,LS_Coint_BD!$B$3:$AQ$1079,AJ$2+1)</f>
        <v>43.120638138385921</v>
      </c>
      <c r="AK833" s="89">
        <f>VLOOKUP($AC833,LS_Coint_BD!$B$3:$AQ$1079,AK$2)*$AD833+VLOOKUP($AC833,LS_Coint_BD!$B$3:$AQ$1079,AK$2+1)</f>
        <v>43.421714613281821</v>
      </c>
      <c r="AL833" s="89">
        <f>VLOOKUP($AC833,LS_Coint_BD!$B$3:$AQ$1079,AL$2)*$AD833+VLOOKUP($AC833,LS_Coint_BD!$B$3:$AQ$1079,AL$2+1)</f>
        <v>43.584561031113537</v>
      </c>
      <c r="AM833" s="89">
        <f>VLOOKUP($AC833,LS_Coint_BD!$B$3:$AQ$1079,AM$2)*$AD833+VLOOKUP($AC833,LS_Coint_BD!$B$3:$AQ$1079,AM$2+1)</f>
        <v>44.181534974502249</v>
      </c>
      <c r="AN833" s="89">
        <f>VLOOKUP($AC833,LS_Coint_BD!$B$3:$AQ$1079,AN$2)</f>
        <v>0</v>
      </c>
      <c r="AO833" s="89">
        <f>VLOOKUP($AC833,LS_Coint_BD!$B$3:$AQ$1079,AO$2)</f>
        <v>1.3725469092976501</v>
      </c>
      <c r="AP833" s="89">
        <f>VLOOKUP($AC833,LS_Coint_BD!$B$3:$AQ$1079,AP$2)</f>
        <v>0</v>
      </c>
      <c r="AQ833" s="89">
        <f>VLOOKUP($AC833,LS_Coint_BD!$B$3:$AQ$1079,AQ$2)</f>
        <v>0</v>
      </c>
      <c r="AR833" s="89">
        <f>VLOOKUP($AC833,LS_Coint_BD!$B$3:$AQ$1079,AR$2)</f>
        <v>1.4380458634915301</v>
      </c>
      <c r="AS833" s="89">
        <f>VLOOKUP($AC833,LS_Coint_BD!$B$3:$AQ$1079,AS$2)</f>
        <v>1.63137804561109</v>
      </c>
      <c r="AT833" s="89">
        <f>VLOOKUP($AC833,LS_Coint_BD!$B$3:$AQ$1079,AT$2)</f>
        <v>1.7474902852027701</v>
      </c>
      <c r="AU833" s="89">
        <f>VLOOKUP($AC833,LS_Coint_BD!$B$3:$AQ$1079,AU$2)</f>
        <v>2.4648520741150999</v>
      </c>
      <c r="AV833" s="89">
        <f>VLOOKUP($AC833,LS_Coint_BD!$B$3:$AQ$1079,AV$2)</f>
        <v>0</v>
      </c>
      <c r="AW833" s="89">
        <f>VLOOKUP($AC833,LS_Coint_BD!$B$3:$AQ$1079,AW$2)</f>
        <v>2.0132044179869501E-15</v>
      </c>
      <c r="AX833" s="89">
        <f>VLOOKUP($AC833,LS_Coint_BD!$B$3:$AQ$1079,AX$2)</f>
        <v>0</v>
      </c>
      <c r="AY833" s="89">
        <f>VLOOKUP($AC833,LS_Coint_BD!$B$3:$AQ$1079,AY$2)</f>
        <v>0</v>
      </c>
      <c r="AZ833" s="89">
        <f>VLOOKUP($AC833,LS_Coint_BD!$B$3:$AQ$1079,AZ$2)</f>
        <v>-3.3553406966449198E-15</v>
      </c>
      <c r="BA833" s="89">
        <f>VLOOKUP($AC833,LS_Coint_BD!$B$3:$AQ$1079,BA$2)</f>
        <v>4.8672177399566898E-15</v>
      </c>
      <c r="BB833" s="89">
        <f>VLOOKUP($AC833,LS_Coint_BD!$B$3:$AQ$1079,BB$2)</f>
        <v>-3.4235240904804799E-15</v>
      </c>
      <c r="BC833" s="89">
        <f>VLOOKUP($AC833,LS_Coint_BD!$B$3:$AQ$1079,BC$2)</f>
        <v>2.9558577807620202E-15</v>
      </c>
      <c r="BD833" s="89">
        <f t="shared" si="627"/>
        <v>0</v>
      </c>
      <c r="BE833" s="89">
        <f t="shared" si="628"/>
        <v>2.7450938185953024</v>
      </c>
      <c r="BF833" s="89">
        <f t="shared" si="629"/>
        <v>0</v>
      </c>
      <c r="BG833" s="89">
        <f t="shared" si="630"/>
        <v>0</v>
      </c>
      <c r="BH833" s="89">
        <f t="shared" si="631"/>
        <v>2.8760917269830566</v>
      </c>
      <c r="BI833" s="89">
        <f t="shared" si="632"/>
        <v>3.2627560912221849</v>
      </c>
      <c r="BJ833" s="89">
        <f t="shared" si="633"/>
        <v>3.4949805704055366</v>
      </c>
      <c r="BK833" s="89">
        <f t="shared" si="634"/>
        <v>4.9297041482302024</v>
      </c>
      <c r="BL833" s="89">
        <f t="shared" si="635"/>
        <v>0</v>
      </c>
      <c r="BM833" s="89"/>
      <c r="BN833" s="26" t="b">
        <f t="shared" si="636"/>
        <v>0</v>
      </c>
      <c r="BO833" s="26" t="b">
        <f t="shared" si="637"/>
        <v>0</v>
      </c>
      <c r="BP833" s="26" t="b">
        <f t="shared" si="638"/>
        <v>0</v>
      </c>
      <c r="BQ833" s="26" t="b">
        <f t="shared" si="639"/>
        <v>0</v>
      </c>
      <c r="BR833" s="26" t="b">
        <f t="shared" si="640"/>
        <v>0</v>
      </c>
      <c r="BS833" s="26" t="b">
        <f t="shared" si="641"/>
        <v>0</v>
      </c>
      <c r="BT833" s="26" t="b">
        <f t="shared" si="642"/>
        <v>0</v>
      </c>
      <c r="BU833" s="26" t="b">
        <f t="shared" si="643"/>
        <v>0</v>
      </c>
    </row>
    <row r="834" spans="2:73" ht="15" thickBot="1" x14ac:dyDescent="0.35">
      <c r="B834" s="17" t="str">
        <f>VLOOKUP($AC834,LS_Coint_BD!$B$3:$D$1079,2)</f>
        <v>USIM5</v>
      </c>
      <c r="C834" s="87" t="str">
        <f>VLOOKUP($AC834,LS_Coint_BD!$B$3:$D$1079,3)</f>
        <v>ENBR3</v>
      </c>
      <c r="D834" s="68">
        <f t="shared" si="603"/>
        <v>0.60972575428942832</v>
      </c>
      <c r="E834" s="65">
        <f t="shared" si="604"/>
        <v>1.6154202560081161</v>
      </c>
      <c r="F834" s="69">
        <f t="shared" si="605"/>
        <v>1.0769468373387441</v>
      </c>
      <c r="G834" s="68">
        <f t="shared" si="606"/>
        <v>0.60461790190513653</v>
      </c>
      <c r="H834" s="65">
        <f t="shared" si="607"/>
        <v>1.5871602239414471</v>
      </c>
      <c r="I834" s="69">
        <f t="shared" si="608"/>
        <v>1.0581068159609648</v>
      </c>
      <c r="J834" s="68">
        <f t="shared" si="609"/>
        <v>0.67110763370215309</v>
      </c>
      <c r="K834" s="65">
        <f t="shared" si="610"/>
        <v>1.7035978843648536</v>
      </c>
      <c r="L834" s="69">
        <f t="shared" si="611"/>
        <v>1.1357319229099023</v>
      </c>
      <c r="M834" s="68">
        <f t="shared" si="612"/>
        <v>0.69991513882863643</v>
      </c>
      <c r="N834" s="65">
        <f t="shared" si="613"/>
        <v>1.6534349790401337</v>
      </c>
      <c r="O834" s="69">
        <f t="shared" si="614"/>
        <v>1.1022899860267559</v>
      </c>
      <c r="P834" s="68">
        <f t="shared" si="615"/>
        <v>0.68236748295490202</v>
      </c>
      <c r="Q834" s="65">
        <f t="shared" si="616"/>
        <v>1.6901455652498245</v>
      </c>
      <c r="R834" s="69">
        <f t="shared" si="617"/>
        <v>1.1267637101665497</v>
      </c>
      <c r="S834" s="68">
        <f t="shared" si="618"/>
        <v>0.65325439565719279</v>
      </c>
      <c r="T834" s="65">
        <f t="shared" si="619"/>
        <v>1.7232905449140652</v>
      </c>
      <c r="U834" s="69">
        <f t="shared" si="620"/>
        <v>1.1488603632760435</v>
      </c>
      <c r="V834" s="68">
        <f t="shared" si="621"/>
        <v>0.55966330909501849</v>
      </c>
      <c r="W834" s="65">
        <f t="shared" si="622"/>
        <v>2.0580931526255939</v>
      </c>
      <c r="X834" s="69">
        <f t="shared" si="623"/>
        <v>1.372062101750396</v>
      </c>
      <c r="Y834" s="68">
        <f t="shared" si="624"/>
        <v>0.22606967140190193</v>
      </c>
      <c r="Z834" s="65">
        <f t="shared" si="625"/>
        <v>3.5719783954950293</v>
      </c>
      <c r="AA834" s="69">
        <f t="shared" si="626"/>
        <v>2.3813189303300195</v>
      </c>
      <c r="AB834" s="98">
        <f>SUMIF(BN834:BU834,"VERDADEIRO",BN$3:$BU833)</f>
        <v>0</v>
      </c>
      <c r="AC834" s="97">
        <f t="shared" si="602"/>
        <v>831</v>
      </c>
      <c r="AD834" s="89">
        <f>RTD("tryd.rtdserver",,"COT",B834,"ULT")</f>
        <v>13.73</v>
      </c>
      <c r="AE834" s="89">
        <f>RTD("tryd.rtdserver",,"COT",C834,"ULT")</f>
        <v>19.66</v>
      </c>
      <c r="AF834" s="89">
        <f>VLOOKUP($AC834,LS_Coint_BD!$B$3:$AQ$1079,AF$2)*$AD834+VLOOKUP($AC834,LS_Coint_BD!$B$3:$AQ$1079,AF$2+1)</f>
        <v>19.050274245710572</v>
      </c>
      <c r="AG834" s="89">
        <f>VLOOKUP($AC834,LS_Coint_BD!$B$3:$AQ$1079,AG$2)*$AD834+VLOOKUP($AC834,LS_Coint_BD!$B$3:$AQ$1079,AG$2+1)</f>
        <v>19.055382098094864</v>
      </c>
      <c r="AH834" s="89">
        <f>VLOOKUP($AC834,LS_Coint_BD!$B$3:$AQ$1079,AH$2)*$AD834+VLOOKUP($AC834,LS_Coint_BD!$B$3:$AQ$1079,AH$2+1)</f>
        <v>18.988892366297847</v>
      </c>
      <c r="AI834" s="89">
        <f>VLOOKUP($AC834,LS_Coint_BD!$B$3:$AQ$1079,AI$2)*$AD834+VLOOKUP($AC834,LS_Coint_BD!$B$3:$AQ$1079,AI$2+1)</f>
        <v>18.960084861171364</v>
      </c>
      <c r="AJ834" s="89">
        <f>VLOOKUP($AC834,LS_Coint_BD!$B$3:$AQ$1079,AJ$2)*$AD834+VLOOKUP($AC834,LS_Coint_BD!$B$3:$AQ$1079,AJ$2+1)</f>
        <v>18.977632517045098</v>
      </c>
      <c r="AK834" s="89">
        <f>VLOOKUP($AC834,LS_Coint_BD!$B$3:$AQ$1079,AK$2)*$AD834+VLOOKUP($AC834,LS_Coint_BD!$B$3:$AQ$1079,AK$2+1)</f>
        <v>19.006745604342807</v>
      </c>
      <c r="AL834" s="89">
        <f>VLOOKUP($AC834,LS_Coint_BD!$B$3:$AQ$1079,AL$2)*$AD834+VLOOKUP($AC834,LS_Coint_BD!$B$3:$AQ$1079,AL$2+1)</f>
        <v>19.100336690904982</v>
      </c>
      <c r="AM834" s="89">
        <f>VLOOKUP($AC834,LS_Coint_BD!$B$3:$AQ$1079,AM$2)*$AD834+VLOOKUP($AC834,LS_Coint_BD!$B$3:$AQ$1079,AM$2+1)</f>
        <v>19.433930328598098</v>
      </c>
      <c r="AN834" s="89">
        <f>VLOOKUP($AC834,LS_Coint_BD!$B$3:$AQ$1079,AN$2)</f>
        <v>0.53847341866937104</v>
      </c>
      <c r="AO834" s="89">
        <f>VLOOKUP($AC834,LS_Coint_BD!$B$3:$AQ$1079,AO$2)</f>
        <v>0.52905340798048295</v>
      </c>
      <c r="AP834" s="89">
        <f>VLOOKUP($AC834,LS_Coint_BD!$B$3:$AQ$1079,AP$2)</f>
        <v>0.56786596145495005</v>
      </c>
      <c r="AQ834" s="89">
        <f>VLOOKUP($AC834,LS_Coint_BD!$B$3:$AQ$1079,AQ$2)</f>
        <v>0.55114499301337705</v>
      </c>
      <c r="AR834" s="89">
        <f>VLOOKUP($AC834,LS_Coint_BD!$B$3:$AQ$1079,AR$2)</f>
        <v>0.56338185508327399</v>
      </c>
      <c r="AS834" s="89">
        <f>VLOOKUP($AC834,LS_Coint_BD!$B$3:$AQ$1079,AS$2)</f>
        <v>0.57443018163802195</v>
      </c>
      <c r="AT834" s="89">
        <f>VLOOKUP($AC834,LS_Coint_BD!$B$3:$AQ$1079,AT$2)</f>
        <v>0.686031050875197</v>
      </c>
      <c r="AU834" s="89">
        <f>VLOOKUP($AC834,LS_Coint_BD!$B$3:$AQ$1079,AU$2)</f>
        <v>1.19065946516501</v>
      </c>
      <c r="AV834" s="89">
        <f>VLOOKUP($AC834,LS_Coint_BD!$B$3:$AQ$1079,AV$2)</f>
        <v>2.0961010704923002E-15</v>
      </c>
      <c r="AW834" s="89">
        <f>VLOOKUP($AC834,LS_Coint_BD!$B$3:$AQ$1079,AW$2)</f>
        <v>-1.0362081563168101E-15</v>
      </c>
      <c r="AX834" s="89">
        <f>VLOOKUP($AC834,LS_Coint_BD!$B$3:$AQ$1079,AX$2)</f>
        <v>2.2585108386660298E-15</v>
      </c>
      <c r="AY834" s="89">
        <f>VLOOKUP($AC834,LS_Coint_BD!$B$3:$AQ$1079,AY$2)</f>
        <v>1.75415237890775E-15</v>
      </c>
      <c r="AZ834" s="89">
        <f>VLOOKUP($AC834,LS_Coint_BD!$B$3:$AQ$1079,AZ$2)</f>
        <v>1.71714494475358E-15</v>
      </c>
      <c r="BA834" s="89">
        <f>VLOOKUP($AC834,LS_Coint_BD!$B$3:$AQ$1079,BA$2)</f>
        <v>-3.9079850466805501E-16</v>
      </c>
      <c r="BB834" s="89">
        <f>VLOOKUP($AC834,LS_Coint_BD!$B$3:$AQ$1079,BB$2)</f>
        <v>1.8893977291802701E-15</v>
      </c>
      <c r="BC834" s="89">
        <f>VLOOKUP($AC834,LS_Coint_BD!$B$3:$AQ$1079,BC$2)</f>
        <v>-2.55795384873636E-16</v>
      </c>
      <c r="BD834" s="89">
        <f t="shared" si="627"/>
        <v>1.0769468373387441</v>
      </c>
      <c r="BE834" s="89">
        <f t="shared" si="628"/>
        <v>1.0581068159609648</v>
      </c>
      <c r="BF834" s="89">
        <f t="shared" si="629"/>
        <v>1.1357319229099023</v>
      </c>
      <c r="BG834" s="89">
        <f t="shared" si="630"/>
        <v>1.1022899860267559</v>
      </c>
      <c r="BH834" s="89">
        <f t="shared" si="631"/>
        <v>1.1267637101665497</v>
      </c>
      <c r="BI834" s="89">
        <f t="shared" si="632"/>
        <v>1.1488603632760435</v>
      </c>
      <c r="BJ834" s="89">
        <f t="shared" si="633"/>
        <v>1.372062101750396</v>
      </c>
      <c r="BK834" s="89">
        <f t="shared" si="634"/>
        <v>2.3813189303300195</v>
      </c>
      <c r="BL834" s="89">
        <f t="shared" si="635"/>
        <v>1.0769468373387483</v>
      </c>
      <c r="BM834" s="89"/>
      <c r="BN834" s="26" t="b">
        <f t="shared" si="636"/>
        <v>0</v>
      </c>
      <c r="BO834" s="26" t="b">
        <f t="shared" si="637"/>
        <v>0</v>
      </c>
      <c r="BP834" s="26" t="b">
        <f t="shared" si="638"/>
        <v>0</v>
      </c>
      <c r="BQ834" s="26" t="b">
        <f t="shared" si="639"/>
        <v>0</v>
      </c>
      <c r="BR834" s="26" t="b">
        <f t="shared" si="640"/>
        <v>0</v>
      </c>
      <c r="BS834" s="26" t="b">
        <f t="shared" si="641"/>
        <v>0</v>
      </c>
      <c r="BT834" s="26" t="b">
        <f t="shared" si="642"/>
        <v>0</v>
      </c>
      <c r="BU834" s="26" t="b">
        <f t="shared" si="643"/>
        <v>0</v>
      </c>
    </row>
    <row r="835" spans="2:73" ht="15" thickBot="1" x14ac:dyDescent="0.35">
      <c r="B835" s="17" t="str">
        <f>VLOOKUP($AC835,LS_Coint_BD!$B$3:$D$1079,2)</f>
        <v>USIM5</v>
      </c>
      <c r="C835" s="87" t="str">
        <f>VLOOKUP($AC835,LS_Coint_BD!$B$3:$D$1079,3)</f>
        <v>FLRY3</v>
      </c>
      <c r="D835" s="68">
        <f t="shared" si="603"/>
        <v>1.0716109222077925</v>
      </c>
      <c r="E835" s="65">
        <f t="shared" si="604"/>
        <v>2.3516750714135535</v>
      </c>
      <c r="F835" s="69">
        <f t="shared" si="605"/>
        <v>1.5677833809423691</v>
      </c>
      <c r="G835" s="68">
        <f t="shared" si="606"/>
        <v>0</v>
      </c>
      <c r="H835" s="65">
        <f t="shared" si="607"/>
        <v>0</v>
      </c>
      <c r="I835" s="69">
        <f t="shared" si="608"/>
        <v>0</v>
      </c>
      <c r="J835" s="68">
        <f t="shared" si="609"/>
        <v>0.92774041695539822</v>
      </c>
      <c r="K835" s="65">
        <f t="shared" si="610"/>
        <v>3.2788756012189504</v>
      </c>
      <c r="L835" s="69">
        <f t="shared" si="611"/>
        <v>2.1859170674793003</v>
      </c>
      <c r="M835" s="68">
        <f t="shared" si="612"/>
        <v>0.87046425154988327</v>
      </c>
      <c r="N835" s="65">
        <f t="shared" si="613"/>
        <v>3.2078118146774122</v>
      </c>
      <c r="O835" s="69">
        <f t="shared" si="614"/>
        <v>2.1385412097849414</v>
      </c>
      <c r="P835" s="68">
        <f t="shared" si="615"/>
        <v>0.6586356943248326</v>
      </c>
      <c r="Q835" s="65">
        <f t="shared" si="616"/>
        <v>3.7153788621870891</v>
      </c>
      <c r="R835" s="69">
        <f t="shared" si="617"/>
        <v>2.4769192414580594</v>
      </c>
      <c r="S835" s="68">
        <f t="shared" si="618"/>
        <v>0.49594195364321081</v>
      </c>
      <c r="T835" s="65">
        <f t="shared" si="619"/>
        <v>4.0414889665807792</v>
      </c>
      <c r="U835" s="69">
        <f t="shared" si="620"/>
        <v>2.6943259777205197</v>
      </c>
      <c r="V835" s="68">
        <f t="shared" si="621"/>
        <v>0.28203725891004794</v>
      </c>
      <c r="W835" s="65">
        <f t="shared" si="622"/>
        <v>4.6189201165159792</v>
      </c>
      <c r="X835" s="69">
        <f t="shared" si="623"/>
        <v>3.0792800776773195</v>
      </c>
      <c r="Y835" s="68">
        <f t="shared" si="624"/>
        <v>-0.23085589864193778</v>
      </c>
      <c r="Z835" s="65">
        <f t="shared" si="625"/>
        <v>-6.4296220665552273</v>
      </c>
      <c r="AA835" s="69">
        <f t="shared" si="626"/>
        <v>-4.2864147110368185</v>
      </c>
      <c r="AB835" s="98">
        <f>SUMIF(BN835:BU835,"VERDADEIRO",BN$3:$BU834)</f>
        <v>0</v>
      </c>
      <c r="AC835" s="97">
        <f t="shared" si="602"/>
        <v>832</v>
      </c>
      <c r="AD835" s="89">
        <f>RTD("tryd.rtdserver",,"COT",B835,"ULT")</f>
        <v>13.73</v>
      </c>
      <c r="AE835" s="89">
        <f>RTD("tryd.rtdserver",,"COT",C835,"ULT")</f>
        <v>28.16</v>
      </c>
      <c r="AF835" s="89">
        <f>VLOOKUP($AC835,LS_Coint_BD!$B$3:$AQ$1079,AF$2)*$AD835+VLOOKUP($AC835,LS_Coint_BD!$B$3:$AQ$1079,AF$2+1)</f>
        <v>27.088389077792208</v>
      </c>
      <c r="AG835" s="89">
        <f>VLOOKUP($AC835,LS_Coint_BD!$B$3:$AQ$1079,AG$2)*$AD835+VLOOKUP($AC835,LS_Coint_BD!$B$3:$AQ$1079,AG$2+1)</f>
        <v>0</v>
      </c>
      <c r="AH835" s="89">
        <f>VLOOKUP($AC835,LS_Coint_BD!$B$3:$AQ$1079,AH$2)*$AD835+VLOOKUP($AC835,LS_Coint_BD!$B$3:$AQ$1079,AH$2+1)</f>
        <v>27.232259583044602</v>
      </c>
      <c r="AI835" s="89">
        <f>VLOOKUP($AC835,LS_Coint_BD!$B$3:$AQ$1079,AI$2)*$AD835+VLOOKUP($AC835,LS_Coint_BD!$B$3:$AQ$1079,AI$2+1)</f>
        <v>27.289535748450117</v>
      </c>
      <c r="AJ835" s="89">
        <f>VLOOKUP($AC835,LS_Coint_BD!$B$3:$AQ$1079,AJ$2)*$AD835+VLOOKUP($AC835,LS_Coint_BD!$B$3:$AQ$1079,AJ$2+1)</f>
        <v>27.501364305675168</v>
      </c>
      <c r="AK835" s="89">
        <f>VLOOKUP($AC835,LS_Coint_BD!$B$3:$AQ$1079,AK$2)*$AD835+VLOOKUP($AC835,LS_Coint_BD!$B$3:$AQ$1079,AK$2+1)</f>
        <v>27.664058046356789</v>
      </c>
      <c r="AL835" s="89">
        <f>VLOOKUP($AC835,LS_Coint_BD!$B$3:$AQ$1079,AL$2)*$AD835+VLOOKUP($AC835,LS_Coint_BD!$B$3:$AQ$1079,AL$2+1)</f>
        <v>27.877962741089952</v>
      </c>
      <c r="AM835" s="89">
        <f>VLOOKUP($AC835,LS_Coint_BD!$B$3:$AQ$1079,AM$2)*$AD835+VLOOKUP($AC835,LS_Coint_BD!$B$3:$AQ$1079,AM$2+1)</f>
        <v>28.390855898641938</v>
      </c>
      <c r="AN835" s="89">
        <f>VLOOKUP($AC835,LS_Coint_BD!$B$3:$AQ$1079,AN$2)</f>
        <v>0.78389169047118501</v>
      </c>
      <c r="AO835" s="89">
        <f>VLOOKUP($AC835,LS_Coint_BD!$B$3:$AQ$1079,AO$2)</f>
        <v>0</v>
      </c>
      <c r="AP835" s="89">
        <f>VLOOKUP($AC835,LS_Coint_BD!$B$3:$AQ$1079,AP$2)</f>
        <v>1.0929585337396499</v>
      </c>
      <c r="AQ835" s="89">
        <f>VLOOKUP($AC835,LS_Coint_BD!$B$3:$AQ$1079,AQ$2)</f>
        <v>1.0692706048924701</v>
      </c>
      <c r="AR835" s="89">
        <f>VLOOKUP($AC835,LS_Coint_BD!$B$3:$AQ$1079,AR$2)</f>
        <v>1.2384596207290299</v>
      </c>
      <c r="AS835" s="89">
        <f>VLOOKUP($AC835,LS_Coint_BD!$B$3:$AQ$1079,AS$2)</f>
        <v>1.3471629888602601</v>
      </c>
      <c r="AT835" s="89">
        <f>VLOOKUP($AC835,LS_Coint_BD!$B$3:$AQ$1079,AT$2)</f>
        <v>1.53964003883866</v>
      </c>
      <c r="AU835" s="89">
        <f>VLOOKUP($AC835,LS_Coint_BD!$B$3:$AQ$1079,AU$2)</f>
        <v>2.1432073555184101</v>
      </c>
      <c r="AV835" s="89">
        <f>VLOOKUP($AC835,LS_Coint_BD!$B$3:$AQ$1079,AV$2)</f>
        <v>-8.1712414612411495E-16</v>
      </c>
      <c r="AW835" s="89">
        <f>VLOOKUP($AC835,LS_Coint_BD!$B$3:$AQ$1079,AW$2)</f>
        <v>0</v>
      </c>
      <c r="AX835" s="89">
        <f>VLOOKUP($AC835,LS_Coint_BD!$B$3:$AQ$1079,AX$2)</f>
        <v>2.5376526277146399E-16</v>
      </c>
      <c r="AY835" s="89">
        <f>VLOOKUP($AC835,LS_Coint_BD!$B$3:$AQ$1079,AY$2)</f>
        <v>1.1990408665951699E-15</v>
      </c>
      <c r="AZ835" s="89">
        <f>VLOOKUP($AC835,LS_Coint_BD!$B$3:$AQ$1079,AZ$2)</f>
        <v>-4.9343245538895898E-16</v>
      </c>
      <c r="BA835" s="89">
        <f>VLOOKUP($AC835,LS_Coint_BD!$B$3:$AQ$1079,BA$2)</f>
        <v>-3.1974423109204502E-16</v>
      </c>
      <c r="BB835" s="89">
        <f>VLOOKUP($AC835,LS_Coint_BD!$B$3:$AQ$1079,BB$2)</f>
        <v>-2.4223047810003399E-16</v>
      </c>
      <c r="BC835" s="89">
        <f>VLOOKUP($AC835,LS_Coint_BD!$B$3:$AQ$1079,BC$2)</f>
        <v>1.36424205265939E-15</v>
      </c>
      <c r="BD835" s="89">
        <f t="shared" si="627"/>
        <v>1.5677833809423691</v>
      </c>
      <c r="BE835" s="89">
        <f t="shared" si="628"/>
        <v>0</v>
      </c>
      <c r="BF835" s="89">
        <f t="shared" si="629"/>
        <v>2.1859170674793003</v>
      </c>
      <c r="BG835" s="89">
        <f t="shared" si="630"/>
        <v>2.1385412097849414</v>
      </c>
      <c r="BH835" s="89">
        <f t="shared" si="631"/>
        <v>2.4769192414580594</v>
      </c>
      <c r="BI835" s="89">
        <f t="shared" si="632"/>
        <v>2.6943259777205197</v>
      </c>
      <c r="BJ835" s="89">
        <f t="shared" si="633"/>
        <v>3.0792800776773195</v>
      </c>
      <c r="BK835" s="89">
        <f t="shared" si="634"/>
        <v>-4.2864147110368185</v>
      </c>
      <c r="BL835" s="89">
        <f t="shared" si="635"/>
        <v>1.5677833809423707</v>
      </c>
      <c r="BM835" s="89"/>
      <c r="BN835" s="26" t="b">
        <f t="shared" si="636"/>
        <v>0</v>
      </c>
      <c r="BO835" s="26" t="b">
        <f t="shared" si="637"/>
        <v>0</v>
      </c>
      <c r="BP835" s="26" t="b">
        <f t="shared" si="638"/>
        <v>0</v>
      </c>
      <c r="BQ835" s="26" t="b">
        <f t="shared" si="639"/>
        <v>0</v>
      </c>
      <c r="BR835" s="26" t="b">
        <f t="shared" si="640"/>
        <v>0</v>
      </c>
      <c r="BS835" s="26" t="b">
        <f t="shared" si="641"/>
        <v>0</v>
      </c>
      <c r="BT835" s="26" t="b">
        <f t="shared" si="642"/>
        <v>0</v>
      </c>
      <c r="BU835" s="26" t="b">
        <f t="shared" si="643"/>
        <v>0</v>
      </c>
    </row>
    <row r="836" spans="2:73" ht="15" thickBot="1" x14ac:dyDescent="0.35">
      <c r="B836" s="17" t="str">
        <f>VLOOKUP($AC836,LS_Coint_BD!$B$3:$D$1079,2)</f>
        <v>USIM5</v>
      </c>
      <c r="C836" s="87" t="str">
        <f>VLOOKUP($AC836,LS_Coint_BD!$B$3:$D$1079,3)</f>
        <v>GGBR4</v>
      </c>
      <c r="D836" s="68">
        <f t="shared" si="603"/>
        <v>0</v>
      </c>
      <c r="E836" s="65">
        <f t="shared" si="604"/>
        <v>0</v>
      </c>
      <c r="F836" s="69">
        <f t="shared" si="605"/>
        <v>0</v>
      </c>
      <c r="G836" s="68">
        <f t="shared" si="606"/>
        <v>0</v>
      </c>
      <c r="H836" s="65">
        <f t="shared" si="607"/>
        <v>0</v>
      </c>
      <c r="I836" s="69">
        <f t="shared" si="608"/>
        <v>0</v>
      </c>
      <c r="J836" s="68">
        <f t="shared" si="609"/>
        <v>0</v>
      </c>
      <c r="K836" s="65">
        <f t="shared" si="610"/>
        <v>0</v>
      </c>
      <c r="L836" s="69">
        <f t="shared" si="611"/>
        <v>0</v>
      </c>
      <c r="M836" s="68">
        <f t="shared" si="612"/>
        <v>-4.3670889029183257E-2</v>
      </c>
      <c r="N836" s="65">
        <f t="shared" si="613"/>
        <v>-2.5898767731523051</v>
      </c>
      <c r="O836" s="69">
        <f t="shared" si="614"/>
        <v>-1.7265845154348702</v>
      </c>
      <c r="P836" s="68">
        <f t="shared" si="615"/>
        <v>-0.14813221146959776</v>
      </c>
      <c r="Q836" s="65">
        <f t="shared" si="616"/>
        <v>-2.6423010394128763</v>
      </c>
      <c r="R836" s="69">
        <f t="shared" si="617"/>
        <v>-1.761534026275251</v>
      </c>
      <c r="S836" s="68">
        <f t="shared" si="618"/>
        <v>-0.19508317906779027</v>
      </c>
      <c r="T836" s="65">
        <f t="shared" si="619"/>
        <v>-2.5615991829641125</v>
      </c>
      <c r="U836" s="69">
        <f t="shared" si="620"/>
        <v>-1.7077327886427416</v>
      </c>
      <c r="V836" s="68">
        <f t="shared" si="621"/>
        <v>-0.32372095309161608</v>
      </c>
      <c r="W836" s="65">
        <f t="shared" si="622"/>
        <v>-2.9242682928748649</v>
      </c>
      <c r="X836" s="69">
        <f t="shared" si="623"/>
        <v>-1.9495121952499099</v>
      </c>
      <c r="Y836" s="68">
        <f t="shared" si="624"/>
        <v>-0.46818976897766973</v>
      </c>
      <c r="Z836" s="65">
        <f t="shared" si="625"/>
        <v>-3.131727459375806</v>
      </c>
      <c r="AA836" s="69">
        <f t="shared" si="626"/>
        <v>-2.0878183062505373</v>
      </c>
      <c r="AB836" s="98">
        <f>SUMIF(BN836:BU836,"VERDADEIRO",BN$3:$BU835)</f>
        <v>0</v>
      </c>
      <c r="AC836" s="97">
        <f t="shared" si="602"/>
        <v>833</v>
      </c>
      <c r="AD836" s="89">
        <f>RTD("tryd.rtdserver",,"COT",B836,"ULT")</f>
        <v>13.73</v>
      </c>
      <c r="AE836" s="89">
        <f>RTD("tryd.rtdserver",,"COT",C836,"ULT")</f>
        <v>24.2</v>
      </c>
      <c r="AF836" s="89">
        <f>VLOOKUP($AC836,LS_Coint_BD!$B$3:$AQ$1079,AF$2)*$AD836+VLOOKUP($AC836,LS_Coint_BD!$B$3:$AQ$1079,AF$2+1)</f>
        <v>0</v>
      </c>
      <c r="AG836" s="89">
        <f>VLOOKUP($AC836,LS_Coint_BD!$B$3:$AQ$1079,AG$2)*$AD836+VLOOKUP($AC836,LS_Coint_BD!$B$3:$AQ$1079,AG$2+1)</f>
        <v>0</v>
      </c>
      <c r="AH836" s="89">
        <f>VLOOKUP($AC836,LS_Coint_BD!$B$3:$AQ$1079,AH$2)*$AD836+VLOOKUP($AC836,LS_Coint_BD!$B$3:$AQ$1079,AH$2+1)</f>
        <v>0</v>
      </c>
      <c r="AI836" s="89">
        <f>VLOOKUP($AC836,LS_Coint_BD!$B$3:$AQ$1079,AI$2)*$AD836+VLOOKUP($AC836,LS_Coint_BD!$B$3:$AQ$1079,AI$2+1)</f>
        <v>24.243670889029183</v>
      </c>
      <c r="AJ836" s="89">
        <f>VLOOKUP($AC836,LS_Coint_BD!$B$3:$AQ$1079,AJ$2)*$AD836+VLOOKUP($AC836,LS_Coint_BD!$B$3:$AQ$1079,AJ$2+1)</f>
        <v>24.348132211469597</v>
      </c>
      <c r="AK836" s="89">
        <f>VLOOKUP($AC836,LS_Coint_BD!$B$3:$AQ$1079,AK$2)*$AD836+VLOOKUP($AC836,LS_Coint_BD!$B$3:$AQ$1079,AK$2+1)</f>
        <v>24.39508317906779</v>
      </c>
      <c r="AL836" s="89">
        <f>VLOOKUP($AC836,LS_Coint_BD!$B$3:$AQ$1079,AL$2)*$AD836+VLOOKUP($AC836,LS_Coint_BD!$B$3:$AQ$1079,AL$2+1)</f>
        <v>24.523720953091615</v>
      </c>
      <c r="AM836" s="89">
        <f>VLOOKUP($AC836,LS_Coint_BD!$B$3:$AQ$1079,AM$2)*$AD836+VLOOKUP($AC836,LS_Coint_BD!$B$3:$AQ$1079,AM$2+1)</f>
        <v>24.668189768977669</v>
      </c>
      <c r="AN836" s="89">
        <f>VLOOKUP($AC836,LS_Coint_BD!$B$3:$AQ$1079,AN$2)</f>
        <v>0</v>
      </c>
      <c r="AO836" s="89">
        <f>VLOOKUP($AC836,LS_Coint_BD!$B$3:$AQ$1079,AO$2)</f>
        <v>0</v>
      </c>
      <c r="AP836" s="89">
        <f>VLOOKUP($AC836,LS_Coint_BD!$B$3:$AQ$1079,AP$2)</f>
        <v>0</v>
      </c>
      <c r="AQ836" s="89">
        <f>VLOOKUP($AC836,LS_Coint_BD!$B$3:$AQ$1079,AQ$2)</f>
        <v>0.86329225771743401</v>
      </c>
      <c r="AR836" s="89">
        <f>VLOOKUP($AC836,LS_Coint_BD!$B$3:$AQ$1079,AR$2)</f>
        <v>0.88076701313762495</v>
      </c>
      <c r="AS836" s="89">
        <f>VLOOKUP($AC836,LS_Coint_BD!$B$3:$AQ$1079,AS$2)</f>
        <v>0.85386639432137001</v>
      </c>
      <c r="AT836" s="89">
        <f>VLOOKUP($AC836,LS_Coint_BD!$B$3:$AQ$1079,AT$2)</f>
        <v>0.97475609762495496</v>
      </c>
      <c r="AU836" s="89">
        <f>VLOOKUP($AC836,LS_Coint_BD!$B$3:$AQ$1079,AU$2)</f>
        <v>1.04390915312527</v>
      </c>
      <c r="AV836" s="89">
        <f>VLOOKUP($AC836,LS_Coint_BD!$B$3:$AQ$1079,AV$2)</f>
        <v>0</v>
      </c>
      <c r="AW836" s="89">
        <f>VLOOKUP($AC836,LS_Coint_BD!$B$3:$AQ$1079,AW$2)</f>
        <v>0</v>
      </c>
      <c r="AX836" s="89">
        <f>VLOOKUP($AC836,LS_Coint_BD!$B$3:$AQ$1079,AX$2)</f>
        <v>0</v>
      </c>
      <c r="AY836" s="89">
        <f>VLOOKUP($AC836,LS_Coint_BD!$B$3:$AQ$1079,AY$2)</f>
        <v>-2.19824158875781E-15</v>
      </c>
      <c r="AZ836" s="89">
        <f>VLOOKUP($AC836,LS_Coint_BD!$B$3:$AQ$1079,AZ$2)</f>
        <v>-1.09542005096349E-15</v>
      </c>
      <c r="BA836" s="89">
        <f>VLOOKUP($AC836,LS_Coint_BD!$B$3:$AQ$1079,BA$2)</f>
        <v>-1.4832579608992101E-15</v>
      </c>
      <c r="BB836" s="89">
        <f>VLOOKUP($AC836,LS_Coint_BD!$B$3:$AQ$1079,BB$2)</f>
        <v>-5.6520444890008E-17</v>
      </c>
      <c r="BC836" s="89">
        <f>VLOOKUP($AC836,LS_Coint_BD!$B$3:$AQ$1079,BC$2)</f>
        <v>2.77111666946439E-15</v>
      </c>
      <c r="BD836" s="89">
        <f t="shared" si="627"/>
        <v>0</v>
      </c>
      <c r="BE836" s="89">
        <f t="shared" si="628"/>
        <v>0</v>
      </c>
      <c r="BF836" s="89">
        <f t="shared" si="629"/>
        <v>0</v>
      </c>
      <c r="BG836" s="89">
        <f t="shared" si="630"/>
        <v>-1.7265845154348702</v>
      </c>
      <c r="BH836" s="89">
        <f t="shared" si="631"/>
        <v>-1.761534026275251</v>
      </c>
      <c r="BI836" s="89">
        <f t="shared" si="632"/>
        <v>-1.7077327886427416</v>
      </c>
      <c r="BJ836" s="89">
        <f t="shared" si="633"/>
        <v>-1.9495121952499099</v>
      </c>
      <c r="BK836" s="89">
        <f t="shared" si="634"/>
        <v>-2.0878183062505373</v>
      </c>
      <c r="BL836" s="89">
        <f t="shared" si="635"/>
        <v>0</v>
      </c>
      <c r="BM836" s="89"/>
      <c r="BN836" s="26" t="b">
        <f t="shared" si="636"/>
        <v>0</v>
      </c>
      <c r="BO836" s="26" t="b">
        <f t="shared" si="637"/>
        <v>0</v>
      </c>
      <c r="BP836" s="26" t="b">
        <f t="shared" si="638"/>
        <v>0</v>
      </c>
      <c r="BQ836" s="26" t="b">
        <f t="shared" si="639"/>
        <v>0</v>
      </c>
      <c r="BR836" s="26" t="b">
        <f t="shared" si="640"/>
        <v>0</v>
      </c>
      <c r="BS836" s="26" t="b">
        <f t="shared" si="641"/>
        <v>0</v>
      </c>
      <c r="BT836" s="26" t="b">
        <f t="shared" si="642"/>
        <v>0</v>
      </c>
      <c r="BU836" s="26" t="b">
        <f t="shared" si="643"/>
        <v>0</v>
      </c>
    </row>
    <row r="837" spans="2:73" ht="15" thickBot="1" x14ac:dyDescent="0.35">
      <c r="B837" s="17" t="str">
        <f>VLOOKUP($AC837,LS_Coint_BD!$B$3:$D$1079,2)</f>
        <v>USIM5</v>
      </c>
      <c r="C837" s="87" t="str">
        <f>VLOOKUP($AC837,LS_Coint_BD!$B$3:$D$1079,3)</f>
        <v>GOAU4</v>
      </c>
      <c r="D837" s="68">
        <f t="shared" si="603"/>
        <v>0</v>
      </c>
      <c r="E837" s="65">
        <f t="shared" si="604"/>
        <v>0</v>
      </c>
      <c r="F837" s="69">
        <f t="shared" si="605"/>
        <v>0</v>
      </c>
      <c r="G837" s="68">
        <f t="shared" si="606"/>
        <v>0</v>
      </c>
      <c r="H837" s="65">
        <f t="shared" si="607"/>
        <v>0</v>
      </c>
      <c r="I837" s="69">
        <f t="shared" si="608"/>
        <v>0</v>
      </c>
      <c r="J837" s="68">
        <f t="shared" si="609"/>
        <v>9.2101515173302673E-2</v>
      </c>
      <c r="K837" s="65">
        <f t="shared" si="610"/>
        <v>0.93399071344592444</v>
      </c>
      <c r="L837" s="69">
        <f t="shared" si="611"/>
        <v>0.62266047563061633</v>
      </c>
      <c r="M837" s="68">
        <f t="shared" si="612"/>
        <v>5.9126782298712044E-2</v>
      </c>
      <c r="N837" s="65">
        <f t="shared" si="613"/>
        <v>0.97425192429212704</v>
      </c>
      <c r="O837" s="69">
        <f t="shared" si="614"/>
        <v>0.64950128286141806</v>
      </c>
      <c r="P837" s="68">
        <f t="shared" si="615"/>
        <v>7.7785019337479611E-3</v>
      </c>
      <c r="Q837" s="65">
        <f t="shared" si="616"/>
        <v>1.0356322078407665</v>
      </c>
      <c r="R837" s="69">
        <f t="shared" si="617"/>
        <v>0.69042147189384429</v>
      </c>
      <c r="S837" s="68">
        <f t="shared" si="618"/>
        <v>-3.299072481641474E-2</v>
      </c>
      <c r="T837" s="65">
        <f t="shared" si="619"/>
        <v>-1.0553603404316292</v>
      </c>
      <c r="U837" s="69">
        <f t="shared" si="620"/>
        <v>-0.70357356028775275</v>
      </c>
      <c r="V837" s="68">
        <f t="shared" si="621"/>
        <v>-9.7402398942870505E-2</v>
      </c>
      <c r="W837" s="65">
        <f t="shared" si="622"/>
        <v>-1.2665936455350064</v>
      </c>
      <c r="X837" s="69">
        <f t="shared" si="623"/>
        <v>-0.84439576369000424</v>
      </c>
      <c r="Y837" s="68">
        <f t="shared" si="624"/>
        <v>-0.19851955917964226</v>
      </c>
      <c r="Z837" s="65">
        <f t="shared" si="625"/>
        <v>-1.513637000764446</v>
      </c>
      <c r="AA837" s="69">
        <f t="shared" si="626"/>
        <v>-1.0090913338429639</v>
      </c>
      <c r="AB837" s="98">
        <f>SUMIF(BN837:BU837,"VERDADEIRO",BN$3:$BU836)</f>
        <v>0</v>
      </c>
      <c r="AC837" s="97">
        <f t="shared" si="602"/>
        <v>834</v>
      </c>
      <c r="AD837" s="89">
        <f>RTD("tryd.rtdserver",,"COT",B837,"ULT")</f>
        <v>13.73</v>
      </c>
      <c r="AE837" s="89">
        <f>RTD("tryd.rtdserver",,"COT",C837,"ULT")</f>
        <v>11.02</v>
      </c>
      <c r="AF837" s="89">
        <f>VLOOKUP($AC837,LS_Coint_BD!$B$3:$AQ$1079,AF$2)*$AD837+VLOOKUP($AC837,LS_Coint_BD!$B$3:$AQ$1079,AF$2+1)</f>
        <v>0</v>
      </c>
      <c r="AG837" s="89">
        <f>VLOOKUP($AC837,LS_Coint_BD!$B$3:$AQ$1079,AG$2)*$AD837+VLOOKUP($AC837,LS_Coint_BD!$B$3:$AQ$1079,AG$2+1)</f>
        <v>0</v>
      </c>
      <c r="AH837" s="89">
        <f>VLOOKUP($AC837,LS_Coint_BD!$B$3:$AQ$1079,AH$2)*$AD837+VLOOKUP($AC837,LS_Coint_BD!$B$3:$AQ$1079,AH$2+1)</f>
        <v>10.927898484826697</v>
      </c>
      <c r="AI837" s="89">
        <f>VLOOKUP($AC837,LS_Coint_BD!$B$3:$AQ$1079,AI$2)*$AD837+VLOOKUP($AC837,LS_Coint_BD!$B$3:$AQ$1079,AI$2+1)</f>
        <v>10.960873217701288</v>
      </c>
      <c r="AJ837" s="89">
        <f>VLOOKUP($AC837,LS_Coint_BD!$B$3:$AQ$1079,AJ$2)*$AD837+VLOOKUP($AC837,LS_Coint_BD!$B$3:$AQ$1079,AJ$2+1)</f>
        <v>11.012221498066252</v>
      </c>
      <c r="AK837" s="89">
        <f>VLOOKUP($AC837,LS_Coint_BD!$B$3:$AQ$1079,AK$2)*$AD837+VLOOKUP($AC837,LS_Coint_BD!$B$3:$AQ$1079,AK$2+1)</f>
        <v>11.052990724816414</v>
      </c>
      <c r="AL837" s="89">
        <f>VLOOKUP($AC837,LS_Coint_BD!$B$3:$AQ$1079,AL$2)*$AD837+VLOOKUP($AC837,LS_Coint_BD!$B$3:$AQ$1079,AL$2+1)</f>
        <v>11.11740239894287</v>
      </c>
      <c r="AM837" s="89">
        <f>VLOOKUP($AC837,LS_Coint_BD!$B$3:$AQ$1079,AM$2)*$AD837+VLOOKUP($AC837,LS_Coint_BD!$B$3:$AQ$1079,AM$2+1)</f>
        <v>11.218519559179642</v>
      </c>
      <c r="AN837" s="89">
        <f>VLOOKUP($AC837,LS_Coint_BD!$B$3:$AQ$1079,AN$2)</f>
        <v>0</v>
      </c>
      <c r="AO837" s="89">
        <f>VLOOKUP($AC837,LS_Coint_BD!$B$3:$AQ$1079,AO$2)</f>
        <v>0</v>
      </c>
      <c r="AP837" s="89">
        <f>VLOOKUP($AC837,LS_Coint_BD!$B$3:$AQ$1079,AP$2)</f>
        <v>0.311330237815308</v>
      </c>
      <c r="AQ837" s="89">
        <f>VLOOKUP($AC837,LS_Coint_BD!$B$3:$AQ$1079,AQ$2)</f>
        <v>0.32475064143070898</v>
      </c>
      <c r="AR837" s="89">
        <f>VLOOKUP($AC837,LS_Coint_BD!$B$3:$AQ$1079,AR$2)</f>
        <v>0.34521073594692198</v>
      </c>
      <c r="AS837" s="89">
        <f>VLOOKUP($AC837,LS_Coint_BD!$B$3:$AQ$1079,AS$2)</f>
        <v>0.35178678014387599</v>
      </c>
      <c r="AT837" s="89">
        <f>VLOOKUP($AC837,LS_Coint_BD!$B$3:$AQ$1079,AT$2)</f>
        <v>0.42219788184500201</v>
      </c>
      <c r="AU837" s="89">
        <f>VLOOKUP($AC837,LS_Coint_BD!$B$3:$AQ$1079,AU$2)</f>
        <v>0.50454566692148195</v>
      </c>
      <c r="AV837" s="89">
        <f>VLOOKUP($AC837,LS_Coint_BD!$B$3:$AQ$1079,AV$2)</f>
        <v>0</v>
      </c>
      <c r="AW837" s="89">
        <f>VLOOKUP($AC837,LS_Coint_BD!$B$3:$AQ$1079,AW$2)</f>
        <v>0</v>
      </c>
      <c r="AX837" s="89">
        <f>VLOOKUP($AC837,LS_Coint_BD!$B$3:$AQ$1079,AX$2)</f>
        <v>3.2355071003361698E-16</v>
      </c>
      <c r="AY837" s="89">
        <f>VLOOKUP($AC837,LS_Coint_BD!$B$3:$AQ$1079,AY$2)</f>
        <v>7.7715611723761002E-17</v>
      </c>
      <c r="AZ837" s="89">
        <f>VLOOKUP($AC837,LS_Coint_BD!$B$3:$AQ$1079,AZ$2)</f>
        <v>3.05928122341154E-16</v>
      </c>
      <c r="BA837" s="89">
        <f>VLOOKUP($AC837,LS_Coint_BD!$B$3:$AQ$1079,BA$2)</f>
        <v>-7.9936057773011302E-16</v>
      </c>
      <c r="BB837" s="89">
        <f>VLOOKUP($AC837,LS_Coint_BD!$B$3:$AQ$1079,BB$2)</f>
        <v>-1.7359850930502399E-16</v>
      </c>
      <c r="BC837" s="89">
        <f>VLOOKUP($AC837,LS_Coint_BD!$B$3:$AQ$1079,BC$2)</f>
        <v>5.32907051820075E-17</v>
      </c>
      <c r="BD837" s="89">
        <f t="shared" si="627"/>
        <v>0</v>
      </c>
      <c r="BE837" s="89">
        <f t="shared" si="628"/>
        <v>0</v>
      </c>
      <c r="BF837" s="89">
        <f t="shared" si="629"/>
        <v>0.62266047563061633</v>
      </c>
      <c r="BG837" s="89">
        <f t="shared" si="630"/>
        <v>0.64950128286141806</v>
      </c>
      <c r="BH837" s="89">
        <f t="shared" si="631"/>
        <v>0.69042147189384429</v>
      </c>
      <c r="BI837" s="89">
        <f t="shared" si="632"/>
        <v>-0.70357356028775275</v>
      </c>
      <c r="BJ837" s="89">
        <f t="shared" si="633"/>
        <v>-0.84439576369000424</v>
      </c>
      <c r="BK837" s="89">
        <f t="shared" si="634"/>
        <v>-1.0090913338429639</v>
      </c>
      <c r="BL837" s="89">
        <f t="shared" si="635"/>
        <v>0</v>
      </c>
      <c r="BM837" s="89"/>
      <c r="BN837" s="26" t="b">
        <f t="shared" si="636"/>
        <v>0</v>
      </c>
      <c r="BO837" s="26" t="b">
        <f t="shared" si="637"/>
        <v>0</v>
      </c>
      <c r="BP837" s="26" t="b">
        <f t="shared" si="638"/>
        <v>0</v>
      </c>
      <c r="BQ837" s="26" t="b">
        <f t="shared" si="639"/>
        <v>0</v>
      </c>
      <c r="BR837" s="26" t="b">
        <f t="shared" si="640"/>
        <v>0</v>
      </c>
      <c r="BS837" s="26" t="b">
        <f t="shared" si="641"/>
        <v>0</v>
      </c>
      <c r="BT837" s="26" t="b">
        <f t="shared" si="642"/>
        <v>0</v>
      </c>
      <c r="BU837" s="26" t="b">
        <f t="shared" si="643"/>
        <v>0</v>
      </c>
    </row>
    <row r="838" spans="2:73" ht="15" thickBot="1" x14ac:dyDescent="0.35">
      <c r="B838" s="17" t="str">
        <f>VLOOKUP($AC838,LS_Coint_BD!$B$3:$D$1079,2)</f>
        <v>USIM5</v>
      </c>
      <c r="C838" s="87" t="str">
        <f>VLOOKUP($AC838,LS_Coint_BD!$B$3:$D$1079,3)</f>
        <v>HGTX3</v>
      </c>
      <c r="D838" s="68">
        <f t="shared" si="603"/>
        <v>0.43277095031786672</v>
      </c>
      <c r="E838" s="65">
        <f t="shared" si="604"/>
        <v>2.1291612836266807</v>
      </c>
      <c r="F838" s="69">
        <f t="shared" si="605"/>
        <v>1.4194408557511204</v>
      </c>
      <c r="G838" s="68">
        <f t="shared" si="606"/>
        <v>0.34248110158043588</v>
      </c>
      <c r="H838" s="65">
        <f t="shared" si="607"/>
        <v>3.0743081729275188</v>
      </c>
      <c r="I838" s="69">
        <f t="shared" si="608"/>
        <v>2.049538781951679</v>
      </c>
      <c r="J838" s="68">
        <f t="shared" si="609"/>
        <v>0</v>
      </c>
      <c r="K838" s="65">
        <f t="shared" si="610"/>
        <v>0</v>
      </c>
      <c r="L838" s="69">
        <f t="shared" si="611"/>
        <v>0</v>
      </c>
      <c r="M838" s="68">
        <f t="shared" si="612"/>
        <v>0</v>
      </c>
      <c r="N838" s="65">
        <f t="shared" si="613"/>
        <v>0</v>
      </c>
      <c r="O838" s="69">
        <f t="shared" si="614"/>
        <v>0</v>
      </c>
      <c r="P838" s="68">
        <f t="shared" si="615"/>
        <v>-7.2088383578751802E-2</v>
      </c>
      <c r="Q838" s="65">
        <f t="shared" si="616"/>
        <v>-3.7312247643111571</v>
      </c>
      <c r="R838" s="69">
        <f t="shared" si="617"/>
        <v>-2.4874831762074381</v>
      </c>
      <c r="S838" s="68">
        <f t="shared" si="618"/>
        <v>-0.14038293945380431</v>
      </c>
      <c r="T838" s="65">
        <f t="shared" si="619"/>
        <v>-3.7916074207816819</v>
      </c>
      <c r="U838" s="69">
        <f t="shared" si="620"/>
        <v>-2.5277382805211213</v>
      </c>
      <c r="V838" s="68">
        <f t="shared" si="621"/>
        <v>-0.15143924962465505</v>
      </c>
      <c r="W838" s="65">
        <f t="shared" si="622"/>
        <v>-3.7266144872036087</v>
      </c>
      <c r="X838" s="69">
        <f t="shared" si="623"/>
        <v>-2.4844096581357391</v>
      </c>
      <c r="Y838" s="68">
        <f t="shared" si="624"/>
        <v>-0.9291490835372791</v>
      </c>
      <c r="Z838" s="65">
        <f t="shared" si="625"/>
        <v>-7.8147390964556989</v>
      </c>
      <c r="AA838" s="69">
        <f t="shared" si="626"/>
        <v>-5.2098260643037992</v>
      </c>
      <c r="AB838" s="98">
        <f>SUMIF(BN838:BU838,"VERDADEIRO",BN$3:$BU837)</f>
        <v>0</v>
      </c>
      <c r="AC838" s="97">
        <f t="shared" ref="AC838:AC901" si="644">AC837+1</f>
        <v>835</v>
      </c>
      <c r="AD838" s="89">
        <f>RTD("tryd.rtdserver",,"COT",B838,"ULT")</f>
        <v>13.73</v>
      </c>
      <c r="AE838" s="89">
        <f>RTD("tryd.rtdserver",,"COT",C838,"ULT")</f>
        <v>17.77</v>
      </c>
      <c r="AF838" s="89">
        <f>VLOOKUP($AC838,LS_Coint_BD!$B$3:$AQ$1079,AF$2)*$AD838+VLOOKUP($AC838,LS_Coint_BD!$B$3:$AQ$1079,AF$2+1)</f>
        <v>17.337229049682133</v>
      </c>
      <c r="AG838" s="89">
        <f>VLOOKUP($AC838,LS_Coint_BD!$B$3:$AQ$1079,AG$2)*$AD838+VLOOKUP($AC838,LS_Coint_BD!$B$3:$AQ$1079,AG$2+1)</f>
        <v>17.427518898419564</v>
      </c>
      <c r="AH838" s="89">
        <f>VLOOKUP($AC838,LS_Coint_BD!$B$3:$AQ$1079,AH$2)*$AD838+VLOOKUP($AC838,LS_Coint_BD!$B$3:$AQ$1079,AH$2+1)</f>
        <v>0</v>
      </c>
      <c r="AI838" s="89">
        <f>VLOOKUP($AC838,LS_Coint_BD!$B$3:$AQ$1079,AI$2)*$AD838+VLOOKUP($AC838,LS_Coint_BD!$B$3:$AQ$1079,AI$2+1)</f>
        <v>0</v>
      </c>
      <c r="AJ838" s="89">
        <f>VLOOKUP($AC838,LS_Coint_BD!$B$3:$AQ$1079,AJ$2)*$AD838+VLOOKUP($AC838,LS_Coint_BD!$B$3:$AQ$1079,AJ$2+1)</f>
        <v>17.842088383578751</v>
      </c>
      <c r="AK838" s="89">
        <f>VLOOKUP($AC838,LS_Coint_BD!$B$3:$AQ$1079,AK$2)*$AD838+VLOOKUP($AC838,LS_Coint_BD!$B$3:$AQ$1079,AK$2+1)</f>
        <v>17.910382939453804</v>
      </c>
      <c r="AL838" s="89">
        <f>VLOOKUP($AC838,LS_Coint_BD!$B$3:$AQ$1079,AL$2)*$AD838+VLOOKUP($AC838,LS_Coint_BD!$B$3:$AQ$1079,AL$2+1)</f>
        <v>17.921439249624655</v>
      </c>
      <c r="AM838" s="89">
        <f>VLOOKUP($AC838,LS_Coint_BD!$B$3:$AQ$1079,AM$2)*$AD838+VLOOKUP($AC838,LS_Coint_BD!$B$3:$AQ$1079,AM$2+1)</f>
        <v>18.699149083537279</v>
      </c>
      <c r="AN838" s="89">
        <f>VLOOKUP($AC838,LS_Coint_BD!$B$3:$AQ$1079,AN$2)</f>
        <v>0.709720427875561</v>
      </c>
      <c r="AO838" s="89">
        <f>VLOOKUP($AC838,LS_Coint_BD!$B$3:$AQ$1079,AO$2)</f>
        <v>1.02476939097584</v>
      </c>
      <c r="AP838" s="89">
        <f>VLOOKUP($AC838,LS_Coint_BD!$B$3:$AQ$1079,AP$2)</f>
        <v>0</v>
      </c>
      <c r="AQ838" s="89">
        <f>VLOOKUP($AC838,LS_Coint_BD!$B$3:$AQ$1079,AQ$2)</f>
        <v>0</v>
      </c>
      <c r="AR838" s="89">
        <f>VLOOKUP($AC838,LS_Coint_BD!$B$3:$AQ$1079,AR$2)</f>
        <v>1.2437415881037199</v>
      </c>
      <c r="AS838" s="89">
        <f>VLOOKUP($AC838,LS_Coint_BD!$B$3:$AQ$1079,AS$2)</f>
        <v>1.26386914026056</v>
      </c>
      <c r="AT838" s="89">
        <f>VLOOKUP($AC838,LS_Coint_BD!$B$3:$AQ$1079,AT$2)</f>
        <v>1.24220482906787</v>
      </c>
      <c r="AU838" s="89">
        <f>VLOOKUP($AC838,LS_Coint_BD!$B$3:$AQ$1079,AU$2)</f>
        <v>2.6049130321519001</v>
      </c>
      <c r="AV838" s="89">
        <f>VLOOKUP($AC838,LS_Coint_BD!$B$3:$AQ$1079,AV$2)</f>
        <v>-1.4921397450962099E-15</v>
      </c>
      <c r="AW838" s="89">
        <f>VLOOKUP($AC838,LS_Coint_BD!$B$3:$AQ$1079,AW$2)</f>
        <v>-9.4739031434680004E-16</v>
      </c>
      <c r="AX838" s="89">
        <f>VLOOKUP($AC838,LS_Coint_BD!$B$3:$AQ$1079,AX$2)</f>
        <v>0</v>
      </c>
      <c r="AY838" s="89">
        <f>VLOOKUP($AC838,LS_Coint_BD!$B$3:$AQ$1079,AY$2)</f>
        <v>0</v>
      </c>
      <c r="AZ838" s="89">
        <f>VLOOKUP($AC838,LS_Coint_BD!$B$3:$AQ$1079,AZ$2)</f>
        <v>1.68753899743024E-15</v>
      </c>
      <c r="BA838" s="89">
        <f>VLOOKUP($AC838,LS_Coint_BD!$B$3:$AQ$1079,BA$2)</f>
        <v>-1.20792265079217E-15</v>
      </c>
      <c r="BB838" s="89">
        <f>VLOOKUP($AC838,LS_Coint_BD!$B$3:$AQ$1079,BB$2)</f>
        <v>1.0012193094801399E-15</v>
      </c>
      <c r="BC838" s="89">
        <f>VLOOKUP($AC838,LS_Coint_BD!$B$3:$AQ$1079,BC$2)</f>
        <v>7.3896444519050396E-16</v>
      </c>
      <c r="BD838" s="89">
        <f t="shared" si="627"/>
        <v>1.4194408557511204</v>
      </c>
      <c r="BE838" s="89">
        <f t="shared" si="628"/>
        <v>2.049538781951679</v>
      </c>
      <c r="BF838" s="89">
        <f t="shared" si="629"/>
        <v>0</v>
      </c>
      <c r="BG838" s="89">
        <f t="shared" si="630"/>
        <v>0</v>
      </c>
      <c r="BH838" s="89">
        <f t="shared" si="631"/>
        <v>-2.4874831762074381</v>
      </c>
      <c r="BI838" s="89">
        <f t="shared" si="632"/>
        <v>-2.5277382805211213</v>
      </c>
      <c r="BJ838" s="89">
        <f t="shared" si="633"/>
        <v>-2.4844096581357391</v>
      </c>
      <c r="BK838" s="89">
        <f t="shared" si="634"/>
        <v>-5.2098260643037992</v>
      </c>
      <c r="BL838" s="89">
        <f t="shared" si="635"/>
        <v>1.4194408557511233</v>
      </c>
      <c r="BM838" s="89"/>
      <c r="BN838" s="26" t="b">
        <f t="shared" si="636"/>
        <v>0</v>
      </c>
      <c r="BO838" s="26" t="b">
        <f t="shared" si="637"/>
        <v>0</v>
      </c>
      <c r="BP838" s="26" t="b">
        <f t="shared" si="638"/>
        <v>0</v>
      </c>
      <c r="BQ838" s="26" t="b">
        <f t="shared" si="639"/>
        <v>0</v>
      </c>
      <c r="BR838" s="26" t="b">
        <f t="shared" si="640"/>
        <v>0</v>
      </c>
      <c r="BS838" s="26" t="b">
        <f t="shared" si="641"/>
        <v>0</v>
      </c>
      <c r="BT838" s="26" t="b">
        <f t="shared" si="642"/>
        <v>0</v>
      </c>
      <c r="BU838" s="26" t="b">
        <f t="shared" si="643"/>
        <v>0</v>
      </c>
    </row>
    <row r="839" spans="2:73" ht="15" thickBot="1" x14ac:dyDescent="0.35">
      <c r="B839" s="17" t="str">
        <f>VLOOKUP($AC839,LS_Coint_BD!$B$3:$D$1079,2)</f>
        <v>USIM5</v>
      </c>
      <c r="C839" s="87" t="str">
        <f>VLOOKUP($AC839,LS_Coint_BD!$B$3:$D$1079,3)</f>
        <v>IGTA3</v>
      </c>
      <c r="D839" s="68">
        <f t="shared" si="603"/>
        <v>0</v>
      </c>
      <c r="E839" s="65">
        <f t="shared" si="604"/>
        <v>0</v>
      </c>
      <c r="F839" s="69">
        <f t="shared" si="605"/>
        <v>0</v>
      </c>
      <c r="G839" s="68">
        <f t="shared" si="606"/>
        <v>-0.35129591911199043</v>
      </c>
      <c r="H839" s="65">
        <f t="shared" si="607"/>
        <v>-6.5641215320465438</v>
      </c>
      <c r="I839" s="69">
        <f t="shared" si="608"/>
        <v>-4.3760810213643628</v>
      </c>
      <c r="J839" s="68">
        <f t="shared" si="609"/>
        <v>0</v>
      </c>
      <c r="K839" s="65">
        <f t="shared" si="610"/>
        <v>0</v>
      </c>
      <c r="L839" s="69">
        <f t="shared" si="611"/>
        <v>0</v>
      </c>
      <c r="M839" s="68">
        <f t="shared" si="612"/>
        <v>-9.3171911384210659E-2</v>
      </c>
      <c r="N839" s="65">
        <f t="shared" si="613"/>
        <v>-6.2690839596949228</v>
      </c>
      <c r="O839" s="69">
        <f t="shared" si="614"/>
        <v>-4.1793893064632819</v>
      </c>
      <c r="P839" s="68">
        <f t="shared" si="615"/>
        <v>-0.15362417910466775</v>
      </c>
      <c r="Q839" s="65">
        <f t="shared" si="616"/>
        <v>-6.4273884675038477</v>
      </c>
      <c r="R839" s="69">
        <f t="shared" si="617"/>
        <v>-4.2849256450025655</v>
      </c>
      <c r="S839" s="68">
        <f t="shared" si="618"/>
        <v>-0.37651694076649989</v>
      </c>
      <c r="T839" s="65">
        <f t="shared" si="619"/>
        <v>-6.8594688894547513</v>
      </c>
      <c r="U839" s="69">
        <f t="shared" si="620"/>
        <v>-4.5729792596365009</v>
      </c>
      <c r="V839" s="68">
        <f t="shared" si="621"/>
        <v>-0.51553609301342362</v>
      </c>
      <c r="W839" s="65">
        <f t="shared" si="622"/>
        <v>-7.0366362607914024</v>
      </c>
      <c r="X839" s="69">
        <f t="shared" si="623"/>
        <v>-4.6910908405276013</v>
      </c>
      <c r="Y839" s="68">
        <f t="shared" si="624"/>
        <v>-2.3933720027336207</v>
      </c>
      <c r="Z839" s="65">
        <f t="shared" si="625"/>
        <v>-18.175172443598786</v>
      </c>
      <c r="AA839" s="69">
        <f t="shared" si="626"/>
        <v>-12.116781629065857</v>
      </c>
      <c r="AB839" s="98">
        <f>SUMIF(BN839:BU839,"VERDADEIRO",BN$3:$BU838)</f>
        <v>0</v>
      </c>
      <c r="AC839" s="97">
        <f t="shared" si="644"/>
        <v>836</v>
      </c>
      <c r="AD839" s="89">
        <f>RTD("tryd.rtdserver",,"COT",B839,"ULT")</f>
        <v>13.73</v>
      </c>
      <c r="AE839" s="89">
        <f>RTD("tryd.rtdserver",,"COT",C839,"ULT")</f>
        <v>35.19</v>
      </c>
      <c r="AF839" s="89">
        <f>VLOOKUP($AC839,LS_Coint_BD!$B$3:$AQ$1079,AF$2)*$AD839+VLOOKUP($AC839,LS_Coint_BD!$B$3:$AQ$1079,AF$2+1)</f>
        <v>0</v>
      </c>
      <c r="AG839" s="89">
        <f>VLOOKUP($AC839,LS_Coint_BD!$B$3:$AQ$1079,AG$2)*$AD839+VLOOKUP($AC839,LS_Coint_BD!$B$3:$AQ$1079,AG$2+1)</f>
        <v>35.541295919111988</v>
      </c>
      <c r="AH839" s="89">
        <f>VLOOKUP($AC839,LS_Coint_BD!$B$3:$AQ$1079,AH$2)*$AD839+VLOOKUP($AC839,LS_Coint_BD!$B$3:$AQ$1079,AH$2+1)</f>
        <v>0</v>
      </c>
      <c r="AI839" s="89">
        <f>VLOOKUP($AC839,LS_Coint_BD!$B$3:$AQ$1079,AI$2)*$AD839+VLOOKUP($AC839,LS_Coint_BD!$B$3:$AQ$1079,AI$2+1)</f>
        <v>35.283171911384208</v>
      </c>
      <c r="AJ839" s="89">
        <f>VLOOKUP($AC839,LS_Coint_BD!$B$3:$AQ$1079,AJ$2)*$AD839+VLOOKUP($AC839,LS_Coint_BD!$B$3:$AQ$1079,AJ$2+1)</f>
        <v>35.343624179104665</v>
      </c>
      <c r="AK839" s="89">
        <f>VLOOKUP($AC839,LS_Coint_BD!$B$3:$AQ$1079,AK$2)*$AD839+VLOOKUP($AC839,LS_Coint_BD!$B$3:$AQ$1079,AK$2+1)</f>
        <v>35.566516940766498</v>
      </c>
      <c r="AL839" s="89">
        <f>VLOOKUP($AC839,LS_Coint_BD!$B$3:$AQ$1079,AL$2)*$AD839+VLOOKUP($AC839,LS_Coint_BD!$B$3:$AQ$1079,AL$2+1)</f>
        <v>35.705536093013421</v>
      </c>
      <c r="AM839" s="89">
        <f>VLOOKUP($AC839,LS_Coint_BD!$B$3:$AQ$1079,AM$2)*$AD839+VLOOKUP($AC839,LS_Coint_BD!$B$3:$AQ$1079,AM$2+1)</f>
        <v>37.583372002733618</v>
      </c>
      <c r="AN839" s="89">
        <f>VLOOKUP($AC839,LS_Coint_BD!$B$3:$AQ$1079,AN$2)</f>
        <v>0</v>
      </c>
      <c r="AO839" s="89">
        <f>VLOOKUP($AC839,LS_Coint_BD!$B$3:$AQ$1079,AO$2)</f>
        <v>2.1880405106821801</v>
      </c>
      <c r="AP839" s="89">
        <f>VLOOKUP($AC839,LS_Coint_BD!$B$3:$AQ$1079,AP$2)</f>
        <v>0</v>
      </c>
      <c r="AQ839" s="89">
        <f>VLOOKUP($AC839,LS_Coint_BD!$B$3:$AQ$1079,AQ$2)</f>
        <v>2.0896946532316401</v>
      </c>
      <c r="AR839" s="89">
        <f>VLOOKUP($AC839,LS_Coint_BD!$B$3:$AQ$1079,AR$2)</f>
        <v>2.1424628225012801</v>
      </c>
      <c r="AS839" s="89">
        <f>VLOOKUP($AC839,LS_Coint_BD!$B$3:$AQ$1079,AS$2)</f>
        <v>2.28648962981825</v>
      </c>
      <c r="AT839" s="89">
        <f>VLOOKUP($AC839,LS_Coint_BD!$B$3:$AQ$1079,AT$2)</f>
        <v>2.3455454202638002</v>
      </c>
      <c r="AU839" s="89">
        <f>VLOOKUP($AC839,LS_Coint_BD!$B$3:$AQ$1079,AU$2)</f>
        <v>6.0583908145329302</v>
      </c>
      <c r="AV839" s="89">
        <f>VLOOKUP($AC839,LS_Coint_BD!$B$3:$AQ$1079,AV$2)</f>
        <v>0</v>
      </c>
      <c r="AW839" s="89">
        <f>VLOOKUP($AC839,LS_Coint_BD!$B$3:$AQ$1079,AW$2)</f>
        <v>-2.7237471537470501E-15</v>
      </c>
      <c r="AX839" s="89">
        <f>VLOOKUP($AC839,LS_Coint_BD!$B$3:$AQ$1079,AX$2)</f>
        <v>0</v>
      </c>
      <c r="AY839" s="89">
        <f>VLOOKUP($AC839,LS_Coint_BD!$B$3:$AQ$1079,AY$2)</f>
        <v>-1.8207657603852601E-15</v>
      </c>
      <c r="AZ839" s="89">
        <f>VLOOKUP($AC839,LS_Coint_BD!$B$3:$AQ$1079,AZ$2)</f>
        <v>-5.6448672896496797E-15</v>
      </c>
      <c r="BA839" s="89">
        <f>VLOOKUP($AC839,LS_Coint_BD!$B$3:$AQ$1079,BA$2)</f>
        <v>-7.8159700933611001E-16</v>
      </c>
      <c r="BB839" s="89">
        <f>VLOOKUP($AC839,LS_Coint_BD!$B$3:$AQ$1079,BB$2)</f>
        <v>-6.1365054452008702E-16</v>
      </c>
      <c r="BC839" s="89">
        <f>VLOOKUP($AC839,LS_Coint_BD!$B$3:$AQ$1079,BC$2)</f>
        <v>4.0927261579781799E-15</v>
      </c>
      <c r="BD839" s="89">
        <f t="shared" si="627"/>
        <v>0</v>
      </c>
      <c r="BE839" s="89">
        <f t="shared" si="628"/>
        <v>-4.3760810213643628</v>
      </c>
      <c r="BF839" s="89">
        <f t="shared" si="629"/>
        <v>0</v>
      </c>
      <c r="BG839" s="89">
        <f t="shared" si="630"/>
        <v>-4.1793893064632819</v>
      </c>
      <c r="BH839" s="89">
        <f t="shared" si="631"/>
        <v>-4.2849256450025655</v>
      </c>
      <c r="BI839" s="89">
        <f t="shared" si="632"/>
        <v>-4.5729792596365009</v>
      </c>
      <c r="BJ839" s="89">
        <f t="shared" si="633"/>
        <v>-4.6910908405276013</v>
      </c>
      <c r="BK839" s="89">
        <f t="shared" si="634"/>
        <v>-12.116781629065857</v>
      </c>
      <c r="BL839" s="89">
        <f t="shared" si="635"/>
        <v>0</v>
      </c>
      <c r="BM839" s="89"/>
      <c r="BN839" s="26" t="b">
        <f t="shared" si="636"/>
        <v>0</v>
      </c>
      <c r="BO839" s="26" t="b">
        <f t="shared" si="637"/>
        <v>0</v>
      </c>
      <c r="BP839" s="26" t="b">
        <f t="shared" si="638"/>
        <v>0</v>
      </c>
      <c r="BQ839" s="26" t="b">
        <f t="shared" si="639"/>
        <v>0</v>
      </c>
      <c r="BR839" s="26" t="b">
        <f t="shared" si="640"/>
        <v>0</v>
      </c>
      <c r="BS839" s="26" t="b">
        <f t="shared" si="641"/>
        <v>0</v>
      </c>
      <c r="BT839" s="26" t="b">
        <f t="shared" si="642"/>
        <v>0</v>
      </c>
      <c r="BU839" s="26" t="b">
        <f t="shared" si="643"/>
        <v>0</v>
      </c>
    </row>
    <row r="840" spans="2:73" ht="15" thickBot="1" x14ac:dyDescent="0.35">
      <c r="B840" s="17" t="str">
        <f>VLOOKUP($AC840,LS_Coint_BD!$B$3:$D$1079,2)</f>
        <v>USIM5</v>
      </c>
      <c r="C840" s="87" t="str">
        <f>VLOOKUP($AC840,LS_Coint_BD!$B$3:$D$1079,3)</f>
        <v>IRBR3</v>
      </c>
      <c r="D840" s="68">
        <f t="shared" si="603"/>
        <v>-0.33200750468852291</v>
      </c>
      <c r="E840" s="65">
        <f t="shared" si="604"/>
        <v>-1.6167680556452577</v>
      </c>
      <c r="F840" s="69">
        <f t="shared" si="605"/>
        <v>-1.0778453704301718</v>
      </c>
      <c r="G840" s="68">
        <f t="shared" si="606"/>
        <v>-0.30955814731786191</v>
      </c>
      <c r="H840" s="65">
        <f t="shared" si="607"/>
        <v>-1.8118594156875563</v>
      </c>
      <c r="I840" s="69">
        <f t="shared" si="608"/>
        <v>-1.2079062771250375</v>
      </c>
      <c r="J840" s="68">
        <f t="shared" si="609"/>
        <v>-0.21124510565142351</v>
      </c>
      <c r="K840" s="65">
        <f t="shared" si="610"/>
        <v>-2.0690455527130829</v>
      </c>
      <c r="L840" s="69">
        <f t="shared" si="611"/>
        <v>-1.3793637018087219</v>
      </c>
      <c r="M840" s="68">
        <f t="shared" si="612"/>
        <v>-8.19366618927031E-2</v>
      </c>
      <c r="N840" s="65">
        <f t="shared" si="613"/>
        <v>-2.6840895156578517</v>
      </c>
      <c r="O840" s="69">
        <f t="shared" si="614"/>
        <v>-1.7893930104385678</v>
      </c>
      <c r="P840" s="68">
        <f t="shared" si="615"/>
        <v>-0.18053626007207058</v>
      </c>
      <c r="Q840" s="65">
        <f t="shared" si="616"/>
        <v>-3.2191793168361906</v>
      </c>
      <c r="R840" s="69">
        <f t="shared" si="617"/>
        <v>-2.1461195445574606</v>
      </c>
      <c r="S840" s="68">
        <f t="shared" si="618"/>
        <v>-0.16110909291166564</v>
      </c>
      <c r="T840" s="65">
        <f t="shared" si="619"/>
        <v>-3.3029397370564806</v>
      </c>
      <c r="U840" s="69">
        <f t="shared" si="620"/>
        <v>-2.2019598247043204</v>
      </c>
      <c r="V840" s="68">
        <f t="shared" si="621"/>
        <v>-0.1861249826753486</v>
      </c>
      <c r="W840" s="65">
        <f t="shared" si="622"/>
        <v>-3.3285629823542404</v>
      </c>
      <c r="X840" s="69">
        <f t="shared" si="623"/>
        <v>-2.2190419882361603</v>
      </c>
      <c r="Y840" s="68">
        <f t="shared" si="624"/>
        <v>-2.5066176249135026</v>
      </c>
      <c r="Z840" s="65">
        <f t="shared" si="625"/>
        <v>-21.010706457430082</v>
      </c>
      <c r="AA840" s="69">
        <f t="shared" si="626"/>
        <v>-14.007137638286721</v>
      </c>
      <c r="AB840" s="98">
        <f>SUMIF(BN840:BU840,"VERDADEIRO",BN$3:$BU839)</f>
        <v>0</v>
      </c>
      <c r="AC840" s="97">
        <f t="shared" si="644"/>
        <v>837</v>
      </c>
      <c r="AD840" s="89">
        <f>RTD("tryd.rtdserver",,"COT",B840,"ULT")</f>
        <v>13.73</v>
      </c>
      <c r="AE840" s="89">
        <f>RTD("tryd.rtdserver",,"COT",C840,"ULT")</f>
        <v>6.91</v>
      </c>
      <c r="AF840" s="89">
        <f>VLOOKUP($AC840,LS_Coint_BD!$B$3:$AQ$1079,AF$2)*$AD840+VLOOKUP($AC840,LS_Coint_BD!$B$3:$AQ$1079,AF$2+1)</f>
        <v>7.2420075046885231</v>
      </c>
      <c r="AG840" s="89">
        <f>VLOOKUP($AC840,LS_Coint_BD!$B$3:$AQ$1079,AG$2)*$AD840+VLOOKUP($AC840,LS_Coint_BD!$B$3:$AQ$1079,AG$2+1)</f>
        <v>7.2195581473178621</v>
      </c>
      <c r="AH840" s="89">
        <f>VLOOKUP($AC840,LS_Coint_BD!$B$3:$AQ$1079,AH$2)*$AD840+VLOOKUP($AC840,LS_Coint_BD!$B$3:$AQ$1079,AH$2+1)</f>
        <v>7.1212451056514237</v>
      </c>
      <c r="AI840" s="89">
        <f>VLOOKUP($AC840,LS_Coint_BD!$B$3:$AQ$1079,AI$2)*$AD840+VLOOKUP($AC840,LS_Coint_BD!$B$3:$AQ$1079,AI$2+1)</f>
        <v>6.9919366618927032</v>
      </c>
      <c r="AJ840" s="89">
        <f>VLOOKUP($AC840,LS_Coint_BD!$B$3:$AQ$1079,AJ$2)*$AD840+VLOOKUP($AC840,LS_Coint_BD!$B$3:$AQ$1079,AJ$2+1)</f>
        <v>7.0905362600720707</v>
      </c>
      <c r="AK840" s="89">
        <f>VLOOKUP($AC840,LS_Coint_BD!$B$3:$AQ$1079,AK$2)*$AD840+VLOOKUP($AC840,LS_Coint_BD!$B$3:$AQ$1079,AK$2+1)</f>
        <v>7.0711090929116658</v>
      </c>
      <c r="AL840" s="89">
        <f>VLOOKUP($AC840,LS_Coint_BD!$B$3:$AQ$1079,AL$2)*$AD840+VLOOKUP($AC840,LS_Coint_BD!$B$3:$AQ$1079,AL$2+1)</f>
        <v>7.0961249826753487</v>
      </c>
      <c r="AM840" s="89">
        <f>VLOOKUP($AC840,LS_Coint_BD!$B$3:$AQ$1079,AM$2)*$AD840+VLOOKUP($AC840,LS_Coint_BD!$B$3:$AQ$1079,AM$2+1)</f>
        <v>9.4166176249135027</v>
      </c>
      <c r="AN840" s="89">
        <f>VLOOKUP($AC840,LS_Coint_BD!$B$3:$AQ$1079,AN$2)</f>
        <v>0.53892268521508602</v>
      </c>
      <c r="AO840" s="89">
        <f>VLOOKUP($AC840,LS_Coint_BD!$B$3:$AQ$1079,AO$2)</f>
        <v>0.60395313856251898</v>
      </c>
      <c r="AP840" s="89">
        <f>VLOOKUP($AC840,LS_Coint_BD!$B$3:$AQ$1079,AP$2)</f>
        <v>0.68968185090436096</v>
      </c>
      <c r="AQ840" s="89">
        <f>VLOOKUP($AC840,LS_Coint_BD!$B$3:$AQ$1079,AQ$2)</f>
        <v>0.89469650521928401</v>
      </c>
      <c r="AR840" s="89">
        <f>VLOOKUP($AC840,LS_Coint_BD!$B$3:$AQ$1079,AR$2)</f>
        <v>1.0730597722787301</v>
      </c>
      <c r="AS840" s="89">
        <f>VLOOKUP($AC840,LS_Coint_BD!$B$3:$AQ$1079,AS$2)</f>
        <v>1.10097991235216</v>
      </c>
      <c r="AT840" s="89">
        <f>VLOOKUP($AC840,LS_Coint_BD!$B$3:$AQ$1079,AT$2)</f>
        <v>1.1095209941180799</v>
      </c>
      <c r="AU840" s="89">
        <f>VLOOKUP($AC840,LS_Coint_BD!$B$3:$AQ$1079,AU$2)</f>
        <v>7.0035688191433598</v>
      </c>
      <c r="AV840" s="89">
        <f>VLOOKUP($AC840,LS_Coint_BD!$B$3:$AQ$1079,AV$2)</f>
        <v>2.8421709430403998E-16</v>
      </c>
      <c r="AW840" s="89">
        <f>VLOOKUP($AC840,LS_Coint_BD!$B$3:$AQ$1079,AW$2)</f>
        <v>5.1810407815840602E-16</v>
      </c>
      <c r="AX840" s="89">
        <f>VLOOKUP($AC840,LS_Coint_BD!$B$3:$AQ$1079,AX$2)</f>
        <v>3.1720657846432999E-17</v>
      </c>
      <c r="AY840" s="89">
        <f>VLOOKUP($AC840,LS_Coint_BD!$B$3:$AQ$1079,AY$2)</f>
        <v>3.3306690738754701E-16</v>
      </c>
      <c r="AZ840" s="89">
        <f>VLOOKUP($AC840,LS_Coint_BD!$B$3:$AQ$1079,AZ$2)</f>
        <v>-4.1448326252672502E-16</v>
      </c>
      <c r="BA840" s="89">
        <f>VLOOKUP($AC840,LS_Coint_BD!$B$3:$AQ$1079,BA$2)</f>
        <v>-3.1974423109204502E-16</v>
      </c>
      <c r="BB840" s="89">
        <f>VLOOKUP($AC840,LS_Coint_BD!$B$3:$AQ$1079,BB$2)</f>
        <v>-3.71420066420052E-16</v>
      </c>
      <c r="BC840" s="89">
        <f>VLOOKUP($AC840,LS_Coint_BD!$B$3:$AQ$1079,BC$2)</f>
        <v>-1.36424205265939E-15</v>
      </c>
      <c r="BD840" s="89">
        <f t="shared" si="627"/>
        <v>-1.0778453704301718</v>
      </c>
      <c r="BE840" s="89">
        <f t="shared" si="628"/>
        <v>-1.2079062771250375</v>
      </c>
      <c r="BF840" s="89">
        <f t="shared" si="629"/>
        <v>-1.3793637018087219</v>
      </c>
      <c r="BG840" s="89">
        <f t="shared" si="630"/>
        <v>-1.7893930104385678</v>
      </c>
      <c r="BH840" s="89">
        <f t="shared" si="631"/>
        <v>-2.1461195445574606</v>
      </c>
      <c r="BI840" s="89">
        <f t="shared" si="632"/>
        <v>-2.2019598247043204</v>
      </c>
      <c r="BJ840" s="89">
        <f t="shared" si="633"/>
        <v>-2.2190419882361603</v>
      </c>
      <c r="BK840" s="89">
        <f t="shared" si="634"/>
        <v>-14.007137638286721</v>
      </c>
      <c r="BL840" s="89">
        <f t="shared" si="635"/>
        <v>-1.0778453704301725</v>
      </c>
      <c r="BM840" s="89"/>
      <c r="BN840" s="26" t="b">
        <f t="shared" si="636"/>
        <v>0</v>
      </c>
      <c r="BO840" s="26" t="b">
        <f t="shared" si="637"/>
        <v>0</v>
      </c>
      <c r="BP840" s="26" t="b">
        <f t="shared" si="638"/>
        <v>0</v>
      </c>
      <c r="BQ840" s="26" t="b">
        <f t="shared" si="639"/>
        <v>0</v>
      </c>
      <c r="BR840" s="26" t="b">
        <f t="shared" si="640"/>
        <v>0</v>
      </c>
      <c r="BS840" s="26" t="b">
        <f t="shared" si="641"/>
        <v>0</v>
      </c>
      <c r="BT840" s="26" t="b">
        <f t="shared" si="642"/>
        <v>0</v>
      </c>
      <c r="BU840" s="26" t="b">
        <f t="shared" si="643"/>
        <v>0</v>
      </c>
    </row>
    <row r="841" spans="2:73" ht="15" thickBot="1" x14ac:dyDescent="0.35">
      <c r="B841" s="17" t="str">
        <f>VLOOKUP($AC841,LS_Coint_BD!$B$3:$D$1079,2)</f>
        <v>USIM5</v>
      </c>
      <c r="C841" s="87" t="str">
        <f>VLOOKUP($AC841,LS_Coint_BD!$B$3:$D$1079,3)</f>
        <v>LCAM3</v>
      </c>
      <c r="D841" s="68">
        <f t="shared" si="603"/>
        <v>0</v>
      </c>
      <c r="E841" s="65">
        <f t="shared" si="604"/>
        <v>0</v>
      </c>
      <c r="F841" s="69">
        <f t="shared" si="605"/>
        <v>0</v>
      </c>
      <c r="G841" s="68">
        <f t="shared" si="606"/>
        <v>0</v>
      </c>
      <c r="H841" s="65">
        <f t="shared" si="607"/>
        <v>0</v>
      </c>
      <c r="I841" s="69">
        <f t="shared" si="608"/>
        <v>0</v>
      </c>
      <c r="J841" s="68">
        <f t="shared" si="609"/>
        <v>0</v>
      </c>
      <c r="K841" s="65">
        <f t="shared" si="610"/>
        <v>0</v>
      </c>
      <c r="L841" s="69">
        <f t="shared" si="611"/>
        <v>0</v>
      </c>
      <c r="M841" s="68">
        <f t="shared" si="612"/>
        <v>0.26094156660994727</v>
      </c>
      <c r="N841" s="65">
        <f t="shared" si="613"/>
        <v>5.0380002012413714</v>
      </c>
      <c r="O841" s="69">
        <f t="shared" si="614"/>
        <v>3.3586668008275811</v>
      </c>
      <c r="P841" s="68">
        <f t="shared" si="615"/>
        <v>0.1488179345595384</v>
      </c>
      <c r="Q841" s="65">
        <f t="shared" si="616"/>
        <v>4.9041119285987742</v>
      </c>
      <c r="R841" s="69">
        <f t="shared" si="617"/>
        <v>3.2694079523991828</v>
      </c>
      <c r="S841" s="68">
        <f t="shared" si="618"/>
        <v>5.8607790780232705E-2</v>
      </c>
      <c r="T841" s="65">
        <f t="shared" si="619"/>
        <v>4.8168383198128222</v>
      </c>
      <c r="U841" s="69">
        <f t="shared" si="620"/>
        <v>3.2112255465418817</v>
      </c>
      <c r="V841" s="68">
        <f t="shared" si="621"/>
        <v>-0.11274974842621432</v>
      </c>
      <c r="W841" s="65">
        <f t="shared" si="622"/>
        <v>-5.1379508018215176</v>
      </c>
      <c r="X841" s="69">
        <f t="shared" si="623"/>
        <v>-3.4253005345476786</v>
      </c>
      <c r="Y841" s="68">
        <f t="shared" si="624"/>
        <v>-0.34977789474469034</v>
      </c>
      <c r="Z841" s="65">
        <f t="shared" si="625"/>
        <v>-5.3174214929788475</v>
      </c>
      <c r="AA841" s="69">
        <f t="shared" si="626"/>
        <v>-3.5449476619858982</v>
      </c>
      <c r="AB841" s="98">
        <f>SUMIF(BN841:BU841,"VERDADEIRO",BN$3:$BU840)</f>
        <v>0</v>
      </c>
      <c r="AC841" s="97">
        <f t="shared" si="644"/>
        <v>838</v>
      </c>
      <c r="AD841" s="89">
        <f>RTD("tryd.rtdserver",,"COT",B841,"ULT")</f>
        <v>13.73</v>
      </c>
      <c r="AE841" s="89">
        <f>RTD("tryd.rtdserver",,"COT",C841,"ULT")</f>
        <v>27.62</v>
      </c>
      <c r="AF841" s="89">
        <f>VLOOKUP($AC841,LS_Coint_BD!$B$3:$AQ$1079,AF$2)*$AD841+VLOOKUP($AC841,LS_Coint_BD!$B$3:$AQ$1079,AF$2+1)</f>
        <v>0</v>
      </c>
      <c r="AG841" s="89">
        <f>VLOOKUP($AC841,LS_Coint_BD!$B$3:$AQ$1079,AG$2)*$AD841+VLOOKUP($AC841,LS_Coint_BD!$B$3:$AQ$1079,AG$2+1)</f>
        <v>0</v>
      </c>
      <c r="AH841" s="89">
        <f>VLOOKUP($AC841,LS_Coint_BD!$B$3:$AQ$1079,AH$2)*$AD841+VLOOKUP($AC841,LS_Coint_BD!$B$3:$AQ$1079,AH$2+1)</f>
        <v>0</v>
      </c>
      <c r="AI841" s="89">
        <f>VLOOKUP($AC841,LS_Coint_BD!$B$3:$AQ$1079,AI$2)*$AD841+VLOOKUP($AC841,LS_Coint_BD!$B$3:$AQ$1079,AI$2+1)</f>
        <v>27.359058433390054</v>
      </c>
      <c r="AJ841" s="89">
        <f>VLOOKUP($AC841,LS_Coint_BD!$B$3:$AQ$1079,AJ$2)*$AD841+VLOOKUP($AC841,LS_Coint_BD!$B$3:$AQ$1079,AJ$2+1)</f>
        <v>27.471182065440463</v>
      </c>
      <c r="AK841" s="89">
        <f>VLOOKUP($AC841,LS_Coint_BD!$B$3:$AQ$1079,AK$2)*$AD841+VLOOKUP($AC841,LS_Coint_BD!$B$3:$AQ$1079,AK$2+1)</f>
        <v>27.561392209219768</v>
      </c>
      <c r="AL841" s="89">
        <f>VLOOKUP($AC841,LS_Coint_BD!$B$3:$AQ$1079,AL$2)*$AD841+VLOOKUP($AC841,LS_Coint_BD!$B$3:$AQ$1079,AL$2+1)</f>
        <v>27.732749748426215</v>
      </c>
      <c r="AM841" s="89">
        <f>VLOOKUP($AC841,LS_Coint_BD!$B$3:$AQ$1079,AM$2)*$AD841+VLOOKUP($AC841,LS_Coint_BD!$B$3:$AQ$1079,AM$2+1)</f>
        <v>27.969777894744691</v>
      </c>
      <c r="AN841" s="89">
        <f>VLOOKUP($AC841,LS_Coint_BD!$B$3:$AQ$1079,AN$2)</f>
        <v>0</v>
      </c>
      <c r="AO841" s="89">
        <f>VLOOKUP($AC841,LS_Coint_BD!$B$3:$AQ$1079,AO$2)</f>
        <v>0</v>
      </c>
      <c r="AP841" s="89">
        <f>VLOOKUP($AC841,LS_Coint_BD!$B$3:$AQ$1079,AP$2)</f>
        <v>0</v>
      </c>
      <c r="AQ841" s="89">
        <f>VLOOKUP($AC841,LS_Coint_BD!$B$3:$AQ$1079,AQ$2)</f>
        <v>1.6793334004137901</v>
      </c>
      <c r="AR841" s="89">
        <f>VLOOKUP($AC841,LS_Coint_BD!$B$3:$AQ$1079,AR$2)</f>
        <v>1.6347039761995901</v>
      </c>
      <c r="AS841" s="89">
        <f>VLOOKUP($AC841,LS_Coint_BD!$B$3:$AQ$1079,AS$2)</f>
        <v>1.60561277327094</v>
      </c>
      <c r="AT841" s="89">
        <f>VLOOKUP($AC841,LS_Coint_BD!$B$3:$AQ$1079,AT$2)</f>
        <v>1.71265026727384</v>
      </c>
      <c r="AU841" s="89">
        <f>VLOOKUP($AC841,LS_Coint_BD!$B$3:$AQ$1079,AU$2)</f>
        <v>1.77247383099295</v>
      </c>
      <c r="AV841" s="89">
        <f>VLOOKUP($AC841,LS_Coint_BD!$B$3:$AQ$1079,AV$2)</f>
        <v>0</v>
      </c>
      <c r="AW841" s="89">
        <f>VLOOKUP($AC841,LS_Coint_BD!$B$3:$AQ$1079,AW$2)</f>
        <v>0</v>
      </c>
      <c r="AX841" s="89">
        <f>VLOOKUP($AC841,LS_Coint_BD!$B$3:$AQ$1079,AX$2)</f>
        <v>0</v>
      </c>
      <c r="AY841" s="89">
        <f>VLOOKUP($AC841,LS_Coint_BD!$B$3:$AQ$1079,AY$2)</f>
        <v>8.4376949871511903E-16</v>
      </c>
      <c r="AZ841" s="89">
        <f>VLOOKUP($AC841,LS_Coint_BD!$B$3:$AQ$1079,AZ$2)</f>
        <v>2.44742497872923E-15</v>
      </c>
      <c r="BA841" s="89">
        <f>VLOOKUP($AC841,LS_Coint_BD!$B$3:$AQ$1079,BA$2)</f>
        <v>1.56319401867222E-15</v>
      </c>
      <c r="BB841" s="89">
        <f>VLOOKUP($AC841,LS_Coint_BD!$B$3:$AQ$1079,BB$2)</f>
        <v>1.5341263613002201E-15</v>
      </c>
      <c r="BC841" s="89">
        <f>VLOOKUP($AC841,LS_Coint_BD!$B$3:$AQ$1079,BC$2)</f>
        <v>1.9255708139098701E-15</v>
      </c>
      <c r="BD841" s="89">
        <f t="shared" si="627"/>
        <v>0</v>
      </c>
      <c r="BE841" s="89">
        <f t="shared" si="628"/>
        <v>0</v>
      </c>
      <c r="BF841" s="89">
        <f t="shared" si="629"/>
        <v>0</v>
      </c>
      <c r="BG841" s="89">
        <f t="shared" si="630"/>
        <v>3.3586668008275811</v>
      </c>
      <c r="BH841" s="89">
        <f t="shared" si="631"/>
        <v>3.2694079523991828</v>
      </c>
      <c r="BI841" s="89">
        <f t="shared" si="632"/>
        <v>3.2112255465418817</v>
      </c>
      <c r="BJ841" s="89">
        <f t="shared" si="633"/>
        <v>-3.4253005345476786</v>
      </c>
      <c r="BK841" s="89">
        <f t="shared" si="634"/>
        <v>-3.5449476619858982</v>
      </c>
      <c r="BL841" s="89">
        <f t="shared" si="635"/>
        <v>0</v>
      </c>
      <c r="BM841" s="89"/>
      <c r="BN841" s="26" t="b">
        <f t="shared" si="636"/>
        <v>0</v>
      </c>
      <c r="BO841" s="26" t="b">
        <f t="shared" si="637"/>
        <v>0</v>
      </c>
      <c r="BP841" s="26" t="b">
        <f t="shared" si="638"/>
        <v>0</v>
      </c>
      <c r="BQ841" s="26" t="b">
        <f t="shared" si="639"/>
        <v>0</v>
      </c>
      <c r="BR841" s="26" t="b">
        <f t="shared" si="640"/>
        <v>0</v>
      </c>
      <c r="BS841" s="26" t="b">
        <f t="shared" si="641"/>
        <v>0</v>
      </c>
      <c r="BT841" s="26" t="b">
        <f t="shared" si="642"/>
        <v>0</v>
      </c>
      <c r="BU841" s="26" t="b">
        <f t="shared" si="643"/>
        <v>0</v>
      </c>
    </row>
    <row r="842" spans="2:73" ht="15" thickBot="1" x14ac:dyDescent="0.35">
      <c r="B842" s="17" t="str">
        <f>VLOOKUP($AC842,LS_Coint_BD!$B$3:$D$1079,2)</f>
        <v>USIM5</v>
      </c>
      <c r="C842" s="87" t="str">
        <f>VLOOKUP($AC842,LS_Coint_BD!$B$3:$D$1079,3)</f>
        <v>LREN3</v>
      </c>
      <c r="D842" s="68">
        <f t="shared" si="603"/>
        <v>0</v>
      </c>
      <c r="E842" s="65">
        <f t="shared" si="604"/>
        <v>0</v>
      </c>
      <c r="F842" s="69">
        <f t="shared" si="605"/>
        <v>0</v>
      </c>
      <c r="G842" s="68">
        <f t="shared" si="606"/>
        <v>0</v>
      </c>
      <c r="H842" s="65">
        <f t="shared" si="607"/>
        <v>0</v>
      </c>
      <c r="I842" s="69">
        <f t="shared" si="608"/>
        <v>0</v>
      </c>
      <c r="J842" s="68">
        <f t="shared" si="609"/>
        <v>-2.2496606879542398</v>
      </c>
      <c r="K842" s="65">
        <f t="shared" si="610"/>
        <v>-6.843270484082427</v>
      </c>
      <c r="L842" s="69">
        <f t="shared" si="611"/>
        <v>-4.562180322721618</v>
      </c>
      <c r="M842" s="68">
        <f t="shared" si="612"/>
        <v>-2.1990646271794958</v>
      </c>
      <c r="N842" s="65">
        <f t="shared" si="613"/>
        <v>-6.5430900812461186</v>
      </c>
      <c r="O842" s="69">
        <f t="shared" si="614"/>
        <v>-4.362060054164079</v>
      </c>
      <c r="P842" s="68">
        <f t="shared" si="615"/>
        <v>-2.3854513186203619</v>
      </c>
      <c r="Q842" s="65">
        <f t="shared" si="616"/>
        <v>-7.0008386487570311</v>
      </c>
      <c r="R842" s="69">
        <f t="shared" si="617"/>
        <v>-4.6672257658380207</v>
      </c>
      <c r="S842" s="68">
        <f t="shared" si="618"/>
        <v>-2.7652831142312309</v>
      </c>
      <c r="T842" s="65">
        <f t="shared" si="619"/>
        <v>-7.8163706520688567</v>
      </c>
      <c r="U842" s="69">
        <f t="shared" si="620"/>
        <v>-5.2109137680459048</v>
      </c>
      <c r="V842" s="68">
        <f t="shared" si="621"/>
        <v>-3.0996066304306709</v>
      </c>
      <c r="W842" s="65">
        <f t="shared" si="622"/>
        <v>-8.5193568046761925</v>
      </c>
      <c r="X842" s="69">
        <f t="shared" si="623"/>
        <v>-5.6795712031174617</v>
      </c>
      <c r="Y842" s="68">
        <f t="shared" si="624"/>
        <v>-4.4394959214754977</v>
      </c>
      <c r="Z842" s="65">
        <f t="shared" si="625"/>
        <v>-14.603418664264865</v>
      </c>
      <c r="AA842" s="69">
        <f t="shared" si="626"/>
        <v>-9.7356124428432427</v>
      </c>
      <c r="AB842" s="98">
        <f>SUMIF(BN842:BU842,"VERDADEIRO",BN$3:$BU841)</f>
        <v>0</v>
      </c>
      <c r="AC842" s="97">
        <f t="shared" si="644"/>
        <v>839</v>
      </c>
      <c r="AD842" s="89">
        <f>RTD("tryd.rtdserver",,"COT",B842,"ULT")</f>
        <v>13.73</v>
      </c>
      <c r="AE842" s="89">
        <f>RTD("tryd.rtdserver",,"COT",C842,"ULT")</f>
        <v>41.01</v>
      </c>
      <c r="AF842" s="89">
        <f>VLOOKUP($AC842,LS_Coint_BD!$B$3:$AQ$1079,AF$2)*$AD842+VLOOKUP($AC842,LS_Coint_BD!$B$3:$AQ$1079,AF$2+1)</f>
        <v>0</v>
      </c>
      <c r="AG842" s="89">
        <f>VLOOKUP($AC842,LS_Coint_BD!$B$3:$AQ$1079,AG$2)*$AD842+VLOOKUP($AC842,LS_Coint_BD!$B$3:$AQ$1079,AG$2+1)</f>
        <v>0</v>
      </c>
      <c r="AH842" s="89">
        <f>VLOOKUP($AC842,LS_Coint_BD!$B$3:$AQ$1079,AH$2)*$AD842+VLOOKUP($AC842,LS_Coint_BD!$B$3:$AQ$1079,AH$2+1)</f>
        <v>43.259660687954238</v>
      </c>
      <c r="AI842" s="89">
        <f>VLOOKUP($AC842,LS_Coint_BD!$B$3:$AQ$1079,AI$2)*$AD842+VLOOKUP($AC842,LS_Coint_BD!$B$3:$AQ$1079,AI$2+1)</f>
        <v>43.209064627179494</v>
      </c>
      <c r="AJ842" s="89">
        <f>VLOOKUP($AC842,LS_Coint_BD!$B$3:$AQ$1079,AJ$2)*$AD842+VLOOKUP($AC842,LS_Coint_BD!$B$3:$AQ$1079,AJ$2+1)</f>
        <v>43.39545131862036</v>
      </c>
      <c r="AK842" s="89">
        <f>VLOOKUP($AC842,LS_Coint_BD!$B$3:$AQ$1079,AK$2)*$AD842+VLOOKUP($AC842,LS_Coint_BD!$B$3:$AQ$1079,AK$2+1)</f>
        <v>43.775283114231229</v>
      </c>
      <c r="AL842" s="89">
        <f>VLOOKUP($AC842,LS_Coint_BD!$B$3:$AQ$1079,AL$2)*$AD842+VLOOKUP($AC842,LS_Coint_BD!$B$3:$AQ$1079,AL$2+1)</f>
        <v>44.109606630430669</v>
      </c>
      <c r="AM842" s="89">
        <f>VLOOKUP($AC842,LS_Coint_BD!$B$3:$AQ$1079,AM$2)*$AD842+VLOOKUP($AC842,LS_Coint_BD!$B$3:$AQ$1079,AM$2+1)</f>
        <v>45.449495921475496</v>
      </c>
      <c r="AN842" s="89">
        <f>VLOOKUP($AC842,LS_Coint_BD!$B$3:$AQ$1079,AN$2)</f>
        <v>0</v>
      </c>
      <c r="AO842" s="89">
        <f>VLOOKUP($AC842,LS_Coint_BD!$B$3:$AQ$1079,AO$2)</f>
        <v>0</v>
      </c>
      <c r="AP842" s="89">
        <f>VLOOKUP($AC842,LS_Coint_BD!$B$3:$AQ$1079,AP$2)</f>
        <v>2.2810901613608099</v>
      </c>
      <c r="AQ842" s="89">
        <f>VLOOKUP($AC842,LS_Coint_BD!$B$3:$AQ$1079,AQ$2)</f>
        <v>2.18103002708204</v>
      </c>
      <c r="AR842" s="89">
        <f>VLOOKUP($AC842,LS_Coint_BD!$B$3:$AQ$1079,AR$2)</f>
        <v>2.3336128829190099</v>
      </c>
      <c r="AS842" s="89">
        <f>VLOOKUP($AC842,LS_Coint_BD!$B$3:$AQ$1079,AS$2)</f>
        <v>2.6054568840229502</v>
      </c>
      <c r="AT842" s="89">
        <f>VLOOKUP($AC842,LS_Coint_BD!$B$3:$AQ$1079,AT$2)</f>
        <v>2.8397856015587299</v>
      </c>
      <c r="AU842" s="89">
        <f>VLOOKUP($AC842,LS_Coint_BD!$B$3:$AQ$1079,AU$2)</f>
        <v>4.8678062214216196</v>
      </c>
      <c r="AV842" s="89">
        <f>VLOOKUP($AC842,LS_Coint_BD!$B$3:$AQ$1079,AV$2)</f>
        <v>0</v>
      </c>
      <c r="AW842" s="89">
        <f>VLOOKUP($AC842,LS_Coint_BD!$B$3:$AQ$1079,AW$2)</f>
        <v>0</v>
      </c>
      <c r="AX842" s="89">
        <f>VLOOKUP($AC842,LS_Coint_BD!$B$3:$AQ$1079,AX$2)</f>
        <v>1.4210854715202001E-15</v>
      </c>
      <c r="AY842" s="89">
        <f>VLOOKUP($AC842,LS_Coint_BD!$B$3:$AQ$1079,AY$2)</f>
        <v>1.1546319456101601E-15</v>
      </c>
      <c r="AZ842" s="89">
        <f>VLOOKUP($AC842,LS_Coint_BD!$B$3:$AQ$1079,AZ$2)</f>
        <v>-1.1842378929335E-15</v>
      </c>
      <c r="BA842" s="89">
        <f>VLOOKUP($AC842,LS_Coint_BD!$B$3:$AQ$1079,BA$2)</f>
        <v>-4.6540549192286604E-15</v>
      </c>
      <c r="BB842" s="89">
        <f>VLOOKUP($AC842,LS_Coint_BD!$B$3:$AQ$1079,BB$2)</f>
        <v>-2.19622300144031E-15</v>
      </c>
      <c r="BC842" s="89">
        <f>VLOOKUP($AC842,LS_Coint_BD!$B$3:$AQ$1079,BC$2)</f>
        <v>-2.72848410531878E-15</v>
      </c>
      <c r="BD842" s="89">
        <f t="shared" si="627"/>
        <v>0</v>
      </c>
      <c r="BE842" s="89">
        <f t="shared" si="628"/>
        <v>0</v>
      </c>
      <c r="BF842" s="89">
        <f t="shared" si="629"/>
        <v>-4.562180322721618</v>
      </c>
      <c r="BG842" s="89">
        <f t="shared" si="630"/>
        <v>-4.362060054164079</v>
      </c>
      <c r="BH842" s="89">
        <f t="shared" si="631"/>
        <v>-4.6672257658380207</v>
      </c>
      <c r="BI842" s="89">
        <f t="shared" si="632"/>
        <v>-5.2109137680459048</v>
      </c>
      <c r="BJ842" s="89">
        <f t="shared" si="633"/>
        <v>-5.6795712031174617</v>
      </c>
      <c r="BK842" s="89">
        <f t="shared" si="634"/>
        <v>-9.7356124428432427</v>
      </c>
      <c r="BL842" s="89">
        <f t="shared" si="635"/>
        <v>0</v>
      </c>
      <c r="BM842" s="89"/>
      <c r="BN842" s="26" t="b">
        <f t="shared" si="636"/>
        <v>0</v>
      </c>
      <c r="BO842" s="26" t="b">
        <f t="shared" si="637"/>
        <v>0</v>
      </c>
      <c r="BP842" s="26" t="b">
        <f t="shared" si="638"/>
        <v>0</v>
      </c>
      <c r="BQ842" s="26" t="b">
        <f t="shared" si="639"/>
        <v>0</v>
      </c>
      <c r="BR842" s="26" t="b">
        <f t="shared" si="640"/>
        <v>0</v>
      </c>
      <c r="BS842" s="26" t="b">
        <f t="shared" si="641"/>
        <v>0</v>
      </c>
      <c r="BT842" s="26" t="b">
        <f t="shared" si="642"/>
        <v>0</v>
      </c>
      <c r="BU842" s="26" t="b">
        <f t="shared" si="643"/>
        <v>0</v>
      </c>
    </row>
    <row r="843" spans="2:73" ht="15" thickBot="1" x14ac:dyDescent="0.35">
      <c r="B843" s="17" t="str">
        <f>VLOOKUP($AC843,LS_Coint_BD!$B$3:$D$1079,2)</f>
        <v>USIM5</v>
      </c>
      <c r="C843" s="87" t="str">
        <f>VLOOKUP($AC843,LS_Coint_BD!$B$3:$D$1079,3)</f>
        <v>MULT3</v>
      </c>
      <c r="D843" s="68">
        <f t="shared" si="603"/>
        <v>0</v>
      </c>
      <c r="E843" s="65">
        <f t="shared" si="604"/>
        <v>0</v>
      </c>
      <c r="F843" s="69">
        <f t="shared" si="605"/>
        <v>0</v>
      </c>
      <c r="G843" s="68">
        <f t="shared" si="606"/>
        <v>0</v>
      </c>
      <c r="H843" s="65">
        <f t="shared" si="607"/>
        <v>0</v>
      </c>
      <c r="I843" s="69">
        <f t="shared" si="608"/>
        <v>0</v>
      </c>
      <c r="J843" s="68">
        <f t="shared" si="609"/>
        <v>-0.36502481886657634</v>
      </c>
      <c r="K843" s="65">
        <f t="shared" si="610"/>
        <v>-4.0652961410377522</v>
      </c>
      <c r="L843" s="69">
        <f t="shared" si="611"/>
        <v>-2.7101974273585014</v>
      </c>
      <c r="M843" s="68">
        <f t="shared" si="612"/>
        <v>-0.34421557343071285</v>
      </c>
      <c r="N843" s="65">
        <f t="shared" si="613"/>
        <v>-3.9242457357333604</v>
      </c>
      <c r="O843" s="69">
        <f t="shared" si="614"/>
        <v>-2.6161638238222404</v>
      </c>
      <c r="P843" s="68">
        <f t="shared" si="615"/>
        <v>-0.3469308596310654</v>
      </c>
      <c r="Q843" s="65">
        <f t="shared" si="616"/>
        <v>-3.9464080435486473</v>
      </c>
      <c r="R843" s="69">
        <f t="shared" si="617"/>
        <v>-2.6309386956990983</v>
      </c>
      <c r="S843" s="68">
        <f t="shared" si="618"/>
        <v>-0.44860386286247689</v>
      </c>
      <c r="T843" s="65">
        <f t="shared" si="619"/>
        <v>-4.1150221831862694</v>
      </c>
      <c r="U843" s="69">
        <f t="shared" si="620"/>
        <v>-2.7433481221241798</v>
      </c>
      <c r="V843" s="68">
        <f t="shared" si="621"/>
        <v>-0.52621304995895102</v>
      </c>
      <c r="W843" s="65">
        <f t="shared" si="622"/>
        <v>-4.2320836216490072</v>
      </c>
      <c r="X843" s="69">
        <f t="shared" si="623"/>
        <v>-2.8213890810993383</v>
      </c>
      <c r="Y843" s="68">
        <f t="shared" si="624"/>
        <v>-1.6462719164392645</v>
      </c>
      <c r="Z843" s="65">
        <f t="shared" si="625"/>
        <v>-10.831122355192946</v>
      </c>
      <c r="AA843" s="69">
        <f t="shared" si="626"/>
        <v>-7.2207482367952966</v>
      </c>
      <c r="AB843" s="98">
        <f>SUMIF(BN843:BU843,"VERDADEIRO",BN$3:$BU842)</f>
        <v>0</v>
      </c>
      <c r="AC843" s="97">
        <f t="shared" si="644"/>
        <v>840</v>
      </c>
      <c r="AD843" s="89">
        <f>RTD("tryd.rtdserver",,"COT",B843,"ULT")</f>
        <v>13.73</v>
      </c>
      <c r="AE843" s="89">
        <f>RTD("tryd.rtdserver",,"COT",C843,"ULT")</f>
        <v>21.84</v>
      </c>
      <c r="AF843" s="89">
        <f>VLOOKUP($AC843,LS_Coint_BD!$B$3:$AQ$1079,AF$2)*$AD843+VLOOKUP($AC843,LS_Coint_BD!$B$3:$AQ$1079,AF$2+1)</f>
        <v>0</v>
      </c>
      <c r="AG843" s="89">
        <f>VLOOKUP($AC843,LS_Coint_BD!$B$3:$AQ$1079,AG$2)*$AD843+VLOOKUP($AC843,LS_Coint_BD!$B$3:$AQ$1079,AG$2+1)</f>
        <v>0</v>
      </c>
      <c r="AH843" s="89">
        <f>VLOOKUP($AC843,LS_Coint_BD!$B$3:$AQ$1079,AH$2)*$AD843+VLOOKUP($AC843,LS_Coint_BD!$B$3:$AQ$1079,AH$2+1)</f>
        <v>22.205024818866576</v>
      </c>
      <c r="AI843" s="89">
        <f>VLOOKUP($AC843,LS_Coint_BD!$B$3:$AQ$1079,AI$2)*$AD843+VLOOKUP($AC843,LS_Coint_BD!$B$3:$AQ$1079,AI$2+1)</f>
        <v>22.184215573430713</v>
      </c>
      <c r="AJ843" s="89">
        <f>VLOOKUP($AC843,LS_Coint_BD!$B$3:$AQ$1079,AJ$2)*$AD843+VLOOKUP($AC843,LS_Coint_BD!$B$3:$AQ$1079,AJ$2+1)</f>
        <v>22.186930859631065</v>
      </c>
      <c r="AK843" s="89">
        <f>VLOOKUP($AC843,LS_Coint_BD!$B$3:$AQ$1079,AK$2)*$AD843+VLOOKUP($AC843,LS_Coint_BD!$B$3:$AQ$1079,AK$2+1)</f>
        <v>22.288603862862477</v>
      </c>
      <c r="AL843" s="89">
        <f>VLOOKUP($AC843,LS_Coint_BD!$B$3:$AQ$1079,AL$2)*$AD843+VLOOKUP($AC843,LS_Coint_BD!$B$3:$AQ$1079,AL$2+1)</f>
        <v>22.366213049958951</v>
      </c>
      <c r="AM843" s="89">
        <f>VLOOKUP($AC843,LS_Coint_BD!$B$3:$AQ$1079,AM$2)*$AD843+VLOOKUP($AC843,LS_Coint_BD!$B$3:$AQ$1079,AM$2+1)</f>
        <v>23.486271916439264</v>
      </c>
      <c r="AN843" s="89">
        <f>VLOOKUP($AC843,LS_Coint_BD!$B$3:$AQ$1079,AN$2)</f>
        <v>0</v>
      </c>
      <c r="AO843" s="89">
        <f>VLOOKUP($AC843,LS_Coint_BD!$B$3:$AQ$1079,AO$2)</f>
        <v>0</v>
      </c>
      <c r="AP843" s="89">
        <f>VLOOKUP($AC843,LS_Coint_BD!$B$3:$AQ$1079,AP$2)</f>
        <v>1.3550987136792501</v>
      </c>
      <c r="AQ843" s="89">
        <f>VLOOKUP($AC843,LS_Coint_BD!$B$3:$AQ$1079,AQ$2)</f>
        <v>1.30808191191112</v>
      </c>
      <c r="AR843" s="89">
        <f>VLOOKUP($AC843,LS_Coint_BD!$B$3:$AQ$1079,AR$2)</f>
        <v>1.3154693478495501</v>
      </c>
      <c r="AS843" s="89">
        <f>VLOOKUP($AC843,LS_Coint_BD!$B$3:$AQ$1079,AS$2)</f>
        <v>1.3716740610620901</v>
      </c>
      <c r="AT843" s="89">
        <f>VLOOKUP($AC843,LS_Coint_BD!$B$3:$AQ$1079,AT$2)</f>
        <v>1.41069454054967</v>
      </c>
      <c r="AU843" s="89">
        <f>VLOOKUP($AC843,LS_Coint_BD!$B$3:$AQ$1079,AU$2)</f>
        <v>3.6103741183976501</v>
      </c>
      <c r="AV843" s="89">
        <f>VLOOKUP($AC843,LS_Coint_BD!$B$3:$AQ$1079,AV$2)</f>
        <v>0</v>
      </c>
      <c r="AW843" s="89">
        <f>VLOOKUP($AC843,LS_Coint_BD!$B$3:$AQ$1079,AW$2)</f>
        <v>0</v>
      </c>
      <c r="AX843" s="89">
        <f>VLOOKUP($AC843,LS_Coint_BD!$B$3:$AQ$1079,AX$2)</f>
        <v>-1.4972150503516401E-15</v>
      </c>
      <c r="AY843" s="89">
        <f>VLOOKUP($AC843,LS_Coint_BD!$B$3:$AQ$1079,AY$2)</f>
        <v>-3.1086244689504401E-16</v>
      </c>
      <c r="AZ843" s="89">
        <f>VLOOKUP($AC843,LS_Coint_BD!$B$3:$AQ$1079,AZ$2)</f>
        <v>1.85530603226248E-15</v>
      </c>
      <c r="BA843" s="89">
        <f>VLOOKUP($AC843,LS_Coint_BD!$B$3:$AQ$1079,BA$2)</f>
        <v>5.6843418860807996E-16</v>
      </c>
      <c r="BB843" s="89">
        <f>VLOOKUP($AC843,LS_Coint_BD!$B$3:$AQ$1079,BB$2)</f>
        <v>1.74405944232025E-15</v>
      </c>
      <c r="BC843" s="89">
        <f>VLOOKUP($AC843,LS_Coint_BD!$B$3:$AQ$1079,BC$2)</f>
        <v>3.6379788070917099E-15</v>
      </c>
      <c r="BD843" s="89">
        <f t="shared" si="627"/>
        <v>0</v>
      </c>
      <c r="BE843" s="89">
        <f t="shared" si="628"/>
        <v>0</v>
      </c>
      <c r="BF843" s="89">
        <f t="shared" si="629"/>
        <v>-2.7101974273585014</v>
      </c>
      <c r="BG843" s="89">
        <f t="shared" si="630"/>
        <v>-2.6161638238222404</v>
      </c>
      <c r="BH843" s="89">
        <f t="shared" si="631"/>
        <v>-2.6309386956990983</v>
      </c>
      <c r="BI843" s="89">
        <f t="shared" si="632"/>
        <v>-2.7433481221241798</v>
      </c>
      <c r="BJ843" s="89">
        <f t="shared" si="633"/>
        <v>-2.8213890810993383</v>
      </c>
      <c r="BK843" s="89">
        <f t="shared" si="634"/>
        <v>-7.2207482367952966</v>
      </c>
      <c r="BL843" s="89">
        <f t="shared" si="635"/>
        <v>0</v>
      </c>
      <c r="BM843" s="89"/>
      <c r="BN843" s="26" t="b">
        <f t="shared" si="636"/>
        <v>0</v>
      </c>
      <c r="BO843" s="26" t="b">
        <f t="shared" si="637"/>
        <v>0</v>
      </c>
      <c r="BP843" s="26" t="b">
        <f t="shared" si="638"/>
        <v>0</v>
      </c>
      <c r="BQ843" s="26" t="b">
        <f t="shared" si="639"/>
        <v>0</v>
      </c>
      <c r="BR843" s="26" t="b">
        <f t="shared" si="640"/>
        <v>0</v>
      </c>
      <c r="BS843" s="26" t="b">
        <f t="shared" si="641"/>
        <v>0</v>
      </c>
      <c r="BT843" s="26" t="b">
        <f t="shared" si="642"/>
        <v>0</v>
      </c>
      <c r="BU843" s="26" t="b">
        <f t="shared" si="643"/>
        <v>0</v>
      </c>
    </row>
    <row r="844" spans="2:73" ht="15" thickBot="1" x14ac:dyDescent="0.35">
      <c r="B844" s="17" t="str">
        <f>VLOOKUP($AC844,LS_Coint_BD!$B$3:$D$1079,2)</f>
        <v>USIM5</v>
      </c>
      <c r="C844" s="87" t="str">
        <f>VLOOKUP($AC844,LS_Coint_BD!$B$3:$D$1079,3)</f>
        <v>RADL3</v>
      </c>
      <c r="D844" s="68">
        <f t="shared" si="603"/>
        <v>0</v>
      </c>
      <c r="E844" s="65">
        <f t="shared" si="604"/>
        <v>0</v>
      </c>
      <c r="F844" s="69">
        <f t="shared" si="605"/>
        <v>0</v>
      </c>
      <c r="G844" s="68">
        <f t="shared" si="606"/>
        <v>0</v>
      </c>
      <c r="H844" s="65">
        <f t="shared" si="607"/>
        <v>0</v>
      </c>
      <c r="I844" s="69">
        <f t="shared" si="608"/>
        <v>0</v>
      </c>
      <c r="J844" s="68">
        <f t="shared" si="609"/>
        <v>0</v>
      </c>
      <c r="K844" s="65">
        <f t="shared" si="610"/>
        <v>0</v>
      </c>
      <c r="L844" s="69">
        <f t="shared" si="611"/>
        <v>0</v>
      </c>
      <c r="M844" s="68">
        <f t="shared" si="612"/>
        <v>0.18933235923654479</v>
      </c>
      <c r="N844" s="65">
        <f t="shared" si="613"/>
        <v>3.4621280445714318</v>
      </c>
      <c r="O844" s="69">
        <f t="shared" si="614"/>
        <v>2.308085363047621</v>
      </c>
      <c r="P844" s="68">
        <f t="shared" si="615"/>
        <v>0.15492857064144516</v>
      </c>
      <c r="Q844" s="65">
        <f t="shared" si="616"/>
        <v>3.2985211769103913</v>
      </c>
      <c r="R844" s="69">
        <f t="shared" si="617"/>
        <v>2.1990141179402607</v>
      </c>
      <c r="S844" s="68">
        <f t="shared" si="618"/>
        <v>0.13212956885268312</v>
      </c>
      <c r="T844" s="65">
        <f t="shared" si="619"/>
        <v>3.1641446316001778</v>
      </c>
      <c r="U844" s="69">
        <f t="shared" si="620"/>
        <v>2.1094297544001184</v>
      </c>
      <c r="V844" s="68">
        <f t="shared" si="621"/>
        <v>0.10490154285258058</v>
      </c>
      <c r="W844" s="65">
        <f t="shared" si="622"/>
        <v>3.1750041537098399</v>
      </c>
      <c r="X844" s="69">
        <f t="shared" si="623"/>
        <v>2.1166694358065601</v>
      </c>
      <c r="Y844" s="68">
        <f t="shared" si="624"/>
        <v>4.2776246462103984E-3</v>
      </c>
      <c r="Z844" s="65">
        <f t="shared" si="625"/>
        <v>3.2511646796222653</v>
      </c>
      <c r="AA844" s="69">
        <f t="shared" si="626"/>
        <v>2.1674431197481767</v>
      </c>
      <c r="AB844" s="98">
        <f>SUMIF(BN844:BU844,"VERDADEIRO",BN$3:$BU843)</f>
        <v>0</v>
      </c>
      <c r="AC844" s="97">
        <f t="shared" si="644"/>
        <v>841</v>
      </c>
      <c r="AD844" s="89">
        <f>RTD("tryd.rtdserver",,"COT",B844,"ULT")</f>
        <v>13.73</v>
      </c>
      <c r="AE844" s="89">
        <f>RTD("tryd.rtdserver",,"COT",C844,"ULT")</f>
        <v>25.25</v>
      </c>
      <c r="AF844" s="89">
        <f>VLOOKUP($AC844,LS_Coint_BD!$B$3:$AQ$1079,AF$2)*$AD844+VLOOKUP($AC844,LS_Coint_BD!$B$3:$AQ$1079,AF$2+1)</f>
        <v>0</v>
      </c>
      <c r="AG844" s="89">
        <f>VLOOKUP($AC844,LS_Coint_BD!$B$3:$AQ$1079,AG$2)*$AD844+VLOOKUP($AC844,LS_Coint_BD!$B$3:$AQ$1079,AG$2+1)</f>
        <v>0</v>
      </c>
      <c r="AH844" s="89">
        <f>VLOOKUP($AC844,LS_Coint_BD!$B$3:$AQ$1079,AH$2)*$AD844+VLOOKUP($AC844,LS_Coint_BD!$B$3:$AQ$1079,AH$2+1)</f>
        <v>0</v>
      </c>
      <c r="AI844" s="89">
        <f>VLOOKUP($AC844,LS_Coint_BD!$B$3:$AQ$1079,AI$2)*$AD844+VLOOKUP($AC844,LS_Coint_BD!$B$3:$AQ$1079,AI$2+1)</f>
        <v>25.060667640763455</v>
      </c>
      <c r="AJ844" s="89">
        <f>VLOOKUP($AC844,LS_Coint_BD!$B$3:$AQ$1079,AJ$2)*$AD844+VLOOKUP($AC844,LS_Coint_BD!$B$3:$AQ$1079,AJ$2+1)</f>
        <v>25.095071429358555</v>
      </c>
      <c r="AK844" s="89">
        <f>VLOOKUP($AC844,LS_Coint_BD!$B$3:$AQ$1079,AK$2)*$AD844+VLOOKUP($AC844,LS_Coint_BD!$B$3:$AQ$1079,AK$2+1)</f>
        <v>25.117870431147317</v>
      </c>
      <c r="AL844" s="89">
        <f>VLOOKUP($AC844,LS_Coint_BD!$B$3:$AQ$1079,AL$2)*$AD844+VLOOKUP($AC844,LS_Coint_BD!$B$3:$AQ$1079,AL$2+1)</f>
        <v>25.145098457147419</v>
      </c>
      <c r="AM844" s="89">
        <f>VLOOKUP($AC844,LS_Coint_BD!$B$3:$AQ$1079,AM$2)*$AD844+VLOOKUP($AC844,LS_Coint_BD!$B$3:$AQ$1079,AM$2+1)</f>
        <v>25.24572237535379</v>
      </c>
      <c r="AN844" s="89">
        <f>VLOOKUP($AC844,LS_Coint_BD!$B$3:$AQ$1079,AN$2)</f>
        <v>0</v>
      </c>
      <c r="AO844" s="89">
        <f>VLOOKUP($AC844,LS_Coint_BD!$B$3:$AQ$1079,AO$2)</f>
        <v>0</v>
      </c>
      <c r="AP844" s="89">
        <f>VLOOKUP($AC844,LS_Coint_BD!$B$3:$AQ$1079,AP$2)</f>
        <v>0</v>
      </c>
      <c r="AQ844" s="89">
        <f>VLOOKUP($AC844,LS_Coint_BD!$B$3:$AQ$1079,AQ$2)</f>
        <v>1.1540426815238101</v>
      </c>
      <c r="AR844" s="89">
        <f>VLOOKUP($AC844,LS_Coint_BD!$B$3:$AQ$1079,AR$2)</f>
        <v>1.0995070589701299</v>
      </c>
      <c r="AS844" s="89">
        <f>VLOOKUP($AC844,LS_Coint_BD!$B$3:$AQ$1079,AS$2)</f>
        <v>1.0547148772000601</v>
      </c>
      <c r="AT844" s="89">
        <f>VLOOKUP($AC844,LS_Coint_BD!$B$3:$AQ$1079,AT$2)</f>
        <v>1.05833471790328</v>
      </c>
      <c r="AU844" s="89">
        <f>VLOOKUP($AC844,LS_Coint_BD!$B$3:$AQ$1079,AU$2)</f>
        <v>1.0837215598740899</v>
      </c>
      <c r="AV844" s="89">
        <f>VLOOKUP($AC844,LS_Coint_BD!$B$3:$AQ$1079,AV$2)</f>
        <v>0</v>
      </c>
      <c r="AW844" s="89">
        <f>VLOOKUP($AC844,LS_Coint_BD!$B$3:$AQ$1079,AW$2)</f>
        <v>0</v>
      </c>
      <c r="AX844" s="89">
        <f>VLOOKUP($AC844,LS_Coint_BD!$B$3:$AQ$1079,AX$2)</f>
        <v>0</v>
      </c>
      <c r="AY844" s="89">
        <f>VLOOKUP($AC844,LS_Coint_BD!$B$3:$AQ$1079,AY$2)</f>
        <v>1.06581410364015E-15</v>
      </c>
      <c r="AZ844" s="89">
        <f>VLOOKUP($AC844,LS_Coint_BD!$B$3:$AQ$1079,AZ$2)</f>
        <v>9.8686491077791697E-16</v>
      </c>
      <c r="BA844" s="89">
        <f>VLOOKUP($AC844,LS_Coint_BD!$B$3:$AQ$1079,BA$2)</f>
        <v>-1.8651746813702599E-15</v>
      </c>
      <c r="BB844" s="89">
        <f>VLOOKUP($AC844,LS_Coint_BD!$B$3:$AQ$1079,BB$2)</f>
        <v>-1.61486985400023E-16</v>
      </c>
      <c r="BC844" s="89">
        <f>VLOOKUP($AC844,LS_Coint_BD!$B$3:$AQ$1079,BC$2)</f>
        <v>-3.01270119962282E-15</v>
      </c>
      <c r="BD844" s="89">
        <f t="shared" si="627"/>
        <v>0</v>
      </c>
      <c r="BE844" s="89">
        <f t="shared" si="628"/>
        <v>0</v>
      </c>
      <c r="BF844" s="89">
        <f t="shared" si="629"/>
        <v>0</v>
      </c>
      <c r="BG844" s="89">
        <f t="shared" si="630"/>
        <v>2.308085363047621</v>
      </c>
      <c r="BH844" s="89">
        <f t="shared" si="631"/>
        <v>2.1990141179402607</v>
      </c>
      <c r="BI844" s="89">
        <f t="shared" si="632"/>
        <v>2.1094297544001184</v>
      </c>
      <c r="BJ844" s="89">
        <f t="shared" si="633"/>
        <v>2.1166694358065601</v>
      </c>
      <c r="BK844" s="89">
        <f t="shared" si="634"/>
        <v>2.1674431197481767</v>
      </c>
      <c r="BL844" s="89">
        <f t="shared" si="635"/>
        <v>0</v>
      </c>
      <c r="BM844" s="89"/>
      <c r="BN844" s="26" t="b">
        <f t="shared" si="636"/>
        <v>0</v>
      </c>
      <c r="BO844" s="26" t="b">
        <f t="shared" si="637"/>
        <v>0</v>
      </c>
      <c r="BP844" s="26" t="b">
        <f t="shared" si="638"/>
        <v>0</v>
      </c>
      <c r="BQ844" s="26" t="b">
        <f t="shared" si="639"/>
        <v>0</v>
      </c>
      <c r="BR844" s="26" t="b">
        <f t="shared" si="640"/>
        <v>0</v>
      </c>
      <c r="BS844" s="26" t="b">
        <f t="shared" si="641"/>
        <v>0</v>
      </c>
      <c r="BT844" s="26" t="b">
        <f t="shared" si="642"/>
        <v>0</v>
      </c>
      <c r="BU844" s="26" t="b">
        <f t="shared" si="643"/>
        <v>0</v>
      </c>
    </row>
    <row r="845" spans="2:73" ht="15" thickBot="1" x14ac:dyDescent="0.35">
      <c r="B845" s="17" t="str">
        <f>VLOOKUP($AC845,LS_Coint_BD!$B$3:$D$1079,2)</f>
        <v>USIM5</v>
      </c>
      <c r="C845" s="87" t="str">
        <f>VLOOKUP($AC845,LS_Coint_BD!$B$3:$D$1079,3)</f>
        <v>UGPA3</v>
      </c>
      <c r="D845" s="68">
        <f t="shared" si="603"/>
        <v>1.334166027319835</v>
      </c>
      <c r="E845" s="65">
        <f t="shared" si="604"/>
        <v>4.448357946548823</v>
      </c>
      <c r="F845" s="69">
        <f t="shared" si="605"/>
        <v>2.965571964365882</v>
      </c>
      <c r="G845" s="68">
        <f t="shared" si="606"/>
        <v>0</v>
      </c>
      <c r="H845" s="65">
        <f t="shared" si="607"/>
        <v>0</v>
      </c>
      <c r="I845" s="69">
        <f t="shared" si="608"/>
        <v>0</v>
      </c>
      <c r="J845" s="68">
        <f t="shared" si="609"/>
        <v>0</v>
      </c>
      <c r="K845" s="65">
        <f t="shared" si="610"/>
        <v>0</v>
      </c>
      <c r="L845" s="69">
        <f t="shared" si="611"/>
        <v>0</v>
      </c>
      <c r="M845" s="68">
        <f t="shared" si="612"/>
        <v>0</v>
      </c>
      <c r="N845" s="65">
        <f t="shared" si="613"/>
        <v>0</v>
      </c>
      <c r="O845" s="69">
        <f t="shared" si="614"/>
        <v>0</v>
      </c>
      <c r="P845" s="68">
        <f t="shared" si="615"/>
        <v>1.367892818569068</v>
      </c>
      <c r="Q845" s="65">
        <f t="shared" si="616"/>
        <v>3.68859459942948</v>
      </c>
      <c r="R845" s="69">
        <f t="shared" si="617"/>
        <v>2.45906306628632</v>
      </c>
      <c r="S845" s="68">
        <f t="shared" si="618"/>
        <v>1.1515065499317174</v>
      </c>
      <c r="T845" s="65">
        <f t="shared" si="619"/>
        <v>3.9785502647264108</v>
      </c>
      <c r="U845" s="69">
        <f t="shared" si="620"/>
        <v>2.6523668431509404</v>
      </c>
      <c r="V845" s="68">
        <f t="shared" si="621"/>
        <v>0.94352659357237201</v>
      </c>
      <c r="W845" s="65">
        <f t="shared" si="622"/>
        <v>4.5234172058959832</v>
      </c>
      <c r="X845" s="69">
        <f t="shared" si="623"/>
        <v>3.0156114705973218</v>
      </c>
      <c r="Y845" s="68">
        <f t="shared" si="624"/>
        <v>0.51330529572418726</v>
      </c>
      <c r="Z845" s="65">
        <f t="shared" si="625"/>
        <v>5.7764127411925816</v>
      </c>
      <c r="AA845" s="69">
        <f t="shared" si="626"/>
        <v>3.8509418274617211</v>
      </c>
      <c r="AB845" s="98">
        <f>SUMIF(BN845:BU845,"VERDADEIRO",BN$3:$BU844)</f>
        <v>0</v>
      </c>
      <c r="AC845" s="97">
        <f t="shared" si="644"/>
        <v>842</v>
      </c>
      <c r="AD845" s="89">
        <f>RTD("tryd.rtdserver",,"COT",B845,"ULT")</f>
        <v>13.73</v>
      </c>
      <c r="AE845" s="89">
        <f>RTD("tryd.rtdserver",,"COT",C845,"ULT")</f>
        <v>23.6</v>
      </c>
      <c r="AF845" s="89">
        <f>VLOOKUP($AC845,LS_Coint_BD!$B$3:$AQ$1079,AF$2)*$AD845+VLOOKUP($AC845,LS_Coint_BD!$B$3:$AQ$1079,AF$2+1)</f>
        <v>22.265833972680166</v>
      </c>
      <c r="AG845" s="89">
        <f>VLOOKUP($AC845,LS_Coint_BD!$B$3:$AQ$1079,AG$2)*$AD845+VLOOKUP($AC845,LS_Coint_BD!$B$3:$AQ$1079,AG$2+1)</f>
        <v>0</v>
      </c>
      <c r="AH845" s="89">
        <f>VLOOKUP($AC845,LS_Coint_BD!$B$3:$AQ$1079,AH$2)*$AD845+VLOOKUP($AC845,LS_Coint_BD!$B$3:$AQ$1079,AH$2+1)</f>
        <v>0</v>
      </c>
      <c r="AI845" s="89">
        <f>VLOOKUP($AC845,LS_Coint_BD!$B$3:$AQ$1079,AI$2)*$AD845+VLOOKUP($AC845,LS_Coint_BD!$B$3:$AQ$1079,AI$2+1)</f>
        <v>0</v>
      </c>
      <c r="AJ845" s="89">
        <f>VLOOKUP($AC845,LS_Coint_BD!$B$3:$AQ$1079,AJ$2)*$AD845+VLOOKUP($AC845,LS_Coint_BD!$B$3:$AQ$1079,AJ$2+1)</f>
        <v>22.232107181430933</v>
      </c>
      <c r="AK845" s="89">
        <f>VLOOKUP($AC845,LS_Coint_BD!$B$3:$AQ$1079,AK$2)*$AD845+VLOOKUP($AC845,LS_Coint_BD!$B$3:$AQ$1079,AK$2+1)</f>
        <v>22.448493450068284</v>
      </c>
      <c r="AL845" s="89">
        <f>VLOOKUP($AC845,LS_Coint_BD!$B$3:$AQ$1079,AL$2)*$AD845+VLOOKUP($AC845,LS_Coint_BD!$B$3:$AQ$1079,AL$2+1)</f>
        <v>22.656473406427629</v>
      </c>
      <c r="AM845" s="89">
        <f>VLOOKUP($AC845,LS_Coint_BD!$B$3:$AQ$1079,AM$2)*$AD845+VLOOKUP($AC845,LS_Coint_BD!$B$3:$AQ$1079,AM$2+1)</f>
        <v>23.086694704275814</v>
      </c>
      <c r="AN845" s="89">
        <f>VLOOKUP($AC845,LS_Coint_BD!$B$3:$AQ$1079,AN$2)</f>
        <v>1.4827859821829401</v>
      </c>
      <c r="AO845" s="89">
        <f>VLOOKUP($AC845,LS_Coint_BD!$B$3:$AQ$1079,AO$2)</f>
        <v>0</v>
      </c>
      <c r="AP845" s="89">
        <f>VLOOKUP($AC845,LS_Coint_BD!$B$3:$AQ$1079,AP$2)</f>
        <v>0</v>
      </c>
      <c r="AQ845" s="89">
        <f>VLOOKUP($AC845,LS_Coint_BD!$B$3:$AQ$1079,AQ$2)</f>
        <v>0</v>
      </c>
      <c r="AR845" s="89">
        <f>VLOOKUP($AC845,LS_Coint_BD!$B$3:$AQ$1079,AR$2)</f>
        <v>1.22953153314316</v>
      </c>
      <c r="AS845" s="89">
        <f>VLOOKUP($AC845,LS_Coint_BD!$B$3:$AQ$1079,AS$2)</f>
        <v>1.32618342157547</v>
      </c>
      <c r="AT845" s="89">
        <f>VLOOKUP($AC845,LS_Coint_BD!$B$3:$AQ$1079,AT$2)</f>
        <v>1.50780573529866</v>
      </c>
      <c r="AU845" s="89">
        <f>VLOOKUP($AC845,LS_Coint_BD!$B$3:$AQ$1079,AU$2)</f>
        <v>1.9254709137308601</v>
      </c>
      <c r="AV845" s="89">
        <f>VLOOKUP($AC845,LS_Coint_BD!$B$3:$AQ$1079,AV$2)</f>
        <v>1.70530256582424E-15</v>
      </c>
      <c r="AW845" s="89">
        <f>VLOOKUP($AC845,LS_Coint_BD!$B$3:$AQ$1079,AW$2)</f>
        <v>0</v>
      </c>
      <c r="AX845" s="89">
        <f>VLOOKUP($AC845,LS_Coint_BD!$B$3:$AQ$1079,AX$2)</f>
        <v>0</v>
      </c>
      <c r="AY845" s="89">
        <f>VLOOKUP($AC845,LS_Coint_BD!$B$3:$AQ$1079,AY$2)</f>
        <v>0</v>
      </c>
      <c r="AZ845" s="89">
        <f>VLOOKUP($AC845,LS_Coint_BD!$B$3:$AQ$1079,AZ$2)</f>
        <v>2.1711028037114201E-16</v>
      </c>
      <c r="BA845" s="89">
        <f>VLOOKUP($AC845,LS_Coint_BD!$B$3:$AQ$1079,BA$2)</f>
        <v>5.8619775700208298E-16</v>
      </c>
      <c r="BB845" s="89">
        <f>VLOOKUP($AC845,LS_Coint_BD!$B$3:$AQ$1079,BB$2)</f>
        <v>1.9216951262602701E-15</v>
      </c>
      <c r="BC845" s="89">
        <f>VLOOKUP($AC845,LS_Coint_BD!$B$3:$AQ$1079,BC$2)</f>
        <v>8.8107299234252403E-16</v>
      </c>
      <c r="BD845" s="89">
        <f t="shared" si="627"/>
        <v>2.965571964365882</v>
      </c>
      <c r="BE845" s="89">
        <f t="shared" si="628"/>
        <v>0</v>
      </c>
      <c r="BF845" s="89">
        <f t="shared" si="629"/>
        <v>0</v>
      </c>
      <c r="BG845" s="89">
        <f t="shared" si="630"/>
        <v>0</v>
      </c>
      <c r="BH845" s="89">
        <f t="shared" si="631"/>
        <v>2.45906306628632</v>
      </c>
      <c r="BI845" s="89">
        <f t="shared" si="632"/>
        <v>2.6523668431509404</v>
      </c>
      <c r="BJ845" s="89">
        <f t="shared" si="633"/>
        <v>3.0156114705973218</v>
      </c>
      <c r="BK845" s="89">
        <f t="shared" si="634"/>
        <v>3.8509418274617211</v>
      </c>
      <c r="BL845" s="89">
        <f t="shared" si="635"/>
        <v>2.9655719643658855</v>
      </c>
      <c r="BM845" s="89"/>
      <c r="BN845" s="26" t="b">
        <f t="shared" si="636"/>
        <v>0</v>
      </c>
      <c r="BO845" s="26" t="b">
        <f t="shared" si="637"/>
        <v>0</v>
      </c>
      <c r="BP845" s="26" t="b">
        <f t="shared" si="638"/>
        <v>0</v>
      </c>
      <c r="BQ845" s="26" t="b">
        <f t="shared" si="639"/>
        <v>0</v>
      </c>
      <c r="BR845" s="26" t="b">
        <f t="shared" si="640"/>
        <v>0</v>
      </c>
      <c r="BS845" s="26" t="b">
        <f t="shared" si="641"/>
        <v>0</v>
      </c>
      <c r="BT845" s="26" t="b">
        <f t="shared" si="642"/>
        <v>0</v>
      </c>
      <c r="BU845" s="26" t="b">
        <f t="shared" si="643"/>
        <v>0</v>
      </c>
    </row>
    <row r="846" spans="2:73" ht="15" thickBot="1" x14ac:dyDescent="0.35">
      <c r="B846" s="17" t="str">
        <f>VLOOKUP($AC846,LS_Coint_BD!$B$3:$D$1079,2)</f>
        <v>VALE3</v>
      </c>
      <c r="C846" s="87" t="str">
        <f>VLOOKUP($AC846,LS_Coint_BD!$B$3:$D$1079,3)</f>
        <v>ABEV3</v>
      </c>
      <c r="D846" s="68">
        <f t="shared" si="603"/>
        <v>-0.25623806290434814</v>
      </c>
      <c r="E846" s="65">
        <f t="shared" si="604"/>
        <v>-1.6268872515635642</v>
      </c>
      <c r="F846" s="69">
        <f t="shared" si="605"/>
        <v>-1.0845915010423761</v>
      </c>
      <c r="G846" s="68">
        <f t="shared" si="606"/>
        <v>-0.2656847255493755</v>
      </c>
      <c r="H846" s="65">
        <f t="shared" si="607"/>
        <v>-1.5364253258648035</v>
      </c>
      <c r="I846" s="69">
        <f t="shared" si="608"/>
        <v>-1.0242835505765358</v>
      </c>
      <c r="J846" s="68">
        <f t="shared" si="609"/>
        <v>-0.20215226162599897</v>
      </c>
      <c r="K846" s="65">
        <f t="shared" si="610"/>
        <v>-1.9925432585017542</v>
      </c>
      <c r="L846" s="69">
        <f t="shared" si="611"/>
        <v>-1.3283621723345027</v>
      </c>
      <c r="M846" s="68">
        <f t="shared" si="612"/>
        <v>0</v>
      </c>
      <c r="N846" s="65">
        <f t="shared" si="613"/>
        <v>0</v>
      </c>
      <c r="O846" s="69">
        <f t="shared" si="614"/>
        <v>0</v>
      </c>
      <c r="P846" s="68">
        <f t="shared" si="615"/>
        <v>-0.10867278519395995</v>
      </c>
      <c r="Q846" s="65">
        <f t="shared" si="616"/>
        <v>-2.2041939472178438</v>
      </c>
      <c r="R846" s="69">
        <f t="shared" si="617"/>
        <v>-1.4694626314785624</v>
      </c>
      <c r="S846" s="68">
        <f t="shared" si="618"/>
        <v>-0.21315279852567315</v>
      </c>
      <c r="T846" s="65">
        <f t="shared" si="619"/>
        <v>-2.180651130941401</v>
      </c>
      <c r="U846" s="69">
        <f t="shared" si="620"/>
        <v>-1.4537674206276008</v>
      </c>
      <c r="V846" s="68">
        <f t="shared" si="621"/>
        <v>-0.20033498642650827</v>
      </c>
      <c r="W846" s="65">
        <f t="shared" si="622"/>
        <v>-2.1071628197407568</v>
      </c>
      <c r="X846" s="69">
        <f t="shared" si="623"/>
        <v>-1.4047752131605047</v>
      </c>
      <c r="Y846" s="68">
        <f t="shared" si="624"/>
        <v>-1.7306567726603106E-2</v>
      </c>
      <c r="Z846" s="65">
        <f t="shared" si="625"/>
        <v>-3.7937501594409913</v>
      </c>
      <c r="AA846" s="69">
        <f t="shared" si="626"/>
        <v>-2.5291667729606608</v>
      </c>
      <c r="AB846" s="98">
        <f>SUMIF(BN846:BU846,"VERDADEIRO",BN$3:$BU845)</f>
        <v>0</v>
      </c>
      <c r="AC846" s="97">
        <f t="shared" si="644"/>
        <v>843</v>
      </c>
      <c r="AD846" s="89">
        <f>RTD("tryd.rtdserver",,"COT",B846,"ULT")</f>
        <v>92.69</v>
      </c>
      <c r="AE846" s="89">
        <f>RTD("tryd.rtdserver",,"COT",C846,"ULT")</f>
        <v>15.52</v>
      </c>
      <c r="AF846" s="89">
        <f>VLOOKUP($AC846,LS_Coint_BD!$B$3:$AQ$1079,AF$2)*$AD846+VLOOKUP($AC846,LS_Coint_BD!$B$3:$AQ$1079,AF$2+1)</f>
        <v>15.776238062904348</v>
      </c>
      <c r="AG846" s="89">
        <f>VLOOKUP($AC846,LS_Coint_BD!$B$3:$AQ$1079,AG$2)*$AD846+VLOOKUP($AC846,LS_Coint_BD!$B$3:$AQ$1079,AG$2+1)</f>
        <v>15.785684725549375</v>
      </c>
      <c r="AH846" s="89">
        <f>VLOOKUP($AC846,LS_Coint_BD!$B$3:$AQ$1079,AH$2)*$AD846+VLOOKUP($AC846,LS_Coint_BD!$B$3:$AQ$1079,AH$2+1)</f>
        <v>15.722152261625999</v>
      </c>
      <c r="AI846" s="89">
        <f>VLOOKUP($AC846,LS_Coint_BD!$B$3:$AQ$1079,AI$2)*$AD846+VLOOKUP($AC846,LS_Coint_BD!$B$3:$AQ$1079,AI$2+1)</f>
        <v>0</v>
      </c>
      <c r="AJ846" s="89">
        <f>VLOOKUP($AC846,LS_Coint_BD!$B$3:$AQ$1079,AJ$2)*$AD846+VLOOKUP($AC846,LS_Coint_BD!$B$3:$AQ$1079,AJ$2+1)</f>
        <v>15.62867278519396</v>
      </c>
      <c r="AK846" s="89">
        <f>VLOOKUP($AC846,LS_Coint_BD!$B$3:$AQ$1079,AK$2)*$AD846+VLOOKUP($AC846,LS_Coint_BD!$B$3:$AQ$1079,AK$2+1)</f>
        <v>15.733152798525673</v>
      </c>
      <c r="AL846" s="89">
        <f>VLOOKUP($AC846,LS_Coint_BD!$B$3:$AQ$1079,AL$2)*$AD846+VLOOKUP($AC846,LS_Coint_BD!$B$3:$AQ$1079,AL$2+1)</f>
        <v>15.720334986426508</v>
      </c>
      <c r="AM846" s="89">
        <f>VLOOKUP($AC846,LS_Coint_BD!$B$3:$AQ$1079,AM$2)*$AD846+VLOOKUP($AC846,LS_Coint_BD!$B$3:$AQ$1079,AM$2+1)</f>
        <v>15.537306567726603</v>
      </c>
      <c r="AN846" s="89">
        <f>VLOOKUP($AC846,LS_Coint_BD!$B$3:$AQ$1079,AN$2)</f>
        <v>0.54229575052118795</v>
      </c>
      <c r="AO846" s="89">
        <f>VLOOKUP($AC846,LS_Coint_BD!$B$3:$AQ$1079,AO$2)</f>
        <v>0.51214177528826799</v>
      </c>
      <c r="AP846" s="89">
        <f>VLOOKUP($AC846,LS_Coint_BD!$B$3:$AQ$1079,AP$2)</f>
        <v>0.66418108616725102</v>
      </c>
      <c r="AQ846" s="89">
        <f>VLOOKUP($AC846,LS_Coint_BD!$B$3:$AQ$1079,AQ$2)</f>
        <v>0</v>
      </c>
      <c r="AR846" s="89">
        <f>VLOOKUP($AC846,LS_Coint_BD!$B$3:$AQ$1079,AR$2)</f>
        <v>0.73473131573928097</v>
      </c>
      <c r="AS846" s="89">
        <f>VLOOKUP($AC846,LS_Coint_BD!$B$3:$AQ$1079,AS$2)</f>
        <v>0.72688371031379995</v>
      </c>
      <c r="AT846" s="89">
        <f>VLOOKUP($AC846,LS_Coint_BD!$B$3:$AQ$1079,AT$2)</f>
        <v>0.70238760658025201</v>
      </c>
      <c r="AU846" s="89">
        <f>VLOOKUP($AC846,LS_Coint_BD!$B$3:$AQ$1079,AU$2)</f>
        <v>1.26458338648033</v>
      </c>
      <c r="AV846" s="89">
        <f>VLOOKUP($AC846,LS_Coint_BD!$B$3:$AQ$1079,AV$2)</f>
        <v>-1.59872115546023E-16</v>
      </c>
      <c r="AW846" s="89">
        <f>VLOOKUP($AC846,LS_Coint_BD!$B$3:$AQ$1079,AW$2)</f>
        <v>1.33226762955019E-16</v>
      </c>
      <c r="AX846" s="89">
        <f>VLOOKUP($AC846,LS_Coint_BD!$B$3:$AQ$1079,AX$2)</f>
        <v>-5.5828357809722196E-16</v>
      </c>
      <c r="AY846" s="89">
        <f>VLOOKUP($AC846,LS_Coint_BD!$B$3:$AQ$1079,AY$2)</f>
        <v>0</v>
      </c>
      <c r="AZ846" s="89">
        <f>VLOOKUP($AC846,LS_Coint_BD!$B$3:$AQ$1079,AZ$2)</f>
        <v>-3.65140016987829E-16</v>
      </c>
      <c r="BA846" s="89">
        <f>VLOOKUP($AC846,LS_Coint_BD!$B$3:$AQ$1079,BA$2)</f>
        <v>-7.9936057773011302E-16</v>
      </c>
      <c r="BB846" s="89">
        <f>VLOOKUP($AC846,LS_Coint_BD!$B$3:$AQ$1079,BB$2)</f>
        <v>-7.5898883138010697E-16</v>
      </c>
      <c r="BC846" s="89">
        <f>VLOOKUP($AC846,LS_Coint_BD!$B$3:$AQ$1079,BC$2)</f>
        <v>-9.3791641120333209E-16</v>
      </c>
      <c r="BD846" s="89">
        <f t="shared" si="627"/>
        <v>-1.0845915010423761</v>
      </c>
      <c r="BE846" s="89">
        <f t="shared" si="628"/>
        <v>-1.0242835505765358</v>
      </c>
      <c r="BF846" s="89">
        <f t="shared" si="629"/>
        <v>-1.3283621723345027</v>
      </c>
      <c r="BG846" s="89">
        <f t="shared" si="630"/>
        <v>0</v>
      </c>
      <c r="BH846" s="89">
        <f t="shared" si="631"/>
        <v>-1.4694626314785624</v>
      </c>
      <c r="BI846" s="89">
        <f t="shared" si="632"/>
        <v>-1.4537674206276008</v>
      </c>
      <c r="BJ846" s="89">
        <f t="shared" si="633"/>
        <v>-1.4047752131605047</v>
      </c>
      <c r="BK846" s="89">
        <f t="shared" si="634"/>
        <v>-2.5291667729606608</v>
      </c>
      <c r="BL846" s="89">
        <f t="shared" si="635"/>
        <v>-1.0845915010423759</v>
      </c>
      <c r="BM846" s="89"/>
      <c r="BN846" s="26" t="b">
        <f t="shared" si="636"/>
        <v>0</v>
      </c>
      <c r="BO846" s="26" t="b">
        <f t="shared" si="637"/>
        <v>0</v>
      </c>
      <c r="BP846" s="26" t="b">
        <f t="shared" si="638"/>
        <v>0</v>
      </c>
      <c r="BQ846" s="26" t="b">
        <f t="shared" si="639"/>
        <v>0</v>
      </c>
      <c r="BR846" s="26" t="b">
        <f t="shared" si="640"/>
        <v>0</v>
      </c>
      <c r="BS846" s="26" t="b">
        <f t="shared" si="641"/>
        <v>0</v>
      </c>
      <c r="BT846" s="26" t="b">
        <f t="shared" si="642"/>
        <v>0</v>
      </c>
      <c r="BU846" s="26" t="b">
        <f t="shared" si="643"/>
        <v>0</v>
      </c>
    </row>
    <row r="847" spans="2:73" ht="15" thickBot="1" x14ac:dyDescent="0.35">
      <c r="B847" s="17" t="str">
        <f>VLOOKUP($AC847,LS_Coint_BD!$B$3:$D$1079,2)</f>
        <v>VALE3</v>
      </c>
      <c r="C847" s="87" t="str">
        <f>VLOOKUP($AC847,LS_Coint_BD!$B$3:$D$1079,3)</f>
        <v>BBDC4</v>
      </c>
      <c r="D847" s="68">
        <f t="shared" si="603"/>
        <v>0</v>
      </c>
      <c r="E847" s="65">
        <f t="shared" si="604"/>
        <v>0</v>
      </c>
      <c r="F847" s="69">
        <f t="shared" si="605"/>
        <v>0</v>
      </c>
      <c r="G847" s="68">
        <f t="shared" si="606"/>
        <v>-0.83435527994152281</v>
      </c>
      <c r="H847" s="65">
        <f t="shared" si="607"/>
        <v>-3.3115413804342868</v>
      </c>
      <c r="I847" s="69">
        <f t="shared" si="608"/>
        <v>-2.2076942536228579</v>
      </c>
      <c r="J847" s="68">
        <f t="shared" si="609"/>
        <v>0</v>
      </c>
      <c r="K847" s="65">
        <f t="shared" si="610"/>
        <v>0</v>
      </c>
      <c r="L847" s="69">
        <f t="shared" si="611"/>
        <v>0</v>
      </c>
      <c r="M847" s="68">
        <f t="shared" si="612"/>
        <v>0</v>
      </c>
      <c r="N847" s="65">
        <f t="shared" si="613"/>
        <v>0</v>
      </c>
      <c r="O847" s="69">
        <f t="shared" si="614"/>
        <v>0</v>
      </c>
      <c r="P847" s="68">
        <f t="shared" si="615"/>
        <v>-0.71691464671712879</v>
      </c>
      <c r="Q847" s="65">
        <f t="shared" si="616"/>
        <v>-3.6781215855192562</v>
      </c>
      <c r="R847" s="69">
        <f t="shared" si="617"/>
        <v>-2.4520810570128373</v>
      </c>
      <c r="S847" s="68">
        <f t="shared" si="618"/>
        <v>-0.75226953362739479</v>
      </c>
      <c r="T847" s="65">
        <f t="shared" si="619"/>
        <v>-3.7307531072414735</v>
      </c>
      <c r="U847" s="69">
        <f t="shared" si="620"/>
        <v>-2.4871687381609822</v>
      </c>
      <c r="V847" s="68">
        <f t="shared" si="621"/>
        <v>-0.65256221861201524</v>
      </c>
      <c r="W847" s="65">
        <f t="shared" si="622"/>
        <v>-3.72625122050286</v>
      </c>
      <c r="X847" s="69">
        <f t="shared" si="623"/>
        <v>-2.4841674803352398</v>
      </c>
      <c r="Y847" s="68">
        <f t="shared" si="624"/>
        <v>-0.13692757330068517</v>
      </c>
      <c r="Z847" s="65">
        <f t="shared" si="625"/>
        <v>-8.5722575480726118</v>
      </c>
      <c r="AA847" s="69">
        <f t="shared" si="626"/>
        <v>-5.7148383653817412</v>
      </c>
      <c r="AB847" s="98">
        <f>SUMIF(BN847:BU847,"VERDADEIRO",BN$3:$BU846)</f>
        <v>0</v>
      </c>
      <c r="AC847" s="97">
        <f t="shared" si="644"/>
        <v>844</v>
      </c>
      <c r="AD847" s="89">
        <f>RTD("tryd.rtdserver",,"COT",B847,"ULT")</f>
        <v>92.69</v>
      </c>
      <c r="AE847" s="89">
        <f>RTD("tryd.rtdserver",,"COT",C847,"ULT")</f>
        <v>25.87</v>
      </c>
      <c r="AF847" s="89">
        <f>VLOOKUP($AC847,LS_Coint_BD!$B$3:$AQ$1079,AF$2)*$AD847+VLOOKUP($AC847,LS_Coint_BD!$B$3:$AQ$1079,AF$2+1)</f>
        <v>0</v>
      </c>
      <c r="AG847" s="89">
        <f>VLOOKUP($AC847,LS_Coint_BD!$B$3:$AQ$1079,AG$2)*$AD847+VLOOKUP($AC847,LS_Coint_BD!$B$3:$AQ$1079,AG$2+1)</f>
        <v>26.704355279941524</v>
      </c>
      <c r="AH847" s="89">
        <f>VLOOKUP($AC847,LS_Coint_BD!$B$3:$AQ$1079,AH$2)*$AD847+VLOOKUP($AC847,LS_Coint_BD!$B$3:$AQ$1079,AH$2+1)</f>
        <v>0</v>
      </c>
      <c r="AI847" s="89">
        <f>VLOOKUP($AC847,LS_Coint_BD!$B$3:$AQ$1079,AI$2)*$AD847+VLOOKUP($AC847,LS_Coint_BD!$B$3:$AQ$1079,AI$2+1)</f>
        <v>0</v>
      </c>
      <c r="AJ847" s="89">
        <f>VLOOKUP($AC847,LS_Coint_BD!$B$3:$AQ$1079,AJ$2)*$AD847+VLOOKUP($AC847,LS_Coint_BD!$B$3:$AQ$1079,AJ$2+1)</f>
        <v>26.58691464671713</v>
      </c>
      <c r="AK847" s="89">
        <f>VLOOKUP($AC847,LS_Coint_BD!$B$3:$AQ$1079,AK$2)*$AD847+VLOOKUP($AC847,LS_Coint_BD!$B$3:$AQ$1079,AK$2+1)</f>
        <v>26.622269533627396</v>
      </c>
      <c r="AL847" s="89">
        <f>VLOOKUP($AC847,LS_Coint_BD!$B$3:$AQ$1079,AL$2)*$AD847+VLOOKUP($AC847,LS_Coint_BD!$B$3:$AQ$1079,AL$2+1)</f>
        <v>26.522562218612016</v>
      </c>
      <c r="AM847" s="89">
        <f>VLOOKUP($AC847,LS_Coint_BD!$B$3:$AQ$1079,AM$2)*$AD847+VLOOKUP($AC847,LS_Coint_BD!$B$3:$AQ$1079,AM$2+1)</f>
        <v>26.006927573300686</v>
      </c>
      <c r="AN847" s="89">
        <f>VLOOKUP($AC847,LS_Coint_BD!$B$3:$AQ$1079,AN$2)</f>
        <v>0</v>
      </c>
      <c r="AO847" s="89">
        <f>VLOOKUP($AC847,LS_Coint_BD!$B$3:$AQ$1079,AO$2)</f>
        <v>1.10384712681143</v>
      </c>
      <c r="AP847" s="89">
        <f>VLOOKUP($AC847,LS_Coint_BD!$B$3:$AQ$1079,AP$2)</f>
        <v>0</v>
      </c>
      <c r="AQ847" s="89">
        <f>VLOOKUP($AC847,LS_Coint_BD!$B$3:$AQ$1079,AQ$2)</f>
        <v>0</v>
      </c>
      <c r="AR847" s="89">
        <f>VLOOKUP($AC847,LS_Coint_BD!$B$3:$AQ$1079,AR$2)</f>
        <v>1.22604052850642</v>
      </c>
      <c r="AS847" s="89">
        <f>VLOOKUP($AC847,LS_Coint_BD!$B$3:$AQ$1079,AS$2)</f>
        <v>1.24358436908049</v>
      </c>
      <c r="AT847" s="89">
        <f>VLOOKUP($AC847,LS_Coint_BD!$B$3:$AQ$1079,AT$2)</f>
        <v>1.2420837401676199</v>
      </c>
      <c r="AU847" s="89">
        <f>VLOOKUP($AC847,LS_Coint_BD!$B$3:$AQ$1079,AU$2)</f>
        <v>2.8574191826908701</v>
      </c>
      <c r="AV847" s="89">
        <f>VLOOKUP($AC847,LS_Coint_BD!$B$3:$AQ$1079,AV$2)</f>
        <v>0</v>
      </c>
      <c r="AW847" s="89">
        <f>VLOOKUP($AC847,LS_Coint_BD!$B$3:$AQ$1079,AW$2)</f>
        <v>2.1020222599569599E-15</v>
      </c>
      <c r="AX847" s="89">
        <f>VLOOKUP($AC847,LS_Coint_BD!$B$3:$AQ$1079,AX$2)</f>
        <v>0</v>
      </c>
      <c r="AY847" s="89">
        <f>VLOOKUP($AC847,LS_Coint_BD!$B$3:$AQ$1079,AY$2)</f>
        <v>0</v>
      </c>
      <c r="AZ847" s="89">
        <f>VLOOKUP($AC847,LS_Coint_BD!$B$3:$AQ$1079,AZ$2)</f>
        <v>2.8816455394715198E-15</v>
      </c>
      <c r="BA847" s="89">
        <f>VLOOKUP($AC847,LS_Coint_BD!$B$3:$AQ$1079,BA$2)</f>
        <v>-2.0783375020982902E-15</v>
      </c>
      <c r="BB847" s="89">
        <f>VLOOKUP($AC847,LS_Coint_BD!$B$3:$AQ$1079,BB$2)</f>
        <v>-9.6892191240013694E-17</v>
      </c>
      <c r="BC847" s="89">
        <f>VLOOKUP($AC847,LS_Coint_BD!$B$3:$AQ$1079,BC$2)</f>
        <v>-7.3896444519050396E-16</v>
      </c>
      <c r="BD847" s="89">
        <f t="shared" si="627"/>
        <v>0</v>
      </c>
      <c r="BE847" s="89">
        <f t="shared" si="628"/>
        <v>-2.2076942536228579</v>
      </c>
      <c r="BF847" s="89">
        <f t="shared" si="629"/>
        <v>0</v>
      </c>
      <c r="BG847" s="89">
        <f t="shared" si="630"/>
        <v>0</v>
      </c>
      <c r="BH847" s="89">
        <f t="shared" si="631"/>
        <v>-2.4520810570128373</v>
      </c>
      <c r="BI847" s="89">
        <f t="shared" si="632"/>
        <v>-2.4871687381609822</v>
      </c>
      <c r="BJ847" s="89">
        <f t="shared" si="633"/>
        <v>-2.4841674803352398</v>
      </c>
      <c r="BK847" s="89">
        <f t="shared" si="634"/>
        <v>-5.7148383653817412</v>
      </c>
      <c r="BL847" s="89">
        <f t="shared" si="635"/>
        <v>0</v>
      </c>
      <c r="BM847" s="89"/>
      <c r="BN847" s="26" t="b">
        <f t="shared" si="636"/>
        <v>0</v>
      </c>
      <c r="BO847" s="26" t="b">
        <f t="shared" si="637"/>
        <v>0</v>
      </c>
      <c r="BP847" s="26" t="b">
        <f t="shared" si="638"/>
        <v>0</v>
      </c>
      <c r="BQ847" s="26" t="b">
        <f t="shared" si="639"/>
        <v>0</v>
      </c>
      <c r="BR847" s="26" t="b">
        <f t="shared" si="640"/>
        <v>0</v>
      </c>
      <c r="BS847" s="26" t="b">
        <f t="shared" si="641"/>
        <v>0</v>
      </c>
      <c r="BT847" s="26" t="b">
        <f t="shared" si="642"/>
        <v>0</v>
      </c>
      <c r="BU847" s="26" t="b">
        <f t="shared" si="643"/>
        <v>0</v>
      </c>
    </row>
    <row r="848" spans="2:73" ht="15" thickBot="1" x14ac:dyDescent="0.35">
      <c r="B848" s="17" t="str">
        <f>VLOOKUP($AC848,LS_Coint_BD!$B$3:$D$1079,2)</f>
        <v>VALE3</v>
      </c>
      <c r="C848" s="87" t="str">
        <f>VLOOKUP($AC848,LS_Coint_BD!$B$3:$D$1079,3)</f>
        <v>BRDT3</v>
      </c>
      <c r="D848" s="68">
        <f t="shared" si="603"/>
        <v>0.38891986107931942</v>
      </c>
      <c r="E848" s="65">
        <f t="shared" si="604"/>
        <v>2.6713034772712234</v>
      </c>
      <c r="F848" s="69">
        <f t="shared" si="605"/>
        <v>1.7808689848474821</v>
      </c>
      <c r="G848" s="68">
        <f t="shared" si="606"/>
        <v>0.43238299542442604</v>
      </c>
      <c r="H848" s="65">
        <f t="shared" si="607"/>
        <v>2.6722790536851946</v>
      </c>
      <c r="I848" s="69">
        <f t="shared" si="608"/>
        <v>1.781519369123463</v>
      </c>
      <c r="J848" s="68">
        <f t="shared" si="609"/>
        <v>0.49443191716491341</v>
      </c>
      <c r="K848" s="65">
        <f t="shared" si="610"/>
        <v>2.8298455218805536</v>
      </c>
      <c r="L848" s="69">
        <f t="shared" si="611"/>
        <v>1.8865636812537026</v>
      </c>
      <c r="M848" s="68">
        <f t="shared" si="612"/>
        <v>0.5287729301186026</v>
      </c>
      <c r="N848" s="65">
        <f t="shared" si="613"/>
        <v>2.7232762525290046</v>
      </c>
      <c r="O848" s="69">
        <f t="shared" si="614"/>
        <v>1.815517501686003</v>
      </c>
      <c r="P848" s="68">
        <f t="shared" si="615"/>
        <v>0.49052293501572919</v>
      </c>
      <c r="Q848" s="65">
        <f t="shared" si="616"/>
        <v>2.9728180083313926</v>
      </c>
      <c r="R848" s="69">
        <f t="shared" si="617"/>
        <v>1.9818786722209283</v>
      </c>
      <c r="S848" s="68">
        <f t="shared" si="618"/>
        <v>8.7583902738291641E-2</v>
      </c>
      <c r="T848" s="65">
        <f t="shared" si="619"/>
        <v>3.6639564131948088</v>
      </c>
      <c r="U848" s="69">
        <f t="shared" si="620"/>
        <v>2.4426376087965394</v>
      </c>
      <c r="V848" s="68">
        <f t="shared" si="621"/>
        <v>0</v>
      </c>
      <c r="W848" s="65">
        <f t="shared" si="622"/>
        <v>0</v>
      </c>
      <c r="X848" s="69">
        <f t="shared" si="623"/>
        <v>0</v>
      </c>
      <c r="Y848" s="68">
        <f t="shared" si="624"/>
        <v>-0.18086362171876047</v>
      </c>
      <c r="Z848" s="65">
        <f t="shared" si="625"/>
        <v>-8.4333164232484492</v>
      </c>
      <c r="AA848" s="69">
        <f t="shared" si="626"/>
        <v>-5.6222109488322989</v>
      </c>
      <c r="AB848" s="98">
        <f>SUMIF(BN848:BU848,"VERDADEIRO",BN$3:$BU847)</f>
        <v>0</v>
      </c>
      <c r="AC848" s="97">
        <f t="shared" si="644"/>
        <v>845</v>
      </c>
      <c r="AD848" s="89">
        <f>RTD("tryd.rtdserver",,"COT",B848,"ULT")</f>
        <v>92.69</v>
      </c>
      <c r="AE848" s="89">
        <f>RTD("tryd.rtdserver",,"COT",C848,"ULT")</f>
        <v>22.48</v>
      </c>
      <c r="AF848" s="89">
        <f>VLOOKUP($AC848,LS_Coint_BD!$B$3:$AQ$1079,AF$2)*$AD848+VLOOKUP($AC848,LS_Coint_BD!$B$3:$AQ$1079,AF$2+1)</f>
        <v>22.091080138920681</v>
      </c>
      <c r="AG848" s="89">
        <f>VLOOKUP($AC848,LS_Coint_BD!$B$3:$AQ$1079,AG$2)*$AD848+VLOOKUP($AC848,LS_Coint_BD!$B$3:$AQ$1079,AG$2+1)</f>
        <v>22.047617004575574</v>
      </c>
      <c r="AH848" s="89">
        <f>VLOOKUP($AC848,LS_Coint_BD!$B$3:$AQ$1079,AH$2)*$AD848+VLOOKUP($AC848,LS_Coint_BD!$B$3:$AQ$1079,AH$2+1)</f>
        <v>21.985568082835087</v>
      </c>
      <c r="AI848" s="89">
        <f>VLOOKUP($AC848,LS_Coint_BD!$B$3:$AQ$1079,AI$2)*$AD848+VLOOKUP($AC848,LS_Coint_BD!$B$3:$AQ$1079,AI$2+1)</f>
        <v>21.951227069881398</v>
      </c>
      <c r="AJ848" s="89">
        <f>VLOOKUP($AC848,LS_Coint_BD!$B$3:$AQ$1079,AJ$2)*$AD848+VLOOKUP($AC848,LS_Coint_BD!$B$3:$AQ$1079,AJ$2+1)</f>
        <v>21.989477064984271</v>
      </c>
      <c r="AK848" s="89">
        <f>VLOOKUP($AC848,LS_Coint_BD!$B$3:$AQ$1079,AK$2)*$AD848+VLOOKUP($AC848,LS_Coint_BD!$B$3:$AQ$1079,AK$2+1)</f>
        <v>22.392416097261709</v>
      </c>
      <c r="AL848" s="89">
        <f>VLOOKUP($AC848,LS_Coint_BD!$B$3:$AQ$1079,AL$2)*$AD848+VLOOKUP($AC848,LS_Coint_BD!$B$3:$AQ$1079,AL$2+1)</f>
        <v>0</v>
      </c>
      <c r="AM848" s="89">
        <f>VLOOKUP($AC848,LS_Coint_BD!$B$3:$AQ$1079,AM$2)*$AD848+VLOOKUP($AC848,LS_Coint_BD!$B$3:$AQ$1079,AM$2+1)</f>
        <v>22.660863621718761</v>
      </c>
      <c r="AN848" s="89">
        <f>VLOOKUP($AC848,LS_Coint_BD!$B$3:$AQ$1079,AN$2)</f>
        <v>0.89043449242374095</v>
      </c>
      <c r="AO848" s="89">
        <f>VLOOKUP($AC848,LS_Coint_BD!$B$3:$AQ$1079,AO$2)</f>
        <v>0.89075968456173105</v>
      </c>
      <c r="AP848" s="89">
        <f>VLOOKUP($AC848,LS_Coint_BD!$B$3:$AQ$1079,AP$2)</f>
        <v>0.94328184062685105</v>
      </c>
      <c r="AQ848" s="89">
        <f>VLOOKUP($AC848,LS_Coint_BD!$B$3:$AQ$1079,AQ$2)</f>
        <v>0.90775875084300295</v>
      </c>
      <c r="AR848" s="89">
        <f>VLOOKUP($AC848,LS_Coint_BD!$B$3:$AQ$1079,AR$2)</f>
        <v>0.99093933611046503</v>
      </c>
      <c r="AS848" s="89">
        <f>VLOOKUP($AC848,LS_Coint_BD!$B$3:$AQ$1079,AS$2)</f>
        <v>1.2213188043982699</v>
      </c>
      <c r="AT848" s="89">
        <f>VLOOKUP($AC848,LS_Coint_BD!$B$3:$AQ$1079,AT$2)</f>
        <v>0</v>
      </c>
      <c r="AU848" s="89">
        <f>VLOOKUP($AC848,LS_Coint_BD!$B$3:$AQ$1079,AU$2)</f>
        <v>2.8111054744161499</v>
      </c>
      <c r="AV848" s="89">
        <f>VLOOKUP($AC848,LS_Coint_BD!$B$3:$AQ$1079,AV$2)</f>
        <v>1.7763568394002501E-16</v>
      </c>
      <c r="AW848" s="89">
        <f>VLOOKUP($AC848,LS_Coint_BD!$B$3:$AQ$1079,AW$2)</f>
        <v>8.5857247237678803E-16</v>
      </c>
      <c r="AX848" s="89">
        <f>VLOOKUP($AC848,LS_Coint_BD!$B$3:$AQ$1079,AX$2)</f>
        <v>3.5527136788005001E-16</v>
      </c>
      <c r="AY848" s="89">
        <f>VLOOKUP($AC848,LS_Coint_BD!$B$3:$AQ$1079,AY$2)</f>
        <v>-2.8421709430404001E-15</v>
      </c>
      <c r="AZ848" s="89">
        <f>VLOOKUP($AC848,LS_Coint_BD!$B$3:$AQ$1079,AZ$2)</f>
        <v>-1.73688224296913E-15</v>
      </c>
      <c r="BA848" s="89">
        <f>VLOOKUP($AC848,LS_Coint_BD!$B$3:$AQ$1079,BA$2)</f>
        <v>-6.2172489379008802E-16</v>
      </c>
      <c r="BB848" s="89">
        <f>VLOOKUP($AC848,LS_Coint_BD!$B$3:$AQ$1079,BB$2)</f>
        <v>0</v>
      </c>
      <c r="BC848" s="89">
        <f>VLOOKUP($AC848,LS_Coint_BD!$B$3:$AQ$1079,BC$2)</f>
        <v>1.19371179607697E-15</v>
      </c>
      <c r="BD848" s="89">
        <f t="shared" si="627"/>
        <v>1.7808689848474821</v>
      </c>
      <c r="BE848" s="89">
        <f t="shared" si="628"/>
        <v>1.781519369123463</v>
      </c>
      <c r="BF848" s="89">
        <f t="shared" si="629"/>
        <v>1.8865636812537026</v>
      </c>
      <c r="BG848" s="89">
        <f t="shared" si="630"/>
        <v>1.815517501686003</v>
      </c>
      <c r="BH848" s="89">
        <f t="shared" si="631"/>
        <v>1.9818786722209283</v>
      </c>
      <c r="BI848" s="89">
        <f t="shared" si="632"/>
        <v>2.4426376087965394</v>
      </c>
      <c r="BJ848" s="89">
        <f t="shared" si="633"/>
        <v>0</v>
      </c>
      <c r="BK848" s="89">
        <f t="shared" si="634"/>
        <v>-5.6222109488322989</v>
      </c>
      <c r="BL848" s="89">
        <f t="shared" si="635"/>
        <v>1.7808689848474817</v>
      </c>
      <c r="BM848" s="89"/>
      <c r="BN848" s="26" t="b">
        <f t="shared" si="636"/>
        <v>0</v>
      </c>
      <c r="BO848" s="26" t="b">
        <f t="shared" si="637"/>
        <v>0</v>
      </c>
      <c r="BP848" s="26" t="b">
        <f t="shared" si="638"/>
        <v>0</v>
      </c>
      <c r="BQ848" s="26" t="b">
        <f t="shared" si="639"/>
        <v>0</v>
      </c>
      <c r="BR848" s="26" t="b">
        <f t="shared" si="640"/>
        <v>0</v>
      </c>
      <c r="BS848" s="26" t="b">
        <f t="shared" si="641"/>
        <v>0</v>
      </c>
      <c r="BT848" s="26" t="b">
        <f t="shared" si="642"/>
        <v>0</v>
      </c>
      <c r="BU848" s="26" t="b">
        <f t="shared" si="643"/>
        <v>0</v>
      </c>
    </row>
    <row r="849" spans="2:73" ht="15" thickBot="1" x14ac:dyDescent="0.35">
      <c r="B849" s="17" t="str">
        <f>VLOOKUP($AC849,LS_Coint_BD!$B$3:$D$1079,2)</f>
        <v>VALE3</v>
      </c>
      <c r="C849" s="87" t="str">
        <f>VLOOKUP($AC849,LS_Coint_BD!$B$3:$D$1079,3)</f>
        <v>BRML3</v>
      </c>
      <c r="D849" s="68">
        <f t="shared" si="603"/>
        <v>0</v>
      </c>
      <c r="E849" s="65">
        <f t="shared" si="604"/>
        <v>0</v>
      </c>
      <c r="F849" s="69">
        <f t="shared" si="605"/>
        <v>0</v>
      </c>
      <c r="G849" s="68">
        <f t="shared" si="606"/>
        <v>-4.5176402046939401E-2</v>
      </c>
      <c r="H849" s="65">
        <f t="shared" si="607"/>
        <v>-1.8248734563318463</v>
      </c>
      <c r="I849" s="69">
        <f t="shared" si="608"/>
        <v>-1.2165823042212309</v>
      </c>
      <c r="J849" s="68">
        <f t="shared" si="609"/>
        <v>0</v>
      </c>
      <c r="K849" s="65">
        <f t="shared" si="610"/>
        <v>0</v>
      </c>
      <c r="L849" s="69">
        <f t="shared" si="611"/>
        <v>0</v>
      </c>
      <c r="M849" s="68">
        <f t="shared" si="612"/>
        <v>0</v>
      </c>
      <c r="N849" s="65">
        <f t="shared" si="613"/>
        <v>0</v>
      </c>
      <c r="O849" s="69">
        <f t="shared" si="614"/>
        <v>0</v>
      </c>
      <c r="P849" s="68">
        <f t="shared" si="615"/>
        <v>0.11607765241132917</v>
      </c>
      <c r="Q849" s="65">
        <f t="shared" si="616"/>
        <v>2.2775118757172743</v>
      </c>
      <c r="R849" s="69">
        <f t="shared" si="617"/>
        <v>1.5183412504781828</v>
      </c>
      <c r="S849" s="68">
        <f t="shared" si="618"/>
        <v>1.7514849572741298E-2</v>
      </c>
      <c r="T849" s="65">
        <f t="shared" si="619"/>
        <v>2.4044393089821878</v>
      </c>
      <c r="U849" s="69">
        <f t="shared" si="620"/>
        <v>1.6029595393214586</v>
      </c>
      <c r="V849" s="68">
        <f t="shared" si="621"/>
        <v>-4.2921768078672429E-2</v>
      </c>
      <c r="W849" s="65">
        <f t="shared" si="622"/>
        <v>-2.450954827357902</v>
      </c>
      <c r="X849" s="69">
        <f t="shared" si="623"/>
        <v>-1.633969884905268</v>
      </c>
      <c r="Y849" s="68">
        <f t="shared" si="624"/>
        <v>0.3741922785509999</v>
      </c>
      <c r="Z849" s="65">
        <f t="shared" si="625"/>
        <v>7.3010930705670285</v>
      </c>
      <c r="AA849" s="69">
        <f t="shared" si="626"/>
        <v>4.867395380378019</v>
      </c>
      <c r="AB849" s="98">
        <f>SUMIF(BN849:BU849,"VERDADEIRO",BN$3:$BU848)</f>
        <v>0</v>
      </c>
      <c r="AC849" s="97">
        <f t="shared" si="644"/>
        <v>846</v>
      </c>
      <c r="AD849" s="89">
        <f>RTD("tryd.rtdserver",,"COT",B849,"ULT")</f>
        <v>92.69</v>
      </c>
      <c r="AE849" s="89">
        <f>RTD("tryd.rtdserver",,"COT",C849,"ULT")</f>
        <v>9.83</v>
      </c>
      <c r="AF849" s="89">
        <f>VLOOKUP($AC849,LS_Coint_BD!$B$3:$AQ$1079,AF$2)*$AD849+VLOOKUP($AC849,LS_Coint_BD!$B$3:$AQ$1079,AF$2+1)</f>
        <v>0</v>
      </c>
      <c r="AG849" s="89">
        <f>VLOOKUP($AC849,LS_Coint_BD!$B$3:$AQ$1079,AG$2)*$AD849+VLOOKUP($AC849,LS_Coint_BD!$B$3:$AQ$1079,AG$2+1)</f>
        <v>9.8751764020469395</v>
      </c>
      <c r="AH849" s="89">
        <f>VLOOKUP($AC849,LS_Coint_BD!$B$3:$AQ$1079,AH$2)*$AD849+VLOOKUP($AC849,LS_Coint_BD!$B$3:$AQ$1079,AH$2+1)</f>
        <v>0</v>
      </c>
      <c r="AI849" s="89">
        <f>VLOOKUP($AC849,LS_Coint_BD!$B$3:$AQ$1079,AI$2)*$AD849+VLOOKUP($AC849,LS_Coint_BD!$B$3:$AQ$1079,AI$2+1)</f>
        <v>0</v>
      </c>
      <c r="AJ849" s="89">
        <f>VLOOKUP($AC849,LS_Coint_BD!$B$3:$AQ$1079,AJ$2)*$AD849+VLOOKUP($AC849,LS_Coint_BD!$B$3:$AQ$1079,AJ$2+1)</f>
        <v>9.7139223475886709</v>
      </c>
      <c r="AK849" s="89">
        <f>VLOOKUP($AC849,LS_Coint_BD!$B$3:$AQ$1079,AK$2)*$AD849+VLOOKUP($AC849,LS_Coint_BD!$B$3:$AQ$1079,AK$2+1)</f>
        <v>9.8124851504272588</v>
      </c>
      <c r="AL849" s="89">
        <f>VLOOKUP($AC849,LS_Coint_BD!$B$3:$AQ$1079,AL$2)*$AD849+VLOOKUP($AC849,LS_Coint_BD!$B$3:$AQ$1079,AL$2+1)</f>
        <v>9.8729217680786725</v>
      </c>
      <c r="AM849" s="89">
        <f>VLOOKUP($AC849,LS_Coint_BD!$B$3:$AQ$1079,AM$2)*$AD849+VLOOKUP($AC849,LS_Coint_BD!$B$3:$AQ$1079,AM$2+1)</f>
        <v>9.4558077214490002</v>
      </c>
      <c r="AN849" s="89">
        <f>VLOOKUP($AC849,LS_Coint_BD!$B$3:$AQ$1079,AN$2)</f>
        <v>0</v>
      </c>
      <c r="AO849" s="89">
        <f>VLOOKUP($AC849,LS_Coint_BD!$B$3:$AQ$1079,AO$2)</f>
        <v>0.60829115211061602</v>
      </c>
      <c r="AP849" s="89">
        <f>VLOOKUP($AC849,LS_Coint_BD!$B$3:$AQ$1079,AP$2)</f>
        <v>0</v>
      </c>
      <c r="AQ849" s="89">
        <f>VLOOKUP($AC849,LS_Coint_BD!$B$3:$AQ$1079,AQ$2)</f>
        <v>0</v>
      </c>
      <c r="AR849" s="89">
        <f>VLOOKUP($AC849,LS_Coint_BD!$B$3:$AQ$1079,AR$2)</f>
        <v>0.75917062523909096</v>
      </c>
      <c r="AS849" s="89">
        <f>VLOOKUP($AC849,LS_Coint_BD!$B$3:$AQ$1079,AS$2)</f>
        <v>0.80147976966072898</v>
      </c>
      <c r="AT849" s="89">
        <f>VLOOKUP($AC849,LS_Coint_BD!$B$3:$AQ$1079,AT$2)</f>
        <v>0.81698494245263398</v>
      </c>
      <c r="AU849" s="89">
        <f>VLOOKUP($AC849,LS_Coint_BD!$B$3:$AQ$1079,AU$2)</f>
        <v>2.4336976901890099</v>
      </c>
      <c r="AV849" s="89">
        <f>VLOOKUP($AC849,LS_Coint_BD!$B$3:$AQ$1079,AV$2)</f>
        <v>0</v>
      </c>
      <c r="AW849" s="89">
        <f>VLOOKUP($AC849,LS_Coint_BD!$B$3:$AQ$1079,AW$2)</f>
        <v>1.02140518265514E-15</v>
      </c>
      <c r="AX849" s="89">
        <f>VLOOKUP($AC849,LS_Coint_BD!$B$3:$AQ$1079,AX$2)</f>
        <v>0</v>
      </c>
      <c r="AY849" s="89">
        <f>VLOOKUP($AC849,LS_Coint_BD!$B$3:$AQ$1079,AY$2)</f>
        <v>0</v>
      </c>
      <c r="AZ849" s="89">
        <f>VLOOKUP($AC849,LS_Coint_BD!$B$3:$AQ$1079,AZ$2)</f>
        <v>9.4739031434680004E-16</v>
      </c>
      <c r="BA849" s="89">
        <f>VLOOKUP($AC849,LS_Coint_BD!$B$3:$AQ$1079,BA$2)</f>
        <v>6.92779167366098E-16</v>
      </c>
      <c r="BB849" s="89">
        <f>VLOOKUP($AC849,LS_Coint_BD!$B$3:$AQ$1079,BB$2)</f>
        <v>-6.4594794160009105E-17</v>
      </c>
      <c r="BC849" s="89">
        <f>VLOOKUP($AC849,LS_Coint_BD!$B$3:$AQ$1079,BC$2)</f>
        <v>-5.11590769747272E-16</v>
      </c>
      <c r="BD849" s="89">
        <f t="shared" si="627"/>
        <v>0</v>
      </c>
      <c r="BE849" s="89">
        <f t="shared" si="628"/>
        <v>-1.2165823042212309</v>
      </c>
      <c r="BF849" s="89">
        <f t="shared" si="629"/>
        <v>0</v>
      </c>
      <c r="BG849" s="89">
        <f t="shared" si="630"/>
        <v>0</v>
      </c>
      <c r="BH849" s="89">
        <f t="shared" si="631"/>
        <v>1.5183412504781828</v>
      </c>
      <c r="BI849" s="89">
        <f t="shared" si="632"/>
        <v>1.6029595393214586</v>
      </c>
      <c r="BJ849" s="89">
        <f t="shared" si="633"/>
        <v>-1.633969884905268</v>
      </c>
      <c r="BK849" s="89">
        <f t="shared" si="634"/>
        <v>4.867395380378019</v>
      </c>
      <c r="BL849" s="89">
        <f t="shared" si="635"/>
        <v>0</v>
      </c>
      <c r="BM849" s="89"/>
      <c r="BN849" s="26" t="b">
        <f t="shared" si="636"/>
        <v>0</v>
      </c>
      <c r="BO849" s="26" t="b">
        <f t="shared" si="637"/>
        <v>0</v>
      </c>
      <c r="BP849" s="26" t="b">
        <f t="shared" si="638"/>
        <v>0</v>
      </c>
      <c r="BQ849" s="26" t="b">
        <f t="shared" si="639"/>
        <v>0</v>
      </c>
      <c r="BR849" s="26" t="b">
        <f t="shared" si="640"/>
        <v>0</v>
      </c>
      <c r="BS849" s="26" t="b">
        <f t="shared" si="641"/>
        <v>0</v>
      </c>
      <c r="BT849" s="26" t="b">
        <f t="shared" si="642"/>
        <v>0</v>
      </c>
      <c r="BU849" s="26" t="b">
        <f t="shared" si="643"/>
        <v>0</v>
      </c>
    </row>
    <row r="850" spans="2:73" ht="15" thickBot="1" x14ac:dyDescent="0.35">
      <c r="B850" s="17" t="str">
        <f>VLOOKUP($AC850,LS_Coint_BD!$B$3:$D$1079,2)</f>
        <v>VALE3</v>
      </c>
      <c r="C850" s="87" t="str">
        <f>VLOOKUP($AC850,LS_Coint_BD!$B$3:$D$1079,3)</f>
        <v>CMIG4</v>
      </c>
      <c r="D850" s="68">
        <f t="shared" si="603"/>
        <v>1.9536729726929991E-3</v>
      </c>
      <c r="E850" s="65">
        <f t="shared" si="604"/>
        <v>1.0028536806180113</v>
      </c>
      <c r="F850" s="69">
        <f t="shared" si="605"/>
        <v>0.66856912041200756</v>
      </c>
      <c r="G850" s="68">
        <f t="shared" si="606"/>
        <v>8.882390979458421E-3</v>
      </c>
      <c r="H850" s="65">
        <f t="shared" si="607"/>
        <v>0.98727522218537977</v>
      </c>
      <c r="I850" s="69">
        <f t="shared" si="608"/>
        <v>0.65818348145691985</v>
      </c>
      <c r="J850" s="68">
        <f t="shared" si="609"/>
        <v>0</v>
      </c>
      <c r="K850" s="65">
        <f t="shared" si="610"/>
        <v>0</v>
      </c>
      <c r="L850" s="69">
        <f t="shared" si="611"/>
        <v>0</v>
      </c>
      <c r="M850" s="68">
        <f t="shared" si="612"/>
        <v>0</v>
      </c>
      <c r="N850" s="65">
        <f t="shared" si="613"/>
        <v>0</v>
      </c>
      <c r="O850" s="69">
        <f t="shared" si="614"/>
        <v>0</v>
      </c>
      <c r="P850" s="68">
        <f t="shared" si="615"/>
        <v>4.0065302709077599E-2</v>
      </c>
      <c r="Q850" s="65">
        <f t="shared" si="616"/>
        <v>1.4304282575304921</v>
      </c>
      <c r="R850" s="69">
        <f t="shared" si="617"/>
        <v>0.95361883835366146</v>
      </c>
      <c r="S850" s="68">
        <f t="shared" si="618"/>
        <v>-1.8313061114030305E-2</v>
      </c>
      <c r="T850" s="65">
        <f t="shared" si="619"/>
        <v>-1.6265761517474591</v>
      </c>
      <c r="U850" s="69">
        <f t="shared" si="620"/>
        <v>-1.0843841011649726</v>
      </c>
      <c r="V850" s="68">
        <f t="shared" si="621"/>
        <v>-3.2996314666165816E-2</v>
      </c>
      <c r="W850" s="65">
        <f t="shared" si="622"/>
        <v>-1.6342060493767856</v>
      </c>
      <c r="X850" s="69">
        <f t="shared" si="623"/>
        <v>-1.0894706995845238</v>
      </c>
      <c r="Y850" s="68">
        <f t="shared" si="624"/>
        <v>0.21940961113520885</v>
      </c>
      <c r="Z850" s="65">
        <f t="shared" si="625"/>
        <v>4.0371894263320787</v>
      </c>
      <c r="AA850" s="69">
        <f t="shared" si="626"/>
        <v>2.691459617554719</v>
      </c>
      <c r="AB850" s="98">
        <f>SUMIF(BN850:BU850,"VERDADEIRO",BN$3:$BU849)</f>
        <v>0</v>
      </c>
      <c r="AC850" s="97">
        <f t="shared" si="644"/>
        <v>847</v>
      </c>
      <c r="AD850" s="89">
        <f>RTD("tryd.rtdserver",,"COT",B850,"ULT")</f>
        <v>92.69</v>
      </c>
      <c r="AE850" s="89">
        <f>RTD("tryd.rtdserver",,"COT",C850,"ULT")</f>
        <v>14.14</v>
      </c>
      <c r="AF850" s="89">
        <f>VLOOKUP($AC850,LS_Coint_BD!$B$3:$AQ$1079,AF$2)*$AD850+VLOOKUP($AC850,LS_Coint_BD!$B$3:$AQ$1079,AF$2+1)</f>
        <v>14.138046327027308</v>
      </c>
      <c r="AG850" s="89">
        <f>VLOOKUP($AC850,LS_Coint_BD!$B$3:$AQ$1079,AG$2)*$AD850+VLOOKUP($AC850,LS_Coint_BD!$B$3:$AQ$1079,AG$2+1)</f>
        <v>14.131117609020542</v>
      </c>
      <c r="AH850" s="89">
        <f>VLOOKUP($AC850,LS_Coint_BD!$B$3:$AQ$1079,AH$2)*$AD850+VLOOKUP($AC850,LS_Coint_BD!$B$3:$AQ$1079,AH$2+1)</f>
        <v>0</v>
      </c>
      <c r="AI850" s="89">
        <f>VLOOKUP($AC850,LS_Coint_BD!$B$3:$AQ$1079,AI$2)*$AD850+VLOOKUP($AC850,LS_Coint_BD!$B$3:$AQ$1079,AI$2+1)</f>
        <v>0</v>
      </c>
      <c r="AJ850" s="89">
        <f>VLOOKUP($AC850,LS_Coint_BD!$B$3:$AQ$1079,AJ$2)*$AD850+VLOOKUP($AC850,LS_Coint_BD!$B$3:$AQ$1079,AJ$2+1)</f>
        <v>14.099934697290923</v>
      </c>
      <c r="AK850" s="89">
        <f>VLOOKUP($AC850,LS_Coint_BD!$B$3:$AQ$1079,AK$2)*$AD850+VLOOKUP($AC850,LS_Coint_BD!$B$3:$AQ$1079,AK$2+1)</f>
        <v>14.158313061114031</v>
      </c>
      <c r="AL850" s="89">
        <f>VLOOKUP($AC850,LS_Coint_BD!$B$3:$AQ$1079,AL$2)*$AD850+VLOOKUP($AC850,LS_Coint_BD!$B$3:$AQ$1079,AL$2+1)</f>
        <v>14.172996314666166</v>
      </c>
      <c r="AM850" s="89">
        <f>VLOOKUP($AC850,LS_Coint_BD!$B$3:$AQ$1079,AM$2)*$AD850+VLOOKUP($AC850,LS_Coint_BD!$B$3:$AQ$1079,AM$2+1)</f>
        <v>13.920590388864792</v>
      </c>
      <c r="AN850" s="89">
        <f>VLOOKUP($AC850,LS_Coint_BD!$B$3:$AQ$1079,AN$2)</f>
        <v>0.334284560206004</v>
      </c>
      <c r="AO850" s="89">
        <f>VLOOKUP($AC850,LS_Coint_BD!$B$3:$AQ$1079,AO$2)</f>
        <v>0.32909174072845998</v>
      </c>
      <c r="AP850" s="89">
        <f>VLOOKUP($AC850,LS_Coint_BD!$B$3:$AQ$1079,AP$2)</f>
        <v>0</v>
      </c>
      <c r="AQ850" s="89">
        <f>VLOOKUP($AC850,LS_Coint_BD!$B$3:$AQ$1079,AQ$2)</f>
        <v>0</v>
      </c>
      <c r="AR850" s="89">
        <f>VLOOKUP($AC850,LS_Coint_BD!$B$3:$AQ$1079,AR$2)</f>
        <v>0.47680941917683001</v>
      </c>
      <c r="AS850" s="89">
        <f>VLOOKUP($AC850,LS_Coint_BD!$B$3:$AQ$1079,AS$2)</f>
        <v>0.54219205058248598</v>
      </c>
      <c r="AT850" s="89">
        <f>VLOOKUP($AC850,LS_Coint_BD!$B$3:$AQ$1079,AT$2)</f>
        <v>0.54473534979226201</v>
      </c>
      <c r="AU850" s="89">
        <f>VLOOKUP($AC850,LS_Coint_BD!$B$3:$AQ$1079,AU$2)</f>
        <v>1.3457298087773599</v>
      </c>
      <c r="AV850" s="89">
        <f>VLOOKUP($AC850,LS_Coint_BD!$B$3:$AQ$1079,AV$2)</f>
        <v>-4.6185277824406504E-16</v>
      </c>
      <c r="AW850" s="89">
        <f>VLOOKUP($AC850,LS_Coint_BD!$B$3:$AQ$1079,AW$2)</f>
        <v>-1.48029736616688E-16</v>
      </c>
      <c r="AX850" s="89">
        <f>VLOOKUP($AC850,LS_Coint_BD!$B$3:$AQ$1079,AX$2)</f>
        <v>0</v>
      </c>
      <c r="AY850" s="89">
        <f>VLOOKUP($AC850,LS_Coint_BD!$B$3:$AQ$1079,AY$2)</f>
        <v>0</v>
      </c>
      <c r="AZ850" s="89">
        <f>VLOOKUP($AC850,LS_Coint_BD!$B$3:$AQ$1079,AZ$2)</f>
        <v>1.48029736616688E-15</v>
      </c>
      <c r="BA850" s="89">
        <f>VLOOKUP($AC850,LS_Coint_BD!$B$3:$AQ$1079,BA$2)</f>
        <v>-7.1054273576010003E-16</v>
      </c>
      <c r="BB850" s="89">
        <f>VLOOKUP($AC850,LS_Coint_BD!$B$3:$AQ$1079,BB$2)</f>
        <v>2.26081779560032E-16</v>
      </c>
      <c r="BC850" s="89">
        <f>VLOOKUP($AC850,LS_Coint_BD!$B$3:$AQ$1079,BC$2)</f>
        <v>-7.3896444519050396E-16</v>
      </c>
      <c r="BD850" s="89">
        <f t="shared" si="627"/>
        <v>0.66856912041200756</v>
      </c>
      <c r="BE850" s="89">
        <f t="shared" si="628"/>
        <v>0.65818348145691985</v>
      </c>
      <c r="BF850" s="89">
        <f t="shared" si="629"/>
        <v>0</v>
      </c>
      <c r="BG850" s="89">
        <f t="shared" si="630"/>
        <v>0</v>
      </c>
      <c r="BH850" s="89">
        <f t="shared" si="631"/>
        <v>0.95361883835366146</v>
      </c>
      <c r="BI850" s="89">
        <f t="shared" si="632"/>
        <v>-1.0843841011649726</v>
      </c>
      <c r="BJ850" s="89">
        <f t="shared" si="633"/>
        <v>-1.0894706995845238</v>
      </c>
      <c r="BK850" s="89">
        <f t="shared" si="634"/>
        <v>2.691459617554719</v>
      </c>
      <c r="BL850" s="89">
        <f t="shared" si="635"/>
        <v>0.66856912041200667</v>
      </c>
      <c r="BM850" s="89"/>
      <c r="BN850" s="26" t="b">
        <f t="shared" si="636"/>
        <v>0</v>
      </c>
      <c r="BO850" s="26" t="b">
        <f t="shared" si="637"/>
        <v>0</v>
      </c>
      <c r="BP850" s="26" t="b">
        <f t="shared" si="638"/>
        <v>0</v>
      </c>
      <c r="BQ850" s="26" t="b">
        <f t="shared" si="639"/>
        <v>0</v>
      </c>
      <c r="BR850" s="26" t="b">
        <f t="shared" si="640"/>
        <v>0</v>
      </c>
      <c r="BS850" s="26" t="b">
        <f t="shared" si="641"/>
        <v>0</v>
      </c>
      <c r="BT850" s="26" t="b">
        <f t="shared" si="642"/>
        <v>0</v>
      </c>
      <c r="BU850" s="26" t="b">
        <f t="shared" si="643"/>
        <v>0</v>
      </c>
    </row>
    <row r="851" spans="2:73" ht="15" thickBot="1" x14ac:dyDescent="0.35">
      <c r="B851" s="17" t="str">
        <f>VLOOKUP($AC851,LS_Coint_BD!$B$3:$D$1079,2)</f>
        <v>VALE3</v>
      </c>
      <c r="C851" s="87" t="str">
        <f>VLOOKUP($AC851,LS_Coint_BD!$B$3:$D$1079,3)</f>
        <v>CPFE3</v>
      </c>
      <c r="D851" s="68">
        <f t="shared" si="603"/>
        <v>0</v>
      </c>
      <c r="E851" s="65">
        <f t="shared" si="604"/>
        <v>0</v>
      </c>
      <c r="F851" s="69">
        <f t="shared" si="605"/>
        <v>0</v>
      </c>
      <c r="G851" s="68">
        <f t="shared" si="606"/>
        <v>1.7948128922154361</v>
      </c>
      <c r="H851" s="65">
        <f t="shared" si="607"/>
        <v>2.8876904524000309</v>
      </c>
      <c r="I851" s="69">
        <f t="shared" si="608"/>
        <v>1.9251269682666872</v>
      </c>
      <c r="J851" s="68">
        <f t="shared" si="609"/>
        <v>0</v>
      </c>
      <c r="K851" s="65">
        <f t="shared" si="610"/>
        <v>0</v>
      </c>
      <c r="L851" s="69">
        <f t="shared" si="611"/>
        <v>0</v>
      </c>
      <c r="M851" s="68">
        <f t="shared" si="612"/>
        <v>1.8703015641897771</v>
      </c>
      <c r="N851" s="65">
        <f t="shared" si="613"/>
        <v>3.0454424045250938</v>
      </c>
      <c r="O851" s="69">
        <f t="shared" si="614"/>
        <v>2.0302949363500624</v>
      </c>
      <c r="P851" s="68">
        <f t="shared" si="615"/>
        <v>1.9714214365363638</v>
      </c>
      <c r="Q851" s="65">
        <f t="shared" si="616"/>
        <v>3.2702357889481832</v>
      </c>
      <c r="R851" s="69">
        <f t="shared" si="617"/>
        <v>2.1801571926321222</v>
      </c>
      <c r="S851" s="68">
        <f t="shared" si="618"/>
        <v>1.6952796448812535</v>
      </c>
      <c r="T851" s="65">
        <f t="shared" si="619"/>
        <v>3.5302078916606368</v>
      </c>
      <c r="U851" s="69">
        <f t="shared" si="620"/>
        <v>2.3534719277737577</v>
      </c>
      <c r="V851" s="68">
        <f t="shared" si="621"/>
        <v>1.0351595140521113</v>
      </c>
      <c r="W851" s="65">
        <f t="shared" si="622"/>
        <v>4.8581892117490515</v>
      </c>
      <c r="X851" s="69">
        <f t="shared" si="623"/>
        <v>3.2387928078327008</v>
      </c>
      <c r="Y851" s="68">
        <f t="shared" si="624"/>
        <v>1.3057439121470082</v>
      </c>
      <c r="Z851" s="65">
        <f t="shared" si="625"/>
        <v>6.8041718516712013</v>
      </c>
      <c r="AA851" s="69">
        <f t="shared" si="626"/>
        <v>4.5361145677808006</v>
      </c>
      <c r="AB851" s="98">
        <f>SUMIF(BN851:BU851,"VERDADEIRO",BN$3:$BU850)</f>
        <v>0</v>
      </c>
      <c r="AC851" s="97">
        <f t="shared" si="644"/>
        <v>848</v>
      </c>
      <c r="AD851" s="89">
        <f>RTD("tryd.rtdserver",,"COT",B851,"ULT")</f>
        <v>92.69</v>
      </c>
      <c r="AE851" s="89">
        <f>RTD("tryd.rtdserver",,"COT",C851,"ULT")</f>
        <v>33.43</v>
      </c>
      <c r="AF851" s="89">
        <f>VLOOKUP($AC851,LS_Coint_BD!$B$3:$AQ$1079,AF$2)*$AD851+VLOOKUP($AC851,LS_Coint_BD!$B$3:$AQ$1079,AF$2+1)</f>
        <v>0</v>
      </c>
      <c r="AG851" s="89">
        <f>VLOOKUP($AC851,LS_Coint_BD!$B$3:$AQ$1079,AG$2)*$AD851+VLOOKUP($AC851,LS_Coint_BD!$B$3:$AQ$1079,AG$2+1)</f>
        <v>31.635187107784564</v>
      </c>
      <c r="AH851" s="89">
        <f>VLOOKUP($AC851,LS_Coint_BD!$B$3:$AQ$1079,AH$2)*$AD851+VLOOKUP($AC851,LS_Coint_BD!$B$3:$AQ$1079,AH$2+1)</f>
        <v>0</v>
      </c>
      <c r="AI851" s="89">
        <f>VLOOKUP($AC851,LS_Coint_BD!$B$3:$AQ$1079,AI$2)*$AD851+VLOOKUP($AC851,LS_Coint_BD!$B$3:$AQ$1079,AI$2+1)</f>
        <v>31.559698435810223</v>
      </c>
      <c r="AJ851" s="89">
        <f>VLOOKUP($AC851,LS_Coint_BD!$B$3:$AQ$1079,AJ$2)*$AD851+VLOOKUP($AC851,LS_Coint_BD!$B$3:$AQ$1079,AJ$2+1)</f>
        <v>31.458578563463636</v>
      </c>
      <c r="AK851" s="89">
        <f>VLOOKUP($AC851,LS_Coint_BD!$B$3:$AQ$1079,AK$2)*$AD851+VLOOKUP($AC851,LS_Coint_BD!$B$3:$AQ$1079,AK$2+1)</f>
        <v>31.734720355118746</v>
      </c>
      <c r="AL851" s="89">
        <f>VLOOKUP($AC851,LS_Coint_BD!$B$3:$AQ$1079,AL$2)*$AD851+VLOOKUP($AC851,LS_Coint_BD!$B$3:$AQ$1079,AL$2+1)</f>
        <v>32.394840485947888</v>
      </c>
      <c r="AM851" s="89">
        <f>VLOOKUP($AC851,LS_Coint_BD!$B$3:$AQ$1079,AM$2)*$AD851+VLOOKUP($AC851,LS_Coint_BD!$B$3:$AQ$1079,AM$2+1)</f>
        <v>32.124256087852991</v>
      </c>
      <c r="AN851" s="89">
        <f>VLOOKUP($AC851,LS_Coint_BD!$B$3:$AQ$1079,AN$2)</f>
        <v>0</v>
      </c>
      <c r="AO851" s="89">
        <f>VLOOKUP($AC851,LS_Coint_BD!$B$3:$AQ$1079,AO$2)</f>
        <v>0.96256348413334403</v>
      </c>
      <c r="AP851" s="89">
        <f>VLOOKUP($AC851,LS_Coint_BD!$B$3:$AQ$1079,AP$2)</f>
        <v>0</v>
      </c>
      <c r="AQ851" s="89">
        <f>VLOOKUP($AC851,LS_Coint_BD!$B$3:$AQ$1079,AQ$2)</f>
        <v>1.0151474681750301</v>
      </c>
      <c r="AR851" s="89">
        <f>VLOOKUP($AC851,LS_Coint_BD!$B$3:$AQ$1079,AR$2)</f>
        <v>1.09007859631606</v>
      </c>
      <c r="AS851" s="89">
        <f>VLOOKUP($AC851,LS_Coint_BD!$B$3:$AQ$1079,AS$2)</f>
        <v>1.17673596388688</v>
      </c>
      <c r="AT851" s="89">
        <f>VLOOKUP($AC851,LS_Coint_BD!$B$3:$AQ$1079,AT$2)</f>
        <v>1.61939640391635</v>
      </c>
      <c r="AU851" s="89">
        <f>VLOOKUP($AC851,LS_Coint_BD!$B$3:$AQ$1079,AU$2)</f>
        <v>2.2680572838903998</v>
      </c>
      <c r="AV851" s="89">
        <f>VLOOKUP($AC851,LS_Coint_BD!$B$3:$AQ$1079,AV$2)</f>
        <v>0</v>
      </c>
      <c r="AW851" s="89">
        <f>VLOOKUP($AC851,LS_Coint_BD!$B$3:$AQ$1079,AW$2)</f>
        <v>-7.9936057773011302E-16</v>
      </c>
      <c r="AX851" s="89">
        <f>VLOOKUP($AC851,LS_Coint_BD!$B$3:$AQ$1079,AX$2)</f>
        <v>0</v>
      </c>
      <c r="AY851" s="89">
        <f>VLOOKUP($AC851,LS_Coint_BD!$B$3:$AQ$1079,AY$2)</f>
        <v>2.4202861936828402E-15</v>
      </c>
      <c r="AZ851" s="89">
        <f>VLOOKUP($AC851,LS_Coint_BD!$B$3:$AQ$1079,AZ$2)</f>
        <v>2.07241631263363E-15</v>
      </c>
      <c r="BA851" s="89">
        <f>VLOOKUP($AC851,LS_Coint_BD!$B$3:$AQ$1079,BA$2)</f>
        <v>-2.0072832285222801E-15</v>
      </c>
      <c r="BB851" s="89">
        <f>VLOOKUP($AC851,LS_Coint_BD!$B$3:$AQ$1079,BB$2)</f>
        <v>8.8817841970012504E-16</v>
      </c>
      <c r="BC851" s="89">
        <f>VLOOKUP($AC851,LS_Coint_BD!$B$3:$AQ$1079,BC$2)</f>
        <v>1.2363443602225701E-15</v>
      </c>
      <c r="BD851" s="89">
        <f t="shared" si="627"/>
        <v>0</v>
      </c>
      <c r="BE851" s="89">
        <f t="shared" si="628"/>
        <v>1.9251269682666872</v>
      </c>
      <c r="BF851" s="89">
        <f t="shared" si="629"/>
        <v>0</v>
      </c>
      <c r="BG851" s="89">
        <f t="shared" si="630"/>
        <v>2.0302949363500624</v>
      </c>
      <c r="BH851" s="89">
        <f t="shared" si="631"/>
        <v>2.1801571926321222</v>
      </c>
      <c r="BI851" s="89">
        <f t="shared" si="632"/>
        <v>2.3534719277737577</v>
      </c>
      <c r="BJ851" s="89">
        <f t="shared" si="633"/>
        <v>3.2387928078327008</v>
      </c>
      <c r="BK851" s="89">
        <f t="shared" si="634"/>
        <v>4.5361145677808006</v>
      </c>
      <c r="BL851" s="89">
        <f t="shared" si="635"/>
        <v>0</v>
      </c>
      <c r="BM851" s="89"/>
      <c r="BN851" s="26" t="b">
        <f t="shared" si="636"/>
        <v>0</v>
      </c>
      <c r="BO851" s="26" t="b">
        <f t="shared" si="637"/>
        <v>0</v>
      </c>
      <c r="BP851" s="26" t="b">
        <f t="shared" si="638"/>
        <v>0</v>
      </c>
      <c r="BQ851" s="26" t="b">
        <f t="shared" si="639"/>
        <v>0</v>
      </c>
      <c r="BR851" s="26" t="b">
        <f t="shared" si="640"/>
        <v>0</v>
      </c>
      <c r="BS851" s="26" t="b">
        <f t="shared" si="641"/>
        <v>0</v>
      </c>
      <c r="BT851" s="26" t="b">
        <f t="shared" si="642"/>
        <v>0</v>
      </c>
      <c r="BU851" s="26" t="b">
        <f t="shared" si="643"/>
        <v>0</v>
      </c>
    </row>
    <row r="852" spans="2:73" ht="15" thickBot="1" x14ac:dyDescent="0.35">
      <c r="B852" s="17" t="str">
        <f>VLOOKUP($AC852,LS_Coint_BD!$B$3:$D$1079,2)</f>
        <v>VALE3</v>
      </c>
      <c r="C852" s="87" t="str">
        <f>VLOOKUP($AC852,LS_Coint_BD!$B$3:$D$1079,3)</f>
        <v>CPLE6</v>
      </c>
      <c r="D852" s="68">
        <f t="shared" ref="D852:D915" si="645">IF(AF852=0,0,$AE852-AF852)</f>
        <v>-0.82014761021903837</v>
      </c>
      <c r="E852" s="65">
        <f t="shared" ref="E852:E915" si="646">F852/2*3</f>
        <v>-6.7078440952759895</v>
      </c>
      <c r="F852" s="69">
        <f t="shared" ref="F852:F915" si="647">BD852</f>
        <v>-4.4718960635173266</v>
      </c>
      <c r="G852" s="68">
        <f t="shared" ref="G852:G915" si="648">IF(AG852=0,0,$AE852-AG852)</f>
        <v>-0.93706176054936918</v>
      </c>
      <c r="H852" s="65">
        <f t="shared" ref="H852:H915" si="649">I852/2*3</f>
        <v>-6.9449606775337873</v>
      </c>
      <c r="I852" s="69">
        <f t="shared" ref="I852:I915" si="650">BE852</f>
        <v>-4.6299737850225249</v>
      </c>
      <c r="J852" s="68">
        <f t="shared" ref="J852:J915" si="651">IF(AH852=0,0,$AE852-AH852)</f>
        <v>-0.98471572828555054</v>
      </c>
      <c r="K852" s="65">
        <f t="shared" ref="K852:K915" si="652">L852/2*3</f>
        <v>-6.8717883743951678</v>
      </c>
      <c r="L852" s="69">
        <f t="shared" ref="L852:L915" si="653">BF852</f>
        <v>-4.5811922495967785</v>
      </c>
      <c r="M852" s="68">
        <f t="shared" ref="M852:M915" si="654">IF(AI852=0,0,$AE852-AI852)</f>
        <v>-0.9852833545990336</v>
      </c>
      <c r="N852" s="65">
        <f t="shared" ref="N852:N915" si="655">O852/2*3</f>
        <v>-6.7455877142306973</v>
      </c>
      <c r="O852" s="69">
        <f t="shared" ref="O852:O915" si="656">BG852</f>
        <v>-4.4970584761537982</v>
      </c>
      <c r="P852" s="68">
        <f t="shared" ref="P852:P915" si="657">IF(AJ852=0,0,$AE852-AJ852)</f>
        <v>-0.95371602468800631</v>
      </c>
      <c r="Q852" s="65">
        <f t="shared" ref="Q852:Q915" si="658">R852/2*3</f>
        <v>-7.0174630059239087</v>
      </c>
      <c r="R852" s="69">
        <f t="shared" ref="R852:R915" si="659">BH852</f>
        <v>-4.6783086706159391</v>
      </c>
      <c r="S852" s="68">
        <f t="shared" ref="S852:S915" si="660">IF(AK852=0,0,$AE852-AK852)</f>
        <v>-1.6173983771894882</v>
      </c>
      <c r="T852" s="65">
        <f t="shared" ref="T852:T915" si="661">U852/2*3</f>
        <v>-7.8048161978883268</v>
      </c>
      <c r="U852" s="69">
        <f t="shared" ref="U852:U915" si="662">BI852</f>
        <v>-5.2032107985922176</v>
      </c>
      <c r="V852" s="68">
        <f t="shared" ref="V852:V915" si="663">IF(AL852=0,0,$AE852-AL852)</f>
        <v>-2.5309469685148827</v>
      </c>
      <c r="W852" s="65">
        <f t="shared" ref="W852:W915" si="664">X852/2*3</f>
        <v>-9.1388323278558374</v>
      </c>
      <c r="X852" s="69">
        <f t="shared" ref="X852:X915" si="665">BJ852</f>
        <v>-6.0925548852372247</v>
      </c>
      <c r="Y852" s="68">
        <f t="shared" ref="Y852:Y915" si="666">IF(AM852=0,0,$AE852-AM852)</f>
        <v>-1.7720080459673682</v>
      </c>
      <c r="Z852" s="65">
        <f t="shared" ref="Z852:Z915" si="667">AA852/2*3</f>
        <v>-15.59077758587274</v>
      </c>
      <c r="AA852" s="69">
        <f t="shared" ref="AA852:AA915" si="668">BK852</f>
        <v>-10.39385172391516</v>
      </c>
      <c r="AB852" s="98">
        <f>SUMIF(BN852:BU852,"VERDADEIRO",BN$3:$BU851)</f>
        <v>0</v>
      </c>
      <c r="AC852" s="97">
        <f t="shared" si="644"/>
        <v>849</v>
      </c>
      <c r="AD852" s="89">
        <f>RTD("tryd.rtdserver",,"COT",B852,"ULT")</f>
        <v>92.69</v>
      </c>
      <c r="AE852" s="89">
        <f>RTD("tryd.rtdserver",,"COT",C852,"ULT")</f>
        <v>67.930000000000007</v>
      </c>
      <c r="AF852" s="89">
        <f>VLOOKUP($AC852,LS_Coint_BD!$B$3:$AQ$1079,AF$2)*$AD852+VLOOKUP($AC852,LS_Coint_BD!$B$3:$AQ$1079,AF$2+1)</f>
        <v>68.750147610219045</v>
      </c>
      <c r="AG852" s="89">
        <f>VLOOKUP($AC852,LS_Coint_BD!$B$3:$AQ$1079,AG$2)*$AD852+VLOOKUP($AC852,LS_Coint_BD!$B$3:$AQ$1079,AG$2+1)</f>
        <v>68.867061760549376</v>
      </c>
      <c r="AH852" s="89">
        <f>VLOOKUP($AC852,LS_Coint_BD!$B$3:$AQ$1079,AH$2)*$AD852+VLOOKUP($AC852,LS_Coint_BD!$B$3:$AQ$1079,AH$2+1)</f>
        <v>68.914715728285557</v>
      </c>
      <c r="AI852" s="89">
        <f>VLOOKUP($AC852,LS_Coint_BD!$B$3:$AQ$1079,AI$2)*$AD852+VLOOKUP($AC852,LS_Coint_BD!$B$3:$AQ$1079,AI$2+1)</f>
        <v>68.91528335459904</v>
      </c>
      <c r="AJ852" s="89">
        <f>VLOOKUP($AC852,LS_Coint_BD!$B$3:$AQ$1079,AJ$2)*$AD852+VLOOKUP($AC852,LS_Coint_BD!$B$3:$AQ$1079,AJ$2+1)</f>
        <v>68.883716024688013</v>
      </c>
      <c r="AK852" s="89">
        <f>VLOOKUP($AC852,LS_Coint_BD!$B$3:$AQ$1079,AK$2)*$AD852+VLOOKUP($AC852,LS_Coint_BD!$B$3:$AQ$1079,AK$2+1)</f>
        <v>69.547398377189495</v>
      </c>
      <c r="AL852" s="89">
        <f>VLOOKUP($AC852,LS_Coint_BD!$B$3:$AQ$1079,AL$2)*$AD852+VLOOKUP($AC852,LS_Coint_BD!$B$3:$AQ$1079,AL$2+1)</f>
        <v>70.460946968514889</v>
      </c>
      <c r="AM852" s="89">
        <f>VLOOKUP($AC852,LS_Coint_BD!$B$3:$AQ$1079,AM$2)*$AD852+VLOOKUP($AC852,LS_Coint_BD!$B$3:$AQ$1079,AM$2+1)</f>
        <v>69.702008045967375</v>
      </c>
      <c r="AN852" s="89">
        <f>VLOOKUP($AC852,LS_Coint_BD!$B$3:$AQ$1079,AN$2)</f>
        <v>2.2359480317586602</v>
      </c>
      <c r="AO852" s="89">
        <f>VLOOKUP($AC852,LS_Coint_BD!$B$3:$AQ$1079,AO$2)</f>
        <v>2.3149868925112602</v>
      </c>
      <c r="AP852" s="89">
        <f>VLOOKUP($AC852,LS_Coint_BD!$B$3:$AQ$1079,AP$2)</f>
        <v>2.2905961247983901</v>
      </c>
      <c r="AQ852" s="89">
        <f>VLOOKUP($AC852,LS_Coint_BD!$B$3:$AQ$1079,AQ$2)</f>
        <v>2.2485292380769</v>
      </c>
      <c r="AR852" s="89">
        <f>VLOOKUP($AC852,LS_Coint_BD!$B$3:$AQ$1079,AR$2)</f>
        <v>2.33915433530797</v>
      </c>
      <c r="AS852" s="89">
        <f>VLOOKUP($AC852,LS_Coint_BD!$B$3:$AQ$1079,AS$2)</f>
        <v>2.6016053992961101</v>
      </c>
      <c r="AT852" s="89">
        <f>VLOOKUP($AC852,LS_Coint_BD!$B$3:$AQ$1079,AT$2)</f>
        <v>3.0462774426186101</v>
      </c>
      <c r="AU852" s="89">
        <f>VLOOKUP($AC852,LS_Coint_BD!$B$3:$AQ$1079,AU$2)</f>
        <v>5.1969258619575802</v>
      </c>
      <c r="AV852" s="89">
        <f>VLOOKUP($AC852,LS_Coint_BD!$B$3:$AQ$1079,AV$2)</f>
        <v>-5.9685589803848398E-15</v>
      </c>
      <c r="AW852" s="89">
        <f>VLOOKUP($AC852,LS_Coint_BD!$B$3:$AQ$1079,AW$2)</f>
        <v>-4.0264088359739002E-15</v>
      </c>
      <c r="AX852" s="89">
        <f>VLOOKUP($AC852,LS_Coint_BD!$B$3:$AQ$1079,AX$2)</f>
        <v>1.3703324189659099E-15</v>
      </c>
      <c r="AY852" s="89">
        <f>VLOOKUP($AC852,LS_Coint_BD!$B$3:$AQ$1079,AY$2)</f>
        <v>1.4210854715202001E-15</v>
      </c>
      <c r="AZ852" s="89">
        <f>VLOOKUP($AC852,LS_Coint_BD!$B$3:$AQ$1079,AZ$2)</f>
        <v>8.6844112148456696E-16</v>
      </c>
      <c r="BA852" s="89">
        <f>VLOOKUP($AC852,LS_Coint_BD!$B$3:$AQ$1079,BA$2)</f>
        <v>3.05533376376843E-15</v>
      </c>
      <c r="BB852" s="89">
        <f>VLOOKUP($AC852,LS_Coint_BD!$B$3:$AQ$1079,BB$2)</f>
        <v>-4.0371746350005704E-15</v>
      </c>
      <c r="BC852" s="89">
        <f>VLOOKUP($AC852,LS_Coint_BD!$B$3:$AQ$1079,BC$2)</f>
        <v>3.6948222259525198E-16</v>
      </c>
      <c r="BD852" s="89">
        <f t="shared" ref="BD852:BD915" si="669">IF(D852&lt;0,AV852-2*AN852,AV852+2*AN852)</f>
        <v>-4.4718960635173266</v>
      </c>
      <c r="BE852" s="89">
        <f t="shared" ref="BE852:BE915" si="670">IF(G852&lt;0,AW852-2*AO852,AW852+2*AO852)</f>
        <v>-4.6299737850225249</v>
      </c>
      <c r="BF852" s="89">
        <f t="shared" ref="BF852:BF915" si="671">IF(J852&lt;0,AX852-2*AP852,AX852+2*AP852)</f>
        <v>-4.5811922495967785</v>
      </c>
      <c r="BG852" s="89">
        <f t="shared" ref="BG852:BG915" si="672">IF(M852&lt;0,AY852-2*AQ852,AY852+2*AQ852)</f>
        <v>-4.4970584761537982</v>
      </c>
      <c r="BH852" s="89">
        <f t="shared" ref="BH852:BH915" si="673">IF(P852&lt;0,AZ852-2*AR852,AZ852+2*AR852)</f>
        <v>-4.6783086706159391</v>
      </c>
      <c r="BI852" s="89">
        <f t="shared" ref="BI852:BI915" si="674">IF(S852&lt;0,BA852-2*AS852,BA852+2*AS852)</f>
        <v>-5.2032107985922176</v>
      </c>
      <c r="BJ852" s="89">
        <f t="shared" ref="BJ852:BJ915" si="675">IF(V852&lt;0,BB852-2*AT852,BB852+2*AT852)</f>
        <v>-6.0925548852372247</v>
      </c>
      <c r="BK852" s="89">
        <f t="shared" ref="BK852:BK915" si="676">IF(Y852&lt;0,BC852-2*AU852,BC852+2*AU852)</f>
        <v>-10.39385172391516</v>
      </c>
      <c r="BL852" s="89">
        <f t="shared" ref="BL852:BL915" si="677">IF(AA852&lt;0,BD852-2*AV852,BD852+2*AV852)</f>
        <v>-4.4718960635173151</v>
      </c>
      <c r="BM852" s="89"/>
      <c r="BN852" s="26" t="b">
        <f t="shared" ref="BN852:BN915" si="678">IF(D852&gt;0,IF(D852&gt;F852,TRUE,FALSE),IF(D852&lt;F852,TRUE,FALSE))</f>
        <v>0</v>
      </c>
      <c r="BO852" s="26" t="b">
        <f t="shared" ref="BO852:BO915" si="679">IF(G852&gt;0,IF(G852&gt;I852,TRUE,FALSE),IF(G852&lt;I852,TRUE,FALSE))</f>
        <v>0</v>
      </c>
      <c r="BP852" s="26" t="b">
        <f t="shared" ref="BP852:BP915" si="680">IF(J852&gt;0,IF(J852&gt;L852,TRUE,FALSE),IF(J852&lt;L852,TRUE,FALSE))</f>
        <v>0</v>
      </c>
      <c r="BQ852" s="26" t="b">
        <f t="shared" ref="BQ852:BQ915" si="681">IF(M852&gt;0,IF(M852&gt;O852,TRUE,FALSE),IF(M852&lt;O852,TRUE,FALSE))</f>
        <v>0</v>
      </c>
      <c r="BR852" s="26" t="b">
        <f t="shared" ref="BR852:BR915" si="682">IF(P852&gt;0,IF(P852&gt;R852,TRUE,FALSE),IF(P852&lt;R852,TRUE,FALSE))</f>
        <v>0</v>
      </c>
      <c r="BS852" s="26" t="b">
        <f t="shared" ref="BS852:BS915" si="683">IF(S852&gt;0,IF(S852&gt;U852,TRUE,FALSE),IF(S852&lt;U852,TRUE,FALSE))</f>
        <v>0</v>
      </c>
      <c r="BT852" s="26" t="b">
        <f t="shared" ref="BT852:BT915" si="684">IF(V852&gt;0,IF(V852&gt;X852,TRUE,FALSE),IF(V852&lt;X852,TRUE,FALSE))</f>
        <v>0</v>
      </c>
      <c r="BU852" s="26" t="b">
        <f t="shared" ref="BU852:BU915" si="685">IF(Y852&gt;0,IF(Y852&gt;AA852,TRUE,FALSE),IF(Y852&lt;AA852,TRUE,FALSE))</f>
        <v>0</v>
      </c>
    </row>
    <row r="853" spans="2:73" ht="15" thickBot="1" x14ac:dyDescent="0.35">
      <c r="B853" s="17" t="str">
        <f>VLOOKUP($AC853,LS_Coint_BD!$B$3:$D$1079,2)</f>
        <v>VALE3</v>
      </c>
      <c r="C853" s="87" t="str">
        <f>VLOOKUP($AC853,LS_Coint_BD!$B$3:$D$1079,3)</f>
        <v>CRFB3</v>
      </c>
      <c r="D853" s="68">
        <f t="shared" si="645"/>
        <v>0.15525543758318605</v>
      </c>
      <c r="E853" s="65">
        <f t="shared" si="646"/>
        <v>1.7017209149838273</v>
      </c>
      <c r="F853" s="69">
        <f t="shared" si="647"/>
        <v>1.1344806099892182</v>
      </c>
      <c r="G853" s="68">
        <f t="shared" si="648"/>
        <v>0.13624347742156573</v>
      </c>
      <c r="H853" s="65">
        <f t="shared" si="649"/>
        <v>1.7440080568893817</v>
      </c>
      <c r="I853" s="69">
        <f t="shared" si="650"/>
        <v>1.1626720379262545</v>
      </c>
      <c r="J853" s="68">
        <f t="shared" si="651"/>
        <v>0.15780802592841781</v>
      </c>
      <c r="K853" s="65">
        <f t="shared" si="652"/>
        <v>2.0304192792095286</v>
      </c>
      <c r="L853" s="69">
        <f t="shared" si="653"/>
        <v>1.3536128528063522</v>
      </c>
      <c r="M853" s="68">
        <f t="shared" si="654"/>
        <v>5.9075149187950871E-2</v>
      </c>
      <c r="N853" s="65">
        <f t="shared" si="655"/>
        <v>2.1850164933193388</v>
      </c>
      <c r="O853" s="69">
        <f t="shared" si="656"/>
        <v>1.4566776622128925</v>
      </c>
      <c r="P853" s="68">
        <f t="shared" si="657"/>
        <v>-0.21997625897659745</v>
      </c>
      <c r="Q853" s="65">
        <f t="shared" si="658"/>
        <v>-3.0146702727224421</v>
      </c>
      <c r="R853" s="69">
        <f t="shared" si="659"/>
        <v>-2.0097801818149614</v>
      </c>
      <c r="S853" s="68">
        <f t="shared" si="660"/>
        <v>0</v>
      </c>
      <c r="T853" s="65">
        <f t="shared" si="661"/>
        <v>0</v>
      </c>
      <c r="U853" s="69">
        <f t="shared" si="662"/>
        <v>0</v>
      </c>
      <c r="V853" s="68">
        <f t="shared" si="663"/>
        <v>-4.6717510984514377E-2</v>
      </c>
      <c r="W853" s="65">
        <f t="shared" si="664"/>
        <v>-3.0321267194510368</v>
      </c>
      <c r="X853" s="69">
        <f t="shared" si="665"/>
        <v>-2.0214178129673579</v>
      </c>
      <c r="Y853" s="68">
        <f t="shared" si="666"/>
        <v>0</v>
      </c>
      <c r="Z853" s="65">
        <f t="shared" si="667"/>
        <v>0</v>
      </c>
      <c r="AA853" s="69">
        <f t="shared" si="668"/>
        <v>0</v>
      </c>
      <c r="AB853" s="98">
        <f>SUMIF(BN853:BU853,"VERDADEIRO",BN$3:$BU852)</f>
        <v>0</v>
      </c>
      <c r="AC853" s="97">
        <f t="shared" si="644"/>
        <v>850</v>
      </c>
      <c r="AD853" s="89">
        <f>RTD("tryd.rtdserver",,"COT",B853,"ULT")</f>
        <v>92.69</v>
      </c>
      <c r="AE853" s="89">
        <f>RTD("tryd.rtdserver",,"COT",C853,"ULT")</f>
        <v>19.52</v>
      </c>
      <c r="AF853" s="89">
        <f>VLOOKUP($AC853,LS_Coint_BD!$B$3:$AQ$1079,AF$2)*$AD853+VLOOKUP($AC853,LS_Coint_BD!$B$3:$AQ$1079,AF$2+1)</f>
        <v>19.364744562416814</v>
      </c>
      <c r="AG853" s="89">
        <f>VLOOKUP($AC853,LS_Coint_BD!$B$3:$AQ$1079,AG$2)*$AD853+VLOOKUP($AC853,LS_Coint_BD!$B$3:$AQ$1079,AG$2+1)</f>
        <v>19.383756522578434</v>
      </c>
      <c r="AH853" s="89">
        <f>VLOOKUP($AC853,LS_Coint_BD!$B$3:$AQ$1079,AH$2)*$AD853+VLOOKUP($AC853,LS_Coint_BD!$B$3:$AQ$1079,AH$2+1)</f>
        <v>19.362191974071582</v>
      </c>
      <c r="AI853" s="89">
        <f>VLOOKUP($AC853,LS_Coint_BD!$B$3:$AQ$1079,AI$2)*$AD853+VLOOKUP($AC853,LS_Coint_BD!$B$3:$AQ$1079,AI$2+1)</f>
        <v>19.460924850812049</v>
      </c>
      <c r="AJ853" s="89">
        <f>VLOOKUP($AC853,LS_Coint_BD!$B$3:$AQ$1079,AJ$2)*$AD853+VLOOKUP($AC853,LS_Coint_BD!$B$3:$AQ$1079,AJ$2+1)</f>
        <v>19.739976258976597</v>
      </c>
      <c r="AK853" s="89">
        <f>VLOOKUP($AC853,LS_Coint_BD!$B$3:$AQ$1079,AK$2)*$AD853+VLOOKUP($AC853,LS_Coint_BD!$B$3:$AQ$1079,AK$2+1)</f>
        <v>0</v>
      </c>
      <c r="AL853" s="89">
        <f>VLOOKUP($AC853,LS_Coint_BD!$B$3:$AQ$1079,AL$2)*$AD853+VLOOKUP($AC853,LS_Coint_BD!$B$3:$AQ$1079,AL$2+1)</f>
        <v>19.566717510984514</v>
      </c>
      <c r="AM853" s="89">
        <f>VLOOKUP($AC853,LS_Coint_BD!$B$3:$AQ$1079,AM$2)*$AD853+VLOOKUP($AC853,LS_Coint_BD!$B$3:$AQ$1079,AM$2+1)</f>
        <v>0</v>
      </c>
      <c r="AN853" s="89">
        <f>VLOOKUP($AC853,LS_Coint_BD!$B$3:$AQ$1079,AN$2)</f>
        <v>0.56724030499460898</v>
      </c>
      <c r="AO853" s="89">
        <f>VLOOKUP($AC853,LS_Coint_BD!$B$3:$AQ$1079,AO$2)</f>
        <v>0.58133601896312603</v>
      </c>
      <c r="AP853" s="89">
        <f>VLOOKUP($AC853,LS_Coint_BD!$B$3:$AQ$1079,AP$2)</f>
        <v>0.67680642640317701</v>
      </c>
      <c r="AQ853" s="89">
        <f>VLOOKUP($AC853,LS_Coint_BD!$B$3:$AQ$1079,AQ$2)</f>
        <v>0.72833883110644704</v>
      </c>
      <c r="AR853" s="89">
        <f>VLOOKUP($AC853,LS_Coint_BD!$B$3:$AQ$1079,AR$2)</f>
        <v>1.00489009090748</v>
      </c>
      <c r="AS853" s="89">
        <f>VLOOKUP($AC853,LS_Coint_BD!$B$3:$AQ$1079,AS$2)</f>
        <v>0</v>
      </c>
      <c r="AT853" s="89">
        <f>VLOOKUP($AC853,LS_Coint_BD!$B$3:$AQ$1079,AT$2)</f>
        <v>1.0107089064836801</v>
      </c>
      <c r="AU853" s="89">
        <f>VLOOKUP($AC853,LS_Coint_BD!$B$3:$AQ$1079,AU$2)</f>
        <v>0</v>
      </c>
      <c r="AV853" s="89">
        <f>VLOOKUP($AC853,LS_Coint_BD!$B$3:$AQ$1079,AV$2)</f>
        <v>1.4210854715201999E-16</v>
      </c>
      <c r="AW853" s="89">
        <f>VLOOKUP($AC853,LS_Coint_BD!$B$3:$AQ$1079,AW$2)</f>
        <v>2.4868995751603501E-15</v>
      </c>
      <c r="AX853" s="89">
        <f>VLOOKUP($AC853,LS_Coint_BD!$B$3:$AQ$1079,AX$2)</f>
        <v>-1.67485073429166E-15</v>
      </c>
      <c r="AY853" s="89">
        <f>VLOOKUP($AC853,LS_Coint_BD!$B$3:$AQ$1079,AY$2)</f>
        <v>-1.5099033134902101E-15</v>
      </c>
      <c r="AZ853" s="89">
        <f>VLOOKUP($AC853,LS_Coint_BD!$B$3:$AQ$1079,AZ$2)</f>
        <v>-1.3421362786579699E-15</v>
      </c>
      <c r="BA853" s="89">
        <f>VLOOKUP($AC853,LS_Coint_BD!$B$3:$AQ$1079,BA$2)</f>
        <v>0</v>
      </c>
      <c r="BB853" s="89">
        <f>VLOOKUP($AC853,LS_Coint_BD!$B$3:$AQ$1079,BB$2)</f>
        <v>2.05088471458029E-15</v>
      </c>
      <c r="BC853" s="89">
        <f>VLOOKUP($AC853,LS_Coint_BD!$B$3:$AQ$1079,BC$2)</f>
        <v>0</v>
      </c>
      <c r="BD853" s="89">
        <f t="shared" si="669"/>
        <v>1.1344806099892182</v>
      </c>
      <c r="BE853" s="89">
        <f t="shared" si="670"/>
        <v>1.1626720379262545</v>
      </c>
      <c r="BF853" s="89">
        <f t="shared" si="671"/>
        <v>1.3536128528063522</v>
      </c>
      <c r="BG853" s="89">
        <f t="shared" si="672"/>
        <v>1.4566776622128925</v>
      </c>
      <c r="BH853" s="89">
        <f t="shared" si="673"/>
        <v>-2.0097801818149614</v>
      </c>
      <c r="BI853" s="89">
        <f t="shared" si="674"/>
        <v>0</v>
      </c>
      <c r="BJ853" s="89">
        <f t="shared" si="675"/>
        <v>-2.0214178129673579</v>
      </c>
      <c r="BK853" s="89">
        <f t="shared" si="676"/>
        <v>0</v>
      </c>
      <c r="BL853" s="89">
        <f t="shared" si="677"/>
        <v>1.1344806099892184</v>
      </c>
      <c r="BM853" s="89"/>
      <c r="BN853" s="26" t="b">
        <f t="shared" si="678"/>
        <v>0</v>
      </c>
      <c r="BO853" s="26" t="b">
        <f t="shared" si="679"/>
        <v>0</v>
      </c>
      <c r="BP853" s="26" t="b">
        <f t="shared" si="680"/>
        <v>0</v>
      </c>
      <c r="BQ853" s="26" t="b">
        <f t="shared" si="681"/>
        <v>0</v>
      </c>
      <c r="BR853" s="26" t="b">
        <f t="shared" si="682"/>
        <v>0</v>
      </c>
      <c r="BS853" s="26" t="b">
        <f t="shared" si="683"/>
        <v>0</v>
      </c>
      <c r="BT853" s="26" t="b">
        <f t="shared" si="684"/>
        <v>0</v>
      </c>
      <c r="BU853" s="26" t="b">
        <f t="shared" si="685"/>
        <v>0</v>
      </c>
    </row>
    <row r="854" spans="2:73" ht="15" thickBot="1" x14ac:dyDescent="0.35">
      <c r="B854" s="17" t="str">
        <f>VLOOKUP($AC854,LS_Coint_BD!$B$3:$D$1079,2)</f>
        <v>VALE3</v>
      </c>
      <c r="C854" s="87" t="str">
        <f>VLOOKUP($AC854,LS_Coint_BD!$B$3:$D$1079,3)</f>
        <v>CYRE3</v>
      </c>
      <c r="D854" s="68">
        <f t="shared" si="645"/>
        <v>0</v>
      </c>
      <c r="E854" s="65">
        <f t="shared" si="646"/>
        <v>0</v>
      </c>
      <c r="F854" s="69">
        <f t="shared" si="647"/>
        <v>0</v>
      </c>
      <c r="G854" s="68">
        <f t="shared" si="648"/>
        <v>-0.98738862146000983</v>
      </c>
      <c r="H854" s="65">
        <f t="shared" si="649"/>
        <v>-3.5853833415937184</v>
      </c>
      <c r="I854" s="69">
        <f t="shared" si="650"/>
        <v>-2.3902555610624789</v>
      </c>
      <c r="J854" s="68">
        <f t="shared" si="651"/>
        <v>-0.88148931661892149</v>
      </c>
      <c r="K854" s="65">
        <f t="shared" si="652"/>
        <v>-3.9857347137903627</v>
      </c>
      <c r="L854" s="69">
        <f t="shared" si="653"/>
        <v>-2.657156475860242</v>
      </c>
      <c r="M854" s="68">
        <f t="shared" si="654"/>
        <v>-0.94864582591897673</v>
      </c>
      <c r="N854" s="65">
        <f t="shared" si="655"/>
        <v>-4.2116541792688205</v>
      </c>
      <c r="O854" s="69">
        <f t="shared" si="656"/>
        <v>-2.8077694528458803</v>
      </c>
      <c r="P854" s="68">
        <f t="shared" si="657"/>
        <v>-1.6419127852800877</v>
      </c>
      <c r="Q854" s="65">
        <f t="shared" si="658"/>
        <v>-6.9249316159558205</v>
      </c>
      <c r="R854" s="69">
        <f t="shared" si="659"/>
        <v>-4.61662107730388</v>
      </c>
      <c r="S854" s="68">
        <f t="shared" si="660"/>
        <v>0</v>
      </c>
      <c r="T854" s="65">
        <f t="shared" si="661"/>
        <v>0</v>
      </c>
      <c r="U854" s="69">
        <f t="shared" si="662"/>
        <v>0</v>
      </c>
      <c r="V854" s="68">
        <f t="shared" si="663"/>
        <v>0</v>
      </c>
      <c r="W854" s="65">
        <f t="shared" si="664"/>
        <v>0</v>
      </c>
      <c r="X854" s="69">
        <f t="shared" si="665"/>
        <v>0</v>
      </c>
      <c r="Y854" s="68">
        <f t="shared" si="666"/>
        <v>-2.4193168857566612</v>
      </c>
      <c r="Z854" s="65">
        <f t="shared" si="667"/>
        <v>-12.431146126639977</v>
      </c>
      <c r="AA854" s="69">
        <f t="shared" si="668"/>
        <v>-8.2874307510933178</v>
      </c>
      <c r="AB854" s="98">
        <f>SUMIF(BN854:BU854,"VERDADEIRO",BN$3:$BU853)</f>
        <v>0</v>
      </c>
      <c r="AC854" s="97">
        <f t="shared" si="644"/>
        <v>851</v>
      </c>
      <c r="AD854" s="89">
        <f>RTD("tryd.rtdserver",,"COT",B854,"ULT")</f>
        <v>92.69</v>
      </c>
      <c r="AE854" s="89">
        <f>RTD("tryd.rtdserver",,"COT",C854,"ULT")</f>
        <v>27.44</v>
      </c>
      <c r="AF854" s="89">
        <f>VLOOKUP($AC854,LS_Coint_BD!$B$3:$AQ$1079,AF$2)*$AD854+VLOOKUP($AC854,LS_Coint_BD!$B$3:$AQ$1079,AF$2+1)</f>
        <v>0</v>
      </c>
      <c r="AG854" s="89">
        <f>VLOOKUP($AC854,LS_Coint_BD!$B$3:$AQ$1079,AG$2)*$AD854+VLOOKUP($AC854,LS_Coint_BD!$B$3:$AQ$1079,AG$2+1)</f>
        <v>28.427388621460011</v>
      </c>
      <c r="AH854" s="89">
        <f>VLOOKUP($AC854,LS_Coint_BD!$B$3:$AQ$1079,AH$2)*$AD854+VLOOKUP($AC854,LS_Coint_BD!$B$3:$AQ$1079,AH$2+1)</f>
        <v>28.321489316618923</v>
      </c>
      <c r="AI854" s="89">
        <f>VLOOKUP($AC854,LS_Coint_BD!$B$3:$AQ$1079,AI$2)*$AD854+VLOOKUP($AC854,LS_Coint_BD!$B$3:$AQ$1079,AI$2+1)</f>
        <v>28.388645825918978</v>
      </c>
      <c r="AJ854" s="89">
        <f>VLOOKUP($AC854,LS_Coint_BD!$B$3:$AQ$1079,AJ$2)*$AD854+VLOOKUP($AC854,LS_Coint_BD!$B$3:$AQ$1079,AJ$2+1)</f>
        <v>29.081912785280089</v>
      </c>
      <c r="AK854" s="89">
        <f>VLOOKUP($AC854,LS_Coint_BD!$B$3:$AQ$1079,AK$2)*$AD854+VLOOKUP($AC854,LS_Coint_BD!$B$3:$AQ$1079,AK$2+1)</f>
        <v>0</v>
      </c>
      <c r="AL854" s="89">
        <f>VLOOKUP($AC854,LS_Coint_BD!$B$3:$AQ$1079,AL$2)*$AD854+VLOOKUP($AC854,LS_Coint_BD!$B$3:$AQ$1079,AL$2+1)</f>
        <v>0</v>
      </c>
      <c r="AM854" s="89">
        <f>VLOOKUP($AC854,LS_Coint_BD!$B$3:$AQ$1079,AM$2)*$AD854+VLOOKUP($AC854,LS_Coint_BD!$B$3:$AQ$1079,AM$2+1)</f>
        <v>29.859316885756662</v>
      </c>
      <c r="AN854" s="89">
        <f>VLOOKUP($AC854,LS_Coint_BD!$B$3:$AQ$1079,AN$2)</f>
        <v>0</v>
      </c>
      <c r="AO854" s="89">
        <f>VLOOKUP($AC854,LS_Coint_BD!$B$3:$AQ$1079,AO$2)</f>
        <v>1.1951277805312399</v>
      </c>
      <c r="AP854" s="89">
        <f>VLOOKUP($AC854,LS_Coint_BD!$B$3:$AQ$1079,AP$2)</f>
        <v>1.3285782379301201</v>
      </c>
      <c r="AQ854" s="89">
        <f>VLOOKUP($AC854,LS_Coint_BD!$B$3:$AQ$1079,AQ$2)</f>
        <v>1.4038847264229399</v>
      </c>
      <c r="AR854" s="89">
        <f>VLOOKUP($AC854,LS_Coint_BD!$B$3:$AQ$1079,AR$2)</f>
        <v>2.30831053865194</v>
      </c>
      <c r="AS854" s="89">
        <f>VLOOKUP($AC854,LS_Coint_BD!$B$3:$AQ$1079,AS$2)</f>
        <v>0</v>
      </c>
      <c r="AT854" s="89">
        <f>VLOOKUP($AC854,LS_Coint_BD!$B$3:$AQ$1079,AT$2)</f>
        <v>0</v>
      </c>
      <c r="AU854" s="89">
        <f>VLOOKUP($AC854,LS_Coint_BD!$B$3:$AQ$1079,AU$2)</f>
        <v>4.1437153755466598</v>
      </c>
      <c r="AV854" s="89">
        <f>VLOOKUP($AC854,LS_Coint_BD!$B$3:$AQ$1079,AV$2)</f>
        <v>0</v>
      </c>
      <c r="AW854" s="89">
        <f>VLOOKUP($AC854,LS_Coint_BD!$B$3:$AQ$1079,AW$2)</f>
        <v>9.1778436702346303E-16</v>
      </c>
      <c r="AX854" s="89">
        <f>VLOOKUP($AC854,LS_Coint_BD!$B$3:$AQ$1079,AX$2)</f>
        <v>-1.70022726056881E-15</v>
      </c>
      <c r="AY854" s="89">
        <f>VLOOKUP($AC854,LS_Coint_BD!$B$3:$AQ$1079,AY$2)</f>
        <v>-5.9952043329758497E-16</v>
      </c>
      <c r="AZ854" s="89">
        <f>VLOOKUP($AC854,LS_Coint_BD!$B$3:$AQ$1079,AZ$2)</f>
        <v>3.3553406966449199E-16</v>
      </c>
      <c r="BA854" s="89">
        <f>VLOOKUP($AC854,LS_Coint_BD!$B$3:$AQ$1079,BA$2)</f>
        <v>0</v>
      </c>
      <c r="BB854" s="89">
        <f>VLOOKUP($AC854,LS_Coint_BD!$B$3:$AQ$1079,BB$2)</f>
        <v>0</v>
      </c>
      <c r="BC854" s="89">
        <f>VLOOKUP($AC854,LS_Coint_BD!$B$3:$AQ$1079,BC$2)</f>
        <v>1.50635059981141E-15</v>
      </c>
      <c r="BD854" s="89">
        <f t="shared" si="669"/>
        <v>0</v>
      </c>
      <c r="BE854" s="89">
        <f t="shared" si="670"/>
        <v>-2.3902555610624789</v>
      </c>
      <c r="BF854" s="89">
        <f t="shared" si="671"/>
        <v>-2.657156475860242</v>
      </c>
      <c r="BG854" s="89">
        <f t="shared" si="672"/>
        <v>-2.8077694528458803</v>
      </c>
      <c r="BH854" s="89">
        <f t="shared" si="673"/>
        <v>-4.61662107730388</v>
      </c>
      <c r="BI854" s="89">
        <f t="shared" si="674"/>
        <v>0</v>
      </c>
      <c r="BJ854" s="89">
        <f t="shared" si="675"/>
        <v>0</v>
      </c>
      <c r="BK854" s="89">
        <f t="shared" si="676"/>
        <v>-8.2874307510933178</v>
      </c>
      <c r="BL854" s="89">
        <f t="shared" si="677"/>
        <v>0</v>
      </c>
      <c r="BM854" s="89"/>
      <c r="BN854" s="26" t="b">
        <f t="shared" si="678"/>
        <v>0</v>
      </c>
      <c r="BO854" s="26" t="b">
        <f t="shared" si="679"/>
        <v>0</v>
      </c>
      <c r="BP854" s="26" t="b">
        <f t="shared" si="680"/>
        <v>0</v>
      </c>
      <c r="BQ854" s="26" t="b">
        <f t="shared" si="681"/>
        <v>0</v>
      </c>
      <c r="BR854" s="26" t="b">
        <f t="shared" si="682"/>
        <v>0</v>
      </c>
      <c r="BS854" s="26" t="b">
        <f t="shared" si="683"/>
        <v>0</v>
      </c>
      <c r="BT854" s="26" t="b">
        <f t="shared" si="684"/>
        <v>0</v>
      </c>
      <c r="BU854" s="26" t="b">
        <f t="shared" si="685"/>
        <v>0</v>
      </c>
    </row>
    <row r="855" spans="2:73" ht="15" thickBot="1" x14ac:dyDescent="0.35">
      <c r="B855" s="17" t="str">
        <f>VLOOKUP($AC855,LS_Coint_BD!$B$3:$D$1079,2)</f>
        <v>VALE3</v>
      </c>
      <c r="C855" s="87" t="str">
        <f>VLOOKUP($AC855,LS_Coint_BD!$B$3:$D$1079,3)</f>
        <v>EGIE3</v>
      </c>
      <c r="D855" s="68">
        <f t="shared" si="645"/>
        <v>1.2445916758715896</v>
      </c>
      <c r="E855" s="65">
        <f t="shared" si="646"/>
        <v>3.6763537240958097</v>
      </c>
      <c r="F855" s="69">
        <f t="shared" si="647"/>
        <v>2.4509024827305397</v>
      </c>
      <c r="G855" s="68">
        <f t="shared" si="648"/>
        <v>1.3259292517065049</v>
      </c>
      <c r="H855" s="65">
        <f t="shared" si="649"/>
        <v>3.807521735866799</v>
      </c>
      <c r="I855" s="69">
        <f t="shared" si="650"/>
        <v>2.5383478239111992</v>
      </c>
      <c r="J855" s="68">
        <f t="shared" si="651"/>
        <v>0</v>
      </c>
      <c r="K855" s="65">
        <f t="shared" si="652"/>
        <v>0</v>
      </c>
      <c r="L855" s="69">
        <f t="shared" si="653"/>
        <v>0</v>
      </c>
      <c r="M855" s="68">
        <f t="shared" si="654"/>
        <v>1.4112868057353083</v>
      </c>
      <c r="N855" s="65">
        <f t="shared" si="655"/>
        <v>3.8464505238223792</v>
      </c>
      <c r="O855" s="69">
        <f t="shared" si="656"/>
        <v>2.5643003492149194</v>
      </c>
      <c r="P855" s="68">
        <f t="shared" si="657"/>
        <v>1.2297027471140112</v>
      </c>
      <c r="Q855" s="65">
        <f t="shared" si="658"/>
        <v>4.1039334170455168</v>
      </c>
      <c r="R855" s="69">
        <f t="shared" si="659"/>
        <v>2.735955611363678</v>
      </c>
      <c r="S855" s="68">
        <f t="shared" si="660"/>
        <v>0.72612321325433271</v>
      </c>
      <c r="T855" s="65">
        <f t="shared" si="661"/>
        <v>4.8891064920276381</v>
      </c>
      <c r="U855" s="69">
        <f t="shared" si="662"/>
        <v>3.2594043280184253</v>
      </c>
      <c r="V855" s="68">
        <f t="shared" si="663"/>
        <v>0.42498448417152446</v>
      </c>
      <c r="W855" s="65">
        <f t="shared" si="664"/>
        <v>5.3078291952153851</v>
      </c>
      <c r="X855" s="69">
        <f t="shared" si="665"/>
        <v>3.5385527968102566</v>
      </c>
      <c r="Y855" s="68">
        <f t="shared" si="666"/>
        <v>0.86059808803326376</v>
      </c>
      <c r="Z855" s="65">
        <f t="shared" si="667"/>
        <v>8.217030784893451</v>
      </c>
      <c r="AA855" s="69">
        <f t="shared" si="668"/>
        <v>5.4780205232623009</v>
      </c>
      <c r="AB855" s="98">
        <f>SUMIF(BN855:BU855,"VERDADEIRO",BN$3:$BU854)</f>
        <v>0</v>
      </c>
      <c r="AC855" s="97">
        <f t="shared" si="644"/>
        <v>852</v>
      </c>
      <c r="AD855" s="89">
        <f>RTD("tryd.rtdserver",,"COT",B855,"ULT")</f>
        <v>92.69</v>
      </c>
      <c r="AE855" s="89">
        <f>RTD("tryd.rtdserver",,"COT",C855,"ULT")</f>
        <v>45.12</v>
      </c>
      <c r="AF855" s="89">
        <f>VLOOKUP($AC855,LS_Coint_BD!$B$3:$AQ$1079,AF$2)*$AD855+VLOOKUP($AC855,LS_Coint_BD!$B$3:$AQ$1079,AF$2+1)</f>
        <v>43.875408324128408</v>
      </c>
      <c r="AG855" s="89">
        <f>VLOOKUP($AC855,LS_Coint_BD!$B$3:$AQ$1079,AG$2)*$AD855+VLOOKUP($AC855,LS_Coint_BD!$B$3:$AQ$1079,AG$2+1)</f>
        <v>43.794070748293493</v>
      </c>
      <c r="AH855" s="89">
        <f>VLOOKUP($AC855,LS_Coint_BD!$B$3:$AQ$1079,AH$2)*$AD855+VLOOKUP($AC855,LS_Coint_BD!$B$3:$AQ$1079,AH$2+1)</f>
        <v>0</v>
      </c>
      <c r="AI855" s="89">
        <f>VLOOKUP($AC855,LS_Coint_BD!$B$3:$AQ$1079,AI$2)*$AD855+VLOOKUP($AC855,LS_Coint_BD!$B$3:$AQ$1079,AI$2+1)</f>
        <v>43.708713194264689</v>
      </c>
      <c r="AJ855" s="89">
        <f>VLOOKUP($AC855,LS_Coint_BD!$B$3:$AQ$1079,AJ$2)*$AD855+VLOOKUP($AC855,LS_Coint_BD!$B$3:$AQ$1079,AJ$2+1)</f>
        <v>43.890297252885986</v>
      </c>
      <c r="AK855" s="89">
        <f>VLOOKUP($AC855,LS_Coint_BD!$B$3:$AQ$1079,AK$2)*$AD855+VLOOKUP($AC855,LS_Coint_BD!$B$3:$AQ$1079,AK$2+1)</f>
        <v>44.393876786745665</v>
      </c>
      <c r="AL855" s="89">
        <f>VLOOKUP($AC855,LS_Coint_BD!$B$3:$AQ$1079,AL$2)*$AD855+VLOOKUP($AC855,LS_Coint_BD!$B$3:$AQ$1079,AL$2+1)</f>
        <v>44.695015515828473</v>
      </c>
      <c r="AM855" s="89">
        <f>VLOOKUP($AC855,LS_Coint_BD!$B$3:$AQ$1079,AM$2)*$AD855+VLOOKUP($AC855,LS_Coint_BD!$B$3:$AQ$1079,AM$2+1)</f>
        <v>44.259401911966734</v>
      </c>
      <c r="AN855" s="89">
        <f>VLOOKUP($AC855,LS_Coint_BD!$B$3:$AQ$1079,AN$2)</f>
        <v>1.2254512413652701</v>
      </c>
      <c r="AO855" s="89">
        <f>VLOOKUP($AC855,LS_Coint_BD!$B$3:$AQ$1079,AO$2)</f>
        <v>1.2691739119556</v>
      </c>
      <c r="AP855" s="89">
        <f>VLOOKUP($AC855,LS_Coint_BD!$B$3:$AQ$1079,AP$2)</f>
        <v>0</v>
      </c>
      <c r="AQ855" s="89">
        <f>VLOOKUP($AC855,LS_Coint_BD!$B$3:$AQ$1079,AQ$2)</f>
        <v>1.2821501746074599</v>
      </c>
      <c r="AR855" s="89">
        <f>VLOOKUP($AC855,LS_Coint_BD!$B$3:$AQ$1079,AR$2)</f>
        <v>1.3679778056818399</v>
      </c>
      <c r="AS855" s="89">
        <f>VLOOKUP($AC855,LS_Coint_BD!$B$3:$AQ$1079,AS$2)</f>
        <v>1.62970216400921</v>
      </c>
      <c r="AT855" s="89">
        <f>VLOOKUP($AC855,LS_Coint_BD!$B$3:$AQ$1079,AT$2)</f>
        <v>1.7692763984051301</v>
      </c>
      <c r="AU855" s="89">
        <f>VLOOKUP($AC855,LS_Coint_BD!$B$3:$AQ$1079,AU$2)</f>
        <v>2.73901026163115</v>
      </c>
      <c r="AV855" s="89">
        <f>VLOOKUP($AC855,LS_Coint_BD!$B$3:$AQ$1079,AV$2)</f>
        <v>-5.6843418860807996E-16</v>
      </c>
      <c r="AW855" s="89">
        <f>VLOOKUP($AC855,LS_Coint_BD!$B$3:$AQ$1079,AW$2)</f>
        <v>-7.1054273576010003E-16</v>
      </c>
      <c r="AX855" s="89">
        <f>VLOOKUP($AC855,LS_Coint_BD!$B$3:$AQ$1079,AX$2)</f>
        <v>0</v>
      </c>
      <c r="AY855" s="89">
        <f>VLOOKUP($AC855,LS_Coint_BD!$B$3:$AQ$1079,AY$2)</f>
        <v>-3.1086244689504401E-16</v>
      </c>
      <c r="AZ855" s="89">
        <f>VLOOKUP($AC855,LS_Coint_BD!$B$3:$AQ$1079,AZ$2)</f>
        <v>-1.8158314358313702E-15</v>
      </c>
      <c r="BA855" s="89">
        <f>VLOOKUP($AC855,LS_Coint_BD!$B$3:$AQ$1079,BA$2)</f>
        <v>5.3290705182007498E-15</v>
      </c>
      <c r="BB855" s="89">
        <f>VLOOKUP($AC855,LS_Coint_BD!$B$3:$AQ$1079,BB$2)</f>
        <v>-3.5527136788005001E-15</v>
      </c>
      <c r="BC855" s="89">
        <f>VLOOKUP($AC855,LS_Coint_BD!$B$3:$AQ$1079,BC$2)</f>
        <v>1.1368683772161599E-15</v>
      </c>
      <c r="BD855" s="89">
        <f t="shared" si="669"/>
        <v>2.4509024827305397</v>
      </c>
      <c r="BE855" s="89">
        <f t="shared" si="670"/>
        <v>2.5383478239111992</v>
      </c>
      <c r="BF855" s="89">
        <f t="shared" si="671"/>
        <v>0</v>
      </c>
      <c r="BG855" s="89">
        <f t="shared" si="672"/>
        <v>2.5643003492149194</v>
      </c>
      <c r="BH855" s="89">
        <f t="shared" si="673"/>
        <v>2.735955611363678</v>
      </c>
      <c r="BI855" s="89">
        <f t="shared" si="674"/>
        <v>3.2594043280184253</v>
      </c>
      <c r="BJ855" s="89">
        <f t="shared" si="675"/>
        <v>3.5385527968102566</v>
      </c>
      <c r="BK855" s="89">
        <f t="shared" si="676"/>
        <v>5.4780205232623009</v>
      </c>
      <c r="BL855" s="89">
        <f t="shared" si="677"/>
        <v>2.4509024827305383</v>
      </c>
      <c r="BM855" s="89"/>
      <c r="BN855" s="26" t="b">
        <f t="shared" si="678"/>
        <v>0</v>
      </c>
      <c r="BO855" s="26" t="b">
        <f t="shared" si="679"/>
        <v>0</v>
      </c>
      <c r="BP855" s="26" t="b">
        <f t="shared" si="680"/>
        <v>0</v>
      </c>
      <c r="BQ855" s="26" t="b">
        <f t="shared" si="681"/>
        <v>0</v>
      </c>
      <c r="BR855" s="26" t="b">
        <f t="shared" si="682"/>
        <v>0</v>
      </c>
      <c r="BS855" s="26" t="b">
        <f t="shared" si="683"/>
        <v>0</v>
      </c>
      <c r="BT855" s="26" t="b">
        <f t="shared" si="684"/>
        <v>0</v>
      </c>
      <c r="BU855" s="26" t="b">
        <f t="shared" si="685"/>
        <v>0</v>
      </c>
    </row>
    <row r="856" spans="2:73" ht="15" thickBot="1" x14ac:dyDescent="0.35">
      <c r="B856" s="17" t="str">
        <f>VLOOKUP($AC856,LS_Coint_BD!$B$3:$D$1079,2)</f>
        <v>VALE3</v>
      </c>
      <c r="C856" s="87" t="str">
        <f>VLOOKUP($AC856,LS_Coint_BD!$B$3:$D$1079,3)</f>
        <v>EMBR3</v>
      </c>
      <c r="D856" s="68">
        <f t="shared" si="645"/>
        <v>0.29343850721716969</v>
      </c>
      <c r="E856" s="65">
        <f t="shared" si="646"/>
        <v>1.5230466840143633</v>
      </c>
      <c r="F856" s="69">
        <f t="shared" si="647"/>
        <v>1.0153644560095756</v>
      </c>
      <c r="G856" s="68">
        <f t="shared" si="648"/>
        <v>0.338784907576553</v>
      </c>
      <c r="H856" s="65">
        <f t="shared" si="649"/>
        <v>1.6753002577254656</v>
      </c>
      <c r="I856" s="69">
        <f t="shared" si="650"/>
        <v>1.1168668384836438</v>
      </c>
      <c r="J856" s="68">
        <f t="shared" si="651"/>
        <v>0</v>
      </c>
      <c r="K856" s="65">
        <f t="shared" si="652"/>
        <v>0</v>
      </c>
      <c r="L856" s="69">
        <f t="shared" si="653"/>
        <v>0</v>
      </c>
      <c r="M856" s="68">
        <f t="shared" si="654"/>
        <v>0</v>
      </c>
      <c r="N856" s="65">
        <f t="shared" si="655"/>
        <v>0</v>
      </c>
      <c r="O856" s="69">
        <f t="shared" si="656"/>
        <v>0</v>
      </c>
      <c r="P856" s="68">
        <f t="shared" si="657"/>
        <v>0</v>
      </c>
      <c r="Q856" s="65">
        <f t="shared" si="658"/>
        <v>0</v>
      </c>
      <c r="R856" s="69">
        <f t="shared" si="659"/>
        <v>0</v>
      </c>
      <c r="S856" s="68">
        <f t="shared" si="660"/>
        <v>0.76103338284749178</v>
      </c>
      <c r="T856" s="65">
        <f t="shared" si="661"/>
        <v>2.7959331807410912</v>
      </c>
      <c r="U856" s="69">
        <f t="shared" si="662"/>
        <v>1.8639554538273941</v>
      </c>
      <c r="V856" s="68">
        <f t="shared" si="663"/>
        <v>1.0664495361779522</v>
      </c>
      <c r="W856" s="65">
        <f t="shared" si="664"/>
        <v>3.1946929736408993</v>
      </c>
      <c r="X856" s="69">
        <f t="shared" si="665"/>
        <v>2.1297953157605996</v>
      </c>
      <c r="Y856" s="68">
        <f t="shared" si="666"/>
        <v>1.6907409325871328</v>
      </c>
      <c r="Z856" s="65">
        <f t="shared" si="667"/>
        <v>9.5426879149968009</v>
      </c>
      <c r="AA856" s="69">
        <f t="shared" si="668"/>
        <v>6.3617919433312</v>
      </c>
      <c r="AB856" s="98">
        <f>SUMIF(BN856:BU856,"VERDADEIRO",BN$3:$BU855)</f>
        <v>0</v>
      </c>
      <c r="AC856" s="97">
        <f t="shared" si="644"/>
        <v>853</v>
      </c>
      <c r="AD856" s="89">
        <f>RTD("tryd.rtdserver",,"COT",B856,"ULT")</f>
        <v>92.69</v>
      </c>
      <c r="AE856" s="89">
        <f>RTD("tryd.rtdserver",,"COT",C856,"ULT")</f>
        <v>9.4700000000000006</v>
      </c>
      <c r="AF856" s="89">
        <f>VLOOKUP($AC856,LS_Coint_BD!$B$3:$AQ$1079,AF$2)*$AD856+VLOOKUP($AC856,LS_Coint_BD!$B$3:$AQ$1079,AF$2+1)</f>
        <v>9.176561492782831</v>
      </c>
      <c r="AG856" s="89">
        <f>VLOOKUP($AC856,LS_Coint_BD!$B$3:$AQ$1079,AG$2)*$AD856+VLOOKUP($AC856,LS_Coint_BD!$B$3:$AQ$1079,AG$2+1)</f>
        <v>9.1312150924234476</v>
      </c>
      <c r="AH856" s="89">
        <f>VLOOKUP($AC856,LS_Coint_BD!$B$3:$AQ$1079,AH$2)*$AD856+VLOOKUP($AC856,LS_Coint_BD!$B$3:$AQ$1079,AH$2+1)</f>
        <v>0</v>
      </c>
      <c r="AI856" s="89">
        <f>VLOOKUP($AC856,LS_Coint_BD!$B$3:$AQ$1079,AI$2)*$AD856+VLOOKUP($AC856,LS_Coint_BD!$B$3:$AQ$1079,AI$2+1)</f>
        <v>0</v>
      </c>
      <c r="AJ856" s="89">
        <f>VLOOKUP($AC856,LS_Coint_BD!$B$3:$AQ$1079,AJ$2)*$AD856+VLOOKUP($AC856,LS_Coint_BD!$B$3:$AQ$1079,AJ$2+1)</f>
        <v>0</v>
      </c>
      <c r="AK856" s="89">
        <f>VLOOKUP($AC856,LS_Coint_BD!$B$3:$AQ$1079,AK$2)*$AD856+VLOOKUP($AC856,LS_Coint_BD!$B$3:$AQ$1079,AK$2+1)</f>
        <v>8.7089666171525089</v>
      </c>
      <c r="AL856" s="89">
        <f>VLOOKUP($AC856,LS_Coint_BD!$B$3:$AQ$1079,AL$2)*$AD856+VLOOKUP($AC856,LS_Coint_BD!$B$3:$AQ$1079,AL$2+1)</f>
        <v>8.4035504638220484</v>
      </c>
      <c r="AM856" s="89">
        <f>VLOOKUP($AC856,LS_Coint_BD!$B$3:$AQ$1079,AM$2)*$AD856+VLOOKUP($AC856,LS_Coint_BD!$B$3:$AQ$1079,AM$2+1)</f>
        <v>7.7792590674128679</v>
      </c>
      <c r="AN856" s="89">
        <f>VLOOKUP($AC856,LS_Coint_BD!$B$3:$AQ$1079,AN$2)</f>
        <v>0.50768222800478802</v>
      </c>
      <c r="AO856" s="89">
        <f>VLOOKUP($AC856,LS_Coint_BD!$B$3:$AQ$1079,AO$2)</f>
        <v>0.55843341924182199</v>
      </c>
      <c r="AP856" s="89">
        <f>VLOOKUP($AC856,LS_Coint_BD!$B$3:$AQ$1079,AP$2)</f>
        <v>0</v>
      </c>
      <c r="AQ856" s="89">
        <f>VLOOKUP($AC856,LS_Coint_BD!$B$3:$AQ$1079,AQ$2)</f>
        <v>0</v>
      </c>
      <c r="AR856" s="89">
        <f>VLOOKUP($AC856,LS_Coint_BD!$B$3:$AQ$1079,AR$2)</f>
        <v>0</v>
      </c>
      <c r="AS856" s="89">
        <f>VLOOKUP($AC856,LS_Coint_BD!$B$3:$AQ$1079,AS$2)</f>
        <v>0.93197772691369696</v>
      </c>
      <c r="AT856" s="89">
        <f>VLOOKUP($AC856,LS_Coint_BD!$B$3:$AQ$1079,AT$2)</f>
        <v>1.0648976578803</v>
      </c>
      <c r="AU856" s="89">
        <f>VLOOKUP($AC856,LS_Coint_BD!$B$3:$AQ$1079,AU$2)</f>
        <v>3.1808959716656</v>
      </c>
      <c r="AV856" s="89">
        <f>VLOOKUP($AC856,LS_Coint_BD!$B$3:$AQ$1079,AV$2)</f>
        <v>-4.1744385725905898E-16</v>
      </c>
      <c r="AW856" s="89">
        <f>VLOOKUP($AC856,LS_Coint_BD!$B$3:$AQ$1079,AW$2)</f>
        <v>-1.8503717077085899E-16</v>
      </c>
      <c r="AX856" s="89">
        <f>VLOOKUP($AC856,LS_Coint_BD!$B$3:$AQ$1079,AX$2)</f>
        <v>0</v>
      </c>
      <c r="AY856" s="89">
        <f>VLOOKUP($AC856,LS_Coint_BD!$B$3:$AQ$1079,AY$2)</f>
        <v>0</v>
      </c>
      <c r="AZ856" s="89">
        <f>VLOOKUP($AC856,LS_Coint_BD!$B$3:$AQ$1079,AZ$2)</f>
        <v>0</v>
      </c>
      <c r="BA856" s="89">
        <f>VLOOKUP($AC856,LS_Coint_BD!$B$3:$AQ$1079,BA$2)</f>
        <v>3.1974423109204502E-16</v>
      </c>
      <c r="BB856" s="89">
        <f>VLOOKUP($AC856,LS_Coint_BD!$B$3:$AQ$1079,BB$2)</f>
        <v>-4.8446095620006798E-16</v>
      </c>
      <c r="BC856" s="89">
        <f>VLOOKUP($AC856,LS_Coint_BD!$B$3:$AQ$1079,BC$2)</f>
        <v>-1.70530256582424E-16</v>
      </c>
      <c r="BD856" s="89">
        <f t="shared" si="669"/>
        <v>1.0153644560095756</v>
      </c>
      <c r="BE856" s="89">
        <f t="shared" si="670"/>
        <v>1.1168668384836438</v>
      </c>
      <c r="BF856" s="89">
        <f t="shared" si="671"/>
        <v>0</v>
      </c>
      <c r="BG856" s="89">
        <f t="shared" si="672"/>
        <v>0</v>
      </c>
      <c r="BH856" s="89">
        <f t="shared" si="673"/>
        <v>0</v>
      </c>
      <c r="BI856" s="89">
        <f t="shared" si="674"/>
        <v>1.8639554538273941</v>
      </c>
      <c r="BJ856" s="89">
        <f t="shared" si="675"/>
        <v>2.1297953157605996</v>
      </c>
      <c r="BK856" s="89">
        <f t="shared" si="676"/>
        <v>6.3617919433312</v>
      </c>
      <c r="BL856" s="89">
        <f t="shared" si="677"/>
        <v>1.0153644560095747</v>
      </c>
      <c r="BM856" s="89"/>
      <c r="BN856" s="26" t="b">
        <f t="shared" si="678"/>
        <v>0</v>
      </c>
      <c r="BO856" s="26" t="b">
        <f t="shared" si="679"/>
        <v>0</v>
      </c>
      <c r="BP856" s="26" t="b">
        <f t="shared" si="680"/>
        <v>0</v>
      </c>
      <c r="BQ856" s="26" t="b">
        <f t="shared" si="681"/>
        <v>0</v>
      </c>
      <c r="BR856" s="26" t="b">
        <f t="shared" si="682"/>
        <v>0</v>
      </c>
      <c r="BS856" s="26" t="b">
        <f t="shared" si="683"/>
        <v>0</v>
      </c>
      <c r="BT856" s="26" t="b">
        <f t="shared" si="684"/>
        <v>0</v>
      </c>
      <c r="BU856" s="26" t="b">
        <f t="shared" si="685"/>
        <v>0</v>
      </c>
    </row>
    <row r="857" spans="2:73" ht="15" thickBot="1" x14ac:dyDescent="0.35">
      <c r="B857" s="17" t="str">
        <f>VLOOKUP($AC857,LS_Coint_BD!$B$3:$D$1079,2)</f>
        <v>VALE3</v>
      </c>
      <c r="C857" s="87" t="str">
        <f>VLOOKUP($AC857,LS_Coint_BD!$B$3:$D$1079,3)</f>
        <v>ENBR3</v>
      </c>
      <c r="D857" s="68">
        <f t="shared" si="645"/>
        <v>0.11735195296848744</v>
      </c>
      <c r="E857" s="65">
        <f t="shared" si="646"/>
        <v>1.378220248693439</v>
      </c>
      <c r="F857" s="69">
        <f t="shared" si="647"/>
        <v>0.91881349912895938</v>
      </c>
      <c r="G857" s="68">
        <f t="shared" si="648"/>
        <v>0.11357014955046552</v>
      </c>
      <c r="H857" s="65">
        <f t="shared" si="649"/>
        <v>1.4827767436551582</v>
      </c>
      <c r="I857" s="69">
        <f t="shared" si="650"/>
        <v>0.98851782910343888</v>
      </c>
      <c r="J857" s="68">
        <f t="shared" si="651"/>
        <v>0.12085539139217971</v>
      </c>
      <c r="K857" s="65">
        <f t="shared" si="652"/>
        <v>1.424412267159215</v>
      </c>
      <c r="L857" s="69">
        <f t="shared" si="653"/>
        <v>0.9496081781061434</v>
      </c>
      <c r="M857" s="68">
        <f t="shared" si="654"/>
        <v>0.1267158066978844</v>
      </c>
      <c r="N857" s="65">
        <f t="shared" si="655"/>
        <v>1.358537404308807</v>
      </c>
      <c r="O857" s="69">
        <f t="shared" si="656"/>
        <v>0.90569160287253792</v>
      </c>
      <c r="P857" s="68">
        <f t="shared" si="657"/>
        <v>8.0158517744941093E-2</v>
      </c>
      <c r="Q857" s="65">
        <f t="shared" si="658"/>
        <v>1.5315685500503315</v>
      </c>
      <c r="R857" s="69">
        <f t="shared" si="659"/>
        <v>1.0210457000335544</v>
      </c>
      <c r="S857" s="68">
        <f t="shared" si="660"/>
        <v>1.1610048173533727E-2</v>
      </c>
      <c r="T857" s="65">
        <f t="shared" si="661"/>
        <v>1.6696539912231116</v>
      </c>
      <c r="U857" s="69">
        <f t="shared" si="662"/>
        <v>1.1131026608154078</v>
      </c>
      <c r="V857" s="68">
        <f t="shared" si="663"/>
        <v>-0.19507152678276896</v>
      </c>
      <c r="W857" s="65">
        <f t="shared" si="664"/>
        <v>-1.9939358619493648</v>
      </c>
      <c r="X857" s="69">
        <f t="shared" si="665"/>
        <v>-1.3292905746329098</v>
      </c>
      <c r="Y857" s="68">
        <f t="shared" si="666"/>
        <v>2.7990076241739104E-2</v>
      </c>
      <c r="Z857" s="65">
        <f t="shared" si="667"/>
        <v>4.1364505650005698</v>
      </c>
      <c r="AA857" s="69">
        <f t="shared" si="668"/>
        <v>2.75763371000038</v>
      </c>
      <c r="AB857" s="98">
        <f>SUMIF(BN857:BU857,"VERDADEIRO",BN$3:$BU856)</f>
        <v>0</v>
      </c>
      <c r="AC857" s="97">
        <f t="shared" si="644"/>
        <v>854</v>
      </c>
      <c r="AD857" s="89">
        <f>RTD("tryd.rtdserver",,"COT",B857,"ULT")</f>
        <v>92.69</v>
      </c>
      <c r="AE857" s="89">
        <f>RTD("tryd.rtdserver",,"COT",C857,"ULT")</f>
        <v>19.66</v>
      </c>
      <c r="AF857" s="89">
        <f>VLOOKUP($AC857,LS_Coint_BD!$B$3:$AQ$1079,AF$2)*$AD857+VLOOKUP($AC857,LS_Coint_BD!$B$3:$AQ$1079,AF$2+1)</f>
        <v>19.542648047031513</v>
      </c>
      <c r="AG857" s="89">
        <f>VLOOKUP($AC857,LS_Coint_BD!$B$3:$AQ$1079,AG$2)*$AD857+VLOOKUP($AC857,LS_Coint_BD!$B$3:$AQ$1079,AG$2+1)</f>
        <v>19.546429850449535</v>
      </c>
      <c r="AH857" s="89">
        <f>VLOOKUP($AC857,LS_Coint_BD!$B$3:$AQ$1079,AH$2)*$AD857+VLOOKUP($AC857,LS_Coint_BD!$B$3:$AQ$1079,AH$2+1)</f>
        <v>19.53914460860782</v>
      </c>
      <c r="AI857" s="89">
        <f>VLOOKUP($AC857,LS_Coint_BD!$B$3:$AQ$1079,AI$2)*$AD857+VLOOKUP($AC857,LS_Coint_BD!$B$3:$AQ$1079,AI$2+1)</f>
        <v>19.533284193302116</v>
      </c>
      <c r="AJ857" s="89">
        <f>VLOOKUP($AC857,LS_Coint_BD!$B$3:$AQ$1079,AJ$2)*$AD857+VLOOKUP($AC857,LS_Coint_BD!$B$3:$AQ$1079,AJ$2+1)</f>
        <v>19.579841482255059</v>
      </c>
      <c r="AK857" s="89">
        <f>VLOOKUP($AC857,LS_Coint_BD!$B$3:$AQ$1079,AK$2)*$AD857+VLOOKUP($AC857,LS_Coint_BD!$B$3:$AQ$1079,AK$2+1)</f>
        <v>19.648389951826466</v>
      </c>
      <c r="AL857" s="89">
        <f>VLOOKUP($AC857,LS_Coint_BD!$B$3:$AQ$1079,AL$2)*$AD857+VLOOKUP($AC857,LS_Coint_BD!$B$3:$AQ$1079,AL$2+1)</f>
        <v>19.855071526782769</v>
      </c>
      <c r="AM857" s="89">
        <f>VLOOKUP($AC857,LS_Coint_BD!$B$3:$AQ$1079,AM$2)*$AD857+VLOOKUP($AC857,LS_Coint_BD!$B$3:$AQ$1079,AM$2+1)</f>
        <v>19.632009923758261</v>
      </c>
      <c r="AN857" s="89">
        <f>VLOOKUP($AC857,LS_Coint_BD!$B$3:$AQ$1079,AN$2)</f>
        <v>0.45940674956447902</v>
      </c>
      <c r="AO857" s="89">
        <f>VLOOKUP($AC857,LS_Coint_BD!$B$3:$AQ$1079,AO$2)</f>
        <v>0.49425891455172</v>
      </c>
      <c r="AP857" s="89">
        <f>VLOOKUP($AC857,LS_Coint_BD!$B$3:$AQ$1079,AP$2)</f>
        <v>0.47480408905307098</v>
      </c>
      <c r="AQ857" s="89">
        <f>VLOOKUP($AC857,LS_Coint_BD!$B$3:$AQ$1079,AQ$2)</f>
        <v>0.45284580143626801</v>
      </c>
      <c r="AR857" s="89">
        <f>VLOOKUP($AC857,LS_Coint_BD!$B$3:$AQ$1079,AR$2)</f>
        <v>0.510522850016776</v>
      </c>
      <c r="AS857" s="89">
        <f>VLOOKUP($AC857,LS_Coint_BD!$B$3:$AQ$1079,AS$2)</f>
        <v>0.55655133040770399</v>
      </c>
      <c r="AT857" s="89">
        <f>VLOOKUP($AC857,LS_Coint_BD!$B$3:$AQ$1079,AT$2)</f>
        <v>0.664645287316456</v>
      </c>
      <c r="AU857" s="89">
        <f>VLOOKUP($AC857,LS_Coint_BD!$B$3:$AQ$1079,AU$2)</f>
        <v>1.37881685500019</v>
      </c>
      <c r="AV857" s="89">
        <f>VLOOKUP($AC857,LS_Coint_BD!$B$3:$AQ$1079,AV$2)</f>
        <v>1.2789769243681801E-15</v>
      </c>
      <c r="AW857" s="89">
        <f>VLOOKUP($AC857,LS_Coint_BD!$B$3:$AQ$1079,AW$2)</f>
        <v>-1.09542005096349E-15</v>
      </c>
      <c r="AX857" s="89">
        <f>VLOOKUP($AC857,LS_Coint_BD!$B$3:$AQ$1079,AX$2)</f>
        <v>1.44646199779735E-15</v>
      </c>
      <c r="AY857" s="89">
        <f>VLOOKUP($AC857,LS_Coint_BD!$B$3:$AQ$1079,AY$2)</f>
        <v>1.8651746813702599E-15</v>
      </c>
      <c r="AZ857" s="89">
        <f>VLOOKUP($AC857,LS_Coint_BD!$B$3:$AQ$1079,AZ$2)</f>
        <v>2.3487384876514399E-15</v>
      </c>
      <c r="BA857" s="89">
        <f>VLOOKUP($AC857,LS_Coint_BD!$B$3:$AQ$1079,BA$2)</f>
        <v>-1.4210854715201999E-16</v>
      </c>
      <c r="BB857" s="89">
        <f>VLOOKUP($AC857,LS_Coint_BD!$B$3:$AQ$1079,BB$2)</f>
        <v>2.2608177956003199E-15</v>
      </c>
      <c r="BC857" s="89">
        <f>VLOOKUP($AC857,LS_Coint_BD!$B$3:$AQ$1079,BC$2)</f>
        <v>2.1316282072803E-16</v>
      </c>
      <c r="BD857" s="89">
        <f t="shared" si="669"/>
        <v>0.91881349912895938</v>
      </c>
      <c r="BE857" s="89">
        <f t="shared" si="670"/>
        <v>0.98851782910343888</v>
      </c>
      <c r="BF857" s="89">
        <f t="shared" si="671"/>
        <v>0.9496081781061434</v>
      </c>
      <c r="BG857" s="89">
        <f t="shared" si="672"/>
        <v>0.90569160287253792</v>
      </c>
      <c r="BH857" s="89">
        <f t="shared" si="673"/>
        <v>1.0210457000335544</v>
      </c>
      <c r="BI857" s="89">
        <f t="shared" si="674"/>
        <v>1.1131026608154078</v>
      </c>
      <c r="BJ857" s="89">
        <f t="shared" si="675"/>
        <v>-1.3292905746329098</v>
      </c>
      <c r="BK857" s="89">
        <f t="shared" si="676"/>
        <v>2.75763371000038</v>
      </c>
      <c r="BL857" s="89">
        <f t="shared" si="677"/>
        <v>0.91881349912896193</v>
      </c>
      <c r="BM857" s="89"/>
      <c r="BN857" s="26" t="b">
        <f t="shared" si="678"/>
        <v>0</v>
      </c>
      <c r="BO857" s="26" t="b">
        <f t="shared" si="679"/>
        <v>0</v>
      </c>
      <c r="BP857" s="26" t="b">
        <f t="shared" si="680"/>
        <v>0</v>
      </c>
      <c r="BQ857" s="26" t="b">
        <f t="shared" si="681"/>
        <v>0</v>
      </c>
      <c r="BR857" s="26" t="b">
        <f t="shared" si="682"/>
        <v>0</v>
      </c>
      <c r="BS857" s="26" t="b">
        <f t="shared" si="683"/>
        <v>0</v>
      </c>
      <c r="BT857" s="26" t="b">
        <f t="shared" si="684"/>
        <v>0</v>
      </c>
      <c r="BU857" s="26" t="b">
        <f t="shared" si="685"/>
        <v>0</v>
      </c>
    </row>
    <row r="858" spans="2:73" ht="15" thickBot="1" x14ac:dyDescent="0.35">
      <c r="B858" s="17" t="str">
        <f>VLOOKUP($AC858,LS_Coint_BD!$B$3:$D$1079,2)</f>
        <v>VALE3</v>
      </c>
      <c r="C858" s="87" t="str">
        <f>VLOOKUP($AC858,LS_Coint_BD!$B$3:$D$1079,3)</f>
        <v>GOLL4</v>
      </c>
      <c r="D858" s="68">
        <f t="shared" si="645"/>
        <v>0</v>
      </c>
      <c r="E858" s="65">
        <f t="shared" si="646"/>
        <v>0</v>
      </c>
      <c r="F858" s="69">
        <f t="shared" si="647"/>
        <v>0</v>
      </c>
      <c r="G858" s="68">
        <f t="shared" si="648"/>
        <v>0</v>
      </c>
      <c r="H858" s="65">
        <f t="shared" si="649"/>
        <v>0</v>
      </c>
      <c r="I858" s="69">
        <f t="shared" si="650"/>
        <v>0</v>
      </c>
      <c r="J858" s="68">
        <f t="shared" si="651"/>
        <v>9.2549073566999596E-2</v>
      </c>
      <c r="K858" s="65">
        <f t="shared" si="652"/>
        <v>5.3868320464174797</v>
      </c>
      <c r="L858" s="69">
        <f t="shared" si="653"/>
        <v>3.5912213642783195</v>
      </c>
      <c r="M858" s="68">
        <f t="shared" si="654"/>
        <v>0.19737833662119542</v>
      </c>
      <c r="N858" s="65">
        <f t="shared" si="655"/>
        <v>5.1987135587122228</v>
      </c>
      <c r="O858" s="69">
        <f t="shared" si="656"/>
        <v>3.4658090391414818</v>
      </c>
      <c r="P858" s="68">
        <f t="shared" si="657"/>
        <v>-0.17989393476336701</v>
      </c>
      <c r="Q858" s="65">
        <f t="shared" si="658"/>
        <v>-6.512516770483737</v>
      </c>
      <c r="R858" s="69">
        <f t="shared" si="659"/>
        <v>-4.3416778469891577</v>
      </c>
      <c r="S858" s="68">
        <f t="shared" si="660"/>
        <v>0</v>
      </c>
      <c r="T858" s="65">
        <f t="shared" si="661"/>
        <v>0</v>
      </c>
      <c r="U858" s="69">
        <f t="shared" si="662"/>
        <v>0</v>
      </c>
      <c r="V858" s="68">
        <f t="shared" si="663"/>
        <v>-1.3845336127844021</v>
      </c>
      <c r="W858" s="65">
        <f t="shared" si="664"/>
        <v>-7.5851572856534695</v>
      </c>
      <c r="X858" s="69">
        <f t="shared" si="665"/>
        <v>-5.0567715237689796</v>
      </c>
      <c r="Y858" s="68">
        <f t="shared" si="666"/>
        <v>-0.74380993878805768</v>
      </c>
      <c r="Z858" s="65">
        <f t="shared" si="667"/>
        <v>-16.985555146157491</v>
      </c>
      <c r="AA858" s="69">
        <f t="shared" si="668"/>
        <v>-11.32370343077166</v>
      </c>
      <c r="AB858" s="98">
        <f>SUMIF(BN858:BU858,"VERDADEIRO",BN$3:$BU857)</f>
        <v>0</v>
      </c>
      <c r="AC858" s="97">
        <f t="shared" si="644"/>
        <v>855</v>
      </c>
      <c r="AD858" s="89">
        <f>RTD("tryd.rtdserver",,"COT",B858,"ULT")</f>
        <v>92.69</v>
      </c>
      <c r="AE858" s="89">
        <f>RTD("tryd.rtdserver",,"COT",C858,"ULT")</f>
        <v>25.09</v>
      </c>
      <c r="AF858" s="89">
        <f>VLOOKUP($AC858,LS_Coint_BD!$B$3:$AQ$1079,AF$2)*$AD858+VLOOKUP($AC858,LS_Coint_BD!$B$3:$AQ$1079,AF$2+1)</f>
        <v>0</v>
      </c>
      <c r="AG858" s="89">
        <f>VLOOKUP($AC858,LS_Coint_BD!$B$3:$AQ$1079,AG$2)*$AD858+VLOOKUP($AC858,LS_Coint_BD!$B$3:$AQ$1079,AG$2+1)</f>
        <v>0</v>
      </c>
      <c r="AH858" s="89">
        <f>VLOOKUP($AC858,LS_Coint_BD!$B$3:$AQ$1079,AH$2)*$AD858+VLOOKUP($AC858,LS_Coint_BD!$B$3:$AQ$1079,AH$2+1)</f>
        <v>24.997450926433</v>
      </c>
      <c r="AI858" s="89">
        <f>VLOOKUP($AC858,LS_Coint_BD!$B$3:$AQ$1079,AI$2)*$AD858+VLOOKUP($AC858,LS_Coint_BD!$B$3:$AQ$1079,AI$2+1)</f>
        <v>24.892621663378804</v>
      </c>
      <c r="AJ858" s="89">
        <f>VLOOKUP($AC858,LS_Coint_BD!$B$3:$AQ$1079,AJ$2)*$AD858+VLOOKUP($AC858,LS_Coint_BD!$B$3:$AQ$1079,AJ$2+1)</f>
        <v>25.269893934763367</v>
      </c>
      <c r="AK858" s="89">
        <f>VLOOKUP($AC858,LS_Coint_BD!$B$3:$AQ$1079,AK$2)*$AD858+VLOOKUP($AC858,LS_Coint_BD!$B$3:$AQ$1079,AK$2+1)</f>
        <v>0</v>
      </c>
      <c r="AL858" s="89">
        <f>VLOOKUP($AC858,LS_Coint_BD!$B$3:$AQ$1079,AL$2)*$AD858+VLOOKUP($AC858,LS_Coint_BD!$B$3:$AQ$1079,AL$2+1)</f>
        <v>26.474533612784402</v>
      </c>
      <c r="AM858" s="89">
        <f>VLOOKUP($AC858,LS_Coint_BD!$B$3:$AQ$1079,AM$2)*$AD858+VLOOKUP($AC858,LS_Coint_BD!$B$3:$AQ$1079,AM$2+1)</f>
        <v>25.833809938788058</v>
      </c>
      <c r="AN858" s="89">
        <f>VLOOKUP($AC858,LS_Coint_BD!$B$3:$AQ$1079,AN$2)</f>
        <v>0</v>
      </c>
      <c r="AO858" s="89">
        <f>VLOOKUP($AC858,LS_Coint_BD!$B$3:$AQ$1079,AO$2)</f>
        <v>0</v>
      </c>
      <c r="AP858" s="89">
        <f>VLOOKUP($AC858,LS_Coint_BD!$B$3:$AQ$1079,AP$2)</f>
        <v>1.79561068213916</v>
      </c>
      <c r="AQ858" s="89">
        <f>VLOOKUP($AC858,LS_Coint_BD!$B$3:$AQ$1079,AQ$2)</f>
        <v>1.73290451957074</v>
      </c>
      <c r="AR858" s="89">
        <f>VLOOKUP($AC858,LS_Coint_BD!$B$3:$AQ$1079,AR$2)</f>
        <v>2.1708389234945802</v>
      </c>
      <c r="AS858" s="89">
        <f>VLOOKUP($AC858,LS_Coint_BD!$B$3:$AQ$1079,AS$2)</f>
        <v>0</v>
      </c>
      <c r="AT858" s="89">
        <f>VLOOKUP($AC858,LS_Coint_BD!$B$3:$AQ$1079,AT$2)</f>
        <v>2.5283857618844898</v>
      </c>
      <c r="AU858" s="89">
        <f>VLOOKUP($AC858,LS_Coint_BD!$B$3:$AQ$1079,AU$2)</f>
        <v>5.6618517153858301</v>
      </c>
      <c r="AV858" s="89">
        <f>VLOOKUP($AC858,LS_Coint_BD!$B$3:$AQ$1079,AV$2)</f>
        <v>0</v>
      </c>
      <c r="AW858" s="89">
        <f>VLOOKUP($AC858,LS_Coint_BD!$B$3:$AQ$1079,AW$2)</f>
        <v>0</v>
      </c>
      <c r="AX858" s="89">
        <f>VLOOKUP($AC858,LS_Coint_BD!$B$3:$AQ$1079,AX$2)</f>
        <v>-5.8366010437436801E-16</v>
      </c>
      <c r="AY858" s="89">
        <f>VLOOKUP($AC858,LS_Coint_BD!$B$3:$AQ$1079,AY$2)</f>
        <v>1.79856129989275E-15</v>
      </c>
      <c r="AZ858" s="89">
        <f>VLOOKUP($AC858,LS_Coint_BD!$B$3:$AQ$1079,AZ$2)</f>
        <v>2.8224336448248399E-15</v>
      </c>
      <c r="BA858" s="89">
        <f>VLOOKUP($AC858,LS_Coint_BD!$B$3:$AQ$1079,BA$2)</f>
        <v>0</v>
      </c>
      <c r="BB858" s="89">
        <f>VLOOKUP($AC858,LS_Coint_BD!$B$3:$AQ$1079,BB$2)</f>
        <v>2.5030482737003498E-16</v>
      </c>
      <c r="BC858" s="89">
        <f>VLOOKUP($AC858,LS_Coint_BD!$B$3:$AQ$1079,BC$2)</f>
        <v>-1.1368683772161601E-16</v>
      </c>
      <c r="BD858" s="89">
        <f t="shared" si="669"/>
        <v>0</v>
      </c>
      <c r="BE858" s="89">
        <f t="shared" si="670"/>
        <v>0</v>
      </c>
      <c r="BF858" s="89">
        <f t="shared" si="671"/>
        <v>3.5912213642783195</v>
      </c>
      <c r="BG858" s="89">
        <f t="shared" si="672"/>
        <v>3.4658090391414818</v>
      </c>
      <c r="BH858" s="89">
        <f t="shared" si="673"/>
        <v>-4.3416778469891577</v>
      </c>
      <c r="BI858" s="89">
        <f t="shared" si="674"/>
        <v>0</v>
      </c>
      <c r="BJ858" s="89">
        <f t="shared" si="675"/>
        <v>-5.0567715237689796</v>
      </c>
      <c r="BK858" s="89">
        <f t="shared" si="676"/>
        <v>-11.32370343077166</v>
      </c>
      <c r="BL858" s="89">
        <f t="shared" si="677"/>
        <v>0</v>
      </c>
      <c r="BM858" s="89"/>
      <c r="BN858" s="26" t="b">
        <f t="shared" si="678"/>
        <v>0</v>
      </c>
      <c r="BO858" s="26" t="b">
        <f t="shared" si="679"/>
        <v>0</v>
      </c>
      <c r="BP858" s="26" t="b">
        <f t="shared" si="680"/>
        <v>0</v>
      </c>
      <c r="BQ858" s="26" t="b">
        <f t="shared" si="681"/>
        <v>0</v>
      </c>
      <c r="BR858" s="26" t="b">
        <f t="shared" si="682"/>
        <v>0</v>
      </c>
      <c r="BS858" s="26" t="b">
        <f t="shared" si="683"/>
        <v>0</v>
      </c>
      <c r="BT858" s="26" t="b">
        <f t="shared" si="684"/>
        <v>0</v>
      </c>
      <c r="BU858" s="26" t="b">
        <f t="shared" si="685"/>
        <v>0</v>
      </c>
    </row>
    <row r="859" spans="2:73" ht="15" thickBot="1" x14ac:dyDescent="0.35">
      <c r="B859" s="17" t="str">
        <f>VLOOKUP($AC859,LS_Coint_BD!$B$3:$D$1079,2)</f>
        <v>VALE3</v>
      </c>
      <c r="C859" s="87" t="str">
        <f>VLOOKUP($AC859,LS_Coint_BD!$B$3:$D$1079,3)</f>
        <v>HAPV3</v>
      </c>
      <c r="D859" s="68">
        <f t="shared" si="645"/>
        <v>1.3775425764495992</v>
      </c>
      <c r="E859" s="65">
        <f t="shared" si="646"/>
        <v>2.4711228877695506</v>
      </c>
      <c r="F859" s="69">
        <f t="shared" si="647"/>
        <v>1.6474152585130337</v>
      </c>
      <c r="G859" s="68">
        <f t="shared" si="648"/>
        <v>1.3736133287027528</v>
      </c>
      <c r="H859" s="65">
        <f t="shared" si="649"/>
        <v>2.3344039390939324</v>
      </c>
      <c r="I859" s="69">
        <f t="shared" si="650"/>
        <v>1.5562692927292883</v>
      </c>
      <c r="J859" s="68">
        <f t="shared" si="651"/>
        <v>1.3766058320002763</v>
      </c>
      <c r="K859" s="65">
        <f t="shared" si="652"/>
        <v>2.214369943576969</v>
      </c>
      <c r="L859" s="69">
        <f t="shared" si="653"/>
        <v>1.4762466290513125</v>
      </c>
      <c r="M859" s="68">
        <f t="shared" si="654"/>
        <v>1.3723115072790613</v>
      </c>
      <c r="N859" s="65">
        <f t="shared" si="655"/>
        <v>2.0870895043688065</v>
      </c>
      <c r="O859" s="69">
        <f t="shared" si="656"/>
        <v>1.3913930029125376</v>
      </c>
      <c r="P859" s="68">
        <f t="shared" si="657"/>
        <v>1.2634900559788775</v>
      </c>
      <c r="Q859" s="65">
        <f t="shared" si="658"/>
        <v>2.2101314349001591</v>
      </c>
      <c r="R859" s="69">
        <f t="shared" si="659"/>
        <v>1.473420956600106</v>
      </c>
      <c r="S859" s="68">
        <f t="shared" si="660"/>
        <v>1.1876865203427442</v>
      </c>
      <c r="T859" s="65">
        <f t="shared" si="661"/>
        <v>2.2010510528121707</v>
      </c>
      <c r="U859" s="69">
        <f t="shared" si="662"/>
        <v>1.4673673685414472</v>
      </c>
      <c r="V859" s="68">
        <f t="shared" si="663"/>
        <v>0.93645741158597673</v>
      </c>
      <c r="W859" s="65">
        <f t="shared" si="664"/>
        <v>2.5848796919569721</v>
      </c>
      <c r="X859" s="69">
        <f t="shared" si="665"/>
        <v>1.7232531279713148</v>
      </c>
      <c r="Y859" s="68">
        <f t="shared" si="666"/>
        <v>0.90434009139973526</v>
      </c>
      <c r="Z859" s="65">
        <f t="shared" si="667"/>
        <v>2.5464617276611117</v>
      </c>
      <c r="AA859" s="69">
        <f t="shared" si="668"/>
        <v>1.6976411517740746</v>
      </c>
      <c r="AB859" s="98">
        <f>SUMIF(BN859:BU859,"VERDADEIRO",BN$3:$BU858)</f>
        <v>0</v>
      </c>
      <c r="AC859" s="97">
        <f t="shared" si="644"/>
        <v>856</v>
      </c>
      <c r="AD859" s="89">
        <f>RTD("tryd.rtdserver",,"COT",B859,"ULT")</f>
        <v>92.69</v>
      </c>
      <c r="AE859" s="89">
        <f>RTD("tryd.rtdserver",,"COT",C859,"ULT")</f>
        <v>17.850000000000001</v>
      </c>
      <c r="AF859" s="89">
        <f>VLOOKUP($AC859,LS_Coint_BD!$B$3:$AQ$1079,AF$2)*$AD859+VLOOKUP($AC859,LS_Coint_BD!$B$3:$AQ$1079,AF$2+1)</f>
        <v>16.472457423550402</v>
      </c>
      <c r="AG859" s="89">
        <f>VLOOKUP($AC859,LS_Coint_BD!$B$3:$AQ$1079,AG$2)*$AD859+VLOOKUP($AC859,LS_Coint_BD!$B$3:$AQ$1079,AG$2+1)</f>
        <v>16.476386671297249</v>
      </c>
      <c r="AH859" s="89">
        <f>VLOOKUP($AC859,LS_Coint_BD!$B$3:$AQ$1079,AH$2)*$AD859+VLOOKUP($AC859,LS_Coint_BD!$B$3:$AQ$1079,AH$2+1)</f>
        <v>16.473394167999725</v>
      </c>
      <c r="AI859" s="89">
        <f>VLOOKUP($AC859,LS_Coint_BD!$B$3:$AQ$1079,AI$2)*$AD859+VLOOKUP($AC859,LS_Coint_BD!$B$3:$AQ$1079,AI$2+1)</f>
        <v>16.47768849272094</v>
      </c>
      <c r="AJ859" s="89">
        <f>VLOOKUP($AC859,LS_Coint_BD!$B$3:$AQ$1079,AJ$2)*$AD859+VLOOKUP($AC859,LS_Coint_BD!$B$3:$AQ$1079,AJ$2+1)</f>
        <v>16.586509944021124</v>
      </c>
      <c r="AK859" s="89">
        <f>VLOOKUP($AC859,LS_Coint_BD!$B$3:$AQ$1079,AK$2)*$AD859+VLOOKUP($AC859,LS_Coint_BD!$B$3:$AQ$1079,AK$2+1)</f>
        <v>16.662313479657257</v>
      </c>
      <c r="AL859" s="89">
        <f>VLOOKUP($AC859,LS_Coint_BD!$B$3:$AQ$1079,AL$2)*$AD859+VLOOKUP($AC859,LS_Coint_BD!$B$3:$AQ$1079,AL$2+1)</f>
        <v>16.913542588414025</v>
      </c>
      <c r="AM859" s="89">
        <f>VLOOKUP($AC859,LS_Coint_BD!$B$3:$AQ$1079,AM$2)*$AD859+VLOOKUP($AC859,LS_Coint_BD!$B$3:$AQ$1079,AM$2+1)</f>
        <v>16.945659908600266</v>
      </c>
      <c r="AN859" s="89">
        <f>VLOOKUP($AC859,LS_Coint_BD!$B$3:$AQ$1079,AN$2)</f>
        <v>0.82370762925651697</v>
      </c>
      <c r="AO859" s="89">
        <f>VLOOKUP($AC859,LS_Coint_BD!$B$3:$AQ$1079,AO$2)</f>
        <v>0.77813464636464402</v>
      </c>
      <c r="AP859" s="89">
        <f>VLOOKUP($AC859,LS_Coint_BD!$B$3:$AQ$1079,AP$2)</f>
        <v>0.73812331452565605</v>
      </c>
      <c r="AQ859" s="89">
        <f>VLOOKUP($AC859,LS_Coint_BD!$B$3:$AQ$1079,AQ$2)</f>
        <v>0.69569650145626805</v>
      </c>
      <c r="AR859" s="89">
        <f>VLOOKUP($AC859,LS_Coint_BD!$B$3:$AQ$1079,AR$2)</f>
        <v>0.73671047830005298</v>
      </c>
      <c r="AS859" s="89">
        <f>VLOOKUP($AC859,LS_Coint_BD!$B$3:$AQ$1079,AS$2)</f>
        <v>0.73368368427072395</v>
      </c>
      <c r="AT859" s="89">
        <f>VLOOKUP($AC859,LS_Coint_BD!$B$3:$AQ$1079,AT$2)</f>
        <v>0.86162656398565696</v>
      </c>
      <c r="AU859" s="89">
        <f>VLOOKUP($AC859,LS_Coint_BD!$B$3:$AQ$1079,AU$2)</f>
        <v>0.84882057588703697</v>
      </c>
      <c r="AV859" s="89">
        <f>VLOOKUP($AC859,LS_Coint_BD!$B$3:$AQ$1079,AV$2)</f>
        <v>-2.8421709430403998E-16</v>
      </c>
      <c r="AW859" s="89">
        <f>VLOOKUP($AC859,LS_Coint_BD!$B$3:$AQ$1079,AW$2)</f>
        <v>1.33226762955019E-16</v>
      </c>
      <c r="AX859" s="89">
        <f>VLOOKUP($AC859,LS_Coint_BD!$B$3:$AQ$1079,AX$2)</f>
        <v>3.4258310474147699E-16</v>
      </c>
      <c r="AY859" s="89">
        <f>VLOOKUP($AC859,LS_Coint_BD!$B$3:$AQ$1079,AY$2)</f>
        <v>1.4765966227514601E-15</v>
      </c>
      <c r="AZ859" s="89">
        <f>VLOOKUP($AC859,LS_Coint_BD!$B$3:$AQ$1079,AZ$2)</f>
        <v>5.9211894646675002E-17</v>
      </c>
      <c r="BA859" s="89">
        <f>VLOOKUP($AC859,LS_Coint_BD!$B$3:$AQ$1079,BA$2)</f>
        <v>-6.6613381477509402E-16</v>
      </c>
      <c r="BB859" s="89">
        <f>VLOOKUP($AC859,LS_Coint_BD!$B$3:$AQ$1079,BB$2)</f>
        <v>9.4469886459013307E-16</v>
      </c>
      <c r="BC859" s="89">
        <f>VLOOKUP($AC859,LS_Coint_BD!$B$3:$AQ$1079,BC$2)</f>
        <v>7.0343730840249902E-16</v>
      </c>
      <c r="BD859" s="89">
        <f t="shared" si="669"/>
        <v>1.6474152585130337</v>
      </c>
      <c r="BE859" s="89">
        <f t="shared" si="670"/>
        <v>1.5562692927292883</v>
      </c>
      <c r="BF859" s="89">
        <f t="shared" si="671"/>
        <v>1.4762466290513125</v>
      </c>
      <c r="BG859" s="89">
        <f t="shared" si="672"/>
        <v>1.3913930029125376</v>
      </c>
      <c r="BH859" s="89">
        <f t="shared" si="673"/>
        <v>1.473420956600106</v>
      </c>
      <c r="BI859" s="89">
        <f t="shared" si="674"/>
        <v>1.4673673685414472</v>
      </c>
      <c r="BJ859" s="89">
        <f t="shared" si="675"/>
        <v>1.7232531279713148</v>
      </c>
      <c r="BK859" s="89">
        <f t="shared" si="676"/>
        <v>1.6976411517740746</v>
      </c>
      <c r="BL859" s="89">
        <f t="shared" si="677"/>
        <v>1.6474152585130331</v>
      </c>
      <c r="BM859" s="89"/>
      <c r="BN859" s="26" t="b">
        <f t="shared" si="678"/>
        <v>0</v>
      </c>
      <c r="BO859" s="26" t="b">
        <f t="shared" si="679"/>
        <v>0</v>
      </c>
      <c r="BP859" s="26" t="b">
        <f t="shared" si="680"/>
        <v>0</v>
      </c>
      <c r="BQ859" s="26" t="b">
        <f t="shared" si="681"/>
        <v>0</v>
      </c>
      <c r="BR859" s="26" t="b">
        <f t="shared" si="682"/>
        <v>0</v>
      </c>
      <c r="BS859" s="26" t="b">
        <f t="shared" si="683"/>
        <v>0</v>
      </c>
      <c r="BT859" s="26" t="b">
        <f t="shared" si="684"/>
        <v>0</v>
      </c>
      <c r="BU859" s="26" t="b">
        <f t="shared" si="685"/>
        <v>0</v>
      </c>
    </row>
    <row r="860" spans="2:73" ht="15" thickBot="1" x14ac:dyDescent="0.35">
      <c r="B860" s="17" t="str">
        <f>VLOOKUP($AC860,LS_Coint_BD!$B$3:$D$1079,2)</f>
        <v>VALE3</v>
      </c>
      <c r="C860" s="87" t="str">
        <f>VLOOKUP($AC860,LS_Coint_BD!$B$3:$D$1079,3)</f>
        <v>HGTX3</v>
      </c>
      <c r="D860" s="68">
        <f t="shared" si="645"/>
        <v>0.61534535912350208</v>
      </c>
      <c r="E860" s="65">
        <f t="shared" si="646"/>
        <v>2.0980035991826487</v>
      </c>
      <c r="F860" s="69">
        <f t="shared" si="647"/>
        <v>1.3986690661217658</v>
      </c>
      <c r="G860" s="68">
        <f t="shared" si="648"/>
        <v>0.59272153063173505</v>
      </c>
      <c r="H860" s="65">
        <f t="shared" si="649"/>
        <v>3.0310685068043117</v>
      </c>
      <c r="I860" s="69">
        <f t="shared" si="650"/>
        <v>2.0207123378695413</v>
      </c>
      <c r="J860" s="68">
        <f t="shared" si="651"/>
        <v>0</v>
      </c>
      <c r="K860" s="65">
        <f t="shared" si="652"/>
        <v>0</v>
      </c>
      <c r="L860" s="69">
        <f t="shared" si="653"/>
        <v>0</v>
      </c>
      <c r="M860" s="68">
        <f t="shared" si="654"/>
        <v>0</v>
      </c>
      <c r="N860" s="65">
        <f t="shared" si="655"/>
        <v>0</v>
      </c>
      <c r="O860" s="69">
        <f t="shared" si="656"/>
        <v>0</v>
      </c>
      <c r="P860" s="68">
        <f t="shared" si="657"/>
        <v>-6.2885571530955531E-2</v>
      </c>
      <c r="Q860" s="65">
        <f t="shared" si="658"/>
        <v>-4.7493875334363889</v>
      </c>
      <c r="R860" s="69">
        <f t="shared" si="659"/>
        <v>-3.1662583556242594</v>
      </c>
      <c r="S860" s="68">
        <f t="shared" si="660"/>
        <v>0</v>
      </c>
      <c r="T860" s="65">
        <f t="shared" si="661"/>
        <v>0</v>
      </c>
      <c r="U860" s="69">
        <f t="shared" si="662"/>
        <v>0</v>
      </c>
      <c r="V860" s="68">
        <f t="shared" si="663"/>
        <v>-0.45577369218385044</v>
      </c>
      <c r="W860" s="65">
        <f t="shared" si="664"/>
        <v>-4.8639459776923175</v>
      </c>
      <c r="X860" s="69">
        <f t="shared" si="665"/>
        <v>-3.2426306517948786</v>
      </c>
      <c r="Y860" s="68">
        <f t="shared" si="666"/>
        <v>-6.7900795942570369E-3</v>
      </c>
      <c r="Z860" s="65">
        <f t="shared" si="667"/>
        <v>-8.8745716528066794</v>
      </c>
      <c r="AA860" s="69">
        <f t="shared" si="668"/>
        <v>-5.916381101871119</v>
      </c>
      <c r="AB860" s="98">
        <f>SUMIF(BN860:BU860,"VERDADEIRO",BN$3:$BU859)</f>
        <v>0</v>
      </c>
      <c r="AC860" s="97">
        <f t="shared" si="644"/>
        <v>857</v>
      </c>
      <c r="AD860" s="89">
        <f>RTD("tryd.rtdserver",,"COT",B860,"ULT")</f>
        <v>92.69</v>
      </c>
      <c r="AE860" s="89">
        <f>RTD("tryd.rtdserver",,"COT",C860,"ULT")</f>
        <v>17.77</v>
      </c>
      <c r="AF860" s="89">
        <f>VLOOKUP($AC860,LS_Coint_BD!$B$3:$AQ$1079,AF$2)*$AD860+VLOOKUP($AC860,LS_Coint_BD!$B$3:$AQ$1079,AF$2+1)</f>
        <v>17.154654640876497</v>
      </c>
      <c r="AG860" s="89">
        <f>VLOOKUP($AC860,LS_Coint_BD!$B$3:$AQ$1079,AG$2)*$AD860+VLOOKUP($AC860,LS_Coint_BD!$B$3:$AQ$1079,AG$2+1)</f>
        <v>17.177278469368265</v>
      </c>
      <c r="AH860" s="89">
        <f>VLOOKUP($AC860,LS_Coint_BD!$B$3:$AQ$1079,AH$2)*$AD860+VLOOKUP($AC860,LS_Coint_BD!$B$3:$AQ$1079,AH$2+1)</f>
        <v>0</v>
      </c>
      <c r="AI860" s="89">
        <f>VLOOKUP($AC860,LS_Coint_BD!$B$3:$AQ$1079,AI$2)*$AD860+VLOOKUP($AC860,LS_Coint_BD!$B$3:$AQ$1079,AI$2+1)</f>
        <v>0</v>
      </c>
      <c r="AJ860" s="89">
        <f>VLOOKUP($AC860,LS_Coint_BD!$B$3:$AQ$1079,AJ$2)*$AD860+VLOOKUP($AC860,LS_Coint_BD!$B$3:$AQ$1079,AJ$2+1)</f>
        <v>17.832885571530955</v>
      </c>
      <c r="AK860" s="89">
        <f>VLOOKUP($AC860,LS_Coint_BD!$B$3:$AQ$1079,AK$2)*$AD860+VLOOKUP($AC860,LS_Coint_BD!$B$3:$AQ$1079,AK$2+1)</f>
        <v>0</v>
      </c>
      <c r="AL860" s="89">
        <f>VLOOKUP($AC860,LS_Coint_BD!$B$3:$AQ$1079,AL$2)*$AD860+VLOOKUP($AC860,LS_Coint_BD!$B$3:$AQ$1079,AL$2+1)</f>
        <v>18.22577369218385</v>
      </c>
      <c r="AM860" s="89">
        <f>VLOOKUP($AC860,LS_Coint_BD!$B$3:$AQ$1079,AM$2)*$AD860+VLOOKUP($AC860,LS_Coint_BD!$B$3:$AQ$1079,AM$2+1)</f>
        <v>17.776790079594257</v>
      </c>
      <c r="AN860" s="89">
        <f>VLOOKUP($AC860,LS_Coint_BD!$B$3:$AQ$1079,AN$2)</f>
        <v>0.699334533060884</v>
      </c>
      <c r="AO860" s="89">
        <f>VLOOKUP($AC860,LS_Coint_BD!$B$3:$AQ$1079,AO$2)</f>
        <v>1.01035616893477</v>
      </c>
      <c r="AP860" s="89">
        <f>VLOOKUP($AC860,LS_Coint_BD!$B$3:$AQ$1079,AP$2)</f>
        <v>0</v>
      </c>
      <c r="AQ860" s="89">
        <f>VLOOKUP($AC860,LS_Coint_BD!$B$3:$AQ$1079,AQ$2)</f>
        <v>0</v>
      </c>
      <c r="AR860" s="89">
        <f>VLOOKUP($AC860,LS_Coint_BD!$B$3:$AQ$1079,AR$2)</f>
        <v>1.5831291778121299</v>
      </c>
      <c r="AS860" s="89">
        <f>VLOOKUP($AC860,LS_Coint_BD!$B$3:$AQ$1079,AS$2)</f>
        <v>0</v>
      </c>
      <c r="AT860" s="89">
        <f>VLOOKUP($AC860,LS_Coint_BD!$B$3:$AQ$1079,AT$2)</f>
        <v>1.62131532589744</v>
      </c>
      <c r="AU860" s="89">
        <f>VLOOKUP($AC860,LS_Coint_BD!$B$3:$AQ$1079,AU$2)</f>
        <v>2.9581905509355599</v>
      </c>
      <c r="AV860" s="89">
        <f>VLOOKUP($AC860,LS_Coint_BD!$B$3:$AQ$1079,AV$2)</f>
        <v>-2.1316282072803001E-15</v>
      </c>
      <c r="AW860" s="89">
        <f>VLOOKUP($AC860,LS_Coint_BD!$B$3:$AQ$1079,AW$2)</f>
        <v>1.48029736616688E-15</v>
      </c>
      <c r="AX860" s="89">
        <f>VLOOKUP($AC860,LS_Coint_BD!$B$3:$AQ$1079,AX$2)</f>
        <v>0</v>
      </c>
      <c r="AY860" s="89">
        <f>VLOOKUP($AC860,LS_Coint_BD!$B$3:$AQ$1079,AY$2)</f>
        <v>0</v>
      </c>
      <c r="AZ860" s="89">
        <f>VLOOKUP($AC860,LS_Coint_BD!$B$3:$AQ$1079,AZ$2)</f>
        <v>5.5264435003563299E-16</v>
      </c>
      <c r="BA860" s="89">
        <f>VLOOKUP($AC860,LS_Coint_BD!$B$3:$AQ$1079,BA$2)</f>
        <v>0</v>
      </c>
      <c r="BB860" s="89">
        <f>VLOOKUP($AC860,LS_Coint_BD!$B$3:$AQ$1079,BB$2)</f>
        <v>1.5502750598402201E-15</v>
      </c>
      <c r="BC860" s="89">
        <f>VLOOKUP($AC860,LS_Coint_BD!$B$3:$AQ$1079,BC$2)</f>
        <v>4.9737991503206998E-16</v>
      </c>
      <c r="BD860" s="89">
        <f t="shared" si="669"/>
        <v>1.3986690661217658</v>
      </c>
      <c r="BE860" s="89">
        <f t="shared" si="670"/>
        <v>2.0207123378695413</v>
      </c>
      <c r="BF860" s="89">
        <f t="shared" si="671"/>
        <v>0</v>
      </c>
      <c r="BG860" s="89">
        <f t="shared" si="672"/>
        <v>0</v>
      </c>
      <c r="BH860" s="89">
        <f t="shared" si="673"/>
        <v>-3.1662583556242594</v>
      </c>
      <c r="BI860" s="89">
        <f t="shared" si="674"/>
        <v>0</v>
      </c>
      <c r="BJ860" s="89">
        <f t="shared" si="675"/>
        <v>-3.2426306517948786</v>
      </c>
      <c r="BK860" s="89">
        <f t="shared" si="676"/>
        <v>-5.916381101871119</v>
      </c>
      <c r="BL860" s="89">
        <f t="shared" si="677"/>
        <v>1.39866906612177</v>
      </c>
      <c r="BM860" s="89"/>
      <c r="BN860" s="26" t="b">
        <f t="shared" si="678"/>
        <v>0</v>
      </c>
      <c r="BO860" s="26" t="b">
        <f t="shared" si="679"/>
        <v>0</v>
      </c>
      <c r="BP860" s="26" t="b">
        <f t="shared" si="680"/>
        <v>0</v>
      </c>
      <c r="BQ860" s="26" t="b">
        <f t="shared" si="681"/>
        <v>0</v>
      </c>
      <c r="BR860" s="26" t="b">
        <f t="shared" si="682"/>
        <v>0</v>
      </c>
      <c r="BS860" s="26" t="b">
        <f t="shared" si="683"/>
        <v>0</v>
      </c>
      <c r="BT860" s="26" t="b">
        <f t="shared" si="684"/>
        <v>0</v>
      </c>
      <c r="BU860" s="26" t="b">
        <f t="shared" si="685"/>
        <v>0</v>
      </c>
    </row>
    <row r="861" spans="2:73" ht="15" thickBot="1" x14ac:dyDescent="0.35">
      <c r="B861" s="17" t="str">
        <f>VLOOKUP($AC861,LS_Coint_BD!$B$3:$D$1079,2)</f>
        <v>VALE3</v>
      </c>
      <c r="C861" s="87" t="str">
        <f>VLOOKUP($AC861,LS_Coint_BD!$B$3:$D$1079,3)</f>
        <v>IGTA3</v>
      </c>
      <c r="D861" s="68">
        <f t="shared" si="645"/>
        <v>0</v>
      </c>
      <c r="E861" s="65">
        <f t="shared" si="646"/>
        <v>0</v>
      </c>
      <c r="F861" s="69">
        <f t="shared" si="647"/>
        <v>0</v>
      </c>
      <c r="G861" s="68">
        <f t="shared" si="648"/>
        <v>0</v>
      </c>
      <c r="H861" s="65">
        <f t="shared" si="649"/>
        <v>0</v>
      </c>
      <c r="I861" s="69">
        <f t="shared" si="650"/>
        <v>0</v>
      </c>
      <c r="J861" s="68">
        <f t="shared" si="651"/>
        <v>0</v>
      </c>
      <c r="K861" s="65">
        <f t="shared" si="652"/>
        <v>0</v>
      </c>
      <c r="L861" s="69">
        <f t="shared" si="653"/>
        <v>0</v>
      </c>
      <c r="M861" s="68">
        <f t="shared" si="654"/>
        <v>-0.781801134568056</v>
      </c>
      <c r="N861" s="65">
        <f t="shared" si="655"/>
        <v>-6.0917952077862942</v>
      </c>
      <c r="O861" s="69">
        <f t="shared" si="656"/>
        <v>-4.0611968051908631</v>
      </c>
      <c r="P861" s="68">
        <f t="shared" si="657"/>
        <v>-0.80579264855226285</v>
      </c>
      <c r="Q861" s="65">
        <f t="shared" si="658"/>
        <v>-6.303742928802091</v>
      </c>
      <c r="R861" s="69">
        <f t="shared" si="659"/>
        <v>-4.2024952858680606</v>
      </c>
      <c r="S861" s="68">
        <f t="shared" si="660"/>
        <v>-1.1362272777828437</v>
      </c>
      <c r="T861" s="65">
        <f t="shared" si="661"/>
        <v>-6.8170953145325992</v>
      </c>
      <c r="U861" s="69">
        <f t="shared" si="662"/>
        <v>-4.5447302096883995</v>
      </c>
      <c r="V861" s="68">
        <f t="shared" si="663"/>
        <v>-1.42046392521614</v>
      </c>
      <c r="W861" s="65">
        <f t="shared" si="664"/>
        <v>-6.9948179966637909</v>
      </c>
      <c r="X861" s="69">
        <f t="shared" si="665"/>
        <v>-4.6632119977758606</v>
      </c>
      <c r="Y861" s="68">
        <f t="shared" si="666"/>
        <v>-0.38859977420922576</v>
      </c>
      <c r="Z861" s="65">
        <f t="shared" si="667"/>
        <v>-18.52714049002838</v>
      </c>
      <c r="AA861" s="69">
        <f t="shared" si="668"/>
        <v>-12.351426993352254</v>
      </c>
      <c r="AB861" s="98">
        <f>SUMIF(BN861:BU861,"VERDADEIRO",BN$3:$BU860)</f>
        <v>0</v>
      </c>
      <c r="AC861" s="97">
        <f t="shared" si="644"/>
        <v>858</v>
      </c>
      <c r="AD861" s="89">
        <f>RTD("tryd.rtdserver",,"COT",B861,"ULT")</f>
        <v>92.69</v>
      </c>
      <c r="AE861" s="89">
        <f>RTD("tryd.rtdserver",,"COT",C861,"ULT")</f>
        <v>35.19</v>
      </c>
      <c r="AF861" s="89">
        <f>VLOOKUP($AC861,LS_Coint_BD!$B$3:$AQ$1079,AF$2)*$AD861+VLOOKUP($AC861,LS_Coint_BD!$B$3:$AQ$1079,AF$2+1)</f>
        <v>0</v>
      </c>
      <c r="AG861" s="89">
        <f>VLOOKUP($AC861,LS_Coint_BD!$B$3:$AQ$1079,AG$2)*$AD861+VLOOKUP($AC861,LS_Coint_BD!$B$3:$AQ$1079,AG$2+1)</f>
        <v>0</v>
      </c>
      <c r="AH861" s="89">
        <f>VLOOKUP($AC861,LS_Coint_BD!$B$3:$AQ$1079,AH$2)*$AD861+VLOOKUP($AC861,LS_Coint_BD!$B$3:$AQ$1079,AH$2+1)</f>
        <v>0</v>
      </c>
      <c r="AI861" s="89">
        <f>VLOOKUP($AC861,LS_Coint_BD!$B$3:$AQ$1079,AI$2)*$AD861+VLOOKUP($AC861,LS_Coint_BD!$B$3:$AQ$1079,AI$2+1)</f>
        <v>35.971801134568054</v>
      </c>
      <c r="AJ861" s="89">
        <f>VLOOKUP($AC861,LS_Coint_BD!$B$3:$AQ$1079,AJ$2)*$AD861+VLOOKUP($AC861,LS_Coint_BD!$B$3:$AQ$1079,AJ$2+1)</f>
        <v>35.995792648552261</v>
      </c>
      <c r="AK861" s="89">
        <f>VLOOKUP($AC861,LS_Coint_BD!$B$3:$AQ$1079,AK$2)*$AD861+VLOOKUP($AC861,LS_Coint_BD!$B$3:$AQ$1079,AK$2+1)</f>
        <v>36.326227277782841</v>
      </c>
      <c r="AL861" s="89">
        <f>VLOOKUP($AC861,LS_Coint_BD!$B$3:$AQ$1079,AL$2)*$AD861+VLOOKUP($AC861,LS_Coint_BD!$B$3:$AQ$1079,AL$2+1)</f>
        <v>36.610463925216138</v>
      </c>
      <c r="AM861" s="89">
        <f>VLOOKUP($AC861,LS_Coint_BD!$B$3:$AQ$1079,AM$2)*$AD861+VLOOKUP($AC861,LS_Coint_BD!$B$3:$AQ$1079,AM$2+1)</f>
        <v>35.578599774209223</v>
      </c>
      <c r="AN861" s="89">
        <f>VLOOKUP($AC861,LS_Coint_BD!$B$3:$AQ$1079,AN$2)</f>
        <v>0</v>
      </c>
      <c r="AO861" s="89">
        <f>VLOOKUP($AC861,LS_Coint_BD!$B$3:$AQ$1079,AO$2)</f>
        <v>0</v>
      </c>
      <c r="AP861" s="89">
        <f>VLOOKUP($AC861,LS_Coint_BD!$B$3:$AQ$1079,AP$2)</f>
        <v>0</v>
      </c>
      <c r="AQ861" s="89">
        <f>VLOOKUP($AC861,LS_Coint_BD!$B$3:$AQ$1079,AQ$2)</f>
        <v>2.0305984025954298</v>
      </c>
      <c r="AR861" s="89">
        <f>VLOOKUP($AC861,LS_Coint_BD!$B$3:$AQ$1079,AR$2)</f>
        <v>2.1012476429340299</v>
      </c>
      <c r="AS861" s="89">
        <f>VLOOKUP($AC861,LS_Coint_BD!$B$3:$AQ$1079,AS$2)</f>
        <v>2.2723651048442002</v>
      </c>
      <c r="AT861" s="89">
        <f>VLOOKUP($AC861,LS_Coint_BD!$B$3:$AQ$1079,AT$2)</f>
        <v>2.3316059988879299</v>
      </c>
      <c r="AU861" s="89">
        <f>VLOOKUP($AC861,LS_Coint_BD!$B$3:$AQ$1079,AU$2)</f>
        <v>6.1757134966761296</v>
      </c>
      <c r="AV861" s="89">
        <f>VLOOKUP($AC861,LS_Coint_BD!$B$3:$AQ$1079,AV$2)</f>
        <v>0</v>
      </c>
      <c r="AW861" s="89">
        <f>VLOOKUP($AC861,LS_Coint_BD!$B$3:$AQ$1079,AW$2)</f>
        <v>0</v>
      </c>
      <c r="AX861" s="89">
        <f>VLOOKUP($AC861,LS_Coint_BD!$B$3:$AQ$1079,AX$2)</f>
        <v>0</v>
      </c>
      <c r="AY861" s="89">
        <f>VLOOKUP($AC861,LS_Coint_BD!$B$3:$AQ$1079,AY$2)</f>
        <v>-3.3750779948604801E-15</v>
      </c>
      <c r="AZ861" s="89">
        <f>VLOOKUP($AC861,LS_Coint_BD!$B$3:$AQ$1079,AZ$2)</f>
        <v>-1.26318708579573E-15</v>
      </c>
      <c r="BA861" s="89">
        <f>VLOOKUP($AC861,LS_Coint_BD!$B$3:$AQ$1079,BA$2)</f>
        <v>8.1712414612411495E-16</v>
      </c>
      <c r="BB861" s="89">
        <f>VLOOKUP($AC861,LS_Coint_BD!$B$3:$AQ$1079,BB$2)</f>
        <v>-4.8446095620006798E-16</v>
      </c>
      <c r="BC861" s="89">
        <f>VLOOKUP($AC861,LS_Coint_BD!$B$3:$AQ$1079,BC$2)</f>
        <v>5.0022208597511098E-15</v>
      </c>
      <c r="BD861" s="89">
        <f t="shared" si="669"/>
        <v>0</v>
      </c>
      <c r="BE861" s="89">
        <f t="shared" si="670"/>
        <v>0</v>
      </c>
      <c r="BF861" s="89">
        <f t="shared" si="671"/>
        <v>0</v>
      </c>
      <c r="BG861" s="89">
        <f t="shared" si="672"/>
        <v>-4.0611968051908631</v>
      </c>
      <c r="BH861" s="89">
        <f t="shared" si="673"/>
        <v>-4.2024952858680606</v>
      </c>
      <c r="BI861" s="89">
        <f t="shared" si="674"/>
        <v>-4.5447302096883995</v>
      </c>
      <c r="BJ861" s="89">
        <f t="shared" si="675"/>
        <v>-4.6632119977758606</v>
      </c>
      <c r="BK861" s="89">
        <f t="shared" si="676"/>
        <v>-12.351426993352254</v>
      </c>
      <c r="BL861" s="89">
        <f t="shared" si="677"/>
        <v>0</v>
      </c>
      <c r="BM861" s="89"/>
      <c r="BN861" s="26" t="b">
        <f t="shared" si="678"/>
        <v>0</v>
      </c>
      <c r="BO861" s="26" t="b">
        <f t="shared" si="679"/>
        <v>0</v>
      </c>
      <c r="BP861" s="26" t="b">
        <f t="shared" si="680"/>
        <v>0</v>
      </c>
      <c r="BQ861" s="26" t="b">
        <f t="shared" si="681"/>
        <v>0</v>
      </c>
      <c r="BR861" s="26" t="b">
        <f t="shared" si="682"/>
        <v>0</v>
      </c>
      <c r="BS861" s="26" t="b">
        <f t="shared" si="683"/>
        <v>0</v>
      </c>
      <c r="BT861" s="26" t="b">
        <f t="shared" si="684"/>
        <v>0</v>
      </c>
      <c r="BU861" s="26" t="b">
        <f t="shared" si="685"/>
        <v>0</v>
      </c>
    </row>
    <row r="862" spans="2:73" ht="15" thickBot="1" x14ac:dyDescent="0.35">
      <c r="B862" s="17" t="str">
        <f>VLOOKUP($AC862,LS_Coint_BD!$B$3:$D$1079,2)</f>
        <v>VALE3</v>
      </c>
      <c r="C862" s="87" t="str">
        <f>VLOOKUP($AC862,LS_Coint_BD!$B$3:$D$1079,3)</f>
        <v>IRBR3</v>
      </c>
      <c r="D862" s="68">
        <f t="shared" si="645"/>
        <v>-0.57182511647753653</v>
      </c>
      <c r="E862" s="65">
        <f t="shared" si="646"/>
        <v>-1.5522871517941137</v>
      </c>
      <c r="F862" s="69">
        <f t="shared" si="647"/>
        <v>-1.0348581011960758</v>
      </c>
      <c r="G862" s="68">
        <f t="shared" si="648"/>
        <v>-0.53061485167056244</v>
      </c>
      <c r="H862" s="65">
        <f t="shared" si="649"/>
        <v>-1.7243579329343546</v>
      </c>
      <c r="I862" s="69">
        <f t="shared" si="650"/>
        <v>-1.1495719552895698</v>
      </c>
      <c r="J862" s="68">
        <f t="shared" si="651"/>
        <v>-0.46936119673871168</v>
      </c>
      <c r="K862" s="65">
        <f t="shared" si="652"/>
        <v>-2.0871417404848414</v>
      </c>
      <c r="L862" s="69">
        <f t="shared" si="653"/>
        <v>-1.3914278269898943</v>
      </c>
      <c r="M862" s="68">
        <f t="shared" si="654"/>
        <v>0</v>
      </c>
      <c r="N862" s="65">
        <f t="shared" si="655"/>
        <v>0</v>
      </c>
      <c r="O862" s="69">
        <f t="shared" si="656"/>
        <v>0</v>
      </c>
      <c r="P862" s="68">
        <f t="shared" si="657"/>
        <v>-0.2554820594480649</v>
      </c>
      <c r="Q862" s="65">
        <f t="shared" si="658"/>
        <v>-3.3940563567795907</v>
      </c>
      <c r="R862" s="69">
        <f t="shared" si="659"/>
        <v>-2.2627042378530606</v>
      </c>
      <c r="S862" s="68">
        <f t="shared" si="660"/>
        <v>-0.12495395660496911</v>
      </c>
      <c r="T862" s="65">
        <f t="shared" si="661"/>
        <v>-3.4869437525891107</v>
      </c>
      <c r="U862" s="69">
        <f t="shared" si="662"/>
        <v>-2.3246291683927405</v>
      </c>
      <c r="V862" s="68">
        <f t="shared" si="663"/>
        <v>-0.15916593454022898</v>
      </c>
      <c r="W862" s="65">
        <f t="shared" si="664"/>
        <v>-3.4981184879293505</v>
      </c>
      <c r="X862" s="69">
        <f t="shared" si="665"/>
        <v>-2.3320789919529004</v>
      </c>
      <c r="Y862" s="68">
        <f t="shared" si="666"/>
        <v>0.7285179916857949</v>
      </c>
      <c r="Z862" s="65">
        <f t="shared" si="667"/>
        <v>20.322113966470802</v>
      </c>
      <c r="AA862" s="69">
        <f t="shared" si="668"/>
        <v>13.548075977647201</v>
      </c>
      <c r="AB862" s="98">
        <f>SUMIF(BN862:BU862,"VERDADEIRO",BN$3:$BU861)</f>
        <v>0</v>
      </c>
      <c r="AC862" s="97">
        <f t="shared" si="644"/>
        <v>859</v>
      </c>
      <c r="AD862" s="89">
        <f>RTD("tryd.rtdserver",,"COT",B862,"ULT")</f>
        <v>92.69</v>
      </c>
      <c r="AE862" s="89">
        <f>RTD("tryd.rtdserver",,"COT",C862,"ULT")</f>
        <v>6.91</v>
      </c>
      <c r="AF862" s="89">
        <f>VLOOKUP($AC862,LS_Coint_BD!$B$3:$AQ$1079,AF$2)*$AD862+VLOOKUP($AC862,LS_Coint_BD!$B$3:$AQ$1079,AF$2+1)</f>
        <v>7.4818251164775367</v>
      </c>
      <c r="AG862" s="89">
        <f>VLOOKUP($AC862,LS_Coint_BD!$B$3:$AQ$1079,AG$2)*$AD862+VLOOKUP($AC862,LS_Coint_BD!$B$3:$AQ$1079,AG$2+1)</f>
        <v>7.4406148516705626</v>
      </c>
      <c r="AH862" s="89">
        <f>VLOOKUP($AC862,LS_Coint_BD!$B$3:$AQ$1079,AH$2)*$AD862+VLOOKUP($AC862,LS_Coint_BD!$B$3:$AQ$1079,AH$2+1)</f>
        <v>7.3793611967387118</v>
      </c>
      <c r="AI862" s="89">
        <f>VLOOKUP($AC862,LS_Coint_BD!$B$3:$AQ$1079,AI$2)*$AD862+VLOOKUP($AC862,LS_Coint_BD!$B$3:$AQ$1079,AI$2+1)</f>
        <v>0</v>
      </c>
      <c r="AJ862" s="89">
        <f>VLOOKUP($AC862,LS_Coint_BD!$B$3:$AQ$1079,AJ$2)*$AD862+VLOOKUP($AC862,LS_Coint_BD!$B$3:$AQ$1079,AJ$2+1)</f>
        <v>7.165482059448065</v>
      </c>
      <c r="AK862" s="89">
        <f>VLOOKUP($AC862,LS_Coint_BD!$B$3:$AQ$1079,AK$2)*$AD862+VLOOKUP($AC862,LS_Coint_BD!$B$3:$AQ$1079,AK$2+1)</f>
        <v>7.0349539566049692</v>
      </c>
      <c r="AL862" s="89">
        <f>VLOOKUP($AC862,LS_Coint_BD!$B$3:$AQ$1079,AL$2)*$AD862+VLOOKUP($AC862,LS_Coint_BD!$B$3:$AQ$1079,AL$2+1)</f>
        <v>7.0691659345402291</v>
      </c>
      <c r="AM862" s="89">
        <f>VLOOKUP($AC862,LS_Coint_BD!$B$3:$AQ$1079,AM$2)*$AD862+VLOOKUP($AC862,LS_Coint_BD!$B$3:$AQ$1079,AM$2+1)</f>
        <v>6.1814820083142052</v>
      </c>
      <c r="AN862" s="89">
        <f>VLOOKUP($AC862,LS_Coint_BD!$B$3:$AQ$1079,AN$2)</f>
        <v>0.51742905059803801</v>
      </c>
      <c r="AO862" s="89">
        <f>VLOOKUP($AC862,LS_Coint_BD!$B$3:$AQ$1079,AO$2)</f>
        <v>0.57478597764478501</v>
      </c>
      <c r="AP862" s="89">
        <f>VLOOKUP($AC862,LS_Coint_BD!$B$3:$AQ$1079,AP$2)</f>
        <v>0.69571391349494704</v>
      </c>
      <c r="AQ862" s="89">
        <f>VLOOKUP($AC862,LS_Coint_BD!$B$3:$AQ$1079,AQ$2)</f>
        <v>0</v>
      </c>
      <c r="AR862" s="89">
        <f>VLOOKUP($AC862,LS_Coint_BD!$B$3:$AQ$1079,AR$2)</f>
        <v>1.1313521189265301</v>
      </c>
      <c r="AS862" s="89">
        <f>VLOOKUP($AC862,LS_Coint_BD!$B$3:$AQ$1079,AS$2)</f>
        <v>1.16231458419637</v>
      </c>
      <c r="AT862" s="89">
        <f>VLOOKUP($AC862,LS_Coint_BD!$B$3:$AQ$1079,AT$2)</f>
        <v>1.16603949597645</v>
      </c>
      <c r="AU862" s="89">
        <f>VLOOKUP($AC862,LS_Coint_BD!$B$3:$AQ$1079,AU$2)</f>
        <v>6.7740379888235998</v>
      </c>
      <c r="AV862" s="89">
        <f>VLOOKUP($AC862,LS_Coint_BD!$B$3:$AQ$1079,AV$2)</f>
        <v>3.1086244689504401E-16</v>
      </c>
      <c r="AW862" s="89">
        <f>VLOOKUP($AC862,LS_Coint_BD!$B$3:$AQ$1079,AW$2)</f>
        <v>1.9984014443252801E-16</v>
      </c>
      <c r="AX862" s="89">
        <f>VLOOKUP($AC862,LS_Coint_BD!$B$3:$AQ$1079,AX$2)</f>
        <v>-1.9032394707859801E-16</v>
      </c>
      <c r="AY862" s="89">
        <f>VLOOKUP($AC862,LS_Coint_BD!$B$3:$AQ$1079,AY$2)</f>
        <v>0</v>
      </c>
      <c r="AZ862" s="89">
        <f>VLOOKUP($AC862,LS_Coint_BD!$B$3:$AQ$1079,AZ$2)</f>
        <v>-5.7238164825119195E-16</v>
      </c>
      <c r="BA862" s="89">
        <f>VLOOKUP($AC862,LS_Coint_BD!$B$3:$AQ$1079,BA$2)</f>
        <v>-3.5527136788005001E-16</v>
      </c>
      <c r="BB862" s="89">
        <f>VLOOKUP($AC862,LS_Coint_BD!$B$3:$AQ$1079,BB$2)</f>
        <v>-4.19866162040059E-16</v>
      </c>
      <c r="BC862" s="89">
        <f>VLOOKUP($AC862,LS_Coint_BD!$B$3:$AQ$1079,BC$2)</f>
        <v>1.02318153949454E-15</v>
      </c>
      <c r="BD862" s="89">
        <f t="shared" si="669"/>
        <v>-1.0348581011960758</v>
      </c>
      <c r="BE862" s="89">
        <f t="shared" si="670"/>
        <v>-1.1495719552895698</v>
      </c>
      <c r="BF862" s="89">
        <f t="shared" si="671"/>
        <v>-1.3914278269898943</v>
      </c>
      <c r="BG862" s="89">
        <f t="shared" si="672"/>
        <v>0</v>
      </c>
      <c r="BH862" s="89">
        <f t="shared" si="673"/>
        <v>-2.2627042378530606</v>
      </c>
      <c r="BI862" s="89">
        <f t="shared" si="674"/>
        <v>-2.3246291683927405</v>
      </c>
      <c r="BJ862" s="89">
        <f t="shared" si="675"/>
        <v>-2.3320789919529004</v>
      </c>
      <c r="BK862" s="89">
        <f t="shared" si="676"/>
        <v>13.548075977647201</v>
      </c>
      <c r="BL862" s="89">
        <f t="shared" si="677"/>
        <v>-1.0348581011960751</v>
      </c>
      <c r="BM862" s="89"/>
      <c r="BN862" s="26" t="b">
        <f t="shared" si="678"/>
        <v>0</v>
      </c>
      <c r="BO862" s="26" t="b">
        <f t="shared" si="679"/>
        <v>0</v>
      </c>
      <c r="BP862" s="26" t="b">
        <f t="shared" si="680"/>
        <v>0</v>
      </c>
      <c r="BQ862" s="26" t="b">
        <f t="shared" si="681"/>
        <v>0</v>
      </c>
      <c r="BR862" s="26" t="b">
        <f t="shared" si="682"/>
        <v>0</v>
      </c>
      <c r="BS862" s="26" t="b">
        <f t="shared" si="683"/>
        <v>0</v>
      </c>
      <c r="BT862" s="26" t="b">
        <f t="shared" si="684"/>
        <v>0</v>
      </c>
      <c r="BU862" s="26" t="b">
        <f t="shared" si="685"/>
        <v>0</v>
      </c>
    </row>
    <row r="863" spans="2:73" ht="15" thickBot="1" x14ac:dyDescent="0.35">
      <c r="B863" s="17" t="str">
        <f>VLOOKUP($AC863,LS_Coint_BD!$B$3:$D$1079,2)</f>
        <v>VALE3</v>
      </c>
      <c r="C863" s="87" t="str">
        <f>VLOOKUP($AC863,LS_Coint_BD!$B$3:$D$1079,3)</f>
        <v>JBSS3</v>
      </c>
      <c r="D863" s="68">
        <f t="shared" si="645"/>
        <v>1.0813291292939269</v>
      </c>
      <c r="E863" s="65">
        <f t="shared" si="646"/>
        <v>3.0234047220753042</v>
      </c>
      <c r="F863" s="69">
        <f t="shared" si="647"/>
        <v>2.0156031480502028</v>
      </c>
      <c r="G863" s="68">
        <f t="shared" si="648"/>
        <v>0</v>
      </c>
      <c r="H863" s="65">
        <f t="shared" si="649"/>
        <v>0</v>
      </c>
      <c r="I863" s="69">
        <f t="shared" si="650"/>
        <v>0</v>
      </c>
      <c r="J863" s="68">
        <f t="shared" si="651"/>
        <v>1.1915591667403298</v>
      </c>
      <c r="K863" s="65">
        <f t="shared" si="652"/>
        <v>3.354965443893267</v>
      </c>
      <c r="L863" s="69">
        <f t="shared" si="653"/>
        <v>2.2366436292621779</v>
      </c>
      <c r="M863" s="68">
        <f t="shared" si="654"/>
        <v>1.2266130367937045</v>
      </c>
      <c r="N863" s="65">
        <f t="shared" si="655"/>
        <v>3.2185769365439114</v>
      </c>
      <c r="O863" s="69">
        <f t="shared" si="656"/>
        <v>2.1457179576959411</v>
      </c>
      <c r="P863" s="68">
        <f t="shared" si="657"/>
        <v>1.2476827586929105</v>
      </c>
      <c r="Q863" s="65">
        <f t="shared" si="658"/>
        <v>3.119506544062169</v>
      </c>
      <c r="R863" s="69">
        <f t="shared" si="659"/>
        <v>2.0796710293747793</v>
      </c>
      <c r="S863" s="68">
        <f t="shared" si="660"/>
        <v>1.4725955131044088</v>
      </c>
      <c r="T863" s="65">
        <f t="shared" si="661"/>
        <v>3.5072758833401703</v>
      </c>
      <c r="U863" s="69">
        <f t="shared" si="662"/>
        <v>2.3381839222267802</v>
      </c>
      <c r="V863" s="68">
        <f t="shared" si="663"/>
        <v>1.24661563341472</v>
      </c>
      <c r="W863" s="65">
        <f t="shared" si="664"/>
        <v>3.7052993566026582</v>
      </c>
      <c r="X863" s="69">
        <f t="shared" si="665"/>
        <v>2.4701995710684388</v>
      </c>
      <c r="Y863" s="68">
        <f t="shared" si="666"/>
        <v>1.235983756899742</v>
      </c>
      <c r="Z863" s="65">
        <f t="shared" si="667"/>
        <v>5.0295436567179914</v>
      </c>
      <c r="AA863" s="69">
        <f t="shared" si="668"/>
        <v>3.3530291044786611</v>
      </c>
      <c r="AB863" s="98">
        <f>SUMIF(BN863:BU863,"VERDADEIRO",BN$3:$BU862)</f>
        <v>0</v>
      </c>
      <c r="AC863" s="97">
        <f t="shared" si="644"/>
        <v>860</v>
      </c>
      <c r="AD863" s="89">
        <f>RTD("tryd.rtdserver",,"COT",B863,"ULT")</f>
        <v>92.69</v>
      </c>
      <c r="AE863" s="89">
        <f>RTD("tryd.rtdserver",,"COT",C863,"ULT")</f>
        <v>25.15</v>
      </c>
      <c r="AF863" s="89">
        <f>VLOOKUP($AC863,LS_Coint_BD!$B$3:$AQ$1079,AF$2)*$AD863+VLOOKUP($AC863,LS_Coint_BD!$B$3:$AQ$1079,AF$2+1)</f>
        <v>24.068670870706072</v>
      </c>
      <c r="AG863" s="89">
        <f>VLOOKUP($AC863,LS_Coint_BD!$B$3:$AQ$1079,AG$2)*$AD863+VLOOKUP($AC863,LS_Coint_BD!$B$3:$AQ$1079,AG$2+1)</f>
        <v>0</v>
      </c>
      <c r="AH863" s="89">
        <f>VLOOKUP($AC863,LS_Coint_BD!$B$3:$AQ$1079,AH$2)*$AD863+VLOOKUP($AC863,LS_Coint_BD!$B$3:$AQ$1079,AH$2+1)</f>
        <v>23.958440833259669</v>
      </c>
      <c r="AI863" s="89">
        <f>VLOOKUP($AC863,LS_Coint_BD!$B$3:$AQ$1079,AI$2)*$AD863+VLOOKUP($AC863,LS_Coint_BD!$B$3:$AQ$1079,AI$2+1)</f>
        <v>23.923386963206294</v>
      </c>
      <c r="AJ863" s="89">
        <f>VLOOKUP($AC863,LS_Coint_BD!$B$3:$AQ$1079,AJ$2)*$AD863+VLOOKUP($AC863,LS_Coint_BD!$B$3:$AQ$1079,AJ$2+1)</f>
        <v>23.902317241307088</v>
      </c>
      <c r="AK863" s="89">
        <f>VLOOKUP($AC863,LS_Coint_BD!$B$3:$AQ$1079,AK$2)*$AD863+VLOOKUP($AC863,LS_Coint_BD!$B$3:$AQ$1079,AK$2+1)</f>
        <v>23.67740448689559</v>
      </c>
      <c r="AL863" s="89">
        <f>VLOOKUP($AC863,LS_Coint_BD!$B$3:$AQ$1079,AL$2)*$AD863+VLOOKUP($AC863,LS_Coint_BD!$B$3:$AQ$1079,AL$2+1)</f>
        <v>23.903384366585279</v>
      </c>
      <c r="AM863" s="89">
        <f>VLOOKUP($AC863,LS_Coint_BD!$B$3:$AQ$1079,AM$2)*$AD863+VLOOKUP($AC863,LS_Coint_BD!$B$3:$AQ$1079,AM$2+1)</f>
        <v>23.914016243100257</v>
      </c>
      <c r="AN863" s="89">
        <f>VLOOKUP($AC863,LS_Coint_BD!$B$3:$AQ$1079,AN$2)</f>
        <v>1.0078015740251001</v>
      </c>
      <c r="AO863" s="89">
        <f>VLOOKUP($AC863,LS_Coint_BD!$B$3:$AQ$1079,AO$2)</f>
        <v>0</v>
      </c>
      <c r="AP863" s="89">
        <f>VLOOKUP($AC863,LS_Coint_BD!$B$3:$AQ$1079,AP$2)</f>
        <v>1.11832181463109</v>
      </c>
      <c r="AQ863" s="89">
        <f>VLOOKUP($AC863,LS_Coint_BD!$B$3:$AQ$1079,AQ$2)</f>
        <v>1.0728589788479701</v>
      </c>
      <c r="AR863" s="89">
        <f>VLOOKUP($AC863,LS_Coint_BD!$B$3:$AQ$1079,AR$2)</f>
        <v>1.0398355146873901</v>
      </c>
      <c r="AS863" s="89">
        <f>VLOOKUP($AC863,LS_Coint_BD!$B$3:$AQ$1079,AS$2)</f>
        <v>1.1690919611133901</v>
      </c>
      <c r="AT863" s="89">
        <f>VLOOKUP($AC863,LS_Coint_BD!$B$3:$AQ$1079,AT$2)</f>
        <v>1.2350997855342201</v>
      </c>
      <c r="AU863" s="89">
        <f>VLOOKUP($AC863,LS_Coint_BD!$B$3:$AQ$1079,AU$2)</f>
        <v>1.6765145522393301</v>
      </c>
      <c r="AV863" s="89">
        <f>VLOOKUP($AC863,LS_Coint_BD!$B$3:$AQ$1079,AV$2)</f>
        <v>2.8421709430404001E-15</v>
      </c>
      <c r="AW863" s="89">
        <f>VLOOKUP($AC863,LS_Coint_BD!$B$3:$AQ$1079,AW$2)</f>
        <v>0</v>
      </c>
      <c r="AX863" s="89">
        <f>VLOOKUP($AC863,LS_Coint_BD!$B$3:$AQ$1079,AX$2)</f>
        <v>-2.18238125983459E-15</v>
      </c>
      <c r="AY863" s="89">
        <f>VLOOKUP($AC863,LS_Coint_BD!$B$3:$AQ$1079,AY$2)</f>
        <v>8.8817841970012504E-16</v>
      </c>
      <c r="AZ863" s="89">
        <f>VLOOKUP($AC863,LS_Coint_BD!$B$3:$AQ$1079,AZ$2)</f>
        <v>-1.06581410364015E-15</v>
      </c>
      <c r="BA863" s="89">
        <f>VLOOKUP($AC863,LS_Coint_BD!$B$3:$AQ$1079,BA$2)</f>
        <v>0</v>
      </c>
      <c r="BB863" s="89">
        <f>VLOOKUP($AC863,LS_Coint_BD!$B$3:$AQ$1079,BB$2)</f>
        <v>-1.46953156714021E-15</v>
      </c>
      <c r="BC863" s="89">
        <f>VLOOKUP($AC863,LS_Coint_BD!$B$3:$AQ$1079,BC$2)</f>
        <v>9.3791641120333209E-16</v>
      </c>
      <c r="BD863" s="89">
        <f t="shared" si="669"/>
        <v>2.0156031480502028</v>
      </c>
      <c r="BE863" s="89">
        <f t="shared" si="670"/>
        <v>0</v>
      </c>
      <c r="BF863" s="89">
        <f t="shared" si="671"/>
        <v>2.2366436292621779</v>
      </c>
      <c r="BG863" s="89">
        <f t="shared" si="672"/>
        <v>2.1457179576959411</v>
      </c>
      <c r="BH863" s="89">
        <f t="shared" si="673"/>
        <v>2.0796710293747793</v>
      </c>
      <c r="BI863" s="89">
        <f t="shared" si="674"/>
        <v>2.3381839222267802</v>
      </c>
      <c r="BJ863" s="89">
        <f t="shared" si="675"/>
        <v>2.4701995710684388</v>
      </c>
      <c r="BK863" s="89">
        <f t="shared" si="676"/>
        <v>3.3530291044786611</v>
      </c>
      <c r="BL863" s="89">
        <f t="shared" si="677"/>
        <v>2.0156031480502086</v>
      </c>
      <c r="BM863" s="89"/>
      <c r="BN863" s="26" t="b">
        <f t="shared" si="678"/>
        <v>0</v>
      </c>
      <c r="BO863" s="26" t="b">
        <f t="shared" si="679"/>
        <v>0</v>
      </c>
      <c r="BP863" s="26" t="b">
        <f t="shared" si="680"/>
        <v>0</v>
      </c>
      <c r="BQ863" s="26" t="b">
        <f t="shared" si="681"/>
        <v>0</v>
      </c>
      <c r="BR863" s="26" t="b">
        <f t="shared" si="682"/>
        <v>0</v>
      </c>
      <c r="BS863" s="26" t="b">
        <f t="shared" si="683"/>
        <v>0</v>
      </c>
      <c r="BT863" s="26" t="b">
        <f t="shared" si="684"/>
        <v>0</v>
      </c>
      <c r="BU863" s="26" t="b">
        <f t="shared" si="685"/>
        <v>0</v>
      </c>
    </row>
    <row r="864" spans="2:73" ht="15" thickBot="1" x14ac:dyDescent="0.35">
      <c r="B864" s="17" t="str">
        <f>VLOOKUP($AC864,LS_Coint_BD!$B$3:$D$1079,2)</f>
        <v>VALE3</v>
      </c>
      <c r="C864" s="87" t="str">
        <f>VLOOKUP($AC864,LS_Coint_BD!$B$3:$D$1079,3)</f>
        <v>LREN3</v>
      </c>
      <c r="D864" s="68">
        <f t="shared" si="645"/>
        <v>0</v>
      </c>
      <c r="E864" s="65">
        <f t="shared" si="646"/>
        <v>0</v>
      </c>
      <c r="F864" s="69">
        <f t="shared" si="647"/>
        <v>0</v>
      </c>
      <c r="G864" s="68">
        <f t="shared" si="648"/>
        <v>0</v>
      </c>
      <c r="H864" s="65">
        <f t="shared" si="649"/>
        <v>0</v>
      </c>
      <c r="I864" s="69">
        <f t="shared" si="650"/>
        <v>0</v>
      </c>
      <c r="J864" s="68">
        <f t="shared" si="651"/>
        <v>0</v>
      </c>
      <c r="K864" s="65">
        <f t="shared" si="652"/>
        <v>0</v>
      </c>
      <c r="L864" s="69">
        <f t="shared" si="653"/>
        <v>0</v>
      </c>
      <c r="M864" s="68">
        <f t="shared" si="654"/>
        <v>-2.3581758207749246</v>
      </c>
      <c r="N864" s="65">
        <f t="shared" si="655"/>
        <v>-6.6562797293931055</v>
      </c>
      <c r="O864" s="69">
        <f t="shared" si="656"/>
        <v>-4.437519819595404</v>
      </c>
      <c r="P864" s="68">
        <f t="shared" si="657"/>
        <v>-2.5906538144944449</v>
      </c>
      <c r="Q864" s="65">
        <f t="shared" si="658"/>
        <v>-7.2547143292311915</v>
      </c>
      <c r="R864" s="69">
        <f t="shared" si="659"/>
        <v>-4.8364762194874613</v>
      </c>
      <c r="S864" s="68">
        <f t="shared" si="660"/>
        <v>-3.2875596356528476</v>
      </c>
      <c r="T864" s="65">
        <f t="shared" si="661"/>
        <v>-8.4028127766430849</v>
      </c>
      <c r="U864" s="69">
        <f t="shared" si="662"/>
        <v>-5.6018751844287236</v>
      </c>
      <c r="V864" s="68">
        <f t="shared" si="663"/>
        <v>-4.0734312457501431</v>
      </c>
      <c r="W864" s="65">
        <f t="shared" si="664"/>
        <v>-9.2165872751020519</v>
      </c>
      <c r="X864" s="69">
        <f t="shared" si="665"/>
        <v>-6.144391516734701</v>
      </c>
      <c r="Y864" s="68">
        <f t="shared" si="666"/>
        <v>-3.2287057539799093</v>
      </c>
      <c r="Z864" s="65">
        <f t="shared" si="667"/>
        <v>-15.828877271943512</v>
      </c>
      <c r="AA864" s="69">
        <f t="shared" si="668"/>
        <v>-10.552584847962342</v>
      </c>
      <c r="AB864" s="98">
        <f>SUMIF(BN864:BU864,"VERDADEIRO",BN$3:$BU863)</f>
        <v>0</v>
      </c>
      <c r="AC864" s="97">
        <f t="shared" si="644"/>
        <v>861</v>
      </c>
      <c r="AD864" s="89">
        <f>RTD("tryd.rtdserver",,"COT",B864,"ULT")</f>
        <v>92.69</v>
      </c>
      <c r="AE864" s="89">
        <f>RTD("tryd.rtdserver",,"COT",C864,"ULT")</f>
        <v>41.01</v>
      </c>
      <c r="AF864" s="89">
        <f>VLOOKUP($AC864,LS_Coint_BD!$B$3:$AQ$1079,AF$2)*$AD864+VLOOKUP($AC864,LS_Coint_BD!$B$3:$AQ$1079,AF$2+1)</f>
        <v>0</v>
      </c>
      <c r="AG864" s="89">
        <f>VLOOKUP($AC864,LS_Coint_BD!$B$3:$AQ$1079,AG$2)*$AD864+VLOOKUP($AC864,LS_Coint_BD!$B$3:$AQ$1079,AG$2+1)</f>
        <v>0</v>
      </c>
      <c r="AH864" s="89">
        <f>VLOOKUP($AC864,LS_Coint_BD!$B$3:$AQ$1079,AH$2)*$AD864+VLOOKUP($AC864,LS_Coint_BD!$B$3:$AQ$1079,AH$2+1)</f>
        <v>0</v>
      </c>
      <c r="AI864" s="89">
        <f>VLOOKUP($AC864,LS_Coint_BD!$B$3:$AQ$1079,AI$2)*$AD864+VLOOKUP($AC864,LS_Coint_BD!$B$3:$AQ$1079,AI$2+1)</f>
        <v>43.368175820774923</v>
      </c>
      <c r="AJ864" s="89">
        <f>VLOOKUP($AC864,LS_Coint_BD!$B$3:$AQ$1079,AJ$2)*$AD864+VLOOKUP($AC864,LS_Coint_BD!$B$3:$AQ$1079,AJ$2+1)</f>
        <v>43.600653814494443</v>
      </c>
      <c r="AK864" s="89">
        <f>VLOOKUP($AC864,LS_Coint_BD!$B$3:$AQ$1079,AK$2)*$AD864+VLOOKUP($AC864,LS_Coint_BD!$B$3:$AQ$1079,AK$2+1)</f>
        <v>44.297559635652846</v>
      </c>
      <c r="AL864" s="89">
        <f>VLOOKUP($AC864,LS_Coint_BD!$B$3:$AQ$1079,AL$2)*$AD864+VLOOKUP($AC864,LS_Coint_BD!$B$3:$AQ$1079,AL$2+1)</f>
        <v>45.083431245750141</v>
      </c>
      <c r="AM864" s="89">
        <f>VLOOKUP($AC864,LS_Coint_BD!$B$3:$AQ$1079,AM$2)*$AD864+VLOOKUP($AC864,LS_Coint_BD!$B$3:$AQ$1079,AM$2+1)</f>
        <v>44.238705753979907</v>
      </c>
      <c r="AN864" s="89">
        <f>VLOOKUP($AC864,LS_Coint_BD!$B$3:$AQ$1079,AN$2)</f>
        <v>0</v>
      </c>
      <c r="AO864" s="89">
        <f>VLOOKUP($AC864,LS_Coint_BD!$B$3:$AQ$1079,AO$2)</f>
        <v>0</v>
      </c>
      <c r="AP864" s="89">
        <f>VLOOKUP($AC864,LS_Coint_BD!$B$3:$AQ$1079,AP$2)</f>
        <v>0</v>
      </c>
      <c r="AQ864" s="89">
        <f>VLOOKUP($AC864,LS_Coint_BD!$B$3:$AQ$1079,AQ$2)</f>
        <v>2.2187599097977002</v>
      </c>
      <c r="AR864" s="89">
        <f>VLOOKUP($AC864,LS_Coint_BD!$B$3:$AQ$1079,AR$2)</f>
        <v>2.4182381097437302</v>
      </c>
      <c r="AS864" s="89">
        <f>VLOOKUP($AC864,LS_Coint_BD!$B$3:$AQ$1079,AS$2)</f>
        <v>2.80093759221436</v>
      </c>
      <c r="AT864" s="89">
        <f>VLOOKUP($AC864,LS_Coint_BD!$B$3:$AQ$1079,AT$2)</f>
        <v>3.07219575836735</v>
      </c>
      <c r="AU864" s="89">
        <f>VLOOKUP($AC864,LS_Coint_BD!$B$3:$AQ$1079,AU$2)</f>
        <v>5.2762924239811699</v>
      </c>
      <c r="AV864" s="89">
        <f>VLOOKUP($AC864,LS_Coint_BD!$B$3:$AQ$1079,AV$2)</f>
        <v>0</v>
      </c>
      <c r="AW864" s="89">
        <f>VLOOKUP($AC864,LS_Coint_BD!$B$3:$AQ$1079,AW$2)</f>
        <v>0</v>
      </c>
      <c r="AX864" s="89">
        <f>VLOOKUP($AC864,LS_Coint_BD!$B$3:$AQ$1079,AX$2)</f>
        <v>0</v>
      </c>
      <c r="AY864" s="89">
        <f>VLOOKUP($AC864,LS_Coint_BD!$B$3:$AQ$1079,AY$2)</f>
        <v>-3.1974423109204501E-15</v>
      </c>
      <c r="AZ864" s="89">
        <f>VLOOKUP($AC864,LS_Coint_BD!$B$3:$AQ$1079,AZ$2)</f>
        <v>-1.1842378929335E-15</v>
      </c>
      <c r="BA864" s="89">
        <f>VLOOKUP($AC864,LS_Coint_BD!$B$3:$AQ$1079,BA$2)</f>
        <v>-3.30402372128447E-15</v>
      </c>
      <c r="BB864" s="89">
        <f>VLOOKUP($AC864,LS_Coint_BD!$B$3:$AQ$1079,BB$2)</f>
        <v>-8.3973232408011799E-16</v>
      </c>
      <c r="BC864" s="89">
        <f>VLOOKUP($AC864,LS_Coint_BD!$B$3:$AQ$1079,BC$2)</f>
        <v>-1.3358203432289899E-15</v>
      </c>
      <c r="BD864" s="89">
        <f t="shared" si="669"/>
        <v>0</v>
      </c>
      <c r="BE864" s="89">
        <f t="shared" si="670"/>
        <v>0</v>
      </c>
      <c r="BF864" s="89">
        <f t="shared" si="671"/>
        <v>0</v>
      </c>
      <c r="BG864" s="89">
        <f t="shared" si="672"/>
        <v>-4.437519819595404</v>
      </c>
      <c r="BH864" s="89">
        <f t="shared" si="673"/>
        <v>-4.8364762194874613</v>
      </c>
      <c r="BI864" s="89">
        <f t="shared" si="674"/>
        <v>-5.6018751844287236</v>
      </c>
      <c r="BJ864" s="89">
        <f t="shared" si="675"/>
        <v>-6.144391516734701</v>
      </c>
      <c r="BK864" s="89">
        <f t="shared" si="676"/>
        <v>-10.552584847962342</v>
      </c>
      <c r="BL864" s="89">
        <f t="shared" si="677"/>
        <v>0</v>
      </c>
      <c r="BM864" s="89"/>
      <c r="BN864" s="26" t="b">
        <f t="shared" si="678"/>
        <v>0</v>
      </c>
      <c r="BO864" s="26" t="b">
        <f t="shared" si="679"/>
        <v>0</v>
      </c>
      <c r="BP864" s="26" t="b">
        <f t="shared" si="680"/>
        <v>0</v>
      </c>
      <c r="BQ864" s="26" t="b">
        <f t="shared" si="681"/>
        <v>0</v>
      </c>
      <c r="BR864" s="26" t="b">
        <f t="shared" si="682"/>
        <v>0</v>
      </c>
      <c r="BS864" s="26" t="b">
        <f t="shared" si="683"/>
        <v>0</v>
      </c>
      <c r="BT864" s="26" t="b">
        <f t="shared" si="684"/>
        <v>0</v>
      </c>
      <c r="BU864" s="26" t="b">
        <f t="shared" si="685"/>
        <v>0</v>
      </c>
    </row>
    <row r="865" spans="2:73" ht="15" thickBot="1" x14ac:dyDescent="0.35">
      <c r="B865" s="17" t="str">
        <f>VLOOKUP($AC865,LS_Coint_BD!$B$3:$D$1079,2)</f>
        <v>VALE3</v>
      </c>
      <c r="C865" s="87" t="str">
        <f>VLOOKUP($AC865,LS_Coint_BD!$B$3:$D$1079,3)</f>
        <v>MULT3</v>
      </c>
      <c r="D865" s="68">
        <f t="shared" si="645"/>
        <v>0</v>
      </c>
      <c r="E865" s="65">
        <f t="shared" si="646"/>
        <v>0</v>
      </c>
      <c r="F865" s="69">
        <f t="shared" si="647"/>
        <v>0</v>
      </c>
      <c r="G865" s="68">
        <f t="shared" si="648"/>
        <v>0</v>
      </c>
      <c r="H865" s="65">
        <f t="shared" si="649"/>
        <v>0</v>
      </c>
      <c r="I865" s="69">
        <f t="shared" si="650"/>
        <v>0</v>
      </c>
      <c r="J865" s="68">
        <f t="shared" si="651"/>
        <v>-0.78348102220240889</v>
      </c>
      <c r="K865" s="65">
        <f t="shared" si="652"/>
        <v>-3.9762751627011008</v>
      </c>
      <c r="L865" s="69">
        <f t="shared" si="653"/>
        <v>-2.6508501084674005</v>
      </c>
      <c r="M865" s="68">
        <f t="shared" si="654"/>
        <v>-0.77200261713959861</v>
      </c>
      <c r="N865" s="65">
        <f t="shared" si="655"/>
        <v>-3.8348107323786946</v>
      </c>
      <c r="O865" s="69">
        <f t="shared" si="656"/>
        <v>-2.5565404882524629</v>
      </c>
      <c r="P865" s="68">
        <f t="shared" si="657"/>
        <v>-0.7660882752039555</v>
      </c>
      <c r="Q865" s="65">
        <f t="shared" si="658"/>
        <v>-3.8788329677371172</v>
      </c>
      <c r="R865" s="69">
        <f t="shared" si="659"/>
        <v>-2.5858886451580783</v>
      </c>
      <c r="S865" s="68">
        <f t="shared" si="660"/>
        <v>-0.92014605072366251</v>
      </c>
      <c r="T865" s="65">
        <f t="shared" si="661"/>
        <v>-4.0989200368344632</v>
      </c>
      <c r="U865" s="69">
        <f t="shared" si="662"/>
        <v>-2.7326133578896421</v>
      </c>
      <c r="V865" s="68">
        <f t="shared" si="663"/>
        <v>-1.0760182793069646</v>
      </c>
      <c r="W865" s="65">
        <f t="shared" si="664"/>
        <v>-4.2222570293572783</v>
      </c>
      <c r="X865" s="69">
        <f t="shared" si="665"/>
        <v>-2.814838019571519</v>
      </c>
      <c r="Y865" s="68">
        <f t="shared" si="666"/>
        <v>-0.46004981520349375</v>
      </c>
      <c r="Z865" s="65">
        <f t="shared" si="667"/>
        <v>-11.068550958026549</v>
      </c>
      <c r="AA865" s="69">
        <f t="shared" si="668"/>
        <v>-7.379033972017699</v>
      </c>
      <c r="AB865" s="98">
        <f>SUMIF(BN865:BU865,"VERDADEIRO",BN$3:$BU864)</f>
        <v>0</v>
      </c>
      <c r="AC865" s="97">
        <f t="shared" si="644"/>
        <v>862</v>
      </c>
      <c r="AD865" s="89">
        <f>RTD("tryd.rtdserver",,"COT",B865,"ULT")</f>
        <v>92.69</v>
      </c>
      <c r="AE865" s="89">
        <f>RTD("tryd.rtdserver",,"COT",C865,"ULT")</f>
        <v>21.84</v>
      </c>
      <c r="AF865" s="89">
        <f>VLOOKUP($AC865,LS_Coint_BD!$B$3:$AQ$1079,AF$2)*$AD865+VLOOKUP($AC865,LS_Coint_BD!$B$3:$AQ$1079,AF$2+1)</f>
        <v>0</v>
      </c>
      <c r="AG865" s="89">
        <f>VLOOKUP($AC865,LS_Coint_BD!$B$3:$AQ$1079,AG$2)*$AD865+VLOOKUP($AC865,LS_Coint_BD!$B$3:$AQ$1079,AG$2+1)</f>
        <v>0</v>
      </c>
      <c r="AH865" s="89">
        <f>VLOOKUP($AC865,LS_Coint_BD!$B$3:$AQ$1079,AH$2)*$AD865+VLOOKUP($AC865,LS_Coint_BD!$B$3:$AQ$1079,AH$2+1)</f>
        <v>22.623481022202409</v>
      </c>
      <c r="AI865" s="89">
        <f>VLOOKUP($AC865,LS_Coint_BD!$B$3:$AQ$1079,AI$2)*$AD865+VLOOKUP($AC865,LS_Coint_BD!$B$3:$AQ$1079,AI$2+1)</f>
        <v>22.612002617139598</v>
      </c>
      <c r="AJ865" s="89">
        <f>VLOOKUP($AC865,LS_Coint_BD!$B$3:$AQ$1079,AJ$2)*$AD865+VLOOKUP($AC865,LS_Coint_BD!$B$3:$AQ$1079,AJ$2+1)</f>
        <v>22.606088275203955</v>
      </c>
      <c r="AK865" s="89">
        <f>VLOOKUP($AC865,LS_Coint_BD!$B$3:$AQ$1079,AK$2)*$AD865+VLOOKUP($AC865,LS_Coint_BD!$B$3:$AQ$1079,AK$2+1)</f>
        <v>22.760146050723662</v>
      </c>
      <c r="AL865" s="89">
        <f>VLOOKUP($AC865,LS_Coint_BD!$B$3:$AQ$1079,AL$2)*$AD865+VLOOKUP($AC865,LS_Coint_BD!$B$3:$AQ$1079,AL$2+1)</f>
        <v>22.916018279306964</v>
      </c>
      <c r="AM865" s="89">
        <f>VLOOKUP($AC865,LS_Coint_BD!$B$3:$AQ$1079,AM$2)*$AD865+VLOOKUP($AC865,LS_Coint_BD!$B$3:$AQ$1079,AM$2+1)</f>
        <v>22.300049815203494</v>
      </c>
      <c r="AN865" s="89">
        <f>VLOOKUP($AC865,LS_Coint_BD!$B$3:$AQ$1079,AN$2)</f>
        <v>0</v>
      </c>
      <c r="AO865" s="89">
        <f>VLOOKUP($AC865,LS_Coint_BD!$B$3:$AQ$1079,AO$2)</f>
        <v>0</v>
      </c>
      <c r="AP865" s="89">
        <f>VLOOKUP($AC865,LS_Coint_BD!$B$3:$AQ$1079,AP$2)</f>
        <v>1.3254250542337001</v>
      </c>
      <c r="AQ865" s="89">
        <f>VLOOKUP($AC865,LS_Coint_BD!$B$3:$AQ$1079,AQ$2)</f>
        <v>1.2782702441262299</v>
      </c>
      <c r="AR865" s="89">
        <f>VLOOKUP($AC865,LS_Coint_BD!$B$3:$AQ$1079,AR$2)</f>
        <v>1.29294432257904</v>
      </c>
      <c r="AS865" s="89">
        <f>VLOOKUP($AC865,LS_Coint_BD!$B$3:$AQ$1079,AS$2)</f>
        <v>1.3663066789448199</v>
      </c>
      <c r="AT865" s="89">
        <f>VLOOKUP($AC865,LS_Coint_BD!$B$3:$AQ$1079,AT$2)</f>
        <v>1.40741900978576</v>
      </c>
      <c r="AU865" s="89">
        <f>VLOOKUP($AC865,LS_Coint_BD!$B$3:$AQ$1079,AU$2)</f>
        <v>3.6895169860088499</v>
      </c>
      <c r="AV865" s="89">
        <f>VLOOKUP($AC865,LS_Coint_BD!$B$3:$AQ$1079,AV$2)</f>
        <v>0</v>
      </c>
      <c r="AW865" s="89">
        <f>VLOOKUP($AC865,LS_Coint_BD!$B$3:$AQ$1079,AW$2)</f>
        <v>0</v>
      </c>
      <c r="AX865" s="89">
        <f>VLOOKUP($AC865,LS_Coint_BD!$B$3:$AQ$1079,AX$2)</f>
        <v>-3.0451831532575698E-16</v>
      </c>
      <c r="AY865" s="89">
        <f>VLOOKUP($AC865,LS_Coint_BD!$B$3:$AQ$1079,AY$2)</f>
        <v>-3.1530333899354401E-15</v>
      </c>
      <c r="AZ865" s="89">
        <f>VLOOKUP($AC865,LS_Coint_BD!$B$3:$AQ$1079,AZ$2)</f>
        <v>1.69740764653802E-15</v>
      </c>
      <c r="BA865" s="89">
        <f>VLOOKUP($AC865,LS_Coint_BD!$B$3:$AQ$1079,BA$2)</f>
        <v>-2.2026824808563102E-15</v>
      </c>
      <c r="BB865" s="89">
        <f>VLOOKUP($AC865,LS_Coint_BD!$B$3:$AQ$1079,BB$2)</f>
        <v>9.8507061094013893E-16</v>
      </c>
      <c r="BC865" s="89">
        <f>VLOOKUP($AC865,LS_Coint_BD!$B$3:$AQ$1079,BC$2)</f>
        <v>9.0949470177292806E-16</v>
      </c>
      <c r="BD865" s="89">
        <f t="shared" si="669"/>
        <v>0</v>
      </c>
      <c r="BE865" s="89">
        <f t="shared" si="670"/>
        <v>0</v>
      </c>
      <c r="BF865" s="89">
        <f t="shared" si="671"/>
        <v>-2.6508501084674005</v>
      </c>
      <c r="BG865" s="89">
        <f t="shared" si="672"/>
        <v>-2.5565404882524629</v>
      </c>
      <c r="BH865" s="89">
        <f t="shared" si="673"/>
        <v>-2.5858886451580783</v>
      </c>
      <c r="BI865" s="89">
        <f t="shared" si="674"/>
        <v>-2.7326133578896421</v>
      </c>
      <c r="BJ865" s="89">
        <f t="shared" si="675"/>
        <v>-2.814838019571519</v>
      </c>
      <c r="BK865" s="89">
        <f t="shared" si="676"/>
        <v>-7.379033972017699</v>
      </c>
      <c r="BL865" s="89">
        <f t="shared" si="677"/>
        <v>0</v>
      </c>
      <c r="BM865" s="89"/>
      <c r="BN865" s="26" t="b">
        <f t="shared" si="678"/>
        <v>0</v>
      </c>
      <c r="BO865" s="26" t="b">
        <f t="shared" si="679"/>
        <v>0</v>
      </c>
      <c r="BP865" s="26" t="b">
        <f t="shared" si="680"/>
        <v>0</v>
      </c>
      <c r="BQ865" s="26" t="b">
        <f t="shared" si="681"/>
        <v>0</v>
      </c>
      <c r="BR865" s="26" t="b">
        <f t="shared" si="682"/>
        <v>0</v>
      </c>
      <c r="BS865" s="26" t="b">
        <f t="shared" si="683"/>
        <v>0</v>
      </c>
      <c r="BT865" s="26" t="b">
        <f t="shared" si="684"/>
        <v>0</v>
      </c>
      <c r="BU865" s="26" t="b">
        <f t="shared" si="685"/>
        <v>0</v>
      </c>
    </row>
    <row r="866" spans="2:73" ht="15" thickBot="1" x14ac:dyDescent="0.35">
      <c r="B866" s="17" t="str">
        <f>VLOOKUP($AC866,LS_Coint_BD!$B$3:$D$1079,2)</f>
        <v>VALE3</v>
      </c>
      <c r="C866" s="87" t="str">
        <f>VLOOKUP($AC866,LS_Coint_BD!$B$3:$D$1079,3)</f>
        <v>UGPA3</v>
      </c>
      <c r="D866" s="68">
        <f t="shared" si="645"/>
        <v>0</v>
      </c>
      <c r="E866" s="65">
        <f t="shared" si="646"/>
        <v>0</v>
      </c>
      <c r="F866" s="69">
        <f t="shared" si="647"/>
        <v>0</v>
      </c>
      <c r="G866" s="68">
        <f t="shared" si="648"/>
        <v>0.43442946216650924</v>
      </c>
      <c r="H866" s="65">
        <f t="shared" si="649"/>
        <v>4.1338892578317576</v>
      </c>
      <c r="I866" s="69">
        <f t="shared" si="650"/>
        <v>2.7559261718878383</v>
      </c>
      <c r="J866" s="68">
        <f t="shared" si="651"/>
        <v>0.411005626799124</v>
      </c>
      <c r="K866" s="65">
        <f t="shared" si="652"/>
        <v>3.8874978434936387</v>
      </c>
      <c r="L866" s="69">
        <f t="shared" si="653"/>
        <v>2.5916652289957591</v>
      </c>
      <c r="M866" s="68">
        <f t="shared" si="654"/>
        <v>0.34123195291283892</v>
      </c>
      <c r="N866" s="65">
        <f t="shared" si="655"/>
        <v>3.7180310789383197</v>
      </c>
      <c r="O866" s="69">
        <f t="shared" si="656"/>
        <v>2.4786873859588798</v>
      </c>
      <c r="P866" s="68">
        <f t="shared" si="657"/>
        <v>0.17942158508377304</v>
      </c>
      <c r="Q866" s="65">
        <f t="shared" si="658"/>
        <v>3.8968724896714795</v>
      </c>
      <c r="R866" s="69">
        <f t="shared" si="659"/>
        <v>2.5979149931143195</v>
      </c>
      <c r="S866" s="68">
        <f t="shared" si="660"/>
        <v>0</v>
      </c>
      <c r="T866" s="65">
        <f t="shared" si="661"/>
        <v>0</v>
      </c>
      <c r="U866" s="69">
        <f t="shared" si="662"/>
        <v>0</v>
      </c>
      <c r="V866" s="68">
        <f t="shared" si="663"/>
        <v>0</v>
      </c>
      <c r="W866" s="65">
        <f t="shared" si="664"/>
        <v>0</v>
      </c>
      <c r="X866" s="69">
        <f t="shared" si="665"/>
        <v>0</v>
      </c>
      <c r="Y866" s="68">
        <f t="shared" si="666"/>
        <v>-0.5614518330251741</v>
      </c>
      <c r="Z866" s="65">
        <f t="shared" si="667"/>
        <v>-7.3467482013161085</v>
      </c>
      <c r="AA866" s="69">
        <f t="shared" si="668"/>
        <v>-4.8978321342107387</v>
      </c>
      <c r="AB866" s="98">
        <f>SUMIF(BN866:BU866,"VERDADEIRO",BN$3:$BU865)</f>
        <v>0</v>
      </c>
      <c r="AC866" s="97">
        <f t="shared" si="644"/>
        <v>863</v>
      </c>
      <c r="AD866" s="89">
        <f>RTD("tryd.rtdserver",,"COT",B866,"ULT")</f>
        <v>92.69</v>
      </c>
      <c r="AE866" s="89">
        <f>RTD("tryd.rtdserver",,"COT",C866,"ULT")</f>
        <v>23.6</v>
      </c>
      <c r="AF866" s="89">
        <f>VLOOKUP($AC866,LS_Coint_BD!$B$3:$AQ$1079,AF$2)*$AD866+VLOOKUP($AC866,LS_Coint_BD!$B$3:$AQ$1079,AF$2+1)</f>
        <v>0</v>
      </c>
      <c r="AG866" s="89">
        <f>VLOOKUP($AC866,LS_Coint_BD!$B$3:$AQ$1079,AG$2)*$AD866+VLOOKUP($AC866,LS_Coint_BD!$B$3:$AQ$1079,AG$2+1)</f>
        <v>23.165570537833492</v>
      </c>
      <c r="AH866" s="89">
        <f>VLOOKUP($AC866,LS_Coint_BD!$B$3:$AQ$1079,AH$2)*$AD866+VLOOKUP($AC866,LS_Coint_BD!$B$3:$AQ$1079,AH$2+1)</f>
        <v>23.188994373200877</v>
      </c>
      <c r="AI866" s="89">
        <f>VLOOKUP($AC866,LS_Coint_BD!$B$3:$AQ$1079,AI$2)*$AD866+VLOOKUP($AC866,LS_Coint_BD!$B$3:$AQ$1079,AI$2+1)</f>
        <v>23.258768047087163</v>
      </c>
      <c r="AJ866" s="89">
        <f>VLOOKUP($AC866,LS_Coint_BD!$B$3:$AQ$1079,AJ$2)*$AD866+VLOOKUP($AC866,LS_Coint_BD!$B$3:$AQ$1079,AJ$2+1)</f>
        <v>23.420578414916228</v>
      </c>
      <c r="AK866" s="89">
        <f>VLOOKUP($AC866,LS_Coint_BD!$B$3:$AQ$1079,AK$2)*$AD866+VLOOKUP($AC866,LS_Coint_BD!$B$3:$AQ$1079,AK$2+1)</f>
        <v>0</v>
      </c>
      <c r="AL866" s="89">
        <f>VLOOKUP($AC866,LS_Coint_BD!$B$3:$AQ$1079,AL$2)*$AD866+VLOOKUP($AC866,LS_Coint_BD!$B$3:$AQ$1079,AL$2+1)</f>
        <v>0</v>
      </c>
      <c r="AM866" s="89">
        <f>VLOOKUP($AC866,LS_Coint_BD!$B$3:$AQ$1079,AM$2)*$AD866+VLOOKUP($AC866,LS_Coint_BD!$B$3:$AQ$1079,AM$2+1)</f>
        <v>24.161451833025176</v>
      </c>
      <c r="AN866" s="89">
        <f>VLOOKUP($AC866,LS_Coint_BD!$B$3:$AQ$1079,AN$2)</f>
        <v>0</v>
      </c>
      <c r="AO866" s="89">
        <f>VLOOKUP($AC866,LS_Coint_BD!$B$3:$AQ$1079,AO$2)</f>
        <v>1.37796308594392</v>
      </c>
      <c r="AP866" s="89">
        <f>VLOOKUP($AC866,LS_Coint_BD!$B$3:$AQ$1079,AP$2)</f>
        <v>1.29583261449788</v>
      </c>
      <c r="AQ866" s="89">
        <f>VLOOKUP($AC866,LS_Coint_BD!$B$3:$AQ$1079,AQ$2)</f>
        <v>1.2393436929794399</v>
      </c>
      <c r="AR866" s="89">
        <f>VLOOKUP($AC866,LS_Coint_BD!$B$3:$AQ$1079,AR$2)</f>
        <v>1.29895749655716</v>
      </c>
      <c r="AS866" s="89">
        <f>VLOOKUP($AC866,LS_Coint_BD!$B$3:$AQ$1079,AS$2)</f>
        <v>0</v>
      </c>
      <c r="AT866" s="89">
        <f>VLOOKUP($AC866,LS_Coint_BD!$B$3:$AQ$1079,AT$2)</f>
        <v>0</v>
      </c>
      <c r="AU866" s="89">
        <f>VLOOKUP($AC866,LS_Coint_BD!$B$3:$AQ$1079,AU$2)</f>
        <v>2.4489160671053698</v>
      </c>
      <c r="AV866" s="89">
        <f>VLOOKUP($AC866,LS_Coint_BD!$B$3:$AQ$1079,AV$2)</f>
        <v>0</v>
      </c>
      <c r="AW866" s="89">
        <f>VLOOKUP($AC866,LS_Coint_BD!$B$3:$AQ$1079,AW$2)</f>
        <v>-1.68753899743024E-15</v>
      </c>
      <c r="AX866" s="89">
        <f>VLOOKUP($AC866,LS_Coint_BD!$B$3:$AQ$1079,AX$2)</f>
        <v>-1.0911906299172999E-15</v>
      </c>
      <c r="AY866" s="89">
        <f>VLOOKUP($AC866,LS_Coint_BD!$B$3:$AQ$1079,AY$2)</f>
        <v>-1.9984014443252801E-16</v>
      </c>
      <c r="AZ866" s="89">
        <f>VLOOKUP($AC866,LS_Coint_BD!$B$3:$AQ$1079,AZ$2)</f>
        <v>-3.3553406966449199E-16</v>
      </c>
      <c r="BA866" s="89">
        <f>VLOOKUP($AC866,LS_Coint_BD!$B$3:$AQ$1079,BA$2)</f>
        <v>0</v>
      </c>
      <c r="BB866" s="89">
        <f>VLOOKUP($AC866,LS_Coint_BD!$B$3:$AQ$1079,BB$2)</f>
        <v>0</v>
      </c>
      <c r="BC866" s="89">
        <f>VLOOKUP($AC866,LS_Coint_BD!$B$3:$AQ$1079,BC$2)</f>
        <v>4.5474735088646403E-16</v>
      </c>
      <c r="BD866" s="89">
        <f t="shared" si="669"/>
        <v>0</v>
      </c>
      <c r="BE866" s="89">
        <f t="shared" si="670"/>
        <v>2.7559261718878383</v>
      </c>
      <c r="BF866" s="89">
        <f t="shared" si="671"/>
        <v>2.5916652289957591</v>
      </c>
      <c r="BG866" s="89">
        <f t="shared" si="672"/>
        <v>2.4786873859588798</v>
      </c>
      <c r="BH866" s="89">
        <f t="shared" si="673"/>
        <v>2.5979149931143195</v>
      </c>
      <c r="BI866" s="89">
        <f t="shared" si="674"/>
        <v>0</v>
      </c>
      <c r="BJ866" s="89">
        <f t="shared" si="675"/>
        <v>0</v>
      </c>
      <c r="BK866" s="89">
        <f t="shared" si="676"/>
        <v>-4.8978321342107387</v>
      </c>
      <c r="BL866" s="89">
        <f t="shared" si="677"/>
        <v>0</v>
      </c>
      <c r="BM866" s="89"/>
      <c r="BN866" s="26" t="b">
        <f t="shared" si="678"/>
        <v>0</v>
      </c>
      <c r="BO866" s="26" t="b">
        <f t="shared" si="679"/>
        <v>0</v>
      </c>
      <c r="BP866" s="26" t="b">
        <f t="shared" si="680"/>
        <v>0</v>
      </c>
      <c r="BQ866" s="26" t="b">
        <f t="shared" si="681"/>
        <v>0</v>
      </c>
      <c r="BR866" s="26" t="b">
        <f t="shared" si="682"/>
        <v>0</v>
      </c>
      <c r="BS866" s="26" t="b">
        <f t="shared" si="683"/>
        <v>0</v>
      </c>
      <c r="BT866" s="26" t="b">
        <f t="shared" si="684"/>
        <v>0</v>
      </c>
      <c r="BU866" s="26" t="b">
        <f t="shared" si="685"/>
        <v>0</v>
      </c>
    </row>
    <row r="867" spans="2:73" ht="15" thickBot="1" x14ac:dyDescent="0.35">
      <c r="B867" s="17" t="str">
        <f>VLOOKUP($AC867,LS_Coint_BD!$B$3:$D$1079,2)</f>
        <v>VIVT3</v>
      </c>
      <c r="C867" s="87" t="str">
        <f>VLOOKUP($AC867,LS_Coint_BD!$B$3:$D$1079,3)</f>
        <v>BRDT3</v>
      </c>
      <c r="D867" s="68">
        <f t="shared" si="645"/>
        <v>0</v>
      </c>
      <c r="E867" s="65">
        <f t="shared" si="646"/>
        <v>0</v>
      </c>
      <c r="F867" s="69">
        <f t="shared" si="647"/>
        <v>0</v>
      </c>
      <c r="G867" s="68">
        <f t="shared" si="648"/>
        <v>0.42026992120917228</v>
      </c>
      <c r="H867" s="65">
        <f t="shared" si="649"/>
        <v>2.6252399343303656</v>
      </c>
      <c r="I867" s="69">
        <f t="shared" si="650"/>
        <v>1.7501599562202439</v>
      </c>
      <c r="J867" s="68">
        <f t="shared" si="651"/>
        <v>0.58991545915523957</v>
      </c>
      <c r="K867" s="65">
        <f t="shared" si="652"/>
        <v>2.5136842719247818</v>
      </c>
      <c r="L867" s="69">
        <f t="shared" si="653"/>
        <v>1.6757895146165211</v>
      </c>
      <c r="M867" s="68">
        <f t="shared" si="654"/>
        <v>0.68635505029487476</v>
      </c>
      <c r="N867" s="65">
        <f t="shared" si="655"/>
        <v>2.4478252815669057</v>
      </c>
      <c r="O867" s="69">
        <f t="shared" si="656"/>
        <v>1.6318835210446037</v>
      </c>
      <c r="P867" s="68">
        <f t="shared" si="657"/>
        <v>0.68932287385357327</v>
      </c>
      <c r="Q867" s="65">
        <f t="shared" si="658"/>
        <v>2.7083081886562717</v>
      </c>
      <c r="R867" s="69">
        <f t="shared" si="659"/>
        <v>1.8055387924375146</v>
      </c>
      <c r="S867" s="68">
        <f t="shared" si="660"/>
        <v>0.92501245587195768</v>
      </c>
      <c r="T867" s="65">
        <f t="shared" si="661"/>
        <v>3.9032100962698806</v>
      </c>
      <c r="U867" s="69">
        <f t="shared" si="662"/>
        <v>2.6021400641799204</v>
      </c>
      <c r="V867" s="68">
        <f t="shared" si="663"/>
        <v>0</v>
      </c>
      <c r="W867" s="65">
        <f t="shared" si="664"/>
        <v>0</v>
      </c>
      <c r="X867" s="69">
        <f t="shared" si="665"/>
        <v>0</v>
      </c>
      <c r="Y867" s="68">
        <f t="shared" si="666"/>
        <v>0.53484501338155255</v>
      </c>
      <c r="Z867" s="65">
        <f t="shared" si="667"/>
        <v>8.2283310563754615</v>
      </c>
      <c r="AA867" s="69">
        <f t="shared" si="668"/>
        <v>5.4855540375836407</v>
      </c>
      <c r="AB867" s="98">
        <f>SUMIF(BN867:BU867,"VERDADEIRO",BN$3:$BU866)</f>
        <v>0</v>
      </c>
      <c r="AC867" s="97">
        <f t="shared" si="644"/>
        <v>864</v>
      </c>
      <c r="AD867" s="89">
        <f>RTD("tryd.rtdserver",,"COT",B867,"ULT")</f>
        <v>47.85</v>
      </c>
      <c r="AE867" s="89">
        <f>RTD("tryd.rtdserver",,"COT",C867,"ULT")</f>
        <v>22.48</v>
      </c>
      <c r="AF867" s="89">
        <f>VLOOKUP($AC867,LS_Coint_BD!$B$3:$AQ$1079,AF$2)*$AD867+VLOOKUP($AC867,LS_Coint_BD!$B$3:$AQ$1079,AF$2+1)</f>
        <v>0</v>
      </c>
      <c r="AG867" s="89">
        <f>VLOOKUP($AC867,LS_Coint_BD!$B$3:$AQ$1079,AG$2)*$AD867+VLOOKUP($AC867,LS_Coint_BD!$B$3:$AQ$1079,AG$2+1)</f>
        <v>22.059730078790828</v>
      </c>
      <c r="AH867" s="89">
        <f>VLOOKUP($AC867,LS_Coint_BD!$B$3:$AQ$1079,AH$2)*$AD867+VLOOKUP($AC867,LS_Coint_BD!$B$3:$AQ$1079,AH$2+1)</f>
        <v>21.890084540844761</v>
      </c>
      <c r="AI867" s="89">
        <f>VLOOKUP($AC867,LS_Coint_BD!$B$3:$AQ$1079,AI$2)*$AD867+VLOOKUP($AC867,LS_Coint_BD!$B$3:$AQ$1079,AI$2+1)</f>
        <v>21.793644949705126</v>
      </c>
      <c r="AJ867" s="89">
        <f>VLOOKUP($AC867,LS_Coint_BD!$B$3:$AQ$1079,AJ$2)*$AD867+VLOOKUP($AC867,LS_Coint_BD!$B$3:$AQ$1079,AJ$2+1)</f>
        <v>21.790677126146427</v>
      </c>
      <c r="AK867" s="89">
        <f>VLOOKUP($AC867,LS_Coint_BD!$B$3:$AQ$1079,AK$2)*$AD867+VLOOKUP($AC867,LS_Coint_BD!$B$3:$AQ$1079,AK$2+1)</f>
        <v>21.554987544128043</v>
      </c>
      <c r="AL867" s="89">
        <f>VLOOKUP($AC867,LS_Coint_BD!$B$3:$AQ$1079,AL$2)*$AD867+VLOOKUP($AC867,LS_Coint_BD!$B$3:$AQ$1079,AL$2+1)</f>
        <v>0</v>
      </c>
      <c r="AM867" s="89">
        <f>VLOOKUP($AC867,LS_Coint_BD!$B$3:$AQ$1079,AM$2)*$AD867+VLOOKUP($AC867,LS_Coint_BD!$B$3:$AQ$1079,AM$2+1)</f>
        <v>21.945154986618448</v>
      </c>
      <c r="AN867" s="89">
        <f>VLOOKUP($AC867,LS_Coint_BD!$B$3:$AQ$1079,AN$2)</f>
        <v>0</v>
      </c>
      <c r="AO867" s="89">
        <f>VLOOKUP($AC867,LS_Coint_BD!$B$3:$AQ$1079,AO$2)</f>
        <v>0.87507997811012095</v>
      </c>
      <c r="AP867" s="89">
        <f>VLOOKUP($AC867,LS_Coint_BD!$B$3:$AQ$1079,AP$2)</f>
        <v>0.83789475730826002</v>
      </c>
      <c r="AQ867" s="89">
        <f>VLOOKUP($AC867,LS_Coint_BD!$B$3:$AQ$1079,AQ$2)</f>
        <v>0.81594176052230305</v>
      </c>
      <c r="AR867" s="89">
        <f>VLOOKUP($AC867,LS_Coint_BD!$B$3:$AQ$1079,AR$2)</f>
        <v>0.90276939621875696</v>
      </c>
      <c r="AS867" s="89">
        <f>VLOOKUP($AC867,LS_Coint_BD!$B$3:$AQ$1079,AS$2)</f>
        <v>1.30107003208996</v>
      </c>
      <c r="AT867" s="89">
        <f>VLOOKUP($AC867,LS_Coint_BD!$B$3:$AQ$1079,AT$2)</f>
        <v>0</v>
      </c>
      <c r="AU867" s="89">
        <f>VLOOKUP($AC867,LS_Coint_BD!$B$3:$AQ$1079,AU$2)</f>
        <v>2.7427770187918199</v>
      </c>
      <c r="AV867" s="89">
        <f>VLOOKUP($AC867,LS_Coint_BD!$B$3:$AQ$1079,AV$2)</f>
        <v>0</v>
      </c>
      <c r="AW867" s="89">
        <f>VLOOKUP($AC867,LS_Coint_BD!$B$3:$AQ$1079,AW$2)</f>
        <v>1.9243865760169398E-15</v>
      </c>
      <c r="AX867" s="89">
        <f>VLOOKUP($AC867,LS_Coint_BD!$B$3:$AQ$1079,AX$2)</f>
        <v>1.0911906299172999E-15</v>
      </c>
      <c r="AY867" s="89">
        <f>VLOOKUP($AC867,LS_Coint_BD!$B$3:$AQ$1079,AY$2)</f>
        <v>-2.50910403565285E-15</v>
      </c>
      <c r="AZ867" s="89">
        <f>VLOOKUP($AC867,LS_Coint_BD!$B$3:$AQ$1079,AZ$2)</f>
        <v>7.1054273576010003E-16</v>
      </c>
      <c r="BA867" s="89">
        <f>VLOOKUP($AC867,LS_Coint_BD!$B$3:$AQ$1079,BA$2)</f>
        <v>2.8421709430403998E-16</v>
      </c>
      <c r="BB867" s="89">
        <f>VLOOKUP($AC867,LS_Coint_BD!$B$3:$AQ$1079,BB$2)</f>
        <v>0</v>
      </c>
      <c r="BC867" s="89">
        <f>VLOOKUP($AC867,LS_Coint_BD!$B$3:$AQ$1079,BC$2)</f>
        <v>5.6843418860807996E-16</v>
      </c>
      <c r="BD867" s="89">
        <f t="shared" si="669"/>
        <v>0</v>
      </c>
      <c r="BE867" s="89">
        <f t="shared" si="670"/>
        <v>1.7501599562202439</v>
      </c>
      <c r="BF867" s="89">
        <f t="shared" si="671"/>
        <v>1.6757895146165211</v>
      </c>
      <c r="BG867" s="89">
        <f t="shared" si="672"/>
        <v>1.6318835210446037</v>
      </c>
      <c r="BH867" s="89">
        <f t="shared" si="673"/>
        <v>1.8055387924375146</v>
      </c>
      <c r="BI867" s="89">
        <f t="shared" si="674"/>
        <v>2.6021400641799204</v>
      </c>
      <c r="BJ867" s="89">
        <f t="shared" si="675"/>
        <v>0</v>
      </c>
      <c r="BK867" s="89">
        <f t="shared" si="676"/>
        <v>5.4855540375836407</v>
      </c>
      <c r="BL867" s="89">
        <f t="shared" si="677"/>
        <v>0</v>
      </c>
      <c r="BM867" s="89"/>
      <c r="BN867" s="26" t="b">
        <f t="shared" si="678"/>
        <v>0</v>
      </c>
      <c r="BO867" s="26" t="b">
        <f t="shared" si="679"/>
        <v>0</v>
      </c>
      <c r="BP867" s="26" t="b">
        <f t="shared" si="680"/>
        <v>0</v>
      </c>
      <c r="BQ867" s="26" t="b">
        <f t="shared" si="681"/>
        <v>0</v>
      </c>
      <c r="BR867" s="26" t="b">
        <f t="shared" si="682"/>
        <v>0</v>
      </c>
      <c r="BS867" s="26" t="b">
        <f t="shared" si="683"/>
        <v>0</v>
      </c>
      <c r="BT867" s="26" t="b">
        <f t="shared" si="684"/>
        <v>0</v>
      </c>
      <c r="BU867" s="26" t="b">
        <f t="shared" si="685"/>
        <v>0</v>
      </c>
    </row>
    <row r="868" spans="2:73" ht="15" thickBot="1" x14ac:dyDescent="0.35">
      <c r="B868" s="17" t="str">
        <f>VLOOKUP($AC868,LS_Coint_BD!$B$3:$D$1079,2)</f>
        <v>VIVT3</v>
      </c>
      <c r="C868" s="87" t="str">
        <f>VLOOKUP($AC868,LS_Coint_BD!$B$3:$D$1079,3)</f>
        <v>BRML3</v>
      </c>
      <c r="D868" s="68">
        <f t="shared" si="645"/>
        <v>0</v>
      </c>
      <c r="E868" s="65">
        <f t="shared" si="646"/>
        <v>0</v>
      </c>
      <c r="F868" s="69">
        <f t="shared" si="647"/>
        <v>0</v>
      </c>
      <c r="G868" s="68">
        <f t="shared" si="648"/>
        <v>0</v>
      </c>
      <c r="H868" s="65">
        <f t="shared" si="649"/>
        <v>0</v>
      </c>
      <c r="I868" s="69">
        <f t="shared" si="650"/>
        <v>0</v>
      </c>
      <c r="J868" s="68">
        <f t="shared" si="651"/>
        <v>-0.3008905131025319</v>
      </c>
      <c r="K868" s="65">
        <f t="shared" si="652"/>
        <v>-1.786849529557434</v>
      </c>
      <c r="L868" s="69">
        <f t="shared" si="653"/>
        <v>-1.1912330197049561</v>
      </c>
      <c r="M868" s="68">
        <f t="shared" si="654"/>
        <v>-0.40065359197652484</v>
      </c>
      <c r="N868" s="65">
        <f t="shared" si="655"/>
        <v>-1.7690861869609011</v>
      </c>
      <c r="O868" s="69">
        <f t="shared" si="656"/>
        <v>-1.1793907913072674</v>
      </c>
      <c r="P868" s="68">
        <f t="shared" si="657"/>
        <v>-0.47447084520292471</v>
      </c>
      <c r="Q868" s="65">
        <f t="shared" si="658"/>
        <v>-1.8635265808872798</v>
      </c>
      <c r="R868" s="69">
        <f t="shared" si="659"/>
        <v>-1.2423510539248532</v>
      </c>
      <c r="S868" s="68">
        <f t="shared" si="660"/>
        <v>-0.43402670993453007</v>
      </c>
      <c r="T868" s="65">
        <f t="shared" si="661"/>
        <v>-2.0052234319173303</v>
      </c>
      <c r="U868" s="69">
        <f t="shared" si="662"/>
        <v>-1.3368156212782203</v>
      </c>
      <c r="V868" s="68">
        <f t="shared" si="663"/>
        <v>-0.32128303592846486</v>
      </c>
      <c r="W868" s="65">
        <f t="shared" si="664"/>
        <v>-2.1800282397581521</v>
      </c>
      <c r="X868" s="69">
        <f t="shared" si="665"/>
        <v>-1.4533521598387682</v>
      </c>
      <c r="Y868" s="68">
        <f t="shared" si="666"/>
        <v>-1.6264591183067143</v>
      </c>
      <c r="Z868" s="65">
        <f t="shared" si="667"/>
        <v>-6.9132662806981813</v>
      </c>
      <c r="AA868" s="69">
        <f t="shared" si="668"/>
        <v>-4.6088441871321209</v>
      </c>
      <c r="AB868" s="98">
        <f>SUMIF(BN868:BU868,"VERDADEIRO",BN$3:$BU867)</f>
        <v>0</v>
      </c>
      <c r="AC868" s="97">
        <f t="shared" si="644"/>
        <v>865</v>
      </c>
      <c r="AD868" s="89">
        <f>RTD("tryd.rtdserver",,"COT",B868,"ULT")</f>
        <v>47.85</v>
      </c>
      <c r="AE868" s="89">
        <f>RTD("tryd.rtdserver",,"COT",C868,"ULT")</f>
        <v>9.83</v>
      </c>
      <c r="AF868" s="89">
        <f>VLOOKUP($AC868,LS_Coint_BD!$B$3:$AQ$1079,AF$2)*$AD868+VLOOKUP($AC868,LS_Coint_BD!$B$3:$AQ$1079,AF$2+1)</f>
        <v>0</v>
      </c>
      <c r="AG868" s="89">
        <f>VLOOKUP($AC868,LS_Coint_BD!$B$3:$AQ$1079,AG$2)*$AD868+VLOOKUP($AC868,LS_Coint_BD!$B$3:$AQ$1079,AG$2+1)</f>
        <v>0</v>
      </c>
      <c r="AH868" s="89">
        <f>VLOOKUP($AC868,LS_Coint_BD!$B$3:$AQ$1079,AH$2)*$AD868+VLOOKUP($AC868,LS_Coint_BD!$B$3:$AQ$1079,AH$2+1)</f>
        <v>10.130890513102532</v>
      </c>
      <c r="AI868" s="89">
        <f>VLOOKUP($AC868,LS_Coint_BD!$B$3:$AQ$1079,AI$2)*$AD868+VLOOKUP($AC868,LS_Coint_BD!$B$3:$AQ$1079,AI$2+1)</f>
        <v>10.230653591976525</v>
      </c>
      <c r="AJ868" s="89">
        <f>VLOOKUP($AC868,LS_Coint_BD!$B$3:$AQ$1079,AJ$2)*$AD868+VLOOKUP($AC868,LS_Coint_BD!$B$3:$AQ$1079,AJ$2+1)</f>
        <v>10.304470845202925</v>
      </c>
      <c r="AK868" s="89">
        <f>VLOOKUP($AC868,LS_Coint_BD!$B$3:$AQ$1079,AK$2)*$AD868+VLOOKUP($AC868,LS_Coint_BD!$B$3:$AQ$1079,AK$2+1)</f>
        <v>10.26402670993453</v>
      </c>
      <c r="AL868" s="89">
        <f>VLOOKUP($AC868,LS_Coint_BD!$B$3:$AQ$1079,AL$2)*$AD868+VLOOKUP($AC868,LS_Coint_BD!$B$3:$AQ$1079,AL$2+1)</f>
        <v>10.151283035928465</v>
      </c>
      <c r="AM868" s="89">
        <f>VLOOKUP($AC868,LS_Coint_BD!$B$3:$AQ$1079,AM$2)*$AD868+VLOOKUP($AC868,LS_Coint_BD!$B$3:$AQ$1079,AM$2+1)</f>
        <v>11.456459118306714</v>
      </c>
      <c r="AN868" s="89">
        <f>VLOOKUP($AC868,LS_Coint_BD!$B$3:$AQ$1079,AN$2)</f>
        <v>0</v>
      </c>
      <c r="AO868" s="89">
        <f>VLOOKUP($AC868,LS_Coint_BD!$B$3:$AQ$1079,AO$2)</f>
        <v>0</v>
      </c>
      <c r="AP868" s="89">
        <f>VLOOKUP($AC868,LS_Coint_BD!$B$3:$AQ$1079,AP$2)</f>
        <v>0.59561650985247805</v>
      </c>
      <c r="AQ868" s="89">
        <f>VLOOKUP($AC868,LS_Coint_BD!$B$3:$AQ$1079,AQ$2)</f>
        <v>0.58969539565363305</v>
      </c>
      <c r="AR868" s="89">
        <f>VLOOKUP($AC868,LS_Coint_BD!$B$3:$AQ$1079,AR$2)</f>
        <v>0.62117552696242695</v>
      </c>
      <c r="AS868" s="89">
        <f>VLOOKUP($AC868,LS_Coint_BD!$B$3:$AQ$1079,AS$2)</f>
        <v>0.66840781063911003</v>
      </c>
      <c r="AT868" s="89">
        <f>VLOOKUP($AC868,LS_Coint_BD!$B$3:$AQ$1079,AT$2)</f>
        <v>0.72667607991938399</v>
      </c>
      <c r="AU868" s="89">
        <f>VLOOKUP($AC868,LS_Coint_BD!$B$3:$AQ$1079,AU$2)</f>
        <v>2.30442209356606</v>
      </c>
      <c r="AV868" s="89">
        <f>VLOOKUP($AC868,LS_Coint_BD!$B$3:$AQ$1079,AV$2)</f>
        <v>0</v>
      </c>
      <c r="AW868" s="89">
        <f>VLOOKUP($AC868,LS_Coint_BD!$B$3:$AQ$1079,AW$2)</f>
        <v>0</v>
      </c>
      <c r="AX868" s="89">
        <f>VLOOKUP($AC868,LS_Coint_BD!$B$3:$AQ$1079,AX$2)</f>
        <v>-8.8817841970012504E-17</v>
      </c>
      <c r="AY868" s="89">
        <f>VLOOKUP($AC868,LS_Coint_BD!$B$3:$AQ$1079,AY$2)</f>
        <v>-1.37667655053519E-15</v>
      </c>
      <c r="AZ868" s="89">
        <f>VLOOKUP($AC868,LS_Coint_BD!$B$3:$AQ$1079,AZ$2)</f>
        <v>6.5133084111342503E-16</v>
      </c>
      <c r="BA868" s="89">
        <f>VLOOKUP($AC868,LS_Coint_BD!$B$3:$AQ$1079,BA$2)</f>
        <v>-2.3092638912203301E-16</v>
      </c>
      <c r="BB868" s="89">
        <f>VLOOKUP($AC868,LS_Coint_BD!$B$3:$AQ$1079,BB$2)</f>
        <v>-2.66453525910038E-16</v>
      </c>
      <c r="BC868" s="89">
        <f>VLOOKUP($AC868,LS_Coint_BD!$B$3:$AQ$1079,BC$2)</f>
        <v>-1.1368683772161599E-15</v>
      </c>
      <c r="BD868" s="89">
        <f t="shared" si="669"/>
        <v>0</v>
      </c>
      <c r="BE868" s="89">
        <f t="shared" si="670"/>
        <v>0</v>
      </c>
      <c r="BF868" s="89">
        <f t="shared" si="671"/>
        <v>-1.1912330197049561</v>
      </c>
      <c r="BG868" s="89">
        <f t="shared" si="672"/>
        <v>-1.1793907913072674</v>
      </c>
      <c r="BH868" s="89">
        <f t="shared" si="673"/>
        <v>-1.2423510539248532</v>
      </c>
      <c r="BI868" s="89">
        <f t="shared" si="674"/>
        <v>-1.3368156212782203</v>
      </c>
      <c r="BJ868" s="89">
        <f t="shared" si="675"/>
        <v>-1.4533521598387682</v>
      </c>
      <c r="BK868" s="89">
        <f t="shared" si="676"/>
        <v>-4.6088441871321209</v>
      </c>
      <c r="BL868" s="89">
        <f t="shared" si="677"/>
        <v>0</v>
      </c>
      <c r="BM868" s="89"/>
      <c r="BN868" s="26" t="b">
        <f t="shared" si="678"/>
        <v>0</v>
      </c>
      <c r="BO868" s="26" t="b">
        <f t="shared" si="679"/>
        <v>0</v>
      </c>
      <c r="BP868" s="26" t="b">
        <f t="shared" si="680"/>
        <v>0</v>
      </c>
      <c r="BQ868" s="26" t="b">
        <f t="shared" si="681"/>
        <v>0</v>
      </c>
      <c r="BR868" s="26" t="b">
        <f t="shared" si="682"/>
        <v>0</v>
      </c>
      <c r="BS868" s="26" t="b">
        <f t="shared" si="683"/>
        <v>0</v>
      </c>
      <c r="BT868" s="26" t="b">
        <f t="shared" si="684"/>
        <v>0</v>
      </c>
      <c r="BU868" s="26" t="b">
        <f t="shared" si="685"/>
        <v>0</v>
      </c>
    </row>
    <row r="869" spans="2:73" ht="15" thickBot="1" x14ac:dyDescent="0.35">
      <c r="B869" s="17" t="str">
        <f>VLOOKUP($AC869,LS_Coint_BD!$B$3:$D$1079,2)</f>
        <v>VIVT3</v>
      </c>
      <c r="C869" s="87" t="str">
        <f>VLOOKUP($AC869,LS_Coint_BD!$B$3:$D$1079,3)</f>
        <v>ECOR3</v>
      </c>
      <c r="D869" s="68">
        <f t="shared" si="645"/>
        <v>0</v>
      </c>
      <c r="E869" s="65">
        <f t="shared" si="646"/>
        <v>0</v>
      </c>
      <c r="F869" s="69">
        <f t="shared" si="647"/>
        <v>0</v>
      </c>
      <c r="G869" s="68">
        <f t="shared" si="648"/>
        <v>-0.96824824600212978</v>
      </c>
      <c r="H869" s="65">
        <f t="shared" si="649"/>
        <v>-1.67393971428536</v>
      </c>
      <c r="I869" s="69">
        <f t="shared" si="650"/>
        <v>-1.1159598095235734</v>
      </c>
      <c r="J869" s="68">
        <f t="shared" si="651"/>
        <v>-0.97709255344035917</v>
      </c>
      <c r="K869" s="65">
        <f t="shared" si="652"/>
        <v>-1.6369879555748843</v>
      </c>
      <c r="L869" s="69">
        <f t="shared" si="653"/>
        <v>-1.0913253037165895</v>
      </c>
      <c r="M869" s="68">
        <f t="shared" si="654"/>
        <v>-1.0262078042398173</v>
      </c>
      <c r="N869" s="65">
        <f t="shared" si="655"/>
        <v>-1.7036666405619147</v>
      </c>
      <c r="O869" s="69">
        <f t="shared" si="656"/>
        <v>-1.1357777603746098</v>
      </c>
      <c r="P869" s="68">
        <f t="shared" si="657"/>
        <v>-1.0634178835073662</v>
      </c>
      <c r="Q869" s="65">
        <f t="shared" si="658"/>
        <v>-1.9584010297035539</v>
      </c>
      <c r="R869" s="69">
        <f t="shared" si="659"/>
        <v>-1.3056006864690359</v>
      </c>
      <c r="S869" s="68">
        <f t="shared" si="660"/>
        <v>-0.8801198159479533</v>
      </c>
      <c r="T869" s="65">
        <f t="shared" si="661"/>
        <v>-2.803586727305968</v>
      </c>
      <c r="U869" s="69">
        <f t="shared" si="662"/>
        <v>-1.8690578182039788</v>
      </c>
      <c r="V869" s="68">
        <f t="shared" si="663"/>
        <v>-0.44646275489336595</v>
      </c>
      <c r="W869" s="65">
        <f t="shared" si="664"/>
        <v>-3.8116812834950107</v>
      </c>
      <c r="X869" s="69">
        <f t="shared" si="665"/>
        <v>-2.5411208556633404</v>
      </c>
      <c r="Y869" s="68">
        <f t="shared" si="666"/>
        <v>-1.1023070958320407</v>
      </c>
      <c r="Z869" s="65">
        <f t="shared" si="667"/>
        <v>-5.0454334182986713</v>
      </c>
      <c r="AA869" s="69">
        <f t="shared" si="668"/>
        <v>-3.363622278865781</v>
      </c>
      <c r="AB869" s="98">
        <f>SUMIF(BN869:BU869,"VERDADEIRO",BN$3:$BU868)</f>
        <v>0</v>
      </c>
      <c r="AC869" s="97">
        <f t="shared" si="644"/>
        <v>866</v>
      </c>
      <c r="AD869" s="89">
        <f>RTD("tryd.rtdserver",,"COT",B869,"ULT")</f>
        <v>47.85</v>
      </c>
      <c r="AE869" s="89">
        <f>RTD("tryd.rtdserver",,"COT",C869,"ULT")</f>
        <v>12.5</v>
      </c>
      <c r="AF869" s="89">
        <f>VLOOKUP($AC869,LS_Coint_BD!$B$3:$AQ$1079,AF$2)*$AD869+VLOOKUP($AC869,LS_Coint_BD!$B$3:$AQ$1079,AF$2+1)</f>
        <v>0</v>
      </c>
      <c r="AG869" s="89">
        <f>VLOOKUP($AC869,LS_Coint_BD!$B$3:$AQ$1079,AG$2)*$AD869+VLOOKUP($AC869,LS_Coint_BD!$B$3:$AQ$1079,AG$2+1)</f>
        <v>13.46824824600213</v>
      </c>
      <c r="AH869" s="89">
        <f>VLOOKUP($AC869,LS_Coint_BD!$B$3:$AQ$1079,AH$2)*$AD869+VLOOKUP($AC869,LS_Coint_BD!$B$3:$AQ$1079,AH$2+1)</f>
        <v>13.477092553440359</v>
      </c>
      <c r="AI869" s="89">
        <f>VLOOKUP($AC869,LS_Coint_BD!$B$3:$AQ$1079,AI$2)*$AD869+VLOOKUP($AC869,LS_Coint_BD!$B$3:$AQ$1079,AI$2+1)</f>
        <v>13.526207804239817</v>
      </c>
      <c r="AJ869" s="89">
        <f>VLOOKUP($AC869,LS_Coint_BD!$B$3:$AQ$1079,AJ$2)*$AD869+VLOOKUP($AC869,LS_Coint_BD!$B$3:$AQ$1079,AJ$2+1)</f>
        <v>13.563417883507366</v>
      </c>
      <c r="AK869" s="89">
        <f>VLOOKUP($AC869,LS_Coint_BD!$B$3:$AQ$1079,AK$2)*$AD869+VLOOKUP($AC869,LS_Coint_BD!$B$3:$AQ$1079,AK$2+1)</f>
        <v>13.380119815947953</v>
      </c>
      <c r="AL869" s="89">
        <f>VLOOKUP($AC869,LS_Coint_BD!$B$3:$AQ$1079,AL$2)*$AD869+VLOOKUP($AC869,LS_Coint_BD!$B$3:$AQ$1079,AL$2+1)</f>
        <v>12.946462754893366</v>
      </c>
      <c r="AM869" s="89">
        <f>VLOOKUP($AC869,LS_Coint_BD!$B$3:$AQ$1079,AM$2)*$AD869+VLOOKUP($AC869,LS_Coint_BD!$B$3:$AQ$1079,AM$2+1)</f>
        <v>13.602307095832041</v>
      </c>
      <c r="AN869" s="89">
        <f>VLOOKUP($AC869,LS_Coint_BD!$B$3:$AQ$1079,AN$2)</f>
        <v>0</v>
      </c>
      <c r="AO869" s="89">
        <f>VLOOKUP($AC869,LS_Coint_BD!$B$3:$AQ$1079,AO$2)</f>
        <v>0.55797990476178705</v>
      </c>
      <c r="AP869" s="89">
        <f>VLOOKUP($AC869,LS_Coint_BD!$B$3:$AQ$1079,AP$2)</f>
        <v>0.54566265185829499</v>
      </c>
      <c r="AQ869" s="89">
        <f>VLOOKUP($AC869,LS_Coint_BD!$B$3:$AQ$1079,AQ$2)</f>
        <v>0.56788888018730399</v>
      </c>
      <c r="AR869" s="89">
        <f>VLOOKUP($AC869,LS_Coint_BD!$B$3:$AQ$1079,AR$2)</f>
        <v>0.65280034323451797</v>
      </c>
      <c r="AS869" s="89">
        <f>VLOOKUP($AC869,LS_Coint_BD!$B$3:$AQ$1079,AS$2)</f>
        <v>0.93452890910198905</v>
      </c>
      <c r="AT869" s="89">
        <f>VLOOKUP($AC869,LS_Coint_BD!$B$3:$AQ$1079,AT$2)</f>
        <v>1.27056042783167</v>
      </c>
      <c r="AU869" s="89">
        <f>VLOOKUP($AC869,LS_Coint_BD!$B$3:$AQ$1079,AU$2)</f>
        <v>1.6818111394328901</v>
      </c>
      <c r="AV869" s="89">
        <f>VLOOKUP($AC869,LS_Coint_BD!$B$3:$AQ$1079,AV$2)</f>
        <v>0</v>
      </c>
      <c r="AW869" s="89">
        <f>VLOOKUP($AC869,LS_Coint_BD!$B$3:$AQ$1079,AW$2)</f>
        <v>6.8093678843676302E-16</v>
      </c>
      <c r="AX869" s="89">
        <f>VLOOKUP($AC869,LS_Coint_BD!$B$3:$AQ$1079,AX$2)</f>
        <v>4.4408920985006301E-16</v>
      </c>
      <c r="AY869" s="89">
        <f>VLOOKUP($AC869,LS_Coint_BD!$B$3:$AQ$1079,AY$2)</f>
        <v>-1.75415237890775E-15</v>
      </c>
      <c r="AZ869" s="89">
        <f>VLOOKUP($AC869,LS_Coint_BD!$B$3:$AQ$1079,AZ$2)</f>
        <v>-2.9605947323337501E-17</v>
      </c>
      <c r="BA869" s="89">
        <f>VLOOKUP($AC869,LS_Coint_BD!$B$3:$AQ$1079,BA$2)</f>
        <v>-6.92779167366098E-16</v>
      </c>
      <c r="BB869" s="89">
        <f>VLOOKUP($AC869,LS_Coint_BD!$B$3:$AQ$1079,BB$2)</f>
        <v>-3.8756876496005502E-16</v>
      </c>
      <c r="BC869" s="89">
        <f>VLOOKUP($AC869,LS_Coint_BD!$B$3:$AQ$1079,BC$2)</f>
        <v>-1.10844666778576E-15</v>
      </c>
      <c r="BD869" s="89">
        <f t="shared" si="669"/>
        <v>0</v>
      </c>
      <c r="BE869" s="89">
        <f t="shared" si="670"/>
        <v>-1.1159598095235734</v>
      </c>
      <c r="BF869" s="89">
        <f t="shared" si="671"/>
        <v>-1.0913253037165895</v>
      </c>
      <c r="BG869" s="89">
        <f t="shared" si="672"/>
        <v>-1.1357777603746098</v>
      </c>
      <c r="BH869" s="89">
        <f t="shared" si="673"/>
        <v>-1.3056006864690359</v>
      </c>
      <c r="BI869" s="89">
        <f t="shared" si="674"/>
        <v>-1.8690578182039788</v>
      </c>
      <c r="BJ869" s="89">
        <f t="shared" si="675"/>
        <v>-2.5411208556633404</v>
      </c>
      <c r="BK869" s="89">
        <f t="shared" si="676"/>
        <v>-3.363622278865781</v>
      </c>
      <c r="BL869" s="89">
        <f t="shared" si="677"/>
        <v>0</v>
      </c>
      <c r="BM869" s="89"/>
      <c r="BN869" s="26" t="b">
        <f t="shared" si="678"/>
        <v>0</v>
      </c>
      <c r="BO869" s="26" t="b">
        <f t="shared" si="679"/>
        <v>0</v>
      </c>
      <c r="BP869" s="26" t="b">
        <f t="shared" si="680"/>
        <v>0</v>
      </c>
      <c r="BQ869" s="26" t="b">
        <f t="shared" si="681"/>
        <v>0</v>
      </c>
      <c r="BR869" s="26" t="b">
        <f t="shared" si="682"/>
        <v>0</v>
      </c>
      <c r="BS869" s="26" t="b">
        <f t="shared" si="683"/>
        <v>0</v>
      </c>
      <c r="BT869" s="26" t="b">
        <f t="shared" si="684"/>
        <v>0</v>
      </c>
      <c r="BU869" s="26" t="b">
        <f t="shared" si="685"/>
        <v>0</v>
      </c>
    </row>
    <row r="870" spans="2:73" ht="15" thickBot="1" x14ac:dyDescent="0.35">
      <c r="B870" s="17" t="str">
        <f>VLOOKUP($AC870,LS_Coint_BD!$B$3:$D$1079,2)</f>
        <v>VIVT3</v>
      </c>
      <c r="C870" s="87" t="str">
        <f>VLOOKUP($AC870,LS_Coint_BD!$B$3:$D$1079,3)</f>
        <v>EQTL3</v>
      </c>
      <c r="D870" s="68">
        <f t="shared" si="645"/>
        <v>-0.13937038856641948</v>
      </c>
      <c r="E870" s="65">
        <f t="shared" si="646"/>
        <v>-1.6843128680696335</v>
      </c>
      <c r="F870" s="69">
        <f t="shared" si="647"/>
        <v>-1.1228752453797557</v>
      </c>
      <c r="G870" s="68">
        <f t="shared" si="648"/>
        <v>-0.1727865379418283</v>
      </c>
      <c r="H870" s="65">
        <f t="shared" si="649"/>
        <v>-1.5754471402599945</v>
      </c>
      <c r="I870" s="69">
        <f t="shared" si="650"/>
        <v>-1.050298093506663</v>
      </c>
      <c r="J870" s="68">
        <f t="shared" si="651"/>
        <v>-0.27799500056541859</v>
      </c>
      <c r="K870" s="65">
        <f t="shared" si="652"/>
        <v>-1.6506075563455802</v>
      </c>
      <c r="L870" s="69">
        <f t="shared" si="653"/>
        <v>-1.1004050375637202</v>
      </c>
      <c r="M870" s="68">
        <f t="shared" si="654"/>
        <v>-6.4849815418352108E-2</v>
      </c>
      <c r="N870" s="65">
        <f t="shared" si="655"/>
        <v>-2.1867887584417343</v>
      </c>
      <c r="O870" s="69">
        <f t="shared" si="656"/>
        <v>-1.4578591722944896</v>
      </c>
      <c r="P870" s="68">
        <f t="shared" si="657"/>
        <v>0.22304147137413821</v>
      </c>
      <c r="Q870" s="65">
        <f t="shared" si="658"/>
        <v>3.8214154736359833</v>
      </c>
      <c r="R870" s="69">
        <f t="shared" si="659"/>
        <v>2.5476103157573222</v>
      </c>
      <c r="S870" s="68">
        <f t="shared" si="660"/>
        <v>0</v>
      </c>
      <c r="T870" s="65">
        <f t="shared" si="661"/>
        <v>0</v>
      </c>
      <c r="U870" s="69">
        <f t="shared" si="662"/>
        <v>0</v>
      </c>
      <c r="V870" s="68">
        <f t="shared" si="663"/>
        <v>0</v>
      </c>
      <c r="W870" s="65">
        <f t="shared" si="664"/>
        <v>0</v>
      </c>
      <c r="X870" s="69">
        <f t="shared" si="665"/>
        <v>0</v>
      </c>
      <c r="Y870" s="68">
        <f t="shared" si="666"/>
        <v>0</v>
      </c>
      <c r="Z870" s="65">
        <f t="shared" si="667"/>
        <v>0</v>
      </c>
      <c r="AA870" s="69">
        <f t="shared" si="668"/>
        <v>0</v>
      </c>
      <c r="AB870" s="98">
        <f>SUMIF(BN870:BU870,"VERDADEIRO",BN$3:$BU869)</f>
        <v>0</v>
      </c>
      <c r="AC870" s="97">
        <f t="shared" si="644"/>
        <v>867</v>
      </c>
      <c r="AD870" s="89">
        <f>RTD("tryd.rtdserver",,"COT",B870,"ULT")</f>
        <v>47.85</v>
      </c>
      <c r="AE870" s="89">
        <f>RTD("tryd.rtdserver",,"COT",C870,"ULT")</f>
        <v>23.49</v>
      </c>
      <c r="AF870" s="89">
        <f>VLOOKUP($AC870,LS_Coint_BD!$B$3:$AQ$1079,AF$2)*$AD870+VLOOKUP($AC870,LS_Coint_BD!$B$3:$AQ$1079,AF$2+1)</f>
        <v>23.629370388566418</v>
      </c>
      <c r="AG870" s="89">
        <f>VLOOKUP($AC870,LS_Coint_BD!$B$3:$AQ$1079,AG$2)*$AD870+VLOOKUP($AC870,LS_Coint_BD!$B$3:$AQ$1079,AG$2+1)</f>
        <v>23.662786537941827</v>
      </c>
      <c r="AH870" s="89">
        <f>VLOOKUP($AC870,LS_Coint_BD!$B$3:$AQ$1079,AH$2)*$AD870+VLOOKUP($AC870,LS_Coint_BD!$B$3:$AQ$1079,AH$2+1)</f>
        <v>23.767995000565417</v>
      </c>
      <c r="AI870" s="89">
        <f>VLOOKUP($AC870,LS_Coint_BD!$B$3:$AQ$1079,AI$2)*$AD870+VLOOKUP($AC870,LS_Coint_BD!$B$3:$AQ$1079,AI$2+1)</f>
        <v>23.554849815418351</v>
      </c>
      <c r="AJ870" s="89">
        <f>VLOOKUP($AC870,LS_Coint_BD!$B$3:$AQ$1079,AJ$2)*$AD870+VLOOKUP($AC870,LS_Coint_BD!$B$3:$AQ$1079,AJ$2+1)</f>
        <v>23.26695852862586</v>
      </c>
      <c r="AK870" s="89">
        <f>VLOOKUP($AC870,LS_Coint_BD!$B$3:$AQ$1079,AK$2)*$AD870+VLOOKUP($AC870,LS_Coint_BD!$B$3:$AQ$1079,AK$2+1)</f>
        <v>0</v>
      </c>
      <c r="AL870" s="89">
        <f>VLOOKUP($AC870,LS_Coint_BD!$B$3:$AQ$1079,AL$2)*$AD870+VLOOKUP($AC870,LS_Coint_BD!$B$3:$AQ$1079,AL$2+1)</f>
        <v>0</v>
      </c>
      <c r="AM870" s="89">
        <f>VLOOKUP($AC870,LS_Coint_BD!$B$3:$AQ$1079,AM$2)*$AD870+VLOOKUP($AC870,LS_Coint_BD!$B$3:$AQ$1079,AM$2+1)</f>
        <v>0</v>
      </c>
      <c r="AN870" s="89">
        <f>VLOOKUP($AC870,LS_Coint_BD!$B$3:$AQ$1079,AN$2)</f>
        <v>0.56143762268987696</v>
      </c>
      <c r="AO870" s="89">
        <f>VLOOKUP($AC870,LS_Coint_BD!$B$3:$AQ$1079,AO$2)</f>
        <v>0.52514904675333096</v>
      </c>
      <c r="AP870" s="89">
        <f>VLOOKUP($AC870,LS_Coint_BD!$B$3:$AQ$1079,AP$2)</f>
        <v>0.55020251878186099</v>
      </c>
      <c r="AQ870" s="89">
        <f>VLOOKUP($AC870,LS_Coint_BD!$B$3:$AQ$1079,AQ$2)</f>
        <v>0.72892958614724401</v>
      </c>
      <c r="AR870" s="89">
        <f>VLOOKUP($AC870,LS_Coint_BD!$B$3:$AQ$1079,AR$2)</f>
        <v>1.27380515787866</v>
      </c>
      <c r="AS870" s="89">
        <f>VLOOKUP($AC870,LS_Coint_BD!$B$3:$AQ$1079,AS$2)</f>
        <v>0</v>
      </c>
      <c r="AT870" s="89">
        <f>VLOOKUP($AC870,LS_Coint_BD!$B$3:$AQ$1079,AT$2)</f>
        <v>0</v>
      </c>
      <c r="AU870" s="89">
        <f>VLOOKUP($AC870,LS_Coint_BD!$B$3:$AQ$1079,AU$2)</f>
        <v>0</v>
      </c>
      <c r="AV870" s="89">
        <f>VLOOKUP($AC870,LS_Coint_BD!$B$3:$AQ$1079,AV$2)</f>
        <v>-1.70530256582424E-15</v>
      </c>
      <c r="AW870" s="89">
        <f>VLOOKUP($AC870,LS_Coint_BD!$B$3:$AQ$1079,AW$2)</f>
        <v>-1.06581410364015E-15</v>
      </c>
      <c r="AX870" s="89">
        <f>VLOOKUP($AC870,LS_Coint_BD!$B$3:$AQ$1079,AX$2)</f>
        <v>1.7256037868459599E-15</v>
      </c>
      <c r="AY870" s="89">
        <f>VLOOKUP($AC870,LS_Coint_BD!$B$3:$AQ$1079,AY$2)</f>
        <v>-1.5543122344752199E-15</v>
      </c>
      <c r="AZ870" s="89">
        <f>VLOOKUP($AC870,LS_Coint_BD!$B$3:$AQ$1079,AZ$2)</f>
        <v>2.2895265930047702E-15</v>
      </c>
      <c r="BA870" s="89">
        <f>VLOOKUP($AC870,LS_Coint_BD!$B$3:$AQ$1079,BA$2)</f>
        <v>0</v>
      </c>
      <c r="BB870" s="89">
        <f>VLOOKUP($AC870,LS_Coint_BD!$B$3:$AQ$1079,BB$2)</f>
        <v>0</v>
      </c>
      <c r="BC870" s="89">
        <f>VLOOKUP($AC870,LS_Coint_BD!$B$3:$AQ$1079,BC$2)</f>
        <v>0</v>
      </c>
      <c r="BD870" s="89">
        <f t="shared" si="669"/>
        <v>-1.1228752453797557</v>
      </c>
      <c r="BE870" s="89">
        <f t="shared" si="670"/>
        <v>-1.050298093506663</v>
      </c>
      <c r="BF870" s="89">
        <f t="shared" si="671"/>
        <v>-1.1004050375637202</v>
      </c>
      <c r="BG870" s="89">
        <f t="shared" si="672"/>
        <v>-1.4578591722944896</v>
      </c>
      <c r="BH870" s="89">
        <f t="shared" si="673"/>
        <v>2.5476103157573222</v>
      </c>
      <c r="BI870" s="89">
        <f t="shared" si="674"/>
        <v>0</v>
      </c>
      <c r="BJ870" s="89">
        <f t="shared" si="675"/>
        <v>0</v>
      </c>
      <c r="BK870" s="89">
        <f t="shared" si="676"/>
        <v>0</v>
      </c>
      <c r="BL870" s="89">
        <f t="shared" si="677"/>
        <v>-1.122875245379759</v>
      </c>
      <c r="BM870" s="89"/>
      <c r="BN870" s="26" t="b">
        <f t="shared" si="678"/>
        <v>0</v>
      </c>
      <c r="BO870" s="26" t="b">
        <f t="shared" si="679"/>
        <v>0</v>
      </c>
      <c r="BP870" s="26" t="b">
        <f t="shared" si="680"/>
        <v>0</v>
      </c>
      <c r="BQ870" s="26" t="b">
        <f t="shared" si="681"/>
        <v>0</v>
      </c>
      <c r="BR870" s="26" t="b">
        <f t="shared" si="682"/>
        <v>0</v>
      </c>
      <c r="BS870" s="26" t="b">
        <f t="shared" si="683"/>
        <v>0</v>
      </c>
      <c r="BT870" s="26" t="b">
        <f t="shared" si="684"/>
        <v>0</v>
      </c>
      <c r="BU870" s="26" t="b">
        <f t="shared" si="685"/>
        <v>0</v>
      </c>
    </row>
    <row r="871" spans="2:73" ht="15" thickBot="1" x14ac:dyDescent="0.35">
      <c r="B871" s="17" t="str">
        <f>VLOOKUP($AC871,LS_Coint_BD!$B$3:$D$1079,2)</f>
        <v>VIVT3</v>
      </c>
      <c r="C871" s="87" t="str">
        <f>VLOOKUP($AC871,LS_Coint_BD!$B$3:$D$1079,3)</f>
        <v>FLRY3</v>
      </c>
      <c r="D871" s="68">
        <f t="shared" si="645"/>
        <v>0.33155065208584489</v>
      </c>
      <c r="E871" s="65">
        <f t="shared" si="646"/>
        <v>2.3454748073947567</v>
      </c>
      <c r="F871" s="69">
        <f t="shared" si="647"/>
        <v>1.5636498715965044</v>
      </c>
      <c r="G871" s="68">
        <f t="shared" si="648"/>
        <v>1.6320784692875598</v>
      </c>
      <c r="H871" s="65">
        <f t="shared" si="649"/>
        <v>3.1857375456266959</v>
      </c>
      <c r="I871" s="69">
        <f t="shared" si="650"/>
        <v>2.1238250304177972</v>
      </c>
      <c r="J871" s="68">
        <f t="shared" si="651"/>
        <v>2.0009718058549062</v>
      </c>
      <c r="K871" s="65">
        <f t="shared" si="652"/>
        <v>3.2011819225487046</v>
      </c>
      <c r="L871" s="69">
        <f t="shared" si="653"/>
        <v>2.1341212816991364</v>
      </c>
      <c r="M871" s="68">
        <f t="shared" si="654"/>
        <v>2.2630820685240529</v>
      </c>
      <c r="N871" s="65">
        <f t="shared" si="655"/>
        <v>3.366501899830471</v>
      </c>
      <c r="O871" s="69">
        <f t="shared" si="656"/>
        <v>2.2443345998869808</v>
      </c>
      <c r="P871" s="68">
        <f t="shared" si="657"/>
        <v>2.4856547200925938</v>
      </c>
      <c r="Q871" s="65">
        <f t="shared" si="658"/>
        <v>4.9349058125336693</v>
      </c>
      <c r="R871" s="69">
        <f t="shared" si="659"/>
        <v>3.2899372083557799</v>
      </c>
      <c r="S871" s="68">
        <f t="shared" si="660"/>
        <v>0</v>
      </c>
      <c r="T871" s="65">
        <f t="shared" si="661"/>
        <v>0</v>
      </c>
      <c r="U871" s="69">
        <f t="shared" si="662"/>
        <v>0</v>
      </c>
      <c r="V871" s="68">
        <f t="shared" si="663"/>
        <v>0</v>
      </c>
      <c r="W871" s="65">
        <f t="shared" si="664"/>
        <v>0</v>
      </c>
      <c r="X871" s="69">
        <f t="shared" si="665"/>
        <v>0</v>
      </c>
      <c r="Y871" s="68">
        <f t="shared" si="666"/>
        <v>0</v>
      </c>
      <c r="Z871" s="65">
        <f t="shared" si="667"/>
        <v>0</v>
      </c>
      <c r="AA871" s="69">
        <f t="shared" si="668"/>
        <v>0</v>
      </c>
      <c r="AB871" s="98">
        <f>SUMIF(BN871:BU871,"VERDADEIRO",BN$3:$BU870)</f>
        <v>1</v>
      </c>
      <c r="AC871" s="97">
        <f t="shared" si="644"/>
        <v>868</v>
      </c>
      <c r="AD871" s="89">
        <f>RTD("tryd.rtdserver",,"COT",B871,"ULT")</f>
        <v>47.85</v>
      </c>
      <c r="AE871" s="89">
        <f>RTD("tryd.rtdserver",,"COT",C871,"ULT")</f>
        <v>28.16</v>
      </c>
      <c r="AF871" s="89">
        <f>VLOOKUP($AC871,LS_Coint_BD!$B$3:$AQ$1079,AF$2)*$AD871+VLOOKUP($AC871,LS_Coint_BD!$B$3:$AQ$1079,AF$2+1)</f>
        <v>27.828449347914155</v>
      </c>
      <c r="AG871" s="89">
        <f>VLOOKUP($AC871,LS_Coint_BD!$B$3:$AQ$1079,AG$2)*$AD871+VLOOKUP($AC871,LS_Coint_BD!$B$3:$AQ$1079,AG$2+1)</f>
        <v>26.52792153071244</v>
      </c>
      <c r="AH871" s="89">
        <f>VLOOKUP($AC871,LS_Coint_BD!$B$3:$AQ$1079,AH$2)*$AD871+VLOOKUP($AC871,LS_Coint_BD!$B$3:$AQ$1079,AH$2+1)</f>
        <v>26.159028194145094</v>
      </c>
      <c r="AI871" s="89">
        <f>VLOOKUP($AC871,LS_Coint_BD!$B$3:$AQ$1079,AI$2)*$AD871+VLOOKUP($AC871,LS_Coint_BD!$B$3:$AQ$1079,AI$2+1)</f>
        <v>25.896917931475947</v>
      </c>
      <c r="AJ871" s="89">
        <f>VLOOKUP($AC871,LS_Coint_BD!$B$3:$AQ$1079,AJ$2)*$AD871+VLOOKUP($AC871,LS_Coint_BD!$B$3:$AQ$1079,AJ$2+1)</f>
        <v>25.674345279907406</v>
      </c>
      <c r="AK871" s="89">
        <f>VLOOKUP($AC871,LS_Coint_BD!$B$3:$AQ$1079,AK$2)*$AD871+VLOOKUP($AC871,LS_Coint_BD!$B$3:$AQ$1079,AK$2+1)</f>
        <v>0</v>
      </c>
      <c r="AL871" s="89">
        <f>VLOOKUP($AC871,LS_Coint_BD!$B$3:$AQ$1079,AL$2)*$AD871+VLOOKUP($AC871,LS_Coint_BD!$B$3:$AQ$1079,AL$2+1)</f>
        <v>0</v>
      </c>
      <c r="AM871" s="89">
        <f>VLOOKUP($AC871,LS_Coint_BD!$B$3:$AQ$1079,AM$2)*$AD871+VLOOKUP($AC871,LS_Coint_BD!$B$3:$AQ$1079,AM$2+1)</f>
        <v>0</v>
      </c>
      <c r="AN871" s="89">
        <f>VLOOKUP($AC871,LS_Coint_BD!$B$3:$AQ$1079,AN$2)</f>
        <v>0.78182493579825296</v>
      </c>
      <c r="AO871" s="89">
        <f>VLOOKUP($AC871,LS_Coint_BD!$B$3:$AQ$1079,AO$2)</f>
        <v>1.0619125152089</v>
      </c>
      <c r="AP871" s="89">
        <f>VLOOKUP($AC871,LS_Coint_BD!$B$3:$AQ$1079,AP$2)</f>
        <v>1.06706064084957</v>
      </c>
      <c r="AQ871" s="89">
        <f>VLOOKUP($AC871,LS_Coint_BD!$B$3:$AQ$1079,AQ$2)</f>
        <v>1.12216729994349</v>
      </c>
      <c r="AR871" s="89">
        <f>VLOOKUP($AC871,LS_Coint_BD!$B$3:$AQ$1079,AR$2)</f>
        <v>1.6449686041778899</v>
      </c>
      <c r="AS871" s="89">
        <f>VLOOKUP($AC871,LS_Coint_BD!$B$3:$AQ$1079,AS$2)</f>
        <v>0</v>
      </c>
      <c r="AT871" s="89">
        <f>VLOOKUP($AC871,LS_Coint_BD!$B$3:$AQ$1079,AT$2)</f>
        <v>0</v>
      </c>
      <c r="AU871" s="89">
        <f>VLOOKUP($AC871,LS_Coint_BD!$B$3:$AQ$1079,AU$2)</f>
        <v>0</v>
      </c>
      <c r="AV871" s="89">
        <f>VLOOKUP($AC871,LS_Coint_BD!$B$3:$AQ$1079,AV$2)</f>
        <v>-1.5276668818842199E-15</v>
      </c>
      <c r="AW871" s="89">
        <f>VLOOKUP($AC871,LS_Coint_BD!$B$3:$AQ$1079,AW$2)</f>
        <v>-2.4868995751603501E-15</v>
      </c>
      <c r="AX871" s="89">
        <f>VLOOKUP($AC871,LS_Coint_BD!$B$3:$AQ$1079,AX$2)</f>
        <v>-3.42583104741477E-15</v>
      </c>
      <c r="AY871" s="89">
        <f>VLOOKUP($AC871,LS_Coint_BD!$B$3:$AQ$1079,AY$2)</f>
        <v>7.3274719625260298E-16</v>
      </c>
      <c r="AZ871" s="89">
        <f>VLOOKUP($AC871,LS_Coint_BD!$B$3:$AQ$1079,AZ$2)</f>
        <v>1.1842378929335E-16</v>
      </c>
      <c r="BA871" s="89">
        <f>VLOOKUP($AC871,LS_Coint_BD!$B$3:$AQ$1079,BA$2)</f>
        <v>0</v>
      </c>
      <c r="BB871" s="89">
        <f>VLOOKUP($AC871,LS_Coint_BD!$B$3:$AQ$1079,BB$2)</f>
        <v>0</v>
      </c>
      <c r="BC871" s="89">
        <f>VLOOKUP($AC871,LS_Coint_BD!$B$3:$AQ$1079,BC$2)</f>
        <v>0</v>
      </c>
      <c r="BD871" s="89">
        <f t="shared" si="669"/>
        <v>1.5636498715965044</v>
      </c>
      <c r="BE871" s="89">
        <f t="shared" si="670"/>
        <v>2.1238250304177972</v>
      </c>
      <c r="BF871" s="89">
        <f t="shared" si="671"/>
        <v>2.1341212816991364</v>
      </c>
      <c r="BG871" s="89">
        <f t="shared" si="672"/>
        <v>2.2443345998869808</v>
      </c>
      <c r="BH871" s="89">
        <f t="shared" si="673"/>
        <v>3.2899372083557799</v>
      </c>
      <c r="BI871" s="89">
        <f t="shared" si="674"/>
        <v>0</v>
      </c>
      <c r="BJ871" s="89">
        <f t="shared" si="675"/>
        <v>0</v>
      </c>
      <c r="BK871" s="89">
        <f t="shared" si="676"/>
        <v>0</v>
      </c>
      <c r="BL871" s="89">
        <f t="shared" si="677"/>
        <v>1.5636498715965013</v>
      </c>
      <c r="BM871" s="89"/>
      <c r="BN871" s="26" t="b">
        <f t="shared" si="678"/>
        <v>0</v>
      </c>
      <c r="BO871" s="26" t="b">
        <f t="shared" si="679"/>
        <v>0</v>
      </c>
      <c r="BP871" s="26" t="b">
        <f t="shared" si="680"/>
        <v>0</v>
      </c>
      <c r="BQ871" s="26" t="b">
        <f t="shared" si="681"/>
        <v>1</v>
      </c>
      <c r="BR871" s="26" t="b">
        <f t="shared" si="682"/>
        <v>0</v>
      </c>
      <c r="BS871" s="26" t="b">
        <f t="shared" si="683"/>
        <v>0</v>
      </c>
      <c r="BT871" s="26" t="b">
        <f t="shared" si="684"/>
        <v>0</v>
      </c>
      <c r="BU871" s="26" t="b">
        <f t="shared" si="685"/>
        <v>0</v>
      </c>
    </row>
    <row r="872" spans="2:73" ht="15" thickBot="1" x14ac:dyDescent="0.35">
      <c r="B872" s="17" t="str">
        <f>VLOOKUP($AC872,LS_Coint_BD!$B$3:$D$1079,2)</f>
        <v>VIVT3</v>
      </c>
      <c r="C872" s="87" t="str">
        <f>VLOOKUP($AC872,LS_Coint_BD!$B$3:$D$1079,3)</f>
        <v>HGTX3</v>
      </c>
      <c r="D872" s="68">
        <f t="shared" si="645"/>
        <v>-0.27430366583565657</v>
      </c>
      <c r="E872" s="65">
        <f t="shared" si="646"/>
        <v>-2.122660552045724</v>
      </c>
      <c r="F872" s="69">
        <f t="shared" si="647"/>
        <v>-1.4151070346971493</v>
      </c>
      <c r="G872" s="68">
        <f t="shared" si="648"/>
        <v>0.35679452887526963</v>
      </c>
      <c r="H872" s="65">
        <f t="shared" si="649"/>
        <v>3.0741383258092219</v>
      </c>
      <c r="I872" s="69">
        <f t="shared" si="650"/>
        <v>2.0494255505394814</v>
      </c>
      <c r="J872" s="68">
        <f t="shared" si="651"/>
        <v>1.2350349917991217</v>
      </c>
      <c r="K872" s="65">
        <f t="shared" si="652"/>
        <v>3.6232268225569468</v>
      </c>
      <c r="L872" s="69">
        <f t="shared" si="653"/>
        <v>2.4154845483712979</v>
      </c>
      <c r="M872" s="68">
        <f t="shared" si="654"/>
        <v>1.6612593792748065</v>
      </c>
      <c r="N872" s="65">
        <f t="shared" si="655"/>
        <v>4.0908060583003163</v>
      </c>
      <c r="O872" s="69">
        <f t="shared" si="656"/>
        <v>2.7272040388668777</v>
      </c>
      <c r="P872" s="68">
        <f t="shared" si="657"/>
        <v>1.897116516912341</v>
      </c>
      <c r="Q872" s="65">
        <f t="shared" si="658"/>
        <v>5.0170245940370108</v>
      </c>
      <c r="R872" s="69">
        <f t="shared" si="659"/>
        <v>3.3446830626913404</v>
      </c>
      <c r="S872" s="68">
        <f t="shared" si="660"/>
        <v>0</v>
      </c>
      <c r="T872" s="65">
        <f t="shared" si="661"/>
        <v>0</v>
      </c>
      <c r="U872" s="69">
        <f t="shared" si="662"/>
        <v>0</v>
      </c>
      <c r="V872" s="68">
        <f t="shared" si="663"/>
        <v>0</v>
      </c>
      <c r="W872" s="65">
        <f t="shared" si="664"/>
        <v>0</v>
      </c>
      <c r="X872" s="69">
        <f t="shared" si="665"/>
        <v>0</v>
      </c>
      <c r="Y872" s="68">
        <f t="shared" si="666"/>
        <v>0</v>
      </c>
      <c r="Z872" s="65">
        <f t="shared" si="667"/>
        <v>0</v>
      </c>
      <c r="AA872" s="69">
        <f t="shared" si="668"/>
        <v>0</v>
      </c>
      <c r="AB872" s="98">
        <f>SUMIF(BN872:BU872,"VERDADEIRO",BN$3:$BU871)</f>
        <v>0</v>
      </c>
      <c r="AC872" s="97">
        <f t="shared" si="644"/>
        <v>869</v>
      </c>
      <c r="AD872" s="89">
        <f>RTD("tryd.rtdserver",,"COT",B872,"ULT")</f>
        <v>47.85</v>
      </c>
      <c r="AE872" s="89">
        <f>RTD("tryd.rtdserver",,"COT",C872,"ULT")</f>
        <v>17.77</v>
      </c>
      <c r="AF872" s="89">
        <f>VLOOKUP($AC872,LS_Coint_BD!$B$3:$AQ$1079,AF$2)*$AD872+VLOOKUP($AC872,LS_Coint_BD!$B$3:$AQ$1079,AF$2+1)</f>
        <v>18.044303665835656</v>
      </c>
      <c r="AG872" s="89">
        <f>VLOOKUP($AC872,LS_Coint_BD!$B$3:$AQ$1079,AG$2)*$AD872+VLOOKUP($AC872,LS_Coint_BD!$B$3:$AQ$1079,AG$2+1)</f>
        <v>17.41320547112473</v>
      </c>
      <c r="AH872" s="89">
        <f>VLOOKUP($AC872,LS_Coint_BD!$B$3:$AQ$1079,AH$2)*$AD872+VLOOKUP($AC872,LS_Coint_BD!$B$3:$AQ$1079,AH$2+1)</f>
        <v>16.534965008200878</v>
      </c>
      <c r="AI872" s="89">
        <f>VLOOKUP($AC872,LS_Coint_BD!$B$3:$AQ$1079,AI$2)*$AD872+VLOOKUP($AC872,LS_Coint_BD!$B$3:$AQ$1079,AI$2+1)</f>
        <v>16.108740620725193</v>
      </c>
      <c r="AJ872" s="89">
        <f>VLOOKUP($AC872,LS_Coint_BD!$B$3:$AQ$1079,AJ$2)*$AD872+VLOOKUP($AC872,LS_Coint_BD!$B$3:$AQ$1079,AJ$2+1)</f>
        <v>15.872883483087659</v>
      </c>
      <c r="AK872" s="89">
        <f>VLOOKUP($AC872,LS_Coint_BD!$B$3:$AQ$1079,AK$2)*$AD872+VLOOKUP($AC872,LS_Coint_BD!$B$3:$AQ$1079,AK$2+1)</f>
        <v>0</v>
      </c>
      <c r="AL872" s="89">
        <f>VLOOKUP($AC872,LS_Coint_BD!$B$3:$AQ$1079,AL$2)*$AD872+VLOOKUP($AC872,LS_Coint_BD!$B$3:$AQ$1079,AL$2+1)</f>
        <v>0</v>
      </c>
      <c r="AM872" s="89">
        <f>VLOOKUP($AC872,LS_Coint_BD!$B$3:$AQ$1079,AM$2)*$AD872+VLOOKUP($AC872,LS_Coint_BD!$B$3:$AQ$1079,AM$2+1)</f>
        <v>0</v>
      </c>
      <c r="AN872" s="89">
        <f>VLOOKUP($AC872,LS_Coint_BD!$B$3:$AQ$1079,AN$2)</f>
        <v>0.70755351734857297</v>
      </c>
      <c r="AO872" s="89">
        <f>VLOOKUP($AC872,LS_Coint_BD!$B$3:$AQ$1079,AO$2)</f>
        <v>1.02471277526974</v>
      </c>
      <c r="AP872" s="89">
        <f>VLOOKUP($AC872,LS_Coint_BD!$B$3:$AQ$1079,AP$2)</f>
        <v>1.2077422741856501</v>
      </c>
      <c r="AQ872" s="89">
        <f>VLOOKUP($AC872,LS_Coint_BD!$B$3:$AQ$1079,AQ$2)</f>
        <v>1.3636020194334399</v>
      </c>
      <c r="AR872" s="89">
        <f>VLOOKUP($AC872,LS_Coint_BD!$B$3:$AQ$1079,AR$2)</f>
        <v>1.67234153134567</v>
      </c>
      <c r="AS872" s="89">
        <f>VLOOKUP($AC872,LS_Coint_BD!$B$3:$AQ$1079,AS$2)</f>
        <v>0</v>
      </c>
      <c r="AT872" s="89">
        <f>VLOOKUP($AC872,LS_Coint_BD!$B$3:$AQ$1079,AT$2)</f>
        <v>0</v>
      </c>
      <c r="AU872" s="89">
        <f>VLOOKUP($AC872,LS_Coint_BD!$B$3:$AQ$1079,AU$2)</f>
        <v>0</v>
      </c>
      <c r="AV872" s="89">
        <f>VLOOKUP($AC872,LS_Coint_BD!$B$3:$AQ$1079,AV$2)</f>
        <v>-3.30402372128447E-15</v>
      </c>
      <c r="AW872" s="89">
        <f>VLOOKUP($AC872,LS_Coint_BD!$B$3:$AQ$1079,AW$2)</f>
        <v>1.5099033134902101E-15</v>
      </c>
      <c r="AX872" s="89">
        <f>VLOOKUP($AC872,LS_Coint_BD!$B$3:$AQ$1079,AX$2)</f>
        <v>-2.3980817331903399E-15</v>
      </c>
      <c r="AY872" s="89">
        <f>VLOOKUP($AC872,LS_Coint_BD!$B$3:$AQ$1079,AY$2)</f>
        <v>-2.0650148258027901E-15</v>
      </c>
      <c r="AZ872" s="89">
        <f>VLOOKUP($AC872,LS_Coint_BD!$B$3:$AQ$1079,AZ$2)</f>
        <v>3.9474596431116699E-16</v>
      </c>
      <c r="BA872" s="89">
        <f>VLOOKUP($AC872,LS_Coint_BD!$B$3:$AQ$1079,BA$2)</f>
        <v>0</v>
      </c>
      <c r="BB872" s="89">
        <f>VLOOKUP($AC872,LS_Coint_BD!$B$3:$AQ$1079,BB$2)</f>
        <v>0</v>
      </c>
      <c r="BC872" s="89">
        <f>VLOOKUP($AC872,LS_Coint_BD!$B$3:$AQ$1079,BC$2)</f>
        <v>0</v>
      </c>
      <c r="BD872" s="89">
        <f t="shared" si="669"/>
        <v>-1.4151070346971493</v>
      </c>
      <c r="BE872" s="89">
        <f t="shared" si="670"/>
        <v>2.0494255505394814</v>
      </c>
      <c r="BF872" s="89">
        <f t="shared" si="671"/>
        <v>2.4154845483712979</v>
      </c>
      <c r="BG872" s="89">
        <f t="shared" si="672"/>
        <v>2.7272040388668777</v>
      </c>
      <c r="BH872" s="89">
        <f t="shared" si="673"/>
        <v>3.3446830626913404</v>
      </c>
      <c r="BI872" s="89">
        <f t="shared" si="674"/>
        <v>0</v>
      </c>
      <c r="BJ872" s="89">
        <f t="shared" si="675"/>
        <v>0</v>
      </c>
      <c r="BK872" s="89">
        <f t="shared" si="676"/>
        <v>0</v>
      </c>
      <c r="BL872" s="89">
        <f t="shared" si="677"/>
        <v>-1.4151070346971559</v>
      </c>
      <c r="BM872" s="89"/>
      <c r="BN872" s="26" t="b">
        <f t="shared" si="678"/>
        <v>0</v>
      </c>
      <c r="BO872" s="26" t="b">
        <f t="shared" si="679"/>
        <v>0</v>
      </c>
      <c r="BP872" s="26" t="b">
        <f t="shared" si="680"/>
        <v>0</v>
      </c>
      <c r="BQ872" s="26" t="b">
        <f t="shared" si="681"/>
        <v>0</v>
      </c>
      <c r="BR872" s="26" t="b">
        <f t="shared" si="682"/>
        <v>0</v>
      </c>
      <c r="BS872" s="26" t="b">
        <f t="shared" si="683"/>
        <v>0</v>
      </c>
      <c r="BT872" s="26" t="b">
        <f t="shared" si="684"/>
        <v>0</v>
      </c>
      <c r="BU872" s="26" t="b">
        <f t="shared" si="685"/>
        <v>0</v>
      </c>
    </row>
    <row r="873" spans="2:73" ht="15" thickBot="1" x14ac:dyDescent="0.35">
      <c r="B873" s="17" t="str">
        <f>VLOOKUP($AC873,LS_Coint_BD!$B$3:$D$1079,2)</f>
        <v>VIVT3</v>
      </c>
      <c r="C873" s="87" t="str">
        <f>VLOOKUP($AC873,LS_Coint_BD!$B$3:$D$1079,3)</f>
        <v>IRBR3</v>
      </c>
      <c r="D873" s="68">
        <f t="shared" si="645"/>
        <v>0</v>
      </c>
      <c r="E873" s="65">
        <f t="shared" si="646"/>
        <v>0</v>
      </c>
      <c r="F873" s="69">
        <f t="shared" si="647"/>
        <v>0</v>
      </c>
      <c r="G873" s="68">
        <f t="shared" si="648"/>
        <v>-0.38301684504993894</v>
      </c>
      <c r="H873" s="65">
        <f t="shared" si="649"/>
        <v>-1.814878301004645</v>
      </c>
      <c r="I873" s="69">
        <f t="shared" si="650"/>
        <v>-1.2099188673364301</v>
      </c>
      <c r="J873" s="68">
        <f t="shared" si="651"/>
        <v>-0.61172233020210598</v>
      </c>
      <c r="K873" s="65">
        <f t="shared" si="652"/>
        <v>-1.9155851318218342</v>
      </c>
      <c r="L873" s="69">
        <f t="shared" si="653"/>
        <v>-1.2770567545478895</v>
      </c>
      <c r="M873" s="68">
        <f t="shared" si="654"/>
        <v>-0.979397299910719</v>
      </c>
      <c r="N873" s="65">
        <f t="shared" si="655"/>
        <v>-2.7680211335731189</v>
      </c>
      <c r="O873" s="69">
        <f t="shared" si="656"/>
        <v>-1.8453474223820794</v>
      </c>
      <c r="P873" s="68">
        <f t="shared" si="657"/>
        <v>-1.1167568868319613</v>
      </c>
      <c r="Q873" s="65">
        <f t="shared" si="658"/>
        <v>-3.1620526000944889</v>
      </c>
      <c r="R873" s="69">
        <f t="shared" si="659"/>
        <v>-2.1080350667296592</v>
      </c>
      <c r="S873" s="68">
        <f t="shared" si="660"/>
        <v>-1.2230778225208869</v>
      </c>
      <c r="T873" s="65">
        <f t="shared" si="661"/>
        <v>-3.3811795650120295</v>
      </c>
      <c r="U873" s="69">
        <f t="shared" si="662"/>
        <v>-2.2541197100080197</v>
      </c>
      <c r="V873" s="68">
        <f t="shared" si="663"/>
        <v>-1.2318110095563402</v>
      </c>
      <c r="W873" s="65">
        <f t="shared" si="664"/>
        <v>-3.4151976168864593</v>
      </c>
      <c r="X873" s="69">
        <f t="shared" si="665"/>
        <v>-2.2767984112576394</v>
      </c>
      <c r="Y873" s="68">
        <f t="shared" si="666"/>
        <v>-4.8330614337009088</v>
      </c>
      <c r="Z873" s="65">
        <f t="shared" si="667"/>
        <v>-20.124194856629011</v>
      </c>
      <c r="AA873" s="69">
        <f t="shared" si="668"/>
        <v>-13.416129904419339</v>
      </c>
      <c r="AB873" s="98">
        <f>SUMIF(BN873:BU873,"VERDADEIRO",BN$3:$BU872)</f>
        <v>0</v>
      </c>
      <c r="AC873" s="97">
        <f t="shared" si="644"/>
        <v>870</v>
      </c>
      <c r="AD873" s="89">
        <f>RTD("tryd.rtdserver",,"COT",B873,"ULT")</f>
        <v>47.85</v>
      </c>
      <c r="AE873" s="89">
        <f>RTD("tryd.rtdserver",,"COT",C873,"ULT")</f>
        <v>6.91</v>
      </c>
      <c r="AF873" s="89">
        <f>VLOOKUP($AC873,LS_Coint_BD!$B$3:$AQ$1079,AF$2)*$AD873+VLOOKUP($AC873,LS_Coint_BD!$B$3:$AQ$1079,AF$2+1)</f>
        <v>0</v>
      </c>
      <c r="AG873" s="89">
        <f>VLOOKUP($AC873,LS_Coint_BD!$B$3:$AQ$1079,AG$2)*$AD873+VLOOKUP($AC873,LS_Coint_BD!$B$3:$AQ$1079,AG$2+1)</f>
        <v>7.2930168450499391</v>
      </c>
      <c r="AH873" s="89">
        <f>VLOOKUP($AC873,LS_Coint_BD!$B$3:$AQ$1079,AH$2)*$AD873+VLOOKUP($AC873,LS_Coint_BD!$B$3:$AQ$1079,AH$2+1)</f>
        <v>7.5217223302021061</v>
      </c>
      <c r="AI873" s="89">
        <f>VLOOKUP($AC873,LS_Coint_BD!$B$3:$AQ$1079,AI$2)*$AD873+VLOOKUP($AC873,LS_Coint_BD!$B$3:$AQ$1079,AI$2+1)</f>
        <v>7.8893972999107191</v>
      </c>
      <c r="AJ873" s="89">
        <f>VLOOKUP($AC873,LS_Coint_BD!$B$3:$AQ$1079,AJ$2)*$AD873+VLOOKUP($AC873,LS_Coint_BD!$B$3:$AQ$1079,AJ$2+1)</f>
        <v>8.0267568868319614</v>
      </c>
      <c r="AK873" s="89">
        <f>VLOOKUP($AC873,LS_Coint_BD!$B$3:$AQ$1079,AK$2)*$AD873+VLOOKUP($AC873,LS_Coint_BD!$B$3:$AQ$1079,AK$2+1)</f>
        <v>8.1330778225208871</v>
      </c>
      <c r="AL873" s="89">
        <f>VLOOKUP($AC873,LS_Coint_BD!$B$3:$AQ$1079,AL$2)*$AD873+VLOOKUP($AC873,LS_Coint_BD!$B$3:$AQ$1079,AL$2+1)</f>
        <v>8.1418110095563403</v>
      </c>
      <c r="AM873" s="89">
        <f>VLOOKUP($AC873,LS_Coint_BD!$B$3:$AQ$1079,AM$2)*$AD873+VLOOKUP($AC873,LS_Coint_BD!$B$3:$AQ$1079,AM$2+1)</f>
        <v>11.743061433700909</v>
      </c>
      <c r="AN873" s="89">
        <f>VLOOKUP($AC873,LS_Coint_BD!$B$3:$AQ$1079,AN$2)</f>
        <v>0</v>
      </c>
      <c r="AO873" s="89">
        <f>VLOOKUP($AC873,LS_Coint_BD!$B$3:$AQ$1079,AO$2)</f>
        <v>0.60495943366821503</v>
      </c>
      <c r="AP873" s="89">
        <f>VLOOKUP($AC873,LS_Coint_BD!$B$3:$AQ$1079,AP$2)</f>
        <v>0.63852837727394496</v>
      </c>
      <c r="AQ873" s="89">
        <f>VLOOKUP($AC873,LS_Coint_BD!$B$3:$AQ$1079,AQ$2)</f>
        <v>0.92267371119104002</v>
      </c>
      <c r="AR873" s="89">
        <f>VLOOKUP($AC873,LS_Coint_BD!$B$3:$AQ$1079,AR$2)</f>
        <v>1.0540175333648301</v>
      </c>
      <c r="AS873" s="89">
        <f>VLOOKUP($AC873,LS_Coint_BD!$B$3:$AQ$1079,AS$2)</f>
        <v>1.1270598550040101</v>
      </c>
      <c r="AT873" s="89">
        <f>VLOOKUP($AC873,LS_Coint_BD!$B$3:$AQ$1079,AT$2)</f>
        <v>1.1383992056288199</v>
      </c>
      <c r="AU873" s="89">
        <f>VLOOKUP($AC873,LS_Coint_BD!$B$3:$AQ$1079,AU$2)</f>
        <v>6.7080649522096696</v>
      </c>
      <c r="AV873" s="89">
        <f>VLOOKUP($AC873,LS_Coint_BD!$B$3:$AQ$1079,AV$2)</f>
        <v>0</v>
      </c>
      <c r="AW873" s="89">
        <f>VLOOKUP($AC873,LS_Coint_BD!$B$3:$AQ$1079,AW$2)</f>
        <v>-4.4408920985006301E-17</v>
      </c>
      <c r="AX873" s="89">
        <f>VLOOKUP($AC873,LS_Coint_BD!$B$3:$AQ$1079,AX$2)</f>
        <v>4.5043334141934901E-16</v>
      </c>
      <c r="AY873" s="89">
        <f>VLOOKUP($AC873,LS_Coint_BD!$B$3:$AQ$1079,AY$2)</f>
        <v>5.9952043329758497E-16</v>
      </c>
      <c r="AZ873" s="89">
        <f>VLOOKUP($AC873,LS_Coint_BD!$B$3:$AQ$1079,AZ$2)</f>
        <v>9.1778436702346303E-16</v>
      </c>
      <c r="BA873" s="89">
        <f>VLOOKUP($AC873,LS_Coint_BD!$B$3:$AQ$1079,BA$2)</f>
        <v>2.4868995751603499E-16</v>
      </c>
      <c r="BB873" s="89">
        <f>VLOOKUP($AC873,LS_Coint_BD!$B$3:$AQ$1079,BB$2)</f>
        <v>4.52163559120064E-16</v>
      </c>
      <c r="BC873" s="89">
        <f>VLOOKUP($AC873,LS_Coint_BD!$B$3:$AQ$1079,BC$2)</f>
        <v>6.82121026329696E-16</v>
      </c>
      <c r="BD873" s="89">
        <f t="shared" si="669"/>
        <v>0</v>
      </c>
      <c r="BE873" s="89">
        <f t="shared" si="670"/>
        <v>-1.2099188673364301</v>
      </c>
      <c r="BF873" s="89">
        <f t="shared" si="671"/>
        <v>-1.2770567545478895</v>
      </c>
      <c r="BG873" s="89">
        <f t="shared" si="672"/>
        <v>-1.8453474223820794</v>
      </c>
      <c r="BH873" s="89">
        <f t="shared" si="673"/>
        <v>-2.1080350667296592</v>
      </c>
      <c r="BI873" s="89">
        <f t="shared" si="674"/>
        <v>-2.2541197100080197</v>
      </c>
      <c r="BJ873" s="89">
        <f t="shared" si="675"/>
        <v>-2.2767984112576394</v>
      </c>
      <c r="BK873" s="89">
        <f t="shared" si="676"/>
        <v>-13.416129904419339</v>
      </c>
      <c r="BL873" s="89">
        <f t="shared" si="677"/>
        <v>0</v>
      </c>
      <c r="BM873" s="89"/>
      <c r="BN873" s="26" t="b">
        <f t="shared" si="678"/>
        <v>0</v>
      </c>
      <c r="BO873" s="26" t="b">
        <f t="shared" si="679"/>
        <v>0</v>
      </c>
      <c r="BP873" s="26" t="b">
        <f t="shared" si="680"/>
        <v>0</v>
      </c>
      <c r="BQ873" s="26" t="b">
        <f t="shared" si="681"/>
        <v>0</v>
      </c>
      <c r="BR873" s="26" t="b">
        <f t="shared" si="682"/>
        <v>0</v>
      </c>
      <c r="BS873" s="26" t="b">
        <f t="shared" si="683"/>
        <v>0</v>
      </c>
      <c r="BT873" s="26" t="b">
        <f t="shared" si="684"/>
        <v>0</v>
      </c>
      <c r="BU873" s="26" t="b">
        <f t="shared" si="685"/>
        <v>0</v>
      </c>
    </row>
    <row r="874" spans="2:73" ht="15" thickBot="1" x14ac:dyDescent="0.35">
      <c r="B874" s="17" t="str">
        <f>VLOOKUP($AC874,LS_Coint_BD!$B$3:$D$1079,2)</f>
        <v>VIVT3</v>
      </c>
      <c r="C874" s="87" t="str">
        <f>VLOOKUP($AC874,LS_Coint_BD!$B$3:$D$1079,3)</f>
        <v>MULT3</v>
      </c>
      <c r="D874" s="68">
        <f t="shared" si="645"/>
        <v>0</v>
      </c>
      <c r="E874" s="65">
        <f t="shared" si="646"/>
        <v>0</v>
      </c>
      <c r="F874" s="69">
        <f t="shared" si="647"/>
        <v>0</v>
      </c>
      <c r="G874" s="68">
        <f t="shared" si="648"/>
        <v>0</v>
      </c>
      <c r="H874" s="65">
        <f t="shared" si="649"/>
        <v>0</v>
      </c>
      <c r="I874" s="69">
        <f t="shared" si="650"/>
        <v>0</v>
      </c>
      <c r="J874" s="68">
        <f t="shared" si="651"/>
        <v>0</v>
      </c>
      <c r="K874" s="65">
        <f t="shared" si="652"/>
        <v>0</v>
      </c>
      <c r="L874" s="69">
        <f t="shared" si="653"/>
        <v>0</v>
      </c>
      <c r="M874" s="68">
        <f t="shared" si="654"/>
        <v>-9.0701658054250345E-2</v>
      </c>
      <c r="N874" s="65">
        <f t="shared" si="655"/>
        <v>-4.0667079098609138</v>
      </c>
      <c r="O874" s="69">
        <f t="shared" si="656"/>
        <v>-2.7111386065739427</v>
      </c>
      <c r="P874" s="68">
        <f t="shared" si="657"/>
        <v>-0.1066383419734116</v>
      </c>
      <c r="Q874" s="65">
        <f t="shared" si="658"/>
        <v>-4.0742077586360397</v>
      </c>
      <c r="R874" s="69">
        <f t="shared" si="659"/>
        <v>-2.7161385057573599</v>
      </c>
      <c r="S874" s="68">
        <f t="shared" si="660"/>
        <v>2.5410840649218613E-2</v>
      </c>
      <c r="T874" s="65">
        <f t="shared" si="661"/>
        <v>4.4601373068159287</v>
      </c>
      <c r="U874" s="69">
        <f t="shared" si="662"/>
        <v>2.9734248712106188</v>
      </c>
      <c r="V874" s="68">
        <f t="shared" si="663"/>
        <v>0.36423741008400867</v>
      </c>
      <c r="W874" s="65">
        <f t="shared" si="664"/>
        <v>4.87540923446418</v>
      </c>
      <c r="X874" s="69">
        <f t="shared" si="665"/>
        <v>3.25027282297612</v>
      </c>
      <c r="Y874" s="68">
        <f t="shared" si="666"/>
        <v>-1.5287942218099744</v>
      </c>
      <c r="Z874" s="65">
        <f t="shared" si="667"/>
        <v>-10.611414210291056</v>
      </c>
      <c r="AA874" s="69">
        <f t="shared" si="668"/>
        <v>-7.0742761401940371</v>
      </c>
      <c r="AB874" s="98">
        <f>SUMIF(BN874:BU874,"VERDADEIRO",BN$3:$BU873)</f>
        <v>0</v>
      </c>
      <c r="AC874" s="97">
        <f t="shared" si="644"/>
        <v>871</v>
      </c>
      <c r="AD874" s="89">
        <f>RTD("tryd.rtdserver",,"COT",B874,"ULT")</f>
        <v>47.85</v>
      </c>
      <c r="AE874" s="89">
        <f>RTD("tryd.rtdserver",,"COT",C874,"ULT")</f>
        <v>21.84</v>
      </c>
      <c r="AF874" s="89">
        <f>VLOOKUP($AC874,LS_Coint_BD!$B$3:$AQ$1079,AF$2)*$AD874+VLOOKUP($AC874,LS_Coint_BD!$B$3:$AQ$1079,AF$2+1)</f>
        <v>0</v>
      </c>
      <c r="AG874" s="89">
        <f>VLOOKUP($AC874,LS_Coint_BD!$B$3:$AQ$1079,AG$2)*$AD874+VLOOKUP($AC874,LS_Coint_BD!$B$3:$AQ$1079,AG$2+1)</f>
        <v>0</v>
      </c>
      <c r="AH874" s="89">
        <f>VLOOKUP($AC874,LS_Coint_BD!$B$3:$AQ$1079,AH$2)*$AD874+VLOOKUP($AC874,LS_Coint_BD!$B$3:$AQ$1079,AH$2+1)</f>
        <v>0</v>
      </c>
      <c r="AI874" s="89">
        <f>VLOOKUP($AC874,LS_Coint_BD!$B$3:$AQ$1079,AI$2)*$AD874+VLOOKUP($AC874,LS_Coint_BD!$B$3:$AQ$1079,AI$2+1)</f>
        <v>21.93070165805425</v>
      </c>
      <c r="AJ874" s="89">
        <f>VLOOKUP($AC874,LS_Coint_BD!$B$3:$AQ$1079,AJ$2)*$AD874+VLOOKUP($AC874,LS_Coint_BD!$B$3:$AQ$1079,AJ$2+1)</f>
        <v>21.946638341973411</v>
      </c>
      <c r="AK874" s="89">
        <f>VLOOKUP($AC874,LS_Coint_BD!$B$3:$AQ$1079,AK$2)*$AD874+VLOOKUP($AC874,LS_Coint_BD!$B$3:$AQ$1079,AK$2+1)</f>
        <v>21.814589159350781</v>
      </c>
      <c r="AL874" s="89">
        <f>VLOOKUP($AC874,LS_Coint_BD!$B$3:$AQ$1079,AL$2)*$AD874+VLOOKUP($AC874,LS_Coint_BD!$B$3:$AQ$1079,AL$2+1)</f>
        <v>21.475762589915991</v>
      </c>
      <c r="AM874" s="89">
        <f>VLOOKUP($AC874,LS_Coint_BD!$B$3:$AQ$1079,AM$2)*$AD874+VLOOKUP($AC874,LS_Coint_BD!$B$3:$AQ$1079,AM$2+1)</f>
        <v>23.368794221809974</v>
      </c>
      <c r="AN874" s="89">
        <f>VLOOKUP($AC874,LS_Coint_BD!$B$3:$AQ$1079,AN$2)</f>
        <v>0</v>
      </c>
      <c r="AO874" s="89">
        <f>VLOOKUP($AC874,LS_Coint_BD!$B$3:$AQ$1079,AO$2)</f>
        <v>0</v>
      </c>
      <c r="AP874" s="89">
        <f>VLOOKUP($AC874,LS_Coint_BD!$B$3:$AQ$1079,AP$2)</f>
        <v>0</v>
      </c>
      <c r="AQ874" s="89">
        <f>VLOOKUP($AC874,LS_Coint_BD!$B$3:$AQ$1079,AQ$2)</f>
        <v>1.35556930328697</v>
      </c>
      <c r="AR874" s="89">
        <f>VLOOKUP($AC874,LS_Coint_BD!$B$3:$AQ$1079,AR$2)</f>
        <v>1.35806925287868</v>
      </c>
      <c r="AS874" s="89">
        <f>VLOOKUP($AC874,LS_Coint_BD!$B$3:$AQ$1079,AS$2)</f>
        <v>1.4867124356053101</v>
      </c>
      <c r="AT874" s="89">
        <f>VLOOKUP($AC874,LS_Coint_BD!$B$3:$AQ$1079,AT$2)</f>
        <v>1.62513641148806</v>
      </c>
      <c r="AU874" s="89">
        <f>VLOOKUP($AC874,LS_Coint_BD!$B$3:$AQ$1079,AU$2)</f>
        <v>3.5371380700970199</v>
      </c>
      <c r="AV874" s="89">
        <f>VLOOKUP($AC874,LS_Coint_BD!$B$3:$AQ$1079,AV$2)</f>
        <v>0</v>
      </c>
      <c r="AW874" s="89">
        <f>VLOOKUP($AC874,LS_Coint_BD!$B$3:$AQ$1079,AW$2)</f>
        <v>0</v>
      </c>
      <c r="AX874" s="89">
        <f>VLOOKUP($AC874,LS_Coint_BD!$B$3:$AQ$1079,AX$2)</f>
        <v>0</v>
      </c>
      <c r="AY874" s="89">
        <f>VLOOKUP($AC874,LS_Coint_BD!$B$3:$AQ$1079,AY$2)</f>
        <v>-2.66453525910038E-15</v>
      </c>
      <c r="AZ874" s="89">
        <f>VLOOKUP($AC874,LS_Coint_BD!$B$3:$AQ$1079,AZ$2)</f>
        <v>1.1842378929335E-16</v>
      </c>
      <c r="BA874" s="89">
        <f>VLOOKUP($AC874,LS_Coint_BD!$B$3:$AQ$1079,BA$2)</f>
        <v>-1.1723955140041701E-15</v>
      </c>
      <c r="BB874" s="89">
        <f>VLOOKUP($AC874,LS_Coint_BD!$B$3:$AQ$1079,BB$2)</f>
        <v>-1.2918958832001801E-16</v>
      </c>
      <c r="BC874" s="89">
        <f>VLOOKUP($AC874,LS_Coint_BD!$B$3:$AQ$1079,BC$2)</f>
        <v>2.2453150450019202E-15</v>
      </c>
      <c r="BD874" s="89">
        <f t="shared" si="669"/>
        <v>0</v>
      </c>
      <c r="BE874" s="89">
        <f t="shared" si="670"/>
        <v>0</v>
      </c>
      <c r="BF874" s="89">
        <f t="shared" si="671"/>
        <v>0</v>
      </c>
      <c r="BG874" s="89">
        <f t="shared" si="672"/>
        <v>-2.7111386065739427</v>
      </c>
      <c r="BH874" s="89">
        <f t="shared" si="673"/>
        <v>-2.7161385057573599</v>
      </c>
      <c r="BI874" s="89">
        <f t="shared" si="674"/>
        <v>2.9734248712106188</v>
      </c>
      <c r="BJ874" s="89">
        <f t="shared" si="675"/>
        <v>3.25027282297612</v>
      </c>
      <c r="BK874" s="89">
        <f t="shared" si="676"/>
        <v>-7.0742761401940371</v>
      </c>
      <c r="BL874" s="89">
        <f t="shared" si="677"/>
        <v>0</v>
      </c>
      <c r="BM874" s="89"/>
      <c r="BN874" s="26" t="b">
        <f t="shared" si="678"/>
        <v>0</v>
      </c>
      <c r="BO874" s="26" t="b">
        <f t="shared" si="679"/>
        <v>0</v>
      </c>
      <c r="BP874" s="26" t="b">
        <f t="shared" si="680"/>
        <v>0</v>
      </c>
      <c r="BQ874" s="26" t="b">
        <f t="shared" si="681"/>
        <v>0</v>
      </c>
      <c r="BR874" s="26" t="b">
        <f t="shared" si="682"/>
        <v>0</v>
      </c>
      <c r="BS874" s="26" t="b">
        <f t="shared" si="683"/>
        <v>0</v>
      </c>
      <c r="BT874" s="26" t="b">
        <f t="shared" si="684"/>
        <v>0</v>
      </c>
      <c r="BU874" s="26" t="b">
        <f t="shared" si="685"/>
        <v>0</v>
      </c>
    </row>
    <row r="875" spans="2:73" ht="15" thickBot="1" x14ac:dyDescent="0.35">
      <c r="B875" s="17" t="str">
        <f>VLOOKUP($AC875,LS_Coint_BD!$B$3:$D$1079,2)</f>
        <v>VIVT3</v>
      </c>
      <c r="C875" s="87" t="str">
        <f>VLOOKUP($AC875,LS_Coint_BD!$B$3:$D$1079,3)</f>
        <v>QUAL3</v>
      </c>
      <c r="D875" s="68">
        <f t="shared" si="645"/>
        <v>0</v>
      </c>
      <c r="E875" s="65">
        <f t="shared" si="646"/>
        <v>0</v>
      </c>
      <c r="F875" s="69">
        <f t="shared" si="647"/>
        <v>0</v>
      </c>
      <c r="G875" s="68">
        <f t="shared" si="648"/>
        <v>0.37051056516557068</v>
      </c>
      <c r="H875" s="65">
        <f t="shared" si="649"/>
        <v>5.0247135926999746</v>
      </c>
      <c r="I875" s="69">
        <f t="shared" si="650"/>
        <v>3.3498090617999829</v>
      </c>
      <c r="J875" s="68">
        <f t="shared" si="651"/>
        <v>1.0014778367462149</v>
      </c>
      <c r="K875" s="65">
        <f t="shared" si="652"/>
        <v>5.176433797835629</v>
      </c>
      <c r="L875" s="69">
        <f t="shared" si="653"/>
        <v>3.4509558652237526</v>
      </c>
      <c r="M875" s="68">
        <f t="shared" si="654"/>
        <v>1.4703482160759584</v>
      </c>
      <c r="N875" s="65">
        <f t="shared" si="655"/>
        <v>5.6518170615519567</v>
      </c>
      <c r="O875" s="69">
        <f t="shared" si="656"/>
        <v>3.767878041034638</v>
      </c>
      <c r="P875" s="68">
        <f t="shared" si="657"/>
        <v>2.1080697301231233</v>
      </c>
      <c r="Q875" s="65">
        <f t="shared" si="658"/>
        <v>9.6247115469191726</v>
      </c>
      <c r="R875" s="69">
        <f t="shared" si="659"/>
        <v>6.4164743646127818</v>
      </c>
      <c r="S875" s="68">
        <f t="shared" si="660"/>
        <v>0</v>
      </c>
      <c r="T875" s="65">
        <f t="shared" si="661"/>
        <v>0</v>
      </c>
      <c r="U875" s="69">
        <f t="shared" si="662"/>
        <v>0</v>
      </c>
      <c r="V875" s="68">
        <f t="shared" si="663"/>
        <v>0</v>
      </c>
      <c r="W875" s="65">
        <f t="shared" si="664"/>
        <v>0</v>
      </c>
      <c r="X875" s="69">
        <f t="shared" si="665"/>
        <v>0</v>
      </c>
      <c r="Y875" s="68">
        <f t="shared" si="666"/>
        <v>1.3653054724007774</v>
      </c>
      <c r="Z875" s="65">
        <f t="shared" si="667"/>
        <v>15.478574744004597</v>
      </c>
      <c r="AA875" s="69">
        <f t="shared" si="668"/>
        <v>10.319049829336398</v>
      </c>
      <c r="AB875" s="98">
        <f>SUMIF(BN875:BU875,"VERDADEIRO",BN$3:$BU874)</f>
        <v>0</v>
      </c>
      <c r="AC875" s="97">
        <f t="shared" si="644"/>
        <v>872</v>
      </c>
      <c r="AD875" s="89">
        <f>RTD("tryd.rtdserver",,"COT",B875,"ULT")</f>
        <v>47.85</v>
      </c>
      <c r="AE875" s="89">
        <f>RTD("tryd.rtdserver",,"COT",C875,"ULT")</f>
        <v>31.56</v>
      </c>
      <c r="AF875" s="89">
        <f>VLOOKUP($AC875,LS_Coint_BD!$B$3:$AQ$1079,AF$2)*$AD875+VLOOKUP($AC875,LS_Coint_BD!$B$3:$AQ$1079,AF$2+1)</f>
        <v>0</v>
      </c>
      <c r="AG875" s="89">
        <f>VLOOKUP($AC875,LS_Coint_BD!$B$3:$AQ$1079,AG$2)*$AD875+VLOOKUP($AC875,LS_Coint_BD!$B$3:$AQ$1079,AG$2+1)</f>
        <v>31.189489434834428</v>
      </c>
      <c r="AH875" s="89">
        <f>VLOOKUP($AC875,LS_Coint_BD!$B$3:$AQ$1079,AH$2)*$AD875+VLOOKUP($AC875,LS_Coint_BD!$B$3:$AQ$1079,AH$2+1)</f>
        <v>30.558522163253784</v>
      </c>
      <c r="AI875" s="89">
        <f>VLOOKUP($AC875,LS_Coint_BD!$B$3:$AQ$1079,AI$2)*$AD875+VLOOKUP($AC875,LS_Coint_BD!$B$3:$AQ$1079,AI$2+1)</f>
        <v>30.08965178392404</v>
      </c>
      <c r="AJ875" s="89">
        <f>VLOOKUP($AC875,LS_Coint_BD!$B$3:$AQ$1079,AJ$2)*$AD875+VLOOKUP($AC875,LS_Coint_BD!$B$3:$AQ$1079,AJ$2+1)</f>
        <v>29.451930269876875</v>
      </c>
      <c r="AK875" s="89">
        <f>VLOOKUP($AC875,LS_Coint_BD!$B$3:$AQ$1079,AK$2)*$AD875+VLOOKUP($AC875,LS_Coint_BD!$B$3:$AQ$1079,AK$2+1)</f>
        <v>0</v>
      </c>
      <c r="AL875" s="89">
        <f>VLOOKUP($AC875,LS_Coint_BD!$B$3:$AQ$1079,AL$2)*$AD875+VLOOKUP($AC875,LS_Coint_BD!$B$3:$AQ$1079,AL$2+1)</f>
        <v>0</v>
      </c>
      <c r="AM875" s="89">
        <f>VLOOKUP($AC875,LS_Coint_BD!$B$3:$AQ$1079,AM$2)*$AD875+VLOOKUP($AC875,LS_Coint_BD!$B$3:$AQ$1079,AM$2+1)</f>
        <v>30.194694527599221</v>
      </c>
      <c r="AN875" s="89">
        <f>VLOOKUP($AC875,LS_Coint_BD!$B$3:$AQ$1079,AN$2)</f>
        <v>0</v>
      </c>
      <c r="AO875" s="89">
        <f>VLOOKUP($AC875,LS_Coint_BD!$B$3:$AQ$1079,AO$2)</f>
        <v>1.6749045308999899</v>
      </c>
      <c r="AP875" s="89">
        <f>VLOOKUP($AC875,LS_Coint_BD!$B$3:$AQ$1079,AP$2)</f>
        <v>1.7254779326118801</v>
      </c>
      <c r="AQ875" s="89">
        <f>VLOOKUP($AC875,LS_Coint_BD!$B$3:$AQ$1079,AQ$2)</f>
        <v>1.8839390205173201</v>
      </c>
      <c r="AR875" s="89">
        <f>VLOOKUP($AC875,LS_Coint_BD!$B$3:$AQ$1079,AR$2)</f>
        <v>3.20823718230639</v>
      </c>
      <c r="AS875" s="89">
        <f>VLOOKUP($AC875,LS_Coint_BD!$B$3:$AQ$1079,AS$2)</f>
        <v>0</v>
      </c>
      <c r="AT875" s="89">
        <f>VLOOKUP($AC875,LS_Coint_BD!$B$3:$AQ$1079,AT$2)</f>
        <v>0</v>
      </c>
      <c r="AU875" s="89">
        <f>VLOOKUP($AC875,LS_Coint_BD!$B$3:$AQ$1079,AU$2)</f>
        <v>5.1595249146682001</v>
      </c>
      <c r="AV875" s="89">
        <f>VLOOKUP($AC875,LS_Coint_BD!$B$3:$AQ$1079,AV$2)</f>
        <v>0</v>
      </c>
      <c r="AW875" s="89">
        <f>VLOOKUP($AC875,LS_Coint_BD!$B$3:$AQ$1079,AW$2)</f>
        <v>2.9605947323337501E-15</v>
      </c>
      <c r="AX875" s="89">
        <f>VLOOKUP($AC875,LS_Coint_BD!$B$3:$AQ$1079,AX$2)</f>
        <v>-7.6637109356982199E-15</v>
      </c>
      <c r="AY875" s="89">
        <f>VLOOKUP($AC875,LS_Coint_BD!$B$3:$AQ$1079,AY$2)</f>
        <v>-2.1760371282653101E-15</v>
      </c>
      <c r="AZ875" s="89">
        <f>VLOOKUP($AC875,LS_Coint_BD!$B$3:$AQ$1079,AZ$2)</f>
        <v>1.8947806286936001E-15</v>
      </c>
      <c r="BA875" s="89">
        <f>VLOOKUP($AC875,LS_Coint_BD!$B$3:$AQ$1079,BA$2)</f>
        <v>0</v>
      </c>
      <c r="BB875" s="89">
        <f>VLOOKUP($AC875,LS_Coint_BD!$B$3:$AQ$1079,BB$2)</f>
        <v>0</v>
      </c>
      <c r="BC875" s="89">
        <f>VLOOKUP($AC875,LS_Coint_BD!$B$3:$AQ$1079,BC$2)</f>
        <v>-2.6147972675971698E-15</v>
      </c>
      <c r="BD875" s="89">
        <f t="shared" si="669"/>
        <v>0</v>
      </c>
      <c r="BE875" s="89">
        <f t="shared" si="670"/>
        <v>3.3498090617999829</v>
      </c>
      <c r="BF875" s="89">
        <f t="shared" si="671"/>
        <v>3.4509558652237526</v>
      </c>
      <c r="BG875" s="89">
        <f t="shared" si="672"/>
        <v>3.767878041034638</v>
      </c>
      <c r="BH875" s="89">
        <f t="shared" si="673"/>
        <v>6.4164743646127818</v>
      </c>
      <c r="BI875" s="89">
        <f t="shared" si="674"/>
        <v>0</v>
      </c>
      <c r="BJ875" s="89">
        <f t="shared" si="675"/>
        <v>0</v>
      </c>
      <c r="BK875" s="89">
        <f t="shared" si="676"/>
        <v>10.319049829336398</v>
      </c>
      <c r="BL875" s="89">
        <f t="shared" si="677"/>
        <v>0</v>
      </c>
      <c r="BM875" s="89"/>
      <c r="BN875" s="26" t="b">
        <f t="shared" si="678"/>
        <v>0</v>
      </c>
      <c r="BO875" s="26" t="b">
        <f t="shared" si="679"/>
        <v>0</v>
      </c>
      <c r="BP875" s="26" t="b">
        <f t="shared" si="680"/>
        <v>0</v>
      </c>
      <c r="BQ875" s="26" t="b">
        <f t="shared" si="681"/>
        <v>0</v>
      </c>
      <c r="BR875" s="26" t="b">
        <f t="shared" si="682"/>
        <v>0</v>
      </c>
      <c r="BS875" s="26" t="b">
        <f t="shared" si="683"/>
        <v>0</v>
      </c>
      <c r="BT875" s="26" t="b">
        <f t="shared" si="684"/>
        <v>0</v>
      </c>
      <c r="BU875" s="26" t="b">
        <f t="shared" si="685"/>
        <v>0</v>
      </c>
    </row>
    <row r="876" spans="2:73" ht="15" thickBot="1" x14ac:dyDescent="0.35">
      <c r="B876" s="17" t="str">
        <f>VLOOKUP($AC876,LS_Coint_BD!$B$3:$D$1079,2)</f>
        <v>VIVT3</v>
      </c>
      <c r="C876" s="87" t="str">
        <f>VLOOKUP($AC876,LS_Coint_BD!$B$3:$D$1079,3)</f>
        <v>RAIL3</v>
      </c>
      <c r="D876" s="68">
        <f t="shared" si="645"/>
        <v>3.5407802454233916E-2</v>
      </c>
      <c r="E876" s="65">
        <f t="shared" si="646"/>
        <v>2.4472472813096928</v>
      </c>
      <c r="F876" s="69">
        <f t="shared" si="647"/>
        <v>1.6314981875397954</v>
      </c>
      <c r="G876" s="68">
        <f t="shared" si="648"/>
        <v>-0.5572524388513429</v>
      </c>
      <c r="H876" s="65">
        <f t="shared" si="649"/>
        <v>-2.49416150621557</v>
      </c>
      <c r="I876" s="69">
        <f t="shared" si="650"/>
        <v>-1.6627743374770465</v>
      </c>
      <c r="J876" s="68">
        <f t="shared" si="651"/>
        <v>-0.55305360668505443</v>
      </c>
      <c r="K876" s="65">
        <f t="shared" si="652"/>
        <v>-2.4452725063420271</v>
      </c>
      <c r="L876" s="69">
        <f t="shared" si="653"/>
        <v>-1.6301816708946848</v>
      </c>
      <c r="M876" s="68">
        <f t="shared" si="654"/>
        <v>-0.86985195476733423</v>
      </c>
      <c r="N876" s="65">
        <f t="shared" si="655"/>
        <v>-2.8302329582847472</v>
      </c>
      <c r="O876" s="69">
        <f t="shared" si="656"/>
        <v>-1.8868219721898316</v>
      </c>
      <c r="P876" s="68">
        <f t="shared" si="657"/>
        <v>-1.0520489254391343</v>
      </c>
      <c r="Q876" s="65">
        <f t="shared" si="658"/>
        <v>-3.1630965486418186</v>
      </c>
      <c r="R876" s="69">
        <f t="shared" si="659"/>
        <v>-2.1087310324278792</v>
      </c>
      <c r="S876" s="68">
        <f t="shared" si="660"/>
        <v>-0.94888493379502492</v>
      </c>
      <c r="T876" s="65">
        <f t="shared" si="661"/>
        <v>-3.1823847593003682</v>
      </c>
      <c r="U876" s="69">
        <f t="shared" si="662"/>
        <v>-2.1215898395335788</v>
      </c>
      <c r="V876" s="68">
        <f t="shared" si="663"/>
        <v>-0.50931501147968561</v>
      </c>
      <c r="W876" s="65">
        <f t="shared" si="664"/>
        <v>-4.0630793830421084</v>
      </c>
      <c r="X876" s="69">
        <f t="shared" si="665"/>
        <v>-2.7087195886947386</v>
      </c>
      <c r="Y876" s="68">
        <f t="shared" si="666"/>
        <v>-0.54674308068207722</v>
      </c>
      <c r="Z876" s="65">
        <f t="shared" si="667"/>
        <v>-4.6215155646953097</v>
      </c>
      <c r="AA876" s="69">
        <f t="shared" si="668"/>
        <v>-3.0810103764635395</v>
      </c>
      <c r="AB876" s="98">
        <f>SUMIF(BN876:BU876,"VERDADEIRO",BN$3:$BU875)</f>
        <v>0</v>
      </c>
      <c r="AC876" s="97">
        <f t="shared" si="644"/>
        <v>873</v>
      </c>
      <c r="AD876" s="89">
        <f>RTD("tryd.rtdserver",,"COT",B876,"ULT")</f>
        <v>47.85</v>
      </c>
      <c r="AE876" s="89">
        <f>RTD("tryd.rtdserver",,"COT",C876,"ULT")</f>
        <v>21.35</v>
      </c>
      <c r="AF876" s="89">
        <f>VLOOKUP($AC876,LS_Coint_BD!$B$3:$AQ$1079,AF$2)*$AD876+VLOOKUP($AC876,LS_Coint_BD!$B$3:$AQ$1079,AF$2+1)</f>
        <v>21.314592197545768</v>
      </c>
      <c r="AG876" s="89">
        <f>VLOOKUP($AC876,LS_Coint_BD!$B$3:$AQ$1079,AG$2)*$AD876+VLOOKUP($AC876,LS_Coint_BD!$B$3:$AQ$1079,AG$2+1)</f>
        <v>21.907252438851344</v>
      </c>
      <c r="AH876" s="89">
        <f>VLOOKUP($AC876,LS_Coint_BD!$B$3:$AQ$1079,AH$2)*$AD876+VLOOKUP($AC876,LS_Coint_BD!$B$3:$AQ$1079,AH$2+1)</f>
        <v>21.903053606685056</v>
      </c>
      <c r="AI876" s="89">
        <f>VLOOKUP($AC876,LS_Coint_BD!$B$3:$AQ$1079,AI$2)*$AD876+VLOOKUP($AC876,LS_Coint_BD!$B$3:$AQ$1079,AI$2+1)</f>
        <v>22.219851954767336</v>
      </c>
      <c r="AJ876" s="89">
        <f>VLOOKUP($AC876,LS_Coint_BD!$B$3:$AQ$1079,AJ$2)*$AD876+VLOOKUP($AC876,LS_Coint_BD!$B$3:$AQ$1079,AJ$2+1)</f>
        <v>22.402048925439136</v>
      </c>
      <c r="AK876" s="89">
        <f>VLOOKUP($AC876,LS_Coint_BD!$B$3:$AQ$1079,AK$2)*$AD876+VLOOKUP($AC876,LS_Coint_BD!$B$3:$AQ$1079,AK$2+1)</f>
        <v>22.298884933795026</v>
      </c>
      <c r="AL876" s="89">
        <f>VLOOKUP($AC876,LS_Coint_BD!$B$3:$AQ$1079,AL$2)*$AD876+VLOOKUP($AC876,LS_Coint_BD!$B$3:$AQ$1079,AL$2+1)</f>
        <v>21.859315011479687</v>
      </c>
      <c r="AM876" s="89">
        <f>VLOOKUP($AC876,LS_Coint_BD!$B$3:$AQ$1079,AM$2)*$AD876+VLOOKUP($AC876,LS_Coint_BD!$B$3:$AQ$1079,AM$2+1)</f>
        <v>21.896743080682079</v>
      </c>
      <c r="AN876" s="89">
        <f>VLOOKUP($AC876,LS_Coint_BD!$B$3:$AQ$1079,AN$2)</f>
        <v>0.81574909376989801</v>
      </c>
      <c r="AO876" s="89">
        <f>VLOOKUP($AC876,LS_Coint_BD!$B$3:$AQ$1079,AO$2)</f>
        <v>0.83138716873852303</v>
      </c>
      <c r="AP876" s="89">
        <f>VLOOKUP($AC876,LS_Coint_BD!$B$3:$AQ$1079,AP$2)</f>
        <v>0.81509083544734295</v>
      </c>
      <c r="AQ876" s="89">
        <f>VLOOKUP($AC876,LS_Coint_BD!$B$3:$AQ$1079,AQ$2)</f>
        <v>0.94341098609491603</v>
      </c>
      <c r="AR876" s="89">
        <f>VLOOKUP($AC876,LS_Coint_BD!$B$3:$AQ$1079,AR$2)</f>
        <v>1.05436551621394</v>
      </c>
      <c r="AS876" s="89">
        <f>VLOOKUP($AC876,LS_Coint_BD!$B$3:$AQ$1079,AS$2)</f>
        <v>1.0607949197667901</v>
      </c>
      <c r="AT876" s="89">
        <f>VLOOKUP($AC876,LS_Coint_BD!$B$3:$AQ$1079,AT$2)</f>
        <v>1.35435979434737</v>
      </c>
      <c r="AU876" s="89">
        <f>VLOOKUP($AC876,LS_Coint_BD!$B$3:$AQ$1079,AU$2)</f>
        <v>1.54050518823177</v>
      </c>
      <c r="AV876" s="89">
        <f>VLOOKUP($AC876,LS_Coint_BD!$B$3:$AQ$1079,AV$2)</f>
        <v>-7.1054273576010003E-16</v>
      </c>
      <c r="AW876" s="89">
        <f>VLOOKUP($AC876,LS_Coint_BD!$B$3:$AQ$1079,AW$2)</f>
        <v>-4.7369515717340002E-16</v>
      </c>
      <c r="AX876" s="89">
        <f>VLOOKUP($AC876,LS_Coint_BD!$B$3:$AQ$1079,AX$2)</f>
        <v>1.1419436824715901E-15</v>
      </c>
      <c r="AY876" s="89">
        <f>VLOOKUP($AC876,LS_Coint_BD!$B$3:$AQ$1079,AY$2)</f>
        <v>4.2188474935756001E-16</v>
      </c>
      <c r="AZ876" s="89">
        <f>VLOOKUP($AC876,LS_Coint_BD!$B$3:$AQ$1079,AZ$2)</f>
        <v>6.7106813932898398E-16</v>
      </c>
      <c r="BA876" s="89">
        <f>VLOOKUP($AC876,LS_Coint_BD!$B$3:$AQ$1079,BA$2)</f>
        <v>1.1368683772161599E-15</v>
      </c>
      <c r="BB876" s="89">
        <f>VLOOKUP($AC876,LS_Coint_BD!$B$3:$AQ$1079,BB$2)</f>
        <v>1.3241932802801899E-15</v>
      </c>
      <c r="BC876" s="89">
        <f>VLOOKUP($AC876,LS_Coint_BD!$B$3:$AQ$1079,BC$2)</f>
        <v>2.7000623958883801E-16</v>
      </c>
      <c r="BD876" s="89">
        <f t="shared" si="669"/>
        <v>1.6314981875397954</v>
      </c>
      <c r="BE876" s="89">
        <f t="shared" si="670"/>
        <v>-1.6627743374770465</v>
      </c>
      <c r="BF876" s="89">
        <f t="shared" si="671"/>
        <v>-1.6301816708946848</v>
      </c>
      <c r="BG876" s="89">
        <f t="shared" si="672"/>
        <v>-1.8868219721898316</v>
      </c>
      <c r="BH876" s="89">
        <f t="shared" si="673"/>
        <v>-2.1087310324278792</v>
      </c>
      <c r="BI876" s="89">
        <f t="shared" si="674"/>
        <v>-2.1215898395335788</v>
      </c>
      <c r="BJ876" s="89">
        <f t="shared" si="675"/>
        <v>-2.7087195886947386</v>
      </c>
      <c r="BK876" s="89">
        <f t="shared" si="676"/>
        <v>-3.0810103764635395</v>
      </c>
      <c r="BL876" s="89">
        <f t="shared" si="677"/>
        <v>1.6314981875397967</v>
      </c>
      <c r="BM876" s="89"/>
      <c r="BN876" s="26" t="b">
        <f t="shared" si="678"/>
        <v>0</v>
      </c>
      <c r="BO876" s="26" t="b">
        <f t="shared" si="679"/>
        <v>0</v>
      </c>
      <c r="BP876" s="26" t="b">
        <f t="shared" si="680"/>
        <v>0</v>
      </c>
      <c r="BQ876" s="26" t="b">
        <f t="shared" si="681"/>
        <v>0</v>
      </c>
      <c r="BR876" s="26" t="b">
        <f t="shared" si="682"/>
        <v>0</v>
      </c>
      <c r="BS876" s="26" t="b">
        <f t="shared" si="683"/>
        <v>0</v>
      </c>
      <c r="BT876" s="26" t="b">
        <f t="shared" si="684"/>
        <v>0</v>
      </c>
      <c r="BU876" s="26" t="b">
        <f t="shared" si="685"/>
        <v>0</v>
      </c>
    </row>
    <row r="877" spans="2:73" ht="15" thickBot="1" x14ac:dyDescent="0.35">
      <c r="B877" s="17" t="str">
        <f>VLOOKUP($AC877,LS_Coint_BD!$B$3:$D$1079,2)</f>
        <v>VVAR3</v>
      </c>
      <c r="C877" s="87" t="str">
        <f>VLOOKUP($AC877,LS_Coint_BD!$B$3:$D$1079,3)</f>
        <v>BRDT3</v>
      </c>
      <c r="D877" s="68">
        <f t="shared" si="645"/>
        <v>0.34355869291340824</v>
      </c>
      <c r="E877" s="65">
        <f t="shared" si="646"/>
        <v>2.7359676379498366</v>
      </c>
      <c r="F877" s="69">
        <f t="shared" si="647"/>
        <v>1.823978425299891</v>
      </c>
      <c r="G877" s="68">
        <f t="shared" si="648"/>
        <v>0.55760520707512384</v>
      </c>
      <c r="H877" s="65">
        <f t="shared" si="649"/>
        <v>2.8429726859810316</v>
      </c>
      <c r="I877" s="69">
        <f t="shared" si="650"/>
        <v>1.8953151239873545</v>
      </c>
      <c r="J877" s="68">
        <f t="shared" si="651"/>
        <v>0.73871296557855715</v>
      </c>
      <c r="K877" s="65">
        <f t="shared" si="652"/>
        <v>2.9862615673212249</v>
      </c>
      <c r="L877" s="69">
        <f t="shared" si="653"/>
        <v>1.9908410448808167</v>
      </c>
      <c r="M877" s="68">
        <f t="shared" si="654"/>
        <v>0.91666833257887603</v>
      </c>
      <c r="N877" s="65">
        <f t="shared" si="655"/>
        <v>2.8857046664819146</v>
      </c>
      <c r="O877" s="69">
        <f t="shared" si="656"/>
        <v>1.923803110987943</v>
      </c>
      <c r="P877" s="68">
        <f t="shared" si="657"/>
        <v>1.3437251883405317</v>
      </c>
      <c r="Q877" s="65">
        <f t="shared" si="658"/>
        <v>3.1875980467127079</v>
      </c>
      <c r="R877" s="69">
        <f t="shared" si="659"/>
        <v>2.1250653644751387</v>
      </c>
      <c r="S877" s="68">
        <f t="shared" si="660"/>
        <v>0</v>
      </c>
      <c r="T877" s="65">
        <f t="shared" si="661"/>
        <v>0</v>
      </c>
      <c r="U877" s="69">
        <f t="shared" si="662"/>
        <v>0</v>
      </c>
      <c r="V877" s="68">
        <f t="shared" si="663"/>
        <v>2.0786142205900333</v>
      </c>
      <c r="W877" s="65">
        <f t="shared" si="664"/>
        <v>4.1263012400382895</v>
      </c>
      <c r="X877" s="69">
        <f t="shared" si="665"/>
        <v>2.7508674933588595</v>
      </c>
      <c r="Y877" s="68">
        <f t="shared" si="666"/>
        <v>1.3641213762509494</v>
      </c>
      <c r="Z877" s="65">
        <f t="shared" si="667"/>
        <v>7.5186249611958633</v>
      </c>
      <c r="AA877" s="69">
        <f t="shared" si="668"/>
        <v>5.0124166407972419</v>
      </c>
      <c r="AB877" s="98">
        <f>SUMIF(BN877:BU877,"VERDADEIRO",BN$3:$BU876)</f>
        <v>0</v>
      </c>
      <c r="AC877" s="97">
        <f t="shared" si="644"/>
        <v>874</v>
      </c>
      <c r="AD877" s="89">
        <f>RTD("tryd.rtdserver",,"COT",B877,"ULT")</f>
        <v>15.08</v>
      </c>
      <c r="AE877" s="89">
        <f>RTD("tryd.rtdserver",,"COT",C877,"ULT")</f>
        <v>22.48</v>
      </c>
      <c r="AF877" s="89">
        <f>VLOOKUP($AC877,LS_Coint_BD!$B$3:$AQ$1079,AF$2)*$AD877+VLOOKUP($AC877,LS_Coint_BD!$B$3:$AQ$1079,AF$2+1)</f>
        <v>22.136441307086592</v>
      </c>
      <c r="AG877" s="89">
        <f>VLOOKUP($AC877,LS_Coint_BD!$B$3:$AQ$1079,AG$2)*$AD877+VLOOKUP($AC877,LS_Coint_BD!$B$3:$AQ$1079,AG$2+1)</f>
        <v>21.922394792924877</v>
      </c>
      <c r="AH877" s="89">
        <f>VLOOKUP($AC877,LS_Coint_BD!$B$3:$AQ$1079,AH$2)*$AD877+VLOOKUP($AC877,LS_Coint_BD!$B$3:$AQ$1079,AH$2+1)</f>
        <v>21.741287034421443</v>
      </c>
      <c r="AI877" s="89">
        <f>VLOOKUP($AC877,LS_Coint_BD!$B$3:$AQ$1079,AI$2)*$AD877+VLOOKUP($AC877,LS_Coint_BD!$B$3:$AQ$1079,AI$2+1)</f>
        <v>21.563331667421124</v>
      </c>
      <c r="AJ877" s="89">
        <f>VLOOKUP($AC877,LS_Coint_BD!$B$3:$AQ$1079,AJ$2)*$AD877+VLOOKUP($AC877,LS_Coint_BD!$B$3:$AQ$1079,AJ$2+1)</f>
        <v>21.136274811659469</v>
      </c>
      <c r="AK877" s="89">
        <f>VLOOKUP($AC877,LS_Coint_BD!$B$3:$AQ$1079,AK$2)*$AD877+VLOOKUP($AC877,LS_Coint_BD!$B$3:$AQ$1079,AK$2+1)</f>
        <v>0</v>
      </c>
      <c r="AL877" s="89">
        <f>VLOOKUP($AC877,LS_Coint_BD!$B$3:$AQ$1079,AL$2)*$AD877+VLOOKUP($AC877,LS_Coint_BD!$B$3:$AQ$1079,AL$2+1)</f>
        <v>20.401385779409967</v>
      </c>
      <c r="AM877" s="89">
        <f>VLOOKUP($AC877,LS_Coint_BD!$B$3:$AQ$1079,AM$2)*$AD877+VLOOKUP($AC877,LS_Coint_BD!$B$3:$AQ$1079,AM$2+1)</f>
        <v>21.115878623749051</v>
      </c>
      <c r="AN877" s="89">
        <f>VLOOKUP($AC877,LS_Coint_BD!$B$3:$AQ$1079,AN$2)</f>
        <v>0.91198921264994504</v>
      </c>
      <c r="AO877" s="89">
        <f>VLOOKUP($AC877,LS_Coint_BD!$B$3:$AQ$1079,AO$2)</f>
        <v>0.94765756199367701</v>
      </c>
      <c r="AP877" s="89">
        <f>VLOOKUP($AC877,LS_Coint_BD!$B$3:$AQ$1079,AP$2)</f>
        <v>0.99542052244040802</v>
      </c>
      <c r="AQ877" s="89">
        <f>VLOOKUP($AC877,LS_Coint_BD!$B$3:$AQ$1079,AQ$2)</f>
        <v>0.96190155549397205</v>
      </c>
      <c r="AR877" s="89">
        <f>VLOOKUP($AC877,LS_Coint_BD!$B$3:$AQ$1079,AR$2)</f>
        <v>1.06253268223757</v>
      </c>
      <c r="AS877" s="89">
        <f>VLOOKUP($AC877,LS_Coint_BD!$B$3:$AQ$1079,AS$2)</f>
        <v>0</v>
      </c>
      <c r="AT877" s="89">
        <f>VLOOKUP($AC877,LS_Coint_BD!$B$3:$AQ$1079,AT$2)</f>
        <v>1.37543374667943</v>
      </c>
      <c r="AU877" s="89">
        <f>VLOOKUP($AC877,LS_Coint_BD!$B$3:$AQ$1079,AU$2)</f>
        <v>2.5062083203986201</v>
      </c>
      <c r="AV877" s="89">
        <f>VLOOKUP($AC877,LS_Coint_BD!$B$3:$AQ$1079,AV$2)</f>
        <v>9.9475983006413996E-16</v>
      </c>
      <c r="AW877" s="89">
        <f>VLOOKUP($AC877,LS_Coint_BD!$B$3:$AQ$1079,AW$2)</f>
        <v>4.7369515717340002E-16</v>
      </c>
      <c r="AX877" s="89">
        <f>VLOOKUP($AC877,LS_Coint_BD!$B$3:$AQ$1079,AX$2)</f>
        <v>7.3591926203724696E-16</v>
      </c>
      <c r="AY877" s="89">
        <f>VLOOKUP($AC877,LS_Coint_BD!$B$3:$AQ$1079,AY$2)</f>
        <v>-1.1102230246251601E-15</v>
      </c>
      <c r="AZ877" s="89">
        <f>VLOOKUP($AC877,LS_Coint_BD!$B$3:$AQ$1079,AZ$2)</f>
        <v>-1.50003466438243E-15</v>
      </c>
      <c r="BA877" s="89">
        <f>VLOOKUP($AC877,LS_Coint_BD!$B$3:$AQ$1079,BA$2)</f>
        <v>0</v>
      </c>
      <c r="BB877" s="89">
        <f>VLOOKUP($AC877,LS_Coint_BD!$B$3:$AQ$1079,BB$2)</f>
        <v>-2.26081779560032E-16</v>
      </c>
      <c r="BC877" s="89">
        <f>VLOOKUP($AC877,LS_Coint_BD!$B$3:$AQ$1079,BC$2)</f>
        <v>2.2168933355715098E-15</v>
      </c>
      <c r="BD877" s="89">
        <f t="shared" si="669"/>
        <v>1.823978425299891</v>
      </c>
      <c r="BE877" s="89">
        <f t="shared" si="670"/>
        <v>1.8953151239873545</v>
      </c>
      <c r="BF877" s="89">
        <f t="shared" si="671"/>
        <v>1.9908410448808167</v>
      </c>
      <c r="BG877" s="89">
        <f t="shared" si="672"/>
        <v>1.923803110987943</v>
      </c>
      <c r="BH877" s="89">
        <f t="shared" si="673"/>
        <v>2.1250653644751387</v>
      </c>
      <c r="BI877" s="89">
        <f t="shared" si="674"/>
        <v>0</v>
      </c>
      <c r="BJ877" s="89">
        <f t="shared" si="675"/>
        <v>2.7508674933588595</v>
      </c>
      <c r="BK877" s="89">
        <f t="shared" si="676"/>
        <v>5.0124166407972419</v>
      </c>
      <c r="BL877" s="89">
        <f t="shared" si="677"/>
        <v>1.823978425299893</v>
      </c>
      <c r="BM877" s="89"/>
      <c r="BN877" s="26" t="b">
        <f t="shared" si="678"/>
        <v>0</v>
      </c>
      <c r="BO877" s="26" t="b">
        <f t="shared" si="679"/>
        <v>0</v>
      </c>
      <c r="BP877" s="26" t="b">
        <f t="shared" si="680"/>
        <v>0</v>
      </c>
      <c r="BQ877" s="26" t="b">
        <f t="shared" si="681"/>
        <v>0</v>
      </c>
      <c r="BR877" s="26" t="b">
        <f t="shared" si="682"/>
        <v>0</v>
      </c>
      <c r="BS877" s="26" t="b">
        <f t="shared" si="683"/>
        <v>0</v>
      </c>
      <c r="BT877" s="26" t="b">
        <f t="shared" si="684"/>
        <v>0</v>
      </c>
      <c r="BU877" s="26" t="b">
        <f t="shared" si="685"/>
        <v>0</v>
      </c>
    </row>
    <row r="878" spans="2:73" ht="15" thickBot="1" x14ac:dyDescent="0.35">
      <c r="B878" s="17" t="str">
        <f>VLOOKUP($AC878,LS_Coint_BD!$B$3:$D$1079,2)</f>
        <v>VVAR3</v>
      </c>
      <c r="C878" s="87" t="str">
        <f>VLOOKUP($AC878,LS_Coint_BD!$B$3:$D$1079,3)</f>
        <v>CRFB3</v>
      </c>
      <c r="D878" s="68">
        <f t="shared" si="645"/>
        <v>0</v>
      </c>
      <c r="E878" s="65">
        <f t="shared" si="646"/>
        <v>0</v>
      </c>
      <c r="F878" s="69">
        <f t="shared" si="647"/>
        <v>0</v>
      </c>
      <c r="G878" s="68">
        <f t="shared" si="648"/>
        <v>-3.7466590103033326E-2</v>
      </c>
      <c r="H878" s="65">
        <f t="shared" si="649"/>
        <v>-1.9168616230529179</v>
      </c>
      <c r="I878" s="69">
        <f t="shared" si="650"/>
        <v>-1.2779077487019452</v>
      </c>
      <c r="J878" s="68">
        <f t="shared" si="651"/>
        <v>5.6704671499748116E-2</v>
      </c>
      <c r="K878" s="65">
        <f t="shared" si="652"/>
        <v>2.1278014250763388</v>
      </c>
      <c r="L878" s="69">
        <f t="shared" si="653"/>
        <v>1.4185342833842258</v>
      </c>
      <c r="M878" s="68">
        <f t="shared" si="654"/>
        <v>8.5626404550584567E-2</v>
      </c>
      <c r="N878" s="65">
        <f t="shared" si="655"/>
        <v>2.0535717933842017</v>
      </c>
      <c r="O878" s="69">
        <f t="shared" si="656"/>
        <v>1.3690478622561344</v>
      </c>
      <c r="P878" s="68">
        <f t="shared" si="657"/>
        <v>0.35747402133481287</v>
      </c>
      <c r="Q878" s="65">
        <f t="shared" si="658"/>
        <v>2.0898787761998188</v>
      </c>
      <c r="R878" s="69">
        <f t="shared" si="659"/>
        <v>1.393252517466546</v>
      </c>
      <c r="S878" s="68">
        <f t="shared" si="660"/>
        <v>-3.0617501071432685E-2</v>
      </c>
      <c r="T878" s="65">
        <f t="shared" si="661"/>
        <v>-2.5592328337853081</v>
      </c>
      <c r="U878" s="69">
        <f t="shared" si="662"/>
        <v>-1.7061552225235388</v>
      </c>
      <c r="V878" s="68">
        <f t="shared" si="663"/>
        <v>-0.27248167069127049</v>
      </c>
      <c r="W878" s="65">
        <f t="shared" si="664"/>
        <v>-3.0283639583601882</v>
      </c>
      <c r="X878" s="69">
        <f t="shared" si="665"/>
        <v>-2.0189093055734588</v>
      </c>
      <c r="Y878" s="68">
        <f t="shared" si="666"/>
        <v>0</v>
      </c>
      <c r="Z878" s="65">
        <f t="shared" si="667"/>
        <v>0</v>
      </c>
      <c r="AA878" s="69">
        <f t="shared" si="668"/>
        <v>0</v>
      </c>
      <c r="AB878" s="98">
        <f>SUMIF(BN878:BU878,"VERDADEIRO",BN$3:$BU877)</f>
        <v>0</v>
      </c>
      <c r="AC878" s="97">
        <f t="shared" si="644"/>
        <v>875</v>
      </c>
      <c r="AD878" s="89">
        <f>RTD("tryd.rtdserver",,"COT",B878,"ULT")</f>
        <v>15.08</v>
      </c>
      <c r="AE878" s="89">
        <f>RTD("tryd.rtdserver",,"COT",C878,"ULT")</f>
        <v>19.52</v>
      </c>
      <c r="AF878" s="89">
        <f>VLOOKUP($AC878,LS_Coint_BD!$B$3:$AQ$1079,AF$2)*$AD878+VLOOKUP($AC878,LS_Coint_BD!$B$3:$AQ$1079,AF$2+1)</f>
        <v>0</v>
      </c>
      <c r="AG878" s="89">
        <f>VLOOKUP($AC878,LS_Coint_BD!$B$3:$AQ$1079,AG$2)*$AD878+VLOOKUP($AC878,LS_Coint_BD!$B$3:$AQ$1079,AG$2+1)</f>
        <v>19.557466590103033</v>
      </c>
      <c r="AH878" s="89">
        <f>VLOOKUP($AC878,LS_Coint_BD!$B$3:$AQ$1079,AH$2)*$AD878+VLOOKUP($AC878,LS_Coint_BD!$B$3:$AQ$1079,AH$2+1)</f>
        <v>19.463295328500251</v>
      </c>
      <c r="AI878" s="89">
        <f>VLOOKUP($AC878,LS_Coint_BD!$B$3:$AQ$1079,AI$2)*$AD878+VLOOKUP($AC878,LS_Coint_BD!$B$3:$AQ$1079,AI$2+1)</f>
        <v>19.434373595449415</v>
      </c>
      <c r="AJ878" s="89">
        <f>VLOOKUP($AC878,LS_Coint_BD!$B$3:$AQ$1079,AJ$2)*$AD878+VLOOKUP($AC878,LS_Coint_BD!$B$3:$AQ$1079,AJ$2+1)</f>
        <v>19.162525978665187</v>
      </c>
      <c r="AK878" s="89">
        <f>VLOOKUP($AC878,LS_Coint_BD!$B$3:$AQ$1079,AK$2)*$AD878+VLOOKUP($AC878,LS_Coint_BD!$B$3:$AQ$1079,AK$2+1)</f>
        <v>19.550617501071432</v>
      </c>
      <c r="AL878" s="89">
        <f>VLOOKUP($AC878,LS_Coint_BD!$B$3:$AQ$1079,AL$2)*$AD878+VLOOKUP($AC878,LS_Coint_BD!$B$3:$AQ$1079,AL$2+1)</f>
        <v>19.79248167069127</v>
      </c>
      <c r="AM878" s="89">
        <f>VLOOKUP($AC878,LS_Coint_BD!$B$3:$AQ$1079,AM$2)*$AD878+VLOOKUP($AC878,LS_Coint_BD!$B$3:$AQ$1079,AM$2+1)</f>
        <v>0</v>
      </c>
      <c r="AN878" s="89">
        <f>VLOOKUP($AC878,LS_Coint_BD!$B$3:$AQ$1079,AN$2)</f>
        <v>0</v>
      </c>
      <c r="AO878" s="89">
        <f>VLOOKUP($AC878,LS_Coint_BD!$B$3:$AQ$1079,AO$2)</f>
        <v>0.63895387435097395</v>
      </c>
      <c r="AP878" s="89">
        <f>VLOOKUP($AC878,LS_Coint_BD!$B$3:$AQ$1079,AP$2)</f>
        <v>0.70926714169211302</v>
      </c>
      <c r="AQ878" s="89">
        <f>VLOOKUP($AC878,LS_Coint_BD!$B$3:$AQ$1079,AQ$2)</f>
        <v>0.68452393112806798</v>
      </c>
      <c r="AR878" s="89">
        <f>VLOOKUP($AC878,LS_Coint_BD!$B$3:$AQ$1079,AR$2)</f>
        <v>0.696626258733273</v>
      </c>
      <c r="AS878" s="89">
        <f>VLOOKUP($AC878,LS_Coint_BD!$B$3:$AQ$1079,AS$2)</f>
        <v>0.85307761126176895</v>
      </c>
      <c r="AT878" s="89">
        <f>VLOOKUP($AC878,LS_Coint_BD!$B$3:$AQ$1079,AT$2)</f>
        <v>1.0094546527867301</v>
      </c>
      <c r="AU878" s="89">
        <f>VLOOKUP($AC878,LS_Coint_BD!$B$3:$AQ$1079,AU$2)</f>
        <v>0</v>
      </c>
      <c r="AV878" s="89">
        <f>VLOOKUP($AC878,LS_Coint_BD!$B$3:$AQ$1079,AV$2)</f>
        <v>0</v>
      </c>
      <c r="AW878" s="89">
        <f>VLOOKUP($AC878,LS_Coint_BD!$B$3:$AQ$1079,AW$2)</f>
        <v>2.7237471537470501E-15</v>
      </c>
      <c r="AX878" s="89">
        <f>VLOOKUP($AC878,LS_Coint_BD!$B$3:$AQ$1079,AX$2)</f>
        <v>-2.2838873649431799E-16</v>
      </c>
      <c r="AY878" s="89">
        <f>VLOOKUP($AC878,LS_Coint_BD!$B$3:$AQ$1079,AY$2)</f>
        <v>-1.4654943925052099E-15</v>
      </c>
      <c r="AZ878" s="89">
        <f>VLOOKUP($AC878,LS_Coint_BD!$B$3:$AQ$1079,AZ$2)</f>
        <v>-5.9211894646675002E-17</v>
      </c>
      <c r="BA878" s="89">
        <f>VLOOKUP($AC878,LS_Coint_BD!$B$3:$AQ$1079,BA$2)</f>
        <v>-8.5265128291211999E-16</v>
      </c>
      <c r="BB878" s="89">
        <f>VLOOKUP($AC878,LS_Coint_BD!$B$3:$AQ$1079,BB$2)</f>
        <v>1.51797766276021E-15</v>
      </c>
      <c r="BC878" s="89">
        <f>VLOOKUP($AC878,LS_Coint_BD!$B$3:$AQ$1079,BC$2)</f>
        <v>0</v>
      </c>
      <c r="BD878" s="89">
        <f t="shared" si="669"/>
        <v>0</v>
      </c>
      <c r="BE878" s="89">
        <f t="shared" si="670"/>
        <v>-1.2779077487019452</v>
      </c>
      <c r="BF878" s="89">
        <f t="shared" si="671"/>
        <v>1.4185342833842258</v>
      </c>
      <c r="BG878" s="89">
        <f t="shared" si="672"/>
        <v>1.3690478622561344</v>
      </c>
      <c r="BH878" s="89">
        <f t="shared" si="673"/>
        <v>1.393252517466546</v>
      </c>
      <c r="BI878" s="89">
        <f t="shared" si="674"/>
        <v>-1.7061552225235388</v>
      </c>
      <c r="BJ878" s="89">
        <f t="shared" si="675"/>
        <v>-2.0189093055734588</v>
      </c>
      <c r="BK878" s="89">
        <f t="shared" si="676"/>
        <v>0</v>
      </c>
      <c r="BL878" s="89">
        <f t="shared" si="677"/>
        <v>0</v>
      </c>
      <c r="BM878" s="89"/>
      <c r="BN878" s="26" t="b">
        <f t="shared" si="678"/>
        <v>0</v>
      </c>
      <c r="BO878" s="26" t="b">
        <f t="shared" si="679"/>
        <v>0</v>
      </c>
      <c r="BP878" s="26" t="b">
        <f t="shared" si="680"/>
        <v>0</v>
      </c>
      <c r="BQ878" s="26" t="b">
        <f t="shared" si="681"/>
        <v>0</v>
      </c>
      <c r="BR878" s="26" t="b">
        <f t="shared" si="682"/>
        <v>0</v>
      </c>
      <c r="BS878" s="26" t="b">
        <f t="shared" si="683"/>
        <v>0</v>
      </c>
      <c r="BT878" s="26" t="b">
        <f t="shared" si="684"/>
        <v>0</v>
      </c>
      <c r="BU878" s="26" t="b">
        <f t="shared" si="685"/>
        <v>0</v>
      </c>
    </row>
    <row r="879" spans="2:73" ht="15" thickBot="1" x14ac:dyDescent="0.35">
      <c r="B879" s="17" t="str">
        <f>VLOOKUP($AC879,LS_Coint_BD!$B$3:$D$1079,2)</f>
        <v>VVAR3</v>
      </c>
      <c r="C879" s="87" t="str">
        <f>VLOOKUP($AC879,LS_Coint_BD!$B$3:$D$1079,3)</f>
        <v>IGTA3</v>
      </c>
      <c r="D879" s="68">
        <f t="shared" si="645"/>
        <v>0</v>
      </c>
      <c r="E879" s="65">
        <f t="shared" si="646"/>
        <v>0</v>
      </c>
      <c r="F879" s="69">
        <f t="shared" si="647"/>
        <v>0</v>
      </c>
      <c r="G879" s="68">
        <f t="shared" si="648"/>
        <v>0</v>
      </c>
      <c r="H879" s="65">
        <f t="shared" si="649"/>
        <v>0</v>
      </c>
      <c r="I879" s="69">
        <f t="shared" si="650"/>
        <v>0</v>
      </c>
      <c r="J879" s="68">
        <f t="shared" si="651"/>
        <v>0</v>
      </c>
      <c r="K879" s="65">
        <f t="shared" si="652"/>
        <v>0</v>
      </c>
      <c r="L879" s="69">
        <f t="shared" si="653"/>
        <v>0</v>
      </c>
      <c r="M879" s="68">
        <f t="shared" si="654"/>
        <v>0.14251356670477833</v>
      </c>
      <c r="N879" s="65">
        <f t="shared" si="655"/>
        <v>6.4051608558620696</v>
      </c>
      <c r="O879" s="69">
        <f t="shared" si="656"/>
        <v>4.2701072372413797</v>
      </c>
      <c r="P879" s="68">
        <f t="shared" si="657"/>
        <v>0.67086922864709919</v>
      </c>
      <c r="Q879" s="65">
        <f t="shared" si="658"/>
        <v>6.6141992328184127</v>
      </c>
      <c r="R879" s="69">
        <f t="shared" si="659"/>
        <v>4.4094661552122751</v>
      </c>
      <c r="S879" s="68">
        <f t="shared" si="660"/>
        <v>1.1169786515786555</v>
      </c>
      <c r="T879" s="65">
        <f t="shared" si="661"/>
        <v>7.0137067481056192</v>
      </c>
      <c r="U879" s="69">
        <f t="shared" si="662"/>
        <v>4.6758044987370795</v>
      </c>
      <c r="V879" s="68">
        <f t="shared" si="663"/>
        <v>1.1810115832104202</v>
      </c>
      <c r="W879" s="65">
        <f t="shared" si="664"/>
        <v>7.0464765409069816</v>
      </c>
      <c r="X879" s="69">
        <f t="shared" si="665"/>
        <v>4.6976510272713208</v>
      </c>
      <c r="Y879" s="68">
        <f t="shared" si="666"/>
        <v>-0.76254930299339208</v>
      </c>
      <c r="Z879" s="65">
        <f t="shared" si="667"/>
        <v>-18.275717023442343</v>
      </c>
      <c r="AA879" s="69">
        <f t="shared" si="668"/>
        <v>-12.183811348961562</v>
      </c>
      <c r="AB879" s="98">
        <f>SUMIF(BN879:BU879,"VERDADEIRO",BN$3:$BU878)</f>
        <v>0</v>
      </c>
      <c r="AC879" s="97">
        <f t="shared" si="644"/>
        <v>876</v>
      </c>
      <c r="AD879" s="89">
        <f>RTD("tryd.rtdserver",,"COT",B879,"ULT")</f>
        <v>15.08</v>
      </c>
      <c r="AE879" s="89">
        <f>RTD("tryd.rtdserver",,"COT",C879,"ULT")</f>
        <v>35.19</v>
      </c>
      <c r="AF879" s="89">
        <f>VLOOKUP($AC879,LS_Coint_BD!$B$3:$AQ$1079,AF$2)*$AD879+VLOOKUP($AC879,LS_Coint_BD!$B$3:$AQ$1079,AF$2+1)</f>
        <v>0</v>
      </c>
      <c r="AG879" s="89">
        <f>VLOOKUP($AC879,LS_Coint_BD!$B$3:$AQ$1079,AG$2)*$AD879+VLOOKUP($AC879,LS_Coint_BD!$B$3:$AQ$1079,AG$2+1)</f>
        <v>0</v>
      </c>
      <c r="AH879" s="89">
        <f>VLOOKUP($AC879,LS_Coint_BD!$B$3:$AQ$1079,AH$2)*$AD879+VLOOKUP($AC879,LS_Coint_BD!$B$3:$AQ$1079,AH$2+1)</f>
        <v>0</v>
      </c>
      <c r="AI879" s="89">
        <f>VLOOKUP($AC879,LS_Coint_BD!$B$3:$AQ$1079,AI$2)*$AD879+VLOOKUP($AC879,LS_Coint_BD!$B$3:$AQ$1079,AI$2+1)</f>
        <v>35.047486433295219</v>
      </c>
      <c r="AJ879" s="89">
        <f>VLOOKUP($AC879,LS_Coint_BD!$B$3:$AQ$1079,AJ$2)*$AD879+VLOOKUP($AC879,LS_Coint_BD!$B$3:$AQ$1079,AJ$2+1)</f>
        <v>34.519130771352899</v>
      </c>
      <c r="AK879" s="89">
        <f>VLOOKUP($AC879,LS_Coint_BD!$B$3:$AQ$1079,AK$2)*$AD879+VLOOKUP($AC879,LS_Coint_BD!$B$3:$AQ$1079,AK$2+1)</f>
        <v>34.073021348421342</v>
      </c>
      <c r="AL879" s="89">
        <f>VLOOKUP($AC879,LS_Coint_BD!$B$3:$AQ$1079,AL$2)*$AD879+VLOOKUP($AC879,LS_Coint_BD!$B$3:$AQ$1079,AL$2+1)</f>
        <v>34.008988416789578</v>
      </c>
      <c r="AM879" s="89">
        <f>VLOOKUP($AC879,LS_Coint_BD!$B$3:$AQ$1079,AM$2)*$AD879+VLOOKUP($AC879,LS_Coint_BD!$B$3:$AQ$1079,AM$2+1)</f>
        <v>35.95254930299339</v>
      </c>
      <c r="AN879" s="89">
        <f>VLOOKUP($AC879,LS_Coint_BD!$B$3:$AQ$1079,AN$2)</f>
        <v>0</v>
      </c>
      <c r="AO879" s="89">
        <f>VLOOKUP($AC879,LS_Coint_BD!$B$3:$AQ$1079,AO$2)</f>
        <v>0</v>
      </c>
      <c r="AP879" s="89">
        <f>VLOOKUP($AC879,LS_Coint_BD!$B$3:$AQ$1079,AP$2)</f>
        <v>0</v>
      </c>
      <c r="AQ879" s="89">
        <f>VLOOKUP($AC879,LS_Coint_BD!$B$3:$AQ$1079,AQ$2)</f>
        <v>2.1350536186206899</v>
      </c>
      <c r="AR879" s="89">
        <f>VLOOKUP($AC879,LS_Coint_BD!$B$3:$AQ$1079,AR$2)</f>
        <v>2.2047330776061398</v>
      </c>
      <c r="AS879" s="89">
        <f>VLOOKUP($AC879,LS_Coint_BD!$B$3:$AQ$1079,AS$2)</f>
        <v>2.3379022493685402</v>
      </c>
      <c r="AT879" s="89">
        <f>VLOOKUP($AC879,LS_Coint_BD!$B$3:$AQ$1079,AT$2)</f>
        <v>2.3488255136356599</v>
      </c>
      <c r="AU879" s="89">
        <f>VLOOKUP($AC879,LS_Coint_BD!$B$3:$AQ$1079,AU$2)</f>
        <v>6.0919056744807802</v>
      </c>
      <c r="AV879" s="89">
        <f>VLOOKUP($AC879,LS_Coint_BD!$B$3:$AQ$1079,AV$2)</f>
        <v>0</v>
      </c>
      <c r="AW879" s="89">
        <f>VLOOKUP($AC879,LS_Coint_BD!$B$3:$AQ$1079,AW$2)</f>
        <v>0</v>
      </c>
      <c r="AX879" s="89">
        <f>VLOOKUP($AC879,LS_Coint_BD!$B$3:$AQ$1079,AX$2)</f>
        <v>0</v>
      </c>
      <c r="AY879" s="89">
        <f>VLOOKUP($AC879,LS_Coint_BD!$B$3:$AQ$1079,AY$2)</f>
        <v>-8.8817841970012504E-17</v>
      </c>
      <c r="AZ879" s="89">
        <f>VLOOKUP($AC879,LS_Coint_BD!$B$3:$AQ$1079,AZ$2)</f>
        <v>-4.7764261681651199E-15</v>
      </c>
      <c r="BA879" s="89">
        <f>VLOOKUP($AC879,LS_Coint_BD!$B$3:$AQ$1079,BA$2)</f>
        <v>-7.2830630415410304E-16</v>
      </c>
      <c r="BB879" s="89">
        <f>VLOOKUP($AC879,LS_Coint_BD!$B$3:$AQ$1079,BB$2)</f>
        <v>4.52163559120064E-16</v>
      </c>
      <c r="BC879" s="89">
        <f>VLOOKUP($AC879,LS_Coint_BD!$B$3:$AQ$1079,BC$2)</f>
        <v>-9.0949470177292806E-16</v>
      </c>
      <c r="BD879" s="89">
        <f t="shared" si="669"/>
        <v>0</v>
      </c>
      <c r="BE879" s="89">
        <f t="shared" si="670"/>
        <v>0</v>
      </c>
      <c r="BF879" s="89">
        <f t="shared" si="671"/>
        <v>0</v>
      </c>
      <c r="BG879" s="89">
        <f t="shared" si="672"/>
        <v>4.2701072372413797</v>
      </c>
      <c r="BH879" s="89">
        <f t="shared" si="673"/>
        <v>4.4094661552122751</v>
      </c>
      <c r="BI879" s="89">
        <f t="shared" si="674"/>
        <v>4.6758044987370795</v>
      </c>
      <c r="BJ879" s="89">
        <f t="shared" si="675"/>
        <v>4.6976510272713208</v>
      </c>
      <c r="BK879" s="89">
        <f t="shared" si="676"/>
        <v>-12.183811348961562</v>
      </c>
      <c r="BL879" s="89">
        <f t="shared" si="677"/>
        <v>0</v>
      </c>
      <c r="BM879" s="89"/>
      <c r="BN879" s="26" t="b">
        <f t="shared" si="678"/>
        <v>0</v>
      </c>
      <c r="BO879" s="26" t="b">
        <f t="shared" si="679"/>
        <v>0</v>
      </c>
      <c r="BP879" s="26" t="b">
        <f t="shared" si="680"/>
        <v>0</v>
      </c>
      <c r="BQ879" s="26" t="b">
        <f t="shared" si="681"/>
        <v>0</v>
      </c>
      <c r="BR879" s="26" t="b">
        <f t="shared" si="682"/>
        <v>0</v>
      </c>
      <c r="BS879" s="26" t="b">
        <f t="shared" si="683"/>
        <v>0</v>
      </c>
      <c r="BT879" s="26" t="b">
        <f t="shared" si="684"/>
        <v>0</v>
      </c>
      <c r="BU879" s="26" t="b">
        <f t="shared" si="685"/>
        <v>0</v>
      </c>
    </row>
    <row r="880" spans="2:73" ht="15" thickBot="1" x14ac:dyDescent="0.35">
      <c r="B880" s="17" t="str">
        <f>VLOOKUP($AC880,LS_Coint_BD!$B$3:$D$1079,2)</f>
        <v>VVAR3</v>
      </c>
      <c r="C880" s="87" t="str">
        <f>VLOOKUP($AC880,LS_Coint_BD!$B$3:$D$1079,3)</f>
        <v>IRBR3</v>
      </c>
      <c r="D880" s="68">
        <f t="shared" si="645"/>
        <v>-0.45705456303752801</v>
      </c>
      <c r="E880" s="65">
        <f t="shared" si="646"/>
        <v>-1.7380899863523629</v>
      </c>
      <c r="F880" s="69">
        <f t="shared" si="647"/>
        <v>-1.158726657568242</v>
      </c>
      <c r="G880" s="68">
        <f t="shared" si="648"/>
        <v>-0.34490783481517617</v>
      </c>
      <c r="H880" s="65">
        <f t="shared" si="649"/>
        <v>-1.8339720209992343</v>
      </c>
      <c r="I880" s="69">
        <f t="shared" si="650"/>
        <v>-1.2226480139994895</v>
      </c>
      <c r="J880" s="68">
        <f t="shared" si="651"/>
        <v>-0.26817153645231784</v>
      </c>
      <c r="K880" s="65">
        <f t="shared" si="652"/>
        <v>-2.0988832743445176</v>
      </c>
      <c r="L880" s="69">
        <f t="shared" si="653"/>
        <v>-1.3992555162296783</v>
      </c>
      <c r="M880" s="68">
        <f t="shared" si="654"/>
        <v>0</v>
      </c>
      <c r="N880" s="65">
        <f t="shared" si="655"/>
        <v>0</v>
      </c>
      <c r="O880" s="69">
        <f t="shared" si="656"/>
        <v>0</v>
      </c>
      <c r="P880" s="68">
        <f t="shared" si="657"/>
        <v>-0.79356853555436047</v>
      </c>
      <c r="Q880" s="65">
        <f t="shared" si="658"/>
        <v>-3.422856783494221</v>
      </c>
      <c r="R880" s="69">
        <f t="shared" si="659"/>
        <v>-2.2819045223294805</v>
      </c>
      <c r="S880" s="68">
        <f t="shared" si="660"/>
        <v>-0.88149698924931741</v>
      </c>
      <c r="T880" s="65">
        <f t="shared" si="661"/>
        <v>-3.4618320367896596</v>
      </c>
      <c r="U880" s="69">
        <f t="shared" si="662"/>
        <v>-2.3078880245264397</v>
      </c>
      <c r="V880" s="68">
        <f t="shared" si="663"/>
        <v>-0.82529675991901819</v>
      </c>
      <c r="W880" s="65">
        <f t="shared" si="664"/>
        <v>-3.4860179344176903</v>
      </c>
      <c r="X880" s="69">
        <f t="shared" si="665"/>
        <v>-2.32401195627846</v>
      </c>
      <c r="Y880" s="68">
        <f t="shared" si="666"/>
        <v>-3.0108170673879968</v>
      </c>
      <c r="Z880" s="65">
        <f t="shared" si="667"/>
        <v>-20.991024685291443</v>
      </c>
      <c r="AA880" s="69">
        <f t="shared" si="668"/>
        <v>-13.994016456860962</v>
      </c>
      <c r="AB880" s="98">
        <f>SUMIF(BN880:BU880,"VERDADEIRO",BN$3:$BU879)</f>
        <v>0</v>
      </c>
      <c r="AC880" s="97">
        <f t="shared" si="644"/>
        <v>877</v>
      </c>
      <c r="AD880" s="89">
        <f>RTD("tryd.rtdserver",,"COT",B880,"ULT")</f>
        <v>15.08</v>
      </c>
      <c r="AE880" s="89">
        <f>RTD("tryd.rtdserver",,"COT",C880,"ULT")</f>
        <v>6.91</v>
      </c>
      <c r="AF880" s="89">
        <f>VLOOKUP($AC880,LS_Coint_BD!$B$3:$AQ$1079,AF$2)*$AD880+VLOOKUP($AC880,LS_Coint_BD!$B$3:$AQ$1079,AF$2+1)</f>
        <v>7.3670545630375281</v>
      </c>
      <c r="AG880" s="89">
        <f>VLOOKUP($AC880,LS_Coint_BD!$B$3:$AQ$1079,AG$2)*$AD880+VLOOKUP($AC880,LS_Coint_BD!$B$3:$AQ$1079,AG$2+1)</f>
        <v>7.2549078348151763</v>
      </c>
      <c r="AH880" s="89">
        <f>VLOOKUP($AC880,LS_Coint_BD!$B$3:$AQ$1079,AH$2)*$AD880+VLOOKUP($AC880,LS_Coint_BD!$B$3:$AQ$1079,AH$2+1)</f>
        <v>7.178171536452318</v>
      </c>
      <c r="AI880" s="89">
        <f>VLOOKUP($AC880,LS_Coint_BD!$B$3:$AQ$1079,AI$2)*$AD880+VLOOKUP($AC880,LS_Coint_BD!$B$3:$AQ$1079,AI$2+1)</f>
        <v>0</v>
      </c>
      <c r="AJ880" s="89">
        <f>VLOOKUP($AC880,LS_Coint_BD!$B$3:$AQ$1079,AJ$2)*$AD880+VLOOKUP($AC880,LS_Coint_BD!$B$3:$AQ$1079,AJ$2+1)</f>
        <v>7.7035685355543606</v>
      </c>
      <c r="AK880" s="89">
        <f>VLOOKUP($AC880,LS_Coint_BD!$B$3:$AQ$1079,AK$2)*$AD880+VLOOKUP($AC880,LS_Coint_BD!$B$3:$AQ$1079,AK$2+1)</f>
        <v>7.7914969892493176</v>
      </c>
      <c r="AL880" s="89">
        <f>VLOOKUP($AC880,LS_Coint_BD!$B$3:$AQ$1079,AL$2)*$AD880+VLOOKUP($AC880,LS_Coint_BD!$B$3:$AQ$1079,AL$2+1)</f>
        <v>7.7352967599190183</v>
      </c>
      <c r="AM880" s="89">
        <f>VLOOKUP($AC880,LS_Coint_BD!$B$3:$AQ$1079,AM$2)*$AD880+VLOOKUP($AC880,LS_Coint_BD!$B$3:$AQ$1079,AM$2+1)</f>
        <v>9.920817067387997</v>
      </c>
      <c r="AN880" s="89">
        <f>VLOOKUP($AC880,LS_Coint_BD!$B$3:$AQ$1079,AN$2)</f>
        <v>0.579363328784121</v>
      </c>
      <c r="AO880" s="89">
        <f>VLOOKUP($AC880,LS_Coint_BD!$B$3:$AQ$1079,AO$2)</f>
        <v>0.61132400699974498</v>
      </c>
      <c r="AP880" s="89">
        <f>VLOOKUP($AC880,LS_Coint_BD!$B$3:$AQ$1079,AP$2)</f>
        <v>0.69962775811483902</v>
      </c>
      <c r="AQ880" s="89">
        <f>VLOOKUP($AC880,LS_Coint_BD!$B$3:$AQ$1079,AQ$2)</f>
        <v>0</v>
      </c>
      <c r="AR880" s="89">
        <f>VLOOKUP($AC880,LS_Coint_BD!$B$3:$AQ$1079,AR$2)</f>
        <v>1.14095226116474</v>
      </c>
      <c r="AS880" s="89">
        <f>VLOOKUP($AC880,LS_Coint_BD!$B$3:$AQ$1079,AS$2)</f>
        <v>1.1539440122632201</v>
      </c>
      <c r="AT880" s="89">
        <f>VLOOKUP($AC880,LS_Coint_BD!$B$3:$AQ$1079,AT$2)</f>
        <v>1.16200597813923</v>
      </c>
      <c r="AU880" s="89">
        <f>VLOOKUP($AC880,LS_Coint_BD!$B$3:$AQ$1079,AU$2)</f>
        <v>6.99700822843048</v>
      </c>
      <c r="AV880" s="89">
        <f>VLOOKUP($AC880,LS_Coint_BD!$B$3:$AQ$1079,AV$2)</f>
        <v>8.8817841970012494E-18</v>
      </c>
      <c r="AW880" s="89">
        <f>VLOOKUP($AC880,LS_Coint_BD!$B$3:$AQ$1079,AW$2)</f>
        <v>4.4408920985006301E-16</v>
      </c>
      <c r="AX880" s="89">
        <f>VLOOKUP($AC880,LS_Coint_BD!$B$3:$AQ$1079,AX$2)</f>
        <v>-2.7914178904861098E-16</v>
      </c>
      <c r="AY880" s="89">
        <f>VLOOKUP($AC880,LS_Coint_BD!$B$3:$AQ$1079,AY$2)</f>
        <v>0</v>
      </c>
      <c r="AZ880" s="89">
        <f>VLOOKUP($AC880,LS_Coint_BD!$B$3:$AQ$1079,AZ$2)</f>
        <v>-2.3684757858670001E-16</v>
      </c>
      <c r="BA880" s="89">
        <f>VLOOKUP($AC880,LS_Coint_BD!$B$3:$AQ$1079,BA$2)</f>
        <v>4.6185277824406504E-16</v>
      </c>
      <c r="BB880" s="89">
        <f>VLOOKUP($AC880,LS_Coint_BD!$B$3:$AQ$1079,BB$2)</f>
        <v>9.6892191240013694E-17</v>
      </c>
      <c r="BC880" s="89">
        <f>VLOOKUP($AC880,LS_Coint_BD!$B$3:$AQ$1079,BC$2)</f>
        <v>-1.36424205265939E-15</v>
      </c>
      <c r="BD880" s="89">
        <f t="shared" si="669"/>
        <v>-1.158726657568242</v>
      </c>
      <c r="BE880" s="89">
        <f t="shared" si="670"/>
        <v>-1.2226480139994895</v>
      </c>
      <c r="BF880" s="89">
        <f t="shared" si="671"/>
        <v>-1.3992555162296783</v>
      </c>
      <c r="BG880" s="89">
        <f t="shared" si="672"/>
        <v>0</v>
      </c>
      <c r="BH880" s="89">
        <f t="shared" si="673"/>
        <v>-2.2819045223294805</v>
      </c>
      <c r="BI880" s="89">
        <f t="shared" si="674"/>
        <v>-2.3078880245264397</v>
      </c>
      <c r="BJ880" s="89">
        <f t="shared" si="675"/>
        <v>-2.32401195627846</v>
      </c>
      <c r="BK880" s="89">
        <f t="shared" si="676"/>
        <v>-13.994016456860962</v>
      </c>
      <c r="BL880" s="89">
        <f t="shared" si="677"/>
        <v>-1.158726657568242</v>
      </c>
      <c r="BM880" s="89"/>
      <c r="BN880" s="26" t="b">
        <f t="shared" si="678"/>
        <v>0</v>
      </c>
      <c r="BO880" s="26" t="b">
        <f t="shared" si="679"/>
        <v>0</v>
      </c>
      <c r="BP880" s="26" t="b">
        <f t="shared" si="680"/>
        <v>0</v>
      </c>
      <c r="BQ880" s="26" t="b">
        <f t="shared" si="681"/>
        <v>0</v>
      </c>
      <c r="BR880" s="26" t="b">
        <f t="shared" si="682"/>
        <v>0</v>
      </c>
      <c r="BS880" s="26" t="b">
        <f t="shared" si="683"/>
        <v>0</v>
      </c>
      <c r="BT880" s="26" t="b">
        <f t="shared" si="684"/>
        <v>0</v>
      </c>
      <c r="BU880" s="26" t="b">
        <f t="shared" si="685"/>
        <v>0</v>
      </c>
    </row>
    <row r="881" spans="2:73" ht="15" thickBot="1" x14ac:dyDescent="0.35">
      <c r="B881" s="17" t="str">
        <f>VLOOKUP($AC881,LS_Coint_BD!$B$3:$D$1079,2)</f>
        <v>VVAR3</v>
      </c>
      <c r="C881" s="87" t="str">
        <f>VLOOKUP($AC881,LS_Coint_BD!$B$3:$D$1079,3)</f>
        <v>JBSS3</v>
      </c>
      <c r="D881" s="68">
        <f t="shared" si="645"/>
        <v>1.2099676846017076</v>
      </c>
      <c r="E881" s="65">
        <f t="shared" si="646"/>
        <v>3.6407891048271881</v>
      </c>
      <c r="F881" s="69">
        <f t="shared" si="647"/>
        <v>2.4271927365514587</v>
      </c>
      <c r="G881" s="68">
        <f t="shared" si="648"/>
        <v>1.5552481761689947</v>
      </c>
      <c r="H881" s="65">
        <f t="shared" si="649"/>
        <v>4.1220050215789765</v>
      </c>
      <c r="I881" s="69">
        <f t="shared" si="650"/>
        <v>2.748003347719318</v>
      </c>
      <c r="J881" s="68">
        <f t="shared" si="651"/>
        <v>1.64298038400878</v>
      </c>
      <c r="K881" s="65">
        <f t="shared" si="652"/>
        <v>3.8742852304694417</v>
      </c>
      <c r="L881" s="69">
        <f t="shared" si="653"/>
        <v>2.5828568203129612</v>
      </c>
      <c r="M881" s="68">
        <f t="shared" si="654"/>
        <v>2.1616990080309542</v>
      </c>
      <c r="N881" s="65">
        <f t="shared" si="655"/>
        <v>3.9289414566550818</v>
      </c>
      <c r="O881" s="69">
        <f t="shared" si="656"/>
        <v>2.6192943044367212</v>
      </c>
      <c r="P881" s="68">
        <f t="shared" si="657"/>
        <v>0</v>
      </c>
      <c r="Q881" s="65">
        <f t="shared" si="658"/>
        <v>0</v>
      </c>
      <c r="R881" s="69">
        <f t="shared" si="659"/>
        <v>0</v>
      </c>
      <c r="S881" s="68">
        <f t="shared" si="660"/>
        <v>2.7758706923934078</v>
      </c>
      <c r="T881" s="65">
        <f t="shared" si="661"/>
        <v>4.0772408250131988</v>
      </c>
      <c r="U881" s="69">
        <f t="shared" si="662"/>
        <v>2.7181605500087995</v>
      </c>
      <c r="V881" s="68">
        <f t="shared" si="663"/>
        <v>3.0394758249817713</v>
      </c>
      <c r="W881" s="65">
        <f t="shared" si="664"/>
        <v>4.4208772542290378</v>
      </c>
      <c r="X881" s="69">
        <f t="shared" si="665"/>
        <v>2.9472515028193587</v>
      </c>
      <c r="Y881" s="68">
        <f t="shared" si="666"/>
        <v>2.8552058124843818</v>
      </c>
      <c r="Z881" s="65">
        <f t="shared" si="667"/>
        <v>5.326759453854601</v>
      </c>
      <c r="AA881" s="69">
        <f t="shared" si="668"/>
        <v>3.5511729692364007</v>
      </c>
      <c r="AB881" s="98">
        <f>SUMIF(BN881:BU881,"VERDADEIRO",BN$3:$BU880)</f>
        <v>2</v>
      </c>
      <c r="AC881" s="97">
        <f t="shared" si="644"/>
        <v>878</v>
      </c>
      <c r="AD881" s="89">
        <f>RTD("tryd.rtdserver",,"COT",B881,"ULT")</f>
        <v>15.08</v>
      </c>
      <c r="AE881" s="89">
        <f>RTD("tryd.rtdserver",,"COT",C881,"ULT")</f>
        <v>25.15</v>
      </c>
      <c r="AF881" s="89">
        <f>VLOOKUP($AC881,LS_Coint_BD!$B$3:$AQ$1079,AF$2)*$AD881+VLOOKUP($AC881,LS_Coint_BD!$B$3:$AQ$1079,AF$2+1)</f>
        <v>23.940032315398291</v>
      </c>
      <c r="AG881" s="89">
        <f>VLOOKUP($AC881,LS_Coint_BD!$B$3:$AQ$1079,AG$2)*$AD881+VLOOKUP($AC881,LS_Coint_BD!$B$3:$AQ$1079,AG$2+1)</f>
        <v>23.594751823831004</v>
      </c>
      <c r="AH881" s="89">
        <f>VLOOKUP($AC881,LS_Coint_BD!$B$3:$AQ$1079,AH$2)*$AD881+VLOOKUP($AC881,LS_Coint_BD!$B$3:$AQ$1079,AH$2+1)</f>
        <v>23.507019615991219</v>
      </c>
      <c r="AI881" s="89">
        <f>VLOOKUP($AC881,LS_Coint_BD!$B$3:$AQ$1079,AI$2)*$AD881+VLOOKUP($AC881,LS_Coint_BD!$B$3:$AQ$1079,AI$2+1)</f>
        <v>22.988300991969044</v>
      </c>
      <c r="AJ881" s="89">
        <f>VLOOKUP($AC881,LS_Coint_BD!$B$3:$AQ$1079,AJ$2)*$AD881+VLOOKUP($AC881,LS_Coint_BD!$B$3:$AQ$1079,AJ$2+1)</f>
        <v>0</v>
      </c>
      <c r="AK881" s="89">
        <f>VLOOKUP($AC881,LS_Coint_BD!$B$3:$AQ$1079,AK$2)*$AD881+VLOOKUP($AC881,LS_Coint_BD!$B$3:$AQ$1079,AK$2+1)</f>
        <v>22.374129307606591</v>
      </c>
      <c r="AL881" s="89">
        <f>VLOOKUP($AC881,LS_Coint_BD!$B$3:$AQ$1079,AL$2)*$AD881+VLOOKUP($AC881,LS_Coint_BD!$B$3:$AQ$1079,AL$2+1)</f>
        <v>22.110524175018227</v>
      </c>
      <c r="AM881" s="89">
        <f>VLOOKUP($AC881,LS_Coint_BD!$B$3:$AQ$1079,AM$2)*$AD881+VLOOKUP($AC881,LS_Coint_BD!$B$3:$AQ$1079,AM$2+1)</f>
        <v>22.294794187515617</v>
      </c>
      <c r="AN881" s="89">
        <f>VLOOKUP($AC881,LS_Coint_BD!$B$3:$AQ$1079,AN$2)</f>
        <v>1.21359636827573</v>
      </c>
      <c r="AO881" s="89">
        <f>VLOOKUP($AC881,LS_Coint_BD!$B$3:$AQ$1079,AO$2)</f>
        <v>1.3740016738596601</v>
      </c>
      <c r="AP881" s="89">
        <f>VLOOKUP($AC881,LS_Coint_BD!$B$3:$AQ$1079,AP$2)</f>
        <v>1.2914284101564799</v>
      </c>
      <c r="AQ881" s="89">
        <f>VLOOKUP($AC881,LS_Coint_BD!$B$3:$AQ$1079,AQ$2)</f>
        <v>1.3096471522183599</v>
      </c>
      <c r="AR881" s="89">
        <f>VLOOKUP($AC881,LS_Coint_BD!$B$3:$AQ$1079,AR$2)</f>
        <v>0</v>
      </c>
      <c r="AS881" s="89">
        <f>VLOOKUP($AC881,LS_Coint_BD!$B$3:$AQ$1079,AS$2)</f>
        <v>1.3590802750044</v>
      </c>
      <c r="AT881" s="89">
        <f>VLOOKUP($AC881,LS_Coint_BD!$B$3:$AQ$1079,AT$2)</f>
        <v>1.47362575140968</v>
      </c>
      <c r="AU881" s="89">
        <f>VLOOKUP($AC881,LS_Coint_BD!$B$3:$AQ$1079,AU$2)</f>
        <v>1.7755864846181999</v>
      </c>
      <c r="AV881" s="89">
        <f>VLOOKUP($AC881,LS_Coint_BD!$B$3:$AQ$1079,AV$2)</f>
        <v>-1.3145040611561901E-15</v>
      </c>
      <c r="AW881" s="89">
        <f>VLOOKUP($AC881,LS_Coint_BD!$B$3:$AQ$1079,AW$2)</f>
        <v>-2.30926389122033E-15</v>
      </c>
      <c r="AX881" s="89">
        <f>VLOOKUP($AC881,LS_Coint_BD!$B$3:$AQ$1079,AX$2)</f>
        <v>1.1419436824715901E-15</v>
      </c>
      <c r="AY881" s="89">
        <f>VLOOKUP($AC881,LS_Coint_BD!$B$3:$AQ$1079,AY$2)</f>
        <v>1.1546319456101601E-15</v>
      </c>
      <c r="AZ881" s="89">
        <f>VLOOKUP($AC881,LS_Coint_BD!$B$3:$AQ$1079,AZ$2)</f>
        <v>0</v>
      </c>
      <c r="BA881" s="89">
        <f>VLOOKUP($AC881,LS_Coint_BD!$B$3:$AQ$1079,BA$2)</f>
        <v>-3.9079850466805501E-16</v>
      </c>
      <c r="BB881" s="89">
        <f>VLOOKUP($AC881,LS_Coint_BD!$B$3:$AQ$1079,BB$2)</f>
        <v>-1.29189588320018E-15</v>
      </c>
      <c r="BC881" s="89">
        <f>VLOOKUP($AC881,LS_Coint_BD!$B$3:$AQ$1079,BC$2)</f>
        <v>8.6686213762732201E-16</v>
      </c>
      <c r="BD881" s="89">
        <f t="shared" si="669"/>
        <v>2.4271927365514587</v>
      </c>
      <c r="BE881" s="89">
        <f t="shared" si="670"/>
        <v>2.748003347719318</v>
      </c>
      <c r="BF881" s="89">
        <f t="shared" si="671"/>
        <v>2.5828568203129612</v>
      </c>
      <c r="BG881" s="89">
        <f t="shared" si="672"/>
        <v>2.6192943044367212</v>
      </c>
      <c r="BH881" s="89">
        <f t="shared" si="673"/>
        <v>0</v>
      </c>
      <c r="BI881" s="89">
        <f t="shared" si="674"/>
        <v>2.7181605500087995</v>
      </c>
      <c r="BJ881" s="89">
        <f t="shared" si="675"/>
        <v>2.9472515028193587</v>
      </c>
      <c r="BK881" s="89">
        <f t="shared" si="676"/>
        <v>3.5511729692364007</v>
      </c>
      <c r="BL881" s="89">
        <f t="shared" si="677"/>
        <v>2.4271927365514561</v>
      </c>
      <c r="BM881" s="89"/>
      <c r="BN881" s="26" t="b">
        <f t="shared" si="678"/>
        <v>0</v>
      </c>
      <c r="BO881" s="26" t="b">
        <f t="shared" si="679"/>
        <v>0</v>
      </c>
      <c r="BP881" s="26" t="b">
        <f t="shared" si="680"/>
        <v>0</v>
      </c>
      <c r="BQ881" s="26" t="b">
        <f t="shared" si="681"/>
        <v>0</v>
      </c>
      <c r="BR881" s="26" t="b">
        <f t="shared" si="682"/>
        <v>0</v>
      </c>
      <c r="BS881" s="26" t="b">
        <f t="shared" si="683"/>
        <v>1</v>
      </c>
      <c r="BT881" s="26" t="b">
        <f t="shared" si="684"/>
        <v>1</v>
      </c>
      <c r="BU881" s="26" t="b">
        <f t="shared" si="685"/>
        <v>0</v>
      </c>
    </row>
    <row r="882" spans="2:73" ht="15" thickBot="1" x14ac:dyDescent="0.35">
      <c r="B882" s="17" t="str">
        <f>VLOOKUP($AC882,LS_Coint_BD!$B$3:$D$1079,2)</f>
        <v>VVAR3</v>
      </c>
      <c r="C882" s="87" t="str">
        <f>VLOOKUP($AC882,LS_Coint_BD!$B$3:$D$1079,3)</f>
        <v>LREN3</v>
      </c>
      <c r="D882" s="68">
        <f t="shared" si="645"/>
        <v>0</v>
      </c>
      <c r="E882" s="65">
        <f t="shared" si="646"/>
        <v>0</v>
      </c>
      <c r="F882" s="69">
        <f t="shared" si="647"/>
        <v>0</v>
      </c>
      <c r="G882" s="68">
        <f t="shared" si="648"/>
        <v>0</v>
      </c>
      <c r="H882" s="65">
        <f t="shared" si="649"/>
        <v>0</v>
      </c>
      <c r="I882" s="69">
        <f t="shared" si="650"/>
        <v>0</v>
      </c>
      <c r="J882" s="68">
        <f t="shared" si="651"/>
        <v>0</v>
      </c>
      <c r="K882" s="65">
        <f t="shared" si="652"/>
        <v>0</v>
      </c>
      <c r="L882" s="69">
        <f t="shared" si="653"/>
        <v>0</v>
      </c>
      <c r="M882" s="68">
        <f t="shared" si="654"/>
        <v>-1.445129716486818</v>
      </c>
      <c r="N882" s="65">
        <f t="shared" si="655"/>
        <v>-6.8082290449981828</v>
      </c>
      <c r="O882" s="69">
        <f t="shared" si="656"/>
        <v>-4.5388193633321219</v>
      </c>
      <c r="P882" s="68">
        <f t="shared" si="657"/>
        <v>-0.72178642241905777</v>
      </c>
      <c r="Q882" s="65">
        <f t="shared" si="658"/>
        <v>-7.2011375677893579</v>
      </c>
      <c r="R882" s="69">
        <f t="shared" si="659"/>
        <v>-4.8007583785262389</v>
      </c>
      <c r="S882" s="68">
        <f t="shared" si="660"/>
        <v>-0.17484535159103132</v>
      </c>
      <c r="T882" s="65">
        <f t="shared" si="661"/>
        <v>-7.6862786871391506</v>
      </c>
      <c r="U882" s="69">
        <f t="shared" si="662"/>
        <v>-5.1241857914261004</v>
      </c>
      <c r="V882" s="68">
        <f t="shared" si="663"/>
        <v>3.259917334943907E-3</v>
      </c>
      <c r="W882" s="65">
        <f t="shared" si="664"/>
        <v>7.6868925556397718</v>
      </c>
      <c r="X882" s="69">
        <f t="shared" si="665"/>
        <v>5.1245950370931812</v>
      </c>
      <c r="Y882" s="68">
        <f t="shared" si="666"/>
        <v>-1.4573231158805555</v>
      </c>
      <c r="Z882" s="65">
        <f t="shared" si="667"/>
        <v>-14.43687792520317</v>
      </c>
      <c r="AA882" s="69">
        <f t="shared" si="668"/>
        <v>-9.6245852834687806</v>
      </c>
      <c r="AB882" s="98">
        <f>SUMIF(BN882:BU882,"VERDADEIRO",BN$3:$BU881)</f>
        <v>0</v>
      </c>
      <c r="AC882" s="97">
        <f t="shared" si="644"/>
        <v>879</v>
      </c>
      <c r="AD882" s="89">
        <f>RTD("tryd.rtdserver",,"COT",B882,"ULT")</f>
        <v>15.08</v>
      </c>
      <c r="AE882" s="89">
        <f>RTD("tryd.rtdserver",,"COT",C882,"ULT")</f>
        <v>41.01</v>
      </c>
      <c r="AF882" s="89">
        <f>VLOOKUP($AC882,LS_Coint_BD!$B$3:$AQ$1079,AF$2)*$AD882+VLOOKUP($AC882,LS_Coint_BD!$B$3:$AQ$1079,AF$2+1)</f>
        <v>0</v>
      </c>
      <c r="AG882" s="89">
        <f>VLOOKUP($AC882,LS_Coint_BD!$B$3:$AQ$1079,AG$2)*$AD882+VLOOKUP($AC882,LS_Coint_BD!$B$3:$AQ$1079,AG$2+1)</f>
        <v>0</v>
      </c>
      <c r="AH882" s="89">
        <f>VLOOKUP($AC882,LS_Coint_BD!$B$3:$AQ$1079,AH$2)*$AD882+VLOOKUP($AC882,LS_Coint_BD!$B$3:$AQ$1079,AH$2+1)</f>
        <v>0</v>
      </c>
      <c r="AI882" s="89">
        <f>VLOOKUP($AC882,LS_Coint_BD!$B$3:$AQ$1079,AI$2)*$AD882+VLOOKUP($AC882,LS_Coint_BD!$B$3:$AQ$1079,AI$2+1)</f>
        <v>42.455129716486816</v>
      </c>
      <c r="AJ882" s="89">
        <f>VLOOKUP($AC882,LS_Coint_BD!$B$3:$AQ$1079,AJ$2)*$AD882+VLOOKUP($AC882,LS_Coint_BD!$B$3:$AQ$1079,AJ$2+1)</f>
        <v>41.731786422419056</v>
      </c>
      <c r="AK882" s="89">
        <f>VLOOKUP($AC882,LS_Coint_BD!$B$3:$AQ$1079,AK$2)*$AD882+VLOOKUP($AC882,LS_Coint_BD!$B$3:$AQ$1079,AK$2+1)</f>
        <v>41.184845351591029</v>
      </c>
      <c r="AL882" s="89">
        <f>VLOOKUP($AC882,LS_Coint_BD!$B$3:$AQ$1079,AL$2)*$AD882+VLOOKUP($AC882,LS_Coint_BD!$B$3:$AQ$1079,AL$2+1)</f>
        <v>41.006740082665054</v>
      </c>
      <c r="AM882" s="89">
        <f>VLOOKUP($AC882,LS_Coint_BD!$B$3:$AQ$1079,AM$2)*$AD882+VLOOKUP($AC882,LS_Coint_BD!$B$3:$AQ$1079,AM$2+1)</f>
        <v>42.467323115880554</v>
      </c>
      <c r="AN882" s="89">
        <f>VLOOKUP($AC882,LS_Coint_BD!$B$3:$AQ$1079,AN$2)</f>
        <v>0</v>
      </c>
      <c r="AO882" s="89">
        <f>VLOOKUP($AC882,LS_Coint_BD!$B$3:$AQ$1079,AO$2)</f>
        <v>0</v>
      </c>
      <c r="AP882" s="89">
        <f>VLOOKUP($AC882,LS_Coint_BD!$B$3:$AQ$1079,AP$2)</f>
        <v>0</v>
      </c>
      <c r="AQ882" s="89">
        <f>VLOOKUP($AC882,LS_Coint_BD!$B$3:$AQ$1079,AQ$2)</f>
        <v>2.2694096816660601</v>
      </c>
      <c r="AR882" s="89">
        <f>VLOOKUP($AC882,LS_Coint_BD!$B$3:$AQ$1079,AR$2)</f>
        <v>2.4003791892631199</v>
      </c>
      <c r="AS882" s="89">
        <f>VLOOKUP($AC882,LS_Coint_BD!$B$3:$AQ$1079,AS$2)</f>
        <v>2.5620928957130502</v>
      </c>
      <c r="AT882" s="89">
        <f>VLOOKUP($AC882,LS_Coint_BD!$B$3:$AQ$1079,AT$2)</f>
        <v>2.5622975185465902</v>
      </c>
      <c r="AU882" s="89">
        <f>VLOOKUP($AC882,LS_Coint_BD!$B$3:$AQ$1079,AU$2)</f>
        <v>4.8122926417343903</v>
      </c>
      <c r="AV882" s="89">
        <f>VLOOKUP($AC882,LS_Coint_BD!$B$3:$AQ$1079,AV$2)</f>
        <v>0</v>
      </c>
      <c r="AW882" s="89">
        <f>VLOOKUP($AC882,LS_Coint_BD!$B$3:$AQ$1079,AW$2)</f>
        <v>0</v>
      </c>
      <c r="AX882" s="89">
        <f>VLOOKUP($AC882,LS_Coint_BD!$B$3:$AQ$1079,AX$2)</f>
        <v>0</v>
      </c>
      <c r="AY882" s="89">
        <f>VLOOKUP($AC882,LS_Coint_BD!$B$3:$AQ$1079,AY$2)</f>
        <v>-1.33226762955019E-15</v>
      </c>
      <c r="AZ882" s="89">
        <f>VLOOKUP($AC882,LS_Coint_BD!$B$3:$AQ$1079,AZ$2)</f>
        <v>9.0791571791568409E-16</v>
      </c>
      <c r="BA882" s="89">
        <f>VLOOKUP($AC882,LS_Coint_BD!$B$3:$AQ$1079,BA$2)</f>
        <v>-3.5527136788004998E-17</v>
      </c>
      <c r="BB882" s="89">
        <f>VLOOKUP($AC882,LS_Coint_BD!$B$3:$AQ$1079,BB$2)</f>
        <v>9.0432711824012702E-16</v>
      </c>
      <c r="BC882" s="89">
        <f>VLOOKUP($AC882,LS_Coint_BD!$B$3:$AQ$1079,BC$2)</f>
        <v>4.5474735088646403E-16</v>
      </c>
      <c r="BD882" s="89">
        <f t="shared" si="669"/>
        <v>0</v>
      </c>
      <c r="BE882" s="89">
        <f t="shared" si="670"/>
        <v>0</v>
      </c>
      <c r="BF882" s="89">
        <f t="shared" si="671"/>
        <v>0</v>
      </c>
      <c r="BG882" s="89">
        <f t="shared" si="672"/>
        <v>-4.5388193633321219</v>
      </c>
      <c r="BH882" s="89">
        <f t="shared" si="673"/>
        <v>-4.8007583785262389</v>
      </c>
      <c r="BI882" s="89">
        <f t="shared" si="674"/>
        <v>-5.1241857914261004</v>
      </c>
      <c r="BJ882" s="89">
        <f t="shared" si="675"/>
        <v>5.1245950370931812</v>
      </c>
      <c r="BK882" s="89">
        <f t="shared" si="676"/>
        <v>-9.6245852834687806</v>
      </c>
      <c r="BL882" s="89">
        <f t="shared" si="677"/>
        <v>0</v>
      </c>
      <c r="BM882" s="89"/>
      <c r="BN882" s="26" t="b">
        <f t="shared" si="678"/>
        <v>0</v>
      </c>
      <c r="BO882" s="26" t="b">
        <f t="shared" si="679"/>
        <v>0</v>
      </c>
      <c r="BP882" s="26" t="b">
        <f t="shared" si="680"/>
        <v>0</v>
      </c>
      <c r="BQ882" s="26" t="b">
        <f t="shared" si="681"/>
        <v>0</v>
      </c>
      <c r="BR882" s="26" t="b">
        <f t="shared" si="682"/>
        <v>0</v>
      </c>
      <c r="BS882" s="26" t="b">
        <f t="shared" si="683"/>
        <v>0</v>
      </c>
      <c r="BT882" s="26" t="b">
        <f t="shared" si="684"/>
        <v>0</v>
      </c>
      <c r="BU882" s="26" t="b">
        <f t="shared" si="685"/>
        <v>0</v>
      </c>
    </row>
    <row r="883" spans="2:73" ht="15" thickBot="1" x14ac:dyDescent="0.35">
      <c r="B883" s="17" t="str">
        <f>VLOOKUP($AC883,LS_Coint_BD!$B$3:$D$1079,2)</f>
        <v>VVAR3</v>
      </c>
      <c r="C883" s="87" t="str">
        <f>VLOOKUP($AC883,LS_Coint_BD!$B$3:$D$1079,3)</f>
        <v>MULT3</v>
      </c>
      <c r="D883" s="68">
        <f t="shared" si="645"/>
        <v>0</v>
      </c>
      <c r="E883" s="65">
        <f t="shared" si="646"/>
        <v>0</v>
      </c>
      <c r="F883" s="69">
        <f t="shared" si="647"/>
        <v>0</v>
      </c>
      <c r="G883" s="68">
        <f t="shared" si="648"/>
        <v>0</v>
      </c>
      <c r="H883" s="65">
        <f t="shared" si="649"/>
        <v>0</v>
      </c>
      <c r="I883" s="69">
        <f t="shared" si="650"/>
        <v>0</v>
      </c>
      <c r="J883" s="68">
        <f t="shared" si="651"/>
        <v>0</v>
      </c>
      <c r="K883" s="65">
        <f t="shared" si="652"/>
        <v>0</v>
      </c>
      <c r="L883" s="69">
        <f t="shared" si="653"/>
        <v>0</v>
      </c>
      <c r="M883" s="68">
        <f t="shared" si="654"/>
        <v>8.337470089461263E-2</v>
      </c>
      <c r="N883" s="65">
        <f t="shared" si="655"/>
        <v>4.1201359598832896</v>
      </c>
      <c r="O883" s="69">
        <f t="shared" si="656"/>
        <v>2.7467573065888597</v>
      </c>
      <c r="P883" s="68">
        <f t="shared" si="657"/>
        <v>0.28265869747738037</v>
      </c>
      <c r="Q883" s="65">
        <f t="shared" si="658"/>
        <v>4.118393842185931</v>
      </c>
      <c r="R883" s="69">
        <f t="shared" si="659"/>
        <v>2.7455958947906209</v>
      </c>
      <c r="S883" s="68">
        <f t="shared" si="660"/>
        <v>0.49593113712935732</v>
      </c>
      <c r="T883" s="65">
        <f t="shared" si="661"/>
        <v>4.2829864362899093</v>
      </c>
      <c r="U883" s="69">
        <f t="shared" si="662"/>
        <v>2.8553242908599397</v>
      </c>
      <c r="V883" s="68">
        <f t="shared" si="663"/>
        <v>0.53987340600650668</v>
      </c>
      <c r="W883" s="65">
        <f t="shared" si="664"/>
        <v>4.3159919155182909</v>
      </c>
      <c r="X883" s="69">
        <f t="shared" si="665"/>
        <v>2.8773279436788606</v>
      </c>
      <c r="Y883" s="68">
        <f t="shared" si="666"/>
        <v>-0.61628480165424193</v>
      </c>
      <c r="Z883" s="65">
        <f t="shared" si="667"/>
        <v>-10.921997949972868</v>
      </c>
      <c r="AA883" s="69">
        <f t="shared" si="668"/>
        <v>-7.2813319666485787</v>
      </c>
      <c r="AB883" s="98">
        <f>SUMIF(BN883:BU883,"VERDADEIRO",BN$3:$BU882)</f>
        <v>0</v>
      </c>
      <c r="AC883" s="97">
        <f t="shared" si="644"/>
        <v>880</v>
      </c>
      <c r="AD883" s="89">
        <f>RTD("tryd.rtdserver",,"COT",B883,"ULT")</f>
        <v>15.08</v>
      </c>
      <c r="AE883" s="89">
        <f>RTD("tryd.rtdserver",,"COT",C883,"ULT")</f>
        <v>21.84</v>
      </c>
      <c r="AF883" s="89">
        <f>VLOOKUP($AC883,LS_Coint_BD!$B$3:$AQ$1079,AF$2)*$AD883+VLOOKUP($AC883,LS_Coint_BD!$B$3:$AQ$1079,AF$2+1)</f>
        <v>0</v>
      </c>
      <c r="AG883" s="89">
        <f>VLOOKUP($AC883,LS_Coint_BD!$B$3:$AQ$1079,AG$2)*$AD883+VLOOKUP($AC883,LS_Coint_BD!$B$3:$AQ$1079,AG$2+1)</f>
        <v>0</v>
      </c>
      <c r="AH883" s="89">
        <f>VLOOKUP($AC883,LS_Coint_BD!$B$3:$AQ$1079,AH$2)*$AD883+VLOOKUP($AC883,LS_Coint_BD!$B$3:$AQ$1079,AH$2+1)</f>
        <v>0</v>
      </c>
      <c r="AI883" s="89">
        <f>VLOOKUP($AC883,LS_Coint_BD!$B$3:$AQ$1079,AI$2)*$AD883+VLOOKUP($AC883,LS_Coint_BD!$B$3:$AQ$1079,AI$2+1)</f>
        <v>21.756625299105387</v>
      </c>
      <c r="AJ883" s="89">
        <f>VLOOKUP($AC883,LS_Coint_BD!$B$3:$AQ$1079,AJ$2)*$AD883+VLOOKUP($AC883,LS_Coint_BD!$B$3:$AQ$1079,AJ$2+1)</f>
        <v>21.557341302522619</v>
      </c>
      <c r="AK883" s="89">
        <f>VLOOKUP($AC883,LS_Coint_BD!$B$3:$AQ$1079,AK$2)*$AD883+VLOOKUP($AC883,LS_Coint_BD!$B$3:$AQ$1079,AK$2+1)</f>
        <v>21.344068862870643</v>
      </c>
      <c r="AL883" s="89">
        <f>VLOOKUP($AC883,LS_Coint_BD!$B$3:$AQ$1079,AL$2)*$AD883+VLOOKUP($AC883,LS_Coint_BD!$B$3:$AQ$1079,AL$2+1)</f>
        <v>21.300126593993493</v>
      </c>
      <c r="AM883" s="89">
        <f>VLOOKUP($AC883,LS_Coint_BD!$B$3:$AQ$1079,AM$2)*$AD883+VLOOKUP($AC883,LS_Coint_BD!$B$3:$AQ$1079,AM$2+1)</f>
        <v>22.456284801654242</v>
      </c>
      <c r="AN883" s="89">
        <f>VLOOKUP($AC883,LS_Coint_BD!$B$3:$AQ$1079,AN$2)</f>
        <v>0</v>
      </c>
      <c r="AO883" s="89">
        <f>VLOOKUP($AC883,LS_Coint_BD!$B$3:$AQ$1079,AO$2)</f>
        <v>0</v>
      </c>
      <c r="AP883" s="89">
        <f>VLOOKUP($AC883,LS_Coint_BD!$B$3:$AQ$1079,AP$2)</f>
        <v>0</v>
      </c>
      <c r="AQ883" s="89">
        <f>VLOOKUP($AC883,LS_Coint_BD!$B$3:$AQ$1079,AQ$2)</f>
        <v>1.3733786532944301</v>
      </c>
      <c r="AR883" s="89">
        <f>VLOOKUP($AC883,LS_Coint_BD!$B$3:$AQ$1079,AR$2)</f>
        <v>1.37279794739531</v>
      </c>
      <c r="AS883" s="89">
        <f>VLOOKUP($AC883,LS_Coint_BD!$B$3:$AQ$1079,AS$2)</f>
        <v>1.4276621454299701</v>
      </c>
      <c r="AT883" s="89">
        <f>VLOOKUP($AC883,LS_Coint_BD!$B$3:$AQ$1079,AT$2)</f>
        <v>1.4386639718394301</v>
      </c>
      <c r="AU883" s="89">
        <f>VLOOKUP($AC883,LS_Coint_BD!$B$3:$AQ$1079,AU$2)</f>
        <v>3.6406659833242898</v>
      </c>
      <c r="AV883" s="89">
        <f>VLOOKUP($AC883,LS_Coint_BD!$B$3:$AQ$1079,AV$2)</f>
        <v>0</v>
      </c>
      <c r="AW883" s="89">
        <f>VLOOKUP($AC883,LS_Coint_BD!$B$3:$AQ$1079,AW$2)</f>
        <v>0</v>
      </c>
      <c r="AX883" s="89">
        <f>VLOOKUP($AC883,LS_Coint_BD!$B$3:$AQ$1079,AX$2)</f>
        <v>0</v>
      </c>
      <c r="AY883" s="89">
        <f>VLOOKUP($AC883,LS_Coint_BD!$B$3:$AQ$1079,AY$2)</f>
        <v>-4.4408920985006301E-16</v>
      </c>
      <c r="AZ883" s="89">
        <f>VLOOKUP($AC883,LS_Coint_BD!$B$3:$AQ$1079,AZ$2)</f>
        <v>9.2765301613124197E-16</v>
      </c>
      <c r="BA883" s="89">
        <f>VLOOKUP($AC883,LS_Coint_BD!$B$3:$AQ$1079,BA$2)</f>
        <v>-6.03961325396085E-16</v>
      </c>
      <c r="BB883" s="89">
        <f>VLOOKUP($AC883,LS_Coint_BD!$B$3:$AQ$1079,BB$2)</f>
        <v>3.3912266934004798E-16</v>
      </c>
      <c r="BC883" s="89">
        <f>VLOOKUP($AC883,LS_Coint_BD!$B$3:$AQ$1079,BC$2)</f>
        <v>5.6843418860807996E-16</v>
      </c>
      <c r="BD883" s="89">
        <f t="shared" si="669"/>
        <v>0</v>
      </c>
      <c r="BE883" s="89">
        <f t="shared" si="670"/>
        <v>0</v>
      </c>
      <c r="BF883" s="89">
        <f t="shared" si="671"/>
        <v>0</v>
      </c>
      <c r="BG883" s="89">
        <f t="shared" si="672"/>
        <v>2.7467573065888597</v>
      </c>
      <c r="BH883" s="89">
        <f t="shared" si="673"/>
        <v>2.7455958947906209</v>
      </c>
      <c r="BI883" s="89">
        <f t="shared" si="674"/>
        <v>2.8553242908599397</v>
      </c>
      <c r="BJ883" s="89">
        <f t="shared" si="675"/>
        <v>2.8773279436788606</v>
      </c>
      <c r="BK883" s="89">
        <f t="shared" si="676"/>
        <v>-7.2813319666485787</v>
      </c>
      <c r="BL883" s="89">
        <f t="shared" si="677"/>
        <v>0</v>
      </c>
      <c r="BM883" s="89"/>
      <c r="BN883" s="26" t="b">
        <f t="shared" si="678"/>
        <v>0</v>
      </c>
      <c r="BO883" s="26" t="b">
        <f t="shared" si="679"/>
        <v>0</v>
      </c>
      <c r="BP883" s="26" t="b">
        <f t="shared" si="680"/>
        <v>0</v>
      </c>
      <c r="BQ883" s="26" t="b">
        <f t="shared" si="681"/>
        <v>0</v>
      </c>
      <c r="BR883" s="26" t="b">
        <f t="shared" si="682"/>
        <v>0</v>
      </c>
      <c r="BS883" s="26" t="b">
        <f t="shared" si="683"/>
        <v>0</v>
      </c>
      <c r="BT883" s="26" t="b">
        <f t="shared" si="684"/>
        <v>0</v>
      </c>
      <c r="BU883" s="26" t="b">
        <f t="shared" si="685"/>
        <v>0</v>
      </c>
    </row>
    <row r="884" spans="2:73" ht="15" thickBot="1" x14ac:dyDescent="0.35">
      <c r="B884" s="17" t="str">
        <f>VLOOKUP($AC884,LS_Coint_BD!$B$3:$D$1079,2)</f>
        <v>WEGE3</v>
      </c>
      <c r="C884" s="87" t="str">
        <f>VLOOKUP($AC884,LS_Coint_BD!$B$3:$D$1079,3)</f>
        <v>BRDT3</v>
      </c>
      <c r="D884" s="68">
        <f t="shared" si="645"/>
        <v>0</v>
      </c>
      <c r="E884" s="65">
        <f t="shared" si="646"/>
        <v>0</v>
      </c>
      <c r="F884" s="69">
        <f t="shared" si="647"/>
        <v>0</v>
      </c>
      <c r="G884" s="68">
        <f t="shared" si="648"/>
        <v>0</v>
      </c>
      <c r="H884" s="65">
        <f t="shared" si="649"/>
        <v>0</v>
      </c>
      <c r="I884" s="69">
        <f t="shared" si="650"/>
        <v>0</v>
      </c>
      <c r="J884" s="68">
        <f t="shared" si="651"/>
        <v>0</v>
      </c>
      <c r="K884" s="65">
        <f t="shared" si="652"/>
        <v>0</v>
      </c>
      <c r="L884" s="69">
        <f t="shared" si="653"/>
        <v>0</v>
      </c>
      <c r="M884" s="68">
        <f t="shared" si="654"/>
        <v>1.1022093527058985</v>
      </c>
      <c r="N884" s="65">
        <f t="shared" si="655"/>
        <v>2.9357845683105577</v>
      </c>
      <c r="O884" s="69">
        <f t="shared" si="656"/>
        <v>1.9571897122070383</v>
      </c>
      <c r="P884" s="68">
        <f t="shared" si="657"/>
        <v>1.0115365547181661</v>
      </c>
      <c r="Q884" s="65">
        <f t="shared" si="658"/>
        <v>3.1594618974497406</v>
      </c>
      <c r="R884" s="69">
        <f t="shared" si="659"/>
        <v>2.1063079316331605</v>
      </c>
      <c r="S884" s="68">
        <f t="shared" si="660"/>
        <v>0.72069262833248615</v>
      </c>
      <c r="T884" s="65">
        <f t="shared" si="661"/>
        <v>3.8361240932226019</v>
      </c>
      <c r="U884" s="69">
        <f t="shared" si="662"/>
        <v>2.5574160621484014</v>
      </c>
      <c r="V884" s="68">
        <f t="shared" si="663"/>
        <v>0.33541488356318538</v>
      </c>
      <c r="W884" s="65">
        <f t="shared" si="664"/>
        <v>4.9829820088790084</v>
      </c>
      <c r="X884" s="69">
        <f t="shared" si="665"/>
        <v>3.321988005919339</v>
      </c>
      <c r="Y884" s="68">
        <f t="shared" si="666"/>
        <v>0.54113713576532518</v>
      </c>
      <c r="Z884" s="65">
        <f t="shared" si="667"/>
        <v>8.5485891280792803</v>
      </c>
      <c r="AA884" s="69">
        <f t="shared" si="668"/>
        <v>5.6990594187195205</v>
      </c>
      <c r="AB884" s="98">
        <f>SUMIF(BN884:BU884,"VERDADEIRO",BN$3:$BU883)</f>
        <v>0</v>
      </c>
      <c r="AC884" s="97">
        <f t="shared" si="644"/>
        <v>881</v>
      </c>
      <c r="AD884" s="89">
        <f>RTD("tryd.rtdserver",,"COT",B884,"ULT")</f>
        <v>84.5</v>
      </c>
      <c r="AE884" s="89">
        <f>RTD("tryd.rtdserver",,"COT",C884,"ULT")</f>
        <v>22.48</v>
      </c>
      <c r="AF884" s="89">
        <f>VLOOKUP($AC884,LS_Coint_BD!$B$3:$AQ$1079,AF$2)*$AD884+VLOOKUP($AC884,LS_Coint_BD!$B$3:$AQ$1079,AF$2+1)</f>
        <v>0</v>
      </c>
      <c r="AG884" s="89">
        <f>VLOOKUP($AC884,LS_Coint_BD!$B$3:$AQ$1079,AG$2)*$AD884+VLOOKUP($AC884,LS_Coint_BD!$B$3:$AQ$1079,AG$2+1)</f>
        <v>0</v>
      </c>
      <c r="AH884" s="89">
        <f>VLOOKUP($AC884,LS_Coint_BD!$B$3:$AQ$1079,AH$2)*$AD884+VLOOKUP($AC884,LS_Coint_BD!$B$3:$AQ$1079,AH$2+1)</f>
        <v>0</v>
      </c>
      <c r="AI884" s="89">
        <f>VLOOKUP($AC884,LS_Coint_BD!$B$3:$AQ$1079,AI$2)*$AD884+VLOOKUP($AC884,LS_Coint_BD!$B$3:$AQ$1079,AI$2+1)</f>
        <v>21.377790647294102</v>
      </c>
      <c r="AJ884" s="89">
        <f>VLOOKUP($AC884,LS_Coint_BD!$B$3:$AQ$1079,AJ$2)*$AD884+VLOOKUP($AC884,LS_Coint_BD!$B$3:$AQ$1079,AJ$2+1)</f>
        <v>21.468463445281834</v>
      </c>
      <c r="AK884" s="89">
        <f>VLOOKUP($AC884,LS_Coint_BD!$B$3:$AQ$1079,AK$2)*$AD884+VLOOKUP($AC884,LS_Coint_BD!$B$3:$AQ$1079,AK$2+1)</f>
        <v>21.759307371667514</v>
      </c>
      <c r="AL884" s="89">
        <f>VLOOKUP($AC884,LS_Coint_BD!$B$3:$AQ$1079,AL$2)*$AD884+VLOOKUP($AC884,LS_Coint_BD!$B$3:$AQ$1079,AL$2+1)</f>
        <v>22.144585116436815</v>
      </c>
      <c r="AM884" s="89">
        <f>VLOOKUP($AC884,LS_Coint_BD!$B$3:$AQ$1079,AM$2)*$AD884+VLOOKUP($AC884,LS_Coint_BD!$B$3:$AQ$1079,AM$2+1)</f>
        <v>21.938862864234675</v>
      </c>
      <c r="AN884" s="89">
        <f>VLOOKUP($AC884,LS_Coint_BD!$B$3:$AQ$1079,AN$2)</f>
        <v>0</v>
      </c>
      <c r="AO884" s="89">
        <f>VLOOKUP($AC884,LS_Coint_BD!$B$3:$AQ$1079,AO$2)</f>
        <v>0</v>
      </c>
      <c r="AP884" s="89">
        <f>VLOOKUP($AC884,LS_Coint_BD!$B$3:$AQ$1079,AP$2)</f>
        <v>0</v>
      </c>
      <c r="AQ884" s="89">
        <f>VLOOKUP($AC884,LS_Coint_BD!$B$3:$AQ$1079,AQ$2)</f>
        <v>0.97859485610352004</v>
      </c>
      <c r="AR884" s="89">
        <f>VLOOKUP($AC884,LS_Coint_BD!$B$3:$AQ$1079,AR$2)</f>
        <v>1.0531539658165801</v>
      </c>
      <c r="AS884" s="89">
        <f>VLOOKUP($AC884,LS_Coint_BD!$B$3:$AQ$1079,AS$2)</f>
        <v>1.2787080310742001</v>
      </c>
      <c r="AT884" s="89">
        <f>VLOOKUP($AC884,LS_Coint_BD!$B$3:$AQ$1079,AT$2)</f>
        <v>1.6609940029596699</v>
      </c>
      <c r="AU884" s="89">
        <f>VLOOKUP($AC884,LS_Coint_BD!$B$3:$AQ$1079,AU$2)</f>
        <v>2.8495297093597598</v>
      </c>
      <c r="AV884" s="89">
        <f>VLOOKUP($AC884,LS_Coint_BD!$B$3:$AQ$1079,AV$2)</f>
        <v>0</v>
      </c>
      <c r="AW884" s="89">
        <f>VLOOKUP($AC884,LS_Coint_BD!$B$3:$AQ$1079,AW$2)</f>
        <v>0</v>
      </c>
      <c r="AX884" s="89">
        <f>VLOOKUP($AC884,LS_Coint_BD!$B$3:$AQ$1079,AX$2)</f>
        <v>0</v>
      </c>
      <c r="AY884" s="89">
        <f>VLOOKUP($AC884,LS_Coint_BD!$B$3:$AQ$1079,AY$2)</f>
        <v>-1.73194791841524E-15</v>
      </c>
      <c r="AZ884" s="89">
        <f>VLOOKUP($AC884,LS_Coint_BD!$B$3:$AQ$1079,AZ$2)</f>
        <v>5.7238164825119195E-16</v>
      </c>
      <c r="BA884" s="89">
        <f>VLOOKUP($AC884,LS_Coint_BD!$B$3:$AQ$1079,BA$2)</f>
        <v>1.1546319456101601E-15</v>
      </c>
      <c r="BB884" s="89">
        <f>VLOOKUP($AC884,LS_Coint_BD!$B$3:$AQ$1079,BB$2)</f>
        <v>-7.4284013284010499E-16</v>
      </c>
      <c r="BC884" s="89">
        <f>VLOOKUP($AC884,LS_Coint_BD!$B$3:$AQ$1079,BC$2)</f>
        <v>1.05160324892495E-15</v>
      </c>
      <c r="BD884" s="89">
        <f t="shared" si="669"/>
        <v>0</v>
      </c>
      <c r="BE884" s="89">
        <f t="shared" si="670"/>
        <v>0</v>
      </c>
      <c r="BF884" s="89">
        <f t="shared" si="671"/>
        <v>0</v>
      </c>
      <c r="BG884" s="89">
        <f t="shared" si="672"/>
        <v>1.9571897122070383</v>
      </c>
      <c r="BH884" s="89">
        <f t="shared" si="673"/>
        <v>2.1063079316331605</v>
      </c>
      <c r="BI884" s="89">
        <f t="shared" si="674"/>
        <v>2.5574160621484014</v>
      </c>
      <c r="BJ884" s="89">
        <f t="shared" si="675"/>
        <v>3.321988005919339</v>
      </c>
      <c r="BK884" s="89">
        <f t="shared" si="676"/>
        <v>5.6990594187195205</v>
      </c>
      <c r="BL884" s="89">
        <f t="shared" si="677"/>
        <v>0</v>
      </c>
      <c r="BM884" s="89"/>
      <c r="BN884" s="26" t="b">
        <f t="shared" si="678"/>
        <v>0</v>
      </c>
      <c r="BO884" s="26" t="b">
        <f t="shared" si="679"/>
        <v>0</v>
      </c>
      <c r="BP884" s="26" t="b">
        <f t="shared" si="680"/>
        <v>0</v>
      </c>
      <c r="BQ884" s="26" t="b">
        <f t="shared" si="681"/>
        <v>0</v>
      </c>
      <c r="BR884" s="26" t="b">
        <f t="shared" si="682"/>
        <v>0</v>
      </c>
      <c r="BS884" s="26" t="b">
        <f t="shared" si="683"/>
        <v>0</v>
      </c>
      <c r="BT884" s="26" t="b">
        <f t="shared" si="684"/>
        <v>0</v>
      </c>
      <c r="BU884" s="26" t="b">
        <f t="shared" si="685"/>
        <v>0</v>
      </c>
    </row>
    <row r="885" spans="2:73" ht="15" thickBot="1" x14ac:dyDescent="0.35">
      <c r="B885" s="17" t="str">
        <f>VLOOKUP($AC885,LS_Coint_BD!$B$3:$D$1079,2)</f>
        <v>WEGE3</v>
      </c>
      <c r="C885" s="87" t="str">
        <f>VLOOKUP($AC885,LS_Coint_BD!$B$3:$D$1079,3)</f>
        <v>BRML3</v>
      </c>
      <c r="D885" s="68">
        <f t="shared" si="645"/>
        <v>0</v>
      </c>
      <c r="E885" s="65">
        <f t="shared" si="646"/>
        <v>0</v>
      </c>
      <c r="F885" s="69">
        <f t="shared" si="647"/>
        <v>0</v>
      </c>
      <c r="G885" s="68">
        <f t="shared" si="648"/>
        <v>0</v>
      </c>
      <c r="H885" s="65">
        <f t="shared" si="649"/>
        <v>0</v>
      </c>
      <c r="I885" s="69">
        <f t="shared" si="650"/>
        <v>0</v>
      </c>
      <c r="J885" s="68">
        <f t="shared" si="651"/>
        <v>0</v>
      </c>
      <c r="K885" s="65">
        <f t="shared" si="652"/>
        <v>0</v>
      </c>
      <c r="L885" s="69">
        <f t="shared" si="653"/>
        <v>0</v>
      </c>
      <c r="M885" s="68">
        <f t="shared" si="654"/>
        <v>0.40534686000008335</v>
      </c>
      <c r="N885" s="65">
        <f t="shared" si="655"/>
        <v>1.9726848242167618</v>
      </c>
      <c r="O885" s="69">
        <f t="shared" si="656"/>
        <v>1.3151232161445079</v>
      </c>
      <c r="P885" s="68">
        <f t="shared" si="657"/>
        <v>0.32504109824611227</v>
      </c>
      <c r="Q885" s="65">
        <f t="shared" si="658"/>
        <v>2.0953077511256928</v>
      </c>
      <c r="R885" s="69">
        <f t="shared" si="659"/>
        <v>1.3968718340837951</v>
      </c>
      <c r="S885" s="68">
        <f t="shared" si="660"/>
        <v>0.20037698470022569</v>
      </c>
      <c r="T885" s="65">
        <f t="shared" si="661"/>
        <v>2.362703786147716</v>
      </c>
      <c r="U885" s="69">
        <f t="shared" si="662"/>
        <v>1.5751358574318106</v>
      </c>
      <c r="V885" s="68">
        <f t="shared" si="663"/>
        <v>0.13950096391483058</v>
      </c>
      <c r="W885" s="65">
        <f t="shared" si="664"/>
        <v>2.4441050866525509</v>
      </c>
      <c r="X885" s="69">
        <f t="shared" si="665"/>
        <v>1.6294033911017005</v>
      </c>
      <c r="Y885" s="68">
        <f t="shared" si="666"/>
        <v>0.35264566634093519</v>
      </c>
      <c r="Z885" s="65">
        <f t="shared" si="667"/>
        <v>7.0968809377354791</v>
      </c>
      <c r="AA885" s="69">
        <f t="shared" si="668"/>
        <v>4.7312539584903197</v>
      </c>
      <c r="AB885" s="98">
        <f>SUMIF(BN885:BU885,"VERDADEIRO",BN$3:$BU884)</f>
        <v>0</v>
      </c>
      <c r="AC885" s="97">
        <f t="shared" si="644"/>
        <v>882</v>
      </c>
      <c r="AD885" s="89">
        <f>RTD("tryd.rtdserver",,"COT",B885,"ULT")</f>
        <v>84.5</v>
      </c>
      <c r="AE885" s="89">
        <f>RTD("tryd.rtdserver",,"COT",C885,"ULT")</f>
        <v>9.83</v>
      </c>
      <c r="AF885" s="89">
        <f>VLOOKUP($AC885,LS_Coint_BD!$B$3:$AQ$1079,AF$2)*$AD885+VLOOKUP($AC885,LS_Coint_BD!$B$3:$AQ$1079,AF$2+1)</f>
        <v>0</v>
      </c>
      <c r="AG885" s="89">
        <f>VLOOKUP($AC885,LS_Coint_BD!$B$3:$AQ$1079,AG$2)*$AD885+VLOOKUP($AC885,LS_Coint_BD!$B$3:$AQ$1079,AG$2+1)</f>
        <v>0</v>
      </c>
      <c r="AH885" s="89">
        <f>VLOOKUP($AC885,LS_Coint_BD!$B$3:$AQ$1079,AH$2)*$AD885+VLOOKUP($AC885,LS_Coint_BD!$B$3:$AQ$1079,AH$2+1)</f>
        <v>0</v>
      </c>
      <c r="AI885" s="89">
        <f>VLOOKUP($AC885,LS_Coint_BD!$B$3:$AQ$1079,AI$2)*$AD885+VLOOKUP($AC885,LS_Coint_BD!$B$3:$AQ$1079,AI$2+1)</f>
        <v>9.4246531399999167</v>
      </c>
      <c r="AJ885" s="89">
        <f>VLOOKUP($AC885,LS_Coint_BD!$B$3:$AQ$1079,AJ$2)*$AD885+VLOOKUP($AC885,LS_Coint_BD!$B$3:$AQ$1079,AJ$2+1)</f>
        <v>9.5049589017538878</v>
      </c>
      <c r="AK885" s="89">
        <f>VLOOKUP($AC885,LS_Coint_BD!$B$3:$AQ$1079,AK$2)*$AD885+VLOOKUP($AC885,LS_Coint_BD!$B$3:$AQ$1079,AK$2+1)</f>
        <v>9.6296230152997744</v>
      </c>
      <c r="AL885" s="89">
        <f>VLOOKUP($AC885,LS_Coint_BD!$B$3:$AQ$1079,AL$2)*$AD885+VLOOKUP($AC885,LS_Coint_BD!$B$3:$AQ$1079,AL$2+1)</f>
        <v>9.6904990360851695</v>
      </c>
      <c r="AM885" s="89">
        <f>VLOOKUP($AC885,LS_Coint_BD!$B$3:$AQ$1079,AM$2)*$AD885+VLOOKUP($AC885,LS_Coint_BD!$B$3:$AQ$1079,AM$2+1)</f>
        <v>9.4773543336590649</v>
      </c>
      <c r="AN885" s="89">
        <f>VLOOKUP($AC885,LS_Coint_BD!$B$3:$AQ$1079,AN$2)</f>
        <v>0</v>
      </c>
      <c r="AO885" s="89">
        <f>VLOOKUP($AC885,LS_Coint_BD!$B$3:$AQ$1079,AO$2)</f>
        <v>0</v>
      </c>
      <c r="AP885" s="89">
        <f>VLOOKUP($AC885,LS_Coint_BD!$B$3:$AQ$1079,AP$2)</f>
        <v>0</v>
      </c>
      <c r="AQ885" s="89">
        <f>VLOOKUP($AC885,LS_Coint_BD!$B$3:$AQ$1079,AQ$2)</f>
        <v>0.65756160807225394</v>
      </c>
      <c r="AR885" s="89">
        <f>VLOOKUP($AC885,LS_Coint_BD!$B$3:$AQ$1079,AR$2)</f>
        <v>0.698435917041897</v>
      </c>
      <c r="AS885" s="89">
        <f>VLOOKUP($AC885,LS_Coint_BD!$B$3:$AQ$1079,AS$2)</f>
        <v>0.78756792871590497</v>
      </c>
      <c r="AT885" s="89">
        <f>VLOOKUP($AC885,LS_Coint_BD!$B$3:$AQ$1079,AT$2)</f>
        <v>0.81470169555085004</v>
      </c>
      <c r="AU885" s="89">
        <f>VLOOKUP($AC885,LS_Coint_BD!$B$3:$AQ$1079,AU$2)</f>
        <v>2.3656269792451599</v>
      </c>
      <c r="AV885" s="89">
        <f>VLOOKUP($AC885,LS_Coint_BD!$B$3:$AQ$1079,AV$2)</f>
        <v>0</v>
      </c>
      <c r="AW885" s="89">
        <f>VLOOKUP($AC885,LS_Coint_BD!$B$3:$AQ$1079,AW$2)</f>
        <v>0</v>
      </c>
      <c r="AX885" s="89">
        <f>VLOOKUP($AC885,LS_Coint_BD!$B$3:$AQ$1079,AX$2)</f>
        <v>0</v>
      </c>
      <c r="AY885" s="89">
        <f>VLOOKUP($AC885,LS_Coint_BD!$B$3:$AQ$1079,AY$2)</f>
        <v>9.9920072216264103E-17</v>
      </c>
      <c r="AZ885" s="89">
        <f>VLOOKUP($AC885,LS_Coint_BD!$B$3:$AQ$1079,AZ$2)</f>
        <v>1.0559454545323699E-15</v>
      </c>
      <c r="BA885" s="89">
        <f>VLOOKUP($AC885,LS_Coint_BD!$B$3:$AQ$1079,BA$2)</f>
        <v>5.8619775700208298E-16</v>
      </c>
      <c r="BB885" s="89">
        <f>VLOOKUP($AC885,LS_Coint_BD!$B$3:$AQ$1079,BB$2)</f>
        <v>4.8446095620006798E-16</v>
      </c>
      <c r="BC885" s="89">
        <f>VLOOKUP($AC885,LS_Coint_BD!$B$3:$AQ$1079,BC$2)</f>
        <v>-2.8421709430404002E-17</v>
      </c>
      <c r="BD885" s="89">
        <f t="shared" si="669"/>
        <v>0</v>
      </c>
      <c r="BE885" s="89">
        <f t="shared" si="670"/>
        <v>0</v>
      </c>
      <c r="BF885" s="89">
        <f t="shared" si="671"/>
        <v>0</v>
      </c>
      <c r="BG885" s="89">
        <f t="shared" si="672"/>
        <v>1.3151232161445079</v>
      </c>
      <c r="BH885" s="89">
        <f t="shared" si="673"/>
        <v>1.3968718340837951</v>
      </c>
      <c r="BI885" s="89">
        <f t="shared" si="674"/>
        <v>1.5751358574318106</v>
      </c>
      <c r="BJ885" s="89">
        <f t="shared" si="675"/>
        <v>1.6294033911017005</v>
      </c>
      <c r="BK885" s="89">
        <f t="shared" si="676"/>
        <v>4.7312539584903197</v>
      </c>
      <c r="BL885" s="89">
        <f t="shared" si="677"/>
        <v>0</v>
      </c>
      <c r="BM885" s="89"/>
      <c r="BN885" s="26" t="b">
        <f t="shared" si="678"/>
        <v>0</v>
      </c>
      <c r="BO885" s="26" t="b">
        <f t="shared" si="679"/>
        <v>0</v>
      </c>
      <c r="BP885" s="26" t="b">
        <f t="shared" si="680"/>
        <v>0</v>
      </c>
      <c r="BQ885" s="26" t="b">
        <f t="shared" si="681"/>
        <v>0</v>
      </c>
      <c r="BR885" s="26" t="b">
        <f t="shared" si="682"/>
        <v>0</v>
      </c>
      <c r="BS885" s="26" t="b">
        <f t="shared" si="683"/>
        <v>0</v>
      </c>
      <c r="BT885" s="26" t="b">
        <f t="shared" si="684"/>
        <v>0</v>
      </c>
      <c r="BU885" s="26" t="b">
        <f t="shared" si="685"/>
        <v>0</v>
      </c>
    </row>
    <row r="886" spans="2:73" ht="15" thickBot="1" x14ac:dyDescent="0.35">
      <c r="B886" s="17" t="str">
        <f>VLOOKUP($AC886,LS_Coint_BD!$B$3:$D$1079,2)</f>
        <v>WEGE3</v>
      </c>
      <c r="C886" s="87" t="str">
        <f>VLOOKUP($AC886,LS_Coint_BD!$B$3:$D$1079,3)</f>
        <v>CCRO3</v>
      </c>
      <c r="D886" s="68">
        <f t="shared" si="645"/>
        <v>-0.31319919520702655</v>
      </c>
      <c r="E886" s="65">
        <f t="shared" si="646"/>
        <v>-1.8562705279039877</v>
      </c>
      <c r="F886" s="69">
        <f t="shared" si="647"/>
        <v>-1.2375136852693251</v>
      </c>
      <c r="G886" s="68">
        <f t="shared" si="648"/>
        <v>-0.31369455695071835</v>
      </c>
      <c r="H886" s="65">
        <f t="shared" si="649"/>
        <v>-1.7589415897188867</v>
      </c>
      <c r="I886" s="69">
        <f t="shared" si="650"/>
        <v>-1.1726277264792577</v>
      </c>
      <c r="J886" s="68">
        <f t="shared" si="651"/>
        <v>-0.31279500612474109</v>
      </c>
      <c r="K886" s="65">
        <f t="shared" si="652"/>
        <v>-1.8723911990793258</v>
      </c>
      <c r="L886" s="69">
        <f t="shared" si="653"/>
        <v>-1.2482607993862171</v>
      </c>
      <c r="M886" s="68">
        <f t="shared" si="654"/>
        <v>-0.34551964829351078</v>
      </c>
      <c r="N886" s="65">
        <f t="shared" si="655"/>
        <v>-1.8429244737781314</v>
      </c>
      <c r="O886" s="69">
        <f t="shared" si="656"/>
        <v>-1.2286163158520875</v>
      </c>
      <c r="P886" s="68">
        <f t="shared" si="657"/>
        <v>-0.5340528650038987</v>
      </c>
      <c r="Q886" s="65">
        <f t="shared" si="658"/>
        <v>-2.284890028638185</v>
      </c>
      <c r="R886" s="69">
        <f t="shared" si="659"/>
        <v>-1.5232600190921233</v>
      </c>
      <c r="S886" s="68">
        <f t="shared" si="660"/>
        <v>0</v>
      </c>
      <c r="T886" s="65">
        <f t="shared" si="661"/>
        <v>0</v>
      </c>
      <c r="U886" s="69">
        <f t="shared" si="662"/>
        <v>0</v>
      </c>
      <c r="V886" s="68">
        <f t="shared" si="663"/>
        <v>0</v>
      </c>
      <c r="W886" s="65">
        <f t="shared" si="664"/>
        <v>0</v>
      </c>
      <c r="X886" s="69">
        <f t="shared" si="665"/>
        <v>0</v>
      </c>
      <c r="Y886" s="68">
        <f t="shared" si="666"/>
        <v>-0.91030107985103648</v>
      </c>
      <c r="Z886" s="65">
        <f t="shared" si="667"/>
        <v>-4.6403336154836676</v>
      </c>
      <c r="AA886" s="69">
        <f t="shared" si="668"/>
        <v>-3.0935557436557786</v>
      </c>
      <c r="AB886" s="98">
        <f>SUMIF(BN886:BU886,"VERDADEIRO",BN$3:$BU885)</f>
        <v>0</v>
      </c>
      <c r="AC886" s="97">
        <f t="shared" si="644"/>
        <v>883</v>
      </c>
      <c r="AD886" s="89">
        <f>RTD("tryd.rtdserver",,"COT",B886,"ULT")</f>
        <v>84.5</v>
      </c>
      <c r="AE886" s="89">
        <f>RTD("tryd.rtdserver",,"COT",C886,"ULT")</f>
        <v>12.27</v>
      </c>
      <c r="AF886" s="89">
        <f>VLOOKUP($AC886,LS_Coint_BD!$B$3:$AQ$1079,AF$2)*$AD886+VLOOKUP($AC886,LS_Coint_BD!$B$3:$AQ$1079,AF$2+1)</f>
        <v>12.583199195207026</v>
      </c>
      <c r="AG886" s="89">
        <f>VLOOKUP($AC886,LS_Coint_BD!$B$3:$AQ$1079,AG$2)*$AD886+VLOOKUP($AC886,LS_Coint_BD!$B$3:$AQ$1079,AG$2+1)</f>
        <v>12.583694556950718</v>
      </c>
      <c r="AH886" s="89">
        <f>VLOOKUP($AC886,LS_Coint_BD!$B$3:$AQ$1079,AH$2)*$AD886+VLOOKUP($AC886,LS_Coint_BD!$B$3:$AQ$1079,AH$2+1)</f>
        <v>12.582795006124741</v>
      </c>
      <c r="AI886" s="89">
        <f>VLOOKUP($AC886,LS_Coint_BD!$B$3:$AQ$1079,AI$2)*$AD886+VLOOKUP($AC886,LS_Coint_BD!$B$3:$AQ$1079,AI$2+1)</f>
        <v>12.61551964829351</v>
      </c>
      <c r="AJ886" s="89">
        <f>VLOOKUP($AC886,LS_Coint_BD!$B$3:$AQ$1079,AJ$2)*$AD886+VLOOKUP($AC886,LS_Coint_BD!$B$3:$AQ$1079,AJ$2+1)</f>
        <v>12.804052865003898</v>
      </c>
      <c r="AK886" s="89">
        <f>VLOOKUP($AC886,LS_Coint_BD!$B$3:$AQ$1079,AK$2)*$AD886+VLOOKUP($AC886,LS_Coint_BD!$B$3:$AQ$1079,AK$2+1)</f>
        <v>0</v>
      </c>
      <c r="AL886" s="89">
        <f>VLOOKUP($AC886,LS_Coint_BD!$B$3:$AQ$1079,AL$2)*$AD886+VLOOKUP($AC886,LS_Coint_BD!$B$3:$AQ$1079,AL$2+1)</f>
        <v>0</v>
      </c>
      <c r="AM886" s="89">
        <f>VLOOKUP($AC886,LS_Coint_BD!$B$3:$AQ$1079,AM$2)*$AD886+VLOOKUP($AC886,LS_Coint_BD!$B$3:$AQ$1079,AM$2+1)</f>
        <v>13.180301079851036</v>
      </c>
      <c r="AN886" s="89">
        <f>VLOOKUP($AC886,LS_Coint_BD!$B$3:$AQ$1079,AN$2)</f>
        <v>0.61875684263466202</v>
      </c>
      <c r="AO886" s="89">
        <f>VLOOKUP($AC886,LS_Coint_BD!$B$3:$AQ$1079,AO$2)</f>
        <v>0.58631386323962897</v>
      </c>
      <c r="AP886" s="89">
        <f>VLOOKUP($AC886,LS_Coint_BD!$B$3:$AQ$1079,AP$2)</f>
        <v>0.62413039969310902</v>
      </c>
      <c r="AQ886" s="89">
        <f>VLOOKUP($AC886,LS_Coint_BD!$B$3:$AQ$1079,AQ$2)</f>
        <v>0.61430815792604399</v>
      </c>
      <c r="AR886" s="89">
        <f>VLOOKUP($AC886,LS_Coint_BD!$B$3:$AQ$1079,AR$2)</f>
        <v>0.76163000954606197</v>
      </c>
      <c r="AS886" s="89">
        <f>VLOOKUP($AC886,LS_Coint_BD!$B$3:$AQ$1079,AS$2)</f>
        <v>0</v>
      </c>
      <c r="AT886" s="89">
        <f>VLOOKUP($AC886,LS_Coint_BD!$B$3:$AQ$1079,AT$2)</f>
        <v>0</v>
      </c>
      <c r="AU886" s="89">
        <f>VLOOKUP($AC886,LS_Coint_BD!$B$3:$AQ$1079,AU$2)</f>
        <v>1.5467778718278899</v>
      </c>
      <c r="AV886" s="89">
        <f>VLOOKUP($AC886,LS_Coint_BD!$B$3:$AQ$1079,AV$2)</f>
        <v>-1.0302869668521499E-15</v>
      </c>
      <c r="AW886" s="89">
        <f>VLOOKUP($AC886,LS_Coint_BD!$B$3:$AQ$1079,AW$2)</f>
        <v>2.66453525910038E-16</v>
      </c>
      <c r="AX886" s="89">
        <f>VLOOKUP($AC886,LS_Coint_BD!$B$3:$AQ$1079,AX$2)</f>
        <v>8.3742536714583205E-16</v>
      </c>
      <c r="AY886" s="89">
        <f>VLOOKUP($AC886,LS_Coint_BD!$B$3:$AQ$1079,AY$2)</f>
        <v>4.5519144009631404E-16</v>
      </c>
      <c r="AZ886" s="89">
        <f>VLOOKUP($AC886,LS_Coint_BD!$B$3:$AQ$1079,AZ$2)</f>
        <v>7.5001733219121696E-16</v>
      </c>
      <c r="BA886" s="89">
        <f>VLOOKUP($AC886,LS_Coint_BD!$B$3:$AQ$1079,BA$2)</f>
        <v>0</v>
      </c>
      <c r="BB886" s="89">
        <f>VLOOKUP($AC886,LS_Coint_BD!$B$3:$AQ$1079,BB$2)</f>
        <v>0</v>
      </c>
      <c r="BC886" s="89">
        <f>VLOOKUP($AC886,LS_Coint_BD!$B$3:$AQ$1079,BC$2)</f>
        <v>1.54898316395702E-15</v>
      </c>
      <c r="BD886" s="89">
        <f t="shared" si="669"/>
        <v>-1.2375136852693251</v>
      </c>
      <c r="BE886" s="89">
        <f t="shared" si="670"/>
        <v>-1.1726277264792577</v>
      </c>
      <c r="BF886" s="89">
        <f t="shared" si="671"/>
        <v>-1.2482607993862171</v>
      </c>
      <c r="BG886" s="89">
        <f t="shared" si="672"/>
        <v>-1.2286163158520875</v>
      </c>
      <c r="BH886" s="89">
        <f t="shared" si="673"/>
        <v>-1.5232600190921233</v>
      </c>
      <c r="BI886" s="89">
        <f t="shared" si="674"/>
        <v>0</v>
      </c>
      <c r="BJ886" s="89">
        <f t="shared" si="675"/>
        <v>0</v>
      </c>
      <c r="BK886" s="89">
        <f t="shared" si="676"/>
        <v>-3.0935557436557786</v>
      </c>
      <c r="BL886" s="89">
        <f t="shared" si="677"/>
        <v>-1.2375136852693231</v>
      </c>
      <c r="BM886" s="89"/>
      <c r="BN886" s="26" t="b">
        <f t="shared" si="678"/>
        <v>0</v>
      </c>
      <c r="BO886" s="26" t="b">
        <f t="shared" si="679"/>
        <v>0</v>
      </c>
      <c r="BP886" s="26" t="b">
        <f t="shared" si="680"/>
        <v>0</v>
      </c>
      <c r="BQ886" s="26" t="b">
        <f t="shared" si="681"/>
        <v>0</v>
      </c>
      <c r="BR886" s="26" t="b">
        <f t="shared" si="682"/>
        <v>0</v>
      </c>
      <c r="BS886" s="26" t="b">
        <f t="shared" si="683"/>
        <v>0</v>
      </c>
      <c r="BT886" s="26" t="b">
        <f t="shared" si="684"/>
        <v>0</v>
      </c>
      <c r="BU886" s="26" t="b">
        <f t="shared" si="685"/>
        <v>0</v>
      </c>
    </row>
    <row r="887" spans="2:73" ht="15" thickBot="1" x14ac:dyDescent="0.35">
      <c r="B887" s="17" t="str">
        <f>VLOOKUP($AC887,LS_Coint_BD!$B$3:$D$1079,2)</f>
        <v>WEGE3</v>
      </c>
      <c r="C887" s="87" t="str">
        <f>VLOOKUP($AC887,LS_Coint_BD!$B$3:$D$1079,3)</f>
        <v>CRFB3</v>
      </c>
      <c r="D887" s="68">
        <f t="shared" si="645"/>
        <v>-8.3475666722218733E-2</v>
      </c>
      <c r="E887" s="65">
        <f t="shared" si="646"/>
        <v>-1.8869763053745419</v>
      </c>
      <c r="F887" s="69">
        <f t="shared" si="647"/>
        <v>-1.257984203583028</v>
      </c>
      <c r="G887" s="68">
        <f t="shared" si="648"/>
        <v>-8.9592231179860704E-2</v>
      </c>
      <c r="H887" s="65">
        <f t="shared" si="649"/>
        <v>-1.8824361218527033</v>
      </c>
      <c r="I887" s="69">
        <f t="shared" si="650"/>
        <v>-1.2549574145684688</v>
      </c>
      <c r="J887" s="68">
        <f t="shared" si="651"/>
        <v>-0.16357688805289783</v>
      </c>
      <c r="K887" s="65">
        <f t="shared" si="652"/>
        <v>-2.2149854191904113</v>
      </c>
      <c r="L887" s="69">
        <f t="shared" si="653"/>
        <v>-1.4766569461269408</v>
      </c>
      <c r="M887" s="68">
        <f t="shared" si="654"/>
        <v>-0.37427356009412449</v>
      </c>
      <c r="N887" s="65">
        <f t="shared" si="655"/>
        <v>-2.3346787894428669</v>
      </c>
      <c r="O887" s="69">
        <f t="shared" si="656"/>
        <v>-1.5564525262952444</v>
      </c>
      <c r="P887" s="68">
        <f t="shared" si="657"/>
        <v>0</v>
      </c>
      <c r="Q887" s="65">
        <f t="shared" si="658"/>
        <v>0</v>
      </c>
      <c r="R887" s="69">
        <f t="shared" si="659"/>
        <v>0</v>
      </c>
      <c r="S887" s="68">
        <f t="shared" si="660"/>
        <v>0</v>
      </c>
      <c r="T887" s="65">
        <f t="shared" si="661"/>
        <v>0</v>
      </c>
      <c r="U887" s="69">
        <f t="shared" si="662"/>
        <v>0</v>
      </c>
      <c r="V887" s="68">
        <f t="shared" si="663"/>
        <v>-0.46463640936757145</v>
      </c>
      <c r="W887" s="65">
        <f t="shared" si="664"/>
        <v>-3.0204419660618966</v>
      </c>
      <c r="X887" s="69">
        <f t="shared" si="665"/>
        <v>-2.0136279773745978</v>
      </c>
      <c r="Y887" s="68">
        <f t="shared" si="666"/>
        <v>0</v>
      </c>
      <c r="Z887" s="65">
        <f t="shared" si="667"/>
        <v>0</v>
      </c>
      <c r="AA887" s="69">
        <f t="shared" si="668"/>
        <v>0</v>
      </c>
      <c r="AB887" s="98">
        <f>SUMIF(BN887:BU887,"VERDADEIRO",BN$3:$BU886)</f>
        <v>0</v>
      </c>
      <c r="AC887" s="97">
        <f t="shared" si="644"/>
        <v>884</v>
      </c>
      <c r="AD887" s="89">
        <f>RTD("tryd.rtdserver",,"COT",B887,"ULT")</f>
        <v>84.5</v>
      </c>
      <c r="AE887" s="89">
        <f>RTD("tryd.rtdserver",,"COT",C887,"ULT")</f>
        <v>19.52</v>
      </c>
      <c r="AF887" s="89">
        <f>VLOOKUP($AC887,LS_Coint_BD!$B$3:$AQ$1079,AF$2)*$AD887+VLOOKUP($AC887,LS_Coint_BD!$B$3:$AQ$1079,AF$2+1)</f>
        <v>19.603475666722218</v>
      </c>
      <c r="AG887" s="89">
        <f>VLOOKUP($AC887,LS_Coint_BD!$B$3:$AQ$1079,AG$2)*$AD887+VLOOKUP($AC887,LS_Coint_BD!$B$3:$AQ$1079,AG$2+1)</f>
        <v>19.60959223117986</v>
      </c>
      <c r="AH887" s="89">
        <f>VLOOKUP($AC887,LS_Coint_BD!$B$3:$AQ$1079,AH$2)*$AD887+VLOOKUP($AC887,LS_Coint_BD!$B$3:$AQ$1079,AH$2+1)</f>
        <v>19.683576888052897</v>
      </c>
      <c r="AI887" s="89">
        <f>VLOOKUP($AC887,LS_Coint_BD!$B$3:$AQ$1079,AI$2)*$AD887+VLOOKUP($AC887,LS_Coint_BD!$B$3:$AQ$1079,AI$2+1)</f>
        <v>19.894273560094124</v>
      </c>
      <c r="AJ887" s="89">
        <f>VLOOKUP($AC887,LS_Coint_BD!$B$3:$AQ$1079,AJ$2)*$AD887+VLOOKUP($AC887,LS_Coint_BD!$B$3:$AQ$1079,AJ$2+1)</f>
        <v>0</v>
      </c>
      <c r="AK887" s="89">
        <f>VLOOKUP($AC887,LS_Coint_BD!$B$3:$AQ$1079,AK$2)*$AD887+VLOOKUP($AC887,LS_Coint_BD!$B$3:$AQ$1079,AK$2+1)</f>
        <v>0</v>
      </c>
      <c r="AL887" s="89">
        <f>VLOOKUP($AC887,LS_Coint_BD!$B$3:$AQ$1079,AL$2)*$AD887+VLOOKUP($AC887,LS_Coint_BD!$B$3:$AQ$1079,AL$2+1)</f>
        <v>19.984636409367571</v>
      </c>
      <c r="AM887" s="89">
        <f>VLOOKUP($AC887,LS_Coint_BD!$B$3:$AQ$1079,AM$2)*$AD887+VLOOKUP($AC887,LS_Coint_BD!$B$3:$AQ$1079,AM$2+1)</f>
        <v>0</v>
      </c>
      <c r="AN887" s="89">
        <f>VLOOKUP($AC887,LS_Coint_BD!$B$3:$AQ$1079,AN$2)</f>
        <v>0.62899210179151499</v>
      </c>
      <c r="AO887" s="89">
        <f>VLOOKUP($AC887,LS_Coint_BD!$B$3:$AQ$1079,AO$2)</f>
        <v>0.62747870728423605</v>
      </c>
      <c r="AP887" s="89">
        <f>VLOOKUP($AC887,LS_Coint_BD!$B$3:$AQ$1079,AP$2)</f>
        <v>0.73832847306347005</v>
      </c>
      <c r="AQ887" s="89">
        <f>VLOOKUP($AC887,LS_Coint_BD!$B$3:$AQ$1079,AQ$2)</f>
        <v>0.778226263147622</v>
      </c>
      <c r="AR887" s="89">
        <f>VLOOKUP($AC887,LS_Coint_BD!$B$3:$AQ$1079,AR$2)</f>
        <v>0</v>
      </c>
      <c r="AS887" s="89">
        <f>VLOOKUP($AC887,LS_Coint_BD!$B$3:$AQ$1079,AS$2)</f>
        <v>0</v>
      </c>
      <c r="AT887" s="89">
        <f>VLOOKUP($AC887,LS_Coint_BD!$B$3:$AQ$1079,AT$2)</f>
        <v>1.0068139886873</v>
      </c>
      <c r="AU887" s="89">
        <f>VLOOKUP($AC887,LS_Coint_BD!$B$3:$AQ$1079,AU$2)</f>
        <v>0</v>
      </c>
      <c r="AV887" s="89">
        <f>VLOOKUP($AC887,LS_Coint_BD!$B$3:$AQ$1079,AV$2)</f>
        <v>1.9895196601282799E-15</v>
      </c>
      <c r="AW887" s="89">
        <f>VLOOKUP($AC887,LS_Coint_BD!$B$3:$AQ$1079,AW$2)</f>
        <v>3.28626015289046E-15</v>
      </c>
      <c r="AX887" s="89">
        <f>VLOOKUP($AC887,LS_Coint_BD!$B$3:$AQ$1079,AX$2)</f>
        <v>-6.0903663065151396E-16</v>
      </c>
      <c r="AY887" s="89">
        <f>VLOOKUP($AC887,LS_Coint_BD!$B$3:$AQ$1079,AY$2)</f>
        <v>-4.4408920985006301E-16</v>
      </c>
      <c r="AZ887" s="89">
        <f>VLOOKUP($AC887,LS_Coint_BD!$B$3:$AQ$1079,AZ$2)</f>
        <v>0</v>
      </c>
      <c r="BA887" s="89">
        <f>VLOOKUP($AC887,LS_Coint_BD!$B$3:$AQ$1079,BA$2)</f>
        <v>0</v>
      </c>
      <c r="BB887" s="89">
        <f>VLOOKUP($AC887,LS_Coint_BD!$B$3:$AQ$1079,BB$2)</f>
        <v>2.2123716999803098E-15</v>
      </c>
      <c r="BC887" s="89">
        <f>VLOOKUP($AC887,LS_Coint_BD!$B$3:$AQ$1079,BC$2)</f>
        <v>0</v>
      </c>
      <c r="BD887" s="89">
        <f t="shared" si="669"/>
        <v>-1.257984203583028</v>
      </c>
      <c r="BE887" s="89">
        <f t="shared" si="670"/>
        <v>-1.2549574145684688</v>
      </c>
      <c r="BF887" s="89">
        <f t="shared" si="671"/>
        <v>-1.4766569461269408</v>
      </c>
      <c r="BG887" s="89">
        <f t="shared" si="672"/>
        <v>-1.5564525262952444</v>
      </c>
      <c r="BH887" s="89">
        <f t="shared" si="673"/>
        <v>0</v>
      </c>
      <c r="BI887" s="89">
        <f t="shared" si="674"/>
        <v>0</v>
      </c>
      <c r="BJ887" s="89">
        <f t="shared" si="675"/>
        <v>-2.0136279773745978</v>
      </c>
      <c r="BK887" s="89">
        <f t="shared" si="676"/>
        <v>0</v>
      </c>
      <c r="BL887" s="89">
        <f t="shared" si="677"/>
        <v>-1.257984203583024</v>
      </c>
      <c r="BM887" s="89"/>
      <c r="BN887" s="26" t="b">
        <f t="shared" si="678"/>
        <v>0</v>
      </c>
      <c r="BO887" s="26" t="b">
        <f t="shared" si="679"/>
        <v>0</v>
      </c>
      <c r="BP887" s="26" t="b">
        <f t="shared" si="680"/>
        <v>0</v>
      </c>
      <c r="BQ887" s="26" t="b">
        <f t="shared" si="681"/>
        <v>0</v>
      </c>
      <c r="BR887" s="26" t="b">
        <f t="shared" si="682"/>
        <v>0</v>
      </c>
      <c r="BS887" s="26" t="b">
        <f t="shared" si="683"/>
        <v>0</v>
      </c>
      <c r="BT887" s="26" t="b">
        <f t="shared" si="684"/>
        <v>0</v>
      </c>
      <c r="BU887" s="26" t="b">
        <f t="shared" si="685"/>
        <v>0</v>
      </c>
    </row>
    <row r="888" spans="2:73" ht="15" thickBot="1" x14ac:dyDescent="0.35">
      <c r="B888" s="17" t="str">
        <f>VLOOKUP($AC888,LS_Coint_BD!$B$3:$D$1079,2)</f>
        <v>WEGE3</v>
      </c>
      <c r="C888" s="87" t="str">
        <f>VLOOKUP($AC888,LS_Coint_BD!$B$3:$D$1079,3)</f>
        <v>FLRY3</v>
      </c>
      <c r="D888" s="68">
        <f t="shared" si="645"/>
        <v>0.9836632333892581</v>
      </c>
      <c r="E888" s="65">
        <f t="shared" si="646"/>
        <v>2.4556141078443119</v>
      </c>
      <c r="F888" s="69">
        <f t="shared" si="647"/>
        <v>1.6370760718962081</v>
      </c>
      <c r="G888" s="68">
        <f t="shared" si="648"/>
        <v>0</v>
      </c>
      <c r="H888" s="65">
        <f t="shared" si="649"/>
        <v>0</v>
      </c>
      <c r="I888" s="69">
        <f t="shared" si="650"/>
        <v>0</v>
      </c>
      <c r="J888" s="68">
        <f t="shared" si="651"/>
        <v>0</v>
      </c>
      <c r="K888" s="65">
        <f t="shared" si="652"/>
        <v>0</v>
      </c>
      <c r="L888" s="69">
        <f t="shared" si="653"/>
        <v>0</v>
      </c>
      <c r="M888" s="68">
        <f t="shared" si="654"/>
        <v>0.84086310021816146</v>
      </c>
      <c r="N888" s="65">
        <f t="shared" si="655"/>
        <v>3.3020799770050786</v>
      </c>
      <c r="O888" s="69">
        <f t="shared" si="656"/>
        <v>2.2013866513367191</v>
      </c>
      <c r="P888" s="68">
        <f t="shared" si="657"/>
        <v>0.60261412511923851</v>
      </c>
      <c r="Q888" s="65">
        <f t="shared" si="658"/>
        <v>3.7027980658969755</v>
      </c>
      <c r="R888" s="69">
        <f t="shared" si="659"/>
        <v>2.468532043931317</v>
      </c>
      <c r="S888" s="68">
        <f t="shared" si="660"/>
        <v>0.42341893277904674</v>
      </c>
      <c r="T888" s="65">
        <f t="shared" si="661"/>
        <v>4.0028853753482725</v>
      </c>
      <c r="U888" s="69">
        <f t="shared" si="662"/>
        <v>2.6685902502321817</v>
      </c>
      <c r="V888" s="68">
        <f t="shared" si="663"/>
        <v>0.17653500687303492</v>
      </c>
      <c r="W888" s="65">
        <f t="shared" si="664"/>
        <v>4.3666608861032996</v>
      </c>
      <c r="X888" s="69">
        <f t="shared" si="665"/>
        <v>2.9111072574021999</v>
      </c>
      <c r="Y888" s="68">
        <f t="shared" si="666"/>
        <v>0.36932135002913569</v>
      </c>
      <c r="Z888" s="65">
        <f t="shared" si="667"/>
        <v>7.5130431946455056</v>
      </c>
      <c r="AA888" s="69">
        <f t="shared" si="668"/>
        <v>5.0086954630970038</v>
      </c>
      <c r="AB888" s="98">
        <f>SUMIF(BN888:BU888,"VERDADEIRO",BN$3:$BU887)</f>
        <v>0</v>
      </c>
      <c r="AC888" s="97">
        <f t="shared" si="644"/>
        <v>885</v>
      </c>
      <c r="AD888" s="89">
        <f>RTD("tryd.rtdserver",,"COT",B888,"ULT")</f>
        <v>84.5</v>
      </c>
      <c r="AE888" s="89">
        <f>RTD("tryd.rtdserver",,"COT",C888,"ULT")</f>
        <v>28.16</v>
      </c>
      <c r="AF888" s="89">
        <f>VLOOKUP($AC888,LS_Coint_BD!$B$3:$AQ$1079,AF$2)*$AD888+VLOOKUP($AC888,LS_Coint_BD!$B$3:$AQ$1079,AF$2+1)</f>
        <v>27.176336766610742</v>
      </c>
      <c r="AG888" s="89">
        <f>VLOOKUP($AC888,LS_Coint_BD!$B$3:$AQ$1079,AG$2)*$AD888+VLOOKUP($AC888,LS_Coint_BD!$B$3:$AQ$1079,AG$2+1)</f>
        <v>0</v>
      </c>
      <c r="AH888" s="89">
        <f>VLOOKUP($AC888,LS_Coint_BD!$B$3:$AQ$1079,AH$2)*$AD888+VLOOKUP($AC888,LS_Coint_BD!$B$3:$AQ$1079,AH$2+1)</f>
        <v>0</v>
      </c>
      <c r="AI888" s="89">
        <f>VLOOKUP($AC888,LS_Coint_BD!$B$3:$AQ$1079,AI$2)*$AD888+VLOOKUP($AC888,LS_Coint_BD!$B$3:$AQ$1079,AI$2+1)</f>
        <v>27.319136899781839</v>
      </c>
      <c r="AJ888" s="89">
        <f>VLOOKUP($AC888,LS_Coint_BD!$B$3:$AQ$1079,AJ$2)*$AD888+VLOOKUP($AC888,LS_Coint_BD!$B$3:$AQ$1079,AJ$2+1)</f>
        <v>27.557385874880762</v>
      </c>
      <c r="AK888" s="89">
        <f>VLOOKUP($AC888,LS_Coint_BD!$B$3:$AQ$1079,AK$2)*$AD888+VLOOKUP($AC888,LS_Coint_BD!$B$3:$AQ$1079,AK$2+1)</f>
        <v>27.736581067220953</v>
      </c>
      <c r="AL888" s="89">
        <f>VLOOKUP($AC888,LS_Coint_BD!$B$3:$AQ$1079,AL$2)*$AD888+VLOOKUP($AC888,LS_Coint_BD!$B$3:$AQ$1079,AL$2+1)</f>
        <v>27.983464993126965</v>
      </c>
      <c r="AM888" s="89">
        <f>VLOOKUP($AC888,LS_Coint_BD!$B$3:$AQ$1079,AM$2)*$AD888+VLOOKUP($AC888,LS_Coint_BD!$B$3:$AQ$1079,AM$2+1)</f>
        <v>27.790678649970864</v>
      </c>
      <c r="AN888" s="89">
        <f>VLOOKUP($AC888,LS_Coint_BD!$B$3:$AQ$1079,AN$2)</f>
        <v>0.81853803594810404</v>
      </c>
      <c r="AO888" s="89">
        <f>VLOOKUP($AC888,LS_Coint_BD!$B$3:$AQ$1079,AO$2)</f>
        <v>0</v>
      </c>
      <c r="AP888" s="89">
        <f>VLOOKUP($AC888,LS_Coint_BD!$B$3:$AQ$1079,AP$2)</f>
        <v>0</v>
      </c>
      <c r="AQ888" s="89">
        <f>VLOOKUP($AC888,LS_Coint_BD!$B$3:$AQ$1079,AQ$2)</f>
        <v>1.10069332566836</v>
      </c>
      <c r="AR888" s="89">
        <f>VLOOKUP($AC888,LS_Coint_BD!$B$3:$AQ$1079,AR$2)</f>
        <v>1.23426602196566</v>
      </c>
      <c r="AS888" s="89">
        <f>VLOOKUP($AC888,LS_Coint_BD!$B$3:$AQ$1079,AS$2)</f>
        <v>1.3342951251160899</v>
      </c>
      <c r="AT888" s="89">
        <f>VLOOKUP($AC888,LS_Coint_BD!$B$3:$AQ$1079,AT$2)</f>
        <v>1.4555536287010999</v>
      </c>
      <c r="AU888" s="89">
        <f>VLOOKUP($AC888,LS_Coint_BD!$B$3:$AQ$1079,AU$2)</f>
        <v>2.5043477315485001</v>
      </c>
      <c r="AV888" s="89">
        <f>VLOOKUP($AC888,LS_Coint_BD!$B$3:$AQ$1079,AV$2)</f>
        <v>-1.06581410364015E-16</v>
      </c>
      <c r="AW888" s="89">
        <f>VLOOKUP($AC888,LS_Coint_BD!$B$3:$AQ$1079,AW$2)</f>
        <v>0</v>
      </c>
      <c r="AX888" s="89">
        <f>VLOOKUP($AC888,LS_Coint_BD!$B$3:$AQ$1079,AX$2)</f>
        <v>0</v>
      </c>
      <c r="AY888" s="89">
        <f>VLOOKUP($AC888,LS_Coint_BD!$B$3:$AQ$1079,AY$2)</f>
        <v>-7.1054273576010003E-16</v>
      </c>
      <c r="AZ888" s="89">
        <f>VLOOKUP($AC888,LS_Coint_BD!$B$3:$AQ$1079,AZ$2)</f>
        <v>-3.1974423109204501E-15</v>
      </c>
      <c r="BA888" s="89">
        <f>VLOOKUP($AC888,LS_Coint_BD!$B$3:$AQ$1079,BA$2)</f>
        <v>1.9184653865522698E-15</v>
      </c>
      <c r="BB888" s="89">
        <f>VLOOKUP($AC888,LS_Coint_BD!$B$3:$AQ$1079,BB$2)</f>
        <v>1.13040889780016E-16</v>
      </c>
      <c r="BC888" s="89">
        <f>VLOOKUP($AC888,LS_Coint_BD!$B$3:$AQ$1079,BC$2)</f>
        <v>3.6237679523765102E-15</v>
      </c>
      <c r="BD888" s="89">
        <f t="shared" si="669"/>
        <v>1.6370760718962081</v>
      </c>
      <c r="BE888" s="89">
        <f t="shared" si="670"/>
        <v>0</v>
      </c>
      <c r="BF888" s="89">
        <f t="shared" si="671"/>
        <v>0</v>
      </c>
      <c r="BG888" s="89">
        <f t="shared" si="672"/>
        <v>2.2013866513367191</v>
      </c>
      <c r="BH888" s="89">
        <f t="shared" si="673"/>
        <v>2.468532043931317</v>
      </c>
      <c r="BI888" s="89">
        <f t="shared" si="674"/>
        <v>2.6685902502321817</v>
      </c>
      <c r="BJ888" s="89">
        <f t="shared" si="675"/>
        <v>2.9111072574021999</v>
      </c>
      <c r="BK888" s="89">
        <f t="shared" si="676"/>
        <v>5.0086954630970038</v>
      </c>
      <c r="BL888" s="89">
        <f t="shared" si="677"/>
        <v>1.6370760718962079</v>
      </c>
      <c r="BM888" s="89"/>
      <c r="BN888" s="26" t="b">
        <f t="shared" si="678"/>
        <v>0</v>
      </c>
      <c r="BO888" s="26" t="b">
        <f t="shared" si="679"/>
        <v>0</v>
      </c>
      <c r="BP888" s="26" t="b">
        <f t="shared" si="680"/>
        <v>0</v>
      </c>
      <c r="BQ888" s="26" t="b">
        <f t="shared" si="681"/>
        <v>0</v>
      </c>
      <c r="BR888" s="26" t="b">
        <f t="shared" si="682"/>
        <v>0</v>
      </c>
      <c r="BS888" s="26" t="b">
        <f t="shared" si="683"/>
        <v>0</v>
      </c>
      <c r="BT888" s="26" t="b">
        <f t="shared" si="684"/>
        <v>0</v>
      </c>
      <c r="BU888" s="26" t="b">
        <f t="shared" si="685"/>
        <v>0</v>
      </c>
    </row>
    <row r="889" spans="2:73" ht="15" thickBot="1" x14ac:dyDescent="0.35">
      <c r="B889" s="17" t="str">
        <f>VLOOKUP($AC889,LS_Coint_BD!$B$3:$D$1079,2)</f>
        <v>WEGE3</v>
      </c>
      <c r="C889" s="87" t="str">
        <f>VLOOKUP($AC889,LS_Coint_BD!$B$3:$D$1079,3)</f>
        <v>HGTX3</v>
      </c>
      <c r="D889" s="68">
        <f t="shared" si="645"/>
        <v>0.52562892509670078</v>
      </c>
      <c r="E889" s="65">
        <f t="shared" si="646"/>
        <v>2.0935955929070449</v>
      </c>
      <c r="F889" s="69">
        <f t="shared" si="647"/>
        <v>1.3957303952713631</v>
      </c>
      <c r="G889" s="68">
        <f t="shared" si="648"/>
        <v>0.55008159598981266</v>
      </c>
      <c r="H889" s="65">
        <f t="shared" si="649"/>
        <v>3.0226755603483912</v>
      </c>
      <c r="I889" s="69">
        <f t="shared" si="650"/>
        <v>2.0151170402322607</v>
      </c>
      <c r="J889" s="68">
        <f t="shared" si="651"/>
        <v>0</v>
      </c>
      <c r="K889" s="65">
        <f t="shared" si="652"/>
        <v>0</v>
      </c>
      <c r="L889" s="69">
        <f t="shared" si="653"/>
        <v>0</v>
      </c>
      <c r="M889" s="68">
        <f t="shared" si="654"/>
        <v>0</v>
      </c>
      <c r="N889" s="65">
        <f t="shared" si="655"/>
        <v>0</v>
      </c>
      <c r="O889" s="69">
        <f t="shared" si="656"/>
        <v>0</v>
      </c>
      <c r="P889" s="68">
        <f t="shared" si="657"/>
        <v>-3.2658364504701609E-2</v>
      </c>
      <c r="Q889" s="65">
        <f t="shared" si="658"/>
        <v>-3.9507507924438001</v>
      </c>
      <c r="R889" s="69">
        <f t="shared" si="659"/>
        <v>-2.6338338616292001</v>
      </c>
      <c r="S889" s="68">
        <f t="shared" si="660"/>
        <v>-0.1238859958337315</v>
      </c>
      <c r="T889" s="65">
        <f t="shared" si="661"/>
        <v>-3.9885042376395328</v>
      </c>
      <c r="U889" s="69">
        <f t="shared" si="662"/>
        <v>-2.659002825093022</v>
      </c>
      <c r="V889" s="68">
        <f t="shared" si="663"/>
        <v>-9.8492299784151527E-2</v>
      </c>
      <c r="W889" s="65">
        <f t="shared" si="664"/>
        <v>-3.9402101227334678</v>
      </c>
      <c r="X889" s="69">
        <f t="shared" si="665"/>
        <v>-2.6268067484889785</v>
      </c>
      <c r="Y889" s="68">
        <f t="shared" si="666"/>
        <v>0.16702503176463424</v>
      </c>
      <c r="Z889" s="65">
        <f t="shared" si="667"/>
        <v>8.7913037510554517</v>
      </c>
      <c r="AA889" s="69">
        <f t="shared" si="668"/>
        <v>5.8608691673703008</v>
      </c>
      <c r="AB889" s="98">
        <f>SUMIF(BN889:BU889,"VERDADEIRO",BN$3:$BU888)</f>
        <v>0</v>
      </c>
      <c r="AC889" s="97">
        <f t="shared" si="644"/>
        <v>886</v>
      </c>
      <c r="AD889" s="89">
        <f>RTD("tryd.rtdserver",,"COT",B889,"ULT")</f>
        <v>84.5</v>
      </c>
      <c r="AE889" s="89">
        <f>RTD("tryd.rtdserver",,"COT",C889,"ULT")</f>
        <v>17.77</v>
      </c>
      <c r="AF889" s="89">
        <f>VLOOKUP($AC889,LS_Coint_BD!$B$3:$AQ$1079,AF$2)*$AD889+VLOOKUP($AC889,LS_Coint_BD!$B$3:$AQ$1079,AF$2+1)</f>
        <v>17.244371074903299</v>
      </c>
      <c r="AG889" s="89">
        <f>VLOOKUP($AC889,LS_Coint_BD!$B$3:$AQ$1079,AG$2)*$AD889+VLOOKUP($AC889,LS_Coint_BD!$B$3:$AQ$1079,AG$2+1)</f>
        <v>17.219918404010187</v>
      </c>
      <c r="AH889" s="89">
        <f>VLOOKUP($AC889,LS_Coint_BD!$B$3:$AQ$1079,AH$2)*$AD889+VLOOKUP($AC889,LS_Coint_BD!$B$3:$AQ$1079,AH$2+1)</f>
        <v>0</v>
      </c>
      <c r="AI889" s="89">
        <f>VLOOKUP($AC889,LS_Coint_BD!$B$3:$AQ$1079,AI$2)*$AD889+VLOOKUP($AC889,LS_Coint_BD!$B$3:$AQ$1079,AI$2+1)</f>
        <v>0</v>
      </c>
      <c r="AJ889" s="89">
        <f>VLOOKUP($AC889,LS_Coint_BD!$B$3:$AQ$1079,AJ$2)*$AD889+VLOOKUP($AC889,LS_Coint_BD!$B$3:$AQ$1079,AJ$2+1)</f>
        <v>17.802658364504701</v>
      </c>
      <c r="AK889" s="89">
        <f>VLOOKUP($AC889,LS_Coint_BD!$B$3:$AQ$1079,AK$2)*$AD889+VLOOKUP($AC889,LS_Coint_BD!$B$3:$AQ$1079,AK$2+1)</f>
        <v>17.893885995833731</v>
      </c>
      <c r="AL889" s="89">
        <f>VLOOKUP($AC889,LS_Coint_BD!$B$3:$AQ$1079,AL$2)*$AD889+VLOOKUP($AC889,LS_Coint_BD!$B$3:$AQ$1079,AL$2+1)</f>
        <v>17.868492299784151</v>
      </c>
      <c r="AM889" s="89">
        <f>VLOOKUP($AC889,LS_Coint_BD!$B$3:$AQ$1079,AM$2)*$AD889+VLOOKUP($AC889,LS_Coint_BD!$B$3:$AQ$1079,AM$2+1)</f>
        <v>17.602974968235365</v>
      </c>
      <c r="AN889" s="89">
        <f>VLOOKUP($AC889,LS_Coint_BD!$B$3:$AQ$1079,AN$2)</f>
        <v>0.697865197635682</v>
      </c>
      <c r="AO889" s="89">
        <f>VLOOKUP($AC889,LS_Coint_BD!$B$3:$AQ$1079,AO$2)</f>
        <v>1.0075585201161299</v>
      </c>
      <c r="AP889" s="89">
        <f>VLOOKUP($AC889,LS_Coint_BD!$B$3:$AQ$1079,AP$2)</f>
        <v>0</v>
      </c>
      <c r="AQ889" s="89">
        <f>VLOOKUP($AC889,LS_Coint_BD!$B$3:$AQ$1079,AQ$2)</f>
        <v>0</v>
      </c>
      <c r="AR889" s="89">
        <f>VLOOKUP($AC889,LS_Coint_BD!$B$3:$AQ$1079,AR$2)</f>
        <v>1.3169169308146</v>
      </c>
      <c r="AS889" s="89">
        <f>VLOOKUP($AC889,LS_Coint_BD!$B$3:$AQ$1079,AS$2)</f>
        <v>1.3295014125465101</v>
      </c>
      <c r="AT889" s="89">
        <f>VLOOKUP($AC889,LS_Coint_BD!$B$3:$AQ$1079,AT$2)</f>
        <v>1.3134033742444899</v>
      </c>
      <c r="AU889" s="89">
        <f>VLOOKUP($AC889,LS_Coint_BD!$B$3:$AQ$1079,AU$2)</f>
        <v>2.93043458368515</v>
      </c>
      <c r="AV889" s="89">
        <f>VLOOKUP($AC889,LS_Coint_BD!$B$3:$AQ$1079,AV$2)</f>
        <v>-8.8817841970012504E-16</v>
      </c>
      <c r="AW889" s="89">
        <f>VLOOKUP($AC889,LS_Coint_BD!$B$3:$AQ$1079,AW$2)</f>
        <v>1.09542005096349E-15</v>
      </c>
      <c r="AX889" s="89">
        <f>VLOOKUP($AC889,LS_Coint_BD!$B$3:$AQ$1079,AX$2)</f>
        <v>0</v>
      </c>
      <c r="AY889" s="89">
        <f>VLOOKUP($AC889,LS_Coint_BD!$B$3:$AQ$1079,AY$2)</f>
        <v>0</v>
      </c>
      <c r="AZ889" s="89">
        <f>VLOOKUP($AC889,LS_Coint_BD!$B$3:$AQ$1079,AZ$2)</f>
        <v>9.8686491077791696E-18</v>
      </c>
      <c r="BA889" s="89">
        <f>VLOOKUP($AC889,LS_Coint_BD!$B$3:$AQ$1079,BA$2)</f>
        <v>-1.59872115546023E-15</v>
      </c>
      <c r="BB889" s="89">
        <f>VLOOKUP($AC889,LS_Coint_BD!$B$3:$AQ$1079,BB$2)</f>
        <v>1.5502750598402201E-15</v>
      </c>
      <c r="BC889" s="89">
        <f>VLOOKUP($AC889,LS_Coint_BD!$B$3:$AQ$1079,BC$2)</f>
        <v>1.2292389328649701E-15</v>
      </c>
      <c r="BD889" s="89">
        <f t="shared" si="669"/>
        <v>1.3957303952713631</v>
      </c>
      <c r="BE889" s="89">
        <f t="shared" si="670"/>
        <v>2.0151170402322607</v>
      </c>
      <c r="BF889" s="89">
        <f t="shared" si="671"/>
        <v>0</v>
      </c>
      <c r="BG889" s="89">
        <f t="shared" si="672"/>
        <v>0</v>
      </c>
      <c r="BH889" s="89">
        <f t="shared" si="673"/>
        <v>-2.6338338616292001</v>
      </c>
      <c r="BI889" s="89">
        <f t="shared" si="674"/>
        <v>-2.659002825093022</v>
      </c>
      <c r="BJ889" s="89">
        <f t="shared" si="675"/>
        <v>-2.6268067484889785</v>
      </c>
      <c r="BK889" s="89">
        <f t="shared" si="676"/>
        <v>5.8608691673703008</v>
      </c>
      <c r="BL889" s="89">
        <f t="shared" si="677"/>
        <v>1.3957303952713613</v>
      </c>
      <c r="BM889" s="89"/>
      <c r="BN889" s="26" t="b">
        <f t="shared" si="678"/>
        <v>0</v>
      </c>
      <c r="BO889" s="26" t="b">
        <f t="shared" si="679"/>
        <v>0</v>
      </c>
      <c r="BP889" s="26" t="b">
        <f t="shared" si="680"/>
        <v>0</v>
      </c>
      <c r="BQ889" s="26" t="b">
        <f t="shared" si="681"/>
        <v>0</v>
      </c>
      <c r="BR889" s="26" t="b">
        <f t="shared" si="682"/>
        <v>0</v>
      </c>
      <c r="BS889" s="26" t="b">
        <f t="shared" si="683"/>
        <v>0</v>
      </c>
      <c r="BT889" s="26" t="b">
        <f t="shared" si="684"/>
        <v>0</v>
      </c>
      <c r="BU889" s="26" t="b">
        <f t="shared" si="685"/>
        <v>0</v>
      </c>
    </row>
    <row r="890" spans="2:73" ht="15" thickBot="1" x14ac:dyDescent="0.35">
      <c r="B890" s="17" t="str">
        <f>VLOOKUP($AC890,LS_Coint_BD!$B$3:$D$1079,2)</f>
        <v>WEGE3</v>
      </c>
      <c r="C890" s="87" t="str">
        <f>VLOOKUP($AC890,LS_Coint_BD!$B$3:$D$1079,3)</f>
        <v>IRBR3</v>
      </c>
      <c r="D890" s="68">
        <f t="shared" si="645"/>
        <v>-0.28410981061261964</v>
      </c>
      <c r="E890" s="65">
        <f t="shared" si="646"/>
        <v>-1.8056453914478241</v>
      </c>
      <c r="F890" s="69">
        <f t="shared" si="647"/>
        <v>-1.2037635942985494</v>
      </c>
      <c r="G890" s="68">
        <f t="shared" si="648"/>
        <v>-0.27944424963674219</v>
      </c>
      <c r="H890" s="65">
        <f t="shared" si="649"/>
        <v>-1.8438846546589229</v>
      </c>
      <c r="I890" s="69">
        <f t="shared" si="650"/>
        <v>-1.229256436439282</v>
      </c>
      <c r="J890" s="68">
        <f t="shared" si="651"/>
        <v>-0.1686379284623678</v>
      </c>
      <c r="K890" s="65">
        <f t="shared" si="652"/>
        <v>-2.0634129038836129</v>
      </c>
      <c r="L890" s="69">
        <f t="shared" si="653"/>
        <v>-1.3756086025890752</v>
      </c>
      <c r="M890" s="68">
        <f t="shared" si="654"/>
        <v>0.1112101119200215</v>
      </c>
      <c r="N890" s="65">
        <f t="shared" si="655"/>
        <v>2.4726316211243047</v>
      </c>
      <c r="O890" s="69">
        <f t="shared" si="656"/>
        <v>1.6484210807495363</v>
      </c>
      <c r="P890" s="68">
        <f t="shared" si="657"/>
        <v>-5.9792174095298023E-2</v>
      </c>
      <c r="Q890" s="65">
        <f t="shared" si="658"/>
        <v>-3.105861061606169</v>
      </c>
      <c r="R890" s="69">
        <f t="shared" si="659"/>
        <v>-2.0705740410707794</v>
      </c>
      <c r="S890" s="68">
        <f t="shared" si="660"/>
        <v>-5.7103640430574032E-2</v>
      </c>
      <c r="T890" s="65">
        <f t="shared" si="661"/>
        <v>-3.2009184948749398</v>
      </c>
      <c r="U890" s="69">
        <f t="shared" si="662"/>
        <v>-2.13394566324996</v>
      </c>
      <c r="V890" s="68">
        <f t="shared" si="663"/>
        <v>-0.12638389825399621</v>
      </c>
      <c r="W890" s="65">
        <f t="shared" si="664"/>
        <v>-3.2709142874678099</v>
      </c>
      <c r="X890" s="69">
        <f t="shared" si="665"/>
        <v>-2.1806095249785398</v>
      </c>
      <c r="Y890" s="68">
        <f t="shared" si="666"/>
        <v>0.43731669541232421</v>
      </c>
      <c r="Z890" s="65">
        <f t="shared" si="667"/>
        <v>19.719745721395377</v>
      </c>
      <c r="AA890" s="69">
        <f t="shared" si="668"/>
        <v>13.146497147596918</v>
      </c>
      <c r="AB890" s="98">
        <f>SUMIF(BN890:BU890,"VERDADEIRO",BN$3:$BU889)</f>
        <v>0</v>
      </c>
      <c r="AC890" s="97">
        <f t="shared" si="644"/>
        <v>887</v>
      </c>
      <c r="AD890" s="89">
        <f>RTD("tryd.rtdserver",,"COT",B890,"ULT")</f>
        <v>84.5</v>
      </c>
      <c r="AE890" s="89">
        <f>RTD("tryd.rtdserver",,"COT",C890,"ULT")</f>
        <v>6.91</v>
      </c>
      <c r="AF890" s="89">
        <f>VLOOKUP($AC890,LS_Coint_BD!$B$3:$AQ$1079,AF$2)*$AD890+VLOOKUP($AC890,LS_Coint_BD!$B$3:$AQ$1079,AF$2+1)</f>
        <v>7.1941098106126198</v>
      </c>
      <c r="AG890" s="89">
        <f>VLOOKUP($AC890,LS_Coint_BD!$B$3:$AQ$1079,AG$2)*$AD890+VLOOKUP($AC890,LS_Coint_BD!$B$3:$AQ$1079,AG$2+1)</f>
        <v>7.1894442496367423</v>
      </c>
      <c r="AH890" s="89">
        <f>VLOOKUP($AC890,LS_Coint_BD!$B$3:$AQ$1079,AH$2)*$AD890+VLOOKUP($AC890,LS_Coint_BD!$B$3:$AQ$1079,AH$2+1)</f>
        <v>7.0786379284623679</v>
      </c>
      <c r="AI890" s="89">
        <f>VLOOKUP($AC890,LS_Coint_BD!$B$3:$AQ$1079,AI$2)*$AD890+VLOOKUP($AC890,LS_Coint_BD!$B$3:$AQ$1079,AI$2+1)</f>
        <v>6.7987898880799786</v>
      </c>
      <c r="AJ890" s="89">
        <f>VLOOKUP($AC890,LS_Coint_BD!$B$3:$AQ$1079,AJ$2)*$AD890+VLOOKUP($AC890,LS_Coint_BD!$B$3:$AQ$1079,AJ$2+1)</f>
        <v>6.9697921740952982</v>
      </c>
      <c r="AK890" s="89">
        <f>VLOOKUP($AC890,LS_Coint_BD!$B$3:$AQ$1079,AK$2)*$AD890+VLOOKUP($AC890,LS_Coint_BD!$B$3:$AQ$1079,AK$2+1)</f>
        <v>6.9671036404305742</v>
      </c>
      <c r="AL890" s="89">
        <f>VLOOKUP($AC890,LS_Coint_BD!$B$3:$AQ$1079,AL$2)*$AD890+VLOOKUP($AC890,LS_Coint_BD!$B$3:$AQ$1079,AL$2+1)</f>
        <v>7.0363838982539963</v>
      </c>
      <c r="AM890" s="89">
        <f>VLOOKUP($AC890,LS_Coint_BD!$B$3:$AQ$1079,AM$2)*$AD890+VLOOKUP($AC890,LS_Coint_BD!$B$3:$AQ$1079,AM$2+1)</f>
        <v>6.4726833045876759</v>
      </c>
      <c r="AN890" s="89">
        <f>VLOOKUP($AC890,LS_Coint_BD!$B$3:$AQ$1079,AN$2)</f>
        <v>0.60188179714927503</v>
      </c>
      <c r="AO890" s="89">
        <f>VLOOKUP($AC890,LS_Coint_BD!$B$3:$AQ$1079,AO$2)</f>
        <v>0.61462821821964098</v>
      </c>
      <c r="AP890" s="89">
        <f>VLOOKUP($AC890,LS_Coint_BD!$B$3:$AQ$1079,AP$2)</f>
        <v>0.68780430129453796</v>
      </c>
      <c r="AQ890" s="89">
        <f>VLOOKUP($AC890,LS_Coint_BD!$B$3:$AQ$1079,AQ$2)</f>
        <v>0.82421054037476804</v>
      </c>
      <c r="AR890" s="89">
        <f>VLOOKUP($AC890,LS_Coint_BD!$B$3:$AQ$1079,AR$2)</f>
        <v>1.0352870205353899</v>
      </c>
      <c r="AS890" s="89">
        <f>VLOOKUP($AC890,LS_Coint_BD!$B$3:$AQ$1079,AS$2)</f>
        <v>1.06697283162498</v>
      </c>
      <c r="AT890" s="89">
        <f>VLOOKUP($AC890,LS_Coint_BD!$B$3:$AQ$1079,AT$2)</f>
        <v>1.0903047624892701</v>
      </c>
      <c r="AU890" s="89">
        <f>VLOOKUP($AC890,LS_Coint_BD!$B$3:$AQ$1079,AU$2)</f>
        <v>6.5732485737984598</v>
      </c>
      <c r="AV890" s="89">
        <f>VLOOKUP($AC890,LS_Coint_BD!$B$3:$AQ$1079,AV$2)</f>
        <v>6.5725203057809296E-16</v>
      </c>
      <c r="AW890" s="89">
        <f>VLOOKUP($AC890,LS_Coint_BD!$B$3:$AQ$1079,AW$2)</f>
        <v>-2.2204460492503101E-17</v>
      </c>
      <c r="AX890" s="89">
        <f>VLOOKUP($AC890,LS_Coint_BD!$B$3:$AQ$1079,AX$2)</f>
        <v>6.2172489379008802E-16</v>
      </c>
      <c r="AY890" s="89">
        <f>VLOOKUP($AC890,LS_Coint_BD!$B$3:$AQ$1079,AY$2)</f>
        <v>2.7200464103316298E-16</v>
      </c>
      <c r="AZ890" s="89">
        <f>VLOOKUP($AC890,LS_Coint_BD!$B$3:$AQ$1079,AZ$2)</f>
        <v>3.1579677144893298E-16</v>
      </c>
      <c r="BA890" s="89">
        <f>VLOOKUP($AC890,LS_Coint_BD!$B$3:$AQ$1079,BA$2)</f>
        <v>-1.4210854715201999E-16</v>
      </c>
      <c r="BB890" s="89">
        <f>VLOOKUP($AC890,LS_Coint_BD!$B$3:$AQ$1079,BB$2)</f>
        <v>3.5527136788005001E-16</v>
      </c>
      <c r="BC890" s="89">
        <f>VLOOKUP($AC890,LS_Coint_BD!$B$3:$AQ$1079,BC$2)</f>
        <v>-1.1368683772161599E-15</v>
      </c>
      <c r="BD890" s="89">
        <f t="shared" si="669"/>
        <v>-1.2037635942985494</v>
      </c>
      <c r="BE890" s="89">
        <f t="shared" si="670"/>
        <v>-1.229256436439282</v>
      </c>
      <c r="BF890" s="89">
        <f t="shared" si="671"/>
        <v>-1.3756086025890752</v>
      </c>
      <c r="BG890" s="89">
        <f t="shared" si="672"/>
        <v>1.6484210807495363</v>
      </c>
      <c r="BH890" s="89">
        <f t="shared" si="673"/>
        <v>-2.0705740410707794</v>
      </c>
      <c r="BI890" s="89">
        <f t="shared" si="674"/>
        <v>-2.13394566324996</v>
      </c>
      <c r="BJ890" s="89">
        <f t="shared" si="675"/>
        <v>-2.1806095249785398</v>
      </c>
      <c r="BK890" s="89">
        <f t="shared" si="676"/>
        <v>13.146497147596918</v>
      </c>
      <c r="BL890" s="89">
        <f t="shared" si="677"/>
        <v>-1.2037635942985481</v>
      </c>
      <c r="BM890" s="89"/>
      <c r="BN890" s="26" t="b">
        <f t="shared" si="678"/>
        <v>0</v>
      </c>
      <c r="BO890" s="26" t="b">
        <f t="shared" si="679"/>
        <v>0</v>
      </c>
      <c r="BP890" s="26" t="b">
        <f t="shared" si="680"/>
        <v>0</v>
      </c>
      <c r="BQ890" s="26" t="b">
        <f t="shared" si="681"/>
        <v>0</v>
      </c>
      <c r="BR890" s="26" t="b">
        <f t="shared" si="682"/>
        <v>0</v>
      </c>
      <c r="BS890" s="26" t="b">
        <f t="shared" si="683"/>
        <v>0</v>
      </c>
      <c r="BT890" s="26" t="b">
        <f t="shared" si="684"/>
        <v>0</v>
      </c>
      <c r="BU890" s="26" t="b">
        <f t="shared" si="685"/>
        <v>0</v>
      </c>
    </row>
    <row r="891" spans="2:73" ht="15" thickBot="1" x14ac:dyDescent="0.35">
      <c r="B891" s="17" t="str">
        <f>VLOOKUP($AC891,LS_Coint_BD!$B$3:$D$1079,2)</f>
        <v>WEGE3</v>
      </c>
      <c r="C891" s="87" t="str">
        <f>VLOOKUP($AC891,LS_Coint_BD!$B$3:$D$1079,3)</f>
        <v>LREN3</v>
      </c>
      <c r="D891" s="68">
        <f t="shared" si="645"/>
        <v>0</v>
      </c>
      <c r="E891" s="65">
        <f t="shared" si="646"/>
        <v>0</v>
      </c>
      <c r="F891" s="69">
        <f t="shared" si="647"/>
        <v>0</v>
      </c>
      <c r="G891" s="68">
        <f t="shared" si="648"/>
        <v>0</v>
      </c>
      <c r="H891" s="65">
        <f t="shared" si="649"/>
        <v>0</v>
      </c>
      <c r="I891" s="69">
        <f t="shared" si="650"/>
        <v>0</v>
      </c>
      <c r="J891" s="68">
        <f t="shared" si="651"/>
        <v>0</v>
      </c>
      <c r="K891" s="65">
        <f t="shared" si="652"/>
        <v>0</v>
      </c>
      <c r="L891" s="69">
        <f t="shared" si="653"/>
        <v>0</v>
      </c>
      <c r="M891" s="68">
        <f t="shared" si="654"/>
        <v>-1.7512019928439884</v>
      </c>
      <c r="N891" s="65">
        <f t="shared" si="655"/>
        <v>-6.7847476198048184</v>
      </c>
      <c r="O891" s="69">
        <f t="shared" si="656"/>
        <v>-4.5231650798698793</v>
      </c>
      <c r="P891" s="68">
        <f t="shared" si="657"/>
        <v>-2.0352809825890716</v>
      </c>
      <c r="Q891" s="65">
        <f t="shared" si="658"/>
        <v>-7.3203463459656835</v>
      </c>
      <c r="R891" s="69">
        <f t="shared" si="659"/>
        <v>-4.8802308973104553</v>
      </c>
      <c r="S891" s="68">
        <f t="shared" si="660"/>
        <v>-2.5208823729112808</v>
      </c>
      <c r="T891" s="65">
        <f t="shared" si="661"/>
        <v>-8.2532017605829822</v>
      </c>
      <c r="U891" s="69">
        <f t="shared" si="662"/>
        <v>-5.502134507055322</v>
      </c>
      <c r="V891" s="68">
        <f t="shared" si="663"/>
        <v>-2.9514835652952556</v>
      </c>
      <c r="W891" s="65">
        <f t="shared" si="664"/>
        <v>-8.8559468169079452</v>
      </c>
      <c r="X891" s="69">
        <f t="shared" si="665"/>
        <v>-5.9039645446052971</v>
      </c>
      <c r="Y891" s="68">
        <f t="shared" si="666"/>
        <v>-2.4893854206735568</v>
      </c>
      <c r="Z891" s="65">
        <f t="shared" si="667"/>
        <v>-15.88295679593892</v>
      </c>
      <c r="AA891" s="69">
        <f t="shared" si="668"/>
        <v>-10.58863786395928</v>
      </c>
      <c r="AB891" s="98">
        <f>SUMIF(BN891:BU891,"VERDADEIRO",BN$3:$BU890)</f>
        <v>0</v>
      </c>
      <c r="AC891" s="97">
        <f t="shared" si="644"/>
        <v>888</v>
      </c>
      <c r="AD891" s="89">
        <f>RTD("tryd.rtdserver",,"COT",B891,"ULT")</f>
        <v>84.5</v>
      </c>
      <c r="AE891" s="89">
        <f>RTD("tryd.rtdserver",,"COT",C891,"ULT")</f>
        <v>41.01</v>
      </c>
      <c r="AF891" s="89">
        <f>VLOOKUP($AC891,LS_Coint_BD!$B$3:$AQ$1079,AF$2)*$AD891+VLOOKUP($AC891,LS_Coint_BD!$B$3:$AQ$1079,AF$2+1)</f>
        <v>0</v>
      </c>
      <c r="AG891" s="89">
        <f>VLOOKUP($AC891,LS_Coint_BD!$B$3:$AQ$1079,AG$2)*$AD891+VLOOKUP($AC891,LS_Coint_BD!$B$3:$AQ$1079,AG$2+1)</f>
        <v>0</v>
      </c>
      <c r="AH891" s="89">
        <f>VLOOKUP($AC891,LS_Coint_BD!$B$3:$AQ$1079,AH$2)*$AD891+VLOOKUP($AC891,LS_Coint_BD!$B$3:$AQ$1079,AH$2+1)</f>
        <v>0</v>
      </c>
      <c r="AI891" s="89">
        <f>VLOOKUP($AC891,LS_Coint_BD!$B$3:$AQ$1079,AI$2)*$AD891+VLOOKUP($AC891,LS_Coint_BD!$B$3:$AQ$1079,AI$2+1)</f>
        <v>42.761201992843986</v>
      </c>
      <c r="AJ891" s="89">
        <f>VLOOKUP($AC891,LS_Coint_BD!$B$3:$AQ$1079,AJ$2)*$AD891+VLOOKUP($AC891,LS_Coint_BD!$B$3:$AQ$1079,AJ$2+1)</f>
        <v>43.04528098258907</v>
      </c>
      <c r="AK891" s="89">
        <f>VLOOKUP($AC891,LS_Coint_BD!$B$3:$AQ$1079,AK$2)*$AD891+VLOOKUP($AC891,LS_Coint_BD!$B$3:$AQ$1079,AK$2+1)</f>
        <v>43.530882372911279</v>
      </c>
      <c r="AL891" s="89">
        <f>VLOOKUP($AC891,LS_Coint_BD!$B$3:$AQ$1079,AL$2)*$AD891+VLOOKUP($AC891,LS_Coint_BD!$B$3:$AQ$1079,AL$2+1)</f>
        <v>43.961483565295254</v>
      </c>
      <c r="AM891" s="89">
        <f>VLOOKUP($AC891,LS_Coint_BD!$B$3:$AQ$1079,AM$2)*$AD891+VLOOKUP($AC891,LS_Coint_BD!$B$3:$AQ$1079,AM$2+1)</f>
        <v>43.499385420673555</v>
      </c>
      <c r="AN891" s="89">
        <f>VLOOKUP($AC891,LS_Coint_BD!$B$3:$AQ$1079,AN$2)</f>
        <v>0</v>
      </c>
      <c r="AO891" s="89">
        <f>VLOOKUP($AC891,LS_Coint_BD!$B$3:$AQ$1079,AO$2)</f>
        <v>0</v>
      </c>
      <c r="AP891" s="89">
        <f>VLOOKUP($AC891,LS_Coint_BD!$B$3:$AQ$1079,AP$2)</f>
        <v>0</v>
      </c>
      <c r="AQ891" s="89">
        <f>VLOOKUP($AC891,LS_Coint_BD!$B$3:$AQ$1079,AQ$2)</f>
        <v>2.2615825399349401</v>
      </c>
      <c r="AR891" s="89">
        <f>VLOOKUP($AC891,LS_Coint_BD!$B$3:$AQ$1079,AR$2)</f>
        <v>2.4401154486552299</v>
      </c>
      <c r="AS891" s="89">
        <f>VLOOKUP($AC891,LS_Coint_BD!$B$3:$AQ$1079,AS$2)</f>
        <v>2.7510672535276601</v>
      </c>
      <c r="AT891" s="89">
        <f>VLOOKUP($AC891,LS_Coint_BD!$B$3:$AQ$1079,AT$2)</f>
        <v>2.9519822723026499</v>
      </c>
      <c r="AU891" s="89">
        <f>VLOOKUP($AC891,LS_Coint_BD!$B$3:$AQ$1079,AU$2)</f>
        <v>5.2943189319796398</v>
      </c>
      <c r="AV891" s="89">
        <f>VLOOKUP($AC891,LS_Coint_BD!$B$3:$AQ$1079,AV$2)</f>
        <v>0</v>
      </c>
      <c r="AW891" s="89">
        <f>VLOOKUP($AC891,LS_Coint_BD!$B$3:$AQ$1079,AW$2)</f>
        <v>0</v>
      </c>
      <c r="AX891" s="89">
        <f>VLOOKUP($AC891,LS_Coint_BD!$B$3:$AQ$1079,AX$2)</f>
        <v>0</v>
      </c>
      <c r="AY891" s="89">
        <f>VLOOKUP($AC891,LS_Coint_BD!$B$3:$AQ$1079,AY$2)</f>
        <v>9.7699626167013803E-16</v>
      </c>
      <c r="AZ891" s="89">
        <f>VLOOKUP($AC891,LS_Coint_BD!$B$3:$AQ$1079,AZ$2)</f>
        <v>4.2632564145606002E-15</v>
      </c>
      <c r="BA891" s="89">
        <f>VLOOKUP($AC891,LS_Coint_BD!$B$3:$AQ$1079,BA$2)</f>
        <v>-1.6697754290362401E-15</v>
      </c>
      <c r="BB891" s="89">
        <f>VLOOKUP($AC891,LS_Coint_BD!$B$3:$AQ$1079,BB$2)</f>
        <v>2.4223047810003402E-15</v>
      </c>
      <c r="BC891" s="89">
        <f>VLOOKUP($AC891,LS_Coint_BD!$B$3:$AQ$1079,BC$2)</f>
        <v>-5.6843418860808004E-17</v>
      </c>
      <c r="BD891" s="89">
        <f t="shared" si="669"/>
        <v>0</v>
      </c>
      <c r="BE891" s="89">
        <f t="shared" si="670"/>
        <v>0</v>
      </c>
      <c r="BF891" s="89">
        <f t="shared" si="671"/>
        <v>0</v>
      </c>
      <c r="BG891" s="89">
        <f t="shared" si="672"/>
        <v>-4.5231650798698793</v>
      </c>
      <c r="BH891" s="89">
        <f t="shared" si="673"/>
        <v>-4.8802308973104553</v>
      </c>
      <c r="BI891" s="89">
        <f t="shared" si="674"/>
        <v>-5.502134507055322</v>
      </c>
      <c r="BJ891" s="89">
        <f t="shared" si="675"/>
        <v>-5.9039645446052971</v>
      </c>
      <c r="BK891" s="89">
        <f t="shared" si="676"/>
        <v>-10.58863786395928</v>
      </c>
      <c r="BL891" s="89">
        <f t="shared" si="677"/>
        <v>0</v>
      </c>
      <c r="BM891" s="89"/>
      <c r="BN891" s="26" t="b">
        <f t="shared" si="678"/>
        <v>0</v>
      </c>
      <c r="BO891" s="26" t="b">
        <f t="shared" si="679"/>
        <v>0</v>
      </c>
      <c r="BP891" s="26" t="b">
        <f t="shared" si="680"/>
        <v>0</v>
      </c>
      <c r="BQ891" s="26" t="b">
        <f t="shared" si="681"/>
        <v>0</v>
      </c>
      <c r="BR891" s="26" t="b">
        <f t="shared" si="682"/>
        <v>0</v>
      </c>
      <c r="BS891" s="26" t="b">
        <f t="shared" si="683"/>
        <v>0</v>
      </c>
      <c r="BT891" s="26" t="b">
        <f t="shared" si="684"/>
        <v>0</v>
      </c>
      <c r="BU891" s="26" t="b">
        <f t="shared" si="685"/>
        <v>0</v>
      </c>
    </row>
    <row r="892" spans="2:73" ht="15" thickBot="1" x14ac:dyDescent="0.35">
      <c r="B892" s="17" t="str">
        <f>VLOOKUP($AC892,LS_Coint_BD!$B$3:$D$1079,2)</f>
        <v>WEGE3</v>
      </c>
      <c r="C892" s="87" t="str">
        <f>VLOOKUP($AC892,LS_Coint_BD!$B$3:$D$1079,3)</f>
        <v>MGLU3</v>
      </c>
      <c r="D892" s="68">
        <f t="shared" si="645"/>
        <v>0.61727126016003098</v>
      </c>
      <c r="E892" s="65">
        <f t="shared" si="646"/>
        <v>2.8601733030558885</v>
      </c>
      <c r="F892" s="69">
        <f t="shared" si="647"/>
        <v>1.9067822020372589</v>
      </c>
      <c r="G892" s="68">
        <f t="shared" si="648"/>
        <v>0.62720391200405246</v>
      </c>
      <c r="H892" s="65">
        <f t="shared" si="649"/>
        <v>3.2777689390433071</v>
      </c>
      <c r="I892" s="69">
        <f t="shared" si="650"/>
        <v>2.1851792926955382</v>
      </c>
      <c r="J892" s="68">
        <f t="shared" si="651"/>
        <v>0.62304492944593193</v>
      </c>
      <c r="K892" s="65">
        <f t="shared" si="652"/>
        <v>3.6329682413897393</v>
      </c>
      <c r="L892" s="69">
        <f t="shared" si="653"/>
        <v>2.4219788275931595</v>
      </c>
      <c r="M892" s="68">
        <f t="shared" si="654"/>
        <v>0.39054703482915443</v>
      </c>
      <c r="N892" s="65">
        <f t="shared" si="655"/>
        <v>3.6363607374172178</v>
      </c>
      <c r="O892" s="69">
        <f t="shared" si="656"/>
        <v>2.4242404916114784</v>
      </c>
      <c r="P892" s="68">
        <f t="shared" si="657"/>
        <v>0.19432986636046223</v>
      </c>
      <c r="Q892" s="65">
        <f t="shared" si="658"/>
        <v>3.6583926556698581</v>
      </c>
      <c r="R892" s="69">
        <f t="shared" si="659"/>
        <v>2.4389284371132387</v>
      </c>
      <c r="S892" s="68">
        <f t="shared" si="660"/>
        <v>-8.5250132599092865E-2</v>
      </c>
      <c r="T892" s="65">
        <f t="shared" si="661"/>
        <v>-4.2362623354420528</v>
      </c>
      <c r="U892" s="69">
        <f t="shared" si="662"/>
        <v>-2.8241748902947017</v>
      </c>
      <c r="V892" s="68">
        <f t="shared" si="663"/>
        <v>-0.47338526674734283</v>
      </c>
      <c r="W892" s="65">
        <f t="shared" si="664"/>
        <v>-5.2123440867107416</v>
      </c>
      <c r="X892" s="69">
        <f t="shared" si="665"/>
        <v>-3.474896057807161</v>
      </c>
      <c r="Y892" s="68">
        <f t="shared" si="666"/>
        <v>-0.53917413231406996</v>
      </c>
      <c r="Z892" s="65">
        <f t="shared" si="667"/>
        <v>-5.3074322689682374</v>
      </c>
      <c r="AA892" s="69">
        <f t="shared" si="668"/>
        <v>-3.5382881793121581</v>
      </c>
      <c r="AB892" s="98">
        <f>SUMIF(BN892:BU892,"VERDADEIRO",BN$3:$BU891)</f>
        <v>0</v>
      </c>
      <c r="AC892" s="97">
        <f t="shared" si="644"/>
        <v>889</v>
      </c>
      <c r="AD892" s="89">
        <f>RTD("tryd.rtdserver",,"COT",B892,"ULT")</f>
        <v>84.5</v>
      </c>
      <c r="AE892" s="89">
        <f>RTD("tryd.rtdserver",,"COT",C892,"ULT")</f>
        <v>25.85</v>
      </c>
      <c r="AF892" s="89">
        <f>VLOOKUP($AC892,LS_Coint_BD!$B$3:$AQ$1079,AF$2)*$AD892+VLOOKUP($AC892,LS_Coint_BD!$B$3:$AQ$1079,AF$2+1)</f>
        <v>25.23272873983997</v>
      </c>
      <c r="AG892" s="89">
        <f>VLOOKUP($AC892,LS_Coint_BD!$B$3:$AQ$1079,AG$2)*$AD892+VLOOKUP($AC892,LS_Coint_BD!$B$3:$AQ$1079,AG$2+1)</f>
        <v>25.222796087995949</v>
      </c>
      <c r="AH892" s="89">
        <f>VLOOKUP($AC892,LS_Coint_BD!$B$3:$AQ$1079,AH$2)*$AD892+VLOOKUP($AC892,LS_Coint_BD!$B$3:$AQ$1079,AH$2+1)</f>
        <v>25.226955070554069</v>
      </c>
      <c r="AI892" s="89">
        <f>VLOOKUP($AC892,LS_Coint_BD!$B$3:$AQ$1079,AI$2)*$AD892+VLOOKUP($AC892,LS_Coint_BD!$B$3:$AQ$1079,AI$2+1)</f>
        <v>25.459452965170847</v>
      </c>
      <c r="AJ892" s="89">
        <f>VLOOKUP($AC892,LS_Coint_BD!$B$3:$AQ$1079,AJ$2)*$AD892+VLOOKUP($AC892,LS_Coint_BD!$B$3:$AQ$1079,AJ$2+1)</f>
        <v>25.655670133639539</v>
      </c>
      <c r="AK892" s="89">
        <f>VLOOKUP($AC892,LS_Coint_BD!$B$3:$AQ$1079,AK$2)*$AD892+VLOOKUP($AC892,LS_Coint_BD!$B$3:$AQ$1079,AK$2+1)</f>
        <v>25.935250132599094</v>
      </c>
      <c r="AL892" s="89">
        <f>VLOOKUP($AC892,LS_Coint_BD!$B$3:$AQ$1079,AL$2)*$AD892+VLOOKUP($AC892,LS_Coint_BD!$B$3:$AQ$1079,AL$2+1)</f>
        <v>26.323385266747344</v>
      </c>
      <c r="AM892" s="89">
        <f>VLOOKUP($AC892,LS_Coint_BD!$B$3:$AQ$1079,AM$2)*$AD892+VLOOKUP($AC892,LS_Coint_BD!$B$3:$AQ$1079,AM$2+1)</f>
        <v>26.389174132314071</v>
      </c>
      <c r="AN892" s="89">
        <f>VLOOKUP($AC892,LS_Coint_BD!$B$3:$AQ$1079,AN$2)</f>
        <v>0.95339110101862901</v>
      </c>
      <c r="AO892" s="89">
        <f>VLOOKUP($AC892,LS_Coint_BD!$B$3:$AQ$1079,AO$2)</f>
        <v>1.09258964634777</v>
      </c>
      <c r="AP892" s="89">
        <f>VLOOKUP($AC892,LS_Coint_BD!$B$3:$AQ$1079,AP$2)</f>
        <v>1.21098941379658</v>
      </c>
      <c r="AQ892" s="89">
        <f>VLOOKUP($AC892,LS_Coint_BD!$B$3:$AQ$1079,AQ$2)</f>
        <v>1.2121202458057401</v>
      </c>
      <c r="AR892" s="89">
        <f>VLOOKUP($AC892,LS_Coint_BD!$B$3:$AQ$1079,AR$2)</f>
        <v>1.21946421855662</v>
      </c>
      <c r="AS892" s="89">
        <f>VLOOKUP($AC892,LS_Coint_BD!$B$3:$AQ$1079,AS$2)</f>
        <v>1.41208744514735</v>
      </c>
      <c r="AT892" s="89">
        <f>VLOOKUP($AC892,LS_Coint_BD!$B$3:$AQ$1079,AT$2)</f>
        <v>1.7374480289035801</v>
      </c>
      <c r="AU892" s="89">
        <f>VLOOKUP($AC892,LS_Coint_BD!$B$3:$AQ$1079,AU$2)</f>
        <v>1.7691440896560799</v>
      </c>
      <c r="AV892" s="89">
        <f>VLOOKUP($AC892,LS_Coint_BD!$B$3:$AQ$1079,AV$2)</f>
        <v>9.9475983006413996E-16</v>
      </c>
      <c r="AW892" s="89">
        <f>VLOOKUP($AC892,LS_Coint_BD!$B$3:$AQ$1079,AW$2)</f>
        <v>-1.83556873404693E-15</v>
      </c>
      <c r="AX892" s="89">
        <f>VLOOKUP($AC892,LS_Coint_BD!$B$3:$AQ$1079,AX$2)</f>
        <v>-5.3290705182007502E-16</v>
      </c>
      <c r="AY892" s="89">
        <f>VLOOKUP($AC892,LS_Coint_BD!$B$3:$AQ$1079,AY$2)</f>
        <v>-1.9317880628477699E-15</v>
      </c>
      <c r="AZ892" s="89">
        <f>VLOOKUP($AC892,LS_Coint_BD!$B$3:$AQ$1079,AZ$2)</f>
        <v>-1.51977196259799E-15</v>
      </c>
      <c r="BA892" s="89">
        <f>VLOOKUP($AC892,LS_Coint_BD!$B$3:$AQ$1079,BA$2)</f>
        <v>-1.7585932710062499E-15</v>
      </c>
      <c r="BB892" s="89">
        <f>VLOOKUP($AC892,LS_Coint_BD!$B$3:$AQ$1079,BB$2)</f>
        <v>-8.8817841970012504E-16</v>
      </c>
      <c r="BC892" s="89">
        <f>VLOOKUP($AC892,LS_Coint_BD!$B$3:$AQ$1079,BC$2)</f>
        <v>1.9610979506978798E-15</v>
      </c>
      <c r="BD892" s="89">
        <f t="shared" si="669"/>
        <v>1.9067822020372589</v>
      </c>
      <c r="BE892" s="89">
        <f t="shared" si="670"/>
        <v>2.1851792926955382</v>
      </c>
      <c r="BF892" s="89">
        <f t="shared" si="671"/>
        <v>2.4219788275931595</v>
      </c>
      <c r="BG892" s="89">
        <f t="shared" si="672"/>
        <v>2.4242404916114784</v>
      </c>
      <c r="BH892" s="89">
        <f t="shared" si="673"/>
        <v>2.4389284371132387</v>
      </c>
      <c r="BI892" s="89">
        <f t="shared" si="674"/>
        <v>-2.8241748902947017</v>
      </c>
      <c r="BJ892" s="89">
        <f t="shared" si="675"/>
        <v>-3.474896057807161</v>
      </c>
      <c r="BK892" s="89">
        <f t="shared" si="676"/>
        <v>-3.5382881793121581</v>
      </c>
      <c r="BL892" s="89">
        <f t="shared" si="677"/>
        <v>1.9067822020372569</v>
      </c>
      <c r="BM892" s="89"/>
      <c r="BN892" s="26" t="b">
        <f t="shared" si="678"/>
        <v>0</v>
      </c>
      <c r="BO892" s="26" t="b">
        <f t="shared" si="679"/>
        <v>0</v>
      </c>
      <c r="BP892" s="26" t="b">
        <f t="shared" si="680"/>
        <v>0</v>
      </c>
      <c r="BQ892" s="26" t="b">
        <f t="shared" si="681"/>
        <v>0</v>
      </c>
      <c r="BR892" s="26" t="b">
        <f t="shared" si="682"/>
        <v>0</v>
      </c>
      <c r="BS892" s="26" t="b">
        <f t="shared" si="683"/>
        <v>0</v>
      </c>
      <c r="BT892" s="26" t="b">
        <f t="shared" si="684"/>
        <v>0</v>
      </c>
      <c r="BU892" s="26" t="b">
        <f t="shared" si="685"/>
        <v>0</v>
      </c>
    </row>
    <row r="893" spans="2:73" ht="15" thickBot="1" x14ac:dyDescent="0.35">
      <c r="B893" s="17" t="str">
        <f>VLOOKUP($AC893,LS_Coint_BD!$B$3:$D$1079,2)</f>
        <v>WEGE3</v>
      </c>
      <c r="C893" s="87" t="str">
        <f>VLOOKUP($AC893,LS_Coint_BD!$B$3:$D$1079,3)</f>
        <v>MRFG3</v>
      </c>
      <c r="D893" s="68">
        <f t="shared" si="645"/>
        <v>0.22389641680979722</v>
      </c>
      <c r="E893" s="65">
        <f t="shared" si="646"/>
        <v>1.7437105539558555</v>
      </c>
      <c r="F893" s="69">
        <f t="shared" si="647"/>
        <v>1.1624737026372369</v>
      </c>
      <c r="G893" s="68">
        <f t="shared" si="648"/>
        <v>0.26046551372258264</v>
      </c>
      <c r="H893" s="65">
        <f t="shared" si="649"/>
        <v>2.5032301687720615</v>
      </c>
      <c r="I893" s="69">
        <f t="shared" si="650"/>
        <v>1.6688201125147075</v>
      </c>
      <c r="J893" s="68">
        <f t="shared" si="651"/>
        <v>6.4923333585584331E-2</v>
      </c>
      <c r="K893" s="65">
        <f t="shared" si="652"/>
        <v>3.0873865825475111</v>
      </c>
      <c r="L893" s="69">
        <f t="shared" si="653"/>
        <v>2.0582577216983409</v>
      </c>
      <c r="M893" s="68">
        <f t="shared" si="654"/>
        <v>0</v>
      </c>
      <c r="N893" s="65">
        <f t="shared" si="655"/>
        <v>0</v>
      </c>
      <c r="O893" s="69">
        <f t="shared" si="656"/>
        <v>0</v>
      </c>
      <c r="P893" s="68">
        <f t="shared" si="657"/>
        <v>0</v>
      </c>
      <c r="Q893" s="65">
        <f t="shared" si="658"/>
        <v>0</v>
      </c>
      <c r="R893" s="69">
        <f t="shared" si="659"/>
        <v>0</v>
      </c>
      <c r="S893" s="68">
        <f t="shared" si="660"/>
        <v>-0.81010607158121495</v>
      </c>
      <c r="T893" s="65">
        <f t="shared" si="661"/>
        <v>-4.1821761165641407</v>
      </c>
      <c r="U893" s="69">
        <f t="shared" si="662"/>
        <v>-2.7881174110427605</v>
      </c>
      <c r="V893" s="68">
        <f t="shared" si="663"/>
        <v>-1.2219898237488742</v>
      </c>
      <c r="W893" s="65">
        <f t="shared" si="664"/>
        <v>-5.2378629317582117</v>
      </c>
      <c r="X893" s="69">
        <f t="shared" si="665"/>
        <v>-3.4919086211721408</v>
      </c>
      <c r="Y893" s="68">
        <f t="shared" si="666"/>
        <v>0</v>
      </c>
      <c r="Z893" s="65">
        <f t="shared" si="667"/>
        <v>0</v>
      </c>
      <c r="AA893" s="69">
        <f t="shared" si="668"/>
        <v>0</v>
      </c>
      <c r="AB893" s="98">
        <f>SUMIF(BN893:BU893,"VERDADEIRO",BN$3:$BU892)</f>
        <v>0</v>
      </c>
      <c r="AC893" s="97">
        <f t="shared" si="644"/>
        <v>890</v>
      </c>
      <c r="AD893" s="89">
        <f>RTD("tryd.rtdserver",,"COT",B893,"ULT")</f>
        <v>84.5</v>
      </c>
      <c r="AE893" s="89">
        <f>RTD("tryd.rtdserver",,"COT",C893,"ULT")</f>
        <v>14.31</v>
      </c>
      <c r="AF893" s="89">
        <f>VLOOKUP($AC893,LS_Coint_BD!$B$3:$AQ$1079,AF$2)*$AD893+VLOOKUP($AC893,LS_Coint_BD!$B$3:$AQ$1079,AF$2+1)</f>
        <v>14.086103583190203</v>
      </c>
      <c r="AG893" s="89">
        <f>VLOOKUP($AC893,LS_Coint_BD!$B$3:$AQ$1079,AG$2)*$AD893+VLOOKUP($AC893,LS_Coint_BD!$B$3:$AQ$1079,AG$2+1)</f>
        <v>14.049534486277418</v>
      </c>
      <c r="AH893" s="89">
        <f>VLOOKUP($AC893,LS_Coint_BD!$B$3:$AQ$1079,AH$2)*$AD893+VLOOKUP($AC893,LS_Coint_BD!$B$3:$AQ$1079,AH$2+1)</f>
        <v>14.245076666414416</v>
      </c>
      <c r="AI893" s="89">
        <f>VLOOKUP($AC893,LS_Coint_BD!$B$3:$AQ$1079,AI$2)*$AD893+VLOOKUP($AC893,LS_Coint_BD!$B$3:$AQ$1079,AI$2+1)</f>
        <v>0</v>
      </c>
      <c r="AJ893" s="89">
        <f>VLOOKUP($AC893,LS_Coint_BD!$B$3:$AQ$1079,AJ$2)*$AD893+VLOOKUP($AC893,LS_Coint_BD!$B$3:$AQ$1079,AJ$2+1)</f>
        <v>0</v>
      </c>
      <c r="AK893" s="89">
        <f>VLOOKUP($AC893,LS_Coint_BD!$B$3:$AQ$1079,AK$2)*$AD893+VLOOKUP($AC893,LS_Coint_BD!$B$3:$AQ$1079,AK$2+1)</f>
        <v>15.120106071581215</v>
      </c>
      <c r="AL893" s="89">
        <f>VLOOKUP($AC893,LS_Coint_BD!$B$3:$AQ$1079,AL$2)*$AD893+VLOOKUP($AC893,LS_Coint_BD!$B$3:$AQ$1079,AL$2+1)</f>
        <v>15.531989823748875</v>
      </c>
      <c r="AM893" s="89">
        <f>VLOOKUP($AC893,LS_Coint_BD!$B$3:$AQ$1079,AM$2)*$AD893+VLOOKUP($AC893,LS_Coint_BD!$B$3:$AQ$1079,AM$2+1)</f>
        <v>0</v>
      </c>
      <c r="AN893" s="89">
        <f>VLOOKUP($AC893,LS_Coint_BD!$B$3:$AQ$1079,AN$2)</f>
        <v>0.58123685131861802</v>
      </c>
      <c r="AO893" s="89">
        <f>VLOOKUP($AC893,LS_Coint_BD!$B$3:$AQ$1079,AO$2)</f>
        <v>0.83441005625735398</v>
      </c>
      <c r="AP893" s="89">
        <f>VLOOKUP($AC893,LS_Coint_BD!$B$3:$AQ$1079,AP$2)</f>
        <v>1.02912886084917</v>
      </c>
      <c r="AQ893" s="89">
        <f>VLOOKUP($AC893,LS_Coint_BD!$B$3:$AQ$1079,AQ$2)</f>
        <v>0</v>
      </c>
      <c r="AR893" s="89">
        <f>VLOOKUP($AC893,LS_Coint_BD!$B$3:$AQ$1079,AR$2)</f>
        <v>0</v>
      </c>
      <c r="AS893" s="89">
        <f>VLOOKUP($AC893,LS_Coint_BD!$B$3:$AQ$1079,AS$2)</f>
        <v>1.39405870552138</v>
      </c>
      <c r="AT893" s="89">
        <f>VLOOKUP($AC893,LS_Coint_BD!$B$3:$AQ$1079,AT$2)</f>
        <v>1.74595431058607</v>
      </c>
      <c r="AU893" s="89">
        <f>VLOOKUP($AC893,LS_Coint_BD!$B$3:$AQ$1079,AU$2)</f>
        <v>0</v>
      </c>
      <c r="AV893" s="89">
        <f>VLOOKUP($AC893,LS_Coint_BD!$B$3:$AQ$1079,AV$2)</f>
        <v>7.8159700933611001E-16</v>
      </c>
      <c r="AW893" s="89">
        <f>VLOOKUP($AC893,LS_Coint_BD!$B$3:$AQ$1079,AW$2)</f>
        <v>-3.7007434154171901E-16</v>
      </c>
      <c r="AX893" s="89">
        <f>VLOOKUP($AC893,LS_Coint_BD!$B$3:$AQ$1079,AX$2)</f>
        <v>7.7398405145296599E-16</v>
      </c>
      <c r="AY893" s="89">
        <f>VLOOKUP($AC893,LS_Coint_BD!$B$3:$AQ$1079,AY$2)</f>
        <v>0</v>
      </c>
      <c r="AZ893" s="89">
        <f>VLOOKUP($AC893,LS_Coint_BD!$B$3:$AQ$1079,AZ$2)</f>
        <v>0</v>
      </c>
      <c r="BA893" s="89">
        <f>VLOOKUP($AC893,LS_Coint_BD!$B$3:$AQ$1079,BA$2)</f>
        <v>-3.6415315207705098E-16</v>
      </c>
      <c r="BB893" s="89">
        <f>VLOOKUP($AC893,LS_Coint_BD!$B$3:$AQ$1079,BB$2)</f>
        <v>-1.06581410364015E-15</v>
      </c>
      <c r="BC893" s="89">
        <f>VLOOKUP($AC893,LS_Coint_BD!$B$3:$AQ$1079,BC$2)</f>
        <v>0</v>
      </c>
      <c r="BD893" s="89">
        <f t="shared" si="669"/>
        <v>1.1624737026372369</v>
      </c>
      <c r="BE893" s="89">
        <f t="shared" si="670"/>
        <v>1.6688201125147075</v>
      </c>
      <c r="BF893" s="89">
        <f t="shared" si="671"/>
        <v>2.0582577216983409</v>
      </c>
      <c r="BG893" s="89">
        <f t="shared" si="672"/>
        <v>0</v>
      </c>
      <c r="BH893" s="89">
        <f t="shared" si="673"/>
        <v>0</v>
      </c>
      <c r="BI893" s="89">
        <f t="shared" si="674"/>
        <v>-2.7881174110427605</v>
      </c>
      <c r="BJ893" s="89">
        <f t="shared" si="675"/>
        <v>-3.4919086211721408</v>
      </c>
      <c r="BK893" s="89">
        <f t="shared" si="676"/>
        <v>0</v>
      </c>
      <c r="BL893" s="89">
        <f t="shared" si="677"/>
        <v>1.1624737026372385</v>
      </c>
      <c r="BM893" s="89"/>
      <c r="BN893" s="26" t="b">
        <f t="shared" si="678"/>
        <v>0</v>
      </c>
      <c r="BO893" s="26" t="b">
        <f t="shared" si="679"/>
        <v>0</v>
      </c>
      <c r="BP893" s="26" t="b">
        <f t="shared" si="680"/>
        <v>0</v>
      </c>
      <c r="BQ893" s="26" t="b">
        <f t="shared" si="681"/>
        <v>0</v>
      </c>
      <c r="BR893" s="26" t="b">
        <f t="shared" si="682"/>
        <v>0</v>
      </c>
      <c r="BS893" s="26" t="b">
        <f t="shared" si="683"/>
        <v>0</v>
      </c>
      <c r="BT893" s="26" t="b">
        <f t="shared" si="684"/>
        <v>0</v>
      </c>
      <c r="BU893" s="26" t="b">
        <f t="shared" si="685"/>
        <v>0</v>
      </c>
    </row>
    <row r="894" spans="2:73" ht="15" thickBot="1" x14ac:dyDescent="0.35">
      <c r="B894" s="17" t="str">
        <f>VLOOKUP($AC894,LS_Coint_BD!$B$3:$D$1079,2)</f>
        <v>WEGE3</v>
      </c>
      <c r="C894" s="87" t="str">
        <f>VLOOKUP($AC894,LS_Coint_BD!$B$3:$D$1079,3)</f>
        <v>MULT3</v>
      </c>
      <c r="D894" s="68">
        <f t="shared" si="645"/>
        <v>0</v>
      </c>
      <c r="E894" s="65">
        <f t="shared" si="646"/>
        <v>0</v>
      </c>
      <c r="F894" s="69">
        <f t="shared" si="647"/>
        <v>0</v>
      </c>
      <c r="G894" s="68">
        <f t="shared" si="648"/>
        <v>0</v>
      </c>
      <c r="H894" s="65">
        <f t="shared" si="649"/>
        <v>0</v>
      </c>
      <c r="I894" s="69">
        <f t="shared" si="650"/>
        <v>0</v>
      </c>
      <c r="J894" s="68">
        <f t="shared" si="651"/>
        <v>0</v>
      </c>
      <c r="K894" s="65">
        <f t="shared" si="652"/>
        <v>0</v>
      </c>
      <c r="L894" s="69">
        <f t="shared" si="653"/>
        <v>0</v>
      </c>
      <c r="M894" s="68">
        <f t="shared" si="654"/>
        <v>8.4681506798169437E-2</v>
      </c>
      <c r="N894" s="65">
        <f t="shared" si="655"/>
        <v>4.1200570626071071</v>
      </c>
      <c r="O894" s="69">
        <f t="shared" si="656"/>
        <v>2.7467047084047382</v>
      </c>
      <c r="P894" s="68">
        <f t="shared" si="657"/>
        <v>1.3424494829919809E-2</v>
      </c>
      <c r="Q894" s="65">
        <f t="shared" si="658"/>
        <v>4.1377727764753525</v>
      </c>
      <c r="R894" s="69">
        <f t="shared" si="659"/>
        <v>2.7585151843169018</v>
      </c>
      <c r="S894" s="68">
        <f t="shared" si="660"/>
        <v>-0.16386859216489924</v>
      </c>
      <c r="T894" s="65">
        <f t="shared" si="661"/>
        <v>-4.3921495834266029</v>
      </c>
      <c r="U894" s="69">
        <f t="shared" si="662"/>
        <v>-2.9280997222844016</v>
      </c>
      <c r="V894" s="68">
        <f t="shared" si="663"/>
        <v>-0.29799543599252587</v>
      </c>
      <c r="W894" s="65">
        <f t="shared" si="664"/>
        <v>-4.5110448705212098</v>
      </c>
      <c r="X894" s="69">
        <f t="shared" si="665"/>
        <v>-3.00736324701414</v>
      </c>
      <c r="Y894" s="68">
        <f t="shared" si="666"/>
        <v>1.1990559418958213E-2</v>
      </c>
      <c r="Z894" s="65">
        <f t="shared" si="667"/>
        <v>10.994128217334872</v>
      </c>
      <c r="AA894" s="69">
        <f t="shared" si="668"/>
        <v>7.3294188115565815</v>
      </c>
      <c r="AB894" s="98">
        <f>SUMIF(BN894:BU894,"VERDADEIRO",BN$3:$BU893)</f>
        <v>0</v>
      </c>
      <c r="AC894" s="97">
        <f t="shared" si="644"/>
        <v>891</v>
      </c>
      <c r="AD894" s="89">
        <f>RTD("tryd.rtdserver",,"COT",B894,"ULT")</f>
        <v>84.5</v>
      </c>
      <c r="AE894" s="89">
        <f>RTD("tryd.rtdserver",,"COT",C894,"ULT")</f>
        <v>21.84</v>
      </c>
      <c r="AF894" s="89">
        <f>VLOOKUP($AC894,LS_Coint_BD!$B$3:$AQ$1079,AF$2)*$AD894+VLOOKUP($AC894,LS_Coint_BD!$B$3:$AQ$1079,AF$2+1)</f>
        <v>0</v>
      </c>
      <c r="AG894" s="89">
        <f>VLOOKUP($AC894,LS_Coint_BD!$B$3:$AQ$1079,AG$2)*$AD894+VLOOKUP($AC894,LS_Coint_BD!$B$3:$AQ$1079,AG$2+1)</f>
        <v>0</v>
      </c>
      <c r="AH894" s="89">
        <f>VLOOKUP($AC894,LS_Coint_BD!$B$3:$AQ$1079,AH$2)*$AD894+VLOOKUP($AC894,LS_Coint_BD!$B$3:$AQ$1079,AH$2+1)</f>
        <v>0</v>
      </c>
      <c r="AI894" s="89">
        <f>VLOOKUP($AC894,LS_Coint_BD!$B$3:$AQ$1079,AI$2)*$AD894+VLOOKUP($AC894,LS_Coint_BD!$B$3:$AQ$1079,AI$2+1)</f>
        <v>21.75531849320183</v>
      </c>
      <c r="AJ894" s="89">
        <f>VLOOKUP($AC894,LS_Coint_BD!$B$3:$AQ$1079,AJ$2)*$AD894+VLOOKUP($AC894,LS_Coint_BD!$B$3:$AQ$1079,AJ$2+1)</f>
        <v>21.82657550517008</v>
      </c>
      <c r="AK894" s="89">
        <f>VLOOKUP($AC894,LS_Coint_BD!$B$3:$AQ$1079,AK$2)*$AD894+VLOOKUP($AC894,LS_Coint_BD!$B$3:$AQ$1079,AK$2+1)</f>
        <v>22.003868592164899</v>
      </c>
      <c r="AL894" s="89">
        <f>VLOOKUP($AC894,LS_Coint_BD!$B$3:$AQ$1079,AL$2)*$AD894+VLOOKUP($AC894,LS_Coint_BD!$B$3:$AQ$1079,AL$2+1)</f>
        <v>22.137995435992526</v>
      </c>
      <c r="AM894" s="89">
        <f>VLOOKUP($AC894,LS_Coint_BD!$B$3:$AQ$1079,AM$2)*$AD894+VLOOKUP($AC894,LS_Coint_BD!$B$3:$AQ$1079,AM$2+1)</f>
        <v>21.828009440581042</v>
      </c>
      <c r="AN894" s="89">
        <f>VLOOKUP($AC894,LS_Coint_BD!$B$3:$AQ$1079,AN$2)</f>
        <v>0</v>
      </c>
      <c r="AO894" s="89">
        <f>VLOOKUP($AC894,LS_Coint_BD!$B$3:$AQ$1079,AO$2)</f>
        <v>0</v>
      </c>
      <c r="AP894" s="89">
        <f>VLOOKUP($AC894,LS_Coint_BD!$B$3:$AQ$1079,AP$2)</f>
        <v>0</v>
      </c>
      <c r="AQ894" s="89">
        <f>VLOOKUP($AC894,LS_Coint_BD!$B$3:$AQ$1079,AQ$2)</f>
        <v>1.37335235420237</v>
      </c>
      <c r="AR894" s="89">
        <f>VLOOKUP($AC894,LS_Coint_BD!$B$3:$AQ$1079,AR$2)</f>
        <v>1.37925759215845</v>
      </c>
      <c r="AS894" s="89">
        <f>VLOOKUP($AC894,LS_Coint_BD!$B$3:$AQ$1079,AS$2)</f>
        <v>1.4640498611421999</v>
      </c>
      <c r="AT894" s="89">
        <f>VLOOKUP($AC894,LS_Coint_BD!$B$3:$AQ$1079,AT$2)</f>
        <v>1.50368162350707</v>
      </c>
      <c r="AU894" s="89">
        <f>VLOOKUP($AC894,LS_Coint_BD!$B$3:$AQ$1079,AU$2)</f>
        <v>3.6647094057782899</v>
      </c>
      <c r="AV894" s="89">
        <f>VLOOKUP($AC894,LS_Coint_BD!$B$3:$AQ$1079,AV$2)</f>
        <v>0</v>
      </c>
      <c r="AW894" s="89">
        <f>VLOOKUP($AC894,LS_Coint_BD!$B$3:$AQ$1079,AW$2)</f>
        <v>0</v>
      </c>
      <c r="AX894" s="89">
        <f>VLOOKUP($AC894,LS_Coint_BD!$B$3:$AQ$1079,AX$2)</f>
        <v>0</v>
      </c>
      <c r="AY894" s="89">
        <f>VLOOKUP($AC894,LS_Coint_BD!$B$3:$AQ$1079,AY$2)</f>
        <v>-1.6653345369377301E-15</v>
      </c>
      <c r="AZ894" s="89">
        <f>VLOOKUP($AC894,LS_Coint_BD!$B$3:$AQ$1079,AZ$2)</f>
        <v>1.59872115546023E-15</v>
      </c>
      <c r="BA894" s="89">
        <f>VLOOKUP($AC894,LS_Coint_BD!$B$3:$AQ$1079,BA$2)</f>
        <v>-1.93622895494627E-15</v>
      </c>
      <c r="BB894" s="89">
        <f>VLOOKUP($AC894,LS_Coint_BD!$B$3:$AQ$1079,BB$2)</f>
        <v>1.13040889780016E-16</v>
      </c>
      <c r="BC894" s="89">
        <f>VLOOKUP($AC894,LS_Coint_BD!$B$3:$AQ$1079,BC$2)</f>
        <v>1.4210854715202001E-15</v>
      </c>
      <c r="BD894" s="89">
        <f t="shared" si="669"/>
        <v>0</v>
      </c>
      <c r="BE894" s="89">
        <f t="shared" si="670"/>
        <v>0</v>
      </c>
      <c r="BF894" s="89">
        <f t="shared" si="671"/>
        <v>0</v>
      </c>
      <c r="BG894" s="89">
        <f t="shared" si="672"/>
        <v>2.7467047084047382</v>
      </c>
      <c r="BH894" s="89">
        <f t="shared" si="673"/>
        <v>2.7585151843169018</v>
      </c>
      <c r="BI894" s="89">
        <f t="shared" si="674"/>
        <v>-2.9280997222844016</v>
      </c>
      <c r="BJ894" s="89">
        <f t="shared" si="675"/>
        <v>-3.00736324701414</v>
      </c>
      <c r="BK894" s="89">
        <f t="shared" si="676"/>
        <v>7.3294188115565815</v>
      </c>
      <c r="BL894" s="89">
        <f t="shared" si="677"/>
        <v>0</v>
      </c>
      <c r="BM894" s="89"/>
      <c r="BN894" s="26" t="b">
        <f t="shared" si="678"/>
        <v>0</v>
      </c>
      <c r="BO894" s="26" t="b">
        <f t="shared" si="679"/>
        <v>0</v>
      </c>
      <c r="BP894" s="26" t="b">
        <f t="shared" si="680"/>
        <v>0</v>
      </c>
      <c r="BQ894" s="26" t="b">
        <f t="shared" si="681"/>
        <v>0</v>
      </c>
      <c r="BR894" s="26" t="b">
        <f t="shared" si="682"/>
        <v>0</v>
      </c>
      <c r="BS894" s="26" t="b">
        <f t="shared" si="683"/>
        <v>0</v>
      </c>
      <c r="BT894" s="26" t="b">
        <f t="shared" si="684"/>
        <v>0</v>
      </c>
      <c r="BU894" s="26" t="b">
        <f t="shared" si="685"/>
        <v>0</v>
      </c>
    </row>
    <row r="895" spans="2:73" ht="15" thickBot="1" x14ac:dyDescent="0.35">
      <c r="B895" s="17" t="str">
        <f>VLOOKUP($AC895,LS_Coint_BD!$B$3:$D$1079,2)</f>
        <v>WEGE3</v>
      </c>
      <c r="C895" s="87" t="str">
        <f>VLOOKUP($AC895,LS_Coint_BD!$B$3:$D$1079,3)</f>
        <v>RADL3</v>
      </c>
      <c r="D895" s="68">
        <f t="shared" si="645"/>
        <v>-0.3897606460974643</v>
      </c>
      <c r="E895" s="65">
        <f t="shared" si="646"/>
        <v>-2.2746037646875301</v>
      </c>
      <c r="F895" s="69">
        <f t="shared" si="647"/>
        <v>-1.5164025097916869</v>
      </c>
      <c r="G895" s="68">
        <f t="shared" si="648"/>
        <v>0</v>
      </c>
      <c r="H895" s="65">
        <f t="shared" si="649"/>
        <v>0</v>
      </c>
      <c r="I895" s="69">
        <f t="shared" si="650"/>
        <v>0</v>
      </c>
      <c r="J895" s="68">
        <f t="shared" si="651"/>
        <v>-0.37277981677840089</v>
      </c>
      <c r="K895" s="65">
        <f t="shared" si="652"/>
        <v>-2.7253503880460546</v>
      </c>
      <c r="L895" s="69">
        <f t="shared" si="653"/>
        <v>-1.8169002586973697</v>
      </c>
      <c r="M895" s="68">
        <f t="shared" si="654"/>
        <v>-0.20918381257117247</v>
      </c>
      <c r="N895" s="65">
        <f t="shared" si="655"/>
        <v>-2.6947465924203429</v>
      </c>
      <c r="O895" s="69">
        <f t="shared" si="656"/>
        <v>-1.7964977282802286</v>
      </c>
      <c r="P895" s="68">
        <f t="shared" si="657"/>
        <v>-9.3204165885701684E-2</v>
      </c>
      <c r="Q895" s="65">
        <f t="shared" si="658"/>
        <v>-2.6578857704638579</v>
      </c>
      <c r="R895" s="69">
        <f t="shared" si="659"/>
        <v>-1.7719238469759053</v>
      </c>
      <c r="S895" s="68">
        <f t="shared" si="660"/>
        <v>-8.5820095634836946E-2</v>
      </c>
      <c r="T895" s="65">
        <f t="shared" si="661"/>
        <v>-2.5520180133114678</v>
      </c>
      <c r="U895" s="69">
        <f t="shared" si="662"/>
        <v>-1.7013453422076452</v>
      </c>
      <c r="V895" s="68">
        <f t="shared" si="663"/>
        <v>-6.2443551170964895E-2</v>
      </c>
      <c r="W895" s="65">
        <f t="shared" si="664"/>
        <v>-2.6186314594988538</v>
      </c>
      <c r="X895" s="69">
        <f t="shared" si="665"/>
        <v>-1.7457543063325691</v>
      </c>
      <c r="Y895" s="68">
        <f t="shared" si="666"/>
        <v>3.0229787678877074E-3</v>
      </c>
      <c r="Z895" s="65">
        <f t="shared" si="667"/>
        <v>3.4212962837458756</v>
      </c>
      <c r="AA895" s="69">
        <f t="shared" si="668"/>
        <v>2.2808641891639172</v>
      </c>
      <c r="AB895" s="98">
        <f>SUMIF(BN895:BU895,"VERDADEIRO",BN$3:$BU894)</f>
        <v>0</v>
      </c>
      <c r="AC895" s="97">
        <f t="shared" si="644"/>
        <v>892</v>
      </c>
      <c r="AD895" s="89">
        <f>RTD("tryd.rtdserver",,"COT",B895,"ULT")</f>
        <v>84.5</v>
      </c>
      <c r="AE895" s="89">
        <f>RTD("tryd.rtdserver",,"COT",C895,"ULT")</f>
        <v>25.25</v>
      </c>
      <c r="AF895" s="89">
        <f>VLOOKUP($AC895,LS_Coint_BD!$B$3:$AQ$1079,AF$2)*$AD895+VLOOKUP($AC895,LS_Coint_BD!$B$3:$AQ$1079,AF$2+1)</f>
        <v>25.639760646097464</v>
      </c>
      <c r="AG895" s="89">
        <f>VLOOKUP($AC895,LS_Coint_BD!$B$3:$AQ$1079,AG$2)*$AD895+VLOOKUP($AC895,LS_Coint_BD!$B$3:$AQ$1079,AG$2+1)</f>
        <v>0</v>
      </c>
      <c r="AH895" s="89">
        <f>VLOOKUP($AC895,LS_Coint_BD!$B$3:$AQ$1079,AH$2)*$AD895+VLOOKUP($AC895,LS_Coint_BD!$B$3:$AQ$1079,AH$2+1)</f>
        <v>25.622779816778401</v>
      </c>
      <c r="AI895" s="89">
        <f>VLOOKUP($AC895,LS_Coint_BD!$B$3:$AQ$1079,AI$2)*$AD895+VLOOKUP($AC895,LS_Coint_BD!$B$3:$AQ$1079,AI$2+1)</f>
        <v>25.459183812571172</v>
      </c>
      <c r="AJ895" s="89">
        <f>VLOOKUP($AC895,LS_Coint_BD!$B$3:$AQ$1079,AJ$2)*$AD895+VLOOKUP($AC895,LS_Coint_BD!$B$3:$AQ$1079,AJ$2+1)</f>
        <v>25.343204165885702</v>
      </c>
      <c r="AK895" s="89">
        <f>VLOOKUP($AC895,LS_Coint_BD!$B$3:$AQ$1079,AK$2)*$AD895+VLOOKUP($AC895,LS_Coint_BD!$B$3:$AQ$1079,AK$2+1)</f>
        <v>25.335820095634837</v>
      </c>
      <c r="AL895" s="89">
        <f>VLOOKUP($AC895,LS_Coint_BD!$B$3:$AQ$1079,AL$2)*$AD895+VLOOKUP($AC895,LS_Coint_BD!$B$3:$AQ$1079,AL$2+1)</f>
        <v>25.312443551170965</v>
      </c>
      <c r="AM895" s="89">
        <f>VLOOKUP($AC895,LS_Coint_BD!$B$3:$AQ$1079,AM$2)*$AD895+VLOOKUP($AC895,LS_Coint_BD!$B$3:$AQ$1079,AM$2+1)</f>
        <v>25.246977021232112</v>
      </c>
      <c r="AN895" s="89">
        <f>VLOOKUP($AC895,LS_Coint_BD!$B$3:$AQ$1079,AN$2)</f>
        <v>0.758201254895843</v>
      </c>
      <c r="AO895" s="89">
        <f>VLOOKUP($AC895,LS_Coint_BD!$B$3:$AQ$1079,AO$2)</f>
        <v>0</v>
      </c>
      <c r="AP895" s="89">
        <f>VLOOKUP($AC895,LS_Coint_BD!$B$3:$AQ$1079,AP$2)</f>
        <v>0.90845012934868596</v>
      </c>
      <c r="AQ895" s="89">
        <f>VLOOKUP($AC895,LS_Coint_BD!$B$3:$AQ$1079,AQ$2)</f>
        <v>0.89824886414011496</v>
      </c>
      <c r="AR895" s="89">
        <f>VLOOKUP($AC895,LS_Coint_BD!$B$3:$AQ$1079,AR$2)</f>
        <v>0.885961923487952</v>
      </c>
      <c r="AS895" s="89">
        <f>VLOOKUP($AC895,LS_Coint_BD!$B$3:$AQ$1079,AS$2)</f>
        <v>0.85067267110382205</v>
      </c>
      <c r="AT895" s="89">
        <f>VLOOKUP($AC895,LS_Coint_BD!$B$3:$AQ$1079,AT$2)</f>
        <v>0.872877153166284</v>
      </c>
      <c r="AU895" s="89">
        <f>VLOOKUP($AC895,LS_Coint_BD!$B$3:$AQ$1079,AU$2)</f>
        <v>1.1404320945819599</v>
      </c>
      <c r="AV895" s="89">
        <f>VLOOKUP($AC895,LS_Coint_BD!$B$3:$AQ$1079,AV$2)</f>
        <v>-8.5265128291211999E-16</v>
      </c>
      <c r="AW895" s="89">
        <f>VLOOKUP($AC895,LS_Coint_BD!$B$3:$AQ$1079,AW$2)</f>
        <v>0</v>
      </c>
      <c r="AX895" s="89">
        <f>VLOOKUP($AC895,LS_Coint_BD!$B$3:$AQ$1079,AX$2)</f>
        <v>2.2585108386660298E-15</v>
      </c>
      <c r="AY895" s="89">
        <f>VLOOKUP($AC895,LS_Coint_BD!$B$3:$AQ$1079,AY$2)</f>
        <v>1.37667655053519E-15</v>
      </c>
      <c r="AZ895" s="89">
        <f>VLOOKUP($AC895,LS_Coint_BD!$B$3:$AQ$1079,AZ$2)</f>
        <v>-1.4408227697357599E-15</v>
      </c>
      <c r="BA895" s="89">
        <f>VLOOKUP($AC895,LS_Coint_BD!$B$3:$AQ$1079,BA$2)</f>
        <v>-1.1723955140041701E-15</v>
      </c>
      <c r="BB895" s="89">
        <f>VLOOKUP($AC895,LS_Coint_BD!$B$3:$AQ$1079,BB$2)</f>
        <v>-1.06581410364015E-15</v>
      </c>
      <c r="BC895" s="89">
        <f>VLOOKUP($AC895,LS_Coint_BD!$B$3:$AQ$1079,BC$2)</f>
        <v>-2.6716406864579799E-15</v>
      </c>
      <c r="BD895" s="89">
        <f t="shared" si="669"/>
        <v>-1.5164025097916869</v>
      </c>
      <c r="BE895" s="89">
        <f t="shared" si="670"/>
        <v>0</v>
      </c>
      <c r="BF895" s="89">
        <f t="shared" si="671"/>
        <v>-1.8169002586973697</v>
      </c>
      <c r="BG895" s="89">
        <f t="shared" si="672"/>
        <v>-1.7964977282802286</v>
      </c>
      <c r="BH895" s="89">
        <f t="shared" si="673"/>
        <v>-1.7719238469759053</v>
      </c>
      <c r="BI895" s="89">
        <f t="shared" si="674"/>
        <v>-1.7013453422076452</v>
      </c>
      <c r="BJ895" s="89">
        <f t="shared" si="675"/>
        <v>-1.7457543063325691</v>
      </c>
      <c r="BK895" s="89">
        <f t="shared" si="676"/>
        <v>2.2808641891639172</v>
      </c>
      <c r="BL895" s="89">
        <f t="shared" si="677"/>
        <v>-1.5164025097916887</v>
      </c>
      <c r="BM895" s="89"/>
      <c r="BN895" s="26" t="b">
        <f t="shared" si="678"/>
        <v>0</v>
      </c>
      <c r="BO895" s="26" t="b">
        <f t="shared" si="679"/>
        <v>0</v>
      </c>
      <c r="BP895" s="26" t="b">
        <f t="shared" si="680"/>
        <v>0</v>
      </c>
      <c r="BQ895" s="26" t="b">
        <f t="shared" si="681"/>
        <v>0</v>
      </c>
      <c r="BR895" s="26" t="b">
        <f t="shared" si="682"/>
        <v>0</v>
      </c>
      <c r="BS895" s="26" t="b">
        <f t="shared" si="683"/>
        <v>0</v>
      </c>
      <c r="BT895" s="26" t="b">
        <f t="shared" si="684"/>
        <v>0</v>
      </c>
      <c r="BU895" s="26" t="b">
        <f t="shared" si="685"/>
        <v>0</v>
      </c>
    </row>
    <row r="896" spans="2:73" ht="15" thickBot="1" x14ac:dyDescent="0.35">
      <c r="B896" s="17" t="str">
        <f>VLOOKUP($AC896,LS_Coint_BD!$B$3:$D$1079,2)</f>
        <v>WEGE3</v>
      </c>
      <c r="C896" s="87" t="str">
        <f>VLOOKUP($AC896,LS_Coint_BD!$B$3:$D$1079,3)</f>
        <v>TOTS3</v>
      </c>
      <c r="D896" s="68">
        <f t="shared" si="645"/>
        <v>1.2563267278000545</v>
      </c>
      <c r="E896" s="65">
        <f t="shared" si="646"/>
        <v>3.3144155565279307</v>
      </c>
      <c r="F896" s="69">
        <f t="shared" si="647"/>
        <v>2.2096103710186203</v>
      </c>
      <c r="G896" s="68">
        <f t="shared" si="648"/>
        <v>1.2763391545196363</v>
      </c>
      <c r="H896" s="65">
        <f t="shared" si="649"/>
        <v>3.2233801271918088</v>
      </c>
      <c r="I896" s="69">
        <f t="shared" si="650"/>
        <v>2.1489200847945393</v>
      </c>
      <c r="J896" s="68">
        <f t="shared" si="651"/>
        <v>1.1693622611773371</v>
      </c>
      <c r="K896" s="65">
        <f t="shared" si="652"/>
        <v>3.3679470284083837</v>
      </c>
      <c r="L896" s="69">
        <f t="shared" si="653"/>
        <v>2.2452980189389224</v>
      </c>
      <c r="M896" s="68">
        <f t="shared" si="654"/>
        <v>0.73365377645998464</v>
      </c>
      <c r="N896" s="65">
        <f t="shared" si="655"/>
        <v>3.8002284326982942</v>
      </c>
      <c r="O896" s="69">
        <f t="shared" si="656"/>
        <v>2.5334856217988628</v>
      </c>
      <c r="P896" s="68">
        <f t="shared" si="657"/>
        <v>0.34841468932882336</v>
      </c>
      <c r="Q896" s="65">
        <f t="shared" si="658"/>
        <v>4.1466566687559894</v>
      </c>
      <c r="R896" s="69">
        <f t="shared" si="659"/>
        <v>2.7644377791706596</v>
      </c>
      <c r="S896" s="68">
        <f t="shared" si="660"/>
        <v>9.6741052040886899E-2</v>
      </c>
      <c r="T896" s="65">
        <f t="shared" si="661"/>
        <v>4.458497562074367</v>
      </c>
      <c r="U896" s="69">
        <f t="shared" si="662"/>
        <v>2.9723317080495777</v>
      </c>
      <c r="V896" s="68">
        <f t="shared" si="663"/>
        <v>-0.24594081743613216</v>
      </c>
      <c r="W896" s="65">
        <f t="shared" si="664"/>
        <v>-5.1551567433825873</v>
      </c>
      <c r="X896" s="69">
        <f t="shared" si="665"/>
        <v>-3.4367711622550585</v>
      </c>
      <c r="Y896" s="68">
        <f t="shared" si="666"/>
        <v>-0.14920088409656174</v>
      </c>
      <c r="Z896" s="65">
        <f t="shared" si="667"/>
        <v>-6.3560292821569213</v>
      </c>
      <c r="AA896" s="69">
        <f t="shared" si="668"/>
        <v>-4.2373528547712809</v>
      </c>
      <c r="AB896" s="98">
        <f>SUMIF(BN896:BU896,"VERDADEIRO",BN$3:$BU895)</f>
        <v>0</v>
      </c>
      <c r="AC896" s="97">
        <f t="shared" si="644"/>
        <v>893</v>
      </c>
      <c r="AD896" s="89">
        <f>RTD("tryd.rtdserver",,"COT",B896,"ULT")</f>
        <v>84.5</v>
      </c>
      <c r="AE896" s="89">
        <f>RTD("tryd.rtdserver",,"COT",C896,"ULT")</f>
        <v>29.56</v>
      </c>
      <c r="AF896" s="89">
        <f>VLOOKUP($AC896,LS_Coint_BD!$B$3:$AQ$1079,AF$2)*$AD896+VLOOKUP($AC896,LS_Coint_BD!$B$3:$AQ$1079,AF$2+1)</f>
        <v>28.303673272199944</v>
      </c>
      <c r="AG896" s="89">
        <f>VLOOKUP($AC896,LS_Coint_BD!$B$3:$AQ$1079,AG$2)*$AD896+VLOOKUP($AC896,LS_Coint_BD!$B$3:$AQ$1079,AG$2+1)</f>
        <v>28.283660845480362</v>
      </c>
      <c r="AH896" s="89">
        <f>VLOOKUP($AC896,LS_Coint_BD!$B$3:$AQ$1079,AH$2)*$AD896+VLOOKUP($AC896,LS_Coint_BD!$B$3:$AQ$1079,AH$2+1)</f>
        <v>28.390637738822662</v>
      </c>
      <c r="AI896" s="89">
        <f>VLOOKUP($AC896,LS_Coint_BD!$B$3:$AQ$1079,AI$2)*$AD896+VLOOKUP($AC896,LS_Coint_BD!$B$3:$AQ$1079,AI$2+1)</f>
        <v>28.826346223540014</v>
      </c>
      <c r="AJ896" s="89">
        <f>VLOOKUP($AC896,LS_Coint_BD!$B$3:$AQ$1079,AJ$2)*$AD896+VLOOKUP($AC896,LS_Coint_BD!$B$3:$AQ$1079,AJ$2+1)</f>
        <v>29.211585310671175</v>
      </c>
      <c r="AK896" s="89">
        <f>VLOOKUP($AC896,LS_Coint_BD!$B$3:$AQ$1079,AK$2)*$AD896+VLOOKUP($AC896,LS_Coint_BD!$B$3:$AQ$1079,AK$2+1)</f>
        <v>29.463258947959112</v>
      </c>
      <c r="AL896" s="89">
        <f>VLOOKUP($AC896,LS_Coint_BD!$B$3:$AQ$1079,AL$2)*$AD896+VLOOKUP($AC896,LS_Coint_BD!$B$3:$AQ$1079,AL$2+1)</f>
        <v>29.805940817436131</v>
      </c>
      <c r="AM896" s="89">
        <f>VLOOKUP($AC896,LS_Coint_BD!$B$3:$AQ$1079,AM$2)*$AD896+VLOOKUP($AC896,LS_Coint_BD!$B$3:$AQ$1079,AM$2+1)</f>
        <v>29.70920088409656</v>
      </c>
      <c r="AN896" s="89">
        <f>VLOOKUP($AC896,LS_Coint_BD!$B$3:$AQ$1079,AN$2)</f>
        <v>1.10480518550931</v>
      </c>
      <c r="AO896" s="89">
        <f>VLOOKUP($AC896,LS_Coint_BD!$B$3:$AQ$1079,AO$2)</f>
        <v>1.0744600423972701</v>
      </c>
      <c r="AP896" s="89">
        <f>VLOOKUP($AC896,LS_Coint_BD!$B$3:$AQ$1079,AP$2)</f>
        <v>1.1226490094694599</v>
      </c>
      <c r="AQ896" s="89">
        <f>VLOOKUP($AC896,LS_Coint_BD!$B$3:$AQ$1079,AQ$2)</f>
        <v>1.2667428108994301</v>
      </c>
      <c r="AR896" s="89">
        <f>VLOOKUP($AC896,LS_Coint_BD!$B$3:$AQ$1079,AR$2)</f>
        <v>1.38221888958533</v>
      </c>
      <c r="AS896" s="89">
        <f>VLOOKUP($AC896,LS_Coint_BD!$B$3:$AQ$1079,AS$2)</f>
        <v>1.48616585402479</v>
      </c>
      <c r="AT896" s="89">
        <f>VLOOKUP($AC896,LS_Coint_BD!$B$3:$AQ$1079,AT$2)</f>
        <v>1.7183855811275299</v>
      </c>
      <c r="AU896" s="89">
        <f>VLOOKUP($AC896,LS_Coint_BD!$B$3:$AQ$1079,AU$2)</f>
        <v>2.11867642738564</v>
      </c>
      <c r="AV896" s="89">
        <f>VLOOKUP($AC896,LS_Coint_BD!$B$3:$AQ$1079,AV$2)</f>
        <v>4.6185277824406504E-16</v>
      </c>
      <c r="AW896" s="89">
        <f>VLOOKUP($AC896,LS_Coint_BD!$B$3:$AQ$1079,AW$2)</f>
        <v>-7.1054273576010003E-16</v>
      </c>
      <c r="AX896" s="89">
        <f>VLOOKUP($AC896,LS_Coint_BD!$B$3:$AQ$1079,AX$2)</f>
        <v>2.86754746931755E-15</v>
      </c>
      <c r="AY896" s="89">
        <f>VLOOKUP($AC896,LS_Coint_BD!$B$3:$AQ$1079,AY$2)</f>
        <v>2.5757174171303599E-15</v>
      </c>
      <c r="AZ896" s="89">
        <f>VLOOKUP($AC896,LS_Coint_BD!$B$3:$AQ$1079,AZ$2)</f>
        <v>-2.7632217501781699E-16</v>
      </c>
      <c r="BA896" s="89">
        <f>VLOOKUP($AC896,LS_Coint_BD!$B$3:$AQ$1079,BA$2)</f>
        <v>-2.41584530158434E-15</v>
      </c>
      <c r="BB896" s="89">
        <f>VLOOKUP($AC896,LS_Coint_BD!$B$3:$AQ$1079,BB$2)</f>
        <v>1.4533828686002099E-15</v>
      </c>
      <c r="BC896" s="89">
        <f>VLOOKUP($AC896,LS_Coint_BD!$B$3:$AQ$1079,BC$2)</f>
        <v>-1.2221335055073701E-15</v>
      </c>
      <c r="BD896" s="89">
        <f t="shared" si="669"/>
        <v>2.2096103710186203</v>
      </c>
      <c r="BE896" s="89">
        <f t="shared" si="670"/>
        <v>2.1489200847945393</v>
      </c>
      <c r="BF896" s="89">
        <f t="shared" si="671"/>
        <v>2.2452980189389224</v>
      </c>
      <c r="BG896" s="89">
        <f t="shared" si="672"/>
        <v>2.5334856217988628</v>
      </c>
      <c r="BH896" s="89">
        <f t="shared" si="673"/>
        <v>2.7644377791706596</v>
      </c>
      <c r="BI896" s="89">
        <f t="shared" si="674"/>
        <v>2.9723317080495777</v>
      </c>
      <c r="BJ896" s="89">
        <f t="shared" si="675"/>
        <v>-3.4367711622550585</v>
      </c>
      <c r="BK896" s="89">
        <f t="shared" si="676"/>
        <v>-4.2373528547712809</v>
      </c>
      <c r="BL896" s="89">
        <f t="shared" si="677"/>
        <v>2.2096103710186195</v>
      </c>
      <c r="BM896" s="89"/>
      <c r="BN896" s="26" t="b">
        <f t="shared" si="678"/>
        <v>0</v>
      </c>
      <c r="BO896" s="26" t="b">
        <f t="shared" si="679"/>
        <v>0</v>
      </c>
      <c r="BP896" s="26" t="b">
        <f t="shared" si="680"/>
        <v>0</v>
      </c>
      <c r="BQ896" s="26" t="b">
        <f t="shared" si="681"/>
        <v>0</v>
      </c>
      <c r="BR896" s="26" t="b">
        <f t="shared" si="682"/>
        <v>0</v>
      </c>
      <c r="BS896" s="26" t="b">
        <f t="shared" si="683"/>
        <v>0</v>
      </c>
      <c r="BT896" s="26" t="b">
        <f t="shared" si="684"/>
        <v>0</v>
      </c>
      <c r="BU896" s="26" t="b">
        <f t="shared" si="685"/>
        <v>0</v>
      </c>
    </row>
    <row r="897" spans="2:73" ht="15" thickBot="1" x14ac:dyDescent="0.35">
      <c r="B897" s="17" t="str">
        <f>VLOOKUP($AC897,LS_Coint_BD!$B$3:$D$1079,2)</f>
        <v>YDUQ3</v>
      </c>
      <c r="C897" s="87" t="str">
        <f>VLOOKUP($AC897,LS_Coint_BD!$B$3:$D$1079,3)</f>
        <v>BRDT3</v>
      </c>
      <c r="D897" s="68">
        <f t="shared" si="645"/>
        <v>0.7590068662723688</v>
      </c>
      <c r="E897" s="65">
        <f t="shared" si="646"/>
        <v>2.733265111223401</v>
      </c>
      <c r="F897" s="69">
        <f t="shared" si="647"/>
        <v>1.8221767408156007</v>
      </c>
      <c r="G897" s="68">
        <f t="shared" si="648"/>
        <v>0</v>
      </c>
      <c r="H897" s="65">
        <f t="shared" si="649"/>
        <v>0</v>
      </c>
      <c r="I897" s="69">
        <f t="shared" si="650"/>
        <v>0</v>
      </c>
      <c r="J897" s="68">
        <f t="shared" si="651"/>
        <v>0.72155429180975972</v>
      </c>
      <c r="K897" s="65">
        <f t="shared" si="652"/>
        <v>2.4823373236466137</v>
      </c>
      <c r="L897" s="69">
        <f t="shared" si="653"/>
        <v>1.6548915490977425</v>
      </c>
      <c r="M897" s="68">
        <f t="shared" si="654"/>
        <v>0.86313246024386103</v>
      </c>
      <c r="N897" s="65">
        <f t="shared" si="655"/>
        <v>2.4831397886622053</v>
      </c>
      <c r="O897" s="69">
        <f t="shared" si="656"/>
        <v>1.6554265257748035</v>
      </c>
      <c r="P897" s="68">
        <f t="shared" si="657"/>
        <v>0.8526192885503292</v>
      </c>
      <c r="Q897" s="65">
        <f t="shared" si="658"/>
        <v>2.5667660020337708</v>
      </c>
      <c r="R897" s="69">
        <f t="shared" si="659"/>
        <v>1.7111773346891805</v>
      </c>
      <c r="S897" s="68">
        <f t="shared" si="660"/>
        <v>0.94500012885305296</v>
      </c>
      <c r="T897" s="65">
        <f t="shared" si="661"/>
        <v>3.4117050895448409</v>
      </c>
      <c r="U897" s="69">
        <f t="shared" si="662"/>
        <v>2.2744700596965606</v>
      </c>
      <c r="V897" s="68">
        <f t="shared" si="663"/>
        <v>0</v>
      </c>
      <c r="W897" s="65">
        <f t="shared" si="664"/>
        <v>0</v>
      </c>
      <c r="X897" s="69">
        <f t="shared" si="665"/>
        <v>0</v>
      </c>
      <c r="Y897" s="68">
        <f t="shared" si="666"/>
        <v>0</v>
      </c>
      <c r="Z897" s="65">
        <f t="shared" si="667"/>
        <v>0</v>
      </c>
      <c r="AA897" s="69">
        <f t="shared" si="668"/>
        <v>0</v>
      </c>
      <c r="AB897" s="98">
        <f>SUMIF(BN897:BU897,"VERDADEIRO",BN$3:$BU896)</f>
        <v>0</v>
      </c>
      <c r="AC897" s="97">
        <f t="shared" si="644"/>
        <v>894</v>
      </c>
      <c r="AD897" s="89">
        <f>RTD("tryd.rtdserver",,"COT",B897,"ULT")</f>
        <v>33.44</v>
      </c>
      <c r="AE897" s="89">
        <f>RTD("tryd.rtdserver",,"COT",C897,"ULT")</f>
        <v>22.48</v>
      </c>
      <c r="AF897" s="89">
        <f>VLOOKUP($AC897,LS_Coint_BD!$B$3:$AQ$1079,AF$2)*$AD897+VLOOKUP($AC897,LS_Coint_BD!$B$3:$AQ$1079,AF$2+1)</f>
        <v>21.720993133727632</v>
      </c>
      <c r="AG897" s="89">
        <f>VLOOKUP($AC897,LS_Coint_BD!$B$3:$AQ$1079,AG$2)*$AD897+VLOOKUP($AC897,LS_Coint_BD!$B$3:$AQ$1079,AG$2+1)</f>
        <v>0</v>
      </c>
      <c r="AH897" s="89">
        <f>VLOOKUP($AC897,LS_Coint_BD!$B$3:$AQ$1079,AH$2)*$AD897+VLOOKUP($AC897,LS_Coint_BD!$B$3:$AQ$1079,AH$2+1)</f>
        <v>21.758445708190241</v>
      </c>
      <c r="AI897" s="89">
        <f>VLOOKUP($AC897,LS_Coint_BD!$B$3:$AQ$1079,AI$2)*$AD897+VLOOKUP($AC897,LS_Coint_BD!$B$3:$AQ$1079,AI$2+1)</f>
        <v>21.616867539756139</v>
      </c>
      <c r="AJ897" s="89">
        <f>VLOOKUP($AC897,LS_Coint_BD!$B$3:$AQ$1079,AJ$2)*$AD897+VLOOKUP($AC897,LS_Coint_BD!$B$3:$AQ$1079,AJ$2+1)</f>
        <v>21.627380711449671</v>
      </c>
      <c r="AK897" s="89">
        <f>VLOOKUP($AC897,LS_Coint_BD!$B$3:$AQ$1079,AK$2)*$AD897+VLOOKUP($AC897,LS_Coint_BD!$B$3:$AQ$1079,AK$2+1)</f>
        <v>21.534999871146947</v>
      </c>
      <c r="AL897" s="89">
        <f>VLOOKUP($AC897,LS_Coint_BD!$B$3:$AQ$1079,AL$2)*$AD897+VLOOKUP($AC897,LS_Coint_BD!$B$3:$AQ$1079,AL$2+1)</f>
        <v>0</v>
      </c>
      <c r="AM897" s="89">
        <f>VLOOKUP($AC897,LS_Coint_BD!$B$3:$AQ$1079,AM$2)*$AD897+VLOOKUP($AC897,LS_Coint_BD!$B$3:$AQ$1079,AM$2+1)</f>
        <v>0</v>
      </c>
      <c r="AN897" s="89">
        <f>VLOOKUP($AC897,LS_Coint_BD!$B$3:$AQ$1079,AN$2)</f>
        <v>0.9110883704078</v>
      </c>
      <c r="AO897" s="89">
        <f>VLOOKUP($AC897,LS_Coint_BD!$B$3:$AQ$1079,AO$2)</f>
        <v>0</v>
      </c>
      <c r="AP897" s="89">
        <f>VLOOKUP($AC897,LS_Coint_BD!$B$3:$AQ$1079,AP$2)</f>
        <v>0.82744577454887103</v>
      </c>
      <c r="AQ897" s="89">
        <f>VLOOKUP($AC897,LS_Coint_BD!$B$3:$AQ$1079,AQ$2)</f>
        <v>0.82771326288740299</v>
      </c>
      <c r="AR897" s="89">
        <f>VLOOKUP($AC897,LS_Coint_BD!$B$3:$AQ$1079,AR$2)</f>
        <v>0.85558866734459005</v>
      </c>
      <c r="AS897" s="89">
        <f>VLOOKUP($AC897,LS_Coint_BD!$B$3:$AQ$1079,AS$2)</f>
        <v>1.1372350298482801</v>
      </c>
      <c r="AT897" s="89">
        <f>VLOOKUP($AC897,LS_Coint_BD!$B$3:$AQ$1079,AT$2)</f>
        <v>0</v>
      </c>
      <c r="AU897" s="89">
        <f>VLOOKUP($AC897,LS_Coint_BD!$B$3:$AQ$1079,AU$2)</f>
        <v>0</v>
      </c>
      <c r="AV897" s="89">
        <f>VLOOKUP($AC897,LS_Coint_BD!$B$3:$AQ$1079,AV$2)</f>
        <v>5.6843418860807996E-16</v>
      </c>
      <c r="AW897" s="89">
        <f>VLOOKUP($AC897,LS_Coint_BD!$B$3:$AQ$1079,AW$2)</f>
        <v>0</v>
      </c>
      <c r="AX897" s="89">
        <f>VLOOKUP($AC897,LS_Coint_BD!$B$3:$AQ$1079,AX$2)</f>
        <v>5.0753052554292897E-16</v>
      </c>
      <c r="AY897" s="89">
        <f>VLOOKUP($AC897,LS_Coint_BD!$B$3:$AQ$1079,AY$2)</f>
        <v>-2.3314683517128299E-15</v>
      </c>
      <c r="AZ897" s="89">
        <f>VLOOKUP($AC897,LS_Coint_BD!$B$3:$AQ$1079,AZ$2)</f>
        <v>5.3290705182007502E-16</v>
      </c>
      <c r="BA897" s="89">
        <f>VLOOKUP($AC897,LS_Coint_BD!$B$3:$AQ$1079,BA$2)</f>
        <v>4.2632564145606E-16</v>
      </c>
      <c r="BB897" s="89">
        <f>VLOOKUP($AC897,LS_Coint_BD!$B$3:$AQ$1079,BB$2)</f>
        <v>0</v>
      </c>
      <c r="BC897" s="89">
        <f>VLOOKUP($AC897,LS_Coint_BD!$B$3:$AQ$1079,BC$2)</f>
        <v>0</v>
      </c>
      <c r="BD897" s="89">
        <f t="shared" si="669"/>
        <v>1.8221767408156007</v>
      </c>
      <c r="BE897" s="89">
        <f t="shared" si="670"/>
        <v>0</v>
      </c>
      <c r="BF897" s="89">
        <f t="shared" si="671"/>
        <v>1.6548915490977425</v>
      </c>
      <c r="BG897" s="89">
        <f t="shared" si="672"/>
        <v>1.6554265257748035</v>
      </c>
      <c r="BH897" s="89">
        <f t="shared" si="673"/>
        <v>1.7111773346891805</v>
      </c>
      <c r="BI897" s="89">
        <f t="shared" si="674"/>
        <v>2.2744700596965606</v>
      </c>
      <c r="BJ897" s="89">
        <f t="shared" si="675"/>
        <v>0</v>
      </c>
      <c r="BK897" s="89">
        <f t="shared" si="676"/>
        <v>0</v>
      </c>
      <c r="BL897" s="89">
        <f t="shared" si="677"/>
        <v>1.8221767408156018</v>
      </c>
      <c r="BM897" s="89"/>
      <c r="BN897" s="26" t="b">
        <f t="shared" si="678"/>
        <v>0</v>
      </c>
      <c r="BO897" s="26" t="b">
        <f t="shared" si="679"/>
        <v>0</v>
      </c>
      <c r="BP897" s="26" t="b">
        <f t="shared" si="680"/>
        <v>0</v>
      </c>
      <c r="BQ897" s="26" t="b">
        <f t="shared" si="681"/>
        <v>0</v>
      </c>
      <c r="BR897" s="26" t="b">
        <f t="shared" si="682"/>
        <v>0</v>
      </c>
      <c r="BS897" s="26" t="b">
        <f t="shared" si="683"/>
        <v>0</v>
      </c>
      <c r="BT897" s="26" t="b">
        <f t="shared" si="684"/>
        <v>0</v>
      </c>
      <c r="BU897" s="26" t="b">
        <f t="shared" si="685"/>
        <v>0</v>
      </c>
    </row>
    <row r="898" spans="2:73" ht="15" thickBot="1" x14ac:dyDescent="0.35">
      <c r="B898" s="17" t="str">
        <f>VLOOKUP($AC898,LS_Coint_BD!$B$3:$D$1079,2)</f>
        <v>YDUQ3</v>
      </c>
      <c r="C898" s="87" t="str">
        <f>VLOOKUP($AC898,LS_Coint_BD!$B$3:$D$1079,3)</f>
        <v>BRFS3</v>
      </c>
      <c r="D898" s="68">
        <f t="shared" si="645"/>
        <v>0</v>
      </c>
      <c r="E898" s="65">
        <f t="shared" si="646"/>
        <v>0</v>
      </c>
      <c r="F898" s="69">
        <f t="shared" si="647"/>
        <v>0</v>
      </c>
      <c r="G898" s="68">
        <f t="shared" si="648"/>
        <v>0.86757427779502549</v>
      </c>
      <c r="H898" s="65">
        <f t="shared" si="649"/>
        <v>2.5597996013295363</v>
      </c>
      <c r="I898" s="69">
        <f t="shared" si="650"/>
        <v>1.7065330675530241</v>
      </c>
      <c r="J898" s="68">
        <f t="shared" si="651"/>
        <v>1.0878985049713634</v>
      </c>
      <c r="K898" s="65">
        <f t="shared" si="652"/>
        <v>2.6762886143776665</v>
      </c>
      <c r="L898" s="69">
        <f t="shared" si="653"/>
        <v>1.7841924095851109</v>
      </c>
      <c r="M898" s="68">
        <f t="shared" si="654"/>
        <v>1.1542731864770452</v>
      </c>
      <c r="N898" s="65">
        <f t="shared" si="655"/>
        <v>2.6579993470179177</v>
      </c>
      <c r="O898" s="69">
        <f t="shared" si="656"/>
        <v>1.7719995646786117</v>
      </c>
      <c r="P898" s="68">
        <f t="shared" si="657"/>
        <v>1.0233493492260166</v>
      </c>
      <c r="Q898" s="65">
        <f t="shared" si="658"/>
        <v>3.5385944343511775</v>
      </c>
      <c r="R898" s="69">
        <f t="shared" si="659"/>
        <v>2.3590629562341183</v>
      </c>
      <c r="S898" s="68">
        <f t="shared" si="660"/>
        <v>1.0724764813774179</v>
      </c>
      <c r="T898" s="65">
        <f t="shared" si="661"/>
        <v>3.7181523507021588</v>
      </c>
      <c r="U898" s="69">
        <f t="shared" si="662"/>
        <v>2.4787682338014392</v>
      </c>
      <c r="V898" s="68">
        <f t="shared" si="663"/>
        <v>1.0478046443467086</v>
      </c>
      <c r="W898" s="65">
        <f t="shared" si="664"/>
        <v>4.5085275664512903</v>
      </c>
      <c r="X898" s="69">
        <f t="shared" si="665"/>
        <v>3.0056850443008605</v>
      </c>
      <c r="Y898" s="68">
        <f t="shared" si="666"/>
        <v>0.94571523265367219</v>
      </c>
      <c r="Z898" s="65">
        <f t="shared" si="667"/>
        <v>5.2200877582521024</v>
      </c>
      <c r="AA898" s="69">
        <f t="shared" si="668"/>
        <v>3.4800585055014013</v>
      </c>
      <c r="AB898" s="98">
        <f>SUMIF(BN898:BU898,"VERDADEIRO",BN$3:$BU897)</f>
        <v>0</v>
      </c>
      <c r="AC898" s="97">
        <f t="shared" si="644"/>
        <v>895</v>
      </c>
      <c r="AD898" s="89">
        <f>RTD("tryd.rtdserver",,"COT",B898,"ULT")</f>
        <v>33.44</v>
      </c>
      <c r="AE898" s="89">
        <f>RTD("tryd.rtdserver",,"COT",C898,"ULT")</f>
        <v>22.41</v>
      </c>
      <c r="AF898" s="89">
        <f>VLOOKUP($AC898,LS_Coint_BD!$B$3:$AQ$1079,AF$2)*$AD898+VLOOKUP($AC898,LS_Coint_BD!$B$3:$AQ$1079,AF$2+1)</f>
        <v>0</v>
      </c>
      <c r="AG898" s="89">
        <f>VLOOKUP($AC898,LS_Coint_BD!$B$3:$AQ$1079,AG$2)*$AD898+VLOOKUP($AC898,LS_Coint_BD!$B$3:$AQ$1079,AG$2+1)</f>
        <v>21.542425722204975</v>
      </c>
      <c r="AH898" s="89">
        <f>VLOOKUP($AC898,LS_Coint_BD!$B$3:$AQ$1079,AH$2)*$AD898+VLOOKUP($AC898,LS_Coint_BD!$B$3:$AQ$1079,AH$2+1)</f>
        <v>21.322101495028637</v>
      </c>
      <c r="AI898" s="89">
        <f>VLOOKUP($AC898,LS_Coint_BD!$B$3:$AQ$1079,AI$2)*$AD898+VLOOKUP($AC898,LS_Coint_BD!$B$3:$AQ$1079,AI$2+1)</f>
        <v>21.255726813522955</v>
      </c>
      <c r="AJ898" s="89">
        <f>VLOOKUP($AC898,LS_Coint_BD!$B$3:$AQ$1079,AJ$2)*$AD898+VLOOKUP($AC898,LS_Coint_BD!$B$3:$AQ$1079,AJ$2+1)</f>
        <v>21.386650650773984</v>
      </c>
      <c r="AK898" s="89">
        <f>VLOOKUP($AC898,LS_Coint_BD!$B$3:$AQ$1079,AK$2)*$AD898+VLOOKUP($AC898,LS_Coint_BD!$B$3:$AQ$1079,AK$2+1)</f>
        <v>21.337523518622582</v>
      </c>
      <c r="AL898" s="89">
        <f>VLOOKUP($AC898,LS_Coint_BD!$B$3:$AQ$1079,AL$2)*$AD898+VLOOKUP($AC898,LS_Coint_BD!$B$3:$AQ$1079,AL$2+1)</f>
        <v>21.362195355653292</v>
      </c>
      <c r="AM898" s="89">
        <f>VLOOKUP($AC898,LS_Coint_BD!$B$3:$AQ$1079,AM$2)*$AD898+VLOOKUP($AC898,LS_Coint_BD!$B$3:$AQ$1079,AM$2+1)</f>
        <v>21.464284767346328</v>
      </c>
      <c r="AN898" s="89">
        <f>VLOOKUP($AC898,LS_Coint_BD!$B$3:$AQ$1079,AN$2)</f>
        <v>0</v>
      </c>
      <c r="AO898" s="89">
        <f>VLOOKUP($AC898,LS_Coint_BD!$B$3:$AQ$1079,AO$2)</f>
        <v>0.85326653377651196</v>
      </c>
      <c r="AP898" s="89">
        <f>VLOOKUP($AC898,LS_Coint_BD!$B$3:$AQ$1079,AP$2)</f>
        <v>0.89209620479255602</v>
      </c>
      <c r="AQ898" s="89">
        <f>VLOOKUP($AC898,LS_Coint_BD!$B$3:$AQ$1079,AQ$2)</f>
        <v>0.88599978233930599</v>
      </c>
      <c r="AR898" s="89">
        <f>VLOOKUP($AC898,LS_Coint_BD!$B$3:$AQ$1079,AR$2)</f>
        <v>1.1795314781170601</v>
      </c>
      <c r="AS898" s="89">
        <f>VLOOKUP($AC898,LS_Coint_BD!$B$3:$AQ$1079,AS$2)</f>
        <v>1.23938411690072</v>
      </c>
      <c r="AT898" s="89">
        <f>VLOOKUP($AC898,LS_Coint_BD!$B$3:$AQ$1079,AT$2)</f>
        <v>1.50284252215043</v>
      </c>
      <c r="AU898" s="89">
        <f>VLOOKUP($AC898,LS_Coint_BD!$B$3:$AQ$1079,AU$2)</f>
        <v>1.7400292527507</v>
      </c>
      <c r="AV898" s="89">
        <f>VLOOKUP($AC898,LS_Coint_BD!$B$3:$AQ$1079,AV$2)</f>
        <v>0</v>
      </c>
      <c r="AW898" s="89">
        <f>VLOOKUP($AC898,LS_Coint_BD!$B$3:$AQ$1079,AW$2)</f>
        <v>1.1842378929335E-16</v>
      </c>
      <c r="AX898" s="89">
        <f>VLOOKUP($AC898,LS_Coint_BD!$B$3:$AQ$1079,AX$2)</f>
        <v>-1.11656715619444E-15</v>
      </c>
      <c r="AY898" s="89">
        <f>VLOOKUP($AC898,LS_Coint_BD!$B$3:$AQ$1079,AY$2)</f>
        <v>-2.8865798640254101E-16</v>
      </c>
      <c r="AZ898" s="89">
        <f>VLOOKUP($AC898,LS_Coint_BD!$B$3:$AQ$1079,AZ$2)</f>
        <v>-1.71714494475358E-15</v>
      </c>
      <c r="BA898" s="89">
        <f>VLOOKUP($AC898,LS_Coint_BD!$B$3:$AQ$1079,BA$2)</f>
        <v>-1.08357767203415E-15</v>
      </c>
      <c r="BB898" s="89">
        <f>VLOOKUP($AC898,LS_Coint_BD!$B$3:$AQ$1079,BB$2)</f>
        <v>4.52163559120064E-16</v>
      </c>
      <c r="BC898" s="89">
        <f>VLOOKUP($AC898,LS_Coint_BD!$B$3:$AQ$1079,BC$2)</f>
        <v>1.3784529073745901E-15</v>
      </c>
      <c r="BD898" s="89">
        <f t="shared" si="669"/>
        <v>0</v>
      </c>
      <c r="BE898" s="89">
        <f t="shared" si="670"/>
        <v>1.7065330675530241</v>
      </c>
      <c r="BF898" s="89">
        <f t="shared" si="671"/>
        <v>1.7841924095851109</v>
      </c>
      <c r="BG898" s="89">
        <f t="shared" si="672"/>
        <v>1.7719995646786117</v>
      </c>
      <c r="BH898" s="89">
        <f t="shared" si="673"/>
        <v>2.3590629562341183</v>
      </c>
      <c r="BI898" s="89">
        <f t="shared" si="674"/>
        <v>2.4787682338014392</v>
      </c>
      <c r="BJ898" s="89">
        <f t="shared" si="675"/>
        <v>3.0056850443008605</v>
      </c>
      <c r="BK898" s="89">
        <f t="shared" si="676"/>
        <v>3.4800585055014013</v>
      </c>
      <c r="BL898" s="89">
        <f t="shared" si="677"/>
        <v>0</v>
      </c>
      <c r="BM898" s="89"/>
      <c r="BN898" s="26" t="b">
        <f t="shared" si="678"/>
        <v>0</v>
      </c>
      <c r="BO898" s="26" t="b">
        <f t="shared" si="679"/>
        <v>0</v>
      </c>
      <c r="BP898" s="26" t="b">
        <f t="shared" si="680"/>
        <v>0</v>
      </c>
      <c r="BQ898" s="26" t="b">
        <f t="shared" si="681"/>
        <v>0</v>
      </c>
      <c r="BR898" s="26" t="b">
        <f t="shared" si="682"/>
        <v>0</v>
      </c>
      <c r="BS898" s="26" t="b">
        <f t="shared" si="683"/>
        <v>0</v>
      </c>
      <c r="BT898" s="26" t="b">
        <f t="shared" si="684"/>
        <v>0</v>
      </c>
      <c r="BU898" s="26" t="b">
        <f t="shared" si="685"/>
        <v>0</v>
      </c>
    </row>
    <row r="899" spans="2:73" ht="15" thickBot="1" x14ac:dyDescent="0.35">
      <c r="B899" s="17" t="str">
        <f>VLOOKUP($AC899,LS_Coint_BD!$B$3:$D$1079,2)</f>
        <v>YDUQ3</v>
      </c>
      <c r="C899" s="87" t="str">
        <f>VLOOKUP($AC899,LS_Coint_BD!$B$3:$D$1079,3)</f>
        <v>BRML3</v>
      </c>
      <c r="D899" s="68">
        <f t="shared" si="645"/>
        <v>-7.2471780129118812E-2</v>
      </c>
      <c r="E899" s="65">
        <f t="shared" si="646"/>
        <v>-1.3996455070987099</v>
      </c>
      <c r="F899" s="69">
        <f t="shared" si="647"/>
        <v>-0.93309700473247326</v>
      </c>
      <c r="G899" s="68">
        <f t="shared" si="648"/>
        <v>-0.13195924046834229</v>
      </c>
      <c r="H899" s="65">
        <f t="shared" si="649"/>
        <v>-1.4000038979360137</v>
      </c>
      <c r="I899" s="69">
        <f t="shared" si="650"/>
        <v>-0.93333593195734244</v>
      </c>
      <c r="J899" s="68">
        <f t="shared" si="651"/>
        <v>-0.27252012555579874</v>
      </c>
      <c r="K899" s="65">
        <f t="shared" si="652"/>
        <v>-1.5467680088411271</v>
      </c>
      <c r="L899" s="69">
        <f t="shared" si="653"/>
        <v>-1.0311786725607515</v>
      </c>
      <c r="M899" s="68">
        <f t="shared" si="654"/>
        <v>-0.32373870339596245</v>
      </c>
      <c r="N899" s="65">
        <f t="shared" si="655"/>
        <v>-1.5080978513829573</v>
      </c>
      <c r="O899" s="69">
        <f t="shared" si="656"/>
        <v>-1.0053985675886381</v>
      </c>
      <c r="P899" s="68">
        <f t="shared" si="657"/>
        <v>-0.38575964413043629</v>
      </c>
      <c r="Q899" s="65">
        <f t="shared" si="658"/>
        <v>-1.5612041387715503</v>
      </c>
      <c r="R899" s="69">
        <f t="shared" si="659"/>
        <v>-1.0408027591810336</v>
      </c>
      <c r="S899" s="68">
        <f t="shared" si="660"/>
        <v>-0.39978063613328452</v>
      </c>
      <c r="T899" s="65">
        <f t="shared" si="661"/>
        <v>-1.6230383051891304</v>
      </c>
      <c r="U899" s="69">
        <f t="shared" si="662"/>
        <v>-1.0820255367927536</v>
      </c>
      <c r="V899" s="68">
        <f t="shared" si="663"/>
        <v>-0.39966114277549103</v>
      </c>
      <c r="W899" s="65">
        <f t="shared" si="664"/>
        <v>-1.7650926771805293</v>
      </c>
      <c r="X899" s="69">
        <f t="shared" si="665"/>
        <v>-1.1767284514536862</v>
      </c>
      <c r="Y899" s="68">
        <f t="shared" si="666"/>
        <v>-1.0679555648830661</v>
      </c>
      <c r="Z899" s="65">
        <f t="shared" si="667"/>
        <v>-2.8749613797272877</v>
      </c>
      <c r="AA899" s="69">
        <f t="shared" si="668"/>
        <v>-1.916640919818192</v>
      </c>
      <c r="AB899" s="98">
        <f>SUMIF(BN899:BU899,"VERDADEIRO",BN$3:$BU898)</f>
        <v>0</v>
      </c>
      <c r="AC899" s="97">
        <f t="shared" si="644"/>
        <v>896</v>
      </c>
      <c r="AD899" s="89">
        <f>RTD("tryd.rtdserver",,"COT",B899,"ULT")</f>
        <v>33.44</v>
      </c>
      <c r="AE899" s="89">
        <f>RTD("tryd.rtdserver",,"COT",C899,"ULT")</f>
        <v>9.83</v>
      </c>
      <c r="AF899" s="89">
        <f>VLOOKUP($AC899,LS_Coint_BD!$B$3:$AQ$1079,AF$2)*$AD899+VLOOKUP($AC899,LS_Coint_BD!$B$3:$AQ$1079,AF$2+1)</f>
        <v>9.9024717801291189</v>
      </c>
      <c r="AG899" s="89">
        <f>VLOOKUP($AC899,LS_Coint_BD!$B$3:$AQ$1079,AG$2)*$AD899+VLOOKUP($AC899,LS_Coint_BD!$B$3:$AQ$1079,AG$2+1)</f>
        <v>9.9619592404683424</v>
      </c>
      <c r="AH899" s="89">
        <f>VLOOKUP($AC899,LS_Coint_BD!$B$3:$AQ$1079,AH$2)*$AD899+VLOOKUP($AC899,LS_Coint_BD!$B$3:$AQ$1079,AH$2+1)</f>
        <v>10.102520125555799</v>
      </c>
      <c r="AI899" s="89">
        <f>VLOOKUP($AC899,LS_Coint_BD!$B$3:$AQ$1079,AI$2)*$AD899+VLOOKUP($AC899,LS_Coint_BD!$B$3:$AQ$1079,AI$2+1)</f>
        <v>10.153738703395963</v>
      </c>
      <c r="AJ899" s="89">
        <f>VLOOKUP($AC899,LS_Coint_BD!$B$3:$AQ$1079,AJ$2)*$AD899+VLOOKUP($AC899,LS_Coint_BD!$B$3:$AQ$1079,AJ$2+1)</f>
        <v>10.215759644130436</v>
      </c>
      <c r="AK899" s="89">
        <f>VLOOKUP($AC899,LS_Coint_BD!$B$3:$AQ$1079,AK$2)*$AD899+VLOOKUP($AC899,LS_Coint_BD!$B$3:$AQ$1079,AK$2+1)</f>
        <v>10.229780636133285</v>
      </c>
      <c r="AL899" s="89">
        <f>VLOOKUP($AC899,LS_Coint_BD!$B$3:$AQ$1079,AL$2)*$AD899+VLOOKUP($AC899,LS_Coint_BD!$B$3:$AQ$1079,AL$2+1)</f>
        <v>10.229661142775491</v>
      </c>
      <c r="AM899" s="89">
        <f>VLOOKUP($AC899,LS_Coint_BD!$B$3:$AQ$1079,AM$2)*$AD899+VLOOKUP($AC899,LS_Coint_BD!$B$3:$AQ$1079,AM$2+1)</f>
        <v>10.897955564883066</v>
      </c>
      <c r="AN899" s="89">
        <f>VLOOKUP($AC899,LS_Coint_BD!$B$3:$AQ$1079,AN$2)</f>
        <v>0.46654850236623702</v>
      </c>
      <c r="AO899" s="89">
        <f>VLOOKUP($AC899,LS_Coint_BD!$B$3:$AQ$1079,AO$2)</f>
        <v>0.466667965978671</v>
      </c>
      <c r="AP899" s="89">
        <f>VLOOKUP($AC899,LS_Coint_BD!$B$3:$AQ$1079,AP$2)</f>
        <v>0.51558933628037595</v>
      </c>
      <c r="AQ899" s="89">
        <f>VLOOKUP($AC899,LS_Coint_BD!$B$3:$AQ$1079,AQ$2)</f>
        <v>0.50269928379431905</v>
      </c>
      <c r="AR899" s="89">
        <f>VLOOKUP($AC899,LS_Coint_BD!$B$3:$AQ$1079,AR$2)</f>
        <v>0.52040137959051702</v>
      </c>
      <c r="AS899" s="89">
        <f>VLOOKUP($AC899,LS_Coint_BD!$B$3:$AQ$1079,AS$2)</f>
        <v>0.54101276839637702</v>
      </c>
      <c r="AT899" s="89">
        <f>VLOOKUP($AC899,LS_Coint_BD!$B$3:$AQ$1079,AT$2)</f>
        <v>0.58836422572684299</v>
      </c>
      <c r="AU899" s="89">
        <f>VLOOKUP($AC899,LS_Coint_BD!$B$3:$AQ$1079,AU$2)</f>
        <v>0.95832045990909598</v>
      </c>
      <c r="AV899" s="89">
        <f>VLOOKUP($AC899,LS_Coint_BD!$B$3:$AQ$1079,AV$2)</f>
        <v>7.2830630415410304E-16</v>
      </c>
      <c r="AW899" s="89">
        <f>VLOOKUP($AC899,LS_Coint_BD!$B$3:$AQ$1079,AW$2)</f>
        <v>-4.1448326252672502E-16</v>
      </c>
      <c r="AX899" s="89">
        <f>VLOOKUP($AC899,LS_Coint_BD!$B$3:$AQ$1079,AX$2)</f>
        <v>4.31400946711489E-16</v>
      </c>
      <c r="AY899" s="89">
        <f>VLOOKUP($AC899,LS_Coint_BD!$B$3:$AQ$1079,AY$2)</f>
        <v>-1.11022302462516E-17</v>
      </c>
      <c r="AZ899" s="89">
        <f>VLOOKUP($AC899,LS_Coint_BD!$B$3:$AQ$1079,AZ$2)</f>
        <v>4.3422056074228299E-16</v>
      </c>
      <c r="BA899" s="89">
        <f>VLOOKUP($AC899,LS_Coint_BD!$B$3:$AQ$1079,BA$2)</f>
        <v>5.1514348342607299E-16</v>
      </c>
      <c r="BB899" s="89">
        <f>VLOOKUP($AC899,LS_Coint_BD!$B$3:$AQ$1079,BB$2)</f>
        <v>-2.26081779560032E-16</v>
      </c>
      <c r="BC899" s="89">
        <f>VLOOKUP($AC899,LS_Coint_BD!$B$3:$AQ$1079,BC$2)</f>
        <v>-2.8421709430404002E-17</v>
      </c>
      <c r="BD899" s="89">
        <f t="shared" si="669"/>
        <v>-0.93309700473247326</v>
      </c>
      <c r="BE899" s="89">
        <f t="shared" si="670"/>
        <v>-0.93333593195734244</v>
      </c>
      <c r="BF899" s="89">
        <f t="shared" si="671"/>
        <v>-1.0311786725607515</v>
      </c>
      <c r="BG899" s="89">
        <f t="shared" si="672"/>
        <v>-1.0053985675886381</v>
      </c>
      <c r="BH899" s="89">
        <f t="shared" si="673"/>
        <v>-1.0408027591810336</v>
      </c>
      <c r="BI899" s="89">
        <f t="shared" si="674"/>
        <v>-1.0820255367927536</v>
      </c>
      <c r="BJ899" s="89">
        <f t="shared" si="675"/>
        <v>-1.1767284514536862</v>
      </c>
      <c r="BK899" s="89">
        <f t="shared" si="676"/>
        <v>-1.916640919818192</v>
      </c>
      <c r="BL899" s="89">
        <f t="shared" si="677"/>
        <v>-0.9330970047324747</v>
      </c>
      <c r="BM899" s="89"/>
      <c r="BN899" s="26" t="b">
        <f t="shared" si="678"/>
        <v>0</v>
      </c>
      <c r="BO899" s="26" t="b">
        <f t="shared" si="679"/>
        <v>0</v>
      </c>
      <c r="BP899" s="26" t="b">
        <f t="shared" si="680"/>
        <v>0</v>
      </c>
      <c r="BQ899" s="26" t="b">
        <f t="shared" si="681"/>
        <v>0</v>
      </c>
      <c r="BR899" s="26" t="b">
        <f t="shared" si="682"/>
        <v>0</v>
      </c>
      <c r="BS899" s="26" t="b">
        <f t="shared" si="683"/>
        <v>0</v>
      </c>
      <c r="BT899" s="26" t="b">
        <f t="shared" si="684"/>
        <v>0</v>
      </c>
      <c r="BU899" s="26" t="b">
        <f t="shared" si="685"/>
        <v>0</v>
      </c>
    </row>
    <row r="900" spans="2:73" ht="15" thickBot="1" x14ac:dyDescent="0.35">
      <c r="B900" s="17" t="str">
        <f>VLOOKUP($AC900,LS_Coint_BD!$B$3:$D$1079,2)</f>
        <v>YDUQ3</v>
      </c>
      <c r="C900" s="87" t="str">
        <f>VLOOKUP($AC900,LS_Coint_BD!$B$3:$D$1079,3)</f>
        <v>CRFB3</v>
      </c>
      <c r="D900" s="68">
        <f t="shared" si="645"/>
        <v>-0.17863984369939345</v>
      </c>
      <c r="E900" s="65">
        <f t="shared" si="646"/>
        <v>-1.9675234088528</v>
      </c>
      <c r="F900" s="69">
        <f t="shared" si="647"/>
        <v>-1.3116822725685333</v>
      </c>
      <c r="G900" s="68">
        <f t="shared" si="648"/>
        <v>-0.17785611182708294</v>
      </c>
      <c r="H900" s="65">
        <f t="shared" si="649"/>
        <v>-1.9148284254186418</v>
      </c>
      <c r="I900" s="69">
        <f t="shared" si="650"/>
        <v>-1.2765522836124279</v>
      </c>
      <c r="J900" s="68">
        <f t="shared" si="651"/>
        <v>-0.43139009173014387</v>
      </c>
      <c r="K900" s="65">
        <f t="shared" si="652"/>
        <v>-2.3455259350990856</v>
      </c>
      <c r="L900" s="69">
        <f t="shared" si="653"/>
        <v>-1.5636839567327239</v>
      </c>
      <c r="M900" s="68">
        <f t="shared" si="654"/>
        <v>-0.35081749581851795</v>
      </c>
      <c r="N900" s="65">
        <f t="shared" si="655"/>
        <v>-2.3063150332823139</v>
      </c>
      <c r="O900" s="69">
        <f t="shared" si="656"/>
        <v>-1.5375433555215425</v>
      </c>
      <c r="P900" s="68">
        <f t="shared" si="657"/>
        <v>-0.18218156609646741</v>
      </c>
      <c r="Q900" s="65">
        <f t="shared" si="658"/>
        <v>-3.0144419853848992</v>
      </c>
      <c r="R900" s="69">
        <f t="shared" si="659"/>
        <v>-2.0096279902565994</v>
      </c>
      <c r="S900" s="68">
        <f t="shared" si="660"/>
        <v>0</v>
      </c>
      <c r="T900" s="65">
        <f t="shared" si="661"/>
        <v>0</v>
      </c>
      <c r="U900" s="69">
        <f t="shared" si="662"/>
        <v>0</v>
      </c>
      <c r="V900" s="68">
        <f t="shared" si="663"/>
        <v>-0.1728970606882072</v>
      </c>
      <c r="W900" s="65">
        <f t="shared" si="664"/>
        <v>-3.0274709369162975</v>
      </c>
      <c r="X900" s="69">
        <f t="shared" si="665"/>
        <v>-2.0183139579441982</v>
      </c>
      <c r="Y900" s="68">
        <f t="shared" si="666"/>
        <v>0</v>
      </c>
      <c r="Z900" s="65">
        <f t="shared" si="667"/>
        <v>0</v>
      </c>
      <c r="AA900" s="69">
        <f t="shared" si="668"/>
        <v>0</v>
      </c>
      <c r="AB900" s="98">
        <f>SUMIF(BN900:BU900,"VERDADEIRO",BN$3:$BU899)</f>
        <v>0</v>
      </c>
      <c r="AC900" s="97">
        <f t="shared" si="644"/>
        <v>897</v>
      </c>
      <c r="AD900" s="89">
        <f>RTD("tryd.rtdserver",,"COT",B900,"ULT")</f>
        <v>33.44</v>
      </c>
      <c r="AE900" s="89">
        <f>RTD("tryd.rtdserver",,"COT",C900,"ULT")</f>
        <v>19.52</v>
      </c>
      <c r="AF900" s="89">
        <f>VLOOKUP($AC900,LS_Coint_BD!$B$3:$AQ$1079,AF$2)*$AD900+VLOOKUP($AC900,LS_Coint_BD!$B$3:$AQ$1079,AF$2+1)</f>
        <v>19.698639843699393</v>
      </c>
      <c r="AG900" s="89">
        <f>VLOOKUP($AC900,LS_Coint_BD!$B$3:$AQ$1079,AG$2)*$AD900+VLOOKUP($AC900,LS_Coint_BD!$B$3:$AQ$1079,AG$2+1)</f>
        <v>19.697856111827083</v>
      </c>
      <c r="AH900" s="89">
        <f>VLOOKUP($AC900,LS_Coint_BD!$B$3:$AQ$1079,AH$2)*$AD900+VLOOKUP($AC900,LS_Coint_BD!$B$3:$AQ$1079,AH$2+1)</f>
        <v>19.951390091730143</v>
      </c>
      <c r="AI900" s="89">
        <f>VLOOKUP($AC900,LS_Coint_BD!$B$3:$AQ$1079,AI$2)*$AD900+VLOOKUP($AC900,LS_Coint_BD!$B$3:$AQ$1079,AI$2+1)</f>
        <v>19.870817495818518</v>
      </c>
      <c r="AJ900" s="89">
        <f>VLOOKUP($AC900,LS_Coint_BD!$B$3:$AQ$1079,AJ$2)*$AD900+VLOOKUP($AC900,LS_Coint_BD!$B$3:$AQ$1079,AJ$2+1)</f>
        <v>19.702181566096467</v>
      </c>
      <c r="AK900" s="89">
        <f>VLOOKUP($AC900,LS_Coint_BD!$B$3:$AQ$1079,AK$2)*$AD900+VLOOKUP($AC900,LS_Coint_BD!$B$3:$AQ$1079,AK$2+1)</f>
        <v>0</v>
      </c>
      <c r="AL900" s="89">
        <f>VLOOKUP($AC900,LS_Coint_BD!$B$3:$AQ$1079,AL$2)*$AD900+VLOOKUP($AC900,LS_Coint_BD!$B$3:$AQ$1079,AL$2+1)</f>
        <v>19.692897060688207</v>
      </c>
      <c r="AM900" s="89">
        <f>VLOOKUP($AC900,LS_Coint_BD!$B$3:$AQ$1079,AM$2)*$AD900+VLOOKUP($AC900,LS_Coint_BD!$B$3:$AQ$1079,AM$2+1)</f>
        <v>0</v>
      </c>
      <c r="AN900" s="89">
        <f>VLOOKUP($AC900,LS_Coint_BD!$B$3:$AQ$1079,AN$2)</f>
        <v>0.65584113628426699</v>
      </c>
      <c r="AO900" s="89">
        <f>VLOOKUP($AC900,LS_Coint_BD!$B$3:$AQ$1079,AO$2)</f>
        <v>0.63827614180621395</v>
      </c>
      <c r="AP900" s="89">
        <f>VLOOKUP($AC900,LS_Coint_BD!$B$3:$AQ$1079,AP$2)</f>
        <v>0.78184197836636105</v>
      </c>
      <c r="AQ900" s="89">
        <f>VLOOKUP($AC900,LS_Coint_BD!$B$3:$AQ$1079,AQ$2)</f>
        <v>0.76877167776077004</v>
      </c>
      <c r="AR900" s="89">
        <f>VLOOKUP($AC900,LS_Coint_BD!$B$3:$AQ$1079,AR$2)</f>
        <v>1.0048139951282999</v>
      </c>
      <c r="AS900" s="89">
        <f>VLOOKUP($AC900,LS_Coint_BD!$B$3:$AQ$1079,AS$2)</f>
        <v>0</v>
      </c>
      <c r="AT900" s="89">
        <f>VLOOKUP($AC900,LS_Coint_BD!$B$3:$AQ$1079,AT$2)</f>
        <v>1.0091569789721</v>
      </c>
      <c r="AU900" s="89">
        <f>VLOOKUP($AC900,LS_Coint_BD!$B$3:$AQ$1079,AU$2)</f>
        <v>0</v>
      </c>
      <c r="AV900" s="89">
        <f>VLOOKUP($AC900,LS_Coint_BD!$B$3:$AQ$1079,AV$2)</f>
        <v>7.4606987254810497E-16</v>
      </c>
      <c r="AW900" s="89">
        <f>VLOOKUP($AC900,LS_Coint_BD!$B$3:$AQ$1079,AW$2)</f>
        <v>5.9211894646675002E-17</v>
      </c>
      <c r="AX900" s="89">
        <f>VLOOKUP($AC900,LS_Coint_BD!$B$3:$AQ$1079,AX$2)</f>
        <v>-1.7256037868459599E-15</v>
      </c>
      <c r="AY900" s="89">
        <f>VLOOKUP($AC900,LS_Coint_BD!$B$3:$AQ$1079,AY$2)</f>
        <v>-2.5313084961453601E-15</v>
      </c>
      <c r="AZ900" s="89">
        <f>VLOOKUP($AC900,LS_Coint_BD!$B$3:$AQ$1079,AZ$2)</f>
        <v>5.1316975360451705E-16</v>
      </c>
      <c r="BA900" s="89">
        <f>VLOOKUP($AC900,LS_Coint_BD!$B$3:$AQ$1079,BA$2)</f>
        <v>0</v>
      </c>
      <c r="BB900" s="89">
        <f>VLOOKUP($AC900,LS_Coint_BD!$B$3:$AQ$1079,BB$2)</f>
        <v>1.7602081408602501E-15</v>
      </c>
      <c r="BC900" s="89">
        <f>VLOOKUP($AC900,LS_Coint_BD!$B$3:$AQ$1079,BC$2)</f>
        <v>0</v>
      </c>
      <c r="BD900" s="89">
        <f t="shared" si="669"/>
        <v>-1.3116822725685333</v>
      </c>
      <c r="BE900" s="89">
        <f t="shared" si="670"/>
        <v>-1.2765522836124279</v>
      </c>
      <c r="BF900" s="89">
        <f t="shared" si="671"/>
        <v>-1.5636839567327239</v>
      </c>
      <c r="BG900" s="89">
        <f t="shared" si="672"/>
        <v>-1.5375433555215425</v>
      </c>
      <c r="BH900" s="89">
        <f t="shared" si="673"/>
        <v>-2.0096279902565994</v>
      </c>
      <c r="BI900" s="89">
        <f t="shared" si="674"/>
        <v>0</v>
      </c>
      <c r="BJ900" s="89">
        <f t="shared" si="675"/>
        <v>-2.0183139579441982</v>
      </c>
      <c r="BK900" s="89">
        <f t="shared" si="676"/>
        <v>0</v>
      </c>
      <c r="BL900" s="89">
        <f t="shared" si="677"/>
        <v>-1.3116822725685318</v>
      </c>
      <c r="BM900" s="89"/>
      <c r="BN900" s="26" t="b">
        <f t="shared" si="678"/>
        <v>0</v>
      </c>
      <c r="BO900" s="26" t="b">
        <f t="shared" si="679"/>
        <v>0</v>
      </c>
      <c r="BP900" s="26" t="b">
        <f t="shared" si="680"/>
        <v>0</v>
      </c>
      <c r="BQ900" s="26" t="b">
        <f t="shared" si="681"/>
        <v>0</v>
      </c>
      <c r="BR900" s="26" t="b">
        <f t="shared" si="682"/>
        <v>0</v>
      </c>
      <c r="BS900" s="26" t="b">
        <f t="shared" si="683"/>
        <v>0</v>
      </c>
      <c r="BT900" s="26" t="b">
        <f t="shared" si="684"/>
        <v>0</v>
      </c>
      <c r="BU900" s="26" t="b">
        <f t="shared" si="685"/>
        <v>0</v>
      </c>
    </row>
    <row r="901" spans="2:73" ht="15" thickBot="1" x14ac:dyDescent="0.35">
      <c r="B901" s="17" t="str">
        <f>VLOOKUP($AC901,LS_Coint_BD!$B$3:$D$1079,2)</f>
        <v>YDUQ3</v>
      </c>
      <c r="C901" s="87" t="str">
        <f>VLOOKUP($AC901,LS_Coint_BD!$B$3:$D$1079,3)</f>
        <v>CVCB3</v>
      </c>
      <c r="D901" s="68">
        <f t="shared" si="645"/>
        <v>0.63617209022522658</v>
      </c>
      <c r="E901" s="65">
        <f t="shared" si="646"/>
        <v>2.7169133212174907</v>
      </c>
      <c r="F901" s="69">
        <f t="shared" si="647"/>
        <v>1.8112755474783271</v>
      </c>
      <c r="G901" s="68">
        <f t="shared" si="648"/>
        <v>0</v>
      </c>
      <c r="H901" s="65">
        <f t="shared" si="649"/>
        <v>0</v>
      </c>
      <c r="I901" s="69">
        <f t="shared" si="650"/>
        <v>0</v>
      </c>
      <c r="J901" s="68">
        <f t="shared" si="651"/>
        <v>0</v>
      </c>
      <c r="K901" s="65">
        <f t="shared" si="652"/>
        <v>0</v>
      </c>
      <c r="L901" s="69">
        <f t="shared" si="653"/>
        <v>0</v>
      </c>
      <c r="M901" s="68">
        <f t="shared" si="654"/>
        <v>0</v>
      </c>
      <c r="N901" s="65">
        <f t="shared" si="655"/>
        <v>0</v>
      </c>
      <c r="O901" s="69">
        <f t="shared" si="656"/>
        <v>0</v>
      </c>
      <c r="P901" s="68">
        <f t="shared" si="657"/>
        <v>0.4246868364858436</v>
      </c>
      <c r="Q901" s="65">
        <f t="shared" si="658"/>
        <v>4.0145451579689988</v>
      </c>
      <c r="R901" s="69">
        <f t="shared" si="659"/>
        <v>2.6763634386459993</v>
      </c>
      <c r="S901" s="68">
        <f t="shared" si="660"/>
        <v>0.53470558150130643</v>
      </c>
      <c r="T901" s="65">
        <f t="shared" si="661"/>
        <v>4.6561216151501696</v>
      </c>
      <c r="U901" s="69">
        <f t="shared" si="662"/>
        <v>3.1040810767667795</v>
      </c>
      <c r="V901" s="68">
        <f t="shared" si="663"/>
        <v>0.54908205758365014</v>
      </c>
      <c r="W901" s="65">
        <f t="shared" si="664"/>
        <v>5.1039139450952691</v>
      </c>
      <c r="X901" s="69">
        <f t="shared" si="665"/>
        <v>3.4026092967301795</v>
      </c>
      <c r="Y901" s="68">
        <f t="shared" si="666"/>
        <v>1.0091439034957759</v>
      </c>
      <c r="Z901" s="65">
        <f t="shared" si="667"/>
        <v>6.6550452499950588</v>
      </c>
      <c r="AA901" s="69">
        <f t="shared" si="668"/>
        <v>4.4366968333300392</v>
      </c>
      <c r="AB901" s="98">
        <f>SUMIF(BN901:BU901,"VERDADEIRO",BN$3:$BU900)</f>
        <v>0</v>
      </c>
      <c r="AC901" s="97">
        <f t="shared" si="644"/>
        <v>898</v>
      </c>
      <c r="AD901" s="89">
        <f>RTD("tryd.rtdserver",,"COT",B901,"ULT")</f>
        <v>33.44</v>
      </c>
      <c r="AE901" s="89">
        <f>RTD("tryd.rtdserver",,"COT",C901,"ULT")</f>
        <v>19.97</v>
      </c>
      <c r="AF901" s="89">
        <f>VLOOKUP($AC901,LS_Coint_BD!$B$3:$AQ$1079,AF$2)*$AD901+VLOOKUP($AC901,LS_Coint_BD!$B$3:$AQ$1079,AF$2+1)</f>
        <v>19.333827909774772</v>
      </c>
      <c r="AG901" s="89">
        <f>VLOOKUP($AC901,LS_Coint_BD!$B$3:$AQ$1079,AG$2)*$AD901+VLOOKUP($AC901,LS_Coint_BD!$B$3:$AQ$1079,AG$2+1)</f>
        <v>0</v>
      </c>
      <c r="AH901" s="89">
        <f>VLOOKUP($AC901,LS_Coint_BD!$B$3:$AQ$1079,AH$2)*$AD901+VLOOKUP($AC901,LS_Coint_BD!$B$3:$AQ$1079,AH$2+1)</f>
        <v>0</v>
      </c>
      <c r="AI901" s="89">
        <f>VLOOKUP($AC901,LS_Coint_BD!$B$3:$AQ$1079,AI$2)*$AD901+VLOOKUP($AC901,LS_Coint_BD!$B$3:$AQ$1079,AI$2+1)</f>
        <v>0</v>
      </c>
      <c r="AJ901" s="89">
        <f>VLOOKUP($AC901,LS_Coint_BD!$B$3:$AQ$1079,AJ$2)*$AD901+VLOOKUP($AC901,LS_Coint_BD!$B$3:$AQ$1079,AJ$2+1)</f>
        <v>19.545313163514155</v>
      </c>
      <c r="AK901" s="89">
        <f>VLOOKUP($AC901,LS_Coint_BD!$B$3:$AQ$1079,AK$2)*$AD901+VLOOKUP($AC901,LS_Coint_BD!$B$3:$AQ$1079,AK$2+1)</f>
        <v>19.435294418498692</v>
      </c>
      <c r="AL901" s="89">
        <f>VLOOKUP($AC901,LS_Coint_BD!$B$3:$AQ$1079,AL$2)*$AD901+VLOOKUP($AC901,LS_Coint_BD!$B$3:$AQ$1079,AL$2+1)</f>
        <v>19.420917942416349</v>
      </c>
      <c r="AM901" s="89">
        <f>VLOOKUP($AC901,LS_Coint_BD!$B$3:$AQ$1079,AM$2)*$AD901+VLOOKUP($AC901,LS_Coint_BD!$B$3:$AQ$1079,AM$2+1)</f>
        <v>18.960856096504223</v>
      </c>
      <c r="AN901" s="89">
        <f>VLOOKUP($AC901,LS_Coint_BD!$B$3:$AQ$1079,AN$2)</f>
        <v>0.90563777373916399</v>
      </c>
      <c r="AO901" s="89">
        <f>VLOOKUP($AC901,LS_Coint_BD!$B$3:$AQ$1079,AO$2)</f>
        <v>0</v>
      </c>
      <c r="AP901" s="89">
        <f>VLOOKUP($AC901,LS_Coint_BD!$B$3:$AQ$1079,AP$2)</f>
        <v>0</v>
      </c>
      <c r="AQ901" s="89">
        <f>VLOOKUP($AC901,LS_Coint_BD!$B$3:$AQ$1079,AQ$2)</f>
        <v>0</v>
      </c>
      <c r="AR901" s="89">
        <f>VLOOKUP($AC901,LS_Coint_BD!$B$3:$AQ$1079,AR$2)</f>
        <v>1.3381817193229999</v>
      </c>
      <c r="AS901" s="89">
        <f>VLOOKUP($AC901,LS_Coint_BD!$B$3:$AQ$1079,AS$2)</f>
        <v>1.55204053838339</v>
      </c>
      <c r="AT901" s="89">
        <f>VLOOKUP($AC901,LS_Coint_BD!$B$3:$AQ$1079,AT$2)</f>
        <v>1.70130464836509</v>
      </c>
      <c r="AU901" s="89">
        <f>VLOOKUP($AC901,LS_Coint_BD!$B$3:$AQ$1079,AU$2)</f>
        <v>2.21834841666502</v>
      </c>
      <c r="AV901" s="89">
        <f>VLOOKUP($AC901,LS_Coint_BD!$B$3:$AQ$1079,AV$2)</f>
        <v>-9.5923269327613492E-16</v>
      </c>
      <c r="AW901" s="89">
        <f>VLOOKUP($AC901,LS_Coint_BD!$B$3:$AQ$1079,AW$2)</f>
        <v>0</v>
      </c>
      <c r="AX901" s="89">
        <f>VLOOKUP($AC901,LS_Coint_BD!$B$3:$AQ$1079,AX$2)</f>
        <v>0</v>
      </c>
      <c r="AY901" s="89">
        <f>VLOOKUP($AC901,LS_Coint_BD!$B$3:$AQ$1079,AY$2)</f>
        <v>0</v>
      </c>
      <c r="AZ901" s="89">
        <f>VLOOKUP($AC901,LS_Coint_BD!$B$3:$AQ$1079,AZ$2)</f>
        <v>-5.9211894646675002E-16</v>
      </c>
      <c r="BA901" s="89">
        <f>VLOOKUP($AC901,LS_Coint_BD!$B$3:$AQ$1079,BA$2)</f>
        <v>-4.9737991503206998E-16</v>
      </c>
      <c r="BB901" s="89">
        <f>VLOOKUP($AC901,LS_Coint_BD!$B$3:$AQ$1079,BB$2)</f>
        <v>-5.1675835328007303E-16</v>
      </c>
      <c r="BC901" s="89">
        <f>VLOOKUP($AC901,LS_Coint_BD!$B$3:$AQ$1079,BC$2)</f>
        <v>-7.3896444519050396E-16</v>
      </c>
      <c r="BD901" s="89">
        <f t="shared" si="669"/>
        <v>1.8112755474783271</v>
      </c>
      <c r="BE901" s="89">
        <f t="shared" si="670"/>
        <v>0</v>
      </c>
      <c r="BF901" s="89">
        <f t="shared" si="671"/>
        <v>0</v>
      </c>
      <c r="BG901" s="89">
        <f t="shared" si="672"/>
        <v>0</v>
      </c>
      <c r="BH901" s="89">
        <f t="shared" si="673"/>
        <v>2.6763634386459993</v>
      </c>
      <c r="BI901" s="89">
        <f t="shared" si="674"/>
        <v>3.1040810767667795</v>
      </c>
      <c r="BJ901" s="89">
        <f t="shared" si="675"/>
        <v>3.4026092967301795</v>
      </c>
      <c r="BK901" s="89">
        <f t="shared" si="676"/>
        <v>4.4366968333300392</v>
      </c>
      <c r="BL901" s="89">
        <f t="shared" si="677"/>
        <v>1.8112755474783251</v>
      </c>
      <c r="BM901" s="89"/>
      <c r="BN901" s="26" t="b">
        <f t="shared" si="678"/>
        <v>0</v>
      </c>
      <c r="BO901" s="26" t="b">
        <f t="shared" si="679"/>
        <v>0</v>
      </c>
      <c r="BP901" s="26" t="b">
        <f t="shared" si="680"/>
        <v>0</v>
      </c>
      <c r="BQ901" s="26" t="b">
        <f t="shared" si="681"/>
        <v>0</v>
      </c>
      <c r="BR901" s="26" t="b">
        <f t="shared" si="682"/>
        <v>0</v>
      </c>
      <c r="BS901" s="26" t="b">
        <f t="shared" si="683"/>
        <v>0</v>
      </c>
      <c r="BT901" s="26" t="b">
        <f t="shared" si="684"/>
        <v>0</v>
      </c>
      <c r="BU901" s="26" t="b">
        <f t="shared" si="685"/>
        <v>0</v>
      </c>
    </row>
    <row r="902" spans="2:73" ht="15" thickBot="1" x14ac:dyDescent="0.35">
      <c r="B902" s="17" t="str">
        <f>VLOOKUP($AC902,LS_Coint_BD!$B$3:$D$1079,2)</f>
        <v>YDUQ3</v>
      </c>
      <c r="C902" s="87" t="str">
        <f>VLOOKUP($AC902,LS_Coint_BD!$B$3:$D$1079,3)</f>
        <v>HYPE3</v>
      </c>
      <c r="D902" s="68">
        <f t="shared" si="645"/>
        <v>0</v>
      </c>
      <c r="E902" s="65">
        <f t="shared" si="646"/>
        <v>0</v>
      </c>
      <c r="F902" s="69">
        <f t="shared" si="647"/>
        <v>0</v>
      </c>
      <c r="G902" s="68">
        <f t="shared" si="648"/>
        <v>0.16281320767393481</v>
      </c>
      <c r="H902" s="65">
        <f t="shared" si="649"/>
        <v>3.6573675201679183</v>
      </c>
      <c r="I902" s="69">
        <f t="shared" si="650"/>
        <v>2.4382450134452789</v>
      </c>
      <c r="J902" s="68">
        <f t="shared" si="651"/>
        <v>-1.7550708364851175E-2</v>
      </c>
      <c r="K902" s="65">
        <f t="shared" si="652"/>
        <v>-3.9750866951675983</v>
      </c>
      <c r="L902" s="69">
        <f t="shared" si="653"/>
        <v>-2.6500577967783987</v>
      </c>
      <c r="M902" s="68">
        <f t="shared" si="654"/>
        <v>0.13178650969315697</v>
      </c>
      <c r="N902" s="65">
        <f t="shared" si="655"/>
        <v>3.8779710995852392</v>
      </c>
      <c r="O902" s="69">
        <f t="shared" si="656"/>
        <v>2.5853140663901595</v>
      </c>
      <c r="P902" s="68">
        <f t="shared" si="657"/>
        <v>0.17554935888880863</v>
      </c>
      <c r="Q902" s="65">
        <f t="shared" si="658"/>
        <v>3.9296647728567251</v>
      </c>
      <c r="R902" s="69">
        <f t="shared" si="659"/>
        <v>2.6197765152378167</v>
      </c>
      <c r="S902" s="68">
        <f t="shared" si="660"/>
        <v>0.23732890170559529</v>
      </c>
      <c r="T902" s="65">
        <f t="shared" si="661"/>
        <v>4.1821009059611995</v>
      </c>
      <c r="U902" s="69">
        <f t="shared" si="662"/>
        <v>2.7880672706407998</v>
      </c>
      <c r="V902" s="68">
        <f t="shared" si="663"/>
        <v>0.25115315570020869</v>
      </c>
      <c r="W902" s="65">
        <f t="shared" si="664"/>
        <v>4.1031552107565954</v>
      </c>
      <c r="X902" s="69">
        <f t="shared" si="665"/>
        <v>2.7354368071710633</v>
      </c>
      <c r="Y902" s="68">
        <f t="shared" si="666"/>
        <v>0.84407515337089478</v>
      </c>
      <c r="Z902" s="65">
        <f t="shared" si="667"/>
        <v>4.8863977251443407</v>
      </c>
      <c r="AA902" s="69">
        <f t="shared" si="668"/>
        <v>3.2575984834295606</v>
      </c>
      <c r="AB902" s="98">
        <f>SUMIF(BN902:BU902,"VERDADEIRO",BN$3:$BU901)</f>
        <v>0</v>
      </c>
      <c r="AC902" s="97">
        <f t="shared" ref="AC902:AC965" si="686">AC901+1</f>
        <v>899</v>
      </c>
      <c r="AD902" s="89">
        <f>RTD("tryd.rtdserver",,"COT",B902,"ULT")</f>
        <v>33.44</v>
      </c>
      <c r="AE902" s="89">
        <f>RTD("tryd.rtdserver",,"COT",C902,"ULT")</f>
        <v>33</v>
      </c>
      <c r="AF902" s="89">
        <f>VLOOKUP($AC902,LS_Coint_BD!$B$3:$AQ$1079,AF$2)*$AD902+VLOOKUP($AC902,LS_Coint_BD!$B$3:$AQ$1079,AF$2+1)</f>
        <v>0</v>
      </c>
      <c r="AG902" s="89">
        <f>VLOOKUP($AC902,LS_Coint_BD!$B$3:$AQ$1079,AG$2)*$AD902+VLOOKUP($AC902,LS_Coint_BD!$B$3:$AQ$1079,AG$2+1)</f>
        <v>32.837186792326065</v>
      </c>
      <c r="AH902" s="89">
        <f>VLOOKUP($AC902,LS_Coint_BD!$B$3:$AQ$1079,AH$2)*$AD902+VLOOKUP($AC902,LS_Coint_BD!$B$3:$AQ$1079,AH$2+1)</f>
        <v>33.017550708364851</v>
      </c>
      <c r="AI902" s="89">
        <f>VLOOKUP($AC902,LS_Coint_BD!$B$3:$AQ$1079,AI$2)*$AD902+VLOOKUP($AC902,LS_Coint_BD!$B$3:$AQ$1079,AI$2+1)</f>
        <v>32.868213490306843</v>
      </c>
      <c r="AJ902" s="89">
        <f>VLOOKUP($AC902,LS_Coint_BD!$B$3:$AQ$1079,AJ$2)*$AD902+VLOOKUP($AC902,LS_Coint_BD!$B$3:$AQ$1079,AJ$2+1)</f>
        <v>32.824450641111191</v>
      </c>
      <c r="AK902" s="89">
        <f>VLOOKUP($AC902,LS_Coint_BD!$B$3:$AQ$1079,AK$2)*$AD902+VLOOKUP($AC902,LS_Coint_BD!$B$3:$AQ$1079,AK$2+1)</f>
        <v>32.762671098294405</v>
      </c>
      <c r="AL902" s="89">
        <f>VLOOKUP($AC902,LS_Coint_BD!$B$3:$AQ$1079,AL$2)*$AD902+VLOOKUP($AC902,LS_Coint_BD!$B$3:$AQ$1079,AL$2+1)</f>
        <v>32.748846844299791</v>
      </c>
      <c r="AM902" s="89">
        <f>VLOOKUP($AC902,LS_Coint_BD!$B$3:$AQ$1079,AM$2)*$AD902+VLOOKUP($AC902,LS_Coint_BD!$B$3:$AQ$1079,AM$2+1)</f>
        <v>32.155924846629105</v>
      </c>
      <c r="AN902" s="89">
        <f>VLOOKUP($AC902,LS_Coint_BD!$B$3:$AQ$1079,AN$2)</f>
        <v>0</v>
      </c>
      <c r="AO902" s="89">
        <f>VLOOKUP($AC902,LS_Coint_BD!$B$3:$AQ$1079,AO$2)</f>
        <v>1.2191225067226401</v>
      </c>
      <c r="AP902" s="89">
        <f>VLOOKUP($AC902,LS_Coint_BD!$B$3:$AQ$1079,AP$2)</f>
        <v>1.3250288983892</v>
      </c>
      <c r="AQ902" s="89">
        <f>VLOOKUP($AC902,LS_Coint_BD!$B$3:$AQ$1079,AQ$2)</f>
        <v>1.29265703319508</v>
      </c>
      <c r="AR902" s="89">
        <f>VLOOKUP($AC902,LS_Coint_BD!$B$3:$AQ$1079,AR$2)</f>
        <v>1.3098882576189099</v>
      </c>
      <c r="AS902" s="89">
        <f>VLOOKUP($AC902,LS_Coint_BD!$B$3:$AQ$1079,AS$2)</f>
        <v>1.3940336353203999</v>
      </c>
      <c r="AT902" s="89">
        <f>VLOOKUP($AC902,LS_Coint_BD!$B$3:$AQ$1079,AT$2)</f>
        <v>1.3677184035855301</v>
      </c>
      <c r="AU902" s="89">
        <f>VLOOKUP($AC902,LS_Coint_BD!$B$3:$AQ$1079,AU$2)</f>
        <v>1.6287992417147801</v>
      </c>
      <c r="AV902" s="89">
        <f>VLOOKUP($AC902,LS_Coint_BD!$B$3:$AQ$1079,AV$2)</f>
        <v>0</v>
      </c>
      <c r="AW902" s="89">
        <f>VLOOKUP($AC902,LS_Coint_BD!$B$3:$AQ$1079,AW$2)</f>
        <v>-1.2730557349035101E-15</v>
      </c>
      <c r="AX902" s="89">
        <f>VLOOKUP($AC902,LS_Coint_BD!$B$3:$AQ$1079,AX$2)</f>
        <v>1.3195793664116099E-15</v>
      </c>
      <c r="AY902" s="89">
        <f>VLOOKUP($AC902,LS_Coint_BD!$B$3:$AQ$1079,AY$2)</f>
        <v>-6.2172489379008802E-16</v>
      </c>
      <c r="AZ902" s="89">
        <f>VLOOKUP($AC902,LS_Coint_BD!$B$3:$AQ$1079,AZ$2)</f>
        <v>-2.9408574341181899E-15</v>
      </c>
      <c r="BA902" s="89">
        <f>VLOOKUP($AC902,LS_Coint_BD!$B$3:$AQ$1079,BA$2)</f>
        <v>-1.7763568394002501E-16</v>
      </c>
      <c r="BB902" s="89">
        <f>VLOOKUP($AC902,LS_Coint_BD!$B$3:$AQ$1079,BB$2)</f>
        <v>3.11669881822044E-15</v>
      </c>
      <c r="BC902" s="89">
        <f>VLOOKUP($AC902,LS_Coint_BD!$B$3:$AQ$1079,BC$2)</f>
        <v>2.2737367544323201E-16</v>
      </c>
      <c r="BD902" s="89">
        <f t="shared" si="669"/>
        <v>0</v>
      </c>
      <c r="BE902" s="89">
        <f t="shared" si="670"/>
        <v>2.4382450134452789</v>
      </c>
      <c r="BF902" s="89">
        <f t="shared" si="671"/>
        <v>-2.6500577967783987</v>
      </c>
      <c r="BG902" s="89">
        <f t="shared" si="672"/>
        <v>2.5853140663901595</v>
      </c>
      <c r="BH902" s="89">
        <f t="shared" si="673"/>
        <v>2.6197765152378167</v>
      </c>
      <c r="BI902" s="89">
        <f t="shared" si="674"/>
        <v>2.7880672706407998</v>
      </c>
      <c r="BJ902" s="89">
        <f t="shared" si="675"/>
        <v>2.7354368071710633</v>
      </c>
      <c r="BK902" s="89">
        <f t="shared" si="676"/>
        <v>3.2575984834295606</v>
      </c>
      <c r="BL902" s="89">
        <f t="shared" si="677"/>
        <v>0</v>
      </c>
      <c r="BM902" s="89"/>
      <c r="BN902" s="26" t="b">
        <f t="shared" si="678"/>
        <v>0</v>
      </c>
      <c r="BO902" s="26" t="b">
        <f t="shared" si="679"/>
        <v>0</v>
      </c>
      <c r="BP902" s="26" t="b">
        <f t="shared" si="680"/>
        <v>0</v>
      </c>
      <c r="BQ902" s="26" t="b">
        <f t="shared" si="681"/>
        <v>0</v>
      </c>
      <c r="BR902" s="26" t="b">
        <f t="shared" si="682"/>
        <v>0</v>
      </c>
      <c r="BS902" s="26" t="b">
        <f t="shared" si="683"/>
        <v>0</v>
      </c>
      <c r="BT902" s="26" t="b">
        <f t="shared" si="684"/>
        <v>0</v>
      </c>
      <c r="BU902" s="26" t="b">
        <f t="shared" si="685"/>
        <v>0</v>
      </c>
    </row>
    <row r="903" spans="2:73" ht="15" thickBot="1" x14ac:dyDescent="0.35">
      <c r="B903" s="17" t="str">
        <f>VLOOKUP($AC903,LS_Coint_BD!$B$3:$D$1079,2)</f>
        <v>YDUQ3</v>
      </c>
      <c r="C903" s="87" t="str">
        <f>VLOOKUP($AC903,LS_Coint_BD!$B$3:$D$1079,3)</f>
        <v>IGTA3</v>
      </c>
      <c r="D903" s="68">
        <f t="shared" si="645"/>
        <v>0</v>
      </c>
      <c r="E903" s="65">
        <f t="shared" si="646"/>
        <v>0</v>
      </c>
      <c r="F903" s="69">
        <f t="shared" si="647"/>
        <v>0</v>
      </c>
      <c r="G903" s="68">
        <f t="shared" si="648"/>
        <v>0</v>
      </c>
      <c r="H903" s="65">
        <f t="shared" si="649"/>
        <v>0</v>
      </c>
      <c r="I903" s="69">
        <f t="shared" si="650"/>
        <v>0</v>
      </c>
      <c r="J903" s="68">
        <f t="shared" si="651"/>
        <v>-0.57658839480884438</v>
      </c>
      <c r="K903" s="65">
        <f t="shared" si="652"/>
        <v>-5.2630621018799033</v>
      </c>
      <c r="L903" s="69">
        <f t="shared" si="653"/>
        <v>-3.5087080679199354</v>
      </c>
      <c r="M903" s="68">
        <f t="shared" si="654"/>
        <v>-0.34883818989125359</v>
      </c>
      <c r="N903" s="65">
        <f t="shared" si="655"/>
        <v>-5.1254272746413108</v>
      </c>
      <c r="O903" s="69">
        <f t="shared" si="656"/>
        <v>-3.4169515164275404</v>
      </c>
      <c r="P903" s="68">
        <f t="shared" si="657"/>
        <v>-0.38127375116289386</v>
      </c>
      <c r="Q903" s="65">
        <f t="shared" si="658"/>
        <v>-5.0172134322499833</v>
      </c>
      <c r="R903" s="69">
        <f t="shared" si="659"/>
        <v>-3.3448089548333222</v>
      </c>
      <c r="S903" s="68">
        <f t="shared" si="660"/>
        <v>-0.34710484074000902</v>
      </c>
      <c r="T903" s="65">
        <f t="shared" si="661"/>
        <v>-5.4694377506704202</v>
      </c>
      <c r="U903" s="69">
        <f t="shared" si="662"/>
        <v>-3.6462918337802801</v>
      </c>
      <c r="V903" s="68">
        <f t="shared" si="663"/>
        <v>-0.37642543159414288</v>
      </c>
      <c r="W903" s="65">
        <f t="shared" si="664"/>
        <v>-5.4416064413114107</v>
      </c>
      <c r="X903" s="69">
        <f t="shared" si="665"/>
        <v>-3.6277376275409403</v>
      </c>
      <c r="Y903" s="68">
        <f t="shared" si="666"/>
        <v>-1.4633581142882264</v>
      </c>
      <c r="Z903" s="65">
        <f t="shared" si="667"/>
        <v>-6.5152163989046974</v>
      </c>
      <c r="AA903" s="69">
        <f t="shared" si="668"/>
        <v>-4.3434775992697983</v>
      </c>
      <c r="AB903" s="98">
        <f>SUMIF(BN903:BU903,"VERDADEIRO",BN$3:$BU902)</f>
        <v>0</v>
      </c>
      <c r="AC903" s="97">
        <f t="shared" si="686"/>
        <v>900</v>
      </c>
      <c r="AD903" s="89">
        <f>RTD("tryd.rtdserver",,"COT",B903,"ULT")</f>
        <v>33.44</v>
      </c>
      <c r="AE903" s="89">
        <f>RTD("tryd.rtdserver",,"COT",C903,"ULT")</f>
        <v>35.19</v>
      </c>
      <c r="AF903" s="89">
        <f>VLOOKUP($AC903,LS_Coint_BD!$B$3:$AQ$1079,AF$2)*$AD903+VLOOKUP($AC903,LS_Coint_BD!$B$3:$AQ$1079,AF$2+1)</f>
        <v>0</v>
      </c>
      <c r="AG903" s="89">
        <f>VLOOKUP($AC903,LS_Coint_BD!$B$3:$AQ$1079,AG$2)*$AD903+VLOOKUP($AC903,LS_Coint_BD!$B$3:$AQ$1079,AG$2+1)</f>
        <v>0</v>
      </c>
      <c r="AH903" s="89">
        <f>VLOOKUP($AC903,LS_Coint_BD!$B$3:$AQ$1079,AH$2)*$AD903+VLOOKUP($AC903,LS_Coint_BD!$B$3:$AQ$1079,AH$2+1)</f>
        <v>35.766588394808842</v>
      </c>
      <c r="AI903" s="89">
        <f>VLOOKUP($AC903,LS_Coint_BD!$B$3:$AQ$1079,AI$2)*$AD903+VLOOKUP($AC903,LS_Coint_BD!$B$3:$AQ$1079,AI$2+1)</f>
        <v>35.538838189891251</v>
      </c>
      <c r="AJ903" s="89">
        <f>VLOOKUP($AC903,LS_Coint_BD!$B$3:$AQ$1079,AJ$2)*$AD903+VLOOKUP($AC903,LS_Coint_BD!$B$3:$AQ$1079,AJ$2+1)</f>
        <v>35.571273751162892</v>
      </c>
      <c r="AK903" s="89">
        <f>VLOOKUP($AC903,LS_Coint_BD!$B$3:$AQ$1079,AK$2)*$AD903+VLOOKUP($AC903,LS_Coint_BD!$B$3:$AQ$1079,AK$2+1)</f>
        <v>35.537104840740007</v>
      </c>
      <c r="AL903" s="89">
        <f>VLOOKUP($AC903,LS_Coint_BD!$B$3:$AQ$1079,AL$2)*$AD903+VLOOKUP($AC903,LS_Coint_BD!$B$3:$AQ$1079,AL$2+1)</f>
        <v>35.566425431594141</v>
      </c>
      <c r="AM903" s="89">
        <f>VLOOKUP($AC903,LS_Coint_BD!$B$3:$AQ$1079,AM$2)*$AD903+VLOOKUP($AC903,LS_Coint_BD!$B$3:$AQ$1079,AM$2+1)</f>
        <v>36.653358114288224</v>
      </c>
      <c r="AN903" s="89">
        <f>VLOOKUP($AC903,LS_Coint_BD!$B$3:$AQ$1079,AN$2)</f>
        <v>0</v>
      </c>
      <c r="AO903" s="89">
        <f>VLOOKUP($AC903,LS_Coint_BD!$B$3:$AQ$1079,AO$2)</f>
        <v>0</v>
      </c>
      <c r="AP903" s="89">
        <f>VLOOKUP($AC903,LS_Coint_BD!$B$3:$AQ$1079,AP$2)</f>
        <v>1.7543540339599699</v>
      </c>
      <c r="AQ903" s="89">
        <f>VLOOKUP($AC903,LS_Coint_BD!$B$3:$AQ$1079,AQ$2)</f>
        <v>1.70847575821377</v>
      </c>
      <c r="AR903" s="89">
        <f>VLOOKUP($AC903,LS_Coint_BD!$B$3:$AQ$1079,AR$2)</f>
        <v>1.67240447741666</v>
      </c>
      <c r="AS903" s="89">
        <f>VLOOKUP($AC903,LS_Coint_BD!$B$3:$AQ$1079,AS$2)</f>
        <v>1.8231459168901401</v>
      </c>
      <c r="AT903" s="89">
        <f>VLOOKUP($AC903,LS_Coint_BD!$B$3:$AQ$1079,AT$2)</f>
        <v>1.8138688137704699</v>
      </c>
      <c r="AU903" s="89">
        <f>VLOOKUP($AC903,LS_Coint_BD!$B$3:$AQ$1079,AU$2)</f>
        <v>2.1717387996349</v>
      </c>
      <c r="AV903" s="89">
        <f>VLOOKUP($AC903,LS_Coint_BD!$B$3:$AQ$1079,AV$2)</f>
        <v>0</v>
      </c>
      <c r="AW903" s="89">
        <f>VLOOKUP($AC903,LS_Coint_BD!$B$3:$AQ$1079,AW$2)</f>
        <v>0</v>
      </c>
      <c r="AX903" s="89">
        <f>VLOOKUP($AC903,LS_Coint_BD!$B$3:$AQ$1079,AX$2)</f>
        <v>4.2632564145606002E-15</v>
      </c>
      <c r="AY903" s="89">
        <f>VLOOKUP($AC903,LS_Coint_BD!$B$3:$AQ$1079,AY$2)</f>
        <v>-5.7731597280508103E-16</v>
      </c>
      <c r="AZ903" s="89">
        <f>VLOOKUP($AC903,LS_Coint_BD!$B$3:$AQ$1079,AZ$2)</f>
        <v>-2.0526790144180702E-15</v>
      </c>
      <c r="BA903" s="89">
        <f>VLOOKUP($AC903,LS_Coint_BD!$B$3:$AQ$1079,BA$2)</f>
        <v>-1.4210854715201999E-16</v>
      </c>
      <c r="BB903" s="89">
        <f>VLOOKUP($AC903,LS_Coint_BD!$B$3:$AQ$1079,BB$2)</f>
        <v>-6.45947941600091E-16</v>
      </c>
      <c r="BC903" s="89">
        <f>VLOOKUP($AC903,LS_Coint_BD!$B$3:$AQ$1079,BC$2)</f>
        <v>1.9326762412674699E-15</v>
      </c>
      <c r="BD903" s="89">
        <f t="shared" si="669"/>
        <v>0</v>
      </c>
      <c r="BE903" s="89">
        <f t="shared" si="670"/>
        <v>0</v>
      </c>
      <c r="BF903" s="89">
        <f t="shared" si="671"/>
        <v>-3.5087080679199354</v>
      </c>
      <c r="BG903" s="89">
        <f t="shared" si="672"/>
        <v>-3.4169515164275404</v>
      </c>
      <c r="BH903" s="89">
        <f t="shared" si="673"/>
        <v>-3.3448089548333222</v>
      </c>
      <c r="BI903" s="89">
        <f t="shared" si="674"/>
        <v>-3.6462918337802801</v>
      </c>
      <c r="BJ903" s="89">
        <f t="shared" si="675"/>
        <v>-3.6277376275409403</v>
      </c>
      <c r="BK903" s="89">
        <f t="shared" si="676"/>
        <v>-4.3434775992697983</v>
      </c>
      <c r="BL903" s="89">
        <f t="shared" si="677"/>
        <v>0</v>
      </c>
      <c r="BM903" s="89"/>
      <c r="BN903" s="26" t="b">
        <f t="shared" si="678"/>
        <v>0</v>
      </c>
      <c r="BO903" s="26" t="b">
        <f t="shared" si="679"/>
        <v>0</v>
      </c>
      <c r="BP903" s="26" t="b">
        <f t="shared" si="680"/>
        <v>0</v>
      </c>
      <c r="BQ903" s="26" t="b">
        <f t="shared" si="681"/>
        <v>0</v>
      </c>
      <c r="BR903" s="26" t="b">
        <f t="shared" si="682"/>
        <v>0</v>
      </c>
      <c r="BS903" s="26" t="b">
        <f t="shared" si="683"/>
        <v>0</v>
      </c>
      <c r="BT903" s="26" t="b">
        <f t="shared" si="684"/>
        <v>0</v>
      </c>
      <c r="BU903" s="26" t="b">
        <f t="shared" si="685"/>
        <v>0</v>
      </c>
    </row>
    <row r="904" spans="2:73" ht="15" thickBot="1" x14ac:dyDescent="0.35">
      <c r="B904" s="17" t="str">
        <f>VLOOKUP($AC904,LS_Coint_BD!$B$3:$D$1079,2)</f>
        <v>YDUQ3</v>
      </c>
      <c r="C904" s="87" t="str">
        <f>VLOOKUP($AC904,LS_Coint_BD!$B$3:$D$1079,3)</f>
        <v>IRBR3</v>
      </c>
      <c r="D904" s="68">
        <f t="shared" si="645"/>
        <v>-0.33664882741393853</v>
      </c>
      <c r="E904" s="65">
        <f t="shared" si="646"/>
        <v>-1.6831023003230359</v>
      </c>
      <c r="F904" s="69">
        <f t="shared" si="647"/>
        <v>-1.1220682002153572</v>
      </c>
      <c r="G904" s="68">
        <f t="shared" si="648"/>
        <v>-0.42147411779384214</v>
      </c>
      <c r="H904" s="65">
        <f t="shared" si="649"/>
        <v>-1.6766401398093063</v>
      </c>
      <c r="I904" s="69">
        <f t="shared" si="650"/>
        <v>-1.1177600932062042</v>
      </c>
      <c r="J904" s="68">
        <f t="shared" si="651"/>
        <v>-0.59711327519271151</v>
      </c>
      <c r="K904" s="65">
        <f t="shared" si="652"/>
        <v>-1.7991787860119515</v>
      </c>
      <c r="L904" s="69">
        <f t="shared" si="653"/>
        <v>-1.1994525240079676</v>
      </c>
      <c r="M904" s="68">
        <f t="shared" si="654"/>
        <v>-0.93353143514773862</v>
      </c>
      <c r="N904" s="65">
        <f t="shared" si="655"/>
        <v>-2.5439267046360228</v>
      </c>
      <c r="O904" s="69">
        <f t="shared" si="656"/>
        <v>-1.6959511364240152</v>
      </c>
      <c r="P904" s="68">
        <f t="shared" si="657"/>
        <v>-1.0841896623437508</v>
      </c>
      <c r="Q904" s="65">
        <f t="shared" si="658"/>
        <v>-2.7771215952917006</v>
      </c>
      <c r="R904" s="69">
        <f t="shared" si="659"/>
        <v>-1.8514143968611338</v>
      </c>
      <c r="S904" s="68">
        <f t="shared" si="660"/>
        <v>-1.1696672666557522</v>
      </c>
      <c r="T904" s="65">
        <f t="shared" si="661"/>
        <v>-3.2125277296841706</v>
      </c>
      <c r="U904" s="69">
        <f t="shared" si="662"/>
        <v>-2.1416851531227805</v>
      </c>
      <c r="V904" s="68">
        <f t="shared" si="663"/>
        <v>-1.1586979780390863</v>
      </c>
      <c r="W904" s="65">
        <f t="shared" si="664"/>
        <v>-3.4042698201515997</v>
      </c>
      <c r="X904" s="69">
        <f t="shared" si="665"/>
        <v>-2.2695132134343998</v>
      </c>
      <c r="Y904" s="68">
        <f t="shared" si="666"/>
        <v>-3.774124275142988</v>
      </c>
      <c r="Z904" s="65">
        <f t="shared" si="667"/>
        <v>-11.12466270023331</v>
      </c>
      <c r="AA904" s="69">
        <f t="shared" si="668"/>
        <v>-7.4164418001555399</v>
      </c>
      <c r="AB904" s="98">
        <f>SUMIF(BN904:BU904,"VERDADEIRO",BN$3:$BU903)</f>
        <v>0</v>
      </c>
      <c r="AC904" s="97">
        <f t="shared" si="686"/>
        <v>901</v>
      </c>
      <c r="AD904" s="89">
        <f>RTD("tryd.rtdserver",,"COT",B904,"ULT")</f>
        <v>33.44</v>
      </c>
      <c r="AE904" s="89">
        <f>RTD("tryd.rtdserver",,"COT",C904,"ULT")</f>
        <v>6.91</v>
      </c>
      <c r="AF904" s="89">
        <f>VLOOKUP($AC904,LS_Coint_BD!$B$3:$AQ$1079,AF$2)*$AD904+VLOOKUP($AC904,LS_Coint_BD!$B$3:$AQ$1079,AF$2+1)</f>
        <v>7.2466488274139387</v>
      </c>
      <c r="AG904" s="89">
        <f>VLOOKUP($AC904,LS_Coint_BD!$B$3:$AQ$1079,AG$2)*$AD904+VLOOKUP($AC904,LS_Coint_BD!$B$3:$AQ$1079,AG$2+1)</f>
        <v>7.3314741177938423</v>
      </c>
      <c r="AH904" s="89">
        <f>VLOOKUP($AC904,LS_Coint_BD!$B$3:$AQ$1079,AH$2)*$AD904+VLOOKUP($AC904,LS_Coint_BD!$B$3:$AQ$1079,AH$2+1)</f>
        <v>7.5071132751927117</v>
      </c>
      <c r="AI904" s="89">
        <f>VLOOKUP($AC904,LS_Coint_BD!$B$3:$AQ$1079,AI$2)*$AD904+VLOOKUP($AC904,LS_Coint_BD!$B$3:$AQ$1079,AI$2+1)</f>
        <v>7.8435314351477388</v>
      </c>
      <c r="AJ904" s="89">
        <f>VLOOKUP($AC904,LS_Coint_BD!$B$3:$AQ$1079,AJ$2)*$AD904+VLOOKUP($AC904,LS_Coint_BD!$B$3:$AQ$1079,AJ$2+1)</f>
        <v>7.9941896623437509</v>
      </c>
      <c r="AK904" s="89">
        <f>VLOOKUP($AC904,LS_Coint_BD!$B$3:$AQ$1079,AK$2)*$AD904+VLOOKUP($AC904,LS_Coint_BD!$B$3:$AQ$1079,AK$2+1)</f>
        <v>8.0796672666557523</v>
      </c>
      <c r="AL904" s="89">
        <f>VLOOKUP($AC904,LS_Coint_BD!$B$3:$AQ$1079,AL$2)*$AD904+VLOOKUP($AC904,LS_Coint_BD!$B$3:$AQ$1079,AL$2+1)</f>
        <v>8.0686979780390864</v>
      </c>
      <c r="AM904" s="89">
        <f>VLOOKUP($AC904,LS_Coint_BD!$B$3:$AQ$1079,AM$2)*$AD904+VLOOKUP($AC904,LS_Coint_BD!$B$3:$AQ$1079,AM$2+1)</f>
        <v>10.684124275142988</v>
      </c>
      <c r="AN904" s="89">
        <f>VLOOKUP($AC904,LS_Coint_BD!$B$3:$AQ$1079,AN$2)</f>
        <v>0.56103410010767896</v>
      </c>
      <c r="AO904" s="89">
        <f>VLOOKUP($AC904,LS_Coint_BD!$B$3:$AQ$1079,AO$2)</f>
        <v>0.55888004660310198</v>
      </c>
      <c r="AP904" s="89">
        <f>VLOOKUP($AC904,LS_Coint_BD!$B$3:$AQ$1079,AP$2)</f>
        <v>0.59972626200398405</v>
      </c>
      <c r="AQ904" s="89">
        <f>VLOOKUP($AC904,LS_Coint_BD!$B$3:$AQ$1079,AQ$2)</f>
        <v>0.84797556821200804</v>
      </c>
      <c r="AR904" s="89">
        <f>VLOOKUP($AC904,LS_Coint_BD!$B$3:$AQ$1079,AR$2)</f>
        <v>0.92570719843056704</v>
      </c>
      <c r="AS904" s="89">
        <f>VLOOKUP($AC904,LS_Coint_BD!$B$3:$AQ$1079,AS$2)</f>
        <v>1.07084257656139</v>
      </c>
      <c r="AT904" s="89">
        <f>VLOOKUP($AC904,LS_Coint_BD!$B$3:$AQ$1079,AT$2)</f>
        <v>1.1347566067171999</v>
      </c>
      <c r="AU904" s="89">
        <f>VLOOKUP($AC904,LS_Coint_BD!$B$3:$AQ$1079,AU$2)</f>
        <v>3.7082209000777699</v>
      </c>
      <c r="AV904" s="89">
        <f>VLOOKUP($AC904,LS_Coint_BD!$B$3:$AQ$1079,AV$2)</f>
        <v>6.92779167366098E-16</v>
      </c>
      <c r="AW904" s="89">
        <f>VLOOKUP($AC904,LS_Coint_BD!$B$3:$AQ$1079,AW$2)</f>
        <v>-2.4424906541753401E-16</v>
      </c>
      <c r="AX904" s="89">
        <f>VLOOKUP($AC904,LS_Coint_BD!$B$3:$AQ$1079,AX$2)</f>
        <v>5.3290705182007502E-16</v>
      </c>
      <c r="AY904" s="89">
        <f>VLOOKUP($AC904,LS_Coint_BD!$B$3:$AQ$1079,AY$2)</f>
        <v>9.1038288019262809E-16</v>
      </c>
      <c r="AZ904" s="89">
        <f>VLOOKUP($AC904,LS_Coint_BD!$B$3:$AQ$1079,AZ$2)</f>
        <v>1.5789838572446701E-16</v>
      </c>
      <c r="BA904" s="89">
        <f>VLOOKUP($AC904,LS_Coint_BD!$B$3:$AQ$1079,BA$2)</f>
        <v>-4.2632564145606E-16</v>
      </c>
      <c r="BB904" s="89">
        <f>VLOOKUP($AC904,LS_Coint_BD!$B$3:$AQ$1079,BB$2)</f>
        <v>6.4594794160009105E-17</v>
      </c>
      <c r="BC904" s="89">
        <f>VLOOKUP($AC904,LS_Coint_BD!$B$3:$AQ$1079,BC$2)</f>
        <v>-2.2737367544323201E-16</v>
      </c>
      <c r="BD904" s="89">
        <f t="shared" si="669"/>
        <v>-1.1220682002153572</v>
      </c>
      <c r="BE904" s="89">
        <f t="shared" si="670"/>
        <v>-1.1177600932062042</v>
      </c>
      <c r="BF904" s="89">
        <f t="shared" si="671"/>
        <v>-1.1994525240079676</v>
      </c>
      <c r="BG904" s="89">
        <f t="shared" si="672"/>
        <v>-1.6959511364240152</v>
      </c>
      <c r="BH904" s="89">
        <f t="shared" si="673"/>
        <v>-1.8514143968611338</v>
      </c>
      <c r="BI904" s="89">
        <f t="shared" si="674"/>
        <v>-2.1416851531227805</v>
      </c>
      <c r="BJ904" s="89">
        <f t="shared" si="675"/>
        <v>-2.2695132134343998</v>
      </c>
      <c r="BK904" s="89">
        <f t="shared" si="676"/>
        <v>-7.4164418001555399</v>
      </c>
      <c r="BL904" s="89">
        <f t="shared" si="677"/>
        <v>-1.1220682002153586</v>
      </c>
      <c r="BM904" s="89"/>
      <c r="BN904" s="26" t="b">
        <f t="shared" si="678"/>
        <v>0</v>
      </c>
      <c r="BO904" s="26" t="b">
        <f t="shared" si="679"/>
        <v>0</v>
      </c>
      <c r="BP904" s="26" t="b">
        <f t="shared" si="680"/>
        <v>0</v>
      </c>
      <c r="BQ904" s="26" t="b">
        <f t="shared" si="681"/>
        <v>0</v>
      </c>
      <c r="BR904" s="26" t="b">
        <f t="shared" si="682"/>
        <v>0</v>
      </c>
      <c r="BS904" s="26" t="b">
        <f t="shared" si="683"/>
        <v>0</v>
      </c>
      <c r="BT904" s="26" t="b">
        <f t="shared" si="684"/>
        <v>0</v>
      </c>
      <c r="BU904" s="26" t="b">
        <f t="shared" si="685"/>
        <v>0</v>
      </c>
    </row>
    <row r="905" spans="2:73" ht="15" thickBot="1" x14ac:dyDescent="0.35">
      <c r="B905" s="17" t="str">
        <f>VLOOKUP($AC905,LS_Coint_BD!$B$3:$D$1079,2)</f>
        <v>YDUQ3</v>
      </c>
      <c r="C905" s="87" t="str">
        <f>VLOOKUP($AC905,LS_Coint_BD!$B$3:$D$1079,3)</f>
        <v>MULT3</v>
      </c>
      <c r="D905" s="68">
        <f t="shared" si="645"/>
        <v>0</v>
      </c>
      <c r="E905" s="65">
        <f t="shared" si="646"/>
        <v>0</v>
      </c>
      <c r="F905" s="69">
        <f t="shared" si="647"/>
        <v>0</v>
      </c>
      <c r="G905" s="68">
        <f t="shared" si="648"/>
        <v>0</v>
      </c>
      <c r="H905" s="65">
        <f t="shared" si="649"/>
        <v>0</v>
      </c>
      <c r="I905" s="69">
        <f t="shared" si="650"/>
        <v>0</v>
      </c>
      <c r="J905" s="68">
        <f t="shared" si="651"/>
        <v>-0.56266875862327836</v>
      </c>
      <c r="K905" s="65">
        <f t="shared" si="652"/>
        <v>-3.4198098550278919</v>
      </c>
      <c r="L905" s="69">
        <f t="shared" si="653"/>
        <v>-2.2798732366852614</v>
      </c>
      <c r="M905" s="68">
        <f t="shared" si="654"/>
        <v>-0.319341821462654</v>
      </c>
      <c r="N905" s="65">
        <f t="shared" si="655"/>
        <v>-3.5238616021928726</v>
      </c>
      <c r="O905" s="69">
        <f t="shared" si="656"/>
        <v>-2.3492410681285816</v>
      </c>
      <c r="P905" s="68">
        <f t="shared" si="657"/>
        <v>-0.32115787964659503</v>
      </c>
      <c r="Q905" s="65">
        <f t="shared" si="658"/>
        <v>-3.4376787551556278</v>
      </c>
      <c r="R905" s="69">
        <f t="shared" si="659"/>
        <v>-2.2917858367704187</v>
      </c>
      <c r="S905" s="68">
        <f t="shared" si="660"/>
        <v>-0.3055120724102629</v>
      </c>
      <c r="T905" s="65">
        <f t="shared" si="661"/>
        <v>-3.61641816267336</v>
      </c>
      <c r="U905" s="69">
        <f t="shared" si="662"/>
        <v>-2.41094544178224</v>
      </c>
      <c r="V905" s="68">
        <f t="shared" si="663"/>
        <v>-0.33169427896063652</v>
      </c>
      <c r="W905" s="65">
        <f t="shared" si="664"/>
        <v>-3.6005568763931683</v>
      </c>
      <c r="X905" s="69">
        <f t="shared" si="665"/>
        <v>-2.4003712509287789</v>
      </c>
      <c r="Y905" s="68">
        <f t="shared" si="666"/>
        <v>-1.0290284079868108</v>
      </c>
      <c r="Z905" s="65">
        <f t="shared" si="667"/>
        <v>-4.2623016824647468</v>
      </c>
      <c r="AA905" s="69">
        <f t="shared" si="668"/>
        <v>-2.8415344549764976</v>
      </c>
      <c r="AB905" s="98">
        <f>SUMIF(BN905:BU905,"VERDADEIRO",BN$3:$BU904)</f>
        <v>0</v>
      </c>
      <c r="AC905" s="97">
        <f t="shared" si="686"/>
        <v>902</v>
      </c>
      <c r="AD905" s="89">
        <f>RTD("tryd.rtdserver",,"COT",B905,"ULT")</f>
        <v>33.44</v>
      </c>
      <c r="AE905" s="89">
        <f>RTD("tryd.rtdserver",,"COT",C905,"ULT")</f>
        <v>21.84</v>
      </c>
      <c r="AF905" s="89">
        <f>VLOOKUP($AC905,LS_Coint_BD!$B$3:$AQ$1079,AF$2)*$AD905+VLOOKUP($AC905,LS_Coint_BD!$B$3:$AQ$1079,AF$2+1)</f>
        <v>0</v>
      </c>
      <c r="AG905" s="89">
        <f>VLOOKUP($AC905,LS_Coint_BD!$B$3:$AQ$1079,AG$2)*$AD905+VLOOKUP($AC905,LS_Coint_BD!$B$3:$AQ$1079,AG$2+1)</f>
        <v>0</v>
      </c>
      <c r="AH905" s="89">
        <f>VLOOKUP($AC905,LS_Coint_BD!$B$3:$AQ$1079,AH$2)*$AD905+VLOOKUP($AC905,LS_Coint_BD!$B$3:$AQ$1079,AH$2+1)</f>
        <v>22.402668758623278</v>
      </c>
      <c r="AI905" s="89">
        <f>VLOOKUP($AC905,LS_Coint_BD!$B$3:$AQ$1079,AI$2)*$AD905+VLOOKUP($AC905,LS_Coint_BD!$B$3:$AQ$1079,AI$2+1)</f>
        <v>22.159341821462654</v>
      </c>
      <c r="AJ905" s="89">
        <f>VLOOKUP($AC905,LS_Coint_BD!$B$3:$AQ$1079,AJ$2)*$AD905+VLOOKUP($AC905,LS_Coint_BD!$B$3:$AQ$1079,AJ$2+1)</f>
        <v>22.161157879646595</v>
      </c>
      <c r="AK905" s="89">
        <f>VLOOKUP($AC905,LS_Coint_BD!$B$3:$AQ$1079,AK$2)*$AD905+VLOOKUP($AC905,LS_Coint_BD!$B$3:$AQ$1079,AK$2+1)</f>
        <v>22.145512072410263</v>
      </c>
      <c r="AL905" s="89">
        <f>VLOOKUP($AC905,LS_Coint_BD!$B$3:$AQ$1079,AL$2)*$AD905+VLOOKUP($AC905,LS_Coint_BD!$B$3:$AQ$1079,AL$2+1)</f>
        <v>22.171694278960636</v>
      </c>
      <c r="AM905" s="89">
        <f>VLOOKUP($AC905,LS_Coint_BD!$B$3:$AQ$1079,AM$2)*$AD905+VLOOKUP($AC905,LS_Coint_BD!$B$3:$AQ$1079,AM$2+1)</f>
        <v>22.869028407986811</v>
      </c>
      <c r="AN905" s="89">
        <f>VLOOKUP($AC905,LS_Coint_BD!$B$3:$AQ$1079,AN$2)</f>
        <v>0</v>
      </c>
      <c r="AO905" s="89">
        <f>VLOOKUP($AC905,LS_Coint_BD!$B$3:$AQ$1079,AO$2)</f>
        <v>0</v>
      </c>
      <c r="AP905" s="89">
        <f>VLOOKUP($AC905,LS_Coint_BD!$B$3:$AQ$1079,AP$2)</f>
        <v>1.13993661834263</v>
      </c>
      <c r="AQ905" s="89">
        <f>VLOOKUP($AC905,LS_Coint_BD!$B$3:$AQ$1079,AQ$2)</f>
        <v>1.1746205340642899</v>
      </c>
      <c r="AR905" s="89">
        <f>VLOOKUP($AC905,LS_Coint_BD!$B$3:$AQ$1079,AR$2)</f>
        <v>1.14589291838521</v>
      </c>
      <c r="AS905" s="89">
        <f>VLOOKUP($AC905,LS_Coint_BD!$B$3:$AQ$1079,AS$2)</f>
        <v>1.20547272089112</v>
      </c>
      <c r="AT905" s="89">
        <f>VLOOKUP($AC905,LS_Coint_BD!$B$3:$AQ$1079,AT$2)</f>
        <v>1.2001856254643899</v>
      </c>
      <c r="AU905" s="89">
        <f>VLOOKUP($AC905,LS_Coint_BD!$B$3:$AQ$1079,AU$2)</f>
        <v>1.4207672274882499</v>
      </c>
      <c r="AV905" s="89">
        <f>VLOOKUP($AC905,LS_Coint_BD!$B$3:$AQ$1079,AV$2)</f>
        <v>0</v>
      </c>
      <c r="AW905" s="89">
        <f>VLOOKUP($AC905,LS_Coint_BD!$B$3:$AQ$1079,AW$2)</f>
        <v>0</v>
      </c>
      <c r="AX905" s="89">
        <f>VLOOKUP($AC905,LS_Coint_BD!$B$3:$AQ$1079,AX$2)</f>
        <v>-1.34495589268876E-15</v>
      </c>
      <c r="AY905" s="89">
        <f>VLOOKUP($AC905,LS_Coint_BD!$B$3:$AQ$1079,AY$2)</f>
        <v>-1.90958360235527E-15</v>
      </c>
      <c r="AZ905" s="89">
        <f>VLOOKUP($AC905,LS_Coint_BD!$B$3:$AQ$1079,AZ$2)</f>
        <v>1.36187357687353E-15</v>
      </c>
      <c r="BA905" s="89">
        <f>VLOOKUP($AC905,LS_Coint_BD!$B$3:$AQ$1079,BA$2)</f>
        <v>-3.5527136788004998E-17</v>
      </c>
      <c r="BB905" s="89">
        <f>VLOOKUP($AC905,LS_Coint_BD!$B$3:$AQ$1079,BB$2)</f>
        <v>8.0743492700011402E-16</v>
      </c>
      <c r="BC905" s="89">
        <f>VLOOKUP($AC905,LS_Coint_BD!$B$3:$AQ$1079,BC$2)</f>
        <v>2.1458390619955001E-15</v>
      </c>
      <c r="BD905" s="89">
        <f t="shared" si="669"/>
        <v>0</v>
      </c>
      <c r="BE905" s="89">
        <f t="shared" si="670"/>
        <v>0</v>
      </c>
      <c r="BF905" s="89">
        <f t="shared" si="671"/>
        <v>-2.2798732366852614</v>
      </c>
      <c r="BG905" s="89">
        <f t="shared" si="672"/>
        <v>-2.3492410681285816</v>
      </c>
      <c r="BH905" s="89">
        <f t="shared" si="673"/>
        <v>-2.2917858367704187</v>
      </c>
      <c r="BI905" s="89">
        <f t="shared" si="674"/>
        <v>-2.41094544178224</v>
      </c>
      <c r="BJ905" s="89">
        <f t="shared" si="675"/>
        <v>-2.4003712509287789</v>
      </c>
      <c r="BK905" s="89">
        <f t="shared" si="676"/>
        <v>-2.8415344549764976</v>
      </c>
      <c r="BL905" s="89">
        <f t="shared" si="677"/>
        <v>0</v>
      </c>
      <c r="BM905" s="89"/>
      <c r="BN905" s="26" t="b">
        <f t="shared" si="678"/>
        <v>0</v>
      </c>
      <c r="BO905" s="26" t="b">
        <f t="shared" si="679"/>
        <v>0</v>
      </c>
      <c r="BP905" s="26" t="b">
        <f t="shared" si="680"/>
        <v>0</v>
      </c>
      <c r="BQ905" s="26" t="b">
        <f t="shared" si="681"/>
        <v>0</v>
      </c>
      <c r="BR905" s="26" t="b">
        <f t="shared" si="682"/>
        <v>0</v>
      </c>
      <c r="BS905" s="26" t="b">
        <f t="shared" si="683"/>
        <v>0</v>
      </c>
      <c r="BT905" s="26" t="b">
        <f t="shared" si="684"/>
        <v>0</v>
      </c>
      <c r="BU905" s="26" t="b">
        <f t="shared" si="685"/>
        <v>0</v>
      </c>
    </row>
    <row r="906" spans="2:73" ht="15" thickBot="1" x14ac:dyDescent="0.35">
      <c r="B906" s="17">
        <f>VLOOKUP($AC906,LS_Coint_BD!$B$3:$D$1079,2)</f>
        <v>0</v>
      </c>
      <c r="C906" s="87">
        <f>VLOOKUP($AC906,LS_Coint_BD!$B$3:$D$1079,3)</f>
        <v>0</v>
      </c>
      <c r="D906" s="68">
        <f t="shared" si="645"/>
        <v>0</v>
      </c>
      <c r="E906" s="65">
        <f t="shared" si="646"/>
        <v>0</v>
      </c>
      <c r="F906" s="69">
        <f t="shared" si="647"/>
        <v>0</v>
      </c>
      <c r="G906" s="68">
        <f t="shared" si="648"/>
        <v>0</v>
      </c>
      <c r="H906" s="65">
        <f t="shared" si="649"/>
        <v>0</v>
      </c>
      <c r="I906" s="69">
        <f t="shared" si="650"/>
        <v>0</v>
      </c>
      <c r="J906" s="68">
        <f t="shared" si="651"/>
        <v>0</v>
      </c>
      <c r="K906" s="65">
        <f t="shared" si="652"/>
        <v>0</v>
      </c>
      <c r="L906" s="69">
        <f t="shared" si="653"/>
        <v>0</v>
      </c>
      <c r="M906" s="68">
        <f t="shared" si="654"/>
        <v>0</v>
      </c>
      <c r="N906" s="65">
        <f t="shared" si="655"/>
        <v>0</v>
      </c>
      <c r="O906" s="69">
        <f t="shared" si="656"/>
        <v>0</v>
      </c>
      <c r="P906" s="68">
        <f t="shared" si="657"/>
        <v>0</v>
      </c>
      <c r="Q906" s="65">
        <f t="shared" si="658"/>
        <v>0</v>
      </c>
      <c r="R906" s="69">
        <f t="shared" si="659"/>
        <v>0</v>
      </c>
      <c r="S906" s="68">
        <f t="shared" si="660"/>
        <v>0</v>
      </c>
      <c r="T906" s="65">
        <f t="shared" si="661"/>
        <v>0</v>
      </c>
      <c r="U906" s="69">
        <f t="shared" si="662"/>
        <v>0</v>
      </c>
      <c r="V906" s="68">
        <f t="shared" si="663"/>
        <v>0</v>
      </c>
      <c r="W906" s="65">
        <f t="shared" si="664"/>
        <v>0</v>
      </c>
      <c r="X906" s="69">
        <f t="shared" si="665"/>
        <v>0</v>
      </c>
      <c r="Y906" s="68">
        <f t="shared" si="666"/>
        <v>0</v>
      </c>
      <c r="Z906" s="65">
        <f t="shared" si="667"/>
        <v>0</v>
      </c>
      <c r="AA906" s="69">
        <f t="shared" si="668"/>
        <v>0</v>
      </c>
      <c r="AB906" s="98">
        <f>SUMIF(BN906:BU906,"VERDADEIRO",BN$3:$BU905)</f>
        <v>0</v>
      </c>
      <c r="AC906" s="97">
        <f t="shared" si="686"/>
        <v>903</v>
      </c>
      <c r="AD906" s="89">
        <f>RTD("tryd.rtdserver",,"COT",B906,"ULT")</f>
        <v>0</v>
      </c>
      <c r="AE906" s="89">
        <f>RTD("tryd.rtdserver",,"COT",C906,"ULT")</f>
        <v>0</v>
      </c>
      <c r="AF906" s="89">
        <f>VLOOKUP($AC906,LS_Coint_BD!$B$3:$AQ$1079,AF$2)*$AD906+VLOOKUP($AC906,LS_Coint_BD!$B$3:$AQ$1079,AF$2+1)</f>
        <v>0</v>
      </c>
      <c r="AG906" s="89">
        <f>VLOOKUP($AC906,LS_Coint_BD!$B$3:$AQ$1079,AG$2)*$AD906+VLOOKUP($AC906,LS_Coint_BD!$B$3:$AQ$1079,AG$2+1)</f>
        <v>0</v>
      </c>
      <c r="AH906" s="89">
        <f>VLOOKUP($AC906,LS_Coint_BD!$B$3:$AQ$1079,AH$2)*$AD906+VLOOKUP($AC906,LS_Coint_BD!$B$3:$AQ$1079,AH$2+1)</f>
        <v>0</v>
      </c>
      <c r="AI906" s="89">
        <f>VLOOKUP($AC906,LS_Coint_BD!$B$3:$AQ$1079,AI$2)*$AD906+VLOOKUP($AC906,LS_Coint_BD!$B$3:$AQ$1079,AI$2+1)</f>
        <v>0</v>
      </c>
      <c r="AJ906" s="89">
        <f>VLOOKUP($AC906,LS_Coint_BD!$B$3:$AQ$1079,AJ$2)*$AD906+VLOOKUP($AC906,LS_Coint_BD!$B$3:$AQ$1079,AJ$2+1)</f>
        <v>0</v>
      </c>
      <c r="AK906" s="89">
        <f>VLOOKUP($AC906,LS_Coint_BD!$B$3:$AQ$1079,AK$2)*$AD906+VLOOKUP($AC906,LS_Coint_BD!$B$3:$AQ$1079,AK$2+1)</f>
        <v>0</v>
      </c>
      <c r="AL906" s="89">
        <f>VLOOKUP($AC906,LS_Coint_BD!$B$3:$AQ$1079,AL$2)*$AD906+VLOOKUP($AC906,LS_Coint_BD!$B$3:$AQ$1079,AL$2+1)</f>
        <v>0</v>
      </c>
      <c r="AM906" s="89">
        <f>VLOOKUP($AC906,LS_Coint_BD!$B$3:$AQ$1079,AM$2)*$AD906+VLOOKUP($AC906,LS_Coint_BD!$B$3:$AQ$1079,AM$2+1)</f>
        <v>0</v>
      </c>
      <c r="AN906" s="89">
        <f>VLOOKUP($AC906,LS_Coint_BD!$B$3:$AQ$1079,AN$2)</f>
        <v>0</v>
      </c>
      <c r="AO906" s="89">
        <f>VLOOKUP($AC906,LS_Coint_BD!$B$3:$AQ$1079,AO$2)</f>
        <v>0</v>
      </c>
      <c r="AP906" s="89">
        <f>VLOOKUP($AC906,LS_Coint_BD!$B$3:$AQ$1079,AP$2)</f>
        <v>0</v>
      </c>
      <c r="AQ906" s="89">
        <f>VLOOKUP($AC906,LS_Coint_BD!$B$3:$AQ$1079,AQ$2)</f>
        <v>0</v>
      </c>
      <c r="AR906" s="89">
        <f>VLOOKUP($AC906,LS_Coint_BD!$B$3:$AQ$1079,AR$2)</f>
        <v>0</v>
      </c>
      <c r="AS906" s="89">
        <f>VLOOKUP($AC906,LS_Coint_BD!$B$3:$AQ$1079,AS$2)</f>
        <v>0</v>
      </c>
      <c r="AT906" s="89">
        <f>VLOOKUP($AC906,LS_Coint_BD!$B$3:$AQ$1079,AT$2)</f>
        <v>0</v>
      </c>
      <c r="AU906" s="89">
        <f>VLOOKUP($AC906,LS_Coint_BD!$B$3:$AQ$1079,AU$2)</f>
        <v>0</v>
      </c>
      <c r="AV906" s="89">
        <f>VLOOKUP($AC906,LS_Coint_BD!$B$3:$AQ$1079,AV$2)</f>
        <v>0</v>
      </c>
      <c r="AW906" s="89">
        <f>VLOOKUP($AC906,LS_Coint_BD!$B$3:$AQ$1079,AW$2)</f>
        <v>0</v>
      </c>
      <c r="AX906" s="89">
        <f>VLOOKUP($AC906,LS_Coint_BD!$B$3:$AQ$1079,AX$2)</f>
        <v>0</v>
      </c>
      <c r="AY906" s="89">
        <f>VLOOKUP($AC906,LS_Coint_BD!$B$3:$AQ$1079,AY$2)</f>
        <v>0</v>
      </c>
      <c r="AZ906" s="89">
        <f>VLOOKUP($AC906,LS_Coint_BD!$B$3:$AQ$1079,AZ$2)</f>
        <v>0</v>
      </c>
      <c r="BA906" s="89">
        <f>VLOOKUP($AC906,LS_Coint_BD!$B$3:$AQ$1079,BA$2)</f>
        <v>0</v>
      </c>
      <c r="BB906" s="89">
        <f>VLOOKUP($AC906,LS_Coint_BD!$B$3:$AQ$1079,BB$2)</f>
        <v>0</v>
      </c>
      <c r="BC906" s="89">
        <f>VLOOKUP($AC906,LS_Coint_BD!$B$3:$AQ$1079,BC$2)</f>
        <v>0</v>
      </c>
      <c r="BD906" s="89">
        <f t="shared" si="669"/>
        <v>0</v>
      </c>
      <c r="BE906" s="89">
        <f t="shared" si="670"/>
        <v>0</v>
      </c>
      <c r="BF906" s="89">
        <f t="shared" si="671"/>
        <v>0</v>
      </c>
      <c r="BG906" s="89">
        <f t="shared" si="672"/>
        <v>0</v>
      </c>
      <c r="BH906" s="89">
        <f t="shared" si="673"/>
        <v>0</v>
      </c>
      <c r="BI906" s="89">
        <f t="shared" si="674"/>
        <v>0</v>
      </c>
      <c r="BJ906" s="89">
        <f t="shared" si="675"/>
        <v>0</v>
      </c>
      <c r="BK906" s="89">
        <f t="shared" si="676"/>
        <v>0</v>
      </c>
      <c r="BL906" s="89">
        <f t="shared" si="677"/>
        <v>0</v>
      </c>
      <c r="BM906" s="89"/>
      <c r="BN906" s="26" t="b">
        <f t="shared" si="678"/>
        <v>0</v>
      </c>
      <c r="BO906" s="26" t="b">
        <f t="shared" si="679"/>
        <v>0</v>
      </c>
      <c r="BP906" s="26" t="b">
        <f t="shared" si="680"/>
        <v>0</v>
      </c>
      <c r="BQ906" s="26" t="b">
        <f t="shared" si="681"/>
        <v>0</v>
      </c>
      <c r="BR906" s="26" t="b">
        <f t="shared" si="682"/>
        <v>0</v>
      </c>
      <c r="BS906" s="26" t="b">
        <f t="shared" si="683"/>
        <v>0</v>
      </c>
      <c r="BT906" s="26" t="b">
        <f t="shared" si="684"/>
        <v>0</v>
      </c>
      <c r="BU906" s="26" t="b">
        <f t="shared" si="685"/>
        <v>0</v>
      </c>
    </row>
    <row r="907" spans="2:73" ht="15" thickBot="1" x14ac:dyDescent="0.35">
      <c r="B907" s="17">
        <f>VLOOKUP($AC907,LS_Coint_BD!$B$3:$D$1079,2)</f>
        <v>0</v>
      </c>
      <c r="C907" s="87">
        <f>VLOOKUP($AC907,LS_Coint_BD!$B$3:$D$1079,3)</f>
        <v>0</v>
      </c>
      <c r="D907" s="68">
        <f t="shared" si="645"/>
        <v>0</v>
      </c>
      <c r="E907" s="65">
        <f t="shared" si="646"/>
        <v>0</v>
      </c>
      <c r="F907" s="69">
        <f t="shared" si="647"/>
        <v>0</v>
      </c>
      <c r="G907" s="68">
        <f t="shared" si="648"/>
        <v>0</v>
      </c>
      <c r="H907" s="65">
        <f t="shared" si="649"/>
        <v>0</v>
      </c>
      <c r="I907" s="69">
        <f t="shared" si="650"/>
        <v>0</v>
      </c>
      <c r="J907" s="68">
        <f t="shared" si="651"/>
        <v>0</v>
      </c>
      <c r="K907" s="65">
        <f t="shared" si="652"/>
        <v>0</v>
      </c>
      <c r="L907" s="69">
        <f t="shared" si="653"/>
        <v>0</v>
      </c>
      <c r="M907" s="68">
        <f t="shared" si="654"/>
        <v>0</v>
      </c>
      <c r="N907" s="65">
        <f t="shared" si="655"/>
        <v>0</v>
      </c>
      <c r="O907" s="69">
        <f t="shared" si="656"/>
        <v>0</v>
      </c>
      <c r="P907" s="68">
        <f t="shared" si="657"/>
        <v>0</v>
      </c>
      <c r="Q907" s="65">
        <f t="shared" si="658"/>
        <v>0</v>
      </c>
      <c r="R907" s="69">
        <f t="shared" si="659"/>
        <v>0</v>
      </c>
      <c r="S907" s="68">
        <f t="shared" si="660"/>
        <v>0</v>
      </c>
      <c r="T907" s="65">
        <f t="shared" si="661"/>
        <v>0</v>
      </c>
      <c r="U907" s="69">
        <f t="shared" si="662"/>
        <v>0</v>
      </c>
      <c r="V907" s="68">
        <f t="shared" si="663"/>
        <v>0</v>
      </c>
      <c r="W907" s="65">
        <f t="shared" si="664"/>
        <v>0</v>
      </c>
      <c r="X907" s="69">
        <f t="shared" si="665"/>
        <v>0</v>
      </c>
      <c r="Y907" s="68">
        <f t="shared" si="666"/>
        <v>0</v>
      </c>
      <c r="Z907" s="65">
        <f t="shared" si="667"/>
        <v>0</v>
      </c>
      <c r="AA907" s="69">
        <f t="shared" si="668"/>
        <v>0</v>
      </c>
      <c r="AB907" s="98">
        <f>SUMIF(BN907:BU907,"VERDADEIRO",BN$3:$BU906)</f>
        <v>0</v>
      </c>
      <c r="AC907" s="97">
        <f t="shared" si="686"/>
        <v>904</v>
      </c>
      <c r="AD907" s="89">
        <f>RTD("tryd.rtdserver",,"COT",B907,"ULT")</f>
        <v>0</v>
      </c>
      <c r="AE907" s="89">
        <f>RTD("tryd.rtdserver",,"COT",C907,"ULT")</f>
        <v>0</v>
      </c>
      <c r="AF907" s="89">
        <f>VLOOKUP($AC907,LS_Coint_BD!$B$3:$AQ$1079,AF$2)*$AD907+VLOOKUP($AC907,LS_Coint_BD!$B$3:$AQ$1079,AF$2+1)</f>
        <v>0</v>
      </c>
      <c r="AG907" s="89">
        <f>VLOOKUP($AC907,LS_Coint_BD!$B$3:$AQ$1079,AG$2)*$AD907+VLOOKUP($AC907,LS_Coint_BD!$B$3:$AQ$1079,AG$2+1)</f>
        <v>0</v>
      </c>
      <c r="AH907" s="89">
        <f>VLOOKUP($AC907,LS_Coint_BD!$B$3:$AQ$1079,AH$2)*$AD907+VLOOKUP($AC907,LS_Coint_BD!$B$3:$AQ$1079,AH$2+1)</f>
        <v>0</v>
      </c>
      <c r="AI907" s="89">
        <f>VLOOKUP($AC907,LS_Coint_BD!$B$3:$AQ$1079,AI$2)*$AD907+VLOOKUP($AC907,LS_Coint_BD!$B$3:$AQ$1079,AI$2+1)</f>
        <v>0</v>
      </c>
      <c r="AJ907" s="89">
        <f>VLOOKUP($AC907,LS_Coint_BD!$B$3:$AQ$1079,AJ$2)*$AD907+VLOOKUP($AC907,LS_Coint_BD!$B$3:$AQ$1079,AJ$2+1)</f>
        <v>0</v>
      </c>
      <c r="AK907" s="89">
        <f>VLOOKUP($AC907,LS_Coint_BD!$B$3:$AQ$1079,AK$2)*$AD907+VLOOKUP($AC907,LS_Coint_BD!$B$3:$AQ$1079,AK$2+1)</f>
        <v>0</v>
      </c>
      <c r="AL907" s="89">
        <f>VLOOKUP($AC907,LS_Coint_BD!$B$3:$AQ$1079,AL$2)*$AD907+VLOOKUP($AC907,LS_Coint_BD!$B$3:$AQ$1079,AL$2+1)</f>
        <v>0</v>
      </c>
      <c r="AM907" s="89">
        <f>VLOOKUP($AC907,LS_Coint_BD!$B$3:$AQ$1079,AM$2)*$AD907+VLOOKUP($AC907,LS_Coint_BD!$B$3:$AQ$1079,AM$2+1)</f>
        <v>0</v>
      </c>
      <c r="AN907" s="89">
        <f>VLOOKUP($AC907,LS_Coint_BD!$B$3:$AQ$1079,AN$2)</f>
        <v>0</v>
      </c>
      <c r="AO907" s="89">
        <f>VLOOKUP($AC907,LS_Coint_BD!$B$3:$AQ$1079,AO$2)</f>
        <v>0</v>
      </c>
      <c r="AP907" s="89">
        <f>VLOOKUP($AC907,LS_Coint_BD!$B$3:$AQ$1079,AP$2)</f>
        <v>0</v>
      </c>
      <c r="AQ907" s="89">
        <f>VLOOKUP($AC907,LS_Coint_BD!$B$3:$AQ$1079,AQ$2)</f>
        <v>0</v>
      </c>
      <c r="AR907" s="89">
        <f>VLOOKUP($AC907,LS_Coint_BD!$B$3:$AQ$1079,AR$2)</f>
        <v>0</v>
      </c>
      <c r="AS907" s="89">
        <f>VLOOKUP($AC907,LS_Coint_BD!$B$3:$AQ$1079,AS$2)</f>
        <v>0</v>
      </c>
      <c r="AT907" s="89">
        <f>VLOOKUP($AC907,LS_Coint_BD!$B$3:$AQ$1079,AT$2)</f>
        <v>0</v>
      </c>
      <c r="AU907" s="89">
        <f>VLOOKUP($AC907,LS_Coint_BD!$B$3:$AQ$1079,AU$2)</f>
        <v>0</v>
      </c>
      <c r="AV907" s="89">
        <f>VLOOKUP($AC907,LS_Coint_BD!$B$3:$AQ$1079,AV$2)</f>
        <v>0</v>
      </c>
      <c r="AW907" s="89">
        <f>VLOOKUP($AC907,LS_Coint_BD!$B$3:$AQ$1079,AW$2)</f>
        <v>0</v>
      </c>
      <c r="AX907" s="89">
        <f>VLOOKUP($AC907,LS_Coint_BD!$B$3:$AQ$1079,AX$2)</f>
        <v>0</v>
      </c>
      <c r="AY907" s="89">
        <f>VLOOKUP($AC907,LS_Coint_BD!$B$3:$AQ$1079,AY$2)</f>
        <v>0</v>
      </c>
      <c r="AZ907" s="89">
        <f>VLOOKUP($AC907,LS_Coint_BD!$B$3:$AQ$1079,AZ$2)</f>
        <v>0</v>
      </c>
      <c r="BA907" s="89">
        <f>VLOOKUP($AC907,LS_Coint_BD!$B$3:$AQ$1079,BA$2)</f>
        <v>0</v>
      </c>
      <c r="BB907" s="89">
        <f>VLOOKUP($AC907,LS_Coint_BD!$B$3:$AQ$1079,BB$2)</f>
        <v>0</v>
      </c>
      <c r="BC907" s="89">
        <f>VLOOKUP($AC907,LS_Coint_BD!$B$3:$AQ$1079,BC$2)</f>
        <v>0</v>
      </c>
      <c r="BD907" s="89">
        <f t="shared" si="669"/>
        <v>0</v>
      </c>
      <c r="BE907" s="89">
        <f t="shared" si="670"/>
        <v>0</v>
      </c>
      <c r="BF907" s="89">
        <f t="shared" si="671"/>
        <v>0</v>
      </c>
      <c r="BG907" s="89">
        <f t="shared" si="672"/>
        <v>0</v>
      </c>
      <c r="BH907" s="89">
        <f t="shared" si="673"/>
        <v>0</v>
      </c>
      <c r="BI907" s="89">
        <f t="shared" si="674"/>
        <v>0</v>
      </c>
      <c r="BJ907" s="89">
        <f t="shared" si="675"/>
        <v>0</v>
      </c>
      <c r="BK907" s="89">
        <f t="shared" si="676"/>
        <v>0</v>
      </c>
      <c r="BL907" s="89">
        <f t="shared" si="677"/>
        <v>0</v>
      </c>
      <c r="BM907" s="89"/>
      <c r="BN907" s="26" t="b">
        <f t="shared" si="678"/>
        <v>0</v>
      </c>
      <c r="BO907" s="26" t="b">
        <f t="shared" si="679"/>
        <v>0</v>
      </c>
      <c r="BP907" s="26" t="b">
        <f t="shared" si="680"/>
        <v>0</v>
      </c>
      <c r="BQ907" s="26" t="b">
        <f t="shared" si="681"/>
        <v>0</v>
      </c>
      <c r="BR907" s="26" t="b">
        <f t="shared" si="682"/>
        <v>0</v>
      </c>
      <c r="BS907" s="26" t="b">
        <f t="shared" si="683"/>
        <v>0</v>
      </c>
      <c r="BT907" s="26" t="b">
        <f t="shared" si="684"/>
        <v>0</v>
      </c>
      <c r="BU907" s="26" t="b">
        <f t="shared" si="685"/>
        <v>0</v>
      </c>
    </row>
    <row r="908" spans="2:73" ht="15" thickBot="1" x14ac:dyDescent="0.35">
      <c r="B908" s="17">
        <f>VLOOKUP($AC908,LS_Coint_BD!$B$3:$D$1079,2)</f>
        <v>0</v>
      </c>
      <c r="C908" s="87">
        <f>VLOOKUP($AC908,LS_Coint_BD!$B$3:$D$1079,3)</f>
        <v>0</v>
      </c>
      <c r="D908" s="68">
        <f t="shared" si="645"/>
        <v>0</v>
      </c>
      <c r="E908" s="65">
        <f t="shared" si="646"/>
        <v>0</v>
      </c>
      <c r="F908" s="69">
        <f t="shared" si="647"/>
        <v>0</v>
      </c>
      <c r="G908" s="68">
        <f t="shared" si="648"/>
        <v>0</v>
      </c>
      <c r="H908" s="65">
        <f t="shared" si="649"/>
        <v>0</v>
      </c>
      <c r="I908" s="69">
        <f t="shared" si="650"/>
        <v>0</v>
      </c>
      <c r="J908" s="68">
        <f t="shared" si="651"/>
        <v>0</v>
      </c>
      <c r="K908" s="65">
        <f t="shared" si="652"/>
        <v>0</v>
      </c>
      <c r="L908" s="69">
        <f t="shared" si="653"/>
        <v>0</v>
      </c>
      <c r="M908" s="68">
        <f t="shared" si="654"/>
        <v>0</v>
      </c>
      <c r="N908" s="65">
        <f t="shared" si="655"/>
        <v>0</v>
      </c>
      <c r="O908" s="69">
        <f t="shared" si="656"/>
        <v>0</v>
      </c>
      <c r="P908" s="68">
        <f t="shared" si="657"/>
        <v>0</v>
      </c>
      <c r="Q908" s="65">
        <f t="shared" si="658"/>
        <v>0</v>
      </c>
      <c r="R908" s="69">
        <f t="shared" si="659"/>
        <v>0</v>
      </c>
      <c r="S908" s="68">
        <f t="shared" si="660"/>
        <v>0</v>
      </c>
      <c r="T908" s="65">
        <f t="shared" si="661"/>
        <v>0</v>
      </c>
      <c r="U908" s="69">
        <f t="shared" si="662"/>
        <v>0</v>
      </c>
      <c r="V908" s="68">
        <f t="shared" si="663"/>
        <v>0</v>
      </c>
      <c r="W908" s="65">
        <f t="shared" si="664"/>
        <v>0</v>
      </c>
      <c r="X908" s="69">
        <f t="shared" si="665"/>
        <v>0</v>
      </c>
      <c r="Y908" s="68">
        <f t="shared" si="666"/>
        <v>0</v>
      </c>
      <c r="Z908" s="65">
        <f t="shared" si="667"/>
        <v>0</v>
      </c>
      <c r="AA908" s="69">
        <f t="shared" si="668"/>
        <v>0</v>
      </c>
      <c r="AB908" s="98">
        <f>SUMIF(BN908:BU908,"VERDADEIRO",BN$3:$BU907)</f>
        <v>0</v>
      </c>
      <c r="AC908" s="97">
        <f t="shared" si="686"/>
        <v>905</v>
      </c>
      <c r="AD908" s="89">
        <f>RTD("tryd.rtdserver",,"COT",B908,"ULT")</f>
        <v>0</v>
      </c>
      <c r="AE908" s="89">
        <f>RTD("tryd.rtdserver",,"COT",C908,"ULT")</f>
        <v>0</v>
      </c>
      <c r="AF908" s="89">
        <f>VLOOKUP($AC908,LS_Coint_BD!$B$3:$AQ$1079,AF$2)*$AD908+VLOOKUP($AC908,LS_Coint_BD!$B$3:$AQ$1079,AF$2+1)</f>
        <v>0</v>
      </c>
      <c r="AG908" s="89">
        <f>VLOOKUP($AC908,LS_Coint_BD!$B$3:$AQ$1079,AG$2)*$AD908+VLOOKUP($AC908,LS_Coint_BD!$B$3:$AQ$1079,AG$2+1)</f>
        <v>0</v>
      </c>
      <c r="AH908" s="89">
        <f>VLOOKUP($AC908,LS_Coint_BD!$B$3:$AQ$1079,AH$2)*$AD908+VLOOKUP($AC908,LS_Coint_BD!$B$3:$AQ$1079,AH$2+1)</f>
        <v>0</v>
      </c>
      <c r="AI908" s="89">
        <f>VLOOKUP($AC908,LS_Coint_BD!$B$3:$AQ$1079,AI$2)*$AD908+VLOOKUP($AC908,LS_Coint_BD!$B$3:$AQ$1079,AI$2+1)</f>
        <v>0</v>
      </c>
      <c r="AJ908" s="89">
        <f>VLOOKUP($AC908,LS_Coint_BD!$B$3:$AQ$1079,AJ$2)*$AD908+VLOOKUP($AC908,LS_Coint_BD!$B$3:$AQ$1079,AJ$2+1)</f>
        <v>0</v>
      </c>
      <c r="AK908" s="89">
        <f>VLOOKUP($AC908,LS_Coint_BD!$B$3:$AQ$1079,AK$2)*$AD908+VLOOKUP($AC908,LS_Coint_BD!$B$3:$AQ$1079,AK$2+1)</f>
        <v>0</v>
      </c>
      <c r="AL908" s="89">
        <f>VLOOKUP($AC908,LS_Coint_BD!$B$3:$AQ$1079,AL$2)*$AD908+VLOOKUP($AC908,LS_Coint_BD!$B$3:$AQ$1079,AL$2+1)</f>
        <v>0</v>
      </c>
      <c r="AM908" s="89">
        <f>VLOOKUP($AC908,LS_Coint_BD!$B$3:$AQ$1079,AM$2)*$AD908+VLOOKUP($AC908,LS_Coint_BD!$B$3:$AQ$1079,AM$2+1)</f>
        <v>0</v>
      </c>
      <c r="AN908" s="89">
        <f>VLOOKUP($AC908,LS_Coint_BD!$B$3:$AQ$1079,AN$2)</f>
        <v>0</v>
      </c>
      <c r="AO908" s="89">
        <f>VLOOKUP($AC908,LS_Coint_BD!$B$3:$AQ$1079,AO$2)</f>
        <v>0</v>
      </c>
      <c r="AP908" s="89">
        <f>VLOOKUP($AC908,LS_Coint_BD!$B$3:$AQ$1079,AP$2)</f>
        <v>0</v>
      </c>
      <c r="AQ908" s="89">
        <f>VLOOKUP($AC908,LS_Coint_BD!$B$3:$AQ$1079,AQ$2)</f>
        <v>0</v>
      </c>
      <c r="AR908" s="89">
        <f>VLOOKUP($AC908,LS_Coint_BD!$B$3:$AQ$1079,AR$2)</f>
        <v>0</v>
      </c>
      <c r="AS908" s="89">
        <f>VLOOKUP($AC908,LS_Coint_BD!$B$3:$AQ$1079,AS$2)</f>
        <v>0</v>
      </c>
      <c r="AT908" s="89">
        <f>VLOOKUP($AC908,LS_Coint_BD!$B$3:$AQ$1079,AT$2)</f>
        <v>0</v>
      </c>
      <c r="AU908" s="89">
        <f>VLOOKUP($AC908,LS_Coint_BD!$B$3:$AQ$1079,AU$2)</f>
        <v>0</v>
      </c>
      <c r="AV908" s="89">
        <f>VLOOKUP($AC908,LS_Coint_BD!$B$3:$AQ$1079,AV$2)</f>
        <v>0</v>
      </c>
      <c r="AW908" s="89">
        <f>VLOOKUP($AC908,LS_Coint_BD!$B$3:$AQ$1079,AW$2)</f>
        <v>0</v>
      </c>
      <c r="AX908" s="89">
        <f>VLOOKUP($AC908,LS_Coint_BD!$B$3:$AQ$1079,AX$2)</f>
        <v>0</v>
      </c>
      <c r="AY908" s="89">
        <f>VLOOKUP($AC908,LS_Coint_BD!$B$3:$AQ$1079,AY$2)</f>
        <v>0</v>
      </c>
      <c r="AZ908" s="89">
        <f>VLOOKUP($AC908,LS_Coint_BD!$B$3:$AQ$1079,AZ$2)</f>
        <v>0</v>
      </c>
      <c r="BA908" s="89">
        <f>VLOOKUP($AC908,LS_Coint_BD!$B$3:$AQ$1079,BA$2)</f>
        <v>0</v>
      </c>
      <c r="BB908" s="89">
        <f>VLOOKUP($AC908,LS_Coint_BD!$B$3:$AQ$1079,BB$2)</f>
        <v>0</v>
      </c>
      <c r="BC908" s="89">
        <f>VLOOKUP($AC908,LS_Coint_BD!$B$3:$AQ$1079,BC$2)</f>
        <v>0</v>
      </c>
      <c r="BD908" s="89">
        <f t="shared" si="669"/>
        <v>0</v>
      </c>
      <c r="BE908" s="89">
        <f t="shared" si="670"/>
        <v>0</v>
      </c>
      <c r="BF908" s="89">
        <f t="shared" si="671"/>
        <v>0</v>
      </c>
      <c r="BG908" s="89">
        <f t="shared" si="672"/>
        <v>0</v>
      </c>
      <c r="BH908" s="89">
        <f t="shared" si="673"/>
        <v>0</v>
      </c>
      <c r="BI908" s="89">
        <f t="shared" si="674"/>
        <v>0</v>
      </c>
      <c r="BJ908" s="89">
        <f t="shared" si="675"/>
        <v>0</v>
      </c>
      <c r="BK908" s="89">
        <f t="shared" si="676"/>
        <v>0</v>
      </c>
      <c r="BL908" s="89">
        <f t="shared" si="677"/>
        <v>0</v>
      </c>
      <c r="BM908" s="89"/>
      <c r="BN908" s="26" t="b">
        <f t="shared" si="678"/>
        <v>0</v>
      </c>
      <c r="BO908" s="26" t="b">
        <f t="shared" si="679"/>
        <v>0</v>
      </c>
      <c r="BP908" s="26" t="b">
        <f t="shared" si="680"/>
        <v>0</v>
      </c>
      <c r="BQ908" s="26" t="b">
        <f t="shared" si="681"/>
        <v>0</v>
      </c>
      <c r="BR908" s="26" t="b">
        <f t="shared" si="682"/>
        <v>0</v>
      </c>
      <c r="BS908" s="26" t="b">
        <f t="shared" si="683"/>
        <v>0</v>
      </c>
      <c r="BT908" s="26" t="b">
        <f t="shared" si="684"/>
        <v>0</v>
      </c>
      <c r="BU908" s="26" t="b">
        <f t="shared" si="685"/>
        <v>0</v>
      </c>
    </row>
    <row r="909" spans="2:73" ht="15" thickBot="1" x14ac:dyDescent="0.35">
      <c r="B909" s="17">
        <f>VLOOKUP($AC909,LS_Coint_BD!$B$3:$D$1079,2)</f>
        <v>0</v>
      </c>
      <c r="C909" s="87">
        <f>VLOOKUP($AC909,LS_Coint_BD!$B$3:$D$1079,3)</f>
        <v>0</v>
      </c>
      <c r="D909" s="68">
        <f t="shared" si="645"/>
        <v>0</v>
      </c>
      <c r="E909" s="65">
        <f t="shared" si="646"/>
        <v>0</v>
      </c>
      <c r="F909" s="69">
        <f t="shared" si="647"/>
        <v>0</v>
      </c>
      <c r="G909" s="68">
        <f t="shared" si="648"/>
        <v>0</v>
      </c>
      <c r="H909" s="65">
        <f t="shared" si="649"/>
        <v>0</v>
      </c>
      <c r="I909" s="69">
        <f t="shared" si="650"/>
        <v>0</v>
      </c>
      <c r="J909" s="68">
        <f t="shared" si="651"/>
        <v>0</v>
      </c>
      <c r="K909" s="65">
        <f t="shared" si="652"/>
        <v>0</v>
      </c>
      <c r="L909" s="69">
        <f t="shared" si="653"/>
        <v>0</v>
      </c>
      <c r="M909" s="68">
        <f t="shared" si="654"/>
        <v>0</v>
      </c>
      <c r="N909" s="65">
        <f t="shared" si="655"/>
        <v>0</v>
      </c>
      <c r="O909" s="69">
        <f t="shared" si="656"/>
        <v>0</v>
      </c>
      <c r="P909" s="68">
        <f t="shared" si="657"/>
        <v>0</v>
      </c>
      <c r="Q909" s="65">
        <f t="shared" si="658"/>
        <v>0</v>
      </c>
      <c r="R909" s="69">
        <f t="shared" si="659"/>
        <v>0</v>
      </c>
      <c r="S909" s="68">
        <f t="shared" si="660"/>
        <v>0</v>
      </c>
      <c r="T909" s="65">
        <f t="shared" si="661"/>
        <v>0</v>
      </c>
      <c r="U909" s="69">
        <f t="shared" si="662"/>
        <v>0</v>
      </c>
      <c r="V909" s="68">
        <f t="shared" si="663"/>
        <v>0</v>
      </c>
      <c r="W909" s="65">
        <f t="shared" si="664"/>
        <v>0</v>
      </c>
      <c r="X909" s="69">
        <f t="shared" si="665"/>
        <v>0</v>
      </c>
      <c r="Y909" s="68">
        <f t="shared" si="666"/>
        <v>0</v>
      </c>
      <c r="Z909" s="65">
        <f t="shared" si="667"/>
        <v>0</v>
      </c>
      <c r="AA909" s="69">
        <f t="shared" si="668"/>
        <v>0</v>
      </c>
      <c r="AB909" s="98">
        <f>SUMIF(BN909:BU909,"VERDADEIRO",BN$3:$BU908)</f>
        <v>0</v>
      </c>
      <c r="AC909" s="97">
        <f t="shared" si="686"/>
        <v>906</v>
      </c>
      <c r="AD909" s="89">
        <f>RTD("tryd.rtdserver",,"COT",B909,"ULT")</f>
        <v>0</v>
      </c>
      <c r="AE909" s="89">
        <f>RTD("tryd.rtdserver",,"COT",C909,"ULT")</f>
        <v>0</v>
      </c>
      <c r="AF909" s="89">
        <f>VLOOKUP($AC909,LS_Coint_BD!$B$3:$AQ$1079,AF$2)*$AD909+VLOOKUP($AC909,LS_Coint_BD!$B$3:$AQ$1079,AF$2+1)</f>
        <v>0</v>
      </c>
      <c r="AG909" s="89">
        <f>VLOOKUP($AC909,LS_Coint_BD!$B$3:$AQ$1079,AG$2)*$AD909+VLOOKUP($AC909,LS_Coint_BD!$B$3:$AQ$1079,AG$2+1)</f>
        <v>0</v>
      </c>
      <c r="AH909" s="89">
        <f>VLOOKUP($AC909,LS_Coint_BD!$B$3:$AQ$1079,AH$2)*$AD909+VLOOKUP($AC909,LS_Coint_BD!$B$3:$AQ$1079,AH$2+1)</f>
        <v>0</v>
      </c>
      <c r="AI909" s="89">
        <f>VLOOKUP($AC909,LS_Coint_BD!$B$3:$AQ$1079,AI$2)*$AD909+VLOOKUP($AC909,LS_Coint_BD!$B$3:$AQ$1079,AI$2+1)</f>
        <v>0</v>
      </c>
      <c r="AJ909" s="89">
        <f>VLOOKUP($AC909,LS_Coint_BD!$B$3:$AQ$1079,AJ$2)*$AD909+VLOOKUP($AC909,LS_Coint_BD!$B$3:$AQ$1079,AJ$2+1)</f>
        <v>0</v>
      </c>
      <c r="AK909" s="89">
        <f>VLOOKUP($AC909,LS_Coint_BD!$B$3:$AQ$1079,AK$2)*$AD909+VLOOKUP($AC909,LS_Coint_BD!$B$3:$AQ$1079,AK$2+1)</f>
        <v>0</v>
      </c>
      <c r="AL909" s="89">
        <f>VLOOKUP($AC909,LS_Coint_BD!$B$3:$AQ$1079,AL$2)*$AD909+VLOOKUP($AC909,LS_Coint_BD!$B$3:$AQ$1079,AL$2+1)</f>
        <v>0</v>
      </c>
      <c r="AM909" s="89">
        <f>VLOOKUP($AC909,LS_Coint_BD!$B$3:$AQ$1079,AM$2)*$AD909+VLOOKUP($AC909,LS_Coint_BD!$B$3:$AQ$1079,AM$2+1)</f>
        <v>0</v>
      </c>
      <c r="AN909" s="89">
        <f>VLOOKUP($AC909,LS_Coint_BD!$B$3:$AQ$1079,AN$2)</f>
        <v>0</v>
      </c>
      <c r="AO909" s="89">
        <f>VLOOKUP($AC909,LS_Coint_BD!$B$3:$AQ$1079,AO$2)</f>
        <v>0</v>
      </c>
      <c r="AP909" s="89">
        <f>VLOOKUP($AC909,LS_Coint_BD!$B$3:$AQ$1079,AP$2)</f>
        <v>0</v>
      </c>
      <c r="AQ909" s="89">
        <f>VLOOKUP($AC909,LS_Coint_BD!$B$3:$AQ$1079,AQ$2)</f>
        <v>0</v>
      </c>
      <c r="AR909" s="89">
        <f>VLOOKUP($AC909,LS_Coint_BD!$B$3:$AQ$1079,AR$2)</f>
        <v>0</v>
      </c>
      <c r="AS909" s="89">
        <f>VLOOKUP($AC909,LS_Coint_BD!$B$3:$AQ$1079,AS$2)</f>
        <v>0</v>
      </c>
      <c r="AT909" s="89">
        <f>VLOOKUP($AC909,LS_Coint_BD!$B$3:$AQ$1079,AT$2)</f>
        <v>0</v>
      </c>
      <c r="AU909" s="89">
        <f>VLOOKUP($AC909,LS_Coint_BD!$B$3:$AQ$1079,AU$2)</f>
        <v>0</v>
      </c>
      <c r="AV909" s="89">
        <f>VLOOKUP($AC909,LS_Coint_BD!$B$3:$AQ$1079,AV$2)</f>
        <v>0</v>
      </c>
      <c r="AW909" s="89">
        <f>VLOOKUP($AC909,LS_Coint_BD!$B$3:$AQ$1079,AW$2)</f>
        <v>0</v>
      </c>
      <c r="AX909" s="89">
        <f>VLOOKUP($AC909,LS_Coint_BD!$B$3:$AQ$1079,AX$2)</f>
        <v>0</v>
      </c>
      <c r="AY909" s="89">
        <f>VLOOKUP($AC909,LS_Coint_BD!$B$3:$AQ$1079,AY$2)</f>
        <v>0</v>
      </c>
      <c r="AZ909" s="89">
        <f>VLOOKUP($AC909,LS_Coint_BD!$B$3:$AQ$1079,AZ$2)</f>
        <v>0</v>
      </c>
      <c r="BA909" s="89">
        <f>VLOOKUP($AC909,LS_Coint_BD!$B$3:$AQ$1079,BA$2)</f>
        <v>0</v>
      </c>
      <c r="BB909" s="89">
        <f>VLOOKUP($AC909,LS_Coint_BD!$B$3:$AQ$1079,BB$2)</f>
        <v>0</v>
      </c>
      <c r="BC909" s="89">
        <f>VLOOKUP($AC909,LS_Coint_BD!$B$3:$AQ$1079,BC$2)</f>
        <v>0</v>
      </c>
      <c r="BD909" s="89">
        <f t="shared" si="669"/>
        <v>0</v>
      </c>
      <c r="BE909" s="89">
        <f t="shared" si="670"/>
        <v>0</v>
      </c>
      <c r="BF909" s="89">
        <f t="shared" si="671"/>
        <v>0</v>
      </c>
      <c r="BG909" s="89">
        <f t="shared" si="672"/>
        <v>0</v>
      </c>
      <c r="BH909" s="89">
        <f t="shared" si="673"/>
        <v>0</v>
      </c>
      <c r="BI909" s="89">
        <f t="shared" si="674"/>
        <v>0</v>
      </c>
      <c r="BJ909" s="89">
        <f t="shared" si="675"/>
        <v>0</v>
      </c>
      <c r="BK909" s="89">
        <f t="shared" si="676"/>
        <v>0</v>
      </c>
      <c r="BL909" s="89">
        <f t="shared" si="677"/>
        <v>0</v>
      </c>
      <c r="BM909" s="89"/>
      <c r="BN909" s="26" t="b">
        <f t="shared" si="678"/>
        <v>0</v>
      </c>
      <c r="BO909" s="26" t="b">
        <f t="shared" si="679"/>
        <v>0</v>
      </c>
      <c r="BP909" s="26" t="b">
        <f t="shared" si="680"/>
        <v>0</v>
      </c>
      <c r="BQ909" s="26" t="b">
        <f t="shared" si="681"/>
        <v>0</v>
      </c>
      <c r="BR909" s="26" t="b">
        <f t="shared" si="682"/>
        <v>0</v>
      </c>
      <c r="BS909" s="26" t="b">
        <f t="shared" si="683"/>
        <v>0</v>
      </c>
      <c r="BT909" s="26" t="b">
        <f t="shared" si="684"/>
        <v>0</v>
      </c>
      <c r="BU909" s="26" t="b">
        <f t="shared" si="685"/>
        <v>0</v>
      </c>
    </row>
    <row r="910" spans="2:73" ht="15" thickBot="1" x14ac:dyDescent="0.35">
      <c r="B910" s="17">
        <f>VLOOKUP($AC910,LS_Coint_BD!$B$3:$D$1079,2)</f>
        <v>0</v>
      </c>
      <c r="C910" s="87">
        <f>VLOOKUP($AC910,LS_Coint_BD!$B$3:$D$1079,3)</f>
        <v>0</v>
      </c>
      <c r="D910" s="68">
        <f t="shared" si="645"/>
        <v>0</v>
      </c>
      <c r="E910" s="65">
        <f t="shared" si="646"/>
        <v>0</v>
      </c>
      <c r="F910" s="69">
        <f t="shared" si="647"/>
        <v>0</v>
      </c>
      <c r="G910" s="68">
        <f t="shared" si="648"/>
        <v>0</v>
      </c>
      <c r="H910" s="65">
        <f t="shared" si="649"/>
        <v>0</v>
      </c>
      <c r="I910" s="69">
        <f t="shared" si="650"/>
        <v>0</v>
      </c>
      <c r="J910" s="68">
        <f t="shared" si="651"/>
        <v>0</v>
      </c>
      <c r="K910" s="65">
        <f t="shared" si="652"/>
        <v>0</v>
      </c>
      <c r="L910" s="69">
        <f t="shared" si="653"/>
        <v>0</v>
      </c>
      <c r="M910" s="68">
        <f t="shared" si="654"/>
        <v>0</v>
      </c>
      <c r="N910" s="65">
        <f t="shared" si="655"/>
        <v>0</v>
      </c>
      <c r="O910" s="69">
        <f t="shared" si="656"/>
        <v>0</v>
      </c>
      <c r="P910" s="68">
        <f t="shared" si="657"/>
        <v>0</v>
      </c>
      <c r="Q910" s="65">
        <f t="shared" si="658"/>
        <v>0</v>
      </c>
      <c r="R910" s="69">
        <f t="shared" si="659"/>
        <v>0</v>
      </c>
      <c r="S910" s="68">
        <f t="shared" si="660"/>
        <v>0</v>
      </c>
      <c r="T910" s="65">
        <f t="shared" si="661"/>
        <v>0</v>
      </c>
      <c r="U910" s="69">
        <f t="shared" si="662"/>
        <v>0</v>
      </c>
      <c r="V910" s="68">
        <f t="shared" si="663"/>
        <v>0</v>
      </c>
      <c r="W910" s="65">
        <f t="shared" si="664"/>
        <v>0</v>
      </c>
      <c r="X910" s="69">
        <f t="shared" si="665"/>
        <v>0</v>
      </c>
      <c r="Y910" s="68">
        <f t="shared" si="666"/>
        <v>0</v>
      </c>
      <c r="Z910" s="65">
        <f t="shared" si="667"/>
        <v>0</v>
      </c>
      <c r="AA910" s="69">
        <f t="shared" si="668"/>
        <v>0</v>
      </c>
      <c r="AB910" s="98">
        <f>SUMIF(BN910:BU910,"VERDADEIRO",BN$3:$BU909)</f>
        <v>0</v>
      </c>
      <c r="AC910" s="97">
        <f t="shared" si="686"/>
        <v>907</v>
      </c>
      <c r="AD910" s="89">
        <f>RTD("tryd.rtdserver",,"COT",B910,"ULT")</f>
        <v>0</v>
      </c>
      <c r="AE910" s="89">
        <f>RTD("tryd.rtdserver",,"COT",C910,"ULT")</f>
        <v>0</v>
      </c>
      <c r="AF910" s="89">
        <f>VLOOKUP($AC910,LS_Coint_BD!$B$3:$AQ$1079,AF$2)*$AD910+VLOOKUP($AC910,LS_Coint_BD!$B$3:$AQ$1079,AF$2+1)</f>
        <v>0</v>
      </c>
      <c r="AG910" s="89">
        <f>VLOOKUP($AC910,LS_Coint_BD!$B$3:$AQ$1079,AG$2)*$AD910+VLOOKUP($AC910,LS_Coint_BD!$B$3:$AQ$1079,AG$2+1)</f>
        <v>0</v>
      </c>
      <c r="AH910" s="89">
        <f>VLOOKUP($AC910,LS_Coint_BD!$B$3:$AQ$1079,AH$2)*$AD910+VLOOKUP($AC910,LS_Coint_BD!$B$3:$AQ$1079,AH$2+1)</f>
        <v>0</v>
      </c>
      <c r="AI910" s="89">
        <f>VLOOKUP($AC910,LS_Coint_BD!$B$3:$AQ$1079,AI$2)*$AD910+VLOOKUP($AC910,LS_Coint_BD!$B$3:$AQ$1079,AI$2+1)</f>
        <v>0</v>
      </c>
      <c r="AJ910" s="89">
        <f>VLOOKUP($AC910,LS_Coint_BD!$B$3:$AQ$1079,AJ$2)*$AD910+VLOOKUP($AC910,LS_Coint_BD!$B$3:$AQ$1079,AJ$2+1)</f>
        <v>0</v>
      </c>
      <c r="AK910" s="89">
        <f>VLOOKUP($AC910,LS_Coint_BD!$B$3:$AQ$1079,AK$2)*$AD910+VLOOKUP($AC910,LS_Coint_BD!$B$3:$AQ$1079,AK$2+1)</f>
        <v>0</v>
      </c>
      <c r="AL910" s="89">
        <f>VLOOKUP($AC910,LS_Coint_BD!$B$3:$AQ$1079,AL$2)*$AD910+VLOOKUP($AC910,LS_Coint_BD!$B$3:$AQ$1079,AL$2+1)</f>
        <v>0</v>
      </c>
      <c r="AM910" s="89">
        <f>VLOOKUP($AC910,LS_Coint_BD!$B$3:$AQ$1079,AM$2)*$AD910+VLOOKUP($AC910,LS_Coint_BD!$B$3:$AQ$1079,AM$2+1)</f>
        <v>0</v>
      </c>
      <c r="AN910" s="89">
        <f>VLOOKUP($AC910,LS_Coint_BD!$B$3:$AQ$1079,AN$2)</f>
        <v>0</v>
      </c>
      <c r="AO910" s="89">
        <f>VLOOKUP($AC910,LS_Coint_BD!$B$3:$AQ$1079,AO$2)</f>
        <v>0</v>
      </c>
      <c r="AP910" s="89">
        <f>VLOOKUP($AC910,LS_Coint_BD!$B$3:$AQ$1079,AP$2)</f>
        <v>0</v>
      </c>
      <c r="AQ910" s="89">
        <f>VLOOKUP($AC910,LS_Coint_BD!$B$3:$AQ$1079,AQ$2)</f>
        <v>0</v>
      </c>
      <c r="AR910" s="89">
        <f>VLOOKUP($AC910,LS_Coint_BD!$B$3:$AQ$1079,AR$2)</f>
        <v>0</v>
      </c>
      <c r="AS910" s="89">
        <f>VLOOKUP($AC910,LS_Coint_BD!$B$3:$AQ$1079,AS$2)</f>
        <v>0</v>
      </c>
      <c r="AT910" s="89">
        <f>VLOOKUP($AC910,LS_Coint_BD!$B$3:$AQ$1079,AT$2)</f>
        <v>0</v>
      </c>
      <c r="AU910" s="89">
        <f>VLOOKUP($AC910,LS_Coint_BD!$B$3:$AQ$1079,AU$2)</f>
        <v>0</v>
      </c>
      <c r="AV910" s="89">
        <f>VLOOKUP($AC910,LS_Coint_BD!$B$3:$AQ$1079,AV$2)</f>
        <v>0</v>
      </c>
      <c r="AW910" s="89">
        <f>VLOOKUP($AC910,LS_Coint_BD!$B$3:$AQ$1079,AW$2)</f>
        <v>0</v>
      </c>
      <c r="AX910" s="89">
        <f>VLOOKUP($AC910,LS_Coint_BD!$B$3:$AQ$1079,AX$2)</f>
        <v>0</v>
      </c>
      <c r="AY910" s="89">
        <f>VLOOKUP($AC910,LS_Coint_BD!$B$3:$AQ$1079,AY$2)</f>
        <v>0</v>
      </c>
      <c r="AZ910" s="89">
        <f>VLOOKUP($AC910,LS_Coint_BD!$B$3:$AQ$1079,AZ$2)</f>
        <v>0</v>
      </c>
      <c r="BA910" s="89">
        <f>VLOOKUP($AC910,LS_Coint_BD!$B$3:$AQ$1079,BA$2)</f>
        <v>0</v>
      </c>
      <c r="BB910" s="89">
        <f>VLOOKUP($AC910,LS_Coint_BD!$B$3:$AQ$1079,BB$2)</f>
        <v>0</v>
      </c>
      <c r="BC910" s="89">
        <f>VLOOKUP($AC910,LS_Coint_BD!$B$3:$AQ$1079,BC$2)</f>
        <v>0</v>
      </c>
      <c r="BD910" s="89">
        <f t="shared" si="669"/>
        <v>0</v>
      </c>
      <c r="BE910" s="89">
        <f t="shared" si="670"/>
        <v>0</v>
      </c>
      <c r="BF910" s="89">
        <f t="shared" si="671"/>
        <v>0</v>
      </c>
      <c r="BG910" s="89">
        <f t="shared" si="672"/>
        <v>0</v>
      </c>
      <c r="BH910" s="89">
        <f t="shared" si="673"/>
        <v>0</v>
      </c>
      <c r="BI910" s="89">
        <f t="shared" si="674"/>
        <v>0</v>
      </c>
      <c r="BJ910" s="89">
        <f t="shared" si="675"/>
        <v>0</v>
      </c>
      <c r="BK910" s="89">
        <f t="shared" si="676"/>
        <v>0</v>
      </c>
      <c r="BL910" s="89">
        <f t="shared" si="677"/>
        <v>0</v>
      </c>
      <c r="BM910" s="89"/>
      <c r="BN910" s="26" t="b">
        <f t="shared" si="678"/>
        <v>0</v>
      </c>
      <c r="BO910" s="26" t="b">
        <f t="shared" si="679"/>
        <v>0</v>
      </c>
      <c r="BP910" s="26" t="b">
        <f t="shared" si="680"/>
        <v>0</v>
      </c>
      <c r="BQ910" s="26" t="b">
        <f t="shared" si="681"/>
        <v>0</v>
      </c>
      <c r="BR910" s="26" t="b">
        <f t="shared" si="682"/>
        <v>0</v>
      </c>
      <c r="BS910" s="26" t="b">
        <f t="shared" si="683"/>
        <v>0</v>
      </c>
      <c r="BT910" s="26" t="b">
        <f t="shared" si="684"/>
        <v>0</v>
      </c>
      <c r="BU910" s="26" t="b">
        <f t="shared" si="685"/>
        <v>0</v>
      </c>
    </row>
    <row r="911" spans="2:73" ht="15" thickBot="1" x14ac:dyDescent="0.35">
      <c r="B911" s="17">
        <f>VLOOKUP($AC911,LS_Coint_BD!$B$3:$D$1079,2)</f>
        <v>0</v>
      </c>
      <c r="C911" s="87">
        <f>VLOOKUP($AC911,LS_Coint_BD!$B$3:$D$1079,3)</f>
        <v>0</v>
      </c>
      <c r="D911" s="68">
        <f t="shared" si="645"/>
        <v>0</v>
      </c>
      <c r="E911" s="65">
        <f t="shared" si="646"/>
        <v>0</v>
      </c>
      <c r="F911" s="69">
        <f t="shared" si="647"/>
        <v>0</v>
      </c>
      <c r="G911" s="68">
        <f t="shared" si="648"/>
        <v>0</v>
      </c>
      <c r="H911" s="65">
        <f t="shared" si="649"/>
        <v>0</v>
      </c>
      <c r="I911" s="69">
        <f t="shared" si="650"/>
        <v>0</v>
      </c>
      <c r="J911" s="68">
        <f t="shared" si="651"/>
        <v>0</v>
      </c>
      <c r="K911" s="65">
        <f t="shared" si="652"/>
        <v>0</v>
      </c>
      <c r="L911" s="69">
        <f t="shared" si="653"/>
        <v>0</v>
      </c>
      <c r="M911" s="68">
        <f t="shared" si="654"/>
        <v>0</v>
      </c>
      <c r="N911" s="65">
        <f t="shared" si="655"/>
        <v>0</v>
      </c>
      <c r="O911" s="69">
        <f t="shared" si="656"/>
        <v>0</v>
      </c>
      <c r="P911" s="68">
        <f t="shared" si="657"/>
        <v>0</v>
      </c>
      <c r="Q911" s="65">
        <f t="shared" si="658"/>
        <v>0</v>
      </c>
      <c r="R911" s="69">
        <f t="shared" si="659"/>
        <v>0</v>
      </c>
      <c r="S911" s="68">
        <f t="shared" si="660"/>
        <v>0</v>
      </c>
      <c r="T911" s="65">
        <f t="shared" si="661"/>
        <v>0</v>
      </c>
      <c r="U911" s="69">
        <f t="shared" si="662"/>
        <v>0</v>
      </c>
      <c r="V911" s="68">
        <f t="shared" si="663"/>
        <v>0</v>
      </c>
      <c r="W911" s="65">
        <f t="shared" si="664"/>
        <v>0</v>
      </c>
      <c r="X911" s="69">
        <f t="shared" si="665"/>
        <v>0</v>
      </c>
      <c r="Y911" s="68">
        <f t="shared" si="666"/>
        <v>0</v>
      </c>
      <c r="Z911" s="65">
        <f t="shared" si="667"/>
        <v>0</v>
      </c>
      <c r="AA911" s="69">
        <f t="shared" si="668"/>
        <v>0</v>
      </c>
      <c r="AB911" s="98">
        <f>SUMIF(BN911:BU911,"VERDADEIRO",BN$3:$BU910)</f>
        <v>0</v>
      </c>
      <c r="AC911" s="97">
        <f t="shared" si="686"/>
        <v>908</v>
      </c>
      <c r="AD911" s="89">
        <f>RTD("tryd.rtdserver",,"COT",B911,"ULT")</f>
        <v>0</v>
      </c>
      <c r="AE911" s="89">
        <f>RTD("tryd.rtdserver",,"COT",C911,"ULT")</f>
        <v>0</v>
      </c>
      <c r="AF911" s="89">
        <f>VLOOKUP($AC911,LS_Coint_BD!$B$3:$AQ$1079,AF$2)*$AD911+VLOOKUP($AC911,LS_Coint_BD!$B$3:$AQ$1079,AF$2+1)</f>
        <v>0</v>
      </c>
      <c r="AG911" s="89">
        <f>VLOOKUP($AC911,LS_Coint_BD!$B$3:$AQ$1079,AG$2)*$AD911+VLOOKUP($AC911,LS_Coint_BD!$B$3:$AQ$1079,AG$2+1)</f>
        <v>0</v>
      </c>
      <c r="AH911" s="89">
        <f>VLOOKUP($AC911,LS_Coint_BD!$B$3:$AQ$1079,AH$2)*$AD911+VLOOKUP($AC911,LS_Coint_BD!$B$3:$AQ$1079,AH$2+1)</f>
        <v>0</v>
      </c>
      <c r="AI911" s="89">
        <f>VLOOKUP($AC911,LS_Coint_BD!$B$3:$AQ$1079,AI$2)*$AD911+VLOOKUP($AC911,LS_Coint_BD!$B$3:$AQ$1079,AI$2+1)</f>
        <v>0</v>
      </c>
      <c r="AJ911" s="89">
        <f>VLOOKUP($AC911,LS_Coint_BD!$B$3:$AQ$1079,AJ$2)*$AD911+VLOOKUP($AC911,LS_Coint_BD!$B$3:$AQ$1079,AJ$2+1)</f>
        <v>0</v>
      </c>
      <c r="AK911" s="89">
        <f>VLOOKUP($AC911,LS_Coint_BD!$B$3:$AQ$1079,AK$2)*$AD911+VLOOKUP($AC911,LS_Coint_BD!$B$3:$AQ$1079,AK$2+1)</f>
        <v>0</v>
      </c>
      <c r="AL911" s="89">
        <f>VLOOKUP($AC911,LS_Coint_BD!$B$3:$AQ$1079,AL$2)*$AD911+VLOOKUP($AC911,LS_Coint_BD!$B$3:$AQ$1079,AL$2+1)</f>
        <v>0</v>
      </c>
      <c r="AM911" s="89">
        <f>VLOOKUP($AC911,LS_Coint_BD!$B$3:$AQ$1079,AM$2)*$AD911+VLOOKUP($AC911,LS_Coint_BD!$B$3:$AQ$1079,AM$2+1)</f>
        <v>0</v>
      </c>
      <c r="AN911" s="89">
        <f>VLOOKUP($AC911,LS_Coint_BD!$B$3:$AQ$1079,AN$2)</f>
        <v>0</v>
      </c>
      <c r="AO911" s="89">
        <f>VLOOKUP($AC911,LS_Coint_BD!$B$3:$AQ$1079,AO$2)</f>
        <v>0</v>
      </c>
      <c r="AP911" s="89">
        <f>VLOOKUP($AC911,LS_Coint_BD!$B$3:$AQ$1079,AP$2)</f>
        <v>0</v>
      </c>
      <c r="AQ911" s="89">
        <f>VLOOKUP($AC911,LS_Coint_BD!$B$3:$AQ$1079,AQ$2)</f>
        <v>0</v>
      </c>
      <c r="AR911" s="89">
        <f>VLOOKUP($AC911,LS_Coint_BD!$B$3:$AQ$1079,AR$2)</f>
        <v>0</v>
      </c>
      <c r="AS911" s="89">
        <f>VLOOKUP($AC911,LS_Coint_BD!$B$3:$AQ$1079,AS$2)</f>
        <v>0</v>
      </c>
      <c r="AT911" s="89">
        <f>VLOOKUP($AC911,LS_Coint_BD!$B$3:$AQ$1079,AT$2)</f>
        <v>0</v>
      </c>
      <c r="AU911" s="89">
        <f>VLOOKUP($AC911,LS_Coint_BD!$B$3:$AQ$1079,AU$2)</f>
        <v>0</v>
      </c>
      <c r="AV911" s="89">
        <f>VLOOKUP($AC911,LS_Coint_BD!$B$3:$AQ$1079,AV$2)</f>
        <v>0</v>
      </c>
      <c r="AW911" s="89">
        <f>VLOOKUP($AC911,LS_Coint_BD!$B$3:$AQ$1079,AW$2)</f>
        <v>0</v>
      </c>
      <c r="AX911" s="89">
        <f>VLOOKUP($AC911,LS_Coint_BD!$B$3:$AQ$1079,AX$2)</f>
        <v>0</v>
      </c>
      <c r="AY911" s="89">
        <f>VLOOKUP($AC911,LS_Coint_BD!$B$3:$AQ$1079,AY$2)</f>
        <v>0</v>
      </c>
      <c r="AZ911" s="89">
        <f>VLOOKUP($AC911,LS_Coint_BD!$B$3:$AQ$1079,AZ$2)</f>
        <v>0</v>
      </c>
      <c r="BA911" s="89">
        <f>VLOOKUP($AC911,LS_Coint_BD!$B$3:$AQ$1079,BA$2)</f>
        <v>0</v>
      </c>
      <c r="BB911" s="89">
        <f>VLOOKUP($AC911,LS_Coint_BD!$B$3:$AQ$1079,BB$2)</f>
        <v>0</v>
      </c>
      <c r="BC911" s="89">
        <f>VLOOKUP($AC911,LS_Coint_BD!$B$3:$AQ$1079,BC$2)</f>
        <v>0</v>
      </c>
      <c r="BD911" s="89">
        <f t="shared" si="669"/>
        <v>0</v>
      </c>
      <c r="BE911" s="89">
        <f t="shared" si="670"/>
        <v>0</v>
      </c>
      <c r="BF911" s="89">
        <f t="shared" si="671"/>
        <v>0</v>
      </c>
      <c r="BG911" s="89">
        <f t="shared" si="672"/>
        <v>0</v>
      </c>
      <c r="BH911" s="89">
        <f t="shared" si="673"/>
        <v>0</v>
      </c>
      <c r="BI911" s="89">
        <f t="shared" si="674"/>
        <v>0</v>
      </c>
      <c r="BJ911" s="89">
        <f t="shared" si="675"/>
        <v>0</v>
      </c>
      <c r="BK911" s="89">
        <f t="shared" si="676"/>
        <v>0</v>
      </c>
      <c r="BL911" s="89">
        <f t="shared" si="677"/>
        <v>0</v>
      </c>
      <c r="BM911" s="89"/>
      <c r="BN911" s="26" t="b">
        <f t="shared" si="678"/>
        <v>0</v>
      </c>
      <c r="BO911" s="26" t="b">
        <f t="shared" si="679"/>
        <v>0</v>
      </c>
      <c r="BP911" s="26" t="b">
        <f t="shared" si="680"/>
        <v>0</v>
      </c>
      <c r="BQ911" s="26" t="b">
        <f t="shared" si="681"/>
        <v>0</v>
      </c>
      <c r="BR911" s="26" t="b">
        <f t="shared" si="682"/>
        <v>0</v>
      </c>
      <c r="BS911" s="26" t="b">
        <f t="shared" si="683"/>
        <v>0</v>
      </c>
      <c r="BT911" s="26" t="b">
        <f t="shared" si="684"/>
        <v>0</v>
      </c>
      <c r="BU911" s="26" t="b">
        <f t="shared" si="685"/>
        <v>0</v>
      </c>
    </row>
    <row r="912" spans="2:73" ht="15" thickBot="1" x14ac:dyDescent="0.35">
      <c r="B912" s="17">
        <f>VLOOKUP($AC912,LS_Coint_BD!$B$3:$D$1079,2)</f>
        <v>0</v>
      </c>
      <c r="C912" s="87">
        <f>VLOOKUP($AC912,LS_Coint_BD!$B$3:$D$1079,3)</f>
        <v>0</v>
      </c>
      <c r="D912" s="68">
        <f t="shared" si="645"/>
        <v>0</v>
      </c>
      <c r="E912" s="65">
        <f t="shared" si="646"/>
        <v>0</v>
      </c>
      <c r="F912" s="69">
        <f t="shared" si="647"/>
        <v>0</v>
      </c>
      <c r="G912" s="68">
        <f t="shared" si="648"/>
        <v>0</v>
      </c>
      <c r="H912" s="65">
        <f t="shared" si="649"/>
        <v>0</v>
      </c>
      <c r="I912" s="69">
        <f t="shared" si="650"/>
        <v>0</v>
      </c>
      <c r="J912" s="68">
        <f t="shared" si="651"/>
        <v>0</v>
      </c>
      <c r="K912" s="65">
        <f t="shared" si="652"/>
        <v>0</v>
      </c>
      <c r="L912" s="69">
        <f t="shared" si="653"/>
        <v>0</v>
      </c>
      <c r="M912" s="68">
        <f t="shared" si="654"/>
        <v>0</v>
      </c>
      <c r="N912" s="65">
        <f t="shared" si="655"/>
        <v>0</v>
      </c>
      <c r="O912" s="69">
        <f t="shared" si="656"/>
        <v>0</v>
      </c>
      <c r="P912" s="68">
        <f t="shared" si="657"/>
        <v>0</v>
      </c>
      <c r="Q912" s="65">
        <f t="shared" si="658"/>
        <v>0</v>
      </c>
      <c r="R912" s="69">
        <f t="shared" si="659"/>
        <v>0</v>
      </c>
      <c r="S912" s="68">
        <f t="shared" si="660"/>
        <v>0</v>
      </c>
      <c r="T912" s="65">
        <f t="shared" si="661"/>
        <v>0</v>
      </c>
      <c r="U912" s="69">
        <f t="shared" si="662"/>
        <v>0</v>
      </c>
      <c r="V912" s="68">
        <f t="shared" si="663"/>
        <v>0</v>
      </c>
      <c r="W912" s="65">
        <f t="shared" si="664"/>
        <v>0</v>
      </c>
      <c r="X912" s="69">
        <f t="shared" si="665"/>
        <v>0</v>
      </c>
      <c r="Y912" s="68">
        <f t="shared" si="666"/>
        <v>0</v>
      </c>
      <c r="Z912" s="65">
        <f t="shared" si="667"/>
        <v>0</v>
      </c>
      <c r="AA912" s="69">
        <f t="shared" si="668"/>
        <v>0</v>
      </c>
      <c r="AB912" s="98">
        <f>SUMIF(BN912:BU912,"VERDADEIRO",BN$3:$BU911)</f>
        <v>0</v>
      </c>
      <c r="AC912" s="97">
        <f t="shared" si="686"/>
        <v>909</v>
      </c>
      <c r="AD912" s="89">
        <f>RTD("tryd.rtdserver",,"COT",B912,"ULT")</f>
        <v>0</v>
      </c>
      <c r="AE912" s="89">
        <f>RTD("tryd.rtdserver",,"COT",C912,"ULT")</f>
        <v>0</v>
      </c>
      <c r="AF912" s="89">
        <f>VLOOKUP($AC912,LS_Coint_BD!$B$3:$AQ$1079,AF$2)*$AD912+VLOOKUP($AC912,LS_Coint_BD!$B$3:$AQ$1079,AF$2+1)</f>
        <v>0</v>
      </c>
      <c r="AG912" s="89">
        <f>VLOOKUP($AC912,LS_Coint_BD!$B$3:$AQ$1079,AG$2)*$AD912+VLOOKUP($AC912,LS_Coint_BD!$B$3:$AQ$1079,AG$2+1)</f>
        <v>0</v>
      </c>
      <c r="AH912" s="89">
        <f>VLOOKUP($AC912,LS_Coint_BD!$B$3:$AQ$1079,AH$2)*$AD912+VLOOKUP($AC912,LS_Coint_BD!$B$3:$AQ$1079,AH$2+1)</f>
        <v>0</v>
      </c>
      <c r="AI912" s="89">
        <f>VLOOKUP($AC912,LS_Coint_BD!$B$3:$AQ$1079,AI$2)*$AD912+VLOOKUP($AC912,LS_Coint_BD!$B$3:$AQ$1079,AI$2+1)</f>
        <v>0</v>
      </c>
      <c r="AJ912" s="89">
        <f>VLOOKUP($AC912,LS_Coint_BD!$B$3:$AQ$1079,AJ$2)*$AD912+VLOOKUP($AC912,LS_Coint_BD!$B$3:$AQ$1079,AJ$2+1)</f>
        <v>0</v>
      </c>
      <c r="AK912" s="89">
        <f>VLOOKUP($AC912,LS_Coint_BD!$B$3:$AQ$1079,AK$2)*$AD912+VLOOKUP($AC912,LS_Coint_BD!$B$3:$AQ$1079,AK$2+1)</f>
        <v>0</v>
      </c>
      <c r="AL912" s="89">
        <f>VLOOKUP($AC912,LS_Coint_BD!$B$3:$AQ$1079,AL$2)*$AD912+VLOOKUP($AC912,LS_Coint_BD!$B$3:$AQ$1079,AL$2+1)</f>
        <v>0</v>
      </c>
      <c r="AM912" s="89">
        <f>VLOOKUP($AC912,LS_Coint_BD!$B$3:$AQ$1079,AM$2)*$AD912+VLOOKUP($AC912,LS_Coint_BD!$B$3:$AQ$1079,AM$2+1)</f>
        <v>0</v>
      </c>
      <c r="AN912" s="89">
        <f>VLOOKUP($AC912,LS_Coint_BD!$B$3:$AQ$1079,AN$2)</f>
        <v>0</v>
      </c>
      <c r="AO912" s="89">
        <f>VLOOKUP($AC912,LS_Coint_BD!$B$3:$AQ$1079,AO$2)</f>
        <v>0</v>
      </c>
      <c r="AP912" s="89">
        <f>VLOOKUP($AC912,LS_Coint_BD!$B$3:$AQ$1079,AP$2)</f>
        <v>0</v>
      </c>
      <c r="AQ912" s="89">
        <f>VLOOKUP($AC912,LS_Coint_BD!$B$3:$AQ$1079,AQ$2)</f>
        <v>0</v>
      </c>
      <c r="AR912" s="89">
        <f>VLOOKUP($AC912,LS_Coint_BD!$B$3:$AQ$1079,AR$2)</f>
        <v>0</v>
      </c>
      <c r="AS912" s="89">
        <f>VLOOKUP($AC912,LS_Coint_BD!$B$3:$AQ$1079,AS$2)</f>
        <v>0</v>
      </c>
      <c r="AT912" s="89">
        <f>VLOOKUP($AC912,LS_Coint_BD!$B$3:$AQ$1079,AT$2)</f>
        <v>0</v>
      </c>
      <c r="AU912" s="89">
        <f>VLOOKUP($AC912,LS_Coint_BD!$B$3:$AQ$1079,AU$2)</f>
        <v>0</v>
      </c>
      <c r="AV912" s="89">
        <f>VLOOKUP($AC912,LS_Coint_BD!$B$3:$AQ$1079,AV$2)</f>
        <v>0</v>
      </c>
      <c r="AW912" s="89">
        <f>VLOOKUP($AC912,LS_Coint_BD!$B$3:$AQ$1079,AW$2)</f>
        <v>0</v>
      </c>
      <c r="AX912" s="89">
        <f>VLOOKUP($AC912,LS_Coint_BD!$B$3:$AQ$1079,AX$2)</f>
        <v>0</v>
      </c>
      <c r="AY912" s="89">
        <f>VLOOKUP($AC912,LS_Coint_BD!$B$3:$AQ$1079,AY$2)</f>
        <v>0</v>
      </c>
      <c r="AZ912" s="89">
        <f>VLOOKUP($AC912,LS_Coint_BD!$B$3:$AQ$1079,AZ$2)</f>
        <v>0</v>
      </c>
      <c r="BA912" s="89">
        <f>VLOOKUP($AC912,LS_Coint_BD!$B$3:$AQ$1079,BA$2)</f>
        <v>0</v>
      </c>
      <c r="BB912" s="89">
        <f>VLOOKUP($AC912,LS_Coint_BD!$B$3:$AQ$1079,BB$2)</f>
        <v>0</v>
      </c>
      <c r="BC912" s="89">
        <f>VLOOKUP($AC912,LS_Coint_BD!$B$3:$AQ$1079,BC$2)</f>
        <v>0</v>
      </c>
      <c r="BD912" s="89">
        <f t="shared" si="669"/>
        <v>0</v>
      </c>
      <c r="BE912" s="89">
        <f t="shared" si="670"/>
        <v>0</v>
      </c>
      <c r="BF912" s="89">
        <f t="shared" si="671"/>
        <v>0</v>
      </c>
      <c r="BG912" s="89">
        <f t="shared" si="672"/>
        <v>0</v>
      </c>
      <c r="BH912" s="89">
        <f t="shared" si="673"/>
        <v>0</v>
      </c>
      <c r="BI912" s="89">
        <f t="shared" si="674"/>
        <v>0</v>
      </c>
      <c r="BJ912" s="89">
        <f t="shared" si="675"/>
        <v>0</v>
      </c>
      <c r="BK912" s="89">
        <f t="shared" si="676"/>
        <v>0</v>
      </c>
      <c r="BL912" s="89">
        <f t="shared" si="677"/>
        <v>0</v>
      </c>
      <c r="BM912" s="89"/>
      <c r="BN912" s="26" t="b">
        <f t="shared" si="678"/>
        <v>0</v>
      </c>
      <c r="BO912" s="26" t="b">
        <f t="shared" si="679"/>
        <v>0</v>
      </c>
      <c r="BP912" s="26" t="b">
        <f t="shared" si="680"/>
        <v>0</v>
      </c>
      <c r="BQ912" s="26" t="b">
        <f t="shared" si="681"/>
        <v>0</v>
      </c>
      <c r="BR912" s="26" t="b">
        <f t="shared" si="682"/>
        <v>0</v>
      </c>
      <c r="BS912" s="26" t="b">
        <f t="shared" si="683"/>
        <v>0</v>
      </c>
      <c r="BT912" s="26" t="b">
        <f t="shared" si="684"/>
        <v>0</v>
      </c>
      <c r="BU912" s="26" t="b">
        <f t="shared" si="685"/>
        <v>0</v>
      </c>
    </row>
    <row r="913" spans="2:73" ht="15" thickBot="1" x14ac:dyDescent="0.35">
      <c r="B913" s="17">
        <f>VLOOKUP($AC913,LS_Coint_BD!$B$3:$D$1079,2)</f>
        <v>0</v>
      </c>
      <c r="C913" s="87">
        <f>VLOOKUP($AC913,LS_Coint_BD!$B$3:$D$1079,3)</f>
        <v>0</v>
      </c>
      <c r="D913" s="68">
        <f t="shared" si="645"/>
        <v>0</v>
      </c>
      <c r="E913" s="65">
        <f t="shared" si="646"/>
        <v>0</v>
      </c>
      <c r="F913" s="69">
        <f t="shared" si="647"/>
        <v>0</v>
      </c>
      <c r="G913" s="68">
        <f t="shared" si="648"/>
        <v>0</v>
      </c>
      <c r="H913" s="65">
        <f t="shared" si="649"/>
        <v>0</v>
      </c>
      <c r="I913" s="69">
        <f t="shared" si="650"/>
        <v>0</v>
      </c>
      <c r="J913" s="68">
        <f t="shared" si="651"/>
        <v>0</v>
      </c>
      <c r="K913" s="65">
        <f t="shared" si="652"/>
        <v>0</v>
      </c>
      <c r="L913" s="69">
        <f t="shared" si="653"/>
        <v>0</v>
      </c>
      <c r="M913" s="68">
        <f t="shared" si="654"/>
        <v>0</v>
      </c>
      <c r="N913" s="65">
        <f t="shared" si="655"/>
        <v>0</v>
      </c>
      <c r="O913" s="69">
        <f t="shared" si="656"/>
        <v>0</v>
      </c>
      <c r="P913" s="68">
        <f t="shared" si="657"/>
        <v>0</v>
      </c>
      <c r="Q913" s="65">
        <f t="shared" si="658"/>
        <v>0</v>
      </c>
      <c r="R913" s="69">
        <f t="shared" si="659"/>
        <v>0</v>
      </c>
      <c r="S913" s="68">
        <f t="shared" si="660"/>
        <v>0</v>
      </c>
      <c r="T913" s="65">
        <f t="shared" si="661"/>
        <v>0</v>
      </c>
      <c r="U913" s="69">
        <f t="shared" si="662"/>
        <v>0</v>
      </c>
      <c r="V913" s="68">
        <f t="shared" si="663"/>
        <v>0</v>
      </c>
      <c r="W913" s="65">
        <f t="shared" si="664"/>
        <v>0</v>
      </c>
      <c r="X913" s="69">
        <f t="shared" si="665"/>
        <v>0</v>
      </c>
      <c r="Y913" s="68">
        <f t="shared" si="666"/>
        <v>0</v>
      </c>
      <c r="Z913" s="65">
        <f t="shared" si="667"/>
        <v>0</v>
      </c>
      <c r="AA913" s="69">
        <f t="shared" si="668"/>
        <v>0</v>
      </c>
      <c r="AB913" s="98">
        <f>SUMIF(BN913:BU913,"VERDADEIRO",BN$3:$BU912)</f>
        <v>0</v>
      </c>
      <c r="AC913" s="97">
        <f t="shared" si="686"/>
        <v>910</v>
      </c>
      <c r="AD913" s="89">
        <f>RTD("tryd.rtdserver",,"COT",B913,"ULT")</f>
        <v>0</v>
      </c>
      <c r="AE913" s="89">
        <f>RTD("tryd.rtdserver",,"COT",C913,"ULT")</f>
        <v>0</v>
      </c>
      <c r="AF913" s="89">
        <f>VLOOKUP($AC913,LS_Coint_BD!$B$3:$AQ$1079,AF$2)*$AD913+VLOOKUP($AC913,LS_Coint_BD!$B$3:$AQ$1079,AF$2+1)</f>
        <v>0</v>
      </c>
      <c r="AG913" s="89">
        <f>VLOOKUP($AC913,LS_Coint_BD!$B$3:$AQ$1079,AG$2)*$AD913+VLOOKUP($AC913,LS_Coint_BD!$B$3:$AQ$1079,AG$2+1)</f>
        <v>0</v>
      </c>
      <c r="AH913" s="89">
        <f>VLOOKUP($AC913,LS_Coint_BD!$B$3:$AQ$1079,AH$2)*$AD913+VLOOKUP($AC913,LS_Coint_BD!$B$3:$AQ$1079,AH$2+1)</f>
        <v>0</v>
      </c>
      <c r="AI913" s="89">
        <f>VLOOKUP($AC913,LS_Coint_BD!$B$3:$AQ$1079,AI$2)*$AD913+VLOOKUP($AC913,LS_Coint_BD!$B$3:$AQ$1079,AI$2+1)</f>
        <v>0</v>
      </c>
      <c r="AJ913" s="89">
        <f>VLOOKUP($AC913,LS_Coint_BD!$B$3:$AQ$1079,AJ$2)*$AD913+VLOOKUP($AC913,LS_Coint_BD!$B$3:$AQ$1079,AJ$2+1)</f>
        <v>0</v>
      </c>
      <c r="AK913" s="89">
        <f>VLOOKUP($AC913,LS_Coint_BD!$B$3:$AQ$1079,AK$2)*$AD913+VLOOKUP($AC913,LS_Coint_BD!$B$3:$AQ$1079,AK$2+1)</f>
        <v>0</v>
      </c>
      <c r="AL913" s="89">
        <f>VLOOKUP($AC913,LS_Coint_BD!$B$3:$AQ$1079,AL$2)*$AD913+VLOOKUP($AC913,LS_Coint_BD!$B$3:$AQ$1079,AL$2+1)</f>
        <v>0</v>
      </c>
      <c r="AM913" s="89">
        <f>VLOOKUP($AC913,LS_Coint_BD!$B$3:$AQ$1079,AM$2)*$AD913+VLOOKUP($AC913,LS_Coint_BD!$B$3:$AQ$1079,AM$2+1)</f>
        <v>0</v>
      </c>
      <c r="AN913" s="89">
        <f>VLOOKUP($AC913,LS_Coint_BD!$B$3:$AQ$1079,AN$2)</f>
        <v>0</v>
      </c>
      <c r="AO913" s="89">
        <f>VLOOKUP($AC913,LS_Coint_BD!$B$3:$AQ$1079,AO$2)</f>
        <v>0</v>
      </c>
      <c r="AP913" s="89">
        <f>VLOOKUP($AC913,LS_Coint_BD!$B$3:$AQ$1079,AP$2)</f>
        <v>0</v>
      </c>
      <c r="AQ913" s="89">
        <f>VLOOKUP($AC913,LS_Coint_BD!$B$3:$AQ$1079,AQ$2)</f>
        <v>0</v>
      </c>
      <c r="AR913" s="89">
        <f>VLOOKUP($AC913,LS_Coint_BD!$B$3:$AQ$1079,AR$2)</f>
        <v>0</v>
      </c>
      <c r="AS913" s="89">
        <f>VLOOKUP($AC913,LS_Coint_BD!$B$3:$AQ$1079,AS$2)</f>
        <v>0</v>
      </c>
      <c r="AT913" s="89">
        <f>VLOOKUP($AC913,LS_Coint_BD!$B$3:$AQ$1079,AT$2)</f>
        <v>0</v>
      </c>
      <c r="AU913" s="89">
        <f>VLOOKUP($AC913,LS_Coint_BD!$B$3:$AQ$1079,AU$2)</f>
        <v>0</v>
      </c>
      <c r="AV913" s="89">
        <f>VLOOKUP($AC913,LS_Coint_BD!$B$3:$AQ$1079,AV$2)</f>
        <v>0</v>
      </c>
      <c r="AW913" s="89">
        <f>VLOOKUP($AC913,LS_Coint_BD!$B$3:$AQ$1079,AW$2)</f>
        <v>0</v>
      </c>
      <c r="AX913" s="89">
        <f>VLOOKUP($AC913,LS_Coint_BD!$B$3:$AQ$1079,AX$2)</f>
        <v>0</v>
      </c>
      <c r="AY913" s="89">
        <f>VLOOKUP($AC913,LS_Coint_BD!$B$3:$AQ$1079,AY$2)</f>
        <v>0</v>
      </c>
      <c r="AZ913" s="89">
        <f>VLOOKUP($AC913,LS_Coint_BD!$B$3:$AQ$1079,AZ$2)</f>
        <v>0</v>
      </c>
      <c r="BA913" s="89">
        <f>VLOOKUP($AC913,LS_Coint_BD!$B$3:$AQ$1079,BA$2)</f>
        <v>0</v>
      </c>
      <c r="BB913" s="89">
        <f>VLOOKUP($AC913,LS_Coint_BD!$B$3:$AQ$1079,BB$2)</f>
        <v>0</v>
      </c>
      <c r="BC913" s="89">
        <f>VLOOKUP($AC913,LS_Coint_BD!$B$3:$AQ$1079,BC$2)</f>
        <v>0</v>
      </c>
      <c r="BD913" s="89">
        <f t="shared" si="669"/>
        <v>0</v>
      </c>
      <c r="BE913" s="89">
        <f t="shared" si="670"/>
        <v>0</v>
      </c>
      <c r="BF913" s="89">
        <f t="shared" si="671"/>
        <v>0</v>
      </c>
      <c r="BG913" s="89">
        <f t="shared" si="672"/>
        <v>0</v>
      </c>
      <c r="BH913" s="89">
        <f t="shared" si="673"/>
        <v>0</v>
      </c>
      <c r="BI913" s="89">
        <f t="shared" si="674"/>
        <v>0</v>
      </c>
      <c r="BJ913" s="89">
        <f t="shared" si="675"/>
        <v>0</v>
      </c>
      <c r="BK913" s="89">
        <f t="shared" si="676"/>
        <v>0</v>
      </c>
      <c r="BL913" s="89">
        <f t="shared" si="677"/>
        <v>0</v>
      </c>
      <c r="BM913" s="89"/>
      <c r="BN913" s="26" t="b">
        <f t="shared" si="678"/>
        <v>0</v>
      </c>
      <c r="BO913" s="26" t="b">
        <f t="shared" si="679"/>
        <v>0</v>
      </c>
      <c r="BP913" s="26" t="b">
        <f t="shared" si="680"/>
        <v>0</v>
      </c>
      <c r="BQ913" s="26" t="b">
        <f t="shared" si="681"/>
        <v>0</v>
      </c>
      <c r="BR913" s="26" t="b">
        <f t="shared" si="682"/>
        <v>0</v>
      </c>
      <c r="BS913" s="26" t="b">
        <f t="shared" si="683"/>
        <v>0</v>
      </c>
      <c r="BT913" s="26" t="b">
        <f t="shared" si="684"/>
        <v>0</v>
      </c>
      <c r="BU913" s="26" t="b">
        <f t="shared" si="685"/>
        <v>0</v>
      </c>
    </row>
    <row r="914" spans="2:73" ht="15" thickBot="1" x14ac:dyDescent="0.35">
      <c r="B914" s="17">
        <f>VLOOKUP($AC914,LS_Coint_BD!$B$3:$D$1079,2)</f>
        <v>0</v>
      </c>
      <c r="C914" s="87">
        <f>VLOOKUP($AC914,LS_Coint_BD!$B$3:$D$1079,3)</f>
        <v>0</v>
      </c>
      <c r="D914" s="68">
        <f t="shared" si="645"/>
        <v>0</v>
      </c>
      <c r="E914" s="65">
        <f t="shared" si="646"/>
        <v>0</v>
      </c>
      <c r="F914" s="69">
        <f t="shared" si="647"/>
        <v>0</v>
      </c>
      <c r="G914" s="68">
        <f t="shared" si="648"/>
        <v>0</v>
      </c>
      <c r="H914" s="65">
        <f t="shared" si="649"/>
        <v>0</v>
      </c>
      <c r="I914" s="69">
        <f t="shared" si="650"/>
        <v>0</v>
      </c>
      <c r="J914" s="68">
        <f t="shared" si="651"/>
        <v>0</v>
      </c>
      <c r="K914" s="65">
        <f t="shared" si="652"/>
        <v>0</v>
      </c>
      <c r="L914" s="69">
        <f t="shared" si="653"/>
        <v>0</v>
      </c>
      <c r="M914" s="68">
        <f t="shared" si="654"/>
        <v>0</v>
      </c>
      <c r="N914" s="65">
        <f t="shared" si="655"/>
        <v>0</v>
      </c>
      <c r="O914" s="69">
        <f t="shared" si="656"/>
        <v>0</v>
      </c>
      <c r="P914" s="68">
        <f t="shared" si="657"/>
        <v>0</v>
      </c>
      <c r="Q914" s="65">
        <f t="shared" si="658"/>
        <v>0</v>
      </c>
      <c r="R914" s="69">
        <f t="shared" si="659"/>
        <v>0</v>
      </c>
      <c r="S914" s="68">
        <f t="shared" si="660"/>
        <v>0</v>
      </c>
      <c r="T914" s="65">
        <f t="shared" si="661"/>
        <v>0</v>
      </c>
      <c r="U914" s="69">
        <f t="shared" si="662"/>
        <v>0</v>
      </c>
      <c r="V914" s="68">
        <f t="shared" si="663"/>
        <v>0</v>
      </c>
      <c r="W914" s="65">
        <f t="shared" si="664"/>
        <v>0</v>
      </c>
      <c r="X914" s="69">
        <f t="shared" si="665"/>
        <v>0</v>
      </c>
      <c r="Y914" s="68">
        <f t="shared" si="666"/>
        <v>0</v>
      </c>
      <c r="Z914" s="65">
        <f t="shared" si="667"/>
        <v>0</v>
      </c>
      <c r="AA914" s="69">
        <f t="shared" si="668"/>
        <v>0</v>
      </c>
      <c r="AB914" s="98">
        <f>SUMIF(BN914:BU914,"VERDADEIRO",BN$3:$BU913)</f>
        <v>0</v>
      </c>
      <c r="AC914" s="97">
        <f t="shared" si="686"/>
        <v>911</v>
      </c>
      <c r="AD914" s="89">
        <f>RTD("tryd.rtdserver",,"COT",B914,"ULT")</f>
        <v>0</v>
      </c>
      <c r="AE914" s="89">
        <f>RTD("tryd.rtdserver",,"COT",C914,"ULT")</f>
        <v>0</v>
      </c>
      <c r="AF914" s="89">
        <f>VLOOKUP($AC914,LS_Coint_BD!$B$3:$AQ$1079,AF$2)*$AD914+VLOOKUP($AC914,LS_Coint_BD!$B$3:$AQ$1079,AF$2+1)</f>
        <v>0</v>
      </c>
      <c r="AG914" s="89">
        <f>VLOOKUP($AC914,LS_Coint_BD!$B$3:$AQ$1079,AG$2)*$AD914+VLOOKUP($AC914,LS_Coint_BD!$B$3:$AQ$1079,AG$2+1)</f>
        <v>0</v>
      </c>
      <c r="AH914" s="89">
        <f>VLOOKUP($AC914,LS_Coint_BD!$B$3:$AQ$1079,AH$2)*$AD914+VLOOKUP($AC914,LS_Coint_BD!$B$3:$AQ$1079,AH$2+1)</f>
        <v>0</v>
      </c>
      <c r="AI914" s="89">
        <f>VLOOKUP($AC914,LS_Coint_BD!$B$3:$AQ$1079,AI$2)*$AD914+VLOOKUP($AC914,LS_Coint_BD!$B$3:$AQ$1079,AI$2+1)</f>
        <v>0</v>
      </c>
      <c r="AJ914" s="89">
        <f>VLOOKUP($AC914,LS_Coint_BD!$B$3:$AQ$1079,AJ$2)*$AD914+VLOOKUP($AC914,LS_Coint_BD!$B$3:$AQ$1079,AJ$2+1)</f>
        <v>0</v>
      </c>
      <c r="AK914" s="89">
        <f>VLOOKUP($AC914,LS_Coint_BD!$B$3:$AQ$1079,AK$2)*$AD914+VLOOKUP($AC914,LS_Coint_BD!$B$3:$AQ$1079,AK$2+1)</f>
        <v>0</v>
      </c>
      <c r="AL914" s="89">
        <f>VLOOKUP($AC914,LS_Coint_BD!$B$3:$AQ$1079,AL$2)*$AD914+VLOOKUP($AC914,LS_Coint_BD!$B$3:$AQ$1079,AL$2+1)</f>
        <v>0</v>
      </c>
      <c r="AM914" s="89">
        <f>VLOOKUP($AC914,LS_Coint_BD!$B$3:$AQ$1079,AM$2)*$AD914+VLOOKUP($AC914,LS_Coint_BD!$B$3:$AQ$1079,AM$2+1)</f>
        <v>0</v>
      </c>
      <c r="AN914" s="89">
        <f>VLOOKUP($AC914,LS_Coint_BD!$B$3:$AQ$1079,AN$2)</f>
        <v>0</v>
      </c>
      <c r="AO914" s="89">
        <f>VLOOKUP($AC914,LS_Coint_BD!$B$3:$AQ$1079,AO$2)</f>
        <v>0</v>
      </c>
      <c r="AP914" s="89">
        <f>VLOOKUP($AC914,LS_Coint_BD!$B$3:$AQ$1079,AP$2)</f>
        <v>0</v>
      </c>
      <c r="AQ914" s="89">
        <f>VLOOKUP($AC914,LS_Coint_BD!$B$3:$AQ$1079,AQ$2)</f>
        <v>0</v>
      </c>
      <c r="AR914" s="89">
        <f>VLOOKUP($AC914,LS_Coint_BD!$B$3:$AQ$1079,AR$2)</f>
        <v>0</v>
      </c>
      <c r="AS914" s="89">
        <f>VLOOKUP($AC914,LS_Coint_BD!$B$3:$AQ$1079,AS$2)</f>
        <v>0</v>
      </c>
      <c r="AT914" s="89">
        <f>VLOOKUP($AC914,LS_Coint_BD!$B$3:$AQ$1079,AT$2)</f>
        <v>0</v>
      </c>
      <c r="AU914" s="89">
        <f>VLOOKUP($AC914,LS_Coint_BD!$B$3:$AQ$1079,AU$2)</f>
        <v>0</v>
      </c>
      <c r="AV914" s="89">
        <f>VLOOKUP($AC914,LS_Coint_BD!$B$3:$AQ$1079,AV$2)</f>
        <v>0</v>
      </c>
      <c r="AW914" s="89">
        <f>VLOOKUP($AC914,LS_Coint_BD!$B$3:$AQ$1079,AW$2)</f>
        <v>0</v>
      </c>
      <c r="AX914" s="89">
        <f>VLOOKUP($AC914,LS_Coint_BD!$B$3:$AQ$1079,AX$2)</f>
        <v>0</v>
      </c>
      <c r="AY914" s="89">
        <f>VLOOKUP($AC914,LS_Coint_BD!$B$3:$AQ$1079,AY$2)</f>
        <v>0</v>
      </c>
      <c r="AZ914" s="89">
        <f>VLOOKUP($AC914,LS_Coint_BD!$B$3:$AQ$1079,AZ$2)</f>
        <v>0</v>
      </c>
      <c r="BA914" s="89">
        <f>VLOOKUP($AC914,LS_Coint_BD!$B$3:$AQ$1079,BA$2)</f>
        <v>0</v>
      </c>
      <c r="BB914" s="89">
        <f>VLOOKUP($AC914,LS_Coint_BD!$B$3:$AQ$1079,BB$2)</f>
        <v>0</v>
      </c>
      <c r="BC914" s="89">
        <f>VLOOKUP($AC914,LS_Coint_BD!$B$3:$AQ$1079,BC$2)</f>
        <v>0</v>
      </c>
      <c r="BD914" s="89">
        <f t="shared" si="669"/>
        <v>0</v>
      </c>
      <c r="BE914" s="89">
        <f t="shared" si="670"/>
        <v>0</v>
      </c>
      <c r="BF914" s="89">
        <f t="shared" si="671"/>
        <v>0</v>
      </c>
      <c r="BG914" s="89">
        <f t="shared" si="672"/>
        <v>0</v>
      </c>
      <c r="BH914" s="89">
        <f t="shared" si="673"/>
        <v>0</v>
      </c>
      <c r="BI914" s="89">
        <f t="shared" si="674"/>
        <v>0</v>
      </c>
      <c r="BJ914" s="89">
        <f t="shared" si="675"/>
        <v>0</v>
      </c>
      <c r="BK914" s="89">
        <f t="shared" si="676"/>
        <v>0</v>
      </c>
      <c r="BL914" s="89">
        <f t="shared" si="677"/>
        <v>0</v>
      </c>
      <c r="BM914" s="89"/>
      <c r="BN914" s="26" t="b">
        <f t="shared" si="678"/>
        <v>0</v>
      </c>
      <c r="BO914" s="26" t="b">
        <f t="shared" si="679"/>
        <v>0</v>
      </c>
      <c r="BP914" s="26" t="b">
        <f t="shared" si="680"/>
        <v>0</v>
      </c>
      <c r="BQ914" s="26" t="b">
        <f t="shared" si="681"/>
        <v>0</v>
      </c>
      <c r="BR914" s="26" t="b">
        <f t="shared" si="682"/>
        <v>0</v>
      </c>
      <c r="BS914" s="26" t="b">
        <f t="shared" si="683"/>
        <v>0</v>
      </c>
      <c r="BT914" s="26" t="b">
        <f t="shared" si="684"/>
        <v>0</v>
      </c>
      <c r="BU914" s="26" t="b">
        <f t="shared" si="685"/>
        <v>0</v>
      </c>
    </row>
    <row r="915" spans="2:73" ht="15" thickBot="1" x14ac:dyDescent="0.35">
      <c r="B915" s="17">
        <f>VLOOKUP($AC915,LS_Coint_BD!$B$3:$D$1079,2)</f>
        <v>0</v>
      </c>
      <c r="C915" s="87">
        <f>VLOOKUP($AC915,LS_Coint_BD!$B$3:$D$1079,3)</f>
        <v>0</v>
      </c>
      <c r="D915" s="68">
        <f t="shared" si="645"/>
        <v>0</v>
      </c>
      <c r="E915" s="65">
        <f t="shared" si="646"/>
        <v>0</v>
      </c>
      <c r="F915" s="69">
        <f t="shared" si="647"/>
        <v>0</v>
      </c>
      <c r="G915" s="68">
        <f t="shared" si="648"/>
        <v>0</v>
      </c>
      <c r="H915" s="65">
        <f t="shared" si="649"/>
        <v>0</v>
      </c>
      <c r="I915" s="69">
        <f t="shared" si="650"/>
        <v>0</v>
      </c>
      <c r="J915" s="68">
        <f t="shared" si="651"/>
        <v>0</v>
      </c>
      <c r="K915" s="65">
        <f t="shared" si="652"/>
        <v>0</v>
      </c>
      <c r="L915" s="69">
        <f t="shared" si="653"/>
        <v>0</v>
      </c>
      <c r="M915" s="68">
        <f t="shared" si="654"/>
        <v>0</v>
      </c>
      <c r="N915" s="65">
        <f t="shared" si="655"/>
        <v>0</v>
      </c>
      <c r="O915" s="69">
        <f t="shared" si="656"/>
        <v>0</v>
      </c>
      <c r="P915" s="68">
        <f t="shared" si="657"/>
        <v>0</v>
      </c>
      <c r="Q915" s="65">
        <f t="shared" si="658"/>
        <v>0</v>
      </c>
      <c r="R915" s="69">
        <f t="shared" si="659"/>
        <v>0</v>
      </c>
      <c r="S915" s="68">
        <f t="shared" si="660"/>
        <v>0</v>
      </c>
      <c r="T915" s="65">
        <f t="shared" si="661"/>
        <v>0</v>
      </c>
      <c r="U915" s="69">
        <f t="shared" si="662"/>
        <v>0</v>
      </c>
      <c r="V915" s="68">
        <f t="shared" si="663"/>
        <v>0</v>
      </c>
      <c r="W915" s="65">
        <f t="shared" si="664"/>
        <v>0</v>
      </c>
      <c r="X915" s="69">
        <f t="shared" si="665"/>
        <v>0</v>
      </c>
      <c r="Y915" s="68">
        <f t="shared" si="666"/>
        <v>0</v>
      </c>
      <c r="Z915" s="65">
        <f t="shared" si="667"/>
        <v>0</v>
      </c>
      <c r="AA915" s="69">
        <f t="shared" si="668"/>
        <v>0</v>
      </c>
      <c r="AB915" s="98">
        <f>SUMIF(BN915:BU915,"VERDADEIRO",BN$3:$BU914)</f>
        <v>0</v>
      </c>
      <c r="AC915" s="97">
        <f t="shared" si="686"/>
        <v>912</v>
      </c>
      <c r="AD915" s="89">
        <f>RTD("tryd.rtdserver",,"COT",B915,"ULT")</f>
        <v>0</v>
      </c>
      <c r="AE915" s="89">
        <f>RTD("tryd.rtdserver",,"COT",C915,"ULT")</f>
        <v>0</v>
      </c>
      <c r="AF915" s="89">
        <f>VLOOKUP($AC915,LS_Coint_BD!$B$3:$AQ$1079,AF$2)*$AD915+VLOOKUP($AC915,LS_Coint_BD!$B$3:$AQ$1079,AF$2+1)</f>
        <v>0</v>
      </c>
      <c r="AG915" s="89">
        <f>VLOOKUP($AC915,LS_Coint_BD!$B$3:$AQ$1079,AG$2)*$AD915+VLOOKUP($AC915,LS_Coint_BD!$B$3:$AQ$1079,AG$2+1)</f>
        <v>0</v>
      </c>
      <c r="AH915" s="89">
        <f>VLOOKUP($AC915,LS_Coint_BD!$B$3:$AQ$1079,AH$2)*$AD915+VLOOKUP($AC915,LS_Coint_BD!$B$3:$AQ$1079,AH$2+1)</f>
        <v>0</v>
      </c>
      <c r="AI915" s="89">
        <f>VLOOKUP($AC915,LS_Coint_BD!$B$3:$AQ$1079,AI$2)*$AD915+VLOOKUP($AC915,LS_Coint_BD!$B$3:$AQ$1079,AI$2+1)</f>
        <v>0</v>
      </c>
      <c r="AJ915" s="89">
        <f>VLOOKUP($AC915,LS_Coint_BD!$B$3:$AQ$1079,AJ$2)*$AD915+VLOOKUP($AC915,LS_Coint_BD!$B$3:$AQ$1079,AJ$2+1)</f>
        <v>0</v>
      </c>
      <c r="AK915" s="89">
        <f>VLOOKUP($AC915,LS_Coint_BD!$B$3:$AQ$1079,AK$2)*$AD915+VLOOKUP($AC915,LS_Coint_BD!$B$3:$AQ$1079,AK$2+1)</f>
        <v>0</v>
      </c>
      <c r="AL915" s="89">
        <f>VLOOKUP($AC915,LS_Coint_BD!$B$3:$AQ$1079,AL$2)*$AD915+VLOOKUP($AC915,LS_Coint_BD!$B$3:$AQ$1079,AL$2+1)</f>
        <v>0</v>
      </c>
      <c r="AM915" s="89">
        <f>VLOOKUP($AC915,LS_Coint_BD!$B$3:$AQ$1079,AM$2)*$AD915+VLOOKUP($AC915,LS_Coint_BD!$B$3:$AQ$1079,AM$2+1)</f>
        <v>0</v>
      </c>
      <c r="AN915" s="89">
        <f>VLOOKUP($AC915,LS_Coint_BD!$B$3:$AQ$1079,AN$2)</f>
        <v>0</v>
      </c>
      <c r="AO915" s="89">
        <f>VLOOKUP($AC915,LS_Coint_BD!$B$3:$AQ$1079,AO$2)</f>
        <v>0</v>
      </c>
      <c r="AP915" s="89">
        <f>VLOOKUP($AC915,LS_Coint_BD!$B$3:$AQ$1079,AP$2)</f>
        <v>0</v>
      </c>
      <c r="AQ915" s="89">
        <f>VLOOKUP($AC915,LS_Coint_BD!$B$3:$AQ$1079,AQ$2)</f>
        <v>0</v>
      </c>
      <c r="AR915" s="89">
        <f>VLOOKUP($AC915,LS_Coint_BD!$B$3:$AQ$1079,AR$2)</f>
        <v>0</v>
      </c>
      <c r="AS915" s="89">
        <f>VLOOKUP($AC915,LS_Coint_BD!$B$3:$AQ$1079,AS$2)</f>
        <v>0</v>
      </c>
      <c r="AT915" s="89">
        <f>VLOOKUP($AC915,LS_Coint_BD!$B$3:$AQ$1079,AT$2)</f>
        <v>0</v>
      </c>
      <c r="AU915" s="89">
        <f>VLOOKUP($AC915,LS_Coint_BD!$B$3:$AQ$1079,AU$2)</f>
        <v>0</v>
      </c>
      <c r="AV915" s="89">
        <f>VLOOKUP($AC915,LS_Coint_BD!$B$3:$AQ$1079,AV$2)</f>
        <v>0</v>
      </c>
      <c r="AW915" s="89">
        <f>VLOOKUP($AC915,LS_Coint_BD!$B$3:$AQ$1079,AW$2)</f>
        <v>0</v>
      </c>
      <c r="AX915" s="89">
        <f>VLOOKUP($AC915,LS_Coint_BD!$B$3:$AQ$1079,AX$2)</f>
        <v>0</v>
      </c>
      <c r="AY915" s="89">
        <f>VLOOKUP($AC915,LS_Coint_BD!$B$3:$AQ$1079,AY$2)</f>
        <v>0</v>
      </c>
      <c r="AZ915" s="89">
        <f>VLOOKUP($AC915,LS_Coint_BD!$B$3:$AQ$1079,AZ$2)</f>
        <v>0</v>
      </c>
      <c r="BA915" s="89">
        <f>VLOOKUP($AC915,LS_Coint_BD!$B$3:$AQ$1079,BA$2)</f>
        <v>0</v>
      </c>
      <c r="BB915" s="89">
        <f>VLOOKUP($AC915,LS_Coint_BD!$B$3:$AQ$1079,BB$2)</f>
        <v>0</v>
      </c>
      <c r="BC915" s="89">
        <f>VLOOKUP($AC915,LS_Coint_BD!$B$3:$AQ$1079,BC$2)</f>
        <v>0</v>
      </c>
      <c r="BD915" s="89">
        <f t="shared" si="669"/>
        <v>0</v>
      </c>
      <c r="BE915" s="89">
        <f t="shared" si="670"/>
        <v>0</v>
      </c>
      <c r="BF915" s="89">
        <f t="shared" si="671"/>
        <v>0</v>
      </c>
      <c r="BG915" s="89">
        <f t="shared" si="672"/>
        <v>0</v>
      </c>
      <c r="BH915" s="89">
        <f t="shared" si="673"/>
        <v>0</v>
      </c>
      <c r="BI915" s="89">
        <f t="shared" si="674"/>
        <v>0</v>
      </c>
      <c r="BJ915" s="89">
        <f t="shared" si="675"/>
        <v>0</v>
      </c>
      <c r="BK915" s="89">
        <f t="shared" si="676"/>
        <v>0</v>
      </c>
      <c r="BL915" s="89">
        <f t="shared" si="677"/>
        <v>0</v>
      </c>
      <c r="BM915" s="89"/>
      <c r="BN915" s="26" t="b">
        <f t="shared" si="678"/>
        <v>0</v>
      </c>
      <c r="BO915" s="26" t="b">
        <f t="shared" si="679"/>
        <v>0</v>
      </c>
      <c r="BP915" s="26" t="b">
        <f t="shared" si="680"/>
        <v>0</v>
      </c>
      <c r="BQ915" s="26" t="b">
        <f t="shared" si="681"/>
        <v>0</v>
      </c>
      <c r="BR915" s="26" t="b">
        <f t="shared" si="682"/>
        <v>0</v>
      </c>
      <c r="BS915" s="26" t="b">
        <f t="shared" si="683"/>
        <v>0</v>
      </c>
      <c r="BT915" s="26" t="b">
        <f t="shared" si="684"/>
        <v>0</v>
      </c>
      <c r="BU915" s="26" t="b">
        <f t="shared" si="685"/>
        <v>0</v>
      </c>
    </row>
    <row r="916" spans="2:73" ht="15" thickBot="1" x14ac:dyDescent="0.35">
      <c r="B916" s="17">
        <f>VLOOKUP($AC916,LS_Coint_BD!$B$3:$D$1079,2)</f>
        <v>0</v>
      </c>
      <c r="C916" s="87">
        <f>VLOOKUP($AC916,LS_Coint_BD!$B$3:$D$1079,3)</f>
        <v>0</v>
      </c>
      <c r="D916" s="68">
        <f t="shared" ref="D916:D979" si="687">IF(AF916=0,0,$AE916-AF916)</f>
        <v>0</v>
      </c>
      <c r="E916" s="65">
        <f t="shared" ref="E916:E979" si="688">F916/2*3</f>
        <v>0</v>
      </c>
      <c r="F916" s="69">
        <f t="shared" ref="F916:F979" si="689">BD916</f>
        <v>0</v>
      </c>
      <c r="G916" s="68">
        <f t="shared" ref="G916:G979" si="690">IF(AG916=0,0,$AE916-AG916)</f>
        <v>0</v>
      </c>
      <c r="H916" s="65">
        <f t="shared" ref="H916:H979" si="691">I916/2*3</f>
        <v>0</v>
      </c>
      <c r="I916" s="69">
        <f t="shared" ref="I916:I979" si="692">BE916</f>
        <v>0</v>
      </c>
      <c r="J916" s="68">
        <f t="shared" ref="J916:J979" si="693">IF(AH916=0,0,$AE916-AH916)</f>
        <v>0</v>
      </c>
      <c r="K916" s="65">
        <f t="shared" ref="K916:K979" si="694">L916/2*3</f>
        <v>0</v>
      </c>
      <c r="L916" s="69">
        <f t="shared" ref="L916:L979" si="695">BF916</f>
        <v>0</v>
      </c>
      <c r="M916" s="68">
        <f t="shared" ref="M916:M979" si="696">IF(AI916=0,0,$AE916-AI916)</f>
        <v>0</v>
      </c>
      <c r="N916" s="65">
        <f t="shared" ref="N916:N979" si="697">O916/2*3</f>
        <v>0</v>
      </c>
      <c r="O916" s="69">
        <f t="shared" ref="O916:O979" si="698">BG916</f>
        <v>0</v>
      </c>
      <c r="P916" s="68">
        <f t="shared" ref="P916:P979" si="699">IF(AJ916=0,0,$AE916-AJ916)</f>
        <v>0</v>
      </c>
      <c r="Q916" s="65">
        <f t="shared" ref="Q916:Q979" si="700">R916/2*3</f>
        <v>0</v>
      </c>
      <c r="R916" s="69">
        <f t="shared" ref="R916:R979" si="701">BH916</f>
        <v>0</v>
      </c>
      <c r="S916" s="68">
        <f t="shared" ref="S916:S979" si="702">IF(AK916=0,0,$AE916-AK916)</f>
        <v>0</v>
      </c>
      <c r="T916" s="65">
        <f t="shared" ref="T916:T979" si="703">U916/2*3</f>
        <v>0</v>
      </c>
      <c r="U916" s="69">
        <f t="shared" ref="U916:U979" si="704">BI916</f>
        <v>0</v>
      </c>
      <c r="V916" s="68">
        <f t="shared" ref="V916:V979" si="705">IF(AL916=0,0,$AE916-AL916)</f>
        <v>0</v>
      </c>
      <c r="W916" s="65">
        <f t="shared" ref="W916:W979" si="706">X916/2*3</f>
        <v>0</v>
      </c>
      <c r="X916" s="69">
        <f t="shared" ref="X916:X979" si="707">BJ916</f>
        <v>0</v>
      </c>
      <c r="Y916" s="68">
        <f t="shared" ref="Y916:Y979" si="708">IF(AM916=0,0,$AE916-AM916)</f>
        <v>0</v>
      </c>
      <c r="Z916" s="65">
        <f t="shared" ref="Z916:Z979" si="709">AA916/2*3</f>
        <v>0</v>
      </c>
      <c r="AA916" s="69">
        <f t="shared" ref="AA916:AA979" si="710">BK916</f>
        <v>0</v>
      </c>
      <c r="AB916" s="98">
        <f>SUMIF(BN916:BU916,"VERDADEIRO",BN$3:$BU915)</f>
        <v>0</v>
      </c>
      <c r="AC916" s="97">
        <f t="shared" si="686"/>
        <v>913</v>
      </c>
      <c r="AD916" s="89">
        <f>RTD("tryd.rtdserver",,"COT",B916,"ULT")</f>
        <v>0</v>
      </c>
      <c r="AE916" s="89">
        <f>RTD("tryd.rtdserver",,"COT",C916,"ULT")</f>
        <v>0</v>
      </c>
      <c r="AF916" s="89">
        <f>VLOOKUP($AC916,LS_Coint_BD!$B$3:$AQ$1079,AF$2)*$AD916+VLOOKUP($AC916,LS_Coint_BD!$B$3:$AQ$1079,AF$2+1)</f>
        <v>0</v>
      </c>
      <c r="AG916" s="89">
        <f>VLOOKUP($AC916,LS_Coint_BD!$B$3:$AQ$1079,AG$2)*$AD916+VLOOKUP($AC916,LS_Coint_BD!$B$3:$AQ$1079,AG$2+1)</f>
        <v>0</v>
      </c>
      <c r="AH916" s="89">
        <f>VLOOKUP($AC916,LS_Coint_BD!$B$3:$AQ$1079,AH$2)*$AD916+VLOOKUP($AC916,LS_Coint_BD!$B$3:$AQ$1079,AH$2+1)</f>
        <v>0</v>
      </c>
      <c r="AI916" s="89">
        <f>VLOOKUP($AC916,LS_Coint_BD!$B$3:$AQ$1079,AI$2)*$AD916+VLOOKUP($AC916,LS_Coint_BD!$B$3:$AQ$1079,AI$2+1)</f>
        <v>0</v>
      </c>
      <c r="AJ916" s="89">
        <f>VLOOKUP($AC916,LS_Coint_BD!$B$3:$AQ$1079,AJ$2)*$AD916+VLOOKUP($AC916,LS_Coint_BD!$B$3:$AQ$1079,AJ$2+1)</f>
        <v>0</v>
      </c>
      <c r="AK916" s="89">
        <f>VLOOKUP($AC916,LS_Coint_BD!$B$3:$AQ$1079,AK$2)*$AD916+VLOOKUP($AC916,LS_Coint_BD!$B$3:$AQ$1079,AK$2+1)</f>
        <v>0</v>
      </c>
      <c r="AL916" s="89">
        <f>VLOOKUP($AC916,LS_Coint_BD!$B$3:$AQ$1079,AL$2)*$AD916+VLOOKUP($AC916,LS_Coint_BD!$B$3:$AQ$1079,AL$2+1)</f>
        <v>0</v>
      </c>
      <c r="AM916" s="89">
        <f>VLOOKUP($AC916,LS_Coint_BD!$B$3:$AQ$1079,AM$2)*$AD916+VLOOKUP($AC916,LS_Coint_BD!$B$3:$AQ$1079,AM$2+1)</f>
        <v>0</v>
      </c>
      <c r="AN916" s="89">
        <f>VLOOKUP($AC916,LS_Coint_BD!$B$3:$AQ$1079,AN$2)</f>
        <v>0</v>
      </c>
      <c r="AO916" s="89">
        <f>VLOOKUP($AC916,LS_Coint_BD!$B$3:$AQ$1079,AO$2)</f>
        <v>0</v>
      </c>
      <c r="AP916" s="89">
        <f>VLOOKUP($AC916,LS_Coint_BD!$B$3:$AQ$1079,AP$2)</f>
        <v>0</v>
      </c>
      <c r="AQ916" s="89">
        <f>VLOOKUP($AC916,LS_Coint_BD!$B$3:$AQ$1079,AQ$2)</f>
        <v>0</v>
      </c>
      <c r="AR916" s="89">
        <f>VLOOKUP($AC916,LS_Coint_BD!$B$3:$AQ$1079,AR$2)</f>
        <v>0</v>
      </c>
      <c r="AS916" s="89">
        <f>VLOOKUP($AC916,LS_Coint_BD!$B$3:$AQ$1079,AS$2)</f>
        <v>0</v>
      </c>
      <c r="AT916" s="89">
        <f>VLOOKUP($AC916,LS_Coint_BD!$B$3:$AQ$1079,AT$2)</f>
        <v>0</v>
      </c>
      <c r="AU916" s="89">
        <f>VLOOKUP($AC916,LS_Coint_BD!$B$3:$AQ$1079,AU$2)</f>
        <v>0</v>
      </c>
      <c r="AV916" s="89">
        <f>VLOOKUP($AC916,LS_Coint_BD!$B$3:$AQ$1079,AV$2)</f>
        <v>0</v>
      </c>
      <c r="AW916" s="89">
        <f>VLOOKUP($AC916,LS_Coint_BD!$B$3:$AQ$1079,AW$2)</f>
        <v>0</v>
      </c>
      <c r="AX916" s="89">
        <f>VLOOKUP($AC916,LS_Coint_BD!$B$3:$AQ$1079,AX$2)</f>
        <v>0</v>
      </c>
      <c r="AY916" s="89">
        <f>VLOOKUP($AC916,LS_Coint_BD!$B$3:$AQ$1079,AY$2)</f>
        <v>0</v>
      </c>
      <c r="AZ916" s="89">
        <f>VLOOKUP($AC916,LS_Coint_BD!$B$3:$AQ$1079,AZ$2)</f>
        <v>0</v>
      </c>
      <c r="BA916" s="89">
        <f>VLOOKUP($AC916,LS_Coint_BD!$B$3:$AQ$1079,BA$2)</f>
        <v>0</v>
      </c>
      <c r="BB916" s="89">
        <f>VLOOKUP($AC916,LS_Coint_BD!$B$3:$AQ$1079,BB$2)</f>
        <v>0</v>
      </c>
      <c r="BC916" s="89">
        <f>VLOOKUP($AC916,LS_Coint_BD!$B$3:$AQ$1079,BC$2)</f>
        <v>0</v>
      </c>
      <c r="BD916" s="89">
        <f t="shared" ref="BD916:BD979" si="711">IF(D916&lt;0,AV916-2*AN916,AV916+2*AN916)</f>
        <v>0</v>
      </c>
      <c r="BE916" s="89">
        <f t="shared" ref="BE916:BE979" si="712">IF(G916&lt;0,AW916-2*AO916,AW916+2*AO916)</f>
        <v>0</v>
      </c>
      <c r="BF916" s="89">
        <f t="shared" ref="BF916:BF979" si="713">IF(J916&lt;0,AX916-2*AP916,AX916+2*AP916)</f>
        <v>0</v>
      </c>
      <c r="BG916" s="89">
        <f t="shared" ref="BG916:BG979" si="714">IF(M916&lt;0,AY916-2*AQ916,AY916+2*AQ916)</f>
        <v>0</v>
      </c>
      <c r="BH916" s="89">
        <f t="shared" ref="BH916:BH979" si="715">IF(P916&lt;0,AZ916-2*AR916,AZ916+2*AR916)</f>
        <v>0</v>
      </c>
      <c r="BI916" s="89">
        <f t="shared" ref="BI916:BI979" si="716">IF(S916&lt;0,BA916-2*AS916,BA916+2*AS916)</f>
        <v>0</v>
      </c>
      <c r="BJ916" s="89">
        <f t="shared" ref="BJ916:BJ979" si="717">IF(V916&lt;0,BB916-2*AT916,BB916+2*AT916)</f>
        <v>0</v>
      </c>
      <c r="BK916" s="89">
        <f t="shared" ref="BK916:BK979" si="718">IF(Y916&lt;0,BC916-2*AU916,BC916+2*AU916)</f>
        <v>0</v>
      </c>
      <c r="BL916" s="89">
        <f t="shared" ref="BL916:BL979" si="719">IF(AA916&lt;0,BD916-2*AV916,BD916+2*AV916)</f>
        <v>0</v>
      </c>
      <c r="BM916" s="89"/>
      <c r="BN916" s="26" t="b">
        <f t="shared" ref="BN916:BN979" si="720">IF(D916&gt;0,IF(D916&gt;F916,TRUE,FALSE),IF(D916&lt;F916,TRUE,FALSE))</f>
        <v>0</v>
      </c>
      <c r="BO916" s="26" t="b">
        <f t="shared" ref="BO916:BO979" si="721">IF(G916&gt;0,IF(G916&gt;I916,TRUE,FALSE),IF(G916&lt;I916,TRUE,FALSE))</f>
        <v>0</v>
      </c>
      <c r="BP916" s="26" t="b">
        <f t="shared" ref="BP916:BP979" si="722">IF(J916&gt;0,IF(J916&gt;L916,TRUE,FALSE),IF(J916&lt;L916,TRUE,FALSE))</f>
        <v>0</v>
      </c>
      <c r="BQ916" s="26" t="b">
        <f t="shared" ref="BQ916:BQ979" si="723">IF(M916&gt;0,IF(M916&gt;O916,TRUE,FALSE),IF(M916&lt;O916,TRUE,FALSE))</f>
        <v>0</v>
      </c>
      <c r="BR916" s="26" t="b">
        <f t="shared" ref="BR916:BR979" si="724">IF(P916&gt;0,IF(P916&gt;R916,TRUE,FALSE),IF(P916&lt;R916,TRUE,FALSE))</f>
        <v>0</v>
      </c>
      <c r="BS916" s="26" t="b">
        <f t="shared" ref="BS916:BS979" si="725">IF(S916&gt;0,IF(S916&gt;U916,TRUE,FALSE),IF(S916&lt;U916,TRUE,FALSE))</f>
        <v>0</v>
      </c>
      <c r="BT916" s="26" t="b">
        <f t="shared" ref="BT916:BT979" si="726">IF(V916&gt;0,IF(V916&gt;X916,TRUE,FALSE),IF(V916&lt;X916,TRUE,FALSE))</f>
        <v>0</v>
      </c>
      <c r="BU916" s="26" t="b">
        <f t="shared" ref="BU916:BU979" si="727">IF(Y916&gt;0,IF(Y916&gt;AA916,TRUE,FALSE),IF(Y916&lt;AA916,TRUE,FALSE))</f>
        <v>0</v>
      </c>
    </row>
    <row r="917" spans="2:73" ht="15" thickBot="1" x14ac:dyDescent="0.35">
      <c r="B917" s="17">
        <f>VLOOKUP($AC917,LS_Coint_BD!$B$3:$D$1079,2)</f>
        <v>0</v>
      </c>
      <c r="C917" s="87">
        <f>VLOOKUP($AC917,LS_Coint_BD!$B$3:$D$1079,3)</f>
        <v>0</v>
      </c>
      <c r="D917" s="68">
        <f t="shared" si="687"/>
        <v>0</v>
      </c>
      <c r="E917" s="65">
        <f t="shared" si="688"/>
        <v>0</v>
      </c>
      <c r="F917" s="69">
        <f t="shared" si="689"/>
        <v>0</v>
      </c>
      <c r="G917" s="68">
        <f t="shared" si="690"/>
        <v>0</v>
      </c>
      <c r="H917" s="65">
        <f t="shared" si="691"/>
        <v>0</v>
      </c>
      <c r="I917" s="69">
        <f t="shared" si="692"/>
        <v>0</v>
      </c>
      <c r="J917" s="68">
        <f t="shared" si="693"/>
        <v>0</v>
      </c>
      <c r="K917" s="65">
        <f t="shared" si="694"/>
        <v>0</v>
      </c>
      <c r="L917" s="69">
        <f t="shared" si="695"/>
        <v>0</v>
      </c>
      <c r="M917" s="68">
        <f t="shared" si="696"/>
        <v>0</v>
      </c>
      <c r="N917" s="65">
        <f t="shared" si="697"/>
        <v>0</v>
      </c>
      <c r="O917" s="69">
        <f t="shared" si="698"/>
        <v>0</v>
      </c>
      <c r="P917" s="68">
        <f t="shared" si="699"/>
        <v>0</v>
      </c>
      <c r="Q917" s="65">
        <f t="shared" si="700"/>
        <v>0</v>
      </c>
      <c r="R917" s="69">
        <f t="shared" si="701"/>
        <v>0</v>
      </c>
      <c r="S917" s="68">
        <f t="shared" si="702"/>
        <v>0</v>
      </c>
      <c r="T917" s="65">
        <f t="shared" si="703"/>
        <v>0</v>
      </c>
      <c r="U917" s="69">
        <f t="shared" si="704"/>
        <v>0</v>
      </c>
      <c r="V917" s="68">
        <f t="shared" si="705"/>
        <v>0</v>
      </c>
      <c r="W917" s="65">
        <f t="shared" si="706"/>
        <v>0</v>
      </c>
      <c r="X917" s="69">
        <f t="shared" si="707"/>
        <v>0</v>
      </c>
      <c r="Y917" s="68">
        <f t="shared" si="708"/>
        <v>0</v>
      </c>
      <c r="Z917" s="65">
        <f t="shared" si="709"/>
        <v>0</v>
      </c>
      <c r="AA917" s="69">
        <f t="shared" si="710"/>
        <v>0</v>
      </c>
      <c r="AB917" s="98">
        <f>SUMIF(BN917:BU917,"VERDADEIRO",BN$3:$BU916)</f>
        <v>0</v>
      </c>
      <c r="AC917" s="97">
        <f t="shared" si="686"/>
        <v>914</v>
      </c>
      <c r="AD917" s="89">
        <f>RTD("tryd.rtdserver",,"COT",B917,"ULT")</f>
        <v>0</v>
      </c>
      <c r="AE917" s="89">
        <f>RTD("tryd.rtdserver",,"COT",C917,"ULT")</f>
        <v>0</v>
      </c>
      <c r="AF917" s="89">
        <f>VLOOKUP($AC917,LS_Coint_BD!$B$3:$AQ$1079,AF$2)*$AD917+VLOOKUP($AC917,LS_Coint_BD!$B$3:$AQ$1079,AF$2+1)</f>
        <v>0</v>
      </c>
      <c r="AG917" s="89">
        <f>VLOOKUP($AC917,LS_Coint_BD!$B$3:$AQ$1079,AG$2)*$AD917+VLOOKUP($AC917,LS_Coint_BD!$B$3:$AQ$1079,AG$2+1)</f>
        <v>0</v>
      </c>
      <c r="AH917" s="89">
        <f>VLOOKUP($AC917,LS_Coint_BD!$B$3:$AQ$1079,AH$2)*$AD917+VLOOKUP($AC917,LS_Coint_BD!$B$3:$AQ$1079,AH$2+1)</f>
        <v>0</v>
      </c>
      <c r="AI917" s="89">
        <f>VLOOKUP($AC917,LS_Coint_BD!$B$3:$AQ$1079,AI$2)*$AD917+VLOOKUP($AC917,LS_Coint_BD!$B$3:$AQ$1079,AI$2+1)</f>
        <v>0</v>
      </c>
      <c r="AJ917" s="89">
        <f>VLOOKUP($AC917,LS_Coint_BD!$B$3:$AQ$1079,AJ$2)*$AD917+VLOOKUP($AC917,LS_Coint_BD!$B$3:$AQ$1079,AJ$2+1)</f>
        <v>0</v>
      </c>
      <c r="AK917" s="89">
        <f>VLOOKUP($AC917,LS_Coint_BD!$B$3:$AQ$1079,AK$2)*$AD917+VLOOKUP($AC917,LS_Coint_BD!$B$3:$AQ$1079,AK$2+1)</f>
        <v>0</v>
      </c>
      <c r="AL917" s="89">
        <f>VLOOKUP($AC917,LS_Coint_BD!$B$3:$AQ$1079,AL$2)*$AD917+VLOOKUP($AC917,LS_Coint_BD!$B$3:$AQ$1079,AL$2+1)</f>
        <v>0</v>
      </c>
      <c r="AM917" s="89">
        <f>VLOOKUP($AC917,LS_Coint_BD!$B$3:$AQ$1079,AM$2)*$AD917+VLOOKUP($AC917,LS_Coint_BD!$B$3:$AQ$1079,AM$2+1)</f>
        <v>0</v>
      </c>
      <c r="AN917" s="89">
        <f>VLOOKUP($AC917,LS_Coint_BD!$B$3:$AQ$1079,AN$2)</f>
        <v>0</v>
      </c>
      <c r="AO917" s="89">
        <f>VLOOKUP($AC917,LS_Coint_BD!$B$3:$AQ$1079,AO$2)</f>
        <v>0</v>
      </c>
      <c r="AP917" s="89">
        <f>VLOOKUP($AC917,LS_Coint_BD!$B$3:$AQ$1079,AP$2)</f>
        <v>0</v>
      </c>
      <c r="AQ917" s="89">
        <f>VLOOKUP($AC917,LS_Coint_BD!$B$3:$AQ$1079,AQ$2)</f>
        <v>0</v>
      </c>
      <c r="AR917" s="89">
        <f>VLOOKUP($AC917,LS_Coint_BD!$B$3:$AQ$1079,AR$2)</f>
        <v>0</v>
      </c>
      <c r="AS917" s="89">
        <f>VLOOKUP($AC917,LS_Coint_BD!$B$3:$AQ$1079,AS$2)</f>
        <v>0</v>
      </c>
      <c r="AT917" s="89">
        <f>VLOOKUP($AC917,LS_Coint_BD!$B$3:$AQ$1079,AT$2)</f>
        <v>0</v>
      </c>
      <c r="AU917" s="89">
        <f>VLOOKUP($AC917,LS_Coint_BD!$B$3:$AQ$1079,AU$2)</f>
        <v>0</v>
      </c>
      <c r="AV917" s="89">
        <f>VLOOKUP($AC917,LS_Coint_BD!$B$3:$AQ$1079,AV$2)</f>
        <v>0</v>
      </c>
      <c r="AW917" s="89">
        <f>VLOOKUP($AC917,LS_Coint_BD!$B$3:$AQ$1079,AW$2)</f>
        <v>0</v>
      </c>
      <c r="AX917" s="89">
        <f>VLOOKUP($AC917,LS_Coint_BD!$B$3:$AQ$1079,AX$2)</f>
        <v>0</v>
      </c>
      <c r="AY917" s="89">
        <f>VLOOKUP($AC917,LS_Coint_BD!$B$3:$AQ$1079,AY$2)</f>
        <v>0</v>
      </c>
      <c r="AZ917" s="89">
        <f>VLOOKUP($AC917,LS_Coint_BD!$B$3:$AQ$1079,AZ$2)</f>
        <v>0</v>
      </c>
      <c r="BA917" s="89">
        <f>VLOOKUP($AC917,LS_Coint_BD!$B$3:$AQ$1079,BA$2)</f>
        <v>0</v>
      </c>
      <c r="BB917" s="89">
        <f>VLOOKUP($AC917,LS_Coint_BD!$B$3:$AQ$1079,BB$2)</f>
        <v>0</v>
      </c>
      <c r="BC917" s="89">
        <f>VLOOKUP($AC917,LS_Coint_BD!$B$3:$AQ$1079,BC$2)</f>
        <v>0</v>
      </c>
      <c r="BD917" s="89">
        <f t="shared" si="711"/>
        <v>0</v>
      </c>
      <c r="BE917" s="89">
        <f t="shared" si="712"/>
        <v>0</v>
      </c>
      <c r="BF917" s="89">
        <f t="shared" si="713"/>
        <v>0</v>
      </c>
      <c r="BG917" s="89">
        <f t="shared" si="714"/>
        <v>0</v>
      </c>
      <c r="BH917" s="89">
        <f t="shared" si="715"/>
        <v>0</v>
      </c>
      <c r="BI917" s="89">
        <f t="shared" si="716"/>
        <v>0</v>
      </c>
      <c r="BJ917" s="89">
        <f t="shared" si="717"/>
        <v>0</v>
      </c>
      <c r="BK917" s="89">
        <f t="shared" si="718"/>
        <v>0</v>
      </c>
      <c r="BL917" s="89">
        <f t="shared" si="719"/>
        <v>0</v>
      </c>
      <c r="BM917" s="89"/>
      <c r="BN917" s="26" t="b">
        <f t="shared" si="720"/>
        <v>0</v>
      </c>
      <c r="BO917" s="26" t="b">
        <f t="shared" si="721"/>
        <v>0</v>
      </c>
      <c r="BP917" s="26" t="b">
        <f t="shared" si="722"/>
        <v>0</v>
      </c>
      <c r="BQ917" s="26" t="b">
        <f t="shared" si="723"/>
        <v>0</v>
      </c>
      <c r="BR917" s="26" t="b">
        <f t="shared" si="724"/>
        <v>0</v>
      </c>
      <c r="BS917" s="26" t="b">
        <f t="shared" si="725"/>
        <v>0</v>
      </c>
      <c r="BT917" s="26" t="b">
        <f t="shared" si="726"/>
        <v>0</v>
      </c>
      <c r="BU917" s="26" t="b">
        <f t="shared" si="727"/>
        <v>0</v>
      </c>
    </row>
    <row r="918" spans="2:73" ht="15" thickBot="1" x14ac:dyDescent="0.35">
      <c r="B918" s="17">
        <f>VLOOKUP($AC918,LS_Coint_BD!$B$3:$D$1079,2)</f>
        <v>0</v>
      </c>
      <c r="C918" s="87">
        <f>VLOOKUP($AC918,LS_Coint_BD!$B$3:$D$1079,3)</f>
        <v>0</v>
      </c>
      <c r="D918" s="68">
        <f t="shared" si="687"/>
        <v>0</v>
      </c>
      <c r="E918" s="65">
        <f t="shared" si="688"/>
        <v>0</v>
      </c>
      <c r="F918" s="69">
        <f t="shared" si="689"/>
        <v>0</v>
      </c>
      <c r="G918" s="68">
        <f t="shared" si="690"/>
        <v>0</v>
      </c>
      <c r="H918" s="65">
        <f t="shared" si="691"/>
        <v>0</v>
      </c>
      <c r="I918" s="69">
        <f t="shared" si="692"/>
        <v>0</v>
      </c>
      <c r="J918" s="68">
        <f t="shared" si="693"/>
        <v>0</v>
      </c>
      <c r="K918" s="65">
        <f t="shared" si="694"/>
        <v>0</v>
      </c>
      <c r="L918" s="69">
        <f t="shared" si="695"/>
        <v>0</v>
      </c>
      <c r="M918" s="68">
        <f t="shared" si="696"/>
        <v>0</v>
      </c>
      <c r="N918" s="65">
        <f t="shared" si="697"/>
        <v>0</v>
      </c>
      <c r="O918" s="69">
        <f t="shared" si="698"/>
        <v>0</v>
      </c>
      <c r="P918" s="68">
        <f t="shared" si="699"/>
        <v>0</v>
      </c>
      <c r="Q918" s="65">
        <f t="shared" si="700"/>
        <v>0</v>
      </c>
      <c r="R918" s="69">
        <f t="shared" si="701"/>
        <v>0</v>
      </c>
      <c r="S918" s="68">
        <f t="shared" si="702"/>
        <v>0</v>
      </c>
      <c r="T918" s="65">
        <f t="shared" si="703"/>
        <v>0</v>
      </c>
      <c r="U918" s="69">
        <f t="shared" si="704"/>
        <v>0</v>
      </c>
      <c r="V918" s="68">
        <f t="shared" si="705"/>
        <v>0</v>
      </c>
      <c r="W918" s="65">
        <f t="shared" si="706"/>
        <v>0</v>
      </c>
      <c r="X918" s="69">
        <f t="shared" si="707"/>
        <v>0</v>
      </c>
      <c r="Y918" s="68">
        <f t="shared" si="708"/>
        <v>0</v>
      </c>
      <c r="Z918" s="65">
        <f t="shared" si="709"/>
        <v>0</v>
      </c>
      <c r="AA918" s="69">
        <f t="shared" si="710"/>
        <v>0</v>
      </c>
      <c r="AB918" s="98">
        <f>SUMIF(BN918:BU918,"VERDADEIRO",BN$3:$BU917)</f>
        <v>0</v>
      </c>
      <c r="AC918" s="97">
        <f t="shared" si="686"/>
        <v>915</v>
      </c>
      <c r="AD918" s="89">
        <f>RTD("tryd.rtdserver",,"COT",B918,"ULT")</f>
        <v>0</v>
      </c>
      <c r="AE918" s="89">
        <f>RTD("tryd.rtdserver",,"COT",C918,"ULT")</f>
        <v>0</v>
      </c>
      <c r="AF918" s="89">
        <f>VLOOKUP($AC918,LS_Coint_BD!$B$3:$AQ$1079,AF$2)*$AD918+VLOOKUP($AC918,LS_Coint_BD!$B$3:$AQ$1079,AF$2+1)</f>
        <v>0</v>
      </c>
      <c r="AG918" s="89">
        <f>VLOOKUP($AC918,LS_Coint_BD!$B$3:$AQ$1079,AG$2)*$AD918+VLOOKUP($AC918,LS_Coint_BD!$B$3:$AQ$1079,AG$2+1)</f>
        <v>0</v>
      </c>
      <c r="AH918" s="89">
        <f>VLOOKUP($AC918,LS_Coint_BD!$B$3:$AQ$1079,AH$2)*$AD918+VLOOKUP($AC918,LS_Coint_BD!$B$3:$AQ$1079,AH$2+1)</f>
        <v>0</v>
      </c>
      <c r="AI918" s="89">
        <f>VLOOKUP($AC918,LS_Coint_BD!$B$3:$AQ$1079,AI$2)*$AD918+VLOOKUP($AC918,LS_Coint_BD!$B$3:$AQ$1079,AI$2+1)</f>
        <v>0</v>
      </c>
      <c r="AJ918" s="89">
        <f>VLOOKUP($AC918,LS_Coint_BD!$B$3:$AQ$1079,AJ$2)*$AD918+VLOOKUP($AC918,LS_Coint_BD!$B$3:$AQ$1079,AJ$2+1)</f>
        <v>0</v>
      </c>
      <c r="AK918" s="89">
        <f>VLOOKUP($AC918,LS_Coint_BD!$B$3:$AQ$1079,AK$2)*$AD918+VLOOKUP($AC918,LS_Coint_BD!$B$3:$AQ$1079,AK$2+1)</f>
        <v>0</v>
      </c>
      <c r="AL918" s="89">
        <f>VLOOKUP($AC918,LS_Coint_BD!$B$3:$AQ$1079,AL$2)*$AD918+VLOOKUP($AC918,LS_Coint_BD!$B$3:$AQ$1079,AL$2+1)</f>
        <v>0</v>
      </c>
      <c r="AM918" s="89">
        <f>VLOOKUP($AC918,LS_Coint_BD!$B$3:$AQ$1079,AM$2)*$AD918+VLOOKUP($AC918,LS_Coint_BD!$B$3:$AQ$1079,AM$2+1)</f>
        <v>0</v>
      </c>
      <c r="AN918" s="89">
        <f>VLOOKUP($AC918,LS_Coint_BD!$B$3:$AQ$1079,AN$2)</f>
        <v>0</v>
      </c>
      <c r="AO918" s="89">
        <f>VLOOKUP($AC918,LS_Coint_BD!$B$3:$AQ$1079,AO$2)</f>
        <v>0</v>
      </c>
      <c r="AP918" s="89">
        <f>VLOOKUP($AC918,LS_Coint_BD!$B$3:$AQ$1079,AP$2)</f>
        <v>0</v>
      </c>
      <c r="AQ918" s="89">
        <f>VLOOKUP($AC918,LS_Coint_BD!$B$3:$AQ$1079,AQ$2)</f>
        <v>0</v>
      </c>
      <c r="AR918" s="89">
        <f>VLOOKUP($AC918,LS_Coint_BD!$B$3:$AQ$1079,AR$2)</f>
        <v>0</v>
      </c>
      <c r="AS918" s="89">
        <f>VLOOKUP($AC918,LS_Coint_BD!$B$3:$AQ$1079,AS$2)</f>
        <v>0</v>
      </c>
      <c r="AT918" s="89">
        <f>VLOOKUP($AC918,LS_Coint_BD!$B$3:$AQ$1079,AT$2)</f>
        <v>0</v>
      </c>
      <c r="AU918" s="89">
        <f>VLOOKUP($AC918,LS_Coint_BD!$B$3:$AQ$1079,AU$2)</f>
        <v>0</v>
      </c>
      <c r="AV918" s="89">
        <f>VLOOKUP($AC918,LS_Coint_BD!$B$3:$AQ$1079,AV$2)</f>
        <v>0</v>
      </c>
      <c r="AW918" s="89">
        <f>VLOOKUP($AC918,LS_Coint_BD!$B$3:$AQ$1079,AW$2)</f>
        <v>0</v>
      </c>
      <c r="AX918" s="89">
        <f>VLOOKUP($AC918,LS_Coint_BD!$B$3:$AQ$1079,AX$2)</f>
        <v>0</v>
      </c>
      <c r="AY918" s="89">
        <f>VLOOKUP($AC918,LS_Coint_BD!$B$3:$AQ$1079,AY$2)</f>
        <v>0</v>
      </c>
      <c r="AZ918" s="89">
        <f>VLOOKUP($AC918,LS_Coint_BD!$B$3:$AQ$1079,AZ$2)</f>
        <v>0</v>
      </c>
      <c r="BA918" s="89">
        <f>VLOOKUP($AC918,LS_Coint_BD!$B$3:$AQ$1079,BA$2)</f>
        <v>0</v>
      </c>
      <c r="BB918" s="89">
        <f>VLOOKUP($AC918,LS_Coint_BD!$B$3:$AQ$1079,BB$2)</f>
        <v>0</v>
      </c>
      <c r="BC918" s="89">
        <f>VLOOKUP($AC918,LS_Coint_BD!$B$3:$AQ$1079,BC$2)</f>
        <v>0</v>
      </c>
      <c r="BD918" s="89">
        <f t="shared" si="711"/>
        <v>0</v>
      </c>
      <c r="BE918" s="89">
        <f t="shared" si="712"/>
        <v>0</v>
      </c>
      <c r="BF918" s="89">
        <f t="shared" si="713"/>
        <v>0</v>
      </c>
      <c r="BG918" s="89">
        <f t="shared" si="714"/>
        <v>0</v>
      </c>
      <c r="BH918" s="89">
        <f t="shared" si="715"/>
        <v>0</v>
      </c>
      <c r="BI918" s="89">
        <f t="shared" si="716"/>
        <v>0</v>
      </c>
      <c r="BJ918" s="89">
        <f t="shared" si="717"/>
        <v>0</v>
      </c>
      <c r="BK918" s="89">
        <f t="shared" si="718"/>
        <v>0</v>
      </c>
      <c r="BL918" s="89">
        <f t="shared" si="719"/>
        <v>0</v>
      </c>
      <c r="BM918" s="89"/>
      <c r="BN918" s="26" t="b">
        <f t="shared" si="720"/>
        <v>0</v>
      </c>
      <c r="BO918" s="26" t="b">
        <f t="shared" si="721"/>
        <v>0</v>
      </c>
      <c r="BP918" s="26" t="b">
        <f t="shared" si="722"/>
        <v>0</v>
      </c>
      <c r="BQ918" s="26" t="b">
        <f t="shared" si="723"/>
        <v>0</v>
      </c>
      <c r="BR918" s="26" t="b">
        <f t="shared" si="724"/>
        <v>0</v>
      </c>
      <c r="BS918" s="26" t="b">
        <f t="shared" si="725"/>
        <v>0</v>
      </c>
      <c r="BT918" s="26" t="b">
        <f t="shared" si="726"/>
        <v>0</v>
      </c>
      <c r="BU918" s="26" t="b">
        <f t="shared" si="727"/>
        <v>0</v>
      </c>
    </row>
    <row r="919" spans="2:73" ht="15" thickBot="1" x14ac:dyDescent="0.35">
      <c r="B919" s="17">
        <f>VLOOKUP($AC919,LS_Coint_BD!$B$3:$D$1079,2)</f>
        <v>0</v>
      </c>
      <c r="C919" s="87">
        <f>VLOOKUP($AC919,LS_Coint_BD!$B$3:$D$1079,3)</f>
        <v>0</v>
      </c>
      <c r="D919" s="68">
        <f t="shared" si="687"/>
        <v>0</v>
      </c>
      <c r="E919" s="65">
        <f t="shared" si="688"/>
        <v>0</v>
      </c>
      <c r="F919" s="69">
        <f t="shared" si="689"/>
        <v>0</v>
      </c>
      <c r="G919" s="68">
        <f t="shared" si="690"/>
        <v>0</v>
      </c>
      <c r="H919" s="65">
        <f t="shared" si="691"/>
        <v>0</v>
      </c>
      <c r="I919" s="69">
        <f t="shared" si="692"/>
        <v>0</v>
      </c>
      <c r="J919" s="68">
        <f t="shared" si="693"/>
        <v>0</v>
      </c>
      <c r="K919" s="65">
        <f t="shared" si="694"/>
        <v>0</v>
      </c>
      <c r="L919" s="69">
        <f t="shared" si="695"/>
        <v>0</v>
      </c>
      <c r="M919" s="68">
        <f t="shared" si="696"/>
        <v>0</v>
      </c>
      <c r="N919" s="65">
        <f t="shared" si="697"/>
        <v>0</v>
      </c>
      <c r="O919" s="69">
        <f t="shared" si="698"/>
        <v>0</v>
      </c>
      <c r="P919" s="68">
        <f t="shared" si="699"/>
        <v>0</v>
      </c>
      <c r="Q919" s="65">
        <f t="shared" si="700"/>
        <v>0</v>
      </c>
      <c r="R919" s="69">
        <f t="shared" si="701"/>
        <v>0</v>
      </c>
      <c r="S919" s="68">
        <f t="shared" si="702"/>
        <v>0</v>
      </c>
      <c r="T919" s="65">
        <f t="shared" si="703"/>
        <v>0</v>
      </c>
      <c r="U919" s="69">
        <f t="shared" si="704"/>
        <v>0</v>
      </c>
      <c r="V919" s="68">
        <f t="shared" si="705"/>
        <v>0</v>
      </c>
      <c r="W919" s="65">
        <f t="shared" si="706"/>
        <v>0</v>
      </c>
      <c r="X919" s="69">
        <f t="shared" si="707"/>
        <v>0</v>
      </c>
      <c r="Y919" s="68">
        <f t="shared" si="708"/>
        <v>0</v>
      </c>
      <c r="Z919" s="65">
        <f t="shared" si="709"/>
        <v>0</v>
      </c>
      <c r="AA919" s="69">
        <f t="shared" si="710"/>
        <v>0</v>
      </c>
      <c r="AB919" s="98">
        <f>SUMIF(BN919:BU919,"VERDADEIRO",BN$3:$BU918)</f>
        <v>0</v>
      </c>
      <c r="AC919" s="97">
        <f t="shared" si="686"/>
        <v>916</v>
      </c>
      <c r="AD919" s="89">
        <f>RTD("tryd.rtdserver",,"COT",B919,"ULT")</f>
        <v>0</v>
      </c>
      <c r="AE919" s="89">
        <f>RTD("tryd.rtdserver",,"COT",C919,"ULT")</f>
        <v>0</v>
      </c>
      <c r="AF919" s="89">
        <f>VLOOKUP($AC919,LS_Coint_BD!$B$3:$AQ$1079,AF$2)*$AD919+VLOOKUP($AC919,LS_Coint_BD!$B$3:$AQ$1079,AF$2+1)</f>
        <v>0</v>
      </c>
      <c r="AG919" s="89">
        <f>VLOOKUP($AC919,LS_Coint_BD!$B$3:$AQ$1079,AG$2)*$AD919+VLOOKUP($AC919,LS_Coint_BD!$B$3:$AQ$1079,AG$2+1)</f>
        <v>0</v>
      </c>
      <c r="AH919" s="89">
        <f>VLOOKUP($AC919,LS_Coint_BD!$B$3:$AQ$1079,AH$2)*$AD919+VLOOKUP($AC919,LS_Coint_BD!$B$3:$AQ$1079,AH$2+1)</f>
        <v>0</v>
      </c>
      <c r="AI919" s="89">
        <f>VLOOKUP($AC919,LS_Coint_BD!$B$3:$AQ$1079,AI$2)*$AD919+VLOOKUP($AC919,LS_Coint_BD!$B$3:$AQ$1079,AI$2+1)</f>
        <v>0</v>
      </c>
      <c r="AJ919" s="89">
        <f>VLOOKUP($AC919,LS_Coint_BD!$B$3:$AQ$1079,AJ$2)*$AD919+VLOOKUP($AC919,LS_Coint_BD!$B$3:$AQ$1079,AJ$2+1)</f>
        <v>0</v>
      </c>
      <c r="AK919" s="89">
        <f>VLOOKUP($AC919,LS_Coint_BD!$B$3:$AQ$1079,AK$2)*$AD919+VLOOKUP($AC919,LS_Coint_BD!$B$3:$AQ$1079,AK$2+1)</f>
        <v>0</v>
      </c>
      <c r="AL919" s="89">
        <f>VLOOKUP($AC919,LS_Coint_BD!$B$3:$AQ$1079,AL$2)*$AD919+VLOOKUP($AC919,LS_Coint_BD!$B$3:$AQ$1079,AL$2+1)</f>
        <v>0</v>
      </c>
      <c r="AM919" s="89">
        <f>VLOOKUP($AC919,LS_Coint_BD!$B$3:$AQ$1079,AM$2)*$AD919+VLOOKUP($AC919,LS_Coint_BD!$B$3:$AQ$1079,AM$2+1)</f>
        <v>0</v>
      </c>
      <c r="AN919" s="89">
        <f>VLOOKUP($AC919,LS_Coint_BD!$B$3:$AQ$1079,AN$2)</f>
        <v>0</v>
      </c>
      <c r="AO919" s="89">
        <f>VLOOKUP($AC919,LS_Coint_BD!$B$3:$AQ$1079,AO$2)</f>
        <v>0</v>
      </c>
      <c r="AP919" s="89">
        <f>VLOOKUP($AC919,LS_Coint_BD!$B$3:$AQ$1079,AP$2)</f>
        <v>0</v>
      </c>
      <c r="AQ919" s="89">
        <f>VLOOKUP($AC919,LS_Coint_BD!$B$3:$AQ$1079,AQ$2)</f>
        <v>0</v>
      </c>
      <c r="AR919" s="89">
        <f>VLOOKUP($AC919,LS_Coint_BD!$B$3:$AQ$1079,AR$2)</f>
        <v>0</v>
      </c>
      <c r="AS919" s="89">
        <f>VLOOKUP($AC919,LS_Coint_BD!$B$3:$AQ$1079,AS$2)</f>
        <v>0</v>
      </c>
      <c r="AT919" s="89">
        <f>VLOOKUP($AC919,LS_Coint_BD!$B$3:$AQ$1079,AT$2)</f>
        <v>0</v>
      </c>
      <c r="AU919" s="89">
        <f>VLOOKUP($AC919,LS_Coint_BD!$B$3:$AQ$1079,AU$2)</f>
        <v>0</v>
      </c>
      <c r="AV919" s="89">
        <f>VLOOKUP($AC919,LS_Coint_BD!$B$3:$AQ$1079,AV$2)</f>
        <v>0</v>
      </c>
      <c r="AW919" s="89">
        <f>VLOOKUP($AC919,LS_Coint_BD!$B$3:$AQ$1079,AW$2)</f>
        <v>0</v>
      </c>
      <c r="AX919" s="89">
        <f>VLOOKUP($AC919,LS_Coint_BD!$B$3:$AQ$1079,AX$2)</f>
        <v>0</v>
      </c>
      <c r="AY919" s="89">
        <f>VLOOKUP($AC919,LS_Coint_BD!$B$3:$AQ$1079,AY$2)</f>
        <v>0</v>
      </c>
      <c r="AZ919" s="89">
        <f>VLOOKUP($AC919,LS_Coint_BD!$B$3:$AQ$1079,AZ$2)</f>
        <v>0</v>
      </c>
      <c r="BA919" s="89">
        <f>VLOOKUP($AC919,LS_Coint_BD!$B$3:$AQ$1079,BA$2)</f>
        <v>0</v>
      </c>
      <c r="BB919" s="89">
        <f>VLOOKUP($AC919,LS_Coint_BD!$B$3:$AQ$1079,BB$2)</f>
        <v>0</v>
      </c>
      <c r="BC919" s="89">
        <f>VLOOKUP($AC919,LS_Coint_BD!$B$3:$AQ$1079,BC$2)</f>
        <v>0</v>
      </c>
      <c r="BD919" s="89">
        <f t="shared" si="711"/>
        <v>0</v>
      </c>
      <c r="BE919" s="89">
        <f t="shared" si="712"/>
        <v>0</v>
      </c>
      <c r="BF919" s="89">
        <f t="shared" si="713"/>
        <v>0</v>
      </c>
      <c r="BG919" s="89">
        <f t="shared" si="714"/>
        <v>0</v>
      </c>
      <c r="BH919" s="89">
        <f t="shared" si="715"/>
        <v>0</v>
      </c>
      <c r="BI919" s="89">
        <f t="shared" si="716"/>
        <v>0</v>
      </c>
      <c r="BJ919" s="89">
        <f t="shared" si="717"/>
        <v>0</v>
      </c>
      <c r="BK919" s="89">
        <f t="shared" si="718"/>
        <v>0</v>
      </c>
      <c r="BL919" s="89">
        <f t="shared" si="719"/>
        <v>0</v>
      </c>
      <c r="BM919" s="89"/>
      <c r="BN919" s="26" t="b">
        <f t="shared" si="720"/>
        <v>0</v>
      </c>
      <c r="BO919" s="26" t="b">
        <f t="shared" si="721"/>
        <v>0</v>
      </c>
      <c r="BP919" s="26" t="b">
        <f t="shared" si="722"/>
        <v>0</v>
      </c>
      <c r="BQ919" s="26" t="b">
        <f t="shared" si="723"/>
        <v>0</v>
      </c>
      <c r="BR919" s="26" t="b">
        <f t="shared" si="724"/>
        <v>0</v>
      </c>
      <c r="BS919" s="26" t="b">
        <f t="shared" si="725"/>
        <v>0</v>
      </c>
      <c r="BT919" s="26" t="b">
        <f t="shared" si="726"/>
        <v>0</v>
      </c>
      <c r="BU919" s="26" t="b">
        <f t="shared" si="727"/>
        <v>0</v>
      </c>
    </row>
    <row r="920" spans="2:73" ht="15" thickBot="1" x14ac:dyDescent="0.35">
      <c r="B920" s="17">
        <f>VLOOKUP($AC920,LS_Coint_BD!$B$3:$D$1079,2)</f>
        <v>0</v>
      </c>
      <c r="C920" s="87">
        <f>VLOOKUP($AC920,LS_Coint_BD!$B$3:$D$1079,3)</f>
        <v>0</v>
      </c>
      <c r="D920" s="68">
        <f t="shared" si="687"/>
        <v>0</v>
      </c>
      <c r="E920" s="65">
        <f t="shared" si="688"/>
        <v>0</v>
      </c>
      <c r="F920" s="69">
        <f t="shared" si="689"/>
        <v>0</v>
      </c>
      <c r="G920" s="68">
        <f t="shared" si="690"/>
        <v>0</v>
      </c>
      <c r="H920" s="65">
        <f t="shared" si="691"/>
        <v>0</v>
      </c>
      <c r="I920" s="69">
        <f t="shared" si="692"/>
        <v>0</v>
      </c>
      <c r="J920" s="68">
        <f t="shared" si="693"/>
        <v>0</v>
      </c>
      <c r="K920" s="65">
        <f t="shared" si="694"/>
        <v>0</v>
      </c>
      <c r="L920" s="69">
        <f t="shared" si="695"/>
        <v>0</v>
      </c>
      <c r="M920" s="68">
        <f t="shared" si="696"/>
        <v>0</v>
      </c>
      <c r="N920" s="65">
        <f t="shared" si="697"/>
        <v>0</v>
      </c>
      <c r="O920" s="69">
        <f t="shared" si="698"/>
        <v>0</v>
      </c>
      <c r="P920" s="68">
        <f t="shared" si="699"/>
        <v>0</v>
      </c>
      <c r="Q920" s="65">
        <f t="shared" si="700"/>
        <v>0</v>
      </c>
      <c r="R920" s="69">
        <f t="shared" si="701"/>
        <v>0</v>
      </c>
      <c r="S920" s="68">
        <f t="shared" si="702"/>
        <v>0</v>
      </c>
      <c r="T920" s="65">
        <f t="shared" si="703"/>
        <v>0</v>
      </c>
      <c r="U920" s="69">
        <f t="shared" si="704"/>
        <v>0</v>
      </c>
      <c r="V920" s="68">
        <f t="shared" si="705"/>
        <v>0</v>
      </c>
      <c r="W920" s="65">
        <f t="shared" si="706"/>
        <v>0</v>
      </c>
      <c r="X920" s="69">
        <f t="shared" si="707"/>
        <v>0</v>
      </c>
      <c r="Y920" s="68">
        <f t="shared" si="708"/>
        <v>0</v>
      </c>
      <c r="Z920" s="65">
        <f t="shared" si="709"/>
        <v>0</v>
      </c>
      <c r="AA920" s="69">
        <f t="shared" si="710"/>
        <v>0</v>
      </c>
      <c r="AB920" s="98">
        <f>SUMIF(BN920:BU920,"VERDADEIRO",BN$3:$BU919)</f>
        <v>0</v>
      </c>
      <c r="AC920" s="97">
        <f t="shared" si="686"/>
        <v>917</v>
      </c>
      <c r="AD920" s="89">
        <f>RTD("tryd.rtdserver",,"COT",B920,"ULT")</f>
        <v>0</v>
      </c>
      <c r="AE920" s="89">
        <f>RTD("tryd.rtdserver",,"COT",C920,"ULT")</f>
        <v>0</v>
      </c>
      <c r="AF920" s="89">
        <f>VLOOKUP($AC920,LS_Coint_BD!$B$3:$AQ$1079,AF$2)*$AD920+VLOOKUP($AC920,LS_Coint_BD!$B$3:$AQ$1079,AF$2+1)</f>
        <v>0</v>
      </c>
      <c r="AG920" s="89">
        <f>VLOOKUP($AC920,LS_Coint_BD!$B$3:$AQ$1079,AG$2)*$AD920+VLOOKUP($AC920,LS_Coint_BD!$B$3:$AQ$1079,AG$2+1)</f>
        <v>0</v>
      </c>
      <c r="AH920" s="89">
        <f>VLOOKUP($AC920,LS_Coint_BD!$B$3:$AQ$1079,AH$2)*$AD920+VLOOKUP($AC920,LS_Coint_BD!$B$3:$AQ$1079,AH$2+1)</f>
        <v>0</v>
      </c>
      <c r="AI920" s="89">
        <f>VLOOKUP($AC920,LS_Coint_BD!$B$3:$AQ$1079,AI$2)*$AD920+VLOOKUP($AC920,LS_Coint_BD!$B$3:$AQ$1079,AI$2+1)</f>
        <v>0</v>
      </c>
      <c r="AJ920" s="89">
        <f>VLOOKUP($AC920,LS_Coint_BD!$B$3:$AQ$1079,AJ$2)*$AD920+VLOOKUP($AC920,LS_Coint_BD!$B$3:$AQ$1079,AJ$2+1)</f>
        <v>0</v>
      </c>
      <c r="AK920" s="89">
        <f>VLOOKUP($AC920,LS_Coint_BD!$B$3:$AQ$1079,AK$2)*$AD920+VLOOKUP($AC920,LS_Coint_BD!$B$3:$AQ$1079,AK$2+1)</f>
        <v>0</v>
      </c>
      <c r="AL920" s="89">
        <f>VLOOKUP($AC920,LS_Coint_BD!$B$3:$AQ$1079,AL$2)*$AD920+VLOOKUP($AC920,LS_Coint_BD!$B$3:$AQ$1079,AL$2+1)</f>
        <v>0</v>
      </c>
      <c r="AM920" s="89">
        <f>VLOOKUP($AC920,LS_Coint_BD!$B$3:$AQ$1079,AM$2)*$AD920+VLOOKUP($AC920,LS_Coint_BD!$B$3:$AQ$1079,AM$2+1)</f>
        <v>0</v>
      </c>
      <c r="AN920" s="89">
        <f>VLOOKUP($AC920,LS_Coint_BD!$B$3:$AQ$1079,AN$2)</f>
        <v>0</v>
      </c>
      <c r="AO920" s="89">
        <f>VLOOKUP($AC920,LS_Coint_BD!$B$3:$AQ$1079,AO$2)</f>
        <v>0</v>
      </c>
      <c r="AP920" s="89">
        <f>VLOOKUP($AC920,LS_Coint_BD!$B$3:$AQ$1079,AP$2)</f>
        <v>0</v>
      </c>
      <c r="AQ920" s="89">
        <f>VLOOKUP($AC920,LS_Coint_BD!$B$3:$AQ$1079,AQ$2)</f>
        <v>0</v>
      </c>
      <c r="AR920" s="89">
        <f>VLOOKUP($AC920,LS_Coint_BD!$B$3:$AQ$1079,AR$2)</f>
        <v>0</v>
      </c>
      <c r="AS920" s="89">
        <f>VLOOKUP($AC920,LS_Coint_BD!$B$3:$AQ$1079,AS$2)</f>
        <v>0</v>
      </c>
      <c r="AT920" s="89">
        <f>VLOOKUP($AC920,LS_Coint_BD!$B$3:$AQ$1079,AT$2)</f>
        <v>0</v>
      </c>
      <c r="AU920" s="89">
        <f>VLOOKUP($AC920,LS_Coint_BD!$B$3:$AQ$1079,AU$2)</f>
        <v>0</v>
      </c>
      <c r="AV920" s="89">
        <f>VLOOKUP($AC920,LS_Coint_BD!$B$3:$AQ$1079,AV$2)</f>
        <v>0</v>
      </c>
      <c r="AW920" s="89">
        <f>VLOOKUP($AC920,LS_Coint_BD!$B$3:$AQ$1079,AW$2)</f>
        <v>0</v>
      </c>
      <c r="AX920" s="89">
        <f>VLOOKUP($AC920,LS_Coint_BD!$B$3:$AQ$1079,AX$2)</f>
        <v>0</v>
      </c>
      <c r="AY920" s="89">
        <f>VLOOKUP($AC920,LS_Coint_BD!$B$3:$AQ$1079,AY$2)</f>
        <v>0</v>
      </c>
      <c r="AZ920" s="89">
        <f>VLOOKUP($AC920,LS_Coint_BD!$B$3:$AQ$1079,AZ$2)</f>
        <v>0</v>
      </c>
      <c r="BA920" s="89">
        <f>VLOOKUP($AC920,LS_Coint_BD!$B$3:$AQ$1079,BA$2)</f>
        <v>0</v>
      </c>
      <c r="BB920" s="89">
        <f>VLOOKUP($AC920,LS_Coint_BD!$B$3:$AQ$1079,BB$2)</f>
        <v>0</v>
      </c>
      <c r="BC920" s="89">
        <f>VLOOKUP($AC920,LS_Coint_BD!$B$3:$AQ$1079,BC$2)</f>
        <v>0</v>
      </c>
      <c r="BD920" s="89">
        <f t="shared" si="711"/>
        <v>0</v>
      </c>
      <c r="BE920" s="89">
        <f t="shared" si="712"/>
        <v>0</v>
      </c>
      <c r="BF920" s="89">
        <f t="shared" si="713"/>
        <v>0</v>
      </c>
      <c r="BG920" s="89">
        <f t="shared" si="714"/>
        <v>0</v>
      </c>
      <c r="BH920" s="89">
        <f t="shared" si="715"/>
        <v>0</v>
      </c>
      <c r="BI920" s="89">
        <f t="shared" si="716"/>
        <v>0</v>
      </c>
      <c r="BJ920" s="89">
        <f t="shared" si="717"/>
        <v>0</v>
      </c>
      <c r="BK920" s="89">
        <f t="shared" si="718"/>
        <v>0</v>
      </c>
      <c r="BL920" s="89">
        <f t="shared" si="719"/>
        <v>0</v>
      </c>
      <c r="BM920" s="89"/>
      <c r="BN920" s="26" t="b">
        <f t="shared" si="720"/>
        <v>0</v>
      </c>
      <c r="BO920" s="26" t="b">
        <f t="shared" si="721"/>
        <v>0</v>
      </c>
      <c r="BP920" s="26" t="b">
        <f t="shared" si="722"/>
        <v>0</v>
      </c>
      <c r="BQ920" s="26" t="b">
        <f t="shared" si="723"/>
        <v>0</v>
      </c>
      <c r="BR920" s="26" t="b">
        <f t="shared" si="724"/>
        <v>0</v>
      </c>
      <c r="BS920" s="26" t="b">
        <f t="shared" si="725"/>
        <v>0</v>
      </c>
      <c r="BT920" s="26" t="b">
        <f t="shared" si="726"/>
        <v>0</v>
      </c>
      <c r="BU920" s="26" t="b">
        <f t="shared" si="727"/>
        <v>0</v>
      </c>
    </row>
    <row r="921" spans="2:73" ht="15" thickBot="1" x14ac:dyDescent="0.35">
      <c r="B921" s="17">
        <f>VLOOKUP($AC921,LS_Coint_BD!$B$3:$D$1079,2)</f>
        <v>0</v>
      </c>
      <c r="C921" s="87">
        <f>VLOOKUP($AC921,LS_Coint_BD!$B$3:$D$1079,3)</f>
        <v>0</v>
      </c>
      <c r="D921" s="68">
        <f t="shared" si="687"/>
        <v>0</v>
      </c>
      <c r="E921" s="65">
        <f t="shared" si="688"/>
        <v>0</v>
      </c>
      <c r="F921" s="69">
        <f t="shared" si="689"/>
        <v>0</v>
      </c>
      <c r="G921" s="68">
        <f t="shared" si="690"/>
        <v>0</v>
      </c>
      <c r="H921" s="65">
        <f t="shared" si="691"/>
        <v>0</v>
      </c>
      <c r="I921" s="69">
        <f t="shared" si="692"/>
        <v>0</v>
      </c>
      <c r="J921" s="68">
        <f t="shared" si="693"/>
        <v>0</v>
      </c>
      <c r="K921" s="65">
        <f t="shared" si="694"/>
        <v>0</v>
      </c>
      <c r="L921" s="69">
        <f t="shared" si="695"/>
        <v>0</v>
      </c>
      <c r="M921" s="68">
        <f t="shared" si="696"/>
        <v>0</v>
      </c>
      <c r="N921" s="65">
        <f t="shared" si="697"/>
        <v>0</v>
      </c>
      <c r="O921" s="69">
        <f t="shared" si="698"/>
        <v>0</v>
      </c>
      <c r="P921" s="68">
        <f t="shared" si="699"/>
        <v>0</v>
      </c>
      <c r="Q921" s="65">
        <f t="shared" si="700"/>
        <v>0</v>
      </c>
      <c r="R921" s="69">
        <f t="shared" si="701"/>
        <v>0</v>
      </c>
      <c r="S921" s="68">
        <f t="shared" si="702"/>
        <v>0</v>
      </c>
      <c r="T921" s="65">
        <f t="shared" si="703"/>
        <v>0</v>
      </c>
      <c r="U921" s="69">
        <f t="shared" si="704"/>
        <v>0</v>
      </c>
      <c r="V921" s="68">
        <f t="shared" si="705"/>
        <v>0</v>
      </c>
      <c r="W921" s="65">
        <f t="shared" si="706"/>
        <v>0</v>
      </c>
      <c r="X921" s="69">
        <f t="shared" si="707"/>
        <v>0</v>
      </c>
      <c r="Y921" s="68">
        <f t="shared" si="708"/>
        <v>0</v>
      </c>
      <c r="Z921" s="65">
        <f t="shared" si="709"/>
        <v>0</v>
      </c>
      <c r="AA921" s="69">
        <f t="shared" si="710"/>
        <v>0</v>
      </c>
      <c r="AB921" s="98">
        <f>SUMIF(BN921:BU921,"VERDADEIRO",BN$3:$BU920)</f>
        <v>0</v>
      </c>
      <c r="AC921" s="97">
        <f t="shared" si="686"/>
        <v>918</v>
      </c>
      <c r="AD921" s="89">
        <f>RTD("tryd.rtdserver",,"COT",B921,"ULT")</f>
        <v>0</v>
      </c>
      <c r="AE921" s="89">
        <f>RTD("tryd.rtdserver",,"COT",C921,"ULT")</f>
        <v>0</v>
      </c>
      <c r="AF921" s="89">
        <f>VLOOKUP($AC921,LS_Coint_BD!$B$3:$AQ$1079,AF$2)*$AD921+VLOOKUP($AC921,LS_Coint_BD!$B$3:$AQ$1079,AF$2+1)</f>
        <v>0</v>
      </c>
      <c r="AG921" s="89">
        <f>VLOOKUP($AC921,LS_Coint_BD!$B$3:$AQ$1079,AG$2)*$AD921+VLOOKUP($AC921,LS_Coint_BD!$B$3:$AQ$1079,AG$2+1)</f>
        <v>0</v>
      </c>
      <c r="AH921" s="89">
        <f>VLOOKUP($AC921,LS_Coint_BD!$B$3:$AQ$1079,AH$2)*$AD921+VLOOKUP($AC921,LS_Coint_BD!$B$3:$AQ$1079,AH$2+1)</f>
        <v>0</v>
      </c>
      <c r="AI921" s="89">
        <f>VLOOKUP($AC921,LS_Coint_BD!$B$3:$AQ$1079,AI$2)*$AD921+VLOOKUP($AC921,LS_Coint_BD!$B$3:$AQ$1079,AI$2+1)</f>
        <v>0</v>
      </c>
      <c r="AJ921" s="89">
        <f>VLOOKUP($AC921,LS_Coint_BD!$B$3:$AQ$1079,AJ$2)*$AD921+VLOOKUP($AC921,LS_Coint_BD!$B$3:$AQ$1079,AJ$2+1)</f>
        <v>0</v>
      </c>
      <c r="AK921" s="89">
        <f>VLOOKUP($AC921,LS_Coint_BD!$B$3:$AQ$1079,AK$2)*$AD921+VLOOKUP($AC921,LS_Coint_BD!$B$3:$AQ$1079,AK$2+1)</f>
        <v>0</v>
      </c>
      <c r="AL921" s="89">
        <f>VLOOKUP($AC921,LS_Coint_BD!$B$3:$AQ$1079,AL$2)*$AD921+VLOOKUP($AC921,LS_Coint_BD!$B$3:$AQ$1079,AL$2+1)</f>
        <v>0</v>
      </c>
      <c r="AM921" s="89">
        <f>VLOOKUP($AC921,LS_Coint_BD!$B$3:$AQ$1079,AM$2)*$AD921+VLOOKUP($AC921,LS_Coint_BD!$B$3:$AQ$1079,AM$2+1)</f>
        <v>0</v>
      </c>
      <c r="AN921" s="89">
        <f>VLOOKUP($AC921,LS_Coint_BD!$B$3:$AQ$1079,AN$2)</f>
        <v>0</v>
      </c>
      <c r="AO921" s="89">
        <f>VLOOKUP($AC921,LS_Coint_BD!$B$3:$AQ$1079,AO$2)</f>
        <v>0</v>
      </c>
      <c r="AP921" s="89">
        <f>VLOOKUP($AC921,LS_Coint_BD!$B$3:$AQ$1079,AP$2)</f>
        <v>0</v>
      </c>
      <c r="AQ921" s="89">
        <f>VLOOKUP($AC921,LS_Coint_BD!$B$3:$AQ$1079,AQ$2)</f>
        <v>0</v>
      </c>
      <c r="AR921" s="89">
        <f>VLOOKUP($AC921,LS_Coint_BD!$B$3:$AQ$1079,AR$2)</f>
        <v>0</v>
      </c>
      <c r="AS921" s="89">
        <f>VLOOKUP($AC921,LS_Coint_BD!$B$3:$AQ$1079,AS$2)</f>
        <v>0</v>
      </c>
      <c r="AT921" s="89">
        <f>VLOOKUP($AC921,LS_Coint_BD!$B$3:$AQ$1079,AT$2)</f>
        <v>0</v>
      </c>
      <c r="AU921" s="89">
        <f>VLOOKUP($AC921,LS_Coint_BD!$B$3:$AQ$1079,AU$2)</f>
        <v>0</v>
      </c>
      <c r="AV921" s="89">
        <f>VLOOKUP($AC921,LS_Coint_BD!$B$3:$AQ$1079,AV$2)</f>
        <v>0</v>
      </c>
      <c r="AW921" s="89">
        <f>VLOOKUP($AC921,LS_Coint_BD!$B$3:$AQ$1079,AW$2)</f>
        <v>0</v>
      </c>
      <c r="AX921" s="89">
        <f>VLOOKUP($AC921,LS_Coint_BD!$B$3:$AQ$1079,AX$2)</f>
        <v>0</v>
      </c>
      <c r="AY921" s="89">
        <f>VLOOKUP($AC921,LS_Coint_BD!$B$3:$AQ$1079,AY$2)</f>
        <v>0</v>
      </c>
      <c r="AZ921" s="89">
        <f>VLOOKUP($AC921,LS_Coint_BD!$B$3:$AQ$1079,AZ$2)</f>
        <v>0</v>
      </c>
      <c r="BA921" s="89">
        <f>VLOOKUP($AC921,LS_Coint_BD!$B$3:$AQ$1079,BA$2)</f>
        <v>0</v>
      </c>
      <c r="BB921" s="89">
        <f>VLOOKUP($AC921,LS_Coint_BD!$B$3:$AQ$1079,BB$2)</f>
        <v>0</v>
      </c>
      <c r="BC921" s="89">
        <f>VLOOKUP($AC921,LS_Coint_BD!$B$3:$AQ$1079,BC$2)</f>
        <v>0</v>
      </c>
      <c r="BD921" s="89">
        <f t="shared" si="711"/>
        <v>0</v>
      </c>
      <c r="BE921" s="89">
        <f t="shared" si="712"/>
        <v>0</v>
      </c>
      <c r="BF921" s="89">
        <f t="shared" si="713"/>
        <v>0</v>
      </c>
      <c r="BG921" s="89">
        <f t="shared" si="714"/>
        <v>0</v>
      </c>
      <c r="BH921" s="89">
        <f t="shared" si="715"/>
        <v>0</v>
      </c>
      <c r="BI921" s="89">
        <f t="shared" si="716"/>
        <v>0</v>
      </c>
      <c r="BJ921" s="89">
        <f t="shared" si="717"/>
        <v>0</v>
      </c>
      <c r="BK921" s="89">
        <f t="shared" si="718"/>
        <v>0</v>
      </c>
      <c r="BL921" s="89">
        <f t="shared" si="719"/>
        <v>0</v>
      </c>
      <c r="BM921" s="89"/>
      <c r="BN921" s="26" t="b">
        <f t="shared" si="720"/>
        <v>0</v>
      </c>
      <c r="BO921" s="26" t="b">
        <f t="shared" si="721"/>
        <v>0</v>
      </c>
      <c r="BP921" s="26" t="b">
        <f t="shared" si="722"/>
        <v>0</v>
      </c>
      <c r="BQ921" s="26" t="b">
        <f t="shared" si="723"/>
        <v>0</v>
      </c>
      <c r="BR921" s="26" t="b">
        <f t="shared" si="724"/>
        <v>0</v>
      </c>
      <c r="BS921" s="26" t="b">
        <f t="shared" si="725"/>
        <v>0</v>
      </c>
      <c r="BT921" s="26" t="b">
        <f t="shared" si="726"/>
        <v>0</v>
      </c>
      <c r="BU921" s="26" t="b">
        <f t="shared" si="727"/>
        <v>0</v>
      </c>
    </row>
    <row r="922" spans="2:73" ht="15" thickBot="1" x14ac:dyDescent="0.35">
      <c r="B922" s="17">
        <f>VLOOKUP($AC922,LS_Coint_BD!$B$3:$D$1079,2)</f>
        <v>0</v>
      </c>
      <c r="C922" s="87">
        <f>VLOOKUP($AC922,LS_Coint_BD!$B$3:$D$1079,3)</f>
        <v>0</v>
      </c>
      <c r="D922" s="68">
        <f t="shared" si="687"/>
        <v>0</v>
      </c>
      <c r="E922" s="65">
        <f t="shared" si="688"/>
        <v>0</v>
      </c>
      <c r="F922" s="69">
        <f t="shared" si="689"/>
        <v>0</v>
      </c>
      <c r="G922" s="68">
        <f t="shared" si="690"/>
        <v>0</v>
      </c>
      <c r="H922" s="65">
        <f t="shared" si="691"/>
        <v>0</v>
      </c>
      <c r="I922" s="69">
        <f t="shared" si="692"/>
        <v>0</v>
      </c>
      <c r="J922" s="68">
        <f t="shared" si="693"/>
        <v>0</v>
      </c>
      <c r="K922" s="65">
        <f t="shared" si="694"/>
        <v>0</v>
      </c>
      <c r="L922" s="69">
        <f t="shared" si="695"/>
        <v>0</v>
      </c>
      <c r="M922" s="68">
        <f t="shared" si="696"/>
        <v>0</v>
      </c>
      <c r="N922" s="65">
        <f t="shared" si="697"/>
        <v>0</v>
      </c>
      <c r="O922" s="69">
        <f t="shared" si="698"/>
        <v>0</v>
      </c>
      <c r="P922" s="68">
        <f t="shared" si="699"/>
        <v>0</v>
      </c>
      <c r="Q922" s="65">
        <f t="shared" si="700"/>
        <v>0</v>
      </c>
      <c r="R922" s="69">
        <f t="shared" si="701"/>
        <v>0</v>
      </c>
      <c r="S922" s="68">
        <f t="shared" si="702"/>
        <v>0</v>
      </c>
      <c r="T922" s="65">
        <f t="shared" si="703"/>
        <v>0</v>
      </c>
      <c r="U922" s="69">
        <f t="shared" si="704"/>
        <v>0</v>
      </c>
      <c r="V922" s="68">
        <f t="shared" si="705"/>
        <v>0</v>
      </c>
      <c r="W922" s="65">
        <f t="shared" si="706"/>
        <v>0</v>
      </c>
      <c r="X922" s="69">
        <f t="shared" si="707"/>
        <v>0</v>
      </c>
      <c r="Y922" s="68">
        <f t="shared" si="708"/>
        <v>0</v>
      </c>
      <c r="Z922" s="65">
        <f t="shared" si="709"/>
        <v>0</v>
      </c>
      <c r="AA922" s="69">
        <f t="shared" si="710"/>
        <v>0</v>
      </c>
      <c r="AB922" s="98">
        <f>SUMIF(BN922:BU922,"VERDADEIRO",BN$3:$BU921)</f>
        <v>0</v>
      </c>
      <c r="AC922" s="97">
        <f t="shared" si="686"/>
        <v>919</v>
      </c>
      <c r="AD922" s="89">
        <f>RTD("tryd.rtdserver",,"COT",B922,"ULT")</f>
        <v>0</v>
      </c>
      <c r="AE922" s="89">
        <f>RTD("tryd.rtdserver",,"COT",C922,"ULT")</f>
        <v>0</v>
      </c>
      <c r="AF922" s="89">
        <f>VLOOKUP($AC922,LS_Coint_BD!$B$3:$AQ$1079,AF$2)*$AD922+VLOOKUP($AC922,LS_Coint_BD!$B$3:$AQ$1079,AF$2+1)</f>
        <v>0</v>
      </c>
      <c r="AG922" s="89">
        <f>VLOOKUP($AC922,LS_Coint_BD!$B$3:$AQ$1079,AG$2)*$AD922+VLOOKUP($AC922,LS_Coint_BD!$B$3:$AQ$1079,AG$2+1)</f>
        <v>0</v>
      </c>
      <c r="AH922" s="89">
        <f>VLOOKUP($AC922,LS_Coint_BD!$B$3:$AQ$1079,AH$2)*$AD922+VLOOKUP($AC922,LS_Coint_BD!$B$3:$AQ$1079,AH$2+1)</f>
        <v>0</v>
      </c>
      <c r="AI922" s="89">
        <f>VLOOKUP($AC922,LS_Coint_BD!$B$3:$AQ$1079,AI$2)*$AD922+VLOOKUP($AC922,LS_Coint_BD!$B$3:$AQ$1079,AI$2+1)</f>
        <v>0</v>
      </c>
      <c r="AJ922" s="89">
        <f>VLOOKUP($AC922,LS_Coint_BD!$B$3:$AQ$1079,AJ$2)*$AD922+VLOOKUP($AC922,LS_Coint_BD!$B$3:$AQ$1079,AJ$2+1)</f>
        <v>0</v>
      </c>
      <c r="AK922" s="89">
        <f>VLOOKUP($AC922,LS_Coint_BD!$B$3:$AQ$1079,AK$2)*$AD922+VLOOKUP($AC922,LS_Coint_BD!$B$3:$AQ$1079,AK$2+1)</f>
        <v>0</v>
      </c>
      <c r="AL922" s="89">
        <f>VLOOKUP($AC922,LS_Coint_BD!$B$3:$AQ$1079,AL$2)*$AD922+VLOOKUP($AC922,LS_Coint_BD!$B$3:$AQ$1079,AL$2+1)</f>
        <v>0</v>
      </c>
      <c r="AM922" s="89">
        <f>VLOOKUP($AC922,LS_Coint_BD!$B$3:$AQ$1079,AM$2)*$AD922+VLOOKUP($AC922,LS_Coint_BD!$B$3:$AQ$1079,AM$2+1)</f>
        <v>0</v>
      </c>
      <c r="AN922" s="89">
        <f>VLOOKUP($AC922,LS_Coint_BD!$B$3:$AQ$1079,AN$2)</f>
        <v>0</v>
      </c>
      <c r="AO922" s="89">
        <f>VLOOKUP($AC922,LS_Coint_BD!$B$3:$AQ$1079,AO$2)</f>
        <v>0</v>
      </c>
      <c r="AP922" s="89">
        <f>VLOOKUP($AC922,LS_Coint_BD!$B$3:$AQ$1079,AP$2)</f>
        <v>0</v>
      </c>
      <c r="AQ922" s="89">
        <f>VLOOKUP($AC922,LS_Coint_BD!$B$3:$AQ$1079,AQ$2)</f>
        <v>0</v>
      </c>
      <c r="AR922" s="89">
        <f>VLOOKUP($AC922,LS_Coint_BD!$B$3:$AQ$1079,AR$2)</f>
        <v>0</v>
      </c>
      <c r="AS922" s="89">
        <f>VLOOKUP($AC922,LS_Coint_BD!$B$3:$AQ$1079,AS$2)</f>
        <v>0</v>
      </c>
      <c r="AT922" s="89">
        <f>VLOOKUP($AC922,LS_Coint_BD!$B$3:$AQ$1079,AT$2)</f>
        <v>0</v>
      </c>
      <c r="AU922" s="89">
        <f>VLOOKUP($AC922,LS_Coint_BD!$B$3:$AQ$1079,AU$2)</f>
        <v>0</v>
      </c>
      <c r="AV922" s="89">
        <f>VLOOKUP($AC922,LS_Coint_BD!$B$3:$AQ$1079,AV$2)</f>
        <v>0</v>
      </c>
      <c r="AW922" s="89">
        <f>VLOOKUP($AC922,LS_Coint_BD!$B$3:$AQ$1079,AW$2)</f>
        <v>0</v>
      </c>
      <c r="AX922" s="89">
        <f>VLOOKUP($AC922,LS_Coint_BD!$B$3:$AQ$1079,AX$2)</f>
        <v>0</v>
      </c>
      <c r="AY922" s="89">
        <f>VLOOKUP($AC922,LS_Coint_BD!$B$3:$AQ$1079,AY$2)</f>
        <v>0</v>
      </c>
      <c r="AZ922" s="89">
        <f>VLOOKUP($AC922,LS_Coint_BD!$B$3:$AQ$1079,AZ$2)</f>
        <v>0</v>
      </c>
      <c r="BA922" s="89">
        <f>VLOOKUP($AC922,LS_Coint_BD!$B$3:$AQ$1079,BA$2)</f>
        <v>0</v>
      </c>
      <c r="BB922" s="89">
        <f>VLOOKUP($AC922,LS_Coint_BD!$B$3:$AQ$1079,BB$2)</f>
        <v>0</v>
      </c>
      <c r="BC922" s="89">
        <f>VLOOKUP($AC922,LS_Coint_BD!$B$3:$AQ$1079,BC$2)</f>
        <v>0</v>
      </c>
      <c r="BD922" s="89">
        <f t="shared" si="711"/>
        <v>0</v>
      </c>
      <c r="BE922" s="89">
        <f t="shared" si="712"/>
        <v>0</v>
      </c>
      <c r="BF922" s="89">
        <f t="shared" si="713"/>
        <v>0</v>
      </c>
      <c r="BG922" s="89">
        <f t="shared" si="714"/>
        <v>0</v>
      </c>
      <c r="BH922" s="89">
        <f t="shared" si="715"/>
        <v>0</v>
      </c>
      <c r="BI922" s="89">
        <f t="shared" si="716"/>
        <v>0</v>
      </c>
      <c r="BJ922" s="89">
        <f t="shared" si="717"/>
        <v>0</v>
      </c>
      <c r="BK922" s="89">
        <f t="shared" si="718"/>
        <v>0</v>
      </c>
      <c r="BL922" s="89">
        <f t="shared" si="719"/>
        <v>0</v>
      </c>
      <c r="BM922" s="89"/>
      <c r="BN922" s="26" t="b">
        <f t="shared" si="720"/>
        <v>0</v>
      </c>
      <c r="BO922" s="26" t="b">
        <f t="shared" si="721"/>
        <v>0</v>
      </c>
      <c r="BP922" s="26" t="b">
        <f t="shared" si="722"/>
        <v>0</v>
      </c>
      <c r="BQ922" s="26" t="b">
        <f t="shared" si="723"/>
        <v>0</v>
      </c>
      <c r="BR922" s="26" t="b">
        <f t="shared" si="724"/>
        <v>0</v>
      </c>
      <c r="BS922" s="26" t="b">
        <f t="shared" si="725"/>
        <v>0</v>
      </c>
      <c r="BT922" s="26" t="b">
        <f t="shared" si="726"/>
        <v>0</v>
      </c>
      <c r="BU922" s="26" t="b">
        <f t="shared" si="727"/>
        <v>0</v>
      </c>
    </row>
    <row r="923" spans="2:73" ht="15" thickBot="1" x14ac:dyDescent="0.35">
      <c r="B923" s="17">
        <f>VLOOKUP($AC923,LS_Coint_BD!$B$3:$D$1079,2)</f>
        <v>0</v>
      </c>
      <c r="C923" s="87">
        <f>VLOOKUP($AC923,LS_Coint_BD!$B$3:$D$1079,3)</f>
        <v>0</v>
      </c>
      <c r="D923" s="68">
        <f t="shared" si="687"/>
        <v>0</v>
      </c>
      <c r="E923" s="65">
        <f t="shared" si="688"/>
        <v>0</v>
      </c>
      <c r="F923" s="69">
        <f t="shared" si="689"/>
        <v>0</v>
      </c>
      <c r="G923" s="68">
        <f t="shared" si="690"/>
        <v>0</v>
      </c>
      <c r="H923" s="65">
        <f t="shared" si="691"/>
        <v>0</v>
      </c>
      <c r="I923" s="69">
        <f t="shared" si="692"/>
        <v>0</v>
      </c>
      <c r="J923" s="68">
        <f t="shared" si="693"/>
        <v>0</v>
      </c>
      <c r="K923" s="65">
        <f t="shared" si="694"/>
        <v>0</v>
      </c>
      <c r="L923" s="69">
        <f t="shared" si="695"/>
        <v>0</v>
      </c>
      <c r="M923" s="68">
        <f t="shared" si="696"/>
        <v>0</v>
      </c>
      <c r="N923" s="65">
        <f t="shared" si="697"/>
        <v>0</v>
      </c>
      <c r="O923" s="69">
        <f t="shared" si="698"/>
        <v>0</v>
      </c>
      <c r="P923" s="68">
        <f t="shared" si="699"/>
        <v>0</v>
      </c>
      <c r="Q923" s="65">
        <f t="shared" si="700"/>
        <v>0</v>
      </c>
      <c r="R923" s="69">
        <f t="shared" si="701"/>
        <v>0</v>
      </c>
      <c r="S923" s="68">
        <f t="shared" si="702"/>
        <v>0</v>
      </c>
      <c r="T923" s="65">
        <f t="shared" si="703"/>
        <v>0</v>
      </c>
      <c r="U923" s="69">
        <f t="shared" si="704"/>
        <v>0</v>
      </c>
      <c r="V923" s="68">
        <f t="shared" si="705"/>
        <v>0</v>
      </c>
      <c r="W923" s="65">
        <f t="shared" si="706"/>
        <v>0</v>
      </c>
      <c r="X923" s="69">
        <f t="shared" si="707"/>
        <v>0</v>
      </c>
      <c r="Y923" s="68">
        <f t="shared" si="708"/>
        <v>0</v>
      </c>
      <c r="Z923" s="65">
        <f t="shared" si="709"/>
        <v>0</v>
      </c>
      <c r="AA923" s="69">
        <f t="shared" si="710"/>
        <v>0</v>
      </c>
      <c r="AB923" s="98">
        <f>SUMIF(BN923:BU923,"VERDADEIRO",BN$3:$BU922)</f>
        <v>0</v>
      </c>
      <c r="AC923" s="97">
        <f t="shared" si="686"/>
        <v>920</v>
      </c>
      <c r="AD923" s="89">
        <f>RTD("tryd.rtdserver",,"COT",B923,"ULT")</f>
        <v>0</v>
      </c>
      <c r="AE923" s="89">
        <f>RTD("tryd.rtdserver",,"COT",C923,"ULT")</f>
        <v>0</v>
      </c>
      <c r="AF923" s="89">
        <f>VLOOKUP($AC923,LS_Coint_BD!$B$3:$AQ$1079,AF$2)*$AD923+VLOOKUP($AC923,LS_Coint_BD!$B$3:$AQ$1079,AF$2+1)</f>
        <v>0</v>
      </c>
      <c r="AG923" s="89">
        <f>VLOOKUP($AC923,LS_Coint_BD!$B$3:$AQ$1079,AG$2)*$AD923+VLOOKUP($AC923,LS_Coint_BD!$B$3:$AQ$1079,AG$2+1)</f>
        <v>0</v>
      </c>
      <c r="AH923" s="89">
        <f>VLOOKUP($AC923,LS_Coint_BD!$B$3:$AQ$1079,AH$2)*$AD923+VLOOKUP($AC923,LS_Coint_BD!$B$3:$AQ$1079,AH$2+1)</f>
        <v>0</v>
      </c>
      <c r="AI923" s="89">
        <f>VLOOKUP($AC923,LS_Coint_BD!$B$3:$AQ$1079,AI$2)*$AD923+VLOOKUP($AC923,LS_Coint_BD!$B$3:$AQ$1079,AI$2+1)</f>
        <v>0</v>
      </c>
      <c r="AJ923" s="89">
        <f>VLOOKUP($AC923,LS_Coint_BD!$B$3:$AQ$1079,AJ$2)*$AD923+VLOOKUP($AC923,LS_Coint_BD!$B$3:$AQ$1079,AJ$2+1)</f>
        <v>0</v>
      </c>
      <c r="AK923" s="89">
        <f>VLOOKUP($AC923,LS_Coint_BD!$B$3:$AQ$1079,AK$2)*$AD923+VLOOKUP($AC923,LS_Coint_BD!$B$3:$AQ$1079,AK$2+1)</f>
        <v>0</v>
      </c>
      <c r="AL923" s="89">
        <f>VLOOKUP($AC923,LS_Coint_BD!$B$3:$AQ$1079,AL$2)*$AD923+VLOOKUP($AC923,LS_Coint_BD!$B$3:$AQ$1079,AL$2+1)</f>
        <v>0</v>
      </c>
      <c r="AM923" s="89">
        <f>VLOOKUP($AC923,LS_Coint_BD!$B$3:$AQ$1079,AM$2)*$AD923+VLOOKUP($AC923,LS_Coint_BD!$B$3:$AQ$1079,AM$2+1)</f>
        <v>0</v>
      </c>
      <c r="AN923" s="89">
        <f>VLOOKUP($AC923,LS_Coint_BD!$B$3:$AQ$1079,AN$2)</f>
        <v>0</v>
      </c>
      <c r="AO923" s="89">
        <f>VLOOKUP($AC923,LS_Coint_BD!$B$3:$AQ$1079,AO$2)</f>
        <v>0</v>
      </c>
      <c r="AP923" s="89">
        <f>VLOOKUP($AC923,LS_Coint_BD!$B$3:$AQ$1079,AP$2)</f>
        <v>0</v>
      </c>
      <c r="AQ923" s="89">
        <f>VLOOKUP($AC923,LS_Coint_BD!$B$3:$AQ$1079,AQ$2)</f>
        <v>0</v>
      </c>
      <c r="AR923" s="89">
        <f>VLOOKUP($AC923,LS_Coint_BD!$B$3:$AQ$1079,AR$2)</f>
        <v>0</v>
      </c>
      <c r="AS923" s="89">
        <f>VLOOKUP($AC923,LS_Coint_BD!$B$3:$AQ$1079,AS$2)</f>
        <v>0</v>
      </c>
      <c r="AT923" s="89">
        <f>VLOOKUP($AC923,LS_Coint_BD!$B$3:$AQ$1079,AT$2)</f>
        <v>0</v>
      </c>
      <c r="AU923" s="89">
        <f>VLOOKUP($AC923,LS_Coint_BD!$B$3:$AQ$1079,AU$2)</f>
        <v>0</v>
      </c>
      <c r="AV923" s="89">
        <f>VLOOKUP($AC923,LS_Coint_BD!$B$3:$AQ$1079,AV$2)</f>
        <v>0</v>
      </c>
      <c r="AW923" s="89">
        <f>VLOOKUP($AC923,LS_Coint_BD!$B$3:$AQ$1079,AW$2)</f>
        <v>0</v>
      </c>
      <c r="AX923" s="89">
        <f>VLOOKUP($AC923,LS_Coint_BD!$B$3:$AQ$1079,AX$2)</f>
        <v>0</v>
      </c>
      <c r="AY923" s="89">
        <f>VLOOKUP($AC923,LS_Coint_BD!$B$3:$AQ$1079,AY$2)</f>
        <v>0</v>
      </c>
      <c r="AZ923" s="89">
        <f>VLOOKUP($AC923,LS_Coint_BD!$B$3:$AQ$1079,AZ$2)</f>
        <v>0</v>
      </c>
      <c r="BA923" s="89">
        <f>VLOOKUP($AC923,LS_Coint_BD!$B$3:$AQ$1079,BA$2)</f>
        <v>0</v>
      </c>
      <c r="BB923" s="89">
        <f>VLOOKUP($AC923,LS_Coint_BD!$B$3:$AQ$1079,BB$2)</f>
        <v>0</v>
      </c>
      <c r="BC923" s="89">
        <f>VLOOKUP($AC923,LS_Coint_BD!$B$3:$AQ$1079,BC$2)</f>
        <v>0</v>
      </c>
      <c r="BD923" s="89">
        <f t="shared" si="711"/>
        <v>0</v>
      </c>
      <c r="BE923" s="89">
        <f t="shared" si="712"/>
        <v>0</v>
      </c>
      <c r="BF923" s="89">
        <f t="shared" si="713"/>
        <v>0</v>
      </c>
      <c r="BG923" s="89">
        <f t="shared" si="714"/>
        <v>0</v>
      </c>
      <c r="BH923" s="89">
        <f t="shared" si="715"/>
        <v>0</v>
      </c>
      <c r="BI923" s="89">
        <f t="shared" si="716"/>
        <v>0</v>
      </c>
      <c r="BJ923" s="89">
        <f t="shared" si="717"/>
        <v>0</v>
      </c>
      <c r="BK923" s="89">
        <f t="shared" si="718"/>
        <v>0</v>
      </c>
      <c r="BL923" s="89">
        <f t="shared" si="719"/>
        <v>0</v>
      </c>
      <c r="BM923" s="89"/>
      <c r="BN923" s="26" t="b">
        <f t="shared" si="720"/>
        <v>0</v>
      </c>
      <c r="BO923" s="26" t="b">
        <f t="shared" si="721"/>
        <v>0</v>
      </c>
      <c r="BP923" s="26" t="b">
        <f t="shared" si="722"/>
        <v>0</v>
      </c>
      <c r="BQ923" s="26" t="b">
        <f t="shared" si="723"/>
        <v>0</v>
      </c>
      <c r="BR923" s="26" t="b">
        <f t="shared" si="724"/>
        <v>0</v>
      </c>
      <c r="BS923" s="26" t="b">
        <f t="shared" si="725"/>
        <v>0</v>
      </c>
      <c r="BT923" s="26" t="b">
        <f t="shared" si="726"/>
        <v>0</v>
      </c>
      <c r="BU923" s="26" t="b">
        <f t="shared" si="727"/>
        <v>0</v>
      </c>
    </row>
    <row r="924" spans="2:73" ht="15" thickBot="1" x14ac:dyDescent="0.35">
      <c r="B924" s="17">
        <f>VLOOKUP($AC924,LS_Coint_BD!$B$3:$D$1079,2)</f>
        <v>0</v>
      </c>
      <c r="C924" s="87">
        <f>VLOOKUP($AC924,LS_Coint_BD!$B$3:$D$1079,3)</f>
        <v>0</v>
      </c>
      <c r="D924" s="68">
        <f t="shared" si="687"/>
        <v>0</v>
      </c>
      <c r="E924" s="65">
        <f t="shared" si="688"/>
        <v>0</v>
      </c>
      <c r="F924" s="69">
        <f t="shared" si="689"/>
        <v>0</v>
      </c>
      <c r="G924" s="68">
        <f t="shared" si="690"/>
        <v>0</v>
      </c>
      <c r="H924" s="65">
        <f t="shared" si="691"/>
        <v>0</v>
      </c>
      <c r="I924" s="69">
        <f t="shared" si="692"/>
        <v>0</v>
      </c>
      <c r="J924" s="68">
        <f t="shared" si="693"/>
        <v>0</v>
      </c>
      <c r="K924" s="65">
        <f t="shared" si="694"/>
        <v>0</v>
      </c>
      <c r="L924" s="69">
        <f t="shared" si="695"/>
        <v>0</v>
      </c>
      <c r="M924" s="68">
        <f t="shared" si="696"/>
        <v>0</v>
      </c>
      <c r="N924" s="65">
        <f t="shared" si="697"/>
        <v>0</v>
      </c>
      <c r="O924" s="69">
        <f t="shared" si="698"/>
        <v>0</v>
      </c>
      <c r="P924" s="68">
        <f t="shared" si="699"/>
        <v>0</v>
      </c>
      <c r="Q924" s="65">
        <f t="shared" si="700"/>
        <v>0</v>
      </c>
      <c r="R924" s="69">
        <f t="shared" si="701"/>
        <v>0</v>
      </c>
      <c r="S924" s="68">
        <f t="shared" si="702"/>
        <v>0</v>
      </c>
      <c r="T924" s="65">
        <f t="shared" si="703"/>
        <v>0</v>
      </c>
      <c r="U924" s="69">
        <f t="shared" si="704"/>
        <v>0</v>
      </c>
      <c r="V924" s="68">
        <f t="shared" si="705"/>
        <v>0</v>
      </c>
      <c r="W924" s="65">
        <f t="shared" si="706"/>
        <v>0</v>
      </c>
      <c r="X924" s="69">
        <f t="shared" si="707"/>
        <v>0</v>
      </c>
      <c r="Y924" s="68">
        <f t="shared" si="708"/>
        <v>0</v>
      </c>
      <c r="Z924" s="65">
        <f t="shared" si="709"/>
        <v>0</v>
      </c>
      <c r="AA924" s="69">
        <f t="shared" si="710"/>
        <v>0</v>
      </c>
      <c r="AB924" s="98">
        <f>SUMIF(BN924:BU924,"VERDADEIRO",BN$3:$BU923)</f>
        <v>0</v>
      </c>
      <c r="AC924" s="97">
        <f t="shared" si="686"/>
        <v>921</v>
      </c>
      <c r="AD924" s="89">
        <f>RTD("tryd.rtdserver",,"COT",B924,"ULT")</f>
        <v>0</v>
      </c>
      <c r="AE924" s="89">
        <f>RTD("tryd.rtdserver",,"COT",C924,"ULT")</f>
        <v>0</v>
      </c>
      <c r="AF924" s="89">
        <f>VLOOKUP($AC924,LS_Coint_BD!$B$3:$AQ$1079,AF$2)*$AD924+VLOOKUP($AC924,LS_Coint_BD!$B$3:$AQ$1079,AF$2+1)</f>
        <v>0</v>
      </c>
      <c r="AG924" s="89">
        <f>VLOOKUP($AC924,LS_Coint_BD!$B$3:$AQ$1079,AG$2)*$AD924+VLOOKUP($AC924,LS_Coint_BD!$B$3:$AQ$1079,AG$2+1)</f>
        <v>0</v>
      </c>
      <c r="AH924" s="89">
        <f>VLOOKUP($AC924,LS_Coint_BD!$B$3:$AQ$1079,AH$2)*$AD924+VLOOKUP($AC924,LS_Coint_BD!$B$3:$AQ$1079,AH$2+1)</f>
        <v>0</v>
      </c>
      <c r="AI924" s="89">
        <f>VLOOKUP($AC924,LS_Coint_BD!$B$3:$AQ$1079,AI$2)*$AD924+VLOOKUP($AC924,LS_Coint_BD!$B$3:$AQ$1079,AI$2+1)</f>
        <v>0</v>
      </c>
      <c r="AJ924" s="89">
        <f>VLOOKUP($AC924,LS_Coint_BD!$B$3:$AQ$1079,AJ$2)*$AD924+VLOOKUP($AC924,LS_Coint_BD!$B$3:$AQ$1079,AJ$2+1)</f>
        <v>0</v>
      </c>
      <c r="AK924" s="89">
        <f>VLOOKUP($AC924,LS_Coint_BD!$B$3:$AQ$1079,AK$2)*$AD924+VLOOKUP($AC924,LS_Coint_BD!$B$3:$AQ$1079,AK$2+1)</f>
        <v>0</v>
      </c>
      <c r="AL924" s="89">
        <f>VLOOKUP($AC924,LS_Coint_BD!$B$3:$AQ$1079,AL$2)*$AD924+VLOOKUP($AC924,LS_Coint_BD!$B$3:$AQ$1079,AL$2+1)</f>
        <v>0</v>
      </c>
      <c r="AM924" s="89">
        <f>VLOOKUP($AC924,LS_Coint_BD!$B$3:$AQ$1079,AM$2)*$AD924+VLOOKUP($AC924,LS_Coint_BD!$B$3:$AQ$1079,AM$2+1)</f>
        <v>0</v>
      </c>
      <c r="AN924" s="89">
        <f>VLOOKUP($AC924,LS_Coint_BD!$B$3:$AQ$1079,AN$2)</f>
        <v>0</v>
      </c>
      <c r="AO924" s="89">
        <f>VLOOKUP($AC924,LS_Coint_BD!$B$3:$AQ$1079,AO$2)</f>
        <v>0</v>
      </c>
      <c r="AP924" s="89">
        <f>VLOOKUP($AC924,LS_Coint_BD!$B$3:$AQ$1079,AP$2)</f>
        <v>0</v>
      </c>
      <c r="AQ924" s="89">
        <f>VLOOKUP($AC924,LS_Coint_BD!$B$3:$AQ$1079,AQ$2)</f>
        <v>0</v>
      </c>
      <c r="AR924" s="89">
        <f>VLOOKUP($AC924,LS_Coint_BD!$B$3:$AQ$1079,AR$2)</f>
        <v>0</v>
      </c>
      <c r="AS924" s="89">
        <f>VLOOKUP($AC924,LS_Coint_BD!$B$3:$AQ$1079,AS$2)</f>
        <v>0</v>
      </c>
      <c r="AT924" s="89">
        <f>VLOOKUP($AC924,LS_Coint_BD!$B$3:$AQ$1079,AT$2)</f>
        <v>0</v>
      </c>
      <c r="AU924" s="89">
        <f>VLOOKUP($AC924,LS_Coint_BD!$B$3:$AQ$1079,AU$2)</f>
        <v>0</v>
      </c>
      <c r="AV924" s="89">
        <f>VLOOKUP($AC924,LS_Coint_BD!$B$3:$AQ$1079,AV$2)</f>
        <v>0</v>
      </c>
      <c r="AW924" s="89">
        <f>VLOOKUP($AC924,LS_Coint_BD!$B$3:$AQ$1079,AW$2)</f>
        <v>0</v>
      </c>
      <c r="AX924" s="89">
        <f>VLOOKUP($AC924,LS_Coint_BD!$B$3:$AQ$1079,AX$2)</f>
        <v>0</v>
      </c>
      <c r="AY924" s="89">
        <f>VLOOKUP($AC924,LS_Coint_BD!$B$3:$AQ$1079,AY$2)</f>
        <v>0</v>
      </c>
      <c r="AZ924" s="89">
        <f>VLOOKUP($AC924,LS_Coint_BD!$B$3:$AQ$1079,AZ$2)</f>
        <v>0</v>
      </c>
      <c r="BA924" s="89">
        <f>VLOOKUP($AC924,LS_Coint_BD!$B$3:$AQ$1079,BA$2)</f>
        <v>0</v>
      </c>
      <c r="BB924" s="89">
        <f>VLOOKUP($AC924,LS_Coint_BD!$B$3:$AQ$1079,BB$2)</f>
        <v>0</v>
      </c>
      <c r="BC924" s="89">
        <f>VLOOKUP($AC924,LS_Coint_BD!$B$3:$AQ$1079,BC$2)</f>
        <v>0</v>
      </c>
      <c r="BD924" s="89">
        <f t="shared" si="711"/>
        <v>0</v>
      </c>
      <c r="BE924" s="89">
        <f t="shared" si="712"/>
        <v>0</v>
      </c>
      <c r="BF924" s="89">
        <f t="shared" si="713"/>
        <v>0</v>
      </c>
      <c r="BG924" s="89">
        <f t="shared" si="714"/>
        <v>0</v>
      </c>
      <c r="BH924" s="89">
        <f t="shared" si="715"/>
        <v>0</v>
      </c>
      <c r="BI924" s="89">
        <f t="shared" si="716"/>
        <v>0</v>
      </c>
      <c r="BJ924" s="89">
        <f t="shared" si="717"/>
        <v>0</v>
      </c>
      <c r="BK924" s="89">
        <f t="shared" si="718"/>
        <v>0</v>
      </c>
      <c r="BL924" s="89">
        <f t="shared" si="719"/>
        <v>0</v>
      </c>
      <c r="BM924" s="89"/>
      <c r="BN924" s="26" t="b">
        <f t="shared" si="720"/>
        <v>0</v>
      </c>
      <c r="BO924" s="26" t="b">
        <f t="shared" si="721"/>
        <v>0</v>
      </c>
      <c r="BP924" s="26" t="b">
        <f t="shared" si="722"/>
        <v>0</v>
      </c>
      <c r="BQ924" s="26" t="b">
        <f t="shared" si="723"/>
        <v>0</v>
      </c>
      <c r="BR924" s="26" t="b">
        <f t="shared" si="724"/>
        <v>0</v>
      </c>
      <c r="BS924" s="26" t="b">
        <f t="shared" si="725"/>
        <v>0</v>
      </c>
      <c r="BT924" s="26" t="b">
        <f t="shared" si="726"/>
        <v>0</v>
      </c>
      <c r="BU924" s="26" t="b">
        <f t="shared" si="727"/>
        <v>0</v>
      </c>
    </row>
    <row r="925" spans="2:73" ht="15" thickBot="1" x14ac:dyDescent="0.35">
      <c r="B925" s="17">
        <f>VLOOKUP($AC925,LS_Coint_BD!$B$3:$D$1079,2)</f>
        <v>0</v>
      </c>
      <c r="C925" s="87">
        <f>VLOOKUP($AC925,LS_Coint_BD!$B$3:$D$1079,3)</f>
        <v>0</v>
      </c>
      <c r="D925" s="68">
        <f t="shared" si="687"/>
        <v>0</v>
      </c>
      <c r="E925" s="65">
        <f t="shared" si="688"/>
        <v>0</v>
      </c>
      <c r="F925" s="69">
        <f t="shared" si="689"/>
        <v>0</v>
      </c>
      <c r="G925" s="68">
        <f t="shared" si="690"/>
        <v>0</v>
      </c>
      <c r="H925" s="65">
        <f t="shared" si="691"/>
        <v>0</v>
      </c>
      <c r="I925" s="69">
        <f t="shared" si="692"/>
        <v>0</v>
      </c>
      <c r="J925" s="68">
        <f t="shared" si="693"/>
        <v>0</v>
      </c>
      <c r="K925" s="65">
        <f t="shared" si="694"/>
        <v>0</v>
      </c>
      <c r="L925" s="69">
        <f t="shared" si="695"/>
        <v>0</v>
      </c>
      <c r="M925" s="68">
        <f t="shared" si="696"/>
        <v>0</v>
      </c>
      <c r="N925" s="65">
        <f t="shared" si="697"/>
        <v>0</v>
      </c>
      <c r="O925" s="69">
        <f t="shared" si="698"/>
        <v>0</v>
      </c>
      <c r="P925" s="68">
        <f t="shared" si="699"/>
        <v>0</v>
      </c>
      <c r="Q925" s="65">
        <f t="shared" si="700"/>
        <v>0</v>
      </c>
      <c r="R925" s="69">
        <f t="shared" si="701"/>
        <v>0</v>
      </c>
      <c r="S925" s="68">
        <f t="shared" si="702"/>
        <v>0</v>
      </c>
      <c r="T925" s="65">
        <f t="shared" si="703"/>
        <v>0</v>
      </c>
      <c r="U925" s="69">
        <f t="shared" si="704"/>
        <v>0</v>
      </c>
      <c r="V925" s="68">
        <f t="shared" si="705"/>
        <v>0</v>
      </c>
      <c r="W925" s="65">
        <f t="shared" si="706"/>
        <v>0</v>
      </c>
      <c r="X925" s="69">
        <f t="shared" si="707"/>
        <v>0</v>
      </c>
      <c r="Y925" s="68">
        <f t="shared" si="708"/>
        <v>0</v>
      </c>
      <c r="Z925" s="65">
        <f t="shared" si="709"/>
        <v>0</v>
      </c>
      <c r="AA925" s="69">
        <f t="shared" si="710"/>
        <v>0</v>
      </c>
      <c r="AB925" s="98">
        <f>SUMIF(BN925:BU925,"VERDADEIRO",BN$3:$BU924)</f>
        <v>0</v>
      </c>
      <c r="AC925" s="97">
        <f t="shared" si="686"/>
        <v>922</v>
      </c>
      <c r="AD925" s="89">
        <f>RTD("tryd.rtdserver",,"COT",B925,"ULT")</f>
        <v>0</v>
      </c>
      <c r="AE925" s="89">
        <f>RTD("tryd.rtdserver",,"COT",C925,"ULT")</f>
        <v>0</v>
      </c>
      <c r="AF925" s="89">
        <f>VLOOKUP($AC925,LS_Coint_BD!$B$3:$AQ$1079,AF$2)*$AD925+VLOOKUP($AC925,LS_Coint_BD!$B$3:$AQ$1079,AF$2+1)</f>
        <v>0</v>
      </c>
      <c r="AG925" s="89">
        <f>VLOOKUP($AC925,LS_Coint_BD!$B$3:$AQ$1079,AG$2)*$AD925+VLOOKUP($AC925,LS_Coint_BD!$B$3:$AQ$1079,AG$2+1)</f>
        <v>0</v>
      </c>
      <c r="AH925" s="89">
        <f>VLOOKUP($AC925,LS_Coint_BD!$B$3:$AQ$1079,AH$2)*$AD925+VLOOKUP($AC925,LS_Coint_BD!$B$3:$AQ$1079,AH$2+1)</f>
        <v>0</v>
      </c>
      <c r="AI925" s="89">
        <f>VLOOKUP($AC925,LS_Coint_BD!$B$3:$AQ$1079,AI$2)*$AD925+VLOOKUP($AC925,LS_Coint_BD!$B$3:$AQ$1079,AI$2+1)</f>
        <v>0</v>
      </c>
      <c r="AJ925" s="89">
        <f>VLOOKUP($AC925,LS_Coint_BD!$B$3:$AQ$1079,AJ$2)*$AD925+VLOOKUP($AC925,LS_Coint_BD!$B$3:$AQ$1079,AJ$2+1)</f>
        <v>0</v>
      </c>
      <c r="AK925" s="89">
        <f>VLOOKUP($AC925,LS_Coint_BD!$B$3:$AQ$1079,AK$2)*$AD925+VLOOKUP($AC925,LS_Coint_BD!$B$3:$AQ$1079,AK$2+1)</f>
        <v>0</v>
      </c>
      <c r="AL925" s="89">
        <f>VLOOKUP($AC925,LS_Coint_BD!$B$3:$AQ$1079,AL$2)*$AD925+VLOOKUP($AC925,LS_Coint_BD!$B$3:$AQ$1079,AL$2+1)</f>
        <v>0</v>
      </c>
      <c r="AM925" s="89">
        <f>VLOOKUP($AC925,LS_Coint_BD!$B$3:$AQ$1079,AM$2)*$AD925+VLOOKUP($AC925,LS_Coint_BD!$B$3:$AQ$1079,AM$2+1)</f>
        <v>0</v>
      </c>
      <c r="AN925" s="89">
        <f>VLOOKUP($AC925,LS_Coint_BD!$B$3:$AQ$1079,AN$2)</f>
        <v>0</v>
      </c>
      <c r="AO925" s="89">
        <f>VLOOKUP($AC925,LS_Coint_BD!$B$3:$AQ$1079,AO$2)</f>
        <v>0</v>
      </c>
      <c r="AP925" s="89">
        <f>VLOOKUP($AC925,LS_Coint_BD!$B$3:$AQ$1079,AP$2)</f>
        <v>0</v>
      </c>
      <c r="AQ925" s="89">
        <f>VLOOKUP($AC925,LS_Coint_BD!$B$3:$AQ$1079,AQ$2)</f>
        <v>0</v>
      </c>
      <c r="AR925" s="89">
        <f>VLOOKUP($AC925,LS_Coint_BD!$B$3:$AQ$1079,AR$2)</f>
        <v>0</v>
      </c>
      <c r="AS925" s="89">
        <f>VLOOKUP($AC925,LS_Coint_BD!$B$3:$AQ$1079,AS$2)</f>
        <v>0</v>
      </c>
      <c r="AT925" s="89">
        <f>VLOOKUP($AC925,LS_Coint_BD!$B$3:$AQ$1079,AT$2)</f>
        <v>0</v>
      </c>
      <c r="AU925" s="89">
        <f>VLOOKUP($AC925,LS_Coint_BD!$B$3:$AQ$1079,AU$2)</f>
        <v>0</v>
      </c>
      <c r="AV925" s="89">
        <f>VLOOKUP($AC925,LS_Coint_BD!$B$3:$AQ$1079,AV$2)</f>
        <v>0</v>
      </c>
      <c r="AW925" s="89">
        <f>VLOOKUP($AC925,LS_Coint_BD!$B$3:$AQ$1079,AW$2)</f>
        <v>0</v>
      </c>
      <c r="AX925" s="89">
        <f>VLOOKUP($AC925,LS_Coint_BD!$B$3:$AQ$1079,AX$2)</f>
        <v>0</v>
      </c>
      <c r="AY925" s="89">
        <f>VLOOKUP($AC925,LS_Coint_BD!$B$3:$AQ$1079,AY$2)</f>
        <v>0</v>
      </c>
      <c r="AZ925" s="89">
        <f>VLOOKUP($AC925,LS_Coint_BD!$B$3:$AQ$1079,AZ$2)</f>
        <v>0</v>
      </c>
      <c r="BA925" s="89">
        <f>VLOOKUP($AC925,LS_Coint_BD!$B$3:$AQ$1079,BA$2)</f>
        <v>0</v>
      </c>
      <c r="BB925" s="89">
        <f>VLOOKUP($AC925,LS_Coint_BD!$B$3:$AQ$1079,BB$2)</f>
        <v>0</v>
      </c>
      <c r="BC925" s="89">
        <f>VLOOKUP($AC925,LS_Coint_BD!$B$3:$AQ$1079,BC$2)</f>
        <v>0</v>
      </c>
      <c r="BD925" s="89">
        <f t="shared" si="711"/>
        <v>0</v>
      </c>
      <c r="BE925" s="89">
        <f t="shared" si="712"/>
        <v>0</v>
      </c>
      <c r="BF925" s="89">
        <f t="shared" si="713"/>
        <v>0</v>
      </c>
      <c r="BG925" s="89">
        <f t="shared" si="714"/>
        <v>0</v>
      </c>
      <c r="BH925" s="89">
        <f t="shared" si="715"/>
        <v>0</v>
      </c>
      <c r="BI925" s="89">
        <f t="shared" si="716"/>
        <v>0</v>
      </c>
      <c r="BJ925" s="89">
        <f t="shared" si="717"/>
        <v>0</v>
      </c>
      <c r="BK925" s="89">
        <f t="shared" si="718"/>
        <v>0</v>
      </c>
      <c r="BL925" s="89">
        <f t="shared" si="719"/>
        <v>0</v>
      </c>
      <c r="BM925" s="89"/>
      <c r="BN925" s="26" t="b">
        <f t="shared" si="720"/>
        <v>0</v>
      </c>
      <c r="BO925" s="26" t="b">
        <f t="shared" si="721"/>
        <v>0</v>
      </c>
      <c r="BP925" s="26" t="b">
        <f t="shared" si="722"/>
        <v>0</v>
      </c>
      <c r="BQ925" s="26" t="b">
        <f t="shared" si="723"/>
        <v>0</v>
      </c>
      <c r="BR925" s="26" t="b">
        <f t="shared" si="724"/>
        <v>0</v>
      </c>
      <c r="BS925" s="26" t="b">
        <f t="shared" si="725"/>
        <v>0</v>
      </c>
      <c r="BT925" s="26" t="b">
        <f t="shared" si="726"/>
        <v>0</v>
      </c>
      <c r="BU925" s="26" t="b">
        <f t="shared" si="727"/>
        <v>0</v>
      </c>
    </row>
    <row r="926" spans="2:73" ht="15" thickBot="1" x14ac:dyDescent="0.35">
      <c r="B926" s="17">
        <f>VLOOKUP($AC926,LS_Coint_BD!$B$3:$D$1079,2)</f>
        <v>0</v>
      </c>
      <c r="C926" s="87">
        <f>VLOOKUP($AC926,LS_Coint_BD!$B$3:$D$1079,3)</f>
        <v>0</v>
      </c>
      <c r="D926" s="68">
        <f t="shared" si="687"/>
        <v>0</v>
      </c>
      <c r="E926" s="65">
        <f t="shared" si="688"/>
        <v>0</v>
      </c>
      <c r="F926" s="69">
        <f t="shared" si="689"/>
        <v>0</v>
      </c>
      <c r="G926" s="68">
        <f t="shared" si="690"/>
        <v>0</v>
      </c>
      <c r="H926" s="65">
        <f t="shared" si="691"/>
        <v>0</v>
      </c>
      <c r="I926" s="69">
        <f t="shared" si="692"/>
        <v>0</v>
      </c>
      <c r="J926" s="68">
        <f t="shared" si="693"/>
        <v>0</v>
      </c>
      <c r="K926" s="65">
        <f t="shared" si="694"/>
        <v>0</v>
      </c>
      <c r="L926" s="69">
        <f t="shared" si="695"/>
        <v>0</v>
      </c>
      <c r="M926" s="68">
        <f t="shared" si="696"/>
        <v>0</v>
      </c>
      <c r="N926" s="65">
        <f t="shared" si="697"/>
        <v>0</v>
      </c>
      <c r="O926" s="69">
        <f t="shared" si="698"/>
        <v>0</v>
      </c>
      <c r="P926" s="68">
        <f t="shared" si="699"/>
        <v>0</v>
      </c>
      <c r="Q926" s="65">
        <f t="shared" si="700"/>
        <v>0</v>
      </c>
      <c r="R926" s="69">
        <f t="shared" si="701"/>
        <v>0</v>
      </c>
      <c r="S926" s="68">
        <f t="shared" si="702"/>
        <v>0</v>
      </c>
      <c r="T926" s="65">
        <f t="shared" si="703"/>
        <v>0</v>
      </c>
      <c r="U926" s="69">
        <f t="shared" si="704"/>
        <v>0</v>
      </c>
      <c r="V926" s="68">
        <f t="shared" si="705"/>
        <v>0</v>
      </c>
      <c r="W926" s="65">
        <f t="shared" si="706"/>
        <v>0</v>
      </c>
      <c r="X926" s="69">
        <f t="shared" si="707"/>
        <v>0</v>
      </c>
      <c r="Y926" s="68">
        <f t="shared" si="708"/>
        <v>0</v>
      </c>
      <c r="Z926" s="65">
        <f t="shared" si="709"/>
        <v>0</v>
      </c>
      <c r="AA926" s="69">
        <f t="shared" si="710"/>
        <v>0</v>
      </c>
      <c r="AB926" s="98">
        <f>SUMIF(BN926:BU926,"VERDADEIRO",BN$3:$BU925)</f>
        <v>0</v>
      </c>
      <c r="AC926" s="97">
        <f t="shared" si="686"/>
        <v>923</v>
      </c>
      <c r="AD926" s="89">
        <f>RTD("tryd.rtdserver",,"COT",B926,"ULT")</f>
        <v>0</v>
      </c>
      <c r="AE926" s="89">
        <f>RTD("tryd.rtdserver",,"COT",C926,"ULT")</f>
        <v>0</v>
      </c>
      <c r="AF926" s="89">
        <f>VLOOKUP($AC926,LS_Coint_BD!$B$3:$AQ$1079,AF$2)*$AD926+VLOOKUP($AC926,LS_Coint_BD!$B$3:$AQ$1079,AF$2+1)</f>
        <v>0</v>
      </c>
      <c r="AG926" s="89">
        <f>VLOOKUP($AC926,LS_Coint_BD!$B$3:$AQ$1079,AG$2)*$AD926+VLOOKUP($AC926,LS_Coint_BD!$B$3:$AQ$1079,AG$2+1)</f>
        <v>0</v>
      </c>
      <c r="AH926" s="89">
        <f>VLOOKUP($AC926,LS_Coint_BD!$B$3:$AQ$1079,AH$2)*$AD926+VLOOKUP($AC926,LS_Coint_BD!$B$3:$AQ$1079,AH$2+1)</f>
        <v>0</v>
      </c>
      <c r="AI926" s="89">
        <f>VLOOKUP($AC926,LS_Coint_BD!$B$3:$AQ$1079,AI$2)*$AD926+VLOOKUP($AC926,LS_Coint_BD!$B$3:$AQ$1079,AI$2+1)</f>
        <v>0</v>
      </c>
      <c r="AJ926" s="89">
        <f>VLOOKUP($AC926,LS_Coint_BD!$B$3:$AQ$1079,AJ$2)*$AD926+VLOOKUP($AC926,LS_Coint_BD!$B$3:$AQ$1079,AJ$2+1)</f>
        <v>0</v>
      </c>
      <c r="AK926" s="89">
        <f>VLOOKUP($AC926,LS_Coint_BD!$B$3:$AQ$1079,AK$2)*$AD926+VLOOKUP($AC926,LS_Coint_BD!$B$3:$AQ$1079,AK$2+1)</f>
        <v>0</v>
      </c>
      <c r="AL926" s="89">
        <f>VLOOKUP($AC926,LS_Coint_BD!$B$3:$AQ$1079,AL$2)*$AD926+VLOOKUP($AC926,LS_Coint_BD!$B$3:$AQ$1079,AL$2+1)</f>
        <v>0</v>
      </c>
      <c r="AM926" s="89">
        <f>VLOOKUP($AC926,LS_Coint_BD!$B$3:$AQ$1079,AM$2)*$AD926+VLOOKUP($AC926,LS_Coint_BD!$B$3:$AQ$1079,AM$2+1)</f>
        <v>0</v>
      </c>
      <c r="AN926" s="89">
        <f>VLOOKUP($AC926,LS_Coint_BD!$B$3:$AQ$1079,AN$2)</f>
        <v>0</v>
      </c>
      <c r="AO926" s="89">
        <f>VLOOKUP($AC926,LS_Coint_BD!$B$3:$AQ$1079,AO$2)</f>
        <v>0</v>
      </c>
      <c r="AP926" s="89">
        <f>VLOOKUP($AC926,LS_Coint_BD!$B$3:$AQ$1079,AP$2)</f>
        <v>0</v>
      </c>
      <c r="AQ926" s="89">
        <f>VLOOKUP($AC926,LS_Coint_BD!$B$3:$AQ$1079,AQ$2)</f>
        <v>0</v>
      </c>
      <c r="AR926" s="89">
        <f>VLOOKUP($AC926,LS_Coint_BD!$B$3:$AQ$1079,AR$2)</f>
        <v>0</v>
      </c>
      <c r="AS926" s="89">
        <f>VLOOKUP($AC926,LS_Coint_BD!$B$3:$AQ$1079,AS$2)</f>
        <v>0</v>
      </c>
      <c r="AT926" s="89">
        <f>VLOOKUP($AC926,LS_Coint_BD!$B$3:$AQ$1079,AT$2)</f>
        <v>0</v>
      </c>
      <c r="AU926" s="89">
        <f>VLOOKUP($AC926,LS_Coint_BD!$B$3:$AQ$1079,AU$2)</f>
        <v>0</v>
      </c>
      <c r="AV926" s="89">
        <f>VLOOKUP($AC926,LS_Coint_BD!$B$3:$AQ$1079,AV$2)</f>
        <v>0</v>
      </c>
      <c r="AW926" s="89">
        <f>VLOOKUP($AC926,LS_Coint_BD!$B$3:$AQ$1079,AW$2)</f>
        <v>0</v>
      </c>
      <c r="AX926" s="89">
        <f>VLOOKUP($AC926,LS_Coint_BD!$B$3:$AQ$1079,AX$2)</f>
        <v>0</v>
      </c>
      <c r="AY926" s="89">
        <f>VLOOKUP($AC926,LS_Coint_BD!$B$3:$AQ$1079,AY$2)</f>
        <v>0</v>
      </c>
      <c r="AZ926" s="89">
        <f>VLOOKUP($AC926,LS_Coint_BD!$B$3:$AQ$1079,AZ$2)</f>
        <v>0</v>
      </c>
      <c r="BA926" s="89">
        <f>VLOOKUP($AC926,LS_Coint_BD!$B$3:$AQ$1079,BA$2)</f>
        <v>0</v>
      </c>
      <c r="BB926" s="89">
        <f>VLOOKUP($AC926,LS_Coint_BD!$B$3:$AQ$1079,BB$2)</f>
        <v>0</v>
      </c>
      <c r="BC926" s="89">
        <f>VLOOKUP($AC926,LS_Coint_BD!$B$3:$AQ$1079,BC$2)</f>
        <v>0</v>
      </c>
      <c r="BD926" s="89">
        <f t="shared" si="711"/>
        <v>0</v>
      </c>
      <c r="BE926" s="89">
        <f t="shared" si="712"/>
        <v>0</v>
      </c>
      <c r="BF926" s="89">
        <f t="shared" si="713"/>
        <v>0</v>
      </c>
      <c r="BG926" s="89">
        <f t="shared" si="714"/>
        <v>0</v>
      </c>
      <c r="BH926" s="89">
        <f t="shared" si="715"/>
        <v>0</v>
      </c>
      <c r="BI926" s="89">
        <f t="shared" si="716"/>
        <v>0</v>
      </c>
      <c r="BJ926" s="89">
        <f t="shared" si="717"/>
        <v>0</v>
      </c>
      <c r="BK926" s="89">
        <f t="shared" si="718"/>
        <v>0</v>
      </c>
      <c r="BL926" s="89">
        <f t="shared" si="719"/>
        <v>0</v>
      </c>
      <c r="BM926" s="89"/>
      <c r="BN926" s="26" t="b">
        <f t="shared" si="720"/>
        <v>0</v>
      </c>
      <c r="BO926" s="26" t="b">
        <f t="shared" si="721"/>
        <v>0</v>
      </c>
      <c r="BP926" s="26" t="b">
        <f t="shared" si="722"/>
        <v>0</v>
      </c>
      <c r="BQ926" s="26" t="b">
        <f t="shared" si="723"/>
        <v>0</v>
      </c>
      <c r="BR926" s="26" t="b">
        <f t="shared" si="724"/>
        <v>0</v>
      </c>
      <c r="BS926" s="26" t="b">
        <f t="shared" si="725"/>
        <v>0</v>
      </c>
      <c r="BT926" s="26" t="b">
        <f t="shared" si="726"/>
        <v>0</v>
      </c>
      <c r="BU926" s="26" t="b">
        <f t="shared" si="727"/>
        <v>0</v>
      </c>
    </row>
    <row r="927" spans="2:73" ht="15" thickBot="1" x14ac:dyDescent="0.35">
      <c r="B927" s="17">
        <f>VLOOKUP($AC927,LS_Coint_BD!$B$3:$D$1079,2)</f>
        <v>0</v>
      </c>
      <c r="C927" s="87">
        <f>VLOOKUP($AC927,LS_Coint_BD!$B$3:$D$1079,3)</f>
        <v>0</v>
      </c>
      <c r="D927" s="68">
        <f t="shared" si="687"/>
        <v>0</v>
      </c>
      <c r="E927" s="65">
        <f t="shared" si="688"/>
        <v>0</v>
      </c>
      <c r="F927" s="69">
        <f t="shared" si="689"/>
        <v>0</v>
      </c>
      <c r="G927" s="68">
        <f t="shared" si="690"/>
        <v>0</v>
      </c>
      <c r="H927" s="65">
        <f t="shared" si="691"/>
        <v>0</v>
      </c>
      <c r="I927" s="69">
        <f t="shared" si="692"/>
        <v>0</v>
      </c>
      <c r="J927" s="68">
        <f t="shared" si="693"/>
        <v>0</v>
      </c>
      <c r="K927" s="65">
        <f t="shared" si="694"/>
        <v>0</v>
      </c>
      <c r="L927" s="69">
        <f t="shared" si="695"/>
        <v>0</v>
      </c>
      <c r="M927" s="68">
        <f t="shared" si="696"/>
        <v>0</v>
      </c>
      <c r="N927" s="65">
        <f t="shared" si="697"/>
        <v>0</v>
      </c>
      <c r="O927" s="69">
        <f t="shared" si="698"/>
        <v>0</v>
      </c>
      <c r="P927" s="68">
        <f t="shared" si="699"/>
        <v>0</v>
      </c>
      <c r="Q927" s="65">
        <f t="shared" si="700"/>
        <v>0</v>
      </c>
      <c r="R927" s="69">
        <f t="shared" si="701"/>
        <v>0</v>
      </c>
      <c r="S927" s="68">
        <f t="shared" si="702"/>
        <v>0</v>
      </c>
      <c r="T927" s="65">
        <f t="shared" si="703"/>
        <v>0</v>
      </c>
      <c r="U927" s="69">
        <f t="shared" si="704"/>
        <v>0</v>
      </c>
      <c r="V927" s="68">
        <f t="shared" si="705"/>
        <v>0</v>
      </c>
      <c r="W927" s="65">
        <f t="shared" si="706"/>
        <v>0</v>
      </c>
      <c r="X927" s="69">
        <f t="shared" si="707"/>
        <v>0</v>
      </c>
      <c r="Y927" s="68">
        <f t="shared" si="708"/>
        <v>0</v>
      </c>
      <c r="Z927" s="65">
        <f t="shared" si="709"/>
        <v>0</v>
      </c>
      <c r="AA927" s="69">
        <f t="shared" si="710"/>
        <v>0</v>
      </c>
      <c r="AB927" s="98">
        <f>SUMIF(BN927:BU927,"VERDADEIRO",BN$3:$BU926)</f>
        <v>0</v>
      </c>
      <c r="AC927" s="97">
        <f t="shared" si="686"/>
        <v>924</v>
      </c>
      <c r="AD927" s="89">
        <f>RTD("tryd.rtdserver",,"COT",B927,"ULT")</f>
        <v>0</v>
      </c>
      <c r="AE927" s="89">
        <f>RTD("tryd.rtdserver",,"COT",C927,"ULT")</f>
        <v>0</v>
      </c>
      <c r="AF927" s="89">
        <f>VLOOKUP($AC927,LS_Coint_BD!$B$3:$AQ$1079,AF$2)*$AD927+VLOOKUP($AC927,LS_Coint_BD!$B$3:$AQ$1079,AF$2+1)</f>
        <v>0</v>
      </c>
      <c r="AG927" s="89">
        <f>VLOOKUP($AC927,LS_Coint_BD!$B$3:$AQ$1079,AG$2)*$AD927+VLOOKUP($AC927,LS_Coint_BD!$B$3:$AQ$1079,AG$2+1)</f>
        <v>0</v>
      </c>
      <c r="AH927" s="89">
        <f>VLOOKUP($AC927,LS_Coint_BD!$B$3:$AQ$1079,AH$2)*$AD927+VLOOKUP($AC927,LS_Coint_BD!$B$3:$AQ$1079,AH$2+1)</f>
        <v>0</v>
      </c>
      <c r="AI927" s="89">
        <f>VLOOKUP($AC927,LS_Coint_BD!$B$3:$AQ$1079,AI$2)*$AD927+VLOOKUP($AC927,LS_Coint_BD!$B$3:$AQ$1079,AI$2+1)</f>
        <v>0</v>
      </c>
      <c r="AJ927" s="89">
        <f>VLOOKUP($AC927,LS_Coint_BD!$B$3:$AQ$1079,AJ$2)*$AD927+VLOOKUP($AC927,LS_Coint_BD!$B$3:$AQ$1079,AJ$2+1)</f>
        <v>0</v>
      </c>
      <c r="AK927" s="89">
        <f>VLOOKUP($AC927,LS_Coint_BD!$B$3:$AQ$1079,AK$2)*$AD927+VLOOKUP($AC927,LS_Coint_BD!$B$3:$AQ$1079,AK$2+1)</f>
        <v>0</v>
      </c>
      <c r="AL927" s="89">
        <f>VLOOKUP($AC927,LS_Coint_BD!$B$3:$AQ$1079,AL$2)*$AD927+VLOOKUP($AC927,LS_Coint_BD!$B$3:$AQ$1079,AL$2+1)</f>
        <v>0</v>
      </c>
      <c r="AM927" s="89">
        <f>VLOOKUP($AC927,LS_Coint_BD!$B$3:$AQ$1079,AM$2)*$AD927+VLOOKUP($AC927,LS_Coint_BD!$B$3:$AQ$1079,AM$2+1)</f>
        <v>0</v>
      </c>
      <c r="AN927" s="89">
        <f>VLOOKUP($AC927,LS_Coint_BD!$B$3:$AQ$1079,AN$2)</f>
        <v>0</v>
      </c>
      <c r="AO927" s="89">
        <f>VLOOKUP($AC927,LS_Coint_BD!$B$3:$AQ$1079,AO$2)</f>
        <v>0</v>
      </c>
      <c r="AP927" s="89">
        <f>VLOOKUP($AC927,LS_Coint_BD!$B$3:$AQ$1079,AP$2)</f>
        <v>0</v>
      </c>
      <c r="AQ927" s="89">
        <f>VLOOKUP($AC927,LS_Coint_BD!$B$3:$AQ$1079,AQ$2)</f>
        <v>0</v>
      </c>
      <c r="AR927" s="89">
        <f>VLOOKUP($AC927,LS_Coint_BD!$B$3:$AQ$1079,AR$2)</f>
        <v>0</v>
      </c>
      <c r="AS927" s="89">
        <f>VLOOKUP($AC927,LS_Coint_BD!$B$3:$AQ$1079,AS$2)</f>
        <v>0</v>
      </c>
      <c r="AT927" s="89">
        <f>VLOOKUP($AC927,LS_Coint_BD!$B$3:$AQ$1079,AT$2)</f>
        <v>0</v>
      </c>
      <c r="AU927" s="89">
        <f>VLOOKUP($AC927,LS_Coint_BD!$B$3:$AQ$1079,AU$2)</f>
        <v>0</v>
      </c>
      <c r="AV927" s="89">
        <f>VLOOKUP($AC927,LS_Coint_BD!$B$3:$AQ$1079,AV$2)</f>
        <v>0</v>
      </c>
      <c r="AW927" s="89">
        <f>VLOOKUP($AC927,LS_Coint_BD!$B$3:$AQ$1079,AW$2)</f>
        <v>0</v>
      </c>
      <c r="AX927" s="89">
        <f>VLOOKUP($AC927,LS_Coint_BD!$B$3:$AQ$1079,AX$2)</f>
        <v>0</v>
      </c>
      <c r="AY927" s="89">
        <f>VLOOKUP($AC927,LS_Coint_BD!$B$3:$AQ$1079,AY$2)</f>
        <v>0</v>
      </c>
      <c r="AZ927" s="89">
        <f>VLOOKUP($AC927,LS_Coint_BD!$B$3:$AQ$1079,AZ$2)</f>
        <v>0</v>
      </c>
      <c r="BA927" s="89">
        <f>VLOOKUP($AC927,LS_Coint_BD!$B$3:$AQ$1079,BA$2)</f>
        <v>0</v>
      </c>
      <c r="BB927" s="89">
        <f>VLOOKUP($AC927,LS_Coint_BD!$B$3:$AQ$1079,BB$2)</f>
        <v>0</v>
      </c>
      <c r="BC927" s="89">
        <f>VLOOKUP($AC927,LS_Coint_BD!$B$3:$AQ$1079,BC$2)</f>
        <v>0</v>
      </c>
      <c r="BD927" s="89">
        <f t="shared" si="711"/>
        <v>0</v>
      </c>
      <c r="BE927" s="89">
        <f t="shared" si="712"/>
        <v>0</v>
      </c>
      <c r="BF927" s="89">
        <f t="shared" si="713"/>
        <v>0</v>
      </c>
      <c r="BG927" s="89">
        <f t="shared" si="714"/>
        <v>0</v>
      </c>
      <c r="BH927" s="89">
        <f t="shared" si="715"/>
        <v>0</v>
      </c>
      <c r="BI927" s="89">
        <f t="shared" si="716"/>
        <v>0</v>
      </c>
      <c r="BJ927" s="89">
        <f t="shared" si="717"/>
        <v>0</v>
      </c>
      <c r="BK927" s="89">
        <f t="shared" si="718"/>
        <v>0</v>
      </c>
      <c r="BL927" s="89">
        <f t="shared" si="719"/>
        <v>0</v>
      </c>
      <c r="BM927" s="89"/>
      <c r="BN927" s="26" t="b">
        <f t="shared" si="720"/>
        <v>0</v>
      </c>
      <c r="BO927" s="26" t="b">
        <f t="shared" si="721"/>
        <v>0</v>
      </c>
      <c r="BP927" s="26" t="b">
        <f t="shared" si="722"/>
        <v>0</v>
      </c>
      <c r="BQ927" s="26" t="b">
        <f t="shared" si="723"/>
        <v>0</v>
      </c>
      <c r="BR927" s="26" t="b">
        <f t="shared" si="724"/>
        <v>0</v>
      </c>
      <c r="BS927" s="26" t="b">
        <f t="shared" si="725"/>
        <v>0</v>
      </c>
      <c r="BT927" s="26" t="b">
        <f t="shared" si="726"/>
        <v>0</v>
      </c>
      <c r="BU927" s="26" t="b">
        <f t="shared" si="727"/>
        <v>0</v>
      </c>
    </row>
    <row r="928" spans="2:73" ht="15" thickBot="1" x14ac:dyDescent="0.35">
      <c r="B928" s="17">
        <f>VLOOKUP($AC928,LS_Coint_BD!$B$3:$D$1079,2)</f>
        <v>0</v>
      </c>
      <c r="C928" s="87">
        <f>VLOOKUP($AC928,LS_Coint_BD!$B$3:$D$1079,3)</f>
        <v>0</v>
      </c>
      <c r="D928" s="68">
        <f t="shared" si="687"/>
        <v>0</v>
      </c>
      <c r="E928" s="65">
        <f t="shared" si="688"/>
        <v>0</v>
      </c>
      <c r="F928" s="69">
        <f t="shared" si="689"/>
        <v>0</v>
      </c>
      <c r="G928" s="68">
        <f t="shared" si="690"/>
        <v>0</v>
      </c>
      <c r="H928" s="65">
        <f t="shared" si="691"/>
        <v>0</v>
      </c>
      <c r="I928" s="69">
        <f t="shared" si="692"/>
        <v>0</v>
      </c>
      <c r="J928" s="68">
        <f t="shared" si="693"/>
        <v>0</v>
      </c>
      <c r="K928" s="65">
        <f t="shared" si="694"/>
        <v>0</v>
      </c>
      <c r="L928" s="69">
        <f t="shared" si="695"/>
        <v>0</v>
      </c>
      <c r="M928" s="68">
        <f t="shared" si="696"/>
        <v>0</v>
      </c>
      <c r="N928" s="65">
        <f t="shared" si="697"/>
        <v>0</v>
      </c>
      <c r="O928" s="69">
        <f t="shared" si="698"/>
        <v>0</v>
      </c>
      <c r="P928" s="68">
        <f t="shared" si="699"/>
        <v>0</v>
      </c>
      <c r="Q928" s="65">
        <f t="shared" si="700"/>
        <v>0</v>
      </c>
      <c r="R928" s="69">
        <f t="shared" si="701"/>
        <v>0</v>
      </c>
      <c r="S928" s="68">
        <f t="shared" si="702"/>
        <v>0</v>
      </c>
      <c r="T928" s="65">
        <f t="shared" si="703"/>
        <v>0</v>
      </c>
      <c r="U928" s="69">
        <f t="shared" si="704"/>
        <v>0</v>
      </c>
      <c r="V928" s="68">
        <f t="shared" si="705"/>
        <v>0</v>
      </c>
      <c r="W928" s="65">
        <f t="shared" si="706"/>
        <v>0</v>
      </c>
      <c r="X928" s="69">
        <f t="shared" si="707"/>
        <v>0</v>
      </c>
      <c r="Y928" s="68">
        <f t="shared" si="708"/>
        <v>0</v>
      </c>
      <c r="Z928" s="65">
        <f t="shared" si="709"/>
        <v>0</v>
      </c>
      <c r="AA928" s="69">
        <f t="shared" si="710"/>
        <v>0</v>
      </c>
      <c r="AB928" s="98">
        <f>SUMIF(BN928:BU928,"VERDADEIRO",BN$3:$BU927)</f>
        <v>0</v>
      </c>
      <c r="AC928" s="97">
        <f t="shared" si="686"/>
        <v>925</v>
      </c>
      <c r="AD928" s="89">
        <f>RTD("tryd.rtdserver",,"COT",B928,"ULT")</f>
        <v>0</v>
      </c>
      <c r="AE928" s="89">
        <f>RTD("tryd.rtdserver",,"COT",C928,"ULT")</f>
        <v>0</v>
      </c>
      <c r="AF928" s="89">
        <f>VLOOKUP($AC928,LS_Coint_BD!$B$3:$AQ$1079,AF$2)*$AD928+VLOOKUP($AC928,LS_Coint_BD!$B$3:$AQ$1079,AF$2+1)</f>
        <v>0</v>
      </c>
      <c r="AG928" s="89">
        <f>VLOOKUP($AC928,LS_Coint_BD!$B$3:$AQ$1079,AG$2)*$AD928+VLOOKUP($AC928,LS_Coint_BD!$B$3:$AQ$1079,AG$2+1)</f>
        <v>0</v>
      </c>
      <c r="AH928" s="89">
        <f>VLOOKUP($AC928,LS_Coint_BD!$B$3:$AQ$1079,AH$2)*$AD928+VLOOKUP($AC928,LS_Coint_BD!$B$3:$AQ$1079,AH$2+1)</f>
        <v>0</v>
      </c>
      <c r="AI928" s="89">
        <f>VLOOKUP($AC928,LS_Coint_BD!$B$3:$AQ$1079,AI$2)*$AD928+VLOOKUP($AC928,LS_Coint_BD!$B$3:$AQ$1079,AI$2+1)</f>
        <v>0</v>
      </c>
      <c r="AJ928" s="89">
        <f>VLOOKUP($AC928,LS_Coint_BD!$B$3:$AQ$1079,AJ$2)*$AD928+VLOOKUP($AC928,LS_Coint_BD!$B$3:$AQ$1079,AJ$2+1)</f>
        <v>0</v>
      </c>
      <c r="AK928" s="89">
        <f>VLOOKUP($AC928,LS_Coint_BD!$B$3:$AQ$1079,AK$2)*$AD928+VLOOKUP($AC928,LS_Coint_BD!$B$3:$AQ$1079,AK$2+1)</f>
        <v>0</v>
      </c>
      <c r="AL928" s="89">
        <f>VLOOKUP($AC928,LS_Coint_BD!$B$3:$AQ$1079,AL$2)*$AD928+VLOOKUP($AC928,LS_Coint_BD!$B$3:$AQ$1079,AL$2+1)</f>
        <v>0</v>
      </c>
      <c r="AM928" s="89">
        <f>VLOOKUP($AC928,LS_Coint_BD!$B$3:$AQ$1079,AM$2)*$AD928+VLOOKUP($AC928,LS_Coint_BD!$B$3:$AQ$1079,AM$2+1)</f>
        <v>0</v>
      </c>
      <c r="AN928" s="89">
        <f>VLOOKUP($AC928,LS_Coint_BD!$B$3:$AQ$1079,AN$2)</f>
        <v>0</v>
      </c>
      <c r="AO928" s="89">
        <f>VLOOKUP($AC928,LS_Coint_BD!$B$3:$AQ$1079,AO$2)</f>
        <v>0</v>
      </c>
      <c r="AP928" s="89">
        <f>VLOOKUP($AC928,LS_Coint_BD!$B$3:$AQ$1079,AP$2)</f>
        <v>0</v>
      </c>
      <c r="AQ928" s="89">
        <f>VLOOKUP($AC928,LS_Coint_BD!$B$3:$AQ$1079,AQ$2)</f>
        <v>0</v>
      </c>
      <c r="AR928" s="89">
        <f>VLOOKUP($AC928,LS_Coint_BD!$B$3:$AQ$1079,AR$2)</f>
        <v>0</v>
      </c>
      <c r="AS928" s="89">
        <f>VLOOKUP($AC928,LS_Coint_BD!$B$3:$AQ$1079,AS$2)</f>
        <v>0</v>
      </c>
      <c r="AT928" s="89">
        <f>VLOOKUP($AC928,LS_Coint_BD!$B$3:$AQ$1079,AT$2)</f>
        <v>0</v>
      </c>
      <c r="AU928" s="89">
        <f>VLOOKUP($AC928,LS_Coint_BD!$B$3:$AQ$1079,AU$2)</f>
        <v>0</v>
      </c>
      <c r="AV928" s="89">
        <f>VLOOKUP($AC928,LS_Coint_BD!$B$3:$AQ$1079,AV$2)</f>
        <v>0</v>
      </c>
      <c r="AW928" s="89">
        <f>VLOOKUP($AC928,LS_Coint_BD!$B$3:$AQ$1079,AW$2)</f>
        <v>0</v>
      </c>
      <c r="AX928" s="89">
        <f>VLOOKUP($AC928,LS_Coint_BD!$B$3:$AQ$1079,AX$2)</f>
        <v>0</v>
      </c>
      <c r="AY928" s="89">
        <f>VLOOKUP($AC928,LS_Coint_BD!$B$3:$AQ$1079,AY$2)</f>
        <v>0</v>
      </c>
      <c r="AZ928" s="89">
        <f>VLOOKUP($AC928,LS_Coint_BD!$B$3:$AQ$1079,AZ$2)</f>
        <v>0</v>
      </c>
      <c r="BA928" s="89">
        <f>VLOOKUP($AC928,LS_Coint_BD!$B$3:$AQ$1079,BA$2)</f>
        <v>0</v>
      </c>
      <c r="BB928" s="89">
        <f>VLOOKUP($AC928,LS_Coint_BD!$B$3:$AQ$1079,BB$2)</f>
        <v>0</v>
      </c>
      <c r="BC928" s="89">
        <f>VLOOKUP($AC928,LS_Coint_BD!$B$3:$AQ$1079,BC$2)</f>
        <v>0</v>
      </c>
      <c r="BD928" s="89">
        <f t="shared" si="711"/>
        <v>0</v>
      </c>
      <c r="BE928" s="89">
        <f t="shared" si="712"/>
        <v>0</v>
      </c>
      <c r="BF928" s="89">
        <f t="shared" si="713"/>
        <v>0</v>
      </c>
      <c r="BG928" s="89">
        <f t="shared" si="714"/>
        <v>0</v>
      </c>
      <c r="BH928" s="89">
        <f t="shared" si="715"/>
        <v>0</v>
      </c>
      <c r="BI928" s="89">
        <f t="shared" si="716"/>
        <v>0</v>
      </c>
      <c r="BJ928" s="89">
        <f t="shared" si="717"/>
        <v>0</v>
      </c>
      <c r="BK928" s="89">
        <f t="shared" si="718"/>
        <v>0</v>
      </c>
      <c r="BL928" s="89">
        <f t="shared" si="719"/>
        <v>0</v>
      </c>
      <c r="BM928" s="89"/>
      <c r="BN928" s="26" t="b">
        <f t="shared" si="720"/>
        <v>0</v>
      </c>
      <c r="BO928" s="26" t="b">
        <f t="shared" si="721"/>
        <v>0</v>
      </c>
      <c r="BP928" s="26" t="b">
        <f t="shared" si="722"/>
        <v>0</v>
      </c>
      <c r="BQ928" s="26" t="b">
        <f t="shared" si="723"/>
        <v>0</v>
      </c>
      <c r="BR928" s="26" t="b">
        <f t="shared" si="724"/>
        <v>0</v>
      </c>
      <c r="BS928" s="26" t="b">
        <f t="shared" si="725"/>
        <v>0</v>
      </c>
      <c r="BT928" s="26" t="b">
        <f t="shared" si="726"/>
        <v>0</v>
      </c>
      <c r="BU928" s="26" t="b">
        <f t="shared" si="727"/>
        <v>0</v>
      </c>
    </row>
    <row r="929" spans="2:73" ht="15" thickBot="1" x14ac:dyDescent="0.35">
      <c r="B929" s="17">
        <f>VLOOKUP($AC929,LS_Coint_BD!$B$3:$D$1079,2)</f>
        <v>0</v>
      </c>
      <c r="C929" s="87">
        <f>VLOOKUP($AC929,LS_Coint_BD!$B$3:$D$1079,3)</f>
        <v>0</v>
      </c>
      <c r="D929" s="68">
        <f t="shared" si="687"/>
        <v>0</v>
      </c>
      <c r="E929" s="65">
        <f t="shared" si="688"/>
        <v>0</v>
      </c>
      <c r="F929" s="69">
        <f t="shared" si="689"/>
        <v>0</v>
      </c>
      <c r="G929" s="68">
        <f t="shared" si="690"/>
        <v>0</v>
      </c>
      <c r="H929" s="65">
        <f t="shared" si="691"/>
        <v>0</v>
      </c>
      <c r="I929" s="69">
        <f t="shared" si="692"/>
        <v>0</v>
      </c>
      <c r="J929" s="68">
        <f t="shared" si="693"/>
        <v>0</v>
      </c>
      <c r="K929" s="65">
        <f t="shared" si="694"/>
        <v>0</v>
      </c>
      <c r="L929" s="69">
        <f t="shared" si="695"/>
        <v>0</v>
      </c>
      <c r="M929" s="68">
        <f t="shared" si="696"/>
        <v>0</v>
      </c>
      <c r="N929" s="65">
        <f t="shared" si="697"/>
        <v>0</v>
      </c>
      <c r="O929" s="69">
        <f t="shared" si="698"/>
        <v>0</v>
      </c>
      <c r="P929" s="68">
        <f t="shared" si="699"/>
        <v>0</v>
      </c>
      <c r="Q929" s="65">
        <f t="shared" si="700"/>
        <v>0</v>
      </c>
      <c r="R929" s="69">
        <f t="shared" si="701"/>
        <v>0</v>
      </c>
      <c r="S929" s="68">
        <f t="shared" si="702"/>
        <v>0</v>
      </c>
      <c r="T929" s="65">
        <f t="shared" si="703"/>
        <v>0</v>
      </c>
      <c r="U929" s="69">
        <f t="shared" si="704"/>
        <v>0</v>
      </c>
      <c r="V929" s="68">
        <f t="shared" si="705"/>
        <v>0</v>
      </c>
      <c r="W929" s="65">
        <f t="shared" si="706"/>
        <v>0</v>
      </c>
      <c r="X929" s="69">
        <f t="shared" si="707"/>
        <v>0</v>
      </c>
      <c r="Y929" s="68">
        <f t="shared" si="708"/>
        <v>0</v>
      </c>
      <c r="Z929" s="65">
        <f t="shared" si="709"/>
        <v>0</v>
      </c>
      <c r="AA929" s="69">
        <f t="shared" si="710"/>
        <v>0</v>
      </c>
      <c r="AB929" s="98">
        <f>SUMIF(BN929:BU929,"VERDADEIRO",BN$3:$BU928)</f>
        <v>0</v>
      </c>
      <c r="AC929" s="97">
        <f t="shared" si="686"/>
        <v>926</v>
      </c>
      <c r="AD929" s="89">
        <f>RTD("tryd.rtdserver",,"COT",B929,"ULT")</f>
        <v>0</v>
      </c>
      <c r="AE929" s="89">
        <f>RTD("tryd.rtdserver",,"COT",C929,"ULT")</f>
        <v>0</v>
      </c>
      <c r="AF929" s="89">
        <f>VLOOKUP($AC929,LS_Coint_BD!$B$3:$AQ$1079,AF$2)*$AD929+VLOOKUP($AC929,LS_Coint_BD!$B$3:$AQ$1079,AF$2+1)</f>
        <v>0</v>
      </c>
      <c r="AG929" s="89">
        <f>VLOOKUP($AC929,LS_Coint_BD!$B$3:$AQ$1079,AG$2)*$AD929+VLOOKUP($AC929,LS_Coint_BD!$B$3:$AQ$1079,AG$2+1)</f>
        <v>0</v>
      </c>
      <c r="AH929" s="89">
        <f>VLOOKUP($AC929,LS_Coint_BD!$B$3:$AQ$1079,AH$2)*$AD929+VLOOKUP($AC929,LS_Coint_BD!$B$3:$AQ$1079,AH$2+1)</f>
        <v>0</v>
      </c>
      <c r="AI929" s="89">
        <f>VLOOKUP($AC929,LS_Coint_BD!$B$3:$AQ$1079,AI$2)*$AD929+VLOOKUP($AC929,LS_Coint_BD!$B$3:$AQ$1079,AI$2+1)</f>
        <v>0</v>
      </c>
      <c r="AJ929" s="89">
        <f>VLOOKUP($AC929,LS_Coint_BD!$B$3:$AQ$1079,AJ$2)*$AD929+VLOOKUP($AC929,LS_Coint_BD!$B$3:$AQ$1079,AJ$2+1)</f>
        <v>0</v>
      </c>
      <c r="AK929" s="89">
        <f>VLOOKUP($AC929,LS_Coint_BD!$B$3:$AQ$1079,AK$2)*$AD929+VLOOKUP($AC929,LS_Coint_BD!$B$3:$AQ$1079,AK$2+1)</f>
        <v>0</v>
      </c>
      <c r="AL929" s="89">
        <f>VLOOKUP($AC929,LS_Coint_BD!$B$3:$AQ$1079,AL$2)*$AD929+VLOOKUP($AC929,LS_Coint_BD!$B$3:$AQ$1079,AL$2+1)</f>
        <v>0</v>
      </c>
      <c r="AM929" s="89">
        <f>VLOOKUP($AC929,LS_Coint_BD!$B$3:$AQ$1079,AM$2)*$AD929+VLOOKUP($AC929,LS_Coint_BD!$B$3:$AQ$1079,AM$2+1)</f>
        <v>0</v>
      </c>
      <c r="AN929" s="89">
        <f>VLOOKUP($AC929,LS_Coint_BD!$B$3:$AQ$1079,AN$2)</f>
        <v>0</v>
      </c>
      <c r="AO929" s="89">
        <f>VLOOKUP($AC929,LS_Coint_BD!$B$3:$AQ$1079,AO$2)</f>
        <v>0</v>
      </c>
      <c r="AP929" s="89">
        <f>VLOOKUP($AC929,LS_Coint_BD!$B$3:$AQ$1079,AP$2)</f>
        <v>0</v>
      </c>
      <c r="AQ929" s="89">
        <f>VLOOKUP($AC929,LS_Coint_BD!$B$3:$AQ$1079,AQ$2)</f>
        <v>0</v>
      </c>
      <c r="AR929" s="89">
        <f>VLOOKUP($AC929,LS_Coint_BD!$B$3:$AQ$1079,AR$2)</f>
        <v>0</v>
      </c>
      <c r="AS929" s="89">
        <f>VLOOKUP($AC929,LS_Coint_BD!$B$3:$AQ$1079,AS$2)</f>
        <v>0</v>
      </c>
      <c r="AT929" s="89">
        <f>VLOOKUP($AC929,LS_Coint_BD!$B$3:$AQ$1079,AT$2)</f>
        <v>0</v>
      </c>
      <c r="AU929" s="89">
        <f>VLOOKUP($AC929,LS_Coint_BD!$B$3:$AQ$1079,AU$2)</f>
        <v>0</v>
      </c>
      <c r="AV929" s="89">
        <f>VLOOKUP($AC929,LS_Coint_BD!$B$3:$AQ$1079,AV$2)</f>
        <v>0</v>
      </c>
      <c r="AW929" s="89">
        <f>VLOOKUP($AC929,LS_Coint_BD!$B$3:$AQ$1079,AW$2)</f>
        <v>0</v>
      </c>
      <c r="AX929" s="89">
        <f>VLOOKUP($AC929,LS_Coint_BD!$B$3:$AQ$1079,AX$2)</f>
        <v>0</v>
      </c>
      <c r="AY929" s="89">
        <f>VLOOKUP($AC929,LS_Coint_BD!$B$3:$AQ$1079,AY$2)</f>
        <v>0</v>
      </c>
      <c r="AZ929" s="89">
        <f>VLOOKUP($AC929,LS_Coint_BD!$B$3:$AQ$1079,AZ$2)</f>
        <v>0</v>
      </c>
      <c r="BA929" s="89">
        <f>VLOOKUP($AC929,LS_Coint_BD!$B$3:$AQ$1079,BA$2)</f>
        <v>0</v>
      </c>
      <c r="BB929" s="89">
        <f>VLOOKUP($AC929,LS_Coint_BD!$B$3:$AQ$1079,BB$2)</f>
        <v>0</v>
      </c>
      <c r="BC929" s="89">
        <f>VLOOKUP($AC929,LS_Coint_BD!$B$3:$AQ$1079,BC$2)</f>
        <v>0</v>
      </c>
      <c r="BD929" s="89">
        <f t="shared" si="711"/>
        <v>0</v>
      </c>
      <c r="BE929" s="89">
        <f t="shared" si="712"/>
        <v>0</v>
      </c>
      <c r="BF929" s="89">
        <f t="shared" si="713"/>
        <v>0</v>
      </c>
      <c r="BG929" s="89">
        <f t="shared" si="714"/>
        <v>0</v>
      </c>
      <c r="BH929" s="89">
        <f t="shared" si="715"/>
        <v>0</v>
      </c>
      <c r="BI929" s="89">
        <f t="shared" si="716"/>
        <v>0</v>
      </c>
      <c r="BJ929" s="89">
        <f t="shared" si="717"/>
        <v>0</v>
      </c>
      <c r="BK929" s="89">
        <f t="shared" si="718"/>
        <v>0</v>
      </c>
      <c r="BL929" s="89">
        <f t="shared" si="719"/>
        <v>0</v>
      </c>
      <c r="BM929" s="89"/>
      <c r="BN929" s="26" t="b">
        <f t="shared" si="720"/>
        <v>0</v>
      </c>
      <c r="BO929" s="26" t="b">
        <f t="shared" si="721"/>
        <v>0</v>
      </c>
      <c r="BP929" s="26" t="b">
        <f t="shared" si="722"/>
        <v>0</v>
      </c>
      <c r="BQ929" s="26" t="b">
        <f t="shared" si="723"/>
        <v>0</v>
      </c>
      <c r="BR929" s="26" t="b">
        <f t="shared" si="724"/>
        <v>0</v>
      </c>
      <c r="BS929" s="26" t="b">
        <f t="shared" si="725"/>
        <v>0</v>
      </c>
      <c r="BT929" s="26" t="b">
        <f t="shared" si="726"/>
        <v>0</v>
      </c>
      <c r="BU929" s="26" t="b">
        <f t="shared" si="727"/>
        <v>0</v>
      </c>
    </row>
    <row r="930" spans="2:73" ht="15" thickBot="1" x14ac:dyDescent="0.35">
      <c r="B930" s="17">
        <f>VLOOKUP($AC930,LS_Coint_BD!$B$3:$D$1079,2)</f>
        <v>0</v>
      </c>
      <c r="C930" s="87">
        <f>VLOOKUP($AC930,LS_Coint_BD!$B$3:$D$1079,3)</f>
        <v>0</v>
      </c>
      <c r="D930" s="68">
        <f t="shared" si="687"/>
        <v>0</v>
      </c>
      <c r="E930" s="65">
        <f t="shared" si="688"/>
        <v>0</v>
      </c>
      <c r="F930" s="69">
        <f t="shared" si="689"/>
        <v>0</v>
      </c>
      <c r="G930" s="68">
        <f t="shared" si="690"/>
        <v>0</v>
      </c>
      <c r="H930" s="65">
        <f t="shared" si="691"/>
        <v>0</v>
      </c>
      <c r="I930" s="69">
        <f t="shared" si="692"/>
        <v>0</v>
      </c>
      <c r="J930" s="68">
        <f t="shared" si="693"/>
        <v>0</v>
      </c>
      <c r="K930" s="65">
        <f t="shared" si="694"/>
        <v>0</v>
      </c>
      <c r="L930" s="69">
        <f t="shared" si="695"/>
        <v>0</v>
      </c>
      <c r="M930" s="68">
        <f t="shared" si="696"/>
        <v>0</v>
      </c>
      <c r="N930" s="65">
        <f t="shared" si="697"/>
        <v>0</v>
      </c>
      <c r="O930" s="69">
        <f t="shared" si="698"/>
        <v>0</v>
      </c>
      <c r="P930" s="68">
        <f t="shared" si="699"/>
        <v>0</v>
      </c>
      <c r="Q930" s="65">
        <f t="shared" si="700"/>
        <v>0</v>
      </c>
      <c r="R930" s="69">
        <f t="shared" si="701"/>
        <v>0</v>
      </c>
      <c r="S930" s="68">
        <f t="shared" si="702"/>
        <v>0</v>
      </c>
      <c r="T930" s="65">
        <f t="shared" si="703"/>
        <v>0</v>
      </c>
      <c r="U930" s="69">
        <f t="shared" si="704"/>
        <v>0</v>
      </c>
      <c r="V930" s="68">
        <f t="shared" si="705"/>
        <v>0</v>
      </c>
      <c r="W930" s="65">
        <f t="shared" si="706"/>
        <v>0</v>
      </c>
      <c r="X930" s="69">
        <f t="shared" si="707"/>
        <v>0</v>
      </c>
      <c r="Y930" s="68">
        <f t="shared" si="708"/>
        <v>0</v>
      </c>
      <c r="Z930" s="65">
        <f t="shared" si="709"/>
        <v>0</v>
      </c>
      <c r="AA930" s="69">
        <f t="shared" si="710"/>
        <v>0</v>
      </c>
      <c r="AB930" s="98">
        <f>SUMIF(BN930:BU930,"VERDADEIRO",BN$3:$BU929)</f>
        <v>0</v>
      </c>
      <c r="AC930" s="97">
        <f t="shared" si="686"/>
        <v>927</v>
      </c>
      <c r="AD930" s="89">
        <f>RTD("tryd.rtdserver",,"COT",B930,"ULT")</f>
        <v>0</v>
      </c>
      <c r="AE930" s="89">
        <f>RTD("tryd.rtdserver",,"COT",C930,"ULT")</f>
        <v>0</v>
      </c>
      <c r="AF930" s="89">
        <f>VLOOKUP($AC930,LS_Coint_BD!$B$3:$AQ$1079,AF$2)*$AD930+VLOOKUP($AC930,LS_Coint_BD!$B$3:$AQ$1079,AF$2+1)</f>
        <v>0</v>
      </c>
      <c r="AG930" s="89">
        <f>VLOOKUP($AC930,LS_Coint_BD!$B$3:$AQ$1079,AG$2)*$AD930+VLOOKUP($AC930,LS_Coint_BD!$B$3:$AQ$1079,AG$2+1)</f>
        <v>0</v>
      </c>
      <c r="AH930" s="89">
        <f>VLOOKUP($AC930,LS_Coint_BD!$B$3:$AQ$1079,AH$2)*$AD930+VLOOKUP($AC930,LS_Coint_BD!$B$3:$AQ$1079,AH$2+1)</f>
        <v>0</v>
      </c>
      <c r="AI930" s="89">
        <f>VLOOKUP($AC930,LS_Coint_BD!$B$3:$AQ$1079,AI$2)*$AD930+VLOOKUP($AC930,LS_Coint_BD!$B$3:$AQ$1079,AI$2+1)</f>
        <v>0</v>
      </c>
      <c r="AJ930" s="89">
        <f>VLOOKUP($AC930,LS_Coint_BD!$B$3:$AQ$1079,AJ$2)*$AD930+VLOOKUP($AC930,LS_Coint_BD!$B$3:$AQ$1079,AJ$2+1)</f>
        <v>0</v>
      </c>
      <c r="AK930" s="89">
        <f>VLOOKUP($AC930,LS_Coint_BD!$B$3:$AQ$1079,AK$2)*$AD930+VLOOKUP($AC930,LS_Coint_BD!$B$3:$AQ$1079,AK$2+1)</f>
        <v>0</v>
      </c>
      <c r="AL930" s="89">
        <f>VLOOKUP($AC930,LS_Coint_BD!$B$3:$AQ$1079,AL$2)*$AD930+VLOOKUP($AC930,LS_Coint_BD!$B$3:$AQ$1079,AL$2+1)</f>
        <v>0</v>
      </c>
      <c r="AM930" s="89">
        <f>VLOOKUP($AC930,LS_Coint_BD!$B$3:$AQ$1079,AM$2)*$AD930+VLOOKUP($AC930,LS_Coint_BD!$B$3:$AQ$1079,AM$2+1)</f>
        <v>0</v>
      </c>
      <c r="AN930" s="89">
        <f>VLOOKUP($AC930,LS_Coint_BD!$B$3:$AQ$1079,AN$2)</f>
        <v>0</v>
      </c>
      <c r="AO930" s="89">
        <f>VLOOKUP($AC930,LS_Coint_BD!$B$3:$AQ$1079,AO$2)</f>
        <v>0</v>
      </c>
      <c r="AP930" s="89">
        <f>VLOOKUP($AC930,LS_Coint_BD!$B$3:$AQ$1079,AP$2)</f>
        <v>0</v>
      </c>
      <c r="AQ930" s="89">
        <f>VLOOKUP($AC930,LS_Coint_BD!$B$3:$AQ$1079,AQ$2)</f>
        <v>0</v>
      </c>
      <c r="AR930" s="89">
        <f>VLOOKUP($AC930,LS_Coint_BD!$B$3:$AQ$1079,AR$2)</f>
        <v>0</v>
      </c>
      <c r="AS930" s="89">
        <f>VLOOKUP($AC930,LS_Coint_BD!$B$3:$AQ$1079,AS$2)</f>
        <v>0</v>
      </c>
      <c r="AT930" s="89">
        <f>VLOOKUP($AC930,LS_Coint_BD!$B$3:$AQ$1079,AT$2)</f>
        <v>0</v>
      </c>
      <c r="AU930" s="89">
        <f>VLOOKUP($AC930,LS_Coint_BD!$B$3:$AQ$1079,AU$2)</f>
        <v>0</v>
      </c>
      <c r="AV930" s="89">
        <f>VLOOKUP($AC930,LS_Coint_BD!$B$3:$AQ$1079,AV$2)</f>
        <v>0</v>
      </c>
      <c r="AW930" s="89">
        <f>VLOOKUP($AC930,LS_Coint_BD!$B$3:$AQ$1079,AW$2)</f>
        <v>0</v>
      </c>
      <c r="AX930" s="89">
        <f>VLOOKUP($AC930,LS_Coint_BD!$B$3:$AQ$1079,AX$2)</f>
        <v>0</v>
      </c>
      <c r="AY930" s="89">
        <f>VLOOKUP($AC930,LS_Coint_BD!$B$3:$AQ$1079,AY$2)</f>
        <v>0</v>
      </c>
      <c r="AZ930" s="89">
        <f>VLOOKUP($AC930,LS_Coint_BD!$B$3:$AQ$1079,AZ$2)</f>
        <v>0</v>
      </c>
      <c r="BA930" s="89">
        <f>VLOOKUP($AC930,LS_Coint_BD!$B$3:$AQ$1079,BA$2)</f>
        <v>0</v>
      </c>
      <c r="BB930" s="89">
        <f>VLOOKUP($AC930,LS_Coint_BD!$B$3:$AQ$1079,BB$2)</f>
        <v>0</v>
      </c>
      <c r="BC930" s="89">
        <f>VLOOKUP($AC930,LS_Coint_BD!$B$3:$AQ$1079,BC$2)</f>
        <v>0</v>
      </c>
      <c r="BD930" s="89">
        <f t="shared" si="711"/>
        <v>0</v>
      </c>
      <c r="BE930" s="89">
        <f t="shared" si="712"/>
        <v>0</v>
      </c>
      <c r="BF930" s="89">
        <f t="shared" si="713"/>
        <v>0</v>
      </c>
      <c r="BG930" s="89">
        <f t="shared" si="714"/>
        <v>0</v>
      </c>
      <c r="BH930" s="89">
        <f t="shared" si="715"/>
        <v>0</v>
      </c>
      <c r="BI930" s="89">
        <f t="shared" si="716"/>
        <v>0</v>
      </c>
      <c r="BJ930" s="89">
        <f t="shared" si="717"/>
        <v>0</v>
      </c>
      <c r="BK930" s="89">
        <f t="shared" si="718"/>
        <v>0</v>
      </c>
      <c r="BL930" s="89">
        <f t="shared" si="719"/>
        <v>0</v>
      </c>
      <c r="BM930" s="89"/>
      <c r="BN930" s="26" t="b">
        <f t="shared" si="720"/>
        <v>0</v>
      </c>
      <c r="BO930" s="26" t="b">
        <f t="shared" si="721"/>
        <v>0</v>
      </c>
      <c r="BP930" s="26" t="b">
        <f t="shared" si="722"/>
        <v>0</v>
      </c>
      <c r="BQ930" s="26" t="b">
        <f t="shared" si="723"/>
        <v>0</v>
      </c>
      <c r="BR930" s="26" t="b">
        <f t="shared" si="724"/>
        <v>0</v>
      </c>
      <c r="BS930" s="26" t="b">
        <f t="shared" si="725"/>
        <v>0</v>
      </c>
      <c r="BT930" s="26" t="b">
        <f t="shared" si="726"/>
        <v>0</v>
      </c>
      <c r="BU930" s="26" t="b">
        <f t="shared" si="727"/>
        <v>0</v>
      </c>
    </row>
    <row r="931" spans="2:73" ht="15" thickBot="1" x14ac:dyDescent="0.35">
      <c r="B931" s="17">
        <f>VLOOKUP($AC931,LS_Coint_BD!$B$3:$D$1079,2)</f>
        <v>0</v>
      </c>
      <c r="C931" s="87">
        <f>VLOOKUP($AC931,LS_Coint_BD!$B$3:$D$1079,3)</f>
        <v>0</v>
      </c>
      <c r="D931" s="68">
        <f t="shared" si="687"/>
        <v>0</v>
      </c>
      <c r="E931" s="65">
        <f t="shared" si="688"/>
        <v>0</v>
      </c>
      <c r="F931" s="69">
        <f t="shared" si="689"/>
        <v>0</v>
      </c>
      <c r="G931" s="68">
        <f t="shared" si="690"/>
        <v>0</v>
      </c>
      <c r="H931" s="65">
        <f t="shared" si="691"/>
        <v>0</v>
      </c>
      <c r="I931" s="69">
        <f t="shared" si="692"/>
        <v>0</v>
      </c>
      <c r="J931" s="68">
        <f t="shared" si="693"/>
        <v>0</v>
      </c>
      <c r="K931" s="65">
        <f t="shared" si="694"/>
        <v>0</v>
      </c>
      <c r="L931" s="69">
        <f t="shared" si="695"/>
        <v>0</v>
      </c>
      <c r="M931" s="68">
        <f t="shared" si="696"/>
        <v>0</v>
      </c>
      <c r="N931" s="65">
        <f t="shared" si="697"/>
        <v>0</v>
      </c>
      <c r="O931" s="69">
        <f t="shared" si="698"/>
        <v>0</v>
      </c>
      <c r="P931" s="68">
        <f t="shared" si="699"/>
        <v>0</v>
      </c>
      <c r="Q931" s="65">
        <f t="shared" si="700"/>
        <v>0</v>
      </c>
      <c r="R931" s="69">
        <f t="shared" si="701"/>
        <v>0</v>
      </c>
      <c r="S931" s="68">
        <f t="shared" si="702"/>
        <v>0</v>
      </c>
      <c r="T931" s="65">
        <f t="shared" si="703"/>
        <v>0</v>
      </c>
      <c r="U931" s="69">
        <f t="shared" si="704"/>
        <v>0</v>
      </c>
      <c r="V931" s="68">
        <f t="shared" si="705"/>
        <v>0</v>
      </c>
      <c r="W931" s="65">
        <f t="shared" si="706"/>
        <v>0</v>
      </c>
      <c r="X931" s="69">
        <f t="shared" si="707"/>
        <v>0</v>
      </c>
      <c r="Y931" s="68">
        <f t="shared" si="708"/>
        <v>0</v>
      </c>
      <c r="Z931" s="65">
        <f t="shared" si="709"/>
        <v>0</v>
      </c>
      <c r="AA931" s="69">
        <f t="shared" si="710"/>
        <v>0</v>
      </c>
      <c r="AB931" s="98">
        <f>SUMIF(BN931:BU931,"VERDADEIRO",BN$3:$BU930)</f>
        <v>0</v>
      </c>
      <c r="AC931" s="97">
        <f t="shared" si="686"/>
        <v>928</v>
      </c>
      <c r="AD931" s="89">
        <f>RTD("tryd.rtdserver",,"COT",B931,"ULT")</f>
        <v>0</v>
      </c>
      <c r="AE931" s="89">
        <f>RTD("tryd.rtdserver",,"COT",C931,"ULT")</f>
        <v>0</v>
      </c>
      <c r="AF931" s="89">
        <f>VLOOKUP($AC931,LS_Coint_BD!$B$3:$AQ$1079,AF$2)*$AD931+VLOOKUP($AC931,LS_Coint_BD!$B$3:$AQ$1079,AF$2+1)</f>
        <v>0</v>
      </c>
      <c r="AG931" s="89">
        <f>VLOOKUP($AC931,LS_Coint_BD!$B$3:$AQ$1079,AG$2)*$AD931+VLOOKUP($AC931,LS_Coint_BD!$B$3:$AQ$1079,AG$2+1)</f>
        <v>0</v>
      </c>
      <c r="AH931" s="89">
        <f>VLOOKUP($AC931,LS_Coint_BD!$B$3:$AQ$1079,AH$2)*$AD931+VLOOKUP($AC931,LS_Coint_BD!$B$3:$AQ$1079,AH$2+1)</f>
        <v>0</v>
      </c>
      <c r="AI931" s="89">
        <f>VLOOKUP($AC931,LS_Coint_BD!$B$3:$AQ$1079,AI$2)*$AD931+VLOOKUP($AC931,LS_Coint_BD!$B$3:$AQ$1079,AI$2+1)</f>
        <v>0</v>
      </c>
      <c r="AJ931" s="89">
        <f>VLOOKUP($AC931,LS_Coint_BD!$B$3:$AQ$1079,AJ$2)*$AD931+VLOOKUP($AC931,LS_Coint_BD!$B$3:$AQ$1079,AJ$2+1)</f>
        <v>0</v>
      </c>
      <c r="AK931" s="89">
        <f>VLOOKUP($AC931,LS_Coint_BD!$B$3:$AQ$1079,AK$2)*$AD931+VLOOKUP($AC931,LS_Coint_BD!$B$3:$AQ$1079,AK$2+1)</f>
        <v>0</v>
      </c>
      <c r="AL931" s="89">
        <f>VLOOKUP($AC931,LS_Coint_BD!$B$3:$AQ$1079,AL$2)*$AD931+VLOOKUP($AC931,LS_Coint_BD!$B$3:$AQ$1079,AL$2+1)</f>
        <v>0</v>
      </c>
      <c r="AM931" s="89">
        <f>VLOOKUP($AC931,LS_Coint_BD!$B$3:$AQ$1079,AM$2)*$AD931+VLOOKUP($AC931,LS_Coint_BD!$B$3:$AQ$1079,AM$2+1)</f>
        <v>0</v>
      </c>
      <c r="AN931" s="89">
        <f>VLOOKUP($AC931,LS_Coint_BD!$B$3:$AQ$1079,AN$2)</f>
        <v>0</v>
      </c>
      <c r="AO931" s="89">
        <f>VLOOKUP($AC931,LS_Coint_BD!$B$3:$AQ$1079,AO$2)</f>
        <v>0</v>
      </c>
      <c r="AP931" s="89">
        <f>VLOOKUP($AC931,LS_Coint_BD!$B$3:$AQ$1079,AP$2)</f>
        <v>0</v>
      </c>
      <c r="AQ931" s="89">
        <f>VLOOKUP($AC931,LS_Coint_BD!$B$3:$AQ$1079,AQ$2)</f>
        <v>0</v>
      </c>
      <c r="AR931" s="89">
        <f>VLOOKUP($AC931,LS_Coint_BD!$B$3:$AQ$1079,AR$2)</f>
        <v>0</v>
      </c>
      <c r="AS931" s="89">
        <f>VLOOKUP($AC931,LS_Coint_BD!$B$3:$AQ$1079,AS$2)</f>
        <v>0</v>
      </c>
      <c r="AT931" s="89">
        <f>VLOOKUP($AC931,LS_Coint_BD!$B$3:$AQ$1079,AT$2)</f>
        <v>0</v>
      </c>
      <c r="AU931" s="89">
        <f>VLOOKUP($AC931,LS_Coint_BD!$B$3:$AQ$1079,AU$2)</f>
        <v>0</v>
      </c>
      <c r="AV931" s="89">
        <f>VLOOKUP($AC931,LS_Coint_BD!$B$3:$AQ$1079,AV$2)</f>
        <v>0</v>
      </c>
      <c r="AW931" s="89">
        <f>VLOOKUP($AC931,LS_Coint_BD!$B$3:$AQ$1079,AW$2)</f>
        <v>0</v>
      </c>
      <c r="AX931" s="89">
        <f>VLOOKUP($AC931,LS_Coint_BD!$B$3:$AQ$1079,AX$2)</f>
        <v>0</v>
      </c>
      <c r="AY931" s="89">
        <f>VLOOKUP($AC931,LS_Coint_BD!$B$3:$AQ$1079,AY$2)</f>
        <v>0</v>
      </c>
      <c r="AZ931" s="89">
        <f>VLOOKUP($AC931,LS_Coint_BD!$B$3:$AQ$1079,AZ$2)</f>
        <v>0</v>
      </c>
      <c r="BA931" s="89">
        <f>VLOOKUP($AC931,LS_Coint_BD!$B$3:$AQ$1079,BA$2)</f>
        <v>0</v>
      </c>
      <c r="BB931" s="89">
        <f>VLOOKUP($AC931,LS_Coint_BD!$B$3:$AQ$1079,BB$2)</f>
        <v>0</v>
      </c>
      <c r="BC931" s="89">
        <f>VLOOKUP($AC931,LS_Coint_BD!$B$3:$AQ$1079,BC$2)</f>
        <v>0</v>
      </c>
      <c r="BD931" s="89">
        <f t="shared" si="711"/>
        <v>0</v>
      </c>
      <c r="BE931" s="89">
        <f t="shared" si="712"/>
        <v>0</v>
      </c>
      <c r="BF931" s="89">
        <f t="shared" si="713"/>
        <v>0</v>
      </c>
      <c r="BG931" s="89">
        <f t="shared" si="714"/>
        <v>0</v>
      </c>
      <c r="BH931" s="89">
        <f t="shared" si="715"/>
        <v>0</v>
      </c>
      <c r="BI931" s="89">
        <f t="shared" si="716"/>
        <v>0</v>
      </c>
      <c r="BJ931" s="89">
        <f t="shared" si="717"/>
        <v>0</v>
      </c>
      <c r="BK931" s="89">
        <f t="shared" si="718"/>
        <v>0</v>
      </c>
      <c r="BL931" s="89">
        <f t="shared" si="719"/>
        <v>0</v>
      </c>
      <c r="BM931" s="89"/>
      <c r="BN931" s="26" t="b">
        <f t="shared" si="720"/>
        <v>0</v>
      </c>
      <c r="BO931" s="26" t="b">
        <f t="shared" si="721"/>
        <v>0</v>
      </c>
      <c r="BP931" s="26" t="b">
        <f t="shared" si="722"/>
        <v>0</v>
      </c>
      <c r="BQ931" s="26" t="b">
        <f t="shared" si="723"/>
        <v>0</v>
      </c>
      <c r="BR931" s="26" t="b">
        <f t="shared" si="724"/>
        <v>0</v>
      </c>
      <c r="BS931" s="26" t="b">
        <f t="shared" si="725"/>
        <v>0</v>
      </c>
      <c r="BT931" s="26" t="b">
        <f t="shared" si="726"/>
        <v>0</v>
      </c>
      <c r="BU931" s="26" t="b">
        <f t="shared" si="727"/>
        <v>0</v>
      </c>
    </row>
    <row r="932" spans="2:73" ht="15" thickBot="1" x14ac:dyDescent="0.35">
      <c r="B932" s="17">
        <f>VLOOKUP($AC932,LS_Coint_BD!$B$3:$D$1079,2)</f>
        <v>0</v>
      </c>
      <c r="C932" s="87">
        <f>VLOOKUP($AC932,LS_Coint_BD!$B$3:$D$1079,3)</f>
        <v>0</v>
      </c>
      <c r="D932" s="68">
        <f t="shared" si="687"/>
        <v>0</v>
      </c>
      <c r="E932" s="65">
        <f t="shared" si="688"/>
        <v>0</v>
      </c>
      <c r="F932" s="69">
        <f t="shared" si="689"/>
        <v>0</v>
      </c>
      <c r="G932" s="68">
        <f t="shared" si="690"/>
        <v>0</v>
      </c>
      <c r="H932" s="65">
        <f t="shared" si="691"/>
        <v>0</v>
      </c>
      <c r="I932" s="69">
        <f t="shared" si="692"/>
        <v>0</v>
      </c>
      <c r="J932" s="68">
        <f t="shared" si="693"/>
        <v>0</v>
      </c>
      <c r="K932" s="65">
        <f t="shared" si="694"/>
        <v>0</v>
      </c>
      <c r="L932" s="69">
        <f t="shared" si="695"/>
        <v>0</v>
      </c>
      <c r="M932" s="68">
        <f t="shared" si="696"/>
        <v>0</v>
      </c>
      <c r="N932" s="65">
        <f t="shared" si="697"/>
        <v>0</v>
      </c>
      <c r="O932" s="69">
        <f t="shared" si="698"/>
        <v>0</v>
      </c>
      <c r="P932" s="68">
        <f t="shared" si="699"/>
        <v>0</v>
      </c>
      <c r="Q932" s="65">
        <f t="shared" si="700"/>
        <v>0</v>
      </c>
      <c r="R932" s="69">
        <f t="shared" si="701"/>
        <v>0</v>
      </c>
      <c r="S932" s="68">
        <f t="shared" si="702"/>
        <v>0</v>
      </c>
      <c r="T932" s="65">
        <f t="shared" si="703"/>
        <v>0</v>
      </c>
      <c r="U932" s="69">
        <f t="shared" si="704"/>
        <v>0</v>
      </c>
      <c r="V932" s="68">
        <f t="shared" si="705"/>
        <v>0</v>
      </c>
      <c r="W932" s="65">
        <f t="shared" si="706"/>
        <v>0</v>
      </c>
      <c r="X932" s="69">
        <f t="shared" si="707"/>
        <v>0</v>
      </c>
      <c r="Y932" s="68">
        <f t="shared" si="708"/>
        <v>0</v>
      </c>
      <c r="Z932" s="65">
        <f t="shared" si="709"/>
        <v>0</v>
      </c>
      <c r="AA932" s="69">
        <f t="shared" si="710"/>
        <v>0</v>
      </c>
      <c r="AB932" s="98">
        <f>SUMIF(BN932:BU932,"VERDADEIRO",BN$3:$BU931)</f>
        <v>0</v>
      </c>
      <c r="AC932" s="97">
        <f t="shared" si="686"/>
        <v>929</v>
      </c>
      <c r="AD932" s="89">
        <f>RTD("tryd.rtdserver",,"COT",B932,"ULT")</f>
        <v>0</v>
      </c>
      <c r="AE932" s="89">
        <f>RTD("tryd.rtdserver",,"COT",C932,"ULT")</f>
        <v>0</v>
      </c>
      <c r="AF932" s="89">
        <f>VLOOKUP($AC932,LS_Coint_BD!$B$3:$AQ$1079,AF$2)*$AD932+VLOOKUP($AC932,LS_Coint_BD!$B$3:$AQ$1079,AF$2+1)</f>
        <v>0</v>
      </c>
      <c r="AG932" s="89">
        <f>VLOOKUP($AC932,LS_Coint_BD!$B$3:$AQ$1079,AG$2)*$AD932+VLOOKUP($AC932,LS_Coint_BD!$B$3:$AQ$1079,AG$2+1)</f>
        <v>0</v>
      </c>
      <c r="AH932" s="89">
        <f>VLOOKUP($AC932,LS_Coint_BD!$B$3:$AQ$1079,AH$2)*$AD932+VLOOKUP($AC932,LS_Coint_BD!$B$3:$AQ$1079,AH$2+1)</f>
        <v>0</v>
      </c>
      <c r="AI932" s="89">
        <f>VLOOKUP($AC932,LS_Coint_BD!$B$3:$AQ$1079,AI$2)*$AD932+VLOOKUP($AC932,LS_Coint_BD!$B$3:$AQ$1079,AI$2+1)</f>
        <v>0</v>
      </c>
      <c r="AJ932" s="89">
        <f>VLOOKUP($AC932,LS_Coint_BD!$B$3:$AQ$1079,AJ$2)*$AD932+VLOOKUP($AC932,LS_Coint_BD!$B$3:$AQ$1079,AJ$2+1)</f>
        <v>0</v>
      </c>
      <c r="AK932" s="89">
        <f>VLOOKUP($AC932,LS_Coint_BD!$B$3:$AQ$1079,AK$2)*$AD932+VLOOKUP($AC932,LS_Coint_BD!$B$3:$AQ$1079,AK$2+1)</f>
        <v>0</v>
      </c>
      <c r="AL932" s="89">
        <f>VLOOKUP($AC932,LS_Coint_BD!$B$3:$AQ$1079,AL$2)*$AD932+VLOOKUP($AC932,LS_Coint_BD!$B$3:$AQ$1079,AL$2+1)</f>
        <v>0</v>
      </c>
      <c r="AM932" s="89">
        <f>VLOOKUP($AC932,LS_Coint_BD!$B$3:$AQ$1079,AM$2)*$AD932+VLOOKUP($AC932,LS_Coint_BD!$B$3:$AQ$1079,AM$2+1)</f>
        <v>0</v>
      </c>
      <c r="AN932" s="89">
        <f>VLOOKUP($AC932,LS_Coint_BD!$B$3:$AQ$1079,AN$2)</f>
        <v>0</v>
      </c>
      <c r="AO932" s="89">
        <f>VLOOKUP($AC932,LS_Coint_BD!$B$3:$AQ$1079,AO$2)</f>
        <v>0</v>
      </c>
      <c r="AP932" s="89">
        <f>VLOOKUP($AC932,LS_Coint_BD!$B$3:$AQ$1079,AP$2)</f>
        <v>0</v>
      </c>
      <c r="AQ932" s="89">
        <f>VLOOKUP($AC932,LS_Coint_BD!$B$3:$AQ$1079,AQ$2)</f>
        <v>0</v>
      </c>
      <c r="AR932" s="89">
        <f>VLOOKUP($AC932,LS_Coint_BD!$B$3:$AQ$1079,AR$2)</f>
        <v>0</v>
      </c>
      <c r="AS932" s="89">
        <f>VLOOKUP($AC932,LS_Coint_BD!$B$3:$AQ$1079,AS$2)</f>
        <v>0</v>
      </c>
      <c r="AT932" s="89">
        <f>VLOOKUP($AC932,LS_Coint_BD!$B$3:$AQ$1079,AT$2)</f>
        <v>0</v>
      </c>
      <c r="AU932" s="89">
        <f>VLOOKUP($AC932,LS_Coint_BD!$B$3:$AQ$1079,AU$2)</f>
        <v>0</v>
      </c>
      <c r="AV932" s="89">
        <f>VLOOKUP($AC932,LS_Coint_BD!$B$3:$AQ$1079,AV$2)</f>
        <v>0</v>
      </c>
      <c r="AW932" s="89">
        <f>VLOOKUP($AC932,LS_Coint_BD!$B$3:$AQ$1079,AW$2)</f>
        <v>0</v>
      </c>
      <c r="AX932" s="89">
        <f>VLOOKUP($AC932,LS_Coint_BD!$B$3:$AQ$1079,AX$2)</f>
        <v>0</v>
      </c>
      <c r="AY932" s="89">
        <f>VLOOKUP($AC932,LS_Coint_BD!$B$3:$AQ$1079,AY$2)</f>
        <v>0</v>
      </c>
      <c r="AZ932" s="89">
        <f>VLOOKUP($AC932,LS_Coint_BD!$B$3:$AQ$1079,AZ$2)</f>
        <v>0</v>
      </c>
      <c r="BA932" s="89">
        <f>VLOOKUP($AC932,LS_Coint_BD!$B$3:$AQ$1079,BA$2)</f>
        <v>0</v>
      </c>
      <c r="BB932" s="89">
        <f>VLOOKUP($AC932,LS_Coint_BD!$B$3:$AQ$1079,BB$2)</f>
        <v>0</v>
      </c>
      <c r="BC932" s="89">
        <f>VLOOKUP($AC932,LS_Coint_BD!$B$3:$AQ$1079,BC$2)</f>
        <v>0</v>
      </c>
      <c r="BD932" s="89">
        <f t="shared" si="711"/>
        <v>0</v>
      </c>
      <c r="BE932" s="89">
        <f t="shared" si="712"/>
        <v>0</v>
      </c>
      <c r="BF932" s="89">
        <f t="shared" si="713"/>
        <v>0</v>
      </c>
      <c r="BG932" s="89">
        <f t="shared" si="714"/>
        <v>0</v>
      </c>
      <c r="BH932" s="89">
        <f t="shared" si="715"/>
        <v>0</v>
      </c>
      <c r="BI932" s="89">
        <f t="shared" si="716"/>
        <v>0</v>
      </c>
      <c r="BJ932" s="89">
        <f t="shared" si="717"/>
        <v>0</v>
      </c>
      <c r="BK932" s="89">
        <f t="shared" si="718"/>
        <v>0</v>
      </c>
      <c r="BL932" s="89">
        <f t="shared" si="719"/>
        <v>0</v>
      </c>
      <c r="BM932" s="89"/>
      <c r="BN932" s="26" t="b">
        <f t="shared" si="720"/>
        <v>0</v>
      </c>
      <c r="BO932" s="26" t="b">
        <f t="shared" si="721"/>
        <v>0</v>
      </c>
      <c r="BP932" s="26" t="b">
        <f t="shared" si="722"/>
        <v>0</v>
      </c>
      <c r="BQ932" s="26" t="b">
        <f t="shared" si="723"/>
        <v>0</v>
      </c>
      <c r="BR932" s="26" t="b">
        <f t="shared" si="724"/>
        <v>0</v>
      </c>
      <c r="BS932" s="26" t="b">
        <f t="shared" si="725"/>
        <v>0</v>
      </c>
      <c r="BT932" s="26" t="b">
        <f t="shared" si="726"/>
        <v>0</v>
      </c>
      <c r="BU932" s="26" t="b">
        <f t="shared" si="727"/>
        <v>0</v>
      </c>
    </row>
    <row r="933" spans="2:73" ht="15" thickBot="1" x14ac:dyDescent="0.35">
      <c r="B933" s="17">
        <f>VLOOKUP($AC933,LS_Coint_BD!$B$3:$D$1079,2)</f>
        <v>0</v>
      </c>
      <c r="C933" s="87">
        <f>VLOOKUP($AC933,LS_Coint_BD!$B$3:$D$1079,3)</f>
        <v>0</v>
      </c>
      <c r="D933" s="68">
        <f t="shared" si="687"/>
        <v>0</v>
      </c>
      <c r="E933" s="65">
        <f t="shared" si="688"/>
        <v>0</v>
      </c>
      <c r="F933" s="69">
        <f t="shared" si="689"/>
        <v>0</v>
      </c>
      <c r="G933" s="68">
        <f t="shared" si="690"/>
        <v>0</v>
      </c>
      <c r="H933" s="65">
        <f t="shared" si="691"/>
        <v>0</v>
      </c>
      <c r="I933" s="69">
        <f t="shared" si="692"/>
        <v>0</v>
      </c>
      <c r="J933" s="68">
        <f t="shared" si="693"/>
        <v>0</v>
      </c>
      <c r="K933" s="65">
        <f t="shared" si="694"/>
        <v>0</v>
      </c>
      <c r="L933" s="69">
        <f t="shared" si="695"/>
        <v>0</v>
      </c>
      <c r="M933" s="68">
        <f t="shared" si="696"/>
        <v>0</v>
      </c>
      <c r="N933" s="65">
        <f t="shared" si="697"/>
        <v>0</v>
      </c>
      <c r="O933" s="69">
        <f t="shared" si="698"/>
        <v>0</v>
      </c>
      <c r="P933" s="68">
        <f t="shared" si="699"/>
        <v>0</v>
      </c>
      <c r="Q933" s="65">
        <f t="shared" si="700"/>
        <v>0</v>
      </c>
      <c r="R933" s="69">
        <f t="shared" si="701"/>
        <v>0</v>
      </c>
      <c r="S933" s="68">
        <f t="shared" si="702"/>
        <v>0</v>
      </c>
      <c r="T933" s="65">
        <f t="shared" si="703"/>
        <v>0</v>
      </c>
      <c r="U933" s="69">
        <f t="shared" si="704"/>
        <v>0</v>
      </c>
      <c r="V933" s="68">
        <f t="shared" si="705"/>
        <v>0</v>
      </c>
      <c r="W933" s="65">
        <f t="shared" si="706"/>
        <v>0</v>
      </c>
      <c r="X933" s="69">
        <f t="shared" si="707"/>
        <v>0</v>
      </c>
      <c r="Y933" s="68">
        <f t="shared" si="708"/>
        <v>0</v>
      </c>
      <c r="Z933" s="65">
        <f t="shared" si="709"/>
        <v>0</v>
      </c>
      <c r="AA933" s="69">
        <f t="shared" si="710"/>
        <v>0</v>
      </c>
      <c r="AB933" s="98">
        <f>SUMIF(BN933:BU933,"VERDADEIRO",BN$3:$BU932)</f>
        <v>0</v>
      </c>
      <c r="AC933" s="97">
        <f t="shared" si="686"/>
        <v>930</v>
      </c>
      <c r="AD933" s="89">
        <f>RTD("tryd.rtdserver",,"COT",B933,"ULT")</f>
        <v>0</v>
      </c>
      <c r="AE933" s="89">
        <f>RTD("tryd.rtdserver",,"COT",C933,"ULT")</f>
        <v>0</v>
      </c>
      <c r="AF933" s="89">
        <f>VLOOKUP($AC933,LS_Coint_BD!$B$3:$AQ$1079,AF$2)*$AD933+VLOOKUP($AC933,LS_Coint_BD!$B$3:$AQ$1079,AF$2+1)</f>
        <v>0</v>
      </c>
      <c r="AG933" s="89">
        <f>VLOOKUP($AC933,LS_Coint_BD!$B$3:$AQ$1079,AG$2)*$AD933+VLOOKUP($AC933,LS_Coint_BD!$B$3:$AQ$1079,AG$2+1)</f>
        <v>0</v>
      </c>
      <c r="AH933" s="89">
        <f>VLOOKUP($AC933,LS_Coint_BD!$B$3:$AQ$1079,AH$2)*$AD933+VLOOKUP($AC933,LS_Coint_BD!$B$3:$AQ$1079,AH$2+1)</f>
        <v>0</v>
      </c>
      <c r="AI933" s="89">
        <f>VLOOKUP($AC933,LS_Coint_BD!$B$3:$AQ$1079,AI$2)*$AD933+VLOOKUP($AC933,LS_Coint_BD!$B$3:$AQ$1079,AI$2+1)</f>
        <v>0</v>
      </c>
      <c r="AJ933" s="89">
        <f>VLOOKUP($AC933,LS_Coint_BD!$B$3:$AQ$1079,AJ$2)*$AD933+VLOOKUP($AC933,LS_Coint_BD!$B$3:$AQ$1079,AJ$2+1)</f>
        <v>0</v>
      </c>
      <c r="AK933" s="89">
        <f>VLOOKUP($AC933,LS_Coint_BD!$B$3:$AQ$1079,AK$2)*$AD933+VLOOKUP($AC933,LS_Coint_BD!$B$3:$AQ$1079,AK$2+1)</f>
        <v>0</v>
      </c>
      <c r="AL933" s="89">
        <f>VLOOKUP($AC933,LS_Coint_BD!$B$3:$AQ$1079,AL$2)*$AD933+VLOOKUP($AC933,LS_Coint_BD!$B$3:$AQ$1079,AL$2+1)</f>
        <v>0</v>
      </c>
      <c r="AM933" s="89">
        <f>VLOOKUP($AC933,LS_Coint_BD!$B$3:$AQ$1079,AM$2)*$AD933+VLOOKUP($AC933,LS_Coint_BD!$B$3:$AQ$1079,AM$2+1)</f>
        <v>0</v>
      </c>
      <c r="AN933" s="89">
        <f>VLOOKUP($AC933,LS_Coint_BD!$B$3:$AQ$1079,AN$2)</f>
        <v>0</v>
      </c>
      <c r="AO933" s="89">
        <f>VLOOKUP($AC933,LS_Coint_BD!$B$3:$AQ$1079,AO$2)</f>
        <v>0</v>
      </c>
      <c r="AP933" s="89">
        <f>VLOOKUP($AC933,LS_Coint_BD!$B$3:$AQ$1079,AP$2)</f>
        <v>0</v>
      </c>
      <c r="AQ933" s="89">
        <f>VLOOKUP($AC933,LS_Coint_BD!$B$3:$AQ$1079,AQ$2)</f>
        <v>0</v>
      </c>
      <c r="AR933" s="89">
        <f>VLOOKUP($AC933,LS_Coint_BD!$B$3:$AQ$1079,AR$2)</f>
        <v>0</v>
      </c>
      <c r="AS933" s="89">
        <f>VLOOKUP($AC933,LS_Coint_BD!$B$3:$AQ$1079,AS$2)</f>
        <v>0</v>
      </c>
      <c r="AT933" s="89">
        <f>VLOOKUP($AC933,LS_Coint_BD!$B$3:$AQ$1079,AT$2)</f>
        <v>0</v>
      </c>
      <c r="AU933" s="89">
        <f>VLOOKUP($AC933,LS_Coint_BD!$B$3:$AQ$1079,AU$2)</f>
        <v>0</v>
      </c>
      <c r="AV933" s="89">
        <f>VLOOKUP($AC933,LS_Coint_BD!$B$3:$AQ$1079,AV$2)</f>
        <v>0</v>
      </c>
      <c r="AW933" s="89">
        <f>VLOOKUP($AC933,LS_Coint_BD!$B$3:$AQ$1079,AW$2)</f>
        <v>0</v>
      </c>
      <c r="AX933" s="89">
        <f>VLOOKUP($AC933,LS_Coint_BD!$B$3:$AQ$1079,AX$2)</f>
        <v>0</v>
      </c>
      <c r="AY933" s="89">
        <f>VLOOKUP($AC933,LS_Coint_BD!$B$3:$AQ$1079,AY$2)</f>
        <v>0</v>
      </c>
      <c r="AZ933" s="89">
        <f>VLOOKUP($AC933,LS_Coint_BD!$B$3:$AQ$1079,AZ$2)</f>
        <v>0</v>
      </c>
      <c r="BA933" s="89">
        <f>VLOOKUP($AC933,LS_Coint_BD!$B$3:$AQ$1079,BA$2)</f>
        <v>0</v>
      </c>
      <c r="BB933" s="89">
        <f>VLOOKUP($AC933,LS_Coint_BD!$B$3:$AQ$1079,BB$2)</f>
        <v>0</v>
      </c>
      <c r="BC933" s="89">
        <f>VLOOKUP($AC933,LS_Coint_BD!$B$3:$AQ$1079,BC$2)</f>
        <v>0</v>
      </c>
      <c r="BD933" s="89">
        <f t="shared" si="711"/>
        <v>0</v>
      </c>
      <c r="BE933" s="89">
        <f t="shared" si="712"/>
        <v>0</v>
      </c>
      <c r="BF933" s="89">
        <f t="shared" si="713"/>
        <v>0</v>
      </c>
      <c r="BG933" s="89">
        <f t="shared" si="714"/>
        <v>0</v>
      </c>
      <c r="BH933" s="89">
        <f t="shared" si="715"/>
        <v>0</v>
      </c>
      <c r="BI933" s="89">
        <f t="shared" si="716"/>
        <v>0</v>
      </c>
      <c r="BJ933" s="89">
        <f t="shared" si="717"/>
        <v>0</v>
      </c>
      <c r="BK933" s="89">
        <f t="shared" si="718"/>
        <v>0</v>
      </c>
      <c r="BL933" s="89">
        <f t="shared" si="719"/>
        <v>0</v>
      </c>
      <c r="BM933" s="89"/>
      <c r="BN933" s="26" t="b">
        <f t="shared" si="720"/>
        <v>0</v>
      </c>
      <c r="BO933" s="26" t="b">
        <f t="shared" si="721"/>
        <v>0</v>
      </c>
      <c r="BP933" s="26" t="b">
        <f t="shared" si="722"/>
        <v>0</v>
      </c>
      <c r="BQ933" s="26" t="b">
        <f t="shared" si="723"/>
        <v>0</v>
      </c>
      <c r="BR933" s="26" t="b">
        <f t="shared" si="724"/>
        <v>0</v>
      </c>
      <c r="BS933" s="26" t="b">
        <f t="shared" si="725"/>
        <v>0</v>
      </c>
      <c r="BT933" s="26" t="b">
        <f t="shared" si="726"/>
        <v>0</v>
      </c>
      <c r="BU933" s="26" t="b">
        <f t="shared" si="727"/>
        <v>0</v>
      </c>
    </row>
    <row r="934" spans="2:73" ht="15" thickBot="1" x14ac:dyDescent="0.35">
      <c r="B934" s="17">
        <f>VLOOKUP($AC934,LS_Coint_BD!$B$3:$D$1079,2)</f>
        <v>0</v>
      </c>
      <c r="C934" s="87">
        <f>VLOOKUP($AC934,LS_Coint_BD!$B$3:$D$1079,3)</f>
        <v>0</v>
      </c>
      <c r="D934" s="68">
        <f t="shared" si="687"/>
        <v>0</v>
      </c>
      <c r="E934" s="65">
        <f t="shared" si="688"/>
        <v>0</v>
      </c>
      <c r="F934" s="69">
        <f t="shared" si="689"/>
        <v>0</v>
      </c>
      <c r="G934" s="68">
        <f t="shared" si="690"/>
        <v>0</v>
      </c>
      <c r="H934" s="65">
        <f t="shared" si="691"/>
        <v>0</v>
      </c>
      <c r="I934" s="69">
        <f t="shared" si="692"/>
        <v>0</v>
      </c>
      <c r="J934" s="68">
        <f t="shared" si="693"/>
        <v>0</v>
      </c>
      <c r="K934" s="65">
        <f t="shared" si="694"/>
        <v>0</v>
      </c>
      <c r="L934" s="69">
        <f t="shared" si="695"/>
        <v>0</v>
      </c>
      <c r="M934" s="68">
        <f t="shared" si="696"/>
        <v>0</v>
      </c>
      <c r="N934" s="65">
        <f t="shared" si="697"/>
        <v>0</v>
      </c>
      <c r="O934" s="69">
        <f t="shared" si="698"/>
        <v>0</v>
      </c>
      <c r="P934" s="68">
        <f t="shared" si="699"/>
        <v>0</v>
      </c>
      <c r="Q934" s="65">
        <f t="shared" si="700"/>
        <v>0</v>
      </c>
      <c r="R934" s="69">
        <f t="shared" si="701"/>
        <v>0</v>
      </c>
      <c r="S934" s="68">
        <f t="shared" si="702"/>
        <v>0</v>
      </c>
      <c r="T934" s="65">
        <f t="shared" si="703"/>
        <v>0</v>
      </c>
      <c r="U934" s="69">
        <f t="shared" si="704"/>
        <v>0</v>
      </c>
      <c r="V934" s="68">
        <f t="shared" si="705"/>
        <v>0</v>
      </c>
      <c r="W934" s="65">
        <f t="shared" si="706"/>
        <v>0</v>
      </c>
      <c r="X934" s="69">
        <f t="shared" si="707"/>
        <v>0</v>
      </c>
      <c r="Y934" s="68">
        <f t="shared" si="708"/>
        <v>0</v>
      </c>
      <c r="Z934" s="65">
        <f t="shared" si="709"/>
        <v>0</v>
      </c>
      <c r="AA934" s="69">
        <f t="shared" si="710"/>
        <v>0</v>
      </c>
      <c r="AB934" s="98">
        <f>SUMIF(BN934:BU934,"VERDADEIRO",BN$3:$BU933)</f>
        <v>0</v>
      </c>
      <c r="AC934" s="97">
        <f t="shared" si="686"/>
        <v>931</v>
      </c>
      <c r="AD934" s="89">
        <f>RTD("tryd.rtdserver",,"COT",B934,"ULT")</f>
        <v>0</v>
      </c>
      <c r="AE934" s="89">
        <f>RTD("tryd.rtdserver",,"COT",C934,"ULT")</f>
        <v>0</v>
      </c>
      <c r="AF934" s="89">
        <f>VLOOKUP($AC934,LS_Coint_BD!$B$3:$AQ$1079,AF$2)*$AD934+VLOOKUP($AC934,LS_Coint_BD!$B$3:$AQ$1079,AF$2+1)</f>
        <v>0</v>
      </c>
      <c r="AG934" s="89">
        <f>VLOOKUP($AC934,LS_Coint_BD!$B$3:$AQ$1079,AG$2)*$AD934+VLOOKUP($AC934,LS_Coint_BD!$B$3:$AQ$1079,AG$2+1)</f>
        <v>0</v>
      </c>
      <c r="AH934" s="89">
        <f>VLOOKUP($AC934,LS_Coint_BD!$B$3:$AQ$1079,AH$2)*$AD934+VLOOKUP($AC934,LS_Coint_BD!$B$3:$AQ$1079,AH$2+1)</f>
        <v>0</v>
      </c>
      <c r="AI934" s="89">
        <f>VLOOKUP($AC934,LS_Coint_BD!$B$3:$AQ$1079,AI$2)*$AD934+VLOOKUP($AC934,LS_Coint_BD!$B$3:$AQ$1079,AI$2+1)</f>
        <v>0</v>
      </c>
      <c r="AJ934" s="89">
        <f>VLOOKUP($AC934,LS_Coint_BD!$B$3:$AQ$1079,AJ$2)*$AD934+VLOOKUP($AC934,LS_Coint_BD!$B$3:$AQ$1079,AJ$2+1)</f>
        <v>0</v>
      </c>
      <c r="AK934" s="89">
        <f>VLOOKUP($AC934,LS_Coint_BD!$B$3:$AQ$1079,AK$2)*$AD934+VLOOKUP($AC934,LS_Coint_BD!$B$3:$AQ$1079,AK$2+1)</f>
        <v>0</v>
      </c>
      <c r="AL934" s="89">
        <f>VLOOKUP($AC934,LS_Coint_BD!$B$3:$AQ$1079,AL$2)*$AD934+VLOOKUP($AC934,LS_Coint_BD!$B$3:$AQ$1079,AL$2+1)</f>
        <v>0</v>
      </c>
      <c r="AM934" s="89">
        <f>VLOOKUP($AC934,LS_Coint_BD!$B$3:$AQ$1079,AM$2)*$AD934+VLOOKUP($AC934,LS_Coint_BD!$B$3:$AQ$1079,AM$2+1)</f>
        <v>0</v>
      </c>
      <c r="AN934" s="89">
        <f>VLOOKUP($AC934,LS_Coint_BD!$B$3:$AQ$1079,AN$2)</f>
        <v>0</v>
      </c>
      <c r="AO934" s="89">
        <f>VLOOKUP($AC934,LS_Coint_BD!$B$3:$AQ$1079,AO$2)</f>
        <v>0</v>
      </c>
      <c r="AP934" s="89">
        <f>VLOOKUP($AC934,LS_Coint_BD!$B$3:$AQ$1079,AP$2)</f>
        <v>0</v>
      </c>
      <c r="AQ934" s="89">
        <f>VLOOKUP($AC934,LS_Coint_BD!$B$3:$AQ$1079,AQ$2)</f>
        <v>0</v>
      </c>
      <c r="AR934" s="89">
        <f>VLOOKUP($AC934,LS_Coint_BD!$B$3:$AQ$1079,AR$2)</f>
        <v>0</v>
      </c>
      <c r="AS934" s="89">
        <f>VLOOKUP($AC934,LS_Coint_BD!$B$3:$AQ$1079,AS$2)</f>
        <v>0</v>
      </c>
      <c r="AT934" s="89">
        <f>VLOOKUP($AC934,LS_Coint_BD!$B$3:$AQ$1079,AT$2)</f>
        <v>0</v>
      </c>
      <c r="AU934" s="89">
        <f>VLOOKUP($AC934,LS_Coint_BD!$B$3:$AQ$1079,AU$2)</f>
        <v>0</v>
      </c>
      <c r="AV934" s="89">
        <f>VLOOKUP($AC934,LS_Coint_BD!$B$3:$AQ$1079,AV$2)</f>
        <v>0</v>
      </c>
      <c r="AW934" s="89">
        <f>VLOOKUP($AC934,LS_Coint_BD!$B$3:$AQ$1079,AW$2)</f>
        <v>0</v>
      </c>
      <c r="AX934" s="89">
        <f>VLOOKUP($AC934,LS_Coint_BD!$B$3:$AQ$1079,AX$2)</f>
        <v>0</v>
      </c>
      <c r="AY934" s="89">
        <f>VLOOKUP($AC934,LS_Coint_BD!$B$3:$AQ$1079,AY$2)</f>
        <v>0</v>
      </c>
      <c r="AZ934" s="89">
        <f>VLOOKUP($AC934,LS_Coint_BD!$B$3:$AQ$1079,AZ$2)</f>
        <v>0</v>
      </c>
      <c r="BA934" s="89">
        <f>VLOOKUP($AC934,LS_Coint_BD!$B$3:$AQ$1079,BA$2)</f>
        <v>0</v>
      </c>
      <c r="BB934" s="89">
        <f>VLOOKUP($AC934,LS_Coint_BD!$B$3:$AQ$1079,BB$2)</f>
        <v>0</v>
      </c>
      <c r="BC934" s="89">
        <f>VLOOKUP($AC934,LS_Coint_BD!$B$3:$AQ$1079,BC$2)</f>
        <v>0</v>
      </c>
      <c r="BD934" s="89">
        <f t="shared" si="711"/>
        <v>0</v>
      </c>
      <c r="BE934" s="89">
        <f t="shared" si="712"/>
        <v>0</v>
      </c>
      <c r="BF934" s="89">
        <f t="shared" si="713"/>
        <v>0</v>
      </c>
      <c r="BG934" s="89">
        <f t="shared" si="714"/>
        <v>0</v>
      </c>
      <c r="BH934" s="89">
        <f t="shared" si="715"/>
        <v>0</v>
      </c>
      <c r="BI934" s="89">
        <f t="shared" si="716"/>
        <v>0</v>
      </c>
      <c r="BJ934" s="89">
        <f t="shared" si="717"/>
        <v>0</v>
      </c>
      <c r="BK934" s="89">
        <f t="shared" si="718"/>
        <v>0</v>
      </c>
      <c r="BL934" s="89">
        <f t="shared" si="719"/>
        <v>0</v>
      </c>
      <c r="BM934" s="89"/>
      <c r="BN934" s="26" t="b">
        <f t="shared" si="720"/>
        <v>0</v>
      </c>
      <c r="BO934" s="26" t="b">
        <f t="shared" si="721"/>
        <v>0</v>
      </c>
      <c r="BP934" s="26" t="b">
        <f t="shared" si="722"/>
        <v>0</v>
      </c>
      <c r="BQ934" s="26" t="b">
        <f t="shared" si="723"/>
        <v>0</v>
      </c>
      <c r="BR934" s="26" t="b">
        <f t="shared" si="724"/>
        <v>0</v>
      </c>
      <c r="BS934" s="26" t="b">
        <f t="shared" si="725"/>
        <v>0</v>
      </c>
      <c r="BT934" s="26" t="b">
        <f t="shared" si="726"/>
        <v>0</v>
      </c>
      <c r="BU934" s="26" t="b">
        <f t="shared" si="727"/>
        <v>0</v>
      </c>
    </row>
    <row r="935" spans="2:73" ht="15" thickBot="1" x14ac:dyDescent="0.35">
      <c r="B935" s="17">
        <f>VLOOKUP($AC935,LS_Coint_BD!$B$3:$D$1079,2)</f>
        <v>0</v>
      </c>
      <c r="C935" s="87">
        <f>VLOOKUP($AC935,LS_Coint_BD!$B$3:$D$1079,3)</f>
        <v>0</v>
      </c>
      <c r="D935" s="68">
        <f t="shared" si="687"/>
        <v>0</v>
      </c>
      <c r="E935" s="65">
        <f t="shared" si="688"/>
        <v>0</v>
      </c>
      <c r="F935" s="69">
        <f t="shared" si="689"/>
        <v>0</v>
      </c>
      <c r="G935" s="68">
        <f t="shared" si="690"/>
        <v>0</v>
      </c>
      <c r="H935" s="65">
        <f t="shared" si="691"/>
        <v>0</v>
      </c>
      <c r="I935" s="69">
        <f t="shared" si="692"/>
        <v>0</v>
      </c>
      <c r="J935" s="68">
        <f t="shared" si="693"/>
        <v>0</v>
      </c>
      <c r="K935" s="65">
        <f t="shared" si="694"/>
        <v>0</v>
      </c>
      <c r="L935" s="69">
        <f t="shared" si="695"/>
        <v>0</v>
      </c>
      <c r="M935" s="68">
        <f t="shared" si="696"/>
        <v>0</v>
      </c>
      <c r="N935" s="65">
        <f t="shared" si="697"/>
        <v>0</v>
      </c>
      <c r="O935" s="69">
        <f t="shared" si="698"/>
        <v>0</v>
      </c>
      <c r="P935" s="68">
        <f t="shared" si="699"/>
        <v>0</v>
      </c>
      <c r="Q935" s="65">
        <f t="shared" si="700"/>
        <v>0</v>
      </c>
      <c r="R935" s="69">
        <f t="shared" si="701"/>
        <v>0</v>
      </c>
      <c r="S935" s="68">
        <f t="shared" si="702"/>
        <v>0</v>
      </c>
      <c r="T935" s="65">
        <f t="shared" si="703"/>
        <v>0</v>
      </c>
      <c r="U935" s="69">
        <f t="shared" si="704"/>
        <v>0</v>
      </c>
      <c r="V935" s="68">
        <f t="shared" si="705"/>
        <v>0</v>
      </c>
      <c r="W935" s="65">
        <f t="shared" si="706"/>
        <v>0</v>
      </c>
      <c r="X935" s="69">
        <f t="shared" si="707"/>
        <v>0</v>
      </c>
      <c r="Y935" s="68">
        <f t="shared" si="708"/>
        <v>0</v>
      </c>
      <c r="Z935" s="65">
        <f t="shared" si="709"/>
        <v>0</v>
      </c>
      <c r="AA935" s="69">
        <f t="shared" si="710"/>
        <v>0</v>
      </c>
      <c r="AB935" s="98">
        <f>SUMIF(BN935:BU935,"VERDADEIRO",BN$3:$BU934)</f>
        <v>0</v>
      </c>
      <c r="AC935" s="97">
        <f t="shared" si="686"/>
        <v>932</v>
      </c>
      <c r="AD935" s="89">
        <f>RTD("tryd.rtdserver",,"COT",B935,"ULT")</f>
        <v>0</v>
      </c>
      <c r="AE935" s="89">
        <f>RTD("tryd.rtdserver",,"COT",C935,"ULT")</f>
        <v>0</v>
      </c>
      <c r="AF935" s="89">
        <f>VLOOKUP($AC935,LS_Coint_BD!$B$3:$AQ$1079,AF$2)*$AD935+VLOOKUP($AC935,LS_Coint_BD!$B$3:$AQ$1079,AF$2+1)</f>
        <v>0</v>
      </c>
      <c r="AG935" s="89">
        <f>VLOOKUP($AC935,LS_Coint_BD!$B$3:$AQ$1079,AG$2)*$AD935+VLOOKUP($AC935,LS_Coint_BD!$B$3:$AQ$1079,AG$2+1)</f>
        <v>0</v>
      </c>
      <c r="AH935" s="89">
        <f>VLOOKUP($AC935,LS_Coint_BD!$B$3:$AQ$1079,AH$2)*$AD935+VLOOKUP($AC935,LS_Coint_BD!$B$3:$AQ$1079,AH$2+1)</f>
        <v>0</v>
      </c>
      <c r="AI935" s="89">
        <f>VLOOKUP($AC935,LS_Coint_BD!$B$3:$AQ$1079,AI$2)*$AD935+VLOOKUP($AC935,LS_Coint_BD!$B$3:$AQ$1079,AI$2+1)</f>
        <v>0</v>
      </c>
      <c r="AJ935" s="89">
        <f>VLOOKUP($AC935,LS_Coint_BD!$B$3:$AQ$1079,AJ$2)*$AD935+VLOOKUP($AC935,LS_Coint_BD!$B$3:$AQ$1079,AJ$2+1)</f>
        <v>0</v>
      </c>
      <c r="AK935" s="89">
        <f>VLOOKUP($AC935,LS_Coint_BD!$B$3:$AQ$1079,AK$2)*$AD935+VLOOKUP($AC935,LS_Coint_BD!$B$3:$AQ$1079,AK$2+1)</f>
        <v>0</v>
      </c>
      <c r="AL935" s="89">
        <f>VLOOKUP($AC935,LS_Coint_BD!$B$3:$AQ$1079,AL$2)*$AD935+VLOOKUP($AC935,LS_Coint_BD!$B$3:$AQ$1079,AL$2+1)</f>
        <v>0</v>
      </c>
      <c r="AM935" s="89">
        <f>VLOOKUP($AC935,LS_Coint_BD!$B$3:$AQ$1079,AM$2)*$AD935+VLOOKUP($AC935,LS_Coint_BD!$B$3:$AQ$1079,AM$2+1)</f>
        <v>0</v>
      </c>
      <c r="AN935" s="89">
        <f>VLOOKUP($AC935,LS_Coint_BD!$B$3:$AQ$1079,AN$2)</f>
        <v>0</v>
      </c>
      <c r="AO935" s="89">
        <f>VLOOKUP($AC935,LS_Coint_BD!$B$3:$AQ$1079,AO$2)</f>
        <v>0</v>
      </c>
      <c r="AP935" s="89">
        <f>VLOOKUP($AC935,LS_Coint_BD!$B$3:$AQ$1079,AP$2)</f>
        <v>0</v>
      </c>
      <c r="AQ935" s="89">
        <f>VLOOKUP($AC935,LS_Coint_BD!$B$3:$AQ$1079,AQ$2)</f>
        <v>0</v>
      </c>
      <c r="AR935" s="89">
        <f>VLOOKUP($AC935,LS_Coint_BD!$B$3:$AQ$1079,AR$2)</f>
        <v>0</v>
      </c>
      <c r="AS935" s="89">
        <f>VLOOKUP($AC935,LS_Coint_BD!$B$3:$AQ$1079,AS$2)</f>
        <v>0</v>
      </c>
      <c r="AT935" s="89">
        <f>VLOOKUP($AC935,LS_Coint_BD!$B$3:$AQ$1079,AT$2)</f>
        <v>0</v>
      </c>
      <c r="AU935" s="89">
        <f>VLOOKUP($AC935,LS_Coint_BD!$B$3:$AQ$1079,AU$2)</f>
        <v>0</v>
      </c>
      <c r="AV935" s="89">
        <f>VLOOKUP($AC935,LS_Coint_BD!$B$3:$AQ$1079,AV$2)</f>
        <v>0</v>
      </c>
      <c r="AW935" s="89">
        <f>VLOOKUP($AC935,LS_Coint_BD!$B$3:$AQ$1079,AW$2)</f>
        <v>0</v>
      </c>
      <c r="AX935" s="89">
        <f>VLOOKUP($AC935,LS_Coint_BD!$B$3:$AQ$1079,AX$2)</f>
        <v>0</v>
      </c>
      <c r="AY935" s="89">
        <f>VLOOKUP($AC935,LS_Coint_BD!$B$3:$AQ$1079,AY$2)</f>
        <v>0</v>
      </c>
      <c r="AZ935" s="89">
        <f>VLOOKUP($AC935,LS_Coint_BD!$B$3:$AQ$1079,AZ$2)</f>
        <v>0</v>
      </c>
      <c r="BA935" s="89">
        <f>VLOOKUP($AC935,LS_Coint_BD!$B$3:$AQ$1079,BA$2)</f>
        <v>0</v>
      </c>
      <c r="BB935" s="89">
        <f>VLOOKUP($AC935,LS_Coint_BD!$B$3:$AQ$1079,BB$2)</f>
        <v>0</v>
      </c>
      <c r="BC935" s="89">
        <f>VLOOKUP($AC935,LS_Coint_BD!$B$3:$AQ$1079,BC$2)</f>
        <v>0</v>
      </c>
      <c r="BD935" s="89">
        <f t="shared" si="711"/>
        <v>0</v>
      </c>
      <c r="BE935" s="89">
        <f t="shared" si="712"/>
        <v>0</v>
      </c>
      <c r="BF935" s="89">
        <f t="shared" si="713"/>
        <v>0</v>
      </c>
      <c r="BG935" s="89">
        <f t="shared" si="714"/>
        <v>0</v>
      </c>
      <c r="BH935" s="89">
        <f t="shared" si="715"/>
        <v>0</v>
      </c>
      <c r="BI935" s="89">
        <f t="shared" si="716"/>
        <v>0</v>
      </c>
      <c r="BJ935" s="89">
        <f t="shared" si="717"/>
        <v>0</v>
      </c>
      <c r="BK935" s="89">
        <f t="shared" si="718"/>
        <v>0</v>
      </c>
      <c r="BL935" s="89">
        <f t="shared" si="719"/>
        <v>0</v>
      </c>
      <c r="BM935" s="89"/>
      <c r="BN935" s="26" t="b">
        <f t="shared" si="720"/>
        <v>0</v>
      </c>
      <c r="BO935" s="26" t="b">
        <f t="shared" si="721"/>
        <v>0</v>
      </c>
      <c r="BP935" s="26" t="b">
        <f t="shared" si="722"/>
        <v>0</v>
      </c>
      <c r="BQ935" s="26" t="b">
        <f t="shared" si="723"/>
        <v>0</v>
      </c>
      <c r="BR935" s="26" t="b">
        <f t="shared" si="724"/>
        <v>0</v>
      </c>
      <c r="BS935" s="26" t="b">
        <f t="shared" si="725"/>
        <v>0</v>
      </c>
      <c r="BT935" s="26" t="b">
        <f t="shared" si="726"/>
        <v>0</v>
      </c>
      <c r="BU935" s="26" t="b">
        <f t="shared" si="727"/>
        <v>0</v>
      </c>
    </row>
    <row r="936" spans="2:73" ht="15" thickBot="1" x14ac:dyDescent="0.35">
      <c r="B936" s="17">
        <f>VLOOKUP($AC936,LS_Coint_BD!$B$3:$D$1079,2)</f>
        <v>0</v>
      </c>
      <c r="C936" s="87">
        <f>VLOOKUP($AC936,LS_Coint_BD!$B$3:$D$1079,3)</f>
        <v>0</v>
      </c>
      <c r="D936" s="68">
        <f t="shared" si="687"/>
        <v>0</v>
      </c>
      <c r="E936" s="65">
        <f t="shared" si="688"/>
        <v>0</v>
      </c>
      <c r="F936" s="69">
        <f t="shared" si="689"/>
        <v>0</v>
      </c>
      <c r="G936" s="68">
        <f t="shared" si="690"/>
        <v>0</v>
      </c>
      <c r="H936" s="65">
        <f t="shared" si="691"/>
        <v>0</v>
      </c>
      <c r="I936" s="69">
        <f t="shared" si="692"/>
        <v>0</v>
      </c>
      <c r="J936" s="68">
        <f t="shared" si="693"/>
        <v>0</v>
      </c>
      <c r="K936" s="65">
        <f t="shared" si="694"/>
        <v>0</v>
      </c>
      <c r="L936" s="69">
        <f t="shared" si="695"/>
        <v>0</v>
      </c>
      <c r="M936" s="68">
        <f t="shared" si="696"/>
        <v>0</v>
      </c>
      <c r="N936" s="65">
        <f t="shared" si="697"/>
        <v>0</v>
      </c>
      <c r="O936" s="69">
        <f t="shared" si="698"/>
        <v>0</v>
      </c>
      <c r="P936" s="68">
        <f t="shared" si="699"/>
        <v>0</v>
      </c>
      <c r="Q936" s="65">
        <f t="shared" si="700"/>
        <v>0</v>
      </c>
      <c r="R936" s="69">
        <f t="shared" si="701"/>
        <v>0</v>
      </c>
      <c r="S936" s="68">
        <f t="shared" si="702"/>
        <v>0</v>
      </c>
      <c r="T936" s="65">
        <f t="shared" si="703"/>
        <v>0</v>
      </c>
      <c r="U936" s="69">
        <f t="shared" si="704"/>
        <v>0</v>
      </c>
      <c r="V936" s="68">
        <f t="shared" si="705"/>
        <v>0</v>
      </c>
      <c r="W936" s="65">
        <f t="shared" si="706"/>
        <v>0</v>
      </c>
      <c r="X936" s="69">
        <f t="shared" si="707"/>
        <v>0</v>
      </c>
      <c r="Y936" s="68">
        <f t="shared" si="708"/>
        <v>0</v>
      </c>
      <c r="Z936" s="65">
        <f t="shared" si="709"/>
        <v>0</v>
      </c>
      <c r="AA936" s="69">
        <f t="shared" si="710"/>
        <v>0</v>
      </c>
      <c r="AB936" s="98">
        <f>SUMIF(BN936:BU936,"VERDADEIRO",BN$3:$BU935)</f>
        <v>0</v>
      </c>
      <c r="AC936" s="97">
        <f t="shared" si="686"/>
        <v>933</v>
      </c>
      <c r="AD936" s="89">
        <f>RTD("tryd.rtdserver",,"COT",B936,"ULT")</f>
        <v>0</v>
      </c>
      <c r="AE936" s="89">
        <f>RTD("tryd.rtdserver",,"COT",C936,"ULT")</f>
        <v>0</v>
      </c>
      <c r="AF936" s="89">
        <f>VLOOKUP($AC936,LS_Coint_BD!$B$3:$AQ$1079,AF$2)*$AD936+VLOOKUP($AC936,LS_Coint_BD!$B$3:$AQ$1079,AF$2+1)</f>
        <v>0</v>
      </c>
      <c r="AG936" s="89">
        <f>VLOOKUP($AC936,LS_Coint_BD!$B$3:$AQ$1079,AG$2)*$AD936+VLOOKUP($AC936,LS_Coint_BD!$B$3:$AQ$1079,AG$2+1)</f>
        <v>0</v>
      </c>
      <c r="AH936" s="89">
        <f>VLOOKUP($AC936,LS_Coint_BD!$B$3:$AQ$1079,AH$2)*$AD936+VLOOKUP($AC936,LS_Coint_BD!$B$3:$AQ$1079,AH$2+1)</f>
        <v>0</v>
      </c>
      <c r="AI936" s="89">
        <f>VLOOKUP($AC936,LS_Coint_BD!$B$3:$AQ$1079,AI$2)*$AD936+VLOOKUP($AC936,LS_Coint_BD!$B$3:$AQ$1079,AI$2+1)</f>
        <v>0</v>
      </c>
      <c r="AJ936" s="89">
        <f>VLOOKUP($AC936,LS_Coint_BD!$B$3:$AQ$1079,AJ$2)*$AD936+VLOOKUP($AC936,LS_Coint_BD!$B$3:$AQ$1079,AJ$2+1)</f>
        <v>0</v>
      </c>
      <c r="AK936" s="89">
        <f>VLOOKUP($AC936,LS_Coint_BD!$B$3:$AQ$1079,AK$2)*$AD936+VLOOKUP($AC936,LS_Coint_BD!$B$3:$AQ$1079,AK$2+1)</f>
        <v>0</v>
      </c>
      <c r="AL936" s="89">
        <f>VLOOKUP($AC936,LS_Coint_BD!$B$3:$AQ$1079,AL$2)*$AD936+VLOOKUP($AC936,LS_Coint_BD!$B$3:$AQ$1079,AL$2+1)</f>
        <v>0</v>
      </c>
      <c r="AM936" s="89">
        <f>VLOOKUP($AC936,LS_Coint_BD!$B$3:$AQ$1079,AM$2)*$AD936+VLOOKUP($AC936,LS_Coint_BD!$B$3:$AQ$1079,AM$2+1)</f>
        <v>0</v>
      </c>
      <c r="AN936" s="89">
        <f>VLOOKUP($AC936,LS_Coint_BD!$B$3:$AQ$1079,AN$2)</f>
        <v>0</v>
      </c>
      <c r="AO936" s="89">
        <f>VLOOKUP($AC936,LS_Coint_BD!$B$3:$AQ$1079,AO$2)</f>
        <v>0</v>
      </c>
      <c r="AP936" s="89">
        <f>VLOOKUP($AC936,LS_Coint_BD!$B$3:$AQ$1079,AP$2)</f>
        <v>0</v>
      </c>
      <c r="AQ936" s="89">
        <f>VLOOKUP($AC936,LS_Coint_BD!$B$3:$AQ$1079,AQ$2)</f>
        <v>0</v>
      </c>
      <c r="AR936" s="89">
        <f>VLOOKUP($AC936,LS_Coint_BD!$B$3:$AQ$1079,AR$2)</f>
        <v>0</v>
      </c>
      <c r="AS936" s="89">
        <f>VLOOKUP($AC936,LS_Coint_BD!$B$3:$AQ$1079,AS$2)</f>
        <v>0</v>
      </c>
      <c r="AT936" s="89">
        <f>VLOOKUP($AC936,LS_Coint_BD!$B$3:$AQ$1079,AT$2)</f>
        <v>0</v>
      </c>
      <c r="AU936" s="89">
        <f>VLOOKUP($AC936,LS_Coint_BD!$B$3:$AQ$1079,AU$2)</f>
        <v>0</v>
      </c>
      <c r="AV936" s="89">
        <f>VLOOKUP($AC936,LS_Coint_BD!$B$3:$AQ$1079,AV$2)</f>
        <v>0</v>
      </c>
      <c r="AW936" s="89">
        <f>VLOOKUP($AC936,LS_Coint_BD!$B$3:$AQ$1079,AW$2)</f>
        <v>0</v>
      </c>
      <c r="AX936" s="89">
        <f>VLOOKUP($AC936,LS_Coint_BD!$B$3:$AQ$1079,AX$2)</f>
        <v>0</v>
      </c>
      <c r="AY936" s="89">
        <f>VLOOKUP($AC936,LS_Coint_BD!$B$3:$AQ$1079,AY$2)</f>
        <v>0</v>
      </c>
      <c r="AZ936" s="89">
        <f>VLOOKUP($AC936,LS_Coint_BD!$B$3:$AQ$1079,AZ$2)</f>
        <v>0</v>
      </c>
      <c r="BA936" s="89">
        <f>VLOOKUP($AC936,LS_Coint_BD!$B$3:$AQ$1079,BA$2)</f>
        <v>0</v>
      </c>
      <c r="BB936" s="89">
        <f>VLOOKUP($AC936,LS_Coint_BD!$B$3:$AQ$1079,BB$2)</f>
        <v>0</v>
      </c>
      <c r="BC936" s="89">
        <f>VLOOKUP($AC936,LS_Coint_BD!$B$3:$AQ$1079,BC$2)</f>
        <v>0</v>
      </c>
      <c r="BD936" s="89">
        <f t="shared" si="711"/>
        <v>0</v>
      </c>
      <c r="BE936" s="89">
        <f t="shared" si="712"/>
        <v>0</v>
      </c>
      <c r="BF936" s="89">
        <f t="shared" si="713"/>
        <v>0</v>
      </c>
      <c r="BG936" s="89">
        <f t="shared" si="714"/>
        <v>0</v>
      </c>
      <c r="BH936" s="89">
        <f t="shared" si="715"/>
        <v>0</v>
      </c>
      <c r="BI936" s="89">
        <f t="shared" si="716"/>
        <v>0</v>
      </c>
      <c r="BJ936" s="89">
        <f t="shared" si="717"/>
        <v>0</v>
      </c>
      <c r="BK936" s="89">
        <f t="shared" si="718"/>
        <v>0</v>
      </c>
      <c r="BL936" s="89">
        <f t="shared" si="719"/>
        <v>0</v>
      </c>
      <c r="BM936" s="89"/>
      <c r="BN936" s="26" t="b">
        <f t="shared" si="720"/>
        <v>0</v>
      </c>
      <c r="BO936" s="26" t="b">
        <f t="shared" si="721"/>
        <v>0</v>
      </c>
      <c r="BP936" s="26" t="b">
        <f t="shared" si="722"/>
        <v>0</v>
      </c>
      <c r="BQ936" s="26" t="b">
        <f t="shared" si="723"/>
        <v>0</v>
      </c>
      <c r="BR936" s="26" t="b">
        <f t="shared" si="724"/>
        <v>0</v>
      </c>
      <c r="BS936" s="26" t="b">
        <f t="shared" si="725"/>
        <v>0</v>
      </c>
      <c r="BT936" s="26" t="b">
        <f t="shared" si="726"/>
        <v>0</v>
      </c>
      <c r="BU936" s="26" t="b">
        <f t="shared" si="727"/>
        <v>0</v>
      </c>
    </row>
    <row r="937" spans="2:73" ht="15" thickBot="1" x14ac:dyDescent="0.35">
      <c r="B937" s="17">
        <f>VLOOKUP($AC937,LS_Coint_BD!$B$3:$D$1079,2)</f>
        <v>0</v>
      </c>
      <c r="C937" s="87">
        <f>VLOOKUP($AC937,LS_Coint_BD!$B$3:$D$1079,3)</f>
        <v>0</v>
      </c>
      <c r="D937" s="68">
        <f t="shared" si="687"/>
        <v>0</v>
      </c>
      <c r="E937" s="65">
        <f t="shared" si="688"/>
        <v>0</v>
      </c>
      <c r="F937" s="69">
        <f t="shared" si="689"/>
        <v>0</v>
      </c>
      <c r="G937" s="68">
        <f t="shared" si="690"/>
        <v>0</v>
      </c>
      <c r="H937" s="65">
        <f t="shared" si="691"/>
        <v>0</v>
      </c>
      <c r="I937" s="69">
        <f t="shared" si="692"/>
        <v>0</v>
      </c>
      <c r="J937" s="68">
        <f t="shared" si="693"/>
        <v>0</v>
      </c>
      <c r="K937" s="65">
        <f t="shared" si="694"/>
        <v>0</v>
      </c>
      <c r="L937" s="69">
        <f t="shared" si="695"/>
        <v>0</v>
      </c>
      <c r="M937" s="68">
        <f t="shared" si="696"/>
        <v>0</v>
      </c>
      <c r="N937" s="65">
        <f t="shared" si="697"/>
        <v>0</v>
      </c>
      <c r="O937" s="69">
        <f t="shared" si="698"/>
        <v>0</v>
      </c>
      <c r="P937" s="68">
        <f t="shared" si="699"/>
        <v>0</v>
      </c>
      <c r="Q937" s="65">
        <f t="shared" si="700"/>
        <v>0</v>
      </c>
      <c r="R937" s="69">
        <f t="shared" si="701"/>
        <v>0</v>
      </c>
      <c r="S937" s="68">
        <f t="shared" si="702"/>
        <v>0</v>
      </c>
      <c r="T937" s="65">
        <f t="shared" si="703"/>
        <v>0</v>
      </c>
      <c r="U937" s="69">
        <f t="shared" si="704"/>
        <v>0</v>
      </c>
      <c r="V937" s="68">
        <f t="shared" si="705"/>
        <v>0</v>
      </c>
      <c r="W937" s="65">
        <f t="shared" si="706"/>
        <v>0</v>
      </c>
      <c r="X937" s="69">
        <f t="shared" si="707"/>
        <v>0</v>
      </c>
      <c r="Y937" s="68">
        <f t="shared" si="708"/>
        <v>0</v>
      </c>
      <c r="Z937" s="65">
        <f t="shared" si="709"/>
        <v>0</v>
      </c>
      <c r="AA937" s="69">
        <f t="shared" si="710"/>
        <v>0</v>
      </c>
      <c r="AB937" s="98">
        <f>SUMIF(BN937:BU937,"VERDADEIRO",BN$3:$BU936)</f>
        <v>0</v>
      </c>
      <c r="AC937" s="97">
        <f t="shared" si="686"/>
        <v>934</v>
      </c>
      <c r="AD937" s="89">
        <f>RTD("tryd.rtdserver",,"COT",B937,"ULT")</f>
        <v>0</v>
      </c>
      <c r="AE937" s="89">
        <f>RTD("tryd.rtdserver",,"COT",C937,"ULT")</f>
        <v>0</v>
      </c>
      <c r="AF937" s="89">
        <f>VLOOKUP($AC937,LS_Coint_BD!$B$3:$AQ$1079,AF$2)*$AD937+VLOOKUP($AC937,LS_Coint_BD!$B$3:$AQ$1079,AF$2+1)</f>
        <v>0</v>
      </c>
      <c r="AG937" s="89">
        <f>VLOOKUP($AC937,LS_Coint_BD!$B$3:$AQ$1079,AG$2)*$AD937+VLOOKUP($AC937,LS_Coint_BD!$B$3:$AQ$1079,AG$2+1)</f>
        <v>0</v>
      </c>
      <c r="AH937" s="89">
        <f>VLOOKUP($AC937,LS_Coint_BD!$B$3:$AQ$1079,AH$2)*$AD937+VLOOKUP($AC937,LS_Coint_BD!$B$3:$AQ$1079,AH$2+1)</f>
        <v>0</v>
      </c>
      <c r="AI937" s="89">
        <f>VLOOKUP($AC937,LS_Coint_BD!$B$3:$AQ$1079,AI$2)*$AD937+VLOOKUP($AC937,LS_Coint_BD!$B$3:$AQ$1079,AI$2+1)</f>
        <v>0</v>
      </c>
      <c r="AJ937" s="89">
        <f>VLOOKUP($AC937,LS_Coint_BD!$B$3:$AQ$1079,AJ$2)*$AD937+VLOOKUP($AC937,LS_Coint_BD!$B$3:$AQ$1079,AJ$2+1)</f>
        <v>0</v>
      </c>
      <c r="AK937" s="89">
        <f>VLOOKUP($AC937,LS_Coint_BD!$B$3:$AQ$1079,AK$2)*$AD937+VLOOKUP($AC937,LS_Coint_BD!$B$3:$AQ$1079,AK$2+1)</f>
        <v>0</v>
      </c>
      <c r="AL937" s="89">
        <f>VLOOKUP($AC937,LS_Coint_BD!$B$3:$AQ$1079,AL$2)*$AD937+VLOOKUP($AC937,LS_Coint_BD!$B$3:$AQ$1079,AL$2+1)</f>
        <v>0</v>
      </c>
      <c r="AM937" s="89">
        <f>VLOOKUP($AC937,LS_Coint_BD!$B$3:$AQ$1079,AM$2)*$AD937+VLOOKUP($AC937,LS_Coint_BD!$B$3:$AQ$1079,AM$2+1)</f>
        <v>0</v>
      </c>
      <c r="AN937" s="89">
        <f>VLOOKUP($AC937,LS_Coint_BD!$B$3:$AQ$1079,AN$2)</f>
        <v>0</v>
      </c>
      <c r="AO937" s="89">
        <f>VLOOKUP($AC937,LS_Coint_BD!$B$3:$AQ$1079,AO$2)</f>
        <v>0</v>
      </c>
      <c r="AP937" s="89">
        <f>VLOOKUP($AC937,LS_Coint_BD!$B$3:$AQ$1079,AP$2)</f>
        <v>0</v>
      </c>
      <c r="AQ937" s="89">
        <f>VLOOKUP($AC937,LS_Coint_BD!$B$3:$AQ$1079,AQ$2)</f>
        <v>0</v>
      </c>
      <c r="AR937" s="89">
        <f>VLOOKUP($AC937,LS_Coint_BD!$B$3:$AQ$1079,AR$2)</f>
        <v>0</v>
      </c>
      <c r="AS937" s="89">
        <f>VLOOKUP($AC937,LS_Coint_BD!$B$3:$AQ$1079,AS$2)</f>
        <v>0</v>
      </c>
      <c r="AT937" s="89">
        <f>VLOOKUP($AC937,LS_Coint_BD!$B$3:$AQ$1079,AT$2)</f>
        <v>0</v>
      </c>
      <c r="AU937" s="89">
        <f>VLOOKUP($AC937,LS_Coint_BD!$B$3:$AQ$1079,AU$2)</f>
        <v>0</v>
      </c>
      <c r="AV937" s="89">
        <f>VLOOKUP($AC937,LS_Coint_BD!$B$3:$AQ$1079,AV$2)</f>
        <v>0</v>
      </c>
      <c r="AW937" s="89">
        <f>VLOOKUP($AC937,LS_Coint_BD!$B$3:$AQ$1079,AW$2)</f>
        <v>0</v>
      </c>
      <c r="AX937" s="89">
        <f>VLOOKUP($AC937,LS_Coint_BD!$B$3:$AQ$1079,AX$2)</f>
        <v>0</v>
      </c>
      <c r="AY937" s="89">
        <f>VLOOKUP($AC937,LS_Coint_BD!$B$3:$AQ$1079,AY$2)</f>
        <v>0</v>
      </c>
      <c r="AZ937" s="89">
        <f>VLOOKUP($AC937,LS_Coint_BD!$B$3:$AQ$1079,AZ$2)</f>
        <v>0</v>
      </c>
      <c r="BA937" s="89">
        <f>VLOOKUP($AC937,LS_Coint_BD!$B$3:$AQ$1079,BA$2)</f>
        <v>0</v>
      </c>
      <c r="BB937" s="89">
        <f>VLOOKUP($AC937,LS_Coint_BD!$B$3:$AQ$1079,BB$2)</f>
        <v>0</v>
      </c>
      <c r="BC937" s="89">
        <f>VLOOKUP($AC937,LS_Coint_BD!$B$3:$AQ$1079,BC$2)</f>
        <v>0</v>
      </c>
      <c r="BD937" s="89">
        <f t="shared" si="711"/>
        <v>0</v>
      </c>
      <c r="BE937" s="89">
        <f t="shared" si="712"/>
        <v>0</v>
      </c>
      <c r="BF937" s="89">
        <f t="shared" si="713"/>
        <v>0</v>
      </c>
      <c r="BG937" s="89">
        <f t="shared" si="714"/>
        <v>0</v>
      </c>
      <c r="BH937" s="89">
        <f t="shared" si="715"/>
        <v>0</v>
      </c>
      <c r="BI937" s="89">
        <f t="shared" si="716"/>
        <v>0</v>
      </c>
      <c r="BJ937" s="89">
        <f t="shared" si="717"/>
        <v>0</v>
      </c>
      <c r="BK937" s="89">
        <f t="shared" si="718"/>
        <v>0</v>
      </c>
      <c r="BL937" s="89">
        <f t="shared" si="719"/>
        <v>0</v>
      </c>
      <c r="BM937" s="89"/>
      <c r="BN937" s="26" t="b">
        <f t="shared" si="720"/>
        <v>0</v>
      </c>
      <c r="BO937" s="26" t="b">
        <f t="shared" si="721"/>
        <v>0</v>
      </c>
      <c r="BP937" s="26" t="b">
        <f t="shared" si="722"/>
        <v>0</v>
      </c>
      <c r="BQ937" s="26" t="b">
        <f t="shared" si="723"/>
        <v>0</v>
      </c>
      <c r="BR937" s="26" t="b">
        <f t="shared" si="724"/>
        <v>0</v>
      </c>
      <c r="BS937" s="26" t="b">
        <f t="shared" si="725"/>
        <v>0</v>
      </c>
      <c r="BT937" s="26" t="b">
        <f t="shared" si="726"/>
        <v>0</v>
      </c>
      <c r="BU937" s="26" t="b">
        <f t="shared" si="727"/>
        <v>0</v>
      </c>
    </row>
    <row r="938" spans="2:73" ht="15" thickBot="1" x14ac:dyDescent="0.35">
      <c r="B938" s="17">
        <f>VLOOKUP($AC938,LS_Coint_BD!$B$3:$D$1079,2)</f>
        <v>0</v>
      </c>
      <c r="C938" s="87">
        <f>VLOOKUP($AC938,LS_Coint_BD!$B$3:$D$1079,3)</f>
        <v>0</v>
      </c>
      <c r="D938" s="68">
        <f t="shared" si="687"/>
        <v>0</v>
      </c>
      <c r="E938" s="65">
        <f t="shared" si="688"/>
        <v>0</v>
      </c>
      <c r="F938" s="69">
        <f t="shared" si="689"/>
        <v>0</v>
      </c>
      <c r="G938" s="68">
        <f t="shared" si="690"/>
        <v>0</v>
      </c>
      <c r="H938" s="65">
        <f t="shared" si="691"/>
        <v>0</v>
      </c>
      <c r="I938" s="69">
        <f t="shared" si="692"/>
        <v>0</v>
      </c>
      <c r="J938" s="68">
        <f t="shared" si="693"/>
        <v>0</v>
      </c>
      <c r="K938" s="65">
        <f t="shared" si="694"/>
        <v>0</v>
      </c>
      <c r="L938" s="69">
        <f t="shared" si="695"/>
        <v>0</v>
      </c>
      <c r="M938" s="68">
        <f t="shared" si="696"/>
        <v>0</v>
      </c>
      <c r="N938" s="65">
        <f t="shared" si="697"/>
        <v>0</v>
      </c>
      <c r="O938" s="69">
        <f t="shared" si="698"/>
        <v>0</v>
      </c>
      <c r="P938" s="68">
        <f t="shared" si="699"/>
        <v>0</v>
      </c>
      <c r="Q938" s="65">
        <f t="shared" si="700"/>
        <v>0</v>
      </c>
      <c r="R938" s="69">
        <f t="shared" si="701"/>
        <v>0</v>
      </c>
      <c r="S938" s="68">
        <f t="shared" si="702"/>
        <v>0</v>
      </c>
      <c r="T938" s="65">
        <f t="shared" si="703"/>
        <v>0</v>
      </c>
      <c r="U938" s="69">
        <f t="shared" si="704"/>
        <v>0</v>
      </c>
      <c r="V938" s="68">
        <f t="shared" si="705"/>
        <v>0</v>
      </c>
      <c r="W938" s="65">
        <f t="shared" si="706"/>
        <v>0</v>
      </c>
      <c r="X938" s="69">
        <f t="shared" si="707"/>
        <v>0</v>
      </c>
      <c r="Y938" s="68">
        <f t="shared" si="708"/>
        <v>0</v>
      </c>
      <c r="Z938" s="65">
        <f t="shared" si="709"/>
        <v>0</v>
      </c>
      <c r="AA938" s="69">
        <f t="shared" si="710"/>
        <v>0</v>
      </c>
      <c r="AB938" s="98">
        <f>SUMIF(BN938:BU938,"VERDADEIRO",BN$3:$BU937)</f>
        <v>0</v>
      </c>
      <c r="AC938" s="97">
        <f t="shared" si="686"/>
        <v>935</v>
      </c>
      <c r="AD938" s="89">
        <f>RTD("tryd.rtdserver",,"COT",B938,"ULT")</f>
        <v>0</v>
      </c>
      <c r="AE938" s="89">
        <f>RTD("tryd.rtdserver",,"COT",C938,"ULT")</f>
        <v>0</v>
      </c>
      <c r="AF938" s="89">
        <f>VLOOKUP($AC938,LS_Coint_BD!$B$3:$AQ$1079,AF$2)*$AD938+VLOOKUP($AC938,LS_Coint_BD!$B$3:$AQ$1079,AF$2+1)</f>
        <v>0</v>
      </c>
      <c r="AG938" s="89">
        <f>VLOOKUP($AC938,LS_Coint_BD!$B$3:$AQ$1079,AG$2)*$AD938+VLOOKUP($AC938,LS_Coint_BD!$B$3:$AQ$1079,AG$2+1)</f>
        <v>0</v>
      </c>
      <c r="AH938" s="89">
        <f>VLOOKUP($AC938,LS_Coint_BD!$B$3:$AQ$1079,AH$2)*$AD938+VLOOKUP($AC938,LS_Coint_BD!$B$3:$AQ$1079,AH$2+1)</f>
        <v>0</v>
      </c>
      <c r="AI938" s="89">
        <f>VLOOKUP($AC938,LS_Coint_BD!$B$3:$AQ$1079,AI$2)*$AD938+VLOOKUP($AC938,LS_Coint_BD!$B$3:$AQ$1079,AI$2+1)</f>
        <v>0</v>
      </c>
      <c r="AJ938" s="89">
        <f>VLOOKUP($AC938,LS_Coint_BD!$B$3:$AQ$1079,AJ$2)*$AD938+VLOOKUP($AC938,LS_Coint_BD!$B$3:$AQ$1079,AJ$2+1)</f>
        <v>0</v>
      </c>
      <c r="AK938" s="89">
        <f>VLOOKUP($AC938,LS_Coint_BD!$B$3:$AQ$1079,AK$2)*$AD938+VLOOKUP($AC938,LS_Coint_BD!$B$3:$AQ$1079,AK$2+1)</f>
        <v>0</v>
      </c>
      <c r="AL938" s="89">
        <f>VLOOKUP($AC938,LS_Coint_BD!$B$3:$AQ$1079,AL$2)*$AD938+VLOOKUP($AC938,LS_Coint_BD!$B$3:$AQ$1079,AL$2+1)</f>
        <v>0</v>
      </c>
      <c r="AM938" s="89">
        <f>VLOOKUP($AC938,LS_Coint_BD!$B$3:$AQ$1079,AM$2)*$AD938+VLOOKUP($AC938,LS_Coint_BD!$B$3:$AQ$1079,AM$2+1)</f>
        <v>0</v>
      </c>
      <c r="AN938" s="89">
        <f>VLOOKUP($AC938,LS_Coint_BD!$B$3:$AQ$1079,AN$2)</f>
        <v>0</v>
      </c>
      <c r="AO938" s="89">
        <f>VLOOKUP($AC938,LS_Coint_BD!$B$3:$AQ$1079,AO$2)</f>
        <v>0</v>
      </c>
      <c r="AP938" s="89">
        <f>VLOOKUP($AC938,LS_Coint_BD!$B$3:$AQ$1079,AP$2)</f>
        <v>0</v>
      </c>
      <c r="AQ938" s="89">
        <f>VLOOKUP($AC938,LS_Coint_BD!$B$3:$AQ$1079,AQ$2)</f>
        <v>0</v>
      </c>
      <c r="AR938" s="89">
        <f>VLOOKUP($AC938,LS_Coint_BD!$B$3:$AQ$1079,AR$2)</f>
        <v>0</v>
      </c>
      <c r="AS938" s="89">
        <f>VLOOKUP($AC938,LS_Coint_BD!$B$3:$AQ$1079,AS$2)</f>
        <v>0</v>
      </c>
      <c r="AT938" s="89">
        <f>VLOOKUP($AC938,LS_Coint_BD!$B$3:$AQ$1079,AT$2)</f>
        <v>0</v>
      </c>
      <c r="AU938" s="89">
        <f>VLOOKUP($AC938,LS_Coint_BD!$B$3:$AQ$1079,AU$2)</f>
        <v>0</v>
      </c>
      <c r="AV938" s="89">
        <f>VLOOKUP($AC938,LS_Coint_BD!$B$3:$AQ$1079,AV$2)</f>
        <v>0</v>
      </c>
      <c r="AW938" s="89">
        <f>VLOOKUP($AC938,LS_Coint_BD!$B$3:$AQ$1079,AW$2)</f>
        <v>0</v>
      </c>
      <c r="AX938" s="89">
        <f>VLOOKUP($AC938,LS_Coint_BD!$B$3:$AQ$1079,AX$2)</f>
        <v>0</v>
      </c>
      <c r="AY938" s="89">
        <f>VLOOKUP($AC938,LS_Coint_BD!$B$3:$AQ$1079,AY$2)</f>
        <v>0</v>
      </c>
      <c r="AZ938" s="89">
        <f>VLOOKUP($AC938,LS_Coint_BD!$B$3:$AQ$1079,AZ$2)</f>
        <v>0</v>
      </c>
      <c r="BA938" s="89">
        <f>VLOOKUP($AC938,LS_Coint_BD!$B$3:$AQ$1079,BA$2)</f>
        <v>0</v>
      </c>
      <c r="BB938" s="89">
        <f>VLOOKUP($AC938,LS_Coint_BD!$B$3:$AQ$1079,BB$2)</f>
        <v>0</v>
      </c>
      <c r="BC938" s="89">
        <f>VLOOKUP($AC938,LS_Coint_BD!$B$3:$AQ$1079,BC$2)</f>
        <v>0</v>
      </c>
      <c r="BD938" s="89">
        <f t="shared" si="711"/>
        <v>0</v>
      </c>
      <c r="BE938" s="89">
        <f t="shared" si="712"/>
        <v>0</v>
      </c>
      <c r="BF938" s="89">
        <f t="shared" si="713"/>
        <v>0</v>
      </c>
      <c r="BG938" s="89">
        <f t="shared" si="714"/>
        <v>0</v>
      </c>
      <c r="BH938" s="89">
        <f t="shared" si="715"/>
        <v>0</v>
      </c>
      <c r="BI938" s="89">
        <f t="shared" si="716"/>
        <v>0</v>
      </c>
      <c r="BJ938" s="89">
        <f t="shared" si="717"/>
        <v>0</v>
      </c>
      <c r="BK938" s="89">
        <f t="shared" si="718"/>
        <v>0</v>
      </c>
      <c r="BL938" s="89">
        <f t="shared" si="719"/>
        <v>0</v>
      </c>
      <c r="BM938" s="89"/>
      <c r="BN938" s="26" t="b">
        <f t="shared" si="720"/>
        <v>0</v>
      </c>
      <c r="BO938" s="26" t="b">
        <f t="shared" si="721"/>
        <v>0</v>
      </c>
      <c r="BP938" s="26" t="b">
        <f t="shared" si="722"/>
        <v>0</v>
      </c>
      <c r="BQ938" s="26" t="b">
        <f t="shared" si="723"/>
        <v>0</v>
      </c>
      <c r="BR938" s="26" t="b">
        <f t="shared" si="724"/>
        <v>0</v>
      </c>
      <c r="BS938" s="26" t="b">
        <f t="shared" si="725"/>
        <v>0</v>
      </c>
      <c r="BT938" s="26" t="b">
        <f t="shared" si="726"/>
        <v>0</v>
      </c>
      <c r="BU938" s="26" t="b">
        <f t="shared" si="727"/>
        <v>0</v>
      </c>
    </row>
    <row r="939" spans="2:73" ht="15" thickBot="1" x14ac:dyDescent="0.35">
      <c r="B939" s="17">
        <f>VLOOKUP($AC939,LS_Coint_BD!$B$3:$D$1079,2)</f>
        <v>0</v>
      </c>
      <c r="C939" s="87">
        <f>VLOOKUP($AC939,LS_Coint_BD!$B$3:$D$1079,3)</f>
        <v>0</v>
      </c>
      <c r="D939" s="68">
        <f t="shared" si="687"/>
        <v>0</v>
      </c>
      <c r="E939" s="65">
        <f t="shared" si="688"/>
        <v>0</v>
      </c>
      <c r="F939" s="69">
        <f t="shared" si="689"/>
        <v>0</v>
      </c>
      <c r="G939" s="68">
        <f t="shared" si="690"/>
        <v>0</v>
      </c>
      <c r="H939" s="65">
        <f t="shared" si="691"/>
        <v>0</v>
      </c>
      <c r="I939" s="69">
        <f t="shared" si="692"/>
        <v>0</v>
      </c>
      <c r="J939" s="68">
        <f t="shared" si="693"/>
        <v>0</v>
      </c>
      <c r="K939" s="65">
        <f t="shared" si="694"/>
        <v>0</v>
      </c>
      <c r="L939" s="69">
        <f t="shared" si="695"/>
        <v>0</v>
      </c>
      <c r="M939" s="68">
        <f t="shared" si="696"/>
        <v>0</v>
      </c>
      <c r="N939" s="65">
        <f t="shared" si="697"/>
        <v>0</v>
      </c>
      <c r="O939" s="69">
        <f t="shared" si="698"/>
        <v>0</v>
      </c>
      <c r="P939" s="68">
        <f t="shared" si="699"/>
        <v>0</v>
      </c>
      <c r="Q939" s="65">
        <f t="shared" si="700"/>
        <v>0</v>
      </c>
      <c r="R939" s="69">
        <f t="shared" si="701"/>
        <v>0</v>
      </c>
      <c r="S939" s="68">
        <f t="shared" si="702"/>
        <v>0</v>
      </c>
      <c r="T939" s="65">
        <f t="shared" si="703"/>
        <v>0</v>
      </c>
      <c r="U939" s="69">
        <f t="shared" si="704"/>
        <v>0</v>
      </c>
      <c r="V939" s="68">
        <f t="shared" si="705"/>
        <v>0</v>
      </c>
      <c r="W939" s="65">
        <f t="shared" si="706"/>
        <v>0</v>
      </c>
      <c r="X939" s="69">
        <f t="shared" si="707"/>
        <v>0</v>
      </c>
      <c r="Y939" s="68">
        <f t="shared" si="708"/>
        <v>0</v>
      </c>
      <c r="Z939" s="65">
        <f t="shared" si="709"/>
        <v>0</v>
      </c>
      <c r="AA939" s="69">
        <f t="shared" si="710"/>
        <v>0</v>
      </c>
      <c r="AB939" s="98">
        <f>SUMIF(BN939:BU939,"VERDADEIRO",BN$3:$BU938)</f>
        <v>0</v>
      </c>
      <c r="AC939" s="97">
        <f t="shared" si="686"/>
        <v>936</v>
      </c>
      <c r="AD939" s="89">
        <f>RTD("tryd.rtdserver",,"COT",B939,"ULT")</f>
        <v>0</v>
      </c>
      <c r="AE939" s="89">
        <f>RTD("tryd.rtdserver",,"COT",C939,"ULT")</f>
        <v>0</v>
      </c>
      <c r="AF939" s="89">
        <f>VLOOKUP($AC939,LS_Coint_BD!$B$3:$AQ$1079,AF$2)*$AD939+VLOOKUP($AC939,LS_Coint_BD!$B$3:$AQ$1079,AF$2+1)</f>
        <v>0</v>
      </c>
      <c r="AG939" s="89">
        <f>VLOOKUP($AC939,LS_Coint_BD!$B$3:$AQ$1079,AG$2)*$AD939+VLOOKUP($AC939,LS_Coint_BD!$B$3:$AQ$1079,AG$2+1)</f>
        <v>0</v>
      </c>
      <c r="AH939" s="89">
        <f>VLOOKUP($AC939,LS_Coint_BD!$B$3:$AQ$1079,AH$2)*$AD939+VLOOKUP($AC939,LS_Coint_BD!$B$3:$AQ$1079,AH$2+1)</f>
        <v>0</v>
      </c>
      <c r="AI939" s="89">
        <f>VLOOKUP($AC939,LS_Coint_BD!$B$3:$AQ$1079,AI$2)*$AD939+VLOOKUP($AC939,LS_Coint_BD!$B$3:$AQ$1079,AI$2+1)</f>
        <v>0</v>
      </c>
      <c r="AJ939" s="89">
        <f>VLOOKUP($AC939,LS_Coint_BD!$B$3:$AQ$1079,AJ$2)*$AD939+VLOOKUP($AC939,LS_Coint_BD!$B$3:$AQ$1079,AJ$2+1)</f>
        <v>0</v>
      </c>
      <c r="AK939" s="89">
        <f>VLOOKUP($AC939,LS_Coint_BD!$B$3:$AQ$1079,AK$2)*$AD939+VLOOKUP($AC939,LS_Coint_BD!$B$3:$AQ$1079,AK$2+1)</f>
        <v>0</v>
      </c>
      <c r="AL939" s="89">
        <f>VLOOKUP($AC939,LS_Coint_BD!$B$3:$AQ$1079,AL$2)*$AD939+VLOOKUP($AC939,LS_Coint_BD!$B$3:$AQ$1079,AL$2+1)</f>
        <v>0</v>
      </c>
      <c r="AM939" s="89">
        <f>VLOOKUP($AC939,LS_Coint_BD!$B$3:$AQ$1079,AM$2)*$AD939+VLOOKUP($AC939,LS_Coint_BD!$B$3:$AQ$1079,AM$2+1)</f>
        <v>0</v>
      </c>
      <c r="AN939" s="89">
        <f>VLOOKUP($AC939,LS_Coint_BD!$B$3:$AQ$1079,AN$2)</f>
        <v>0</v>
      </c>
      <c r="AO939" s="89">
        <f>VLOOKUP($AC939,LS_Coint_BD!$B$3:$AQ$1079,AO$2)</f>
        <v>0</v>
      </c>
      <c r="AP939" s="89">
        <f>VLOOKUP($AC939,LS_Coint_BD!$B$3:$AQ$1079,AP$2)</f>
        <v>0</v>
      </c>
      <c r="AQ939" s="89">
        <f>VLOOKUP($AC939,LS_Coint_BD!$B$3:$AQ$1079,AQ$2)</f>
        <v>0</v>
      </c>
      <c r="AR939" s="89">
        <f>VLOOKUP($AC939,LS_Coint_BD!$B$3:$AQ$1079,AR$2)</f>
        <v>0</v>
      </c>
      <c r="AS939" s="89">
        <f>VLOOKUP($AC939,LS_Coint_BD!$B$3:$AQ$1079,AS$2)</f>
        <v>0</v>
      </c>
      <c r="AT939" s="89">
        <f>VLOOKUP($AC939,LS_Coint_BD!$B$3:$AQ$1079,AT$2)</f>
        <v>0</v>
      </c>
      <c r="AU939" s="89">
        <f>VLOOKUP($AC939,LS_Coint_BD!$B$3:$AQ$1079,AU$2)</f>
        <v>0</v>
      </c>
      <c r="AV939" s="89">
        <f>VLOOKUP($AC939,LS_Coint_BD!$B$3:$AQ$1079,AV$2)</f>
        <v>0</v>
      </c>
      <c r="AW939" s="89">
        <f>VLOOKUP($AC939,LS_Coint_BD!$B$3:$AQ$1079,AW$2)</f>
        <v>0</v>
      </c>
      <c r="AX939" s="89">
        <f>VLOOKUP($AC939,LS_Coint_BD!$B$3:$AQ$1079,AX$2)</f>
        <v>0</v>
      </c>
      <c r="AY939" s="89">
        <f>VLOOKUP($AC939,LS_Coint_BD!$B$3:$AQ$1079,AY$2)</f>
        <v>0</v>
      </c>
      <c r="AZ939" s="89">
        <f>VLOOKUP($AC939,LS_Coint_BD!$B$3:$AQ$1079,AZ$2)</f>
        <v>0</v>
      </c>
      <c r="BA939" s="89">
        <f>VLOOKUP($AC939,LS_Coint_BD!$B$3:$AQ$1079,BA$2)</f>
        <v>0</v>
      </c>
      <c r="BB939" s="89">
        <f>VLOOKUP($AC939,LS_Coint_BD!$B$3:$AQ$1079,BB$2)</f>
        <v>0</v>
      </c>
      <c r="BC939" s="89">
        <f>VLOOKUP($AC939,LS_Coint_BD!$B$3:$AQ$1079,BC$2)</f>
        <v>0</v>
      </c>
      <c r="BD939" s="89">
        <f t="shared" si="711"/>
        <v>0</v>
      </c>
      <c r="BE939" s="89">
        <f t="shared" si="712"/>
        <v>0</v>
      </c>
      <c r="BF939" s="89">
        <f t="shared" si="713"/>
        <v>0</v>
      </c>
      <c r="BG939" s="89">
        <f t="shared" si="714"/>
        <v>0</v>
      </c>
      <c r="BH939" s="89">
        <f t="shared" si="715"/>
        <v>0</v>
      </c>
      <c r="BI939" s="89">
        <f t="shared" si="716"/>
        <v>0</v>
      </c>
      <c r="BJ939" s="89">
        <f t="shared" si="717"/>
        <v>0</v>
      </c>
      <c r="BK939" s="89">
        <f t="shared" si="718"/>
        <v>0</v>
      </c>
      <c r="BL939" s="89">
        <f t="shared" si="719"/>
        <v>0</v>
      </c>
      <c r="BM939" s="89"/>
      <c r="BN939" s="26" t="b">
        <f t="shared" si="720"/>
        <v>0</v>
      </c>
      <c r="BO939" s="26" t="b">
        <f t="shared" si="721"/>
        <v>0</v>
      </c>
      <c r="BP939" s="26" t="b">
        <f t="shared" si="722"/>
        <v>0</v>
      </c>
      <c r="BQ939" s="26" t="b">
        <f t="shared" si="723"/>
        <v>0</v>
      </c>
      <c r="BR939" s="26" t="b">
        <f t="shared" si="724"/>
        <v>0</v>
      </c>
      <c r="BS939" s="26" t="b">
        <f t="shared" si="725"/>
        <v>0</v>
      </c>
      <c r="BT939" s="26" t="b">
        <f t="shared" si="726"/>
        <v>0</v>
      </c>
      <c r="BU939" s="26" t="b">
        <f t="shared" si="727"/>
        <v>0</v>
      </c>
    </row>
    <row r="940" spans="2:73" ht="15" thickBot="1" x14ac:dyDescent="0.35">
      <c r="B940" s="17">
        <f>VLOOKUP($AC940,LS_Coint_BD!$B$3:$D$1079,2)</f>
        <v>0</v>
      </c>
      <c r="C940" s="87">
        <f>VLOOKUP($AC940,LS_Coint_BD!$B$3:$D$1079,3)</f>
        <v>0</v>
      </c>
      <c r="D940" s="68">
        <f t="shared" si="687"/>
        <v>0</v>
      </c>
      <c r="E940" s="65">
        <f t="shared" si="688"/>
        <v>0</v>
      </c>
      <c r="F940" s="69">
        <f t="shared" si="689"/>
        <v>0</v>
      </c>
      <c r="G940" s="68">
        <f t="shared" si="690"/>
        <v>0</v>
      </c>
      <c r="H940" s="65">
        <f t="shared" si="691"/>
        <v>0</v>
      </c>
      <c r="I940" s="69">
        <f t="shared" si="692"/>
        <v>0</v>
      </c>
      <c r="J940" s="68">
        <f t="shared" si="693"/>
        <v>0</v>
      </c>
      <c r="K940" s="65">
        <f t="shared" si="694"/>
        <v>0</v>
      </c>
      <c r="L940" s="69">
        <f t="shared" si="695"/>
        <v>0</v>
      </c>
      <c r="M940" s="68">
        <f t="shared" si="696"/>
        <v>0</v>
      </c>
      <c r="N940" s="65">
        <f t="shared" si="697"/>
        <v>0</v>
      </c>
      <c r="O940" s="69">
        <f t="shared" si="698"/>
        <v>0</v>
      </c>
      <c r="P940" s="68">
        <f t="shared" si="699"/>
        <v>0</v>
      </c>
      <c r="Q940" s="65">
        <f t="shared" si="700"/>
        <v>0</v>
      </c>
      <c r="R940" s="69">
        <f t="shared" si="701"/>
        <v>0</v>
      </c>
      <c r="S940" s="68">
        <f t="shared" si="702"/>
        <v>0</v>
      </c>
      <c r="T940" s="65">
        <f t="shared" si="703"/>
        <v>0</v>
      </c>
      <c r="U940" s="69">
        <f t="shared" si="704"/>
        <v>0</v>
      </c>
      <c r="V940" s="68">
        <f t="shared" si="705"/>
        <v>0</v>
      </c>
      <c r="W940" s="65">
        <f t="shared" si="706"/>
        <v>0</v>
      </c>
      <c r="X940" s="69">
        <f t="shared" si="707"/>
        <v>0</v>
      </c>
      <c r="Y940" s="68">
        <f t="shared" si="708"/>
        <v>0</v>
      </c>
      <c r="Z940" s="65">
        <f t="shared" si="709"/>
        <v>0</v>
      </c>
      <c r="AA940" s="69">
        <f t="shared" si="710"/>
        <v>0</v>
      </c>
      <c r="AB940" s="98">
        <f>SUMIF(BN940:BU940,"VERDADEIRO",BN$3:$BU939)</f>
        <v>0</v>
      </c>
      <c r="AC940" s="97">
        <f t="shared" si="686"/>
        <v>937</v>
      </c>
      <c r="AD940" s="89">
        <f>RTD("tryd.rtdserver",,"COT",B940,"ULT")</f>
        <v>0</v>
      </c>
      <c r="AE940" s="89">
        <f>RTD("tryd.rtdserver",,"COT",C940,"ULT")</f>
        <v>0</v>
      </c>
      <c r="AF940" s="89">
        <f>VLOOKUP($AC940,LS_Coint_BD!$B$3:$AQ$1079,AF$2)*$AD940+VLOOKUP($AC940,LS_Coint_BD!$B$3:$AQ$1079,AF$2+1)</f>
        <v>0</v>
      </c>
      <c r="AG940" s="89">
        <f>VLOOKUP($AC940,LS_Coint_BD!$B$3:$AQ$1079,AG$2)*$AD940+VLOOKUP($AC940,LS_Coint_BD!$B$3:$AQ$1079,AG$2+1)</f>
        <v>0</v>
      </c>
      <c r="AH940" s="89">
        <f>VLOOKUP($AC940,LS_Coint_BD!$B$3:$AQ$1079,AH$2)*$AD940+VLOOKUP($AC940,LS_Coint_BD!$B$3:$AQ$1079,AH$2+1)</f>
        <v>0</v>
      </c>
      <c r="AI940" s="89">
        <f>VLOOKUP($AC940,LS_Coint_BD!$B$3:$AQ$1079,AI$2)*$AD940+VLOOKUP($AC940,LS_Coint_BD!$B$3:$AQ$1079,AI$2+1)</f>
        <v>0</v>
      </c>
      <c r="AJ940" s="89">
        <f>VLOOKUP($AC940,LS_Coint_BD!$B$3:$AQ$1079,AJ$2)*$AD940+VLOOKUP($AC940,LS_Coint_BD!$B$3:$AQ$1079,AJ$2+1)</f>
        <v>0</v>
      </c>
      <c r="AK940" s="89">
        <f>VLOOKUP($AC940,LS_Coint_BD!$B$3:$AQ$1079,AK$2)*$AD940+VLOOKUP($AC940,LS_Coint_BD!$B$3:$AQ$1079,AK$2+1)</f>
        <v>0</v>
      </c>
      <c r="AL940" s="89">
        <f>VLOOKUP($AC940,LS_Coint_BD!$B$3:$AQ$1079,AL$2)*$AD940+VLOOKUP($AC940,LS_Coint_BD!$B$3:$AQ$1079,AL$2+1)</f>
        <v>0</v>
      </c>
      <c r="AM940" s="89">
        <f>VLOOKUP($AC940,LS_Coint_BD!$B$3:$AQ$1079,AM$2)*$AD940+VLOOKUP($AC940,LS_Coint_BD!$B$3:$AQ$1079,AM$2+1)</f>
        <v>0</v>
      </c>
      <c r="AN940" s="89">
        <f>VLOOKUP($AC940,LS_Coint_BD!$B$3:$AQ$1079,AN$2)</f>
        <v>0</v>
      </c>
      <c r="AO940" s="89">
        <f>VLOOKUP($AC940,LS_Coint_BD!$B$3:$AQ$1079,AO$2)</f>
        <v>0</v>
      </c>
      <c r="AP940" s="89">
        <f>VLOOKUP($AC940,LS_Coint_BD!$B$3:$AQ$1079,AP$2)</f>
        <v>0</v>
      </c>
      <c r="AQ940" s="89">
        <f>VLOOKUP($AC940,LS_Coint_BD!$B$3:$AQ$1079,AQ$2)</f>
        <v>0</v>
      </c>
      <c r="AR940" s="89">
        <f>VLOOKUP($AC940,LS_Coint_BD!$B$3:$AQ$1079,AR$2)</f>
        <v>0</v>
      </c>
      <c r="AS940" s="89">
        <f>VLOOKUP($AC940,LS_Coint_BD!$B$3:$AQ$1079,AS$2)</f>
        <v>0</v>
      </c>
      <c r="AT940" s="89">
        <f>VLOOKUP($AC940,LS_Coint_BD!$B$3:$AQ$1079,AT$2)</f>
        <v>0</v>
      </c>
      <c r="AU940" s="89">
        <f>VLOOKUP($AC940,LS_Coint_BD!$B$3:$AQ$1079,AU$2)</f>
        <v>0</v>
      </c>
      <c r="AV940" s="89">
        <f>VLOOKUP($AC940,LS_Coint_BD!$B$3:$AQ$1079,AV$2)</f>
        <v>0</v>
      </c>
      <c r="AW940" s="89">
        <f>VLOOKUP($AC940,LS_Coint_BD!$B$3:$AQ$1079,AW$2)</f>
        <v>0</v>
      </c>
      <c r="AX940" s="89">
        <f>VLOOKUP($AC940,LS_Coint_BD!$B$3:$AQ$1079,AX$2)</f>
        <v>0</v>
      </c>
      <c r="AY940" s="89">
        <f>VLOOKUP($AC940,LS_Coint_BD!$B$3:$AQ$1079,AY$2)</f>
        <v>0</v>
      </c>
      <c r="AZ940" s="89">
        <f>VLOOKUP($AC940,LS_Coint_BD!$B$3:$AQ$1079,AZ$2)</f>
        <v>0</v>
      </c>
      <c r="BA940" s="89">
        <f>VLOOKUP($AC940,LS_Coint_BD!$B$3:$AQ$1079,BA$2)</f>
        <v>0</v>
      </c>
      <c r="BB940" s="89">
        <f>VLOOKUP($AC940,LS_Coint_BD!$B$3:$AQ$1079,BB$2)</f>
        <v>0</v>
      </c>
      <c r="BC940" s="89">
        <f>VLOOKUP($AC940,LS_Coint_BD!$B$3:$AQ$1079,BC$2)</f>
        <v>0</v>
      </c>
      <c r="BD940" s="89">
        <f t="shared" si="711"/>
        <v>0</v>
      </c>
      <c r="BE940" s="89">
        <f t="shared" si="712"/>
        <v>0</v>
      </c>
      <c r="BF940" s="89">
        <f t="shared" si="713"/>
        <v>0</v>
      </c>
      <c r="BG940" s="89">
        <f t="shared" si="714"/>
        <v>0</v>
      </c>
      <c r="BH940" s="89">
        <f t="shared" si="715"/>
        <v>0</v>
      </c>
      <c r="BI940" s="89">
        <f t="shared" si="716"/>
        <v>0</v>
      </c>
      <c r="BJ940" s="89">
        <f t="shared" si="717"/>
        <v>0</v>
      </c>
      <c r="BK940" s="89">
        <f t="shared" si="718"/>
        <v>0</v>
      </c>
      <c r="BL940" s="89">
        <f t="shared" si="719"/>
        <v>0</v>
      </c>
      <c r="BM940" s="89"/>
      <c r="BN940" s="26" t="b">
        <f t="shared" si="720"/>
        <v>0</v>
      </c>
      <c r="BO940" s="26" t="b">
        <f t="shared" si="721"/>
        <v>0</v>
      </c>
      <c r="BP940" s="26" t="b">
        <f t="shared" si="722"/>
        <v>0</v>
      </c>
      <c r="BQ940" s="26" t="b">
        <f t="shared" si="723"/>
        <v>0</v>
      </c>
      <c r="BR940" s="26" t="b">
        <f t="shared" si="724"/>
        <v>0</v>
      </c>
      <c r="BS940" s="26" t="b">
        <f t="shared" si="725"/>
        <v>0</v>
      </c>
      <c r="BT940" s="26" t="b">
        <f t="shared" si="726"/>
        <v>0</v>
      </c>
      <c r="BU940" s="26" t="b">
        <f t="shared" si="727"/>
        <v>0</v>
      </c>
    </row>
    <row r="941" spans="2:73" ht="15" thickBot="1" x14ac:dyDescent="0.35">
      <c r="B941" s="17">
        <f>VLOOKUP($AC941,LS_Coint_BD!$B$3:$D$1079,2)</f>
        <v>0</v>
      </c>
      <c r="C941" s="87">
        <f>VLOOKUP($AC941,LS_Coint_BD!$B$3:$D$1079,3)</f>
        <v>0</v>
      </c>
      <c r="D941" s="68">
        <f t="shared" si="687"/>
        <v>0</v>
      </c>
      <c r="E941" s="65">
        <f t="shared" si="688"/>
        <v>0</v>
      </c>
      <c r="F941" s="69">
        <f t="shared" si="689"/>
        <v>0</v>
      </c>
      <c r="G941" s="68">
        <f t="shared" si="690"/>
        <v>0</v>
      </c>
      <c r="H941" s="65">
        <f t="shared" si="691"/>
        <v>0</v>
      </c>
      <c r="I941" s="69">
        <f t="shared" si="692"/>
        <v>0</v>
      </c>
      <c r="J941" s="68">
        <f t="shared" si="693"/>
        <v>0</v>
      </c>
      <c r="K941" s="65">
        <f t="shared" si="694"/>
        <v>0</v>
      </c>
      <c r="L941" s="69">
        <f t="shared" si="695"/>
        <v>0</v>
      </c>
      <c r="M941" s="68">
        <f t="shared" si="696"/>
        <v>0</v>
      </c>
      <c r="N941" s="65">
        <f t="shared" si="697"/>
        <v>0</v>
      </c>
      <c r="O941" s="69">
        <f t="shared" si="698"/>
        <v>0</v>
      </c>
      <c r="P941" s="68">
        <f t="shared" si="699"/>
        <v>0</v>
      </c>
      <c r="Q941" s="65">
        <f t="shared" si="700"/>
        <v>0</v>
      </c>
      <c r="R941" s="69">
        <f t="shared" si="701"/>
        <v>0</v>
      </c>
      <c r="S941" s="68">
        <f t="shared" si="702"/>
        <v>0</v>
      </c>
      <c r="T941" s="65">
        <f t="shared" si="703"/>
        <v>0</v>
      </c>
      <c r="U941" s="69">
        <f t="shared" si="704"/>
        <v>0</v>
      </c>
      <c r="V941" s="68">
        <f t="shared" si="705"/>
        <v>0</v>
      </c>
      <c r="W941" s="65">
        <f t="shared" si="706"/>
        <v>0</v>
      </c>
      <c r="X941" s="69">
        <f t="shared" si="707"/>
        <v>0</v>
      </c>
      <c r="Y941" s="68">
        <f t="shared" si="708"/>
        <v>0</v>
      </c>
      <c r="Z941" s="65">
        <f t="shared" si="709"/>
        <v>0</v>
      </c>
      <c r="AA941" s="69">
        <f t="shared" si="710"/>
        <v>0</v>
      </c>
      <c r="AB941" s="98">
        <f>SUMIF(BN941:BU941,"VERDADEIRO",BN$3:$BU940)</f>
        <v>0</v>
      </c>
      <c r="AC941" s="97">
        <f t="shared" si="686"/>
        <v>938</v>
      </c>
      <c r="AD941" s="89">
        <f>RTD("tryd.rtdserver",,"COT",B941,"ULT")</f>
        <v>0</v>
      </c>
      <c r="AE941" s="89">
        <f>RTD("tryd.rtdserver",,"COT",C941,"ULT")</f>
        <v>0</v>
      </c>
      <c r="AF941" s="89">
        <f>VLOOKUP($AC941,LS_Coint_BD!$B$3:$AQ$1079,AF$2)*$AD941+VLOOKUP($AC941,LS_Coint_BD!$B$3:$AQ$1079,AF$2+1)</f>
        <v>0</v>
      </c>
      <c r="AG941" s="89">
        <f>VLOOKUP($AC941,LS_Coint_BD!$B$3:$AQ$1079,AG$2)*$AD941+VLOOKUP($AC941,LS_Coint_BD!$B$3:$AQ$1079,AG$2+1)</f>
        <v>0</v>
      </c>
      <c r="AH941" s="89">
        <f>VLOOKUP($AC941,LS_Coint_BD!$B$3:$AQ$1079,AH$2)*$AD941+VLOOKUP($AC941,LS_Coint_BD!$B$3:$AQ$1079,AH$2+1)</f>
        <v>0</v>
      </c>
      <c r="AI941" s="89">
        <f>VLOOKUP($AC941,LS_Coint_BD!$B$3:$AQ$1079,AI$2)*$AD941+VLOOKUP($AC941,LS_Coint_BD!$B$3:$AQ$1079,AI$2+1)</f>
        <v>0</v>
      </c>
      <c r="AJ941" s="89">
        <f>VLOOKUP($AC941,LS_Coint_BD!$B$3:$AQ$1079,AJ$2)*$AD941+VLOOKUP($AC941,LS_Coint_BD!$B$3:$AQ$1079,AJ$2+1)</f>
        <v>0</v>
      </c>
      <c r="AK941" s="89">
        <f>VLOOKUP($AC941,LS_Coint_BD!$B$3:$AQ$1079,AK$2)*$AD941+VLOOKUP($AC941,LS_Coint_BD!$B$3:$AQ$1079,AK$2+1)</f>
        <v>0</v>
      </c>
      <c r="AL941" s="89">
        <f>VLOOKUP($AC941,LS_Coint_BD!$B$3:$AQ$1079,AL$2)*$AD941+VLOOKUP($AC941,LS_Coint_BD!$B$3:$AQ$1079,AL$2+1)</f>
        <v>0</v>
      </c>
      <c r="AM941" s="89">
        <f>VLOOKUP($AC941,LS_Coint_BD!$B$3:$AQ$1079,AM$2)*$AD941+VLOOKUP($AC941,LS_Coint_BD!$B$3:$AQ$1079,AM$2+1)</f>
        <v>0</v>
      </c>
      <c r="AN941" s="89">
        <f>VLOOKUP($AC941,LS_Coint_BD!$B$3:$AQ$1079,AN$2)</f>
        <v>0</v>
      </c>
      <c r="AO941" s="89">
        <f>VLOOKUP($AC941,LS_Coint_BD!$B$3:$AQ$1079,AO$2)</f>
        <v>0</v>
      </c>
      <c r="AP941" s="89">
        <f>VLOOKUP($AC941,LS_Coint_BD!$B$3:$AQ$1079,AP$2)</f>
        <v>0</v>
      </c>
      <c r="AQ941" s="89">
        <f>VLOOKUP($AC941,LS_Coint_BD!$B$3:$AQ$1079,AQ$2)</f>
        <v>0</v>
      </c>
      <c r="AR941" s="89">
        <f>VLOOKUP($AC941,LS_Coint_BD!$B$3:$AQ$1079,AR$2)</f>
        <v>0</v>
      </c>
      <c r="AS941" s="89">
        <f>VLOOKUP($AC941,LS_Coint_BD!$B$3:$AQ$1079,AS$2)</f>
        <v>0</v>
      </c>
      <c r="AT941" s="89">
        <f>VLOOKUP($AC941,LS_Coint_BD!$B$3:$AQ$1079,AT$2)</f>
        <v>0</v>
      </c>
      <c r="AU941" s="89">
        <f>VLOOKUP($AC941,LS_Coint_BD!$B$3:$AQ$1079,AU$2)</f>
        <v>0</v>
      </c>
      <c r="AV941" s="89">
        <f>VLOOKUP($AC941,LS_Coint_BD!$B$3:$AQ$1079,AV$2)</f>
        <v>0</v>
      </c>
      <c r="AW941" s="89">
        <f>VLOOKUP($AC941,LS_Coint_BD!$B$3:$AQ$1079,AW$2)</f>
        <v>0</v>
      </c>
      <c r="AX941" s="89">
        <f>VLOOKUP($AC941,LS_Coint_BD!$B$3:$AQ$1079,AX$2)</f>
        <v>0</v>
      </c>
      <c r="AY941" s="89">
        <f>VLOOKUP($AC941,LS_Coint_BD!$B$3:$AQ$1079,AY$2)</f>
        <v>0</v>
      </c>
      <c r="AZ941" s="89">
        <f>VLOOKUP($AC941,LS_Coint_BD!$B$3:$AQ$1079,AZ$2)</f>
        <v>0</v>
      </c>
      <c r="BA941" s="89">
        <f>VLOOKUP($AC941,LS_Coint_BD!$B$3:$AQ$1079,BA$2)</f>
        <v>0</v>
      </c>
      <c r="BB941" s="89">
        <f>VLOOKUP($AC941,LS_Coint_BD!$B$3:$AQ$1079,BB$2)</f>
        <v>0</v>
      </c>
      <c r="BC941" s="89">
        <f>VLOOKUP($AC941,LS_Coint_BD!$B$3:$AQ$1079,BC$2)</f>
        <v>0</v>
      </c>
      <c r="BD941" s="89">
        <f t="shared" si="711"/>
        <v>0</v>
      </c>
      <c r="BE941" s="89">
        <f t="shared" si="712"/>
        <v>0</v>
      </c>
      <c r="BF941" s="89">
        <f t="shared" si="713"/>
        <v>0</v>
      </c>
      <c r="BG941" s="89">
        <f t="shared" si="714"/>
        <v>0</v>
      </c>
      <c r="BH941" s="89">
        <f t="shared" si="715"/>
        <v>0</v>
      </c>
      <c r="BI941" s="89">
        <f t="shared" si="716"/>
        <v>0</v>
      </c>
      <c r="BJ941" s="89">
        <f t="shared" si="717"/>
        <v>0</v>
      </c>
      <c r="BK941" s="89">
        <f t="shared" si="718"/>
        <v>0</v>
      </c>
      <c r="BL941" s="89">
        <f t="shared" si="719"/>
        <v>0</v>
      </c>
      <c r="BM941" s="89"/>
      <c r="BN941" s="26" t="b">
        <f t="shared" si="720"/>
        <v>0</v>
      </c>
      <c r="BO941" s="26" t="b">
        <f t="shared" si="721"/>
        <v>0</v>
      </c>
      <c r="BP941" s="26" t="b">
        <f t="shared" si="722"/>
        <v>0</v>
      </c>
      <c r="BQ941" s="26" t="b">
        <f t="shared" si="723"/>
        <v>0</v>
      </c>
      <c r="BR941" s="26" t="b">
        <f t="shared" si="724"/>
        <v>0</v>
      </c>
      <c r="BS941" s="26" t="b">
        <f t="shared" si="725"/>
        <v>0</v>
      </c>
      <c r="BT941" s="26" t="b">
        <f t="shared" si="726"/>
        <v>0</v>
      </c>
      <c r="BU941" s="26" t="b">
        <f t="shared" si="727"/>
        <v>0</v>
      </c>
    </row>
    <row r="942" spans="2:73" ht="15" thickBot="1" x14ac:dyDescent="0.35">
      <c r="B942" s="17">
        <f>VLOOKUP($AC942,LS_Coint_BD!$B$3:$D$1079,2)</f>
        <v>0</v>
      </c>
      <c r="C942" s="87">
        <f>VLOOKUP($AC942,LS_Coint_BD!$B$3:$D$1079,3)</f>
        <v>0</v>
      </c>
      <c r="D942" s="68">
        <f t="shared" si="687"/>
        <v>0</v>
      </c>
      <c r="E942" s="65">
        <f t="shared" si="688"/>
        <v>0</v>
      </c>
      <c r="F942" s="69">
        <f t="shared" si="689"/>
        <v>0</v>
      </c>
      <c r="G942" s="68">
        <f t="shared" si="690"/>
        <v>0</v>
      </c>
      <c r="H942" s="65">
        <f t="shared" si="691"/>
        <v>0</v>
      </c>
      <c r="I942" s="69">
        <f t="shared" si="692"/>
        <v>0</v>
      </c>
      <c r="J942" s="68">
        <f t="shared" si="693"/>
        <v>0</v>
      </c>
      <c r="K942" s="65">
        <f t="shared" si="694"/>
        <v>0</v>
      </c>
      <c r="L942" s="69">
        <f t="shared" si="695"/>
        <v>0</v>
      </c>
      <c r="M942" s="68">
        <f t="shared" si="696"/>
        <v>0</v>
      </c>
      <c r="N942" s="65">
        <f t="shared" si="697"/>
        <v>0</v>
      </c>
      <c r="O942" s="69">
        <f t="shared" si="698"/>
        <v>0</v>
      </c>
      <c r="P942" s="68">
        <f t="shared" si="699"/>
        <v>0</v>
      </c>
      <c r="Q942" s="65">
        <f t="shared" si="700"/>
        <v>0</v>
      </c>
      <c r="R942" s="69">
        <f t="shared" si="701"/>
        <v>0</v>
      </c>
      <c r="S942" s="68">
        <f t="shared" si="702"/>
        <v>0</v>
      </c>
      <c r="T942" s="65">
        <f t="shared" si="703"/>
        <v>0</v>
      </c>
      <c r="U942" s="69">
        <f t="shared" si="704"/>
        <v>0</v>
      </c>
      <c r="V942" s="68">
        <f t="shared" si="705"/>
        <v>0</v>
      </c>
      <c r="W942" s="65">
        <f t="shared" si="706"/>
        <v>0</v>
      </c>
      <c r="X942" s="69">
        <f t="shared" si="707"/>
        <v>0</v>
      </c>
      <c r="Y942" s="68">
        <f t="shared" si="708"/>
        <v>0</v>
      </c>
      <c r="Z942" s="65">
        <f t="shared" si="709"/>
        <v>0</v>
      </c>
      <c r="AA942" s="69">
        <f t="shared" si="710"/>
        <v>0</v>
      </c>
      <c r="AB942" s="98">
        <f>SUMIF(BN942:BU942,"VERDADEIRO",BN$3:$BU941)</f>
        <v>0</v>
      </c>
      <c r="AC942" s="97">
        <f t="shared" si="686"/>
        <v>939</v>
      </c>
      <c r="AD942" s="89">
        <f>RTD("tryd.rtdserver",,"COT",B942,"ULT")</f>
        <v>0</v>
      </c>
      <c r="AE942" s="89">
        <f>RTD("tryd.rtdserver",,"COT",C942,"ULT")</f>
        <v>0</v>
      </c>
      <c r="AF942" s="89">
        <f>VLOOKUP($AC942,LS_Coint_BD!$B$3:$AQ$1079,AF$2)*$AD942+VLOOKUP($AC942,LS_Coint_BD!$B$3:$AQ$1079,AF$2+1)</f>
        <v>0</v>
      </c>
      <c r="AG942" s="89">
        <f>VLOOKUP($AC942,LS_Coint_BD!$B$3:$AQ$1079,AG$2)*$AD942+VLOOKUP($AC942,LS_Coint_BD!$B$3:$AQ$1079,AG$2+1)</f>
        <v>0</v>
      </c>
      <c r="AH942" s="89">
        <f>VLOOKUP($AC942,LS_Coint_BD!$B$3:$AQ$1079,AH$2)*$AD942+VLOOKUP($AC942,LS_Coint_BD!$B$3:$AQ$1079,AH$2+1)</f>
        <v>0</v>
      </c>
      <c r="AI942" s="89">
        <f>VLOOKUP($AC942,LS_Coint_BD!$B$3:$AQ$1079,AI$2)*$AD942+VLOOKUP($AC942,LS_Coint_BD!$B$3:$AQ$1079,AI$2+1)</f>
        <v>0</v>
      </c>
      <c r="AJ942" s="89">
        <f>VLOOKUP($AC942,LS_Coint_BD!$B$3:$AQ$1079,AJ$2)*$AD942+VLOOKUP($AC942,LS_Coint_BD!$B$3:$AQ$1079,AJ$2+1)</f>
        <v>0</v>
      </c>
      <c r="AK942" s="89">
        <f>VLOOKUP($AC942,LS_Coint_BD!$B$3:$AQ$1079,AK$2)*$AD942+VLOOKUP($AC942,LS_Coint_BD!$B$3:$AQ$1079,AK$2+1)</f>
        <v>0</v>
      </c>
      <c r="AL942" s="89">
        <f>VLOOKUP($AC942,LS_Coint_BD!$B$3:$AQ$1079,AL$2)*$AD942+VLOOKUP($AC942,LS_Coint_BD!$B$3:$AQ$1079,AL$2+1)</f>
        <v>0</v>
      </c>
      <c r="AM942" s="89">
        <f>VLOOKUP($AC942,LS_Coint_BD!$B$3:$AQ$1079,AM$2)*$AD942+VLOOKUP($AC942,LS_Coint_BD!$B$3:$AQ$1079,AM$2+1)</f>
        <v>0</v>
      </c>
      <c r="AN942" s="89">
        <f>VLOOKUP($AC942,LS_Coint_BD!$B$3:$AQ$1079,AN$2)</f>
        <v>0</v>
      </c>
      <c r="AO942" s="89">
        <f>VLOOKUP($AC942,LS_Coint_BD!$B$3:$AQ$1079,AO$2)</f>
        <v>0</v>
      </c>
      <c r="AP942" s="89">
        <f>VLOOKUP($AC942,LS_Coint_BD!$B$3:$AQ$1079,AP$2)</f>
        <v>0</v>
      </c>
      <c r="AQ942" s="89">
        <f>VLOOKUP($AC942,LS_Coint_BD!$B$3:$AQ$1079,AQ$2)</f>
        <v>0</v>
      </c>
      <c r="AR942" s="89">
        <f>VLOOKUP($AC942,LS_Coint_BD!$B$3:$AQ$1079,AR$2)</f>
        <v>0</v>
      </c>
      <c r="AS942" s="89">
        <f>VLOOKUP($AC942,LS_Coint_BD!$B$3:$AQ$1079,AS$2)</f>
        <v>0</v>
      </c>
      <c r="AT942" s="89">
        <f>VLOOKUP($AC942,LS_Coint_BD!$B$3:$AQ$1079,AT$2)</f>
        <v>0</v>
      </c>
      <c r="AU942" s="89">
        <f>VLOOKUP($AC942,LS_Coint_BD!$B$3:$AQ$1079,AU$2)</f>
        <v>0</v>
      </c>
      <c r="AV942" s="89">
        <f>VLOOKUP($AC942,LS_Coint_BD!$B$3:$AQ$1079,AV$2)</f>
        <v>0</v>
      </c>
      <c r="AW942" s="89">
        <f>VLOOKUP($AC942,LS_Coint_BD!$B$3:$AQ$1079,AW$2)</f>
        <v>0</v>
      </c>
      <c r="AX942" s="89">
        <f>VLOOKUP($AC942,LS_Coint_BD!$B$3:$AQ$1079,AX$2)</f>
        <v>0</v>
      </c>
      <c r="AY942" s="89">
        <f>VLOOKUP($AC942,LS_Coint_BD!$B$3:$AQ$1079,AY$2)</f>
        <v>0</v>
      </c>
      <c r="AZ942" s="89">
        <f>VLOOKUP($AC942,LS_Coint_BD!$B$3:$AQ$1079,AZ$2)</f>
        <v>0</v>
      </c>
      <c r="BA942" s="89">
        <f>VLOOKUP($AC942,LS_Coint_BD!$B$3:$AQ$1079,BA$2)</f>
        <v>0</v>
      </c>
      <c r="BB942" s="89">
        <f>VLOOKUP($AC942,LS_Coint_BD!$B$3:$AQ$1079,BB$2)</f>
        <v>0</v>
      </c>
      <c r="BC942" s="89">
        <f>VLOOKUP($AC942,LS_Coint_BD!$B$3:$AQ$1079,BC$2)</f>
        <v>0</v>
      </c>
      <c r="BD942" s="89">
        <f t="shared" si="711"/>
        <v>0</v>
      </c>
      <c r="BE942" s="89">
        <f t="shared" si="712"/>
        <v>0</v>
      </c>
      <c r="BF942" s="89">
        <f t="shared" si="713"/>
        <v>0</v>
      </c>
      <c r="BG942" s="89">
        <f t="shared" si="714"/>
        <v>0</v>
      </c>
      <c r="BH942" s="89">
        <f t="shared" si="715"/>
        <v>0</v>
      </c>
      <c r="BI942" s="89">
        <f t="shared" si="716"/>
        <v>0</v>
      </c>
      <c r="BJ942" s="89">
        <f t="shared" si="717"/>
        <v>0</v>
      </c>
      <c r="BK942" s="89">
        <f t="shared" si="718"/>
        <v>0</v>
      </c>
      <c r="BL942" s="89">
        <f t="shared" si="719"/>
        <v>0</v>
      </c>
      <c r="BM942" s="89"/>
      <c r="BN942" s="26" t="b">
        <f t="shared" si="720"/>
        <v>0</v>
      </c>
      <c r="BO942" s="26" t="b">
        <f t="shared" si="721"/>
        <v>0</v>
      </c>
      <c r="BP942" s="26" t="b">
        <f t="shared" si="722"/>
        <v>0</v>
      </c>
      <c r="BQ942" s="26" t="b">
        <f t="shared" si="723"/>
        <v>0</v>
      </c>
      <c r="BR942" s="26" t="b">
        <f t="shared" si="724"/>
        <v>0</v>
      </c>
      <c r="BS942" s="26" t="b">
        <f t="shared" si="725"/>
        <v>0</v>
      </c>
      <c r="BT942" s="26" t="b">
        <f t="shared" si="726"/>
        <v>0</v>
      </c>
      <c r="BU942" s="26" t="b">
        <f t="shared" si="727"/>
        <v>0</v>
      </c>
    </row>
    <row r="943" spans="2:73" ht="15" thickBot="1" x14ac:dyDescent="0.35">
      <c r="B943" s="17">
        <f>VLOOKUP($AC943,LS_Coint_BD!$B$3:$D$1079,2)</f>
        <v>0</v>
      </c>
      <c r="C943" s="87">
        <f>VLOOKUP($AC943,LS_Coint_BD!$B$3:$D$1079,3)</f>
        <v>0</v>
      </c>
      <c r="D943" s="68">
        <f t="shared" si="687"/>
        <v>0</v>
      </c>
      <c r="E943" s="65">
        <f t="shared" si="688"/>
        <v>0</v>
      </c>
      <c r="F943" s="69">
        <f t="shared" si="689"/>
        <v>0</v>
      </c>
      <c r="G943" s="68">
        <f t="shared" si="690"/>
        <v>0</v>
      </c>
      <c r="H943" s="65">
        <f t="shared" si="691"/>
        <v>0</v>
      </c>
      <c r="I943" s="69">
        <f t="shared" si="692"/>
        <v>0</v>
      </c>
      <c r="J943" s="68">
        <f t="shared" si="693"/>
        <v>0</v>
      </c>
      <c r="K943" s="65">
        <f t="shared" si="694"/>
        <v>0</v>
      </c>
      <c r="L943" s="69">
        <f t="shared" si="695"/>
        <v>0</v>
      </c>
      <c r="M943" s="68">
        <f t="shared" si="696"/>
        <v>0</v>
      </c>
      <c r="N943" s="65">
        <f t="shared" si="697"/>
        <v>0</v>
      </c>
      <c r="O943" s="69">
        <f t="shared" si="698"/>
        <v>0</v>
      </c>
      <c r="P943" s="68">
        <f t="shared" si="699"/>
        <v>0</v>
      </c>
      <c r="Q943" s="65">
        <f t="shared" si="700"/>
        <v>0</v>
      </c>
      <c r="R943" s="69">
        <f t="shared" si="701"/>
        <v>0</v>
      </c>
      <c r="S943" s="68">
        <f t="shared" si="702"/>
        <v>0</v>
      </c>
      <c r="T943" s="65">
        <f t="shared" si="703"/>
        <v>0</v>
      </c>
      <c r="U943" s="69">
        <f t="shared" si="704"/>
        <v>0</v>
      </c>
      <c r="V943" s="68">
        <f t="shared" si="705"/>
        <v>0</v>
      </c>
      <c r="W943" s="65">
        <f t="shared" si="706"/>
        <v>0</v>
      </c>
      <c r="X943" s="69">
        <f t="shared" si="707"/>
        <v>0</v>
      </c>
      <c r="Y943" s="68">
        <f t="shared" si="708"/>
        <v>0</v>
      </c>
      <c r="Z943" s="65">
        <f t="shared" si="709"/>
        <v>0</v>
      </c>
      <c r="AA943" s="69">
        <f t="shared" si="710"/>
        <v>0</v>
      </c>
      <c r="AB943" s="98">
        <f>SUMIF(BN943:BU943,"VERDADEIRO",BN$3:$BU942)</f>
        <v>0</v>
      </c>
      <c r="AC943" s="97">
        <f t="shared" si="686"/>
        <v>940</v>
      </c>
      <c r="AD943" s="89">
        <f>RTD("tryd.rtdserver",,"COT",B943,"ULT")</f>
        <v>0</v>
      </c>
      <c r="AE943" s="89">
        <f>RTD("tryd.rtdserver",,"COT",C943,"ULT")</f>
        <v>0</v>
      </c>
      <c r="AF943" s="89">
        <f>VLOOKUP($AC943,LS_Coint_BD!$B$3:$AQ$1079,AF$2)*$AD943+VLOOKUP($AC943,LS_Coint_BD!$B$3:$AQ$1079,AF$2+1)</f>
        <v>0</v>
      </c>
      <c r="AG943" s="89">
        <f>VLOOKUP($AC943,LS_Coint_BD!$B$3:$AQ$1079,AG$2)*$AD943+VLOOKUP($AC943,LS_Coint_BD!$B$3:$AQ$1079,AG$2+1)</f>
        <v>0</v>
      </c>
      <c r="AH943" s="89">
        <f>VLOOKUP($AC943,LS_Coint_BD!$B$3:$AQ$1079,AH$2)*$AD943+VLOOKUP($AC943,LS_Coint_BD!$B$3:$AQ$1079,AH$2+1)</f>
        <v>0</v>
      </c>
      <c r="AI943" s="89">
        <f>VLOOKUP($AC943,LS_Coint_BD!$B$3:$AQ$1079,AI$2)*$AD943+VLOOKUP($AC943,LS_Coint_BD!$B$3:$AQ$1079,AI$2+1)</f>
        <v>0</v>
      </c>
      <c r="AJ943" s="89">
        <f>VLOOKUP($AC943,LS_Coint_BD!$B$3:$AQ$1079,AJ$2)*$AD943+VLOOKUP($AC943,LS_Coint_BD!$B$3:$AQ$1079,AJ$2+1)</f>
        <v>0</v>
      </c>
      <c r="AK943" s="89">
        <f>VLOOKUP($AC943,LS_Coint_BD!$B$3:$AQ$1079,AK$2)*$AD943+VLOOKUP($AC943,LS_Coint_BD!$B$3:$AQ$1079,AK$2+1)</f>
        <v>0</v>
      </c>
      <c r="AL943" s="89">
        <f>VLOOKUP($AC943,LS_Coint_BD!$B$3:$AQ$1079,AL$2)*$AD943+VLOOKUP($AC943,LS_Coint_BD!$B$3:$AQ$1079,AL$2+1)</f>
        <v>0</v>
      </c>
      <c r="AM943" s="89">
        <f>VLOOKUP($AC943,LS_Coint_BD!$B$3:$AQ$1079,AM$2)*$AD943+VLOOKUP($AC943,LS_Coint_BD!$B$3:$AQ$1079,AM$2+1)</f>
        <v>0</v>
      </c>
      <c r="AN943" s="89">
        <f>VLOOKUP($AC943,LS_Coint_BD!$B$3:$AQ$1079,AN$2)</f>
        <v>0</v>
      </c>
      <c r="AO943" s="89">
        <f>VLOOKUP($AC943,LS_Coint_BD!$B$3:$AQ$1079,AO$2)</f>
        <v>0</v>
      </c>
      <c r="AP943" s="89">
        <f>VLOOKUP($AC943,LS_Coint_BD!$B$3:$AQ$1079,AP$2)</f>
        <v>0</v>
      </c>
      <c r="AQ943" s="89">
        <f>VLOOKUP($AC943,LS_Coint_BD!$B$3:$AQ$1079,AQ$2)</f>
        <v>0</v>
      </c>
      <c r="AR943" s="89">
        <f>VLOOKUP($AC943,LS_Coint_BD!$B$3:$AQ$1079,AR$2)</f>
        <v>0</v>
      </c>
      <c r="AS943" s="89">
        <f>VLOOKUP($AC943,LS_Coint_BD!$B$3:$AQ$1079,AS$2)</f>
        <v>0</v>
      </c>
      <c r="AT943" s="89">
        <f>VLOOKUP($AC943,LS_Coint_BD!$B$3:$AQ$1079,AT$2)</f>
        <v>0</v>
      </c>
      <c r="AU943" s="89">
        <f>VLOOKUP($AC943,LS_Coint_BD!$B$3:$AQ$1079,AU$2)</f>
        <v>0</v>
      </c>
      <c r="AV943" s="89">
        <f>VLOOKUP($AC943,LS_Coint_BD!$B$3:$AQ$1079,AV$2)</f>
        <v>0</v>
      </c>
      <c r="AW943" s="89">
        <f>VLOOKUP($AC943,LS_Coint_BD!$B$3:$AQ$1079,AW$2)</f>
        <v>0</v>
      </c>
      <c r="AX943" s="89">
        <f>VLOOKUP($AC943,LS_Coint_BD!$B$3:$AQ$1079,AX$2)</f>
        <v>0</v>
      </c>
      <c r="AY943" s="89">
        <f>VLOOKUP($AC943,LS_Coint_BD!$B$3:$AQ$1079,AY$2)</f>
        <v>0</v>
      </c>
      <c r="AZ943" s="89">
        <f>VLOOKUP($AC943,LS_Coint_BD!$B$3:$AQ$1079,AZ$2)</f>
        <v>0</v>
      </c>
      <c r="BA943" s="89">
        <f>VLOOKUP($AC943,LS_Coint_BD!$B$3:$AQ$1079,BA$2)</f>
        <v>0</v>
      </c>
      <c r="BB943" s="89">
        <f>VLOOKUP($AC943,LS_Coint_BD!$B$3:$AQ$1079,BB$2)</f>
        <v>0</v>
      </c>
      <c r="BC943" s="89">
        <f>VLOOKUP($AC943,LS_Coint_BD!$B$3:$AQ$1079,BC$2)</f>
        <v>0</v>
      </c>
      <c r="BD943" s="89">
        <f t="shared" si="711"/>
        <v>0</v>
      </c>
      <c r="BE943" s="89">
        <f t="shared" si="712"/>
        <v>0</v>
      </c>
      <c r="BF943" s="89">
        <f t="shared" si="713"/>
        <v>0</v>
      </c>
      <c r="BG943" s="89">
        <f t="shared" si="714"/>
        <v>0</v>
      </c>
      <c r="BH943" s="89">
        <f t="shared" si="715"/>
        <v>0</v>
      </c>
      <c r="BI943" s="89">
        <f t="shared" si="716"/>
        <v>0</v>
      </c>
      <c r="BJ943" s="89">
        <f t="shared" si="717"/>
        <v>0</v>
      </c>
      <c r="BK943" s="89">
        <f t="shared" si="718"/>
        <v>0</v>
      </c>
      <c r="BL943" s="89">
        <f t="shared" si="719"/>
        <v>0</v>
      </c>
      <c r="BM943" s="89"/>
      <c r="BN943" s="26" t="b">
        <f t="shared" si="720"/>
        <v>0</v>
      </c>
      <c r="BO943" s="26" t="b">
        <f t="shared" si="721"/>
        <v>0</v>
      </c>
      <c r="BP943" s="26" t="b">
        <f t="shared" si="722"/>
        <v>0</v>
      </c>
      <c r="BQ943" s="26" t="b">
        <f t="shared" si="723"/>
        <v>0</v>
      </c>
      <c r="BR943" s="26" t="b">
        <f t="shared" si="724"/>
        <v>0</v>
      </c>
      <c r="BS943" s="26" t="b">
        <f t="shared" si="725"/>
        <v>0</v>
      </c>
      <c r="BT943" s="26" t="b">
        <f t="shared" si="726"/>
        <v>0</v>
      </c>
      <c r="BU943" s="26" t="b">
        <f t="shared" si="727"/>
        <v>0</v>
      </c>
    </row>
    <row r="944" spans="2:73" ht="15" thickBot="1" x14ac:dyDescent="0.35">
      <c r="B944" s="17">
        <f>VLOOKUP($AC944,LS_Coint_BD!$B$3:$D$1079,2)</f>
        <v>0</v>
      </c>
      <c r="C944" s="87">
        <f>VLOOKUP($AC944,LS_Coint_BD!$B$3:$D$1079,3)</f>
        <v>0</v>
      </c>
      <c r="D944" s="68">
        <f t="shared" si="687"/>
        <v>0</v>
      </c>
      <c r="E944" s="65">
        <f t="shared" si="688"/>
        <v>0</v>
      </c>
      <c r="F944" s="69">
        <f t="shared" si="689"/>
        <v>0</v>
      </c>
      <c r="G944" s="68">
        <f t="shared" si="690"/>
        <v>0</v>
      </c>
      <c r="H944" s="65">
        <f t="shared" si="691"/>
        <v>0</v>
      </c>
      <c r="I944" s="69">
        <f t="shared" si="692"/>
        <v>0</v>
      </c>
      <c r="J944" s="68">
        <f t="shared" si="693"/>
        <v>0</v>
      </c>
      <c r="K944" s="65">
        <f t="shared" si="694"/>
        <v>0</v>
      </c>
      <c r="L944" s="69">
        <f t="shared" si="695"/>
        <v>0</v>
      </c>
      <c r="M944" s="68">
        <f t="shared" si="696"/>
        <v>0</v>
      </c>
      <c r="N944" s="65">
        <f t="shared" si="697"/>
        <v>0</v>
      </c>
      <c r="O944" s="69">
        <f t="shared" si="698"/>
        <v>0</v>
      </c>
      <c r="P944" s="68">
        <f t="shared" si="699"/>
        <v>0</v>
      </c>
      <c r="Q944" s="65">
        <f t="shared" si="700"/>
        <v>0</v>
      </c>
      <c r="R944" s="69">
        <f t="shared" si="701"/>
        <v>0</v>
      </c>
      <c r="S944" s="68">
        <f t="shared" si="702"/>
        <v>0</v>
      </c>
      <c r="T944" s="65">
        <f t="shared" si="703"/>
        <v>0</v>
      </c>
      <c r="U944" s="69">
        <f t="shared" si="704"/>
        <v>0</v>
      </c>
      <c r="V944" s="68">
        <f t="shared" si="705"/>
        <v>0</v>
      </c>
      <c r="W944" s="65">
        <f t="shared" si="706"/>
        <v>0</v>
      </c>
      <c r="X944" s="69">
        <f t="shared" si="707"/>
        <v>0</v>
      </c>
      <c r="Y944" s="68">
        <f t="shared" si="708"/>
        <v>0</v>
      </c>
      <c r="Z944" s="65">
        <f t="shared" si="709"/>
        <v>0</v>
      </c>
      <c r="AA944" s="69">
        <f t="shared" si="710"/>
        <v>0</v>
      </c>
      <c r="AB944" s="98">
        <f>SUMIF(BN944:BU944,"VERDADEIRO",BN$3:$BU943)</f>
        <v>0</v>
      </c>
      <c r="AC944" s="97">
        <f t="shared" si="686"/>
        <v>941</v>
      </c>
      <c r="AD944" s="89">
        <f>RTD("tryd.rtdserver",,"COT",B944,"ULT")</f>
        <v>0</v>
      </c>
      <c r="AE944" s="89">
        <f>RTD("tryd.rtdserver",,"COT",C944,"ULT")</f>
        <v>0</v>
      </c>
      <c r="AF944" s="89">
        <f>VLOOKUP($AC944,LS_Coint_BD!$B$3:$AQ$1079,AF$2)*$AD944+VLOOKUP($AC944,LS_Coint_BD!$B$3:$AQ$1079,AF$2+1)</f>
        <v>0</v>
      </c>
      <c r="AG944" s="89">
        <f>VLOOKUP($AC944,LS_Coint_BD!$B$3:$AQ$1079,AG$2)*$AD944+VLOOKUP($AC944,LS_Coint_BD!$B$3:$AQ$1079,AG$2+1)</f>
        <v>0</v>
      </c>
      <c r="AH944" s="89">
        <f>VLOOKUP($AC944,LS_Coint_BD!$B$3:$AQ$1079,AH$2)*$AD944+VLOOKUP($AC944,LS_Coint_BD!$B$3:$AQ$1079,AH$2+1)</f>
        <v>0</v>
      </c>
      <c r="AI944" s="89">
        <f>VLOOKUP($AC944,LS_Coint_BD!$B$3:$AQ$1079,AI$2)*$AD944+VLOOKUP($AC944,LS_Coint_BD!$B$3:$AQ$1079,AI$2+1)</f>
        <v>0</v>
      </c>
      <c r="AJ944" s="89">
        <f>VLOOKUP($AC944,LS_Coint_BD!$B$3:$AQ$1079,AJ$2)*$AD944+VLOOKUP($AC944,LS_Coint_BD!$B$3:$AQ$1079,AJ$2+1)</f>
        <v>0</v>
      </c>
      <c r="AK944" s="89">
        <f>VLOOKUP($AC944,LS_Coint_BD!$B$3:$AQ$1079,AK$2)*$AD944+VLOOKUP($AC944,LS_Coint_BD!$B$3:$AQ$1079,AK$2+1)</f>
        <v>0</v>
      </c>
      <c r="AL944" s="89">
        <f>VLOOKUP($AC944,LS_Coint_BD!$B$3:$AQ$1079,AL$2)*$AD944+VLOOKUP($AC944,LS_Coint_BD!$B$3:$AQ$1079,AL$2+1)</f>
        <v>0</v>
      </c>
      <c r="AM944" s="89">
        <f>VLOOKUP($AC944,LS_Coint_BD!$B$3:$AQ$1079,AM$2)*$AD944+VLOOKUP($AC944,LS_Coint_BD!$B$3:$AQ$1079,AM$2+1)</f>
        <v>0</v>
      </c>
      <c r="AN944" s="89">
        <f>VLOOKUP($AC944,LS_Coint_BD!$B$3:$AQ$1079,AN$2)</f>
        <v>0</v>
      </c>
      <c r="AO944" s="89">
        <f>VLOOKUP($AC944,LS_Coint_BD!$B$3:$AQ$1079,AO$2)</f>
        <v>0</v>
      </c>
      <c r="AP944" s="89">
        <f>VLOOKUP($AC944,LS_Coint_BD!$B$3:$AQ$1079,AP$2)</f>
        <v>0</v>
      </c>
      <c r="AQ944" s="89">
        <f>VLOOKUP($AC944,LS_Coint_BD!$B$3:$AQ$1079,AQ$2)</f>
        <v>0</v>
      </c>
      <c r="AR944" s="89">
        <f>VLOOKUP($AC944,LS_Coint_BD!$B$3:$AQ$1079,AR$2)</f>
        <v>0</v>
      </c>
      <c r="AS944" s="89">
        <f>VLOOKUP($AC944,LS_Coint_BD!$B$3:$AQ$1079,AS$2)</f>
        <v>0</v>
      </c>
      <c r="AT944" s="89">
        <f>VLOOKUP($AC944,LS_Coint_BD!$B$3:$AQ$1079,AT$2)</f>
        <v>0</v>
      </c>
      <c r="AU944" s="89">
        <f>VLOOKUP($AC944,LS_Coint_BD!$B$3:$AQ$1079,AU$2)</f>
        <v>0</v>
      </c>
      <c r="AV944" s="89">
        <f>VLOOKUP($AC944,LS_Coint_BD!$B$3:$AQ$1079,AV$2)</f>
        <v>0</v>
      </c>
      <c r="AW944" s="89">
        <f>VLOOKUP($AC944,LS_Coint_BD!$B$3:$AQ$1079,AW$2)</f>
        <v>0</v>
      </c>
      <c r="AX944" s="89">
        <f>VLOOKUP($AC944,LS_Coint_BD!$B$3:$AQ$1079,AX$2)</f>
        <v>0</v>
      </c>
      <c r="AY944" s="89">
        <f>VLOOKUP($AC944,LS_Coint_BD!$B$3:$AQ$1079,AY$2)</f>
        <v>0</v>
      </c>
      <c r="AZ944" s="89">
        <f>VLOOKUP($AC944,LS_Coint_BD!$B$3:$AQ$1079,AZ$2)</f>
        <v>0</v>
      </c>
      <c r="BA944" s="89">
        <f>VLOOKUP($AC944,LS_Coint_BD!$B$3:$AQ$1079,BA$2)</f>
        <v>0</v>
      </c>
      <c r="BB944" s="89">
        <f>VLOOKUP($AC944,LS_Coint_BD!$B$3:$AQ$1079,BB$2)</f>
        <v>0</v>
      </c>
      <c r="BC944" s="89">
        <f>VLOOKUP($AC944,LS_Coint_BD!$B$3:$AQ$1079,BC$2)</f>
        <v>0</v>
      </c>
      <c r="BD944" s="89">
        <f t="shared" si="711"/>
        <v>0</v>
      </c>
      <c r="BE944" s="89">
        <f t="shared" si="712"/>
        <v>0</v>
      </c>
      <c r="BF944" s="89">
        <f t="shared" si="713"/>
        <v>0</v>
      </c>
      <c r="BG944" s="89">
        <f t="shared" si="714"/>
        <v>0</v>
      </c>
      <c r="BH944" s="89">
        <f t="shared" si="715"/>
        <v>0</v>
      </c>
      <c r="BI944" s="89">
        <f t="shared" si="716"/>
        <v>0</v>
      </c>
      <c r="BJ944" s="89">
        <f t="shared" si="717"/>
        <v>0</v>
      </c>
      <c r="BK944" s="89">
        <f t="shared" si="718"/>
        <v>0</v>
      </c>
      <c r="BL944" s="89">
        <f t="shared" si="719"/>
        <v>0</v>
      </c>
      <c r="BM944" s="89"/>
      <c r="BN944" s="26" t="b">
        <f t="shared" si="720"/>
        <v>0</v>
      </c>
      <c r="BO944" s="26" t="b">
        <f t="shared" si="721"/>
        <v>0</v>
      </c>
      <c r="BP944" s="26" t="b">
        <f t="shared" si="722"/>
        <v>0</v>
      </c>
      <c r="BQ944" s="26" t="b">
        <f t="shared" si="723"/>
        <v>0</v>
      </c>
      <c r="BR944" s="26" t="b">
        <f t="shared" si="724"/>
        <v>0</v>
      </c>
      <c r="BS944" s="26" t="b">
        <f t="shared" si="725"/>
        <v>0</v>
      </c>
      <c r="BT944" s="26" t="b">
        <f t="shared" si="726"/>
        <v>0</v>
      </c>
      <c r="BU944" s="26" t="b">
        <f t="shared" si="727"/>
        <v>0</v>
      </c>
    </row>
    <row r="945" spans="2:73" ht="15" thickBot="1" x14ac:dyDescent="0.35">
      <c r="B945" s="17">
        <f>VLOOKUP($AC945,LS_Coint_BD!$B$3:$D$1079,2)</f>
        <v>0</v>
      </c>
      <c r="C945" s="87">
        <f>VLOOKUP($AC945,LS_Coint_BD!$B$3:$D$1079,3)</f>
        <v>0</v>
      </c>
      <c r="D945" s="68">
        <f t="shared" si="687"/>
        <v>0</v>
      </c>
      <c r="E945" s="65">
        <f t="shared" si="688"/>
        <v>0</v>
      </c>
      <c r="F945" s="69">
        <f t="shared" si="689"/>
        <v>0</v>
      </c>
      <c r="G945" s="68">
        <f t="shared" si="690"/>
        <v>0</v>
      </c>
      <c r="H945" s="65">
        <f t="shared" si="691"/>
        <v>0</v>
      </c>
      <c r="I945" s="69">
        <f t="shared" si="692"/>
        <v>0</v>
      </c>
      <c r="J945" s="68">
        <f t="shared" si="693"/>
        <v>0</v>
      </c>
      <c r="K945" s="65">
        <f t="shared" si="694"/>
        <v>0</v>
      </c>
      <c r="L945" s="69">
        <f t="shared" si="695"/>
        <v>0</v>
      </c>
      <c r="M945" s="68">
        <f t="shared" si="696"/>
        <v>0</v>
      </c>
      <c r="N945" s="65">
        <f t="shared" si="697"/>
        <v>0</v>
      </c>
      <c r="O945" s="69">
        <f t="shared" si="698"/>
        <v>0</v>
      </c>
      <c r="P945" s="68">
        <f t="shared" si="699"/>
        <v>0</v>
      </c>
      <c r="Q945" s="65">
        <f t="shared" si="700"/>
        <v>0</v>
      </c>
      <c r="R945" s="69">
        <f t="shared" si="701"/>
        <v>0</v>
      </c>
      <c r="S945" s="68">
        <f t="shared" si="702"/>
        <v>0</v>
      </c>
      <c r="T945" s="65">
        <f t="shared" si="703"/>
        <v>0</v>
      </c>
      <c r="U945" s="69">
        <f t="shared" si="704"/>
        <v>0</v>
      </c>
      <c r="V945" s="68">
        <f t="shared" si="705"/>
        <v>0</v>
      </c>
      <c r="W945" s="65">
        <f t="shared" si="706"/>
        <v>0</v>
      </c>
      <c r="X945" s="69">
        <f t="shared" si="707"/>
        <v>0</v>
      </c>
      <c r="Y945" s="68">
        <f t="shared" si="708"/>
        <v>0</v>
      </c>
      <c r="Z945" s="65">
        <f t="shared" si="709"/>
        <v>0</v>
      </c>
      <c r="AA945" s="69">
        <f t="shared" si="710"/>
        <v>0</v>
      </c>
      <c r="AB945" s="98">
        <f>SUMIF(BN945:BU945,"VERDADEIRO",BN$3:$BU944)</f>
        <v>0</v>
      </c>
      <c r="AC945" s="97">
        <f t="shared" si="686"/>
        <v>942</v>
      </c>
      <c r="AD945" s="89">
        <f>RTD("tryd.rtdserver",,"COT",B945,"ULT")</f>
        <v>0</v>
      </c>
      <c r="AE945" s="89">
        <f>RTD("tryd.rtdserver",,"COT",C945,"ULT")</f>
        <v>0</v>
      </c>
      <c r="AF945" s="89">
        <f>VLOOKUP($AC945,LS_Coint_BD!$B$3:$AQ$1079,AF$2)*$AD945+VLOOKUP($AC945,LS_Coint_BD!$B$3:$AQ$1079,AF$2+1)</f>
        <v>0</v>
      </c>
      <c r="AG945" s="89">
        <f>VLOOKUP($AC945,LS_Coint_BD!$B$3:$AQ$1079,AG$2)*$AD945+VLOOKUP($AC945,LS_Coint_BD!$B$3:$AQ$1079,AG$2+1)</f>
        <v>0</v>
      </c>
      <c r="AH945" s="89">
        <f>VLOOKUP($AC945,LS_Coint_BD!$B$3:$AQ$1079,AH$2)*$AD945+VLOOKUP($AC945,LS_Coint_BD!$B$3:$AQ$1079,AH$2+1)</f>
        <v>0</v>
      </c>
      <c r="AI945" s="89">
        <f>VLOOKUP($AC945,LS_Coint_BD!$B$3:$AQ$1079,AI$2)*$AD945+VLOOKUP($AC945,LS_Coint_BD!$B$3:$AQ$1079,AI$2+1)</f>
        <v>0</v>
      </c>
      <c r="AJ945" s="89">
        <f>VLOOKUP($AC945,LS_Coint_BD!$B$3:$AQ$1079,AJ$2)*$AD945+VLOOKUP($AC945,LS_Coint_BD!$B$3:$AQ$1079,AJ$2+1)</f>
        <v>0</v>
      </c>
      <c r="AK945" s="89">
        <f>VLOOKUP($AC945,LS_Coint_BD!$B$3:$AQ$1079,AK$2)*$AD945+VLOOKUP($AC945,LS_Coint_BD!$B$3:$AQ$1079,AK$2+1)</f>
        <v>0</v>
      </c>
      <c r="AL945" s="89">
        <f>VLOOKUP($AC945,LS_Coint_BD!$B$3:$AQ$1079,AL$2)*$AD945+VLOOKUP($AC945,LS_Coint_BD!$B$3:$AQ$1079,AL$2+1)</f>
        <v>0</v>
      </c>
      <c r="AM945" s="89">
        <f>VLOOKUP($AC945,LS_Coint_BD!$B$3:$AQ$1079,AM$2)*$AD945+VLOOKUP($AC945,LS_Coint_BD!$B$3:$AQ$1079,AM$2+1)</f>
        <v>0</v>
      </c>
      <c r="AN945" s="89">
        <f>VLOOKUP($AC945,LS_Coint_BD!$B$3:$AQ$1079,AN$2)</f>
        <v>0</v>
      </c>
      <c r="AO945" s="89">
        <f>VLOOKUP($AC945,LS_Coint_BD!$B$3:$AQ$1079,AO$2)</f>
        <v>0</v>
      </c>
      <c r="AP945" s="89">
        <f>VLOOKUP($AC945,LS_Coint_BD!$B$3:$AQ$1079,AP$2)</f>
        <v>0</v>
      </c>
      <c r="AQ945" s="89">
        <f>VLOOKUP($AC945,LS_Coint_BD!$B$3:$AQ$1079,AQ$2)</f>
        <v>0</v>
      </c>
      <c r="AR945" s="89">
        <f>VLOOKUP($AC945,LS_Coint_BD!$B$3:$AQ$1079,AR$2)</f>
        <v>0</v>
      </c>
      <c r="AS945" s="89">
        <f>VLOOKUP($AC945,LS_Coint_BD!$B$3:$AQ$1079,AS$2)</f>
        <v>0</v>
      </c>
      <c r="AT945" s="89">
        <f>VLOOKUP($AC945,LS_Coint_BD!$B$3:$AQ$1079,AT$2)</f>
        <v>0</v>
      </c>
      <c r="AU945" s="89">
        <f>VLOOKUP($AC945,LS_Coint_BD!$B$3:$AQ$1079,AU$2)</f>
        <v>0</v>
      </c>
      <c r="AV945" s="89">
        <f>VLOOKUP($AC945,LS_Coint_BD!$B$3:$AQ$1079,AV$2)</f>
        <v>0</v>
      </c>
      <c r="AW945" s="89">
        <f>VLOOKUP($AC945,LS_Coint_BD!$B$3:$AQ$1079,AW$2)</f>
        <v>0</v>
      </c>
      <c r="AX945" s="89">
        <f>VLOOKUP($AC945,LS_Coint_BD!$B$3:$AQ$1079,AX$2)</f>
        <v>0</v>
      </c>
      <c r="AY945" s="89">
        <f>VLOOKUP($AC945,LS_Coint_BD!$B$3:$AQ$1079,AY$2)</f>
        <v>0</v>
      </c>
      <c r="AZ945" s="89">
        <f>VLOOKUP($AC945,LS_Coint_BD!$B$3:$AQ$1079,AZ$2)</f>
        <v>0</v>
      </c>
      <c r="BA945" s="89">
        <f>VLOOKUP($AC945,LS_Coint_BD!$B$3:$AQ$1079,BA$2)</f>
        <v>0</v>
      </c>
      <c r="BB945" s="89">
        <f>VLOOKUP($AC945,LS_Coint_BD!$B$3:$AQ$1079,BB$2)</f>
        <v>0</v>
      </c>
      <c r="BC945" s="89">
        <f>VLOOKUP($AC945,LS_Coint_BD!$B$3:$AQ$1079,BC$2)</f>
        <v>0</v>
      </c>
      <c r="BD945" s="89">
        <f t="shared" si="711"/>
        <v>0</v>
      </c>
      <c r="BE945" s="89">
        <f t="shared" si="712"/>
        <v>0</v>
      </c>
      <c r="BF945" s="89">
        <f t="shared" si="713"/>
        <v>0</v>
      </c>
      <c r="BG945" s="89">
        <f t="shared" si="714"/>
        <v>0</v>
      </c>
      <c r="BH945" s="89">
        <f t="shared" si="715"/>
        <v>0</v>
      </c>
      <c r="BI945" s="89">
        <f t="shared" si="716"/>
        <v>0</v>
      </c>
      <c r="BJ945" s="89">
        <f t="shared" si="717"/>
        <v>0</v>
      </c>
      <c r="BK945" s="89">
        <f t="shared" si="718"/>
        <v>0</v>
      </c>
      <c r="BL945" s="89">
        <f t="shared" si="719"/>
        <v>0</v>
      </c>
      <c r="BM945" s="89"/>
      <c r="BN945" s="26" t="b">
        <f t="shared" si="720"/>
        <v>0</v>
      </c>
      <c r="BO945" s="26" t="b">
        <f t="shared" si="721"/>
        <v>0</v>
      </c>
      <c r="BP945" s="26" t="b">
        <f t="shared" si="722"/>
        <v>0</v>
      </c>
      <c r="BQ945" s="26" t="b">
        <f t="shared" si="723"/>
        <v>0</v>
      </c>
      <c r="BR945" s="26" t="b">
        <f t="shared" si="724"/>
        <v>0</v>
      </c>
      <c r="BS945" s="26" t="b">
        <f t="shared" si="725"/>
        <v>0</v>
      </c>
      <c r="BT945" s="26" t="b">
        <f t="shared" si="726"/>
        <v>0</v>
      </c>
      <c r="BU945" s="26" t="b">
        <f t="shared" si="727"/>
        <v>0</v>
      </c>
    </row>
    <row r="946" spans="2:73" ht="15" thickBot="1" x14ac:dyDescent="0.35">
      <c r="B946" s="17">
        <f>VLOOKUP($AC946,LS_Coint_BD!$B$3:$D$1079,2)</f>
        <v>0</v>
      </c>
      <c r="C946" s="87">
        <f>VLOOKUP($AC946,LS_Coint_BD!$B$3:$D$1079,3)</f>
        <v>0</v>
      </c>
      <c r="D946" s="68">
        <f t="shared" si="687"/>
        <v>0</v>
      </c>
      <c r="E946" s="65">
        <f t="shared" si="688"/>
        <v>0</v>
      </c>
      <c r="F946" s="69">
        <f t="shared" si="689"/>
        <v>0</v>
      </c>
      <c r="G946" s="68">
        <f t="shared" si="690"/>
        <v>0</v>
      </c>
      <c r="H946" s="65">
        <f t="shared" si="691"/>
        <v>0</v>
      </c>
      <c r="I946" s="69">
        <f t="shared" si="692"/>
        <v>0</v>
      </c>
      <c r="J946" s="68">
        <f t="shared" si="693"/>
        <v>0</v>
      </c>
      <c r="K946" s="65">
        <f t="shared" si="694"/>
        <v>0</v>
      </c>
      <c r="L946" s="69">
        <f t="shared" si="695"/>
        <v>0</v>
      </c>
      <c r="M946" s="68">
        <f t="shared" si="696"/>
        <v>0</v>
      </c>
      <c r="N946" s="65">
        <f t="shared" si="697"/>
        <v>0</v>
      </c>
      <c r="O946" s="69">
        <f t="shared" si="698"/>
        <v>0</v>
      </c>
      <c r="P946" s="68">
        <f t="shared" si="699"/>
        <v>0</v>
      </c>
      <c r="Q946" s="65">
        <f t="shared" si="700"/>
        <v>0</v>
      </c>
      <c r="R946" s="69">
        <f t="shared" si="701"/>
        <v>0</v>
      </c>
      <c r="S946" s="68">
        <f t="shared" si="702"/>
        <v>0</v>
      </c>
      <c r="T946" s="65">
        <f t="shared" si="703"/>
        <v>0</v>
      </c>
      <c r="U946" s="69">
        <f t="shared" si="704"/>
        <v>0</v>
      </c>
      <c r="V946" s="68">
        <f t="shared" si="705"/>
        <v>0</v>
      </c>
      <c r="W946" s="65">
        <f t="shared" si="706"/>
        <v>0</v>
      </c>
      <c r="X946" s="69">
        <f t="shared" si="707"/>
        <v>0</v>
      </c>
      <c r="Y946" s="68">
        <f t="shared" si="708"/>
        <v>0</v>
      </c>
      <c r="Z946" s="65">
        <f t="shared" si="709"/>
        <v>0</v>
      </c>
      <c r="AA946" s="69">
        <f t="shared" si="710"/>
        <v>0</v>
      </c>
      <c r="AB946" s="98">
        <f>SUMIF(BN946:BU946,"VERDADEIRO",BN$3:$BU945)</f>
        <v>0</v>
      </c>
      <c r="AC946" s="97">
        <f t="shared" si="686"/>
        <v>943</v>
      </c>
      <c r="AD946" s="89">
        <f>RTD("tryd.rtdserver",,"COT",B946,"ULT")</f>
        <v>0</v>
      </c>
      <c r="AE946" s="89">
        <f>RTD("tryd.rtdserver",,"COT",C946,"ULT")</f>
        <v>0</v>
      </c>
      <c r="AF946" s="89">
        <f>VLOOKUP($AC946,LS_Coint_BD!$B$3:$AQ$1079,AF$2)*$AD946+VLOOKUP($AC946,LS_Coint_BD!$B$3:$AQ$1079,AF$2+1)</f>
        <v>0</v>
      </c>
      <c r="AG946" s="89">
        <f>VLOOKUP($AC946,LS_Coint_BD!$B$3:$AQ$1079,AG$2)*$AD946+VLOOKUP($AC946,LS_Coint_BD!$B$3:$AQ$1079,AG$2+1)</f>
        <v>0</v>
      </c>
      <c r="AH946" s="89">
        <f>VLOOKUP($AC946,LS_Coint_BD!$B$3:$AQ$1079,AH$2)*$AD946+VLOOKUP($AC946,LS_Coint_BD!$B$3:$AQ$1079,AH$2+1)</f>
        <v>0</v>
      </c>
      <c r="AI946" s="89">
        <f>VLOOKUP($AC946,LS_Coint_BD!$B$3:$AQ$1079,AI$2)*$AD946+VLOOKUP($AC946,LS_Coint_BD!$B$3:$AQ$1079,AI$2+1)</f>
        <v>0</v>
      </c>
      <c r="AJ946" s="89">
        <f>VLOOKUP($AC946,LS_Coint_BD!$B$3:$AQ$1079,AJ$2)*$AD946+VLOOKUP($AC946,LS_Coint_BD!$B$3:$AQ$1079,AJ$2+1)</f>
        <v>0</v>
      </c>
      <c r="AK946" s="89">
        <f>VLOOKUP($AC946,LS_Coint_BD!$B$3:$AQ$1079,AK$2)*$AD946+VLOOKUP($AC946,LS_Coint_BD!$B$3:$AQ$1079,AK$2+1)</f>
        <v>0</v>
      </c>
      <c r="AL946" s="89">
        <f>VLOOKUP($AC946,LS_Coint_BD!$B$3:$AQ$1079,AL$2)*$AD946+VLOOKUP($AC946,LS_Coint_BD!$B$3:$AQ$1079,AL$2+1)</f>
        <v>0</v>
      </c>
      <c r="AM946" s="89">
        <f>VLOOKUP($AC946,LS_Coint_BD!$B$3:$AQ$1079,AM$2)*$AD946+VLOOKUP($AC946,LS_Coint_BD!$B$3:$AQ$1079,AM$2+1)</f>
        <v>0</v>
      </c>
      <c r="AN946" s="89">
        <f>VLOOKUP($AC946,LS_Coint_BD!$B$3:$AQ$1079,AN$2)</f>
        <v>0</v>
      </c>
      <c r="AO946" s="89">
        <f>VLOOKUP($AC946,LS_Coint_BD!$B$3:$AQ$1079,AO$2)</f>
        <v>0</v>
      </c>
      <c r="AP946" s="89">
        <f>VLOOKUP($AC946,LS_Coint_BD!$B$3:$AQ$1079,AP$2)</f>
        <v>0</v>
      </c>
      <c r="AQ946" s="89">
        <f>VLOOKUP($AC946,LS_Coint_BD!$B$3:$AQ$1079,AQ$2)</f>
        <v>0</v>
      </c>
      <c r="AR946" s="89">
        <f>VLOOKUP($AC946,LS_Coint_BD!$B$3:$AQ$1079,AR$2)</f>
        <v>0</v>
      </c>
      <c r="AS946" s="89">
        <f>VLOOKUP($AC946,LS_Coint_BD!$B$3:$AQ$1079,AS$2)</f>
        <v>0</v>
      </c>
      <c r="AT946" s="89">
        <f>VLOOKUP($AC946,LS_Coint_BD!$B$3:$AQ$1079,AT$2)</f>
        <v>0</v>
      </c>
      <c r="AU946" s="89">
        <f>VLOOKUP($AC946,LS_Coint_BD!$B$3:$AQ$1079,AU$2)</f>
        <v>0</v>
      </c>
      <c r="AV946" s="89">
        <f>VLOOKUP($AC946,LS_Coint_BD!$B$3:$AQ$1079,AV$2)</f>
        <v>0</v>
      </c>
      <c r="AW946" s="89">
        <f>VLOOKUP($AC946,LS_Coint_BD!$B$3:$AQ$1079,AW$2)</f>
        <v>0</v>
      </c>
      <c r="AX946" s="89">
        <f>VLOOKUP($AC946,LS_Coint_BD!$B$3:$AQ$1079,AX$2)</f>
        <v>0</v>
      </c>
      <c r="AY946" s="89">
        <f>VLOOKUP($AC946,LS_Coint_BD!$B$3:$AQ$1079,AY$2)</f>
        <v>0</v>
      </c>
      <c r="AZ946" s="89">
        <f>VLOOKUP($AC946,LS_Coint_BD!$B$3:$AQ$1079,AZ$2)</f>
        <v>0</v>
      </c>
      <c r="BA946" s="89">
        <f>VLOOKUP($AC946,LS_Coint_BD!$B$3:$AQ$1079,BA$2)</f>
        <v>0</v>
      </c>
      <c r="BB946" s="89">
        <f>VLOOKUP($AC946,LS_Coint_BD!$B$3:$AQ$1079,BB$2)</f>
        <v>0</v>
      </c>
      <c r="BC946" s="89">
        <f>VLOOKUP($AC946,LS_Coint_BD!$B$3:$AQ$1079,BC$2)</f>
        <v>0</v>
      </c>
      <c r="BD946" s="89">
        <f t="shared" si="711"/>
        <v>0</v>
      </c>
      <c r="BE946" s="89">
        <f t="shared" si="712"/>
        <v>0</v>
      </c>
      <c r="BF946" s="89">
        <f t="shared" si="713"/>
        <v>0</v>
      </c>
      <c r="BG946" s="89">
        <f t="shared" si="714"/>
        <v>0</v>
      </c>
      <c r="BH946" s="89">
        <f t="shared" si="715"/>
        <v>0</v>
      </c>
      <c r="BI946" s="89">
        <f t="shared" si="716"/>
        <v>0</v>
      </c>
      <c r="BJ946" s="89">
        <f t="shared" si="717"/>
        <v>0</v>
      </c>
      <c r="BK946" s="89">
        <f t="shared" si="718"/>
        <v>0</v>
      </c>
      <c r="BL946" s="89">
        <f t="shared" si="719"/>
        <v>0</v>
      </c>
      <c r="BM946" s="89"/>
      <c r="BN946" s="26" t="b">
        <f t="shared" si="720"/>
        <v>0</v>
      </c>
      <c r="BO946" s="26" t="b">
        <f t="shared" si="721"/>
        <v>0</v>
      </c>
      <c r="BP946" s="26" t="b">
        <f t="shared" si="722"/>
        <v>0</v>
      </c>
      <c r="BQ946" s="26" t="b">
        <f t="shared" si="723"/>
        <v>0</v>
      </c>
      <c r="BR946" s="26" t="b">
        <f t="shared" si="724"/>
        <v>0</v>
      </c>
      <c r="BS946" s="26" t="b">
        <f t="shared" si="725"/>
        <v>0</v>
      </c>
      <c r="BT946" s="26" t="b">
        <f t="shared" si="726"/>
        <v>0</v>
      </c>
      <c r="BU946" s="26" t="b">
        <f t="shared" si="727"/>
        <v>0</v>
      </c>
    </row>
    <row r="947" spans="2:73" ht="15" thickBot="1" x14ac:dyDescent="0.35">
      <c r="B947" s="17">
        <f>VLOOKUP($AC947,LS_Coint_BD!$B$3:$D$1079,2)</f>
        <v>0</v>
      </c>
      <c r="C947" s="87">
        <f>VLOOKUP($AC947,LS_Coint_BD!$B$3:$D$1079,3)</f>
        <v>0</v>
      </c>
      <c r="D947" s="68">
        <f t="shared" si="687"/>
        <v>0</v>
      </c>
      <c r="E947" s="65">
        <f t="shared" si="688"/>
        <v>0</v>
      </c>
      <c r="F947" s="69">
        <f t="shared" si="689"/>
        <v>0</v>
      </c>
      <c r="G947" s="68">
        <f t="shared" si="690"/>
        <v>0</v>
      </c>
      <c r="H947" s="65">
        <f t="shared" si="691"/>
        <v>0</v>
      </c>
      <c r="I947" s="69">
        <f t="shared" si="692"/>
        <v>0</v>
      </c>
      <c r="J947" s="68">
        <f t="shared" si="693"/>
        <v>0</v>
      </c>
      <c r="K947" s="65">
        <f t="shared" si="694"/>
        <v>0</v>
      </c>
      <c r="L947" s="69">
        <f t="shared" si="695"/>
        <v>0</v>
      </c>
      <c r="M947" s="68">
        <f t="shared" si="696"/>
        <v>0</v>
      </c>
      <c r="N947" s="65">
        <f t="shared" si="697"/>
        <v>0</v>
      </c>
      <c r="O947" s="69">
        <f t="shared" si="698"/>
        <v>0</v>
      </c>
      <c r="P947" s="68">
        <f t="shared" si="699"/>
        <v>0</v>
      </c>
      <c r="Q947" s="65">
        <f t="shared" si="700"/>
        <v>0</v>
      </c>
      <c r="R947" s="69">
        <f t="shared" si="701"/>
        <v>0</v>
      </c>
      <c r="S947" s="68">
        <f t="shared" si="702"/>
        <v>0</v>
      </c>
      <c r="T947" s="65">
        <f t="shared" si="703"/>
        <v>0</v>
      </c>
      <c r="U947" s="69">
        <f t="shared" si="704"/>
        <v>0</v>
      </c>
      <c r="V947" s="68">
        <f t="shared" si="705"/>
        <v>0</v>
      </c>
      <c r="W947" s="65">
        <f t="shared" si="706"/>
        <v>0</v>
      </c>
      <c r="X947" s="69">
        <f t="shared" si="707"/>
        <v>0</v>
      </c>
      <c r="Y947" s="68">
        <f t="shared" si="708"/>
        <v>0</v>
      </c>
      <c r="Z947" s="65">
        <f t="shared" si="709"/>
        <v>0</v>
      </c>
      <c r="AA947" s="69">
        <f t="shared" si="710"/>
        <v>0</v>
      </c>
      <c r="AB947" s="98">
        <f>SUMIF(BN947:BU947,"VERDADEIRO",BN$3:$BU946)</f>
        <v>0</v>
      </c>
      <c r="AC947" s="97">
        <f t="shared" si="686"/>
        <v>944</v>
      </c>
      <c r="AD947" s="89">
        <f>RTD("tryd.rtdserver",,"COT",B947,"ULT")</f>
        <v>0</v>
      </c>
      <c r="AE947" s="89">
        <f>RTD("tryd.rtdserver",,"COT",C947,"ULT")</f>
        <v>0</v>
      </c>
      <c r="AF947" s="89">
        <f>VLOOKUP($AC947,LS_Coint_BD!$B$3:$AQ$1079,AF$2)*$AD947+VLOOKUP($AC947,LS_Coint_BD!$B$3:$AQ$1079,AF$2+1)</f>
        <v>0</v>
      </c>
      <c r="AG947" s="89">
        <f>VLOOKUP($AC947,LS_Coint_BD!$B$3:$AQ$1079,AG$2)*$AD947+VLOOKUP($AC947,LS_Coint_BD!$B$3:$AQ$1079,AG$2+1)</f>
        <v>0</v>
      </c>
      <c r="AH947" s="89">
        <f>VLOOKUP($AC947,LS_Coint_BD!$B$3:$AQ$1079,AH$2)*$AD947+VLOOKUP($AC947,LS_Coint_BD!$B$3:$AQ$1079,AH$2+1)</f>
        <v>0</v>
      </c>
      <c r="AI947" s="89">
        <f>VLOOKUP($AC947,LS_Coint_BD!$B$3:$AQ$1079,AI$2)*$AD947+VLOOKUP($AC947,LS_Coint_BD!$B$3:$AQ$1079,AI$2+1)</f>
        <v>0</v>
      </c>
      <c r="AJ947" s="89">
        <f>VLOOKUP($AC947,LS_Coint_BD!$B$3:$AQ$1079,AJ$2)*$AD947+VLOOKUP($AC947,LS_Coint_BD!$B$3:$AQ$1079,AJ$2+1)</f>
        <v>0</v>
      </c>
      <c r="AK947" s="89">
        <f>VLOOKUP($AC947,LS_Coint_BD!$B$3:$AQ$1079,AK$2)*$AD947+VLOOKUP($AC947,LS_Coint_BD!$B$3:$AQ$1079,AK$2+1)</f>
        <v>0</v>
      </c>
      <c r="AL947" s="89">
        <f>VLOOKUP($AC947,LS_Coint_BD!$B$3:$AQ$1079,AL$2)*$AD947+VLOOKUP($AC947,LS_Coint_BD!$B$3:$AQ$1079,AL$2+1)</f>
        <v>0</v>
      </c>
      <c r="AM947" s="89">
        <f>VLOOKUP($AC947,LS_Coint_BD!$B$3:$AQ$1079,AM$2)*$AD947+VLOOKUP($AC947,LS_Coint_BD!$B$3:$AQ$1079,AM$2+1)</f>
        <v>0</v>
      </c>
      <c r="AN947" s="89">
        <f>VLOOKUP($AC947,LS_Coint_BD!$B$3:$AQ$1079,AN$2)</f>
        <v>0</v>
      </c>
      <c r="AO947" s="89">
        <f>VLOOKUP($AC947,LS_Coint_BD!$B$3:$AQ$1079,AO$2)</f>
        <v>0</v>
      </c>
      <c r="AP947" s="89">
        <f>VLOOKUP($AC947,LS_Coint_BD!$B$3:$AQ$1079,AP$2)</f>
        <v>0</v>
      </c>
      <c r="AQ947" s="89">
        <f>VLOOKUP($AC947,LS_Coint_BD!$B$3:$AQ$1079,AQ$2)</f>
        <v>0</v>
      </c>
      <c r="AR947" s="89">
        <f>VLOOKUP($AC947,LS_Coint_BD!$B$3:$AQ$1079,AR$2)</f>
        <v>0</v>
      </c>
      <c r="AS947" s="89">
        <f>VLOOKUP($AC947,LS_Coint_BD!$B$3:$AQ$1079,AS$2)</f>
        <v>0</v>
      </c>
      <c r="AT947" s="89">
        <f>VLOOKUP($AC947,LS_Coint_BD!$B$3:$AQ$1079,AT$2)</f>
        <v>0</v>
      </c>
      <c r="AU947" s="89">
        <f>VLOOKUP($AC947,LS_Coint_BD!$B$3:$AQ$1079,AU$2)</f>
        <v>0</v>
      </c>
      <c r="AV947" s="89">
        <f>VLOOKUP($AC947,LS_Coint_BD!$B$3:$AQ$1079,AV$2)</f>
        <v>0</v>
      </c>
      <c r="AW947" s="89">
        <f>VLOOKUP($AC947,LS_Coint_BD!$B$3:$AQ$1079,AW$2)</f>
        <v>0</v>
      </c>
      <c r="AX947" s="89">
        <f>VLOOKUP($AC947,LS_Coint_BD!$B$3:$AQ$1079,AX$2)</f>
        <v>0</v>
      </c>
      <c r="AY947" s="89">
        <f>VLOOKUP($AC947,LS_Coint_BD!$B$3:$AQ$1079,AY$2)</f>
        <v>0</v>
      </c>
      <c r="AZ947" s="89">
        <f>VLOOKUP($AC947,LS_Coint_BD!$B$3:$AQ$1079,AZ$2)</f>
        <v>0</v>
      </c>
      <c r="BA947" s="89">
        <f>VLOOKUP($AC947,LS_Coint_BD!$B$3:$AQ$1079,BA$2)</f>
        <v>0</v>
      </c>
      <c r="BB947" s="89">
        <f>VLOOKUP($AC947,LS_Coint_BD!$B$3:$AQ$1079,BB$2)</f>
        <v>0</v>
      </c>
      <c r="BC947" s="89">
        <f>VLOOKUP($AC947,LS_Coint_BD!$B$3:$AQ$1079,BC$2)</f>
        <v>0</v>
      </c>
      <c r="BD947" s="89">
        <f t="shared" si="711"/>
        <v>0</v>
      </c>
      <c r="BE947" s="89">
        <f t="shared" si="712"/>
        <v>0</v>
      </c>
      <c r="BF947" s="89">
        <f t="shared" si="713"/>
        <v>0</v>
      </c>
      <c r="BG947" s="89">
        <f t="shared" si="714"/>
        <v>0</v>
      </c>
      <c r="BH947" s="89">
        <f t="shared" si="715"/>
        <v>0</v>
      </c>
      <c r="BI947" s="89">
        <f t="shared" si="716"/>
        <v>0</v>
      </c>
      <c r="BJ947" s="89">
        <f t="shared" si="717"/>
        <v>0</v>
      </c>
      <c r="BK947" s="89">
        <f t="shared" si="718"/>
        <v>0</v>
      </c>
      <c r="BL947" s="89">
        <f t="shared" si="719"/>
        <v>0</v>
      </c>
      <c r="BM947" s="89"/>
      <c r="BN947" s="26" t="b">
        <f t="shared" si="720"/>
        <v>0</v>
      </c>
      <c r="BO947" s="26" t="b">
        <f t="shared" si="721"/>
        <v>0</v>
      </c>
      <c r="BP947" s="26" t="b">
        <f t="shared" si="722"/>
        <v>0</v>
      </c>
      <c r="BQ947" s="26" t="b">
        <f t="shared" si="723"/>
        <v>0</v>
      </c>
      <c r="BR947" s="26" t="b">
        <f t="shared" si="724"/>
        <v>0</v>
      </c>
      <c r="BS947" s="26" t="b">
        <f t="shared" si="725"/>
        <v>0</v>
      </c>
      <c r="BT947" s="26" t="b">
        <f t="shared" si="726"/>
        <v>0</v>
      </c>
      <c r="BU947" s="26" t="b">
        <f t="shared" si="727"/>
        <v>0</v>
      </c>
    </row>
    <row r="948" spans="2:73" ht="15" thickBot="1" x14ac:dyDescent="0.35">
      <c r="B948" s="17">
        <f>VLOOKUP($AC948,LS_Coint_BD!$B$3:$D$1079,2)</f>
        <v>0</v>
      </c>
      <c r="C948" s="87">
        <f>VLOOKUP($AC948,LS_Coint_BD!$B$3:$D$1079,3)</f>
        <v>0</v>
      </c>
      <c r="D948" s="68">
        <f t="shared" si="687"/>
        <v>0</v>
      </c>
      <c r="E948" s="65">
        <f t="shared" si="688"/>
        <v>0</v>
      </c>
      <c r="F948" s="69">
        <f t="shared" si="689"/>
        <v>0</v>
      </c>
      <c r="G948" s="68">
        <f t="shared" si="690"/>
        <v>0</v>
      </c>
      <c r="H948" s="65">
        <f t="shared" si="691"/>
        <v>0</v>
      </c>
      <c r="I948" s="69">
        <f t="shared" si="692"/>
        <v>0</v>
      </c>
      <c r="J948" s="68">
        <f t="shared" si="693"/>
        <v>0</v>
      </c>
      <c r="K948" s="65">
        <f t="shared" si="694"/>
        <v>0</v>
      </c>
      <c r="L948" s="69">
        <f t="shared" si="695"/>
        <v>0</v>
      </c>
      <c r="M948" s="68">
        <f t="shared" si="696"/>
        <v>0</v>
      </c>
      <c r="N948" s="65">
        <f t="shared" si="697"/>
        <v>0</v>
      </c>
      <c r="O948" s="69">
        <f t="shared" si="698"/>
        <v>0</v>
      </c>
      <c r="P948" s="68">
        <f t="shared" si="699"/>
        <v>0</v>
      </c>
      <c r="Q948" s="65">
        <f t="shared" si="700"/>
        <v>0</v>
      </c>
      <c r="R948" s="69">
        <f t="shared" si="701"/>
        <v>0</v>
      </c>
      <c r="S948" s="68">
        <f t="shared" si="702"/>
        <v>0</v>
      </c>
      <c r="T948" s="65">
        <f t="shared" si="703"/>
        <v>0</v>
      </c>
      <c r="U948" s="69">
        <f t="shared" si="704"/>
        <v>0</v>
      </c>
      <c r="V948" s="68">
        <f t="shared" si="705"/>
        <v>0</v>
      </c>
      <c r="W948" s="65">
        <f t="shared" si="706"/>
        <v>0</v>
      </c>
      <c r="X948" s="69">
        <f t="shared" si="707"/>
        <v>0</v>
      </c>
      <c r="Y948" s="68">
        <f t="shared" si="708"/>
        <v>0</v>
      </c>
      <c r="Z948" s="65">
        <f t="shared" si="709"/>
        <v>0</v>
      </c>
      <c r="AA948" s="69">
        <f t="shared" si="710"/>
        <v>0</v>
      </c>
      <c r="AB948" s="98">
        <f>SUMIF(BN948:BU948,"VERDADEIRO",BN$3:$BU947)</f>
        <v>0</v>
      </c>
      <c r="AC948" s="97">
        <f t="shared" si="686"/>
        <v>945</v>
      </c>
      <c r="AD948" s="89">
        <f>RTD("tryd.rtdserver",,"COT",B948,"ULT")</f>
        <v>0</v>
      </c>
      <c r="AE948" s="89">
        <f>RTD("tryd.rtdserver",,"COT",C948,"ULT")</f>
        <v>0</v>
      </c>
      <c r="AF948" s="89">
        <f>VLOOKUP($AC948,LS_Coint_BD!$B$3:$AQ$1079,AF$2)*$AD948+VLOOKUP($AC948,LS_Coint_BD!$B$3:$AQ$1079,AF$2+1)</f>
        <v>0</v>
      </c>
      <c r="AG948" s="89">
        <f>VLOOKUP($AC948,LS_Coint_BD!$B$3:$AQ$1079,AG$2)*$AD948+VLOOKUP($AC948,LS_Coint_BD!$B$3:$AQ$1079,AG$2+1)</f>
        <v>0</v>
      </c>
      <c r="AH948" s="89">
        <f>VLOOKUP($AC948,LS_Coint_BD!$B$3:$AQ$1079,AH$2)*$AD948+VLOOKUP($AC948,LS_Coint_BD!$B$3:$AQ$1079,AH$2+1)</f>
        <v>0</v>
      </c>
      <c r="AI948" s="89">
        <f>VLOOKUP($AC948,LS_Coint_BD!$B$3:$AQ$1079,AI$2)*$AD948+VLOOKUP($AC948,LS_Coint_BD!$B$3:$AQ$1079,AI$2+1)</f>
        <v>0</v>
      </c>
      <c r="AJ948" s="89">
        <f>VLOOKUP($AC948,LS_Coint_BD!$B$3:$AQ$1079,AJ$2)*$AD948+VLOOKUP($AC948,LS_Coint_BD!$B$3:$AQ$1079,AJ$2+1)</f>
        <v>0</v>
      </c>
      <c r="AK948" s="89">
        <f>VLOOKUP($AC948,LS_Coint_BD!$B$3:$AQ$1079,AK$2)*$AD948+VLOOKUP($AC948,LS_Coint_BD!$B$3:$AQ$1079,AK$2+1)</f>
        <v>0</v>
      </c>
      <c r="AL948" s="89">
        <f>VLOOKUP($AC948,LS_Coint_BD!$B$3:$AQ$1079,AL$2)*$AD948+VLOOKUP($AC948,LS_Coint_BD!$B$3:$AQ$1079,AL$2+1)</f>
        <v>0</v>
      </c>
      <c r="AM948" s="89">
        <f>VLOOKUP($AC948,LS_Coint_BD!$B$3:$AQ$1079,AM$2)*$AD948+VLOOKUP($AC948,LS_Coint_BD!$B$3:$AQ$1079,AM$2+1)</f>
        <v>0</v>
      </c>
      <c r="AN948" s="89">
        <f>VLOOKUP($AC948,LS_Coint_BD!$B$3:$AQ$1079,AN$2)</f>
        <v>0</v>
      </c>
      <c r="AO948" s="89">
        <f>VLOOKUP($AC948,LS_Coint_BD!$B$3:$AQ$1079,AO$2)</f>
        <v>0</v>
      </c>
      <c r="AP948" s="89">
        <f>VLOOKUP($AC948,LS_Coint_BD!$B$3:$AQ$1079,AP$2)</f>
        <v>0</v>
      </c>
      <c r="AQ948" s="89">
        <f>VLOOKUP($AC948,LS_Coint_BD!$B$3:$AQ$1079,AQ$2)</f>
        <v>0</v>
      </c>
      <c r="AR948" s="89">
        <f>VLOOKUP($AC948,LS_Coint_BD!$B$3:$AQ$1079,AR$2)</f>
        <v>0</v>
      </c>
      <c r="AS948" s="89">
        <f>VLOOKUP($AC948,LS_Coint_BD!$B$3:$AQ$1079,AS$2)</f>
        <v>0</v>
      </c>
      <c r="AT948" s="89">
        <f>VLOOKUP($AC948,LS_Coint_BD!$B$3:$AQ$1079,AT$2)</f>
        <v>0</v>
      </c>
      <c r="AU948" s="89">
        <f>VLOOKUP($AC948,LS_Coint_BD!$B$3:$AQ$1079,AU$2)</f>
        <v>0</v>
      </c>
      <c r="AV948" s="89">
        <f>VLOOKUP($AC948,LS_Coint_BD!$B$3:$AQ$1079,AV$2)</f>
        <v>0</v>
      </c>
      <c r="AW948" s="89">
        <f>VLOOKUP($AC948,LS_Coint_BD!$B$3:$AQ$1079,AW$2)</f>
        <v>0</v>
      </c>
      <c r="AX948" s="89">
        <f>VLOOKUP($AC948,LS_Coint_BD!$B$3:$AQ$1079,AX$2)</f>
        <v>0</v>
      </c>
      <c r="AY948" s="89">
        <f>VLOOKUP($AC948,LS_Coint_BD!$B$3:$AQ$1079,AY$2)</f>
        <v>0</v>
      </c>
      <c r="AZ948" s="89">
        <f>VLOOKUP($AC948,LS_Coint_BD!$B$3:$AQ$1079,AZ$2)</f>
        <v>0</v>
      </c>
      <c r="BA948" s="89">
        <f>VLOOKUP($AC948,LS_Coint_BD!$B$3:$AQ$1079,BA$2)</f>
        <v>0</v>
      </c>
      <c r="BB948" s="89">
        <f>VLOOKUP($AC948,LS_Coint_BD!$B$3:$AQ$1079,BB$2)</f>
        <v>0</v>
      </c>
      <c r="BC948" s="89">
        <f>VLOOKUP($AC948,LS_Coint_BD!$B$3:$AQ$1079,BC$2)</f>
        <v>0</v>
      </c>
      <c r="BD948" s="89">
        <f t="shared" si="711"/>
        <v>0</v>
      </c>
      <c r="BE948" s="89">
        <f t="shared" si="712"/>
        <v>0</v>
      </c>
      <c r="BF948" s="89">
        <f t="shared" si="713"/>
        <v>0</v>
      </c>
      <c r="BG948" s="89">
        <f t="shared" si="714"/>
        <v>0</v>
      </c>
      <c r="BH948" s="89">
        <f t="shared" si="715"/>
        <v>0</v>
      </c>
      <c r="BI948" s="89">
        <f t="shared" si="716"/>
        <v>0</v>
      </c>
      <c r="BJ948" s="89">
        <f t="shared" si="717"/>
        <v>0</v>
      </c>
      <c r="BK948" s="89">
        <f t="shared" si="718"/>
        <v>0</v>
      </c>
      <c r="BL948" s="89">
        <f t="shared" si="719"/>
        <v>0</v>
      </c>
      <c r="BM948" s="89"/>
      <c r="BN948" s="26" t="b">
        <f t="shared" si="720"/>
        <v>0</v>
      </c>
      <c r="BO948" s="26" t="b">
        <f t="shared" si="721"/>
        <v>0</v>
      </c>
      <c r="BP948" s="26" t="b">
        <f t="shared" si="722"/>
        <v>0</v>
      </c>
      <c r="BQ948" s="26" t="b">
        <f t="shared" si="723"/>
        <v>0</v>
      </c>
      <c r="BR948" s="26" t="b">
        <f t="shared" si="724"/>
        <v>0</v>
      </c>
      <c r="BS948" s="26" t="b">
        <f t="shared" si="725"/>
        <v>0</v>
      </c>
      <c r="BT948" s="26" t="b">
        <f t="shared" si="726"/>
        <v>0</v>
      </c>
      <c r="BU948" s="26" t="b">
        <f t="shared" si="727"/>
        <v>0</v>
      </c>
    </row>
    <row r="949" spans="2:73" ht="15" thickBot="1" x14ac:dyDescent="0.35">
      <c r="B949" s="17">
        <f>VLOOKUP($AC949,LS_Coint_BD!$B$3:$D$1079,2)</f>
        <v>0</v>
      </c>
      <c r="C949" s="87">
        <f>VLOOKUP($AC949,LS_Coint_BD!$B$3:$D$1079,3)</f>
        <v>0</v>
      </c>
      <c r="D949" s="68">
        <f t="shared" si="687"/>
        <v>0</v>
      </c>
      <c r="E949" s="65">
        <f t="shared" si="688"/>
        <v>0</v>
      </c>
      <c r="F949" s="69">
        <f t="shared" si="689"/>
        <v>0</v>
      </c>
      <c r="G949" s="68">
        <f t="shared" si="690"/>
        <v>0</v>
      </c>
      <c r="H949" s="65">
        <f t="shared" si="691"/>
        <v>0</v>
      </c>
      <c r="I949" s="69">
        <f t="shared" si="692"/>
        <v>0</v>
      </c>
      <c r="J949" s="68">
        <f t="shared" si="693"/>
        <v>0</v>
      </c>
      <c r="K949" s="65">
        <f t="shared" si="694"/>
        <v>0</v>
      </c>
      <c r="L949" s="69">
        <f t="shared" si="695"/>
        <v>0</v>
      </c>
      <c r="M949" s="68">
        <f t="shared" si="696"/>
        <v>0</v>
      </c>
      <c r="N949" s="65">
        <f t="shared" si="697"/>
        <v>0</v>
      </c>
      <c r="O949" s="69">
        <f t="shared" si="698"/>
        <v>0</v>
      </c>
      <c r="P949" s="68">
        <f t="shared" si="699"/>
        <v>0</v>
      </c>
      <c r="Q949" s="65">
        <f t="shared" si="700"/>
        <v>0</v>
      </c>
      <c r="R949" s="69">
        <f t="shared" si="701"/>
        <v>0</v>
      </c>
      <c r="S949" s="68">
        <f t="shared" si="702"/>
        <v>0</v>
      </c>
      <c r="T949" s="65">
        <f t="shared" si="703"/>
        <v>0</v>
      </c>
      <c r="U949" s="69">
        <f t="shared" si="704"/>
        <v>0</v>
      </c>
      <c r="V949" s="68">
        <f t="shared" si="705"/>
        <v>0</v>
      </c>
      <c r="W949" s="65">
        <f t="shared" si="706"/>
        <v>0</v>
      </c>
      <c r="X949" s="69">
        <f t="shared" si="707"/>
        <v>0</v>
      </c>
      <c r="Y949" s="68">
        <f t="shared" si="708"/>
        <v>0</v>
      </c>
      <c r="Z949" s="65">
        <f t="shared" si="709"/>
        <v>0</v>
      </c>
      <c r="AA949" s="69">
        <f t="shared" si="710"/>
        <v>0</v>
      </c>
      <c r="AB949" s="98">
        <f>SUMIF(BN949:BU949,"VERDADEIRO",BN$3:$BU948)</f>
        <v>0</v>
      </c>
      <c r="AC949" s="97">
        <f t="shared" si="686"/>
        <v>946</v>
      </c>
      <c r="AD949" s="89">
        <f>RTD("tryd.rtdserver",,"COT",B949,"ULT")</f>
        <v>0</v>
      </c>
      <c r="AE949" s="89">
        <f>RTD("tryd.rtdserver",,"COT",C949,"ULT")</f>
        <v>0</v>
      </c>
      <c r="AF949" s="89">
        <f>VLOOKUP($AC949,LS_Coint_BD!$B$3:$AQ$1079,AF$2)*$AD949+VLOOKUP($AC949,LS_Coint_BD!$B$3:$AQ$1079,AF$2+1)</f>
        <v>0</v>
      </c>
      <c r="AG949" s="89">
        <f>VLOOKUP($AC949,LS_Coint_BD!$B$3:$AQ$1079,AG$2)*$AD949+VLOOKUP($AC949,LS_Coint_BD!$B$3:$AQ$1079,AG$2+1)</f>
        <v>0</v>
      </c>
      <c r="AH949" s="89">
        <f>VLOOKUP($AC949,LS_Coint_BD!$B$3:$AQ$1079,AH$2)*$AD949+VLOOKUP($AC949,LS_Coint_BD!$B$3:$AQ$1079,AH$2+1)</f>
        <v>0</v>
      </c>
      <c r="AI949" s="89">
        <f>VLOOKUP($AC949,LS_Coint_BD!$B$3:$AQ$1079,AI$2)*$AD949+VLOOKUP($AC949,LS_Coint_BD!$B$3:$AQ$1079,AI$2+1)</f>
        <v>0</v>
      </c>
      <c r="AJ949" s="89">
        <f>VLOOKUP($AC949,LS_Coint_BD!$B$3:$AQ$1079,AJ$2)*$AD949+VLOOKUP($AC949,LS_Coint_BD!$B$3:$AQ$1079,AJ$2+1)</f>
        <v>0</v>
      </c>
      <c r="AK949" s="89">
        <f>VLOOKUP($AC949,LS_Coint_BD!$B$3:$AQ$1079,AK$2)*$AD949+VLOOKUP($AC949,LS_Coint_BD!$B$3:$AQ$1079,AK$2+1)</f>
        <v>0</v>
      </c>
      <c r="AL949" s="89">
        <f>VLOOKUP($AC949,LS_Coint_BD!$B$3:$AQ$1079,AL$2)*$AD949+VLOOKUP($AC949,LS_Coint_BD!$B$3:$AQ$1079,AL$2+1)</f>
        <v>0</v>
      </c>
      <c r="AM949" s="89">
        <f>VLOOKUP($AC949,LS_Coint_BD!$B$3:$AQ$1079,AM$2)*$AD949+VLOOKUP($AC949,LS_Coint_BD!$B$3:$AQ$1079,AM$2+1)</f>
        <v>0</v>
      </c>
      <c r="AN949" s="89">
        <f>VLOOKUP($AC949,LS_Coint_BD!$B$3:$AQ$1079,AN$2)</f>
        <v>0</v>
      </c>
      <c r="AO949" s="89">
        <f>VLOOKUP($AC949,LS_Coint_BD!$B$3:$AQ$1079,AO$2)</f>
        <v>0</v>
      </c>
      <c r="AP949" s="89">
        <f>VLOOKUP($AC949,LS_Coint_BD!$B$3:$AQ$1079,AP$2)</f>
        <v>0</v>
      </c>
      <c r="AQ949" s="89">
        <f>VLOOKUP($AC949,LS_Coint_BD!$B$3:$AQ$1079,AQ$2)</f>
        <v>0</v>
      </c>
      <c r="AR949" s="89">
        <f>VLOOKUP($AC949,LS_Coint_BD!$B$3:$AQ$1079,AR$2)</f>
        <v>0</v>
      </c>
      <c r="AS949" s="89">
        <f>VLOOKUP($AC949,LS_Coint_BD!$B$3:$AQ$1079,AS$2)</f>
        <v>0</v>
      </c>
      <c r="AT949" s="89">
        <f>VLOOKUP($AC949,LS_Coint_BD!$B$3:$AQ$1079,AT$2)</f>
        <v>0</v>
      </c>
      <c r="AU949" s="89">
        <f>VLOOKUP($AC949,LS_Coint_BD!$B$3:$AQ$1079,AU$2)</f>
        <v>0</v>
      </c>
      <c r="AV949" s="89">
        <f>VLOOKUP($AC949,LS_Coint_BD!$B$3:$AQ$1079,AV$2)</f>
        <v>0</v>
      </c>
      <c r="AW949" s="89">
        <f>VLOOKUP($AC949,LS_Coint_BD!$B$3:$AQ$1079,AW$2)</f>
        <v>0</v>
      </c>
      <c r="AX949" s="89">
        <f>VLOOKUP($AC949,LS_Coint_BD!$B$3:$AQ$1079,AX$2)</f>
        <v>0</v>
      </c>
      <c r="AY949" s="89">
        <f>VLOOKUP($AC949,LS_Coint_BD!$B$3:$AQ$1079,AY$2)</f>
        <v>0</v>
      </c>
      <c r="AZ949" s="89">
        <f>VLOOKUP($AC949,LS_Coint_BD!$B$3:$AQ$1079,AZ$2)</f>
        <v>0</v>
      </c>
      <c r="BA949" s="89">
        <f>VLOOKUP($AC949,LS_Coint_BD!$B$3:$AQ$1079,BA$2)</f>
        <v>0</v>
      </c>
      <c r="BB949" s="89">
        <f>VLOOKUP($AC949,LS_Coint_BD!$B$3:$AQ$1079,BB$2)</f>
        <v>0</v>
      </c>
      <c r="BC949" s="89">
        <f>VLOOKUP($AC949,LS_Coint_BD!$B$3:$AQ$1079,BC$2)</f>
        <v>0</v>
      </c>
      <c r="BD949" s="89">
        <f t="shared" si="711"/>
        <v>0</v>
      </c>
      <c r="BE949" s="89">
        <f t="shared" si="712"/>
        <v>0</v>
      </c>
      <c r="BF949" s="89">
        <f t="shared" si="713"/>
        <v>0</v>
      </c>
      <c r="BG949" s="89">
        <f t="shared" si="714"/>
        <v>0</v>
      </c>
      <c r="BH949" s="89">
        <f t="shared" si="715"/>
        <v>0</v>
      </c>
      <c r="BI949" s="89">
        <f t="shared" si="716"/>
        <v>0</v>
      </c>
      <c r="BJ949" s="89">
        <f t="shared" si="717"/>
        <v>0</v>
      </c>
      <c r="BK949" s="89">
        <f t="shared" si="718"/>
        <v>0</v>
      </c>
      <c r="BL949" s="89">
        <f t="shared" si="719"/>
        <v>0</v>
      </c>
      <c r="BM949" s="89"/>
      <c r="BN949" s="26" t="b">
        <f t="shared" si="720"/>
        <v>0</v>
      </c>
      <c r="BO949" s="26" t="b">
        <f t="shared" si="721"/>
        <v>0</v>
      </c>
      <c r="BP949" s="26" t="b">
        <f t="shared" si="722"/>
        <v>0</v>
      </c>
      <c r="BQ949" s="26" t="b">
        <f t="shared" si="723"/>
        <v>0</v>
      </c>
      <c r="BR949" s="26" t="b">
        <f t="shared" si="724"/>
        <v>0</v>
      </c>
      <c r="BS949" s="26" t="b">
        <f t="shared" si="725"/>
        <v>0</v>
      </c>
      <c r="BT949" s="26" t="b">
        <f t="shared" si="726"/>
        <v>0</v>
      </c>
      <c r="BU949" s="26" t="b">
        <f t="shared" si="727"/>
        <v>0</v>
      </c>
    </row>
    <row r="950" spans="2:73" ht="15" thickBot="1" x14ac:dyDescent="0.35">
      <c r="B950" s="17">
        <f>VLOOKUP($AC950,LS_Coint_BD!$B$3:$D$1079,2)</f>
        <v>0</v>
      </c>
      <c r="C950" s="87">
        <f>VLOOKUP($AC950,LS_Coint_BD!$B$3:$D$1079,3)</f>
        <v>0</v>
      </c>
      <c r="D950" s="68">
        <f t="shared" si="687"/>
        <v>0</v>
      </c>
      <c r="E950" s="65">
        <f t="shared" si="688"/>
        <v>0</v>
      </c>
      <c r="F950" s="69">
        <f t="shared" si="689"/>
        <v>0</v>
      </c>
      <c r="G950" s="68">
        <f t="shared" si="690"/>
        <v>0</v>
      </c>
      <c r="H950" s="65">
        <f t="shared" si="691"/>
        <v>0</v>
      </c>
      <c r="I950" s="69">
        <f t="shared" si="692"/>
        <v>0</v>
      </c>
      <c r="J950" s="68">
        <f t="shared" si="693"/>
        <v>0</v>
      </c>
      <c r="K950" s="65">
        <f t="shared" si="694"/>
        <v>0</v>
      </c>
      <c r="L950" s="69">
        <f t="shared" si="695"/>
        <v>0</v>
      </c>
      <c r="M950" s="68">
        <f t="shared" si="696"/>
        <v>0</v>
      </c>
      <c r="N950" s="65">
        <f t="shared" si="697"/>
        <v>0</v>
      </c>
      <c r="O950" s="69">
        <f t="shared" si="698"/>
        <v>0</v>
      </c>
      <c r="P950" s="68">
        <f t="shared" si="699"/>
        <v>0</v>
      </c>
      <c r="Q950" s="65">
        <f t="shared" si="700"/>
        <v>0</v>
      </c>
      <c r="R950" s="69">
        <f t="shared" si="701"/>
        <v>0</v>
      </c>
      <c r="S950" s="68">
        <f t="shared" si="702"/>
        <v>0</v>
      </c>
      <c r="T950" s="65">
        <f t="shared" si="703"/>
        <v>0</v>
      </c>
      <c r="U950" s="69">
        <f t="shared" si="704"/>
        <v>0</v>
      </c>
      <c r="V950" s="68">
        <f t="shared" si="705"/>
        <v>0</v>
      </c>
      <c r="W950" s="65">
        <f t="shared" si="706"/>
        <v>0</v>
      </c>
      <c r="X950" s="69">
        <f t="shared" si="707"/>
        <v>0</v>
      </c>
      <c r="Y950" s="68">
        <f t="shared" si="708"/>
        <v>0</v>
      </c>
      <c r="Z950" s="65">
        <f t="shared" si="709"/>
        <v>0</v>
      </c>
      <c r="AA950" s="69">
        <f t="shared" si="710"/>
        <v>0</v>
      </c>
      <c r="AB950" s="98">
        <f>SUMIF(BN950:BU950,"VERDADEIRO",BN$3:$BU949)</f>
        <v>0</v>
      </c>
      <c r="AC950" s="97">
        <f t="shared" si="686"/>
        <v>947</v>
      </c>
      <c r="AD950" s="89">
        <f>RTD("tryd.rtdserver",,"COT",B950,"ULT")</f>
        <v>0</v>
      </c>
      <c r="AE950" s="89">
        <f>RTD("tryd.rtdserver",,"COT",C950,"ULT")</f>
        <v>0</v>
      </c>
      <c r="AF950" s="89">
        <f>VLOOKUP($AC950,LS_Coint_BD!$B$3:$AQ$1079,AF$2)*$AD950+VLOOKUP($AC950,LS_Coint_BD!$B$3:$AQ$1079,AF$2+1)</f>
        <v>0</v>
      </c>
      <c r="AG950" s="89">
        <f>VLOOKUP($AC950,LS_Coint_BD!$B$3:$AQ$1079,AG$2)*$AD950+VLOOKUP($AC950,LS_Coint_BD!$B$3:$AQ$1079,AG$2+1)</f>
        <v>0</v>
      </c>
      <c r="AH950" s="89">
        <f>VLOOKUP($AC950,LS_Coint_BD!$B$3:$AQ$1079,AH$2)*$AD950+VLOOKUP($AC950,LS_Coint_BD!$B$3:$AQ$1079,AH$2+1)</f>
        <v>0</v>
      </c>
      <c r="AI950" s="89">
        <f>VLOOKUP($AC950,LS_Coint_BD!$B$3:$AQ$1079,AI$2)*$AD950+VLOOKUP($AC950,LS_Coint_BD!$B$3:$AQ$1079,AI$2+1)</f>
        <v>0</v>
      </c>
      <c r="AJ950" s="89">
        <f>VLOOKUP($AC950,LS_Coint_BD!$B$3:$AQ$1079,AJ$2)*$AD950+VLOOKUP($AC950,LS_Coint_BD!$B$3:$AQ$1079,AJ$2+1)</f>
        <v>0</v>
      </c>
      <c r="AK950" s="89">
        <f>VLOOKUP($AC950,LS_Coint_BD!$B$3:$AQ$1079,AK$2)*$AD950+VLOOKUP($AC950,LS_Coint_BD!$B$3:$AQ$1079,AK$2+1)</f>
        <v>0</v>
      </c>
      <c r="AL950" s="89">
        <f>VLOOKUP($AC950,LS_Coint_BD!$B$3:$AQ$1079,AL$2)*$AD950+VLOOKUP($AC950,LS_Coint_BD!$B$3:$AQ$1079,AL$2+1)</f>
        <v>0</v>
      </c>
      <c r="AM950" s="89">
        <f>VLOOKUP($AC950,LS_Coint_BD!$B$3:$AQ$1079,AM$2)*$AD950+VLOOKUP($AC950,LS_Coint_BD!$B$3:$AQ$1079,AM$2+1)</f>
        <v>0</v>
      </c>
      <c r="AN950" s="89">
        <f>VLOOKUP($AC950,LS_Coint_BD!$B$3:$AQ$1079,AN$2)</f>
        <v>0</v>
      </c>
      <c r="AO950" s="89">
        <f>VLOOKUP($AC950,LS_Coint_BD!$B$3:$AQ$1079,AO$2)</f>
        <v>0</v>
      </c>
      <c r="AP950" s="89">
        <f>VLOOKUP($AC950,LS_Coint_BD!$B$3:$AQ$1079,AP$2)</f>
        <v>0</v>
      </c>
      <c r="AQ950" s="89">
        <f>VLOOKUP($AC950,LS_Coint_BD!$B$3:$AQ$1079,AQ$2)</f>
        <v>0</v>
      </c>
      <c r="AR950" s="89">
        <f>VLOOKUP($AC950,LS_Coint_BD!$B$3:$AQ$1079,AR$2)</f>
        <v>0</v>
      </c>
      <c r="AS950" s="89">
        <f>VLOOKUP($AC950,LS_Coint_BD!$B$3:$AQ$1079,AS$2)</f>
        <v>0</v>
      </c>
      <c r="AT950" s="89">
        <f>VLOOKUP($AC950,LS_Coint_BD!$B$3:$AQ$1079,AT$2)</f>
        <v>0</v>
      </c>
      <c r="AU950" s="89">
        <f>VLOOKUP($AC950,LS_Coint_BD!$B$3:$AQ$1079,AU$2)</f>
        <v>0</v>
      </c>
      <c r="AV950" s="89">
        <f>VLOOKUP($AC950,LS_Coint_BD!$B$3:$AQ$1079,AV$2)</f>
        <v>0</v>
      </c>
      <c r="AW950" s="89">
        <f>VLOOKUP($AC950,LS_Coint_BD!$B$3:$AQ$1079,AW$2)</f>
        <v>0</v>
      </c>
      <c r="AX950" s="89">
        <f>VLOOKUP($AC950,LS_Coint_BD!$B$3:$AQ$1079,AX$2)</f>
        <v>0</v>
      </c>
      <c r="AY950" s="89">
        <f>VLOOKUP($AC950,LS_Coint_BD!$B$3:$AQ$1079,AY$2)</f>
        <v>0</v>
      </c>
      <c r="AZ950" s="89">
        <f>VLOOKUP($AC950,LS_Coint_BD!$B$3:$AQ$1079,AZ$2)</f>
        <v>0</v>
      </c>
      <c r="BA950" s="89">
        <f>VLOOKUP($AC950,LS_Coint_BD!$B$3:$AQ$1079,BA$2)</f>
        <v>0</v>
      </c>
      <c r="BB950" s="89">
        <f>VLOOKUP($AC950,LS_Coint_BD!$B$3:$AQ$1079,BB$2)</f>
        <v>0</v>
      </c>
      <c r="BC950" s="89">
        <f>VLOOKUP($AC950,LS_Coint_BD!$B$3:$AQ$1079,BC$2)</f>
        <v>0</v>
      </c>
      <c r="BD950" s="89">
        <f t="shared" si="711"/>
        <v>0</v>
      </c>
      <c r="BE950" s="89">
        <f t="shared" si="712"/>
        <v>0</v>
      </c>
      <c r="BF950" s="89">
        <f t="shared" si="713"/>
        <v>0</v>
      </c>
      <c r="BG950" s="89">
        <f t="shared" si="714"/>
        <v>0</v>
      </c>
      <c r="BH950" s="89">
        <f t="shared" si="715"/>
        <v>0</v>
      </c>
      <c r="BI950" s="89">
        <f t="shared" si="716"/>
        <v>0</v>
      </c>
      <c r="BJ950" s="89">
        <f t="shared" si="717"/>
        <v>0</v>
      </c>
      <c r="BK950" s="89">
        <f t="shared" si="718"/>
        <v>0</v>
      </c>
      <c r="BL950" s="89">
        <f t="shared" si="719"/>
        <v>0</v>
      </c>
      <c r="BM950" s="89"/>
      <c r="BN950" s="26" t="b">
        <f t="shared" si="720"/>
        <v>0</v>
      </c>
      <c r="BO950" s="26" t="b">
        <f t="shared" si="721"/>
        <v>0</v>
      </c>
      <c r="BP950" s="26" t="b">
        <f t="shared" si="722"/>
        <v>0</v>
      </c>
      <c r="BQ950" s="26" t="b">
        <f t="shared" si="723"/>
        <v>0</v>
      </c>
      <c r="BR950" s="26" t="b">
        <f t="shared" si="724"/>
        <v>0</v>
      </c>
      <c r="BS950" s="26" t="b">
        <f t="shared" si="725"/>
        <v>0</v>
      </c>
      <c r="BT950" s="26" t="b">
        <f t="shared" si="726"/>
        <v>0</v>
      </c>
      <c r="BU950" s="26" t="b">
        <f t="shared" si="727"/>
        <v>0</v>
      </c>
    </row>
    <row r="951" spans="2:73" ht="15" thickBot="1" x14ac:dyDescent="0.35">
      <c r="B951" s="17">
        <f>VLOOKUP($AC951,LS_Coint_BD!$B$3:$D$1079,2)</f>
        <v>0</v>
      </c>
      <c r="C951" s="87">
        <f>VLOOKUP($AC951,LS_Coint_BD!$B$3:$D$1079,3)</f>
        <v>0</v>
      </c>
      <c r="D951" s="68">
        <f t="shared" si="687"/>
        <v>0</v>
      </c>
      <c r="E951" s="65">
        <f t="shared" si="688"/>
        <v>0</v>
      </c>
      <c r="F951" s="69">
        <f t="shared" si="689"/>
        <v>0</v>
      </c>
      <c r="G951" s="68">
        <f t="shared" si="690"/>
        <v>0</v>
      </c>
      <c r="H951" s="65">
        <f t="shared" si="691"/>
        <v>0</v>
      </c>
      <c r="I951" s="69">
        <f t="shared" si="692"/>
        <v>0</v>
      </c>
      <c r="J951" s="68">
        <f t="shared" si="693"/>
        <v>0</v>
      </c>
      <c r="K951" s="65">
        <f t="shared" si="694"/>
        <v>0</v>
      </c>
      <c r="L951" s="69">
        <f t="shared" si="695"/>
        <v>0</v>
      </c>
      <c r="M951" s="68">
        <f t="shared" si="696"/>
        <v>0</v>
      </c>
      <c r="N951" s="65">
        <f t="shared" si="697"/>
        <v>0</v>
      </c>
      <c r="O951" s="69">
        <f t="shared" si="698"/>
        <v>0</v>
      </c>
      <c r="P951" s="68">
        <f t="shared" si="699"/>
        <v>0</v>
      </c>
      <c r="Q951" s="65">
        <f t="shared" si="700"/>
        <v>0</v>
      </c>
      <c r="R951" s="69">
        <f t="shared" si="701"/>
        <v>0</v>
      </c>
      <c r="S951" s="68">
        <f t="shared" si="702"/>
        <v>0</v>
      </c>
      <c r="T951" s="65">
        <f t="shared" si="703"/>
        <v>0</v>
      </c>
      <c r="U951" s="69">
        <f t="shared" si="704"/>
        <v>0</v>
      </c>
      <c r="V951" s="68">
        <f t="shared" si="705"/>
        <v>0</v>
      </c>
      <c r="W951" s="65">
        <f t="shared" si="706"/>
        <v>0</v>
      </c>
      <c r="X951" s="69">
        <f t="shared" si="707"/>
        <v>0</v>
      </c>
      <c r="Y951" s="68">
        <f t="shared" si="708"/>
        <v>0</v>
      </c>
      <c r="Z951" s="65">
        <f t="shared" si="709"/>
        <v>0</v>
      </c>
      <c r="AA951" s="69">
        <f t="shared" si="710"/>
        <v>0</v>
      </c>
      <c r="AB951" s="98">
        <f>SUMIF(BN951:BU951,"VERDADEIRO",BN$3:$BU950)</f>
        <v>0</v>
      </c>
      <c r="AC951" s="97">
        <f t="shared" si="686"/>
        <v>948</v>
      </c>
      <c r="AD951" s="89">
        <f>RTD("tryd.rtdserver",,"COT",B951,"ULT")</f>
        <v>0</v>
      </c>
      <c r="AE951" s="89">
        <f>RTD("tryd.rtdserver",,"COT",C951,"ULT")</f>
        <v>0</v>
      </c>
      <c r="AF951" s="89">
        <f>VLOOKUP($AC951,LS_Coint_BD!$B$3:$AQ$1079,AF$2)*$AD951+VLOOKUP($AC951,LS_Coint_BD!$B$3:$AQ$1079,AF$2+1)</f>
        <v>0</v>
      </c>
      <c r="AG951" s="89">
        <f>VLOOKUP($AC951,LS_Coint_BD!$B$3:$AQ$1079,AG$2)*$AD951+VLOOKUP($AC951,LS_Coint_BD!$B$3:$AQ$1079,AG$2+1)</f>
        <v>0</v>
      </c>
      <c r="AH951" s="89">
        <f>VLOOKUP($AC951,LS_Coint_BD!$B$3:$AQ$1079,AH$2)*$AD951+VLOOKUP($AC951,LS_Coint_BD!$B$3:$AQ$1079,AH$2+1)</f>
        <v>0</v>
      </c>
      <c r="AI951" s="89">
        <f>VLOOKUP($AC951,LS_Coint_BD!$B$3:$AQ$1079,AI$2)*$AD951+VLOOKUP($AC951,LS_Coint_BD!$B$3:$AQ$1079,AI$2+1)</f>
        <v>0</v>
      </c>
      <c r="AJ951" s="89">
        <f>VLOOKUP($AC951,LS_Coint_BD!$B$3:$AQ$1079,AJ$2)*$AD951+VLOOKUP($AC951,LS_Coint_BD!$B$3:$AQ$1079,AJ$2+1)</f>
        <v>0</v>
      </c>
      <c r="AK951" s="89">
        <f>VLOOKUP($AC951,LS_Coint_BD!$B$3:$AQ$1079,AK$2)*$AD951+VLOOKUP($AC951,LS_Coint_BD!$B$3:$AQ$1079,AK$2+1)</f>
        <v>0</v>
      </c>
      <c r="AL951" s="89">
        <f>VLOOKUP($AC951,LS_Coint_BD!$B$3:$AQ$1079,AL$2)*$AD951+VLOOKUP($AC951,LS_Coint_BD!$B$3:$AQ$1079,AL$2+1)</f>
        <v>0</v>
      </c>
      <c r="AM951" s="89">
        <f>VLOOKUP($AC951,LS_Coint_BD!$B$3:$AQ$1079,AM$2)*$AD951+VLOOKUP($AC951,LS_Coint_BD!$B$3:$AQ$1079,AM$2+1)</f>
        <v>0</v>
      </c>
      <c r="AN951" s="89">
        <f>VLOOKUP($AC951,LS_Coint_BD!$B$3:$AQ$1079,AN$2)</f>
        <v>0</v>
      </c>
      <c r="AO951" s="89">
        <f>VLOOKUP($AC951,LS_Coint_BD!$B$3:$AQ$1079,AO$2)</f>
        <v>0</v>
      </c>
      <c r="AP951" s="89">
        <f>VLOOKUP($AC951,LS_Coint_BD!$B$3:$AQ$1079,AP$2)</f>
        <v>0</v>
      </c>
      <c r="AQ951" s="89">
        <f>VLOOKUP($AC951,LS_Coint_BD!$B$3:$AQ$1079,AQ$2)</f>
        <v>0</v>
      </c>
      <c r="AR951" s="89">
        <f>VLOOKUP($AC951,LS_Coint_BD!$B$3:$AQ$1079,AR$2)</f>
        <v>0</v>
      </c>
      <c r="AS951" s="89">
        <f>VLOOKUP($AC951,LS_Coint_BD!$B$3:$AQ$1079,AS$2)</f>
        <v>0</v>
      </c>
      <c r="AT951" s="89">
        <f>VLOOKUP($AC951,LS_Coint_BD!$B$3:$AQ$1079,AT$2)</f>
        <v>0</v>
      </c>
      <c r="AU951" s="89">
        <f>VLOOKUP($AC951,LS_Coint_BD!$B$3:$AQ$1079,AU$2)</f>
        <v>0</v>
      </c>
      <c r="AV951" s="89">
        <f>VLOOKUP($AC951,LS_Coint_BD!$B$3:$AQ$1079,AV$2)</f>
        <v>0</v>
      </c>
      <c r="AW951" s="89">
        <f>VLOOKUP($AC951,LS_Coint_BD!$B$3:$AQ$1079,AW$2)</f>
        <v>0</v>
      </c>
      <c r="AX951" s="89">
        <f>VLOOKUP($AC951,LS_Coint_BD!$B$3:$AQ$1079,AX$2)</f>
        <v>0</v>
      </c>
      <c r="AY951" s="89">
        <f>VLOOKUP($AC951,LS_Coint_BD!$B$3:$AQ$1079,AY$2)</f>
        <v>0</v>
      </c>
      <c r="AZ951" s="89">
        <f>VLOOKUP($AC951,LS_Coint_BD!$B$3:$AQ$1079,AZ$2)</f>
        <v>0</v>
      </c>
      <c r="BA951" s="89">
        <f>VLOOKUP($AC951,LS_Coint_BD!$B$3:$AQ$1079,BA$2)</f>
        <v>0</v>
      </c>
      <c r="BB951" s="89">
        <f>VLOOKUP($AC951,LS_Coint_BD!$B$3:$AQ$1079,BB$2)</f>
        <v>0</v>
      </c>
      <c r="BC951" s="89">
        <f>VLOOKUP($AC951,LS_Coint_BD!$B$3:$AQ$1079,BC$2)</f>
        <v>0</v>
      </c>
      <c r="BD951" s="89">
        <f t="shared" si="711"/>
        <v>0</v>
      </c>
      <c r="BE951" s="89">
        <f t="shared" si="712"/>
        <v>0</v>
      </c>
      <c r="BF951" s="89">
        <f t="shared" si="713"/>
        <v>0</v>
      </c>
      <c r="BG951" s="89">
        <f t="shared" si="714"/>
        <v>0</v>
      </c>
      <c r="BH951" s="89">
        <f t="shared" si="715"/>
        <v>0</v>
      </c>
      <c r="BI951" s="89">
        <f t="shared" si="716"/>
        <v>0</v>
      </c>
      <c r="BJ951" s="89">
        <f t="shared" si="717"/>
        <v>0</v>
      </c>
      <c r="BK951" s="89">
        <f t="shared" si="718"/>
        <v>0</v>
      </c>
      <c r="BL951" s="89">
        <f t="shared" si="719"/>
        <v>0</v>
      </c>
      <c r="BM951" s="89"/>
      <c r="BN951" s="26" t="b">
        <f t="shared" si="720"/>
        <v>0</v>
      </c>
      <c r="BO951" s="26" t="b">
        <f t="shared" si="721"/>
        <v>0</v>
      </c>
      <c r="BP951" s="26" t="b">
        <f t="shared" si="722"/>
        <v>0</v>
      </c>
      <c r="BQ951" s="26" t="b">
        <f t="shared" si="723"/>
        <v>0</v>
      </c>
      <c r="BR951" s="26" t="b">
        <f t="shared" si="724"/>
        <v>0</v>
      </c>
      <c r="BS951" s="26" t="b">
        <f t="shared" si="725"/>
        <v>0</v>
      </c>
      <c r="BT951" s="26" t="b">
        <f t="shared" si="726"/>
        <v>0</v>
      </c>
      <c r="BU951" s="26" t="b">
        <f t="shared" si="727"/>
        <v>0</v>
      </c>
    </row>
    <row r="952" spans="2:73" ht="15" thickBot="1" x14ac:dyDescent="0.35">
      <c r="B952" s="17">
        <f>VLOOKUP($AC952,LS_Coint_BD!$B$3:$D$1079,2)</f>
        <v>0</v>
      </c>
      <c r="C952" s="87">
        <f>VLOOKUP($AC952,LS_Coint_BD!$B$3:$D$1079,3)</f>
        <v>0</v>
      </c>
      <c r="D952" s="68">
        <f t="shared" si="687"/>
        <v>0</v>
      </c>
      <c r="E952" s="65">
        <f t="shared" si="688"/>
        <v>0</v>
      </c>
      <c r="F952" s="69">
        <f t="shared" si="689"/>
        <v>0</v>
      </c>
      <c r="G952" s="68">
        <f t="shared" si="690"/>
        <v>0</v>
      </c>
      <c r="H952" s="65">
        <f t="shared" si="691"/>
        <v>0</v>
      </c>
      <c r="I952" s="69">
        <f t="shared" si="692"/>
        <v>0</v>
      </c>
      <c r="J952" s="68">
        <f t="shared" si="693"/>
        <v>0</v>
      </c>
      <c r="K952" s="65">
        <f t="shared" si="694"/>
        <v>0</v>
      </c>
      <c r="L952" s="69">
        <f t="shared" si="695"/>
        <v>0</v>
      </c>
      <c r="M952" s="68">
        <f t="shared" si="696"/>
        <v>0</v>
      </c>
      <c r="N952" s="65">
        <f t="shared" si="697"/>
        <v>0</v>
      </c>
      <c r="O952" s="69">
        <f t="shared" si="698"/>
        <v>0</v>
      </c>
      <c r="P952" s="68">
        <f t="shared" si="699"/>
        <v>0</v>
      </c>
      <c r="Q952" s="65">
        <f t="shared" si="700"/>
        <v>0</v>
      </c>
      <c r="R952" s="69">
        <f t="shared" si="701"/>
        <v>0</v>
      </c>
      <c r="S952" s="68">
        <f t="shared" si="702"/>
        <v>0</v>
      </c>
      <c r="T952" s="65">
        <f t="shared" si="703"/>
        <v>0</v>
      </c>
      <c r="U952" s="69">
        <f t="shared" si="704"/>
        <v>0</v>
      </c>
      <c r="V952" s="68">
        <f t="shared" si="705"/>
        <v>0</v>
      </c>
      <c r="W952" s="65">
        <f t="shared" si="706"/>
        <v>0</v>
      </c>
      <c r="X952" s="69">
        <f t="shared" si="707"/>
        <v>0</v>
      </c>
      <c r="Y952" s="68">
        <f t="shared" si="708"/>
        <v>0</v>
      </c>
      <c r="Z952" s="65">
        <f t="shared" si="709"/>
        <v>0</v>
      </c>
      <c r="AA952" s="69">
        <f t="shared" si="710"/>
        <v>0</v>
      </c>
      <c r="AB952" s="98">
        <f>SUMIF(BN952:BU952,"VERDADEIRO",BN$3:$BU951)</f>
        <v>0</v>
      </c>
      <c r="AC952" s="97">
        <f t="shared" si="686"/>
        <v>949</v>
      </c>
      <c r="AD952" s="89">
        <f>RTD("tryd.rtdserver",,"COT",B952,"ULT")</f>
        <v>0</v>
      </c>
      <c r="AE952" s="89">
        <f>RTD("tryd.rtdserver",,"COT",C952,"ULT")</f>
        <v>0</v>
      </c>
      <c r="AF952" s="89">
        <f>VLOOKUP($AC952,LS_Coint_BD!$B$3:$AQ$1079,AF$2)*$AD952+VLOOKUP($AC952,LS_Coint_BD!$B$3:$AQ$1079,AF$2+1)</f>
        <v>0</v>
      </c>
      <c r="AG952" s="89">
        <f>VLOOKUP($AC952,LS_Coint_BD!$B$3:$AQ$1079,AG$2)*$AD952+VLOOKUP($AC952,LS_Coint_BD!$B$3:$AQ$1079,AG$2+1)</f>
        <v>0</v>
      </c>
      <c r="AH952" s="89">
        <f>VLOOKUP($AC952,LS_Coint_BD!$B$3:$AQ$1079,AH$2)*$AD952+VLOOKUP($AC952,LS_Coint_BD!$B$3:$AQ$1079,AH$2+1)</f>
        <v>0</v>
      </c>
      <c r="AI952" s="89">
        <f>VLOOKUP($AC952,LS_Coint_BD!$B$3:$AQ$1079,AI$2)*$AD952+VLOOKUP($AC952,LS_Coint_BD!$B$3:$AQ$1079,AI$2+1)</f>
        <v>0</v>
      </c>
      <c r="AJ952" s="89">
        <f>VLOOKUP($AC952,LS_Coint_BD!$B$3:$AQ$1079,AJ$2)*$AD952+VLOOKUP($AC952,LS_Coint_BD!$B$3:$AQ$1079,AJ$2+1)</f>
        <v>0</v>
      </c>
      <c r="AK952" s="89">
        <f>VLOOKUP($AC952,LS_Coint_BD!$B$3:$AQ$1079,AK$2)*$AD952+VLOOKUP($AC952,LS_Coint_BD!$B$3:$AQ$1079,AK$2+1)</f>
        <v>0</v>
      </c>
      <c r="AL952" s="89">
        <f>VLOOKUP($AC952,LS_Coint_BD!$B$3:$AQ$1079,AL$2)*$AD952+VLOOKUP($AC952,LS_Coint_BD!$B$3:$AQ$1079,AL$2+1)</f>
        <v>0</v>
      </c>
      <c r="AM952" s="89">
        <f>VLOOKUP($AC952,LS_Coint_BD!$B$3:$AQ$1079,AM$2)*$AD952+VLOOKUP($AC952,LS_Coint_BD!$B$3:$AQ$1079,AM$2+1)</f>
        <v>0</v>
      </c>
      <c r="AN952" s="89">
        <f>VLOOKUP($AC952,LS_Coint_BD!$B$3:$AQ$1079,AN$2)</f>
        <v>0</v>
      </c>
      <c r="AO952" s="89">
        <f>VLOOKUP($AC952,LS_Coint_BD!$B$3:$AQ$1079,AO$2)</f>
        <v>0</v>
      </c>
      <c r="AP952" s="89">
        <f>VLOOKUP($AC952,LS_Coint_BD!$B$3:$AQ$1079,AP$2)</f>
        <v>0</v>
      </c>
      <c r="AQ952" s="89">
        <f>VLOOKUP($AC952,LS_Coint_BD!$B$3:$AQ$1079,AQ$2)</f>
        <v>0</v>
      </c>
      <c r="AR952" s="89">
        <f>VLOOKUP($AC952,LS_Coint_BD!$B$3:$AQ$1079,AR$2)</f>
        <v>0</v>
      </c>
      <c r="AS952" s="89">
        <f>VLOOKUP($AC952,LS_Coint_BD!$B$3:$AQ$1079,AS$2)</f>
        <v>0</v>
      </c>
      <c r="AT952" s="89">
        <f>VLOOKUP($AC952,LS_Coint_BD!$B$3:$AQ$1079,AT$2)</f>
        <v>0</v>
      </c>
      <c r="AU952" s="89">
        <f>VLOOKUP($AC952,LS_Coint_BD!$B$3:$AQ$1079,AU$2)</f>
        <v>0</v>
      </c>
      <c r="AV952" s="89">
        <f>VLOOKUP($AC952,LS_Coint_BD!$B$3:$AQ$1079,AV$2)</f>
        <v>0</v>
      </c>
      <c r="AW952" s="89">
        <f>VLOOKUP($AC952,LS_Coint_BD!$B$3:$AQ$1079,AW$2)</f>
        <v>0</v>
      </c>
      <c r="AX952" s="89">
        <f>VLOOKUP($AC952,LS_Coint_BD!$B$3:$AQ$1079,AX$2)</f>
        <v>0</v>
      </c>
      <c r="AY952" s="89">
        <f>VLOOKUP($AC952,LS_Coint_BD!$B$3:$AQ$1079,AY$2)</f>
        <v>0</v>
      </c>
      <c r="AZ952" s="89">
        <f>VLOOKUP($AC952,LS_Coint_BD!$B$3:$AQ$1079,AZ$2)</f>
        <v>0</v>
      </c>
      <c r="BA952" s="89">
        <f>VLOOKUP($AC952,LS_Coint_BD!$B$3:$AQ$1079,BA$2)</f>
        <v>0</v>
      </c>
      <c r="BB952" s="89">
        <f>VLOOKUP($AC952,LS_Coint_BD!$B$3:$AQ$1079,BB$2)</f>
        <v>0</v>
      </c>
      <c r="BC952" s="89">
        <f>VLOOKUP($AC952,LS_Coint_BD!$B$3:$AQ$1079,BC$2)</f>
        <v>0</v>
      </c>
      <c r="BD952" s="89">
        <f t="shared" si="711"/>
        <v>0</v>
      </c>
      <c r="BE952" s="89">
        <f t="shared" si="712"/>
        <v>0</v>
      </c>
      <c r="BF952" s="89">
        <f t="shared" si="713"/>
        <v>0</v>
      </c>
      <c r="BG952" s="89">
        <f t="shared" si="714"/>
        <v>0</v>
      </c>
      <c r="BH952" s="89">
        <f t="shared" si="715"/>
        <v>0</v>
      </c>
      <c r="BI952" s="89">
        <f t="shared" si="716"/>
        <v>0</v>
      </c>
      <c r="BJ952" s="89">
        <f t="shared" si="717"/>
        <v>0</v>
      </c>
      <c r="BK952" s="89">
        <f t="shared" si="718"/>
        <v>0</v>
      </c>
      <c r="BL952" s="89">
        <f t="shared" si="719"/>
        <v>0</v>
      </c>
      <c r="BM952" s="89"/>
      <c r="BN952" s="26" t="b">
        <f t="shared" si="720"/>
        <v>0</v>
      </c>
      <c r="BO952" s="26" t="b">
        <f t="shared" si="721"/>
        <v>0</v>
      </c>
      <c r="BP952" s="26" t="b">
        <f t="shared" si="722"/>
        <v>0</v>
      </c>
      <c r="BQ952" s="26" t="b">
        <f t="shared" si="723"/>
        <v>0</v>
      </c>
      <c r="BR952" s="26" t="b">
        <f t="shared" si="724"/>
        <v>0</v>
      </c>
      <c r="BS952" s="26" t="b">
        <f t="shared" si="725"/>
        <v>0</v>
      </c>
      <c r="BT952" s="26" t="b">
        <f t="shared" si="726"/>
        <v>0</v>
      </c>
      <c r="BU952" s="26" t="b">
        <f t="shared" si="727"/>
        <v>0</v>
      </c>
    </row>
    <row r="953" spans="2:73" ht="15" thickBot="1" x14ac:dyDescent="0.35">
      <c r="B953" s="17">
        <f>VLOOKUP($AC953,LS_Coint_BD!$B$3:$D$1079,2)</f>
        <v>0</v>
      </c>
      <c r="C953" s="87">
        <f>VLOOKUP($AC953,LS_Coint_BD!$B$3:$D$1079,3)</f>
        <v>0</v>
      </c>
      <c r="D953" s="68">
        <f t="shared" si="687"/>
        <v>0</v>
      </c>
      <c r="E953" s="65">
        <f t="shared" si="688"/>
        <v>0</v>
      </c>
      <c r="F953" s="69">
        <f t="shared" si="689"/>
        <v>0</v>
      </c>
      <c r="G953" s="68">
        <f t="shared" si="690"/>
        <v>0</v>
      </c>
      <c r="H953" s="65">
        <f t="shared" si="691"/>
        <v>0</v>
      </c>
      <c r="I953" s="69">
        <f t="shared" si="692"/>
        <v>0</v>
      </c>
      <c r="J953" s="68">
        <f t="shared" si="693"/>
        <v>0</v>
      </c>
      <c r="K953" s="65">
        <f t="shared" si="694"/>
        <v>0</v>
      </c>
      <c r="L953" s="69">
        <f t="shared" si="695"/>
        <v>0</v>
      </c>
      <c r="M953" s="68">
        <f t="shared" si="696"/>
        <v>0</v>
      </c>
      <c r="N953" s="65">
        <f t="shared" si="697"/>
        <v>0</v>
      </c>
      <c r="O953" s="69">
        <f t="shared" si="698"/>
        <v>0</v>
      </c>
      <c r="P953" s="68">
        <f t="shared" si="699"/>
        <v>0</v>
      </c>
      <c r="Q953" s="65">
        <f t="shared" si="700"/>
        <v>0</v>
      </c>
      <c r="R953" s="69">
        <f t="shared" si="701"/>
        <v>0</v>
      </c>
      <c r="S953" s="68">
        <f t="shared" si="702"/>
        <v>0</v>
      </c>
      <c r="T953" s="65">
        <f t="shared" si="703"/>
        <v>0</v>
      </c>
      <c r="U953" s="69">
        <f t="shared" si="704"/>
        <v>0</v>
      </c>
      <c r="V953" s="68">
        <f t="shared" si="705"/>
        <v>0</v>
      </c>
      <c r="W953" s="65">
        <f t="shared" si="706"/>
        <v>0</v>
      </c>
      <c r="X953" s="69">
        <f t="shared" si="707"/>
        <v>0</v>
      </c>
      <c r="Y953" s="68">
        <f t="shared" si="708"/>
        <v>0</v>
      </c>
      <c r="Z953" s="65">
        <f t="shared" si="709"/>
        <v>0</v>
      </c>
      <c r="AA953" s="69">
        <f t="shared" si="710"/>
        <v>0</v>
      </c>
      <c r="AB953" s="98">
        <f>SUMIF(BN953:BU953,"VERDADEIRO",BN$3:$BU952)</f>
        <v>0</v>
      </c>
      <c r="AC953" s="97">
        <f t="shared" si="686"/>
        <v>950</v>
      </c>
      <c r="AD953" s="89">
        <f>RTD("tryd.rtdserver",,"COT",B953,"ULT")</f>
        <v>0</v>
      </c>
      <c r="AE953" s="89">
        <f>RTD("tryd.rtdserver",,"COT",C953,"ULT")</f>
        <v>0</v>
      </c>
      <c r="AF953" s="89">
        <f>VLOOKUP($AC953,LS_Coint_BD!$B$3:$AQ$1079,AF$2)*$AD953+VLOOKUP($AC953,LS_Coint_BD!$B$3:$AQ$1079,AF$2+1)</f>
        <v>0</v>
      </c>
      <c r="AG953" s="89">
        <f>VLOOKUP($AC953,LS_Coint_BD!$B$3:$AQ$1079,AG$2)*$AD953+VLOOKUP($AC953,LS_Coint_BD!$B$3:$AQ$1079,AG$2+1)</f>
        <v>0</v>
      </c>
      <c r="AH953" s="89">
        <f>VLOOKUP($AC953,LS_Coint_BD!$B$3:$AQ$1079,AH$2)*$AD953+VLOOKUP($AC953,LS_Coint_BD!$B$3:$AQ$1079,AH$2+1)</f>
        <v>0</v>
      </c>
      <c r="AI953" s="89">
        <f>VLOOKUP($AC953,LS_Coint_BD!$B$3:$AQ$1079,AI$2)*$AD953+VLOOKUP($AC953,LS_Coint_BD!$B$3:$AQ$1079,AI$2+1)</f>
        <v>0</v>
      </c>
      <c r="AJ953" s="89">
        <f>VLOOKUP($AC953,LS_Coint_BD!$B$3:$AQ$1079,AJ$2)*$AD953+VLOOKUP($AC953,LS_Coint_BD!$B$3:$AQ$1079,AJ$2+1)</f>
        <v>0</v>
      </c>
      <c r="AK953" s="89">
        <f>VLOOKUP($AC953,LS_Coint_BD!$B$3:$AQ$1079,AK$2)*$AD953+VLOOKUP($AC953,LS_Coint_BD!$B$3:$AQ$1079,AK$2+1)</f>
        <v>0</v>
      </c>
      <c r="AL953" s="89">
        <f>VLOOKUP($AC953,LS_Coint_BD!$B$3:$AQ$1079,AL$2)*$AD953+VLOOKUP($AC953,LS_Coint_BD!$B$3:$AQ$1079,AL$2+1)</f>
        <v>0</v>
      </c>
      <c r="AM953" s="89">
        <f>VLOOKUP($AC953,LS_Coint_BD!$B$3:$AQ$1079,AM$2)*$AD953+VLOOKUP($AC953,LS_Coint_BD!$B$3:$AQ$1079,AM$2+1)</f>
        <v>0</v>
      </c>
      <c r="AN953" s="89">
        <f>VLOOKUP($AC953,LS_Coint_BD!$B$3:$AQ$1079,AN$2)</f>
        <v>0</v>
      </c>
      <c r="AO953" s="89">
        <f>VLOOKUP($AC953,LS_Coint_BD!$B$3:$AQ$1079,AO$2)</f>
        <v>0</v>
      </c>
      <c r="AP953" s="89">
        <f>VLOOKUP($AC953,LS_Coint_BD!$B$3:$AQ$1079,AP$2)</f>
        <v>0</v>
      </c>
      <c r="AQ953" s="89">
        <f>VLOOKUP($AC953,LS_Coint_BD!$B$3:$AQ$1079,AQ$2)</f>
        <v>0</v>
      </c>
      <c r="AR953" s="89">
        <f>VLOOKUP($AC953,LS_Coint_BD!$B$3:$AQ$1079,AR$2)</f>
        <v>0</v>
      </c>
      <c r="AS953" s="89">
        <f>VLOOKUP($AC953,LS_Coint_BD!$B$3:$AQ$1079,AS$2)</f>
        <v>0</v>
      </c>
      <c r="AT953" s="89">
        <f>VLOOKUP($AC953,LS_Coint_BD!$B$3:$AQ$1079,AT$2)</f>
        <v>0</v>
      </c>
      <c r="AU953" s="89">
        <f>VLOOKUP($AC953,LS_Coint_BD!$B$3:$AQ$1079,AU$2)</f>
        <v>0</v>
      </c>
      <c r="AV953" s="89">
        <f>VLOOKUP($AC953,LS_Coint_BD!$B$3:$AQ$1079,AV$2)</f>
        <v>0</v>
      </c>
      <c r="AW953" s="89">
        <f>VLOOKUP($AC953,LS_Coint_BD!$B$3:$AQ$1079,AW$2)</f>
        <v>0</v>
      </c>
      <c r="AX953" s="89">
        <f>VLOOKUP($AC953,LS_Coint_BD!$B$3:$AQ$1079,AX$2)</f>
        <v>0</v>
      </c>
      <c r="AY953" s="89">
        <f>VLOOKUP($AC953,LS_Coint_BD!$B$3:$AQ$1079,AY$2)</f>
        <v>0</v>
      </c>
      <c r="AZ953" s="89">
        <f>VLOOKUP($AC953,LS_Coint_BD!$B$3:$AQ$1079,AZ$2)</f>
        <v>0</v>
      </c>
      <c r="BA953" s="89">
        <f>VLOOKUP($AC953,LS_Coint_BD!$B$3:$AQ$1079,BA$2)</f>
        <v>0</v>
      </c>
      <c r="BB953" s="89">
        <f>VLOOKUP($AC953,LS_Coint_BD!$B$3:$AQ$1079,BB$2)</f>
        <v>0</v>
      </c>
      <c r="BC953" s="89">
        <f>VLOOKUP($AC953,LS_Coint_BD!$B$3:$AQ$1079,BC$2)</f>
        <v>0</v>
      </c>
      <c r="BD953" s="89">
        <f t="shared" si="711"/>
        <v>0</v>
      </c>
      <c r="BE953" s="89">
        <f t="shared" si="712"/>
        <v>0</v>
      </c>
      <c r="BF953" s="89">
        <f t="shared" si="713"/>
        <v>0</v>
      </c>
      <c r="BG953" s="89">
        <f t="shared" si="714"/>
        <v>0</v>
      </c>
      <c r="BH953" s="89">
        <f t="shared" si="715"/>
        <v>0</v>
      </c>
      <c r="BI953" s="89">
        <f t="shared" si="716"/>
        <v>0</v>
      </c>
      <c r="BJ953" s="89">
        <f t="shared" si="717"/>
        <v>0</v>
      </c>
      <c r="BK953" s="89">
        <f t="shared" si="718"/>
        <v>0</v>
      </c>
      <c r="BL953" s="89">
        <f t="shared" si="719"/>
        <v>0</v>
      </c>
      <c r="BM953" s="89"/>
      <c r="BN953" s="26" t="b">
        <f t="shared" si="720"/>
        <v>0</v>
      </c>
      <c r="BO953" s="26" t="b">
        <f t="shared" si="721"/>
        <v>0</v>
      </c>
      <c r="BP953" s="26" t="b">
        <f t="shared" si="722"/>
        <v>0</v>
      </c>
      <c r="BQ953" s="26" t="b">
        <f t="shared" si="723"/>
        <v>0</v>
      </c>
      <c r="BR953" s="26" t="b">
        <f t="shared" si="724"/>
        <v>0</v>
      </c>
      <c r="BS953" s="26" t="b">
        <f t="shared" si="725"/>
        <v>0</v>
      </c>
      <c r="BT953" s="26" t="b">
        <f t="shared" si="726"/>
        <v>0</v>
      </c>
      <c r="BU953" s="26" t="b">
        <f t="shared" si="727"/>
        <v>0</v>
      </c>
    </row>
    <row r="954" spans="2:73" ht="15" thickBot="1" x14ac:dyDescent="0.35">
      <c r="B954" s="17">
        <f>VLOOKUP($AC954,LS_Coint_BD!$B$3:$D$1079,2)</f>
        <v>0</v>
      </c>
      <c r="C954" s="87">
        <f>VLOOKUP($AC954,LS_Coint_BD!$B$3:$D$1079,3)</f>
        <v>0</v>
      </c>
      <c r="D954" s="68">
        <f t="shared" si="687"/>
        <v>0</v>
      </c>
      <c r="E954" s="65">
        <f t="shared" si="688"/>
        <v>0</v>
      </c>
      <c r="F954" s="69">
        <f t="shared" si="689"/>
        <v>0</v>
      </c>
      <c r="G954" s="68">
        <f t="shared" si="690"/>
        <v>0</v>
      </c>
      <c r="H954" s="65">
        <f t="shared" si="691"/>
        <v>0</v>
      </c>
      <c r="I954" s="69">
        <f t="shared" si="692"/>
        <v>0</v>
      </c>
      <c r="J954" s="68">
        <f t="shared" si="693"/>
        <v>0</v>
      </c>
      <c r="K954" s="65">
        <f t="shared" si="694"/>
        <v>0</v>
      </c>
      <c r="L954" s="69">
        <f t="shared" si="695"/>
        <v>0</v>
      </c>
      <c r="M954" s="68">
        <f t="shared" si="696"/>
        <v>0</v>
      </c>
      <c r="N954" s="65">
        <f t="shared" si="697"/>
        <v>0</v>
      </c>
      <c r="O954" s="69">
        <f t="shared" si="698"/>
        <v>0</v>
      </c>
      <c r="P954" s="68">
        <f t="shared" si="699"/>
        <v>0</v>
      </c>
      <c r="Q954" s="65">
        <f t="shared" si="700"/>
        <v>0</v>
      </c>
      <c r="R954" s="69">
        <f t="shared" si="701"/>
        <v>0</v>
      </c>
      <c r="S954" s="68">
        <f t="shared" si="702"/>
        <v>0</v>
      </c>
      <c r="T954" s="65">
        <f t="shared" si="703"/>
        <v>0</v>
      </c>
      <c r="U954" s="69">
        <f t="shared" si="704"/>
        <v>0</v>
      </c>
      <c r="V954" s="68">
        <f t="shared" si="705"/>
        <v>0</v>
      </c>
      <c r="W954" s="65">
        <f t="shared" si="706"/>
        <v>0</v>
      </c>
      <c r="X954" s="69">
        <f t="shared" si="707"/>
        <v>0</v>
      </c>
      <c r="Y954" s="68">
        <f t="shared" si="708"/>
        <v>0</v>
      </c>
      <c r="Z954" s="65">
        <f t="shared" si="709"/>
        <v>0</v>
      </c>
      <c r="AA954" s="69">
        <f t="shared" si="710"/>
        <v>0</v>
      </c>
      <c r="AB954" s="98">
        <f>SUMIF(BN954:BU954,"VERDADEIRO",BN$3:$BU953)</f>
        <v>0</v>
      </c>
      <c r="AC954" s="97">
        <f t="shared" si="686"/>
        <v>951</v>
      </c>
      <c r="AD954" s="89">
        <f>RTD("tryd.rtdserver",,"COT",B954,"ULT")</f>
        <v>0</v>
      </c>
      <c r="AE954" s="89">
        <f>RTD("tryd.rtdserver",,"COT",C954,"ULT")</f>
        <v>0</v>
      </c>
      <c r="AF954" s="89">
        <f>VLOOKUP($AC954,LS_Coint_BD!$B$3:$AQ$1079,AF$2)*$AD954+VLOOKUP($AC954,LS_Coint_BD!$B$3:$AQ$1079,AF$2+1)</f>
        <v>0</v>
      </c>
      <c r="AG954" s="89">
        <f>VLOOKUP($AC954,LS_Coint_BD!$B$3:$AQ$1079,AG$2)*$AD954+VLOOKUP($AC954,LS_Coint_BD!$B$3:$AQ$1079,AG$2+1)</f>
        <v>0</v>
      </c>
      <c r="AH954" s="89">
        <f>VLOOKUP($AC954,LS_Coint_BD!$B$3:$AQ$1079,AH$2)*$AD954+VLOOKUP($AC954,LS_Coint_BD!$B$3:$AQ$1079,AH$2+1)</f>
        <v>0</v>
      </c>
      <c r="AI954" s="89">
        <f>VLOOKUP($AC954,LS_Coint_BD!$B$3:$AQ$1079,AI$2)*$AD954+VLOOKUP($AC954,LS_Coint_BD!$B$3:$AQ$1079,AI$2+1)</f>
        <v>0</v>
      </c>
      <c r="AJ954" s="89">
        <f>VLOOKUP($AC954,LS_Coint_BD!$B$3:$AQ$1079,AJ$2)*$AD954+VLOOKUP($AC954,LS_Coint_BD!$B$3:$AQ$1079,AJ$2+1)</f>
        <v>0</v>
      </c>
      <c r="AK954" s="89">
        <f>VLOOKUP($AC954,LS_Coint_BD!$B$3:$AQ$1079,AK$2)*$AD954+VLOOKUP($AC954,LS_Coint_BD!$B$3:$AQ$1079,AK$2+1)</f>
        <v>0</v>
      </c>
      <c r="AL954" s="89">
        <f>VLOOKUP($AC954,LS_Coint_BD!$B$3:$AQ$1079,AL$2)*$AD954+VLOOKUP($AC954,LS_Coint_BD!$B$3:$AQ$1079,AL$2+1)</f>
        <v>0</v>
      </c>
      <c r="AM954" s="89">
        <f>VLOOKUP($AC954,LS_Coint_BD!$B$3:$AQ$1079,AM$2)*$AD954+VLOOKUP($AC954,LS_Coint_BD!$B$3:$AQ$1079,AM$2+1)</f>
        <v>0</v>
      </c>
      <c r="AN954" s="89">
        <f>VLOOKUP($AC954,LS_Coint_BD!$B$3:$AQ$1079,AN$2)</f>
        <v>0</v>
      </c>
      <c r="AO954" s="89">
        <f>VLOOKUP($AC954,LS_Coint_BD!$B$3:$AQ$1079,AO$2)</f>
        <v>0</v>
      </c>
      <c r="AP954" s="89">
        <f>VLOOKUP($AC954,LS_Coint_BD!$B$3:$AQ$1079,AP$2)</f>
        <v>0</v>
      </c>
      <c r="AQ954" s="89">
        <f>VLOOKUP($AC954,LS_Coint_BD!$B$3:$AQ$1079,AQ$2)</f>
        <v>0</v>
      </c>
      <c r="AR954" s="89">
        <f>VLOOKUP($AC954,LS_Coint_BD!$B$3:$AQ$1079,AR$2)</f>
        <v>0</v>
      </c>
      <c r="AS954" s="89">
        <f>VLOOKUP($AC954,LS_Coint_BD!$B$3:$AQ$1079,AS$2)</f>
        <v>0</v>
      </c>
      <c r="AT954" s="89">
        <f>VLOOKUP($AC954,LS_Coint_BD!$B$3:$AQ$1079,AT$2)</f>
        <v>0</v>
      </c>
      <c r="AU954" s="89">
        <f>VLOOKUP($AC954,LS_Coint_BD!$B$3:$AQ$1079,AU$2)</f>
        <v>0</v>
      </c>
      <c r="AV954" s="89">
        <f>VLOOKUP($AC954,LS_Coint_BD!$B$3:$AQ$1079,AV$2)</f>
        <v>0</v>
      </c>
      <c r="AW954" s="89">
        <f>VLOOKUP($AC954,LS_Coint_BD!$B$3:$AQ$1079,AW$2)</f>
        <v>0</v>
      </c>
      <c r="AX954" s="89">
        <f>VLOOKUP($AC954,LS_Coint_BD!$B$3:$AQ$1079,AX$2)</f>
        <v>0</v>
      </c>
      <c r="AY954" s="89">
        <f>VLOOKUP($AC954,LS_Coint_BD!$B$3:$AQ$1079,AY$2)</f>
        <v>0</v>
      </c>
      <c r="AZ954" s="89">
        <f>VLOOKUP($AC954,LS_Coint_BD!$B$3:$AQ$1079,AZ$2)</f>
        <v>0</v>
      </c>
      <c r="BA954" s="89">
        <f>VLOOKUP($AC954,LS_Coint_BD!$B$3:$AQ$1079,BA$2)</f>
        <v>0</v>
      </c>
      <c r="BB954" s="89">
        <f>VLOOKUP($AC954,LS_Coint_BD!$B$3:$AQ$1079,BB$2)</f>
        <v>0</v>
      </c>
      <c r="BC954" s="89">
        <f>VLOOKUP($AC954,LS_Coint_BD!$B$3:$AQ$1079,BC$2)</f>
        <v>0</v>
      </c>
      <c r="BD954" s="89">
        <f t="shared" si="711"/>
        <v>0</v>
      </c>
      <c r="BE954" s="89">
        <f t="shared" si="712"/>
        <v>0</v>
      </c>
      <c r="BF954" s="89">
        <f t="shared" si="713"/>
        <v>0</v>
      </c>
      <c r="BG954" s="89">
        <f t="shared" si="714"/>
        <v>0</v>
      </c>
      <c r="BH954" s="89">
        <f t="shared" si="715"/>
        <v>0</v>
      </c>
      <c r="BI954" s="89">
        <f t="shared" si="716"/>
        <v>0</v>
      </c>
      <c r="BJ954" s="89">
        <f t="shared" si="717"/>
        <v>0</v>
      </c>
      <c r="BK954" s="89">
        <f t="shared" si="718"/>
        <v>0</v>
      </c>
      <c r="BL954" s="89">
        <f t="shared" si="719"/>
        <v>0</v>
      </c>
      <c r="BM954" s="89"/>
      <c r="BN954" s="26" t="b">
        <f t="shared" si="720"/>
        <v>0</v>
      </c>
      <c r="BO954" s="26" t="b">
        <f t="shared" si="721"/>
        <v>0</v>
      </c>
      <c r="BP954" s="26" t="b">
        <f t="shared" si="722"/>
        <v>0</v>
      </c>
      <c r="BQ954" s="26" t="b">
        <f t="shared" si="723"/>
        <v>0</v>
      </c>
      <c r="BR954" s="26" t="b">
        <f t="shared" si="724"/>
        <v>0</v>
      </c>
      <c r="BS954" s="26" t="b">
        <f t="shared" si="725"/>
        <v>0</v>
      </c>
      <c r="BT954" s="26" t="b">
        <f t="shared" si="726"/>
        <v>0</v>
      </c>
      <c r="BU954" s="26" t="b">
        <f t="shared" si="727"/>
        <v>0</v>
      </c>
    </row>
    <row r="955" spans="2:73" ht="15" thickBot="1" x14ac:dyDescent="0.35">
      <c r="B955" s="17">
        <f>VLOOKUP($AC955,LS_Coint_BD!$B$3:$D$1079,2)</f>
        <v>0</v>
      </c>
      <c r="C955" s="87">
        <f>VLOOKUP($AC955,LS_Coint_BD!$B$3:$D$1079,3)</f>
        <v>0</v>
      </c>
      <c r="D955" s="68">
        <f t="shared" si="687"/>
        <v>0</v>
      </c>
      <c r="E955" s="65">
        <f t="shared" si="688"/>
        <v>0</v>
      </c>
      <c r="F955" s="69">
        <f t="shared" si="689"/>
        <v>0</v>
      </c>
      <c r="G955" s="68">
        <f t="shared" si="690"/>
        <v>0</v>
      </c>
      <c r="H955" s="65">
        <f t="shared" si="691"/>
        <v>0</v>
      </c>
      <c r="I955" s="69">
        <f t="shared" si="692"/>
        <v>0</v>
      </c>
      <c r="J955" s="68">
        <f t="shared" si="693"/>
        <v>0</v>
      </c>
      <c r="K955" s="65">
        <f t="shared" si="694"/>
        <v>0</v>
      </c>
      <c r="L955" s="69">
        <f t="shared" si="695"/>
        <v>0</v>
      </c>
      <c r="M955" s="68">
        <f t="shared" si="696"/>
        <v>0</v>
      </c>
      <c r="N955" s="65">
        <f t="shared" si="697"/>
        <v>0</v>
      </c>
      <c r="O955" s="69">
        <f t="shared" si="698"/>
        <v>0</v>
      </c>
      <c r="P955" s="68">
        <f t="shared" si="699"/>
        <v>0</v>
      </c>
      <c r="Q955" s="65">
        <f t="shared" si="700"/>
        <v>0</v>
      </c>
      <c r="R955" s="69">
        <f t="shared" si="701"/>
        <v>0</v>
      </c>
      <c r="S955" s="68">
        <f t="shared" si="702"/>
        <v>0</v>
      </c>
      <c r="T955" s="65">
        <f t="shared" si="703"/>
        <v>0</v>
      </c>
      <c r="U955" s="69">
        <f t="shared" si="704"/>
        <v>0</v>
      </c>
      <c r="V955" s="68">
        <f t="shared" si="705"/>
        <v>0</v>
      </c>
      <c r="W955" s="65">
        <f t="shared" si="706"/>
        <v>0</v>
      </c>
      <c r="X955" s="69">
        <f t="shared" si="707"/>
        <v>0</v>
      </c>
      <c r="Y955" s="68">
        <f t="shared" si="708"/>
        <v>0</v>
      </c>
      <c r="Z955" s="65">
        <f t="shared" si="709"/>
        <v>0</v>
      </c>
      <c r="AA955" s="69">
        <f t="shared" si="710"/>
        <v>0</v>
      </c>
      <c r="AB955" s="98">
        <f>SUMIF(BN955:BU955,"VERDADEIRO",BN$3:$BU954)</f>
        <v>0</v>
      </c>
      <c r="AC955" s="97">
        <f t="shared" si="686"/>
        <v>952</v>
      </c>
      <c r="AD955" s="89">
        <f>RTD("tryd.rtdserver",,"COT",B955,"ULT")</f>
        <v>0</v>
      </c>
      <c r="AE955" s="89">
        <f>RTD("tryd.rtdserver",,"COT",C955,"ULT")</f>
        <v>0</v>
      </c>
      <c r="AF955" s="89">
        <f>VLOOKUP($AC955,LS_Coint_BD!$B$3:$AQ$1079,AF$2)*$AD955+VLOOKUP($AC955,LS_Coint_BD!$B$3:$AQ$1079,AF$2+1)</f>
        <v>0</v>
      </c>
      <c r="AG955" s="89">
        <f>VLOOKUP($AC955,LS_Coint_BD!$B$3:$AQ$1079,AG$2)*$AD955+VLOOKUP($AC955,LS_Coint_BD!$B$3:$AQ$1079,AG$2+1)</f>
        <v>0</v>
      </c>
      <c r="AH955" s="89">
        <f>VLOOKUP($AC955,LS_Coint_BD!$B$3:$AQ$1079,AH$2)*$AD955+VLOOKUP($AC955,LS_Coint_BD!$B$3:$AQ$1079,AH$2+1)</f>
        <v>0</v>
      </c>
      <c r="AI955" s="89">
        <f>VLOOKUP($AC955,LS_Coint_BD!$B$3:$AQ$1079,AI$2)*$AD955+VLOOKUP($AC955,LS_Coint_BD!$B$3:$AQ$1079,AI$2+1)</f>
        <v>0</v>
      </c>
      <c r="AJ955" s="89">
        <f>VLOOKUP($AC955,LS_Coint_BD!$B$3:$AQ$1079,AJ$2)*$AD955+VLOOKUP($AC955,LS_Coint_BD!$B$3:$AQ$1079,AJ$2+1)</f>
        <v>0</v>
      </c>
      <c r="AK955" s="89">
        <f>VLOOKUP($AC955,LS_Coint_BD!$B$3:$AQ$1079,AK$2)*$AD955+VLOOKUP($AC955,LS_Coint_BD!$B$3:$AQ$1079,AK$2+1)</f>
        <v>0</v>
      </c>
      <c r="AL955" s="89">
        <f>VLOOKUP($AC955,LS_Coint_BD!$B$3:$AQ$1079,AL$2)*$AD955+VLOOKUP($AC955,LS_Coint_BD!$B$3:$AQ$1079,AL$2+1)</f>
        <v>0</v>
      </c>
      <c r="AM955" s="89">
        <f>VLOOKUP($AC955,LS_Coint_BD!$B$3:$AQ$1079,AM$2)*$AD955+VLOOKUP($AC955,LS_Coint_BD!$B$3:$AQ$1079,AM$2+1)</f>
        <v>0</v>
      </c>
      <c r="AN955" s="89">
        <f>VLOOKUP($AC955,LS_Coint_BD!$B$3:$AQ$1079,AN$2)</f>
        <v>0</v>
      </c>
      <c r="AO955" s="89">
        <f>VLOOKUP($AC955,LS_Coint_BD!$B$3:$AQ$1079,AO$2)</f>
        <v>0</v>
      </c>
      <c r="AP955" s="89">
        <f>VLOOKUP($AC955,LS_Coint_BD!$B$3:$AQ$1079,AP$2)</f>
        <v>0</v>
      </c>
      <c r="AQ955" s="89">
        <f>VLOOKUP($AC955,LS_Coint_BD!$B$3:$AQ$1079,AQ$2)</f>
        <v>0</v>
      </c>
      <c r="AR955" s="89">
        <f>VLOOKUP($AC955,LS_Coint_BD!$B$3:$AQ$1079,AR$2)</f>
        <v>0</v>
      </c>
      <c r="AS955" s="89">
        <f>VLOOKUP($AC955,LS_Coint_BD!$B$3:$AQ$1079,AS$2)</f>
        <v>0</v>
      </c>
      <c r="AT955" s="89">
        <f>VLOOKUP($AC955,LS_Coint_BD!$B$3:$AQ$1079,AT$2)</f>
        <v>0</v>
      </c>
      <c r="AU955" s="89">
        <f>VLOOKUP($AC955,LS_Coint_BD!$B$3:$AQ$1079,AU$2)</f>
        <v>0</v>
      </c>
      <c r="AV955" s="89">
        <f>VLOOKUP($AC955,LS_Coint_BD!$B$3:$AQ$1079,AV$2)</f>
        <v>0</v>
      </c>
      <c r="AW955" s="89">
        <f>VLOOKUP($AC955,LS_Coint_BD!$B$3:$AQ$1079,AW$2)</f>
        <v>0</v>
      </c>
      <c r="AX955" s="89">
        <f>VLOOKUP($AC955,LS_Coint_BD!$B$3:$AQ$1079,AX$2)</f>
        <v>0</v>
      </c>
      <c r="AY955" s="89">
        <f>VLOOKUP($AC955,LS_Coint_BD!$B$3:$AQ$1079,AY$2)</f>
        <v>0</v>
      </c>
      <c r="AZ955" s="89">
        <f>VLOOKUP($AC955,LS_Coint_BD!$B$3:$AQ$1079,AZ$2)</f>
        <v>0</v>
      </c>
      <c r="BA955" s="89">
        <f>VLOOKUP($AC955,LS_Coint_BD!$B$3:$AQ$1079,BA$2)</f>
        <v>0</v>
      </c>
      <c r="BB955" s="89">
        <f>VLOOKUP($AC955,LS_Coint_BD!$B$3:$AQ$1079,BB$2)</f>
        <v>0</v>
      </c>
      <c r="BC955" s="89">
        <f>VLOOKUP($AC955,LS_Coint_BD!$B$3:$AQ$1079,BC$2)</f>
        <v>0</v>
      </c>
      <c r="BD955" s="89">
        <f t="shared" si="711"/>
        <v>0</v>
      </c>
      <c r="BE955" s="89">
        <f t="shared" si="712"/>
        <v>0</v>
      </c>
      <c r="BF955" s="89">
        <f t="shared" si="713"/>
        <v>0</v>
      </c>
      <c r="BG955" s="89">
        <f t="shared" si="714"/>
        <v>0</v>
      </c>
      <c r="BH955" s="89">
        <f t="shared" si="715"/>
        <v>0</v>
      </c>
      <c r="BI955" s="89">
        <f t="shared" si="716"/>
        <v>0</v>
      </c>
      <c r="BJ955" s="89">
        <f t="shared" si="717"/>
        <v>0</v>
      </c>
      <c r="BK955" s="89">
        <f t="shared" si="718"/>
        <v>0</v>
      </c>
      <c r="BL955" s="89">
        <f t="shared" si="719"/>
        <v>0</v>
      </c>
      <c r="BM955" s="89"/>
      <c r="BN955" s="26" t="b">
        <f t="shared" si="720"/>
        <v>0</v>
      </c>
      <c r="BO955" s="26" t="b">
        <f t="shared" si="721"/>
        <v>0</v>
      </c>
      <c r="BP955" s="26" t="b">
        <f t="shared" si="722"/>
        <v>0</v>
      </c>
      <c r="BQ955" s="26" t="b">
        <f t="shared" si="723"/>
        <v>0</v>
      </c>
      <c r="BR955" s="26" t="b">
        <f t="shared" si="724"/>
        <v>0</v>
      </c>
      <c r="BS955" s="26" t="b">
        <f t="shared" si="725"/>
        <v>0</v>
      </c>
      <c r="BT955" s="26" t="b">
        <f t="shared" si="726"/>
        <v>0</v>
      </c>
      <c r="BU955" s="26" t="b">
        <f t="shared" si="727"/>
        <v>0</v>
      </c>
    </row>
    <row r="956" spans="2:73" ht="15" thickBot="1" x14ac:dyDescent="0.35">
      <c r="B956" s="17">
        <f>VLOOKUP($AC956,LS_Coint_BD!$B$3:$D$1079,2)</f>
        <v>0</v>
      </c>
      <c r="C956" s="87">
        <f>VLOOKUP($AC956,LS_Coint_BD!$B$3:$D$1079,3)</f>
        <v>0</v>
      </c>
      <c r="D956" s="68">
        <f t="shared" si="687"/>
        <v>0</v>
      </c>
      <c r="E956" s="65">
        <f t="shared" si="688"/>
        <v>0</v>
      </c>
      <c r="F956" s="69">
        <f t="shared" si="689"/>
        <v>0</v>
      </c>
      <c r="G956" s="68">
        <f t="shared" si="690"/>
        <v>0</v>
      </c>
      <c r="H956" s="65">
        <f t="shared" si="691"/>
        <v>0</v>
      </c>
      <c r="I956" s="69">
        <f t="shared" si="692"/>
        <v>0</v>
      </c>
      <c r="J956" s="68">
        <f t="shared" si="693"/>
        <v>0</v>
      </c>
      <c r="K956" s="65">
        <f t="shared" si="694"/>
        <v>0</v>
      </c>
      <c r="L956" s="69">
        <f t="shared" si="695"/>
        <v>0</v>
      </c>
      <c r="M956" s="68">
        <f t="shared" si="696"/>
        <v>0</v>
      </c>
      <c r="N956" s="65">
        <f t="shared" si="697"/>
        <v>0</v>
      </c>
      <c r="O956" s="69">
        <f t="shared" si="698"/>
        <v>0</v>
      </c>
      <c r="P956" s="68">
        <f t="shared" si="699"/>
        <v>0</v>
      </c>
      <c r="Q956" s="65">
        <f t="shared" si="700"/>
        <v>0</v>
      </c>
      <c r="R956" s="69">
        <f t="shared" si="701"/>
        <v>0</v>
      </c>
      <c r="S956" s="68">
        <f t="shared" si="702"/>
        <v>0</v>
      </c>
      <c r="T956" s="65">
        <f t="shared" si="703"/>
        <v>0</v>
      </c>
      <c r="U956" s="69">
        <f t="shared" si="704"/>
        <v>0</v>
      </c>
      <c r="V956" s="68">
        <f t="shared" si="705"/>
        <v>0</v>
      </c>
      <c r="W956" s="65">
        <f t="shared" si="706"/>
        <v>0</v>
      </c>
      <c r="X956" s="69">
        <f t="shared" si="707"/>
        <v>0</v>
      </c>
      <c r="Y956" s="68">
        <f t="shared" si="708"/>
        <v>0</v>
      </c>
      <c r="Z956" s="65">
        <f t="shared" si="709"/>
        <v>0</v>
      </c>
      <c r="AA956" s="69">
        <f t="shared" si="710"/>
        <v>0</v>
      </c>
      <c r="AB956" s="98">
        <f>SUMIF(BN956:BU956,"VERDADEIRO",BN$3:$BU955)</f>
        <v>0</v>
      </c>
      <c r="AC956" s="97">
        <f t="shared" si="686"/>
        <v>953</v>
      </c>
      <c r="AD956" s="89">
        <f>RTD("tryd.rtdserver",,"COT",B956,"ULT")</f>
        <v>0</v>
      </c>
      <c r="AE956" s="89">
        <f>RTD("tryd.rtdserver",,"COT",C956,"ULT")</f>
        <v>0</v>
      </c>
      <c r="AF956" s="89">
        <f>VLOOKUP($AC956,LS_Coint_BD!$B$3:$AQ$1079,AF$2)*$AD956+VLOOKUP($AC956,LS_Coint_BD!$B$3:$AQ$1079,AF$2+1)</f>
        <v>0</v>
      </c>
      <c r="AG956" s="89">
        <f>VLOOKUP($AC956,LS_Coint_BD!$B$3:$AQ$1079,AG$2)*$AD956+VLOOKUP($AC956,LS_Coint_BD!$B$3:$AQ$1079,AG$2+1)</f>
        <v>0</v>
      </c>
      <c r="AH956" s="89">
        <f>VLOOKUP($AC956,LS_Coint_BD!$B$3:$AQ$1079,AH$2)*$AD956+VLOOKUP($AC956,LS_Coint_BD!$B$3:$AQ$1079,AH$2+1)</f>
        <v>0</v>
      </c>
      <c r="AI956" s="89">
        <f>VLOOKUP($AC956,LS_Coint_BD!$B$3:$AQ$1079,AI$2)*$AD956+VLOOKUP($AC956,LS_Coint_BD!$B$3:$AQ$1079,AI$2+1)</f>
        <v>0</v>
      </c>
      <c r="AJ956" s="89">
        <f>VLOOKUP($AC956,LS_Coint_BD!$B$3:$AQ$1079,AJ$2)*$AD956+VLOOKUP($AC956,LS_Coint_BD!$B$3:$AQ$1079,AJ$2+1)</f>
        <v>0</v>
      </c>
      <c r="AK956" s="89">
        <f>VLOOKUP($AC956,LS_Coint_BD!$B$3:$AQ$1079,AK$2)*$AD956+VLOOKUP($AC956,LS_Coint_BD!$B$3:$AQ$1079,AK$2+1)</f>
        <v>0</v>
      </c>
      <c r="AL956" s="89">
        <f>VLOOKUP($AC956,LS_Coint_BD!$B$3:$AQ$1079,AL$2)*$AD956+VLOOKUP($AC956,LS_Coint_BD!$B$3:$AQ$1079,AL$2+1)</f>
        <v>0</v>
      </c>
      <c r="AM956" s="89">
        <f>VLOOKUP($AC956,LS_Coint_BD!$B$3:$AQ$1079,AM$2)*$AD956+VLOOKUP($AC956,LS_Coint_BD!$B$3:$AQ$1079,AM$2+1)</f>
        <v>0</v>
      </c>
      <c r="AN956" s="89">
        <f>VLOOKUP($AC956,LS_Coint_BD!$B$3:$AQ$1079,AN$2)</f>
        <v>0</v>
      </c>
      <c r="AO956" s="89">
        <f>VLOOKUP($AC956,LS_Coint_BD!$B$3:$AQ$1079,AO$2)</f>
        <v>0</v>
      </c>
      <c r="AP956" s="89">
        <f>VLOOKUP($AC956,LS_Coint_BD!$B$3:$AQ$1079,AP$2)</f>
        <v>0</v>
      </c>
      <c r="AQ956" s="89">
        <f>VLOOKUP($AC956,LS_Coint_BD!$B$3:$AQ$1079,AQ$2)</f>
        <v>0</v>
      </c>
      <c r="AR956" s="89">
        <f>VLOOKUP($AC956,LS_Coint_BD!$B$3:$AQ$1079,AR$2)</f>
        <v>0</v>
      </c>
      <c r="AS956" s="89">
        <f>VLOOKUP($AC956,LS_Coint_BD!$B$3:$AQ$1079,AS$2)</f>
        <v>0</v>
      </c>
      <c r="AT956" s="89">
        <f>VLOOKUP($AC956,LS_Coint_BD!$B$3:$AQ$1079,AT$2)</f>
        <v>0</v>
      </c>
      <c r="AU956" s="89">
        <f>VLOOKUP($AC956,LS_Coint_BD!$B$3:$AQ$1079,AU$2)</f>
        <v>0</v>
      </c>
      <c r="AV956" s="89">
        <f>VLOOKUP($AC956,LS_Coint_BD!$B$3:$AQ$1079,AV$2)</f>
        <v>0</v>
      </c>
      <c r="AW956" s="89">
        <f>VLOOKUP($AC956,LS_Coint_BD!$B$3:$AQ$1079,AW$2)</f>
        <v>0</v>
      </c>
      <c r="AX956" s="89">
        <f>VLOOKUP($AC956,LS_Coint_BD!$B$3:$AQ$1079,AX$2)</f>
        <v>0</v>
      </c>
      <c r="AY956" s="89">
        <f>VLOOKUP($AC956,LS_Coint_BD!$B$3:$AQ$1079,AY$2)</f>
        <v>0</v>
      </c>
      <c r="AZ956" s="89">
        <f>VLOOKUP($AC956,LS_Coint_BD!$B$3:$AQ$1079,AZ$2)</f>
        <v>0</v>
      </c>
      <c r="BA956" s="89">
        <f>VLOOKUP($AC956,LS_Coint_BD!$B$3:$AQ$1079,BA$2)</f>
        <v>0</v>
      </c>
      <c r="BB956" s="89">
        <f>VLOOKUP($AC956,LS_Coint_BD!$B$3:$AQ$1079,BB$2)</f>
        <v>0</v>
      </c>
      <c r="BC956" s="89">
        <f>VLOOKUP($AC956,LS_Coint_BD!$B$3:$AQ$1079,BC$2)</f>
        <v>0</v>
      </c>
      <c r="BD956" s="89">
        <f t="shared" si="711"/>
        <v>0</v>
      </c>
      <c r="BE956" s="89">
        <f t="shared" si="712"/>
        <v>0</v>
      </c>
      <c r="BF956" s="89">
        <f t="shared" si="713"/>
        <v>0</v>
      </c>
      <c r="BG956" s="89">
        <f t="shared" si="714"/>
        <v>0</v>
      </c>
      <c r="BH956" s="89">
        <f t="shared" si="715"/>
        <v>0</v>
      </c>
      <c r="BI956" s="89">
        <f t="shared" si="716"/>
        <v>0</v>
      </c>
      <c r="BJ956" s="89">
        <f t="shared" si="717"/>
        <v>0</v>
      </c>
      <c r="BK956" s="89">
        <f t="shared" si="718"/>
        <v>0</v>
      </c>
      <c r="BL956" s="89">
        <f t="shared" si="719"/>
        <v>0</v>
      </c>
      <c r="BM956" s="89"/>
      <c r="BN956" s="26" t="b">
        <f t="shared" si="720"/>
        <v>0</v>
      </c>
      <c r="BO956" s="26" t="b">
        <f t="shared" si="721"/>
        <v>0</v>
      </c>
      <c r="BP956" s="26" t="b">
        <f t="shared" si="722"/>
        <v>0</v>
      </c>
      <c r="BQ956" s="26" t="b">
        <f t="shared" si="723"/>
        <v>0</v>
      </c>
      <c r="BR956" s="26" t="b">
        <f t="shared" si="724"/>
        <v>0</v>
      </c>
      <c r="BS956" s="26" t="b">
        <f t="shared" si="725"/>
        <v>0</v>
      </c>
      <c r="BT956" s="26" t="b">
        <f t="shared" si="726"/>
        <v>0</v>
      </c>
      <c r="BU956" s="26" t="b">
        <f t="shared" si="727"/>
        <v>0</v>
      </c>
    </row>
    <row r="957" spans="2:73" ht="15" thickBot="1" x14ac:dyDescent="0.35">
      <c r="B957" s="17">
        <f>VLOOKUP($AC957,LS_Coint_BD!$B$3:$D$1079,2)</f>
        <v>0</v>
      </c>
      <c r="C957" s="87">
        <f>VLOOKUP($AC957,LS_Coint_BD!$B$3:$D$1079,3)</f>
        <v>0</v>
      </c>
      <c r="D957" s="68">
        <f t="shared" si="687"/>
        <v>0</v>
      </c>
      <c r="E957" s="65">
        <f t="shared" si="688"/>
        <v>0</v>
      </c>
      <c r="F957" s="69">
        <f t="shared" si="689"/>
        <v>0</v>
      </c>
      <c r="G957" s="68">
        <f t="shared" si="690"/>
        <v>0</v>
      </c>
      <c r="H957" s="65">
        <f t="shared" si="691"/>
        <v>0</v>
      </c>
      <c r="I957" s="69">
        <f t="shared" si="692"/>
        <v>0</v>
      </c>
      <c r="J957" s="68">
        <f t="shared" si="693"/>
        <v>0</v>
      </c>
      <c r="K957" s="65">
        <f t="shared" si="694"/>
        <v>0</v>
      </c>
      <c r="L957" s="69">
        <f t="shared" si="695"/>
        <v>0</v>
      </c>
      <c r="M957" s="68">
        <f t="shared" si="696"/>
        <v>0</v>
      </c>
      <c r="N957" s="65">
        <f t="shared" si="697"/>
        <v>0</v>
      </c>
      <c r="O957" s="69">
        <f t="shared" si="698"/>
        <v>0</v>
      </c>
      <c r="P957" s="68">
        <f t="shared" si="699"/>
        <v>0</v>
      </c>
      <c r="Q957" s="65">
        <f t="shared" si="700"/>
        <v>0</v>
      </c>
      <c r="R957" s="69">
        <f t="shared" si="701"/>
        <v>0</v>
      </c>
      <c r="S957" s="68">
        <f t="shared" si="702"/>
        <v>0</v>
      </c>
      <c r="T957" s="65">
        <f t="shared" si="703"/>
        <v>0</v>
      </c>
      <c r="U957" s="69">
        <f t="shared" si="704"/>
        <v>0</v>
      </c>
      <c r="V957" s="68">
        <f t="shared" si="705"/>
        <v>0</v>
      </c>
      <c r="W957" s="65">
        <f t="shared" si="706"/>
        <v>0</v>
      </c>
      <c r="X957" s="69">
        <f t="shared" si="707"/>
        <v>0</v>
      </c>
      <c r="Y957" s="68">
        <f t="shared" si="708"/>
        <v>0</v>
      </c>
      <c r="Z957" s="65">
        <f t="shared" si="709"/>
        <v>0</v>
      </c>
      <c r="AA957" s="69">
        <f t="shared" si="710"/>
        <v>0</v>
      </c>
      <c r="AB957" s="98">
        <f>SUMIF(BN957:BU957,"VERDADEIRO",BN$3:$BU956)</f>
        <v>0</v>
      </c>
      <c r="AC957" s="97">
        <f t="shared" si="686"/>
        <v>954</v>
      </c>
      <c r="AD957" s="89">
        <f>RTD("tryd.rtdserver",,"COT",B957,"ULT")</f>
        <v>0</v>
      </c>
      <c r="AE957" s="89">
        <f>RTD("tryd.rtdserver",,"COT",C957,"ULT")</f>
        <v>0</v>
      </c>
      <c r="AF957" s="89">
        <f>VLOOKUP($AC957,LS_Coint_BD!$B$3:$AQ$1079,AF$2)*$AD957+VLOOKUP($AC957,LS_Coint_BD!$B$3:$AQ$1079,AF$2+1)</f>
        <v>0</v>
      </c>
      <c r="AG957" s="89">
        <f>VLOOKUP($AC957,LS_Coint_BD!$B$3:$AQ$1079,AG$2)*$AD957+VLOOKUP($AC957,LS_Coint_BD!$B$3:$AQ$1079,AG$2+1)</f>
        <v>0</v>
      </c>
      <c r="AH957" s="89">
        <f>VLOOKUP($AC957,LS_Coint_BD!$B$3:$AQ$1079,AH$2)*$AD957+VLOOKUP($AC957,LS_Coint_BD!$B$3:$AQ$1079,AH$2+1)</f>
        <v>0</v>
      </c>
      <c r="AI957" s="89">
        <f>VLOOKUP($AC957,LS_Coint_BD!$B$3:$AQ$1079,AI$2)*$AD957+VLOOKUP($AC957,LS_Coint_BD!$B$3:$AQ$1079,AI$2+1)</f>
        <v>0</v>
      </c>
      <c r="AJ957" s="89">
        <f>VLOOKUP($AC957,LS_Coint_BD!$B$3:$AQ$1079,AJ$2)*$AD957+VLOOKUP($AC957,LS_Coint_BD!$B$3:$AQ$1079,AJ$2+1)</f>
        <v>0</v>
      </c>
      <c r="AK957" s="89">
        <f>VLOOKUP($AC957,LS_Coint_BD!$B$3:$AQ$1079,AK$2)*$AD957+VLOOKUP($AC957,LS_Coint_BD!$B$3:$AQ$1079,AK$2+1)</f>
        <v>0</v>
      </c>
      <c r="AL957" s="89">
        <f>VLOOKUP($AC957,LS_Coint_BD!$B$3:$AQ$1079,AL$2)*$AD957+VLOOKUP($AC957,LS_Coint_BD!$B$3:$AQ$1079,AL$2+1)</f>
        <v>0</v>
      </c>
      <c r="AM957" s="89">
        <f>VLOOKUP($AC957,LS_Coint_BD!$B$3:$AQ$1079,AM$2)*$AD957+VLOOKUP($AC957,LS_Coint_BD!$B$3:$AQ$1079,AM$2+1)</f>
        <v>0</v>
      </c>
      <c r="AN957" s="89">
        <f>VLOOKUP($AC957,LS_Coint_BD!$B$3:$AQ$1079,AN$2)</f>
        <v>0</v>
      </c>
      <c r="AO957" s="89">
        <f>VLOOKUP($AC957,LS_Coint_BD!$B$3:$AQ$1079,AO$2)</f>
        <v>0</v>
      </c>
      <c r="AP957" s="89">
        <f>VLOOKUP($AC957,LS_Coint_BD!$B$3:$AQ$1079,AP$2)</f>
        <v>0</v>
      </c>
      <c r="AQ957" s="89">
        <f>VLOOKUP($AC957,LS_Coint_BD!$B$3:$AQ$1079,AQ$2)</f>
        <v>0</v>
      </c>
      <c r="AR957" s="89">
        <f>VLOOKUP($AC957,LS_Coint_BD!$B$3:$AQ$1079,AR$2)</f>
        <v>0</v>
      </c>
      <c r="AS957" s="89">
        <f>VLOOKUP($AC957,LS_Coint_BD!$B$3:$AQ$1079,AS$2)</f>
        <v>0</v>
      </c>
      <c r="AT957" s="89">
        <f>VLOOKUP($AC957,LS_Coint_BD!$B$3:$AQ$1079,AT$2)</f>
        <v>0</v>
      </c>
      <c r="AU957" s="89">
        <f>VLOOKUP($AC957,LS_Coint_BD!$B$3:$AQ$1079,AU$2)</f>
        <v>0</v>
      </c>
      <c r="AV957" s="89">
        <f>VLOOKUP($AC957,LS_Coint_BD!$B$3:$AQ$1079,AV$2)</f>
        <v>0</v>
      </c>
      <c r="AW957" s="89">
        <f>VLOOKUP($AC957,LS_Coint_BD!$B$3:$AQ$1079,AW$2)</f>
        <v>0</v>
      </c>
      <c r="AX957" s="89">
        <f>VLOOKUP($AC957,LS_Coint_BD!$B$3:$AQ$1079,AX$2)</f>
        <v>0</v>
      </c>
      <c r="AY957" s="89">
        <f>VLOOKUP($AC957,LS_Coint_BD!$B$3:$AQ$1079,AY$2)</f>
        <v>0</v>
      </c>
      <c r="AZ957" s="89">
        <f>VLOOKUP($AC957,LS_Coint_BD!$B$3:$AQ$1079,AZ$2)</f>
        <v>0</v>
      </c>
      <c r="BA957" s="89">
        <f>VLOOKUP($AC957,LS_Coint_BD!$B$3:$AQ$1079,BA$2)</f>
        <v>0</v>
      </c>
      <c r="BB957" s="89">
        <f>VLOOKUP($AC957,LS_Coint_BD!$B$3:$AQ$1079,BB$2)</f>
        <v>0</v>
      </c>
      <c r="BC957" s="89">
        <f>VLOOKUP($AC957,LS_Coint_BD!$B$3:$AQ$1079,BC$2)</f>
        <v>0</v>
      </c>
      <c r="BD957" s="89">
        <f t="shared" si="711"/>
        <v>0</v>
      </c>
      <c r="BE957" s="89">
        <f t="shared" si="712"/>
        <v>0</v>
      </c>
      <c r="BF957" s="89">
        <f t="shared" si="713"/>
        <v>0</v>
      </c>
      <c r="BG957" s="89">
        <f t="shared" si="714"/>
        <v>0</v>
      </c>
      <c r="BH957" s="89">
        <f t="shared" si="715"/>
        <v>0</v>
      </c>
      <c r="BI957" s="89">
        <f t="shared" si="716"/>
        <v>0</v>
      </c>
      <c r="BJ957" s="89">
        <f t="shared" si="717"/>
        <v>0</v>
      </c>
      <c r="BK957" s="89">
        <f t="shared" si="718"/>
        <v>0</v>
      </c>
      <c r="BL957" s="89">
        <f t="shared" si="719"/>
        <v>0</v>
      </c>
      <c r="BM957" s="89"/>
      <c r="BN957" s="26" t="b">
        <f t="shared" si="720"/>
        <v>0</v>
      </c>
      <c r="BO957" s="26" t="b">
        <f t="shared" si="721"/>
        <v>0</v>
      </c>
      <c r="BP957" s="26" t="b">
        <f t="shared" si="722"/>
        <v>0</v>
      </c>
      <c r="BQ957" s="26" t="b">
        <f t="shared" si="723"/>
        <v>0</v>
      </c>
      <c r="BR957" s="26" t="b">
        <f t="shared" si="724"/>
        <v>0</v>
      </c>
      <c r="BS957" s="26" t="b">
        <f t="shared" si="725"/>
        <v>0</v>
      </c>
      <c r="BT957" s="26" t="b">
        <f t="shared" si="726"/>
        <v>0</v>
      </c>
      <c r="BU957" s="26" t="b">
        <f t="shared" si="727"/>
        <v>0</v>
      </c>
    </row>
    <row r="958" spans="2:73" ht="15" thickBot="1" x14ac:dyDescent="0.35">
      <c r="B958" s="17">
        <f>VLOOKUP($AC958,LS_Coint_BD!$B$3:$D$1079,2)</f>
        <v>0</v>
      </c>
      <c r="C958" s="87">
        <f>VLOOKUP($AC958,LS_Coint_BD!$B$3:$D$1079,3)</f>
        <v>0</v>
      </c>
      <c r="D958" s="68">
        <f t="shared" si="687"/>
        <v>0</v>
      </c>
      <c r="E958" s="65">
        <f t="shared" si="688"/>
        <v>0</v>
      </c>
      <c r="F958" s="69">
        <f t="shared" si="689"/>
        <v>0</v>
      </c>
      <c r="G958" s="68">
        <f t="shared" si="690"/>
        <v>0</v>
      </c>
      <c r="H958" s="65">
        <f t="shared" si="691"/>
        <v>0</v>
      </c>
      <c r="I958" s="69">
        <f t="shared" si="692"/>
        <v>0</v>
      </c>
      <c r="J958" s="68">
        <f t="shared" si="693"/>
        <v>0</v>
      </c>
      <c r="K958" s="65">
        <f t="shared" si="694"/>
        <v>0</v>
      </c>
      <c r="L958" s="69">
        <f t="shared" si="695"/>
        <v>0</v>
      </c>
      <c r="M958" s="68">
        <f t="shared" si="696"/>
        <v>0</v>
      </c>
      <c r="N958" s="65">
        <f t="shared" si="697"/>
        <v>0</v>
      </c>
      <c r="O958" s="69">
        <f t="shared" si="698"/>
        <v>0</v>
      </c>
      <c r="P958" s="68">
        <f t="shared" si="699"/>
        <v>0</v>
      </c>
      <c r="Q958" s="65">
        <f t="shared" si="700"/>
        <v>0</v>
      </c>
      <c r="R958" s="69">
        <f t="shared" si="701"/>
        <v>0</v>
      </c>
      <c r="S958" s="68">
        <f t="shared" si="702"/>
        <v>0</v>
      </c>
      <c r="T958" s="65">
        <f t="shared" si="703"/>
        <v>0</v>
      </c>
      <c r="U958" s="69">
        <f t="shared" si="704"/>
        <v>0</v>
      </c>
      <c r="V958" s="68">
        <f t="shared" si="705"/>
        <v>0</v>
      </c>
      <c r="W958" s="65">
        <f t="shared" si="706"/>
        <v>0</v>
      </c>
      <c r="X958" s="69">
        <f t="shared" si="707"/>
        <v>0</v>
      </c>
      <c r="Y958" s="68">
        <f t="shared" si="708"/>
        <v>0</v>
      </c>
      <c r="Z958" s="65">
        <f t="shared" si="709"/>
        <v>0</v>
      </c>
      <c r="AA958" s="69">
        <f t="shared" si="710"/>
        <v>0</v>
      </c>
      <c r="AB958" s="98">
        <f>SUMIF(BN958:BU958,"VERDADEIRO",BN$3:$BU957)</f>
        <v>0</v>
      </c>
      <c r="AC958" s="97">
        <f t="shared" si="686"/>
        <v>955</v>
      </c>
      <c r="AD958" s="89">
        <f>RTD("tryd.rtdserver",,"COT",B958,"ULT")</f>
        <v>0</v>
      </c>
      <c r="AE958" s="89">
        <f>RTD("tryd.rtdserver",,"COT",C958,"ULT")</f>
        <v>0</v>
      </c>
      <c r="AF958" s="89">
        <f>VLOOKUP($AC958,LS_Coint_BD!$B$3:$AQ$1079,AF$2)*$AD958+VLOOKUP($AC958,LS_Coint_BD!$B$3:$AQ$1079,AF$2+1)</f>
        <v>0</v>
      </c>
      <c r="AG958" s="89">
        <f>VLOOKUP($AC958,LS_Coint_BD!$B$3:$AQ$1079,AG$2)*$AD958+VLOOKUP($AC958,LS_Coint_BD!$B$3:$AQ$1079,AG$2+1)</f>
        <v>0</v>
      </c>
      <c r="AH958" s="89">
        <f>VLOOKUP($AC958,LS_Coint_BD!$B$3:$AQ$1079,AH$2)*$AD958+VLOOKUP($AC958,LS_Coint_BD!$B$3:$AQ$1079,AH$2+1)</f>
        <v>0</v>
      </c>
      <c r="AI958" s="89">
        <f>VLOOKUP($AC958,LS_Coint_BD!$B$3:$AQ$1079,AI$2)*$AD958+VLOOKUP($AC958,LS_Coint_BD!$B$3:$AQ$1079,AI$2+1)</f>
        <v>0</v>
      </c>
      <c r="AJ958" s="89">
        <f>VLOOKUP($AC958,LS_Coint_BD!$B$3:$AQ$1079,AJ$2)*$AD958+VLOOKUP($AC958,LS_Coint_BD!$B$3:$AQ$1079,AJ$2+1)</f>
        <v>0</v>
      </c>
      <c r="AK958" s="89">
        <f>VLOOKUP($AC958,LS_Coint_BD!$B$3:$AQ$1079,AK$2)*$AD958+VLOOKUP($AC958,LS_Coint_BD!$B$3:$AQ$1079,AK$2+1)</f>
        <v>0</v>
      </c>
      <c r="AL958" s="89">
        <f>VLOOKUP($AC958,LS_Coint_BD!$B$3:$AQ$1079,AL$2)*$AD958+VLOOKUP($AC958,LS_Coint_BD!$B$3:$AQ$1079,AL$2+1)</f>
        <v>0</v>
      </c>
      <c r="AM958" s="89">
        <f>VLOOKUP($AC958,LS_Coint_BD!$B$3:$AQ$1079,AM$2)*$AD958+VLOOKUP($AC958,LS_Coint_BD!$B$3:$AQ$1079,AM$2+1)</f>
        <v>0</v>
      </c>
      <c r="AN958" s="89">
        <f>VLOOKUP($AC958,LS_Coint_BD!$B$3:$AQ$1079,AN$2)</f>
        <v>0</v>
      </c>
      <c r="AO958" s="89">
        <f>VLOOKUP($AC958,LS_Coint_BD!$B$3:$AQ$1079,AO$2)</f>
        <v>0</v>
      </c>
      <c r="AP958" s="89">
        <f>VLOOKUP($AC958,LS_Coint_BD!$B$3:$AQ$1079,AP$2)</f>
        <v>0</v>
      </c>
      <c r="AQ958" s="89">
        <f>VLOOKUP($AC958,LS_Coint_BD!$B$3:$AQ$1079,AQ$2)</f>
        <v>0</v>
      </c>
      <c r="AR958" s="89">
        <f>VLOOKUP($AC958,LS_Coint_BD!$B$3:$AQ$1079,AR$2)</f>
        <v>0</v>
      </c>
      <c r="AS958" s="89">
        <f>VLOOKUP($AC958,LS_Coint_BD!$B$3:$AQ$1079,AS$2)</f>
        <v>0</v>
      </c>
      <c r="AT958" s="89">
        <f>VLOOKUP($AC958,LS_Coint_BD!$B$3:$AQ$1079,AT$2)</f>
        <v>0</v>
      </c>
      <c r="AU958" s="89">
        <f>VLOOKUP($AC958,LS_Coint_BD!$B$3:$AQ$1079,AU$2)</f>
        <v>0</v>
      </c>
      <c r="AV958" s="89">
        <f>VLOOKUP($AC958,LS_Coint_BD!$B$3:$AQ$1079,AV$2)</f>
        <v>0</v>
      </c>
      <c r="AW958" s="89">
        <f>VLOOKUP($AC958,LS_Coint_BD!$B$3:$AQ$1079,AW$2)</f>
        <v>0</v>
      </c>
      <c r="AX958" s="89">
        <f>VLOOKUP($AC958,LS_Coint_BD!$B$3:$AQ$1079,AX$2)</f>
        <v>0</v>
      </c>
      <c r="AY958" s="89">
        <f>VLOOKUP($AC958,LS_Coint_BD!$B$3:$AQ$1079,AY$2)</f>
        <v>0</v>
      </c>
      <c r="AZ958" s="89">
        <f>VLOOKUP($AC958,LS_Coint_BD!$B$3:$AQ$1079,AZ$2)</f>
        <v>0</v>
      </c>
      <c r="BA958" s="89">
        <f>VLOOKUP($AC958,LS_Coint_BD!$B$3:$AQ$1079,BA$2)</f>
        <v>0</v>
      </c>
      <c r="BB958" s="89">
        <f>VLOOKUP($AC958,LS_Coint_BD!$B$3:$AQ$1079,BB$2)</f>
        <v>0</v>
      </c>
      <c r="BC958" s="89">
        <f>VLOOKUP($AC958,LS_Coint_BD!$B$3:$AQ$1079,BC$2)</f>
        <v>0</v>
      </c>
      <c r="BD958" s="89">
        <f t="shared" si="711"/>
        <v>0</v>
      </c>
      <c r="BE958" s="89">
        <f t="shared" si="712"/>
        <v>0</v>
      </c>
      <c r="BF958" s="89">
        <f t="shared" si="713"/>
        <v>0</v>
      </c>
      <c r="BG958" s="89">
        <f t="shared" si="714"/>
        <v>0</v>
      </c>
      <c r="BH958" s="89">
        <f t="shared" si="715"/>
        <v>0</v>
      </c>
      <c r="BI958" s="89">
        <f t="shared" si="716"/>
        <v>0</v>
      </c>
      <c r="BJ958" s="89">
        <f t="shared" si="717"/>
        <v>0</v>
      </c>
      <c r="BK958" s="89">
        <f t="shared" si="718"/>
        <v>0</v>
      </c>
      <c r="BL958" s="89">
        <f t="shared" si="719"/>
        <v>0</v>
      </c>
      <c r="BM958" s="89"/>
      <c r="BN958" s="26" t="b">
        <f t="shared" si="720"/>
        <v>0</v>
      </c>
      <c r="BO958" s="26" t="b">
        <f t="shared" si="721"/>
        <v>0</v>
      </c>
      <c r="BP958" s="26" t="b">
        <f t="shared" si="722"/>
        <v>0</v>
      </c>
      <c r="BQ958" s="26" t="b">
        <f t="shared" si="723"/>
        <v>0</v>
      </c>
      <c r="BR958" s="26" t="b">
        <f t="shared" si="724"/>
        <v>0</v>
      </c>
      <c r="BS958" s="26" t="b">
        <f t="shared" si="725"/>
        <v>0</v>
      </c>
      <c r="BT958" s="26" t="b">
        <f t="shared" si="726"/>
        <v>0</v>
      </c>
      <c r="BU958" s="26" t="b">
        <f t="shared" si="727"/>
        <v>0</v>
      </c>
    </row>
    <row r="959" spans="2:73" ht="15" thickBot="1" x14ac:dyDescent="0.35">
      <c r="B959" s="17">
        <f>VLOOKUP($AC959,LS_Coint_BD!$B$3:$D$1079,2)</f>
        <v>0</v>
      </c>
      <c r="C959" s="87">
        <f>VLOOKUP($AC959,LS_Coint_BD!$B$3:$D$1079,3)</f>
        <v>0</v>
      </c>
      <c r="D959" s="68">
        <f t="shared" si="687"/>
        <v>0</v>
      </c>
      <c r="E959" s="65">
        <f t="shared" si="688"/>
        <v>0</v>
      </c>
      <c r="F959" s="69">
        <f t="shared" si="689"/>
        <v>0</v>
      </c>
      <c r="G959" s="68">
        <f t="shared" si="690"/>
        <v>0</v>
      </c>
      <c r="H959" s="65">
        <f t="shared" si="691"/>
        <v>0</v>
      </c>
      <c r="I959" s="69">
        <f t="shared" si="692"/>
        <v>0</v>
      </c>
      <c r="J959" s="68">
        <f t="shared" si="693"/>
        <v>0</v>
      </c>
      <c r="K959" s="65">
        <f t="shared" si="694"/>
        <v>0</v>
      </c>
      <c r="L959" s="69">
        <f t="shared" si="695"/>
        <v>0</v>
      </c>
      <c r="M959" s="68">
        <f t="shared" si="696"/>
        <v>0</v>
      </c>
      <c r="N959" s="65">
        <f t="shared" si="697"/>
        <v>0</v>
      </c>
      <c r="O959" s="69">
        <f t="shared" si="698"/>
        <v>0</v>
      </c>
      <c r="P959" s="68">
        <f t="shared" si="699"/>
        <v>0</v>
      </c>
      <c r="Q959" s="65">
        <f t="shared" si="700"/>
        <v>0</v>
      </c>
      <c r="R959" s="69">
        <f t="shared" si="701"/>
        <v>0</v>
      </c>
      <c r="S959" s="68">
        <f t="shared" si="702"/>
        <v>0</v>
      </c>
      <c r="T959" s="65">
        <f t="shared" si="703"/>
        <v>0</v>
      </c>
      <c r="U959" s="69">
        <f t="shared" si="704"/>
        <v>0</v>
      </c>
      <c r="V959" s="68">
        <f t="shared" si="705"/>
        <v>0</v>
      </c>
      <c r="W959" s="65">
        <f t="shared" si="706"/>
        <v>0</v>
      </c>
      <c r="X959" s="69">
        <f t="shared" si="707"/>
        <v>0</v>
      </c>
      <c r="Y959" s="68">
        <f t="shared" si="708"/>
        <v>0</v>
      </c>
      <c r="Z959" s="65">
        <f t="shared" si="709"/>
        <v>0</v>
      </c>
      <c r="AA959" s="69">
        <f t="shared" si="710"/>
        <v>0</v>
      </c>
      <c r="AB959" s="98">
        <f>SUMIF(BN959:BU959,"VERDADEIRO",BN$3:$BU958)</f>
        <v>0</v>
      </c>
      <c r="AC959" s="97">
        <f t="shared" si="686"/>
        <v>956</v>
      </c>
      <c r="AD959" s="89">
        <f>RTD("tryd.rtdserver",,"COT",B959,"ULT")</f>
        <v>0</v>
      </c>
      <c r="AE959" s="89">
        <f>RTD("tryd.rtdserver",,"COT",C959,"ULT")</f>
        <v>0</v>
      </c>
      <c r="AF959" s="89">
        <f>VLOOKUP($AC959,LS_Coint_BD!$B$3:$AQ$1079,AF$2)*$AD959+VLOOKUP($AC959,LS_Coint_BD!$B$3:$AQ$1079,AF$2+1)</f>
        <v>0</v>
      </c>
      <c r="AG959" s="89">
        <f>VLOOKUP($AC959,LS_Coint_BD!$B$3:$AQ$1079,AG$2)*$AD959+VLOOKUP($AC959,LS_Coint_BD!$B$3:$AQ$1079,AG$2+1)</f>
        <v>0</v>
      </c>
      <c r="AH959" s="89">
        <f>VLOOKUP($AC959,LS_Coint_BD!$B$3:$AQ$1079,AH$2)*$AD959+VLOOKUP($AC959,LS_Coint_BD!$B$3:$AQ$1079,AH$2+1)</f>
        <v>0</v>
      </c>
      <c r="AI959" s="89">
        <f>VLOOKUP($AC959,LS_Coint_BD!$B$3:$AQ$1079,AI$2)*$AD959+VLOOKUP($AC959,LS_Coint_BD!$B$3:$AQ$1079,AI$2+1)</f>
        <v>0</v>
      </c>
      <c r="AJ959" s="89">
        <f>VLOOKUP($AC959,LS_Coint_BD!$B$3:$AQ$1079,AJ$2)*$AD959+VLOOKUP($AC959,LS_Coint_BD!$B$3:$AQ$1079,AJ$2+1)</f>
        <v>0</v>
      </c>
      <c r="AK959" s="89">
        <f>VLOOKUP($AC959,LS_Coint_BD!$B$3:$AQ$1079,AK$2)*$AD959+VLOOKUP($AC959,LS_Coint_BD!$B$3:$AQ$1079,AK$2+1)</f>
        <v>0</v>
      </c>
      <c r="AL959" s="89">
        <f>VLOOKUP($AC959,LS_Coint_BD!$B$3:$AQ$1079,AL$2)*$AD959+VLOOKUP($AC959,LS_Coint_BD!$B$3:$AQ$1079,AL$2+1)</f>
        <v>0</v>
      </c>
      <c r="AM959" s="89">
        <f>VLOOKUP($AC959,LS_Coint_BD!$B$3:$AQ$1079,AM$2)*$AD959+VLOOKUP($AC959,LS_Coint_BD!$B$3:$AQ$1079,AM$2+1)</f>
        <v>0</v>
      </c>
      <c r="AN959" s="89">
        <f>VLOOKUP($AC959,LS_Coint_BD!$B$3:$AQ$1079,AN$2)</f>
        <v>0</v>
      </c>
      <c r="AO959" s="89">
        <f>VLOOKUP($AC959,LS_Coint_BD!$B$3:$AQ$1079,AO$2)</f>
        <v>0</v>
      </c>
      <c r="AP959" s="89">
        <f>VLOOKUP($AC959,LS_Coint_BD!$B$3:$AQ$1079,AP$2)</f>
        <v>0</v>
      </c>
      <c r="AQ959" s="89">
        <f>VLOOKUP($AC959,LS_Coint_BD!$B$3:$AQ$1079,AQ$2)</f>
        <v>0</v>
      </c>
      <c r="AR959" s="89">
        <f>VLOOKUP($AC959,LS_Coint_BD!$B$3:$AQ$1079,AR$2)</f>
        <v>0</v>
      </c>
      <c r="AS959" s="89">
        <f>VLOOKUP($AC959,LS_Coint_BD!$B$3:$AQ$1079,AS$2)</f>
        <v>0</v>
      </c>
      <c r="AT959" s="89">
        <f>VLOOKUP($AC959,LS_Coint_BD!$B$3:$AQ$1079,AT$2)</f>
        <v>0</v>
      </c>
      <c r="AU959" s="89">
        <f>VLOOKUP($AC959,LS_Coint_BD!$B$3:$AQ$1079,AU$2)</f>
        <v>0</v>
      </c>
      <c r="AV959" s="89">
        <f>VLOOKUP($AC959,LS_Coint_BD!$B$3:$AQ$1079,AV$2)</f>
        <v>0</v>
      </c>
      <c r="AW959" s="89">
        <f>VLOOKUP($AC959,LS_Coint_BD!$B$3:$AQ$1079,AW$2)</f>
        <v>0</v>
      </c>
      <c r="AX959" s="89">
        <f>VLOOKUP($AC959,LS_Coint_BD!$B$3:$AQ$1079,AX$2)</f>
        <v>0</v>
      </c>
      <c r="AY959" s="89">
        <f>VLOOKUP($AC959,LS_Coint_BD!$B$3:$AQ$1079,AY$2)</f>
        <v>0</v>
      </c>
      <c r="AZ959" s="89">
        <f>VLOOKUP($AC959,LS_Coint_BD!$B$3:$AQ$1079,AZ$2)</f>
        <v>0</v>
      </c>
      <c r="BA959" s="89">
        <f>VLOOKUP($AC959,LS_Coint_BD!$B$3:$AQ$1079,BA$2)</f>
        <v>0</v>
      </c>
      <c r="BB959" s="89">
        <f>VLOOKUP($AC959,LS_Coint_BD!$B$3:$AQ$1079,BB$2)</f>
        <v>0</v>
      </c>
      <c r="BC959" s="89">
        <f>VLOOKUP($AC959,LS_Coint_BD!$B$3:$AQ$1079,BC$2)</f>
        <v>0</v>
      </c>
      <c r="BD959" s="89">
        <f t="shared" si="711"/>
        <v>0</v>
      </c>
      <c r="BE959" s="89">
        <f t="shared" si="712"/>
        <v>0</v>
      </c>
      <c r="BF959" s="89">
        <f t="shared" si="713"/>
        <v>0</v>
      </c>
      <c r="BG959" s="89">
        <f t="shared" si="714"/>
        <v>0</v>
      </c>
      <c r="BH959" s="89">
        <f t="shared" si="715"/>
        <v>0</v>
      </c>
      <c r="BI959" s="89">
        <f t="shared" si="716"/>
        <v>0</v>
      </c>
      <c r="BJ959" s="89">
        <f t="shared" si="717"/>
        <v>0</v>
      </c>
      <c r="BK959" s="89">
        <f t="shared" si="718"/>
        <v>0</v>
      </c>
      <c r="BL959" s="89">
        <f t="shared" si="719"/>
        <v>0</v>
      </c>
      <c r="BM959" s="89"/>
      <c r="BN959" s="26" t="b">
        <f t="shared" si="720"/>
        <v>0</v>
      </c>
      <c r="BO959" s="26" t="b">
        <f t="shared" si="721"/>
        <v>0</v>
      </c>
      <c r="BP959" s="26" t="b">
        <f t="shared" si="722"/>
        <v>0</v>
      </c>
      <c r="BQ959" s="26" t="b">
        <f t="shared" si="723"/>
        <v>0</v>
      </c>
      <c r="BR959" s="26" t="b">
        <f t="shared" si="724"/>
        <v>0</v>
      </c>
      <c r="BS959" s="26" t="b">
        <f t="shared" si="725"/>
        <v>0</v>
      </c>
      <c r="BT959" s="26" t="b">
        <f t="shared" si="726"/>
        <v>0</v>
      </c>
      <c r="BU959" s="26" t="b">
        <f t="shared" si="727"/>
        <v>0</v>
      </c>
    </row>
    <row r="960" spans="2:73" ht="15" thickBot="1" x14ac:dyDescent="0.35">
      <c r="B960" s="17">
        <f>VLOOKUP($AC960,LS_Coint_BD!$B$3:$D$1079,2)</f>
        <v>0</v>
      </c>
      <c r="C960" s="87">
        <f>VLOOKUP($AC960,LS_Coint_BD!$B$3:$D$1079,3)</f>
        <v>0</v>
      </c>
      <c r="D960" s="68">
        <f t="shared" si="687"/>
        <v>0</v>
      </c>
      <c r="E960" s="65">
        <f t="shared" si="688"/>
        <v>0</v>
      </c>
      <c r="F960" s="69">
        <f t="shared" si="689"/>
        <v>0</v>
      </c>
      <c r="G960" s="68">
        <f t="shared" si="690"/>
        <v>0</v>
      </c>
      <c r="H960" s="65">
        <f t="shared" si="691"/>
        <v>0</v>
      </c>
      <c r="I960" s="69">
        <f t="shared" si="692"/>
        <v>0</v>
      </c>
      <c r="J960" s="68">
        <f t="shared" si="693"/>
        <v>0</v>
      </c>
      <c r="K960" s="65">
        <f t="shared" si="694"/>
        <v>0</v>
      </c>
      <c r="L960" s="69">
        <f t="shared" si="695"/>
        <v>0</v>
      </c>
      <c r="M960" s="68">
        <f t="shared" si="696"/>
        <v>0</v>
      </c>
      <c r="N960" s="65">
        <f t="shared" si="697"/>
        <v>0</v>
      </c>
      <c r="O960" s="69">
        <f t="shared" si="698"/>
        <v>0</v>
      </c>
      <c r="P960" s="68">
        <f t="shared" si="699"/>
        <v>0</v>
      </c>
      <c r="Q960" s="65">
        <f t="shared" si="700"/>
        <v>0</v>
      </c>
      <c r="R960" s="69">
        <f t="shared" si="701"/>
        <v>0</v>
      </c>
      <c r="S960" s="68">
        <f t="shared" si="702"/>
        <v>0</v>
      </c>
      <c r="T960" s="65">
        <f t="shared" si="703"/>
        <v>0</v>
      </c>
      <c r="U960" s="69">
        <f t="shared" si="704"/>
        <v>0</v>
      </c>
      <c r="V960" s="68">
        <f t="shared" si="705"/>
        <v>0</v>
      </c>
      <c r="W960" s="65">
        <f t="shared" si="706"/>
        <v>0</v>
      </c>
      <c r="X960" s="69">
        <f t="shared" si="707"/>
        <v>0</v>
      </c>
      <c r="Y960" s="68">
        <f t="shared" si="708"/>
        <v>0</v>
      </c>
      <c r="Z960" s="65">
        <f t="shared" si="709"/>
        <v>0</v>
      </c>
      <c r="AA960" s="69">
        <f t="shared" si="710"/>
        <v>0</v>
      </c>
      <c r="AB960" s="98">
        <f>SUMIF(BN960:BU960,"VERDADEIRO",BN$3:$BU959)</f>
        <v>0</v>
      </c>
      <c r="AC960" s="97">
        <f t="shared" si="686"/>
        <v>957</v>
      </c>
      <c r="AD960" s="89">
        <f>RTD("tryd.rtdserver",,"COT",B960,"ULT")</f>
        <v>0</v>
      </c>
      <c r="AE960" s="89">
        <f>RTD("tryd.rtdserver",,"COT",C960,"ULT")</f>
        <v>0</v>
      </c>
      <c r="AF960" s="89">
        <f>VLOOKUP($AC960,LS_Coint_BD!$B$3:$AQ$1079,AF$2)*$AD960+VLOOKUP($AC960,LS_Coint_BD!$B$3:$AQ$1079,AF$2+1)</f>
        <v>0</v>
      </c>
      <c r="AG960" s="89">
        <f>VLOOKUP($AC960,LS_Coint_BD!$B$3:$AQ$1079,AG$2)*$AD960+VLOOKUP($AC960,LS_Coint_BD!$B$3:$AQ$1079,AG$2+1)</f>
        <v>0</v>
      </c>
      <c r="AH960" s="89">
        <f>VLOOKUP($AC960,LS_Coint_BD!$B$3:$AQ$1079,AH$2)*$AD960+VLOOKUP($AC960,LS_Coint_BD!$B$3:$AQ$1079,AH$2+1)</f>
        <v>0</v>
      </c>
      <c r="AI960" s="89">
        <f>VLOOKUP($AC960,LS_Coint_BD!$B$3:$AQ$1079,AI$2)*$AD960+VLOOKUP($AC960,LS_Coint_BD!$B$3:$AQ$1079,AI$2+1)</f>
        <v>0</v>
      </c>
      <c r="AJ960" s="89">
        <f>VLOOKUP($AC960,LS_Coint_BD!$B$3:$AQ$1079,AJ$2)*$AD960+VLOOKUP($AC960,LS_Coint_BD!$B$3:$AQ$1079,AJ$2+1)</f>
        <v>0</v>
      </c>
      <c r="AK960" s="89">
        <f>VLOOKUP($AC960,LS_Coint_BD!$B$3:$AQ$1079,AK$2)*$AD960+VLOOKUP($AC960,LS_Coint_BD!$B$3:$AQ$1079,AK$2+1)</f>
        <v>0</v>
      </c>
      <c r="AL960" s="89">
        <f>VLOOKUP($AC960,LS_Coint_BD!$B$3:$AQ$1079,AL$2)*$AD960+VLOOKUP($AC960,LS_Coint_BD!$B$3:$AQ$1079,AL$2+1)</f>
        <v>0</v>
      </c>
      <c r="AM960" s="89">
        <f>VLOOKUP($AC960,LS_Coint_BD!$B$3:$AQ$1079,AM$2)*$AD960+VLOOKUP($AC960,LS_Coint_BD!$B$3:$AQ$1079,AM$2+1)</f>
        <v>0</v>
      </c>
      <c r="AN960" s="89">
        <f>VLOOKUP($AC960,LS_Coint_BD!$B$3:$AQ$1079,AN$2)</f>
        <v>0</v>
      </c>
      <c r="AO960" s="89">
        <f>VLOOKUP($AC960,LS_Coint_BD!$B$3:$AQ$1079,AO$2)</f>
        <v>0</v>
      </c>
      <c r="AP960" s="89">
        <f>VLOOKUP($AC960,LS_Coint_BD!$B$3:$AQ$1079,AP$2)</f>
        <v>0</v>
      </c>
      <c r="AQ960" s="89">
        <f>VLOOKUP($AC960,LS_Coint_BD!$B$3:$AQ$1079,AQ$2)</f>
        <v>0</v>
      </c>
      <c r="AR960" s="89">
        <f>VLOOKUP($AC960,LS_Coint_BD!$B$3:$AQ$1079,AR$2)</f>
        <v>0</v>
      </c>
      <c r="AS960" s="89">
        <f>VLOOKUP($AC960,LS_Coint_BD!$B$3:$AQ$1079,AS$2)</f>
        <v>0</v>
      </c>
      <c r="AT960" s="89">
        <f>VLOOKUP($AC960,LS_Coint_BD!$B$3:$AQ$1079,AT$2)</f>
        <v>0</v>
      </c>
      <c r="AU960" s="89">
        <f>VLOOKUP($AC960,LS_Coint_BD!$B$3:$AQ$1079,AU$2)</f>
        <v>0</v>
      </c>
      <c r="AV960" s="89">
        <f>VLOOKUP($AC960,LS_Coint_BD!$B$3:$AQ$1079,AV$2)</f>
        <v>0</v>
      </c>
      <c r="AW960" s="89">
        <f>VLOOKUP($AC960,LS_Coint_BD!$B$3:$AQ$1079,AW$2)</f>
        <v>0</v>
      </c>
      <c r="AX960" s="89">
        <f>VLOOKUP($AC960,LS_Coint_BD!$B$3:$AQ$1079,AX$2)</f>
        <v>0</v>
      </c>
      <c r="AY960" s="89">
        <f>VLOOKUP($AC960,LS_Coint_BD!$B$3:$AQ$1079,AY$2)</f>
        <v>0</v>
      </c>
      <c r="AZ960" s="89">
        <f>VLOOKUP($AC960,LS_Coint_BD!$B$3:$AQ$1079,AZ$2)</f>
        <v>0</v>
      </c>
      <c r="BA960" s="89">
        <f>VLOOKUP($AC960,LS_Coint_BD!$B$3:$AQ$1079,BA$2)</f>
        <v>0</v>
      </c>
      <c r="BB960" s="89">
        <f>VLOOKUP($AC960,LS_Coint_BD!$B$3:$AQ$1079,BB$2)</f>
        <v>0</v>
      </c>
      <c r="BC960" s="89">
        <f>VLOOKUP($AC960,LS_Coint_BD!$B$3:$AQ$1079,BC$2)</f>
        <v>0</v>
      </c>
      <c r="BD960" s="89">
        <f t="shared" si="711"/>
        <v>0</v>
      </c>
      <c r="BE960" s="89">
        <f t="shared" si="712"/>
        <v>0</v>
      </c>
      <c r="BF960" s="89">
        <f t="shared" si="713"/>
        <v>0</v>
      </c>
      <c r="BG960" s="89">
        <f t="shared" si="714"/>
        <v>0</v>
      </c>
      <c r="BH960" s="89">
        <f t="shared" si="715"/>
        <v>0</v>
      </c>
      <c r="BI960" s="89">
        <f t="shared" si="716"/>
        <v>0</v>
      </c>
      <c r="BJ960" s="89">
        <f t="shared" si="717"/>
        <v>0</v>
      </c>
      <c r="BK960" s="89">
        <f t="shared" si="718"/>
        <v>0</v>
      </c>
      <c r="BL960" s="89">
        <f t="shared" si="719"/>
        <v>0</v>
      </c>
      <c r="BM960" s="89"/>
      <c r="BN960" s="26" t="b">
        <f t="shared" si="720"/>
        <v>0</v>
      </c>
      <c r="BO960" s="26" t="b">
        <f t="shared" si="721"/>
        <v>0</v>
      </c>
      <c r="BP960" s="26" t="b">
        <f t="shared" si="722"/>
        <v>0</v>
      </c>
      <c r="BQ960" s="26" t="b">
        <f t="shared" si="723"/>
        <v>0</v>
      </c>
      <c r="BR960" s="26" t="b">
        <f t="shared" si="724"/>
        <v>0</v>
      </c>
      <c r="BS960" s="26" t="b">
        <f t="shared" si="725"/>
        <v>0</v>
      </c>
      <c r="BT960" s="26" t="b">
        <f t="shared" si="726"/>
        <v>0</v>
      </c>
      <c r="BU960" s="26" t="b">
        <f t="shared" si="727"/>
        <v>0</v>
      </c>
    </row>
    <row r="961" spans="2:73" ht="15" thickBot="1" x14ac:dyDescent="0.35">
      <c r="B961" s="17">
        <f>VLOOKUP($AC961,LS_Coint_BD!$B$3:$D$1079,2)</f>
        <v>0</v>
      </c>
      <c r="C961" s="87">
        <f>VLOOKUP($AC961,LS_Coint_BD!$B$3:$D$1079,3)</f>
        <v>0</v>
      </c>
      <c r="D961" s="68">
        <f t="shared" si="687"/>
        <v>0</v>
      </c>
      <c r="E961" s="65">
        <f t="shared" si="688"/>
        <v>0</v>
      </c>
      <c r="F961" s="69">
        <f t="shared" si="689"/>
        <v>0</v>
      </c>
      <c r="G961" s="68">
        <f t="shared" si="690"/>
        <v>0</v>
      </c>
      <c r="H961" s="65">
        <f t="shared" si="691"/>
        <v>0</v>
      </c>
      <c r="I961" s="69">
        <f t="shared" si="692"/>
        <v>0</v>
      </c>
      <c r="J961" s="68">
        <f t="shared" si="693"/>
        <v>0</v>
      </c>
      <c r="K961" s="65">
        <f t="shared" si="694"/>
        <v>0</v>
      </c>
      <c r="L961" s="69">
        <f t="shared" si="695"/>
        <v>0</v>
      </c>
      <c r="M961" s="68">
        <f t="shared" si="696"/>
        <v>0</v>
      </c>
      <c r="N961" s="65">
        <f t="shared" si="697"/>
        <v>0</v>
      </c>
      <c r="O961" s="69">
        <f t="shared" si="698"/>
        <v>0</v>
      </c>
      <c r="P961" s="68">
        <f t="shared" si="699"/>
        <v>0</v>
      </c>
      <c r="Q961" s="65">
        <f t="shared" si="700"/>
        <v>0</v>
      </c>
      <c r="R961" s="69">
        <f t="shared" si="701"/>
        <v>0</v>
      </c>
      <c r="S961" s="68">
        <f t="shared" si="702"/>
        <v>0</v>
      </c>
      <c r="T961" s="65">
        <f t="shared" si="703"/>
        <v>0</v>
      </c>
      <c r="U961" s="69">
        <f t="shared" si="704"/>
        <v>0</v>
      </c>
      <c r="V961" s="68">
        <f t="shared" si="705"/>
        <v>0</v>
      </c>
      <c r="W961" s="65">
        <f t="shared" si="706"/>
        <v>0</v>
      </c>
      <c r="X961" s="69">
        <f t="shared" si="707"/>
        <v>0</v>
      </c>
      <c r="Y961" s="68">
        <f t="shared" si="708"/>
        <v>0</v>
      </c>
      <c r="Z961" s="65">
        <f t="shared" si="709"/>
        <v>0</v>
      </c>
      <c r="AA961" s="69">
        <f t="shared" si="710"/>
        <v>0</v>
      </c>
      <c r="AB961" s="98">
        <f>SUMIF(BN961:BU961,"VERDADEIRO",BN$3:$BU960)</f>
        <v>0</v>
      </c>
      <c r="AC961" s="97">
        <f t="shared" si="686"/>
        <v>958</v>
      </c>
      <c r="AD961" s="89">
        <f>RTD("tryd.rtdserver",,"COT",B961,"ULT")</f>
        <v>0</v>
      </c>
      <c r="AE961" s="89">
        <f>RTD("tryd.rtdserver",,"COT",C961,"ULT")</f>
        <v>0</v>
      </c>
      <c r="AF961" s="89">
        <f>VLOOKUP($AC961,LS_Coint_BD!$B$3:$AQ$1079,AF$2)*$AD961+VLOOKUP($AC961,LS_Coint_BD!$B$3:$AQ$1079,AF$2+1)</f>
        <v>0</v>
      </c>
      <c r="AG961" s="89">
        <f>VLOOKUP($AC961,LS_Coint_BD!$B$3:$AQ$1079,AG$2)*$AD961+VLOOKUP($AC961,LS_Coint_BD!$B$3:$AQ$1079,AG$2+1)</f>
        <v>0</v>
      </c>
      <c r="AH961" s="89">
        <f>VLOOKUP($AC961,LS_Coint_BD!$B$3:$AQ$1079,AH$2)*$AD961+VLOOKUP($AC961,LS_Coint_BD!$B$3:$AQ$1079,AH$2+1)</f>
        <v>0</v>
      </c>
      <c r="AI961" s="89">
        <f>VLOOKUP($AC961,LS_Coint_BD!$B$3:$AQ$1079,AI$2)*$AD961+VLOOKUP($AC961,LS_Coint_BD!$B$3:$AQ$1079,AI$2+1)</f>
        <v>0</v>
      </c>
      <c r="AJ961" s="89">
        <f>VLOOKUP($AC961,LS_Coint_BD!$B$3:$AQ$1079,AJ$2)*$AD961+VLOOKUP($AC961,LS_Coint_BD!$B$3:$AQ$1079,AJ$2+1)</f>
        <v>0</v>
      </c>
      <c r="AK961" s="89">
        <f>VLOOKUP($AC961,LS_Coint_BD!$B$3:$AQ$1079,AK$2)*$AD961+VLOOKUP($AC961,LS_Coint_BD!$B$3:$AQ$1079,AK$2+1)</f>
        <v>0</v>
      </c>
      <c r="AL961" s="89">
        <f>VLOOKUP($AC961,LS_Coint_BD!$B$3:$AQ$1079,AL$2)*$AD961+VLOOKUP($AC961,LS_Coint_BD!$B$3:$AQ$1079,AL$2+1)</f>
        <v>0</v>
      </c>
      <c r="AM961" s="89">
        <f>VLOOKUP($AC961,LS_Coint_BD!$B$3:$AQ$1079,AM$2)*$AD961+VLOOKUP($AC961,LS_Coint_BD!$B$3:$AQ$1079,AM$2+1)</f>
        <v>0</v>
      </c>
      <c r="AN961" s="89">
        <f>VLOOKUP($AC961,LS_Coint_BD!$B$3:$AQ$1079,AN$2)</f>
        <v>0</v>
      </c>
      <c r="AO961" s="89">
        <f>VLOOKUP($AC961,LS_Coint_BD!$B$3:$AQ$1079,AO$2)</f>
        <v>0</v>
      </c>
      <c r="AP961" s="89">
        <f>VLOOKUP($AC961,LS_Coint_BD!$B$3:$AQ$1079,AP$2)</f>
        <v>0</v>
      </c>
      <c r="AQ961" s="89">
        <f>VLOOKUP($AC961,LS_Coint_BD!$B$3:$AQ$1079,AQ$2)</f>
        <v>0</v>
      </c>
      <c r="AR961" s="89">
        <f>VLOOKUP($AC961,LS_Coint_BD!$B$3:$AQ$1079,AR$2)</f>
        <v>0</v>
      </c>
      <c r="AS961" s="89">
        <f>VLOOKUP($AC961,LS_Coint_BD!$B$3:$AQ$1079,AS$2)</f>
        <v>0</v>
      </c>
      <c r="AT961" s="89">
        <f>VLOOKUP($AC961,LS_Coint_BD!$B$3:$AQ$1079,AT$2)</f>
        <v>0</v>
      </c>
      <c r="AU961" s="89">
        <f>VLOOKUP($AC961,LS_Coint_BD!$B$3:$AQ$1079,AU$2)</f>
        <v>0</v>
      </c>
      <c r="AV961" s="89">
        <f>VLOOKUP($AC961,LS_Coint_BD!$B$3:$AQ$1079,AV$2)</f>
        <v>0</v>
      </c>
      <c r="AW961" s="89">
        <f>VLOOKUP($AC961,LS_Coint_BD!$B$3:$AQ$1079,AW$2)</f>
        <v>0</v>
      </c>
      <c r="AX961" s="89">
        <f>VLOOKUP($AC961,LS_Coint_BD!$B$3:$AQ$1079,AX$2)</f>
        <v>0</v>
      </c>
      <c r="AY961" s="89">
        <f>VLOOKUP($AC961,LS_Coint_BD!$B$3:$AQ$1079,AY$2)</f>
        <v>0</v>
      </c>
      <c r="AZ961" s="89">
        <f>VLOOKUP($AC961,LS_Coint_BD!$B$3:$AQ$1079,AZ$2)</f>
        <v>0</v>
      </c>
      <c r="BA961" s="89">
        <f>VLOOKUP($AC961,LS_Coint_BD!$B$3:$AQ$1079,BA$2)</f>
        <v>0</v>
      </c>
      <c r="BB961" s="89">
        <f>VLOOKUP($AC961,LS_Coint_BD!$B$3:$AQ$1079,BB$2)</f>
        <v>0</v>
      </c>
      <c r="BC961" s="89">
        <f>VLOOKUP($AC961,LS_Coint_BD!$B$3:$AQ$1079,BC$2)</f>
        <v>0</v>
      </c>
      <c r="BD961" s="89">
        <f t="shared" si="711"/>
        <v>0</v>
      </c>
      <c r="BE961" s="89">
        <f t="shared" si="712"/>
        <v>0</v>
      </c>
      <c r="BF961" s="89">
        <f t="shared" si="713"/>
        <v>0</v>
      </c>
      <c r="BG961" s="89">
        <f t="shared" si="714"/>
        <v>0</v>
      </c>
      <c r="BH961" s="89">
        <f t="shared" si="715"/>
        <v>0</v>
      </c>
      <c r="BI961" s="89">
        <f t="shared" si="716"/>
        <v>0</v>
      </c>
      <c r="BJ961" s="89">
        <f t="shared" si="717"/>
        <v>0</v>
      </c>
      <c r="BK961" s="89">
        <f t="shared" si="718"/>
        <v>0</v>
      </c>
      <c r="BL961" s="89">
        <f t="shared" si="719"/>
        <v>0</v>
      </c>
      <c r="BM961" s="89"/>
      <c r="BN961" s="26" t="b">
        <f t="shared" si="720"/>
        <v>0</v>
      </c>
      <c r="BO961" s="26" t="b">
        <f t="shared" si="721"/>
        <v>0</v>
      </c>
      <c r="BP961" s="26" t="b">
        <f t="shared" si="722"/>
        <v>0</v>
      </c>
      <c r="BQ961" s="26" t="b">
        <f t="shared" si="723"/>
        <v>0</v>
      </c>
      <c r="BR961" s="26" t="b">
        <f t="shared" si="724"/>
        <v>0</v>
      </c>
      <c r="BS961" s="26" t="b">
        <f t="shared" si="725"/>
        <v>0</v>
      </c>
      <c r="BT961" s="26" t="b">
        <f t="shared" si="726"/>
        <v>0</v>
      </c>
      <c r="BU961" s="26" t="b">
        <f t="shared" si="727"/>
        <v>0</v>
      </c>
    </row>
    <row r="962" spans="2:73" ht="15" thickBot="1" x14ac:dyDescent="0.35">
      <c r="B962" s="17">
        <f>VLOOKUP($AC962,LS_Coint_BD!$B$3:$D$1079,2)</f>
        <v>0</v>
      </c>
      <c r="C962" s="87">
        <f>VLOOKUP($AC962,LS_Coint_BD!$B$3:$D$1079,3)</f>
        <v>0</v>
      </c>
      <c r="D962" s="68">
        <f t="shared" si="687"/>
        <v>0</v>
      </c>
      <c r="E962" s="65">
        <f t="shared" si="688"/>
        <v>0</v>
      </c>
      <c r="F962" s="69">
        <f t="shared" si="689"/>
        <v>0</v>
      </c>
      <c r="G962" s="68">
        <f t="shared" si="690"/>
        <v>0</v>
      </c>
      <c r="H962" s="65">
        <f t="shared" si="691"/>
        <v>0</v>
      </c>
      <c r="I962" s="69">
        <f t="shared" si="692"/>
        <v>0</v>
      </c>
      <c r="J962" s="68">
        <f t="shared" si="693"/>
        <v>0</v>
      </c>
      <c r="K962" s="65">
        <f t="shared" si="694"/>
        <v>0</v>
      </c>
      <c r="L962" s="69">
        <f t="shared" si="695"/>
        <v>0</v>
      </c>
      <c r="M962" s="68">
        <f t="shared" si="696"/>
        <v>0</v>
      </c>
      <c r="N962" s="65">
        <f t="shared" si="697"/>
        <v>0</v>
      </c>
      <c r="O962" s="69">
        <f t="shared" si="698"/>
        <v>0</v>
      </c>
      <c r="P962" s="68">
        <f t="shared" si="699"/>
        <v>0</v>
      </c>
      <c r="Q962" s="65">
        <f t="shared" si="700"/>
        <v>0</v>
      </c>
      <c r="R962" s="69">
        <f t="shared" si="701"/>
        <v>0</v>
      </c>
      <c r="S962" s="68">
        <f t="shared" si="702"/>
        <v>0</v>
      </c>
      <c r="T962" s="65">
        <f t="shared" si="703"/>
        <v>0</v>
      </c>
      <c r="U962" s="69">
        <f t="shared" si="704"/>
        <v>0</v>
      </c>
      <c r="V962" s="68">
        <f t="shared" si="705"/>
        <v>0</v>
      </c>
      <c r="W962" s="65">
        <f t="shared" si="706"/>
        <v>0</v>
      </c>
      <c r="X962" s="69">
        <f t="shared" si="707"/>
        <v>0</v>
      </c>
      <c r="Y962" s="68">
        <f t="shared" si="708"/>
        <v>0</v>
      </c>
      <c r="Z962" s="65">
        <f t="shared" si="709"/>
        <v>0</v>
      </c>
      <c r="AA962" s="69">
        <f t="shared" si="710"/>
        <v>0</v>
      </c>
      <c r="AB962" s="98">
        <f>SUMIF(BN962:BU962,"VERDADEIRO",BN$3:$BU961)</f>
        <v>0</v>
      </c>
      <c r="AC962" s="97">
        <f t="shared" si="686"/>
        <v>959</v>
      </c>
      <c r="AD962" s="89">
        <f>RTD("tryd.rtdserver",,"COT",B962,"ULT")</f>
        <v>0</v>
      </c>
      <c r="AE962" s="89">
        <f>RTD("tryd.rtdserver",,"COT",C962,"ULT")</f>
        <v>0</v>
      </c>
      <c r="AF962" s="89">
        <f>VLOOKUP($AC962,LS_Coint_BD!$B$3:$AQ$1079,AF$2)*$AD962+VLOOKUP($AC962,LS_Coint_BD!$B$3:$AQ$1079,AF$2+1)</f>
        <v>0</v>
      </c>
      <c r="AG962" s="89">
        <f>VLOOKUP($AC962,LS_Coint_BD!$B$3:$AQ$1079,AG$2)*$AD962+VLOOKUP($AC962,LS_Coint_BD!$B$3:$AQ$1079,AG$2+1)</f>
        <v>0</v>
      </c>
      <c r="AH962" s="89">
        <f>VLOOKUP($AC962,LS_Coint_BD!$B$3:$AQ$1079,AH$2)*$AD962+VLOOKUP($AC962,LS_Coint_BD!$B$3:$AQ$1079,AH$2+1)</f>
        <v>0</v>
      </c>
      <c r="AI962" s="89">
        <f>VLOOKUP($AC962,LS_Coint_BD!$B$3:$AQ$1079,AI$2)*$AD962+VLOOKUP($AC962,LS_Coint_BD!$B$3:$AQ$1079,AI$2+1)</f>
        <v>0</v>
      </c>
      <c r="AJ962" s="89">
        <f>VLOOKUP($AC962,LS_Coint_BD!$B$3:$AQ$1079,AJ$2)*$AD962+VLOOKUP($AC962,LS_Coint_BD!$B$3:$AQ$1079,AJ$2+1)</f>
        <v>0</v>
      </c>
      <c r="AK962" s="89">
        <f>VLOOKUP($AC962,LS_Coint_BD!$B$3:$AQ$1079,AK$2)*$AD962+VLOOKUP($AC962,LS_Coint_BD!$B$3:$AQ$1079,AK$2+1)</f>
        <v>0</v>
      </c>
      <c r="AL962" s="89">
        <f>VLOOKUP($AC962,LS_Coint_BD!$B$3:$AQ$1079,AL$2)*$AD962+VLOOKUP($AC962,LS_Coint_BD!$B$3:$AQ$1079,AL$2+1)</f>
        <v>0</v>
      </c>
      <c r="AM962" s="89">
        <f>VLOOKUP($AC962,LS_Coint_BD!$B$3:$AQ$1079,AM$2)*$AD962+VLOOKUP($AC962,LS_Coint_BD!$B$3:$AQ$1079,AM$2+1)</f>
        <v>0</v>
      </c>
      <c r="AN962" s="89">
        <f>VLOOKUP($AC962,LS_Coint_BD!$B$3:$AQ$1079,AN$2)</f>
        <v>0</v>
      </c>
      <c r="AO962" s="89">
        <f>VLOOKUP($AC962,LS_Coint_BD!$B$3:$AQ$1079,AO$2)</f>
        <v>0</v>
      </c>
      <c r="AP962" s="89">
        <f>VLOOKUP($AC962,LS_Coint_BD!$B$3:$AQ$1079,AP$2)</f>
        <v>0</v>
      </c>
      <c r="AQ962" s="89">
        <f>VLOOKUP($AC962,LS_Coint_BD!$B$3:$AQ$1079,AQ$2)</f>
        <v>0</v>
      </c>
      <c r="AR962" s="89">
        <f>VLOOKUP($AC962,LS_Coint_BD!$B$3:$AQ$1079,AR$2)</f>
        <v>0</v>
      </c>
      <c r="AS962" s="89">
        <f>VLOOKUP($AC962,LS_Coint_BD!$B$3:$AQ$1079,AS$2)</f>
        <v>0</v>
      </c>
      <c r="AT962" s="89">
        <f>VLOOKUP($AC962,LS_Coint_BD!$B$3:$AQ$1079,AT$2)</f>
        <v>0</v>
      </c>
      <c r="AU962" s="89">
        <f>VLOOKUP($AC962,LS_Coint_BD!$B$3:$AQ$1079,AU$2)</f>
        <v>0</v>
      </c>
      <c r="AV962" s="89">
        <f>VLOOKUP($AC962,LS_Coint_BD!$B$3:$AQ$1079,AV$2)</f>
        <v>0</v>
      </c>
      <c r="AW962" s="89">
        <f>VLOOKUP($AC962,LS_Coint_BD!$B$3:$AQ$1079,AW$2)</f>
        <v>0</v>
      </c>
      <c r="AX962" s="89">
        <f>VLOOKUP($AC962,LS_Coint_BD!$B$3:$AQ$1079,AX$2)</f>
        <v>0</v>
      </c>
      <c r="AY962" s="89">
        <f>VLOOKUP($AC962,LS_Coint_BD!$B$3:$AQ$1079,AY$2)</f>
        <v>0</v>
      </c>
      <c r="AZ962" s="89">
        <f>VLOOKUP($AC962,LS_Coint_BD!$B$3:$AQ$1079,AZ$2)</f>
        <v>0</v>
      </c>
      <c r="BA962" s="89">
        <f>VLOOKUP($AC962,LS_Coint_BD!$B$3:$AQ$1079,BA$2)</f>
        <v>0</v>
      </c>
      <c r="BB962" s="89">
        <f>VLOOKUP($AC962,LS_Coint_BD!$B$3:$AQ$1079,BB$2)</f>
        <v>0</v>
      </c>
      <c r="BC962" s="89">
        <f>VLOOKUP($AC962,LS_Coint_BD!$B$3:$AQ$1079,BC$2)</f>
        <v>0</v>
      </c>
      <c r="BD962" s="89">
        <f t="shared" si="711"/>
        <v>0</v>
      </c>
      <c r="BE962" s="89">
        <f t="shared" si="712"/>
        <v>0</v>
      </c>
      <c r="BF962" s="89">
        <f t="shared" si="713"/>
        <v>0</v>
      </c>
      <c r="BG962" s="89">
        <f t="shared" si="714"/>
        <v>0</v>
      </c>
      <c r="BH962" s="89">
        <f t="shared" si="715"/>
        <v>0</v>
      </c>
      <c r="BI962" s="89">
        <f t="shared" si="716"/>
        <v>0</v>
      </c>
      <c r="BJ962" s="89">
        <f t="shared" si="717"/>
        <v>0</v>
      </c>
      <c r="BK962" s="89">
        <f t="shared" si="718"/>
        <v>0</v>
      </c>
      <c r="BL962" s="89">
        <f t="shared" si="719"/>
        <v>0</v>
      </c>
      <c r="BM962" s="89"/>
      <c r="BN962" s="26" t="b">
        <f t="shared" si="720"/>
        <v>0</v>
      </c>
      <c r="BO962" s="26" t="b">
        <f t="shared" si="721"/>
        <v>0</v>
      </c>
      <c r="BP962" s="26" t="b">
        <f t="shared" si="722"/>
        <v>0</v>
      </c>
      <c r="BQ962" s="26" t="b">
        <f t="shared" si="723"/>
        <v>0</v>
      </c>
      <c r="BR962" s="26" t="b">
        <f t="shared" si="724"/>
        <v>0</v>
      </c>
      <c r="BS962" s="26" t="b">
        <f t="shared" si="725"/>
        <v>0</v>
      </c>
      <c r="BT962" s="26" t="b">
        <f t="shared" si="726"/>
        <v>0</v>
      </c>
      <c r="BU962" s="26" t="b">
        <f t="shared" si="727"/>
        <v>0</v>
      </c>
    </row>
    <row r="963" spans="2:73" ht="15" thickBot="1" x14ac:dyDescent="0.35">
      <c r="B963" s="17">
        <f>VLOOKUP($AC963,LS_Coint_BD!$B$3:$D$1079,2)</f>
        <v>0</v>
      </c>
      <c r="C963" s="87">
        <f>VLOOKUP($AC963,LS_Coint_BD!$B$3:$D$1079,3)</f>
        <v>0</v>
      </c>
      <c r="D963" s="68">
        <f t="shared" si="687"/>
        <v>0</v>
      </c>
      <c r="E963" s="65">
        <f t="shared" si="688"/>
        <v>0</v>
      </c>
      <c r="F963" s="69">
        <f t="shared" si="689"/>
        <v>0</v>
      </c>
      <c r="G963" s="68">
        <f t="shared" si="690"/>
        <v>0</v>
      </c>
      <c r="H963" s="65">
        <f t="shared" si="691"/>
        <v>0</v>
      </c>
      <c r="I963" s="69">
        <f t="shared" si="692"/>
        <v>0</v>
      </c>
      <c r="J963" s="68">
        <f t="shared" si="693"/>
        <v>0</v>
      </c>
      <c r="K963" s="65">
        <f t="shared" si="694"/>
        <v>0</v>
      </c>
      <c r="L963" s="69">
        <f t="shared" si="695"/>
        <v>0</v>
      </c>
      <c r="M963" s="68">
        <f t="shared" si="696"/>
        <v>0</v>
      </c>
      <c r="N963" s="65">
        <f t="shared" si="697"/>
        <v>0</v>
      </c>
      <c r="O963" s="69">
        <f t="shared" si="698"/>
        <v>0</v>
      </c>
      <c r="P963" s="68">
        <f t="shared" si="699"/>
        <v>0</v>
      </c>
      <c r="Q963" s="65">
        <f t="shared" si="700"/>
        <v>0</v>
      </c>
      <c r="R963" s="69">
        <f t="shared" si="701"/>
        <v>0</v>
      </c>
      <c r="S963" s="68">
        <f t="shared" si="702"/>
        <v>0</v>
      </c>
      <c r="T963" s="65">
        <f t="shared" si="703"/>
        <v>0</v>
      </c>
      <c r="U963" s="69">
        <f t="shared" si="704"/>
        <v>0</v>
      </c>
      <c r="V963" s="68">
        <f t="shared" si="705"/>
        <v>0</v>
      </c>
      <c r="W963" s="65">
        <f t="shared" si="706"/>
        <v>0</v>
      </c>
      <c r="X963" s="69">
        <f t="shared" si="707"/>
        <v>0</v>
      </c>
      <c r="Y963" s="68">
        <f t="shared" si="708"/>
        <v>0</v>
      </c>
      <c r="Z963" s="65">
        <f t="shared" si="709"/>
        <v>0</v>
      </c>
      <c r="AA963" s="69">
        <f t="shared" si="710"/>
        <v>0</v>
      </c>
      <c r="AB963" s="98">
        <f>SUMIF(BN963:BU963,"VERDADEIRO",BN$3:$BU962)</f>
        <v>0</v>
      </c>
      <c r="AC963" s="97">
        <f t="shared" si="686"/>
        <v>960</v>
      </c>
      <c r="AD963" s="89">
        <f>RTD("tryd.rtdserver",,"COT",B963,"ULT")</f>
        <v>0</v>
      </c>
      <c r="AE963" s="89">
        <f>RTD("tryd.rtdserver",,"COT",C963,"ULT")</f>
        <v>0</v>
      </c>
      <c r="AF963" s="89">
        <f>VLOOKUP($AC963,LS_Coint_BD!$B$3:$AQ$1079,AF$2)*$AD963+VLOOKUP($AC963,LS_Coint_BD!$B$3:$AQ$1079,AF$2+1)</f>
        <v>0</v>
      </c>
      <c r="AG963" s="89">
        <f>VLOOKUP($AC963,LS_Coint_BD!$B$3:$AQ$1079,AG$2)*$AD963+VLOOKUP($AC963,LS_Coint_BD!$B$3:$AQ$1079,AG$2+1)</f>
        <v>0</v>
      </c>
      <c r="AH963" s="89">
        <f>VLOOKUP($AC963,LS_Coint_BD!$B$3:$AQ$1079,AH$2)*$AD963+VLOOKUP($AC963,LS_Coint_BD!$B$3:$AQ$1079,AH$2+1)</f>
        <v>0</v>
      </c>
      <c r="AI963" s="89">
        <f>VLOOKUP($AC963,LS_Coint_BD!$B$3:$AQ$1079,AI$2)*$AD963+VLOOKUP($AC963,LS_Coint_BD!$B$3:$AQ$1079,AI$2+1)</f>
        <v>0</v>
      </c>
      <c r="AJ963" s="89">
        <f>VLOOKUP($AC963,LS_Coint_BD!$B$3:$AQ$1079,AJ$2)*$AD963+VLOOKUP($AC963,LS_Coint_BD!$B$3:$AQ$1079,AJ$2+1)</f>
        <v>0</v>
      </c>
      <c r="AK963" s="89">
        <f>VLOOKUP($AC963,LS_Coint_BD!$B$3:$AQ$1079,AK$2)*$AD963+VLOOKUP($AC963,LS_Coint_BD!$B$3:$AQ$1079,AK$2+1)</f>
        <v>0</v>
      </c>
      <c r="AL963" s="89">
        <f>VLOOKUP($AC963,LS_Coint_BD!$B$3:$AQ$1079,AL$2)*$AD963+VLOOKUP($AC963,LS_Coint_BD!$B$3:$AQ$1079,AL$2+1)</f>
        <v>0</v>
      </c>
      <c r="AM963" s="89">
        <f>VLOOKUP($AC963,LS_Coint_BD!$B$3:$AQ$1079,AM$2)*$AD963+VLOOKUP($AC963,LS_Coint_BD!$B$3:$AQ$1079,AM$2+1)</f>
        <v>0</v>
      </c>
      <c r="AN963" s="89">
        <f>VLOOKUP($AC963,LS_Coint_BD!$B$3:$AQ$1079,AN$2)</f>
        <v>0</v>
      </c>
      <c r="AO963" s="89">
        <f>VLOOKUP($AC963,LS_Coint_BD!$B$3:$AQ$1079,AO$2)</f>
        <v>0</v>
      </c>
      <c r="AP963" s="89">
        <f>VLOOKUP($AC963,LS_Coint_BD!$B$3:$AQ$1079,AP$2)</f>
        <v>0</v>
      </c>
      <c r="AQ963" s="89">
        <f>VLOOKUP($AC963,LS_Coint_BD!$B$3:$AQ$1079,AQ$2)</f>
        <v>0</v>
      </c>
      <c r="AR963" s="89">
        <f>VLOOKUP($AC963,LS_Coint_BD!$B$3:$AQ$1079,AR$2)</f>
        <v>0</v>
      </c>
      <c r="AS963" s="89">
        <f>VLOOKUP($AC963,LS_Coint_BD!$B$3:$AQ$1079,AS$2)</f>
        <v>0</v>
      </c>
      <c r="AT963" s="89">
        <f>VLOOKUP($AC963,LS_Coint_BD!$B$3:$AQ$1079,AT$2)</f>
        <v>0</v>
      </c>
      <c r="AU963" s="89">
        <f>VLOOKUP($AC963,LS_Coint_BD!$B$3:$AQ$1079,AU$2)</f>
        <v>0</v>
      </c>
      <c r="AV963" s="89">
        <f>VLOOKUP($AC963,LS_Coint_BD!$B$3:$AQ$1079,AV$2)</f>
        <v>0</v>
      </c>
      <c r="AW963" s="89">
        <f>VLOOKUP($AC963,LS_Coint_BD!$B$3:$AQ$1079,AW$2)</f>
        <v>0</v>
      </c>
      <c r="AX963" s="89">
        <f>VLOOKUP($AC963,LS_Coint_BD!$B$3:$AQ$1079,AX$2)</f>
        <v>0</v>
      </c>
      <c r="AY963" s="89">
        <f>VLOOKUP($AC963,LS_Coint_BD!$B$3:$AQ$1079,AY$2)</f>
        <v>0</v>
      </c>
      <c r="AZ963" s="89">
        <f>VLOOKUP($AC963,LS_Coint_BD!$B$3:$AQ$1079,AZ$2)</f>
        <v>0</v>
      </c>
      <c r="BA963" s="89">
        <f>VLOOKUP($AC963,LS_Coint_BD!$B$3:$AQ$1079,BA$2)</f>
        <v>0</v>
      </c>
      <c r="BB963" s="89">
        <f>VLOOKUP($AC963,LS_Coint_BD!$B$3:$AQ$1079,BB$2)</f>
        <v>0</v>
      </c>
      <c r="BC963" s="89">
        <f>VLOOKUP($AC963,LS_Coint_BD!$B$3:$AQ$1079,BC$2)</f>
        <v>0</v>
      </c>
      <c r="BD963" s="89">
        <f t="shared" si="711"/>
        <v>0</v>
      </c>
      <c r="BE963" s="89">
        <f t="shared" si="712"/>
        <v>0</v>
      </c>
      <c r="BF963" s="89">
        <f t="shared" si="713"/>
        <v>0</v>
      </c>
      <c r="BG963" s="89">
        <f t="shared" si="714"/>
        <v>0</v>
      </c>
      <c r="BH963" s="89">
        <f t="shared" si="715"/>
        <v>0</v>
      </c>
      <c r="BI963" s="89">
        <f t="shared" si="716"/>
        <v>0</v>
      </c>
      <c r="BJ963" s="89">
        <f t="shared" si="717"/>
        <v>0</v>
      </c>
      <c r="BK963" s="89">
        <f t="shared" si="718"/>
        <v>0</v>
      </c>
      <c r="BL963" s="89">
        <f t="shared" si="719"/>
        <v>0</v>
      </c>
      <c r="BM963" s="89"/>
      <c r="BN963" s="26" t="b">
        <f t="shared" si="720"/>
        <v>0</v>
      </c>
      <c r="BO963" s="26" t="b">
        <f t="shared" si="721"/>
        <v>0</v>
      </c>
      <c r="BP963" s="26" t="b">
        <f t="shared" si="722"/>
        <v>0</v>
      </c>
      <c r="BQ963" s="26" t="b">
        <f t="shared" si="723"/>
        <v>0</v>
      </c>
      <c r="BR963" s="26" t="b">
        <f t="shared" si="724"/>
        <v>0</v>
      </c>
      <c r="BS963" s="26" t="b">
        <f t="shared" si="725"/>
        <v>0</v>
      </c>
      <c r="BT963" s="26" t="b">
        <f t="shared" si="726"/>
        <v>0</v>
      </c>
      <c r="BU963" s="26" t="b">
        <f t="shared" si="727"/>
        <v>0</v>
      </c>
    </row>
    <row r="964" spans="2:73" ht="15" thickBot="1" x14ac:dyDescent="0.35">
      <c r="B964" s="17">
        <f>VLOOKUP($AC964,LS_Coint_BD!$B$3:$D$1079,2)</f>
        <v>0</v>
      </c>
      <c r="C964" s="87">
        <f>VLOOKUP($AC964,LS_Coint_BD!$B$3:$D$1079,3)</f>
        <v>0</v>
      </c>
      <c r="D964" s="68">
        <f t="shared" si="687"/>
        <v>0</v>
      </c>
      <c r="E964" s="65">
        <f t="shared" si="688"/>
        <v>0</v>
      </c>
      <c r="F964" s="69">
        <f t="shared" si="689"/>
        <v>0</v>
      </c>
      <c r="G964" s="68">
        <f t="shared" si="690"/>
        <v>0</v>
      </c>
      <c r="H964" s="65">
        <f t="shared" si="691"/>
        <v>0</v>
      </c>
      <c r="I964" s="69">
        <f t="shared" si="692"/>
        <v>0</v>
      </c>
      <c r="J964" s="68">
        <f t="shared" si="693"/>
        <v>0</v>
      </c>
      <c r="K964" s="65">
        <f t="shared" si="694"/>
        <v>0</v>
      </c>
      <c r="L964" s="69">
        <f t="shared" si="695"/>
        <v>0</v>
      </c>
      <c r="M964" s="68">
        <f t="shared" si="696"/>
        <v>0</v>
      </c>
      <c r="N964" s="65">
        <f t="shared" si="697"/>
        <v>0</v>
      </c>
      <c r="O964" s="69">
        <f t="shared" si="698"/>
        <v>0</v>
      </c>
      <c r="P964" s="68">
        <f t="shared" si="699"/>
        <v>0</v>
      </c>
      <c r="Q964" s="65">
        <f t="shared" si="700"/>
        <v>0</v>
      </c>
      <c r="R964" s="69">
        <f t="shared" si="701"/>
        <v>0</v>
      </c>
      <c r="S964" s="68">
        <f t="shared" si="702"/>
        <v>0</v>
      </c>
      <c r="T964" s="65">
        <f t="shared" si="703"/>
        <v>0</v>
      </c>
      <c r="U964" s="69">
        <f t="shared" si="704"/>
        <v>0</v>
      </c>
      <c r="V964" s="68">
        <f t="shared" si="705"/>
        <v>0</v>
      </c>
      <c r="W964" s="65">
        <f t="shared" si="706"/>
        <v>0</v>
      </c>
      <c r="X964" s="69">
        <f t="shared" si="707"/>
        <v>0</v>
      </c>
      <c r="Y964" s="68">
        <f t="shared" si="708"/>
        <v>0</v>
      </c>
      <c r="Z964" s="65">
        <f t="shared" si="709"/>
        <v>0</v>
      </c>
      <c r="AA964" s="69">
        <f t="shared" si="710"/>
        <v>0</v>
      </c>
      <c r="AB964" s="98">
        <f>SUMIF(BN964:BU964,"VERDADEIRO",BN$3:$BU963)</f>
        <v>0</v>
      </c>
      <c r="AC964" s="97">
        <f t="shared" si="686"/>
        <v>961</v>
      </c>
      <c r="AD964" s="89">
        <f>RTD("tryd.rtdserver",,"COT",B964,"ULT")</f>
        <v>0</v>
      </c>
      <c r="AE964" s="89">
        <f>RTD("tryd.rtdserver",,"COT",C964,"ULT")</f>
        <v>0</v>
      </c>
      <c r="AF964" s="89">
        <f>VLOOKUP($AC964,LS_Coint_BD!$B$3:$AQ$1079,AF$2)*$AD964+VLOOKUP($AC964,LS_Coint_BD!$B$3:$AQ$1079,AF$2+1)</f>
        <v>0</v>
      </c>
      <c r="AG964" s="89">
        <f>VLOOKUP($AC964,LS_Coint_BD!$B$3:$AQ$1079,AG$2)*$AD964+VLOOKUP($AC964,LS_Coint_BD!$B$3:$AQ$1079,AG$2+1)</f>
        <v>0</v>
      </c>
      <c r="AH964" s="89">
        <f>VLOOKUP($AC964,LS_Coint_BD!$B$3:$AQ$1079,AH$2)*$AD964+VLOOKUP($AC964,LS_Coint_BD!$B$3:$AQ$1079,AH$2+1)</f>
        <v>0</v>
      </c>
      <c r="AI964" s="89">
        <f>VLOOKUP($AC964,LS_Coint_BD!$B$3:$AQ$1079,AI$2)*$AD964+VLOOKUP($AC964,LS_Coint_BD!$B$3:$AQ$1079,AI$2+1)</f>
        <v>0</v>
      </c>
      <c r="AJ964" s="89">
        <f>VLOOKUP($AC964,LS_Coint_BD!$B$3:$AQ$1079,AJ$2)*$AD964+VLOOKUP($AC964,LS_Coint_BD!$B$3:$AQ$1079,AJ$2+1)</f>
        <v>0</v>
      </c>
      <c r="AK964" s="89">
        <f>VLOOKUP($AC964,LS_Coint_BD!$B$3:$AQ$1079,AK$2)*$AD964+VLOOKUP($AC964,LS_Coint_BD!$B$3:$AQ$1079,AK$2+1)</f>
        <v>0</v>
      </c>
      <c r="AL964" s="89">
        <f>VLOOKUP($AC964,LS_Coint_BD!$B$3:$AQ$1079,AL$2)*$AD964+VLOOKUP($AC964,LS_Coint_BD!$B$3:$AQ$1079,AL$2+1)</f>
        <v>0</v>
      </c>
      <c r="AM964" s="89">
        <f>VLOOKUP($AC964,LS_Coint_BD!$B$3:$AQ$1079,AM$2)*$AD964+VLOOKUP($AC964,LS_Coint_BD!$B$3:$AQ$1079,AM$2+1)</f>
        <v>0</v>
      </c>
      <c r="AN964" s="89">
        <f>VLOOKUP($AC964,LS_Coint_BD!$B$3:$AQ$1079,AN$2)</f>
        <v>0</v>
      </c>
      <c r="AO964" s="89">
        <f>VLOOKUP($AC964,LS_Coint_BD!$B$3:$AQ$1079,AO$2)</f>
        <v>0</v>
      </c>
      <c r="AP964" s="89">
        <f>VLOOKUP($AC964,LS_Coint_BD!$B$3:$AQ$1079,AP$2)</f>
        <v>0</v>
      </c>
      <c r="AQ964" s="89">
        <f>VLOOKUP($AC964,LS_Coint_BD!$B$3:$AQ$1079,AQ$2)</f>
        <v>0</v>
      </c>
      <c r="AR964" s="89">
        <f>VLOOKUP($AC964,LS_Coint_BD!$B$3:$AQ$1079,AR$2)</f>
        <v>0</v>
      </c>
      <c r="AS964" s="89">
        <f>VLOOKUP($AC964,LS_Coint_BD!$B$3:$AQ$1079,AS$2)</f>
        <v>0</v>
      </c>
      <c r="AT964" s="89">
        <f>VLOOKUP($AC964,LS_Coint_BD!$B$3:$AQ$1079,AT$2)</f>
        <v>0</v>
      </c>
      <c r="AU964" s="89">
        <f>VLOOKUP($AC964,LS_Coint_BD!$B$3:$AQ$1079,AU$2)</f>
        <v>0</v>
      </c>
      <c r="AV964" s="89">
        <f>VLOOKUP($AC964,LS_Coint_BD!$B$3:$AQ$1079,AV$2)</f>
        <v>0</v>
      </c>
      <c r="AW964" s="89">
        <f>VLOOKUP($AC964,LS_Coint_BD!$B$3:$AQ$1079,AW$2)</f>
        <v>0</v>
      </c>
      <c r="AX964" s="89">
        <f>VLOOKUP($AC964,LS_Coint_BD!$B$3:$AQ$1079,AX$2)</f>
        <v>0</v>
      </c>
      <c r="AY964" s="89">
        <f>VLOOKUP($AC964,LS_Coint_BD!$B$3:$AQ$1079,AY$2)</f>
        <v>0</v>
      </c>
      <c r="AZ964" s="89">
        <f>VLOOKUP($AC964,LS_Coint_BD!$B$3:$AQ$1079,AZ$2)</f>
        <v>0</v>
      </c>
      <c r="BA964" s="89">
        <f>VLOOKUP($AC964,LS_Coint_BD!$B$3:$AQ$1079,BA$2)</f>
        <v>0</v>
      </c>
      <c r="BB964" s="89">
        <f>VLOOKUP($AC964,LS_Coint_BD!$B$3:$AQ$1079,BB$2)</f>
        <v>0</v>
      </c>
      <c r="BC964" s="89">
        <f>VLOOKUP($AC964,LS_Coint_BD!$B$3:$AQ$1079,BC$2)</f>
        <v>0</v>
      </c>
      <c r="BD964" s="89">
        <f t="shared" si="711"/>
        <v>0</v>
      </c>
      <c r="BE964" s="89">
        <f t="shared" si="712"/>
        <v>0</v>
      </c>
      <c r="BF964" s="89">
        <f t="shared" si="713"/>
        <v>0</v>
      </c>
      <c r="BG964" s="89">
        <f t="shared" si="714"/>
        <v>0</v>
      </c>
      <c r="BH964" s="89">
        <f t="shared" si="715"/>
        <v>0</v>
      </c>
      <c r="BI964" s="89">
        <f t="shared" si="716"/>
        <v>0</v>
      </c>
      <c r="BJ964" s="89">
        <f t="shared" si="717"/>
        <v>0</v>
      </c>
      <c r="BK964" s="89">
        <f t="shared" si="718"/>
        <v>0</v>
      </c>
      <c r="BL964" s="89">
        <f t="shared" si="719"/>
        <v>0</v>
      </c>
      <c r="BM964" s="89"/>
      <c r="BN964" s="26" t="b">
        <f t="shared" si="720"/>
        <v>0</v>
      </c>
      <c r="BO964" s="26" t="b">
        <f t="shared" si="721"/>
        <v>0</v>
      </c>
      <c r="BP964" s="26" t="b">
        <f t="shared" si="722"/>
        <v>0</v>
      </c>
      <c r="BQ964" s="26" t="b">
        <f t="shared" si="723"/>
        <v>0</v>
      </c>
      <c r="BR964" s="26" t="b">
        <f t="shared" si="724"/>
        <v>0</v>
      </c>
      <c r="BS964" s="26" t="b">
        <f t="shared" si="725"/>
        <v>0</v>
      </c>
      <c r="BT964" s="26" t="b">
        <f t="shared" si="726"/>
        <v>0</v>
      </c>
      <c r="BU964" s="26" t="b">
        <f t="shared" si="727"/>
        <v>0</v>
      </c>
    </row>
    <row r="965" spans="2:73" ht="15" thickBot="1" x14ac:dyDescent="0.35">
      <c r="B965" s="17">
        <f>VLOOKUP($AC965,LS_Coint_BD!$B$3:$D$1079,2)</f>
        <v>0</v>
      </c>
      <c r="C965" s="87">
        <f>VLOOKUP($AC965,LS_Coint_BD!$B$3:$D$1079,3)</f>
        <v>0</v>
      </c>
      <c r="D965" s="68">
        <f t="shared" si="687"/>
        <v>0</v>
      </c>
      <c r="E965" s="65">
        <f t="shared" si="688"/>
        <v>0</v>
      </c>
      <c r="F965" s="69">
        <f t="shared" si="689"/>
        <v>0</v>
      </c>
      <c r="G965" s="68">
        <f t="shared" si="690"/>
        <v>0</v>
      </c>
      <c r="H965" s="65">
        <f t="shared" si="691"/>
        <v>0</v>
      </c>
      <c r="I965" s="69">
        <f t="shared" si="692"/>
        <v>0</v>
      </c>
      <c r="J965" s="68">
        <f t="shared" si="693"/>
        <v>0</v>
      </c>
      <c r="K965" s="65">
        <f t="shared" si="694"/>
        <v>0</v>
      </c>
      <c r="L965" s="69">
        <f t="shared" si="695"/>
        <v>0</v>
      </c>
      <c r="M965" s="68">
        <f t="shared" si="696"/>
        <v>0</v>
      </c>
      <c r="N965" s="65">
        <f t="shared" si="697"/>
        <v>0</v>
      </c>
      <c r="O965" s="69">
        <f t="shared" si="698"/>
        <v>0</v>
      </c>
      <c r="P965" s="68">
        <f t="shared" si="699"/>
        <v>0</v>
      </c>
      <c r="Q965" s="65">
        <f t="shared" si="700"/>
        <v>0</v>
      </c>
      <c r="R965" s="69">
        <f t="shared" si="701"/>
        <v>0</v>
      </c>
      <c r="S965" s="68">
        <f t="shared" si="702"/>
        <v>0</v>
      </c>
      <c r="T965" s="65">
        <f t="shared" si="703"/>
        <v>0</v>
      </c>
      <c r="U965" s="69">
        <f t="shared" si="704"/>
        <v>0</v>
      </c>
      <c r="V965" s="68">
        <f t="shared" si="705"/>
        <v>0</v>
      </c>
      <c r="W965" s="65">
        <f t="shared" si="706"/>
        <v>0</v>
      </c>
      <c r="X965" s="69">
        <f t="shared" si="707"/>
        <v>0</v>
      </c>
      <c r="Y965" s="68">
        <f t="shared" si="708"/>
        <v>0</v>
      </c>
      <c r="Z965" s="65">
        <f t="shared" si="709"/>
        <v>0</v>
      </c>
      <c r="AA965" s="69">
        <f t="shared" si="710"/>
        <v>0</v>
      </c>
      <c r="AB965" s="98">
        <f>SUMIF(BN965:BU965,"VERDADEIRO",BN$3:$BU964)</f>
        <v>0</v>
      </c>
      <c r="AC965" s="97">
        <f t="shared" si="686"/>
        <v>962</v>
      </c>
      <c r="AD965" s="89">
        <f>RTD("tryd.rtdserver",,"COT",B965,"ULT")</f>
        <v>0</v>
      </c>
      <c r="AE965" s="89">
        <f>RTD("tryd.rtdserver",,"COT",C965,"ULT")</f>
        <v>0</v>
      </c>
      <c r="AF965" s="89">
        <f>VLOOKUP($AC965,LS_Coint_BD!$B$3:$AQ$1079,AF$2)*$AD965+VLOOKUP($AC965,LS_Coint_BD!$B$3:$AQ$1079,AF$2+1)</f>
        <v>0</v>
      </c>
      <c r="AG965" s="89">
        <f>VLOOKUP($AC965,LS_Coint_BD!$B$3:$AQ$1079,AG$2)*$AD965+VLOOKUP($AC965,LS_Coint_BD!$B$3:$AQ$1079,AG$2+1)</f>
        <v>0</v>
      </c>
      <c r="AH965" s="89">
        <f>VLOOKUP($AC965,LS_Coint_BD!$B$3:$AQ$1079,AH$2)*$AD965+VLOOKUP($AC965,LS_Coint_BD!$B$3:$AQ$1079,AH$2+1)</f>
        <v>0</v>
      </c>
      <c r="AI965" s="89">
        <f>VLOOKUP($AC965,LS_Coint_BD!$B$3:$AQ$1079,AI$2)*$AD965+VLOOKUP($AC965,LS_Coint_BD!$B$3:$AQ$1079,AI$2+1)</f>
        <v>0</v>
      </c>
      <c r="AJ965" s="89">
        <f>VLOOKUP($AC965,LS_Coint_BD!$B$3:$AQ$1079,AJ$2)*$AD965+VLOOKUP($AC965,LS_Coint_BD!$B$3:$AQ$1079,AJ$2+1)</f>
        <v>0</v>
      </c>
      <c r="AK965" s="89">
        <f>VLOOKUP($AC965,LS_Coint_BD!$B$3:$AQ$1079,AK$2)*$AD965+VLOOKUP($AC965,LS_Coint_BD!$B$3:$AQ$1079,AK$2+1)</f>
        <v>0</v>
      </c>
      <c r="AL965" s="89">
        <f>VLOOKUP($AC965,LS_Coint_BD!$B$3:$AQ$1079,AL$2)*$AD965+VLOOKUP($AC965,LS_Coint_BD!$B$3:$AQ$1079,AL$2+1)</f>
        <v>0</v>
      </c>
      <c r="AM965" s="89">
        <f>VLOOKUP($AC965,LS_Coint_BD!$B$3:$AQ$1079,AM$2)*$AD965+VLOOKUP($AC965,LS_Coint_BD!$B$3:$AQ$1079,AM$2+1)</f>
        <v>0</v>
      </c>
      <c r="AN965" s="89">
        <f>VLOOKUP($AC965,LS_Coint_BD!$B$3:$AQ$1079,AN$2)</f>
        <v>0</v>
      </c>
      <c r="AO965" s="89">
        <f>VLOOKUP($AC965,LS_Coint_BD!$B$3:$AQ$1079,AO$2)</f>
        <v>0</v>
      </c>
      <c r="AP965" s="89">
        <f>VLOOKUP($AC965,LS_Coint_BD!$B$3:$AQ$1079,AP$2)</f>
        <v>0</v>
      </c>
      <c r="AQ965" s="89">
        <f>VLOOKUP($AC965,LS_Coint_BD!$B$3:$AQ$1079,AQ$2)</f>
        <v>0</v>
      </c>
      <c r="AR965" s="89">
        <f>VLOOKUP($AC965,LS_Coint_BD!$B$3:$AQ$1079,AR$2)</f>
        <v>0</v>
      </c>
      <c r="AS965" s="89">
        <f>VLOOKUP($AC965,LS_Coint_BD!$B$3:$AQ$1079,AS$2)</f>
        <v>0</v>
      </c>
      <c r="AT965" s="89">
        <f>VLOOKUP($AC965,LS_Coint_BD!$B$3:$AQ$1079,AT$2)</f>
        <v>0</v>
      </c>
      <c r="AU965" s="89">
        <f>VLOOKUP($AC965,LS_Coint_BD!$B$3:$AQ$1079,AU$2)</f>
        <v>0</v>
      </c>
      <c r="AV965" s="89">
        <f>VLOOKUP($AC965,LS_Coint_BD!$B$3:$AQ$1079,AV$2)</f>
        <v>0</v>
      </c>
      <c r="AW965" s="89">
        <f>VLOOKUP($AC965,LS_Coint_BD!$B$3:$AQ$1079,AW$2)</f>
        <v>0</v>
      </c>
      <c r="AX965" s="89">
        <f>VLOOKUP($AC965,LS_Coint_BD!$B$3:$AQ$1079,AX$2)</f>
        <v>0</v>
      </c>
      <c r="AY965" s="89">
        <f>VLOOKUP($AC965,LS_Coint_BD!$B$3:$AQ$1079,AY$2)</f>
        <v>0</v>
      </c>
      <c r="AZ965" s="89">
        <f>VLOOKUP($AC965,LS_Coint_BD!$B$3:$AQ$1079,AZ$2)</f>
        <v>0</v>
      </c>
      <c r="BA965" s="89">
        <f>VLOOKUP($AC965,LS_Coint_BD!$B$3:$AQ$1079,BA$2)</f>
        <v>0</v>
      </c>
      <c r="BB965" s="89">
        <f>VLOOKUP($AC965,LS_Coint_BD!$B$3:$AQ$1079,BB$2)</f>
        <v>0</v>
      </c>
      <c r="BC965" s="89">
        <f>VLOOKUP($AC965,LS_Coint_BD!$B$3:$AQ$1079,BC$2)</f>
        <v>0</v>
      </c>
      <c r="BD965" s="89">
        <f t="shared" si="711"/>
        <v>0</v>
      </c>
      <c r="BE965" s="89">
        <f t="shared" si="712"/>
        <v>0</v>
      </c>
      <c r="BF965" s="89">
        <f t="shared" si="713"/>
        <v>0</v>
      </c>
      <c r="BG965" s="89">
        <f t="shared" si="714"/>
        <v>0</v>
      </c>
      <c r="BH965" s="89">
        <f t="shared" si="715"/>
        <v>0</v>
      </c>
      <c r="BI965" s="89">
        <f t="shared" si="716"/>
        <v>0</v>
      </c>
      <c r="BJ965" s="89">
        <f t="shared" si="717"/>
        <v>0</v>
      </c>
      <c r="BK965" s="89">
        <f t="shared" si="718"/>
        <v>0</v>
      </c>
      <c r="BL965" s="89">
        <f t="shared" si="719"/>
        <v>0</v>
      </c>
      <c r="BM965" s="89"/>
      <c r="BN965" s="26" t="b">
        <f t="shared" si="720"/>
        <v>0</v>
      </c>
      <c r="BO965" s="26" t="b">
        <f t="shared" si="721"/>
        <v>0</v>
      </c>
      <c r="BP965" s="26" t="b">
        <f t="shared" si="722"/>
        <v>0</v>
      </c>
      <c r="BQ965" s="26" t="b">
        <f t="shared" si="723"/>
        <v>0</v>
      </c>
      <c r="BR965" s="26" t="b">
        <f t="shared" si="724"/>
        <v>0</v>
      </c>
      <c r="BS965" s="26" t="b">
        <f t="shared" si="725"/>
        <v>0</v>
      </c>
      <c r="BT965" s="26" t="b">
        <f t="shared" si="726"/>
        <v>0</v>
      </c>
      <c r="BU965" s="26" t="b">
        <f t="shared" si="727"/>
        <v>0</v>
      </c>
    </row>
    <row r="966" spans="2:73" ht="15" thickBot="1" x14ac:dyDescent="0.35">
      <c r="B966" s="17">
        <f>VLOOKUP($AC966,LS_Coint_BD!$B$3:$D$1079,2)</f>
        <v>0</v>
      </c>
      <c r="C966" s="87">
        <f>VLOOKUP($AC966,LS_Coint_BD!$B$3:$D$1079,3)</f>
        <v>0</v>
      </c>
      <c r="D966" s="68">
        <f t="shared" si="687"/>
        <v>0</v>
      </c>
      <c r="E966" s="65">
        <f t="shared" si="688"/>
        <v>0</v>
      </c>
      <c r="F966" s="69">
        <f t="shared" si="689"/>
        <v>0</v>
      </c>
      <c r="G966" s="68">
        <f t="shared" si="690"/>
        <v>0</v>
      </c>
      <c r="H966" s="65">
        <f t="shared" si="691"/>
        <v>0</v>
      </c>
      <c r="I966" s="69">
        <f t="shared" si="692"/>
        <v>0</v>
      </c>
      <c r="J966" s="68">
        <f t="shared" si="693"/>
        <v>0</v>
      </c>
      <c r="K966" s="65">
        <f t="shared" si="694"/>
        <v>0</v>
      </c>
      <c r="L966" s="69">
        <f t="shared" si="695"/>
        <v>0</v>
      </c>
      <c r="M966" s="68">
        <f t="shared" si="696"/>
        <v>0</v>
      </c>
      <c r="N966" s="65">
        <f t="shared" si="697"/>
        <v>0</v>
      </c>
      <c r="O966" s="69">
        <f t="shared" si="698"/>
        <v>0</v>
      </c>
      <c r="P966" s="68">
        <f t="shared" si="699"/>
        <v>0</v>
      </c>
      <c r="Q966" s="65">
        <f t="shared" si="700"/>
        <v>0</v>
      </c>
      <c r="R966" s="69">
        <f t="shared" si="701"/>
        <v>0</v>
      </c>
      <c r="S966" s="68">
        <f t="shared" si="702"/>
        <v>0</v>
      </c>
      <c r="T966" s="65">
        <f t="shared" si="703"/>
        <v>0</v>
      </c>
      <c r="U966" s="69">
        <f t="shared" si="704"/>
        <v>0</v>
      </c>
      <c r="V966" s="68">
        <f t="shared" si="705"/>
        <v>0</v>
      </c>
      <c r="W966" s="65">
        <f t="shared" si="706"/>
        <v>0</v>
      </c>
      <c r="X966" s="69">
        <f t="shared" si="707"/>
        <v>0</v>
      </c>
      <c r="Y966" s="68">
        <f t="shared" si="708"/>
        <v>0</v>
      </c>
      <c r="Z966" s="65">
        <f t="shared" si="709"/>
        <v>0</v>
      </c>
      <c r="AA966" s="69">
        <f t="shared" si="710"/>
        <v>0</v>
      </c>
      <c r="AB966" s="98">
        <f>SUMIF(BN966:BU966,"VERDADEIRO",BN$3:$BU965)</f>
        <v>0</v>
      </c>
      <c r="AC966" s="97">
        <f t="shared" ref="AC966:AC1029" si="728">AC965+1</f>
        <v>963</v>
      </c>
      <c r="AD966" s="89">
        <f>RTD("tryd.rtdserver",,"COT",B966,"ULT")</f>
        <v>0</v>
      </c>
      <c r="AE966" s="89">
        <f>RTD("tryd.rtdserver",,"COT",C966,"ULT")</f>
        <v>0</v>
      </c>
      <c r="AF966" s="89">
        <f>VLOOKUP($AC966,LS_Coint_BD!$B$3:$AQ$1079,AF$2)*$AD966+VLOOKUP($AC966,LS_Coint_BD!$B$3:$AQ$1079,AF$2+1)</f>
        <v>0</v>
      </c>
      <c r="AG966" s="89">
        <f>VLOOKUP($AC966,LS_Coint_BD!$B$3:$AQ$1079,AG$2)*$AD966+VLOOKUP($AC966,LS_Coint_BD!$B$3:$AQ$1079,AG$2+1)</f>
        <v>0</v>
      </c>
      <c r="AH966" s="89">
        <f>VLOOKUP($AC966,LS_Coint_BD!$B$3:$AQ$1079,AH$2)*$AD966+VLOOKUP($AC966,LS_Coint_BD!$B$3:$AQ$1079,AH$2+1)</f>
        <v>0</v>
      </c>
      <c r="AI966" s="89">
        <f>VLOOKUP($AC966,LS_Coint_BD!$B$3:$AQ$1079,AI$2)*$AD966+VLOOKUP($AC966,LS_Coint_BD!$B$3:$AQ$1079,AI$2+1)</f>
        <v>0</v>
      </c>
      <c r="AJ966" s="89">
        <f>VLOOKUP($AC966,LS_Coint_BD!$B$3:$AQ$1079,AJ$2)*$AD966+VLOOKUP($AC966,LS_Coint_BD!$B$3:$AQ$1079,AJ$2+1)</f>
        <v>0</v>
      </c>
      <c r="AK966" s="89">
        <f>VLOOKUP($AC966,LS_Coint_BD!$B$3:$AQ$1079,AK$2)*$AD966+VLOOKUP($AC966,LS_Coint_BD!$B$3:$AQ$1079,AK$2+1)</f>
        <v>0</v>
      </c>
      <c r="AL966" s="89">
        <f>VLOOKUP($AC966,LS_Coint_BD!$B$3:$AQ$1079,AL$2)*$AD966+VLOOKUP($AC966,LS_Coint_BD!$B$3:$AQ$1079,AL$2+1)</f>
        <v>0</v>
      </c>
      <c r="AM966" s="89">
        <f>VLOOKUP($AC966,LS_Coint_BD!$B$3:$AQ$1079,AM$2)*$AD966+VLOOKUP($AC966,LS_Coint_BD!$B$3:$AQ$1079,AM$2+1)</f>
        <v>0</v>
      </c>
      <c r="AN966" s="89">
        <f>VLOOKUP($AC966,LS_Coint_BD!$B$3:$AQ$1079,AN$2)</f>
        <v>0</v>
      </c>
      <c r="AO966" s="89">
        <f>VLOOKUP($AC966,LS_Coint_BD!$B$3:$AQ$1079,AO$2)</f>
        <v>0</v>
      </c>
      <c r="AP966" s="89">
        <f>VLOOKUP($AC966,LS_Coint_BD!$B$3:$AQ$1079,AP$2)</f>
        <v>0</v>
      </c>
      <c r="AQ966" s="89">
        <f>VLOOKUP($AC966,LS_Coint_BD!$B$3:$AQ$1079,AQ$2)</f>
        <v>0</v>
      </c>
      <c r="AR966" s="89">
        <f>VLOOKUP($AC966,LS_Coint_BD!$B$3:$AQ$1079,AR$2)</f>
        <v>0</v>
      </c>
      <c r="AS966" s="89">
        <f>VLOOKUP($AC966,LS_Coint_BD!$B$3:$AQ$1079,AS$2)</f>
        <v>0</v>
      </c>
      <c r="AT966" s="89">
        <f>VLOOKUP($AC966,LS_Coint_BD!$B$3:$AQ$1079,AT$2)</f>
        <v>0</v>
      </c>
      <c r="AU966" s="89">
        <f>VLOOKUP($AC966,LS_Coint_BD!$B$3:$AQ$1079,AU$2)</f>
        <v>0</v>
      </c>
      <c r="AV966" s="89">
        <f>VLOOKUP($AC966,LS_Coint_BD!$B$3:$AQ$1079,AV$2)</f>
        <v>0</v>
      </c>
      <c r="AW966" s="89">
        <f>VLOOKUP($AC966,LS_Coint_BD!$B$3:$AQ$1079,AW$2)</f>
        <v>0</v>
      </c>
      <c r="AX966" s="89">
        <f>VLOOKUP($AC966,LS_Coint_BD!$B$3:$AQ$1079,AX$2)</f>
        <v>0</v>
      </c>
      <c r="AY966" s="89">
        <f>VLOOKUP($AC966,LS_Coint_BD!$B$3:$AQ$1079,AY$2)</f>
        <v>0</v>
      </c>
      <c r="AZ966" s="89">
        <f>VLOOKUP($AC966,LS_Coint_BD!$B$3:$AQ$1079,AZ$2)</f>
        <v>0</v>
      </c>
      <c r="BA966" s="89">
        <f>VLOOKUP($AC966,LS_Coint_BD!$B$3:$AQ$1079,BA$2)</f>
        <v>0</v>
      </c>
      <c r="BB966" s="89">
        <f>VLOOKUP($AC966,LS_Coint_BD!$B$3:$AQ$1079,BB$2)</f>
        <v>0</v>
      </c>
      <c r="BC966" s="89">
        <f>VLOOKUP($AC966,LS_Coint_BD!$B$3:$AQ$1079,BC$2)</f>
        <v>0</v>
      </c>
      <c r="BD966" s="89">
        <f t="shared" si="711"/>
        <v>0</v>
      </c>
      <c r="BE966" s="89">
        <f t="shared" si="712"/>
        <v>0</v>
      </c>
      <c r="BF966" s="89">
        <f t="shared" si="713"/>
        <v>0</v>
      </c>
      <c r="BG966" s="89">
        <f t="shared" si="714"/>
        <v>0</v>
      </c>
      <c r="BH966" s="89">
        <f t="shared" si="715"/>
        <v>0</v>
      </c>
      <c r="BI966" s="89">
        <f t="shared" si="716"/>
        <v>0</v>
      </c>
      <c r="BJ966" s="89">
        <f t="shared" si="717"/>
        <v>0</v>
      </c>
      <c r="BK966" s="89">
        <f t="shared" si="718"/>
        <v>0</v>
      </c>
      <c r="BL966" s="89">
        <f t="shared" si="719"/>
        <v>0</v>
      </c>
      <c r="BM966" s="89"/>
      <c r="BN966" s="26" t="b">
        <f t="shared" si="720"/>
        <v>0</v>
      </c>
      <c r="BO966" s="26" t="b">
        <f t="shared" si="721"/>
        <v>0</v>
      </c>
      <c r="BP966" s="26" t="b">
        <f t="shared" si="722"/>
        <v>0</v>
      </c>
      <c r="BQ966" s="26" t="b">
        <f t="shared" si="723"/>
        <v>0</v>
      </c>
      <c r="BR966" s="26" t="b">
        <f t="shared" si="724"/>
        <v>0</v>
      </c>
      <c r="BS966" s="26" t="b">
        <f t="shared" si="725"/>
        <v>0</v>
      </c>
      <c r="BT966" s="26" t="b">
        <f t="shared" si="726"/>
        <v>0</v>
      </c>
      <c r="BU966" s="26" t="b">
        <f t="shared" si="727"/>
        <v>0</v>
      </c>
    </row>
    <row r="967" spans="2:73" ht="15" thickBot="1" x14ac:dyDescent="0.35">
      <c r="B967" s="17">
        <f>VLOOKUP($AC967,LS_Coint_BD!$B$3:$D$1079,2)</f>
        <v>0</v>
      </c>
      <c r="C967" s="87">
        <f>VLOOKUP($AC967,LS_Coint_BD!$B$3:$D$1079,3)</f>
        <v>0</v>
      </c>
      <c r="D967" s="68">
        <f t="shared" si="687"/>
        <v>0</v>
      </c>
      <c r="E967" s="65">
        <f t="shared" si="688"/>
        <v>0</v>
      </c>
      <c r="F967" s="69">
        <f t="shared" si="689"/>
        <v>0</v>
      </c>
      <c r="G967" s="68">
        <f t="shared" si="690"/>
        <v>0</v>
      </c>
      <c r="H967" s="65">
        <f t="shared" si="691"/>
        <v>0</v>
      </c>
      <c r="I967" s="69">
        <f t="shared" si="692"/>
        <v>0</v>
      </c>
      <c r="J967" s="68">
        <f t="shared" si="693"/>
        <v>0</v>
      </c>
      <c r="K967" s="65">
        <f t="shared" si="694"/>
        <v>0</v>
      </c>
      <c r="L967" s="69">
        <f t="shared" si="695"/>
        <v>0</v>
      </c>
      <c r="M967" s="68">
        <f t="shared" si="696"/>
        <v>0</v>
      </c>
      <c r="N967" s="65">
        <f t="shared" si="697"/>
        <v>0</v>
      </c>
      <c r="O967" s="69">
        <f t="shared" si="698"/>
        <v>0</v>
      </c>
      <c r="P967" s="68">
        <f t="shared" si="699"/>
        <v>0</v>
      </c>
      <c r="Q967" s="65">
        <f t="shared" si="700"/>
        <v>0</v>
      </c>
      <c r="R967" s="69">
        <f t="shared" si="701"/>
        <v>0</v>
      </c>
      <c r="S967" s="68">
        <f t="shared" si="702"/>
        <v>0</v>
      </c>
      <c r="T967" s="65">
        <f t="shared" si="703"/>
        <v>0</v>
      </c>
      <c r="U967" s="69">
        <f t="shared" si="704"/>
        <v>0</v>
      </c>
      <c r="V967" s="68">
        <f t="shared" si="705"/>
        <v>0</v>
      </c>
      <c r="W967" s="65">
        <f t="shared" si="706"/>
        <v>0</v>
      </c>
      <c r="X967" s="69">
        <f t="shared" si="707"/>
        <v>0</v>
      </c>
      <c r="Y967" s="68">
        <f t="shared" si="708"/>
        <v>0</v>
      </c>
      <c r="Z967" s="65">
        <f t="shared" si="709"/>
        <v>0</v>
      </c>
      <c r="AA967" s="69">
        <f t="shared" si="710"/>
        <v>0</v>
      </c>
      <c r="AB967" s="98">
        <f>SUMIF(BN967:BU967,"VERDADEIRO",BN$3:$BU966)</f>
        <v>0</v>
      </c>
      <c r="AC967" s="97">
        <f t="shared" si="728"/>
        <v>964</v>
      </c>
      <c r="AD967" s="89">
        <f>RTD("tryd.rtdserver",,"COT",B967,"ULT")</f>
        <v>0</v>
      </c>
      <c r="AE967" s="89">
        <f>RTD("tryd.rtdserver",,"COT",C967,"ULT")</f>
        <v>0</v>
      </c>
      <c r="AF967" s="89">
        <f>VLOOKUP($AC967,LS_Coint_BD!$B$3:$AQ$1079,AF$2)*$AD967+VLOOKUP($AC967,LS_Coint_BD!$B$3:$AQ$1079,AF$2+1)</f>
        <v>0</v>
      </c>
      <c r="AG967" s="89">
        <f>VLOOKUP($AC967,LS_Coint_BD!$B$3:$AQ$1079,AG$2)*$AD967+VLOOKUP($AC967,LS_Coint_BD!$B$3:$AQ$1079,AG$2+1)</f>
        <v>0</v>
      </c>
      <c r="AH967" s="89">
        <f>VLOOKUP($AC967,LS_Coint_BD!$B$3:$AQ$1079,AH$2)*$AD967+VLOOKUP($AC967,LS_Coint_BD!$B$3:$AQ$1079,AH$2+1)</f>
        <v>0</v>
      </c>
      <c r="AI967" s="89">
        <f>VLOOKUP($AC967,LS_Coint_BD!$B$3:$AQ$1079,AI$2)*$AD967+VLOOKUP($AC967,LS_Coint_BD!$B$3:$AQ$1079,AI$2+1)</f>
        <v>0</v>
      </c>
      <c r="AJ967" s="89">
        <f>VLOOKUP($AC967,LS_Coint_BD!$B$3:$AQ$1079,AJ$2)*$AD967+VLOOKUP($AC967,LS_Coint_BD!$B$3:$AQ$1079,AJ$2+1)</f>
        <v>0</v>
      </c>
      <c r="AK967" s="89">
        <f>VLOOKUP($AC967,LS_Coint_BD!$B$3:$AQ$1079,AK$2)*$AD967+VLOOKUP($AC967,LS_Coint_BD!$B$3:$AQ$1079,AK$2+1)</f>
        <v>0</v>
      </c>
      <c r="AL967" s="89">
        <f>VLOOKUP($AC967,LS_Coint_BD!$B$3:$AQ$1079,AL$2)*$AD967+VLOOKUP($AC967,LS_Coint_BD!$B$3:$AQ$1079,AL$2+1)</f>
        <v>0</v>
      </c>
      <c r="AM967" s="89">
        <f>VLOOKUP($AC967,LS_Coint_BD!$B$3:$AQ$1079,AM$2)*$AD967+VLOOKUP($AC967,LS_Coint_BD!$B$3:$AQ$1079,AM$2+1)</f>
        <v>0</v>
      </c>
      <c r="AN967" s="89">
        <f>VLOOKUP($AC967,LS_Coint_BD!$B$3:$AQ$1079,AN$2)</f>
        <v>0</v>
      </c>
      <c r="AO967" s="89">
        <f>VLOOKUP($AC967,LS_Coint_BD!$B$3:$AQ$1079,AO$2)</f>
        <v>0</v>
      </c>
      <c r="AP967" s="89">
        <f>VLOOKUP($AC967,LS_Coint_BD!$B$3:$AQ$1079,AP$2)</f>
        <v>0</v>
      </c>
      <c r="AQ967" s="89">
        <f>VLOOKUP($AC967,LS_Coint_BD!$B$3:$AQ$1079,AQ$2)</f>
        <v>0</v>
      </c>
      <c r="AR967" s="89">
        <f>VLOOKUP($AC967,LS_Coint_BD!$B$3:$AQ$1079,AR$2)</f>
        <v>0</v>
      </c>
      <c r="AS967" s="89">
        <f>VLOOKUP($AC967,LS_Coint_BD!$B$3:$AQ$1079,AS$2)</f>
        <v>0</v>
      </c>
      <c r="AT967" s="89">
        <f>VLOOKUP($AC967,LS_Coint_BD!$B$3:$AQ$1079,AT$2)</f>
        <v>0</v>
      </c>
      <c r="AU967" s="89">
        <f>VLOOKUP($AC967,LS_Coint_BD!$B$3:$AQ$1079,AU$2)</f>
        <v>0</v>
      </c>
      <c r="AV967" s="89">
        <f>VLOOKUP($AC967,LS_Coint_BD!$B$3:$AQ$1079,AV$2)</f>
        <v>0</v>
      </c>
      <c r="AW967" s="89">
        <f>VLOOKUP($AC967,LS_Coint_BD!$B$3:$AQ$1079,AW$2)</f>
        <v>0</v>
      </c>
      <c r="AX967" s="89">
        <f>VLOOKUP($AC967,LS_Coint_BD!$B$3:$AQ$1079,AX$2)</f>
        <v>0</v>
      </c>
      <c r="AY967" s="89">
        <f>VLOOKUP($AC967,LS_Coint_BD!$B$3:$AQ$1079,AY$2)</f>
        <v>0</v>
      </c>
      <c r="AZ967" s="89">
        <f>VLOOKUP($AC967,LS_Coint_BD!$B$3:$AQ$1079,AZ$2)</f>
        <v>0</v>
      </c>
      <c r="BA967" s="89">
        <f>VLOOKUP($AC967,LS_Coint_BD!$B$3:$AQ$1079,BA$2)</f>
        <v>0</v>
      </c>
      <c r="BB967" s="89">
        <f>VLOOKUP($AC967,LS_Coint_BD!$B$3:$AQ$1079,BB$2)</f>
        <v>0</v>
      </c>
      <c r="BC967" s="89">
        <f>VLOOKUP($AC967,LS_Coint_BD!$B$3:$AQ$1079,BC$2)</f>
        <v>0</v>
      </c>
      <c r="BD967" s="89">
        <f t="shared" si="711"/>
        <v>0</v>
      </c>
      <c r="BE967" s="89">
        <f t="shared" si="712"/>
        <v>0</v>
      </c>
      <c r="BF967" s="89">
        <f t="shared" si="713"/>
        <v>0</v>
      </c>
      <c r="BG967" s="89">
        <f t="shared" si="714"/>
        <v>0</v>
      </c>
      <c r="BH967" s="89">
        <f t="shared" si="715"/>
        <v>0</v>
      </c>
      <c r="BI967" s="89">
        <f t="shared" si="716"/>
        <v>0</v>
      </c>
      <c r="BJ967" s="89">
        <f t="shared" si="717"/>
        <v>0</v>
      </c>
      <c r="BK967" s="89">
        <f t="shared" si="718"/>
        <v>0</v>
      </c>
      <c r="BL967" s="89">
        <f t="shared" si="719"/>
        <v>0</v>
      </c>
      <c r="BM967" s="89"/>
      <c r="BN967" s="26" t="b">
        <f t="shared" si="720"/>
        <v>0</v>
      </c>
      <c r="BO967" s="26" t="b">
        <f t="shared" si="721"/>
        <v>0</v>
      </c>
      <c r="BP967" s="26" t="b">
        <f t="shared" si="722"/>
        <v>0</v>
      </c>
      <c r="BQ967" s="26" t="b">
        <f t="shared" si="723"/>
        <v>0</v>
      </c>
      <c r="BR967" s="26" t="b">
        <f t="shared" si="724"/>
        <v>0</v>
      </c>
      <c r="BS967" s="26" t="b">
        <f t="shared" si="725"/>
        <v>0</v>
      </c>
      <c r="BT967" s="26" t="b">
        <f t="shared" si="726"/>
        <v>0</v>
      </c>
      <c r="BU967" s="26" t="b">
        <f t="shared" si="727"/>
        <v>0</v>
      </c>
    </row>
    <row r="968" spans="2:73" ht="15" thickBot="1" x14ac:dyDescent="0.35">
      <c r="B968" s="17">
        <f>VLOOKUP($AC968,LS_Coint_BD!$B$3:$D$1079,2)</f>
        <v>0</v>
      </c>
      <c r="C968" s="87">
        <f>VLOOKUP($AC968,LS_Coint_BD!$B$3:$D$1079,3)</f>
        <v>0</v>
      </c>
      <c r="D968" s="68">
        <f t="shared" si="687"/>
        <v>0</v>
      </c>
      <c r="E968" s="65">
        <f t="shared" si="688"/>
        <v>0</v>
      </c>
      <c r="F968" s="69">
        <f t="shared" si="689"/>
        <v>0</v>
      </c>
      <c r="G968" s="68">
        <f t="shared" si="690"/>
        <v>0</v>
      </c>
      <c r="H968" s="65">
        <f t="shared" si="691"/>
        <v>0</v>
      </c>
      <c r="I968" s="69">
        <f t="shared" si="692"/>
        <v>0</v>
      </c>
      <c r="J968" s="68">
        <f t="shared" si="693"/>
        <v>0</v>
      </c>
      <c r="K968" s="65">
        <f t="shared" si="694"/>
        <v>0</v>
      </c>
      <c r="L968" s="69">
        <f t="shared" si="695"/>
        <v>0</v>
      </c>
      <c r="M968" s="68">
        <f t="shared" si="696"/>
        <v>0</v>
      </c>
      <c r="N968" s="65">
        <f t="shared" si="697"/>
        <v>0</v>
      </c>
      <c r="O968" s="69">
        <f t="shared" si="698"/>
        <v>0</v>
      </c>
      <c r="P968" s="68">
        <f t="shared" si="699"/>
        <v>0</v>
      </c>
      <c r="Q968" s="65">
        <f t="shared" si="700"/>
        <v>0</v>
      </c>
      <c r="R968" s="69">
        <f t="shared" si="701"/>
        <v>0</v>
      </c>
      <c r="S968" s="68">
        <f t="shared" si="702"/>
        <v>0</v>
      </c>
      <c r="T968" s="65">
        <f t="shared" si="703"/>
        <v>0</v>
      </c>
      <c r="U968" s="69">
        <f t="shared" si="704"/>
        <v>0</v>
      </c>
      <c r="V968" s="68">
        <f t="shared" si="705"/>
        <v>0</v>
      </c>
      <c r="W968" s="65">
        <f t="shared" si="706"/>
        <v>0</v>
      </c>
      <c r="X968" s="69">
        <f t="shared" si="707"/>
        <v>0</v>
      </c>
      <c r="Y968" s="68">
        <f t="shared" si="708"/>
        <v>0</v>
      </c>
      <c r="Z968" s="65">
        <f t="shared" si="709"/>
        <v>0</v>
      </c>
      <c r="AA968" s="69">
        <f t="shared" si="710"/>
        <v>0</v>
      </c>
      <c r="AB968" s="98">
        <f>SUMIF(BN968:BU968,"VERDADEIRO",BN$3:$BU967)</f>
        <v>0</v>
      </c>
      <c r="AC968" s="97">
        <f t="shared" si="728"/>
        <v>965</v>
      </c>
      <c r="AD968" s="89">
        <f>RTD("tryd.rtdserver",,"COT",B968,"ULT")</f>
        <v>0</v>
      </c>
      <c r="AE968" s="89">
        <f>RTD("tryd.rtdserver",,"COT",C968,"ULT")</f>
        <v>0</v>
      </c>
      <c r="AF968" s="89">
        <f>VLOOKUP($AC968,LS_Coint_BD!$B$3:$AQ$1079,AF$2)*$AD968+VLOOKUP($AC968,LS_Coint_BD!$B$3:$AQ$1079,AF$2+1)</f>
        <v>0</v>
      </c>
      <c r="AG968" s="89">
        <f>VLOOKUP($AC968,LS_Coint_BD!$B$3:$AQ$1079,AG$2)*$AD968+VLOOKUP($AC968,LS_Coint_BD!$B$3:$AQ$1079,AG$2+1)</f>
        <v>0</v>
      </c>
      <c r="AH968" s="89">
        <f>VLOOKUP($AC968,LS_Coint_BD!$B$3:$AQ$1079,AH$2)*$AD968+VLOOKUP($AC968,LS_Coint_BD!$B$3:$AQ$1079,AH$2+1)</f>
        <v>0</v>
      </c>
      <c r="AI968" s="89">
        <f>VLOOKUP($AC968,LS_Coint_BD!$B$3:$AQ$1079,AI$2)*$AD968+VLOOKUP($AC968,LS_Coint_BD!$B$3:$AQ$1079,AI$2+1)</f>
        <v>0</v>
      </c>
      <c r="AJ968" s="89">
        <f>VLOOKUP($AC968,LS_Coint_BD!$B$3:$AQ$1079,AJ$2)*$AD968+VLOOKUP($AC968,LS_Coint_BD!$B$3:$AQ$1079,AJ$2+1)</f>
        <v>0</v>
      </c>
      <c r="AK968" s="89">
        <f>VLOOKUP($AC968,LS_Coint_BD!$B$3:$AQ$1079,AK$2)*$AD968+VLOOKUP($AC968,LS_Coint_BD!$B$3:$AQ$1079,AK$2+1)</f>
        <v>0</v>
      </c>
      <c r="AL968" s="89">
        <f>VLOOKUP($AC968,LS_Coint_BD!$B$3:$AQ$1079,AL$2)*$AD968+VLOOKUP($AC968,LS_Coint_BD!$B$3:$AQ$1079,AL$2+1)</f>
        <v>0</v>
      </c>
      <c r="AM968" s="89">
        <f>VLOOKUP($AC968,LS_Coint_BD!$B$3:$AQ$1079,AM$2)*$AD968+VLOOKUP($AC968,LS_Coint_BD!$B$3:$AQ$1079,AM$2+1)</f>
        <v>0</v>
      </c>
      <c r="AN968" s="89">
        <f>VLOOKUP($AC968,LS_Coint_BD!$B$3:$AQ$1079,AN$2)</f>
        <v>0</v>
      </c>
      <c r="AO968" s="89">
        <f>VLOOKUP($AC968,LS_Coint_BD!$B$3:$AQ$1079,AO$2)</f>
        <v>0</v>
      </c>
      <c r="AP968" s="89">
        <f>VLOOKUP($AC968,LS_Coint_BD!$B$3:$AQ$1079,AP$2)</f>
        <v>0</v>
      </c>
      <c r="AQ968" s="89">
        <f>VLOOKUP($AC968,LS_Coint_BD!$B$3:$AQ$1079,AQ$2)</f>
        <v>0</v>
      </c>
      <c r="AR968" s="89">
        <f>VLOOKUP($AC968,LS_Coint_BD!$B$3:$AQ$1079,AR$2)</f>
        <v>0</v>
      </c>
      <c r="AS968" s="89">
        <f>VLOOKUP($AC968,LS_Coint_BD!$B$3:$AQ$1079,AS$2)</f>
        <v>0</v>
      </c>
      <c r="AT968" s="89">
        <f>VLOOKUP($AC968,LS_Coint_BD!$B$3:$AQ$1079,AT$2)</f>
        <v>0</v>
      </c>
      <c r="AU968" s="89">
        <f>VLOOKUP($AC968,LS_Coint_BD!$B$3:$AQ$1079,AU$2)</f>
        <v>0</v>
      </c>
      <c r="AV968" s="89">
        <f>VLOOKUP($AC968,LS_Coint_BD!$B$3:$AQ$1079,AV$2)</f>
        <v>0</v>
      </c>
      <c r="AW968" s="89">
        <f>VLOOKUP($AC968,LS_Coint_BD!$B$3:$AQ$1079,AW$2)</f>
        <v>0</v>
      </c>
      <c r="AX968" s="89">
        <f>VLOOKUP($AC968,LS_Coint_BD!$B$3:$AQ$1079,AX$2)</f>
        <v>0</v>
      </c>
      <c r="AY968" s="89">
        <f>VLOOKUP($AC968,LS_Coint_BD!$B$3:$AQ$1079,AY$2)</f>
        <v>0</v>
      </c>
      <c r="AZ968" s="89">
        <f>VLOOKUP($AC968,LS_Coint_BD!$B$3:$AQ$1079,AZ$2)</f>
        <v>0</v>
      </c>
      <c r="BA968" s="89">
        <f>VLOOKUP($AC968,LS_Coint_BD!$B$3:$AQ$1079,BA$2)</f>
        <v>0</v>
      </c>
      <c r="BB968" s="89">
        <f>VLOOKUP($AC968,LS_Coint_BD!$B$3:$AQ$1079,BB$2)</f>
        <v>0</v>
      </c>
      <c r="BC968" s="89">
        <f>VLOOKUP($AC968,LS_Coint_BD!$B$3:$AQ$1079,BC$2)</f>
        <v>0</v>
      </c>
      <c r="BD968" s="89">
        <f t="shared" si="711"/>
        <v>0</v>
      </c>
      <c r="BE968" s="89">
        <f t="shared" si="712"/>
        <v>0</v>
      </c>
      <c r="BF968" s="89">
        <f t="shared" si="713"/>
        <v>0</v>
      </c>
      <c r="BG968" s="89">
        <f t="shared" si="714"/>
        <v>0</v>
      </c>
      <c r="BH968" s="89">
        <f t="shared" si="715"/>
        <v>0</v>
      </c>
      <c r="BI968" s="89">
        <f t="shared" si="716"/>
        <v>0</v>
      </c>
      <c r="BJ968" s="89">
        <f t="shared" si="717"/>
        <v>0</v>
      </c>
      <c r="BK968" s="89">
        <f t="shared" si="718"/>
        <v>0</v>
      </c>
      <c r="BL968" s="89">
        <f t="shared" si="719"/>
        <v>0</v>
      </c>
      <c r="BM968" s="89"/>
      <c r="BN968" s="26" t="b">
        <f t="shared" si="720"/>
        <v>0</v>
      </c>
      <c r="BO968" s="26" t="b">
        <f t="shared" si="721"/>
        <v>0</v>
      </c>
      <c r="BP968" s="26" t="b">
        <f t="shared" si="722"/>
        <v>0</v>
      </c>
      <c r="BQ968" s="26" t="b">
        <f t="shared" si="723"/>
        <v>0</v>
      </c>
      <c r="BR968" s="26" t="b">
        <f t="shared" si="724"/>
        <v>0</v>
      </c>
      <c r="BS968" s="26" t="b">
        <f t="shared" si="725"/>
        <v>0</v>
      </c>
      <c r="BT968" s="26" t="b">
        <f t="shared" si="726"/>
        <v>0</v>
      </c>
      <c r="BU968" s="26" t="b">
        <f t="shared" si="727"/>
        <v>0</v>
      </c>
    </row>
    <row r="969" spans="2:73" ht="15" thickBot="1" x14ac:dyDescent="0.35">
      <c r="B969" s="17">
        <f>VLOOKUP($AC969,LS_Coint_BD!$B$3:$D$1079,2)</f>
        <v>0</v>
      </c>
      <c r="C969" s="87">
        <f>VLOOKUP($AC969,LS_Coint_BD!$B$3:$D$1079,3)</f>
        <v>0</v>
      </c>
      <c r="D969" s="68">
        <f t="shared" si="687"/>
        <v>0</v>
      </c>
      <c r="E969" s="65">
        <f t="shared" si="688"/>
        <v>0</v>
      </c>
      <c r="F969" s="69">
        <f t="shared" si="689"/>
        <v>0</v>
      </c>
      <c r="G969" s="68">
        <f t="shared" si="690"/>
        <v>0</v>
      </c>
      <c r="H969" s="65">
        <f t="shared" si="691"/>
        <v>0</v>
      </c>
      <c r="I969" s="69">
        <f t="shared" si="692"/>
        <v>0</v>
      </c>
      <c r="J969" s="68">
        <f t="shared" si="693"/>
        <v>0</v>
      </c>
      <c r="K969" s="65">
        <f t="shared" si="694"/>
        <v>0</v>
      </c>
      <c r="L969" s="69">
        <f t="shared" si="695"/>
        <v>0</v>
      </c>
      <c r="M969" s="68">
        <f t="shared" si="696"/>
        <v>0</v>
      </c>
      <c r="N969" s="65">
        <f t="shared" si="697"/>
        <v>0</v>
      </c>
      <c r="O969" s="69">
        <f t="shared" si="698"/>
        <v>0</v>
      </c>
      <c r="P969" s="68">
        <f t="shared" si="699"/>
        <v>0</v>
      </c>
      <c r="Q969" s="65">
        <f t="shared" si="700"/>
        <v>0</v>
      </c>
      <c r="R969" s="69">
        <f t="shared" si="701"/>
        <v>0</v>
      </c>
      <c r="S969" s="68">
        <f t="shared" si="702"/>
        <v>0</v>
      </c>
      <c r="T969" s="65">
        <f t="shared" si="703"/>
        <v>0</v>
      </c>
      <c r="U969" s="69">
        <f t="shared" si="704"/>
        <v>0</v>
      </c>
      <c r="V969" s="68">
        <f t="shared" si="705"/>
        <v>0</v>
      </c>
      <c r="W969" s="65">
        <f t="shared" si="706"/>
        <v>0</v>
      </c>
      <c r="X969" s="69">
        <f t="shared" si="707"/>
        <v>0</v>
      </c>
      <c r="Y969" s="68">
        <f t="shared" si="708"/>
        <v>0</v>
      </c>
      <c r="Z969" s="65">
        <f t="shared" si="709"/>
        <v>0</v>
      </c>
      <c r="AA969" s="69">
        <f t="shared" si="710"/>
        <v>0</v>
      </c>
      <c r="AB969" s="98">
        <f>SUMIF(BN969:BU969,"VERDADEIRO",BN$3:$BU968)</f>
        <v>0</v>
      </c>
      <c r="AC969" s="97">
        <f t="shared" si="728"/>
        <v>966</v>
      </c>
      <c r="AD969" s="89">
        <f>RTD("tryd.rtdserver",,"COT",B969,"ULT")</f>
        <v>0</v>
      </c>
      <c r="AE969" s="89">
        <f>RTD("tryd.rtdserver",,"COT",C969,"ULT")</f>
        <v>0</v>
      </c>
      <c r="AF969" s="89">
        <f>VLOOKUP($AC969,LS_Coint_BD!$B$3:$AQ$1079,AF$2)*$AD969+VLOOKUP($AC969,LS_Coint_BD!$B$3:$AQ$1079,AF$2+1)</f>
        <v>0</v>
      </c>
      <c r="AG969" s="89">
        <f>VLOOKUP($AC969,LS_Coint_BD!$B$3:$AQ$1079,AG$2)*$AD969+VLOOKUP($AC969,LS_Coint_BD!$B$3:$AQ$1079,AG$2+1)</f>
        <v>0</v>
      </c>
      <c r="AH969" s="89">
        <f>VLOOKUP($AC969,LS_Coint_BD!$B$3:$AQ$1079,AH$2)*$AD969+VLOOKUP($AC969,LS_Coint_BD!$B$3:$AQ$1079,AH$2+1)</f>
        <v>0</v>
      </c>
      <c r="AI969" s="89">
        <f>VLOOKUP($AC969,LS_Coint_BD!$B$3:$AQ$1079,AI$2)*$AD969+VLOOKUP($AC969,LS_Coint_BD!$B$3:$AQ$1079,AI$2+1)</f>
        <v>0</v>
      </c>
      <c r="AJ969" s="89">
        <f>VLOOKUP($AC969,LS_Coint_BD!$B$3:$AQ$1079,AJ$2)*$AD969+VLOOKUP($AC969,LS_Coint_BD!$B$3:$AQ$1079,AJ$2+1)</f>
        <v>0</v>
      </c>
      <c r="AK969" s="89">
        <f>VLOOKUP($AC969,LS_Coint_BD!$B$3:$AQ$1079,AK$2)*$AD969+VLOOKUP($AC969,LS_Coint_BD!$B$3:$AQ$1079,AK$2+1)</f>
        <v>0</v>
      </c>
      <c r="AL969" s="89">
        <f>VLOOKUP($AC969,LS_Coint_BD!$B$3:$AQ$1079,AL$2)*$AD969+VLOOKUP($AC969,LS_Coint_BD!$B$3:$AQ$1079,AL$2+1)</f>
        <v>0</v>
      </c>
      <c r="AM969" s="89">
        <f>VLOOKUP($AC969,LS_Coint_BD!$B$3:$AQ$1079,AM$2)*$AD969+VLOOKUP($AC969,LS_Coint_BD!$B$3:$AQ$1079,AM$2+1)</f>
        <v>0</v>
      </c>
      <c r="AN969" s="89">
        <f>VLOOKUP($AC969,LS_Coint_BD!$B$3:$AQ$1079,AN$2)</f>
        <v>0</v>
      </c>
      <c r="AO969" s="89">
        <f>VLOOKUP($AC969,LS_Coint_BD!$B$3:$AQ$1079,AO$2)</f>
        <v>0</v>
      </c>
      <c r="AP969" s="89">
        <f>VLOOKUP($AC969,LS_Coint_BD!$B$3:$AQ$1079,AP$2)</f>
        <v>0</v>
      </c>
      <c r="AQ969" s="89">
        <f>VLOOKUP($AC969,LS_Coint_BD!$B$3:$AQ$1079,AQ$2)</f>
        <v>0</v>
      </c>
      <c r="AR969" s="89">
        <f>VLOOKUP($AC969,LS_Coint_BD!$B$3:$AQ$1079,AR$2)</f>
        <v>0</v>
      </c>
      <c r="AS969" s="89">
        <f>VLOOKUP($AC969,LS_Coint_BD!$B$3:$AQ$1079,AS$2)</f>
        <v>0</v>
      </c>
      <c r="AT969" s="89">
        <f>VLOOKUP($AC969,LS_Coint_BD!$B$3:$AQ$1079,AT$2)</f>
        <v>0</v>
      </c>
      <c r="AU969" s="89">
        <f>VLOOKUP($AC969,LS_Coint_BD!$B$3:$AQ$1079,AU$2)</f>
        <v>0</v>
      </c>
      <c r="AV969" s="89">
        <f>VLOOKUP($AC969,LS_Coint_BD!$B$3:$AQ$1079,AV$2)</f>
        <v>0</v>
      </c>
      <c r="AW969" s="89">
        <f>VLOOKUP($AC969,LS_Coint_BD!$B$3:$AQ$1079,AW$2)</f>
        <v>0</v>
      </c>
      <c r="AX969" s="89">
        <f>VLOOKUP($AC969,LS_Coint_BD!$B$3:$AQ$1079,AX$2)</f>
        <v>0</v>
      </c>
      <c r="AY969" s="89">
        <f>VLOOKUP($AC969,LS_Coint_BD!$B$3:$AQ$1079,AY$2)</f>
        <v>0</v>
      </c>
      <c r="AZ969" s="89">
        <f>VLOOKUP($AC969,LS_Coint_BD!$B$3:$AQ$1079,AZ$2)</f>
        <v>0</v>
      </c>
      <c r="BA969" s="89">
        <f>VLOOKUP($AC969,LS_Coint_BD!$B$3:$AQ$1079,BA$2)</f>
        <v>0</v>
      </c>
      <c r="BB969" s="89">
        <f>VLOOKUP($AC969,LS_Coint_BD!$B$3:$AQ$1079,BB$2)</f>
        <v>0</v>
      </c>
      <c r="BC969" s="89">
        <f>VLOOKUP($AC969,LS_Coint_BD!$B$3:$AQ$1079,BC$2)</f>
        <v>0</v>
      </c>
      <c r="BD969" s="89">
        <f t="shared" si="711"/>
        <v>0</v>
      </c>
      <c r="BE969" s="89">
        <f t="shared" si="712"/>
        <v>0</v>
      </c>
      <c r="BF969" s="89">
        <f t="shared" si="713"/>
        <v>0</v>
      </c>
      <c r="BG969" s="89">
        <f t="shared" si="714"/>
        <v>0</v>
      </c>
      <c r="BH969" s="89">
        <f t="shared" si="715"/>
        <v>0</v>
      </c>
      <c r="BI969" s="89">
        <f t="shared" si="716"/>
        <v>0</v>
      </c>
      <c r="BJ969" s="89">
        <f t="shared" si="717"/>
        <v>0</v>
      </c>
      <c r="BK969" s="89">
        <f t="shared" si="718"/>
        <v>0</v>
      </c>
      <c r="BL969" s="89">
        <f t="shared" si="719"/>
        <v>0</v>
      </c>
      <c r="BM969" s="89"/>
      <c r="BN969" s="26" t="b">
        <f t="shared" si="720"/>
        <v>0</v>
      </c>
      <c r="BO969" s="26" t="b">
        <f t="shared" si="721"/>
        <v>0</v>
      </c>
      <c r="BP969" s="26" t="b">
        <f t="shared" si="722"/>
        <v>0</v>
      </c>
      <c r="BQ969" s="26" t="b">
        <f t="shared" si="723"/>
        <v>0</v>
      </c>
      <c r="BR969" s="26" t="b">
        <f t="shared" si="724"/>
        <v>0</v>
      </c>
      <c r="BS969" s="26" t="b">
        <f t="shared" si="725"/>
        <v>0</v>
      </c>
      <c r="BT969" s="26" t="b">
        <f t="shared" si="726"/>
        <v>0</v>
      </c>
      <c r="BU969" s="26" t="b">
        <f t="shared" si="727"/>
        <v>0</v>
      </c>
    </row>
    <row r="970" spans="2:73" ht="15" thickBot="1" x14ac:dyDescent="0.35">
      <c r="B970" s="17">
        <f>VLOOKUP($AC970,LS_Coint_BD!$B$3:$D$1079,2)</f>
        <v>0</v>
      </c>
      <c r="C970" s="87">
        <f>VLOOKUP($AC970,LS_Coint_BD!$B$3:$D$1079,3)</f>
        <v>0</v>
      </c>
      <c r="D970" s="68">
        <f t="shared" si="687"/>
        <v>0</v>
      </c>
      <c r="E970" s="65">
        <f t="shared" si="688"/>
        <v>0</v>
      </c>
      <c r="F970" s="69">
        <f t="shared" si="689"/>
        <v>0</v>
      </c>
      <c r="G970" s="68">
        <f t="shared" si="690"/>
        <v>0</v>
      </c>
      <c r="H970" s="65">
        <f t="shared" si="691"/>
        <v>0</v>
      </c>
      <c r="I970" s="69">
        <f t="shared" si="692"/>
        <v>0</v>
      </c>
      <c r="J970" s="68">
        <f t="shared" si="693"/>
        <v>0</v>
      </c>
      <c r="K970" s="65">
        <f t="shared" si="694"/>
        <v>0</v>
      </c>
      <c r="L970" s="69">
        <f t="shared" si="695"/>
        <v>0</v>
      </c>
      <c r="M970" s="68">
        <f t="shared" si="696"/>
        <v>0</v>
      </c>
      <c r="N970" s="65">
        <f t="shared" si="697"/>
        <v>0</v>
      </c>
      <c r="O970" s="69">
        <f t="shared" si="698"/>
        <v>0</v>
      </c>
      <c r="P970" s="68">
        <f t="shared" si="699"/>
        <v>0</v>
      </c>
      <c r="Q970" s="65">
        <f t="shared" si="700"/>
        <v>0</v>
      </c>
      <c r="R970" s="69">
        <f t="shared" si="701"/>
        <v>0</v>
      </c>
      <c r="S970" s="68">
        <f t="shared" si="702"/>
        <v>0</v>
      </c>
      <c r="T970" s="65">
        <f t="shared" si="703"/>
        <v>0</v>
      </c>
      <c r="U970" s="69">
        <f t="shared" si="704"/>
        <v>0</v>
      </c>
      <c r="V970" s="68">
        <f t="shared" si="705"/>
        <v>0</v>
      </c>
      <c r="W970" s="65">
        <f t="shared" si="706"/>
        <v>0</v>
      </c>
      <c r="X970" s="69">
        <f t="shared" si="707"/>
        <v>0</v>
      </c>
      <c r="Y970" s="68">
        <f t="shared" si="708"/>
        <v>0</v>
      </c>
      <c r="Z970" s="65">
        <f t="shared" si="709"/>
        <v>0</v>
      </c>
      <c r="AA970" s="69">
        <f t="shared" si="710"/>
        <v>0</v>
      </c>
      <c r="AB970" s="98">
        <f>SUMIF(BN970:BU970,"VERDADEIRO",BN$3:$BU969)</f>
        <v>0</v>
      </c>
      <c r="AC970" s="97">
        <f t="shared" si="728"/>
        <v>967</v>
      </c>
      <c r="AD970" s="89">
        <f>RTD("tryd.rtdserver",,"COT",B970,"ULT")</f>
        <v>0</v>
      </c>
      <c r="AE970" s="89">
        <f>RTD("tryd.rtdserver",,"COT",C970,"ULT")</f>
        <v>0</v>
      </c>
      <c r="AF970" s="89">
        <f>VLOOKUP($AC970,LS_Coint_BD!$B$3:$AQ$1079,AF$2)*$AD970+VLOOKUP($AC970,LS_Coint_BD!$B$3:$AQ$1079,AF$2+1)</f>
        <v>0</v>
      </c>
      <c r="AG970" s="89">
        <f>VLOOKUP($AC970,LS_Coint_BD!$B$3:$AQ$1079,AG$2)*$AD970+VLOOKUP($AC970,LS_Coint_BD!$B$3:$AQ$1079,AG$2+1)</f>
        <v>0</v>
      </c>
      <c r="AH970" s="89">
        <f>VLOOKUP($AC970,LS_Coint_BD!$B$3:$AQ$1079,AH$2)*$AD970+VLOOKUP($AC970,LS_Coint_BD!$B$3:$AQ$1079,AH$2+1)</f>
        <v>0</v>
      </c>
      <c r="AI970" s="89">
        <f>VLOOKUP($AC970,LS_Coint_BD!$B$3:$AQ$1079,AI$2)*$AD970+VLOOKUP($AC970,LS_Coint_BD!$B$3:$AQ$1079,AI$2+1)</f>
        <v>0</v>
      </c>
      <c r="AJ970" s="89">
        <f>VLOOKUP($AC970,LS_Coint_BD!$B$3:$AQ$1079,AJ$2)*$AD970+VLOOKUP($AC970,LS_Coint_BD!$B$3:$AQ$1079,AJ$2+1)</f>
        <v>0</v>
      </c>
      <c r="AK970" s="89">
        <f>VLOOKUP($AC970,LS_Coint_BD!$B$3:$AQ$1079,AK$2)*$AD970+VLOOKUP($AC970,LS_Coint_BD!$B$3:$AQ$1079,AK$2+1)</f>
        <v>0</v>
      </c>
      <c r="AL970" s="89">
        <f>VLOOKUP($AC970,LS_Coint_BD!$B$3:$AQ$1079,AL$2)*$AD970+VLOOKUP($AC970,LS_Coint_BD!$B$3:$AQ$1079,AL$2+1)</f>
        <v>0</v>
      </c>
      <c r="AM970" s="89">
        <f>VLOOKUP($AC970,LS_Coint_BD!$B$3:$AQ$1079,AM$2)*$AD970+VLOOKUP($AC970,LS_Coint_BD!$B$3:$AQ$1079,AM$2+1)</f>
        <v>0</v>
      </c>
      <c r="AN970" s="89">
        <f>VLOOKUP($AC970,LS_Coint_BD!$B$3:$AQ$1079,AN$2)</f>
        <v>0</v>
      </c>
      <c r="AO970" s="89">
        <f>VLOOKUP($AC970,LS_Coint_BD!$B$3:$AQ$1079,AO$2)</f>
        <v>0</v>
      </c>
      <c r="AP970" s="89">
        <f>VLOOKUP($AC970,LS_Coint_BD!$B$3:$AQ$1079,AP$2)</f>
        <v>0</v>
      </c>
      <c r="AQ970" s="89">
        <f>VLOOKUP($AC970,LS_Coint_BD!$B$3:$AQ$1079,AQ$2)</f>
        <v>0</v>
      </c>
      <c r="AR970" s="89">
        <f>VLOOKUP($AC970,LS_Coint_BD!$B$3:$AQ$1079,AR$2)</f>
        <v>0</v>
      </c>
      <c r="AS970" s="89">
        <f>VLOOKUP($AC970,LS_Coint_BD!$B$3:$AQ$1079,AS$2)</f>
        <v>0</v>
      </c>
      <c r="AT970" s="89">
        <f>VLOOKUP($AC970,LS_Coint_BD!$B$3:$AQ$1079,AT$2)</f>
        <v>0</v>
      </c>
      <c r="AU970" s="89">
        <f>VLOOKUP($AC970,LS_Coint_BD!$B$3:$AQ$1079,AU$2)</f>
        <v>0</v>
      </c>
      <c r="AV970" s="89">
        <f>VLOOKUP($AC970,LS_Coint_BD!$B$3:$AQ$1079,AV$2)</f>
        <v>0</v>
      </c>
      <c r="AW970" s="89">
        <f>VLOOKUP($AC970,LS_Coint_BD!$B$3:$AQ$1079,AW$2)</f>
        <v>0</v>
      </c>
      <c r="AX970" s="89">
        <f>VLOOKUP($AC970,LS_Coint_BD!$B$3:$AQ$1079,AX$2)</f>
        <v>0</v>
      </c>
      <c r="AY970" s="89">
        <f>VLOOKUP($AC970,LS_Coint_BD!$B$3:$AQ$1079,AY$2)</f>
        <v>0</v>
      </c>
      <c r="AZ970" s="89">
        <f>VLOOKUP($AC970,LS_Coint_BD!$B$3:$AQ$1079,AZ$2)</f>
        <v>0</v>
      </c>
      <c r="BA970" s="89">
        <f>VLOOKUP($AC970,LS_Coint_BD!$B$3:$AQ$1079,BA$2)</f>
        <v>0</v>
      </c>
      <c r="BB970" s="89">
        <f>VLOOKUP($AC970,LS_Coint_BD!$B$3:$AQ$1079,BB$2)</f>
        <v>0</v>
      </c>
      <c r="BC970" s="89">
        <f>VLOOKUP($AC970,LS_Coint_BD!$B$3:$AQ$1079,BC$2)</f>
        <v>0</v>
      </c>
      <c r="BD970" s="89">
        <f t="shared" si="711"/>
        <v>0</v>
      </c>
      <c r="BE970" s="89">
        <f t="shared" si="712"/>
        <v>0</v>
      </c>
      <c r="BF970" s="89">
        <f t="shared" si="713"/>
        <v>0</v>
      </c>
      <c r="BG970" s="89">
        <f t="shared" si="714"/>
        <v>0</v>
      </c>
      <c r="BH970" s="89">
        <f t="shared" si="715"/>
        <v>0</v>
      </c>
      <c r="BI970" s="89">
        <f t="shared" si="716"/>
        <v>0</v>
      </c>
      <c r="BJ970" s="89">
        <f t="shared" si="717"/>
        <v>0</v>
      </c>
      <c r="BK970" s="89">
        <f t="shared" si="718"/>
        <v>0</v>
      </c>
      <c r="BL970" s="89">
        <f t="shared" si="719"/>
        <v>0</v>
      </c>
      <c r="BM970" s="89"/>
      <c r="BN970" s="26" t="b">
        <f t="shared" si="720"/>
        <v>0</v>
      </c>
      <c r="BO970" s="26" t="b">
        <f t="shared" si="721"/>
        <v>0</v>
      </c>
      <c r="BP970" s="26" t="b">
        <f t="shared" si="722"/>
        <v>0</v>
      </c>
      <c r="BQ970" s="26" t="b">
        <f t="shared" si="723"/>
        <v>0</v>
      </c>
      <c r="BR970" s="26" t="b">
        <f t="shared" si="724"/>
        <v>0</v>
      </c>
      <c r="BS970" s="26" t="b">
        <f t="shared" si="725"/>
        <v>0</v>
      </c>
      <c r="BT970" s="26" t="b">
        <f t="shared" si="726"/>
        <v>0</v>
      </c>
      <c r="BU970" s="26" t="b">
        <f t="shared" si="727"/>
        <v>0</v>
      </c>
    </row>
    <row r="971" spans="2:73" ht="15" thickBot="1" x14ac:dyDescent="0.35">
      <c r="B971" s="17">
        <f>VLOOKUP($AC971,LS_Coint_BD!$B$3:$D$1079,2)</f>
        <v>0</v>
      </c>
      <c r="C971" s="87">
        <f>VLOOKUP($AC971,LS_Coint_BD!$B$3:$D$1079,3)</f>
        <v>0</v>
      </c>
      <c r="D971" s="68">
        <f t="shared" si="687"/>
        <v>0</v>
      </c>
      <c r="E971" s="65">
        <f t="shared" si="688"/>
        <v>0</v>
      </c>
      <c r="F971" s="69">
        <f t="shared" si="689"/>
        <v>0</v>
      </c>
      <c r="G971" s="68">
        <f t="shared" si="690"/>
        <v>0</v>
      </c>
      <c r="H971" s="65">
        <f t="shared" si="691"/>
        <v>0</v>
      </c>
      <c r="I971" s="69">
        <f t="shared" si="692"/>
        <v>0</v>
      </c>
      <c r="J971" s="68">
        <f t="shared" si="693"/>
        <v>0</v>
      </c>
      <c r="K971" s="65">
        <f t="shared" si="694"/>
        <v>0</v>
      </c>
      <c r="L971" s="69">
        <f t="shared" si="695"/>
        <v>0</v>
      </c>
      <c r="M971" s="68">
        <f t="shared" si="696"/>
        <v>0</v>
      </c>
      <c r="N971" s="65">
        <f t="shared" si="697"/>
        <v>0</v>
      </c>
      <c r="O971" s="69">
        <f t="shared" si="698"/>
        <v>0</v>
      </c>
      <c r="P971" s="68">
        <f t="shared" si="699"/>
        <v>0</v>
      </c>
      <c r="Q971" s="65">
        <f t="shared" si="700"/>
        <v>0</v>
      </c>
      <c r="R971" s="69">
        <f t="shared" si="701"/>
        <v>0</v>
      </c>
      <c r="S971" s="68">
        <f t="shared" si="702"/>
        <v>0</v>
      </c>
      <c r="T971" s="65">
        <f t="shared" si="703"/>
        <v>0</v>
      </c>
      <c r="U971" s="69">
        <f t="shared" si="704"/>
        <v>0</v>
      </c>
      <c r="V971" s="68">
        <f t="shared" si="705"/>
        <v>0</v>
      </c>
      <c r="W971" s="65">
        <f t="shared" si="706"/>
        <v>0</v>
      </c>
      <c r="X971" s="69">
        <f t="shared" si="707"/>
        <v>0</v>
      </c>
      <c r="Y971" s="68">
        <f t="shared" si="708"/>
        <v>0</v>
      </c>
      <c r="Z971" s="65">
        <f t="shared" si="709"/>
        <v>0</v>
      </c>
      <c r="AA971" s="69">
        <f t="shared" si="710"/>
        <v>0</v>
      </c>
      <c r="AB971" s="98">
        <f>SUMIF(BN971:BU971,"VERDADEIRO",BN$3:$BU970)</f>
        <v>0</v>
      </c>
      <c r="AC971" s="97">
        <f t="shared" si="728"/>
        <v>968</v>
      </c>
      <c r="AD971" s="89">
        <f>RTD("tryd.rtdserver",,"COT",B971,"ULT")</f>
        <v>0</v>
      </c>
      <c r="AE971" s="89">
        <f>RTD("tryd.rtdserver",,"COT",C971,"ULT")</f>
        <v>0</v>
      </c>
      <c r="AF971" s="89">
        <f>VLOOKUP($AC971,LS_Coint_BD!$B$3:$AQ$1079,AF$2)*$AD971+VLOOKUP($AC971,LS_Coint_BD!$B$3:$AQ$1079,AF$2+1)</f>
        <v>0</v>
      </c>
      <c r="AG971" s="89">
        <f>VLOOKUP($AC971,LS_Coint_BD!$B$3:$AQ$1079,AG$2)*$AD971+VLOOKUP($AC971,LS_Coint_BD!$B$3:$AQ$1079,AG$2+1)</f>
        <v>0</v>
      </c>
      <c r="AH971" s="89">
        <f>VLOOKUP($AC971,LS_Coint_BD!$B$3:$AQ$1079,AH$2)*$AD971+VLOOKUP($AC971,LS_Coint_BD!$B$3:$AQ$1079,AH$2+1)</f>
        <v>0</v>
      </c>
      <c r="AI971" s="89">
        <f>VLOOKUP($AC971,LS_Coint_BD!$B$3:$AQ$1079,AI$2)*$AD971+VLOOKUP($AC971,LS_Coint_BD!$B$3:$AQ$1079,AI$2+1)</f>
        <v>0</v>
      </c>
      <c r="AJ971" s="89">
        <f>VLOOKUP($AC971,LS_Coint_BD!$B$3:$AQ$1079,AJ$2)*$AD971+VLOOKUP($AC971,LS_Coint_BD!$B$3:$AQ$1079,AJ$2+1)</f>
        <v>0</v>
      </c>
      <c r="AK971" s="89">
        <f>VLOOKUP($AC971,LS_Coint_BD!$B$3:$AQ$1079,AK$2)*$AD971+VLOOKUP($AC971,LS_Coint_BD!$B$3:$AQ$1079,AK$2+1)</f>
        <v>0</v>
      </c>
      <c r="AL971" s="89">
        <f>VLOOKUP($AC971,LS_Coint_BD!$B$3:$AQ$1079,AL$2)*$AD971+VLOOKUP($AC971,LS_Coint_BD!$B$3:$AQ$1079,AL$2+1)</f>
        <v>0</v>
      </c>
      <c r="AM971" s="89">
        <f>VLOOKUP($AC971,LS_Coint_BD!$B$3:$AQ$1079,AM$2)*$AD971+VLOOKUP($AC971,LS_Coint_BD!$B$3:$AQ$1079,AM$2+1)</f>
        <v>0</v>
      </c>
      <c r="AN971" s="89">
        <f>VLOOKUP($AC971,LS_Coint_BD!$B$3:$AQ$1079,AN$2)</f>
        <v>0</v>
      </c>
      <c r="AO971" s="89">
        <f>VLOOKUP($AC971,LS_Coint_BD!$B$3:$AQ$1079,AO$2)</f>
        <v>0</v>
      </c>
      <c r="AP971" s="89">
        <f>VLOOKUP($AC971,LS_Coint_BD!$B$3:$AQ$1079,AP$2)</f>
        <v>0</v>
      </c>
      <c r="AQ971" s="89">
        <f>VLOOKUP($AC971,LS_Coint_BD!$B$3:$AQ$1079,AQ$2)</f>
        <v>0</v>
      </c>
      <c r="AR971" s="89">
        <f>VLOOKUP($AC971,LS_Coint_BD!$B$3:$AQ$1079,AR$2)</f>
        <v>0</v>
      </c>
      <c r="AS971" s="89">
        <f>VLOOKUP($AC971,LS_Coint_BD!$B$3:$AQ$1079,AS$2)</f>
        <v>0</v>
      </c>
      <c r="AT971" s="89">
        <f>VLOOKUP($AC971,LS_Coint_BD!$B$3:$AQ$1079,AT$2)</f>
        <v>0</v>
      </c>
      <c r="AU971" s="89">
        <f>VLOOKUP($AC971,LS_Coint_BD!$B$3:$AQ$1079,AU$2)</f>
        <v>0</v>
      </c>
      <c r="AV971" s="89">
        <f>VLOOKUP($AC971,LS_Coint_BD!$B$3:$AQ$1079,AV$2)</f>
        <v>0</v>
      </c>
      <c r="AW971" s="89">
        <f>VLOOKUP($AC971,LS_Coint_BD!$B$3:$AQ$1079,AW$2)</f>
        <v>0</v>
      </c>
      <c r="AX971" s="89">
        <f>VLOOKUP($AC971,LS_Coint_BD!$B$3:$AQ$1079,AX$2)</f>
        <v>0</v>
      </c>
      <c r="AY971" s="89">
        <f>VLOOKUP($AC971,LS_Coint_BD!$B$3:$AQ$1079,AY$2)</f>
        <v>0</v>
      </c>
      <c r="AZ971" s="89">
        <f>VLOOKUP($AC971,LS_Coint_BD!$B$3:$AQ$1079,AZ$2)</f>
        <v>0</v>
      </c>
      <c r="BA971" s="89">
        <f>VLOOKUP($AC971,LS_Coint_BD!$B$3:$AQ$1079,BA$2)</f>
        <v>0</v>
      </c>
      <c r="BB971" s="89">
        <f>VLOOKUP($AC971,LS_Coint_BD!$B$3:$AQ$1079,BB$2)</f>
        <v>0</v>
      </c>
      <c r="BC971" s="89">
        <f>VLOOKUP($AC971,LS_Coint_BD!$B$3:$AQ$1079,BC$2)</f>
        <v>0</v>
      </c>
      <c r="BD971" s="89">
        <f t="shared" si="711"/>
        <v>0</v>
      </c>
      <c r="BE971" s="89">
        <f t="shared" si="712"/>
        <v>0</v>
      </c>
      <c r="BF971" s="89">
        <f t="shared" si="713"/>
        <v>0</v>
      </c>
      <c r="BG971" s="89">
        <f t="shared" si="714"/>
        <v>0</v>
      </c>
      <c r="BH971" s="89">
        <f t="shared" si="715"/>
        <v>0</v>
      </c>
      <c r="BI971" s="89">
        <f t="shared" si="716"/>
        <v>0</v>
      </c>
      <c r="BJ971" s="89">
        <f t="shared" si="717"/>
        <v>0</v>
      </c>
      <c r="BK971" s="89">
        <f t="shared" si="718"/>
        <v>0</v>
      </c>
      <c r="BL971" s="89">
        <f t="shared" si="719"/>
        <v>0</v>
      </c>
      <c r="BM971" s="89"/>
      <c r="BN971" s="26" t="b">
        <f t="shared" si="720"/>
        <v>0</v>
      </c>
      <c r="BO971" s="26" t="b">
        <f t="shared" si="721"/>
        <v>0</v>
      </c>
      <c r="BP971" s="26" t="b">
        <f t="shared" si="722"/>
        <v>0</v>
      </c>
      <c r="BQ971" s="26" t="b">
        <f t="shared" si="723"/>
        <v>0</v>
      </c>
      <c r="BR971" s="26" t="b">
        <f t="shared" si="724"/>
        <v>0</v>
      </c>
      <c r="BS971" s="26" t="b">
        <f t="shared" si="725"/>
        <v>0</v>
      </c>
      <c r="BT971" s="26" t="b">
        <f t="shared" si="726"/>
        <v>0</v>
      </c>
      <c r="BU971" s="26" t="b">
        <f t="shared" si="727"/>
        <v>0</v>
      </c>
    </row>
    <row r="972" spans="2:73" ht="15" thickBot="1" x14ac:dyDescent="0.35">
      <c r="B972" s="17">
        <f>VLOOKUP($AC972,LS_Coint_BD!$B$3:$D$1079,2)</f>
        <v>0</v>
      </c>
      <c r="C972" s="87">
        <f>VLOOKUP($AC972,LS_Coint_BD!$B$3:$D$1079,3)</f>
        <v>0</v>
      </c>
      <c r="D972" s="68">
        <f t="shared" si="687"/>
        <v>0</v>
      </c>
      <c r="E972" s="65">
        <f t="shared" si="688"/>
        <v>0</v>
      </c>
      <c r="F972" s="69">
        <f t="shared" si="689"/>
        <v>0</v>
      </c>
      <c r="G972" s="68">
        <f t="shared" si="690"/>
        <v>0</v>
      </c>
      <c r="H972" s="65">
        <f t="shared" si="691"/>
        <v>0</v>
      </c>
      <c r="I972" s="69">
        <f t="shared" si="692"/>
        <v>0</v>
      </c>
      <c r="J972" s="68">
        <f t="shared" si="693"/>
        <v>0</v>
      </c>
      <c r="K972" s="65">
        <f t="shared" si="694"/>
        <v>0</v>
      </c>
      <c r="L972" s="69">
        <f t="shared" si="695"/>
        <v>0</v>
      </c>
      <c r="M972" s="68">
        <f t="shared" si="696"/>
        <v>0</v>
      </c>
      <c r="N972" s="65">
        <f t="shared" si="697"/>
        <v>0</v>
      </c>
      <c r="O972" s="69">
        <f t="shared" si="698"/>
        <v>0</v>
      </c>
      <c r="P972" s="68">
        <f t="shared" si="699"/>
        <v>0</v>
      </c>
      <c r="Q972" s="65">
        <f t="shared" si="700"/>
        <v>0</v>
      </c>
      <c r="R972" s="69">
        <f t="shared" si="701"/>
        <v>0</v>
      </c>
      <c r="S972" s="68">
        <f t="shared" si="702"/>
        <v>0</v>
      </c>
      <c r="T972" s="65">
        <f t="shared" si="703"/>
        <v>0</v>
      </c>
      <c r="U972" s="69">
        <f t="shared" si="704"/>
        <v>0</v>
      </c>
      <c r="V972" s="68">
        <f t="shared" si="705"/>
        <v>0</v>
      </c>
      <c r="W972" s="65">
        <f t="shared" si="706"/>
        <v>0</v>
      </c>
      <c r="X972" s="69">
        <f t="shared" si="707"/>
        <v>0</v>
      </c>
      <c r="Y972" s="68">
        <f t="shared" si="708"/>
        <v>0</v>
      </c>
      <c r="Z972" s="65">
        <f t="shared" si="709"/>
        <v>0</v>
      </c>
      <c r="AA972" s="69">
        <f t="shared" si="710"/>
        <v>0</v>
      </c>
      <c r="AB972" s="98">
        <f>SUMIF(BN972:BU972,"VERDADEIRO",BN$3:$BU971)</f>
        <v>0</v>
      </c>
      <c r="AC972" s="97">
        <f t="shared" si="728"/>
        <v>969</v>
      </c>
      <c r="AD972" s="89">
        <f>RTD("tryd.rtdserver",,"COT",B972,"ULT")</f>
        <v>0</v>
      </c>
      <c r="AE972" s="89">
        <f>RTD("tryd.rtdserver",,"COT",C972,"ULT")</f>
        <v>0</v>
      </c>
      <c r="AF972" s="89">
        <f>VLOOKUP($AC972,LS_Coint_BD!$B$3:$AQ$1079,AF$2)*$AD972+VLOOKUP($AC972,LS_Coint_BD!$B$3:$AQ$1079,AF$2+1)</f>
        <v>0</v>
      </c>
      <c r="AG972" s="89">
        <f>VLOOKUP($AC972,LS_Coint_BD!$B$3:$AQ$1079,AG$2)*$AD972+VLOOKUP($AC972,LS_Coint_BD!$B$3:$AQ$1079,AG$2+1)</f>
        <v>0</v>
      </c>
      <c r="AH972" s="89">
        <f>VLOOKUP($AC972,LS_Coint_BD!$B$3:$AQ$1079,AH$2)*$AD972+VLOOKUP($AC972,LS_Coint_BD!$B$3:$AQ$1079,AH$2+1)</f>
        <v>0</v>
      </c>
      <c r="AI972" s="89">
        <f>VLOOKUP($AC972,LS_Coint_BD!$B$3:$AQ$1079,AI$2)*$AD972+VLOOKUP($AC972,LS_Coint_BD!$B$3:$AQ$1079,AI$2+1)</f>
        <v>0</v>
      </c>
      <c r="AJ972" s="89">
        <f>VLOOKUP($AC972,LS_Coint_BD!$B$3:$AQ$1079,AJ$2)*$AD972+VLOOKUP($AC972,LS_Coint_BD!$B$3:$AQ$1079,AJ$2+1)</f>
        <v>0</v>
      </c>
      <c r="AK972" s="89">
        <f>VLOOKUP($AC972,LS_Coint_BD!$B$3:$AQ$1079,AK$2)*$AD972+VLOOKUP($AC972,LS_Coint_BD!$B$3:$AQ$1079,AK$2+1)</f>
        <v>0</v>
      </c>
      <c r="AL972" s="89">
        <f>VLOOKUP($AC972,LS_Coint_BD!$B$3:$AQ$1079,AL$2)*$AD972+VLOOKUP($AC972,LS_Coint_BD!$B$3:$AQ$1079,AL$2+1)</f>
        <v>0</v>
      </c>
      <c r="AM972" s="89">
        <f>VLOOKUP($AC972,LS_Coint_BD!$B$3:$AQ$1079,AM$2)*$AD972+VLOOKUP($AC972,LS_Coint_BD!$B$3:$AQ$1079,AM$2+1)</f>
        <v>0</v>
      </c>
      <c r="AN972" s="89">
        <f>VLOOKUP($AC972,LS_Coint_BD!$B$3:$AQ$1079,AN$2)</f>
        <v>0</v>
      </c>
      <c r="AO972" s="89">
        <f>VLOOKUP($AC972,LS_Coint_BD!$B$3:$AQ$1079,AO$2)</f>
        <v>0</v>
      </c>
      <c r="AP972" s="89">
        <f>VLOOKUP($AC972,LS_Coint_BD!$B$3:$AQ$1079,AP$2)</f>
        <v>0</v>
      </c>
      <c r="AQ972" s="89">
        <f>VLOOKUP($AC972,LS_Coint_BD!$B$3:$AQ$1079,AQ$2)</f>
        <v>0</v>
      </c>
      <c r="AR972" s="89">
        <f>VLOOKUP($AC972,LS_Coint_BD!$B$3:$AQ$1079,AR$2)</f>
        <v>0</v>
      </c>
      <c r="AS972" s="89">
        <f>VLOOKUP($AC972,LS_Coint_BD!$B$3:$AQ$1079,AS$2)</f>
        <v>0</v>
      </c>
      <c r="AT972" s="89">
        <f>VLOOKUP($AC972,LS_Coint_BD!$B$3:$AQ$1079,AT$2)</f>
        <v>0</v>
      </c>
      <c r="AU972" s="89">
        <f>VLOOKUP($AC972,LS_Coint_BD!$B$3:$AQ$1079,AU$2)</f>
        <v>0</v>
      </c>
      <c r="AV972" s="89">
        <f>VLOOKUP($AC972,LS_Coint_BD!$B$3:$AQ$1079,AV$2)</f>
        <v>0</v>
      </c>
      <c r="AW972" s="89">
        <f>VLOOKUP($AC972,LS_Coint_BD!$B$3:$AQ$1079,AW$2)</f>
        <v>0</v>
      </c>
      <c r="AX972" s="89">
        <f>VLOOKUP($AC972,LS_Coint_BD!$B$3:$AQ$1079,AX$2)</f>
        <v>0</v>
      </c>
      <c r="AY972" s="89">
        <f>VLOOKUP($AC972,LS_Coint_BD!$B$3:$AQ$1079,AY$2)</f>
        <v>0</v>
      </c>
      <c r="AZ972" s="89">
        <f>VLOOKUP($AC972,LS_Coint_BD!$B$3:$AQ$1079,AZ$2)</f>
        <v>0</v>
      </c>
      <c r="BA972" s="89">
        <f>VLOOKUP($AC972,LS_Coint_BD!$B$3:$AQ$1079,BA$2)</f>
        <v>0</v>
      </c>
      <c r="BB972" s="89">
        <f>VLOOKUP($AC972,LS_Coint_BD!$B$3:$AQ$1079,BB$2)</f>
        <v>0</v>
      </c>
      <c r="BC972" s="89">
        <f>VLOOKUP($AC972,LS_Coint_BD!$B$3:$AQ$1079,BC$2)</f>
        <v>0</v>
      </c>
      <c r="BD972" s="89">
        <f t="shared" si="711"/>
        <v>0</v>
      </c>
      <c r="BE972" s="89">
        <f t="shared" si="712"/>
        <v>0</v>
      </c>
      <c r="BF972" s="89">
        <f t="shared" si="713"/>
        <v>0</v>
      </c>
      <c r="BG972" s="89">
        <f t="shared" si="714"/>
        <v>0</v>
      </c>
      <c r="BH972" s="89">
        <f t="shared" si="715"/>
        <v>0</v>
      </c>
      <c r="BI972" s="89">
        <f t="shared" si="716"/>
        <v>0</v>
      </c>
      <c r="BJ972" s="89">
        <f t="shared" si="717"/>
        <v>0</v>
      </c>
      <c r="BK972" s="89">
        <f t="shared" si="718"/>
        <v>0</v>
      </c>
      <c r="BL972" s="89">
        <f t="shared" si="719"/>
        <v>0</v>
      </c>
      <c r="BM972" s="89"/>
      <c r="BN972" s="26" t="b">
        <f t="shared" si="720"/>
        <v>0</v>
      </c>
      <c r="BO972" s="26" t="b">
        <f t="shared" si="721"/>
        <v>0</v>
      </c>
      <c r="BP972" s="26" t="b">
        <f t="shared" si="722"/>
        <v>0</v>
      </c>
      <c r="BQ972" s="26" t="b">
        <f t="shared" si="723"/>
        <v>0</v>
      </c>
      <c r="BR972" s="26" t="b">
        <f t="shared" si="724"/>
        <v>0</v>
      </c>
      <c r="BS972" s="26" t="b">
        <f t="shared" si="725"/>
        <v>0</v>
      </c>
      <c r="BT972" s="26" t="b">
        <f t="shared" si="726"/>
        <v>0</v>
      </c>
      <c r="BU972" s="26" t="b">
        <f t="shared" si="727"/>
        <v>0</v>
      </c>
    </row>
    <row r="973" spans="2:73" ht="15" thickBot="1" x14ac:dyDescent="0.35">
      <c r="B973" s="17">
        <f>VLOOKUP($AC973,LS_Coint_BD!$B$3:$D$1079,2)</f>
        <v>0</v>
      </c>
      <c r="C973" s="87">
        <f>VLOOKUP($AC973,LS_Coint_BD!$B$3:$D$1079,3)</f>
        <v>0</v>
      </c>
      <c r="D973" s="68">
        <f t="shared" si="687"/>
        <v>0</v>
      </c>
      <c r="E973" s="65">
        <f t="shared" si="688"/>
        <v>0</v>
      </c>
      <c r="F973" s="69">
        <f t="shared" si="689"/>
        <v>0</v>
      </c>
      <c r="G973" s="68">
        <f t="shared" si="690"/>
        <v>0</v>
      </c>
      <c r="H973" s="65">
        <f t="shared" si="691"/>
        <v>0</v>
      </c>
      <c r="I973" s="69">
        <f t="shared" si="692"/>
        <v>0</v>
      </c>
      <c r="J973" s="68">
        <f t="shared" si="693"/>
        <v>0</v>
      </c>
      <c r="K973" s="65">
        <f t="shared" si="694"/>
        <v>0</v>
      </c>
      <c r="L973" s="69">
        <f t="shared" si="695"/>
        <v>0</v>
      </c>
      <c r="M973" s="68">
        <f t="shared" si="696"/>
        <v>0</v>
      </c>
      <c r="N973" s="65">
        <f t="shared" si="697"/>
        <v>0</v>
      </c>
      <c r="O973" s="69">
        <f t="shared" si="698"/>
        <v>0</v>
      </c>
      <c r="P973" s="68">
        <f t="shared" si="699"/>
        <v>0</v>
      </c>
      <c r="Q973" s="65">
        <f t="shared" si="700"/>
        <v>0</v>
      </c>
      <c r="R973" s="69">
        <f t="shared" si="701"/>
        <v>0</v>
      </c>
      <c r="S973" s="68">
        <f t="shared" si="702"/>
        <v>0</v>
      </c>
      <c r="T973" s="65">
        <f t="shared" si="703"/>
        <v>0</v>
      </c>
      <c r="U973" s="69">
        <f t="shared" si="704"/>
        <v>0</v>
      </c>
      <c r="V973" s="68">
        <f t="shared" si="705"/>
        <v>0</v>
      </c>
      <c r="W973" s="65">
        <f t="shared" si="706"/>
        <v>0</v>
      </c>
      <c r="X973" s="69">
        <f t="shared" si="707"/>
        <v>0</v>
      </c>
      <c r="Y973" s="68">
        <f t="shared" si="708"/>
        <v>0</v>
      </c>
      <c r="Z973" s="65">
        <f t="shared" si="709"/>
        <v>0</v>
      </c>
      <c r="AA973" s="69">
        <f t="shared" si="710"/>
        <v>0</v>
      </c>
      <c r="AB973" s="98">
        <f>SUMIF(BN973:BU973,"VERDADEIRO",BN$3:$BU972)</f>
        <v>0</v>
      </c>
      <c r="AC973" s="97">
        <f t="shared" si="728"/>
        <v>970</v>
      </c>
      <c r="AD973" s="89">
        <f>RTD("tryd.rtdserver",,"COT",B973,"ULT")</f>
        <v>0</v>
      </c>
      <c r="AE973" s="89">
        <f>RTD("tryd.rtdserver",,"COT",C973,"ULT")</f>
        <v>0</v>
      </c>
      <c r="AF973" s="89">
        <f>VLOOKUP($AC973,LS_Coint_BD!$B$3:$AQ$1079,AF$2)*$AD973+VLOOKUP($AC973,LS_Coint_BD!$B$3:$AQ$1079,AF$2+1)</f>
        <v>0</v>
      </c>
      <c r="AG973" s="89">
        <f>VLOOKUP($AC973,LS_Coint_BD!$B$3:$AQ$1079,AG$2)*$AD973+VLOOKUP($AC973,LS_Coint_BD!$B$3:$AQ$1079,AG$2+1)</f>
        <v>0</v>
      </c>
      <c r="AH973" s="89">
        <f>VLOOKUP($AC973,LS_Coint_BD!$B$3:$AQ$1079,AH$2)*$AD973+VLOOKUP($AC973,LS_Coint_BD!$B$3:$AQ$1079,AH$2+1)</f>
        <v>0</v>
      </c>
      <c r="AI973" s="89">
        <f>VLOOKUP($AC973,LS_Coint_BD!$B$3:$AQ$1079,AI$2)*$AD973+VLOOKUP($AC973,LS_Coint_BD!$B$3:$AQ$1079,AI$2+1)</f>
        <v>0</v>
      </c>
      <c r="AJ973" s="89">
        <f>VLOOKUP($AC973,LS_Coint_BD!$B$3:$AQ$1079,AJ$2)*$AD973+VLOOKUP($AC973,LS_Coint_BD!$B$3:$AQ$1079,AJ$2+1)</f>
        <v>0</v>
      </c>
      <c r="AK973" s="89">
        <f>VLOOKUP($AC973,LS_Coint_BD!$B$3:$AQ$1079,AK$2)*$AD973+VLOOKUP($AC973,LS_Coint_BD!$B$3:$AQ$1079,AK$2+1)</f>
        <v>0</v>
      </c>
      <c r="AL973" s="89">
        <f>VLOOKUP($AC973,LS_Coint_BD!$B$3:$AQ$1079,AL$2)*$AD973+VLOOKUP($AC973,LS_Coint_BD!$B$3:$AQ$1079,AL$2+1)</f>
        <v>0</v>
      </c>
      <c r="AM973" s="89">
        <f>VLOOKUP($AC973,LS_Coint_BD!$B$3:$AQ$1079,AM$2)*$AD973+VLOOKUP($AC973,LS_Coint_BD!$B$3:$AQ$1079,AM$2+1)</f>
        <v>0</v>
      </c>
      <c r="AN973" s="89">
        <f>VLOOKUP($AC973,LS_Coint_BD!$B$3:$AQ$1079,AN$2)</f>
        <v>0</v>
      </c>
      <c r="AO973" s="89">
        <f>VLOOKUP($AC973,LS_Coint_BD!$B$3:$AQ$1079,AO$2)</f>
        <v>0</v>
      </c>
      <c r="AP973" s="89">
        <f>VLOOKUP($AC973,LS_Coint_BD!$B$3:$AQ$1079,AP$2)</f>
        <v>0</v>
      </c>
      <c r="AQ973" s="89">
        <f>VLOOKUP($AC973,LS_Coint_BD!$B$3:$AQ$1079,AQ$2)</f>
        <v>0</v>
      </c>
      <c r="AR973" s="89">
        <f>VLOOKUP($AC973,LS_Coint_BD!$B$3:$AQ$1079,AR$2)</f>
        <v>0</v>
      </c>
      <c r="AS973" s="89">
        <f>VLOOKUP($AC973,LS_Coint_BD!$B$3:$AQ$1079,AS$2)</f>
        <v>0</v>
      </c>
      <c r="AT973" s="89">
        <f>VLOOKUP($AC973,LS_Coint_BD!$B$3:$AQ$1079,AT$2)</f>
        <v>0</v>
      </c>
      <c r="AU973" s="89">
        <f>VLOOKUP($AC973,LS_Coint_BD!$B$3:$AQ$1079,AU$2)</f>
        <v>0</v>
      </c>
      <c r="AV973" s="89">
        <f>VLOOKUP($AC973,LS_Coint_BD!$B$3:$AQ$1079,AV$2)</f>
        <v>0</v>
      </c>
      <c r="AW973" s="89">
        <f>VLOOKUP($AC973,LS_Coint_BD!$B$3:$AQ$1079,AW$2)</f>
        <v>0</v>
      </c>
      <c r="AX973" s="89">
        <f>VLOOKUP($AC973,LS_Coint_BD!$B$3:$AQ$1079,AX$2)</f>
        <v>0</v>
      </c>
      <c r="AY973" s="89">
        <f>VLOOKUP($AC973,LS_Coint_BD!$B$3:$AQ$1079,AY$2)</f>
        <v>0</v>
      </c>
      <c r="AZ973" s="89">
        <f>VLOOKUP($AC973,LS_Coint_BD!$B$3:$AQ$1079,AZ$2)</f>
        <v>0</v>
      </c>
      <c r="BA973" s="89">
        <f>VLOOKUP($AC973,LS_Coint_BD!$B$3:$AQ$1079,BA$2)</f>
        <v>0</v>
      </c>
      <c r="BB973" s="89">
        <f>VLOOKUP($AC973,LS_Coint_BD!$B$3:$AQ$1079,BB$2)</f>
        <v>0</v>
      </c>
      <c r="BC973" s="89">
        <f>VLOOKUP($AC973,LS_Coint_BD!$B$3:$AQ$1079,BC$2)</f>
        <v>0</v>
      </c>
      <c r="BD973" s="89">
        <f t="shared" si="711"/>
        <v>0</v>
      </c>
      <c r="BE973" s="89">
        <f t="shared" si="712"/>
        <v>0</v>
      </c>
      <c r="BF973" s="89">
        <f t="shared" si="713"/>
        <v>0</v>
      </c>
      <c r="BG973" s="89">
        <f t="shared" si="714"/>
        <v>0</v>
      </c>
      <c r="BH973" s="89">
        <f t="shared" si="715"/>
        <v>0</v>
      </c>
      <c r="BI973" s="89">
        <f t="shared" si="716"/>
        <v>0</v>
      </c>
      <c r="BJ973" s="89">
        <f t="shared" si="717"/>
        <v>0</v>
      </c>
      <c r="BK973" s="89">
        <f t="shared" si="718"/>
        <v>0</v>
      </c>
      <c r="BL973" s="89">
        <f t="shared" si="719"/>
        <v>0</v>
      </c>
      <c r="BM973" s="89"/>
      <c r="BN973" s="26" t="b">
        <f t="shared" si="720"/>
        <v>0</v>
      </c>
      <c r="BO973" s="26" t="b">
        <f t="shared" si="721"/>
        <v>0</v>
      </c>
      <c r="BP973" s="26" t="b">
        <f t="shared" si="722"/>
        <v>0</v>
      </c>
      <c r="BQ973" s="26" t="b">
        <f t="shared" si="723"/>
        <v>0</v>
      </c>
      <c r="BR973" s="26" t="b">
        <f t="shared" si="724"/>
        <v>0</v>
      </c>
      <c r="BS973" s="26" t="b">
        <f t="shared" si="725"/>
        <v>0</v>
      </c>
      <c r="BT973" s="26" t="b">
        <f t="shared" si="726"/>
        <v>0</v>
      </c>
      <c r="BU973" s="26" t="b">
        <f t="shared" si="727"/>
        <v>0</v>
      </c>
    </row>
    <row r="974" spans="2:73" ht="15" thickBot="1" x14ac:dyDescent="0.35">
      <c r="B974" s="17">
        <f>VLOOKUP($AC974,LS_Coint_BD!$B$3:$D$1079,2)</f>
        <v>0</v>
      </c>
      <c r="C974" s="87">
        <f>VLOOKUP($AC974,LS_Coint_BD!$B$3:$D$1079,3)</f>
        <v>0</v>
      </c>
      <c r="D974" s="68">
        <f t="shared" si="687"/>
        <v>0</v>
      </c>
      <c r="E974" s="65">
        <f t="shared" si="688"/>
        <v>0</v>
      </c>
      <c r="F974" s="69">
        <f t="shared" si="689"/>
        <v>0</v>
      </c>
      <c r="G974" s="68">
        <f t="shared" si="690"/>
        <v>0</v>
      </c>
      <c r="H974" s="65">
        <f t="shared" si="691"/>
        <v>0</v>
      </c>
      <c r="I974" s="69">
        <f t="shared" si="692"/>
        <v>0</v>
      </c>
      <c r="J974" s="68">
        <f t="shared" si="693"/>
        <v>0</v>
      </c>
      <c r="K974" s="65">
        <f t="shared" si="694"/>
        <v>0</v>
      </c>
      <c r="L974" s="69">
        <f t="shared" si="695"/>
        <v>0</v>
      </c>
      <c r="M974" s="68">
        <f t="shared" si="696"/>
        <v>0</v>
      </c>
      <c r="N974" s="65">
        <f t="shared" si="697"/>
        <v>0</v>
      </c>
      <c r="O974" s="69">
        <f t="shared" si="698"/>
        <v>0</v>
      </c>
      <c r="P974" s="68">
        <f t="shared" si="699"/>
        <v>0</v>
      </c>
      <c r="Q974" s="65">
        <f t="shared" si="700"/>
        <v>0</v>
      </c>
      <c r="R974" s="69">
        <f t="shared" si="701"/>
        <v>0</v>
      </c>
      <c r="S974" s="68">
        <f t="shared" si="702"/>
        <v>0</v>
      </c>
      <c r="T974" s="65">
        <f t="shared" si="703"/>
        <v>0</v>
      </c>
      <c r="U974" s="69">
        <f t="shared" si="704"/>
        <v>0</v>
      </c>
      <c r="V974" s="68">
        <f t="shared" si="705"/>
        <v>0</v>
      </c>
      <c r="W974" s="65">
        <f t="shared" si="706"/>
        <v>0</v>
      </c>
      <c r="X974" s="69">
        <f t="shared" si="707"/>
        <v>0</v>
      </c>
      <c r="Y974" s="68">
        <f t="shared" si="708"/>
        <v>0</v>
      </c>
      <c r="Z974" s="65">
        <f t="shared" si="709"/>
        <v>0</v>
      </c>
      <c r="AA974" s="69">
        <f t="shared" si="710"/>
        <v>0</v>
      </c>
      <c r="AB974" s="98">
        <f>SUMIF(BN974:BU974,"VERDADEIRO",BN$3:$BU973)</f>
        <v>0</v>
      </c>
      <c r="AC974" s="97">
        <f t="shared" si="728"/>
        <v>971</v>
      </c>
      <c r="AD974" s="89">
        <f>RTD("tryd.rtdserver",,"COT",B974,"ULT")</f>
        <v>0</v>
      </c>
      <c r="AE974" s="89">
        <f>RTD("tryd.rtdserver",,"COT",C974,"ULT")</f>
        <v>0</v>
      </c>
      <c r="AF974" s="89">
        <f>VLOOKUP($AC974,LS_Coint_BD!$B$3:$AQ$1079,AF$2)*$AD974+VLOOKUP($AC974,LS_Coint_BD!$B$3:$AQ$1079,AF$2+1)</f>
        <v>0</v>
      </c>
      <c r="AG974" s="89">
        <f>VLOOKUP($AC974,LS_Coint_BD!$B$3:$AQ$1079,AG$2)*$AD974+VLOOKUP($AC974,LS_Coint_BD!$B$3:$AQ$1079,AG$2+1)</f>
        <v>0</v>
      </c>
      <c r="AH974" s="89">
        <f>VLOOKUP($AC974,LS_Coint_BD!$B$3:$AQ$1079,AH$2)*$AD974+VLOOKUP($AC974,LS_Coint_BD!$B$3:$AQ$1079,AH$2+1)</f>
        <v>0</v>
      </c>
      <c r="AI974" s="89">
        <f>VLOOKUP($AC974,LS_Coint_BD!$B$3:$AQ$1079,AI$2)*$AD974+VLOOKUP($AC974,LS_Coint_BD!$B$3:$AQ$1079,AI$2+1)</f>
        <v>0</v>
      </c>
      <c r="AJ974" s="89">
        <f>VLOOKUP($AC974,LS_Coint_BD!$B$3:$AQ$1079,AJ$2)*$AD974+VLOOKUP($AC974,LS_Coint_BD!$B$3:$AQ$1079,AJ$2+1)</f>
        <v>0</v>
      </c>
      <c r="AK974" s="89">
        <f>VLOOKUP($AC974,LS_Coint_BD!$B$3:$AQ$1079,AK$2)*$AD974+VLOOKUP($AC974,LS_Coint_BD!$B$3:$AQ$1079,AK$2+1)</f>
        <v>0</v>
      </c>
      <c r="AL974" s="89">
        <f>VLOOKUP($AC974,LS_Coint_BD!$B$3:$AQ$1079,AL$2)*$AD974+VLOOKUP($AC974,LS_Coint_BD!$B$3:$AQ$1079,AL$2+1)</f>
        <v>0</v>
      </c>
      <c r="AM974" s="89">
        <f>VLOOKUP($AC974,LS_Coint_BD!$B$3:$AQ$1079,AM$2)*$AD974+VLOOKUP($AC974,LS_Coint_BD!$B$3:$AQ$1079,AM$2+1)</f>
        <v>0</v>
      </c>
      <c r="AN974" s="89">
        <f>VLOOKUP($AC974,LS_Coint_BD!$B$3:$AQ$1079,AN$2)</f>
        <v>0</v>
      </c>
      <c r="AO974" s="89">
        <f>VLOOKUP($AC974,LS_Coint_BD!$B$3:$AQ$1079,AO$2)</f>
        <v>0</v>
      </c>
      <c r="AP974" s="89">
        <f>VLOOKUP($AC974,LS_Coint_BD!$B$3:$AQ$1079,AP$2)</f>
        <v>0</v>
      </c>
      <c r="AQ974" s="89">
        <f>VLOOKUP($AC974,LS_Coint_BD!$B$3:$AQ$1079,AQ$2)</f>
        <v>0</v>
      </c>
      <c r="AR974" s="89">
        <f>VLOOKUP($AC974,LS_Coint_BD!$B$3:$AQ$1079,AR$2)</f>
        <v>0</v>
      </c>
      <c r="AS974" s="89">
        <f>VLOOKUP($AC974,LS_Coint_BD!$B$3:$AQ$1079,AS$2)</f>
        <v>0</v>
      </c>
      <c r="AT974" s="89">
        <f>VLOOKUP($AC974,LS_Coint_BD!$B$3:$AQ$1079,AT$2)</f>
        <v>0</v>
      </c>
      <c r="AU974" s="89">
        <f>VLOOKUP($AC974,LS_Coint_BD!$B$3:$AQ$1079,AU$2)</f>
        <v>0</v>
      </c>
      <c r="AV974" s="89">
        <f>VLOOKUP($AC974,LS_Coint_BD!$B$3:$AQ$1079,AV$2)</f>
        <v>0</v>
      </c>
      <c r="AW974" s="89">
        <f>VLOOKUP($AC974,LS_Coint_BD!$B$3:$AQ$1079,AW$2)</f>
        <v>0</v>
      </c>
      <c r="AX974" s="89">
        <f>VLOOKUP($AC974,LS_Coint_BD!$B$3:$AQ$1079,AX$2)</f>
        <v>0</v>
      </c>
      <c r="AY974" s="89">
        <f>VLOOKUP($AC974,LS_Coint_BD!$B$3:$AQ$1079,AY$2)</f>
        <v>0</v>
      </c>
      <c r="AZ974" s="89">
        <f>VLOOKUP($AC974,LS_Coint_BD!$B$3:$AQ$1079,AZ$2)</f>
        <v>0</v>
      </c>
      <c r="BA974" s="89">
        <f>VLOOKUP($AC974,LS_Coint_BD!$B$3:$AQ$1079,BA$2)</f>
        <v>0</v>
      </c>
      <c r="BB974" s="89">
        <f>VLOOKUP($AC974,LS_Coint_BD!$B$3:$AQ$1079,BB$2)</f>
        <v>0</v>
      </c>
      <c r="BC974" s="89">
        <f>VLOOKUP($AC974,LS_Coint_BD!$B$3:$AQ$1079,BC$2)</f>
        <v>0</v>
      </c>
      <c r="BD974" s="89">
        <f t="shared" si="711"/>
        <v>0</v>
      </c>
      <c r="BE974" s="89">
        <f t="shared" si="712"/>
        <v>0</v>
      </c>
      <c r="BF974" s="89">
        <f t="shared" si="713"/>
        <v>0</v>
      </c>
      <c r="BG974" s="89">
        <f t="shared" si="714"/>
        <v>0</v>
      </c>
      <c r="BH974" s="89">
        <f t="shared" si="715"/>
        <v>0</v>
      </c>
      <c r="BI974" s="89">
        <f t="shared" si="716"/>
        <v>0</v>
      </c>
      <c r="BJ974" s="89">
        <f t="shared" si="717"/>
        <v>0</v>
      </c>
      <c r="BK974" s="89">
        <f t="shared" si="718"/>
        <v>0</v>
      </c>
      <c r="BL974" s="89">
        <f t="shared" si="719"/>
        <v>0</v>
      </c>
      <c r="BM974" s="89"/>
      <c r="BN974" s="26" t="b">
        <f t="shared" si="720"/>
        <v>0</v>
      </c>
      <c r="BO974" s="26" t="b">
        <f t="shared" si="721"/>
        <v>0</v>
      </c>
      <c r="BP974" s="26" t="b">
        <f t="shared" si="722"/>
        <v>0</v>
      </c>
      <c r="BQ974" s="26" t="b">
        <f t="shared" si="723"/>
        <v>0</v>
      </c>
      <c r="BR974" s="26" t="b">
        <f t="shared" si="724"/>
        <v>0</v>
      </c>
      <c r="BS974" s="26" t="b">
        <f t="shared" si="725"/>
        <v>0</v>
      </c>
      <c r="BT974" s="26" t="b">
        <f t="shared" si="726"/>
        <v>0</v>
      </c>
      <c r="BU974" s="26" t="b">
        <f t="shared" si="727"/>
        <v>0</v>
      </c>
    </row>
    <row r="975" spans="2:73" ht="15" thickBot="1" x14ac:dyDescent="0.35">
      <c r="B975" s="17">
        <f>VLOOKUP($AC975,LS_Coint_BD!$B$3:$D$1079,2)</f>
        <v>0</v>
      </c>
      <c r="C975" s="87">
        <f>VLOOKUP($AC975,LS_Coint_BD!$B$3:$D$1079,3)</f>
        <v>0</v>
      </c>
      <c r="D975" s="68">
        <f t="shared" si="687"/>
        <v>0</v>
      </c>
      <c r="E975" s="65">
        <f t="shared" si="688"/>
        <v>0</v>
      </c>
      <c r="F975" s="69">
        <f t="shared" si="689"/>
        <v>0</v>
      </c>
      <c r="G975" s="68">
        <f t="shared" si="690"/>
        <v>0</v>
      </c>
      <c r="H975" s="65">
        <f t="shared" si="691"/>
        <v>0</v>
      </c>
      <c r="I975" s="69">
        <f t="shared" si="692"/>
        <v>0</v>
      </c>
      <c r="J975" s="68">
        <f t="shared" si="693"/>
        <v>0</v>
      </c>
      <c r="K975" s="65">
        <f t="shared" si="694"/>
        <v>0</v>
      </c>
      <c r="L975" s="69">
        <f t="shared" si="695"/>
        <v>0</v>
      </c>
      <c r="M975" s="68">
        <f t="shared" si="696"/>
        <v>0</v>
      </c>
      <c r="N975" s="65">
        <f t="shared" si="697"/>
        <v>0</v>
      </c>
      <c r="O975" s="69">
        <f t="shared" si="698"/>
        <v>0</v>
      </c>
      <c r="P975" s="68">
        <f t="shared" si="699"/>
        <v>0</v>
      </c>
      <c r="Q975" s="65">
        <f t="shared" si="700"/>
        <v>0</v>
      </c>
      <c r="R975" s="69">
        <f t="shared" si="701"/>
        <v>0</v>
      </c>
      <c r="S975" s="68">
        <f t="shared" si="702"/>
        <v>0</v>
      </c>
      <c r="T975" s="65">
        <f t="shared" si="703"/>
        <v>0</v>
      </c>
      <c r="U975" s="69">
        <f t="shared" si="704"/>
        <v>0</v>
      </c>
      <c r="V975" s="68">
        <f t="shared" si="705"/>
        <v>0</v>
      </c>
      <c r="W975" s="65">
        <f t="shared" si="706"/>
        <v>0</v>
      </c>
      <c r="X975" s="69">
        <f t="shared" si="707"/>
        <v>0</v>
      </c>
      <c r="Y975" s="68">
        <f t="shared" si="708"/>
        <v>0</v>
      </c>
      <c r="Z975" s="65">
        <f t="shared" si="709"/>
        <v>0</v>
      </c>
      <c r="AA975" s="69">
        <f t="shared" si="710"/>
        <v>0</v>
      </c>
      <c r="AB975" s="98">
        <f>SUMIF(BN975:BU975,"VERDADEIRO",BN$3:$BU974)</f>
        <v>0</v>
      </c>
      <c r="AC975" s="97">
        <f t="shared" si="728"/>
        <v>972</v>
      </c>
      <c r="AD975" s="89">
        <f>RTD("tryd.rtdserver",,"COT",B975,"ULT")</f>
        <v>0</v>
      </c>
      <c r="AE975" s="89">
        <f>RTD("tryd.rtdserver",,"COT",C975,"ULT")</f>
        <v>0</v>
      </c>
      <c r="AF975" s="89">
        <f>VLOOKUP($AC975,LS_Coint_BD!$B$3:$AQ$1079,AF$2)*$AD975+VLOOKUP($AC975,LS_Coint_BD!$B$3:$AQ$1079,AF$2+1)</f>
        <v>0</v>
      </c>
      <c r="AG975" s="89">
        <f>VLOOKUP($AC975,LS_Coint_BD!$B$3:$AQ$1079,AG$2)*$AD975+VLOOKUP($AC975,LS_Coint_BD!$B$3:$AQ$1079,AG$2+1)</f>
        <v>0</v>
      </c>
      <c r="AH975" s="89">
        <f>VLOOKUP($AC975,LS_Coint_BD!$B$3:$AQ$1079,AH$2)*$AD975+VLOOKUP($AC975,LS_Coint_BD!$B$3:$AQ$1079,AH$2+1)</f>
        <v>0</v>
      </c>
      <c r="AI975" s="89">
        <f>VLOOKUP($AC975,LS_Coint_BD!$B$3:$AQ$1079,AI$2)*$AD975+VLOOKUP($AC975,LS_Coint_BD!$B$3:$AQ$1079,AI$2+1)</f>
        <v>0</v>
      </c>
      <c r="AJ975" s="89">
        <f>VLOOKUP($AC975,LS_Coint_BD!$B$3:$AQ$1079,AJ$2)*$AD975+VLOOKUP($AC975,LS_Coint_BD!$B$3:$AQ$1079,AJ$2+1)</f>
        <v>0</v>
      </c>
      <c r="AK975" s="89">
        <f>VLOOKUP($AC975,LS_Coint_BD!$B$3:$AQ$1079,AK$2)*$AD975+VLOOKUP($AC975,LS_Coint_BD!$B$3:$AQ$1079,AK$2+1)</f>
        <v>0</v>
      </c>
      <c r="AL975" s="89">
        <f>VLOOKUP($AC975,LS_Coint_BD!$B$3:$AQ$1079,AL$2)*$AD975+VLOOKUP($AC975,LS_Coint_BD!$B$3:$AQ$1079,AL$2+1)</f>
        <v>0</v>
      </c>
      <c r="AM975" s="89">
        <f>VLOOKUP($AC975,LS_Coint_BD!$B$3:$AQ$1079,AM$2)*$AD975+VLOOKUP($AC975,LS_Coint_BD!$B$3:$AQ$1079,AM$2+1)</f>
        <v>0</v>
      </c>
      <c r="AN975" s="89">
        <f>VLOOKUP($AC975,LS_Coint_BD!$B$3:$AQ$1079,AN$2)</f>
        <v>0</v>
      </c>
      <c r="AO975" s="89">
        <f>VLOOKUP($AC975,LS_Coint_BD!$B$3:$AQ$1079,AO$2)</f>
        <v>0</v>
      </c>
      <c r="AP975" s="89">
        <f>VLOOKUP($AC975,LS_Coint_BD!$B$3:$AQ$1079,AP$2)</f>
        <v>0</v>
      </c>
      <c r="AQ975" s="89">
        <f>VLOOKUP($AC975,LS_Coint_BD!$B$3:$AQ$1079,AQ$2)</f>
        <v>0</v>
      </c>
      <c r="AR975" s="89">
        <f>VLOOKUP($AC975,LS_Coint_BD!$B$3:$AQ$1079,AR$2)</f>
        <v>0</v>
      </c>
      <c r="AS975" s="89">
        <f>VLOOKUP($AC975,LS_Coint_BD!$B$3:$AQ$1079,AS$2)</f>
        <v>0</v>
      </c>
      <c r="AT975" s="89">
        <f>VLOOKUP($AC975,LS_Coint_BD!$B$3:$AQ$1079,AT$2)</f>
        <v>0</v>
      </c>
      <c r="AU975" s="89">
        <f>VLOOKUP($AC975,LS_Coint_BD!$B$3:$AQ$1079,AU$2)</f>
        <v>0</v>
      </c>
      <c r="AV975" s="89">
        <f>VLOOKUP($AC975,LS_Coint_BD!$B$3:$AQ$1079,AV$2)</f>
        <v>0</v>
      </c>
      <c r="AW975" s="89">
        <f>VLOOKUP($AC975,LS_Coint_BD!$B$3:$AQ$1079,AW$2)</f>
        <v>0</v>
      </c>
      <c r="AX975" s="89">
        <f>VLOOKUP($AC975,LS_Coint_BD!$B$3:$AQ$1079,AX$2)</f>
        <v>0</v>
      </c>
      <c r="AY975" s="89">
        <f>VLOOKUP($AC975,LS_Coint_BD!$B$3:$AQ$1079,AY$2)</f>
        <v>0</v>
      </c>
      <c r="AZ975" s="89">
        <f>VLOOKUP($AC975,LS_Coint_BD!$B$3:$AQ$1079,AZ$2)</f>
        <v>0</v>
      </c>
      <c r="BA975" s="89">
        <f>VLOOKUP($AC975,LS_Coint_BD!$B$3:$AQ$1079,BA$2)</f>
        <v>0</v>
      </c>
      <c r="BB975" s="89">
        <f>VLOOKUP($AC975,LS_Coint_BD!$B$3:$AQ$1079,BB$2)</f>
        <v>0</v>
      </c>
      <c r="BC975" s="89">
        <f>VLOOKUP($AC975,LS_Coint_BD!$B$3:$AQ$1079,BC$2)</f>
        <v>0</v>
      </c>
      <c r="BD975" s="89">
        <f t="shared" si="711"/>
        <v>0</v>
      </c>
      <c r="BE975" s="89">
        <f t="shared" si="712"/>
        <v>0</v>
      </c>
      <c r="BF975" s="89">
        <f t="shared" si="713"/>
        <v>0</v>
      </c>
      <c r="BG975" s="89">
        <f t="shared" si="714"/>
        <v>0</v>
      </c>
      <c r="BH975" s="89">
        <f t="shared" si="715"/>
        <v>0</v>
      </c>
      <c r="BI975" s="89">
        <f t="shared" si="716"/>
        <v>0</v>
      </c>
      <c r="BJ975" s="89">
        <f t="shared" si="717"/>
        <v>0</v>
      </c>
      <c r="BK975" s="89">
        <f t="shared" si="718"/>
        <v>0</v>
      </c>
      <c r="BL975" s="89">
        <f t="shared" si="719"/>
        <v>0</v>
      </c>
      <c r="BM975" s="89"/>
      <c r="BN975" s="26" t="b">
        <f t="shared" si="720"/>
        <v>0</v>
      </c>
      <c r="BO975" s="26" t="b">
        <f t="shared" si="721"/>
        <v>0</v>
      </c>
      <c r="BP975" s="26" t="b">
        <f t="shared" si="722"/>
        <v>0</v>
      </c>
      <c r="BQ975" s="26" t="b">
        <f t="shared" si="723"/>
        <v>0</v>
      </c>
      <c r="BR975" s="26" t="b">
        <f t="shared" si="724"/>
        <v>0</v>
      </c>
      <c r="BS975" s="26" t="b">
        <f t="shared" si="725"/>
        <v>0</v>
      </c>
      <c r="BT975" s="26" t="b">
        <f t="shared" si="726"/>
        <v>0</v>
      </c>
      <c r="BU975" s="26" t="b">
        <f t="shared" si="727"/>
        <v>0</v>
      </c>
    </row>
    <row r="976" spans="2:73" ht="15" thickBot="1" x14ac:dyDescent="0.35">
      <c r="B976" s="17">
        <f>VLOOKUP($AC976,LS_Coint_BD!$B$3:$D$1079,2)</f>
        <v>0</v>
      </c>
      <c r="C976" s="87">
        <f>VLOOKUP($AC976,LS_Coint_BD!$B$3:$D$1079,3)</f>
        <v>0</v>
      </c>
      <c r="D976" s="68">
        <f t="shared" si="687"/>
        <v>0</v>
      </c>
      <c r="E976" s="65">
        <f t="shared" si="688"/>
        <v>0</v>
      </c>
      <c r="F976" s="69">
        <f t="shared" si="689"/>
        <v>0</v>
      </c>
      <c r="G976" s="68">
        <f t="shared" si="690"/>
        <v>0</v>
      </c>
      <c r="H976" s="65">
        <f t="shared" si="691"/>
        <v>0</v>
      </c>
      <c r="I976" s="69">
        <f t="shared" si="692"/>
        <v>0</v>
      </c>
      <c r="J976" s="68">
        <f t="shared" si="693"/>
        <v>0</v>
      </c>
      <c r="K976" s="65">
        <f t="shared" si="694"/>
        <v>0</v>
      </c>
      <c r="L976" s="69">
        <f t="shared" si="695"/>
        <v>0</v>
      </c>
      <c r="M976" s="68">
        <f t="shared" si="696"/>
        <v>0</v>
      </c>
      <c r="N976" s="65">
        <f t="shared" si="697"/>
        <v>0</v>
      </c>
      <c r="O976" s="69">
        <f t="shared" si="698"/>
        <v>0</v>
      </c>
      <c r="P976" s="68">
        <f t="shared" si="699"/>
        <v>0</v>
      </c>
      <c r="Q976" s="65">
        <f t="shared" si="700"/>
        <v>0</v>
      </c>
      <c r="R976" s="69">
        <f t="shared" si="701"/>
        <v>0</v>
      </c>
      <c r="S976" s="68">
        <f t="shared" si="702"/>
        <v>0</v>
      </c>
      <c r="T976" s="65">
        <f t="shared" si="703"/>
        <v>0</v>
      </c>
      <c r="U976" s="69">
        <f t="shared" si="704"/>
        <v>0</v>
      </c>
      <c r="V976" s="68">
        <f t="shared" si="705"/>
        <v>0</v>
      </c>
      <c r="W976" s="65">
        <f t="shared" si="706"/>
        <v>0</v>
      </c>
      <c r="X976" s="69">
        <f t="shared" si="707"/>
        <v>0</v>
      </c>
      <c r="Y976" s="68">
        <f t="shared" si="708"/>
        <v>0</v>
      </c>
      <c r="Z976" s="65">
        <f t="shared" si="709"/>
        <v>0</v>
      </c>
      <c r="AA976" s="69">
        <f t="shared" si="710"/>
        <v>0</v>
      </c>
      <c r="AB976" s="98">
        <f>SUMIF(BN976:BU976,"VERDADEIRO",BN$3:$BU975)</f>
        <v>0</v>
      </c>
      <c r="AC976" s="97">
        <f t="shared" si="728"/>
        <v>973</v>
      </c>
      <c r="AD976" s="89">
        <f>RTD("tryd.rtdserver",,"COT",B976,"ULT")</f>
        <v>0</v>
      </c>
      <c r="AE976" s="89">
        <f>RTD("tryd.rtdserver",,"COT",C976,"ULT")</f>
        <v>0</v>
      </c>
      <c r="AF976" s="89">
        <f>VLOOKUP($AC976,LS_Coint_BD!$B$3:$AQ$1079,AF$2)*$AD976+VLOOKUP($AC976,LS_Coint_BD!$B$3:$AQ$1079,AF$2+1)</f>
        <v>0</v>
      </c>
      <c r="AG976" s="89">
        <f>VLOOKUP($AC976,LS_Coint_BD!$B$3:$AQ$1079,AG$2)*$AD976+VLOOKUP($AC976,LS_Coint_BD!$B$3:$AQ$1079,AG$2+1)</f>
        <v>0</v>
      </c>
      <c r="AH976" s="89">
        <f>VLOOKUP($AC976,LS_Coint_BD!$B$3:$AQ$1079,AH$2)*$AD976+VLOOKUP($AC976,LS_Coint_BD!$B$3:$AQ$1079,AH$2+1)</f>
        <v>0</v>
      </c>
      <c r="AI976" s="89">
        <f>VLOOKUP($AC976,LS_Coint_BD!$B$3:$AQ$1079,AI$2)*$AD976+VLOOKUP($AC976,LS_Coint_BD!$B$3:$AQ$1079,AI$2+1)</f>
        <v>0</v>
      </c>
      <c r="AJ976" s="89">
        <f>VLOOKUP($AC976,LS_Coint_BD!$B$3:$AQ$1079,AJ$2)*$AD976+VLOOKUP($AC976,LS_Coint_BD!$B$3:$AQ$1079,AJ$2+1)</f>
        <v>0</v>
      </c>
      <c r="AK976" s="89">
        <f>VLOOKUP($AC976,LS_Coint_BD!$B$3:$AQ$1079,AK$2)*$AD976+VLOOKUP($AC976,LS_Coint_BD!$B$3:$AQ$1079,AK$2+1)</f>
        <v>0</v>
      </c>
      <c r="AL976" s="89">
        <f>VLOOKUP($AC976,LS_Coint_BD!$B$3:$AQ$1079,AL$2)*$AD976+VLOOKUP($AC976,LS_Coint_BD!$B$3:$AQ$1079,AL$2+1)</f>
        <v>0</v>
      </c>
      <c r="AM976" s="89">
        <f>VLOOKUP($AC976,LS_Coint_BD!$B$3:$AQ$1079,AM$2)*$AD976+VLOOKUP($AC976,LS_Coint_BD!$B$3:$AQ$1079,AM$2+1)</f>
        <v>0</v>
      </c>
      <c r="AN976" s="89">
        <f>VLOOKUP($AC976,LS_Coint_BD!$B$3:$AQ$1079,AN$2)</f>
        <v>0</v>
      </c>
      <c r="AO976" s="89">
        <f>VLOOKUP($AC976,LS_Coint_BD!$B$3:$AQ$1079,AO$2)</f>
        <v>0</v>
      </c>
      <c r="AP976" s="89">
        <f>VLOOKUP($AC976,LS_Coint_BD!$B$3:$AQ$1079,AP$2)</f>
        <v>0</v>
      </c>
      <c r="AQ976" s="89">
        <f>VLOOKUP($AC976,LS_Coint_BD!$B$3:$AQ$1079,AQ$2)</f>
        <v>0</v>
      </c>
      <c r="AR976" s="89">
        <f>VLOOKUP($AC976,LS_Coint_BD!$B$3:$AQ$1079,AR$2)</f>
        <v>0</v>
      </c>
      <c r="AS976" s="89">
        <f>VLOOKUP($AC976,LS_Coint_BD!$B$3:$AQ$1079,AS$2)</f>
        <v>0</v>
      </c>
      <c r="AT976" s="89">
        <f>VLOOKUP($AC976,LS_Coint_BD!$B$3:$AQ$1079,AT$2)</f>
        <v>0</v>
      </c>
      <c r="AU976" s="89">
        <f>VLOOKUP($AC976,LS_Coint_BD!$B$3:$AQ$1079,AU$2)</f>
        <v>0</v>
      </c>
      <c r="AV976" s="89">
        <f>VLOOKUP($AC976,LS_Coint_BD!$B$3:$AQ$1079,AV$2)</f>
        <v>0</v>
      </c>
      <c r="AW976" s="89">
        <f>VLOOKUP($AC976,LS_Coint_BD!$B$3:$AQ$1079,AW$2)</f>
        <v>0</v>
      </c>
      <c r="AX976" s="89">
        <f>VLOOKUP($AC976,LS_Coint_BD!$B$3:$AQ$1079,AX$2)</f>
        <v>0</v>
      </c>
      <c r="AY976" s="89">
        <f>VLOOKUP($AC976,LS_Coint_BD!$B$3:$AQ$1079,AY$2)</f>
        <v>0</v>
      </c>
      <c r="AZ976" s="89">
        <f>VLOOKUP($AC976,LS_Coint_BD!$B$3:$AQ$1079,AZ$2)</f>
        <v>0</v>
      </c>
      <c r="BA976" s="89">
        <f>VLOOKUP($AC976,LS_Coint_BD!$B$3:$AQ$1079,BA$2)</f>
        <v>0</v>
      </c>
      <c r="BB976" s="89">
        <f>VLOOKUP($AC976,LS_Coint_BD!$B$3:$AQ$1079,BB$2)</f>
        <v>0</v>
      </c>
      <c r="BC976" s="89">
        <f>VLOOKUP($AC976,LS_Coint_BD!$B$3:$AQ$1079,BC$2)</f>
        <v>0</v>
      </c>
      <c r="BD976" s="89">
        <f t="shared" si="711"/>
        <v>0</v>
      </c>
      <c r="BE976" s="89">
        <f t="shared" si="712"/>
        <v>0</v>
      </c>
      <c r="BF976" s="89">
        <f t="shared" si="713"/>
        <v>0</v>
      </c>
      <c r="BG976" s="89">
        <f t="shared" si="714"/>
        <v>0</v>
      </c>
      <c r="BH976" s="89">
        <f t="shared" si="715"/>
        <v>0</v>
      </c>
      <c r="BI976" s="89">
        <f t="shared" si="716"/>
        <v>0</v>
      </c>
      <c r="BJ976" s="89">
        <f t="shared" si="717"/>
        <v>0</v>
      </c>
      <c r="BK976" s="89">
        <f t="shared" si="718"/>
        <v>0</v>
      </c>
      <c r="BL976" s="89">
        <f t="shared" si="719"/>
        <v>0</v>
      </c>
      <c r="BM976" s="89"/>
      <c r="BN976" s="26" t="b">
        <f t="shared" si="720"/>
        <v>0</v>
      </c>
      <c r="BO976" s="26" t="b">
        <f t="shared" si="721"/>
        <v>0</v>
      </c>
      <c r="BP976" s="26" t="b">
        <f t="shared" si="722"/>
        <v>0</v>
      </c>
      <c r="BQ976" s="26" t="b">
        <f t="shared" si="723"/>
        <v>0</v>
      </c>
      <c r="BR976" s="26" t="b">
        <f t="shared" si="724"/>
        <v>0</v>
      </c>
      <c r="BS976" s="26" t="b">
        <f t="shared" si="725"/>
        <v>0</v>
      </c>
      <c r="BT976" s="26" t="b">
        <f t="shared" si="726"/>
        <v>0</v>
      </c>
      <c r="BU976" s="26" t="b">
        <f t="shared" si="727"/>
        <v>0</v>
      </c>
    </row>
    <row r="977" spans="2:73" ht="15" thickBot="1" x14ac:dyDescent="0.35">
      <c r="B977" s="17">
        <f>VLOOKUP($AC977,LS_Coint_BD!$B$3:$D$1079,2)</f>
        <v>0</v>
      </c>
      <c r="C977" s="87">
        <f>VLOOKUP($AC977,LS_Coint_BD!$B$3:$D$1079,3)</f>
        <v>0</v>
      </c>
      <c r="D977" s="68">
        <f t="shared" si="687"/>
        <v>0</v>
      </c>
      <c r="E977" s="65">
        <f t="shared" si="688"/>
        <v>0</v>
      </c>
      <c r="F977" s="69">
        <f t="shared" si="689"/>
        <v>0</v>
      </c>
      <c r="G977" s="68">
        <f t="shared" si="690"/>
        <v>0</v>
      </c>
      <c r="H977" s="65">
        <f t="shared" si="691"/>
        <v>0</v>
      </c>
      <c r="I977" s="69">
        <f t="shared" si="692"/>
        <v>0</v>
      </c>
      <c r="J977" s="68">
        <f t="shared" si="693"/>
        <v>0</v>
      </c>
      <c r="K977" s="65">
        <f t="shared" si="694"/>
        <v>0</v>
      </c>
      <c r="L977" s="69">
        <f t="shared" si="695"/>
        <v>0</v>
      </c>
      <c r="M977" s="68">
        <f t="shared" si="696"/>
        <v>0</v>
      </c>
      <c r="N977" s="65">
        <f t="shared" si="697"/>
        <v>0</v>
      </c>
      <c r="O977" s="69">
        <f t="shared" si="698"/>
        <v>0</v>
      </c>
      <c r="P977" s="68">
        <f t="shared" si="699"/>
        <v>0</v>
      </c>
      <c r="Q977" s="65">
        <f t="shared" si="700"/>
        <v>0</v>
      </c>
      <c r="R977" s="69">
        <f t="shared" si="701"/>
        <v>0</v>
      </c>
      <c r="S977" s="68">
        <f t="shared" si="702"/>
        <v>0</v>
      </c>
      <c r="T977" s="65">
        <f t="shared" si="703"/>
        <v>0</v>
      </c>
      <c r="U977" s="69">
        <f t="shared" si="704"/>
        <v>0</v>
      </c>
      <c r="V977" s="68">
        <f t="shared" si="705"/>
        <v>0</v>
      </c>
      <c r="W977" s="65">
        <f t="shared" si="706"/>
        <v>0</v>
      </c>
      <c r="X977" s="69">
        <f t="shared" si="707"/>
        <v>0</v>
      </c>
      <c r="Y977" s="68">
        <f t="shared" si="708"/>
        <v>0</v>
      </c>
      <c r="Z977" s="65">
        <f t="shared" si="709"/>
        <v>0</v>
      </c>
      <c r="AA977" s="69">
        <f t="shared" si="710"/>
        <v>0</v>
      </c>
      <c r="AB977" s="98">
        <f>SUMIF(BN977:BU977,"VERDADEIRO",BN$3:$BU976)</f>
        <v>0</v>
      </c>
      <c r="AC977" s="97">
        <f t="shared" si="728"/>
        <v>974</v>
      </c>
      <c r="AD977" s="89">
        <f>RTD("tryd.rtdserver",,"COT",B977,"ULT")</f>
        <v>0</v>
      </c>
      <c r="AE977" s="89">
        <f>RTD("tryd.rtdserver",,"COT",C977,"ULT")</f>
        <v>0</v>
      </c>
      <c r="AF977" s="89">
        <f>VLOOKUP($AC977,LS_Coint_BD!$B$3:$AQ$1079,AF$2)*$AD977+VLOOKUP($AC977,LS_Coint_BD!$B$3:$AQ$1079,AF$2+1)</f>
        <v>0</v>
      </c>
      <c r="AG977" s="89">
        <f>VLOOKUP($AC977,LS_Coint_BD!$B$3:$AQ$1079,AG$2)*$AD977+VLOOKUP($AC977,LS_Coint_BD!$B$3:$AQ$1079,AG$2+1)</f>
        <v>0</v>
      </c>
      <c r="AH977" s="89">
        <f>VLOOKUP($AC977,LS_Coint_BD!$B$3:$AQ$1079,AH$2)*$AD977+VLOOKUP($AC977,LS_Coint_BD!$B$3:$AQ$1079,AH$2+1)</f>
        <v>0</v>
      </c>
      <c r="AI977" s="89">
        <f>VLOOKUP($AC977,LS_Coint_BD!$B$3:$AQ$1079,AI$2)*$AD977+VLOOKUP($AC977,LS_Coint_BD!$B$3:$AQ$1079,AI$2+1)</f>
        <v>0</v>
      </c>
      <c r="AJ977" s="89">
        <f>VLOOKUP($AC977,LS_Coint_BD!$B$3:$AQ$1079,AJ$2)*$AD977+VLOOKUP($AC977,LS_Coint_BD!$B$3:$AQ$1079,AJ$2+1)</f>
        <v>0</v>
      </c>
      <c r="AK977" s="89">
        <f>VLOOKUP($AC977,LS_Coint_BD!$B$3:$AQ$1079,AK$2)*$AD977+VLOOKUP($AC977,LS_Coint_BD!$B$3:$AQ$1079,AK$2+1)</f>
        <v>0</v>
      </c>
      <c r="AL977" s="89">
        <f>VLOOKUP($AC977,LS_Coint_BD!$B$3:$AQ$1079,AL$2)*$AD977+VLOOKUP($AC977,LS_Coint_BD!$B$3:$AQ$1079,AL$2+1)</f>
        <v>0</v>
      </c>
      <c r="AM977" s="89">
        <f>VLOOKUP($AC977,LS_Coint_BD!$B$3:$AQ$1079,AM$2)*$AD977+VLOOKUP($AC977,LS_Coint_BD!$B$3:$AQ$1079,AM$2+1)</f>
        <v>0</v>
      </c>
      <c r="AN977" s="89">
        <f>VLOOKUP($AC977,LS_Coint_BD!$B$3:$AQ$1079,AN$2)</f>
        <v>0</v>
      </c>
      <c r="AO977" s="89">
        <f>VLOOKUP($AC977,LS_Coint_BD!$B$3:$AQ$1079,AO$2)</f>
        <v>0</v>
      </c>
      <c r="AP977" s="89">
        <f>VLOOKUP($AC977,LS_Coint_BD!$B$3:$AQ$1079,AP$2)</f>
        <v>0</v>
      </c>
      <c r="AQ977" s="89">
        <f>VLOOKUP($AC977,LS_Coint_BD!$B$3:$AQ$1079,AQ$2)</f>
        <v>0</v>
      </c>
      <c r="AR977" s="89">
        <f>VLOOKUP($AC977,LS_Coint_BD!$B$3:$AQ$1079,AR$2)</f>
        <v>0</v>
      </c>
      <c r="AS977" s="89">
        <f>VLOOKUP($AC977,LS_Coint_BD!$B$3:$AQ$1079,AS$2)</f>
        <v>0</v>
      </c>
      <c r="AT977" s="89">
        <f>VLOOKUP($AC977,LS_Coint_BD!$B$3:$AQ$1079,AT$2)</f>
        <v>0</v>
      </c>
      <c r="AU977" s="89">
        <f>VLOOKUP($AC977,LS_Coint_BD!$B$3:$AQ$1079,AU$2)</f>
        <v>0</v>
      </c>
      <c r="AV977" s="89">
        <f>VLOOKUP($AC977,LS_Coint_BD!$B$3:$AQ$1079,AV$2)</f>
        <v>0</v>
      </c>
      <c r="AW977" s="89">
        <f>VLOOKUP($AC977,LS_Coint_BD!$B$3:$AQ$1079,AW$2)</f>
        <v>0</v>
      </c>
      <c r="AX977" s="89">
        <f>VLOOKUP($AC977,LS_Coint_BD!$B$3:$AQ$1079,AX$2)</f>
        <v>0</v>
      </c>
      <c r="AY977" s="89">
        <f>VLOOKUP($AC977,LS_Coint_BD!$B$3:$AQ$1079,AY$2)</f>
        <v>0</v>
      </c>
      <c r="AZ977" s="89">
        <f>VLOOKUP($AC977,LS_Coint_BD!$B$3:$AQ$1079,AZ$2)</f>
        <v>0</v>
      </c>
      <c r="BA977" s="89">
        <f>VLOOKUP($AC977,LS_Coint_BD!$B$3:$AQ$1079,BA$2)</f>
        <v>0</v>
      </c>
      <c r="BB977" s="89">
        <f>VLOOKUP($AC977,LS_Coint_BD!$B$3:$AQ$1079,BB$2)</f>
        <v>0</v>
      </c>
      <c r="BC977" s="89">
        <f>VLOOKUP($AC977,LS_Coint_BD!$B$3:$AQ$1079,BC$2)</f>
        <v>0</v>
      </c>
      <c r="BD977" s="89">
        <f t="shared" si="711"/>
        <v>0</v>
      </c>
      <c r="BE977" s="89">
        <f t="shared" si="712"/>
        <v>0</v>
      </c>
      <c r="BF977" s="89">
        <f t="shared" si="713"/>
        <v>0</v>
      </c>
      <c r="BG977" s="89">
        <f t="shared" si="714"/>
        <v>0</v>
      </c>
      <c r="BH977" s="89">
        <f t="shared" si="715"/>
        <v>0</v>
      </c>
      <c r="BI977" s="89">
        <f t="shared" si="716"/>
        <v>0</v>
      </c>
      <c r="BJ977" s="89">
        <f t="shared" si="717"/>
        <v>0</v>
      </c>
      <c r="BK977" s="89">
        <f t="shared" si="718"/>
        <v>0</v>
      </c>
      <c r="BL977" s="89">
        <f t="shared" si="719"/>
        <v>0</v>
      </c>
      <c r="BM977" s="89"/>
      <c r="BN977" s="26" t="b">
        <f t="shared" si="720"/>
        <v>0</v>
      </c>
      <c r="BO977" s="26" t="b">
        <f t="shared" si="721"/>
        <v>0</v>
      </c>
      <c r="BP977" s="26" t="b">
        <f t="shared" si="722"/>
        <v>0</v>
      </c>
      <c r="BQ977" s="26" t="b">
        <f t="shared" si="723"/>
        <v>0</v>
      </c>
      <c r="BR977" s="26" t="b">
        <f t="shared" si="724"/>
        <v>0</v>
      </c>
      <c r="BS977" s="26" t="b">
        <f t="shared" si="725"/>
        <v>0</v>
      </c>
      <c r="BT977" s="26" t="b">
        <f t="shared" si="726"/>
        <v>0</v>
      </c>
      <c r="BU977" s="26" t="b">
        <f t="shared" si="727"/>
        <v>0</v>
      </c>
    </row>
    <row r="978" spans="2:73" ht="15" thickBot="1" x14ac:dyDescent="0.35">
      <c r="B978" s="17">
        <f>VLOOKUP($AC978,LS_Coint_BD!$B$3:$D$1079,2)</f>
        <v>0</v>
      </c>
      <c r="C978" s="87">
        <f>VLOOKUP($AC978,LS_Coint_BD!$B$3:$D$1079,3)</f>
        <v>0</v>
      </c>
      <c r="D978" s="68">
        <f t="shared" si="687"/>
        <v>0</v>
      </c>
      <c r="E978" s="65">
        <f t="shared" si="688"/>
        <v>0</v>
      </c>
      <c r="F978" s="69">
        <f t="shared" si="689"/>
        <v>0</v>
      </c>
      <c r="G978" s="68">
        <f t="shared" si="690"/>
        <v>0</v>
      </c>
      <c r="H978" s="65">
        <f t="shared" si="691"/>
        <v>0</v>
      </c>
      <c r="I978" s="69">
        <f t="shared" si="692"/>
        <v>0</v>
      </c>
      <c r="J978" s="68">
        <f t="shared" si="693"/>
        <v>0</v>
      </c>
      <c r="K978" s="65">
        <f t="shared" si="694"/>
        <v>0</v>
      </c>
      <c r="L978" s="69">
        <f t="shared" si="695"/>
        <v>0</v>
      </c>
      <c r="M978" s="68">
        <f t="shared" si="696"/>
        <v>0</v>
      </c>
      <c r="N978" s="65">
        <f t="shared" si="697"/>
        <v>0</v>
      </c>
      <c r="O978" s="69">
        <f t="shared" si="698"/>
        <v>0</v>
      </c>
      <c r="P978" s="68">
        <f t="shared" si="699"/>
        <v>0</v>
      </c>
      <c r="Q978" s="65">
        <f t="shared" si="700"/>
        <v>0</v>
      </c>
      <c r="R978" s="69">
        <f t="shared" si="701"/>
        <v>0</v>
      </c>
      <c r="S978" s="68">
        <f t="shared" si="702"/>
        <v>0</v>
      </c>
      <c r="T978" s="65">
        <f t="shared" si="703"/>
        <v>0</v>
      </c>
      <c r="U978" s="69">
        <f t="shared" si="704"/>
        <v>0</v>
      </c>
      <c r="V978" s="68">
        <f t="shared" si="705"/>
        <v>0</v>
      </c>
      <c r="W978" s="65">
        <f t="shared" si="706"/>
        <v>0</v>
      </c>
      <c r="X978" s="69">
        <f t="shared" si="707"/>
        <v>0</v>
      </c>
      <c r="Y978" s="68">
        <f t="shared" si="708"/>
        <v>0</v>
      </c>
      <c r="Z978" s="65">
        <f t="shared" si="709"/>
        <v>0</v>
      </c>
      <c r="AA978" s="69">
        <f t="shared" si="710"/>
        <v>0</v>
      </c>
      <c r="AB978" s="98">
        <f>SUMIF(BN978:BU978,"VERDADEIRO",BN$3:$BU977)</f>
        <v>0</v>
      </c>
      <c r="AC978" s="97">
        <f t="shared" si="728"/>
        <v>975</v>
      </c>
      <c r="AD978" s="89">
        <f>RTD("tryd.rtdserver",,"COT",B978,"ULT")</f>
        <v>0</v>
      </c>
      <c r="AE978" s="89">
        <f>RTD("tryd.rtdserver",,"COT",C978,"ULT")</f>
        <v>0</v>
      </c>
      <c r="AF978" s="89">
        <f>VLOOKUP($AC978,LS_Coint_BD!$B$3:$AQ$1079,AF$2)*$AD978+VLOOKUP($AC978,LS_Coint_BD!$B$3:$AQ$1079,AF$2+1)</f>
        <v>0</v>
      </c>
      <c r="AG978" s="89">
        <f>VLOOKUP($AC978,LS_Coint_BD!$B$3:$AQ$1079,AG$2)*$AD978+VLOOKUP($AC978,LS_Coint_BD!$B$3:$AQ$1079,AG$2+1)</f>
        <v>0</v>
      </c>
      <c r="AH978" s="89">
        <f>VLOOKUP($AC978,LS_Coint_BD!$B$3:$AQ$1079,AH$2)*$AD978+VLOOKUP($AC978,LS_Coint_BD!$B$3:$AQ$1079,AH$2+1)</f>
        <v>0</v>
      </c>
      <c r="AI978" s="89">
        <f>VLOOKUP($AC978,LS_Coint_BD!$B$3:$AQ$1079,AI$2)*$AD978+VLOOKUP($AC978,LS_Coint_BD!$B$3:$AQ$1079,AI$2+1)</f>
        <v>0</v>
      </c>
      <c r="AJ978" s="89">
        <f>VLOOKUP($AC978,LS_Coint_BD!$B$3:$AQ$1079,AJ$2)*$AD978+VLOOKUP($AC978,LS_Coint_BD!$B$3:$AQ$1079,AJ$2+1)</f>
        <v>0</v>
      </c>
      <c r="AK978" s="89">
        <f>VLOOKUP($AC978,LS_Coint_BD!$B$3:$AQ$1079,AK$2)*$AD978+VLOOKUP($AC978,LS_Coint_BD!$B$3:$AQ$1079,AK$2+1)</f>
        <v>0</v>
      </c>
      <c r="AL978" s="89">
        <f>VLOOKUP($AC978,LS_Coint_BD!$B$3:$AQ$1079,AL$2)*$AD978+VLOOKUP($AC978,LS_Coint_BD!$B$3:$AQ$1079,AL$2+1)</f>
        <v>0</v>
      </c>
      <c r="AM978" s="89">
        <f>VLOOKUP($AC978,LS_Coint_BD!$B$3:$AQ$1079,AM$2)*$AD978+VLOOKUP($AC978,LS_Coint_BD!$B$3:$AQ$1079,AM$2+1)</f>
        <v>0</v>
      </c>
      <c r="AN978" s="89">
        <f>VLOOKUP($AC978,LS_Coint_BD!$B$3:$AQ$1079,AN$2)</f>
        <v>0</v>
      </c>
      <c r="AO978" s="89">
        <f>VLOOKUP($AC978,LS_Coint_BD!$B$3:$AQ$1079,AO$2)</f>
        <v>0</v>
      </c>
      <c r="AP978" s="89">
        <f>VLOOKUP($AC978,LS_Coint_BD!$B$3:$AQ$1079,AP$2)</f>
        <v>0</v>
      </c>
      <c r="AQ978" s="89">
        <f>VLOOKUP($AC978,LS_Coint_BD!$B$3:$AQ$1079,AQ$2)</f>
        <v>0</v>
      </c>
      <c r="AR978" s="89">
        <f>VLOOKUP($AC978,LS_Coint_BD!$B$3:$AQ$1079,AR$2)</f>
        <v>0</v>
      </c>
      <c r="AS978" s="89">
        <f>VLOOKUP($AC978,LS_Coint_BD!$B$3:$AQ$1079,AS$2)</f>
        <v>0</v>
      </c>
      <c r="AT978" s="89">
        <f>VLOOKUP($AC978,LS_Coint_BD!$B$3:$AQ$1079,AT$2)</f>
        <v>0</v>
      </c>
      <c r="AU978" s="89">
        <f>VLOOKUP($AC978,LS_Coint_BD!$B$3:$AQ$1079,AU$2)</f>
        <v>0</v>
      </c>
      <c r="AV978" s="89">
        <f>VLOOKUP($AC978,LS_Coint_BD!$B$3:$AQ$1079,AV$2)</f>
        <v>0</v>
      </c>
      <c r="AW978" s="89">
        <f>VLOOKUP($AC978,LS_Coint_BD!$B$3:$AQ$1079,AW$2)</f>
        <v>0</v>
      </c>
      <c r="AX978" s="89">
        <f>VLOOKUP($AC978,LS_Coint_BD!$B$3:$AQ$1079,AX$2)</f>
        <v>0</v>
      </c>
      <c r="AY978" s="89">
        <f>VLOOKUP($AC978,LS_Coint_BD!$B$3:$AQ$1079,AY$2)</f>
        <v>0</v>
      </c>
      <c r="AZ978" s="89">
        <f>VLOOKUP($AC978,LS_Coint_BD!$B$3:$AQ$1079,AZ$2)</f>
        <v>0</v>
      </c>
      <c r="BA978" s="89">
        <f>VLOOKUP($AC978,LS_Coint_BD!$B$3:$AQ$1079,BA$2)</f>
        <v>0</v>
      </c>
      <c r="BB978" s="89">
        <f>VLOOKUP($AC978,LS_Coint_BD!$B$3:$AQ$1079,BB$2)</f>
        <v>0</v>
      </c>
      <c r="BC978" s="89">
        <f>VLOOKUP($AC978,LS_Coint_BD!$B$3:$AQ$1079,BC$2)</f>
        <v>0</v>
      </c>
      <c r="BD978" s="89">
        <f t="shared" si="711"/>
        <v>0</v>
      </c>
      <c r="BE978" s="89">
        <f t="shared" si="712"/>
        <v>0</v>
      </c>
      <c r="BF978" s="89">
        <f t="shared" si="713"/>
        <v>0</v>
      </c>
      <c r="BG978" s="89">
        <f t="shared" si="714"/>
        <v>0</v>
      </c>
      <c r="BH978" s="89">
        <f t="shared" si="715"/>
        <v>0</v>
      </c>
      <c r="BI978" s="89">
        <f t="shared" si="716"/>
        <v>0</v>
      </c>
      <c r="BJ978" s="89">
        <f t="shared" si="717"/>
        <v>0</v>
      </c>
      <c r="BK978" s="89">
        <f t="shared" si="718"/>
        <v>0</v>
      </c>
      <c r="BL978" s="89">
        <f t="shared" si="719"/>
        <v>0</v>
      </c>
      <c r="BM978" s="89"/>
      <c r="BN978" s="26" t="b">
        <f t="shared" si="720"/>
        <v>0</v>
      </c>
      <c r="BO978" s="26" t="b">
        <f t="shared" si="721"/>
        <v>0</v>
      </c>
      <c r="BP978" s="26" t="b">
        <f t="shared" si="722"/>
        <v>0</v>
      </c>
      <c r="BQ978" s="26" t="b">
        <f t="shared" si="723"/>
        <v>0</v>
      </c>
      <c r="BR978" s="26" t="b">
        <f t="shared" si="724"/>
        <v>0</v>
      </c>
      <c r="BS978" s="26" t="b">
        <f t="shared" si="725"/>
        <v>0</v>
      </c>
      <c r="BT978" s="26" t="b">
        <f t="shared" si="726"/>
        <v>0</v>
      </c>
      <c r="BU978" s="26" t="b">
        <f t="shared" si="727"/>
        <v>0</v>
      </c>
    </row>
    <row r="979" spans="2:73" ht="15" thickBot="1" x14ac:dyDescent="0.35">
      <c r="B979" s="17">
        <f>VLOOKUP($AC979,LS_Coint_BD!$B$3:$D$1079,2)</f>
        <v>0</v>
      </c>
      <c r="C979" s="87">
        <f>VLOOKUP($AC979,LS_Coint_BD!$B$3:$D$1079,3)</f>
        <v>0</v>
      </c>
      <c r="D979" s="68">
        <f t="shared" si="687"/>
        <v>0</v>
      </c>
      <c r="E979" s="65">
        <f t="shared" si="688"/>
        <v>0</v>
      </c>
      <c r="F979" s="69">
        <f t="shared" si="689"/>
        <v>0</v>
      </c>
      <c r="G979" s="68">
        <f t="shared" si="690"/>
        <v>0</v>
      </c>
      <c r="H979" s="65">
        <f t="shared" si="691"/>
        <v>0</v>
      </c>
      <c r="I979" s="69">
        <f t="shared" si="692"/>
        <v>0</v>
      </c>
      <c r="J979" s="68">
        <f t="shared" si="693"/>
        <v>0</v>
      </c>
      <c r="K979" s="65">
        <f t="shared" si="694"/>
        <v>0</v>
      </c>
      <c r="L979" s="69">
        <f t="shared" si="695"/>
        <v>0</v>
      </c>
      <c r="M979" s="68">
        <f t="shared" si="696"/>
        <v>0</v>
      </c>
      <c r="N979" s="65">
        <f t="shared" si="697"/>
        <v>0</v>
      </c>
      <c r="O979" s="69">
        <f t="shared" si="698"/>
        <v>0</v>
      </c>
      <c r="P979" s="68">
        <f t="shared" si="699"/>
        <v>0</v>
      </c>
      <c r="Q979" s="65">
        <f t="shared" si="700"/>
        <v>0</v>
      </c>
      <c r="R979" s="69">
        <f t="shared" si="701"/>
        <v>0</v>
      </c>
      <c r="S979" s="68">
        <f t="shared" si="702"/>
        <v>0</v>
      </c>
      <c r="T979" s="65">
        <f t="shared" si="703"/>
        <v>0</v>
      </c>
      <c r="U979" s="69">
        <f t="shared" si="704"/>
        <v>0</v>
      </c>
      <c r="V979" s="68">
        <f t="shared" si="705"/>
        <v>0</v>
      </c>
      <c r="W979" s="65">
        <f t="shared" si="706"/>
        <v>0</v>
      </c>
      <c r="X979" s="69">
        <f t="shared" si="707"/>
        <v>0</v>
      </c>
      <c r="Y979" s="68">
        <f t="shared" si="708"/>
        <v>0</v>
      </c>
      <c r="Z979" s="65">
        <f t="shared" si="709"/>
        <v>0</v>
      </c>
      <c r="AA979" s="69">
        <f t="shared" si="710"/>
        <v>0</v>
      </c>
      <c r="AB979" s="98">
        <f>SUMIF(BN979:BU979,"VERDADEIRO",BN$3:$BU978)</f>
        <v>0</v>
      </c>
      <c r="AC979" s="97">
        <f t="shared" si="728"/>
        <v>976</v>
      </c>
      <c r="AD979" s="89">
        <f>RTD("tryd.rtdserver",,"COT",B979,"ULT")</f>
        <v>0</v>
      </c>
      <c r="AE979" s="89">
        <f>RTD("tryd.rtdserver",,"COT",C979,"ULT")</f>
        <v>0</v>
      </c>
      <c r="AF979" s="89">
        <f>VLOOKUP($AC979,LS_Coint_BD!$B$3:$AQ$1079,AF$2)*$AD979+VLOOKUP($AC979,LS_Coint_BD!$B$3:$AQ$1079,AF$2+1)</f>
        <v>0</v>
      </c>
      <c r="AG979" s="89">
        <f>VLOOKUP($AC979,LS_Coint_BD!$B$3:$AQ$1079,AG$2)*$AD979+VLOOKUP($AC979,LS_Coint_BD!$B$3:$AQ$1079,AG$2+1)</f>
        <v>0</v>
      </c>
      <c r="AH979" s="89">
        <f>VLOOKUP($AC979,LS_Coint_BD!$B$3:$AQ$1079,AH$2)*$AD979+VLOOKUP($AC979,LS_Coint_BD!$B$3:$AQ$1079,AH$2+1)</f>
        <v>0</v>
      </c>
      <c r="AI979" s="89">
        <f>VLOOKUP($AC979,LS_Coint_BD!$B$3:$AQ$1079,AI$2)*$AD979+VLOOKUP($AC979,LS_Coint_BD!$B$3:$AQ$1079,AI$2+1)</f>
        <v>0</v>
      </c>
      <c r="AJ979" s="89">
        <f>VLOOKUP($AC979,LS_Coint_BD!$B$3:$AQ$1079,AJ$2)*$AD979+VLOOKUP($AC979,LS_Coint_BD!$B$3:$AQ$1079,AJ$2+1)</f>
        <v>0</v>
      </c>
      <c r="AK979" s="89">
        <f>VLOOKUP($AC979,LS_Coint_BD!$B$3:$AQ$1079,AK$2)*$AD979+VLOOKUP($AC979,LS_Coint_BD!$B$3:$AQ$1079,AK$2+1)</f>
        <v>0</v>
      </c>
      <c r="AL979" s="89">
        <f>VLOOKUP($AC979,LS_Coint_BD!$B$3:$AQ$1079,AL$2)*$AD979+VLOOKUP($AC979,LS_Coint_BD!$B$3:$AQ$1079,AL$2+1)</f>
        <v>0</v>
      </c>
      <c r="AM979" s="89">
        <f>VLOOKUP($AC979,LS_Coint_BD!$B$3:$AQ$1079,AM$2)*$AD979+VLOOKUP($AC979,LS_Coint_BD!$B$3:$AQ$1079,AM$2+1)</f>
        <v>0</v>
      </c>
      <c r="AN979" s="89">
        <f>VLOOKUP($AC979,LS_Coint_BD!$B$3:$AQ$1079,AN$2)</f>
        <v>0</v>
      </c>
      <c r="AO979" s="89">
        <f>VLOOKUP($AC979,LS_Coint_BD!$B$3:$AQ$1079,AO$2)</f>
        <v>0</v>
      </c>
      <c r="AP979" s="89">
        <f>VLOOKUP($AC979,LS_Coint_BD!$B$3:$AQ$1079,AP$2)</f>
        <v>0</v>
      </c>
      <c r="AQ979" s="89">
        <f>VLOOKUP($AC979,LS_Coint_BD!$B$3:$AQ$1079,AQ$2)</f>
        <v>0</v>
      </c>
      <c r="AR979" s="89">
        <f>VLOOKUP($AC979,LS_Coint_BD!$B$3:$AQ$1079,AR$2)</f>
        <v>0</v>
      </c>
      <c r="AS979" s="89">
        <f>VLOOKUP($AC979,LS_Coint_BD!$B$3:$AQ$1079,AS$2)</f>
        <v>0</v>
      </c>
      <c r="AT979" s="89">
        <f>VLOOKUP($AC979,LS_Coint_BD!$B$3:$AQ$1079,AT$2)</f>
        <v>0</v>
      </c>
      <c r="AU979" s="89">
        <f>VLOOKUP($AC979,LS_Coint_BD!$B$3:$AQ$1079,AU$2)</f>
        <v>0</v>
      </c>
      <c r="AV979" s="89">
        <f>VLOOKUP($AC979,LS_Coint_BD!$B$3:$AQ$1079,AV$2)</f>
        <v>0</v>
      </c>
      <c r="AW979" s="89">
        <f>VLOOKUP($AC979,LS_Coint_BD!$B$3:$AQ$1079,AW$2)</f>
        <v>0</v>
      </c>
      <c r="AX979" s="89">
        <f>VLOOKUP($AC979,LS_Coint_BD!$B$3:$AQ$1079,AX$2)</f>
        <v>0</v>
      </c>
      <c r="AY979" s="89">
        <f>VLOOKUP($AC979,LS_Coint_BD!$B$3:$AQ$1079,AY$2)</f>
        <v>0</v>
      </c>
      <c r="AZ979" s="89">
        <f>VLOOKUP($AC979,LS_Coint_BD!$B$3:$AQ$1079,AZ$2)</f>
        <v>0</v>
      </c>
      <c r="BA979" s="89">
        <f>VLOOKUP($AC979,LS_Coint_BD!$B$3:$AQ$1079,BA$2)</f>
        <v>0</v>
      </c>
      <c r="BB979" s="89">
        <f>VLOOKUP($AC979,LS_Coint_BD!$B$3:$AQ$1079,BB$2)</f>
        <v>0</v>
      </c>
      <c r="BC979" s="89">
        <f>VLOOKUP($AC979,LS_Coint_BD!$B$3:$AQ$1079,BC$2)</f>
        <v>0</v>
      </c>
      <c r="BD979" s="89">
        <f t="shared" si="711"/>
        <v>0</v>
      </c>
      <c r="BE979" s="89">
        <f t="shared" si="712"/>
        <v>0</v>
      </c>
      <c r="BF979" s="89">
        <f t="shared" si="713"/>
        <v>0</v>
      </c>
      <c r="BG979" s="89">
        <f t="shared" si="714"/>
        <v>0</v>
      </c>
      <c r="BH979" s="89">
        <f t="shared" si="715"/>
        <v>0</v>
      </c>
      <c r="BI979" s="89">
        <f t="shared" si="716"/>
        <v>0</v>
      </c>
      <c r="BJ979" s="89">
        <f t="shared" si="717"/>
        <v>0</v>
      </c>
      <c r="BK979" s="89">
        <f t="shared" si="718"/>
        <v>0</v>
      </c>
      <c r="BL979" s="89">
        <f t="shared" si="719"/>
        <v>0</v>
      </c>
      <c r="BM979" s="89"/>
      <c r="BN979" s="26" t="b">
        <f t="shared" si="720"/>
        <v>0</v>
      </c>
      <c r="BO979" s="26" t="b">
        <f t="shared" si="721"/>
        <v>0</v>
      </c>
      <c r="BP979" s="26" t="b">
        <f t="shared" si="722"/>
        <v>0</v>
      </c>
      <c r="BQ979" s="26" t="b">
        <f t="shared" si="723"/>
        <v>0</v>
      </c>
      <c r="BR979" s="26" t="b">
        <f t="shared" si="724"/>
        <v>0</v>
      </c>
      <c r="BS979" s="26" t="b">
        <f t="shared" si="725"/>
        <v>0</v>
      </c>
      <c r="BT979" s="26" t="b">
        <f t="shared" si="726"/>
        <v>0</v>
      </c>
      <c r="BU979" s="26" t="b">
        <f t="shared" si="727"/>
        <v>0</v>
      </c>
    </row>
    <row r="980" spans="2:73" ht="15" thickBot="1" x14ac:dyDescent="0.35">
      <c r="B980" s="17">
        <f>VLOOKUP($AC980,LS_Coint_BD!$B$3:$D$1079,2)</f>
        <v>0</v>
      </c>
      <c r="C980" s="87">
        <f>VLOOKUP($AC980,LS_Coint_BD!$B$3:$D$1079,3)</f>
        <v>0</v>
      </c>
      <c r="D980" s="68">
        <f t="shared" ref="D980:D1043" si="729">IF(AF980=0,0,$AE980-AF980)</f>
        <v>0</v>
      </c>
      <c r="E980" s="65">
        <f t="shared" ref="E980:E1043" si="730">F980/2*3</f>
        <v>0</v>
      </c>
      <c r="F980" s="69">
        <f t="shared" ref="F980:F1043" si="731">BD980</f>
        <v>0</v>
      </c>
      <c r="G980" s="68">
        <f t="shared" ref="G980:G1043" si="732">IF(AG980=0,0,$AE980-AG980)</f>
        <v>0</v>
      </c>
      <c r="H980" s="65">
        <f t="shared" ref="H980:H1043" si="733">I980/2*3</f>
        <v>0</v>
      </c>
      <c r="I980" s="69">
        <f t="shared" ref="I980:I1043" si="734">BE980</f>
        <v>0</v>
      </c>
      <c r="J980" s="68">
        <f t="shared" ref="J980:J1043" si="735">IF(AH980=0,0,$AE980-AH980)</f>
        <v>0</v>
      </c>
      <c r="K980" s="65">
        <f t="shared" ref="K980:K1043" si="736">L980/2*3</f>
        <v>0</v>
      </c>
      <c r="L980" s="69">
        <f t="shared" ref="L980:L1043" si="737">BF980</f>
        <v>0</v>
      </c>
      <c r="M980" s="68">
        <f t="shared" ref="M980:M1043" si="738">IF(AI980=0,0,$AE980-AI980)</f>
        <v>0</v>
      </c>
      <c r="N980" s="65">
        <f t="shared" ref="N980:N1043" si="739">O980/2*3</f>
        <v>0</v>
      </c>
      <c r="O980" s="69">
        <f t="shared" ref="O980:O1043" si="740">BG980</f>
        <v>0</v>
      </c>
      <c r="P980" s="68">
        <f t="shared" ref="P980:P1043" si="741">IF(AJ980=0,0,$AE980-AJ980)</f>
        <v>0</v>
      </c>
      <c r="Q980" s="65">
        <f t="shared" ref="Q980:Q1043" si="742">R980/2*3</f>
        <v>0</v>
      </c>
      <c r="R980" s="69">
        <f t="shared" ref="R980:R1043" si="743">BH980</f>
        <v>0</v>
      </c>
      <c r="S980" s="68">
        <f t="shared" ref="S980:S1043" si="744">IF(AK980=0,0,$AE980-AK980)</f>
        <v>0</v>
      </c>
      <c r="T980" s="65">
        <f t="shared" ref="T980:T1043" si="745">U980/2*3</f>
        <v>0</v>
      </c>
      <c r="U980" s="69">
        <f t="shared" ref="U980:U1043" si="746">BI980</f>
        <v>0</v>
      </c>
      <c r="V980" s="68">
        <f t="shared" ref="V980:V1043" si="747">IF(AL980=0,0,$AE980-AL980)</f>
        <v>0</v>
      </c>
      <c r="W980" s="65">
        <f t="shared" ref="W980:W1043" si="748">X980/2*3</f>
        <v>0</v>
      </c>
      <c r="X980" s="69">
        <f t="shared" ref="X980:X1043" si="749">BJ980</f>
        <v>0</v>
      </c>
      <c r="Y980" s="68">
        <f t="shared" ref="Y980:Y1043" si="750">IF(AM980=0,0,$AE980-AM980)</f>
        <v>0</v>
      </c>
      <c r="Z980" s="65">
        <f t="shared" ref="Z980:Z1043" si="751">AA980/2*3</f>
        <v>0</v>
      </c>
      <c r="AA980" s="69">
        <f t="shared" ref="AA980:AA1043" si="752">BK980</f>
        <v>0</v>
      </c>
      <c r="AB980" s="98">
        <f>SUMIF(BN980:BU980,"VERDADEIRO",BN$3:$BU979)</f>
        <v>0</v>
      </c>
      <c r="AC980" s="97">
        <f t="shared" si="728"/>
        <v>977</v>
      </c>
      <c r="AD980" s="89">
        <f>RTD("tryd.rtdserver",,"COT",B980,"ULT")</f>
        <v>0</v>
      </c>
      <c r="AE980" s="89">
        <f>RTD("tryd.rtdserver",,"COT",C980,"ULT")</f>
        <v>0</v>
      </c>
      <c r="AF980" s="89">
        <f>VLOOKUP($AC980,LS_Coint_BD!$B$3:$AQ$1079,AF$2)*$AD980+VLOOKUP($AC980,LS_Coint_BD!$B$3:$AQ$1079,AF$2+1)</f>
        <v>0</v>
      </c>
      <c r="AG980" s="89">
        <f>VLOOKUP($AC980,LS_Coint_BD!$B$3:$AQ$1079,AG$2)*$AD980+VLOOKUP($AC980,LS_Coint_BD!$B$3:$AQ$1079,AG$2+1)</f>
        <v>0</v>
      </c>
      <c r="AH980" s="89">
        <f>VLOOKUP($AC980,LS_Coint_BD!$B$3:$AQ$1079,AH$2)*$AD980+VLOOKUP($AC980,LS_Coint_BD!$B$3:$AQ$1079,AH$2+1)</f>
        <v>0</v>
      </c>
      <c r="AI980" s="89">
        <f>VLOOKUP($AC980,LS_Coint_BD!$B$3:$AQ$1079,AI$2)*$AD980+VLOOKUP($AC980,LS_Coint_BD!$B$3:$AQ$1079,AI$2+1)</f>
        <v>0</v>
      </c>
      <c r="AJ980" s="89">
        <f>VLOOKUP($AC980,LS_Coint_BD!$B$3:$AQ$1079,AJ$2)*$AD980+VLOOKUP($AC980,LS_Coint_BD!$B$3:$AQ$1079,AJ$2+1)</f>
        <v>0</v>
      </c>
      <c r="AK980" s="89">
        <f>VLOOKUP($AC980,LS_Coint_BD!$B$3:$AQ$1079,AK$2)*$AD980+VLOOKUP($AC980,LS_Coint_BD!$B$3:$AQ$1079,AK$2+1)</f>
        <v>0</v>
      </c>
      <c r="AL980" s="89">
        <f>VLOOKUP($AC980,LS_Coint_BD!$B$3:$AQ$1079,AL$2)*$AD980+VLOOKUP($AC980,LS_Coint_BD!$B$3:$AQ$1079,AL$2+1)</f>
        <v>0</v>
      </c>
      <c r="AM980" s="89">
        <f>VLOOKUP($AC980,LS_Coint_BD!$B$3:$AQ$1079,AM$2)*$AD980+VLOOKUP($AC980,LS_Coint_BD!$B$3:$AQ$1079,AM$2+1)</f>
        <v>0</v>
      </c>
      <c r="AN980" s="89">
        <f>VLOOKUP($AC980,LS_Coint_BD!$B$3:$AQ$1079,AN$2)</f>
        <v>0</v>
      </c>
      <c r="AO980" s="89">
        <f>VLOOKUP($AC980,LS_Coint_BD!$B$3:$AQ$1079,AO$2)</f>
        <v>0</v>
      </c>
      <c r="AP980" s="89">
        <f>VLOOKUP($AC980,LS_Coint_BD!$B$3:$AQ$1079,AP$2)</f>
        <v>0</v>
      </c>
      <c r="AQ980" s="89">
        <f>VLOOKUP($AC980,LS_Coint_BD!$B$3:$AQ$1079,AQ$2)</f>
        <v>0</v>
      </c>
      <c r="AR980" s="89">
        <f>VLOOKUP($AC980,LS_Coint_BD!$B$3:$AQ$1079,AR$2)</f>
        <v>0</v>
      </c>
      <c r="AS980" s="89">
        <f>VLOOKUP($AC980,LS_Coint_BD!$B$3:$AQ$1079,AS$2)</f>
        <v>0</v>
      </c>
      <c r="AT980" s="89">
        <f>VLOOKUP($AC980,LS_Coint_BD!$B$3:$AQ$1079,AT$2)</f>
        <v>0</v>
      </c>
      <c r="AU980" s="89">
        <f>VLOOKUP($AC980,LS_Coint_BD!$B$3:$AQ$1079,AU$2)</f>
        <v>0</v>
      </c>
      <c r="AV980" s="89">
        <f>VLOOKUP($AC980,LS_Coint_BD!$B$3:$AQ$1079,AV$2)</f>
        <v>0</v>
      </c>
      <c r="AW980" s="89">
        <f>VLOOKUP($AC980,LS_Coint_BD!$B$3:$AQ$1079,AW$2)</f>
        <v>0</v>
      </c>
      <c r="AX980" s="89">
        <f>VLOOKUP($AC980,LS_Coint_BD!$B$3:$AQ$1079,AX$2)</f>
        <v>0</v>
      </c>
      <c r="AY980" s="89">
        <f>VLOOKUP($AC980,LS_Coint_BD!$B$3:$AQ$1079,AY$2)</f>
        <v>0</v>
      </c>
      <c r="AZ980" s="89">
        <f>VLOOKUP($AC980,LS_Coint_BD!$B$3:$AQ$1079,AZ$2)</f>
        <v>0</v>
      </c>
      <c r="BA980" s="89">
        <f>VLOOKUP($AC980,LS_Coint_BD!$B$3:$AQ$1079,BA$2)</f>
        <v>0</v>
      </c>
      <c r="BB980" s="89">
        <f>VLOOKUP($AC980,LS_Coint_BD!$B$3:$AQ$1079,BB$2)</f>
        <v>0</v>
      </c>
      <c r="BC980" s="89">
        <f>VLOOKUP($AC980,LS_Coint_BD!$B$3:$AQ$1079,BC$2)</f>
        <v>0</v>
      </c>
      <c r="BD980" s="89">
        <f t="shared" ref="BD980:BD1043" si="753">IF(D980&lt;0,AV980-2*AN980,AV980+2*AN980)</f>
        <v>0</v>
      </c>
      <c r="BE980" s="89">
        <f t="shared" ref="BE980:BE1043" si="754">IF(G980&lt;0,AW980-2*AO980,AW980+2*AO980)</f>
        <v>0</v>
      </c>
      <c r="BF980" s="89">
        <f t="shared" ref="BF980:BF1043" si="755">IF(J980&lt;0,AX980-2*AP980,AX980+2*AP980)</f>
        <v>0</v>
      </c>
      <c r="BG980" s="89">
        <f t="shared" ref="BG980:BG1043" si="756">IF(M980&lt;0,AY980-2*AQ980,AY980+2*AQ980)</f>
        <v>0</v>
      </c>
      <c r="BH980" s="89">
        <f t="shared" ref="BH980:BH1043" si="757">IF(P980&lt;0,AZ980-2*AR980,AZ980+2*AR980)</f>
        <v>0</v>
      </c>
      <c r="BI980" s="89">
        <f t="shared" ref="BI980:BI1043" si="758">IF(S980&lt;0,BA980-2*AS980,BA980+2*AS980)</f>
        <v>0</v>
      </c>
      <c r="BJ980" s="89">
        <f t="shared" ref="BJ980:BJ1043" si="759">IF(V980&lt;0,BB980-2*AT980,BB980+2*AT980)</f>
        <v>0</v>
      </c>
      <c r="BK980" s="89">
        <f t="shared" ref="BK980:BK1043" si="760">IF(Y980&lt;0,BC980-2*AU980,BC980+2*AU980)</f>
        <v>0</v>
      </c>
      <c r="BL980" s="89">
        <f t="shared" ref="BL980:BL1043" si="761">IF(AA980&lt;0,BD980-2*AV980,BD980+2*AV980)</f>
        <v>0</v>
      </c>
      <c r="BM980" s="89"/>
      <c r="BN980" s="26" t="b">
        <f t="shared" ref="BN980:BN1043" si="762">IF(D980&gt;0,IF(D980&gt;F980,TRUE,FALSE),IF(D980&lt;F980,TRUE,FALSE))</f>
        <v>0</v>
      </c>
      <c r="BO980" s="26" t="b">
        <f t="shared" ref="BO980:BO1043" si="763">IF(G980&gt;0,IF(G980&gt;I980,TRUE,FALSE),IF(G980&lt;I980,TRUE,FALSE))</f>
        <v>0</v>
      </c>
      <c r="BP980" s="26" t="b">
        <f t="shared" ref="BP980:BP1043" si="764">IF(J980&gt;0,IF(J980&gt;L980,TRUE,FALSE),IF(J980&lt;L980,TRUE,FALSE))</f>
        <v>0</v>
      </c>
      <c r="BQ980" s="26" t="b">
        <f t="shared" ref="BQ980:BQ1043" si="765">IF(M980&gt;0,IF(M980&gt;O980,TRUE,FALSE),IF(M980&lt;O980,TRUE,FALSE))</f>
        <v>0</v>
      </c>
      <c r="BR980" s="26" t="b">
        <f t="shared" ref="BR980:BR1043" si="766">IF(P980&gt;0,IF(P980&gt;R980,TRUE,FALSE),IF(P980&lt;R980,TRUE,FALSE))</f>
        <v>0</v>
      </c>
      <c r="BS980" s="26" t="b">
        <f t="shared" ref="BS980:BS1043" si="767">IF(S980&gt;0,IF(S980&gt;U980,TRUE,FALSE),IF(S980&lt;U980,TRUE,FALSE))</f>
        <v>0</v>
      </c>
      <c r="BT980" s="26" t="b">
        <f t="shared" ref="BT980:BT1043" si="768">IF(V980&gt;0,IF(V980&gt;X980,TRUE,FALSE),IF(V980&lt;X980,TRUE,FALSE))</f>
        <v>0</v>
      </c>
      <c r="BU980" s="26" t="b">
        <f t="shared" ref="BU980:BU1043" si="769">IF(Y980&gt;0,IF(Y980&gt;AA980,TRUE,FALSE),IF(Y980&lt;AA980,TRUE,FALSE))</f>
        <v>0</v>
      </c>
    </row>
    <row r="981" spans="2:73" ht="15" thickBot="1" x14ac:dyDescent="0.35">
      <c r="B981" s="17">
        <f>VLOOKUP($AC981,LS_Coint_BD!$B$3:$D$1079,2)</f>
        <v>0</v>
      </c>
      <c r="C981" s="87">
        <f>VLOOKUP($AC981,LS_Coint_BD!$B$3:$D$1079,3)</f>
        <v>0</v>
      </c>
      <c r="D981" s="68">
        <f t="shared" si="729"/>
        <v>0</v>
      </c>
      <c r="E981" s="65">
        <f t="shared" si="730"/>
        <v>0</v>
      </c>
      <c r="F981" s="69">
        <f t="shared" si="731"/>
        <v>0</v>
      </c>
      <c r="G981" s="68">
        <f t="shared" si="732"/>
        <v>0</v>
      </c>
      <c r="H981" s="65">
        <f t="shared" si="733"/>
        <v>0</v>
      </c>
      <c r="I981" s="69">
        <f t="shared" si="734"/>
        <v>0</v>
      </c>
      <c r="J981" s="68">
        <f t="shared" si="735"/>
        <v>0</v>
      </c>
      <c r="K981" s="65">
        <f t="shared" si="736"/>
        <v>0</v>
      </c>
      <c r="L981" s="69">
        <f t="shared" si="737"/>
        <v>0</v>
      </c>
      <c r="M981" s="68">
        <f t="shared" si="738"/>
        <v>0</v>
      </c>
      <c r="N981" s="65">
        <f t="shared" si="739"/>
        <v>0</v>
      </c>
      <c r="O981" s="69">
        <f t="shared" si="740"/>
        <v>0</v>
      </c>
      <c r="P981" s="68">
        <f t="shared" si="741"/>
        <v>0</v>
      </c>
      <c r="Q981" s="65">
        <f t="shared" si="742"/>
        <v>0</v>
      </c>
      <c r="R981" s="69">
        <f t="shared" si="743"/>
        <v>0</v>
      </c>
      <c r="S981" s="68">
        <f t="shared" si="744"/>
        <v>0</v>
      </c>
      <c r="T981" s="65">
        <f t="shared" si="745"/>
        <v>0</v>
      </c>
      <c r="U981" s="69">
        <f t="shared" si="746"/>
        <v>0</v>
      </c>
      <c r="V981" s="68">
        <f t="shared" si="747"/>
        <v>0</v>
      </c>
      <c r="W981" s="65">
        <f t="shared" si="748"/>
        <v>0</v>
      </c>
      <c r="X981" s="69">
        <f t="shared" si="749"/>
        <v>0</v>
      </c>
      <c r="Y981" s="68">
        <f t="shared" si="750"/>
        <v>0</v>
      </c>
      <c r="Z981" s="65">
        <f t="shared" si="751"/>
        <v>0</v>
      </c>
      <c r="AA981" s="69">
        <f t="shared" si="752"/>
        <v>0</v>
      </c>
      <c r="AB981" s="98">
        <f>SUMIF(BN981:BU981,"VERDADEIRO",BN$3:$BU980)</f>
        <v>0</v>
      </c>
      <c r="AC981" s="97">
        <f t="shared" si="728"/>
        <v>978</v>
      </c>
      <c r="AD981" s="89">
        <f>RTD("tryd.rtdserver",,"COT",B981,"ULT")</f>
        <v>0</v>
      </c>
      <c r="AE981" s="89">
        <f>RTD("tryd.rtdserver",,"COT",C981,"ULT")</f>
        <v>0</v>
      </c>
      <c r="AF981" s="89">
        <f>VLOOKUP($AC981,LS_Coint_BD!$B$3:$AQ$1079,AF$2)*$AD981+VLOOKUP($AC981,LS_Coint_BD!$B$3:$AQ$1079,AF$2+1)</f>
        <v>0</v>
      </c>
      <c r="AG981" s="89">
        <f>VLOOKUP($AC981,LS_Coint_BD!$B$3:$AQ$1079,AG$2)*$AD981+VLOOKUP($AC981,LS_Coint_BD!$B$3:$AQ$1079,AG$2+1)</f>
        <v>0</v>
      </c>
      <c r="AH981" s="89">
        <f>VLOOKUP($AC981,LS_Coint_BD!$B$3:$AQ$1079,AH$2)*$AD981+VLOOKUP($AC981,LS_Coint_BD!$B$3:$AQ$1079,AH$2+1)</f>
        <v>0</v>
      </c>
      <c r="AI981" s="89">
        <f>VLOOKUP($AC981,LS_Coint_BD!$B$3:$AQ$1079,AI$2)*$AD981+VLOOKUP($AC981,LS_Coint_BD!$B$3:$AQ$1079,AI$2+1)</f>
        <v>0</v>
      </c>
      <c r="AJ981" s="89">
        <f>VLOOKUP($AC981,LS_Coint_BD!$B$3:$AQ$1079,AJ$2)*$AD981+VLOOKUP($AC981,LS_Coint_BD!$B$3:$AQ$1079,AJ$2+1)</f>
        <v>0</v>
      </c>
      <c r="AK981" s="89">
        <f>VLOOKUP($AC981,LS_Coint_BD!$B$3:$AQ$1079,AK$2)*$AD981+VLOOKUP($AC981,LS_Coint_BD!$B$3:$AQ$1079,AK$2+1)</f>
        <v>0</v>
      </c>
      <c r="AL981" s="89">
        <f>VLOOKUP($AC981,LS_Coint_BD!$B$3:$AQ$1079,AL$2)*$AD981+VLOOKUP($AC981,LS_Coint_BD!$B$3:$AQ$1079,AL$2+1)</f>
        <v>0</v>
      </c>
      <c r="AM981" s="89">
        <f>VLOOKUP($AC981,LS_Coint_BD!$B$3:$AQ$1079,AM$2)*$AD981+VLOOKUP($AC981,LS_Coint_BD!$B$3:$AQ$1079,AM$2+1)</f>
        <v>0</v>
      </c>
      <c r="AN981" s="89">
        <f>VLOOKUP($AC981,LS_Coint_BD!$B$3:$AQ$1079,AN$2)</f>
        <v>0</v>
      </c>
      <c r="AO981" s="89">
        <f>VLOOKUP($AC981,LS_Coint_BD!$B$3:$AQ$1079,AO$2)</f>
        <v>0</v>
      </c>
      <c r="AP981" s="89">
        <f>VLOOKUP($AC981,LS_Coint_BD!$B$3:$AQ$1079,AP$2)</f>
        <v>0</v>
      </c>
      <c r="AQ981" s="89">
        <f>VLOOKUP($AC981,LS_Coint_BD!$B$3:$AQ$1079,AQ$2)</f>
        <v>0</v>
      </c>
      <c r="AR981" s="89">
        <f>VLOOKUP($AC981,LS_Coint_BD!$B$3:$AQ$1079,AR$2)</f>
        <v>0</v>
      </c>
      <c r="AS981" s="89">
        <f>VLOOKUP($AC981,LS_Coint_BD!$B$3:$AQ$1079,AS$2)</f>
        <v>0</v>
      </c>
      <c r="AT981" s="89">
        <f>VLOOKUP($AC981,LS_Coint_BD!$B$3:$AQ$1079,AT$2)</f>
        <v>0</v>
      </c>
      <c r="AU981" s="89">
        <f>VLOOKUP($AC981,LS_Coint_BD!$B$3:$AQ$1079,AU$2)</f>
        <v>0</v>
      </c>
      <c r="AV981" s="89">
        <f>VLOOKUP($AC981,LS_Coint_BD!$B$3:$AQ$1079,AV$2)</f>
        <v>0</v>
      </c>
      <c r="AW981" s="89">
        <f>VLOOKUP($AC981,LS_Coint_BD!$B$3:$AQ$1079,AW$2)</f>
        <v>0</v>
      </c>
      <c r="AX981" s="89">
        <f>VLOOKUP($AC981,LS_Coint_BD!$B$3:$AQ$1079,AX$2)</f>
        <v>0</v>
      </c>
      <c r="AY981" s="89">
        <f>VLOOKUP($AC981,LS_Coint_BD!$B$3:$AQ$1079,AY$2)</f>
        <v>0</v>
      </c>
      <c r="AZ981" s="89">
        <f>VLOOKUP($AC981,LS_Coint_BD!$B$3:$AQ$1079,AZ$2)</f>
        <v>0</v>
      </c>
      <c r="BA981" s="89">
        <f>VLOOKUP($AC981,LS_Coint_BD!$B$3:$AQ$1079,BA$2)</f>
        <v>0</v>
      </c>
      <c r="BB981" s="89">
        <f>VLOOKUP($AC981,LS_Coint_BD!$B$3:$AQ$1079,BB$2)</f>
        <v>0</v>
      </c>
      <c r="BC981" s="89">
        <f>VLOOKUP($AC981,LS_Coint_BD!$B$3:$AQ$1079,BC$2)</f>
        <v>0</v>
      </c>
      <c r="BD981" s="89">
        <f t="shared" si="753"/>
        <v>0</v>
      </c>
      <c r="BE981" s="89">
        <f t="shared" si="754"/>
        <v>0</v>
      </c>
      <c r="BF981" s="89">
        <f t="shared" si="755"/>
        <v>0</v>
      </c>
      <c r="BG981" s="89">
        <f t="shared" si="756"/>
        <v>0</v>
      </c>
      <c r="BH981" s="89">
        <f t="shared" si="757"/>
        <v>0</v>
      </c>
      <c r="BI981" s="89">
        <f t="shared" si="758"/>
        <v>0</v>
      </c>
      <c r="BJ981" s="89">
        <f t="shared" si="759"/>
        <v>0</v>
      </c>
      <c r="BK981" s="89">
        <f t="shared" si="760"/>
        <v>0</v>
      </c>
      <c r="BL981" s="89">
        <f t="shared" si="761"/>
        <v>0</v>
      </c>
      <c r="BM981" s="89"/>
      <c r="BN981" s="26" t="b">
        <f t="shared" si="762"/>
        <v>0</v>
      </c>
      <c r="BO981" s="26" t="b">
        <f t="shared" si="763"/>
        <v>0</v>
      </c>
      <c r="BP981" s="26" t="b">
        <f t="shared" si="764"/>
        <v>0</v>
      </c>
      <c r="BQ981" s="26" t="b">
        <f t="shared" si="765"/>
        <v>0</v>
      </c>
      <c r="BR981" s="26" t="b">
        <f t="shared" si="766"/>
        <v>0</v>
      </c>
      <c r="BS981" s="26" t="b">
        <f t="shared" si="767"/>
        <v>0</v>
      </c>
      <c r="BT981" s="26" t="b">
        <f t="shared" si="768"/>
        <v>0</v>
      </c>
      <c r="BU981" s="26" t="b">
        <f t="shared" si="769"/>
        <v>0</v>
      </c>
    </row>
    <row r="982" spans="2:73" ht="15" thickBot="1" x14ac:dyDescent="0.35">
      <c r="B982" s="17">
        <f>VLOOKUP($AC982,LS_Coint_BD!$B$3:$D$1079,2)</f>
        <v>0</v>
      </c>
      <c r="C982" s="87">
        <f>VLOOKUP($AC982,LS_Coint_BD!$B$3:$D$1079,3)</f>
        <v>0</v>
      </c>
      <c r="D982" s="68">
        <f t="shared" si="729"/>
        <v>0</v>
      </c>
      <c r="E982" s="65">
        <f t="shared" si="730"/>
        <v>0</v>
      </c>
      <c r="F982" s="69">
        <f t="shared" si="731"/>
        <v>0</v>
      </c>
      <c r="G982" s="68">
        <f t="shared" si="732"/>
        <v>0</v>
      </c>
      <c r="H982" s="65">
        <f t="shared" si="733"/>
        <v>0</v>
      </c>
      <c r="I982" s="69">
        <f t="shared" si="734"/>
        <v>0</v>
      </c>
      <c r="J982" s="68">
        <f t="shared" si="735"/>
        <v>0</v>
      </c>
      <c r="K982" s="65">
        <f t="shared" si="736"/>
        <v>0</v>
      </c>
      <c r="L982" s="69">
        <f t="shared" si="737"/>
        <v>0</v>
      </c>
      <c r="M982" s="68">
        <f t="shared" si="738"/>
        <v>0</v>
      </c>
      <c r="N982" s="65">
        <f t="shared" si="739"/>
        <v>0</v>
      </c>
      <c r="O982" s="69">
        <f t="shared" si="740"/>
        <v>0</v>
      </c>
      <c r="P982" s="68">
        <f t="shared" si="741"/>
        <v>0</v>
      </c>
      <c r="Q982" s="65">
        <f t="shared" si="742"/>
        <v>0</v>
      </c>
      <c r="R982" s="69">
        <f t="shared" si="743"/>
        <v>0</v>
      </c>
      <c r="S982" s="68">
        <f t="shared" si="744"/>
        <v>0</v>
      </c>
      <c r="T982" s="65">
        <f t="shared" si="745"/>
        <v>0</v>
      </c>
      <c r="U982" s="69">
        <f t="shared" si="746"/>
        <v>0</v>
      </c>
      <c r="V982" s="68">
        <f t="shared" si="747"/>
        <v>0</v>
      </c>
      <c r="W982" s="65">
        <f t="shared" si="748"/>
        <v>0</v>
      </c>
      <c r="X982" s="69">
        <f t="shared" si="749"/>
        <v>0</v>
      </c>
      <c r="Y982" s="68">
        <f t="shared" si="750"/>
        <v>0</v>
      </c>
      <c r="Z982" s="65">
        <f t="shared" si="751"/>
        <v>0</v>
      </c>
      <c r="AA982" s="69">
        <f t="shared" si="752"/>
        <v>0</v>
      </c>
      <c r="AB982" s="98">
        <f>SUMIF(BN982:BU982,"VERDADEIRO",BN$3:$BU981)</f>
        <v>0</v>
      </c>
      <c r="AC982" s="97">
        <f t="shared" si="728"/>
        <v>979</v>
      </c>
      <c r="AD982" s="89">
        <f>RTD("tryd.rtdserver",,"COT",B982,"ULT")</f>
        <v>0</v>
      </c>
      <c r="AE982" s="89">
        <f>RTD("tryd.rtdserver",,"COT",C982,"ULT")</f>
        <v>0</v>
      </c>
      <c r="AF982" s="89">
        <f>VLOOKUP($AC982,LS_Coint_BD!$B$3:$AQ$1079,AF$2)*$AD982+VLOOKUP($AC982,LS_Coint_BD!$B$3:$AQ$1079,AF$2+1)</f>
        <v>0</v>
      </c>
      <c r="AG982" s="89">
        <f>VLOOKUP($AC982,LS_Coint_BD!$B$3:$AQ$1079,AG$2)*$AD982+VLOOKUP($AC982,LS_Coint_BD!$B$3:$AQ$1079,AG$2+1)</f>
        <v>0</v>
      </c>
      <c r="AH982" s="89">
        <f>VLOOKUP($AC982,LS_Coint_BD!$B$3:$AQ$1079,AH$2)*$AD982+VLOOKUP($AC982,LS_Coint_BD!$B$3:$AQ$1079,AH$2+1)</f>
        <v>0</v>
      </c>
      <c r="AI982" s="89">
        <f>VLOOKUP($AC982,LS_Coint_BD!$B$3:$AQ$1079,AI$2)*$AD982+VLOOKUP($AC982,LS_Coint_BD!$B$3:$AQ$1079,AI$2+1)</f>
        <v>0</v>
      </c>
      <c r="AJ982" s="89">
        <f>VLOOKUP($AC982,LS_Coint_BD!$B$3:$AQ$1079,AJ$2)*$AD982+VLOOKUP($AC982,LS_Coint_BD!$B$3:$AQ$1079,AJ$2+1)</f>
        <v>0</v>
      </c>
      <c r="AK982" s="89">
        <f>VLOOKUP($AC982,LS_Coint_BD!$B$3:$AQ$1079,AK$2)*$AD982+VLOOKUP($AC982,LS_Coint_BD!$B$3:$AQ$1079,AK$2+1)</f>
        <v>0</v>
      </c>
      <c r="AL982" s="89">
        <f>VLOOKUP($AC982,LS_Coint_BD!$B$3:$AQ$1079,AL$2)*$AD982+VLOOKUP($AC982,LS_Coint_BD!$B$3:$AQ$1079,AL$2+1)</f>
        <v>0</v>
      </c>
      <c r="AM982" s="89">
        <f>VLOOKUP($AC982,LS_Coint_BD!$B$3:$AQ$1079,AM$2)*$AD982+VLOOKUP($AC982,LS_Coint_BD!$B$3:$AQ$1079,AM$2+1)</f>
        <v>0</v>
      </c>
      <c r="AN982" s="89">
        <f>VLOOKUP($AC982,LS_Coint_BD!$B$3:$AQ$1079,AN$2)</f>
        <v>0</v>
      </c>
      <c r="AO982" s="89">
        <f>VLOOKUP($AC982,LS_Coint_BD!$B$3:$AQ$1079,AO$2)</f>
        <v>0</v>
      </c>
      <c r="AP982" s="89">
        <f>VLOOKUP($AC982,LS_Coint_BD!$B$3:$AQ$1079,AP$2)</f>
        <v>0</v>
      </c>
      <c r="AQ982" s="89">
        <f>VLOOKUP($AC982,LS_Coint_BD!$B$3:$AQ$1079,AQ$2)</f>
        <v>0</v>
      </c>
      <c r="AR982" s="89">
        <f>VLOOKUP($AC982,LS_Coint_BD!$B$3:$AQ$1079,AR$2)</f>
        <v>0</v>
      </c>
      <c r="AS982" s="89">
        <f>VLOOKUP($AC982,LS_Coint_BD!$B$3:$AQ$1079,AS$2)</f>
        <v>0</v>
      </c>
      <c r="AT982" s="89">
        <f>VLOOKUP($AC982,LS_Coint_BD!$B$3:$AQ$1079,AT$2)</f>
        <v>0</v>
      </c>
      <c r="AU982" s="89">
        <f>VLOOKUP($AC982,LS_Coint_BD!$B$3:$AQ$1079,AU$2)</f>
        <v>0</v>
      </c>
      <c r="AV982" s="89">
        <f>VLOOKUP($AC982,LS_Coint_BD!$B$3:$AQ$1079,AV$2)</f>
        <v>0</v>
      </c>
      <c r="AW982" s="89">
        <f>VLOOKUP($AC982,LS_Coint_BD!$B$3:$AQ$1079,AW$2)</f>
        <v>0</v>
      </c>
      <c r="AX982" s="89">
        <f>VLOOKUP($AC982,LS_Coint_BD!$B$3:$AQ$1079,AX$2)</f>
        <v>0</v>
      </c>
      <c r="AY982" s="89">
        <f>VLOOKUP($AC982,LS_Coint_BD!$B$3:$AQ$1079,AY$2)</f>
        <v>0</v>
      </c>
      <c r="AZ982" s="89">
        <f>VLOOKUP($AC982,LS_Coint_BD!$B$3:$AQ$1079,AZ$2)</f>
        <v>0</v>
      </c>
      <c r="BA982" s="89">
        <f>VLOOKUP($AC982,LS_Coint_BD!$B$3:$AQ$1079,BA$2)</f>
        <v>0</v>
      </c>
      <c r="BB982" s="89">
        <f>VLOOKUP($AC982,LS_Coint_BD!$B$3:$AQ$1079,BB$2)</f>
        <v>0</v>
      </c>
      <c r="BC982" s="89">
        <f>VLOOKUP($AC982,LS_Coint_BD!$B$3:$AQ$1079,BC$2)</f>
        <v>0</v>
      </c>
      <c r="BD982" s="89">
        <f t="shared" si="753"/>
        <v>0</v>
      </c>
      <c r="BE982" s="89">
        <f t="shared" si="754"/>
        <v>0</v>
      </c>
      <c r="BF982" s="89">
        <f t="shared" si="755"/>
        <v>0</v>
      </c>
      <c r="BG982" s="89">
        <f t="shared" si="756"/>
        <v>0</v>
      </c>
      <c r="BH982" s="89">
        <f t="shared" si="757"/>
        <v>0</v>
      </c>
      <c r="BI982" s="89">
        <f t="shared" si="758"/>
        <v>0</v>
      </c>
      <c r="BJ982" s="89">
        <f t="shared" si="759"/>
        <v>0</v>
      </c>
      <c r="BK982" s="89">
        <f t="shared" si="760"/>
        <v>0</v>
      </c>
      <c r="BL982" s="89">
        <f t="shared" si="761"/>
        <v>0</v>
      </c>
      <c r="BM982" s="89"/>
      <c r="BN982" s="26" t="b">
        <f t="shared" si="762"/>
        <v>0</v>
      </c>
      <c r="BO982" s="26" t="b">
        <f t="shared" si="763"/>
        <v>0</v>
      </c>
      <c r="BP982" s="26" t="b">
        <f t="shared" si="764"/>
        <v>0</v>
      </c>
      <c r="BQ982" s="26" t="b">
        <f t="shared" si="765"/>
        <v>0</v>
      </c>
      <c r="BR982" s="26" t="b">
        <f t="shared" si="766"/>
        <v>0</v>
      </c>
      <c r="BS982" s="26" t="b">
        <f t="shared" si="767"/>
        <v>0</v>
      </c>
      <c r="BT982" s="26" t="b">
        <f t="shared" si="768"/>
        <v>0</v>
      </c>
      <c r="BU982" s="26" t="b">
        <f t="shared" si="769"/>
        <v>0</v>
      </c>
    </row>
    <row r="983" spans="2:73" ht="15" thickBot="1" x14ac:dyDescent="0.35">
      <c r="B983" s="17">
        <f>VLOOKUP($AC983,LS_Coint_BD!$B$3:$D$1079,2)</f>
        <v>0</v>
      </c>
      <c r="C983" s="87">
        <f>VLOOKUP($AC983,LS_Coint_BD!$B$3:$D$1079,3)</f>
        <v>0</v>
      </c>
      <c r="D983" s="68">
        <f t="shared" si="729"/>
        <v>0</v>
      </c>
      <c r="E983" s="65">
        <f t="shared" si="730"/>
        <v>0</v>
      </c>
      <c r="F983" s="69">
        <f t="shared" si="731"/>
        <v>0</v>
      </c>
      <c r="G983" s="68">
        <f t="shared" si="732"/>
        <v>0</v>
      </c>
      <c r="H983" s="65">
        <f t="shared" si="733"/>
        <v>0</v>
      </c>
      <c r="I983" s="69">
        <f t="shared" si="734"/>
        <v>0</v>
      </c>
      <c r="J983" s="68">
        <f t="shared" si="735"/>
        <v>0</v>
      </c>
      <c r="K983" s="65">
        <f t="shared" si="736"/>
        <v>0</v>
      </c>
      <c r="L983" s="69">
        <f t="shared" si="737"/>
        <v>0</v>
      </c>
      <c r="M983" s="68">
        <f t="shared" si="738"/>
        <v>0</v>
      </c>
      <c r="N983" s="65">
        <f t="shared" si="739"/>
        <v>0</v>
      </c>
      <c r="O983" s="69">
        <f t="shared" si="740"/>
        <v>0</v>
      </c>
      <c r="P983" s="68">
        <f t="shared" si="741"/>
        <v>0</v>
      </c>
      <c r="Q983" s="65">
        <f t="shared" si="742"/>
        <v>0</v>
      </c>
      <c r="R983" s="69">
        <f t="shared" si="743"/>
        <v>0</v>
      </c>
      <c r="S983" s="68">
        <f t="shared" si="744"/>
        <v>0</v>
      </c>
      <c r="T983" s="65">
        <f t="shared" si="745"/>
        <v>0</v>
      </c>
      <c r="U983" s="69">
        <f t="shared" si="746"/>
        <v>0</v>
      </c>
      <c r="V983" s="68">
        <f t="shared" si="747"/>
        <v>0</v>
      </c>
      <c r="W983" s="65">
        <f t="shared" si="748"/>
        <v>0</v>
      </c>
      <c r="X983" s="69">
        <f t="shared" si="749"/>
        <v>0</v>
      </c>
      <c r="Y983" s="68">
        <f t="shared" si="750"/>
        <v>0</v>
      </c>
      <c r="Z983" s="65">
        <f t="shared" si="751"/>
        <v>0</v>
      </c>
      <c r="AA983" s="69">
        <f t="shared" si="752"/>
        <v>0</v>
      </c>
      <c r="AB983" s="98">
        <f>SUMIF(BN983:BU983,"VERDADEIRO",BN$3:$BU982)</f>
        <v>0</v>
      </c>
      <c r="AC983" s="97">
        <f t="shared" si="728"/>
        <v>980</v>
      </c>
      <c r="AD983" s="89">
        <f>RTD("tryd.rtdserver",,"COT",B983,"ULT")</f>
        <v>0</v>
      </c>
      <c r="AE983" s="89">
        <f>RTD("tryd.rtdserver",,"COT",C983,"ULT")</f>
        <v>0</v>
      </c>
      <c r="AF983" s="89">
        <f>VLOOKUP($AC983,LS_Coint_BD!$B$3:$AQ$1079,AF$2)*$AD983+VLOOKUP($AC983,LS_Coint_BD!$B$3:$AQ$1079,AF$2+1)</f>
        <v>0</v>
      </c>
      <c r="AG983" s="89">
        <f>VLOOKUP($AC983,LS_Coint_BD!$B$3:$AQ$1079,AG$2)*$AD983+VLOOKUP($AC983,LS_Coint_BD!$B$3:$AQ$1079,AG$2+1)</f>
        <v>0</v>
      </c>
      <c r="AH983" s="89">
        <f>VLOOKUP($AC983,LS_Coint_BD!$B$3:$AQ$1079,AH$2)*$AD983+VLOOKUP($AC983,LS_Coint_BD!$B$3:$AQ$1079,AH$2+1)</f>
        <v>0</v>
      </c>
      <c r="AI983" s="89">
        <f>VLOOKUP($AC983,LS_Coint_BD!$B$3:$AQ$1079,AI$2)*$AD983+VLOOKUP($AC983,LS_Coint_BD!$B$3:$AQ$1079,AI$2+1)</f>
        <v>0</v>
      </c>
      <c r="AJ983" s="89">
        <f>VLOOKUP($AC983,LS_Coint_BD!$B$3:$AQ$1079,AJ$2)*$AD983+VLOOKUP($AC983,LS_Coint_BD!$B$3:$AQ$1079,AJ$2+1)</f>
        <v>0</v>
      </c>
      <c r="AK983" s="89">
        <f>VLOOKUP($AC983,LS_Coint_BD!$B$3:$AQ$1079,AK$2)*$AD983+VLOOKUP($AC983,LS_Coint_BD!$B$3:$AQ$1079,AK$2+1)</f>
        <v>0</v>
      </c>
      <c r="AL983" s="89">
        <f>VLOOKUP($AC983,LS_Coint_BD!$B$3:$AQ$1079,AL$2)*$AD983+VLOOKUP($AC983,LS_Coint_BD!$B$3:$AQ$1079,AL$2+1)</f>
        <v>0</v>
      </c>
      <c r="AM983" s="89">
        <f>VLOOKUP($AC983,LS_Coint_BD!$B$3:$AQ$1079,AM$2)*$AD983+VLOOKUP($AC983,LS_Coint_BD!$B$3:$AQ$1079,AM$2+1)</f>
        <v>0</v>
      </c>
      <c r="AN983" s="89">
        <f>VLOOKUP($AC983,LS_Coint_BD!$B$3:$AQ$1079,AN$2)</f>
        <v>0</v>
      </c>
      <c r="AO983" s="89">
        <f>VLOOKUP($AC983,LS_Coint_BD!$B$3:$AQ$1079,AO$2)</f>
        <v>0</v>
      </c>
      <c r="AP983" s="89">
        <f>VLOOKUP($AC983,LS_Coint_BD!$B$3:$AQ$1079,AP$2)</f>
        <v>0</v>
      </c>
      <c r="AQ983" s="89">
        <f>VLOOKUP($AC983,LS_Coint_BD!$B$3:$AQ$1079,AQ$2)</f>
        <v>0</v>
      </c>
      <c r="AR983" s="89">
        <f>VLOOKUP($AC983,LS_Coint_BD!$B$3:$AQ$1079,AR$2)</f>
        <v>0</v>
      </c>
      <c r="AS983" s="89">
        <f>VLOOKUP($AC983,LS_Coint_BD!$B$3:$AQ$1079,AS$2)</f>
        <v>0</v>
      </c>
      <c r="AT983" s="89">
        <f>VLOOKUP($AC983,LS_Coint_BD!$B$3:$AQ$1079,AT$2)</f>
        <v>0</v>
      </c>
      <c r="AU983" s="89">
        <f>VLOOKUP($AC983,LS_Coint_BD!$B$3:$AQ$1079,AU$2)</f>
        <v>0</v>
      </c>
      <c r="AV983" s="89">
        <f>VLOOKUP($AC983,LS_Coint_BD!$B$3:$AQ$1079,AV$2)</f>
        <v>0</v>
      </c>
      <c r="AW983" s="89">
        <f>VLOOKUP($AC983,LS_Coint_BD!$B$3:$AQ$1079,AW$2)</f>
        <v>0</v>
      </c>
      <c r="AX983" s="89">
        <f>VLOOKUP($AC983,LS_Coint_BD!$B$3:$AQ$1079,AX$2)</f>
        <v>0</v>
      </c>
      <c r="AY983" s="89">
        <f>VLOOKUP($AC983,LS_Coint_BD!$B$3:$AQ$1079,AY$2)</f>
        <v>0</v>
      </c>
      <c r="AZ983" s="89">
        <f>VLOOKUP($AC983,LS_Coint_BD!$B$3:$AQ$1079,AZ$2)</f>
        <v>0</v>
      </c>
      <c r="BA983" s="89">
        <f>VLOOKUP($AC983,LS_Coint_BD!$B$3:$AQ$1079,BA$2)</f>
        <v>0</v>
      </c>
      <c r="BB983" s="89">
        <f>VLOOKUP($AC983,LS_Coint_BD!$B$3:$AQ$1079,BB$2)</f>
        <v>0</v>
      </c>
      <c r="BC983" s="89">
        <f>VLOOKUP($AC983,LS_Coint_BD!$B$3:$AQ$1079,BC$2)</f>
        <v>0</v>
      </c>
      <c r="BD983" s="89">
        <f t="shared" si="753"/>
        <v>0</v>
      </c>
      <c r="BE983" s="89">
        <f t="shared" si="754"/>
        <v>0</v>
      </c>
      <c r="BF983" s="89">
        <f t="shared" si="755"/>
        <v>0</v>
      </c>
      <c r="BG983" s="89">
        <f t="shared" si="756"/>
        <v>0</v>
      </c>
      <c r="BH983" s="89">
        <f t="shared" si="757"/>
        <v>0</v>
      </c>
      <c r="BI983" s="89">
        <f t="shared" si="758"/>
        <v>0</v>
      </c>
      <c r="BJ983" s="89">
        <f t="shared" si="759"/>
        <v>0</v>
      </c>
      <c r="BK983" s="89">
        <f t="shared" si="760"/>
        <v>0</v>
      </c>
      <c r="BL983" s="89">
        <f t="shared" si="761"/>
        <v>0</v>
      </c>
      <c r="BM983" s="89"/>
      <c r="BN983" s="26" t="b">
        <f t="shared" si="762"/>
        <v>0</v>
      </c>
      <c r="BO983" s="26" t="b">
        <f t="shared" si="763"/>
        <v>0</v>
      </c>
      <c r="BP983" s="26" t="b">
        <f t="shared" si="764"/>
        <v>0</v>
      </c>
      <c r="BQ983" s="26" t="b">
        <f t="shared" si="765"/>
        <v>0</v>
      </c>
      <c r="BR983" s="26" t="b">
        <f t="shared" si="766"/>
        <v>0</v>
      </c>
      <c r="BS983" s="26" t="b">
        <f t="shared" si="767"/>
        <v>0</v>
      </c>
      <c r="BT983" s="26" t="b">
        <f t="shared" si="768"/>
        <v>0</v>
      </c>
      <c r="BU983" s="26" t="b">
        <f t="shared" si="769"/>
        <v>0</v>
      </c>
    </row>
    <row r="984" spans="2:73" ht="15" thickBot="1" x14ac:dyDescent="0.35">
      <c r="B984" s="17">
        <f>VLOOKUP($AC984,LS_Coint_BD!$B$3:$D$1079,2)</f>
        <v>0</v>
      </c>
      <c r="C984" s="87">
        <f>VLOOKUP($AC984,LS_Coint_BD!$B$3:$D$1079,3)</f>
        <v>0</v>
      </c>
      <c r="D984" s="68">
        <f t="shared" si="729"/>
        <v>0</v>
      </c>
      <c r="E984" s="65">
        <f t="shared" si="730"/>
        <v>0</v>
      </c>
      <c r="F984" s="69">
        <f t="shared" si="731"/>
        <v>0</v>
      </c>
      <c r="G984" s="68">
        <f t="shared" si="732"/>
        <v>0</v>
      </c>
      <c r="H984" s="65">
        <f t="shared" si="733"/>
        <v>0</v>
      </c>
      <c r="I984" s="69">
        <f t="shared" si="734"/>
        <v>0</v>
      </c>
      <c r="J984" s="68">
        <f t="shared" si="735"/>
        <v>0</v>
      </c>
      <c r="K984" s="65">
        <f t="shared" si="736"/>
        <v>0</v>
      </c>
      <c r="L984" s="69">
        <f t="shared" si="737"/>
        <v>0</v>
      </c>
      <c r="M984" s="68">
        <f t="shared" si="738"/>
        <v>0</v>
      </c>
      <c r="N984" s="65">
        <f t="shared" si="739"/>
        <v>0</v>
      </c>
      <c r="O984" s="69">
        <f t="shared" si="740"/>
        <v>0</v>
      </c>
      <c r="P984" s="68">
        <f t="shared" si="741"/>
        <v>0</v>
      </c>
      <c r="Q984" s="65">
        <f t="shared" si="742"/>
        <v>0</v>
      </c>
      <c r="R984" s="69">
        <f t="shared" si="743"/>
        <v>0</v>
      </c>
      <c r="S984" s="68">
        <f t="shared" si="744"/>
        <v>0</v>
      </c>
      <c r="T984" s="65">
        <f t="shared" si="745"/>
        <v>0</v>
      </c>
      <c r="U984" s="69">
        <f t="shared" si="746"/>
        <v>0</v>
      </c>
      <c r="V984" s="68">
        <f t="shared" si="747"/>
        <v>0</v>
      </c>
      <c r="W984" s="65">
        <f t="shared" si="748"/>
        <v>0</v>
      </c>
      <c r="X984" s="69">
        <f t="shared" si="749"/>
        <v>0</v>
      </c>
      <c r="Y984" s="68">
        <f t="shared" si="750"/>
        <v>0</v>
      </c>
      <c r="Z984" s="65">
        <f t="shared" si="751"/>
        <v>0</v>
      </c>
      <c r="AA984" s="69">
        <f t="shared" si="752"/>
        <v>0</v>
      </c>
      <c r="AB984" s="98">
        <f>SUMIF(BN984:BU984,"VERDADEIRO",BN$3:$BU983)</f>
        <v>0</v>
      </c>
      <c r="AC984" s="97">
        <f t="shared" si="728"/>
        <v>981</v>
      </c>
      <c r="AD984" s="89">
        <f>RTD("tryd.rtdserver",,"COT",B984,"ULT")</f>
        <v>0</v>
      </c>
      <c r="AE984" s="89">
        <f>RTD("tryd.rtdserver",,"COT",C984,"ULT")</f>
        <v>0</v>
      </c>
      <c r="AF984" s="89">
        <f>VLOOKUP($AC984,LS_Coint_BD!$B$3:$AQ$1079,AF$2)*$AD984+VLOOKUP($AC984,LS_Coint_BD!$B$3:$AQ$1079,AF$2+1)</f>
        <v>0</v>
      </c>
      <c r="AG984" s="89">
        <f>VLOOKUP($AC984,LS_Coint_BD!$B$3:$AQ$1079,AG$2)*$AD984+VLOOKUP($AC984,LS_Coint_BD!$B$3:$AQ$1079,AG$2+1)</f>
        <v>0</v>
      </c>
      <c r="AH984" s="89">
        <f>VLOOKUP($AC984,LS_Coint_BD!$B$3:$AQ$1079,AH$2)*$AD984+VLOOKUP($AC984,LS_Coint_BD!$B$3:$AQ$1079,AH$2+1)</f>
        <v>0</v>
      </c>
      <c r="AI984" s="89">
        <f>VLOOKUP($AC984,LS_Coint_BD!$B$3:$AQ$1079,AI$2)*$AD984+VLOOKUP($AC984,LS_Coint_BD!$B$3:$AQ$1079,AI$2+1)</f>
        <v>0</v>
      </c>
      <c r="AJ984" s="89">
        <f>VLOOKUP($AC984,LS_Coint_BD!$B$3:$AQ$1079,AJ$2)*$AD984+VLOOKUP($AC984,LS_Coint_BD!$B$3:$AQ$1079,AJ$2+1)</f>
        <v>0</v>
      </c>
      <c r="AK984" s="89">
        <f>VLOOKUP($AC984,LS_Coint_BD!$B$3:$AQ$1079,AK$2)*$AD984+VLOOKUP($AC984,LS_Coint_BD!$B$3:$AQ$1079,AK$2+1)</f>
        <v>0</v>
      </c>
      <c r="AL984" s="89">
        <f>VLOOKUP($AC984,LS_Coint_BD!$B$3:$AQ$1079,AL$2)*$AD984+VLOOKUP($AC984,LS_Coint_BD!$B$3:$AQ$1079,AL$2+1)</f>
        <v>0</v>
      </c>
      <c r="AM984" s="89">
        <f>VLOOKUP($AC984,LS_Coint_BD!$B$3:$AQ$1079,AM$2)*$AD984+VLOOKUP($AC984,LS_Coint_BD!$B$3:$AQ$1079,AM$2+1)</f>
        <v>0</v>
      </c>
      <c r="AN984" s="89">
        <f>VLOOKUP($AC984,LS_Coint_BD!$B$3:$AQ$1079,AN$2)</f>
        <v>0</v>
      </c>
      <c r="AO984" s="89">
        <f>VLOOKUP($AC984,LS_Coint_BD!$B$3:$AQ$1079,AO$2)</f>
        <v>0</v>
      </c>
      <c r="AP984" s="89">
        <f>VLOOKUP($AC984,LS_Coint_BD!$B$3:$AQ$1079,AP$2)</f>
        <v>0</v>
      </c>
      <c r="AQ984" s="89">
        <f>VLOOKUP($AC984,LS_Coint_BD!$B$3:$AQ$1079,AQ$2)</f>
        <v>0</v>
      </c>
      <c r="AR984" s="89">
        <f>VLOOKUP($AC984,LS_Coint_BD!$B$3:$AQ$1079,AR$2)</f>
        <v>0</v>
      </c>
      <c r="AS984" s="89">
        <f>VLOOKUP($AC984,LS_Coint_BD!$B$3:$AQ$1079,AS$2)</f>
        <v>0</v>
      </c>
      <c r="AT984" s="89">
        <f>VLOOKUP($AC984,LS_Coint_BD!$B$3:$AQ$1079,AT$2)</f>
        <v>0</v>
      </c>
      <c r="AU984" s="89">
        <f>VLOOKUP($AC984,LS_Coint_BD!$B$3:$AQ$1079,AU$2)</f>
        <v>0</v>
      </c>
      <c r="AV984" s="89">
        <f>VLOOKUP($AC984,LS_Coint_BD!$B$3:$AQ$1079,AV$2)</f>
        <v>0</v>
      </c>
      <c r="AW984" s="89">
        <f>VLOOKUP($AC984,LS_Coint_BD!$B$3:$AQ$1079,AW$2)</f>
        <v>0</v>
      </c>
      <c r="AX984" s="89">
        <f>VLOOKUP($AC984,LS_Coint_BD!$B$3:$AQ$1079,AX$2)</f>
        <v>0</v>
      </c>
      <c r="AY984" s="89">
        <f>VLOOKUP($AC984,LS_Coint_BD!$B$3:$AQ$1079,AY$2)</f>
        <v>0</v>
      </c>
      <c r="AZ984" s="89">
        <f>VLOOKUP($AC984,LS_Coint_BD!$B$3:$AQ$1079,AZ$2)</f>
        <v>0</v>
      </c>
      <c r="BA984" s="89">
        <f>VLOOKUP($AC984,LS_Coint_BD!$B$3:$AQ$1079,BA$2)</f>
        <v>0</v>
      </c>
      <c r="BB984" s="89">
        <f>VLOOKUP($AC984,LS_Coint_BD!$B$3:$AQ$1079,BB$2)</f>
        <v>0</v>
      </c>
      <c r="BC984" s="89">
        <f>VLOOKUP($AC984,LS_Coint_BD!$B$3:$AQ$1079,BC$2)</f>
        <v>0</v>
      </c>
      <c r="BD984" s="89">
        <f t="shared" si="753"/>
        <v>0</v>
      </c>
      <c r="BE984" s="89">
        <f t="shared" si="754"/>
        <v>0</v>
      </c>
      <c r="BF984" s="89">
        <f t="shared" si="755"/>
        <v>0</v>
      </c>
      <c r="BG984" s="89">
        <f t="shared" si="756"/>
        <v>0</v>
      </c>
      <c r="BH984" s="89">
        <f t="shared" si="757"/>
        <v>0</v>
      </c>
      <c r="BI984" s="89">
        <f t="shared" si="758"/>
        <v>0</v>
      </c>
      <c r="BJ984" s="89">
        <f t="shared" si="759"/>
        <v>0</v>
      </c>
      <c r="BK984" s="89">
        <f t="shared" si="760"/>
        <v>0</v>
      </c>
      <c r="BL984" s="89">
        <f t="shared" si="761"/>
        <v>0</v>
      </c>
      <c r="BM984" s="89"/>
      <c r="BN984" s="26" t="b">
        <f t="shared" si="762"/>
        <v>0</v>
      </c>
      <c r="BO984" s="26" t="b">
        <f t="shared" si="763"/>
        <v>0</v>
      </c>
      <c r="BP984" s="26" t="b">
        <f t="shared" si="764"/>
        <v>0</v>
      </c>
      <c r="BQ984" s="26" t="b">
        <f t="shared" si="765"/>
        <v>0</v>
      </c>
      <c r="BR984" s="26" t="b">
        <f t="shared" si="766"/>
        <v>0</v>
      </c>
      <c r="BS984" s="26" t="b">
        <f t="shared" si="767"/>
        <v>0</v>
      </c>
      <c r="BT984" s="26" t="b">
        <f t="shared" si="768"/>
        <v>0</v>
      </c>
      <c r="BU984" s="26" t="b">
        <f t="shared" si="769"/>
        <v>0</v>
      </c>
    </row>
    <row r="985" spans="2:73" ht="15" thickBot="1" x14ac:dyDescent="0.35">
      <c r="B985" s="17">
        <f>VLOOKUP($AC985,LS_Coint_BD!$B$3:$D$1079,2)</f>
        <v>0</v>
      </c>
      <c r="C985" s="87">
        <f>VLOOKUP($AC985,LS_Coint_BD!$B$3:$D$1079,3)</f>
        <v>0</v>
      </c>
      <c r="D985" s="68">
        <f t="shared" si="729"/>
        <v>0</v>
      </c>
      <c r="E985" s="65">
        <f t="shared" si="730"/>
        <v>0</v>
      </c>
      <c r="F985" s="69">
        <f t="shared" si="731"/>
        <v>0</v>
      </c>
      <c r="G985" s="68">
        <f t="shared" si="732"/>
        <v>0</v>
      </c>
      <c r="H985" s="65">
        <f t="shared" si="733"/>
        <v>0</v>
      </c>
      <c r="I985" s="69">
        <f t="shared" si="734"/>
        <v>0</v>
      </c>
      <c r="J985" s="68">
        <f t="shared" si="735"/>
        <v>0</v>
      </c>
      <c r="K985" s="65">
        <f t="shared" si="736"/>
        <v>0</v>
      </c>
      <c r="L985" s="69">
        <f t="shared" si="737"/>
        <v>0</v>
      </c>
      <c r="M985" s="68">
        <f t="shared" si="738"/>
        <v>0</v>
      </c>
      <c r="N985" s="65">
        <f t="shared" si="739"/>
        <v>0</v>
      </c>
      <c r="O985" s="69">
        <f t="shared" si="740"/>
        <v>0</v>
      </c>
      <c r="P985" s="68">
        <f t="shared" si="741"/>
        <v>0</v>
      </c>
      <c r="Q985" s="65">
        <f t="shared" si="742"/>
        <v>0</v>
      </c>
      <c r="R985" s="69">
        <f t="shared" si="743"/>
        <v>0</v>
      </c>
      <c r="S985" s="68">
        <f t="shared" si="744"/>
        <v>0</v>
      </c>
      <c r="T985" s="65">
        <f t="shared" si="745"/>
        <v>0</v>
      </c>
      <c r="U985" s="69">
        <f t="shared" si="746"/>
        <v>0</v>
      </c>
      <c r="V985" s="68">
        <f t="shared" si="747"/>
        <v>0</v>
      </c>
      <c r="W985" s="65">
        <f t="shared" si="748"/>
        <v>0</v>
      </c>
      <c r="X985" s="69">
        <f t="shared" si="749"/>
        <v>0</v>
      </c>
      <c r="Y985" s="68">
        <f t="shared" si="750"/>
        <v>0</v>
      </c>
      <c r="Z985" s="65">
        <f t="shared" si="751"/>
        <v>0</v>
      </c>
      <c r="AA985" s="69">
        <f t="shared" si="752"/>
        <v>0</v>
      </c>
      <c r="AB985" s="98">
        <f>SUMIF(BN985:BU985,"VERDADEIRO",BN$3:$BU984)</f>
        <v>0</v>
      </c>
      <c r="AC985" s="97">
        <f t="shared" si="728"/>
        <v>982</v>
      </c>
      <c r="AD985" s="89">
        <f>RTD("tryd.rtdserver",,"COT",B985,"ULT")</f>
        <v>0</v>
      </c>
      <c r="AE985" s="89">
        <f>RTD("tryd.rtdserver",,"COT",C985,"ULT")</f>
        <v>0</v>
      </c>
      <c r="AF985" s="89">
        <f>VLOOKUP($AC985,LS_Coint_BD!$B$3:$AQ$1079,AF$2)*$AD985+VLOOKUP($AC985,LS_Coint_BD!$B$3:$AQ$1079,AF$2+1)</f>
        <v>0</v>
      </c>
      <c r="AG985" s="89">
        <f>VLOOKUP($AC985,LS_Coint_BD!$B$3:$AQ$1079,AG$2)*$AD985+VLOOKUP($AC985,LS_Coint_BD!$B$3:$AQ$1079,AG$2+1)</f>
        <v>0</v>
      </c>
      <c r="AH985" s="89">
        <f>VLOOKUP($AC985,LS_Coint_BD!$B$3:$AQ$1079,AH$2)*$AD985+VLOOKUP($AC985,LS_Coint_BD!$B$3:$AQ$1079,AH$2+1)</f>
        <v>0</v>
      </c>
      <c r="AI985" s="89">
        <f>VLOOKUP($AC985,LS_Coint_BD!$B$3:$AQ$1079,AI$2)*$AD985+VLOOKUP($AC985,LS_Coint_BD!$B$3:$AQ$1079,AI$2+1)</f>
        <v>0</v>
      </c>
      <c r="AJ985" s="89">
        <f>VLOOKUP($AC985,LS_Coint_BD!$B$3:$AQ$1079,AJ$2)*$AD985+VLOOKUP($AC985,LS_Coint_BD!$B$3:$AQ$1079,AJ$2+1)</f>
        <v>0</v>
      </c>
      <c r="AK985" s="89">
        <f>VLOOKUP($AC985,LS_Coint_BD!$B$3:$AQ$1079,AK$2)*$AD985+VLOOKUP($AC985,LS_Coint_BD!$B$3:$AQ$1079,AK$2+1)</f>
        <v>0</v>
      </c>
      <c r="AL985" s="89">
        <f>VLOOKUP($AC985,LS_Coint_BD!$B$3:$AQ$1079,AL$2)*$AD985+VLOOKUP($AC985,LS_Coint_BD!$B$3:$AQ$1079,AL$2+1)</f>
        <v>0</v>
      </c>
      <c r="AM985" s="89">
        <f>VLOOKUP($AC985,LS_Coint_BD!$B$3:$AQ$1079,AM$2)*$AD985+VLOOKUP($AC985,LS_Coint_BD!$B$3:$AQ$1079,AM$2+1)</f>
        <v>0</v>
      </c>
      <c r="AN985" s="89">
        <f>VLOOKUP($AC985,LS_Coint_BD!$B$3:$AQ$1079,AN$2)</f>
        <v>0</v>
      </c>
      <c r="AO985" s="89">
        <f>VLOOKUP($AC985,LS_Coint_BD!$B$3:$AQ$1079,AO$2)</f>
        <v>0</v>
      </c>
      <c r="AP985" s="89">
        <f>VLOOKUP($AC985,LS_Coint_BD!$B$3:$AQ$1079,AP$2)</f>
        <v>0</v>
      </c>
      <c r="AQ985" s="89">
        <f>VLOOKUP($AC985,LS_Coint_BD!$B$3:$AQ$1079,AQ$2)</f>
        <v>0</v>
      </c>
      <c r="AR985" s="89">
        <f>VLOOKUP($AC985,LS_Coint_BD!$B$3:$AQ$1079,AR$2)</f>
        <v>0</v>
      </c>
      <c r="AS985" s="89">
        <f>VLOOKUP($AC985,LS_Coint_BD!$B$3:$AQ$1079,AS$2)</f>
        <v>0</v>
      </c>
      <c r="AT985" s="89">
        <f>VLOOKUP($AC985,LS_Coint_BD!$B$3:$AQ$1079,AT$2)</f>
        <v>0</v>
      </c>
      <c r="AU985" s="89">
        <f>VLOOKUP($AC985,LS_Coint_BD!$B$3:$AQ$1079,AU$2)</f>
        <v>0</v>
      </c>
      <c r="AV985" s="89">
        <f>VLOOKUP($AC985,LS_Coint_BD!$B$3:$AQ$1079,AV$2)</f>
        <v>0</v>
      </c>
      <c r="AW985" s="89">
        <f>VLOOKUP($AC985,LS_Coint_BD!$B$3:$AQ$1079,AW$2)</f>
        <v>0</v>
      </c>
      <c r="AX985" s="89">
        <f>VLOOKUP($AC985,LS_Coint_BD!$B$3:$AQ$1079,AX$2)</f>
        <v>0</v>
      </c>
      <c r="AY985" s="89">
        <f>VLOOKUP($AC985,LS_Coint_BD!$B$3:$AQ$1079,AY$2)</f>
        <v>0</v>
      </c>
      <c r="AZ985" s="89">
        <f>VLOOKUP($AC985,LS_Coint_BD!$B$3:$AQ$1079,AZ$2)</f>
        <v>0</v>
      </c>
      <c r="BA985" s="89">
        <f>VLOOKUP($AC985,LS_Coint_BD!$B$3:$AQ$1079,BA$2)</f>
        <v>0</v>
      </c>
      <c r="BB985" s="89">
        <f>VLOOKUP($AC985,LS_Coint_BD!$B$3:$AQ$1079,BB$2)</f>
        <v>0</v>
      </c>
      <c r="BC985" s="89">
        <f>VLOOKUP($AC985,LS_Coint_BD!$B$3:$AQ$1079,BC$2)</f>
        <v>0</v>
      </c>
      <c r="BD985" s="89">
        <f t="shared" si="753"/>
        <v>0</v>
      </c>
      <c r="BE985" s="89">
        <f t="shared" si="754"/>
        <v>0</v>
      </c>
      <c r="BF985" s="89">
        <f t="shared" si="755"/>
        <v>0</v>
      </c>
      <c r="BG985" s="89">
        <f t="shared" si="756"/>
        <v>0</v>
      </c>
      <c r="BH985" s="89">
        <f t="shared" si="757"/>
        <v>0</v>
      </c>
      <c r="BI985" s="89">
        <f t="shared" si="758"/>
        <v>0</v>
      </c>
      <c r="BJ985" s="89">
        <f t="shared" si="759"/>
        <v>0</v>
      </c>
      <c r="BK985" s="89">
        <f t="shared" si="760"/>
        <v>0</v>
      </c>
      <c r="BL985" s="89">
        <f t="shared" si="761"/>
        <v>0</v>
      </c>
      <c r="BM985" s="89"/>
      <c r="BN985" s="26" t="b">
        <f t="shared" si="762"/>
        <v>0</v>
      </c>
      <c r="BO985" s="26" t="b">
        <f t="shared" si="763"/>
        <v>0</v>
      </c>
      <c r="BP985" s="26" t="b">
        <f t="shared" si="764"/>
        <v>0</v>
      </c>
      <c r="BQ985" s="26" t="b">
        <f t="shared" si="765"/>
        <v>0</v>
      </c>
      <c r="BR985" s="26" t="b">
        <f t="shared" si="766"/>
        <v>0</v>
      </c>
      <c r="BS985" s="26" t="b">
        <f t="shared" si="767"/>
        <v>0</v>
      </c>
      <c r="BT985" s="26" t="b">
        <f t="shared" si="768"/>
        <v>0</v>
      </c>
      <c r="BU985" s="26" t="b">
        <f t="shared" si="769"/>
        <v>0</v>
      </c>
    </row>
    <row r="986" spans="2:73" ht="15" thickBot="1" x14ac:dyDescent="0.35">
      <c r="B986" s="17">
        <f>VLOOKUP($AC986,LS_Coint_BD!$B$3:$D$1079,2)</f>
        <v>0</v>
      </c>
      <c r="C986" s="87">
        <f>VLOOKUP($AC986,LS_Coint_BD!$B$3:$D$1079,3)</f>
        <v>0</v>
      </c>
      <c r="D986" s="68">
        <f t="shared" si="729"/>
        <v>0</v>
      </c>
      <c r="E986" s="65">
        <f t="shared" si="730"/>
        <v>0</v>
      </c>
      <c r="F986" s="69">
        <f t="shared" si="731"/>
        <v>0</v>
      </c>
      <c r="G986" s="68">
        <f t="shared" si="732"/>
        <v>0</v>
      </c>
      <c r="H986" s="65">
        <f t="shared" si="733"/>
        <v>0</v>
      </c>
      <c r="I986" s="69">
        <f t="shared" si="734"/>
        <v>0</v>
      </c>
      <c r="J986" s="68">
        <f t="shared" si="735"/>
        <v>0</v>
      </c>
      <c r="K986" s="65">
        <f t="shared" si="736"/>
        <v>0</v>
      </c>
      <c r="L986" s="69">
        <f t="shared" si="737"/>
        <v>0</v>
      </c>
      <c r="M986" s="68">
        <f t="shared" si="738"/>
        <v>0</v>
      </c>
      <c r="N986" s="65">
        <f t="shared" si="739"/>
        <v>0</v>
      </c>
      <c r="O986" s="69">
        <f t="shared" si="740"/>
        <v>0</v>
      </c>
      <c r="P986" s="68">
        <f t="shared" si="741"/>
        <v>0</v>
      </c>
      <c r="Q986" s="65">
        <f t="shared" si="742"/>
        <v>0</v>
      </c>
      <c r="R986" s="69">
        <f t="shared" si="743"/>
        <v>0</v>
      </c>
      <c r="S986" s="68">
        <f t="shared" si="744"/>
        <v>0</v>
      </c>
      <c r="T986" s="65">
        <f t="shared" si="745"/>
        <v>0</v>
      </c>
      <c r="U986" s="69">
        <f t="shared" si="746"/>
        <v>0</v>
      </c>
      <c r="V986" s="68">
        <f t="shared" si="747"/>
        <v>0</v>
      </c>
      <c r="W986" s="65">
        <f t="shared" si="748"/>
        <v>0</v>
      </c>
      <c r="X986" s="69">
        <f t="shared" si="749"/>
        <v>0</v>
      </c>
      <c r="Y986" s="68">
        <f t="shared" si="750"/>
        <v>0</v>
      </c>
      <c r="Z986" s="65">
        <f t="shared" si="751"/>
        <v>0</v>
      </c>
      <c r="AA986" s="69">
        <f t="shared" si="752"/>
        <v>0</v>
      </c>
      <c r="AB986" s="98">
        <f>SUMIF(BN986:BU986,"VERDADEIRO",BN$3:$BU985)</f>
        <v>0</v>
      </c>
      <c r="AC986" s="97">
        <f t="shared" si="728"/>
        <v>983</v>
      </c>
      <c r="AD986" s="89">
        <f>RTD("tryd.rtdserver",,"COT",B986,"ULT")</f>
        <v>0</v>
      </c>
      <c r="AE986" s="89">
        <f>RTD("tryd.rtdserver",,"COT",C986,"ULT")</f>
        <v>0</v>
      </c>
      <c r="AF986" s="89">
        <f>VLOOKUP($AC986,LS_Coint_BD!$B$3:$AQ$1079,AF$2)*$AD986+VLOOKUP($AC986,LS_Coint_BD!$B$3:$AQ$1079,AF$2+1)</f>
        <v>0</v>
      </c>
      <c r="AG986" s="89">
        <f>VLOOKUP($AC986,LS_Coint_BD!$B$3:$AQ$1079,AG$2)*$AD986+VLOOKUP($AC986,LS_Coint_BD!$B$3:$AQ$1079,AG$2+1)</f>
        <v>0</v>
      </c>
      <c r="AH986" s="89">
        <f>VLOOKUP($AC986,LS_Coint_BD!$B$3:$AQ$1079,AH$2)*$AD986+VLOOKUP($AC986,LS_Coint_BD!$B$3:$AQ$1079,AH$2+1)</f>
        <v>0</v>
      </c>
      <c r="AI986" s="89">
        <f>VLOOKUP($AC986,LS_Coint_BD!$B$3:$AQ$1079,AI$2)*$AD986+VLOOKUP($AC986,LS_Coint_BD!$B$3:$AQ$1079,AI$2+1)</f>
        <v>0</v>
      </c>
      <c r="AJ986" s="89">
        <f>VLOOKUP($AC986,LS_Coint_BD!$B$3:$AQ$1079,AJ$2)*$AD986+VLOOKUP($AC986,LS_Coint_BD!$B$3:$AQ$1079,AJ$2+1)</f>
        <v>0</v>
      </c>
      <c r="AK986" s="89">
        <f>VLOOKUP($AC986,LS_Coint_BD!$B$3:$AQ$1079,AK$2)*$AD986+VLOOKUP($AC986,LS_Coint_BD!$B$3:$AQ$1079,AK$2+1)</f>
        <v>0</v>
      </c>
      <c r="AL986" s="89">
        <f>VLOOKUP($AC986,LS_Coint_BD!$B$3:$AQ$1079,AL$2)*$AD986+VLOOKUP($AC986,LS_Coint_BD!$B$3:$AQ$1079,AL$2+1)</f>
        <v>0</v>
      </c>
      <c r="AM986" s="89">
        <f>VLOOKUP($AC986,LS_Coint_BD!$B$3:$AQ$1079,AM$2)*$AD986+VLOOKUP($AC986,LS_Coint_BD!$B$3:$AQ$1079,AM$2+1)</f>
        <v>0</v>
      </c>
      <c r="AN986" s="89">
        <f>VLOOKUP($AC986,LS_Coint_BD!$B$3:$AQ$1079,AN$2)</f>
        <v>0</v>
      </c>
      <c r="AO986" s="89">
        <f>VLOOKUP($AC986,LS_Coint_BD!$B$3:$AQ$1079,AO$2)</f>
        <v>0</v>
      </c>
      <c r="AP986" s="89">
        <f>VLOOKUP($AC986,LS_Coint_BD!$B$3:$AQ$1079,AP$2)</f>
        <v>0</v>
      </c>
      <c r="AQ986" s="89">
        <f>VLOOKUP($AC986,LS_Coint_BD!$B$3:$AQ$1079,AQ$2)</f>
        <v>0</v>
      </c>
      <c r="AR986" s="89">
        <f>VLOOKUP($AC986,LS_Coint_BD!$B$3:$AQ$1079,AR$2)</f>
        <v>0</v>
      </c>
      <c r="AS986" s="89">
        <f>VLOOKUP($AC986,LS_Coint_BD!$B$3:$AQ$1079,AS$2)</f>
        <v>0</v>
      </c>
      <c r="AT986" s="89">
        <f>VLOOKUP($AC986,LS_Coint_BD!$B$3:$AQ$1079,AT$2)</f>
        <v>0</v>
      </c>
      <c r="AU986" s="89">
        <f>VLOOKUP($AC986,LS_Coint_BD!$B$3:$AQ$1079,AU$2)</f>
        <v>0</v>
      </c>
      <c r="AV986" s="89">
        <f>VLOOKUP($AC986,LS_Coint_BD!$B$3:$AQ$1079,AV$2)</f>
        <v>0</v>
      </c>
      <c r="AW986" s="89">
        <f>VLOOKUP($AC986,LS_Coint_BD!$B$3:$AQ$1079,AW$2)</f>
        <v>0</v>
      </c>
      <c r="AX986" s="89">
        <f>VLOOKUP($AC986,LS_Coint_BD!$B$3:$AQ$1079,AX$2)</f>
        <v>0</v>
      </c>
      <c r="AY986" s="89">
        <f>VLOOKUP($AC986,LS_Coint_BD!$B$3:$AQ$1079,AY$2)</f>
        <v>0</v>
      </c>
      <c r="AZ986" s="89">
        <f>VLOOKUP($AC986,LS_Coint_BD!$B$3:$AQ$1079,AZ$2)</f>
        <v>0</v>
      </c>
      <c r="BA986" s="89">
        <f>VLOOKUP($AC986,LS_Coint_BD!$B$3:$AQ$1079,BA$2)</f>
        <v>0</v>
      </c>
      <c r="BB986" s="89">
        <f>VLOOKUP($AC986,LS_Coint_BD!$B$3:$AQ$1079,BB$2)</f>
        <v>0</v>
      </c>
      <c r="BC986" s="89">
        <f>VLOOKUP($AC986,LS_Coint_BD!$B$3:$AQ$1079,BC$2)</f>
        <v>0</v>
      </c>
      <c r="BD986" s="89">
        <f t="shared" si="753"/>
        <v>0</v>
      </c>
      <c r="BE986" s="89">
        <f t="shared" si="754"/>
        <v>0</v>
      </c>
      <c r="BF986" s="89">
        <f t="shared" si="755"/>
        <v>0</v>
      </c>
      <c r="BG986" s="89">
        <f t="shared" si="756"/>
        <v>0</v>
      </c>
      <c r="BH986" s="89">
        <f t="shared" si="757"/>
        <v>0</v>
      </c>
      <c r="BI986" s="89">
        <f t="shared" si="758"/>
        <v>0</v>
      </c>
      <c r="BJ986" s="89">
        <f t="shared" si="759"/>
        <v>0</v>
      </c>
      <c r="BK986" s="89">
        <f t="shared" si="760"/>
        <v>0</v>
      </c>
      <c r="BL986" s="89">
        <f t="shared" si="761"/>
        <v>0</v>
      </c>
      <c r="BM986" s="89"/>
      <c r="BN986" s="26" t="b">
        <f t="shared" si="762"/>
        <v>0</v>
      </c>
      <c r="BO986" s="26" t="b">
        <f t="shared" si="763"/>
        <v>0</v>
      </c>
      <c r="BP986" s="26" t="b">
        <f t="shared" si="764"/>
        <v>0</v>
      </c>
      <c r="BQ986" s="26" t="b">
        <f t="shared" si="765"/>
        <v>0</v>
      </c>
      <c r="BR986" s="26" t="b">
        <f t="shared" si="766"/>
        <v>0</v>
      </c>
      <c r="BS986" s="26" t="b">
        <f t="shared" si="767"/>
        <v>0</v>
      </c>
      <c r="BT986" s="26" t="b">
        <f t="shared" si="768"/>
        <v>0</v>
      </c>
      <c r="BU986" s="26" t="b">
        <f t="shared" si="769"/>
        <v>0</v>
      </c>
    </row>
    <row r="987" spans="2:73" ht="15" thickBot="1" x14ac:dyDescent="0.35">
      <c r="B987" s="17">
        <f>VLOOKUP($AC987,LS_Coint_BD!$B$3:$D$1079,2)</f>
        <v>0</v>
      </c>
      <c r="C987" s="87">
        <f>VLOOKUP($AC987,LS_Coint_BD!$B$3:$D$1079,3)</f>
        <v>0</v>
      </c>
      <c r="D987" s="68">
        <f t="shared" si="729"/>
        <v>0</v>
      </c>
      <c r="E987" s="65">
        <f t="shared" si="730"/>
        <v>0</v>
      </c>
      <c r="F987" s="69">
        <f t="shared" si="731"/>
        <v>0</v>
      </c>
      <c r="G987" s="68">
        <f t="shared" si="732"/>
        <v>0</v>
      </c>
      <c r="H987" s="65">
        <f t="shared" si="733"/>
        <v>0</v>
      </c>
      <c r="I987" s="69">
        <f t="shared" si="734"/>
        <v>0</v>
      </c>
      <c r="J987" s="68">
        <f t="shared" si="735"/>
        <v>0</v>
      </c>
      <c r="K987" s="65">
        <f t="shared" si="736"/>
        <v>0</v>
      </c>
      <c r="L987" s="69">
        <f t="shared" si="737"/>
        <v>0</v>
      </c>
      <c r="M987" s="68">
        <f t="shared" si="738"/>
        <v>0</v>
      </c>
      <c r="N987" s="65">
        <f t="shared" si="739"/>
        <v>0</v>
      </c>
      <c r="O987" s="69">
        <f t="shared" si="740"/>
        <v>0</v>
      </c>
      <c r="P987" s="68">
        <f t="shared" si="741"/>
        <v>0</v>
      </c>
      <c r="Q987" s="65">
        <f t="shared" si="742"/>
        <v>0</v>
      </c>
      <c r="R987" s="69">
        <f t="shared" si="743"/>
        <v>0</v>
      </c>
      <c r="S987" s="68">
        <f t="shared" si="744"/>
        <v>0</v>
      </c>
      <c r="T987" s="65">
        <f t="shared" si="745"/>
        <v>0</v>
      </c>
      <c r="U987" s="69">
        <f t="shared" si="746"/>
        <v>0</v>
      </c>
      <c r="V987" s="68">
        <f t="shared" si="747"/>
        <v>0</v>
      </c>
      <c r="W987" s="65">
        <f t="shared" si="748"/>
        <v>0</v>
      </c>
      <c r="X987" s="69">
        <f t="shared" si="749"/>
        <v>0</v>
      </c>
      <c r="Y987" s="68">
        <f t="shared" si="750"/>
        <v>0</v>
      </c>
      <c r="Z987" s="65">
        <f t="shared" si="751"/>
        <v>0</v>
      </c>
      <c r="AA987" s="69">
        <f t="shared" si="752"/>
        <v>0</v>
      </c>
      <c r="AB987" s="98">
        <f>SUMIF(BN987:BU987,"VERDADEIRO",BN$3:$BU986)</f>
        <v>0</v>
      </c>
      <c r="AC987" s="97">
        <f t="shared" si="728"/>
        <v>984</v>
      </c>
      <c r="AD987" s="89">
        <f>RTD("tryd.rtdserver",,"COT",B987,"ULT")</f>
        <v>0</v>
      </c>
      <c r="AE987" s="89">
        <f>RTD("tryd.rtdserver",,"COT",C987,"ULT")</f>
        <v>0</v>
      </c>
      <c r="AF987" s="89">
        <f>VLOOKUP($AC987,LS_Coint_BD!$B$3:$AQ$1079,AF$2)*$AD987+VLOOKUP($AC987,LS_Coint_BD!$B$3:$AQ$1079,AF$2+1)</f>
        <v>0</v>
      </c>
      <c r="AG987" s="89">
        <f>VLOOKUP($AC987,LS_Coint_BD!$B$3:$AQ$1079,AG$2)*$AD987+VLOOKUP($AC987,LS_Coint_BD!$B$3:$AQ$1079,AG$2+1)</f>
        <v>0</v>
      </c>
      <c r="AH987" s="89">
        <f>VLOOKUP($AC987,LS_Coint_BD!$B$3:$AQ$1079,AH$2)*$AD987+VLOOKUP($AC987,LS_Coint_BD!$B$3:$AQ$1079,AH$2+1)</f>
        <v>0</v>
      </c>
      <c r="AI987" s="89">
        <f>VLOOKUP($AC987,LS_Coint_BD!$B$3:$AQ$1079,AI$2)*$AD987+VLOOKUP($AC987,LS_Coint_BD!$B$3:$AQ$1079,AI$2+1)</f>
        <v>0</v>
      </c>
      <c r="AJ987" s="89">
        <f>VLOOKUP($AC987,LS_Coint_BD!$B$3:$AQ$1079,AJ$2)*$AD987+VLOOKUP($AC987,LS_Coint_BD!$B$3:$AQ$1079,AJ$2+1)</f>
        <v>0</v>
      </c>
      <c r="AK987" s="89">
        <f>VLOOKUP($AC987,LS_Coint_BD!$B$3:$AQ$1079,AK$2)*$AD987+VLOOKUP($AC987,LS_Coint_BD!$B$3:$AQ$1079,AK$2+1)</f>
        <v>0</v>
      </c>
      <c r="AL987" s="89">
        <f>VLOOKUP($AC987,LS_Coint_BD!$B$3:$AQ$1079,AL$2)*$AD987+VLOOKUP($AC987,LS_Coint_BD!$B$3:$AQ$1079,AL$2+1)</f>
        <v>0</v>
      </c>
      <c r="AM987" s="89">
        <f>VLOOKUP($AC987,LS_Coint_BD!$B$3:$AQ$1079,AM$2)*$AD987+VLOOKUP($AC987,LS_Coint_BD!$B$3:$AQ$1079,AM$2+1)</f>
        <v>0</v>
      </c>
      <c r="AN987" s="89">
        <f>VLOOKUP($AC987,LS_Coint_BD!$B$3:$AQ$1079,AN$2)</f>
        <v>0</v>
      </c>
      <c r="AO987" s="89">
        <f>VLOOKUP($AC987,LS_Coint_BD!$B$3:$AQ$1079,AO$2)</f>
        <v>0</v>
      </c>
      <c r="AP987" s="89">
        <f>VLOOKUP($AC987,LS_Coint_BD!$B$3:$AQ$1079,AP$2)</f>
        <v>0</v>
      </c>
      <c r="AQ987" s="89">
        <f>VLOOKUP($AC987,LS_Coint_BD!$B$3:$AQ$1079,AQ$2)</f>
        <v>0</v>
      </c>
      <c r="AR987" s="89">
        <f>VLOOKUP($AC987,LS_Coint_BD!$B$3:$AQ$1079,AR$2)</f>
        <v>0</v>
      </c>
      <c r="AS987" s="89">
        <f>VLOOKUP($AC987,LS_Coint_BD!$B$3:$AQ$1079,AS$2)</f>
        <v>0</v>
      </c>
      <c r="AT987" s="89">
        <f>VLOOKUP($AC987,LS_Coint_BD!$B$3:$AQ$1079,AT$2)</f>
        <v>0</v>
      </c>
      <c r="AU987" s="89">
        <f>VLOOKUP($AC987,LS_Coint_BD!$B$3:$AQ$1079,AU$2)</f>
        <v>0</v>
      </c>
      <c r="AV987" s="89">
        <f>VLOOKUP($AC987,LS_Coint_BD!$B$3:$AQ$1079,AV$2)</f>
        <v>0</v>
      </c>
      <c r="AW987" s="89">
        <f>VLOOKUP($AC987,LS_Coint_BD!$B$3:$AQ$1079,AW$2)</f>
        <v>0</v>
      </c>
      <c r="AX987" s="89">
        <f>VLOOKUP($AC987,LS_Coint_BD!$B$3:$AQ$1079,AX$2)</f>
        <v>0</v>
      </c>
      <c r="AY987" s="89">
        <f>VLOOKUP($AC987,LS_Coint_BD!$B$3:$AQ$1079,AY$2)</f>
        <v>0</v>
      </c>
      <c r="AZ987" s="89">
        <f>VLOOKUP($AC987,LS_Coint_BD!$B$3:$AQ$1079,AZ$2)</f>
        <v>0</v>
      </c>
      <c r="BA987" s="89">
        <f>VLOOKUP($AC987,LS_Coint_BD!$B$3:$AQ$1079,BA$2)</f>
        <v>0</v>
      </c>
      <c r="BB987" s="89">
        <f>VLOOKUP($AC987,LS_Coint_BD!$B$3:$AQ$1079,BB$2)</f>
        <v>0</v>
      </c>
      <c r="BC987" s="89">
        <f>VLOOKUP($AC987,LS_Coint_BD!$B$3:$AQ$1079,BC$2)</f>
        <v>0</v>
      </c>
      <c r="BD987" s="89">
        <f t="shared" si="753"/>
        <v>0</v>
      </c>
      <c r="BE987" s="89">
        <f t="shared" si="754"/>
        <v>0</v>
      </c>
      <c r="BF987" s="89">
        <f t="shared" si="755"/>
        <v>0</v>
      </c>
      <c r="BG987" s="89">
        <f t="shared" si="756"/>
        <v>0</v>
      </c>
      <c r="BH987" s="89">
        <f t="shared" si="757"/>
        <v>0</v>
      </c>
      <c r="BI987" s="89">
        <f t="shared" si="758"/>
        <v>0</v>
      </c>
      <c r="BJ987" s="89">
        <f t="shared" si="759"/>
        <v>0</v>
      </c>
      <c r="BK987" s="89">
        <f t="shared" si="760"/>
        <v>0</v>
      </c>
      <c r="BL987" s="89">
        <f t="shared" si="761"/>
        <v>0</v>
      </c>
      <c r="BM987" s="89"/>
      <c r="BN987" s="26" t="b">
        <f t="shared" si="762"/>
        <v>0</v>
      </c>
      <c r="BO987" s="26" t="b">
        <f t="shared" si="763"/>
        <v>0</v>
      </c>
      <c r="BP987" s="26" t="b">
        <f t="shared" si="764"/>
        <v>0</v>
      </c>
      <c r="BQ987" s="26" t="b">
        <f t="shared" si="765"/>
        <v>0</v>
      </c>
      <c r="BR987" s="26" t="b">
        <f t="shared" si="766"/>
        <v>0</v>
      </c>
      <c r="BS987" s="26" t="b">
        <f t="shared" si="767"/>
        <v>0</v>
      </c>
      <c r="BT987" s="26" t="b">
        <f t="shared" si="768"/>
        <v>0</v>
      </c>
      <c r="BU987" s="26" t="b">
        <f t="shared" si="769"/>
        <v>0</v>
      </c>
    </row>
    <row r="988" spans="2:73" ht="15" thickBot="1" x14ac:dyDescent="0.35">
      <c r="B988" s="17">
        <f>VLOOKUP($AC988,LS_Coint_BD!$B$3:$D$1079,2)</f>
        <v>0</v>
      </c>
      <c r="C988" s="87">
        <f>VLOOKUP($AC988,LS_Coint_BD!$B$3:$D$1079,3)</f>
        <v>0</v>
      </c>
      <c r="D988" s="68">
        <f t="shared" si="729"/>
        <v>0</v>
      </c>
      <c r="E988" s="65">
        <f t="shared" si="730"/>
        <v>0</v>
      </c>
      <c r="F988" s="69">
        <f t="shared" si="731"/>
        <v>0</v>
      </c>
      <c r="G988" s="68">
        <f t="shared" si="732"/>
        <v>0</v>
      </c>
      <c r="H988" s="65">
        <f t="shared" si="733"/>
        <v>0</v>
      </c>
      <c r="I988" s="69">
        <f t="shared" si="734"/>
        <v>0</v>
      </c>
      <c r="J988" s="68">
        <f t="shared" si="735"/>
        <v>0</v>
      </c>
      <c r="K988" s="65">
        <f t="shared" si="736"/>
        <v>0</v>
      </c>
      <c r="L988" s="69">
        <f t="shared" si="737"/>
        <v>0</v>
      </c>
      <c r="M988" s="68">
        <f t="shared" si="738"/>
        <v>0</v>
      </c>
      <c r="N988" s="65">
        <f t="shared" si="739"/>
        <v>0</v>
      </c>
      <c r="O988" s="69">
        <f t="shared" si="740"/>
        <v>0</v>
      </c>
      <c r="P988" s="68">
        <f t="shared" si="741"/>
        <v>0</v>
      </c>
      <c r="Q988" s="65">
        <f t="shared" si="742"/>
        <v>0</v>
      </c>
      <c r="R988" s="69">
        <f t="shared" si="743"/>
        <v>0</v>
      </c>
      <c r="S988" s="68">
        <f t="shared" si="744"/>
        <v>0</v>
      </c>
      <c r="T988" s="65">
        <f t="shared" si="745"/>
        <v>0</v>
      </c>
      <c r="U988" s="69">
        <f t="shared" si="746"/>
        <v>0</v>
      </c>
      <c r="V988" s="68">
        <f t="shared" si="747"/>
        <v>0</v>
      </c>
      <c r="W988" s="65">
        <f t="shared" si="748"/>
        <v>0</v>
      </c>
      <c r="X988" s="69">
        <f t="shared" si="749"/>
        <v>0</v>
      </c>
      <c r="Y988" s="68">
        <f t="shared" si="750"/>
        <v>0</v>
      </c>
      <c r="Z988" s="65">
        <f t="shared" si="751"/>
        <v>0</v>
      </c>
      <c r="AA988" s="69">
        <f t="shared" si="752"/>
        <v>0</v>
      </c>
      <c r="AB988" s="98">
        <f>SUMIF(BN988:BU988,"VERDADEIRO",BN$3:$BU987)</f>
        <v>0</v>
      </c>
      <c r="AC988" s="97">
        <f t="shared" si="728"/>
        <v>985</v>
      </c>
      <c r="AD988" s="89">
        <f>RTD("tryd.rtdserver",,"COT",B988,"ULT")</f>
        <v>0</v>
      </c>
      <c r="AE988" s="89">
        <f>RTD("tryd.rtdserver",,"COT",C988,"ULT")</f>
        <v>0</v>
      </c>
      <c r="AF988" s="89">
        <f>VLOOKUP($AC988,LS_Coint_BD!$B$3:$AQ$1079,AF$2)*$AD988+VLOOKUP($AC988,LS_Coint_BD!$B$3:$AQ$1079,AF$2+1)</f>
        <v>0</v>
      </c>
      <c r="AG988" s="89">
        <f>VLOOKUP($AC988,LS_Coint_BD!$B$3:$AQ$1079,AG$2)*$AD988+VLOOKUP($AC988,LS_Coint_BD!$B$3:$AQ$1079,AG$2+1)</f>
        <v>0</v>
      </c>
      <c r="AH988" s="89">
        <f>VLOOKUP($AC988,LS_Coint_BD!$B$3:$AQ$1079,AH$2)*$AD988+VLOOKUP($AC988,LS_Coint_BD!$B$3:$AQ$1079,AH$2+1)</f>
        <v>0</v>
      </c>
      <c r="AI988" s="89">
        <f>VLOOKUP($AC988,LS_Coint_BD!$B$3:$AQ$1079,AI$2)*$AD988+VLOOKUP($AC988,LS_Coint_BD!$B$3:$AQ$1079,AI$2+1)</f>
        <v>0</v>
      </c>
      <c r="AJ988" s="89">
        <f>VLOOKUP($AC988,LS_Coint_BD!$B$3:$AQ$1079,AJ$2)*$AD988+VLOOKUP($AC988,LS_Coint_BD!$B$3:$AQ$1079,AJ$2+1)</f>
        <v>0</v>
      </c>
      <c r="AK988" s="89">
        <f>VLOOKUP($AC988,LS_Coint_BD!$B$3:$AQ$1079,AK$2)*$AD988+VLOOKUP($AC988,LS_Coint_BD!$B$3:$AQ$1079,AK$2+1)</f>
        <v>0</v>
      </c>
      <c r="AL988" s="89">
        <f>VLOOKUP($AC988,LS_Coint_BD!$B$3:$AQ$1079,AL$2)*$AD988+VLOOKUP($AC988,LS_Coint_BD!$B$3:$AQ$1079,AL$2+1)</f>
        <v>0</v>
      </c>
      <c r="AM988" s="89">
        <f>VLOOKUP($AC988,LS_Coint_BD!$B$3:$AQ$1079,AM$2)*$AD988+VLOOKUP($AC988,LS_Coint_BD!$B$3:$AQ$1079,AM$2+1)</f>
        <v>0</v>
      </c>
      <c r="AN988" s="89">
        <f>VLOOKUP($AC988,LS_Coint_BD!$B$3:$AQ$1079,AN$2)</f>
        <v>0</v>
      </c>
      <c r="AO988" s="89">
        <f>VLOOKUP($AC988,LS_Coint_BD!$B$3:$AQ$1079,AO$2)</f>
        <v>0</v>
      </c>
      <c r="AP988" s="89">
        <f>VLOOKUP($AC988,LS_Coint_BD!$B$3:$AQ$1079,AP$2)</f>
        <v>0</v>
      </c>
      <c r="AQ988" s="89">
        <f>VLOOKUP($AC988,LS_Coint_BD!$B$3:$AQ$1079,AQ$2)</f>
        <v>0</v>
      </c>
      <c r="AR988" s="89">
        <f>VLOOKUP($AC988,LS_Coint_BD!$B$3:$AQ$1079,AR$2)</f>
        <v>0</v>
      </c>
      <c r="AS988" s="89">
        <f>VLOOKUP($AC988,LS_Coint_BD!$B$3:$AQ$1079,AS$2)</f>
        <v>0</v>
      </c>
      <c r="AT988" s="89">
        <f>VLOOKUP($AC988,LS_Coint_BD!$B$3:$AQ$1079,AT$2)</f>
        <v>0</v>
      </c>
      <c r="AU988" s="89">
        <f>VLOOKUP($AC988,LS_Coint_BD!$B$3:$AQ$1079,AU$2)</f>
        <v>0</v>
      </c>
      <c r="AV988" s="89">
        <f>VLOOKUP($AC988,LS_Coint_BD!$B$3:$AQ$1079,AV$2)</f>
        <v>0</v>
      </c>
      <c r="AW988" s="89">
        <f>VLOOKUP($AC988,LS_Coint_BD!$B$3:$AQ$1079,AW$2)</f>
        <v>0</v>
      </c>
      <c r="AX988" s="89">
        <f>VLOOKUP($AC988,LS_Coint_BD!$B$3:$AQ$1079,AX$2)</f>
        <v>0</v>
      </c>
      <c r="AY988" s="89">
        <f>VLOOKUP($AC988,LS_Coint_BD!$B$3:$AQ$1079,AY$2)</f>
        <v>0</v>
      </c>
      <c r="AZ988" s="89">
        <f>VLOOKUP($AC988,LS_Coint_BD!$B$3:$AQ$1079,AZ$2)</f>
        <v>0</v>
      </c>
      <c r="BA988" s="89">
        <f>VLOOKUP($AC988,LS_Coint_BD!$B$3:$AQ$1079,BA$2)</f>
        <v>0</v>
      </c>
      <c r="BB988" s="89">
        <f>VLOOKUP($AC988,LS_Coint_BD!$B$3:$AQ$1079,BB$2)</f>
        <v>0</v>
      </c>
      <c r="BC988" s="89">
        <f>VLOOKUP($AC988,LS_Coint_BD!$B$3:$AQ$1079,BC$2)</f>
        <v>0</v>
      </c>
      <c r="BD988" s="89">
        <f t="shared" si="753"/>
        <v>0</v>
      </c>
      <c r="BE988" s="89">
        <f t="shared" si="754"/>
        <v>0</v>
      </c>
      <c r="BF988" s="89">
        <f t="shared" si="755"/>
        <v>0</v>
      </c>
      <c r="BG988" s="89">
        <f t="shared" si="756"/>
        <v>0</v>
      </c>
      <c r="BH988" s="89">
        <f t="shared" si="757"/>
        <v>0</v>
      </c>
      <c r="BI988" s="89">
        <f t="shared" si="758"/>
        <v>0</v>
      </c>
      <c r="BJ988" s="89">
        <f t="shared" si="759"/>
        <v>0</v>
      </c>
      <c r="BK988" s="89">
        <f t="shared" si="760"/>
        <v>0</v>
      </c>
      <c r="BL988" s="89">
        <f t="shared" si="761"/>
        <v>0</v>
      </c>
      <c r="BM988" s="89"/>
      <c r="BN988" s="26" t="b">
        <f t="shared" si="762"/>
        <v>0</v>
      </c>
      <c r="BO988" s="26" t="b">
        <f t="shared" si="763"/>
        <v>0</v>
      </c>
      <c r="BP988" s="26" t="b">
        <f t="shared" si="764"/>
        <v>0</v>
      </c>
      <c r="BQ988" s="26" t="b">
        <f t="shared" si="765"/>
        <v>0</v>
      </c>
      <c r="BR988" s="26" t="b">
        <f t="shared" si="766"/>
        <v>0</v>
      </c>
      <c r="BS988" s="26" t="b">
        <f t="shared" si="767"/>
        <v>0</v>
      </c>
      <c r="BT988" s="26" t="b">
        <f t="shared" si="768"/>
        <v>0</v>
      </c>
      <c r="BU988" s="26" t="b">
        <f t="shared" si="769"/>
        <v>0</v>
      </c>
    </row>
    <row r="989" spans="2:73" ht="15" thickBot="1" x14ac:dyDescent="0.35">
      <c r="B989" s="17">
        <f>VLOOKUP($AC989,LS_Coint_BD!$B$3:$D$1079,2)</f>
        <v>0</v>
      </c>
      <c r="C989" s="87">
        <f>VLOOKUP($AC989,LS_Coint_BD!$B$3:$D$1079,3)</f>
        <v>0</v>
      </c>
      <c r="D989" s="68">
        <f t="shared" si="729"/>
        <v>0</v>
      </c>
      <c r="E989" s="65">
        <f t="shared" si="730"/>
        <v>0</v>
      </c>
      <c r="F989" s="69">
        <f t="shared" si="731"/>
        <v>0</v>
      </c>
      <c r="G989" s="68">
        <f t="shared" si="732"/>
        <v>0</v>
      </c>
      <c r="H989" s="65">
        <f t="shared" si="733"/>
        <v>0</v>
      </c>
      <c r="I989" s="69">
        <f t="shared" si="734"/>
        <v>0</v>
      </c>
      <c r="J989" s="68">
        <f t="shared" si="735"/>
        <v>0</v>
      </c>
      <c r="K989" s="65">
        <f t="shared" si="736"/>
        <v>0</v>
      </c>
      <c r="L989" s="69">
        <f t="shared" si="737"/>
        <v>0</v>
      </c>
      <c r="M989" s="68">
        <f t="shared" si="738"/>
        <v>0</v>
      </c>
      <c r="N989" s="65">
        <f t="shared" si="739"/>
        <v>0</v>
      </c>
      <c r="O989" s="69">
        <f t="shared" si="740"/>
        <v>0</v>
      </c>
      <c r="P989" s="68">
        <f t="shared" si="741"/>
        <v>0</v>
      </c>
      <c r="Q989" s="65">
        <f t="shared" si="742"/>
        <v>0</v>
      </c>
      <c r="R989" s="69">
        <f t="shared" si="743"/>
        <v>0</v>
      </c>
      <c r="S989" s="68">
        <f t="shared" si="744"/>
        <v>0</v>
      </c>
      <c r="T989" s="65">
        <f t="shared" si="745"/>
        <v>0</v>
      </c>
      <c r="U989" s="69">
        <f t="shared" si="746"/>
        <v>0</v>
      </c>
      <c r="V989" s="68">
        <f t="shared" si="747"/>
        <v>0</v>
      </c>
      <c r="W989" s="65">
        <f t="shared" si="748"/>
        <v>0</v>
      </c>
      <c r="X989" s="69">
        <f t="shared" si="749"/>
        <v>0</v>
      </c>
      <c r="Y989" s="68">
        <f t="shared" si="750"/>
        <v>0</v>
      </c>
      <c r="Z989" s="65">
        <f t="shared" si="751"/>
        <v>0</v>
      </c>
      <c r="AA989" s="69">
        <f t="shared" si="752"/>
        <v>0</v>
      </c>
      <c r="AB989" s="98">
        <f>SUMIF(BN989:BU989,"VERDADEIRO",BN$3:$BU988)</f>
        <v>0</v>
      </c>
      <c r="AC989" s="97">
        <f t="shared" si="728"/>
        <v>986</v>
      </c>
      <c r="AD989" s="89">
        <f>RTD("tryd.rtdserver",,"COT",B989,"ULT")</f>
        <v>0</v>
      </c>
      <c r="AE989" s="89">
        <f>RTD("tryd.rtdserver",,"COT",C989,"ULT")</f>
        <v>0</v>
      </c>
      <c r="AF989" s="89">
        <f>VLOOKUP($AC989,LS_Coint_BD!$B$3:$AQ$1079,AF$2)*$AD989+VLOOKUP($AC989,LS_Coint_BD!$B$3:$AQ$1079,AF$2+1)</f>
        <v>0</v>
      </c>
      <c r="AG989" s="89">
        <f>VLOOKUP($AC989,LS_Coint_BD!$B$3:$AQ$1079,AG$2)*$AD989+VLOOKUP($AC989,LS_Coint_BD!$B$3:$AQ$1079,AG$2+1)</f>
        <v>0</v>
      </c>
      <c r="AH989" s="89">
        <f>VLOOKUP($AC989,LS_Coint_BD!$B$3:$AQ$1079,AH$2)*$AD989+VLOOKUP($AC989,LS_Coint_BD!$B$3:$AQ$1079,AH$2+1)</f>
        <v>0</v>
      </c>
      <c r="AI989" s="89">
        <f>VLOOKUP($AC989,LS_Coint_BD!$B$3:$AQ$1079,AI$2)*$AD989+VLOOKUP($AC989,LS_Coint_BD!$B$3:$AQ$1079,AI$2+1)</f>
        <v>0</v>
      </c>
      <c r="AJ989" s="89">
        <f>VLOOKUP($AC989,LS_Coint_BD!$B$3:$AQ$1079,AJ$2)*$AD989+VLOOKUP($AC989,LS_Coint_BD!$B$3:$AQ$1079,AJ$2+1)</f>
        <v>0</v>
      </c>
      <c r="AK989" s="89">
        <f>VLOOKUP($AC989,LS_Coint_BD!$B$3:$AQ$1079,AK$2)*$AD989+VLOOKUP($AC989,LS_Coint_BD!$B$3:$AQ$1079,AK$2+1)</f>
        <v>0</v>
      </c>
      <c r="AL989" s="89">
        <f>VLOOKUP($AC989,LS_Coint_BD!$B$3:$AQ$1079,AL$2)*$AD989+VLOOKUP($AC989,LS_Coint_BD!$B$3:$AQ$1079,AL$2+1)</f>
        <v>0</v>
      </c>
      <c r="AM989" s="89">
        <f>VLOOKUP($AC989,LS_Coint_BD!$B$3:$AQ$1079,AM$2)*$AD989+VLOOKUP($AC989,LS_Coint_BD!$B$3:$AQ$1079,AM$2+1)</f>
        <v>0</v>
      </c>
      <c r="AN989" s="89">
        <f>VLOOKUP($AC989,LS_Coint_BD!$B$3:$AQ$1079,AN$2)</f>
        <v>0</v>
      </c>
      <c r="AO989" s="89">
        <f>VLOOKUP($AC989,LS_Coint_BD!$B$3:$AQ$1079,AO$2)</f>
        <v>0</v>
      </c>
      <c r="AP989" s="89">
        <f>VLOOKUP($AC989,LS_Coint_BD!$B$3:$AQ$1079,AP$2)</f>
        <v>0</v>
      </c>
      <c r="AQ989" s="89">
        <f>VLOOKUP($AC989,LS_Coint_BD!$B$3:$AQ$1079,AQ$2)</f>
        <v>0</v>
      </c>
      <c r="AR989" s="89">
        <f>VLOOKUP($AC989,LS_Coint_BD!$B$3:$AQ$1079,AR$2)</f>
        <v>0</v>
      </c>
      <c r="AS989" s="89">
        <f>VLOOKUP($AC989,LS_Coint_BD!$B$3:$AQ$1079,AS$2)</f>
        <v>0</v>
      </c>
      <c r="AT989" s="89">
        <f>VLOOKUP($AC989,LS_Coint_BD!$B$3:$AQ$1079,AT$2)</f>
        <v>0</v>
      </c>
      <c r="AU989" s="89">
        <f>VLOOKUP($AC989,LS_Coint_BD!$B$3:$AQ$1079,AU$2)</f>
        <v>0</v>
      </c>
      <c r="AV989" s="89">
        <f>VLOOKUP($AC989,LS_Coint_BD!$B$3:$AQ$1079,AV$2)</f>
        <v>0</v>
      </c>
      <c r="AW989" s="89">
        <f>VLOOKUP($AC989,LS_Coint_BD!$B$3:$AQ$1079,AW$2)</f>
        <v>0</v>
      </c>
      <c r="AX989" s="89">
        <f>VLOOKUP($AC989,LS_Coint_BD!$B$3:$AQ$1079,AX$2)</f>
        <v>0</v>
      </c>
      <c r="AY989" s="89">
        <f>VLOOKUP($AC989,LS_Coint_BD!$B$3:$AQ$1079,AY$2)</f>
        <v>0</v>
      </c>
      <c r="AZ989" s="89">
        <f>VLOOKUP($AC989,LS_Coint_BD!$B$3:$AQ$1079,AZ$2)</f>
        <v>0</v>
      </c>
      <c r="BA989" s="89">
        <f>VLOOKUP($AC989,LS_Coint_BD!$B$3:$AQ$1079,BA$2)</f>
        <v>0</v>
      </c>
      <c r="BB989" s="89">
        <f>VLOOKUP($AC989,LS_Coint_BD!$B$3:$AQ$1079,BB$2)</f>
        <v>0</v>
      </c>
      <c r="BC989" s="89">
        <f>VLOOKUP($AC989,LS_Coint_BD!$B$3:$AQ$1079,BC$2)</f>
        <v>0</v>
      </c>
      <c r="BD989" s="89">
        <f t="shared" si="753"/>
        <v>0</v>
      </c>
      <c r="BE989" s="89">
        <f t="shared" si="754"/>
        <v>0</v>
      </c>
      <c r="BF989" s="89">
        <f t="shared" si="755"/>
        <v>0</v>
      </c>
      <c r="BG989" s="89">
        <f t="shared" si="756"/>
        <v>0</v>
      </c>
      <c r="BH989" s="89">
        <f t="shared" si="757"/>
        <v>0</v>
      </c>
      <c r="BI989" s="89">
        <f t="shared" si="758"/>
        <v>0</v>
      </c>
      <c r="BJ989" s="89">
        <f t="shared" si="759"/>
        <v>0</v>
      </c>
      <c r="BK989" s="89">
        <f t="shared" si="760"/>
        <v>0</v>
      </c>
      <c r="BL989" s="89">
        <f t="shared" si="761"/>
        <v>0</v>
      </c>
      <c r="BM989" s="89"/>
      <c r="BN989" s="26" t="b">
        <f t="shared" si="762"/>
        <v>0</v>
      </c>
      <c r="BO989" s="26" t="b">
        <f t="shared" si="763"/>
        <v>0</v>
      </c>
      <c r="BP989" s="26" t="b">
        <f t="shared" si="764"/>
        <v>0</v>
      </c>
      <c r="BQ989" s="26" t="b">
        <f t="shared" si="765"/>
        <v>0</v>
      </c>
      <c r="BR989" s="26" t="b">
        <f t="shared" si="766"/>
        <v>0</v>
      </c>
      <c r="BS989" s="26" t="b">
        <f t="shared" si="767"/>
        <v>0</v>
      </c>
      <c r="BT989" s="26" t="b">
        <f t="shared" si="768"/>
        <v>0</v>
      </c>
      <c r="BU989" s="26" t="b">
        <f t="shared" si="769"/>
        <v>0</v>
      </c>
    </row>
    <row r="990" spans="2:73" ht="15" thickBot="1" x14ac:dyDescent="0.35">
      <c r="B990" s="17">
        <f>VLOOKUP($AC990,LS_Coint_BD!$B$3:$D$1079,2)</f>
        <v>0</v>
      </c>
      <c r="C990" s="87">
        <f>VLOOKUP($AC990,LS_Coint_BD!$B$3:$D$1079,3)</f>
        <v>0</v>
      </c>
      <c r="D990" s="68">
        <f t="shared" si="729"/>
        <v>0</v>
      </c>
      <c r="E990" s="65">
        <f t="shared" si="730"/>
        <v>0</v>
      </c>
      <c r="F990" s="69">
        <f t="shared" si="731"/>
        <v>0</v>
      </c>
      <c r="G990" s="68">
        <f t="shared" si="732"/>
        <v>0</v>
      </c>
      <c r="H990" s="65">
        <f t="shared" si="733"/>
        <v>0</v>
      </c>
      <c r="I990" s="69">
        <f t="shared" si="734"/>
        <v>0</v>
      </c>
      <c r="J990" s="68">
        <f t="shared" si="735"/>
        <v>0</v>
      </c>
      <c r="K990" s="65">
        <f t="shared" si="736"/>
        <v>0</v>
      </c>
      <c r="L990" s="69">
        <f t="shared" si="737"/>
        <v>0</v>
      </c>
      <c r="M990" s="68">
        <f t="shared" si="738"/>
        <v>0</v>
      </c>
      <c r="N990" s="65">
        <f t="shared" si="739"/>
        <v>0</v>
      </c>
      <c r="O990" s="69">
        <f t="shared" si="740"/>
        <v>0</v>
      </c>
      <c r="P990" s="68">
        <f t="shared" si="741"/>
        <v>0</v>
      </c>
      <c r="Q990" s="65">
        <f t="shared" si="742"/>
        <v>0</v>
      </c>
      <c r="R990" s="69">
        <f t="shared" si="743"/>
        <v>0</v>
      </c>
      <c r="S990" s="68">
        <f t="shared" si="744"/>
        <v>0</v>
      </c>
      <c r="T990" s="65">
        <f t="shared" si="745"/>
        <v>0</v>
      </c>
      <c r="U990" s="69">
        <f t="shared" si="746"/>
        <v>0</v>
      </c>
      <c r="V990" s="68">
        <f t="shared" si="747"/>
        <v>0</v>
      </c>
      <c r="W990" s="65">
        <f t="shared" si="748"/>
        <v>0</v>
      </c>
      <c r="X990" s="69">
        <f t="shared" si="749"/>
        <v>0</v>
      </c>
      <c r="Y990" s="68">
        <f t="shared" si="750"/>
        <v>0</v>
      </c>
      <c r="Z990" s="65">
        <f t="shared" si="751"/>
        <v>0</v>
      </c>
      <c r="AA990" s="69">
        <f t="shared" si="752"/>
        <v>0</v>
      </c>
      <c r="AB990" s="98">
        <f>SUMIF(BN990:BU990,"VERDADEIRO",BN$3:$BU989)</f>
        <v>0</v>
      </c>
      <c r="AC990" s="97">
        <f t="shared" si="728"/>
        <v>987</v>
      </c>
      <c r="AD990" s="89">
        <f>RTD("tryd.rtdserver",,"COT",B990,"ULT")</f>
        <v>0</v>
      </c>
      <c r="AE990" s="89">
        <f>RTD("tryd.rtdserver",,"COT",C990,"ULT")</f>
        <v>0</v>
      </c>
      <c r="AF990" s="89">
        <f>VLOOKUP($AC990,LS_Coint_BD!$B$3:$AQ$1079,AF$2)*$AD990+VLOOKUP($AC990,LS_Coint_BD!$B$3:$AQ$1079,AF$2+1)</f>
        <v>0</v>
      </c>
      <c r="AG990" s="89">
        <f>VLOOKUP($AC990,LS_Coint_BD!$B$3:$AQ$1079,AG$2)*$AD990+VLOOKUP($AC990,LS_Coint_BD!$B$3:$AQ$1079,AG$2+1)</f>
        <v>0</v>
      </c>
      <c r="AH990" s="89">
        <f>VLOOKUP($AC990,LS_Coint_BD!$B$3:$AQ$1079,AH$2)*$AD990+VLOOKUP($AC990,LS_Coint_BD!$B$3:$AQ$1079,AH$2+1)</f>
        <v>0</v>
      </c>
      <c r="AI990" s="89">
        <f>VLOOKUP($AC990,LS_Coint_BD!$B$3:$AQ$1079,AI$2)*$AD990+VLOOKUP($AC990,LS_Coint_BD!$B$3:$AQ$1079,AI$2+1)</f>
        <v>0</v>
      </c>
      <c r="AJ990" s="89">
        <f>VLOOKUP($AC990,LS_Coint_BD!$B$3:$AQ$1079,AJ$2)*$AD990+VLOOKUP($AC990,LS_Coint_BD!$B$3:$AQ$1079,AJ$2+1)</f>
        <v>0</v>
      </c>
      <c r="AK990" s="89">
        <f>VLOOKUP($AC990,LS_Coint_BD!$B$3:$AQ$1079,AK$2)*$AD990+VLOOKUP($AC990,LS_Coint_BD!$B$3:$AQ$1079,AK$2+1)</f>
        <v>0</v>
      </c>
      <c r="AL990" s="89">
        <f>VLOOKUP($AC990,LS_Coint_BD!$B$3:$AQ$1079,AL$2)*$AD990+VLOOKUP($AC990,LS_Coint_BD!$B$3:$AQ$1079,AL$2+1)</f>
        <v>0</v>
      </c>
      <c r="AM990" s="89">
        <f>VLOOKUP($AC990,LS_Coint_BD!$B$3:$AQ$1079,AM$2)*$AD990+VLOOKUP($AC990,LS_Coint_BD!$B$3:$AQ$1079,AM$2+1)</f>
        <v>0</v>
      </c>
      <c r="AN990" s="89">
        <f>VLOOKUP($AC990,LS_Coint_BD!$B$3:$AQ$1079,AN$2)</f>
        <v>0</v>
      </c>
      <c r="AO990" s="89">
        <f>VLOOKUP($AC990,LS_Coint_BD!$B$3:$AQ$1079,AO$2)</f>
        <v>0</v>
      </c>
      <c r="AP990" s="89">
        <f>VLOOKUP($AC990,LS_Coint_BD!$B$3:$AQ$1079,AP$2)</f>
        <v>0</v>
      </c>
      <c r="AQ990" s="89">
        <f>VLOOKUP($AC990,LS_Coint_BD!$B$3:$AQ$1079,AQ$2)</f>
        <v>0</v>
      </c>
      <c r="AR990" s="89">
        <f>VLOOKUP($AC990,LS_Coint_BD!$B$3:$AQ$1079,AR$2)</f>
        <v>0</v>
      </c>
      <c r="AS990" s="89">
        <f>VLOOKUP($AC990,LS_Coint_BD!$B$3:$AQ$1079,AS$2)</f>
        <v>0</v>
      </c>
      <c r="AT990" s="89">
        <f>VLOOKUP($AC990,LS_Coint_BD!$B$3:$AQ$1079,AT$2)</f>
        <v>0</v>
      </c>
      <c r="AU990" s="89">
        <f>VLOOKUP($AC990,LS_Coint_BD!$B$3:$AQ$1079,AU$2)</f>
        <v>0</v>
      </c>
      <c r="AV990" s="89">
        <f>VLOOKUP($AC990,LS_Coint_BD!$B$3:$AQ$1079,AV$2)</f>
        <v>0</v>
      </c>
      <c r="AW990" s="89">
        <f>VLOOKUP($AC990,LS_Coint_BD!$B$3:$AQ$1079,AW$2)</f>
        <v>0</v>
      </c>
      <c r="AX990" s="89">
        <f>VLOOKUP($AC990,LS_Coint_BD!$B$3:$AQ$1079,AX$2)</f>
        <v>0</v>
      </c>
      <c r="AY990" s="89">
        <f>VLOOKUP($AC990,LS_Coint_BD!$B$3:$AQ$1079,AY$2)</f>
        <v>0</v>
      </c>
      <c r="AZ990" s="89">
        <f>VLOOKUP($AC990,LS_Coint_BD!$B$3:$AQ$1079,AZ$2)</f>
        <v>0</v>
      </c>
      <c r="BA990" s="89">
        <f>VLOOKUP($AC990,LS_Coint_BD!$B$3:$AQ$1079,BA$2)</f>
        <v>0</v>
      </c>
      <c r="BB990" s="89">
        <f>VLOOKUP($AC990,LS_Coint_BD!$B$3:$AQ$1079,BB$2)</f>
        <v>0</v>
      </c>
      <c r="BC990" s="89">
        <f>VLOOKUP($AC990,LS_Coint_BD!$B$3:$AQ$1079,BC$2)</f>
        <v>0</v>
      </c>
      <c r="BD990" s="89">
        <f t="shared" si="753"/>
        <v>0</v>
      </c>
      <c r="BE990" s="89">
        <f t="shared" si="754"/>
        <v>0</v>
      </c>
      <c r="BF990" s="89">
        <f t="shared" si="755"/>
        <v>0</v>
      </c>
      <c r="BG990" s="89">
        <f t="shared" si="756"/>
        <v>0</v>
      </c>
      <c r="BH990" s="89">
        <f t="shared" si="757"/>
        <v>0</v>
      </c>
      <c r="BI990" s="89">
        <f t="shared" si="758"/>
        <v>0</v>
      </c>
      <c r="BJ990" s="89">
        <f t="shared" si="759"/>
        <v>0</v>
      </c>
      <c r="BK990" s="89">
        <f t="shared" si="760"/>
        <v>0</v>
      </c>
      <c r="BL990" s="89">
        <f t="shared" si="761"/>
        <v>0</v>
      </c>
      <c r="BM990" s="89"/>
      <c r="BN990" s="26" t="b">
        <f t="shared" si="762"/>
        <v>0</v>
      </c>
      <c r="BO990" s="26" t="b">
        <f t="shared" si="763"/>
        <v>0</v>
      </c>
      <c r="BP990" s="26" t="b">
        <f t="shared" si="764"/>
        <v>0</v>
      </c>
      <c r="BQ990" s="26" t="b">
        <f t="shared" si="765"/>
        <v>0</v>
      </c>
      <c r="BR990" s="26" t="b">
        <f t="shared" si="766"/>
        <v>0</v>
      </c>
      <c r="BS990" s="26" t="b">
        <f t="shared" si="767"/>
        <v>0</v>
      </c>
      <c r="BT990" s="26" t="b">
        <f t="shared" si="768"/>
        <v>0</v>
      </c>
      <c r="BU990" s="26" t="b">
        <f t="shared" si="769"/>
        <v>0</v>
      </c>
    </row>
    <row r="991" spans="2:73" ht="15" thickBot="1" x14ac:dyDescent="0.35">
      <c r="B991" s="17">
        <f>VLOOKUP($AC991,LS_Coint_BD!$B$3:$D$1079,2)</f>
        <v>0</v>
      </c>
      <c r="C991" s="87">
        <f>VLOOKUP($AC991,LS_Coint_BD!$B$3:$D$1079,3)</f>
        <v>0</v>
      </c>
      <c r="D991" s="68">
        <f t="shared" si="729"/>
        <v>0</v>
      </c>
      <c r="E991" s="65">
        <f t="shared" si="730"/>
        <v>0</v>
      </c>
      <c r="F991" s="69">
        <f t="shared" si="731"/>
        <v>0</v>
      </c>
      <c r="G991" s="68">
        <f t="shared" si="732"/>
        <v>0</v>
      </c>
      <c r="H991" s="65">
        <f t="shared" si="733"/>
        <v>0</v>
      </c>
      <c r="I991" s="69">
        <f t="shared" si="734"/>
        <v>0</v>
      </c>
      <c r="J991" s="68">
        <f t="shared" si="735"/>
        <v>0</v>
      </c>
      <c r="K991" s="65">
        <f t="shared" si="736"/>
        <v>0</v>
      </c>
      <c r="L991" s="69">
        <f t="shared" si="737"/>
        <v>0</v>
      </c>
      <c r="M991" s="68">
        <f t="shared" si="738"/>
        <v>0</v>
      </c>
      <c r="N991" s="65">
        <f t="shared" si="739"/>
        <v>0</v>
      </c>
      <c r="O991" s="69">
        <f t="shared" si="740"/>
        <v>0</v>
      </c>
      <c r="P991" s="68">
        <f t="shared" si="741"/>
        <v>0</v>
      </c>
      <c r="Q991" s="65">
        <f t="shared" si="742"/>
        <v>0</v>
      </c>
      <c r="R991" s="69">
        <f t="shared" si="743"/>
        <v>0</v>
      </c>
      <c r="S991" s="68">
        <f t="shared" si="744"/>
        <v>0</v>
      </c>
      <c r="T991" s="65">
        <f t="shared" si="745"/>
        <v>0</v>
      </c>
      <c r="U991" s="69">
        <f t="shared" si="746"/>
        <v>0</v>
      </c>
      <c r="V991" s="68">
        <f t="shared" si="747"/>
        <v>0</v>
      </c>
      <c r="W991" s="65">
        <f t="shared" si="748"/>
        <v>0</v>
      </c>
      <c r="X991" s="69">
        <f t="shared" si="749"/>
        <v>0</v>
      </c>
      <c r="Y991" s="68">
        <f t="shared" si="750"/>
        <v>0</v>
      </c>
      <c r="Z991" s="65">
        <f t="shared" si="751"/>
        <v>0</v>
      </c>
      <c r="AA991" s="69">
        <f t="shared" si="752"/>
        <v>0</v>
      </c>
      <c r="AB991" s="98">
        <f>SUMIF(BN991:BU991,"VERDADEIRO",BN$3:$BU990)</f>
        <v>0</v>
      </c>
      <c r="AC991" s="97">
        <f t="shared" si="728"/>
        <v>988</v>
      </c>
      <c r="AD991" s="89">
        <f>RTD("tryd.rtdserver",,"COT",B991,"ULT")</f>
        <v>0</v>
      </c>
      <c r="AE991" s="89">
        <f>RTD("tryd.rtdserver",,"COT",C991,"ULT")</f>
        <v>0</v>
      </c>
      <c r="AF991" s="89">
        <f>VLOOKUP($AC991,LS_Coint_BD!$B$3:$AQ$1079,AF$2)*$AD991+VLOOKUP($AC991,LS_Coint_BD!$B$3:$AQ$1079,AF$2+1)</f>
        <v>0</v>
      </c>
      <c r="AG991" s="89">
        <f>VLOOKUP($AC991,LS_Coint_BD!$B$3:$AQ$1079,AG$2)*$AD991+VLOOKUP($AC991,LS_Coint_BD!$B$3:$AQ$1079,AG$2+1)</f>
        <v>0</v>
      </c>
      <c r="AH991" s="89">
        <f>VLOOKUP($AC991,LS_Coint_BD!$B$3:$AQ$1079,AH$2)*$AD991+VLOOKUP($AC991,LS_Coint_BD!$B$3:$AQ$1079,AH$2+1)</f>
        <v>0</v>
      </c>
      <c r="AI991" s="89">
        <f>VLOOKUP($AC991,LS_Coint_BD!$B$3:$AQ$1079,AI$2)*$AD991+VLOOKUP($AC991,LS_Coint_BD!$B$3:$AQ$1079,AI$2+1)</f>
        <v>0</v>
      </c>
      <c r="AJ991" s="89">
        <f>VLOOKUP($AC991,LS_Coint_BD!$B$3:$AQ$1079,AJ$2)*$AD991+VLOOKUP($AC991,LS_Coint_BD!$B$3:$AQ$1079,AJ$2+1)</f>
        <v>0</v>
      </c>
      <c r="AK991" s="89">
        <f>VLOOKUP($AC991,LS_Coint_BD!$B$3:$AQ$1079,AK$2)*$AD991+VLOOKUP($AC991,LS_Coint_BD!$B$3:$AQ$1079,AK$2+1)</f>
        <v>0</v>
      </c>
      <c r="AL991" s="89">
        <f>VLOOKUP($AC991,LS_Coint_BD!$B$3:$AQ$1079,AL$2)*$AD991+VLOOKUP($AC991,LS_Coint_BD!$B$3:$AQ$1079,AL$2+1)</f>
        <v>0</v>
      </c>
      <c r="AM991" s="89">
        <f>VLOOKUP($AC991,LS_Coint_BD!$B$3:$AQ$1079,AM$2)*$AD991+VLOOKUP($AC991,LS_Coint_BD!$B$3:$AQ$1079,AM$2+1)</f>
        <v>0</v>
      </c>
      <c r="AN991" s="89">
        <f>VLOOKUP($AC991,LS_Coint_BD!$B$3:$AQ$1079,AN$2)</f>
        <v>0</v>
      </c>
      <c r="AO991" s="89">
        <f>VLOOKUP($AC991,LS_Coint_BD!$B$3:$AQ$1079,AO$2)</f>
        <v>0</v>
      </c>
      <c r="AP991" s="89">
        <f>VLOOKUP($AC991,LS_Coint_BD!$B$3:$AQ$1079,AP$2)</f>
        <v>0</v>
      </c>
      <c r="AQ991" s="89">
        <f>VLOOKUP($AC991,LS_Coint_BD!$B$3:$AQ$1079,AQ$2)</f>
        <v>0</v>
      </c>
      <c r="AR991" s="89">
        <f>VLOOKUP($AC991,LS_Coint_BD!$B$3:$AQ$1079,AR$2)</f>
        <v>0</v>
      </c>
      <c r="AS991" s="89">
        <f>VLOOKUP($AC991,LS_Coint_BD!$B$3:$AQ$1079,AS$2)</f>
        <v>0</v>
      </c>
      <c r="AT991" s="89">
        <f>VLOOKUP($AC991,LS_Coint_BD!$B$3:$AQ$1079,AT$2)</f>
        <v>0</v>
      </c>
      <c r="AU991" s="89">
        <f>VLOOKUP($AC991,LS_Coint_BD!$B$3:$AQ$1079,AU$2)</f>
        <v>0</v>
      </c>
      <c r="AV991" s="89">
        <f>VLOOKUP($AC991,LS_Coint_BD!$B$3:$AQ$1079,AV$2)</f>
        <v>0</v>
      </c>
      <c r="AW991" s="89">
        <f>VLOOKUP($AC991,LS_Coint_BD!$B$3:$AQ$1079,AW$2)</f>
        <v>0</v>
      </c>
      <c r="AX991" s="89">
        <f>VLOOKUP($AC991,LS_Coint_BD!$B$3:$AQ$1079,AX$2)</f>
        <v>0</v>
      </c>
      <c r="AY991" s="89">
        <f>VLOOKUP($AC991,LS_Coint_BD!$B$3:$AQ$1079,AY$2)</f>
        <v>0</v>
      </c>
      <c r="AZ991" s="89">
        <f>VLOOKUP($AC991,LS_Coint_BD!$B$3:$AQ$1079,AZ$2)</f>
        <v>0</v>
      </c>
      <c r="BA991" s="89">
        <f>VLOOKUP($AC991,LS_Coint_BD!$B$3:$AQ$1079,BA$2)</f>
        <v>0</v>
      </c>
      <c r="BB991" s="89">
        <f>VLOOKUP($AC991,LS_Coint_BD!$B$3:$AQ$1079,BB$2)</f>
        <v>0</v>
      </c>
      <c r="BC991" s="89">
        <f>VLOOKUP($AC991,LS_Coint_BD!$B$3:$AQ$1079,BC$2)</f>
        <v>0</v>
      </c>
      <c r="BD991" s="89">
        <f t="shared" si="753"/>
        <v>0</v>
      </c>
      <c r="BE991" s="89">
        <f t="shared" si="754"/>
        <v>0</v>
      </c>
      <c r="BF991" s="89">
        <f t="shared" si="755"/>
        <v>0</v>
      </c>
      <c r="BG991" s="89">
        <f t="shared" si="756"/>
        <v>0</v>
      </c>
      <c r="BH991" s="89">
        <f t="shared" si="757"/>
        <v>0</v>
      </c>
      <c r="BI991" s="89">
        <f t="shared" si="758"/>
        <v>0</v>
      </c>
      <c r="BJ991" s="89">
        <f t="shared" si="759"/>
        <v>0</v>
      </c>
      <c r="BK991" s="89">
        <f t="shared" si="760"/>
        <v>0</v>
      </c>
      <c r="BL991" s="89">
        <f t="shared" si="761"/>
        <v>0</v>
      </c>
      <c r="BM991" s="89"/>
      <c r="BN991" s="26" t="b">
        <f t="shared" si="762"/>
        <v>0</v>
      </c>
      <c r="BO991" s="26" t="b">
        <f t="shared" si="763"/>
        <v>0</v>
      </c>
      <c r="BP991" s="26" t="b">
        <f t="shared" si="764"/>
        <v>0</v>
      </c>
      <c r="BQ991" s="26" t="b">
        <f t="shared" si="765"/>
        <v>0</v>
      </c>
      <c r="BR991" s="26" t="b">
        <f t="shared" si="766"/>
        <v>0</v>
      </c>
      <c r="BS991" s="26" t="b">
        <f t="shared" si="767"/>
        <v>0</v>
      </c>
      <c r="BT991" s="26" t="b">
        <f t="shared" si="768"/>
        <v>0</v>
      </c>
      <c r="BU991" s="26" t="b">
        <f t="shared" si="769"/>
        <v>0</v>
      </c>
    </row>
    <row r="992" spans="2:73" ht="15" thickBot="1" x14ac:dyDescent="0.35">
      <c r="B992" s="17">
        <f>VLOOKUP($AC992,LS_Coint_BD!$B$3:$D$1079,2)</f>
        <v>0</v>
      </c>
      <c r="C992" s="87">
        <f>VLOOKUP($AC992,LS_Coint_BD!$B$3:$D$1079,3)</f>
        <v>0</v>
      </c>
      <c r="D992" s="68">
        <f t="shared" si="729"/>
        <v>0</v>
      </c>
      <c r="E992" s="65">
        <f t="shared" si="730"/>
        <v>0</v>
      </c>
      <c r="F992" s="69">
        <f t="shared" si="731"/>
        <v>0</v>
      </c>
      <c r="G992" s="68">
        <f t="shared" si="732"/>
        <v>0</v>
      </c>
      <c r="H992" s="65">
        <f t="shared" si="733"/>
        <v>0</v>
      </c>
      <c r="I992" s="69">
        <f t="shared" si="734"/>
        <v>0</v>
      </c>
      <c r="J992" s="68">
        <f t="shared" si="735"/>
        <v>0</v>
      </c>
      <c r="K992" s="65">
        <f t="shared" si="736"/>
        <v>0</v>
      </c>
      <c r="L992" s="69">
        <f t="shared" si="737"/>
        <v>0</v>
      </c>
      <c r="M992" s="68">
        <f t="shared" si="738"/>
        <v>0</v>
      </c>
      <c r="N992" s="65">
        <f t="shared" si="739"/>
        <v>0</v>
      </c>
      <c r="O992" s="69">
        <f t="shared" si="740"/>
        <v>0</v>
      </c>
      <c r="P992" s="68">
        <f t="shared" si="741"/>
        <v>0</v>
      </c>
      <c r="Q992" s="65">
        <f t="shared" si="742"/>
        <v>0</v>
      </c>
      <c r="R992" s="69">
        <f t="shared" si="743"/>
        <v>0</v>
      </c>
      <c r="S992" s="68">
        <f t="shared" si="744"/>
        <v>0</v>
      </c>
      <c r="T992" s="65">
        <f t="shared" si="745"/>
        <v>0</v>
      </c>
      <c r="U992" s="69">
        <f t="shared" si="746"/>
        <v>0</v>
      </c>
      <c r="V992" s="68">
        <f t="shared" si="747"/>
        <v>0</v>
      </c>
      <c r="W992" s="65">
        <f t="shared" si="748"/>
        <v>0</v>
      </c>
      <c r="X992" s="69">
        <f t="shared" si="749"/>
        <v>0</v>
      </c>
      <c r="Y992" s="68">
        <f t="shared" si="750"/>
        <v>0</v>
      </c>
      <c r="Z992" s="65">
        <f t="shared" si="751"/>
        <v>0</v>
      </c>
      <c r="AA992" s="69">
        <f t="shared" si="752"/>
        <v>0</v>
      </c>
      <c r="AB992" s="98">
        <f>SUMIF(BN992:BU992,"VERDADEIRO",BN$3:$BU991)</f>
        <v>0</v>
      </c>
      <c r="AC992" s="97">
        <f t="shared" si="728"/>
        <v>989</v>
      </c>
      <c r="AD992" s="89">
        <f>RTD("tryd.rtdserver",,"COT",B992,"ULT")</f>
        <v>0</v>
      </c>
      <c r="AE992" s="89">
        <f>RTD("tryd.rtdserver",,"COT",C992,"ULT")</f>
        <v>0</v>
      </c>
      <c r="AF992" s="89">
        <f>VLOOKUP($AC992,LS_Coint_BD!$B$3:$AQ$1079,AF$2)*$AD992+VLOOKUP($AC992,LS_Coint_BD!$B$3:$AQ$1079,AF$2+1)</f>
        <v>0</v>
      </c>
      <c r="AG992" s="89">
        <f>VLOOKUP($AC992,LS_Coint_BD!$B$3:$AQ$1079,AG$2)*$AD992+VLOOKUP($AC992,LS_Coint_BD!$B$3:$AQ$1079,AG$2+1)</f>
        <v>0</v>
      </c>
      <c r="AH992" s="89">
        <f>VLOOKUP($AC992,LS_Coint_BD!$B$3:$AQ$1079,AH$2)*$AD992+VLOOKUP($AC992,LS_Coint_BD!$B$3:$AQ$1079,AH$2+1)</f>
        <v>0</v>
      </c>
      <c r="AI992" s="89">
        <f>VLOOKUP($AC992,LS_Coint_BD!$B$3:$AQ$1079,AI$2)*$AD992+VLOOKUP($AC992,LS_Coint_BD!$B$3:$AQ$1079,AI$2+1)</f>
        <v>0</v>
      </c>
      <c r="AJ992" s="89">
        <f>VLOOKUP($AC992,LS_Coint_BD!$B$3:$AQ$1079,AJ$2)*$AD992+VLOOKUP($AC992,LS_Coint_BD!$B$3:$AQ$1079,AJ$2+1)</f>
        <v>0</v>
      </c>
      <c r="AK992" s="89">
        <f>VLOOKUP($AC992,LS_Coint_BD!$B$3:$AQ$1079,AK$2)*$AD992+VLOOKUP($AC992,LS_Coint_BD!$B$3:$AQ$1079,AK$2+1)</f>
        <v>0</v>
      </c>
      <c r="AL992" s="89">
        <f>VLOOKUP($AC992,LS_Coint_BD!$B$3:$AQ$1079,AL$2)*$AD992+VLOOKUP($AC992,LS_Coint_BD!$B$3:$AQ$1079,AL$2+1)</f>
        <v>0</v>
      </c>
      <c r="AM992" s="89">
        <f>VLOOKUP($AC992,LS_Coint_BD!$B$3:$AQ$1079,AM$2)*$AD992+VLOOKUP($AC992,LS_Coint_BD!$B$3:$AQ$1079,AM$2+1)</f>
        <v>0</v>
      </c>
      <c r="AN992" s="89">
        <f>VLOOKUP($AC992,LS_Coint_BD!$B$3:$AQ$1079,AN$2)</f>
        <v>0</v>
      </c>
      <c r="AO992" s="89">
        <f>VLOOKUP($AC992,LS_Coint_BD!$B$3:$AQ$1079,AO$2)</f>
        <v>0</v>
      </c>
      <c r="AP992" s="89">
        <f>VLOOKUP($AC992,LS_Coint_BD!$B$3:$AQ$1079,AP$2)</f>
        <v>0</v>
      </c>
      <c r="AQ992" s="89">
        <f>VLOOKUP($AC992,LS_Coint_BD!$B$3:$AQ$1079,AQ$2)</f>
        <v>0</v>
      </c>
      <c r="AR992" s="89">
        <f>VLOOKUP($AC992,LS_Coint_BD!$B$3:$AQ$1079,AR$2)</f>
        <v>0</v>
      </c>
      <c r="AS992" s="89">
        <f>VLOOKUP($AC992,LS_Coint_BD!$B$3:$AQ$1079,AS$2)</f>
        <v>0</v>
      </c>
      <c r="AT992" s="89">
        <f>VLOOKUP($AC992,LS_Coint_BD!$B$3:$AQ$1079,AT$2)</f>
        <v>0</v>
      </c>
      <c r="AU992" s="89">
        <f>VLOOKUP($AC992,LS_Coint_BD!$B$3:$AQ$1079,AU$2)</f>
        <v>0</v>
      </c>
      <c r="AV992" s="89">
        <f>VLOOKUP($AC992,LS_Coint_BD!$B$3:$AQ$1079,AV$2)</f>
        <v>0</v>
      </c>
      <c r="AW992" s="89">
        <f>VLOOKUP($AC992,LS_Coint_BD!$B$3:$AQ$1079,AW$2)</f>
        <v>0</v>
      </c>
      <c r="AX992" s="89">
        <f>VLOOKUP($AC992,LS_Coint_BD!$B$3:$AQ$1079,AX$2)</f>
        <v>0</v>
      </c>
      <c r="AY992" s="89">
        <f>VLOOKUP($AC992,LS_Coint_BD!$B$3:$AQ$1079,AY$2)</f>
        <v>0</v>
      </c>
      <c r="AZ992" s="89">
        <f>VLOOKUP($AC992,LS_Coint_BD!$B$3:$AQ$1079,AZ$2)</f>
        <v>0</v>
      </c>
      <c r="BA992" s="89">
        <f>VLOOKUP($AC992,LS_Coint_BD!$B$3:$AQ$1079,BA$2)</f>
        <v>0</v>
      </c>
      <c r="BB992" s="89">
        <f>VLOOKUP($AC992,LS_Coint_BD!$B$3:$AQ$1079,BB$2)</f>
        <v>0</v>
      </c>
      <c r="BC992" s="89">
        <f>VLOOKUP($AC992,LS_Coint_BD!$B$3:$AQ$1079,BC$2)</f>
        <v>0</v>
      </c>
      <c r="BD992" s="89">
        <f t="shared" si="753"/>
        <v>0</v>
      </c>
      <c r="BE992" s="89">
        <f t="shared" si="754"/>
        <v>0</v>
      </c>
      <c r="BF992" s="89">
        <f t="shared" si="755"/>
        <v>0</v>
      </c>
      <c r="BG992" s="89">
        <f t="shared" si="756"/>
        <v>0</v>
      </c>
      <c r="BH992" s="89">
        <f t="shared" si="757"/>
        <v>0</v>
      </c>
      <c r="BI992" s="89">
        <f t="shared" si="758"/>
        <v>0</v>
      </c>
      <c r="BJ992" s="89">
        <f t="shared" si="759"/>
        <v>0</v>
      </c>
      <c r="BK992" s="89">
        <f t="shared" si="760"/>
        <v>0</v>
      </c>
      <c r="BL992" s="89">
        <f t="shared" si="761"/>
        <v>0</v>
      </c>
      <c r="BM992" s="89"/>
      <c r="BN992" s="26" t="b">
        <f t="shared" si="762"/>
        <v>0</v>
      </c>
      <c r="BO992" s="26" t="b">
        <f t="shared" si="763"/>
        <v>0</v>
      </c>
      <c r="BP992" s="26" t="b">
        <f t="shared" si="764"/>
        <v>0</v>
      </c>
      <c r="BQ992" s="26" t="b">
        <f t="shared" si="765"/>
        <v>0</v>
      </c>
      <c r="BR992" s="26" t="b">
        <f t="shared" si="766"/>
        <v>0</v>
      </c>
      <c r="BS992" s="26" t="b">
        <f t="shared" si="767"/>
        <v>0</v>
      </c>
      <c r="BT992" s="26" t="b">
        <f t="shared" si="768"/>
        <v>0</v>
      </c>
      <c r="BU992" s="26" t="b">
        <f t="shared" si="769"/>
        <v>0</v>
      </c>
    </row>
    <row r="993" spans="2:73" ht="15" thickBot="1" x14ac:dyDescent="0.35">
      <c r="B993" s="17">
        <f>VLOOKUP($AC993,LS_Coint_BD!$B$3:$D$1079,2)</f>
        <v>0</v>
      </c>
      <c r="C993" s="87">
        <f>VLOOKUP($AC993,LS_Coint_BD!$B$3:$D$1079,3)</f>
        <v>0</v>
      </c>
      <c r="D993" s="68">
        <f t="shared" si="729"/>
        <v>0</v>
      </c>
      <c r="E993" s="65">
        <f t="shared" si="730"/>
        <v>0</v>
      </c>
      <c r="F993" s="69">
        <f t="shared" si="731"/>
        <v>0</v>
      </c>
      <c r="G993" s="68">
        <f t="shared" si="732"/>
        <v>0</v>
      </c>
      <c r="H993" s="65">
        <f t="shared" si="733"/>
        <v>0</v>
      </c>
      <c r="I993" s="69">
        <f t="shared" si="734"/>
        <v>0</v>
      </c>
      <c r="J993" s="68">
        <f t="shared" si="735"/>
        <v>0</v>
      </c>
      <c r="K993" s="65">
        <f t="shared" si="736"/>
        <v>0</v>
      </c>
      <c r="L993" s="69">
        <f t="shared" si="737"/>
        <v>0</v>
      </c>
      <c r="M993" s="68">
        <f t="shared" si="738"/>
        <v>0</v>
      </c>
      <c r="N993" s="65">
        <f t="shared" si="739"/>
        <v>0</v>
      </c>
      <c r="O993" s="69">
        <f t="shared" si="740"/>
        <v>0</v>
      </c>
      <c r="P993" s="68">
        <f t="shared" si="741"/>
        <v>0</v>
      </c>
      <c r="Q993" s="65">
        <f t="shared" si="742"/>
        <v>0</v>
      </c>
      <c r="R993" s="69">
        <f t="shared" si="743"/>
        <v>0</v>
      </c>
      <c r="S993" s="68">
        <f t="shared" si="744"/>
        <v>0</v>
      </c>
      <c r="T993" s="65">
        <f t="shared" si="745"/>
        <v>0</v>
      </c>
      <c r="U993" s="69">
        <f t="shared" si="746"/>
        <v>0</v>
      </c>
      <c r="V993" s="68">
        <f t="shared" si="747"/>
        <v>0</v>
      </c>
      <c r="W993" s="65">
        <f t="shared" si="748"/>
        <v>0</v>
      </c>
      <c r="X993" s="69">
        <f t="shared" si="749"/>
        <v>0</v>
      </c>
      <c r="Y993" s="68">
        <f t="shared" si="750"/>
        <v>0</v>
      </c>
      <c r="Z993" s="65">
        <f t="shared" si="751"/>
        <v>0</v>
      </c>
      <c r="AA993" s="69">
        <f t="shared" si="752"/>
        <v>0</v>
      </c>
      <c r="AB993" s="98">
        <f>SUMIF(BN993:BU993,"VERDADEIRO",BN$3:$BU992)</f>
        <v>0</v>
      </c>
      <c r="AC993" s="97">
        <f t="shared" si="728"/>
        <v>990</v>
      </c>
      <c r="AD993" s="89">
        <f>RTD("tryd.rtdserver",,"COT",B993,"ULT")</f>
        <v>0</v>
      </c>
      <c r="AE993" s="89">
        <f>RTD("tryd.rtdserver",,"COT",C993,"ULT")</f>
        <v>0</v>
      </c>
      <c r="AF993" s="89">
        <f>VLOOKUP($AC993,LS_Coint_BD!$B$3:$AQ$1079,AF$2)*$AD993+VLOOKUP($AC993,LS_Coint_BD!$B$3:$AQ$1079,AF$2+1)</f>
        <v>0</v>
      </c>
      <c r="AG993" s="89">
        <f>VLOOKUP($AC993,LS_Coint_BD!$B$3:$AQ$1079,AG$2)*$AD993+VLOOKUP($AC993,LS_Coint_BD!$B$3:$AQ$1079,AG$2+1)</f>
        <v>0</v>
      </c>
      <c r="AH993" s="89">
        <f>VLOOKUP($AC993,LS_Coint_BD!$B$3:$AQ$1079,AH$2)*$AD993+VLOOKUP($AC993,LS_Coint_BD!$B$3:$AQ$1079,AH$2+1)</f>
        <v>0</v>
      </c>
      <c r="AI993" s="89">
        <f>VLOOKUP($AC993,LS_Coint_BD!$B$3:$AQ$1079,AI$2)*$AD993+VLOOKUP($AC993,LS_Coint_BD!$B$3:$AQ$1079,AI$2+1)</f>
        <v>0</v>
      </c>
      <c r="AJ993" s="89">
        <f>VLOOKUP($AC993,LS_Coint_BD!$B$3:$AQ$1079,AJ$2)*$AD993+VLOOKUP($AC993,LS_Coint_BD!$B$3:$AQ$1079,AJ$2+1)</f>
        <v>0</v>
      </c>
      <c r="AK993" s="89">
        <f>VLOOKUP($AC993,LS_Coint_BD!$B$3:$AQ$1079,AK$2)*$AD993+VLOOKUP($AC993,LS_Coint_BD!$B$3:$AQ$1079,AK$2+1)</f>
        <v>0</v>
      </c>
      <c r="AL993" s="89">
        <f>VLOOKUP($AC993,LS_Coint_BD!$B$3:$AQ$1079,AL$2)*$AD993+VLOOKUP($AC993,LS_Coint_BD!$B$3:$AQ$1079,AL$2+1)</f>
        <v>0</v>
      </c>
      <c r="AM993" s="89">
        <f>VLOOKUP($AC993,LS_Coint_BD!$B$3:$AQ$1079,AM$2)*$AD993+VLOOKUP($AC993,LS_Coint_BD!$B$3:$AQ$1079,AM$2+1)</f>
        <v>0</v>
      </c>
      <c r="AN993" s="89">
        <f>VLOOKUP($AC993,LS_Coint_BD!$B$3:$AQ$1079,AN$2)</f>
        <v>0</v>
      </c>
      <c r="AO993" s="89">
        <f>VLOOKUP($AC993,LS_Coint_BD!$B$3:$AQ$1079,AO$2)</f>
        <v>0</v>
      </c>
      <c r="AP993" s="89">
        <f>VLOOKUP($AC993,LS_Coint_BD!$B$3:$AQ$1079,AP$2)</f>
        <v>0</v>
      </c>
      <c r="AQ993" s="89">
        <f>VLOOKUP($AC993,LS_Coint_BD!$B$3:$AQ$1079,AQ$2)</f>
        <v>0</v>
      </c>
      <c r="AR993" s="89">
        <f>VLOOKUP($AC993,LS_Coint_BD!$B$3:$AQ$1079,AR$2)</f>
        <v>0</v>
      </c>
      <c r="AS993" s="89">
        <f>VLOOKUP($AC993,LS_Coint_BD!$B$3:$AQ$1079,AS$2)</f>
        <v>0</v>
      </c>
      <c r="AT993" s="89">
        <f>VLOOKUP($AC993,LS_Coint_BD!$B$3:$AQ$1079,AT$2)</f>
        <v>0</v>
      </c>
      <c r="AU993" s="89">
        <f>VLOOKUP($AC993,LS_Coint_BD!$B$3:$AQ$1079,AU$2)</f>
        <v>0</v>
      </c>
      <c r="AV993" s="89">
        <f>VLOOKUP($AC993,LS_Coint_BD!$B$3:$AQ$1079,AV$2)</f>
        <v>0</v>
      </c>
      <c r="AW993" s="89">
        <f>VLOOKUP($AC993,LS_Coint_BD!$B$3:$AQ$1079,AW$2)</f>
        <v>0</v>
      </c>
      <c r="AX993" s="89">
        <f>VLOOKUP($AC993,LS_Coint_BD!$B$3:$AQ$1079,AX$2)</f>
        <v>0</v>
      </c>
      <c r="AY993" s="89">
        <f>VLOOKUP($AC993,LS_Coint_BD!$B$3:$AQ$1079,AY$2)</f>
        <v>0</v>
      </c>
      <c r="AZ993" s="89">
        <f>VLOOKUP($AC993,LS_Coint_BD!$B$3:$AQ$1079,AZ$2)</f>
        <v>0</v>
      </c>
      <c r="BA993" s="89">
        <f>VLOOKUP($AC993,LS_Coint_BD!$B$3:$AQ$1079,BA$2)</f>
        <v>0</v>
      </c>
      <c r="BB993" s="89">
        <f>VLOOKUP($AC993,LS_Coint_BD!$B$3:$AQ$1079,BB$2)</f>
        <v>0</v>
      </c>
      <c r="BC993" s="89">
        <f>VLOOKUP($AC993,LS_Coint_BD!$B$3:$AQ$1079,BC$2)</f>
        <v>0</v>
      </c>
      <c r="BD993" s="89">
        <f t="shared" si="753"/>
        <v>0</v>
      </c>
      <c r="BE993" s="89">
        <f t="shared" si="754"/>
        <v>0</v>
      </c>
      <c r="BF993" s="89">
        <f t="shared" si="755"/>
        <v>0</v>
      </c>
      <c r="BG993" s="89">
        <f t="shared" si="756"/>
        <v>0</v>
      </c>
      <c r="BH993" s="89">
        <f t="shared" si="757"/>
        <v>0</v>
      </c>
      <c r="BI993" s="89">
        <f t="shared" si="758"/>
        <v>0</v>
      </c>
      <c r="BJ993" s="89">
        <f t="shared" si="759"/>
        <v>0</v>
      </c>
      <c r="BK993" s="89">
        <f t="shared" si="760"/>
        <v>0</v>
      </c>
      <c r="BL993" s="89">
        <f t="shared" si="761"/>
        <v>0</v>
      </c>
      <c r="BM993" s="89"/>
      <c r="BN993" s="26" t="b">
        <f t="shared" si="762"/>
        <v>0</v>
      </c>
      <c r="BO993" s="26" t="b">
        <f t="shared" si="763"/>
        <v>0</v>
      </c>
      <c r="BP993" s="26" t="b">
        <f t="shared" si="764"/>
        <v>0</v>
      </c>
      <c r="BQ993" s="26" t="b">
        <f t="shared" si="765"/>
        <v>0</v>
      </c>
      <c r="BR993" s="26" t="b">
        <f t="shared" si="766"/>
        <v>0</v>
      </c>
      <c r="BS993" s="26" t="b">
        <f t="shared" si="767"/>
        <v>0</v>
      </c>
      <c r="BT993" s="26" t="b">
        <f t="shared" si="768"/>
        <v>0</v>
      </c>
      <c r="BU993" s="26" t="b">
        <f t="shared" si="769"/>
        <v>0</v>
      </c>
    </row>
    <row r="994" spans="2:73" ht="15" thickBot="1" x14ac:dyDescent="0.35">
      <c r="B994" s="17">
        <f>VLOOKUP($AC994,LS_Coint_BD!$B$3:$D$1079,2)</f>
        <v>0</v>
      </c>
      <c r="C994" s="87">
        <f>VLOOKUP($AC994,LS_Coint_BD!$B$3:$D$1079,3)</f>
        <v>0</v>
      </c>
      <c r="D994" s="68">
        <f t="shared" si="729"/>
        <v>0</v>
      </c>
      <c r="E994" s="65">
        <f t="shared" si="730"/>
        <v>0</v>
      </c>
      <c r="F994" s="69">
        <f t="shared" si="731"/>
        <v>0</v>
      </c>
      <c r="G994" s="68">
        <f t="shared" si="732"/>
        <v>0</v>
      </c>
      <c r="H994" s="65">
        <f t="shared" si="733"/>
        <v>0</v>
      </c>
      <c r="I994" s="69">
        <f t="shared" si="734"/>
        <v>0</v>
      </c>
      <c r="J994" s="68">
        <f t="shared" si="735"/>
        <v>0</v>
      </c>
      <c r="K994" s="65">
        <f t="shared" si="736"/>
        <v>0</v>
      </c>
      <c r="L994" s="69">
        <f t="shared" si="737"/>
        <v>0</v>
      </c>
      <c r="M994" s="68">
        <f t="shared" si="738"/>
        <v>0</v>
      </c>
      <c r="N994" s="65">
        <f t="shared" si="739"/>
        <v>0</v>
      </c>
      <c r="O994" s="69">
        <f t="shared" si="740"/>
        <v>0</v>
      </c>
      <c r="P994" s="68">
        <f t="shared" si="741"/>
        <v>0</v>
      </c>
      <c r="Q994" s="65">
        <f t="shared" si="742"/>
        <v>0</v>
      </c>
      <c r="R994" s="69">
        <f t="shared" si="743"/>
        <v>0</v>
      </c>
      <c r="S994" s="68">
        <f t="shared" si="744"/>
        <v>0</v>
      </c>
      <c r="T994" s="65">
        <f t="shared" si="745"/>
        <v>0</v>
      </c>
      <c r="U994" s="69">
        <f t="shared" si="746"/>
        <v>0</v>
      </c>
      <c r="V994" s="68">
        <f t="shared" si="747"/>
        <v>0</v>
      </c>
      <c r="W994" s="65">
        <f t="shared" si="748"/>
        <v>0</v>
      </c>
      <c r="X994" s="69">
        <f t="shared" si="749"/>
        <v>0</v>
      </c>
      <c r="Y994" s="68">
        <f t="shared" si="750"/>
        <v>0</v>
      </c>
      <c r="Z994" s="65">
        <f t="shared" si="751"/>
        <v>0</v>
      </c>
      <c r="AA994" s="69">
        <f t="shared" si="752"/>
        <v>0</v>
      </c>
      <c r="AB994" s="98">
        <f>SUMIF(BN994:BU994,"VERDADEIRO",BN$3:$BU993)</f>
        <v>0</v>
      </c>
      <c r="AC994" s="97">
        <f t="shared" si="728"/>
        <v>991</v>
      </c>
      <c r="AD994" s="89">
        <f>RTD("tryd.rtdserver",,"COT",B994,"ULT")</f>
        <v>0</v>
      </c>
      <c r="AE994" s="89">
        <f>RTD("tryd.rtdserver",,"COT",C994,"ULT")</f>
        <v>0</v>
      </c>
      <c r="AF994" s="89">
        <f>VLOOKUP($AC994,LS_Coint_BD!$B$3:$AQ$1079,AF$2)*$AD994+VLOOKUP($AC994,LS_Coint_BD!$B$3:$AQ$1079,AF$2+1)</f>
        <v>0</v>
      </c>
      <c r="AG994" s="89">
        <f>VLOOKUP($AC994,LS_Coint_BD!$B$3:$AQ$1079,AG$2)*$AD994+VLOOKUP($AC994,LS_Coint_BD!$B$3:$AQ$1079,AG$2+1)</f>
        <v>0</v>
      </c>
      <c r="AH994" s="89">
        <f>VLOOKUP($AC994,LS_Coint_BD!$B$3:$AQ$1079,AH$2)*$AD994+VLOOKUP($AC994,LS_Coint_BD!$B$3:$AQ$1079,AH$2+1)</f>
        <v>0</v>
      </c>
      <c r="AI994" s="89">
        <f>VLOOKUP($AC994,LS_Coint_BD!$B$3:$AQ$1079,AI$2)*$AD994+VLOOKUP($AC994,LS_Coint_BD!$B$3:$AQ$1079,AI$2+1)</f>
        <v>0</v>
      </c>
      <c r="AJ994" s="89">
        <f>VLOOKUP($AC994,LS_Coint_BD!$B$3:$AQ$1079,AJ$2)*$AD994+VLOOKUP($AC994,LS_Coint_BD!$B$3:$AQ$1079,AJ$2+1)</f>
        <v>0</v>
      </c>
      <c r="AK994" s="89">
        <f>VLOOKUP($AC994,LS_Coint_BD!$B$3:$AQ$1079,AK$2)*$AD994+VLOOKUP($AC994,LS_Coint_BD!$B$3:$AQ$1079,AK$2+1)</f>
        <v>0</v>
      </c>
      <c r="AL994" s="89">
        <f>VLOOKUP($AC994,LS_Coint_BD!$B$3:$AQ$1079,AL$2)*$AD994+VLOOKUP($AC994,LS_Coint_BD!$B$3:$AQ$1079,AL$2+1)</f>
        <v>0</v>
      </c>
      <c r="AM994" s="89">
        <f>VLOOKUP($AC994,LS_Coint_BD!$B$3:$AQ$1079,AM$2)*$AD994+VLOOKUP($AC994,LS_Coint_BD!$B$3:$AQ$1079,AM$2+1)</f>
        <v>0</v>
      </c>
      <c r="AN994" s="89">
        <f>VLOOKUP($AC994,LS_Coint_BD!$B$3:$AQ$1079,AN$2)</f>
        <v>0</v>
      </c>
      <c r="AO994" s="89">
        <f>VLOOKUP($AC994,LS_Coint_BD!$B$3:$AQ$1079,AO$2)</f>
        <v>0</v>
      </c>
      <c r="AP994" s="89">
        <f>VLOOKUP($AC994,LS_Coint_BD!$B$3:$AQ$1079,AP$2)</f>
        <v>0</v>
      </c>
      <c r="AQ994" s="89">
        <f>VLOOKUP($AC994,LS_Coint_BD!$B$3:$AQ$1079,AQ$2)</f>
        <v>0</v>
      </c>
      <c r="AR994" s="89">
        <f>VLOOKUP($AC994,LS_Coint_BD!$B$3:$AQ$1079,AR$2)</f>
        <v>0</v>
      </c>
      <c r="AS994" s="89">
        <f>VLOOKUP($AC994,LS_Coint_BD!$B$3:$AQ$1079,AS$2)</f>
        <v>0</v>
      </c>
      <c r="AT994" s="89">
        <f>VLOOKUP($AC994,LS_Coint_BD!$B$3:$AQ$1079,AT$2)</f>
        <v>0</v>
      </c>
      <c r="AU994" s="89">
        <f>VLOOKUP($AC994,LS_Coint_BD!$B$3:$AQ$1079,AU$2)</f>
        <v>0</v>
      </c>
      <c r="AV994" s="89">
        <f>VLOOKUP($AC994,LS_Coint_BD!$B$3:$AQ$1079,AV$2)</f>
        <v>0</v>
      </c>
      <c r="AW994" s="89">
        <f>VLOOKUP($AC994,LS_Coint_BD!$B$3:$AQ$1079,AW$2)</f>
        <v>0</v>
      </c>
      <c r="AX994" s="89">
        <f>VLOOKUP($AC994,LS_Coint_BD!$B$3:$AQ$1079,AX$2)</f>
        <v>0</v>
      </c>
      <c r="AY994" s="89">
        <f>VLOOKUP($AC994,LS_Coint_BD!$B$3:$AQ$1079,AY$2)</f>
        <v>0</v>
      </c>
      <c r="AZ994" s="89">
        <f>VLOOKUP($AC994,LS_Coint_BD!$B$3:$AQ$1079,AZ$2)</f>
        <v>0</v>
      </c>
      <c r="BA994" s="89">
        <f>VLOOKUP($AC994,LS_Coint_BD!$B$3:$AQ$1079,BA$2)</f>
        <v>0</v>
      </c>
      <c r="BB994" s="89">
        <f>VLOOKUP($AC994,LS_Coint_BD!$B$3:$AQ$1079,BB$2)</f>
        <v>0</v>
      </c>
      <c r="BC994" s="89">
        <f>VLOOKUP($AC994,LS_Coint_BD!$B$3:$AQ$1079,BC$2)</f>
        <v>0</v>
      </c>
      <c r="BD994" s="89">
        <f t="shared" si="753"/>
        <v>0</v>
      </c>
      <c r="BE994" s="89">
        <f t="shared" si="754"/>
        <v>0</v>
      </c>
      <c r="BF994" s="89">
        <f t="shared" si="755"/>
        <v>0</v>
      </c>
      <c r="BG994" s="89">
        <f t="shared" si="756"/>
        <v>0</v>
      </c>
      <c r="BH994" s="89">
        <f t="shared" si="757"/>
        <v>0</v>
      </c>
      <c r="BI994" s="89">
        <f t="shared" si="758"/>
        <v>0</v>
      </c>
      <c r="BJ994" s="89">
        <f t="shared" si="759"/>
        <v>0</v>
      </c>
      <c r="BK994" s="89">
        <f t="shared" si="760"/>
        <v>0</v>
      </c>
      <c r="BL994" s="89">
        <f t="shared" si="761"/>
        <v>0</v>
      </c>
      <c r="BM994" s="89"/>
      <c r="BN994" s="26" t="b">
        <f t="shared" si="762"/>
        <v>0</v>
      </c>
      <c r="BO994" s="26" t="b">
        <f t="shared" si="763"/>
        <v>0</v>
      </c>
      <c r="BP994" s="26" t="b">
        <f t="shared" si="764"/>
        <v>0</v>
      </c>
      <c r="BQ994" s="26" t="b">
        <f t="shared" si="765"/>
        <v>0</v>
      </c>
      <c r="BR994" s="26" t="b">
        <f t="shared" si="766"/>
        <v>0</v>
      </c>
      <c r="BS994" s="26" t="b">
        <f t="shared" si="767"/>
        <v>0</v>
      </c>
      <c r="BT994" s="26" t="b">
        <f t="shared" si="768"/>
        <v>0</v>
      </c>
      <c r="BU994" s="26" t="b">
        <f t="shared" si="769"/>
        <v>0</v>
      </c>
    </row>
    <row r="995" spans="2:73" ht="15" thickBot="1" x14ac:dyDescent="0.35">
      <c r="B995" s="17">
        <f>VLOOKUP($AC995,LS_Coint_BD!$B$3:$D$1079,2)</f>
        <v>0</v>
      </c>
      <c r="C995" s="87">
        <f>VLOOKUP($AC995,LS_Coint_BD!$B$3:$D$1079,3)</f>
        <v>0</v>
      </c>
      <c r="D995" s="68">
        <f t="shared" si="729"/>
        <v>0</v>
      </c>
      <c r="E995" s="65">
        <f t="shared" si="730"/>
        <v>0</v>
      </c>
      <c r="F995" s="69">
        <f t="shared" si="731"/>
        <v>0</v>
      </c>
      <c r="G995" s="68">
        <f t="shared" si="732"/>
        <v>0</v>
      </c>
      <c r="H995" s="65">
        <f t="shared" si="733"/>
        <v>0</v>
      </c>
      <c r="I995" s="69">
        <f t="shared" si="734"/>
        <v>0</v>
      </c>
      <c r="J995" s="68">
        <f t="shared" si="735"/>
        <v>0</v>
      </c>
      <c r="K995" s="65">
        <f t="shared" si="736"/>
        <v>0</v>
      </c>
      <c r="L995" s="69">
        <f t="shared" si="737"/>
        <v>0</v>
      </c>
      <c r="M995" s="68">
        <f t="shared" si="738"/>
        <v>0</v>
      </c>
      <c r="N995" s="65">
        <f t="shared" si="739"/>
        <v>0</v>
      </c>
      <c r="O995" s="69">
        <f t="shared" si="740"/>
        <v>0</v>
      </c>
      <c r="P995" s="68">
        <f t="shared" si="741"/>
        <v>0</v>
      </c>
      <c r="Q995" s="65">
        <f t="shared" si="742"/>
        <v>0</v>
      </c>
      <c r="R995" s="69">
        <f t="shared" si="743"/>
        <v>0</v>
      </c>
      <c r="S995" s="68">
        <f t="shared" si="744"/>
        <v>0</v>
      </c>
      <c r="T995" s="65">
        <f t="shared" si="745"/>
        <v>0</v>
      </c>
      <c r="U995" s="69">
        <f t="shared" si="746"/>
        <v>0</v>
      </c>
      <c r="V995" s="68">
        <f t="shared" si="747"/>
        <v>0</v>
      </c>
      <c r="W995" s="65">
        <f t="shared" si="748"/>
        <v>0</v>
      </c>
      <c r="X995" s="69">
        <f t="shared" si="749"/>
        <v>0</v>
      </c>
      <c r="Y995" s="68">
        <f t="shared" si="750"/>
        <v>0</v>
      </c>
      <c r="Z995" s="65">
        <f t="shared" si="751"/>
        <v>0</v>
      </c>
      <c r="AA995" s="69">
        <f t="shared" si="752"/>
        <v>0</v>
      </c>
      <c r="AB995" s="98">
        <f>SUMIF(BN995:BU995,"VERDADEIRO",BN$3:$BU994)</f>
        <v>0</v>
      </c>
      <c r="AC995" s="97">
        <f t="shared" si="728"/>
        <v>992</v>
      </c>
      <c r="AD995" s="89">
        <f>RTD("tryd.rtdserver",,"COT",B995,"ULT")</f>
        <v>0</v>
      </c>
      <c r="AE995" s="89">
        <f>RTD("tryd.rtdserver",,"COT",C995,"ULT")</f>
        <v>0</v>
      </c>
      <c r="AF995" s="89">
        <f>VLOOKUP($AC995,LS_Coint_BD!$B$3:$AQ$1079,AF$2)*$AD995+VLOOKUP($AC995,LS_Coint_BD!$B$3:$AQ$1079,AF$2+1)</f>
        <v>0</v>
      </c>
      <c r="AG995" s="89">
        <f>VLOOKUP($AC995,LS_Coint_BD!$B$3:$AQ$1079,AG$2)*$AD995+VLOOKUP($AC995,LS_Coint_BD!$B$3:$AQ$1079,AG$2+1)</f>
        <v>0</v>
      </c>
      <c r="AH995" s="89">
        <f>VLOOKUP($AC995,LS_Coint_BD!$B$3:$AQ$1079,AH$2)*$AD995+VLOOKUP($AC995,LS_Coint_BD!$B$3:$AQ$1079,AH$2+1)</f>
        <v>0</v>
      </c>
      <c r="AI995" s="89">
        <f>VLOOKUP($AC995,LS_Coint_BD!$B$3:$AQ$1079,AI$2)*$AD995+VLOOKUP($AC995,LS_Coint_BD!$B$3:$AQ$1079,AI$2+1)</f>
        <v>0</v>
      </c>
      <c r="AJ995" s="89">
        <f>VLOOKUP($AC995,LS_Coint_BD!$B$3:$AQ$1079,AJ$2)*$AD995+VLOOKUP($AC995,LS_Coint_BD!$B$3:$AQ$1079,AJ$2+1)</f>
        <v>0</v>
      </c>
      <c r="AK995" s="89">
        <f>VLOOKUP($AC995,LS_Coint_BD!$B$3:$AQ$1079,AK$2)*$AD995+VLOOKUP($AC995,LS_Coint_BD!$B$3:$AQ$1079,AK$2+1)</f>
        <v>0</v>
      </c>
      <c r="AL995" s="89">
        <f>VLOOKUP($AC995,LS_Coint_BD!$B$3:$AQ$1079,AL$2)*$AD995+VLOOKUP($AC995,LS_Coint_BD!$B$3:$AQ$1079,AL$2+1)</f>
        <v>0</v>
      </c>
      <c r="AM995" s="89">
        <f>VLOOKUP($AC995,LS_Coint_BD!$B$3:$AQ$1079,AM$2)*$AD995+VLOOKUP($AC995,LS_Coint_BD!$B$3:$AQ$1079,AM$2+1)</f>
        <v>0</v>
      </c>
      <c r="AN995" s="89">
        <f>VLOOKUP($AC995,LS_Coint_BD!$B$3:$AQ$1079,AN$2)</f>
        <v>0</v>
      </c>
      <c r="AO995" s="89">
        <f>VLOOKUP($AC995,LS_Coint_BD!$B$3:$AQ$1079,AO$2)</f>
        <v>0</v>
      </c>
      <c r="AP995" s="89">
        <f>VLOOKUP($AC995,LS_Coint_BD!$B$3:$AQ$1079,AP$2)</f>
        <v>0</v>
      </c>
      <c r="AQ995" s="89">
        <f>VLOOKUP($AC995,LS_Coint_BD!$B$3:$AQ$1079,AQ$2)</f>
        <v>0</v>
      </c>
      <c r="AR995" s="89">
        <f>VLOOKUP($AC995,LS_Coint_BD!$B$3:$AQ$1079,AR$2)</f>
        <v>0</v>
      </c>
      <c r="AS995" s="89">
        <f>VLOOKUP($AC995,LS_Coint_BD!$B$3:$AQ$1079,AS$2)</f>
        <v>0</v>
      </c>
      <c r="AT995" s="89">
        <f>VLOOKUP($AC995,LS_Coint_BD!$B$3:$AQ$1079,AT$2)</f>
        <v>0</v>
      </c>
      <c r="AU995" s="89">
        <f>VLOOKUP($AC995,LS_Coint_BD!$B$3:$AQ$1079,AU$2)</f>
        <v>0</v>
      </c>
      <c r="AV995" s="89">
        <f>VLOOKUP($AC995,LS_Coint_BD!$B$3:$AQ$1079,AV$2)</f>
        <v>0</v>
      </c>
      <c r="AW995" s="89">
        <f>VLOOKUP($AC995,LS_Coint_BD!$B$3:$AQ$1079,AW$2)</f>
        <v>0</v>
      </c>
      <c r="AX995" s="89">
        <f>VLOOKUP($AC995,LS_Coint_BD!$B$3:$AQ$1079,AX$2)</f>
        <v>0</v>
      </c>
      <c r="AY995" s="89">
        <f>VLOOKUP($AC995,LS_Coint_BD!$B$3:$AQ$1079,AY$2)</f>
        <v>0</v>
      </c>
      <c r="AZ995" s="89">
        <f>VLOOKUP($AC995,LS_Coint_BD!$B$3:$AQ$1079,AZ$2)</f>
        <v>0</v>
      </c>
      <c r="BA995" s="89">
        <f>VLOOKUP($AC995,LS_Coint_BD!$B$3:$AQ$1079,BA$2)</f>
        <v>0</v>
      </c>
      <c r="BB995" s="89">
        <f>VLOOKUP($AC995,LS_Coint_BD!$B$3:$AQ$1079,BB$2)</f>
        <v>0</v>
      </c>
      <c r="BC995" s="89">
        <f>VLOOKUP($AC995,LS_Coint_BD!$B$3:$AQ$1079,BC$2)</f>
        <v>0</v>
      </c>
      <c r="BD995" s="89">
        <f t="shared" si="753"/>
        <v>0</v>
      </c>
      <c r="BE995" s="89">
        <f t="shared" si="754"/>
        <v>0</v>
      </c>
      <c r="BF995" s="89">
        <f t="shared" si="755"/>
        <v>0</v>
      </c>
      <c r="BG995" s="89">
        <f t="shared" si="756"/>
        <v>0</v>
      </c>
      <c r="BH995" s="89">
        <f t="shared" si="757"/>
        <v>0</v>
      </c>
      <c r="BI995" s="89">
        <f t="shared" si="758"/>
        <v>0</v>
      </c>
      <c r="BJ995" s="89">
        <f t="shared" si="759"/>
        <v>0</v>
      </c>
      <c r="BK995" s="89">
        <f t="shared" si="760"/>
        <v>0</v>
      </c>
      <c r="BL995" s="89">
        <f t="shared" si="761"/>
        <v>0</v>
      </c>
      <c r="BM995" s="89"/>
      <c r="BN995" s="26" t="b">
        <f t="shared" si="762"/>
        <v>0</v>
      </c>
      <c r="BO995" s="26" t="b">
        <f t="shared" si="763"/>
        <v>0</v>
      </c>
      <c r="BP995" s="26" t="b">
        <f t="shared" si="764"/>
        <v>0</v>
      </c>
      <c r="BQ995" s="26" t="b">
        <f t="shared" si="765"/>
        <v>0</v>
      </c>
      <c r="BR995" s="26" t="b">
        <f t="shared" si="766"/>
        <v>0</v>
      </c>
      <c r="BS995" s="26" t="b">
        <f t="shared" si="767"/>
        <v>0</v>
      </c>
      <c r="BT995" s="26" t="b">
        <f t="shared" si="768"/>
        <v>0</v>
      </c>
      <c r="BU995" s="26" t="b">
        <f t="shared" si="769"/>
        <v>0</v>
      </c>
    </row>
    <row r="996" spans="2:73" ht="15" thickBot="1" x14ac:dyDescent="0.35">
      <c r="B996" s="17">
        <f>VLOOKUP($AC996,LS_Coint_BD!$B$3:$D$1079,2)</f>
        <v>0</v>
      </c>
      <c r="C996" s="87">
        <f>VLOOKUP($AC996,LS_Coint_BD!$B$3:$D$1079,3)</f>
        <v>0</v>
      </c>
      <c r="D996" s="68">
        <f t="shared" si="729"/>
        <v>0</v>
      </c>
      <c r="E996" s="65">
        <f t="shared" si="730"/>
        <v>0</v>
      </c>
      <c r="F996" s="69">
        <f t="shared" si="731"/>
        <v>0</v>
      </c>
      <c r="G996" s="68">
        <f t="shared" si="732"/>
        <v>0</v>
      </c>
      <c r="H996" s="65">
        <f t="shared" si="733"/>
        <v>0</v>
      </c>
      <c r="I996" s="69">
        <f t="shared" si="734"/>
        <v>0</v>
      </c>
      <c r="J996" s="68">
        <f t="shared" si="735"/>
        <v>0</v>
      </c>
      <c r="K996" s="65">
        <f t="shared" si="736"/>
        <v>0</v>
      </c>
      <c r="L996" s="69">
        <f t="shared" si="737"/>
        <v>0</v>
      </c>
      <c r="M996" s="68">
        <f t="shared" si="738"/>
        <v>0</v>
      </c>
      <c r="N996" s="65">
        <f t="shared" si="739"/>
        <v>0</v>
      </c>
      <c r="O996" s="69">
        <f t="shared" si="740"/>
        <v>0</v>
      </c>
      <c r="P996" s="68">
        <f t="shared" si="741"/>
        <v>0</v>
      </c>
      <c r="Q996" s="65">
        <f t="shared" si="742"/>
        <v>0</v>
      </c>
      <c r="R996" s="69">
        <f t="shared" si="743"/>
        <v>0</v>
      </c>
      <c r="S996" s="68">
        <f t="shared" si="744"/>
        <v>0</v>
      </c>
      <c r="T996" s="65">
        <f t="shared" si="745"/>
        <v>0</v>
      </c>
      <c r="U996" s="69">
        <f t="shared" si="746"/>
        <v>0</v>
      </c>
      <c r="V996" s="68">
        <f t="shared" si="747"/>
        <v>0</v>
      </c>
      <c r="W996" s="65">
        <f t="shared" si="748"/>
        <v>0</v>
      </c>
      <c r="X996" s="69">
        <f t="shared" si="749"/>
        <v>0</v>
      </c>
      <c r="Y996" s="68">
        <f t="shared" si="750"/>
        <v>0</v>
      </c>
      <c r="Z996" s="65">
        <f t="shared" si="751"/>
        <v>0</v>
      </c>
      <c r="AA996" s="69">
        <f t="shared" si="752"/>
        <v>0</v>
      </c>
      <c r="AB996" s="98">
        <f>SUMIF(BN996:BU996,"VERDADEIRO",BN$3:$BU995)</f>
        <v>0</v>
      </c>
      <c r="AC996" s="97">
        <f t="shared" si="728"/>
        <v>993</v>
      </c>
      <c r="AD996" s="89">
        <f>RTD("tryd.rtdserver",,"COT",B996,"ULT")</f>
        <v>0</v>
      </c>
      <c r="AE996" s="89">
        <f>RTD("tryd.rtdserver",,"COT",C996,"ULT")</f>
        <v>0</v>
      </c>
      <c r="AF996" s="89">
        <f>VLOOKUP($AC996,LS_Coint_BD!$B$3:$AQ$1079,AF$2)*$AD996+VLOOKUP($AC996,LS_Coint_BD!$B$3:$AQ$1079,AF$2+1)</f>
        <v>0</v>
      </c>
      <c r="AG996" s="89">
        <f>VLOOKUP($AC996,LS_Coint_BD!$B$3:$AQ$1079,AG$2)*$AD996+VLOOKUP($AC996,LS_Coint_BD!$B$3:$AQ$1079,AG$2+1)</f>
        <v>0</v>
      </c>
      <c r="AH996" s="89">
        <f>VLOOKUP($AC996,LS_Coint_BD!$B$3:$AQ$1079,AH$2)*$AD996+VLOOKUP($AC996,LS_Coint_BD!$B$3:$AQ$1079,AH$2+1)</f>
        <v>0</v>
      </c>
      <c r="AI996" s="89">
        <f>VLOOKUP($AC996,LS_Coint_BD!$B$3:$AQ$1079,AI$2)*$AD996+VLOOKUP($AC996,LS_Coint_BD!$B$3:$AQ$1079,AI$2+1)</f>
        <v>0</v>
      </c>
      <c r="AJ996" s="89">
        <f>VLOOKUP($AC996,LS_Coint_BD!$B$3:$AQ$1079,AJ$2)*$AD996+VLOOKUP($AC996,LS_Coint_BD!$B$3:$AQ$1079,AJ$2+1)</f>
        <v>0</v>
      </c>
      <c r="AK996" s="89">
        <f>VLOOKUP($AC996,LS_Coint_BD!$B$3:$AQ$1079,AK$2)*$AD996+VLOOKUP($AC996,LS_Coint_BD!$B$3:$AQ$1079,AK$2+1)</f>
        <v>0</v>
      </c>
      <c r="AL996" s="89">
        <f>VLOOKUP($AC996,LS_Coint_BD!$B$3:$AQ$1079,AL$2)*$AD996+VLOOKUP($AC996,LS_Coint_BD!$B$3:$AQ$1079,AL$2+1)</f>
        <v>0</v>
      </c>
      <c r="AM996" s="89">
        <f>VLOOKUP($AC996,LS_Coint_BD!$B$3:$AQ$1079,AM$2)*$AD996+VLOOKUP($AC996,LS_Coint_BD!$B$3:$AQ$1079,AM$2+1)</f>
        <v>0</v>
      </c>
      <c r="AN996" s="89">
        <f>VLOOKUP($AC996,LS_Coint_BD!$B$3:$AQ$1079,AN$2)</f>
        <v>0</v>
      </c>
      <c r="AO996" s="89">
        <f>VLOOKUP($AC996,LS_Coint_BD!$B$3:$AQ$1079,AO$2)</f>
        <v>0</v>
      </c>
      <c r="AP996" s="89">
        <f>VLOOKUP($AC996,LS_Coint_BD!$B$3:$AQ$1079,AP$2)</f>
        <v>0</v>
      </c>
      <c r="AQ996" s="89">
        <f>VLOOKUP($AC996,LS_Coint_BD!$B$3:$AQ$1079,AQ$2)</f>
        <v>0</v>
      </c>
      <c r="AR996" s="89">
        <f>VLOOKUP($AC996,LS_Coint_BD!$B$3:$AQ$1079,AR$2)</f>
        <v>0</v>
      </c>
      <c r="AS996" s="89">
        <f>VLOOKUP($AC996,LS_Coint_BD!$B$3:$AQ$1079,AS$2)</f>
        <v>0</v>
      </c>
      <c r="AT996" s="89">
        <f>VLOOKUP($AC996,LS_Coint_BD!$B$3:$AQ$1079,AT$2)</f>
        <v>0</v>
      </c>
      <c r="AU996" s="89">
        <f>VLOOKUP($AC996,LS_Coint_BD!$B$3:$AQ$1079,AU$2)</f>
        <v>0</v>
      </c>
      <c r="AV996" s="89">
        <f>VLOOKUP($AC996,LS_Coint_BD!$B$3:$AQ$1079,AV$2)</f>
        <v>0</v>
      </c>
      <c r="AW996" s="89">
        <f>VLOOKUP($AC996,LS_Coint_BD!$B$3:$AQ$1079,AW$2)</f>
        <v>0</v>
      </c>
      <c r="AX996" s="89">
        <f>VLOOKUP($AC996,LS_Coint_BD!$B$3:$AQ$1079,AX$2)</f>
        <v>0</v>
      </c>
      <c r="AY996" s="89">
        <f>VLOOKUP($AC996,LS_Coint_BD!$B$3:$AQ$1079,AY$2)</f>
        <v>0</v>
      </c>
      <c r="AZ996" s="89">
        <f>VLOOKUP($AC996,LS_Coint_BD!$B$3:$AQ$1079,AZ$2)</f>
        <v>0</v>
      </c>
      <c r="BA996" s="89">
        <f>VLOOKUP($AC996,LS_Coint_BD!$B$3:$AQ$1079,BA$2)</f>
        <v>0</v>
      </c>
      <c r="BB996" s="89">
        <f>VLOOKUP($AC996,LS_Coint_BD!$B$3:$AQ$1079,BB$2)</f>
        <v>0</v>
      </c>
      <c r="BC996" s="89">
        <f>VLOOKUP($AC996,LS_Coint_BD!$B$3:$AQ$1079,BC$2)</f>
        <v>0</v>
      </c>
      <c r="BD996" s="89">
        <f t="shared" si="753"/>
        <v>0</v>
      </c>
      <c r="BE996" s="89">
        <f t="shared" si="754"/>
        <v>0</v>
      </c>
      <c r="BF996" s="89">
        <f t="shared" si="755"/>
        <v>0</v>
      </c>
      <c r="BG996" s="89">
        <f t="shared" si="756"/>
        <v>0</v>
      </c>
      <c r="BH996" s="89">
        <f t="shared" si="757"/>
        <v>0</v>
      </c>
      <c r="BI996" s="89">
        <f t="shared" si="758"/>
        <v>0</v>
      </c>
      <c r="BJ996" s="89">
        <f t="shared" si="759"/>
        <v>0</v>
      </c>
      <c r="BK996" s="89">
        <f t="shared" si="760"/>
        <v>0</v>
      </c>
      <c r="BL996" s="89">
        <f t="shared" si="761"/>
        <v>0</v>
      </c>
      <c r="BM996" s="89"/>
      <c r="BN996" s="26" t="b">
        <f t="shared" si="762"/>
        <v>0</v>
      </c>
      <c r="BO996" s="26" t="b">
        <f t="shared" si="763"/>
        <v>0</v>
      </c>
      <c r="BP996" s="26" t="b">
        <f t="shared" si="764"/>
        <v>0</v>
      </c>
      <c r="BQ996" s="26" t="b">
        <f t="shared" si="765"/>
        <v>0</v>
      </c>
      <c r="BR996" s="26" t="b">
        <f t="shared" si="766"/>
        <v>0</v>
      </c>
      <c r="BS996" s="26" t="b">
        <f t="shared" si="767"/>
        <v>0</v>
      </c>
      <c r="BT996" s="26" t="b">
        <f t="shared" si="768"/>
        <v>0</v>
      </c>
      <c r="BU996" s="26" t="b">
        <f t="shared" si="769"/>
        <v>0</v>
      </c>
    </row>
    <row r="997" spans="2:73" ht="15" thickBot="1" x14ac:dyDescent="0.35">
      <c r="B997" s="17">
        <f>VLOOKUP($AC997,LS_Coint_BD!$B$3:$D$1079,2)</f>
        <v>0</v>
      </c>
      <c r="C997" s="87">
        <f>VLOOKUP($AC997,LS_Coint_BD!$B$3:$D$1079,3)</f>
        <v>0</v>
      </c>
      <c r="D997" s="68">
        <f t="shared" si="729"/>
        <v>0</v>
      </c>
      <c r="E997" s="65">
        <f t="shared" si="730"/>
        <v>0</v>
      </c>
      <c r="F997" s="69">
        <f t="shared" si="731"/>
        <v>0</v>
      </c>
      <c r="G997" s="68">
        <f t="shared" si="732"/>
        <v>0</v>
      </c>
      <c r="H997" s="65">
        <f t="shared" si="733"/>
        <v>0</v>
      </c>
      <c r="I997" s="69">
        <f t="shared" si="734"/>
        <v>0</v>
      </c>
      <c r="J997" s="68">
        <f t="shared" si="735"/>
        <v>0</v>
      </c>
      <c r="K997" s="65">
        <f t="shared" si="736"/>
        <v>0</v>
      </c>
      <c r="L997" s="69">
        <f t="shared" si="737"/>
        <v>0</v>
      </c>
      <c r="M997" s="68">
        <f t="shared" si="738"/>
        <v>0</v>
      </c>
      <c r="N997" s="65">
        <f t="shared" si="739"/>
        <v>0</v>
      </c>
      <c r="O997" s="69">
        <f t="shared" si="740"/>
        <v>0</v>
      </c>
      <c r="P997" s="68">
        <f t="shared" si="741"/>
        <v>0</v>
      </c>
      <c r="Q997" s="65">
        <f t="shared" si="742"/>
        <v>0</v>
      </c>
      <c r="R997" s="69">
        <f t="shared" si="743"/>
        <v>0</v>
      </c>
      <c r="S997" s="68">
        <f t="shared" si="744"/>
        <v>0</v>
      </c>
      <c r="T997" s="65">
        <f t="shared" si="745"/>
        <v>0</v>
      </c>
      <c r="U997" s="69">
        <f t="shared" si="746"/>
        <v>0</v>
      </c>
      <c r="V997" s="68">
        <f t="shared" si="747"/>
        <v>0</v>
      </c>
      <c r="W997" s="65">
        <f t="shared" si="748"/>
        <v>0</v>
      </c>
      <c r="X997" s="69">
        <f t="shared" si="749"/>
        <v>0</v>
      </c>
      <c r="Y997" s="68">
        <f t="shared" si="750"/>
        <v>0</v>
      </c>
      <c r="Z997" s="65">
        <f t="shared" si="751"/>
        <v>0</v>
      </c>
      <c r="AA997" s="69">
        <f t="shared" si="752"/>
        <v>0</v>
      </c>
      <c r="AB997" s="98">
        <f>SUMIF(BN997:BU997,"VERDADEIRO",BN$3:$BU996)</f>
        <v>0</v>
      </c>
      <c r="AC997" s="97">
        <f t="shared" si="728"/>
        <v>994</v>
      </c>
      <c r="AD997" s="89">
        <f>RTD("tryd.rtdserver",,"COT",B997,"ULT")</f>
        <v>0</v>
      </c>
      <c r="AE997" s="89">
        <f>RTD("tryd.rtdserver",,"COT",C997,"ULT")</f>
        <v>0</v>
      </c>
      <c r="AF997" s="89">
        <f>VLOOKUP($AC997,LS_Coint_BD!$B$3:$AQ$1079,AF$2)*$AD997+VLOOKUP($AC997,LS_Coint_BD!$B$3:$AQ$1079,AF$2+1)</f>
        <v>0</v>
      </c>
      <c r="AG997" s="89">
        <f>VLOOKUP($AC997,LS_Coint_BD!$B$3:$AQ$1079,AG$2)*$AD997+VLOOKUP($AC997,LS_Coint_BD!$B$3:$AQ$1079,AG$2+1)</f>
        <v>0</v>
      </c>
      <c r="AH997" s="89">
        <f>VLOOKUP($AC997,LS_Coint_BD!$B$3:$AQ$1079,AH$2)*$AD997+VLOOKUP($AC997,LS_Coint_BD!$B$3:$AQ$1079,AH$2+1)</f>
        <v>0</v>
      </c>
      <c r="AI997" s="89">
        <f>VLOOKUP($AC997,LS_Coint_BD!$B$3:$AQ$1079,AI$2)*$AD997+VLOOKUP($AC997,LS_Coint_BD!$B$3:$AQ$1079,AI$2+1)</f>
        <v>0</v>
      </c>
      <c r="AJ997" s="89">
        <f>VLOOKUP($AC997,LS_Coint_BD!$B$3:$AQ$1079,AJ$2)*$AD997+VLOOKUP($AC997,LS_Coint_BD!$B$3:$AQ$1079,AJ$2+1)</f>
        <v>0</v>
      </c>
      <c r="AK997" s="89">
        <f>VLOOKUP($AC997,LS_Coint_BD!$B$3:$AQ$1079,AK$2)*$AD997+VLOOKUP($AC997,LS_Coint_BD!$B$3:$AQ$1079,AK$2+1)</f>
        <v>0</v>
      </c>
      <c r="AL997" s="89">
        <f>VLOOKUP($AC997,LS_Coint_BD!$B$3:$AQ$1079,AL$2)*$AD997+VLOOKUP($AC997,LS_Coint_BD!$B$3:$AQ$1079,AL$2+1)</f>
        <v>0</v>
      </c>
      <c r="AM997" s="89">
        <f>VLOOKUP($AC997,LS_Coint_BD!$B$3:$AQ$1079,AM$2)*$AD997+VLOOKUP($AC997,LS_Coint_BD!$B$3:$AQ$1079,AM$2+1)</f>
        <v>0</v>
      </c>
      <c r="AN997" s="89">
        <f>VLOOKUP($AC997,LS_Coint_BD!$B$3:$AQ$1079,AN$2)</f>
        <v>0</v>
      </c>
      <c r="AO997" s="89">
        <f>VLOOKUP($AC997,LS_Coint_BD!$B$3:$AQ$1079,AO$2)</f>
        <v>0</v>
      </c>
      <c r="AP997" s="89">
        <f>VLOOKUP($AC997,LS_Coint_BD!$B$3:$AQ$1079,AP$2)</f>
        <v>0</v>
      </c>
      <c r="AQ997" s="89">
        <f>VLOOKUP($AC997,LS_Coint_BD!$B$3:$AQ$1079,AQ$2)</f>
        <v>0</v>
      </c>
      <c r="AR997" s="89">
        <f>VLOOKUP($AC997,LS_Coint_BD!$B$3:$AQ$1079,AR$2)</f>
        <v>0</v>
      </c>
      <c r="AS997" s="89">
        <f>VLOOKUP($AC997,LS_Coint_BD!$B$3:$AQ$1079,AS$2)</f>
        <v>0</v>
      </c>
      <c r="AT997" s="89">
        <f>VLOOKUP($AC997,LS_Coint_BD!$B$3:$AQ$1079,AT$2)</f>
        <v>0</v>
      </c>
      <c r="AU997" s="89">
        <f>VLOOKUP($AC997,LS_Coint_BD!$B$3:$AQ$1079,AU$2)</f>
        <v>0</v>
      </c>
      <c r="AV997" s="89">
        <f>VLOOKUP($AC997,LS_Coint_BD!$B$3:$AQ$1079,AV$2)</f>
        <v>0</v>
      </c>
      <c r="AW997" s="89">
        <f>VLOOKUP($AC997,LS_Coint_BD!$B$3:$AQ$1079,AW$2)</f>
        <v>0</v>
      </c>
      <c r="AX997" s="89">
        <f>VLOOKUP($AC997,LS_Coint_BD!$B$3:$AQ$1079,AX$2)</f>
        <v>0</v>
      </c>
      <c r="AY997" s="89">
        <f>VLOOKUP($AC997,LS_Coint_BD!$B$3:$AQ$1079,AY$2)</f>
        <v>0</v>
      </c>
      <c r="AZ997" s="89">
        <f>VLOOKUP($AC997,LS_Coint_BD!$B$3:$AQ$1079,AZ$2)</f>
        <v>0</v>
      </c>
      <c r="BA997" s="89">
        <f>VLOOKUP($AC997,LS_Coint_BD!$B$3:$AQ$1079,BA$2)</f>
        <v>0</v>
      </c>
      <c r="BB997" s="89">
        <f>VLOOKUP($AC997,LS_Coint_BD!$B$3:$AQ$1079,BB$2)</f>
        <v>0</v>
      </c>
      <c r="BC997" s="89">
        <f>VLOOKUP($AC997,LS_Coint_BD!$B$3:$AQ$1079,BC$2)</f>
        <v>0</v>
      </c>
      <c r="BD997" s="89">
        <f t="shared" si="753"/>
        <v>0</v>
      </c>
      <c r="BE997" s="89">
        <f t="shared" si="754"/>
        <v>0</v>
      </c>
      <c r="BF997" s="89">
        <f t="shared" si="755"/>
        <v>0</v>
      </c>
      <c r="BG997" s="89">
        <f t="shared" si="756"/>
        <v>0</v>
      </c>
      <c r="BH997" s="89">
        <f t="shared" si="757"/>
        <v>0</v>
      </c>
      <c r="BI997" s="89">
        <f t="shared" si="758"/>
        <v>0</v>
      </c>
      <c r="BJ997" s="89">
        <f t="shared" si="759"/>
        <v>0</v>
      </c>
      <c r="BK997" s="89">
        <f t="shared" si="760"/>
        <v>0</v>
      </c>
      <c r="BL997" s="89">
        <f t="shared" si="761"/>
        <v>0</v>
      </c>
      <c r="BM997" s="89"/>
      <c r="BN997" s="26" t="b">
        <f t="shared" si="762"/>
        <v>0</v>
      </c>
      <c r="BO997" s="26" t="b">
        <f t="shared" si="763"/>
        <v>0</v>
      </c>
      <c r="BP997" s="26" t="b">
        <f t="shared" si="764"/>
        <v>0</v>
      </c>
      <c r="BQ997" s="26" t="b">
        <f t="shared" si="765"/>
        <v>0</v>
      </c>
      <c r="BR997" s="26" t="b">
        <f t="shared" si="766"/>
        <v>0</v>
      </c>
      <c r="BS997" s="26" t="b">
        <f t="shared" si="767"/>
        <v>0</v>
      </c>
      <c r="BT997" s="26" t="b">
        <f t="shared" si="768"/>
        <v>0</v>
      </c>
      <c r="BU997" s="26" t="b">
        <f t="shared" si="769"/>
        <v>0</v>
      </c>
    </row>
    <row r="998" spans="2:73" ht="15" thickBot="1" x14ac:dyDescent="0.35">
      <c r="B998" s="17">
        <f>VLOOKUP($AC998,LS_Coint_BD!$B$3:$D$1079,2)</f>
        <v>0</v>
      </c>
      <c r="C998" s="87">
        <f>VLOOKUP($AC998,LS_Coint_BD!$B$3:$D$1079,3)</f>
        <v>0</v>
      </c>
      <c r="D998" s="68">
        <f t="shared" si="729"/>
        <v>0</v>
      </c>
      <c r="E998" s="65">
        <f t="shared" si="730"/>
        <v>0</v>
      </c>
      <c r="F998" s="69">
        <f t="shared" si="731"/>
        <v>0</v>
      </c>
      <c r="G998" s="68">
        <f t="shared" si="732"/>
        <v>0</v>
      </c>
      <c r="H998" s="65">
        <f t="shared" si="733"/>
        <v>0</v>
      </c>
      <c r="I998" s="69">
        <f t="shared" si="734"/>
        <v>0</v>
      </c>
      <c r="J998" s="68">
        <f t="shared" si="735"/>
        <v>0</v>
      </c>
      <c r="K998" s="65">
        <f t="shared" si="736"/>
        <v>0</v>
      </c>
      <c r="L998" s="69">
        <f t="shared" si="737"/>
        <v>0</v>
      </c>
      <c r="M998" s="68">
        <f t="shared" si="738"/>
        <v>0</v>
      </c>
      <c r="N998" s="65">
        <f t="shared" si="739"/>
        <v>0</v>
      </c>
      <c r="O998" s="69">
        <f t="shared" si="740"/>
        <v>0</v>
      </c>
      <c r="P998" s="68">
        <f t="shared" si="741"/>
        <v>0</v>
      </c>
      <c r="Q998" s="65">
        <f t="shared" si="742"/>
        <v>0</v>
      </c>
      <c r="R998" s="69">
        <f t="shared" si="743"/>
        <v>0</v>
      </c>
      <c r="S998" s="68">
        <f t="shared" si="744"/>
        <v>0</v>
      </c>
      <c r="T998" s="65">
        <f t="shared" si="745"/>
        <v>0</v>
      </c>
      <c r="U998" s="69">
        <f t="shared" si="746"/>
        <v>0</v>
      </c>
      <c r="V998" s="68">
        <f t="shared" si="747"/>
        <v>0</v>
      </c>
      <c r="W998" s="65">
        <f t="shared" si="748"/>
        <v>0</v>
      </c>
      <c r="X998" s="69">
        <f t="shared" si="749"/>
        <v>0</v>
      </c>
      <c r="Y998" s="68">
        <f t="shared" si="750"/>
        <v>0</v>
      </c>
      <c r="Z998" s="65">
        <f t="shared" si="751"/>
        <v>0</v>
      </c>
      <c r="AA998" s="69">
        <f t="shared" si="752"/>
        <v>0</v>
      </c>
      <c r="AB998" s="98">
        <f>SUMIF(BN998:BU998,"VERDADEIRO",BN$3:$BU997)</f>
        <v>0</v>
      </c>
      <c r="AC998" s="97">
        <f t="shared" si="728"/>
        <v>995</v>
      </c>
      <c r="AD998" s="89">
        <f>RTD("tryd.rtdserver",,"COT",B998,"ULT")</f>
        <v>0</v>
      </c>
      <c r="AE998" s="89">
        <f>RTD("tryd.rtdserver",,"COT",C998,"ULT")</f>
        <v>0</v>
      </c>
      <c r="AF998" s="89">
        <f>VLOOKUP($AC998,LS_Coint_BD!$B$3:$AQ$1079,AF$2)*$AD998+VLOOKUP($AC998,LS_Coint_BD!$B$3:$AQ$1079,AF$2+1)</f>
        <v>0</v>
      </c>
      <c r="AG998" s="89">
        <f>VLOOKUP($AC998,LS_Coint_BD!$B$3:$AQ$1079,AG$2)*$AD998+VLOOKUP($AC998,LS_Coint_BD!$B$3:$AQ$1079,AG$2+1)</f>
        <v>0</v>
      </c>
      <c r="AH998" s="89">
        <f>VLOOKUP($AC998,LS_Coint_BD!$B$3:$AQ$1079,AH$2)*$AD998+VLOOKUP($AC998,LS_Coint_BD!$B$3:$AQ$1079,AH$2+1)</f>
        <v>0</v>
      </c>
      <c r="AI998" s="89">
        <f>VLOOKUP($AC998,LS_Coint_BD!$B$3:$AQ$1079,AI$2)*$AD998+VLOOKUP($AC998,LS_Coint_BD!$B$3:$AQ$1079,AI$2+1)</f>
        <v>0</v>
      </c>
      <c r="AJ998" s="89">
        <f>VLOOKUP($AC998,LS_Coint_BD!$B$3:$AQ$1079,AJ$2)*$AD998+VLOOKUP($AC998,LS_Coint_BD!$B$3:$AQ$1079,AJ$2+1)</f>
        <v>0</v>
      </c>
      <c r="AK998" s="89">
        <f>VLOOKUP($AC998,LS_Coint_BD!$B$3:$AQ$1079,AK$2)*$AD998+VLOOKUP($AC998,LS_Coint_BD!$B$3:$AQ$1079,AK$2+1)</f>
        <v>0</v>
      </c>
      <c r="AL998" s="89">
        <f>VLOOKUP($AC998,LS_Coint_BD!$B$3:$AQ$1079,AL$2)*$AD998+VLOOKUP($AC998,LS_Coint_BD!$B$3:$AQ$1079,AL$2+1)</f>
        <v>0</v>
      </c>
      <c r="AM998" s="89">
        <f>VLOOKUP($AC998,LS_Coint_BD!$B$3:$AQ$1079,AM$2)*$AD998+VLOOKUP($AC998,LS_Coint_BD!$B$3:$AQ$1079,AM$2+1)</f>
        <v>0</v>
      </c>
      <c r="AN998" s="89">
        <f>VLOOKUP($AC998,LS_Coint_BD!$B$3:$AQ$1079,AN$2)</f>
        <v>0</v>
      </c>
      <c r="AO998" s="89">
        <f>VLOOKUP($AC998,LS_Coint_BD!$B$3:$AQ$1079,AO$2)</f>
        <v>0</v>
      </c>
      <c r="AP998" s="89">
        <f>VLOOKUP($AC998,LS_Coint_BD!$B$3:$AQ$1079,AP$2)</f>
        <v>0</v>
      </c>
      <c r="AQ998" s="89">
        <f>VLOOKUP($AC998,LS_Coint_BD!$B$3:$AQ$1079,AQ$2)</f>
        <v>0</v>
      </c>
      <c r="AR998" s="89">
        <f>VLOOKUP($AC998,LS_Coint_BD!$B$3:$AQ$1079,AR$2)</f>
        <v>0</v>
      </c>
      <c r="AS998" s="89">
        <f>VLOOKUP($AC998,LS_Coint_BD!$B$3:$AQ$1079,AS$2)</f>
        <v>0</v>
      </c>
      <c r="AT998" s="89">
        <f>VLOOKUP($AC998,LS_Coint_BD!$B$3:$AQ$1079,AT$2)</f>
        <v>0</v>
      </c>
      <c r="AU998" s="89">
        <f>VLOOKUP($AC998,LS_Coint_BD!$B$3:$AQ$1079,AU$2)</f>
        <v>0</v>
      </c>
      <c r="AV998" s="89">
        <f>VLOOKUP($AC998,LS_Coint_BD!$B$3:$AQ$1079,AV$2)</f>
        <v>0</v>
      </c>
      <c r="AW998" s="89">
        <f>VLOOKUP($AC998,LS_Coint_BD!$B$3:$AQ$1079,AW$2)</f>
        <v>0</v>
      </c>
      <c r="AX998" s="89">
        <f>VLOOKUP($AC998,LS_Coint_BD!$B$3:$AQ$1079,AX$2)</f>
        <v>0</v>
      </c>
      <c r="AY998" s="89">
        <f>VLOOKUP($AC998,LS_Coint_BD!$B$3:$AQ$1079,AY$2)</f>
        <v>0</v>
      </c>
      <c r="AZ998" s="89">
        <f>VLOOKUP($AC998,LS_Coint_BD!$B$3:$AQ$1079,AZ$2)</f>
        <v>0</v>
      </c>
      <c r="BA998" s="89">
        <f>VLOOKUP($AC998,LS_Coint_BD!$B$3:$AQ$1079,BA$2)</f>
        <v>0</v>
      </c>
      <c r="BB998" s="89">
        <f>VLOOKUP($AC998,LS_Coint_BD!$B$3:$AQ$1079,BB$2)</f>
        <v>0</v>
      </c>
      <c r="BC998" s="89">
        <f>VLOOKUP($AC998,LS_Coint_BD!$B$3:$AQ$1079,BC$2)</f>
        <v>0</v>
      </c>
      <c r="BD998" s="89">
        <f t="shared" si="753"/>
        <v>0</v>
      </c>
      <c r="BE998" s="89">
        <f t="shared" si="754"/>
        <v>0</v>
      </c>
      <c r="BF998" s="89">
        <f t="shared" si="755"/>
        <v>0</v>
      </c>
      <c r="BG998" s="89">
        <f t="shared" si="756"/>
        <v>0</v>
      </c>
      <c r="BH998" s="89">
        <f t="shared" si="757"/>
        <v>0</v>
      </c>
      <c r="BI998" s="89">
        <f t="shared" si="758"/>
        <v>0</v>
      </c>
      <c r="BJ998" s="89">
        <f t="shared" si="759"/>
        <v>0</v>
      </c>
      <c r="BK998" s="89">
        <f t="shared" si="760"/>
        <v>0</v>
      </c>
      <c r="BL998" s="89">
        <f t="shared" si="761"/>
        <v>0</v>
      </c>
      <c r="BM998" s="89"/>
      <c r="BN998" s="26" t="b">
        <f t="shared" si="762"/>
        <v>0</v>
      </c>
      <c r="BO998" s="26" t="b">
        <f t="shared" si="763"/>
        <v>0</v>
      </c>
      <c r="BP998" s="26" t="b">
        <f t="shared" si="764"/>
        <v>0</v>
      </c>
      <c r="BQ998" s="26" t="b">
        <f t="shared" si="765"/>
        <v>0</v>
      </c>
      <c r="BR998" s="26" t="b">
        <f t="shared" si="766"/>
        <v>0</v>
      </c>
      <c r="BS998" s="26" t="b">
        <f t="shared" si="767"/>
        <v>0</v>
      </c>
      <c r="BT998" s="26" t="b">
        <f t="shared" si="768"/>
        <v>0</v>
      </c>
      <c r="BU998" s="26" t="b">
        <f t="shared" si="769"/>
        <v>0</v>
      </c>
    </row>
    <row r="999" spans="2:73" ht="15" thickBot="1" x14ac:dyDescent="0.35">
      <c r="B999" s="17">
        <f>VLOOKUP($AC999,LS_Coint_BD!$B$3:$D$1079,2)</f>
        <v>0</v>
      </c>
      <c r="C999" s="87">
        <f>VLOOKUP($AC999,LS_Coint_BD!$B$3:$D$1079,3)</f>
        <v>0</v>
      </c>
      <c r="D999" s="68">
        <f t="shared" si="729"/>
        <v>0</v>
      </c>
      <c r="E999" s="65">
        <f t="shared" si="730"/>
        <v>0</v>
      </c>
      <c r="F999" s="69">
        <f t="shared" si="731"/>
        <v>0</v>
      </c>
      <c r="G999" s="68">
        <f t="shared" si="732"/>
        <v>0</v>
      </c>
      <c r="H999" s="65">
        <f t="shared" si="733"/>
        <v>0</v>
      </c>
      <c r="I999" s="69">
        <f t="shared" si="734"/>
        <v>0</v>
      </c>
      <c r="J999" s="68">
        <f t="shared" si="735"/>
        <v>0</v>
      </c>
      <c r="K999" s="65">
        <f t="shared" si="736"/>
        <v>0</v>
      </c>
      <c r="L999" s="69">
        <f t="shared" si="737"/>
        <v>0</v>
      </c>
      <c r="M999" s="68">
        <f t="shared" si="738"/>
        <v>0</v>
      </c>
      <c r="N999" s="65">
        <f t="shared" si="739"/>
        <v>0</v>
      </c>
      <c r="O999" s="69">
        <f t="shared" si="740"/>
        <v>0</v>
      </c>
      <c r="P999" s="68">
        <f t="shared" si="741"/>
        <v>0</v>
      </c>
      <c r="Q999" s="65">
        <f t="shared" si="742"/>
        <v>0</v>
      </c>
      <c r="R999" s="69">
        <f t="shared" si="743"/>
        <v>0</v>
      </c>
      <c r="S999" s="68">
        <f t="shared" si="744"/>
        <v>0</v>
      </c>
      <c r="T999" s="65">
        <f t="shared" si="745"/>
        <v>0</v>
      </c>
      <c r="U999" s="69">
        <f t="shared" si="746"/>
        <v>0</v>
      </c>
      <c r="V999" s="68">
        <f t="shared" si="747"/>
        <v>0</v>
      </c>
      <c r="W999" s="65">
        <f t="shared" si="748"/>
        <v>0</v>
      </c>
      <c r="X999" s="69">
        <f t="shared" si="749"/>
        <v>0</v>
      </c>
      <c r="Y999" s="68">
        <f t="shared" si="750"/>
        <v>0</v>
      </c>
      <c r="Z999" s="65">
        <f t="shared" si="751"/>
        <v>0</v>
      </c>
      <c r="AA999" s="69">
        <f t="shared" si="752"/>
        <v>0</v>
      </c>
      <c r="AB999" s="98">
        <f>SUMIF(BN999:BU999,"VERDADEIRO",BN$3:$BU998)</f>
        <v>0</v>
      </c>
      <c r="AC999" s="97">
        <f t="shared" si="728"/>
        <v>996</v>
      </c>
      <c r="AD999" s="89">
        <f>RTD("tryd.rtdserver",,"COT",B999,"ULT")</f>
        <v>0</v>
      </c>
      <c r="AE999" s="89">
        <f>RTD("tryd.rtdserver",,"COT",C999,"ULT")</f>
        <v>0</v>
      </c>
      <c r="AF999" s="89">
        <f>VLOOKUP($AC999,LS_Coint_BD!$B$3:$AQ$1079,AF$2)*$AD999+VLOOKUP($AC999,LS_Coint_BD!$B$3:$AQ$1079,AF$2+1)</f>
        <v>0</v>
      </c>
      <c r="AG999" s="89">
        <f>VLOOKUP($AC999,LS_Coint_BD!$B$3:$AQ$1079,AG$2)*$AD999+VLOOKUP($AC999,LS_Coint_BD!$B$3:$AQ$1079,AG$2+1)</f>
        <v>0</v>
      </c>
      <c r="AH999" s="89">
        <f>VLOOKUP($AC999,LS_Coint_BD!$B$3:$AQ$1079,AH$2)*$AD999+VLOOKUP($AC999,LS_Coint_BD!$B$3:$AQ$1079,AH$2+1)</f>
        <v>0</v>
      </c>
      <c r="AI999" s="89">
        <f>VLOOKUP($AC999,LS_Coint_BD!$B$3:$AQ$1079,AI$2)*$AD999+VLOOKUP($AC999,LS_Coint_BD!$B$3:$AQ$1079,AI$2+1)</f>
        <v>0</v>
      </c>
      <c r="AJ999" s="89">
        <f>VLOOKUP($AC999,LS_Coint_BD!$B$3:$AQ$1079,AJ$2)*$AD999+VLOOKUP($AC999,LS_Coint_BD!$B$3:$AQ$1079,AJ$2+1)</f>
        <v>0</v>
      </c>
      <c r="AK999" s="89">
        <f>VLOOKUP($AC999,LS_Coint_BD!$B$3:$AQ$1079,AK$2)*$AD999+VLOOKUP($AC999,LS_Coint_BD!$B$3:$AQ$1079,AK$2+1)</f>
        <v>0</v>
      </c>
      <c r="AL999" s="89">
        <f>VLOOKUP($AC999,LS_Coint_BD!$B$3:$AQ$1079,AL$2)*$AD999+VLOOKUP($AC999,LS_Coint_BD!$B$3:$AQ$1079,AL$2+1)</f>
        <v>0</v>
      </c>
      <c r="AM999" s="89">
        <f>VLOOKUP($AC999,LS_Coint_BD!$B$3:$AQ$1079,AM$2)*$AD999+VLOOKUP($AC999,LS_Coint_BD!$B$3:$AQ$1079,AM$2+1)</f>
        <v>0</v>
      </c>
      <c r="AN999" s="89">
        <f>VLOOKUP($AC999,LS_Coint_BD!$B$3:$AQ$1079,AN$2)</f>
        <v>0</v>
      </c>
      <c r="AO999" s="89">
        <f>VLOOKUP($AC999,LS_Coint_BD!$B$3:$AQ$1079,AO$2)</f>
        <v>0</v>
      </c>
      <c r="AP999" s="89">
        <f>VLOOKUP($AC999,LS_Coint_BD!$B$3:$AQ$1079,AP$2)</f>
        <v>0</v>
      </c>
      <c r="AQ999" s="89">
        <f>VLOOKUP($AC999,LS_Coint_BD!$B$3:$AQ$1079,AQ$2)</f>
        <v>0</v>
      </c>
      <c r="AR999" s="89">
        <f>VLOOKUP($AC999,LS_Coint_BD!$B$3:$AQ$1079,AR$2)</f>
        <v>0</v>
      </c>
      <c r="AS999" s="89">
        <f>VLOOKUP($AC999,LS_Coint_BD!$B$3:$AQ$1079,AS$2)</f>
        <v>0</v>
      </c>
      <c r="AT999" s="89">
        <f>VLOOKUP($AC999,LS_Coint_BD!$B$3:$AQ$1079,AT$2)</f>
        <v>0</v>
      </c>
      <c r="AU999" s="89">
        <f>VLOOKUP($AC999,LS_Coint_BD!$B$3:$AQ$1079,AU$2)</f>
        <v>0</v>
      </c>
      <c r="AV999" s="89">
        <f>VLOOKUP($AC999,LS_Coint_BD!$B$3:$AQ$1079,AV$2)</f>
        <v>0</v>
      </c>
      <c r="AW999" s="89">
        <f>VLOOKUP($AC999,LS_Coint_BD!$B$3:$AQ$1079,AW$2)</f>
        <v>0</v>
      </c>
      <c r="AX999" s="89">
        <f>VLOOKUP($AC999,LS_Coint_BD!$B$3:$AQ$1079,AX$2)</f>
        <v>0</v>
      </c>
      <c r="AY999" s="89">
        <f>VLOOKUP($AC999,LS_Coint_BD!$B$3:$AQ$1079,AY$2)</f>
        <v>0</v>
      </c>
      <c r="AZ999" s="89">
        <f>VLOOKUP($AC999,LS_Coint_BD!$B$3:$AQ$1079,AZ$2)</f>
        <v>0</v>
      </c>
      <c r="BA999" s="89">
        <f>VLOOKUP($AC999,LS_Coint_BD!$B$3:$AQ$1079,BA$2)</f>
        <v>0</v>
      </c>
      <c r="BB999" s="89">
        <f>VLOOKUP($AC999,LS_Coint_BD!$B$3:$AQ$1079,BB$2)</f>
        <v>0</v>
      </c>
      <c r="BC999" s="89">
        <f>VLOOKUP($AC999,LS_Coint_BD!$B$3:$AQ$1079,BC$2)</f>
        <v>0</v>
      </c>
      <c r="BD999" s="89">
        <f t="shared" si="753"/>
        <v>0</v>
      </c>
      <c r="BE999" s="89">
        <f t="shared" si="754"/>
        <v>0</v>
      </c>
      <c r="BF999" s="89">
        <f t="shared" si="755"/>
        <v>0</v>
      </c>
      <c r="BG999" s="89">
        <f t="shared" si="756"/>
        <v>0</v>
      </c>
      <c r="BH999" s="89">
        <f t="shared" si="757"/>
        <v>0</v>
      </c>
      <c r="BI999" s="89">
        <f t="shared" si="758"/>
        <v>0</v>
      </c>
      <c r="BJ999" s="89">
        <f t="shared" si="759"/>
        <v>0</v>
      </c>
      <c r="BK999" s="89">
        <f t="shared" si="760"/>
        <v>0</v>
      </c>
      <c r="BL999" s="89">
        <f t="shared" si="761"/>
        <v>0</v>
      </c>
      <c r="BM999" s="89"/>
      <c r="BN999" s="26" t="b">
        <f t="shared" si="762"/>
        <v>0</v>
      </c>
      <c r="BO999" s="26" t="b">
        <f t="shared" si="763"/>
        <v>0</v>
      </c>
      <c r="BP999" s="26" t="b">
        <f t="shared" si="764"/>
        <v>0</v>
      </c>
      <c r="BQ999" s="26" t="b">
        <f t="shared" si="765"/>
        <v>0</v>
      </c>
      <c r="BR999" s="26" t="b">
        <f t="shared" si="766"/>
        <v>0</v>
      </c>
      <c r="BS999" s="26" t="b">
        <f t="shared" si="767"/>
        <v>0</v>
      </c>
      <c r="BT999" s="26" t="b">
        <f t="shared" si="768"/>
        <v>0</v>
      </c>
      <c r="BU999" s="26" t="b">
        <f t="shared" si="769"/>
        <v>0</v>
      </c>
    </row>
    <row r="1000" spans="2:73" ht="15" thickBot="1" x14ac:dyDescent="0.35">
      <c r="B1000" s="17">
        <f>VLOOKUP($AC1000,LS_Coint_BD!$B$3:$D$1079,2)</f>
        <v>0</v>
      </c>
      <c r="C1000" s="87">
        <f>VLOOKUP($AC1000,LS_Coint_BD!$B$3:$D$1079,3)</f>
        <v>0</v>
      </c>
      <c r="D1000" s="68">
        <f t="shared" si="729"/>
        <v>0</v>
      </c>
      <c r="E1000" s="65">
        <f t="shared" si="730"/>
        <v>0</v>
      </c>
      <c r="F1000" s="69">
        <f t="shared" si="731"/>
        <v>0</v>
      </c>
      <c r="G1000" s="68">
        <f t="shared" si="732"/>
        <v>0</v>
      </c>
      <c r="H1000" s="65">
        <f t="shared" si="733"/>
        <v>0</v>
      </c>
      <c r="I1000" s="69">
        <f t="shared" si="734"/>
        <v>0</v>
      </c>
      <c r="J1000" s="68">
        <f t="shared" si="735"/>
        <v>0</v>
      </c>
      <c r="K1000" s="65">
        <f t="shared" si="736"/>
        <v>0</v>
      </c>
      <c r="L1000" s="69">
        <f t="shared" si="737"/>
        <v>0</v>
      </c>
      <c r="M1000" s="68">
        <f t="shared" si="738"/>
        <v>0</v>
      </c>
      <c r="N1000" s="65">
        <f t="shared" si="739"/>
        <v>0</v>
      </c>
      <c r="O1000" s="69">
        <f t="shared" si="740"/>
        <v>0</v>
      </c>
      <c r="P1000" s="68">
        <f t="shared" si="741"/>
        <v>0</v>
      </c>
      <c r="Q1000" s="65">
        <f t="shared" si="742"/>
        <v>0</v>
      </c>
      <c r="R1000" s="69">
        <f t="shared" si="743"/>
        <v>0</v>
      </c>
      <c r="S1000" s="68">
        <f t="shared" si="744"/>
        <v>0</v>
      </c>
      <c r="T1000" s="65">
        <f t="shared" si="745"/>
        <v>0</v>
      </c>
      <c r="U1000" s="69">
        <f t="shared" si="746"/>
        <v>0</v>
      </c>
      <c r="V1000" s="68">
        <f t="shared" si="747"/>
        <v>0</v>
      </c>
      <c r="W1000" s="65">
        <f t="shared" si="748"/>
        <v>0</v>
      </c>
      <c r="X1000" s="69">
        <f t="shared" si="749"/>
        <v>0</v>
      </c>
      <c r="Y1000" s="68">
        <f t="shared" si="750"/>
        <v>0</v>
      </c>
      <c r="Z1000" s="65">
        <f t="shared" si="751"/>
        <v>0</v>
      </c>
      <c r="AA1000" s="69">
        <f t="shared" si="752"/>
        <v>0</v>
      </c>
      <c r="AB1000" s="98">
        <f>SUMIF(BN1000:BU1000,"VERDADEIRO",BN$3:$BU999)</f>
        <v>0</v>
      </c>
      <c r="AC1000" s="97">
        <f t="shared" si="728"/>
        <v>997</v>
      </c>
      <c r="AD1000" s="89">
        <f>RTD("tryd.rtdserver",,"COT",B1000,"ULT")</f>
        <v>0</v>
      </c>
      <c r="AE1000" s="89">
        <f>RTD("tryd.rtdserver",,"COT",C1000,"ULT")</f>
        <v>0</v>
      </c>
      <c r="AF1000" s="89">
        <f>VLOOKUP($AC1000,LS_Coint_BD!$B$3:$AQ$1079,AF$2)*$AD1000+VLOOKUP($AC1000,LS_Coint_BD!$B$3:$AQ$1079,AF$2+1)</f>
        <v>0</v>
      </c>
      <c r="AG1000" s="89">
        <f>VLOOKUP($AC1000,LS_Coint_BD!$B$3:$AQ$1079,AG$2)*$AD1000+VLOOKUP($AC1000,LS_Coint_BD!$B$3:$AQ$1079,AG$2+1)</f>
        <v>0</v>
      </c>
      <c r="AH1000" s="89">
        <f>VLOOKUP($AC1000,LS_Coint_BD!$B$3:$AQ$1079,AH$2)*$AD1000+VLOOKUP($AC1000,LS_Coint_BD!$B$3:$AQ$1079,AH$2+1)</f>
        <v>0</v>
      </c>
      <c r="AI1000" s="89">
        <f>VLOOKUP($AC1000,LS_Coint_BD!$B$3:$AQ$1079,AI$2)*$AD1000+VLOOKUP($AC1000,LS_Coint_BD!$B$3:$AQ$1079,AI$2+1)</f>
        <v>0</v>
      </c>
      <c r="AJ1000" s="89">
        <f>VLOOKUP($AC1000,LS_Coint_BD!$B$3:$AQ$1079,AJ$2)*$AD1000+VLOOKUP($AC1000,LS_Coint_BD!$B$3:$AQ$1079,AJ$2+1)</f>
        <v>0</v>
      </c>
      <c r="AK1000" s="89">
        <f>VLOOKUP($AC1000,LS_Coint_BD!$B$3:$AQ$1079,AK$2)*$AD1000+VLOOKUP($AC1000,LS_Coint_BD!$B$3:$AQ$1079,AK$2+1)</f>
        <v>0</v>
      </c>
      <c r="AL1000" s="89">
        <f>VLOOKUP($AC1000,LS_Coint_BD!$B$3:$AQ$1079,AL$2)*$AD1000+VLOOKUP($AC1000,LS_Coint_BD!$B$3:$AQ$1079,AL$2+1)</f>
        <v>0</v>
      </c>
      <c r="AM1000" s="89">
        <f>VLOOKUP($AC1000,LS_Coint_BD!$B$3:$AQ$1079,AM$2)*$AD1000+VLOOKUP($AC1000,LS_Coint_BD!$B$3:$AQ$1079,AM$2+1)</f>
        <v>0</v>
      </c>
      <c r="AN1000" s="89">
        <f>VLOOKUP($AC1000,LS_Coint_BD!$B$3:$AQ$1079,AN$2)</f>
        <v>0</v>
      </c>
      <c r="AO1000" s="89">
        <f>VLOOKUP($AC1000,LS_Coint_BD!$B$3:$AQ$1079,AO$2)</f>
        <v>0</v>
      </c>
      <c r="AP1000" s="89">
        <f>VLOOKUP($AC1000,LS_Coint_BD!$B$3:$AQ$1079,AP$2)</f>
        <v>0</v>
      </c>
      <c r="AQ1000" s="89">
        <f>VLOOKUP($AC1000,LS_Coint_BD!$B$3:$AQ$1079,AQ$2)</f>
        <v>0</v>
      </c>
      <c r="AR1000" s="89">
        <f>VLOOKUP($AC1000,LS_Coint_BD!$B$3:$AQ$1079,AR$2)</f>
        <v>0</v>
      </c>
      <c r="AS1000" s="89">
        <f>VLOOKUP($AC1000,LS_Coint_BD!$B$3:$AQ$1079,AS$2)</f>
        <v>0</v>
      </c>
      <c r="AT1000" s="89">
        <f>VLOOKUP($AC1000,LS_Coint_BD!$B$3:$AQ$1079,AT$2)</f>
        <v>0</v>
      </c>
      <c r="AU1000" s="89">
        <f>VLOOKUP($AC1000,LS_Coint_BD!$B$3:$AQ$1079,AU$2)</f>
        <v>0</v>
      </c>
      <c r="AV1000" s="89">
        <f>VLOOKUP($AC1000,LS_Coint_BD!$B$3:$AQ$1079,AV$2)</f>
        <v>0</v>
      </c>
      <c r="AW1000" s="89">
        <f>VLOOKUP($AC1000,LS_Coint_BD!$B$3:$AQ$1079,AW$2)</f>
        <v>0</v>
      </c>
      <c r="AX1000" s="89">
        <f>VLOOKUP($AC1000,LS_Coint_BD!$B$3:$AQ$1079,AX$2)</f>
        <v>0</v>
      </c>
      <c r="AY1000" s="89">
        <f>VLOOKUP($AC1000,LS_Coint_BD!$B$3:$AQ$1079,AY$2)</f>
        <v>0</v>
      </c>
      <c r="AZ1000" s="89">
        <f>VLOOKUP($AC1000,LS_Coint_BD!$B$3:$AQ$1079,AZ$2)</f>
        <v>0</v>
      </c>
      <c r="BA1000" s="89">
        <f>VLOOKUP($AC1000,LS_Coint_BD!$B$3:$AQ$1079,BA$2)</f>
        <v>0</v>
      </c>
      <c r="BB1000" s="89">
        <f>VLOOKUP($AC1000,LS_Coint_BD!$B$3:$AQ$1079,BB$2)</f>
        <v>0</v>
      </c>
      <c r="BC1000" s="89">
        <f>VLOOKUP($AC1000,LS_Coint_BD!$B$3:$AQ$1079,BC$2)</f>
        <v>0</v>
      </c>
      <c r="BD1000" s="89">
        <f t="shared" si="753"/>
        <v>0</v>
      </c>
      <c r="BE1000" s="89">
        <f t="shared" si="754"/>
        <v>0</v>
      </c>
      <c r="BF1000" s="89">
        <f t="shared" si="755"/>
        <v>0</v>
      </c>
      <c r="BG1000" s="89">
        <f t="shared" si="756"/>
        <v>0</v>
      </c>
      <c r="BH1000" s="89">
        <f t="shared" si="757"/>
        <v>0</v>
      </c>
      <c r="BI1000" s="89">
        <f t="shared" si="758"/>
        <v>0</v>
      </c>
      <c r="BJ1000" s="89">
        <f t="shared" si="759"/>
        <v>0</v>
      </c>
      <c r="BK1000" s="89">
        <f t="shared" si="760"/>
        <v>0</v>
      </c>
      <c r="BL1000" s="89">
        <f t="shared" si="761"/>
        <v>0</v>
      </c>
      <c r="BM1000" s="89"/>
      <c r="BN1000" s="26" t="b">
        <f t="shared" si="762"/>
        <v>0</v>
      </c>
      <c r="BO1000" s="26" t="b">
        <f t="shared" si="763"/>
        <v>0</v>
      </c>
      <c r="BP1000" s="26" t="b">
        <f t="shared" si="764"/>
        <v>0</v>
      </c>
      <c r="BQ1000" s="26" t="b">
        <f t="shared" si="765"/>
        <v>0</v>
      </c>
      <c r="BR1000" s="26" t="b">
        <f t="shared" si="766"/>
        <v>0</v>
      </c>
      <c r="BS1000" s="26" t="b">
        <f t="shared" si="767"/>
        <v>0</v>
      </c>
      <c r="BT1000" s="26" t="b">
        <f t="shared" si="768"/>
        <v>0</v>
      </c>
      <c r="BU1000" s="26" t="b">
        <f t="shared" si="769"/>
        <v>0</v>
      </c>
    </row>
    <row r="1001" spans="2:73" ht="15" thickBot="1" x14ac:dyDescent="0.35">
      <c r="B1001" s="17">
        <f>VLOOKUP($AC1001,LS_Coint_BD!$B$3:$D$1079,2)</f>
        <v>0</v>
      </c>
      <c r="C1001" s="87">
        <f>VLOOKUP($AC1001,LS_Coint_BD!$B$3:$D$1079,3)</f>
        <v>0</v>
      </c>
      <c r="D1001" s="68">
        <f t="shared" si="729"/>
        <v>0</v>
      </c>
      <c r="E1001" s="65">
        <f t="shared" si="730"/>
        <v>0</v>
      </c>
      <c r="F1001" s="69">
        <f t="shared" si="731"/>
        <v>0</v>
      </c>
      <c r="G1001" s="68">
        <f t="shared" si="732"/>
        <v>0</v>
      </c>
      <c r="H1001" s="65">
        <f t="shared" si="733"/>
        <v>0</v>
      </c>
      <c r="I1001" s="69">
        <f t="shared" si="734"/>
        <v>0</v>
      </c>
      <c r="J1001" s="68">
        <f t="shared" si="735"/>
        <v>0</v>
      </c>
      <c r="K1001" s="65">
        <f t="shared" si="736"/>
        <v>0</v>
      </c>
      <c r="L1001" s="69">
        <f t="shared" si="737"/>
        <v>0</v>
      </c>
      <c r="M1001" s="68">
        <f t="shared" si="738"/>
        <v>0</v>
      </c>
      <c r="N1001" s="65">
        <f t="shared" si="739"/>
        <v>0</v>
      </c>
      <c r="O1001" s="69">
        <f t="shared" si="740"/>
        <v>0</v>
      </c>
      <c r="P1001" s="68">
        <f t="shared" si="741"/>
        <v>0</v>
      </c>
      <c r="Q1001" s="65">
        <f t="shared" si="742"/>
        <v>0</v>
      </c>
      <c r="R1001" s="69">
        <f t="shared" si="743"/>
        <v>0</v>
      </c>
      <c r="S1001" s="68">
        <f t="shared" si="744"/>
        <v>0</v>
      </c>
      <c r="T1001" s="65">
        <f t="shared" si="745"/>
        <v>0</v>
      </c>
      <c r="U1001" s="69">
        <f t="shared" si="746"/>
        <v>0</v>
      </c>
      <c r="V1001" s="68">
        <f t="shared" si="747"/>
        <v>0</v>
      </c>
      <c r="W1001" s="65">
        <f t="shared" si="748"/>
        <v>0</v>
      </c>
      <c r="X1001" s="69">
        <f t="shared" si="749"/>
        <v>0</v>
      </c>
      <c r="Y1001" s="68">
        <f t="shared" si="750"/>
        <v>0</v>
      </c>
      <c r="Z1001" s="65">
        <f t="shared" si="751"/>
        <v>0</v>
      </c>
      <c r="AA1001" s="69">
        <f t="shared" si="752"/>
        <v>0</v>
      </c>
      <c r="AB1001" s="98">
        <f>SUMIF(BN1001:BU1001,"VERDADEIRO",BN$3:$BU1000)</f>
        <v>0</v>
      </c>
      <c r="AC1001" s="97">
        <f t="shared" si="728"/>
        <v>998</v>
      </c>
      <c r="AD1001" s="89">
        <f>RTD("tryd.rtdserver",,"COT",B1001,"ULT")</f>
        <v>0</v>
      </c>
      <c r="AE1001" s="89">
        <f>RTD("tryd.rtdserver",,"COT",C1001,"ULT")</f>
        <v>0</v>
      </c>
      <c r="AF1001" s="89">
        <f>VLOOKUP($AC1001,LS_Coint_BD!$B$3:$AQ$1079,AF$2)*$AD1001+VLOOKUP($AC1001,LS_Coint_BD!$B$3:$AQ$1079,AF$2+1)</f>
        <v>0</v>
      </c>
      <c r="AG1001" s="89">
        <f>VLOOKUP($AC1001,LS_Coint_BD!$B$3:$AQ$1079,AG$2)*$AD1001+VLOOKUP($AC1001,LS_Coint_BD!$B$3:$AQ$1079,AG$2+1)</f>
        <v>0</v>
      </c>
      <c r="AH1001" s="89">
        <f>VLOOKUP($AC1001,LS_Coint_BD!$B$3:$AQ$1079,AH$2)*$AD1001+VLOOKUP($AC1001,LS_Coint_BD!$B$3:$AQ$1079,AH$2+1)</f>
        <v>0</v>
      </c>
      <c r="AI1001" s="89">
        <f>VLOOKUP($AC1001,LS_Coint_BD!$B$3:$AQ$1079,AI$2)*$AD1001+VLOOKUP($AC1001,LS_Coint_BD!$B$3:$AQ$1079,AI$2+1)</f>
        <v>0</v>
      </c>
      <c r="AJ1001" s="89">
        <f>VLOOKUP($AC1001,LS_Coint_BD!$B$3:$AQ$1079,AJ$2)*$AD1001+VLOOKUP($AC1001,LS_Coint_BD!$B$3:$AQ$1079,AJ$2+1)</f>
        <v>0</v>
      </c>
      <c r="AK1001" s="89">
        <f>VLOOKUP($AC1001,LS_Coint_BD!$B$3:$AQ$1079,AK$2)*$AD1001+VLOOKUP($AC1001,LS_Coint_BD!$B$3:$AQ$1079,AK$2+1)</f>
        <v>0</v>
      </c>
      <c r="AL1001" s="89">
        <f>VLOOKUP($AC1001,LS_Coint_BD!$B$3:$AQ$1079,AL$2)*$AD1001+VLOOKUP($AC1001,LS_Coint_BD!$B$3:$AQ$1079,AL$2+1)</f>
        <v>0</v>
      </c>
      <c r="AM1001" s="89">
        <f>VLOOKUP($AC1001,LS_Coint_BD!$B$3:$AQ$1079,AM$2)*$AD1001+VLOOKUP($AC1001,LS_Coint_BD!$B$3:$AQ$1079,AM$2+1)</f>
        <v>0</v>
      </c>
      <c r="AN1001" s="89">
        <f>VLOOKUP($AC1001,LS_Coint_BD!$B$3:$AQ$1079,AN$2)</f>
        <v>0</v>
      </c>
      <c r="AO1001" s="89">
        <f>VLOOKUP($AC1001,LS_Coint_BD!$B$3:$AQ$1079,AO$2)</f>
        <v>0</v>
      </c>
      <c r="AP1001" s="89">
        <f>VLOOKUP($AC1001,LS_Coint_BD!$B$3:$AQ$1079,AP$2)</f>
        <v>0</v>
      </c>
      <c r="AQ1001" s="89">
        <f>VLOOKUP($AC1001,LS_Coint_BD!$B$3:$AQ$1079,AQ$2)</f>
        <v>0</v>
      </c>
      <c r="AR1001" s="89">
        <f>VLOOKUP($AC1001,LS_Coint_BD!$B$3:$AQ$1079,AR$2)</f>
        <v>0</v>
      </c>
      <c r="AS1001" s="89">
        <f>VLOOKUP($AC1001,LS_Coint_BD!$B$3:$AQ$1079,AS$2)</f>
        <v>0</v>
      </c>
      <c r="AT1001" s="89">
        <f>VLOOKUP($AC1001,LS_Coint_BD!$B$3:$AQ$1079,AT$2)</f>
        <v>0</v>
      </c>
      <c r="AU1001" s="89">
        <f>VLOOKUP($AC1001,LS_Coint_BD!$B$3:$AQ$1079,AU$2)</f>
        <v>0</v>
      </c>
      <c r="AV1001" s="89">
        <f>VLOOKUP($AC1001,LS_Coint_BD!$B$3:$AQ$1079,AV$2)</f>
        <v>0</v>
      </c>
      <c r="AW1001" s="89">
        <f>VLOOKUP($AC1001,LS_Coint_BD!$B$3:$AQ$1079,AW$2)</f>
        <v>0</v>
      </c>
      <c r="AX1001" s="89">
        <f>VLOOKUP($AC1001,LS_Coint_BD!$B$3:$AQ$1079,AX$2)</f>
        <v>0</v>
      </c>
      <c r="AY1001" s="89">
        <f>VLOOKUP($AC1001,LS_Coint_BD!$B$3:$AQ$1079,AY$2)</f>
        <v>0</v>
      </c>
      <c r="AZ1001" s="89">
        <f>VLOOKUP($AC1001,LS_Coint_BD!$B$3:$AQ$1079,AZ$2)</f>
        <v>0</v>
      </c>
      <c r="BA1001" s="89">
        <f>VLOOKUP($AC1001,LS_Coint_BD!$B$3:$AQ$1079,BA$2)</f>
        <v>0</v>
      </c>
      <c r="BB1001" s="89">
        <f>VLOOKUP($AC1001,LS_Coint_BD!$B$3:$AQ$1079,BB$2)</f>
        <v>0</v>
      </c>
      <c r="BC1001" s="89">
        <f>VLOOKUP($AC1001,LS_Coint_BD!$B$3:$AQ$1079,BC$2)</f>
        <v>0</v>
      </c>
      <c r="BD1001" s="89">
        <f t="shared" si="753"/>
        <v>0</v>
      </c>
      <c r="BE1001" s="89">
        <f t="shared" si="754"/>
        <v>0</v>
      </c>
      <c r="BF1001" s="89">
        <f t="shared" si="755"/>
        <v>0</v>
      </c>
      <c r="BG1001" s="89">
        <f t="shared" si="756"/>
        <v>0</v>
      </c>
      <c r="BH1001" s="89">
        <f t="shared" si="757"/>
        <v>0</v>
      </c>
      <c r="BI1001" s="89">
        <f t="shared" si="758"/>
        <v>0</v>
      </c>
      <c r="BJ1001" s="89">
        <f t="shared" si="759"/>
        <v>0</v>
      </c>
      <c r="BK1001" s="89">
        <f t="shared" si="760"/>
        <v>0</v>
      </c>
      <c r="BL1001" s="89">
        <f t="shared" si="761"/>
        <v>0</v>
      </c>
      <c r="BM1001" s="89"/>
      <c r="BN1001" s="26" t="b">
        <f t="shared" si="762"/>
        <v>0</v>
      </c>
      <c r="BO1001" s="26" t="b">
        <f t="shared" si="763"/>
        <v>0</v>
      </c>
      <c r="BP1001" s="26" t="b">
        <f t="shared" si="764"/>
        <v>0</v>
      </c>
      <c r="BQ1001" s="26" t="b">
        <f t="shared" si="765"/>
        <v>0</v>
      </c>
      <c r="BR1001" s="26" t="b">
        <f t="shared" si="766"/>
        <v>0</v>
      </c>
      <c r="BS1001" s="26" t="b">
        <f t="shared" si="767"/>
        <v>0</v>
      </c>
      <c r="BT1001" s="26" t="b">
        <f t="shared" si="768"/>
        <v>0</v>
      </c>
      <c r="BU1001" s="26" t="b">
        <f t="shared" si="769"/>
        <v>0</v>
      </c>
    </row>
    <row r="1002" spans="2:73" ht="15" thickBot="1" x14ac:dyDescent="0.35">
      <c r="B1002" s="17">
        <f>VLOOKUP($AC1002,LS_Coint_BD!$B$3:$D$1079,2)</f>
        <v>0</v>
      </c>
      <c r="C1002" s="87">
        <f>VLOOKUP($AC1002,LS_Coint_BD!$B$3:$D$1079,3)</f>
        <v>0</v>
      </c>
      <c r="D1002" s="68">
        <f t="shared" si="729"/>
        <v>0</v>
      </c>
      <c r="E1002" s="65">
        <f t="shared" si="730"/>
        <v>0</v>
      </c>
      <c r="F1002" s="69">
        <f t="shared" si="731"/>
        <v>0</v>
      </c>
      <c r="G1002" s="68">
        <f t="shared" si="732"/>
        <v>0</v>
      </c>
      <c r="H1002" s="65">
        <f t="shared" si="733"/>
        <v>0</v>
      </c>
      <c r="I1002" s="69">
        <f t="shared" si="734"/>
        <v>0</v>
      </c>
      <c r="J1002" s="68">
        <f t="shared" si="735"/>
        <v>0</v>
      </c>
      <c r="K1002" s="65">
        <f t="shared" si="736"/>
        <v>0</v>
      </c>
      <c r="L1002" s="69">
        <f t="shared" si="737"/>
        <v>0</v>
      </c>
      <c r="M1002" s="68">
        <f t="shared" si="738"/>
        <v>0</v>
      </c>
      <c r="N1002" s="65">
        <f t="shared" si="739"/>
        <v>0</v>
      </c>
      <c r="O1002" s="69">
        <f t="shared" si="740"/>
        <v>0</v>
      </c>
      <c r="P1002" s="68">
        <f t="shared" si="741"/>
        <v>0</v>
      </c>
      <c r="Q1002" s="65">
        <f t="shared" si="742"/>
        <v>0</v>
      </c>
      <c r="R1002" s="69">
        <f t="shared" si="743"/>
        <v>0</v>
      </c>
      <c r="S1002" s="68">
        <f t="shared" si="744"/>
        <v>0</v>
      </c>
      <c r="T1002" s="65">
        <f t="shared" si="745"/>
        <v>0</v>
      </c>
      <c r="U1002" s="69">
        <f t="shared" si="746"/>
        <v>0</v>
      </c>
      <c r="V1002" s="68">
        <f t="shared" si="747"/>
        <v>0</v>
      </c>
      <c r="W1002" s="65">
        <f t="shared" si="748"/>
        <v>0</v>
      </c>
      <c r="X1002" s="69">
        <f t="shared" si="749"/>
        <v>0</v>
      </c>
      <c r="Y1002" s="68">
        <f t="shared" si="750"/>
        <v>0</v>
      </c>
      <c r="Z1002" s="65">
        <f t="shared" si="751"/>
        <v>0</v>
      </c>
      <c r="AA1002" s="69">
        <f t="shared" si="752"/>
        <v>0</v>
      </c>
      <c r="AB1002" s="98">
        <f>SUMIF(BN1002:BU1002,"VERDADEIRO",BN$3:$BU1001)</f>
        <v>0</v>
      </c>
      <c r="AC1002" s="97">
        <f t="shared" si="728"/>
        <v>999</v>
      </c>
      <c r="AD1002" s="89">
        <f>RTD("tryd.rtdserver",,"COT",B1002,"ULT")</f>
        <v>0</v>
      </c>
      <c r="AE1002" s="89">
        <f>RTD("tryd.rtdserver",,"COT",C1002,"ULT")</f>
        <v>0</v>
      </c>
      <c r="AF1002" s="89">
        <f>VLOOKUP($AC1002,LS_Coint_BD!$B$3:$AQ$1079,AF$2)*$AD1002+VLOOKUP($AC1002,LS_Coint_BD!$B$3:$AQ$1079,AF$2+1)</f>
        <v>0</v>
      </c>
      <c r="AG1002" s="89">
        <f>VLOOKUP($AC1002,LS_Coint_BD!$B$3:$AQ$1079,AG$2)*$AD1002+VLOOKUP($AC1002,LS_Coint_BD!$B$3:$AQ$1079,AG$2+1)</f>
        <v>0</v>
      </c>
      <c r="AH1002" s="89">
        <f>VLOOKUP($AC1002,LS_Coint_BD!$B$3:$AQ$1079,AH$2)*$AD1002+VLOOKUP($AC1002,LS_Coint_BD!$B$3:$AQ$1079,AH$2+1)</f>
        <v>0</v>
      </c>
      <c r="AI1002" s="89">
        <f>VLOOKUP($AC1002,LS_Coint_BD!$B$3:$AQ$1079,AI$2)*$AD1002+VLOOKUP($AC1002,LS_Coint_BD!$B$3:$AQ$1079,AI$2+1)</f>
        <v>0</v>
      </c>
      <c r="AJ1002" s="89">
        <f>VLOOKUP($AC1002,LS_Coint_BD!$B$3:$AQ$1079,AJ$2)*$AD1002+VLOOKUP($AC1002,LS_Coint_BD!$B$3:$AQ$1079,AJ$2+1)</f>
        <v>0</v>
      </c>
      <c r="AK1002" s="89">
        <f>VLOOKUP($AC1002,LS_Coint_BD!$B$3:$AQ$1079,AK$2)*$AD1002+VLOOKUP($AC1002,LS_Coint_BD!$B$3:$AQ$1079,AK$2+1)</f>
        <v>0</v>
      </c>
      <c r="AL1002" s="89">
        <f>VLOOKUP($AC1002,LS_Coint_BD!$B$3:$AQ$1079,AL$2)*$AD1002+VLOOKUP($AC1002,LS_Coint_BD!$B$3:$AQ$1079,AL$2+1)</f>
        <v>0</v>
      </c>
      <c r="AM1002" s="89">
        <f>VLOOKUP($AC1002,LS_Coint_BD!$B$3:$AQ$1079,AM$2)*$AD1002+VLOOKUP($AC1002,LS_Coint_BD!$B$3:$AQ$1079,AM$2+1)</f>
        <v>0</v>
      </c>
      <c r="AN1002" s="89">
        <f>VLOOKUP($AC1002,LS_Coint_BD!$B$3:$AQ$1079,AN$2)</f>
        <v>0</v>
      </c>
      <c r="AO1002" s="89">
        <f>VLOOKUP($AC1002,LS_Coint_BD!$B$3:$AQ$1079,AO$2)</f>
        <v>0</v>
      </c>
      <c r="AP1002" s="89">
        <f>VLOOKUP($AC1002,LS_Coint_BD!$B$3:$AQ$1079,AP$2)</f>
        <v>0</v>
      </c>
      <c r="AQ1002" s="89">
        <f>VLOOKUP($AC1002,LS_Coint_BD!$B$3:$AQ$1079,AQ$2)</f>
        <v>0</v>
      </c>
      <c r="AR1002" s="89">
        <f>VLOOKUP($AC1002,LS_Coint_BD!$B$3:$AQ$1079,AR$2)</f>
        <v>0</v>
      </c>
      <c r="AS1002" s="89">
        <f>VLOOKUP($AC1002,LS_Coint_BD!$B$3:$AQ$1079,AS$2)</f>
        <v>0</v>
      </c>
      <c r="AT1002" s="89">
        <f>VLOOKUP($AC1002,LS_Coint_BD!$B$3:$AQ$1079,AT$2)</f>
        <v>0</v>
      </c>
      <c r="AU1002" s="89">
        <f>VLOOKUP($AC1002,LS_Coint_BD!$B$3:$AQ$1079,AU$2)</f>
        <v>0</v>
      </c>
      <c r="AV1002" s="89">
        <f>VLOOKUP($AC1002,LS_Coint_BD!$B$3:$AQ$1079,AV$2)</f>
        <v>0</v>
      </c>
      <c r="AW1002" s="89">
        <f>VLOOKUP($AC1002,LS_Coint_BD!$B$3:$AQ$1079,AW$2)</f>
        <v>0</v>
      </c>
      <c r="AX1002" s="89">
        <f>VLOOKUP($AC1002,LS_Coint_BD!$B$3:$AQ$1079,AX$2)</f>
        <v>0</v>
      </c>
      <c r="AY1002" s="89">
        <f>VLOOKUP($AC1002,LS_Coint_BD!$B$3:$AQ$1079,AY$2)</f>
        <v>0</v>
      </c>
      <c r="AZ1002" s="89">
        <f>VLOOKUP($AC1002,LS_Coint_BD!$B$3:$AQ$1079,AZ$2)</f>
        <v>0</v>
      </c>
      <c r="BA1002" s="89">
        <f>VLOOKUP($AC1002,LS_Coint_BD!$B$3:$AQ$1079,BA$2)</f>
        <v>0</v>
      </c>
      <c r="BB1002" s="89">
        <f>VLOOKUP($AC1002,LS_Coint_BD!$B$3:$AQ$1079,BB$2)</f>
        <v>0</v>
      </c>
      <c r="BC1002" s="89">
        <f>VLOOKUP($AC1002,LS_Coint_BD!$B$3:$AQ$1079,BC$2)</f>
        <v>0</v>
      </c>
      <c r="BD1002" s="89">
        <f t="shared" si="753"/>
        <v>0</v>
      </c>
      <c r="BE1002" s="89">
        <f t="shared" si="754"/>
        <v>0</v>
      </c>
      <c r="BF1002" s="89">
        <f t="shared" si="755"/>
        <v>0</v>
      </c>
      <c r="BG1002" s="89">
        <f t="shared" si="756"/>
        <v>0</v>
      </c>
      <c r="BH1002" s="89">
        <f t="shared" si="757"/>
        <v>0</v>
      </c>
      <c r="BI1002" s="89">
        <f t="shared" si="758"/>
        <v>0</v>
      </c>
      <c r="BJ1002" s="89">
        <f t="shared" si="759"/>
        <v>0</v>
      </c>
      <c r="BK1002" s="89">
        <f t="shared" si="760"/>
        <v>0</v>
      </c>
      <c r="BL1002" s="89">
        <f t="shared" si="761"/>
        <v>0</v>
      </c>
      <c r="BM1002" s="89"/>
      <c r="BN1002" s="26" t="b">
        <f t="shared" si="762"/>
        <v>0</v>
      </c>
      <c r="BO1002" s="26" t="b">
        <f t="shared" si="763"/>
        <v>0</v>
      </c>
      <c r="BP1002" s="26" t="b">
        <f t="shared" si="764"/>
        <v>0</v>
      </c>
      <c r="BQ1002" s="26" t="b">
        <f t="shared" si="765"/>
        <v>0</v>
      </c>
      <c r="BR1002" s="26" t="b">
        <f t="shared" si="766"/>
        <v>0</v>
      </c>
      <c r="BS1002" s="26" t="b">
        <f t="shared" si="767"/>
        <v>0</v>
      </c>
      <c r="BT1002" s="26" t="b">
        <f t="shared" si="768"/>
        <v>0</v>
      </c>
      <c r="BU1002" s="26" t="b">
        <f t="shared" si="769"/>
        <v>0</v>
      </c>
    </row>
    <row r="1003" spans="2:73" ht="15" thickBot="1" x14ac:dyDescent="0.35">
      <c r="B1003" s="17">
        <f>VLOOKUP($AC1003,LS_Coint_BD!$B$3:$D$1079,2)</f>
        <v>0</v>
      </c>
      <c r="C1003" s="87">
        <f>VLOOKUP($AC1003,LS_Coint_BD!$B$3:$D$1079,3)</f>
        <v>0</v>
      </c>
      <c r="D1003" s="68">
        <f t="shared" si="729"/>
        <v>0</v>
      </c>
      <c r="E1003" s="65">
        <f t="shared" si="730"/>
        <v>0</v>
      </c>
      <c r="F1003" s="69">
        <f t="shared" si="731"/>
        <v>0</v>
      </c>
      <c r="G1003" s="68">
        <f t="shared" si="732"/>
        <v>0</v>
      </c>
      <c r="H1003" s="65">
        <f t="shared" si="733"/>
        <v>0</v>
      </c>
      <c r="I1003" s="69">
        <f t="shared" si="734"/>
        <v>0</v>
      </c>
      <c r="J1003" s="68">
        <f t="shared" si="735"/>
        <v>0</v>
      </c>
      <c r="K1003" s="65">
        <f t="shared" si="736"/>
        <v>0</v>
      </c>
      <c r="L1003" s="69">
        <f t="shared" si="737"/>
        <v>0</v>
      </c>
      <c r="M1003" s="68">
        <f t="shared" si="738"/>
        <v>0</v>
      </c>
      <c r="N1003" s="65">
        <f t="shared" si="739"/>
        <v>0</v>
      </c>
      <c r="O1003" s="69">
        <f t="shared" si="740"/>
        <v>0</v>
      </c>
      <c r="P1003" s="68">
        <f t="shared" si="741"/>
        <v>0</v>
      </c>
      <c r="Q1003" s="65">
        <f t="shared" si="742"/>
        <v>0</v>
      </c>
      <c r="R1003" s="69">
        <f t="shared" si="743"/>
        <v>0</v>
      </c>
      <c r="S1003" s="68">
        <f t="shared" si="744"/>
        <v>0</v>
      </c>
      <c r="T1003" s="65">
        <f t="shared" si="745"/>
        <v>0</v>
      </c>
      <c r="U1003" s="69">
        <f t="shared" si="746"/>
        <v>0</v>
      </c>
      <c r="V1003" s="68">
        <f t="shared" si="747"/>
        <v>0</v>
      </c>
      <c r="W1003" s="65">
        <f t="shared" si="748"/>
        <v>0</v>
      </c>
      <c r="X1003" s="69">
        <f t="shared" si="749"/>
        <v>0</v>
      </c>
      <c r="Y1003" s="68">
        <f t="shared" si="750"/>
        <v>0</v>
      </c>
      <c r="Z1003" s="65">
        <f t="shared" si="751"/>
        <v>0</v>
      </c>
      <c r="AA1003" s="69">
        <f t="shared" si="752"/>
        <v>0</v>
      </c>
      <c r="AB1003" s="98">
        <f>SUMIF(BN1003:BU1003,"VERDADEIRO",BN$3:$BU1002)</f>
        <v>0</v>
      </c>
      <c r="AC1003" s="97">
        <f t="shared" si="728"/>
        <v>1000</v>
      </c>
      <c r="AD1003" s="89">
        <f>RTD("tryd.rtdserver",,"COT",B1003,"ULT")</f>
        <v>0</v>
      </c>
      <c r="AE1003" s="89">
        <f>RTD("tryd.rtdserver",,"COT",C1003,"ULT")</f>
        <v>0</v>
      </c>
      <c r="AF1003" s="89">
        <f>VLOOKUP($AC1003,LS_Coint_BD!$B$3:$AQ$1079,AF$2)*$AD1003+VLOOKUP($AC1003,LS_Coint_BD!$B$3:$AQ$1079,AF$2+1)</f>
        <v>0</v>
      </c>
      <c r="AG1003" s="89">
        <f>VLOOKUP($AC1003,LS_Coint_BD!$B$3:$AQ$1079,AG$2)*$AD1003+VLOOKUP($AC1003,LS_Coint_BD!$B$3:$AQ$1079,AG$2+1)</f>
        <v>0</v>
      </c>
      <c r="AH1003" s="89">
        <f>VLOOKUP($AC1003,LS_Coint_BD!$B$3:$AQ$1079,AH$2)*$AD1003+VLOOKUP($AC1003,LS_Coint_BD!$B$3:$AQ$1079,AH$2+1)</f>
        <v>0</v>
      </c>
      <c r="AI1003" s="89">
        <f>VLOOKUP($AC1003,LS_Coint_BD!$B$3:$AQ$1079,AI$2)*$AD1003+VLOOKUP($AC1003,LS_Coint_BD!$B$3:$AQ$1079,AI$2+1)</f>
        <v>0</v>
      </c>
      <c r="AJ1003" s="89">
        <f>VLOOKUP($AC1003,LS_Coint_BD!$B$3:$AQ$1079,AJ$2)*$AD1003+VLOOKUP($AC1003,LS_Coint_BD!$B$3:$AQ$1079,AJ$2+1)</f>
        <v>0</v>
      </c>
      <c r="AK1003" s="89">
        <f>VLOOKUP($AC1003,LS_Coint_BD!$B$3:$AQ$1079,AK$2)*$AD1003+VLOOKUP($AC1003,LS_Coint_BD!$B$3:$AQ$1079,AK$2+1)</f>
        <v>0</v>
      </c>
      <c r="AL1003" s="89">
        <f>VLOOKUP($AC1003,LS_Coint_BD!$B$3:$AQ$1079,AL$2)*$AD1003+VLOOKUP($AC1003,LS_Coint_BD!$B$3:$AQ$1079,AL$2+1)</f>
        <v>0</v>
      </c>
      <c r="AM1003" s="89">
        <f>VLOOKUP($AC1003,LS_Coint_BD!$B$3:$AQ$1079,AM$2)*$AD1003+VLOOKUP($AC1003,LS_Coint_BD!$B$3:$AQ$1079,AM$2+1)</f>
        <v>0</v>
      </c>
      <c r="AN1003" s="89">
        <f>VLOOKUP($AC1003,LS_Coint_BD!$B$3:$AQ$1079,AN$2)</f>
        <v>0</v>
      </c>
      <c r="AO1003" s="89">
        <f>VLOOKUP($AC1003,LS_Coint_BD!$B$3:$AQ$1079,AO$2)</f>
        <v>0</v>
      </c>
      <c r="AP1003" s="89">
        <f>VLOOKUP($AC1003,LS_Coint_BD!$B$3:$AQ$1079,AP$2)</f>
        <v>0</v>
      </c>
      <c r="AQ1003" s="89">
        <f>VLOOKUP($AC1003,LS_Coint_BD!$B$3:$AQ$1079,AQ$2)</f>
        <v>0</v>
      </c>
      <c r="AR1003" s="89">
        <f>VLOOKUP($AC1003,LS_Coint_BD!$B$3:$AQ$1079,AR$2)</f>
        <v>0</v>
      </c>
      <c r="AS1003" s="89">
        <f>VLOOKUP($AC1003,LS_Coint_BD!$B$3:$AQ$1079,AS$2)</f>
        <v>0</v>
      </c>
      <c r="AT1003" s="89">
        <f>VLOOKUP($AC1003,LS_Coint_BD!$B$3:$AQ$1079,AT$2)</f>
        <v>0</v>
      </c>
      <c r="AU1003" s="89">
        <f>VLOOKUP($AC1003,LS_Coint_BD!$B$3:$AQ$1079,AU$2)</f>
        <v>0</v>
      </c>
      <c r="AV1003" s="89">
        <f>VLOOKUP($AC1003,LS_Coint_BD!$B$3:$AQ$1079,AV$2)</f>
        <v>0</v>
      </c>
      <c r="AW1003" s="89">
        <f>VLOOKUP($AC1003,LS_Coint_BD!$B$3:$AQ$1079,AW$2)</f>
        <v>0</v>
      </c>
      <c r="AX1003" s="89">
        <f>VLOOKUP($AC1003,LS_Coint_BD!$B$3:$AQ$1079,AX$2)</f>
        <v>0</v>
      </c>
      <c r="AY1003" s="89">
        <f>VLOOKUP($AC1003,LS_Coint_BD!$B$3:$AQ$1079,AY$2)</f>
        <v>0</v>
      </c>
      <c r="AZ1003" s="89">
        <f>VLOOKUP($AC1003,LS_Coint_BD!$B$3:$AQ$1079,AZ$2)</f>
        <v>0</v>
      </c>
      <c r="BA1003" s="89">
        <f>VLOOKUP($AC1003,LS_Coint_BD!$B$3:$AQ$1079,BA$2)</f>
        <v>0</v>
      </c>
      <c r="BB1003" s="89">
        <f>VLOOKUP($AC1003,LS_Coint_BD!$B$3:$AQ$1079,BB$2)</f>
        <v>0</v>
      </c>
      <c r="BC1003" s="89">
        <f>VLOOKUP($AC1003,LS_Coint_BD!$B$3:$AQ$1079,BC$2)</f>
        <v>0</v>
      </c>
      <c r="BD1003" s="89">
        <f t="shared" si="753"/>
        <v>0</v>
      </c>
      <c r="BE1003" s="89">
        <f t="shared" si="754"/>
        <v>0</v>
      </c>
      <c r="BF1003" s="89">
        <f t="shared" si="755"/>
        <v>0</v>
      </c>
      <c r="BG1003" s="89">
        <f t="shared" si="756"/>
        <v>0</v>
      </c>
      <c r="BH1003" s="89">
        <f t="shared" si="757"/>
        <v>0</v>
      </c>
      <c r="BI1003" s="89">
        <f t="shared" si="758"/>
        <v>0</v>
      </c>
      <c r="BJ1003" s="89">
        <f t="shared" si="759"/>
        <v>0</v>
      </c>
      <c r="BK1003" s="89">
        <f t="shared" si="760"/>
        <v>0</v>
      </c>
      <c r="BL1003" s="89">
        <f t="shared" si="761"/>
        <v>0</v>
      </c>
      <c r="BM1003" s="89"/>
      <c r="BN1003" s="26" t="b">
        <f t="shared" si="762"/>
        <v>0</v>
      </c>
      <c r="BO1003" s="26" t="b">
        <f t="shared" si="763"/>
        <v>0</v>
      </c>
      <c r="BP1003" s="26" t="b">
        <f t="shared" si="764"/>
        <v>0</v>
      </c>
      <c r="BQ1003" s="26" t="b">
        <f t="shared" si="765"/>
        <v>0</v>
      </c>
      <c r="BR1003" s="26" t="b">
        <f t="shared" si="766"/>
        <v>0</v>
      </c>
      <c r="BS1003" s="26" t="b">
        <f t="shared" si="767"/>
        <v>0</v>
      </c>
      <c r="BT1003" s="26" t="b">
        <f t="shared" si="768"/>
        <v>0</v>
      </c>
      <c r="BU1003" s="26" t="b">
        <f t="shared" si="769"/>
        <v>0</v>
      </c>
    </row>
    <row r="1004" spans="2:73" ht="15" thickBot="1" x14ac:dyDescent="0.35">
      <c r="B1004" s="17">
        <f>VLOOKUP($AC1004,LS_Coint_BD!$B$3:$D$1079,2)</f>
        <v>0</v>
      </c>
      <c r="C1004" s="87">
        <f>VLOOKUP($AC1004,LS_Coint_BD!$B$3:$D$1079,3)</f>
        <v>0</v>
      </c>
      <c r="D1004" s="68">
        <f t="shared" si="729"/>
        <v>0</v>
      </c>
      <c r="E1004" s="65">
        <f t="shared" si="730"/>
        <v>0</v>
      </c>
      <c r="F1004" s="69">
        <f t="shared" si="731"/>
        <v>0</v>
      </c>
      <c r="G1004" s="68">
        <f t="shared" si="732"/>
        <v>0</v>
      </c>
      <c r="H1004" s="65">
        <f t="shared" si="733"/>
        <v>0</v>
      </c>
      <c r="I1004" s="69">
        <f t="shared" si="734"/>
        <v>0</v>
      </c>
      <c r="J1004" s="68">
        <f t="shared" si="735"/>
        <v>0</v>
      </c>
      <c r="K1004" s="65">
        <f t="shared" si="736"/>
        <v>0</v>
      </c>
      <c r="L1004" s="69">
        <f t="shared" si="737"/>
        <v>0</v>
      </c>
      <c r="M1004" s="68">
        <f t="shared" si="738"/>
        <v>0</v>
      </c>
      <c r="N1004" s="65">
        <f t="shared" si="739"/>
        <v>0</v>
      </c>
      <c r="O1004" s="69">
        <f t="shared" si="740"/>
        <v>0</v>
      </c>
      <c r="P1004" s="68">
        <f t="shared" si="741"/>
        <v>0</v>
      </c>
      <c r="Q1004" s="65">
        <f t="shared" si="742"/>
        <v>0</v>
      </c>
      <c r="R1004" s="69">
        <f t="shared" si="743"/>
        <v>0</v>
      </c>
      <c r="S1004" s="68">
        <f t="shared" si="744"/>
        <v>0</v>
      </c>
      <c r="T1004" s="65">
        <f t="shared" si="745"/>
        <v>0</v>
      </c>
      <c r="U1004" s="69">
        <f t="shared" si="746"/>
        <v>0</v>
      </c>
      <c r="V1004" s="68">
        <f t="shared" si="747"/>
        <v>0</v>
      </c>
      <c r="W1004" s="65">
        <f t="shared" si="748"/>
        <v>0</v>
      </c>
      <c r="X1004" s="69">
        <f t="shared" si="749"/>
        <v>0</v>
      </c>
      <c r="Y1004" s="68">
        <f t="shared" si="750"/>
        <v>0</v>
      </c>
      <c r="Z1004" s="65">
        <f t="shared" si="751"/>
        <v>0</v>
      </c>
      <c r="AA1004" s="69">
        <f t="shared" si="752"/>
        <v>0</v>
      </c>
      <c r="AB1004" s="98">
        <f>SUMIF(BN1004:BU1004,"VERDADEIRO",BN$3:$BU1003)</f>
        <v>0</v>
      </c>
      <c r="AC1004" s="97">
        <f t="shared" si="728"/>
        <v>1001</v>
      </c>
      <c r="AD1004" s="89">
        <f>RTD("tryd.rtdserver",,"COT",B1004,"ULT")</f>
        <v>0</v>
      </c>
      <c r="AE1004" s="89">
        <f>RTD("tryd.rtdserver",,"COT",C1004,"ULT")</f>
        <v>0</v>
      </c>
      <c r="AF1004" s="89">
        <f>VLOOKUP($AC1004,LS_Coint_BD!$B$3:$AQ$1079,AF$2)*$AD1004+VLOOKUP($AC1004,LS_Coint_BD!$B$3:$AQ$1079,AF$2+1)</f>
        <v>0</v>
      </c>
      <c r="AG1004" s="89">
        <f>VLOOKUP($AC1004,LS_Coint_BD!$B$3:$AQ$1079,AG$2)*$AD1004+VLOOKUP($AC1004,LS_Coint_BD!$B$3:$AQ$1079,AG$2+1)</f>
        <v>0</v>
      </c>
      <c r="AH1004" s="89">
        <f>VLOOKUP($AC1004,LS_Coint_BD!$B$3:$AQ$1079,AH$2)*$AD1004+VLOOKUP($AC1004,LS_Coint_BD!$B$3:$AQ$1079,AH$2+1)</f>
        <v>0</v>
      </c>
      <c r="AI1004" s="89">
        <f>VLOOKUP($AC1004,LS_Coint_BD!$B$3:$AQ$1079,AI$2)*$AD1004+VLOOKUP($AC1004,LS_Coint_BD!$B$3:$AQ$1079,AI$2+1)</f>
        <v>0</v>
      </c>
      <c r="AJ1004" s="89">
        <f>VLOOKUP($AC1004,LS_Coint_BD!$B$3:$AQ$1079,AJ$2)*$AD1004+VLOOKUP($AC1004,LS_Coint_BD!$B$3:$AQ$1079,AJ$2+1)</f>
        <v>0</v>
      </c>
      <c r="AK1004" s="89">
        <f>VLOOKUP($AC1004,LS_Coint_BD!$B$3:$AQ$1079,AK$2)*$AD1004+VLOOKUP($AC1004,LS_Coint_BD!$B$3:$AQ$1079,AK$2+1)</f>
        <v>0</v>
      </c>
      <c r="AL1004" s="89">
        <f>VLOOKUP($AC1004,LS_Coint_BD!$B$3:$AQ$1079,AL$2)*$AD1004+VLOOKUP($AC1004,LS_Coint_BD!$B$3:$AQ$1079,AL$2+1)</f>
        <v>0</v>
      </c>
      <c r="AM1004" s="89">
        <f>VLOOKUP($AC1004,LS_Coint_BD!$B$3:$AQ$1079,AM$2)*$AD1004+VLOOKUP($AC1004,LS_Coint_BD!$B$3:$AQ$1079,AM$2+1)</f>
        <v>0</v>
      </c>
      <c r="AN1004" s="89">
        <f>VLOOKUP($AC1004,LS_Coint_BD!$B$3:$AQ$1079,AN$2)</f>
        <v>0</v>
      </c>
      <c r="AO1004" s="89">
        <f>VLOOKUP($AC1004,LS_Coint_BD!$B$3:$AQ$1079,AO$2)</f>
        <v>0</v>
      </c>
      <c r="AP1004" s="89">
        <f>VLOOKUP($AC1004,LS_Coint_BD!$B$3:$AQ$1079,AP$2)</f>
        <v>0</v>
      </c>
      <c r="AQ1004" s="89">
        <f>VLOOKUP($AC1004,LS_Coint_BD!$B$3:$AQ$1079,AQ$2)</f>
        <v>0</v>
      </c>
      <c r="AR1004" s="89">
        <f>VLOOKUP($AC1004,LS_Coint_BD!$B$3:$AQ$1079,AR$2)</f>
        <v>0</v>
      </c>
      <c r="AS1004" s="89">
        <f>VLOOKUP($AC1004,LS_Coint_BD!$B$3:$AQ$1079,AS$2)</f>
        <v>0</v>
      </c>
      <c r="AT1004" s="89">
        <f>VLOOKUP($AC1004,LS_Coint_BD!$B$3:$AQ$1079,AT$2)</f>
        <v>0</v>
      </c>
      <c r="AU1004" s="89">
        <f>VLOOKUP($AC1004,LS_Coint_BD!$B$3:$AQ$1079,AU$2)</f>
        <v>0</v>
      </c>
      <c r="AV1004" s="89">
        <f>VLOOKUP($AC1004,LS_Coint_BD!$B$3:$AQ$1079,AV$2)</f>
        <v>0</v>
      </c>
      <c r="AW1004" s="89">
        <f>VLOOKUP($AC1004,LS_Coint_BD!$B$3:$AQ$1079,AW$2)</f>
        <v>0</v>
      </c>
      <c r="AX1004" s="89">
        <f>VLOOKUP($AC1004,LS_Coint_BD!$B$3:$AQ$1079,AX$2)</f>
        <v>0</v>
      </c>
      <c r="AY1004" s="89">
        <f>VLOOKUP($AC1004,LS_Coint_BD!$B$3:$AQ$1079,AY$2)</f>
        <v>0</v>
      </c>
      <c r="AZ1004" s="89">
        <f>VLOOKUP($AC1004,LS_Coint_BD!$B$3:$AQ$1079,AZ$2)</f>
        <v>0</v>
      </c>
      <c r="BA1004" s="89">
        <f>VLOOKUP($AC1004,LS_Coint_BD!$B$3:$AQ$1079,BA$2)</f>
        <v>0</v>
      </c>
      <c r="BB1004" s="89">
        <f>VLOOKUP($AC1004,LS_Coint_BD!$B$3:$AQ$1079,BB$2)</f>
        <v>0</v>
      </c>
      <c r="BC1004" s="89">
        <f>VLOOKUP($AC1004,LS_Coint_BD!$B$3:$AQ$1079,BC$2)</f>
        <v>0</v>
      </c>
      <c r="BD1004" s="89">
        <f t="shared" si="753"/>
        <v>0</v>
      </c>
      <c r="BE1004" s="89">
        <f t="shared" si="754"/>
        <v>0</v>
      </c>
      <c r="BF1004" s="89">
        <f t="shared" si="755"/>
        <v>0</v>
      </c>
      <c r="BG1004" s="89">
        <f t="shared" si="756"/>
        <v>0</v>
      </c>
      <c r="BH1004" s="89">
        <f t="shared" si="757"/>
        <v>0</v>
      </c>
      <c r="BI1004" s="89">
        <f t="shared" si="758"/>
        <v>0</v>
      </c>
      <c r="BJ1004" s="89">
        <f t="shared" si="759"/>
        <v>0</v>
      </c>
      <c r="BK1004" s="89">
        <f t="shared" si="760"/>
        <v>0</v>
      </c>
      <c r="BL1004" s="89">
        <f t="shared" si="761"/>
        <v>0</v>
      </c>
      <c r="BM1004" s="89"/>
      <c r="BN1004" s="26" t="b">
        <f t="shared" si="762"/>
        <v>0</v>
      </c>
      <c r="BO1004" s="26" t="b">
        <f t="shared" si="763"/>
        <v>0</v>
      </c>
      <c r="BP1004" s="26" t="b">
        <f t="shared" si="764"/>
        <v>0</v>
      </c>
      <c r="BQ1004" s="26" t="b">
        <f t="shared" si="765"/>
        <v>0</v>
      </c>
      <c r="BR1004" s="26" t="b">
        <f t="shared" si="766"/>
        <v>0</v>
      </c>
      <c r="BS1004" s="26" t="b">
        <f t="shared" si="767"/>
        <v>0</v>
      </c>
      <c r="BT1004" s="26" t="b">
        <f t="shared" si="768"/>
        <v>0</v>
      </c>
      <c r="BU1004" s="26" t="b">
        <f t="shared" si="769"/>
        <v>0</v>
      </c>
    </row>
    <row r="1005" spans="2:73" ht="15" thickBot="1" x14ac:dyDescent="0.35">
      <c r="B1005" s="17">
        <f>VLOOKUP($AC1005,LS_Coint_BD!$B$3:$D$1079,2)</f>
        <v>0</v>
      </c>
      <c r="C1005" s="87">
        <f>VLOOKUP($AC1005,LS_Coint_BD!$B$3:$D$1079,3)</f>
        <v>0</v>
      </c>
      <c r="D1005" s="68">
        <f t="shared" si="729"/>
        <v>0</v>
      </c>
      <c r="E1005" s="65">
        <f t="shared" si="730"/>
        <v>0</v>
      </c>
      <c r="F1005" s="69">
        <f t="shared" si="731"/>
        <v>0</v>
      </c>
      <c r="G1005" s="68">
        <f t="shared" si="732"/>
        <v>0</v>
      </c>
      <c r="H1005" s="65">
        <f t="shared" si="733"/>
        <v>0</v>
      </c>
      <c r="I1005" s="69">
        <f t="shared" si="734"/>
        <v>0</v>
      </c>
      <c r="J1005" s="68">
        <f t="shared" si="735"/>
        <v>0</v>
      </c>
      <c r="K1005" s="65">
        <f t="shared" si="736"/>
        <v>0</v>
      </c>
      <c r="L1005" s="69">
        <f t="shared" si="737"/>
        <v>0</v>
      </c>
      <c r="M1005" s="68">
        <f t="shared" si="738"/>
        <v>0</v>
      </c>
      <c r="N1005" s="65">
        <f t="shared" si="739"/>
        <v>0</v>
      </c>
      <c r="O1005" s="69">
        <f t="shared" si="740"/>
        <v>0</v>
      </c>
      <c r="P1005" s="68">
        <f t="shared" si="741"/>
        <v>0</v>
      </c>
      <c r="Q1005" s="65">
        <f t="shared" si="742"/>
        <v>0</v>
      </c>
      <c r="R1005" s="69">
        <f t="shared" si="743"/>
        <v>0</v>
      </c>
      <c r="S1005" s="68">
        <f t="shared" si="744"/>
        <v>0</v>
      </c>
      <c r="T1005" s="65">
        <f t="shared" si="745"/>
        <v>0</v>
      </c>
      <c r="U1005" s="69">
        <f t="shared" si="746"/>
        <v>0</v>
      </c>
      <c r="V1005" s="68">
        <f t="shared" si="747"/>
        <v>0</v>
      </c>
      <c r="W1005" s="65">
        <f t="shared" si="748"/>
        <v>0</v>
      </c>
      <c r="X1005" s="69">
        <f t="shared" si="749"/>
        <v>0</v>
      </c>
      <c r="Y1005" s="68">
        <f t="shared" si="750"/>
        <v>0</v>
      </c>
      <c r="Z1005" s="65">
        <f t="shared" si="751"/>
        <v>0</v>
      </c>
      <c r="AA1005" s="69">
        <f t="shared" si="752"/>
        <v>0</v>
      </c>
      <c r="AB1005" s="98">
        <f>SUMIF(BN1005:BU1005,"VERDADEIRO",BN$3:$BU1004)</f>
        <v>0</v>
      </c>
      <c r="AC1005" s="97">
        <f t="shared" si="728"/>
        <v>1002</v>
      </c>
      <c r="AD1005" s="89">
        <f>RTD("tryd.rtdserver",,"COT",B1005,"ULT")</f>
        <v>0</v>
      </c>
      <c r="AE1005" s="89">
        <f>RTD("tryd.rtdserver",,"COT",C1005,"ULT")</f>
        <v>0</v>
      </c>
      <c r="AF1005" s="89">
        <f>VLOOKUP($AC1005,LS_Coint_BD!$B$3:$AQ$1079,AF$2)*$AD1005+VLOOKUP($AC1005,LS_Coint_BD!$B$3:$AQ$1079,AF$2+1)</f>
        <v>0</v>
      </c>
      <c r="AG1005" s="89">
        <f>VLOOKUP($AC1005,LS_Coint_BD!$B$3:$AQ$1079,AG$2)*$AD1005+VLOOKUP($AC1005,LS_Coint_BD!$B$3:$AQ$1079,AG$2+1)</f>
        <v>0</v>
      </c>
      <c r="AH1005" s="89">
        <f>VLOOKUP($AC1005,LS_Coint_BD!$B$3:$AQ$1079,AH$2)*$AD1005+VLOOKUP($AC1005,LS_Coint_BD!$B$3:$AQ$1079,AH$2+1)</f>
        <v>0</v>
      </c>
      <c r="AI1005" s="89">
        <f>VLOOKUP($AC1005,LS_Coint_BD!$B$3:$AQ$1079,AI$2)*$AD1005+VLOOKUP($AC1005,LS_Coint_BD!$B$3:$AQ$1079,AI$2+1)</f>
        <v>0</v>
      </c>
      <c r="AJ1005" s="89">
        <f>VLOOKUP($AC1005,LS_Coint_BD!$B$3:$AQ$1079,AJ$2)*$AD1005+VLOOKUP($AC1005,LS_Coint_BD!$B$3:$AQ$1079,AJ$2+1)</f>
        <v>0</v>
      </c>
      <c r="AK1005" s="89">
        <f>VLOOKUP($AC1005,LS_Coint_BD!$B$3:$AQ$1079,AK$2)*$AD1005+VLOOKUP($AC1005,LS_Coint_BD!$B$3:$AQ$1079,AK$2+1)</f>
        <v>0</v>
      </c>
      <c r="AL1005" s="89">
        <f>VLOOKUP($AC1005,LS_Coint_BD!$B$3:$AQ$1079,AL$2)*$AD1005+VLOOKUP($AC1005,LS_Coint_BD!$B$3:$AQ$1079,AL$2+1)</f>
        <v>0</v>
      </c>
      <c r="AM1005" s="89">
        <f>VLOOKUP($AC1005,LS_Coint_BD!$B$3:$AQ$1079,AM$2)*$AD1005+VLOOKUP($AC1005,LS_Coint_BD!$B$3:$AQ$1079,AM$2+1)</f>
        <v>0</v>
      </c>
      <c r="AN1005" s="89">
        <f>VLOOKUP($AC1005,LS_Coint_BD!$B$3:$AQ$1079,AN$2)</f>
        <v>0</v>
      </c>
      <c r="AO1005" s="89">
        <f>VLOOKUP($AC1005,LS_Coint_BD!$B$3:$AQ$1079,AO$2)</f>
        <v>0</v>
      </c>
      <c r="AP1005" s="89">
        <f>VLOOKUP($AC1005,LS_Coint_BD!$B$3:$AQ$1079,AP$2)</f>
        <v>0</v>
      </c>
      <c r="AQ1005" s="89">
        <f>VLOOKUP($AC1005,LS_Coint_BD!$B$3:$AQ$1079,AQ$2)</f>
        <v>0</v>
      </c>
      <c r="AR1005" s="89">
        <f>VLOOKUP($AC1005,LS_Coint_BD!$B$3:$AQ$1079,AR$2)</f>
        <v>0</v>
      </c>
      <c r="AS1005" s="89">
        <f>VLOOKUP($AC1005,LS_Coint_BD!$B$3:$AQ$1079,AS$2)</f>
        <v>0</v>
      </c>
      <c r="AT1005" s="89">
        <f>VLOOKUP($AC1005,LS_Coint_BD!$B$3:$AQ$1079,AT$2)</f>
        <v>0</v>
      </c>
      <c r="AU1005" s="89">
        <f>VLOOKUP($AC1005,LS_Coint_BD!$B$3:$AQ$1079,AU$2)</f>
        <v>0</v>
      </c>
      <c r="AV1005" s="89">
        <f>VLOOKUP($AC1005,LS_Coint_BD!$B$3:$AQ$1079,AV$2)</f>
        <v>0</v>
      </c>
      <c r="AW1005" s="89">
        <f>VLOOKUP($AC1005,LS_Coint_BD!$B$3:$AQ$1079,AW$2)</f>
        <v>0</v>
      </c>
      <c r="AX1005" s="89">
        <f>VLOOKUP($AC1005,LS_Coint_BD!$B$3:$AQ$1079,AX$2)</f>
        <v>0</v>
      </c>
      <c r="AY1005" s="89">
        <f>VLOOKUP($AC1005,LS_Coint_BD!$B$3:$AQ$1079,AY$2)</f>
        <v>0</v>
      </c>
      <c r="AZ1005" s="89">
        <f>VLOOKUP($AC1005,LS_Coint_BD!$B$3:$AQ$1079,AZ$2)</f>
        <v>0</v>
      </c>
      <c r="BA1005" s="89">
        <f>VLOOKUP($AC1005,LS_Coint_BD!$B$3:$AQ$1079,BA$2)</f>
        <v>0</v>
      </c>
      <c r="BB1005" s="89">
        <f>VLOOKUP($AC1005,LS_Coint_BD!$B$3:$AQ$1079,BB$2)</f>
        <v>0</v>
      </c>
      <c r="BC1005" s="89">
        <f>VLOOKUP($AC1005,LS_Coint_BD!$B$3:$AQ$1079,BC$2)</f>
        <v>0</v>
      </c>
      <c r="BD1005" s="89">
        <f t="shared" si="753"/>
        <v>0</v>
      </c>
      <c r="BE1005" s="89">
        <f t="shared" si="754"/>
        <v>0</v>
      </c>
      <c r="BF1005" s="89">
        <f t="shared" si="755"/>
        <v>0</v>
      </c>
      <c r="BG1005" s="89">
        <f t="shared" si="756"/>
        <v>0</v>
      </c>
      <c r="BH1005" s="89">
        <f t="shared" si="757"/>
        <v>0</v>
      </c>
      <c r="BI1005" s="89">
        <f t="shared" si="758"/>
        <v>0</v>
      </c>
      <c r="BJ1005" s="89">
        <f t="shared" si="759"/>
        <v>0</v>
      </c>
      <c r="BK1005" s="89">
        <f t="shared" si="760"/>
        <v>0</v>
      </c>
      <c r="BL1005" s="89">
        <f t="shared" si="761"/>
        <v>0</v>
      </c>
      <c r="BM1005" s="89"/>
      <c r="BN1005" s="26" t="b">
        <f t="shared" si="762"/>
        <v>0</v>
      </c>
      <c r="BO1005" s="26" t="b">
        <f t="shared" si="763"/>
        <v>0</v>
      </c>
      <c r="BP1005" s="26" t="b">
        <f t="shared" si="764"/>
        <v>0</v>
      </c>
      <c r="BQ1005" s="26" t="b">
        <f t="shared" si="765"/>
        <v>0</v>
      </c>
      <c r="BR1005" s="26" t="b">
        <f t="shared" si="766"/>
        <v>0</v>
      </c>
      <c r="BS1005" s="26" t="b">
        <f t="shared" si="767"/>
        <v>0</v>
      </c>
      <c r="BT1005" s="26" t="b">
        <f t="shared" si="768"/>
        <v>0</v>
      </c>
      <c r="BU1005" s="26" t="b">
        <f t="shared" si="769"/>
        <v>0</v>
      </c>
    </row>
    <row r="1006" spans="2:73" ht="15" thickBot="1" x14ac:dyDescent="0.35">
      <c r="B1006" s="17">
        <f>VLOOKUP($AC1006,LS_Coint_BD!$B$3:$D$1079,2)</f>
        <v>0</v>
      </c>
      <c r="C1006" s="87">
        <f>VLOOKUP($AC1006,LS_Coint_BD!$B$3:$D$1079,3)</f>
        <v>0</v>
      </c>
      <c r="D1006" s="68">
        <f t="shared" si="729"/>
        <v>0</v>
      </c>
      <c r="E1006" s="65">
        <f t="shared" si="730"/>
        <v>0</v>
      </c>
      <c r="F1006" s="69">
        <f t="shared" si="731"/>
        <v>0</v>
      </c>
      <c r="G1006" s="68">
        <f t="shared" si="732"/>
        <v>0</v>
      </c>
      <c r="H1006" s="65">
        <f t="shared" si="733"/>
        <v>0</v>
      </c>
      <c r="I1006" s="69">
        <f t="shared" si="734"/>
        <v>0</v>
      </c>
      <c r="J1006" s="68">
        <f t="shared" si="735"/>
        <v>0</v>
      </c>
      <c r="K1006" s="65">
        <f t="shared" si="736"/>
        <v>0</v>
      </c>
      <c r="L1006" s="69">
        <f t="shared" si="737"/>
        <v>0</v>
      </c>
      <c r="M1006" s="68">
        <f t="shared" si="738"/>
        <v>0</v>
      </c>
      <c r="N1006" s="65">
        <f t="shared" si="739"/>
        <v>0</v>
      </c>
      <c r="O1006" s="69">
        <f t="shared" si="740"/>
        <v>0</v>
      </c>
      <c r="P1006" s="68">
        <f t="shared" si="741"/>
        <v>0</v>
      </c>
      <c r="Q1006" s="65">
        <f t="shared" si="742"/>
        <v>0</v>
      </c>
      <c r="R1006" s="69">
        <f t="shared" si="743"/>
        <v>0</v>
      </c>
      <c r="S1006" s="68">
        <f t="shared" si="744"/>
        <v>0</v>
      </c>
      <c r="T1006" s="65">
        <f t="shared" si="745"/>
        <v>0</v>
      </c>
      <c r="U1006" s="69">
        <f t="shared" si="746"/>
        <v>0</v>
      </c>
      <c r="V1006" s="68">
        <f t="shared" si="747"/>
        <v>0</v>
      </c>
      <c r="W1006" s="65">
        <f t="shared" si="748"/>
        <v>0</v>
      </c>
      <c r="X1006" s="69">
        <f t="shared" si="749"/>
        <v>0</v>
      </c>
      <c r="Y1006" s="68">
        <f t="shared" si="750"/>
        <v>0</v>
      </c>
      <c r="Z1006" s="65">
        <f t="shared" si="751"/>
        <v>0</v>
      </c>
      <c r="AA1006" s="69">
        <f t="shared" si="752"/>
        <v>0</v>
      </c>
      <c r="AB1006" s="98">
        <f>SUMIF(BN1006:BU1006,"VERDADEIRO",BN$3:$BU1005)</f>
        <v>0</v>
      </c>
      <c r="AC1006" s="97">
        <f t="shared" si="728"/>
        <v>1003</v>
      </c>
      <c r="AD1006" s="89">
        <f>RTD("tryd.rtdserver",,"COT",B1006,"ULT")</f>
        <v>0</v>
      </c>
      <c r="AE1006" s="89">
        <f>RTD("tryd.rtdserver",,"COT",C1006,"ULT")</f>
        <v>0</v>
      </c>
      <c r="AF1006" s="89">
        <f>VLOOKUP($AC1006,LS_Coint_BD!$B$3:$AQ$1079,AF$2)*$AD1006+VLOOKUP($AC1006,LS_Coint_BD!$B$3:$AQ$1079,AF$2+1)</f>
        <v>0</v>
      </c>
      <c r="AG1006" s="89">
        <f>VLOOKUP($AC1006,LS_Coint_BD!$B$3:$AQ$1079,AG$2)*$AD1006+VLOOKUP($AC1006,LS_Coint_BD!$B$3:$AQ$1079,AG$2+1)</f>
        <v>0</v>
      </c>
      <c r="AH1006" s="89">
        <f>VLOOKUP($AC1006,LS_Coint_BD!$B$3:$AQ$1079,AH$2)*$AD1006+VLOOKUP($AC1006,LS_Coint_BD!$B$3:$AQ$1079,AH$2+1)</f>
        <v>0</v>
      </c>
      <c r="AI1006" s="89">
        <f>VLOOKUP($AC1006,LS_Coint_BD!$B$3:$AQ$1079,AI$2)*$AD1006+VLOOKUP($AC1006,LS_Coint_BD!$B$3:$AQ$1079,AI$2+1)</f>
        <v>0</v>
      </c>
      <c r="AJ1006" s="89">
        <f>VLOOKUP($AC1006,LS_Coint_BD!$B$3:$AQ$1079,AJ$2)*$AD1006+VLOOKUP($AC1006,LS_Coint_BD!$B$3:$AQ$1079,AJ$2+1)</f>
        <v>0</v>
      </c>
      <c r="AK1006" s="89">
        <f>VLOOKUP($AC1006,LS_Coint_BD!$B$3:$AQ$1079,AK$2)*$AD1006+VLOOKUP($AC1006,LS_Coint_BD!$B$3:$AQ$1079,AK$2+1)</f>
        <v>0</v>
      </c>
      <c r="AL1006" s="89">
        <f>VLOOKUP($AC1006,LS_Coint_BD!$B$3:$AQ$1079,AL$2)*$AD1006+VLOOKUP($AC1006,LS_Coint_BD!$B$3:$AQ$1079,AL$2+1)</f>
        <v>0</v>
      </c>
      <c r="AM1006" s="89">
        <f>VLOOKUP($AC1006,LS_Coint_BD!$B$3:$AQ$1079,AM$2)*$AD1006+VLOOKUP($AC1006,LS_Coint_BD!$B$3:$AQ$1079,AM$2+1)</f>
        <v>0</v>
      </c>
      <c r="AN1006" s="89">
        <f>VLOOKUP($AC1006,LS_Coint_BD!$B$3:$AQ$1079,AN$2)</f>
        <v>0</v>
      </c>
      <c r="AO1006" s="89">
        <f>VLOOKUP($AC1006,LS_Coint_BD!$B$3:$AQ$1079,AO$2)</f>
        <v>0</v>
      </c>
      <c r="AP1006" s="89">
        <f>VLOOKUP($AC1006,LS_Coint_BD!$B$3:$AQ$1079,AP$2)</f>
        <v>0</v>
      </c>
      <c r="AQ1006" s="89">
        <f>VLOOKUP($AC1006,LS_Coint_BD!$B$3:$AQ$1079,AQ$2)</f>
        <v>0</v>
      </c>
      <c r="AR1006" s="89">
        <f>VLOOKUP($AC1006,LS_Coint_BD!$B$3:$AQ$1079,AR$2)</f>
        <v>0</v>
      </c>
      <c r="AS1006" s="89">
        <f>VLOOKUP($AC1006,LS_Coint_BD!$B$3:$AQ$1079,AS$2)</f>
        <v>0</v>
      </c>
      <c r="AT1006" s="89">
        <f>VLOOKUP($AC1006,LS_Coint_BD!$B$3:$AQ$1079,AT$2)</f>
        <v>0</v>
      </c>
      <c r="AU1006" s="89">
        <f>VLOOKUP($AC1006,LS_Coint_BD!$B$3:$AQ$1079,AU$2)</f>
        <v>0</v>
      </c>
      <c r="AV1006" s="89">
        <f>VLOOKUP($AC1006,LS_Coint_BD!$B$3:$AQ$1079,AV$2)</f>
        <v>0</v>
      </c>
      <c r="AW1006" s="89">
        <f>VLOOKUP($AC1006,LS_Coint_BD!$B$3:$AQ$1079,AW$2)</f>
        <v>0</v>
      </c>
      <c r="AX1006" s="89">
        <f>VLOOKUP($AC1006,LS_Coint_BD!$B$3:$AQ$1079,AX$2)</f>
        <v>0</v>
      </c>
      <c r="AY1006" s="89">
        <f>VLOOKUP($AC1006,LS_Coint_BD!$B$3:$AQ$1079,AY$2)</f>
        <v>0</v>
      </c>
      <c r="AZ1006" s="89">
        <f>VLOOKUP($AC1006,LS_Coint_BD!$B$3:$AQ$1079,AZ$2)</f>
        <v>0</v>
      </c>
      <c r="BA1006" s="89">
        <f>VLOOKUP($AC1006,LS_Coint_BD!$B$3:$AQ$1079,BA$2)</f>
        <v>0</v>
      </c>
      <c r="BB1006" s="89">
        <f>VLOOKUP($AC1006,LS_Coint_BD!$B$3:$AQ$1079,BB$2)</f>
        <v>0</v>
      </c>
      <c r="BC1006" s="89">
        <f>VLOOKUP($AC1006,LS_Coint_BD!$B$3:$AQ$1079,BC$2)</f>
        <v>0</v>
      </c>
      <c r="BD1006" s="89">
        <f t="shared" si="753"/>
        <v>0</v>
      </c>
      <c r="BE1006" s="89">
        <f t="shared" si="754"/>
        <v>0</v>
      </c>
      <c r="BF1006" s="89">
        <f t="shared" si="755"/>
        <v>0</v>
      </c>
      <c r="BG1006" s="89">
        <f t="shared" si="756"/>
        <v>0</v>
      </c>
      <c r="BH1006" s="89">
        <f t="shared" si="757"/>
        <v>0</v>
      </c>
      <c r="BI1006" s="89">
        <f t="shared" si="758"/>
        <v>0</v>
      </c>
      <c r="BJ1006" s="89">
        <f t="shared" si="759"/>
        <v>0</v>
      </c>
      <c r="BK1006" s="89">
        <f t="shared" si="760"/>
        <v>0</v>
      </c>
      <c r="BL1006" s="89">
        <f t="shared" si="761"/>
        <v>0</v>
      </c>
      <c r="BM1006" s="89"/>
      <c r="BN1006" s="26" t="b">
        <f t="shared" si="762"/>
        <v>0</v>
      </c>
      <c r="BO1006" s="26" t="b">
        <f t="shared" si="763"/>
        <v>0</v>
      </c>
      <c r="BP1006" s="26" t="b">
        <f t="shared" si="764"/>
        <v>0</v>
      </c>
      <c r="BQ1006" s="26" t="b">
        <f t="shared" si="765"/>
        <v>0</v>
      </c>
      <c r="BR1006" s="26" t="b">
        <f t="shared" si="766"/>
        <v>0</v>
      </c>
      <c r="BS1006" s="26" t="b">
        <f t="shared" si="767"/>
        <v>0</v>
      </c>
      <c r="BT1006" s="26" t="b">
        <f t="shared" si="768"/>
        <v>0</v>
      </c>
      <c r="BU1006" s="26" t="b">
        <f t="shared" si="769"/>
        <v>0</v>
      </c>
    </row>
    <row r="1007" spans="2:73" ht="15" thickBot="1" x14ac:dyDescent="0.35">
      <c r="B1007" s="17">
        <f>VLOOKUP($AC1007,LS_Coint_BD!$B$3:$D$1079,2)</f>
        <v>0</v>
      </c>
      <c r="C1007" s="87">
        <f>VLOOKUP($AC1007,LS_Coint_BD!$B$3:$D$1079,3)</f>
        <v>0</v>
      </c>
      <c r="D1007" s="68">
        <f t="shared" si="729"/>
        <v>0</v>
      </c>
      <c r="E1007" s="65">
        <f t="shared" si="730"/>
        <v>0</v>
      </c>
      <c r="F1007" s="69">
        <f t="shared" si="731"/>
        <v>0</v>
      </c>
      <c r="G1007" s="68">
        <f t="shared" si="732"/>
        <v>0</v>
      </c>
      <c r="H1007" s="65">
        <f t="shared" si="733"/>
        <v>0</v>
      </c>
      <c r="I1007" s="69">
        <f t="shared" si="734"/>
        <v>0</v>
      </c>
      <c r="J1007" s="68">
        <f t="shared" si="735"/>
        <v>0</v>
      </c>
      <c r="K1007" s="65">
        <f t="shared" si="736"/>
        <v>0</v>
      </c>
      <c r="L1007" s="69">
        <f t="shared" si="737"/>
        <v>0</v>
      </c>
      <c r="M1007" s="68">
        <f t="shared" si="738"/>
        <v>0</v>
      </c>
      <c r="N1007" s="65">
        <f t="shared" si="739"/>
        <v>0</v>
      </c>
      <c r="O1007" s="69">
        <f t="shared" si="740"/>
        <v>0</v>
      </c>
      <c r="P1007" s="68">
        <f t="shared" si="741"/>
        <v>0</v>
      </c>
      <c r="Q1007" s="65">
        <f t="shared" si="742"/>
        <v>0</v>
      </c>
      <c r="R1007" s="69">
        <f t="shared" si="743"/>
        <v>0</v>
      </c>
      <c r="S1007" s="68">
        <f t="shared" si="744"/>
        <v>0</v>
      </c>
      <c r="T1007" s="65">
        <f t="shared" si="745"/>
        <v>0</v>
      </c>
      <c r="U1007" s="69">
        <f t="shared" si="746"/>
        <v>0</v>
      </c>
      <c r="V1007" s="68">
        <f t="shared" si="747"/>
        <v>0</v>
      </c>
      <c r="W1007" s="65">
        <f t="shared" si="748"/>
        <v>0</v>
      </c>
      <c r="X1007" s="69">
        <f t="shared" si="749"/>
        <v>0</v>
      </c>
      <c r="Y1007" s="68">
        <f t="shared" si="750"/>
        <v>0</v>
      </c>
      <c r="Z1007" s="65">
        <f t="shared" si="751"/>
        <v>0</v>
      </c>
      <c r="AA1007" s="69">
        <f t="shared" si="752"/>
        <v>0</v>
      </c>
      <c r="AB1007" s="98">
        <f>SUMIF(BN1007:BU1007,"VERDADEIRO",BN$3:$BU1006)</f>
        <v>0</v>
      </c>
      <c r="AC1007" s="97">
        <f t="shared" si="728"/>
        <v>1004</v>
      </c>
      <c r="AD1007" s="89">
        <f>RTD("tryd.rtdserver",,"COT",B1007,"ULT")</f>
        <v>0</v>
      </c>
      <c r="AE1007" s="89">
        <f>RTD("tryd.rtdserver",,"COT",C1007,"ULT")</f>
        <v>0</v>
      </c>
      <c r="AF1007" s="89">
        <f>VLOOKUP($AC1007,LS_Coint_BD!$B$3:$AQ$1079,AF$2)*$AD1007+VLOOKUP($AC1007,LS_Coint_BD!$B$3:$AQ$1079,AF$2+1)</f>
        <v>0</v>
      </c>
      <c r="AG1007" s="89">
        <f>VLOOKUP($AC1007,LS_Coint_BD!$B$3:$AQ$1079,AG$2)*$AD1007+VLOOKUP($AC1007,LS_Coint_BD!$B$3:$AQ$1079,AG$2+1)</f>
        <v>0</v>
      </c>
      <c r="AH1007" s="89">
        <f>VLOOKUP($AC1007,LS_Coint_BD!$B$3:$AQ$1079,AH$2)*$AD1007+VLOOKUP($AC1007,LS_Coint_BD!$B$3:$AQ$1079,AH$2+1)</f>
        <v>0</v>
      </c>
      <c r="AI1007" s="89">
        <f>VLOOKUP($AC1007,LS_Coint_BD!$B$3:$AQ$1079,AI$2)*$AD1007+VLOOKUP($AC1007,LS_Coint_BD!$B$3:$AQ$1079,AI$2+1)</f>
        <v>0</v>
      </c>
      <c r="AJ1007" s="89">
        <f>VLOOKUP($AC1007,LS_Coint_BD!$B$3:$AQ$1079,AJ$2)*$AD1007+VLOOKUP($AC1007,LS_Coint_BD!$B$3:$AQ$1079,AJ$2+1)</f>
        <v>0</v>
      </c>
      <c r="AK1007" s="89">
        <f>VLOOKUP($AC1007,LS_Coint_BD!$B$3:$AQ$1079,AK$2)*$AD1007+VLOOKUP($AC1007,LS_Coint_BD!$B$3:$AQ$1079,AK$2+1)</f>
        <v>0</v>
      </c>
      <c r="AL1007" s="89">
        <f>VLOOKUP($AC1007,LS_Coint_BD!$B$3:$AQ$1079,AL$2)*$AD1007+VLOOKUP($AC1007,LS_Coint_BD!$B$3:$AQ$1079,AL$2+1)</f>
        <v>0</v>
      </c>
      <c r="AM1007" s="89">
        <f>VLOOKUP($AC1007,LS_Coint_BD!$B$3:$AQ$1079,AM$2)*$AD1007+VLOOKUP($AC1007,LS_Coint_BD!$B$3:$AQ$1079,AM$2+1)</f>
        <v>0</v>
      </c>
      <c r="AN1007" s="89">
        <f>VLOOKUP($AC1007,LS_Coint_BD!$B$3:$AQ$1079,AN$2)</f>
        <v>0</v>
      </c>
      <c r="AO1007" s="89">
        <f>VLOOKUP($AC1007,LS_Coint_BD!$B$3:$AQ$1079,AO$2)</f>
        <v>0</v>
      </c>
      <c r="AP1007" s="89">
        <f>VLOOKUP($AC1007,LS_Coint_BD!$B$3:$AQ$1079,AP$2)</f>
        <v>0</v>
      </c>
      <c r="AQ1007" s="89">
        <f>VLOOKUP($AC1007,LS_Coint_BD!$B$3:$AQ$1079,AQ$2)</f>
        <v>0</v>
      </c>
      <c r="AR1007" s="89">
        <f>VLOOKUP($AC1007,LS_Coint_BD!$B$3:$AQ$1079,AR$2)</f>
        <v>0</v>
      </c>
      <c r="AS1007" s="89">
        <f>VLOOKUP($AC1007,LS_Coint_BD!$B$3:$AQ$1079,AS$2)</f>
        <v>0</v>
      </c>
      <c r="AT1007" s="89">
        <f>VLOOKUP($AC1007,LS_Coint_BD!$B$3:$AQ$1079,AT$2)</f>
        <v>0</v>
      </c>
      <c r="AU1007" s="89">
        <f>VLOOKUP($AC1007,LS_Coint_BD!$B$3:$AQ$1079,AU$2)</f>
        <v>0</v>
      </c>
      <c r="AV1007" s="89">
        <f>VLOOKUP($AC1007,LS_Coint_BD!$B$3:$AQ$1079,AV$2)</f>
        <v>0</v>
      </c>
      <c r="AW1007" s="89">
        <f>VLOOKUP($AC1007,LS_Coint_BD!$B$3:$AQ$1079,AW$2)</f>
        <v>0</v>
      </c>
      <c r="AX1007" s="89">
        <f>VLOOKUP($AC1007,LS_Coint_BD!$B$3:$AQ$1079,AX$2)</f>
        <v>0</v>
      </c>
      <c r="AY1007" s="89">
        <f>VLOOKUP($AC1007,LS_Coint_BD!$B$3:$AQ$1079,AY$2)</f>
        <v>0</v>
      </c>
      <c r="AZ1007" s="89">
        <f>VLOOKUP($AC1007,LS_Coint_BD!$B$3:$AQ$1079,AZ$2)</f>
        <v>0</v>
      </c>
      <c r="BA1007" s="89">
        <f>VLOOKUP($AC1007,LS_Coint_BD!$B$3:$AQ$1079,BA$2)</f>
        <v>0</v>
      </c>
      <c r="BB1007" s="89">
        <f>VLOOKUP($AC1007,LS_Coint_BD!$B$3:$AQ$1079,BB$2)</f>
        <v>0</v>
      </c>
      <c r="BC1007" s="89">
        <f>VLOOKUP($AC1007,LS_Coint_BD!$B$3:$AQ$1079,BC$2)</f>
        <v>0</v>
      </c>
      <c r="BD1007" s="89">
        <f t="shared" si="753"/>
        <v>0</v>
      </c>
      <c r="BE1007" s="89">
        <f t="shared" si="754"/>
        <v>0</v>
      </c>
      <c r="BF1007" s="89">
        <f t="shared" si="755"/>
        <v>0</v>
      </c>
      <c r="BG1007" s="89">
        <f t="shared" si="756"/>
        <v>0</v>
      </c>
      <c r="BH1007" s="89">
        <f t="shared" si="757"/>
        <v>0</v>
      </c>
      <c r="BI1007" s="89">
        <f t="shared" si="758"/>
        <v>0</v>
      </c>
      <c r="BJ1007" s="89">
        <f t="shared" si="759"/>
        <v>0</v>
      </c>
      <c r="BK1007" s="89">
        <f t="shared" si="760"/>
        <v>0</v>
      </c>
      <c r="BL1007" s="89">
        <f t="shared" si="761"/>
        <v>0</v>
      </c>
      <c r="BM1007" s="89"/>
      <c r="BN1007" s="26" t="b">
        <f t="shared" si="762"/>
        <v>0</v>
      </c>
      <c r="BO1007" s="26" t="b">
        <f t="shared" si="763"/>
        <v>0</v>
      </c>
      <c r="BP1007" s="26" t="b">
        <f t="shared" si="764"/>
        <v>0</v>
      </c>
      <c r="BQ1007" s="26" t="b">
        <f t="shared" si="765"/>
        <v>0</v>
      </c>
      <c r="BR1007" s="26" t="b">
        <f t="shared" si="766"/>
        <v>0</v>
      </c>
      <c r="BS1007" s="26" t="b">
        <f t="shared" si="767"/>
        <v>0</v>
      </c>
      <c r="BT1007" s="26" t="b">
        <f t="shared" si="768"/>
        <v>0</v>
      </c>
      <c r="BU1007" s="26" t="b">
        <f t="shared" si="769"/>
        <v>0</v>
      </c>
    </row>
    <row r="1008" spans="2:73" ht="15" thickBot="1" x14ac:dyDescent="0.35">
      <c r="B1008" s="17">
        <f>VLOOKUP($AC1008,LS_Coint_BD!$B$3:$D$1079,2)</f>
        <v>0</v>
      </c>
      <c r="C1008" s="87">
        <f>VLOOKUP($AC1008,LS_Coint_BD!$B$3:$D$1079,3)</f>
        <v>0</v>
      </c>
      <c r="D1008" s="68">
        <f t="shared" si="729"/>
        <v>0</v>
      </c>
      <c r="E1008" s="65">
        <f t="shared" si="730"/>
        <v>0</v>
      </c>
      <c r="F1008" s="69">
        <f t="shared" si="731"/>
        <v>0</v>
      </c>
      <c r="G1008" s="68">
        <f t="shared" si="732"/>
        <v>0</v>
      </c>
      <c r="H1008" s="65">
        <f t="shared" si="733"/>
        <v>0</v>
      </c>
      <c r="I1008" s="69">
        <f t="shared" si="734"/>
        <v>0</v>
      </c>
      <c r="J1008" s="68">
        <f t="shared" si="735"/>
        <v>0</v>
      </c>
      <c r="K1008" s="65">
        <f t="shared" si="736"/>
        <v>0</v>
      </c>
      <c r="L1008" s="69">
        <f t="shared" si="737"/>
        <v>0</v>
      </c>
      <c r="M1008" s="68">
        <f t="shared" si="738"/>
        <v>0</v>
      </c>
      <c r="N1008" s="65">
        <f t="shared" si="739"/>
        <v>0</v>
      </c>
      <c r="O1008" s="69">
        <f t="shared" si="740"/>
        <v>0</v>
      </c>
      <c r="P1008" s="68">
        <f t="shared" si="741"/>
        <v>0</v>
      </c>
      <c r="Q1008" s="65">
        <f t="shared" si="742"/>
        <v>0</v>
      </c>
      <c r="R1008" s="69">
        <f t="shared" si="743"/>
        <v>0</v>
      </c>
      <c r="S1008" s="68">
        <f t="shared" si="744"/>
        <v>0</v>
      </c>
      <c r="T1008" s="65">
        <f t="shared" si="745"/>
        <v>0</v>
      </c>
      <c r="U1008" s="69">
        <f t="shared" si="746"/>
        <v>0</v>
      </c>
      <c r="V1008" s="68">
        <f t="shared" si="747"/>
        <v>0</v>
      </c>
      <c r="W1008" s="65">
        <f t="shared" si="748"/>
        <v>0</v>
      </c>
      <c r="X1008" s="69">
        <f t="shared" si="749"/>
        <v>0</v>
      </c>
      <c r="Y1008" s="68">
        <f t="shared" si="750"/>
        <v>0</v>
      </c>
      <c r="Z1008" s="65">
        <f t="shared" si="751"/>
        <v>0</v>
      </c>
      <c r="AA1008" s="69">
        <f t="shared" si="752"/>
        <v>0</v>
      </c>
      <c r="AB1008" s="98">
        <f>SUMIF(BN1008:BU1008,"VERDADEIRO",BN$3:$BU1007)</f>
        <v>0</v>
      </c>
      <c r="AC1008" s="97">
        <f t="shared" si="728"/>
        <v>1005</v>
      </c>
      <c r="AD1008" s="89">
        <f>RTD("tryd.rtdserver",,"COT",B1008,"ULT")</f>
        <v>0</v>
      </c>
      <c r="AE1008" s="89">
        <f>RTD("tryd.rtdserver",,"COT",C1008,"ULT")</f>
        <v>0</v>
      </c>
      <c r="AF1008" s="89">
        <f>VLOOKUP($AC1008,LS_Coint_BD!$B$3:$AQ$1079,AF$2)*$AD1008+VLOOKUP($AC1008,LS_Coint_BD!$B$3:$AQ$1079,AF$2+1)</f>
        <v>0</v>
      </c>
      <c r="AG1008" s="89">
        <f>VLOOKUP($AC1008,LS_Coint_BD!$B$3:$AQ$1079,AG$2)*$AD1008+VLOOKUP($AC1008,LS_Coint_BD!$B$3:$AQ$1079,AG$2+1)</f>
        <v>0</v>
      </c>
      <c r="AH1008" s="89">
        <f>VLOOKUP($AC1008,LS_Coint_BD!$B$3:$AQ$1079,AH$2)*$AD1008+VLOOKUP($AC1008,LS_Coint_BD!$B$3:$AQ$1079,AH$2+1)</f>
        <v>0</v>
      </c>
      <c r="AI1008" s="89">
        <f>VLOOKUP($AC1008,LS_Coint_BD!$B$3:$AQ$1079,AI$2)*$AD1008+VLOOKUP($AC1008,LS_Coint_BD!$B$3:$AQ$1079,AI$2+1)</f>
        <v>0</v>
      </c>
      <c r="AJ1008" s="89">
        <f>VLOOKUP($AC1008,LS_Coint_BD!$B$3:$AQ$1079,AJ$2)*$AD1008+VLOOKUP($AC1008,LS_Coint_BD!$B$3:$AQ$1079,AJ$2+1)</f>
        <v>0</v>
      </c>
      <c r="AK1008" s="89">
        <f>VLOOKUP($AC1008,LS_Coint_BD!$B$3:$AQ$1079,AK$2)*$AD1008+VLOOKUP($AC1008,LS_Coint_BD!$B$3:$AQ$1079,AK$2+1)</f>
        <v>0</v>
      </c>
      <c r="AL1008" s="89">
        <f>VLOOKUP($AC1008,LS_Coint_BD!$B$3:$AQ$1079,AL$2)*$AD1008+VLOOKUP($AC1008,LS_Coint_BD!$B$3:$AQ$1079,AL$2+1)</f>
        <v>0</v>
      </c>
      <c r="AM1008" s="89">
        <f>VLOOKUP($AC1008,LS_Coint_BD!$B$3:$AQ$1079,AM$2)*$AD1008+VLOOKUP($AC1008,LS_Coint_BD!$B$3:$AQ$1079,AM$2+1)</f>
        <v>0</v>
      </c>
      <c r="AN1008" s="89">
        <f>VLOOKUP($AC1008,LS_Coint_BD!$B$3:$AQ$1079,AN$2)</f>
        <v>0</v>
      </c>
      <c r="AO1008" s="89">
        <f>VLOOKUP($AC1008,LS_Coint_BD!$B$3:$AQ$1079,AO$2)</f>
        <v>0</v>
      </c>
      <c r="AP1008" s="89">
        <f>VLOOKUP($AC1008,LS_Coint_BD!$B$3:$AQ$1079,AP$2)</f>
        <v>0</v>
      </c>
      <c r="AQ1008" s="89">
        <f>VLOOKUP($AC1008,LS_Coint_BD!$B$3:$AQ$1079,AQ$2)</f>
        <v>0</v>
      </c>
      <c r="AR1008" s="89">
        <f>VLOOKUP($AC1008,LS_Coint_BD!$B$3:$AQ$1079,AR$2)</f>
        <v>0</v>
      </c>
      <c r="AS1008" s="89">
        <f>VLOOKUP($AC1008,LS_Coint_BD!$B$3:$AQ$1079,AS$2)</f>
        <v>0</v>
      </c>
      <c r="AT1008" s="89">
        <f>VLOOKUP($AC1008,LS_Coint_BD!$B$3:$AQ$1079,AT$2)</f>
        <v>0</v>
      </c>
      <c r="AU1008" s="89">
        <f>VLOOKUP($AC1008,LS_Coint_BD!$B$3:$AQ$1079,AU$2)</f>
        <v>0</v>
      </c>
      <c r="AV1008" s="89">
        <f>VLOOKUP($AC1008,LS_Coint_BD!$B$3:$AQ$1079,AV$2)</f>
        <v>0</v>
      </c>
      <c r="AW1008" s="89">
        <f>VLOOKUP($AC1008,LS_Coint_BD!$B$3:$AQ$1079,AW$2)</f>
        <v>0</v>
      </c>
      <c r="AX1008" s="89">
        <f>VLOOKUP($AC1008,LS_Coint_BD!$B$3:$AQ$1079,AX$2)</f>
        <v>0</v>
      </c>
      <c r="AY1008" s="89">
        <f>VLOOKUP($AC1008,LS_Coint_BD!$B$3:$AQ$1079,AY$2)</f>
        <v>0</v>
      </c>
      <c r="AZ1008" s="89">
        <f>VLOOKUP($AC1008,LS_Coint_BD!$B$3:$AQ$1079,AZ$2)</f>
        <v>0</v>
      </c>
      <c r="BA1008" s="89">
        <f>VLOOKUP($AC1008,LS_Coint_BD!$B$3:$AQ$1079,BA$2)</f>
        <v>0</v>
      </c>
      <c r="BB1008" s="89">
        <f>VLOOKUP($AC1008,LS_Coint_BD!$B$3:$AQ$1079,BB$2)</f>
        <v>0</v>
      </c>
      <c r="BC1008" s="89">
        <f>VLOOKUP($AC1008,LS_Coint_BD!$B$3:$AQ$1079,BC$2)</f>
        <v>0</v>
      </c>
      <c r="BD1008" s="89">
        <f t="shared" si="753"/>
        <v>0</v>
      </c>
      <c r="BE1008" s="89">
        <f t="shared" si="754"/>
        <v>0</v>
      </c>
      <c r="BF1008" s="89">
        <f t="shared" si="755"/>
        <v>0</v>
      </c>
      <c r="BG1008" s="89">
        <f t="shared" si="756"/>
        <v>0</v>
      </c>
      <c r="BH1008" s="89">
        <f t="shared" si="757"/>
        <v>0</v>
      </c>
      <c r="BI1008" s="89">
        <f t="shared" si="758"/>
        <v>0</v>
      </c>
      <c r="BJ1008" s="89">
        <f t="shared" si="759"/>
        <v>0</v>
      </c>
      <c r="BK1008" s="89">
        <f t="shared" si="760"/>
        <v>0</v>
      </c>
      <c r="BL1008" s="89">
        <f t="shared" si="761"/>
        <v>0</v>
      </c>
      <c r="BM1008" s="89"/>
      <c r="BN1008" s="26" t="b">
        <f t="shared" si="762"/>
        <v>0</v>
      </c>
      <c r="BO1008" s="26" t="b">
        <f t="shared" si="763"/>
        <v>0</v>
      </c>
      <c r="BP1008" s="26" t="b">
        <f t="shared" si="764"/>
        <v>0</v>
      </c>
      <c r="BQ1008" s="26" t="b">
        <f t="shared" si="765"/>
        <v>0</v>
      </c>
      <c r="BR1008" s="26" t="b">
        <f t="shared" si="766"/>
        <v>0</v>
      </c>
      <c r="BS1008" s="26" t="b">
        <f t="shared" si="767"/>
        <v>0</v>
      </c>
      <c r="BT1008" s="26" t="b">
        <f t="shared" si="768"/>
        <v>0</v>
      </c>
      <c r="BU1008" s="26" t="b">
        <f t="shared" si="769"/>
        <v>0</v>
      </c>
    </row>
    <row r="1009" spans="2:73" ht="15" thickBot="1" x14ac:dyDescent="0.35">
      <c r="B1009" s="17">
        <f>VLOOKUP($AC1009,LS_Coint_BD!$B$3:$D$1079,2)</f>
        <v>0</v>
      </c>
      <c r="C1009" s="87">
        <f>VLOOKUP($AC1009,LS_Coint_BD!$B$3:$D$1079,3)</f>
        <v>0</v>
      </c>
      <c r="D1009" s="68">
        <f t="shared" si="729"/>
        <v>0</v>
      </c>
      <c r="E1009" s="65">
        <f t="shared" si="730"/>
        <v>0</v>
      </c>
      <c r="F1009" s="69">
        <f t="shared" si="731"/>
        <v>0</v>
      </c>
      <c r="G1009" s="68">
        <f t="shared" si="732"/>
        <v>0</v>
      </c>
      <c r="H1009" s="65">
        <f t="shared" si="733"/>
        <v>0</v>
      </c>
      <c r="I1009" s="69">
        <f t="shared" si="734"/>
        <v>0</v>
      </c>
      <c r="J1009" s="68">
        <f t="shared" si="735"/>
        <v>0</v>
      </c>
      <c r="K1009" s="65">
        <f t="shared" si="736"/>
        <v>0</v>
      </c>
      <c r="L1009" s="69">
        <f t="shared" si="737"/>
        <v>0</v>
      </c>
      <c r="M1009" s="68">
        <f t="shared" si="738"/>
        <v>0</v>
      </c>
      <c r="N1009" s="65">
        <f t="shared" si="739"/>
        <v>0</v>
      </c>
      <c r="O1009" s="69">
        <f t="shared" si="740"/>
        <v>0</v>
      </c>
      <c r="P1009" s="68">
        <f t="shared" si="741"/>
        <v>0</v>
      </c>
      <c r="Q1009" s="65">
        <f t="shared" si="742"/>
        <v>0</v>
      </c>
      <c r="R1009" s="69">
        <f t="shared" si="743"/>
        <v>0</v>
      </c>
      <c r="S1009" s="68">
        <f t="shared" si="744"/>
        <v>0</v>
      </c>
      <c r="T1009" s="65">
        <f t="shared" si="745"/>
        <v>0</v>
      </c>
      <c r="U1009" s="69">
        <f t="shared" si="746"/>
        <v>0</v>
      </c>
      <c r="V1009" s="68">
        <f t="shared" si="747"/>
        <v>0</v>
      </c>
      <c r="W1009" s="65">
        <f t="shared" si="748"/>
        <v>0</v>
      </c>
      <c r="X1009" s="69">
        <f t="shared" si="749"/>
        <v>0</v>
      </c>
      <c r="Y1009" s="68">
        <f t="shared" si="750"/>
        <v>0</v>
      </c>
      <c r="Z1009" s="65">
        <f t="shared" si="751"/>
        <v>0</v>
      </c>
      <c r="AA1009" s="69">
        <f t="shared" si="752"/>
        <v>0</v>
      </c>
      <c r="AB1009" s="98">
        <f>SUMIF(BN1009:BU1009,"VERDADEIRO",BN$3:$BU1008)</f>
        <v>0</v>
      </c>
      <c r="AC1009" s="97">
        <f t="shared" si="728"/>
        <v>1006</v>
      </c>
      <c r="AD1009" s="89">
        <f>RTD("tryd.rtdserver",,"COT",B1009,"ULT")</f>
        <v>0</v>
      </c>
      <c r="AE1009" s="89">
        <f>RTD("tryd.rtdserver",,"COT",C1009,"ULT")</f>
        <v>0</v>
      </c>
      <c r="AF1009" s="89">
        <f>VLOOKUP($AC1009,LS_Coint_BD!$B$3:$AQ$1079,AF$2)*$AD1009+VLOOKUP($AC1009,LS_Coint_BD!$B$3:$AQ$1079,AF$2+1)</f>
        <v>0</v>
      </c>
      <c r="AG1009" s="89">
        <f>VLOOKUP($AC1009,LS_Coint_BD!$B$3:$AQ$1079,AG$2)*$AD1009+VLOOKUP($AC1009,LS_Coint_BD!$B$3:$AQ$1079,AG$2+1)</f>
        <v>0</v>
      </c>
      <c r="AH1009" s="89">
        <f>VLOOKUP($AC1009,LS_Coint_BD!$B$3:$AQ$1079,AH$2)*$AD1009+VLOOKUP($AC1009,LS_Coint_BD!$B$3:$AQ$1079,AH$2+1)</f>
        <v>0</v>
      </c>
      <c r="AI1009" s="89">
        <f>VLOOKUP($AC1009,LS_Coint_BD!$B$3:$AQ$1079,AI$2)*$AD1009+VLOOKUP($AC1009,LS_Coint_BD!$B$3:$AQ$1079,AI$2+1)</f>
        <v>0</v>
      </c>
      <c r="AJ1009" s="89">
        <f>VLOOKUP($AC1009,LS_Coint_BD!$B$3:$AQ$1079,AJ$2)*$AD1009+VLOOKUP($AC1009,LS_Coint_BD!$B$3:$AQ$1079,AJ$2+1)</f>
        <v>0</v>
      </c>
      <c r="AK1009" s="89">
        <f>VLOOKUP($AC1009,LS_Coint_BD!$B$3:$AQ$1079,AK$2)*$AD1009+VLOOKUP($AC1009,LS_Coint_BD!$B$3:$AQ$1079,AK$2+1)</f>
        <v>0</v>
      </c>
      <c r="AL1009" s="89">
        <f>VLOOKUP($AC1009,LS_Coint_BD!$B$3:$AQ$1079,AL$2)*$AD1009+VLOOKUP($AC1009,LS_Coint_BD!$B$3:$AQ$1079,AL$2+1)</f>
        <v>0</v>
      </c>
      <c r="AM1009" s="89">
        <f>VLOOKUP($AC1009,LS_Coint_BD!$B$3:$AQ$1079,AM$2)*$AD1009+VLOOKUP($AC1009,LS_Coint_BD!$B$3:$AQ$1079,AM$2+1)</f>
        <v>0</v>
      </c>
      <c r="AN1009" s="89">
        <f>VLOOKUP($AC1009,LS_Coint_BD!$B$3:$AQ$1079,AN$2)</f>
        <v>0</v>
      </c>
      <c r="AO1009" s="89">
        <f>VLOOKUP($AC1009,LS_Coint_BD!$B$3:$AQ$1079,AO$2)</f>
        <v>0</v>
      </c>
      <c r="AP1009" s="89">
        <f>VLOOKUP($AC1009,LS_Coint_BD!$B$3:$AQ$1079,AP$2)</f>
        <v>0</v>
      </c>
      <c r="AQ1009" s="89">
        <f>VLOOKUP($AC1009,LS_Coint_BD!$B$3:$AQ$1079,AQ$2)</f>
        <v>0</v>
      </c>
      <c r="AR1009" s="89">
        <f>VLOOKUP($AC1009,LS_Coint_BD!$B$3:$AQ$1079,AR$2)</f>
        <v>0</v>
      </c>
      <c r="AS1009" s="89">
        <f>VLOOKUP($AC1009,LS_Coint_BD!$B$3:$AQ$1079,AS$2)</f>
        <v>0</v>
      </c>
      <c r="AT1009" s="89">
        <f>VLOOKUP($AC1009,LS_Coint_BD!$B$3:$AQ$1079,AT$2)</f>
        <v>0</v>
      </c>
      <c r="AU1009" s="89">
        <f>VLOOKUP($AC1009,LS_Coint_BD!$B$3:$AQ$1079,AU$2)</f>
        <v>0</v>
      </c>
      <c r="AV1009" s="89">
        <f>VLOOKUP($AC1009,LS_Coint_BD!$B$3:$AQ$1079,AV$2)</f>
        <v>0</v>
      </c>
      <c r="AW1009" s="89">
        <f>VLOOKUP($AC1009,LS_Coint_BD!$B$3:$AQ$1079,AW$2)</f>
        <v>0</v>
      </c>
      <c r="AX1009" s="89">
        <f>VLOOKUP($AC1009,LS_Coint_BD!$B$3:$AQ$1079,AX$2)</f>
        <v>0</v>
      </c>
      <c r="AY1009" s="89">
        <f>VLOOKUP($AC1009,LS_Coint_BD!$B$3:$AQ$1079,AY$2)</f>
        <v>0</v>
      </c>
      <c r="AZ1009" s="89">
        <f>VLOOKUP($AC1009,LS_Coint_BD!$B$3:$AQ$1079,AZ$2)</f>
        <v>0</v>
      </c>
      <c r="BA1009" s="89">
        <f>VLOOKUP($AC1009,LS_Coint_BD!$B$3:$AQ$1079,BA$2)</f>
        <v>0</v>
      </c>
      <c r="BB1009" s="89">
        <f>VLOOKUP($AC1009,LS_Coint_BD!$B$3:$AQ$1079,BB$2)</f>
        <v>0</v>
      </c>
      <c r="BC1009" s="89">
        <f>VLOOKUP($AC1009,LS_Coint_BD!$B$3:$AQ$1079,BC$2)</f>
        <v>0</v>
      </c>
      <c r="BD1009" s="89">
        <f t="shared" si="753"/>
        <v>0</v>
      </c>
      <c r="BE1009" s="89">
        <f t="shared" si="754"/>
        <v>0</v>
      </c>
      <c r="BF1009" s="89">
        <f t="shared" si="755"/>
        <v>0</v>
      </c>
      <c r="BG1009" s="89">
        <f t="shared" si="756"/>
        <v>0</v>
      </c>
      <c r="BH1009" s="89">
        <f t="shared" si="757"/>
        <v>0</v>
      </c>
      <c r="BI1009" s="89">
        <f t="shared" si="758"/>
        <v>0</v>
      </c>
      <c r="BJ1009" s="89">
        <f t="shared" si="759"/>
        <v>0</v>
      </c>
      <c r="BK1009" s="89">
        <f t="shared" si="760"/>
        <v>0</v>
      </c>
      <c r="BL1009" s="89">
        <f t="shared" si="761"/>
        <v>0</v>
      </c>
      <c r="BM1009" s="89"/>
      <c r="BN1009" s="26" t="b">
        <f t="shared" si="762"/>
        <v>0</v>
      </c>
      <c r="BO1009" s="26" t="b">
        <f t="shared" si="763"/>
        <v>0</v>
      </c>
      <c r="BP1009" s="26" t="b">
        <f t="shared" si="764"/>
        <v>0</v>
      </c>
      <c r="BQ1009" s="26" t="b">
        <f t="shared" si="765"/>
        <v>0</v>
      </c>
      <c r="BR1009" s="26" t="b">
        <f t="shared" si="766"/>
        <v>0</v>
      </c>
      <c r="BS1009" s="26" t="b">
        <f t="shared" si="767"/>
        <v>0</v>
      </c>
      <c r="BT1009" s="26" t="b">
        <f t="shared" si="768"/>
        <v>0</v>
      </c>
      <c r="BU1009" s="26" t="b">
        <f t="shared" si="769"/>
        <v>0</v>
      </c>
    </row>
    <row r="1010" spans="2:73" ht="15" thickBot="1" x14ac:dyDescent="0.35">
      <c r="B1010" s="17">
        <f>VLOOKUP($AC1010,LS_Coint_BD!$B$3:$D$1079,2)</f>
        <v>0</v>
      </c>
      <c r="C1010" s="87">
        <f>VLOOKUP($AC1010,LS_Coint_BD!$B$3:$D$1079,3)</f>
        <v>0</v>
      </c>
      <c r="D1010" s="68">
        <f t="shared" si="729"/>
        <v>0</v>
      </c>
      <c r="E1010" s="65">
        <f t="shared" si="730"/>
        <v>0</v>
      </c>
      <c r="F1010" s="69">
        <f t="shared" si="731"/>
        <v>0</v>
      </c>
      <c r="G1010" s="68">
        <f t="shared" si="732"/>
        <v>0</v>
      </c>
      <c r="H1010" s="65">
        <f t="shared" si="733"/>
        <v>0</v>
      </c>
      <c r="I1010" s="69">
        <f t="shared" si="734"/>
        <v>0</v>
      </c>
      <c r="J1010" s="68">
        <f t="shared" si="735"/>
        <v>0</v>
      </c>
      <c r="K1010" s="65">
        <f t="shared" si="736"/>
        <v>0</v>
      </c>
      <c r="L1010" s="69">
        <f t="shared" si="737"/>
        <v>0</v>
      </c>
      <c r="M1010" s="68">
        <f t="shared" si="738"/>
        <v>0</v>
      </c>
      <c r="N1010" s="65">
        <f t="shared" si="739"/>
        <v>0</v>
      </c>
      <c r="O1010" s="69">
        <f t="shared" si="740"/>
        <v>0</v>
      </c>
      <c r="P1010" s="68">
        <f t="shared" si="741"/>
        <v>0</v>
      </c>
      <c r="Q1010" s="65">
        <f t="shared" si="742"/>
        <v>0</v>
      </c>
      <c r="R1010" s="69">
        <f t="shared" si="743"/>
        <v>0</v>
      </c>
      <c r="S1010" s="68">
        <f t="shared" si="744"/>
        <v>0</v>
      </c>
      <c r="T1010" s="65">
        <f t="shared" si="745"/>
        <v>0</v>
      </c>
      <c r="U1010" s="69">
        <f t="shared" si="746"/>
        <v>0</v>
      </c>
      <c r="V1010" s="68">
        <f t="shared" si="747"/>
        <v>0</v>
      </c>
      <c r="W1010" s="65">
        <f t="shared" si="748"/>
        <v>0</v>
      </c>
      <c r="X1010" s="69">
        <f t="shared" si="749"/>
        <v>0</v>
      </c>
      <c r="Y1010" s="68">
        <f t="shared" si="750"/>
        <v>0</v>
      </c>
      <c r="Z1010" s="65">
        <f t="shared" si="751"/>
        <v>0</v>
      </c>
      <c r="AA1010" s="69">
        <f t="shared" si="752"/>
        <v>0</v>
      </c>
      <c r="AB1010" s="98">
        <f>SUMIF(BN1010:BU1010,"VERDADEIRO",BN$3:$BU1009)</f>
        <v>0</v>
      </c>
      <c r="AC1010" s="97">
        <f t="shared" si="728"/>
        <v>1007</v>
      </c>
      <c r="AD1010" s="89">
        <f>RTD("tryd.rtdserver",,"COT",B1010,"ULT")</f>
        <v>0</v>
      </c>
      <c r="AE1010" s="89">
        <f>RTD("tryd.rtdserver",,"COT",C1010,"ULT")</f>
        <v>0</v>
      </c>
      <c r="AF1010" s="89">
        <f>VLOOKUP($AC1010,LS_Coint_BD!$B$3:$AQ$1079,AF$2)*$AD1010+VLOOKUP($AC1010,LS_Coint_BD!$B$3:$AQ$1079,AF$2+1)</f>
        <v>0</v>
      </c>
      <c r="AG1010" s="89">
        <f>VLOOKUP($AC1010,LS_Coint_BD!$B$3:$AQ$1079,AG$2)*$AD1010+VLOOKUP($AC1010,LS_Coint_BD!$B$3:$AQ$1079,AG$2+1)</f>
        <v>0</v>
      </c>
      <c r="AH1010" s="89">
        <f>VLOOKUP($AC1010,LS_Coint_BD!$B$3:$AQ$1079,AH$2)*$AD1010+VLOOKUP($AC1010,LS_Coint_BD!$B$3:$AQ$1079,AH$2+1)</f>
        <v>0</v>
      </c>
      <c r="AI1010" s="89">
        <f>VLOOKUP($AC1010,LS_Coint_BD!$B$3:$AQ$1079,AI$2)*$AD1010+VLOOKUP($AC1010,LS_Coint_BD!$B$3:$AQ$1079,AI$2+1)</f>
        <v>0</v>
      </c>
      <c r="AJ1010" s="89">
        <f>VLOOKUP($AC1010,LS_Coint_BD!$B$3:$AQ$1079,AJ$2)*$AD1010+VLOOKUP($AC1010,LS_Coint_BD!$B$3:$AQ$1079,AJ$2+1)</f>
        <v>0</v>
      </c>
      <c r="AK1010" s="89">
        <f>VLOOKUP($AC1010,LS_Coint_BD!$B$3:$AQ$1079,AK$2)*$AD1010+VLOOKUP($AC1010,LS_Coint_BD!$B$3:$AQ$1079,AK$2+1)</f>
        <v>0</v>
      </c>
      <c r="AL1010" s="89">
        <f>VLOOKUP($AC1010,LS_Coint_BD!$B$3:$AQ$1079,AL$2)*$AD1010+VLOOKUP($AC1010,LS_Coint_BD!$B$3:$AQ$1079,AL$2+1)</f>
        <v>0</v>
      </c>
      <c r="AM1010" s="89">
        <f>VLOOKUP($AC1010,LS_Coint_BD!$B$3:$AQ$1079,AM$2)*$AD1010+VLOOKUP($AC1010,LS_Coint_BD!$B$3:$AQ$1079,AM$2+1)</f>
        <v>0</v>
      </c>
      <c r="AN1010" s="89">
        <f>VLOOKUP($AC1010,LS_Coint_BD!$B$3:$AQ$1079,AN$2)</f>
        <v>0</v>
      </c>
      <c r="AO1010" s="89">
        <f>VLOOKUP($AC1010,LS_Coint_BD!$B$3:$AQ$1079,AO$2)</f>
        <v>0</v>
      </c>
      <c r="AP1010" s="89">
        <f>VLOOKUP($AC1010,LS_Coint_BD!$B$3:$AQ$1079,AP$2)</f>
        <v>0</v>
      </c>
      <c r="AQ1010" s="89">
        <f>VLOOKUP($AC1010,LS_Coint_BD!$B$3:$AQ$1079,AQ$2)</f>
        <v>0</v>
      </c>
      <c r="AR1010" s="89">
        <f>VLOOKUP($AC1010,LS_Coint_BD!$B$3:$AQ$1079,AR$2)</f>
        <v>0</v>
      </c>
      <c r="AS1010" s="89">
        <f>VLOOKUP($AC1010,LS_Coint_BD!$B$3:$AQ$1079,AS$2)</f>
        <v>0</v>
      </c>
      <c r="AT1010" s="89">
        <f>VLOOKUP($AC1010,LS_Coint_BD!$B$3:$AQ$1079,AT$2)</f>
        <v>0</v>
      </c>
      <c r="AU1010" s="89">
        <f>VLOOKUP($AC1010,LS_Coint_BD!$B$3:$AQ$1079,AU$2)</f>
        <v>0</v>
      </c>
      <c r="AV1010" s="89">
        <f>VLOOKUP($AC1010,LS_Coint_BD!$B$3:$AQ$1079,AV$2)</f>
        <v>0</v>
      </c>
      <c r="AW1010" s="89">
        <f>VLOOKUP($AC1010,LS_Coint_BD!$B$3:$AQ$1079,AW$2)</f>
        <v>0</v>
      </c>
      <c r="AX1010" s="89">
        <f>VLOOKUP($AC1010,LS_Coint_BD!$B$3:$AQ$1079,AX$2)</f>
        <v>0</v>
      </c>
      <c r="AY1010" s="89">
        <f>VLOOKUP($AC1010,LS_Coint_BD!$B$3:$AQ$1079,AY$2)</f>
        <v>0</v>
      </c>
      <c r="AZ1010" s="89">
        <f>VLOOKUP($AC1010,LS_Coint_BD!$B$3:$AQ$1079,AZ$2)</f>
        <v>0</v>
      </c>
      <c r="BA1010" s="89">
        <f>VLOOKUP($AC1010,LS_Coint_BD!$B$3:$AQ$1079,BA$2)</f>
        <v>0</v>
      </c>
      <c r="BB1010" s="89">
        <f>VLOOKUP($AC1010,LS_Coint_BD!$B$3:$AQ$1079,BB$2)</f>
        <v>0</v>
      </c>
      <c r="BC1010" s="89">
        <f>VLOOKUP($AC1010,LS_Coint_BD!$B$3:$AQ$1079,BC$2)</f>
        <v>0</v>
      </c>
      <c r="BD1010" s="89">
        <f t="shared" si="753"/>
        <v>0</v>
      </c>
      <c r="BE1010" s="89">
        <f t="shared" si="754"/>
        <v>0</v>
      </c>
      <c r="BF1010" s="89">
        <f t="shared" si="755"/>
        <v>0</v>
      </c>
      <c r="BG1010" s="89">
        <f t="shared" si="756"/>
        <v>0</v>
      </c>
      <c r="BH1010" s="89">
        <f t="shared" si="757"/>
        <v>0</v>
      </c>
      <c r="BI1010" s="89">
        <f t="shared" si="758"/>
        <v>0</v>
      </c>
      <c r="BJ1010" s="89">
        <f t="shared" si="759"/>
        <v>0</v>
      </c>
      <c r="BK1010" s="89">
        <f t="shared" si="760"/>
        <v>0</v>
      </c>
      <c r="BL1010" s="89">
        <f t="shared" si="761"/>
        <v>0</v>
      </c>
      <c r="BM1010" s="89"/>
      <c r="BN1010" s="26" t="b">
        <f t="shared" si="762"/>
        <v>0</v>
      </c>
      <c r="BO1010" s="26" t="b">
        <f t="shared" si="763"/>
        <v>0</v>
      </c>
      <c r="BP1010" s="26" t="b">
        <f t="shared" si="764"/>
        <v>0</v>
      </c>
      <c r="BQ1010" s="26" t="b">
        <f t="shared" si="765"/>
        <v>0</v>
      </c>
      <c r="BR1010" s="26" t="b">
        <f t="shared" si="766"/>
        <v>0</v>
      </c>
      <c r="BS1010" s="26" t="b">
        <f t="shared" si="767"/>
        <v>0</v>
      </c>
      <c r="BT1010" s="26" t="b">
        <f t="shared" si="768"/>
        <v>0</v>
      </c>
      <c r="BU1010" s="26" t="b">
        <f t="shared" si="769"/>
        <v>0</v>
      </c>
    </row>
    <row r="1011" spans="2:73" ht="15" thickBot="1" x14ac:dyDescent="0.35">
      <c r="B1011" s="17">
        <f>VLOOKUP($AC1011,LS_Coint_BD!$B$3:$D$1079,2)</f>
        <v>0</v>
      </c>
      <c r="C1011" s="87">
        <f>VLOOKUP($AC1011,LS_Coint_BD!$B$3:$D$1079,3)</f>
        <v>0</v>
      </c>
      <c r="D1011" s="68">
        <f t="shared" si="729"/>
        <v>0</v>
      </c>
      <c r="E1011" s="65">
        <f t="shared" si="730"/>
        <v>0</v>
      </c>
      <c r="F1011" s="69">
        <f t="shared" si="731"/>
        <v>0</v>
      </c>
      <c r="G1011" s="68">
        <f t="shared" si="732"/>
        <v>0</v>
      </c>
      <c r="H1011" s="65">
        <f t="shared" si="733"/>
        <v>0</v>
      </c>
      <c r="I1011" s="69">
        <f t="shared" si="734"/>
        <v>0</v>
      </c>
      <c r="J1011" s="68">
        <f t="shared" si="735"/>
        <v>0</v>
      </c>
      <c r="K1011" s="65">
        <f t="shared" si="736"/>
        <v>0</v>
      </c>
      <c r="L1011" s="69">
        <f t="shared" si="737"/>
        <v>0</v>
      </c>
      <c r="M1011" s="68">
        <f t="shared" si="738"/>
        <v>0</v>
      </c>
      <c r="N1011" s="65">
        <f t="shared" si="739"/>
        <v>0</v>
      </c>
      <c r="O1011" s="69">
        <f t="shared" si="740"/>
        <v>0</v>
      </c>
      <c r="P1011" s="68">
        <f t="shared" si="741"/>
        <v>0</v>
      </c>
      <c r="Q1011" s="65">
        <f t="shared" si="742"/>
        <v>0</v>
      </c>
      <c r="R1011" s="69">
        <f t="shared" si="743"/>
        <v>0</v>
      </c>
      <c r="S1011" s="68">
        <f t="shared" si="744"/>
        <v>0</v>
      </c>
      <c r="T1011" s="65">
        <f t="shared" si="745"/>
        <v>0</v>
      </c>
      <c r="U1011" s="69">
        <f t="shared" si="746"/>
        <v>0</v>
      </c>
      <c r="V1011" s="68">
        <f t="shared" si="747"/>
        <v>0</v>
      </c>
      <c r="W1011" s="65">
        <f t="shared" si="748"/>
        <v>0</v>
      </c>
      <c r="X1011" s="69">
        <f t="shared" si="749"/>
        <v>0</v>
      </c>
      <c r="Y1011" s="68">
        <f t="shared" si="750"/>
        <v>0</v>
      </c>
      <c r="Z1011" s="65">
        <f t="shared" si="751"/>
        <v>0</v>
      </c>
      <c r="AA1011" s="69">
        <f t="shared" si="752"/>
        <v>0</v>
      </c>
      <c r="AB1011" s="98">
        <f>SUMIF(BN1011:BU1011,"VERDADEIRO",BN$3:$BU1010)</f>
        <v>0</v>
      </c>
      <c r="AC1011" s="97">
        <f t="shared" si="728"/>
        <v>1008</v>
      </c>
      <c r="AD1011" s="89">
        <f>RTD("tryd.rtdserver",,"COT",B1011,"ULT")</f>
        <v>0</v>
      </c>
      <c r="AE1011" s="89">
        <f>RTD("tryd.rtdserver",,"COT",C1011,"ULT")</f>
        <v>0</v>
      </c>
      <c r="AF1011" s="89">
        <f>VLOOKUP($AC1011,LS_Coint_BD!$B$3:$AQ$1079,AF$2)*$AD1011+VLOOKUP($AC1011,LS_Coint_BD!$B$3:$AQ$1079,AF$2+1)</f>
        <v>0</v>
      </c>
      <c r="AG1011" s="89">
        <f>VLOOKUP($AC1011,LS_Coint_BD!$B$3:$AQ$1079,AG$2)*$AD1011+VLOOKUP($AC1011,LS_Coint_BD!$B$3:$AQ$1079,AG$2+1)</f>
        <v>0</v>
      </c>
      <c r="AH1011" s="89">
        <f>VLOOKUP($AC1011,LS_Coint_BD!$B$3:$AQ$1079,AH$2)*$AD1011+VLOOKUP($AC1011,LS_Coint_BD!$B$3:$AQ$1079,AH$2+1)</f>
        <v>0</v>
      </c>
      <c r="AI1011" s="89">
        <f>VLOOKUP($AC1011,LS_Coint_BD!$B$3:$AQ$1079,AI$2)*$AD1011+VLOOKUP($AC1011,LS_Coint_BD!$B$3:$AQ$1079,AI$2+1)</f>
        <v>0</v>
      </c>
      <c r="AJ1011" s="89">
        <f>VLOOKUP($AC1011,LS_Coint_BD!$B$3:$AQ$1079,AJ$2)*$AD1011+VLOOKUP($AC1011,LS_Coint_BD!$B$3:$AQ$1079,AJ$2+1)</f>
        <v>0</v>
      </c>
      <c r="AK1011" s="89">
        <f>VLOOKUP($AC1011,LS_Coint_BD!$B$3:$AQ$1079,AK$2)*$AD1011+VLOOKUP($AC1011,LS_Coint_BD!$B$3:$AQ$1079,AK$2+1)</f>
        <v>0</v>
      </c>
      <c r="AL1011" s="89">
        <f>VLOOKUP($AC1011,LS_Coint_BD!$B$3:$AQ$1079,AL$2)*$AD1011+VLOOKUP($AC1011,LS_Coint_BD!$B$3:$AQ$1079,AL$2+1)</f>
        <v>0</v>
      </c>
      <c r="AM1011" s="89">
        <f>VLOOKUP($AC1011,LS_Coint_BD!$B$3:$AQ$1079,AM$2)*$AD1011+VLOOKUP($AC1011,LS_Coint_BD!$B$3:$AQ$1079,AM$2+1)</f>
        <v>0</v>
      </c>
      <c r="AN1011" s="89">
        <f>VLOOKUP($AC1011,LS_Coint_BD!$B$3:$AQ$1079,AN$2)</f>
        <v>0</v>
      </c>
      <c r="AO1011" s="89">
        <f>VLOOKUP($AC1011,LS_Coint_BD!$B$3:$AQ$1079,AO$2)</f>
        <v>0</v>
      </c>
      <c r="AP1011" s="89">
        <f>VLOOKUP($AC1011,LS_Coint_BD!$B$3:$AQ$1079,AP$2)</f>
        <v>0</v>
      </c>
      <c r="AQ1011" s="89">
        <f>VLOOKUP($AC1011,LS_Coint_BD!$B$3:$AQ$1079,AQ$2)</f>
        <v>0</v>
      </c>
      <c r="AR1011" s="89">
        <f>VLOOKUP($AC1011,LS_Coint_BD!$B$3:$AQ$1079,AR$2)</f>
        <v>0</v>
      </c>
      <c r="AS1011" s="89">
        <f>VLOOKUP($AC1011,LS_Coint_BD!$B$3:$AQ$1079,AS$2)</f>
        <v>0</v>
      </c>
      <c r="AT1011" s="89">
        <f>VLOOKUP($AC1011,LS_Coint_BD!$B$3:$AQ$1079,AT$2)</f>
        <v>0</v>
      </c>
      <c r="AU1011" s="89">
        <f>VLOOKUP($AC1011,LS_Coint_BD!$B$3:$AQ$1079,AU$2)</f>
        <v>0</v>
      </c>
      <c r="AV1011" s="89">
        <f>VLOOKUP($AC1011,LS_Coint_BD!$B$3:$AQ$1079,AV$2)</f>
        <v>0</v>
      </c>
      <c r="AW1011" s="89">
        <f>VLOOKUP($AC1011,LS_Coint_BD!$B$3:$AQ$1079,AW$2)</f>
        <v>0</v>
      </c>
      <c r="AX1011" s="89">
        <f>VLOOKUP($AC1011,LS_Coint_BD!$B$3:$AQ$1079,AX$2)</f>
        <v>0</v>
      </c>
      <c r="AY1011" s="89">
        <f>VLOOKUP($AC1011,LS_Coint_BD!$B$3:$AQ$1079,AY$2)</f>
        <v>0</v>
      </c>
      <c r="AZ1011" s="89">
        <f>VLOOKUP($AC1011,LS_Coint_BD!$B$3:$AQ$1079,AZ$2)</f>
        <v>0</v>
      </c>
      <c r="BA1011" s="89">
        <f>VLOOKUP($AC1011,LS_Coint_BD!$B$3:$AQ$1079,BA$2)</f>
        <v>0</v>
      </c>
      <c r="BB1011" s="89">
        <f>VLOOKUP($AC1011,LS_Coint_BD!$B$3:$AQ$1079,BB$2)</f>
        <v>0</v>
      </c>
      <c r="BC1011" s="89">
        <f>VLOOKUP($AC1011,LS_Coint_BD!$B$3:$AQ$1079,BC$2)</f>
        <v>0</v>
      </c>
      <c r="BD1011" s="89">
        <f t="shared" si="753"/>
        <v>0</v>
      </c>
      <c r="BE1011" s="89">
        <f t="shared" si="754"/>
        <v>0</v>
      </c>
      <c r="BF1011" s="89">
        <f t="shared" si="755"/>
        <v>0</v>
      </c>
      <c r="BG1011" s="89">
        <f t="shared" si="756"/>
        <v>0</v>
      </c>
      <c r="BH1011" s="89">
        <f t="shared" si="757"/>
        <v>0</v>
      </c>
      <c r="BI1011" s="89">
        <f t="shared" si="758"/>
        <v>0</v>
      </c>
      <c r="BJ1011" s="89">
        <f t="shared" si="759"/>
        <v>0</v>
      </c>
      <c r="BK1011" s="89">
        <f t="shared" si="760"/>
        <v>0</v>
      </c>
      <c r="BL1011" s="89">
        <f t="shared" si="761"/>
        <v>0</v>
      </c>
      <c r="BM1011" s="89"/>
      <c r="BN1011" s="26" t="b">
        <f t="shared" si="762"/>
        <v>0</v>
      </c>
      <c r="BO1011" s="26" t="b">
        <f t="shared" si="763"/>
        <v>0</v>
      </c>
      <c r="BP1011" s="26" t="b">
        <f t="shared" si="764"/>
        <v>0</v>
      </c>
      <c r="BQ1011" s="26" t="b">
        <f t="shared" si="765"/>
        <v>0</v>
      </c>
      <c r="BR1011" s="26" t="b">
        <f t="shared" si="766"/>
        <v>0</v>
      </c>
      <c r="BS1011" s="26" t="b">
        <f t="shared" si="767"/>
        <v>0</v>
      </c>
      <c r="BT1011" s="26" t="b">
        <f t="shared" si="768"/>
        <v>0</v>
      </c>
      <c r="BU1011" s="26" t="b">
        <f t="shared" si="769"/>
        <v>0</v>
      </c>
    </row>
    <row r="1012" spans="2:73" ht="15" thickBot="1" x14ac:dyDescent="0.35">
      <c r="B1012" s="17">
        <f>VLOOKUP($AC1012,LS_Coint_BD!$B$3:$D$1079,2)</f>
        <v>0</v>
      </c>
      <c r="C1012" s="87">
        <f>VLOOKUP($AC1012,LS_Coint_BD!$B$3:$D$1079,3)</f>
        <v>0</v>
      </c>
      <c r="D1012" s="68">
        <f t="shared" si="729"/>
        <v>0</v>
      </c>
      <c r="E1012" s="65">
        <f t="shared" si="730"/>
        <v>0</v>
      </c>
      <c r="F1012" s="69">
        <f t="shared" si="731"/>
        <v>0</v>
      </c>
      <c r="G1012" s="68">
        <f t="shared" si="732"/>
        <v>0</v>
      </c>
      <c r="H1012" s="65">
        <f t="shared" si="733"/>
        <v>0</v>
      </c>
      <c r="I1012" s="69">
        <f t="shared" si="734"/>
        <v>0</v>
      </c>
      <c r="J1012" s="68">
        <f t="shared" si="735"/>
        <v>0</v>
      </c>
      <c r="K1012" s="65">
        <f t="shared" si="736"/>
        <v>0</v>
      </c>
      <c r="L1012" s="69">
        <f t="shared" si="737"/>
        <v>0</v>
      </c>
      <c r="M1012" s="68">
        <f t="shared" si="738"/>
        <v>0</v>
      </c>
      <c r="N1012" s="65">
        <f t="shared" si="739"/>
        <v>0</v>
      </c>
      <c r="O1012" s="69">
        <f t="shared" si="740"/>
        <v>0</v>
      </c>
      <c r="P1012" s="68">
        <f t="shared" si="741"/>
        <v>0</v>
      </c>
      <c r="Q1012" s="65">
        <f t="shared" si="742"/>
        <v>0</v>
      </c>
      <c r="R1012" s="69">
        <f t="shared" si="743"/>
        <v>0</v>
      </c>
      <c r="S1012" s="68">
        <f t="shared" si="744"/>
        <v>0</v>
      </c>
      <c r="T1012" s="65">
        <f t="shared" si="745"/>
        <v>0</v>
      </c>
      <c r="U1012" s="69">
        <f t="shared" si="746"/>
        <v>0</v>
      </c>
      <c r="V1012" s="68">
        <f t="shared" si="747"/>
        <v>0</v>
      </c>
      <c r="W1012" s="65">
        <f t="shared" si="748"/>
        <v>0</v>
      </c>
      <c r="X1012" s="69">
        <f t="shared" si="749"/>
        <v>0</v>
      </c>
      <c r="Y1012" s="68">
        <f t="shared" si="750"/>
        <v>0</v>
      </c>
      <c r="Z1012" s="65">
        <f t="shared" si="751"/>
        <v>0</v>
      </c>
      <c r="AA1012" s="69">
        <f t="shared" si="752"/>
        <v>0</v>
      </c>
      <c r="AB1012" s="98">
        <f>SUMIF(BN1012:BU1012,"VERDADEIRO",BN$3:$BU1011)</f>
        <v>0</v>
      </c>
      <c r="AC1012" s="97">
        <f t="shared" si="728"/>
        <v>1009</v>
      </c>
      <c r="AD1012" s="89">
        <f>RTD("tryd.rtdserver",,"COT",B1012,"ULT")</f>
        <v>0</v>
      </c>
      <c r="AE1012" s="89">
        <f>RTD("tryd.rtdserver",,"COT",C1012,"ULT")</f>
        <v>0</v>
      </c>
      <c r="AF1012" s="89">
        <f>VLOOKUP($AC1012,LS_Coint_BD!$B$3:$AQ$1079,AF$2)*$AD1012+VLOOKUP($AC1012,LS_Coint_BD!$B$3:$AQ$1079,AF$2+1)</f>
        <v>0</v>
      </c>
      <c r="AG1012" s="89">
        <f>VLOOKUP($AC1012,LS_Coint_BD!$B$3:$AQ$1079,AG$2)*$AD1012+VLOOKUP($AC1012,LS_Coint_BD!$B$3:$AQ$1079,AG$2+1)</f>
        <v>0</v>
      </c>
      <c r="AH1012" s="89">
        <f>VLOOKUP($AC1012,LS_Coint_BD!$B$3:$AQ$1079,AH$2)*$AD1012+VLOOKUP($AC1012,LS_Coint_BD!$B$3:$AQ$1079,AH$2+1)</f>
        <v>0</v>
      </c>
      <c r="AI1012" s="89">
        <f>VLOOKUP($AC1012,LS_Coint_BD!$B$3:$AQ$1079,AI$2)*$AD1012+VLOOKUP($AC1012,LS_Coint_BD!$B$3:$AQ$1079,AI$2+1)</f>
        <v>0</v>
      </c>
      <c r="AJ1012" s="89">
        <f>VLOOKUP($AC1012,LS_Coint_BD!$B$3:$AQ$1079,AJ$2)*$AD1012+VLOOKUP($AC1012,LS_Coint_BD!$B$3:$AQ$1079,AJ$2+1)</f>
        <v>0</v>
      </c>
      <c r="AK1012" s="89">
        <f>VLOOKUP($AC1012,LS_Coint_BD!$B$3:$AQ$1079,AK$2)*$AD1012+VLOOKUP($AC1012,LS_Coint_BD!$B$3:$AQ$1079,AK$2+1)</f>
        <v>0</v>
      </c>
      <c r="AL1012" s="89">
        <f>VLOOKUP($AC1012,LS_Coint_BD!$B$3:$AQ$1079,AL$2)*$AD1012+VLOOKUP($AC1012,LS_Coint_BD!$B$3:$AQ$1079,AL$2+1)</f>
        <v>0</v>
      </c>
      <c r="AM1012" s="89">
        <f>VLOOKUP($AC1012,LS_Coint_BD!$B$3:$AQ$1079,AM$2)*$AD1012+VLOOKUP($AC1012,LS_Coint_BD!$B$3:$AQ$1079,AM$2+1)</f>
        <v>0</v>
      </c>
      <c r="AN1012" s="89">
        <f>VLOOKUP($AC1012,LS_Coint_BD!$B$3:$AQ$1079,AN$2)</f>
        <v>0</v>
      </c>
      <c r="AO1012" s="89">
        <f>VLOOKUP($AC1012,LS_Coint_BD!$B$3:$AQ$1079,AO$2)</f>
        <v>0</v>
      </c>
      <c r="AP1012" s="89">
        <f>VLOOKUP($AC1012,LS_Coint_BD!$B$3:$AQ$1079,AP$2)</f>
        <v>0</v>
      </c>
      <c r="AQ1012" s="89">
        <f>VLOOKUP($AC1012,LS_Coint_BD!$B$3:$AQ$1079,AQ$2)</f>
        <v>0</v>
      </c>
      <c r="AR1012" s="89">
        <f>VLOOKUP($AC1012,LS_Coint_BD!$B$3:$AQ$1079,AR$2)</f>
        <v>0</v>
      </c>
      <c r="AS1012" s="89">
        <f>VLOOKUP($AC1012,LS_Coint_BD!$B$3:$AQ$1079,AS$2)</f>
        <v>0</v>
      </c>
      <c r="AT1012" s="89">
        <f>VLOOKUP($AC1012,LS_Coint_BD!$B$3:$AQ$1079,AT$2)</f>
        <v>0</v>
      </c>
      <c r="AU1012" s="89">
        <f>VLOOKUP($AC1012,LS_Coint_BD!$B$3:$AQ$1079,AU$2)</f>
        <v>0</v>
      </c>
      <c r="AV1012" s="89">
        <f>VLOOKUP($AC1012,LS_Coint_BD!$B$3:$AQ$1079,AV$2)</f>
        <v>0</v>
      </c>
      <c r="AW1012" s="89">
        <f>VLOOKUP($AC1012,LS_Coint_BD!$B$3:$AQ$1079,AW$2)</f>
        <v>0</v>
      </c>
      <c r="AX1012" s="89">
        <f>VLOOKUP($AC1012,LS_Coint_BD!$B$3:$AQ$1079,AX$2)</f>
        <v>0</v>
      </c>
      <c r="AY1012" s="89">
        <f>VLOOKUP($AC1012,LS_Coint_BD!$B$3:$AQ$1079,AY$2)</f>
        <v>0</v>
      </c>
      <c r="AZ1012" s="89">
        <f>VLOOKUP($AC1012,LS_Coint_BD!$B$3:$AQ$1079,AZ$2)</f>
        <v>0</v>
      </c>
      <c r="BA1012" s="89">
        <f>VLOOKUP($AC1012,LS_Coint_BD!$B$3:$AQ$1079,BA$2)</f>
        <v>0</v>
      </c>
      <c r="BB1012" s="89">
        <f>VLOOKUP($AC1012,LS_Coint_BD!$B$3:$AQ$1079,BB$2)</f>
        <v>0</v>
      </c>
      <c r="BC1012" s="89">
        <f>VLOOKUP($AC1012,LS_Coint_BD!$B$3:$AQ$1079,BC$2)</f>
        <v>0</v>
      </c>
      <c r="BD1012" s="89">
        <f t="shared" si="753"/>
        <v>0</v>
      </c>
      <c r="BE1012" s="89">
        <f t="shared" si="754"/>
        <v>0</v>
      </c>
      <c r="BF1012" s="89">
        <f t="shared" si="755"/>
        <v>0</v>
      </c>
      <c r="BG1012" s="89">
        <f t="shared" si="756"/>
        <v>0</v>
      </c>
      <c r="BH1012" s="89">
        <f t="shared" si="757"/>
        <v>0</v>
      </c>
      <c r="BI1012" s="89">
        <f t="shared" si="758"/>
        <v>0</v>
      </c>
      <c r="BJ1012" s="89">
        <f t="shared" si="759"/>
        <v>0</v>
      </c>
      <c r="BK1012" s="89">
        <f t="shared" si="760"/>
        <v>0</v>
      </c>
      <c r="BL1012" s="89">
        <f t="shared" si="761"/>
        <v>0</v>
      </c>
      <c r="BM1012" s="89"/>
      <c r="BN1012" s="26" t="b">
        <f t="shared" si="762"/>
        <v>0</v>
      </c>
      <c r="BO1012" s="26" t="b">
        <f t="shared" si="763"/>
        <v>0</v>
      </c>
      <c r="BP1012" s="26" t="b">
        <f t="shared" si="764"/>
        <v>0</v>
      </c>
      <c r="BQ1012" s="26" t="b">
        <f t="shared" si="765"/>
        <v>0</v>
      </c>
      <c r="BR1012" s="26" t="b">
        <f t="shared" si="766"/>
        <v>0</v>
      </c>
      <c r="BS1012" s="26" t="b">
        <f t="shared" si="767"/>
        <v>0</v>
      </c>
      <c r="BT1012" s="26" t="b">
        <f t="shared" si="768"/>
        <v>0</v>
      </c>
      <c r="BU1012" s="26" t="b">
        <f t="shared" si="769"/>
        <v>0</v>
      </c>
    </row>
    <row r="1013" spans="2:73" ht="15" thickBot="1" x14ac:dyDescent="0.35">
      <c r="B1013" s="17">
        <f>VLOOKUP($AC1013,LS_Coint_BD!$B$3:$D$1079,2)</f>
        <v>0</v>
      </c>
      <c r="C1013" s="87">
        <f>VLOOKUP($AC1013,LS_Coint_BD!$B$3:$D$1079,3)</f>
        <v>0</v>
      </c>
      <c r="D1013" s="68">
        <f t="shared" si="729"/>
        <v>0</v>
      </c>
      <c r="E1013" s="65">
        <f t="shared" si="730"/>
        <v>0</v>
      </c>
      <c r="F1013" s="69">
        <f t="shared" si="731"/>
        <v>0</v>
      </c>
      <c r="G1013" s="68">
        <f t="shared" si="732"/>
        <v>0</v>
      </c>
      <c r="H1013" s="65">
        <f t="shared" si="733"/>
        <v>0</v>
      </c>
      <c r="I1013" s="69">
        <f t="shared" si="734"/>
        <v>0</v>
      </c>
      <c r="J1013" s="68">
        <f t="shared" si="735"/>
        <v>0</v>
      </c>
      <c r="K1013" s="65">
        <f t="shared" si="736"/>
        <v>0</v>
      </c>
      <c r="L1013" s="69">
        <f t="shared" si="737"/>
        <v>0</v>
      </c>
      <c r="M1013" s="68">
        <f t="shared" si="738"/>
        <v>0</v>
      </c>
      <c r="N1013" s="65">
        <f t="shared" si="739"/>
        <v>0</v>
      </c>
      <c r="O1013" s="69">
        <f t="shared" si="740"/>
        <v>0</v>
      </c>
      <c r="P1013" s="68">
        <f t="shared" si="741"/>
        <v>0</v>
      </c>
      <c r="Q1013" s="65">
        <f t="shared" si="742"/>
        <v>0</v>
      </c>
      <c r="R1013" s="69">
        <f t="shared" si="743"/>
        <v>0</v>
      </c>
      <c r="S1013" s="68">
        <f t="shared" si="744"/>
        <v>0</v>
      </c>
      <c r="T1013" s="65">
        <f t="shared" si="745"/>
        <v>0</v>
      </c>
      <c r="U1013" s="69">
        <f t="shared" si="746"/>
        <v>0</v>
      </c>
      <c r="V1013" s="68">
        <f t="shared" si="747"/>
        <v>0</v>
      </c>
      <c r="W1013" s="65">
        <f t="shared" si="748"/>
        <v>0</v>
      </c>
      <c r="X1013" s="69">
        <f t="shared" si="749"/>
        <v>0</v>
      </c>
      <c r="Y1013" s="68">
        <f t="shared" si="750"/>
        <v>0</v>
      </c>
      <c r="Z1013" s="65">
        <f t="shared" si="751"/>
        <v>0</v>
      </c>
      <c r="AA1013" s="69">
        <f t="shared" si="752"/>
        <v>0</v>
      </c>
      <c r="AB1013" s="98">
        <f>SUMIF(BN1013:BU1013,"VERDADEIRO",BN$3:$BU1012)</f>
        <v>0</v>
      </c>
      <c r="AC1013" s="97">
        <f t="shared" si="728"/>
        <v>1010</v>
      </c>
      <c r="AD1013" s="89">
        <f>RTD("tryd.rtdserver",,"COT",B1013,"ULT")</f>
        <v>0</v>
      </c>
      <c r="AE1013" s="89">
        <f>RTD("tryd.rtdserver",,"COT",C1013,"ULT")</f>
        <v>0</v>
      </c>
      <c r="AF1013" s="89">
        <f>VLOOKUP($AC1013,LS_Coint_BD!$B$3:$AQ$1079,AF$2)*$AD1013+VLOOKUP($AC1013,LS_Coint_BD!$B$3:$AQ$1079,AF$2+1)</f>
        <v>0</v>
      </c>
      <c r="AG1013" s="89">
        <f>VLOOKUP($AC1013,LS_Coint_BD!$B$3:$AQ$1079,AG$2)*$AD1013+VLOOKUP($AC1013,LS_Coint_BD!$B$3:$AQ$1079,AG$2+1)</f>
        <v>0</v>
      </c>
      <c r="AH1013" s="89">
        <f>VLOOKUP($AC1013,LS_Coint_BD!$B$3:$AQ$1079,AH$2)*$AD1013+VLOOKUP($AC1013,LS_Coint_BD!$B$3:$AQ$1079,AH$2+1)</f>
        <v>0</v>
      </c>
      <c r="AI1013" s="89">
        <f>VLOOKUP($AC1013,LS_Coint_BD!$B$3:$AQ$1079,AI$2)*$AD1013+VLOOKUP($AC1013,LS_Coint_BD!$B$3:$AQ$1079,AI$2+1)</f>
        <v>0</v>
      </c>
      <c r="AJ1013" s="89">
        <f>VLOOKUP($AC1013,LS_Coint_BD!$B$3:$AQ$1079,AJ$2)*$AD1013+VLOOKUP($AC1013,LS_Coint_BD!$B$3:$AQ$1079,AJ$2+1)</f>
        <v>0</v>
      </c>
      <c r="AK1013" s="89">
        <f>VLOOKUP($AC1013,LS_Coint_BD!$B$3:$AQ$1079,AK$2)*$AD1013+VLOOKUP($AC1013,LS_Coint_BD!$B$3:$AQ$1079,AK$2+1)</f>
        <v>0</v>
      </c>
      <c r="AL1013" s="89">
        <f>VLOOKUP($AC1013,LS_Coint_BD!$B$3:$AQ$1079,AL$2)*$AD1013+VLOOKUP($AC1013,LS_Coint_BD!$B$3:$AQ$1079,AL$2+1)</f>
        <v>0</v>
      </c>
      <c r="AM1013" s="89">
        <f>VLOOKUP($AC1013,LS_Coint_BD!$B$3:$AQ$1079,AM$2)*$AD1013+VLOOKUP($AC1013,LS_Coint_BD!$B$3:$AQ$1079,AM$2+1)</f>
        <v>0</v>
      </c>
      <c r="AN1013" s="89">
        <f>VLOOKUP($AC1013,LS_Coint_BD!$B$3:$AQ$1079,AN$2)</f>
        <v>0</v>
      </c>
      <c r="AO1013" s="89">
        <f>VLOOKUP($AC1013,LS_Coint_BD!$B$3:$AQ$1079,AO$2)</f>
        <v>0</v>
      </c>
      <c r="AP1013" s="89">
        <f>VLOOKUP($AC1013,LS_Coint_BD!$B$3:$AQ$1079,AP$2)</f>
        <v>0</v>
      </c>
      <c r="AQ1013" s="89">
        <f>VLOOKUP($AC1013,LS_Coint_BD!$B$3:$AQ$1079,AQ$2)</f>
        <v>0</v>
      </c>
      <c r="AR1013" s="89">
        <f>VLOOKUP($AC1013,LS_Coint_BD!$B$3:$AQ$1079,AR$2)</f>
        <v>0</v>
      </c>
      <c r="AS1013" s="89">
        <f>VLOOKUP($AC1013,LS_Coint_BD!$B$3:$AQ$1079,AS$2)</f>
        <v>0</v>
      </c>
      <c r="AT1013" s="89">
        <f>VLOOKUP($AC1013,LS_Coint_BD!$B$3:$AQ$1079,AT$2)</f>
        <v>0</v>
      </c>
      <c r="AU1013" s="89">
        <f>VLOOKUP($AC1013,LS_Coint_BD!$B$3:$AQ$1079,AU$2)</f>
        <v>0</v>
      </c>
      <c r="AV1013" s="89">
        <f>VLOOKUP($AC1013,LS_Coint_BD!$B$3:$AQ$1079,AV$2)</f>
        <v>0</v>
      </c>
      <c r="AW1013" s="89">
        <f>VLOOKUP($AC1013,LS_Coint_BD!$B$3:$AQ$1079,AW$2)</f>
        <v>0</v>
      </c>
      <c r="AX1013" s="89">
        <f>VLOOKUP($AC1013,LS_Coint_BD!$B$3:$AQ$1079,AX$2)</f>
        <v>0</v>
      </c>
      <c r="AY1013" s="89">
        <f>VLOOKUP($AC1013,LS_Coint_BD!$B$3:$AQ$1079,AY$2)</f>
        <v>0</v>
      </c>
      <c r="AZ1013" s="89">
        <f>VLOOKUP($AC1013,LS_Coint_BD!$B$3:$AQ$1079,AZ$2)</f>
        <v>0</v>
      </c>
      <c r="BA1013" s="89">
        <f>VLOOKUP($AC1013,LS_Coint_BD!$B$3:$AQ$1079,BA$2)</f>
        <v>0</v>
      </c>
      <c r="BB1013" s="89">
        <f>VLOOKUP($AC1013,LS_Coint_BD!$B$3:$AQ$1079,BB$2)</f>
        <v>0</v>
      </c>
      <c r="BC1013" s="89">
        <f>VLOOKUP($AC1013,LS_Coint_BD!$B$3:$AQ$1079,BC$2)</f>
        <v>0</v>
      </c>
      <c r="BD1013" s="89">
        <f t="shared" si="753"/>
        <v>0</v>
      </c>
      <c r="BE1013" s="89">
        <f t="shared" si="754"/>
        <v>0</v>
      </c>
      <c r="BF1013" s="89">
        <f t="shared" si="755"/>
        <v>0</v>
      </c>
      <c r="BG1013" s="89">
        <f t="shared" si="756"/>
        <v>0</v>
      </c>
      <c r="BH1013" s="89">
        <f t="shared" si="757"/>
        <v>0</v>
      </c>
      <c r="BI1013" s="89">
        <f t="shared" si="758"/>
        <v>0</v>
      </c>
      <c r="BJ1013" s="89">
        <f t="shared" si="759"/>
        <v>0</v>
      </c>
      <c r="BK1013" s="89">
        <f t="shared" si="760"/>
        <v>0</v>
      </c>
      <c r="BL1013" s="89">
        <f t="shared" si="761"/>
        <v>0</v>
      </c>
      <c r="BM1013" s="89"/>
      <c r="BN1013" s="26" t="b">
        <f t="shared" si="762"/>
        <v>0</v>
      </c>
      <c r="BO1013" s="26" t="b">
        <f t="shared" si="763"/>
        <v>0</v>
      </c>
      <c r="BP1013" s="26" t="b">
        <f t="shared" si="764"/>
        <v>0</v>
      </c>
      <c r="BQ1013" s="26" t="b">
        <f t="shared" si="765"/>
        <v>0</v>
      </c>
      <c r="BR1013" s="26" t="b">
        <f t="shared" si="766"/>
        <v>0</v>
      </c>
      <c r="BS1013" s="26" t="b">
        <f t="shared" si="767"/>
        <v>0</v>
      </c>
      <c r="BT1013" s="26" t="b">
        <f t="shared" si="768"/>
        <v>0</v>
      </c>
      <c r="BU1013" s="26" t="b">
        <f t="shared" si="769"/>
        <v>0</v>
      </c>
    </row>
    <row r="1014" spans="2:73" ht="15" thickBot="1" x14ac:dyDescent="0.35">
      <c r="B1014" s="17">
        <f>VLOOKUP($AC1014,LS_Coint_BD!$B$3:$D$1079,2)</f>
        <v>0</v>
      </c>
      <c r="C1014" s="87">
        <f>VLOOKUP($AC1014,LS_Coint_BD!$B$3:$D$1079,3)</f>
        <v>0</v>
      </c>
      <c r="D1014" s="68">
        <f t="shared" si="729"/>
        <v>0</v>
      </c>
      <c r="E1014" s="65">
        <f t="shared" si="730"/>
        <v>0</v>
      </c>
      <c r="F1014" s="69">
        <f t="shared" si="731"/>
        <v>0</v>
      </c>
      <c r="G1014" s="68">
        <f t="shared" si="732"/>
        <v>0</v>
      </c>
      <c r="H1014" s="65">
        <f t="shared" si="733"/>
        <v>0</v>
      </c>
      <c r="I1014" s="69">
        <f t="shared" si="734"/>
        <v>0</v>
      </c>
      <c r="J1014" s="68">
        <f t="shared" si="735"/>
        <v>0</v>
      </c>
      <c r="K1014" s="65">
        <f t="shared" si="736"/>
        <v>0</v>
      </c>
      <c r="L1014" s="69">
        <f t="shared" si="737"/>
        <v>0</v>
      </c>
      <c r="M1014" s="68">
        <f t="shared" si="738"/>
        <v>0</v>
      </c>
      <c r="N1014" s="65">
        <f t="shared" si="739"/>
        <v>0</v>
      </c>
      <c r="O1014" s="69">
        <f t="shared" si="740"/>
        <v>0</v>
      </c>
      <c r="P1014" s="68">
        <f t="shared" si="741"/>
        <v>0</v>
      </c>
      <c r="Q1014" s="65">
        <f t="shared" si="742"/>
        <v>0</v>
      </c>
      <c r="R1014" s="69">
        <f t="shared" si="743"/>
        <v>0</v>
      </c>
      <c r="S1014" s="68">
        <f t="shared" si="744"/>
        <v>0</v>
      </c>
      <c r="T1014" s="65">
        <f t="shared" si="745"/>
        <v>0</v>
      </c>
      <c r="U1014" s="69">
        <f t="shared" si="746"/>
        <v>0</v>
      </c>
      <c r="V1014" s="68">
        <f t="shared" si="747"/>
        <v>0</v>
      </c>
      <c r="W1014" s="65">
        <f t="shared" si="748"/>
        <v>0</v>
      </c>
      <c r="X1014" s="69">
        <f t="shared" si="749"/>
        <v>0</v>
      </c>
      <c r="Y1014" s="68">
        <f t="shared" si="750"/>
        <v>0</v>
      </c>
      <c r="Z1014" s="65">
        <f t="shared" si="751"/>
        <v>0</v>
      </c>
      <c r="AA1014" s="69">
        <f t="shared" si="752"/>
        <v>0</v>
      </c>
      <c r="AB1014" s="98">
        <f>SUMIF(BN1014:BU1014,"VERDADEIRO",BN$3:$BU1013)</f>
        <v>0</v>
      </c>
      <c r="AC1014" s="97">
        <f t="shared" si="728"/>
        <v>1011</v>
      </c>
      <c r="AD1014" s="89">
        <f>RTD("tryd.rtdserver",,"COT",B1014,"ULT")</f>
        <v>0</v>
      </c>
      <c r="AE1014" s="89">
        <f>RTD("tryd.rtdserver",,"COT",C1014,"ULT")</f>
        <v>0</v>
      </c>
      <c r="AF1014" s="89">
        <f>VLOOKUP($AC1014,LS_Coint_BD!$B$3:$AQ$1079,AF$2)*$AD1014+VLOOKUP($AC1014,LS_Coint_BD!$B$3:$AQ$1079,AF$2+1)</f>
        <v>0</v>
      </c>
      <c r="AG1014" s="89">
        <f>VLOOKUP($AC1014,LS_Coint_BD!$B$3:$AQ$1079,AG$2)*$AD1014+VLOOKUP($AC1014,LS_Coint_BD!$B$3:$AQ$1079,AG$2+1)</f>
        <v>0</v>
      </c>
      <c r="AH1014" s="89">
        <f>VLOOKUP($AC1014,LS_Coint_BD!$B$3:$AQ$1079,AH$2)*$AD1014+VLOOKUP($AC1014,LS_Coint_BD!$B$3:$AQ$1079,AH$2+1)</f>
        <v>0</v>
      </c>
      <c r="AI1014" s="89">
        <f>VLOOKUP($AC1014,LS_Coint_BD!$B$3:$AQ$1079,AI$2)*$AD1014+VLOOKUP($AC1014,LS_Coint_BD!$B$3:$AQ$1079,AI$2+1)</f>
        <v>0</v>
      </c>
      <c r="AJ1014" s="89">
        <f>VLOOKUP($AC1014,LS_Coint_BD!$B$3:$AQ$1079,AJ$2)*$AD1014+VLOOKUP($AC1014,LS_Coint_BD!$B$3:$AQ$1079,AJ$2+1)</f>
        <v>0</v>
      </c>
      <c r="AK1014" s="89">
        <f>VLOOKUP($AC1014,LS_Coint_BD!$B$3:$AQ$1079,AK$2)*$AD1014+VLOOKUP($AC1014,LS_Coint_BD!$B$3:$AQ$1079,AK$2+1)</f>
        <v>0</v>
      </c>
      <c r="AL1014" s="89">
        <f>VLOOKUP($AC1014,LS_Coint_BD!$B$3:$AQ$1079,AL$2)*$AD1014+VLOOKUP($AC1014,LS_Coint_BD!$B$3:$AQ$1079,AL$2+1)</f>
        <v>0</v>
      </c>
      <c r="AM1014" s="89">
        <f>VLOOKUP($AC1014,LS_Coint_BD!$B$3:$AQ$1079,AM$2)*$AD1014+VLOOKUP($AC1014,LS_Coint_BD!$B$3:$AQ$1079,AM$2+1)</f>
        <v>0</v>
      </c>
      <c r="AN1014" s="89">
        <f>VLOOKUP($AC1014,LS_Coint_BD!$B$3:$AQ$1079,AN$2)</f>
        <v>0</v>
      </c>
      <c r="AO1014" s="89">
        <f>VLOOKUP($AC1014,LS_Coint_BD!$B$3:$AQ$1079,AO$2)</f>
        <v>0</v>
      </c>
      <c r="AP1014" s="89">
        <f>VLOOKUP($AC1014,LS_Coint_BD!$B$3:$AQ$1079,AP$2)</f>
        <v>0</v>
      </c>
      <c r="AQ1014" s="89">
        <f>VLOOKUP($AC1014,LS_Coint_BD!$B$3:$AQ$1079,AQ$2)</f>
        <v>0</v>
      </c>
      <c r="AR1014" s="89">
        <f>VLOOKUP($AC1014,LS_Coint_BD!$B$3:$AQ$1079,AR$2)</f>
        <v>0</v>
      </c>
      <c r="AS1014" s="89">
        <f>VLOOKUP($AC1014,LS_Coint_BD!$B$3:$AQ$1079,AS$2)</f>
        <v>0</v>
      </c>
      <c r="AT1014" s="89">
        <f>VLOOKUP($AC1014,LS_Coint_BD!$B$3:$AQ$1079,AT$2)</f>
        <v>0</v>
      </c>
      <c r="AU1014" s="89">
        <f>VLOOKUP($AC1014,LS_Coint_BD!$B$3:$AQ$1079,AU$2)</f>
        <v>0</v>
      </c>
      <c r="AV1014" s="89">
        <f>VLOOKUP($AC1014,LS_Coint_BD!$B$3:$AQ$1079,AV$2)</f>
        <v>0</v>
      </c>
      <c r="AW1014" s="89">
        <f>VLOOKUP($AC1014,LS_Coint_BD!$B$3:$AQ$1079,AW$2)</f>
        <v>0</v>
      </c>
      <c r="AX1014" s="89">
        <f>VLOOKUP($AC1014,LS_Coint_BD!$B$3:$AQ$1079,AX$2)</f>
        <v>0</v>
      </c>
      <c r="AY1014" s="89">
        <f>VLOOKUP($AC1014,LS_Coint_BD!$B$3:$AQ$1079,AY$2)</f>
        <v>0</v>
      </c>
      <c r="AZ1014" s="89">
        <f>VLOOKUP($AC1014,LS_Coint_BD!$B$3:$AQ$1079,AZ$2)</f>
        <v>0</v>
      </c>
      <c r="BA1014" s="89">
        <f>VLOOKUP($AC1014,LS_Coint_BD!$B$3:$AQ$1079,BA$2)</f>
        <v>0</v>
      </c>
      <c r="BB1014" s="89">
        <f>VLOOKUP($AC1014,LS_Coint_BD!$B$3:$AQ$1079,BB$2)</f>
        <v>0</v>
      </c>
      <c r="BC1014" s="89">
        <f>VLOOKUP($AC1014,LS_Coint_BD!$B$3:$AQ$1079,BC$2)</f>
        <v>0</v>
      </c>
      <c r="BD1014" s="89">
        <f t="shared" si="753"/>
        <v>0</v>
      </c>
      <c r="BE1014" s="89">
        <f t="shared" si="754"/>
        <v>0</v>
      </c>
      <c r="BF1014" s="89">
        <f t="shared" si="755"/>
        <v>0</v>
      </c>
      <c r="BG1014" s="89">
        <f t="shared" si="756"/>
        <v>0</v>
      </c>
      <c r="BH1014" s="89">
        <f t="shared" si="757"/>
        <v>0</v>
      </c>
      <c r="BI1014" s="89">
        <f t="shared" si="758"/>
        <v>0</v>
      </c>
      <c r="BJ1014" s="89">
        <f t="shared" si="759"/>
        <v>0</v>
      </c>
      <c r="BK1014" s="89">
        <f t="shared" si="760"/>
        <v>0</v>
      </c>
      <c r="BL1014" s="89">
        <f t="shared" si="761"/>
        <v>0</v>
      </c>
      <c r="BM1014" s="89"/>
      <c r="BN1014" s="26" t="b">
        <f t="shared" si="762"/>
        <v>0</v>
      </c>
      <c r="BO1014" s="26" t="b">
        <f t="shared" si="763"/>
        <v>0</v>
      </c>
      <c r="BP1014" s="26" t="b">
        <f t="shared" si="764"/>
        <v>0</v>
      </c>
      <c r="BQ1014" s="26" t="b">
        <f t="shared" si="765"/>
        <v>0</v>
      </c>
      <c r="BR1014" s="26" t="b">
        <f t="shared" si="766"/>
        <v>0</v>
      </c>
      <c r="BS1014" s="26" t="b">
        <f t="shared" si="767"/>
        <v>0</v>
      </c>
      <c r="BT1014" s="26" t="b">
        <f t="shared" si="768"/>
        <v>0</v>
      </c>
      <c r="BU1014" s="26" t="b">
        <f t="shared" si="769"/>
        <v>0</v>
      </c>
    </row>
    <row r="1015" spans="2:73" ht="15" thickBot="1" x14ac:dyDescent="0.35">
      <c r="B1015" s="17">
        <f>VLOOKUP($AC1015,LS_Coint_BD!$B$3:$D$1079,2)</f>
        <v>0</v>
      </c>
      <c r="C1015" s="87">
        <f>VLOOKUP($AC1015,LS_Coint_BD!$B$3:$D$1079,3)</f>
        <v>0</v>
      </c>
      <c r="D1015" s="68">
        <f t="shared" si="729"/>
        <v>0</v>
      </c>
      <c r="E1015" s="65">
        <f t="shared" si="730"/>
        <v>0</v>
      </c>
      <c r="F1015" s="69">
        <f t="shared" si="731"/>
        <v>0</v>
      </c>
      <c r="G1015" s="68">
        <f t="shared" si="732"/>
        <v>0</v>
      </c>
      <c r="H1015" s="65">
        <f t="shared" si="733"/>
        <v>0</v>
      </c>
      <c r="I1015" s="69">
        <f t="shared" si="734"/>
        <v>0</v>
      </c>
      <c r="J1015" s="68">
        <f t="shared" si="735"/>
        <v>0</v>
      </c>
      <c r="K1015" s="65">
        <f t="shared" si="736"/>
        <v>0</v>
      </c>
      <c r="L1015" s="69">
        <f t="shared" si="737"/>
        <v>0</v>
      </c>
      <c r="M1015" s="68">
        <f t="shared" si="738"/>
        <v>0</v>
      </c>
      <c r="N1015" s="65">
        <f t="shared" si="739"/>
        <v>0</v>
      </c>
      <c r="O1015" s="69">
        <f t="shared" si="740"/>
        <v>0</v>
      </c>
      <c r="P1015" s="68">
        <f t="shared" si="741"/>
        <v>0</v>
      </c>
      <c r="Q1015" s="65">
        <f t="shared" si="742"/>
        <v>0</v>
      </c>
      <c r="R1015" s="69">
        <f t="shared" si="743"/>
        <v>0</v>
      </c>
      <c r="S1015" s="68">
        <f t="shared" si="744"/>
        <v>0</v>
      </c>
      <c r="T1015" s="65">
        <f t="shared" si="745"/>
        <v>0</v>
      </c>
      <c r="U1015" s="69">
        <f t="shared" si="746"/>
        <v>0</v>
      </c>
      <c r="V1015" s="68">
        <f t="shared" si="747"/>
        <v>0</v>
      </c>
      <c r="W1015" s="65">
        <f t="shared" si="748"/>
        <v>0</v>
      </c>
      <c r="X1015" s="69">
        <f t="shared" si="749"/>
        <v>0</v>
      </c>
      <c r="Y1015" s="68">
        <f t="shared" si="750"/>
        <v>0</v>
      </c>
      <c r="Z1015" s="65">
        <f t="shared" si="751"/>
        <v>0</v>
      </c>
      <c r="AA1015" s="69">
        <f t="shared" si="752"/>
        <v>0</v>
      </c>
      <c r="AB1015" s="98">
        <f>SUMIF(BN1015:BU1015,"VERDADEIRO",BN$3:$BU1014)</f>
        <v>0</v>
      </c>
      <c r="AC1015" s="97">
        <f t="shared" si="728"/>
        <v>1012</v>
      </c>
      <c r="AD1015" s="89">
        <f>RTD("tryd.rtdserver",,"COT",B1015,"ULT")</f>
        <v>0</v>
      </c>
      <c r="AE1015" s="89">
        <f>RTD("tryd.rtdserver",,"COT",C1015,"ULT")</f>
        <v>0</v>
      </c>
      <c r="AF1015" s="89">
        <f>VLOOKUP($AC1015,LS_Coint_BD!$B$3:$AQ$1079,AF$2)*$AD1015+VLOOKUP($AC1015,LS_Coint_BD!$B$3:$AQ$1079,AF$2+1)</f>
        <v>0</v>
      </c>
      <c r="AG1015" s="89">
        <f>VLOOKUP($AC1015,LS_Coint_BD!$B$3:$AQ$1079,AG$2)*$AD1015+VLOOKUP($AC1015,LS_Coint_BD!$B$3:$AQ$1079,AG$2+1)</f>
        <v>0</v>
      </c>
      <c r="AH1015" s="89">
        <f>VLOOKUP($AC1015,LS_Coint_BD!$B$3:$AQ$1079,AH$2)*$AD1015+VLOOKUP($AC1015,LS_Coint_BD!$B$3:$AQ$1079,AH$2+1)</f>
        <v>0</v>
      </c>
      <c r="AI1015" s="89">
        <f>VLOOKUP($AC1015,LS_Coint_BD!$B$3:$AQ$1079,AI$2)*$AD1015+VLOOKUP($AC1015,LS_Coint_BD!$B$3:$AQ$1079,AI$2+1)</f>
        <v>0</v>
      </c>
      <c r="AJ1015" s="89">
        <f>VLOOKUP($AC1015,LS_Coint_BD!$B$3:$AQ$1079,AJ$2)*$AD1015+VLOOKUP($AC1015,LS_Coint_BD!$B$3:$AQ$1079,AJ$2+1)</f>
        <v>0</v>
      </c>
      <c r="AK1015" s="89">
        <f>VLOOKUP($AC1015,LS_Coint_BD!$B$3:$AQ$1079,AK$2)*$AD1015+VLOOKUP($AC1015,LS_Coint_BD!$B$3:$AQ$1079,AK$2+1)</f>
        <v>0</v>
      </c>
      <c r="AL1015" s="89">
        <f>VLOOKUP($AC1015,LS_Coint_BD!$B$3:$AQ$1079,AL$2)*$AD1015+VLOOKUP($AC1015,LS_Coint_BD!$B$3:$AQ$1079,AL$2+1)</f>
        <v>0</v>
      </c>
      <c r="AM1015" s="89">
        <f>VLOOKUP($AC1015,LS_Coint_BD!$B$3:$AQ$1079,AM$2)*$AD1015+VLOOKUP($AC1015,LS_Coint_BD!$B$3:$AQ$1079,AM$2+1)</f>
        <v>0</v>
      </c>
      <c r="AN1015" s="89">
        <f>VLOOKUP($AC1015,LS_Coint_BD!$B$3:$AQ$1079,AN$2)</f>
        <v>0</v>
      </c>
      <c r="AO1015" s="89">
        <f>VLOOKUP($AC1015,LS_Coint_BD!$B$3:$AQ$1079,AO$2)</f>
        <v>0</v>
      </c>
      <c r="AP1015" s="89">
        <f>VLOOKUP($AC1015,LS_Coint_BD!$B$3:$AQ$1079,AP$2)</f>
        <v>0</v>
      </c>
      <c r="AQ1015" s="89">
        <f>VLOOKUP($AC1015,LS_Coint_BD!$B$3:$AQ$1079,AQ$2)</f>
        <v>0</v>
      </c>
      <c r="AR1015" s="89">
        <f>VLOOKUP($AC1015,LS_Coint_BD!$B$3:$AQ$1079,AR$2)</f>
        <v>0</v>
      </c>
      <c r="AS1015" s="89">
        <f>VLOOKUP($AC1015,LS_Coint_BD!$B$3:$AQ$1079,AS$2)</f>
        <v>0</v>
      </c>
      <c r="AT1015" s="89">
        <f>VLOOKUP($AC1015,LS_Coint_BD!$B$3:$AQ$1079,AT$2)</f>
        <v>0</v>
      </c>
      <c r="AU1015" s="89">
        <f>VLOOKUP($AC1015,LS_Coint_BD!$B$3:$AQ$1079,AU$2)</f>
        <v>0</v>
      </c>
      <c r="AV1015" s="89">
        <f>VLOOKUP($AC1015,LS_Coint_BD!$B$3:$AQ$1079,AV$2)</f>
        <v>0</v>
      </c>
      <c r="AW1015" s="89">
        <f>VLOOKUP($AC1015,LS_Coint_BD!$B$3:$AQ$1079,AW$2)</f>
        <v>0</v>
      </c>
      <c r="AX1015" s="89">
        <f>VLOOKUP($AC1015,LS_Coint_BD!$B$3:$AQ$1079,AX$2)</f>
        <v>0</v>
      </c>
      <c r="AY1015" s="89">
        <f>VLOOKUP($AC1015,LS_Coint_BD!$B$3:$AQ$1079,AY$2)</f>
        <v>0</v>
      </c>
      <c r="AZ1015" s="89">
        <f>VLOOKUP($AC1015,LS_Coint_BD!$B$3:$AQ$1079,AZ$2)</f>
        <v>0</v>
      </c>
      <c r="BA1015" s="89">
        <f>VLOOKUP($AC1015,LS_Coint_BD!$B$3:$AQ$1079,BA$2)</f>
        <v>0</v>
      </c>
      <c r="BB1015" s="89">
        <f>VLOOKUP($AC1015,LS_Coint_BD!$B$3:$AQ$1079,BB$2)</f>
        <v>0</v>
      </c>
      <c r="BC1015" s="89">
        <f>VLOOKUP($AC1015,LS_Coint_BD!$B$3:$AQ$1079,BC$2)</f>
        <v>0</v>
      </c>
      <c r="BD1015" s="89">
        <f t="shared" si="753"/>
        <v>0</v>
      </c>
      <c r="BE1015" s="89">
        <f t="shared" si="754"/>
        <v>0</v>
      </c>
      <c r="BF1015" s="89">
        <f t="shared" si="755"/>
        <v>0</v>
      </c>
      <c r="BG1015" s="89">
        <f t="shared" si="756"/>
        <v>0</v>
      </c>
      <c r="BH1015" s="89">
        <f t="shared" si="757"/>
        <v>0</v>
      </c>
      <c r="BI1015" s="89">
        <f t="shared" si="758"/>
        <v>0</v>
      </c>
      <c r="BJ1015" s="89">
        <f t="shared" si="759"/>
        <v>0</v>
      </c>
      <c r="BK1015" s="89">
        <f t="shared" si="760"/>
        <v>0</v>
      </c>
      <c r="BL1015" s="89">
        <f t="shared" si="761"/>
        <v>0</v>
      </c>
      <c r="BM1015" s="89"/>
      <c r="BN1015" s="26" t="b">
        <f t="shared" si="762"/>
        <v>0</v>
      </c>
      <c r="BO1015" s="26" t="b">
        <f t="shared" si="763"/>
        <v>0</v>
      </c>
      <c r="BP1015" s="26" t="b">
        <f t="shared" si="764"/>
        <v>0</v>
      </c>
      <c r="BQ1015" s="26" t="b">
        <f t="shared" si="765"/>
        <v>0</v>
      </c>
      <c r="BR1015" s="26" t="b">
        <f t="shared" si="766"/>
        <v>0</v>
      </c>
      <c r="BS1015" s="26" t="b">
        <f t="shared" si="767"/>
        <v>0</v>
      </c>
      <c r="BT1015" s="26" t="b">
        <f t="shared" si="768"/>
        <v>0</v>
      </c>
      <c r="BU1015" s="26" t="b">
        <f t="shared" si="769"/>
        <v>0</v>
      </c>
    </row>
    <row r="1016" spans="2:73" ht="15" thickBot="1" x14ac:dyDescent="0.35">
      <c r="B1016" s="17">
        <f>VLOOKUP($AC1016,LS_Coint_BD!$B$3:$D$1079,2)</f>
        <v>0</v>
      </c>
      <c r="C1016" s="87">
        <f>VLOOKUP($AC1016,LS_Coint_BD!$B$3:$D$1079,3)</f>
        <v>0</v>
      </c>
      <c r="D1016" s="68">
        <f t="shared" si="729"/>
        <v>0</v>
      </c>
      <c r="E1016" s="65">
        <f t="shared" si="730"/>
        <v>0</v>
      </c>
      <c r="F1016" s="69">
        <f t="shared" si="731"/>
        <v>0</v>
      </c>
      <c r="G1016" s="68">
        <f t="shared" si="732"/>
        <v>0</v>
      </c>
      <c r="H1016" s="65">
        <f t="shared" si="733"/>
        <v>0</v>
      </c>
      <c r="I1016" s="69">
        <f t="shared" si="734"/>
        <v>0</v>
      </c>
      <c r="J1016" s="68">
        <f t="shared" si="735"/>
        <v>0</v>
      </c>
      <c r="K1016" s="65">
        <f t="shared" si="736"/>
        <v>0</v>
      </c>
      <c r="L1016" s="69">
        <f t="shared" si="737"/>
        <v>0</v>
      </c>
      <c r="M1016" s="68">
        <f t="shared" si="738"/>
        <v>0</v>
      </c>
      <c r="N1016" s="65">
        <f t="shared" si="739"/>
        <v>0</v>
      </c>
      <c r="O1016" s="69">
        <f t="shared" si="740"/>
        <v>0</v>
      </c>
      <c r="P1016" s="68">
        <f t="shared" si="741"/>
        <v>0</v>
      </c>
      <c r="Q1016" s="65">
        <f t="shared" si="742"/>
        <v>0</v>
      </c>
      <c r="R1016" s="69">
        <f t="shared" si="743"/>
        <v>0</v>
      </c>
      <c r="S1016" s="68">
        <f t="shared" si="744"/>
        <v>0</v>
      </c>
      <c r="T1016" s="65">
        <f t="shared" si="745"/>
        <v>0</v>
      </c>
      <c r="U1016" s="69">
        <f t="shared" si="746"/>
        <v>0</v>
      </c>
      <c r="V1016" s="68">
        <f t="shared" si="747"/>
        <v>0</v>
      </c>
      <c r="W1016" s="65">
        <f t="shared" si="748"/>
        <v>0</v>
      </c>
      <c r="X1016" s="69">
        <f t="shared" si="749"/>
        <v>0</v>
      </c>
      <c r="Y1016" s="68">
        <f t="shared" si="750"/>
        <v>0</v>
      </c>
      <c r="Z1016" s="65">
        <f t="shared" si="751"/>
        <v>0</v>
      </c>
      <c r="AA1016" s="69">
        <f t="shared" si="752"/>
        <v>0</v>
      </c>
      <c r="AB1016" s="98">
        <f>SUMIF(BN1016:BU1016,"VERDADEIRO",BN$3:$BU1015)</f>
        <v>0</v>
      </c>
      <c r="AC1016" s="97">
        <f t="shared" si="728"/>
        <v>1013</v>
      </c>
      <c r="AD1016" s="89">
        <f>RTD("tryd.rtdserver",,"COT",B1016,"ULT")</f>
        <v>0</v>
      </c>
      <c r="AE1016" s="89">
        <f>RTD("tryd.rtdserver",,"COT",C1016,"ULT")</f>
        <v>0</v>
      </c>
      <c r="AF1016" s="89">
        <f>VLOOKUP($AC1016,LS_Coint_BD!$B$3:$AQ$1079,AF$2)*$AD1016+VLOOKUP($AC1016,LS_Coint_BD!$B$3:$AQ$1079,AF$2+1)</f>
        <v>0</v>
      </c>
      <c r="AG1016" s="89">
        <f>VLOOKUP($AC1016,LS_Coint_BD!$B$3:$AQ$1079,AG$2)*$AD1016+VLOOKUP($AC1016,LS_Coint_BD!$B$3:$AQ$1079,AG$2+1)</f>
        <v>0</v>
      </c>
      <c r="AH1016" s="89">
        <f>VLOOKUP($AC1016,LS_Coint_BD!$B$3:$AQ$1079,AH$2)*$AD1016+VLOOKUP($AC1016,LS_Coint_BD!$B$3:$AQ$1079,AH$2+1)</f>
        <v>0</v>
      </c>
      <c r="AI1016" s="89">
        <f>VLOOKUP($AC1016,LS_Coint_BD!$B$3:$AQ$1079,AI$2)*$AD1016+VLOOKUP($AC1016,LS_Coint_BD!$B$3:$AQ$1079,AI$2+1)</f>
        <v>0</v>
      </c>
      <c r="AJ1016" s="89">
        <f>VLOOKUP($AC1016,LS_Coint_BD!$B$3:$AQ$1079,AJ$2)*$AD1016+VLOOKUP($AC1016,LS_Coint_BD!$B$3:$AQ$1079,AJ$2+1)</f>
        <v>0</v>
      </c>
      <c r="AK1016" s="89">
        <f>VLOOKUP($AC1016,LS_Coint_BD!$B$3:$AQ$1079,AK$2)*$AD1016+VLOOKUP($AC1016,LS_Coint_BD!$B$3:$AQ$1079,AK$2+1)</f>
        <v>0</v>
      </c>
      <c r="AL1016" s="89">
        <f>VLOOKUP($AC1016,LS_Coint_BD!$B$3:$AQ$1079,AL$2)*$AD1016+VLOOKUP($AC1016,LS_Coint_BD!$B$3:$AQ$1079,AL$2+1)</f>
        <v>0</v>
      </c>
      <c r="AM1016" s="89">
        <f>VLOOKUP($AC1016,LS_Coint_BD!$B$3:$AQ$1079,AM$2)*$AD1016+VLOOKUP($AC1016,LS_Coint_BD!$B$3:$AQ$1079,AM$2+1)</f>
        <v>0</v>
      </c>
      <c r="AN1016" s="89">
        <f>VLOOKUP($AC1016,LS_Coint_BD!$B$3:$AQ$1079,AN$2)</f>
        <v>0</v>
      </c>
      <c r="AO1016" s="89">
        <f>VLOOKUP($AC1016,LS_Coint_BD!$B$3:$AQ$1079,AO$2)</f>
        <v>0</v>
      </c>
      <c r="AP1016" s="89">
        <f>VLOOKUP($AC1016,LS_Coint_BD!$B$3:$AQ$1079,AP$2)</f>
        <v>0</v>
      </c>
      <c r="AQ1016" s="89">
        <f>VLOOKUP($AC1016,LS_Coint_BD!$B$3:$AQ$1079,AQ$2)</f>
        <v>0</v>
      </c>
      <c r="AR1016" s="89">
        <f>VLOOKUP($AC1016,LS_Coint_BD!$B$3:$AQ$1079,AR$2)</f>
        <v>0</v>
      </c>
      <c r="AS1016" s="89">
        <f>VLOOKUP($AC1016,LS_Coint_BD!$B$3:$AQ$1079,AS$2)</f>
        <v>0</v>
      </c>
      <c r="AT1016" s="89">
        <f>VLOOKUP($AC1016,LS_Coint_BD!$B$3:$AQ$1079,AT$2)</f>
        <v>0</v>
      </c>
      <c r="AU1016" s="89">
        <f>VLOOKUP($AC1016,LS_Coint_BD!$B$3:$AQ$1079,AU$2)</f>
        <v>0</v>
      </c>
      <c r="AV1016" s="89">
        <f>VLOOKUP($AC1016,LS_Coint_BD!$B$3:$AQ$1079,AV$2)</f>
        <v>0</v>
      </c>
      <c r="AW1016" s="89">
        <f>VLOOKUP($AC1016,LS_Coint_BD!$B$3:$AQ$1079,AW$2)</f>
        <v>0</v>
      </c>
      <c r="AX1016" s="89">
        <f>VLOOKUP($AC1016,LS_Coint_BD!$B$3:$AQ$1079,AX$2)</f>
        <v>0</v>
      </c>
      <c r="AY1016" s="89">
        <f>VLOOKUP($AC1016,LS_Coint_BD!$B$3:$AQ$1079,AY$2)</f>
        <v>0</v>
      </c>
      <c r="AZ1016" s="89">
        <f>VLOOKUP($AC1016,LS_Coint_BD!$B$3:$AQ$1079,AZ$2)</f>
        <v>0</v>
      </c>
      <c r="BA1016" s="89">
        <f>VLOOKUP($AC1016,LS_Coint_BD!$B$3:$AQ$1079,BA$2)</f>
        <v>0</v>
      </c>
      <c r="BB1016" s="89">
        <f>VLOOKUP($AC1016,LS_Coint_BD!$B$3:$AQ$1079,BB$2)</f>
        <v>0</v>
      </c>
      <c r="BC1016" s="89">
        <f>VLOOKUP($AC1016,LS_Coint_BD!$B$3:$AQ$1079,BC$2)</f>
        <v>0</v>
      </c>
      <c r="BD1016" s="89">
        <f t="shared" si="753"/>
        <v>0</v>
      </c>
      <c r="BE1016" s="89">
        <f t="shared" si="754"/>
        <v>0</v>
      </c>
      <c r="BF1016" s="89">
        <f t="shared" si="755"/>
        <v>0</v>
      </c>
      <c r="BG1016" s="89">
        <f t="shared" si="756"/>
        <v>0</v>
      </c>
      <c r="BH1016" s="89">
        <f t="shared" si="757"/>
        <v>0</v>
      </c>
      <c r="BI1016" s="89">
        <f t="shared" si="758"/>
        <v>0</v>
      </c>
      <c r="BJ1016" s="89">
        <f t="shared" si="759"/>
        <v>0</v>
      </c>
      <c r="BK1016" s="89">
        <f t="shared" si="760"/>
        <v>0</v>
      </c>
      <c r="BL1016" s="89">
        <f t="shared" si="761"/>
        <v>0</v>
      </c>
      <c r="BM1016" s="89"/>
      <c r="BN1016" s="26" t="b">
        <f t="shared" si="762"/>
        <v>0</v>
      </c>
      <c r="BO1016" s="26" t="b">
        <f t="shared" si="763"/>
        <v>0</v>
      </c>
      <c r="BP1016" s="26" t="b">
        <f t="shared" si="764"/>
        <v>0</v>
      </c>
      <c r="BQ1016" s="26" t="b">
        <f t="shared" si="765"/>
        <v>0</v>
      </c>
      <c r="BR1016" s="26" t="b">
        <f t="shared" si="766"/>
        <v>0</v>
      </c>
      <c r="BS1016" s="26" t="b">
        <f t="shared" si="767"/>
        <v>0</v>
      </c>
      <c r="BT1016" s="26" t="b">
        <f t="shared" si="768"/>
        <v>0</v>
      </c>
      <c r="BU1016" s="26" t="b">
        <f t="shared" si="769"/>
        <v>0</v>
      </c>
    </row>
    <row r="1017" spans="2:73" ht="15" thickBot="1" x14ac:dyDescent="0.35">
      <c r="B1017" s="17">
        <f>VLOOKUP($AC1017,LS_Coint_BD!$B$3:$D$1079,2)</f>
        <v>0</v>
      </c>
      <c r="C1017" s="87">
        <f>VLOOKUP($AC1017,LS_Coint_BD!$B$3:$D$1079,3)</f>
        <v>0</v>
      </c>
      <c r="D1017" s="68">
        <f t="shared" si="729"/>
        <v>0</v>
      </c>
      <c r="E1017" s="65">
        <f t="shared" si="730"/>
        <v>0</v>
      </c>
      <c r="F1017" s="69">
        <f t="shared" si="731"/>
        <v>0</v>
      </c>
      <c r="G1017" s="68">
        <f t="shared" si="732"/>
        <v>0</v>
      </c>
      <c r="H1017" s="65">
        <f t="shared" si="733"/>
        <v>0</v>
      </c>
      <c r="I1017" s="69">
        <f t="shared" si="734"/>
        <v>0</v>
      </c>
      <c r="J1017" s="68">
        <f t="shared" si="735"/>
        <v>0</v>
      </c>
      <c r="K1017" s="65">
        <f t="shared" si="736"/>
        <v>0</v>
      </c>
      <c r="L1017" s="69">
        <f t="shared" si="737"/>
        <v>0</v>
      </c>
      <c r="M1017" s="68">
        <f t="shared" si="738"/>
        <v>0</v>
      </c>
      <c r="N1017" s="65">
        <f t="shared" si="739"/>
        <v>0</v>
      </c>
      <c r="O1017" s="69">
        <f t="shared" si="740"/>
        <v>0</v>
      </c>
      <c r="P1017" s="68">
        <f t="shared" si="741"/>
        <v>0</v>
      </c>
      <c r="Q1017" s="65">
        <f t="shared" si="742"/>
        <v>0</v>
      </c>
      <c r="R1017" s="69">
        <f t="shared" si="743"/>
        <v>0</v>
      </c>
      <c r="S1017" s="68">
        <f t="shared" si="744"/>
        <v>0</v>
      </c>
      <c r="T1017" s="65">
        <f t="shared" si="745"/>
        <v>0</v>
      </c>
      <c r="U1017" s="69">
        <f t="shared" si="746"/>
        <v>0</v>
      </c>
      <c r="V1017" s="68">
        <f t="shared" si="747"/>
        <v>0</v>
      </c>
      <c r="W1017" s="65">
        <f t="shared" si="748"/>
        <v>0</v>
      </c>
      <c r="X1017" s="69">
        <f t="shared" si="749"/>
        <v>0</v>
      </c>
      <c r="Y1017" s="68">
        <f t="shared" si="750"/>
        <v>0</v>
      </c>
      <c r="Z1017" s="65">
        <f t="shared" si="751"/>
        <v>0</v>
      </c>
      <c r="AA1017" s="69">
        <f t="shared" si="752"/>
        <v>0</v>
      </c>
      <c r="AB1017" s="98">
        <f>SUMIF(BN1017:BU1017,"VERDADEIRO",BN$3:$BU1016)</f>
        <v>0</v>
      </c>
      <c r="AC1017" s="97">
        <f t="shared" si="728"/>
        <v>1014</v>
      </c>
      <c r="AD1017" s="89">
        <f>RTD("tryd.rtdserver",,"COT",B1017,"ULT")</f>
        <v>0</v>
      </c>
      <c r="AE1017" s="89">
        <f>RTD("tryd.rtdserver",,"COT",C1017,"ULT")</f>
        <v>0</v>
      </c>
      <c r="AF1017" s="89">
        <f>VLOOKUP($AC1017,LS_Coint_BD!$B$3:$AQ$1079,AF$2)*$AD1017+VLOOKUP($AC1017,LS_Coint_BD!$B$3:$AQ$1079,AF$2+1)</f>
        <v>0</v>
      </c>
      <c r="AG1017" s="89">
        <f>VLOOKUP($AC1017,LS_Coint_BD!$B$3:$AQ$1079,AG$2)*$AD1017+VLOOKUP($AC1017,LS_Coint_BD!$B$3:$AQ$1079,AG$2+1)</f>
        <v>0</v>
      </c>
      <c r="AH1017" s="89">
        <f>VLOOKUP($AC1017,LS_Coint_BD!$B$3:$AQ$1079,AH$2)*$AD1017+VLOOKUP($AC1017,LS_Coint_BD!$B$3:$AQ$1079,AH$2+1)</f>
        <v>0</v>
      </c>
      <c r="AI1017" s="89">
        <f>VLOOKUP($AC1017,LS_Coint_BD!$B$3:$AQ$1079,AI$2)*$AD1017+VLOOKUP($AC1017,LS_Coint_BD!$B$3:$AQ$1079,AI$2+1)</f>
        <v>0</v>
      </c>
      <c r="AJ1017" s="89">
        <f>VLOOKUP($AC1017,LS_Coint_BD!$B$3:$AQ$1079,AJ$2)*$AD1017+VLOOKUP($AC1017,LS_Coint_BD!$B$3:$AQ$1079,AJ$2+1)</f>
        <v>0</v>
      </c>
      <c r="AK1017" s="89">
        <f>VLOOKUP($AC1017,LS_Coint_BD!$B$3:$AQ$1079,AK$2)*$AD1017+VLOOKUP($AC1017,LS_Coint_BD!$B$3:$AQ$1079,AK$2+1)</f>
        <v>0</v>
      </c>
      <c r="AL1017" s="89">
        <f>VLOOKUP($AC1017,LS_Coint_BD!$B$3:$AQ$1079,AL$2)*$AD1017+VLOOKUP($AC1017,LS_Coint_BD!$B$3:$AQ$1079,AL$2+1)</f>
        <v>0</v>
      </c>
      <c r="AM1017" s="89">
        <f>VLOOKUP($AC1017,LS_Coint_BD!$B$3:$AQ$1079,AM$2)*$AD1017+VLOOKUP($AC1017,LS_Coint_BD!$B$3:$AQ$1079,AM$2+1)</f>
        <v>0</v>
      </c>
      <c r="AN1017" s="89">
        <f>VLOOKUP($AC1017,LS_Coint_BD!$B$3:$AQ$1079,AN$2)</f>
        <v>0</v>
      </c>
      <c r="AO1017" s="89">
        <f>VLOOKUP($AC1017,LS_Coint_BD!$B$3:$AQ$1079,AO$2)</f>
        <v>0</v>
      </c>
      <c r="AP1017" s="89">
        <f>VLOOKUP($AC1017,LS_Coint_BD!$B$3:$AQ$1079,AP$2)</f>
        <v>0</v>
      </c>
      <c r="AQ1017" s="89">
        <f>VLOOKUP($AC1017,LS_Coint_BD!$B$3:$AQ$1079,AQ$2)</f>
        <v>0</v>
      </c>
      <c r="AR1017" s="89">
        <f>VLOOKUP($AC1017,LS_Coint_BD!$B$3:$AQ$1079,AR$2)</f>
        <v>0</v>
      </c>
      <c r="AS1017" s="89">
        <f>VLOOKUP($AC1017,LS_Coint_BD!$B$3:$AQ$1079,AS$2)</f>
        <v>0</v>
      </c>
      <c r="AT1017" s="89">
        <f>VLOOKUP($AC1017,LS_Coint_BD!$B$3:$AQ$1079,AT$2)</f>
        <v>0</v>
      </c>
      <c r="AU1017" s="89">
        <f>VLOOKUP($AC1017,LS_Coint_BD!$B$3:$AQ$1079,AU$2)</f>
        <v>0</v>
      </c>
      <c r="AV1017" s="89">
        <f>VLOOKUP($AC1017,LS_Coint_BD!$B$3:$AQ$1079,AV$2)</f>
        <v>0</v>
      </c>
      <c r="AW1017" s="89">
        <f>VLOOKUP($AC1017,LS_Coint_BD!$B$3:$AQ$1079,AW$2)</f>
        <v>0</v>
      </c>
      <c r="AX1017" s="89">
        <f>VLOOKUP($AC1017,LS_Coint_BD!$B$3:$AQ$1079,AX$2)</f>
        <v>0</v>
      </c>
      <c r="AY1017" s="89">
        <f>VLOOKUP($AC1017,LS_Coint_BD!$B$3:$AQ$1079,AY$2)</f>
        <v>0</v>
      </c>
      <c r="AZ1017" s="89">
        <f>VLOOKUP($AC1017,LS_Coint_BD!$B$3:$AQ$1079,AZ$2)</f>
        <v>0</v>
      </c>
      <c r="BA1017" s="89">
        <f>VLOOKUP($AC1017,LS_Coint_BD!$B$3:$AQ$1079,BA$2)</f>
        <v>0</v>
      </c>
      <c r="BB1017" s="89">
        <f>VLOOKUP($AC1017,LS_Coint_BD!$B$3:$AQ$1079,BB$2)</f>
        <v>0</v>
      </c>
      <c r="BC1017" s="89">
        <f>VLOOKUP($AC1017,LS_Coint_BD!$B$3:$AQ$1079,BC$2)</f>
        <v>0</v>
      </c>
      <c r="BD1017" s="89">
        <f t="shared" si="753"/>
        <v>0</v>
      </c>
      <c r="BE1017" s="89">
        <f t="shared" si="754"/>
        <v>0</v>
      </c>
      <c r="BF1017" s="89">
        <f t="shared" si="755"/>
        <v>0</v>
      </c>
      <c r="BG1017" s="89">
        <f t="shared" si="756"/>
        <v>0</v>
      </c>
      <c r="BH1017" s="89">
        <f t="shared" si="757"/>
        <v>0</v>
      </c>
      <c r="BI1017" s="89">
        <f t="shared" si="758"/>
        <v>0</v>
      </c>
      <c r="BJ1017" s="89">
        <f t="shared" si="759"/>
        <v>0</v>
      </c>
      <c r="BK1017" s="89">
        <f t="shared" si="760"/>
        <v>0</v>
      </c>
      <c r="BL1017" s="89">
        <f t="shared" si="761"/>
        <v>0</v>
      </c>
      <c r="BM1017" s="89"/>
      <c r="BN1017" s="26" t="b">
        <f t="shared" si="762"/>
        <v>0</v>
      </c>
      <c r="BO1017" s="26" t="b">
        <f t="shared" si="763"/>
        <v>0</v>
      </c>
      <c r="BP1017" s="26" t="b">
        <f t="shared" si="764"/>
        <v>0</v>
      </c>
      <c r="BQ1017" s="26" t="b">
        <f t="shared" si="765"/>
        <v>0</v>
      </c>
      <c r="BR1017" s="26" t="b">
        <f t="shared" si="766"/>
        <v>0</v>
      </c>
      <c r="BS1017" s="26" t="b">
        <f t="shared" si="767"/>
        <v>0</v>
      </c>
      <c r="BT1017" s="26" t="b">
        <f t="shared" si="768"/>
        <v>0</v>
      </c>
      <c r="BU1017" s="26" t="b">
        <f t="shared" si="769"/>
        <v>0</v>
      </c>
    </row>
    <row r="1018" spans="2:73" ht="15" thickBot="1" x14ac:dyDescent="0.35">
      <c r="B1018" s="17">
        <f>VLOOKUP($AC1018,LS_Coint_BD!$B$3:$D$1079,2)</f>
        <v>0</v>
      </c>
      <c r="C1018" s="87">
        <f>VLOOKUP($AC1018,LS_Coint_BD!$B$3:$D$1079,3)</f>
        <v>0</v>
      </c>
      <c r="D1018" s="68">
        <f t="shared" si="729"/>
        <v>0</v>
      </c>
      <c r="E1018" s="65">
        <f t="shared" si="730"/>
        <v>0</v>
      </c>
      <c r="F1018" s="69">
        <f t="shared" si="731"/>
        <v>0</v>
      </c>
      <c r="G1018" s="68">
        <f t="shared" si="732"/>
        <v>0</v>
      </c>
      <c r="H1018" s="65">
        <f t="shared" si="733"/>
        <v>0</v>
      </c>
      <c r="I1018" s="69">
        <f t="shared" si="734"/>
        <v>0</v>
      </c>
      <c r="J1018" s="68">
        <f t="shared" si="735"/>
        <v>0</v>
      </c>
      <c r="K1018" s="65">
        <f t="shared" si="736"/>
        <v>0</v>
      </c>
      <c r="L1018" s="69">
        <f t="shared" si="737"/>
        <v>0</v>
      </c>
      <c r="M1018" s="68">
        <f t="shared" si="738"/>
        <v>0</v>
      </c>
      <c r="N1018" s="65">
        <f t="shared" si="739"/>
        <v>0</v>
      </c>
      <c r="O1018" s="69">
        <f t="shared" si="740"/>
        <v>0</v>
      </c>
      <c r="P1018" s="68">
        <f t="shared" si="741"/>
        <v>0</v>
      </c>
      <c r="Q1018" s="65">
        <f t="shared" si="742"/>
        <v>0</v>
      </c>
      <c r="R1018" s="69">
        <f t="shared" si="743"/>
        <v>0</v>
      </c>
      <c r="S1018" s="68">
        <f t="shared" si="744"/>
        <v>0</v>
      </c>
      <c r="T1018" s="65">
        <f t="shared" si="745"/>
        <v>0</v>
      </c>
      <c r="U1018" s="69">
        <f t="shared" si="746"/>
        <v>0</v>
      </c>
      <c r="V1018" s="68">
        <f t="shared" si="747"/>
        <v>0</v>
      </c>
      <c r="W1018" s="65">
        <f t="shared" si="748"/>
        <v>0</v>
      </c>
      <c r="X1018" s="69">
        <f t="shared" si="749"/>
        <v>0</v>
      </c>
      <c r="Y1018" s="68">
        <f t="shared" si="750"/>
        <v>0</v>
      </c>
      <c r="Z1018" s="65">
        <f t="shared" si="751"/>
        <v>0</v>
      </c>
      <c r="AA1018" s="69">
        <f t="shared" si="752"/>
        <v>0</v>
      </c>
      <c r="AB1018" s="98">
        <f>SUMIF(BN1018:BU1018,"VERDADEIRO",BN$3:$BU1017)</f>
        <v>0</v>
      </c>
      <c r="AC1018" s="97">
        <f t="shared" si="728"/>
        <v>1015</v>
      </c>
      <c r="AD1018" s="89">
        <f>RTD("tryd.rtdserver",,"COT",B1018,"ULT")</f>
        <v>0</v>
      </c>
      <c r="AE1018" s="89">
        <f>RTD("tryd.rtdserver",,"COT",C1018,"ULT")</f>
        <v>0</v>
      </c>
      <c r="AF1018" s="89">
        <f>VLOOKUP($AC1018,LS_Coint_BD!$B$3:$AQ$1079,AF$2)*$AD1018+VLOOKUP($AC1018,LS_Coint_BD!$B$3:$AQ$1079,AF$2+1)</f>
        <v>0</v>
      </c>
      <c r="AG1018" s="89">
        <f>VLOOKUP($AC1018,LS_Coint_BD!$B$3:$AQ$1079,AG$2)*$AD1018+VLOOKUP($AC1018,LS_Coint_BD!$B$3:$AQ$1079,AG$2+1)</f>
        <v>0</v>
      </c>
      <c r="AH1018" s="89">
        <f>VLOOKUP($AC1018,LS_Coint_BD!$B$3:$AQ$1079,AH$2)*$AD1018+VLOOKUP($AC1018,LS_Coint_BD!$B$3:$AQ$1079,AH$2+1)</f>
        <v>0</v>
      </c>
      <c r="AI1018" s="89">
        <f>VLOOKUP($AC1018,LS_Coint_BD!$B$3:$AQ$1079,AI$2)*$AD1018+VLOOKUP($AC1018,LS_Coint_BD!$B$3:$AQ$1079,AI$2+1)</f>
        <v>0</v>
      </c>
      <c r="AJ1018" s="89">
        <f>VLOOKUP($AC1018,LS_Coint_BD!$B$3:$AQ$1079,AJ$2)*$AD1018+VLOOKUP($AC1018,LS_Coint_BD!$B$3:$AQ$1079,AJ$2+1)</f>
        <v>0</v>
      </c>
      <c r="AK1018" s="89">
        <f>VLOOKUP($AC1018,LS_Coint_BD!$B$3:$AQ$1079,AK$2)*$AD1018+VLOOKUP($AC1018,LS_Coint_BD!$B$3:$AQ$1079,AK$2+1)</f>
        <v>0</v>
      </c>
      <c r="AL1018" s="89">
        <f>VLOOKUP($AC1018,LS_Coint_BD!$B$3:$AQ$1079,AL$2)*$AD1018+VLOOKUP($AC1018,LS_Coint_BD!$B$3:$AQ$1079,AL$2+1)</f>
        <v>0</v>
      </c>
      <c r="AM1018" s="89">
        <f>VLOOKUP($AC1018,LS_Coint_BD!$B$3:$AQ$1079,AM$2)*$AD1018+VLOOKUP($AC1018,LS_Coint_BD!$B$3:$AQ$1079,AM$2+1)</f>
        <v>0</v>
      </c>
      <c r="AN1018" s="89">
        <f>VLOOKUP($AC1018,LS_Coint_BD!$B$3:$AQ$1079,AN$2)</f>
        <v>0</v>
      </c>
      <c r="AO1018" s="89">
        <f>VLOOKUP($AC1018,LS_Coint_BD!$B$3:$AQ$1079,AO$2)</f>
        <v>0</v>
      </c>
      <c r="AP1018" s="89">
        <f>VLOOKUP($AC1018,LS_Coint_BD!$B$3:$AQ$1079,AP$2)</f>
        <v>0</v>
      </c>
      <c r="AQ1018" s="89">
        <f>VLOOKUP($AC1018,LS_Coint_BD!$B$3:$AQ$1079,AQ$2)</f>
        <v>0</v>
      </c>
      <c r="AR1018" s="89">
        <f>VLOOKUP($AC1018,LS_Coint_BD!$B$3:$AQ$1079,AR$2)</f>
        <v>0</v>
      </c>
      <c r="AS1018" s="89">
        <f>VLOOKUP($AC1018,LS_Coint_BD!$B$3:$AQ$1079,AS$2)</f>
        <v>0</v>
      </c>
      <c r="AT1018" s="89">
        <f>VLOOKUP($AC1018,LS_Coint_BD!$B$3:$AQ$1079,AT$2)</f>
        <v>0</v>
      </c>
      <c r="AU1018" s="89">
        <f>VLOOKUP($AC1018,LS_Coint_BD!$B$3:$AQ$1079,AU$2)</f>
        <v>0</v>
      </c>
      <c r="AV1018" s="89">
        <f>VLOOKUP($AC1018,LS_Coint_BD!$B$3:$AQ$1079,AV$2)</f>
        <v>0</v>
      </c>
      <c r="AW1018" s="89">
        <f>VLOOKUP($AC1018,LS_Coint_BD!$B$3:$AQ$1079,AW$2)</f>
        <v>0</v>
      </c>
      <c r="AX1018" s="89">
        <f>VLOOKUP($AC1018,LS_Coint_BD!$B$3:$AQ$1079,AX$2)</f>
        <v>0</v>
      </c>
      <c r="AY1018" s="89">
        <f>VLOOKUP($AC1018,LS_Coint_BD!$B$3:$AQ$1079,AY$2)</f>
        <v>0</v>
      </c>
      <c r="AZ1018" s="89">
        <f>VLOOKUP($AC1018,LS_Coint_BD!$B$3:$AQ$1079,AZ$2)</f>
        <v>0</v>
      </c>
      <c r="BA1018" s="89">
        <f>VLOOKUP($AC1018,LS_Coint_BD!$B$3:$AQ$1079,BA$2)</f>
        <v>0</v>
      </c>
      <c r="BB1018" s="89">
        <f>VLOOKUP($AC1018,LS_Coint_BD!$B$3:$AQ$1079,BB$2)</f>
        <v>0</v>
      </c>
      <c r="BC1018" s="89">
        <f>VLOOKUP($AC1018,LS_Coint_BD!$B$3:$AQ$1079,BC$2)</f>
        <v>0</v>
      </c>
      <c r="BD1018" s="89">
        <f t="shared" si="753"/>
        <v>0</v>
      </c>
      <c r="BE1018" s="89">
        <f t="shared" si="754"/>
        <v>0</v>
      </c>
      <c r="BF1018" s="89">
        <f t="shared" si="755"/>
        <v>0</v>
      </c>
      <c r="BG1018" s="89">
        <f t="shared" si="756"/>
        <v>0</v>
      </c>
      <c r="BH1018" s="89">
        <f t="shared" si="757"/>
        <v>0</v>
      </c>
      <c r="BI1018" s="89">
        <f t="shared" si="758"/>
        <v>0</v>
      </c>
      <c r="BJ1018" s="89">
        <f t="shared" si="759"/>
        <v>0</v>
      </c>
      <c r="BK1018" s="89">
        <f t="shared" si="760"/>
        <v>0</v>
      </c>
      <c r="BL1018" s="89">
        <f t="shared" si="761"/>
        <v>0</v>
      </c>
      <c r="BM1018" s="89"/>
      <c r="BN1018" s="26" t="b">
        <f t="shared" si="762"/>
        <v>0</v>
      </c>
      <c r="BO1018" s="26" t="b">
        <f t="shared" si="763"/>
        <v>0</v>
      </c>
      <c r="BP1018" s="26" t="b">
        <f t="shared" si="764"/>
        <v>0</v>
      </c>
      <c r="BQ1018" s="26" t="b">
        <f t="shared" si="765"/>
        <v>0</v>
      </c>
      <c r="BR1018" s="26" t="b">
        <f t="shared" si="766"/>
        <v>0</v>
      </c>
      <c r="BS1018" s="26" t="b">
        <f t="shared" si="767"/>
        <v>0</v>
      </c>
      <c r="BT1018" s="26" t="b">
        <f t="shared" si="768"/>
        <v>0</v>
      </c>
      <c r="BU1018" s="26" t="b">
        <f t="shared" si="769"/>
        <v>0</v>
      </c>
    </row>
    <row r="1019" spans="2:73" ht="15" thickBot="1" x14ac:dyDescent="0.35">
      <c r="B1019" s="17">
        <f>VLOOKUP($AC1019,LS_Coint_BD!$B$3:$D$1079,2)</f>
        <v>0</v>
      </c>
      <c r="C1019" s="87">
        <f>VLOOKUP($AC1019,LS_Coint_BD!$B$3:$D$1079,3)</f>
        <v>0</v>
      </c>
      <c r="D1019" s="68">
        <f t="shared" si="729"/>
        <v>0</v>
      </c>
      <c r="E1019" s="65">
        <f t="shared" si="730"/>
        <v>0</v>
      </c>
      <c r="F1019" s="69">
        <f t="shared" si="731"/>
        <v>0</v>
      </c>
      <c r="G1019" s="68">
        <f t="shared" si="732"/>
        <v>0</v>
      </c>
      <c r="H1019" s="65">
        <f t="shared" si="733"/>
        <v>0</v>
      </c>
      <c r="I1019" s="69">
        <f t="shared" si="734"/>
        <v>0</v>
      </c>
      <c r="J1019" s="68">
        <f t="shared" si="735"/>
        <v>0</v>
      </c>
      <c r="K1019" s="65">
        <f t="shared" si="736"/>
        <v>0</v>
      </c>
      <c r="L1019" s="69">
        <f t="shared" si="737"/>
        <v>0</v>
      </c>
      <c r="M1019" s="68">
        <f t="shared" si="738"/>
        <v>0</v>
      </c>
      <c r="N1019" s="65">
        <f t="shared" si="739"/>
        <v>0</v>
      </c>
      <c r="O1019" s="69">
        <f t="shared" si="740"/>
        <v>0</v>
      </c>
      <c r="P1019" s="68">
        <f t="shared" si="741"/>
        <v>0</v>
      </c>
      <c r="Q1019" s="65">
        <f t="shared" si="742"/>
        <v>0</v>
      </c>
      <c r="R1019" s="69">
        <f t="shared" si="743"/>
        <v>0</v>
      </c>
      <c r="S1019" s="68">
        <f t="shared" si="744"/>
        <v>0</v>
      </c>
      <c r="T1019" s="65">
        <f t="shared" si="745"/>
        <v>0</v>
      </c>
      <c r="U1019" s="69">
        <f t="shared" si="746"/>
        <v>0</v>
      </c>
      <c r="V1019" s="68">
        <f t="shared" si="747"/>
        <v>0</v>
      </c>
      <c r="W1019" s="65">
        <f t="shared" si="748"/>
        <v>0</v>
      </c>
      <c r="X1019" s="69">
        <f t="shared" si="749"/>
        <v>0</v>
      </c>
      <c r="Y1019" s="68">
        <f t="shared" si="750"/>
        <v>0</v>
      </c>
      <c r="Z1019" s="65">
        <f t="shared" si="751"/>
        <v>0</v>
      </c>
      <c r="AA1019" s="69">
        <f t="shared" si="752"/>
        <v>0</v>
      </c>
      <c r="AB1019" s="98">
        <f>SUMIF(BN1019:BU1019,"VERDADEIRO",BN$3:$BU1018)</f>
        <v>0</v>
      </c>
      <c r="AC1019" s="97">
        <f t="shared" si="728"/>
        <v>1016</v>
      </c>
      <c r="AD1019" s="89">
        <f>RTD("tryd.rtdserver",,"COT",B1019,"ULT")</f>
        <v>0</v>
      </c>
      <c r="AE1019" s="89">
        <f>RTD("tryd.rtdserver",,"COT",C1019,"ULT")</f>
        <v>0</v>
      </c>
      <c r="AF1019" s="89">
        <f>VLOOKUP($AC1019,LS_Coint_BD!$B$3:$AQ$1079,AF$2)*$AD1019+VLOOKUP($AC1019,LS_Coint_BD!$B$3:$AQ$1079,AF$2+1)</f>
        <v>0</v>
      </c>
      <c r="AG1019" s="89">
        <f>VLOOKUP($AC1019,LS_Coint_BD!$B$3:$AQ$1079,AG$2)*$AD1019+VLOOKUP($AC1019,LS_Coint_BD!$B$3:$AQ$1079,AG$2+1)</f>
        <v>0</v>
      </c>
      <c r="AH1019" s="89">
        <f>VLOOKUP($AC1019,LS_Coint_BD!$B$3:$AQ$1079,AH$2)*$AD1019+VLOOKUP($AC1019,LS_Coint_BD!$B$3:$AQ$1079,AH$2+1)</f>
        <v>0</v>
      </c>
      <c r="AI1019" s="89">
        <f>VLOOKUP($AC1019,LS_Coint_BD!$B$3:$AQ$1079,AI$2)*$AD1019+VLOOKUP($AC1019,LS_Coint_BD!$B$3:$AQ$1079,AI$2+1)</f>
        <v>0</v>
      </c>
      <c r="AJ1019" s="89">
        <f>VLOOKUP($AC1019,LS_Coint_BD!$B$3:$AQ$1079,AJ$2)*$AD1019+VLOOKUP($AC1019,LS_Coint_BD!$B$3:$AQ$1079,AJ$2+1)</f>
        <v>0</v>
      </c>
      <c r="AK1019" s="89">
        <f>VLOOKUP($AC1019,LS_Coint_BD!$B$3:$AQ$1079,AK$2)*$AD1019+VLOOKUP($AC1019,LS_Coint_BD!$B$3:$AQ$1079,AK$2+1)</f>
        <v>0</v>
      </c>
      <c r="AL1019" s="89">
        <f>VLOOKUP($AC1019,LS_Coint_BD!$B$3:$AQ$1079,AL$2)*$AD1019+VLOOKUP($AC1019,LS_Coint_BD!$B$3:$AQ$1079,AL$2+1)</f>
        <v>0</v>
      </c>
      <c r="AM1019" s="89">
        <f>VLOOKUP($AC1019,LS_Coint_BD!$B$3:$AQ$1079,AM$2)*$AD1019+VLOOKUP($AC1019,LS_Coint_BD!$B$3:$AQ$1079,AM$2+1)</f>
        <v>0</v>
      </c>
      <c r="AN1019" s="89">
        <f>VLOOKUP($AC1019,LS_Coint_BD!$B$3:$AQ$1079,AN$2)</f>
        <v>0</v>
      </c>
      <c r="AO1019" s="89">
        <f>VLOOKUP($AC1019,LS_Coint_BD!$B$3:$AQ$1079,AO$2)</f>
        <v>0</v>
      </c>
      <c r="AP1019" s="89">
        <f>VLOOKUP($AC1019,LS_Coint_BD!$B$3:$AQ$1079,AP$2)</f>
        <v>0</v>
      </c>
      <c r="AQ1019" s="89">
        <f>VLOOKUP($AC1019,LS_Coint_BD!$B$3:$AQ$1079,AQ$2)</f>
        <v>0</v>
      </c>
      <c r="AR1019" s="89">
        <f>VLOOKUP($AC1019,LS_Coint_BD!$B$3:$AQ$1079,AR$2)</f>
        <v>0</v>
      </c>
      <c r="AS1019" s="89">
        <f>VLOOKUP($AC1019,LS_Coint_BD!$B$3:$AQ$1079,AS$2)</f>
        <v>0</v>
      </c>
      <c r="AT1019" s="89">
        <f>VLOOKUP($AC1019,LS_Coint_BD!$B$3:$AQ$1079,AT$2)</f>
        <v>0</v>
      </c>
      <c r="AU1019" s="89">
        <f>VLOOKUP($AC1019,LS_Coint_BD!$B$3:$AQ$1079,AU$2)</f>
        <v>0</v>
      </c>
      <c r="AV1019" s="89">
        <f>VLOOKUP($AC1019,LS_Coint_BD!$B$3:$AQ$1079,AV$2)</f>
        <v>0</v>
      </c>
      <c r="AW1019" s="89">
        <f>VLOOKUP($AC1019,LS_Coint_BD!$B$3:$AQ$1079,AW$2)</f>
        <v>0</v>
      </c>
      <c r="AX1019" s="89">
        <f>VLOOKUP($AC1019,LS_Coint_BD!$B$3:$AQ$1079,AX$2)</f>
        <v>0</v>
      </c>
      <c r="AY1019" s="89">
        <f>VLOOKUP($AC1019,LS_Coint_BD!$B$3:$AQ$1079,AY$2)</f>
        <v>0</v>
      </c>
      <c r="AZ1019" s="89">
        <f>VLOOKUP($AC1019,LS_Coint_BD!$B$3:$AQ$1079,AZ$2)</f>
        <v>0</v>
      </c>
      <c r="BA1019" s="89">
        <f>VLOOKUP($AC1019,LS_Coint_BD!$B$3:$AQ$1079,BA$2)</f>
        <v>0</v>
      </c>
      <c r="BB1019" s="89">
        <f>VLOOKUP($AC1019,LS_Coint_BD!$B$3:$AQ$1079,BB$2)</f>
        <v>0</v>
      </c>
      <c r="BC1019" s="89">
        <f>VLOOKUP($AC1019,LS_Coint_BD!$B$3:$AQ$1079,BC$2)</f>
        <v>0</v>
      </c>
      <c r="BD1019" s="89">
        <f t="shared" si="753"/>
        <v>0</v>
      </c>
      <c r="BE1019" s="89">
        <f t="shared" si="754"/>
        <v>0</v>
      </c>
      <c r="BF1019" s="89">
        <f t="shared" si="755"/>
        <v>0</v>
      </c>
      <c r="BG1019" s="89">
        <f t="shared" si="756"/>
        <v>0</v>
      </c>
      <c r="BH1019" s="89">
        <f t="shared" si="757"/>
        <v>0</v>
      </c>
      <c r="BI1019" s="89">
        <f t="shared" si="758"/>
        <v>0</v>
      </c>
      <c r="BJ1019" s="89">
        <f t="shared" si="759"/>
        <v>0</v>
      </c>
      <c r="BK1019" s="89">
        <f t="shared" si="760"/>
        <v>0</v>
      </c>
      <c r="BL1019" s="89">
        <f t="shared" si="761"/>
        <v>0</v>
      </c>
      <c r="BM1019" s="89"/>
      <c r="BN1019" s="26" t="b">
        <f t="shared" si="762"/>
        <v>0</v>
      </c>
      <c r="BO1019" s="26" t="b">
        <f t="shared" si="763"/>
        <v>0</v>
      </c>
      <c r="BP1019" s="26" t="b">
        <f t="shared" si="764"/>
        <v>0</v>
      </c>
      <c r="BQ1019" s="26" t="b">
        <f t="shared" si="765"/>
        <v>0</v>
      </c>
      <c r="BR1019" s="26" t="b">
        <f t="shared" si="766"/>
        <v>0</v>
      </c>
      <c r="BS1019" s="26" t="b">
        <f t="shared" si="767"/>
        <v>0</v>
      </c>
      <c r="BT1019" s="26" t="b">
        <f t="shared" si="768"/>
        <v>0</v>
      </c>
      <c r="BU1019" s="26" t="b">
        <f t="shared" si="769"/>
        <v>0</v>
      </c>
    </row>
    <row r="1020" spans="2:73" ht="15" thickBot="1" x14ac:dyDescent="0.35">
      <c r="B1020" s="17">
        <f>VLOOKUP($AC1020,LS_Coint_BD!$B$3:$D$1079,2)</f>
        <v>0</v>
      </c>
      <c r="C1020" s="87">
        <f>VLOOKUP($AC1020,LS_Coint_BD!$B$3:$D$1079,3)</f>
        <v>0</v>
      </c>
      <c r="D1020" s="68">
        <f t="shared" si="729"/>
        <v>0</v>
      </c>
      <c r="E1020" s="65">
        <f t="shared" si="730"/>
        <v>0</v>
      </c>
      <c r="F1020" s="69">
        <f t="shared" si="731"/>
        <v>0</v>
      </c>
      <c r="G1020" s="68">
        <f t="shared" si="732"/>
        <v>0</v>
      </c>
      <c r="H1020" s="65">
        <f t="shared" si="733"/>
        <v>0</v>
      </c>
      <c r="I1020" s="69">
        <f t="shared" si="734"/>
        <v>0</v>
      </c>
      <c r="J1020" s="68">
        <f t="shared" si="735"/>
        <v>0</v>
      </c>
      <c r="K1020" s="65">
        <f t="shared" si="736"/>
        <v>0</v>
      </c>
      <c r="L1020" s="69">
        <f t="shared" si="737"/>
        <v>0</v>
      </c>
      <c r="M1020" s="68">
        <f t="shared" si="738"/>
        <v>0</v>
      </c>
      <c r="N1020" s="65">
        <f t="shared" si="739"/>
        <v>0</v>
      </c>
      <c r="O1020" s="69">
        <f t="shared" si="740"/>
        <v>0</v>
      </c>
      <c r="P1020" s="68">
        <f t="shared" si="741"/>
        <v>0</v>
      </c>
      <c r="Q1020" s="65">
        <f t="shared" si="742"/>
        <v>0</v>
      </c>
      <c r="R1020" s="69">
        <f t="shared" si="743"/>
        <v>0</v>
      </c>
      <c r="S1020" s="68">
        <f t="shared" si="744"/>
        <v>0</v>
      </c>
      <c r="T1020" s="65">
        <f t="shared" si="745"/>
        <v>0</v>
      </c>
      <c r="U1020" s="69">
        <f t="shared" si="746"/>
        <v>0</v>
      </c>
      <c r="V1020" s="68">
        <f t="shared" si="747"/>
        <v>0</v>
      </c>
      <c r="W1020" s="65">
        <f t="shared" si="748"/>
        <v>0</v>
      </c>
      <c r="X1020" s="69">
        <f t="shared" si="749"/>
        <v>0</v>
      </c>
      <c r="Y1020" s="68">
        <f t="shared" si="750"/>
        <v>0</v>
      </c>
      <c r="Z1020" s="65">
        <f t="shared" si="751"/>
        <v>0</v>
      </c>
      <c r="AA1020" s="69">
        <f t="shared" si="752"/>
        <v>0</v>
      </c>
      <c r="AB1020" s="98">
        <f>SUMIF(BN1020:BU1020,"VERDADEIRO",BN$3:$BU1019)</f>
        <v>0</v>
      </c>
      <c r="AC1020" s="97">
        <f t="shared" si="728"/>
        <v>1017</v>
      </c>
      <c r="AD1020" s="89">
        <f>RTD("tryd.rtdserver",,"COT",B1020,"ULT")</f>
        <v>0</v>
      </c>
      <c r="AE1020" s="89">
        <f>RTD("tryd.rtdserver",,"COT",C1020,"ULT")</f>
        <v>0</v>
      </c>
      <c r="AF1020" s="89">
        <f>VLOOKUP($AC1020,LS_Coint_BD!$B$3:$AQ$1079,AF$2)*$AD1020+VLOOKUP($AC1020,LS_Coint_BD!$B$3:$AQ$1079,AF$2+1)</f>
        <v>0</v>
      </c>
      <c r="AG1020" s="89">
        <f>VLOOKUP($AC1020,LS_Coint_BD!$B$3:$AQ$1079,AG$2)*$AD1020+VLOOKUP($AC1020,LS_Coint_BD!$B$3:$AQ$1079,AG$2+1)</f>
        <v>0</v>
      </c>
      <c r="AH1020" s="89">
        <f>VLOOKUP($AC1020,LS_Coint_BD!$B$3:$AQ$1079,AH$2)*$AD1020+VLOOKUP($AC1020,LS_Coint_BD!$B$3:$AQ$1079,AH$2+1)</f>
        <v>0</v>
      </c>
      <c r="AI1020" s="89">
        <f>VLOOKUP($AC1020,LS_Coint_BD!$B$3:$AQ$1079,AI$2)*$AD1020+VLOOKUP($AC1020,LS_Coint_BD!$B$3:$AQ$1079,AI$2+1)</f>
        <v>0</v>
      </c>
      <c r="AJ1020" s="89">
        <f>VLOOKUP($AC1020,LS_Coint_BD!$B$3:$AQ$1079,AJ$2)*$AD1020+VLOOKUP($AC1020,LS_Coint_BD!$B$3:$AQ$1079,AJ$2+1)</f>
        <v>0</v>
      </c>
      <c r="AK1020" s="89">
        <f>VLOOKUP($AC1020,LS_Coint_BD!$B$3:$AQ$1079,AK$2)*$AD1020+VLOOKUP($AC1020,LS_Coint_BD!$B$3:$AQ$1079,AK$2+1)</f>
        <v>0</v>
      </c>
      <c r="AL1020" s="89">
        <f>VLOOKUP($AC1020,LS_Coint_BD!$B$3:$AQ$1079,AL$2)*$AD1020+VLOOKUP($AC1020,LS_Coint_BD!$B$3:$AQ$1079,AL$2+1)</f>
        <v>0</v>
      </c>
      <c r="AM1020" s="89">
        <f>VLOOKUP($AC1020,LS_Coint_BD!$B$3:$AQ$1079,AM$2)*$AD1020+VLOOKUP($AC1020,LS_Coint_BD!$B$3:$AQ$1079,AM$2+1)</f>
        <v>0</v>
      </c>
      <c r="AN1020" s="89">
        <f>VLOOKUP($AC1020,LS_Coint_BD!$B$3:$AQ$1079,AN$2)</f>
        <v>0</v>
      </c>
      <c r="AO1020" s="89">
        <f>VLOOKUP($AC1020,LS_Coint_BD!$B$3:$AQ$1079,AO$2)</f>
        <v>0</v>
      </c>
      <c r="AP1020" s="89">
        <f>VLOOKUP($AC1020,LS_Coint_BD!$B$3:$AQ$1079,AP$2)</f>
        <v>0</v>
      </c>
      <c r="AQ1020" s="89">
        <f>VLOOKUP($AC1020,LS_Coint_BD!$B$3:$AQ$1079,AQ$2)</f>
        <v>0</v>
      </c>
      <c r="AR1020" s="89">
        <f>VLOOKUP($AC1020,LS_Coint_BD!$B$3:$AQ$1079,AR$2)</f>
        <v>0</v>
      </c>
      <c r="AS1020" s="89">
        <f>VLOOKUP($AC1020,LS_Coint_BD!$B$3:$AQ$1079,AS$2)</f>
        <v>0</v>
      </c>
      <c r="AT1020" s="89">
        <f>VLOOKUP($AC1020,LS_Coint_BD!$B$3:$AQ$1079,AT$2)</f>
        <v>0</v>
      </c>
      <c r="AU1020" s="89">
        <f>VLOOKUP($AC1020,LS_Coint_BD!$B$3:$AQ$1079,AU$2)</f>
        <v>0</v>
      </c>
      <c r="AV1020" s="89">
        <f>VLOOKUP($AC1020,LS_Coint_BD!$B$3:$AQ$1079,AV$2)</f>
        <v>0</v>
      </c>
      <c r="AW1020" s="89">
        <f>VLOOKUP($AC1020,LS_Coint_BD!$B$3:$AQ$1079,AW$2)</f>
        <v>0</v>
      </c>
      <c r="AX1020" s="89">
        <f>VLOOKUP($AC1020,LS_Coint_BD!$B$3:$AQ$1079,AX$2)</f>
        <v>0</v>
      </c>
      <c r="AY1020" s="89">
        <f>VLOOKUP($AC1020,LS_Coint_BD!$B$3:$AQ$1079,AY$2)</f>
        <v>0</v>
      </c>
      <c r="AZ1020" s="89">
        <f>VLOOKUP($AC1020,LS_Coint_BD!$B$3:$AQ$1079,AZ$2)</f>
        <v>0</v>
      </c>
      <c r="BA1020" s="89">
        <f>VLOOKUP($AC1020,LS_Coint_BD!$B$3:$AQ$1079,BA$2)</f>
        <v>0</v>
      </c>
      <c r="BB1020" s="89">
        <f>VLOOKUP($AC1020,LS_Coint_BD!$B$3:$AQ$1079,BB$2)</f>
        <v>0</v>
      </c>
      <c r="BC1020" s="89">
        <f>VLOOKUP($AC1020,LS_Coint_BD!$B$3:$AQ$1079,BC$2)</f>
        <v>0</v>
      </c>
      <c r="BD1020" s="89">
        <f t="shared" si="753"/>
        <v>0</v>
      </c>
      <c r="BE1020" s="89">
        <f t="shared" si="754"/>
        <v>0</v>
      </c>
      <c r="BF1020" s="89">
        <f t="shared" si="755"/>
        <v>0</v>
      </c>
      <c r="BG1020" s="89">
        <f t="shared" si="756"/>
        <v>0</v>
      </c>
      <c r="BH1020" s="89">
        <f t="shared" si="757"/>
        <v>0</v>
      </c>
      <c r="BI1020" s="89">
        <f t="shared" si="758"/>
        <v>0</v>
      </c>
      <c r="BJ1020" s="89">
        <f t="shared" si="759"/>
        <v>0</v>
      </c>
      <c r="BK1020" s="89">
        <f t="shared" si="760"/>
        <v>0</v>
      </c>
      <c r="BL1020" s="89">
        <f t="shared" si="761"/>
        <v>0</v>
      </c>
      <c r="BM1020" s="89"/>
      <c r="BN1020" s="26" t="b">
        <f t="shared" si="762"/>
        <v>0</v>
      </c>
      <c r="BO1020" s="26" t="b">
        <f t="shared" si="763"/>
        <v>0</v>
      </c>
      <c r="BP1020" s="26" t="b">
        <f t="shared" si="764"/>
        <v>0</v>
      </c>
      <c r="BQ1020" s="26" t="b">
        <f t="shared" si="765"/>
        <v>0</v>
      </c>
      <c r="BR1020" s="26" t="b">
        <f t="shared" si="766"/>
        <v>0</v>
      </c>
      <c r="BS1020" s="26" t="b">
        <f t="shared" si="767"/>
        <v>0</v>
      </c>
      <c r="BT1020" s="26" t="b">
        <f t="shared" si="768"/>
        <v>0</v>
      </c>
      <c r="BU1020" s="26" t="b">
        <f t="shared" si="769"/>
        <v>0</v>
      </c>
    </row>
    <row r="1021" spans="2:73" ht="15" thickBot="1" x14ac:dyDescent="0.35">
      <c r="B1021" s="17">
        <f>VLOOKUP($AC1021,LS_Coint_BD!$B$3:$D$1079,2)</f>
        <v>0</v>
      </c>
      <c r="C1021" s="87">
        <f>VLOOKUP($AC1021,LS_Coint_BD!$B$3:$D$1079,3)</f>
        <v>0</v>
      </c>
      <c r="D1021" s="68">
        <f t="shared" si="729"/>
        <v>0</v>
      </c>
      <c r="E1021" s="65">
        <f t="shared" si="730"/>
        <v>0</v>
      </c>
      <c r="F1021" s="69">
        <f t="shared" si="731"/>
        <v>0</v>
      </c>
      <c r="G1021" s="68">
        <f t="shared" si="732"/>
        <v>0</v>
      </c>
      <c r="H1021" s="65">
        <f t="shared" si="733"/>
        <v>0</v>
      </c>
      <c r="I1021" s="69">
        <f t="shared" si="734"/>
        <v>0</v>
      </c>
      <c r="J1021" s="68">
        <f t="shared" si="735"/>
        <v>0</v>
      </c>
      <c r="K1021" s="65">
        <f t="shared" si="736"/>
        <v>0</v>
      </c>
      <c r="L1021" s="69">
        <f t="shared" si="737"/>
        <v>0</v>
      </c>
      <c r="M1021" s="68">
        <f t="shared" si="738"/>
        <v>0</v>
      </c>
      <c r="N1021" s="65">
        <f t="shared" si="739"/>
        <v>0</v>
      </c>
      <c r="O1021" s="69">
        <f t="shared" si="740"/>
        <v>0</v>
      </c>
      <c r="P1021" s="68">
        <f t="shared" si="741"/>
        <v>0</v>
      </c>
      <c r="Q1021" s="65">
        <f t="shared" si="742"/>
        <v>0</v>
      </c>
      <c r="R1021" s="69">
        <f t="shared" si="743"/>
        <v>0</v>
      </c>
      <c r="S1021" s="68">
        <f t="shared" si="744"/>
        <v>0</v>
      </c>
      <c r="T1021" s="65">
        <f t="shared" si="745"/>
        <v>0</v>
      </c>
      <c r="U1021" s="69">
        <f t="shared" si="746"/>
        <v>0</v>
      </c>
      <c r="V1021" s="68">
        <f t="shared" si="747"/>
        <v>0</v>
      </c>
      <c r="W1021" s="65">
        <f t="shared" si="748"/>
        <v>0</v>
      </c>
      <c r="X1021" s="69">
        <f t="shared" si="749"/>
        <v>0</v>
      </c>
      <c r="Y1021" s="68">
        <f t="shared" si="750"/>
        <v>0</v>
      </c>
      <c r="Z1021" s="65">
        <f t="shared" si="751"/>
        <v>0</v>
      </c>
      <c r="AA1021" s="69">
        <f t="shared" si="752"/>
        <v>0</v>
      </c>
      <c r="AB1021" s="98">
        <f>SUMIF(BN1021:BU1021,"VERDADEIRO",BN$3:$BU1020)</f>
        <v>0</v>
      </c>
      <c r="AC1021" s="97">
        <f t="shared" si="728"/>
        <v>1018</v>
      </c>
      <c r="AD1021" s="89">
        <f>RTD("tryd.rtdserver",,"COT",B1021,"ULT")</f>
        <v>0</v>
      </c>
      <c r="AE1021" s="89">
        <f>RTD("tryd.rtdserver",,"COT",C1021,"ULT")</f>
        <v>0</v>
      </c>
      <c r="AF1021" s="89">
        <f>VLOOKUP($AC1021,LS_Coint_BD!$B$3:$AQ$1079,AF$2)*$AD1021+VLOOKUP($AC1021,LS_Coint_BD!$B$3:$AQ$1079,AF$2+1)</f>
        <v>0</v>
      </c>
      <c r="AG1021" s="89">
        <f>VLOOKUP($AC1021,LS_Coint_BD!$B$3:$AQ$1079,AG$2)*$AD1021+VLOOKUP($AC1021,LS_Coint_BD!$B$3:$AQ$1079,AG$2+1)</f>
        <v>0</v>
      </c>
      <c r="AH1021" s="89">
        <f>VLOOKUP($AC1021,LS_Coint_BD!$B$3:$AQ$1079,AH$2)*$AD1021+VLOOKUP($AC1021,LS_Coint_BD!$B$3:$AQ$1079,AH$2+1)</f>
        <v>0</v>
      </c>
      <c r="AI1021" s="89">
        <f>VLOOKUP($AC1021,LS_Coint_BD!$B$3:$AQ$1079,AI$2)*$AD1021+VLOOKUP($AC1021,LS_Coint_BD!$B$3:$AQ$1079,AI$2+1)</f>
        <v>0</v>
      </c>
      <c r="AJ1021" s="89">
        <f>VLOOKUP($AC1021,LS_Coint_BD!$B$3:$AQ$1079,AJ$2)*$AD1021+VLOOKUP($AC1021,LS_Coint_BD!$B$3:$AQ$1079,AJ$2+1)</f>
        <v>0</v>
      </c>
      <c r="AK1021" s="89">
        <f>VLOOKUP($AC1021,LS_Coint_BD!$B$3:$AQ$1079,AK$2)*$AD1021+VLOOKUP($AC1021,LS_Coint_BD!$B$3:$AQ$1079,AK$2+1)</f>
        <v>0</v>
      </c>
      <c r="AL1021" s="89">
        <f>VLOOKUP($AC1021,LS_Coint_BD!$B$3:$AQ$1079,AL$2)*$AD1021+VLOOKUP($AC1021,LS_Coint_BD!$B$3:$AQ$1079,AL$2+1)</f>
        <v>0</v>
      </c>
      <c r="AM1021" s="89">
        <f>VLOOKUP($AC1021,LS_Coint_BD!$B$3:$AQ$1079,AM$2)*$AD1021+VLOOKUP($AC1021,LS_Coint_BD!$B$3:$AQ$1079,AM$2+1)</f>
        <v>0</v>
      </c>
      <c r="AN1021" s="89">
        <f>VLOOKUP($AC1021,LS_Coint_BD!$B$3:$AQ$1079,AN$2)</f>
        <v>0</v>
      </c>
      <c r="AO1021" s="89">
        <f>VLOOKUP($AC1021,LS_Coint_BD!$B$3:$AQ$1079,AO$2)</f>
        <v>0</v>
      </c>
      <c r="AP1021" s="89">
        <f>VLOOKUP($AC1021,LS_Coint_BD!$B$3:$AQ$1079,AP$2)</f>
        <v>0</v>
      </c>
      <c r="AQ1021" s="89">
        <f>VLOOKUP($AC1021,LS_Coint_BD!$B$3:$AQ$1079,AQ$2)</f>
        <v>0</v>
      </c>
      <c r="AR1021" s="89">
        <f>VLOOKUP($AC1021,LS_Coint_BD!$B$3:$AQ$1079,AR$2)</f>
        <v>0</v>
      </c>
      <c r="AS1021" s="89">
        <f>VLOOKUP($AC1021,LS_Coint_BD!$B$3:$AQ$1079,AS$2)</f>
        <v>0</v>
      </c>
      <c r="AT1021" s="89">
        <f>VLOOKUP($AC1021,LS_Coint_BD!$B$3:$AQ$1079,AT$2)</f>
        <v>0</v>
      </c>
      <c r="AU1021" s="89">
        <f>VLOOKUP($AC1021,LS_Coint_BD!$B$3:$AQ$1079,AU$2)</f>
        <v>0</v>
      </c>
      <c r="AV1021" s="89">
        <f>VLOOKUP($AC1021,LS_Coint_BD!$B$3:$AQ$1079,AV$2)</f>
        <v>0</v>
      </c>
      <c r="AW1021" s="89">
        <f>VLOOKUP($AC1021,LS_Coint_BD!$B$3:$AQ$1079,AW$2)</f>
        <v>0</v>
      </c>
      <c r="AX1021" s="89">
        <f>VLOOKUP($AC1021,LS_Coint_BD!$B$3:$AQ$1079,AX$2)</f>
        <v>0</v>
      </c>
      <c r="AY1021" s="89">
        <f>VLOOKUP($AC1021,LS_Coint_BD!$B$3:$AQ$1079,AY$2)</f>
        <v>0</v>
      </c>
      <c r="AZ1021" s="89">
        <f>VLOOKUP($AC1021,LS_Coint_BD!$B$3:$AQ$1079,AZ$2)</f>
        <v>0</v>
      </c>
      <c r="BA1021" s="89">
        <f>VLOOKUP($AC1021,LS_Coint_BD!$B$3:$AQ$1079,BA$2)</f>
        <v>0</v>
      </c>
      <c r="BB1021" s="89">
        <f>VLOOKUP($AC1021,LS_Coint_BD!$B$3:$AQ$1079,BB$2)</f>
        <v>0</v>
      </c>
      <c r="BC1021" s="89">
        <f>VLOOKUP($AC1021,LS_Coint_BD!$B$3:$AQ$1079,BC$2)</f>
        <v>0</v>
      </c>
      <c r="BD1021" s="89">
        <f t="shared" si="753"/>
        <v>0</v>
      </c>
      <c r="BE1021" s="89">
        <f t="shared" si="754"/>
        <v>0</v>
      </c>
      <c r="BF1021" s="89">
        <f t="shared" si="755"/>
        <v>0</v>
      </c>
      <c r="BG1021" s="89">
        <f t="shared" si="756"/>
        <v>0</v>
      </c>
      <c r="BH1021" s="89">
        <f t="shared" si="757"/>
        <v>0</v>
      </c>
      <c r="BI1021" s="89">
        <f t="shared" si="758"/>
        <v>0</v>
      </c>
      <c r="BJ1021" s="89">
        <f t="shared" si="759"/>
        <v>0</v>
      </c>
      <c r="BK1021" s="89">
        <f t="shared" si="760"/>
        <v>0</v>
      </c>
      <c r="BL1021" s="89">
        <f t="shared" si="761"/>
        <v>0</v>
      </c>
      <c r="BM1021" s="89"/>
      <c r="BN1021" s="26" t="b">
        <f t="shared" si="762"/>
        <v>0</v>
      </c>
      <c r="BO1021" s="26" t="b">
        <f t="shared" si="763"/>
        <v>0</v>
      </c>
      <c r="BP1021" s="26" t="b">
        <f t="shared" si="764"/>
        <v>0</v>
      </c>
      <c r="BQ1021" s="26" t="b">
        <f t="shared" si="765"/>
        <v>0</v>
      </c>
      <c r="BR1021" s="26" t="b">
        <f t="shared" si="766"/>
        <v>0</v>
      </c>
      <c r="BS1021" s="26" t="b">
        <f t="shared" si="767"/>
        <v>0</v>
      </c>
      <c r="BT1021" s="26" t="b">
        <f t="shared" si="768"/>
        <v>0</v>
      </c>
      <c r="BU1021" s="26" t="b">
        <f t="shared" si="769"/>
        <v>0</v>
      </c>
    </row>
    <row r="1022" spans="2:73" ht="15" thickBot="1" x14ac:dyDescent="0.35">
      <c r="B1022" s="17">
        <f>VLOOKUP($AC1022,LS_Coint_BD!$B$3:$D$1079,2)</f>
        <v>0</v>
      </c>
      <c r="C1022" s="87">
        <f>VLOOKUP($AC1022,LS_Coint_BD!$B$3:$D$1079,3)</f>
        <v>0</v>
      </c>
      <c r="D1022" s="68">
        <f t="shared" si="729"/>
        <v>0</v>
      </c>
      <c r="E1022" s="65">
        <f t="shared" si="730"/>
        <v>0</v>
      </c>
      <c r="F1022" s="69">
        <f t="shared" si="731"/>
        <v>0</v>
      </c>
      <c r="G1022" s="68">
        <f t="shared" si="732"/>
        <v>0</v>
      </c>
      <c r="H1022" s="65">
        <f t="shared" si="733"/>
        <v>0</v>
      </c>
      <c r="I1022" s="69">
        <f t="shared" si="734"/>
        <v>0</v>
      </c>
      <c r="J1022" s="68">
        <f t="shared" si="735"/>
        <v>0</v>
      </c>
      <c r="K1022" s="65">
        <f t="shared" si="736"/>
        <v>0</v>
      </c>
      <c r="L1022" s="69">
        <f t="shared" si="737"/>
        <v>0</v>
      </c>
      <c r="M1022" s="68">
        <f t="shared" si="738"/>
        <v>0</v>
      </c>
      <c r="N1022" s="65">
        <f t="shared" si="739"/>
        <v>0</v>
      </c>
      <c r="O1022" s="69">
        <f t="shared" si="740"/>
        <v>0</v>
      </c>
      <c r="P1022" s="68">
        <f t="shared" si="741"/>
        <v>0</v>
      </c>
      <c r="Q1022" s="65">
        <f t="shared" si="742"/>
        <v>0</v>
      </c>
      <c r="R1022" s="69">
        <f t="shared" si="743"/>
        <v>0</v>
      </c>
      <c r="S1022" s="68">
        <f t="shared" si="744"/>
        <v>0</v>
      </c>
      <c r="T1022" s="65">
        <f t="shared" si="745"/>
        <v>0</v>
      </c>
      <c r="U1022" s="69">
        <f t="shared" si="746"/>
        <v>0</v>
      </c>
      <c r="V1022" s="68">
        <f t="shared" si="747"/>
        <v>0</v>
      </c>
      <c r="W1022" s="65">
        <f t="shared" si="748"/>
        <v>0</v>
      </c>
      <c r="X1022" s="69">
        <f t="shared" si="749"/>
        <v>0</v>
      </c>
      <c r="Y1022" s="68">
        <f t="shared" si="750"/>
        <v>0</v>
      </c>
      <c r="Z1022" s="65">
        <f t="shared" si="751"/>
        <v>0</v>
      </c>
      <c r="AA1022" s="69">
        <f t="shared" si="752"/>
        <v>0</v>
      </c>
      <c r="AB1022" s="98">
        <f>SUMIF(BN1022:BU1022,"VERDADEIRO",BN$3:$BU1021)</f>
        <v>0</v>
      </c>
      <c r="AC1022" s="97">
        <f t="shared" si="728"/>
        <v>1019</v>
      </c>
      <c r="AD1022" s="89">
        <f>RTD("tryd.rtdserver",,"COT",B1022,"ULT")</f>
        <v>0</v>
      </c>
      <c r="AE1022" s="89">
        <f>RTD("tryd.rtdserver",,"COT",C1022,"ULT")</f>
        <v>0</v>
      </c>
      <c r="AF1022" s="89">
        <f>VLOOKUP($AC1022,LS_Coint_BD!$B$3:$AQ$1079,AF$2)*$AD1022+VLOOKUP($AC1022,LS_Coint_BD!$B$3:$AQ$1079,AF$2+1)</f>
        <v>0</v>
      </c>
      <c r="AG1022" s="89">
        <f>VLOOKUP($AC1022,LS_Coint_BD!$B$3:$AQ$1079,AG$2)*$AD1022+VLOOKUP($AC1022,LS_Coint_BD!$B$3:$AQ$1079,AG$2+1)</f>
        <v>0</v>
      </c>
      <c r="AH1022" s="89">
        <f>VLOOKUP($AC1022,LS_Coint_BD!$B$3:$AQ$1079,AH$2)*$AD1022+VLOOKUP($AC1022,LS_Coint_BD!$B$3:$AQ$1079,AH$2+1)</f>
        <v>0</v>
      </c>
      <c r="AI1022" s="89">
        <f>VLOOKUP($AC1022,LS_Coint_BD!$B$3:$AQ$1079,AI$2)*$AD1022+VLOOKUP($AC1022,LS_Coint_BD!$B$3:$AQ$1079,AI$2+1)</f>
        <v>0</v>
      </c>
      <c r="AJ1022" s="89">
        <f>VLOOKUP($AC1022,LS_Coint_BD!$B$3:$AQ$1079,AJ$2)*$AD1022+VLOOKUP($AC1022,LS_Coint_BD!$B$3:$AQ$1079,AJ$2+1)</f>
        <v>0</v>
      </c>
      <c r="AK1022" s="89">
        <f>VLOOKUP($AC1022,LS_Coint_BD!$B$3:$AQ$1079,AK$2)*$AD1022+VLOOKUP($AC1022,LS_Coint_BD!$B$3:$AQ$1079,AK$2+1)</f>
        <v>0</v>
      </c>
      <c r="AL1022" s="89">
        <f>VLOOKUP($AC1022,LS_Coint_BD!$B$3:$AQ$1079,AL$2)*$AD1022+VLOOKUP($AC1022,LS_Coint_BD!$B$3:$AQ$1079,AL$2+1)</f>
        <v>0</v>
      </c>
      <c r="AM1022" s="89">
        <f>VLOOKUP($AC1022,LS_Coint_BD!$B$3:$AQ$1079,AM$2)*$AD1022+VLOOKUP($AC1022,LS_Coint_BD!$B$3:$AQ$1079,AM$2+1)</f>
        <v>0</v>
      </c>
      <c r="AN1022" s="89">
        <f>VLOOKUP($AC1022,LS_Coint_BD!$B$3:$AQ$1079,AN$2)</f>
        <v>0</v>
      </c>
      <c r="AO1022" s="89">
        <f>VLOOKUP($AC1022,LS_Coint_BD!$B$3:$AQ$1079,AO$2)</f>
        <v>0</v>
      </c>
      <c r="AP1022" s="89">
        <f>VLOOKUP($AC1022,LS_Coint_BD!$B$3:$AQ$1079,AP$2)</f>
        <v>0</v>
      </c>
      <c r="AQ1022" s="89">
        <f>VLOOKUP($AC1022,LS_Coint_BD!$B$3:$AQ$1079,AQ$2)</f>
        <v>0</v>
      </c>
      <c r="AR1022" s="89">
        <f>VLOOKUP($AC1022,LS_Coint_BD!$B$3:$AQ$1079,AR$2)</f>
        <v>0</v>
      </c>
      <c r="AS1022" s="89">
        <f>VLOOKUP($AC1022,LS_Coint_BD!$B$3:$AQ$1079,AS$2)</f>
        <v>0</v>
      </c>
      <c r="AT1022" s="89">
        <f>VLOOKUP($AC1022,LS_Coint_BD!$B$3:$AQ$1079,AT$2)</f>
        <v>0</v>
      </c>
      <c r="AU1022" s="89">
        <f>VLOOKUP($AC1022,LS_Coint_BD!$B$3:$AQ$1079,AU$2)</f>
        <v>0</v>
      </c>
      <c r="AV1022" s="89">
        <f>VLOOKUP($AC1022,LS_Coint_BD!$B$3:$AQ$1079,AV$2)</f>
        <v>0</v>
      </c>
      <c r="AW1022" s="89">
        <f>VLOOKUP($AC1022,LS_Coint_BD!$B$3:$AQ$1079,AW$2)</f>
        <v>0</v>
      </c>
      <c r="AX1022" s="89">
        <f>VLOOKUP($AC1022,LS_Coint_BD!$B$3:$AQ$1079,AX$2)</f>
        <v>0</v>
      </c>
      <c r="AY1022" s="89">
        <f>VLOOKUP($AC1022,LS_Coint_BD!$B$3:$AQ$1079,AY$2)</f>
        <v>0</v>
      </c>
      <c r="AZ1022" s="89">
        <f>VLOOKUP($AC1022,LS_Coint_BD!$B$3:$AQ$1079,AZ$2)</f>
        <v>0</v>
      </c>
      <c r="BA1022" s="89">
        <f>VLOOKUP($AC1022,LS_Coint_BD!$B$3:$AQ$1079,BA$2)</f>
        <v>0</v>
      </c>
      <c r="BB1022" s="89">
        <f>VLOOKUP($AC1022,LS_Coint_BD!$B$3:$AQ$1079,BB$2)</f>
        <v>0</v>
      </c>
      <c r="BC1022" s="89">
        <f>VLOOKUP($AC1022,LS_Coint_BD!$B$3:$AQ$1079,BC$2)</f>
        <v>0</v>
      </c>
      <c r="BD1022" s="89">
        <f t="shared" si="753"/>
        <v>0</v>
      </c>
      <c r="BE1022" s="89">
        <f t="shared" si="754"/>
        <v>0</v>
      </c>
      <c r="BF1022" s="89">
        <f t="shared" si="755"/>
        <v>0</v>
      </c>
      <c r="BG1022" s="89">
        <f t="shared" si="756"/>
        <v>0</v>
      </c>
      <c r="BH1022" s="89">
        <f t="shared" si="757"/>
        <v>0</v>
      </c>
      <c r="BI1022" s="89">
        <f t="shared" si="758"/>
        <v>0</v>
      </c>
      <c r="BJ1022" s="89">
        <f t="shared" si="759"/>
        <v>0</v>
      </c>
      <c r="BK1022" s="89">
        <f t="shared" si="760"/>
        <v>0</v>
      </c>
      <c r="BL1022" s="89">
        <f t="shared" si="761"/>
        <v>0</v>
      </c>
      <c r="BM1022" s="89"/>
      <c r="BN1022" s="26" t="b">
        <f t="shared" si="762"/>
        <v>0</v>
      </c>
      <c r="BO1022" s="26" t="b">
        <f t="shared" si="763"/>
        <v>0</v>
      </c>
      <c r="BP1022" s="26" t="b">
        <f t="shared" si="764"/>
        <v>0</v>
      </c>
      <c r="BQ1022" s="26" t="b">
        <f t="shared" si="765"/>
        <v>0</v>
      </c>
      <c r="BR1022" s="26" t="b">
        <f t="shared" si="766"/>
        <v>0</v>
      </c>
      <c r="BS1022" s="26" t="b">
        <f t="shared" si="767"/>
        <v>0</v>
      </c>
      <c r="BT1022" s="26" t="b">
        <f t="shared" si="768"/>
        <v>0</v>
      </c>
      <c r="BU1022" s="26" t="b">
        <f t="shared" si="769"/>
        <v>0</v>
      </c>
    </row>
    <row r="1023" spans="2:73" ht="15" thickBot="1" x14ac:dyDescent="0.35">
      <c r="B1023" s="17">
        <f>VLOOKUP($AC1023,LS_Coint_BD!$B$3:$D$1079,2)</f>
        <v>0</v>
      </c>
      <c r="C1023" s="87">
        <f>VLOOKUP($AC1023,LS_Coint_BD!$B$3:$D$1079,3)</f>
        <v>0</v>
      </c>
      <c r="D1023" s="68">
        <f t="shared" si="729"/>
        <v>0</v>
      </c>
      <c r="E1023" s="65">
        <f t="shared" si="730"/>
        <v>0</v>
      </c>
      <c r="F1023" s="69">
        <f t="shared" si="731"/>
        <v>0</v>
      </c>
      <c r="G1023" s="68">
        <f t="shared" si="732"/>
        <v>0</v>
      </c>
      <c r="H1023" s="65">
        <f t="shared" si="733"/>
        <v>0</v>
      </c>
      <c r="I1023" s="69">
        <f t="shared" si="734"/>
        <v>0</v>
      </c>
      <c r="J1023" s="68">
        <f t="shared" si="735"/>
        <v>0</v>
      </c>
      <c r="K1023" s="65">
        <f t="shared" si="736"/>
        <v>0</v>
      </c>
      <c r="L1023" s="69">
        <f t="shared" si="737"/>
        <v>0</v>
      </c>
      <c r="M1023" s="68">
        <f t="shared" si="738"/>
        <v>0</v>
      </c>
      <c r="N1023" s="65">
        <f t="shared" si="739"/>
        <v>0</v>
      </c>
      <c r="O1023" s="69">
        <f t="shared" si="740"/>
        <v>0</v>
      </c>
      <c r="P1023" s="68">
        <f t="shared" si="741"/>
        <v>0</v>
      </c>
      <c r="Q1023" s="65">
        <f t="shared" si="742"/>
        <v>0</v>
      </c>
      <c r="R1023" s="69">
        <f t="shared" si="743"/>
        <v>0</v>
      </c>
      <c r="S1023" s="68">
        <f t="shared" si="744"/>
        <v>0</v>
      </c>
      <c r="T1023" s="65">
        <f t="shared" si="745"/>
        <v>0</v>
      </c>
      <c r="U1023" s="69">
        <f t="shared" si="746"/>
        <v>0</v>
      </c>
      <c r="V1023" s="68">
        <f t="shared" si="747"/>
        <v>0</v>
      </c>
      <c r="W1023" s="65">
        <f t="shared" si="748"/>
        <v>0</v>
      </c>
      <c r="X1023" s="69">
        <f t="shared" si="749"/>
        <v>0</v>
      </c>
      <c r="Y1023" s="68">
        <f t="shared" si="750"/>
        <v>0</v>
      </c>
      <c r="Z1023" s="65">
        <f t="shared" si="751"/>
        <v>0</v>
      </c>
      <c r="AA1023" s="69">
        <f t="shared" si="752"/>
        <v>0</v>
      </c>
      <c r="AB1023" s="98">
        <f>SUMIF(BN1023:BU1023,"VERDADEIRO",BN$3:$BU1022)</f>
        <v>0</v>
      </c>
      <c r="AC1023" s="97">
        <f t="shared" si="728"/>
        <v>1020</v>
      </c>
      <c r="AD1023" s="89">
        <f>RTD("tryd.rtdserver",,"COT",B1023,"ULT")</f>
        <v>0</v>
      </c>
      <c r="AE1023" s="89">
        <f>RTD("tryd.rtdserver",,"COT",C1023,"ULT")</f>
        <v>0</v>
      </c>
      <c r="AF1023" s="89">
        <f>VLOOKUP($AC1023,LS_Coint_BD!$B$3:$AQ$1079,AF$2)*$AD1023+VLOOKUP($AC1023,LS_Coint_BD!$B$3:$AQ$1079,AF$2+1)</f>
        <v>0</v>
      </c>
      <c r="AG1023" s="89">
        <f>VLOOKUP($AC1023,LS_Coint_BD!$B$3:$AQ$1079,AG$2)*$AD1023+VLOOKUP($AC1023,LS_Coint_BD!$B$3:$AQ$1079,AG$2+1)</f>
        <v>0</v>
      </c>
      <c r="AH1023" s="89">
        <f>VLOOKUP($AC1023,LS_Coint_BD!$B$3:$AQ$1079,AH$2)*$AD1023+VLOOKUP($AC1023,LS_Coint_BD!$B$3:$AQ$1079,AH$2+1)</f>
        <v>0</v>
      </c>
      <c r="AI1023" s="89">
        <f>VLOOKUP($AC1023,LS_Coint_BD!$B$3:$AQ$1079,AI$2)*$AD1023+VLOOKUP($AC1023,LS_Coint_BD!$B$3:$AQ$1079,AI$2+1)</f>
        <v>0</v>
      </c>
      <c r="AJ1023" s="89">
        <f>VLOOKUP($AC1023,LS_Coint_BD!$B$3:$AQ$1079,AJ$2)*$AD1023+VLOOKUP($AC1023,LS_Coint_BD!$B$3:$AQ$1079,AJ$2+1)</f>
        <v>0</v>
      </c>
      <c r="AK1023" s="89">
        <f>VLOOKUP($AC1023,LS_Coint_BD!$B$3:$AQ$1079,AK$2)*$AD1023+VLOOKUP($AC1023,LS_Coint_BD!$B$3:$AQ$1079,AK$2+1)</f>
        <v>0</v>
      </c>
      <c r="AL1023" s="89">
        <f>VLOOKUP($AC1023,LS_Coint_BD!$B$3:$AQ$1079,AL$2)*$AD1023+VLOOKUP($AC1023,LS_Coint_BD!$B$3:$AQ$1079,AL$2+1)</f>
        <v>0</v>
      </c>
      <c r="AM1023" s="89">
        <f>VLOOKUP($AC1023,LS_Coint_BD!$B$3:$AQ$1079,AM$2)*$AD1023+VLOOKUP($AC1023,LS_Coint_BD!$B$3:$AQ$1079,AM$2+1)</f>
        <v>0</v>
      </c>
      <c r="AN1023" s="89">
        <f>VLOOKUP($AC1023,LS_Coint_BD!$B$3:$AQ$1079,AN$2)</f>
        <v>0</v>
      </c>
      <c r="AO1023" s="89">
        <f>VLOOKUP($AC1023,LS_Coint_BD!$B$3:$AQ$1079,AO$2)</f>
        <v>0</v>
      </c>
      <c r="AP1023" s="89">
        <f>VLOOKUP($AC1023,LS_Coint_BD!$B$3:$AQ$1079,AP$2)</f>
        <v>0</v>
      </c>
      <c r="AQ1023" s="89">
        <f>VLOOKUP($AC1023,LS_Coint_BD!$B$3:$AQ$1079,AQ$2)</f>
        <v>0</v>
      </c>
      <c r="AR1023" s="89">
        <f>VLOOKUP($AC1023,LS_Coint_BD!$B$3:$AQ$1079,AR$2)</f>
        <v>0</v>
      </c>
      <c r="AS1023" s="89">
        <f>VLOOKUP($AC1023,LS_Coint_BD!$B$3:$AQ$1079,AS$2)</f>
        <v>0</v>
      </c>
      <c r="AT1023" s="89">
        <f>VLOOKUP($AC1023,LS_Coint_BD!$B$3:$AQ$1079,AT$2)</f>
        <v>0</v>
      </c>
      <c r="AU1023" s="89">
        <f>VLOOKUP($AC1023,LS_Coint_BD!$B$3:$AQ$1079,AU$2)</f>
        <v>0</v>
      </c>
      <c r="AV1023" s="89">
        <f>VLOOKUP($AC1023,LS_Coint_BD!$B$3:$AQ$1079,AV$2)</f>
        <v>0</v>
      </c>
      <c r="AW1023" s="89">
        <f>VLOOKUP($AC1023,LS_Coint_BD!$B$3:$AQ$1079,AW$2)</f>
        <v>0</v>
      </c>
      <c r="AX1023" s="89">
        <f>VLOOKUP($AC1023,LS_Coint_BD!$B$3:$AQ$1079,AX$2)</f>
        <v>0</v>
      </c>
      <c r="AY1023" s="89">
        <f>VLOOKUP($AC1023,LS_Coint_BD!$B$3:$AQ$1079,AY$2)</f>
        <v>0</v>
      </c>
      <c r="AZ1023" s="89">
        <f>VLOOKUP($AC1023,LS_Coint_BD!$B$3:$AQ$1079,AZ$2)</f>
        <v>0</v>
      </c>
      <c r="BA1023" s="89">
        <f>VLOOKUP($AC1023,LS_Coint_BD!$B$3:$AQ$1079,BA$2)</f>
        <v>0</v>
      </c>
      <c r="BB1023" s="89">
        <f>VLOOKUP($AC1023,LS_Coint_BD!$B$3:$AQ$1079,BB$2)</f>
        <v>0</v>
      </c>
      <c r="BC1023" s="89">
        <f>VLOOKUP($AC1023,LS_Coint_BD!$B$3:$AQ$1079,BC$2)</f>
        <v>0</v>
      </c>
      <c r="BD1023" s="89">
        <f t="shared" si="753"/>
        <v>0</v>
      </c>
      <c r="BE1023" s="89">
        <f t="shared" si="754"/>
        <v>0</v>
      </c>
      <c r="BF1023" s="89">
        <f t="shared" si="755"/>
        <v>0</v>
      </c>
      <c r="BG1023" s="89">
        <f t="shared" si="756"/>
        <v>0</v>
      </c>
      <c r="BH1023" s="89">
        <f t="shared" si="757"/>
        <v>0</v>
      </c>
      <c r="BI1023" s="89">
        <f t="shared" si="758"/>
        <v>0</v>
      </c>
      <c r="BJ1023" s="89">
        <f t="shared" si="759"/>
        <v>0</v>
      </c>
      <c r="BK1023" s="89">
        <f t="shared" si="760"/>
        <v>0</v>
      </c>
      <c r="BL1023" s="89">
        <f t="shared" si="761"/>
        <v>0</v>
      </c>
      <c r="BM1023" s="89"/>
      <c r="BN1023" s="26" t="b">
        <f t="shared" si="762"/>
        <v>0</v>
      </c>
      <c r="BO1023" s="26" t="b">
        <f t="shared" si="763"/>
        <v>0</v>
      </c>
      <c r="BP1023" s="26" t="b">
        <f t="shared" si="764"/>
        <v>0</v>
      </c>
      <c r="BQ1023" s="26" t="b">
        <f t="shared" si="765"/>
        <v>0</v>
      </c>
      <c r="BR1023" s="26" t="b">
        <f t="shared" si="766"/>
        <v>0</v>
      </c>
      <c r="BS1023" s="26" t="b">
        <f t="shared" si="767"/>
        <v>0</v>
      </c>
      <c r="BT1023" s="26" t="b">
        <f t="shared" si="768"/>
        <v>0</v>
      </c>
      <c r="BU1023" s="26" t="b">
        <f t="shared" si="769"/>
        <v>0</v>
      </c>
    </row>
    <row r="1024" spans="2:73" ht="15" thickBot="1" x14ac:dyDescent="0.35">
      <c r="B1024" s="17">
        <f>VLOOKUP($AC1024,LS_Coint_BD!$B$3:$D$1079,2)</f>
        <v>0</v>
      </c>
      <c r="C1024" s="87">
        <f>VLOOKUP($AC1024,LS_Coint_BD!$B$3:$D$1079,3)</f>
        <v>0</v>
      </c>
      <c r="D1024" s="68">
        <f t="shared" si="729"/>
        <v>0</v>
      </c>
      <c r="E1024" s="65">
        <f t="shared" si="730"/>
        <v>0</v>
      </c>
      <c r="F1024" s="69">
        <f t="shared" si="731"/>
        <v>0</v>
      </c>
      <c r="G1024" s="68">
        <f t="shared" si="732"/>
        <v>0</v>
      </c>
      <c r="H1024" s="65">
        <f t="shared" si="733"/>
        <v>0</v>
      </c>
      <c r="I1024" s="69">
        <f t="shared" si="734"/>
        <v>0</v>
      </c>
      <c r="J1024" s="68">
        <f t="shared" si="735"/>
        <v>0</v>
      </c>
      <c r="K1024" s="65">
        <f t="shared" si="736"/>
        <v>0</v>
      </c>
      <c r="L1024" s="69">
        <f t="shared" si="737"/>
        <v>0</v>
      </c>
      <c r="M1024" s="68">
        <f t="shared" si="738"/>
        <v>0</v>
      </c>
      <c r="N1024" s="65">
        <f t="shared" si="739"/>
        <v>0</v>
      </c>
      <c r="O1024" s="69">
        <f t="shared" si="740"/>
        <v>0</v>
      </c>
      <c r="P1024" s="68">
        <f t="shared" si="741"/>
        <v>0</v>
      </c>
      <c r="Q1024" s="65">
        <f t="shared" si="742"/>
        <v>0</v>
      </c>
      <c r="R1024" s="69">
        <f t="shared" si="743"/>
        <v>0</v>
      </c>
      <c r="S1024" s="68">
        <f t="shared" si="744"/>
        <v>0</v>
      </c>
      <c r="T1024" s="65">
        <f t="shared" si="745"/>
        <v>0</v>
      </c>
      <c r="U1024" s="69">
        <f t="shared" si="746"/>
        <v>0</v>
      </c>
      <c r="V1024" s="68">
        <f t="shared" si="747"/>
        <v>0</v>
      </c>
      <c r="W1024" s="65">
        <f t="shared" si="748"/>
        <v>0</v>
      </c>
      <c r="X1024" s="69">
        <f t="shared" si="749"/>
        <v>0</v>
      </c>
      <c r="Y1024" s="68">
        <f t="shared" si="750"/>
        <v>0</v>
      </c>
      <c r="Z1024" s="65">
        <f t="shared" si="751"/>
        <v>0</v>
      </c>
      <c r="AA1024" s="69">
        <f t="shared" si="752"/>
        <v>0</v>
      </c>
      <c r="AB1024" s="98">
        <f>SUMIF(BN1024:BU1024,"VERDADEIRO",BN$3:$BU1023)</f>
        <v>0</v>
      </c>
      <c r="AC1024" s="97">
        <f t="shared" si="728"/>
        <v>1021</v>
      </c>
      <c r="AD1024" s="89">
        <f>RTD("tryd.rtdserver",,"COT",B1024,"ULT")</f>
        <v>0</v>
      </c>
      <c r="AE1024" s="89">
        <f>RTD("tryd.rtdserver",,"COT",C1024,"ULT")</f>
        <v>0</v>
      </c>
      <c r="AF1024" s="89">
        <f>VLOOKUP($AC1024,LS_Coint_BD!$B$3:$AQ$1079,AF$2)*$AD1024+VLOOKUP($AC1024,LS_Coint_BD!$B$3:$AQ$1079,AF$2+1)</f>
        <v>0</v>
      </c>
      <c r="AG1024" s="89">
        <f>VLOOKUP($AC1024,LS_Coint_BD!$B$3:$AQ$1079,AG$2)*$AD1024+VLOOKUP($AC1024,LS_Coint_BD!$B$3:$AQ$1079,AG$2+1)</f>
        <v>0</v>
      </c>
      <c r="AH1024" s="89">
        <f>VLOOKUP($AC1024,LS_Coint_BD!$B$3:$AQ$1079,AH$2)*$AD1024+VLOOKUP($AC1024,LS_Coint_BD!$B$3:$AQ$1079,AH$2+1)</f>
        <v>0</v>
      </c>
      <c r="AI1024" s="89">
        <f>VLOOKUP($AC1024,LS_Coint_BD!$B$3:$AQ$1079,AI$2)*$AD1024+VLOOKUP($AC1024,LS_Coint_BD!$B$3:$AQ$1079,AI$2+1)</f>
        <v>0</v>
      </c>
      <c r="AJ1024" s="89">
        <f>VLOOKUP($AC1024,LS_Coint_BD!$B$3:$AQ$1079,AJ$2)*$AD1024+VLOOKUP($AC1024,LS_Coint_BD!$B$3:$AQ$1079,AJ$2+1)</f>
        <v>0</v>
      </c>
      <c r="AK1024" s="89">
        <f>VLOOKUP($AC1024,LS_Coint_BD!$B$3:$AQ$1079,AK$2)*$AD1024+VLOOKUP($AC1024,LS_Coint_BD!$B$3:$AQ$1079,AK$2+1)</f>
        <v>0</v>
      </c>
      <c r="AL1024" s="89">
        <f>VLOOKUP($AC1024,LS_Coint_BD!$B$3:$AQ$1079,AL$2)*$AD1024+VLOOKUP($AC1024,LS_Coint_BD!$B$3:$AQ$1079,AL$2+1)</f>
        <v>0</v>
      </c>
      <c r="AM1024" s="89">
        <f>VLOOKUP($AC1024,LS_Coint_BD!$B$3:$AQ$1079,AM$2)*$AD1024+VLOOKUP($AC1024,LS_Coint_BD!$B$3:$AQ$1079,AM$2+1)</f>
        <v>0</v>
      </c>
      <c r="AN1024" s="89">
        <f>VLOOKUP($AC1024,LS_Coint_BD!$B$3:$AQ$1079,AN$2)</f>
        <v>0</v>
      </c>
      <c r="AO1024" s="89">
        <f>VLOOKUP($AC1024,LS_Coint_BD!$B$3:$AQ$1079,AO$2)</f>
        <v>0</v>
      </c>
      <c r="AP1024" s="89">
        <f>VLOOKUP($AC1024,LS_Coint_BD!$B$3:$AQ$1079,AP$2)</f>
        <v>0</v>
      </c>
      <c r="AQ1024" s="89">
        <f>VLOOKUP($AC1024,LS_Coint_BD!$B$3:$AQ$1079,AQ$2)</f>
        <v>0</v>
      </c>
      <c r="AR1024" s="89">
        <f>VLOOKUP($AC1024,LS_Coint_BD!$B$3:$AQ$1079,AR$2)</f>
        <v>0</v>
      </c>
      <c r="AS1024" s="89">
        <f>VLOOKUP($AC1024,LS_Coint_BD!$B$3:$AQ$1079,AS$2)</f>
        <v>0</v>
      </c>
      <c r="AT1024" s="89">
        <f>VLOOKUP($AC1024,LS_Coint_BD!$B$3:$AQ$1079,AT$2)</f>
        <v>0</v>
      </c>
      <c r="AU1024" s="89">
        <f>VLOOKUP($AC1024,LS_Coint_BD!$B$3:$AQ$1079,AU$2)</f>
        <v>0</v>
      </c>
      <c r="AV1024" s="89">
        <f>VLOOKUP($AC1024,LS_Coint_BD!$B$3:$AQ$1079,AV$2)</f>
        <v>0</v>
      </c>
      <c r="AW1024" s="89">
        <f>VLOOKUP($AC1024,LS_Coint_BD!$B$3:$AQ$1079,AW$2)</f>
        <v>0</v>
      </c>
      <c r="AX1024" s="89">
        <f>VLOOKUP($AC1024,LS_Coint_BD!$B$3:$AQ$1079,AX$2)</f>
        <v>0</v>
      </c>
      <c r="AY1024" s="89">
        <f>VLOOKUP($AC1024,LS_Coint_BD!$B$3:$AQ$1079,AY$2)</f>
        <v>0</v>
      </c>
      <c r="AZ1024" s="89">
        <f>VLOOKUP($AC1024,LS_Coint_BD!$B$3:$AQ$1079,AZ$2)</f>
        <v>0</v>
      </c>
      <c r="BA1024" s="89">
        <f>VLOOKUP($AC1024,LS_Coint_BD!$B$3:$AQ$1079,BA$2)</f>
        <v>0</v>
      </c>
      <c r="BB1024" s="89">
        <f>VLOOKUP($AC1024,LS_Coint_BD!$B$3:$AQ$1079,BB$2)</f>
        <v>0</v>
      </c>
      <c r="BC1024" s="89">
        <f>VLOOKUP($AC1024,LS_Coint_BD!$B$3:$AQ$1079,BC$2)</f>
        <v>0</v>
      </c>
      <c r="BD1024" s="89">
        <f t="shared" si="753"/>
        <v>0</v>
      </c>
      <c r="BE1024" s="89">
        <f t="shared" si="754"/>
        <v>0</v>
      </c>
      <c r="BF1024" s="89">
        <f t="shared" si="755"/>
        <v>0</v>
      </c>
      <c r="BG1024" s="89">
        <f t="shared" si="756"/>
        <v>0</v>
      </c>
      <c r="BH1024" s="89">
        <f t="shared" si="757"/>
        <v>0</v>
      </c>
      <c r="BI1024" s="89">
        <f t="shared" si="758"/>
        <v>0</v>
      </c>
      <c r="BJ1024" s="89">
        <f t="shared" si="759"/>
        <v>0</v>
      </c>
      <c r="BK1024" s="89">
        <f t="shared" si="760"/>
        <v>0</v>
      </c>
      <c r="BL1024" s="89">
        <f t="shared" si="761"/>
        <v>0</v>
      </c>
      <c r="BM1024" s="89"/>
      <c r="BN1024" s="26" t="b">
        <f t="shared" si="762"/>
        <v>0</v>
      </c>
      <c r="BO1024" s="26" t="b">
        <f t="shared" si="763"/>
        <v>0</v>
      </c>
      <c r="BP1024" s="26" t="b">
        <f t="shared" si="764"/>
        <v>0</v>
      </c>
      <c r="BQ1024" s="26" t="b">
        <f t="shared" si="765"/>
        <v>0</v>
      </c>
      <c r="BR1024" s="26" t="b">
        <f t="shared" si="766"/>
        <v>0</v>
      </c>
      <c r="BS1024" s="26" t="b">
        <f t="shared" si="767"/>
        <v>0</v>
      </c>
      <c r="BT1024" s="26" t="b">
        <f t="shared" si="768"/>
        <v>0</v>
      </c>
      <c r="BU1024" s="26" t="b">
        <f t="shared" si="769"/>
        <v>0</v>
      </c>
    </row>
    <row r="1025" spans="2:73" ht="15" thickBot="1" x14ac:dyDescent="0.35">
      <c r="B1025" s="17">
        <f>VLOOKUP($AC1025,LS_Coint_BD!$B$3:$D$1079,2)</f>
        <v>0</v>
      </c>
      <c r="C1025" s="87">
        <f>VLOOKUP($AC1025,LS_Coint_BD!$B$3:$D$1079,3)</f>
        <v>0</v>
      </c>
      <c r="D1025" s="68">
        <f t="shared" si="729"/>
        <v>0</v>
      </c>
      <c r="E1025" s="65">
        <f t="shared" si="730"/>
        <v>0</v>
      </c>
      <c r="F1025" s="69">
        <f t="shared" si="731"/>
        <v>0</v>
      </c>
      <c r="G1025" s="68">
        <f t="shared" si="732"/>
        <v>0</v>
      </c>
      <c r="H1025" s="65">
        <f t="shared" si="733"/>
        <v>0</v>
      </c>
      <c r="I1025" s="69">
        <f t="shared" si="734"/>
        <v>0</v>
      </c>
      <c r="J1025" s="68">
        <f t="shared" si="735"/>
        <v>0</v>
      </c>
      <c r="K1025" s="65">
        <f t="shared" si="736"/>
        <v>0</v>
      </c>
      <c r="L1025" s="69">
        <f t="shared" si="737"/>
        <v>0</v>
      </c>
      <c r="M1025" s="68">
        <f t="shared" si="738"/>
        <v>0</v>
      </c>
      <c r="N1025" s="65">
        <f t="shared" si="739"/>
        <v>0</v>
      </c>
      <c r="O1025" s="69">
        <f t="shared" si="740"/>
        <v>0</v>
      </c>
      <c r="P1025" s="68">
        <f t="shared" si="741"/>
        <v>0</v>
      </c>
      <c r="Q1025" s="65">
        <f t="shared" si="742"/>
        <v>0</v>
      </c>
      <c r="R1025" s="69">
        <f t="shared" si="743"/>
        <v>0</v>
      </c>
      <c r="S1025" s="68">
        <f t="shared" si="744"/>
        <v>0</v>
      </c>
      <c r="T1025" s="65">
        <f t="shared" si="745"/>
        <v>0</v>
      </c>
      <c r="U1025" s="69">
        <f t="shared" si="746"/>
        <v>0</v>
      </c>
      <c r="V1025" s="68">
        <f t="shared" si="747"/>
        <v>0</v>
      </c>
      <c r="W1025" s="65">
        <f t="shared" si="748"/>
        <v>0</v>
      </c>
      <c r="X1025" s="69">
        <f t="shared" si="749"/>
        <v>0</v>
      </c>
      <c r="Y1025" s="68">
        <f t="shared" si="750"/>
        <v>0</v>
      </c>
      <c r="Z1025" s="65">
        <f t="shared" si="751"/>
        <v>0</v>
      </c>
      <c r="AA1025" s="69">
        <f t="shared" si="752"/>
        <v>0</v>
      </c>
      <c r="AB1025" s="98">
        <f>SUMIF(BN1025:BU1025,"VERDADEIRO",BN$3:$BU1024)</f>
        <v>0</v>
      </c>
      <c r="AC1025" s="97">
        <f t="shared" si="728"/>
        <v>1022</v>
      </c>
      <c r="AD1025" s="89">
        <f>RTD("tryd.rtdserver",,"COT",B1025,"ULT")</f>
        <v>0</v>
      </c>
      <c r="AE1025" s="89">
        <f>RTD("tryd.rtdserver",,"COT",C1025,"ULT")</f>
        <v>0</v>
      </c>
      <c r="AF1025" s="89">
        <f>VLOOKUP($AC1025,LS_Coint_BD!$B$3:$AQ$1079,AF$2)*$AD1025+VLOOKUP($AC1025,LS_Coint_BD!$B$3:$AQ$1079,AF$2+1)</f>
        <v>0</v>
      </c>
      <c r="AG1025" s="89">
        <f>VLOOKUP($AC1025,LS_Coint_BD!$B$3:$AQ$1079,AG$2)*$AD1025+VLOOKUP($AC1025,LS_Coint_BD!$B$3:$AQ$1079,AG$2+1)</f>
        <v>0</v>
      </c>
      <c r="AH1025" s="89">
        <f>VLOOKUP($AC1025,LS_Coint_BD!$B$3:$AQ$1079,AH$2)*$AD1025+VLOOKUP($AC1025,LS_Coint_BD!$B$3:$AQ$1079,AH$2+1)</f>
        <v>0</v>
      </c>
      <c r="AI1025" s="89">
        <f>VLOOKUP($AC1025,LS_Coint_BD!$B$3:$AQ$1079,AI$2)*$AD1025+VLOOKUP($AC1025,LS_Coint_BD!$B$3:$AQ$1079,AI$2+1)</f>
        <v>0</v>
      </c>
      <c r="AJ1025" s="89">
        <f>VLOOKUP($AC1025,LS_Coint_BD!$B$3:$AQ$1079,AJ$2)*$AD1025+VLOOKUP($AC1025,LS_Coint_BD!$B$3:$AQ$1079,AJ$2+1)</f>
        <v>0</v>
      </c>
      <c r="AK1025" s="89">
        <f>VLOOKUP($AC1025,LS_Coint_BD!$B$3:$AQ$1079,AK$2)*$AD1025+VLOOKUP($AC1025,LS_Coint_BD!$B$3:$AQ$1079,AK$2+1)</f>
        <v>0</v>
      </c>
      <c r="AL1025" s="89">
        <f>VLOOKUP($AC1025,LS_Coint_BD!$B$3:$AQ$1079,AL$2)*$AD1025+VLOOKUP($AC1025,LS_Coint_BD!$B$3:$AQ$1079,AL$2+1)</f>
        <v>0</v>
      </c>
      <c r="AM1025" s="89">
        <f>VLOOKUP($AC1025,LS_Coint_BD!$B$3:$AQ$1079,AM$2)*$AD1025+VLOOKUP($AC1025,LS_Coint_BD!$B$3:$AQ$1079,AM$2+1)</f>
        <v>0</v>
      </c>
      <c r="AN1025" s="89">
        <f>VLOOKUP($AC1025,LS_Coint_BD!$B$3:$AQ$1079,AN$2)</f>
        <v>0</v>
      </c>
      <c r="AO1025" s="89">
        <f>VLOOKUP($AC1025,LS_Coint_BD!$B$3:$AQ$1079,AO$2)</f>
        <v>0</v>
      </c>
      <c r="AP1025" s="89">
        <f>VLOOKUP($AC1025,LS_Coint_BD!$B$3:$AQ$1079,AP$2)</f>
        <v>0</v>
      </c>
      <c r="AQ1025" s="89">
        <f>VLOOKUP($AC1025,LS_Coint_BD!$B$3:$AQ$1079,AQ$2)</f>
        <v>0</v>
      </c>
      <c r="AR1025" s="89">
        <f>VLOOKUP($AC1025,LS_Coint_BD!$B$3:$AQ$1079,AR$2)</f>
        <v>0</v>
      </c>
      <c r="AS1025" s="89">
        <f>VLOOKUP($AC1025,LS_Coint_BD!$B$3:$AQ$1079,AS$2)</f>
        <v>0</v>
      </c>
      <c r="AT1025" s="89">
        <f>VLOOKUP($AC1025,LS_Coint_BD!$B$3:$AQ$1079,AT$2)</f>
        <v>0</v>
      </c>
      <c r="AU1025" s="89">
        <f>VLOOKUP($AC1025,LS_Coint_BD!$B$3:$AQ$1079,AU$2)</f>
        <v>0</v>
      </c>
      <c r="AV1025" s="89">
        <f>VLOOKUP($AC1025,LS_Coint_BD!$B$3:$AQ$1079,AV$2)</f>
        <v>0</v>
      </c>
      <c r="AW1025" s="89">
        <f>VLOOKUP($AC1025,LS_Coint_BD!$B$3:$AQ$1079,AW$2)</f>
        <v>0</v>
      </c>
      <c r="AX1025" s="89">
        <f>VLOOKUP($AC1025,LS_Coint_BD!$B$3:$AQ$1079,AX$2)</f>
        <v>0</v>
      </c>
      <c r="AY1025" s="89">
        <f>VLOOKUP($AC1025,LS_Coint_BD!$B$3:$AQ$1079,AY$2)</f>
        <v>0</v>
      </c>
      <c r="AZ1025" s="89">
        <f>VLOOKUP($AC1025,LS_Coint_BD!$B$3:$AQ$1079,AZ$2)</f>
        <v>0</v>
      </c>
      <c r="BA1025" s="89">
        <f>VLOOKUP($AC1025,LS_Coint_BD!$B$3:$AQ$1079,BA$2)</f>
        <v>0</v>
      </c>
      <c r="BB1025" s="89">
        <f>VLOOKUP($AC1025,LS_Coint_BD!$B$3:$AQ$1079,BB$2)</f>
        <v>0</v>
      </c>
      <c r="BC1025" s="89">
        <f>VLOOKUP($AC1025,LS_Coint_BD!$B$3:$AQ$1079,BC$2)</f>
        <v>0</v>
      </c>
      <c r="BD1025" s="89">
        <f t="shared" si="753"/>
        <v>0</v>
      </c>
      <c r="BE1025" s="89">
        <f t="shared" si="754"/>
        <v>0</v>
      </c>
      <c r="BF1025" s="89">
        <f t="shared" si="755"/>
        <v>0</v>
      </c>
      <c r="BG1025" s="89">
        <f t="shared" si="756"/>
        <v>0</v>
      </c>
      <c r="BH1025" s="89">
        <f t="shared" si="757"/>
        <v>0</v>
      </c>
      <c r="BI1025" s="89">
        <f t="shared" si="758"/>
        <v>0</v>
      </c>
      <c r="BJ1025" s="89">
        <f t="shared" si="759"/>
        <v>0</v>
      </c>
      <c r="BK1025" s="89">
        <f t="shared" si="760"/>
        <v>0</v>
      </c>
      <c r="BL1025" s="89">
        <f t="shared" si="761"/>
        <v>0</v>
      </c>
      <c r="BM1025" s="89"/>
      <c r="BN1025" s="26" t="b">
        <f t="shared" si="762"/>
        <v>0</v>
      </c>
      <c r="BO1025" s="26" t="b">
        <f t="shared" si="763"/>
        <v>0</v>
      </c>
      <c r="BP1025" s="26" t="b">
        <f t="shared" si="764"/>
        <v>0</v>
      </c>
      <c r="BQ1025" s="26" t="b">
        <f t="shared" si="765"/>
        <v>0</v>
      </c>
      <c r="BR1025" s="26" t="b">
        <f t="shared" si="766"/>
        <v>0</v>
      </c>
      <c r="BS1025" s="26" t="b">
        <f t="shared" si="767"/>
        <v>0</v>
      </c>
      <c r="BT1025" s="26" t="b">
        <f t="shared" si="768"/>
        <v>0</v>
      </c>
      <c r="BU1025" s="26" t="b">
        <f t="shared" si="769"/>
        <v>0</v>
      </c>
    </row>
    <row r="1026" spans="2:73" ht="15" thickBot="1" x14ac:dyDescent="0.35">
      <c r="B1026" s="17">
        <f>VLOOKUP($AC1026,LS_Coint_BD!$B$3:$D$1079,2)</f>
        <v>0</v>
      </c>
      <c r="C1026" s="87">
        <f>VLOOKUP($AC1026,LS_Coint_BD!$B$3:$D$1079,3)</f>
        <v>0</v>
      </c>
      <c r="D1026" s="68">
        <f t="shared" si="729"/>
        <v>0</v>
      </c>
      <c r="E1026" s="65">
        <f t="shared" si="730"/>
        <v>0</v>
      </c>
      <c r="F1026" s="69">
        <f t="shared" si="731"/>
        <v>0</v>
      </c>
      <c r="G1026" s="68">
        <f t="shared" si="732"/>
        <v>0</v>
      </c>
      <c r="H1026" s="65">
        <f t="shared" si="733"/>
        <v>0</v>
      </c>
      <c r="I1026" s="69">
        <f t="shared" si="734"/>
        <v>0</v>
      </c>
      <c r="J1026" s="68">
        <f t="shared" si="735"/>
        <v>0</v>
      </c>
      <c r="K1026" s="65">
        <f t="shared" si="736"/>
        <v>0</v>
      </c>
      <c r="L1026" s="69">
        <f t="shared" si="737"/>
        <v>0</v>
      </c>
      <c r="M1026" s="68">
        <f t="shared" si="738"/>
        <v>0</v>
      </c>
      <c r="N1026" s="65">
        <f t="shared" si="739"/>
        <v>0</v>
      </c>
      <c r="O1026" s="69">
        <f t="shared" si="740"/>
        <v>0</v>
      </c>
      <c r="P1026" s="68">
        <f t="shared" si="741"/>
        <v>0</v>
      </c>
      <c r="Q1026" s="65">
        <f t="shared" si="742"/>
        <v>0</v>
      </c>
      <c r="R1026" s="69">
        <f t="shared" si="743"/>
        <v>0</v>
      </c>
      <c r="S1026" s="68">
        <f t="shared" si="744"/>
        <v>0</v>
      </c>
      <c r="T1026" s="65">
        <f t="shared" si="745"/>
        <v>0</v>
      </c>
      <c r="U1026" s="69">
        <f t="shared" si="746"/>
        <v>0</v>
      </c>
      <c r="V1026" s="68">
        <f t="shared" si="747"/>
        <v>0</v>
      </c>
      <c r="W1026" s="65">
        <f t="shared" si="748"/>
        <v>0</v>
      </c>
      <c r="X1026" s="69">
        <f t="shared" si="749"/>
        <v>0</v>
      </c>
      <c r="Y1026" s="68">
        <f t="shared" si="750"/>
        <v>0</v>
      </c>
      <c r="Z1026" s="65">
        <f t="shared" si="751"/>
        <v>0</v>
      </c>
      <c r="AA1026" s="69">
        <f t="shared" si="752"/>
        <v>0</v>
      </c>
      <c r="AB1026" s="98">
        <f>SUMIF(BN1026:BU1026,"VERDADEIRO",BN$3:$BU1025)</f>
        <v>0</v>
      </c>
      <c r="AC1026" s="97">
        <f t="shared" si="728"/>
        <v>1023</v>
      </c>
      <c r="AD1026" s="89">
        <f>RTD("tryd.rtdserver",,"COT",B1026,"ULT")</f>
        <v>0</v>
      </c>
      <c r="AE1026" s="89">
        <f>RTD("tryd.rtdserver",,"COT",C1026,"ULT")</f>
        <v>0</v>
      </c>
      <c r="AF1026" s="89">
        <f>VLOOKUP($AC1026,LS_Coint_BD!$B$3:$AQ$1079,AF$2)*$AD1026+VLOOKUP($AC1026,LS_Coint_BD!$B$3:$AQ$1079,AF$2+1)</f>
        <v>0</v>
      </c>
      <c r="AG1026" s="89">
        <f>VLOOKUP($AC1026,LS_Coint_BD!$B$3:$AQ$1079,AG$2)*$AD1026+VLOOKUP($AC1026,LS_Coint_BD!$B$3:$AQ$1079,AG$2+1)</f>
        <v>0</v>
      </c>
      <c r="AH1026" s="89">
        <f>VLOOKUP($AC1026,LS_Coint_BD!$B$3:$AQ$1079,AH$2)*$AD1026+VLOOKUP($AC1026,LS_Coint_BD!$B$3:$AQ$1079,AH$2+1)</f>
        <v>0</v>
      </c>
      <c r="AI1026" s="89">
        <f>VLOOKUP($AC1026,LS_Coint_BD!$B$3:$AQ$1079,AI$2)*$AD1026+VLOOKUP($AC1026,LS_Coint_BD!$B$3:$AQ$1079,AI$2+1)</f>
        <v>0</v>
      </c>
      <c r="AJ1026" s="89">
        <f>VLOOKUP($AC1026,LS_Coint_BD!$B$3:$AQ$1079,AJ$2)*$AD1026+VLOOKUP($AC1026,LS_Coint_BD!$B$3:$AQ$1079,AJ$2+1)</f>
        <v>0</v>
      </c>
      <c r="AK1026" s="89">
        <f>VLOOKUP($AC1026,LS_Coint_BD!$B$3:$AQ$1079,AK$2)*$AD1026+VLOOKUP($AC1026,LS_Coint_BD!$B$3:$AQ$1079,AK$2+1)</f>
        <v>0</v>
      </c>
      <c r="AL1026" s="89">
        <f>VLOOKUP($AC1026,LS_Coint_BD!$B$3:$AQ$1079,AL$2)*$AD1026+VLOOKUP($AC1026,LS_Coint_BD!$B$3:$AQ$1079,AL$2+1)</f>
        <v>0</v>
      </c>
      <c r="AM1026" s="89">
        <f>VLOOKUP($AC1026,LS_Coint_BD!$B$3:$AQ$1079,AM$2)*$AD1026+VLOOKUP($AC1026,LS_Coint_BD!$B$3:$AQ$1079,AM$2+1)</f>
        <v>0</v>
      </c>
      <c r="AN1026" s="89">
        <f>VLOOKUP($AC1026,LS_Coint_BD!$B$3:$AQ$1079,AN$2)</f>
        <v>0</v>
      </c>
      <c r="AO1026" s="89">
        <f>VLOOKUP($AC1026,LS_Coint_BD!$B$3:$AQ$1079,AO$2)</f>
        <v>0</v>
      </c>
      <c r="AP1026" s="89">
        <f>VLOOKUP($AC1026,LS_Coint_BD!$B$3:$AQ$1079,AP$2)</f>
        <v>0</v>
      </c>
      <c r="AQ1026" s="89">
        <f>VLOOKUP($AC1026,LS_Coint_BD!$B$3:$AQ$1079,AQ$2)</f>
        <v>0</v>
      </c>
      <c r="AR1026" s="89">
        <f>VLOOKUP($AC1026,LS_Coint_BD!$B$3:$AQ$1079,AR$2)</f>
        <v>0</v>
      </c>
      <c r="AS1026" s="89">
        <f>VLOOKUP($AC1026,LS_Coint_BD!$B$3:$AQ$1079,AS$2)</f>
        <v>0</v>
      </c>
      <c r="AT1026" s="89">
        <f>VLOOKUP($AC1026,LS_Coint_BD!$B$3:$AQ$1079,AT$2)</f>
        <v>0</v>
      </c>
      <c r="AU1026" s="89">
        <f>VLOOKUP($AC1026,LS_Coint_BD!$B$3:$AQ$1079,AU$2)</f>
        <v>0</v>
      </c>
      <c r="AV1026" s="89">
        <f>VLOOKUP($AC1026,LS_Coint_BD!$B$3:$AQ$1079,AV$2)</f>
        <v>0</v>
      </c>
      <c r="AW1026" s="89">
        <f>VLOOKUP($AC1026,LS_Coint_BD!$B$3:$AQ$1079,AW$2)</f>
        <v>0</v>
      </c>
      <c r="AX1026" s="89">
        <f>VLOOKUP($AC1026,LS_Coint_BD!$B$3:$AQ$1079,AX$2)</f>
        <v>0</v>
      </c>
      <c r="AY1026" s="89">
        <f>VLOOKUP($AC1026,LS_Coint_BD!$B$3:$AQ$1079,AY$2)</f>
        <v>0</v>
      </c>
      <c r="AZ1026" s="89">
        <f>VLOOKUP($AC1026,LS_Coint_BD!$B$3:$AQ$1079,AZ$2)</f>
        <v>0</v>
      </c>
      <c r="BA1026" s="89">
        <f>VLOOKUP($AC1026,LS_Coint_BD!$B$3:$AQ$1079,BA$2)</f>
        <v>0</v>
      </c>
      <c r="BB1026" s="89">
        <f>VLOOKUP($AC1026,LS_Coint_BD!$B$3:$AQ$1079,BB$2)</f>
        <v>0</v>
      </c>
      <c r="BC1026" s="89">
        <f>VLOOKUP($AC1026,LS_Coint_BD!$B$3:$AQ$1079,BC$2)</f>
        <v>0</v>
      </c>
      <c r="BD1026" s="89">
        <f t="shared" si="753"/>
        <v>0</v>
      </c>
      <c r="BE1026" s="89">
        <f t="shared" si="754"/>
        <v>0</v>
      </c>
      <c r="BF1026" s="89">
        <f t="shared" si="755"/>
        <v>0</v>
      </c>
      <c r="BG1026" s="89">
        <f t="shared" si="756"/>
        <v>0</v>
      </c>
      <c r="BH1026" s="89">
        <f t="shared" si="757"/>
        <v>0</v>
      </c>
      <c r="BI1026" s="89">
        <f t="shared" si="758"/>
        <v>0</v>
      </c>
      <c r="BJ1026" s="89">
        <f t="shared" si="759"/>
        <v>0</v>
      </c>
      <c r="BK1026" s="89">
        <f t="shared" si="760"/>
        <v>0</v>
      </c>
      <c r="BL1026" s="89">
        <f t="shared" si="761"/>
        <v>0</v>
      </c>
      <c r="BM1026" s="89"/>
      <c r="BN1026" s="26" t="b">
        <f t="shared" si="762"/>
        <v>0</v>
      </c>
      <c r="BO1026" s="26" t="b">
        <f t="shared" si="763"/>
        <v>0</v>
      </c>
      <c r="BP1026" s="26" t="b">
        <f t="shared" si="764"/>
        <v>0</v>
      </c>
      <c r="BQ1026" s="26" t="b">
        <f t="shared" si="765"/>
        <v>0</v>
      </c>
      <c r="BR1026" s="26" t="b">
        <f t="shared" si="766"/>
        <v>0</v>
      </c>
      <c r="BS1026" s="26" t="b">
        <f t="shared" si="767"/>
        <v>0</v>
      </c>
      <c r="BT1026" s="26" t="b">
        <f t="shared" si="768"/>
        <v>0</v>
      </c>
      <c r="BU1026" s="26" t="b">
        <f t="shared" si="769"/>
        <v>0</v>
      </c>
    </row>
    <row r="1027" spans="2:73" ht="15" thickBot="1" x14ac:dyDescent="0.35">
      <c r="B1027" s="17">
        <f>VLOOKUP($AC1027,LS_Coint_BD!$B$3:$D$1079,2)</f>
        <v>0</v>
      </c>
      <c r="C1027" s="87">
        <f>VLOOKUP($AC1027,LS_Coint_BD!$B$3:$D$1079,3)</f>
        <v>0</v>
      </c>
      <c r="D1027" s="68">
        <f t="shared" si="729"/>
        <v>0</v>
      </c>
      <c r="E1027" s="65">
        <f t="shared" si="730"/>
        <v>0</v>
      </c>
      <c r="F1027" s="69">
        <f t="shared" si="731"/>
        <v>0</v>
      </c>
      <c r="G1027" s="68">
        <f t="shared" si="732"/>
        <v>0</v>
      </c>
      <c r="H1027" s="65">
        <f t="shared" si="733"/>
        <v>0</v>
      </c>
      <c r="I1027" s="69">
        <f t="shared" si="734"/>
        <v>0</v>
      </c>
      <c r="J1027" s="68">
        <f t="shared" si="735"/>
        <v>0</v>
      </c>
      <c r="K1027" s="65">
        <f t="shared" si="736"/>
        <v>0</v>
      </c>
      <c r="L1027" s="69">
        <f t="shared" si="737"/>
        <v>0</v>
      </c>
      <c r="M1027" s="68">
        <f t="shared" si="738"/>
        <v>0</v>
      </c>
      <c r="N1027" s="65">
        <f t="shared" si="739"/>
        <v>0</v>
      </c>
      <c r="O1027" s="69">
        <f t="shared" si="740"/>
        <v>0</v>
      </c>
      <c r="P1027" s="68">
        <f t="shared" si="741"/>
        <v>0</v>
      </c>
      <c r="Q1027" s="65">
        <f t="shared" si="742"/>
        <v>0</v>
      </c>
      <c r="R1027" s="69">
        <f t="shared" si="743"/>
        <v>0</v>
      </c>
      <c r="S1027" s="68">
        <f t="shared" si="744"/>
        <v>0</v>
      </c>
      <c r="T1027" s="65">
        <f t="shared" si="745"/>
        <v>0</v>
      </c>
      <c r="U1027" s="69">
        <f t="shared" si="746"/>
        <v>0</v>
      </c>
      <c r="V1027" s="68">
        <f t="shared" si="747"/>
        <v>0</v>
      </c>
      <c r="W1027" s="65">
        <f t="shared" si="748"/>
        <v>0</v>
      </c>
      <c r="X1027" s="69">
        <f t="shared" si="749"/>
        <v>0</v>
      </c>
      <c r="Y1027" s="68">
        <f t="shared" si="750"/>
        <v>0</v>
      </c>
      <c r="Z1027" s="65">
        <f t="shared" si="751"/>
        <v>0</v>
      </c>
      <c r="AA1027" s="69">
        <f t="shared" si="752"/>
        <v>0</v>
      </c>
      <c r="AB1027" s="98">
        <f>SUMIF(BN1027:BU1027,"VERDADEIRO",BN$3:$BU1026)</f>
        <v>0</v>
      </c>
      <c r="AC1027" s="97">
        <f t="shared" si="728"/>
        <v>1024</v>
      </c>
      <c r="AD1027" s="89">
        <f>RTD("tryd.rtdserver",,"COT",B1027,"ULT")</f>
        <v>0</v>
      </c>
      <c r="AE1027" s="89">
        <f>RTD("tryd.rtdserver",,"COT",C1027,"ULT")</f>
        <v>0</v>
      </c>
      <c r="AF1027" s="89">
        <f>VLOOKUP($AC1027,LS_Coint_BD!$B$3:$AQ$1079,AF$2)*$AD1027+VLOOKUP($AC1027,LS_Coint_BD!$B$3:$AQ$1079,AF$2+1)</f>
        <v>0</v>
      </c>
      <c r="AG1027" s="89">
        <f>VLOOKUP($AC1027,LS_Coint_BD!$B$3:$AQ$1079,AG$2)*$AD1027+VLOOKUP($AC1027,LS_Coint_BD!$B$3:$AQ$1079,AG$2+1)</f>
        <v>0</v>
      </c>
      <c r="AH1027" s="89">
        <f>VLOOKUP($AC1027,LS_Coint_BD!$B$3:$AQ$1079,AH$2)*$AD1027+VLOOKUP($AC1027,LS_Coint_BD!$B$3:$AQ$1079,AH$2+1)</f>
        <v>0</v>
      </c>
      <c r="AI1027" s="89">
        <f>VLOOKUP($AC1027,LS_Coint_BD!$B$3:$AQ$1079,AI$2)*$AD1027+VLOOKUP($AC1027,LS_Coint_BD!$B$3:$AQ$1079,AI$2+1)</f>
        <v>0</v>
      </c>
      <c r="AJ1027" s="89">
        <f>VLOOKUP($AC1027,LS_Coint_BD!$B$3:$AQ$1079,AJ$2)*$AD1027+VLOOKUP($AC1027,LS_Coint_BD!$B$3:$AQ$1079,AJ$2+1)</f>
        <v>0</v>
      </c>
      <c r="AK1027" s="89">
        <f>VLOOKUP($AC1027,LS_Coint_BD!$B$3:$AQ$1079,AK$2)*$AD1027+VLOOKUP($AC1027,LS_Coint_BD!$B$3:$AQ$1079,AK$2+1)</f>
        <v>0</v>
      </c>
      <c r="AL1027" s="89">
        <f>VLOOKUP($AC1027,LS_Coint_BD!$B$3:$AQ$1079,AL$2)*$AD1027+VLOOKUP($AC1027,LS_Coint_BD!$B$3:$AQ$1079,AL$2+1)</f>
        <v>0</v>
      </c>
      <c r="AM1027" s="89">
        <f>VLOOKUP($AC1027,LS_Coint_BD!$B$3:$AQ$1079,AM$2)*$AD1027+VLOOKUP($AC1027,LS_Coint_BD!$B$3:$AQ$1079,AM$2+1)</f>
        <v>0</v>
      </c>
      <c r="AN1027" s="89">
        <f>VLOOKUP($AC1027,LS_Coint_BD!$B$3:$AQ$1079,AN$2)</f>
        <v>0</v>
      </c>
      <c r="AO1027" s="89">
        <f>VLOOKUP($AC1027,LS_Coint_BD!$B$3:$AQ$1079,AO$2)</f>
        <v>0</v>
      </c>
      <c r="AP1027" s="89">
        <f>VLOOKUP($AC1027,LS_Coint_BD!$B$3:$AQ$1079,AP$2)</f>
        <v>0</v>
      </c>
      <c r="AQ1027" s="89">
        <f>VLOOKUP($AC1027,LS_Coint_BD!$B$3:$AQ$1079,AQ$2)</f>
        <v>0</v>
      </c>
      <c r="AR1027" s="89">
        <f>VLOOKUP($AC1027,LS_Coint_BD!$B$3:$AQ$1079,AR$2)</f>
        <v>0</v>
      </c>
      <c r="AS1027" s="89">
        <f>VLOOKUP($AC1027,LS_Coint_BD!$B$3:$AQ$1079,AS$2)</f>
        <v>0</v>
      </c>
      <c r="AT1027" s="89">
        <f>VLOOKUP($AC1027,LS_Coint_BD!$B$3:$AQ$1079,AT$2)</f>
        <v>0</v>
      </c>
      <c r="AU1027" s="89">
        <f>VLOOKUP($AC1027,LS_Coint_BD!$B$3:$AQ$1079,AU$2)</f>
        <v>0</v>
      </c>
      <c r="AV1027" s="89">
        <f>VLOOKUP($AC1027,LS_Coint_BD!$B$3:$AQ$1079,AV$2)</f>
        <v>0</v>
      </c>
      <c r="AW1027" s="89">
        <f>VLOOKUP($AC1027,LS_Coint_BD!$B$3:$AQ$1079,AW$2)</f>
        <v>0</v>
      </c>
      <c r="AX1027" s="89">
        <f>VLOOKUP($AC1027,LS_Coint_BD!$B$3:$AQ$1079,AX$2)</f>
        <v>0</v>
      </c>
      <c r="AY1027" s="89">
        <f>VLOOKUP($AC1027,LS_Coint_BD!$B$3:$AQ$1079,AY$2)</f>
        <v>0</v>
      </c>
      <c r="AZ1027" s="89">
        <f>VLOOKUP($AC1027,LS_Coint_BD!$B$3:$AQ$1079,AZ$2)</f>
        <v>0</v>
      </c>
      <c r="BA1027" s="89">
        <f>VLOOKUP($AC1027,LS_Coint_BD!$B$3:$AQ$1079,BA$2)</f>
        <v>0</v>
      </c>
      <c r="BB1027" s="89">
        <f>VLOOKUP($AC1027,LS_Coint_BD!$B$3:$AQ$1079,BB$2)</f>
        <v>0</v>
      </c>
      <c r="BC1027" s="89">
        <f>VLOOKUP($AC1027,LS_Coint_BD!$B$3:$AQ$1079,BC$2)</f>
        <v>0</v>
      </c>
      <c r="BD1027" s="89">
        <f t="shared" si="753"/>
        <v>0</v>
      </c>
      <c r="BE1027" s="89">
        <f t="shared" si="754"/>
        <v>0</v>
      </c>
      <c r="BF1027" s="89">
        <f t="shared" si="755"/>
        <v>0</v>
      </c>
      <c r="BG1027" s="89">
        <f t="shared" si="756"/>
        <v>0</v>
      </c>
      <c r="BH1027" s="89">
        <f t="shared" si="757"/>
        <v>0</v>
      </c>
      <c r="BI1027" s="89">
        <f t="shared" si="758"/>
        <v>0</v>
      </c>
      <c r="BJ1027" s="89">
        <f t="shared" si="759"/>
        <v>0</v>
      </c>
      <c r="BK1027" s="89">
        <f t="shared" si="760"/>
        <v>0</v>
      </c>
      <c r="BL1027" s="89">
        <f t="shared" si="761"/>
        <v>0</v>
      </c>
      <c r="BM1027" s="89"/>
      <c r="BN1027" s="26" t="b">
        <f t="shared" si="762"/>
        <v>0</v>
      </c>
      <c r="BO1027" s="26" t="b">
        <f t="shared" si="763"/>
        <v>0</v>
      </c>
      <c r="BP1027" s="26" t="b">
        <f t="shared" si="764"/>
        <v>0</v>
      </c>
      <c r="BQ1027" s="26" t="b">
        <f t="shared" si="765"/>
        <v>0</v>
      </c>
      <c r="BR1027" s="26" t="b">
        <f t="shared" si="766"/>
        <v>0</v>
      </c>
      <c r="BS1027" s="26" t="b">
        <f t="shared" si="767"/>
        <v>0</v>
      </c>
      <c r="BT1027" s="26" t="b">
        <f t="shared" si="768"/>
        <v>0</v>
      </c>
      <c r="BU1027" s="26" t="b">
        <f t="shared" si="769"/>
        <v>0</v>
      </c>
    </row>
    <row r="1028" spans="2:73" ht="15" thickBot="1" x14ac:dyDescent="0.35">
      <c r="B1028" s="17">
        <f>VLOOKUP($AC1028,LS_Coint_BD!$B$3:$D$1079,2)</f>
        <v>0</v>
      </c>
      <c r="C1028" s="87">
        <f>VLOOKUP($AC1028,LS_Coint_BD!$B$3:$D$1079,3)</f>
        <v>0</v>
      </c>
      <c r="D1028" s="68">
        <f t="shared" si="729"/>
        <v>0</v>
      </c>
      <c r="E1028" s="65">
        <f t="shared" si="730"/>
        <v>0</v>
      </c>
      <c r="F1028" s="69">
        <f t="shared" si="731"/>
        <v>0</v>
      </c>
      <c r="G1028" s="68">
        <f t="shared" si="732"/>
        <v>0</v>
      </c>
      <c r="H1028" s="65">
        <f t="shared" si="733"/>
        <v>0</v>
      </c>
      <c r="I1028" s="69">
        <f t="shared" si="734"/>
        <v>0</v>
      </c>
      <c r="J1028" s="68">
        <f t="shared" si="735"/>
        <v>0</v>
      </c>
      <c r="K1028" s="65">
        <f t="shared" si="736"/>
        <v>0</v>
      </c>
      <c r="L1028" s="69">
        <f t="shared" si="737"/>
        <v>0</v>
      </c>
      <c r="M1028" s="68">
        <f t="shared" si="738"/>
        <v>0</v>
      </c>
      <c r="N1028" s="65">
        <f t="shared" si="739"/>
        <v>0</v>
      </c>
      <c r="O1028" s="69">
        <f t="shared" si="740"/>
        <v>0</v>
      </c>
      <c r="P1028" s="68">
        <f t="shared" si="741"/>
        <v>0</v>
      </c>
      <c r="Q1028" s="65">
        <f t="shared" si="742"/>
        <v>0</v>
      </c>
      <c r="R1028" s="69">
        <f t="shared" si="743"/>
        <v>0</v>
      </c>
      <c r="S1028" s="68">
        <f t="shared" si="744"/>
        <v>0</v>
      </c>
      <c r="T1028" s="65">
        <f t="shared" si="745"/>
        <v>0</v>
      </c>
      <c r="U1028" s="69">
        <f t="shared" si="746"/>
        <v>0</v>
      </c>
      <c r="V1028" s="68">
        <f t="shared" si="747"/>
        <v>0</v>
      </c>
      <c r="W1028" s="65">
        <f t="shared" si="748"/>
        <v>0</v>
      </c>
      <c r="X1028" s="69">
        <f t="shared" si="749"/>
        <v>0</v>
      </c>
      <c r="Y1028" s="68">
        <f t="shared" si="750"/>
        <v>0</v>
      </c>
      <c r="Z1028" s="65">
        <f t="shared" si="751"/>
        <v>0</v>
      </c>
      <c r="AA1028" s="69">
        <f t="shared" si="752"/>
        <v>0</v>
      </c>
      <c r="AB1028" s="98">
        <f>SUMIF(BN1028:BU1028,"VERDADEIRO",BN$3:$BU1027)</f>
        <v>0</v>
      </c>
      <c r="AC1028" s="97">
        <f t="shared" si="728"/>
        <v>1025</v>
      </c>
      <c r="AD1028" s="89">
        <f>RTD("tryd.rtdserver",,"COT",B1028,"ULT")</f>
        <v>0</v>
      </c>
      <c r="AE1028" s="89">
        <f>RTD("tryd.rtdserver",,"COT",C1028,"ULT")</f>
        <v>0</v>
      </c>
      <c r="AF1028" s="89">
        <f>VLOOKUP($AC1028,LS_Coint_BD!$B$3:$AQ$1079,AF$2)*$AD1028+VLOOKUP($AC1028,LS_Coint_BD!$B$3:$AQ$1079,AF$2+1)</f>
        <v>0</v>
      </c>
      <c r="AG1028" s="89">
        <f>VLOOKUP($AC1028,LS_Coint_BD!$B$3:$AQ$1079,AG$2)*$AD1028+VLOOKUP($AC1028,LS_Coint_BD!$B$3:$AQ$1079,AG$2+1)</f>
        <v>0</v>
      </c>
      <c r="AH1028" s="89">
        <f>VLOOKUP($AC1028,LS_Coint_BD!$B$3:$AQ$1079,AH$2)*$AD1028+VLOOKUP($AC1028,LS_Coint_BD!$B$3:$AQ$1079,AH$2+1)</f>
        <v>0</v>
      </c>
      <c r="AI1028" s="89">
        <f>VLOOKUP($AC1028,LS_Coint_BD!$B$3:$AQ$1079,AI$2)*$AD1028+VLOOKUP($AC1028,LS_Coint_BD!$B$3:$AQ$1079,AI$2+1)</f>
        <v>0</v>
      </c>
      <c r="AJ1028" s="89">
        <f>VLOOKUP($AC1028,LS_Coint_BD!$B$3:$AQ$1079,AJ$2)*$AD1028+VLOOKUP($AC1028,LS_Coint_BD!$B$3:$AQ$1079,AJ$2+1)</f>
        <v>0</v>
      </c>
      <c r="AK1028" s="89">
        <f>VLOOKUP($AC1028,LS_Coint_BD!$B$3:$AQ$1079,AK$2)*$AD1028+VLOOKUP($AC1028,LS_Coint_BD!$B$3:$AQ$1079,AK$2+1)</f>
        <v>0</v>
      </c>
      <c r="AL1028" s="89">
        <f>VLOOKUP($AC1028,LS_Coint_BD!$B$3:$AQ$1079,AL$2)*$AD1028+VLOOKUP($AC1028,LS_Coint_BD!$B$3:$AQ$1079,AL$2+1)</f>
        <v>0</v>
      </c>
      <c r="AM1028" s="89">
        <f>VLOOKUP($AC1028,LS_Coint_BD!$B$3:$AQ$1079,AM$2)*$AD1028+VLOOKUP($AC1028,LS_Coint_BD!$B$3:$AQ$1079,AM$2+1)</f>
        <v>0</v>
      </c>
      <c r="AN1028" s="89">
        <f>VLOOKUP($AC1028,LS_Coint_BD!$B$3:$AQ$1079,AN$2)</f>
        <v>0</v>
      </c>
      <c r="AO1028" s="89">
        <f>VLOOKUP($AC1028,LS_Coint_BD!$B$3:$AQ$1079,AO$2)</f>
        <v>0</v>
      </c>
      <c r="AP1028" s="89">
        <f>VLOOKUP($AC1028,LS_Coint_BD!$B$3:$AQ$1079,AP$2)</f>
        <v>0</v>
      </c>
      <c r="AQ1028" s="89">
        <f>VLOOKUP($AC1028,LS_Coint_BD!$B$3:$AQ$1079,AQ$2)</f>
        <v>0</v>
      </c>
      <c r="AR1028" s="89">
        <f>VLOOKUP($AC1028,LS_Coint_BD!$B$3:$AQ$1079,AR$2)</f>
        <v>0</v>
      </c>
      <c r="AS1028" s="89">
        <f>VLOOKUP($AC1028,LS_Coint_BD!$B$3:$AQ$1079,AS$2)</f>
        <v>0</v>
      </c>
      <c r="AT1028" s="89">
        <f>VLOOKUP($AC1028,LS_Coint_BD!$B$3:$AQ$1079,AT$2)</f>
        <v>0</v>
      </c>
      <c r="AU1028" s="89">
        <f>VLOOKUP($AC1028,LS_Coint_BD!$B$3:$AQ$1079,AU$2)</f>
        <v>0</v>
      </c>
      <c r="AV1028" s="89">
        <f>VLOOKUP($AC1028,LS_Coint_BD!$B$3:$AQ$1079,AV$2)</f>
        <v>0</v>
      </c>
      <c r="AW1028" s="89">
        <f>VLOOKUP($AC1028,LS_Coint_BD!$B$3:$AQ$1079,AW$2)</f>
        <v>0</v>
      </c>
      <c r="AX1028" s="89">
        <f>VLOOKUP($AC1028,LS_Coint_BD!$B$3:$AQ$1079,AX$2)</f>
        <v>0</v>
      </c>
      <c r="AY1028" s="89">
        <f>VLOOKUP($AC1028,LS_Coint_BD!$B$3:$AQ$1079,AY$2)</f>
        <v>0</v>
      </c>
      <c r="AZ1028" s="89">
        <f>VLOOKUP($AC1028,LS_Coint_BD!$B$3:$AQ$1079,AZ$2)</f>
        <v>0</v>
      </c>
      <c r="BA1028" s="89">
        <f>VLOOKUP($AC1028,LS_Coint_BD!$B$3:$AQ$1079,BA$2)</f>
        <v>0</v>
      </c>
      <c r="BB1028" s="89">
        <f>VLOOKUP($AC1028,LS_Coint_BD!$B$3:$AQ$1079,BB$2)</f>
        <v>0</v>
      </c>
      <c r="BC1028" s="89">
        <f>VLOOKUP($AC1028,LS_Coint_BD!$B$3:$AQ$1079,BC$2)</f>
        <v>0</v>
      </c>
      <c r="BD1028" s="89">
        <f t="shared" si="753"/>
        <v>0</v>
      </c>
      <c r="BE1028" s="89">
        <f t="shared" si="754"/>
        <v>0</v>
      </c>
      <c r="BF1028" s="89">
        <f t="shared" si="755"/>
        <v>0</v>
      </c>
      <c r="BG1028" s="89">
        <f t="shared" si="756"/>
        <v>0</v>
      </c>
      <c r="BH1028" s="89">
        <f t="shared" si="757"/>
        <v>0</v>
      </c>
      <c r="BI1028" s="89">
        <f t="shared" si="758"/>
        <v>0</v>
      </c>
      <c r="BJ1028" s="89">
        <f t="shared" si="759"/>
        <v>0</v>
      </c>
      <c r="BK1028" s="89">
        <f t="shared" si="760"/>
        <v>0</v>
      </c>
      <c r="BL1028" s="89">
        <f t="shared" si="761"/>
        <v>0</v>
      </c>
      <c r="BM1028" s="89"/>
      <c r="BN1028" s="26" t="b">
        <f t="shared" si="762"/>
        <v>0</v>
      </c>
      <c r="BO1028" s="26" t="b">
        <f t="shared" si="763"/>
        <v>0</v>
      </c>
      <c r="BP1028" s="26" t="b">
        <f t="shared" si="764"/>
        <v>0</v>
      </c>
      <c r="BQ1028" s="26" t="b">
        <f t="shared" si="765"/>
        <v>0</v>
      </c>
      <c r="BR1028" s="26" t="b">
        <f t="shared" si="766"/>
        <v>0</v>
      </c>
      <c r="BS1028" s="26" t="b">
        <f t="shared" si="767"/>
        <v>0</v>
      </c>
      <c r="BT1028" s="26" t="b">
        <f t="shared" si="768"/>
        <v>0</v>
      </c>
      <c r="BU1028" s="26" t="b">
        <f t="shared" si="769"/>
        <v>0</v>
      </c>
    </row>
    <row r="1029" spans="2:73" ht="15" thickBot="1" x14ac:dyDescent="0.35">
      <c r="B1029" s="17">
        <f>VLOOKUP($AC1029,LS_Coint_BD!$B$3:$D$1079,2)</f>
        <v>0</v>
      </c>
      <c r="C1029" s="87">
        <f>VLOOKUP($AC1029,LS_Coint_BD!$B$3:$D$1079,3)</f>
        <v>0</v>
      </c>
      <c r="D1029" s="68">
        <f t="shared" si="729"/>
        <v>0</v>
      </c>
      <c r="E1029" s="65">
        <f t="shared" si="730"/>
        <v>0</v>
      </c>
      <c r="F1029" s="69">
        <f t="shared" si="731"/>
        <v>0</v>
      </c>
      <c r="G1029" s="68">
        <f t="shared" si="732"/>
        <v>0</v>
      </c>
      <c r="H1029" s="65">
        <f t="shared" si="733"/>
        <v>0</v>
      </c>
      <c r="I1029" s="69">
        <f t="shared" si="734"/>
        <v>0</v>
      </c>
      <c r="J1029" s="68">
        <f t="shared" si="735"/>
        <v>0</v>
      </c>
      <c r="K1029" s="65">
        <f t="shared" si="736"/>
        <v>0</v>
      </c>
      <c r="L1029" s="69">
        <f t="shared" si="737"/>
        <v>0</v>
      </c>
      <c r="M1029" s="68">
        <f t="shared" si="738"/>
        <v>0</v>
      </c>
      <c r="N1029" s="65">
        <f t="shared" si="739"/>
        <v>0</v>
      </c>
      <c r="O1029" s="69">
        <f t="shared" si="740"/>
        <v>0</v>
      </c>
      <c r="P1029" s="68">
        <f t="shared" si="741"/>
        <v>0</v>
      </c>
      <c r="Q1029" s="65">
        <f t="shared" si="742"/>
        <v>0</v>
      </c>
      <c r="R1029" s="69">
        <f t="shared" si="743"/>
        <v>0</v>
      </c>
      <c r="S1029" s="68">
        <f t="shared" si="744"/>
        <v>0</v>
      </c>
      <c r="T1029" s="65">
        <f t="shared" si="745"/>
        <v>0</v>
      </c>
      <c r="U1029" s="69">
        <f t="shared" si="746"/>
        <v>0</v>
      </c>
      <c r="V1029" s="68">
        <f t="shared" si="747"/>
        <v>0</v>
      </c>
      <c r="W1029" s="65">
        <f t="shared" si="748"/>
        <v>0</v>
      </c>
      <c r="X1029" s="69">
        <f t="shared" si="749"/>
        <v>0</v>
      </c>
      <c r="Y1029" s="68">
        <f t="shared" si="750"/>
        <v>0</v>
      </c>
      <c r="Z1029" s="65">
        <f t="shared" si="751"/>
        <v>0</v>
      </c>
      <c r="AA1029" s="69">
        <f t="shared" si="752"/>
        <v>0</v>
      </c>
      <c r="AB1029" s="98">
        <f>SUMIF(BN1029:BU1029,"VERDADEIRO",BN$3:$BU1028)</f>
        <v>0</v>
      </c>
      <c r="AC1029" s="97">
        <f t="shared" si="728"/>
        <v>1026</v>
      </c>
      <c r="AD1029" s="89">
        <f>RTD("tryd.rtdserver",,"COT",B1029,"ULT")</f>
        <v>0</v>
      </c>
      <c r="AE1029" s="89">
        <f>RTD("tryd.rtdserver",,"COT",C1029,"ULT")</f>
        <v>0</v>
      </c>
      <c r="AF1029" s="89">
        <f>VLOOKUP($AC1029,LS_Coint_BD!$B$3:$AQ$1079,AF$2)*$AD1029+VLOOKUP($AC1029,LS_Coint_BD!$B$3:$AQ$1079,AF$2+1)</f>
        <v>0</v>
      </c>
      <c r="AG1029" s="89">
        <f>VLOOKUP($AC1029,LS_Coint_BD!$B$3:$AQ$1079,AG$2)*$AD1029+VLOOKUP($AC1029,LS_Coint_BD!$B$3:$AQ$1079,AG$2+1)</f>
        <v>0</v>
      </c>
      <c r="AH1029" s="89">
        <f>VLOOKUP($AC1029,LS_Coint_BD!$B$3:$AQ$1079,AH$2)*$AD1029+VLOOKUP($AC1029,LS_Coint_BD!$B$3:$AQ$1079,AH$2+1)</f>
        <v>0</v>
      </c>
      <c r="AI1029" s="89">
        <f>VLOOKUP($AC1029,LS_Coint_BD!$B$3:$AQ$1079,AI$2)*$AD1029+VLOOKUP($AC1029,LS_Coint_BD!$B$3:$AQ$1079,AI$2+1)</f>
        <v>0</v>
      </c>
      <c r="AJ1029" s="89">
        <f>VLOOKUP($AC1029,LS_Coint_BD!$B$3:$AQ$1079,AJ$2)*$AD1029+VLOOKUP($AC1029,LS_Coint_BD!$B$3:$AQ$1079,AJ$2+1)</f>
        <v>0</v>
      </c>
      <c r="AK1029" s="89">
        <f>VLOOKUP($AC1029,LS_Coint_BD!$B$3:$AQ$1079,AK$2)*$AD1029+VLOOKUP($AC1029,LS_Coint_BD!$B$3:$AQ$1079,AK$2+1)</f>
        <v>0</v>
      </c>
      <c r="AL1029" s="89">
        <f>VLOOKUP($AC1029,LS_Coint_BD!$B$3:$AQ$1079,AL$2)*$AD1029+VLOOKUP($AC1029,LS_Coint_BD!$B$3:$AQ$1079,AL$2+1)</f>
        <v>0</v>
      </c>
      <c r="AM1029" s="89">
        <f>VLOOKUP($AC1029,LS_Coint_BD!$B$3:$AQ$1079,AM$2)*$AD1029+VLOOKUP($AC1029,LS_Coint_BD!$B$3:$AQ$1079,AM$2+1)</f>
        <v>0</v>
      </c>
      <c r="AN1029" s="89">
        <f>VLOOKUP($AC1029,LS_Coint_BD!$B$3:$AQ$1079,AN$2)</f>
        <v>0</v>
      </c>
      <c r="AO1029" s="89">
        <f>VLOOKUP($AC1029,LS_Coint_BD!$B$3:$AQ$1079,AO$2)</f>
        <v>0</v>
      </c>
      <c r="AP1029" s="89">
        <f>VLOOKUP($AC1029,LS_Coint_BD!$B$3:$AQ$1079,AP$2)</f>
        <v>0</v>
      </c>
      <c r="AQ1029" s="89">
        <f>VLOOKUP($AC1029,LS_Coint_BD!$B$3:$AQ$1079,AQ$2)</f>
        <v>0</v>
      </c>
      <c r="AR1029" s="89">
        <f>VLOOKUP($AC1029,LS_Coint_BD!$B$3:$AQ$1079,AR$2)</f>
        <v>0</v>
      </c>
      <c r="AS1029" s="89">
        <f>VLOOKUP($AC1029,LS_Coint_BD!$B$3:$AQ$1079,AS$2)</f>
        <v>0</v>
      </c>
      <c r="AT1029" s="89">
        <f>VLOOKUP($AC1029,LS_Coint_BD!$B$3:$AQ$1079,AT$2)</f>
        <v>0</v>
      </c>
      <c r="AU1029" s="89">
        <f>VLOOKUP($AC1029,LS_Coint_BD!$B$3:$AQ$1079,AU$2)</f>
        <v>0</v>
      </c>
      <c r="AV1029" s="89">
        <f>VLOOKUP($AC1029,LS_Coint_BD!$B$3:$AQ$1079,AV$2)</f>
        <v>0</v>
      </c>
      <c r="AW1029" s="89">
        <f>VLOOKUP($AC1029,LS_Coint_BD!$B$3:$AQ$1079,AW$2)</f>
        <v>0</v>
      </c>
      <c r="AX1029" s="89">
        <f>VLOOKUP($AC1029,LS_Coint_BD!$B$3:$AQ$1079,AX$2)</f>
        <v>0</v>
      </c>
      <c r="AY1029" s="89">
        <f>VLOOKUP($AC1029,LS_Coint_BD!$B$3:$AQ$1079,AY$2)</f>
        <v>0</v>
      </c>
      <c r="AZ1029" s="89">
        <f>VLOOKUP($AC1029,LS_Coint_BD!$B$3:$AQ$1079,AZ$2)</f>
        <v>0</v>
      </c>
      <c r="BA1029" s="89">
        <f>VLOOKUP($AC1029,LS_Coint_BD!$B$3:$AQ$1079,BA$2)</f>
        <v>0</v>
      </c>
      <c r="BB1029" s="89">
        <f>VLOOKUP($AC1029,LS_Coint_BD!$B$3:$AQ$1079,BB$2)</f>
        <v>0</v>
      </c>
      <c r="BC1029" s="89">
        <f>VLOOKUP($AC1029,LS_Coint_BD!$B$3:$AQ$1079,BC$2)</f>
        <v>0</v>
      </c>
      <c r="BD1029" s="89">
        <f t="shared" si="753"/>
        <v>0</v>
      </c>
      <c r="BE1029" s="89">
        <f t="shared" si="754"/>
        <v>0</v>
      </c>
      <c r="BF1029" s="89">
        <f t="shared" si="755"/>
        <v>0</v>
      </c>
      <c r="BG1029" s="89">
        <f t="shared" si="756"/>
        <v>0</v>
      </c>
      <c r="BH1029" s="89">
        <f t="shared" si="757"/>
        <v>0</v>
      </c>
      <c r="BI1029" s="89">
        <f t="shared" si="758"/>
        <v>0</v>
      </c>
      <c r="BJ1029" s="89">
        <f t="shared" si="759"/>
        <v>0</v>
      </c>
      <c r="BK1029" s="89">
        <f t="shared" si="760"/>
        <v>0</v>
      </c>
      <c r="BL1029" s="89">
        <f t="shared" si="761"/>
        <v>0</v>
      </c>
      <c r="BM1029" s="89"/>
      <c r="BN1029" s="26" t="b">
        <f t="shared" si="762"/>
        <v>0</v>
      </c>
      <c r="BO1029" s="26" t="b">
        <f t="shared" si="763"/>
        <v>0</v>
      </c>
      <c r="BP1029" s="26" t="b">
        <f t="shared" si="764"/>
        <v>0</v>
      </c>
      <c r="BQ1029" s="26" t="b">
        <f t="shared" si="765"/>
        <v>0</v>
      </c>
      <c r="BR1029" s="26" t="b">
        <f t="shared" si="766"/>
        <v>0</v>
      </c>
      <c r="BS1029" s="26" t="b">
        <f t="shared" si="767"/>
        <v>0</v>
      </c>
      <c r="BT1029" s="26" t="b">
        <f t="shared" si="768"/>
        <v>0</v>
      </c>
      <c r="BU1029" s="26" t="b">
        <f t="shared" si="769"/>
        <v>0</v>
      </c>
    </row>
    <row r="1030" spans="2:73" ht="15" thickBot="1" x14ac:dyDescent="0.35">
      <c r="B1030" s="17">
        <f>VLOOKUP($AC1030,LS_Coint_BD!$B$3:$D$1079,2)</f>
        <v>0</v>
      </c>
      <c r="C1030" s="87">
        <f>VLOOKUP($AC1030,LS_Coint_BD!$B$3:$D$1079,3)</f>
        <v>0</v>
      </c>
      <c r="D1030" s="68">
        <f t="shared" si="729"/>
        <v>0</v>
      </c>
      <c r="E1030" s="65">
        <f t="shared" si="730"/>
        <v>0</v>
      </c>
      <c r="F1030" s="69">
        <f t="shared" si="731"/>
        <v>0</v>
      </c>
      <c r="G1030" s="68">
        <f t="shared" si="732"/>
        <v>0</v>
      </c>
      <c r="H1030" s="65">
        <f t="shared" si="733"/>
        <v>0</v>
      </c>
      <c r="I1030" s="69">
        <f t="shared" si="734"/>
        <v>0</v>
      </c>
      <c r="J1030" s="68">
        <f t="shared" si="735"/>
        <v>0</v>
      </c>
      <c r="K1030" s="65">
        <f t="shared" si="736"/>
        <v>0</v>
      </c>
      <c r="L1030" s="69">
        <f t="shared" si="737"/>
        <v>0</v>
      </c>
      <c r="M1030" s="68">
        <f t="shared" si="738"/>
        <v>0</v>
      </c>
      <c r="N1030" s="65">
        <f t="shared" si="739"/>
        <v>0</v>
      </c>
      <c r="O1030" s="69">
        <f t="shared" si="740"/>
        <v>0</v>
      </c>
      <c r="P1030" s="68">
        <f t="shared" si="741"/>
        <v>0</v>
      </c>
      <c r="Q1030" s="65">
        <f t="shared" si="742"/>
        <v>0</v>
      </c>
      <c r="R1030" s="69">
        <f t="shared" si="743"/>
        <v>0</v>
      </c>
      <c r="S1030" s="68">
        <f t="shared" si="744"/>
        <v>0</v>
      </c>
      <c r="T1030" s="65">
        <f t="shared" si="745"/>
        <v>0</v>
      </c>
      <c r="U1030" s="69">
        <f t="shared" si="746"/>
        <v>0</v>
      </c>
      <c r="V1030" s="68">
        <f t="shared" si="747"/>
        <v>0</v>
      </c>
      <c r="W1030" s="65">
        <f t="shared" si="748"/>
        <v>0</v>
      </c>
      <c r="X1030" s="69">
        <f t="shared" si="749"/>
        <v>0</v>
      </c>
      <c r="Y1030" s="68">
        <f t="shared" si="750"/>
        <v>0</v>
      </c>
      <c r="Z1030" s="65">
        <f t="shared" si="751"/>
        <v>0</v>
      </c>
      <c r="AA1030" s="69">
        <f t="shared" si="752"/>
        <v>0</v>
      </c>
      <c r="AB1030" s="98">
        <f>SUMIF(BN1030:BU1030,"VERDADEIRO",BN$3:$BU1029)</f>
        <v>0</v>
      </c>
      <c r="AC1030" s="97">
        <f t="shared" ref="AC1030:AC1093" si="770">AC1029+1</f>
        <v>1027</v>
      </c>
      <c r="AD1030" s="89">
        <f>RTD("tryd.rtdserver",,"COT",B1030,"ULT")</f>
        <v>0</v>
      </c>
      <c r="AE1030" s="89">
        <f>RTD("tryd.rtdserver",,"COT",C1030,"ULT")</f>
        <v>0</v>
      </c>
      <c r="AF1030" s="89">
        <f>VLOOKUP($AC1030,LS_Coint_BD!$B$3:$AQ$1079,AF$2)*$AD1030+VLOOKUP($AC1030,LS_Coint_BD!$B$3:$AQ$1079,AF$2+1)</f>
        <v>0</v>
      </c>
      <c r="AG1030" s="89">
        <f>VLOOKUP($AC1030,LS_Coint_BD!$B$3:$AQ$1079,AG$2)*$AD1030+VLOOKUP($AC1030,LS_Coint_BD!$B$3:$AQ$1079,AG$2+1)</f>
        <v>0</v>
      </c>
      <c r="AH1030" s="89">
        <f>VLOOKUP($AC1030,LS_Coint_BD!$B$3:$AQ$1079,AH$2)*$AD1030+VLOOKUP($AC1030,LS_Coint_BD!$B$3:$AQ$1079,AH$2+1)</f>
        <v>0</v>
      </c>
      <c r="AI1030" s="89">
        <f>VLOOKUP($AC1030,LS_Coint_BD!$B$3:$AQ$1079,AI$2)*$AD1030+VLOOKUP($AC1030,LS_Coint_BD!$B$3:$AQ$1079,AI$2+1)</f>
        <v>0</v>
      </c>
      <c r="AJ1030" s="89">
        <f>VLOOKUP($AC1030,LS_Coint_BD!$B$3:$AQ$1079,AJ$2)*$AD1030+VLOOKUP($AC1030,LS_Coint_BD!$B$3:$AQ$1079,AJ$2+1)</f>
        <v>0</v>
      </c>
      <c r="AK1030" s="89">
        <f>VLOOKUP($AC1030,LS_Coint_BD!$B$3:$AQ$1079,AK$2)*$AD1030+VLOOKUP($AC1030,LS_Coint_BD!$B$3:$AQ$1079,AK$2+1)</f>
        <v>0</v>
      </c>
      <c r="AL1030" s="89">
        <f>VLOOKUP($AC1030,LS_Coint_BD!$B$3:$AQ$1079,AL$2)*$AD1030+VLOOKUP($AC1030,LS_Coint_BD!$B$3:$AQ$1079,AL$2+1)</f>
        <v>0</v>
      </c>
      <c r="AM1030" s="89">
        <f>VLOOKUP($AC1030,LS_Coint_BD!$B$3:$AQ$1079,AM$2)*$AD1030+VLOOKUP($AC1030,LS_Coint_BD!$B$3:$AQ$1079,AM$2+1)</f>
        <v>0</v>
      </c>
      <c r="AN1030" s="89">
        <f>VLOOKUP($AC1030,LS_Coint_BD!$B$3:$AQ$1079,AN$2)</f>
        <v>0</v>
      </c>
      <c r="AO1030" s="89">
        <f>VLOOKUP($AC1030,LS_Coint_BD!$B$3:$AQ$1079,AO$2)</f>
        <v>0</v>
      </c>
      <c r="AP1030" s="89">
        <f>VLOOKUP($AC1030,LS_Coint_BD!$B$3:$AQ$1079,AP$2)</f>
        <v>0</v>
      </c>
      <c r="AQ1030" s="89">
        <f>VLOOKUP($AC1030,LS_Coint_BD!$B$3:$AQ$1079,AQ$2)</f>
        <v>0</v>
      </c>
      <c r="AR1030" s="89">
        <f>VLOOKUP($AC1030,LS_Coint_BD!$B$3:$AQ$1079,AR$2)</f>
        <v>0</v>
      </c>
      <c r="AS1030" s="89">
        <f>VLOOKUP($AC1030,LS_Coint_BD!$B$3:$AQ$1079,AS$2)</f>
        <v>0</v>
      </c>
      <c r="AT1030" s="89">
        <f>VLOOKUP($AC1030,LS_Coint_BD!$B$3:$AQ$1079,AT$2)</f>
        <v>0</v>
      </c>
      <c r="AU1030" s="89">
        <f>VLOOKUP($AC1030,LS_Coint_BD!$B$3:$AQ$1079,AU$2)</f>
        <v>0</v>
      </c>
      <c r="AV1030" s="89">
        <f>VLOOKUP($AC1030,LS_Coint_BD!$B$3:$AQ$1079,AV$2)</f>
        <v>0</v>
      </c>
      <c r="AW1030" s="89">
        <f>VLOOKUP($AC1030,LS_Coint_BD!$B$3:$AQ$1079,AW$2)</f>
        <v>0</v>
      </c>
      <c r="AX1030" s="89">
        <f>VLOOKUP($AC1030,LS_Coint_BD!$B$3:$AQ$1079,AX$2)</f>
        <v>0</v>
      </c>
      <c r="AY1030" s="89">
        <f>VLOOKUP($AC1030,LS_Coint_BD!$B$3:$AQ$1079,AY$2)</f>
        <v>0</v>
      </c>
      <c r="AZ1030" s="89">
        <f>VLOOKUP($AC1030,LS_Coint_BD!$B$3:$AQ$1079,AZ$2)</f>
        <v>0</v>
      </c>
      <c r="BA1030" s="89">
        <f>VLOOKUP($AC1030,LS_Coint_BD!$B$3:$AQ$1079,BA$2)</f>
        <v>0</v>
      </c>
      <c r="BB1030" s="89">
        <f>VLOOKUP($AC1030,LS_Coint_BD!$B$3:$AQ$1079,BB$2)</f>
        <v>0</v>
      </c>
      <c r="BC1030" s="89">
        <f>VLOOKUP($AC1030,LS_Coint_BD!$B$3:$AQ$1079,BC$2)</f>
        <v>0</v>
      </c>
      <c r="BD1030" s="89">
        <f t="shared" si="753"/>
        <v>0</v>
      </c>
      <c r="BE1030" s="89">
        <f t="shared" si="754"/>
        <v>0</v>
      </c>
      <c r="BF1030" s="89">
        <f t="shared" si="755"/>
        <v>0</v>
      </c>
      <c r="BG1030" s="89">
        <f t="shared" si="756"/>
        <v>0</v>
      </c>
      <c r="BH1030" s="89">
        <f t="shared" si="757"/>
        <v>0</v>
      </c>
      <c r="BI1030" s="89">
        <f t="shared" si="758"/>
        <v>0</v>
      </c>
      <c r="BJ1030" s="89">
        <f t="shared" si="759"/>
        <v>0</v>
      </c>
      <c r="BK1030" s="89">
        <f t="shared" si="760"/>
        <v>0</v>
      </c>
      <c r="BL1030" s="89">
        <f t="shared" si="761"/>
        <v>0</v>
      </c>
      <c r="BM1030" s="89"/>
      <c r="BN1030" s="26" t="b">
        <f t="shared" si="762"/>
        <v>0</v>
      </c>
      <c r="BO1030" s="26" t="b">
        <f t="shared" si="763"/>
        <v>0</v>
      </c>
      <c r="BP1030" s="26" t="b">
        <f t="shared" si="764"/>
        <v>0</v>
      </c>
      <c r="BQ1030" s="26" t="b">
        <f t="shared" si="765"/>
        <v>0</v>
      </c>
      <c r="BR1030" s="26" t="b">
        <f t="shared" si="766"/>
        <v>0</v>
      </c>
      <c r="BS1030" s="26" t="b">
        <f t="shared" si="767"/>
        <v>0</v>
      </c>
      <c r="BT1030" s="26" t="b">
        <f t="shared" si="768"/>
        <v>0</v>
      </c>
      <c r="BU1030" s="26" t="b">
        <f t="shared" si="769"/>
        <v>0</v>
      </c>
    </row>
    <row r="1031" spans="2:73" ht="15" thickBot="1" x14ac:dyDescent="0.35">
      <c r="B1031" s="17">
        <f>VLOOKUP($AC1031,LS_Coint_BD!$B$3:$D$1079,2)</f>
        <v>0</v>
      </c>
      <c r="C1031" s="87">
        <f>VLOOKUP($AC1031,LS_Coint_BD!$B$3:$D$1079,3)</f>
        <v>0</v>
      </c>
      <c r="D1031" s="68">
        <f t="shared" si="729"/>
        <v>0</v>
      </c>
      <c r="E1031" s="65">
        <f t="shared" si="730"/>
        <v>0</v>
      </c>
      <c r="F1031" s="69">
        <f t="shared" si="731"/>
        <v>0</v>
      </c>
      <c r="G1031" s="68">
        <f t="shared" si="732"/>
        <v>0</v>
      </c>
      <c r="H1031" s="65">
        <f t="shared" si="733"/>
        <v>0</v>
      </c>
      <c r="I1031" s="69">
        <f t="shared" si="734"/>
        <v>0</v>
      </c>
      <c r="J1031" s="68">
        <f t="shared" si="735"/>
        <v>0</v>
      </c>
      <c r="K1031" s="65">
        <f t="shared" si="736"/>
        <v>0</v>
      </c>
      <c r="L1031" s="69">
        <f t="shared" si="737"/>
        <v>0</v>
      </c>
      <c r="M1031" s="68">
        <f t="shared" si="738"/>
        <v>0</v>
      </c>
      <c r="N1031" s="65">
        <f t="shared" si="739"/>
        <v>0</v>
      </c>
      <c r="O1031" s="69">
        <f t="shared" si="740"/>
        <v>0</v>
      </c>
      <c r="P1031" s="68">
        <f t="shared" si="741"/>
        <v>0</v>
      </c>
      <c r="Q1031" s="65">
        <f t="shared" si="742"/>
        <v>0</v>
      </c>
      <c r="R1031" s="69">
        <f t="shared" si="743"/>
        <v>0</v>
      </c>
      <c r="S1031" s="68">
        <f t="shared" si="744"/>
        <v>0</v>
      </c>
      <c r="T1031" s="65">
        <f t="shared" si="745"/>
        <v>0</v>
      </c>
      <c r="U1031" s="69">
        <f t="shared" si="746"/>
        <v>0</v>
      </c>
      <c r="V1031" s="68">
        <f t="shared" si="747"/>
        <v>0</v>
      </c>
      <c r="W1031" s="65">
        <f t="shared" si="748"/>
        <v>0</v>
      </c>
      <c r="X1031" s="69">
        <f t="shared" si="749"/>
        <v>0</v>
      </c>
      <c r="Y1031" s="68">
        <f t="shared" si="750"/>
        <v>0</v>
      </c>
      <c r="Z1031" s="65">
        <f t="shared" si="751"/>
        <v>0</v>
      </c>
      <c r="AA1031" s="69">
        <f t="shared" si="752"/>
        <v>0</v>
      </c>
      <c r="AB1031" s="98">
        <f>SUMIF(BN1031:BU1031,"VERDADEIRO",BN$3:$BU1030)</f>
        <v>0</v>
      </c>
      <c r="AC1031" s="97">
        <f t="shared" si="770"/>
        <v>1028</v>
      </c>
      <c r="AD1031" s="89">
        <f>RTD("tryd.rtdserver",,"COT",B1031,"ULT")</f>
        <v>0</v>
      </c>
      <c r="AE1031" s="89">
        <f>RTD("tryd.rtdserver",,"COT",C1031,"ULT")</f>
        <v>0</v>
      </c>
      <c r="AF1031" s="89">
        <f>VLOOKUP($AC1031,LS_Coint_BD!$B$3:$AQ$1079,AF$2)*$AD1031+VLOOKUP($AC1031,LS_Coint_BD!$B$3:$AQ$1079,AF$2+1)</f>
        <v>0</v>
      </c>
      <c r="AG1031" s="89">
        <f>VLOOKUP($AC1031,LS_Coint_BD!$B$3:$AQ$1079,AG$2)*$AD1031+VLOOKUP($AC1031,LS_Coint_BD!$B$3:$AQ$1079,AG$2+1)</f>
        <v>0</v>
      </c>
      <c r="AH1031" s="89">
        <f>VLOOKUP($AC1031,LS_Coint_BD!$B$3:$AQ$1079,AH$2)*$AD1031+VLOOKUP($AC1031,LS_Coint_BD!$B$3:$AQ$1079,AH$2+1)</f>
        <v>0</v>
      </c>
      <c r="AI1031" s="89">
        <f>VLOOKUP($AC1031,LS_Coint_BD!$B$3:$AQ$1079,AI$2)*$AD1031+VLOOKUP($AC1031,LS_Coint_BD!$B$3:$AQ$1079,AI$2+1)</f>
        <v>0</v>
      </c>
      <c r="AJ1031" s="89">
        <f>VLOOKUP($AC1031,LS_Coint_BD!$B$3:$AQ$1079,AJ$2)*$AD1031+VLOOKUP($AC1031,LS_Coint_BD!$B$3:$AQ$1079,AJ$2+1)</f>
        <v>0</v>
      </c>
      <c r="AK1031" s="89">
        <f>VLOOKUP($AC1031,LS_Coint_BD!$B$3:$AQ$1079,AK$2)*$AD1031+VLOOKUP($AC1031,LS_Coint_BD!$B$3:$AQ$1079,AK$2+1)</f>
        <v>0</v>
      </c>
      <c r="AL1031" s="89">
        <f>VLOOKUP($AC1031,LS_Coint_BD!$B$3:$AQ$1079,AL$2)*$AD1031+VLOOKUP($AC1031,LS_Coint_BD!$B$3:$AQ$1079,AL$2+1)</f>
        <v>0</v>
      </c>
      <c r="AM1031" s="89">
        <f>VLOOKUP($AC1031,LS_Coint_BD!$B$3:$AQ$1079,AM$2)*$AD1031+VLOOKUP($AC1031,LS_Coint_BD!$B$3:$AQ$1079,AM$2+1)</f>
        <v>0</v>
      </c>
      <c r="AN1031" s="89">
        <f>VLOOKUP($AC1031,LS_Coint_BD!$B$3:$AQ$1079,AN$2)</f>
        <v>0</v>
      </c>
      <c r="AO1031" s="89">
        <f>VLOOKUP($AC1031,LS_Coint_BD!$B$3:$AQ$1079,AO$2)</f>
        <v>0</v>
      </c>
      <c r="AP1031" s="89">
        <f>VLOOKUP($AC1031,LS_Coint_BD!$B$3:$AQ$1079,AP$2)</f>
        <v>0</v>
      </c>
      <c r="AQ1031" s="89">
        <f>VLOOKUP($AC1031,LS_Coint_BD!$B$3:$AQ$1079,AQ$2)</f>
        <v>0</v>
      </c>
      <c r="AR1031" s="89">
        <f>VLOOKUP($AC1031,LS_Coint_BD!$B$3:$AQ$1079,AR$2)</f>
        <v>0</v>
      </c>
      <c r="AS1031" s="89">
        <f>VLOOKUP($AC1031,LS_Coint_BD!$B$3:$AQ$1079,AS$2)</f>
        <v>0</v>
      </c>
      <c r="AT1031" s="89">
        <f>VLOOKUP($AC1031,LS_Coint_BD!$B$3:$AQ$1079,AT$2)</f>
        <v>0</v>
      </c>
      <c r="AU1031" s="89">
        <f>VLOOKUP($AC1031,LS_Coint_BD!$B$3:$AQ$1079,AU$2)</f>
        <v>0</v>
      </c>
      <c r="AV1031" s="89">
        <f>VLOOKUP($AC1031,LS_Coint_BD!$B$3:$AQ$1079,AV$2)</f>
        <v>0</v>
      </c>
      <c r="AW1031" s="89">
        <f>VLOOKUP($AC1031,LS_Coint_BD!$B$3:$AQ$1079,AW$2)</f>
        <v>0</v>
      </c>
      <c r="AX1031" s="89">
        <f>VLOOKUP($AC1031,LS_Coint_BD!$B$3:$AQ$1079,AX$2)</f>
        <v>0</v>
      </c>
      <c r="AY1031" s="89">
        <f>VLOOKUP($AC1031,LS_Coint_BD!$B$3:$AQ$1079,AY$2)</f>
        <v>0</v>
      </c>
      <c r="AZ1031" s="89">
        <f>VLOOKUP($AC1031,LS_Coint_BD!$B$3:$AQ$1079,AZ$2)</f>
        <v>0</v>
      </c>
      <c r="BA1031" s="89">
        <f>VLOOKUP($AC1031,LS_Coint_BD!$B$3:$AQ$1079,BA$2)</f>
        <v>0</v>
      </c>
      <c r="BB1031" s="89">
        <f>VLOOKUP($AC1031,LS_Coint_BD!$B$3:$AQ$1079,BB$2)</f>
        <v>0</v>
      </c>
      <c r="BC1031" s="89">
        <f>VLOOKUP($AC1031,LS_Coint_BD!$B$3:$AQ$1079,BC$2)</f>
        <v>0</v>
      </c>
      <c r="BD1031" s="89">
        <f t="shared" si="753"/>
        <v>0</v>
      </c>
      <c r="BE1031" s="89">
        <f t="shared" si="754"/>
        <v>0</v>
      </c>
      <c r="BF1031" s="89">
        <f t="shared" si="755"/>
        <v>0</v>
      </c>
      <c r="BG1031" s="89">
        <f t="shared" si="756"/>
        <v>0</v>
      </c>
      <c r="BH1031" s="89">
        <f t="shared" si="757"/>
        <v>0</v>
      </c>
      <c r="BI1031" s="89">
        <f t="shared" si="758"/>
        <v>0</v>
      </c>
      <c r="BJ1031" s="89">
        <f t="shared" si="759"/>
        <v>0</v>
      </c>
      <c r="BK1031" s="89">
        <f t="shared" si="760"/>
        <v>0</v>
      </c>
      <c r="BL1031" s="89">
        <f t="shared" si="761"/>
        <v>0</v>
      </c>
      <c r="BM1031" s="89"/>
      <c r="BN1031" s="26" t="b">
        <f t="shared" si="762"/>
        <v>0</v>
      </c>
      <c r="BO1031" s="26" t="b">
        <f t="shared" si="763"/>
        <v>0</v>
      </c>
      <c r="BP1031" s="26" t="b">
        <f t="shared" si="764"/>
        <v>0</v>
      </c>
      <c r="BQ1031" s="26" t="b">
        <f t="shared" si="765"/>
        <v>0</v>
      </c>
      <c r="BR1031" s="26" t="b">
        <f t="shared" si="766"/>
        <v>0</v>
      </c>
      <c r="BS1031" s="26" t="b">
        <f t="shared" si="767"/>
        <v>0</v>
      </c>
      <c r="BT1031" s="26" t="b">
        <f t="shared" si="768"/>
        <v>0</v>
      </c>
      <c r="BU1031" s="26" t="b">
        <f t="shared" si="769"/>
        <v>0</v>
      </c>
    </row>
    <row r="1032" spans="2:73" ht="15" thickBot="1" x14ac:dyDescent="0.35">
      <c r="B1032" s="17">
        <f>VLOOKUP($AC1032,LS_Coint_BD!$B$3:$D$1079,2)</f>
        <v>0</v>
      </c>
      <c r="C1032" s="87">
        <f>VLOOKUP($AC1032,LS_Coint_BD!$B$3:$D$1079,3)</f>
        <v>0</v>
      </c>
      <c r="D1032" s="68">
        <f t="shared" si="729"/>
        <v>0</v>
      </c>
      <c r="E1032" s="65">
        <f t="shared" si="730"/>
        <v>0</v>
      </c>
      <c r="F1032" s="69">
        <f t="shared" si="731"/>
        <v>0</v>
      </c>
      <c r="G1032" s="68">
        <f t="shared" si="732"/>
        <v>0</v>
      </c>
      <c r="H1032" s="65">
        <f t="shared" si="733"/>
        <v>0</v>
      </c>
      <c r="I1032" s="69">
        <f t="shared" si="734"/>
        <v>0</v>
      </c>
      <c r="J1032" s="68">
        <f t="shared" si="735"/>
        <v>0</v>
      </c>
      <c r="K1032" s="65">
        <f t="shared" si="736"/>
        <v>0</v>
      </c>
      <c r="L1032" s="69">
        <f t="shared" si="737"/>
        <v>0</v>
      </c>
      <c r="M1032" s="68">
        <f t="shared" si="738"/>
        <v>0</v>
      </c>
      <c r="N1032" s="65">
        <f t="shared" si="739"/>
        <v>0</v>
      </c>
      <c r="O1032" s="69">
        <f t="shared" si="740"/>
        <v>0</v>
      </c>
      <c r="P1032" s="68">
        <f t="shared" si="741"/>
        <v>0</v>
      </c>
      <c r="Q1032" s="65">
        <f t="shared" si="742"/>
        <v>0</v>
      </c>
      <c r="R1032" s="69">
        <f t="shared" si="743"/>
        <v>0</v>
      </c>
      <c r="S1032" s="68">
        <f t="shared" si="744"/>
        <v>0</v>
      </c>
      <c r="T1032" s="65">
        <f t="shared" si="745"/>
        <v>0</v>
      </c>
      <c r="U1032" s="69">
        <f t="shared" si="746"/>
        <v>0</v>
      </c>
      <c r="V1032" s="68">
        <f t="shared" si="747"/>
        <v>0</v>
      </c>
      <c r="W1032" s="65">
        <f t="shared" si="748"/>
        <v>0</v>
      </c>
      <c r="X1032" s="69">
        <f t="shared" si="749"/>
        <v>0</v>
      </c>
      <c r="Y1032" s="68">
        <f t="shared" si="750"/>
        <v>0</v>
      </c>
      <c r="Z1032" s="65">
        <f t="shared" si="751"/>
        <v>0</v>
      </c>
      <c r="AA1032" s="69">
        <f t="shared" si="752"/>
        <v>0</v>
      </c>
      <c r="AB1032" s="98">
        <f>SUMIF(BN1032:BU1032,"VERDADEIRO",BN$3:$BU1031)</f>
        <v>0</v>
      </c>
      <c r="AC1032" s="97">
        <f t="shared" si="770"/>
        <v>1029</v>
      </c>
      <c r="AD1032" s="89">
        <f>RTD("tryd.rtdserver",,"COT",B1032,"ULT")</f>
        <v>0</v>
      </c>
      <c r="AE1032" s="89">
        <f>RTD("tryd.rtdserver",,"COT",C1032,"ULT")</f>
        <v>0</v>
      </c>
      <c r="AF1032" s="89">
        <f>VLOOKUP($AC1032,LS_Coint_BD!$B$3:$AQ$1079,AF$2)*$AD1032+VLOOKUP($AC1032,LS_Coint_BD!$B$3:$AQ$1079,AF$2+1)</f>
        <v>0</v>
      </c>
      <c r="AG1032" s="89">
        <f>VLOOKUP($AC1032,LS_Coint_BD!$B$3:$AQ$1079,AG$2)*$AD1032+VLOOKUP($AC1032,LS_Coint_BD!$B$3:$AQ$1079,AG$2+1)</f>
        <v>0</v>
      </c>
      <c r="AH1032" s="89">
        <f>VLOOKUP($AC1032,LS_Coint_BD!$B$3:$AQ$1079,AH$2)*$AD1032+VLOOKUP($AC1032,LS_Coint_BD!$B$3:$AQ$1079,AH$2+1)</f>
        <v>0</v>
      </c>
      <c r="AI1032" s="89">
        <f>VLOOKUP($AC1032,LS_Coint_BD!$B$3:$AQ$1079,AI$2)*$AD1032+VLOOKUP($AC1032,LS_Coint_BD!$B$3:$AQ$1079,AI$2+1)</f>
        <v>0</v>
      </c>
      <c r="AJ1032" s="89">
        <f>VLOOKUP($AC1032,LS_Coint_BD!$B$3:$AQ$1079,AJ$2)*$AD1032+VLOOKUP($AC1032,LS_Coint_BD!$B$3:$AQ$1079,AJ$2+1)</f>
        <v>0</v>
      </c>
      <c r="AK1032" s="89">
        <f>VLOOKUP($AC1032,LS_Coint_BD!$B$3:$AQ$1079,AK$2)*$AD1032+VLOOKUP($AC1032,LS_Coint_BD!$B$3:$AQ$1079,AK$2+1)</f>
        <v>0</v>
      </c>
      <c r="AL1032" s="89">
        <f>VLOOKUP($AC1032,LS_Coint_BD!$B$3:$AQ$1079,AL$2)*$AD1032+VLOOKUP($AC1032,LS_Coint_BD!$B$3:$AQ$1079,AL$2+1)</f>
        <v>0</v>
      </c>
      <c r="AM1032" s="89">
        <f>VLOOKUP($AC1032,LS_Coint_BD!$B$3:$AQ$1079,AM$2)*$AD1032+VLOOKUP($AC1032,LS_Coint_BD!$B$3:$AQ$1079,AM$2+1)</f>
        <v>0</v>
      </c>
      <c r="AN1032" s="89">
        <f>VLOOKUP($AC1032,LS_Coint_BD!$B$3:$AQ$1079,AN$2)</f>
        <v>0</v>
      </c>
      <c r="AO1032" s="89">
        <f>VLOOKUP($AC1032,LS_Coint_BD!$B$3:$AQ$1079,AO$2)</f>
        <v>0</v>
      </c>
      <c r="AP1032" s="89">
        <f>VLOOKUP($AC1032,LS_Coint_BD!$B$3:$AQ$1079,AP$2)</f>
        <v>0</v>
      </c>
      <c r="AQ1032" s="89">
        <f>VLOOKUP($AC1032,LS_Coint_BD!$B$3:$AQ$1079,AQ$2)</f>
        <v>0</v>
      </c>
      <c r="AR1032" s="89">
        <f>VLOOKUP($AC1032,LS_Coint_BD!$B$3:$AQ$1079,AR$2)</f>
        <v>0</v>
      </c>
      <c r="AS1032" s="89">
        <f>VLOOKUP($AC1032,LS_Coint_BD!$B$3:$AQ$1079,AS$2)</f>
        <v>0</v>
      </c>
      <c r="AT1032" s="89">
        <f>VLOOKUP($AC1032,LS_Coint_BD!$B$3:$AQ$1079,AT$2)</f>
        <v>0</v>
      </c>
      <c r="AU1032" s="89">
        <f>VLOOKUP($AC1032,LS_Coint_BD!$B$3:$AQ$1079,AU$2)</f>
        <v>0</v>
      </c>
      <c r="AV1032" s="89">
        <f>VLOOKUP($AC1032,LS_Coint_BD!$B$3:$AQ$1079,AV$2)</f>
        <v>0</v>
      </c>
      <c r="AW1032" s="89">
        <f>VLOOKUP($AC1032,LS_Coint_BD!$B$3:$AQ$1079,AW$2)</f>
        <v>0</v>
      </c>
      <c r="AX1032" s="89">
        <f>VLOOKUP($AC1032,LS_Coint_BD!$B$3:$AQ$1079,AX$2)</f>
        <v>0</v>
      </c>
      <c r="AY1032" s="89">
        <f>VLOOKUP($AC1032,LS_Coint_BD!$B$3:$AQ$1079,AY$2)</f>
        <v>0</v>
      </c>
      <c r="AZ1032" s="89">
        <f>VLOOKUP($AC1032,LS_Coint_BD!$B$3:$AQ$1079,AZ$2)</f>
        <v>0</v>
      </c>
      <c r="BA1032" s="89">
        <f>VLOOKUP($AC1032,LS_Coint_BD!$B$3:$AQ$1079,BA$2)</f>
        <v>0</v>
      </c>
      <c r="BB1032" s="89">
        <f>VLOOKUP($AC1032,LS_Coint_BD!$B$3:$AQ$1079,BB$2)</f>
        <v>0</v>
      </c>
      <c r="BC1032" s="89">
        <f>VLOOKUP($AC1032,LS_Coint_BD!$B$3:$AQ$1079,BC$2)</f>
        <v>0</v>
      </c>
      <c r="BD1032" s="89">
        <f t="shared" si="753"/>
        <v>0</v>
      </c>
      <c r="BE1032" s="89">
        <f t="shared" si="754"/>
        <v>0</v>
      </c>
      <c r="BF1032" s="89">
        <f t="shared" si="755"/>
        <v>0</v>
      </c>
      <c r="BG1032" s="89">
        <f t="shared" si="756"/>
        <v>0</v>
      </c>
      <c r="BH1032" s="89">
        <f t="shared" si="757"/>
        <v>0</v>
      </c>
      <c r="BI1032" s="89">
        <f t="shared" si="758"/>
        <v>0</v>
      </c>
      <c r="BJ1032" s="89">
        <f t="shared" si="759"/>
        <v>0</v>
      </c>
      <c r="BK1032" s="89">
        <f t="shared" si="760"/>
        <v>0</v>
      </c>
      <c r="BL1032" s="89">
        <f t="shared" si="761"/>
        <v>0</v>
      </c>
      <c r="BM1032" s="89"/>
      <c r="BN1032" s="26" t="b">
        <f t="shared" si="762"/>
        <v>0</v>
      </c>
      <c r="BO1032" s="26" t="b">
        <f t="shared" si="763"/>
        <v>0</v>
      </c>
      <c r="BP1032" s="26" t="b">
        <f t="shared" si="764"/>
        <v>0</v>
      </c>
      <c r="BQ1032" s="26" t="b">
        <f t="shared" si="765"/>
        <v>0</v>
      </c>
      <c r="BR1032" s="26" t="b">
        <f t="shared" si="766"/>
        <v>0</v>
      </c>
      <c r="BS1032" s="26" t="b">
        <f t="shared" si="767"/>
        <v>0</v>
      </c>
      <c r="BT1032" s="26" t="b">
        <f t="shared" si="768"/>
        <v>0</v>
      </c>
      <c r="BU1032" s="26" t="b">
        <f t="shared" si="769"/>
        <v>0</v>
      </c>
    </row>
    <row r="1033" spans="2:73" ht="15" thickBot="1" x14ac:dyDescent="0.35">
      <c r="B1033" s="17">
        <f>VLOOKUP($AC1033,LS_Coint_BD!$B$3:$D$1079,2)</f>
        <v>0</v>
      </c>
      <c r="C1033" s="87">
        <f>VLOOKUP($AC1033,LS_Coint_BD!$B$3:$D$1079,3)</f>
        <v>0</v>
      </c>
      <c r="D1033" s="68">
        <f t="shared" si="729"/>
        <v>0</v>
      </c>
      <c r="E1033" s="65">
        <f t="shared" si="730"/>
        <v>0</v>
      </c>
      <c r="F1033" s="69">
        <f t="shared" si="731"/>
        <v>0</v>
      </c>
      <c r="G1033" s="68">
        <f t="shared" si="732"/>
        <v>0</v>
      </c>
      <c r="H1033" s="65">
        <f t="shared" si="733"/>
        <v>0</v>
      </c>
      <c r="I1033" s="69">
        <f t="shared" si="734"/>
        <v>0</v>
      </c>
      <c r="J1033" s="68">
        <f t="shared" si="735"/>
        <v>0</v>
      </c>
      <c r="K1033" s="65">
        <f t="shared" si="736"/>
        <v>0</v>
      </c>
      <c r="L1033" s="69">
        <f t="shared" si="737"/>
        <v>0</v>
      </c>
      <c r="M1033" s="68">
        <f t="shared" si="738"/>
        <v>0</v>
      </c>
      <c r="N1033" s="65">
        <f t="shared" si="739"/>
        <v>0</v>
      </c>
      <c r="O1033" s="69">
        <f t="shared" si="740"/>
        <v>0</v>
      </c>
      <c r="P1033" s="68">
        <f t="shared" si="741"/>
        <v>0</v>
      </c>
      <c r="Q1033" s="65">
        <f t="shared" si="742"/>
        <v>0</v>
      </c>
      <c r="R1033" s="69">
        <f t="shared" si="743"/>
        <v>0</v>
      </c>
      <c r="S1033" s="68">
        <f t="shared" si="744"/>
        <v>0</v>
      </c>
      <c r="T1033" s="65">
        <f t="shared" si="745"/>
        <v>0</v>
      </c>
      <c r="U1033" s="69">
        <f t="shared" si="746"/>
        <v>0</v>
      </c>
      <c r="V1033" s="68">
        <f t="shared" si="747"/>
        <v>0</v>
      </c>
      <c r="W1033" s="65">
        <f t="shared" si="748"/>
        <v>0</v>
      </c>
      <c r="X1033" s="69">
        <f t="shared" si="749"/>
        <v>0</v>
      </c>
      <c r="Y1033" s="68">
        <f t="shared" si="750"/>
        <v>0</v>
      </c>
      <c r="Z1033" s="65">
        <f t="shared" si="751"/>
        <v>0</v>
      </c>
      <c r="AA1033" s="69">
        <f t="shared" si="752"/>
        <v>0</v>
      </c>
      <c r="AB1033" s="98">
        <f>SUMIF(BN1033:BU1033,"VERDADEIRO",BN$3:$BU1032)</f>
        <v>0</v>
      </c>
      <c r="AC1033" s="97">
        <f t="shared" si="770"/>
        <v>1030</v>
      </c>
      <c r="AD1033" s="89">
        <f>RTD("tryd.rtdserver",,"COT",B1033,"ULT")</f>
        <v>0</v>
      </c>
      <c r="AE1033" s="89">
        <f>RTD("tryd.rtdserver",,"COT",C1033,"ULT")</f>
        <v>0</v>
      </c>
      <c r="AF1033" s="89">
        <f>VLOOKUP($AC1033,LS_Coint_BD!$B$3:$AQ$1079,AF$2)*$AD1033+VLOOKUP($AC1033,LS_Coint_BD!$B$3:$AQ$1079,AF$2+1)</f>
        <v>0</v>
      </c>
      <c r="AG1033" s="89">
        <f>VLOOKUP($AC1033,LS_Coint_BD!$B$3:$AQ$1079,AG$2)*$AD1033+VLOOKUP($AC1033,LS_Coint_BD!$B$3:$AQ$1079,AG$2+1)</f>
        <v>0</v>
      </c>
      <c r="AH1033" s="89">
        <f>VLOOKUP($AC1033,LS_Coint_BD!$B$3:$AQ$1079,AH$2)*$AD1033+VLOOKUP($AC1033,LS_Coint_BD!$B$3:$AQ$1079,AH$2+1)</f>
        <v>0</v>
      </c>
      <c r="AI1033" s="89">
        <f>VLOOKUP($AC1033,LS_Coint_BD!$B$3:$AQ$1079,AI$2)*$AD1033+VLOOKUP($AC1033,LS_Coint_BD!$B$3:$AQ$1079,AI$2+1)</f>
        <v>0</v>
      </c>
      <c r="AJ1033" s="89">
        <f>VLOOKUP($AC1033,LS_Coint_BD!$B$3:$AQ$1079,AJ$2)*$AD1033+VLOOKUP($AC1033,LS_Coint_BD!$B$3:$AQ$1079,AJ$2+1)</f>
        <v>0</v>
      </c>
      <c r="AK1033" s="89">
        <f>VLOOKUP($AC1033,LS_Coint_BD!$B$3:$AQ$1079,AK$2)*$AD1033+VLOOKUP($AC1033,LS_Coint_BD!$B$3:$AQ$1079,AK$2+1)</f>
        <v>0</v>
      </c>
      <c r="AL1033" s="89">
        <f>VLOOKUP($AC1033,LS_Coint_BD!$B$3:$AQ$1079,AL$2)*$AD1033+VLOOKUP($AC1033,LS_Coint_BD!$B$3:$AQ$1079,AL$2+1)</f>
        <v>0</v>
      </c>
      <c r="AM1033" s="89">
        <f>VLOOKUP($AC1033,LS_Coint_BD!$B$3:$AQ$1079,AM$2)*$AD1033+VLOOKUP($AC1033,LS_Coint_BD!$B$3:$AQ$1079,AM$2+1)</f>
        <v>0</v>
      </c>
      <c r="AN1033" s="89">
        <f>VLOOKUP($AC1033,LS_Coint_BD!$B$3:$AQ$1079,AN$2)</f>
        <v>0</v>
      </c>
      <c r="AO1033" s="89">
        <f>VLOOKUP($AC1033,LS_Coint_BD!$B$3:$AQ$1079,AO$2)</f>
        <v>0</v>
      </c>
      <c r="AP1033" s="89">
        <f>VLOOKUP($AC1033,LS_Coint_BD!$B$3:$AQ$1079,AP$2)</f>
        <v>0</v>
      </c>
      <c r="AQ1033" s="89">
        <f>VLOOKUP($AC1033,LS_Coint_BD!$B$3:$AQ$1079,AQ$2)</f>
        <v>0</v>
      </c>
      <c r="AR1033" s="89">
        <f>VLOOKUP($AC1033,LS_Coint_BD!$B$3:$AQ$1079,AR$2)</f>
        <v>0</v>
      </c>
      <c r="AS1033" s="89">
        <f>VLOOKUP($AC1033,LS_Coint_BD!$B$3:$AQ$1079,AS$2)</f>
        <v>0</v>
      </c>
      <c r="AT1033" s="89">
        <f>VLOOKUP($AC1033,LS_Coint_BD!$B$3:$AQ$1079,AT$2)</f>
        <v>0</v>
      </c>
      <c r="AU1033" s="89">
        <f>VLOOKUP($AC1033,LS_Coint_BD!$B$3:$AQ$1079,AU$2)</f>
        <v>0</v>
      </c>
      <c r="AV1033" s="89">
        <f>VLOOKUP($AC1033,LS_Coint_BD!$B$3:$AQ$1079,AV$2)</f>
        <v>0</v>
      </c>
      <c r="AW1033" s="89">
        <f>VLOOKUP($AC1033,LS_Coint_BD!$B$3:$AQ$1079,AW$2)</f>
        <v>0</v>
      </c>
      <c r="AX1033" s="89">
        <f>VLOOKUP($AC1033,LS_Coint_BD!$B$3:$AQ$1079,AX$2)</f>
        <v>0</v>
      </c>
      <c r="AY1033" s="89">
        <f>VLOOKUP($AC1033,LS_Coint_BD!$B$3:$AQ$1079,AY$2)</f>
        <v>0</v>
      </c>
      <c r="AZ1033" s="89">
        <f>VLOOKUP($AC1033,LS_Coint_BD!$B$3:$AQ$1079,AZ$2)</f>
        <v>0</v>
      </c>
      <c r="BA1033" s="89">
        <f>VLOOKUP($AC1033,LS_Coint_BD!$B$3:$AQ$1079,BA$2)</f>
        <v>0</v>
      </c>
      <c r="BB1033" s="89">
        <f>VLOOKUP($AC1033,LS_Coint_BD!$B$3:$AQ$1079,BB$2)</f>
        <v>0</v>
      </c>
      <c r="BC1033" s="89">
        <f>VLOOKUP($AC1033,LS_Coint_BD!$B$3:$AQ$1079,BC$2)</f>
        <v>0</v>
      </c>
      <c r="BD1033" s="89">
        <f t="shared" si="753"/>
        <v>0</v>
      </c>
      <c r="BE1033" s="89">
        <f t="shared" si="754"/>
        <v>0</v>
      </c>
      <c r="BF1033" s="89">
        <f t="shared" si="755"/>
        <v>0</v>
      </c>
      <c r="BG1033" s="89">
        <f t="shared" si="756"/>
        <v>0</v>
      </c>
      <c r="BH1033" s="89">
        <f t="shared" si="757"/>
        <v>0</v>
      </c>
      <c r="BI1033" s="89">
        <f t="shared" si="758"/>
        <v>0</v>
      </c>
      <c r="BJ1033" s="89">
        <f t="shared" si="759"/>
        <v>0</v>
      </c>
      <c r="BK1033" s="89">
        <f t="shared" si="760"/>
        <v>0</v>
      </c>
      <c r="BL1033" s="89">
        <f t="shared" si="761"/>
        <v>0</v>
      </c>
      <c r="BM1033" s="89"/>
      <c r="BN1033" s="26" t="b">
        <f t="shared" si="762"/>
        <v>0</v>
      </c>
      <c r="BO1033" s="26" t="b">
        <f t="shared" si="763"/>
        <v>0</v>
      </c>
      <c r="BP1033" s="26" t="b">
        <f t="shared" si="764"/>
        <v>0</v>
      </c>
      <c r="BQ1033" s="26" t="b">
        <f t="shared" si="765"/>
        <v>0</v>
      </c>
      <c r="BR1033" s="26" t="b">
        <f t="shared" si="766"/>
        <v>0</v>
      </c>
      <c r="BS1033" s="26" t="b">
        <f t="shared" si="767"/>
        <v>0</v>
      </c>
      <c r="BT1033" s="26" t="b">
        <f t="shared" si="768"/>
        <v>0</v>
      </c>
      <c r="BU1033" s="26" t="b">
        <f t="shared" si="769"/>
        <v>0</v>
      </c>
    </row>
    <row r="1034" spans="2:73" ht="15" thickBot="1" x14ac:dyDescent="0.35">
      <c r="B1034" s="17">
        <f>VLOOKUP($AC1034,LS_Coint_BD!$B$3:$D$1079,2)</f>
        <v>0</v>
      </c>
      <c r="C1034" s="87">
        <f>VLOOKUP($AC1034,LS_Coint_BD!$B$3:$D$1079,3)</f>
        <v>0</v>
      </c>
      <c r="D1034" s="68">
        <f t="shared" si="729"/>
        <v>0</v>
      </c>
      <c r="E1034" s="65">
        <f t="shared" si="730"/>
        <v>0</v>
      </c>
      <c r="F1034" s="69">
        <f t="shared" si="731"/>
        <v>0</v>
      </c>
      <c r="G1034" s="68">
        <f t="shared" si="732"/>
        <v>0</v>
      </c>
      <c r="H1034" s="65">
        <f t="shared" si="733"/>
        <v>0</v>
      </c>
      <c r="I1034" s="69">
        <f t="shared" si="734"/>
        <v>0</v>
      </c>
      <c r="J1034" s="68">
        <f t="shared" si="735"/>
        <v>0</v>
      </c>
      <c r="K1034" s="65">
        <f t="shared" si="736"/>
        <v>0</v>
      </c>
      <c r="L1034" s="69">
        <f t="shared" si="737"/>
        <v>0</v>
      </c>
      <c r="M1034" s="68">
        <f t="shared" si="738"/>
        <v>0</v>
      </c>
      <c r="N1034" s="65">
        <f t="shared" si="739"/>
        <v>0</v>
      </c>
      <c r="O1034" s="69">
        <f t="shared" si="740"/>
        <v>0</v>
      </c>
      <c r="P1034" s="68">
        <f t="shared" si="741"/>
        <v>0</v>
      </c>
      <c r="Q1034" s="65">
        <f t="shared" si="742"/>
        <v>0</v>
      </c>
      <c r="R1034" s="69">
        <f t="shared" si="743"/>
        <v>0</v>
      </c>
      <c r="S1034" s="68">
        <f t="shared" si="744"/>
        <v>0</v>
      </c>
      <c r="T1034" s="65">
        <f t="shared" si="745"/>
        <v>0</v>
      </c>
      <c r="U1034" s="69">
        <f t="shared" si="746"/>
        <v>0</v>
      </c>
      <c r="V1034" s="68">
        <f t="shared" si="747"/>
        <v>0</v>
      </c>
      <c r="W1034" s="65">
        <f t="shared" si="748"/>
        <v>0</v>
      </c>
      <c r="X1034" s="69">
        <f t="shared" si="749"/>
        <v>0</v>
      </c>
      <c r="Y1034" s="68">
        <f t="shared" si="750"/>
        <v>0</v>
      </c>
      <c r="Z1034" s="65">
        <f t="shared" si="751"/>
        <v>0</v>
      </c>
      <c r="AA1034" s="69">
        <f t="shared" si="752"/>
        <v>0</v>
      </c>
      <c r="AB1034" s="98">
        <f>SUMIF(BN1034:BU1034,"VERDADEIRO",BN$3:$BU1033)</f>
        <v>0</v>
      </c>
      <c r="AC1034" s="97">
        <f t="shared" si="770"/>
        <v>1031</v>
      </c>
      <c r="AD1034" s="89">
        <f>RTD("tryd.rtdserver",,"COT",B1034,"ULT")</f>
        <v>0</v>
      </c>
      <c r="AE1034" s="89">
        <f>RTD("tryd.rtdserver",,"COT",C1034,"ULT")</f>
        <v>0</v>
      </c>
      <c r="AF1034" s="89">
        <f>VLOOKUP($AC1034,LS_Coint_BD!$B$3:$AQ$1079,AF$2)*$AD1034+VLOOKUP($AC1034,LS_Coint_BD!$B$3:$AQ$1079,AF$2+1)</f>
        <v>0</v>
      </c>
      <c r="AG1034" s="89">
        <f>VLOOKUP($AC1034,LS_Coint_BD!$B$3:$AQ$1079,AG$2)*$AD1034+VLOOKUP($AC1034,LS_Coint_BD!$B$3:$AQ$1079,AG$2+1)</f>
        <v>0</v>
      </c>
      <c r="AH1034" s="89">
        <f>VLOOKUP($AC1034,LS_Coint_BD!$B$3:$AQ$1079,AH$2)*$AD1034+VLOOKUP($AC1034,LS_Coint_BD!$B$3:$AQ$1079,AH$2+1)</f>
        <v>0</v>
      </c>
      <c r="AI1034" s="89">
        <f>VLOOKUP($AC1034,LS_Coint_BD!$B$3:$AQ$1079,AI$2)*$AD1034+VLOOKUP($AC1034,LS_Coint_BD!$B$3:$AQ$1079,AI$2+1)</f>
        <v>0</v>
      </c>
      <c r="AJ1034" s="89">
        <f>VLOOKUP($AC1034,LS_Coint_BD!$B$3:$AQ$1079,AJ$2)*$AD1034+VLOOKUP($AC1034,LS_Coint_BD!$B$3:$AQ$1079,AJ$2+1)</f>
        <v>0</v>
      </c>
      <c r="AK1034" s="89">
        <f>VLOOKUP($AC1034,LS_Coint_BD!$B$3:$AQ$1079,AK$2)*$AD1034+VLOOKUP($AC1034,LS_Coint_BD!$B$3:$AQ$1079,AK$2+1)</f>
        <v>0</v>
      </c>
      <c r="AL1034" s="89">
        <f>VLOOKUP($AC1034,LS_Coint_BD!$B$3:$AQ$1079,AL$2)*$AD1034+VLOOKUP($AC1034,LS_Coint_BD!$B$3:$AQ$1079,AL$2+1)</f>
        <v>0</v>
      </c>
      <c r="AM1034" s="89">
        <f>VLOOKUP($AC1034,LS_Coint_BD!$B$3:$AQ$1079,AM$2)*$AD1034+VLOOKUP($AC1034,LS_Coint_BD!$B$3:$AQ$1079,AM$2+1)</f>
        <v>0</v>
      </c>
      <c r="AN1034" s="89">
        <f>VLOOKUP($AC1034,LS_Coint_BD!$B$3:$AQ$1079,AN$2)</f>
        <v>0</v>
      </c>
      <c r="AO1034" s="89">
        <f>VLOOKUP($AC1034,LS_Coint_BD!$B$3:$AQ$1079,AO$2)</f>
        <v>0</v>
      </c>
      <c r="AP1034" s="89">
        <f>VLOOKUP($AC1034,LS_Coint_BD!$B$3:$AQ$1079,AP$2)</f>
        <v>0</v>
      </c>
      <c r="AQ1034" s="89">
        <f>VLOOKUP($AC1034,LS_Coint_BD!$B$3:$AQ$1079,AQ$2)</f>
        <v>0</v>
      </c>
      <c r="AR1034" s="89">
        <f>VLOOKUP($AC1034,LS_Coint_BD!$B$3:$AQ$1079,AR$2)</f>
        <v>0</v>
      </c>
      <c r="AS1034" s="89">
        <f>VLOOKUP($AC1034,LS_Coint_BD!$B$3:$AQ$1079,AS$2)</f>
        <v>0</v>
      </c>
      <c r="AT1034" s="89">
        <f>VLOOKUP($AC1034,LS_Coint_BD!$B$3:$AQ$1079,AT$2)</f>
        <v>0</v>
      </c>
      <c r="AU1034" s="89">
        <f>VLOOKUP($AC1034,LS_Coint_BD!$B$3:$AQ$1079,AU$2)</f>
        <v>0</v>
      </c>
      <c r="AV1034" s="89">
        <f>VLOOKUP($AC1034,LS_Coint_BD!$B$3:$AQ$1079,AV$2)</f>
        <v>0</v>
      </c>
      <c r="AW1034" s="89">
        <f>VLOOKUP($AC1034,LS_Coint_BD!$B$3:$AQ$1079,AW$2)</f>
        <v>0</v>
      </c>
      <c r="AX1034" s="89">
        <f>VLOOKUP($AC1034,LS_Coint_BD!$B$3:$AQ$1079,AX$2)</f>
        <v>0</v>
      </c>
      <c r="AY1034" s="89">
        <f>VLOOKUP($AC1034,LS_Coint_BD!$B$3:$AQ$1079,AY$2)</f>
        <v>0</v>
      </c>
      <c r="AZ1034" s="89">
        <f>VLOOKUP($AC1034,LS_Coint_BD!$B$3:$AQ$1079,AZ$2)</f>
        <v>0</v>
      </c>
      <c r="BA1034" s="89">
        <f>VLOOKUP($AC1034,LS_Coint_BD!$B$3:$AQ$1079,BA$2)</f>
        <v>0</v>
      </c>
      <c r="BB1034" s="89">
        <f>VLOOKUP($AC1034,LS_Coint_BD!$B$3:$AQ$1079,BB$2)</f>
        <v>0</v>
      </c>
      <c r="BC1034" s="89">
        <f>VLOOKUP($AC1034,LS_Coint_BD!$B$3:$AQ$1079,BC$2)</f>
        <v>0</v>
      </c>
      <c r="BD1034" s="89">
        <f t="shared" si="753"/>
        <v>0</v>
      </c>
      <c r="BE1034" s="89">
        <f t="shared" si="754"/>
        <v>0</v>
      </c>
      <c r="BF1034" s="89">
        <f t="shared" si="755"/>
        <v>0</v>
      </c>
      <c r="BG1034" s="89">
        <f t="shared" si="756"/>
        <v>0</v>
      </c>
      <c r="BH1034" s="89">
        <f t="shared" si="757"/>
        <v>0</v>
      </c>
      <c r="BI1034" s="89">
        <f t="shared" si="758"/>
        <v>0</v>
      </c>
      <c r="BJ1034" s="89">
        <f t="shared" si="759"/>
        <v>0</v>
      </c>
      <c r="BK1034" s="89">
        <f t="shared" si="760"/>
        <v>0</v>
      </c>
      <c r="BL1034" s="89">
        <f t="shared" si="761"/>
        <v>0</v>
      </c>
      <c r="BM1034" s="89"/>
      <c r="BN1034" s="26" t="b">
        <f t="shared" si="762"/>
        <v>0</v>
      </c>
      <c r="BO1034" s="26" t="b">
        <f t="shared" si="763"/>
        <v>0</v>
      </c>
      <c r="BP1034" s="26" t="b">
        <f t="shared" si="764"/>
        <v>0</v>
      </c>
      <c r="BQ1034" s="26" t="b">
        <f t="shared" si="765"/>
        <v>0</v>
      </c>
      <c r="BR1034" s="26" t="b">
        <f t="shared" si="766"/>
        <v>0</v>
      </c>
      <c r="BS1034" s="26" t="b">
        <f t="shared" si="767"/>
        <v>0</v>
      </c>
      <c r="BT1034" s="26" t="b">
        <f t="shared" si="768"/>
        <v>0</v>
      </c>
      <c r="BU1034" s="26" t="b">
        <f t="shared" si="769"/>
        <v>0</v>
      </c>
    </row>
    <row r="1035" spans="2:73" ht="15" thickBot="1" x14ac:dyDescent="0.35">
      <c r="B1035" s="17">
        <f>VLOOKUP($AC1035,LS_Coint_BD!$B$3:$D$1079,2)</f>
        <v>0</v>
      </c>
      <c r="C1035" s="87">
        <f>VLOOKUP($AC1035,LS_Coint_BD!$B$3:$D$1079,3)</f>
        <v>0</v>
      </c>
      <c r="D1035" s="68">
        <f t="shared" si="729"/>
        <v>0</v>
      </c>
      <c r="E1035" s="65">
        <f t="shared" si="730"/>
        <v>0</v>
      </c>
      <c r="F1035" s="69">
        <f t="shared" si="731"/>
        <v>0</v>
      </c>
      <c r="G1035" s="68">
        <f t="shared" si="732"/>
        <v>0</v>
      </c>
      <c r="H1035" s="65">
        <f t="shared" si="733"/>
        <v>0</v>
      </c>
      <c r="I1035" s="69">
        <f t="shared" si="734"/>
        <v>0</v>
      </c>
      <c r="J1035" s="68">
        <f t="shared" si="735"/>
        <v>0</v>
      </c>
      <c r="K1035" s="65">
        <f t="shared" si="736"/>
        <v>0</v>
      </c>
      <c r="L1035" s="69">
        <f t="shared" si="737"/>
        <v>0</v>
      </c>
      <c r="M1035" s="68">
        <f t="shared" si="738"/>
        <v>0</v>
      </c>
      <c r="N1035" s="65">
        <f t="shared" si="739"/>
        <v>0</v>
      </c>
      <c r="O1035" s="69">
        <f t="shared" si="740"/>
        <v>0</v>
      </c>
      <c r="P1035" s="68">
        <f t="shared" si="741"/>
        <v>0</v>
      </c>
      <c r="Q1035" s="65">
        <f t="shared" si="742"/>
        <v>0</v>
      </c>
      <c r="R1035" s="69">
        <f t="shared" si="743"/>
        <v>0</v>
      </c>
      <c r="S1035" s="68">
        <f t="shared" si="744"/>
        <v>0</v>
      </c>
      <c r="T1035" s="65">
        <f t="shared" si="745"/>
        <v>0</v>
      </c>
      <c r="U1035" s="69">
        <f t="shared" si="746"/>
        <v>0</v>
      </c>
      <c r="V1035" s="68">
        <f t="shared" si="747"/>
        <v>0</v>
      </c>
      <c r="W1035" s="65">
        <f t="shared" si="748"/>
        <v>0</v>
      </c>
      <c r="X1035" s="69">
        <f t="shared" si="749"/>
        <v>0</v>
      </c>
      <c r="Y1035" s="68">
        <f t="shared" si="750"/>
        <v>0</v>
      </c>
      <c r="Z1035" s="65">
        <f t="shared" si="751"/>
        <v>0</v>
      </c>
      <c r="AA1035" s="69">
        <f t="shared" si="752"/>
        <v>0</v>
      </c>
      <c r="AB1035" s="98">
        <f>SUMIF(BN1035:BU1035,"VERDADEIRO",BN$3:$BU1034)</f>
        <v>0</v>
      </c>
      <c r="AC1035" s="97">
        <f t="shared" si="770"/>
        <v>1032</v>
      </c>
      <c r="AD1035" s="89">
        <f>RTD("tryd.rtdserver",,"COT",B1035,"ULT")</f>
        <v>0</v>
      </c>
      <c r="AE1035" s="89">
        <f>RTD("tryd.rtdserver",,"COT",C1035,"ULT")</f>
        <v>0</v>
      </c>
      <c r="AF1035" s="89">
        <f>VLOOKUP($AC1035,LS_Coint_BD!$B$3:$AQ$1079,AF$2)*$AD1035+VLOOKUP($AC1035,LS_Coint_BD!$B$3:$AQ$1079,AF$2+1)</f>
        <v>0</v>
      </c>
      <c r="AG1035" s="89">
        <f>VLOOKUP($AC1035,LS_Coint_BD!$B$3:$AQ$1079,AG$2)*$AD1035+VLOOKUP($AC1035,LS_Coint_BD!$B$3:$AQ$1079,AG$2+1)</f>
        <v>0</v>
      </c>
      <c r="AH1035" s="89">
        <f>VLOOKUP($AC1035,LS_Coint_BD!$B$3:$AQ$1079,AH$2)*$AD1035+VLOOKUP($AC1035,LS_Coint_BD!$B$3:$AQ$1079,AH$2+1)</f>
        <v>0</v>
      </c>
      <c r="AI1035" s="89">
        <f>VLOOKUP($AC1035,LS_Coint_BD!$B$3:$AQ$1079,AI$2)*$AD1035+VLOOKUP($AC1035,LS_Coint_BD!$B$3:$AQ$1079,AI$2+1)</f>
        <v>0</v>
      </c>
      <c r="AJ1035" s="89">
        <f>VLOOKUP($AC1035,LS_Coint_BD!$B$3:$AQ$1079,AJ$2)*$AD1035+VLOOKUP($AC1035,LS_Coint_BD!$B$3:$AQ$1079,AJ$2+1)</f>
        <v>0</v>
      </c>
      <c r="AK1035" s="89">
        <f>VLOOKUP($AC1035,LS_Coint_BD!$B$3:$AQ$1079,AK$2)*$AD1035+VLOOKUP($AC1035,LS_Coint_BD!$B$3:$AQ$1079,AK$2+1)</f>
        <v>0</v>
      </c>
      <c r="AL1035" s="89">
        <f>VLOOKUP($AC1035,LS_Coint_BD!$B$3:$AQ$1079,AL$2)*$AD1035+VLOOKUP($AC1035,LS_Coint_BD!$B$3:$AQ$1079,AL$2+1)</f>
        <v>0</v>
      </c>
      <c r="AM1035" s="89">
        <f>VLOOKUP($AC1035,LS_Coint_BD!$B$3:$AQ$1079,AM$2)*$AD1035+VLOOKUP($AC1035,LS_Coint_BD!$B$3:$AQ$1079,AM$2+1)</f>
        <v>0</v>
      </c>
      <c r="AN1035" s="89">
        <f>VLOOKUP($AC1035,LS_Coint_BD!$B$3:$AQ$1079,AN$2)</f>
        <v>0</v>
      </c>
      <c r="AO1035" s="89">
        <f>VLOOKUP($AC1035,LS_Coint_BD!$B$3:$AQ$1079,AO$2)</f>
        <v>0</v>
      </c>
      <c r="AP1035" s="89">
        <f>VLOOKUP($AC1035,LS_Coint_BD!$B$3:$AQ$1079,AP$2)</f>
        <v>0</v>
      </c>
      <c r="AQ1035" s="89">
        <f>VLOOKUP($AC1035,LS_Coint_BD!$B$3:$AQ$1079,AQ$2)</f>
        <v>0</v>
      </c>
      <c r="AR1035" s="89">
        <f>VLOOKUP($AC1035,LS_Coint_BD!$B$3:$AQ$1079,AR$2)</f>
        <v>0</v>
      </c>
      <c r="AS1035" s="89">
        <f>VLOOKUP($AC1035,LS_Coint_BD!$B$3:$AQ$1079,AS$2)</f>
        <v>0</v>
      </c>
      <c r="AT1035" s="89">
        <f>VLOOKUP($AC1035,LS_Coint_BD!$B$3:$AQ$1079,AT$2)</f>
        <v>0</v>
      </c>
      <c r="AU1035" s="89">
        <f>VLOOKUP($AC1035,LS_Coint_BD!$B$3:$AQ$1079,AU$2)</f>
        <v>0</v>
      </c>
      <c r="AV1035" s="89">
        <f>VLOOKUP($AC1035,LS_Coint_BD!$B$3:$AQ$1079,AV$2)</f>
        <v>0</v>
      </c>
      <c r="AW1035" s="89">
        <f>VLOOKUP($AC1035,LS_Coint_BD!$B$3:$AQ$1079,AW$2)</f>
        <v>0</v>
      </c>
      <c r="AX1035" s="89">
        <f>VLOOKUP($AC1035,LS_Coint_BD!$B$3:$AQ$1079,AX$2)</f>
        <v>0</v>
      </c>
      <c r="AY1035" s="89">
        <f>VLOOKUP($AC1035,LS_Coint_BD!$B$3:$AQ$1079,AY$2)</f>
        <v>0</v>
      </c>
      <c r="AZ1035" s="89">
        <f>VLOOKUP($AC1035,LS_Coint_BD!$B$3:$AQ$1079,AZ$2)</f>
        <v>0</v>
      </c>
      <c r="BA1035" s="89">
        <f>VLOOKUP($AC1035,LS_Coint_BD!$B$3:$AQ$1079,BA$2)</f>
        <v>0</v>
      </c>
      <c r="BB1035" s="89">
        <f>VLOOKUP($AC1035,LS_Coint_BD!$B$3:$AQ$1079,BB$2)</f>
        <v>0</v>
      </c>
      <c r="BC1035" s="89">
        <f>VLOOKUP($AC1035,LS_Coint_BD!$B$3:$AQ$1079,BC$2)</f>
        <v>0</v>
      </c>
      <c r="BD1035" s="89">
        <f t="shared" si="753"/>
        <v>0</v>
      </c>
      <c r="BE1035" s="89">
        <f t="shared" si="754"/>
        <v>0</v>
      </c>
      <c r="BF1035" s="89">
        <f t="shared" si="755"/>
        <v>0</v>
      </c>
      <c r="BG1035" s="89">
        <f t="shared" si="756"/>
        <v>0</v>
      </c>
      <c r="BH1035" s="89">
        <f t="shared" si="757"/>
        <v>0</v>
      </c>
      <c r="BI1035" s="89">
        <f t="shared" si="758"/>
        <v>0</v>
      </c>
      <c r="BJ1035" s="89">
        <f t="shared" si="759"/>
        <v>0</v>
      </c>
      <c r="BK1035" s="89">
        <f t="shared" si="760"/>
        <v>0</v>
      </c>
      <c r="BL1035" s="89">
        <f t="shared" si="761"/>
        <v>0</v>
      </c>
      <c r="BM1035" s="89"/>
      <c r="BN1035" s="26" t="b">
        <f t="shared" si="762"/>
        <v>0</v>
      </c>
      <c r="BO1035" s="26" t="b">
        <f t="shared" si="763"/>
        <v>0</v>
      </c>
      <c r="BP1035" s="26" t="b">
        <f t="shared" si="764"/>
        <v>0</v>
      </c>
      <c r="BQ1035" s="26" t="b">
        <f t="shared" si="765"/>
        <v>0</v>
      </c>
      <c r="BR1035" s="26" t="b">
        <f t="shared" si="766"/>
        <v>0</v>
      </c>
      <c r="BS1035" s="26" t="b">
        <f t="shared" si="767"/>
        <v>0</v>
      </c>
      <c r="BT1035" s="26" t="b">
        <f t="shared" si="768"/>
        <v>0</v>
      </c>
      <c r="BU1035" s="26" t="b">
        <f t="shared" si="769"/>
        <v>0</v>
      </c>
    </row>
    <row r="1036" spans="2:73" ht="15" thickBot="1" x14ac:dyDescent="0.35">
      <c r="B1036" s="17">
        <f>VLOOKUP($AC1036,LS_Coint_BD!$B$3:$D$1079,2)</f>
        <v>0</v>
      </c>
      <c r="C1036" s="87">
        <f>VLOOKUP($AC1036,LS_Coint_BD!$B$3:$D$1079,3)</f>
        <v>0</v>
      </c>
      <c r="D1036" s="68">
        <f t="shared" si="729"/>
        <v>0</v>
      </c>
      <c r="E1036" s="65">
        <f t="shared" si="730"/>
        <v>0</v>
      </c>
      <c r="F1036" s="69">
        <f t="shared" si="731"/>
        <v>0</v>
      </c>
      <c r="G1036" s="68">
        <f t="shared" si="732"/>
        <v>0</v>
      </c>
      <c r="H1036" s="65">
        <f t="shared" si="733"/>
        <v>0</v>
      </c>
      <c r="I1036" s="69">
        <f t="shared" si="734"/>
        <v>0</v>
      </c>
      <c r="J1036" s="68">
        <f t="shared" si="735"/>
        <v>0</v>
      </c>
      <c r="K1036" s="65">
        <f t="shared" si="736"/>
        <v>0</v>
      </c>
      <c r="L1036" s="69">
        <f t="shared" si="737"/>
        <v>0</v>
      </c>
      <c r="M1036" s="68">
        <f t="shared" si="738"/>
        <v>0</v>
      </c>
      <c r="N1036" s="65">
        <f t="shared" si="739"/>
        <v>0</v>
      </c>
      <c r="O1036" s="69">
        <f t="shared" si="740"/>
        <v>0</v>
      </c>
      <c r="P1036" s="68">
        <f t="shared" si="741"/>
        <v>0</v>
      </c>
      <c r="Q1036" s="65">
        <f t="shared" si="742"/>
        <v>0</v>
      </c>
      <c r="R1036" s="69">
        <f t="shared" si="743"/>
        <v>0</v>
      </c>
      <c r="S1036" s="68">
        <f t="shared" si="744"/>
        <v>0</v>
      </c>
      <c r="T1036" s="65">
        <f t="shared" si="745"/>
        <v>0</v>
      </c>
      <c r="U1036" s="69">
        <f t="shared" si="746"/>
        <v>0</v>
      </c>
      <c r="V1036" s="68">
        <f t="shared" si="747"/>
        <v>0</v>
      </c>
      <c r="W1036" s="65">
        <f t="shared" si="748"/>
        <v>0</v>
      </c>
      <c r="X1036" s="69">
        <f t="shared" si="749"/>
        <v>0</v>
      </c>
      <c r="Y1036" s="68">
        <f t="shared" si="750"/>
        <v>0</v>
      </c>
      <c r="Z1036" s="65">
        <f t="shared" si="751"/>
        <v>0</v>
      </c>
      <c r="AA1036" s="69">
        <f t="shared" si="752"/>
        <v>0</v>
      </c>
      <c r="AB1036" s="98">
        <f>SUMIF(BN1036:BU1036,"VERDADEIRO",BN$3:$BU1035)</f>
        <v>0</v>
      </c>
      <c r="AC1036" s="97">
        <f t="shared" si="770"/>
        <v>1033</v>
      </c>
      <c r="AD1036" s="89">
        <f>RTD("tryd.rtdserver",,"COT",B1036,"ULT")</f>
        <v>0</v>
      </c>
      <c r="AE1036" s="89">
        <f>RTD("tryd.rtdserver",,"COT",C1036,"ULT")</f>
        <v>0</v>
      </c>
      <c r="AF1036" s="89">
        <f>VLOOKUP($AC1036,LS_Coint_BD!$B$3:$AQ$1079,AF$2)*$AD1036+VLOOKUP($AC1036,LS_Coint_BD!$B$3:$AQ$1079,AF$2+1)</f>
        <v>0</v>
      </c>
      <c r="AG1036" s="89">
        <f>VLOOKUP($AC1036,LS_Coint_BD!$B$3:$AQ$1079,AG$2)*$AD1036+VLOOKUP($AC1036,LS_Coint_BD!$B$3:$AQ$1079,AG$2+1)</f>
        <v>0</v>
      </c>
      <c r="AH1036" s="89">
        <f>VLOOKUP($AC1036,LS_Coint_BD!$B$3:$AQ$1079,AH$2)*$AD1036+VLOOKUP($AC1036,LS_Coint_BD!$B$3:$AQ$1079,AH$2+1)</f>
        <v>0</v>
      </c>
      <c r="AI1036" s="89">
        <f>VLOOKUP($AC1036,LS_Coint_BD!$B$3:$AQ$1079,AI$2)*$AD1036+VLOOKUP($AC1036,LS_Coint_BD!$B$3:$AQ$1079,AI$2+1)</f>
        <v>0</v>
      </c>
      <c r="AJ1036" s="89">
        <f>VLOOKUP($AC1036,LS_Coint_BD!$B$3:$AQ$1079,AJ$2)*$AD1036+VLOOKUP($AC1036,LS_Coint_BD!$B$3:$AQ$1079,AJ$2+1)</f>
        <v>0</v>
      </c>
      <c r="AK1036" s="89">
        <f>VLOOKUP($AC1036,LS_Coint_BD!$B$3:$AQ$1079,AK$2)*$AD1036+VLOOKUP($AC1036,LS_Coint_BD!$B$3:$AQ$1079,AK$2+1)</f>
        <v>0</v>
      </c>
      <c r="AL1036" s="89">
        <f>VLOOKUP($AC1036,LS_Coint_BD!$B$3:$AQ$1079,AL$2)*$AD1036+VLOOKUP($AC1036,LS_Coint_BD!$B$3:$AQ$1079,AL$2+1)</f>
        <v>0</v>
      </c>
      <c r="AM1036" s="89">
        <f>VLOOKUP($AC1036,LS_Coint_BD!$B$3:$AQ$1079,AM$2)*$AD1036+VLOOKUP($AC1036,LS_Coint_BD!$B$3:$AQ$1079,AM$2+1)</f>
        <v>0</v>
      </c>
      <c r="AN1036" s="89">
        <f>VLOOKUP($AC1036,LS_Coint_BD!$B$3:$AQ$1079,AN$2)</f>
        <v>0</v>
      </c>
      <c r="AO1036" s="89">
        <f>VLOOKUP($AC1036,LS_Coint_BD!$B$3:$AQ$1079,AO$2)</f>
        <v>0</v>
      </c>
      <c r="AP1036" s="89">
        <f>VLOOKUP($AC1036,LS_Coint_BD!$B$3:$AQ$1079,AP$2)</f>
        <v>0</v>
      </c>
      <c r="AQ1036" s="89">
        <f>VLOOKUP($AC1036,LS_Coint_BD!$B$3:$AQ$1079,AQ$2)</f>
        <v>0</v>
      </c>
      <c r="AR1036" s="89">
        <f>VLOOKUP($AC1036,LS_Coint_BD!$B$3:$AQ$1079,AR$2)</f>
        <v>0</v>
      </c>
      <c r="AS1036" s="89">
        <f>VLOOKUP($AC1036,LS_Coint_BD!$B$3:$AQ$1079,AS$2)</f>
        <v>0</v>
      </c>
      <c r="AT1036" s="89">
        <f>VLOOKUP($AC1036,LS_Coint_BD!$B$3:$AQ$1079,AT$2)</f>
        <v>0</v>
      </c>
      <c r="AU1036" s="89">
        <f>VLOOKUP($AC1036,LS_Coint_BD!$B$3:$AQ$1079,AU$2)</f>
        <v>0</v>
      </c>
      <c r="AV1036" s="89">
        <f>VLOOKUP($AC1036,LS_Coint_BD!$B$3:$AQ$1079,AV$2)</f>
        <v>0</v>
      </c>
      <c r="AW1036" s="89">
        <f>VLOOKUP($AC1036,LS_Coint_BD!$B$3:$AQ$1079,AW$2)</f>
        <v>0</v>
      </c>
      <c r="AX1036" s="89">
        <f>VLOOKUP($AC1036,LS_Coint_BD!$B$3:$AQ$1079,AX$2)</f>
        <v>0</v>
      </c>
      <c r="AY1036" s="89">
        <f>VLOOKUP($AC1036,LS_Coint_BD!$B$3:$AQ$1079,AY$2)</f>
        <v>0</v>
      </c>
      <c r="AZ1036" s="89">
        <f>VLOOKUP($AC1036,LS_Coint_BD!$B$3:$AQ$1079,AZ$2)</f>
        <v>0</v>
      </c>
      <c r="BA1036" s="89">
        <f>VLOOKUP($AC1036,LS_Coint_BD!$B$3:$AQ$1079,BA$2)</f>
        <v>0</v>
      </c>
      <c r="BB1036" s="89">
        <f>VLOOKUP($AC1036,LS_Coint_BD!$B$3:$AQ$1079,BB$2)</f>
        <v>0</v>
      </c>
      <c r="BC1036" s="89">
        <f>VLOOKUP($AC1036,LS_Coint_BD!$B$3:$AQ$1079,BC$2)</f>
        <v>0</v>
      </c>
      <c r="BD1036" s="89">
        <f t="shared" si="753"/>
        <v>0</v>
      </c>
      <c r="BE1036" s="89">
        <f t="shared" si="754"/>
        <v>0</v>
      </c>
      <c r="BF1036" s="89">
        <f t="shared" si="755"/>
        <v>0</v>
      </c>
      <c r="BG1036" s="89">
        <f t="shared" si="756"/>
        <v>0</v>
      </c>
      <c r="BH1036" s="89">
        <f t="shared" si="757"/>
        <v>0</v>
      </c>
      <c r="BI1036" s="89">
        <f t="shared" si="758"/>
        <v>0</v>
      </c>
      <c r="BJ1036" s="89">
        <f t="shared" si="759"/>
        <v>0</v>
      </c>
      <c r="BK1036" s="89">
        <f t="shared" si="760"/>
        <v>0</v>
      </c>
      <c r="BL1036" s="89">
        <f t="shared" si="761"/>
        <v>0</v>
      </c>
      <c r="BM1036" s="89"/>
      <c r="BN1036" s="26" t="b">
        <f t="shared" si="762"/>
        <v>0</v>
      </c>
      <c r="BO1036" s="26" t="b">
        <f t="shared" si="763"/>
        <v>0</v>
      </c>
      <c r="BP1036" s="26" t="b">
        <f t="shared" si="764"/>
        <v>0</v>
      </c>
      <c r="BQ1036" s="26" t="b">
        <f t="shared" si="765"/>
        <v>0</v>
      </c>
      <c r="BR1036" s="26" t="b">
        <f t="shared" si="766"/>
        <v>0</v>
      </c>
      <c r="BS1036" s="26" t="b">
        <f t="shared" si="767"/>
        <v>0</v>
      </c>
      <c r="BT1036" s="26" t="b">
        <f t="shared" si="768"/>
        <v>0</v>
      </c>
      <c r="BU1036" s="26" t="b">
        <f t="shared" si="769"/>
        <v>0</v>
      </c>
    </row>
    <row r="1037" spans="2:73" ht="15" thickBot="1" x14ac:dyDescent="0.35">
      <c r="B1037" s="17">
        <f>VLOOKUP($AC1037,LS_Coint_BD!$B$3:$D$1079,2)</f>
        <v>0</v>
      </c>
      <c r="C1037" s="87">
        <f>VLOOKUP($AC1037,LS_Coint_BD!$B$3:$D$1079,3)</f>
        <v>0</v>
      </c>
      <c r="D1037" s="68">
        <f t="shared" si="729"/>
        <v>0</v>
      </c>
      <c r="E1037" s="65">
        <f t="shared" si="730"/>
        <v>0</v>
      </c>
      <c r="F1037" s="69">
        <f t="shared" si="731"/>
        <v>0</v>
      </c>
      <c r="G1037" s="68">
        <f t="shared" si="732"/>
        <v>0</v>
      </c>
      <c r="H1037" s="65">
        <f t="shared" si="733"/>
        <v>0</v>
      </c>
      <c r="I1037" s="69">
        <f t="shared" si="734"/>
        <v>0</v>
      </c>
      <c r="J1037" s="68">
        <f t="shared" si="735"/>
        <v>0</v>
      </c>
      <c r="K1037" s="65">
        <f t="shared" si="736"/>
        <v>0</v>
      </c>
      <c r="L1037" s="69">
        <f t="shared" si="737"/>
        <v>0</v>
      </c>
      <c r="M1037" s="68">
        <f t="shared" si="738"/>
        <v>0</v>
      </c>
      <c r="N1037" s="65">
        <f t="shared" si="739"/>
        <v>0</v>
      </c>
      <c r="O1037" s="69">
        <f t="shared" si="740"/>
        <v>0</v>
      </c>
      <c r="P1037" s="68">
        <f t="shared" si="741"/>
        <v>0</v>
      </c>
      <c r="Q1037" s="65">
        <f t="shared" si="742"/>
        <v>0</v>
      </c>
      <c r="R1037" s="69">
        <f t="shared" si="743"/>
        <v>0</v>
      </c>
      <c r="S1037" s="68">
        <f t="shared" si="744"/>
        <v>0</v>
      </c>
      <c r="T1037" s="65">
        <f t="shared" si="745"/>
        <v>0</v>
      </c>
      <c r="U1037" s="69">
        <f t="shared" si="746"/>
        <v>0</v>
      </c>
      <c r="V1037" s="68">
        <f t="shared" si="747"/>
        <v>0</v>
      </c>
      <c r="W1037" s="65">
        <f t="shared" si="748"/>
        <v>0</v>
      </c>
      <c r="X1037" s="69">
        <f t="shared" si="749"/>
        <v>0</v>
      </c>
      <c r="Y1037" s="68">
        <f t="shared" si="750"/>
        <v>0</v>
      </c>
      <c r="Z1037" s="65">
        <f t="shared" si="751"/>
        <v>0</v>
      </c>
      <c r="AA1037" s="69">
        <f t="shared" si="752"/>
        <v>0</v>
      </c>
      <c r="AB1037" s="98">
        <f>SUMIF(BN1037:BU1037,"VERDADEIRO",BN$3:$BU1036)</f>
        <v>0</v>
      </c>
      <c r="AC1037" s="97">
        <f t="shared" si="770"/>
        <v>1034</v>
      </c>
      <c r="AD1037" s="89">
        <f>RTD("tryd.rtdserver",,"COT",B1037,"ULT")</f>
        <v>0</v>
      </c>
      <c r="AE1037" s="89">
        <f>RTD("tryd.rtdserver",,"COT",C1037,"ULT")</f>
        <v>0</v>
      </c>
      <c r="AF1037" s="89">
        <f>VLOOKUP($AC1037,LS_Coint_BD!$B$3:$AQ$1079,AF$2)*$AD1037+VLOOKUP($AC1037,LS_Coint_BD!$B$3:$AQ$1079,AF$2+1)</f>
        <v>0</v>
      </c>
      <c r="AG1037" s="89">
        <f>VLOOKUP($AC1037,LS_Coint_BD!$B$3:$AQ$1079,AG$2)*$AD1037+VLOOKUP($AC1037,LS_Coint_BD!$B$3:$AQ$1079,AG$2+1)</f>
        <v>0</v>
      </c>
      <c r="AH1037" s="89">
        <f>VLOOKUP($AC1037,LS_Coint_BD!$B$3:$AQ$1079,AH$2)*$AD1037+VLOOKUP($AC1037,LS_Coint_BD!$B$3:$AQ$1079,AH$2+1)</f>
        <v>0</v>
      </c>
      <c r="AI1037" s="89">
        <f>VLOOKUP($AC1037,LS_Coint_BD!$B$3:$AQ$1079,AI$2)*$AD1037+VLOOKUP($AC1037,LS_Coint_BD!$B$3:$AQ$1079,AI$2+1)</f>
        <v>0</v>
      </c>
      <c r="AJ1037" s="89">
        <f>VLOOKUP($AC1037,LS_Coint_BD!$B$3:$AQ$1079,AJ$2)*$AD1037+VLOOKUP($AC1037,LS_Coint_BD!$B$3:$AQ$1079,AJ$2+1)</f>
        <v>0</v>
      </c>
      <c r="AK1037" s="89">
        <f>VLOOKUP($AC1037,LS_Coint_BD!$B$3:$AQ$1079,AK$2)*$AD1037+VLOOKUP($AC1037,LS_Coint_BD!$B$3:$AQ$1079,AK$2+1)</f>
        <v>0</v>
      </c>
      <c r="AL1037" s="89">
        <f>VLOOKUP($AC1037,LS_Coint_BD!$B$3:$AQ$1079,AL$2)*$AD1037+VLOOKUP($AC1037,LS_Coint_BD!$B$3:$AQ$1079,AL$2+1)</f>
        <v>0</v>
      </c>
      <c r="AM1037" s="89">
        <f>VLOOKUP($AC1037,LS_Coint_BD!$B$3:$AQ$1079,AM$2)*$AD1037+VLOOKUP($AC1037,LS_Coint_BD!$B$3:$AQ$1079,AM$2+1)</f>
        <v>0</v>
      </c>
      <c r="AN1037" s="89">
        <f>VLOOKUP($AC1037,LS_Coint_BD!$B$3:$AQ$1079,AN$2)</f>
        <v>0</v>
      </c>
      <c r="AO1037" s="89">
        <f>VLOOKUP($AC1037,LS_Coint_BD!$B$3:$AQ$1079,AO$2)</f>
        <v>0</v>
      </c>
      <c r="AP1037" s="89">
        <f>VLOOKUP($AC1037,LS_Coint_BD!$B$3:$AQ$1079,AP$2)</f>
        <v>0</v>
      </c>
      <c r="AQ1037" s="89">
        <f>VLOOKUP($AC1037,LS_Coint_BD!$B$3:$AQ$1079,AQ$2)</f>
        <v>0</v>
      </c>
      <c r="AR1037" s="89">
        <f>VLOOKUP($AC1037,LS_Coint_BD!$B$3:$AQ$1079,AR$2)</f>
        <v>0</v>
      </c>
      <c r="AS1037" s="89">
        <f>VLOOKUP($AC1037,LS_Coint_BD!$B$3:$AQ$1079,AS$2)</f>
        <v>0</v>
      </c>
      <c r="AT1037" s="89">
        <f>VLOOKUP($AC1037,LS_Coint_BD!$B$3:$AQ$1079,AT$2)</f>
        <v>0</v>
      </c>
      <c r="AU1037" s="89">
        <f>VLOOKUP($AC1037,LS_Coint_BD!$B$3:$AQ$1079,AU$2)</f>
        <v>0</v>
      </c>
      <c r="AV1037" s="89">
        <f>VLOOKUP($AC1037,LS_Coint_BD!$B$3:$AQ$1079,AV$2)</f>
        <v>0</v>
      </c>
      <c r="AW1037" s="89">
        <f>VLOOKUP($AC1037,LS_Coint_BD!$B$3:$AQ$1079,AW$2)</f>
        <v>0</v>
      </c>
      <c r="AX1037" s="89">
        <f>VLOOKUP($AC1037,LS_Coint_BD!$B$3:$AQ$1079,AX$2)</f>
        <v>0</v>
      </c>
      <c r="AY1037" s="89">
        <f>VLOOKUP($AC1037,LS_Coint_BD!$B$3:$AQ$1079,AY$2)</f>
        <v>0</v>
      </c>
      <c r="AZ1037" s="89">
        <f>VLOOKUP($AC1037,LS_Coint_BD!$B$3:$AQ$1079,AZ$2)</f>
        <v>0</v>
      </c>
      <c r="BA1037" s="89">
        <f>VLOOKUP($AC1037,LS_Coint_BD!$B$3:$AQ$1079,BA$2)</f>
        <v>0</v>
      </c>
      <c r="BB1037" s="89">
        <f>VLOOKUP($AC1037,LS_Coint_BD!$B$3:$AQ$1079,BB$2)</f>
        <v>0</v>
      </c>
      <c r="BC1037" s="89">
        <f>VLOOKUP($AC1037,LS_Coint_BD!$B$3:$AQ$1079,BC$2)</f>
        <v>0</v>
      </c>
      <c r="BD1037" s="89">
        <f t="shared" si="753"/>
        <v>0</v>
      </c>
      <c r="BE1037" s="89">
        <f t="shared" si="754"/>
        <v>0</v>
      </c>
      <c r="BF1037" s="89">
        <f t="shared" si="755"/>
        <v>0</v>
      </c>
      <c r="BG1037" s="89">
        <f t="shared" si="756"/>
        <v>0</v>
      </c>
      <c r="BH1037" s="89">
        <f t="shared" si="757"/>
        <v>0</v>
      </c>
      <c r="BI1037" s="89">
        <f t="shared" si="758"/>
        <v>0</v>
      </c>
      <c r="BJ1037" s="89">
        <f t="shared" si="759"/>
        <v>0</v>
      </c>
      <c r="BK1037" s="89">
        <f t="shared" si="760"/>
        <v>0</v>
      </c>
      <c r="BL1037" s="89">
        <f t="shared" si="761"/>
        <v>0</v>
      </c>
      <c r="BM1037" s="89"/>
      <c r="BN1037" s="26" t="b">
        <f t="shared" si="762"/>
        <v>0</v>
      </c>
      <c r="BO1037" s="26" t="b">
        <f t="shared" si="763"/>
        <v>0</v>
      </c>
      <c r="BP1037" s="26" t="b">
        <f t="shared" si="764"/>
        <v>0</v>
      </c>
      <c r="BQ1037" s="26" t="b">
        <f t="shared" si="765"/>
        <v>0</v>
      </c>
      <c r="BR1037" s="26" t="b">
        <f t="shared" si="766"/>
        <v>0</v>
      </c>
      <c r="BS1037" s="26" t="b">
        <f t="shared" si="767"/>
        <v>0</v>
      </c>
      <c r="BT1037" s="26" t="b">
        <f t="shared" si="768"/>
        <v>0</v>
      </c>
      <c r="BU1037" s="26" t="b">
        <f t="shared" si="769"/>
        <v>0</v>
      </c>
    </row>
    <row r="1038" spans="2:73" ht="15" thickBot="1" x14ac:dyDescent="0.35">
      <c r="B1038" s="17">
        <f>VLOOKUP($AC1038,LS_Coint_BD!$B$3:$D$1079,2)</f>
        <v>0</v>
      </c>
      <c r="C1038" s="87">
        <f>VLOOKUP($AC1038,LS_Coint_BD!$B$3:$D$1079,3)</f>
        <v>0</v>
      </c>
      <c r="D1038" s="68">
        <f t="shared" si="729"/>
        <v>0</v>
      </c>
      <c r="E1038" s="65">
        <f t="shared" si="730"/>
        <v>0</v>
      </c>
      <c r="F1038" s="69">
        <f t="shared" si="731"/>
        <v>0</v>
      </c>
      <c r="G1038" s="68">
        <f t="shared" si="732"/>
        <v>0</v>
      </c>
      <c r="H1038" s="65">
        <f t="shared" si="733"/>
        <v>0</v>
      </c>
      <c r="I1038" s="69">
        <f t="shared" si="734"/>
        <v>0</v>
      </c>
      <c r="J1038" s="68">
        <f t="shared" si="735"/>
        <v>0</v>
      </c>
      <c r="K1038" s="65">
        <f t="shared" si="736"/>
        <v>0</v>
      </c>
      <c r="L1038" s="69">
        <f t="shared" si="737"/>
        <v>0</v>
      </c>
      <c r="M1038" s="68">
        <f t="shared" si="738"/>
        <v>0</v>
      </c>
      <c r="N1038" s="65">
        <f t="shared" si="739"/>
        <v>0</v>
      </c>
      <c r="O1038" s="69">
        <f t="shared" si="740"/>
        <v>0</v>
      </c>
      <c r="P1038" s="68">
        <f t="shared" si="741"/>
        <v>0</v>
      </c>
      <c r="Q1038" s="65">
        <f t="shared" si="742"/>
        <v>0</v>
      </c>
      <c r="R1038" s="69">
        <f t="shared" si="743"/>
        <v>0</v>
      </c>
      <c r="S1038" s="68">
        <f t="shared" si="744"/>
        <v>0</v>
      </c>
      <c r="T1038" s="65">
        <f t="shared" si="745"/>
        <v>0</v>
      </c>
      <c r="U1038" s="69">
        <f t="shared" si="746"/>
        <v>0</v>
      </c>
      <c r="V1038" s="68">
        <f t="shared" si="747"/>
        <v>0</v>
      </c>
      <c r="W1038" s="65">
        <f t="shared" si="748"/>
        <v>0</v>
      </c>
      <c r="X1038" s="69">
        <f t="shared" si="749"/>
        <v>0</v>
      </c>
      <c r="Y1038" s="68">
        <f t="shared" si="750"/>
        <v>0</v>
      </c>
      <c r="Z1038" s="65">
        <f t="shared" si="751"/>
        <v>0</v>
      </c>
      <c r="AA1038" s="69">
        <f t="shared" si="752"/>
        <v>0</v>
      </c>
      <c r="AB1038" s="98">
        <f>SUMIF(BN1038:BU1038,"VERDADEIRO",BN$3:$BU1037)</f>
        <v>0</v>
      </c>
      <c r="AC1038" s="97">
        <f t="shared" si="770"/>
        <v>1035</v>
      </c>
      <c r="AD1038" s="89">
        <f>RTD("tryd.rtdserver",,"COT",B1038,"ULT")</f>
        <v>0</v>
      </c>
      <c r="AE1038" s="89">
        <f>RTD("tryd.rtdserver",,"COT",C1038,"ULT")</f>
        <v>0</v>
      </c>
      <c r="AF1038" s="89">
        <f>VLOOKUP($AC1038,LS_Coint_BD!$B$3:$AQ$1079,AF$2)*$AD1038+VLOOKUP($AC1038,LS_Coint_BD!$B$3:$AQ$1079,AF$2+1)</f>
        <v>0</v>
      </c>
      <c r="AG1038" s="89">
        <f>VLOOKUP($AC1038,LS_Coint_BD!$B$3:$AQ$1079,AG$2)*$AD1038+VLOOKUP($AC1038,LS_Coint_BD!$B$3:$AQ$1079,AG$2+1)</f>
        <v>0</v>
      </c>
      <c r="AH1038" s="89">
        <f>VLOOKUP($AC1038,LS_Coint_BD!$B$3:$AQ$1079,AH$2)*$AD1038+VLOOKUP($AC1038,LS_Coint_BD!$B$3:$AQ$1079,AH$2+1)</f>
        <v>0</v>
      </c>
      <c r="AI1038" s="89">
        <f>VLOOKUP($AC1038,LS_Coint_BD!$B$3:$AQ$1079,AI$2)*$AD1038+VLOOKUP($AC1038,LS_Coint_BD!$B$3:$AQ$1079,AI$2+1)</f>
        <v>0</v>
      </c>
      <c r="AJ1038" s="89">
        <f>VLOOKUP($AC1038,LS_Coint_BD!$B$3:$AQ$1079,AJ$2)*$AD1038+VLOOKUP($AC1038,LS_Coint_BD!$B$3:$AQ$1079,AJ$2+1)</f>
        <v>0</v>
      </c>
      <c r="AK1038" s="89">
        <f>VLOOKUP($AC1038,LS_Coint_BD!$B$3:$AQ$1079,AK$2)*$AD1038+VLOOKUP($AC1038,LS_Coint_BD!$B$3:$AQ$1079,AK$2+1)</f>
        <v>0</v>
      </c>
      <c r="AL1038" s="89">
        <f>VLOOKUP($AC1038,LS_Coint_BD!$B$3:$AQ$1079,AL$2)*$AD1038+VLOOKUP($AC1038,LS_Coint_BD!$B$3:$AQ$1079,AL$2+1)</f>
        <v>0</v>
      </c>
      <c r="AM1038" s="89">
        <f>VLOOKUP($AC1038,LS_Coint_BD!$B$3:$AQ$1079,AM$2)*$AD1038+VLOOKUP($AC1038,LS_Coint_BD!$B$3:$AQ$1079,AM$2+1)</f>
        <v>0</v>
      </c>
      <c r="AN1038" s="89">
        <f>VLOOKUP($AC1038,LS_Coint_BD!$B$3:$AQ$1079,AN$2)</f>
        <v>0</v>
      </c>
      <c r="AO1038" s="89">
        <f>VLOOKUP($AC1038,LS_Coint_BD!$B$3:$AQ$1079,AO$2)</f>
        <v>0</v>
      </c>
      <c r="AP1038" s="89">
        <f>VLOOKUP($AC1038,LS_Coint_BD!$B$3:$AQ$1079,AP$2)</f>
        <v>0</v>
      </c>
      <c r="AQ1038" s="89">
        <f>VLOOKUP($AC1038,LS_Coint_BD!$B$3:$AQ$1079,AQ$2)</f>
        <v>0</v>
      </c>
      <c r="AR1038" s="89">
        <f>VLOOKUP($AC1038,LS_Coint_BD!$B$3:$AQ$1079,AR$2)</f>
        <v>0</v>
      </c>
      <c r="AS1038" s="89">
        <f>VLOOKUP($AC1038,LS_Coint_BD!$B$3:$AQ$1079,AS$2)</f>
        <v>0</v>
      </c>
      <c r="AT1038" s="89">
        <f>VLOOKUP($AC1038,LS_Coint_BD!$B$3:$AQ$1079,AT$2)</f>
        <v>0</v>
      </c>
      <c r="AU1038" s="89">
        <f>VLOOKUP($AC1038,LS_Coint_BD!$B$3:$AQ$1079,AU$2)</f>
        <v>0</v>
      </c>
      <c r="AV1038" s="89">
        <f>VLOOKUP($AC1038,LS_Coint_BD!$B$3:$AQ$1079,AV$2)</f>
        <v>0</v>
      </c>
      <c r="AW1038" s="89">
        <f>VLOOKUP($AC1038,LS_Coint_BD!$B$3:$AQ$1079,AW$2)</f>
        <v>0</v>
      </c>
      <c r="AX1038" s="89">
        <f>VLOOKUP($AC1038,LS_Coint_BD!$B$3:$AQ$1079,AX$2)</f>
        <v>0</v>
      </c>
      <c r="AY1038" s="89">
        <f>VLOOKUP($AC1038,LS_Coint_BD!$B$3:$AQ$1079,AY$2)</f>
        <v>0</v>
      </c>
      <c r="AZ1038" s="89">
        <f>VLOOKUP($AC1038,LS_Coint_BD!$B$3:$AQ$1079,AZ$2)</f>
        <v>0</v>
      </c>
      <c r="BA1038" s="89">
        <f>VLOOKUP($AC1038,LS_Coint_BD!$B$3:$AQ$1079,BA$2)</f>
        <v>0</v>
      </c>
      <c r="BB1038" s="89">
        <f>VLOOKUP($AC1038,LS_Coint_BD!$B$3:$AQ$1079,BB$2)</f>
        <v>0</v>
      </c>
      <c r="BC1038" s="89">
        <f>VLOOKUP($AC1038,LS_Coint_BD!$B$3:$AQ$1079,BC$2)</f>
        <v>0</v>
      </c>
      <c r="BD1038" s="89">
        <f t="shared" si="753"/>
        <v>0</v>
      </c>
      <c r="BE1038" s="89">
        <f t="shared" si="754"/>
        <v>0</v>
      </c>
      <c r="BF1038" s="89">
        <f t="shared" si="755"/>
        <v>0</v>
      </c>
      <c r="BG1038" s="89">
        <f t="shared" si="756"/>
        <v>0</v>
      </c>
      <c r="BH1038" s="89">
        <f t="shared" si="757"/>
        <v>0</v>
      </c>
      <c r="BI1038" s="89">
        <f t="shared" si="758"/>
        <v>0</v>
      </c>
      <c r="BJ1038" s="89">
        <f t="shared" si="759"/>
        <v>0</v>
      </c>
      <c r="BK1038" s="89">
        <f t="shared" si="760"/>
        <v>0</v>
      </c>
      <c r="BL1038" s="89">
        <f t="shared" si="761"/>
        <v>0</v>
      </c>
      <c r="BM1038" s="89"/>
      <c r="BN1038" s="26" t="b">
        <f t="shared" si="762"/>
        <v>0</v>
      </c>
      <c r="BO1038" s="26" t="b">
        <f t="shared" si="763"/>
        <v>0</v>
      </c>
      <c r="BP1038" s="26" t="b">
        <f t="shared" si="764"/>
        <v>0</v>
      </c>
      <c r="BQ1038" s="26" t="b">
        <f t="shared" si="765"/>
        <v>0</v>
      </c>
      <c r="BR1038" s="26" t="b">
        <f t="shared" si="766"/>
        <v>0</v>
      </c>
      <c r="BS1038" s="26" t="b">
        <f t="shared" si="767"/>
        <v>0</v>
      </c>
      <c r="BT1038" s="26" t="b">
        <f t="shared" si="768"/>
        <v>0</v>
      </c>
      <c r="BU1038" s="26" t="b">
        <f t="shared" si="769"/>
        <v>0</v>
      </c>
    </row>
    <row r="1039" spans="2:73" ht="15" thickBot="1" x14ac:dyDescent="0.35">
      <c r="B1039" s="17">
        <f>VLOOKUP($AC1039,LS_Coint_BD!$B$3:$D$1079,2)</f>
        <v>0</v>
      </c>
      <c r="C1039" s="87">
        <f>VLOOKUP($AC1039,LS_Coint_BD!$B$3:$D$1079,3)</f>
        <v>0</v>
      </c>
      <c r="D1039" s="68">
        <f t="shared" si="729"/>
        <v>0</v>
      </c>
      <c r="E1039" s="65">
        <f t="shared" si="730"/>
        <v>0</v>
      </c>
      <c r="F1039" s="69">
        <f t="shared" si="731"/>
        <v>0</v>
      </c>
      <c r="G1039" s="68">
        <f t="shared" si="732"/>
        <v>0</v>
      </c>
      <c r="H1039" s="65">
        <f t="shared" si="733"/>
        <v>0</v>
      </c>
      <c r="I1039" s="69">
        <f t="shared" si="734"/>
        <v>0</v>
      </c>
      <c r="J1039" s="68">
        <f t="shared" si="735"/>
        <v>0</v>
      </c>
      <c r="K1039" s="65">
        <f t="shared" si="736"/>
        <v>0</v>
      </c>
      <c r="L1039" s="69">
        <f t="shared" si="737"/>
        <v>0</v>
      </c>
      <c r="M1039" s="68">
        <f t="shared" si="738"/>
        <v>0</v>
      </c>
      <c r="N1039" s="65">
        <f t="shared" si="739"/>
        <v>0</v>
      </c>
      <c r="O1039" s="69">
        <f t="shared" si="740"/>
        <v>0</v>
      </c>
      <c r="P1039" s="68">
        <f t="shared" si="741"/>
        <v>0</v>
      </c>
      <c r="Q1039" s="65">
        <f t="shared" si="742"/>
        <v>0</v>
      </c>
      <c r="R1039" s="69">
        <f t="shared" si="743"/>
        <v>0</v>
      </c>
      <c r="S1039" s="68">
        <f t="shared" si="744"/>
        <v>0</v>
      </c>
      <c r="T1039" s="65">
        <f t="shared" si="745"/>
        <v>0</v>
      </c>
      <c r="U1039" s="69">
        <f t="shared" si="746"/>
        <v>0</v>
      </c>
      <c r="V1039" s="68">
        <f t="shared" si="747"/>
        <v>0</v>
      </c>
      <c r="W1039" s="65">
        <f t="shared" si="748"/>
        <v>0</v>
      </c>
      <c r="X1039" s="69">
        <f t="shared" si="749"/>
        <v>0</v>
      </c>
      <c r="Y1039" s="68">
        <f t="shared" si="750"/>
        <v>0</v>
      </c>
      <c r="Z1039" s="65">
        <f t="shared" si="751"/>
        <v>0</v>
      </c>
      <c r="AA1039" s="69">
        <f t="shared" si="752"/>
        <v>0</v>
      </c>
      <c r="AB1039" s="98">
        <f>SUMIF(BN1039:BU1039,"VERDADEIRO",BN$3:$BU1038)</f>
        <v>0</v>
      </c>
      <c r="AC1039" s="97">
        <f t="shared" si="770"/>
        <v>1036</v>
      </c>
      <c r="AD1039" s="89">
        <f>RTD("tryd.rtdserver",,"COT",B1039,"ULT")</f>
        <v>0</v>
      </c>
      <c r="AE1039" s="89">
        <f>RTD("tryd.rtdserver",,"COT",C1039,"ULT")</f>
        <v>0</v>
      </c>
      <c r="AF1039" s="89">
        <f>VLOOKUP($AC1039,LS_Coint_BD!$B$3:$AQ$1079,AF$2)*$AD1039+VLOOKUP($AC1039,LS_Coint_BD!$B$3:$AQ$1079,AF$2+1)</f>
        <v>0</v>
      </c>
      <c r="AG1039" s="89">
        <f>VLOOKUP($AC1039,LS_Coint_BD!$B$3:$AQ$1079,AG$2)*$AD1039+VLOOKUP($AC1039,LS_Coint_BD!$B$3:$AQ$1079,AG$2+1)</f>
        <v>0</v>
      </c>
      <c r="AH1039" s="89">
        <f>VLOOKUP($AC1039,LS_Coint_BD!$B$3:$AQ$1079,AH$2)*$AD1039+VLOOKUP($AC1039,LS_Coint_BD!$B$3:$AQ$1079,AH$2+1)</f>
        <v>0</v>
      </c>
      <c r="AI1039" s="89">
        <f>VLOOKUP($AC1039,LS_Coint_BD!$B$3:$AQ$1079,AI$2)*$AD1039+VLOOKUP($AC1039,LS_Coint_BD!$B$3:$AQ$1079,AI$2+1)</f>
        <v>0</v>
      </c>
      <c r="AJ1039" s="89">
        <f>VLOOKUP($AC1039,LS_Coint_BD!$B$3:$AQ$1079,AJ$2)*$AD1039+VLOOKUP($AC1039,LS_Coint_BD!$B$3:$AQ$1079,AJ$2+1)</f>
        <v>0</v>
      </c>
      <c r="AK1039" s="89">
        <f>VLOOKUP($AC1039,LS_Coint_BD!$B$3:$AQ$1079,AK$2)*$AD1039+VLOOKUP($AC1039,LS_Coint_BD!$B$3:$AQ$1079,AK$2+1)</f>
        <v>0</v>
      </c>
      <c r="AL1039" s="89">
        <f>VLOOKUP($AC1039,LS_Coint_BD!$B$3:$AQ$1079,AL$2)*$AD1039+VLOOKUP($AC1039,LS_Coint_BD!$B$3:$AQ$1079,AL$2+1)</f>
        <v>0</v>
      </c>
      <c r="AM1039" s="89">
        <f>VLOOKUP($AC1039,LS_Coint_BD!$B$3:$AQ$1079,AM$2)*$AD1039+VLOOKUP($AC1039,LS_Coint_BD!$B$3:$AQ$1079,AM$2+1)</f>
        <v>0</v>
      </c>
      <c r="AN1039" s="89">
        <f>VLOOKUP($AC1039,LS_Coint_BD!$B$3:$AQ$1079,AN$2)</f>
        <v>0</v>
      </c>
      <c r="AO1039" s="89">
        <f>VLOOKUP($AC1039,LS_Coint_BD!$B$3:$AQ$1079,AO$2)</f>
        <v>0</v>
      </c>
      <c r="AP1039" s="89">
        <f>VLOOKUP($AC1039,LS_Coint_BD!$B$3:$AQ$1079,AP$2)</f>
        <v>0</v>
      </c>
      <c r="AQ1039" s="89">
        <f>VLOOKUP($AC1039,LS_Coint_BD!$B$3:$AQ$1079,AQ$2)</f>
        <v>0</v>
      </c>
      <c r="AR1039" s="89">
        <f>VLOOKUP($AC1039,LS_Coint_BD!$B$3:$AQ$1079,AR$2)</f>
        <v>0</v>
      </c>
      <c r="AS1039" s="89">
        <f>VLOOKUP($AC1039,LS_Coint_BD!$B$3:$AQ$1079,AS$2)</f>
        <v>0</v>
      </c>
      <c r="AT1039" s="89">
        <f>VLOOKUP($AC1039,LS_Coint_BD!$B$3:$AQ$1079,AT$2)</f>
        <v>0</v>
      </c>
      <c r="AU1039" s="89">
        <f>VLOOKUP($AC1039,LS_Coint_BD!$B$3:$AQ$1079,AU$2)</f>
        <v>0</v>
      </c>
      <c r="AV1039" s="89">
        <f>VLOOKUP($AC1039,LS_Coint_BD!$B$3:$AQ$1079,AV$2)</f>
        <v>0</v>
      </c>
      <c r="AW1039" s="89">
        <f>VLOOKUP($AC1039,LS_Coint_BD!$B$3:$AQ$1079,AW$2)</f>
        <v>0</v>
      </c>
      <c r="AX1039" s="89">
        <f>VLOOKUP($AC1039,LS_Coint_BD!$B$3:$AQ$1079,AX$2)</f>
        <v>0</v>
      </c>
      <c r="AY1039" s="89">
        <f>VLOOKUP($AC1039,LS_Coint_BD!$B$3:$AQ$1079,AY$2)</f>
        <v>0</v>
      </c>
      <c r="AZ1039" s="89">
        <f>VLOOKUP($AC1039,LS_Coint_BD!$B$3:$AQ$1079,AZ$2)</f>
        <v>0</v>
      </c>
      <c r="BA1039" s="89">
        <f>VLOOKUP($AC1039,LS_Coint_BD!$B$3:$AQ$1079,BA$2)</f>
        <v>0</v>
      </c>
      <c r="BB1039" s="89">
        <f>VLOOKUP($AC1039,LS_Coint_BD!$B$3:$AQ$1079,BB$2)</f>
        <v>0</v>
      </c>
      <c r="BC1039" s="89">
        <f>VLOOKUP($AC1039,LS_Coint_BD!$B$3:$AQ$1079,BC$2)</f>
        <v>0</v>
      </c>
      <c r="BD1039" s="89">
        <f t="shared" si="753"/>
        <v>0</v>
      </c>
      <c r="BE1039" s="89">
        <f t="shared" si="754"/>
        <v>0</v>
      </c>
      <c r="BF1039" s="89">
        <f t="shared" si="755"/>
        <v>0</v>
      </c>
      <c r="BG1039" s="89">
        <f t="shared" si="756"/>
        <v>0</v>
      </c>
      <c r="BH1039" s="89">
        <f t="shared" si="757"/>
        <v>0</v>
      </c>
      <c r="BI1039" s="89">
        <f t="shared" si="758"/>
        <v>0</v>
      </c>
      <c r="BJ1039" s="89">
        <f t="shared" si="759"/>
        <v>0</v>
      </c>
      <c r="BK1039" s="89">
        <f t="shared" si="760"/>
        <v>0</v>
      </c>
      <c r="BL1039" s="89">
        <f t="shared" si="761"/>
        <v>0</v>
      </c>
      <c r="BM1039" s="89"/>
      <c r="BN1039" s="26" t="b">
        <f t="shared" si="762"/>
        <v>0</v>
      </c>
      <c r="BO1039" s="26" t="b">
        <f t="shared" si="763"/>
        <v>0</v>
      </c>
      <c r="BP1039" s="26" t="b">
        <f t="shared" si="764"/>
        <v>0</v>
      </c>
      <c r="BQ1039" s="26" t="b">
        <f t="shared" si="765"/>
        <v>0</v>
      </c>
      <c r="BR1039" s="26" t="b">
        <f t="shared" si="766"/>
        <v>0</v>
      </c>
      <c r="BS1039" s="26" t="b">
        <f t="shared" si="767"/>
        <v>0</v>
      </c>
      <c r="BT1039" s="26" t="b">
        <f t="shared" si="768"/>
        <v>0</v>
      </c>
      <c r="BU1039" s="26" t="b">
        <f t="shared" si="769"/>
        <v>0</v>
      </c>
    </row>
    <row r="1040" spans="2:73" ht="15" thickBot="1" x14ac:dyDescent="0.35">
      <c r="B1040" s="17">
        <f>VLOOKUP($AC1040,LS_Coint_BD!$B$3:$D$1079,2)</f>
        <v>0</v>
      </c>
      <c r="C1040" s="87">
        <f>VLOOKUP($AC1040,LS_Coint_BD!$B$3:$D$1079,3)</f>
        <v>0</v>
      </c>
      <c r="D1040" s="68">
        <f t="shared" si="729"/>
        <v>0</v>
      </c>
      <c r="E1040" s="65">
        <f t="shared" si="730"/>
        <v>0</v>
      </c>
      <c r="F1040" s="69">
        <f t="shared" si="731"/>
        <v>0</v>
      </c>
      <c r="G1040" s="68">
        <f t="shared" si="732"/>
        <v>0</v>
      </c>
      <c r="H1040" s="65">
        <f t="shared" si="733"/>
        <v>0</v>
      </c>
      <c r="I1040" s="69">
        <f t="shared" si="734"/>
        <v>0</v>
      </c>
      <c r="J1040" s="68">
        <f t="shared" si="735"/>
        <v>0</v>
      </c>
      <c r="K1040" s="65">
        <f t="shared" si="736"/>
        <v>0</v>
      </c>
      <c r="L1040" s="69">
        <f t="shared" si="737"/>
        <v>0</v>
      </c>
      <c r="M1040" s="68">
        <f t="shared" si="738"/>
        <v>0</v>
      </c>
      <c r="N1040" s="65">
        <f t="shared" si="739"/>
        <v>0</v>
      </c>
      <c r="O1040" s="69">
        <f t="shared" si="740"/>
        <v>0</v>
      </c>
      <c r="P1040" s="68">
        <f t="shared" si="741"/>
        <v>0</v>
      </c>
      <c r="Q1040" s="65">
        <f t="shared" si="742"/>
        <v>0</v>
      </c>
      <c r="R1040" s="69">
        <f t="shared" si="743"/>
        <v>0</v>
      </c>
      <c r="S1040" s="68">
        <f t="shared" si="744"/>
        <v>0</v>
      </c>
      <c r="T1040" s="65">
        <f t="shared" si="745"/>
        <v>0</v>
      </c>
      <c r="U1040" s="69">
        <f t="shared" si="746"/>
        <v>0</v>
      </c>
      <c r="V1040" s="68">
        <f t="shared" si="747"/>
        <v>0</v>
      </c>
      <c r="W1040" s="65">
        <f t="shared" si="748"/>
        <v>0</v>
      </c>
      <c r="X1040" s="69">
        <f t="shared" si="749"/>
        <v>0</v>
      </c>
      <c r="Y1040" s="68">
        <f t="shared" si="750"/>
        <v>0</v>
      </c>
      <c r="Z1040" s="65">
        <f t="shared" si="751"/>
        <v>0</v>
      </c>
      <c r="AA1040" s="69">
        <f t="shared" si="752"/>
        <v>0</v>
      </c>
      <c r="AB1040" s="98">
        <f>SUMIF(BN1040:BU1040,"VERDADEIRO",BN$3:$BU1039)</f>
        <v>0</v>
      </c>
      <c r="AC1040" s="97">
        <f t="shared" si="770"/>
        <v>1037</v>
      </c>
      <c r="AD1040" s="89">
        <f>RTD("tryd.rtdserver",,"COT",B1040,"ULT")</f>
        <v>0</v>
      </c>
      <c r="AE1040" s="89">
        <f>RTD("tryd.rtdserver",,"COT",C1040,"ULT")</f>
        <v>0</v>
      </c>
      <c r="AF1040" s="89">
        <f>VLOOKUP($AC1040,LS_Coint_BD!$B$3:$AQ$1079,AF$2)*$AD1040+VLOOKUP($AC1040,LS_Coint_BD!$B$3:$AQ$1079,AF$2+1)</f>
        <v>0</v>
      </c>
      <c r="AG1040" s="89">
        <f>VLOOKUP($AC1040,LS_Coint_BD!$B$3:$AQ$1079,AG$2)*$AD1040+VLOOKUP($AC1040,LS_Coint_BD!$B$3:$AQ$1079,AG$2+1)</f>
        <v>0</v>
      </c>
      <c r="AH1040" s="89">
        <f>VLOOKUP($AC1040,LS_Coint_BD!$B$3:$AQ$1079,AH$2)*$AD1040+VLOOKUP($AC1040,LS_Coint_BD!$B$3:$AQ$1079,AH$2+1)</f>
        <v>0</v>
      </c>
      <c r="AI1040" s="89">
        <f>VLOOKUP($AC1040,LS_Coint_BD!$B$3:$AQ$1079,AI$2)*$AD1040+VLOOKUP($AC1040,LS_Coint_BD!$B$3:$AQ$1079,AI$2+1)</f>
        <v>0</v>
      </c>
      <c r="AJ1040" s="89">
        <f>VLOOKUP($AC1040,LS_Coint_BD!$B$3:$AQ$1079,AJ$2)*$AD1040+VLOOKUP($AC1040,LS_Coint_BD!$B$3:$AQ$1079,AJ$2+1)</f>
        <v>0</v>
      </c>
      <c r="AK1040" s="89">
        <f>VLOOKUP($AC1040,LS_Coint_BD!$B$3:$AQ$1079,AK$2)*$AD1040+VLOOKUP($AC1040,LS_Coint_BD!$B$3:$AQ$1079,AK$2+1)</f>
        <v>0</v>
      </c>
      <c r="AL1040" s="89">
        <f>VLOOKUP($AC1040,LS_Coint_BD!$B$3:$AQ$1079,AL$2)*$AD1040+VLOOKUP($AC1040,LS_Coint_BD!$B$3:$AQ$1079,AL$2+1)</f>
        <v>0</v>
      </c>
      <c r="AM1040" s="89">
        <f>VLOOKUP($AC1040,LS_Coint_BD!$B$3:$AQ$1079,AM$2)*$AD1040+VLOOKUP($AC1040,LS_Coint_BD!$B$3:$AQ$1079,AM$2+1)</f>
        <v>0</v>
      </c>
      <c r="AN1040" s="89">
        <f>VLOOKUP($AC1040,LS_Coint_BD!$B$3:$AQ$1079,AN$2)</f>
        <v>0</v>
      </c>
      <c r="AO1040" s="89">
        <f>VLOOKUP($AC1040,LS_Coint_BD!$B$3:$AQ$1079,AO$2)</f>
        <v>0</v>
      </c>
      <c r="AP1040" s="89">
        <f>VLOOKUP($AC1040,LS_Coint_BD!$B$3:$AQ$1079,AP$2)</f>
        <v>0</v>
      </c>
      <c r="AQ1040" s="89">
        <f>VLOOKUP($AC1040,LS_Coint_BD!$B$3:$AQ$1079,AQ$2)</f>
        <v>0</v>
      </c>
      <c r="AR1040" s="89">
        <f>VLOOKUP($AC1040,LS_Coint_BD!$B$3:$AQ$1079,AR$2)</f>
        <v>0</v>
      </c>
      <c r="AS1040" s="89">
        <f>VLOOKUP($AC1040,LS_Coint_BD!$B$3:$AQ$1079,AS$2)</f>
        <v>0</v>
      </c>
      <c r="AT1040" s="89">
        <f>VLOOKUP($AC1040,LS_Coint_BD!$B$3:$AQ$1079,AT$2)</f>
        <v>0</v>
      </c>
      <c r="AU1040" s="89">
        <f>VLOOKUP($AC1040,LS_Coint_BD!$B$3:$AQ$1079,AU$2)</f>
        <v>0</v>
      </c>
      <c r="AV1040" s="89">
        <f>VLOOKUP($AC1040,LS_Coint_BD!$B$3:$AQ$1079,AV$2)</f>
        <v>0</v>
      </c>
      <c r="AW1040" s="89">
        <f>VLOOKUP($AC1040,LS_Coint_BD!$B$3:$AQ$1079,AW$2)</f>
        <v>0</v>
      </c>
      <c r="AX1040" s="89">
        <f>VLOOKUP($AC1040,LS_Coint_BD!$B$3:$AQ$1079,AX$2)</f>
        <v>0</v>
      </c>
      <c r="AY1040" s="89">
        <f>VLOOKUP($AC1040,LS_Coint_BD!$B$3:$AQ$1079,AY$2)</f>
        <v>0</v>
      </c>
      <c r="AZ1040" s="89">
        <f>VLOOKUP($AC1040,LS_Coint_BD!$B$3:$AQ$1079,AZ$2)</f>
        <v>0</v>
      </c>
      <c r="BA1040" s="89">
        <f>VLOOKUP($AC1040,LS_Coint_BD!$B$3:$AQ$1079,BA$2)</f>
        <v>0</v>
      </c>
      <c r="BB1040" s="89">
        <f>VLOOKUP($AC1040,LS_Coint_BD!$B$3:$AQ$1079,BB$2)</f>
        <v>0</v>
      </c>
      <c r="BC1040" s="89">
        <f>VLOOKUP($AC1040,LS_Coint_BD!$B$3:$AQ$1079,BC$2)</f>
        <v>0</v>
      </c>
      <c r="BD1040" s="89">
        <f t="shared" si="753"/>
        <v>0</v>
      </c>
      <c r="BE1040" s="89">
        <f t="shared" si="754"/>
        <v>0</v>
      </c>
      <c r="BF1040" s="89">
        <f t="shared" si="755"/>
        <v>0</v>
      </c>
      <c r="BG1040" s="89">
        <f t="shared" si="756"/>
        <v>0</v>
      </c>
      <c r="BH1040" s="89">
        <f t="shared" si="757"/>
        <v>0</v>
      </c>
      <c r="BI1040" s="89">
        <f t="shared" si="758"/>
        <v>0</v>
      </c>
      <c r="BJ1040" s="89">
        <f t="shared" si="759"/>
        <v>0</v>
      </c>
      <c r="BK1040" s="89">
        <f t="shared" si="760"/>
        <v>0</v>
      </c>
      <c r="BL1040" s="89">
        <f t="shared" si="761"/>
        <v>0</v>
      </c>
      <c r="BM1040" s="89"/>
      <c r="BN1040" s="26" t="b">
        <f t="shared" si="762"/>
        <v>0</v>
      </c>
      <c r="BO1040" s="26" t="b">
        <f t="shared" si="763"/>
        <v>0</v>
      </c>
      <c r="BP1040" s="26" t="b">
        <f t="shared" si="764"/>
        <v>0</v>
      </c>
      <c r="BQ1040" s="26" t="b">
        <f t="shared" si="765"/>
        <v>0</v>
      </c>
      <c r="BR1040" s="26" t="b">
        <f t="shared" si="766"/>
        <v>0</v>
      </c>
      <c r="BS1040" s="26" t="b">
        <f t="shared" si="767"/>
        <v>0</v>
      </c>
      <c r="BT1040" s="26" t="b">
        <f t="shared" si="768"/>
        <v>0</v>
      </c>
      <c r="BU1040" s="26" t="b">
        <f t="shared" si="769"/>
        <v>0</v>
      </c>
    </row>
    <row r="1041" spans="2:73" ht="15" thickBot="1" x14ac:dyDescent="0.35">
      <c r="B1041" s="17">
        <f>VLOOKUP($AC1041,LS_Coint_BD!$B$3:$D$1079,2)</f>
        <v>0</v>
      </c>
      <c r="C1041" s="87">
        <f>VLOOKUP($AC1041,LS_Coint_BD!$B$3:$D$1079,3)</f>
        <v>0</v>
      </c>
      <c r="D1041" s="68">
        <f t="shared" si="729"/>
        <v>0</v>
      </c>
      <c r="E1041" s="65">
        <f t="shared" si="730"/>
        <v>0</v>
      </c>
      <c r="F1041" s="69">
        <f t="shared" si="731"/>
        <v>0</v>
      </c>
      <c r="G1041" s="68">
        <f t="shared" si="732"/>
        <v>0</v>
      </c>
      <c r="H1041" s="65">
        <f t="shared" si="733"/>
        <v>0</v>
      </c>
      <c r="I1041" s="69">
        <f t="shared" si="734"/>
        <v>0</v>
      </c>
      <c r="J1041" s="68">
        <f t="shared" si="735"/>
        <v>0</v>
      </c>
      <c r="K1041" s="65">
        <f t="shared" si="736"/>
        <v>0</v>
      </c>
      <c r="L1041" s="69">
        <f t="shared" si="737"/>
        <v>0</v>
      </c>
      <c r="M1041" s="68">
        <f t="shared" si="738"/>
        <v>0</v>
      </c>
      <c r="N1041" s="65">
        <f t="shared" si="739"/>
        <v>0</v>
      </c>
      <c r="O1041" s="69">
        <f t="shared" si="740"/>
        <v>0</v>
      </c>
      <c r="P1041" s="68">
        <f t="shared" si="741"/>
        <v>0</v>
      </c>
      <c r="Q1041" s="65">
        <f t="shared" si="742"/>
        <v>0</v>
      </c>
      <c r="R1041" s="69">
        <f t="shared" si="743"/>
        <v>0</v>
      </c>
      <c r="S1041" s="68">
        <f t="shared" si="744"/>
        <v>0</v>
      </c>
      <c r="T1041" s="65">
        <f t="shared" si="745"/>
        <v>0</v>
      </c>
      <c r="U1041" s="69">
        <f t="shared" si="746"/>
        <v>0</v>
      </c>
      <c r="V1041" s="68">
        <f t="shared" si="747"/>
        <v>0</v>
      </c>
      <c r="W1041" s="65">
        <f t="shared" si="748"/>
        <v>0</v>
      </c>
      <c r="X1041" s="69">
        <f t="shared" si="749"/>
        <v>0</v>
      </c>
      <c r="Y1041" s="68">
        <f t="shared" si="750"/>
        <v>0</v>
      </c>
      <c r="Z1041" s="65">
        <f t="shared" si="751"/>
        <v>0</v>
      </c>
      <c r="AA1041" s="69">
        <f t="shared" si="752"/>
        <v>0</v>
      </c>
      <c r="AB1041" s="98">
        <f>SUMIF(BN1041:BU1041,"VERDADEIRO",BN$3:$BU1040)</f>
        <v>0</v>
      </c>
      <c r="AC1041" s="97">
        <f t="shared" si="770"/>
        <v>1038</v>
      </c>
      <c r="AD1041" s="89">
        <f>RTD("tryd.rtdserver",,"COT",B1041,"ULT")</f>
        <v>0</v>
      </c>
      <c r="AE1041" s="89">
        <f>RTD("tryd.rtdserver",,"COT",C1041,"ULT")</f>
        <v>0</v>
      </c>
      <c r="AF1041" s="89">
        <f>VLOOKUP($AC1041,LS_Coint_BD!$B$3:$AQ$1079,AF$2)*$AD1041+VLOOKUP($AC1041,LS_Coint_BD!$B$3:$AQ$1079,AF$2+1)</f>
        <v>0</v>
      </c>
      <c r="AG1041" s="89">
        <f>VLOOKUP($AC1041,LS_Coint_BD!$B$3:$AQ$1079,AG$2)*$AD1041+VLOOKUP($AC1041,LS_Coint_BD!$B$3:$AQ$1079,AG$2+1)</f>
        <v>0</v>
      </c>
      <c r="AH1041" s="89">
        <f>VLOOKUP($AC1041,LS_Coint_BD!$B$3:$AQ$1079,AH$2)*$AD1041+VLOOKUP($AC1041,LS_Coint_BD!$B$3:$AQ$1079,AH$2+1)</f>
        <v>0</v>
      </c>
      <c r="AI1041" s="89">
        <f>VLOOKUP($AC1041,LS_Coint_BD!$B$3:$AQ$1079,AI$2)*$AD1041+VLOOKUP($AC1041,LS_Coint_BD!$B$3:$AQ$1079,AI$2+1)</f>
        <v>0</v>
      </c>
      <c r="AJ1041" s="89">
        <f>VLOOKUP($AC1041,LS_Coint_BD!$B$3:$AQ$1079,AJ$2)*$AD1041+VLOOKUP($AC1041,LS_Coint_BD!$B$3:$AQ$1079,AJ$2+1)</f>
        <v>0</v>
      </c>
      <c r="AK1041" s="89">
        <f>VLOOKUP($AC1041,LS_Coint_BD!$B$3:$AQ$1079,AK$2)*$AD1041+VLOOKUP($AC1041,LS_Coint_BD!$B$3:$AQ$1079,AK$2+1)</f>
        <v>0</v>
      </c>
      <c r="AL1041" s="89">
        <f>VLOOKUP($AC1041,LS_Coint_BD!$B$3:$AQ$1079,AL$2)*$AD1041+VLOOKUP($AC1041,LS_Coint_BD!$B$3:$AQ$1079,AL$2+1)</f>
        <v>0</v>
      </c>
      <c r="AM1041" s="89">
        <f>VLOOKUP($AC1041,LS_Coint_BD!$B$3:$AQ$1079,AM$2)*$AD1041+VLOOKUP($AC1041,LS_Coint_BD!$B$3:$AQ$1079,AM$2+1)</f>
        <v>0</v>
      </c>
      <c r="AN1041" s="89">
        <f>VLOOKUP($AC1041,LS_Coint_BD!$B$3:$AQ$1079,AN$2)</f>
        <v>0</v>
      </c>
      <c r="AO1041" s="89">
        <f>VLOOKUP($AC1041,LS_Coint_BD!$B$3:$AQ$1079,AO$2)</f>
        <v>0</v>
      </c>
      <c r="AP1041" s="89">
        <f>VLOOKUP($AC1041,LS_Coint_BD!$B$3:$AQ$1079,AP$2)</f>
        <v>0</v>
      </c>
      <c r="AQ1041" s="89">
        <f>VLOOKUP($AC1041,LS_Coint_BD!$B$3:$AQ$1079,AQ$2)</f>
        <v>0</v>
      </c>
      <c r="AR1041" s="89">
        <f>VLOOKUP($AC1041,LS_Coint_BD!$B$3:$AQ$1079,AR$2)</f>
        <v>0</v>
      </c>
      <c r="AS1041" s="89">
        <f>VLOOKUP($AC1041,LS_Coint_BD!$B$3:$AQ$1079,AS$2)</f>
        <v>0</v>
      </c>
      <c r="AT1041" s="89">
        <f>VLOOKUP($AC1041,LS_Coint_BD!$B$3:$AQ$1079,AT$2)</f>
        <v>0</v>
      </c>
      <c r="AU1041" s="89">
        <f>VLOOKUP($AC1041,LS_Coint_BD!$B$3:$AQ$1079,AU$2)</f>
        <v>0</v>
      </c>
      <c r="AV1041" s="89">
        <f>VLOOKUP($AC1041,LS_Coint_BD!$B$3:$AQ$1079,AV$2)</f>
        <v>0</v>
      </c>
      <c r="AW1041" s="89">
        <f>VLOOKUP($AC1041,LS_Coint_BD!$B$3:$AQ$1079,AW$2)</f>
        <v>0</v>
      </c>
      <c r="AX1041" s="89">
        <f>VLOOKUP($AC1041,LS_Coint_BD!$B$3:$AQ$1079,AX$2)</f>
        <v>0</v>
      </c>
      <c r="AY1041" s="89">
        <f>VLOOKUP($AC1041,LS_Coint_BD!$B$3:$AQ$1079,AY$2)</f>
        <v>0</v>
      </c>
      <c r="AZ1041" s="89">
        <f>VLOOKUP($AC1041,LS_Coint_BD!$B$3:$AQ$1079,AZ$2)</f>
        <v>0</v>
      </c>
      <c r="BA1041" s="89">
        <f>VLOOKUP($AC1041,LS_Coint_BD!$B$3:$AQ$1079,BA$2)</f>
        <v>0</v>
      </c>
      <c r="BB1041" s="89">
        <f>VLOOKUP($AC1041,LS_Coint_BD!$B$3:$AQ$1079,BB$2)</f>
        <v>0</v>
      </c>
      <c r="BC1041" s="89">
        <f>VLOOKUP($AC1041,LS_Coint_BD!$B$3:$AQ$1079,BC$2)</f>
        <v>0</v>
      </c>
      <c r="BD1041" s="89">
        <f t="shared" si="753"/>
        <v>0</v>
      </c>
      <c r="BE1041" s="89">
        <f t="shared" si="754"/>
        <v>0</v>
      </c>
      <c r="BF1041" s="89">
        <f t="shared" si="755"/>
        <v>0</v>
      </c>
      <c r="BG1041" s="89">
        <f t="shared" si="756"/>
        <v>0</v>
      </c>
      <c r="BH1041" s="89">
        <f t="shared" si="757"/>
        <v>0</v>
      </c>
      <c r="BI1041" s="89">
        <f t="shared" si="758"/>
        <v>0</v>
      </c>
      <c r="BJ1041" s="89">
        <f t="shared" si="759"/>
        <v>0</v>
      </c>
      <c r="BK1041" s="89">
        <f t="shared" si="760"/>
        <v>0</v>
      </c>
      <c r="BL1041" s="89">
        <f t="shared" si="761"/>
        <v>0</v>
      </c>
      <c r="BM1041" s="89"/>
      <c r="BN1041" s="26" t="b">
        <f t="shared" si="762"/>
        <v>0</v>
      </c>
      <c r="BO1041" s="26" t="b">
        <f t="shared" si="763"/>
        <v>0</v>
      </c>
      <c r="BP1041" s="26" t="b">
        <f t="shared" si="764"/>
        <v>0</v>
      </c>
      <c r="BQ1041" s="26" t="b">
        <f t="shared" si="765"/>
        <v>0</v>
      </c>
      <c r="BR1041" s="26" t="b">
        <f t="shared" si="766"/>
        <v>0</v>
      </c>
      <c r="BS1041" s="26" t="b">
        <f t="shared" si="767"/>
        <v>0</v>
      </c>
      <c r="BT1041" s="26" t="b">
        <f t="shared" si="768"/>
        <v>0</v>
      </c>
      <c r="BU1041" s="26" t="b">
        <f t="shared" si="769"/>
        <v>0</v>
      </c>
    </row>
    <row r="1042" spans="2:73" ht="15" thickBot="1" x14ac:dyDescent="0.35">
      <c r="B1042" s="17">
        <f>VLOOKUP($AC1042,LS_Coint_BD!$B$3:$D$1079,2)</f>
        <v>0</v>
      </c>
      <c r="C1042" s="87">
        <f>VLOOKUP($AC1042,LS_Coint_BD!$B$3:$D$1079,3)</f>
        <v>0</v>
      </c>
      <c r="D1042" s="68">
        <f t="shared" si="729"/>
        <v>0</v>
      </c>
      <c r="E1042" s="65">
        <f t="shared" si="730"/>
        <v>0</v>
      </c>
      <c r="F1042" s="69">
        <f t="shared" si="731"/>
        <v>0</v>
      </c>
      <c r="G1042" s="68">
        <f t="shared" si="732"/>
        <v>0</v>
      </c>
      <c r="H1042" s="65">
        <f t="shared" si="733"/>
        <v>0</v>
      </c>
      <c r="I1042" s="69">
        <f t="shared" si="734"/>
        <v>0</v>
      </c>
      <c r="J1042" s="68">
        <f t="shared" si="735"/>
        <v>0</v>
      </c>
      <c r="K1042" s="65">
        <f t="shared" si="736"/>
        <v>0</v>
      </c>
      <c r="L1042" s="69">
        <f t="shared" si="737"/>
        <v>0</v>
      </c>
      <c r="M1042" s="68">
        <f t="shared" si="738"/>
        <v>0</v>
      </c>
      <c r="N1042" s="65">
        <f t="shared" si="739"/>
        <v>0</v>
      </c>
      <c r="O1042" s="69">
        <f t="shared" si="740"/>
        <v>0</v>
      </c>
      <c r="P1042" s="68">
        <f t="shared" si="741"/>
        <v>0</v>
      </c>
      <c r="Q1042" s="65">
        <f t="shared" si="742"/>
        <v>0</v>
      </c>
      <c r="R1042" s="69">
        <f t="shared" si="743"/>
        <v>0</v>
      </c>
      <c r="S1042" s="68">
        <f t="shared" si="744"/>
        <v>0</v>
      </c>
      <c r="T1042" s="65">
        <f t="shared" si="745"/>
        <v>0</v>
      </c>
      <c r="U1042" s="69">
        <f t="shared" si="746"/>
        <v>0</v>
      </c>
      <c r="V1042" s="68">
        <f t="shared" si="747"/>
        <v>0</v>
      </c>
      <c r="W1042" s="65">
        <f t="shared" si="748"/>
        <v>0</v>
      </c>
      <c r="X1042" s="69">
        <f t="shared" si="749"/>
        <v>0</v>
      </c>
      <c r="Y1042" s="68">
        <f t="shared" si="750"/>
        <v>0</v>
      </c>
      <c r="Z1042" s="65">
        <f t="shared" si="751"/>
        <v>0</v>
      </c>
      <c r="AA1042" s="69">
        <f t="shared" si="752"/>
        <v>0</v>
      </c>
      <c r="AB1042" s="98">
        <f>SUMIF(BN1042:BU1042,"VERDADEIRO",BN$3:$BU1041)</f>
        <v>0</v>
      </c>
      <c r="AC1042" s="97">
        <f t="shared" si="770"/>
        <v>1039</v>
      </c>
      <c r="AD1042" s="89">
        <f>RTD("tryd.rtdserver",,"COT",B1042,"ULT")</f>
        <v>0</v>
      </c>
      <c r="AE1042" s="89">
        <f>RTD("tryd.rtdserver",,"COT",C1042,"ULT")</f>
        <v>0</v>
      </c>
      <c r="AF1042" s="89">
        <f>VLOOKUP($AC1042,LS_Coint_BD!$B$3:$AQ$1079,AF$2)*$AD1042+VLOOKUP($AC1042,LS_Coint_BD!$B$3:$AQ$1079,AF$2+1)</f>
        <v>0</v>
      </c>
      <c r="AG1042" s="89">
        <f>VLOOKUP($AC1042,LS_Coint_BD!$B$3:$AQ$1079,AG$2)*$AD1042+VLOOKUP($AC1042,LS_Coint_BD!$B$3:$AQ$1079,AG$2+1)</f>
        <v>0</v>
      </c>
      <c r="AH1042" s="89">
        <f>VLOOKUP($AC1042,LS_Coint_BD!$B$3:$AQ$1079,AH$2)*$AD1042+VLOOKUP($AC1042,LS_Coint_BD!$B$3:$AQ$1079,AH$2+1)</f>
        <v>0</v>
      </c>
      <c r="AI1042" s="89">
        <f>VLOOKUP($AC1042,LS_Coint_BD!$B$3:$AQ$1079,AI$2)*$AD1042+VLOOKUP($AC1042,LS_Coint_BD!$B$3:$AQ$1079,AI$2+1)</f>
        <v>0</v>
      </c>
      <c r="AJ1042" s="89">
        <f>VLOOKUP($AC1042,LS_Coint_BD!$B$3:$AQ$1079,AJ$2)*$AD1042+VLOOKUP($AC1042,LS_Coint_BD!$B$3:$AQ$1079,AJ$2+1)</f>
        <v>0</v>
      </c>
      <c r="AK1042" s="89">
        <f>VLOOKUP($AC1042,LS_Coint_BD!$B$3:$AQ$1079,AK$2)*$AD1042+VLOOKUP($AC1042,LS_Coint_BD!$B$3:$AQ$1079,AK$2+1)</f>
        <v>0</v>
      </c>
      <c r="AL1042" s="89">
        <f>VLOOKUP($AC1042,LS_Coint_BD!$B$3:$AQ$1079,AL$2)*$AD1042+VLOOKUP($AC1042,LS_Coint_BD!$B$3:$AQ$1079,AL$2+1)</f>
        <v>0</v>
      </c>
      <c r="AM1042" s="89">
        <f>VLOOKUP($AC1042,LS_Coint_BD!$B$3:$AQ$1079,AM$2)*$AD1042+VLOOKUP($AC1042,LS_Coint_BD!$B$3:$AQ$1079,AM$2+1)</f>
        <v>0</v>
      </c>
      <c r="AN1042" s="89">
        <f>VLOOKUP($AC1042,LS_Coint_BD!$B$3:$AQ$1079,AN$2)</f>
        <v>0</v>
      </c>
      <c r="AO1042" s="89">
        <f>VLOOKUP($AC1042,LS_Coint_BD!$B$3:$AQ$1079,AO$2)</f>
        <v>0</v>
      </c>
      <c r="AP1042" s="89">
        <f>VLOOKUP($AC1042,LS_Coint_BD!$B$3:$AQ$1079,AP$2)</f>
        <v>0</v>
      </c>
      <c r="AQ1042" s="89">
        <f>VLOOKUP($AC1042,LS_Coint_BD!$B$3:$AQ$1079,AQ$2)</f>
        <v>0</v>
      </c>
      <c r="AR1042" s="89">
        <f>VLOOKUP($AC1042,LS_Coint_BD!$B$3:$AQ$1079,AR$2)</f>
        <v>0</v>
      </c>
      <c r="AS1042" s="89">
        <f>VLOOKUP($AC1042,LS_Coint_BD!$B$3:$AQ$1079,AS$2)</f>
        <v>0</v>
      </c>
      <c r="AT1042" s="89">
        <f>VLOOKUP($AC1042,LS_Coint_BD!$B$3:$AQ$1079,AT$2)</f>
        <v>0</v>
      </c>
      <c r="AU1042" s="89">
        <f>VLOOKUP($AC1042,LS_Coint_BD!$B$3:$AQ$1079,AU$2)</f>
        <v>0</v>
      </c>
      <c r="AV1042" s="89">
        <f>VLOOKUP($AC1042,LS_Coint_BD!$B$3:$AQ$1079,AV$2)</f>
        <v>0</v>
      </c>
      <c r="AW1042" s="89">
        <f>VLOOKUP($AC1042,LS_Coint_BD!$B$3:$AQ$1079,AW$2)</f>
        <v>0</v>
      </c>
      <c r="AX1042" s="89">
        <f>VLOOKUP($AC1042,LS_Coint_BD!$B$3:$AQ$1079,AX$2)</f>
        <v>0</v>
      </c>
      <c r="AY1042" s="89">
        <f>VLOOKUP($AC1042,LS_Coint_BD!$B$3:$AQ$1079,AY$2)</f>
        <v>0</v>
      </c>
      <c r="AZ1042" s="89">
        <f>VLOOKUP($AC1042,LS_Coint_BD!$B$3:$AQ$1079,AZ$2)</f>
        <v>0</v>
      </c>
      <c r="BA1042" s="89">
        <f>VLOOKUP($AC1042,LS_Coint_BD!$B$3:$AQ$1079,BA$2)</f>
        <v>0</v>
      </c>
      <c r="BB1042" s="89">
        <f>VLOOKUP($AC1042,LS_Coint_BD!$B$3:$AQ$1079,BB$2)</f>
        <v>0</v>
      </c>
      <c r="BC1042" s="89">
        <f>VLOOKUP($AC1042,LS_Coint_BD!$B$3:$AQ$1079,BC$2)</f>
        <v>0</v>
      </c>
      <c r="BD1042" s="89">
        <f t="shared" si="753"/>
        <v>0</v>
      </c>
      <c r="BE1042" s="89">
        <f t="shared" si="754"/>
        <v>0</v>
      </c>
      <c r="BF1042" s="89">
        <f t="shared" si="755"/>
        <v>0</v>
      </c>
      <c r="BG1042" s="89">
        <f t="shared" si="756"/>
        <v>0</v>
      </c>
      <c r="BH1042" s="89">
        <f t="shared" si="757"/>
        <v>0</v>
      </c>
      <c r="BI1042" s="89">
        <f t="shared" si="758"/>
        <v>0</v>
      </c>
      <c r="BJ1042" s="89">
        <f t="shared" si="759"/>
        <v>0</v>
      </c>
      <c r="BK1042" s="89">
        <f t="shared" si="760"/>
        <v>0</v>
      </c>
      <c r="BL1042" s="89">
        <f t="shared" si="761"/>
        <v>0</v>
      </c>
      <c r="BM1042" s="89"/>
      <c r="BN1042" s="26" t="b">
        <f t="shared" si="762"/>
        <v>0</v>
      </c>
      <c r="BO1042" s="26" t="b">
        <f t="shared" si="763"/>
        <v>0</v>
      </c>
      <c r="BP1042" s="26" t="b">
        <f t="shared" si="764"/>
        <v>0</v>
      </c>
      <c r="BQ1042" s="26" t="b">
        <f t="shared" si="765"/>
        <v>0</v>
      </c>
      <c r="BR1042" s="26" t="b">
        <f t="shared" si="766"/>
        <v>0</v>
      </c>
      <c r="BS1042" s="26" t="b">
        <f t="shared" si="767"/>
        <v>0</v>
      </c>
      <c r="BT1042" s="26" t="b">
        <f t="shared" si="768"/>
        <v>0</v>
      </c>
      <c r="BU1042" s="26" t="b">
        <f t="shared" si="769"/>
        <v>0</v>
      </c>
    </row>
    <row r="1043" spans="2:73" ht="15" thickBot="1" x14ac:dyDescent="0.35">
      <c r="B1043" s="17">
        <f>VLOOKUP($AC1043,LS_Coint_BD!$B$3:$D$1079,2)</f>
        <v>0</v>
      </c>
      <c r="C1043" s="87">
        <f>VLOOKUP($AC1043,LS_Coint_BD!$B$3:$D$1079,3)</f>
        <v>0</v>
      </c>
      <c r="D1043" s="68">
        <f t="shared" si="729"/>
        <v>0</v>
      </c>
      <c r="E1043" s="65">
        <f t="shared" si="730"/>
        <v>0</v>
      </c>
      <c r="F1043" s="69">
        <f t="shared" si="731"/>
        <v>0</v>
      </c>
      <c r="G1043" s="68">
        <f t="shared" si="732"/>
        <v>0</v>
      </c>
      <c r="H1043" s="65">
        <f t="shared" si="733"/>
        <v>0</v>
      </c>
      <c r="I1043" s="69">
        <f t="shared" si="734"/>
        <v>0</v>
      </c>
      <c r="J1043" s="68">
        <f t="shared" si="735"/>
        <v>0</v>
      </c>
      <c r="K1043" s="65">
        <f t="shared" si="736"/>
        <v>0</v>
      </c>
      <c r="L1043" s="69">
        <f t="shared" si="737"/>
        <v>0</v>
      </c>
      <c r="M1043" s="68">
        <f t="shared" si="738"/>
        <v>0</v>
      </c>
      <c r="N1043" s="65">
        <f t="shared" si="739"/>
        <v>0</v>
      </c>
      <c r="O1043" s="69">
        <f t="shared" si="740"/>
        <v>0</v>
      </c>
      <c r="P1043" s="68">
        <f t="shared" si="741"/>
        <v>0</v>
      </c>
      <c r="Q1043" s="65">
        <f t="shared" si="742"/>
        <v>0</v>
      </c>
      <c r="R1043" s="69">
        <f t="shared" si="743"/>
        <v>0</v>
      </c>
      <c r="S1043" s="68">
        <f t="shared" si="744"/>
        <v>0</v>
      </c>
      <c r="T1043" s="65">
        <f t="shared" si="745"/>
        <v>0</v>
      </c>
      <c r="U1043" s="69">
        <f t="shared" si="746"/>
        <v>0</v>
      </c>
      <c r="V1043" s="68">
        <f t="shared" si="747"/>
        <v>0</v>
      </c>
      <c r="W1043" s="65">
        <f t="shared" si="748"/>
        <v>0</v>
      </c>
      <c r="X1043" s="69">
        <f t="shared" si="749"/>
        <v>0</v>
      </c>
      <c r="Y1043" s="68">
        <f t="shared" si="750"/>
        <v>0</v>
      </c>
      <c r="Z1043" s="65">
        <f t="shared" si="751"/>
        <v>0</v>
      </c>
      <c r="AA1043" s="69">
        <f t="shared" si="752"/>
        <v>0</v>
      </c>
      <c r="AB1043" s="98">
        <f>SUMIF(BN1043:BU1043,"VERDADEIRO",BN$3:$BU1042)</f>
        <v>0</v>
      </c>
      <c r="AC1043" s="97">
        <f t="shared" si="770"/>
        <v>1040</v>
      </c>
      <c r="AD1043" s="89">
        <f>RTD("tryd.rtdserver",,"COT",B1043,"ULT")</f>
        <v>0</v>
      </c>
      <c r="AE1043" s="89">
        <f>RTD("tryd.rtdserver",,"COT",C1043,"ULT")</f>
        <v>0</v>
      </c>
      <c r="AF1043" s="89">
        <f>VLOOKUP($AC1043,LS_Coint_BD!$B$3:$AQ$1079,AF$2)*$AD1043+VLOOKUP($AC1043,LS_Coint_BD!$B$3:$AQ$1079,AF$2+1)</f>
        <v>0</v>
      </c>
      <c r="AG1043" s="89">
        <f>VLOOKUP($AC1043,LS_Coint_BD!$B$3:$AQ$1079,AG$2)*$AD1043+VLOOKUP($AC1043,LS_Coint_BD!$B$3:$AQ$1079,AG$2+1)</f>
        <v>0</v>
      </c>
      <c r="AH1043" s="89">
        <f>VLOOKUP($AC1043,LS_Coint_BD!$B$3:$AQ$1079,AH$2)*$AD1043+VLOOKUP($AC1043,LS_Coint_BD!$B$3:$AQ$1079,AH$2+1)</f>
        <v>0</v>
      </c>
      <c r="AI1043" s="89">
        <f>VLOOKUP($AC1043,LS_Coint_BD!$B$3:$AQ$1079,AI$2)*$AD1043+VLOOKUP($AC1043,LS_Coint_BD!$B$3:$AQ$1079,AI$2+1)</f>
        <v>0</v>
      </c>
      <c r="AJ1043" s="89">
        <f>VLOOKUP($AC1043,LS_Coint_BD!$B$3:$AQ$1079,AJ$2)*$AD1043+VLOOKUP($AC1043,LS_Coint_BD!$B$3:$AQ$1079,AJ$2+1)</f>
        <v>0</v>
      </c>
      <c r="AK1043" s="89">
        <f>VLOOKUP($AC1043,LS_Coint_BD!$B$3:$AQ$1079,AK$2)*$AD1043+VLOOKUP($AC1043,LS_Coint_BD!$B$3:$AQ$1079,AK$2+1)</f>
        <v>0</v>
      </c>
      <c r="AL1043" s="89">
        <f>VLOOKUP($AC1043,LS_Coint_BD!$B$3:$AQ$1079,AL$2)*$AD1043+VLOOKUP($AC1043,LS_Coint_BD!$B$3:$AQ$1079,AL$2+1)</f>
        <v>0</v>
      </c>
      <c r="AM1043" s="89">
        <f>VLOOKUP($AC1043,LS_Coint_BD!$B$3:$AQ$1079,AM$2)*$AD1043+VLOOKUP($AC1043,LS_Coint_BD!$B$3:$AQ$1079,AM$2+1)</f>
        <v>0</v>
      </c>
      <c r="AN1043" s="89">
        <f>VLOOKUP($AC1043,LS_Coint_BD!$B$3:$AQ$1079,AN$2)</f>
        <v>0</v>
      </c>
      <c r="AO1043" s="89">
        <f>VLOOKUP($AC1043,LS_Coint_BD!$B$3:$AQ$1079,AO$2)</f>
        <v>0</v>
      </c>
      <c r="AP1043" s="89">
        <f>VLOOKUP($AC1043,LS_Coint_BD!$B$3:$AQ$1079,AP$2)</f>
        <v>0</v>
      </c>
      <c r="AQ1043" s="89">
        <f>VLOOKUP($AC1043,LS_Coint_BD!$B$3:$AQ$1079,AQ$2)</f>
        <v>0</v>
      </c>
      <c r="AR1043" s="89">
        <f>VLOOKUP($AC1043,LS_Coint_BD!$B$3:$AQ$1079,AR$2)</f>
        <v>0</v>
      </c>
      <c r="AS1043" s="89">
        <f>VLOOKUP($AC1043,LS_Coint_BD!$B$3:$AQ$1079,AS$2)</f>
        <v>0</v>
      </c>
      <c r="AT1043" s="89">
        <f>VLOOKUP($AC1043,LS_Coint_BD!$B$3:$AQ$1079,AT$2)</f>
        <v>0</v>
      </c>
      <c r="AU1043" s="89">
        <f>VLOOKUP($AC1043,LS_Coint_BD!$B$3:$AQ$1079,AU$2)</f>
        <v>0</v>
      </c>
      <c r="AV1043" s="89">
        <f>VLOOKUP($AC1043,LS_Coint_BD!$B$3:$AQ$1079,AV$2)</f>
        <v>0</v>
      </c>
      <c r="AW1043" s="89">
        <f>VLOOKUP($AC1043,LS_Coint_BD!$B$3:$AQ$1079,AW$2)</f>
        <v>0</v>
      </c>
      <c r="AX1043" s="89">
        <f>VLOOKUP($AC1043,LS_Coint_BD!$B$3:$AQ$1079,AX$2)</f>
        <v>0</v>
      </c>
      <c r="AY1043" s="89">
        <f>VLOOKUP($AC1043,LS_Coint_BD!$B$3:$AQ$1079,AY$2)</f>
        <v>0</v>
      </c>
      <c r="AZ1043" s="89">
        <f>VLOOKUP($AC1043,LS_Coint_BD!$B$3:$AQ$1079,AZ$2)</f>
        <v>0</v>
      </c>
      <c r="BA1043" s="89">
        <f>VLOOKUP($AC1043,LS_Coint_BD!$B$3:$AQ$1079,BA$2)</f>
        <v>0</v>
      </c>
      <c r="BB1043" s="89">
        <f>VLOOKUP($AC1043,LS_Coint_BD!$B$3:$AQ$1079,BB$2)</f>
        <v>0</v>
      </c>
      <c r="BC1043" s="89">
        <f>VLOOKUP($AC1043,LS_Coint_BD!$B$3:$AQ$1079,BC$2)</f>
        <v>0</v>
      </c>
      <c r="BD1043" s="89">
        <f t="shared" si="753"/>
        <v>0</v>
      </c>
      <c r="BE1043" s="89">
        <f t="shared" si="754"/>
        <v>0</v>
      </c>
      <c r="BF1043" s="89">
        <f t="shared" si="755"/>
        <v>0</v>
      </c>
      <c r="BG1043" s="89">
        <f t="shared" si="756"/>
        <v>0</v>
      </c>
      <c r="BH1043" s="89">
        <f t="shared" si="757"/>
        <v>0</v>
      </c>
      <c r="BI1043" s="89">
        <f t="shared" si="758"/>
        <v>0</v>
      </c>
      <c r="BJ1043" s="89">
        <f t="shared" si="759"/>
        <v>0</v>
      </c>
      <c r="BK1043" s="89">
        <f t="shared" si="760"/>
        <v>0</v>
      </c>
      <c r="BL1043" s="89">
        <f t="shared" si="761"/>
        <v>0</v>
      </c>
      <c r="BM1043" s="89"/>
      <c r="BN1043" s="26" t="b">
        <f t="shared" si="762"/>
        <v>0</v>
      </c>
      <c r="BO1043" s="26" t="b">
        <f t="shared" si="763"/>
        <v>0</v>
      </c>
      <c r="BP1043" s="26" t="b">
        <f t="shared" si="764"/>
        <v>0</v>
      </c>
      <c r="BQ1043" s="26" t="b">
        <f t="shared" si="765"/>
        <v>0</v>
      </c>
      <c r="BR1043" s="26" t="b">
        <f t="shared" si="766"/>
        <v>0</v>
      </c>
      <c r="BS1043" s="26" t="b">
        <f t="shared" si="767"/>
        <v>0</v>
      </c>
      <c r="BT1043" s="26" t="b">
        <f t="shared" si="768"/>
        <v>0</v>
      </c>
      <c r="BU1043" s="26" t="b">
        <f t="shared" si="769"/>
        <v>0</v>
      </c>
    </row>
    <row r="1044" spans="2:73" ht="15" thickBot="1" x14ac:dyDescent="0.35">
      <c r="B1044" s="17">
        <f>VLOOKUP($AC1044,LS_Coint_BD!$B$3:$D$1079,2)</f>
        <v>0</v>
      </c>
      <c r="C1044" s="87">
        <f>VLOOKUP($AC1044,LS_Coint_BD!$B$3:$D$1079,3)</f>
        <v>0</v>
      </c>
      <c r="D1044" s="68">
        <f t="shared" ref="D1044:D1107" si="771">IF(AF1044=0,0,$AE1044-AF1044)</f>
        <v>0</v>
      </c>
      <c r="E1044" s="65">
        <f t="shared" ref="E1044:E1107" si="772">F1044/2*3</f>
        <v>0</v>
      </c>
      <c r="F1044" s="69">
        <f t="shared" ref="F1044:F1107" si="773">BD1044</f>
        <v>0</v>
      </c>
      <c r="G1044" s="68">
        <f t="shared" ref="G1044:G1107" si="774">IF(AG1044=0,0,$AE1044-AG1044)</f>
        <v>0</v>
      </c>
      <c r="H1044" s="65">
        <f t="shared" ref="H1044:H1107" si="775">I1044/2*3</f>
        <v>0</v>
      </c>
      <c r="I1044" s="69">
        <f t="shared" ref="I1044:I1107" si="776">BE1044</f>
        <v>0</v>
      </c>
      <c r="J1044" s="68">
        <f t="shared" ref="J1044:J1107" si="777">IF(AH1044=0,0,$AE1044-AH1044)</f>
        <v>0</v>
      </c>
      <c r="K1044" s="65">
        <f t="shared" ref="K1044:K1107" si="778">L1044/2*3</f>
        <v>0</v>
      </c>
      <c r="L1044" s="69">
        <f t="shared" ref="L1044:L1107" si="779">BF1044</f>
        <v>0</v>
      </c>
      <c r="M1044" s="68">
        <f t="shared" ref="M1044:M1107" si="780">IF(AI1044=0,0,$AE1044-AI1044)</f>
        <v>0</v>
      </c>
      <c r="N1044" s="65">
        <f t="shared" ref="N1044:N1107" si="781">O1044/2*3</f>
        <v>0</v>
      </c>
      <c r="O1044" s="69">
        <f t="shared" ref="O1044:O1107" si="782">BG1044</f>
        <v>0</v>
      </c>
      <c r="P1044" s="68">
        <f t="shared" ref="P1044:P1107" si="783">IF(AJ1044=0,0,$AE1044-AJ1044)</f>
        <v>0</v>
      </c>
      <c r="Q1044" s="65">
        <f t="shared" ref="Q1044:Q1107" si="784">R1044/2*3</f>
        <v>0</v>
      </c>
      <c r="R1044" s="69">
        <f t="shared" ref="R1044:R1107" si="785">BH1044</f>
        <v>0</v>
      </c>
      <c r="S1044" s="68">
        <f t="shared" ref="S1044:S1107" si="786">IF(AK1044=0,0,$AE1044-AK1044)</f>
        <v>0</v>
      </c>
      <c r="T1044" s="65">
        <f t="shared" ref="T1044:T1107" si="787">U1044/2*3</f>
        <v>0</v>
      </c>
      <c r="U1044" s="69">
        <f t="shared" ref="U1044:U1107" si="788">BI1044</f>
        <v>0</v>
      </c>
      <c r="V1044" s="68">
        <f t="shared" ref="V1044:V1107" si="789">IF(AL1044=0,0,$AE1044-AL1044)</f>
        <v>0</v>
      </c>
      <c r="W1044" s="65">
        <f t="shared" ref="W1044:W1107" si="790">X1044/2*3</f>
        <v>0</v>
      </c>
      <c r="X1044" s="69">
        <f t="shared" ref="X1044:X1107" si="791">BJ1044</f>
        <v>0</v>
      </c>
      <c r="Y1044" s="68">
        <f t="shared" ref="Y1044:Y1107" si="792">IF(AM1044=0,0,$AE1044-AM1044)</f>
        <v>0</v>
      </c>
      <c r="Z1044" s="65">
        <f t="shared" ref="Z1044:Z1107" si="793">AA1044/2*3</f>
        <v>0</v>
      </c>
      <c r="AA1044" s="69">
        <f t="shared" ref="AA1044:AA1107" si="794">BK1044</f>
        <v>0</v>
      </c>
      <c r="AB1044" s="98">
        <f>SUMIF(BN1044:BU1044,"VERDADEIRO",BN$3:$BU1043)</f>
        <v>0</v>
      </c>
      <c r="AC1044" s="97">
        <f t="shared" si="770"/>
        <v>1041</v>
      </c>
      <c r="AD1044" s="89">
        <f>RTD("tryd.rtdserver",,"COT",B1044,"ULT")</f>
        <v>0</v>
      </c>
      <c r="AE1044" s="89">
        <f>RTD("tryd.rtdserver",,"COT",C1044,"ULT")</f>
        <v>0</v>
      </c>
      <c r="AF1044" s="89">
        <f>VLOOKUP($AC1044,LS_Coint_BD!$B$3:$AQ$1079,AF$2)*$AD1044+VLOOKUP($AC1044,LS_Coint_BD!$B$3:$AQ$1079,AF$2+1)</f>
        <v>0</v>
      </c>
      <c r="AG1044" s="89">
        <f>VLOOKUP($AC1044,LS_Coint_BD!$B$3:$AQ$1079,AG$2)*$AD1044+VLOOKUP($AC1044,LS_Coint_BD!$B$3:$AQ$1079,AG$2+1)</f>
        <v>0</v>
      </c>
      <c r="AH1044" s="89">
        <f>VLOOKUP($AC1044,LS_Coint_BD!$B$3:$AQ$1079,AH$2)*$AD1044+VLOOKUP($AC1044,LS_Coint_BD!$B$3:$AQ$1079,AH$2+1)</f>
        <v>0</v>
      </c>
      <c r="AI1044" s="89">
        <f>VLOOKUP($AC1044,LS_Coint_BD!$B$3:$AQ$1079,AI$2)*$AD1044+VLOOKUP($AC1044,LS_Coint_BD!$B$3:$AQ$1079,AI$2+1)</f>
        <v>0</v>
      </c>
      <c r="AJ1044" s="89">
        <f>VLOOKUP($AC1044,LS_Coint_BD!$B$3:$AQ$1079,AJ$2)*$AD1044+VLOOKUP($AC1044,LS_Coint_BD!$B$3:$AQ$1079,AJ$2+1)</f>
        <v>0</v>
      </c>
      <c r="AK1044" s="89">
        <f>VLOOKUP($AC1044,LS_Coint_BD!$B$3:$AQ$1079,AK$2)*$AD1044+VLOOKUP($AC1044,LS_Coint_BD!$B$3:$AQ$1079,AK$2+1)</f>
        <v>0</v>
      </c>
      <c r="AL1044" s="89">
        <f>VLOOKUP($AC1044,LS_Coint_BD!$B$3:$AQ$1079,AL$2)*$AD1044+VLOOKUP($AC1044,LS_Coint_BD!$B$3:$AQ$1079,AL$2+1)</f>
        <v>0</v>
      </c>
      <c r="AM1044" s="89">
        <f>VLOOKUP($AC1044,LS_Coint_BD!$B$3:$AQ$1079,AM$2)*$AD1044+VLOOKUP($AC1044,LS_Coint_BD!$B$3:$AQ$1079,AM$2+1)</f>
        <v>0</v>
      </c>
      <c r="AN1044" s="89">
        <f>VLOOKUP($AC1044,LS_Coint_BD!$B$3:$AQ$1079,AN$2)</f>
        <v>0</v>
      </c>
      <c r="AO1044" s="89">
        <f>VLOOKUP($AC1044,LS_Coint_BD!$B$3:$AQ$1079,AO$2)</f>
        <v>0</v>
      </c>
      <c r="AP1044" s="89">
        <f>VLOOKUP($AC1044,LS_Coint_BD!$B$3:$AQ$1079,AP$2)</f>
        <v>0</v>
      </c>
      <c r="AQ1044" s="89">
        <f>VLOOKUP($AC1044,LS_Coint_BD!$B$3:$AQ$1079,AQ$2)</f>
        <v>0</v>
      </c>
      <c r="AR1044" s="89">
        <f>VLOOKUP($AC1044,LS_Coint_BD!$B$3:$AQ$1079,AR$2)</f>
        <v>0</v>
      </c>
      <c r="AS1044" s="89">
        <f>VLOOKUP($AC1044,LS_Coint_BD!$B$3:$AQ$1079,AS$2)</f>
        <v>0</v>
      </c>
      <c r="AT1044" s="89">
        <f>VLOOKUP($AC1044,LS_Coint_BD!$B$3:$AQ$1079,AT$2)</f>
        <v>0</v>
      </c>
      <c r="AU1044" s="89">
        <f>VLOOKUP($AC1044,LS_Coint_BD!$B$3:$AQ$1079,AU$2)</f>
        <v>0</v>
      </c>
      <c r="AV1044" s="89">
        <f>VLOOKUP($AC1044,LS_Coint_BD!$B$3:$AQ$1079,AV$2)</f>
        <v>0</v>
      </c>
      <c r="AW1044" s="89">
        <f>VLOOKUP($AC1044,LS_Coint_BD!$B$3:$AQ$1079,AW$2)</f>
        <v>0</v>
      </c>
      <c r="AX1044" s="89">
        <f>VLOOKUP($AC1044,LS_Coint_BD!$B$3:$AQ$1079,AX$2)</f>
        <v>0</v>
      </c>
      <c r="AY1044" s="89">
        <f>VLOOKUP($AC1044,LS_Coint_BD!$B$3:$AQ$1079,AY$2)</f>
        <v>0</v>
      </c>
      <c r="AZ1044" s="89">
        <f>VLOOKUP($AC1044,LS_Coint_BD!$B$3:$AQ$1079,AZ$2)</f>
        <v>0</v>
      </c>
      <c r="BA1044" s="89">
        <f>VLOOKUP($AC1044,LS_Coint_BD!$B$3:$AQ$1079,BA$2)</f>
        <v>0</v>
      </c>
      <c r="BB1044" s="89">
        <f>VLOOKUP($AC1044,LS_Coint_BD!$B$3:$AQ$1079,BB$2)</f>
        <v>0</v>
      </c>
      <c r="BC1044" s="89">
        <f>VLOOKUP($AC1044,LS_Coint_BD!$B$3:$AQ$1079,BC$2)</f>
        <v>0</v>
      </c>
      <c r="BD1044" s="89">
        <f t="shared" ref="BD1044:BD1107" si="795">IF(D1044&lt;0,AV1044-2*AN1044,AV1044+2*AN1044)</f>
        <v>0</v>
      </c>
      <c r="BE1044" s="89">
        <f t="shared" ref="BE1044:BE1107" si="796">IF(G1044&lt;0,AW1044-2*AO1044,AW1044+2*AO1044)</f>
        <v>0</v>
      </c>
      <c r="BF1044" s="89">
        <f t="shared" ref="BF1044:BF1107" si="797">IF(J1044&lt;0,AX1044-2*AP1044,AX1044+2*AP1044)</f>
        <v>0</v>
      </c>
      <c r="BG1044" s="89">
        <f t="shared" ref="BG1044:BG1107" si="798">IF(M1044&lt;0,AY1044-2*AQ1044,AY1044+2*AQ1044)</f>
        <v>0</v>
      </c>
      <c r="BH1044" s="89">
        <f t="shared" ref="BH1044:BH1107" si="799">IF(P1044&lt;0,AZ1044-2*AR1044,AZ1044+2*AR1044)</f>
        <v>0</v>
      </c>
      <c r="BI1044" s="89">
        <f t="shared" ref="BI1044:BI1107" si="800">IF(S1044&lt;0,BA1044-2*AS1044,BA1044+2*AS1044)</f>
        <v>0</v>
      </c>
      <c r="BJ1044" s="89">
        <f t="shared" ref="BJ1044:BJ1107" si="801">IF(V1044&lt;0,BB1044-2*AT1044,BB1044+2*AT1044)</f>
        <v>0</v>
      </c>
      <c r="BK1044" s="89">
        <f t="shared" ref="BK1044:BK1107" si="802">IF(Y1044&lt;0,BC1044-2*AU1044,BC1044+2*AU1044)</f>
        <v>0</v>
      </c>
      <c r="BL1044" s="89">
        <f t="shared" ref="BL1044:BL1107" si="803">IF(AA1044&lt;0,BD1044-2*AV1044,BD1044+2*AV1044)</f>
        <v>0</v>
      </c>
      <c r="BM1044" s="89"/>
      <c r="BN1044" s="26" t="b">
        <f t="shared" ref="BN1044:BN1107" si="804">IF(D1044&gt;0,IF(D1044&gt;F1044,TRUE,FALSE),IF(D1044&lt;F1044,TRUE,FALSE))</f>
        <v>0</v>
      </c>
      <c r="BO1044" s="26" t="b">
        <f t="shared" ref="BO1044:BO1107" si="805">IF(G1044&gt;0,IF(G1044&gt;I1044,TRUE,FALSE),IF(G1044&lt;I1044,TRUE,FALSE))</f>
        <v>0</v>
      </c>
      <c r="BP1044" s="26" t="b">
        <f t="shared" ref="BP1044:BP1107" si="806">IF(J1044&gt;0,IF(J1044&gt;L1044,TRUE,FALSE),IF(J1044&lt;L1044,TRUE,FALSE))</f>
        <v>0</v>
      </c>
      <c r="BQ1044" s="26" t="b">
        <f t="shared" ref="BQ1044:BQ1107" si="807">IF(M1044&gt;0,IF(M1044&gt;O1044,TRUE,FALSE),IF(M1044&lt;O1044,TRUE,FALSE))</f>
        <v>0</v>
      </c>
      <c r="BR1044" s="26" t="b">
        <f t="shared" ref="BR1044:BR1107" si="808">IF(P1044&gt;0,IF(P1044&gt;R1044,TRUE,FALSE),IF(P1044&lt;R1044,TRUE,FALSE))</f>
        <v>0</v>
      </c>
      <c r="BS1044" s="26" t="b">
        <f t="shared" ref="BS1044:BS1107" si="809">IF(S1044&gt;0,IF(S1044&gt;U1044,TRUE,FALSE),IF(S1044&lt;U1044,TRUE,FALSE))</f>
        <v>0</v>
      </c>
      <c r="BT1044" s="26" t="b">
        <f t="shared" ref="BT1044:BT1107" si="810">IF(V1044&gt;0,IF(V1044&gt;X1044,TRUE,FALSE),IF(V1044&lt;X1044,TRUE,FALSE))</f>
        <v>0</v>
      </c>
      <c r="BU1044" s="26" t="b">
        <f t="shared" ref="BU1044:BU1107" si="811">IF(Y1044&gt;0,IF(Y1044&gt;AA1044,TRUE,FALSE),IF(Y1044&lt;AA1044,TRUE,FALSE))</f>
        <v>0</v>
      </c>
    </row>
    <row r="1045" spans="2:73" ht="15" thickBot="1" x14ac:dyDescent="0.35">
      <c r="B1045" s="17">
        <f>VLOOKUP($AC1045,LS_Coint_BD!$B$3:$D$1079,2)</f>
        <v>0</v>
      </c>
      <c r="C1045" s="87">
        <f>VLOOKUP($AC1045,LS_Coint_BD!$B$3:$D$1079,3)</f>
        <v>0</v>
      </c>
      <c r="D1045" s="68">
        <f t="shared" si="771"/>
        <v>0</v>
      </c>
      <c r="E1045" s="65">
        <f t="shared" si="772"/>
        <v>0</v>
      </c>
      <c r="F1045" s="69">
        <f t="shared" si="773"/>
        <v>0</v>
      </c>
      <c r="G1045" s="68">
        <f t="shared" si="774"/>
        <v>0</v>
      </c>
      <c r="H1045" s="65">
        <f t="shared" si="775"/>
        <v>0</v>
      </c>
      <c r="I1045" s="69">
        <f t="shared" si="776"/>
        <v>0</v>
      </c>
      <c r="J1045" s="68">
        <f t="shared" si="777"/>
        <v>0</v>
      </c>
      <c r="K1045" s="65">
        <f t="shared" si="778"/>
        <v>0</v>
      </c>
      <c r="L1045" s="69">
        <f t="shared" si="779"/>
        <v>0</v>
      </c>
      <c r="M1045" s="68">
        <f t="shared" si="780"/>
        <v>0</v>
      </c>
      <c r="N1045" s="65">
        <f t="shared" si="781"/>
        <v>0</v>
      </c>
      <c r="O1045" s="69">
        <f t="shared" si="782"/>
        <v>0</v>
      </c>
      <c r="P1045" s="68">
        <f t="shared" si="783"/>
        <v>0</v>
      </c>
      <c r="Q1045" s="65">
        <f t="shared" si="784"/>
        <v>0</v>
      </c>
      <c r="R1045" s="69">
        <f t="shared" si="785"/>
        <v>0</v>
      </c>
      <c r="S1045" s="68">
        <f t="shared" si="786"/>
        <v>0</v>
      </c>
      <c r="T1045" s="65">
        <f t="shared" si="787"/>
        <v>0</v>
      </c>
      <c r="U1045" s="69">
        <f t="shared" si="788"/>
        <v>0</v>
      </c>
      <c r="V1045" s="68">
        <f t="shared" si="789"/>
        <v>0</v>
      </c>
      <c r="W1045" s="65">
        <f t="shared" si="790"/>
        <v>0</v>
      </c>
      <c r="X1045" s="69">
        <f t="shared" si="791"/>
        <v>0</v>
      </c>
      <c r="Y1045" s="68">
        <f t="shared" si="792"/>
        <v>0</v>
      </c>
      <c r="Z1045" s="65">
        <f t="shared" si="793"/>
        <v>0</v>
      </c>
      <c r="AA1045" s="69">
        <f t="shared" si="794"/>
        <v>0</v>
      </c>
      <c r="AB1045" s="98">
        <f>SUMIF(BN1045:BU1045,"VERDADEIRO",BN$3:$BU1044)</f>
        <v>0</v>
      </c>
      <c r="AC1045" s="97">
        <f t="shared" si="770"/>
        <v>1042</v>
      </c>
      <c r="AD1045" s="89">
        <f>RTD("tryd.rtdserver",,"COT",B1045,"ULT")</f>
        <v>0</v>
      </c>
      <c r="AE1045" s="89">
        <f>RTD("tryd.rtdserver",,"COT",C1045,"ULT")</f>
        <v>0</v>
      </c>
      <c r="AF1045" s="89">
        <f>VLOOKUP($AC1045,LS_Coint_BD!$B$3:$AQ$1079,AF$2)*$AD1045+VLOOKUP($AC1045,LS_Coint_BD!$B$3:$AQ$1079,AF$2+1)</f>
        <v>0</v>
      </c>
      <c r="AG1045" s="89">
        <f>VLOOKUP($AC1045,LS_Coint_BD!$B$3:$AQ$1079,AG$2)*$AD1045+VLOOKUP($AC1045,LS_Coint_BD!$B$3:$AQ$1079,AG$2+1)</f>
        <v>0</v>
      </c>
      <c r="AH1045" s="89">
        <f>VLOOKUP($AC1045,LS_Coint_BD!$B$3:$AQ$1079,AH$2)*$AD1045+VLOOKUP($AC1045,LS_Coint_BD!$B$3:$AQ$1079,AH$2+1)</f>
        <v>0</v>
      </c>
      <c r="AI1045" s="89">
        <f>VLOOKUP($AC1045,LS_Coint_BD!$B$3:$AQ$1079,AI$2)*$AD1045+VLOOKUP($AC1045,LS_Coint_BD!$B$3:$AQ$1079,AI$2+1)</f>
        <v>0</v>
      </c>
      <c r="AJ1045" s="89">
        <f>VLOOKUP($AC1045,LS_Coint_BD!$B$3:$AQ$1079,AJ$2)*$AD1045+VLOOKUP($AC1045,LS_Coint_BD!$B$3:$AQ$1079,AJ$2+1)</f>
        <v>0</v>
      </c>
      <c r="AK1045" s="89">
        <f>VLOOKUP($AC1045,LS_Coint_BD!$B$3:$AQ$1079,AK$2)*$AD1045+VLOOKUP($AC1045,LS_Coint_BD!$B$3:$AQ$1079,AK$2+1)</f>
        <v>0</v>
      </c>
      <c r="AL1045" s="89">
        <f>VLOOKUP($AC1045,LS_Coint_BD!$B$3:$AQ$1079,AL$2)*$AD1045+VLOOKUP($AC1045,LS_Coint_BD!$B$3:$AQ$1079,AL$2+1)</f>
        <v>0</v>
      </c>
      <c r="AM1045" s="89">
        <f>VLOOKUP($AC1045,LS_Coint_BD!$B$3:$AQ$1079,AM$2)*$AD1045+VLOOKUP($AC1045,LS_Coint_BD!$B$3:$AQ$1079,AM$2+1)</f>
        <v>0</v>
      </c>
      <c r="AN1045" s="89">
        <f>VLOOKUP($AC1045,LS_Coint_BD!$B$3:$AQ$1079,AN$2)</f>
        <v>0</v>
      </c>
      <c r="AO1045" s="89">
        <f>VLOOKUP($AC1045,LS_Coint_BD!$B$3:$AQ$1079,AO$2)</f>
        <v>0</v>
      </c>
      <c r="AP1045" s="89">
        <f>VLOOKUP($AC1045,LS_Coint_BD!$B$3:$AQ$1079,AP$2)</f>
        <v>0</v>
      </c>
      <c r="AQ1045" s="89">
        <f>VLOOKUP($AC1045,LS_Coint_BD!$B$3:$AQ$1079,AQ$2)</f>
        <v>0</v>
      </c>
      <c r="AR1045" s="89">
        <f>VLOOKUP($AC1045,LS_Coint_BD!$B$3:$AQ$1079,AR$2)</f>
        <v>0</v>
      </c>
      <c r="AS1045" s="89">
        <f>VLOOKUP($AC1045,LS_Coint_BD!$B$3:$AQ$1079,AS$2)</f>
        <v>0</v>
      </c>
      <c r="AT1045" s="89">
        <f>VLOOKUP($AC1045,LS_Coint_BD!$B$3:$AQ$1079,AT$2)</f>
        <v>0</v>
      </c>
      <c r="AU1045" s="89">
        <f>VLOOKUP($AC1045,LS_Coint_BD!$B$3:$AQ$1079,AU$2)</f>
        <v>0</v>
      </c>
      <c r="AV1045" s="89">
        <f>VLOOKUP($AC1045,LS_Coint_BD!$B$3:$AQ$1079,AV$2)</f>
        <v>0</v>
      </c>
      <c r="AW1045" s="89">
        <f>VLOOKUP($AC1045,LS_Coint_BD!$B$3:$AQ$1079,AW$2)</f>
        <v>0</v>
      </c>
      <c r="AX1045" s="89">
        <f>VLOOKUP($AC1045,LS_Coint_BD!$B$3:$AQ$1079,AX$2)</f>
        <v>0</v>
      </c>
      <c r="AY1045" s="89">
        <f>VLOOKUP($AC1045,LS_Coint_BD!$B$3:$AQ$1079,AY$2)</f>
        <v>0</v>
      </c>
      <c r="AZ1045" s="89">
        <f>VLOOKUP($AC1045,LS_Coint_BD!$B$3:$AQ$1079,AZ$2)</f>
        <v>0</v>
      </c>
      <c r="BA1045" s="89">
        <f>VLOOKUP($AC1045,LS_Coint_BD!$B$3:$AQ$1079,BA$2)</f>
        <v>0</v>
      </c>
      <c r="BB1045" s="89">
        <f>VLOOKUP($AC1045,LS_Coint_BD!$B$3:$AQ$1079,BB$2)</f>
        <v>0</v>
      </c>
      <c r="BC1045" s="89">
        <f>VLOOKUP($AC1045,LS_Coint_BD!$B$3:$AQ$1079,BC$2)</f>
        <v>0</v>
      </c>
      <c r="BD1045" s="89">
        <f t="shared" si="795"/>
        <v>0</v>
      </c>
      <c r="BE1045" s="89">
        <f t="shared" si="796"/>
        <v>0</v>
      </c>
      <c r="BF1045" s="89">
        <f t="shared" si="797"/>
        <v>0</v>
      </c>
      <c r="BG1045" s="89">
        <f t="shared" si="798"/>
        <v>0</v>
      </c>
      <c r="BH1045" s="89">
        <f t="shared" si="799"/>
        <v>0</v>
      </c>
      <c r="BI1045" s="89">
        <f t="shared" si="800"/>
        <v>0</v>
      </c>
      <c r="BJ1045" s="89">
        <f t="shared" si="801"/>
        <v>0</v>
      </c>
      <c r="BK1045" s="89">
        <f t="shared" si="802"/>
        <v>0</v>
      </c>
      <c r="BL1045" s="89">
        <f t="shared" si="803"/>
        <v>0</v>
      </c>
      <c r="BM1045" s="89"/>
      <c r="BN1045" s="26" t="b">
        <f t="shared" si="804"/>
        <v>0</v>
      </c>
      <c r="BO1045" s="26" t="b">
        <f t="shared" si="805"/>
        <v>0</v>
      </c>
      <c r="BP1045" s="26" t="b">
        <f t="shared" si="806"/>
        <v>0</v>
      </c>
      <c r="BQ1045" s="26" t="b">
        <f t="shared" si="807"/>
        <v>0</v>
      </c>
      <c r="BR1045" s="26" t="b">
        <f t="shared" si="808"/>
        <v>0</v>
      </c>
      <c r="BS1045" s="26" t="b">
        <f t="shared" si="809"/>
        <v>0</v>
      </c>
      <c r="BT1045" s="26" t="b">
        <f t="shared" si="810"/>
        <v>0</v>
      </c>
      <c r="BU1045" s="26" t="b">
        <f t="shared" si="811"/>
        <v>0</v>
      </c>
    </row>
    <row r="1046" spans="2:73" ht="15" thickBot="1" x14ac:dyDescent="0.35">
      <c r="B1046" s="17">
        <f>VLOOKUP($AC1046,LS_Coint_BD!$B$3:$D$1079,2)</f>
        <v>0</v>
      </c>
      <c r="C1046" s="87">
        <f>VLOOKUP($AC1046,LS_Coint_BD!$B$3:$D$1079,3)</f>
        <v>0</v>
      </c>
      <c r="D1046" s="68">
        <f t="shared" si="771"/>
        <v>0</v>
      </c>
      <c r="E1046" s="65">
        <f t="shared" si="772"/>
        <v>0</v>
      </c>
      <c r="F1046" s="69">
        <f t="shared" si="773"/>
        <v>0</v>
      </c>
      <c r="G1046" s="68">
        <f t="shared" si="774"/>
        <v>0</v>
      </c>
      <c r="H1046" s="65">
        <f t="shared" si="775"/>
        <v>0</v>
      </c>
      <c r="I1046" s="69">
        <f t="shared" si="776"/>
        <v>0</v>
      </c>
      <c r="J1046" s="68">
        <f t="shared" si="777"/>
        <v>0</v>
      </c>
      <c r="K1046" s="65">
        <f t="shared" si="778"/>
        <v>0</v>
      </c>
      <c r="L1046" s="69">
        <f t="shared" si="779"/>
        <v>0</v>
      </c>
      <c r="M1046" s="68">
        <f t="shared" si="780"/>
        <v>0</v>
      </c>
      <c r="N1046" s="65">
        <f t="shared" si="781"/>
        <v>0</v>
      </c>
      <c r="O1046" s="69">
        <f t="shared" si="782"/>
        <v>0</v>
      </c>
      <c r="P1046" s="68">
        <f t="shared" si="783"/>
        <v>0</v>
      </c>
      <c r="Q1046" s="65">
        <f t="shared" si="784"/>
        <v>0</v>
      </c>
      <c r="R1046" s="69">
        <f t="shared" si="785"/>
        <v>0</v>
      </c>
      <c r="S1046" s="68">
        <f t="shared" si="786"/>
        <v>0</v>
      </c>
      <c r="T1046" s="65">
        <f t="shared" si="787"/>
        <v>0</v>
      </c>
      <c r="U1046" s="69">
        <f t="shared" si="788"/>
        <v>0</v>
      </c>
      <c r="V1046" s="68">
        <f t="shared" si="789"/>
        <v>0</v>
      </c>
      <c r="W1046" s="65">
        <f t="shared" si="790"/>
        <v>0</v>
      </c>
      <c r="X1046" s="69">
        <f t="shared" si="791"/>
        <v>0</v>
      </c>
      <c r="Y1046" s="68">
        <f t="shared" si="792"/>
        <v>0</v>
      </c>
      <c r="Z1046" s="65">
        <f t="shared" si="793"/>
        <v>0</v>
      </c>
      <c r="AA1046" s="69">
        <f t="shared" si="794"/>
        <v>0</v>
      </c>
      <c r="AB1046" s="98">
        <f>SUMIF(BN1046:BU1046,"VERDADEIRO",BN$3:$BU1045)</f>
        <v>0</v>
      </c>
      <c r="AC1046" s="97">
        <f t="shared" si="770"/>
        <v>1043</v>
      </c>
      <c r="AD1046" s="89">
        <f>RTD("tryd.rtdserver",,"COT",B1046,"ULT")</f>
        <v>0</v>
      </c>
      <c r="AE1046" s="89">
        <f>RTD("tryd.rtdserver",,"COT",C1046,"ULT")</f>
        <v>0</v>
      </c>
      <c r="AF1046" s="89">
        <f>VLOOKUP($AC1046,LS_Coint_BD!$B$3:$AQ$1079,AF$2)*$AD1046+VLOOKUP($AC1046,LS_Coint_BD!$B$3:$AQ$1079,AF$2+1)</f>
        <v>0</v>
      </c>
      <c r="AG1046" s="89">
        <f>VLOOKUP($AC1046,LS_Coint_BD!$B$3:$AQ$1079,AG$2)*$AD1046+VLOOKUP($AC1046,LS_Coint_BD!$B$3:$AQ$1079,AG$2+1)</f>
        <v>0</v>
      </c>
      <c r="AH1046" s="89">
        <f>VLOOKUP($AC1046,LS_Coint_BD!$B$3:$AQ$1079,AH$2)*$AD1046+VLOOKUP($AC1046,LS_Coint_BD!$B$3:$AQ$1079,AH$2+1)</f>
        <v>0</v>
      </c>
      <c r="AI1046" s="89">
        <f>VLOOKUP($AC1046,LS_Coint_BD!$B$3:$AQ$1079,AI$2)*$AD1046+VLOOKUP($AC1046,LS_Coint_BD!$B$3:$AQ$1079,AI$2+1)</f>
        <v>0</v>
      </c>
      <c r="AJ1046" s="89">
        <f>VLOOKUP($AC1046,LS_Coint_BD!$B$3:$AQ$1079,AJ$2)*$AD1046+VLOOKUP($AC1046,LS_Coint_BD!$B$3:$AQ$1079,AJ$2+1)</f>
        <v>0</v>
      </c>
      <c r="AK1046" s="89">
        <f>VLOOKUP($AC1046,LS_Coint_BD!$B$3:$AQ$1079,AK$2)*$AD1046+VLOOKUP($AC1046,LS_Coint_BD!$B$3:$AQ$1079,AK$2+1)</f>
        <v>0</v>
      </c>
      <c r="AL1046" s="89">
        <f>VLOOKUP($AC1046,LS_Coint_BD!$B$3:$AQ$1079,AL$2)*$AD1046+VLOOKUP($AC1046,LS_Coint_BD!$B$3:$AQ$1079,AL$2+1)</f>
        <v>0</v>
      </c>
      <c r="AM1046" s="89">
        <f>VLOOKUP($AC1046,LS_Coint_BD!$B$3:$AQ$1079,AM$2)*$AD1046+VLOOKUP($AC1046,LS_Coint_BD!$B$3:$AQ$1079,AM$2+1)</f>
        <v>0</v>
      </c>
      <c r="AN1046" s="89">
        <f>VLOOKUP($AC1046,LS_Coint_BD!$B$3:$AQ$1079,AN$2)</f>
        <v>0</v>
      </c>
      <c r="AO1046" s="89">
        <f>VLOOKUP($AC1046,LS_Coint_BD!$B$3:$AQ$1079,AO$2)</f>
        <v>0</v>
      </c>
      <c r="AP1046" s="89">
        <f>VLOOKUP($AC1046,LS_Coint_BD!$B$3:$AQ$1079,AP$2)</f>
        <v>0</v>
      </c>
      <c r="AQ1046" s="89">
        <f>VLOOKUP($AC1046,LS_Coint_BD!$B$3:$AQ$1079,AQ$2)</f>
        <v>0</v>
      </c>
      <c r="AR1046" s="89">
        <f>VLOOKUP($AC1046,LS_Coint_BD!$B$3:$AQ$1079,AR$2)</f>
        <v>0</v>
      </c>
      <c r="AS1046" s="89">
        <f>VLOOKUP($AC1046,LS_Coint_BD!$B$3:$AQ$1079,AS$2)</f>
        <v>0</v>
      </c>
      <c r="AT1046" s="89">
        <f>VLOOKUP($AC1046,LS_Coint_BD!$B$3:$AQ$1079,AT$2)</f>
        <v>0</v>
      </c>
      <c r="AU1046" s="89">
        <f>VLOOKUP($AC1046,LS_Coint_BD!$B$3:$AQ$1079,AU$2)</f>
        <v>0</v>
      </c>
      <c r="AV1046" s="89">
        <f>VLOOKUP($AC1046,LS_Coint_BD!$B$3:$AQ$1079,AV$2)</f>
        <v>0</v>
      </c>
      <c r="AW1046" s="89">
        <f>VLOOKUP($AC1046,LS_Coint_BD!$B$3:$AQ$1079,AW$2)</f>
        <v>0</v>
      </c>
      <c r="AX1046" s="89">
        <f>VLOOKUP($AC1046,LS_Coint_BD!$B$3:$AQ$1079,AX$2)</f>
        <v>0</v>
      </c>
      <c r="AY1046" s="89">
        <f>VLOOKUP($AC1046,LS_Coint_BD!$B$3:$AQ$1079,AY$2)</f>
        <v>0</v>
      </c>
      <c r="AZ1046" s="89">
        <f>VLOOKUP($AC1046,LS_Coint_BD!$B$3:$AQ$1079,AZ$2)</f>
        <v>0</v>
      </c>
      <c r="BA1046" s="89">
        <f>VLOOKUP($AC1046,LS_Coint_BD!$B$3:$AQ$1079,BA$2)</f>
        <v>0</v>
      </c>
      <c r="BB1046" s="89">
        <f>VLOOKUP($AC1046,LS_Coint_BD!$B$3:$AQ$1079,BB$2)</f>
        <v>0</v>
      </c>
      <c r="BC1046" s="89">
        <f>VLOOKUP($AC1046,LS_Coint_BD!$B$3:$AQ$1079,BC$2)</f>
        <v>0</v>
      </c>
      <c r="BD1046" s="89">
        <f t="shared" si="795"/>
        <v>0</v>
      </c>
      <c r="BE1046" s="89">
        <f t="shared" si="796"/>
        <v>0</v>
      </c>
      <c r="BF1046" s="89">
        <f t="shared" si="797"/>
        <v>0</v>
      </c>
      <c r="BG1046" s="89">
        <f t="shared" si="798"/>
        <v>0</v>
      </c>
      <c r="BH1046" s="89">
        <f t="shared" si="799"/>
        <v>0</v>
      </c>
      <c r="BI1046" s="89">
        <f t="shared" si="800"/>
        <v>0</v>
      </c>
      <c r="BJ1046" s="89">
        <f t="shared" si="801"/>
        <v>0</v>
      </c>
      <c r="BK1046" s="89">
        <f t="shared" si="802"/>
        <v>0</v>
      </c>
      <c r="BL1046" s="89">
        <f t="shared" si="803"/>
        <v>0</v>
      </c>
      <c r="BM1046" s="89"/>
      <c r="BN1046" s="26" t="b">
        <f t="shared" si="804"/>
        <v>0</v>
      </c>
      <c r="BO1046" s="26" t="b">
        <f t="shared" si="805"/>
        <v>0</v>
      </c>
      <c r="BP1046" s="26" t="b">
        <f t="shared" si="806"/>
        <v>0</v>
      </c>
      <c r="BQ1046" s="26" t="b">
        <f t="shared" si="807"/>
        <v>0</v>
      </c>
      <c r="BR1046" s="26" t="b">
        <f t="shared" si="808"/>
        <v>0</v>
      </c>
      <c r="BS1046" s="26" t="b">
        <f t="shared" si="809"/>
        <v>0</v>
      </c>
      <c r="BT1046" s="26" t="b">
        <f t="shared" si="810"/>
        <v>0</v>
      </c>
      <c r="BU1046" s="26" t="b">
        <f t="shared" si="811"/>
        <v>0</v>
      </c>
    </row>
    <row r="1047" spans="2:73" ht="15" thickBot="1" x14ac:dyDescent="0.35">
      <c r="B1047" s="17">
        <f>VLOOKUP($AC1047,LS_Coint_BD!$B$3:$D$1079,2)</f>
        <v>0</v>
      </c>
      <c r="C1047" s="87">
        <f>VLOOKUP($AC1047,LS_Coint_BD!$B$3:$D$1079,3)</f>
        <v>0</v>
      </c>
      <c r="D1047" s="68">
        <f t="shared" si="771"/>
        <v>0</v>
      </c>
      <c r="E1047" s="65">
        <f t="shared" si="772"/>
        <v>0</v>
      </c>
      <c r="F1047" s="69">
        <f t="shared" si="773"/>
        <v>0</v>
      </c>
      <c r="G1047" s="68">
        <f t="shared" si="774"/>
        <v>0</v>
      </c>
      <c r="H1047" s="65">
        <f t="shared" si="775"/>
        <v>0</v>
      </c>
      <c r="I1047" s="69">
        <f t="shared" si="776"/>
        <v>0</v>
      </c>
      <c r="J1047" s="68">
        <f t="shared" si="777"/>
        <v>0</v>
      </c>
      <c r="K1047" s="65">
        <f t="shared" si="778"/>
        <v>0</v>
      </c>
      <c r="L1047" s="69">
        <f t="shared" si="779"/>
        <v>0</v>
      </c>
      <c r="M1047" s="68">
        <f t="shared" si="780"/>
        <v>0</v>
      </c>
      <c r="N1047" s="65">
        <f t="shared" si="781"/>
        <v>0</v>
      </c>
      <c r="O1047" s="69">
        <f t="shared" si="782"/>
        <v>0</v>
      </c>
      <c r="P1047" s="68">
        <f t="shared" si="783"/>
        <v>0</v>
      </c>
      <c r="Q1047" s="65">
        <f t="shared" si="784"/>
        <v>0</v>
      </c>
      <c r="R1047" s="69">
        <f t="shared" si="785"/>
        <v>0</v>
      </c>
      <c r="S1047" s="68">
        <f t="shared" si="786"/>
        <v>0</v>
      </c>
      <c r="T1047" s="65">
        <f t="shared" si="787"/>
        <v>0</v>
      </c>
      <c r="U1047" s="69">
        <f t="shared" si="788"/>
        <v>0</v>
      </c>
      <c r="V1047" s="68">
        <f t="shared" si="789"/>
        <v>0</v>
      </c>
      <c r="W1047" s="65">
        <f t="shared" si="790"/>
        <v>0</v>
      </c>
      <c r="X1047" s="69">
        <f t="shared" si="791"/>
        <v>0</v>
      </c>
      <c r="Y1047" s="68">
        <f t="shared" si="792"/>
        <v>0</v>
      </c>
      <c r="Z1047" s="65">
        <f t="shared" si="793"/>
        <v>0</v>
      </c>
      <c r="AA1047" s="69">
        <f t="shared" si="794"/>
        <v>0</v>
      </c>
      <c r="AB1047" s="98">
        <f>SUMIF(BN1047:BU1047,"VERDADEIRO",BN$3:$BU1046)</f>
        <v>0</v>
      </c>
      <c r="AC1047" s="97">
        <f t="shared" si="770"/>
        <v>1044</v>
      </c>
      <c r="AD1047" s="89">
        <f>RTD("tryd.rtdserver",,"COT",B1047,"ULT")</f>
        <v>0</v>
      </c>
      <c r="AE1047" s="89">
        <f>RTD("tryd.rtdserver",,"COT",C1047,"ULT")</f>
        <v>0</v>
      </c>
      <c r="AF1047" s="89">
        <f>VLOOKUP($AC1047,LS_Coint_BD!$B$3:$AQ$1079,AF$2)*$AD1047+VLOOKUP($AC1047,LS_Coint_BD!$B$3:$AQ$1079,AF$2+1)</f>
        <v>0</v>
      </c>
      <c r="AG1047" s="89">
        <f>VLOOKUP($AC1047,LS_Coint_BD!$B$3:$AQ$1079,AG$2)*$AD1047+VLOOKUP($AC1047,LS_Coint_BD!$B$3:$AQ$1079,AG$2+1)</f>
        <v>0</v>
      </c>
      <c r="AH1047" s="89">
        <f>VLOOKUP($AC1047,LS_Coint_BD!$B$3:$AQ$1079,AH$2)*$AD1047+VLOOKUP($AC1047,LS_Coint_BD!$B$3:$AQ$1079,AH$2+1)</f>
        <v>0</v>
      </c>
      <c r="AI1047" s="89">
        <f>VLOOKUP($AC1047,LS_Coint_BD!$B$3:$AQ$1079,AI$2)*$AD1047+VLOOKUP($AC1047,LS_Coint_BD!$B$3:$AQ$1079,AI$2+1)</f>
        <v>0</v>
      </c>
      <c r="AJ1047" s="89">
        <f>VLOOKUP($AC1047,LS_Coint_BD!$B$3:$AQ$1079,AJ$2)*$AD1047+VLOOKUP($AC1047,LS_Coint_BD!$B$3:$AQ$1079,AJ$2+1)</f>
        <v>0</v>
      </c>
      <c r="AK1047" s="89">
        <f>VLOOKUP($AC1047,LS_Coint_BD!$B$3:$AQ$1079,AK$2)*$AD1047+VLOOKUP($AC1047,LS_Coint_BD!$B$3:$AQ$1079,AK$2+1)</f>
        <v>0</v>
      </c>
      <c r="AL1047" s="89">
        <f>VLOOKUP($AC1047,LS_Coint_BD!$B$3:$AQ$1079,AL$2)*$AD1047+VLOOKUP($AC1047,LS_Coint_BD!$B$3:$AQ$1079,AL$2+1)</f>
        <v>0</v>
      </c>
      <c r="AM1047" s="89">
        <f>VLOOKUP($AC1047,LS_Coint_BD!$B$3:$AQ$1079,AM$2)*$AD1047+VLOOKUP($AC1047,LS_Coint_BD!$B$3:$AQ$1079,AM$2+1)</f>
        <v>0</v>
      </c>
      <c r="AN1047" s="89">
        <f>VLOOKUP($AC1047,LS_Coint_BD!$B$3:$AQ$1079,AN$2)</f>
        <v>0</v>
      </c>
      <c r="AO1047" s="89">
        <f>VLOOKUP($AC1047,LS_Coint_BD!$B$3:$AQ$1079,AO$2)</f>
        <v>0</v>
      </c>
      <c r="AP1047" s="89">
        <f>VLOOKUP($AC1047,LS_Coint_BD!$B$3:$AQ$1079,AP$2)</f>
        <v>0</v>
      </c>
      <c r="AQ1047" s="89">
        <f>VLOOKUP($AC1047,LS_Coint_BD!$B$3:$AQ$1079,AQ$2)</f>
        <v>0</v>
      </c>
      <c r="AR1047" s="89">
        <f>VLOOKUP($AC1047,LS_Coint_BD!$B$3:$AQ$1079,AR$2)</f>
        <v>0</v>
      </c>
      <c r="AS1047" s="89">
        <f>VLOOKUP($AC1047,LS_Coint_BD!$B$3:$AQ$1079,AS$2)</f>
        <v>0</v>
      </c>
      <c r="AT1047" s="89">
        <f>VLOOKUP($AC1047,LS_Coint_BD!$B$3:$AQ$1079,AT$2)</f>
        <v>0</v>
      </c>
      <c r="AU1047" s="89">
        <f>VLOOKUP($AC1047,LS_Coint_BD!$B$3:$AQ$1079,AU$2)</f>
        <v>0</v>
      </c>
      <c r="AV1047" s="89">
        <f>VLOOKUP($AC1047,LS_Coint_BD!$B$3:$AQ$1079,AV$2)</f>
        <v>0</v>
      </c>
      <c r="AW1047" s="89">
        <f>VLOOKUP($AC1047,LS_Coint_BD!$B$3:$AQ$1079,AW$2)</f>
        <v>0</v>
      </c>
      <c r="AX1047" s="89">
        <f>VLOOKUP($AC1047,LS_Coint_BD!$B$3:$AQ$1079,AX$2)</f>
        <v>0</v>
      </c>
      <c r="AY1047" s="89">
        <f>VLOOKUP($AC1047,LS_Coint_BD!$B$3:$AQ$1079,AY$2)</f>
        <v>0</v>
      </c>
      <c r="AZ1047" s="89">
        <f>VLOOKUP($AC1047,LS_Coint_BD!$B$3:$AQ$1079,AZ$2)</f>
        <v>0</v>
      </c>
      <c r="BA1047" s="89">
        <f>VLOOKUP($AC1047,LS_Coint_BD!$B$3:$AQ$1079,BA$2)</f>
        <v>0</v>
      </c>
      <c r="BB1047" s="89">
        <f>VLOOKUP($AC1047,LS_Coint_BD!$B$3:$AQ$1079,BB$2)</f>
        <v>0</v>
      </c>
      <c r="BC1047" s="89">
        <f>VLOOKUP($AC1047,LS_Coint_BD!$B$3:$AQ$1079,BC$2)</f>
        <v>0</v>
      </c>
      <c r="BD1047" s="89">
        <f t="shared" si="795"/>
        <v>0</v>
      </c>
      <c r="BE1047" s="89">
        <f t="shared" si="796"/>
        <v>0</v>
      </c>
      <c r="BF1047" s="89">
        <f t="shared" si="797"/>
        <v>0</v>
      </c>
      <c r="BG1047" s="89">
        <f t="shared" si="798"/>
        <v>0</v>
      </c>
      <c r="BH1047" s="89">
        <f t="shared" si="799"/>
        <v>0</v>
      </c>
      <c r="BI1047" s="89">
        <f t="shared" si="800"/>
        <v>0</v>
      </c>
      <c r="BJ1047" s="89">
        <f t="shared" si="801"/>
        <v>0</v>
      </c>
      <c r="BK1047" s="89">
        <f t="shared" si="802"/>
        <v>0</v>
      </c>
      <c r="BL1047" s="89">
        <f t="shared" si="803"/>
        <v>0</v>
      </c>
      <c r="BM1047" s="89"/>
      <c r="BN1047" s="26" t="b">
        <f t="shared" si="804"/>
        <v>0</v>
      </c>
      <c r="BO1047" s="26" t="b">
        <f t="shared" si="805"/>
        <v>0</v>
      </c>
      <c r="BP1047" s="26" t="b">
        <f t="shared" si="806"/>
        <v>0</v>
      </c>
      <c r="BQ1047" s="26" t="b">
        <f t="shared" si="807"/>
        <v>0</v>
      </c>
      <c r="BR1047" s="26" t="b">
        <f t="shared" si="808"/>
        <v>0</v>
      </c>
      <c r="BS1047" s="26" t="b">
        <f t="shared" si="809"/>
        <v>0</v>
      </c>
      <c r="BT1047" s="26" t="b">
        <f t="shared" si="810"/>
        <v>0</v>
      </c>
      <c r="BU1047" s="26" t="b">
        <f t="shared" si="811"/>
        <v>0</v>
      </c>
    </row>
    <row r="1048" spans="2:73" ht="15" thickBot="1" x14ac:dyDescent="0.35">
      <c r="B1048" s="17">
        <f>VLOOKUP($AC1048,LS_Coint_BD!$B$3:$D$1079,2)</f>
        <v>0</v>
      </c>
      <c r="C1048" s="87">
        <f>VLOOKUP($AC1048,LS_Coint_BD!$B$3:$D$1079,3)</f>
        <v>0</v>
      </c>
      <c r="D1048" s="68">
        <f t="shared" si="771"/>
        <v>0</v>
      </c>
      <c r="E1048" s="65">
        <f t="shared" si="772"/>
        <v>0</v>
      </c>
      <c r="F1048" s="69">
        <f t="shared" si="773"/>
        <v>0</v>
      </c>
      <c r="G1048" s="68">
        <f t="shared" si="774"/>
        <v>0</v>
      </c>
      <c r="H1048" s="65">
        <f t="shared" si="775"/>
        <v>0</v>
      </c>
      <c r="I1048" s="69">
        <f t="shared" si="776"/>
        <v>0</v>
      </c>
      <c r="J1048" s="68">
        <f t="shared" si="777"/>
        <v>0</v>
      </c>
      <c r="K1048" s="65">
        <f t="shared" si="778"/>
        <v>0</v>
      </c>
      <c r="L1048" s="69">
        <f t="shared" si="779"/>
        <v>0</v>
      </c>
      <c r="M1048" s="68">
        <f t="shared" si="780"/>
        <v>0</v>
      </c>
      <c r="N1048" s="65">
        <f t="shared" si="781"/>
        <v>0</v>
      </c>
      <c r="O1048" s="69">
        <f t="shared" si="782"/>
        <v>0</v>
      </c>
      <c r="P1048" s="68">
        <f t="shared" si="783"/>
        <v>0</v>
      </c>
      <c r="Q1048" s="65">
        <f t="shared" si="784"/>
        <v>0</v>
      </c>
      <c r="R1048" s="69">
        <f t="shared" si="785"/>
        <v>0</v>
      </c>
      <c r="S1048" s="68">
        <f t="shared" si="786"/>
        <v>0</v>
      </c>
      <c r="T1048" s="65">
        <f t="shared" si="787"/>
        <v>0</v>
      </c>
      <c r="U1048" s="69">
        <f t="shared" si="788"/>
        <v>0</v>
      </c>
      <c r="V1048" s="68">
        <f t="shared" si="789"/>
        <v>0</v>
      </c>
      <c r="W1048" s="65">
        <f t="shared" si="790"/>
        <v>0</v>
      </c>
      <c r="X1048" s="69">
        <f t="shared" si="791"/>
        <v>0</v>
      </c>
      <c r="Y1048" s="68">
        <f t="shared" si="792"/>
        <v>0</v>
      </c>
      <c r="Z1048" s="65">
        <f t="shared" si="793"/>
        <v>0</v>
      </c>
      <c r="AA1048" s="69">
        <f t="shared" si="794"/>
        <v>0</v>
      </c>
      <c r="AB1048" s="98">
        <f>SUMIF(BN1048:BU1048,"VERDADEIRO",BN$3:$BU1047)</f>
        <v>0</v>
      </c>
      <c r="AC1048" s="97">
        <f t="shared" si="770"/>
        <v>1045</v>
      </c>
      <c r="AD1048" s="89">
        <f>RTD("tryd.rtdserver",,"COT",B1048,"ULT")</f>
        <v>0</v>
      </c>
      <c r="AE1048" s="89">
        <f>RTD("tryd.rtdserver",,"COT",C1048,"ULT")</f>
        <v>0</v>
      </c>
      <c r="AF1048" s="89">
        <f>VLOOKUP($AC1048,LS_Coint_BD!$B$3:$AQ$1079,AF$2)*$AD1048+VLOOKUP($AC1048,LS_Coint_BD!$B$3:$AQ$1079,AF$2+1)</f>
        <v>0</v>
      </c>
      <c r="AG1048" s="89">
        <f>VLOOKUP($AC1048,LS_Coint_BD!$B$3:$AQ$1079,AG$2)*$AD1048+VLOOKUP($AC1048,LS_Coint_BD!$B$3:$AQ$1079,AG$2+1)</f>
        <v>0</v>
      </c>
      <c r="AH1048" s="89">
        <f>VLOOKUP($AC1048,LS_Coint_BD!$B$3:$AQ$1079,AH$2)*$AD1048+VLOOKUP($AC1048,LS_Coint_BD!$B$3:$AQ$1079,AH$2+1)</f>
        <v>0</v>
      </c>
      <c r="AI1048" s="89">
        <f>VLOOKUP($AC1048,LS_Coint_BD!$B$3:$AQ$1079,AI$2)*$AD1048+VLOOKUP($AC1048,LS_Coint_BD!$B$3:$AQ$1079,AI$2+1)</f>
        <v>0</v>
      </c>
      <c r="AJ1048" s="89">
        <f>VLOOKUP($AC1048,LS_Coint_BD!$B$3:$AQ$1079,AJ$2)*$AD1048+VLOOKUP($AC1048,LS_Coint_BD!$B$3:$AQ$1079,AJ$2+1)</f>
        <v>0</v>
      </c>
      <c r="AK1048" s="89">
        <f>VLOOKUP($AC1048,LS_Coint_BD!$B$3:$AQ$1079,AK$2)*$AD1048+VLOOKUP($AC1048,LS_Coint_BD!$B$3:$AQ$1079,AK$2+1)</f>
        <v>0</v>
      </c>
      <c r="AL1048" s="89">
        <f>VLOOKUP($AC1048,LS_Coint_BD!$B$3:$AQ$1079,AL$2)*$AD1048+VLOOKUP($AC1048,LS_Coint_BD!$B$3:$AQ$1079,AL$2+1)</f>
        <v>0</v>
      </c>
      <c r="AM1048" s="89">
        <f>VLOOKUP($AC1048,LS_Coint_BD!$B$3:$AQ$1079,AM$2)*$AD1048+VLOOKUP($AC1048,LS_Coint_BD!$B$3:$AQ$1079,AM$2+1)</f>
        <v>0</v>
      </c>
      <c r="AN1048" s="89">
        <f>VLOOKUP($AC1048,LS_Coint_BD!$B$3:$AQ$1079,AN$2)</f>
        <v>0</v>
      </c>
      <c r="AO1048" s="89">
        <f>VLOOKUP($AC1048,LS_Coint_BD!$B$3:$AQ$1079,AO$2)</f>
        <v>0</v>
      </c>
      <c r="AP1048" s="89">
        <f>VLOOKUP($AC1048,LS_Coint_BD!$B$3:$AQ$1079,AP$2)</f>
        <v>0</v>
      </c>
      <c r="AQ1048" s="89">
        <f>VLOOKUP($AC1048,LS_Coint_BD!$B$3:$AQ$1079,AQ$2)</f>
        <v>0</v>
      </c>
      <c r="AR1048" s="89">
        <f>VLOOKUP($AC1048,LS_Coint_BD!$B$3:$AQ$1079,AR$2)</f>
        <v>0</v>
      </c>
      <c r="AS1048" s="89">
        <f>VLOOKUP($AC1048,LS_Coint_BD!$B$3:$AQ$1079,AS$2)</f>
        <v>0</v>
      </c>
      <c r="AT1048" s="89">
        <f>VLOOKUP($AC1048,LS_Coint_BD!$B$3:$AQ$1079,AT$2)</f>
        <v>0</v>
      </c>
      <c r="AU1048" s="89">
        <f>VLOOKUP($AC1048,LS_Coint_BD!$B$3:$AQ$1079,AU$2)</f>
        <v>0</v>
      </c>
      <c r="AV1048" s="89">
        <f>VLOOKUP($AC1048,LS_Coint_BD!$B$3:$AQ$1079,AV$2)</f>
        <v>0</v>
      </c>
      <c r="AW1048" s="89">
        <f>VLOOKUP($AC1048,LS_Coint_BD!$B$3:$AQ$1079,AW$2)</f>
        <v>0</v>
      </c>
      <c r="AX1048" s="89">
        <f>VLOOKUP($AC1048,LS_Coint_BD!$B$3:$AQ$1079,AX$2)</f>
        <v>0</v>
      </c>
      <c r="AY1048" s="89">
        <f>VLOOKUP($AC1048,LS_Coint_BD!$B$3:$AQ$1079,AY$2)</f>
        <v>0</v>
      </c>
      <c r="AZ1048" s="89">
        <f>VLOOKUP($AC1048,LS_Coint_BD!$B$3:$AQ$1079,AZ$2)</f>
        <v>0</v>
      </c>
      <c r="BA1048" s="89">
        <f>VLOOKUP($AC1048,LS_Coint_BD!$B$3:$AQ$1079,BA$2)</f>
        <v>0</v>
      </c>
      <c r="BB1048" s="89">
        <f>VLOOKUP($AC1048,LS_Coint_BD!$B$3:$AQ$1079,BB$2)</f>
        <v>0</v>
      </c>
      <c r="BC1048" s="89">
        <f>VLOOKUP($AC1048,LS_Coint_BD!$B$3:$AQ$1079,BC$2)</f>
        <v>0</v>
      </c>
      <c r="BD1048" s="89">
        <f t="shared" si="795"/>
        <v>0</v>
      </c>
      <c r="BE1048" s="89">
        <f t="shared" si="796"/>
        <v>0</v>
      </c>
      <c r="BF1048" s="89">
        <f t="shared" si="797"/>
        <v>0</v>
      </c>
      <c r="BG1048" s="89">
        <f t="shared" si="798"/>
        <v>0</v>
      </c>
      <c r="BH1048" s="89">
        <f t="shared" si="799"/>
        <v>0</v>
      </c>
      <c r="BI1048" s="89">
        <f t="shared" si="800"/>
        <v>0</v>
      </c>
      <c r="BJ1048" s="89">
        <f t="shared" si="801"/>
        <v>0</v>
      </c>
      <c r="BK1048" s="89">
        <f t="shared" si="802"/>
        <v>0</v>
      </c>
      <c r="BL1048" s="89">
        <f t="shared" si="803"/>
        <v>0</v>
      </c>
      <c r="BM1048" s="89"/>
      <c r="BN1048" s="26" t="b">
        <f t="shared" si="804"/>
        <v>0</v>
      </c>
      <c r="BO1048" s="26" t="b">
        <f t="shared" si="805"/>
        <v>0</v>
      </c>
      <c r="BP1048" s="26" t="b">
        <f t="shared" si="806"/>
        <v>0</v>
      </c>
      <c r="BQ1048" s="26" t="b">
        <f t="shared" si="807"/>
        <v>0</v>
      </c>
      <c r="BR1048" s="26" t="b">
        <f t="shared" si="808"/>
        <v>0</v>
      </c>
      <c r="BS1048" s="26" t="b">
        <f t="shared" si="809"/>
        <v>0</v>
      </c>
      <c r="BT1048" s="26" t="b">
        <f t="shared" si="810"/>
        <v>0</v>
      </c>
      <c r="BU1048" s="26" t="b">
        <f t="shared" si="811"/>
        <v>0</v>
      </c>
    </row>
    <row r="1049" spans="2:73" ht="15" thickBot="1" x14ac:dyDescent="0.35">
      <c r="B1049" s="17">
        <f>VLOOKUP($AC1049,LS_Coint_BD!$B$3:$D$1079,2)</f>
        <v>0</v>
      </c>
      <c r="C1049" s="87">
        <f>VLOOKUP($AC1049,LS_Coint_BD!$B$3:$D$1079,3)</f>
        <v>0</v>
      </c>
      <c r="D1049" s="68">
        <f t="shared" si="771"/>
        <v>0</v>
      </c>
      <c r="E1049" s="65">
        <f t="shared" si="772"/>
        <v>0</v>
      </c>
      <c r="F1049" s="69">
        <f t="shared" si="773"/>
        <v>0</v>
      </c>
      <c r="G1049" s="68">
        <f t="shared" si="774"/>
        <v>0</v>
      </c>
      <c r="H1049" s="65">
        <f t="shared" si="775"/>
        <v>0</v>
      </c>
      <c r="I1049" s="69">
        <f t="shared" si="776"/>
        <v>0</v>
      </c>
      <c r="J1049" s="68">
        <f t="shared" si="777"/>
        <v>0</v>
      </c>
      <c r="K1049" s="65">
        <f t="shared" si="778"/>
        <v>0</v>
      </c>
      <c r="L1049" s="69">
        <f t="shared" si="779"/>
        <v>0</v>
      </c>
      <c r="M1049" s="68">
        <f t="shared" si="780"/>
        <v>0</v>
      </c>
      <c r="N1049" s="65">
        <f t="shared" si="781"/>
        <v>0</v>
      </c>
      <c r="O1049" s="69">
        <f t="shared" si="782"/>
        <v>0</v>
      </c>
      <c r="P1049" s="68">
        <f t="shared" si="783"/>
        <v>0</v>
      </c>
      <c r="Q1049" s="65">
        <f t="shared" si="784"/>
        <v>0</v>
      </c>
      <c r="R1049" s="69">
        <f t="shared" si="785"/>
        <v>0</v>
      </c>
      <c r="S1049" s="68">
        <f t="shared" si="786"/>
        <v>0</v>
      </c>
      <c r="T1049" s="65">
        <f t="shared" si="787"/>
        <v>0</v>
      </c>
      <c r="U1049" s="69">
        <f t="shared" si="788"/>
        <v>0</v>
      </c>
      <c r="V1049" s="68">
        <f t="shared" si="789"/>
        <v>0</v>
      </c>
      <c r="W1049" s="65">
        <f t="shared" si="790"/>
        <v>0</v>
      </c>
      <c r="X1049" s="69">
        <f t="shared" si="791"/>
        <v>0</v>
      </c>
      <c r="Y1049" s="68">
        <f t="shared" si="792"/>
        <v>0</v>
      </c>
      <c r="Z1049" s="65">
        <f t="shared" si="793"/>
        <v>0</v>
      </c>
      <c r="AA1049" s="69">
        <f t="shared" si="794"/>
        <v>0</v>
      </c>
      <c r="AB1049" s="98">
        <f>SUMIF(BN1049:BU1049,"VERDADEIRO",BN$3:$BU1048)</f>
        <v>0</v>
      </c>
      <c r="AC1049" s="97">
        <f t="shared" si="770"/>
        <v>1046</v>
      </c>
      <c r="AD1049" s="89">
        <f>RTD("tryd.rtdserver",,"COT",B1049,"ULT")</f>
        <v>0</v>
      </c>
      <c r="AE1049" s="89">
        <f>RTD("tryd.rtdserver",,"COT",C1049,"ULT")</f>
        <v>0</v>
      </c>
      <c r="AF1049" s="89">
        <f>VLOOKUP($AC1049,LS_Coint_BD!$B$3:$AQ$1079,AF$2)*$AD1049+VLOOKUP($AC1049,LS_Coint_BD!$B$3:$AQ$1079,AF$2+1)</f>
        <v>0</v>
      </c>
      <c r="AG1049" s="89">
        <f>VLOOKUP($AC1049,LS_Coint_BD!$B$3:$AQ$1079,AG$2)*$AD1049+VLOOKUP($AC1049,LS_Coint_BD!$B$3:$AQ$1079,AG$2+1)</f>
        <v>0</v>
      </c>
      <c r="AH1049" s="89">
        <f>VLOOKUP($AC1049,LS_Coint_BD!$B$3:$AQ$1079,AH$2)*$AD1049+VLOOKUP($AC1049,LS_Coint_BD!$B$3:$AQ$1079,AH$2+1)</f>
        <v>0</v>
      </c>
      <c r="AI1049" s="89">
        <f>VLOOKUP($AC1049,LS_Coint_BD!$B$3:$AQ$1079,AI$2)*$AD1049+VLOOKUP($AC1049,LS_Coint_BD!$B$3:$AQ$1079,AI$2+1)</f>
        <v>0</v>
      </c>
      <c r="AJ1049" s="89">
        <f>VLOOKUP($AC1049,LS_Coint_BD!$B$3:$AQ$1079,AJ$2)*$AD1049+VLOOKUP($AC1049,LS_Coint_BD!$B$3:$AQ$1079,AJ$2+1)</f>
        <v>0</v>
      </c>
      <c r="AK1049" s="89">
        <f>VLOOKUP($AC1049,LS_Coint_BD!$B$3:$AQ$1079,AK$2)*$AD1049+VLOOKUP($AC1049,LS_Coint_BD!$B$3:$AQ$1079,AK$2+1)</f>
        <v>0</v>
      </c>
      <c r="AL1049" s="89">
        <f>VLOOKUP($AC1049,LS_Coint_BD!$B$3:$AQ$1079,AL$2)*$AD1049+VLOOKUP($AC1049,LS_Coint_BD!$B$3:$AQ$1079,AL$2+1)</f>
        <v>0</v>
      </c>
      <c r="AM1049" s="89">
        <f>VLOOKUP($AC1049,LS_Coint_BD!$B$3:$AQ$1079,AM$2)*$AD1049+VLOOKUP($AC1049,LS_Coint_BD!$B$3:$AQ$1079,AM$2+1)</f>
        <v>0</v>
      </c>
      <c r="AN1049" s="89">
        <f>VLOOKUP($AC1049,LS_Coint_BD!$B$3:$AQ$1079,AN$2)</f>
        <v>0</v>
      </c>
      <c r="AO1049" s="89">
        <f>VLOOKUP($AC1049,LS_Coint_BD!$B$3:$AQ$1079,AO$2)</f>
        <v>0</v>
      </c>
      <c r="AP1049" s="89">
        <f>VLOOKUP($AC1049,LS_Coint_BD!$B$3:$AQ$1079,AP$2)</f>
        <v>0</v>
      </c>
      <c r="AQ1049" s="89">
        <f>VLOOKUP($AC1049,LS_Coint_BD!$B$3:$AQ$1079,AQ$2)</f>
        <v>0</v>
      </c>
      <c r="AR1049" s="89">
        <f>VLOOKUP($AC1049,LS_Coint_BD!$B$3:$AQ$1079,AR$2)</f>
        <v>0</v>
      </c>
      <c r="AS1049" s="89">
        <f>VLOOKUP($AC1049,LS_Coint_BD!$B$3:$AQ$1079,AS$2)</f>
        <v>0</v>
      </c>
      <c r="AT1049" s="89">
        <f>VLOOKUP($AC1049,LS_Coint_BD!$B$3:$AQ$1079,AT$2)</f>
        <v>0</v>
      </c>
      <c r="AU1049" s="89">
        <f>VLOOKUP($AC1049,LS_Coint_BD!$B$3:$AQ$1079,AU$2)</f>
        <v>0</v>
      </c>
      <c r="AV1049" s="89">
        <f>VLOOKUP($AC1049,LS_Coint_BD!$B$3:$AQ$1079,AV$2)</f>
        <v>0</v>
      </c>
      <c r="AW1049" s="89">
        <f>VLOOKUP($AC1049,LS_Coint_BD!$B$3:$AQ$1079,AW$2)</f>
        <v>0</v>
      </c>
      <c r="AX1049" s="89">
        <f>VLOOKUP($AC1049,LS_Coint_BD!$B$3:$AQ$1079,AX$2)</f>
        <v>0</v>
      </c>
      <c r="AY1049" s="89">
        <f>VLOOKUP($AC1049,LS_Coint_BD!$B$3:$AQ$1079,AY$2)</f>
        <v>0</v>
      </c>
      <c r="AZ1049" s="89">
        <f>VLOOKUP($AC1049,LS_Coint_BD!$B$3:$AQ$1079,AZ$2)</f>
        <v>0</v>
      </c>
      <c r="BA1049" s="89">
        <f>VLOOKUP($AC1049,LS_Coint_BD!$B$3:$AQ$1079,BA$2)</f>
        <v>0</v>
      </c>
      <c r="BB1049" s="89">
        <f>VLOOKUP($AC1049,LS_Coint_BD!$B$3:$AQ$1079,BB$2)</f>
        <v>0</v>
      </c>
      <c r="BC1049" s="89">
        <f>VLOOKUP($AC1049,LS_Coint_BD!$B$3:$AQ$1079,BC$2)</f>
        <v>0</v>
      </c>
      <c r="BD1049" s="89">
        <f t="shared" si="795"/>
        <v>0</v>
      </c>
      <c r="BE1049" s="89">
        <f t="shared" si="796"/>
        <v>0</v>
      </c>
      <c r="BF1049" s="89">
        <f t="shared" si="797"/>
        <v>0</v>
      </c>
      <c r="BG1049" s="89">
        <f t="shared" si="798"/>
        <v>0</v>
      </c>
      <c r="BH1049" s="89">
        <f t="shared" si="799"/>
        <v>0</v>
      </c>
      <c r="BI1049" s="89">
        <f t="shared" si="800"/>
        <v>0</v>
      </c>
      <c r="BJ1049" s="89">
        <f t="shared" si="801"/>
        <v>0</v>
      </c>
      <c r="BK1049" s="89">
        <f t="shared" si="802"/>
        <v>0</v>
      </c>
      <c r="BL1049" s="89">
        <f t="shared" si="803"/>
        <v>0</v>
      </c>
      <c r="BM1049" s="89"/>
      <c r="BN1049" s="26" t="b">
        <f t="shared" si="804"/>
        <v>0</v>
      </c>
      <c r="BO1049" s="26" t="b">
        <f t="shared" si="805"/>
        <v>0</v>
      </c>
      <c r="BP1049" s="26" t="b">
        <f t="shared" si="806"/>
        <v>0</v>
      </c>
      <c r="BQ1049" s="26" t="b">
        <f t="shared" si="807"/>
        <v>0</v>
      </c>
      <c r="BR1049" s="26" t="b">
        <f t="shared" si="808"/>
        <v>0</v>
      </c>
      <c r="BS1049" s="26" t="b">
        <f t="shared" si="809"/>
        <v>0</v>
      </c>
      <c r="BT1049" s="26" t="b">
        <f t="shared" si="810"/>
        <v>0</v>
      </c>
      <c r="BU1049" s="26" t="b">
        <f t="shared" si="811"/>
        <v>0</v>
      </c>
    </row>
    <row r="1050" spans="2:73" ht="15" thickBot="1" x14ac:dyDescent="0.35">
      <c r="B1050" s="17">
        <f>VLOOKUP($AC1050,LS_Coint_BD!$B$3:$D$1079,2)</f>
        <v>0</v>
      </c>
      <c r="C1050" s="87">
        <f>VLOOKUP($AC1050,LS_Coint_BD!$B$3:$D$1079,3)</f>
        <v>0</v>
      </c>
      <c r="D1050" s="68">
        <f t="shared" si="771"/>
        <v>0</v>
      </c>
      <c r="E1050" s="65">
        <f t="shared" si="772"/>
        <v>0</v>
      </c>
      <c r="F1050" s="69">
        <f t="shared" si="773"/>
        <v>0</v>
      </c>
      <c r="G1050" s="68">
        <f t="shared" si="774"/>
        <v>0</v>
      </c>
      <c r="H1050" s="65">
        <f t="shared" si="775"/>
        <v>0</v>
      </c>
      <c r="I1050" s="69">
        <f t="shared" si="776"/>
        <v>0</v>
      </c>
      <c r="J1050" s="68">
        <f t="shared" si="777"/>
        <v>0</v>
      </c>
      <c r="K1050" s="65">
        <f t="shared" si="778"/>
        <v>0</v>
      </c>
      <c r="L1050" s="69">
        <f t="shared" si="779"/>
        <v>0</v>
      </c>
      <c r="M1050" s="68">
        <f t="shared" si="780"/>
        <v>0</v>
      </c>
      <c r="N1050" s="65">
        <f t="shared" si="781"/>
        <v>0</v>
      </c>
      <c r="O1050" s="69">
        <f t="shared" si="782"/>
        <v>0</v>
      </c>
      <c r="P1050" s="68">
        <f t="shared" si="783"/>
        <v>0</v>
      </c>
      <c r="Q1050" s="65">
        <f t="shared" si="784"/>
        <v>0</v>
      </c>
      <c r="R1050" s="69">
        <f t="shared" si="785"/>
        <v>0</v>
      </c>
      <c r="S1050" s="68">
        <f t="shared" si="786"/>
        <v>0</v>
      </c>
      <c r="T1050" s="65">
        <f t="shared" si="787"/>
        <v>0</v>
      </c>
      <c r="U1050" s="69">
        <f t="shared" si="788"/>
        <v>0</v>
      </c>
      <c r="V1050" s="68">
        <f t="shared" si="789"/>
        <v>0</v>
      </c>
      <c r="W1050" s="65">
        <f t="shared" si="790"/>
        <v>0</v>
      </c>
      <c r="X1050" s="69">
        <f t="shared" si="791"/>
        <v>0</v>
      </c>
      <c r="Y1050" s="68">
        <f t="shared" si="792"/>
        <v>0</v>
      </c>
      <c r="Z1050" s="65">
        <f t="shared" si="793"/>
        <v>0</v>
      </c>
      <c r="AA1050" s="69">
        <f t="shared" si="794"/>
        <v>0</v>
      </c>
      <c r="AB1050" s="98">
        <f>SUMIF(BN1050:BU1050,"VERDADEIRO",BN$3:$BU1049)</f>
        <v>0</v>
      </c>
      <c r="AC1050" s="97">
        <f t="shared" si="770"/>
        <v>1047</v>
      </c>
      <c r="AD1050" s="89">
        <f>RTD("tryd.rtdserver",,"COT",B1050,"ULT")</f>
        <v>0</v>
      </c>
      <c r="AE1050" s="89">
        <f>RTD("tryd.rtdserver",,"COT",C1050,"ULT")</f>
        <v>0</v>
      </c>
      <c r="AF1050" s="89">
        <f>VLOOKUP($AC1050,LS_Coint_BD!$B$3:$AQ$1079,AF$2)*$AD1050+VLOOKUP($AC1050,LS_Coint_BD!$B$3:$AQ$1079,AF$2+1)</f>
        <v>0</v>
      </c>
      <c r="AG1050" s="89">
        <f>VLOOKUP($AC1050,LS_Coint_BD!$B$3:$AQ$1079,AG$2)*$AD1050+VLOOKUP($AC1050,LS_Coint_BD!$B$3:$AQ$1079,AG$2+1)</f>
        <v>0</v>
      </c>
      <c r="AH1050" s="89">
        <f>VLOOKUP($AC1050,LS_Coint_BD!$B$3:$AQ$1079,AH$2)*$AD1050+VLOOKUP($AC1050,LS_Coint_BD!$B$3:$AQ$1079,AH$2+1)</f>
        <v>0</v>
      </c>
      <c r="AI1050" s="89">
        <f>VLOOKUP($AC1050,LS_Coint_BD!$B$3:$AQ$1079,AI$2)*$AD1050+VLOOKUP($AC1050,LS_Coint_BD!$B$3:$AQ$1079,AI$2+1)</f>
        <v>0</v>
      </c>
      <c r="AJ1050" s="89">
        <f>VLOOKUP($AC1050,LS_Coint_BD!$B$3:$AQ$1079,AJ$2)*$AD1050+VLOOKUP($AC1050,LS_Coint_BD!$B$3:$AQ$1079,AJ$2+1)</f>
        <v>0</v>
      </c>
      <c r="AK1050" s="89">
        <f>VLOOKUP($AC1050,LS_Coint_BD!$B$3:$AQ$1079,AK$2)*$AD1050+VLOOKUP($AC1050,LS_Coint_BD!$B$3:$AQ$1079,AK$2+1)</f>
        <v>0</v>
      </c>
      <c r="AL1050" s="89">
        <f>VLOOKUP($AC1050,LS_Coint_BD!$B$3:$AQ$1079,AL$2)*$AD1050+VLOOKUP($AC1050,LS_Coint_BD!$B$3:$AQ$1079,AL$2+1)</f>
        <v>0</v>
      </c>
      <c r="AM1050" s="89">
        <f>VLOOKUP($AC1050,LS_Coint_BD!$B$3:$AQ$1079,AM$2)*$AD1050+VLOOKUP($AC1050,LS_Coint_BD!$B$3:$AQ$1079,AM$2+1)</f>
        <v>0</v>
      </c>
      <c r="AN1050" s="89">
        <f>VLOOKUP($AC1050,LS_Coint_BD!$B$3:$AQ$1079,AN$2)</f>
        <v>0</v>
      </c>
      <c r="AO1050" s="89">
        <f>VLOOKUP($AC1050,LS_Coint_BD!$B$3:$AQ$1079,AO$2)</f>
        <v>0</v>
      </c>
      <c r="AP1050" s="89">
        <f>VLOOKUP($AC1050,LS_Coint_BD!$B$3:$AQ$1079,AP$2)</f>
        <v>0</v>
      </c>
      <c r="AQ1050" s="89">
        <f>VLOOKUP($AC1050,LS_Coint_BD!$B$3:$AQ$1079,AQ$2)</f>
        <v>0</v>
      </c>
      <c r="AR1050" s="89">
        <f>VLOOKUP($AC1050,LS_Coint_BD!$B$3:$AQ$1079,AR$2)</f>
        <v>0</v>
      </c>
      <c r="AS1050" s="89">
        <f>VLOOKUP($AC1050,LS_Coint_BD!$B$3:$AQ$1079,AS$2)</f>
        <v>0</v>
      </c>
      <c r="AT1050" s="89">
        <f>VLOOKUP($AC1050,LS_Coint_BD!$B$3:$AQ$1079,AT$2)</f>
        <v>0</v>
      </c>
      <c r="AU1050" s="89">
        <f>VLOOKUP($AC1050,LS_Coint_BD!$B$3:$AQ$1079,AU$2)</f>
        <v>0</v>
      </c>
      <c r="AV1050" s="89">
        <f>VLOOKUP($AC1050,LS_Coint_BD!$B$3:$AQ$1079,AV$2)</f>
        <v>0</v>
      </c>
      <c r="AW1050" s="89">
        <f>VLOOKUP($AC1050,LS_Coint_BD!$B$3:$AQ$1079,AW$2)</f>
        <v>0</v>
      </c>
      <c r="AX1050" s="89">
        <f>VLOOKUP($AC1050,LS_Coint_BD!$B$3:$AQ$1079,AX$2)</f>
        <v>0</v>
      </c>
      <c r="AY1050" s="89">
        <f>VLOOKUP($AC1050,LS_Coint_BD!$B$3:$AQ$1079,AY$2)</f>
        <v>0</v>
      </c>
      <c r="AZ1050" s="89">
        <f>VLOOKUP($AC1050,LS_Coint_BD!$B$3:$AQ$1079,AZ$2)</f>
        <v>0</v>
      </c>
      <c r="BA1050" s="89">
        <f>VLOOKUP($AC1050,LS_Coint_BD!$B$3:$AQ$1079,BA$2)</f>
        <v>0</v>
      </c>
      <c r="BB1050" s="89">
        <f>VLOOKUP($AC1050,LS_Coint_BD!$B$3:$AQ$1079,BB$2)</f>
        <v>0</v>
      </c>
      <c r="BC1050" s="89">
        <f>VLOOKUP($AC1050,LS_Coint_BD!$B$3:$AQ$1079,BC$2)</f>
        <v>0</v>
      </c>
      <c r="BD1050" s="89">
        <f t="shared" si="795"/>
        <v>0</v>
      </c>
      <c r="BE1050" s="89">
        <f t="shared" si="796"/>
        <v>0</v>
      </c>
      <c r="BF1050" s="89">
        <f t="shared" si="797"/>
        <v>0</v>
      </c>
      <c r="BG1050" s="89">
        <f t="shared" si="798"/>
        <v>0</v>
      </c>
      <c r="BH1050" s="89">
        <f t="shared" si="799"/>
        <v>0</v>
      </c>
      <c r="BI1050" s="89">
        <f t="shared" si="800"/>
        <v>0</v>
      </c>
      <c r="BJ1050" s="89">
        <f t="shared" si="801"/>
        <v>0</v>
      </c>
      <c r="BK1050" s="89">
        <f t="shared" si="802"/>
        <v>0</v>
      </c>
      <c r="BL1050" s="89">
        <f t="shared" si="803"/>
        <v>0</v>
      </c>
      <c r="BM1050" s="89"/>
      <c r="BN1050" s="26" t="b">
        <f t="shared" si="804"/>
        <v>0</v>
      </c>
      <c r="BO1050" s="26" t="b">
        <f t="shared" si="805"/>
        <v>0</v>
      </c>
      <c r="BP1050" s="26" t="b">
        <f t="shared" si="806"/>
        <v>0</v>
      </c>
      <c r="BQ1050" s="26" t="b">
        <f t="shared" si="807"/>
        <v>0</v>
      </c>
      <c r="BR1050" s="26" t="b">
        <f t="shared" si="808"/>
        <v>0</v>
      </c>
      <c r="BS1050" s="26" t="b">
        <f t="shared" si="809"/>
        <v>0</v>
      </c>
      <c r="BT1050" s="26" t="b">
        <f t="shared" si="810"/>
        <v>0</v>
      </c>
      <c r="BU1050" s="26" t="b">
        <f t="shared" si="811"/>
        <v>0</v>
      </c>
    </row>
    <row r="1051" spans="2:73" ht="15" thickBot="1" x14ac:dyDescent="0.35">
      <c r="B1051" s="17">
        <f>VLOOKUP($AC1051,LS_Coint_BD!$B$3:$D$1079,2)</f>
        <v>0</v>
      </c>
      <c r="C1051" s="87">
        <f>VLOOKUP($AC1051,LS_Coint_BD!$B$3:$D$1079,3)</f>
        <v>0</v>
      </c>
      <c r="D1051" s="68">
        <f t="shared" si="771"/>
        <v>0</v>
      </c>
      <c r="E1051" s="65">
        <f t="shared" si="772"/>
        <v>0</v>
      </c>
      <c r="F1051" s="69">
        <f t="shared" si="773"/>
        <v>0</v>
      </c>
      <c r="G1051" s="68">
        <f t="shared" si="774"/>
        <v>0</v>
      </c>
      <c r="H1051" s="65">
        <f t="shared" si="775"/>
        <v>0</v>
      </c>
      <c r="I1051" s="69">
        <f t="shared" si="776"/>
        <v>0</v>
      </c>
      <c r="J1051" s="68">
        <f t="shared" si="777"/>
        <v>0</v>
      </c>
      <c r="K1051" s="65">
        <f t="shared" si="778"/>
        <v>0</v>
      </c>
      <c r="L1051" s="69">
        <f t="shared" si="779"/>
        <v>0</v>
      </c>
      <c r="M1051" s="68">
        <f t="shared" si="780"/>
        <v>0</v>
      </c>
      <c r="N1051" s="65">
        <f t="shared" si="781"/>
        <v>0</v>
      </c>
      <c r="O1051" s="69">
        <f t="shared" si="782"/>
        <v>0</v>
      </c>
      <c r="P1051" s="68">
        <f t="shared" si="783"/>
        <v>0</v>
      </c>
      <c r="Q1051" s="65">
        <f t="shared" si="784"/>
        <v>0</v>
      </c>
      <c r="R1051" s="69">
        <f t="shared" si="785"/>
        <v>0</v>
      </c>
      <c r="S1051" s="68">
        <f t="shared" si="786"/>
        <v>0</v>
      </c>
      <c r="T1051" s="65">
        <f t="shared" si="787"/>
        <v>0</v>
      </c>
      <c r="U1051" s="69">
        <f t="shared" si="788"/>
        <v>0</v>
      </c>
      <c r="V1051" s="68">
        <f t="shared" si="789"/>
        <v>0</v>
      </c>
      <c r="W1051" s="65">
        <f t="shared" si="790"/>
        <v>0</v>
      </c>
      <c r="X1051" s="69">
        <f t="shared" si="791"/>
        <v>0</v>
      </c>
      <c r="Y1051" s="68">
        <f t="shared" si="792"/>
        <v>0</v>
      </c>
      <c r="Z1051" s="65">
        <f t="shared" si="793"/>
        <v>0</v>
      </c>
      <c r="AA1051" s="69">
        <f t="shared" si="794"/>
        <v>0</v>
      </c>
      <c r="AB1051" s="98">
        <f>SUMIF(BN1051:BU1051,"VERDADEIRO",BN$3:$BU1050)</f>
        <v>0</v>
      </c>
      <c r="AC1051" s="97">
        <f t="shared" si="770"/>
        <v>1048</v>
      </c>
      <c r="AD1051" s="89">
        <f>RTD("tryd.rtdserver",,"COT",B1051,"ULT")</f>
        <v>0</v>
      </c>
      <c r="AE1051" s="89">
        <f>RTD("tryd.rtdserver",,"COT",C1051,"ULT")</f>
        <v>0</v>
      </c>
      <c r="AF1051" s="89">
        <f>VLOOKUP($AC1051,LS_Coint_BD!$B$3:$AQ$1079,AF$2)*$AD1051+VLOOKUP($AC1051,LS_Coint_BD!$B$3:$AQ$1079,AF$2+1)</f>
        <v>0</v>
      </c>
      <c r="AG1051" s="89">
        <f>VLOOKUP($AC1051,LS_Coint_BD!$B$3:$AQ$1079,AG$2)*$AD1051+VLOOKUP($AC1051,LS_Coint_BD!$B$3:$AQ$1079,AG$2+1)</f>
        <v>0</v>
      </c>
      <c r="AH1051" s="89">
        <f>VLOOKUP($AC1051,LS_Coint_BD!$B$3:$AQ$1079,AH$2)*$AD1051+VLOOKUP($AC1051,LS_Coint_BD!$B$3:$AQ$1079,AH$2+1)</f>
        <v>0</v>
      </c>
      <c r="AI1051" s="89">
        <f>VLOOKUP($AC1051,LS_Coint_BD!$B$3:$AQ$1079,AI$2)*$AD1051+VLOOKUP($AC1051,LS_Coint_BD!$B$3:$AQ$1079,AI$2+1)</f>
        <v>0</v>
      </c>
      <c r="AJ1051" s="89">
        <f>VLOOKUP($AC1051,LS_Coint_BD!$B$3:$AQ$1079,AJ$2)*$AD1051+VLOOKUP($AC1051,LS_Coint_BD!$B$3:$AQ$1079,AJ$2+1)</f>
        <v>0</v>
      </c>
      <c r="AK1051" s="89">
        <f>VLOOKUP($AC1051,LS_Coint_BD!$B$3:$AQ$1079,AK$2)*$AD1051+VLOOKUP($AC1051,LS_Coint_BD!$B$3:$AQ$1079,AK$2+1)</f>
        <v>0</v>
      </c>
      <c r="AL1051" s="89">
        <f>VLOOKUP($AC1051,LS_Coint_BD!$B$3:$AQ$1079,AL$2)*$AD1051+VLOOKUP($AC1051,LS_Coint_BD!$B$3:$AQ$1079,AL$2+1)</f>
        <v>0</v>
      </c>
      <c r="AM1051" s="89">
        <f>VLOOKUP($AC1051,LS_Coint_BD!$B$3:$AQ$1079,AM$2)*$AD1051+VLOOKUP($AC1051,LS_Coint_BD!$B$3:$AQ$1079,AM$2+1)</f>
        <v>0</v>
      </c>
      <c r="AN1051" s="89">
        <f>VLOOKUP($AC1051,LS_Coint_BD!$B$3:$AQ$1079,AN$2)</f>
        <v>0</v>
      </c>
      <c r="AO1051" s="89">
        <f>VLOOKUP($AC1051,LS_Coint_BD!$B$3:$AQ$1079,AO$2)</f>
        <v>0</v>
      </c>
      <c r="AP1051" s="89">
        <f>VLOOKUP($AC1051,LS_Coint_BD!$B$3:$AQ$1079,AP$2)</f>
        <v>0</v>
      </c>
      <c r="AQ1051" s="89">
        <f>VLOOKUP($AC1051,LS_Coint_BD!$B$3:$AQ$1079,AQ$2)</f>
        <v>0</v>
      </c>
      <c r="AR1051" s="89">
        <f>VLOOKUP($AC1051,LS_Coint_BD!$B$3:$AQ$1079,AR$2)</f>
        <v>0</v>
      </c>
      <c r="AS1051" s="89">
        <f>VLOOKUP($AC1051,LS_Coint_BD!$B$3:$AQ$1079,AS$2)</f>
        <v>0</v>
      </c>
      <c r="AT1051" s="89">
        <f>VLOOKUP($AC1051,LS_Coint_BD!$B$3:$AQ$1079,AT$2)</f>
        <v>0</v>
      </c>
      <c r="AU1051" s="89">
        <f>VLOOKUP($AC1051,LS_Coint_BD!$B$3:$AQ$1079,AU$2)</f>
        <v>0</v>
      </c>
      <c r="AV1051" s="89">
        <f>VLOOKUP($AC1051,LS_Coint_BD!$B$3:$AQ$1079,AV$2)</f>
        <v>0</v>
      </c>
      <c r="AW1051" s="89">
        <f>VLOOKUP($AC1051,LS_Coint_BD!$B$3:$AQ$1079,AW$2)</f>
        <v>0</v>
      </c>
      <c r="AX1051" s="89">
        <f>VLOOKUP($AC1051,LS_Coint_BD!$B$3:$AQ$1079,AX$2)</f>
        <v>0</v>
      </c>
      <c r="AY1051" s="89">
        <f>VLOOKUP($AC1051,LS_Coint_BD!$B$3:$AQ$1079,AY$2)</f>
        <v>0</v>
      </c>
      <c r="AZ1051" s="89">
        <f>VLOOKUP($AC1051,LS_Coint_BD!$B$3:$AQ$1079,AZ$2)</f>
        <v>0</v>
      </c>
      <c r="BA1051" s="89">
        <f>VLOOKUP($AC1051,LS_Coint_BD!$B$3:$AQ$1079,BA$2)</f>
        <v>0</v>
      </c>
      <c r="BB1051" s="89">
        <f>VLOOKUP($AC1051,LS_Coint_BD!$B$3:$AQ$1079,BB$2)</f>
        <v>0</v>
      </c>
      <c r="BC1051" s="89">
        <f>VLOOKUP($AC1051,LS_Coint_BD!$B$3:$AQ$1079,BC$2)</f>
        <v>0</v>
      </c>
      <c r="BD1051" s="89">
        <f t="shared" si="795"/>
        <v>0</v>
      </c>
      <c r="BE1051" s="89">
        <f t="shared" si="796"/>
        <v>0</v>
      </c>
      <c r="BF1051" s="89">
        <f t="shared" si="797"/>
        <v>0</v>
      </c>
      <c r="BG1051" s="89">
        <f t="shared" si="798"/>
        <v>0</v>
      </c>
      <c r="BH1051" s="89">
        <f t="shared" si="799"/>
        <v>0</v>
      </c>
      <c r="BI1051" s="89">
        <f t="shared" si="800"/>
        <v>0</v>
      </c>
      <c r="BJ1051" s="89">
        <f t="shared" si="801"/>
        <v>0</v>
      </c>
      <c r="BK1051" s="89">
        <f t="shared" si="802"/>
        <v>0</v>
      </c>
      <c r="BL1051" s="89">
        <f t="shared" si="803"/>
        <v>0</v>
      </c>
      <c r="BM1051" s="89"/>
      <c r="BN1051" s="26" t="b">
        <f t="shared" si="804"/>
        <v>0</v>
      </c>
      <c r="BO1051" s="26" t="b">
        <f t="shared" si="805"/>
        <v>0</v>
      </c>
      <c r="BP1051" s="26" t="b">
        <f t="shared" si="806"/>
        <v>0</v>
      </c>
      <c r="BQ1051" s="26" t="b">
        <f t="shared" si="807"/>
        <v>0</v>
      </c>
      <c r="BR1051" s="26" t="b">
        <f t="shared" si="808"/>
        <v>0</v>
      </c>
      <c r="BS1051" s="26" t="b">
        <f t="shared" si="809"/>
        <v>0</v>
      </c>
      <c r="BT1051" s="26" t="b">
        <f t="shared" si="810"/>
        <v>0</v>
      </c>
      <c r="BU1051" s="26" t="b">
        <f t="shared" si="811"/>
        <v>0</v>
      </c>
    </row>
    <row r="1052" spans="2:73" ht="15" thickBot="1" x14ac:dyDescent="0.35">
      <c r="B1052" s="17">
        <f>VLOOKUP($AC1052,LS_Coint_BD!$B$3:$D$1079,2)</f>
        <v>0</v>
      </c>
      <c r="C1052" s="87">
        <f>VLOOKUP($AC1052,LS_Coint_BD!$B$3:$D$1079,3)</f>
        <v>0</v>
      </c>
      <c r="D1052" s="68">
        <f t="shared" si="771"/>
        <v>0</v>
      </c>
      <c r="E1052" s="65">
        <f t="shared" si="772"/>
        <v>0</v>
      </c>
      <c r="F1052" s="69">
        <f t="shared" si="773"/>
        <v>0</v>
      </c>
      <c r="G1052" s="68">
        <f t="shared" si="774"/>
        <v>0</v>
      </c>
      <c r="H1052" s="65">
        <f t="shared" si="775"/>
        <v>0</v>
      </c>
      <c r="I1052" s="69">
        <f t="shared" si="776"/>
        <v>0</v>
      </c>
      <c r="J1052" s="68">
        <f t="shared" si="777"/>
        <v>0</v>
      </c>
      <c r="K1052" s="65">
        <f t="shared" si="778"/>
        <v>0</v>
      </c>
      <c r="L1052" s="69">
        <f t="shared" si="779"/>
        <v>0</v>
      </c>
      <c r="M1052" s="68">
        <f t="shared" si="780"/>
        <v>0</v>
      </c>
      <c r="N1052" s="65">
        <f t="shared" si="781"/>
        <v>0</v>
      </c>
      <c r="O1052" s="69">
        <f t="shared" si="782"/>
        <v>0</v>
      </c>
      <c r="P1052" s="68">
        <f t="shared" si="783"/>
        <v>0</v>
      </c>
      <c r="Q1052" s="65">
        <f t="shared" si="784"/>
        <v>0</v>
      </c>
      <c r="R1052" s="69">
        <f t="shared" si="785"/>
        <v>0</v>
      </c>
      <c r="S1052" s="68">
        <f t="shared" si="786"/>
        <v>0</v>
      </c>
      <c r="T1052" s="65">
        <f t="shared" si="787"/>
        <v>0</v>
      </c>
      <c r="U1052" s="69">
        <f t="shared" si="788"/>
        <v>0</v>
      </c>
      <c r="V1052" s="68">
        <f t="shared" si="789"/>
        <v>0</v>
      </c>
      <c r="W1052" s="65">
        <f t="shared" si="790"/>
        <v>0</v>
      </c>
      <c r="X1052" s="69">
        <f t="shared" si="791"/>
        <v>0</v>
      </c>
      <c r="Y1052" s="68">
        <f t="shared" si="792"/>
        <v>0</v>
      </c>
      <c r="Z1052" s="65">
        <f t="shared" si="793"/>
        <v>0</v>
      </c>
      <c r="AA1052" s="69">
        <f t="shared" si="794"/>
        <v>0</v>
      </c>
      <c r="AB1052" s="98">
        <f>SUMIF(BN1052:BU1052,"VERDADEIRO",BN$3:$BU1051)</f>
        <v>0</v>
      </c>
      <c r="AC1052" s="97">
        <f t="shared" si="770"/>
        <v>1049</v>
      </c>
      <c r="AD1052" s="89">
        <f>RTD("tryd.rtdserver",,"COT",B1052,"ULT")</f>
        <v>0</v>
      </c>
      <c r="AE1052" s="89">
        <f>RTD("tryd.rtdserver",,"COT",C1052,"ULT")</f>
        <v>0</v>
      </c>
      <c r="AF1052" s="89">
        <f>VLOOKUP($AC1052,LS_Coint_BD!$B$3:$AQ$1079,AF$2)*$AD1052+VLOOKUP($AC1052,LS_Coint_BD!$B$3:$AQ$1079,AF$2+1)</f>
        <v>0</v>
      </c>
      <c r="AG1052" s="89">
        <f>VLOOKUP($AC1052,LS_Coint_BD!$B$3:$AQ$1079,AG$2)*$AD1052+VLOOKUP($AC1052,LS_Coint_BD!$B$3:$AQ$1079,AG$2+1)</f>
        <v>0</v>
      </c>
      <c r="AH1052" s="89">
        <f>VLOOKUP($AC1052,LS_Coint_BD!$B$3:$AQ$1079,AH$2)*$AD1052+VLOOKUP($AC1052,LS_Coint_BD!$B$3:$AQ$1079,AH$2+1)</f>
        <v>0</v>
      </c>
      <c r="AI1052" s="89">
        <f>VLOOKUP($AC1052,LS_Coint_BD!$B$3:$AQ$1079,AI$2)*$AD1052+VLOOKUP($AC1052,LS_Coint_BD!$B$3:$AQ$1079,AI$2+1)</f>
        <v>0</v>
      </c>
      <c r="AJ1052" s="89">
        <f>VLOOKUP($AC1052,LS_Coint_BD!$B$3:$AQ$1079,AJ$2)*$AD1052+VLOOKUP($AC1052,LS_Coint_BD!$B$3:$AQ$1079,AJ$2+1)</f>
        <v>0</v>
      </c>
      <c r="AK1052" s="89">
        <f>VLOOKUP($AC1052,LS_Coint_BD!$B$3:$AQ$1079,AK$2)*$AD1052+VLOOKUP($AC1052,LS_Coint_BD!$B$3:$AQ$1079,AK$2+1)</f>
        <v>0</v>
      </c>
      <c r="AL1052" s="89">
        <f>VLOOKUP($AC1052,LS_Coint_BD!$B$3:$AQ$1079,AL$2)*$AD1052+VLOOKUP($AC1052,LS_Coint_BD!$B$3:$AQ$1079,AL$2+1)</f>
        <v>0</v>
      </c>
      <c r="AM1052" s="89">
        <f>VLOOKUP($AC1052,LS_Coint_BD!$B$3:$AQ$1079,AM$2)*$AD1052+VLOOKUP($AC1052,LS_Coint_BD!$B$3:$AQ$1079,AM$2+1)</f>
        <v>0</v>
      </c>
      <c r="AN1052" s="89">
        <f>VLOOKUP($AC1052,LS_Coint_BD!$B$3:$AQ$1079,AN$2)</f>
        <v>0</v>
      </c>
      <c r="AO1052" s="89">
        <f>VLOOKUP($AC1052,LS_Coint_BD!$B$3:$AQ$1079,AO$2)</f>
        <v>0</v>
      </c>
      <c r="AP1052" s="89">
        <f>VLOOKUP($AC1052,LS_Coint_BD!$B$3:$AQ$1079,AP$2)</f>
        <v>0</v>
      </c>
      <c r="AQ1052" s="89">
        <f>VLOOKUP($AC1052,LS_Coint_BD!$B$3:$AQ$1079,AQ$2)</f>
        <v>0</v>
      </c>
      <c r="AR1052" s="89">
        <f>VLOOKUP($AC1052,LS_Coint_BD!$B$3:$AQ$1079,AR$2)</f>
        <v>0</v>
      </c>
      <c r="AS1052" s="89">
        <f>VLOOKUP($AC1052,LS_Coint_BD!$B$3:$AQ$1079,AS$2)</f>
        <v>0</v>
      </c>
      <c r="AT1052" s="89">
        <f>VLOOKUP($AC1052,LS_Coint_BD!$B$3:$AQ$1079,AT$2)</f>
        <v>0</v>
      </c>
      <c r="AU1052" s="89">
        <f>VLOOKUP($AC1052,LS_Coint_BD!$B$3:$AQ$1079,AU$2)</f>
        <v>0</v>
      </c>
      <c r="AV1052" s="89">
        <f>VLOOKUP($AC1052,LS_Coint_BD!$B$3:$AQ$1079,AV$2)</f>
        <v>0</v>
      </c>
      <c r="AW1052" s="89">
        <f>VLOOKUP($AC1052,LS_Coint_BD!$B$3:$AQ$1079,AW$2)</f>
        <v>0</v>
      </c>
      <c r="AX1052" s="89">
        <f>VLOOKUP($AC1052,LS_Coint_BD!$B$3:$AQ$1079,AX$2)</f>
        <v>0</v>
      </c>
      <c r="AY1052" s="89">
        <f>VLOOKUP($AC1052,LS_Coint_BD!$B$3:$AQ$1079,AY$2)</f>
        <v>0</v>
      </c>
      <c r="AZ1052" s="89">
        <f>VLOOKUP($AC1052,LS_Coint_BD!$B$3:$AQ$1079,AZ$2)</f>
        <v>0</v>
      </c>
      <c r="BA1052" s="89">
        <f>VLOOKUP($AC1052,LS_Coint_BD!$B$3:$AQ$1079,BA$2)</f>
        <v>0</v>
      </c>
      <c r="BB1052" s="89">
        <f>VLOOKUP($AC1052,LS_Coint_BD!$B$3:$AQ$1079,BB$2)</f>
        <v>0</v>
      </c>
      <c r="BC1052" s="89">
        <f>VLOOKUP($AC1052,LS_Coint_BD!$B$3:$AQ$1079,BC$2)</f>
        <v>0</v>
      </c>
      <c r="BD1052" s="89">
        <f t="shared" si="795"/>
        <v>0</v>
      </c>
      <c r="BE1052" s="89">
        <f t="shared" si="796"/>
        <v>0</v>
      </c>
      <c r="BF1052" s="89">
        <f t="shared" si="797"/>
        <v>0</v>
      </c>
      <c r="BG1052" s="89">
        <f t="shared" si="798"/>
        <v>0</v>
      </c>
      <c r="BH1052" s="89">
        <f t="shared" si="799"/>
        <v>0</v>
      </c>
      <c r="BI1052" s="89">
        <f t="shared" si="800"/>
        <v>0</v>
      </c>
      <c r="BJ1052" s="89">
        <f t="shared" si="801"/>
        <v>0</v>
      </c>
      <c r="BK1052" s="89">
        <f t="shared" si="802"/>
        <v>0</v>
      </c>
      <c r="BL1052" s="89">
        <f t="shared" si="803"/>
        <v>0</v>
      </c>
      <c r="BM1052" s="89"/>
      <c r="BN1052" s="26" t="b">
        <f t="shared" si="804"/>
        <v>0</v>
      </c>
      <c r="BO1052" s="26" t="b">
        <f t="shared" si="805"/>
        <v>0</v>
      </c>
      <c r="BP1052" s="26" t="b">
        <f t="shared" si="806"/>
        <v>0</v>
      </c>
      <c r="BQ1052" s="26" t="b">
        <f t="shared" si="807"/>
        <v>0</v>
      </c>
      <c r="BR1052" s="26" t="b">
        <f t="shared" si="808"/>
        <v>0</v>
      </c>
      <c r="BS1052" s="26" t="b">
        <f t="shared" si="809"/>
        <v>0</v>
      </c>
      <c r="BT1052" s="26" t="b">
        <f t="shared" si="810"/>
        <v>0</v>
      </c>
      <c r="BU1052" s="26" t="b">
        <f t="shared" si="811"/>
        <v>0</v>
      </c>
    </row>
    <row r="1053" spans="2:73" ht="15" thickBot="1" x14ac:dyDescent="0.35">
      <c r="B1053" s="17">
        <f>VLOOKUP($AC1053,LS_Coint_BD!$B$3:$D$1079,2)</f>
        <v>0</v>
      </c>
      <c r="C1053" s="87">
        <f>VLOOKUP($AC1053,LS_Coint_BD!$B$3:$D$1079,3)</f>
        <v>0</v>
      </c>
      <c r="D1053" s="68">
        <f t="shared" si="771"/>
        <v>0</v>
      </c>
      <c r="E1053" s="65">
        <f t="shared" si="772"/>
        <v>0</v>
      </c>
      <c r="F1053" s="69">
        <f t="shared" si="773"/>
        <v>0</v>
      </c>
      <c r="G1053" s="68">
        <f t="shared" si="774"/>
        <v>0</v>
      </c>
      <c r="H1053" s="65">
        <f t="shared" si="775"/>
        <v>0</v>
      </c>
      <c r="I1053" s="69">
        <f t="shared" si="776"/>
        <v>0</v>
      </c>
      <c r="J1053" s="68">
        <f t="shared" si="777"/>
        <v>0</v>
      </c>
      <c r="K1053" s="65">
        <f t="shared" si="778"/>
        <v>0</v>
      </c>
      <c r="L1053" s="69">
        <f t="shared" si="779"/>
        <v>0</v>
      </c>
      <c r="M1053" s="68">
        <f t="shared" si="780"/>
        <v>0</v>
      </c>
      <c r="N1053" s="65">
        <f t="shared" si="781"/>
        <v>0</v>
      </c>
      <c r="O1053" s="69">
        <f t="shared" si="782"/>
        <v>0</v>
      </c>
      <c r="P1053" s="68">
        <f t="shared" si="783"/>
        <v>0</v>
      </c>
      <c r="Q1053" s="65">
        <f t="shared" si="784"/>
        <v>0</v>
      </c>
      <c r="R1053" s="69">
        <f t="shared" si="785"/>
        <v>0</v>
      </c>
      <c r="S1053" s="68">
        <f t="shared" si="786"/>
        <v>0</v>
      </c>
      <c r="T1053" s="65">
        <f t="shared" si="787"/>
        <v>0</v>
      </c>
      <c r="U1053" s="69">
        <f t="shared" si="788"/>
        <v>0</v>
      </c>
      <c r="V1053" s="68">
        <f t="shared" si="789"/>
        <v>0</v>
      </c>
      <c r="W1053" s="65">
        <f t="shared" si="790"/>
        <v>0</v>
      </c>
      <c r="X1053" s="69">
        <f t="shared" si="791"/>
        <v>0</v>
      </c>
      <c r="Y1053" s="68">
        <f t="shared" si="792"/>
        <v>0</v>
      </c>
      <c r="Z1053" s="65">
        <f t="shared" si="793"/>
        <v>0</v>
      </c>
      <c r="AA1053" s="69">
        <f t="shared" si="794"/>
        <v>0</v>
      </c>
      <c r="AB1053" s="98">
        <f>SUMIF(BN1053:BU1053,"VERDADEIRO",BN$3:$BU1052)</f>
        <v>0</v>
      </c>
      <c r="AC1053" s="97">
        <f t="shared" si="770"/>
        <v>1050</v>
      </c>
      <c r="AD1053" s="89">
        <f>RTD("tryd.rtdserver",,"COT",B1053,"ULT")</f>
        <v>0</v>
      </c>
      <c r="AE1053" s="89">
        <f>RTD("tryd.rtdserver",,"COT",C1053,"ULT")</f>
        <v>0</v>
      </c>
      <c r="AF1053" s="89">
        <f>VLOOKUP($AC1053,LS_Coint_BD!$B$3:$AQ$1079,AF$2)*$AD1053+VLOOKUP($AC1053,LS_Coint_BD!$B$3:$AQ$1079,AF$2+1)</f>
        <v>0</v>
      </c>
      <c r="AG1053" s="89">
        <f>VLOOKUP($AC1053,LS_Coint_BD!$B$3:$AQ$1079,AG$2)*$AD1053+VLOOKUP($AC1053,LS_Coint_BD!$B$3:$AQ$1079,AG$2+1)</f>
        <v>0</v>
      </c>
      <c r="AH1053" s="89">
        <f>VLOOKUP($AC1053,LS_Coint_BD!$B$3:$AQ$1079,AH$2)*$AD1053+VLOOKUP($AC1053,LS_Coint_BD!$B$3:$AQ$1079,AH$2+1)</f>
        <v>0</v>
      </c>
      <c r="AI1053" s="89">
        <f>VLOOKUP($AC1053,LS_Coint_BD!$B$3:$AQ$1079,AI$2)*$AD1053+VLOOKUP($AC1053,LS_Coint_BD!$B$3:$AQ$1079,AI$2+1)</f>
        <v>0</v>
      </c>
      <c r="AJ1053" s="89">
        <f>VLOOKUP($AC1053,LS_Coint_BD!$B$3:$AQ$1079,AJ$2)*$AD1053+VLOOKUP($AC1053,LS_Coint_BD!$B$3:$AQ$1079,AJ$2+1)</f>
        <v>0</v>
      </c>
      <c r="AK1053" s="89">
        <f>VLOOKUP($AC1053,LS_Coint_BD!$B$3:$AQ$1079,AK$2)*$AD1053+VLOOKUP($AC1053,LS_Coint_BD!$B$3:$AQ$1079,AK$2+1)</f>
        <v>0</v>
      </c>
      <c r="AL1053" s="89">
        <f>VLOOKUP($AC1053,LS_Coint_BD!$B$3:$AQ$1079,AL$2)*$AD1053+VLOOKUP($AC1053,LS_Coint_BD!$B$3:$AQ$1079,AL$2+1)</f>
        <v>0</v>
      </c>
      <c r="AM1053" s="89">
        <f>VLOOKUP($AC1053,LS_Coint_BD!$B$3:$AQ$1079,AM$2)*$AD1053+VLOOKUP($AC1053,LS_Coint_BD!$B$3:$AQ$1079,AM$2+1)</f>
        <v>0</v>
      </c>
      <c r="AN1053" s="89">
        <f>VLOOKUP($AC1053,LS_Coint_BD!$B$3:$AQ$1079,AN$2)</f>
        <v>0</v>
      </c>
      <c r="AO1053" s="89">
        <f>VLOOKUP($AC1053,LS_Coint_BD!$B$3:$AQ$1079,AO$2)</f>
        <v>0</v>
      </c>
      <c r="AP1053" s="89">
        <f>VLOOKUP($AC1053,LS_Coint_BD!$B$3:$AQ$1079,AP$2)</f>
        <v>0</v>
      </c>
      <c r="AQ1053" s="89">
        <f>VLOOKUP($AC1053,LS_Coint_BD!$B$3:$AQ$1079,AQ$2)</f>
        <v>0</v>
      </c>
      <c r="AR1053" s="89">
        <f>VLOOKUP($AC1053,LS_Coint_BD!$B$3:$AQ$1079,AR$2)</f>
        <v>0</v>
      </c>
      <c r="AS1053" s="89">
        <f>VLOOKUP($AC1053,LS_Coint_BD!$B$3:$AQ$1079,AS$2)</f>
        <v>0</v>
      </c>
      <c r="AT1053" s="89">
        <f>VLOOKUP($AC1053,LS_Coint_BD!$B$3:$AQ$1079,AT$2)</f>
        <v>0</v>
      </c>
      <c r="AU1053" s="89">
        <f>VLOOKUP($AC1053,LS_Coint_BD!$B$3:$AQ$1079,AU$2)</f>
        <v>0</v>
      </c>
      <c r="AV1053" s="89">
        <f>VLOOKUP($AC1053,LS_Coint_BD!$B$3:$AQ$1079,AV$2)</f>
        <v>0</v>
      </c>
      <c r="AW1053" s="89">
        <f>VLOOKUP($AC1053,LS_Coint_BD!$B$3:$AQ$1079,AW$2)</f>
        <v>0</v>
      </c>
      <c r="AX1053" s="89">
        <f>VLOOKUP($AC1053,LS_Coint_BD!$B$3:$AQ$1079,AX$2)</f>
        <v>0</v>
      </c>
      <c r="AY1053" s="89">
        <f>VLOOKUP($AC1053,LS_Coint_BD!$B$3:$AQ$1079,AY$2)</f>
        <v>0</v>
      </c>
      <c r="AZ1053" s="89">
        <f>VLOOKUP($AC1053,LS_Coint_BD!$B$3:$AQ$1079,AZ$2)</f>
        <v>0</v>
      </c>
      <c r="BA1053" s="89">
        <f>VLOOKUP($AC1053,LS_Coint_BD!$B$3:$AQ$1079,BA$2)</f>
        <v>0</v>
      </c>
      <c r="BB1053" s="89">
        <f>VLOOKUP($AC1053,LS_Coint_BD!$B$3:$AQ$1079,BB$2)</f>
        <v>0</v>
      </c>
      <c r="BC1053" s="89">
        <f>VLOOKUP($AC1053,LS_Coint_BD!$B$3:$AQ$1079,BC$2)</f>
        <v>0</v>
      </c>
      <c r="BD1053" s="89">
        <f t="shared" si="795"/>
        <v>0</v>
      </c>
      <c r="BE1053" s="89">
        <f t="shared" si="796"/>
        <v>0</v>
      </c>
      <c r="BF1053" s="89">
        <f t="shared" si="797"/>
        <v>0</v>
      </c>
      <c r="BG1053" s="89">
        <f t="shared" si="798"/>
        <v>0</v>
      </c>
      <c r="BH1053" s="89">
        <f t="shared" si="799"/>
        <v>0</v>
      </c>
      <c r="BI1053" s="89">
        <f t="shared" si="800"/>
        <v>0</v>
      </c>
      <c r="BJ1053" s="89">
        <f t="shared" si="801"/>
        <v>0</v>
      </c>
      <c r="BK1053" s="89">
        <f t="shared" si="802"/>
        <v>0</v>
      </c>
      <c r="BL1053" s="89">
        <f t="shared" si="803"/>
        <v>0</v>
      </c>
      <c r="BM1053" s="89"/>
      <c r="BN1053" s="26" t="b">
        <f t="shared" si="804"/>
        <v>0</v>
      </c>
      <c r="BO1053" s="26" t="b">
        <f t="shared" si="805"/>
        <v>0</v>
      </c>
      <c r="BP1053" s="26" t="b">
        <f t="shared" si="806"/>
        <v>0</v>
      </c>
      <c r="BQ1053" s="26" t="b">
        <f t="shared" si="807"/>
        <v>0</v>
      </c>
      <c r="BR1053" s="26" t="b">
        <f t="shared" si="808"/>
        <v>0</v>
      </c>
      <c r="BS1053" s="26" t="b">
        <f t="shared" si="809"/>
        <v>0</v>
      </c>
      <c r="BT1053" s="26" t="b">
        <f t="shared" si="810"/>
        <v>0</v>
      </c>
      <c r="BU1053" s="26" t="b">
        <f t="shared" si="811"/>
        <v>0</v>
      </c>
    </row>
    <row r="1054" spans="2:73" ht="15" thickBot="1" x14ac:dyDescent="0.35">
      <c r="B1054" s="17">
        <f>VLOOKUP($AC1054,LS_Coint_BD!$B$3:$D$1079,2)</f>
        <v>0</v>
      </c>
      <c r="C1054" s="87">
        <f>VLOOKUP($AC1054,LS_Coint_BD!$B$3:$D$1079,3)</f>
        <v>0</v>
      </c>
      <c r="D1054" s="68">
        <f t="shared" si="771"/>
        <v>0</v>
      </c>
      <c r="E1054" s="65">
        <f t="shared" si="772"/>
        <v>0</v>
      </c>
      <c r="F1054" s="69">
        <f t="shared" si="773"/>
        <v>0</v>
      </c>
      <c r="G1054" s="68">
        <f t="shared" si="774"/>
        <v>0</v>
      </c>
      <c r="H1054" s="65">
        <f t="shared" si="775"/>
        <v>0</v>
      </c>
      <c r="I1054" s="69">
        <f t="shared" si="776"/>
        <v>0</v>
      </c>
      <c r="J1054" s="68">
        <f t="shared" si="777"/>
        <v>0</v>
      </c>
      <c r="K1054" s="65">
        <f t="shared" si="778"/>
        <v>0</v>
      </c>
      <c r="L1054" s="69">
        <f t="shared" si="779"/>
        <v>0</v>
      </c>
      <c r="M1054" s="68">
        <f t="shared" si="780"/>
        <v>0</v>
      </c>
      <c r="N1054" s="65">
        <f t="shared" si="781"/>
        <v>0</v>
      </c>
      <c r="O1054" s="69">
        <f t="shared" si="782"/>
        <v>0</v>
      </c>
      <c r="P1054" s="68">
        <f t="shared" si="783"/>
        <v>0</v>
      </c>
      <c r="Q1054" s="65">
        <f t="shared" si="784"/>
        <v>0</v>
      </c>
      <c r="R1054" s="69">
        <f t="shared" si="785"/>
        <v>0</v>
      </c>
      <c r="S1054" s="68">
        <f t="shared" si="786"/>
        <v>0</v>
      </c>
      <c r="T1054" s="65">
        <f t="shared" si="787"/>
        <v>0</v>
      </c>
      <c r="U1054" s="69">
        <f t="shared" si="788"/>
        <v>0</v>
      </c>
      <c r="V1054" s="68">
        <f t="shared" si="789"/>
        <v>0</v>
      </c>
      <c r="W1054" s="65">
        <f t="shared" si="790"/>
        <v>0</v>
      </c>
      <c r="X1054" s="69">
        <f t="shared" si="791"/>
        <v>0</v>
      </c>
      <c r="Y1054" s="68">
        <f t="shared" si="792"/>
        <v>0</v>
      </c>
      <c r="Z1054" s="65">
        <f t="shared" si="793"/>
        <v>0</v>
      </c>
      <c r="AA1054" s="69">
        <f t="shared" si="794"/>
        <v>0</v>
      </c>
      <c r="AB1054" s="98">
        <f>SUMIF(BN1054:BU1054,"VERDADEIRO",BN$3:$BU1053)</f>
        <v>0</v>
      </c>
      <c r="AC1054" s="97">
        <f t="shared" si="770"/>
        <v>1051</v>
      </c>
      <c r="AD1054" s="89">
        <f>RTD("tryd.rtdserver",,"COT",B1054,"ULT")</f>
        <v>0</v>
      </c>
      <c r="AE1054" s="89">
        <f>RTD("tryd.rtdserver",,"COT",C1054,"ULT")</f>
        <v>0</v>
      </c>
      <c r="AF1054" s="89">
        <f>VLOOKUP($AC1054,LS_Coint_BD!$B$3:$AQ$1079,AF$2)*$AD1054+VLOOKUP($AC1054,LS_Coint_BD!$B$3:$AQ$1079,AF$2+1)</f>
        <v>0</v>
      </c>
      <c r="AG1054" s="89">
        <f>VLOOKUP($AC1054,LS_Coint_BD!$B$3:$AQ$1079,AG$2)*$AD1054+VLOOKUP($AC1054,LS_Coint_BD!$B$3:$AQ$1079,AG$2+1)</f>
        <v>0</v>
      </c>
      <c r="AH1054" s="89">
        <f>VLOOKUP($AC1054,LS_Coint_BD!$B$3:$AQ$1079,AH$2)*$AD1054+VLOOKUP($AC1054,LS_Coint_BD!$B$3:$AQ$1079,AH$2+1)</f>
        <v>0</v>
      </c>
      <c r="AI1054" s="89">
        <f>VLOOKUP($AC1054,LS_Coint_BD!$B$3:$AQ$1079,AI$2)*$AD1054+VLOOKUP($AC1054,LS_Coint_BD!$B$3:$AQ$1079,AI$2+1)</f>
        <v>0</v>
      </c>
      <c r="AJ1054" s="89">
        <f>VLOOKUP($AC1054,LS_Coint_BD!$B$3:$AQ$1079,AJ$2)*$AD1054+VLOOKUP($AC1054,LS_Coint_BD!$B$3:$AQ$1079,AJ$2+1)</f>
        <v>0</v>
      </c>
      <c r="AK1054" s="89">
        <f>VLOOKUP($AC1054,LS_Coint_BD!$B$3:$AQ$1079,AK$2)*$AD1054+VLOOKUP($AC1054,LS_Coint_BD!$B$3:$AQ$1079,AK$2+1)</f>
        <v>0</v>
      </c>
      <c r="AL1054" s="89">
        <f>VLOOKUP($AC1054,LS_Coint_BD!$B$3:$AQ$1079,AL$2)*$AD1054+VLOOKUP($AC1054,LS_Coint_BD!$B$3:$AQ$1079,AL$2+1)</f>
        <v>0</v>
      </c>
      <c r="AM1054" s="89">
        <f>VLOOKUP($AC1054,LS_Coint_BD!$B$3:$AQ$1079,AM$2)*$AD1054+VLOOKUP($AC1054,LS_Coint_BD!$B$3:$AQ$1079,AM$2+1)</f>
        <v>0</v>
      </c>
      <c r="AN1054" s="89">
        <f>VLOOKUP($AC1054,LS_Coint_BD!$B$3:$AQ$1079,AN$2)</f>
        <v>0</v>
      </c>
      <c r="AO1054" s="89">
        <f>VLOOKUP($AC1054,LS_Coint_BD!$B$3:$AQ$1079,AO$2)</f>
        <v>0</v>
      </c>
      <c r="AP1054" s="89">
        <f>VLOOKUP($AC1054,LS_Coint_BD!$B$3:$AQ$1079,AP$2)</f>
        <v>0</v>
      </c>
      <c r="AQ1054" s="89">
        <f>VLOOKUP($AC1054,LS_Coint_BD!$B$3:$AQ$1079,AQ$2)</f>
        <v>0</v>
      </c>
      <c r="AR1054" s="89">
        <f>VLOOKUP($AC1054,LS_Coint_BD!$B$3:$AQ$1079,AR$2)</f>
        <v>0</v>
      </c>
      <c r="AS1054" s="89">
        <f>VLOOKUP($AC1054,LS_Coint_BD!$B$3:$AQ$1079,AS$2)</f>
        <v>0</v>
      </c>
      <c r="AT1054" s="89">
        <f>VLOOKUP($AC1054,LS_Coint_BD!$B$3:$AQ$1079,AT$2)</f>
        <v>0</v>
      </c>
      <c r="AU1054" s="89">
        <f>VLOOKUP($AC1054,LS_Coint_BD!$B$3:$AQ$1079,AU$2)</f>
        <v>0</v>
      </c>
      <c r="AV1054" s="89">
        <f>VLOOKUP($AC1054,LS_Coint_BD!$B$3:$AQ$1079,AV$2)</f>
        <v>0</v>
      </c>
      <c r="AW1054" s="89">
        <f>VLOOKUP($AC1054,LS_Coint_BD!$B$3:$AQ$1079,AW$2)</f>
        <v>0</v>
      </c>
      <c r="AX1054" s="89">
        <f>VLOOKUP($AC1054,LS_Coint_BD!$B$3:$AQ$1079,AX$2)</f>
        <v>0</v>
      </c>
      <c r="AY1054" s="89">
        <f>VLOOKUP($AC1054,LS_Coint_BD!$B$3:$AQ$1079,AY$2)</f>
        <v>0</v>
      </c>
      <c r="AZ1054" s="89">
        <f>VLOOKUP($AC1054,LS_Coint_BD!$B$3:$AQ$1079,AZ$2)</f>
        <v>0</v>
      </c>
      <c r="BA1054" s="89">
        <f>VLOOKUP($AC1054,LS_Coint_BD!$B$3:$AQ$1079,BA$2)</f>
        <v>0</v>
      </c>
      <c r="BB1054" s="89">
        <f>VLOOKUP($AC1054,LS_Coint_BD!$B$3:$AQ$1079,BB$2)</f>
        <v>0</v>
      </c>
      <c r="BC1054" s="89">
        <f>VLOOKUP($AC1054,LS_Coint_BD!$B$3:$AQ$1079,BC$2)</f>
        <v>0</v>
      </c>
      <c r="BD1054" s="89">
        <f t="shared" si="795"/>
        <v>0</v>
      </c>
      <c r="BE1054" s="89">
        <f t="shared" si="796"/>
        <v>0</v>
      </c>
      <c r="BF1054" s="89">
        <f t="shared" si="797"/>
        <v>0</v>
      </c>
      <c r="BG1054" s="89">
        <f t="shared" si="798"/>
        <v>0</v>
      </c>
      <c r="BH1054" s="89">
        <f t="shared" si="799"/>
        <v>0</v>
      </c>
      <c r="BI1054" s="89">
        <f t="shared" si="800"/>
        <v>0</v>
      </c>
      <c r="BJ1054" s="89">
        <f t="shared" si="801"/>
        <v>0</v>
      </c>
      <c r="BK1054" s="89">
        <f t="shared" si="802"/>
        <v>0</v>
      </c>
      <c r="BL1054" s="89">
        <f t="shared" si="803"/>
        <v>0</v>
      </c>
      <c r="BM1054" s="89"/>
      <c r="BN1054" s="26" t="b">
        <f t="shared" si="804"/>
        <v>0</v>
      </c>
      <c r="BO1054" s="26" t="b">
        <f t="shared" si="805"/>
        <v>0</v>
      </c>
      <c r="BP1054" s="26" t="b">
        <f t="shared" si="806"/>
        <v>0</v>
      </c>
      <c r="BQ1054" s="26" t="b">
        <f t="shared" si="807"/>
        <v>0</v>
      </c>
      <c r="BR1054" s="26" t="b">
        <f t="shared" si="808"/>
        <v>0</v>
      </c>
      <c r="BS1054" s="26" t="b">
        <f t="shared" si="809"/>
        <v>0</v>
      </c>
      <c r="BT1054" s="26" t="b">
        <f t="shared" si="810"/>
        <v>0</v>
      </c>
      <c r="BU1054" s="26" t="b">
        <f t="shared" si="811"/>
        <v>0</v>
      </c>
    </row>
    <row r="1055" spans="2:73" ht="15" thickBot="1" x14ac:dyDescent="0.35">
      <c r="B1055" s="17">
        <f>VLOOKUP($AC1055,LS_Coint_BD!$B$3:$D$1079,2)</f>
        <v>0</v>
      </c>
      <c r="C1055" s="87">
        <f>VLOOKUP($AC1055,LS_Coint_BD!$B$3:$D$1079,3)</f>
        <v>0</v>
      </c>
      <c r="D1055" s="68">
        <f t="shared" si="771"/>
        <v>0</v>
      </c>
      <c r="E1055" s="65">
        <f t="shared" si="772"/>
        <v>0</v>
      </c>
      <c r="F1055" s="69">
        <f t="shared" si="773"/>
        <v>0</v>
      </c>
      <c r="G1055" s="68">
        <f t="shared" si="774"/>
        <v>0</v>
      </c>
      <c r="H1055" s="65">
        <f t="shared" si="775"/>
        <v>0</v>
      </c>
      <c r="I1055" s="69">
        <f t="shared" si="776"/>
        <v>0</v>
      </c>
      <c r="J1055" s="68">
        <f t="shared" si="777"/>
        <v>0</v>
      </c>
      <c r="K1055" s="65">
        <f t="shared" si="778"/>
        <v>0</v>
      </c>
      <c r="L1055" s="69">
        <f t="shared" si="779"/>
        <v>0</v>
      </c>
      <c r="M1055" s="68">
        <f t="shared" si="780"/>
        <v>0</v>
      </c>
      <c r="N1055" s="65">
        <f t="shared" si="781"/>
        <v>0</v>
      </c>
      <c r="O1055" s="69">
        <f t="shared" si="782"/>
        <v>0</v>
      </c>
      <c r="P1055" s="68">
        <f t="shared" si="783"/>
        <v>0</v>
      </c>
      <c r="Q1055" s="65">
        <f t="shared" si="784"/>
        <v>0</v>
      </c>
      <c r="R1055" s="69">
        <f t="shared" si="785"/>
        <v>0</v>
      </c>
      <c r="S1055" s="68">
        <f t="shared" si="786"/>
        <v>0</v>
      </c>
      <c r="T1055" s="65">
        <f t="shared" si="787"/>
        <v>0</v>
      </c>
      <c r="U1055" s="69">
        <f t="shared" si="788"/>
        <v>0</v>
      </c>
      <c r="V1055" s="68">
        <f t="shared" si="789"/>
        <v>0</v>
      </c>
      <c r="W1055" s="65">
        <f t="shared" si="790"/>
        <v>0</v>
      </c>
      <c r="X1055" s="69">
        <f t="shared" si="791"/>
        <v>0</v>
      </c>
      <c r="Y1055" s="68">
        <f t="shared" si="792"/>
        <v>0</v>
      </c>
      <c r="Z1055" s="65">
        <f t="shared" si="793"/>
        <v>0</v>
      </c>
      <c r="AA1055" s="69">
        <f t="shared" si="794"/>
        <v>0</v>
      </c>
      <c r="AB1055" s="98">
        <f>SUMIF(BN1055:BU1055,"VERDADEIRO",BN$3:$BU1054)</f>
        <v>0</v>
      </c>
      <c r="AC1055" s="97">
        <f t="shared" si="770"/>
        <v>1052</v>
      </c>
      <c r="AD1055" s="89">
        <f>RTD("tryd.rtdserver",,"COT",B1055,"ULT")</f>
        <v>0</v>
      </c>
      <c r="AE1055" s="89">
        <f>RTD("tryd.rtdserver",,"COT",C1055,"ULT")</f>
        <v>0</v>
      </c>
      <c r="AF1055" s="89">
        <f>VLOOKUP($AC1055,LS_Coint_BD!$B$3:$AQ$1079,AF$2)*$AD1055+VLOOKUP($AC1055,LS_Coint_BD!$B$3:$AQ$1079,AF$2+1)</f>
        <v>0</v>
      </c>
      <c r="AG1055" s="89">
        <f>VLOOKUP($AC1055,LS_Coint_BD!$B$3:$AQ$1079,AG$2)*$AD1055+VLOOKUP($AC1055,LS_Coint_BD!$B$3:$AQ$1079,AG$2+1)</f>
        <v>0</v>
      </c>
      <c r="AH1055" s="89">
        <f>VLOOKUP($AC1055,LS_Coint_BD!$B$3:$AQ$1079,AH$2)*$AD1055+VLOOKUP($AC1055,LS_Coint_BD!$B$3:$AQ$1079,AH$2+1)</f>
        <v>0</v>
      </c>
      <c r="AI1055" s="89">
        <f>VLOOKUP($AC1055,LS_Coint_BD!$B$3:$AQ$1079,AI$2)*$AD1055+VLOOKUP($AC1055,LS_Coint_BD!$B$3:$AQ$1079,AI$2+1)</f>
        <v>0</v>
      </c>
      <c r="AJ1055" s="89">
        <f>VLOOKUP($AC1055,LS_Coint_BD!$B$3:$AQ$1079,AJ$2)*$AD1055+VLOOKUP($AC1055,LS_Coint_BD!$B$3:$AQ$1079,AJ$2+1)</f>
        <v>0</v>
      </c>
      <c r="AK1055" s="89">
        <f>VLOOKUP($AC1055,LS_Coint_BD!$B$3:$AQ$1079,AK$2)*$AD1055+VLOOKUP($AC1055,LS_Coint_BD!$B$3:$AQ$1079,AK$2+1)</f>
        <v>0</v>
      </c>
      <c r="AL1055" s="89">
        <f>VLOOKUP($AC1055,LS_Coint_BD!$B$3:$AQ$1079,AL$2)*$AD1055+VLOOKUP($AC1055,LS_Coint_BD!$B$3:$AQ$1079,AL$2+1)</f>
        <v>0</v>
      </c>
      <c r="AM1055" s="89">
        <f>VLOOKUP($AC1055,LS_Coint_BD!$B$3:$AQ$1079,AM$2)*$AD1055+VLOOKUP($AC1055,LS_Coint_BD!$B$3:$AQ$1079,AM$2+1)</f>
        <v>0</v>
      </c>
      <c r="AN1055" s="89">
        <f>VLOOKUP($AC1055,LS_Coint_BD!$B$3:$AQ$1079,AN$2)</f>
        <v>0</v>
      </c>
      <c r="AO1055" s="89">
        <f>VLOOKUP($AC1055,LS_Coint_BD!$B$3:$AQ$1079,AO$2)</f>
        <v>0</v>
      </c>
      <c r="AP1055" s="89">
        <f>VLOOKUP($AC1055,LS_Coint_BD!$B$3:$AQ$1079,AP$2)</f>
        <v>0</v>
      </c>
      <c r="AQ1055" s="89">
        <f>VLOOKUP($AC1055,LS_Coint_BD!$B$3:$AQ$1079,AQ$2)</f>
        <v>0</v>
      </c>
      <c r="AR1055" s="89">
        <f>VLOOKUP($AC1055,LS_Coint_BD!$B$3:$AQ$1079,AR$2)</f>
        <v>0</v>
      </c>
      <c r="AS1055" s="89">
        <f>VLOOKUP($AC1055,LS_Coint_BD!$B$3:$AQ$1079,AS$2)</f>
        <v>0</v>
      </c>
      <c r="AT1055" s="89">
        <f>VLOOKUP($AC1055,LS_Coint_BD!$B$3:$AQ$1079,AT$2)</f>
        <v>0</v>
      </c>
      <c r="AU1055" s="89">
        <f>VLOOKUP($AC1055,LS_Coint_BD!$B$3:$AQ$1079,AU$2)</f>
        <v>0</v>
      </c>
      <c r="AV1055" s="89">
        <f>VLOOKUP($AC1055,LS_Coint_BD!$B$3:$AQ$1079,AV$2)</f>
        <v>0</v>
      </c>
      <c r="AW1055" s="89">
        <f>VLOOKUP($AC1055,LS_Coint_BD!$B$3:$AQ$1079,AW$2)</f>
        <v>0</v>
      </c>
      <c r="AX1055" s="89">
        <f>VLOOKUP($AC1055,LS_Coint_BD!$B$3:$AQ$1079,AX$2)</f>
        <v>0</v>
      </c>
      <c r="AY1055" s="89">
        <f>VLOOKUP($AC1055,LS_Coint_BD!$B$3:$AQ$1079,AY$2)</f>
        <v>0</v>
      </c>
      <c r="AZ1055" s="89">
        <f>VLOOKUP($AC1055,LS_Coint_BD!$B$3:$AQ$1079,AZ$2)</f>
        <v>0</v>
      </c>
      <c r="BA1055" s="89">
        <f>VLOOKUP($AC1055,LS_Coint_BD!$B$3:$AQ$1079,BA$2)</f>
        <v>0</v>
      </c>
      <c r="BB1055" s="89">
        <f>VLOOKUP($AC1055,LS_Coint_BD!$B$3:$AQ$1079,BB$2)</f>
        <v>0</v>
      </c>
      <c r="BC1055" s="89">
        <f>VLOOKUP($AC1055,LS_Coint_BD!$B$3:$AQ$1079,BC$2)</f>
        <v>0</v>
      </c>
      <c r="BD1055" s="89">
        <f t="shared" si="795"/>
        <v>0</v>
      </c>
      <c r="BE1055" s="89">
        <f t="shared" si="796"/>
        <v>0</v>
      </c>
      <c r="BF1055" s="89">
        <f t="shared" si="797"/>
        <v>0</v>
      </c>
      <c r="BG1055" s="89">
        <f t="shared" si="798"/>
        <v>0</v>
      </c>
      <c r="BH1055" s="89">
        <f t="shared" si="799"/>
        <v>0</v>
      </c>
      <c r="BI1055" s="89">
        <f t="shared" si="800"/>
        <v>0</v>
      </c>
      <c r="BJ1055" s="89">
        <f t="shared" si="801"/>
        <v>0</v>
      </c>
      <c r="BK1055" s="89">
        <f t="shared" si="802"/>
        <v>0</v>
      </c>
      <c r="BL1055" s="89">
        <f t="shared" si="803"/>
        <v>0</v>
      </c>
      <c r="BM1055" s="89"/>
      <c r="BN1055" s="26" t="b">
        <f t="shared" si="804"/>
        <v>0</v>
      </c>
      <c r="BO1055" s="26" t="b">
        <f t="shared" si="805"/>
        <v>0</v>
      </c>
      <c r="BP1055" s="26" t="b">
        <f t="shared" si="806"/>
        <v>0</v>
      </c>
      <c r="BQ1055" s="26" t="b">
        <f t="shared" si="807"/>
        <v>0</v>
      </c>
      <c r="BR1055" s="26" t="b">
        <f t="shared" si="808"/>
        <v>0</v>
      </c>
      <c r="BS1055" s="26" t="b">
        <f t="shared" si="809"/>
        <v>0</v>
      </c>
      <c r="BT1055" s="26" t="b">
        <f t="shared" si="810"/>
        <v>0</v>
      </c>
      <c r="BU1055" s="26" t="b">
        <f t="shared" si="811"/>
        <v>0</v>
      </c>
    </row>
    <row r="1056" spans="2:73" ht="15" thickBot="1" x14ac:dyDescent="0.35">
      <c r="B1056" s="17">
        <f>VLOOKUP($AC1056,LS_Coint_BD!$B$3:$D$1079,2)</f>
        <v>0</v>
      </c>
      <c r="C1056" s="87">
        <f>VLOOKUP($AC1056,LS_Coint_BD!$B$3:$D$1079,3)</f>
        <v>0</v>
      </c>
      <c r="D1056" s="68">
        <f t="shared" si="771"/>
        <v>0</v>
      </c>
      <c r="E1056" s="65">
        <f t="shared" si="772"/>
        <v>0</v>
      </c>
      <c r="F1056" s="69">
        <f t="shared" si="773"/>
        <v>0</v>
      </c>
      <c r="G1056" s="68">
        <f t="shared" si="774"/>
        <v>0</v>
      </c>
      <c r="H1056" s="65">
        <f t="shared" si="775"/>
        <v>0</v>
      </c>
      <c r="I1056" s="69">
        <f t="shared" si="776"/>
        <v>0</v>
      </c>
      <c r="J1056" s="68">
        <f t="shared" si="777"/>
        <v>0</v>
      </c>
      <c r="K1056" s="65">
        <f t="shared" si="778"/>
        <v>0</v>
      </c>
      <c r="L1056" s="69">
        <f t="shared" si="779"/>
        <v>0</v>
      </c>
      <c r="M1056" s="68">
        <f t="shared" si="780"/>
        <v>0</v>
      </c>
      <c r="N1056" s="65">
        <f t="shared" si="781"/>
        <v>0</v>
      </c>
      <c r="O1056" s="69">
        <f t="shared" si="782"/>
        <v>0</v>
      </c>
      <c r="P1056" s="68">
        <f t="shared" si="783"/>
        <v>0</v>
      </c>
      <c r="Q1056" s="65">
        <f t="shared" si="784"/>
        <v>0</v>
      </c>
      <c r="R1056" s="69">
        <f t="shared" si="785"/>
        <v>0</v>
      </c>
      <c r="S1056" s="68">
        <f t="shared" si="786"/>
        <v>0</v>
      </c>
      <c r="T1056" s="65">
        <f t="shared" si="787"/>
        <v>0</v>
      </c>
      <c r="U1056" s="69">
        <f t="shared" si="788"/>
        <v>0</v>
      </c>
      <c r="V1056" s="68">
        <f t="shared" si="789"/>
        <v>0</v>
      </c>
      <c r="W1056" s="65">
        <f t="shared" si="790"/>
        <v>0</v>
      </c>
      <c r="X1056" s="69">
        <f t="shared" si="791"/>
        <v>0</v>
      </c>
      <c r="Y1056" s="68">
        <f t="shared" si="792"/>
        <v>0</v>
      </c>
      <c r="Z1056" s="65">
        <f t="shared" si="793"/>
        <v>0</v>
      </c>
      <c r="AA1056" s="69">
        <f t="shared" si="794"/>
        <v>0</v>
      </c>
      <c r="AB1056" s="98">
        <f>SUMIF(BN1056:BU1056,"VERDADEIRO",BN$3:$BU1055)</f>
        <v>0</v>
      </c>
      <c r="AC1056" s="97">
        <f t="shared" si="770"/>
        <v>1053</v>
      </c>
      <c r="AD1056" s="89">
        <f>RTD("tryd.rtdserver",,"COT",B1056,"ULT")</f>
        <v>0</v>
      </c>
      <c r="AE1056" s="89">
        <f>RTD("tryd.rtdserver",,"COT",C1056,"ULT")</f>
        <v>0</v>
      </c>
      <c r="AF1056" s="89">
        <f>VLOOKUP($AC1056,LS_Coint_BD!$B$3:$AQ$1079,AF$2)*$AD1056+VLOOKUP($AC1056,LS_Coint_BD!$B$3:$AQ$1079,AF$2+1)</f>
        <v>0</v>
      </c>
      <c r="AG1056" s="89">
        <f>VLOOKUP($AC1056,LS_Coint_BD!$B$3:$AQ$1079,AG$2)*$AD1056+VLOOKUP($AC1056,LS_Coint_BD!$B$3:$AQ$1079,AG$2+1)</f>
        <v>0</v>
      </c>
      <c r="AH1056" s="89">
        <f>VLOOKUP($AC1056,LS_Coint_BD!$B$3:$AQ$1079,AH$2)*$AD1056+VLOOKUP($AC1056,LS_Coint_BD!$B$3:$AQ$1079,AH$2+1)</f>
        <v>0</v>
      </c>
      <c r="AI1056" s="89">
        <f>VLOOKUP($AC1056,LS_Coint_BD!$B$3:$AQ$1079,AI$2)*$AD1056+VLOOKUP($AC1056,LS_Coint_BD!$B$3:$AQ$1079,AI$2+1)</f>
        <v>0</v>
      </c>
      <c r="AJ1056" s="89">
        <f>VLOOKUP($AC1056,LS_Coint_BD!$B$3:$AQ$1079,AJ$2)*$AD1056+VLOOKUP($AC1056,LS_Coint_BD!$B$3:$AQ$1079,AJ$2+1)</f>
        <v>0</v>
      </c>
      <c r="AK1056" s="89">
        <f>VLOOKUP($AC1056,LS_Coint_BD!$B$3:$AQ$1079,AK$2)*$AD1056+VLOOKUP($AC1056,LS_Coint_BD!$B$3:$AQ$1079,AK$2+1)</f>
        <v>0</v>
      </c>
      <c r="AL1056" s="89">
        <f>VLOOKUP($AC1056,LS_Coint_BD!$B$3:$AQ$1079,AL$2)*$AD1056+VLOOKUP($AC1056,LS_Coint_BD!$B$3:$AQ$1079,AL$2+1)</f>
        <v>0</v>
      </c>
      <c r="AM1056" s="89">
        <f>VLOOKUP($AC1056,LS_Coint_BD!$B$3:$AQ$1079,AM$2)*$AD1056+VLOOKUP($AC1056,LS_Coint_BD!$B$3:$AQ$1079,AM$2+1)</f>
        <v>0</v>
      </c>
      <c r="AN1056" s="89">
        <f>VLOOKUP($AC1056,LS_Coint_BD!$B$3:$AQ$1079,AN$2)</f>
        <v>0</v>
      </c>
      <c r="AO1056" s="89">
        <f>VLOOKUP($AC1056,LS_Coint_BD!$B$3:$AQ$1079,AO$2)</f>
        <v>0</v>
      </c>
      <c r="AP1056" s="89">
        <f>VLOOKUP($AC1056,LS_Coint_BD!$B$3:$AQ$1079,AP$2)</f>
        <v>0</v>
      </c>
      <c r="AQ1056" s="89">
        <f>VLOOKUP($AC1056,LS_Coint_BD!$B$3:$AQ$1079,AQ$2)</f>
        <v>0</v>
      </c>
      <c r="AR1056" s="89">
        <f>VLOOKUP($AC1056,LS_Coint_BD!$B$3:$AQ$1079,AR$2)</f>
        <v>0</v>
      </c>
      <c r="AS1056" s="89">
        <f>VLOOKUP($AC1056,LS_Coint_BD!$B$3:$AQ$1079,AS$2)</f>
        <v>0</v>
      </c>
      <c r="AT1056" s="89">
        <f>VLOOKUP($AC1056,LS_Coint_BD!$B$3:$AQ$1079,AT$2)</f>
        <v>0</v>
      </c>
      <c r="AU1056" s="89">
        <f>VLOOKUP($AC1056,LS_Coint_BD!$B$3:$AQ$1079,AU$2)</f>
        <v>0</v>
      </c>
      <c r="AV1056" s="89">
        <f>VLOOKUP($AC1056,LS_Coint_BD!$B$3:$AQ$1079,AV$2)</f>
        <v>0</v>
      </c>
      <c r="AW1056" s="89">
        <f>VLOOKUP($AC1056,LS_Coint_BD!$B$3:$AQ$1079,AW$2)</f>
        <v>0</v>
      </c>
      <c r="AX1056" s="89">
        <f>VLOOKUP($AC1056,LS_Coint_BD!$B$3:$AQ$1079,AX$2)</f>
        <v>0</v>
      </c>
      <c r="AY1056" s="89">
        <f>VLOOKUP($AC1056,LS_Coint_BD!$B$3:$AQ$1079,AY$2)</f>
        <v>0</v>
      </c>
      <c r="AZ1056" s="89">
        <f>VLOOKUP($AC1056,LS_Coint_BD!$B$3:$AQ$1079,AZ$2)</f>
        <v>0</v>
      </c>
      <c r="BA1056" s="89">
        <f>VLOOKUP($AC1056,LS_Coint_BD!$B$3:$AQ$1079,BA$2)</f>
        <v>0</v>
      </c>
      <c r="BB1056" s="89">
        <f>VLOOKUP($AC1056,LS_Coint_BD!$B$3:$AQ$1079,BB$2)</f>
        <v>0</v>
      </c>
      <c r="BC1056" s="89">
        <f>VLOOKUP($AC1056,LS_Coint_BD!$B$3:$AQ$1079,BC$2)</f>
        <v>0</v>
      </c>
      <c r="BD1056" s="89">
        <f t="shared" si="795"/>
        <v>0</v>
      </c>
      <c r="BE1056" s="89">
        <f t="shared" si="796"/>
        <v>0</v>
      </c>
      <c r="BF1056" s="89">
        <f t="shared" si="797"/>
        <v>0</v>
      </c>
      <c r="BG1056" s="89">
        <f t="shared" si="798"/>
        <v>0</v>
      </c>
      <c r="BH1056" s="89">
        <f t="shared" si="799"/>
        <v>0</v>
      </c>
      <c r="BI1056" s="89">
        <f t="shared" si="800"/>
        <v>0</v>
      </c>
      <c r="BJ1056" s="89">
        <f t="shared" si="801"/>
        <v>0</v>
      </c>
      <c r="BK1056" s="89">
        <f t="shared" si="802"/>
        <v>0</v>
      </c>
      <c r="BL1056" s="89">
        <f t="shared" si="803"/>
        <v>0</v>
      </c>
      <c r="BM1056" s="89"/>
      <c r="BN1056" s="26" t="b">
        <f t="shared" si="804"/>
        <v>0</v>
      </c>
      <c r="BO1056" s="26" t="b">
        <f t="shared" si="805"/>
        <v>0</v>
      </c>
      <c r="BP1056" s="26" t="b">
        <f t="shared" si="806"/>
        <v>0</v>
      </c>
      <c r="BQ1056" s="26" t="b">
        <f t="shared" si="807"/>
        <v>0</v>
      </c>
      <c r="BR1056" s="26" t="b">
        <f t="shared" si="808"/>
        <v>0</v>
      </c>
      <c r="BS1056" s="26" t="b">
        <f t="shared" si="809"/>
        <v>0</v>
      </c>
      <c r="BT1056" s="26" t="b">
        <f t="shared" si="810"/>
        <v>0</v>
      </c>
      <c r="BU1056" s="26" t="b">
        <f t="shared" si="811"/>
        <v>0</v>
      </c>
    </row>
    <row r="1057" spans="2:73" ht="15" thickBot="1" x14ac:dyDescent="0.35">
      <c r="B1057" s="17">
        <f>VLOOKUP($AC1057,LS_Coint_BD!$B$3:$D$1079,2)</f>
        <v>0</v>
      </c>
      <c r="C1057" s="87">
        <f>VLOOKUP($AC1057,LS_Coint_BD!$B$3:$D$1079,3)</f>
        <v>0</v>
      </c>
      <c r="D1057" s="68">
        <f t="shared" si="771"/>
        <v>0</v>
      </c>
      <c r="E1057" s="65">
        <f t="shared" si="772"/>
        <v>0</v>
      </c>
      <c r="F1057" s="69">
        <f t="shared" si="773"/>
        <v>0</v>
      </c>
      <c r="G1057" s="68">
        <f t="shared" si="774"/>
        <v>0</v>
      </c>
      <c r="H1057" s="65">
        <f t="shared" si="775"/>
        <v>0</v>
      </c>
      <c r="I1057" s="69">
        <f t="shared" si="776"/>
        <v>0</v>
      </c>
      <c r="J1057" s="68">
        <f t="shared" si="777"/>
        <v>0</v>
      </c>
      <c r="K1057" s="65">
        <f t="shared" si="778"/>
        <v>0</v>
      </c>
      <c r="L1057" s="69">
        <f t="shared" si="779"/>
        <v>0</v>
      </c>
      <c r="M1057" s="68">
        <f t="shared" si="780"/>
        <v>0</v>
      </c>
      <c r="N1057" s="65">
        <f t="shared" si="781"/>
        <v>0</v>
      </c>
      <c r="O1057" s="69">
        <f t="shared" si="782"/>
        <v>0</v>
      </c>
      <c r="P1057" s="68">
        <f t="shared" si="783"/>
        <v>0</v>
      </c>
      <c r="Q1057" s="65">
        <f t="shared" si="784"/>
        <v>0</v>
      </c>
      <c r="R1057" s="69">
        <f t="shared" si="785"/>
        <v>0</v>
      </c>
      <c r="S1057" s="68">
        <f t="shared" si="786"/>
        <v>0</v>
      </c>
      <c r="T1057" s="65">
        <f t="shared" si="787"/>
        <v>0</v>
      </c>
      <c r="U1057" s="69">
        <f t="shared" si="788"/>
        <v>0</v>
      </c>
      <c r="V1057" s="68">
        <f t="shared" si="789"/>
        <v>0</v>
      </c>
      <c r="W1057" s="65">
        <f t="shared" si="790"/>
        <v>0</v>
      </c>
      <c r="X1057" s="69">
        <f t="shared" si="791"/>
        <v>0</v>
      </c>
      <c r="Y1057" s="68">
        <f t="shared" si="792"/>
        <v>0</v>
      </c>
      <c r="Z1057" s="65">
        <f t="shared" si="793"/>
        <v>0</v>
      </c>
      <c r="AA1057" s="69">
        <f t="shared" si="794"/>
        <v>0</v>
      </c>
      <c r="AB1057" s="98">
        <f>SUMIF(BN1057:BU1057,"VERDADEIRO",BN$3:$BU1056)</f>
        <v>0</v>
      </c>
      <c r="AC1057" s="97">
        <f t="shared" si="770"/>
        <v>1054</v>
      </c>
      <c r="AD1057" s="89">
        <f>RTD("tryd.rtdserver",,"COT",B1057,"ULT")</f>
        <v>0</v>
      </c>
      <c r="AE1057" s="89">
        <f>RTD("tryd.rtdserver",,"COT",C1057,"ULT")</f>
        <v>0</v>
      </c>
      <c r="AF1057" s="89">
        <f>VLOOKUP($AC1057,LS_Coint_BD!$B$3:$AQ$1079,AF$2)*$AD1057+VLOOKUP($AC1057,LS_Coint_BD!$B$3:$AQ$1079,AF$2+1)</f>
        <v>0</v>
      </c>
      <c r="AG1057" s="89">
        <f>VLOOKUP($AC1057,LS_Coint_BD!$B$3:$AQ$1079,AG$2)*$AD1057+VLOOKUP($AC1057,LS_Coint_BD!$B$3:$AQ$1079,AG$2+1)</f>
        <v>0</v>
      </c>
      <c r="AH1057" s="89">
        <f>VLOOKUP($AC1057,LS_Coint_BD!$B$3:$AQ$1079,AH$2)*$AD1057+VLOOKUP($AC1057,LS_Coint_BD!$B$3:$AQ$1079,AH$2+1)</f>
        <v>0</v>
      </c>
      <c r="AI1057" s="89">
        <f>VLOOKUP($AC1057,LS_Coint_BD!$B$3:$AQ$1079,AI$2)*$AD1057+VLOOKUP($AC1057,LS_Coint_BD!$B$3:$AQ$1079,AI$2+1)</f>
        <v>0</v>
      </c>
      <c r="AJ1057" s="89">
        <f>VLOOKUP($AC1057,LS_Coint_BD!$B$3:$AQ$1079,AJ$2)*$AD1057+VLOOKUP($AC1057,LS_Coint_BD!$B$3:$AQ$1079,AJ$2+1)</f>
        <v>0</v>
      </c>
      <c r="AK1057" s="89">
        <f>VLOOKUP($AC1057,LS_Coint_BD!$B$3:$AQ$1079,AK$2)*$AD1057+VLOOKUP($AC1057,LS_Coint_BD!$B$3:$AQ$1079,AK$2+1)</f>
        <v>0</v>
      </c>
      <c r="AL1057" s="89">
        <f>VLOOKUP($AC1057,LS_Coint_BD!$B$3:$AQ$1079,AL$2)*$AD1057+VLOOKUP($AC1057,LS_Coint_BD!$B$3:$AQ$1079,AL$2+1)</f>
        <v>0</v>
      </c>
      <c r="AM1057" s="89">
        <f>VLOOKUP($AC1057,LS_Coint_BD!$B$3:$AQ$1079,AM$2)*$AD1057+VLOOKUP($AC1057,LS_Coint_BD!$B$3:$AQ$1079,AM$2+1)</f>
        <v>0</v>
      </c>
      <c r="AN1057" s="89">
        <f>VLOOKUP($AC1057,LS_Coint_BD!$B$3:$AQ$1079,AN$2)</f>
        <v>0</v>
      </c>
      <c r="AO1057" s="89">
        <f>VLOOKUP($AC1057,LS_Coint_BD!$B$3:$AQ$1079,AO$2)</f>
        <v>0</v>
      </c>
      <c r="AP1057" s="89">
        <f>VLOOKUP($AC1057,LS_Coint_BD!$B$3:$AQ$1079,AP$2)</f>
        <v>0</v>
      </c>
      <c r="AQ1057" s="89">
        <f>VLOOKUP($AC1057,LS_Coint_BD!$B$3:$AQ$1079,AQ$2)</f>
        <v>0</v>
      </c>
      <c r="AR1057" s="89">
        <f>VLOOKUP($AC1057,LS_Coint_BD!$B$3:$AQ$1079,AR$2)</f>
        <v>0</v>
      </c>
      <c r="AS1057" s="89">
        <f>VLOOKUP($AC1057,LS_Coint_BD!$B$3:$AQ$1079,AS$2)</f>
        <v>0</v>
      </c>
      <c r="AT1057" s="89">
        <f>VLOOKUP($AC1057,LS_Coint_BD!$B$3:$AQ$1079,AT$2)</f>
        <v>0</v>
      </c>
      <c r="AU1057" s="89">
        <f>VLOOKUP($AC1057,LS_Coint_BD!$B$3:$AQ$1079,AU$2)</f>
        <v>0</v>
      </c>
      <c r="AV1057" s="89">
        <f>VLOOKUP($AC1057,LS_Coint_BD!$B$3:$AQ$1079,AV$2)</f>
        <v>0</v>
      </c>
      <c r="AW1057" s="89">
        <f>VLOOKUP($AC1057,LS_Coint_BD!$B$3:$AQ$1079,AW$2)</f>
        <v>0</v>
      </c>
      <c r="AX1057" s="89">
        <f>VLOOKUP($AC1057,LS_Coint_BD!$B$3:$AQ$1079,AX$2)</f>
        <v>0</v>
      </c>
      <c r="AY1057" s="89">
        <f>VLOOKUP($AC1057,LS_Coint_BD!$B$3:$AQ$1079,AY$2)</f>
        <v>0</v>
      </c>
      <c r="AZ1057" s="89">
        <f>VLOOKUP($AC1057,LS_Coint_BD!$B$3:$AQ$1079,AZ$2)</f>
        <v>0</v>
      </c>
      <c r="BA1057" s="89">
        <f>VLOOKUP($AC1057,LS_Coint_BD!$B$3:$AQ$1079,BA$2)</f>
        <v>0</v>
      </c>
      <c r="BB1057" s="89">
        <f>VLOOKUP($AC1057,LS_Coint_BD!$B$3:$AQ$1079,BB$2)</f>
        <v>0</v>
      </c>
      <c r="BC1057" s="89">
        <f>VLOOKUP($AC1057,LS_Coint_BD!$B$3:$AQ$1079,BC$2)</f>
        <v>0</v>
      </c>
      <c r="BD1057" s="89">
        <f t="shared" si="795"/>
        <v>0</v>
      </c>
      <c r="BE1057" s="89">
        <f t="shared" si="796"/>
        <v>0</v>
      </c>
      <c r="BF1057" s="89">
        <f t="shared" si="797"/>
        <v>0</v>
      </c>
      <c r="BG1057" s="89">
        <f t="shared" si="798"/>
        <v>0</v>
      </c>
      <c r="BH1057" s="89">
        <f t="shared" si="799"/>
        <v>0</v>
      </c>
      <c r="BI1057" s="89">
        <f t="shared" si="800"/>
        <v>0</v>
      </c>
      <c r="BJ1057" s="89">
        <f t="shared" si="801"/>
        <v>0</v>
      </c>
      <c r="BK1057" s="89">
        <f t="shared" si="802"/>
        <v>0</v>
      </c>
      <c r="BL1057" s="89">
        <f t="shared" si="803"/>
        <v>0</v>
      </c>
      <c r="BM1057" s="89"/>
      <c r="BN1057" s="26" t="b">
        <f t="shared" si="804"/>
        <v>0</v>
      </c>
      <c r="BO1057" s="26" t="b">
        <f t="shared" si="805"/>
        <v>0</v>
      </c>
      <c r="BP1057" s="26" t="b">
        <f t="shared" si="806"/>
        <v>0</v>
      </c>
      <c r="BQ1057" s="26" t="b">
        <f t="shared" si="807"/>
        <v>0</v>
      </c>
      <c r="BR1057" s="26" t="b">
        <f t="shared" si="808"/>
        <v>0</v>
      </c>
      <c r="BS1057" s="26" t="b">
        <f t="shared" si="809"/>
        <v>0</v>
      </c>
      <c r="BT1057" s="26" t="b">
        <f t="shared" si="810"/>
        <v>0</v>
      </c>
      <c r="BU1057" s="26" t="b">
        <f t="shared" si="811"/>
        <v>0</v>
      </c>
    </row>
    <row r="1058" spans="2:73" ht="15" thickBot="1" x14ac:dyDescent="0.35">
      <c r="B1058" s="17">
        <f>VLOOKUP($AC1058,LS_Coint_BD!$B$3:$D$1079,2)</f>
        <v>0</v>
      </c>
      <c r="C1058" s="87">
        <f>VLOOKUP($AC1058,LS_Coint_BD!$B$3:$D$1079,3)</f>
        <v>0</v>
      </c>
      <c r="D1058" s="68">
        <f t="shared" si="771"/>
        <v>0</v>
      </c>
      <c r="E1058" s="65">
        <f t="shared" si="772"/>
        <v>0</v>
      </c>
      <c r="F1058" s="69">
        <f t="shared" si="773"/>
        <v>0</v>
      </c>
      <c r="G1058" s="68">
        <f t="shared" si="774"/>
        <v>0</v>
      </c>
      <c r="H1058" s="65">
        <f t="shared" si="775"/>
        <v>0</v>
      </c>
      <c r="I1058" s="69">
        <f t="shared" si="776"/>
        <v>0</v>
      </c>
      <c r="J1058" s="68">
        <f t="shared" si="777"/>
        <v>0</v>
      </c>
      <c r="K1058" s="65">
        <f t="shared" si="778"/>
        <v>0</v>
      </c>
      <c r="L1058" s="69">
        <f t="shared" si="779"/>
        <v>0</v>
      </c>
      <c r="M1058" s="68">
        <f t="shared" si="780"/>
        <v>0</v>
      </c>
      <c r="N1058" s="65">
        <f t="shared" si="781"/>
        <v>0</v>
      </c>
      <c r="O1058" s="69">
        <f t="shared" si="782"/>
        <v>0</v>
      </c>
      <c r="P1058" s="68">
        <f t="shared" si="783"/>
        <v>0</v>
      </c>
      <c r="Q1058" s="65">
        <f t="shared" si="784"/>
        <v>0</v>
      </c>
      <c r="R1058" s="69">
        <f t="shared" si="785"/>
        <v>0</v>
      </c>
      <c r="S1058" s="68">
        <f t="shared" si="786"/>
        <v>0</v>
      </c>
      <c r="T1058" s="65">
        <f t="shared" si="787"/>
        <v>0</v>
      </c>
      <c r="U1058" s="69">
        <f t="shared" si="788"/>
        <v>0</v>
      </c>
      <c r="V1058" s="68">
        <f t="shared" si="789"/>
        <v>0</v>
      </c>
      <c r="W1058" s="65">
        <f t="shared" si="790"/>
        <v>0</v>
      </c>
      <c r="X1058" s="69">
        <f t="shared" si="791"/>
        <v>0</v>
      </c>
      <c r="Y1058" s="68">
        <f t="shared" si="792"/>
        <v>0</v>
      </c>
      <c r="Z1058" s="65">
        <f t="shared" si="793"/>
        <v>0</v>
      </c>
      <c r="AA1058" s="69">
        <f t="shared" si="794"/>
        <v>0</v>
      </c>
      <c r="AB1058" s="98">
        <f>SUMIF(BN1058:BU1058,"VERDADEIRO",BN$3:$BU1057)</f>
        <v>0</v>
      </c>
      <c r="AC1058" s="97">
        <f t="shared" si="770"/>
        <v>1055</v>
      </c>
      <c r="AD1058" s="89">
        <f>RTD("tryd.rtdserver",,"COT",B1058,"ULT")</f>
        <v>0</v>
      </c>
      <c r="AE1058" s="89">
        <f>RTD("tryd.rtdserver",,"COT",C1058,"ULT")</f>
        <v>0</v>
      </c>
      <c r="AF1058" s="89">
        <f>VLOOKUP($AC1058,LS_Coint_BD!$B$3:$AQ$1079,AF$2)*$AD1058+VLOOKUP($AC1058,LS_Coint_BD!$B$3:$AQ$1079,AF$2+1)</f>
        <v>0</v>
      </c>
      <c r="AG1058" s="89">
        <f>VLOOKUP($AC1058,LS_Coint_BD!$B$3:$AQ$1079,AG$2)*$AD1058+VLOOKUP($AC1058,LS_Coint_BD!$B$3:$AQ$1079,AG$2+1)</f>
        <v>0</v>
      </c>
      <c r="AH1058" s="89">
        <f>VLOOKUP($AC1058,LS_Coint_BD!$B$3:$AQ$1079,AH$2)*$AD1058+VLOOKUP($AC1058,LS_Coint_BD!$B$3:$AQ$1079,AH$2+1)</f>
        <v>0</v>
      </c>
      <c r="AI1058" s="89">
        <f>VLOOKUP($AC1058,LS_Coint_BD!$B$3:$AQ$1079,AI$2)*$AD1058+VLOOKUP($AC1058,LS_Coint_BD!$B$3:$AQ$1079,AI$2+1)</f>
        <v>0</v>
      </c>
      <c r="AJ1058" s="89">
        <f>VLOOKUP($AC1058,LS_Coint_BD!$B$3:$AQ$1079,AJ$2)*$AD1058+VLOOKUP($AC1058,LS_Coint_BD!$B$3:$AQ$1079,AJ$2+1)</f>
        <v>0</v>
      </c>
      <c r="AK1058" s="89">
        <f>VLOOKUP($AC1058,LS_Coint_BD!$B$3:$AQ$1079,AK$2)*$AD1058+VLOOKUP($AC1058,LS_Coint_BD!$B$3:$AQ$1079,AK$2+1)</f>
        <v>0</v>
      </c>
      <c r="AL1058" s="89">
        <f>VLOOKUP($AC1058,LS_Coint_BD!$B$3:$AQ$1079,AL$2)*$AD1058+VLOOKUP($AC1058,LS_Coint_BD!$B$3:$AQ$1079,AL$2+1)</f>
        <v>0</v>
      </c>
      <c r="AM1058" s="89">
        <f>VLOOKUP($AC1058,LS_Coint_BD!$B$3:$AQ$1079,AM$2)*$AD1058+VLOOKUP($AC1058,LS_Coint_BD!$B$3:$AQ$1079,AM$2+1)</f>
        <v>0</v>
      </c>
      <c r="AN1058" s="89">
        <f>VLOOKUP($AC1058,LS_Coint_BD!$B$3:$AQ$1079,AN$2)</f>
        <v>0</v>
      </c>
      <c r="AO1058" s="89">
        <f>VLOOKUP($AC1058,LS_Coint_BD!$B$3:$AQ$1079,AO$2)</f>
        <v>0</v>
      </c>
      <c r="AP1058" s="89">
        <f>VLOOKUP($AC1058,LS_Coint_BD!$B$3:$AQ$1079,AP$2)</f>
        <v>0</v>
      </c>
      <c r="AQ1058" s="89">
        <f>VLOOKUP($AC1058,LS_Coint_BD!$B$3:$AQ$1079,AQ$2)</f>
        <v>0</v>
      </c>
      <c r="AR1058" s="89">
        <f>VLOOKUP($AC1058,LS_Coint_BD!$B$3:$AQ$1079,AR$2)</f>
        <v>0</v>
      </c>
      <c r="AS1058" s="89">
        <f>VLOOKUP($AC1058,LS_Coint_BD!$B$3:$AQ$1079,AS$2)</f>
        <v>0</v>
      </c>
      <c r="AT1058" s="89">
        <f>VLOOKUP($AC1058,LS_Coint_BD!$B$3:$AQ$1079,AT$2)</f>
        <v>0</v>
      </c>
      <c r="AU1058" s="89">
        <f>VLOOKUP($AC1058,LS_Coint_BD!$B$3:$AQ$1079,AU$2)</f>
        <v>0</v>
      </c>
      <c r="AV1058" s="89">
        <f>VLOOKUP($AC1058,LS_Coint_BD!$B$3:$AQ$1079,AV$2)</f>
        <v>0</v>
      </c>
      <c r="AW1058" s="89">
        <f>VLOOKUP($AC1058,LS_Coint_BD!$B$3:$AQ$1079,AW$2)</f>
        <v>0</v>
      </c>
      <c r="AX1058" s="89">
        <f>VLOOKUP($AC1058,LS_Coint_BD!$B$3:$AQ$1079,AX$2)</f>
        <v>0</v>
      </c>
      <c r="AY1058" s="89">
        <f>VLOOKUP($AC1058,LS_Coint_BD!$B$3:$AQ$1079,AY$2)</f>
        <v>0</v>
      </c>
      <c r="AZ1058" s="89">
        <f>VLOOKUP($AC1058,LS_Coint_BD!$B$3:$AQ$1079,AZ$2)</f>
        <v>0</v>
      </c>
      <c r="BA1058" s="89">
        <f>VLOOKUP($AC1058,LS_Coint_BD!$B$3:$AQ$1079,BA$2)</f>
        <v>0</v>
      </c>
      <c r="BB1058" s="89">
        <f>VLOOKUP($AC1058,LS_Coint_BD!$B$3:$AQ$1079,BB$2)</f>
        <v>0</v>
      </c>
      <c r="BC1058" s="89">
        <f>VLOOKUP($AC1058,LS_Coint_BD!$B$3:$AQ$1079,BC$2)</f>
        <v>0</v>
      </c>
      <c r="BD1058" s="89">
        <f t="shared" si="795"/>
        <v>0</v>
      </c>
      <c r="BE1058" s="89">
        <f t="shared" si="796"/>
        <v>0</v>
      </c>
      <c r="BF1058" s="89">
        <f t="shared" si="797"/>
        <v>0</v>
      </c>
      <c r="BG1058" s="89">
        <f t="shared" si="798"/>
        <v>0</v>
      </c>
      <c r="BH1058" s="89">
        <f t="shared" si="799"/>
        <v>0</v>
      </c>
      <c r="BI1058" s="89">
        <f t="shared" si="800"/>
        <v>0</v>
      </c>
      <c r="BJ1058" s="89">
        <f t="shared" si="801"/>
        <v>0</v>
      </c>
      <c r="BK1058" s="89">
        <f t="shared" si="802"/>
        <v>0</v>
      </c>
      <c r="BL1058" s="89">
        <f t="shared" si="803"/>
        <v>0</v>
      </c>
      <c r="BM1058" s="89"/>
      <c r="BN1058" s="26" t="b">
        <f t="shared" si="804"/>
        <v>0</v>
      </c>
      <c r="BO1058" s="26" t="b">
        <f t="shared" si="805"/>
        <v>0</v>
      </c>
      <c r="BP1058" s="26" t="b">
        <f t="shared" si="806"/>
        <v>0</v>
      </c>
      <c r="BQ1058" s="26" t="b">
        <f t="shared" si="807"/>
        <v>0</v>
      </c>
      <c r="BR1058" s="26" t="b">
        <f t="shared" si="808"/>
        <v>0</v>
      </c>
      <c r="BS1058" s="26" t="b">
        <f t="shared" si="809"/>
        <v>0</v>
      </c>
      <c r="BT1058" s="26" t="b">
        <f t="shared" si="810"/>
        <v>0</v>
      </c>
      <c r="BU1058" s="26" t="b">
        <f t="shared" si="811"/>
        <v>0</v>
      </c>
    </row>
    <row r="1059" spans="2:73" ht="15" thickBot="1" x14ac:dyDescent="0.35">
      <c r="B1059" s="17">
        <f>VLOOKUP($AC1059,LS_Coint_BD!$B$3:$D$1079,2)</f>
        <v>0</v>
      </c>
      <c r="C1059" s="87">
        <f>VLOOKUP($AC1059,LS_Coint_BD!$B$3:$D$1079,3)</f>
        <v>0</v>
      </c>
      <c r="D1059" s="68">
        <f t="shared" si="771"/>
        <v>0</v>
      </c>
      <c r="E1059" s="65">
        <f t="shared" si="772"/>
        <v>0</v>
      </c>
      <c r="F1059" s="69">
        <f t="shared" si="773"/>
        <v>0</v>
      </c>
      <c r="G1059" s="68">
        <f t="shared" si="774"/>
        <v>0</v>
      </c>
      <c r="H1059" s="65">
        <f t="shared" si="775"/>
        <v>0</v>
      </c>
      <c r="I1059" s="69">
        <f t="shared" si="776"/>
        <v>0</v>
      </c>
      <c r="J1059" s="68">
        <f t="shared" si="777"/>
        <v>0</v>
      </c>
      <c r="K1059" s="65">
        <f t="shared" si="778"/>
        <v>0</v>
      </c>
      <c r="L1059" s="69">
        <f t="shared" si="779"/>
        <v>0</v>
      </c>
      <c r="M1059" s="68">
        <f t="shared" si="780"/>
        <v>0</v>
      </c>
      <c r="N1059" s="65">
        <f t="shared" si="781"/>
        <v>0</v>
      </c>
      <c r="O1059" s="69">
        <f t="shared" si="782"/>
        <v>0</v>
      </c>
      <c r="P1059" s="68">
        <f t="shared" si="783"/>
        <v>0</v>
      </c>
      <c r="Q1059" s="65">
        <f t="shared" si="784"/>
        <v>0</v>
      </c>
      <c r="R1059" s="69">
        <f t="shared" si="785"/>
        <v>0</v>
      </c>
      <c r="S1059" s="68">
        <f t="shared" si="786"/>
        <v>0</v>
      </c>
      <c r="T1059" s="65">
        <f t="shared" si="787"/>
        <v>0</v>
      </c>
      <c r="U1059" s="69">
        <f t="shared" si="788"/>
        <v>0</v>
      </c>
      <c r="V1059" s="68">
        <f t="shared" si="789"/>
        <v>0</v>
      </c>
      <c r="W1059" s="65">
        <f t="shared" si="790"/>
        <v>0</v>
      </c>
      <c r="X1059" s="69">
        <f t="shared" si="791"/>
        <v>0</v>
      </c>
      <c r="Y1059" s="68">
        <f t="shared" si="792"/>
        <v>0</v>
      </c>
      <c r="Z1059" s="65">
        <f t="shared" si="793"/>
        <v>0</v>
      </c>
      <c r="AA1059" s="69">
        <f t="shared" si="794"/>
        <v>0</v>
      </c>
      <c r="AB1059" s="98">
        <f>SUMIF(BN1059:BU1059,"VERDADEIRO",BN$3:$BU1058)</f>
        <v>0</v>
      </c>
      <c r="AC1059" s="97">
        <f t="shared" si="770"/>
        <v>1056</v>
      </c>
      <c r="AD1059" s="89">
        <f>RTD("tryd.rtdserver",,"COT",B1059,"ULT")</f>
        <v>0</v>
      </c>
      <c r="AE1059" s="89">
        <f>RTD("tryd.rtdserver",,"COT",C1059,"ULT")</f>
        <v>0</v>
      </c>
      <c r="AF1059" s="89">
        <f>VLOOKUP($AC1059,LS_Coint_BD!$B$3:$AQ$1079,AF$2)*$AD1059+VLOOKUP($AC1059,LS_Coint_BD!$B$3:$AQ$1079,AF$2+1)</f>
        <v>0</v>
      </c>
      <c r="AG1059" s="89">
        <f>VLOOKUP($AC1059,LS_Coint_BD!$B$3:$AQ$1079,AG$2)*$AD1059+VLOOKUP($AC1059,LS_Coint_BD!$B$3:$AQ$1079,AG$2+1)</f>
        <v>0</v>
      </c>
      <c r="AH1059" s="89">
        <f>VLOOKUP($AC1059,LS_Coint_BD!$B$3:$AQ$1079,AH$2)*$AD1059+VLOOKUP($AC1059,LS_Coint_BD!$B$3:$AQ$1079,AH$2+1)</f>
        <v>0</v>
      </c>
      <c r="AI1059" s="89">
        <f>VLOOKUP($AC1059,LS_Coint_BD!$B$3:$AQ$1079,AI$2)*$AD1059+VLOOKUP($AC1059,LS_Coint_BD!$B$3:$AQ$1079,AI$2+1)</f>
        <v>0</v>
      </c>
      <c r="AJ1059" s="89">
        <f>VLOOKUP($AC1059,LS_Coint_BD!$B$3:$AQ$1079,AJ$2)*$AD1059+VLOOKUP($AC1059,LS_Coint_BD!$B$3:$AQ$1079,AJ$2+1)</f>
        <v>0</v>
      </c>
      <c r="AK1059" s="89">
        <f>VLOOKUP($AC1059,LS_Coint_BD!$B$3:$AQ$1079,AK$2)*$AD1059+VLOOKUP($AC1059,LS_Coint_BD!$B$3:$AQ$1079,AK$2+1)</f>
        <v>0</v>
      </c>
      <c r="AL1059" s="89">
        <f>VLOOKUP($AC1059,LS_Coint_BD!$B$3:$AQ$1079,AL$2)*$AD1059+VLOOKUP($AC1059,LS_Coint_BD!$B$3:$AQ$1079,AL$2+1)</f>
        <v>0</v>
      </c>
      <c r="AM1059" s="89">
        <f>VLOOKUP($AC1059,LS_Coint_BD!$B$3:$AQ$1079,AM$2)*$AD1059+VLOOKUP($AC1059,LS_Coint_BD!$B$3:$AQ$1079,AM$2+1)</f>
        <v>0</v>
      </c>
      <c r="AN1059" s="89">
        <f>VLOOKUP($AC1059,LS_Coint_BD!$B$3:$AQ$1079,AN$2)</f>
        <v>0</v>
      </c>
      <c r="AO1059" s="89">
        <f>VLOOKUP($AC1059,LS_Coint_BD!$B$3:$AQ$1079,AO$2)</f>
        <v>0</v>
      </c>
      <c r="AP1059" s="89">
        <f>VLOOKUP($AC1059,LS_Coint_BD!$B$3:$AQ$1079,AP$2)</f>
        <v>0</v>
      </c>
      <c r="AQ1059" s="89">
        <f>VLOOKUP($AC1059,LS_Coint_BD!$B$3:$AQ$1079,AQ$2)</f>
        <v>0</v>
      </c>
      <c r="AR1059" s="89">
        <f>VLOOKUP($AC1059,LS_Coint_BD!$B$3:$AQ$1079,AR$2)</f>
        <v>0</v>
      </c>
      <c r="AS1059" s="89">
        <f>VLOOKUP($AC1059,LS_Coint_BD!$B$3:$AQ$1079,AS$2)</f>
        <v>0</v>
      </c>
      <c r="AT1059" s="89">
        <f>VLOOKUP($AC1059,LS_Coint_BD!$B$3:$AQ$1079,AT$2)</f>
        <v>0</v>
      </c>
      <c r="AU1059" s="89">
        <f>VLOOKUP($AC1059,LS_Coint_BD!$B$3:$AQ$1079,AU$2)</f>
        <v>0</v>
      </c>
      <c r="AV1059" s="89">
        <f>VLOOKUP($AC1059,LS_Coint_BD!$B$3:$AQ$1079,AV$2)</f>
        <v>0</v>
      </c>
      <c r="AW1059" s="89">
        <f>VLOOKUP($AC1059,LS_Coint_BD!$B$3:$AQ$1079,AW$2)</f>
        <v>0</v>
      </c>
      <c r="AX1059" s="89">
        <f>VLOOKUP($AC1059,LS_Coint_BD!$B$3:$AQ$1079,AX$2)</f>
        <v>0</v>
      </c>
      <c r="AY1059" s="89">
        <f>VLOOKUP($AC1059,LS_Coint_BD!$B$3:$AQ$1079,AY$2)</f>
        <v>0</v>
      </c>
      <c r="AZ1059" s="89">
        <f>VLOOKUP($AC1059,LS_Coint_BD!$B$3:$AQ$1079,AZ$2)</f>
        <v>0</v>
      </c>
      <c r="BA1059" s="89">
        <f>VLOOKUP($AC1059,LS_Coint_BD!$B$3:$AQ$1079,BA$2)</f>
        <v>0</v>
      </c>
      <c r="BB1059" s="89">
        <f>VLOOKUP($AC1059,LS_Coint_BD!$B$3:$AQ$1079,BB$2)</f>
        <v>0</v>
      </c>
      <c r="BC1059" s="89">
        <f>VLOOKUP($AC1059,LS_Coint_BD!$B$3:$AQ$1079,BC$2)</f>
        <v>0</v>
      </c>
      <c r="BD1059" s="89">
        <f t="shared" si="795"/>
        <v>0</v>
      </c>
      <c r="BE1059" s="89">
        <f t="shared" si="796"/>
        <v>0</v>
      </c>
      <c r="BF1059" s="89">
        <f t="shared" si="797"/>
        <v>0</v>
      </c>
      <c r="BG1059" s="89">
        <f t="shared" si="798"/>
        <v>0</v>
      </c>
      <c r="BH1059" s="89">
        <f t="shared" si="799"/>
        <v>0</v>
      </c>
      <c r="BI1059" s="89">
        <f t="shared" si="800"/>
        <v>0</v>
      </c>
      <c r="BJ1059" s="89">
        <f t="shared" si="801"/>
        <v>0</v>
      </c>
      <c r="BK1059" s="89">
        <f t="shared" si="802"/>
        <v>0</v>
      </c>
      <c r="BL1059" s="89">
        <f t="shared" si="803"/>
        <v>0</v>
      </c>
      <c r="BM1059" s="89"/>
      <c r="BN1059" s="26" t="b">
        <f t="shared" si="804"/>
        <v>0</v>
      </c>
      <c r="BO1059" s="26" t="b">
        <f t="shared" si="805"/>
        <v>0</v>
      </c>
      <c r="BP1059" s="26" t="b">
        <f t="shared" si="806"/>
        <v>0</v>
      </c>
      <c r="BQ1059" s="26" t="b">
        <f t="shared" si="807"/>
        <v>0</v>
      </c>
      <c r="BR1059" s="26" t="b">
        <f t="shared" si="808"/>
        <v>0</v>
      </c>
      <c r="BS1059" s="26" t="b">
        <f t="shared" si="809"/>
        <v>0</v>
      </c>
      <c r="BT1059" s="26" t="b">
        <f t="shared" si="810"/>
        <v>0</v>
      </c>
      <c r="BU1059" s="26" t="b">
        <f t="shared" si="811"/>
        <v>0</v>
      </c>
    </row>
    <row r="1060" spans="2:73" ht="15" thickBot="1" x14ac:dyDescent="0.35">
      <c r="B1060" s="17">
        <f>VLOOKUP($AC1060,LS_Coint_BD!$B$3:$D$1079,2)</f>
        <v>0</v>
      </c>
      <c r="C1060" s="87">
        <f>VLOOKUP($AC1060,LS_Coint_BD!$B$3:$D$1079,3)</f>
        <v>0</v>
      </c>
      <c r="D1060" s="68">
        <f t="shared" si="771"/>
        <v>0</v>
      </c>
      <c r="E1060" s="65">
        <f t="shared" si="772"/>
        <v>0</v>
      </c>
      <c r="F1060" s="69">
        <f t="shared" si="773"/>
        <v>0</v>
      </c>
      <c r="G1060" s="68">
        <f t="shared" si="774"/>
        <v>0</v>
      </c>
      <c r="H1060" s="65">
        <f t="shared" si="775"/>
        <v>0</v>
      </c>
      <c r="I1060" s="69">
        <f t="shared" si="776"/>
        <v>0</v>
      </c>
      <c r="J1060" s="68">
        <f t="shared" si="777"/>
        <v>0</v>
      </c>
      <c r="K1060" s="65">
        <f t="shared" si="778"/>
        <v>0</v>
      </c>
      <c r="L1060" s="69">
        <f t="shared" si="779"/>
        <v>0</v>
      </c>
      <c r="M1060" s="68">
        <f t="shared" si="780"/>
        <v>0</v>
      </c>
      <c r="N1060" s="65">
        <f t="shared" si="781"/>
        <v>0</v>
      </c>
      <c r="O1060" s="69">
        <f t="shared" si="782"/>
        <v>0</v>
      </c>
      <c r="P1060" s="68">
        <f t="shared" si="783"/>
        <v>0</v>
      </c>
      <c r="Q1060" s="65">
        <f t="shared" si="784"/>
        <v>0</v>
      </c>
      <c r="R1060" s="69">
        <f t="shared" si="785"/>
        <v>0</v>
      </c>
      <c r="S1060" s="68">
        <f t="shared" si="786"/>
        <v>0</v>
      </c>
      <c r="T1060" s="65">
        <f t="shared" si="787"/>
        <v>0</v>
      </c>
      <c r="U1060" s="69">
        <f t="shared" si="788"/>
        <v>0</v>
      </c>
      <c r="V1060" s="68">
        <f t="shared" si="789"/>
        <v>0</v>
      </c>
      <c r="W1060" s="65">
        <f t="shared" si="790"/>
        <v>0</v>
      </c>
      <c r="X1060" s="69">
        <f t="shared" si="791"/>
        <v>0</v>
      </c>
      <c r="Y1060" s="68">
        <f t="shared" si="792"/>
        <v>0</v>
      </c>
      <c r="Z1060" s="65">
        <f t="shared" si="793"/>
        <v>0</v>
      </c>
      <c r="AA1060" s="69">
        <f t="shared" si="794"/>
        <v>0</v>
      </c>
      <c r="AB1060" s="98">
        <f>SUMIF(BN1060:BU1060,"VERDADEIRO",BN$3:$BU1059)</f>
        <v>0</v>
      </c>
      <c r="AC1060" s="97">
        <f t="shared" si="770"/>
        <v>1057</v>
      </c>
      <c r="AD1060" s="89">
        <f>RTD("tryd.rtdserver",,"COT",B1060,"ULT")</f>
        <v>0</v>
      </c>
      <c r="AE1060" s="89">
        <f>RTD("tryd.rtdserver",,"COT",C1060,"ULT")</f>
        <v>0</v>
      </c>
      <c r="AF1060" s="89">
        <f>VLOOKUP($AC1060,LS_Coint_BD!$B$3:$AQ$1079,AF$2)*$AD1060+VLOOKUP($AC1060,LS_Coint_BD!$B$3:$AQ$1079,AF$2+1)</f>
        <v>0</v>
      </c>
      <c r="AG1060" s="89">
        <f>VLOOKUP($AC1060,LS_Coint_BD!$B$3:$AQ$1079,AG$2)*$AD1060+VLOOKUP($AC1060,LS_Coint_BD!$B$3:$AQ$1079,AG$2+1)</f>
        <v>0</v>
      </c>
      <c r="AH1060" s="89">
        <f>VLOOKUP($AC1060,LS_Coint_BD!$B$3:$AQ$1079,AH$2)*$AD1060+VLOOKUP($AC1060,LS_Coint_BD!$B$3:$AQ$1079,AH$2+1)</f>
        <v>0</v>
      </c>
      <c r="AI1060" s="89">
        <f>VLOOKUP($AC1060,LS_Coint_BD!$B$3:$AQ$1079,AI$2)*$AD1060+VLOOKUP($AC1060,LS_Coint_BD!$B$3:$AQ$1079,AI$2+1)</f>
        <v>0</v>
      </c>
      <c r="AJ1060" s="89">
        <f>VLOOKUP($AC1060,LS_Coint_BD!$B$3:$AQ$1079,AJ$2)*$AD1060+VLOOKUP($AC1060,LS_Coint_BD!$B$3:$AQ$1079,AJ$2+1)</f>
        <v>0</v>
      </c>
      <c r="AK1060" s="89">
        <f>VLOOKUP($AC1060,LS_Coint_BD!$B$3:$AQ$1079,AK$2)*$AD1060+VLOOKUP($AC1060,LS_Coint_BD!$B$3:$AQ$1079,AK$2+1)</f>
        <v>0</v>
      </c>
      <c r="AL1060" s="89">
        <f>VLOOKUP($AC1060,LS_Coint_BD!$B$3:$AQ$1079,AL$2)*$AD1060+VLOOKUP($AC1060,LS_Coint_BD!$B$3:$AQ$1079,AL$2+1)</f>
        <v>0</v>
      </c>
      <c r="AM1060" s="89">
        <f>VLOOKUP($AC1060,LS_Coint_BD!$B$3:$AQ$1079,AM$2)*$AD1060+VLOOKUP($AC1060,LS_Coint_BD!$B$3:$AQ$1079,AM$2+1)</f>
        <v>0</v>
      </c>
      <c r="AN1060" s="89">
        <f>VLOOKUP($AC1060,LS_Coint_BD!$B$3:$AQ$1079,AN$2)</f>
        <v>0</v>
      </c>
      <c r="AO1060" s="89">
        <f>VLOOKUP($AC1060,LS_Coint_BD!$B$3:$AQ$1079,AO$2)</f>
        <v>0</v>
      </c>
      <c r="AP1060" s="89">
        <f>VLOOKUP($AC1060,LS_Coint_BD!$B$3:$AQ$1079,AP$2)</f>
        <v>0</v>
      </c>
      <c r="AQ1060" s="89">
        <f>VLOOKUP($AC1060,LS_Coint_BD!$B$3:$AQ$1079,AQ$2)</f>
        <v>0</v>
      </c>
      <c r="AR1060" s="89">
        <f>VLOOKUP($AC1060,LS_Coint_BD!$B$3:$AQ$1079,AR$2)</f>
        <v>0</v>
      </c>
      <c r="AS1060" s="89">
        <f>VLOOKUP($AC1060,LS_Coint_BD!$B$3:$AQ$1079,AS$2)</f>
        <v>0</v>
      </c>
      <c r="AT1060" s="89">
        <f>VLOOKUP($AC1060,LS_Coint_BD!$B$3:$AQ$1079,AT$2)</f>
        <v>0</v>
      </c>
      <c r="AU1060" s="89">
        <f>VLOOKUP($AC1060,LS_Coint_BD!$B$3:$AQ$1079,AU$2)</f>
        <v>0</v>
      </c>
      <c r="AV1060" s="89">
        <f>VLOOKUP($AC1060,LS_Coint_BD!$B$3:$AQ$1079,AV$2)</f>
        <v>0</v>
      </c>
      <c r="AW1060" s="89">
        <f>VLOOKUP($AC1060,LS_Coint_BD!$B$3:$AQ$1079,AW$2)</f>
        <v>0</v>
      </c>
      <c r="AX1060" s="89">
        <f>VLOOKUP($AC1060,LS_Coint_BD!$B$3:$AQ$1079,AX$2)</f>
        <v>0</v>
      </c>
      <c r="AY1060" s="89">
        <f>VLOOKUP($AC1060,LS_Coint_BD!$B$3:$AQ$1079,AY$2)</f>
        <v>0</v>
      </c>
      <c r="AZ1060" s="89">
        <f>VLOOKUP($AC1060,LS_Coint_BD!$B$3:$AQ$1079,AZ$2)</f>
        <v>0</v>
      </c>
      <c r="BA1060" s="89">
        <f>VLOOKUP($AC1060,LS_Coint_BD!$B$3:$AQ$1079,BA$2)</f>
        <v>0</v>
      </c>
      <c r="BB1060" s="89">
        <f>VLOOKUP($AC1060,LS_Coint_BD!$B$3:$AQ$1079,BB$2)</f>
        <v>0</v>
      </c>
      <c r="BC1060" s="89">
        <f>VLOOKUP($AC1060,LS_Coint_BD!$B$3:$AQ$1079,BC$2)</f>
        <v>0</v>
      </c>
      <c r="BD1060" s="89">
        <f t="shared" si="795"/>
        <v>0</v>
      </c>
      <c r="BE1060" s="89">
        <f t="shared" si="796"/>
        <v>0</v>
      </c>
      <c r="BF1060" s="89">
        <f t="shared" si="797"/>
        <v>0</v>
      </c>
      <c r="BG1060" s="89">
        <f t="shared" si="798"/>
        <v>0</v>
      </c>
      <c r="BH1060" s="89">
        <f t="shared" si="799"/>
        <v>0</v>
      </c>
      <c r="BI1060" s="89">
        <f t="shared" si="800"/>
        <v>0</v>
      </c>
      <c r="BJ1060" s="89">
        <f t="shared" si="801"/>
        <v>0</v>
      </c>
      <c r="BK1060" s="89">
        <f t="shared" si="802"/>
        <v>0</v>
      </c>
      <c r="BL1060" s="89">
        <f t="shared" si="803"/>
        <v>0</v>
      </c>
      <c r="BM1060" s="89"/>
      <c r="BN1060" s="26" t="b">
        <f t="shared" si="804"/>
        <v>0</v>
      </c>
      <c r="BO1060" s="26" t="b">
        <f t="shared" si="805"/>
        <v>0</v>
      </c>
      <c r="BP1060" s="26" t="b">
        <f t="shared" si="806"/>
        <v>0</v>
      </c>
      <c r="BQ1060" s="26" t="b">
        <f t="shared" si="807"/>
        <v>0</v>
      </c>
      <c r="BR1060" s="26" t="b">
        <f t="shared" si="808"/>
        <v>0</v>
      </c>
      <c r="BS1060" s="26" t="b">
        <f t="shared" si="809"/>
        <v>0</v>
      </c>
      <c r="BT1060" s="26" t="b">
        <f t="shared" si="810"/>
        <v>0</v>
      </c>
      <c r="BU1060" s="26" t="b">
        <f t="shared" si="811"/>
        <v>0</v>
      </c>
    </row>
    <row r="1061" spans="2:73" ht="15" thickBot="1" x14ac:dyDescent="0.35">
      <c r="B1061" s="17">
        <f>VLOOKUP($AC1061,LS_Coint_BD!$B$3:$D$1079,2)</f>
        <v>0</v>
      </c>
      <c r="C1061" s="87">
        <f>VLOOKUP($AC1061,LS_Coint_BD!$B$3:$D$1079,3)</f>
        <v>0</v>
      </c>
      <c r="D1061" s="68">
        <f t="shared" si="771"/>
        <v>0</v>
      </c>
      <c r="E1061" s="65">
        <f t="shared" si="772"/>
        <v>0</v>
      </c>
      <c r="F1061" s="69">
        <f t="shared" si="773"/>
        <v>0</v>
      </c>
      <c r="G1061" s="68">
        <f t="shared" si="774"/>
        <v>0</v>
      </c>
      <c r="H1061" s="65">
        <f t="shared" si="775"/>
        <v>0</v>
      </c>
      <c r="I1061" s="69">
        <f t="shared" si="776"/>
        <v>0</v>
      </c>
      <c r="J1061" s="68">
        <f t="shared" si="777"/>
        <v>0</v>
      </c>
      <c r="K1061" s="65">
        <f t="shared" si="778"/>
        <v>0</v>
      </c>
      <c r="L1061" s="69">
        <f t="shared" si="779"/>
        <v>0</v>
      </c>
      <c r="M1061" s="68">
        <f t="shared" si="780"/>
        <v>0</v>
      </c>
      <c r="N1061" s="65">
        <f t="shared" si="781"/>
        <v>0</v>
      </c>
      <c r="O1061" s="69">
        <f t="shared" si="782"/>
        <v>0</v>
      </c>
      <c r="P1061" s="68">
        <f t="shared" si="783"/>
        <v>0</v>
      </c>
      <c r="Q1061" s="65">
        <f t="shared" si="784"/>
        <v>0</v>
      </c>
      <c r="R1061" s="69">
        <f t="shared" si="785"/>
        <v>0</v>
      </c>
      <c r="S1061" s="68">
        <f t="shared" si="786"/>
        <v>0</v>
      </c>
      <c r="T1061" s="65">
        <f t="shared" si="787"/>
        <v>0</v>
      </c>
      <c r="U1061" s="69">
        <f t="shared" si="788"/>
        <v>0</v>
      </c>
      <c r="V1061" s="68">
        <f t="shared" si="789"/>
        <v>0</v>
      </c>
      <c r="W1061" s="65">
        <f t="shared" si="790"/>
        <v>0</v>
      </c>
      <c r="X1061" s="69">
        <f t="shared" si="791"/>
        <v>0</v>
      </c>
      <c r="Y1061" s="68">
        <f t="shared" si="792"/>
        <v>0</v>
      </c>
      <c r="Z1061" s="65">
        <f t="shared" si="793"/>
        <v>0</v>
      </c>
      <c r="AA1061" s="69">
        <f t="shared" si="794"/>
        <v>0</v>
      </c>
      <c r="AB1061" s="98">
        <f>SUMIF(BN1061:BU1061,"VERDADEIRO",BN$3:$BU1060)</f>
        <v>0</v>
      </c>
      <c r="AC1061" s="97">
        <f t="shared" si="770"/>
        <v>1058</v>
      </c>
      <c r="AD1061" s="89">
        <f>RTD("tryd.rtdserver",,"COT",B1061,"ULT")</f>
        <v>0</v>
      </c>
      <c r="AE1061" s="89">
        <f>RTD("tryd.rtdserver",,"COT",C1061,"ULT")</f>
        <v>0</v>
      </c>
      <c r="AF1061" s="89">
        <f>VLOOKUP($AC1061,LS_Coint_BD!$B$3:$AQ$1079,AF$2)*$AD1061+VLOOKUP($AC1061,LS_Coint_BD!$B$3:$AQ$1079,AF$2+1)</f>
        <v>0</v>
      </c>
      <c r="AG1061" s="89">
        <f>VLOOKUP($AC1061,LS_Coint_BD!$B$3:$AQ$1079,AG$2)*$AD1061+VLOOKUP($AC1061,LS_Coint_BD!$B$3:$AQ$1079,AG$2+1)</f>
        <v>0</v>
      </c>
      <c r="AH1061" s="89">
        <f>VLOOKUP($AC1061,LS_Coint_BD!$B$3:$AQ$1079,AH$2)*$AD1061+VLOOKUP($AC1061,LS_Coint_BD!$B$3:$AQ$1079,AH$2+1)</f>
        <v>0</v>
      </c>
      <c r="AI1061" s="89">
        <f>VLOOKUP($AC1061,LS_Coint_BD!$B$3:$AQ$1079,AI$2)*$AD1061+VLOOKUP($AC1061,LS_Coint_BD!$B$3:$AQ$1079,AI$2+1)</f>
        <v>0</v>
      </c>
      <c r="AJ1061" s="89">
        <f>VLOOKUP($AC1061,LS_Coint_BD!$B$3:$AQ$1079,AJ$2)*$AD1061+VLOOKUP($AC1061,LS_Coint_BD!$B$3:$AQ$1079,AJ$2+1)</f>
        <v>0</v>
      </c>
      <c r="AK1061" s="89">
        <f>VLOOKUP($AC1061,LS_Coint_BD!$B$3:$AQ$1079,AK$2)*$AD1061+VLOOKUP($AC1061,LS_Coint_BD!$B$3:$AQ$1079,AK$2+1)</f>
        <v>0</v>
      </c>
      <c r="AL1061" s="89">
        <f>VLOOKUP($AC1061,LS_Coint_BD!$B$3:$AQ$1079,AL$2)*$AD1061+VLOOKUP($AC1061,LS_Coint_BD!$B$3:$AQ$1079,AL$2+1)</f>
        <v>0</v>
      </c>
      <c r="AM1061" s="89">
        <f>VLOOKUP($AC1061,LS_Coint_BD!$B$3:$AQ$1079,AM$2)*$AD1061+VLOOKUP($AC1061,LS_Coint_BD!$B$3:$AQ$1079,AM$2+1)</f>
        <v>0</v>
      </c>
      <c r="AN1061" s="89">
        <f>VLOOKUP($AC1061,LS_Coint_BD!$B$3:$AQ$1079,AN$2)</f>
        <v>0</v>
      </c>
      <c r="AO1061" s="89">
        <f>VLOOKUP($AC1061,LS_Coint_BD!$B$3:$AQ$1079,AO$2)</f>
        <v>0</v>
      </c>
      <c r="AP1061" s="89">
        <f>VLOOKUP($AC1061,LS_Coint_BD!$B$3:$AQ$1079,AP$2)</f>
        <v>0</v>
      </c>
      <c r="AQ1061" s="89">
        <f>VLOOKUP($AC1061,LS_Coint_BD!$B$3:$AQ$1079,AQ$2)</f>
        <v>0</v>
      </c>
      <c r="AR1061" s="89">
        <f>VLOOKUP($AC1061,LS_Coint_BD!$B$3:$AQ$1079,AR$2)</f>
        <v>0</v>
      </c>
      <c r="AS1061" s="89">
        <f>VLOOKUP($AC1061,LS_Coint_BD!$B$3:$AQ$1079,AS$2)</f>
        <v>0</v>
      </c>
      <c r="AT1061" s="89">
        <f>VLOOKUP($AC1061,LS_Coint_BD!$B$3:$AQ$1079,AT$2)</f>
        <v>0</v>
      </c>
      <c r="AU1061" s="89">
        <f>VLOOKUP($AC1061,LS_Coint_BD!$B$3:$AQ$1079,AU$2)</f>
        <v>0</v>
      </c>
      <c r="AV1061" s="89">
        <f>VLOOKUP($AC1061,LS_Coint_BD!$B$3:$AQ$1079,AV$2)</f>
        <v>0</v>
      </c>
      <c r="AW1061" s="89">
        <f>VLOOKUP($AC1061,LS_Coint_BD!$B$3:$AQ$1079,AW$2)</f>
        <v>0</v>
      </c>
      <c r="AX1061" s="89">
        <f>VLOOKUP($AC1061,LS_Coint_BD!$B$3:$AQ$1079,AX$2)</f>
        <v>0</v>
      </c>
      <c r="AY1061" s="89">
        <f>VLOOKUP($AC1061,LS_Coint_BD!$B$3:$AQ$1079,AY$2)</f>
        <v>0</v>
      </c>
      <c r="AZ1061" s="89">
        <f>VLOOKUP($AC1061,LS_Coint_BD!$B$3:$AQ$1079,AZ$2)</f>
        <v>0</v>
      </c>
      <c r="BA1061" s="89">
        <f>VLOOKUP($AC1061,LS_Coint_BD!$B$3:$AQ$1079,BA$2)</f>
        <v>0</v>
      </c>
      <c r="BB1061" s="89">
        <f>VLOOKUP($AC1061,LS_Coint_BD!$B$3:$AQ$1079,BB$2)</f>
        <v>0</v>
      </c>
      <c r="BC1061" s="89">
        <f>VLOOKUP($AC1061,LS_Coint_BD!$B$3:$AQ$1079,BC$2)</f>
        <v>0</v>
      </c>
      <c r="BD1061" s="89">
        <f t="shared" si="795"/>
        <v>0</v>
      </c>
      <c r="BE1061" s="89">
        <f t="shared" si="796"/>
        <v>0</v>
      </c>
      <c r="BF1061" s="89">
        <f t="shared" si="797"/>
        <v>0</v>
      </c>
      <c r="BG1061" s="89">
        <f t="shared" si="798"/>
        <v>0</v>
      </c>
      <c r="BH1061" s="89">
        <f t="shared" si="799"/>
        <v>0</v>
      </c>
      <c r="BI1061" s="89">
        <f t="shared" si="800"/>
        <v>0</v>
      </c>
      <c r="BJ1061" s="89">
        <f t="shared" si="801"/>
        <v>0</v>
      </c>
      <c r="BK1061" s="89">
        <f t="shared" si="802"/>
        <v>0</v>
      </c>
      <c r="BL1061" s="89">
        <f t="shared" si="803"/>
        <v>0</v>
      </c>
      <c r="BM1061" s="89"/>
      <c r="BN1061" s="26" t="b">
        <f t="shared" si="804"/>
        <v>0</v>
      </c>
      <c r="BO1061" s="26" t="b">
        <f t="shared" si="805"/>
        <v>0</v>
      </c>
      <c r="BP1061" s="26" t="b">
        <f t="shared" si="806"/>
        <v>0</v>
      </c>
      <c r="BQ1061" s="26" t="b">
        <f t="shared" si="807"/>
        <v>0</v>
      </c>
      <c r="BR1061" s="26" t="b">
        <f t="shared" si="808"/>
        <v>0</v>
      </c>
      <c r="BS1061" s="26" t="b">
        <f t="shared" si="809"/>
        <v>0</v>
      </c>
      <c r="BT1061" s="26" t="b">
        <f t="shared" si="810"/>
        <v>0</v>
      </c>
      <c r="BU1061" s="26" t="b">
        <f t="shared" si="811"/>
        <v>0</v>
      </c>
    </row>
    <row r="1062" spans="2:73" ht="15" thickBot="1" x14ac:dyDescent="0.35">
      <c r="B1062" s="17">
        <f>VLOOKUP($AC1062,LS_Coint_BD!$B$3:$D$1079,2)</f>
        <v>0</v>
      </c>
      <c r="C1062" s="87">
        <f>VLOOKUP($AC1062,LS_Coint_BD!$B$3:$D$1079,3)</f>
        <v>0</v>
      </c>
      <c r="D1062" s="68">
        <f t="shared" si="771"/>
        <v>0</v>
      </c>
      <c r="E1062" s="65">
        <f t="shared" si="772"/>
        <v>0</v>
      </c>
      <c r="F1062" s="69">
        <f t="shared" si="773"/>
        <v>0</v>
      </c>
      <c r="G1062" s="68">
        <f t="shared" si="774"/>
        <v>0</v>
      </c>
      <c r="H1062" s="65">
        <f t="shared" si="775"/>
        <v>0</v>
      </c>
      <c r="I1062" s="69">
        <f t="shared" si="776"/>
        <v>0</v>
      </c>
      <c r="J1062" s="68">
        <f t="shared" si="777"/>
        <v>0</v>
      </c>
      <c r="K1062" s="65">
        <f t="shared" si="778"/>
        <v>0</v>
      </c>
      <c r="L1062" s="69">
        <f t="shared" si="779"/>
        <v>0</v>
      </c>
      <c r="M1062" s="68">
        <f t="shared" si="780"/>
        <v>0</v>
      </c>
      <c r="N1062" s="65">
        <f t="shared" si="781"/>
        <v>0</v>
      </c>
      <c r="O1062" s="69">
        <f t="shared" si="782"/>
        <v>0</v>
      </c>
      <c r="P1062" s="68">
        <f t="shared" si="783"/>
        <v>0</v>
      </c>
      <c r="Q1062" s="65">
        <f t="shared" si="784"/>
        <v>0</v>
      </c>
      <c r="R1062" s="69">
        <f t="shared" si="785"/>
        <v>0</v>
      </c>
      <c r="S1062" s="68">
        <f t="shared" si="786"/>
        <v>0</v>
      </c>
      <c r="T1062" s="65">
        <f t="shared" si="787"/>
        <v>0</v>
      </c>
      <c r="U1062" s="69">
        <f t="shared" si="788"/>
        <v>0</v>
      </c>
      <c r="V1062" s="68">
        <f t="shared" si="789"/>
        <v>0</v>
      </c>
      <c r="W1062" s="65">
        <f t="shared" si="790"/>
        <v>0</v>
      </c>
      <c r="X1062" s="69">
        <f t="shared" si="791"/>
        <v>0</v>
      </c>
      <c r="Y1062" s="68">
        <f t="shared" si="792"/>
        <v>0</v>
      </c>
      <c r="Z1062" s="65">
        <f t="shared" si="793"/>
        <v>0</v>
      </c>
      <c r="AA1062" s="69">
        <f t="shared" si="794"/>
        <v>0</v>
      </c>
      <c r="AB1062" s="98">
        <f>SUMIF(BN1062:BU1062,"VERDADEIRO",BN$3:$BU1061)</f>
        <v>0</v>
      </c>
      <c r="AC1062" s="97">
        <f t="shared" si="770"/>
        <v>1059</v>
      </c>
      <c r="AD1062" s="89">
        <f>RTD("tryd.rtdserver",,"COT",B1062,"ULT")</f>
        <v>0</v>
      </c>
      <c r="AE1062" s="89">
        <f>RTD("tryd.rtdserver",,"COT",C1062,"ULT")</f>
        <v>0</v>
      </c>
      <c r="AF1062" s="89">
        <f>VLOOKUP($AC1062,LS_Coint_BD!$B$3:$AQ$1079,AF$2)*$AD1062+VLOOKUP($AC1062,LS_Coint_BD!$B$3:$AQ$1079,AF$2+1)</f>
        <v>0</v>
      </c>
      <c r="AG1062" s="89">
        <f>VLOOKUP($AC1062,LS_Coint_BD!$B$3:$AQ$1079,AG$2)*$AD1062+VLOOKUP($AC1062,LS_Coint_BD!$B$3:$AQ$1079,AG$2+1)</f>
        <v>0</v>
      </c>
      <c r="AH1062" s="89">
        <f>VLOOKUP($AC1062,LS_Coint_BD!$B$3:$AQ$1079,AH$2)*$AD1062+VLOOKUP($AC1062,LS_Coint_BD!$B$3:$AQ$1079,AH$2+1)</f>
        <v>0</v>
      </c>
      <c r="AI1062" s="89">
        <f>VLOOKUP($AC1062,LS_Coint_BD!$B$3:$AQ$1079,AI$2)*$AD1062+VLOOKUP($AC1062,LS_Coint_BD!$B$3:$AQ$1079,AI$2+1)</f>
        <v>0</v>
      </c>
      <c r="AJ1062" s="89">
        <f>VLOOKUP($AC1062,LS_Coint_BD!$B$3:$AQ$1079,AJ$2)*$AD1062+VLOOKUP($AC1062,LS_Coint_BD!$B$3:$AQ$1079,AJ$2+1)</f>
        <v>0</v>
      </c>
      <c r="AK1062" s="89">
        <f>VLOOKUP($AC1062,LS_Coint_BD!$B$3:$AQ$1079,AK$2)*$AD1062+VLOOKUP($AC1062,LS_Coint_BD!$B$3:$AQ$1079,AK$2+1)</f>
        <v>0</v>
      </c>
      <c r="AL1062" s="89">
        <f>VLOOKUP($AC1062,LS_Coint_BD!$B$3:$AQ$1079,AL$2)*$AD1062+VLOOKUP($AC1062,LS_Coint_BD!$B$3:$AQ$1079,AL$2+1)</f>
        <v>0</v>
      </c>
      <c r="AM1062" s="89">
        <f>VLOOKUP($AC1062,LS_Coint_BD!$B$3:$AQ$1079,AM$2)*$AD1062+VLOOKUP($AC1062,LS_Coint_BD!$B$3:$AQ$1079,AM$2+1)</f>
        <v>0</v>
      </c>
      <c r="AN1062" s="89">
        <f>VLOOKUP($AC1062,LS_Coint_BD!$B$3:$AQ$1079,AN$2)</f>
        <v>0</v>
      </c>
      <c r="AO1062" s="89">
        <f>VLOOKUP($AC1062,LS_Coint_BD!$B$3:$AQ$1079,AO$2)</f>
        <v>0</v>
      </c>
      <c r="AP1062" s="89">
        <f>VLOOKUP($AC1062,LS_Coint_BD!$B$3:$AQ$1079,AP$2)</f>
        <v>0</v>
      </c>
      <c r="AQ1062" s="89">
        <f>VLOOKUP($AC1062,LS_Coint_BD!$B$3:$AQ$1079,AQ$2)</f>
        <v>0</v>
      </c>
      <c r="AR1062" s="89">
        <f>VLOOKUP($AC1062,LS_Coint_BD!$B$3:$AQ$1079,AR$2)</f>
        <v>0</v>
      </c>
      <c r="AS1062" s="89">
        <f>VLOOKUP($AC1062,LS_Coint_BD!$B$3:$AQ$1079,AS$2)</f>
        <v>0</v>
      </c>
      <c r="AT1062" s="89">
        <f>VLOOKUP($AC1062,LS_Coint_BD!$B$3:$AQ$1079,AT$2)</f>
        <v>0</v>
      </c>
      <c r="AU1062" s="89">
        <f>VLOOKUP($AC1062,LS_Coint_BD!$B$3:$AQ$1079,AU$2)</f>
        <v>0</v>
      </c>
      <c r="AV1062" s="89">
        <f>VLOOKUP($AC1062,LS_Coint_BD!$B$3:$AQ$1079,AV$2)</f>
        <v>0</v>
      </c>
      <c r="AW1062" s="89">
        <f>VLOOKUP($AC1062,LS_Coint_BD!$B$3:$AQ$1079,AW$2)</f>
        <v>0</v>
      </c>
      <c r="AX1062" s="89">
        <f>VLOOKUP($AC1062,LS_Coint_BD!$B$3:$AQ$1079,AX$2)</f>
        <v>0</v>
      </c>
      <c r="AY1062" s="89">
        <f>VLOOKUP($AC1062,LS_Coint_BD!$B$3:$AQ$1079,AY$2)</f>
        <v>0</v>
      </c>
      <c r="AZ1062" s="89">
        <f>VLOOKUP($AC1062,LS_Coint_BD!$B$3:$AQ$1079,AZ$2)</f>
        <v>0</v>
      </c>
      <c r="BA1062" s="89">
        <f>VLOOKUP($AC1062,LS_Coint_BD!$B$3:$AQ$1079,BA$2)</f>
        <v>0</v>
      </c>
      <c r="BB1062" s="89">
        <f>VLOOKUP($AC1062,LS_Coint_BD!$B$3:$AQ$1079,BB$2)</f>
        <v>0</v>
      </c>
      <c r="BC1062" s="89">
        <f>VLOOKUP($AC1062,LS_Coint_BD!$B$3:$AQ$1079,BC$2)</f>
        <v>0</v>
      </c>
      <c r="BD1062" s="89">
        <f t="shared" si="795"/>
        <v>0</v>
      </c>
      <c r="BE1062" s="89">
        <f t="shared" si="796"/>
        <v>0</v>
      </c>
      <c r="BF1062" s="89">
        <f t="shared" si="797"/>
        <v>0</v>
      </c>
      <c r="BG1062" s="89">
        <f t="shared" si="798"/>
        <v>0</v>
      </c>
      <c r="BH1062" s="89">
        <f t="shared" si="799"/>
        <v>0</v>
      </c>
      <c r="BI1062" s="89">
        <f t="shared" si="800"/>
        <v>0</v>
      </c>
      <c r="BJ1062" s="89">
        <f t="shared" si="801"/>
        <v>0</v>
      </c>
      <c r="BK1062" s="89">
        <f t="shared" si="802"/>
        <v>0</v>
      </c>
      <c r="BL1062" s="89">
        <f t="shared" si="803"/>
        <v>0</v>
      </c>
      <c r="BM1062" s="89"/>
      <c r="BN1062" s="26" t="b">
        <f t="shared" si="804"/>
        <v>0</v>
      </c>
      <c r="BO1062" s="26" t="b">
        <f t="shared" si="805"/>
        <v>0</v>
      </c>
      <c r="BP1062" s="26" t="b">
        <f t="shared" si="806"/>
        <v>0</v>
      </c>
      <c r="BQ1062" s="26" t="b">
        <f t="shared" si="807"/>
        <v>0</v>
      </c>
      <c r="BR1062" s="26" t="b">
        <f t="shared" si="808"/>
        <v>0</v>
      </c>
      <c r="BS1062" s="26" t="b">
        <f t="shared" si="809"/>
        <v>0</v>
      </c>
      <c r="BT1062" s="26" t="b">
        <f t="shared" si="810"/>
        <v>0</v>
      </c>
      <c r="BU1062" s="26" t="b">
        <f t="shared" si="811"/>
        <v>0</v>
      </c>
    </row>
    <row r="1063" spans="2:73" ht="15" thickBot="1" x14ac:dyDescent="0.35">
      <c r="B1063" s="17">
        <f>VLOOKUP($AC1063,LS_Coint_BD!$B$3:$D$1079,2)</f>
        <v>0</v>
      </c>
      <c r="C1063" s="87">
        <f>VLOOKUP($AC1063,LS_Coint_BD!$B$3:$D$1079,3)</f>
        <v>0</v>
      </c>
      <c r="D1063" s="68">
        <f t="shared" si="771"/>
        <v>0</v>
      </c>
      <c r="E1063" s="65">
        <f t="shared" si="772"/>
        <v>0</v>
      </c>
      <c r="F1063" s="69">
        <f t="shared" si="773"/>
        <v>0</v>
      </c>
      <c r="G1063" s="68">
        <f t="shared" si="774"/>
        <v>0</v>
      </c>
      <c r="H1063" s="65">
        <f t="shared" si="775"/>
        <v>0</v>
      </c>
      <c r="I1063" s="69">
        <f t="shared" si="776"/>
        <v>0</v>
      </c>
      <c r="J1063" s="68">
        <f t="shared" si="777"/>
        <v>0</v>
      </c>
      <c r="K1063" s="65">
        <f t="shared" si="778"/>
        <v>0</v>
      </c>
      <c r="L1063" s="69">
        <f t="shared" si="779"/>
        <v>0</v>
      </c>
      <c r="M1063" s="68">
        <f t="shared" si="780"/>
        <v>0</v>
      </c>
      <c r="N1063" s="65">
        <f t="shared" si="781"/>
        <v>0</v>
      </c>
      <c r="O1063" s="69">
        <f t="shared" si="782"/>
        <v>0</v>
      </c>
      <c r="P1063" s="68">
        <f t="shared" si="783"/>
        <v>0</v>
      </c>
      <c r="Q1063" s="65">
        <f t="shared" si="784"/>
        <v>0</v>
      </c>
      <c r="R1063" s="69">
        <f t="shared" si="785"/>
        <v>0</v>
      </c>
      <c r="S1063" s="68">
        <f t="shared" si="786"/>
        <v>0</v>
      </c>
      <c r="T1063" s="65">
        <f t="shared" si="787"/>
        <v>0</v>
      </c>
      <c r="U1063" s="69">
        <f t="shared" si="788"/>
        <v>0</v>
      </c>
      <c r="V1063" s="68">
        <f t="shared" si="789"/>
        <v>0</v>
      </c>
      <c r="W1063" s="65">
        <f t="shared" si="790"/>
        <v>0</v>
      </c>
      <c r="X1063" s="69">
        <f t="shared" si="791"/>
        <v>0</v>
      </c>
      <c r="Y1063" s="68">
        <f t="shared" si="792"/>
        <v>0</v>
      </c>
      <c r="Z1063" s="65">
        <f t="shared" si="793"/>
        <v>0</v>
      </c>
      <c r="AA1063" s="69">
        <f t="shared" si="794"/>
        <v>0</v>
      </c>
      <c r="AB1063" s="98">
        <f>SUMIF(BN1063:BU1063,"VERDADEIRO",BN$3:$BU1062)</f>
        <v>0</v>
      </c>
      <c r="AC1063" s="97">
        <f t="shared" si="770"/>
        <v>1060</v>
      </c>
      <c r="AD1063" s="89">
        <f>RTD("tryd.rtdserver",,"COT",B1063,"ULT")</f>
        <v>0</v>
      </c>
      <c r="AE1063" s="89">
        <f>RTD("tryd.rtdserver",,"COT",C1063,"ULT")</f>
        <v>0</v>
      </c>
      <c r="AF1063" s="89">
        <f>VLOOKUP($AC1063,LS_Coint_BD!$B$3:$AQ$1079,AF$2)*$AD1063+VLOOKUP($AC1063,LS_Coint_BD!$B$3:$AQ$1079,AF$2+1)</f>
        <v>0</v>
      </c>
      <c r="AG1063" s="89">
        <f>VLOOKUP($AC1063,LS_Coint_BD!$B$3:$AQ$1079,AG$2)*$AD1063+VLOOKUP($AC1063,LS_Coint_BD!$B$3:$AQ$1079,AG$2+1)</f>
        <v>0</v>
      </c>
      <c r="AH1063" s="89">
        <f>VLOOKUP($AC1063,LS_Coint_BD!$B$3:$AQ$1079,AH$2)*$AD1063+VLOOKUP($AC1063,LS_Coint_BD!$B$3:$AQ$1079,AH$2+1)</f>
        <v>0</v>
      </c>
      <c r="AI1063" s="89">
        <f>VLOOKUP($AC1063,LS_Coint_BD!$B$3:$AQ$1079,AI$2)*$AD1063+VLOOKUP($AC1063,LS_Coint_BD!$B$3:$AQ$1079,AI$2+1)</f>
        <v>0</v>
      </c>
      <c r="AJ1063" s="89">
        <f>VLOOKUP($AC1063,LS_Coint_BD!$B$3:$AQ$1079,AJ$2)*$AD1063+VLOOKUP($AC1063,LS_Coint_BD!$B$3:$AQ$1079,AJ$2+1)</f>
        <v>0</v>
      </c>
      <c r="AK1063" s="89">
        <f>VLOOKUP($AC1063,LS_Coint_BD!$B$3:$AQ$1079,AK$2)*$AD1063+VLOOKUP($AC1063,LS_Coint_BD!$B$3:$AQ$1079,AK$2+1)</f>
        <v>0</v>
      </c>
      <c r="AL1063" s="89">
        <f>VLOOKUP($AC1063,LS_Coint_BD!$B$3:$AQ$1079,AL$2)*$AD1063+VLOOKUP($AC1063,LS_Coint_BD!$B$3:$AQ$1079,AL$2+1)</f>
        <v>0</v>
      </c>
      <c r="AM1063" s="89">
        <f>VLOOKUP($AC1063,LS_Coint_BD!$B$3:$AQ$1079,AM$2)*$AD1063+VLOOKUP($AC1063,LS_Coint_BD!$B$3:$AQ$1079,AM$2+1)</f>
        <v>0</v>
      </c>
      <c r="AN1063" s="89">
        <f>VLOOKUP($AC1063,LS_Coint_BD!$B$3:$AQ$1079,AN$2)</f>
        <v>0</v>
      </c>
      <c r="AO1063" s="89">
        <f>VLOOKUP($AC1063,LS_Coint_BD!$B$3:$AQ$1079,AO$2)</f>
        <v>0</v>
      </c>
      <c r="AP1063" s="89">
        <f>VLOOKUP($AC1063,LS_Coint_BD!$B$3:$AQ$1079,AP$2)</f>
        <v>0</v>
      </c>
      <c r="AQ1063" s="89">
        <f>VLOOKUP($AC1063,LS_Coint_BD!$B$3:$AQ$1079,AQ$2)</f>
        <v>0</v>
      </c>
      <c r="AR1063" s="89">
        <f>VLOOKUP($AC1063,LS_Coint_BD!$B$3:$AQ$1079,AR$2)</f>
        <v>0</v>
      </c>
      <c r="AS1063" s="89">
        <f>VLOOKUP($AC1063,LS_Coint_BD!$B$3:$AQ$1079,AS$2)</f>
        <v>0</v>
      </c>
      <c r="AT1063" s="89">
        <f>VLOOKUP($AC1063,LS_Coint_BD!$B$3:$AQ$1079,AT$2)</f>
        <v>0</v>
      </c>
      <c r="AU1063" s="89">
        <f>VLOOKUP($AC1063,LS_Coint_BD!$B$3:$AQ$1079,AU$2)</f>
        <v>0</v>
      </c>
      <c r="AV1063" s="89">
        <f>VLOOKUP($AC1063,LS_Coint_BD!$B$3:$AQ$1079,AV$2)</f>
        <v>0</v>
      </c>
      <c r="AW1063" s="89">
        <f>VLOOKUP($AC1063,LS_Coint_BD!$B$3:$AQ$1079,AW$2)</f>
        <v>0</v>
      </c>
      <c r="AX1063" s="89">
        <f>VLOOKUP($AC1063,LS_Coint_BD!$B$3:$AQ$1079,AX$2)</f>
        <v>0</v>
      </c>
      <c r="AY1063" s="89">
        <f>VLOOKUP($AC1063,LS_Coint_BD!$B$3:$AQ$1079,AY$2)</f>
        <v>0</v>
      </c>
      <c r="AZ1063" s="89">
        <f>VLOOKUP($AC1063,LS_Coint_BD!$B$3:$AQ$1079,AZ$2)</f>
        <v>0</v>
      </c>
      <c r="BA1063" s="89">
        <f>VLOOKUP($AC1063,LS_Coint_BD!$B$3:$AQ$1079,BA$2)</f>
        <v>0</v>
      </c>
      <c r="BB1063" s="89">
        <f>VLOOKUP($AC1063,LS_Coint_BD!$B$3:$AQ$1079,BB$2)</f>
        <v>0</v>
      </c>
      <c r="BC1063" s="89">
        <f>VLOOKUP($AC1063,LS_Coint_BD!$B$3:$AQ$1079,BC$2)</f>
        <v>0</v>
      </c>
      <c r="BD1063" s="89">
        <f t="shared" si="795"/>
        <v>0</v>
      </c>
      <c r="BE1063" s="89">
        <f t="shared" si="796"/>
        <v>0</v>
      </c>
      <c r="BF1063" s="89">
        <f t="shared" si="797"/>
        <v>0</v>
      </c>
      <c r="BG1063" s="89">
        <f t="shared" si="798"/>
        <v>0</v>
      </c>
      <c r="BH1063" s="89">
        <f t="shared" si="799"/>
        <v>0</v>
      </c>
      <c r="BI1063" s="89">
        <f t="shared" si="800"/>
        <v>0</v>
      </c>
      <c r="BJ1063" s="89">
        <f t="shared" si="801"/>
        <v>0</v>
      </c>
      <c r="BK1063" s="89">
        <f t="shared" si="802"/>
        <v>0</v>
      </c>
      <c r="BL1063" s="89">
        <f t="shared" si="803"/>
        <v>0</v>
      </c>
      <c r="BM1063" s="89"/>
      <c r="BN1063" s="26" t="b">
        <f t="shared" si="804"/>
        <v>0</v>
      </c>
      <c r="BO1063" s="26" t="b">
        <f t="shared" si="805"/>
        <v>0</v>
      </c>
      <c r="BP1063" s="26" t="b">
        <f t="shared" si="806"/>
        <v>0</v>
      </c>
      <c r="BQ1063" s="26" t="b">
        <f t="shared" si="807"/>
        <v>0</v>
      </c>
      <c r="BR1063" s="26" t="b">
        <f t="shared" si="808"/>
        <v>0</v>
      </c>
      <c r="BS1063" s="26" t="b">
        <f t="shared" si="809"/>
        <v>0</v>
      </c>
      <c r="BT1063" s="26" t="b">
        <f t="shared" si="810"/>
        <v>0</v>
      </c>
      <c r="BU1063" s="26" t="b">
        <f t="shared" si="811"/>
        <v>0</v>
      </c>
    </row>
    <row r="1064" spans="2:73" ht="15" thickBot="1" x14ac:dyDescent="0.35">
      <c r="B1064" s="17">
        <f>VLOOKUP($AC1064,LS_Coint_BD!$B$3:$D$1079,2)</f>
        <v>0</v>
      </c>
      <c r="C1064" s="87">
        <f>VLOOKUP($AC1064,LS_Coint_BD!$B$3:$D$1079,3)</f>
        <v>0</v>
      </c>
      <c r="D1064" s="68">
        <f t="shared" si="771"/>
        <v>0</v>
      </c>
      <c r="E1064" s="65">
        <f t="shared" si="772"/>
        <v>0</v>
      </c>
      <c r="F1064" s="69">
        <f t="shared" si="773"/>
        <v>0</v>
      </c>
      <c r="G1064" s="68">
        <f t="shared" si="774"/>
        <v>0</v>
      </c>
      <c r="H1064" s="65">
        <f t="shared" si="775"/>
        <v>0</v>
      </c>
      <c r="I1064" s="69">
        <f t="shared" si="776"/>
        <v>0</v>
      </c>
      <c r="J1064" s="68">
        <f t="shared" si="777"/>
        <v>0</v>
      </c>
      <c r="K1064" s="65">
        <f t="shared" si="778"/>
        <v>0</v>
      </c>
      <c r="L1064" s="69">
        <f t="shared" si="779"/>
        <v>0</v>
      </c>
      <c r="M1064" s="68">
        <f t="shared" si="780"/>
        <v>0</v>
      </c>
      <c r="N1064" s="65">
        <f t="shared" si="781"/>
        <v>0</v>
      </c>
      <c r="O1064" s="69">
        <f t="shared" si="782"/>
        <v>0</v>
      </c>
      <c r="P1064" s="68">
        <f t="shared" si="783"/>
        <v>0</v>
      </c>
      <c r="Q1064" s="65">
        <f t="shared" si="784"/>
        <v>0</v>
      </c>
      <c r="R1064" s="69">
        <f t="shared" si="785"/>
        <v>0</v>
      </c>
      <c r="S1064" s="68">
        <f t="shared" si="786"/>
        <v>0</v>
      </c>
      <c r="T1064" s="65">
        <f t="shared" si="787"/>
        <v>0</v>
      </c>
      <c r="U1064" s="69">
        <f t="shared" si="788"/>
        <v>0</v>
      </c>
      <c r="V1064" s="68">
        <f t="shared" si="789"/>
        <v>0</v>
      </c>
      <c r="W1064" s="65">
        <f t="shared" si="790"/>
        <v>0</v>
      </c>
      <c r="X1064" s="69">
        <f t="shared" si="791"/>
        <v>0</v>
      </c>
      <c r="Y1064" s="68">
        <f t="shared" si="792"/>
        <v>0</v>
      </c>
      <c r="Z1064" s="65">
        <f t="shared" si="793"/>
        <v>0</v>
      </c>
      <c r="AA1064" s="69">
        <f t="shared" si="794"/>
        <v>0</v>
      </c>
      <c r="AB1064" s="98">
        <f>SUMIF(BN1064:BU1064,"VERDADEIRO",BN$3:$BU1063)</f>
        <v>0</v>
      </c>
      <c r="AC1064" s="97">
        <f t="shared" si="770"/>
        <v>1061</v>
      </c>
      <c r="AD1064" s="89">
        <f>RTD("tryd.rtdserver",,"COT",B1064,"ULT")</f>
        <v>0</v>
      </c>
      <c r="AE1064" s="89">
        <f>RTD("tryd.rtdserver",,"COT",C1064,"ULT")</f>
        <v>0</v>
      </c>
      <c r="AF1064" s="89">
        <f>VLOOKUP($AC1064,LS_Coint_BD!$B$3:$AQ$1079,AF$2)*$AD1064+VLOOKUP($AC1064,LS_Coint_BD!$B$3:$AQ$1079,AF$2+1)</f>
        <v>0</v>
      </c>
      <c r="AG1064" s="89">
        <f>VLOOKUP($AC1064,LS_Coint_BD!$B$3:$AQ$1079,AG$2)*$AD1064+VLOOKUP($AC1064,LS_Coint_BD!$B$3:$AQ$1079,AG$2+1)</f>
        <v>0</v>
      </c>
      <c r="AH1064" s="89">
        <f>VLOOKUP($AC1064,LS_Coint_BD!$B$3:$AQ$1079,AH$2)*$AD1064+VLOOKUP($AC1064,LS_Coint_BD!$B$3:$AQ$1079,AH$2+1)</f>
        <v>0</v>
      </c>
      <c r="AI1064" s="89">
        <f>VLOOKUP($AC1064,LS_Coint_BD!$B$3:$AQ$1079,AI$2)*$AD1064+VLOOKUP($AC1064,LS_Coint_BD!$B$3:$AQ$1079,AI$2+1)</f>
        <v>0</v>
      </c>
      <c r="AJ1064" s="89">
        <f>VLOOKUP($AC1064,LS_Coint_BD!$B$3:$AQ$1079,AJ$2)*$AD1064+VLOOKUP($AC1064,LS_Coint_BD!$B$3:$AQ$1079,AJ$2+1)</f>
        <v>0</v>
      </c>
      <c r="AK1064" s="89">
        <f>VLOOKUP($AC1064,LS_Coint_BD!$B$3:$AQ$1079,AK$2)*$AD1064+VLOOKUP($AC1064,LS_Coint_BD!$B$3:$AQ$1079,AK$2+1)</f>
        <v>0</v>
      </c>
      <c r="AL1064" s="89">
        <f>VLOOKUP($AC1064,LS_Coint_BD!$B$3:$AQ$1079,AL$2)*$AD1064+VLOOKUP($AC1064,LS_Coint_BD!$B$3:$AQ$1079,AL$2+1)</f>
        <v>0</v>
      </c>
      <c r="AM1064" s="89">
        <f>VLOOKUP($AC1064,LS_Coint_BD!$B$3:$AQ$1079,AM$2)*$AD1064+VLOOKUP($AC1064,LS_Coint_BD!$B$3:$AQ$1079,AM$2+1)</f>
        <v>0</v>
      </c>
      <c r="AN1064" s="89">
        <f>VLOOKUP($AC1064,LS_Coint_BD!$B$3:$AQ$1079,AN$2)</f>
        <v>0</v>
      </c>
      <c r="AO1064" s="89">
        <f>VLOOKUP($AC1064,LS_Coint_BD!$B$3:$AQ$1079,AO$2)</f>
        <v>0</v>
      </c>
      <c r="AP1064" s="89">
        <f>VLOOKUP($AC1064,LS_Coint_BD!$B$3:$AQ$1079,AP$2)</f>
        <v>0</v>
      </c>
      <c r="AQ1064" s="89">
        <f>VLOOKUP($AC1064,LS_Coint_BD!$B$3:$AQ$1079,AQ$2)</f>
        <v>0</v>
      </c>
      <c r="AR1064" s="89">
        <f>VLOOKUP($AC1064,LS_Coint_BD!$B$3:$AQ$1079,AR$2)</f>
        <v>0</v>
      </c>
      <c r="AS1064" s="89">
        <f>VLOOKUP($AC1064,LS_Coint_BD!$B$3:$AQ$1079,AS$2)</f>
        <v>0</v>
      </c>
      <c r="AT1064" s="89">
        <f>VLOOKUP($AC1064,LS_Coint_BD!$B$3:$AQ$1079,AT$2)</f>
        <v>0</v>
      </c>
      <c r="AU1064" s="89">
        <f>VLOOKUP($AC1064,LS_Coint_BD!$B$3:$AQ$1079,AU$2)</f>
        <v>0</v>
      </c>
      <c r="AV1064" s="89">
        <f>VLOOKUP($AC1064,LS_Coint_BD!$B$3:$AQ$1079,AV$2)</f>
        <v>0</v>
      </c>
      <c r="AW1064" s="89">
        <f>VLOOKUP($AC1064,LS_Coint_BD!$B$3:$AQ$1079,AW$2)</f>
        <v>0</v>
      </c>
      <c r="AX1064" s="89">
        <f>VLOOKUP($AC1064,LS_Coint_BD!$B$3:$AQ$1079,AX$2)</f>
        <v>0</v>
      </c>
      <c r="AY1064" s="89">
        <f>VLOOKUP($AC1064,LS_Coint_BD!$B$3:$AQ$1079,AY$2)</f>
        <v>0</v>
      </c>
      <c r="AZ1064" s="89">
        <f>VLOOKUP($AC1064,LS_Coint_BD!$B$3:$AQ$1079,AZ$2)</f>
        <v>0</v>
      </c>
      <c r="BA1064" s="89">
        <f>VLOOKUP($AC1064,LS_Coint_BD!$B$3:$AQ$1079,BA$2)</f>
        <v>0</v>
      </c>
      <c r="BB1064" s="89">
        <f>VLOOKUP($AC1064,LS_Coint_BD!$B$3:$AQ$1079,BB$2)</f>
        <v>0</v>
      </c>
      <c r="BC1064" s="89">
        <f>VLOOKUP($AC1064,LS_Coint_BD!$B$3:$AQ$1079,BC$2)</f>
        <v>0</v>
      </c>
      <c r="BD1064" s="89">
        <f t="shared" si="795"/>
        <v>0</v>
      </c>
      <c r="BE1064" s="89">
        <f t="shared" si="796"/>
        <v>0</v>
      </c>
      <c r="BF1064" s="89">
        <f t="shared" si="797"/>
        <v>0</v>
      </c>
      <c r="BG1064" s="89">
        <f t="shared" si="798"/>
        <v>0</v>
      </c>
      <c r="BH1064" s="89">
        <f t="shared" si="799"/>
        <v>0</v>
      </c>
      <c r="BI1064" s="89">
        <f t="shared" si="800"/>
        <v>0</v>
      </c>
      <c r="BJ1064" s="89">
        <f t="shared" si="801"/>
        <v>0</v>
      </c>
      <c r="BK1064" s="89">
        <f t="shared" si="802"/>
        <v>0</v>
      </c>
      <c r="BL1064" s="89">
        <f t="shared" si="803"/>
        <v>0</v>
      </c>
      <c r="BM1064" s="89"/>
      <c r="BN1064" s="26" t="b">
        <f t="shared" si="804"/>
        <v>0</v>
      </c>
      <c r="BO1064" s="26" t="b">
        <f t="shared" si="805"/>
        <v>0</v>
      </c>
      <c r="BP1064" s="26" t="b">
        <f t="shared" si="806"/>
        <v>0</v>
      </c>
      <c r="BQ1064" s="26" t="b">
        <f t="shared" si="807"/>
        <v>0</v>
      </c>
      <c r="BR1064" s="26" t="b">
        <f t="shared" si="808"/>
        <v>0</v>
      </c>
      <c r="BS1064" s="26" t="b">
        <f t="shared" si="809"/>
        <v>0</v>
      </c>
      <c r="BT1064" s="26" t="b">
        <f t="shared" si="810"/>
        <v>0</v>
      </c>
      <c r="BU1064" s="26" t="b">
        <f t="shared" si="811"/>
        <v>0</v>
      </c>
    </row>
    <row r="1065" spans="2:73" ht="15" thickBot="1" x14ac:dyDescent="0.35">
      <c r="B1065" s="17">
        <f>VLOOKUP($AC1065,LS_Coint_BD!$B$3:$D$1079,2)</f>
        <v>0</v>
      </c>
      <c r="C1065" s="87">
        <f>VLOOKUP($AC1065,LS_Coint_BD!$B$3:$D$1079,3)</f>
        <v>0</v>
      </c>
      <c r="D1065" s="68">
        <f t="shared" si="771"/>
        <v>0</v>
      </c>
      <c r="E1065" s="65">
        <f t="shared" si="772"/>
        <v>0</v>
      </c>
      <c r="F1065" s="69">
        <f t="shared" si="773"/>
        <v>0</v>
      </c>
      <c r="G1065" s="68">
        <f t="shared" si="774"/>
        <v>0</v>
      </c>
      <c r="H1065" s="65">
        <f t="shared" si="775"/>
        <v>0</v>
      </c>
      <c r="I1065" s="69">
        <f t="shared" si="776"/>
        <v>0</v>
      </c>
      <c r="J1065" s="68">
        <f t="shared" si="777"/>
        <v>0</v>
      </c>
      <c r="K1065" s="65">
        <f t="shared" si="778"/>
        <v>0</v>
      </c>
      <c r="L1065" s="69">
        <f t="shared" si="779"/>
        <v>0</v>
      </c>
      <c r="M1065" s="68">
        <f t="shared" si="780"/>
        <v>0</v>
      </c>
      <c r="N1065" s="65">
        <f t="shared" si="781"/>
        <v>0</v>
      </c>
      <c r="O1065" s="69">
        <f t="shared" si="782"/>
        <v>0</v>
      </c>
      <c r="P1065" s="68">
        <f t="shared" si="783"/>
        <v>0</v>
      </c>
      <c r="Q1065" s="65">
        <f t="shared" si="784"/>
        <v>0</v>
      </c>
      <c r="R1065" s="69">
        <f t="shared" si="785"/>
        <v>0</v>
      </c>
      <c r="S1065" s="68">
        <f t="shared" si="786"/>
        <v>0</v>
      </c>
      <c r="T1065" s="65">
        <f t="shared" si="787"/>
        <v>0</v>
      </c>
      <c r="U1065" s="69">
        <f t="shared" si="788"/>
        <v>0</v>
      </c>
      <c r="V1065" s="68">
        <f t="shared" si="789"/>
        <v>0</v>
      </c>
      <c r="W1065" s="65">
        <f t="shared" si="790"/>
        <v>0</v>
      </c>
      <c r="X1065" s="69">
        <f t="shared" si="791"/>
        <v>0</v>
      </c>
      <c r="Y1065" s="68">
        <f t="shared" si="792"/>
        <v>0</v>
      </c>
      <c r="Z1065" s="65">
        <f t="shared" si="793"/>
        <v>0</v>
      </c>
      <c r="AA1065" s="69">
        <f t="shared" si="794"/>
        <v>0</v>
      </c>
      <c r="AB1065" s="98">
        <f>SUMIF(BN1065:BU1065,"VERDADEIRO",BN$3:$BU1064)</f>
        <v>0</v>
      </c>
      <c r="AC1065" s="97">
        <f t="shared" si="770"/>
        <v>1062</v>
      </c>
      <c r="AD1065" s="89">
        <f>RTD("tryd.rtdserver",,"COT",B1065,"ULT")</f>
        <v>0</v>
      </c>
      <c r="AE1065" s="89">
        <f>RTD("tryd.rtdserver",,"COT",C1065,"ULT")</f>
        <v>0</v>
      </c>
      <c r="AF1065" s="89">
        <f>VLOOKUP($AC1065,LS_Coint_BD!$B$3:$AQ$1079,AF$2)*$AD1065+VLOOKUP($AC1065,LS_Coint_BD!$B$3:$AQ$1079,AF$2+1)</f>
        <v>0</v>
      </c>
      <c r="AG1065" s="89">
        <f>VLOOKUP($AC1065,LS_Coint_BD!$B$3:$AQ$1079,AG$2)*$AD1065+VLOOKUP($AC1065,LS_Coint_BD!$B$3:$AQ$1079,AG$2+1)</f>
        <v>0</v>
      </c>
      <c r="AH1065" s="89">
        <f>VLOOKUP($AC1065,LS_Coint_BD!$B$3:$AQ$1079,AH$2)*$AD1065+VLOOKUP($AC1065,LS_Coint_BD!$B$3:$AQ$1079,AH$2+1)</f>
        <v>0</v>
      </c>
      <c r="AI1065" s="89">
        <f>VLOOKUP($AC1065,LS_Coint_BD!$B$3:$AQ$1079,AI$2)*$AD1065+VLOOKUP($AC1065,LS_Coint_BD!$B$3:$AQ$1079,AI$2+1)</f>
        <v>0</v>
      </c>
      <c r="AJ1065" s="89">
        <f>VLOOKUP($AC1065,LS_Coint_BD!$B$3:$AQ$1079,AJ$2)*$AD1065+VLOOKUP($AC1065,LS_Coint_BD!$B$3:$AQ$1079,AJ$2+1)</f>
        <v>0</v>
      </c>
      <c r="AK1065" s="89">
        <f>VLOOKUP($AC1065,LS_Coint_BD!$B$3:$AQ$1079,AK$2)*$AD1065+VLOOKUP($AC1065,LS_Coint_BD!$B$3:$AQ$1079,AK$2+1)</f>
        <v>0</v>
      </c>
      <c r="AL1065" s="89">
        <f>VLOOKUP($AC1065,LS_Coint_BD!$B$3:$AQ$1079,AL$2)*$AD1065+VLOOKUP($AC1065,LS_Coint_BD!$B$3:$AQ$1079,AL$2+1)</f>
        <v>0</v>
      </c>
      <c r="AM1065" s="89">
        <f>VLOOKUP($AC1065,LS_Coint_BD!$B$3:$AQ$1079,AM$2)*$AD1065+VLOOKUP($AC1065,LS_Coint_BD!$B$3:$AQ$1079,AM$2+1)</f>
        <v>0</v>
      </c>
      <c r="AN1065" s="89">
        <f>VLOOKUP($AC1065,LS_Coint_BD!$B$3:$AQ$1079,AN$2)</f>
        <v>0</v>
      </c>
      <c r="AO1065" s="89">
        <f>VLOOKUP($AC1065,LS_Coint_BD!$B$3:$AQ$1079,AO$2)</f>
        <v>0</v>
      </c>
      <c r="AP1065" s="89">
        <f>VLOOKUP($AC1065,LS_Coint_BD!$B$3:$AQ$1079,AP$2)</f>
        <v>0</v>
      </c>
      <c r="AQ1065" s="89">
        <f>VLOOKUP($AC1065,LS_Coint_BD!$B$3:$AQ$1079,AQ$2)</f>
        <v>0</v>
      </c>
      <c r="AR1065" s="89">
        <f>VLOOKUP($AC1065,LS_Coint_BD!$B$3:$AQ$1079,AR$2)</f>
        <v>0</v>
      </c>
      <c r="AS1065" s="89">
        <f>VLOOKUP($AC1065,LS_Coint_BD!$B$3:$AQ$1079,AS$2)</f>
        <v>0</v>
      </c>
      <c r="AT1065" s="89">
        <f>VLOOKUP($AC1065,LS_Coint_BD!$B$3:$AQ$1079,AT$2)</f>
        <v>0</v>
      </c>
      <c r="AU1065" s="89">
        <f>VLOOKUP($AC1065,LS_Coint_BD!$B$3:$AQ$1079,AU$2)</f>
        <v>0</v>
      </c>
      <c r="AV1065" s="89">
        <f>VLOOKUP($AC1065,LS_Coint_BD!$B$3:$AQ$1079,AV$2)</f>
        <v>0</v>
      </c>
      <c r="AW1065" s="89">
        <f>VLOOKUP($AC1065,LS_Coint_BD!$B$3:$AQ$1079,AW$2)</f>
        <v>0</v>
      </c>
      <c r="AX1065" s="89">
        <f>VLOOKUP($AC1065,LS_Coint_BD!$B$3:$AQ$1079,AX$2)</f>
        <v>0</v>
      </c>
      <c r="AY1065" s="89">
        <f>VLOOKUP($AC1065,LS_Coint_BD!$B$3:$AQ$1079,AY$2)</f>
        <v>0</v>
      </c>
      <c r="AZ1065" s="89">
        <f>VLOOKUP($AC1065,LS_Coint_BD!$B$3:$AQ$1079,AZ$2)</f>
        <v>0</v>
      </c>
      <c r="BA1065" s="89">
        <f>VLOOKUP($AC1065,LS_Coint_BD!$B$3:$AQ$1079,BA$2)</f>
        <v>0</v>
      </c>
      <c r="BB1065" s="89">
        <f>VLOOKUP($AC1065,LS_Coint_BD!$B$3:$AQ$1079,BB$2)</f>
        <v>0</v>
      </c>
      <c r="BC1065" s="89">
        <f>VLOOKUP($AC1065,LS_Coint_BD!$B$3:$AQ$1079,BC$2)</f>
        <v>0</v>
      </c>
      <c r="BD1065" s="89">
        <f t="shared" si="795"/>
        <v>0</v>
      </c>
      <c r="BE1065" s="89">
        <f t="shared" si="796"/>
        <v>0</v>
      </c>
      <c r="BF1065" s="89">
        <f t="shared" si="797"/>
        <v>0</v>
      </c>
      <c r="BG1065" s="89">
        <f t="shared" si="798"/>
        <v>0</v>
      </c>
      <c r="BH1065" s="89">
        <f t="shared" si="799"/>
        <v>0</v>
      </c>
      <c r="BI1065" s="89">
        <f t="shared" si="800"/>
        <v>0</v>
      </c>
      <c r="BJ1065" s="89">
        <f t="shared" si="801"/>
        <v>0</v>
      </c>
      <c r="BK1065" s="89">
        <f t="shared" si="802"/>
        <v>0</v>
      </c>
      <c r="BL1065" s="89">
        <f t="shared" si="803"/>
        <v>0</v>
      </c>
      <c r="BM1065" s="89"/>
      <c r="BN1065" s="26" t="b">
        <f t="shared" si="804"/>
        <v>0</v>
      </c>
      <c r="BO1065" s="26" t="b">
        <f t="shared" si="805"/>
        <v>0</v>
      </c>
      <c r="BP1065" s="26" t="b">
        <f t="shared" si="806"/>
        <v>0</v>
      </c>
      <c r="BQ1065" s="26" t="b">
        <f t="shared" si="807"/>
        <v>0</v>
      </c>
      <c r="BR1065" s="26" t="b">
        <f t="shared" si="808"/>
        <v>0</v>
      </c>
      <c r="BS1065" s="26" t="b">
        <f t="shared" si="809"/>
        <v>0</v>
      </c>
      <c r="BT1065" s="26" t="b">
        <f t="shared" si="810"/>
        <v>0</v>
      </c>
      <c r="BU1065" s="26" t="b">
        <f t="shared" si="811"/>
        <v>0</v>
      </c>
    </row>
    <row r="1066" spans="2:73" ht="15" thickBot="1" x14ac:dyDescent="0.35">
      <c r="B1066" s="17">
        <f>VLOOKUP($AC1066,LS_Coint_BD!$B$3:$D$1079,2)</f>
        <v>0</v>
      </c>
      <c r="C1066" s="87">
        <f>VLOOKUP($AC1066,LS_Coint_BD!$B$3:$D$1079,3)</f>
        <v>0</v>
      </c>
      <c r="D1066" s="68">
        <f t="shared" si="771"/>
        <v>0</v>
      </c>
      <c r="E1066" s="65">
        <f t="shared" si="772"/>
        <v>0</v>
      </c>
      <c r="F1066" s="69">
        <f t="shared" si="773"/>
        <v>0</v>
      </c>
      <c r="G1066" s="68">
        <f t="shared" si="774"/>
        <v>0</v>
      </c>
      <c r="H1066" s="65">
        <f t="shared" si="775"/>
        <v>0</v>
      </c>
      <c r="I1066" s="69">
        <f t="shared" si="776"/>
        <v>0</v>
      </c>
      <c r="J1066" s="68">
        <f t="shared" si="777"/>
        <v>0</v>
      </c>
      <c r="K1066" s="65">
        <f t="shared" si="778"/>
        <v>0</v>
      </c>
      <c r="L1066" s="69">
        <f t="shared" si="779"/>
        <v>0</v>
      </c>
      <c r="M1066" s="68">
        <f t="shared" si="780"/>
        <v>0</v>
      </c>
      <c r="N1066" s="65">
        <f t="shared" si="781"/>
        <v>0</v>
      </c>
      <c r="O1066" s="69">
        <f t="shared" si="782"/>
        <v>0</v>
      </c>
      <c r="P1066" s="68">
        <f t="shared" si="783"/>
        <v>0</v>
      </c>
      <c r="Q1066" s="65">
        <f t="shared" si="784"/>
        <v>0</v>
      </c>
      <c r="R1066" s="69">
        <f t="shared" si="785"/>
        <v>0</v>
      </c>
      <c r="S1066" s="68">
        <f t="shared" si="786"/>
        <v>0</v>
      </c>
      <c r="T1066" s="65">
        <f t="shared" si="787"/>
        <v>0</v>
      </c>
      <c r="U1066" s="69">
        <f t="shared" si="788"/>
        <v>0</v>
      </c>
      <c r="V1066" s="68">
        <f t="shared" si="789"/>
        <v>0</v>
      </c>
      <c r="W1066" s="65">
        <f t="shared" si="790"/>
        <v>0</v>
      </c>
      <c r="X1066" s="69">
        <f t="shared" si="791"/>
        <v>0</v>
      </c>
      <c r="Y1066" s="68">
        <f t="shared" si="792"/>
        <v>0</v>
      </c>
      <c r="Z1066" s="65">
        <f t="shared" si="793"/>
        <v>0</v>
      </c>
      <c r="AA1066" s="69">
        <f t="shared" si="794"/>
        <v>0</v>
      </c>
      <c r="AB1066" s="98">
        <f>SUMIF(BN1066:BU1066,"VERDADEIRO",BN$3:$BU1065)</f>
        <v>0</v>
      </c>
      <c r="AC1066" s="97">
        <f t="shared" si="770"/>
        <v>1063</v>
      </c>
      <c r="AD1066" s="89">
        <f>RTD("tryd.rtdserver",,"COT",B1066,"ULT")</f>
        <v>0</v>
      </c>
      <c r="AE1066" s="89">
        <f>RTD("tryd.rtdserver",,"COT",C1066,"ULT")</f>
        <v>0</v>
      </c>
      <c r="AF1066" s="89">
        <f>VLOOKUP($AC1066,LS_Coint_BD!$B$3:$AQ$1079,AF$2)*$AD1066+VLOOKUP($AC1066,LS_Coint_BD!$B$3:$AQ$1079,AF$2+1)</f>
        <v>0</v>
      </c>
      <c r="AG1066" s="89">
        <f>VLOOKUP($AC1066,LS_Coint_BD!$B$3:$AQ$1079,AG$2)*$AD1066+VLOOKUP($AC1066,LS_Coint_BD!$B$3:$AQ$1079,AG$2+1)</f>
        <v>0</v>
      </c>
      <c r="AH1066" s="89">
        <f>VLOOKUP($AC1066,LS_Coint_BD!$B$3:$AQ$1079,AH$2)*$AD1066+VLOOKUP($AC1066,LS_Coint_BD!$B$3:$AQ$1079,AH$2+1)</f>
        <v>0</v>
      </c>
      <c r="AI1066" s="89">
        <f>VLOOKUP($AC1066,LS_Coint_BD!$B$3:$AQ$1079,AI$2)*$AD1066+VLOOKUP($AC1066,LS_Coint_BD!$B$3:$AQ$1079,AI$2+1)</f>
        <v>0</v>
      </c>
      <c r="AJ1066" s="89">
        <f>VLOOKUP($AC1066,LS_Coint_BD!$B$3:$AQ$1079,AJ$2)*$AD1066+VLOOKUP($AC1066,LS_Coint_BD!$B$3:$AQ$1079,AJ$2+1)</f>
        <v>0</v>
      </c>
      <c r="AK1066" s="89">
        <f>VLOOKUP($AC1066,LS_Coint_BD!$B$3:$AQ$1079,AK$2)*$AD1066+VLOOKUP($AC1066,LS_Coint_BD!$B$3:$AQ$1079,AK$2+1)</f>
        <v>0</v>
      </c>
      <c r="AL1066" s="89">
        <f>VLOOKUP($AC1066,LS_Coint_BD!$B$3:$AQ$1079,AL$2)*$AD1066+VLOOKUP($AC1066,LS_Coint_BD!$B$3:$AQ$1079,AL$2+1)</f>
        <v>0</v>
      </c>
      <c r="AM1066" s="89">
        <f>VLOOKUP($AC1066,LS_Coint_BD!$B$3:$AQ$1079,AM$2)*$AD1066+VLOOKUP($AC1066,LS_Coint_BD!$B$3:$AQ$1079,AM$2+1)</f>
        <v>0</v>
      </c>
      <c r="AN1066" s="89">
        <f>VLOOKUP($AC1066,LS_Coint_BD!$B$3:$AQ$1079,AN$2)</f>
        <v>0</v>
      </c>
      <c r="AO1066" s="89">
        <f>VLOOKUP($AC1066,LS_Coint_BD!$B$3:$AQ$1079,AO$2)</f>
        <v>0</v>
      </c>
      <c r="AP1066" s="89">
        <f>VLOOKUP($AC1066,LS_Coint_BD!$B$3:$AQ$1079,AP$2)</f>
        <v>0</v>
      </c>
      <c r="AQ1066" s="89">
        <f>VLOOKUP($AC1066,LS_Coint_BD!$B$3:$AQ$1079,AQ$2)</f>
        <v>0</v>
      </c>
      <c r="AR1066" s="89">
        <f>VLOOKUP($AC1066,LS_Coint_BD!$B$3:$AQ$1079,AR$2)</f>
        <v>0</v>
      </c>
      <c r="AS1066" s="89">
        <f>VLOOKUP($AC1066,LS_Coint_BD!$B$3:$AQ$1079,AS$2)</f>
        <v>0</v>
      </c>
      <c r="AT1066" s="89">
        <f>VLOOKUP($AC1066,LS_Coint_BD!$B$3:$AQ$1079,AT$2)</f>
        <v>0</v>
      </c>
      <c r="AU1066" s="89">
        <f>VLOOKUP($AC1066,LS_Coint_BD!$B$3:$AQ$1079,AU$2)</f>
        <v>0</v>
      </c>
      <c r="AV1066" s="89">
        <f>VLOOKUP($AC1066,LS_Coint_BD!$B$3:$AQ$1079,AV$2)</f>
        <v>0</v>
      </c>
      <c r="AW1066" s="89">
        <f>VLOOKUP($AC1066,LS_Coint_BD!$B$3:$AQ$1079,AW$2)</f>
        <v>0</v>
      </c>
      <c r="AX1066" s="89">
        <f>VLOOKUP($AC1066,LS_Coint_BD!$B$3:$AQ$1079,AX$2)</f>
        <v>0</v>
      </c>
      <c r="AY1066" s="89">
        <f>VLOOKUP($AC1066,LS_Coint_BD!$B$3:$AQ$1079,AY$2)</f>
        <v>0</v>
      </c>
      <c r="AZ1066" s="89">
        <f>VLOOKUP($AC1066,LS_Coint_BD!$B$3:$AQ$1079,AZ$2)</f>
        <v>0</v>
      </c>
      <c r="BA1066" s="89">
        <f>VLOOKUP($AC1066,LS_Coint_BD!$B$3:$AQ$1079,BA$2)</f>
        <v>0</v>
      </c>
      <c r="BB1066" s="89">
        <f>VLOOKUP($AC1066,LS_Coint_BD!$B$3:$AQ$1079,BB$2)</f>
        <v>0</v>
      </c>
      <c r="BC1066" s="89">
        <f>VLOOKUP($AC1066,LS_Coint_BD!$B$3:$AQ$1079,BC$2)</f>
        <v>0</v>
      </c>
      <c r="BD1066" s="89">
        <f t="shared" si="795"/>
        <v>0</v>
      </c>
      <c r="BE1066" s="89">
        <f t="shared" si="796"/>
        <v>0</v>
      </c>
      <c r="BF1066" s="89">
        <f t="shared" si="797"/>
        <v>0</v>
      </c>
      <c r="BG1066" s="89">
        <f t="shared" si="798"/>
        <v>0</v>
      </c>
      <c r="BH1066" s="89">
        <f t="shared" si="799"/>
        <v>0</v>
      </c>
      <c r="BI1066" s="89">
        <f t="shared" si="800"/>
        <v>0</v>
      </c>
      <c r="BJ1066" s="89">
        <f t="shared" si="801"/>
        <v>0</v>
      </c>
      <c r="BK1066" s="89">
        <f t="shared" si="802"/>
        <v>0</v>
      </c>
      <c r="BL1066" s="89">
        <f t="shared" si="803"/>
        <v>0</v>
      </c>
      <c r="BM1066" s="89"/>
      <c r="BN1066" s="26" t="b">
        <f t="shared" si="804"/>
        <v>0</v>
      </c>
      <c r="BO1066" s="26" t="b">
        <f t="shared" si="805"/>
        <v>0</v>
      </c>
      <c r="BP1066" s="26" t="b">
        <f t="shared" si="806"/>
        <v>0</v>
      </c>
      <c r="BQ1066" s="26" t="b">
        <f t="shared" si="807"/>
        <v>0</v>
      </c>
      <c r="BR1066" s="26" t="b">
        <f t="shared" si="808"/>
        <v>0</v>
      </c>
      <c r="BS1066" s="26" t="b">
        <f t="shared" si="809"/>
        <v>0</v>
      </c>
      <c r="BT1066" s="26" t="b">
        <f t="shared" si="810"/>
        <v>0</v>
      </c>
      <c r="BU1066" s="26" t="b">
        <f t="shared" si="811"/>
        <v>0</v>
      </c>
    </row>
    <row r="1067" spans="2:73" ht="15" thickBot="1" x14ac:dyDescent="0.35">
      <c r="B1067" s="17">
        <f>VLOOKUP($AC1067,LS_Coint_BD!$B$3:$D$1079,2)</f>
        <v>0</v>
      </c>
      <c r="C1067" s="87">
        <f>VLOOKUP($AC1067,LS_Coint_BD!$B$3:$D$1079,3)</f>
        <v>0</v>
      </c>
      <c r="D1067" s="68">
        <f t="shared" si="771"/>
        <v>0</v>
      </c>
      <c r="E1067" s="65">
        <f t="shared" si="772"/>
        <v>0</v>
      </c>
      <c r="F1067" s="69">
        <f t="shared" si="773"/>
        <v>0</v>
      </c>
      <c r="G1067" s="68">
        <f t="shared" si="774"/>
        <v>0</v>
      </c>
      <c r="H1067" s="65">
        <f t="shared" si="775"/>
        <v>0</v>
      </c>
      <c r="I1067" s="69">
        <f t="shared" si="776"/>
        <v>0</v>
      </c>
      <c r="J1067" s="68">
        <f t="shared" si="777"/>
        <v>0</v>
      </c>
      <c r="K1067" s="65">
        <f t="shared" si="778"/>
        <v>0</v>
      </c>
      <c r="L1067" s="69">
        <f t="shared" si="779"/>
        <v>0</v>
      </c>
      <c r="M1067" s="68">
        <f t="shared" si="780"/>
        <v>0</v>
      </c>
      <c r="N1067" s="65">
        <f t="shared" si="781"/>
        <v>0</v>
      </c>
      <c r="O1067" s="69">
        <f t="shared" si="782"/>
        <v>0</v>
      </c>
      <c r="P1067" s="68">
        <f t="shared" si="783"/>
        <v>0</v>
      </c>
      <c r="Q1067" s="65">
        <f t="shared" si="784"/>
        <v>0</v>
      </c>
      <c r="R1067" s="69">
        <f t="shared" si="785"/>
        <v>0</v>
      </c>
      <c r="S1067" s="68">
        <f t="shared" si="786"/>
        <v>0</v>
      </c>
      <c r="T1067" s="65">
        <f t="shared" si="787"/>
        <v>0</v>
      </c>
      <c r="U1067" s="69">
        <f t="shared" si="788"/>
        <v>0</v>
      </c>
      <c r="V1067" s="68">
        <f t="shared" si="789"/>
        <v>0</v>
      </c>
      <c r="W1067" s="65">
        <f t="shared" si="790"/>
        <v>0</v>
      </c>
      <c r="X1067" s="69">
        <f t="shared" si="791"/>
        <v>0</v>
      </c>
      <c r="Y1067" s="68">
        <f t="shared" si="792"/>
        <v>0</v>
      </c>
      <c r="Z1067" s="65">
        <f t="shared" si="793"/>
        <v>0</v>
      </c>
      <c r="AA1067" s="69">
        <f t="shared" si="794"/>
        <v>0</v>
      </c>
      <c r="AB1067" s="98">
        <f>SUMIF(BN1067:BU1067,"VERDADEIRO",BN$3:$BU1066)</f>
        <v>0</v>
      </c>
      <c r="AC1067" s="97">
        <f t="shared" si="770"/>
        <v>1064</v>
      </c>
      <c r="AD1067" s="89">
        <f>RTD("tryd.rtdserver",,"COT",B1067,"ULT")</f>
        <v>0</v>
      </c>
      <c r="AE1067" s="89">
        <f>RTD("tryd.rtdserver",,"COT",C1067,"ULT")</f>
        <v>0</v>
      </c>
      <c r="AF1067" s="89">
        <f>VLOOKUP($AC1067,LS_Coint_BD!$B$3:$AQ$1079,AF$2)*$AD1067+VLOOKUP($AC1067,LS_Coint_BD!$B$3:$AQ$1079,AF$2+1)</f>
        <v>0</v>
      </c>
      <c r="AG1067" s="89">
        <f>VLOOKUP($AC1067,LS_Coint_BD!$B$3:$AQ$1079,AG$2)*$AD1067+VLOOKUP($AC1067,LS_Coint_BD!$B$3:$AQ$1079,AG$2+1)</f>
        <v>0</v>
      </c>
      <c r="AH1067" s="89">
        <f>VLOOKUP($AC1067,LS_Coint_BD!$B$3:$AQ$1079,AH$2)*$AD1067+VLOOKUP($AC1067,LS_Coint_BD!$B$3:$AQ$1079,AH$2+1)</f>
        <v>0</v>
      </c>
      <c r="AI1067" s="89">
        <f>VLOOKUP($AC1067,LS_Coint_BD!$B$3:$AQ$1079,AI$2)*$AD1067+VLOOKUP($AC1067,LS_Coint_BD!$B$3:$AQ$1079,AI$2+1)</f>
        <v>0</v>
      </c>
      <c r="AJ1067" s="89">
        <f>VLOOKUP($AC1067,LS_Coint_BD!$B$3:$AQ$1079,AJ$2)*$AD1067+VLOOKUP($AC1067,LS_Coint_BD!$B$3:$AQ$1079,AJ$2+1)</f>
        <v>0</v>
      </c>
      <c r="AK1067" s="89">
        <f>VLOOKUP($AC1067,LS_Coint_BD!$B$3:$AQ$1079,AK$2)*$AD1067+VLOOKUP($AC1067,LS_Coint_BD!$B$3:$AQ$1079,AK$2+1)</f>
        <v>0</v>
      </c>
      <c r="AL1067" s="89">
        <f>VLOOKUP($AC1067,LS_Coint_BD!$B$3:$AQ$1079,AL$2)*$AD1067+VLOOKUP($AC1067,LS_Coint_BD!$B$3:$AQ$1079,AL$2+1)</f>
        <v>0</v>
      </c>
      <c r="AM1067" s="89">
        <f>VLOOKUP($AC1067,LS_Coint_BD!$B$3:$AQ$1079,AM$2)*$AD1067+VLOOKUP($AC1067,LS_Coint_BD!$B$3:$AQ$1079,AM$2+1)</f>
        <v>0</v>
      </c>
      <c r="AN1067" s="89">
        <f>VLOOKUP($AC1067,LS_Coint_BD!$B$3:$AQ$1079,AN$2)</f>
        <v>0</v>
      </c>
      <c r="AO1067" s="89">
        <f>VLOOKUP($AC1067,LS_Coint_BD!$B$3:$AQ$1079,AO$2)</f>
        <v>0</v>
      </c>
      <c r="AP1067" s="89">
        <f>VLOOKUP($AC1067,LS_Coint_BD!$B$3:$AQ$1079,AP$2)</f>
        <v>0</v>
      </c>
      <c r="AQ1067" s="89">
        <f>VLOOKUP($AC1067,LS_Coint_BD!$B$3:$AQ$1079,AQ$2)</f>
        <v>0</v>
      </c>
      <c r="AR1067" s="89">
        <f>VLOOKUP($AC1067,LS_Coint_BD!$B$3:$AQ$1079,AR$2)</f>
        <v>0</v>
      </c>
      <c r="AS1067" s="89">
        <f>VLOOKUP($AC1067,LS_Coint_BD!$B$3:$AQ$1079,AS$2)</f>
        <v>0</v>
      </c>
      <c r="AT1067" s="89">
        <f>VLOOKUP($AC1067,LS_Coint_BD!$B$3:$AQ$1079,AT$2)</f>
        <v>0</v>
      </c>
      <c r="AU1067" s="89">
        <f>VLOOKUP($AC1067,LS_Coint_BD!$B$3:$AQ$1079,AU$2)</f>
        <v>0</v>
      </c>
      <c r="AV1067" s="89">
        <f>VLOOKUP($AC1067,LS_Coint_BD!$B$3:$AQ$1079,AV$2)</f>
        <v>0</v>
      </c>
      <c r="AW1067" s="89">
        <f>VLOOKUP($AC1067,LS_Coint_BD!$B$3:$AQ$1079,AW$2)</f>
        <v>0</v>
      </c>
      <c r="AX1067" s="89">
        <f>VLOOKUP($AC1067,LS_Coint_BD!$B$3:$AQ$1079,AX$2)</f>
        <v>0</v>
      </c>
      <c r="AY1067" s="89">
        <f>VLOOKUP($AC1067,LS_Coint_BD!$B$3:$AQ$1079,AY$2)</f>
        <v>0</v>
      </c>
      <c r="AZ1067" s="89">
        <f>VLOOKUP($AC1067,LS_Coint_BD!$B$3:$AQ$1079,AZ$2)</f>
        <v>0</v>
      </c>
      <c r="BA1067" s="89">
        <f>VLOOKUP($AC1067,LS_Coint_BD!$B$3:$AQ$1079,BA$2)</f>
        <v>0</v>
      </c>
      <c r="BB1067" s="89">
        <f>VLOOKUP($AC1067,LS_Coint_BD!$B$3:$AQ$1079,BB$2)</f>
        <v>0</v>
      </c>
      <c r="BC1067" s="89">
        <f>VLOOKUP($AC1067,LS_Coint_BD!$B$3:$AQ$1079,BC$2)</f>
        <v>0</v>
      </c>
      <c r="BD1067" s="89">
        <f t="shared" si="795"/>
        <v>0</v>
      </c>
      <c r="BE1067" s="89">
        <f t="shared" si="796"/>
        <v>0</v>
      </c>
      <c r="BF1067" s="89">
        <f t="shared" si="797"/>
        <v>0</v>
      </c>
      <c r="BG1067" s="89">
        <f t="shared" si="798"/>
        <v>0</v>
      </c>
      <c r="BH1067" s="89">
        <f t="shared" si="799"/>
        <v>0</v>
      </c>
      <c r="BI1067" s="89">
        <f t="shared" si="800"/>
        <v>0</v>
      </c>
      <c r="BJ1067" s="89">
        <f t="shared" si="801"/>
        <v>0</v>
      </c>
      <c r="BK1067" s="89">
        <f t="shared" si="802"/>
        <v>0</v>
      </c>
      <c r="BL1067" s="89">
        <f t="shared" si="803"/>
        <v>0</v>
      </c>
      <c r="BM1067" s="89"/>
      <c r="BN1067" s="26" t="b">
        <f t="shared" si="804"/>
        <v>0</v>
      </c>
      <c r="BO1067" s="26" t="b">
        <f t="shared" si="805"/>
        <v>0</v>
      </c>
      <c r="BP1067" s="26" t="b">
        <f t="shared" si="806"/>
        <v>0</v>
      </c>
      <c r="BQ1067" s="26" t="b">
        <f t="shared" si="807"/>
        <v>0</v>
      </c>
      <c r="BR1067" s="26" t="b">
        <f t="shared" si="808"/>
        <v>0</v>
      </c>
      <c r="BS1067" s="26" t="b">
        <f t="shared" si="809"/>
        <v>0</v>
      </c>
      <c r="BT1067" s="26" t="b">
        <f t="shared" si="810"/>
        <v>0</v>
      </c>
      <c r="BU1067" s="26" t="b">
        <f t="shared" si="811"/>
        <v>0</v>
      </c>
    </row>
    <row r="1068" spans="2:73" ht="15" thickBot="1" x14ac:dyDescent="0.35">
      <c r="B1068" s="17">
        <f>VLOOKUP($AC1068,LS_Coint_BD!$B$3:$D$1079,2)</f>
        <v>0</v>
      </c>
      <c r="C1068" s="87">
        <f>VLOOKUP($AC1068,LS_Coint_BD!$B$3:$D$1079,3)</f>
        <v>0</v>
      </c>
      <c r="D1068" s="68">
        <f t="shared" si="771"/>
        <v>0</v>
      </c>
      <c r="E1068" s="65">
        <f t="shared" si="772"/>
        <v>0</v>
      </c>
      <c r="F1068" s="69">
        <f t="shared" si="773"/>
        <v>0</v>
      </c>
      <c r="G1068" s="68">
        <f t="shared" si="774"/>
        <v>0</v>
      </c>
      <c r="H1068" s="65">
        <f t="shared" si="775"/>
        <v>0</v>
      </c>
      <c r="I1068" s="69">
        <f t="shared" si="776"/>
        <v>0</v>
      </c>
      <c r="J1068" s="68">
        <f t="shared" si="777"/>
        <v>0</v>
      </c>
      <c r="K1068" s="65">
        <f t="shared" si="778"/>
        <v>0</v>
      </c>
      <c r="L1068" s="69">
        <f t="shared" si="779"/>
        <v>0</v>
      </c>
      <c r="M1068" s="68">
        <f t="shared" si="780"/>
        <v>0</v>
      </c>
      <c r="N1068" s="65">
        <f t="shared" si="781"/>
        <v>0</v>
      </c>
      <c r="O1068" s="69">
        <f t="shared" si="782"/>
        <v>0</v>
      </c>
      <c r="P1068" s="68">
        <f t="shared" si="783"/>
        <v>0</v>
      </c>
      <c r="Q1068" s="65">
        <f t="shared" si="784"/>
        <v>0</v>
      </c>
      <c r="R1068" s="69">
        <f t="shared" si="785"/>
        <v>0</v>
      </c>
      <c r="S1068" s="68">
        <f t="shared" si="786"/>
        <v>0</v>
      </c>
      <c r="T1068" s="65">
        <f t="shared" si="787"/>
        <v>0</v>
      </c>
      <c r="U1068" s="69">
        <f t="shared" si="788"/>
        <v>0</v>
      </c>
      <c r="V1068" s="68">
        <f t="shared" si="789"/>
        <v>0</v>
      </c>
      <c r="W1068" s="65">
        <f t="shared" si="790"/>
        <v>0</v>
      </c>
      <c r="X1068" s="69">
        <f t="shared" si="791"/>
        <v>0</v>
      </c>
      <c r="Y1068" s="68">
        <f t="shared" si="792"/>
        <v>0</v>
      </c>
      <c r="Z1068" s="65">
        <f t="shared" si="793"/>
        <v>0</v>
      </c>
      <c r="AA1068" s="69">
        <f t="shared" si="794"/>
        <v>0</v>
      </c>
      <c r="AB1068" s="98">
        <f>SUMIF(BN1068:BU1068,"VERDADEIRO",BN$3:$BU1067)</f>
        <v>0</v>
      </c>
      <c r="AC1068" s="97">
        <f t="shared" si="770"/>
        <v>1065</v>
      </c>
      <c r="AD1068" s="89">
        <f>RTD("tryd.rtdserver",,"COT",B1068,"ULT")</f>
        <v>0</v>
      </c>
      <c r="AE1068" s="89">
        <f>RTD("tryd.rtdserver",,"COT",C1068,"ULT")</f>
        <v>0</v>
      </c>
      <c r="AF1068" s="89">
        <f>VLOOKUP($AC1068,LS_Coint_BD!$B$3:$AQ$1079,AF$2)*$AD1068+VLOOKUP($AC1068,LS_Coint_BD!$B$3:$AQ$1079,AF$2+1)</f>
        <v>0</v>
      </c>
      <c r="AG1068" s="89">
        <f>VLOOKUP($AC1068,LS_Coint_BD!$B$3:$AQ$1079,AG$2)*$AD1068+VLOOKUP($AC1068,LS_Coint_BD!$B$3:$AQ$1079,AG$2+1)</f>
        <v>0</v>
      </c>
      <c r="AH1068" s="89">
        <f>VLOOKUP($AC1068,LS_Coint_BD!$B$3:$AQ$1079,AH$2)*$AD1068+VLOOKUP($AC1068,LS_Coint_BD!$B$3:$AQ$1079,AH$2+1)</f>
        <v>0</v>
      </c>
      <c r="AI1068" s="89">
        <f>VLOOKUP($AC1068,LS_Coint_BD!$B$3:$AQ$1079,AI$2)*$AD1068+VLOOKUP($AC1068,LS_Coint_BD!$B$3:$AQ$1079,AI$2+1)</f>
        <v>0</v>
      </c>
      <c r="AJ1068" s="89">
        <f>VLOOKUP($AC1068,LS_Coint_BD!$B$3:$AQ$1079,AJ$2)*$AD1068+VLOOKUP($AC1068,LS_Coint_BD!$B$3:$AQ$1079,AJ$2+1)</f>
        <v>0</v>
      </c>
      <c r="AK1068" s="89">
        <f>VLOOKUP($AC1068,LS_Coint_BD!$B$3:$AQ$1079,AK$2)*$AD1068+VLOOKUP($AC1068,LS_Coint_BD!$B$3:$AQ$1079,AK$2+1)</f>
        <v>0</v>
      </c>
      <c r="AL1068" s="89">
        <f>VLOOKUP($AC1068,LS_Coint_BD!$B$3:$AQ$1079,AL$2)*$AD1068+VLOOKUP($AC1068,LS_Coint_BD!$B$3:$AQ$1079,AL$2+1)</f>
        <v>0</v>
      </c>
      <c r="AM1068" s="89">
        <f>VLOOKUP($AC1068,LS_Coint_BD!$B$3:$AQ$1079,AM$2)*$AD1068+VLOOKUP($AC1068,LS_Coint_BD!$B$3:$AQ$1079,AM$2+1)</f>
        <v>0</v>
      </c>
      <c r="AN1068" s="89">
        <f>VLOOKUP($AC1068,LS_Coint_BD!$B$3:$AQ$1079,AN$2)</f>
        <v>0</v>
      </c>
      <c r="AO1068" s="89">
        <f>VLOOKUP($AC1068,LS_Coint_BD!$B$3:$AQ$1079,AO$2)</f>
        <v>0</v>
      </c>
      <c r="AP1068" s="89">
        <f>VLOOKUP($AC1068,LS_Coint_BD!$B$3:$AQ$1079,AP$2)</f>
        <v>0</v>
      </c>
      <c r="AQ1068" s="89">
        <f>VLOOKUP($AC1068,LS_Coint_BD!$B$3:$AQ$1079,AQ$2)</f>
        <v>0</v>
      </c>
      <c r="AR1068" s="89">
        <f>VLOOKUP($AC1068,LS_Coint_BD!$B$3:$AQ$1079,AR$2)</f>
        <v>0</v>
      </c>
      <c r="AS1068" s="89">
        <f>VLOOKUP($AC1068,LS_Coint_BD!$B$3:$AQ$1079,AS$2)</f>
        <v>0</v>
      </c>
      <c r="AT1068" s="89">
        <f>VLOOKUP($AC1068,LS_Coint_BD!$B$3:$AQ$1079,AT$2)</f>
        <v>0</v>
      </c>
      <c r="AU1068" s="89">
        <f>VLOOKUP($AC1068,LS_Coint_BD!$B$3:$AQ$1079,AU$2)</f>
        <v>0</v>
      </c>
      <c r="AV1068" s="89">
        <f>VLOOKUP($AC1068,LS_Coint_BD!$B$3:$AQ$1079,AV$2)</f>
        <v>0</v>
      </c>
      <c r="AW1068" s="89">
        <f>VLOOKUP($AC1068,LS_Coint_BD!$B$3:$AQ$1079,AW$2)</f>
        <v>0</v>
      </c>
      <c r="AX1068" s="89">
        <f>VLOOKUP($AC1068,LS_Coint_BD!$B$3:$AQ$1079,AX$2)</f>
        <v>0</v>
      </c>
      <c r="AY1068" s="89">
        <f>VLOOKUP($AC1068,LS_Coint_BD!$B$3:$AQ$1079,AY$2)</f>
        <v>0</v>
      </c>
      <c r="AZ1068" s="89">
        <f>VLOOKUP($AC1068,LS_Coint_BD!$B$3:$AQ$1079,AZ$2)</f>
        <v>0</v>
      </c>
      <c r="BA1068" s="89">
        <f>VLOOKUP($AC1068,LS_Coint_BD!$B$3:$AQ$1079,BA$2)</f>
        <v>0</v>
      </c>
      <c r="BB1068" s="89">
        <f>VLOOKUP($AC1068,LS_Coint_BD!$B$3:$AQ$1079,BB$2)</f>
        <v>0</v>
      </c>
      <c r="BC1068" s="89">
        <f>VLOOKUP($AC1068,LS_Coint_BD!$B$3:$AQ$1079,BC$2)</f>
        <v>0</v>
      </c>
      <c r="BD1068" s="89">
        <f t="shared" si="795"/>
        <v>0</v>
      </c>
      <c r="BE1068" s="89">
        <f t="shared" si="796"/>
        <v>0</v>
      </c>
      <c r="BF1068" s="89">
        <f t="shared" si="797"/>
        <v>0</v>
      </c>
      <c r="BG1068" s="89">
        <f t="shared" si="798"/>
        <v>0</v>
      </c>
      <c r="BH1068" s="89">
        <f t="shared" si="799"/>
        <v>0</v>
      </c>
      <c r="BI1068" s="89">
        <f t="shared" si="800"/>
        <v>0</v>
      </c>
      <c r="BJ1068" s="89">
        <f t="shared" si="801"/>
        <v>0</v>
      </c>
      <c r="BK1068" s="89">
        <f t="shared" si="802"/>
        <v>0</v>
      </c>
      <c r="BL1068" s="89">
        <f t="shared" si="803"/>
        <v>0</v>
      </c>
      <c r="BM1068" s="89"/>
      <c r="BN1068" s="26" t="b">
        <f t="shared" si="804"/>
        <v>0</v>
      </c>
      <c r="BO1068" s="26" t="b">
        <f t="shared" si="805"/>
        <v>0</v>
      </c>
      <c r="BP1068" s="26" t="b">
        <f t="shared" si="806"/>
        <v>0</v>
      </c>
      <c r="BQ1068" s="26" t="b">
        <f t="shared" si="807"/>
        <v>0</v>
      </c>
      <c r="BR1068" s="26" t="b">
        <f t="shared" si="808"/>
        <v>0</v>
      </c>
      <c r="BS1068" s="26" t="b">
        <f t="shared" si="809"/>
        <v>0</v>
      </c>
      <c r="BT1068" s="26" t="b">
        <f t="shared" si="810"/>
        <v>0</v>
      </c>
      <c r="BU1068" s="26" t="b">
        <f t="shared" si="811"/>
        <v>0</v>
      </c>
    </row>
    <row r="1069" spans="2:73" ht="15" thickBot="1" x14ac:dyDescent="0.35">
      <c r="B1069" s="17">
        <f>VLOOKUP($AC1069,LS_Coint_BD!$B$3:$D$1079,2)</f>
        <v>0</v>
      </c>
      <c r="C1069" s="87">
        <f>VLOOKUP($AC1069,LS_Coint_BD!$B$3:$D$1079,3)</f>
        <v>0</v>
      </c>
      <c r="D1069" s="68">
        <f t="shared" si="771"/>
        <v>0</v>
      </c>
      <c r="E1069" s="65">
        <f t="shared" si="772"/>
        <v>0</v>
      </c>
      <c r="F1069" s="69">
        <f t="shared" si="773"/>
        <v>0</v>
      </c>
      <c r="G1069" s="68">
        <f t="shared" si="774"/>
        <v>0</v>
      </c>
      <c r="H1069" s="65">
        <f t="shared" si="775"/>
        <v>0</v>
      </c>
      <c r="I1069" s="69">
        <f t="shared" si="776"/>
        <v>0</v>
      </c>
      <c r="J1069" s="68">
        <f t="shared" si="777"/>
        <v>0</v>
      </c>
      <c r="K1069" s="65">
        <f t="shared" si="778"/>
        <v>0</v>
      </c>
      <c r="L1069" s="69">
        <f t="shared" si="779"/>
        <v>0</v>
      </c>
      <c r="M1069" s="68">
        <f t="shared" si="780"/>
        <v>0</v>
      </c>
      <c r="N1069" s="65">
        <f t="shared" si="781"/>
        <v>0</v>
      </c>
      <c r="O1069" s="69">
        <f t="shared" si="782"/>
        <v>0</v>
      </c>
      <c r="P1069" s="68">
        <f t="shared" si="783"/>
        <v>0</v>
      </c>
      <c r="Q1069" s="65">
        <f t="shared" si="784"/>
        <v>0</v>
      </c>
      <c r="R1069" s="69">
        <f t="shared" si="785"/>
        <v>0</v>
      </c>
      <c r="S1069" s="68">
        <f t="shared" si="786"/>
        <v>0</v>
      </c>
      <c r="T1069" s="65">
        <f t="shared" si="787"/>
        <v>0</v>
      </c>
      <c r="U1069" s="69">
        <f t="shared" si="788"/>
        <v>0</v>
      </c>
      <c r="V1069" s="68">
        <f t="shared" si="789"/>
        <v>0</v>
      </c>
      <c r="W1069" s="65">
        <f t="shared" si="790"/>
        <v>0</v>
      </c>
      <c r="X1069" s="69">
        <f t="shared" si="791"/>
        <v>0</v>
      </c>
      <c r="Y1069" s="68">
        <f t="shared" si="792"/>
        <v>0</v>
      </c>
      <c r="Z1069" s="65">
        <f t="shared" si="793"/>
        <v>0</v>
      </c>
      <c r="AA1069" s="69">
        <f t="shared" si="794"/>
        <v>0</v>
      </c>
      <c r="AB1069" s="98">
        <f>SUMIF(BN1069:BU1069,"VERDADEIRO",BN$3:$BU1068)</f>
        <v>0</v>
      </c>
      <c r="AC1069" s="97">
        <f t="shared" si="770"/>
        <v>1066</v>
      </c>
      <c r="AD1069" s="89">
        <f>RTD("tryd.rtdserver",,"COT",B1069,"ULT")</f>
        <v>0</v>
      </c>
      <c r="AE1069" s="89">
        <f>RTD("tryd.rtdserver",,"COT",C1069,"ULT")</f>
        <v>0</v>
      </c>
      <c r="AF1069" s="89">
        <f>VLOOKUP($AC1069,LS_Coint_BD!$B$3:$AQ$1079,AF$2)*$AD1069+VLOOKUP($AC1069,LS_Coint_BD!$B$3:$AQ$1079,AF$2+1)</f>
        <v>0</v>
      </c>
      <c r="AG1069" s="89">
        <f>VLOOKUP($AC1069,LS_Coint_BD!$B$3:$AQ$1079,AG$2)*$AD1069+VLOOKUP($AC1069,LS_Coint_BD!$B$3:$AQ$1079,AG$2+1)</f>
        <v>0</v>
      </c>
      <c r="AH1069" s="89">
        <f>VLOOKUP($AC1069,LS_Coint_BD!$B$3:$AQ$1079,AH$2)*$AD1069+VLOOKUP($AC1069,LS_Coint_BD!$B$3:$AQ$1079,AH$2+1)</f>
        <v>0</v>
      </c>
      <c r="AI1069" s="89">
        <f>VLOOKUP($AC1069,LS_Coint_BD!$B$3:$AQ$1079,AI$2)*$AD1069+VLOOKUP($AC1069,LS_Coint_BD!$B$3:$AQ$1079,AI$2+1)</f>
        <v>0</v>
      </c>
      <c r="AJ1069" s="89">
        <f>VLOOKUP($AC1069,LS_Coint_BD!$B$3:$AQ$1079,AJ$2)*$AD1069+VLOOKUP($AC1069,LS_Coint_BD!$B$3:$AQ$1079,AJ$2+1)</f>
        <v>0</v>
      </c>
      <c r="AK1069" s="89">
        <f>VLOOKUP($AC1069,LS_Coint_BD!$B$3:$AQ$1079,AK$2)*$AD1069+VLOOKUP($AC1069,LS_Coint_BD!$B$3:$AQ$1079,AK$2+1)</f>
        <v>0</v>
      </c>
      <c r="AL1069" s="89">
        <f>VLOOKUP($AC1069,LS_Coint_BD!$B$3:$AQ$1079,AL$2)*$AD1069+VLOOKUP($AC1069,LS_Coint_BD!$B$3:$AQ$1079,AL$2+1)</f>
        <v>0</v>
      </c>
      <c r="AM1069" s="89">
        <f>VLOOKUP($AC1069,LS_Coint_BD!$B$3:$AQ$1079,AM$2)*$AD1069+VLOOKUP($AC1069,LS_Coint_BD!$B$3:$AQ$1079,AM$2+1)</f>
        <v>0</v>
      </c>
      <c r="AN1069" s="89">
        <f>VLOOKUP($AC1069,LS_Coint_BD!$B$3:$AQ$1079,AN$2)</f>
        <v>0</v>
      </c>
      <c r="AO1069" s="89">
        <f>VLOOKUP($AC1069,LS_Coint_BD!$B$3:$AQ$1079,AO$2)</f>
        <v>0</v>
      </c>
      <c r="AP1069" s="89">
        <f>VLOOKUP($AC1069,LS_Coint_BD!$B$3:$AQ$1079,AP$2)</f>
        <v>0</v>
      </c>
      <c r="AQ1069" s="89">
        <f>VLOOKUP($AC1069,LS_Coint_BD!$B$3:$AQ$1079,AQ$2)</f>
        <v>0</v>
      </c>
      <c r="AR1069" s="89">
        <f>VLOOKUP($AC1069,LS_Coint_BD!$B$3:$AQ$1079,AR$2)</f>
        <v>0</v>
      </c>
      <c r="AS1069" s="89">
        <f>VLOOKUP($AC1069,LS_Coint_BD!$B$3:$AQ$1079,AS$2)</f>
        <v>0</v>
      </c>
      <c r="AT1069" s="89">
        <f>VLOOKUP($AC1069,LS_Coint_BD!$B$3:$AQ$1079,AT$2)</f>
        <v>0</v>
      </c>
      <c r="AU1069" s="89">
        <f>VLOOKUP($AC1069,LS_Coint_BD!$B$3:$AQ$1079,AU$2)</f>
        <v>0</v>
      </c>
      <c r="AV1069" s="89">
        <f>VLOOKUP($AC1069,LS_Coint_BD!$B$3:$AQ$1079,AV$2)</f>
        <v>0</v>
      </c>
      <c r="AW1069" s="89">
        <f>VLOOKUP($AC1069,LS_Coint_BD!$B$3:$AQ$1079,AW$2)</f>
        <v>0</v>
      </c>
      <c r="AX1069" s="89">
        <f>VLOOKUP($AC1069,LS_Coint_BD!$B$3:$AQ$1079,AX$2)</f>
        <v>0</v>
      </c>
      <c r="AY1069" s="89">
        <f>VLOOKUP($AC1069,LS_Coint_BD!$B$3:$AQ$1079,AY$2)</f>
        <v>0</v>
      </c>
      <c r="AZ1069" s="89">
        <f>VLOOKUP($AC1069,LS_Coint_BD!$B$3:$AQ$1079,AZ$2)</f>
        <v>0</v>
      </c>
      <c r="BA1069" s="89">
        <f>VLOOKUP($AC1069,LS_Coint_BD!$B$3:$AQ$1079,BA$2)</f>
        <v>0</v>
      </c>
      <c r="BB1069" s="89">
        <f>VLOOKUP($AC1069,LS_Coint_BD!$B$3:$AQ$1079,BB$2)</f>
        <v>0</v>
      </c>
      <c r="BC1069" s="89">
        <f>VLOOKUP($AC1069,LS_Coint_BD!$B$3:$AQ$1079,BC$2)</f>
        <v>0</v>
      </c>
      <c r="BD1069" s="89">
        <f t="shared" si="795"/>
        <v>0</v>
      </c>
      <c r="BE1069" s="89">
        <f t="shared" si="796"/>
        <v>0</v>
      </c>
      <c r="BF1069" s="89">
        <f t="shared" si="797"/>
        <v>0</v>
      </c>
      <c r="BG1069" s="89">
        <f t="shared" si="798"/>
        <v>0</v>
      </c>
      <c r="BH1069" s="89">
        <f t="shared" si="799"/>
        <v>0</v>
      </c>
      <c r="BI1069" s="89">
        <f t="shared" si="800"/>
        <v>0</v>
      </c>
      <c r="BJ1069" s="89">
        <f t="shared" si="801"/>
        <v>0</v>
      </c>
      <c r="BK1069" s="89">
        <f t="shared" si="802"/>
        <v>0</v>
      </c>
      <c r="BL1069" s="89">
        <f t="shared" si="803"/>
        <v>0</v>
      </c>
      <c r="BM1069" s="89"/>
      <c r="BN1069" s="26" t="b">
        <f t="shared" si="804"/>
        <v>0</v>
      </c>
      <c r="BO1069" s="26" t="b">
        <f t="shared" si="805"/>
        <v>0</v>
      </c>
      <c r="BP1069" s="26" t="b">
        <f t="shared" si="806"/>
        <v>0</v>
      </c>
      <c r="BQ1069" s="26" t="b">
        <f t="shared" si="807"/>
        <v>0</v>
      </c>
      <c r="BR1069" s="26" t="b">
        <f t="shared" si="808"/>
        <v>0</v>
      </c>
      <c r="BS1069" s="26" t="b">
        <f t="shared" si="809"/>
        <v>0</v>
      </c>
      <c r="BT1069" s="26" t="b">
        <f t="shared" si="810"/>
        <v>0</v>
      </c>
      <c r="BU1069" s="26" t="b">
        <f t="shared" si="811"/>
        <v>0</v>
      </c>
    </row>
    <row r="1070" spans="2:73" ht="15" thickBot="1" x14ac:dyDescent="0.35">
      <c r="B1070" s="17">
        <f>VLOOKUP($AC1070,LS_Coint_BD!$B$3:$D$1079,2)</f>
        <v>0</v>
      </c>
      <c r="C1070" s="87">
        <f>VLOOKUP($AC1070,LS_Coint_BD!$B$3:$D$1079,3)</f>
        <v>0</v>
      </c>
      <c r="D1070" s="68">
        <f t="shared" si="771"/>
        <v>0</v>
      </c>
      <c r="E1070" s="65">
        <f t="shared" si="772"/>
        <v>0</v>
      </c>
      <c r="F1070" s="69">
        <f t="shared" si="773"/>
        <v>0</v>
      </c>
      <c r="G1070" s="68">
        <f t="shared" si="774"/>
        <v>0</v>
      </c>
      <c r="H1070" s="65">
        <f t="shared" si="775"/>
        <v>0</v>
      </c>
      <c r="I1070" s="69">
        <f t="shared" si="776"/>
        <v>0</v>
      </c>
      <c r="J1070" s="68">
        <f t="shared" si="777"/>
        <v>0</v>
      </c>
      <c r="K1070" s="65">
        <f t="shared" si="778"/>
        <v>0</v>
      </c>
      <c r="L1070" s="69">
        <f t="shared" si="779"/>
        <v>0</v>
      </c>
      <c r="M1070" s="68">
        <f t="shared" si="780"/>
        <v>0</v>
      </c>
      <c r="N1070" s="65">
        <f t="shared" si="781"/>
        <v>0</v>
      </c>
      <c r="O1070" s="69">
        <f t="shared" si="782"/>
        <v>0</v>
      </c>
      <c r="P1070" s="68">
        <f t="shared" si="783"/>
        <v>0</v>
      </c>
      <c r="Q1070" s="65">
        <f t="shared" si="784"/>
        <v>0</v>
      </c>
      <c r="R1070" s="69">
        <f t="shared" si="785"/>
        <v>0</v>
      </c>
      <c r="S1070" s="68">
        <f t="shared" si="786"/>
        <v>0</v>
      </c>
      <c r="T1070" s="65">
        <f t="shared" si="787"/>
        <v>0</v>
      </c>
      <c r="U1070" s="69">
        <f t="shared" si="788"/>
        <v>0</v>
      </c>
      <c r="V1070" s="68">
        <f t="shared" si="789"/>
        <v>0</v>
      </c>
      <c r="W1070" s="65">
        <f t="shared" si="790"/>
        <v>0</v>
      </c>
      <c r="X1070" s="69">
        <f t="shared" si="791"/>
        <v>0</v>
      </c>
      <c r="Y1070" s="68">
        <f t="shared" si="792"/>
        <v>0</v>
      </c>
      <c r="Z1070" s="65">
        <f t="shared" si="793"/>
        <v>0</v>
      </c>
      <c r="AA1070" s="69">
        <f t="shared" si="794"/>
        <v>0</v>
      </c>
      <c r="AB1070" s="98">
        <f>SUMIF(BN1070:BU1070,"VERDADEIRO",BN$3:$BU1069)</f>
        <v>0</v>
      </c>
      <c r="AC1070" s="97">
        <f t="shared" si="770"/>
        <v>1067</v>
      </c>
      <c r="AD1070" s="89">
        <f>RTD("tryd.rtdserver",,"COT",B1070,"ULT")</f>
        <v>0</v>
      </c>
      <c r="AE1070" s="89">
        <f>RTD("tryd.rtdserver",,"COT",C1070,"ULT")</f>
        <v>0</v>
      </c>
      <c r="AF1070" s="89">
        <f>VLOOKUP($AC1070,LS_Coint_BD!$B$3:$AQ$1079,AF$2)*$AD1070+VLOOKUP($AC1070,LS_Coint_BD!$B$3:$AQ$1079,AF$2+1)</f>
        <v>0</v>
      </c>
      <c r="AG1070" s="89">
        <f>VLOOKUP($AC1070,LS_Coint_BD!$B$3:$AQ$1079,AG$2)*$AD1070+VLOOKUP($AC1070,LS_Coint_BD!$B$3:$AQ$1079,AG$2+1)</f>
        <v>0</v>
      </c>
      <c r="AH1070" s="89">
        <f>VLOOKUP($AC1070,LS_Coint_BD!$B$3:$AQ$1079,AH$2)*$AD1070+VLOOKUP($AC1070,LS_Coint_BD!$B$3:$AQ$1079,AH$2+1)</f>
        <v>0</v>
      </c>
      <c r="AI1070" s="89">
        <f>VLOOKUP($AC1070,LS_Coint_BD!$B$3:$AQ$1079,AI$2)*$AD1070+VLOOKUP($AC1070,LS_Coint_BD!$B$3:$AQ$1079,AI$2+1)</f>
        <v>0</v>
      </c>
      <c r="AJ1070" s="89">
        <f>VLOOKUP($AC1070,LS_Coint_BD!$B$3:$AQ$1079,AJ$2)*$AD1070+VLOOKUP($AC1070,LS_Coint_BD!$B$3:$AQ$1079,AJ$2+1)</f>
        <v>0</v>
      </c>
      <c r="AK1070" s="89">
        <f>VLOOKUP($AC1070,LS_Coint_BD!$B$3:$AQ$1079,AK$2)*$AD1070+VLOOKUP($AC1070,LS_Coint_BD!$B$3:$AQ$1079,AK$2+1)</f>
        <v>0</v>
      </c>
      <c r="AL1070" s="89">
        <f>VLOOKUP($AC1070,LS_Coint_BD!$B$3:$AQ$1079,AL$2)*$AD1070+VLOOKUP($AC1070,LS_Coint_BD!$B$3:$AQ$1079,AL$2+1)</f>
        <v>0</v>
      </c>
      <c r="AM1070" s="89">
        <f>VLOOKUP($AC1070,LS_Coint_BD!$B$3:$AQ$1079,AM$2)*$AD1070+VLOOKUP($AC1070,LS_Coint_BD!$B$3:$AQ$1079,AM$2+1)</f>
        <v>0</v>
      </c>
      <c r="AN1070" s="89">
        <f>VLOOKUP($AC1070,LS_Coint_BD!$B$3:$AQ$1079,AN$2)</f>
        <v>0</v>
      </c>
      <c r="AO1070" s="89">
        <f>VLOOKUP($AC1070,LS_Coint_BD!$B$3:$AQ$1079,AO$2)</f>
        <v>0</v>
      </c>
      <c r="AP1070" s="89">
        <f>VLOOKUP($AC1070,LS_Coint_BD!$B$3:$AQ$1079,AP$2)</f>
        <v>0</v>
      </c>
      <c r="AQ1070" s="89">
        <f>VLOOKUP($AC1070,LS_Coint_BD!$B$3:$AQ$1079,AQ$2)</f>
        <v>0</v>
      </c>
      <c r="AR1070" s="89">
        <f>VLOOKUP($AC1070,LS_Coint_BD!$B$3:$AQ$1079,AR$2)</f>
        <v>0</v>
      </c>
      <c r="AS1070" s="89">
        <f>VLOOKUP($AC1070,LS_Coint_BD!$B$3:$AQ$1079,AS$2)</f>
        <v>0</v>
      </c>
      <c r="AT1070" s="89">
        <f>VLOOKUP($AC1070,LS_Coint_BD!$B$3:$AQ$1079,AT$2)</f>
        <v>0</v>
      </c>
      <c r="AU1070" s="89">
        <f>VLOOKUP($AC1070,LS_Coint_BD!$B$3:$AQ$1079,AU$2)</f>
        <v>0</v>
      </c>
      <c r="AV1070" s="89">
        <f>VLOOKUP($AC1070,LS_Coint_BD!$B$3:$AQ$1079,AV$2)</f>
        <v>0</v>
      </c>
      <c r="AW1070" s="89">
        <f>VLOOKUP($AC1070,LS_Coint_BD!$B$3:$AQ$1079,AW$2)</f>
        <v>0</v>
      </c>
      <c r="AX1070" s="89">
        <f>VLOOKUP($AC1070,LS_Coint_BD!$B$3:$AQ$1079,AX$2)</f>
        <v>0</v>
      </c>
      <c r="AY1070" s="89">
        <f>VLOOKUP($AC1070,LS_Coint_BD!$B$3:$AQ$1079,AY$2)</f>
        <v>0</v>
      </c>
      <c r="AZ1070" s="89">
        <f>VLOOKUP($AC1070,LS_Coint_BD!$B$3:$AQ$1079,AZ$2)</f>
        <v>0</v>
      </c>
      <c r="BA1070" s="89">
        <f>VLOOKUP($AC1070,LS_Coint_BD!$B$3:$AQ$1079,BA$2)</f>
        <v>0</v>
      </c>
      <c r="BB1070" s="89">
        <f>VLOOKUP($AC1070,LS_Coint_BD!$B$3:$AQ$1079,BB$2)</f>
        <v>0</v>
      </c>
      <c r="BC1070" s="89">
        <f>VLOOKUP($AC1070,LS_Coint_BD!$B$3:$AQ$1079,BC$2)</f>
        <v>0</v>
      </c>
      <c r="BD1070" s="89">
        <f t="shared" si="795"/>
        <v>0</v>
      </c>
      <c r="BE1070" s="89">
        <f t="shared" si="796"/>
        <v>0</v>
      </c>
      <c r="BF1070" s="89">
        <f t="shared" si="797"/>
        <v>0</v>
      </c>
      <c r="BG1070" s="89">
        <f t="shared" si="798"/>
        <v>0</v>
      </c>
      <c r="BH1070" s="89">
        <f t="shared" si="799"/>
        <v>0</v>
      </c>
      <c r="BI1070" s="89">
        <f t="shared" si="800"/>
        <v>0</v>
      </c>
      <c r="BJ1070" s="89">
        <f t="shared" si="801"/>
        <v>0</v>
      </c>
      <c r="BK1070" s="89">
        <f t="shared" si="802"/>
        <v>0</v>
      </c>
      <c r="BL1070" s="89">
        <f t="shared" si="803"/>
        <v>0</v>
      </c>
      <c r="BM1070" s="89"/>
      <c r="BN1070" s="26" t="b">
        <f t="shared" si="804"/>
        <v>0</v>
      </c>
      <c r="BO1070" s="26" t="b">
        <f t="shared" si="805"/>
        <v>0</v>
      </c>
      <c r="BP1070" s="26" t="b">
        <f t="shared" si="806"/>
        <v>0</v>
      </c>
      <c r="BQ1070" s="26" t="b">
        <f t="shared" si="807"/>
        <v>0</v>
      </c>
      <c r="BR1070" s="26" t="b">
        <f t="shared" si="808"/>
        <v>0</v>
      </c>
      <c r="BS1070" s="26" t="b">
        <f t="shared" si="809"/>
        <v>0</v>
      </c>
      <c r="BT1070" s="26" t="b">
        <f t="shared" si="810"/>
        <v>0</v>
      </c>
      <c r="BU1070" s="26" t="b">
        <f t="shared" si="811"/>
        <v>0</v>
      </c>
    </row>
    <row r="1071" spans="2:73" ht="15" thickBot="1" x14ac:dyDescent="0.35">
      <c r="B1071" s="17">
        <f>VLOOKUP($AC1071,LS_Coint_BD!$B$3:$D$1079,2)</f>
        <v>0</v>
      </c>
      <c r="C1071" s="87">
        <f>VLOOKUP($AC1071,LS_Coint_BD!$B$3:$D$1079,3)</f>
        <v>0</v>
      </c>
      <c r="D1071" s="68">
        <f t="shared" si="771"/>
        <v>0</v>
      </c>
      <c r="E1071" s="65">
        <f t="shared" si="772"/>
        <v>0</v>
      </c>
      <c r="F1071" s="69">
        <f t="shared" si="773"/>
        <v>0</v>
      </c>
      <c r="G1071" s="68">
        <f t="shared" si="774"/>
        <v>0</v>
      </c>
      <c r="H1071" s="65">
        <f t="shared" si="775"/>
        <v>0</v>
      </c>
      <c r="I1071" s="69">
        <f t="shared" si="776"/>
        <v>0</v>
      </c>
      <c r="J1071" s="68">
        <f t="shared" si="777"/>
        <v>0</v>
      </c>
      <c r="K1071" s="65">
        <f t="shared" si="778"/>
        <v>0</v>
      </c>
      <c r="L1071" s="69">
        <f t="shared" si="779"/>
        <v>0</v>
      </c>
      <c r="M1071" s="68">
        <f t="shared" si="780"/>
        <v>0</v>
      </c>
      <c r="N1071" s="65">
        <f t="shared" si="781"/>
        <v>0</v>
      </c>
      <c r="O1071" s="69">
        <f t="shared" si="782"/>
        <v>0</v>
      </c>
      <c r="P1071" s="68">
        <f t="shared" si="783"/>
        <v>0</v>
      </c>
      <c r="Q1071" s="65">
        <f t="shared" si="784"/>
        <v>0</v>
      </c>
      <c r="R1071" s="69">
        <f t="shared" si="785"/>
        <v>0</v>
      </c>
      <c r="S1071" s="68">
        <f t="shared" si="786"/>
        <v>0</v>
      </c>
      <c r="T1071" s="65">
        <f t="shared" si="787"/>
        <v>0</v>
      </c>
      <c r="U1071" s="69">
        <f t="shared" si="788"/>
        <v>0</v>
      </c>
      <c r="V1071" s="68">
        <f t="shared" si="789"/>
        <v>0</v>
      </c>
      <c r="W1071" s="65">
        <f t="shared" si="790"/>
        <v>0</v>
      </c>
      <c r="X1071" s="69">
        <f t="shared" si="791"/>
        <v>0</v>
      </c>
      <c r="Y1071" s="68">
        <f t="shared" si="792"/>
        <v>0</v>
      </c>
      <c r="Z1071" s="65">
        <f t="shared" si="793"/>
        <v>0</v>
      </c>
      <c r="AA1071" s="69">
        <f t="shared" si="794"/>
        <v>0</v>
      </c>
      <c r="AB1071" s="98">
        <f>SUMIF(BN1071:BU1071,"VERDADEIRO",BN$3:$BU1070)</f>
        <v>0</v>
      </c>
      <c r="AC1071" s="97">
        <f t="shared" si="770"/>
        <v>1068</v>
      </c>
      <c r="AD1071" s="89">
        <f>RTD("tryd.rtdserver",,"COT",B1071,"ULT")</f>
        <v>0</v>
      </c>
      <c r="AE1071" s="89">
        <f>RTD("tryd.rtdserver",,"COT",C1071,"ULT")</f>
        <v>0</v>
      </c>
      <c r="AF1071" s="89">
        <f>VLOOKUP($AC1071,LS_Coint_BD!$B$3:$AQ$1079,AF$2)*$AD1071+VLOOKUP($AC1071,LS_Coint_BD!$B$3:$AQ$1079,AF$2+1)</f>
        <v>0</v>
      </c>
      <c r="AG1071" s="89">
        <f>VLOOKUP($AC1071,LS_Coint_BD!$B$3:$AQ$1079,AG$2)*$AD1071+VLOOKUP($AC1071,LS_Coint_BD!$B$3:$AQ$1079,AG$2+1)</f>
        <v>0</v>
      </c>
      <c r="AH1071" s="89">
        <f>VLOOKUP($AC1071,LS_Coint_BD!$B$3:$AQ$1079,AH$2)*$AD1071+VLOOKUP($AC1071,LS_Coint_BD!$B$3:$AQ$1079,AH$2+1)</f>
        <v>0</v>
      </c>
      <c r="AI1071" s="89">
        <f>VLOOKUP($AC1071,LS_Coint_BD!$B$3:$AQ$1079,AI$2)*$AD1071+VLOOKUP($AC1071,LS_Coint_BD!$B$3:$AQ$1079,AI$2+1)</f>
        <v>0</v>
      </c>
      <c r="AJ1071" s="89">
        <f>VLOOKUP($AC1071,LS_Coint_BD!$B$3:$AQ$1079,AJ$2)*$AD1071+VLOOKUP($AC1071,LS_Coint_BD!$B$3:$AQ$1079,AJ$2+1)</f>
        <v>0</v>
      </c>
      <c r="AK1071" s="89">
        <f>VLOOKUP($AC1071,LS_Coint_BD!$B$3:$AQ$1079,AK$2)*$AD1071+VLOOKUP($AC1071,LS_Coint_BD!$B$3:$AQ$1079,AK$2+1)</f>
        <v>0</v>
      </c>
      <c r="AL1071" s="89">
        <f>VLOOKUP($AC1071,LS_Coint_BD!$B$3:$AQ$1079,AL$2)*$AD1071+VLOOKUP($AC1071,LS_Coint_BD!$B$3:$AQ$1079,AL$2+1)</f>
        <v>0</v>
      </c>
      <c r="AM1071" s="89">
        <f>VLOOKUP($AC1071,LS_Coint_BD!$B$3:$AQ$1079,AM$2)*$AD1071+VLOOKUP($AC1071,LS_Coint_BD!$B$3:$AQ$1079,AM$2+1)</f>
        <v>0</v>
      </c>
      <c r="AN1071" s="89">
        <f>VLOOKUP($AC1071,LS_Coint_BD!$B$3:$AQ$1079,AN$2)</f>
        <v>0</v>
      </c>
      <c r="AO1071" s="89">
        <f>VLOOKUP($AC1071,LS_Coint_BD!$B$3:$AQ$1079,AO$2)</f>
        <v>0</v>
      </c>
      <c r="AP1071" s="89">
        <f>VLOOKUP($AC1071,LS_Coint_BD!$B$3:$AQ$1079,AP$2)</f>
        <v>0</v>
      </c>
      <c r="AQ1071" s="89">
        <f>VLOOKUP($AC1071,LS_Coint_BD!$B$3:$AQ$1079,AQ$2)</f>
        <v>0</v>
      </c>
      <c r="AR1071" s="89">
        <f>VLOOKUP($AC1071,LS_Coint_BD!$B$3:$AQ$1079,AR$2)</f>
        <v>0</v>
      </c>
      <c r="AS1071" s="89">
        <f>VLOOKUP($AC1071,LS_Coint_BD!$B$3:$AQ$1079,AS$2)</f>
        <v>0</v>
      </c>
      <c r="AT1071" s="89">
        <f>VLOOKUP($AC1071,LS_Coint_BD!$B$3:$AQ$1079,AT$2)</f>
        <v>0</v>
      </c>
      <c r="AU1071" s="89">
        <f>VLOOKUP($AC1071,LS_Coint_BD!$B$3:$AQ$1079,AU$2)</f>
        <v>0</v>
      </c>
      <c r="AV1071" s="89">
        <f>VLOOKUP($AC1071,LS_Coint_BD!$B$3:$AQ$1079,AV$2)</f>
        <v>0</v>
      </c>
      <c r="AW1071" s="89">
        <f>VLOOKUP($AC1071,LS_Coint_BD!$B$3:$AQ$1079,AW$2)</f>
        <v>0</v>
      </c>
      <c r="AX1071" s="89">
        <f>VLOOKUP($AC1071,LS_Coint_BD!$B$3:$AQ$1079,AX$2)</f>
        <v>0</v>
      </c>
      <c r="AY1071" s="89">
        <f>VLOOKUP($AC1071,LS_Coint_BD!$B$3:$AQ$1079,AY$2)</f>
        <v>0</v>
      </c>
      <c r="AZ1071" s="89">
        <f>VLOOKUP($AC1071,LS_Coint_BD!$B$3:$AQ$1079,AZ$2)</f>
        <v>0</v>
      </c>
      <c r="BA1071" s="89">
        <f>VLOOKUP($AC1071,LS_Coint_BD!$B$3:$AQ$1079,BA$2)</f>
        <v>0</v>
      </c>
      <c r="BB1071" s="89">
        <f>VLOOKUP($AC1071,LS_Coint_BD!$B$3:$AQ$1079,BB$2)</f>
        <v>0</v>
      </c>
      <c r="BC1071" s="89">
        <f>VLOOKUP($AC1071,LS_Coint_BD!$B$3:$AQ$1079,BC$2)</f>
        <v>0</v>
      </c>
      <c r="BD1071" s="89">
        <f t="shared" si="795"/>
        <v>0</v>
      </c>
      <c r="BE1071" s="89">
        <f t="shared" si="796"/>
        <v>0</v>
      </c>
      <c r="BF1071" s="89">
        <f t="shared" si="797"/>
        <v>0</v>
      </c>
      <c r="BG1071" s="89">
        <f t="shared" si="798"/>
        <v>0</v>
      </c>
      <c r="BH1071" s="89">
        <f t="shared" si="799"/>
        <v>0</v>
      </c>
      <c r="BI1071" s="89">
        <f t="shared" si="800"/>
        <v>0</v>
      </c>
      <c r="BJ1071" s="89">
        <f t="shared" si="801"/>
        <v>0</v>
      </c>
      <c r="BK1071" s="89">
        <f t="shared" si="802"/>
        <v>0</v>
      </c>
      <c r="BL1071" s="89">
        <f t="shared" si="803"/>
        <v>0</v>
      </c>
      <c r="BM1071" s="89"/>
      <c r="BN1071" s="26" t="b">
        <f t="shared" si="804"/>
        <v>0</v>
      </c>
      <c r="BO1071" s="26" t="b">
        <f t="shared" si="805"/>
        <v>0</v>
      </c>
      <c r="BP1071" s="26" t="b">
        <f t="shared" si="806"/>
        <v>0</v>
      </c>
      <c r="BQ1071" s="26" t="b">
        <f t="shared" si="807"/>
        <v>0</v>
      </c>
      <c r="BR1071" s="26" t="b">
        <f t="shared" si="808"/>
        <v>0</v>
      </c>
      <c r="BS1071" s="26" t="b">
        <f t="shared" si="809"/>
        <v>0</v>
      </c>
      <c r="BT1071" s="26" t="b">
        <f t="shared" si="810"/>
        <v>0</v>
      </c>
      <c r="BU1071" s="26" t="b">
        <f t="shared" si="811"/>
        <v>0</v>
      </c>
    </row>
    <row r="1072" spans="2:73" ht="15" thickBot="1" x14ac:dyDescent="0.35">
      <c r="B1072" s="17">
        <f>VLOOKUP($AC1072,LS_Coint_BD!$B$3:$D$1079,2)</f>
        <v>0</v>
      </c>
      <c r="C1072" s="87">
        <f>VLOOKUP($AC1072,LS_Coint_BD!$B$3:$D$1079,3)</f>
        <v>0</v>
      </c>
      <c r="D1072" s="68">
        <f t="shared" si="771"/>
        <v>0</v>
      </c>
      <c r="E1072" s="65">
        <f t="shared" si="772"/>
        <v>0</v>
      </c>
      <c r="F1072" s="69">
        <f t="shared" si="773"/>
        <v>0</v>
      </c>
      <c r="G1072" s="68">
        <f t="shared" si="774"/>
        <v>0</v>
      </c>
      <c r="H1072" s="65">
        <f t="shared" si="775"/>
        <v>0</v>
      </c>
      <c r="I1072" s="69">
        <f t="shared" si="776"/>
        <v>0</v>
      </c>
      <c r="J1072" s="68">
        <f t="shared" si="777"/>
        <v>0</v>
      </c>
      <c r="K1072" s="65">
        <f t="shared" si="778"/>
        <v>0</v>
      </c>
      <c r="L1072" s="69">
        <f t="shared" si="779"/>
        <v>0</v>
      </c>
      <c r="M1072" s="68">
        <f t="shared" si="780"/>
        <v>0</v>
      </c>
      <c r="N1072" s="65">
        <f t="shared" si="781"/>
        <v>0</v>
      </c>
      <c r="O1072" s="69">
        <f t="shared" si="782"/>
        <v>0</v>
      </c>
      <c r="P1072" s="68">
        <f t="shared" si="783"/>
        <v>0</v>
      </c>
      <c r="Q1072" s="65">
        <f t="shared" si="784"/>
        <v>0</v>
      </c>
      <c r="R1072" s="69">
        <f t="shared" si="785"/>
        <v>0</v>
      </c>
      <c r="S1072" s="68">
        <f t="shared" si="786"/>
        <v>0</v>
      </c>
      <c r="T1072" s="65">
        <f t="shared" si="787"/>
        <v>0</v>
      </c>
      <c r="U1072" s="69">
        <f t="shared" si="788"/>
        <v>0</v>
      </c>
      <c r="V1072" s="68">
        <f t="shared" si="789"/>
        <v>0</v>
      </c>
      <c r="W1072" s="65">
        <f t="shared" si="790"/>
        <v>0</v>
      </c>
      <c r="X1072" s="69">
        <f t="shared" si="791"/>
        <v>0</v>
      </c>
      <c r="Y1072" s="68">
        <f t="shared" si="792"/>
        <v>0</v>
      </c>
      <c r="Z1072" s="65">
        <f t="shared" si="793"/>
        <v>0</v>
      </c>
      <c r="AA1072" s="69">
        <f t="shared" si="794"/>
        <v>0</v>
      </c>
      <c r="AB1072" s="98">
        <f>SUMIF(BN1072:BU1072,"VERDADEIRO",BN$3:$BU1071)</f>
        <v>0</v>
      </c>
      <c r="AC1072" s="97">
        <f t="shared" si="770"/>
        <v>1069</v>
      </c>
      <c r="AD1072" s="89">
        <f>RTD("tryd.rtdserver",,"COT",B1072,"ULT")</f>
        <v>0</v>
      </c>
      <c r="AE1072" s="89">
        <f>RTD("tryd.rtdserver",,"COT",C1072,"ULT")</f>
        <v>0</v>
      </c>
      <c r="AF1072" s="89">
        <f>VLOOKUP($AC1072,LS_Coint_BD!$B$3:$AQ$1079,AF$2)*$AD1072+VLOOKUP($AC1072,LS_Coint_BD!$B$3:$AQ$1079,AF$2+1)</f>
        <v>0</v>
      </c>
      <c r="AG1072" s="89">
        <f>VLOOKUP($AC1072,LS_Coint_BD!$B$3:$AQ$1079,AG$2)*$AD1072+VLOOKUP($AC1072,LS_Coint_BD!$B$3:$AQ$1079,AG$2+1)</f>
        <v>0</v>
      </c>
      <c r="AH1072" s="89">
        <f>VLOOKUP($AC1072,LS_Coint_BD!$B$3:$AQ$1079,AH$2)*$AD1072+VLOOKUP($AC1072,LS_Coint_BD!$B$3:$AQ$1079,AH$2+1)</f>
        <v>0</v>
      </c>
      <c r="AI1072" s="89">
        <f>VLOOKUP($AC1072,LS_Coint_BD!$B$3:$AQ$1079,AI$2)*$AD1072+VLOOKUP($AC1072,LS_Coint_BD!$B$3:$AQ$1079,AI$2+1)</f>
        <v>0</v>
      </c>
      <c r="AJ1072" s="89">
        <f>VLOOKUP($AC1072,LS_Coint_BD!$B$3:$AQ$1079,AJ$2)*$AD1072+VLOOKUP($AC1072,LS_Coint_BD!$B$3:$AQ$1079,AJ$2+1)</f>
        <v>0</v>
      </c>
      <c r="AK1072" s="89">
        <f>VLOOKUP($AC1072,LS_Coint_BD!$B$3:$AQ$1079,AK$2)*$AD1072+VLOOKUP($AC1072,LS_Coint_BD!$B$3:$AQ$1079,AK$2+1)</f>
        <v>0</v>
      </c>
      <c r="AL1072" s="89">
        <f>VLOOKUP($AC1072,LS_Coint_BD!$B$3:$AQ$1079,AL$2)*$AD1072+VLOOKUP($AC1072,LS_Coint_BD!$B$3:$AQ$1079,AL$2+1)</f>
        <v>0</v>
      </c>
      <c r="AM1072" s="89">
        <f>VLOOKUP($AC1072,LS_Coint_BD!$B$3:$AQ$1079,AM$2)*$AD1072+VLOOKUP($AC1072,LS_Coint_BD!$B$3:$AQ$1079,AM$2+1)</f>
        <v>0</v>
      </c>
      <c r="AN1072" s="89">
        <f>VLOOKUP($AC1072,LS_Coint_BD!$B$3:$AQ$1079,AN$2)</f>
        <v>0</v>
      </c>
      <c r="AO1072" s="89">
        <f>VLOOKUP($AC1072,LS_Coint_BD!$B$3:$AQ$1079,AO$2)</f>
        <v>0</v>
      </c>
      <c r="AP1072" s="89">
        <f>VLOOKUP($AC1072,LS_Coint_BD!$B$3:$AQ$1079,AP$2)</f>
        <v>0</v>
      </c>
      <c r="AQ1072" s="89">
        <f>VLOOKUP($AC1072,LS_Coint_BD!$B$3:$AQ$1079,AQ$2)</f>
        <v>0</v>
      </c>
      <c r="AR1072" s="89">
        <f>VLOOKUP($AC1072,LS_Coint_BD!$B$3:$AQ$1079,AR$2)</f>
        <v>0</v>
      </c>
      <c r="AS1072" s="89">
        <f>VLOOKUP($AC1072,LS_Coint_BD!$B$3:$AQ$1079,AS$2)</f>
        <v>0</v>
      </c>
      <c r="AT1072" s="89">
        <f>VLOOKUP($AC1072,LS_Coint_BD!$B$3:$AQ$1079,AT$2)</f>
        <v>0</v>
      </c>
      <c r="AU1072" s="89">
        <f>VLOOKUP($AC1072,LS_Coint_BD!$B$3:$AQ$1079,AU$2)</f>
        <v>0</v>
      </c>
      <c r="AV1072" s="89">
        <f>VLOOKUP($AC1072,LS_Coint_BD!$B$3:$AQ$1079,AV$2)</f>
        <v>0</v>
      </c>
      <c r="AW1072" s="89">
        <f>VLOOKUP($AC1072,LS_Coint_BD!$B$3:$AQ$1079,AW$2)</f>
        <v>0</v>
      </c>
      <c r="AX1072" s="89">
        <f>VLOOKUP($AC1072,LS_Coint_BD!$B$3:$AQ$1079,AX$2)</f>
        <v>0</v>
      </c>
      <c r="AY1072" s="89">
        <f>VLOOKUP($AC1072,LS_Coint_BD!$B$3:$AQ$1079,AY$2)</f>
        <v>0</v>
      </c>
      <c r="AZ1072" s="89">
        <f>VLOOKUP($AC1072,LS_Coint_BD!$B$3:$AQ$1079,AZ$2)</f>
        <v>0</v>
      </c>
      <c r="BA1072" s="89">
        <f>VLOOKUP($AC1072,LS_Coint_BD!$B$3:$AQ$1079,BA$2)</f>
        <v>0</v>
      </c>
      <c r="BB1072" s="89">
        <f>VLOOKUP($AC1072,LS_Coint_BD!$B$3:$AQ$1079,BB$2)</f>
        <v>0</v>
      </c>
      <c r="BC1072" s="89">
        <f>VLOOKUP($AC1072,LS_Coint_BD!$B$3:$AQ$1079,BC$2)</f>
        <v>0</v>
      </c>
      <c r="BD1072" s="89">
        <f t="shared" si="795"/>
        <v>0</v>
      </c>
      <c r="BE1072" s="89">
        <f t="shared" si="796"/>
        <v>0</v>
      </c>
      <c r="BF1072" s="89">
        <f t="shared" si="797"/>
        <v>0</v>
      </c>
      <c r="BG1072" s="89">
        <f t="shared" si="798"/>
        <v>0</v>
      </c>
      <c r="BH1072" s="89">
        <f t="shared" si="799"/>
        <v>0</v>
      </c>
      <c r="BI1072" s="89">
        <f t="shared" si="800"/>
        <v>0</v>
      </c>
      <c r="BJ1072" s="89">
        <f t="shared" si="801"/>
        <v>0</v>
      </c>
      <c r="BK1072" s="89">
        <f t="shared" si="802"/>
        <v>0</v>
      </c>
      <c r="BL1072" s="89">
        <f t="shared" si="803"/>
        <v>0</v>
      </c>
      <c r="BM1072" s="89"/>
      <c r="BN1072" s="26" t="b">
        <f t="shared" si="804"/>
        <v>0</v>
      </c>
      <c r="BO1072" s="26" t="b">
        <f t="shared" si="805"/>
        <v>0</v>
      </c>
      <c r="BP1072" s="26" t="b">
        <f t="shared" si="806"/>
        <v>0</v>
      </c>
      <c r="BQ1072" s="26" t="b">
        <f t="shared" si="807"/>
        <v>0</v>
      </c>
      <c r="BR1072" s="26" t="b">
        <f t="shared" si="808"/>
        <v>0</v>
      </c>
      <c r="BS1072" s="26" t="b">
        <f t="shared" si="809"/>
        <v>0</v>
      </c>
      <c r="BT1072" s="26" t="b">
        <f t="shared" si="810"/>
        <v>0</v>
      </c>
      <c r="BU1072" s="26" t="b">
        <f t="shared" si="811"/>
        <v>0</v>
      </c>
    </row>
    <row r="1073" spans="2:73" ht="15" thickBot="1" x14ac:dyDescent="0.35">
      <c r="B1073" s="17">
        <f>VLOOKUP($AC1073,LS_Coint_BD!$B$3:$D$1079,2)</f>
        <v>0</v>
      </c>
      <c r="C1073" s="87">
        <f>VLOOKUP($AC1073,LS_Coint_BD!$B$3:$D$1079,3)</f>
        <v>0</v>
      </c>
      <c r="D1073" s="68">
        <f t="shared" si="771"/>
        <v>0</v>
      </c>
      <c r="E1073" s="65">
        <f t="shared" si="772"/>
        <v>0</v>
      </c>
      <c r="F1073" s="69">
        <f t="shared" si="773"/>
        <v>0</v>
      </c>
      <c r="G1073" s="68">
        <f t="shared" si="774"/>
        <v>0</v>
      </c>
      <c r="H1073" s="65">
        <f t="shared" si="775"/>
        <v>0</v>
      </c>
      <c r="I1073" s="69">
        <f t="shared" si="776"/>
        <v>0</v>
      </c>
      <c r="J1073" s="68">
        <f t="shared" si="777"/>
        <v>0</v>
      </c>
      <c r="K1073" s="65">
        <f t="shared" si="778"/>
        <v>0</v>
      </c>
      <c r="L1073" s="69">
        <f t="shared" si="779"/>
        <v>0</v>
      </c>
      <c r="M1073" s="68">
        <f t="shared" si="780"/>
        <v>0</v>
      </c>
      <c r="N1073" s="65">
        <f t="shared" si="781"/>
        <v>0</v>
      </c>
      <c r="O1073" s="69">
        <f t="shared" si="782"/>
        <v>0</v>
      </c>
      <c r="P1073" s="68">
        <f t="shared" si="783"/>
        <v>0</v>
      </c>
      <c r="Q1073" s="65">
        <f t="shared" si="784"/>
        <v>0</v>
      </c>
      <c r="R1073" s="69">
        <f t="shared" si="785"/>
        <v>0</v>
      </c>
      <c r="S1073" s="68">
        <f t="shared" si="786"/>
        <v>0</v>
      </c>
      <c r="T1073" s="65">
        <f t="shared" si="787"/>
        <v>0</v>
      </c>
      <c r="U1073" s="69">
        <f t="shared" si="788"/>
        <v>0</v>
      </c>
      <c r="V1073" s="68">
        <f t="shared" si="789"/>
        <v>0</v>
      </c>
      <c r="W1073" s="65">
        <f t="shared" si="790"/>
        <v>0</v>
      </c>
      <c r="X1073" s="69">
        <f t="shared" si="791"/>
        <v>0</v>
      </c>
      <c r="Y1073" s="68">
        <f t="shared" si="792"/>
        <v>0</v>
      </c>
      <c r="Z1073" s="65">
        <f t="shared" si="793"/>
        <v>0</v>
      </c>
      <c r="AA1073" s="69">
        <f t="shared" si="794"/>
        <v>0</v>
      </c>
      <c r="AB1073" s="98">
        <f>SUMIF(BN1073:BU1073,"VERDADEIRO",BN$3:$BU1072)</f>
        <v>0</v>
      </c>
      <c r="AC1073" s="97">
        <f t="shared" si="770"/>
        <v>1070</v>
      </c>
      <c r="AD1073" s="89">
        <f>RTD("tryd.rtdserver",,"COT",B1073,"ULT")</f>
        <v>0</v>
      </c>
      <c r="AE1073" s="89">
        <f>RTD("tryd.rtdserver",,"COT",C1073,"ULT")</f>
        <v>0</v>
      </c>
      <c r="AF1073" s="89">
        <f>VLOOKUP($AC1073,LS_Coint_BD!$B$3:$AQ$1079,AF$2)*$AD1073+VLOOKUP($AC1073,LS_Coint_BD!$B$3:$AQ$1079,AF$2+1)</f>
        <v>0</v>
      </c>
      <c r="AG1073" s="89">
        <f>VLOOKUP($AC1073,LS_Coint_BD!$B$3:$AQ$1079,AG$2)*$AD1073+VLOOKUP($AC1073,LS_Coint_BD!$B$3:$AQ$1079,AG$2+1)</f>
        <v>0</v>
      </c>
      <c r="AH1073" s="89">
        <f>VLOOKUP($AC1073,LS_Coint_BD!$B$3:$AQ$1079,AH$2)*$AD1073+VLOOKUP($AC1073,LS_Coint_BD!$B$3:$AQ$1079,AH$2+1)</f>
        <v>0</v>
      </c>
      <c r="AI1073" s="89">
        <f>VLOOKUP($AC1073,LS_Coint_BD!$B$3:$AQ$1079,AI$2)*$AD1073+VLOOKUP($AC1073,LS_Coint_BD!$B$3:$AQ$1079,AI$2+1)</f>
        <v>0</v>
      </c>
      <c r="AJ1073" s="89">
        <f>VLOOKUP($AC1073,LS_Coint_BD!$B$3:$AQ$1079,AJ$2)*$AD1073+VLOOKUP($AC1073,LS_Coint_BD!$B$3:$AQ$1079,AJ$2+1)</f>
        <v>0</v>
      </c>
      <c r="AK1073" s="89">
        <f>VLOOKUP($AC1073,LS_Coint_BD!$B$3:$AQ$1079,AK$2)*$AD1073+VLOOKUP($AC1073,LS_Coint_BD!$B$3:$AQ$1079,AK$2+1)</f>
        <v>0</v>
      </c>
      <c r="AL1073" s="89">
        <f>VLOOKUP($AC1073,LS_Coint_BD!$B$3:$AQ$1079,AL$2)*$AD1073+VLOOKUP($AC1073,LS_Coint_BD!$B$3:$AQ$1079,AL$2+1)</f>
        <v>0</v>
      </c>
      <c r="AM1073" s="89">
        <f>VLOOKUP($AC1073,LS_Coint_BD!$B$3:$AQ$1079,AM$2)*$AD1073+VLOOKUP($AC1073,LS_Coint_BD!$B$3:$AQ$1079,AM$2+1)</f>
        <v>0</v>
      </c>
      <c r="AN1073" s="89">
        <f>VLOOKUP($AC1073,LS_Coint_BD!$B$3:$AQ$1079,AN$2)</f>
        <v>0</v>
      </c>
      <c r="AO1073" s="89">
        <f>VLOOKUP($AC1073,LS_Coint_BD!$B$3:$AQ$1079,AO$2)</f>
        <v>0</v>
      </c>
      <c r="AP1073" s="89">
        <f>VLOOKUP($AC1073,LS_Coint_BD!$B$3:$AQ$1079,AP$2)</f>
        <v>0</v>
      </c>
      <c r="AQ1073" s="89">
        <f>VLOOKUP($AC1073,LS_Coint_BD!$B$3:$AQ$1079,AQ$2)</f>
        <v>0</v>
      </c>
      <c r="AR1073" s="89">
        <f>VLOOKUP($AC1073,LS_Coint_BD!$B$3:$AQ$1079,AR$2)</f>
        <v>0</v>
      </c>
      <c r="AS1073" s="89">
        <f>VLOOKUP($AC1073,LS_Coint_BD!$B$3:$AQ$1079,AS$2)</f>
        <v>0</v>
      </c>
      <c r="AT1073" s="89">
        <f>VLOOKUP($AC1073,LS_Coint_BD!$B$3:$AQ$1079,AT$2)</f>
        <v>0</v>
      </c>
      <c r="AU1073" s="89">
        <f>VLOOKUP($AC1073,LS_Coint_BD!$B$3:$AQ$1079,AU$2)</f>
        <v>0</v>
      </c>
      <c r="AV1073" s="89">
        <f>VLOOKUP($AC1073,LS_Coint_BD!$B$3:$AQ$1079,AV$2)</f>
        <v>0</v>
      </c>
      <c r="AW1073" s="89">
        <f>VLOOKUP($AC1073,LS_Coint_BD!$B$3:$AQ$1079,AW$2)</f>
        <v>0</v>
      </c>
      <c r="AX1073" s="89">
        <f>VLOOKUP($AC1073,LS_Coint_BD!$B$3:$AQ$1079,AX$2)</f>
        <v>0</v>
      </c>
      <c r="AY1073" s="89">
        <f>VLOOKUP($AC1073,LS_Coint_BD!$B$3:$AQ$1079,AY$2)</f>
        <v>0</v>
      </c>
      <c r="AZ1073" s="89">
        <f>VLOOKUP($AC1073,LS_Coint_BD!$B$3:$AQ$1079,AZ$2)</f>
        <v>0</v>
      </c>
      <c r="BA1073" s="89">
        <f>VLOOKUP($AC1073,LS_Coint_BD!$B$3:$AQ$1079,BA$2)</f>
        <v>0</v>
      </c>
      <c r="BB1073" s="89">
        <f>VLOOKUP($AC1073,LS_Coint_BD!$B$3:$AQ$1079,BB$2)</f>
        <v>0</v>
      </c>
      <c r="BC1073" s="89">
        <f>VLOOKUP($AC1073,LS_Coint_BD!$B$3:$AQ$1079,BC$2)</f>
        <v>0</v>
      </c>
      <c r="BD1073" s="89">
        <f t="shared" si="795"/>
        <v>0</v>
      </c>
      <c r="BE1073" s="89">
        <f t="shared" si="796"/>
        <v>0</v>
      </c>
      <c r="BF1073" s="89">
        <f t="shared" si="797"/>
        <v>0</v>
      </c>
      <c r="BG1073" s="89">
        <f t="shared" si="798"/>
        <v>0</v>
      </c>
      <c r="BH1073" s="89">
        <f t="shared" si="799"/>
        <v>0</v>
      </c>
      <c r="BI1073" s="89">
        <f t="shared" si="800"/>
        <v>0</v>
      </c>
      <c r="BJ1073" s="89">
        <f t="shared" si="801"/>
        <v>0</v>
      </c>
      <c r="BK1073" s="89">
        <f t="shared" si="802"/>
        <v>0</v>
      </c>
      <c r="BL1073" s="89">
        <f t="shared" si="803"/>
        <v>0</v>
      </c>
      <c r="BM1073" s="89"/>
      <c r="BN1073" s="26" t="b">
        <f t="shared" si="804"/>
        <v>0</v>
      </c>
      <c r="BO1073" s="26" t="b">
        <f t="shared" si="805"/>
        <v>0</v>
      </c>
      <c r="BP1073" s="26" t="b">
        <f t="shared" si="806"/>
        <v>0</v>
      </c>
      <c r="BQ1073" s="26" t="b">
        <f t="shared" si="807"/>
        <v>0</v>
      </c>
      <c r="BR1073" s="26" t="b">
        <f t="shared" si="808"/>
        <v>0</v>
      </c>
      <c r="BS1073" s="26" t="b">
        <f t="shared" si="809"/>
        <v>0</v>
      </c>
      <c r="BT1073" s="26" t="b">
        <f t="shared" si="810"/>
        <v>0</v>
      </c>
      <c r="BU1073" s="26" t="b">
        <f t="shared" si="811"/>
        <v>0</v>
      </c>
    </row>
    <row r="1074" spans="2:73" ht="15" thickBot="1" x14ac:dyDescent="0.35">
      <c r="B1074" s="17">
        <f>VLOOKUP($AC1074,LS_Coint_BD!$B$3:$D$1079,2)</f>
        <v>0</v>
      </c>
      <c r="C1074" s="87">
        <f>VLOOKUP($AC1074,LS_Coint_BD!$B$3:$D$1079,3)</f>
        <v>0</v>
      </c>
      <c r="D1074" s="68">
        <f t="shared" si="771"/>
        <v>0</v>
      </c>
      <c r="E1074" s="65">
        <f t="shared" si="772"/>
        <v>0</v>
      </c>
      <c r="F1074" s="69">
        <f t="shared" si="773"/>
        <v>0</v>
      </c>
      <c r="G1074" s="68">
        <f t="shared" si="774"/>
        <v>0</v>
      </c>
      <c r="H1074" s="65">
        <f t="shared" si="775"/>
        <v>0</v>
      </c>
      <c r="I1074" s="69">
        <f t="shared" si="776"/>
        <v>0</v>
      </c>
      <c r="J1074" s="68">
        <f t="shared" si="777"/>
        <v>0</v>
      </c>
      <c r="K1074" s="65">
        <f t="shared" si="778"/>
        <v>0</v>
      </c>
      <c r="L1074" s="69">
        <f t="shared" si="779"/>
        <v>0</v>
      </c>
      <c r="M1074" s="68">
        <f t="shared" si="780"/>
        <v>0</v>
      </c>
      <c r="N1074" s="65">
        <f t="shared" si="781"/>
        <v>0</v>
      </c>
      <c r="O1074" s="69">
        <f t="shared" si="782"/>
        <v>0</v>
      </c>
      <c r="P1074" s="68">
        <f t="shared" si="783"/>
        <v>0</v>
      </c>
      <c r="Q1074" s="65">
        <f t="shared" si="784"/>
        <v>0</v>
      </c>
      <c r="R1074" s="69">
        <f t="shared" si="785"/>
        <v>0</v>
      </c>
      <c r="S1074" s="68">
        <f t="shared" si="786"/>
        <v>0</v>
      </c>
      <c r="T1074" s="65">
        <f t="shared" si="787"/>
        <v>0</v>
      </c>
      <c r="U1074" s="69">
        <f t="shared" si="788"/>
        <v>0</v>
      </c>
      <c r="V1074" s="68">
        <f t="shared" si="789"/>
        <v>0</v>
      </c>
      <c r="W1074" s="65">
        <f t="shared" si="790"/>
        <v>0</v>
      </c>
      <c r="X1074" s="69">
        <f t="shared" si="791"/>
        <v>0</v>
      </c>
      <c r="Y1074" s="68">
        <f t="shared" si="792"/>
        <v>0</v>
      </c>
      <c r="Z1074" s="65">
        <f t="shared" si="793"/>
        <v>0</v>
      </c>
      <c r="AA1074" s="69">
        <f t="shared" si="794"/>
        <v>0</v>
      </c>
      <c r="AB1074" s="98">
        <f>SUMIF(BN1074:BU1074,"VERDADEIRO",BN$3:$BU1073)</f>
        <v>0</v>
      </c>
      <c r="AC1074" s="97">
        <f t="shared" si="770"/>
        <v>1071</v>
      </c>
      <c r="AD1074" s="89">
        <f>RTD("tryd.rtdserver",,"COT",B1074,"ULT")</f>
        <v>0</v>
      </c>
      <c r="AE1074" s="89">
        <f>RTD("tryd.rtdserver",,"COT",C1074,"ULT")</f>
        <v>0</v>
      </c>
      <c r="AF1074" s="89">
        <f>VLOOKUP($AC1074,LS_Coint_BD!$B$3:$AQ$1079,AF$2)*$AD1074+VLOOKUP($AC1074,LS_Coint_BD!$B$3:$AQ$1079,AF$2+1)</f>
        <v>0</v>
      </c>
      <c r="AG1074" s="89">
        <f>VLOOKUP($AC1074,LS_Coint_BD!$B$3:$AQ$1079,AG$2)*$AD1074+VLOOKUP($AC1074,LS_Coint_BD!$B$3:$AQ$1079,AG$2+1)</f>
        <v>0</v>
      </c>
      <c r="AH1074" s="89">
        <f>VLOOKUP($AC1074,LS_Coint_BD!$B$3:$AQ$1079,AH$2)*$AD1074+VLOOKUP($AC1074,LS_Coint_BD!$B$3:$AQ$1079,AH$2+1)</f>
        <v>0</v>
      </c>
      <c r="AI1074" s="89">
        <f>VLOOKUP($AC1074,LS_Coint_BD!$B$3:$AQ$1079,AI$2)*$AD1074+VLOOKUP($AC1074,LS_Coint_BD!$B$3:$AQ$1079,AI$2+1)</f>
        <v>0</v>
      </c>
      <c r="AJ1074" s="89">
        <f>VLOOKUP($AC1074,LS_Coint_BD!$B$3:$AQ$1079,AJ$2)*$AD1074+VLOOKUP($AC1074,LS_Coint_BD!$B$3:$AQ$1079,AJ$2+1)</f>
        <v>0</v>
      </c>
      <c r="AK1074" s="89">
        <f>VLOOKUP($AC1074,LS_Coint_BD!$B$3:$AQ$1079,AK$2)*$AD1074+VLOOKUP($AC1074,LS_Coint_BD!$B$3:$AQ$1079,AK$2+1)</f>
        <v>0</v>
      </c>
      <c r="AL1074" s="89">
        <f>VLOOKUP($AC1074,LS_Coint_BD!$B$3:$AQ$1079,AL$2)*$AD1074+VLOOKUP($AC1074,LS_Coint_BD!$B$3:$AQ$1079,AL$2+1)</f>
        <v>0</v>
      </c>
      <c r="AM1074" s="89">
        <f>VLOOKUP($AC1074,LS_Coint_BD!$B$3:$AQ$1079,AM$2)*$AD1074+VLOOKUP($AC1074,LS_Coint_BD!$B$3:$AQ$1079,AM$2+1)</f>
        <v>0</v>
      </c>
      <c r="AN1074" s="89">
        <f>VLOOKUP($AC1074,LS_Coint_BD!$B$3:$AQ$1079,AN$2)</f>
        <v>0</v>
      </c>
      <c r="AO1074" s="89">
        <f>VLOOKUP($AC1074,LS_Coint_BD!$B$3:$AQ$1079,AO$2)</f>
        <v>0</v>
      </c>
      <c r="AP1074" s="89">
        <f>VLOOKUP($AC1074,LS_Coint_BD!$B$3:$AQ$1079,AP$2)</f>
        <v>0</v>
      </c>
      <c r="AQ1074" s="89">
        <f>VLOOKUP($AC1074,LS_Coint_BD!$B$3:$AQ$1079,AQ$2)</f>
        <v>0</v>
      </c>
      <c r="AR1074" s="89">
        <f>VLOOKUP($AC1074,LS_Coint_BD!$B$3:$AQ$1079,AR$2)</f>
        <v>0</v>
      </c>
      <c r="AS1074" s="89">
        <f>VLOOKUP($AC1074,LS_Coint_BD!$B$3:$AQ$1079,AS$2)</f>
        <v>0</v>
      </c>
      <c r="AT1074" s="89">
        <f>VLOOKUP($AC1074,LS_Coint_BD!$B$3:$AQ$1079,AT$2)</f>
        <v>0</v>
      </c>
      <c r="AU1074" s="89">
        <f>VLOOKUP($AC1074,LS_Coint_BD!$B$3:$AQ$1079,AU$2)</f>
        <v>0</v>
      </c>
      <c r="AV1074" s="89">
        <f>VLOOKUP($AC1074,LS_Coint_BD!$B$3:$AQ$1079,AV$2)</f>
        <v>0</v>
      </c>
      <c r="AW1074" s="89">
        <f>VLOOKUP($AC1074,LS_Coint_BD!$B$3:$AQ$1079,AW$2)</f>
        <v>0</v>
      </c>
      <c r="AX1074" s="89">
        <f>VLOOKUP($AC1074,LS_Coint_BD!$B$3:$AQ$1079,AX$2)</f>
        <v>0</v>
      </c>
      <c r="AY1074" s="89">
        <f>VLOOKUP($AC1074,LS_Coint_BD!$B$3:$AQ$1079,AY$2)</f>
        <v>0</v>
      </c>
      <c r="AZ1074" s="89">
        <f>VLOOKUP($AC1074,LS_Coint_BD!$B$3:$AQ$1079,AZ$2)</f>
        <v>0</v>
      </c>
      <c r="BA1074" s="89">
        <f>VLOOKUP($AC1074,LS_Coint_BD!$B$3:$AQ$1079,BA$2)</f>
        <v>0</v>
      </c>
      <c r="BB1074" s="89">
        <f>VLOOKUP($AC1074,LS_Coint_BD!$B$3:$AQ$1079,BB$2)</f>
        <v>0</v>
      </c>
      <c r="BC1074" s="89">
        <f>VLOOKUP($AC1074,LS_Coint_BD!$B$3:$AQ$1079,BC$2)</f>
        <v>0</v>
      </c>
      <c r="BD1074" s="89">
        <f t="shared" si="795"/>
        <v>0</v>
      </c>
      <c r="BE1074" s="89">
        <f t="shared" si="796"/>
        <v>0</v>
      </c>
      <c r="BF1074" s="89">
        <f t="shared" si="797"/>
        <v>0</v>
      </c>
      <c r="BG1074" s="89">
        <f t="shared" si="798"/>
        <v>0</v>
      </c>
      <c r="BH1074" s="89">
        <f t="shared" si="799"/>
        <v>0</v>
      </c>
      <c r="BI1074" s="89">
        <f t="shared" si="800"/>
        <v>0</v>
      </c>
      <c r="BJ1074" s="89">
        <f t="shared" si="801"/>
        <v>0</v>
      </c>
      <c r="BK1074" s="89">
        <f t="shared" si="802"/>
        <v>0</v>
      </c>
      <c r="BL1074" s="89">
        <f t="shared" si="803"/>
        <v>0</v>
      </c>
      <c r="BM1074" s="89"/>
      <c r="BN1074" s="26" t="b">
        <f t="shared" si="804"/>
        <v>0</v>
      </c>
      <c r="BO1074" s="26" t="b">
        <f t="shared" si="805"/>
        <v>0</v>
      </c>
      <c r="BP1074" s="26" t="b">
        <f t="shared" si="806"/>
        <v>0</v>
      </c>
      <c r="BQ1074" s="26" t="b">
        <f t="shared" si="807"/>
        <v>0</v>
      </c>
      <c r="BR1074" s="26" t="b">
        <f t="shared" si="808"/>
        <v>0</v>
      </c>
      <c r="BS1074" s="26" t="b">
        <f t="shared" si="809"/>
        <v>0</v>
      </c>
      <c r="BT1074" s="26" t="b">
        <f t="shared" si="810"/>
        <v>0</v>
      </c>
      <c r="BU1074" s="26" t="b">
        <f t="shared" si="811"/>
        <v>0</v>
      </c>
    </row>
    <row r="1075" spans="2:73" ht="15" thickBot="1" x14ac:dyDescent="0.35">
      <c r="B1075" s="17">
        <f>VLOOKUP($AC1075,LS_Coint_BD!$B$3:$D$1079,2)</f>
        <v>0</v>
      </c>
      <c r="C1075" s="87">
        <f>VLOOKUP($AC1075,LS_Coint_BD!$B$3:$D$1079,3)</f>
        <v>0</v>
      </c>
      <c r="D1075" s="68">
        <f t="shared" si="771"/>
        <v>0</v>
      </c>
      <c r="E1075" s="65">
        <f t="shared" si="772"/>
        <v>0</v>
      </c>
      <c r="F1075" s="69">
        <f t="shared" si="773"/>
        <v>0</v>
      </c>
      <c r="G1075" s="68">
        <f t="shared" si="774"/>
        <v>0</v>
      </c>
      <c r="H1075" s="65">
        <f t="shared" si="775"/>
        <v>0</v>
      </c>
      <c r="I1075" s="69">
        <f t="shared" si="776"/>
        <v>0</v>
      </c>
      <c r="J1075" s="68">
        <f t="shared" si="777"/>
        <v>0</v>
      </c>
      <c r="K1075" s="65">
        <f t="shared" si="778"/>
        <v>0</v>
      </c>
      <c r="L1075" s="69">
        <f t="shared" si="779"/>
        <v>0</v>
      </c>
      <c r="M1075" s="68">
        <f t="shared" si="780"/>
        <v>0</v>
      </c>
      <c r="N1075" s="65">
        <f t="shared" si="781"/>
        <v>0</v>
      </c>
      <c r="O1075" s="69">
        <f t="shared" si="782"/>
        <v>0</v>
      </c>
      <c r="P1075" s="68">
        <f t="shared" si="783"/>
        <v>0</v>
      </c>
      <c r="Q1075" s="65">
        <f t="shared" si="784"/>
        <v>0</v>
      </c>
      <c r="R1075" s="69">
        <f t="shared" si="785"/>
        <v>0</v>
      </c>
      <c r="S1075" s="68">
        <f t="shared" si="786"/>
        <v>0</v>
      </c>
      <c r="T1075" s="65">
        <f t="shared" si="787"/>
        <v>0</v>
      </c>
      <c r="U1075" s="69">
        <f t="shared" si="788"/>
        <v>0</v>
      </c>
      <c r="V1075" s="68">
        <f t="shared" si="789"/>
        <v>0</v>
      </c>
      <c r="W1075" s="65">
        <f t="shared" si="790"/>
        <v>0</v>
      </c>
      <c r="X1075" s="69">
        <f t="shared" si="791"/>
        <v>0</v>
      </c>
      <c r="Y1075" s="68">
        <f t="shared" si="792"/>
        <v>0</v>
      </c>
      <c r="Z1075" s="65">
        <f t="shared" si="793"/>
        <v>0</v>
      </c>
      <c r="AA1075" s="69">
        <f t="shared" si="794"/>
        <v>0</v>
      </c>
      <c r="AB1075" s="98">
        <f>SUMIF(BN1075:BU1075,"VERDADEIRO",BN$3:$BU1074)</f>
        <v>0</v>
      </c>
      <c r="AC1075" s="97">
        <f t="shared" si="770"/>
        <v>1072</v>
      </c>
      <c r="AD1075" s="89">
        <f>RTD("tryd.rtdserver",,"COT",B1075,"ULT")</f>
        <v>0</v>
      </c>
      <c r="AE1075" s="89">
        <f>RTD("tryd.rtdserver",,"COT",C1075,"ULT")</f>
        <v>0</v>
      </c>
      <c r="AF1075" s="89">
        <f>VLOOKUP($AC1075,LS_Coint_BD!$B$3:$AQ$1079,AF$2)*$AD1075+VLOOKUP($AC1075,LS_Coint_BD!$B$3:$AQ$1079,AF$2+1)</f>
        <v>0</v>
      </c>
      <c r="AG1075" s="89">
        <f>VLOOKUP($AC1075,LS_Coint_BD!$B$3:$AQ$1079,AG$2)*$AD1075+VLOOKUP($AC1075,LS_Coint_BD!$B$3:$AQ$1079,AG$2+1)</f>
        <v>0</v>
      </c>
      <c r="AH1075" s="89">
        <f>VLOOKUP($AC1075,LS_Coint_BD!$B$3:$AQ$1079,AH$2)*$AD1075+VLOOKUP($AC1075,LS_Coint_BD!$B$3:$AQ$1079,AH$2+1)</f>
        <v>0</v>
      </c>
      <c r="AI1075" s="89">
        <f>VLOOKUP($AC1075,LS_Coint_BD!$B$3:$AQ$1079,AI$2)*$AD1075+VLOOKUP($AC1075,LS_Coint_BD!$B$3:$AQ$1079,AI$2+1)</f>
        <v>0</v>
      </c>
      <c r="AJ1075" s="89">
        <f>VLOOKUP($AC1075,LS_Coint_BD!$B$3:$AQ$1079,AJ$2)*$AD1075+VLOOKUP($AC1075,LS_Coint_BD!$B$3:$AQ$1079,AJ$2+1)</f>
        <v>0</v>
      </c>
      <c r="AK1075" s="89">
        <f>VLOOKUP($AC1075,LS_Coint_BD!$B$3:$AQ$1079,AK$2)*$AD1075+VLOOKUP($AC1075,LS_Coint_BD!$B$3:$AQ$1079,AK$2+1)</f>
        <v>0</v>
      </c>
      <c r="AL1075" s="89">
        <f>VLOOKUP($AC1075,LS_Coint_BD!$B$3:$AQ$1079,AL$2)*$AD1075+VLOOKUP($AC1075,LS_Coint_BD!$B$3:$AQ$1079,AL$2+1)</f>
        <v>0</v>
      </c>
      <c r="AM1075" s="89">
        <f>VLOOKUP($AC1075,LS_Coint_BD!$B$3:$AQ$1079,AM$2)*$AD1075+VLOOKUP($AC1075,LS_Coint_BD!$B$3:$AQ$1079,AM$2+1)</f>
        <v>0</v>
      </c>
      <c r="AN1075" s="89">
        <f>VLOOKUP($AC1075,LS_Coint_BD!$B$3:$AQ$1079,AN$2)</f>
        <v>0</v>
      </c>
      <c r="AO1075" s="89">
        <f>VLOOKUP($AC1075,LS_Coint_BD!$B$3:$AQ$1079,AO$2)</f>
        <v>0</v>
      </c>
      <c r="AP1075" s="89">
        <f>VLOOKUP($AC1075,LS_Coint_BD!$B$3:$AQ$1079,AP$2)</f>
        <v>0</v>
      </c>
      <c r="AQ1075" s="89">
        <f>VLOOKUP($AC1075,LS_Coint_BD!$B$3:$AQ$1079,AQ$2)</f>
        <v>0</v>
      </c>
      <c r="AR1075" s="89">
        <f>VLOOKUP($AC1075,LS_Coint_BD!$B$3:$AQ$1079,AR$2)</f>
        <v>0</v>
      </c>
      <c r="AS1075" s="89">
        <f>VLOOKUP($AC1075,LS_Coint_BD!$B$3:$AQ$1079,AS$2)</f>
        <v>0</v>
      </c>
      <c r="AT1075" s="89">
        <f>VLOOKUP($AC1075,LS_Coint_BD!$B$3:$AQ$1079,AT$2)</f>
        <v>0</v>
      </c>
      <c r="AU1075" s="89">
        <f>VLOOKUP($AC1075,LS_Coint_BD!$B$3:$AQ$1079,AU$2)</f>
        <v>0</v>
      </c>
      <c r="AV1075" s="89">
        <f>VLOOKUP($AC1075,LS_Coint_BD!$B$3:$AQ$1079,AV$2)</f>
        <v>0</v>
      </c>
      <c r="AW1075" s="89">
        <f>VLOOKUP($AC1075,LS_Coint_BD!$B$3:$AQ$1079,AW$2)</f>
        <v>0</v>
      </c>
      <c r="AX1075" s="89">
        <f>VLOOKUP($AC1075,LS_Coint_BD!$B$3:$AQ$1079,AX$2)</f>
        <v>0</v>
      </c>
      <c r="AY1075" s="89">
        <f>VLOOKUP($AC1075,LS_Coint_BD!$B$3:$AQ$1079,AY$2)</f>
        <v>0</v>
      </c>
      <c r="AZ1075" s="89">
        <f>VLOOKUP($AC1075,LS_Coint_BD!$B$3:$AQ$1079,AZ$2)</f>
        <v>0</v>
      </c>
      <c r="BA1075" s="89">
        <f>VLOOKUP($AC1075,LS_Coint_BD!$B$3:$AQ$1079,BA$2)</f>
        <v>0</v>
      </c>
      <c r="BB1075" s="89">
        <f>VLOOKUP($AC1075,LS_Coint_BD!$B$3:$AQ$1079,BB$2)</f>
        <v>0</v>
      </c>
      <c r="BC1075" s="89">
        <f>VLOOKUP($AC1075,LS_Coint_BD!$B$3:$AQ$1079,BC$2)</f>
        <v>0</v>
      </c>
      <c r="BD1075" s="89">
        <f t="shared" si="795"/>
        <v>0</v>
      </c>
      <c r="BE1075" s="89">
        <f t="shared" si="796"/>
        <v>0</v>
      </c>
      <c r="BF1075" s="89">
        <f t="shared" si="797"/>
        <v>0</v>
      </c>
      <c r="BG1075" s="89">
        <f t="shared" si="798"/>
        <v>0</v>
      </c>
      <c r="BH1075" s="89">
        <f t="shared" si="799"/>
        <v>0</v>
      </c>
      <c r="BI1075" s="89">
        <f t="shared" si="800"/>
        <v>0</v>
      </c>
      <c r="BJ1075" s="89">
        <f t="shared" si="801"/>
        <v>0</v>
      </c>
      <c r="BK1075" s="89">
        <f t="shared" si="802"/>
        <v>0</v>
      </c>
      <c r="BL1075" s="89">
        <f t="shared" si="803"/>
        <v>0</v>
      </c>
      <c r="BM1075" s="89"/>
      <c r="BN1075" s="26" t="b">
        <f t="shared" si="804"/>
        <v>0</v>
      </c>
      <c r="BO1075" s="26" t="b">
        <f t="shared" si="805"/>
        <v>0</v>
      </c>
      <c r="BP1075" s="26" t="b">
        <f t="shared" si="806"/>
        <v>0</v>
      </c>
      <c r="BQ1075" s="26" t="b">
        <f t="shared" si="807"/>
        <v>0</v>
      </c>
      <c r="BR1075" s="26" t="b">
        <f t="shared" si="808"/>
        <v>0</v>
      </c>
      <c r="BS1075" s="26" t="b">
        <f t="shared" si="809"/>
        <v>0</v>
      </c>
      <c r="BT1075" s="26" t="b">
        <f t="shared" si="810"/>
        <v>0</v>
      </c>
      <c r="BU1075" s="26" t="b">
        <f t="shared" si="811"/>
        <v>0</v>
      </c>
    </row>
    <row r="1076" spans="2:73" ht="15" thickBot="1" x14ac:dyDescent="0.35">
      <c r="B1076" s="17">
        <f>VLOOKUP($AC1076,LS_Coint_BD!$B$3:$D$1079,2)</f>
        <v>0</v>
      </c>
      <c r="C1076" s="87">
        <f>VLOOKUP($AC1076,LS_Coint_BD!$B$3:$D$1079,3)</f>
        <v>0</v>
      </c>
      <c r="D1076" s="68">
        <f t="shared" si="771"/>
        <v>0</v>
      </c>
      <c r="E1076" s="65">
        <f t="shared" si="772"/>
        <v>0</v>
      </c>
      <c r="F1076" s="69">
        <f t="shared" si="773"/>
        <v>0</v>
      </c>
      <c r="G1076" s="68">
        <f t="shared" si="774"/>
        <v>0</v>
      </c>
      <c r="H1076" s="65">
        <f t="shared" si="775"/>
        <v>0</v>
      </c>
      <c r="I1076" s="69">
        <f t="shared" si="776"/>
        <v>0</v>
      </c>
      <c r="J1076" s="68">
        <f t="shared" si="777"/>
        <v>0</v>
      </c>
      <c r="K1076" s="65">
        <f t="shared" si="778"/>
        <v>0</v>
      </c>
      <c r="L1076" s="69">
        <f t="shared" si="779"/>
        <v>0</v>
      </c>
      <c r="M1076" s="68">
        <f t="shared" si="780"/>
        <v>0</v>
      </c>
      <c r="N1076" s="65">
        <f t="shared" si="781"/>
        <v>0</v>
      </c>
      <c r="O1076" s="69">
        <f t="shared" si="782"/>
        <v>0</v>
      </c>
      <c r="P1076" s="68">
        <f t="shared" si="783"/>
        <v>0</v>
      </c>
      <c r="Q1076" s="65">
        <f t="shared" si="784"/>
        <v>0</v>
      </c>
      <c r="R1076" s="69">
        <f t="shared" si="785"/>
        <v>0</v>
      </c>
      <c r="S1076" s="68">
        <f t="shared" si="786"/>
        <v>0</v>
      </c>
      <c r="T1076" s="65">
        <f t="shared" si="787"/>
        <v>0</v>
      </c>
      <c r="U1076" s="69">
        <f t="shared" si="788"/>
        <v>0</v>
      </c>
      <c r="V1076" s="68">
        <f t="shared" si="789"/>
        <v>0</v>
      </c>
      <c r="W1076" s="65">
        <f t="shared" si="790"/>
        <v>0</v>
      </c>
      <c r="X1076" s="69">
        <f t="shared" si="791"/>
        <v>0</v>
      </c>
      <c r="Y1076" s="68">
        <f t="shared" si="792"/>
        <v>0</v>
      </c>
      <c r="Z1076" s="65">
        <f t="shared" si="793"/>
        <v>0</v>
      </c>
      <c r="AA1076" s="69">
        <f t="shared" si="794"/>
        <v>0</v>
      </c>
      <c r="AB1076" s="98">
        <f>SUMIF(BN1076:BU1076,"VERDADEIRO",BN$3:$BU1075)</f>
        <v>0</v>
      </c>
      <c r="AC1076" s="97">
        <f t="shared" si="770"/>
        <v>1073</v>
      </c>
      <c r="AD1076" s="89">
        <f>RTD("tryd.rtdserver",,"COT",B1076,"ULT")</f>
        <v>0</v>
      </c>
      <c r="AE1076" s="89">
        <f>RTD("tryd.rtdserver",,"COT",C1076,"ULT")</f>
        <v>0</v>
      </c>
      <c r="AF1076" s="89">
        <f>VLOOKUP($AC1076,LS_Coint_BD!$B$3:$AQ$1079,AF$2)*$AD1076+VLOOKUP($AC1076,LS_Coint_BD!$B$3:$AQ$1079,AF$2+1)</f>
        <v>0</v>
      </c>
      <c r="AG1076" s="89">
        <f>VLOOKUP($AC1076,LS_Coint_BD!$B$3:$AQ$1079,AG$2)*$AD1076+VLOOKUP($AC1076,LS_Coint_BD!$B$3:$AQ$1079,AG$2+1)</f>
        <v>0</v>
      </c>
      <c r="AH1076" s="89">
        <f>VLOOKUP($AC1076,LS_Coint_BD!$B$3:$AQ$1079,AH$2)*$AD1076+VLOOKUP($AC1076,LS_Coint_BD!$B$3:$AQ$1079,AH$2+1)</f>
        <v>0</v>
      </c>
      <c r="AI1076" s="89">
        <f>VLOOKUP($AC1076,LS_Coint_BD!$B$3:$AQ$1079,AI$2)*$AD1076+VLOOKUP($AC1076,LS_Coint_BD!$B$3:$AQ$1079,AI$2+1)</f>
        <v>0</v>
      </c>
      <c r="AJ1076" s="89">
        <f>VLOOKUP($AC1076,LS_Coint_BD!$B$3:$AQ$1079,AJ$2)*$AD1076+VLOOKUP($AC1076,LS_Coint_BD!$B$3:$AQ$1079,AJ$2+1)</f>
        <v>0</v>
      </c>
      <c r="AK1076" s="89">
        <f>VLOOKUP($AC1076,LS_Coint_BD!$B$3:$AQ$1079,AK$2)*$AD1076+VLOOKUP($AC1076,LS_Coint_BD!$B$3:$AQ$1079,AK$2+1)</f>
        <v>0</v>
      </c>
      <c r="AL1076" s="89">
        <f>VLOOKUP($AC1076,LS_Coint_BD!$B$3:$AQ$1079,AL$2)*$AD1076+VLOOKUP($AC1076,LS_Coint_BD!$B$3:$AQ$1079,AL$2+1)</f>
        <v>0</v>
      </c>
      <c r="AM1076" s="89">
        <f>VLOOKUP($AC1076,LS_Coint_BD!$B$3:$AQ$1079,AM$2)*$AD1076+VLOOKUP($AC1076,LS_Coint_BD!$B$3:$AQ$1079,AM$2+1)</f>
        <v>0</v>
      </c>
      <c r="AN1076" s="89">
        <f>VLOOKUP($AC1076,LS_Coint_BD!$B$3:$AQ$1079,AN$2)</f>
        <v>0</v>
      </c>
      <c r="AO1076" s="89">
        <f>VLOOKUP($AC1076,LS_Coint_BD!$B$3:$AQ$1079,AO$2)</f>
        <v>0</v>
      </c>
      <c r="AP1076" s="89">
        <f>VLOOKUP($AC1076,LS_Coint_BD!$B$3:$AQ$1079,AP$2)</f>
        <v>0</v>
      </c>
      <c r="AQ1076" s="89">
        <f>VLOOKUP($AC1076,LS_Coint_BD!$B$3:$AQ$1079,AQ$2)</f>
        <v>0</v>
      </c>
      <c r="AR1076" s="89">
        <f>VLOOKUP($AC1076,LS_Coint_BD!$B$3:$AQ$1079,AR$2)</f>
        <v>0</v>
      </c>
      <c r="AS1076" s="89">
        <f>VLOOKUP($AC1076,LS_Coint_BD!$B$3:$AQ$1079,AS$2)</f>
        <v>0</v>
      </c>
      <c r="AT1076" s="89">
        <f>VLOOKUP($AC1076,LS_Coint_BD!$B$3:$AQ$1079,AT$2)</f>
        <v>0</v>
      </c>
      <c r="AU1076" s="89">
        <f>VLOOKUP($AC1076,LS_Coint_BD!$B$3:$AQ$1079,AU$2)</f>
        <v>0</v>
      </c>
      <c r="AV1076" s="89">
        <f>VLOOKUP($AC1076,LS_Coint_BD!$B$3:$AQ$1079,AV$2)</f>
        <v>0</v>
      </c>
      <c r="AW1076" s="89">
        <f>VLOOKUP($AC1076,LS_Coint_BD!$B$3:$AQ$1079,AW$2)</f>
        <v>0</v>
      </c>
      <c r="AX1076" s="89">
        <f>VLOOKUP($AC1076,LS_Coint_BD!$B$3:$AQ$1079,AX$2)</f>
        <v>0</v>
      </c>
      <c r="AY1076" s="89">
        <f>VLOOKUP($AC1076,LS_Coint_BD!$B$3:$AQ$1079,AY$2)</f>
        <v>0</v>
      </c>
      <c r="AZ1076" s="89">
        <f>VLOOKUP($AC1076,LS_Coint_BD!$B$3:$AQ$1079,AZ$2)</f>
        <v>0</v>
      </c>
      <c r="BA1076" s="89">
        <f>VLOOKUP($AC1076,LS_Coint_BD!$B$3:$AQ$1079,BA$2)</f>
        <v>0</v>
      </c>
      <c r="BB1076" s="89">
        <f>VLOOKUP($AC1076,LS_Coint_BD!$B$3:$AQ$1079,BB$2)</f>
        <v>0</v>
      </c>
      <c r="BC1076" s="89">
        <f>VLOOKUP($AC1076,LS_Coint_BD!$B$3:$AQ$1079,BC$2)</f>
        <v>0</v>
      </c>
      <c r="BD1076" s="89">
        <f t="shared" si="795"/>
        <v>0</v>
      </c>
      <c r="BE1076" s="89">
        <f t="shared" si="796"/>
        <v>0</v>
      </c>
      <c r="BF1076" s="89">
        <f t="shared" si="797"/>
        <v>0</v>
      </c>
      <c r="BG1076" s="89">
        <f t="shared" si="798"/>
        <v>0</v>
      </c>
      <c r="BH1076" s="89">
        <f t="shared" si="799"/>
        <v>0</v>
      </c>
      <c r="BI1076" s="89">
        <f t="shared" si="800"/>
        <v>0</v>
      </c>
      <c r="BJ1076" s="89">
        <f t="shared" si="801"/>
        <v>0</v>
      </c>
      <c r="BK1076" s="89">
        <f t="shared" si="802"/>
        <v>0</v>
      </c>
      <c r="BL1076" s="89">
        <f t="shared" si="803"/>
        <v>0</v>
      </c>
      <c r="BM1076" s="89"/>
      <c r="BN1076" s="26" t="b">
        <f t="shared" si="804"/>
        <v>0</v>
      </c>
      <c r="BO1076" s="26" t="b">
        <f t="shared" si="805"/>
        <v>0</v>
      </c>
      <c r="BP1076" s="26" t="b">
        <f t="shared" si="806"/>
        <v>0</v>
      </c>
      <c r="BQ1076" s="26" t="b">
        <f t="shared" si="807"/>
        <v>0</v>
      </c>
      <c r="BR1076" s="26" t="b">
        <f t="shared" si="808"/>
        <v>0</v>
      </c>
      <c r="BS1076" s="26" t="b">
        <f t="shared" si="809"/>
        <v>0</v>
      </c>
      <c r="BT1076" s="26" t="b">
        <f t="shared" si="810"/>
        <v>0</v>
      </c>
      <c r="BU1076" s="26" t="b">
        <f t="shared" si="811"/>
        <v>0</v>
      </c>
    </row>
    <row r="1077" spans="2:73" ht="15" thickBot="1" x14ac:dyDescent="0.35">
      <c r="B1077" s="17">
        <f>VLOOKUP($AC1077,LS_Coint_BD!$B$3:$D$1079,2)</f>
        <v>0</v>
      </c>
      <c r="C1077" s="87">
        <f>VLOOKUP($AC1077,LS_Coint_BD!$B$3:$D$1079,3)</f>
        <v>0</v>
      </c>
      <c r="D1077" s="68">
        <f t="shared" si="771"/>
        <v>0</v>
      </c>
      <c r="E1077" s="65">
        <f t="shared" si="772"/>
        <v>0</v>
      </c>
      <c r="F1077" s="69">
        <f t="shared" si="773"/>
        <v>0</v>
      </c>
      <c r="G1077" s="68">
        <f t="shared" si="774"/>
        <v>0</v>
      </c>
      <c r="H1077" s="65">
        <f t="shared" si="775"/>
        <v>0</v>
      </c>
      <c r="I1077" s="69">
        <f t="shared" si="776"/>
        <v>0</v>
      </c>
      <c r="J1077" s="68">
        <f t="shared" si="777"/>
        <v>0</v>
      </c>
      <c r="K1077" s="65">
        <f t="shared" si="778"/>
        <v>0</v>
      </c>
      <c r="L1077" s="69">
        <f t="shared" si="779"/>
        <v>0</v>
      </c>
      <c r="M1077" s="68">
        <f t="shared" si="780"/>
        <v>0</v>
      </c>
      <c r="N1077" s="65">
        <f t="shared" si="781"/>
        <v>0</v>
      </c>
      <c r="O1077" s="69">
        <f t="shared" si="782"/>
        <v>0</v>
      </c>
      <c r="P1077" s="68">
        <f t="shared" si="783"/>
        <v>0</v>
      </c>
      <c r="Q1077" s="65">
        <f t="shared" si="784"/>
        <v>0</v>
      </c>
      <c r="R1077" s="69">
        <f t="shared" si="785"/>
        <v>0</v>
      </c>
      <c r="S1077" s="68">
        <f t="shared" si="786"/>
        <v>0</v>
      </c>
      <c r="T1077" s="65">
        <f t="shared" si="787"/>
        <v>0</v>
      </c>
      <c r="U1077" s="69">
        <f t="shared" si="788"/>
        <v>0</v>
      </c>
      <c r="V1077" s="68">
        <f t="shared" si="789"/>
        <v>0</v>
      </c>
      <c r="W1077" s="65">
        <f t="shared" si="790"/>
        <v>0</v>
      </c>
      <c r="X1077" s="69">
        <f t="shared" si="791"/>
        <v>0</v>
      </c>
      <c r="Y1077" s="68">
        <f t="shared" si="792"/>
        <v>0</v>
      </c>
      <c r="Z1077" s="65">
        <f t="shared" si="793"/>
        <v>0</v>
      </c>
      <c r="AA1077" s="69">
        <f t="shared" si="794"/>
        <v>0</v>
      </c>
      <c r="AB1077" s="98">
        <f>SUMIF(BN1077:BU1077,"VERDADEIRO",BN$3:$BU1076)</f>
        <v>0</v>
      </c>
      <c r="AC1077" s="97">
        <f t="shared" si="770"/>
        <v>1074</v>
      </c>
      <c r="AD1077" s="89">
        <f>RTD("tryd.rtdserver",,"COT",B1077,"ULT")</f>
        <v>0</v>
      </c>
      <c r="AE1077" s="89">
        <f>RTD("tryd.rtdserver",,"COT",C1077,"ULT")</f>
        <v>0</v>
      </c>
      <c r="AF1077" s="89">
        <f>VLOOKUP($AC1077,LS_Coint_BD!$B$3:$AQ$1079,AF$2)*$AD1077+VLOOKUP($AC1077,LS_Coint_BD!$B$3:$AQ$1079,AF$2+1)</f>
        <v>0</v>
      </c>
      <c r="AG1077" s="89">
        <f>VLOOKUP($AC1077,LS_Coint_BD!$B$3:$AQ$1079,AG$2)*$AD1077+VLOOKUP($AC1077,LS_Coint_BD!$B$3:$AQ$1079,AG$2+1)</f>
        <v>0</v>
      </c>
      <c r="AH1077" s="89">
        <f>VLOOKUP($AC1077,LS_Coint_BD!$B$3:$AQ$1079,AH$2)*$AD1077+VLOOKUP($AC1077,LS_Coint_BD!$B$3:$AQ$1079,AH$2+1)</f>
        <v>0</v>
      </c>
      <c r="AI1077" s="89">
        <f>VLOOKUP($AC1077,LS_Coint_BD!$B$3:$AQ$1079,AI$2)*$AD1077+VLOOKUP($AC1077,LS_Coint_BD!$B$3:$AQ$1079,AI$2+1)</f>
        <v>0</v>
      </c>
      <c r="AJ1077" s="89">
        <f>VLOOKUP($AC1077,LS_Coint_BD!$B$3:$AQ$1079,AJ$2)*$AD1077+VLOOKUP($AC1077,LS_Coint_BD!$B$3:$AQ$1079,AJ$2+1)</f>
        <v>0</v>
      </c>
      <c r="AK1077" s="89">
        <f>VLOOKUP($AC1077,LS_Coint_BD!$B$3:$AQ$1079,AK$2)*$AD1077+VLOOKUP($AC1077,LS_Coint_BD!$B$3:$AQ$1079,AK$2+1)</f>
        <v>0</v>
      </c>
      <c r="AL1077" s="89">
        <f>VLOOKUP($AC1077,LS_Coint_BD!$B$3:$AQ$1079,AL$2)*$AD1077+VLOOKUP($AC1077,LS_Coint_BD!$B$3:$AQ$1079,AL$2+1)</f>
        <v>0</v>
      </c>
      <c r="AM1077" s="89">
        <f>VLOOKUP($AC1077,LS_Coint_BD!$B$3:$AQ$1079,AM$2)*$AD1077+VLOOKUP($AC1077,LS_Coint_BD!$B$3:$AQ$1079,AM$2+1)</f>
        <v>0</v>
      </c>
      <c r="AN1077" s="89">
        <f>VLOOKUP($AC1077,LS_Coint_BD!$B$3:$AQ$1079,AN$2)</f>
        <v>0</v>
      </c>
      <c r="AO1077" s="89">
        <f>VLOOKUP($AC1077,LS_Coint_BD!$B$3:$AQ$1079,AO$2)</f>
        <v>0</v>
      </c>
      <c r="AP1077" s="89">
        <f>VLOOKUP($AC1077,LS_Coint_BD!$B$3:$AQ$1079,AP$2)</f>
        <v>0</v>
      </c>
      <c r="AQ1077" s="89">
        <f>VLOOKUP($AC1077,LS_Coint_BD!$B$3:$AQ$1079,AQ$2)</f>
        <v>0</v>
      </c>
      <c r="AR1077" s="89">
        <f>VLOOKUP($AC1077,LS_Coint_BD!$B$3:$AQ$1079,AR$2)</f>
        <v>0</v>
      </c>
      <c r="AS1077" s="89">
        <f>VLOOKUP($AC1077,LS_Coint_BD!$B$3:$AQ$1079,AS$2)</f>
        <v>0</v>
      </c>
      <c r="AT1077" s="89">
        <f>VLOOKUP($AC1077,LS_Coint_BD!$B$3:$AQ$1079,AT$2)</f>
        <v>0</v>
      </c>
      <c r="AU1077" s="89">
        <f>VLOOKUP($AC1077,LS_Coint_BD!$B$3:$AQ$1079,AU$2)</f>
        <v>0</v>
      </c>
      <c r="AV1077" s="89">
        <f>VLOOKUP($AC1077,LS_Coint_BD!$B$3:$AQ$1079,AV$2)</f>
        <v>0</v>
      </c>
      <c r="AW1077" s="89">
        <f>VLOOKUP($AC1077,LS_Coint_BD!$B$3:$AQ$1079,AW$2)</f>
        <v>0</v>
      </c>
      <c r="AX1077" s="89">
        <f>VLOOKUP($AC1077,LS_Coint_BD!$B$3:$AQ$1079,AX$2)</f>
        <v>0</v>
      </c>
      <c r="AY1077" s="89">
        <f>VLOOKUP($AC1077,LS_Coint_BD!$B$3:$AQ$1079,AY$2)</f>
        <v>0</v>
      </c>
      <c r="AZ1077" s="89">
        <f>VLOOKUP($AC1077,LS_Coint_BD!$B$3:$AQ$1079,AZ$2)</f>
        <v>0</v>
      </c>
      <c r="BA1077" s="89">
        <f>VLOOKUP($AC1077,LS_Coint_BD!$B$3:$AQ$1079,BA$2)</f>
        <v>0</v>
      </c>
      <c r="BB1077" s="89">
        <f>VLOOKUP($AC1077,LS_Coint_BD!$B$3:$AQ$1079,BB$2)</f>
        <v>0</v>
      </c>
      <c r="BC1077" s="89">
        <f>VLOOKUP($AC1077,LS_Coint_BD!$B$3:$AQ$1079,BC$2)</f>
        <v>0</v>
      </c>
      <c r="BD1077" s="89">
        <f t="shared" si="795"/>
        <v>0</v>
      </c>
      <c r="BE1077" s="89">
        <f t="shared" si="796"/>
        <v>0</v>
      </c>
      <c r="BF1077" s="89">
        <f t="shared" si="797"/>
        <v>0</v>
      </c>
      <c r="BG1077" s="89">
        <f t="shared" si="798"/>
        <v>0</v>
      </c>
      <c r="BH1077" s="89">
        <f t="shared" si="799"/>
        <v>0</v>
      </c>
      <c r="BI1077" s="89">
        <f t="shared" si="800"/>
        <v>0</v>
      </c>
      <c r="BJ1077" s="89">
        <f t="shared" si="801"/>
        <v>0</v>
      </c>
      <c r="BK1077" s="89">
        <f t="shared" si="802"/>
        <v>0</v>
      </c>
      <c r="BL1077" s="89">
        <f t="shared" si="803"/>
        <v>0</v>
      </c>
      <c r="BM1077" s="89"/>
      <c r="BN1077" s="26" t="b">
        <f t="shared" si="804"/>
        <v>0</v>
      </c>
      <c r="BO1077" s="26" t="b">
        <f t="shared" si="805"/>
        <v>0</v>
      </c>
      <c r="BP1077" s="26" t="b">
        <f t="shared" si="806"/>
        <v>0</v>
      </c>
      <c r="BQ1077" s="26" t="b">
        <f t="shared" si="807"/>
        <v>0</v>
      </c>
      <c r="BR1077" s="26" t="b">
        <f t="shared" si="808"/>
        <v>0</v>
      </c>
      <c r="BS1077" s="26" t="b">
        <f t="shared" si="809"/>
        <v>0</v>
      </c>
      <c r="BT1077" s="26" t="b">
        <f t="shared" si="810"/>
        <v>0</v>
      </c>
      <c r="BU1077" s="26" t="b">
        <f t="shared" si="811"/>
        <v>0</v>
      </c>
    </row>
    <row r="1078" spans="2:73" ht="15" thickBot="1" x14ac:dyDescent="0.35">
      <c r="B1078" s="17">
        <f>VLOOKUP($AC1078,LS_Coint_BD!$B$3:$D$1079,2)</f>
        <v>0</v>
      </c>
      <c r="C1078" s="87">
        <f>VLOOKUP($AC1078,LS_Coint_BD!$B$3:$D$1079,3)</f>
        <v>0</v>
      </c>
      <c r="D1078" s="68">
        <f t="shared" si="771"/>
        <v>0</v>
      </c>
      <c r="E1078" s="65">
        <f t="shared" si="772"/>
        <v>0</v>
      </c>
      <c r="F1078" s="69">
        <f t="shared" si="773"/>
        <v>0</v>
      </c>
      <c r="G1078" s="68">
        <f t="shared" si="774"/>
        <v>0</v>
      </c>
      <c r="H1078" s="65">
        <f t="shared" si="775"/>
        <v>0</v>
      </c>
      <c r="I1078" s="69">
        <f t="shared" si="776"/>
        <v>0</v>
      </c>
      <c r="J1078" s="68">
        <f t="shared" si="777"/>
        <v>0</v>
      </c>
      <c r="K1078" s="65">
        <f t="shared" si="778"/>
        <v>0</v>
      </c>
      <c r="L1078" s="69">
        <f t="shared" si="779"/>
        <v>0</v>
      </c>
      <c r="M1078" s="68">
        <f t="shared" si="780"/>
        <v>0</v>
      </c>
      <c r="N1078" s="65">
        <f t="shared" si="781"/>
        <v>0</v>
      </c>
      <c r="O1078" s="69">
        <f t="shared" si="782"/>
        <v>0</v>
      </c>
      <c r="P1078" s="68">
        <f t="shared" si="783"/>
        <v>0</v>
      </c>
      <c r="Q1078" s="65">
        <f t="shared" si="784"/>
        <v>0</v>
      </c>
      <c r="R1078" s="69">
        <f t="shared" si="785"/>
        <v>0</v>
      </c>
      <c r="S1078" s="68">
        <f t="shared" si="786"/>
        <v>0</v>
      </c>
      <c r="T1078" s="65">
        <f t="shared" si="787"/>
        <v>0</v>
      </c>
      <c r="U1078" s="69">
        <f t="shared" si="788"/>
        <v>0</v>
      </c>
      <c r="V1078" s="68">
        <f t="shared" si="789"/>
        <v>0</v>
      </c>
      <c r="W1078" s="65">
        <f t="shared" si="790"/>
        <v>0</v>
      </c>
      <c r="X1078" s="69">
        <f t="shared" si="791"/>
        <v>0</v>
      </c>
      <c r="Y1078" s="68">
        <f t="shared" si="792"/>
        <v>0</v>
      </c>
      <c r="Z1078" s="65">
        <f t="shared" si="793"/>
        <v>0</v>
      </c>
      <c r="AA1078" s="69">
        <f t="shared" si="794"/>
        <v>0</v>
      </c>
      <c r="AB1078" s="98">
        <f>SUMIF(BN1078:BU1078,"VERDADEIRO",BN$3:$BU1077)</f>
        <v>0</v>
      </c>
      <c r="AC1078" s="97">
        <f t="shared" si="770"/>
        <v>1075</v>
      </c>
      <c r="AD1078" s="89">
        <f>RTD("tryd.rtdserver",,"COT",B1078,"ULT")</f>
        <v>0</v>
      </c>
      <c r="AE1078" s="89">
        <f>RTD("tryd.rtdserver",,"COT",C1078,"ULT")</f>
        <v>0</v>
      </c>
      <c r="AF1078" s="89">
        <f>VLOOKUP($AC1078,LS_Coint_BD!$B$3:$AQ$1079,AF$2)*$AD1078+VLOOKUP($AC1078,LS_Coint_BD!$B$3:$AQ$1079,AF$2+1)</f>
        <v>0</v>
      </c>
      <c r="AG1078" s="89">
        <f>VLOOKUP($AC1078,LS_Coint_BD!$B$3:$AQ$1079,AG$2)*$AD1078+VLOOKUP($AC1078,LS_Coint_BD!$B$3:$AQ$1079,AG$2+1)</f>
        <v>0</v>
      </c>
      <c r="AH1078" s="89">
        <f>VLOOKUP($AC1078,LS_Coint_BD!$B$3:$AQ$1079,AH$2)*$AD1078+VLOOKUP($AC1078,LS_Coint_BD!$B$3:$AQ$1079,AH$2+1)</f>
        <v>0</v>
      </c>
      <c r="AI1078" s="89">
        <f>VLOOKUP($AC1078,LS_Coint_BD!$B$3:$AQ$1079,AI$2)*$AD1078+VLOOKUP($AC1078,LS_Coint_BD!$B$3:$AQ$1079,AI$2+1)</f>
        <v>0</v>
      </c>
      <c r="AJ1078" s="89">
        <f>VLOOKUP($AC1078,LS_Coint_BD!$B$3:$AQ$1079,AJ$2)*$AD1078+VLOOKUP($AC1078,LS_Coint_BD!$B$3:$AQ$1079,AJ$2+1)</f>
        <v>0</v>
      </c>
      <c r="AK1078" s="89">
        <f>VLOOKUP($AC1078,LS_Coint_BD!$B$3:$AQ$1079,AK$2)*$AD1078+VLOOKUP($AC1078,LS_Coint_BD!$B$3:$AQ$1079,AK$2+1)</f>
        <v>0</v>
      </c>
      <c r="AL1078" s="89">
        <f>VLOOKUP($AC1078,LS_Coint_BD!$B$3:$AQ$1079,AL$2)*$AD1078+VLOOKUP($AC1078,LS_Coint_BD!$B$3:$AQ$1079,AL$2+1)</f>
        <v>0</v>
      </c>
      <c r="AM1078" s="89">
        <f>VLOOKUP($AC1078,LS_Coint_BD!$B$3:$AQ$1079,AM$2)*$AD1078+VLOOKUP($AC1078,LS_Coint_BD!$B$3:$AQ$1079,AM$2+1)</f>
        <v>0</v>
      </c>
      <c r="AN1078" s="89">
        <f>VLOOKUP($AC1078,LS_Coint_BD!$B$3:$AQ$1079,AN$2)</f>
        <v>0</v>
      </c>
      <c r="AO1078" s="89">
        <f>VLOOKUP($AC1078,LS_Coint_BD!$B$3:$AQ$1079,AO$2)</f>
        <v>0</v>
      </c>
      <c r="AP1078" s="89">
        <f>VLOOKUP($AC1078,LS_Coint_BD!$B$3:$AQ$1079,AP$2)</f>
        <v>0</v>
      </c>
      <c r="AQ1078" s="89">
        <f>VLOOKUP($AC1078,LS_Coint_BD!$B$3:$AQ$1079,AQ$2)</f>
        <v>0</v>
      </c>
      <c r="AR1078" s="89">
        <f>VLOOKUP($AC1078,LS_Coint_BD!$B$3:$AQ$1079,AR$2)</f>
        <v>0</v>
      </c>
      <c r="AS1078" s="89">
        <f>VLOOKUP($AC1078,LS_Coint_BD!$B$3:$AQ$1079,AS$2)</f>
        <v>0</v>
      </c>
      <c r="AT1078" s="89">
        <f>VLOOKUP($AC1078,LS_Coint_BD!$B$3:$AQ$1079,AT$2)</f>
        <v>0</v>
      </c>
      <c r="AU1078" s="89">
        <f>VLOOKUP($AC1078,LS_Coint_BD!$B$3:$AQ$1079,AU$2)</f>
        <v>0</v>
      </c>
      <c r="AV1078" s="89">
        <f>VLOOKUP($AC1078,LS_Coint_BD!$B$3:$AQ$1079,AV$2)</f>
        <v>0</v>
      </c>
      <c r="AW1078" s="89">
        <f>VLOOKUP($AC1078,LS_Coint_BD!$B$3:$AQ$1079,AW$2)</f>
        <v>0</v>
      </c>
      <c r="AX1078" s="89">
        <f>VLOOKUP($AC1078,LS_Coint_BD!$B$3:$AQ$1079,AX$2)</f>
        <v>0</v>
      </c>
      <c r="AY1078" s="89">
        <f>VLOOKUP($AC1078,LS_Coint_BD!$B$3:$AQ$1079,AY$2)</f>
        <v>0</v>
      </c>
      <c r="AZ1078" s="89">
        <f>VLOOKUP($AC1078,LS_Coint_BD!$B$3:$AQ$1079,AZ$2)</f>
        <v>0</v>
      </c>
      <c r="BA1078" s="89">
        <f>VLOOKUP($AC1078,LS_Coint_BD!$B$3:$AQ$1079,BA$2)</f>
        <v>0</v>
      </c>
      <c r="BB1078" s="89">
        <f>VLOOKUP($AC1078,LS_Coint_BD!$B$3:$AQ$1079,BB$2)</f>
        <v>0</v>
      </c>
      <c r="BC1078" s="89">
        <f>VLOOKUP($AC1078,LS_Coint_BD!$B$3:$AQ$1079,BC$2)</f>
        <v>0</v>
      </c>
      <c r="BD1078" s="89">
        <f t="shared" si="795"/>
        <v>0</v>
      </c>
      <c r="BE1078" s="89">
        <f t="shared" si="796"/>
        <v>0</v>
      </c>
      <c r="BF1078" s="89">
        <f t="shared" si="797"/>
        <v>0</v>
      </c>
      <c r="BG1078" s="89">
        <f t="shared" si="798"/>
        <v>0</v>
      </c>
      <c r="BH1078" s="89">
        <f t="shared" si="799"/>
        <v>0</v>
      </c>
      <c r="BI1078" s="89">
        <f t="shared" si="800"/>
        <v>0</v>
      </c>
      <c r="BJ1078" s="89">
        <f t="shared" si="801"/>
        <v>0</v>
      </c>
      <c r="BK1078" s="89">
        <f t="shared" si="802"/>
        <v>0</v>
      </c>
      <c r="BL1078" s="89">
        <f t="shared" si="803"/>
        <v>0</v>
      </c>
      <c r="BM1078" s="89"/>
      <c r="BN1078" s="26" t="b">
        <f t="shared" si="804"/>
        <v>0</v>
      </c>
      <c r="BO1078" s="26" t="b">
        <f t="shared" si="805"/>
        <v>0</v>
      </c>
      <c r="BP1078" s="26" t="b">
        <f t="shared" si="806"/>
        <v>0</v>
      </c>
      <c r="BQ1078" s="26" t="b">
        <f t="shared" si="807"/>
        <v>0</v>
      </c>
      <c r="BR1078" s="26" t="b">
        <f t="shared" si="808"/>
        <v>0</v>
      </c>
      <c r="BS1078" s="26" t="b">
        <f t="shared" si="809"/>
        <v>0</v>
      </c>
      <c r="BT1078" s="26" t="b">
        <f t="shared" si="810"/>
        <v>0</v>
      </c>
      <c r="BU1078" s="26" t="b">
        <f t="shared" si="811"/>
        <v>0</v>
      </c>
    </row>
    <row r="1079" spans="2:73" ht="15" thickBot="1" x14ac:dyDescent="0.35">
      <c r="B1079" s="17">
        <f>VLOOKUP($AC1079,LS_Coint_BD!$B$3:$D$1079,2)</f>
        <v>0</v>
      </c>
      <c r="C1079" s="87">
        <f>VLOOKUP($AC1079,LS_Coint_BD!$B$3:$D$1079,3)</f>
        <v>0</v>
      </c>
      <c r="D1079" s="68">
        <f t="shared" si="771"/>
        <v>0</v>
      </c>
      <c r="E1079" s="65">
        <f t="shared" si="772"/>
        <v>0</v>
      </c>
      <c r="F1079" s="69">
        <f t="shared" si="773"/>
        <v>0</v>
      </c>
      <c r="G1079" s="68">
        <f t="shared" si="774"/>
        <v>0</v>
      </c>
      <c r="H1079" s="65">
        <f t="shared" si="775"/>
        <v>0</v>
      </c>
      <c r="I1079" s="69">
        <f t="shared" si="776"/>
        <v>0</v>
      </c>
      <c r="J1079" s="68">
        <f t="shared" si="777"/>
        <v>0</v>
      </c>
      <c r="K1079" s="65">
        <f t="shared" si="778"/>
        <v>0</v>
      </c>
      <c r="L1079" s="69">
        <f t="shared" si="779"/>
        <v>0</v>
      </c>
      <c r="M1079" s="68">
        <f t="shared" si="780"/>
        <v>0</v>
      </c>
      <c r="N1079" s="65">
        <f t="shared" si="781"/>
        <v>0</v>
      </c>
      <c r="O1079" s="69">
        <f t="shared" si="782"/>
        <v>0</v>
      </c>
      <c r="P1079" s="68">
        <f t="shared" si="783"/>
        <v>0</v>
      </c>
      <c r="Q1079" s="65">
        <f t="shared" si="784"/>
        <v>0</v>
      </c>
      <c r="R1079" s="69">
        <f t="shared" si="785"/>
        <v>0</v>
      </c>
      <c r="S1079" s="68">
        <f t="shared" si="786"/>
        <v>0</v>
      </c>
      <c r="T1079" s="65">
        <f t="shared" si="787"/>
        <v>0</v>
      </c>
      <c r="U1079" s="69">
        <f t="shared" si="788"/>
        <v>0</v>
      </c>
      <c r="V1079" s="68">
        <f t="shared" si="789"/>
        <v>0</v>
      </c>
      <c r="W1079" s="65">
        <f t="shared" si="790"/>
        <v>0</v>
      </c>
      <c r="X1079" s="69">
        <f t="shared" si="791"/>
        <v>0</v>
      </c>
      <c r="Y1079" s="68">
        <f t="shared" si="792"/>
        <v>0</v>
      </c>
      <c r="Z1079" s="65">
        <f t="shared" si="793"/>
        <v>0</v>
      </c>
      <c r="AA1079" s="69">
        <f t="shared" si="794"/>
        <v>0</v>
      </c>
      <c r="AB1079" s="98">
        <f>SUMIF(BN1079:BU1079,"VERDADEIRO",BN$3:$BU1078)</f>
        <v>0</v>
      </c>
      <c r="AC1079" s="97">
        <f t="shared" si="770"/>
        <v>1076</v>
      </c>
      <c r="AD1079" s="89">
        <f>RTD("tryd.rtdserver",,"COT",B1079,"ULT")</f>
        <v>0</v>
      </c>
      <c r="AE1079" s="89">
        <f>RTD("tryd.rtdserver",,"COT",C1079,"ULT")</f>
        <v>0</v>
      </c>
      <c r="AF1079" s="89">
        <f>VLOOKUP($AC1079,LS_Coint_BD!$B$3:$AQ$1079,AF$2)*$AD1079+VLOOKUP($AC1079,LS_Coint_BD!$B$3:$AQ$1079,AF$2+1)</f>
        <v>0</v>
      </c>
      <c r="AG1079" s="89">
        <f>VLOOKUP($AC1079,LS_Coint_BD!$B$3:$AQ$1079,AG$2)*$AD1079+VLOOKUP($AC1079,LS_Coint_BD!$B$3:$AQ$1079,AG$2+1)</f>
        <v>0</v>
      </c>
      <c r="AH1079" s="89">
        <f>VLOOKUP($AC1079,LS_Coint_BD!$B$3:$AQ$1079,AH$2)*$AD1079+VLOOKUP($AC1079,LS_Coint_BD!$B$3:$AQ$1079,AH$2+1)</f>
        <v>0</v>
      </c>
      <c r="AI1079" s="89">
        <f>VLOOKUP($AC1079,LS_Coint_BD!$B$3:$AQ$1079,AI$2)*$AD1079+VLOOKUP($AC1079,LS_Coint_BD!$B$3:$AQ$1079,AI$2+1)</f>
        <v>0</v>
      </c>
      <c r="AJ1079" s="89">
        <f>VLOOKUP($AC1079,LS_Coint_BD!$B$3:$AQ$1079,AJ$2)*$AD1079+VLOOKUP($AC1079,LS_Coint_BD!$B$3:$AQ$1079,AJ$2+1)</f>
        <v>0</v>
      </c>
      <c r="AK1079" s="89">
        <f>VLOOKUP($AC1079,LS_Coint_BD!$B$3:$AQ$1079,AK$2)*$AD1079+VLOOKUP($AC1079,LS_Coint_BD!$B$3:$AQ$1079,AK$2+1)</f>
        <v>0</v>
      </c>
      <c r="AL1079" s="89">
        <f>VLOOKUP($AC1079,LS_Coint_BD!$B$3:$AQ$1079,AL$2)*$AD1079+VLOOKUP($AC1079,LS_Coint_BD!$B$3:$AQ$1079,AL$2+1)</f>
        <v>0</v>
      </c>
      <c r="AM1079" s="89">
        <f>VLOOKUP($AC1079,LS_Coint_BD!$B$3:$AQ$1079,AM$2)*$AD1079+VLOOKUP($AC1079,LS_Coint_BD!$B$3:$AQ$1079,AM$2+1)</f>
        <v>0</v>
      </c>
      <c r="AN1079" s="89">
        <f>VLOOKUP($AC1079,LS_Coint_BD!$B$3:$AQ$1079,AN$2)</f>
        <v>0</v>
      </c>
      <c r="AO1079" s="89">
        <f>VLOOKUP($AC1079,LS_Coint_BD!$B$3:$AQ$1079,AO$2)</f>
        <v>0</v>
      </c>
      <c r="AP1079" s="89">
        <f>VLOOKUP($AC1079,LS_Coint_BD!$B$3:$AQ$1079,AP$2)</f>
        <v>0</v>
      </c>
      <c r="AQ1079" s="89">
        <f>VLOOKUP($AC1079,LS_Coint_BD!$B$3:$AQ$1079,AQ$2)</f>
        <v>0</v>
      </c>
      <c r="AR1079" s="89">
        <f>VLOOKUP($AC1079,LS_Coint_BD!$B$3:$AQ$1079,AR$2)</f>
        <v>0</v>
      </c>
      <c r="AS1079" s="89">
        <f>VLOOKUP($AC1079,LS_Coint_BD!$B$3:$AQ$1079,AS$2)</f>
        <v>0</v>
      </c>
      <c r="AT1079" s="89">
        <f>VLOOKUP($AC1079,LS_Coint_BD!$B$3:$AQ$1079,AT$2)</f>
        <v>0</v>
      </c>
      <c r="AU1079" s="89">
        <f>VLOOKUP($AC1079,LS_Coint_BD!$B$3:$AQ$1079,AU$2)</f>
        <v>0</v>
      </c>
      <c r="AV1079" s="89">
        <f>VLOOKUP($AC1079,LS_Coint_BD!$B$3:$AQ$1079,AV$2)</f>
        <v>0</v>
      </c>
      <c r="AW1079" s="89">
        <f>VLOOKUP($AC1079,LS_Coint_BD!$B$3:$AQ$1079,AW$2)</f>
        <v>0</v>
      </c>
      <c r="AX1079" s="89">
        <f>VLOOKUP($AC1079,LS_Coint_BD!$B$3:$AQ$1079,AX$2)</f>
        <v>0</v>
      </c>
      <c r="AY1079" s="89">
        <f>VLOOKUP($AC1079,LS_Coint_BD!$B$3:$AQ$1079,AY$2)</f>
        <v>0</v>
      </c>
      <c r="AZ1079" s="89">
        <f>VLOOKUP($AC1079,LS_Coint_BD!$B$3:$AQ$1079,AZ$2)</f>
        <v>0</v>
      </c>
      <c r="BA1079" s="89">
        <f>VLOOKUP($AC1079,LS_Coint_BD!$B$3:$AQ$1079,BA$2)</f>
        <v>0</v>
      </c>
      <c r="BB1079" s="89">
        <f>VLOOKUP($AC1079,LS_Coint_BD!$B$3:$AQ$1079,BB$2)</f>
        <v>0</v>
      </c>
      <c r="BC1079" s="89">
        <f>VLOOKUP($AC1079,LS_Coint_BD!$B$3:$AQ$1079,BC$2)</f>
        <v>0</v>
      </c>
      <c r="BD1079" s="89">
        <f t="shared" si="795"/>
        <v>0</v>
      </c>
      <c r="BE1079" s="89">
        <f t="shared" si="796"/>
        <v>0</v>
      </c>
      <c r="BF1079" s="89">
        <f t="shared" si="797"/>
        <v>0</v>
      </c>
      <c r="BG1079" s="89">
        <f t="shared" si="798"/>
        <v>0</v>
      </c>
      <c r="BH1079" s="89">
        <f t="shared" si="799"/>
        <v>0</v>
      </c>
      <c r="BI1079" s="89">
        <f t="shared" si="800"/>
        <v>0</v>
      </c>
      <c r="BJ1079" s="89">
        <f t="shared" si="801"/>
        <v>0</v>
      </c>
      <c r="BK1079" s="89">
        <f t="shared" si="802"/>
        <v>0</v>
      </c>
      <c r="BL1079" s="89">
        <f t="shared" si="803"/>
        <v>0</v>
      </c>
      <c r="BM1079" s="89"/>
      <c r="BN1079" s="26" t="b">
        <f t="shared" si="804"/>
        <v>0</v>
      </c>
      <c r="BO1079" s="26" t="b">
        <f t="shared" si="805"/>
        <v>0</v>
      </c>
      <c r="BP1079" s="26" t="b">
        <f t="shared" si="806"/>
        <v>0</v>
      </c>
      <c r="BQ1079" s="26" t="b">
        <f t="shared" si="807"/>
        <v>0</v>
      </c>
      <c r="BR1079" s="26" t="b">
        <f t="shared" si="808"/>
        <v>0</v>
      </c>
      <c r="BS1079" s="26" t="b">
        <f t="shared" si="809"/>
        <v>0</v>
      </c>
      <c r="BT1079" s="26" t="b">
        <f t="shared" si="810"/>
        <v>0</v>
      </c>
      <c r="BU1079" s="26" t="b">
        <f t="shared" si="811"/>
        <v>0</v>
      </c>
    </row>
    <row r="1080" spans="2:73" ht="15" thickBot="1" x14ac:dyDescent="0.35">
      <c r="B1080" s="17">
        <f>VLOOKUP($AC1080,LS_Coint_BD!$B$3:$D$1079,2)</f>
        <v>0</v>
      </c>
      <c r="C1080" s="87">
        <f>VLOOKUP($AC1080,LS_Coint_BD!$B$3:$D$1079,3)</f>
        <v>0</v>
      </c>
      <c r="D1080" s="68">
        <f t="shared" si="771"/>
        <v>0</v>
      </c>
      <c r="E1080" s="65">
        <f t="shared" si="772"/>
        <v>0</v>
      </c>
      <c r="F1080" s="69">
        <f t="shared" si="773"/>
        <v>0</v>
      </c>
      <c r="G1080" s="68">
        <f t="shared" si="774"/>
        <v>0</v>
      </c>
      <c r="H1080" s="65">
        <f t="shared" si="775"/>
        <v>0</v>
      </c>
      <c r="I1080" s="69">
        <f t="shared" si="776"/>
        <v>0</v>
      </c>
      <c r="J1080" s="68">
        <f t="shared" si="777"/>
        <v>0</v>
      </c>
      <c r="K1080" s="65">
        <f t="shared" si="778"/>
        <v>0</v>
      </c>
      <c r="L1080" s="69">
        <f t="shared" si="779"/>
        <v>0</v>
      </c>
      <c r="M1080" s="68">
        <f t="shared" si="780"/>
        <v>0</v>
      </c>
      <c r="N1080" s="65">
        <f t="shared" si="781"/>
        <v>0</v>
      </c>
      <c r="O1080" s="69">
        <f t="shared" si="782"/>
        <v>0</v>
      </c>
      <c r="P1080" s="68">
        <f t="shared" si="783"/>
        <v>0</v>
      </c>
      <c r="Q1080" s="65">
        <f t="shared" si="784"/>
        <v>0</v>
      </c>
      <c r="R1080" s="69">
        <f t="shared" si="785"/>
        <v>0</v>
      </c>
      <c r="S1080" s="68">
        <f t="shared" si="786"/>
        <v>0</v>
      </c>
      <c r="T1080" s="65">
        <f t="shared" si="787"/>
        <v>0</v>
      </c>
      <c r="U1080" s="69">
        <f t="shared" si="788"/>
        <v>0</v>
      </c>
      <c r="V1080" s="68">
        <f t="shared" si="789"/>
        <v>0</v>
      </c>
      <c r="W1080" s="65">
        <f t="shared" si="790"/>
        <v>0</v>
      </c>
      <c r="X1080" s="69">
        <f t="shared" si="791"/>
        <v>0</v>
      </c>
      <c r="Y1080" s="68">
        <f t="shared" si="792"/>
        <v>0</v>
      </c>
      <c r="Z1080" s="65">
        <f t="shared" si="793"/>
        <v>0</v>
      </c>
      <c r="AA1080" s="69">
        <f t="shared" si="794"/>
        <v>0</v>
      </c>
      <c r="AB1080" s="98">
        <f>SUMIF(BN1080:BU1080,"VERDADEIRO",BN$3:$BU1079)</f>
        <v>0</v>
      </c>
      <c r="AC1080" s="97">
        <f t="shared" si="770"/>
        <v>1077</v>
      </c>
      <c r="AD1080" s="89">
        <f>RTD("tryd.rtdserver",,"COT",B1080,"ULT")</f>
        <v>0</v>
      </c>
      <c r="AE1080" s="89">
        <f>RTD("tryd.rtdserver",,"COT",C1080,"ULT")</f>
        <v>0</v>
      </c>
      <c r="AF1080" s="89">
        <f>VLOOKUP($AC1080,LS_Coint_BD!$B$3:$AQ$1079,AF$2)*$AD1080+VLOOKUP($AC1080,LS_Coint_BD!$B$3:$AQ$1079,AF$2+1)</f>
        <v>0</v>
      </c>
      <c r="AG1080" s="89">
        <f>VLOOKUP($AC1080,LS_Coint_BD!$B$3:$AQ$1079,AG$2)*$AD1080+VLOOKUP($AC1080,LS_Coint_BD!$B$3:$AQ$1079,AG$2+1)</f>
        <v>0</v>
      </c>
      <c r="AH1080" s="89">
        <f>VLOOKUP($AC1080,LS_Coint_BD!$B$3:$AQ$1079,AH$2)*$AD1080+VLOOKUP($AC1080,LS_Coint_BD!$B$3:$AQ$1079,AH$2+1)</f>
        <v>0</v>
      </c>
      <c r="AI1080" s="89">
        <f>VLOOKUP($AC1080,LS_Coint_BD!$B$3:$AQ$1079,AI$2)*$AD1080+VLOOKUP($AC1080,LS_Coint_BD!$B$3:$AQ$1079,AI$2+1)</f>
        <v>0</v>
      </c>
      <c r="AJ1080" s="89">
        <f>VLOOKUP($AC1080,LS_Coint_BD!$B$3:$AQ$1079,AJ$2)*$AD1080+VLOOKUP($AC1080,LS_Coint_BD!$B$3:$AQ$1079,AJ$2+1)</f>
        <v>0</v>
      </c>
      <c r="AK1080" s="89">
        <f>VLOOKUP($AC1080,LS_Coint_BD!$B$3:$AQ$1079,AK$2)*$AD1080+VLOOKUP($AC1080,LS_Coint_BD!$B$3:$AQ$1079,AK$2+1)</f>
        <v>0</v>
      </c>
      <c r="AL1080" s="89">
        <f>VLOOKUP($AC1080,LS_Coint_BD!$B$3:$AQ$1079,AL$2)*$AD1080+VLOOKUP($AC1080,LS_Coint_BD!$B$3:$AQ$1079,AL$2+1)</f>
        <v>0</v>
      </c>
      <c r="AM1080" s="89">
        <f>VLOOKUP($AC1080,LS_Coint_BD!$B$3:$AQ$1079,AM$2)*$AD1080+VLOOKUP($AC1080,LS_Coint_BD!$B$3:$AQ$1079,AM$2+1)</f>
        <v>0</v>
      </c>
      <c r="AN1080" s="89">
        <f>VLOOKUP($AC1080,LS_Coint_BD!$B$3:$AQ$1079,AN$2)</f>
        <v>0</v>
      </c>
      <c r="AO1080" s="89">
        <f>VLOOKUP($AC1080,LS_Coint_BD!$B$3:$AQ$1079,AO$2)</f>
        <v>0</v>
      </c>
      <c r="AP1080" s="89">
        <f>VLOOKUP($AC1080,LS_Coint_BD!$B$3:$AQ$1079,AP$2)</f>
        <v>0</v>
      </c>
      <c r="AQ1080" s="89">
        <f>VLOOKUP($AC1080,LS_Coint_BD!$B$3:$AQ$1079,AQ$2)</f>
        <v>0</v>
      </c>
      <c r="AR1080" s="89">
        <f>VLOOKUP($AC1080,LS_Coint_BD!$B$3:$AQ$1079,AR$2)</f>
        <v>0</v>
      </c>
      <c r="AS1080" s="89">
        <f>VLOOKUP($AC1080,LS_Coint_BD!$B$3:$AQ$1079,AS$2)</f>
        <v>0</v>
      </c>
      <c r="AT1080" s="89">
        <f>VLOOKUP($AC1080,LS_Coint_BD!$B$3:$AQ$1079,AT$2)</f>
        <v>0</v>
      </c>
      <c r="AU1080" s="89">
        <f>VLOOKUP($AC1080,LS_Coint_BD!$B$3:$AQ$1079,AU$2)</f>
        <v>0</v>
      </c>
      <c r="AV1080" s="89">
        <f>VLOOKUP($AC1080,LS_Coint_BD!$B$3:$AQ$1079,AV$2)</f>
        <v>0</v>
      </c>
      <c r="AW1080" s="89">
        <f>VLOOKUP($AC1080,LS_Coint_BD!$B$3:$AQ$1079,AW$2)</f>
        <v>0</v>
      </c>
      <c r="AX1080" s="89">
        <f>VLOOKUP($AC1080,LS_Coint_BD!$B$3:$AQ$1079,AX$2)</f>
        <v>0</v>
      </c>
      <c r="AY1080" s="89">
        <f>VLOOKUP($AC1080,LS_Coint_BD!$B$3:$AQ$1079,AY$2)</f>
        <v>0</v>
      </c>
      <c r="AZ1080" s="89">
        <f>VLOOKUP($AC1080,LS_Coint_BD!$B$3:$AQ$1079,AZ$2)</f>
        <v>0</v>
      </c>
      <c r="BA1080" s="89">
        <f>VLOOKUP($AC1080,LS_Coint_BD!$B$3:$AQ$1079,BA$2)</f>
        <v>0</v>
      </c>
      <c r="BB1080" s="89">
        <f>VLOOKUP($AC1080,LS_Coint_BD!$B$3:$AQ$1079,BB$2)</f>
        <v>0</v>
      </c>
      <c r="BC1080" s="89">
        <f>VLOOKUP($AC1080,LS_Coint_BD!$B$3:$AQ$1079,BC$2)</f>
        <v>0</v>
      </c>
      <c r="BD1080" s="89">
        <f t="shared" si="795"/>
        <v>0</v>
      </c>
      <c r="BE1080" s="89">
        <f t="shared" si="796"/>
        <v>0</v>
      </c>
      <c r="BF1080" s="89">
        <f t="shared" si="797"/>
        <v>0</v>
      </c>
      <c r="BG1080" s="89">
        <f t="shared" si="798"/>
        <v>0</v>
      </c>
      <c r="BH1080" s="89">
        <f t="shared" si="799"/>
        <v>0</v>
      </c>
      <c r="BI1080" s="89">
        <f t="shared" si="800"/>
        <v>0</v>
      </c>
      <c r="BJ1080" s="89">
        <f t="shared" si="801"/>
        <v>0</v>
      </c>
      <c r="BK1080" s="89">
        <f t="shared" si="802"/>
        <v>0</v>
      </c>
      <c r="BL1080" s="89">
        <f t="shared" si="803"/>
        <v>0</v>
      </c>
      <c r="BM1080" s="89"/>
      <c r="BN1080" s="26" t="b">
        <f t="shared" si="804"/>
        <v>0</v>
      </c>
      <c r="BO1080" s="26" t="b">
        <f t="shared" si="805"/>
        <v>0</v>
      </c>
      <c r="BP1080" s="26" t="b">
        <f t="shared" si="806"/>
        <v>0</v>
      </c>
      <c r="BQ1080" s="26" t="b">
        <f t="shared" si="807"/>
        <v>0</v>
      </c>
      <c r="BR1080" s="26" t="b">
        <f t="shared" si="808"/>
        <v>0</v>
      </c>
      <c r="BS1080" s="26" t="b">
        <f t="shared" si="809"/>
        <v>0</v>
      </c>
      <c r="BT1080" s="26" t="b">
        <f t="shared" si="810"/>
        <v>0</v>
      </c>
      <c r="BU1080" s="26" t="b">
        <f t="shared" si="811"/>
        <v>0</v>
      </c>
    </row>
    <row r="1081" spans="2:73" ht="15" thickBot="1" x14ac:dyDescent="0.35">
      <c r="B1081" s="17">
        <f>VLOOKUP($AC1081,LS_Coint_BD!$B$3:$D$1079,2)</f>
        <v>0</v>
      </c>
      <c r="C1081" s="87">
        <f>VLOOKUP($AC1081,LS_Coint_BD!$B$3:$D$1079,3)</f>
        <v>0</v>
      </c>
      <c r="D1081" s="68">
        <f t="shared" si="771"/>
        <v>0</v>
      </c>
      <c r="E1081" s="65">
        <f t="shared" si="772"/>
        <v>0</v>
      </c>
      <c r="F1081" s="69">
        <f t="shared" si="773"/>
        <v>0</v>
      </c>
      <c r="G1081" s="68">
        <f t="shared" si="774"/>
        <v>0</v>
      </c>
      <c r="H1081" s="65">
        <f t="shared" si="775"/>
        <v>0</v>
      </c>
      <c r="I1081" s="69">
        <f t="shared" si="776"/>
        <v>0</v>
      </c>
      <c r="J1081" s="68">
        <f t="shared" si="777"/>
        <v>0</v>
      </c>
      <c r="K1081" s="65">
        <f t="shared" si="778"/>
        <v>0</v>
      </c>
      <c r="L1081" s="69">
        <f t="shared" si="779"/>
        <v>0</v>
      </c>
      <c r="M1081" s="68">
        <f t="shared" si="780"/>
        <v>0</v>
      </c>
      <c r="N1081" s="65">
        <f t="shared" si="781"/>
        <v>0</v>
      </c>
      <c r="O1081" s="69">
        <f t="shared" si="782"/>
        <v>0</v>
      </c>
      <c r="P1081" s="68">
        <f t="shared" si="783"/>
        <v>0</v>
      </c>
      <c r="Q1081" s="65">
        <f t="shared" si="784"/>
        <v>0</v>
      </c>
      <c r="R1081" s="69">
        <f t="shared" si="785"/>
        <v>0</v>
      </c>
      <c r="S1081" s="68">
        <f t="shared" si="786"/>
        <v>0</v>
      </c>
      <c r="T1081" s="65">
        <f t="shared" si="787"/>
        <v>0</v>
      </c>
      <c r="U1081" s="69">
        <f t="shared" si="788"/>
        <v>0</v>
      </c>
      <c r="V1081" s="68">
        <f t="shared" si="789"/>
        <v>0</v>
      </c>
      <c r="W1081" s="65">
        <f t="shared" si="790"/>
        <v>0</v>
      </c>
      <c r="X1081" s="69">
        <f t="shared" si="791"/>
        <v>0</v>
      </c>
      <c r="Y1081" s="68">
        <f t="shared" si="792"/>
        <v>0</v>
      </c>
      <c r="Z1081" s="65">
        <f t="shared" si="793"/>
        <v>0</v>
      </c>
      <c r="AA1081" s="69">
        <f t="shared" si="794"/>
        <v>0</v>
      </c>
      <c r="AB1081" s="98">
        <f>SUMIF(BN1081:BU1081,"VERDADEIRO",BN$3:$BU1080)</f>
        <v>0</v>
      </c>
      <c r="AC1081" s="97">
        <f t="shared" si="770"/>
        <v>1078</v>
      </c>
      <c r="AD1081" s="89">
        <f>RTD("tryd.rtdserver",,"COT",B1081,"ULT")</f>
        <v>0</v>
      </c>
      <c r="AE1081" s="89">
        <f>RTD("tryd.rtdserver",,"COT",C1081,"ULT")</f>
        <v>0</v>
      </c>
      <c r="AF1081" s="89">
        <f>VLOOKUP($AC1081,LS_Coint_BD!$B$3:$AQ$1079,AF$2)*$AD1081+VLOOKUP($AC1081,LS_Coint_BD!$B$3:$AQ$1079,AF$2+1)</f>
        <v>0</v>
      </c>
      <c r="AG1081" s="89">
        <f>VLOOKUP($AC1081,LS_Coint_BD!$B$3:$AQ$1079,AG$2)*$AD1081+VLOOKUP($AC1081,LS_Coint_BD!$B$3:$AQ$1079,AG$2+1)</f>
        <v>0</v>
      </c>
      <c r="AH1081" s="89">
        <f>VLOOKUP($AC1081,LS_Coint_BD!$B$3:$AQ$1079,AH$2)*$AD1081+VLOOKUP($AC1081,LS_Coint_BD!$B$3:$AQ$1079,AH$2+1)</f>
        <v>0</v>
      </c>
      <c r="AI1081" s="89">
        <f>VLOOKUP($AC1081,LS_Coint_BD!$B$3:$AQ$1079,AI$2)*$AD1081+VLOOKUP($AC1081,LS_Coint_BD!$B$3:$AQ$1079,AI$2+1)</f>
        <v>0</v>
      </c>
      <c r="AJ1081" s="89">
        <f>VLOOKUP($AC1081,LS_Coint_BD!$B$3:$AQ$1079,AJ$2)*$AD1081+VLOOKUP($AC1081,LS_Coint_BD!$B$3:$AQ$1079,AJ$2+1)</f>
        <v>0</v>
      </c>
      <c r="AK1081" s="89">
        <f>VLOOKUP($AC1081,LS_Coint_BD!$B$3:$AQ$1079,AK$2)*$AD1081+VLOOKUP($AC1081,LS_Coint_BD!$B$3:$AQ$1079,AK$2+1)</f>
        <v>0</v>
      </c>
      <c r="AL1081" s="89">
        <f>VLOOKUP($AC1081,LS_Coint_BD!$B$3:$AQ$1079,AL$2)*$AD1081+VLOOKUP($AC1081,LS_Coint_BD!$B$3:$AQ$1079,AL$2+1)</f>
        <v>0</v>
      </c>
      <c r="AM1081" s="89">
        <f>VLOOKUP($AC1081,LS_Coint_BD!$B$3:$AQ$1079,AM$2)*$AD1081+VLOOKUP($AC1081,LS_Coint_BD!$B$3:$AQ$1079,AM$2+1)</f>
        <v>0</v>
      </c>
      <c r="AN1081" s="89">
        <f>VLOOKUP($AC1081,LS_Coint_BD!$B$3:$AQ$1079,AN$2)</f>
        <v>0</v>
      </c>
      <c r="AO1081" s="89">
        <f>VLOOKUP($AC1081,LS_Coint_BD!$B$3:$AQ$1079,AO$2)</f>
        <v>0</v>
      </c>
      <c r="AP1081" s="89">
        <f>VLOOKUP($AC1081,LS_Coint_BD!$B$3:$AQ$1079,AP$2)</f>
        <v>0</v>
      </c>
      <c r="AQ1081" s="89">
        <f>VLOOKUP($AC1081,LS_Coint_BD!$B$3:$AQ$1079,AQ$2)</f>
        <v>0</v>
      </c>
      <c r="AR1081" s="89">
        <f>VLOOKUP($AC1081,LS_Coint_BD!$B$3:$AQ$1079,AR$2)</f>
        <v>0</v>
      </c>
      <c r="AS1081" s="89">
        <f>VLOOKUP($AC1081,LS_Coint_BD!$B$3:$AQ$1079,AS$2)</f>
        <v>0</v>
      </c>
      <c r="AT1081" s="89">
        <f>VLOOKUP($AC1081,LS_Coint_BD!$B$3:$AQ$1079,AT$2)</f>
        <v>0</v>
      </c>
      <c r="AU1081" s="89">
        <f>VLOOKUP($AC1081,LS_Coint_BD!$B$3:$AQ$1079,AU$2)</f>
        <v>0</v>
      </c>
      <c r="AV1081" s="89">
        <f>VLOOKUP($AC1081,LS_Coint_BD!$B$3:$AQ$1079,AV$2)</f>
        <v>0</v>
      </c>
      <c r="AW1081" s="89">
        <f>VLOOKUP($AC1081,LS_Coint_BD!$B$3:$AQ$1079,AW$2)</f>
        <v>0</v>
      </c>
      <c r="AX1081" s="89">
        <f>VLOOKUP($AC1081,LS_Coint_BD!$B$3:$AQ$1079,AX$2)</f>
        <v>0</v>
      </c>
      <c r="AY1081" s="89">
        <f>VLOOKUP($AC1081,LS_Coint_BD!$B$3:$AQ$1079,AY$2)</f>
        <v>0</v>
      </c>
      <c r="AZ1081" s="89">
        <f>VLOOKUP($AC1081,LS_Coint_BD!$B$3:$AQ$1079,AZ$2)</f>
        <v>0</v>
      </c>
      <c r="BA1081" s="89">
        <f>VLOOKUP($AC1081,LS_Coint_BD!$B$3:$AQ$1079,BA$2)</f>
        <v>0</v>
      </c>
      <c r="BB1081" s="89">
        <f>VLOOKUP($AC1081,LS_Coint_BD!$B$3:$AQ$1079,BB$2)</f>
        <v>0</v>
      </c>
      <c r="BC1081" s="89">
        <f>VLOOKUP($AC1081,LS_Coint_BD!$B$3:$AQ$1079,BC$2)</f>
        <v>0</v>
      </c>
      <c r="BD1081" s="89">
        <f t="shared" si="795"/>
        <v>0</v>
      </c>
      <c r="BE1081" s="89">
        <f t="shared" si="796"/>
        <v>0</v>
      </c>
      <c r="BF1081" s="89">
        <f t="shared" si="797"/>
        <v>0</v>
      </c>
      <c r="BG1081" s="89">
        <f t="shared" si="798"/>
        <v>0</v>
      </c>
      <c r="BH1081" s="89">
        <f t="shared" si="799"/>
        <v>0</v>
      </c>
      <c r="BI1081" s="89">
        <f t="shared" si="800"/>
        <v>0</v>
      </c>
      <c r="BJ1081" s="89">
        <f t="shared" si="801"/>
        <v>0</v>
      </c>
      <c r="BK1081" s="89">
        <f t="shared" si="802"/>
        <v>0</v>
      </c>
      <c r="BL1081" s="89">
        <f t="shared" si="803"/>
        <v>0</v>
      </c>
      <c r="BM1081" s="89"/>
      <c r="BN1081" s="26" t="b">
        <f t="shared" si="804"/>
        <v>0</v>
      </c>
      <c r="BO1081" s="26" t="b">
        <f t="shared" si="805"/>
        <v>0</v>
      </c>
      <c r="BP1081" s="26" t="b">
        <f t="shared" si="806"/>
        <v>0</v>
      </c>
      <c r="BQ1081" s="26" t="b">
        <f t="shared" si="807"/>
        <v>0</v>
      </c>
      <c r="BR1081" s="26" t="b">
        <f t="shared" si="808"/>
        <v>0</v>
      </c>
      <c r="BS1081" s="26" t="b">
        <f t="shared" si="809"/>
        <v>0</v>
      </c>
      <c r="BT1081" s="26" t="b">
        <f t="shared" si="810"/>
        <v>0</v>
      </c>
      <c r="BU1081" s="26" t="b">
        <f t="shared" si="811"/>
        <v>0</v>
      </c>
    </row>
    <row r="1082" spans="2:73" ht="15" thickBot="1" x14ac:dyDescent="0.35">
      <c r="B1082" s="17">
        <f>VLOOKUP($AC1082,LS_Coint_BD!$B$3:$D$1079,2)</f>
        <v>0</v>
      </c>
      <c r="C1082" s="87">
        <f>VLOOKUP($AC1082,LS_Coint_BD!$B$3:$D$1079,3)</f>
        <v>0</v>
      </c>
      <c r="D1082" s="68">
        <f t="shared" si="771"/>
        <v>0</v>
      </c>
      <c r="E1082" s="65">
        <f t="shared" si="772"/>
        <v>0</v>
      </c>
      <c r="F1082" s="69">
        <f t="shared" si="773"/>
        <v>0</v>
      </c>
      <c r="G1082" s="68">
        <f t="shared" si="774"/>
        <v>0</v>
      </c>
      <c r="H1082" s="65">
        <f t="shared" si="775"/>
        <v>0</v>
      </c>
      <c r="I1082" s="69">
        <f t="shared" si="776"/>
        <v>0</v>
      </c>
      <c r="J1082" s="68">
        <f t="shared" si="777"/>
        <v>0</v>
      </c>
      <c r="K1082" s="65">
        <f t="shared" si="778"/>
        <v>0</v>
      </c>
      <c r="L1082" s="69">
        <f t="shared" si="779"/>
        <v>0</v>
      </c>
      <c r="M1082" s="68">
        <f t="shared" si="780"/>
        <v>0</v>
      </c>
      <c r="N1082" s="65">
        <f t="shared" si="781"/>
        <v>0</v>
      </c>
      <c r="O1082" s="69">
        <f t="shared" si="782"/>
        <v>0</v>
      </c>
      <c r="P1082" s="68">
        <f t="shared" si="783"/>
        <v>0</v>
      </c>
      <c r="Q1082" s="65">
        <f t="shared" si="784"/>
        <v>0</v>
      </c>
      <c r="R1082" s="69">
        <f t="shared" si="785"/>
        <v>0</v>
      </c>
      <c r="S1082" s="68">
        <f t="shared" si="786"/>
        <v>0</v>
      </c>
      <c r="T1082" s="65">
        <f t="shared" si="787"/>
        <v>0</v>
      </c>
      <c r="U1082" s="69">
        <f t="shared" si="788"/>
        <v>0</v>
      </c>
      <c r="V1082" s="68">
        <f t="shared" si="789"/>
        <v>0</v>
      </c>
      <c r="W1082" s="65">
        <f t="shared" si="790"/>
        <v>0</v>
      </c>
      <c r="X1082" s="69">
        <f t="shared" si="791"/>
        <v>0</v>
      </c>
      <c r="Y1082" s="68">
        <f t="shared" si="792"/>
        <v>0</v>
      </c>
      <c r="Z1082" s="65">
        <f t="shared" si="793"/>
        <v>0</v>
      </c>
      <c r="AA1082" s="69">
        <f t="shared" si="794"/>
        <v>0</v>
      </c>
      <c r="AB1082" s="98">
        <f>SUMIF(BN1082:BU1082,"VERDADEIRO",BN$3:$BU1081)</f>
        <v>0</v>
      </c>
      <c r="AC1082" s="97">
        <f t="shared" si="770"/>
        <v>1079</v>
      </c>
      <c r="AD1082" s="89">
        <f>RTD("tryd.rtdserver",,"COT",B1082,"ULT")</f>
        <v>0</v>
      </c>
      <c r="AE1082" s="89">
        <f>RTD("tryd.rtdserver",,"COT",C1082,"ULT")</f>
        <v>0</v>
      </c>
      <c r="AF1082" s="89">
        <f>VLOOKUP($AC1082,LS_Coint_BD!$B$3:$AQ$1079,AF$2)*$AD1082+VLOOKUP($AC1082,LS_Coint_BD!$B$3:$AQ$1079,AF$2+1)</f>
        <v>0</v>
      </c>
      <c r="AG1082" s="89">
        <f>VLOOKUP($AC1082,LS_Coint_BD!$B$3:$AQ$1079,AG$2)*$AD1082+VLOOKUP($AC1082,LS_Coint_BD!$B$3:$AQ$1079,AG$2+1)</f>
        <v>0</v>
      </c>
      <c r="AH1082" s="89">
        <f>VLOOKUP($AC1082,LS_Coint_BD!$B$3:$AQ$1079,AH$2)*$AD1082+VLOOKUP($AC1082,LS_Coint_BD!$B$3:$AQ$1079,AH$2+1)</f>
        <v>0</v>
      </c>
      <c r="AI1082" s="89">
        <f>VLOOKUP($AC1082,LS_Coint_BD!$B$3:$AQ$1079,AI$2)*$AD1082+VLOOKUP($AC1082,LS_Coint_BD!$B$3:$AQ$1079,AI$2+1)</f>
        <v>0</v>
      </c>
      <c r="AJ1082" s="89">
        <f>VLOOKUP($AC1082,LS_Coint_BD!$B$3:$AQ$1079,AJ$2)*$AD1082+VLOOKUP($AC1082,LS_Coint_BD!$B$3:$AQ$1079,AJ$2+1)</f>
        <v>0</v>
      </c>
      <c r="AK1082" s="89">
        <f>VLOOKUP($AC1082,LS_Coint_BD!$B$3:$AQ$1079,AK$2)*$AD1082+VLOOKUP($AC1082,LS_Coint_BD!$B$3:$AQ$1079,AK$2+1)</f>
        <v>0</v>
      </c>
      <c r="AL1082" s="89">
        <f>VLOOKUP($AC1082,LS_Coint_BD!$B$3:$AQ$1079,AL$2)*$AD1082+VLOOKUP($AC1082,LS_Coint_BD!$B$3:$AQ$1079,AL$2+1)</f>
        <v>0</v>
      </c>
      <c r="AM1082" s="89">
        <f>VLOOKUP($AC1082,LS_Coint_BD!$B$3:$AQ$1079,AM$2)*$AD1082+VLOOKUP($AC1082,LS_Coint_BD!$B$3:$AQ$1079,AM$2+1)</f>
        <v>0</v>
      </c>
      <c r="AN1082" s="89">
        <f>VLOOKUP($AC1082,LS_Coint_BD!$B$3:$AQ$1079,AN$2)</f>
        <v>0</v>
      </c>
      <c r="AO1082" s="89">
        <f>VLOOKUP($AC1082,LS_Coint_BD!$B$3:$AQ$1079,AO$2)</f>
        <v>0</v>
      </c>
      <c r="AP1082" s="89">
        <f>VLOOKUP($AC1082,LS_Coint_BD!$B$3:$AQ$1079,AP$2)</f>
        <v>0</v>
      </c>
      <c r="AQ1082" s="89">
        <f>VLOOKUP($AC1082,LS_Coint_BD!$B$3:$AQ$1079,AQ$2)</f>
        <v>0</v>
      </c>
      <c r="AR1082" s="89">
        <f>VLOOKUP($AC1082,LS_Coint_BD!$B$3:$AQ$1079,AR$2)</f>
        <v>0</v>
      </c>
      <c r="AS1082" s="89">
        <f>VLOOKUP($AC1082,LS_Coint_BD!$B$3:$AQ$1079,AS$2)</f>
        <v>0</v>
      </c>
      <c r="AT1082" s="89">
        <f>VLOOKUP($AC1082,LS_Coint_BD!$B$3:$AQ$1079,AT$2)</f>
        <v>0</v>
      </c>
      <c r="AU1082" s="89">
        <f>VLOOKUP($AC1082,LS_Coint_BD!$B$3:$AQ$1079,AU$2)</f>
        <v>0</v>
      </c>
      <c r="AV1082" s="89">
        <f>VLOOKUP($AC1082,LS_Coint_BD!$B$3:$AQ$1079,AV$2)</f>
        <v>0</v>
      </c>
      <c r="AW1082" s="89">
        <f>VLOOKUP($AC1082,LS_Coint_BD!$B$3:$AQ$1079,AW$2)</f>
        <v>0</v>
      </c>
      <c r="AX1082" s="89">
        <f>VLOOKUP($AC1082,LS_Coint_BD!$B$3:$AQ$1079,AX$2)</f>
        <v>0</v>
      </c>
      <c r="AY1082" s="89">
        <f>VLOOKUP($AC1082,LS_Coint_BD!$B$3:$AQ$1079,AY$2)</f>
        <v>0</v>
      </c>
      <c r="AZ1082" s="89">
        <f>VLOOKUP($AC1082,LS_Coint_BD!$B$3:$AQ$1079,AZ$2)</f>
        <v>0</v>
      </c>
      <c r="BA1082" s="89">
        <f>VLOOKUP($AC1082,LS_Coint_BD!$B$3:$AQ$1079,BA$2)</f>
        <v>0</v>
      </c>
      <c r="BB1082" s="89">
        <f>VLOOKUP($AC1082,LS_Coint_BD!$B$3:$AQ$1079,BB$2)</f>
        <v>0</v>
      </c>
      <c r="BC1082" s="89">
        <f>VLOOKUP($AC1082,LS_Coint_BD!$B$3:$AQ$1079,BC$2)</f>
        <v>0</v>
      </c>
      <c r="BD1082" s="89">
        <f t="shared" si="795"/>
        <v>0</v>
      </c>
      <c r="BE1082" s="89">
        <f t="shared" si="796"/>
        <v>0</v>
      </c>
      <c r="BF1082" s="89">
        <f t="shared" si="797"/>
        <v>0</v>
      </c>
      <c r="BG1082" s="89">
        <f t="shared" si="798"/>
        <v>0</v>
      </c>
      <c r="BH1082" s="89">
        <f t="shared" si="799"/>
        <v>0</v>
      </c>
      <c r="BI1082" s="89">
        <f t="shared" si="800"/>
        <v>0</v>
      </c>
      <c r="BJ1082" s="89">
        <f t="shared" si="801"/>
        <v>0</v>
      </c>
      <c r="BK1082" s="89">
        <f t="shared" si="802"/>
        <v>0</v>
      </c>
      <c r="BL1082" s="89">
        <f t="shared" si="803"/>
        <v>0</v>
      </c>
      <c r="BM1082" s="89"/>
      <c r="BN1082" s="26" t="b">
        <f t="shared" si="804"/>
        <v>0</v>
      </c>
      <c r="BO1082" s="26" t="b">
        <f t="shared" si="805"/>
        <v>0</v>
      </c>
      <c r="BP1082" s="26" t="b">
        <f t="shared" si="806"/>
        <v>0</v>
      </c>
      <c r="BQ1082" s="26" t="b">
        <f t="shared" si="807"/>
        <v>0</v>
      </c>
      <c r="BR1082" s="26" t="b">
        <f t="shared" si="808"/>
        <v>0</v>
      </c>
      <c r="BS1082" s="26" t="b">
        <f t="shared" si="809"/>
        <v>0</v>
      </c>
      <c r="BT1082" s="26" t="b">
        <f t="shared" si="810"/>
        <v>0</v>
      </c>
      <c r="BU1082" s="26" t="b">
        <f t="shared" si="811"/>
        <v>0</v>
      </c>
    </row>
    <row r="1083" spans="2:73" ht="15" thickBot="1" x14ac:dyDescent="0.35">
      <c r="B1083" s="17">
        <f>VLOOKUP($AC1083,LS_Coint_BD!$B$3:$D$1079,2)</f>
        <v>0</v>
      </c>
      <c r="C1083" s="87">
        <f>VLOOKUP($AC1083,LS_Coint_BD!$B$3:$D$1079,3)</f>
        <v>0</v>
      </c>
      <c r="D1083" s="68">
        <f t="shared" si="771"/>
        <v>0</v>
      </c>
      <c r="E1083" s="65">
        <f t="shared" si="772"/>
        <v>0</v>
      </c>
      <c r="F1083" s="69">
        <f t="shared" si="773"/>
        <v>0</v>
      </c>
      <c r="G1083" s="68">
        <f t="shared" si="774"/>
        <v>0</v>
      </c>
      <c r="H1083" s="65">
        <f t="shared" si="775"/>
        <v>0</v>
      </c>
      <c r="I1083" s="69">
        <f t="shared" si="776"/>
        <v>0</v>
      </c>
      <c r="J1083" s="68">
        <f t="shared" si="777"/>
        <v>0</v>
      </c>
      <c r="K1083" s="65">
        <f t="shared" si="778"/>
        <v>0</v>
      </c>
      <c r="L1083" s="69">
        <f t="shared" si="779"/>
        <v>0</v>
      </c>
      <c r="M1083" s="68">
        <f t="shared" si="780"/>
        <v>0</v>
      </c>
      <c r="N1083" s="65">
        <f t="shared" si="781"/>
        <v>0</v>
      </c>
      <c r="O1083" s="69">
        <f t="shared" si="782"/>
        <v>0</v>
      </c>
      <c r="P1083" s="68">
        <f t="shared" si="783"/>
        <v>0</v>
      </c>
      <c r="Q1083" s="65">
        <f t="shared" si="784"/>
        <v>0</v>
      </c>
      <c r="R1083" s="69">
        <f t="shared" si="785"/>
        <v>0</v>
      </c>
      <c r="S1083" s="68">
        <f t="shared" si="786"/>
        <v>0</v>
      </c>
      <c r="T1083" s="65">
        <f t="shared" si="787"/>
        <v>0</v>
      </c>
      <c r="U1083" s="69">
        <f t="shared" si="788"/>
        <v>0</v>
      </c>
      <c r="V1083" s="68">
        <f t="shared" si="789"/>
        <v>0</v>
      </c>
      <c r="W1083" s="65">
        <f t="shared" si="790"/>
        <v>0</v>
      </c>
      <c r="X1083" s="69">
        <f t="shared" si="791"/>
        <v>0</v>
      </c>
      <c r="Y1083" s="68">
        <f t="shared" si="792"/>
        <v>0</v>
      </c>
      <c r="Z1083" s="65">
        <f t="shared" si="793"/>
        <v>0</v>
      </c>
      <c r="AA1083" s="69">
        <f t="shared" si="794"/>
        <v>0</v>
      </c>
      <c r="AB1083" s="98">
        <f>SUMIF(BN1083:BU1083,"VERDADEIRO",BN$3:$BU1082)</f>
        <v>0</v>
      </c>
      <c r="AC1083" s="97">
        <f t="shared" si="770"/>
        <v>1080</v>
      </c>
      <c r="AD1083" s="89">
        <f>RTD("tryd.rtdserver",,"COT",B1083,"ULT")</f>
        <v>0</v>
      </c>
      <c r="AE1083" s="89">
        <f>RTD("tryd.rtdserver",,"COT",C1083,"ULT")</f>
        <v>0</v>
      </c>
      <c r="AF1083" s="89">
        <f>VLOOKUP($AC1083,LS_Coint_BD!$B$3:$AQ$1079,AF$2)*$AD1083+VLOOKUP($AC1083,LS_Coint_BD!$B$3:$AQ$1079,AF$2+1)</f>
        <v>0</v>
      </c>
      <c r="AG1083" s="89">
        <f>VLOOKUP($AC1083,LS_Coint_BD!$B$3:$AQ$1079,AG$2)*$AD1083+VLOOKUP($AC1083,LS_Coint_BD!$B$3:$AQ$1079,AG$2+1)</f>
        <v>0</v>
      </c>
      <c r="AH1083" s="89">
        <f>VLOOKUP($AC1083,LS_Coint_BD!$B$3:$AQ$1079,AH$2)*$AD1083+VLOOKUP($AC1083,LS_Coint_BD!$B$3:$AQ$1079,AH$2+1)</f>
        <v>0</v>
      </c>
      <c r="AI1083" s="89">
        <f>VLOOKUP($AC1083,LS_Coint_BD!$B$3:$AQ$1079,AI$2)*$AD1083+VLOOKUP($AC1083,LS_Coint_BD!$B$3:$AQ$1079,AI$2+1)</f>
        <v>0</v>
      </c>
      <c r="AJ1083" s="89">
        <f>VLOOKUP($AC1083,LS_Coint_BD!$B$3:$AQ$1079,AJ$2)*$AD1083+VLOOKUP($AC1083,LS_Coint_BD!$B$3:$AQ$1079,AJ$2+1)</f>
        <v>0</v>
      </c>
      <c r="AK1083" s="89">
        <f>VLOOKUP($AC1083,LS_Coint_BD!$B$3:$AQ$1079,AK$2)*$AD1083+VLOOKUP($AC1083,LS_Coint_BD!$B$3:$AQ$1079,AK$2+1)</f>
        <v>0</v>
      </c>
      <c r="AL1083" s="89">
        <f>VLOOKUP($AC1083,LS_Coint_BD!$B$3:$AQ$1079,AL$2)*$AD1083+VLOOKUP($AC1083,LS_Coint_BD!$B$3:$AQ$1079,AL$2+1)</f>
        <v>0</v>
      </c>
      <c r="AM1083" s="89">
        <f>VLOOKUP($AC1083,LS_Coint_BD!$B$3:$AQ$1079,AM$2)*$AD1083+VLOOKUP($AC1083,LS_Coint_BD!$B$3:$AQ$1079,AM$2+1)</f>
        <v>0</v>
      </c>
      <c r="AN1083" s="89">
        <f>VLOOKUP($AC1083,LS_Coint_BD!$B$3:$AQ$1079,AN$2)</f>
        <v>0</v>
      </c>
      <c r="AO1083" s="89">
        <f>VLOOKUP($AC1083,LS_Coint_BD!$B$3:$AQ$1079,AO$2)</f>
        <v>0</v>
      </c>
      <c r="AP1083" s="89">
        <f>VLOOKUP($AC1083,LS_Coint_BD!$B$3:$AQ$1079,AP$2)</f>
        <v>0</v>
      </c>
      <c r="AQ1083" s="89">
        <f>VLOOKUP($AC1083,LS_Coint_BD!$B$3:$AQ$1079,AQ$2)</f>
        <v>0</v>
      </c>
      <c r="AR1083" s="89">
        <f>VLOOKUP($AC1083,LS_Coint_BD!$B$3:$AQ$1079,AR$2)</f>
        <v>0</v>
      </c>
      <c r="AS1083" s="89">
        <f>VLOOKUP($AC1083,LS_Coint_BD!$B$3:$AQ$1079,AS$2)</f>
        <v>0</v>
      </c>
      <c r="AT1083" s="89">
        <f>VLOOKUP($AC1083,LS_Coint_BD!$B$3:$AQ$1079,AT$2)</f>
        <v>0</v>
      </c>
      <c r="AU1083" s="89">
        <f>VLOOKUP($AC1083,LS_Coint_BD!$B$3:$AQ$1079,AU$2)</f>
        <v>0</v>
      </c>
      <c r="AV1083" s="89">
        <f>VLOOKUP($AC1083,LS_Coint_BD!$B$3:$AQ$1079,AV$2)</f>
        <v>0</v>
      </c>
      <c r="AW1083" s="89">
        <f>VLOOKUP($AC1083,LS_Coint_BD!$B$3:$AQ$1079,AW$2)</f>
        <v>0</v>
      </c>
      <c r="AX1083" s="89">
        <f>VLOOKUP($AC1083,LS_Coint_BD!$B$3:$AQ$1079,AX$2)</f>
        <v>0</v>
      </c>
      <c r="AY1083" s="89">
        <f>VLOOKUP($AC1083,LS_Coint_BD!$B$3:$AQ$1079,AY$2)</f>
        <v>0</v>
      </c>
      <c r="AZ1083" s="89">
        <f>VLOOKUP($AC1083,LS_Coint_BD!$B$3:$AQ$1079,AZ$2)</f>
        <v>0</v>
      </c>
      <c r="BA1083" s="89">
        <f>VLOOKUP($AC1083,LS_Coint_BD!$B$3:$AQ$1079,BA$2)</f>
        <v>0</v>
      </c>
      <c r="BB1083" s="89">
        <f>VLOOKUP($AC1083,LS_Coint_BD!$B$3:$AQ$1079,BB$2)</f>
        <v>0</v>
      </c>
      <c r="BC1083" s="89">
        <f>VLOOKUP($AC1083,LS_Coint_BD!$B$3:$AQ$1079,BC$2)</f>
        <v>0</v>
      </c>
      <c r="BD1083" s="89">
        <f t="shared" si="795"/>
        <v>0</v>
      </c>
      <c r="BE1083" s="89">
        <f t="shared" si="796"/>
        <v>0</v>
      </c>
      <c r="BF1083" s="89">
        <f t="shared" si="797"/>
        <v>0</v>
      </c>
      <c r="BG1083" s="89">
        <f t="shared" si="798"/>
        <v>0</v>
      </c>
      <c r="BH1083" s="89">
        <f t="shared" si="799"/>
        <v>0</v>
      </c>
      <c r="BI1083" s="89">
        <f t="shared" si="800"/>
        <v>0</v>
      </c>
      <c r="BJ1083" s="89">
        <f t="shared" si="801"/>
        <v>0</v>
      </c>
      <c r="BK1083" s="89">
        <f t="shared" si="802"/>
        <v>0</v>
      </c>
      <c r="BL1083" s="89">
        <f t="shared" si="803"/>
        <v>0</v>
      </c>
      <c r="BM1083" s="89"/>
      <c r="BN1083" s="26" t="b">
        <f t="shared" si="804"/>
        <v>0</v>
      </c>
      <c r="BO1083" s="26" t="b">
        <f t="shared" si="805"/>
        <v>0</v>
      </c>
      <c r="BP1083" s="26" t="b">
        <f t="shared" si="806"/>
        <v>0</v>
      </c>
      <c r="BQ1083" s="26" t="b">
        <f t="shared" si="807"/>
        <v>0</v>
      </c>
      <c r="BR1083" s="26" t="b">
        <f t="shared" si="808"/>
        <v>0</v>
      </c>
      <c r="BS1083" s="26" t="b">
        <f t="shared" si="809"/>
        <v>0</v>
      </c>
      <c r="BT1083" s="26" t="b">
        <f t="shared" si="810"/>
        <v>0</v>
      </c>
      <c r="BU1083" s="26" t="b">
        <f t="shared" si="811"/>
        <v>0</v>
      </c>
    </row>
    <row r="1084" spans="2:73" ht="15" thickBot="1" x14ac:dyDescent="0.35">
      <c r="B1084" s="17">
        <f>VLOOKUP($AC1084,LS_Coint_BD!$B$3:$D$1079,2)</f>
        <v>0</v>
      </c>
      <c r="C1084" s="87">
        <f>VLOOKUP($AC1084,LS_Coint_BD!$B$3:$D$1079,3)</f>
        <v>0</v>
      </c>
      <c r="D1084" s="68">
        <f t="shared" si="771"/>
        <v>0</v>
      </c>
      <c r="E1084" s="65">
        <f t="shared" si="772"/>
        <v>0</v>
      </c>
      <c r="F1084" s="69">
        <f t="shared" si="773"/>
        <v>0</v>
      </c>
      <c r="G1084" s="68">
        <f t="shared" si="774"/>
        <v>0</v>
      </c>
      <c r="H1084" s="65">
        <f t="shared" si="775"/>
        <v>0</v>
      </c>
      <c r="I1084" s="69">
        <f t="shared" si="776"/>
        <v>0</v>
      </c>
      <c r="J1084" s="68">
        <f t="shared" si="777"/>
        <v>0</v>
      </c>
      <c r="K1084" s="65">
        <f t="shared" si="778"/>
        <v>0</v>
      </c>
      <c r="L1084" s="69">
        <f t="shared" si="779"/>
        <v>0</v>
      </c>
      <c r="M1084" s="68">
        <f t="shared" si="780"/>
        <v>0</v>
      </c>
      <c r="N1084" s="65">
        <f t="shared" si="781"/>
        <v>0</v>
      </c>
      <c r="O1084" s="69">
        <f t="shared" si="782"/>
        <v>0</v>
      </c>
      <c r="P1084" s="68">
        <f t="shared" si="783"/>
        <v>0</v>
      </c>
      <c r="Q1084" s="65">
        <f t="shared" si="784"/>
        <v>0</v>
      </c>
      <c r="R1084" s="69">
        <f t="shared" si="785"/>
        <v>0</v>
      </c>
      <c r="S1084" s="68">
        <f t="shared" si="786"/>
        <v>0</v>
      </c>
      <c r="T1084" s="65">
        <f t="shared" si="787"/>
        <v>0</v>
      </c>
      <c r="U1084" s="69">
        <f t="shared" si="788"/>
        <v>0</v>
      </c>
      <c r="V1084" s="68">
        <f t="shared" si="789"/>
        <v>0</v>
      </c>
      <c r="W1084" s="65">
        <f t="shared" si="790"/>
        <v>0</v>
      </c>
      <c r="X1084" s="69">
        <f t="shared" si="791"/>
        <v>0</v>
      </c>
      <c r="Y1084" s="68">
        <f t="shared" si="792"/>
        <v>0</v>
      </c>
      <c r="Z1084" s="65">
        <f t="shared" si="793"/>
        <v>0</v>
      </c>
      <c r="AA1084" s="69">
        <f t="shared" si="794"/>
        <v>0</v>
      </c>
      <c r="AB1084" s="98">
        <f>SUMIF(BN1084:BU1084,"VERDADEIRO",BN$3:$BU1083)</f>
        <v>0</v>
      </c>
      <c r="AC1084" s="97">
        <f t="shared" si="770"/>
        <v>1081</v>
      </c>
      <c r="AD1084" s="89">
        <f>RTD("tryd.rtdserver",,"COT",B1084,"ULT")</f>
        <v>0</v>
      </c>
      <c r="AE1084" s="89">
        <f>RTD("tryd.rtdserver",,"COT",C1084,"ULT")</f>
        <v>0</v>
      </c>
      <c r="AF1084" s="89">
        <f>VLOOKUP($AC1084,LS_Coint_BD!$B$3:$AQ$1079,AF$2)*$AD1084+VLOOKUP($AC1084,LS_Coint_BD!$B$3:$AQ$1079,AF$2+1)</f>
        <v>0</v>
      </c>
      <c r="AG1084" s="89">
        <f>VLOOKUP($AC1084,LS_Coint_BD!$B$3:$AQ$1079,AG$2)*$AD1084+VLOOKUP($AC1084,LS_Coint_BD!$B$3:$AQ$1079,AG$2+1)</f>
        <v>0</v>
      </c>
      <c r="AH1084" s="89">
        <f>VLOOKUP($AC1084,LS_Coint_BD!$B$3:$AQ$1079,AH$2)*$AD1084+VLOOKUP($AC1084,LS_Coint_BD!$B$3:$AQ$1079,AH$2+1)</f>
        <v>0</v>
      </c>
      <c r="AI1084" s="89">
        <f>VLOOKUP($AC1084,LS_Coint_BD!$B$3:$AQ$1079,AI$2)*$AD1084+VLOOKUP($AC1084,LS_Coint_BD!$B$3:$AQ$1079,AI$2+1)</f>
        <v>0</v>
      </c>
      <c r="AJ1084" s="89">
        <f>VLOOKUP($AC1084,LS_Coint_BD!$B$3:$AQ$1079,AJ$2)*$AD1084+VLOOKUP($AC1084,LS_Coint_BD!$B$3:$AQ$1079,AJ$2+1)</f>
        <v>0</v>
      </c>
      <c r="AK1084" s="89">
        <f>VLOOKUP($AC1084,LS_Coint_BD!$B$3:$AQ$1079,AK$2)*$AD1084+VLOOKUP($AC1084,LS_Coint_BD!$B$3:$AQ$1079,AK$2+1)</f>
        <v>0</v>
      </c>
      <c r="AL1084" s="89">
        <f>VLOOKUP($AC1084,LS_Coint_BD!$B$3:$AQ$1079,AL$2)*$AD1084+VLOOKUP($AC1084,LS_Coint_BD!$B$3:$AQ$1079,AL$2+1)</f>
        <v>0</v>
      </c>
      <c r="AM1084" s="89">
        <f>VLOOKUP($AC1084,LS_Coint_BD!$B$3:$AQ$1079,AM$2)*$AD1084+VLOOKUP($AC1084,LS_Coint_BD!$B$3:$AQ$1079,AM$2+1)</f>
        <v>0</v>
      </c>
      <c r="AN1084" s="89">
        <f>VLOOKUP($AC1084,LS_Coint_BD!$B$3:$AQ$1079,AN$2)</f>
        <v>0</v>
      </c>
      <c r="AO1084" s="89">
        <f>VLOOKUP($AC1084,LS_Coint_BD!$B$3:$AQ$1079,AO$2)</f>
        <v>0</v>
      </c>
      <c r="AP1084" s="89">
        <f>VLOOKUP($AC1084,LS_Coint_BD!$B$3:$AQ$1079,AP$2)</f>
        <v>0</v>
      </c>
      <c r="AQ1084" s="89">
        <f>VLOOKUP($AC1084,LS_Coint_BD!$B$3:$AQ$1079,AQ$2)</f>
        <v>0</v>
      </c>
      <c r="AR1084" s="89">
        <f>VLOOKUP($AC1084,LS_Coint_BD!$B$3:$AQ$1079,AR$2)</f>
        <v>0</v>
      </c>
      <c r="AS1084" s="89">
        <f>VLOOKUP($AC1084,LS_Coint_BD!$B$3:$AQ$1079,AS$2)</f>
        <v>0</v>
      </c>
      <c r="AT1084" s="89">
        <f>VLOOKUP($AC1084,LS_Coint_BD!$B$3:$AQ$1079,AT$2)</f>
        <v>0</v>
      </c>
      <c r="AU1084" s="89">
        <f>VLOOKUP($AC1084,LS_Coint_BD!$B$3:$AQ$1079,AU$2)</f>
        <v>0</v>
      </c>
      <c r="AV1084" s="89">
        <f>VLOOKUP($AC1084,LS_Coint_BD!$B$3:$AQ$1079,AV$2)</f>
        <v>0</v>
      </c>
      <c r="AW1084" s="89">
        <f>VLOOKUP($AC1084,LS_Coint_BD!$B$3:$AQ$1079,AW$2)</f>
        <v>0</v>
      </c>
      <c r="AX1084" s="89">
        <f>VLOOKUP($AC1084,LS_Coint_BD!$B$3:$AQ$1079,AX$2)</f>
        <v>0</v>
      </c>
      <c r="AY1084" s="89">
        <f>VLOOKUP($AC1084,LS_Coint_BD!$B$3:$AQ$1079,AY$2)</f>
        <v>0</v>
      </c>
      <c r="AZ1084" s="89">
        <f>VLOOKUP($AC1084,LS_Coint_BD!$B$3:$AQ$1079,AZ$2)</f>
        <v>0</v>
      </c>
      <c r="BA1084" s="89">
        <f>VLOOKUP($AC1084,LS_Coint_BD!$B$3:$AQ$1079,BA$2)</f>
        <v>0</v>
      </c>
      <c r="BB1084" s="89">
        <f>VLOOKUP($AC1084,LS_Coint_BD!$B$3:$AQ$1079,BB$2)</f>
        <v>0</v>
      </c>
      <c r="BC1084" s="89">
        <f>VLOOKUP($AC1084,LS_Coint_BD!$B$3:$AQ$1079,BC$2)</f>
        <v>0</v>
      </c>
      <c r="BD1084" s="89">
        <f t="shared" si="795"/>
        <v>0</v>
      </c>
      <c r="BE1084" s="89">
        <f t="shared" si="796"/>
        <v>0</v>
      </c>
      <c r="BF1084" s="89">
        <f t="shared" si="797"/>
        <v>0</v>
      </c>
      <c r="BG1084" s="89">
        <f t="shared" si="798"/>
        <v>0</v>
      </c>
      <c r="BH1084" s="89">
        <f t="shared" si="799"/>
        <v>0</v>
      </c>
      <c r="BI1084" s="89">
        <f t="shared" si="800"/>
        <v>0</v>
      </c>
      <c r="BJ1084" s="89">
        <f t="shared" si="801"/>
        <v>0</v>
      </c>
      <c r="BK1084" s="89">
        <f t="shared" si="802"/>
        <v>0</v>
      </c>
      <c r="BL1084" s="89">
        <f t="shared" si="803"/>
        <v>0</v>
      </c>
      <c r="BM1084" s="89"/>
      <c r="BN1084" s="26" t="b">
        <f t="shared" si="804"/>
        <v>0</v>
      </c>
      <c r="BO1084" s="26" t="b">
        <f t="shared" si="805"/>
        <v>0</v>
      </c>
      <c r="BP1084" s="26" t="b">
        <f t="shared" si="806"/>
        <v>0</v>
      </c>
      <c r="BQ1084" s="26" t="b">
        <f t="shared" si="807"/>
        <v>0</v>
      </c>
      <c r="BR1084" s="26" t="b">
        <f t="shared" si="808"/>
        <v>0</v>
      </c>
      <c r="BS1084" s="26" t="b">
        <f t="shared" si="809"/>
        <v>0</v>
      </c>
      <c r="BT1084" s="26" t="b">
        <f t="shared" si="810"/>
        <v>0</v>
      </c>
      <c r="BU1084" s="26" t="b">
        <f t="shared" si="811"/>
        <v>0</v>
      </c>
    </row>
    <row r="1085" spans="2:73" ht="15" thickBot="1" x14ac:dyDescent="0.35">
      <c r="B1085" s="17">
        <f>VLOOKUP($AC1085,LS_Coint_BD!$B$3:$D$1079,2)</f>
        <v>0</v>
      </c>
      <c r="C1085" s="87">
        <f>VLOOKUP($AC1085,LS_Coint_BD!$B$3:$D$1079,3)</f>
        <v>0</v>
      </c>
      <c r="D1085" s="68">
        <f t="shared" si="771"/>
        <v>0</v>
      </c>
      <c r="E1085" s="65">
        <f t="shared" si="772"/>
        <v>0</v>
      </c>
      <c r="F1085" s="69">
        <f t="shared" si="773"/>
        <v>0</v>
      </c>
      <c r="G1085" s="68">
        <f t="shared" si="774"/>
        <v>0</v>
      </c>
      <c r="H1085" s="65">
        <f t="shared" si="775"/>
        <v>0</v>
      </c>
      <c r="I1085" s="69">
        <f t="shared" si="776"/>
        <v>0</v>
      </c>
      <c r="J1085" s="68">
        <f t="shared" si="777"/>
        <v>0</v>
      </c>
      <c r="K1085" s="65">
        <f t="shared" si="778"/>
        <v>0</v>
      </c>
      <c r="L1085" s="69">
        <f t="shared" si="779"/>
        <v>0</v>
      </c>
      <c r="M1085" s="68">
        <f t="shared" si="780"/>
        <v>0</v>
      </c>
      <c r="N1085" s="65">
        <f t="shared" si="781"/>
        <v>0</v>
      </c>
      <c r="O1085" s="69">
        <f t="shared" si="782"/>
        <v>0</v>
      </c>
      <c r="P1085" s="68">
        <f t="shared" si="783"/>
        <v>0</v>
      </c>
      <c r="Q1085" s="65">
        <f t="shared" si="784"/>
        <v>0</v>
      </c>
      <c r="R1085" s="69">
        <f t="shared" si="785"/>
        <v>0</v>
      </c>
      <c r="S1085" s="68">
        <f t="shared" si="786"/>
        <v>0</v>
      </c>
      <c r="T1085" s="65">
        <f t="shared" si="787"/>
        <v>0</v>
      </c>
      <c r="U1085" s="69">
        <f t="shared" si="788"/>
        <v>0</v>
      </c>
      <c r="V1085" s="68">
        <f t="shared" si="789"/>
        <v>0</v>
      </c>
      <c r="W1085" s="65">
        <f t="shared" si="790"/>
        <v>0</v>
      </c>
      <c r="X1085" s="69">
        <f t="shared" si="791"/>
        <v>0</v>
      </c>
      <c r="Y1085" s="68">
        <f t="shared" si="792"/>
        <v>0</v>
      </c>
      <c r="Z1085" s="65">
        <f t="shared" si="793"/>
        <v>0</v>
      </c>
      <c r="AA1085" s="69">
        <f t="shared" si="794"/>
        <v>0</v>
      </c>
      <c r="AB1085" s="98">
        <f>SUMIF(BN1085:BU1085,"VERDADEIRO",BN$3:$BU1084)</f>
        <v>0</v>
      </c>
      <c r="AC1085" s="97">
        <f t="shared" si="770"/>
        <v>1082</v>
      </c>
      <c r="AD1085" s="89">
        <f>RTD("tryd.rtdserver",,"COT",B1085,"ULT")</f>
        <v>0</v>
      </c>
      <c r="AE1085" s="89">
        <f>RTD("tryd.rtdserver",,"COT",C1085,"ULT")</f>
        <v>0</v>
      </c>
      <c r="AF1085" s="89">
        <f>VLOOKUP($AC1085,LS_Coint_BD!$B$3:$AQ$1079,AF$2)*$AD1085+VLOOKUP($AC1085,LS_Coint_BD!$B$3:$AQ$1079,AF$2+1)</f>
        <v>0</v>
      </c>
      <c r="AG1085" s="89">
        <f>VLOOKUP($AC1085,LS_Coint_BD!$B$3:$AQ$1079,AG$2)*$AD1085+VLOOKUP($AC1085,LS_Coint_BD!$B$3:$AQ$1079,AG$2+1)</f>
        <v>0</v>
      </c>
      <c r="AH1085" s="89">
        <f>VLOOKUP($AC1085,LS_Coint_BD!$B$3:$AQ$1079,AH$2)*$AD1085+VLOOKUP($AC1085,LS_Coint_BD!$B$3:$AQ$1079,AH$2+1)</f>
        <v>0</v>
      </c>
      <c r="AI1085" s="89">
        <f>VLOOKUP($AC1085,LS_Coint_BD!$B$3:$AQ$1079,AI$2)*$AD1085+VLOOKUP($AC1085,LS_Coint_BD!$B$3:$AQ$1079,AI$2+1)</f>
        <v>0</v>
      </c>
      <c r="AJ1085" s="89">
        <f>VLOOKUP($AC1085,LS_Coint_BD!$B$3:$AQ$1079,AJ$2)*$AD1085+VLOOKUP($AC1085,LS_Coint_BD!$B$3:$AQ$1079,AJ$2+1)</f>
        <v>0</v>
      </c>
      <c r="AK1085" s="89">
        <f>VLOOKUP($AC1085,LS_Coint_BD!$B$3:$AQ$1079,AK$2)*$AD1085+VLOOKUP($AC1085,LS_Coint_BD!$B$3:$AQ$1079,AK$2+1)</f>
        <v>0</v>
      </c>
      <c r="AL1085" s="89">
        <f>VLOOKUP($AC1085,LS_Coint_BD!$B$3:$AQ$1079,AL$2)*$AD1085+VLOOKUP($AC1085,LS_Coint_BD!$B$3:$AQ$1079,AL$2+1)</f>
        <v>0</v>
      </c>
      <c r="AM1085" s="89">
        <f>VLOOKUP($AC1085,LS_Coint_BD!$B$3:$AQ$1079,AM$2)*$AD1085+VLOOKUP($AC1085,LS_Coint_BD!$B$3:$AQ$1079,AM$2+1)</f>
        <v>0</v>
      </c>
      <c r="AN1085" s="89">
        <f>VLOOKUP($AC1085,LS_Coint_BD!$B$3:$AQ$1079,AN$2)</f>
        <v>0</v>
      </c>
      <c r="AO1085" s="89">
        <f>VLOOKUP($AC1085,LS_Coint_BD!$B$3:$AQ$1079,AO$2)</f>
        <v>0</v>
      </c>
      <c r="AP1085" s="89">
        <f>VLOOKUP($AC1085,LS_Coint_BD!$B$3:$AQ$1079,AP$2)</f>
        <v>0</v>
      </c>
      <c r="AQ1085" s="89">
        <f>VLOOKUP($AC1085,LS_Coint_BD!$B$3:$AQ$1079,AQ$2)</f>
        <v>0</v>
      </c>
      <c r="AR1085" s="89">
        <f>VLOOKUP($AC1085,LS_Coint_BD!$B$3:$AQ$1079,AR$2)</f>
        <v>0</v>
      </c>
      <c r="AS1085" s="89">
        <f>VLOOKUP($AC1085,LS_Coint_BD!$B$3:$AQ$1079,AS$2)</f>
        <v>0</v>
      </c>
      <c r="AT1085" s="89">
        <f>VLOOKUP($AC1085,LS_Coint_BD!$B$3:$AQ$1079,AT$2)</f>
        <v>0</v>
      </c>
      <c r="AU1085" s="89">
        <f>VLOOKUP($AC1085,LS_Coint_BD!$B$3:$AQ$1079,AU$2)</f>
        <v>0</v>
      </c>
      <c r="AV1085" s="89">
        <f>VLOOKUP($AC1085,LS_Coint_BD!$B$3:$AQ$1079,AV$2)</f>
        <v>0</v>
      </c>
      <c r="AW1085" s="89">
        <f>VLOOKUP($AC1085,LS_Coint_BD!$B$3:$AQ$1079,AW$2)</f>
        <v>0</v>
      </c>
      <c r="AX1085" s="89">
        <f>VLOOKUP($AC1085,LS_Coint_BD!$B$3:$AQ$1079,AX$2)</f>
        <v>0</v>
      </c>
      <c r="AY1085" s="89">
        <f>VLOOKUP($AC1085,LS_Coint_BD!$B$3:$AQ$1079,AY$2)</f>
        <v>0</v>
      </c>
      <c r="AZ1085" s="89">
        <f>VLOOKUP($AC1085,LS_Coint_BD!$B$3:$AQ$1079,AZ$2)</f>
        <v>0</v>
      </c>
      <c r="BA1085" s="89">
        <f>VLOOKUP($AC1085,LS_Coint_BD!$B$3:$AQ$1079,BA$2)</f>
        <v>0</v>
      </c>
      <c r="BB1085" s="89">
        <f>VLOOKUP($AC1085,LS_Coint_BD!$B$3:$AQ$1079,BB$2)</f>
        <v>0</v>
      </c>
      <c r="BC1085" s="89">
        <f>VLOOKUP($AC1085,LS_Coint_BD!$B$3:$AQ$1079,BC$2)</f>
        <v>0</v>
      </c>
      <c r="BD1085" s="89">
        <f t="shared" si="795"/>
        <v>0</v>
      </c>
      <c r="BE1085" s="89">
        <f t="shared" si="796"/>
        <v>0</v>
      </c>
      <c r="BF1085" s="89">
        <f t="shared" si="797"/>
        <v>0</v>
      </c>
      <c r="BG1085" s="89">
        <f t="shared" si="798"/>
        <v>0</v>
      </c>
      <c r="BH1085" s="89">
        <f t="shared" si="799"/>
        <v>0</v>
      </c>
      <c r="BI1085" s="89">
        <f t="shared" si="800"/>
        <v>0</v>
      </c>
      <c r="BJ1085" s="89">
        <f t="shared" si="801"/>
        <v>0</v>
      </c>
      <c r="BK1085" s="89">
        <f t="shared" si="802"/>
        <v>0</v>
      </c>
      <c r="BL1085" s="89">
        <f t="shared" si="803"/>
        <v>0</v>
      </c>
      <c r="BM1085" s="89"/>
      <c r="BN1085" s="26" t="b">
        <f t="shared" si="804"/>
        <v>0</v>
      </c>
      <c r="BO1085" s="26" t="b">
        <f t="shared" si="805"/>
        <v>0</v>
      </c>
      <c r="BP1085" s="26" t="b">
        <f t="shared" si="806"/>
        <v>0</v>
      </c>
      <c r="BQ1085" s="26" t="b">
        <f t="shared" si="807"/>
        <v>0</v>
      </c>
      <c r="BR1085" s="26" t="b">
        <f t="shared" si="808"/>
        <v>0</v>
      </c>
      <c r="BS1085" s="26" t="b">
        <f t="shared" si="809"/>
        <v>0</v>
      </c>
      <c r="BT1085" s="26" t="b">
        <f t="shared" si="810"/>
        <v>0</v>
      </c>
      <c r="BU1085" s="26" t="b">
        <f t="shared" si="811"/>
        <v>0</v>
      </c>
    </row>
    <row r="1086" spans="2:73" ht="15" thickBot="1" x14ac:dyDescent="0.35">
      <c r="B1086" s="17">
        <f>VLOOKUP($AC1086,LS_Coint_BD!$B$3:$D$1079,2)</f>
        <v>0</v>
      </c>
      <c r="C1086" s="87">
        <f>VLOOKUP($AC1086,LS_Coint_BD!$B$3:$D$1079,3)</f>
        <v>0</v>
      </c>
      <c r="D1086" s="68">
        <f t="shared" si="771"/>
        <v>0</v>
      </c>
      <c r="E1086" s="65">
        <f t="shared" si="772"/>
        <v>0</v>
      </c>
      <c r="F1086" s="69">
        <f t="shared" si="773"/>
        <v>0</v>
      </c>
      <c r="G1086" s="68">
        <f t="shared" si="774"/>
        <v>0</v>
      </c>
      <c r="H1086" s="65">
        <f t="shared" si="775"/>
        <v>0</v>
      </c>
      <c r="I1086" s="69">
        <f t="shared" si="776"/>
        <v>0</v>
      </c>
      <c r="J1086" s="68">
        <f t="shared" si="777"/>
        <v>0</v>
      </c>
      <c r="K1086" s="65">
        <f t="shared" si="778"/>
        <v>0</v>
      </c>
      <c r="L1086" s="69">
        <f t="shared" si="779"/>
        <v>0</v>
      </c>
      <c r="M1086" s="68">
        <f t="shared" si="780"/>
        <v>0</v>
      </c>
      <c r="N1086" s="65">
        <f t="shared" si="781"/>
        <v>0</v>
      </c>
      <c r="O1086" s="69">
        <f t="shared" si="782"/>
        <v>0</v>
      </c>
      <c r="P1086" s="68">
        <f t="shared" si="783"/>
        <v>0</v>
      </c>
      <c r="Q1086" s="65">
        <f t="shared" si="784"/>
        <v>0</v>
      </c>
      <c r="R1086" s="69">
        <f t="shared" si="785"/>
        <v>0</v>
      </c>
      <c r="S1086" s="68">
        <f t="shared" si="786"/>
        <v>0</v>
      </c>
      <c r="T1086" s="65">
        <f t="shared" si="787"/>
        <v>0</v>
      </c>
      <c r="U1086" s="69">
        <f t="shared" si="788"/>
        <v>0</v>
      </c>
      <c r="V1086" s="68">
        <f t="shared" si="789"/>
        <v>0</v>
      </c>
      <c r="W1086" s="65">
        <f t="shared" si="790"/>
        <v>0</v>
      </c>
      <c r="X1086" s="69">
        <f t="shared" si="791"/>
        <v>0</v>
      </c>
      <c r="Y1086" s="68">
        <f t="shared" si="792"/>
        <v>0</v>
      </c>
      <c r="Z1086" s="65">
        <f t="shared" si="793"/>
        <v>0</v>
      </c>
      <c r="AA1086" s="69">
        <f t="shared" si="794"/>
        <v>0</v>
      </c>
      <c r="AB1086" s="98">
        <f>SUMIF(BN1086:BU1086,"VERDADEIRO",BN$3:$BU1085)</f>
        <v>0</v>
      </c>
      <c r="AC1086" s="97">
        <f t="shared" si="770"/>
        <v>1083</v>
      </c>
      <c r="AD1086" s="89">
        <f>RTD("tryd.rtdserver",,"COT",B1086,"ULT")</f>
        <v>0</v>
      </c>
      <c r="AE1086" s="89">
        <f>RTD("tryd.rtdserver",,"COT",C1086,"ULT")</f>
        <v>0</v>
      </c>
      <c r="AF1086" s="89">
        <f>VLOOKUP($AC1086,LS_Coint_BD!$B$3:$AQ$1079,AF$2)*$AD1086+VLOOKUP($AC1086,LS_Coint_BD!$B$3:$AQ$1079,AF$2+1)</f>
        <v>0</v>
      </c>
      <c r="AG1086" s="89">
        <f>VLOOKUP($AC1086,LS_Coint_BD!$B$3:$AQ$1079,AG$2)*$AD1086+VLOOKUP($AC1086,LS_Coint_BD!$B$3:$AQ$1079,AG$2+1)</f>
        <v>0</v>
      </c>
      <c r="AH1086" s="89">
        <f>VLOOKUP($AC1086,LS_Coint_BD!$B$3:$AQ$1079,AH$2)*$AD1086+VLOOKUP($AC1086,LS_Coint_BD!$B$3:$AQ$1079,AH$2+1)</f>
        <v>0</v>
      </c>
      <c r="AI1086" s="89">
        <f>VLOOKUP($AC1086,LS_Coint_BD!$B$3:$AQ$1079,AI$2)*$AD1086+VLOOKUP($AC1086,LS_Coint_BD!$B$3:$AQ$1079,AI$2+1)</f>
        <v>0</v>
      </c>
      <c r="AJ1086" s="89">
        <f>VLOOKUP($AC1086,LS_Coint_BD!$B$3:$AQ$1079,AJ$2)*$AD1086+VLOOKUP($AC1086,LS_Coint_BD!$B$3:$AQ$1079,AJ$2+1)</f>
        <v>0</v>
      </c>
      <c r="AK1086" s="89">
        <f>VLOOKUP($AC1086,LS_Coint_BD!$B$3:$AQ$1079,AK$2)*$AD1086+VLOOKUP($AC1086,LS_Coint_BD!$B$3:$AQ$1079,AK$2+1)</f>
        <v>0</v>
      </c>
      <c r="AL1086" s="89">
        <f>VLOOKUP($AC1086,LS_Coint_BD!$B$3:$AQ$1079,AL$2)*$AD1086+VLOOKUP($AC1086,LS_Coint_BD!$B$3:$AQ$1079,AL$2+1)</f>
        <v>0</v>
      </c>
      <c r="AM1086" s="89">
        <f>VLOOKUP($AC1086,LS_Coint_BD!$B$3:$AQ$1079,AM$2)*$AD1086+VLOOKUP($AC1086,LS_Coint_BD!$B$3:$AQ$1079,AM$2+1)</f>
        <v>0</v>
      </c>
      <c r="AN1086" s="89">
        <f>VLOOKUP($AC1086,LS_Coint_BD!$B$3:$AQ$1079,AN$2)</f>
        <v>0</v>
      </c>
      <c r="AO1086" s="89">
        <f>VLOOKUP($AC1086,LS_Coint_BD!$B$3:$AQ$1079,AO$2)</f>
        <v>0</v>
      </c>
      <c r="AP1086" s="89">
        <f>VLOOKUP($AC1086,LS_Coint_BD!$B$3:$AQ$1079,AP$2)</f>
        <v>0</v>
      </c>
      <c r="AQ1086" s="89">
        <f>VLOOKUP($AC1086,LS_Coint_BD!$B$3:$AQ$1079,AQ$2)</f>
        <v>0</v>
      </c>
      <c r="AR1086" s="89">
        <f>VLOOKUP($AC1086,LS_Coint_BD!$B$3:$AQ$1079,AR$2)</f>
        <v>0</v>
      </c>
      <c r="AS1086" s="89">
        <f>VLOOKUP($AC1086,LS_Coint_BD!$B$3:$AQ$1079,AS$2)</f>
        <v>0</v>
      </c>
      <c r="AT1086" s="89">
        <f>VLOOKUP($AC1086,LS_Coint_BD!$B$3:$AQ$1079,AT$2)</f>
        <v>0</v>
      </c>
      <c r="AU1086" s="89">
        <f>VLOOKUP($AC1086,LS_Coint_BD!$B$3:$AQ$1079,AU$2)</f>
        <v>0</v>
      </c>
      <c r="AV1086" s="89">
        <f>VLOOKUP($AC1086,LS_Coint_BD!$B$3:$AQ$1079,AV$2)</f>
        <v>0</v>
      </c>
      <c r="AW1086" s="89">
        <f>VLOOKUP($AC1086,LS_Coint_BD!$B$3:$AQ$1079,AW$2)</f>
        <v>0</v>
      </c>
      <c r="AX1086" s="89">
        <f>VLOOKUP($AC1086,LS_Coint_BD!$B$3:$AQ$1079,AX$2)</f>
        <v>0</v>
      </c>
      <c r="AY1086" s="89">
        <f>VLOOKUP($AC1086,LS_Coint_BD!$B$3:$AQ$1079,AY$2)</f>
        <v>0</v>
      </c>
      <c r="AZ1086" s="89">
        <f>VLOOKUP($AC1086,LS_Coint_BD!$B$3:$AQ$1079,AZ$2)</f>
        <v>0</v>
      </c>
      <c r="BA1086" s="89">
        <f>VLOOKUP($AC1086,LS_Coint_BD!$B$3:$AQ$1079,BA$2)</f>
        <v>0</v>
      </c>
      <c r="BB1086" s="89">
        <f>VLOOKUP($AC1086,LS_Coint_BD!$B$3:$AQ$1079,BB$2)</f>
        <v>0</v>
      </c>
      <c r="BC1086" s="89">
        <f>VLOOKUP($AC1086,LS_Coint_BD!$B$3:$AQ$1079,BC$2)</f>
        <v>0</v>
      </c>
      <c r="BD1086" s="89">
        <f t="shared" si="795"/>
        <v>0</v>
      </c>
      <c r="BE1086" s="89">
        <f t="shared" si="796"/>
        <v>0</v>
      </c>
      <c r="BF1086" s="89">
        <f t="shared" si="797"/>
        <v>0</v>
      </c>
      <c r="BG1086" s="89">
        <f t="shared" si="798"/>
        <v>0</v>
      </c>
      <c r="BH1086" s="89">
        <f t="shared" si="799"/>
        <v>0</v>
      </c>
      <c r="BI1086" s="89">
        <f t="shared" si="800"/>
        <v>0</v>
      </c>
      <c r="BJ1086" s="89">
        <f t="shared" si="801"/>
        <v>0</v>
      </c>
      <c r="BK1086" s="89">
        <f t="shared" si="802"/>
        <v>0</v>
      </c>
      <c r="BL1086" s="89">
        <f t="shared" si="803"/>
        <v>0</v>
      </c>
      <c r="BM1086" s="89"/>
      <c r="BN1086" s="26" t="b">
        <f t="shared" si="804"/>
        <v>0</v>
      </c>
      <c r="BO1086" s="26" t="b">
        <f t="shared" si="805"/>
        <v>0</v>
      </c>
      <c r="BP1086" s="26" t="b">
        <f t="shared" si="806"/>
        <v>0</v>
      </c>
      <c r="BQ1086" s="26" t="b">
        <f t="shared" si="807"/>
        <v>0</v>
      </c>
      <c r="BR1086" s="26" t="b">
        <f t="shared" si="808"/>
        <v>0</v>
      </c>
      <c r="BS1086" s="26" t="b">
        <f t="shared" si="809"/>
        <v>0</v>
      </c>
      <c r="BT1086" s="26" t="b">
        <f t="shared" si="810"/>
        <v>0</v>
      </c>
      <c r="BU1086" s="26" t="b">
        <f t="shared" si="811"/>
        <v>0</v>
      </c>
    </row>
    <row r="1087" spans="2:73" ht="15" thickBot="1" x14ac:dyDescent="0.35">
      <c r="B1087" s="17">
        <f>VLOOKUP($AC1087,LS_Coint_BD!$B$3:$D$1079,2)</f>
        <v>0</v>
      </c>
      <c r="C1087" s="87">
        <f>VLOOKUP($AC1087,LS_Coint_BD!$B$3:$D$1079,3)</f>
        <v>0</v>
      </c>
      <c r="D1087" s="68">
        <f t="shared" si="771"/>
        <v>0</v>
      </c>
      <c r="E1087" s="65">
        <f t="shared" si="772"/>
        <v>0</v>
      </c>
      <c r="F1087" s="69">
        <f t="shared" si="773"/>
        <v>0</v>
      </c>
      <c r="G1087" s="68">
        <f t="shared" si="774"/>
        <v>0</v>
      </c>
      <c r="H1087" s="65">
        <f t="shared" si="775"/>
        <v>0</v>
      </c>
      <c r="I1087" s="69">
        <f t="shared" si="776"/>
        <v>0</v>
      </c>
      <c r="J1087" s="68">
        <f t="shared" si="777"/>
        <v>0</v>
      </c>
      <c r="K1087" s="65">
        <f t="shared" si="778"/>
        <v>0</v>
      </c>
      <c r="L1087" s="69">
        <f t="shared" si="779"/>
        <v>0</v>
      </c>
      <c r="M1087" s="68">
        <f t="shared" si="780"/>
        <v>0</v>
      </c>
      <c r="N1087" s="65">
        <f t="shared" si="781"/>
        <v>0</v>
      </c>
      <c r="O1087" s="69">
        <f t="shared" si="782"/>
        <v>0</v>
      </c>
      <c r="P1087" s="68">
        <f t="shared" si="783"/>
        <v>0</v>
      </c>
      <c r="Q1087" s="65">
        <f t="shared" si="784"/>
        <v>0</v>
      </c>
      <c r="R1087" s="69">
        <f t="shared" si="785"/>
        <v>0</v>
      </c>
      <c r="S1087" s="68">
        <f t="shared" si="786"/>
        <v>0</v>
      </c>
      <c r="T1087" s="65">
        <f t="shared" si="787"/>
        <v>0</v>
      </c>
      <c r="U1087" s="69">
        <f t="shared" si="788"/>
        <v>0</v>
      </c>
      <c r="V1087" s="68">
        <f t="shared" si="789"/>
        <v>0</v>
      </c>
      <c r="W1087" s="65">
        <f t="shared" si="790"/>
        <v>0</v>
      </c>
      <c r="X1087" s="69">
        <f t="shared" si="791"/>
        <v>0</v>
      </c>
      <c r="Y1087" s="68">
        <f t="shared" si="792"/>
        <v>0</v>
      </c>
      <c r="Z1087" s="65">
        <f t="shared" si="793"/>
        <v>0</v>
      </c>
      <c r="AA1087" s="69">
        <f t="shared" si="794"/>
        <v>0</v>
      </c>
      <c r="AB1087" s="98">
        <f>SUMIF(BN1087:BU1087,"VERDADEIRO",BN$3:$BU1086)</f>
        <v>0</v>
      </c>
      <c r="AC1087" s="97">
        <f t="shared" si="770"/>
        <v>1084</v>
      </c>
      <c r="AD1087" s="89">
        <f>RTD("tryd.rtdserver",,"COT",B1087,"ULT")</f>
        <v>0</v>
      </c>
      <c r="AE1087" s="89">
        <f>RTD("tryd.rtdserver",,"COT",C1087,"ULT")</f>
        <v>0</v>
      </c>
      <c r="AF1087" s="89">
        <f>VLOOKUP($AC1087,LS_Coint_BD!$B$3:$AQ$1079,AF$2)*$AD1087+VLOOKUP($AC1087,LS_Coint_BD!$B$3:$AQ$1079,AF$2+1)</f>
        <v>0</v>
      </c>
      <c r="AG1087" s="89">
        <f>VLOOKUP($AC1087,LS_Coint_BD!$B$3:$AQ$1079,AG$2)*$AD1087+VLOOKUP($AC1087,LS_Coint_BD!$B$3:$AQ$1079,AG$2+1)</f>
        <v>0</v>
      </c>
      <c r="AH1087" s="89">
        <f>VLOOKUP($AC1087,LS_Coint_BD!$B$3:$AQ$1079,AH$2)*$AD1087+VLOOKUP($AC1087,LS_Coint_BD!$B$3:$AQ$1079,AH$2+1)</f>
        <v>0</v>
      </c>
      <c r="AI1087" s="89">
        <f>VLOOKUP($AC1087,LS_Coint_BD!$B$3:$AQ$1079,AI$2)*$AD1087+VLOOKUP($AC1087,LS_Coint_BD!$B$3:$AQ$1079,AI$2+1)</f>
        <v>0</v>
      </c>
      <c r="AJ1087" s="89">
        <f>VLOOKUP($AC1087,LS_Coint_BD!$B$3:$AQ$1079,AJ$2)*$AD1087+VLOOKUP($AC1087,LS_Coint_BD!$B$3:$AQ$1079,AJ$2+1)</f>
        <v>0</v>
      </c>
      <c r="AK1087" s="89">
        <f>VLOOKUP($AC1087,LS_Coint_BD!$B$3:$AQ$1079,AK$2)*$AD1087+VLOOKUP($AC1087,LS_Coint_BD!$B$3:$AQ$1079,AK$2+1)</f>
        <v>0</v>
      </c>
      <c r="AL1087" s="89">
        <f>VLOOKUP($AC1087,LS_Coint_BD!$B$3:$AQ$1079,AL$2)*$AD1087+VLOOKUP($AC1087,LS_Coint_BD!$B$3:$AQ$1079,AL$2+1)</f>
        <v>0</v>
      </c>
      <c r="AM1087" s="89">
        <f>VLOOKUP($AC1087,LS_Coint_BD!$B$3:$AQ$1079,AM$2)*$AD1087+VLOOKUP($AC1087,LS_Coint_BD!$B$3:$AQ$1079,AM$2+1)</f>
        <v>0</v>
      </c>
      <c r="AN1087" s="89">
        <f>VLOOKUP($AC1087,LS_Coint_BD!$B$3:$AQ$1079,AN$2)</f>
        <v>0</v>
      </c>
      <c r="AO1087" s="89">
        <f>VLOOKUP($AC1087,LS_Coint_BD!$B$3:$AQ$1079,AO$2)</f>
        <v>0</v>
      </c>
      <c r="AP1087" s="89">
        <f>VLOOKUP($AC1087,LS_Coint_BD!$B$3:$AQ$1079,AP$2)</f>
        <v>0</v>
      </c>
      <c r="AQ1087" s="89">
        <f>VLOOKUP($AC1087,LS_Coint_BD!$B$3:$AQ$1079,AQ$2)</f>
        <v>0</v>
      </c>
      <c r="AR1087" s="89">
        <f>VLOOKUP($AC1087,LS_Coint_BD!$B$3:$AQ$1079,AR$2)</f>
        <v>0</v>
      </c>
      <c r="AS1087" s="89">
        <f>VLOOKUP($AC1087,LS_Coint_BD!$B$3:$AQ$1079,AS$2)</f>
        <v>0</v>
      </c>
      <c r="AT1087" s="89">
        <f>VLOOKUP($AC1087,LS_Coint_BD!$B$3:$AQ$1079,AT$2)</f>
        <v>0</v>
      </c>
      <c r="AU1087" s="89">
        <f>VLOOKUP($AC1087,LS_Coint_BD!$B$3:$AQ$1079,AU$2)</f>
        <v>0</v>
      </c>
      <c r="AV1087" s="89">
        <f>VLOOKUP($AC1087,LS_Coint_BD!$B$3:$AQ$1079,AV$2)</f>
        <v>0</v>
      </c>
      <c r="AW1087" s="89">
        <f>VLOOKUP($AC1087,LS_Coint_BD!$B$3:$AQ$1079,AW$2)</f>
        <v>0</v>
      </c>
      <c r="AX1087" s="89">
        <f>VLOOKUP($AC1087,LS_Coint_BD!$B$3:$AQ$1079,AX$2)</f>
        <v>0</v>
      </c>
      <c r="AY1087" s="89">
        <f>VLOOKUP($AC1087,LS_Coint_BD!$B$3:$AQ$1079,AY$2)</f>
        <v>0</v>
      </c>
      <c r="AZ1087" s="89">
        <f>VLOOKUP($AC1087,LS_Coint_BD!$B$3:$AQ$1079,AZ$2)</f>
        <v>0</v>
      </c>
      <c r="BA1087" s="89">
        <f>VLOOKUP($AC1087,LS_Coint_BD!$B$3:$AQ$1079,BA$2)</f>
        <v>0</v>
      </c>
      <c r="BB1087" s="89">
        <f>VLOOKUP($AC1087,LS_Coint_BD!$B$3:$AQ$1079,BB$2)</f>
        <v>0</v>
      </c>
      <c r="BC1087" s="89">
        <f>VLOOKUP($AC1087,LS_Coint_BD!$B$3:$AQ$1079,BC$2)</f>
        <v>0</v>
      </c>
      <c r="BD1087" s="89">
        <f t="shared" si="795"/>
        <v>0</v>
      </c>
      <c r="BE1087" s="89">
        <f t="shared" si="796"/>
        <v>0</v>
      </c>
      <c r="BF1087" s="89">
        <f t="shared" si="797"/>
        <v>0</v>
      </c>
      <c r="BG1087" s="89">
        <f t="shared" si="798"/>
        <v>0</v>
      </c>
      <c r="BH1087" s="89">
        <f t="shared" si="799"/>
        <v>0</v>
      </c>
      <c r="BI1087" s="89">
        <f t="shared" si="800"/>
        <v>0</v>
      </c>
      <c r="BJ1087" s="89">
        <f t="shared" si="801"/>
        <v>0</v>
      </c>
      <c r="BK1087" s="89">
        <f t="shared" si="802"/>
        <v>0</v>
      </c>
      <c r="BL1087" s="89">
        <f t="shared" si="803"/>
        <v>0</v>
      </c>
      <c r="BM1087" s="89"/>
      <c r="BN1087" s="26" t="b">
        <f t="shared" si="804"/>
        <v>0</v>
      </c>
      <c r="BO1087" s="26" t="b">
        <f t="shared" si="805"/>
        <v>0</v>
      </c>
      <c r="BP1087" s="26" t="b">
        <f t="shared" si="806"/>
        <v>0</v>
      </c>
      <c r="BQ1087" s="26" t="b">
        <f t="shared" si="807"/>
        <v>0</v>
      </c>
      <c r="BR1087" s="26" t="b">
        <f t="shared" si="808"/>
        <v>0</v>
      </c>
      <c r="BS1087" s="26" t="b">
        <f t="shared" si="809"/>
        <v>0</v>
      </c>
      <c r="BT1087" s="26" t="b">
        <f t="shared" si="810"/>
        <v>0</v>
      </c>
      <c r="BU1087" s="26" t="b">
        <f t="shared" si="811"/>
        <v>0</v>
      </c>
    </row>
    <row r="1088" spans="2:73" ht="15" thickBot="1" x14ac:dyDescent="0.35">
      <c r="B1088" s="17">
        <f>VLOOKUP($AC1088,LS_Coint_BD!$B$3:$D$1079,2)</f>
        <v>0</v>
      </c>
      <c r="C1088" s="87">
        <f>VLOOKUP($AC1088,LS_Coint_BD!$B$3:$D$1079,3)</f>
        <v>0</v>
      </c>
      <c r="D1088" s="68">
        <f t="shared" si="771"/>
        <v>0</v>
      </c>
      <c r="E1088" s="65">
        <f t="shared" si="772"/>
        <v>0</v>
      </c>
      <c r="F1088" s="69">
        <f t="shared" si="773"/>
        <v>0</v>
      </c>
      <c r="G1088" s="68">
        <f t="shared" si="774"/>
        <v>0</v>
      </c>
      <c r="H1088" s="65">
        <f t="shared" si="775"/>
        <v>0</v>
      </c>
      <c r="I1088" s="69">
        <f t="shared" si="776"/>
        <v>0</v>
      </c>
      <c r="J1088" s="68">
        <f t="shared" si="777"/>
        <v>0</v>
      </c>
      <c r="K1088" s="65">
        <f t="shared" si="778"/>
        <v>0</v>
      </c>
      <c r="L1088" s="69">
        <f t="shared" si="779"/>
        <v>0</v>
      </c>
      <c r="M1088" s="68">
        <f t="shared" si="780"/>
        <v>0</v>
      </c>
      <c r="N1088" s="65">
        <f t="shared" si="781"/>
        <v>0</v>
      </c>
      <c r="O1088" s="69">
        <f t="shared" si="782"/>
        <v>0</v>
      </c>
      <c r="P1088" s="68">
        <f t="shared" si="783"/>
        <v>0</v>
      </c>
      <c r="Q1088" s="65">
        <f t="shared" si="784"/>
        <v>0</v>
      </c>
      <c r="R1088" s="69">
        <f t="shared" si="785"/>
        <v>0</v>
      </c>
      <c r="S1088" s="68">
        <f t="shared" si="786"/>
        <v>0</v>
      </c>
      <c r="T1088" s="65">
        <f t="shared" si="787"/>
        <v>0</v>
      </c>
      <c r="U1088" s="69">
        <f t="shared" si="788"/>
        <v>0</v>
      </c>
      <c r="V1088" s="68">
        <f t="shared" si="789"/>
        <v>0</v>
      </c>
      <c r="W1088" s="65">
        <f t="shared" si="790"/>
        <v>0</v>
      </c>
      <c r="X1088" s="69">
        <f t="shared" si="791"/>
        <v>0</v>
      </c>
      <c r="Y1088" s="68">
        <f t="shared" si="792"/>
        <v>0</v>
      </c>
      <c r="Z1088" s="65">
        <f t="shared" si="793"/>
        <v>0</v>
      </c>
      <c r="AA1088" s="69">
        <f t="shared" si="794"/>
        <v>0</v>
      </c>
      <c r="AB1088" s="98">
        <f>SUMIF(BN1088:BU1088,"VERDADEIRO",BN$3:$BU1087)</f>
        <v>0</v>
      </c>
      <c r="AC1088" s="97">
        <f t="shared" si="770"/>
        <v>1085</v>
      </c>
      <c r="AD1088" s="89">
        <f>RTD("tryd.rtdserver",,"COT",B1088,"ULT")</f>
        <v>0</v>
      </c>
      <c r="AE1088" s="89">
        <f>RTD("tryd.rtdserver",,"COT",C1088,"ULT")</f>
        <v>0</v>
      </c>
      <c r="AF1088" s="89">
        <f>VLOOKUP($AC1088,LS_Coint_BD!$B$3:$AQ$1079,AF$2)*$AD1088+VLOOKUP($AC1088,LS_Coint_BD!$B$3:$AQ$1079,AF$2+1)</f>
        <v>0</v>
      </c>
      <c r="AG1088" s="89">
        <f>VLOOKUP($AC1088,LS_Coint_BD!$B$3:$AQ$1079,AG$2)*$AD1088+VLOOKUP($AC1088,LS_Coint_BD!$B$3:$AQ$1079,AG$2+1)</f>
        <v>0</v>
      </c>
      <c r="AH1088" s="89">
        <f>VLOOKUP($AC1088,LS_Coint_BD!$B$3:$AQ$1079,AH$2)*$AD1088+VLOOKUP($AC1088,LS_Coint_BD!$B$3:$AQ$1079,AH$2+1)</f>
        <v>0</v>
      </c>
      <c r="AI1088" s="89">
        <f>VLOOKUP($AC1088,LS_Coint_BD!$B$3:$AQ$1079,AI$2)*$AD1088+VLOOKUP($AC1088,LS_Coint_BD!$B$3:$AQ$1079,AI$2+1)</f>
        <v>0</v>
      </c>
      <c r="AJ1088" s="89">
        <f>VLOOKUP($AC1088,LS_Coint_BD!$B$3:$AQ$1079,AJ$2)*$AD1088+VLOOKUP($AC1088,LS_Coint_BD!$B$3:$AQ$1079,AJ$2+1)</f>
        <v>0</v>
      </c>
      <c r="AK1088" s="89">
        <f>VLOOKUP($AC1088,LS_Coint_BD!$B$3:$AQ$1079,AK$2)*$AD1088+VLOOKUP($AC1088,LS_Coint_BD!$B$3:$AQ$1079,AK$2+1)</f>
        <v>0</v>
      </c>
      <c r="AL1088" s="89">
        <f>VLOOKUP($AC1088,LS_Coint_BD!$B$3:$AQ$1079,AL$2)*$AD1088+VLOOKUP($AC1088,LS_Coint_BD!$B$3:$AQ$1079,AL$2+1)</f>
        <v>0</v>
      </c>
      <c r="AM1088" s="89">
        <f>VLOOKUP($AC1088,LS_Coint_BD!$B$3:$AQ$1079,AM$2)*$AD1088+VLOOKUP($AC1088,LS_Coint_BD!$B$3:$AQ$1079,AM$2+1)</f>
        <v>0</v>
      </c>
      <c r="AN1088" s="89">
        <f>VLOOKUP($AC1088,LS_Coint_BD!$B$3:$AQ$1079,AN$2)</f>
        <v>0</v>
      </c>
      <c r="AO1088" s="89">
        <f>VLOOKUP($AC1088,LS_Coint_BD!$B$3:$AQ$1079,AO$2)</f>
        <v>0</v>
      </c>
      <c r="AP1088" s="89">
        <f>VLOOKUP($AC1088,LS_Coint_BD!$B$3:$AQ$1079,AP$2)</f>
        <v>0</v>
      </c>
      <c r="AQ1088" s="89">
        <f>VLOOKUP($AC1088,LS_Coint_BD!$B$3:$AQ$1079,AQ$2)</f>
        <v>0</v>
      </c>
      <c r="AR1088" s="89">
        <f>VLOOKUP($AC1088,LS_Coint_BD!$B$3:$AQ$1079,AR$2)</f>
        <v>0</v>
      </c>
      <c r="AS1088" s="89">
        <f>VLOOKUP($AC1088,LS_Coint_BD!$B$3:$AQ$1079,AS$2)</f>
        <v>0</v>
      </c>
      <c r="AT1088" s="89">
        <f>VLOOKUP($AC1088,LS_Coint_BD!$B$3:$AQ$1079,AT$2)</f>
        <v>0</v>
      </c>
      <c r="AU1088" s="89">
        <f>VLOOKUP($AC1088,LS_Coint_BD!$B$3:$AQ$1079,AU$2)</f>
        <v>0</v>
      </c>
      <c r="AV1088" s="89">
        <f>VLOOKUP($AC1088,LS_Coint_BD!$B$3:$AQ$1079,AV$2)</f>
        <v>0</v>
      </c>
      <c r="AW1088" s="89">
        <f>VLOOKUP($AC1088,LS_Coint_BD!$B$3:$AQ$1079,AW$2)</f>
        <v>0</v>
      </c>
      <c r="AX1088" s="89">
        <f>VLOOKUP($AC1088,LS_Coint_BD!$B$3:$AQ$1079,AX$2)</f>
        <v>0</v>
      </c>
      <c r="AY1088" s="89">
        <f>VLOOKUP($AC1088,LS_Coint_BD!$B$3:$AQ$1079,AY$2)</f>
        <v>0</v>
      </c>
      <c r="AZ1088" s="89">
        <f>VLOOKUP($AC1088,LS_Coint_BD!$B$3:$AQ$1079,AZ$2)</f>
        <v>0</v>
      </c>
      <c r="BA1088" s="89">
        <f>VLOOKUP($AC1088,LS_Coint_BD!$B$3:$AQ$1079,BA$2)</f>
        <v>0</v>
      </c>
      <c r="BB1088" s="89">
        <f>VLOOKUP($AC1088,LS_Coint_BD!$B$3:$AQ$1079,BB$2)</f>
        <v>0</v>
      </c>
      <c r="BC1088" s="89">
        <f>VLOOKUP($AC1088,LS_Coint_BD!$B$3:$AQ$1079,BC$2)</f>
        <v>0</v>
      </c>
      <c r="BD1088" s="89">
        <f t="shared" si="795"/>
        <v>0</v>
      </c>
      <c r="BE1088" s="89">
        <f t="shared" si="796"/>
        <v>0</v>
      </c>
      <c r="BF1088" s="89">
        <f t="shared" si="797"/>
        <v>0</v>
      </c>
      <c r="BG1088" s="89">
        <f t="shared" si="798"/>
        <v>0</v>
      </c>
      <c r="BH1088" s="89">
        <f t="shared" si="799"/>
        <v>0</v>
      </c>
      <c r="BI1088" s="89">
        <f t="shared" si="800"/>
        <v>0</v>
      </c>
      <c r="BJ1088" s="89">
        <f t="shared" si="801"/>
        <v>0</v>
      </c>
      <c r="BK1088" s="89">
        <f t="shared" si="802"/>
        <v>0</v>
      </c>
      <c r="BL1088" s="89">
        <f t="shared" si="803"/>
        <v>0</v>
      </c>
      <c r="BM1088" s="89"/>
      <c r="BN1088" s="26" t="b">
        <f t="shared" si="804"/>
        <v>0</v>
      </c>
      <c r="BO1088" s="26" t="b">
        <f t="shared" si="805"/>
        <v>0</v>
      </c>
      <c r="BP1088" s="26" t="b">
        <f t="shared" si="806"/>
        <v>0</v>
      </c>
      <c r="BQ1088" s="26" t="b">
        <f t="shared" si="807"/>
        <v>0</v>
      </c>
      <c r="BR1088" s="26" t="b">
        <f t="shared" si="808"/>
        <v>0</v>
      </c>
      <c r="BS1088" s="26" t="b">
        <f t="shared" si="809"/>
        <v>0</v>
      </c>
      <c r="BT1088" s="26" t="b">
        <f t="shared" si="810"/>
        <v>0</v>
      </c>
      <c r="BU1088" s="26" t="b">
        <f t="shared" si="811"/>
        <v>0</v>
      </c>
    </row>
    <row r="1089" spans="2:73" ht="15" thickBot="1" x14ac:dyDescent="0.35">
      <c r="B1089" s="17">
        <f>VLOOKUP($AC1089,LS_Coint_BD!$B$3:$D$1079,2)</f>
        <v>0</v>
      </c>
      <c r="C1089" s="87">
        <f>VLOOKUP($AC1089,LS_Coint_BD!$B$3:$D$1079,3)</f>
        <v>0</v>
      </c>
      <c r="D1089" s="68">
        <f t="shared" si="771"/>
        <v>0</v>
      </c>
      <c r="E1089" s="65">
        <f t="shared" si="772"/>
        <v>0</v>
      </c>
      <c r="F1089" s="69">
        <f t="shared" si="773"/>
        <v>0</v>
      </c>
      <c r="G1089" s="68">
        <f t="shared" si="774"/>
        <v>0</v>
      </c>
      <c r="H1089" s="65">
        <f t="shared" si="775"/>
        <v>0</v>
      </c>
      <c r="I1089" s="69">
        <f t="shared" si="776"/>
        <v>0</v>
      </c>
      <c r="J1089" s="68">
        <f t="shared" si="777"/>
        <v>0</v>
      </c>
      <c r="K1089" s="65">
        <f t="shared" si="778"/>
        <v>0</v>
      </c>
      <c r="L1089" s="69">
        <f t="shared" si="779"/>
        <v>0</v>
      </c>
      <c r="M1089" s="68">
        <f t="shared" si="780"/>
        <v>0</v>
      </c>
      <c r="N1089" s="65">
        <f t="shared" si="781"/>
        <v>0</v>
      </c>
      <c r="O1089" s="69">
        <f t="shared" si="782"/>
        <v>0</v>
      </c>
      <c r="P1089" s="68">
        <f t="shared" si="783"/>
        <v>0</v>
      </c>
      <c r="Q1089" s="65">
        <f t="shared" si="784"/>
        <v>0</v>
      </c>
      <c r="R1089" s="69">
        <f t="shared" si="785"/>
        <v>0</v>
      </c>
      <c r="S1089" s="68">
        <f t="shared" si="786"/>
        <v>0</v>
      </c>
      <c r="T1089" s="65">
        <f t="shared" si="787"/>
        <v>0</v>
      </c>
      <c r="U1089" s="69">
        <f t="shared" si="788"/>
        <v>0</v>
      </c>
      <c r="V1089" s="68">
        <f t="shared" si="789"/>
        <v>0</v>
      </c>
      <c r="W1089" s="65">
        <f t="shared" si="790"/>
        <v>0</v>
      </c>
      <c r="X1089" s="69">
        <f t="shared" si="791"/>
        <v>0</v>
      </c>
      <c r="Y1089" s="68">
        <f t="shared" si="792"/>
        <v>0</v>
      </c>
      <c r="Z1089" s="65">
        <f t="shared" si="793"/>
        <v>0</v>
      </c>
      <c r="AA1089" s="69">
        <f t="shared" si="794"/>
        <v>0</v>
      </c>
      <c r="AB1089" s="98">
        <f>SUMIF(BN1089:BU1089,"VERDADEIRO",BN$3:$BU1088)</f>
        <v>0</v>
      </c>
      <c r="AC1089" s="97">
        <f t="shared" si="770"/>
        <v>1086</v>
      </c>
      <c r="AD1089" s="89">
        <f>RTD("tryd.rtdserver",,"COT",B1089,"ULT")</f>
        <v>0</v>
      </c>
      <c r="AE1089" s="89">
        <f>RTD("tryd.rtdserver",,"COT",C1089,"ULT")</f>
        <v>0</v>
      </c>
      <c r="AF1089" s="89">
        <f>VLOOKUP($AC1089,LS_Coint_BD!$B$3:$AQ$1079,AF$2)*$AD1089+VLOOKUP($AC1089,LS_Coint_BD!$B$3:$AQ$1079,AF$2+1)</f>
        <v>0</v>
      </c>
      <c r="AG1089" s="89">
        <f>VLOOKUP($AC1089,LS_Coint_BD!$B$3:$AQ$1079,AG$2)*$AD1089+VLOOKUP($AC1089,LS_Coint_BD!$B$3:$AQ$1079,AG$2+1)</f>
        <v>0</v>
      </c>
      <c r="AH1089" s="89">
        <f>VLOOKUP($AC1089,LS_Coint_BD!$B$3:$AQ$1079,AH$2)*$AD1089+VLOOKUP($AC1089,LS_Coint_BD!$B$3:$AQ$1079,AH$2+1)</f>
        <v>0</v>
      </c>
      <c r="AI1089" s="89">
        <f>VLOOKUP($AC1089,LS_Coint_BD!$B$3:$AQ$1079,AI$2)*$AD1089+VLOOKUP($AC1089,LS_Coint_BD!$B$3:$AQ$1079,AI$2+1)</f>
        <v>0</v>
      </c>
      <c r="AJ1089" s="89">
        <f>VLOOKUP($AC1089,LS_Coint_BD!$B$3:$AQ$1079,AJ$2)*$AD1089+VLOOKUP($AC1089,LS_Coint_BD!$B$3:$AQ$1079,AJ$2+1)</f>
        <v>0</v>
      </c>
      <c r="AK1089" s="89">
        <f>VLOOKUP($AC1089,LS_Coint_BD!$B$3:$AQ$1079,AK$2)*$AD1089+VLOOKUP($AC1089,LS_Coint_BD!$B$3:$AQ$1079,AK$2+1)</f>
        <v>0</v>
      </c>
      <c r="AL1089" s="89">
        <f>VLOOKUP($AC1089,LS_Coint_BD!$B$3:$AQ$1079,AL$2)*$AD1089+VLOOKUP($AC1089,LS_Coint_BD!$B$3:$AQ$1079,AL$2+1)</f>
        <v>0</v>
      </c>
      <c r="AM1089" s="89">
        <f>VLOOKUP($AC1089,LS_Coint_BD!$B$3:$AQ$1079,AM$2)*$AD1089+VLOOKUP($AC1089,LS_Coint_BD!$B$3:$AQ$1079,AM$2+1)</f>
        <v>0</v>
      </c>
      <c r="AN1089" s="89">
        <f>VLOOKUP($AC1089,LS_Coint_BD!$B$3:$AQ$1079,AN$2)</f>
        <v>0</v>
      </c>
      <c r="AO1089" s="89">
        <f>VLOOKUP($AC1089,LS_Coint_BD!$B$3:$AQ$1079,AO$2)</f>
        <v>0</v>
      </c>
      <c r="AP1089" s="89">
        <f>VLOOKUP($AC1089,LS_Coint_BD!$B$3:$AQ$1079,AP$2)</f>
        <v>0</v>
      </c>
      <c r="AQ1089" s="89">
        <f>VLOOKUP($AC1089,LS_Coint_BD!$B$3:$AQ$1079,AQ$2)</f>
        <v>0</v>
      </c>
      <c r="AR1089" s="89">
        <f>VLOOKUP($AC1089,LS_Coint_BD!$B$3:$AQ$1079,AR$2)</f>
        <v>0</v>
      </c>
      <c r="AS1089" s="89">
        <f>VLOOKUP($AC1089,LS_Coint_BD!$B$3:$AQ$1079,AS$2)</f>
        <v>0</v>
      </c>
      <c r="AT1089" s="89">
        <f>VLOOKUP($AC1089,LS_Coint_BD!$B$3:$AQ$1079,AT$2)</f>
        <v>0</v>
      </c>
      <c r="AU1089" s="89">
        <f>VLOOKUP($AC1089,LS_Coint_BD!$B$3:$AQ$1079,AU$2)</f>
        <v>0</v>
      </c>
      <c r="AV1089" s="89">
        <f>VLOOKUP($AC1089,LS_Coint_BD!$B$3:$AQ$1079,AV$2)</f>
        <v>0</v>
      </c>
      <c r="AW1089" s="89">
        <f>VLOOKUP($AC1089,LS_Coint_BD!$B$3:$AQ$1079,AW$2)</f>
        <v>0</v>
      </c>
      <c r="AX1089" s="89">
        <f>VLOOKUP($AC1089,LS_Coint_BD!$B$3:$AQ$1079,AX$2)</f>
        <v>0</v>
      </c>
      <c r="AY1089" s="89">
        <f>VLOOKUP($AC1089,LS_Coint_BD!$B$3:$AQ$1079,AY$2)</f>
        <v>0</v>
      </c>
      <c r="AZ1089" s="89">
        <f>VLOOKUP($AC1089,LS_Coint_BD!$B$3:$AQ$1079,AZ$2)</f>
        <v>0</v>
      </c>
      <c r="BA1089" s="89">
        <f>VLOOKUP($AC1089,LS_Coint_BD!$B$3:$AQ$1079,BA$2)</f>
        <v>0</v>
      </c>
      <c r="BB1089" s="89">
        <f>VLOOKUP($AC1089,LS_Coint_BD!$B$3:$AQ$1079,BB$2)</f>
        <v>0</v>
      </c>
      <c r="BC1089" s="89">
        <f>VLOOKUP($AC1089,LS_Coint_BD!$B$3:$AQ$1079,BC$2)</f>
        <v>0</v>
      </c>
      <c r="BD1089" s="89">
        <f t="shared" si="795"/>
        <v>0</v>
      </c>
      <c r="BE1089" s="89">
        <f t="shared" si="796"/>
        <v>0</v>
      </c>
      <c r="BF1089" s="89">
        <f t="shared" si="797"/>
        <v>0</v>
      </c>
      <c r="BG1089" s="89">
        <f t="shared" si="798"/>
        <v>0</v>
      </c>
      <c r="BH1089" s="89">
        <f t="shared" si="799"/>
        <v>0</v>
      </c>
      <c r="BI1089" s="89">
        <f t="shared" si="800"/>
        <v>0</v>
      </c>
      <c r="BJ1089" s="89">
        <f t="shared" si="801"/>
        <v>0</v>
      </c>
      <c r="BK1089" s="89">
        <f t="shared" si="802"/>
        <v>0</v>
      </c>
      <c r="BL1089" s="89">
        <f t="shared" si="803"/>
        <v>0</v>
      </c>
      <c r="BM1089" s="89"/>
      <c r="BN1089" s="26" t="b">
        <f t="shared" si="804"/>
        <v>0</v>
      </c>
      <c r="BO1089" s="26" t="b">
        <f t="shared" si="805"/>
        <v>0</v>
      </c>
      <c r="BP1089" s="26" t="b">
        <f t="shared" si="806"/>
        <v>0</v>
      </c>
      <c r="BQ1089" s="26" t="b">
        <f t="shared" si="807"/>
        <v>0</v>
      </c>
      <c r="BR1089" s="26" t="b">
        <f t="shared" si="808"/>
        <v>0</v>
      </c>
      <c r="BS1089" s="26" t="b">
        <f t="shared" si="809"/>
        <v>0</v>
      </c>
      <c r="BT1089" s="26" t="b">
        <f t="shared" si="810"/>
        <v>0</v>
      </c>
      <c r="BU1089" s="26" t="b">
        <f t="shared" si="811"/>
        <v>0</v>
      </c>
    </row>
    <row r="1090" spans="2:73" ht="15" thickBot="1" x14ac:dyDescent="0.35">
      <c r="B1090" s="17">
        <f>VLOOKUP($AC1090,LS_Coint_BD!$B$3:$D$1079,2)</f>
        <v>0</v>
      </c>
      <c r="C1090" s="87">
        <f>VLOOKUP($AC1090,LS_Coint_BD!$B$3:$D$1079,3)</f>
        <v>0</v>
      </c>
      <c r="D1090" s="68">
        <f t="shared" si="771"/>
        <v>0</v>
      </c>
      <c r="E1090" s="65">
        <f t="shared" si="772"/>
        <v>0</v>
      </c>
      <c r="F1090" s="69">
        <f t="shared" si="773"/>
        <v>0</v>
      </c>
      <c r="G1090" s="68">
        <f t="shared" si="774"/>
        <v>0</v>
      </c>
      <c r="H1090" s="65">
        <f t="shared" si="775"/>
        <v>0</v>
      </c>
      <c r="I1090" s="69">
        <f t="shared" si="776"/>
        <v>0</v>
      </c>
      <c r="J1090" s="68">
        <f t="shared" si="777"/>
        <v>0</v>
      </c>
      <c r="K1090" s="65">
        <f t="shared" si="778"/>
        <v>0</v>
      </c>
      <c r="L1090" s="69">
        <f t="shared" si="779"/>
        <v>0</v>
      </c>
      <c r="M1090" s="68">
        <f t="shared" si="780"/>
        <v>0</v>
      </c>
      <c r="N1090" s="65">
        <f t="shared" si="781"/>
        <v>0</v>
      </c>
      <c r="O1090" s="69">
        <f t="shared" si="782"/>
        <v>0</v>
      </c>
      <c r="P1090" s="68">
        <f t="shared" si="783"/>
        <v>0</v>
      </c>
      <c r="Q1090" s="65">
        <f t="shared" si="784"/>
        <v>0</v>
      </c>
      <c r="R1090" s="69">
        <f t="shared" si="785"/>
        <v>0</v>
      </c>
      <c r="S1090" s="68">
        <f t="shared" si="786"/>
        <v>0</v>
      </c>
      <c r="T1090" s="65">
        <f t="shared" si="787"/>
        <v>0</v>
      </c>
      <c r="U1090" s="69">
        <f t="shared" si="788"/>
        <v>0</v>
      </c>
      <c r="V1090" s="68">
        <f t="shared" si="789"/>
        <v>0</v>
      </c>
      <c r="W1090" s="65">
        <f t="shared" si="790"/>
        <v>0</v>
      </c>
      <c r="X1090" s="69">
        <f t="shared" si="791"/>
        <v>0</v>
      </c>
      <c r="Y1090" s="68">
        <f t="shared" si="792"/>
        <v>0</v>
      </c>
      <c r="Z1090" s="65">
        <f t="shared" si="793"/>
        <v>0</v>
      </c>
      <c r="AA1090" s="69">
        <f t="shared" si="794"/>
        <v>0</v>
      </c>
      <c r="AB1090" s="98">
        <f>SUMIF(BN1090:BU1090,"VERDADEIRO",BN$3:$BU1089)</f>
        <v>0</v>
      </c>
      <c r="AC1090" s="97">
        <f t="shared" si="770"/>
        <v>1087</v>
      </c>
      <c r="AD1090" s="89">
        <f>RTD("tryd.rtdserver",,"COT",B1090,"ULT")</f>
        <v>0</v>
      </c>
      <c r="AE1090" s="89">
        <f>RTD("tryd.rtdserver",,"COT",C1090,"ULT")</f>
        <v>0</v>
      </c>
      <c r="AF1090" s="89">
        <f>VLOOKUP($AC1090,LS_Coint_BD!$B$3:$AQ$1079,AF$2)*$AD1090+VLOOKUP($AC1090,LS_Coint_BD!$B$3:$AQ$1079,AF$2+1)</f>
        <v>0</v>
      </c>
      <c r="AG1090" s="89">
        <f>VLOOKUP($AC1090,LS_Coint_BD!$B$3:$AQ$1079,AG$2)*$AD1090+VLOOKUP($AC1090,LS_Coint_BD!$B$3:$AQ$1079,AG$2+1)</f>
        <v>0</v>
      </c>
      <c r="AH1090" s="89">
        <f>VLOOKUP($AC1090,LS_Coint_BD!$B$3:$AQ$1079,AH$2)*$AD1090+VLOOKUP($AC1090,LS_Coint_BD!$B$3:$AQ$1079,AH$2+1)</f>
        <v>0</v>
      </c>
      <c r="AI1090" s="89">
        <f>VLOOKUP($AC1090,LS_Coint_BD!$B$3:$AQ$1079,AI$2)*$AD1090+VLOOKUP($AC1090,LS_Coint_BD!$B$3:$AQ$1079,AI$2+1)</f>
        <v>0</v>
      </c>
      <c r="AJ1090" s="89">
        <f>VLOOKUP($AC1090,LS_Coint_BD!$B$3:$AQ$1079,AJ$2)*$AD1090+VLOOKUP($AC1090,LS_Coint_BD!$B$3:$AQ$1079,AJ$2+1)</f>
        <v>0</v>
      </c>
      <c r="AK1090" s="89">
        <f>VLOOKUP($AC1090,LS_Coint_BD!$B$3:$AQ$1079,AK$2)*$AD1090+VLOOKUP($AC1090,LS_Coint_BD!$B$3:$AQ$1079,AK$2+1)</f>
        <v>0</v>
      </c>
      <c r="AL1090" s="89">
        <f>VLOOKUP($AC1090,LS_Coint_BD!$B$3:$AQ$1079,AL$2)*$AD1090+VLOOKUP($AC1090,LS_Coint_BD!$B$3:$AQ$1079,AL$2+1)</f>
        <v>0</v>
      </c>
      <c r="AM1090" s="89">
        <f>VLOOKUP($AC1090,LS_Coint_BD!$B$3:$AQ$1079,AM$2)*$AD1090+VLOOKUP($AC1090,LS_Coint_BD!$B$3:$AQ$1079,AM$2+1)</f>
        <v>0</v>
      </c>
      <c r="AN1090" s="89">
        <f>VLOOKUP($AC1090,LS_Coint_BD!$B$3:$AQ$1079,AN$2)</f>
        <v>0</v>
      </c>
      <c r="AO1090" s="89">
        <f>VLOOKUP($AC1090,LS_Coint_BD!$B$3:$AQ$1079,AO$2)</f>
        <v>0</v>
      </c>
      <c r="AP1090" s="89">
        <f>VLOOKUP($AC1090,LS_Coint_BD!$B$3:$AQ$1079,AP$2)</f>
        <v>0</v>
      </c>
      <c r="AQ1090" s="89">
        <f>VLOOKUP($AC1090,LS_Coint_BD!$B$3:$AQ$1079,AQ$2)</f>
        <v>0</v>
      </c>
      <c r="AR1090" s="89">
        <f>VLOOKUP($AC1090,LS_Coint_BD!$B$3:$AQ$1079,AR$2)</f>
        <v>0</v>
      </c>
      <c r="AS1090" s="89">
        <f>VLOOKUP($AC1090,LS_Coint_BD!$B$3:$AQ$1079,AS$2)</f>
        <v>0</v>
      </c>
      <c r="AT1090" s="89">
        <f>VLOOKUP($AC1090,LS_Coint_BD!$B$3:$AQ$1079,AT$2)</f>
        <v>0</v>
      </c>
      <c r="AU1090" s="89">
        <f>VLOOKUP($AC1090,LS_Coint_BD!$B$3:$AQ$1079,AU$2)</f>
        <v>0</v>
      </c>
      <c r="AV1090" s="89">
        <f>VLOOKUP($AC1090,LS_Coint_BD!$B$3:$AQ$1079,AV$2)</f>
        <v>0</v>
      </c>
      <c r="AW1090" s="89">
        <f>VLOOKUP($AC1090,LS_Coint_BD!$B$3:$AQ$1079,AW$2)</f>
        <v>0</v>
      </c>
      <c r="AX1090" s="89">
        <f>VLOOKUP($AC1090,LS_Coint_BD!$B$3:$AQ$1079,AX$2)</f>
        <v>0</v>
      </c>
      <c r="AY1090" s="89">
        <f>VLOOKUP($AC1090,LS_Coint_BD!$B$3:$AQ$1079,AY$2)</f>
        <v>0</v>
      </c>
      <c r="AZ1090" s="89">
        <f>VLOOKUP($AC1090,LS_Coint_BD!$B$3:$AQ$1079,AZ$2)</f>
        <v>0</v>
      </c>
      <c r="BA1090" s="89">
        <f>VLOOKUP($AC1090,LS_Coint_BD!$B$3:$AQ$1079,BA$2)</f>
        <v>0</v>
      </c>
      <c r="BB1090" s="89">
        <f>VLOOKUP($AC1090,LS_Coint_BD!$B$3:$AQ$1079,BB$2)</f>
        <v>0</v>
      </c>
      <c r="BC1090" s="89">
        <f>VLOOKUP($AC1090,LS_Coint_BD!$B$3:$AQ$1079,BC$2)</f>
        <v>0</v>
      </c>
      <c r="BD1090" s="89">
        <f t="shared" si="795"/>
        <v>0</v>
      </c>
      <c r="BE1090" s="89">
        <f t="shared" si="796"/>
        <v>0</v>
      </c>
      <c r="BF1090" s="89">
        <f t="shared" si="797"/>
        <v>0</v>
      </c>
      <c r="BG1090" s="89">
        <f t="shared" si="798"/>
        <v>0</v>
      </c>
      <c r="BH1090" s="89">
        <f t="shared" si="799"/>
        <v>0</v>
      </c>
      <c r="BI1090" s="89">
        <f t="shared" si="800"/>
        <v>0</v>
      </c>
      <c r="BJ1090" s="89">
        <f t="shared" si="801"/>
        <v>0</v>
      </c>
      <c r="BK1090" s="89">
        <f t="shared" si="802"/>
        <v>0</v>
      </c>
      <c r="BL1090" s="89">
        <f t="shared" si="803"/>
        <v>0</v>
      </c>
      <c r="BM1090" s="89"/>
      <c r="BN1090" s="26" t="b">
        <f t="shared" si="804"/>
        <v>0</v>
      </c>
      <c r="BO1090" s="26" t="b">
        <f t="shared" si="805"/>
        <v>0</v>
      </c>
      <c r="BP1090" s="26" t="b">
        <f t="shared" si="806"/>
        <v>0</v>
      </c>
      <c r="BQ1090" s="26" t="b">
        <f t="shared" si="807"/>
        <v>0</v>
      </c>
      <c r="BR1090" s="26" t="b">
        <f t="shared" si="808"/>
        <v>0</v>
      </c>
      <c r="BS1090" s="26" t="b">
        <f t="shared" si="809"/>
        <v>0</v>
      </c>
      <c r="BT1090" s="26" t="b">
        <f t="shared" si="810"/>
        <v>0</v>
      </c>
      <c r="BU1090" s="26" t="b">
        <f t="shared" si="811"/>
        <v>0</v>
      </c>
    </row>
    <row r="1091" spans="2:73" ht="15" thickBot="1" x14ac:dyDescent="0.35">
      <c r="B1091" s="17">
        <f>VLOOKUP($AC1091,LS_Coint_BD!$B$3:$D$1079,2)</f>
        <v>0</v>
      </c>
      <c r="C1091" s="87">
        <f>VLOOKUP($AC1091,LS_Coint_BD!$B$3:$D$1079,3)</f>
        <v>0</v>
      </c>
      <c r="D1091" s="68">
        <f t="shared" si="771"/>
        <v>0</v>
      </c>
      <c r="E1091" s="65">
        <f t="shared" si="772"/>
        <v>0</v>
      </c>
      <c r="F1091" s="69">
        <f t="shared" si="773"/>
        <v>0</v>
      </c>
      <c r="G1091" s="68">
        <f t="shared" si="774"/>
        <v>0</v>
      </c>
      <c r="H1091" s="65">
        <f t="shared" si="775"/>
        <v>0</v>
      </c>
      <c r="I1091" s="69">
        <f t="shared" si="776"/>
        <v>0</v>
      </c>
      <c r="J1091" s="68">
        <f t="shared" si="777"/>
        <v>0</v>
      </c>
      <c r="K1091" s="65">
        <f t="shared" si="778"/>
        <v>0</v>
      </c>
      <c r="L1091" s="69">
        <f t="shared" si="779"/>
        <v>0</v>
      </c>
      <c r="M1091" s="68">
        <f t="shared" si="780"/>
        <v>0</v>
      </c>
      <c r="N1091" s="65">
        <f t="shared" si="781"/>
        <v>0</v>
      </c>
      <c r="O1091" s="69">
        <f t="shared" si="782"/>
        <v>0</v>
      </c>
      <c r="P1091" s="68">
        <f t="shared" si="783"/>
        <v>0</v>
      </c>
      <c r="Q1091" s="65">
        <f t="shared" si="784"/>
        <v>0</v>
      </c>
      <c r="R1091" s="69">
        <f t="shared" si="785"/>
        <v>0</v>
      </c>
      <c r="S1091" s="68">
        <f t="shared" si="786"/>
        <v>0</v>
      </c>
      <c r="T1091" s="65">
        <f t="shared" si="787"/>
        <v>0</v>
      </c>
      <c r="U1091" s="69">
        <f t="shared" si="788"/>
        <v>0</v>
      </c>
      <c r="V1091" s="68">
        <f t="shared" si="789"/>
        <v>0</v>
      </c>
      <c r="W1091" s="65">
        <f t="shared" si="790"/>
        <v>0</v>
      </c>
      <c r="X1091" s="69">
        <f t="shared" si="791"/>
        <v>0</v>
      </c>
      <c r="Y1091" s="68">
        <f t="shared" si="792"/>
        <v>0</v>
      </c>
      <c r="Z1091" s="65">
        <f t="shared" si="793"/>
        <v>0</v>
      </c>
      <c r="AA1091" s="69">
        <f t="shared" si="794"/>
        <v>0</v>
      </c>
      <c r="AB1091" s="98">
        <f>SUMIF(BN1091:BU1091,"VERDADEIRO",BN$3:$BU1090)</f>
        <v>0</v>
      </c>
      <c r="AC1091" s="97">
        <f t="shared" si="770"/>
        <v>1088</v>
      </c>
      <c r="AD1091" s="89">
        <f>RTD("tryd.rtdserver",,"COT",B1091,"ULT")</f>
        <v>0</v>
      </c>
      <c r="AE1091" s="89">
        <f>RTD("tryd.rtdserver",,"COT",C1091,"ULT")</f>
        <v>0</v>
      </c>
      <c r="AF1091" s="89">
        <f>VLOOKUP($AC1091,LS_Coint_BD!$B$3:$AQ$1079,AF$2)*$AD1091+VLOOKUP($AC1091,LS_Coint_BD!$B$3:$AQ$1079,AF$2+1)</f>
        <v>0</v>
      </c>
      <c r="AG1091" s="89">
        <f>VLOOKUP($AC1091,LS_Coint_BD!$B$3:$AQ$1079,AG$2)*$AD1091+VLOOKUP($AC1091,LS_Coint_BD!$B$3:$AQ$1079,AG$2+1)</f>
        <v>0</v>
      </c>
      <c r="AH1091" s="89">
        <f>VLOOKUP($AC1091,LS_Coint_BD!$B$3:$AQ$1079,AH$2)*$AD1091+VLOOKUP($AC1091,LS_Coint_BD!$B$3:$AQ$1079,AH$2+1)</f>
        <v>0</v>
      </c>
      <c r="AI1091" s="89">
        <f>VLOOKUP($AC1091,LS_Coint_BD!$B$3:$AQ$1079,AI$2)*$AD1091+VLOOKUP($AC1091,LS_Coint_BD!$B$3:$AQ$1079,AI$2+1)</f>
        <v>0</v>
      </c>
      <c r="AJ1091" s="89">
        <f>VLOOKUP($AC1091,LS_Coint_BD!$B$3:$AQ$1079,AJ$2)*$AD1091+VLOOKUP($AC1091,LS_Coint_BD!$B$3:$AQ$1079,AJ$2+1)</f>
        <v>0</v>
      </c>
      <c r="AK1091" s="89">
        <f>VLOOKUP($AC1091,LS_Coint_BD!$B$3:$AQ$1079,AK$2)*$AD1091+VLOOKUP($AC1091,LS_Coint_BD!$B$3:$AQ$1079,AK$2+1)</f>
        <v>0</v>
      </c>
      <c r="AL1091" s="89">
        <f>VLOOKUP($AC1091,LS_Coint_BD!$B$3:$AQ$1079,AL$2)*$AD1091+VLOOKUP($AC1091,LS_Coint_BD!$B$3:$AQ$1079,AL$2+1)</f>
        <v>0</v>
      </c>
      <c r="AM1091" s="89">
        <f>VLOOKUP($AC1091,LS_Coint_BD!$B$3:$AQ$1079,AM$2)*$AD1091+VLOOKUP($AC1091,LS_Coint_BD!$B$3:$AQ$1079,AM$2+1)</f>
        <v>0</v>
      </c>
      <c r="AN1091" s="89">
        <f>VLOOKUP($AC1091,LS_Coint_BD!$B$3:$AQ$1079,AN$2)</f>
        <v>0</v>
      </c>
      <c r="AO1091" s="89">
        <f>VLOOKUP($AC1091,LS_Coint_BD!$B$3:$AQ$1079,AO$2)</f>
        <v>0</v>
      </c>
      <c r="AP1091" s="89">
        <f>VLOOKUP($AC1091,LS_Coint_BD!$B$3:$AQ$1079,AP$2)</f>
        <v>0</v>
      </c>
      <c r="AQ1091" s="89">
        <f>VLOOKUP($AC1091,LS_Coint_BD!$B$3:$AQ$1079,AQ$2)</f>
        <v>0</v>
      </c>
      <c r="AR1091" s="89">
        <f>VLOOKUP($AC1091,LS_Coint_BD!$B$3:$AQ$1079,AR$2)</f>
        <v>0</v>
      </c>
      <c r="AS1091" s="89">
        <f>VLOOKUP($AC1091,LS_Coint_BD!$B$3:$AQ$1079,AS$2)</f>
        <v>0</v>
      </c>
      <c r="AT1091" s="89">
        <f>VLOOKUP($AC1091,LS_Coint_BD!$B$3:$AQ$1079,AT$2)</f>
        <v>0</v>
      </c>
      <c r="AU1091" s="89">
        <f>VLOOKUP($AC1091,LS_Coint_BD!$B$3:$AQ$1079,AU$2)</f>
        <v>0</v>
      </c>
      <c r="AV1091" s="89">
        <f>VLOOKUP($AC1091,LS_Coint_BD!$B$3:$AQ$1079,AV$2)</f>
        <v>0</v>
      </c>
      <c r="AW1091" s="89">
        <f>VLOOKUP($AC1091,LS_Coint_BD!$B$3:$AQ$1079,AW$2)</f>
        <v>0</v>
      </c>
      <c r="AX1091" s="89">
        <f>VLOOKUP($AC1091,LS_Coint_BD!$B$3:$AQ$1079,AX$2)</f>
        <v>0</v>
      </c>
      <c r="AY1091" s="89">
        <f>VLOOKUP($AC1091,LS_Coint_BD!$B$3:$AQ$1079,AY$2)</f>
        <v>0</v>
      </c>
      <c r="AZ1091" s="89">
        <f>VLOOKUP($AC1091,LS_Coint_BD!$B$3:$AQ$1079,AZ$2)</f>
        <v>0</v>
      </c>
      <c r="BA1091" s="89">
        <f>VLOOKUP($AC1091,LS_Coint_BD!$B$3:$AQ$1079,BA$2)</f>
        <v>0</v>
      </c>
      <c r="BB1091" s="89">
        <f>VLOOKUP($AC1091,LS_Coint_BD!$B$3:$AQ$1079,BB$2)</f>
        <v>0</v>
      </c>
      <c r="BC1091" s="89">
        <f>VLOOKUP($AC1091,LS_Coint_BD!$B$3:$AQ$1079,BC$2)</f>
        <v>0</v>
      </c>
      <c r="BD1091" s="89">
        <f t="shared" si="795"/>
        <v>0</v>
      </c>
      <c r="BE1091" s="89">
        <f t="shared" si="796"/>
        <v>0</v>
      </c>
      <c r="BF1091" s="89">
        <f t="shared" si="797"/>
        <v>0</v>
      </c>
      <c r="BG1091" s="89">
        <f t="shared" si="798"/>
        <v>0</v>
      </c>
      <c r="BH1091" s="89">
        <f t="shared" si="799"/>
        <v>0</v>
      </c>
      <c r="BI1091" s="89">
        <f t="shared" si="800"/>
        <v>0</v>
      </c>
      <c r="BJ1091" s="89">
        <f t="shared" si="801"/>
        <v>0</v>
      </c>
      <c r="BK1091" s="89">
        <f t="shared" si="802"/>
        <v>0</v>
      </c>
      <c r="BL1091" s="89">
        <f t="shared" si="803"/>
        <v>0</v>
      </c>
      <c r="BM1091" s="89"/>
      <c r="BN1091" s="26" t="b">
        <f t="shared" si="804"/>
        <v>0</v>
      </c>
      <c r="BO1091" s="26" t="b">
        <f t="shared" si="805"/>
        <v>0</v>
      </c>
      <c r="BP1091" s="26" t="b">
        <f t="shared" si="806"/>
        <v>0</v>
      </c>
      <c r="BQ1091" s="26" t="b">
        <f t="shared" si="807"/>
        <v>0</v>
      </c>
      <c r="BR1091" s="26" t="b">
        <f t="shared" si="808"/>
        <v>0</v>
      </c>
      <c r="BS1091" s="26" t="b">
        <f t="shared" si="809"/>
        <v>0</v>
      </c>
      <c r="BT1091" s="26" t="b">
        <f t="shared" si="810"/>
        <v>0</v>
      </c>
      <c r="BU1091" s="26" t="b">
        <f t="shared" si="811"/>
        <v>0</v>
      </c>
    </row>
    <row r="1092" spans="2:73" ht="15" thickBot="1" x14ac:dyDescent="0.35">
      <c r="B1092" s="17">
        <f>VLOOKUP($AC1092,LS_Coint_BD!$B$3:$D$1079,2)</f>
        <v>0</v>
      </c>
      <c r="C1092" s="87">
        <f>VLOOKUP($AC1092,LS_Coint_BD!$B$3:$D$1079,3)</f>
        <v>0</v>
      </c>
      <c r="D1092" s="68">
        <f t="shared" si="771"/>
        <v>0</v>
      </c>
      <c r="E1092" s="65">
        <f t="shared" si="772"/>
        <v>0</v>
      </c>
      <c r="F1092" s="69">
        <f t="shared" si="773"/>
        <v>0</v>
      </c>
      <c r="G1092" s="68">
        <f t="shared" si="774"/>
        <v>0</v>
      </c>
      <c r="H1092" s="65">
        <f t="shared" si="775"/>
        <v>0</v>
      </c>
      <c r="I1092" s="69">
        <f t="shared" si="776"/>
        <v>0</v>
      </c>
      <c r="J1092" s="68">
        <f t="shared" si="777"/>
        <v>0</v>
      </c>
      <c r="K1092" s="65">
        <f t="shared" si="778"/>
        <v>0</v>
      </c>
      <c r="L1092" s="69">
        <f t="shared" si="779"/>
        <v>0</v>
      </c>
      <c r="M1092" s="68">
        <f t="shared" si="780"/>
        <v>0</v>
      </c>
      <c r="N1092" s="65">
        <f t="shared" si="781"/>
        <v>0</v>
      </c>
      <c r="O1092" s="69">
        <f t="shared" si="782"/>
        <v>0</v>
      </c>
      <c r="P1092" s="68">
        <f t="shared" si="783"/>
        <v>0</v>
      </c>
      <c r="Q1092" s="65">
        <f t="shared" si="784"/>
        <v>0</v>
      </c>
      <c r="R1092" s="69">
        <f t="shared" si="785"/>
        <v>0</v>
      </c>
      <c r="S1092" s="68">
        <f t="shared" si="786"/>
        <v>0</v>
      </c>
      <c r="T1092" s="65">
        <f t="shared" si="787"/>
        <v>0</v>
      </c>
      <c r="U1092" s="69">
        <f t="shared" si="788"/>
        <v>0</v>
      </c>
      <c r="V1092" s="68">
        <f t="shared" si="789"/>
        <v>0</v>
      </c>
      <c r="W1092" s="65">
        <f t="shared" si="790"/>
        <v>0</v>
      </c>
      <c r="X1092" s="69">
        <f t="shared" si="791"/>
        <v>0</v>
      </c>
      <c r="Y1092" s="68">
        <f t="shared" si="792"/>
        <v>0</v>
      </c>
      <c r="Z1092" s="65">
        <f t="shared" si="793"/>
        <v>0</v>
      </c>
      <c r="AA1092" s="69">
        <f t="shared" si="794"/>
        <v>0</v>
      </c>
      <c r="AB1092" s="98">
        <f>SUMIF(BN1092:BU1092,"VERDADEIRO",BN$3:$BU1091)</f>
        <v>0</v>
      </c>
      <c r="AC1092" s="97">
        <f t="shared" si="770"/>
        <v>1089</v>
      </c>
      <c r="AD1092" s="89">
        <f>RTD("tryd.rtdserver",,"COT",B1092,"ULT")</f>
        <v>0</v>
      </c>
      <c r="AE1092" s="89">
        <f>RTD("tryd.rtdserver",,"COT",C1092,"ULT")</f>
        <v>0</v>
      </c>
      <c r="AF1092" s="89">
        <f>VLOOKUP($AC1092,LS_Coint_BD!$B$3:$AQ$1079,AF$2)*$AD1092+VLOOKUP($AC1092,LS_Coint_BD!$B$3:$AQ$1079,AF$2+1)</f>
        <v>0</v>
      </c>
      <c r="AG1092" s="89">
        <f>VLOOKUP($AC1092,LS_Coint_BD!$B$3:$AQ$1079,AG$2)*$AD1092+VLOOKUP($AC1092,LS_Coint_BD!$B$3:$AQ$1079,AG$2+1)</f>
        <v>0</v>
      </c>
      <c r="AH1092" s="89">
        <f>VLOOKUP($AC1092,LS_Coint_BD!$B$3:$AQ$1079,AH$2)*$AD1092+VLOOKUP($AC1092,LS_Coint_BD!$B$3:$AQ$1079,AH$2+1)</f>
        <v>0</v>
      </c>
      <c r="AI1092" s="89">
        <f>VLOOKUP($AC1092,LS_Coint_BD!$B$3:$AQ$1079,AI$2)*$AD1092+VLOOKUP($AC1092,LS_Coint_BD!$B$3:$AQ$1079,AI$2+1)</f>
        <v>0</v>
      </c>
      <c r="AJ1092" s="89">
        <f>VLOOKUP($AC1092,LS_Coint_BD!$B$3:$AQ$1079,AJ$2)*$AD1092+VLOOKUP($AC1092,LS_Coint_BD!$B$3:$AQ$1079,AJ$2+1)</f>
        <v>0</v>
      </c>
      <c r="AK1092" s="89">
        <f>VLOOKUP($AC1092,LS_Coint_BD!$B$3:$AQ$1079,AK$2)*$AD1092+VLOOKUP($AC1092,LS_Coint_BD!$B$3:$AQ$1079,AK$2+1)</f>
        <v>0</v>
      </c>
      <c r="AL1092" s="89">
        <f>VLOOKUP($AC1092,LS_Coint_BD!$B$3:$AQ$1079,AL$2)*$AD1092+VLOOKUP($AC1092,LS_Coint_BD!$B$3:$AQ$1079,AL$2+1)</f>
        <v>0</v>
      </c>
      <c r="AM1092" s="89">
        <f>VLOOKUP($AC1092,LS_Coint_BD!$B$3:$AQ$1079,AM$2)*$AD1092+VLOOKUP($AC1092,LS_Coint_BD!$B$3:$AQ$1079,AM$2+1)</f>
        <v>0</v>
      </c>
      <c r="AN1092" s="89">
        <f>VLOOKUP($AC1092,LS_Coint_BD!$B$3:$AQ$1079,AN$2)</f>
        <v>0</v>
      </c>
      <c r="AO1092" s="89">
        <f>VLOOKUP($AC1092,LS_Coint_BD!$B$3:$AQ$1079,AO$2)</f>
        <v>0</v>
      </c>
      <c r="AP1092" s="89">
        <f>VLOOKUP($AC1092,LS_Coint_BD!$B$3:$AQ$1079,AP$2)</f>
        <v>0</v>
      </c>
      <c r="AQ1092" s="89">
        <f>VLOOKUP($AC1092,LS_Coint_BD!$B$3:$AQ$1079,AQ$2)</f>
        <v>0</v>
      </c>
      <c r="AR1092" s="89">
        <f>VLOOKUP($AC1092,LS_Coint_BD!$B$3:$AQ$1079,AR$2)</f>
        <v>0</v>
      </c>
      <c r="AS1092" s="89">
        <f>VLOOKUP($AC1092,LS_Coint_BD!$B$3:$AQ$1079,AS$2)</f>
        <v>0</v>
      </c>
      <c r="AT1092" s="89">
        <f>VLOOKUP($AC1092,LS_Coint_BD!$B$3:$AQ$1079,AT$2)</f>
        <v>0</v>
      </c>
      <c r="AU1092" s="89">
        <f>VLOOKUP($AC1092,LS_Coint_BD!$B$3:$AQ$1079,AU$2)</f>
        <v>0</v>
      </c>
      <c r="AV1092" s="89">
        <f>VLOOKUP($AC1092,LS_Coint_BD!$B$3:$AQ$1079,AV$2)</f>
        <v>0</v>
      </c>
      <c r="AW1092" s="89">
        <f>VLOOKUP($AC1092,LS_Coint_BD!$B$3:$AQ$1079,AW$2)</f>
        <v>0</v>
      </c>
      <c r="AX1092" s="89">
        <f>VLOOKUP($AC1092,LS_Coint_BD!$B$3:$AQ$1079,AX$2)</f>
        <v>0</v>
      </c>
      <c r="AY1092" s="89">
        <f>VLOOKUP($AC1092,LS_Coint_BD!$B$3:$AQ$1079,AY$2)</f>
        <v>0</v>
      </c>
      <c r="AZ1092" s="89">
        <f>VLOOKUP($AC1092,LS_Coint_BD!$B$3:$AQ$1079,AZ$2)</f>
        <v>0</v>
      </c>
      <c r="BA1092" s="89">
        <f>VLOOKUP($AC1092,LS_Coint_BD!$B$3:$AQ$1079,BA$2)</f>
        <v>0</v>
      </c>
      <c r="BB1092" s="89">
        <f>VLOOKUP($AC1092,LS_Coint_BD!$B$3:$AQ$1079,BB$2)</f>
        <v>0</v>
      </c>
      <c r="BC1092" s="89">
        <f>VLOOKUP($AC1092,LS_Coint_BD!$B$3:$AQ$1079,BC$2)</f>
        <v>0</v>
      </c>
      <c r="BD1092" s="89">
        <f t="shared" si="795"/>
        <v>0</v>
      </c>
      <c r="BE1092" s="89">
        <f t="shared" si="796"/>
        <v>0</v>
      </c>
      <c r="BF1092" s="89">
        <f t="shared" si="797"/>
        <v>0</v>
      </c>
      <c r="BG1092" s="89">
        <f t="shared" si="798"/>
        <v>0</v>
      </c>
      <c r="BH1092" s="89">
        <f t="shared" si="799"/>
        <v>0</v>
      </c>
      <c r="BI1092" s="89">
        <f t="shared" si="800"/>
        <v>0</v>
      </c>
      <c r="BJ1092" s="89">
        <f t="shared" si="801"/>
        <v>0</v>
      </c>
      <c r="BK1092" s="89">
        <f t="shared" si="802"/>
        <v>0</v>
      </c>
      <c r="BL1092" s="89">
        <f t="shared" si="803"/>
        <v>0</v>
      </c>
      <c r="BM1092" s="89"/>
      <c r="BN1092" s="26" t="b">
        <f t="shared" si="804"/>
        <v>0</v>
      </c>
      <c r="BO1092" s="26" t="b">
        <f t="shared" si="805"/>
        <v>0</v>
      </c>
      <c r="BP1092" s="26" t="b">
        <f t="shared" si="806"/>
        <v>0</v>
      </c>
      <c r="BQ1092" s="26" t="b">
        <f t="shared" si="807"/>
        <v>0</v>
      </c>
      <c r="BR1092" s="26" t="b">
        <f t="shared" si="808"/>
        <v>0</v>
      </c>
      <c r="BS1092" s="26" t="b">
        <f t="shared" si="809"/>
        <v>0</v>
      </c>
      <c r="BT1092" s="26" t="b">
        <f t="shared" si="810"/>
        <v>0</v>
      </c>
      <c r="BU1092" s="26" t="b">
        <f t="shared" si="811"/>
        <v>0</v>
      </c>
    </row>
    <row r="1093" spans="2:73" ht="15" thickBot="1" x14ac:dyDescent="0.35">
      <c r="B1093" s="17">
        <f>VLOOKUP($AC1093,LS_Coint_BD!$B$3:$D$1079,2)</f>
        <v>0</v>
      </c>
      <c r="C1093" s="87">
        <f>VLOOKUP($AC1093,LS_Coint_BD!$B$3:$D$1079,3)</f>
        <v>0</v>
      </c>
      <c r="D1093" s="68">
        <f t="shared" si="771"/>
        <v>0</v>
      </c>
      <c r="E1093" s="65">
        <f t="shared" si="772"/>
        <v>0</v>
      </c>
      <c r="F1093" s="69">
        <f t="shared" si="773"/>
        <v>0</v>
      </c>
      <c r="G1093" s="68">
        <f t="shared" si="774"/>
        <v>0</v>
      </c>
      <c r="H1093" s="65">
        <f t="shared" si="775"/>
        <v>0</v>
      </c>
      <c r="I1093" s="69">
        <f t="shared" si="776"/>
        <v>0</v>
      </c>
      <c r="J1093" s="68">
        <f t="shared" si="777"/>
        <v>0</v>
      </c>
      <c r="K1093" s="65">
        <f t="shared" si="778"/>
        <v>0</v>
      </c>
      <c r="L1093" s="69">
        <f t="shared" si="779"/>
        <v>0</v>
      </c>
      <c r="M1093" s="68">
        <f t="shared" si="780"/>
        <v>0</v>
      </c>
      <c r="N1093" s="65">
        <f t="shared" si="781"/>
        <v>0</v>
      </c>
      <c r="O1093" s="69">
        <f t="shared" si="782"/>
        <v>0</v>
      </c>
      <c r="P1093" s="68">
        <f t="shared" si="783"/>
        <v>0</v>
      </c>
      <c r="Q1093" s="65">
        <f t="shared" si="784"/>
        <v>0</v>
      </c>
      <c r="R1093" s="69">
        <f t="shared" si="785"/>
        <v>0</v>
      </c>
      <c r="S1093" s="68">
        <f t="shared" si="786"/>
        <v>0</v>
      </c>
      <c r="T1093" s="65">
        <f t="shared" si="787"/>
        <v>0</v>
      </c>
      <c r="U1093" s="69">
        <f t="shared" si="788"/>
        <v>0</v>
      </c>
      <c r="V1093" s="68">
        <f t="shared" si="789"/>
        <v>0</v>
      </c>
      <c r="W1093" s="65">
        <f t="shared" si="790"/>
        <v>0</v>
      </c>
      <c r="X1093" s="69">
        <f t="shared" si="791"/>
        <v>0</v>
      </c>
      <c r="Y1093" s="68">
        <f t="shared" si="792"/>
        <v>0</v>
      </c>
      <c r="Z1093" s="65">
        <f t="shared" si="793"/>
        <v>0</v>
      </c>
      <c r="AA1093" s="69">
        <f t="shared" si="794"/>
        <v>0</v>
      </c>
      <c r="AB1093" s="98">
        <f>SUMIF(BN1093:BU1093,"VERDADEIRO",BN$3:$BU1092)</f>
        <v>0</v>
      </c>
      <c r="AC1093" s="97">
        <f t="shared" si="770"/>
        <v>1090</v>
      </c>
      <c r="AD1093" s="89">
        <f>RTD("tryd.rtdserver",,"COT",B1093,"ULT")</f>
        <v>0</v>
      </c>
      <c r="AE1093" s="89">
        <f>RTD("tryd.rtdserver",,"COT",C1093,"ULT")</f>
        <v>0</v>
      </c>
      <c r="AF1093" s="89">
        <f>VLOOKUP($AC1093,LS_Coint_BD!$B$3:$AQ$1079,AF$2)*$AD1093+VLOOKUP($AC1093,LS_Coint_BD!$B$3:$AQ$1079,AF$2+1)</f>
        <v>0</v>
      </c>
      <c r="AG1093" s="89">
        <f>VLOOKUP($AC1093,LS_Coint_BD!$B$3:$AQ$1079,AG$2)*$AD1093+VLOOKUP($AC1093,LS_Coint_BD!$B$3:$AQ$1079,AG$2+1)</f>
        <v>0</v>
      </c>
      <c r="AH1093" s="89">
        <f>VLOOKUP($AC1093,LS_Coint_BD!$B$3:$AQ$1079,AH$2)*$AD1093+VLOOKUP($AC1093,LS_Coint_BD!$B$3:$AQ$1079,AH$2+1)</f>
        <v>0</v>
      </c>
      <c r="AI1093" s="89">
        <f>VLOOKUP($AC1093,LS_Coint_BD!$B$3:$AQ$1079,AI$2)*$AD1093+VLOOKUP($AC1093,LS_Coint_BD!$B$3:$AQ$1079,AI$2+1)</f>
        <v>0</v>
      </c>
      <c r="AJ1093" s="89">
        <f>VLOOKUP($AC1093,LS_Coint_BD!$B$3:$AQ$1079,AJ$2)*$AD1093+VLOOKUP($AC1093,LS_Coint_BD!$B$3:$AQ$1079,AJ$2+1)</f>
        <v>0</v>
      </c>
      <c r="AK1093" s="89">
        <f>VLOOKUP($AC1093,LS_Coint_BD!$B$3:$AQ$1079,AK$2)*$AD1093+VLOOKUP($AC1093,LS_Coint_BD!$B$3:$AQ$1079,AK$2+1)</f>
        <v>0</v>
      </c>
      <c r="AL1093" s="89">
        <f>VLOOKUP($AC1093,LS_Coint_BD!$B$3:$AQ$1079,AL$2)*$AD1093+VLOOKUP($AC1093,LS_Coint_BD!$B$3:$AQ$1079,AL$2+1)</f>
        <v>0</v>
      </c>
      <c r="AM1093" s="89">
        <f>VLOOKUP($AC1093,LS_Coint_BD!$B$3:$AQ$1079,AM$2)*$AD1093+VLOOKUP($AC1093,LS_Coint_BD!$B$3:$AQ$1079,AM$2+1)</f>
        <v>0</v>
      </c>
      <c r="AN1093" s="89">
        <f>VLOOKUP($AC1093,LS_Coint_BD!$B$3:$AQ$1079,AN$2)</f>
        <v>0</v>
      </c>
      <c r="AO1093" s="89">
        <f>VLOOKUP($AC1093,LS_Coint_BD!$B$3:$AQ$1079,AO$2)</f>
        <v>0</v>
      </c>
      <c r="AP1093" s="89">
        <f>VLOOKUP($AC1093,LS_Coint_BD!$B$3:$AQ$1079,AP$2)</f>
        <v>0</v>
      </c>
      <c r="AQ1093" s="89">
        <f>VLOOKUP($AC1093,LS_Coint_BD!$B$3:$AQ$1079,AQ$2)</f>
        <v>0</v>
      </c>
      <c r="AR1093" s="89">
        <f>VLOOKUP($AC1093,LS_Coint_BD!$B$3:$AQ$1079,AR$2)</f>
        <v>0</v>
      </c>
      <c r="AS1093" s="89">
        <f>VLOOKUP($AC1093,LS_Coint_BD!$B$3:$AQ$1079,AS$2)</f>
        <v>0</v>
      </c>
      <c r="AT1093" s="89">
        <f>VLOOKUP($AC1093,LS_Coint_BD!$B$3:$AQ$1079,AT$2)</f>
        <v>0</v>
      </c>
      <c r="AU1093" s="89">
        <f>VLOOKUP($AC1093,LS_Coint_BD!$B$3:$AQ$1079,AU$2)</f>
        <v>0</v>
      </c>
      <c r="AV1093" s="89">
        <f>VLOOKUP($AC1093,LS_Coint_BD!$B$3:$AQ$1079,AV$2)</f>
        <v>0</v>
      </c>
      <c r="AW1093" s="89">
        <f>VLOOKUP($AC1093,LS_Coint_BD!$B$3:$AQ$1079,AW$2)</f>
        <v>0</v>
      </c>
      <c r="AX1093" s="89">
        <f>VLOOKUP($AC1093,LS_Coint_BD!$B$3:$AQ$1079,AX$2)</f>
        <v>0</v>
      </c>
      <c r="AY1093" s="89">
        <f>VLOOKUP($AC1093,LS_Coint_BD!$B$3:$AQ$1079,AY$2)</f>
        <v>0</v>
      </c>
      <c r="AZ1093" s="89">
        <f>VLOOKUP($AC1093,LS_Coint_BD!$B$3:$AQ$1079,AZ$2)</f>
        <v>0</v>
      </c>
      <c r="BA1093" s="89">
        <f>VLOOKUP($AC1093,LS_Coint_BD!$B$3:$AQ$1079,BA$2)</f>
        <v>0</v>
      </c>
      <c r="BB1093" s="89">
        <f>VLOOKUP($AC1093,LS_Coint_BD!$B$3:$AQ$1079,BB$2)</f>
        <v>0</v>
      </c>
      <c r="BC1093" s="89">
        <f>VLOOKUP($AC1093,LS_Coint_BD!$B$3:$AQ$1079,BC$2)</f>
        <v>0</v>
      </c>
      <c r="BD1093" s="89">
        <f t="shared" si="795"/>
        <v>0</v>
      </c>
      <c r="BE1093" s="89">
        <f t="shared" si="796"/>
        <v>0</v>
      </c>
      <c r="BF1093" s="89">
        <f t="shared" si="797"/>
        <v>0</v>
      </c>
      <c r="BG1093" s="89">
        <f t="shared" si="798"/>
        <v>0</v>
      </c>
      <c r="BH1093" s="89">
        <f t="shared" si="799"/>
        <v>0</v>
      </c>
      <c r="BI1093" s="89">
        <f t="shared" si="800"/>
        <v>0</v>
      </c>
      <c r="BJ1093" s="89">
        <f t="shared" si="801"/>
        <v>0</v>
      </c>
      <c r="BK1093" s="89">
        <f t="shared" si="802"/>
        <v>0</v>
      </c>
      <c r="BL1093" s="89">
        <f t="shared" si="803"/>
        <v>0</v>
      </c>
      <c r="BM1093" s="89"/>
      <c r="BN1093" s="26" t="b">
        <f t="shared" si="804"/>
        <v>0</v>
      </c>
      <c r="BO1093" s="26" t="b">
        <f t="shared" si="805"/>
        <v>0</v>
      </c>
      <c r="BP1093" s="26" t="b">
        <f t="shared" si="806"/>
        <v>0</v>
      </c>
      <c r="BQ1093" s="26" t="b">
        <f t="shared" si="807"/>
        <v>0</v>
      </c>
      <c r="BR1093" s="26" t="b">
        <f t="shared" si="808"/>
        <v>0</v>
      </c>
      <c r="BS1093" s="26" t="b">
        <f t="shared" si="809"/>
        <v>0</v>
      </c>
      <c r="BT1093" s="26" t="b">
        <f t="shared" si="810"/>
        <v>0</v>
      </c>
      <c r="BU1093" s="26" t="b">
        <f t="shared" si="811"/>
        <v>0</v>
      </c>
    </row>
    <row r="1094" spans="2:73" ht="15" thickBot="1" x14ac:dyDescent="0.35">
      <c r="B1094" s="17">
        <f>VLOOKUP($AC1094,LS_Coint_BD!$B$3:$D$1079,2)</f>
        <v>0</v>
      </c>
      <c r="C1094" s="87">
        <f>VLOOKUP($AC1094,LS_Coint_BD!$B$3:$D$1079,3)</f>
        <v>0</v>
      </c>
      <c r="D1094" s="68">
        <f t="shared" si="771"/>
        <v>0</v>
      </c>
      <c r="E1094" s="65">
        <f t="shared" si="772"/>
        <v>0</v>
      </c>
      <c r="F1094" s="69">
        <f t="shared" si="773"/>
        <v>0</v>
      </c>
      <c r="G1094" s="68">
        <f t="shared" si="774"/>
        <v>0</v>
      </c>
      <c r="H1094" s="65">
        <f t="shared" si="775"/>
        <v>0</v>
      </c>
      <c r="I1094" s="69">
        <f t="shared" si="776"/>
        <v>0</v>
      </c>
      <c r="J1094" s="68">
        <f t="shared" si="777"/>
        <v>0</v>
      </c>
      <c r="K1094" s="65">
        <f t="shared" si="778"/>
        <v>0</v>
      </c>
      <c r="L1094" s="69">
        <f t="shared" si="779"/>
        <v>0</v>
      </c>
      <c r="M1094" s="68">
        <f t="shared" si="780"/>
        <v>0</v>
      </c>
      <c r="N1094" s="65">
        <f t="shared" si="781"/>
        <v>0</v>
      </c>
      <c r="O1094" s="69">
        <f t="shared" si="782"/>
        <v>0</v>
      </c>
      <c r="P1094" s="68">
        <f t="shared" si="783"/>
        <v>0</v>
      </c>
      <c r="Q1094" s="65">
        <f t="shared" si="784"/>
        <v>0</v>
      </c>
      <c r="R1094" s="69">
        <f t="shared" si="785"/>
        <v>0</v>
      </c>
      <c r="S1094" s="68">
        <f t="shared" si="786"/>
        <v>0</v>
      </c>
      <c r="T1094" s="65">
        <f t="shared" si="787"/>
        <v>0</v>
      </c>
      <c r="U1094" s="69">
        <f t="shared" si="788"/>
        <v>0</v>
      </c>
      <c r="V1094" s="68">
        <f t="shared" si="789"/>
        <v>0</v>
      </c>
      <c r="W1094" s="65">
        <f t="shared" si="790"/>
        <v>0</v>
      </c>
      <c r="X1094" s="69">
        <f t="shared" si="791"/>
        <v>0</v>
      </c>
      <c r="Y1094" s="68">
        <f t="shared" si="792"/>
        <v>0</v>
      </c>
      <c r="Z1094" s="65">
        <f t="shared" si="793"/>
        <v>0</v>
      </c>
      <c r="AA1094" s="69">
        <f t="shared" si="794"/>
        <v>0</v>
      </c>
      <c r="AB1094" s="98">
        <f>SUMIF(BN1094:BU1094,"VERDADEIRO",BN$3:$BU1093)</f>
        <v>0</v>
      </c>
      <c r="AC1094" s="97">
        <f t="shared" ref="AC1094:AC1157" si="812">AC1093+1</f>
        <v>1091</v>
      </c>
      <c r="AD1094" s="89">
        <f>RTD("tryd.rtdserver",,"COT",B1094,"ULT")</f>
        <v>0</v>
      </c>
      <c r="AE1094" s="89">
        <f>RTD("tryd.rtdserver",,"COT",C1094,"ULT")</f>
        <v>0</v>
      </c>
      <c r="AF1094" s="89">
        <f>VLOOKUP($AC1094,LS_Coint_BD!$B$3:$AQ$1079,AF$2)*$AD1094+VLOOKUP($AC1094,LS_Coint_BD!$B$3:$AQ$1079,AF$2+1)</f>
        <v>0</v>
      </c>
      <c r="AG1094" s="89">
        <f>VLOOKUP($AC1094,LS_Coint_BD!$B$3:$AQ$1079,AG$2)*$AD1094+VLOOKUP($AC1094,LS_Coint_BD!$B$3:$AQ$1079,AG$2+1)</f>
        <v>0</v>
      </c>
      <c r="AH1094" s="89">
        <f>VLOOKUP($AC1094,LS_Coint_BD!$B$3:$AQ$1079,AH$2)*$AD1094+VLOOKUP($AC1094,LS_Coint_BD!$B$3:$AQ$1079,AH$2+1)</f>
        <v>0</v>
      </c>
      <c r="AI1094" s="89">
        <f>VLOOKUP($AC1094,LS_Coint_BD!$B$3:$AQ$1079,AI$2)*$AD1094+VLOOKUP($AC1094,LS_Coint_BD!$B$3:$AQ$1079,AI$2+1)</f>
        <v>0</v>
      </c>
      <c r="AJ1094" s="89">
        <f>VLOOKUP($AC1094,LS_Coint_BD!$B$3:$AQ$1079,AJ$2)*$AD1094+VLOOKUP($AC1094,LS_Coint_BD!$B$3:$AQ$1079,AJ$2+1)</f>
        <v>0</v>
      </c>
      <c r="AK1094" s="89">
        <f>VLOOKUP($AC1094,LS_Coint_BD!$B$3:$AQ$1079,AK$2)*$AD1094+VLOOKUP($AC1094,LS_Coint_BD!$B$3:$AQ$1079,AK$2+1)</f>
        <v>0</v>
      </c>
      <c r="AL1094" s="89">
        <f>VLOOKUP($AC1094,LS_Coint_BD!$B$3:$AQ$1079,AL$2)*$AD1094+VLOOKUP($AC1094,LS_Coint_BD!$B$3:$AQ$1079,AL$2+1)</f>
        <v>0</v>
      </c>
      <c r="AM1094" s="89">
        <f>VLOOKUP($AC1094,LS_Coint_BD!$B$3:$AQ$1079,AM$2)*$AD1094+VLOOKUP($AC1094,LS_Coint_BD!$B$3:$AQ$1079,AM$2+1)</f>
        <v>0</v>
      </c>
      <c r="AN1094" s="89">
        <f>VLOOKUP($AC1094,LS_Coint_BD!$B$3:$AQ$1079,AN$2)</f>
        <v>0</v>
      </c>
      <c r="AO1094" s="89">
        <f>VLOOKUP($AC1094,LS_Coint_BD!$B$3:$AQ$1079,AO$2)</f>
        <v>0</v>
      </c>
      <c r="AP1094" s="89">
        <f>VLOOKUP($AC1094,LS_Coint_BD!$B$3:$AQ$1079,AP$2)</f>
        <v>0</v>
      </c>
      <c r="AQ1094" s="89">
        <f>VLOOKUP($AC1094,LS_Coint_BD!$B$3:$AQ$1079,AQ$2)</f>
        <v>0</v>
      </c>
      <c r="AR1094" s="89">
        <f>VLOOKUP($AC1094,LS_Coint_BD!$B$3:$AQ$1079,AR$2)</f>
        <v>0</v>
      </c>
      <c r="AS1094" s="89">
        <f>VLOOKUP($AC1094,LS_Coint_BD!$B$3:$AQ$1079,AS$2)</f>
        <v>0</v>
      </c>
      <c r="AT1094" s="89">
        <f>VLOOKUP($AC1094,LS_Coint_BD!$B$3:$AQ$1079,AT$2)</f>
        <v>0</v>
      </c>
      <c r="AU1094" s="89">
        <f>VLOOKUP($AC1094,LS_Coint_BD!$B$3:$AQ$1079,AU$2)</f>
        <v>0</v>
      </c>
      <c r="AV1094" s="89">
        <f>VLOOKUP($AC1094,LS_Coint_BD!$B$3:$AQ$1079,AV$2)</f>
        <v>0</v>
      </c>
      <c r="AW1094" s="89">
        <f>VLOOKUP($AC1094,LS_Coint_BD!$B$3:$AQ$1079,AW$2)</f>
        <v>0</v>
      </c>
      <c r="AX1094" s="89">
        <f>VLOOKUP($AC1094,LS_Coint_BD!$B$3:$AQ$1079,AX$2)</f>
        <v>0</v>
      </c>
      <c r="AY1094" s="89">
        <f>VLOOKUP($AC1094,LS_Coint_BD!$B$3:$AQ$1079,AY$2)</f>
        <v>0</v>
      </c>
      <c r="AZ1094" s="89">
        <f>VLOOKUP($AC1094,LS_Coint_BD!$B$3:$AQ$1079,AZ$2)</f>
        <v>0</v>
      </c>
      <c r="BA1094" s="89">
        <f>VLOOKUP($AC1094,LS_Coint_BD!$B$3:$AQ$1079,BA$2)</f>
        <v>0</v>
      </c>
      <c r="BB1094" s="89">
        <f>VLOOKUP($AC1094,LS_Coint_BD!$B$3:$AQ$1079,BB$2)</f>
        <v>0</v>
      </c>
      <c r="BC1094" s="89">
        <f>VLOOKUP($AC1094,LS_Coint_BD!$B$3:$AQ$1079,BC$2)</f>
        <v>0</v>
      </c>
      <c r="BD1094" s="89">
        <f t="shared" si="795"/>
        <v>0</v>
      </c>
      <c r="BE1094" s="89">
        <f t="shared" si="796"/>
        <v>0</v>
      </c>
      <c r="BF1094" s="89">
        <f t="shared" si="797"/>
        <v>0</v>
      </c>
      <c r="BG1094" s="89">
        <f t="shared" si="798"/>
        <v>0</v>
      </c>
      <c r="BH1094" s="89">
        <f t="shared" si="799"/>
        <v>0</v>
      </c>
      <c r="BI1094" s="89">
        <f t="shared" si="800"/>
        <v>0</v>
      </c>
      <c r="BJ1094" s="89">
        <f t="shared" si="801"/>
        <v>0</v>
      </c>
      <c r="BK1094" s="89">
        <f t="shared" si="802"/>
        <v>0</v>
      </c>
      <c r="BL1094" s="89">
        <f t="shared" si="803"/>
        <v>0</v>
      </c>
      <c r="BM1094" s="89"/>
      <c r="BN1094" s="26" t="b">
        <f t="shared" si="804"/>
        <v>0</v>
      </c>
      <c r="BO1094" s="26" t="b">
        <f t="shared" si="805"/>
        <v>0</v>
      </c>
      <c r="BP1094" s="26" t="b">
        <f t="shared" si="806"/>
        <v>0</v>
      </c>
      <c r="BQ1094" s="26" t="b">
        <f t="shared" si="807"/>
        <v>0</v>
      </c>
      <c r="BR1094" s="26" t="b">
        <f t="shared" si="808"/>
        <v>0</v>
      </c>
      <c r="BS1094" s="26" t="b">
        <f t="shared" si="809"/>
        <v>0</v>
      </c>
      <c r="BT1094" s="26" t="b">
        <f t="shared" si="810"/>
        <v>0</v>
      </c>
      <c r="BU1094" s="26" t="b">
        <f t="shared" si="811"/>
        <v>0</v>
      </c>
    </row>
    <row r="1095" spans="2:73" ht="15" thickBot="1" x14ac:dyDescent="0.35">
      <c r="B1095" s="17">
        <f>VLOOKUP($AC1095,LS_Coint_BD!$B$3:$D$1079,2)</f>
        <v>0</v>
      </c>
      <c r="C1095" s="87">
        <f>VLOOKUP($AC1095,LS_Coint_BD!$B$3:$D$1079,3)</f>
        <v>0</v>
      </c>
      <c r="D1095" s="68">
        <f t="shared" si="771"/>
        <v>0</v>
      </c>
      <c r="E1095" s="65">
        <f t="shared" si="772"/>
        <v>0</v>
      </c>
      <c r="F1095" s="69">
        <f t="shared" si="773"/>
        <v>0</v>
      </c>
      <c r="G1095" s="68">
        <f t="shared" si="774"/>
        <v>0</v>
      </c>
      <c r="H1095" s="65">
        <f t="shared" si="775"/>
        <v>0</v>
      </c>
      <c r="I1095" s="69">
        <f t="shared" si="776"/>
        <v>0</v>
      </c>
      <c r="J1095" s="68">
        <f t="shared" si="777"/>
        <v>0</v>
      </c>
      <c r="K1095" s="65">
        <f t="shared" si="778"/>
        <v>0</v>
      </c>
      <c r="L1095" s="69">
        <f t="shared" si="779"/>
        <v>0</v>
      </c>
      <c r="M1095" s="68">
        <f t="shared" si="780"/>
        <v>0</v>
      </c>
      <c r="N1095" s="65">
        <f t="shared" si="781"/>
        <v>0</v>
      </c>
      <c r="O1095" s="69">
        <f t="shared" si="782"/>
        <v>0</v>
      </c>
      <c r="P1095" s="68">
        <f t="shared" si="783"/>
        <v>0</v>
      </c>
      <c r="Q1095" s="65">
        <f t="shared" si="784"/>
        <v>0</v>
      </c>
      <c r="R1095" s="69">
        <f t="shared" si="785"/>
        <v>0</v>
      </c>
      <c r="S1095" s="68">
        <f t="shared" si="786"/>
        <v>0</v>
      </c>
      <c r="T1095" s="65">
        <f t="shared" si="787"/>
        <v>0</v>
      </c>
      <c r="U1095" s="69">
        <f t="shared" si="788"/>
        <v>0</v>
      </c>
      <c r="V1095" s="68">
        <f t="shared" si="789"/>
        <v>0</v>
      </c>
      <c r="W1095" s="65">
        <f t="shared" si="790"/>
        <v>0</v>
      </c>
      <c r="X1095" s="69">
        <f t="shared" si="791"/>
        <v>0</v>
      </c>
      <c r="Y1095" s="68">
        <f t="shared" si="792"/>
        <v>0</v>
      </c>
      <c r="Z1095" s="65">
        <f t="shared" si="793"/>
        <v>0</v>
      </c>
      <c r="AA1095" s="69">
        <f t="shared" si="794"/>
        <v>0</v>
      </c>
      <c r="AB1095" s="98">
        <f>SUMIF(BN1095:BU1095,"VERDADEIRO",BN$3:$BU1094)</f>
        <v>0</v>
      </c>
      <c r="AC1095" s="97">
        <f t="shared" si="812"/>
        <v>1092</v>
      </c>
      <c r="AD1095" s="89">
        <f>RTD("tryd.rtdserver",,"COT",B1095,"ULT")</f>
        <v>0</v>
      </c>
      <c r="AE1095" s="89">
        <f>RTD("tryd.rtdserver",,"COT",C1095,"ULT")</f>
        <v>0</v>
      </c>
      <c r="AF1095" s="89">
        <f>VLOOKUP($AC1095,LS_Coint_BD!$B$3:$AQ$1079,AF$2)*$AD1095+VLOOKUP($AC1095,LS_Coint_BD!$B$3:$AQ$1079,AF$2+1)</f>
        <v>0</v>
      </c>
      <c r="AG1095" s="89">
        <f>VLOOKUP($AC1095,LS_Coint_BD!$B$3:$AQ$1079,AG$2)*$AD1095+VLOOKUP($AC1095,LS_Coint_BD!$B$3:$AQ$1079,AG$2+1)</f>
        <v>0</v>
      </c>
      <c r="AH1095" s="89">
        <f>VLOOKUP($AC1095,LS_Coint_BD!$B$3:$AQ$1079,AH$2)*$AD1095+VLOOKUP($AC1095,LS_Coint_BD!$B$3:$AQ$1079,AH$2+1)</f>
        <v>0</v>
      </c>
      <c r="AI1095" s="89">
        <f>VLOOKUP($AC1095,LS_Coint_BD!$B$3:$AQ$1079,AI$2)*$AD1095+VLOOKUP($AC1095,LS_Coint_BD!$B$3:$AQ$1079,AI$2+1)</f>
        <v>0</v>
      </c>
      <c r="AJ1095" s="89">
        <f>VLOOKUP($AC1095,LS_Coint_BD!$B$3:$AQ$1079,AJ$2)*$AD1095+VLOOKUP($AC1095,LS_Coint_BD!$B$3:$AQ$1079,AJ$2+1)</f>
        <v>0</v>
      </c>
      <c r="AK1095" s="89">
        <f>VLOOKUP($AC1095,LS_Coint_BD!$B$3:$AQ$1079,AK$2)*$AD1095+VLOOKUP($AC1095,LS_Coint_BD!$B$3:$AQ$1079,AK$2+1)</f>
        <v>0</v>
      </c>
      <c r="AL1095" s="89">
        <f>VLOOKUP($AC1095,LS_Coint_BD!$B$3:$AQ$1079,AL$2)*$AD1095+VLOOKUP($AC1095,LS_Coint_BD!$B$3:$AQ$1079,AL$2+1)</f>
        <v>0</v>
      </c>
      <c r="AM1095" s="89">
        <f>VLOOKUP($AC1095,LS_Coint_BD!$B$3:$AQ$1079,AM$2)*$AD1095+VLOOKUP($AC1095,LS_Coint_BD!$B$3:$AQ$1079,AM$2+1)</f>
        <v>0</v>
      </c>
      <c r="AN1095" s="89">
        <f>VLOOKUP($AC1095,LS_Coint_BD!$B$3:$AQ$1079,AN$2)</f>
        <v>0</v>
      </c>
      <c r="AO1095" s="89">
        <f>VLOOKUP($AC1095,LS_Coint_BD!$B$3:$AQ$1079,AO$2)</f>
        <v>0</v>
      </c>
      <c r="AP1095" s="89">
        <f>VLOOKUP($AC1095,LS_Coint_BD!$B$3:$AQ$1079,AP$2)</f>
        <v>0</v>
      </c>
      <c r="AQ1095" s="89">
        <f>VLOOKUP($AC1095,LS_Coint_BD!$B$3:$AQ$1079,AQ$2)</f>
        <v>0</v>
      </c>
      <c r="AR1095" s="89">
        <f>VLOOKUP($AC1095,LS_Coint_BD!$B$3:$AQ$1079,AR$2)</f>
        <v>0</v>
      </c>
      <c r="AS1095" s="89">
        <f>VLOOKUP($AC1095,LS_Coint_BD!$B$3:$AQ$1079,AS$2)</f>
        <v>0</v>
      </c>
      <c r="AT1095" s="89">
        <f>VLOOKUP($AC1095,LS_Coint_BD!$B$3:$AQ$1079,AT$2)</f>
        <v>0</v>
      </c>
      <c r="AU1095" s="89">
        <f>VLOOKUP($AC1095,LS_Coint_BD!$B$3:$AQ$1079,AU$2)</f>
        <v>0</v>
      </c>
      <c r="AV1095" s="89">
        <f>VLOOKUP($AC1095,LS_Coint_BD!$B$3:$AQ$1079,AV$2)</f>
        <v>0</v>
      </c>
      <c r="AW1095" s="89">
        <f>VLOOKUP($AC1095,LS_Coint_BD!$B$3:$AQ$1079,AW$2)</f>
        <v>0</v>
      </c>
      <c r="AX1095" s="89">
        <f>VLOOKUP($AC1095,LS_Coint_BD!$B$3:$AQ$1079,AX$2)</f>
        <v>0</v>
      </c>
      <c r="AY1095" s="89">
        <f>VLOOKUP($AC1095,LS_Coint_BD!$B$3:$AQ$1079,AY$2)</f>
        <v>0</v>
      </c>
      <c r="AZ1095" s="89">
        <f>VLOOKUP($AC1095,LS_Coint_BD!$B$3:$AQ$1079,AZ$2)</f>
        <v>0</v>
      </c>
      <c r="BA1095" s="89">
        <f>VLOOKUP($AC1095,LS_Coint_BD!$B$3:$AQ$1079,BA$2)</f>
        <v>0</v>
      </c>
      <c r="BB1095" s="89">
        <f>VLOOKUP($AC1095,LS_Coint_BD!$B$3:$AQ$1079,BB$2)</f>
        <v>0</v>
      </c>
      <c r="BC1095" s="89">
        <f>VLOOKUP($AC1095,LS_Coint_BD!$B$3:$AQ$1079,BC$2)</f>
        <v>0</v>
      </c>
      <c r="BD1095" s="89">
        <f t="shared" si="795"/>
        <v>0</v>
      </c>
      <c r="BE1095" s="89">
        <f t="shared" si="796"/>
        <v>0</v>
      </c>
      <c r="BF1095" s="89">
        <f t="shared" si="797"/>
        <v>0</v>
      </c>
      <c r="BG1095" s="89">
        <f t="shared" si="798"/>
        <v>0</v>
      </c>
      <c r="BH1095" s="89">
        <f t="shared" si="799"/>
        <v>0</v>
      </c>
      <c r="BI1095" s="89">
        <f t="shared" si="800"/>
        <v>0</v>
      </c>
      <c r="BJ1095" s="89">
        <f t="shared" si="801"/>
        <v>0</v>
      </c>
      <c r="BK1095" s="89">
        <f t="shared" si="802"/>
        <v>0</v>
      </c>
      <c r="BL1095" s="89">
        <f t="shared" si="803"/>
        <v>0</v>
      </c>
      <c r="BM1095" s="89"/>
      <c r="BN1095" s="26" t="b">
        <f t="shared" si="804"/>
        <v>0</v>
      </c>
      <c r="BO1095" s="26" t="b">
        <f t="shared" si="805"/>
        <v>0</v>
      </c>
      <c r="BP1095" s="26" t="b">
        <f t="shared" si="806"/>
        <v>0</v>
      </c>
      <c r="BQ1095" s="26" t="b">
        <f t="shared" si="807"/>
        <v>0</v>
      </c>
      <c r="BR1095" s="26" t="b">
        <f t="shared" si="808"/>
        <v>0</v>
      </c>
      <c r="BS1095" s="26" t="b">
        <f t="shared" si="809"/>
        <v>0</v>
      </c>
      <c r="BT1095" s="26" t="b">
        <f t="shared" si="810"/>
        <v>0</v>
      </c>
      <c r="BU1095" s="26" t="b">
        <f t="shared" si="811"/>
        <v>0</v>
      </c>
    </row>
    <row r="1096" spans="2:73" ht="15" thickBot="1" x14ac:dyDescent="0.35">
      <c r="B1096" s="17">
        <f>VLOOKUP($AC1096,LS_Coint_BD!$B$3:$D$1079,2)</f>
        <v>0</v>
      </c>
      <c r="C1096" s="87">
        <f>VLOOKUP($AC1096,LS_Coint_BD!$B$3:$D$1079,3)</f>
        <v>0</v>
      </c>
      <c r="D1096" s="68">
        <f t="shared" si="771"/>
        <v>0</v>
      </c>
      <c r="E1096" s="65">
        <f t="shared" si="772"/>
        <v>0</v>
      </c>
      <c r="F1096" s="69">
        <f t="shared" si="773"/>
        <v>0</v>
      </c>
      <c r="G1096" s="68">
        <f t="shared" si="774"/>
        <v>0</v>
      </c>
      <c r="H1096" s="65">
        <f t="shared" si="775"/>
        <v>0</v>
      </c>
      <c r="I1096" s="69">
        <f t="shared" si="776"/>
        <v>0</v>
      </c>
      <c r="J1096" s="68">
        <f t="shared" si="777"/>
        <v>0</v>
      </c>
      <c r="K1096" s="65">
        <f t="shared" si="778"/>
        <v>0</v>
      </c>
      <c r="L1096" s="69">
        <f t="shared" si="779"/>
        <v>0</v>
      </c>
      <c r="M1096" s="68">
        <f t="shared" si="780"/>
        <v>0</v>
      </c>
      <c r="N1096" s="65">
        <f t="shared" si="781"/>
        <v>0</v>
      </c>
      <c r="O1096" s="69">
        <f t="shared" si="782"/>
        <v>0</v>
      </c>
      <c r="P1096" s="68">
        <f t="shared" si="783"/>
        <v>0</v>
      </c>
      <c r="Q1096" s="65">
        <f t="shared" si="784"/>
        <v>0</v>
      </c>
      <c r="R1096" s="69">
        <f t="shared" si="785"/>
        <v>0</v>
      </c>
      <c r="S1096" s="68">
        <f t="shared" si="786"/>
        <v>0</v>
      </c>
      <c r="T1096" s="65">
        <f t="shared" si="787"/>
        <v>0</v>
      </c>
      <c r="U1096" s="69">
        <f t="shared" si="788"/>
        <v>0</v>
      </c>
      <c r="V1096" s="68">
        <f t="shared" si="789"/>
        <v>0</v>
      </c>
      <c r="W1096" s="65">
        <f t="shared" si="790"/>
        <v>0</v>
      </c>
      <c r="X1096" s="69">
        <f t="shared" si="791"/>
        <v>0</v>
      </c>
      <c r="Y1096" s="68">
        <f t="shared" si="792"/>
        <v>0</v>
      </c>
      <c r="Z1096" s="65">
        <f t="shared" si="793"/>
        <v>0</v>
      </c>
      <c r="AA1096" s="69">
        <f t="shared" si="794"/>
        <v>0</v>
      </c>
      <c r="AB1096" s="98">
        <f>SUMIF(BN1096:BU1096,"VERDADEIRO",BN$3:$BU1095)</f>
        <v>0</v>
      </c>
      <c r="AC1096" s="97">
        <f t="shared" si="812"/>
        <v>1093</v>
      </c>
      <c r="AD1096" s="89">
        <f>RTD("tryd.rtdserver",,"COT",B1096,"ULT")</f>
        <v>0</v>
      </c>
      <c r="AE1096" s="89">
        <f>RTD("tryd.rtdserver",,"COT",C1096,"ULT")</f>
        <v>0</v>
      </c>
      <c r="AF1096" s="89">
        <f>VLOOKUP($AC1096,LS_Coint_BD!$B$3:$AQ$1079,AF$2)*$AD1096+VLOOKUP($AC1096,LS_Coint_BD!$B$3:$AQ$1079,AF$2+1)</f>
        <v>0</v>
      </c>
      <c r="AG1096" s="89">
        <f>VLOOKUP($AC1096,LS_Coint_BD!$B$3:$AQ$1079,AG$2)*$AD1096+VLOOKUP($AC1096,LS_Coint_BD!$B$3:$AQ$1079,AG$2+1)</f>
        <v>0</v>
      </c>
      <c r="AH1096" s="89">
        <f>VLOOKUP($AC1096,LS_Coint_BD!$B$3:$AQ$1079,AH$2)*$AD1096+VLOOKUP($AC1096,LS_Coint_BD!$B$3:$AQ$1079,AH$2+1)</f>
        <v>0</v>
      </c>
      <c r="AI1096" s="89">
        <f>VLOOKUP($AC1096,LS_Coint_BD!$B$3:$AQ$1079,AI$2)*$AD1096+VLOOKUP($AC1096,LS_Coint_BD!$B$3:$AQ$1079,AI$2+1)</f>
        <v>0</v>
      </c>
      <c r="AJ1096" s="89">
        <f>VLOOKUP($AC1096,LS_Coint_BD!$B$3:$AQ$1079,AJ$2)*$AD1096+VLOOKUP($AC1096,LS_Coint_BD!$B$3:$AQ$1079,AJ$2+1)</f>
        <v>0</v>
      </c>
      <c r="AK1096" s="89">
        <f>VLOOKUP($AC1096,LS_Coint_BD!$B$3:$AQ$1079,AK$2)*$AD1096+VLOOKUP($AC1096,LS_Coint_BD!$B$3:$AQ$1079,AK$2+1)</f>
        <v>0</v>
      </c>
      <c r="AL1096" s="89">
        <f>VLOOKUP($AC1096,LS_Coint_BD!$B$3:$AQ$1079,AL$2)*$AD1096+VLOOKUP($AC1096,LS_Coint_BD!$B$3:$AQ$1079,AL$2+1)</f>
        <v>0</v>
      </c>
      <c r="AM1096" s="89">
        <f>VLOOKUP($AC1096,LS_Coint_BD!$B$3:$AQ$1079,AM$2)*$AD1096+VLOOKUP($AC1096,LS_Coint_BD!$B$3:$AQ$1079,AM$2+1)</f>
        <v>0</v>
      </c>
      <c r="AN1096" s="89">
        <f>VLOOKUP($AC1096,LS_Coint_BD!$B$3:$AQ$1079,AN$2)</f>
        <v>0</v>
      </c>
      <c r="AO1096" s="89">
        <f>VLOOKUP($AC1096,LS_Coint_BD!$B$3:$AQ$1079,AO$2)</f>
        <v>0</v>
      </c>
      <c r="AP1096" s="89">
        <f>VLOOKUP($AC1096,LS_Coint_BD!$B$3:$AQ$1079,AP$2)</f>
        <v>0</v>
      </c>
      <c r="AQ1096" s="89">
        <f>VLOOKUP($AC1096,LS_Coint_BD!$B$3:$AQ$1079,AQ$2)</f>
        <v>0</v>
      </c>
      <c r="AR1096" s="89">
        <f>VLOOKUP($AC1096,LS_Coint_BD!$B$3:$AQ$1079,AR$2)</f>
        <v>0</v>
      </c>
      <c r="AS1096" s="89">
        <f>VLOOKUP($AC1096,LS_Coint_BD!$B$3:$AQ$1079,AS$2)</f>
        <v>0</v>
      </c>
      <c r="AT1096" s="89">
        <f>VLOOKUP($AC1096,LS_Coint_BD!$B$3:$AQ$1079,AT$2)</f>
        <v>0</v>
      </c>
      <c r="AU1096" s="89">
        <f>VLOOKUP($AC1096,LS_Coint_BD!$B$3:$AQ$1079,AU$2)</f>
        <v>0</v>
      </c>
      <c r="AV1096" s="89">
        <f>VLOOKUP($AC1096,LS_Coint_BD!$B$3:$AQ$1079,AV$2)</f>
        <v>0</v>
      </c>
      <c r="AW1096" s="89">
        <f>VLOOKUP($AC1096,LS_Coint_BD!$B$3:$AQ$1079,AW$2)</f>
        <v>0</v>
      </c>
      <c r="AX1096" s="89">
        <f>VLOOKUP($AC1096,LS_Coint_BD!$B$3:$AQ$1079,AX$2)</f>
        <v>0</v>
      </c>
      <c r="AY1096" s="89">
        <f>VLOOKUP($AC1096,LS_Coint_BD!$B$3:$AQ$1079,AY$2)</f>
        <v>0</v>
      </c>
      <c r="AZ1096" s="89">
        <f>VLOOKUP($AC1096,LS_Coint_BD!$B$3:$AQ$1079,AZ$2)</f>
        <v>0</v>
      </c>
      <c r="BA1096" s="89">
        <f>VLOOKUP($AC1096,LS_Coint_BD!$B$3:$AQ$1079,BA$2)</f>
        <v>0</v>
      </c>
      <c r="BB1096" s="89">
        <f>VLOOKUP($AC1096,LS_Coint_BD!$B$3:$AQ$1079,BB$2)</f>
        <v>0</v>
      </c>
      <c r="BC1096" s="89">
        <f>VLOOKUP($AC1096,LS_Coint_BD!$B$3:$AQ$1079,BC$2)</f>
        <v>0</v>
      </c>
      <c r="BD1096" s="89">
        <f t="shared" si="795"/>
        <v>0</v>
      </c>
      <c r="BE1096" s="89">
        <f t="shared" si="796"/>
        <v>0</v>
      </c>
      <c r="BF1096" s="89">
        <f t="shared" si="797"/>
        <v>0</v>
      </c>
      <c r="BG1096" s="89">
        <f t="shared" si="798"/>
        <v>0</v>
      </c>
      <c r="BH1096" s="89">
        <f t="shared" si="799"/>
        <v>0</v>
      </c>
      <c r="BI1096" s="89">
        <f t="shared" si="800"/>
        <v>0</v>
      </c>
      <c r="BJ1096" s="89">
        <f t="shared" si="801"/>
        <v>0</v>
      </c>
      <c r="BK1096" s="89">
        <f t="shared" si="802"/>
        <v>0</v>
      </c>
      <c r="BL1096" s="89">
        <f t="shared" si="803"/>
        <v>0</v>
      </c>
      <c r="BM1096" s="89"/>
      <c r="BN1096" s="26" t="b">
        <f t="shared" si="804"/>
        <v>0</v>
      </c>
      <c r="BO1096" s="26" t="b">
        <f t="shared" si="805"/>
        <v>0</v>
      </c>
      <c r="BP1096" s="26" t="b">
        <f t="shared" si="806"/>
        <v>0</v>
      </c>
      <c r="BQ1096" s="26" t="b">
        <f t="shared" si="807"/>
        <v>0</v>
      </c>
      <c r="BR1096" s="26" t="b">
        <f t="shared" si="808"/>
        <v>0</v>
      </c>
      <c r="BS1096" s="26" t="b">
        <f t="shared" si="809"/>
        <v>0</v>
      </c>
      <c r="BT1096" s="26" t="b">
        <f t="shared" si="810"/>
        <v>0</v>
      </c>
      <c r="BU1096" s="26" t="b">
        <f t="shared" si="811"/>
        <v>0</v>
      </c>
    </row>
    <row r="1097" spans="2:73" ht="15" thickBot="1" x14ac:dyDescent="0.35">
      <c r="B1097" s="17">
        <f>VLOOKUP($AC1097,LS_Coint_BD!$B$3:$D$1079,2)</f>
        <v>0</v>
      </c>
      <c r="C1097" s="87">
        <f>VLOOKUP($AC1097,LS_Coint_BD!$B$3:$D$1079,3)</f>
        <v>0</v>
      </c>
      <c r="D1097" s="68">
        <f t="shared" si="771"/>
        <v>0</v>
      </c>
      <c r="E1097" s="65">
        <f t="shared" si="772"/>
        <v>0</v>
      </c>
      <c r="F1097" s="69">
        <f t="shared" si="773"/>
        <v>0</v>
      </c>
      <c r="G1097" s="68">
        <f t="shared" si="774"/>
        <v>0</v>
      </c>
      <c r="H1097" s="65">
        <f t="shared" si="775"/>
        <v>0</v>
      </c>
      <c r="I1097" s="69">
        <f t="shared" si="776"/>
        <v>0</v>
      </c>
      <c r="J1097" s="68">
        <f t="shared" si="777"/>
        <v>0</v>
      </c>
      <c r="K1097" s="65">
        <f t="shared" si="778"/>
        <v>0</v>
      </c>
      <c r="L1097" s="69">
        <f t="shared" si="779"/>
        <v>0</v>
      </c>
      <c r="M1097" s="68">
        <f t="shared" si="780"/>
        <v>0</v>
      </c>
      <c r="N1097" s="65">
        <f t="shared" si="781"/>
        <v>0</v>
      </c>
      <c r="O1097" s="69">
        <f t="shared" si="782"/>
        <v>0</v>
      </c>
      <c r="P1097" s="68">
        <f t="shared" si="783"/>
        <v>0</v>
      </c>
      <c r="Q1097" s="65">
        <f t="shared" si="784"/>
        <v>0</v>
      </c>
      <c r="R1097" s="69">
        <f t="shared" si="785"/>
        <v>0</v>
      </c>
      <c r="S1097" s="68">
        <f t="shared" si="786"/>
        <v>0</v>
      </c>
      <c r="T1097" s="65">
        <f t="shared" si="787"/>
        <v>0</v>
      </c>
      <c r="U1097" s="69">
        <f t="shared" si="788"/>
        <v>0</v>
      </c>
      <c r="V1097" s="68">
        <f t="shared" si="789"/>
        <v>0</v>
      </c>
      <c r="W1097" s="65">
        <f t="shared" si="790"/>
        <v>0</v>
      </c>
      <c r="X1097" s="69">
        <f t="shared" si="791"/>
        <v>0</v>
      </c>
      <c r="Y1097" s="68">
        <f t="shared" si="792"/>
        <v>0</v>
      </c>
      <c r="Z1097" s="65">
        <f t="shared" si="793"/>
        <v>0</v>
      </c>
      <c r="AA1097" s="69">
        <f t="shared" si="794"/>
        <v>0</v>
      </c>
      <c r="AB1097" s="98">
        <f>SUMIF(BN1097:BU1097,"VERDADEIRO",BN$3:$BU1096)</f>
        <v>0</v>
      </c>
      <c r="AC1097" s="97">
        <f t="shared" si="812"/>
        <v>1094</v>
      </c>
      <c r="AD1097" s="89">
        <f>RTD("tryd.rtdserver",,"COT",B1097,"ULT")</f>
        <v>0</v>
      </c>
      <c r="AE1097" s="89">
        <f>RTD("tryd.rtdserver",,"COT",C1097,"ULT")</f>
        <v>0</v>
      </c>
      <c r="AF1097" s="89">
        <f>VLOOKUP($AC1097,LS_Coint_BD!$B$3:$AQ$1079,AF$2)*$AD1097+VLOOKUP($AC1097,LS_Coint_BD!$B$3:$AQ$1079,AF$2+1)</f>
        <v>0</v>
      </c>
      <c r="AG1097" s="89">
        <f>VLOOKUP($AC1097,LS_Coint_BD!$B$3:$AQ$1079,AG$2)*$AD1097+VLOOKUP($AC1097,LS_Coint_BD!$B$3:$AQ$1079,AG$2+1)</f>
        <v>0</v>
      </c>
      <c r="AH1097" s="89">
        <f>VLOOKUP($AC1097,LS_Coint_BD!$B$3:$AQ$1079,AH$2)*$AD1097+VLOOKUP($AC1097,LS_Coint_BD!$B$3:$AQ$1079,AH$2+1)</f>
        <v>0</v>
      </c>
      <c r="AI1097" s="89">
        <f>VLOOKUP($AC1097,LS_Coint_BD!$B$3:$AQ$1079,AI$2)*$AD1097+VLOOKUP($AC1097,LS_Coint_BD!$B$3:$AQ$1079,AI$2+1)</f>
        <v>0</v>
      </c>
      <c r="AJ1097" s="89">
        <f>VLOOKUP($AC1097,LS_Coint_BD!$B$3:$AQ$1079,AJ$2)*$AD1097+VLOOKUP($AC1097,LS_Coint_BD!$B$3:$AQ$1079,AJ$2+1)</f>
        <v>0</v>
      </c>
      <c r="AK1097" s="89">
        <f>VLOOKUP($AC1097,LS_Coint_BD!$B$3:$AQ$1079,AK$2)*$AD1097+VLOOKUP($AC1097,LS_Coint_BD!$B$3:$AQ$1079,AK$2+1)</f>
        <v>0</v>
      </c>
      <c r="AL1097" s="89">
        <f>VLOOKUP($AC1097,LS_Coint_BD!$B$3:$AQ$1079,AL$2)*$AD1097+VLOOKUP($AC1097,LS_Coint_BD!$B$3:$AQ$1079,AL$2+1)</f>
        <v>0</v>
      </c>
      <c r="AM1097" s="89">
        <f>VLOOKUP($AC1097,LS_Coint_BD!$B$3:$AQ$1079,AM$2)*$AD1097+VLOOKUP($AC1097,LS_Coint_BD!$B$3:$AQ$1079,AM$2+1)</f>
        <v>0</v>
      </c>
      <c r="AN1097" s="89">
        <f>VLOOKUP($AC1097,LS_Coint_BD!$B$3:$AQ$1079,AN$2)</f>
        <v>0</v>
      </c>
      <c r="AO1097" s="89">
        <f>VLOOKUP($AC1097,LS_Coint_BD!$B$3:$AQ$1079,AO$2)</f>
        <v>0</v>
      </c>
      <c r="AP1097" s="89">
        <f>VLOOKUP($AC1097,LS_Coint_BD!$B$3:$AQ$1079,AP$2)</f>
        <v>0</v>
      </c>
      <c r="AQ1097" s="89">
        <f>VLOOKUP($AC1097,LS_Coint_BD!$B$3:$AQ$1079,AQ$2)</f>
        <v>0</v>
      </c>
      <c r="AR1097" s="89">
        <f>VLOOKUP($AC1097,LS_Coint_BD!$B$3:$AQ$1079,AR$2)</f>
        <v>0</v>
      </c>
      <c r="AS1097" s="89">
        <f>VLOOKUP($AC1097,LS_Coint_BD!$B$3:$AQ$1079,AS$2)</f>
        <v>0</v>
      </c>
      <c r="AT1097" s="89">
        <f>VLOOKUP($AC1097,LS_Coint_BD!$B$3:$AQ$1079,AT$2)</f>
        <v>0</v>
      </c>
      <c r="AU1097" s="89">
        <f>VLOOKUP($AC1097,LS_Coint_BD!$B$3:$AQ$1079,AU$2)</f>
        <v>0</v>
      </c>
      <c r="AV1097" s="89">
        <f>VLOOKUP($AC1097,LS_Coint_BD!$B$3:$AQ$1079,AV$2)</f>
        <v>0</v>
      </c>
      <c r="AW1097" s="89">
        <f>VLOOKUP($AC1097,LS_Coint_BD!$B$3:$AQ$1079,AW$2)</f>
        <v>0</v>
      </c>
      <c r="AX1097" s="89">
        <f>VLOOKUP($AC1097,LS_Coint_BD!$B$3:$AQ$1079,AX$2)</f>
        <v>0</v>
      </c>
      <c r="AY1097" s="89">
        <f>VLOOKUP($AC1097,LS_Coint_BD!$B$3:$AQ$1079,AY$2)</f>
        <v>0</v>
      </c>
      <c r="AZ1097" s="89">
        <f>VLOOKUP($AC1097,LS_Coint_BD!$B$3:$AQ$1079,AZ$2)</f>
        <v>0</v>
      </c>
      <c r="BA1097" s="89">
        <f>VLOOKUP($AC1097,LS_Coint_BD!$B$3:$AQ$1079,BA$2)</f>
        <v>0</v>
      </c>
      <c r="BB1097" s="89">
        <f>VLOOKUP($AC1097,LS_Coint_BD!$B$3:$AQ$1079,BB$2)</f>
        <v>0</v>
      </c>
      <c r="BC1097" s="89">
        <f>VLOOKUP($AC1097,LS_Coint_BD!$B$3:$AQ$1079,BC$2)</f>
        <v>0</v>
      </c>
      <c r="BD1097" s="89">
        <f t="shared" si="795"/>
        <v>0</v>
      </c>
      <c r="BE1097" s="89">
        <f t="shared" si="796"/>
        <v>0</v>
      </c>
      <c r="BF1097" s="89">
        <f t="shared" si="797"/>
        <v>0</v>
      </c>
      <c r="BG1097" s="89">
        <f t="shared" si="798"/>
        <v>0</v>
      </c>
      <c r="BH1097" s="89">
        <f t="shared" si="799"/>
        <v>0</v>
      </c>
      <c r="BI1097" s="89">
        <f t="shared" si="800"/>
        <v>0</v>
      </c>
      <c r="BJ1097" s="89">
        <f t="shared" si="801"/>
        <v>0</v>
      </c>
      <c r="BK1097" s="89">
        <f t="shared" si="802"/>
        <v>0</v>
      </c>
      <c r="BL1097" s="89">
        <f t="shared" si="803"/>
        <v>0</v>
      </c>
      <c r="BM1097" s="89"/>
      <c r="BN1097" s="26" t="b">
        <f t="shared" si="804"/>
        <v>0</v>
      </c>
      <c r="BO1097" s="26" t="b">
        <f t="shared" si="805"/>
        <v>0</v>
      </c>
      <c r="BP1097" s="26" t="b">
        <f t="shared" si="806"/>
        <v>0</v>
      </c>
      <c r="BQ1097" s="26" t="b">
        <f t="shared" si="807"/>
        <v>0</v>
      </c>
      <c r="BR1097" s="26" t="b">
        <f t="shared" si="808"/>
        <v>0</v>
      </c>
      <c r="BS1097" s="26" t="b">
        <f t="shared" si="809"/>
        <v>0</v>
      </c>
      <c r="BT1097" s="26" t="b">
        <f t="shared" si="810"/>
        <v>0</v>
      </c>
      <c r="BU1097" s="26" t="b">
        <f t="shared" si="811"/>
        <v>0</v>
      </c>
    </row>
    <row r="1098" spans="2:73" ht="15" thickBot="1" x14ac:dyDescent="0.35">
      <c r="B1098" s="17">
        <f>VLOOKUP($AC1098,LS_Coint_BD!$B$3:$D$1079,2)</f>
        <v>0</v>
      </c>
      <c r="C1098" s="87">
        <f>VLOOKUP($AC1098,LS_Coint_BD!$B$3:$D$1079,3)</f>
        <v>0</v>
      </c>
      <c r="D1098" s="68">
        <f t="shared" si="771"/>
        <v>0</v>
      </c>
      <c r="E1098" s="65">
        <f t="shared" si="772"/>
        <v>0</v>
      </c>
      <c r="F1098" s="69">
        <f t="shared" si="773"/>
        <v>0</v>
      </c>
      <c r="G1098" s="68">
        <f t="shared" si="774"/>
        <v>0</v>
      </c>
      <c r="H1098" s="65">
        <f t="shared" si="775"/>
        <v>0</v>
      </c>
      <c r="I1098" s="69">
        <f t="shared" si="776"/>
        <v>0</v>
      </c>
      <c r="J1098" s="68">
        <f t="shared" si="777"/>
        <v>0</v>
      </c>
      <c r="K1098" s="65">
        <f t="shared" si="778"/>
        <v>0</v>
      </c>
      <c r="L1098" s="69">
        <f t="shared" si="779"/>
        <v>0</v>
      </c>
      <c r="M1098" s="68">
        <f t="shared" si="780"/>
        <v>0</v>
      </c>
      <c r="N1098" s="65">
        <f t="shared" si="781"/>
        <v>0</v>
      </c>
      <c r="O1098" s="69">
        <f t="shared" si="782"/>
        <v>0</v>
      </c>
      <c r="P1098" s="68">
        <f t="shared" si="783"/>
        <v>0</v>
      </c>
      <c r="Q1098" s="65">
        <f t="shared" si="784"/>
        <v>0</v>
      </c>
      <c r="R1098" s="69">
        <f t="shared" si="785"/>
        <v>0</v>
      </c>
      <c r="S1098" s="68">
        <f t="shared" si="786"/>
        <v>0</v>
      </c>
      <c r="T1098" s="65">
        <f t="shared" si="787"/>
        <v>0</v>
      </c>
      <c r="U1098" s="69">
        <f t="shared" si="788"/>
        <v>0</v>
      </c>
      <c r="V1098" s="68">
        <f t="shared" si="789"/>
        <v>0</v>
      </c>
      <c r="W1098" s="65">
        <f t="shared" si="790"/>
        <v>0</v>
      </c>
      <c r="X1098" s="69">
        <f t="shared" si="791"/>
        <v>0</v>
      </c>
      <c r="Y1098" s="68">
        <f t="shared" si="792"/>
        <v>0</v>
      </c>
      <c r="Z1098" s="65">
        <f t="shared" si="793"/>
        <v>0</v>
      </c>
      <c r="AA1098" s="69">
        <f t="shared" si="794"/>
        <v>0</v>
      </c>
      <c r="AB1098" s="98">
        <f>SUMIF(BN1098:BU1098,"VERDADEIRO",BN$3:$BU1097)</f>
        <v>0</v>
      </c>
      <c r="AC1098" s="97">
        <f t="shared" si="812"/>
        <v>1095</v>
      </c>
      <c r="AD1098" s="89">
        <f>RTD("tryd.rtdserver",,"COT",B1098,"ULT")</f>
        <v>0</v>
      </c>
      <c r="AE1098" s="89">
        <f>RTD("tryd.rtdserver",,"COT",C1098,"ULT")</f>
        <v>0</v>
      </c>
      <c r="AF1098" s="89">
        <f>VLOOKUP($AC1098,LS_Coint_BD!$B$3:$AQ$1079,AF$2)*$AD1098+VLOOKUP($AC1098,LS_Coint_BD!$B$3:$AQ$1079,AF$2+1)</f>
        <v>0</v>
      </c>
      <c r="AG1098" s="89">
        <f>VLOOKUP($AC1098,LS_Coint_BD!$B$3:$AQ$1079,AG$2)*$AD1098+VLOOKUP($AC1098,LS_Coint_BD!$B$3:$AQ$1079,AG$2+1)</f>
        <v>0</v>
      </c>
      <c r="AH1098" s="89">
        <f>VLOOKUP($AC1098,LS_Coint_BD!$B$3:$AQ$1079,AH$2)*$AD1098+VLOOKUP($AC1098,LS_Coint_BD!$B$3:$AQ$1079,AH$2+1)</f>
        <v>0</v>
      </c>
      <c r="AI1098" s="89">
        <f>VLOOKUP($AC1098,LS_Coint_BD!$B$3:$AQ$1079,AI$2)*$AD1098+VLOOKUP($AC1098,LS_Coint_BD!$B$3:$AQ$1079,AI$2+1)</f>
        <v>0</v>
      </c>
      <c r="AJ1098" s="89">
        <f>VLOOKUP($AC1098,LS_Coint_BD!$B$3:$AQ$1079,AJ$2)*$AD1098+VLOOKUP($AC1098,LS_Coint_BD!$B$3:$AQ$1079,AJ$2+1)</f>
        <v>0</v>
      </c>
      <c r="AK1098" s="89">
        <f>VLOOKUP($AC1098,LS_Coint_BD!$B$3:$AQ$1079,AK$2)*$AD1098+VLOOKUP($AC1098,LS_Coint_BD!$B$3:$AQ$1079,AK$2+1)</f>
        <v>0</v>
      </c>
      <c r="AL1098" s="89">
        <f>VLOOKUP($AC1098,LS_Coint_BD!$B$3:$AQ$1079,AL$2)*$AD1098+VLOOKUP($AC1098,LS_Coint_BD!$B$3:$AQ$1079,AL$2+1)</f>
        <v>0</v>
      </c>
      <c r="AM1098" s="89">
        <f>VLOOKUP($AC1098,LS_Coint_BD!$B$3:$AQ$1079,AM$2)*$AD1098+VLOOKUP($AC1098,LS_Coint_BD!$B$3:$AQ$1079,AM$2+1)</f>
        <v>0</v>
      </c>
      <c r="AN1098" s="89">
        <f>VLOOKUP($AC1098,LS_Coint_BD!$B$3:$AQ$1079,AN$2)</f>
        <v>0</v>
      </c>
      <c r="AO1098" s="89">
        <f>VLOOKUP($AC1098,LS_Coint_BD!$B$3:$AQ$1079,AO$2)</f>
        <v>0</v>
      </c>
      <c r="AP1098" s="89">
        <f>VLOOKUP($AC1098,LS_Coint_BD!$B$3:$AQ$1079,AP$2)</f>
        <v>0</v>
      </c>
      <c r="AQ1098" s="89">
        <f>VLOOKUP($AC1098,LS_Coint_BD!$B$3:$AQ$1079,AQ$2)</f>
        <v>0</v>
      </c>
      <c r="AR1098" s="89">
        <f>VLOOKUP($AC1098,LS_Coint_BD!$B$3:$AQ$1079,AR$2)</f>
        <v>0</v>
      </c>
      <c r="AS1098" s="89">
        <f>VLOOKUP($AC1098,LS_Coint_BD!$B$3:$AQ$1079,AS$2)</f>
        <v>0</v>
      </c>
      <c r="AT1098" s="89">
        <f>VLOOKUP($AC1098,LS_Coint_BD!$B$3:$AQ$1079,AT$2)</f>
        <v>0</v>
      </c>
      <c r="AU1098" s="89">
        <f>VLOOKUP($AC1098,LS_Coint_BD!$B$3:$AQ$1079,AU$2)</f>
        <v>0</v>
      </c>
      <c r="AV1098" s="89">
        <f>VLOOKUP($AC1098,LS_Coint_BD!$B$3:$AQ$1079,AV$2)</f>
        <v>0</v>
      </c>
      <c r="AW1098" s="89">
        <f>VLOOKUP($AC1098,LS_Coint_BD!$B$3:$AQ$1079,AW$2)</f>
        <v>0</v>
      </c>
      <c r="AX1098" s="89">
        <f>VLOOKUP($AC1098,LS_Coint_BD!$B$3:$AQ$1079,AX$2)</f>
        <v>0</v>
      </c>
      <c r="AY1098" s="89">
        <f>VLOOKUP($AC1098,LS_Coint_BD!$B$3:$AQ$1079,AY$2)</f>
        <v>0</v>
      </c>
      <c r="AZ1098" s="89">
        <f>VLOOKUP($AC1098,LS_Coint_BD!$B$3:$AQ$1079,AZ$2)</f>
        <v>0</v>
      </c>
      <c r="BA1098" s="89">
        <f>VLOOKUP($AC1098,LS_Coint_BD!$B$3:$AQ$1079,BA$2)</f>
        <v>0</v>
      </c>
      <c r="BB1098" s="89">
        <f>VLOOKUP($AC1098,LS_Coint_BD!$B$3:$AQ$1079,BB$2)</f>
        <v>0</v>
      </c>
      <c r="BC1098" s="89">
        <f>VLOOKUP($AC1098,LS_Coint_BD!$B$3:$AQ$1079,BC$2)</f>
        <v>0</v>
      </c>
      <c r="BD1098" s="89">
        <f t="shared" si="795"/>
        <v>0</v>
      </c>
      <c r="BE1098" s="89">
        <f t="shared" si="796"/>
        <v>0</v>
      </c>
      <c r="BF1098" s="89">
        <f t="shared" si="797"/>
        <v>0</v>
      </c>
      <c r="BG1098" s="89">
        <f t="shared" si="798"/>
        <v>0</v>
      </c>
      <c r="BH1098" s="89">
        <f t="shared" si="799"/>
        <v>0</v>
      </c>
      <c r="BI1098" s="89">
        <f t="shared" si="800"/>
        <v>0</v>
      </c>
      <c r="BJ1098" s="89">
        <f t="shared" si="801"/>
        <v>0</v>
      </c>
      <c r="BK1098" s="89">
        <f t="shared" si="802"/>
        <v>0</v>
      </c>
      <c r="BL1098" s="89">
        <f t="shared" si="803"/>
        <v>0</v>
      </c>
      <c r="BM1098" s="89"/>
      <c r="BN1098" s="26" t="b">
        <f t="shared" si="804"/>
        <v>0</v>
      </c>
      <c r="BO1098" s="26" t="b">
        <f t="shared" si="805"/>
        <v>0</v>
      </c>
      <c r="BP1098" s="26" t="b">
        <f t="shared" si="806"/>
        <v>0</v>
      </c>
      <c r="BQ1098" s="26" t="b">
        <f t="shared" si="807"/>
        <v>0</v>
      </c>
      <c r="BR1098" s="26" t="b">
        <f t="shared" si="808"/>
        <v>0</v>
      </c>
      <c r="BS1098" s="26" t="b">
        <f t="shared" si="809"/>
        <v>0</v>
      </c>
      <c r="BT1098" s="26" t="b">
        <f t="shared" si="810"/>
        <v>0</v>
      </c>
      <c r="BU1098" s="26" t="b">
        <f t="shared" si="811"/>
        <v>0</v>
      </c>
    </row>
    <row r="1099" spans="2:73" ht="15" thickBot="1" x14ac:dyDescent="0.35">
      <c r="B1099" s="17">
        <f>VLOOKUP($AC1099,LS_Coint_BD!$B$3:$D$1079,2)</f>
        <v>0</v>
      </c>
      <c r="C1099" s="87">
        <f>VLOOKUP($AC1099,LS_Coint_BD!$B$3:$D$1079,3)</f>
        <v>0</v>
      </c>
      <c r="D1099" s="68">
        <f t="shared" si="771"/>
        <v>0</v>
      </c>
      <c r="E1099" s="65">
        <f t="shared" si="772"/>
        <v>0</v>
      </c>
      <c r="F1099" s="69">
        <f t="shared" si="773"/>
        <v>0</v>
      </c>
      <c r="G1099" s="68">
        <f t="shared" si="774"/>
        <v>0</v>
      </c>
      <c r="H1099" s="65">
        <f t="shared" si="775"/>
        <v>0</v>
      </c>
      <c r="I1099" s="69">
        <f t="shared" si="776"/>
        <v>0</v>
      </c>
      <c r="J1099" s="68">
        <f t="shared" si="777"/>
        <v>0</v>
      </c>
      <c r="K1099" s="65">
        <f t="shared" si="778"/>
        <v>0</v>
      </c>
      <c r="L1099" s="69">
        <f t="shared" si="779"/>
        <v>0</v>
      </c>
      <c r="M1099" s="68">
        <f t="shared" si="780"/>
        <v>0</v>
      </c>
      <c r="N1099" s="65">
        <f t="shared" si="781"/>
        <v>0</v>
      </c>
      <c r="O1099" s="69">
        <f t="shared" si="782"/>
        <v>0</v>
      </c>
      <c r="P1099" s="68">
        <f t="shared" si="783"/>
        <v>0</v>
      </c>
      <c r="Q1099" s="65">
        <f t="shared" si="784"/>
        <v>0</v>
      </c>
      <c r="R1099" s="69">
        <f t="shared" si="785"/>
        <v>0</v>
      </c>
      <c r="S1099" s="68">
        <f t="shared" si="786"/>
        <v>0</v>
      </c>
      <c r="T1099" s="65">
        <f t="shared" si="787"/>
        <v>0</v>
      </c>
      <c r="U1099" s="69">
        <f t="shared" si="788"/>
        <v>0</v>
      </c>
      <c r="V1099" s="68">
        <f t="shared" si="789"/>
        <v>0</v>
      </c>
      <c r="W1099" s="65">
        <f t="shared" si="790"/>
        <v>0</v>
      </c>
      <c r="X1099" s="69">
        <f t="shared" si="791"/>
        <v>0</v>
      </c>
      <c r="Y1099" s="68">
        <f t="shared" si="792"/>
        <v>0</v>
      </c>
      <c r="Z1099" s="65">
        <f t="shared" si="793"/>
        <v>0</v>
      </c>
      <c r="AA1099" s="69">
        <f t="shared" si="794"/>
        <v>0</v>
      </c>
      <c r="AB1099" s="98">
        <f>SUMIF(BN1099:BU1099,"VERDADEIRO",BN$3:$BU1098)</f>
        <v>0</v>
      </c>
      <c r="AC1099" s="97">
        <f t="shared" si="812"/>
        <v>1096</v>
      </c>
      <c r="AD1099" s="89">
        <f>RTD("tryd.rtdserver",,"COT",B1099,"ULT")</f>
        <v>0</v>
      </c>
      <c r="AE1099" s="89">
        <f>RTD("tryd.rtdserver",,"COT",C1099,"ULT")</f>
        <v>0</v>
      </c>
      <c r="AF1099" s="89">
        <f>VLOOKUP($AC1099,LS_Coint_BD!$B$3:$AQ$1079,AF$2)*$AD1099+VLOOKUP($AC1099,LS_Coint_BD!$B$3:$AQ$1079,AF$2+1)</f>
        <v>0</v>
      </c>
      <c r="AG1099" s="89">
        <f>VLOOKUP($AC1099,LS_Coint_BD!$B$3:$AQ$1079,AG$2)*$AD1099+VLOOKUP($AC1099,LS_Coint_BD!$B$3:$AQ$1079,AG$2+1)</f>
        <v>0</v>
      </c>
      <c r="AH1099" s="89">
        <f>VLOOKUP($AC1099,LS_Coint_BD!$B$3:$AQ$1079,AH$2)*$AD1099+VLOOKUP($AC1099,LS_Coint_BD!$B$3:$AQ$1079,AH$2+1)</f>
        <v>0</v>
      </c>
      <c r="AI1099" s="89">
        <f>VLOOKUP($AC1099,LS_Coint_BD!$B$3:$AQ$1079,AI$2)*$AD1099+VLOOKUP($AC1099,LS_Coint_BD!$B$3:$AQ$1079,AI$2+1)</f>
        <v>0</v>
      </c>
      <c r="AJ1099" s="89">
        <f>VLOOKUP($AC1099,LS_Coint_BD!$B$3:$AQ$1079,AJ$2)*$AD1099+VLOOKUP($AC1099,LS_Coint_BD!$B$3:$AQ$1079,AJ$2+1)</f>
        <v>0</v>
      </c>
      <c r="AK1099" s="89">
        <f>VLOOKUP($AC1099,LS_Coint_BD!$B$3:$AQ$1079,AK$2)*$AD1099+VLOOKUP($AC1099,LS_Coint_BD!$B$3:$AQ$1079,AK$2+1)</f>
        <v>0</v>
      </c>
      <c r="AL1099" s="89">
        <f>VLOOKUP($AC1099,LS_Coint_BD!$B$3:$AQ$1079,AL$2)*$AD1099+VLOOKUP($AC1099,LS_Coint_BD!$B$3:$AQ$1079,AL$2+1)</f>
        <v>0</v>
      </c>
      <c r="AM1099" s="89">
        <f>VLOOKUP($AC1099,LS_Coint_BD!$B$3:$AQ$1079,AM$2)*$AD1099+VLOOKUP($AC1099,LS_Coint_BD!$B$3:$AQ$1079,AM$2+1)</f>
        <v>0</v>
      </c>
      <c r="AN1099" s="89">
        <f>VLOOKUP($AC1099,LS_Coint_BD!$B$3:$AQ$1079,AN$2)</f>
        <v>0</v>
      </c>
      <c r="AO1099" s="89">
        <f>VLOOKUP($AC1099,LS_Coint_BD!$B$3:$AQ$1079,AO$2)</f>
        <v>0</v>
      </c>
      <c r="AP1099" s="89">
        <f>VLOOKUP($AC1099,LS_Coint_BD!$B$3:$AQ$1079,AP$2)</f>
        <v>0</v>
      </c>
      <c r="AQ1099" s="89">
        <f>VLOOKUP($AC1099,LS_Coint_BD!$B$3:$AQ$1079,AQ$2)</f>
        <v>0</v>
      </c>
      <c r="AR1099" s="89">
        <f>VLOOKUP($AC1099,LS_Coint_BD!$B$3:$AQ$1079,AR$2)</f>
        <v>0</v>
      </c>
      <c r="AS1099" s="89">
        <f>VLOOKUP($AC1099,LS_Coint_BD!$B$3:$AQ$1079,AS$2)</f>
        <v>0</v>
      </c>
      <c r="AT1099" s="89">
        <f>VLOOKUP($AC1099,LS_Coint_BD!$B$3:$AQ$1079,AT$2)</f>
        <v>0</v>
      </c>
      <c r="AU1099" s="89">
        <f>VLOOKUP($AC1099,LS_Coint_BD!$B$3:$AQ$1079,AU$2)</f>
        <v>0</v>
      </c>
      <c r="AV1099" s="89">
        <f>VLOOKUP($AC1099,LS_Coint_BD!$B$3:$AQ$1079,AV$2)</f>
        <v>0</v>
      </c>
      <c r="AW1099" s="89">
        <f>VLOOKUP($AC1099,LS_Coint_BD!$B$3:$AQ$1079,AW$2)</f>
        <v>0</v>
      </c>
      <c r="AX1099" s="89">
        <f>VLOOKUP($AC1099,LS_Coint_BD!$B$3:$AQ$1079,AX$2)</f>
        <v>0</v>
      </c>
      <c r="AY1099" s="89">
        <f>VLOOKUP($AC1099,LS_Coint_BD!$B$3:$AQ$1079,AY$2)</f>
        <v>0</v>
      </c>
      <c r="AZ1099" s="89">
        <f>VLOOKUP($AC1099,LS_Coint_BD!$B$3:$AQ$1079,AZ$2)</f>
        <v>0</v>
      </c>
      <c r="BA1099" s="89">
        <f>VLOOKUP($AC1099,LS_Coint_BD!$B$3:$AQ$1079,BA$2)</f>
        <v>0</v>
      </c>
      <c r="BB1099" s="89">
        <f>VLOOKUP($AC1099,LS_Coint_BD!$B$3:$AQ$1079,BB$2)</f>
        <v>0</v>
      </c>
      <c r="BC1099" s="89">
        <f>VLOOKUP($AC1099,LS_Coint_BD!$B$3:$AQ$1079,BC$2)</f>
        <v>0</v>
      </c>
      <c r="BD1099" s="89">
        <f t="shared" si="795"/>
        <v>0</v>
      </c>
      <c r="BE1099" s="89">
        <f t="shared" si="796"/>
        <v>0</v>
      </c>
      <c r="BF1099" s="89">
        <f t="shared" si="797"/>
        <v>0</v>
      </c>
      <c r="BG1099" s="89">
        <f t="shared" si="798"/>
        <v>0</v>
      </c>
      <c r="BH1099" s="89">
        <f t="shared" si="799"/>
        <v>0</v>
      </c>
      <c r="BI1099" s="89">
        <f t="shared" si="800"/>
        <v>0</v>
      </c>
      <c r="BJ1099" s="89">
        <f t="shared" si="801"/>
        <v>0</v>
      </c>
      <c r="BK1099" s="89">
        <f t="shared" si="802"/>
        <v>0</v>
      </c>
      <c r="BL1099" s="89">
        <f t="shared" si="803"/>
        <v>0</v>
      </c>
      <c r="BM1099" s="89"/>
      <c r="BN1099" s="26" t="b">
        <f t="shared" si="804"/>
        <v>0</v>
      </c>
      <c r="BO1099" s="26" t="b">
        <f t="shared" si="805"/>
        <v>0</v>
      </c>
      <c r="BP1099" s="26" t="b">
        <f t="shared" si="806"/>
        <v>0</v>
      </c>
      <c r="BQ1099" s="26" t="b">
        <f t="shared" si="807"/>
        <v>0</v>
      </c>
      <c r="BR1099" s="26" t="b">
        <f t="shared" si="808"/>
        <v>0</v>
      </c>
      <c r="BS1099" s="26" t="b">
        <f t="shared" si="809"/>
        <v>0</v>
      </c>
      <c r="BT1099" s="26" t="b">
        <f t="shared" si="810"/>
        <v>0</v>
      </c>
      <c r="BU1099" s="26" t="b">
        <f t="shared" si="811"/>
        <v>0</v>
      </c>
    </row>
    <row r="1100" spans="2:73" ht="15" thickBot="1" x14ac:dyDescent="0.35">
      <c r="B1100" s="17">
        <f>VLOOKUP($AC1100,LS_Coint_BD!$B$3:$D$1079,2)</f>
        <v>0</v>
      </c>
      <c r="C1100" s="87">
        <f>VLOOKUP($AC1100,LS_Coint_BD!$B$3:$D$1079,3)</f>
        <v>0</v>
      </c>
      <c r="D1100" s="68">
        <f t="shared" si="771"/>
        <v>0</v>
      </c>
      <c r="E1100" s="65">
        <f t="shared" si="772"/>
        <v>0</v>
      </c>
      <c r="F1100" s="69">
        <f t="shared" si="773"/>
        <v>0</v>
      </c>
      <c r="G1100" s="68">
        <f t="shared" si="774"/>
        <v>0</v>
      </c>
      <c r="H1100" s="65">
        <f t="shared" si="775"/>
        <v>0</v>
      </c>
      <c r="I1100" s="69">
        <f t="shared" si="776"/>
        <v>0</v>
      </c>
      <c r="J1100" s="68">
        <f t="shared" si="777"/>
        <v>0</v>
      </c>
      <c r="K1100" s="65">
        <f t="shared" si="778"/>
        <v>0</v>
      </c>
      <c r="L1100" s="69">
        <f t="shared" si="779"/>
        <v>0</v>
      </c>
      <c r="M1100" s="68">
        <f t="shared" si="780"/>
        <v>0</v>
      </c>
      <c r="N1100" s="65">
        <f t="shared" si="781"/>
        <v>0</v>
      </c>
      <c r="O1100" s="69">
        <f t="shared" si="782"/>
        <v>0</v>
      </c>
      <c r="P1100" s="68">
        <f t="shared" si="783"/>
        <v>0</v>
      </c>
      <c r="Q1100" s="65">
        <f t="shared" si="784"/>
        <v>0</v>
      </c>
      <c r="R1100" s="69">
        <f t="shared" si="785"/>
        <v>0</v>
      </c>
      <c r="S1100" s="68">
        <f t="shared" si="786"/>
        <v>0</v>
      </c>
      <c r="T1100" s="65">
        <f t="shared" si="787"/>
        <v>0</v>
      </c>
      <c r="U1100" s="69">
        <f t="shared" si="788"/>
        <v>0</v>
      </c>
      <c r="V1100" s="68">
        <f t="shared" si="789"/>
        <v>0</v>
      </c>
      <c r="W1100" s="65">
        <f t="shared" si="790"/>
        <v>0</v>
      </c>
      <c r="X1100" s="69">
        <f t="shared" si="791"/>
        <v>0</v>
      </c>
      <c r="Y1100" s="68">
        <f t="shared" si="792"/>
        <v>0</v>
      </c>
      <c r="Z1100" s="65">
        <f t="shared" si="793"/>
        <v>0</v>
      </c>
      <c r="AA1100" s="69">
        <f t="shared" si="794"/>
        <v>0</v>
      </c>
      <c r="AB1100" s="98">
        <f>SUMIF(BN1100:BU1100,"VERDADEIRO",BN$3:$BU1099)</f>
        <v>0</v>
      </c>
      <c r="AC1100" s="97">
        <f t="shared" si="812"/>
        <v>1097</v>
      </c>
      <c r="AD1100" s="89">
        <f>RTD("tryd.rtdserver",,"COT",B1100,"ULT")</f>
        <v>0</v>
      </c>
      <c r="AE1100" s="89">
        <f>RTD("tryd.rtdserver",,"COT",C1100,"ULT")</f>
        <v>0</v>
      </c>
      <c r="AF1100" s="89">
        <f>VLOOKUP($AC1100,LS_Coint_BD!$B$3:$AQ$1079,AF$2)*$AD1100+VLOOKUP($AC1100,LS_Coint_BD!$B$3:$AQ$1079,AF$2+1)</f>
        <v>0</v>
      </c>
      <c r="AG1100" s="89">
        <f>VLOOKUP($AC1100,LS_Coint_BD!$B$3:$AQ$1079,AG$2)*$AD1100+VLOOKUP($AC1100,LS_Coint_BD!$B$3:$AQ$1079,AG$2+1)</f>
        <v>0</v>
      </c>
      <c r="AH1100" s="89">
        <f>VLOOKUP($AC1100,LS_Coint_BD!$B$3:$AQ$1079,AH$2)*$AD1100+VLOOKUP($AC1100,LS_Coint_BD!$B$3:$AQ$1079,AH$2+1)</f>
        <v>0</v>
      </c>
      <c r="AI1100" s="89">
        <f>VLOOKUP($AC1100,LS_Coint_BD!$B$3:$AQ$1079,AI$2)*$AD1100+VLOOKUP($AC1100,LS_Coint_BD!$B$3:$AQ$1079,AI$2+1)</f>
        <v>0</v>
      </c>
      <c r="AJ1100" s="89">
        <f>VLOOKUP($AC1100,LS_Coint_BD!$B$3:$AQ$1079,AJ$2)*$AD1100+VLOOKUP($AC1100,LS_Coint_BD!$B$3:$AQ$1079,AJ$2+1)</f>
        <v>0</v>
      </c>
      <c r="AK1100" s="89">
        <f>VLOOKUP($AC1100,LS_Coint_BD!$B$3:$AQ$1079,AK$2)*$AD1100+VLOOKUP($AC1100,LS_Coint_BD!$B$3:$AQ$1079,AK$2+1)</f>
        <v>0</v>
      </c>
      <c r="AL1100" s="89">
        <f>VLOOKUP($AC1100,LS_Coint_BD!$B$3:$AQ$1079,AL$2)*$AD1100+VLOOKUP($AC1100,LS_Coint_BD!$B$3:$AQ$1079,AL$2+1)</f>
        <v>0</v>
      </c>
      <c r="AM1100" s="89">
        <f>VLOOKUP($AC1100,LS_Coint_BD!$B$3:$AQ$1079,AM$2)*$AD1100+VLOOKUP($AC1100,LS_Coint_BD!$B$3:$AQ$1079,AM$2+1)</f>
        <v>0</v>
      </c>
      <c r="AN1100" s="89">
        <f>VLOOKUP($AC1100,LS_Coint_BD!$B$3:$AQ$1079,AN$2)</f>
        <v>0</v>
      </c>
      <c r="AO1100" s="89">
        <f>VLOOKUP($AC1100,LS_Coint_BD!$B$3:$AQ$1079,AO$2)</f>
        <v>0</v>
      </c>
      <c r="AP1100" s="89">
        <f>VLOOKUP($AC1100,LS_Coint_BD!$B$3:$AQ$1079,AP$2)</f>
        <v>0</v>
      </c>
      <c r="AQ1100" s="89">
        <f>VLOOKUP($AC1100,LS_Coint_BD!$B$3:$AQ$1079,AQ$2)</f>
        <v>0</v>
      </c>
      <c r="AR1100" s="89">
        <f>VLOOKUP($AC1100,LS_Coint_BD!$B$3:$AQ$1079,AR$2)</f>
        <v>0</v>
      </c>
      <c r="AS1100" s="89">
        <f>VLOOKUP($AC1100,LS_Coint_BD!$B$3:$AQ$1079,AS$2)</f>
        <v>0</v>
      </c>
      <c r="AT1100" s="89">
        <f>VLOOKUP($AC1100,LS_Coint_BD!$B$3:$AQ$1079,AT$2)</f>
        <v>0</v>
      </c>
      <c r="AU1100" s="89">
        <f>VLOOKUP($AC1100,LS_Coint_BD!$B$3:$AQ$1079,AU$2)</f>
        <v>0</v>
      </c>
      <c r="AV1100" s="89">
        <f>VLOOKUP($AC1100,LS_Coint_BD!$B$3:$AQ$1079,AV$2)</f>
        <v>0</v>
      </c>
      <c r="AW1100" s="89">
        <f>VLOOKUP($AC1100,LS_Coint_BD!$B$3:$AQ$1079,AW$2)</f>
        <v>0</v>
      </c>
      <c r="AX1100" s="89">
        <f>VLOOKUP($AC1100,LS_Coint_BD!$B$3:$AQ$1079,AX$2)</f>
        <v>0</v>
      </c>
      <c r="AY1100" s="89">
        <f>VLOOKUP($AC1100,LS_Coint_BD!$B$3:$AQ$1079,AY$2)</f>
        <v>0</v>
      </c>
      <c r="AZ1100" s="89">
        <f>VLOOKUP($AC1100,LS_Coint_BD!$B$3:$AQ$1079,AZ$2)</f>
        <v>0</v>
      </c>
      <c r="BA1100" s="89">
        <f>VLOOKUP($AC1100,LS_Coint_BD!$B$3:$AQ$1079,BA$2)</f>
        <v>0</v>
      </c>
      <c r="BB1100" s="89">
        <f>VLOOKUP($AC1100,LS_Coint_BD!$B$3:$AQ$1079,BB$2)</f>
        <v>0</v>
      </c>
      <c r="BC1100" s="89">
        <f>VLOOKUP($AC1100,LS_Coint_BD!$B$3:$AQ$1079,BC$2)</f>
        <v>0</v>
      </c>
      <c r="BD1100" s="89">
        <f t="shared" si="795"/>
        <v>0</v>
      </c>
      <c r="BE1100" s="89">
        <f t="shared" si="796"/>
        <v>0</v>
      </c>
      <c r="BF1100" s="89">
        <f t="shared" si="797"/>
        <v>0</v>
      </c>
      <c r="BG1100" s="89">
        <f t="shared" si="798"/>
        <v>0</v>
      </c>
      <c r="BH1100" s="89">
        <f t="shared" si="799"/>
        <v>0</v>
      </c>
      <c r="BI1100" s="89">
        <f t="shared" si="800"/>
        <v>0</v>
      </c>
      <c r="BJ1100" s="89">
        <f t="shared" si="801"/>
        <v>0</v>
      </c>
      <c r="BK1100" s="89">
        <f t="shared" si="802"/>
        <v>0</v>
      </c>
      <c r="BL1100" s="89">
        <f t="shared" si="803"/>
        <v>0</v>
      </c>
      <c r="BM1100" s="89"/>
      <c r="BN1100" s="26" t="b">
        <f t="shared" si="804"/>
        <v>0</v>
      </c>
      <c r="BO1100" s="26" t="b">
        <f t="shared" si="805"/>
        <v>0</v>
      </c>
      <c r="BP1100" s="26" t="b">
        <f t="shared" si="806"/>
        <v>0</v>
      </c>
      <c r="BQ1100" s="26" t="b">
        <f t="shared" si="807"/>
        <v>0</v>
      </c>
      <c r="BR1100" s="26" t="b">
        <f t="shared" si="808"/>
        <v>0</v>
      </c>
      <c r="BS1100" s="26" t="b">
        <f t="shared" si="809"/>
        <v>0</v>
      </c>
      <c r="BT1100" s="26" t="b">
        <f t="shared" si="810"/>
        <v>0</v>
      </c>
      <c r="BU1100" s="26" t="b">
        <f t="shared" si="811"/>
        <v>0</v>
      </c>
    </row>
    <row r="1101" spans="2:73" ht="15" thickBot="1" x14ac:dyDescent="0.35">
      <c r="B1101" s="17">
        <f>VLOOKUP($AC1101,LS_Coint_BD!$B$3:$D$1079,2)</f>
        <v>0</v>
      </c>
      <c r="C1101" s="87">
        <f>VLOOKUP($AC1101,LS_Coint_BD!$B$3:$D$1079,3)</f>
        <v>0</v>
      </c>
      <c r="D1101" s="68">
        <f t="shared" si="771"/>
        <v>0</v>
      </c>
      <c r="E1101" s="65">
        <f t="shared" si="772"/>
        <v>0</v>
      </c>
      <c r="F1101" s="69">
        <f t="shared" si="773"/>
        <v>0</v>
      </c>
      <c r="G1101" s="68">
        <f t="shared" si="774"/>
        <v>0</v>
      </c>
      <c r="H1101" s="65">
        <f t="shared" si="775"/>
        <v>0</v>
      </c>
      <c r="I1101" s="69">
        <f t="shared" si="776"/>
        <v>0</v>
      </c>
      <c r="J1101" s="68">
        <f t="shared" si="777"/>
        <v>0</v>
      </c>
      <c r="K1101" s="65">
        <f t="shared" si="778"/>
        <v>0</v>
      </c>
      <c r="L1101" s="69">
        <f t="shared" si="779"/>
        <v>0</v>
      </c>
      <c r="M1101" s="68">
        <f t="shared" si="780"/>
        <v>0</v>
      </c>
      <c r="N1101" s="65">
        <f t="shared" si="781"/>
        <v>0</v>
      </c>
      <c r="O1101" s="69">
        <f t="shared" si="782"/>
        <v>0</v>
      </c>
      <c r="P1101" s="68">
        <f t="shared" si="783"/>
        <v>0</v>
      </c>
      <c r="Q1101" s="65">
        <f t="shared" si="784"/>
        <v>0</v>
      </c>
      <c r="R1101" s="69">
        <f t="shared" si="785"/>
        <v>0</v>
      </c>
      <c r="S1101" s="68">
        <f t="shared" si="786"/>
        <v>0</v>
      </c>
      <c r="T1101" s="65">
        <f t="shared" si="787"/>
        <v>0</v>
      </c>
      <c r="U1101" s="69">
        <f t="shared" si="788"/>
        <v>0</v>
      </c>
      <c r="V1101" s="68">
        <f t="shared" si="789"/>
        <v>0</v>
      </c>
      <c r="W1101" s="65">
        <f t="shared" si="790"/>
        <v>0</v>
      </c>
      <c r="X1101" s="69">
        <f t="shared" si="791"/>
        <v>0</v>
      </c>
      <c r="Y1101" s="68">
        <f t="shared" si="792"/>
        <v>0</v>
      </c>
      <c r="Z1101" s="65">
        <f t="shared" si="793"/>
        <v>0</v>
      </c>
      <c r="AA1101" s="69">
        <f t="shared" si="794"/>
        <v>0</v>
      </c>
      <c r="AB1101" s="98">
        <f>SUMIF(BN1101:BU1101,"VERDADEIRO",BN$3:$BU1100)</f>
        <v>0</v>
      </c>
      <c r="AC1101" s="97">
        <f t="shared" si="812"/>
        <v>1098</v>
      </c>
      <c r="AD1101" s="89">
        <f>RTD("tryd.rtdserver",,"COT",B1101,"ULT")</f>
        <v>0</v>
      </c>
      <c r="AE1101" s="89">
        <f>RTD("tryd.rtdserver",,"COT",C1101,"ULT")</f>
        <v>0</v>
      </c>
      <c r="AF1101" s="89">
        <f>VLOOKUP($AC1101,LS_Coint_BD!$B$3:$AQ$1079,AF$2)*$AD1101+VLOOKUP($AC1101,LS_Coint_BD!$B$3:$AQ$1079,AF$2+1)</f>
        <v>0</v>
      </c>
      <c r="AG1101" s="89">
        <f>VLOOKUP($AC1101,LS_Coint_BD!$B$3:$AQ$1079,AG$2)*$AD1101+VLOOKUP($AC1101,LS_Coint_BD!$B$3:$AQ$1079,AG$2+1)</f>
        <v>0</v>
      </c>
      <c r="AH1101" s="89">
        <f>VLOOKUP($AC1101,LS_Coint_BD!$B$3:$AQ$1079,AH$2)*$AD1101+VLOOKUP($AC1101,LS_Coint_BD!$B$3:$AQ$1079,AH$2+1)</f>
        <v>0</v>
      </c>
      <c r="AI1101" s="89">
        <f>VLOOKUP($AC1101,LS_Coint_BD!$B$3:$AQ$1079,AI$2)*$AD1101+VLOOKUP($AC1101,LS_Coint_BD!$B$3:$AQ$1079,AI$2+1)</f>
        <v>0</v>
      </c>
      <c r="AJ1101" s="89">
        <f>VLOOKUP($AC1101,LS_Coint_BD!$B$3:$AQ$1079,AJ$2)*$AD1101+VLOOKUP($AC1101,LS_Coint_BD!$B$3:$AQ$1079,AJ$2+1)</f>
        <v>0</v>
      </c>
      <c r="AK1101" s="89">
        <f>VLOOKUP($AC1101,LS_Coint_BD!$B$3:$AQ$1079,AK$2)*$AD1101+VLOOKUP($AC1101,LS_Coint_BD!$B$3:$AQ$1079,AK$2+1)</f>
        <v>0</v>
      </c>
      <c r="AL1101" s="89">
        <f>VLOOKUP($AC1101,LS_Coint_BD!$B$3:$AQ$1079,AL$2)*$AD1101+VLOOKUP($AC1101,LS_Coint_BD!$B$3:$AQ$1079,AL$2+1)</f>
        <v>0</v>
      </c>
      <c r="AM1101" s="89">
        <f>VLOOKUP($AC1101,LS_Coint_BD!$B$3:$AQ$1079,AM$2)*$AD1101+VLOOKUP($AC1101,LS_Coint_BD!$B$3:$AQ$1079,AM$2+1)</f>
        <v>0</v>
      </c>
      <c r="AN1101" s="89">
        <f>VLOOKUP($AC1101,LS_Coint_BD!$B$3:$AQ$1079,AN$2)</f>
        <v>0</v>
      </c>
      <c r="AO1101" s="89">
        <f>VLOOKUP($AC1101,LS_Coint_BD!$B$3:$AQ$1079,AO$2)</f>
        <v>0</v>
      </c>
      <c r="AP1101" s="89">
        <f>VLOOKUP($AC1101,LS_Coint_BD!$B$3:$AQ$1079,AP$2)</f>
        <v>0</v>
      </c>
      <c r="AQ1101" s="89">
        <f>VLOOKUP($AC1101,LS_Coint_BD!$B$3:$AQ$1079,AQ$2)</f>
        <v>0</v>
      </c>
      <c r="AR1101" s="89">
        <f>VLOOKUP($AC1101,LS_Coint_BD!$B$3:$AQ$1079,AR$2)</f>
        <v>0</v>
      </c>
      <c r="AS1101" s="89">
        <f>VLOOKUP($AC1101,LS_Coint_BD!$B$3:$AQ$1079,AS$2)</f>
        <v>0</v>
      </c>
      <c r="AT1101" s="89">
        <f>VLOOKUP($AC1101,LS_Coint_BD!$B$3:$AQ$1079,AT$2)</f>
        <v>0</v>
      </c>
      <c r="AU1101" s="89">
        <f>VLOOKUP($AC1101,LS_Coint_BD!$B$3:$AQ$1079,AU$2)</f>
        <v>0</v>
      </c>
      <c r="AV1101" s="89">
        <f>VLOOKUP($AC1101,LS_Coint_BD!$B$3:$AQ$1079,AV$2)</f>
        <v>0</v>
      </c>
      <c r="AW1101" s="89">
        <f>VLOOKUP($AC1101,LS_Coint_BD!$B$3:$AQ$1079,AW$2)</f>
        <v>0</v>
      </c>
      <c r="AX1101" s="89">
        <f>VLOOKUP($AC1101,LS_Coint_BD!$B$3:$AQ$1079,AX$2)</f>
        <v>0</v>
      </c>
      <c r="AY1101" s="89">
        <f>VLOOKUP($AC1101,LS_Coint_BD!$B$3:$AQ$1079,AY$2)</f>
        <v>0</v>
      </c>
      <c r="AZ1101" s="89">
        <f>VLOOKUP($AC1101,LS_Coint_BD!$B$3:$AQ$1079,AZ$2)</f>
        <v>0</v>
      </c>
      <c r="BA1101" s="89">
        <f>VLOOKUP($AC1101,LS_Coint_BD!$B$3:$AQ$1079,BA$2)</f>
        <v>0</v>
      </c>
      <c r="BB1101" s="89">
        <f>VLOOKUP($AC1101,LS_Coint_BD!$B$3:$AQ$1079,BB$2)</f>
        <v>0</v>
      </c>
      <c r="BC1101" s="89">
        <f>VLOOKUP($AC1101,LS_Coint_BD!$B$3:$AQ$1079,BC$2)</f>
        <v>0</v>
      </c>
      <c r="BD1101" s="89">
        <f t="shared" si="795"/>
        <v>0</v>
      </c>
      <c r="BE1101" s="89">
        <f t="shared" si="796"/>
        <v>0</v>
      </c>
      <c r="BF1101" s="89">
        <f t="shared" si="797"/>
        <v>0</v>
      </c>
      <c r="BG1101" s="89">
        <f t="shared" si="798"/>
        <v>0</v>
      </c>
      <c r="BH1101" s="89">
        <f t="shared" si="799"/>
        <v>0</v>
      </c>
      <c r="BI1101" s="89">
        <f t="shared" si="800"/>
        <v>0</v>
      </c>
      <c r="BJ1101" s="89">
        <f t="shared" si="801"/>
        <v>0</v>
      </c>
      <c r="BK1101" s="89">
        <f t="shared" si="802"/>
        <v>0</v>
      </c>
      <c r="BL1101" s="89">
        <f t="shared" si="803"/>
        <v>0</v>
      </c>
      <c r="BM1101" s="89"/>
      <c r="BN1101" s="26" t="b">
        <f t="shared" si="804"/>
        <v>0</v>
      </c>
      <c r="BO1101" s="26" t="b">
        <f t="shared" si="805"/>
        <v>0</v>
      </c>
      <c r="BP1101" s="26" t="b">
        <f t="shared" si="806"/>
        <v>0</v>
      </c>
      <c r="BQ1101" s="26" t="b">
        <f t="shared" si="807"/>
        <v>0</v>
      </c>
      <c r="BR1101" s="26" t="b">
        <f t="shared" si="808"/>
        <v>0</v>
      </c>
      <c r="BS1101" s="26" t="b">
        <f t="shared" si="809"/>
        <v>0</v>
      </c>
      <c r="BT1101" s="26" t="b">
        <f t="shared" si="810"/>
        <v>0</v>
      </c>
      <c r="BU1101" s="26" t="b">
        <f t="shared" si="811"/>
        <v>0</v>
      </c>
    </row>
    <row r="1102" spans="2:73" ht="15" thickBot="1" x14ac:dyDescent="0.35">
      <c r="B1102" s="17">
        <f>VLOOKUP($AC1102,LS_Coint_BD!$B$3:$D$1079,2)</f>
        <v>0</v>
      </c>
      <c r="C1102" s="87">
        <f>VLOOKUP($AC1102,LS_Coint_BD!$B$3:$D$1079,3)</f>
        <v>0</v>
      </c>
      <c r="D1102" s="68">
        <f t="shared" si="771"/>
        <v>0</v>
      </c>
      <c r="E1102" s="65">
        <f t="shared" si="772"/>
        <v>0</v>
      </c>
      <c r="F1102" s="69">
        <f t="shared" si="773"/>
        <v>0</v>
      </c>
      <c r="G1102" s="68">
        <f t="shared" si="774"/>
        <v>0</v>
      </c>
      <c r="H1102" s="65">
        <f t="shared" si="775"/>
        <v>0</v>
      </c>
      <c r="I1102" s="69">
        <f t="shared" si="776"/>
        <v>0</v>
      </c>
      <c r="J1102" s="68">
        <f t="shared" si="777"/>
        <v>0</v>
      </c>
      <c r="K1102" s="65">
        <f t="shared" si="778"/>
        <v>0</v>
      </c>
      <c r="L1102" s="69">
        <f t="shared" si="779"/>
        <v>0</v>
      </c>
      <c r="M1102" s="68">
        <f t="shared" si="780"/>
        <v>0</v>
      </c>
      <c r="N1102" s="65">
        <f t="shared" si="781"/>
        <v>0</v>
      </c>
      <c r="O1102" s="69">
        <f t="shared" si="782"/>
        <v>0</v>
      </c>
      <c r="P1102" s="68">
        <f t="shared" si="783"/>
        <v>0</v>
      </c>
      <c r="Q1102" s="65">
        <f t="shared" si="784"/>
        <v>0</v>
      </c>
      <c r="R1102" s="69">
        <f t="shared" si="785"/>
        <v>0</v>
      </c>
      <c r="S1102" s="68">
        <f t="shared" si="786"/>
        <v>0</v>
      </c>
      <c r="T1102" s="65">
        <f t="shared" si="787"/>
        <v>0</v>
      </c>
      <c r="U1102" s="69">
        <f t="shared" si="788"/>
        <v>0</v>
      </c>
      <c r="V1102" s="68">
        <f t="shared" si="789"/>
        <v>0</v>
      </c>
      <c r="W1102" s="65">
        <f t="shared" si="790"/>
        <v>0</v>
      </c>
      <c r="X1102" s="69">
        <f t="shared" si="791"/>
        <v>0</v>
      </c>
      <c r="Y1102" s="68">
        <f t="shared" si="792"/>
        <v>0</v>
      </c>
      <c r="Z1102" s="65">
        <f t="shared" si="793"/>
        <v>0</v>
      </c>
      <c r="AA1102" s="69">
        <f t="shared" si="794"/>
        <v>0</v>
      </c>
      <c r="AB1102" s="98">
        <f>SUMIF(BN1102:BU1102,"VERDADEIRO",BN$3:$BU1101)</f>
        <v>0</v>
      </c>
      <c r="AC1102" s="97">
        <f t="shared" si="812"/>
        <v>1099</v>
      </c>
      <c r="AD1102" s="89">
        <f>RTD("tryd.rtdserver",,"COT",B1102,"ULT")</f>
        <v>0</v>
      </c>
      <c r="AE1102" s="89">
        <f>RTD("tryd.rtdserver",,"COT",C1102,"ULT")</f>
        <v>0</v>
      </c>
      <c r="AF1102" s="89">
        <f>VLOOKUP($AC1102,LS_Coint_BD!$B$3:$AQ$1079,AF$2)*$AD1102+VLOOKUP($AC1102,LS_Coint_BD!$B$3:$AQ$1079,AF$2+1)</f>
        <v>0</v>
      </c>
      <c r="AG1102" s="89">
        <f>VLOOKUP($AC1102,LS_Coint_BD!$B$3:$AQ$1079,AG$2)*$AD1102+VLOOKUP($AC1102,LS_Coint_BD!$B$3:$AQ$1079,AG$2+1)</f>
        <v>0</v>
      </c>
      <c r="AH1102" s="89">
        <f>VLOOKUP($AC1102,LS_Coint_BD!$B$3:$AQ$1079,AH$2)*$AD1102+VLOOKUP($AC1102,LS_Coint_BD!$B$3:$AQ$1079,AH$2+1)</f>
        <v>0</v>
      </c>
      <c r="AI1102" s="89">
        <f>VLOOKUP($AC1102,LS_Coint_BD!$B$3:$AQ$1079,AI$2)*$AD1102+VLOOKUP($AC1102,LS_Coint_BD!$B$3:$AQ$1079,AI$2+1)</f>
        <v>0</v>
      </c>
      <c r="AJ1102" s="89">
        <f>VLOOKUP($AC1102,LS_Coint_BD!$B$3:$AQ$1079,AJ$2)*$AD1102+VLOOKUP($AC1102,LS_Coint_BD!$B$3:$AQ$1079,AJ$2+1)</f>
        <v>0</v>
      </c>
      <c r="AK1102" s="89">
        <f>VLOOKUP($AC1102,LS_Coint_BD!$B$3:$AQ$1079,AK$2)*$AD1102+VLOOKUP($AC1102,LS_Coint_BD!$B$3:$AQ$1079,AK$2+1)</f>
        <v>0</v>
      </c>
      <c r="AL1102" s="89">
        <f>VLOOKUP($AC1102,LS_Coint_BD!$B$3:$AQ$1079,AL$2)*$AD1102+VLOOKUP($AC1102,LS_Coint_BD!$B$3:$AQ$1079,AL$2+1)</f>
        <v>0</v>
      </c>
      <c r="AM1102" s="89">
        <f>VLOOKUP($AC1102,LS_Coint_BD!$B$3:$AQ$1079,AM$2)*$AD1102+VLOOKUP($AC1102,LS_Coint_BD!$B$3:$AQ$1079,AM$2+1)</f>
        <v>0</v>
      </c>
      <c r="AN1102" s="89">
        <f>VLOOKUP($AC1102,LS_Coint_BD!$B$3:$AQ$1079,AN$2)</f>
        <v>0</v>
      </c>
      <c r="AO1102" s="89">
        <f>VLOOKUP($AC1102,LS_Coint_BD!$B$3:$AQ$1079,AO$2)</f>
        <v>0</v>
      </c>
      <c r="AP1102" s="89">
        <f>VLOOKUP($AC1102,LS_Coint_BD!$B$3:$AQ$1079,AP$2)</f>
        <v>0</v>
      </c>
      <c r="AQ1102" s="89">
        <f>VLOOKUP($AC1102,LS_Coint_BD!$B$3:$AQ$1079,AQ$2)</f>
        <v>0</v>
      </c>
      <c r="AR1102" s="89">
        <f>VLOOKUP($AC1102,LS_Coint_BD!$B$3:$AQ$1079,AR$2)</f>
        <v>0</v>
      </c>
      <c r="AS1102" s="89">
        <f>VLOOKUP($AC1102,LS_Coint_BD!$B$3:$AQ$1079,AS$2)</f>
        <v>0</v>
      </c>
      <c r="AT1102" s="89">
        <f>VLOOKUP($AC1102,LS_Coint_BD!$B$3:$AQ$1079,AT$2)</f>
        <v>0</v>
      </c>
      <c r="AU1102" s="89">
        <f>VLOOKUP($AC1102,LS_Coint_BD!$B$3:$AQ$1079,AU$2)</f>
        <v>0</v>
      </c>
      <c r="AV1102" s="89">
        <f>VLOOKUP($AC1102,LS_Coint_BD!$B$3:$AQ$1079,AV$2)</f>
        <v>0</v>
      </c>
      <c r="AW1102" s="89">
        <f>VLOOKUP($AC1102,LS_Coint_BD!$B$3:$AQ$1079,AW$2)</f>
        <v>0</v>
      </c>
      <c r="AX1102" s="89">
        <f>VLOOKUP($AC1102,LS_Coint_BD!$B$3:$AQ$1079,AX$2)</f>
        <v>0</v>
      </c>
      <c r="AY1102" s="89">
        <f>VLOOKUP($AC1102,LS_Coint_BD!$B$3:$AQ$1079,AY$2)</f>
        <v>0</v>
      </c>
      <c r="AZ1102" s="89">
        <f>VLOOKUP($AC1102,LS_Coint_BD!$B$3:$AQ$1079,AZ$2)</f>
        <v>0</v>
      </c>
      <c r="BA1102" s="89">
        <f>VLOOKUP($AC1102,LS_Coint_BD!$B$3:$AQ$1079,BA$2)</f>
        <v>0</v>
      </c>
      <c r="BB1102" s="89">
        <f>VLOOKUP($AC1102,LS_Coint_BD!$B$3:$AQ$1079,BB$2)</f>
        <v>0</v>
      </c>
      <c r="BC1102" s="89">
        <f>VLOOKUP($AC1102,LS_Coint_BD!$B$3:$AQ$1079,BC$2)</f>
        <v>0</v>
      </c>
      <c r="BD1102" s="89">
        <f t="shared" si="795"/>
        <v>0</v>
      </c>
      <c r="BE1102" s="89">
        <f t="shared" si="796"/>
        <v>0</v>
      </c>
      <c r="BF1102" s="89">
        <f t="shared" si="797"/>
        <v>0</v>
      </c>
      <c r="BG1102" s="89">
        <f t="shared" si="798"/>
        <v>0</v>
      </c>
      <c r="BH1102" s="89">
        <f t="shared" si="799"/>
        <v>0</v>
      </c>
      <c r="BI1102" s="89">
        <f t="shared" si="800"/>
        <v>0</v>
      </c>
      <c r="BJ1102" s="89">
        <f t="shared" si="801"/>
        <v>0</v>
      </c>
      <c r="BK1102" s="89">
        <f t="shared" si="802"/>
        <v>0</v>
      </c>
      <c r="BL1102" s="89">
        <f t="shared" si="803"/>
        <v>0</v>
      </c>
      <c r="BM1102" s="89"/>
      <c r="BN1102" s="26" t="b">
        <f t="shared" si="804"/>
        <v>0</v>
      </c>
      <c r="BO1102" s="26" t="b">
        <f t="shared" si="805"/>
        <v>0</v>
      </c>
      <c r="BP1102" s="26" t="b">
        <f t="shared" si="806"/>
        <v>0</v>
      </c>
      <c r="BQ1102" s="26" t="b">
        <f t="shared" si="807"/>
        <v>0</v>
      </c>
      <c r="BR1102" s="26" t="b">
        <f t="shared" si="808"/>
        <v>0</v>
      </c>
      <c r="BS1102" s="26" t="b">
        <f t="shared" si="809"/>
        <v>0</v>
      </c>
      <c r="BT1102" s="26" t="b">
        <f t="shared" si="810"/>
        <v>0</v>
      </c>
      <c r="BU1102" s="26" t="b">
        <f t="shared" si="811"/>
        <v>0</v>
      </c>
    </row>
    <row r="1103" spans="2:73" ht="15" thickBot="1" x14ac:dyDescent="0.35">
      <c r="B1103" s="17">
        <f>VLOOKUP($AC1103,LS_Coint_BD!$B$3:$D$1079,2)</f>
        <v>0</v>
      </c>
      <c r="C1103" s="87">
        <f>VLOOKUP($AC1103,LS_Coint_BD!$B$3:$D$1079,3)</f>
        <v>0</v>
      </c>
      <c r="D1103" s="68">
        <f t="shared" si="771"/>
        <v>0</v>
      </c>
      <c r="E1103" s="65">
        <f t="shared" si="772"/>
        <v>0</v>
      </c>
      <c r="F1103" s="69">
        <f t="shared" si="773"/>
        <v>0</v>
      </c>
      <c r="G1103" s="68">
        <f t="shared" si="774"/>
        <v>0</v>
      </c>
      <c r="H1103" s="65">
        <f t="shared" si="775"/>
        <v>0</v>
      </c>
      <c r="I1103" s="69">
        <f t="shared" si="776"/>
        <v>0</v>
      </c>
      <c r="J1103" s="68">
        <f t="shared" si="777"/>
        <v>0</v>
      </c>
      <c r="K1103" s="65">
        <f t="shared" si="778"/>
        <v>0</v>
      </c>
      <c r="L1103" s="69">
        <f t="shared" si="779"/>
        <v>0</v>
      </c>
      <c r="M1103" s="68">
        <f t="shared" si="780"/>
        <v>0</v>
      </c>
      <c r="N1103" s="65">
        <f t="shared" si="781"/>
        <v>0</v>
      </c>
      <c r="O1103" s="69">
        <f t="shared" si="782"/>
        <v>0</v>
      </c>
      <c r="P1103" s="68">
        <f t="shared" si="783"/>
        <v>0</v>
      </c>
      <c r="Q1103" s="65">
        <f t="shared" si="784"/>
        <v>0</v>
      </c>
      <c r="R1103" s="69">
        <f t="shared" si="785"/>
        <v>0</v>
      </c>
      <c r="S1103" s="68">
        <f t="shared" si="786"/>
        <v>0</v>
      </c>
      <c r="T1103" s="65">
        <f t="shared" si="787"/>
        <v>0</v>
      </c>
      <c r="U1103" s="69">
        <f t="shared" si="788"/>
        <v>0</v>
      </c>
      <c r="V1103" s="68">
        <f t="shared" si="789"/>
        <v>0</v>
      </c>
      <c r="W1103" s="65">
        <f t="shared" si="790"/>
        <v>0</v>
      </c>
      <c r="X1103" s="69">
        <f t="shared" si="791"/>
        <v>0</v>
      </c>
      <c r="Y1103" s="68">
        <f t="shared" si="792"/>
        <v>0</v>
      </c>
      <c r="Z1103" s="65">
        <f t="shared" si="793"/>
        <v>0</v>
      </c>
      <c r="AA1103" s="69">
        <f t="shared" si="794"/>
        <v>0</v>
      </c>
      <c r="AB1103" s="98">
        <f>SUMIF(BN1103:BU1103,"VERDADEIRO",BN$3:$BU1102)</f>
        <v>0</v>
      </c>
      <c r="AC1103" s="97">
        <f t="shared" si="812"/>
        <v>1100</v>
      </c>
      <c r="AD1103" s="89">
        <f>RTD("tryd.rtdserver",,"COT",B1103,"ULT")</f>
        <v>0</v>
      </c>
      <c r="AE1103" s="89">
        <f>RTD("tryd.rtdserver",,"COT",C1103,"ULT")</f>
        <v>0</v>
      </c>
      <c r="AF1103" s="89">
        <f>VLOOKUP($AC1103,LS_Coint_BD!$B$3:$AQ$1079,AF$2)*$AD1103+VLOOKUP($AC1103,LS_Coint_BD!$B$3:$AQ$1079,AF$2+1)</f>
        <v>0</v>
      </c>
      <c r="AG1103" s="89">
        <f>VLOOKUP($AC1103,LS_Coint_BD!$B$3:$AQ$1079,AG$2)*$AD1103+VLOOKUP($AC1103,LS_Coint_BD!$B$3:$AQ$1079,AG$2+1)</f>
        <v>0</v>
      </c>
      <c r="AH1103" s="89">
        <f>VLOOKUP($AC1103,LS_Coint_BD!$B$3:$AQ$1079,AH$2)*$AD1103+VLOOKUP($AC1103,LS_Coint_BD!$B$3:$AQ$1079,AH$2+1)</f>
        <v>0</v>
      </c>
      <c r="AI1103" s="89">
        <f>VLOOKUP($AC1103,LS_Coint_BD!$B$3:$AQ$1079,AI$2)*$AD1103+VLOOKUP($AC1103,LS_Coint_BD!$B$3:$AQ$1079,AI$2+1)</f>
        <v>0</v>
      </c>
      <c r="AJ1103" s="89">
        <f>VLOOKUP($AC1103,LS_Coint_BD!$B$3:$AQ$1079,AJ$2)*$AD1103+VLOOKUP($AC1103,LS_Coint_BD!$B$3:$AQ$1079,AJ$2+1)</f>
        <v>0</v>
      </c>
      <c r="AK1103" s="89">
        <f>VLOOKUP($AC1103,LS_Coint_BD!$B$3:$AQ$1079,AK$2)*$AD1103+VLOOKUP($AC1103,LS_Coint_BD!$B$3:$AQ$1079,AK$2+1)</f>
        <v>0</v>
      </c>
      <c r="AL1103" s="89">
        <f>VLOOKUP($AC1103,LS_Coint_BD!$B$3:$AQ$1079,AL$2)*$AD1103+VLOOKUP($AC1103,LS_Coint_BD!$B$3:$AQ$1079,AL$2+1)</f>
        <v>0</v>
      </c>
      <c r="AM1103" s="89">
        <f>VLOOKUP($AC1103,LS_Coint_BD!$B$3:$AQ$1079,AM$2)*$AD1103+VLOOKUP($AC1103,LS_Coint_BD!$B$3:$AQ$1079,AM$2+1)</f>
        <v>0</v>
      </c>
      <c r="AN1103" s="89">
        <f>VLOOKUP($AC1103,LS_Coint_BD!$B$3:$AQ$1079,AN$2)</f>
        <v>0</v>
      </c>
      <c r="AO1103" s="89">
        <f>VLOOKUP($AC1103,LS_Coint_BD!$B$3:$AQ$1079,AO$2)</f>
        <v>0</v>
      </c>
      <c r="AP1103" s="89">
        <f>VLOOKUP($AC1103,LS_Coint_BD!$B$3:$AQ$1079,AP$2)</f>
        <v>0</v>
      </c>
      <c r="AQ1103" s="89">
        <f>VLOOKUP($AC1103,LS_Coint_BD!$B$3:$AQ$1079,AQ$2)</f>
        <v>0</v>
      </c>
      <c r="AR1103" s="89">
        <f>VLOOKUP($AC1103,LS_Coint_BD!$B$3:$AQ$1079,AR$2)</f>
        <v>0</v>
      </c>
      <c r="AS1103" s="89">
        <f>VLOOKUP($AC1103,LS_Coint_BD!$B$3:$AQ$1079,AS$2)</f>
        <v>0</v>
      </c>
      <c r="AT1103" s="89">
        <f>VLOOKUP($AC1103,LS_Coint_BD!$B$3:$AQ$1079,AT$2)</f>
        <v>0</v>
      </c>
      <c r="AU1103" s="89">
        <f>VLOOKUP($AC1103,LS_Coint_BD!$B$3:$AQ$1079,AU$2)</f>
        <v>0</v>
      </c>
      <c r="AV1103" s="89">
        <f>VLOOKUP($AC1103,LS_Coint_BD!$B$3:$AQ$1079,AV$2)</f>
        <v>0</v>
      </c>
      <c r="AW1103" s="89">
        <f>VLOOKUP($AC1103,LS_Coint_BD!$B$3:$AQ$1079,AW$2)</f>
        <v>0</v>
      </c>
      <c r="AX1103" s="89">
        <f>VLOOKUP($AC1103,LS_Coint_BD!$B$3:$AQ$1079,AX$2)</f>
        <v>0</v>
      </c>
      <c r="AY1103" s="89">
        <f>VLOOKUP($AC1103,LS_Coint_BD!$B$3:$AQ$1079,AY$2)</f>
        <v>0</v>
      </c>
      <c r="AZ1103" s="89">
        <f>VLOOKUP($AC1103,LS_Coint_BD!$B$3:$AQ$1079,AZ$2)</f>
        <v>0</v>
      </c>
      <c r="BA1103" s="89">
        <f>VLOOKUP($AC1103,LS_Coint_BD!$B$3:$AQ$1079,BA$2)</f>
        <v>0</v>
      </c>
      <c r="BB1103" s="89">
        <f>VLOOKUP($AC1103,LS_Coint_BD!$B$3:$AQ$1079,BB$2)</f>
        <v>0</v>
      </c>
      <c r="BC1103" s="89">
        <f>VLOOKUP($AC1103,LS_Coint_BD!$B$3:$AQ$1079,BC$2)</f>
        <v>0</v>
      </c>
      <c r="BD1103" s="89">
        <f t="shared" si="795"/>
        <v>0</v>
      </c>
      <c r="BE1103" s="89">
        <f t="shared" si="796"/>
        <v>0</v>
      </c>
      <c r="BF1103" s="89">
        <f t="shared" si="797"/>
        <v>0</v>
      </c>
      <c r="BG1103" s="89">
        <f t="shared" si="798"/>
        <v>0</v>
      </c>
      <c r="BH1103" s="89">
        <f t="shared" si="799"/>
        <v>0</v>
      </c>
      <c r="BI1103" s="89">
        <f t="shared" si="800"/>
        <v>0</v>
      </c>
      <c r="BJ1103" s="89">
        <f t="shared" si="801"/>
        <v>0</v>
      </c>
      <c r="BK1103" s="89">
        <f t="shared" si="802"/>
        <v>0</v>
      </c>
      <c r="BL1103" s="89">
        <f t="shared" si="803"/>
        <v>0</v>
      </c>
      <c r="BM1103" s="89"/>
      <c r="BN1103" s="26" t="b">
        <f t="shared" si="804"/>
        <v>0</v>
      </c>
      <c r="BO1103" s="26" t="b">
        <f t="shared" si="805"/>
        <v>0</v>
      </c>
      <c r="BP1103" s="26" t="b">
        <f t="shared" si="806"/>
        <v>0</v>
      </c>
      <c r="BQ1103" s="26" t="b">
        <f t="shared" si="807"/>
        <v>0</v>
      </c>
      <c r="BR1103" s="26" t="b">
        <f t="shared" si="808"/>
        <v>0</v>
      </c>
      <c r="BS1103" s="26" t="b">
        <f t="shared" si="809"/>
        <v>0</v>
      </c>
      <c r="BT1103" s="26" t="b">
        <f t="shared" si="810"/>
        <v>0</v>
      </c>
      <c r="BU1103" s="26" t="b">
        <f t="shared" si="811"/>
        <v>0</v>
      </c>
    </row>
    <row r="1104" spans="2:73" ht="15" thickBot="1" x14ac:dyDescent="0.35">
      <c r="B1104" s="17">
        <f>VLOOKUP($AC1104,LS_Coint_BD!$B$3:$D$1079,2)</f>
        <v>0</v>
      </c>
      <c r="C1104" s="87">
        <f>VLOOKUP($AC1104,LS_Coint_BD!$B$3:$D$1079,3)</f>
        <v>0</v>
      </c>
      <c r="D1104" s="68">
        <f t="shared" si="771"/>
        <v>0</v>
      </c>
      <c r="E1104" s="65">
        <f t="shared" si="772"/>
        <v>0</v>
      </c>
      <c r="F1104" s="69">
        <f t="shared" si="773"/>
        <v>0</v>
      </c>
      <c r="G1104" s="68">
        <f t="shared" si="774"/>
        <v>0</v>
      </c>
      <c r="H1104" s="65">
        <f t="shared" si="775"/>
        <v>0</v>
      </c>
      <c r="I1104" s="69">
        <f t="shared" si="776"/>
        <v>0</v>
      </c>
      <c r="J1104" s="68">
        <f t="shared" si="777"/>
        <v>0</v>
      </c>
      <c r="K1104" s="65">
        <f t="shared" si="778"/>
        <v>0</v>
      </c>
      <c r="L1104" s="69">
        <f t="shared" si="779"/>
        <v>0</v>
      </c>
      <c r="M1104" s="68">
        <f t="shared" si="780"/>
        <v>0</v>
      </c>
      <c r="N1104" s="65">
        <f t="shared" si="781"/>
        <v>0</v>
      </c>
      <c r="O1104" s="69">
        <f t="shared" si="782"/>
        <v>0</v>
      </c>
      <c r="P1104" s="68">
        <f t="shared" si="783"/>
        <v>0</v>
      </c>
      <c r="Q1104" s="65">
        <f t="shared" si="784"/>
        <v>0</v>
      </c>
      <c r="R1104" s="69">
        <f t="shared" si="785"/>
        <v>0</v>
      </c>
      <c r="S1104" s="68">
        <f t="shared" si="786"/>
        <v>0</v>
      </c>
      <c r="T1104" s="65">
        <f t="shared" si="787"/>
        <v>0</v>
      </c>
      <c r="U1104" s="69">
        <f t="shared" si="788"/>
        <v>0</v>
      </c>
      <c r="V1104" s="68">
        <f t="shared" si="789"/>
        <v>0</v>
      </c>
      <c r="W1104" s="65">
        <f t="shared" si="790"/>
        <v>0</v>
      </c>
      <c r="X1104" s="69">
        <f t="shared" si="791"/>
        <v>0</v>
      </c>
      <c r="Y1104" s="68">
        <f t="shared" si="792"/>
        <v>0</v>
      </c>
      <c r="Z1104" s="65">
        <f t="shared" si="793"/>
        <v>0</v>
      </c>
      <c r="AA1104" s="69">
        <f t="shared" si="794"/>
        <v>0</v>
      </c>
      <c r="AB1104" s="98">
        <f>SUMIF(BN1104:BU1104,"VERDADEIRO",BN$3:$BU1103)</f>
        <v>0</v>
      </c>
      <c r="AC1104" s="97">
        <f t="shared" si="812"/>
        <v>1101</v>
      </c>
      <c r="AD1104" s="89">
        <f>RTD("tryd.rtdserver",,"COT",B1104,"ULT")</f>
        <v>0</v>
      </c>
      <c r="AE1104" s="89">
        <f>RTD("tryd.rtdserver",,"COT",C1104,"ULT")</f>
        <v>0</v>
      </c>
      <c r="AF1104" s="89">
        <f>VLOOKUP($AC1104,LS_Coint_BD!$B$3:$AQ$1079,AF$2)*$AD1104+VLOOKUP($AC1104,LS_Coint_BD!$B$3:$AQ$1079,AF$2+1)</f>
        <v>0</v>
      </c>
      <c r="AG1104" s="89">
        <f>VLOOKUP($AC1104,LS_Coint_BD!$B$3:$AQ$1079,AG$2)*$AD1104+VLOOKUP($AC1104,LS_Coint_BD!$B$3:$AQ$1079,AG$2+1)</f>
        <v>0</v>
      </c>
      <c r="AH1104" s="89">
        <f>VLOOKUP($AC1104,LS_Coint_BD!$B$3:$AQ$1079,AH$2)*$AD1104+VLOOKUP($AC1104,LS_Coint_BD!$B$3:$AQ$1079,AH$2+1)</f>
        <v>0</v>
      </c>
      <c r="AI1104" s="89">
        <f>VLOOKUP($AC1104,LS_Coint_BD!$B$3:$AQ$1079,AI$2)*$AD1104+VLOOKUP($AC1104,LS_Coint_BD!$B$3:$AQ$1079,AI$2+1)</f>
        <v>0</v>
      </c>
      <c r="AJ1104" s="89">
        <f>VLOOKUP($AC1104,LS_Coint_BD!$B$3:$AQ$1079,AJ$2)*$AD1104+VLOOKUP($AC1104,LS_Coint_BD!$B$3:$AQ$1079,AJ$2+1)</f>
        <v>0</v>
      </c>
      <c r="AK1104" s="89">
        <f>VLOOKUP($AC1104,LS_Coint_BD!$B$3:$AQ$1079,AK$2)*$AD1104+VLOOKUP($AC1104,LS_Coint_BD!$B$3:$AQ$1079,AK$2+1)</f>
        <v>0</v>
      </c>
      <c r="AL1104" s="89">
        <f>VLOOKUP($AC1104,LS_Coint_BD!$B$3:$AQ$1079,AL$2)*$AD1104+VLOOKUP($AC1104,LS_Coint_BD!$B$3:$AQ$1079,AL$2+1)</f>
        <v>0</v>
      </c>
      <c r="AM1104" s="89">
        <f>VLOOKUP($AC1104,LS_Coint_BD!$B$3:$AQ$1079,AM$2)*$AD1104+VLOOKUP($AC1104,LS_Coint_BD!$B$3:$AQ$1079,AM$2+1)</f>
        <v>0</v>
      </c>
      <c r="AN1104" s="89">
        <f>VLOOKUP($AC1104,LS_Coint_BD!$B$3:$AQ$1079,AN$2)</f>
        <v>0</v>
      </c>
      <c r="AO1104" s="89">
        <f>VLOOKUP($AC1104,LS_Coint_BD!$B$3:$AQ$1079,AO$2)</f>
        <v>0</v>
      </c>
      <c r="AP1104" s="89">
        <f>VLOOKUP($AC1104,LS_Coint_BD!$B$3:$AQ$1079,AP$2)</f>
        <v>0</v>
      </c>
      <c r="AQ1104" s="89">
        <f>VLOOKUP($AC1104,LS_Coint_BD!$B$3:$AQ$1079,AQ$2)</f>
        <v>0</v>
      </c>
      <c r="AR1104" s="89">
        <f>VLOOKUP($AC1104,LS_Coint_BD!$B$3:$AQ$1079,AR$2)</f>
        <v>0</v>
      </c>
      <c r="AS1104" s="89">
        <f>VLOOKUP($AC1104,LS_Coint_BD!$B$3:$AQ$1079,AS$2)</f>
        <v>0</v>
      </c>
      <c r="AT1104" s="89">
        <f>VLOOKUP($AC1104,LS_Coint_BD!$B$3:$AQ$1079,AT$2)</f>
        <v>0</v>
      </c>
      <c r="AU1104" s="89">
        <f>VLOOKUP($AC1104,LS_Coint_BD!$B$3:$AQ$1079,AU$2)</f>
        <v>0</v>
      </c>
      <c r="AV1104" s="89">
        <f>VLOOKUP($AC1104,LS_Coint_BD!$B$3:$AQ$1079,AV$2)</f>
        <v>0</v>
      </c>
      <c r="AW1104" s="89">
        <f>VLOOKUP($AC1104,LS_Coint_BD!$B$3:$AQ$1079,AW$2)</f>
        <v>0</v>
      </c>
      <c r="AX1104" s="89">
        <f>VLOOKUP($AC1104,LS_Coint_BD!$B$3:$AQ$1079,AX$2)</f>
        <v>0</v>
      </c>
      <c r="AY1104" s="89">
        <f>VLOOKUP($AC1104,LS_Coint_BD!$B$3:$AQ$1079,AY$2)</f>
        <v>0</v>
      </c>
      <c r="AZ1104" s="89">
        <f>VLOOKUP($AC1104,LS_Coint_BD!$B$3:$AQ$1079,AZ$2)</f>
        <v>0</v>
      </c>
      <c r="BA1104" s="89">
        <f>VLOOKUP($AC1104,LS_Coint_BD!$B$3:$AQ$1079,BA$2)</f>
        <v>0</v>
      </c>
      <c r="BB1104" s="89">
        <f>VLOOKUP($AC1104,LS_Coint_BD!$B$3:$AQ$1079,BB$2)</f>
        <v>0</v>
      </c>
      <c r="BC1104" s="89">
        <f>VLOOKUP($AC1104,LS_Coint_BD!$B$3:$AQ$1079,BC$2)</f>
        <v>0</v>
      </c>
      <c r="BD1104" s="89">
        <f t="shared" si="795"/>
        <v>0</v>
      </c>
      <c r="BE1104" s="89">
        <f t="shared" si="796"/>
        <v>0</v>
      </c>
      <c r="BF1104" s="89">
        <f t="shared" si="797"/>
        <v>0</v>
      </c>
      <c r="BG1104" s="89">
        <f t="shared" si="798"/>
        <v>0</v>
      </c>
      <c r="BH1104" s="89">
        <f t="shared" si="799"/>
        <v>0</v>
      </c>
      <c r="BI1104" s="89">
        <f t="shared" si="800"/>
        <v>0</v>
      </c>
      <c r="BJ1104" s="89">
        <f t="shared" si="801"/>
        <v>0</v>
      </c>
      <c r="BK1104" s="89">
        <f t="shared" si="802"/>
        <v>0</v>
      </c>
      <c r="BL1104" s="89">
        <f t="shared" si="803"/>
        <v>0</v>
      </c>
      <c r="BM1104" s="89"/>
      <c r="BN1104" s="26" t="b">
        <f t="shared" si="804"/>
        <v>0</v>
      </c>
      <c r="BO1104" s="26" t="b">
        <f t="shared" si="805"/>
        <v>0</v>
      </c>
      <c r="BP1104" s="26" t="b">
        <f t="shared" si="806"/>
        <v>0</v>
      </c>
      <c r="BQ1104" s="26" t="b">
        <f t="shared" si="807"/>
        <v>0</v>
      </c>
      <c r="BR1104" s="26" t="b">
        <f t="shared" si="808"/>
        <v>0</v>
      </c>
      <c r="BS1104" s="26" t="b">
        <f t="shared" si="809"/>
        <v>0</v>
      </c>
      <c r="BT1104" s="26" t="b">
        <f t="shared" si="810"/>
        <v>0</v>
      </c>
      <c r="BU1104" s="26" t="b">
        <f t="shared" si="811"/>
        <v>0</v>
      </c>
    </row>
    <row r="1105" spans="2:73" ht="15" thickBot="1" x14ac:dyDescent="0.35">
      <c r="B1105" s="17">
        <f>VLOOKUP($AC1105,LS_Coint_BD!$B$3:$D$1079,2)</f>
        <v>0</v>
      </c>
      <c r="C1105" s="87">
        <f>VLOOKUP($AC1105,LS_Coint_BD!$B$3:$D$1079,3)</f>
        <v>0</v>
      </c>
      <c r="D1105" s="68">
        <f t="shared" si="771"/>
        <v>0</v>
      </c>
      <c r="E1105" s="65">
        <f t="shared" si="772"/>
        <v>0</v>
      </c>
      <c r="F1105" s="69">
        <f t="shared" si="773"/>
        <v>0</v>
      </c>
      <c r="G1105" s="68">
        <f t="shared" si="774"/>
        <v>0</v>
      </c>
      <c r="H1105" s="65">
        <f t="shared" si="775"/>
        <v>0</v>
      </c>
      <c r="I1105" s="69">
        <f t="shared" si="776"/>
        <v>0</v>
      </c>
      <c r="J1105" s="68">
        <f t="shared" si="777"/>
        <v>0</v>
      </c>
      <c r="K1105" s="65">
        <f t="shared" si="778"/>
        <v>0</v>
      </c>
      <c r="L1105" s="69">
        <f t="shared" si="779"/>
        <v>0</v>
      </c>
      <c r="M1105" s="68">
        <f t="shared" si="780"/>
        <v>0</v>
      </c>
      <c r="N1105" s="65">
        <f t="shared" si="781"/>
        <v>0</v>
      </c>
      <c r="O1105" s="69">
        <f t="shared" si="782"/>
        <v>0</v>
      </c>
      <c r="P1105" s="68">
        <f t="shared" si="783"/>
        <v>0</v>
      </c>
      <c r="Q1105" s="65">
        <f t="shared" si="784"/>
        <v>0</v>
      </c>
      <c r="R1105" s="69">
        <f t="shared" si="785"/>
        <v>0</v>
      </c>
      <c r="S1105" s="68">
        <f t="shared" si="786"/>
        <v>0</v>
      </c>
      <c r="T1105" s="65">
        <f t="shared" si="787"/>
        <v>0</v>
      </c>
      <c r="U1105" s="69">
        <f t="shared" si="788"/>
        <v>0</v>
      </c>
      <c r="V1105" s="68">
        <f t="shared" si="789"/>
        <v>0</v>
      </c>
      <c r="W1105" s="65">
        <f t="shared" si="790"/>
        <v>0</v>
      </c>
      <c r="X1105" s="69">
        <f t="shared" si="791"/>
        <v>0</v>
      </c>
      <c r="Y1105" s="68">
        <f t="shared" si="792"/>
        <v>0</v>
      </c>
      <c r="Z1105" s="65">
        <f t="shared" si="793"/>
        <v>0</v>
      </c>
      <c r="AA1105" s="69">
        <f t="shared" si="794"/>
        <v>0</v>
      </c>
      <c r="AB1105" s="98">
        <f>SUMIF(BN1105:BU1105,"VERDADEIRO",BN$3:$BU1104)</f>
        <v>0</v>
      </c>
      <c r="AC1105" s="97">
        <f t="shared" si="812"/>
        <v>1102</v>
      </c>
      <c r="AD1105" s="89">
        <f>RTD("tryd.rtdserver",,"COT",B1105,"ULT")</f>
        <v>0</v>
      </c>
      <c r="AE1105" s="89">
        <f>RTD("tryd.rtdserver",,"COT",C1105,"ULT")</f>
        <v>0</v>
      </c>
      <c r="AF1105" s="89">
        <f>VLOOKUP($AC1105,LS_Coint_BD!$B$3:$AQ$1079,AF$2)*$AD1105+VLOOKUP($AC1105,LS_Coint_BD!$B$3:$AQ$1079,AF$2+1)</f>
        <v>0</v>
      </c>
      <c r="AG1105" s="89">
        <f>VLOOKUP($AC1105,LS_Coint_BD!$B$3:$AQ$1079,AG$2)*$AD1105+VLOOKUP($AC1105,LS_Coint_BD!$B$3:$AQ$1079,AG$2+1)</f>
        <v>0</v>
      </c>
      <c r="AH1105" s="89">
        <f>VLOOKUP($AC1105,LS_Coint_BD!$B$3:$AQ$1079,AH$2)*$AD1105+VLOOKUP($AC1105,LS_Coint_BD!$B$3:$AQ$1079,AH$2+1)</f>
        <v>0</v>
      </c>
      <c r="AI1105" s="89">
        <f>VLOOKUP($AC1105,LS_Coint_BD!$B$3:$AQ$1079,AI$2)*$AD1105+VLOOKUP($AC1105,LS_Coint_BD!$B$3:$AQ$1079,AI$2+1)</f>
        <v>0</v>
      </c>
      <c r="AJ1105" s="89">
        <f>VLOOKUP($AC1105,LS_Coint_BD!$B$3:$AQ$1079,AJ$2)*$AD1105+VLOOKUP($AC1105,LS_Coint_BD!$B$3:$AQ$1079,AJ$2+1)</f>
        <v>0</v>
      </c>
      <c r="AK1105" s="89">
        <f>VLOOKUP($AC1105,LS_Coint_BD!$B$3:$AQ$1079,AK$2)*$AD1105+VLOOKUP($AC1105,LS_Coint_BD!$B$3:$AQ$1079,AK$2+1)</f>
        <v>0</v>
      </c>
      <c r="AL1105" s="89">
        <f>VLOOKUP($AC1105,LS_Coint_BD!$B$3:$AQ$1079,AL$2)*$AD1105+VLOOKUP($AC1105,LS_Coint_BD!$B$3:$AQ$1079,AL$2+1)</f>
        <v>0</v>
      </c>
      <c r="AM1105" s="89">
        <f>VLOOKUP($AC1105,LS_Coint_BD!$B$3:$AQ$1079,AM$2)*$AD1105+VLOOKUP($AC1105,LS_Coint_BD!$B$3:$AQ$1079,AM$2+1)</f>
        <v>0</v>
      </c>
      <c r="AN1105" s="89">
        <f>VLOOKUP($AC1105,LS_Coint_BD!$B$3:$AQ$1079,AN$2)</f>
        <v>0</v>
      </c>
      <c r="AO1105" s="89">
        <f>VLOOKUP($AC1105,LS_Coint_BD!$B$3:$AQ$1079,AO$2)</f>
        <v>0</v>
      </c>
      <c r="AP1105" s="89">
        <f>VLOOKUP($AC1105,LS_Coint_BD!$B$3:$AQ$1079,AP$2)</f>
        <v>0</v>
      </c>
      <c r="AQ1105" s="89">
        <f>VLOOKUP($AC1105,LS_Coint_BD!$B$3:$AQ$1079,AQ$2)</f>
        <v>0</v>
      </c>
      <c r="AR1105" s="89">
        <f>VLOOKUP($AC1105,LS_Coint_BD!$B$3:$AQ$1079,AR$2)</f>
        <v>0</v>
      </c>
      <c r="AS1105" s="89">
        <f>VLOOKUP($AC1105,LS_Coint_BD!$B$3:$AQ$1079,AS$2)</f>
        <v>0</v>
      </c>
      <c r="AT1105" s="89">
        <f>VLOOKUP($AC1105,LS_Coint_BD!$B$3:$AQ$1079,AT$2)</f>
        <v>0</v>
      </c>
      <c r="AU1105" s="89">
        <f>VLOOKUP($AC1105,LS_Coint_BD!$B$3:$AQ$1079,AU$2)</f>
        <v>0</v>
      </c>
      <c r="AV1105" s="89">
        <f>VLOOKUP($AC1105,LS_Coint_BD!$B$3:$AQ$1079,AV$2)</f>
        <v>0</v>
      </c>
      <c r="AW1105" s="89">
        <f>VLOOKUP($AC1105,LS_Coint_BD!$B$3:$AQ$1079,AW$2)</f>
        <v>0</v>
      </c>
      <c r="AX1105" s="89">
        <f>VLOOKUP($AC1105,LS_Coint_BD!$B$3:$AQ$1079,AX$2)</f>
        <v>0</v>
      </c>
      <c r="AY1105" s="89">
        <f>VLOOKUP($AC1105,LS_Coint_BD!$B$3:$AQ$1079,AY$2)</f>
        <v>0</v>
      </c>
      <c r="AZ1105" s="89">
        <f>VLOOKUP($AC1105,LS_Coint_BD!$B$3:$AQ$1079,AZ$2)</f>
        <v>0</v>
      </c>
      <c r="BA1105" s="89">
        <f>VLOOKUP($AC1105,LS_Coint_BD!$B$3:$AQ$1079,BA$2)</f>
        <v>0</v>
      </c>
      <c r="BB1105" s="89">
        <f>VLOOKUP($AC1105,LS_Coint_BD!$B$3:$AQ$1079,BB$2)</f>
        <v>0</v>
      </c>
      <c r="BC1105" s="89">
        <f>VLOOKUP($AC1105,LS_Coint_BD!$B$3:$AQ$1079,BC$2)</f>
        <v>0</v>
      </c>
      <c r="BD1105" s="89">
        <f t="shared" si="795"/>
        <v>0</v>
      </c>
      <c r="BE1105" s="89">
        <f t="shared" si="796"/>
        <v>0</v>
      </c>
      <c r="BF1105" s="89">
        <f t="shared" si="797"/>
        <v>0</v>
      </c>
      <c r="BG1105" s="89">
        <f t="shared" si="798"/>
        <v>0</v>
      </c>
      <c r="BH1105" s="89">
        <f t="shared" si="799"/>
        <v>0</v>
      </c>
      <c r="BI1105" s="89">
        <f t="shared" si="800"/>
        <v>0</v>
      </c>
      <c r="BJ1105" s="89">
        <f t="shared" si="801"/>
        <v>0</v>
      </c>
      <c r="BK1105" s="89">
        <f t="shared" si="802"/>
        <v>0</v>
      </c>
      <c r="BL1105" s="89">
        <f t="shared" si="803"/>
        <v>0</v>
      </c>
      <c r="BM1105" s="89"/>
      <c r="BN1105" s="26" t="b">
        <f t="shared" si="804"/>
        <v>0</v>
      </c>
      <c r="BO1105" s="26" t="b">
        <f t="shared" si="805"/>
        <v>0</v>
      </c>
      <c r="BP1105" s="26" t="b">
        <f t="shared" si="806"/>
        <v>0</v>
      </c>
      <c r="BQ1105" s="26" t="b">
        <f t="shared" si="807"/>
        <v>0</v>
      </c>
      <c r="BR1105" s="26" t="b">
        <f t="shared" si="808"/>
        <v>0</v>
      </c>
      <c r="BS1105" s="26" t="b">
        <f t="shared" si="809"/>
        <v>0</v>
      </c>
      <c r="BT1105" s="26" t="b">
        <f t="shared" si="810"/>
        <v>0</v>
      </c>
      <c r="BU1105" s="26" t="b">
        <f t="shared" si="811"/>
        <v>0</v>
      </c>
    </row>
    <row r="1106" spans="2:73" ht="15" thickBot="1" x14ac:dyDescent="0.35">
      <c r="B1106" s="17">
        <f>VLOOKUP($AC1106,LS_Coint_BD!$B$3:$D$1079,2)</f>
        <v>0</v>
      </c>
      <c r="C1106" s="87">
        <f>VLOOKUP($AC1106,LS_Coint_BD!$B$3:$D$1079,3)</f>
        <v>0</v>
      </c>
      <c r="D1106" s="68">
        <f t="shared" si="771"/>
        <v>0</v>
      </c>
      <c r="E1106" s="65">
        <f t="shared" si="772"/>
        <v>0</v>
      </c>
      <c r="F1106" s="69">
        <f t="shared" si="773"/>
        <v>0</v>
      </c>
      <c r="G1106" s="68">
        <f t="shared" si="774"/>
        <v>0</v>
      </c>
      <c r="H1106" s="65">
        <f t="shared" si="775"/>
        <v>0</v>
      </c>
      <c r="I1106" s="69">
        <f t="shared" si="776"/>
        <v>0</v>
      </c>
      <c r="J1106" s="68">
        <f t="shared" si="777"/>
        <v>0</v>
      </c>
      <c r="K1106" s="65">
        <f t="shared" si="778"/>
        <v>0</v>
      </c>
      <c r="L1106" s="69">
        <f t="shared" si="779"/>
        <v>0</v>
      </c>
      <c r="M1106" s="68">
        <f t="shared" si="780"/>
        <v>0</v>
      </c>
      <c r="N1106" s="65">
        <f t="shared" si="781"/>
        <v>0</v>
      </c>
      <c r="O1106" s="69">
        <f t="shared" si="782"/>
        <v>0</v>
      </c>
      <c r="P1106" s="68">
        <f t="shared" si="783"/>
        <v>0</v>
      </c>
      <c r="Q1106" s="65">
        <f t="shared" si="784"/>
        <v>0</v>
      </c>
      <c r="R1106" s="69">
        <f t="shared" si="785"/>
        <v>0</v>
      </c>
      <c r="S1106" s="68">
        <f t="shared" si="786"/>
        <v>0</v>
      </c>
      <c r="T1106" s="65">
        <f t="shared" si="787"/>
        <v>0</v>
      </c>
      <c r="U1106" s="69">
        <f t="shared" si="788"/>
        <v>0</v>
      </c>
      <c r="V1106" s="68">
        <f t="shared" si="789"/>
        <v>0</v>
      </c>
      <c r="W1106" s="65">
        <f t="shared" si="790"/>
        <v>0</v>
      </c>
      <c r="X1106" s="69">
        <f t="shared" si="791"/>
        <v>0</v>
      </c>
      <c r="Y1106" s="68">
        <f t="shared" si="792"/>
        <v>0</v>
      </c>
      <c r="Z1106" s="65">
        <f t="shared" si="793"/>
        <v>0</v>
      </c>
      <c r="AA1106" s="69">
        <f t="shared" si="794"/>
        <v>0</v>
      </c>
      <c r="AB1106" s="98">
        <f>SUMIF(BN1106:BU1106,"VERDADEIRO",BN$3:$BU1105)</f>
        <v>0</v>
      </c>
      <c r="AC1106" s="97">
        <f t="shared" si="812"/>
        <v>1103</v>
      </c>
      <c r="AD1106" s="89">
        <f>RTD("tryd.rtdserver",,"COT",B1106,"ULT")</f>
        <v>0</v>
      </c>
      <c r="AE1106" s="89">
        <f>RTD("tryd.rtdserver",,"COT",C1106,"ULT")</f>
        <v>0</v>
      </c>
      <c r="AF1106" s="89">
        <f>VLOOKUP($AC1106,LS_Coint_BD!$B$3:$AQ$1079,AF$2)*$AD1106+VLOOKUP($AC1106,LS_Coint_BD!$B$3:$AQ$1079,AF$2+1)</f>
        <v>0</v>
      </c>
      <c r="AG1106" s="89">
        <f>VLOOKUP($AC1106,LS_Coint_BD!$B$3:$AQ$1079,AG$2)*$AD1106+VLOOKUP($AC1106,LS_Coint_BD!$B$3:$AQ$1079,AG$2+1)</f>
        <v>0</v>
      </c>
      <c r="AH1106" s="89">
        <f>VLOOKUP($AC1106,LS_Coint_BD!$B$3:$AQ$1079,AH$2)*$AD1106+VLOOKUP($AC1106,LS_Coint_BD!$B$3:$AQ$1079,AH$2+1)</f>
        <v>0</v>
      </c>
      <c r="AI1106" s="89">
        <f>VLOOKUP($AC1106,LS_Coint_BD!$B$3:$AQ$1079,AI$2)*$AD1106+VLOOKUP($AC1106,LS_Coint_BD!$B$3:$AQ$1079,AI$2+1)</f>
        <v>0</v>
      </c>
      <c r="AJ1106" s="89">
        <f>VLOOKUP($AC1106,LS_Coint_BD!$B$3:$AQ$1079,AJ$2)*$AD1106+VLOOKUP($AC1106,LS_Coint_BD!$B$3:$AQ$1079,AJ$2+1)</f>
        <v>0</v>
      </c>
      <c r="AK1106" s="89">
        <f>VLOOKUP($AC1106,LS_Coint_BD!$B$3:$AQ$1079,AK$2)*$AD1106+VLOOKUP($AC1106,LS_Coint_BD!$B$3:$AQ$1079,AK$2+1)</f>
        <v>0</v>
      </c>
      <c r="AL1106" s="89">
        <f>VLOOKUP($AC1106,LS_Coint_BD!$B$3:$AQ$1079,AL$2)*$AD1106+VLOOKUP($AC1106,LS_Coint_BD!$B$3:$AQ$1079,AL$2+1)</f>
        <v>0</v>
      </c>
      <c r="AM1106" s="89">
        <f>VLOOKUP($AC1106,LS_Coint_BD!$B$3:$AQ$1079,AM$2)*$AD1106+VLOOKUP($AC1106,LS_Coint_BD!$B$3:$AQ$1079,AM$2+1)</f>
        <v>0</v>
      </c>
      <c r="AN1106" s="89">
        <f>VLOOKUP($AC1106,LS_Coint_BD!$B$3:$AQ$1079,AN$2)</f>
        <v>0</v>
      </c>
      <c r="AO1106" s="89">
        <f>VLOOKUP($AC1106,LS_Coint_BD!$B$3:$AQ$1079,AO$2)</f>
        <v>0</v>
      </c>
      <c r="AP1106" s="89">
        <f>VLOOKUP($AC1106,LS_Coint_BD!$B$3:$AQ$1079,AP$2)</f>
        <v>0</v>
      </c>
      <c r="AQ1106" s="89">
        <f>VLOOKUP($AC1106,LS_Coint_BD!$B$3:$AQ$1079,AQ$2)</f>
        <v>0</v>
      </c>
      <c r="AR1106" s="89">
        <f>VLOOKUP($AC1106,LS_Coint_BD!$B$3:$AQ$1079,AR$2)</f>
        <v>0</v>
      </c>
      <c r="AS1106" s="89">
        <f>VLOOKUP($AC1106,LS_Coint_BD!$B$3:$AQ$1079,AS$2)</f>
        <v>0</v>
      </c>
      <c r="AT1106" s="89">
        <f>VLOOKUP($AC1106,LS_Coint_BD!$B$3:$AQ$1079,AT$2)</f>
        <v>0</v>
      </c>
      <c r="AU1106" s="89">
        <f>VLOOKUP($AC1106,LS_Coint_BD!$B$3:$AQ$1079,AU$2)</f>
        <v>0</v>
      </c>
      <c r="AV1106" s="89">
        <f>VLOOKUP($AC1106,LS_Coint_BD!$B$3:$AQ$1079,AV$2)</f>
        <v>0</v>
      </c>
      <c r="AW1106" s="89">
        <f>VLOOKUP($AC1106,LS_Coint_BD!$B$3:$AQ$1079,AW$2)</f>
        <v>0</v>
      </c>
      <c r="AX1106" s="89">
        <f>VLOOKUP($AC1106,LS_Coint_BD!$B$3:$AQ$1079,AX$2)</f>
        <v>0</v>
      </c>
      <c r="AY1106" s="89">
        <f>VLOOKUP($AC1106,LS_Coint_BD!$B$3:$AQ$1079,AY$2)</f>
        <v>0</v>
      </c>
      <c r="AZ1106" s="89">
        <f>VLOOKUP($AC1106,LS_Coint_BD!$B$3:$AQ$1079,AZ$2)</f>
        <v>0</v>
      </c>
      <c r="BA1106" s="89">
        <f>VLOOKUP($AC1106,LS_Coint_BD!$B$3:$AQ$1079,BA$2)</f>
        <v>0</v>
      </c>
      <c r="BB1106" s="89">
        <f>VLOOKUP($AC1106,LS_Coint_BD!$B$3:$AQ$1079,BB$2)</f>
        <v>0</v>
      </c>
      <c r="BC1106" s="89">
        <f>VLOOKUP($AC1106,LS_Coint_BD!$B$3:$AQ$1079,BC$2)</f>
        <v>0</v>
      </c>
      <c r="BD1106" s="89">
        <f t="shared" si="795"/>
        <v>0</v>
      </c>
      <c r="BE1106" s="89">
        <f t="shared" si="796"/>
        <v>0</v>
      </c>
      <c r="BF1106" s="89">
        <f t="shared" si="797"/>
        <v>0</v>
      </c>
      <c r="BG1106" s="89">
        <f t="shared" si="798"/>
        <v>0</v>
      </c>
      <c r="BH1106" s="89">
        <f t="shared" si="799"/>
        <v>0</v>
      </c>
      <c r="BI1106" s="89">
        <f t="shared" si="800"/>
        <v>0</v>
      </c>
      <c r="BJ1106" s="89">
        <f t="shared" si="801"/>
        <v>0</v>
      </c>
      <c r="BK1106" s="89">
        <f t="shared" si="802"/>
        <v>0</v>
      </c>
      <c r="BL1106" s="89">
        <f t="shared" si="803"/>
        <v>0</v>
      </c>
      <c r="BM1106" s="89"/>
      <c r="BN1106" s="26" t="b">
        <f t="shared" si="804"/>
        <v>0</v>
      </c>
      <c r="BO1106" s="26" t="b">
        <f t="shared" si="805"/>
        <v>0</v>
      </c>
      <c r="BP1106" s="26" t="b">
        <f t="shared" si="806"/>
        <v>0</v>
      </c>
      <c r="BQ1106" s="26" t="b">
        <f t="shared" si="807"/>
        <v>0</v>
      </c>
      <c r="BR1106" s="26" t="b">
        <f t="shared" si="808"/>
        <v>0</v>
      </c>
      <c r="BS1106" s="26" t="b">
        <f t="shared" si="809"/>
        <v>0</v>
      </c>
      <c r="BT1106" s="26" t="b">
        <f t="shared" si="810"/>
        <v>0</v>
      </c>
      <c r="BU1106" s="26" t="b">
        <f t="shared" si="811"/>
        <v>0</v>
      </c>
    </row>
    <row r="1107" spans="2:73" ht="15" thickBot="1" x14ac:dyDescent="0.35">
      <c r="B1107" s="17">
        <f>VLOOKUP($AC1107,LS_Coint_BD!$B$3:$D$1079,2)</f>
        <v>0</v>
      </c>
      <c r="C1107" s="87">
        <f>VLOOKUP($AC1107,LS_Coint_BD!$B$3:$D$1079,3)</f>
        <v>0</v>
      </c>
      <c r="D1107" s="68">
        <f t="shared" si="771"/>
        <v>0</v>
      </c>
      <c r="E1107" s="65">
        <f t="shared" si="772"/>
        <v>0</v>
      </c>
      <c r="F1107" s="69">
        <f t="shared" si="773"/>
        <v>0</v>
      </c>
      <c r="G1107" s="68">
        <f t="shared" si="774"/>
        <v>0</v>
      </c>
      <c r="H1107" s="65">
        <f t="shared" si="775"/>
        <v>0</v>
      </c>
      <c r="I1107" s="69">
        <f t="shared" si="776"/>
        <v>0</v>
      </c>
      <c r="J1107" s="68">
        <f t="shared" si="777"/>
        <v>0</v>
      </c>
      <c r="K1107" s="65">
        <f t="shared" si="778"/>
        <v>0</v>
      </c>
      <c r="L1107" s="69">
        <f t="shared" si="779"/>
        <v>0</v>
      </c>
      <c r="M1107" s="68">
        <f t="shared" si="780"/>
        <v>0</v>
      </c>
      <c r="N1107" s="65">
        <f t="shared" si="781"/>
        <v>0</v>
      </c>
      <c r="O1107" s="69">
        <f t="shared" si="782"/>
        <v>0</v>
      </c>
      <c r="P1107" s="68">
        <f t="shared" si="783"/>
        <v>0</v>
      </c>
      <c r="Q1107" s="65">
        <f t="shared" si="784"/>
        <v>0</v>
      </c>
      <c r="R1107" s="69">
        <f t="shared" si="785"/>
        <v>0</v>
      </c>
      <c r="S1107" s="68">
        <f t="shared" si="786"/>
        <v>0</v>
      </c>
      <c r="T1107" s="65">
        <f t="shared" si="787"/>
        <v>0</v>
      </c>
      <c r="U1107" s="69">
        <f t="shared" si="788"/>
        <v>0</v>
      </c>
      <c r="V1107" s="68">
        <f t="shared" si="789"/>
        <v>0</v>
      </c>
      <c r="W1107" s="65">
        <f t="shared" si="790"/>
        <v>0</v>
      </c>
      <c r="X1107" s="69">
        <f t="shared" si="791"/>
        <v>0</v>
      </c>
      <c r="Y1107" s="68">
        <f t="shared" si="792"/>
        <v>0</v>
      </c>
      <c r="Z1107" s="65">
        <f t="shared" si="793"/>
        <v>0</v>
      </c>
      <c r="AA1107" s="69">
        <f t="shared" si="794"/>
        <v>0</v>
      </c>
      <c r="AB1107" s="98">
        <f>SUMIF(BN1107:BU1107,"VERDADEIRO",BN$3:$BU1106)</f>
        <v>0</v>
      </c>
      <c r="AC1107" s="97">
        <f t="shared" si="812"/>
        <v>1104</v>
      </c>
      <c r="AD1107" s="89">
        <f>RTD("tryd.rtdserver",,"COT",B1107,"ULT")</f>
        <v>0</v>
      </c>
      <c r="AE1107" s="89">
        <f>RTD("tryd.rtdserver",,"COT",C1107,"ULT")</f>
        <v>0</v>
      </c>
      <c r="AF1107" s="89">
        <f>VLOOKUP($AC1107,LS_Coint_BD!$B$3:$AQ$1079,AF$2)*$AD1107+VLOOKUP($AC1107,LS_Coint_BD!$B$3:$AQ$1079,AF$2+1)</f>
        <v>0</v>
      </c>
      <c r="AG1107" s="89">
        <f>VLOOKUP($AC1107,LS_Coint_BD!$B$3:$AQ$1079,AG$2)*$AD1107+VLOOKUP($AC1107,LS_Coint_BD!$B$3:$AQ$1079,AG$2+1)</f>
        <v>0</v>
      </c>
      <c r="AH1107" s="89">
        <f>VLOOKUP($AC1107,LS_Coint_BD!$B$3:$AQ$1079,AH$2)*$AD1107+VLOOKUP($AC1107,LS_Coint_BD!$B$3:$AQ$1079,AH$2+1)</f>
        <v>0</v>
      </c>
      <c r="AI1107" s="89">
        <f>VLOOKUP($AC1107,LS_Coint_BD!$B$3:$AQ$1079,AI$2)*$AD1107+VLOOKUP($AC1107,LS_Coint_BD!$B$3:$AQ$1079,AI$2+1)</f>
        <v>0</v>
      </c>
      <c r="AJ1107" s="89">
        <f>VLOOKUP($AC1107,LS_Coint_BD!$B$3:$AQ$1079,AJ$2)*$AD1107+VLOOKUP($AC1107,LS_Coint_BD!$B$3:$AQ$1079,AJ$2+1)</f>
        <v>0</v>
      </c>
      <c r="AK1107" s="89">
        <f>VLOOKUP($AC1107,LS_Coint_BD!$B$3:$AQ$1079,AK$2)*$AD1107+VLOOKUP($AC1107,LS_Coint_BD!$B$3:$AQ$1079,AK$2+1)</f>
        <v>0</v>
      </c>
      <c r="AL1107" s="89">
        <f>VLOOKUP($AC1107,LS_Coint_BD!$B$3:$AQ$1079,AL$2)*$AD1107+VLOOKUP($AC1107,LS_Coint_BD!$B$3:$AQ$1079,AL$2+1)</f>
        <v>0</v>
      </c>
      <c r="AM1107" s="89">
        <f>VLOOKUP($AC1107,LS_Coint_BD!$B$3:$AQ$1079,AM$2)*$AD1107+VLOOKUP($AC1107,LS_Coint_BD!$B$3:$AQ$1079,AM$2+1)</f>
        <v>0</v>
      </c>
      <c r="AN1107" s="89">
        <f>VLOOKUP($AC1107,LS_Coint_BD!$B$3:$AQ$1079,AN$2)</f>
        <v>0</v>
      </c>
      <c r="AO1107" s="89">
        <f>VLOOKUP($AC1107,LS_Coint_BD!$B$3:$AQ$1079,AO$2)</f>
        <v>0</v>
      </c>
      <c r="AP1107" s="89">
        <f>VLOOKUP($AC1107,LS_Coint_BD!$B$3:$AQ$1079,AP$2)</f>
        <v>0</v>
      </c>
      <c r="AQ1107" s="89">
        <f>VLOOKUP($AC1107,LS_Coint_BD!$B$3:$AQ$1079,AQ$2)</f>
        <v>0</v>
      </c>
      <c r="AR1107" s="89">
        <f>VLOOKUP($AC1107,LS_Coint_BD!$B$3:$AQ$1079,AR$2)</f>
        <v>0</v>
      </c>
      <c r="AS1107" s="89">
        <f>VLOOKUP($AC1107,LS_Coint_BD!$B$3:$AQ$1079,AS$2)</f>
        <v>0</v>
      </c>
      <c r="AT1107" s="89">
        <f>VLOOKUP($AC1107,LS_Coint_BD!$B$3:$AQ$1079,AT$2)</f>
        <v>0</v>
      </c>
      <c r="AU1107" s="89">
        <f>VLOOKUP($AC1107,LS_Coint_BD!$B$3:$AQ$1079,AU$2)</f>
        <v>0</v>
      </c>
      <c r="AV1107" s="89">
        <f>VLOOKUP($AC1107,LS_Coint_BD!$B$3:$AQ$1079,AV$2)</f>
        <v>0</v>
      </c>
      <c r="AW1107" s="89">
        <f>VLOOKUP($AC1107,LS_Coint_BD!$B$3:$AQ$1079,AW$2)</f>
        <v>0</v>
      </c>
      <c r="AX1107" s="89">
        <f>VLOOKUP($AC1107,LS_Coint_BD!$B$3:$AQ$1079,AX$2)</f>
        <v>0</v>
      </c>
      <c r="AY1107" s="89">
        <f>VLOOKUP($AC1107,LS_Coint_BD!$B$3:$AQ$1079,AY$2)</f>
        <v>0</v>
      </c>
      <c r="AZ1107" s="89">
        <f>VLOOKUP($AC1107,LS_Coint_BD!$B$3:$AQ$1079,AZ$2)</f>
        <v>0</v>
      </c>
      <c r="BA1107" s="89">
        <f>VLOOKUP($AC1107,LS_Coint_BD!$B$3:$AQ$1079,BA$2)</f>
        <v>0</v>
      </c>
      <c r="BB1107" s="89">
        <f>VLOOKUP($AC1107,LS_Coint_BD!$B$3:$AQ$1079,BB$2)</f>
        <v>0</v>
      </c>
      <c r="BC1107" s="89">
        <f>VLOOKUP($AC1107,LS_Coint_BD!$B$3:$AQ$1079,BC$2)</f>
        <v>0</v>
      </c>
      <c r="BD1107" s="89">
        <f t="shared" si="795"/>
        <v>0</v>
      </c>
      <c r="BE1107" s="89">
        <f t="shared" si="796"/>
        <v>0</v>
      </c>
      <c r="BF1107" s="89">
        <f t="shared" si="797"/>
        <v>0</v>
      </c>
      <c r="BG1107" s="89">
        <f t="shared" si="798"/>
        <v>0</v>
      </c>
      <c r="BH1107" s="89">
        <f t="shared" si="799"/>
        <v>0</v>
      </c>
      <c r="BI1107" s="89">
        <f t="shared" si="800"/>
        <v>0</v>
      </c>
      <c r="BJ1107" s="89">
        <f t="shared" si="801"/>
        <v>0</v>
      </c>
      <c r="BK1107" s="89">
        <f t="shared" si="802"/>
        <v>0</v>
      </c>
      <c r="BL1107" s="89">
        <f t="shared" si="803"/>
        <v>0</v>
      </c>
      <c r="BM1107" s="89"/>
      <c r="BN1107" s="26" t="b">
        <f t="shared" si="804"/>
        <v>0</v>
      </c>
      <c r="BO1107" s="26" t="b">
        <f t="shared" si="805"/>
        <v>0</v>
      </c>
      <c r="BP1107" s="26" t="b">
        <f t="shared" si="806"/>
        <v>0</v>
      </c>
      <c r="BQ1107" s="26" t="b">
        <f t="shared" si="807"/>
        <v>0</v>
      </c>
      <c r="BR1107" s="26" t="b">
        <f t="shared" si="808"/>
        <v>0</v>
      </c>
      <c r="BS1107" s="26" t="b">
        <f t="shared" si="809"/>
        <v>0</v>
      </c>
      <c r="BT1107" s="26" t="b">
        <f t="shared" si="810"/>
        <v>0</v>
      </c>
      <c r="BU1107" s="26" t="b">
        <f t="shared" si="811"/>
        <v>0</v>
      </c>
    </row>
    <row r="1108" spans="2:73" ht="15" thickBot="1" x14ac:dyDescent="0.35">
      <c r="B1108" s="17">
        <f>VLOOKUP($AC1108,LS_Coint_BD!$B$3:$D$1079,2)</f>
        <v>0</v>
      </c>
      <c r="C1108" s="87">
        <f>VLOOKUP($AC1108,LS_Coint_BD!$B$3:$D$1079,3)</f>
        <v>0</v>
      </c>
      <c r="D1108" s="68">
        <f t="shared" ref="D1108:D1171" si="813">IF(AF1108=0,0,$AE1108-AF1108)</f>
        <v>0</v>
      </c>
      <c r="E1108" s="65">
        <f t="shared" ref="E1108:E1171" si="814">F1108/2*3</f>
        <v>0</v>
      </c>
      <c r="F1108" s="69">
        <f t="shared" ref="F1108:F1171" si="815">BD1108</f>
        <v>0</v>
      </c>
      <c r="G1108" s="68">
        <f t="shared" ref="G1108:G1171" si="816">IF(AG1108=0,0,$AE1108-AG1108)</f>
        <v>0</v>
      </c>
      <c r="H1108" s="65">
        <f t="shared" ref="H1108:H1171" si="817">I1108/2*3</f>
        <v>0</v>
      </c>
      <c r="I1108" s="69">
        <f t="shared" ref="I1108:I1171" si="818">BE1108</f>
        <v>0</v>
      </c>
      <c r="J1108" s="68">
        <f t="shared" ref="J1108:J1171" si="819">IF(AH1108=0,0,$AE1108-AH1108)</f>
        <v>0</v>
      </c>
      <c r="K1108" s="65">
        <f t="shared" ref="K1108:K1171" si="820">L1108/2*3</f>
        <v>0</v>
      </c>
      <c r="L1108" s="69">
        <f t="shared" ref="L1108:L1171" si="821">BF1108</f>
        <v>0</v>
      </c>
      <c r="M1108" s="68">
        <f t="shared" ref="M1108:M1171" si="822">IF(AI1108=0,0,$AE1108-AI1108)</f>
        <v>0</v>
      </c>
      <c r="N1108" s="65">
        <f t="shared" ref="N1108:N1171" si="823">O1108/2*3</f>
        <v>0</v>
      </c>
      <c r="O1108" s="69">
        <f t="shared" ref="O1108:O1171" si="824">BG1108</f>
        <v>0</v>
      </c>
      <c r="P1108" s="68">
        <f t="shared" ref="P1108:P1171" si="825">IF(AJ1108=0,0,$AE1108-AJ1108)</f>
        <v>0</v>
      </c>
      <c r="Q1108" s="65">
        <f t="shared" ref="Q1108:Q1171" si="826">R1108/2*3</f>
        <v>0</v>
      </c>
      <c r="R1108" s="69">
        <f t="shared" ref="R1108:R1171" si="827">BH1108</f>
        <v>0</v>
      </c>
      <c r="S1108" s="68">
        <f t="shared" ref="S1108:S1171" si="828">IF(AK1108=0,0,$AE1108-AK1108)</f>
        <v>0</v>
      </c>
      <c r="T1108" s="65">
        <f t="shared" ref="T1108:T1171" si="829">U1108/2*3</f>
        <v>0</v>
      </c>
      <c r="U1108" s="69">
        <f t="shared" ref="U1108:U1171" si="830">BI1108</f>
        <v>0</v>
      </c>
      <c r="V1108" s="68">
        <f t="shared" ref="V1108:V1171" si="831">IF(AL1108=0,0,$AE1108-AL1108)</f>
        <v>0</v>
      </c>
      <c r="W1108" s="65">
        <f t="shared" ref="W1108:W1171" si="832">X1108/2*3</f>
        <v>0</v>
      </c>
      <c r="X1108" s="69">
        <f t="shared" ref="X1108:X1171" si="833">BJ1108</f>
        <v>0</v>
      </c>
      <c r="Y1108" s="68">
        <f t="shared" ref="Y1108:Y1171" si="834">IF(AM1108=0,0,$AE1108-AM1108)</f>
        <v>0</v>
      </c>
      <c r="Z1108" s="65">
        <f t="shared" ref="Z1108:Z1171" si="835">AA1108/2*3</f>
        <v>0</v>
      </c>
      <c r="AA1108" s="69">
        <f t="shared" ref="AA1108:AA1171" si="836">BK1108</f>
        <v>0</v>
      </c>
      <c r="AB1108" s="98">
        <f>SUMIF(BN1108:BU1108,"VERDADEIRO",BN$3:$BU1107)</f>
        <v>0</v>
      </c>
      <c r="AC1108" s="97">
        <f t="shared" si="812"/>
        <v>1105</v>
      </c>
      <c r="AD1108" s="89">
        <f>RTD("tryd.rtdserver",,"COT",B1108,"ULT")</f>
        <v>0</v>
      </c>
      <c r="AE1108" s="89">
        <f>RTD("tryd.rtdserver",,"COT",C1108,"ULT")</f>
        <v>0</v>
      </c>
      <c r="AF1108" s="89">
        <f>VLOOKUP($AC1108,LS_Coint_BD!$B$3:$AQ$1079,AF$2)*$AD1108+VLOOKUP($AC1108,LS_Coint_BD!$B$3:$AQ$1079,AF$2+1)</f>
        <v>0</v>
      </c>
      <c r="AG1108" s="89">
        <f>VLOOKUP($AC1108,LS_Coint_BD!$B$3:$AQ$1079,AG$2)*$AD1108+VLOOKUP($AC1108,LS_Coint_BD!$B$3:$AQ$1079,AG$2+1)</f>
        <v>0</v>
      </c>
      <c r="AH1108" s="89">
        <f>VLOOKUP($AC1108,LS_Coint_BD!$B$3:$AQ$1079,AH$2)*$AD1108+VLOOKUP($AC1108,LS_Coint_BD!$B$3:$AQ$1079,AH$2+1)</f>
        <v>0</v>
      </c>
      <c r="AI1108" s="89">
        <f>VLOOKUP($AC1108,LS_Coint_BD!$B$3:$AQ$1079,AI$2)*$AD1108+VLOOKUP($AC1108,LS_Coint_BD!$B$3:$AQ$1079,AI$2+1)</f>
        <v>0</v>
      </c>
      <c r="AJ1108" s="89">
        <f>VLOOKUP($AC1108,LS_Coint_BD!$B$3:$AQ$1079,AJ$2)*$AD1108+VLOOKUP($AC1108,LS_Coint_BD!$B$3:$AQ$1079,AJ$2+1)</f>
        <v>0</v>
      </c>
      <c r="AK1108" s="89">
        <f>VLOOKUP($AC1108,LS_Coint_BD!$B$3:$AQ$1079,AK$2)*$AD1108+VLOOKUP($AC1108,LS_Coint_BD!$B$3:$AQ$1079,AK$2+1)</f>
        <v>0</v>
      </c>
      <c r="AL1108" s="89">
        <f>VLOOKUP($AC1108,LS_Coint_BD!$B$3:$AQ$1079,AL$2)*$AD1108+VLOOKUP($AC1108,LS_Coint_BD!$B$3:$AQ$1079,AL$2+1)</f>
        <v>0</v>
      </c>
      <c r="AM1108" s="89">
        <f>VLOOKUP($AC1108,LS_Coint_BD!$B$3:$AQ$1079,AM$2)*$AD1108+VLOOKUP($AC1108,LS_Coint_BD!$B$3:$AQ$1079,AM$2+1)</f>
        <v>0</v>
      </c>
      <c r="AN1108" s="89">
        <f>VLOOKUP($AC1108,LS_Coint_BD!$B$3:$AQ$1079,AN$2)</f>
        <v>0</v>
      </c>
      <c r="AO1108" s="89">
        <f>VLOOKUP($AC1108,LS_Coint_BD!$B$3:$AQ$1079,AO$2)</f>
        <v>0</v>
      </c>
      <c r="AP1108" s="89">
        <f>VLOOKUP($AC1108,LS_Coint_BD!$B$3:$AQ$1079,AP$2)</f>
        <v>0</v>
      </c>
      <c r="AQ1108" s="89">
        <f>VLOOKUP($AC1108,LS_Coint_BD!$B$3:$AQ$1079,AQ$2)</f>
        <v>0</v>
      </c>
      <c r="AR1108" s="89">
        <f>VLOOKUP($AC1108,LS_Coint_BD!$B$3:$AQ$1079,AR$2)</f>
        <v>0</v>
      </c>
      <c r="AS1108" s="89">
        <f>VLOOKUP($AC1108,LS_Coint_BD!$B$3:$AQ$1079,AS$2)</f>
        <v>0</v>
      </c>
      <c r="AT1108" s="89">
        <f>VLOOKUP($AC1108,LS_Coint_BD!$B$3:$AQ$1079,AT$2)</f>
        <v>0</v>
      </c>
      <c r="AU1108" s="89">
        <f>VLOOKUP($AC1108,LS_Coint_BD!$B$3:$AQ$1079,AU$2)</f>
        <v>0</v>
      </c>
      <c r="AV1108" s="89">
        <f>VLOOKUP($AC1108,LS_Coint_BD!$B$3:$AQ$1079,AV$2)</f>
        <v>0</v>
      </c>
      <c r="AW1108" s="89">
        <f>VLOOKUP($AC1108,LS_Coint_BD!$B$3:$AQ$1079,AW$2)</f>
        <v>0</v>
      </c>
      <c r="AX1108" s="89">
        <f>VLOOKUP($AC1108,LS_Coint_BD!$B$3:$AQ$1079,AX$2)</f>
        <v>0</v>
      </c>
      <c r="AY1108" s="89">
        <f>VLOOKUP($AC1108,LS_Coint_BD!$B$3:$AQ$1079,AY$2)</f>
        <v>0</v>
      </c>
      <c r="AZ1108" s="89">
        <f>VLOOKUP($AC1108,LS_Coint_BD!$B$3:$AQ$1079,AZ$2)</f>
        <v>0</v>
      </c>
      <c r="BA1108" s="89">
        <f>VLOOKUP($AC1108,LS_Coint_BD!$B$3:$AQ$1079,BA$2)</f>
        <v>0</v>
      </c>
      <c r="BB1108" s="89">
        <f>VLOOKUP($AC1108,LS_Coint_BD!$B$3:$AQ$1079,BB$2)</f>
        <v>0</v>
      </c>
      <c r="BC1108" s="89">
        <f>VLOOKUP($AC1108,LS_Coint_BD!$B$3:$AQ$1079,BC$2)</f>
        <v>0</v>
      </c>
      <c r="BD1108" s="89">
        <f t="shared" ref="BD1108:BD1171" si="837">IF(D1108&lt;0,AV1108-2*AN1108,AV1108+2*AN1108)</f>
        <v>0</v>
      </c>
      <c r="BE1108" s="89">
        <f t="shared" ref="BE1108:BE1171" si="838">IF(G1108&lt;0,AW1108-2*AO1108,AW1108+2*AO1108)</f>
        <v>0</v>
      </c>
      <c r="BF1108" s="89">
        <f t="shared" ref="BF1108:BF1171" si="839">IF(J1108&lt;0,AX1108-2*AP1108,AX1108+2*AP1108)</f>
        <v>0</v>
      </c>
      <c r="BG1108" s="89">
        <f t="shared" ref="BG1108:BG1171" si="840">IF(M1108&lt;0,AY1108-2*AQ1108,AY1108+2*AQ1108)</f>
        <v>0</v>
      </c>
      <c r="BH1108" s="89">
        <f t="shared" ref="BH1108:BH1171" si="841">IF(P1108&lt;0,AZ1108-2*AR1108,AZ1108+2*AR1108)</f>
        <v>0</v>
      </c>
      <c r="BI1108" s="89">
        <f t="shared" ref="BI1108:BI1171" si="842">IF(S1108&lt;0,BA1108-2*AS1108,BA1108+2*AS1108)</f>
        <v>0</v>
      </c>
      <c r="BJ1108" s="89">
        <f t="shared" ref="BJ1108:BJ1171" si="843">IF(V1108&lt;0,BB1108-2*AT1108,BB1108+2*AT1108)</f>
        <v>0</v>
      </c>
      <c r="BK1108" s="89">
        <f t="shared" ref="BK1108:BK1171" si="844">IF(Y1108&lt;0,BC1108-2*AU1108,BC1108+2*AU1108)</f>
        <v>0</v>
      </c>
      <c r="BL1108" s="89">
        <f t="shared" ref="BL1108:BL1171" si="845">IF(AA1108&lt;0,BD1108-2*AV1108,BD1108+2*AV1108)</f>
        <v>0</v>
      </c>
      <c r="BM1108" s="89"/>
      <c r="BN1108" s="26" t="b">
        <f t="shared" ref="BN1108:BN1171" si="846">IF(D1108&gt;0,IF(D1108&gt;F1108,TRUE,FALSE),IF(D1108&lt;F1108,TRUE,FALSE))</f>
        <v>0</v>
      </c>
      <c r="BO1108" s="26" t="b">
        <f t="shared" ref="BO1108:BO1171" si="847">IF(G1108&gt;0,IF(G1108&gt;I1108,TRUE,FALSE),IF(G1108&lt;I1108,TRUE,FALSE))</f>
        <v>0</v>
      </c>
      <c r="BP1108" s="26" t="b">
        <f t="shared" ref="BP1108:BP1171" si="848">IF(J1108&gt;0,IF(J1108&gt;L1108,TRUE,FALSE),IF(J1108&lt;L1108,TRUE,FALSE))</f>
        <v>0</v>
      </c>
      <c r="BQ1108" s="26" t="b">
        <f t="shared" ref="BQ1108:BQ1171" si="849">IF(M1108&gt;0,IF(M1108&gt;O1108,TRUE,FALSE),IF(M1108&lt;O1108,TRUE,FALSE))</f>
        <v>0</v>
      </c>
      <c r="BR1108" s="26" t="b">
        <f t="shared" ref="BR1108:BR1171" si="850">IF(P1108&gt;0,IF(P1108&gt;R1108,TRUE,FALSE),IF(P1108&lt;R1108,TRUE,FALSE))</f>
        <v>0</v>
      </c>
      <c r="BS1108" s="26" t="b">
        <f t="shared" ref="BS1108:BS1171" si="851">IF(S1108&gt;0,IF(S1108&gt;U1108,TRUE,FALSE),IF(S1108&lt;U1108,TRUE,FALSE))</f>
        <v>0</v>
      </c>
      <c r="BT1108" s="26" t="b">
        <f t="shared" ref="BT1108:BT1171" si="852">IF(V1108&gt;0,IF(V1108&gt;X1108,TRUE,FALSE),IF(V1108&lt;X1108,TRUE,FALSE))</f>
        <v>0</v>
      </c>
      <c r="BU1108" s="26" t="b">
        <f t="shared" ref="BU1108:BU1171" si="853">IF(Y1108&gt;0,IF(Y1108&gt;AA1108,TRUE,FALSE),IF(Y1108&lt;AA1108,TRUE,FALSE))</f>
        <v>0</v>
      </c>
    </row>
    <row r="1109" spans="2:73" ht="15" thickBot="1" x14ac:dyDescent="0.35">
      <c r="B1109" s="17">
        <f>VLOOKUP($AC1109,LS_Coint_BD!$B$3:$D$1079,2)</f>
        <v>0</v>
      </c>
      <c r="C1109" s="87">
        <f>VLOOKUP($AC1109,LS_Coint_BD!$B$3:$D$1079,3)</f>
        <v>0</v>
      </c>
      <c r="D1109" s="68">
        <f t="shared" si="813"/>
        <v>0</v>
      </c>
      <c r="E1109" s="65">
        <f t="shared" si="814"/>
        <v>0</v>
      </c>
      <c r="F1109" s="69">
        <f t="shared" si="815"/>
        <v>0</v>
      </c>
      <c r="G1109" s="68">
        <f t="shared" si="816"/>
        <v>0</v>
      </c>
      <c r="H1109" s="65">
        <f t="shared" si="817"/>
        <v>0</v>
      </c>
      <c r="I1109" s="69">
        <f t="shared" si="818"/>
        <v>0</v>
      </c>
      <c r="J1109" s="68">
        <f t="shared" si="819"/>
        <v>0</v>
      </c>
      <c r="K1109" s="65">
        <f t="shared" si="820"/>
        <v>0</v>
      </c>
      <c r="L1109" s="69">
        <f t="shared" si="821"/>
        <v>0</v>
      </c>
      <c r="M1109" s="68">
        <f t="shared" si="822"/>
        <v>0</v>
      </c>
      <c r="N1109" s="65">
        <f t="shared" si="823"/>
        <v>0</v>
      </c>
      <c r="O1109" s="69">
        <f t="shared" si="824"/>
        <v>0</v>
      </c>
      <c r="P1109" s="68">
        <f t="shared" si="825"/>
        <v>0</v>
      </c>
      <c r="Q1109" s="65">
        <f t="shared" si="826"/>
        <v>0</v>
      </c>
      <c r="R1109" s="69">
        <f t="shared" si="827"/>
        <v>0</v>
      </c>
      <c r="S1109" s="68">
        <f t="shared" si="828"/>
        <v>0</v>
      </c>
      <c r="T1109" s="65">
        <f t="shared" si="829"/>
        <v>0</v>
      </c>
      <c r="U1109" s="69">
        <f t="shared" si="830"/>
        <v>0</v>
      </c>
      <c r="V1109" s="68">
        <f t="shared" si="831"/>
        <v>0</v>
      </c>
      <c r="W1109" s="65">
        <f t="shared" si="832"/>
        <v>0</v>
      </c>
      <c r="X1109" s="69">
        <f t="shared" si="833"/>
        <v>0</v>
      </c>
      <c r="Y1109" s="68">
        <f t="shared" si="834"/>
        <v>0</v>
      </c>
      <c r="Z1109" s="65">
        <f t="shared" si="835"/>
        <v>0</v>
      </c>
      <c r="AA1109" s="69">
        <f t="shared" si="836"/>
        <v>0</v>
      </c>
      <c r="AB1109" s="98">
        <f>SUMIF(BN1109:BU1109,"VERDADEIRO",BN$3:$BU1108)</f>
        <v>0</v>
      </c>
      <c r="AC1109" s="97">
        <f t="shared" si="812"/>
        <v>1106</v>
      </c>
      <c r="AD1109" s="89">
        <f>RTD("tryd.rtdserver",,"COT",B1109,"ULT")</f>
        <v>0</v>
      </c>
      <c r="AE1109" s="89">
        <f>RTD("tryd.rtdserver",,"COT",C1109,"ULT")</f>
        <v>0</v>
      </c>
      <c r="AF1109" s="89">
        <f>VLOOKUP($AC1109,LS_Coint_BD!$B$3:$AQ$1079,AF$2)*$AD1109+VLOOKUP($AC1109,LS_Coint_BD!$B$3:$AQ$1079,AF$2+1)</f>
        <v>0</v>
      </c>
      <c r="AG1109" s="89">
        <f>VLOOKUP($AC1109,LS_Coint_BD!$B$3:$AQ$1079,AG$2)*$AD1109+VLOOKUP($AC1109,LS_Coint_BD!$B$3:$AQ$1079,AG$2+1)</f>
        <v>0</v>
      </c>
      <c r="AH1109" s="89">
        <f>VLOOKUP($AC1109,LS_Coint_BD!$B$3:$AQ$1079,AH$2)*$AD1109+VLOOKUP($AC1109,LS_Coint_BD!$B$3:$AQ$1079,AH$2+1)</f>
        <v>0</v>
      </c>
      <c r="AI1109" s="89">
        <f>VLOOKUP($AC1109,LS_Coint_BD!$B$3:$AQ$1079,AI$2)*$AD1109+VLOOKUP($AC1109,LS_Coint_BD!$B$3:$AQ$1079,AI$2+1)</f>
        <v>0</v>
      </c>
      <c r="AJ1109" s="89">
        <f>VLOOKUP($AC1109,LS_Coint_BD!$B$3:$AQ$1079,AJ$2)*$AD1109+VLOOKUP($AC1109,LS_Coint_BD!$B$3:$AQ$1079,AJ$2+1)</f>
        <v>0</v>
      </c>
      <c r="AK1109" s="89">
        <f>VLOOKUP($AC1109,LS_Coint_BD!$B$3:$AQ$1079,AK$2)*$AD1109+VLOOKUP($AC1109,LS_Coint_BD!$B$3:$AQ$1079,AK$2+1)</f>
        <v>0</v>
      </c>
      <c r="AL1109" s="89">
        <f>VLOOKUP($AC1109,LS_Coint_BD!$B$3:$AQ$1079,AL$2)*$AD1109+VLOOKUP($AC1109,LS_Coint_BD!$B$3:$AQ$1079,AL$2+1)</f>
        <v>0</v>
      </c>
      <c r="AM1109" s="89">
        <f>VLOOKUP($AC1109,LS_Coint_BD!$B$3:$AQ$1079,AM$2)*$AD1109+VLOOKUP($AC1109,LS_Coint_BD!$B$3:$AQ$1079,AM$2+1)</f>
        <v>0</v>
      </c>
      <c r="AN1109" s="89">
        <f>VLOOKUP($AC1109,LS_Coint_BD!$B$3:$AQ$1079,AN$2)</f>
        <v>0</v>
      </c>
      <c r="AO1109" s="89">
        <f>VLOOKUP($AC1109,LS_Coint_BD!$B$3:$AQ$1079,AO$2)</f>
        <v>0</v>
      </c>
      <c r="AP1109" s="89">
        <f>VLOOKUP($AC1109,LS_Coint_BD!$B$3:$AQ$1079,AP$2)</f>
        <v>0</v>
      </c>
      <c r="AQ1109" s="89">
        <f>VLOOKUP($AC1109,LS_Coint_BD!$B$3:$AQ$1079,AQ$2)</f>
        <v>0</v>
      </c>
      <c r="AR1109" s="89">
        <f>VLOOKUP($AC1109,LS_Coint_BD!$B$3:$AQ$1079,AR$2)</f>
        <v>0</v>
      </c>
      <c r="AS1109" s="89">
        <f>VLOOKUP($AC1109,LS_Coint_BD!$B$3:$AQ$1079,AS$2)</f>
        <v>0</v>
      </c>
      <c r="AT1109" s="89">
        <f>VLOOKUP($AC1109,LS_Coint_BD!$B$3:$AQ$1079,AT$2)</f>
        <v>0</v>
      </c>
      <c r="AU1109" s="89">
        <f>VLOOKUP($AC1109,LS_Coint_BD!$B$3:$AQ$1079,AU$2)</f>
        <v>0</v>
      </c>
      <c r="AV1109" s="89">
        <f>VLOOKUP($AC1109,LS_Coint_BD!$B$3:$AQ$1079,AV$2)</f>
        <v>0</v>
      </c>
      <c r="AW1109" s="89">
        <f>VLOOKUP($AC1109,LS_Coint_BD!$B$3:$AQ$1079,AW$2)</f>
        <v>0</v>
      </c>
      <c r="AX1109" s="89">
        <f>VLOOKUP($AC1109,LS_Coint_BD!$B$3:$AQ$1079,AX$2)</f>
        <v>0</v>
      </c>
      <c r="AY1109" s="89">
        <f>VLOOKUP($AC1109,LS_Coint_BD!$B$3:$AQ$1079,AY$2)</f>
        <v>0</v>
      </c>
      <c r="AZ1109" s="89">
        <f>VLOOKUP($AC1109,LS_Coint_BD!$B$3:$AQ$1079,AZ$2)</f>
        <v>0</v>
      </c>
      <c r="BA1109" s="89">
        <f>VLOOKUP($AC1109,LS_Coint_BD!$B$3:$AQ$1079,BA$2)</f>
        <v>0</v>
      </c>
      <c r="BB1109" s="89">
        <f>VLOOKUP($AC1109,LS_Coint_BD!$B$3:$AQ$1079,BB$2)</f>
        <v>0</v>
      </c>
      <c r="BC1109" s="89">
        <f>VLOOKUP($AC1109,LS_Coint_BD!$B$3:$AQ$1079,BC$2)</f>
        <v>0</v>
      </c>
      <c r="BD1109" s="89">
        <f t="shared" si="837"/>
        <v>0</v>
      </c>
      <c r="BE1109" s="89">
        <f t="shared" si="838"/>
        <v>0</v>
      </c>
      <c r="BF1109" s="89">
        <f t="shared" si="839"/>
        <v>0</v>
      </c>
      <c r="BG1109" s="89">
        <f t="shared" si="840"/>
        <v>0</v>
      </c>
      <c r="BH1109" s="89">
        <f t="shared" si="841"/>
        <v>0</v>
      </c>
      <c r="BI1109" s="89">
        <f t="shared" si="842"/>
        <v>0</v>
      </c>
      <c r="BJ1109" s="89">
        <f t="shared" si="843"/>
        <v>0</v>
      </c>
      <c r="BK1109" s="89">
        <f t="shared" si="844"/>
        <v>0</v>
      </c>
      <c r="BL1109" s="89">
        <f t="shared" si="845"/>
        <v>0</v>
      </c>
      <c r="BM1109" s="89"/>
      <c r="BN1109" s="26" t="b">
        <f t="shared" si="846"/>
        <v>0</v>
      </c>
      <c r="BO1109" s="26" t="b">
        <f t="shared" si="847"/>
        <v>0</v>
      </c>
      <c r="BP1109" s="26" t="b">
        <f t="shared" si="848"/>
        <v>0</v>
      </c>
      <c r="BQ1109" s="26" t="b">
        <f t="shared" si="849"/>
        <v>0</v>
      </c>
      <c r="BR1109" s="26" t="b">
        <f t="shared" si="850"/>
        <v>0</v>
      </c>
      <c r="BS1109" s="26" t="b">
        <f t="shared" si="851"/>
        <v>0</v>
      </c>
      <c r="BT1109" s="26" t="b">
        <f t="shared" si="852"/>
        <v>0</v>
      </c>
      <c r="BU1109" s="26" t="b">
        <f t="shared" si="853"/>
        <v>0</v>
      </c>
    </row>
    <row r="1110" spans="2:73" ht="15" thickBot="1" x14ac:dyDescent="0.35">
      <c r="B1110" s="17">
        <f>VLOOKUP($AC1110,LS_Coint_BD!$B$3:$D$1079,2)</f>
        <v>0</v>
      </c>
      <c r="C1110" s="87">
        <f>VLOOKUP($AC1110,LS_Coint_BD!$B$3:$D$1079,3)</f>
        <v>0</v>
      </c>
      <c r="D1110" s="68">
        <f t="shared" si="813"/>
        <v>0</v>
      </c>
      <c r="E1110" s="65">
        <f t="shared" si="814"/>
        <v>0</v>
      </c>
      <c r="F1110" s="69">
        <f t="shared" si="815"/>
        <v>0</v>
      </c>
      <c r="G1110" s="68">
        <f t="shared" si="816"/>
        <v>0</v>
      </c>
      <c r="H1110" s="65">
        <f t="shared" si="817"/>
        <v>0</v>
      </c>
      <c r="I1110" s="69">
        <f t="shared" si="818"/>
        <v>0</v>
      </c>
      <c r="J1110" s="68">
        <f t="shared" si="819"/>
        <v>0</v>
      </c>
      <c r="K1110" s="65">
        <f t="shared" si="820"/>
        <v>0</v>
      </c>
      <c r="L1110" s="69">
        <f t="shared" si="821"/>
        <v>0</v>
      </c>
      <c r="M1110" s="68">
        <f t="shared" si="822"/>
        <v>0</v>
      </c>
      <c r="N1110" s="65">
        <f t="shared" si="823"/>
        <v>0</v>
      </c>
      <c r="O1110" s="69">
        <f t="shared" si="824"/>
        <v>0</v>
      </c>
      <c r="P1110" s="68">
        <f t="shared" si="825"/>
        <v>0</v>
      </c>
      <c r="Q1110" s="65">
        <f t="shared" si="826"/>
        <v>0</v>
      </c>
      <c r="R1110" s="69">
        <f t="shared" si="827"/>
        <v>0</v>
      </c>
      <c r="S1110" s="68">
        <f t="shared" si="828"/>
        <v>0</v>
      </c>
      <c r="T1110" s="65">
        <f t="shared" si="829"/>
        <v>0</v>
      </c>
      <c r="U1110" s="69">
        <f t="shared" si="830"/>
        <v>0</v>
      </c>
      <c r="V1110" s="68">
        <f t="shared" si="831"/>
        <v>0</v>
      </c>
      <c r="W1110" s="65">
        <f t="shared" si="832"/>
        <v>0</v>
      </c>
      <c r="X1110" s="69">
        <f t="shared" si="833"/>
        <v>0</v>
      </c>
      <c r="Y1110" s="68">
        <f t="shared" si="834"/>
        <v>0</v>
      </c>
      <c r="Z1110" s="65">
        <f t="shared" si="835"/>
        <v>0</v>
      </c>
      <c r="AA1110" s="69">
        <f t="shared" si="836"/>
        <v>0</v>
      </c>
      <c r="AB1110" s="98">
        <f>SUMIF(BN1110:BU1110,"VERDADEIRO",BN$3:$BU1109)</f>
        <v>0</v>
      </c>
      <c r="AC1110" s="97">
        <f t="shared" si="812"/>
        <v>1107</v>
      </c>
      <c r="AD1110" s="89">
        <f>RTD("tryd.rtdserver",,"COT",B1110,"ULT")</f>
        <v>0</v>
      </c>
      <c r="AE1110" s="89">
        <f>RTD("tryd.rtdserver",,"COT",C1110,"ULT")</f>
        <v>0</v>
      </c>
      <c r="AF1110" s="89">
        <f>VLOOKUP($AC1110,LS_Coint_BD!$B$3:$AQ$1079,AF$2)*$AD1110+VLOOKUP($AC1110,LS_Coint_BD!$B$3:$AQ$1079,AF$2+1)</f>
        <v>0</v>
      </c>
      <c r="AG1110" s="89">
        <f>VLOOKUP($AC1110,LS_Coint_BD!$B$3:$AQ$1079,AG$2)*$AD1110+VLOOKUP($AC1110,LS_Coint_BD!$B$3:$AQ$1079,AG$2+1)</f>
        <v>0</v>
      </c>
      <c r="AH1110" s="89">
        <f>VLOOKUP($AC1110,LS_Coint_BD!$B$3:$AQ$1079,AH$2)*$AD1110+VLOOKUP($AC1110,LS_Coint_BD!$B$3:$AQ$1079,AH$2+1)</f>
        <v>0</v>
      </c>
      <c r="AI1110" s="89">
        <f>VLOOKUP($AC1110,LS_Coint_BD!$B$3:$AQ$1079,AI$2)*$AD1110+VLOOKUP($AC1110,LS_Coint_BD!$B$3:$AQ$1079,AI$2+1)</f>
        <v>0</v>
      </c>
      <c r="AJ1110" s="89">
        <f>VLOOKUP($AC1110,LS_Coint_BD!$B$3:$AQ$1079,AJ$2)*$AD1110+VLOOKUP($AC1110,LS_Coint_BD!$B$3:$AQ$1079,AJ$2+1)</f>
        <v>0</v>
      </c>
      <c r="AK1110" s="89">
        <f>VLOOKUP($AC1110,LS_Coint_BD!$B$3:$AQ$1079,AK$2)*$AD1110+VLOOKUP($AC1110,LS_Coint_BD!$B$3:$AQ$1079,AK$2+1)</f>
        <v>0</v>
      </c>
      <c r="AL1110" s="89">
        <f>VLOOKUP($AC1110,LS_Coint_BD!$B$3:$AQ$1079,AL$2)*$AD1110+VLOOKUP($AC1110,LS_Coint_BD!$B$3:$AQ$1079,AL$2+1)</f>
        <v>0</v>
      </c>
      <c r="AM1110" s="89">
        <f>VLOOKUP($AC1110,LS_Coint_BD!$B$3:$AQ$1079,AM$2)*$AD1110+VLOOKUP($AC1110,LS_Coint_BD!$B$3:$AQ$1079,AM$2+1)</f>
        <v>0</v>
      </c>
      <c r="AN1110" s="89">
        <f>VLOOKUP($AC1110,LS_Coint_BD!$B$3:$AQ$1079,AN$2)</f>
        <v>0</v>
      </c>
      <c r="AO1110" s="89">
        <f>VLOOKUP($AC1110,LS_Coint_BD!$B$3:$AQ$1079,AO$2)</f>
        <v>0</v>
      </c>
      <c r="AP1110" s="89">
        <f>VLOOKUP($AC1110,LS_Coint_BD!$B$3:$AQ$1079,AP$2)</f>
        <v>0</v>
      </c>
      <c r="AQ1110" s="89">
        <f>VLOOKUP($AC1110,LS_Coint_BD!$B$3:$AQ$1079,AQ$2)</f>
        <v>0</v>
      </c>
      <c r="AR1110" s="89">
        <f>VLOOKUP($AC1110,LS_Coint_BD!$B$3:$AQ$1079,AR$2)</f>
        <v>0</v>
      </c>
      <c r="AS1110" s="89">
        <f>VLOOKUP($AC1110,LS_Coint_BD!$B$3:$AQ$1079,AS$2)</f>
        <v>0</v>
      </c>
      <c r="AT1110" s="89">
        <f>VLOOKUP($AC1110,LS_Coint_BD!$B$3:$AQ$1079,AT$2)</f>
        <v>0</v>
      </c>
      <c r="AU1110" s="89">
        <f>VLOOKUP($AC1110,LS_Coint_BD!$B$3:$AQ$1079,AU$2)</f>
        <v>0</v>
      </c>
      <c r="AV1110" s="89">
        <f>VLOOKUP($AC1110,LS_Coint_BD!$B$3:$AQ$1079,AV$2)</f>
        <v>0</v>
      </c>
      <c r="AW1110" s="89">
        <f>VLOOKUP($AC1110,LS_Coint_BD!$B$3:$AQ$1079,AW$2)</f>
        <v>0</v>
      </c>
      <c r="AX1110" s="89">
        <f>VLOOKUP($AC1110,LS_Coint_BD!$B$3:$AQ$1079,AX$2)</f>
        <v>0</v>
      </c>
      <c r="AY1110" s="89">
        <f>VLOOKUP($AC1110,LS_Coint_BD!$B$3:$AQ$1079,AY$2)</f>
        <v>0</v>
      </c>
      <c r="AZ1110" s="89">
        <f>VLOOKUP($AC1110,LS_Coint_BD!$B$3:$AQ$1079,AZ$2)</f>
        <v>0</v>
      </c>
      <c r="BA1110" s="89">
        <f>VLOOKUP($AC1110,LS_Coint_BD!$B$3:$AQ$1079,BA$2)</f>
        <v>0</v>
      </c>
      <c r="BB1110" s="89">
        <f>VLOOKUP($AC1110,LS_Coint_BD!$B$3:$AQ$1079,BB$2)</f>
        <v>0</v>
      </c>
      <c r="BC1110" s="89">
        <f>VLOOKUP($AC1110,LS_Coint_BD!$B$3:$AQ$1079,BC$2)</f>
        <v>0</v>
      </c>
      <c r="BD1110" s="89">
        <f t="shared" si="837"/>
        <v>0</v>
      </c>
      <c r="BE1110" s="89">
        <f t="shared" si="838"/>
        <v>0</v>
      </c>
      <c r="BF1110" s="89">
        <f t="shared" si="839"/>
        <v>0</v>
      </c>
      <c r="BG1110" s="89">
        <f t="shared" si="840"/>
        <v>0</v>
      </c>
      <c r="BH1110" s="89">
        <f t="shared" si="841"/>
        <v>0</v>
      </c>
      <c r="BI1110" s="89">
        <f t="shared" si="842"/>
        <v>0</v>
      </c>
      <c r="BJ1110" s="89">
        <f t="shared" si="843"/>
        <v>0</v>
      </c>
      <c r="BK1110" s="89">
        <f t="shared" si="844"/>
        <v>0</v>
      </c>
      <c r="BL1110" s="89">
        <f t="shared" si="845"/>
        <v>0</v>
      </c>
      <c r="BM1110" s="89"/>
      <c r="BN1110" s="26" t="b">
        <f t="shared" si="846"/>
        <v>0</v>
      </c>
      <c r="BO1110" s="26" t="b">
        <f t="shared" si="847"/>
        <v>0</v>
      </c>
      <c r="BP1110" s="26" t="b">
        <f t="shared" si="848"/>
        <v>0</v>
      </c>
      <c r="BQ1110" s="26" t="b">
        <f t="shared" si="849"/>
        <v>0</v>
      </c>
      <c r="BR1110" s="26" t="b">
        <f t="shared" si="850"/>
        <v>0</v>
      </c>
      <c r="BS1110" s="26" t="b">
        <f t="shared" si="851"/>
        <v>0</v>
      </c>
      <c r="BT1110" s="26" t="b">
        <f t="shared" si="852"/>
        <v>0</v>
      </c>
      <c r="BU1110" s="26" t="b">
        <f t="shared" si="853"/>
        <v>0</v>
      </c>
    </row>
    <row r="1111" spans="2:73" ht="15" thickBot="1" x14ac:dyDescent="0.35">
      <c r="B1111" s="17">
        <f>VLOOKUP($AC1111,LS_Coint_BD!$B$3:$D$1079,2)</f>
        <v>0</v>
      </c>
      <c r="C1111" s="87">
        <f>VLOOKUP($AC1111,LS_Coint_BD!$B$3:$D$1079,3)</f>
        <v>0</v>
      </c>
      <c r="D1111" s="68">
        <f t="shared" si="813"/>
        <v>0</v>
      </c>
      <c r="E1111" s="65">
        <f t="shared" si="814"/>
        <v>0</v>
      </c>
      <c r="F1111" s="69">
        <f t="shared" si="815"/>
        <v>0</v>
      </c>
      <c r="G1111" s="68">
        <f t="shared" si="816"/>
        <v>0</v>
      </c>
      <c r="H1111" s="65">
        <f t="shared" si="817"/>
        <v>0</v>
      </c>
      <c r="I1111" s="69">
        <f t="shared" si="818"/>
        <v>0</v>
      </c>
      <c r="J1111" s="68">
        <f t="shared" si="819"/>
        <v>0</v>
      </c>
      <c r="K1111" s="65">
        <f t="shared" si="820"/>
        <v>0</v>
      </c>
      <c r="L1111" s="69">
        <f t="shared" si="821"/>
        <v>0</v>
      </c>
      <c r="M1111" s="68">
        <f t="shared" si="822"/>
        <v>0</v>
      </c>
      <c r="N1111" s="65">
        <f t="shared" si="823"/>
        <v>0</v>
      </c>
      <c r="O1111" s="69">
        <f t="shared" si="824"/>
        <v>0</v>
      </c>
      <c r="P1111" s="68">
        <f t="shared" si="825"/>
        <v>0</v>
      </c>
      <c r="Q1111" s="65">
        <f t="shared" si="826"/>
        <v>0</v>
      </c>
      <c r="R1111" s="69">
        <f t="shared" si="827"/>
        <v>0</v>
      </c>
      <c r="S1111" s="68">
        <f t="shared" si="828"/>
        <v>0</v>
      </c>
      <c r="T1111" s="65">
        <f t="shared" si="829"/>
        <v>0</v>
      </c>
      <c r="U1111" s="69">
        <f t="shared" si="830"/>
        <v>0</v>
      </c>
      <c r="V1111" s="68">
        <f t="shared" si="831"/>
        <v>0</v>
      </c>
      <c r="W1111" s="65">
        <f t="shared" si="832"/>
        <v>0</v>
      </c>
      <c r="X1111" s="69">
        <f t="shared" si="833"/>
        <v>0</v>
      </c>
      <c r="Y1111" s="68">
        <f t="shared" si="834"/>
        <v>0</v>
      </c>
      <c r="Z1111" s="65">
        <f t="shared" si="835"/>
        <v>0</v>
      </c>
      <c r="AA1111" s="69">
        <f t="shared" si="836"/>
        <v>0</v>
      </c>
      <c r="AB1111" s="98">
        <f>SUMIF(BN1111:BU1111,"VERDADEIRO",BN$3:$BU1110)</f>
        <v>0</v>
      </c>
      <c r="AC1111" s="97">
        <f t="shared" si="812"/>
        <v>1108</v>
      </c>
      <c r="AD1111" s="89">
        <f>RTD("tryd.rtdserver",,"COT",B1111,"ULT")</f>
        <v>0</v>
      </c>
      <c r="AE1111" s="89">
        <f>RTD("tryd.rtdserver",,"COT",C1111,"ULT")</f>
        <v>0</v>
      </c>
      <c r="AF1111" s="89">
        <f>VLOOKUP($AC1111,LS_Coint_BD!$B$3:$AQ$1079,AF$2)*$AD1111+VLOOKUP($AC1111,LS_Coint_BD!$B$3:$AQ$1079,AF$2+1)</f>
        <v>0</v>
      </c>
      <c r="AG1111" s="89">
        <f>VLOOKUP($AC1111,LS_Coint_BD!$B$3:$AQ$1079,AG$2)*$AD1111+VLOOKUP($AC1111,LS_Coint_BD!$B$3:$AQ$1079,AG$2+1)</f>
        <v>0</v>
      </c>
      <c r="AH1111" s="89">
        <f>VLOOKUP($AC1111,LS_Coint_BD!$B$3:$AQ$1079,AH$2)*$AD1111+VLOOKUP($AC1111,LS_Coint_BD!$B$3:$AQ$1079,AH$2+1)</f>
        <v>0</v>
      </c>
      <c r="AI1111" s="89">
        <f>VLOOKUP($AC1111,LS_Coint_BD!$B$3:$AQ$1079,AI$2)*$AD1111+VLOOKUP($AC1111,LS_Coint_BD!$B$3:$AQ$1079,AI$2+1)</f>
        <v>0</v>
      </c>
      <c r="AJ1111" s="89">
        <f>VLOOKUP($AC1111,LS_Coint_BD!$B$3:$AQ$1079,AJ$2)*$AD1111+VLOOKUP($AC1111,LS_Coint_BD!$B$3:$AQ$1079,AJ$2+1)</f>
        <v>0</v>
      </c>
      <c r="AK1111" s="89">
        <f>VLOOKUP($AC1111,LS_Coint_BD!$B$3:$AQ$1079,AK$2)*$AD1111+VLOOKUP($AC1111,LS_Coint_BD!$B$3:$AQ$1079,AK$2+1)</f>
        <v>0</v>
      </c>
      <c r="AL1111" s="89">
        <f>VLOOKUP($AC1111,LS_Coint_BD!$B$3:$AQ$1079,AL$2)*$AD1111+VLOOKUP($AC1111,LS_Coint_BD!$B$3:$AQ$1079,AL$2+1)</f>
        <v>0</v>
      </c>
      <c r="AM1111" s="89">
        <f>VLOOKUP($AC1111,LS_Coint_BD!$B$3:$AQ$1079,AM$2)*$AD1111+VLOOKUP($AC1111,LS_Coint_BD!$B$3:$AQ$1079,AM$2+1)</f>
        <v>0</v>
      </c>
      <c r="AN1111" s="89">
        <f>VLOOKUP($AC1111,LS_Coint_BD!$B$3:$AQ$1079,AN$2)</f>
        <v>0</v>
      </c>
      <c r="AO1111" s="89">
        <f>VLOOKUP($AC1111,LS_Coint_BD!$B$3:$AQ$1079,AO$2)</f>
        <v>0</v>
      </c>
      <c r="AP1111" s="89">
        <f>VLOOKUP($AC1111,LS_Coint_BD!$B$3:$AQ$1079,AP$2)</f>
        <v>0</v>
      </c>
      <c r="AQ1111" s="89">
        <f>VLOOKUP($AC1111,LS_Coint_BD!$B$3:$AQ$1079,AQ$2)</f>
        <v>0</v>
      </c>
      <c r="AR1111" s="89">
        <f>VLOOKUP($AC1111,LS_Coint_BD!$B$3:$AQ$1079,AR$2)</f>
        <v>0</v>
      </c>
      <c r="AS1111" s="89">
        <f>VLOOKUP($AC1111,LS_Coint_BD!$B$3:$AQ$1079,AS$2)</f>
        <v>0</v>
      </c>
      <c r="AT1111" s="89">
        <f>VLOOKUP($AC1111,LS_Coint_BD!$B$3:$AQ$1079,AT$2)</f>
        <v>0</v>
      </c>
      <c r="AU1111" s="89">
        <f>VLOOKUP($AC1111,LS_Coint_BD!$B$3:$AQ$1079,AU$2)</f>
        <v>0</v>
      </c>
      <c r="AV1111" s="89">
        <f>VLOOKUP($AC1111,LS_Coint_BD!$B$3:$AQ$1079,AV$2)</f>
        <v>0</v>
      </c>
      <c r="AW1111" s="89">
        <f>VLOOKUP($AC1111,LS_Coint_BD!$B$3:$AQ$1079,AW$2)</f>
        <v>0</v>
      </c>
      <c r="AX1111" s="89">
        <f>VLOOKUP($AC1111,LS_Coint_BD!$B$3:$AQ$1079,AX$2)</f>
        <v>0</v>
      </c>
      <c r="AY1111" s="89">
        <f>VLOOKUP($AC1111,LS_Coint_BD!$B$3:$AQ$1079,AY$2)</f>
        <v>0</v>
      </c>
      <c r="AZ1111" s="89">
        <f>VLOOKUP($AC1111,LS_Coint_BD!$B$3:$AQ$1079,AZ$2)</f>
        <v>0</v>
      </c>
      <c r="BA1111" s="89">
        <f>VLOOKUP($AC1111,LS_Coint_BD!$B$3:$AQ$1079,BA$2)</f>
        <v>0</v>
      </c>
      <c r="BB1111" s="89">
        <f>VLOOKUP($AC1111,LS_Coint_BD!$B$3:$AQ$1079,BB$2)</f>
        <v>0</v>
      </c>
      <c r="BC1111" s="89">
        <f>VLOOKUP($AC1111,LS_Coint_BD!$B$3:$AQ$1079,BC$2)</f>
        <v>0</v>
      </c>
      <c r="BD1111" s="89">
        <f t="shared" si="837"/>
        <v>0</v>
      </c>
      <c r="BE1111" s="89">
        <f t="shared" si="838"/>
        <v>0</v>
      </c>
      <c r="BF1111" s="89">
        <f t="shared" si="839"/>
        <v>0</v>
      </c>
      <c r="BG1111" s="89">
        <f t="shared" si="840"/>
        <v>0</v>
      </c>
      <c r="BH1111" s="89">
        <f t="shared" si="841"/>
        <v>0</v>
      </c>
      <c r="BI1111" s="89">
        <f t="shared" si="842"/>
        <v>0</v>
      </c>
      <c r="BJ1111" s="89">
        <f t="shared" si="843"/>
        <v>0</v>
      </c>
      <c r="BK1111" s="89">
        <f t="shared" si="844"/>
        <v>0</v>
      </c>
      <c r="BL1111" s="89">
        <f t="shared" si="845"/>
        <v>0</v>
      </c>
      <c r="BM1111" s="89"/>
      <c r="BN1111" s="26" t="b">
        <f t="shared" si="846"/>
        <v>0</v>
      </c>
      <c r="BO1111" s="26" t="b">
        <f t="shared" si="847"/>
        <v>0</v>
      </c>
      <c r="BP1111" s="26" t="b">
        <f t="shared" si="848"/>
        <v>0</v>
      </c>
      <c r="BQ1111" s="26" t="b">
        <f t="shared" si="849"/>
        <v>0</v>
      </c>
      <c r="BR1111" s="26" t="b">
        <f t="shared" si="850"/>
        <v>0</v>
      </c>
      <c r="BS1111" s="26" t="b">
        <f t="shared" si="851"/>
        <v>0</v>
      </c>
      <c r="BT1111" s="26" t="b">
        <f t="shared" si="852"/>
        <v>0</v>
      </c>
      <c r="BU1111" s="26" t="b">
        <f t="shared" si="853"/>
        <v>0</v>
      </c>
    </row>
    <row r="1112" spans="2:73" ht="15" thickBot="1" x14ac:dyDescent="0.35">
      <c r="B1112" s="17">
        <f>VLOOKUP($AC1112,LS_Coint_BD!$B$3:$D$1079,2)</f>
        <v>0</v>
      </c>
      <c r="C1112" s="87">
        <f>VLOOKUP($AC1112,LS_Coint_BD!$B$3:$D$1079,3)</f>
        <v>0</v>
      </c>
      <c r="D1112" s="68">
        <f t="shared" si="813"/>
        <v>0</v>
      </c>
      <c r="E1112" s="65">
        <f t="shared" si="814"/>
        <v>0</v>
      </c>
      <c r="F1112" s="69">
        <f t="shared" si="815"/>
        <v>0</v>
      </c>
      <c r="G1112" s="68">
        <f t="shared" si="816"/>
        <v>0</v>
      </c>
      <c r="H1112" s="65">
        <f t="shared" si="817"/>
        <v>0</v>
      </c>
      <c r="I1112" s="69">
        <f t="shared" si="818"/>
        <v>0</v>
      </c>
      <c r="J1112" s="68">
        <f t="shared" si="819"/>
        <v>0</v>
      </c>
      <c r="K1112" s="65">
        <f t="shared" si="820"/>
        <v>0</v>
      </c>
      <c r="L1112" s="69">
        <f t="shared" si="821"/>
        <v>0</v>
      </c>
      <c r="M1112" s="68">
        <f t="shared" si="822"/>
        <v>0</v>
      </c>
      <c r="N1112" s="65">
        <f t="shared" si="823"/>
        <v>0</v>
      </c>
      <c r="O1112" s="69">
        <f t="shared" si="824"/>
        <v>0</v>
      </c>
      <c r="P1112" s="68">
        <f t="shared" si="825"/>
        <v>0</v>
      </c>
      <c r="Q1112" s="65">
        <f t="shared" si="826"/>
        <v>0</v>
      </c>
      <c r="R1112" s="69">
        <f t="shared" si="827"/>
        <v>0</v>
      </c>
      <c r="S1112" s="68">
        <f t="shared" si="828"/>
        <v>0</v>
      </c>
      <c r="T1112" s="65">
        <f t="shared" si="829"/>
        <v>0</v>
      </c>
      <c r="U1112" s="69">
        <f t="shared" si="830"/>
        <v>0</v>
      </c>
      <c r="V1112" s="68">
        <f t="shared" si="831"/>
        <v>0</v>
      </c>
      <c r="W1112" s="65">
        <f t="shared" si="832"/>
        <v>0</v>
      </c>
      <c r="X1112" s="69">
        <f t="shared" si="833"/>
        <v>0</v>
      </c>
      <c r="Y1112" s="68">
        <f t="shared" si="834"/>
        <v>0</v>
      </c>
      <c r="Z1112" s="65">
        <f t="shared" si="835"/>
        <v>0</v>
      </c>
      <c r="AA1112" s="69">
        <f t="shared" si="836"/>
        <v>0</v>
      </c>
      <c r="AB1112" s="98">
        <f>SUMIF(BN1112:BU1112,"VERDADEIRO",BN$3:$BU1111)</f>
        <v>0</v>
      </c>
      <c r="AC1112" s="97">
        <f t="shared" si="812"/>
        <v>1109</v>
      </c>
      <c r="AD1112" s="89">
        <f>RTD("tryd.rtdserver",,"COT",B1112,"ULT")</f>
        <v>0</v>
      </c>
      <c r="AE1112" s="89">
        <f>RTD("tryd.rtdserver",,"COT",C1112,"ULT")</f>
        <v>0</v>
      </c>
      <c r="AF1112" s="89">
        <f>VLOOKUP($AC1112,LS_Coint_BD!$B$3:$AQ$1079,AF$2)*$AD1112+VLOOKUP($AC1112,LS_Coint_BD!$B$3:$AQ$1079,AF$2+1)</f>
        <v>0</v>
      </c>
      <c r="AG1112" s="89">
        <f>VLOOKUP($AC1112,LS_Coint_BD!$B$3:$AQ$1079,AG$2)*$AD1112+VLOOKUP($AC1112,LS_Coint_BD!$B$3:$AQ$1079,AG$2+1)</f>
        <v>0</v>
      </c>
      <c r="AH1112" s="89">
        <f>VLOOKUP($AC1112,LS_Coint_BD!$B$3:$AQ$1079,AH$2)*$AD1112+VLOOKUP($AC1112,LS_Coint_BD!$B$3:$AQ$1079,AH$2+1)</f>
        <v>0</v>
      </c>
      <c r="AI1112" s="89">
        <f>VLOOKUP($AC1112,LS_Coint_BD!$B$3:$AQ$1079,AI$2)*$AD1112+VLOOKUP($AC1112,LS_Coint_BD!$B$3:$AQ$1079,AI$2+1)</f>
        <v>0</v>
      </c>
      <c r="AJ1112" s="89">
        <f>VLOOKUP($AC1112,LS_Coint_BD!$B$3:$AQ$1079,AJ$2)*$AD1112+VLOOKUP($AC1112,LS_Coint_BD!$B$3:$AQ$1079,AJ$2+1)</f>
        <v>0</v>
      </c>
      <c r="AK1112" s="89">
        <f>VLOOKUP($AC1112,LS_Coint_BD!$B$3:$AQ$1079,AK$2)*$AD1112+VLOOKUP($AC1112,LS_Coint_BD!$B$3:$AQ$1079,AK$2+1)</f>
        <v>0</v>
      </c>
      <c r="AL1112" s="89">
        <f>VLOOKUP($AC1112,LS_Coint_BD!$B$3:$AQ$1079,AL$2)*$AD1112+VLOOKUP($AC1112,LS_Coint_BD!$B$3:$AQ$1079,AL$2+1)</f>
        <v>0</v>
      </c>
      <c r="AM1112" s="89">
        <f>VLOOKUP($AC1112,LS_Coint_BD!$B$3:$AQ$1079,AM$2)*$AD1112+VLOOKUP($AC1112,LS_Coint_BD!$B$3:$AQ$1079,AM$2+1)</f>
        <v>0</v>
      </c>
      <c r="AN1112" s="89">
        <f>VLOOKUP($AC1112,LS_Coint_BD!$B$3:$AQ$1079,AN$2)</f>
        <v>0</v>
      </c>
      <c r="AO1112" s="89">
        <f>VLOOKUP($AC1112,LS_Coint_BD!$B$3:$AQ$1079,AO$2)</f>
        <v>0</v>
      </c>
      <c r="AP1112" s="89">
        <f>VLOOKUP($AC1112,LS_Coint_BD!$B$3:$AQ$1079,AP$2)</f>
        <v>0</v>
      </c>
      <c r="AQ1112" s="89">
        <f>VLOOKUP($AC1112,LS_Coint_BD!$B$3:$AQ$1079,AQ$2)</f>
        <v>0</v>
      </c>
      <c r="AR1112" s="89">
        <f>VLOOKUP($AC1112,LS_Coint_BD!$B$3:$AQ$1079,AR$2)</f>
        <v>0</v>
      </c>
      <c r="AS1112" s="89">
        <f>VLOOKUP($AC1112,LS_Coint_BD!$B$3:$AQ$1079,AS$2)</f>
        <v>0</v>
      </c>
      <c r="AT1112" s="89">
        <f>VLOOKUP($AC1112,LS_Coint_BD!$B$3:$AQ$1079,AT$2)</f>
        <v>0</v>
      </c>
      <c r="AU1112" s="89">
        <f>VLOOKUP($AC1112,LS_Coint_BD!$B$3:$AQ$1079,AU$2)</f>
        <v>0</v>
      </c>
      <c r="AV1112" s="89">
        <f>VLOOKUP($AC1112,LS_Coint_BD!$B$3:$AQ$1079,AV$2)</f>
        <v>0</v>
      </c>
      <c r="AW1112" s="89">
        <f>VLOOKUP($AC1112,LS_Coint_BD!$B$3:$AQ$1079,AW$2)</f>
        <v>0</v>
      </c>
      <c r="AX1112" s="89">
        <f>VLOOKUP($AC1112,LS_Coint_BD!$B$3:$AQ$1079,AX$2)</f>
        <v>0</v>
      </c>
      <c r="AY1112" s="89">
        <f>VLOOKUP($AC1112,LS_Coint_BD!$B$3:$AQ$1079,AY$2)</f>
        <v>0</v>
      </c>
      <c r="AZ1112" s="89">
        <f>VLOOKUP($AC1112,LS_Coint_BD!$B$3:$AQ$1079,AZ$2)</f>
        <v>0</v>
      </c>
      <c r="BA1112" s="89">
        <f>VLOOKUP($AC1112,LS_Coint_BD!$B$3:$AQ$1079,BA$2)</f>
        <v>0</v>
      </c>
      <c r="BB1112" s="89">
        <f>VLOOKUP($AC1112,LS_Coint_BD!$B$3:$AQ$1079,BB$2)</f>
        <v>0</v>
      </c>
      <c r="BC1112" s="89">
        <f>VLOOKUP($AC1112,LS_Coint_BD!$B$3:$AQ$1079,BC$2)</f>
        <v>0</v>
      </c>
      <c r="BD1112" s="89">
        <f t="shared" si="837"/>
        <v>0</v>
      </c>
      <c r="BE1112" s="89">
        <f t="shared" si="838"/>
        <v>0</v>
      </c>
      <c r="BF1112" s="89">
        <f t="shared" si="839"/>
        <v>0</v>
      </c>
      <c r="BG1112" s="89">
        <f t="shared" si="840"/>
        <v>0</v>
      </c>
      <c r="BH1112" s="89">
        <f t="shared" si="841"/>
        <v>0</v>
      </c>
      <c r="BI1112" s="89">
        <f t="shared" si="842"/>
        <v>0</v>
      </c>
      <c r="BJ1112" s="89">
        <f t="shared" si="843"/>
        <v>0</v>
      </c>
      <c r="BK1112" s="89">
        <f t="shared" si="844"/>
        <v>0</v>
      </c>
      <c r="BL1112" s="89">
        <f t="shared" si="845"/>
        <v>0</v>
      </c>
      <c r="BM1112" s="89"/>
      <c r="BN1112" s="26" t="b">
        <f t="shared" si="846"/>
        <v>0</v>
      </c>
      <c r="BO1112" s="26" t="b">
        <f t="shared" si="847"/>
        <v>0</v>
      </c>
      <c r="BP1112" s="26" t="b">
        <f t="shared" si="848"/>
        <v>0</v>
      </c>
      <c r="BQ1112" s="26" t="b">
        <f t="shared" si="849"/>
        <v>0</v>
      </c>
      <c r="BR1112" s="26" t="b">
        <f t="shared" si="850"/>
        <v>0</v>
      </c>
      <c r="BS1112" s="26" t="b">
        <f t="shared" si="851"/>
        <v>0</v>
      </c>
      <c r="BT1112" s="26" t="b">
        <f t="shared" si="852"/>
        <v>0</v>
      </c>
      <c r="BU1112" s="26" t="b">
        <f t="shared" si="853"/>
        <v>0</v>
      </c>
    </row>
    <row r="1113" spans="2:73" ht="15" thickBot="1" x14ac:dyDescent="0.35">
      <c r="B1113" s="17">
        <f>VLOOKUP($AC1113,LS_Coint_BD!$B$3:$D$1079,2)</f>
        <v>0</v>
      </c>
      <c r="C1113" s="87">
        <f>VLOOKUP($AC1113,LS_Coint_BD!$B$3:$D$1079,3)</f>
        <v>0</v>
      </c>
      <c r="D1113" s="68">
        <f t="shared" si="813"/>
        <v>0</v>
      </c>
      <c r="E1113" s="65">
        <f t="shared" si="814"/>
        <v>0</v>
      </c>
      <c r="F1113" s="69">
        <f t="shared" si="815"/>
        <v>0</v>
      </c>
      <c r="G1113" s="68">
        <f t="shared" si="816"/>
        <v>0</v>
      </c>
      <c r="H1113" s="65">
        <f t="shared" si="817"/>
        <v>0</v>
      </c>
      <c r="I1113" s="69">
        <f t="shared" si="818"/>
        <v>0</v>
      </c>
      <c r="J1113" s="68">
        <f t="shared" si="819"/>
        <v>0</v>
      </c>
      <c r="K1113" s="65">
        <f t="shared" si="820"/>
        <v>0</v>
      </c>
      <c r="L1113" s="69">
        <f t="shared" si="821"/>
        <v>0</v>
      </c>
      <c r="M1113" s="68">
        <f t="shared" si="822"/>
        <v>0</v>
      </c>
      <c r="N1113" s="65">
        <f t="shared" si="823"/>
        <v>0</v>
      </c>
      <c r="O1113" s="69">
        <f t="shared" si="824"/>
        <v>0</v>
      </c>
      <c r="P1113" s="68">
        <f t="shared" si="825"/>
        <v>0</v>
      </c>
      <c r="Q1113" s="65">
        <f t="shared" si="826"/>
        <v>0</v>
      </c>
      <c r="R1113" s="69">
        <f t="shared" si="827"/>
        <v>0</v>
      </c>
      <c r="S1113" s="68">
        <f t="shared" si="828"/>
        <v>0</v>
      </c>
      <c r="T1113" s="65">
        <f t="shared" si="829"/>
        <v>0</v>
      </c>
      <c r="U1113" s="69">
        <f t="shared" si="830"/>
        <v>0</v>
      </c>
      <c r="V1113" s="68">
        <f t="shared" si="831"/>
        <v>0</v>
      </c>
      <c r="W1113" s="65">
        <f t="shared" si="832"/>
        <v>0</v>
      </c>
      <c r="X1113" s="69">
        <f t="shared" si="833"/>
        <v>0</v>
      </c>
      <c r="Y1113" s="68">
        <f t="shared" si="834"/>
        <v>0</v>
      </c>
      <c r="Z1113" s="65">
        <f t="shared" si="835"/>
        <v>0</v>
      </c>
      <c r="AA1113" s="69">
        <f t="shared" si="836"/>
        <v>0</v>
      </c>
      <c r="AB1113" s="98">
        <f>SUMIF(BN1113:BU1113,"VERDADEIRO",BN$3:$BU1112)</f>
        <v>0</v>
      </c>
      <c r="AC1113" s="97">
        <f t="shared" si="812"/>
        <v>1110</v>
      </c>
      <c r="AD1113" s="89">
        <f>RTD("tryd.rtdserver",,"COT",B1113,"ULT")</f>
        <v>0</v>
      </c>
      <c r="AE1113" s="89">
        <f>RTD("tryd.rtdserver",,"COT",C1113,"ULT")</f>
        <v>0</v>
      </c>
      <c r="AF1113" s="89">
        <f>VLOOKUP($AC1113,LS_Coint_BD!$B$3:$AQ$1079,AF$2)*$AD1113+VLOOKUP($AC1113,LS_Coint_BD!$B$3:$AQ$1079,AF$2+1)</f>
        <v>0</v>
      </c>
      <c r="AG1113" s="89">
        <f>VLOOKUP($AC1113,LS_Coint_BD!$B$3:$AQ$1079,AG$2)*$AD1113+VLOOKUP($AC1113,LS_Coint_BD!$B$3:$AQ$1079,AG$2+1)</f>
        <v>0</v>
      </c>
      <c r="AH1113" s="89">
        <f>VLOOKUP($AC1113,LS_Coint_BD!$B$3:$AQ$1079,AH$2)*$AD1113+VLOOKUP($AC1113,LS_Coint_BD!$B$3:$AQ$1079,AH$2+1)</f>
        <v>0</v>
      </c>
      <c r="AI1113" s="89">
        <f>VLOOKUP($AC1113,LS_Coint_BD!$B$3:$AQ$1079,AI$2)*$AD1113+VLOOKUP($AC1113,LS_Coint_BD!$B$3:$AQ$1079,AI$2+1)</f>
        <v>0</v>
      </c>
      <c r="AJ1113" s="89">
        <f>VLOOKUP($AC1113,LS_Coint_BD!$B$3:$AQ$1079,AJ$2)*$AD1113+VLOOKUP($AC1113,LS_Coint_BD!$B$3:$AQ$1079,AJ$2+1)</f>
        <v>0</v>
      </c>
      <c r="AK1113" s="89">
        <f>VLOOKUP($AC1113,LS_Coint_BD!$B$3:$AQ$1079,AK$2)*$AD1113+VLOOKUP($AC1113,LS_Coint_BD!$B$3:$AQ$1079,AK$2+1)</f>
        <v>0</v>
      </c>
      <c r="AL1113" s="89">
        <f>VLOOKUP($AC1113,LS_Coint_BD!$B$3:$AQ$1079,AL$2)*$AD1113+VLOOKUP($AC1113,LS_Coint_BD!$B$3:$AQ$1079,AL$2+1)</f>
        <v>0</v>
      </c>
      <c r="AM1113" s="89">
        <f>VLOOKUP($AC1113,LS_Coint_BD!$B$3:$AQ$1079,AM$2)*$AD1113+VLOOKUP($AC1113,LS_Coint_BD!$B$3:$AQ$1079,AM$2+1)</f>
        <v>0</v>
      </c>
      <c r="AN1113" s="89">
        <f>VLOOKUP($AC1113,LS_Coint_BD!$B$3:$AQ$1079,AN$2)</f>
        <v>0</v>
      </c>
      <c r="AO1113" s="89">
        <f>VLOOKUP($AC1113,LS_Coint_BD!$B$3:$AQ$1079,AO$2)</f>
        <v>0</v>
      </c>
      <c r="AP1113" s="89">
        <f>VLOOKUP($AC1113,LS_Coint_BD!$B$3:$AQ$1079,AP$2)</f>
        <v>0</v>
      </c>
      <c r="AQ1113" s="89">
        <f>VLOOKUP($AC1113,LS_Coint_BD!$B$3:$AQ$1079,AQ$2)</f>
        <v>0</v>
      </c>
      <c r="AR1113" s="89">
        <f>VLOOKUP($AC1113,LS_Coint_BD!$B$3:$AQ$1079,AR$2)</f>
        <v>0</v>
      </c>
      <c r="AS1113" s="89">
        <f>VLOOKUP($AC1113,LS_Coint_BD!$B$3:$AQ$1079,AS$2)</f>
        <v>0</v>
      </c>
      <c r="AT1113" s="89">
        <f>VLOOKUP($AC1113,LS_Coint_BD!$B$3:$AQ$1079,AT$2)</f>
        <v>0</v>
      </c>
      <c r="AU1113" s="89">
        <f>VLOOKUP($AC1113,LS_Coint_BD!$B$3:$AQ$1079,AU$2)</f>
        <v>0</v>
      </c>
      <c r="AV1113" s="89">
        <f>VLOOKUP($AC1113,LS_Coint_BD!$B$3:$AQ$1079,AV$2)</f>
        <v>0</v>
      </c>
      <c r="AW1113" s="89">
        <f>VLOOKUP($AC1113,LS_Coint_BD!$B$3:$AQ$1079,AW$2)</f>
        <v>0</v>
      </c>
      <c r="AX1113" s="89">
        <f>VLOOKUP($AC1113,LS_Coint_BD!$B$3:$AQ$1079,AX$2)</f>
        <v>0</v>
      </c>
      <c r="AY1113" s="89">
        <f>VLOOKUP($AC1113,LS_Coint_BD!$B$3:$AQ$1079,AY$2)</f>
        <v>0</v>
      </c>
      <c r="AZ1113" s="89">
        <f>VLOOKUP($AC1113,LS_Coint_BD!$B$3:$AQ$1079,AZ$2)</f>
        <v>0</v>
      </c>
      <c r="BA1113" s="89">
        <f>VLOOKUP($AC1113,LS_Coint_BD!$B$3:$AQ$1079,BA$2)</f>
        <v>0</v>
      </c>
      <c r="BB1113" s="89">
        <f>VLOOKUP($AC1113,LS_Coint_BD!$B$3:$AQ$1079,BB$2)</f>
        <v>0</v>
      </c>
      <c r="BC1113" s="89">
        <f>VLOOKUP($AC1113,LS_Coint_BD!$B$3:$AQ$1079,BC$2)</f>
        <v>0</v>
      </c>
      <c r="BD1113" s="89">
        <f t="shared" si="837"/>
        <v>0</v>
      </c>
      <c r="BE1113" s="89">
        <f t="shared" si="838"/>
        <v>0</v>
      </c>
      <c r="BF1113" s="89">
        <f t="shared" si="839"/>
        <v>0</v>
      </c>
      <c r="BG1113" s="89">
        <f t="shared" si="840"/>
        <v>0</v>
      </c>
      <c r="BH1113" s="89">
        <f t="shared" si="841"/>
        <v>0</v>
      </c>
      <c r="BI1113" s="89">
        <f t="shared" si="842"/>
        <v>0</v>
      </c>
      <c r="BJ1113" s="89">
        <f t="shared" si="843"/>
        <v>0</v>
      </c>
      <c r="BK1113" s="89">
        <f t="shared" si="844"/>
        <v>0</v>
      </c>
      <c r="BL1113" s="89">
        <f t="shared" si="845"/>
        <v>0</v>
      </c>
      <c r="BM1113" s="89"/>
      <c r="BN1113" s="26" t="b">
        <f t="shared" si="846"/>
        <v>0</v>
      </c>
      <c r="BO1113" s="26" t="b">
        <f t="shared" si="847"/>
        <v>0</v>
      </c>
      <c r="BP1113" s="26" t="b">
        <f t="shared" si="848"/>
        <v>0</v>
      </c>
      <c r="BQ1113" s="26" t="b">
        <f t="shared" si="849"/>
        <v>0</v>
      </c>
      <c r="BR1113" s="26" t="b">
        <f t="shared" si="850"/>
        <v>0</v>
      </c>
      <c r="BS1113" s="26" t="b">
        <f t="shared" si="851"/>
        <v>0</v>
      </c>
      <c r="BT1113" s="26" t="b">
        <f t="shared" si="852"/>
        <v>0</v>
      </c>
      <c r="BU1113" s="26" t="b">
        <f t="shared" si="853"/>
        <v>0</v>
      </c>
    </row>
    <row r="1114" spans="2:73" ht="15" thickBot="1" x14ac:dyDescent="0.35">
      <c r="B1114" s="17">
        <f>VLOOKUP($AC1114,LS_Coint_BD!$B$3:$D$1079,2)</f>
        <v>0</v>
      </c>
      <c r="C1114" s="87">
        <f>VLOOKUP($AC1114,LS_Coint_BD!$B$3:$D$1079,3)</f>
        <v>0</v>
      </c>
      <c r="D1114" s="68">
        <f t="shared" si="813"/>
        <v>0</v>
      </c>
      <c r="E1114" s="65">
        <f t="shared" si="814"/>
        <v>0</v>
      </c>
      <c r="F1114" s="69">
        <f t="shared" si="815"/>
        <v>0</v>
      </c>
      <c r="G1114" s="68">
        <f t="shared" si="816"/>
        <v>0</v>
      </c>
      <c r="H1114" s="65">
        <f t="shared" si="817"/>
        <v>0</v>
      </c>
      <c r="I1114" s="69">
        <f t="shared" si="818"/>
        <v>0</v>
      </c>
      <c r="J1114" s="68">
        <f t="shared" si="819"/>
        <v>0</v>
      </c>
      <c r="K1114" s="65">
        <f t="shared" si="820"/>
        <v>0</v>
      </c>
      <c r="L1114" s="69">
        <f t="shared" si="821"/>
        <v>0</v>
      </c>
      <c r="M1114" s="68">
        <f t="shared" si="822"/>
        <v>0</v>
      </c>
      <c r="N1114" s="65">
        <f t="shared" si="823"/>
        <v>0</v>
      </c>
      <c r="O1114" s="69">
        <f t="shared" si="824"/>
        <v>0</v>
      </c>
      <c r="P1114" s="68">
        <f t="shared" si="825"/>
        <v>0</v>
      </c>
      <c r="Q1114" s="65">
        <f t="shared" si="826"/>
        <v>0</v>
      </c>
      <c r="R1114" s="69">
        <f t="shared" si="827"/>
        <v>0</v>
      </c>
      <c r="S1114" s="68">
        <f t="shared" si="828"/>
        <v>0</v>
      </c>
      <c r="T1114" s="65">
        <f t="shared" si="829"/>
        <v>0</v>
      </c>
      <c r="U1114" s="69">
        <f t="shared" si="830"/>
        <v>0</v>
      </c>
      <c r="V1114" s="68">
        <f t="shared" si="831"/>
        <v>0</v>
      </c>
      <c r="W1114" s="65">
        <f t="shared" si="832"/>
        <v>0</v>
      </c>
      <c r="X1114" s="69">
        <f t="shared" si="833"/>
        <v>0</v>
      </c>
      <c r="Y1114" s="68">
        <f t="shared" si="834"/>
        <v>0</v>
      </c>
      <c r="Z1114" s="65">
        <f t="shared" si="835"/>
        <v>0</v>
      </c>
      <c r="AA1114" s="69">
        <f t="shared" si="836"/>
        <v>0</v>
      </c>
      <c r="AB1114" s="98">
        <f>SUMIF(BN1114:BU1114,"VERDADEIRO",BN$3:$BU1113)</f>
        <v>0</v>
      </c>
      <c r="AC1114" s="97">
        <f t="shared" si="812"/>
        <v>1111</v>
      </c>
      <c r="AD1114" s="89">
        <f>RTD("tryd.rtdserver",,"COT",B1114,"ULT")</f>
        <v>0</v>
      </c>
      <c r="AE1114" s="89">
        <f>RTD("tryd.rtdserver",,"COT",C1114,"ULT")</f>
        <v>0</v>
      </c>
      <c r="AF1114" s="89">
        <f>VLOOKUP($AC1114,LS_Coint_BD!$B$3:$AQ$1079,AF$2)*$AD1114+VLOOKUP($AC1114,LS_Coint_BD!$B$3:$AQ$1079,AF$2+1)</f>
        <v>0</v>
      </c>
      <c r="AG1114" s="89">
        <f>VLOOKUP($AC1114,LS_Coint_BD!$B$3:$AQ$1079,AG$2)*$AD1114+VLOOKUP($AC1114,LS_Coint_BD!$B$3:$AQ$1079,AG$2+1)</f>
        <v>0</v>
      </c>
      <c r="AH1114" s="89">
        <f>VLOOKUP($AC1114,LS_Coint_BD!$B$3:$AQ$1079,AH$2)*$AD1114+VLOOKUP($AC1114,LS_Coint_BD!$B$3:$AQ$1079,AH$2+1)</f>
        <v>0</v>
      </c>
      <c r="AI1114" s="89">
        <f>VLOOKUP($AC1114,LS_Coint_BD!$B$3:$AQ$1079,AI$2)*$AD1114+VLOOKUP($AC1114,LS_Coint_BD!$B$3:$AQ$1079,AI$2+1)</f>
        <v>0</v>
      </c>
      <c r="AJ1114" s="89">
        <f>VLOOKUP($AC1114,LS_Coint_BD!$B$3:$AQ$1079,AJ$2)*$AD1114+VLOOKUP($AC1114,LS_Coint_BD!$B$3:$AQ$1079,AJ$2+1)</f>
        <v>0</v>
      </c>
      <c r="AK1114" s="89">
        <f>VLOOKUP($AC1114,LS_Coint_BD!$B$3:$AQ$1079,AK$2)*$AD1114+VLOOKUP($AC1114,LS_Coint_BD!$B$3:$AQ$1079,AK$2+1)</f>
        <v>0</v>
      </c>
      <c r="AL1114" s="89">
        <f>VLOOKUP($AC1114,LS_Coint_BD!$B$3:$AQ$1079,AL$2)*$AD1114+VLOOKUP($AC1114,LS_Coint_BD!$B$3:$AQ$1079,AL$2+1)</f>
        <v>0</v>
      </c>
      <c r="AM1114" s="89">
        <f>VLOOKUP($AC1114,LS_Coint_BD!$B$3:$AQ$1079,AM$2)*$AD1114+VLOOKUP($AC1114,LS_Coint_BD!$B$3:$AQ$1079,AM$2+1)</f>
        <v>0</v>
      </c>
      <c r="AN1114" s="89">
        <f>VLOOKUP($AC1114,LS_Coint_BD!$B$3:$AQ$1079,AN$2)</f>
        <v>0</v>
      </c>
      <c r="AO1114" s="89">
        <f>VLOOKUP($AC1114,LS_Coint_BD!$B$3:$AQ$1079,AO$2)</f>
        <v>0</v>
      </c>
      <c r="AP1114" s="89">
        <f>VLOOKUP($AC1114,LS_Coint_BD!$B$3:$AQ$1079,AP$2)</f>
        <v>0</v>
      </c>
      <c r="AQ1114" s="89">
        <f>VLOOKUP($AC1114,LS_Coint_BD!$B$3:$AQ$1079,AQ$2)</f>
        <v>0</v>
      </c>
      <c r="AR1114" s="89">
        <f>VLOOKUP($AC1114,LS_Coint_BD!$B$3:$AQ$1079,AR$2)</f>
        <v>0</v>
      </c>
      <c r="AS1114" s="89">
        <f>VLOOKUP($AC1114,LS_Coint_BD!$B$3:$AQ$1079,AS$2)</f>
        <v>0</v>
      </c>
      <c r="AT1114" s="89">
        <f>VLOOKUP($AC1114,LS_Coint_BD!$B$3:$AQ$1079,AT$2)</f>
        <v>0</v>
      </c>
      <c r="AU1114" s="89">
        <f>VLOOKUP($AC1114,LS_Coint_BD!$B$3:$AQ$1079,AU$2)</f>
        <v>0</v>
      </c>
      <c r="AV1114" s="89">
        <f>VLOOKUP($AC1114,LS_Coint_BD!$B$3:$AQ$1079,AV$2)</f>
        <v>0</v>
      </c>
      <c r="AW1114" s="89">
        <f>VLOOKUP($AC1114,LS_Coint_BD!$B$3:$AQ$1079,AW$2)</f>
        <v>0</v>
      </c>
      <c r="AX1114" s="89">
        <f>VLOOKUP($AC1114,LS_Coint_BD!$B$3:$AQ$1079,AX$2)</f>
        <v>0</v>
      </c>
      <c r="AY1114" s="89">
        <f>VLOOKUP($AC1114,LS_Coint_BD!$B$3:$AQ$1079,AY$2)</f>
        <v>0</v>
      </c>
      <c r="AZ1114" s="89">
        <f>VLOOKUP($AC1114,LS_Coint_BD!$B$3:$AQ$1079,AZ$2)</f>
        <v>0</v>
      </c>
      <c r="BA1114" s="89">
        <f>VLOOKUP($AC1114,LS_Coint_BD!$B$3:$AQ$1079,BA$2)</f>
        <v>0</v>
      </c>
      <c r="BB1114" s="89">
        <f>VLOOKUP($AC1114,LS_Coint_BD!$B$3:$AQ$1079,BB$2)</f>
        <v>0</v>
      </c>
      <c r="BC1114" s="89">
        <f>VLOOKUP($AC1114,LS_Coint_BD!$B$3:$AQ$1079,BC$2)</f>
        <v>0</v>
      </c>
      <c r="BD1114" s="89">
        <f t="shared" si="837"/>
        <v>0</v>
      </c>
      <c r="BE1114" s="89">
        <f t="shared" si="838"/>
        <v>0</v>
      </c>
      <c r="BF1114" s="89">
        <f t="shared" si="839"/>
        <v>0</v>
      </c>
      <c r="BG1114" s="89">
        <f t="shared" si="840"/>
        <v>0</v>
      </c>
      <c r="BH1114" s="89">
        <f t="shared" si="841"/>
        <v>0</v>
      </c>
      <c r="BI1114" s="89">
        <f t="shared" si="842"/>
        <v>0</v>
      </c>
      <c r="BJ1114" s="89">
        <f t="shared" si="843"/>
        <v>0</v>
      </c>
      <c r="BK1114" s="89">
        <f t="shared" si="844"/>
        <v>0</v>
      </c>
      <c r="BL1114" s="89">
        <f t="shared" si="845"/>
        <v>0</v>
      </c>
      <c r="BM1114" s="89"/>
      <c r="BN1114" s="26" t="b">
        <f t="shared" si="846"/>
        <v>0</v>
      </c>
      <c r="BO1114" s="26" t="b">
        <f t="shared" si="847"/>
        <v>0</v>
      </c>
      <c r="BP1114" s="26" t="b">
        <f t="shared" si="848"/>
        <v>0</v>
      </c>
      <c r="BQ1114" s="26" t="b">
        <f t="shared" si="849"/>
        <v>0</v>
      </c>
      <c r="BR1114" s="26" t="b">
        <f t="shared" si="850"/>
        <v>0</v>
      </c>
      <c r="BS1114" s="26" t="b">
        <f t="shared" si="851"/>
        <v>0</v>
      </c>
      <c r="BT1114" s="26" t="b">
        <f t="shared" si="852"/>
        <v>0</v>
      </c>
      <c r="BU1114" s="26" t="b">
        <f t="shared" si="853"/>
        <v>0</v>
      </c>
    </row>
    <row r="1115" spans="2:73" ht="15" thickBot="1" x14ac:dyDescent="0.35">
      <c r="B1115" s="17">
        <f>VLOOKUP($AC1115,LS_Coint_BD!$B$3:$D$1079,2)</f>
        <v>0</v>
      </c>
      <c r="C1115" s="87">
        <f>VLOOKUP($AC1115,LS_Coint_BD!$B$3:$D$1079,3)</f>
        <v>0</v>
      </c>
      <c r="D1115" s="68">
        <f t="shared" si="813"/>
        <v>0</v>
      </c>
      <c r="E1115" s="65">
        <f t="shared" si="814"/>
        <v>0</v>
      </c>
      <c r="F1115" s="69">
        <f t="shared" si="815"/>
        <v>0</v>
      </c>
      <c r="G1115" s="68">
        <f t="shared" si="816"/>
        <v>0</v>
      </c>
      <c r="H1115" s="65">
        <f t="shared" si="817"/>
        <v>0</v>
      </c>
      <c r="I1115" s="69">
        <f t="shared" si="818"/>
        <v>0</v>
      </c>
      <c r="J1115" s="68">
        <f t="shared" si="819"/>
        <v>0</v>
      </c>
      <c r="K1115" s="65">
        <f t="shared" si="820"/>
        <v>0</v>
      </c>
      <c r="L1115" s="69">
        <f t="shared" si="821"/>
        <v>0</v>
      </c>
      <c r="M1115" s="68">
        <f t="shared" si="822"/>
        <v>0</v>
      </c>
      <c r="N1115" s="65">
        <f t="shared" si="823"/>
        <v>0</v>
      </c>
      <c r="O1115" s="69">
        <f t="shared" si="824"/>
        <v>0</v>
      </c>
      <c r="P1115" s="68">
        <f t="shared" si="825"/>
        <v>0</v>
      </c>
      <c r="Q1115" s="65">
        <f t="shared" si="826"/>
        <v>0</v>
      </c>
      <c r="R1115" s="69">
        <f t="shared" si="827"/>
        <v>0</v>
      </c>
      <c r="S1115" s="68">
        <f t="shared" si="828"/>
        <v>0</v>
      </c>
      <c r="T1115" s="65">
        <f t="shared" si="829"/>
        <v>0</v>
      </c>
      <c r="U1115" s="69">
        <f t="shared" si="830"/>
        <v>0</v>
      </c>
      <c r="V1115" s="68">
        <f t="shared" si="831"/>
        <v>0</v>
      </c>
      <c r="W1115" s="65">
        <f t="shared" si="832"/>
        <v>0</v>
      </c>
      <c r="X1115" s="69">
        <f t="shared" si="833"/>
        <v>0</v>
      </c>
      <c r="Y1115" s="68">
        <f t="shared" si="834"/>
        <v>0</v>
      </c>
      <c r="Z1115" s="65">
        <f t="shared" si="835"/>
        <v>0</v>
      </c>
      <c r="AA1115" s="69">
        <f t="shared" si="836"/>
        <v>0</v>
      </c>
      <c r="AB1115" s="98">
        <f>SUMIF(BN1115:BU1115,"VERDADEIRO",BN$3:$BU1114)</f>
        <v>0</v>
      </c>
      <c r="AC1115" s="97">
        <f t="shared" si="812"/>
        <v>1112</v>
      </c>
      <c r="AD1115" s="89">
        <f>RTD("tryd.rtdserver",,"COT",B1115,"ULT")</f>
        <v>0</v>
      </c>
      <c r="AE1115" s="89">
        <f>RTD("tryd.rtdserver",,"COT",C1115,"ULT")</f>
        <v>0</v>
      </c>
      <c r="AF1115" s="89">
        <f>VLOOKUP($AC1115,LS_Coint_BD!$B$3:$AQ$1079,AF$2)*$AD1115+VLOOKUP($AC1115,LS_Coint_BD!$B$3:$AQ$1079,AF$2+1)</f>
        <v>0</v>
      </c>
      <c r="AG1115" s="89">
        <f>VLOOKUP($AC1115,LS_Coint_BD!$B$3:$AQ$1079,AG$2)*$AD1115+VLOOKUP($AC1115,LS_Coint_BD!$B$3:$AQ$1079,AG$2+1)</f>
        <v>0</v>
      </c>
      <c r="AH1115" s="89">
        <f>VLOOKUP($AC1115,LS_Coint_BD!$B$3:$AQ$1079,AH$2)*$AD1115+VLOOKUP($AC1115,LS_Coint_BD!$B$3:$AQ$1079,AH$2+1)</f>
        <v>0</v>
      </c>
      <c r="AI1115" s="89">
        <f>VLOOKUP($AC1115,LS_Coint_BD!$B$3:$AQ$1079,AI$2)*$AD1115+VLOOKUP($AC1115,LS_Coint_BD!$B$3:$AQ$1079,AI$2+1)</f>
        <v>0</v>
      </c>
      <c r="AJ1115" s="89">
        <f>VLOOKUP($AC1115,LS_Coint_BD!$B$3:$AQ$1079,AJ$2)*$AD1115+VLOOKUP($AC1115,LS_Coint_BD!$B$3:$AQ$1079,AJ$2+1)</f>
        <v>0</v>
      </c>
      <c r="AK1115" s="89">
        <f>VLOOKUP($AC1115,LS_Coint_BD!$B$3:$AQ$1079,AK$2)*$AD1115+VLOOKUP($AC1115,LS_Coint_BD!$B$3:$AQ$1079,AK$2+1)</f>
        <v>0</v>
      </c>
      <c r="AL1115" s="89">
        <f>VLOOKUP($AC1115,LS_Coint_BD!$B$3:$AQ$1079,AL$2)*$AD1115+VLOOKUP($AC1115,LS_Coint_BD!$B$3:$AQ$1079,AL$2+1)</f>
        <v>0</v>
      </c>
      <c r="AM1115" s="89">
        <f>VLOOKUP($AC1115,LS_Coint_BD!$B$3:$AQ$1079,AM$2)*$AD1115+VLOOKUP($AC1115,LS_Coint_BD!$B$3:$AQ$1079,AM$2+1)</f>
        <v>0</v>
      </c>
      <c r="AN1115" s="89">
        <f>VLOOKUP($AC1115,LS_Coint_BD!$B$3:$AQ$1079,AN$2)</f>
        <v>0</v>
      </c>
      <c r="AO1115" s="89">
        <f>VLOOKUP($AC1115,LS_Coint_BD!$B$3:$AQ$1079,AO$2)</f>
        <v>0</v>
      </c>
      <c r="AP1115" s="89">
        <f>VLOOKUP($AC1115,LS_Coint_BD!$B$3:$AQ$1079,AP$2)</f>
        <v>0</v>
      </c>
      <c r="AQ1115" s="89">
        <f>VLOOKUP($AC1115,LS_Coint_BD!$B$3:$AQ$1079,AQ$2)</f>
        <v>0</v>
      </c>
      <c r="AR1115" s="89">
        <f>VLOOKUP($AC1115,LS_Coint_BD!$B$3:$AQ$1079,AR$2)</f>
        <v>0</v>
      </c>
      <c r="AS1115" s="89">
        <f>VLOOKUP($AC1115,LS_Coint_BD!$B$3:$AQ$1079,AS$2)</f>
        <v>0</v>
      </c>
      <c r="AT1115" s="89">
        <f>VLOOKUP($AC1115,LS_Coint_BD!$B$3:$AQ$1079,AT$2)</f>
        <v>0</v>
      </c>
      <c r="AU1115" s="89">
        <f>VLOOKUP($AC1115,LS_Coint_BD!$B$3:$AQ$1079,AU$2)</f>
        <v>0</v>
      </c>
      <c r="AV1115" s="89">
        <f>VLOOKUP($AC1115,LS_Coint_BD!$B$3:$AQ$1079,AV$2)</f>
        <v>0</v>
      </c>
      <c r="AW1115" s="89">
        <f>VLOOKUP($AC1115,LS_Coint_BD!$B$3:$AQ$1079,AW$2)</f>
        <v>0</v>
      </c>
      <c r="AX1115" s="89">
        <f>VLOOKUP($AC1115,LS_Coint_BD!$B$3:$AQ$1079,AX$2)</f>
        <v>0</v>
      </c>
      <c r="AY1115" s="89">
        <f>VLOOKUP($AC1115,LS_Coint_BD!$B$3:$AQ$1079,AY$2)</f>
        <v>0</v>
      </c>
      <c r="AZ1115" s="89">
        <f>VLOOKUP($AC1115,LS_Coint_BD!$B$3:$AQ$1079,AZ$2)</f>
        <v>0</v>
      </c>
      <c r="BA1115" s="89">
        <f>VLOOKUP($AC1115,LS_Coint_BD!$B$3:$AQ$1079,BA$2)</f>
        <v>0</v>
      </c>
      <c r="BB1115" s="89">
        <f>VLOOKUP($AC1115,LS_Coint_BD!$B$3:$AQ$1079,BB$2)</f>
        <v>0</v>
      </c>
      <c r="BC1115" s="89">
        <f>VLOOKUP($AC1115,LS_Coint_BD!$B$3:$AQ$1079,BC$2)</f>
        <v>0</v>
      </c>
      <c r="BD1115" s="89">
        <f t="shared" si="837"/>
        <v>0</v>
      </c>
      <c r="BE1115" s="89">
        <f t="shared" si="838"/>
        <v>0</v>
      </c>
      <c r="BF1115" s="89">
        <f t="shared" si="839"/>
        <v>0</v>
      </c>
      <c r="BG1115" s="89">
        <f t="shared" si="840"/>
        <v>0</v>
      </c>
      <c r="BH1115" s="89">
        <f t="shared" si="841"/>
        <v>0</v>
      </c>
      <c r="BI1115" s="89">
        <f t="shared" si="842"/>
        <v>0</v>
      </c>
      <c r="BJ1115" s="89">
        <f t="shared" si="843"/>
        <v>0</v>
      </c>
      <c r="BK1115" s="89">
        <f t="shared" si="844"/>
        <v>0</v>
      </c>
      <c r="BL1115" s="89">
        <f t="shared" si="845"/>
        <v>0</v>
      </c>
      <c r="BM1115" s="89"/>
      <c r="BN1115" s="26" t="b">
        <f t="shared" si="846"/>
        <v>0</v>
      </c>
      <c r="BO1115" s="26" t="b">
        <f t="shared" si="847"/>
        <v>0</v>
      </c>
      <c r="BP1115" s="26" t="b">
        <f t="shared" si="848"/>
        <v>0</v>
      </c>
      <c r="BQ1115" s="26" t="b">
        <f t="shared" si="849"/>
        <v>0</v>
      </c>
      <c r="BR1115" s="26" t="b">
        <f t="shared" si="850"/>
        <v>0</v>
      </c>
      <c r="BS1115" s="26" t="b">
        <f t="shared" si="851"/>
        <v>0</v>
      </c>
      <c r="BT1115" s="26" t="b">
        <f t="shared" si="852"/>
        <v>0</v>
      </c>
      <c r="BU1115" s="26" t="b">
        <f t="shared" si="853"/>
        <v>0</v>
      </c>
    </row>
    <row r="1116" spans="2:73" ht="15" thickBot="1" x14ac:dyDescent="0.35">
      <c r="B1116" s="17">
        <f>VLOOKUP($AC1116,LS_Coint_BD!$B$3:$D$1079,2)</f>
        <v>0</v>
      </c>
      <c r="C1116" s="87">
        <f>VLOOKUP($AC1116,LS_Coint_BD!$B$3:$D$1079,3)</f>
        <v>0</v>
      </c>
      <c r="D1116" s="68">
        <f t="shared" si="813"/>
        <v>0</v>
      </c>
      <c r="E1116" s="65">
        <f t="shared" si="814"/>
        <v>0</v>
      </c>
      <c r="F1116" s="69">
        <f t="shared" si="815"/>
        <v>0</v>
      </c>
      <c r="G1116" s="68">
        <f t="shared" si="816"/>
        <v>0</v>
      </c>
      <c r="H1116" s="65">
        <f t="shared" si="817"/>
        <v>0</v>
      </c>
      <c r="I1116" s="69">
        <f t="shared" si="818"/>
        <v>0</v>
      </c>
      <c r="J1116" s="68">
        <f t="shared" si="819"/>
        <v>0</v>
      </c>
      <c r="K1116" s="65">
        <f t="shared" si="820"/>
        <v>0</v>
      </c>
      <c r="L1116" s="69">
        <f t="shared" si="821"/>
        <v>0</v>
      </c>
      <c r="M1116" s="68">
        <f t="shared" si="822"/>
        <v>0</v>
      </c>
      <c r="N1116" s="65">
        <f t="shared" si="823"/>
        <v>0</v>
      </c>
      <c r="O1116" s="69">
        <f t="shared" si="824"/>
        <v>0</v>
      </c>
      <c r="P1116" s="68">
        <f t="shared" si="825"/>
        <v>0</v>
      </c>
      <c r="Q1116" s="65">
        <f t="shared" si="826"/>
        <v>0</v>
      </c>
      <c r="R1116" s="69">
        <f t="shared" si="827"/>
        <v>0</v>
      </c>
      <c r="S1116" s="68">
        <f t="shared" si="828"/>
        <v>0</v>
      </c>
      <c r="T1116" s="65">
        <f t="shared" si="829"/>
        <v>0</v>
      </c>
      <c r="U1116" s="69">
        <f t="shared" si="830"/>
        <v>0</v>
      </c>
      <c r="V1116" s="68">
        <f t="shared" si="831"/>
        <v>0</v>
      </c>
      <c r="W1116" s="65">
        <f t="shared" si="832"/>
        <v>0</v>
      </c>
      <c r="X1116" s="69">
        <f t="shared" si="833"/>
        <v>0</v>
      </c>
      <c r="Y1116" s="68">
        <f t="shared" si="834"/>
        <v>0</v>
      </c>
      <c r="Z1116" s="65">
        <f t="shared" si="835"/>
        <v>0</v>
      </c>
      <c r="AA1116" s="69">
        <f t="shared" si="836"/>
        <v>0</v>
      </c>
      <c r="AB1116" s="98">
        <f>SUMIF(BN1116:BU1116,"VERDADEIRO",BN$3:$BU1115)</f>
        <v>0</v>
      </c>
      <c r="AC1116" s="97">
        <f t="shared" si="812"/>
        <v>1113</v>
      </c>
      <c r="AD1116" s="89">
        <f>RTD("tryd.rtdserver",,"COT",B1116,"ULT")</f>
        <v>0</v>
      </c>
      <c r="AE1116" s="89">
        <f>RTD("tryd.rtdserver",,"COT",C1116,"ULT")</f>
        <v>0</v>
      </c>
      <c r="AF1116" s="89">
        <f>VLOOKUP($AC1116,LS_Coint_BD!$B$3:$AQ$1079,AF$2)*$AD1116+VLOOKUP($AC1116,LS_Coint_BD!$B$3:$AQ$1079,AF$2+1)</f>
        <v>0</v>
      </c>
      <c r="AG1116" s="89">
        <f>VLOOKUP($AC1116,LS_Coint_BD!$B$3:$AQ$1079,AG$2)*$AD1116+VLOOKUP($AC1116,LS_Coint_BD!$B$3:$AQ$1079,AG$2+1)</f>
        <v>0</v>
      </c>
      <c r="AH1116" s="89">
        <f>VLOOKUP($AC1116,LS_Coint_BD!$B$3:$AQ$1079,AH$2)*$AD1116+VLOOKUP($AC1116,LS_Coint_BD!$B$3:$AQ$1079,AH$2+1)</f>
        <v>0</v>
      </c>
      <c r="AI1116" s="89">
        <f>VLOOKUP($AC1116,LS_Coint_BD!$B$3:$AQ$1079,AI$2)*$AD1116+VLOOKUP($AC1116,LS_Coint_BD!$B$3:$AQ$1079,AI$2+1)</f>
        <v>0</v>
      </c>
      <c r="AJ1116" s="89">
        <f>VLOOKUP($AC1116,LS_Coint_BD!$B$3:$AQ$1079,AJ$2)*$AD1116+VLOOKUP($AC1116,LS_Coint_BD!$B$3:$AQ$1079,AJ$2+1)</f>
        <v>0</v>
      </c>
      <c r="AK1116" s="89">
        <f>VLOOKUP($AC1116,LS_Coint_BD!$B$3:$AQ$1079,AK$2)*$AD1116+VLOOKUP($AC1116,LS_Coint_BD!$B$3:$AQ$1079,AK$2+1)</f>
        <v>0</v>
      </c>
      <c r="AL1116" s="89">
        <f>VLOOKUP($AC1116,LS_Coint_BD!$B$3:$AQ$1079,AL$2)*$AD1116+VLOOKUP($AC1116,LS_Coint_BD!$B$3:$AQ$1079,AL$2+1)</f>
        <v>0</v>
      </c>
      <c r="AM1116" s="89">
        <f>VLOOKUP($AC1116,LS_Coint_BD!$B$3:$AQ$1079,AM$2)*$AD1116+VLOOKUP($AC1116,LS_Coint_BD!$B$3:$AQ$1079,AM$2+1)</f>
        <v>0</v>
      </c>
      <c r="AN1116" s="89">
        <f>VLOOKUP($AC1116,LS_Coint_BD!$B$3:$AQ$1079,AN$2)</f>
        <v>0</v>
      </c>
      <c r="AO1116" s="89">
        <f>VLOOKUP($AC1116,LS_Coint_BD!$B$3:$AQ$1079,AO$2)</f>
        <v>0</v>
      </c>
      <c r="AP1116" s="89">
        <f>VLOOKUP($AC1116,LS_Coint_BD!$B$3:$AQ$1079,AP$2)</f>
        <v>0</v>
      </c>
      <c r="AQ1116" s="89">
        <f>VLOOKUP($AC1116,LS_Coint_BD!$B$3:$AQ$1079,AQ$2)</f>
        <v>0</v>
      </c>
      <c r="AR1116" s="89">
        <f>VLOOKUP($AC1116,LS_Coint_BD!$B$3:$AQ$1079,AR$2)</f>
        <v>0</v>
      </c>
      <c r="AS1116" s="89">
        <f>VLOOKUP($AC1116,LS_Coint_BD!$B$3:$AQ$1079,AS$2)</f>
        <v>0</v>
      </c>
      <c r="AT1116" s="89">
        <f>VLOOKUP($AC1116,LS_Coint_BD!$B$3:$AQ$1079,AT$2)</f>
        <v>0</v>
      </c>
      <c r="AU1116" s="89">
        <f>VLOOKUP($AC1116,LS_Coint_BD!$B$3:$AQ$1079,AU$2)</f>
        <v>0</v>
      </c>
      <c r="AV1116" s="89">
        <f>VLOOKUP($AC1116,LS_Coint_BD!$B$3:$AQ$1079,AV$2)</f>
        <v>0</v>
      </c>
      <c r="AW1116" s="89">
        <f>VLOOKUP($AC1116,LS_Coint_BD!$B$3:$AQ$1079,AW$2)</f>
        <v>0</v>
      </c>
      <c r="AX1116" s="89">
        <f>VLOOKUP($AC1116,LS_Coint_BD!$B$3:$AQ$1079,AX$2)</f>
        <v>0</v>
      </c>
      <c r="AY1116" s="89">
        <f>VLOOKUP($AC1116,LS_Coint_BD!$B$3:$AQ$1079,AY$2)</f>
        <v>0</v>
      </c>
      <c r="AZ1116" s="89">
        <f>VLOOKUP($AC1116,LS_Coint_BD!$B$3:$AQ$1079,AZ$2)</f>
        <v>0</v>
      </c>
      <c r="BA1116" s="89">
        <f>VLOOKUP($AC1116,LS_Coint_BD!$B$3:$AQ$1079,BA$2)</f>
        <v>0</v>
      </c>
      <c r="BB1116" s="89">
        <f>VLOOKUP($AC1116,LS_Coint_BD!$B$3:$AQ$1079,BB$2)</f>
        <v>0</v>
      </c>
      <c r="BC1116" s="89">
        <f>VLOOKUP($AC1116,LS_Coint_BD!$B$3:$AQ$1079,BC$2)</f>
        <v>0</v>
      </c>
      <c r="BD1116" s="89">
        <f t="shared" si="837"/>
        <v>0</v>
      </c>
      <c r="BE1116" s="89">
        <f t="shared" si="838"/>
        <v>0</v>
      </c>
      <c r="BF1116" s="89">
        <f t="shared" si="839"/>
        <v>0</v>
      </c>
      <c r="BG1116" s="89">
        <f t="shared" si="840"/>
        <v>0</v>
      </c>
      <c r="BH1116" s="89">
        <f t="shared" si="841"/>
        <v>0</v>
      </c>
      <c r="BI1116" s="89">
        <f t="shared" si="842"/>
        <v>0</v>
      </c>
      <c r="BJ1116" s="89">
        <f t="shared" si="843"/>
        <v>0</v>
      </c>
      <c r="BK1116" s="89">
        <f t="shared" si="844"/>
        <v>0</v>
      </c>
      <c r="BL1116" s="89">
        <f t="shared" si="845"/>
        <v>0</v>
      </c>
      <c r="BM1116" s="89"/>
      <c r="BN1116" s="26" t="b">
        <f t="shared" si="846"/>
        <v>0</v>
      </c>
      <c r="BO1116" s="26" t="b">
        <f t="shared" si="847"/>
        <v>0</v>
      </c>
      <c r="BP1116" s="26" t="b">
        <f t="shared" si="848"/>
        <v>0</v>
      </c>
      <c r="BQ1116" s="26" t="b">
        <f t="shared" si="849"/>
        <v>0</v>
      </c>
      <c r="BR1116" s="26" t="b">
        <f t="shared" si="850"/>
        <v>0</v>
      </c>
      <c r="BS1116" s="26" t="b">
        <f t="shared" si="851"/>
        <v>0</v>
      </c>
      <c r="BT1116" s="26" t="b">
        <f t="shared" si="852"/>
        <v>0</v>
      </c>
      <c r="BU1116" s="26" t="b">
        <f t="shared" si="853"/>
        <v>0</v>
      </c>
    </row>
    <row r="1117" spans="2:73" ht="15" thickBot="1" x14ac:dyDescent="0.35">
      <c r="B1117" s="17">
        <f>VLOOKUP($AC1117,LS_Coint_BD!$B$3:$D$1079,2)</f>
        <v>0</v>
      </c>
      <c r="C1117" s="87">
        <f>VLOOKUP($AC1117,LS_Coint_BD!$B$3:$D$1079,3)</f>
        <v>0</v>
      </c>
      <c r="D1117" s="68">
        <f t="shared" si="813"/>
        <v>0</v>
      </c>
      <c r="E1117" s="65">
        <f t="shared" si="814"/>
        <v>0</v>
      </c>
      <c r="F1117" s="69">
        <f t="shared" si="815"/>
        <v>0</v>
      </c>
      <c r="G1117" s="68">
        <f t="shared" si="816"/>
        <v>0</v>
      </c>
      <c r="H1117" s="65">
        <f t="shared" si="817"/>
        <v>0</v>
      </c>
      <c r="I1117" s="69">
        <f t="shared" si="818"/>
        <v>0</v>
      </c>
      <c r="J1117" s="68">
        <f t="shared" si="819"/>
        <v>0</v>
      </c>
      <c r="K1117" s="65">
        <f t="shared" si="820"/>
        <v>0</v>
      </c>
      <c r="L1117" s="69">
        <f t="shared" si="821"/>
        <v>0</v>
      </c>
      <c r="M1117" s="68">
        <f t="shared" si="822"/>
        <v>0</v>
      </c>
      <c r="N1117" s="65">
        <f t="shared" si="823"/>
        <v>0</v>
      </c>
      <c r="O1117" s="69">
        <f t="shared" si="824"/>
        <v>0</v>
      </c>
      <c r="P1117" s="68">
        <f t="shared" si="825"/>
        <v>0</v>
      </c>
      <c r="Q1117" s="65">
        <f t="shared" si="826"/>
        <v>0</v>
      </c>
      <c r="R1117" s="69">
        <f t="shared" si="827"/>
        <v>0</v>
      </c>
      <c r="S1117" s="68">
        <f t="shared" si="828"/>
        <v>0</v>
      </c>
      <c r="T1117" s="65">
        <f t="shared" si="829"/>
        <v>0</v>
      </c>
      <c r="U1117" s="69">
        <f t="shared" si="830"/>
        <v>0</v>
      </c>
      <c r="V1117" s="68">
        <f t="shared" si="831"/>
        <v>0</v>
      </c>
      <c r="W1117" s="65">
        <f t="shared" si="832"/>
        <v>0</v>
      </c>
      <c r="X1117" s="69">
        <f t="shared" si="833"/>
        <v>0</v>
      </c>
      <c r="Y1117" s="68">
        <f t="shared" si="834"/>
        <v>0</v>
      </c>
      <c r="Z1117" s="65">
        <f t="shared" si="835"/>
        <v>0</v>
      </c>
      <c r="AA1117" s="69">
        <f t="shared" si="836"/>
        <v>0</v>
      </c>
      <c r="AB1117" s="98">
        <f>SUMIF(BN1117:BU1117,"VERDADEIRO",BN$3:$BU1116)</f>
        <v>0</v>
      </c>
      <c r="AC1117" s="97">
        <f t="shared" si="812"/>
        <v>1114</v>
      </c>
      <c r="AD1117" s="89">
        <f>RTD("tryd.rtdserver",,"COT",B1117,"ULT")</f>
        <v>0</v>
      </c>
      <c r="AE1117" s="89">
        <f>RTD("tryd.rtdserver",,"COT",C1117,"ULT")</f>
        <v>0</v>
      </c>
      <c r="AF1117" s="89">
        <f>VLOOKUP($AC1117,LS_Coint_BD!$B$3:$AQ$1079,AF$2)*$AD1117+VLOOKUP($AC1117,LS_Coint_BD!$B$3:$AQ$1079,AF$2+1)</f>
        <v>0</v>
      </c>
      <c r="AG1117" s="89">
        <f>VLOOKUP($AC1117,LS_Coint_BD!$B$3:$AQ$1079,AG$2)*$AD1117+VLOOKUP($AC1117,LS_Coint_BD!$B$3:$AQ$1079,AG$2+1)</f>
        <v>0</v>
      </c>
      <c r="AH1117" s="89">
        <f>VLOOKUP($AC1117,LS_Coint_BD!$B$3:$AQ$1079,AH$2)*$AD1117+VLOOKUP($AC1117,LS_Coint_BD!$B$3:$AQ$1079,AH$2+1)</f>
        <v>0</v>
      </c>
      <c r="AI1117" s="89">
        <f>VLOOKUP($AC1117,LS_Coint_BD!$B$3:$AQ$1079,AI$2)*$AD1117+VLOOKUP($AC1117,LS_Coint_BD!$B$3:$AQ$1079,AI$2+1)</f>
        <v>0</v>
      </c>
      <c r="AJ1117" s="89">
        <f>VLOOKUP($AC1117,LS_Coint_BD!$B$3:$AQ$1079,AJ$2)*$AD1117+VLOOKUP($AC1117,LS_Coint_BD!$B$3:$AQ$1079,AJ$2+1)</f>
        <v>0</v>
      </c>
      <c r="AK1117" s="89">
        <f>VLOOKUP($AC1117,LS_Coint_BD!$B$3:$AQ$1079,AK$2)*$AD1117+VLOOKUP($AC1117,LS_Coint_BD!$B$3:$AQ$1079,AK$2+1)</f>
        <v>0</v>
      </c>
      <c r="AL1117" s="89">
        <f>VLOOKUP($AC1117,LS_Coint_BD!$B$3:$AQ$1079,AL$2)*$AD1117+VLOOKUP($AC1117,LS_Coint_BD!$B$3:$AQ$1079,AL$2+1)</f>
        <v>0</v>
      </c>
      <c r="AM1117" s="89">
        <f>VLOOKUP($AC1117,LS_Coint_BD!$B$3:$AQ$1079,AM$2)*$AD1117+VLOOKUP($AC1117,LS_Coint_BD!$B$3:$AQ$1079,AM$2+1)</f>
        <v>0</v>
      </c>
      <c r="AN1117" s="89">
        <f>VLOOKUP($AC1117,LS_Coint_BD!$B$3:$AQ$1079,AN$2)</f>
        <v>0</v>
      </c>
      <c r="AO1117" s="89">
        <f>VLOOKUP($AC1117,LS_Coint_BD!$B$3:$AQ$1079,AO$2)</f>
        <v>0</v>
      </c>
      <c r="AP1117" s="89">
        <f>VLOOKUP($AC1117,LS_Coint_BD!$B$3:$AQ$1079,AP$2)</f>
        <v>0</v>
      </c>
      <c r="AQ1117" s="89">
        <f>VLOOKUP($AC1117,LS_Coint_BD!$B$3:$AQ$1079,AQ$2)</f>
        <v>0</v>
      </c>
      <c r="AR1117" s="89">
        <f>VLOOKUP($AC1117,LS_Coint_BD!$B$3:$AQ$1079,AR$2)</f>
        <v>0</v>
      </c>
      <c r="AS1117" s="89">
        <f>VLOOKUP($AC1117,LS_Coint_BD!$B$3:$AQ$1079,AS$2)</f>
        <v>0</v>
      </c>
      <c r="AT1117" s="89">
        <f>VLOOKUP($AC1117,LS_Coint_BD!$B$3:$AQ$1079,AT$2)</f>
        <v>0</v>
      </c>
      <c r="AU1117" s="89">
        <f>VLOOKUP($AC1117,LS_Coint_BD!$B$3:$AQ$1079,AU$2)</f>
        <v>0</v>
      </c>
      <c r="AV1117" s="89">
        <f>VLOOKUP($AC1117,LS_Coint_BD!$B$3:$AQ$1079,AV$2)</f>
        <v>0</v>
      </c>
      <c r="AW1117" s="89">
        <f>VLOOKUP($AC1117,LS_Coint_BD!$B$3:$AQ$1079,AW$2)</f>
        <v>0</v>
      </c>
      <c r="AX1117" s="89">
        <f>VLOOKUP($AC1117,LS_Coint_BD!$B$3:$AQ$1079,AX$2)</f>
        <v>0</v>
      </c>
      <c r="AY1117" s="89">
        <f>VLOOKUP($AC1117,LS_Coint_BD!$B$3:$AQ$1079,AY$2)</f>
        <v>0</v>
      </c>
      <c r="AZ1117" s="89">
        <f>VLOOKUP($AC1117,LS_Coint_BD!$B$3:$AQ$1079,AZ$2)</f>
        <v>0</v>
      </c>
      <c r="BA1117" s="89">
        <f>VLOOKUP($AC1117,LS_Coint_BD!$B$3:$AQ$1079,BA$2)</f>
        <v>0</v>
      </c>
      <c r="BB1117" s="89">
        <f>VLOOKUP($AC1117,LS_Coint_BD!$B$3:$AQ$1079,BB$2)</f>
        <v>0</v>
      </c>
      <c r="BC1117" s="89">
        <f>VLOOKUP($AC1117,LS_Coint_BD!$B$3:$AQ$1079,BC$2)</f>
        <v>0</v>
      </c>
      <c r="BD1117" s="89">
        <f t="shared" si="837"/>
        <v>0</v>
      </c>
      <c r="BE1117" s="89">
        <f t="shared" si="838"/>
        <v>0</v>
      </c>
      <c r="BF1117" s="89">
        <f t="shared" si="839"/>
        <v>0</v>
      </c>
      <c r="BG1117" s="89">
        <f t="shared" si="840"/>
        <v>0</v>
      </c>
      <c r="BH1117" s="89">
        <f t="shared" si="841"/>
        <v>0</v>
      </c>
      <c r="BI1117" s="89">
        <f t="shared" si="842"/>
        <v>0</v>
      </c>
      <c r="BJ1117" s="89">
        <f t="shared" si="843"/>
        <v>0</v>
      </c>
      <c r="BK1117" s="89">
        <f t="shared" si="844"/>
        <v>0</v>
      </c>
      <c r="BL1117" s="89">
        <f t="shared" si="845"/>
        <v>0</v>
      </c>
      <c r="BM1117" s="89"/>
      <c r="BN1117" s="26" t="b">
        <f t="shared" si="846"/>
        <v>0</v>
      </c>
      <c r="BO1117" s="26" t="b">
        <f t="shared" si="847"/>
        <v>0</v>
      </c>
      <c r="BP1117" s="26" t="b">
        <f t="shared" si="848"/>
        <v>0</v>
      </c>
      <c r="BQ1117" s="26" t="b">
        <f t="shared" si="849"/>
        <v>0</v>
      </c>
      <c r="BR1117" s="26" t="b">
        <f t="shared" si="850"/>
        <v>0</v>
      </c>
      <c r="BS1117" s="26" t="b">
        <f t="shared" si="851"/>
        <v>0</v>
      </c>
      <c r="BT1117" s="26" t="b">
        <f t="shared" si="852"/>
        <v>0</v>
      </c>
      <c r="BU1117" s="26" t="b">
        <f t="shared" si="853"/>
        <v>0</v>
      </c>
    </row>
    <row r="1118" spans="2:73" ht="15" thickBot="1" x14ac:dyDescent="0.35">
      <c r="B1118" s="17">
        <f>VLOOKUP($AC1118,LS_Coint_BD!$B$3:$D$1079,2)</f>
        <v>0</v>
      </c>
      <c r="C1118" s="87">
        <f>VLOOKUP($AC1118,LS_Coint_BD!$B$3:$D$1079,3)</f>
        <v>0</v>
      </c>
      <c r="D1118" s="68">
        <f t="shared" si="813"/>
        <v>0</v>
      </c>
      <c r="E1118" s="65">
        <f t="shared" si="814"/>
        <v>0</v>
      </c>
      <c r="F1118" s="69">
        <f t="shared" si="815"/>
        <v>0</v>
      </c>
      <c r="G1118" s="68">
        <f t="shared" si="816"/>
        <v>0</v>
      </c>
      <c r="H1118" s="65">
        <f t="shared" si="817"/>
        <v>0</v>
      </c>
      <c r="I1118" s="69">
        <f t="shared" si="818"/>
        <v>0</v>
      </c>
      <c r="J1118" s="68">
        <f t="shared" si="819"/>
        <v>0</v>
      </c>
      <c r="K1118" s="65">
        <f t="shared" si="820"/>
        <v>0</v>
      </c>
      <c r="L1118" s="69">
        <f t="shared" si="821"/>
        <v>0</v>
      </c>
      <c r="M1118" s="68">
        <f t="shared" si="822"/>
        <v>0</v>
      </c>
      <c r="N1118" s="65">
        <f t="shared" si="823"/>
        <v>0</v>
      </c>
      <c r="O1118" s="69">
        <f t="shared" si="824"/>
        <v>0</v>
      </c>
      <c r="P1118" s="68">
        <f t="shared" si="825"/>
        <v>0</v>
      </c>
      <c r="Q1118" s="65">
        <f t="shared" si="826"/>
        <v>0</v>
      </c>
      <c r="R1118" s="69">
        <f t="shared" si="827"/>
        <v>0</v>
      </c>
      <c r="S1118" s="68">
        <f t="shared" si="828"/>
        <v>0</v>
      </c>
      <c r="T1118" s="65">
        <f t="shared" si="829"/>
        <v>0</v>
      </c>
      <c r="U1118" s="69">
        <f t="shared" si="830"/>
        <v>0</v>
      </c>
      <c r="V1118" s="68">
        <f t="shared" si="831"/>
        <v>0</v>
      </c>
      <c r="W1118" s="65">
        <f t="shared" si="832"/>
        <v>0</v>
      </c>
      <c r="X1118" s="69">
        <f t="shared" si="833"/>
        <v>0</v>
      </c>
      <c r="Y1118" s="68">
        <f t="shared" si="834"/>
        <v>0</v>
      </c>
      <c r="Z1118" s="65">
        <f t="shared" si="835"/>
        <v>0</v>
      </c>
      <c r="AA1118" s="69">
        <f t="shared" si="836"/>
        <v>0</v>
      </c>
      <c r="AB1118" s="98">
        <f>SUMIF(BN1118:BU1118,"VERDADEIRO",BN$3:$BU1117)</f>
        <v>0</v>
      </c>
      <c r="AC1118" s="97">
        <f t="shared" si="812"/>
        <v>1115</v>
      </c>
      <c r="AD1118" s="89">
        <f>RTD("tryd.rtdserver",,"COT",B1118,"ULT")</f>
        <v>0</v>
      </c>
      <c r="AE1118" s="89">
        <f>RTD("tryd.rtdserver",,"COT",C1118,"ULT")</f>
        <v>0</v>
      </c>
      <c r="AF1118" s="89">
        <f>VLOOKUP($AC1118,LS_Coint_BD!$B$3:$AQ$1079,AF$2)*$AD1118+VLOOKUP($AC1118,LS_Coint_BD!$B$3:$AQ$1079,AF$2+1)</f>
        <v>0</v>
      </c>
      <c r="AG1118" s="89">
        <f>VLOOKUP($AC1118,LS_Coint_BD!$B$3:$AQ$1079,AG$2)*$AD1118+VLOOKUP($AC1118,LS_Coint_BD!$B$3:$AQ$1079,AG$2+1)</f>
        <v>0</v>
      </c>
      <c r="AH1118" s="89">
        <f>VLOOKUP($AC1118,LS_Coint_BD!$B$3:$AQ$1079,AH$2)*$AD1118+VLOOKUP($AC1118,LS_Coint_BD!$B$3:$AQ$1079,AH$2+1)</f>
        <v>0</v>
      </c>
      <c r="AI1118" s="89">
        <f>VLOOKUP($AC1118,LS_Coint_BD!$B$3:$AQ$1079,AI$2)*$AD1118+VLOOKUP($AC1118,LS_Coint_BD!$B$3:$AQ$1079,AI$2+1)</f>
        <v>0</v>
      </c>
      <c r="AJ1118" s="89">
        <f>VLOOKUP($AC1118,LS_Coint_BD!$B$3:$AQ$1079,AJ$2)*$AD1118+VLOOKUP($AC1118,LS_Coint_BD!$B$3:$AQ$1079,AJ$2+1)</f>
        <v>0</v>
      </c>
      <c r="AK1118" s="89">
        <f>VLOOKUP($AC1118,LS_Coint_BD!$B$3:$AQ$1079,AK$2)*$AD1118+VLOOKUP($AC1118,LS_Coint_BD!$B$3:$AQ$1079,AK$2+1)</f>
        <v>0</v>
      </c>
      <c r="AL1118" s="89">
        <f>VLOOKUP($AC1118,LS_Coint_BD!$B$3:$AQ$1079,AL$2)*$AD1118+VLOOKUP($AC1118,LS_Coint_BD!$B$3:$AQ$1079,AL$2+1)</f>
        <v>0</v>
      </c>
      <c r="AM1118" s="89">
        <f>VLOOKUP($AC1118,LS_Coint_BD!$B$3:$AQ$1079,AM$2)*$AD1118+VLOOKUP($AC1118,LS_Coint_BD!$B$3:$AQ$1079,AM$2+1)</f>
        <v>0</v>
      </c>
      <c r="AN1118" s="89">
        <f>VLOOKUP($AC1118,LS_Coint_BD!$B$3:$AQ$1079,AN$2)</f>
        <v>0</v>
      </c>
      <c r="AO1118" s="89">
        <f>VLOOKUP($AC1118,LS_Coint_BD!$B$3:$AQ$1079,AO$2)</f>
        <v>0</v>
      </c>
      <c r="AP1118" s="89">
        <f>VLOOKUP($AC1118,LS_Coint_BD!$B$3:$AQ$1079,AP$2)</f>
        <v>0</v>
      </c>
      <c r="AQ1118" s="89">
        <f>VLOOKUP($AC1118,LS_Coint_BD!$B$3:$AQ$1079,AQ$2)</f>
        <v>0</v>
      </c>
      <c r="AR1118" s="89">
        <f>VLOOKUP($AC1118,LS_Coint_BD!$B$3:$AQ$1079,AR$2)</f>
        <v>0</v>
      </c>
      <c r="AS1118" s="89">
        <f>VLOOKUP($AC1118,LS_Coint_BD!$B$3:$AQ$1079,AS$2)</f>
        <v>0</v>
      </c>
      <c r="AT1118" s="89">
        <f>VLOOKUP($AC1118,LS_Coint_BD!$B$3:$AQ$1079,AT$2)</f>
        <v>0</v>
      </c>
      <c r="AU1118" s="89">
        <f>VLOOKUP($AC1118,LS_Coint_BD!$B$3:$AQ$1079,AU$2)</f>
        <v>0</v>
      </c>
      <c r="AV1118" s="89">
        <f>VLOOKUP($AC1118,LS_Coint_BD!$B$3:$AQ$1079,AV$2)</f>
        <v>0</v>
      </c>
      <c r="AW1118" s="89">
        <f>VLOOKUP($AC1118,LS_Coint_BD!$B$3:$AQ$1079,AW$2)</f>
        <v>0</v>
      </c>
      <c r="AX1118" s="89">
        <f>VLOOKUP($AC1118,LS_Coint_BD!$B$3:$AQ$1079,AX$2)</f>
        <v>0</v>
      </c>
      <c r="AY1118" s="89">
        <f>VLOOKUP($AC1118,LS_Coint_BD!$B$3:$AQ$1079,AY$2)</f>
        <v>0</v>
      </c>
      <c r="AZ1118" s="89">
        <f>VLOOKUP($AC1118,LS_Coint_BD!$B$3:$AQ$1079,AZ$2)</f>
        <v>0</v>
      </c>
      <c r="BA1118" s="89">
        <f>VLOOKUP($AC1118,LS_Coint_BD!$B$3:$AQ$1079,BA$2)</f>
        <v>0</v>
      </c>
      <c r="BB1118" s="89">
        <f>VLOOKUP($AC1118,LS_Coint_BD!$B$3:$AQ$1079,BB$2)</f>
        <v>0</v>
      </c>
      <c r="BC1118" s="89">
        <f>VLOOKUP($AC1118,LS_Coint_BD!$B$3:$AQ$1079,BC$2)</f>
        <v>0</v>
      </c>
      <c r="BD1118" s="89">
        <f t="shared" si="837"/>
        <v>0</v>
      </c>
      <c r="BE1118" s="89">
        <f t="shared" si="838"/>
        <v>0</v>
      </c>
      <c r="BF1118" s="89">
        <f t="shared" si="839"/>
        <v>0</v>
      </c>
      <c r="BG1118" s="89">
        <f t="shared" si="840"/>
        <v>0</v>
      </c>
      <c r="BH1118" s="89">
        <f t="shared" si="841"/>
        <v>0</v>
      </c>
      <c r="BI1118" s="89">
        <f t="shared" si="842"/>
        <v>0</v>
      </c>
      <c r="BJ1118" s="89">
        <f t="shared" si="843"/>
        <v>0</v>
      </c>
      <c r="BK1118" s="89">
        <f t="shared" si="844"/>
        <v>0</v>
      </c>
      <c r="BL1118" s="89">
        <f t="shared" si="845"/>
        <v>0</v>
      </c>
      <c r="BM1118" s="89"/>
      <c r="BN1118" s="26" t="b">
        <f t="shared" si="846"/>
        <v>0</v>
      </c>
      <c r="BO1118" s="26" t="b">
        <f t="shared" si="847"/>
        <v>0</v>
      </c>
      <c r="BP1118" s="26" t="b">
        <f t="shared" si="848"/>
        <v>0</v>
      </c>
      <c r="BQ1118" s="26" t="b">
        <f t="shared" si="849"/>
        <v>0</v>
      </c>
      <c r="BR1118" s="26" t="b">
        <f t="shared" si="850"/>
        <v>0</v>
      </c>
      <c r="BS1118" s="26" t="b">
        <f t="shared" si="851"/>
        <v>0</v>
      </c>
      <c r="BT1118" s="26" t="b">
        <f t="shared" si="852"/>
        <v>0</v>
      </c>
      <c r="BU1118" s="26" t="b">
        <f t="shared" si="853"/>
        <v>0</v>
      </c>
    </row>
    <row r="1119" spans="2:73" ht="15" thickBot="1" x14ac:dyDescent="0.35">
      <c r="B1119" s="17">
        <f>VLOOKUP($AC1119,LS_Coint_BD!$B$3:$D$1079,2)</f>
        <v>0</v>
      </c>
      <c r="C1119" s="87">
        <f>VLOOKUP($AC1119,LS_Coint_BD!$B$3:$D$1079,3)</f>
        <v>0</v>
      </c>
      <c r="D1119" s="68">
        <f t="shared" si="813"/>
        <v>0</v>
      </c>
      <c r="E1119" s="65">
        <f t="shared" si="814"/>
        <v>0</v>
      </c>
      <c r="F1119" s="69">
        <f t="shared" si="815"/>
        <v>0</v>
      </c>
      <c r="G1119" s="68">
        <f t="shared" si="816"/>
        <v>0</v>
      </c>
      <c r="H1119" s="65">
        <f t="shared" si="817"/>
        <v>0</v>
      </c>
      <c r="I1119" s="69">
        <f t="shared" si="818"/>
        <v>0</v>
      </c>
      <c r="J1119" s="68">
        <f t="shared" si="819"/>
        <v>0</v>
      </c>
      <c r="K1119" s="65">
        <f t="shared" si="820"/>
        <v>0</v>
      </c>
      <c r="L1119" s="69">
        <f t="shared" si="821"/>
        <v>0</v>
      </c>
      <c r="M1119" s="68">
        <f t="shared" si="822"/>
        <v>0</v>
      </c>
      <c r="N1119" s="65">
        <f t="shared" si="823"/>
        <v>0</v>
      </c>
      <c r="O1119" s="69">
        <f t="shared" si="824"/>
        <v>0</v>
      </c>
      <c r="P1119" s="68">
        <f t="shared" si="825"/>
        <v>0</v>
      </c>
      <c r="Q1119" s="65">
        <f t="shared" si="826"/>
        <v>0</v>
      </c>
      <c r="R1119" s="69">
        <f t="shared" si="827"/>
        <v>0</v>
      </c>
      <c r="S1119" s="68">
        <f t="shared" si="828"/>
        <v>0</v>
      </c>
      <c r="T1119" s="65">
        <f t="shared" si="829"/>
        <v>0</v>
      </c>
      <c r="U1119" s="69">
        <f t="shared" si="830"/>
        <v>0</v>
      </c>
      <c r="V1119" s="68">
        <f t="shared" si="831"/>
        <v>0</v>
      </c>
      <c r="W1119" s="65">
        <f t="shared" si="832"/>
        <v>0</v>
      </c>
      <c r="X1119" s="69">
        <f t="shared" si="833"/>
        <v>0</v>
      </c>
      <c r="Y1119" s="68">
        <f t="shared" si="834"/>
        <v>0</v>
      </c>
      <c r="Z1119" s="65">
        <f t="shared" si="835"/>
        <v>0</v>
      </c>
      <c r="AA1119" s="69">
        <f t="shared" si="836"/>
        <v>0</v>
      </c>
      <c r="AB1119" s="98">
        <f>SUMIF(BN1119:BU1119,"VERDADEIRO",BN$3:$BU1118)</f>
        <v>0</v>
      </c>
      <c r="AC1119" s="97">
        <f t="shared" si="812"/>
        <v>1116</v>
      </c>
      <c r="AD1119" s="89">
        <f>RTD("tryd.rtdserver",,"COT",B1119,"ULT")</f>
        <v>0</v>
      </c>
      <c r="AE1119" s="89">
        <f>RTD("tryd.rtdserver",,"COT",C1119,"ULT")</f>
        <v>0</v>
      </c>
      <c r="AF1119" s="89">
        <f>VLOOKUP($AC1119,LS_Coint_BD!$B$3:$AQ$1079,AF$2)*$AD1119+VLOOKUP($AC1119,LS_Coint_BD!$B$3:$AQ$1079,AF$2+1)</f>
        <v>0</v>
      </c>
      <c r="AG1119" s="89">
        <f>VLOOKUP($AC1119,LS_Coint_BD!$B$3:$AQ$1079,AG$2)*$AD1119+VLOOKUP($AC1119,LS_Coint_BD!$B$3:$AQ$1079,AG$2+1)</f>
        <v>0</v>
      </c>
      <c r="AH1119" s="89">
        <f>VLOOKUP($AC1119,LS_Coint_BD!$B$3:$AQ$1079,AH$2)*$AD1119+VLOOKUP($AC1119,LS_Coint_BD!$B$3:$AQ$1079,AH$2+1)</f>
        <v>0</v>
      </c>
      <c r="AI1119" s="89">
        <f>VLOOKUP($AC1119,LS_Coint_BD!$B$3:$AQ$1079,AI$2)*$AD1119+VLOOKUP($AC1119,LS_Coint_BD!$B$3:$AQ$1079,AI$2+1)</f>
        <v>0</v>
      </c>
      <c r="AJ1119" s="89">
        <f>VLOOKUP($AC1119,LS_Coint_BD!$B$3:$AQ$1079,AJ$2)*$AD1119+VLOOKUP($AC1119,LS_Coint_BD!$B$3:$AQ$1079,AJ$2+1)</f>
        <v>0</v>
      </c>
      <c r="AK1119" s="89">
        <f>VLOOKUP($AC1119,LS_Coint_BD!$B$3:$AQ$1079,AK$2)*$AD1119+VLOOKUP($AC1119,LS_Coint_BD!$B$3:$AQ$1079,AK$2+1)</f>
        <v>0</v>
      </c>
      <c r="AL1119" s="89">
        <f>VLOOKUP($AC1119,LS_Coint_BD!$B$3:$AQ$1079,AL$2)*$AD1119+VLOOKUP($AC1119,LS_Coint_BD!$B$3:$AQ$1079,AL$2+1)</f>
        <v>0</v>
      </c>
      <c r="AM1119" s="89">
        <f>VLOOKUP($AC1119,LS_Coint_BD!$B$3:$AQ$1079,AM$2)*$AD1119+VLOOKUP($AC1119,LS_Coint_BD!$B$3:$AQ$1079,AM$2+1)</f>
        <v>0</v>
      </c>
      <c r="AN1119" s="89">
        <f>VLOOKUP($AC1119,LS_Coint_BD!$B$3:$AQ$1079,AN$2)</f>
        <v>0</v>
      </c>
      <c r="AO1119" s="89">
        <f>VLOOKUP($AC1119,LS_Coint_BD!$B$3:$AQ$1079,AO$2)</f>
        <v>0</v>
      </c>
      <c r="AP1119" s="89">
        <f>VLOOKUP($AC1119,LS_Coint_BD!$B$3:$AQ$1079,AP$2)</f>
        <v>0</v>
      </c>
      <c r="AQ1119" s="89">
        <f>VLOOKUP($AC1119,LS_Coint_BD!$B$3:$AQ$1079,AQ$2)</f>
        <v>0</v>
      </c>
      <c r="AR1119" s="89">
        <f>VLOOKUP($AC1119,LS_Coint_BD!$B$3:$AQ$1079,AR$2)</f>
        <v>0</v>
      </c>
      <c r="AS1119" s="89">
        <f>VLOOKUP($AC1119,LS_Coint_BD!$B$3:$AQ$1079,AS$2)</f>
        <v>0</v>
      </c>
      <c r="AT1119" s="89">
        <f>VLOOKUP($AC1119,LS_Coint_BD!$B$3:$AQ$1079,AT$2)</f>
        <v>0</v>
      </c>
      <c r="AU1119" s="89">
        <f>VLOOKUP($AC1119,LS_Coint_BD!$B$3:$AQ$1079,AU$2)</f>
        <v>0</v>
      </c>
      <c r="AV1119" s="89">
        <f>VLOOKUP($AC1119,LS_Coint_BD!$B$3:$AQ$1079,AV$2)</f>
        <v>0</v>
      </c>
      <c r="AW1119" s="89">
        <f>VLOOKUP($AC1119,LS_Coint_BD!$B$3:$AQ$1079,AW$2)</f>
        <v>0</v>
      </c>
      <c r="AX1119" s="89">
        <f>VLOOKUP($AC1119,LS_Coint_BD!$B$3:$AQ$1079,AX$2)</f>
        <v>0</v>
      </c>
      <c r="AY1119" s="89">
        <f>VLOOKUP($AC1119,LS_Coint_BD!$B$3:$AQ$1079,AY$2)</f>
        <v>0</v>
      </c>
      <c r="AZ1119" s="89">
        <f>VLOOKUP($AC1119,LS_Coint_BD!$B$3:$AQ$1079,AZ$2)</f>
        <v>0</v>
      </c>
      <c r="BA1119" s="89">
        <f>VLOOKUP($AC1119,LS_Coint_BD!$B$3:$AQ$1079,BA$2)</f>
        <v>0</v>
      </c>
      <c r="BB1119" s="89">
        <f>VLOOKUP($AC1119,LS_Coint_BD!$B$3:$AQ$1079,BB$2)</f>
        <v>0</v>
      </c>
      <c r="BC1119" s="89">
        <f>VLOOKUP($AC1119,LS_Coint_BD!$B$3:$AQ$1079,BC$2)</f>
        <v>0</v>
      </c>
      <c r="BD1119" s="89">
        <f t="shared" si="837"/>
        <v>0</v>
      </c>
      <c r="BE1119" s="89">
        <f t="shared" si="838"/>
        <v>0</v>
      </c>
      <c r="BF1119" s="89">
        <f t="shared" si="839"/>
        <v>0</v>
      </c>
      <c r="BG1119" s="89">
        <f t="shared" si="840"/>
        <v>0</v>
      </c>
      <c r="BH1119" s="89">
        <f t="shared" si="841"/>
        <v>0</v>
      </c>
      <c r="BI1119" s="89">
        <f t="shared" si="842"/>
        <v>0</v>
      </c>
      <c r="BJ1119" s="89">
        <f t="shared" si="843"/>
        <v>0</v>
      </c>
      <c r="BK1119" s="89">
        <f t="shared" si="844"/>
        <v>0</v>
      </c>
      <c r="BL1119" s="89">
        <f t="shared" si="845"/>
        <v>0</v>
      </c>
      <c r="BM1119" s="89"/>
      <c r="BN1119" s="26" t="b">
        <f t="shared" si="846"/>
        <v>0</v>
      </c>
      <c r="BO1119" s="26" t="b">
        <f t="shared" si="847"/>
        <v>0</v>
      </c>
      <c r="BP1119" s="26" t="b">
        <f t="shared" si="848"/>
        <v>0</v>
      </c>
      <c r="BQ1119" s="26" t="b">
        <f t="shared" si="849"/>
        <v>0</v>
      </c>
      <c r="BR1119" s="26" t="b">
        <f t="shared" si="850"/>
        <v>0</v>
      </c>
      <c r="BS1119" s="26" t="b">
        <f t="shared" si="851"/>
        <v>0</v>
      </c>
      <c r="BT1119" s="26" t="b">
        <f t="shared" si="852"/>
        <v>0</v>
      </c>
      <c r="BU1119" s="26" t="b">
        <f t="shared" si="853"/>
        <v>0</v>
      </c>
    </row>
    <row r="1120" spans="2:73" ht="15" thickBot="1" x14ac:dyDescent="0.35">
      <c r="B1120" s="17">
        <f>VLOOKUP($AC1120,LS_Coint_BD!$B$3:$D$1079,2)</f>
        <v>0</v>
      </c>
      <c r="C1120" s="87">
        <f>VLOOKUP($AC1120,LS_Coint_BD!$B$3:$D$1079,3)</f>
        <v>0</v>
      </c>
      <c r="D1120" s="68">
        <f t="shared" si="813"/>
        <v>0</v>
      </c>
      <c r="E1120" s="65">
        <f t="shared" si="814"/>
        <v>0</v>
      </c>
      <c r="F1120" s="69">
        <f t="shared" si="815"/>
        <v>0</v>
      </c>
      <c r="G1120" s="68">
        <f t="shared" si="816"/>
        <v>0</v>
      </c>
      <c r="H1120" s="65">
        <f t="shared" si="817"/>
        <v>0</v>
      </c>
      <c r="I1120" s="69">
        <f t="shared" si="818"/>
        <v>0</v>
      </c>
      <c r="J1120" s="68">
        <f t="shared" si="819"/>
        <v>0</v>
      </c>
      <c r="K1120" s="65">
        <f t="shared" si="820"/>
        <v>0</v>
      </c>
      <c r="L1120" s="69">
        <f t="shared" si="821"/>
        <v>0</v>
      </c>
      <c r="M1120" s="68">
        <f t="shared" si="822"/>
        <v>0</v>
      </c>
      <c r="N1120" s="65">
        <f t="shared" si="823"/>
        <v>0</v>
      </c>
      <c r="O1120" s="69">
        <f t="shared" si="824"/>
        <v>0</v>
      </c>
      <c r="P1120" s="68">
        <f t="shared" si="825"/>
        <v>0</v>
      </c>
      <c r="Q1120" s="65">
        <f t="shared" si="826"/>
        <v>0</v>
      </c>
      <c r="R1120" s="69">
        <f t="shared" si="827"/>
        <v>0</v>
      </c>
      <c r="S1120" s="68">
        <f t="shared" si="828"/>
        <v>0</v>
      </c>
      <c r="T1120" s="65">
        <f t="shared" si="829"/>
        <v>0</v>
      </c>
      <c r="U1120" s="69">
        <f t="shared" si="830"/>
        <v>0</v>
      </c>
      <c r="V1120" s="68">
        <f t="shared" si="831"/>
        <v>0</v>
      </c>
      <c r="W1120" s="65">
        <f t="shared" si="832"/>
        <v>0</v>
      </c>
      <c r="X1120" s="69">
        <f t="shared" si="833"/>
        <v>0</v>
      </c>
      <c r="Y1120" s="68">
        <f t="shared" si="834"/>
        <v>0</v>
      </c>
      <c r="Z1120" s="65">
        <f t="shared" si="835"/>
        <v>0</v>
      </c>
      <c r="AA1120" s="69">
        <f t="shared" si="836"/>
        <v>0</v>
      </c>
      <c r="AB1120" s="98">
        <f>SUMIF(BN1120:BU1120,"VERDADEIRO",BN$3:$BU1119)</f>
        <v>0</v>
      </c>
      <c r="AC1120" s="97">
        <f t="shared" si="812"/>
        <v>1117</v>
      </c>
      <c r="AD1120" s="89">
        <f>RTD("tryd.rtdserver",,"COT",B1120,"ULT")</f>
        <v>0</v>
      </c>
      <c r="AE1120" s="89">
        <f>RTD("tryd.rtdserver",,"COT",C1120,"ULT")</f>
        <v>0</v>
      </c>
      <c r="AF1120" s="89">
        <f>VLOOKUP($AC1120,LS_Coint_BD!$B$3:$AQ$1079,AF$2)*$AD1120+VLOOKUP($AC1120,LS_Coint_BD!$B$3:$AQ$1079,AF$2+1)</f>
        <v>0</v>
      </c>
      <c r="AG1120" s="89">
        <f>VLOOKUP($AC1120,LS_Coint_BD!$B$3:$AQ$1079,AG$2)*$AD1120+VLOOKUP($AC1120,LS_Coint_BD!$B$3:$AQ$1079,AG$2+1)</f>
        <v>0</v>
      </c>
      <c r="AH1120" s="89">
        <f>VLOOKUP($AC1120,LS_Coint_BD!$B$3:$AQ$1079,AH$2)*$AD1120+VLOOKUP($AC1120,LS_Coint_BD!$B$3:$AQ$1079,AH$2+1)</f>
        <v>0</v>
      </c>
      <c r="AI1120" s="89">
        <f>VLOOKUP($AC1120,LS_Coint_BD!$B$3:$AQ$1079,AI$2)*$AD1120+VLOOKUP($AC1120,LS_Coint_BD!$B$3:$AQ$1079,AI$2+1)</f>
        <v>0</v>
      </c>
      <c r="AJ1120" s="89">
        <f>VLOOKUP($AC1120,LS_Coint_BD!$B$3:$AQ$1079,AJ$2)*$AD1120+VLOOKUP($AC1120,LS_Coint_BD!$B$3:$AQ$1079,AJ$2+1)</f>
        <v>0</v>
      </c>
      <c r="AK1120" s="89">
        <f>VLOOKUP($AC1120,LS_Coint_BD!$B$3:$AQ$1079,AK$2)*$AD1120+VLOOKUP($AC1120,LS_Coint_BD!$B$3:$AQ$1079,AK$2+1)</f>
        <v>0</v>
      </c>
      <c r="AL1120" s="89">
        <f>VLOOKUP($AC1120,LS_Coint_BD!$B$3:$AQ$1079,AL$2)*$AD1120+VLOOKUP($AC1120,LS_Coint_BD!$B$3:$AQ$1079,AL$2+1)</f>
        <v>0</v>
      </c>
      <c r="AM1120" s="89">
        <f>VLOOKUP($AC1120,LS_Coint_BD!$B$3:$AQ$1079,AM$2)*$AD1120+VLOOKUP($AC1120,LS_Coint_BD!$B$3:$AQ$1079,AM$2+1)</f>
        <v>0</v>
      </c>
      <c r="AN1120" s="89">
        <f>VLOOKUP($AC1120,LS_Coint_BD!$B$3:$AQ$1079,AN$2)</f>
        <v>0</v>
      </c>
      <c r="AO1120" s="89">
        <f>VLOOKUP($AC1120,LS_Coint_BD!$B$3:$AQ$1079,AO$2)</f>
        <v>0</v>
      </c>
      <c r="AP1120" s="89">
        <f>VLOOKUP($AC1120,LS_Coint_BD!$B$3:$AQ$1079,AP$2)</f>
        <v>0</v>
      </c>
      <c r="AQ1120" s="89">
        <f>VLOOKUP($AC1120,LS_Coint_BD!$B$3:$AQ$1079,AQ$2)</f>
        <v>0</v>
      </c>
      <c r="AR1120" s="89">
        <f>VLOOKUP($AC1120,LS_Coint_BD!$B$3:$AQ$1079,AR$2)</f>
        <v>0</v>
      </c>
      <c r="AS1120" s="89">
        <f>VLOOKUP($AC1120,LS_Coint_BD!$B$3:$AQ$1079,AS$2)</f>
        <v>0</v>
      </c>
      <c r="AT1120" s="89">
        <f>VLOOKUP($AC1120,LS_Coint_BD!$B$3:$AQ$1079,AT$2)</f>
        <v>0</v>
      </c>
      <c r="AU1120" s="89">
        <f>VLOOKUP($AC1120,LS_Coint_BD!$B$3:$AQ$1079,AU$2)</f>
        <v>0</v>
      </c>
      <c r="AV1120" s="89">
        <f>VLOOKUP($AC1120,LS_Coint_BD!$B$3:$AQ$1079,AV$2)</f>
        <v>0</v>
      </c>
      <c r="AW1120" s="89">
        <f>VLOOKUP($AC1120,LS_Coint_BD!$B$3:$AQ$1079,AW$2)</f>
        <v>0</v>
      </c>
      <c r="AX1120" s="89">
        <f>VLOOKUP($AC1120,LS_Coint_BD!$B$3:$AQ$1079,AX$2)</f>
        <v>0</v>
      </c>
      <c r="AY1120" s="89">
        <f>VLOOKUP($AC1120,LS_Coint_BD!$B$3:$AQ$1079,AY$2)</f>
        <v>0</v>
      </c>
      <c r="AZ1120" s="89">
        <f>VLOOKUP($AC1120,LS_Coint_BD!$B$3:$AQ$1079,AZ$2)</f>
        <v>0</v>
      </c>
      <c r="BA1120" s="89">
        <f>VLOOKUP($AC1120,LS_Coint_BD!$B$3:$AQ$1079,BA$2)</f>
        <v>0</v>
      </c>
      <c r="BB1120" s="89">
        <f>VLOOKUP($AC1120,LS_Coint_BD!$B$3:$AQ$1079,BB$2)</f>
        <v>0</v>
      </c>
      <c r="BC1120" s="89">
        <f>VLOOKUP($AC1120,LS_Coint_BD!$B$3:$AQ$1079,BC$2)</f>
        <v>0</v>
      </c>
      <c r="BD1120" s="89">
        <f t="shared" si="837"/>
        <v>0</v>
      </c>
      <c r="BE1120" s="89">
        <f t="shared" si="838"/>
        <v>0</v>
      </c>
      <c r="BF1120" s="89">
        <f t="shared" si="839"/>
        <v>0</v>
      </c>
      <c r="BG1120" s="89">
        <f t="shared" si="840"/>
        <v>0</v>
      </c>
      <c r="BH1120" s="89">
        <f t="shared" si="841"/>
        <v>0</v>
      </c>
      <c r="BI1120" s="89">
        <f t="shared" si="842"/>
        <v>0</v>
      </c>
      <c r="BJ1120" s="89">
        <f t="shared" si="843"/>
        <v>0</v>
      </c>
      <c r="BK1120" s="89">
        <f t="shared" si="844"/>
        <v>0</v>
      </c>
      <c r="BL1120" s="89">
        <f t="shared" si="845"/>
        <v>0</v>
      </c>
      <c r="BM1120" s="89"/>
      <c r="BN1120" s="26" t="b">
        <f t="shared" si="846"/>
        <v>0</v>
      </c>
      <c r="BO1120" s="26" t="b">
        <f t="shared" si="847"/>
        <v>0</v>
      </c>
      <c r="BP1120" s="26" t="b">
        <f t="shared" si="848"/>
        <v>0</v>
      </c>
      <c r="BQ1120" s="26" t="b">
        <f t="shared" si="849"/>
        <v>0</v>
      </c>
      <c r="BR1120" s="26" t="b">
        <f t="shared" si="850"/>
        <v>0</v>
      </c>
      <c r="BS1120" s="26" t="b">
        <f t="shared" si="851"/>
        <v>0</v>
      </c>
      <c r="BT1120" s="26" t="b">
        <f t="shared" si="852"/>
        <v>0</v>
      </c>
      <c r="BU1120" s="26" t="b">
        <f t="shared" si="853"/>
        <v>0</v>
      </c>
    </row>
    <row r="1121" spans="2:73" ht="15" thickBot="1" x14ac:dyDescent="0.35">
      <c r="B1121" s="17">
        <f>VLOOKUP($AC1121,LS_Coint_BD!$B$3:$D$1079,2)</f>
        <v>0</v>
      </c>
      <c r="C1121" s="87">
        <f>VLOOKUP($AC1121,LS_Coint_BD!$B$3:$D$1079,3)</f>
        <v>0</v>
      </c>
      <c r="D1121" s="68">
        <f t="shared" si="813"/>
        <v>0</v>
      </c>
      <c r="E1121" s="65">
        <f t="shared" si="814"/>
        <v>0</v>
      </c>
      <c r="F1121" s="69">
        <f t="shared" si="815"/>
        <v>0</v>
      </c>
      <c r="G1121" s="68">
        <f t="shared" si="816"/>
        <v>0</v>
      </c>
      <c r="H1121" s="65">
        <f t="shared" si="817"/>
        <v>0</v>
      </c>
      <c r="I1121" s="69">
        <f t="shared" si="818"/>
        <v>0</v>
      </c>
      <c r="J1121" s="68">
        <f t="shared" si="819"/>
        <v>0</v>
      </c>
      <c r="K1121" s="65">
        <f t="shared" si="820"/>
        <v>0</v>
      </c>
      <c r="L1121" s="69">
        <f t="shared" si="821"/>
        <v>0</v>
      </c>
      <c r="M1121" s="68">
        <f t="shared" si="822"/>
        <v>0</v>
      </c>
      <c r="N1121" s="65">
        <f t="shared" si="823"/>
        <v>0</v>
      </c>
      <c r="O1121" s="69">
        <f t="shared" si="824"/>
        <v>0</v>
      </c>
      <c r="P1121" s="68">
        <f t="shared" si="825"/>
        <v>0</v>
      </c>
      <c r="Q1121" s="65">
        <f t="shared" si="826"/>
        <v>0</v>
      </c>
      <c r="R1121" s="69">
        <f t="shared" si="827"/>
        <v>0</v>
      </c>
      <c r="S1121" s="68">
        <f t="shared" si="828"/>
        <v>0</v>
      </c>
      <c r="T1121" s="65">
        <f t="shared" si="829"/>
        <v>0</v>
      </c>
      <c r="U1121" s="69">
        <f t="shared" si="830"/>
        <v>0</v>
      </c>
      <c r="V1121" s="68">
        <f t="shared" si="831"/>
        <v>0</v>
      </c>
      <c r="W1121" s="65">
        <f t="shared" si="832"/>
        <v>0</v>
      </c>
      <c r="X1121" s="69">
        <f t="shared" si="833"/>
        <v>0</v>
      </c>
      <c r="Y1121" s="68">
        <f t="shared" si="834"/>
        <v>0</v>
      </c>
      <c r="Z1121" s="65">
        <f t="shared" si="835"/>
        <v>0</v>
      </c>
      <c r="AA1121" s="69">
        <f t="shared" si="836"/>
        <v>0</v>
      </c>
      <c r="AB1121" s="98">
        <f>SUMIF(BN1121:BU1121,"VERDADEIRO",BN$3:$BU1120)</f>
        <v>0</v>
      </c>
      <c r="AC1121" s="97">
        <f t="shared" si="812"/>
        <v>1118</v>
      </c>
      <c r="AD1121" s="89">
        <f>RTD("tryd.rtdserver",,"COT",B1121,"ULT")</f>
        <v>0</v>
      </c>
      <c r="AE1121" s="89">
        <f>RTD("tryd.rtdserver",,"COT",C1121,"ULT")</f>
        <v>0</v>
      </c>
      <c r="AF1121" s="89">
        <f>VLOOKUP($AC1121,LS_Coint_BD!$B$3:$AQ$1079,AF$2)*$AD1121+VLOOKUP($AC1121,LS_Coint_BD!$B$3:$AQ$1079,AF$2+1)</f>
        <v>0</v>
      </c>
      <c r="AG1121" s="89">
        <f>VLOOKUP($AC1121,LS_Coint_BD!$B$3:$AQ$1079,AG$2)*$AD1121+VLOOKUP($AC1121,LS_Coint_BD!$B$3:$AQ$1079,AG$2+1)</f>
        <v>0</v>
      </c>
      <c r="AH1121" s="89">
        <f>VLOOKUP($AC1121,LS_Coint_BD!$B$3:$AQ$1079,AH$2)*$AD1121+VLOOKUP($AC1121,LS_Coint_BD!$B$3:$AQ$1079,AH$2+1)</f>
        <v>0</v>
      </c>
      <c r="AI1121" s="89">
        <f>VLOOKUP($AC1121,LS_Coint_BD!$B$3:$AQ$1079,AI$2)*$AD1121+VLOOKUP($AC1121,LS_Coint_BD!$B$3:$AQ$1079,AI$2+1)</f>
        <v>0</v>
      </c>
      <c r="AJ1121" s="89">
        <f>VLOOKUP($AC1121,LS_Coint_BD!$B$3:$AQ$1079,AJ$2)*$AD1121+VLOOKUP($AC1121,LS_Coint_BD!$B$3:$AQ$1079,AJ$2+1)</f>
        <v>0</v>
      </c>
      <c r="AK1121" s="89">
        <f>VLOOKUP($AC1121,LS_Coint_BD!$B$3:$AQ$1079,AK$2)*$AD1121+VLOOKUP($AC1121,LS_Coint_BD!$B$3:$AQ$1079,AK$2+1)</f>
        <v>0</v>
      </c>
      <c r="AL1121" s="89">
        <f>VLOOKUP($AC1121,LS_Coint_BD!$B$3:$AQ$1079,AL$2)*$AD1121+VLOOKUP($AC1121,LS_Coint_BD!$B$3:$AQ$1079,AL$2+1)</f>
        <v>0</v>
      </c>
      <c r="AM1121" s="89">
        <f>VLOOKUP($AC1121,LS_Coint_BD!$B$3:$AQ$1079,AM$2)*$AD1121+VLOOKUP($AC1121,LS_Coint_BD!$B$3:$AQ$1079,AM$2+1)</f>
        <v>0</v>
      </c>
      <c r="AN1121" s="89">
        <f>VLOOKUP($AC1121,LS_Coint_BD!$B$3:$AQ$1079,AN$2)</f>
        <v>0</v>
      </c>
      <c r="AO1121" s="89">
        <f>VLOOKUP($AC1121,LS_Coint_BD!$B$3:$AQ$1079,AO$2)</f>
        <v>0</v>
      </c>
      <c r="AP1121" s="89">
        <f>VLOOKUP($AC1121,LS_Coint_BD!$B$3:$AQ$1079,AP$2)</f>
        <v>0</v>
      </c>
      <c r="AQ1121" s="89">
        <f>VLOOKUP($AC1121,LS_Coint_BD!$B$3:$AQ$1079,AQ$2)</f>
        <v>0</v>
      </c>
      <c r="AR1121" s="89">
        <f>VLOOKUP($AC1121,LS_Coint_BD!$B$3:$AQ$1079,AR$2)</f>
        <v>0</v>
      </c>
      <c r="AS1121" s="89">
        <f>VLOOKUP($AC1121,LS_Coint_BD!$B$3:$AQ$1079,AS$2)</f>
        <v>0</v>
      </c>
      <c r="AT1121" s="89">
        <f>VLOOKUP($AC1121,LS_Coint_BD!$B$3:$AQ$1079,AT$2)</f>
        <v>0</v>
      </c>
      <c r="AU1121" s="89">
        <f>VLOOKUP($AC1121,LS_Coint_BD!$B$3:$AQ$1079,AU$2)</f>
        <v>0</v>
      </c>
      <c r="AV1121" s="89">
        <f>VLOOKUP($AC1121,LS_Coint_BD!$B$3:$AQ$1079,AV$2)</f>
        <v>0</v>
      </c>
      <c r="AW1121" s="89">
        <f>VLOOKUP($AC1121,LS_Coint_BD!$B$3:$AQ$1079,AW$2)</f>
        <v>0</v>
      </c>
      <c r="AX1121" s="89">
        <f>VLOOKUP($AC1121,LS_Coint_BD!$B$3:$AQ$1079,AX$2)</f>
        <v>0</v>
      </c>
      <c r="AY1121" s="89">
        <f>VLOOKUP($AC1121,LS_Coint_BD!$B$3:$AQ$1079,AY$2)</f>
        <v>0</v>
      </c>
      <c r="AZ1121" s="89">
        <f>VLOOKUP($AC1121,LS_Coint_BD!$B$3:$AQ$1079,AZ$2)</f>
        <v>0</v>
      </c>
      <c r="BA1121" s="89">
        <f>VLOOKUP($AC1121,LS_Coint_BD!$B$3:$AQ$1079,BA$2)</f>
        <v>0</v>
      </c>
      <c r="BB1121" s="89">
        <f>VLOOKUP($AC1121,LS_Coint_BD!$B$3:$AQ$1079,BB$2)</f>
        <v>0</v>
      </c>
      <c r="BC1121" s="89">
        <f>VLOOKUP($AC1121,LS_Coint_BD!$B$3:$AQ$1079,BC$2)</f>
        <v>0</v>
      </c>
      <c r="BD1121" s="89">
        <f t="shared" si="837"/>
        <v>0</v>
      </c>
      <c r="BE1121" s="89">
        <f t="shared" si="838"/>
        <v>0</v>
      </c>
      <c r="BF1121" s="89">
        <f t="shared" si="839"/>
        <v>0</v>
      </c>
      <c r="BG1121" s="89">
        <f t="shared" si="840"/>
        <v>0</v>
      </c>
      <c r="BH1121" s="89">
        <f t="shared" si="841"/>
        <v>0</v>
      </c>
      <c r="BI1121" s="89">
        <f t="shared" si="842"/>
        <v>0</v>
      </c>
      <c r="BJ1121" s="89">
        <f t="shared" si="843"/>
        <v>0</v>
      </c>
      <c r="BK1121" s="89">
        <f t="shared" si="844"/>
        <v>0</v>
      </c>
      <c r="BL1121" s="89">
        <f t="shared" si="845"/>
        <v>0</v>
      </c>
      <c r="BM1121" s="89"/>
      <c r="BN1121" s="26" t="b">
        <f t="shared" si="846"/>
        <v>0</v>
      </c>
      <c r="BO1121" s="26" t="b">
        <f t="shared" si="847"/>
        <v>0</v>
      </c>
      <c r="BP1121" s="26" t="b">
        <f t="shared" si="848"/>
        <v>0</v>
      </c>
      <c r="BQ1121" s="26" t="b">
        <f t="shared" si="849"/>
        <v>0</v>
      </c>
      <c r="BR1121" s="26" t="b">
        <f t="shared" si="850"/>
        <v>0</v>
      </c>
      <c r="BS1121" s="26" t="b">
        <f t="shared" si="851"/>
        <v>0</v>
      </c>
      <c r="BT1121" s="26" t="b">
        <f t="shared" si="852"/>
        <v>0</v>
      </c>
      <c r="BU1121" s="26" t="b">
        <f t="shared" si="853"/>
        <v>0</v>
      </c>
    </row>
    <row r="1122" spans="2:73" ht="15" thickBot="1" x14ac:dyDescent="0.35">
      <c r="B1122" s="17">
        <f>VLOOKUP($AC1122,LS_Coint_BD!$B$3:$D$1079,2)</f>
        <v>0</v>
      </c>
      <c r="C1122" s="87">
        <f>VLOOKUP($AC1122,LS_Coint_BD!$B$3:$D$1079,3)</f>
        <v>0</v>
      </c>
      <c r="D1122" s="68">
        <f t="shared" si="813"/>
        <v>0</v>
      </c>
      <c r="E1122" s="65">
        <f t="shared" si="814"/>
        <v>0</v>
      </c>
      <c r="F1122" s="69">
        <f t="shared" si="815"/>
        <v>0</v>
      </c>
      <c r="G1122" s="68">
        <f t="shared" si="816"/>
        <v>0</v>
      </c>
      <c r="H1122" s="65">
        <f t="shared" si="817"/>
        <v>0</v>
      </c>
      <c r="I1122" s="69">
        <f t="shared" si="818"/>
        <v>0</v>
      </c>
      <c r="J1122" s="68">
        <f t="shared" si="819"/>
        <v>0</v>
      </c>
      <c r="K1122" s="65">
        <f t="shared" si="820"/>
        <v>0</v>
      </c>
      <c r="L1122" s="69">
        <f t="shared" si="821"/>
        <v>0</v>
      </c>
      <c r="M1122" s="68">
        <f t="shared" si="822"/>
        <v>0</v>
      </c>
      <c r="N1122" s="65">
        <f t="shared" si="823"/>
        <v>0</v>
      </c>
      <c r="O1122" s="69">
        <f t="shared" si="824"/>
        <v>0</v>
      </c>
      <c r="P1122" s="68">
        <f t="shared" si="825"/>
        <v>0</v>
      </c>
      <c r="Q1122" s="65">
        <f t="shared" si="826"/>
        <v>0</v>
      </c>
      <c r="R1122" s="69">
        <f t="shared" si="827"/>
        <v>0</v>
      </c>
      <c r="S1122" s="68">
        <f t="shared" si="828"/>
        <v>0</v>
      </c>
      <c r="T1122" s="65">
        <f t="shared" si="829"/>
        <v>0</v>
      </c>
      <c r="U1122" s="69">
        <f t="shared" si="830"/>
        <v>0</v>
      </c>
      <c r="V1122" s="68">
        <f t="shared" si="831"/>
        <v>0</v>
      </c>
      <c r="W1122" s="65">
        <f t="shared" si="832"/>
        <v>0</v>
      </c>
      <c r="X1122" s="69">
        <f t="shared" si="833"/>
        <v>0</v>
      </c>
      <c r="Y1122" s="68">
        <f t="shared" si="834"/>
        <v>0</v>
      </c>
      <c r="Z1122" s="65">
        <f t="shared" si="835"/>
        <v>0</v>
      </c>
      <c r="AA1122" s="69">
        <f t="shared" si="836"/>
        <v>0</v>
      </c>
      <c r="AB1122" s="98">
        <f>SUMIF(BN1122:BU1122,"VERDADEIRO",BN$3:$BU1121)</f>
        <v>0</v>
      </c>
      <c r="AC1122" s="97">
        <f t="shared" si="812"/>
        <v>1119</v>
      </c>
      <c r="AD1122" s="89">
        <f>RTD("tryd.rtdserver",,"COT",B1122,"ULT")</f>
        <v>0</v>
      </c>
      <c r="AE1122" s="89">
        <f>RTD("tryd.rtdserver",,"COT",C1122,"ULT")</f>
        <v>0</v>
      </c>
      <c r="AF1122" s="89">
        <f>VLOOKUP($AC1122,LS_Coint_BD!$B$3:$AQ$1079,AF$2)*$AD1122+VLOOKUP($AC1122,LS_Coint_BD!$B$3:$AQ$1079,AF$2+1)</f>
        <v>0</v>
      </c>
      <c r="AG1122" s="89">
        <f>VLOOKUP($AC1122,LS_Coint_BD!$B$3:$AQ$1079,AG$2)*$AD1122+VLOOKUP($AC1122,LS_Coint_BD!$B$3:$AQ$1079,AG$2+1)</f>
        <v>0</v>
      </c>
      <c r="AH1122" s="89">
        <f>VLOOKUP($AC1122,LS_Coint_BD!$B$3:$AQ$1079,AH$2)*$AD1122+VLOOKUP($AC1122,LS_Coint_BD!$B$3:$AQ$1079,AH$2+1)</f>
        <v>0</v>
      </c>
      <c r="AI1122" s="89">
        <f>VLOOKUP($AC1122,LS_Coint_BD!$B$3:$AQ$1079,AI$2)*$AD1122+VLOOKUP($AC1122,LS_Coint_BD!$B$3:$AQ$1079,AI$2+1)</f>
        <v>0</v>
      </c>
      <c r="AJ1122" s="89">
        <f>VLOOKUP($AC1122,LS_Coint_BD!$B$3:$AQ$1079,AJ$2)*$AD1122+VLOOKUP($AC1122,LS_Coint_BD!$B$3:$AQ$1079,AJ$2+1)</f>
        <v>0</v>
      </c>
      <c r="AK1122" s="89">
        <f>VLOOKUP($AC1122,LS_Coint_BD!$B$3:$AQ$1079,AK$2)*$AD1122+VLOOKUP($AC1122,LS_Coint_BD!$B$3:$AQ$1079,AK$2+1)</f>
        <v>0</v>
      </c>
      <c r="AL1122" s="89">
        <f>VLOOKUP($AC1122,LS_Coint_BD!$B$3:$AQ$1079,AL$2)*$AD1122+VLOOKUP($AC1122,LS_Coint_BD!$B$3:$AQ$1079,AL$2+1)</f>
        <v>0</v>
      </c>
      <c r="AM1122" s="89">
        <f>VLOOKUP($AC1122,LS_Coint_BD!$B$3:$AQ$1079,AM$2)*$AD1122+VLOOKUP($AC1122,LS_Coint_BD!$B$3:$AQ$1079,AM$2+1)</f>
        <v>0</v>
      </c>
      <c r="AN1122" s="89">
        <f>VLOOKUP($AC1122,LS_Coint_BD!$B$3:$AQ$1079,AN$2)</f>
        <v>0</v>
      </c>
      <c r="AO1122" s="89">
        <f>VLOOKUP($AC1122,LS_Coint_BD!$B$3:$AQ$1079,AO$2)</f>
        <v>0</v>
      </c>
      <c r="AP1122" s="89">
        <f>VLOOKUP($AC1122,LS_Coint_BD!$B$3:$AQ$1079,AP$2)</f>
        <v>0</v>
      </c>
      <c r="AQ1122" s="89">
        <f>VLOOKUP($AC1122,LS_Coint_BD!$B$3:$AQ$1079,AQ$2)</f>
        <v>0</v>
      </c>
      <c r="AR1122" s="89">
        <f>VLOOKUP($AC1122,LS_Coint_BD!$B$3:$AQ$1079,AR$2)</f>
        <v>0</v>
      </c>
      <c r="AS1122" s="89">
        <f>VLOOKUP($AC1122,LS_Coint_BD!$B$3:$AQ$1079,AS$2)</f>
        <v>0</v>
      </c>
      <c r="AT1122" s="89">
        <f>VLOOKUP($AC1122,LS_Coint_BD!$B$3:$AQ$1079,AT$2)</f>
        <v>0</v>
      </c>
      <c r="AU1122" s="89">
        <f>VLOOKUP($AC1122,LS_Coint_BD!$B$3:$AQ$1079,AU$2)</f>
        <v>0</v>
      </c>
      <c r="AV1122" s="89">
        <f>VLOOKUP($AC1122,LS_Coint_BD!$B$3:$AQ$1079,AV$2)</f>
        <v>0</v>
      </c>
      <c r="AW1122" s="89">
        <f>VLOOKUP($AC1122,LS_Coint_BD!$B$3:$AQ$1079,AW$2)</f>
        <v>0</v>
      </c>
      <c r="AX1122" s="89">
        <f>VLOOKUP($AC1122,LS_Coint_BD!$B$3:$AQ$1079,AX$2)</f>
        <v>0</v>
      </c>
      <c r="AY1122" s="89">
        <f>VLOOKUP($AC1122,LS_Coint_BD!$B$3:$AQ$1079,AY$2)</f>
        <v>0</v>
      </c>
      <c r="AZ1122" s="89">
        <f>VLOOKUP($AC1122,LS_Coint_BD!$B$3:$AQ$1079,AZ$2)</f>
        <v>0</v>
      </c>
      <c r="BA1122" s="89">
        <f>VLOOKUP($AC1122,LS_Coint_BD!$B$3:$AQ$1079,BA$2)</f>
        <v>0</v>
      </c>
      <c r="BB1122" s="89">
        <f>VLOOKUP($AC1122,LS_Coint_BD!$B$3:$AQ$1079,BB$2)</f>
        <v>0</v>
      </c>
      <c r="BC1122" s="89">
        <f>VLOOKUP($AC1122,LS_Coint_BD!$B$3:$AQ$1079,BC$2)</f>
        <v>0</v>
      </c>
      <c r="BD1122" s="89">
        <f t="shared" si="837"/>
        <v>0</v>
      </c>
      <c r="BE1122" s="89">
        <f t="shared" si="838"/>
        <v>0</v>
      </c>
      <c r="BF1122" s="89">
        <f t="shared" si="839"/>
        <v>0</v>
      </c>
      <c r="BG1122" s="89">
        <f t="shared" si="840"/>
        <v>0</v>
      </c>
      <c r="BH1122" s="89">
        <f t="shared" si="841"/>
        <v>0</v>
      </c>
      <c r="BI1122" s="89">
        <f t="shared" si="842"/>
        <v>0</v>
      </c>
      <c r="BJ1122" s="89">
        <f t="shared" si="843"/>
        <v>0</v>
      </c>
      <c r="BK1122" s="89">
        <f t="shared" si="844"/>
        <v>0</v>
      </c>
      <c r="BL1122" s="89">
        <f t="shared" si="845"/>
        <v>0</v>
      </c>
      <c r="BM1122" s="89"/>
      <c r="BN1122" s="26" t="b">
        <f t="shared" si="846"/>
        <v>0</v>
      </c>
      <c r="BO1122" s="26" t="b">
        <f t="shared" si="847"/>
        <v>0</v>
      </c>
      <c r="BP1122" s="26" t="b">
        <f t="shared" si="848"/>
        <v>0</v>
      </c>
      <c r="BQ1122" s="26" t="b">
        <f t="shared" si="849"/>
        <v>0</v>
      </c>
      <c r="BR1122" s="26" t="b">
        <f t="shared" si="850"/>
        <v>0</v>
      </c>
      <c r="BS1122" s="26" t="b">
        <f t="shared" si="851"/>
        <v>0</v>
      </c>
      <c r="BT1122" s="26" t="b">
        <f t="shared" si="852"/>
        <v>0</v>
      </c>
      <c r="BU1122" s="26" t="b">
        <f t="shared" si="853"/>
        <v>0</v>
      </c>
    </row>
    <row r="1123" spans="2:73" ht="15" thickBot="1" x14ac:dyDescent="0.35">
      <c r="B1123" s="17">
        <f>VLOOKUP($AC1123,LS_Coint_BD!$B$3:$D$1079,2)</f>
        <v>0</v>
      </c>
      <c r="C1123" s="87">
        <f>VLOOKUP($AC1123,LS_Coint_BD!$B$3:$D$1079,3)</f>
        <v>0</v>
      </c>
      <c r="D1123" s="68">
        <f t="shared" si="813"/>
        <v>0</v>
      </c>
      <c r="E1123" s="65">
        <f t="shared" si="814"/>
        <v>0</v>
      </c>
      <c r="F1123" s="69">
        <f t="shared" si="815"/>
        <v>0</v>
      </c>
      <c r="G1123" s="68">
        <f t="shared" si="816"/>
        <v>0</v>
      </c>
      <c r="H1123" s="65">
        <f t="shared" si="817"/>
        <v>0</v>
      </c>
      <c r="I1123" s="69">
        <f t="shared" si="818"/>
        <v>0</v>
      </c>
      <c r="J1123" s="68">
        <f t="shared" si="819"/>
        <v>0</v>
      </c>
      <c r="K1123" s="65">
        <f t="shared" si="820"/>
        <v>0</v>
      </c>
      <c r="L1123" s="69">
        <f t="shared" si="821"/>
        <v>0</v>
      </c>
      <c r="M1123" s="68">
        <f t="shared" si="822"/>
        <v>0</v>
      </c>
      <c r="N1123" s="65">
        <f t="shared" si="823"/>
        <v>0</v>
      </c>
      <c r="O1123" s="69">
        <f t="shared" si="824"/>
        <v>0</v>
      </c>
      <c r="P1123" s="68">
        <f t="shared" si="825"/>
        <v>0</v>
      </c>
      <c r="Q1123" s="65">
        <f t="shared" si="826"/>
        <v>0</v>
      </c>
      <c r="R1123" s="69">
        <f t="shared" si="827"/>
        <v>0</v>
      </c>
      <c r="S1123" s="68">
        <f t="shared" si="828"/>
        <v>0</v>
      </c>
      <c r="T1123" s="65">
        <f t="shared" si="829"/>
        <v>0</v>
      </c>
      <c r="U1123" s="69">
        <f t="shared" si="830"/>
        <v>0</v>
      </c>
      <c r="V1123" s="68">
        <f t="shared" si="831"/>
        <v>0</v>
      </c>
      <c r="W1123" s="65">
        <f t="shared" si="832"/>
        <v>0</v>
      </c>
      <c r="X1123" s="69">
        <f t="shared" si="833"/>
        <v>0</v>
      </c>
      <c r="Y1123" s="68">
        <f t="shared" si="834"/>
        <v>0</v>
      </c>
      <c r="Z1123" s="65">
        <f t="shared" si="835"/>
        <v>0</v>
      </c>
      <c r="AA1123" s="69">
        <f t="shared" si="836"/>
        <v>0</v>
      </c>
      <c r="AB1123" s="98">
        <f>SUMIF(BN1123:BU1123,"VERDADEIRO",BN$3:$BU1122)</f>
        <v>0</v>
      </c>
      <c r="AC1123" s="97">
        <f t="shared" si="812"/>
        <v>1120</v>
      </c>
      <c r="AD1123" s="89">
        <f>RTD("tryd.rtdserver",,"COT",B1123,"ULT")</f>
        <v>0</v>
      </c>
      <c r="AE1123" s="89">
        <f>RTD("tryd.rtdserver",,"COT",C1123,"ULT")</f>
        <v>0</v>
      </c>
      <c r="AF1123" s="89">
        <f>VLOOKUP($AC1123,LS_Coint_BD!$B$3:$AQ$1079,AF$2)*$AD1123+VLOOKUP($AC1123,LS_Coint_BD!$B$3:$AQ$1079,AF$2+1)</f>
        <v>0</v>
      </c>
      <c r="AG1123" s="89">
        <f>VLOOKUP($AC1123,LS_Coint_BD!$B$3:$AQ$1079,AG$2)*$AD1123+VLOOKUP($AC1123,LS_Coint_BD!$B$3:$AQ$1079,AG$2+1)</f>
        <v>0</v>
      </c>
      <c r="AH1123" s="89">
        <f>VLOOKUP($AC1123,LS_Coint_BD!$B$3:$AQ$1079,AH$2)*$AD1123+VLOOKUP($AC1123,LS_Coint_BD!$B$3:$AQ$1079,AH$2+1)</f>
        <v>0</v>
      </c>
      <c r="AI1123" s="89">
        <f>VLOOKUP($AC1123,LS_Coint_BD!$B$3:$AQ$1079,AI$2)*$AD1123+VLOOKUP($AC1123,LS_Coint_BD!$B$3:$AQ$1079,AI$2+1)</f>
        <v>0</v>
      </c>
      <c r="AJ1123" s="89">
        <f>VLOOKUP($AC1123,LS_Coint_BD!$B$3:$AQ$1079,AJ$2)*$AD1123+VLOOKUP($AC1123,LS_Coint_BD!$B$3:$AQ$1079,AJ$2+1)</f>
        <v>0</v>
      </c>
      <c r="AK1123" s="89">
        <f>VLOOKUP($AC1123,LS_Coint_BD!$B$3:$AQ$1079,AK$2)*$AD1123+VLOOKUP($AC1123,LS_Coint_BD!$B$3:$AQ$1079,AK$2+1)</f>
        <v>0</v>
      </c>
      <c r="AL1123" s="89">
        <f>VLOOKUP($AC1123,LS_Coint_BD!$B$3:$AQ$1079,AL$2)*$AD1123+VLOOKUP($AC1123,LS_Coint_BD!$B$3:$AQ$1079,AL$2+1)</f>
        <v>0</v>
      </c>
      <c r="AM1123" s="89">
        <f>VLOOKUP($AC1123,LS_Coint_BD!$B$3:$AQ$1079,AM$2)*$AD1123+VLOOKUP($AC1123,LS_Coint_BD!$B$3:$AQ$1079,AM$2+1)</f>
        <v>0</v>
      </c>
      <c r="AN1123" s="89">
        <f>VLOOKUP($AC1123,LS_Coint_BD!$B$3:$AQ$1079,AN$2)</f>
        <v>0</v>
      </c>
      <c r="AO1123" s="89">
        <f>VLOOKUP($AC1123,LS_Coint_BD!$B$3:$AQ$1079,AO$2)</f>
        <v>0</v>
      </c>
      <c r="AP1123" s="89">
        <f>VLOOKUP($AC1123,LS_Coint_BD!$B$3:$AQ$1079,AP$2)</f>
        <v>0</v>
      </c>
      <c r="AQ1123" s="89">
        <f>VLOOKUP($AC1123,LS_Coint_BD!$B$3:$AQ$1079,AQ$2)</f>
        <v>0</v>
      </c>
      <c r="AR1123" s="89">
        <f>VLOOKUP($AC1123,LS_Coint_BD!$B$3:$AQ$1079,AR$2)</f>
        <v>0</v>
      </c>
      <c r="AS1123" s="89">
        <f>VLOOKUP($AC1123,LS_Coint_BD!$B$3:$AQ$1079,AS$2)</f>
        <v>0</v>
      </c>
      <c r="AT1123" s="89">
        <f>VLOOKUP($AC1123,LS_Coint_BD!$B$3:$AQ$1079,AT$2)</f>
        <v>0</v>
      </c>
      <c r="AU1123" s="89">
        <f>VLOOKUP($AC1123,LS_Coint_BD!$B$3:$AQ$1079,AU$2)</f>
        <v>0</v>
      </c>
      <c r="AV1123" s="89">
        <f>VLOOKUP($AC1123,LS_Coint_BD!$B$3:$AQ$1079,AV$2)</f>
        <v>0</v>
      </c>
      <c r="AW1123" s="89">
        <f>VLOOKUP($AC1123,LS_Coint_BD!$B$3:$AQ$1079,AW$2)</f>
        <v>0</v>
      </c>
      <c r="AX1123" s="89">
        <f>VLOOKUP($AC1123,LS_Coint_BD!$B$3:$AQ$1079,AX$2)</f>
        <v>0</v>
      </c>
      <c r="AY1123" s="89">
        <f>VLOOKUP($AC1123,LS_Coint_BD!$B$3:$AQ$1079,AY$2)</f>
        <v>0</v>
      </c>
      <c r="AZ1123" s="89">
        <f>VLOOKUP($AC1123,LS_Coint_BD!$B$3:$AQ$1079,AZ$2)</f>
        <v>0</v>
      </c>
      <c r="BA1123" s="89">
        <f>VLOOKUP($AC1123,LS_Coint_BD!$B$3:$AQ$1079,BA$2)</f>
        <v>0</v>
      </c>
      <c r="BB1123" s="89">
        <f>VLOOKUP($AC1123,LS_Coint_BD!$B$3:$AQ$1079,BB$2)</f>
        <v>0</v>
      </c>
      <c r="BC1123" s="89">
        <f>VLOOKUP($AC1123,LS_Coint_BD!$B$3:$AQ$1079,BC$2)</f>
        <v>0</v>
      </c>
      <c r="BD1123" s="89">
        <f t="shared" si="837"/>
        <v>0</v>
      </c>
      <c r="BE1123" s="89">
        <f t="shared" si="838"/>
        <v>0</v>
      </c>
      <c r="BF1123" s="89">
        <f t="shared" si="839"/>
        <v>0</v>
      </c>
      <c r="BG1123" s="89">
        <f t="shared" si="840"/>
        <v>0</v>
      </c>
      <c r="BH1123" s="89">
        <f t="shared" si="841"/>
        <v>0</v>
      </c>
      <c r="BI1123" s="89">
        <f t="shared" si="842"/>
        <v>0</v>
      </c>
      <c r="BJ1123" s="89">
        <f t="shared" si="843"/>
        <v>0</v>
      </c>
      <c r="BK1123" s="89">
        <f t="shared" si="844"/>
        <v>0</v>
      </c>
      <c r="BL1123" s="89">
        <f t="shared" si="845"/>
        <v>0</v>
      </c>
      <c r="BM1123" s="89"/>
      <c r="BN1123" s="26" t="b">
        <f t="shared" si="846"/>
        <v>0</v>
      </c>
      <c r="BO1123" s="26" t="b">
        <f t="shared" si="847"/>
        <v>0</v>
      </c>
      <c r="BP1123" s="26" t="b">
        <f t="shared" si="848"/>
        <v>0</v>
      </c>
      <c r="BQ1123" s="26" t="b">
        <f t="shared" si="849"/>
        <v>0</v>
      </c>
      <c r="BR1123" s="26" t="b">
        <f t="shared" si="850"/>
        <v>0</v>
      </c>
      <c r="BS1123" s="26" t="b">
        <f t="shared" si="851"/>
        <v>0</v>
      </c>
      <c r="BT1123" s="26" t="b">
        <f t="shared" si="852"/>
        <v>0</v>
      </c>
      <c r="BU1123" s="26" t="b">
        <f t="shared" si="853"/>
        <v>0</v>
      </c>
    </row>
    <row r="1124" spans="2:73" ht="15" thickBot="1" x14ac:dyDescent="0.35">
      <c r="B1124" s="17">
        <f>VLOOKUP($AC1124,LS_Coint_BD!$B$3:$D$1079,2)</f>
        <v>0</v>
      </c>
      <c r="C1124" s="87">
        <f>VLOOKUP($AC1124,LS_Coint_BD!$B$3:$D$1079,3)</f>
        <v>0</v>
      </c>
      <c r="D1124" s="68">
        <f t="shared" si="813"/>
        <v>0</v>
      </c>
      <c r="E1124" s="65">
        <f t="shared" si="814"/>
        <v>0</v>
      </c>
      <c r="F1124" s="69">
        <f t="shared" si="815"/>
        <v>0</v>
      </c>
      <c r="G1124" s="68">
        <f t="shared" si="816"/>
        <v>0</v>
      </c>
      <c r="H1124" s="65">
        <f t="shared" si="817"/>
        <v>0</v>
      </c>
      <c r="I1124" s="69">
        <f t="shared" si="818"/>
        <v>0</v>
      </c>
      <c r="J1124" s="68">
        <f t="shared" si="819"/>
        <v>0</v>
      </c>
      <c r="K1124" s="65">
        <f t="shared" si="820"/>
        <v>0</v>
      </c>
      <c r="L1124" s="69">
        <f t="shared" si="821"/>
        <v>0</v>
      </c>
      <c r="M1124" s="68">
        <f t="shared" si="822"/>
        <v>0</v>
      </c>
      <c r="N1124" s="65">
        <f t="shared" si="823"/>
        <v>0</v>
      </c>
      <c r="O1124" s="69">
        <f t="shared" si="824"/>
        <v>0</v>
      </c>
      <c r="P1124" s="68">
        <f t="shared" si="825"/>
        <v>0</v>
      </c>
      <c r="Q1124" s="65">
        <f t="shared" si="826"/>
        <v>0</v>
      </c>
      <c r="R1124" s="69">
        <f t="shared" si="827"/>
        <v>0</v>
      </c>
      <c r="S1124" s="68">
        <f t="shared" si="828"/>
        <v>0</v>
      </c>
      <c r="T1124" s="65">
        <f t="shared" si="829"/>
        <v>0</v>
      </c>
      <c r="U1124" s="69">
        <f t="shared" si="830"/>
        <v>0</v>
      </c>
      <c r="V1124" s="68">
        <f t="shared" si="831"/>
        <v>0</v>
      </c>
      <c r="W1124" s="65">
        <f t="shared" si="832"/>
        <v>0</v>
      </c>
      <c r="X1124" s="69">
        <f t="shared" si="833"/>
        <v>0</v>
      </c>
      <c r="Y1124" s="68">
        <f t="shared" si="834"/>
        <v>0</v>
      </c>
      <c r="Z1124" s="65">
        <f t="shared" si="835"/>
        <v>0</v>
      </c>
      <c r="AA1124" s="69">
        <f t="shared" si="836"/>
        <v>0</v>
      </c>
      <c r="AB1124" s="98">
        <f>SUMIF(BN1124:BU1124,"VERDADEIRO",BN$3:$BU1123)</f>
        <v>0</v>
      </c>
      <c r="AC1124" s="97">
        <f t="shared" si="812"/>
        <v>1121</v>
      </c>
      <c r="AD1124" s="89">
        <f>RTD("tryd.rtdserver",,"COT",B1124,"ULT")</f>
        <v>0</v>
      </c>
      <c r="AE1124" s="89">
        <f>RTD("tryd.rtdserver",,"COT",C1124,"ULT")</f>
        <v>0</v>
      </c>
      <c r="AF1124" s="89">
        <f>VLOOKUP($AC1124,LS_Coint_BD!$B$3:$AQ$1079,AF$2)*$AD1124+VLOOKUP($AC1124,LS_Coint_BD!$B$3:$AQ$1079,AF$2+1)</f>
        <v>0</v>
      </c>
      <c r="AG1124" s="89">
        <f>VLOOKUP($AC1124,LS_Coint_BD!$B$3:$AQ$1079,AG$2)*$AD1124+VLOOKUP($AC1124,LS_Coint_BD!$B$3:$AQ$1079,AG$2+1)</f>
        <v>0</v>
      </c>
      <c r="AH1124" s="89">
        <f>VLOOKUP($AC1124,LS_Coint_BD!$B$3:$AQ$1079,AH$2)*$AD1124+VLOOKUP($AC1124,LS_Coint_BD!$B$3:$AQ$1079,AH$2+1)</f>
        <v>0</v>
      </c>
      <c r="AI1124" s="89">
        <f>VLOOKUP($AC1124,LS_Coint_BD!$B$3:$AQ$1079,AI$2)*$AD1124+VLOOKUP($AC1124,LS_Coint_BD!$B$3:$AQ$1079,AI$2+1)</f>
        <v>0</v>
      </c>
      <c r="AJ1124" s="89">
        <f>VLOOKUP($AC1124,LS_Coint_BD!$B$3:$AQ$1079,AJ$2)*$AD1124+VLOOKUP($AC1124,LS_Coint_BD!$B$3:$AQ$1079,AJ$2+1)</f>
        <v>0</v>
      </c>
      <c r="AK1124" s="89">
        <f>VLOOKUP($AC1124,LS_Coint_BD!$B$3:$AQ$1079,AK$2)*$AD1124+VLOOKUP($AC1124,LS_Coint_BD!$B$3:$AQ$1079,AK$2+1)</f>
        <v>0</v>
      </c>
      <c r="AL1124" s="89">
        <f>VLOOKUP($AC1124,LS_Coint_BD!$B$3:$AQ$1079,AL$2)*$AD1124+VLOOKUP($AC1124,LS_Coint_BD!$B$3:$AQ$1079,AL$2+1)</f>
        <v>0</v>
      </c>
      <c r="AM1124" s="89">
        <f>VLOOKUP($AC1124,LS_Coint_BD!$B$3:$AQ$1079,AM$2)*$AD1124+VLOOKUP($AC1124,LS_Coint_BD!$B$3:$AQ$1079,AM$2+1)</f>
        <v>0</v>
      </c>
      <c r="AN1124" s="89">
        <f>VLOOKUP($AC1124,LS_Coint_BD!$B$3:$AQ$1079,AN$2)</f>
        <v>0</v>
      </c>
      <c r="AO1124" s="89">
        <f>VLOOKUP($AC1124,LS_Coint_BD!$B$3:$AQ$1079,AO$2)</f>
        <v>0</v>
      </c>
      <c r="AP1124" s="89">
        <f>VLOOKUP($AC1124,LS_Coint_BD!$B$3:$AQ$1079,AP$2)</f>
        <v>0</v>
      </c>
      <c r="AQ1124" s="89">
        <f>VLOOKUP($AC1124,LS_Coint_BD!$B$3:$AQ$1079,AQ$2)</f>
        <v>0</v>
      </c>
      <c r="AR1124" s="89">
        <f>VLOOKUP($AC1124,LS_Coint_BD!$B$3:$AQ$1079,AR$2)</f>
        <v>0</v>
      </c>
      <c r="AS1124" s="89">
        <f>VLOOKUP($AC1124,LS_Coint_BD!$B$3:$AQ$1079,AS$2)</f>
        <v>0</v>
      </c>
      <c r="AT1124" s="89">
        <f>VLOOKUP($AC1124,LS_Coint_BD!$B$3:$AQ$1079,AT$2)</f>
        <v>0</v>
      </c>
      <c r="AU1124" s="89">
        <f>VLOOKUP($AC1124,LS_Coint_BD!$B$3:$AQ$1079,AU$2)</f>
        <v>0</v>
      </c>
      <c r="AV1124" s="89">
        <f>VLOOKUP($AC1124,LS_Coint_BD!$B$3:$AQ$1079,AV$2)</f>
        <v>0</v>
      </c>
      <c r="AW1124" s="89">
        <f>VLOOKUP($AC1124,LS_Coint_BD!$B$3:$AQ$1079,AW$2)</f>
        <v>0</v>
      </c>
      <c r="AX1124" s="89">
        <f>VLOOKUP($AC1124,LS_Coint_BD!$B$3:$AQ$1079,AX$2)</f>
        <v>0</v>
      </c>
      <c r="AY1124" s="89">
        <f>VLOOKUP($AC1124,LS_Coint_BD!$B$3:$AQ$1079,AY$2)</f>
        <v>0</v>
      </c>
      <c r="AZ1124" s="89">
        <f>VLOOKUP($AC1124,LS_Coint_BD!$B$3:$AQ$1079,AZ$2)</f>
        <v>0</v>
      </c>
      <c r="BA1124" s="89">
        <f>VLOOKUP($AC1124,LS_Coint_BD!$B$3:$AQ$1079,BA$2)</f>
        <v>0</v>
      </c>
      <c r="BB1124" s="89">
        <f>VLOOKUP($AC1124,LS_Coint_BD!$B$3:$AQ$1079,BB$2)</f>
        <v>0</v>
      </c>
      <c r="BC1124" s="89">
        <f>VLOOKUP($AC1124,LS_Coint_BD!$B$3:$AQ$1079,BC$2)</f>
        <v>0</v>
      </c>
      <c r="BD1124" s="89">
        <f t="shared" si="837"/>
        <v>0</v>
      </c>
      <c r="BE1124" s="89">
        <f t="shared" si="838"/>
        <v>0</v>
      </c>
      <c r="BF1124" s="89">
        <f t="shared" si="839"/>
        <v>0</v>
      </c>
      <c r="BG1124" s="89">
        <f t="shared" si="840"/>
        <v>0</v>
      </c>
      <c r="BH1124" s="89">
        <f t="shared" si="841"/>
        <v>0</v>
      </c>
      <c r="BI1124" s="89">
        <f t="shared" si="842"/>
        <v>0</v>
      </c>
      <c r="BJ1124" s="89">
        <f t="shared" si="843"/>
        <v>0</v>
      </c>
      <c r="BK1124" s="89">
        <f t="shared" si="844"/>
        <v>0</v>
      </c>
      <c r="BL1124" s="89">
        <f t="shared" si="845"/>
        <v>0</v>
      </c>
      <c r="BM1124" s="89"/>
      <c r="BN1124" s="26" t="b">
        <f t="shared" si="846"/>
        <v>0</v>
      </c>
      <c r="BO1124" s="26" t="b">
        <f t="shared" si="847"/>
        <v>0</v>
      </c>
      <c r="BP1124" s="26" t="b">
        <f t="shared" si="848"/>
        <v>0</v>
      </c>
      <c r="BQ1124" s="26" t="b">
        <f t="shared" si="849"/>
        <v>0</v>
      </c>
      <c r="BR1124" s="26" t="b">
        <f t="shared" si="850"/>
        <v>0</v>
      </c>
      <c r="BS1124" s="26" t="b">
        <f t="shared" si="851"/>
        <v>0</v>
      </c>
      <c r="BT1124" s="26" t="b">
        <f t="shared" si="852"/>
        <v>0</v>
      </c>
      <c r="BU1124" s="26" t="b">
        <f t="shared" si="853"/>
        <v>0</v>
      </c>
    </row>
    <row r="1125" spans="2:73" ht="15" thickBot="1" x14ac:dyDescent="0.35">
      <c r="B1125" s="17">
        <f>VLOOKUP($AC1125,LS_Coint_BD!$B$3:$D$1079,2)</f>
        <v>0</v>
      </c>
      <c r="C1125" s="87">
        <f>VLOOKUP($AC1125,LS_Coint_BD!$B$3:$D$1079,3)</f>
        <v>0</v>
      </c>
      <c r="D1125" s="68">
        <f t="shared" si="813"/>
        <v>0</v>
      </c>
      <c r="E1125" s="65">
        <f t="shared" si="814"/>
        <v>0</v>
      </c>
      <c r="F1125" s="69">
        <f t="shared" si="815"/>
        <v>0</v>
      </c>
      <c r="G1125" s="68">
        <f t="shared" si="816"/>
        <v>0</v>
      </c>
      <c r="H1125" s="65">
        <f t="shared" si="817"/>
        <v>0</v>
      </c>
      <c r="I1125" s="69">
        <f t="shared" si="818"/>
        <v>0</v>
      </c>
      <c r="J1125" s="68">
        <f t="shared" si="819"/>
        <v>0</v>
      </c>
      <c r="K1125" s="65">
        <f t="shared" si="820"/>
        <v>0</v>
      </c>
      <c r="L1125" s="69">
        <f t="shared" si="821"/>
        <v>0</v>
      </c>
      <c r="M1125" s="68">
        <f t="shared" si="822"/>
        <v>0</v>
      </c>
      <c r="N1125" s="65">
        <f t="shared" si="823"/>
        <v>0</v>
      </c>
      <c r="O1125" s="69">
        <f t="shared" si="824"/>
        <v>0</v>
      </c>
      <c r="P1125" s="68">
        <f t="shared" si="825"/>
        <v>0</v>
      </c>
      <c r="Q1125" s="65">
        <f t="shared" si="826"/>
        <v>0</v>
      </c>
      <c r="R1125" s="69">
        <f t="shared" si="827"/>
        <v>0</v>
      </c>
      <c r="S1125" s="68">
        <f t="shared" si="828"/>
        <v>0</v>
      </c>
      <c r="T1125" s="65">
        <f t="shared" si="829"/>
        <v>0</v>
      </c>
      <c r="U1125" s="69">
        <f t="shared" si="830"/>
        <v>0</v>
      </c>
      <c r="V1125" s="68">
        <f t="shared" si="831"/>
        <v>0</v>
      </c>
      <c r="W1125" s="65">
        <f t="shared" si="832"/>
        <v>0</v>
      </c>
      <c r="X1125" s="69">
        <f t="shared" si="833"/>
        <v>0</v>
      </c>
      <c r="Y1125" s="68">
        <f t="shared" si="834"/>
        <v>0</v>
      </c>
      <c r="Z1125" s="65">
        <f t="shared" si="835"/>
        <v>0</v>
      </c>
      <c r="AA1125" s="69">
        <f t="shared" si="836"/>
        <v>0</v>
      </c>
      <c r="AB1125" s="98">
        <f>SUMIF(BN1125:BU1125,"VERDADEIRO",BN$3:$BU1124)</f>
        <v>0</v>
      </c>
      <c r="AC1125" s="97">
        <f t="shared" si="812"/>
        <v>1122</v>
      </c>
      <c r="AD1125" s="89">
        <f>RTD("tryd.rtdserver",,"COT",B1125,"ULT")</f>
        <v>0</v>
      </c>
      <c r="AE1125" s="89">
        <f>RTD("tryd.rtdserver",,"COT",C1125,"ULT")</f>
        <v>0</v>
      </c>
      <c r="AF1125" s="89">
        <f>VLOOKUP($AC1125,LS_Coint_BD!$B$3:$AQ$1079,AF$2)*$AD1125+VLOOKUP($AC1125,LS_Coint_BD!$B$3:$AQ$1079,AF$2+1)</f>
        <v>0</v>
      </c>
      <c r="AG1125" s="89">
        <f>VLOOKUP($AC1125,LS_Coint_BD!$B$3:$AQ$1079,AG$2)*$AD1125+VLOOKUP($AC1125,LS_Coint_BD!$B$3:$AQ$1079,AG$2+1)</f>
        <v>0</v>
      </c>
      <c r="AH1125" s="89">
        <f>VLOOKUP($AC1125,LS_Coint_BD!$B$3:$AQ$1079,AH$2)*$AD1125+VLOOKUP($AC1125,LS_Coint_BD!$B$3:$AQ$1079,AH$2+1)</f>
        <v>0</v>
      </c>
      <c r="AI1125" s="89">
        <f>VLOOKUP($AC1125,LS_Coint_BD!$B$3:$AQ$1079,AI$2)*$AD1125+VLOOKUP($AC1125,LS_Coint_BD!$B$3:$AQ$1079,AI$2+1)</f>
        <v>0</v>
      </c>
      <c r="AJ1125" s="89">
        <f>VLOOKUP($AC1125,LS_Coint_BD!$B$3:$AQ$1079,AJ$2)*$AD1125+VLOOKUP($AC1125,LS_Coint_BD!$B$3:$AQ$1079,AJ$2+1)</f>
        <v>0</v>
      </c>
      <c r="AK1125" s="89">
        <f>VLOOKUP($AC1125,LS_Coint_BD!$B$3:$AQ$1079,AK$2)*$AD1125+VLOOKUP($AC1125,LS_Coint_BD!$B$3:$AQ$1079,AK$2+1)</f>
        <v>0</v>
      </c>
      <c r="AL1125" s="89">
        <f>VLOOKUP($AC1125,LS_Coint_BD!$B$3:$AQ$1079,AL$2)*$AD1125+VLOOKUP($AC1125,LS_Coint_BD!$B$3:$AQ$1079,AL$2+1)</f>
        <v>0</v>
      </c>
      <c r="AM1125" s="89">
        <f>VLOOKUP($AC1125,LS_Coint_BD!$B$3:$AQ$1079,AM$2)*$AD1125+VLOOKUP($AC1125,LS_Coint_BD!$B$3:$AQ$1079,AM$2+1)</f>
        <v>0</v>
      </c>
      <c r="AN1125" s="89">
        <f>VLOOKUP($AC1125,LS_Coint_BD!$B$3:$AQ$1079,AN$2)</f>
        <v>0</v>
      </c>
      <c r="AO1125" s="89">
        <f>VLOOKUP($AC1125,LS_Coint_BD!$B$3:$AQ$1079,AO$2)</f>
        <v>0</v>
      </c>
      <c r="AP1125" s="89">
        <f>VLOOKUP($AC1125,LS_Coint_BD!$B$3:$AQ$1079,AP$2)</f>
        <v>0</v>
      </c>
      <c r="AQ1125" s="89">
        <f>VLOOKUP($AC1125,LS_Coint_BD!$B$3:$AQ$1079,AQ$2)</f>
        <v>0</v>
      </c>
      <c r="AR1125" s="89">
        <f>VLOOKUP($AC1125,LS_Coint_BD!$B$3:$AQ$1079,AR$2)</f>
        <v>0</v>
      </c>
      <c r="AS1125" s="89">
        <f>VLOOKUP($AC1125,LS_Coint_BD!$B$3:$AQ$1079,AS$2)</f>
        <v>0</v>
      </c>
      <c r="AT1125" s="89">
        <f>VLOOKUP($AC1125,LS_Coint_BD!$B$3:$AQ$1079,AT$2)</f>
        <v>0</v>
      </c>
      <c r="AU1125" s="89">
        <f>VLOOKUP($AC1125,LS_Coint_BD!$B$3:$AQ$1079,AU$2)</f>
        <v>0</v>
      </c>
      <c r="AV1125" s="89">
        <f>VLOOKUP($AC1125,LS_Coint_BD!$B$3:$AQ$1079,AV$2)</f>
        <v>0</v>
      </c>
      <c r="AW1125" s="89">
        <f>VLOOKUP($AC1125,LS_Coint_BD!$B$3:$AQ$1079,AW$2)</f>
        <v>0</v>
      </c>
      <c r="AX1125" s="89">
        <f>VLOOKUP($AC1125,LS_Coint_BD!$B$3:$AQ$1079,AX$2)</f>
        <v>0</v>
      </c>
      <c r="AY1125" s="89">
        <f>VLOOKUP($AC1125,LS_Coint_BD!$B$3:$AQ$1079,AY$2)</f>
        <v>0</v>
      </c>
      <c r="AZ1125" s="89">
        <f>VLOOKUP($AC1125,LS_Coint_BD!$B$3:$AQ$1079,AZ$2)</f>
        <v>0</v>
      </c>
      <c r="BA1125" s="89">
        <f>VLOOKUP($AC1125,LS_Coint_BD!$B$3:$AQ$1079,BA$2)</f>
        <v>0</v>
      </c>
      <c r="BB1125" s="89">
        <f>VLOOKUP($AC1125,LS_Coint_BD!$B$3:$AQ$1079,BB$2)</f>
        <v>0</v>
      </c>
      <c r="BC1125" s="89">
        <f>VLOOKUP($AC1125,LS_Coint_BD!$B$3:$AQ$1079,BC$2)</f>
        <v>0</v>
      </c>
      <c r="BD1125" s="89">
        <f t="shared" si="837"/>
        <v>0</v>
      </c>
      <c r="BE1125" s="89">
        <f t="shared" si="838"/>
        <v>0</v>
      </c>
      <c r="BF1125" s="89">
        <f t="shared" si="839"/>
        <v>0</v>
      </c>
      <c r="BG1125" s="89">
        <f t="shared" si="840"/>
        <v>0</v>
      </c>
      <c r="BH1125" s="89">
        <f t="shared" si="841"/>
        <v>0</v>
      </c>
      <c r="BI1125" s="89">
        <f t="shared" si="842"/>
        <v>0</v>
      </c>
      <c r="BJ1125" s="89">
        <f t="shared" si="843"/>
        <v>0</v>
      </c>
      <c r="BK1125" s="89">
        <f t="shared" si="844"/>
        <v>0</v>
      </c>
      <c r="BL1125" s="89">
        <f t="shared" si="845"/>
        <v>0</v>
      </c>
      <c r="BM1125" s="89"/>
      <c r="BN1125" s="26" t="b">
        <f t="shared" si="846"/>
        <v>0</v>
      </c>
      <c r="BO1125" s="26" t="b">
        <f t="shared" si="847"/>
        <v>0</v>
      </c>
      <c r="BP1125" s="26" t="b">
        <f t="shared" si="848"/>
        <v>0</v>
      </c>
      <c r="BQ1125" s="26" t="b">
        <f t="shared" si="849"/>
        <v>0</v>
      </c>
      <c r="BR1125" s="26" t="b">
        <f t="shared" si="850"/>
        <v>0</v>
      </c>
      <c r="BS1125" s="26" t="b">
        <f t="shared" si="851"/>
        <v>0</v>
      </c>
      <c r="BT1125" s="26" t="b">
        <f t="shared" si="852"/>
        <v>0</v>
      </c>
      <c r="BU1125" s="26" t="b">
        <f t="shared" si="853"/>
        <v>0</v>
      </c>
    </row>
    <row r="1126" spans="2:73" ht="15" thickBot="1" x14ac:dyDescent="0.35">
      <c r="B1126" s="17">
        <f>VLOOKUP($AC1126,LS_Coint_BD!$B$3:$D$1079,2)</f>
        <v>0</v>
      </c>
      <c r="C1126" s="87">
        <f>VLOOKUP($AC1126,LS_Coint_BD!$B$3:$D$1079,3)</f>
        <v>0</v>
      </c>
      <c r="D1126" s="68">
        <f t="shared" si="813"/>
        <v>0</v>
      </c>
      <c r="E1126" s="65">
        <f t="shared" si="814"/>
        <v>0</v>
      </c>
      <c r="F1126" s="69">
        <f t="shared" si="815"/>
        <v>0</v>
      </c>
      <c r="G1126" s="68">
        <f t="shared" si="816"/>
        <v>0</v>
      </c>
      <c r="H1126" s="65">
        <f t="shared" si="817"/>
        <v>0</v>
      </c>
      <c r="I1126" s="69">
        <f t="shared" si="818"/>
        <v>0</v>
      </c>
      <c r="J1126" s="68">
        <f t="shared" si="819"/>
        <v>0</v>
      </c>
      <c r="K1126" s="65">
        <f t="shared" si="820"/>
        <v>0</v>
      </c>
      <c r="L1126" s="69">
        <f t="shared" si="821"/>
        <v>0</v>
      </c>
      <c r="M1126" s="68">
        <f t="shared" si="822"/>
        <v>0</v>
      </c>
      <c r="N1126" s="65">
        <f t="shared" si="823"/>
        <v>0</v>
      </c>
      <c r="O1126" s="69">
        <f t="shared" si="824"/>
        <v>0</v>
      </c>
      <c r="P1126" s="68">
        <f t="shared" si="825"/>
        <v>0</v>
      </c>
      <c r="Q1126" s="65">
        <f t="shared" si="826"/>
        <v>0</v>
      </c>
      <c r="R1126" s="69">
        <f t="shared" si="827"/>
        <v>0</v>
      </c>
      <c r="S1126" s="68">
        <f t="shared" si="828"/>
        <v>0</v>
      </c>
      <c r="T1126" s="65">
        <f t="shared" si="829"/>
        <v>0</v>
      </c>
      <c r="U1126" s="69">
        <f t="shared" si="830"/>
        <v>0</v>
      </c>
      <c r="V1126" s="68">
        <f t="shared" si="831"/>
        <v>0</v>
      </c>
      <c r="W1126" s="65">
        <f t="shared" si="832"/>
        <v>0</v>
      </c>
      <c r="X1126" s="69">
        <f t="shared" si="833"/>
        <v>0</v>
      </c>
      <c r="Y1126" s="68">
        <f t="shared" si="834"/>
        <v>0</v>
      </c>
      <c r="Z1126" s="65">
        <f t="shared" si="835"/>
        <v>0</v>
      </c>
      <c r="AA1126" s="69">
        <f t="shared" si="836"/>
        <v>0</v>
      </c>
      <c r="AB1126" s="98">
        <f>SUMIF(BN1126:BU1126,"VERDADEIRO",BN$3:$BU1125)</f>
        <v>0</v>
      </c>
      <c r="AC1126" s="97">
        <f t="shared" si="812"/>
        <v>1123</v>
      </c>
      <c r="AD1126" s="89">
        <f>RTD("tryd.rtdserver",,"COT",B1126,"ULT")</f>
        <v>0</v>
      </c>
      <c r="AE1126" s="89">
        <f>RTD("tryd.rtdserver",,"COT",C1126,"ULT")</f>
        <v>0</v>
      </c>
      <c r="AF1126" s="89">
        <f>VLOOKUP($AC1126,LS_Coint_BD!$B$3:$AQ$1079,AF$2)*$AD1126+VLOOKUP($AC1126,LS_Coint_BD!$B$3:$AQ$1079,AF$2+1)</f>
        <v>0</v>
      </c>
      <c r="AG1126" s="89">
        <f>VLOOKUP($AC1126,LS_Coint_BD!$B$3:$AQ$1079,AG$2)*$AD1126+VLOOKUP($AC1126,LS_Coint_BD!$B$3:$AQ$1079,AG$2+1)</f>
        <v>0</v>
      </c>
      <c r="AH1126" s="89">
        <f>VLOOKUP($AC1126,LS_Coint_BD!$B$3:$AQ$1079,AH$2)*$AD1126+VLOOKUP($AC1126,LS_Coint_BD!$B$3:$AQ$1079,AH$2+1)</f>
        <v>0</v>
      </c>
      <c r="AI1126" s="89">
        <f>VLOOKUP($AC1126,LS_Coint_BD!$B$3:$AQ$1079,AI$2)*$AD1126+VLOOKUP($AC1126,LS_Coint_BD!$B$3:$AQ$1079,AI$2+1)</f>
        <v>0</v>
      </c>
      <c r="AJ1126" s="89">
        <f>VLOOKUP($AC1126,LS_Coint_BD!$B$3:$AQ$1079,AJ$2)*$AD1126+VLOOKUP($AC1126,LS_Coint_BD!$B$3:$AQ$1079,AJ$2+1)</f>
        <v>0</v>
      </c>
      <c r="AK1126" s="89">
        <f>VLOOKUP($AC1126,LS_Coint_BD!$B$3:$AQ$1079,AK$2)*$AD1126+VLOOKUP($AC1126,LS_Coint_BD!$B$3:$AQ$1079,AK$2+1)</f>
        <v>0</v>
      </c>
      <c r="AL1126" s="89">
        <f>VLOOKUP($AC1126,LS_Coint_BD!$B$3:$AQ$1079,AL$2)*$AD1126+VLOOKUP($AC1126,LS_Coint_BD!$B$3:$AQ$1079,AL$2+1)</f>
        <v>0</v>
      </c>
      <c r="AM1126" s="89">
        <f>VLOOKUP($AC1126,LS_Coint_BD!$B$3:$AQ$1079,AM$2)*$AD1126+VLOOKUP($AC1126,LS_Coint_BD!$B$3:$AQ$1079,AM$2+1)</f>
        <v>0</v>
      </c>
      <c r="AN1126" s="89">
        <f>VLOOKUP($AC1126,LS_Coint_BD!$B$3:$AQ$1079,AN$2)</f>
        <v>0</v>
      </c>
      <c r="AO1126" s="89">
        <f>VLOOKUP($AC1126,LS_Coint_BD!$B$3:$AQ$1079,AO$2)</f>
        <v>0</v>
      </c>
      <c r="AP1126" s="89">
        <f>VLOOKUP($AC1126,LS_Coint_BD!$B$3:$AQ$1079,AP$2)</f>
        <v>0</v>
      </c>
      <c r="AQ1126" s="89">
        <f>VLOOKUP($AC1126,LS_Coint_BD!$B$3:$AQ$1079,AQ$2)</f>
        <v>0</v>
      </c>
      <c r="AR1126" s="89">
        <f>VLOOKUP($AC1126,LS_Coint_BD!$B$3:$AQ$1079,AR$2)</f>
        <v>0</v>
      </c>
      <c r="AS1126" s="89">
        <f>VLOOKUP($AC1126,LS_Coint_BD!$B$3:$AQ$1079,AS$2)</f>
        <v>0</v>
      </c>
      <c r="AT1126" s="89">
        <f>VLOOKUP($AC1126,LS_Coint_BD!$B$3:$AQ$1079,AT$2)</f>
        <v>0</v>
      </c>
      <c r="AU1126" s="89">
        <f>VLOOKUP($AC1126,LS_Coint_BD!$B$3:$AQ$1079,AU$2)</f>
        <v>0</v>
      </c>
      <c r="AV1126" s="89">
        <f>VLOOKUP($AC1126,LS_Coint_BD!$B$3:$AQ$1079,AV$2)</f>
        <v>0</v>
      </c>
      <c r="AW1126" s="89">
        <f>VLOOKUP($AC1126,LS_Coint_BD!$B$3:$AQ$1079,AW$2)</f>
        <v>0</v>
      </c>
      <c r="AX1126" s="89">
        <f>VLOOKUP($AC1126,LS_Coint_BD!$B$3:$AQ$1079,AX$2)</f>
        <v>0</v>
      </c>
      <c r="AY1126" s="89">
        <f>VLOOKUP($AC1126,LS_Coint_BD!$B$3:$AQ$1079,AY$2)</f>
        <v>0</v>
      </c>
      <c r="AZ1126" s="89">
        <f>VLOOKUP($AC1126,LS_Coint_BD!$B$3:$AQ$1079,AZ$2)</f>
        <v>0</v>
      </c>
      <c r="BA1126" s="89">
        <f>VLOOKUP($AC1126,LS_Coint_BD!$B$3:$AQ$1079,BA$2)</f>
        <v>0</v>
      </c>
      <c r="BB1126" s="89">
        <f>VLOOKUP($AC1126,LS_Coint_BD!$B$3:$AQ$1079,BB$2)</f>
        <v>0</v>
      </c>
      <c r="BC1126" s="89">
        <f>VLOOKUP($AC1126,LS_Coint_BD!$B$3:$AQ$1079,BC$2)</f>
        <v>0</v>
      </c>
      <c r="BD1126" s="89">
        <f t="shared" si="837"/>
        <v>0</v>
      </c>
      <c r="BE1126" s="89">
        <f t="shared" si="838"/>
        <v>0</v>
      </c>
      <c r="BF1126" s="89">
        <f t="shared" si="839"/>
        <v>0</v>
      </c>
      <c r="BG1126" s="89">
        <f t="shared" si="840"/>
        <v>0</v>
      </c>
      <c r="BH1126" s="89">
        <f t="shared" si="841"/>
        <v>0</v>
      </c>
      <c r="BI1126" s="89">
        <f t="shared" si="842"/>
        <v>0</v>
      </c>
      <c r="BJ1126" s="89">
        <f t="shared" si="843"/>
        <v>0</v>
      </c>
      <c r="BK1126" s="89">
        <f t="shared" si="844"/>
        <v>0</v>
      </c>
      <c r="BL1126" s="89">
        <f t="shared" si="845"/>
        <v>0</v>
      </c>
      <c r="BM1126" s="89"/>
      <c r="BN1126" s="26" t="b">
        <f t="shared" si="846"/>
        <v>0</v>
      </c>
      <c r="BO1126" s="26" t="b">
        <f t="shared" si="847"/>
        <v>0</v>
      </c>
      <c r="BP1126" s="26" t="b">
        <f t="shared" si="848"/>
        <v>0</v>
      </c>
      <c r="BQ1126" s="26" t="b">
        <f t="shared" si="849"/>
        <v>0</v>
      </c>
      <c r="BR1126" s="26" t="b">
        <f t="shared" si="850"/>
        <v>0</v>
      </c>
      <c r="BS1126" s="26" t="b">
        <f t="shared" si="851"/>
        <v>0</v>
      </c>
      <c r="BT1126" s="26" t="b">
        <f t="shared" si="852"/>
        <v>0</v>
      </c>
      <c r="BU1126" s="26" t="b">
        <f t="shared" si="853"/>
        <v>0</v>
      </c>
    </row>
    <row r="1127" spans="2:73" ht="15" thickBot="1" x14ac:dyDescent="0.35">
      <c r="B1127" s="17">
        <f>VLOOKUP($AC1127,LS_Coint_BD!$B$3:$D$1079,2)</f>
        <v>0</v>
      </c>
      <c r="C1127" s="87">
        <f>VLOOKUP($AC1127,LS_Coint_BD!$B$3:$D$1079,3)</f>
        <v>0</v>
      </c>
      <c r="D1127" s="68">
        <f t="shared" si="813"/>
        <v>0</v>
      </c>
      <c r="E1127" s="65">
        <f t="shared" si="814"/>
        <v>0</v>
      </c>
      <c r="F1127" s="69">
        <f t="shared" si="815"/>
        <v>0</v>
      </c>
      <c r="G1127" s="68">
        <f t="shared" si="816"/>
        <v>0</v>
      </c>
      <c r="H1127" s="65">
        <f t="shared" si="817"/>
        <v>0</v>
      </c>
      <c r="I1127" s="69">
        <f t="shared" si="818"/>
        <v>0</v>
      </c>
      <c r="J1127" s="68">
        <f t="shared" si="819"/>
        <v>0</v>
      </c>
      <c r="K1127" s="65">
        <f t="shared" si="820"/>
        <v>0</v>
      </c>
      <c r="L1127" s="69">
        <f t="shared" si="821"/>
        <v>0</v>
      </c>
      <c r="M1127" s="68">
        <f t="shared" si="822"/>
        <v>0</v>
      </c>
      <c r="N1127" s="65">
        <f t="shared" si="823"/>
        <v>0</v>
      </c>
      <c r="O1127" s="69">
        <f t="shared" si="824"/>
        <v>0</v>
      </c>
      <c r="P1127" s="68">
        <f t="shared" si="825"/>
        <v>0</v>
      </c>
      <c r="Q1127" s="65">
        <f t="shared" si="826"/>
        <v>0</v>
      </c>
      <c r="R1127" s="69">
        <f t="shared" si="827"/>
        <v>0</v>
      </c>
      <c r="S1127" s="68">
        <f t="shared" si="828"/>
        <v>0</v>
      </c>
      <c r="T1127" s="65">
        <f t="shared" si="829"/>
        <v>0</v>
      </c>
      <c r="U1127" s="69">
        <f t="shared" si="830"/>
        <v>0</v>
      </c>
      <c r="V1127" s="68">
        <f t="shared" si="831"/>
        <v>0</v>
      </c>
      <c r="W1127" s="65">
        <f t="shared" si="832"/>
        <v>0</v>
      </c>
      <c r="X1127" s="69">
        <f t="shared" si="833"/>
        <v>0</v>
      </c>
      <c r="Y1127" s="68">
        <f t="shared" si="834"/>
        <v>0</v>
      </c>
      <c r="Z1127" s="65">
        <f t="shared" si="835"/>
        <v>0</v>
      </c>
      <c r="AA1127" s="69">
        <f t="shared" si="836"/>
        <v>0</v>
      </c>
      <c r="AB1127" s="98">
        <f>SUMIF(BN1127:BU1127,"VERDADEIRO",BN$3:$BU1126)</f>
        <v>0</v>
      </c>
      <c r="AC1127" s="97">
        <f t="shared" si="812"/>
        <v>1124</v>
      </c>
      <c r="AD1127" s="89">
        <f>RTD("tryd.rtdserver",,"COT",B1127,"ULT")</f>
        <v>0</v>
      </c>
      <c r="AE1127" s="89">
        <f>RTD("tryd.rtdserver",,"COT",C1127,"ULT")</f>
        <v>0</v>
      </c>
      <c r="AF1127" s="89">
        <f>VLOOKUP($AC1127,LS_Coint_BD!$B$3:$AQ$1079,AF$2)*$AD1127+VLOOKUP($AC1127,LS_Coint_BD!$B$3:$AQ$1079,AF$2+1)</f>
        <v>0</v>
      </c>
      <c r="AG1127" s="89">
        <f>VLOOKUP($AC1127,LS_Coint_BD!$B$3:$AQ$1079,AG$2)*$AD1127+VLOOKUP($AC1127,LS_Coint_BD!$B$3:$AQ$1079,AG$2+1)</f>
        <v>0</v>
      </c>
      <c r="AH1127" s="89">
        <f>VLOOKUP($AC1127,LS_Coint_BD!$B$3:$AQ$1079,AH$2)*$AD1127+VLOOKUP($AC1127,LS_Coint_BD!$B$3:$AQ$1079,AH$2+1)</f>
        <v>0</v>
      </c>
      <c r="AI1127" s="89">
        <f>VLOOKUP($AC1127,LS_Coint_BD!$B$3:$AQ$1079,AI$2)*$AD1127+VLOOKUP($AC1127,LS_Coint_BD!$B$3:$AQ$1079,AI$2+1)</f>
        <v>0</v>
      </c>
      <c r="AJ1127" s="89">
        <f>VLOOKUP($AC1127,LS_Coint_BD!$B$3:$AQ$1079,AJ$2)*$AD1127+VLOOKUP($AC1127,LS_Coint_BD!$B$3:$AQ$1079,AJ$2+1)</f>
        <v>0</v>
      </c>
      <c r="AK1127" s="89">
        <f>VLOOKUP($AC1127,LS_Coint_BD!$B$3:$AQ$1079,AK$2)*$AD1127+VLOOKUP($AC1127,LS_Coint_BD!$B$3:$AQ$1079,AK$2+1)</f>
        <v>0</v>
      </c>
      <c r="AL1127" s="89">
        <f>VLOOKUP($AC1127,LS_Coint_BD!$B$3:$AQ$1079,AL$2)*$AD1127+VLOOKUP($AC1127,LS_Coint_BD!$B$3:$AQ$1079,AL$2+1)</f>
        <v>0</v>
      </c>
      <c r="AM1127" s="89">
        <f>VLOOKUP($AC1127,LS_Coint_BD!$B$3:$AQ$1079,AM$2)*$AD1127+VLOOKUP($AC1127,LS_Coint_BD!$B$3:$AQ$1079,AM$2+1)</f>
        <v>0</v>
      </c>
      <c r="AN1127" s="89">
        <f>VLOOKUP($AC1127,LS_Coint_BD!$B$3:$AQ$1079,AN$2)</f>
        <v>0</v>
      </c>
      <c r="AO1127" s="89">
        <f>VLOOKUP($AC1127,LS_Coint_BD!$B$3:$AQ$1079,AO$2)</f>
        <v>0</v>
      </c>
      <c r="AP1127" s="89">
        <f>VLOOKUP($AC1127,LS_Coint_BD!$B$3:$AQ$1079,AP$2)</f>
        <v>0</v>
      </c>
      <c r="AQ1127" s="89">
        <f>VLOOKUP($AC1127,LS_Coint_BD!$B$3:$AQ$1079,AQ$2)</f>
        <v>0</v>
      </c>
      <c r="AR1127" s="89">
        <f>VLOOKUP($AC1127,LS_Coint_BD!$B$3:$AQ$1079,AR$2)</f>
        <v>0</v>
      </c>
      <c r="AS1127" s="89">
        <f>VLOOKUP($AC1127,LS_Coint_BD!$B$3:$AQ$1079,AS$2)</f>
        <v>0</v>
      </c>
      <c r="AT1127" s="89">
        <f>VLOOKUP($AC1127,LS_Coint_BD!$B$3:$AQ$1079,AT$2)</f>
        <v>0</v>
      </c>
      <c r="AU1127" s="89">
        <f>VLOOKUP($AC1127,LS_Coint_BD!$B$3:$AQ$1079,AU$2)</f>
        <v>0</v>
      </c>
      <c r="AV1127" s="89">
        <f>VLOOKUP($AC1127,LS_Coint_BD!$B$3:$AQ$1079,AV$2)</f>
        <v>0</v>
      </c>
      <c r="AW1127" s="89">
        <f>VLOOKUP($AC1127,LS_Coint_BD!$B$3:$AQ$1079,AW$2)</f>
        <v>0</v>
      </c>
      <c r="AX1127" s="89">
        <f>VLOOKUP($AC1127,LS_Coint_BD!$B$3:$AQ$1079,AX$2)</f>
        <v>0</v>
      </c>
      <c r="AY1127" s="89">
        <f>VLOOKUP($AC1127,LS_Coint_BD!$B$3:$AQ$1079,AY$2)</f>
        <v>0</v>
      </c>
      <c r="AZ1127" s="89">
        <f>VLOOKUP($AC1127,LS_Coint_BD!$B$3:$AQ$1079,AZ$2)</f>
        <v>0</v>
      </c>
      <c r="BA1127" s="89">
        <f>VLOOKUP($AC1127,LS_Coint_BD!$B$3:$AQ$1079,BA$2)</f>
        <v>0</v>
      </c>
      <c r="BB1127" s="89">
        <f>VLOOKUP($AC1127,LS_Coint_BD!$B$3:$AQ$1079,BB$2)</f>
        <v>0</v>
      </c>
      <c r="BC1127" s="89">
        <f>VLOOKUP($AC1127,LS_Coint_BD!$B$3:$AQ$1079,BC$2)</f>
        <v>0</v>
      </c>
      <c r="BD1127" s="89">
        <f t="shared" si="837"/>
        <v>0</v>
      </c>
      <c r="BE1127" s="89">
        <f t="shared" si="838"/>
        <v>0</v>
      </c>
      <c r="BF1127" s="89">
        <f t="shared" si="839"/>
        <v>0</v>
      </c>
      <c r="BG1127" s="89">
        <f t="shared" si="840"/>
        <v>0</v>
      </c>
      <c r="BH1127" s="89">
        <f t="shared" si="841"/>
        <v>0</v>
      </c>
      <c r="BI1127" s="89">
        <f t="shared" si="842"/>
        <v>0</v>
      </c>
      <c r="BJ1127" s="89">
        <f t="shared" si="843"/>
        <v>0</v>
      </c>
      <c r="BK1127" s="89">
        <f t="shared" si="844"/>
        <v>0</v>
      </c>
      <c r="BL1127" s="89">
        <f t="shared" si="845"/>
        <v>0</v>
      </c>
      <c r="BM1127" s="89"/>
      <c r="BN1127" s="26" t="b">
        <f t="shared" si="846"/>
        <v>0</v>
      </c>
      <c r="BO1127" s="26" t="b">
        <f t="shared" si="847"/>
        <v>0</v>
      </c>
      <c r="BP1127" s="26" t="b">
        <f t="shared" si="848"/>
        <v>0</v>
      </c>
      <c r="BQ1127" s="26" t="b">
        <f t="shared" si="849"/>
        <v>0</v>
      </c>
      <c r="BR1127" s="26" t="b">
        <f t="shared" si="850"/>
        <v>0</v>
      </c>
      <c r="BS1127" s="26" t="b">
        <f t="shared" si="851"/>
        <v>0</v>
      </c>
      <c r="BT1127" s="26" t="b">
        <f t="shared" si="852"/>
        <v>0</v>
      </c>
      <c r="BU1127" s="26" t="b">
        <f t="shared" si="853"/>
        <v>0</v>
      </c>
    </row>
    <row r="1128" spans="2:73" ht="15" thickBot="1" x14ac:dyDescent="0.35">
      <c r="B1128" s="17">
        <f>VLOOKUP($AC1128,LS_Coint_BD!$B$3:$D$1079,2)</f>
        <v>0</v>
      </c>
      <c r="C1128" s="87">
        <f>VLOOKUP($AC1128,LS_Coint_BD!$B$3:$D$1079,3)</f>
        <v>0</v>
      </c>
      <c r="D1128" s="68">
        <f t="shared" si="813"/>
        <v>0</v>
      </c>
      <c r="E1128" s="65">
        <f t="shared" si="814"/>
        <v>0</v>
      </c>
      <c r="F1128" s="69">
        <f t="shared" si="815"/>
        <v>0</v>
      </c>
      <c r="G1128" s="68">
        <f t="shared" si="816"/>
        <v>0</v>
      </c>
      <c r="H1128" s="65">
        <f t="shared" si="817"/>
        <v>0</v>
      </c>
      <c r="I1128" s="69">
        <f t="shared" si="818"/>
        <v>0</v>
      </c>
      <c r="J1128" s="68">
        <f t="shared" si="819"/>
        <v>0</v>
      </c>
      <c r="K1128" s="65">
        <f t="shared" si="820"/>
        <v>0</v>
      </c>
      <c r="L1128" s="69">
        <f t="shared" si="821"/>
        <v>0</v>
      </c>
      <c r="M1128" s="68">
        <f t="shared" si="822"/>
        <v>0</v>
      </c>
      <c r="N1128" s="65">
        <f t="shared" si="823"/>
        <v>0</v>
      </c>
      <c r="O1128" s="69">
        <f t="shared" si="824"/>
        <v>0</v>
      </c>
      <c r="P1128" s="68">
        <f t="shared" si="825"/>
        <v>0</v>
      </c>
      <c r="Q1128" s="65">
        <f t="shared" si="826"/>
        <v>0</v>
      </c>
      <c r="R1128" s="69">
        <f t="shared" si="827"/>
        <v>0</v>
      </c>
      <c r="S1128" s="68">
        <f t="shared" si="828"/>
        <v>0</v>
      </c>
      <c r="T1128" s="65">
        <f t="shared" si="829"/>
        <v>0</v>
      </c>
      <c r="U1128" s="69">
        <f t="shared" si="830"/>
        <v>0</v>
      </c>
      <c r="V1128" s="68">
        <f t="shared" si="831"/>
        <v>0</v>
      </c>
      <c r="W1128" s="65">
        <f t="shared" si="832"/>
        <v>0</v>
      </c>
      <c r="X1128" s="69">
        <f t="shared" si="833"/>
        <v>0</v>
      </c>
      <c r="Y1128" s="68">
        <f t="shared" si="834"/>
        <v>0</v>
      </c>
      <c r="Z1128" s="65">
        <f t="shared" si="835"/>
        <v>0</v>
      </c>
      <c r="AA1128" s="69">
        <f t="shared" si="836"/>
        <v>0</v>
      </c>
      <c r="AB1128" s="98">
        <f>SUMIF(BN1128:BU1128,"VERDADEIRO",BN$3:$BU1127)</f>
        <v>0</v>
      </c>
      <c r="AC1128" s="97">
        <f t="shared" si="812"/>
        <v>1125</v>
      </c>
      <c r="AD1128" s="89">
        <f>RTD("tryd.rtdserver",,"COT",B1128,"ULT")</f>
        <v>0</v>
      </c>
      <c r="AE1128" s="89">
        <f>RTD("tryd.rtdserver",,"COT",C1128,"ULT")</f>
        <v>0</v>
      </c>
      <c r="AF1128" s="89">
        <f>VLOOKUP($AC1128,LS_Coint_BD!$B$3:$AQ$1079,AF$2)*$AD1128+VLOOKUP($AC1128,LS_Coint_BD!$B$3:$AQ$1079,AF$2+1)</f>
        <v>0</v>
      </c>
      <c r="AG1128" s="89">
        <f>VLOOKUP($AC1128,LS_Coint_BD!$B$3:$AQ$1079,AG$2)*$AD1128+VLOOKUP($AC1128,LS_Coint_BD!$B$3:$AQ$1079,AG$2+1)</f>
        <v>0</v>
      </c>
      <c r="AH1128" s="89">
        <f>VLOOKUP($AC1128,LS_Coint_BD!$B$3:$AQ$1079,AH$2)*$AD1128+VLOOKUP($AC1128,LS_Coint_BD!$B$3:$AQ$1079,AH$2+1)</f>
        <v>0</v>
      </c>
      <c r="AI1128" s="89">
        <f>VLOOKUP($AC1128,LS_Coint_BD!$B$3:$AQ$1079,AI$2)*$AD1128+VLOOKUP($AC1128,LS_Coint_BD!$B$3:$AQ$1079,AI$2+1)</f>
        <v>0</v>
      </c>
      <c r="AJ1128" s="89">
        <f>VLOOKUP($AC1128,LS_Coint_BD!$B$3:$AQ$1079,AJ$2)*$AD1128+VLOOKUP($AC1128,LS_Coint_BD!$B$3:$AQ$1079,AJ$2+1)</f>
        <v>0</v>
      </c>
      <c r="AK1128" s="89">
        <f>VLOOKUP($AC1128,LS_Coint_BD!$B$3:$AQ$1079,AK$2)*$AD1128+VLOOKUP($AC1128,LS_Coint_BD!$B$3:$AQ$1079,AK$2+1)</f>
        <v>0</v>
      </c>
      <c r="AL1128" s="89">
        <f>VLOOKUP($AC1128,LS_Coint_BD!$B$3:$AQ$1079,AL$2)*$AD1128+VLOOKUP($AC1128,LS_Coint_BD!$B$3:$AQ$1079,AL$2+1)</f>
        <v>0</v>
      </c>
      <c r="AM1128" s="89">
        <f>VLOOKUP($AC1128,LS_Coint_BD!$B$3:$AQ$1079,AM$2)*$AD1128+VLOOKUP($AC1128,LS_Coint_BD!$B$3:$AQ$1079,AM$2+1)</f>
        <v>0</v>
      </c>
      <c r="AN1128" s="89">
        <f>VLOOKUP($AC1128,LS_Coint_BD!$B$3:$AQ$1079,AN$2)</f>
        <v>0</v>
      </c>
      <c r="AO1128" s="89">
        <f>VLOOKUP($AC1128,LS_Coint_BD!$B$3:$AQ$1079,AO$2)</f>
        <v>0</v>
      </c>
      <c r="AP1128" s="89">
        <f>VLOOKUP($AC1128,LS_Coint_BD!$B$3:$AQ$1079,AP$2)</f>
        <v>0</v>
      </c>
      <c r="AQ1128" s="89">
        <f>VLOOKUP($AC1128,LS_Coint_BD!$B$3:$AQ$1079,AQ$2)</f>
        <v>0</v>
      </c>
      <c r="AR1128" s="89">
        <f>VLOOKUP($AC1128,LS_Coint_BD!$B$3:$AQ$1079,AR$2)</f>
        <v>0</v>
      </c>
      <c r="AS1128" s="89">
        <f>VLOOKUP($AC1128,LS_Coint_BD!$B$3:$AQ$1079,AS$2)</f>
        <v>0</v>
      </c>
      <c r="AT1128" s="89">
        <f>VLOOKUP($AC1128,LS_Coint_BD!$B$3:$AQ$1079,AT$2)</f>
        <v>0</v>
      </c>
      <c r="AU1128" s="89">
        <f>VLOOKUP($AC1128,LS_Coint_BD!$B$3:$AQ$1079,AU$2)</f>
        <v>0</v>
      </c>
      <c r="AV1128" s="89">
        <f>VLOOKUP($AC1128,LS_Coint_BD!$B$3:$AQ$1079,AV$2)</f>
        <v>0</v>
      </c>
      <c r="AW1128" s="89">
        <f>VLOOKUP($AC1128,LS_Coint_BD!$B$3:$AQ$1079,AW$2)</f>
        <v>0</v>
      </c>
      <c r="AX1128" s="89">
        <f>VLOOKUP($AC1128,LS_Coint_BD!$B$3:$AQ$1079,AX$2)</f>
        <v>0</v>
      </c>
      <c r="AY1128" s="89">
        <f>VLOOKUP($AC1128,LS_Coint_BD!$B$3:$AQ$1079,AY$2)</f>
        <v>0</v>
      </c>
      <c r="AZ1128" s="89">
        <f>VLOOKUP($AC1128,LS_Coint_BD!$B$3:$AQ$1079,AZ$2)</f>
        <v>0</v>
      </c>
      <c r="BA1128" s="89">
        <f>VLOOKUP($AC1128,LS_Coint_BD!$B$3:$AQ$1079,BA$2)</f>
        <v>0</v>
      </c>
      <c r="BB1128" s="89">
        <f>VLOOKUP($AC1128,LS_Coint_BD!$B$3:$AQ$1079,BB$2)</f>
        <v>0</v>
      </c>
      <c r="BC1128" s="89">
        <f>VLOOKUP($AC1128,LS_Coint_BD!$B$3:$AQ$1079,BC$2)</f>
        <v>0</v>
      </c>
      <c r="BD1128" s="89">
        <f t="shared" si="837"/>
        <v>0</v>
      </c>
      <c r="BE1128" s="89">
        <f t="shared" si="838"/>
        <v>0</v>
      </c>
      <c r="BF1128" s="89">
        <f t="shared" si="839"/>
        <v>0</v>
      </c>
      <c r="BG1128" s="89">
        <f t="shared" si="840"/>
        <v>0</v>
      </c>
      <c r="BH1128" s="89">
        <f t="shared" si="841"/>
        <v>0</v>
      </c>
      <c r="BI1128" s="89">
        <f t="shared" si="842"/>
        <v>0</v>
      </c>
      <c r="BJ1128" s="89">
        <f t="shared" si="843"/>
        <v>0</v>
      </c>
      <c r="BK1128" s="89">
        <f t="shared" si="844"/>
        <v>0</v>
      </c>
      <c r="BL1128" s="89">
        <f t="shared" si="845"/>
        <v>0</v>
      </c>
      <c r="BM1128" s="89"/>
      <c r="BN1128" s="26" t="b">
        <f t="shared" si="846"/>
        <v>0</v>
      </c>
      <c r="BO1128" s="26" t="b">
        <f t="shared" si="847"/>
        <v>0</v>
      </c>
      <c r="BP1128" s="26" t="b">
        <f t="shared" si="848"/>
        <v>0</v>
      </c>
      <c r="BQ1128" s="26" t="b">
        <f t="shared" si="849"/>
        <v>0</v>
      </c>
      <c r="BR1128" s="26" t="b">
        <f t="shared" si="850"/>
        <v>0</v>
      </c>
      <c r="BS1128" s="26" t="b">
        <f t="shared" si="851"/>
        <v>0</v>
      </c>
      <c r="BT1128" s="26" t="b">
        <f t="shared" si="852"/>
        <v>0</v>
      </c>
      <c r="BU1128" s="26" t="b">
        <f t="shared" si="853"/>
        <v>0</v>
      </c>
    </row>
    <row r="1129" spans="2:73" ht="15" thickBot="1" x14ac:dyDescent="0.35">
      <c r="B1129" s="17">
        <f>VLOOKUP($AC1129,LS_Coint_BD!$B$3:$D$1079,2)</f>
        <v>0</v>
      </c>
      <c r="C1129" s="87">
        <f>VLOOKUP($AC1129,LS_Coint_BD!$B$3:$D$1079,3)</f>
        <v>0</v>
      </c>
      <c r="D1129" s="68">
        <f t="shared" si="813"/>
        <v>0</v>
      </c>
      <c r="E1129" s="65">
        <f t="shared" si="814"/>
        <v>0</v>
      </c>
      <c r="F1129" s="69">
        <f t="shared" si="815"/>
        <v>0</v>
      </c>
      <c r="G1129" s="68">
        <f t="shared" si="816"/>
        <v>0</v>
      </c>
      <c r="H1129" s="65">
        <f t="shared" si="817"/>
        <v>0</v>
      </c>
      <c r="I1129" s="69">
        <f t="shared" si="818"/>
        <v>0</v>
      </c>
      <c r="J1129" s="68">
        <f t="shared" si="819"/>
        <v>0</v>
      </c>
      <c r="K1129" s="65">
        <f t="shared" si="820"/>
        <v>0</v>
      </c>
      <c r="L1129" s="69">
        <f t="shared" si="821"/>
        <v>0</v>
      </c>
      <c r="M1129" s="68">
        <f t="shared" si="822"/>
        <v>0</v>
      </c>
      <c r="N1129" s="65">
        <f t="shared" si="823"/>
        <v>0</v>
      </c>
      <c r="O1129" s="69">
        <f t="shared" si="824"/>
        <v>0</v>
      </c>
      <c r="P1129" s="68">
        <f t="shared" si="825"/>
        <v>0</v>
      </c>
      <c r="Q1129" s="65">
        <f t="shared" si="826"/>
        <v>0</v>
      </c>
      <c r="R1129" s="69">
        <f t="shared" si="827"/>
        <v>0</v>
      </c>
      <c r="S1129" s="68">
        <f t="shared" si="828"/>
        <v>0</v>
      </c>
      <c r="T1129" s="65">
        <f t="shared" si="829"/>
        <v>0</v>
      </c>
      <c r="U1129" s="69">
        <f t="shared" si="830"/>
        <v>0</v>
      </c>
      <c r="V1129" s="68">
        <f t="shared" si="831"/>
        <v>0</v>
      </c>
      <c r="W1129" s="65">
        <f t="shared" si="832"/>
        <v>0</v>
      </c>
      <c r="X1129" s="69">
        <f t="shared" si="833"/>
        <v>0</v>
      </c>
      <c r="Y1129" s="68">
        <f t="shared" si="834"/>
        <v>0</v>
      </c>
      <c r="Z1129" s="65">
        <f t="shared" si="835"/>
        <v>0</v>
      </c>
      <c r="AA1129" s="69">
        <f t="shared" si="836"/>
        <v>0</v>
      </c>
      <c r="AB1129" s="98">
        <f>SUMIF(BN1129:BU1129,"VERDADEIRO",BN$3:$BU1128)</f>
        <v>0</v>
      </c>
      <c r="AC1129" s="97">
        <f t="shared" si="812"/>
        <v>1126</v>
      </c>
      <c r="AD1129" s="89">
        <f>RTD("tryd.rtdserver",,"COT",B1129,"ULT")</f>
        <v>0</v>
      </c>
      <c r="AE1129" s="89">
        <f>RTD("tryd.rtdserver",,"COT",C1129,"ULT")</f>
        <v>0</v>
      </c>
      <c r="AF1129" s="89">
        <f>VLOOKUP($AC1129,LS_Coint_BD!$B$3:$AQ$1079,AF$2)*$AD1129+VLOOKUP($AC1129,LS_Coint_BD!$B$3:$AQ$1079,AF$2+1)</f>
        <v>0</v>
      </c>
      <c r="AG1129" s="89">
        <f>VLOOKUP($AC1129,LS_Coint_BD!$B$3:$AQ$1079,AG$2)*$AD1129+VLOOKUP($AC1129,LS_Coint_BD!$B$3:$AQ$1079,AG$2+1)</f>
        <v>0</v>
      </c>
      <c r="AH1129" s="89">
        <f>VLOOKUP($AC1129,LS_Coint_BD!$B$3:$AQ$1079,AH$2)*$AD1129+VLOOKUP($AC1129,LS_Coint_BD!$B$3:$AQ$1079,AH$2+1)</f>
        <v>0</v>
      </c>
      <c r="AI1129" s="89">
        <f>VLOOKUP($AC1129,LS_Coint_BD!$B$3:$AQ$1079,AI$2)*$AD1129+VLOOKUP($AC1129,LS_Coint_BD!$B$3:$AQ$1079,AI$2+1)</f>
        <v>0</v>
      </c>
      <c r="AJ1129" s="89">
        <f>VLOOKUP($AC1129,LS_Coint_BD!$B$3:$AQ$1079,AJ$2)*$AD1129+VLOOKUP($AC1129,LS_Coint_BD!$B$3:$AQ$1079,AJ$2+1)</f>
        <v>0</v>
      </c>
      <c r="AK1129" s="89">
        <f>VLOOKUP($AC1129,LS_Coint_BD!$B$3:$AQ$1079,AK$2)*$AD1129+VLOOKUP($AC1129,LS_Coint_BD!$B$3:$AQ$1079,AK$2+1)</f>
        <v>0</v>
      </c>
      <c r="AL1129" s="89">
        <f>VLOOKUP($AC1129,LS_Coint_BD!$B$3:$AQ$1079,AL$2)*$AD1129+VLOOKUP($AC1129,LS_Coint_BD!$B$3:$AQ$1079,AL$2+1)</f>
        <v>0</v>
      </c>
      <c r="AM1129" s="89">
        <f>VLOOKUP($AC1129,LS_Coint_BD!$B$3:$AQ$1079,AM$2)*$AD1129+VLOOKUP($AC1129,LS_Coint_BD!$B$3:$AQ$1079,AM$2+1)</f>
        <v>0</v>
      </c>
      <c r="AN1129" s="89">
        <f>VLOOKUP($AC1129,LS_Coint_BD!$B$3:$AQ$1079,AN$2)</f>
        <v>0</v>
      </c>
      <c r="AO1129" s="89">
        <f>VLOOKUP($AC1129,LS_Coint_BD!$B$3:$AQ$1079,AO$2)</f>
        <v>0</v>
      </c>
      <c r="AP1129" s="89">
        <f>VLOOKUP($AC1129,LS_Coint_BD!$B$3:$AQ$1079,AP$2)</f>
        <v>0</v>
      </c>
      <c r="AQ1129" s="89">
        <f>VLOOKUP($AC1129,LS_Coint_BD!$B$3:$AQ$1079,AQ$2)</f>
        <v>0</v>
      </c>
      <c r="AR1129" s="89">
        <f>VLOOKUP($AC1129,LS_Coint_BD!$B$3:$AQ$1079,AR$2)</f>
        <v>0</v>
      </c>
      <c r="AS1129" s="89">
        <f>VLOOKUP($AC1129,LS_Coint_BD!$B$3:$AQ$1079,AS$2)</f>
        <v>0</v>
      </c>
      <c r="AT1129" s="89">
        <f>VLOOKUP($AC1129,LS_Coint_BD!$B$3:$AQ$1079,AT$2)</f>
        <v>0</v>
      </c>
      <c r="AU1129" s="89">
        <f>VLOOKUP($AC1129,LS_Coint_BD!$B$3:$AQ$1079,AU$2)</f>
        <v>0</v>
      </c>
      <c r="AV1129" s="89">
        <f>VLOOKUP($AC1129,LS_Coint_BD!$B$3:$AQ$1079,AV$2)</f>
        <v>0</v>
      </c>
      <c r="AW1129" s="89">
        <f>VLOOKUP($AC1129,LS_Coint_BD!$B$3:$AQ$1079,AW$2)</f>
        <v>0</v>
      </c>
      <c r="AX1129" s="89">
        <f>VLOOKUP($AC1129,LS_Coint_BD!$B$3:$AQ$1079,AX$2)</f>
        <v>0</v>
      </c>
      <c r="AY1129" s="89">
        <f>VLOOKUP($AC1129,LS_Coint_BD!$B$3:$AQ$1079,AY$2)</f>
        <v>0</v>
      </c>
      <c r="AZ1129" s="89">
        <f>VLOOKUP($AC1129,LS_Coint_BD!$B$3:$AQ$1079,AZ$2)</f>
        <v>0</v>
      </c>
      <c r="BA1129" s="89">
        <f>VLOOKUP($AC1129,LS_Coint_BD!$B$3:$AQ$1079,BA$2)</f>
        <v>0</v>
      </c>
      <c r="BB1129" s="89">
        <f>VLOOKUP($AC1129,LS_Coint_BD!$B$3:$AQ$1079,BB$2)</f>
        <v>0</v>
      </c>
      <c r="BC1129" s="89">
        <f>VLOOKUP($AC1129,LS_Coint_BD!$B$3:$AQ$1079,BC$2)</f>
        <v>0</v>
      </c>
      <c r="BD1129" s="89">
        <f t="shared" si="837"/>
        <v>0</v>
      </c>
      <c r="BE1129" s="89">
        <f t="shared" si="838"/>
        <v>0</v>
      </c>
      <c r="BF1129" s="89">
        <f t="shared" si="839"/>
        <v>0</v>
      </c>
      <c r="BG1129" s="89">
        <f t="shared" si="840"/>
        <v>0</v>
      </c>
      <c r="BH1129" s="89">
        <f t="shared" si="841"/>
        <v>0</v>
      </c>
      <c r="BI1129" s="89">
        <f t="shared" si="842"/>
        <v>0</v>
      </c>
      <c r="BJ1129" s="89">
        <f t="shared" si="843"/>
        <v>0</v>
      </c>
      <c r="BK1129" s="89">
        <f t="shared" si="844"/>
        <v>0</v>
      </c>
      <c r="BL1129" s="89">
        <f t="shared" si="845"/>
        <v>0</v>
      </c>
      <c r="BM1129" s="89"/>
      <c r="BN1129" s="26" t="b">
        <f t="shared" si="846"/>
        <v>0</v>
      </c>
      <c r="BO1129" s="26" t="b">
        <f t="shared" si="847"/>
        <v>0</v>
      </c>
      <c r="BP1129" s="26" t="b">
        <f t="shared" si="848"/>
        <v>0</v>
      </c>
      <c r="BQ1129" s="26" t="b">
        <f t="shared" si="849"/>
        <v>0</v>
      </c>
      <c r="BR1129" s="26" t="b">
        <f t="shared" si="850"/>
        <v>0</v>
      </c>
      <c r="BS1129" s="26" t="b">
        <f t="shared" si="851"/>
        <v>0</v>
      </c>
      <c r="BT1129" s="26" t="b">
        <f t="shared" si="852"/>
        <v>0</v>
      </c>
      <c r="BU1129" s="26" t="b">
        <f t="shared" si="853"/>
        <v>0</v>
      </c>
    </row>
    <row r="1130" spans="2:73" ht="15" thickBot="1" x14ac:dyDescent="0.35">
      <c r="B1130" s="17">
        <f>VLOOKUP($AC1130,LS_Coint_BD!$B$3:$D$1079,2)</f>
        <v>0</v>
      </c>
      <c r="C1130" s="87">
        <f>VLOOKUP($AC1130,LS_Coint_BD!$B$3:$D$1079,3)</f>
        <v>0</v>
      </c>
      <c r="D1130" s="68">
        <f t="shared" si="813"/>
        <v>0</v>
      </c>
      <c r="E1130" s="65">
        <f t="shared" si="814"/>
        <v>0</v>
      </c>
      <c r="F1130" s="69">
        <f t="shared" si="815"/>
        <v>0</v>
      </c>
      <c r="G1130" s="68">
        <f t="shared" si="816"/>
        <v>0</v>
      </c>
      <c r="H1130" s="65">
        <f t="shared" si="817"/>
        <v>0</v>
      </c>
      <c r="I1130" s="69">
        <f t="shared" si="818"/>
        <v>0</v>
      </c>
      <c r="J1130" s="68">
        <f t="shared" si="819"/>
        <v>0</v>
      </c>
      <c r="K1130" s="65">
        <f t="shared" si="820"/>
        <v>0</v>
      </c>
      <c r="L1130" s="69">
        <f t="shared" si="821"/>
        <v>0</v>
      </c>
      <c r="M1130" s="68">
        <f t="shared" si="822"/>
        <v>0</v>
      </c>
      <c r="N1130" s="65">
        <f t="shared" si="823"/>
        <v>0</v>
      </c>
      <c r="O1130" s="69">
        <f t="shared" si="824"/>
        <v>0</v>
      </c>
      <c r="P1130" s="68">
        <f t="shared" si="825"/>
        <v>0</v>
      </c>
      <c r="Q1130" s="65">
        <f t="shared" si="826"/>
        <v>0</v>
      </c>
      <c r="R1130" s="69">
        <f t="shared" si="827"/>
        <v>0</v>
      </c>
      <c r="S1130" s="68">
        <f t="shared" si="828"/>
        <v>0</v>
      </c>
      <c r="T1130" s="65">
        <f t="shared" si="829"/>
        <v>0</v>
      </c>
      <c r="U1130" s="69">
        <f t="shared" si="830"/>
        <v>0</v>
      </c>
      <c r="V1130" s="68">
        <f t="shared" si="831"/>
        <v>0</v>
      </c>
      <c r="W1130" s="65">
        <f t="shared" si="832"/>
        <v>0</v>
      </c>
      <c r="X1130" s="69">
        <f t="shared" si="833"/>
        <v>0</v>
      </c>
      <c r="Y1130" s="68">
        <f t="shared" si="834"/>
        <v>0</v>
      </c>
      <c r="Z1130" s="65">
        <f t="shared" si="835"/>
        <v>0</v>
      </c>
      <c r="AA1130" s="69">
        <f t="shared" si="836"/>
        <v>0</v>
      </c>
      <c r="AB1130" s="98">
        <f>SUMIF(BN1130:BU1130,"VERDADEIRO",BN$3:$BU1129)</f>
        <v>0</v>
      </c>
      <c r="AC1130" s="97">
        <f t="shared" si="812"/>
        <v>1127</v>
      </c>
      <c r="AD1130" s="89">
        <f>RTD("tryd.rtdserver",,"COT",B1130,"ULT")</f>
        <v>0</v>
      </c>
      <c r="AE1130" s="89">
        <f>RTD("tryd.rtdserver",,"COT",C1130,"ULT")</f>
        <v>0</v>
      </c>
      <c r="AF1130" s="89">
        <f>VLOOKUP($AC1130,LS_Coint_BD!$B$3:$AQ$1079,AF$2)*$AD1130+VLOOKUP($AC1130,LS_Coint_BD!$B$3:$AQ$1079,AF$2+1)</f>
        <v>0</v>
      </c>
      <c r="AG1130" s="89">
        <f>VLOOKUP($AC1130,LS_Coint_BD!$B$3:$AQ$1079,AG$2)*$AD1130+VLOOKUP($AC1130,LS_Coint_BD!$B$3:$AQ$1079,AG$2+1)</f>
        <v>0</v>
      </c>
      <c r="AH1130" s="89">
        <f>VLOOKUP($AC1130,LS_Coint_BD!$B$3:$AQ$1079,AH$2)*$AD1130+VLOOKUP($AC1130,LS_Coint_BD!$B$3:$AQ$1079,AH$2+1)</f>
        <v>0</v>
      </c>
      <c r="AI1130" s="89">
        <f>VLOOKUP($AC1130,LS_Coint_BD!$B$3:$AQ$1079,AI$2)*$AD1130+VLOOKUP($AC1130,LS_Coint_BD!$B$3:$AQ$1079,AI$2+1)</f>
        <v>0</v>
      </c>
      <c r="AJ1130" s="89">
        <f>VLOOKUP($AC1130,LS_Coint_BD!$B$3:$AQ$1079,AJ$2)*$AD1130+VLOOKUP($AC1130,LS_Coint_BD!$B$3:$AQ$1079,AJ$2+1)</f>
        <v>0</v>
      </c>
      <c r="AK1130" s="89">
        <f>VLOOKUP($AC1130,LS_Coint_BD!$B$3:$AQ$1079,AK$2)*$AD1130+VLOOKUP($AC1130,LS_Coint_BD!$B$3:$AQ$1079,AK$2+1)</f>
        <v>0</v>
      </c>
      <c r="AL1130" s="89">
        <f>VLOOKUP($AC1130,LS_Coint_BD!$B$3:$AQ$1079,AL$2)*$AD1130+VLOOKUP($AC1130,LS_Coint_BD!$B$3:$AQ$1079,AL$2+1)</f>
        <v>0</v>
      </c>
      <c r="AM1130" s="89">
        <f>VLOOKUP($AC1130,LS_Coint_BD!$B$3:$AQ$1079,AM$2)*$AD1130+VLOOKUP($AC1130,LS_Coint_BD!$B$3:$AQ$1079,AM$2+1)</f>
        <v>0</v>
      </c>
      <c r="AN1130" s="89">
        <f>VLOOKUP($AC1130,LS_Coint_BD!$B$3:$AQ$1079,AN$2)</f>
        <v>0</v>
      </c>
      <c r="AO1130" s="89">
        <f>VLOOKUP($AC1130,LS_Coint_BD!$B$3:$AQ$1079,AO$2)</f>
        <v>0</v>
      </c>
      <c r="AP1130" s="89">
        <f>VLOOKUP($AC1130,LS_Coint_BD!$B$3:$AQ$1079,AP$2)</f>
        <v>0</v>
      </c>
      <c r="AQ1130" s="89">
        <f>VLOOKUP($AC1130,LS_Coint_BD!$B$3:$AQ$1079,AQ$2)</f>
        <v>0</v>
      </c>
      <c r="AR1130" s="89">
        <f>VLOOKUP($AC1130,LS_Coint_BD!$B$3:$AQ$1079,AR$2)</f>
        <v>0</v>
      </c>
      <c r="AS1130" s="89">
        <f>VLOOKUP($AC1130,LS_Coint_BD!$B$3:$AQ$1079,AS$2)</f>
        <v>0</v>
      </c>
      <c r="AT1130" s="89">
        <f>VLOOKUP($AC1130,LS_Coint_BD!$B$3:$AQ$1079,AT$2)</f>
        <v>0</v>
      </c>
      <c r="AU1130" s="89">
        <f>VLOOKUP($AC1130,LS_Coint_BD!$B$3:$AQ$1079,AU$2)</f>
        <v>0</v>
      </c>
      <c r="AV1130" s="89">
        <f>VLOOKUP($AC1130,LS_Coint_BD!$B$3:$AQ$1079,AV$2)</f>
        <v>0</v>
      </c>
      <c r="AW1130" s="89">
        <f>VLOOKUP($AC1130,LS_Coint_BD!$B$3:$AQ$1079,AW$2)</f>
        <v>0</v>
      </c>
      <c r="AX1130" s="89">
        <f>VLOOKUP($AC1130,LS_Coint_BD!$B$3:$AQ$1079,AX$2)</f>
        <v>0</v>
      </c>
      <c r="AY1130" s="89">
        <f>VLOOKUP($AC1130,LS_Coint_BD!$B$3:$AQ$1079,AY$2)</f>
        <v>0</v>
      </c>
      <c r="AZ1130" s="89">
        <f>VLOOKUP($AC1130,LS_Coint_BD!$B$3:$AQ$1079,AZ$2)</f>
        <v>0</v>
      </c>
      <c r="BA1130" s="89">
        <f>VLOOKUP($AC1130,LS_Coint_BD!$B$3:$AQ$1079,BA$2)</f>
        <v>0</v>
      </c>
      <c r="BB1130" s="89">
        <f>VLOOKUP($AC1130,LS_Coint_BD!$B$3:$AQ$1079,BB$2)</f>
        <v>0</v>
      </c>
      <c r="BC1130" s="89">
        <f>VLOOKUP($AC1130,LS_Coint_BD!$B$3:$AQ$1079,BC$2)</f>
        <v>0</v>
      </c>
      <c r="BD1130" s="89">
        <f t="shared" si="837"/>
        <v>0</v>
      </c>
      <c r="BE1130" s="89">
        <f t="shared" si="838"/>
        <v>0</v>
      </c>
      <c r="BF1130" s="89">
        <f t="shared" si="839"/>
        <v>0</v>
      </c>
      <c r="BG1130" s="89">
        <f t="shared" si="840"/>
        <v>0</v>
      </c>
      <c r="BH1130" s="89">
        <f t="shared" si="841"/>
        <v>0</v>
      </c>
      <c r="BI1130" s="89">
        <f t="shared" si="842"/>
        <v>0</v>
      </c>
      <c r="BJ1130" s="89">
        <f t="shared" si="843"/>
        <v>0</v>
      </c>
      <c r="BK1130" s="89">
        <f t="shared" si="844"/>
        <v>0</v>
      </c>
      <c r="BL1130" s="89">
        <f t="shared" si="845"/>
        <v>0</v>
      </c>
      <c r="BM1130" s="89"/>
      <c r="BN1130" s="26" t="b">
        <f t="shared" si="846"/>
        <v>0</v>
      </c>
      <c r="BO1130" s="26" t="b">
        <f t="shared" si="847"/>
        <v>0</v>
      </c>
      <c r="BP1130" s="26" t="b">
        <f t="shared" si="848"/>
        <v>0</v>
      </c>
      <c r="BQ1130" s="26" t="b">
        <f t="shared" si="849"/>
        <v>0</v>
      </c>
      <c r="BR1130" s="26" t="b">
        <f t="shared" si="850"/>
        <v>0</v>
      </c>
      <c r="BS1130" s="26" t="b">
        <f t="shared" si="851"/>
        <v>0</v>
      </c>
      <c r="BT1130" s="26" t="b">
        <f t="shared" si="852"/>
        <v>0</v>
      </c>
      <c r="BU1130" s="26" t="b">
        <f t="shared" si="853"/>
        <v>0</v>
      </c>
    </row>
    <row r="1131" spans="2:73" ht="15" thickBot="1" x14ac:dyDescent="0.35">
      <c r="B1131" s="17">
        <f>VLOOKUP($AC1131,LS_Coint_BD!$B$3:$D$1079,2)</f>
        <v>0</v>
      </c>
      <c r="C1131" s="87">
        <f>VLOOKUP($AC1131,LS_Coint_BD!$B$3:$D$1079,3)</f>
        <v>0</v>
      </c>
      <c r="D1131" s="68">
        <f t="shared" si="813"/>
        <v>0</v>
      </c>
      <c r="E1131" s="65">
        <f t="shared" si="814"/>
        <v>0</v>
      </c>
      <c r="F1131" s="69">
        <f t="shared" si="815"/>
        <v>0</v>
      </c>
      <c r="G1131" s="68">
        <f t="shared" si="816"/>
        <v>0</v>
      </c>
      <c r="H1131" s="65">
        <f t="shared" si="817"/>
        <v>0</v>
      </c>
      <c r="I1131" s="69">
        <f t="shared" si="818"/>
        <v>0</v>
      </c>
      <c r="J1131" s="68">
        <f t="shared" si="819"/>
        <v>0</v>
      </c>
      <c r="K1131" s="65">
        <f t="shared" si="820"/>
        <v>0</v>
      </c>
      <c r="L1131" s="69">
        <f t="shared" si="821"/>
        <v>0</v>
      </c>
      <c r="M1131" s="68">
        <f t="shared" si="822"/>
        <v>0</v>
      </c>
      <c r="N1131" s="65">
        <f t="shared" si="823"/>
        <v>0</v>
      </c>
      <c r="O1131" s="69">
        <f t="shared" si="824"/>
        <v>0</v>
      </c>
      <c r="P1131" s="68">
        <f t="shared" si="825"/>
        <v>0</v>
      </c>
      <c r="Q1131" s="65">
        <f t="shared" si="826"/>
        <v>0</v>
      </c>
      <c r="R1131" s="69">
        <f t="shared" si="827"/>
        <v>0</v>
      </c>
      <c r="S1131" s="68">
        <f t="shared" si="828"/>
        <v>0</v>
      </c>
      <c r="T1131" s="65">
        <f t="shared" si="829"/>
        <v>0</v>
      </c>
      <c r="U1131" s="69">
        <f t="shared" si="830"/>
        <v>0</v>
      </c>
      <c r="V1131" s="68">
        <f t="shared" si="831"/>
        <v>0</v>
      </c>
      <c r="W1131" s="65">
        <f t="shared" si="832"/>
        <v>0</v>
      </c>
      <c r="X1131" s="69">
        <f t="shared" si="833"/>
        <v>0</v>
      </c>
      <c r="Y1131" s="68">
        <f t="shared" si="834"/>
        <v>0</v>
      </c>
      <c r="Z1131" s="65">
        <f t="shared" si="835"/>
        <v>0</v>
      </c>
      <c r="AA1131" s="69">
        <f t="shared" si="836"/>
        <v>0</v>
      </c>
      <c r="AB1131" s="98">
        <f>SUMIF(BN1131:BU1131,"VERDADEIRO",BN$3:$BU1130)</f>
        <v>0</v>
      </c>
      <c r="AC1131" s="97">
        <f t="shared" si="812"/>
        <v>1128</v>
      </c>
      <c r="AD1131" s="89">
        <f>RTD("tryd.rtdserver",,"COT",B1131,"ULT")</f>
        <v>0</v>
      </c>
      <c r="AE1131" s="89">
        <f>RTD("tryd.rtdserver",,"COT",C1131,"ULT")</f>
        <v>0</v>
      </c>
      <c r="AF1131" s="89">
        <f>VLOOKUP($AC1131,LS_Coint_BD!$B$3:$AQ$1079,AF$2)*$AD1131+VLOOKUP($AC1131,LS_Coint_BD!$B$3:$AQ$1079,AF$2+1)</f>
        <v>0</v>
      </c>
      <c r="AG1131" s="89">
        <f>VLOOKUP($AC1131,LS_Coint_BD!$B$3:$AQ$1079,AG$2)*$AD1131+VLOOKUP($AC1131,LS_Coint_BD!$B$3:$AQ$1079,AG$2+1)</f>
        <v>0</v>
      </c>
      <c r="AH1131" s="89">
        <f>VLOOKUP($AC1131,LS_Coint_BD!$B$3:$AQ$1079,AH$2)*$AD1131+VLOOKUP($AC1131,LS_Coint_BD!$B$3:$AQ$1079,AH$2+1)</f>
        <v>0</v>
      </c>
      <c r="AI1131" s="89">
        <f>VLOOKUP($AC1131,LS_Coint_BD!$B$3:$AQ$1079,AI$2)*$AD1131+VLOOKUP($AC1131,LS_Coint_BD!$B$3:$AQ$1079,AI$2+1)</f>
        <v>0</v>
      </c>
      <c r="AJ1131" s="89">
        <f>VLOOKUP($AC1131,LS_Coint_BD!$B$3:$AQ$1079,AJ$2)*$AD1131+VLOOKUP($AC1131,LS_Coint_BD!$B$3:$AQ$1079,AJ$2+1)</f>
        <v>0</v>
      </c>
      <c r="AK1131" s="89">
        <f>VLOOKUP($AC1131,LS_Coint_BD!$B$3:$AQ$1079,AK$2)*$AD1131+VLOOKUP($AC1131,LS_Coint_BD!$B$3:$AQ$1079,AK$2+1)</f>
        <v>0</v>
      </c>
      <c r="AL1131" s="89">
        <f>VLOOKUP($AC1131,LS_Coint_BD!$B$3:$AQ$1079,AL$2)*$AD1131+VLOOKUP($AC1131,LS_Coint_BD!$B$3:$AQ$1079,AL$2+1)</f>
        <v>0</v>
      </c>
      <c r="AM1131" s="89">
        <f>VLOOKUP($AC1131,LS_Coint_BD!$B$3:$AQ$1079,AM$2)*$AD1131+VLOOKUP($AC1131,LS_Coint_BD!$B$3:$AQ$1079,AM$2+1)</f>
        <v>0</v>
      </c>
      <c r="AN1131" s="89">
        <f>VLOOKUP($AC1131,LS_Coint_BD!$B$3:$AQ$1079,AN$2)</f>
        <v>0</v>
      </c>
      <c r="AO1131" s="89">
        <f>VLOOKUP($AC1131,LS_Coint_BD!$B$3:$AQ$1079,AO$2)</f>
        <v>0</v>
      </c>
      <c r="AP1131" s="89">
        <f>VLOOKUP($AC1131,LS_Coint_BD!$B$3:$AQ$1079,AP$2)</f>
        <v>0</v>
      </c>
      <c r="AQ1131" s="89">
        <f>VLOOKUP($AC1131,LS_Coint_BD!$B$3:$AQ$1079,AQ$2)</f>
        <v>0</v>
      </c>
      <c r="AR1131" s="89">
        <f>VLOOKUP($AC1131,LS_Coint_BD!$B$3:$AQ$1079,AR$2)</f>
        <v>0</v>
      </c>
      <c r="AS1131" s="89">
        <f>VLOOKUP($AC1131,LS_Coint_BD!$B$3:$AQ$1079,AS$2)</f>
        <v>0</v>
      </c>
      <c r="AT1131" s="89">
        <f>VLOOKUP($AC1131,LS_Coint_BD!$B$3:$AQ$1079,AT$2)</f>
        <v>0</v>
      </c>
      <c r="AU1131" s="89">
        <f>VLOOKUP($AC1131,LS_Coint_BD!$B$3:$AQ$1079,AU$2)</f>
        <v>0</v>
      </c>
      <c r="AV1131" s="89">
        <f>VLOOKUP($AC1131,LS_Coint_BD!$B$3:$AQ$1079,AV$2)</f>
        <v>0</v>
      </c>
      <c r="AW1131" s="89">
        <f>VLOOKUP($AC1131,LS_Coint_BD!$B$3:$AQ$1079,AW$2)</f>
        <v>0</v>
      </c>
      <c r="AX1131" s="89">
        <f>VLOOKUP($AC1131,LS_Coint_BD!$B$3:$AQ$1079,AX$2)</f>
        <v>0</v>
      </c>
      <c r="AY1131" s="89">
        <f>VLOOKUP($AC1131,LS_Coint_BD!$B$3:$AQ$1079,AY$2)</f>
        <v>0</v>
      </c>
      <c r="AZ1131" s="89">
        <f>VLOOKUP($AC1131,LS_Coint_BD!$B$3:$AQ$1079,AZ$2)</f>
        <v>0</v>
      </c>
      <c r="BA1131" s="89">
        <f>VLOOKUP($AC1131,LS_Coint_BD!$B$3:$AQ$1079,BA$2)</f>
        <v>0</v>
      </c>
      <c r="BB1131" s="89">
        <f>VLOOKUP($AC1131,LS_Coint_BD!$B$3:$AQ$1079,BB$2)</f>
        <v>0</v>
      </c>
      <c r="BC1131" s="89">
        <f>VLOOKUP($AC1131,LS_Coint_BD!$B$3:$AQ$1079,BC$2)</f>
        <v>0</v>
      </c>
      <c r="BD1131" s="89">
        <f t="shared" si="837"/>
        <v>0</v>
      </c>
      <c r="BE1131" s="89">
        <f t="shared" si="838"/>
        <v>0</v>
      </c>
      <c r="BF1131" s="89">
        <f t="shared" si="839"/>
        <v>0</v>
      </c>
      <c r="BG1131" s="89">
        <f t="shared" si="840"/>
        <v>0</v>
      </c>
      <c r="BH1131" s="89">
        <f t="shared" si="841"/>
        <v>0</v>
      </c>
      <c r="BI1131" s="89">
        <f t="shared" si="842"/>
        <v>0</v>
      </c>
      <c r="BJ1131" s="89">
        <f t="shared" si="843"/>
        <v>0</v>
      </c>
      <c r="BK1131" s="89">
        <f t="shared" si="844"/>
        <v>0</v>
      </c>
      <c r="BL1131" s="89">
        <f t="shared" si="845"/>
        <v>0</v>
      </c>
      <c r="BM1131" s="89"/>
      <c r="BN1131" s="26" t="b">
        <f t="shared" si="846"/>
        <v>0</v>
      </c>
      <c r="BO1131" s="26" t="b">
        <f t="shared" si="847"/>
        <v>0</v>
      </c>
      <c r="BP1131" s="26" t="b">
        <f t="shared" si="848"/>
        <v>0</v>
      </c>
      <c r="BQ1131" s="26" t="b">
        <f t="shared" si="849"/>
        <v>0</v>
      </c>
      <c r="BR1131" s="26" t="b">
        <f t="shared" si="850"/>
        <v>0</v>
      </c>
      <c r="BS1131" s="26" t="b">
        <f t="shared" si="851"/>
        <v>0</v>
      </c>
      <c r="BT1131" s="26" t="b">
        <f t="shared" si="852"/>
        <v>0</v>
      </c>
      <c r="BU1131" s="26" t="b">
        <f t="shared" si="853"/>
        <v>0</v>
      </c>
    </row>
    <row r="1132" spans="2:73" ht="15" thickBot="1" x14ac:dyDescent="0.35">
      <c r="B1132" s="17">
        <f>VLOOKUP($AC1132,LS_Coint_BD!$B$3:$D$1079,2)</f>
        <v>0</v>
      </c>
      <c r="C1132" s="87">
        <f>VLOOKUP($AC1132,LS_Coint_BD!$B$3:$D$1079,3)</f>
        <v>0</v>
      </c>
      <c r="D1132" s="68">
        <f t="shared" si="813"/>
        <v>0</v>
      </c>
      <c r="E1132" s="65">
        <f t="shared" si="814"/>
        <v>0</v>
      </c>
      <c r="F1132" s="69">
        <f t="shared" si="815"/>
        <v>0</v>
      </c>
      <c r="G1132" s="68">
        <f t="shared" si="816"/>
        <v>0</v>
      </c>
      <c r="H1132" s="65">
        <f t="shared" si="817"/>
        <v>0</v>
      </c>
      <c r="I1132" s="69">
        <f t="shared" si="818"/>
        <v>0</v>
      </c>
      <c r="J1132" s="68">
        <f t="shared" si="819"/>
        <v>0</v>
      </c>
      <c r="K1132" s="65">
        <f t="shared" si="820"/>
        <v>0</v>
      </c>
      <c r="L1132" s="69">
        <f t="shared" si="821"/>
        <v>0</v>
      </c>
      <c r="M1132" s="68">
        <f t="shared" si="822"/>
        <v>0</v>
      </c>
      <c r="N1132" s="65">
        <f t="shared" si="823"/>
        <v>0</v>
      </c>
      <c r="O1132" s="69">
        <f t="shared" si="824"/>
        <v>0</v>
      </c>
      <c r="P1132" s="68">
        <f t="shared" si="825"/>
        <v>0</v>
      </c>
      <c r="Q1132" s="65">
        <f t="shared" si="826"/>
        <v>0</v>
      </c>
      <c r="R1132" s="69">
        <f t="shared" si="827"/>
        <v>0</v>
      </c>
      <c r="S1132" s="68">
        <f t="shared" si="828"/>
        <v>0</v>
      </c>
      <c r="T1132" s="65">
        <f t="shared" si="829"/>
        <v>0</v>
      </c>
      <c r="U1132" s="69">
        <f t="shared" si="830"/>
        <v>0</v>
      </c>
      <c r="V1132" s="68">
        <f t="shared" si="831"/>
        <v>0</v>
      </c>
      <c r="W1132" s="65">
        <f t="shared" si="832"/>
        <v>0</v>
      </c>
      <c r="X1132" s="69">
        <f t="shared" si="833"/>
        <v>0</v>
      </c>
      <c r="Y1132" s="68">
        <f t="shared" si="834"/>
        <v>0</v>
      </c>
      <c r="Z1132" s="65">
        <f t="shared" si="835"/>
        <v>0</v>
      </c>
      <c r="AA1132" s="69">
        <f t="shared" si="836"/>
        <v>0</v>
      </c>
      <c r="AB1132" s="98">
        <f>SUMIF(BN1132:BU1132,"VERDADEIRO",BN$3:$BU1131)</f>
        <v>0</v>
      </c>
      <c r="AC1132" s="97">
        <f t="shared" si="812"/>
        <v>1129</v>
      </c>
      <c r="AD1132" s="89">
        <f>RTD("tryd.rtdserver",,"COT",B1132,"ULT")</f>
        <v>0</v>
      </c>
      <c r="AE1132" s="89">
        <f>RTD("tryd.rtdserver",,"COT",C1132,"ULT")</f>
        <v>0</v>
      </c>
      <c r="AF1132" s="89">
        <f>VLOOKUP($AC1132,LS_Coint_BD!$B$3:$AQ$1079,AF$2)*$AD1132+VLOOKUP($AC1132,LS_Coint_BD!$B$3:$AQ$1079,AF$2+1)</f>
        <v>0</v>
      </c>
      <c r="AG1132" s="89">
        <f>VLOOKUP($AC1132,LS_Coint_BD!$B$3:$AQ$1079,AG$2)*$AD1132+VLOOKUP($AC1132,LS_Coint_BD!$B$3:$AQ$1079,AG$2+1)</f>
        <v>0</v>
      </c>
      <c r="AH1132" s="89">
        <f>VLOOKUP($AC1132,LS_Coint_BD!$B$3:$AQ$1079,AH$2)*$AD1132+VLOOKUP($AC1132,LS_Coint_BD!$B$3:$AQ$1079,AH$2+1)</f>
        <v>0</v>
      </c>
      <c r="AI1132" s="89">
        <f>VLOOKUP($AC1132,LS_Coint_BD!$B$3:$AQ$1079,AI$2)*$AD1132+VLOOKUP($AC1132,LS_Coint_BD!$B$3:$AQ$1079,AI$2+1)</f>
        <v>0</v>
      </c>
      <c r="AJ1132" s="89">
        <f>VLOOKUP($AC1132,LS_Coint_BD!$B$3:$AQ$1079,AJ$2)*$AD1132+VLOOKUP($AC1132,LS_Coint_BD!$B$3:$AQ$1079,AJ$2+1)</f>
        <v>0</v>
      </c>
      <c r="AK1132" s="89">
        <f>VLOOKUP($AC1132,LS_Coint_BD!$B$3:$AQ$1079,AK$2)*$AD1132+VLOOKUP($AC1132,LS_Coint_BD!$B$3:$AQ$1079,AK$2+1)</f>
        <v>0</v>
      </c>
      <c r="AL1132" s="89">
        <f>VLOOKUP($AC1132,LS_Coint_BD!$B$3:$AQ$1079,AL$2)*$AD1132+VLOOKUP($AC1132,LS_Coint_BD!$B$3:$AQ$1079,AL$2+1)</f>
        <v>0</v>
      </c>
      <c r="AM1132" s="89">
        <f>VLOOKUP($AC1132,LS_Coint_BD!$B$3:$AQ$1079,AM$2)*$AD1132+VLOOKUP($AC1132,LS_Coint_BD!$B$3:$AQ$1079,AM$2+1)</f>
        <v>0</v>
      </c>
      <c r="AN1132" s="89">
        <f>VLOOKUP($AC1132,LS_Coint_BD!$B$3:$AQ$1079,AN$2)</f>
        <v>0</v>
      </c>
      <c r="AO1132" s="89">
        <f>VLOOKUP($AC1132,LS_Coint_BD!$B$3:$AQ$1079,AO$2)</f>
        <v>0</v>
      </c>
      <c r="AP1132" s="89">
        <f>VLOOKUP($AC1132,LS_Coint_BD!$B$3:$AQ$1079,AP$2)</f>
        <v>0</v>
      </c>
      <c r="AQ1132" s="89">
        <f>VLOOKUP($AC1132,LS_Coint_BD!$B$3:$AQ$1079,AQ$2)</f>
        <v>0</v>
      </c>
      <c r="AR1132" s="89">
        <f>VLOOKUP($AC1132,LS_Coint_BD!$B$3:$AQ$1079,AR$2)</f>
        <v>0</v>
      </c>
      <c r="AS1132" s="89">
        <f>VLOOKUP($AC1132,LS_Coint_BD!$B$3:$AQ$1079,AS$2)</f>
        <v>0</v>
      </c>
      <c r="AT1132" s="89">
        <f>VLOOKUP($AC1132,LS_Coint_BD!$B$3:$AQ$1079,AT$2)</f>
        <v>0</v>
      </c>
      <c r="AU1132" s="89">
        <f>VLOOKUP($AC1132,LS_Coint_BD!$B$3:$AQ$1079,AU$2)</f>
        <v>0</v>
      </c>
      <c r="AV1132" s="89">
        <f>VLOOKUP($AC1132,LS_Coint_BD!$B$3:$AQ$1079,AV$2)</f>
        <v>0</v>
      </c>
      <c r="AW1132" s="89">
        <f>VLOOKUP($AC1132,LS_Coint_BD!$B$3:$AQ$1079,AW$2)</f>
        <v>0</v>
      </c>
      <c r="AX1132" s="89">
        <f>VLOOKUP($AC1132,LS_Coint_BD!$B$3:$AQ$1079,AX$2)</f>
        <v>0</v>
      </c>
      <c r="AY1132" s="89">
        <f>VLOOKUP($AC1132,LS_Coint_BD!$B$3:$AQ$1079,AY$2)</f>
        <v>0</v>
      </c>
      <c r="AZ1132" s="89">
        <f>VLOOKUP($AC1132,LS_Coint_BD!$B$3:$AQ$1079,AZ$2)</f>
        <v>0</v>
      </c>
      <c r="BA1132" s="89">
        <f>VLOOKUP($AC1132,LS_Coint_BD!$B$3:$AQ$1079,BA$2)</f>
        <v>0</v>
      </c>
      <c r="BB1132" s="89">
        <f>VLOOKUP($AC1132,LS_Coint_BD!$B$3:$AQ$1079,BB$2)</f>
        <v>0</v>
      </c>
      <c r="BC1132" s="89">
        <f>VLOOKUP($AC1132,LS_Coint_BD!$B$3:$AQ$1079,BC$2)</f>
        <v>0</v>
      </c>
      <c r="BD1132" s="89">
        <f t="shared" si="837"/>
        <v>0</v>
      </c>
      <c r="BE1132" s="89">
        <f t="shared" si="838"/>
        <v>0</v>
      </c>
      <c r="BF1132" s="89">
        <f t="shared" si="839"/>
        <v>0</v>
      </c>
      <c r="BG1132" s="89">
        <f t="shared" si="840"/>
        <v>0</v>
      </c>
      <c r="BH1132" s="89">
        <f t="shared" si="841"/>
        <v>0</v>
      </c>
      <c r="BI1132" s="89">
        <f t="shared" si="842"/>
        <v>0</v>
      </c>
      <c r="BJ1132" s="89">
        <f t="shared" si="843"/>
        <v>0</v>
      </c>
      <c r="BK1132" s="89">
        <f t="shared" si="844"/>
        <v>0</v>
      </c>
      <c r="BL1132" s="89">
        <f t="shared" si="845"/>
        <v>0</v>
      </c>
      <c r="BM1132" s="89"/>
      <c r="BN1132" s="26" t="b">
        <f t="shared" si="846"/>
        <v>0</v>
      </c>
      <c r="BO1132" s="26" t="b">
        <f t="shared" si="847"/>
        <v>0</v>
      </c>
      <c r="BP1132" s="26" t="b">
        <f t="shared" si="848"/>
        <v>0</v>
      </c>
      <c r="BQ1132" s="26" t="b">
        <f t="shared" si="849"/>
        <v>0</v>
      </c>
      <c r="BR1132" s="26" t="b">
        <f t="shared" si="850"/>
        <v>0</v>
      </c>
      <c r="BS1132" s="26" t="b">
        <f t="shared" si="851"/>
        <v>0</v>
      </c>
      <c r="BT1132" s="26" t="b">
        <f t="shared" si="852"/>
        <v>0</v>
      </c>
      <c r="BU1132" s="26" t="b">
        <f t="shared" si="853"/>
        <v>0</v>
      </c>
    </row>
    <row r="1133" spans="2:73" ht="15" thickBot="1" x14ac:dyDescent="0.35">
      <c r="B1133" s="17">
        <f>VLOOKUP($AC1133,LS_Coint_BD!$B$3:$D$1079,2)</f>
        <v>0</v>
      </c>
      <c r="C1133" s="87">
        <f>VLOOKUP($AC1133,LS_Coint_BD!$B$3:$D$1079,3)</f>
        <v>0</v>
      </c>
      <c r="D1133" s="68">
        <f t="shared" si="813"/>
        <v>0</v>
      </c>
      <c r="E1133" s="65">
        <f t="shared" si="814"/>
        <v>0</v>
      </c>
      <c r="F1133" s="69">
        <f t="shared" si="815"/>
        <v>0</v>
      </c>
      <c r="G1133" s="68">
        <f t="shared" si="816"/>
        <v>0</v>
      </c>
      <c r="H1133" s="65">
        <f t="shared" si="817"/>
        <v>0</v>
      </c>
      <c r="I1133" s="69">
        <f t="shared" si="818"/>
        <v>0</v>
      </c>
      <c r="J1133" s="68">
        <f t="shared" si="819"/>
        <v>0</v>
      </c>
      <c r="K1133" s="65">
        <f t="shared" si="820"/>
        <v>0</v>
      </c>
      <c r="L1133" s="69">
        <f t="shared" si="821"/>
        <v>0</v>
      </c>
      <c r="M1133" s="68">
        <f t="shared" si="822"/>
        <v>0</v>
      </c>
      <c r="N1133" s="65">
        <f t="shared" si="823"/>
        <v>0</v>
      </c>
      <c r="O1133" s="69">
        <f t="shared" si="824"/>
        <v>0</v>
      </c>
      <c r="P1133" s="68">
        <f t="shared" si="825"/>
        <v>0</v>
      </c>
      <c r="Q1133" s="65">
        <f t="shared" si="826"/>
        <v>0</v>
      </c>
      <c r="R1133" s="69">
        <f t="shared" si="827"/>
        <v>0</v>
      </c>
      <c r="S1133" s="68">
        <f t="shared" si="828"/>
        <v>0</v>
      </c>
      <c r="T1133" s="65">
        <f t="shared" si="829"/>
        <v>0</v>
      </c>
      <c r="U1133" s="69">
        <f t="shared" si="830"/>
        <v>0</v>
      </c>
      <c r="V1133" s="68">
        <f t="shared" si="831"/>
        <v>0</v>
      </c>
      <c r="W1133" s="65">
        <f t="shared" si="832"/>
        <v>0</v>
      </c>
      <c r="X1133" s="69">
        <f t="shared" si="833"/>
        <v>0</v>
      </c>
      <c r="Y1133" s="68">
        <f t="shared" si="834"/>
        <v>0</v>
      </c>
      <c r="Z1133" s="65">
        <f t="shared" si="835"/>
        <v>0</v>
      </c>
      <c r="AA1133" s="69">
        <f t="shared" si="836"/>
        <v>0</v>
      </c>
      <c r="AB1133" s="98">
        <f>SUMIF(BN1133:BU1133,"VERDADEIRO",BN$3:$BU1132)</f>
        <v>0</v>
      </c>
      <c r="AC1133" s="97">
        <f t="shared" si="812"/>
        <v>1130</v>
      </c>
      <c r="AD1133" s="89">
        <f>RTD("tryd.rtdserver",,"COT",B1133,"ULT")</f>
        <v>0</v>
      </c>
      <c r="AE1133" s="89">
        <f>RTD("tryd.rtdserver",,"COT",C1133,"ULT")</f>
        <v>0</v>
      </c>
      <c r="AF1133" s="89">
        <f>VLOOKUP($AC1133,LS_Coint_BD!$B$3:$AQ$1079,AF$2)*$AD1133+VLOOKUP($AC1133,LS_Coint_BD!$B$3:$AQ$1079,AF$2+1)</f>
        <v>0</v>
      </c>
      <c r="AG1133" s="89">
        <f>VLOOKUP($AC1133,LS_Coint_BD!$B$3:$AQ$1079,AG$2)*$AD1133+VLOOKUP($AC1133,LS_Coint_BD!$B$3:$AQ$1079,AG$2+1)</f>
        <v>0</v>
      </c>
      <c r="AH1133" s="89">
        <f>VLOOKUP($AC1133,LS_Coint_BD!$B$3:$AQ$1079,AH$2)*$AD1133+VLOOKUP($AC1133,LS_Coint_BD!$B$3:$AQ$1079,AH$2+1)</f>
        <v>0</v>
      </c>
      <c r="AI1133" s="89">
        <f>VLOOKUP($AC1133,LS_Coint_BD!$B$3:$AQ$1079,AI$2)*$AD1133+VLOOKUP($AC1133,LS_Coint_BD!$B$3:$AQ$1079,AI$2+1)</f>
        <v>0</v>
      </c>
      <c r="AJ1133" s="89">
        <f>VLOOKUP($AC1133,LS_Coint_BD!$B$3:$AQ$1079,AJ$2)*$AD1133+VLOOKUP($AC1133,LS_Coint_BD!$B$3:$AQ$1079,AJ$2+1)</f>
        <v>0</v>
      </c>
      <c r="AK1133" s="89">
        <f>VLOOKUP($AC1133,LS_Coint_BD!$B$3:$AQ$1079,AK$2)*$AD1133+VLOOKUP($AC1133,LS_Coint_BD!$B$3:$AQ$1079,AK$2+1)</f>
        <v>0</v>
      </c>
      <c r="AL1133" s="89">
        <f>VLOOKUP($AC1133,LS_Coint_BD!$B$3:$AQ$1079,AL$2)*$AD1133+VLOOKUP($AC1133,LS_Coint_BD!$B$3:$AQ$1079,AL$2+1)</f>
        <v>0</v>
      </c>
      <c r="AM1133" s="89">
        <f>VLOOKUP($AC1133,LS_Coint_BD!$B$3:$AQ$1079,AM$2)*$AD1133+VLOOKUP($AC1133,LS_Coint_BD!$B$3:$AQ$1079,AM$2+1)</f>
        <v>0</v>
      </c>
      <c r="AN1133" s="89">
        <f>VLOOKUP($AC1133,LS_Coint_BD!$B$3:$AQ$1079,AN$2)</f>
        <v>0</v>
      </c>
      <c r="AO1133" s="89">
        <f>VLOOKUP($AC1133,LS_Coint_BD!$B$3:$AQ$1079,AO$2)</f>
        <v>0</v>
      </c>
      <c r="AP1133" s="89">
        <f>VLOOKUP($AC1133,LS_Coint_BD!$B$3:$AQ$1079,AP$2)</f>
        <v>0</v>
      </c>
      <c r="AQ1133" s="89">
        <f>VLOOKUP($AC1133,LS_Coint_BD!$B$3:$AQ$1079,AQ$2)</f>
        <v>0</v>
      </c>
      <c r="AR1133" s="89">
        <f>VLOOKUP($AC1133,LS_Coint_BD!$B$3:$AQ$1079,AR$2)</f>
        <v>0</v>
      </c>
      <c r="AS1133" s="89">
        <f>VLOOKUP($AC1133,LS_Coint_BD!$B$3:$AQ$1079,AS$2)</f>
        <v>0</v>
      </c>
      <c r="AT1133" s="89">
        <f>VLOOKUP($AC1133,LS_Coint_BD!$B$3:$AQ$1079,AT$2)</f>
        <v>0</v>
      </c>
      <c r="AU1133" s="89">
        <f>VLOOKUP($AC1133,LS_Coint_BD!$B$3:$AQ$1079,AU$2)</f>
        <v>0</v>
      </c>
      <c r="AV1133" s="89">
        <f>VLOOKUP($AC1133,LS_Coint_BD!$B$3:$AQ$1079,AV$2)</f>
        <v>0</v>
      </c>
      <c r="AW1133" s="89">
        <f>VLOOKUP($AC1133,LS_Coint_BD!$B$3:$AQ$1079,AW$2)</f>
        <v>0</v>
      </c>
      <c r="AX1133" s="89">
        <f>VLOOKUP($AC1133,LS_Coint_BD!$B$3:$AQ$1079,AX$2)</f>
        <v>0</v>
      </c>
      <c r="AY1133" s="89">
        <f>VLOOKUP($AC1133,LS_Coint_BD!$B$3:$AQ$1079,AY$2)</f>
        <v>0</v>
      </c>
      <c r="AZ1133" s="89">
        <f>VLOOKUP($AC1133,LS_Coint_BD!$B$3:$AQ$1079,AZ$2)</f>
        <v>0</v>
      </c>
      <c r="BA1133" s="89">
        <f>VLOOKUP($AC1133,LS_Coint_BD!$B$3:$AQ$1079,BA$2)</f>
        <v>0</v>
      </c>
      <c r="BB1133" s="89">
        <f>VLOOKUP($AC1133,LS_Coint_BD!$B$3:$AQ$1079,BB$2)</f>
        <v>0</v>
      </c>
      <c r="BC1133" s="89">
        <f>VLOOKUP($AC1133,LS_Coint_BD!$B$3:$AQ$1079,BC$2)</f>
        <v>0</v>
      </c>
      <c r="BD1133" s="89">
        <f t="shared" si="837"/>
        <v>0</v>
      </c>
      <c r="BE1133" s="89">
        <f t="shared" si="838"/>
        <v>0</v>
      </c>
      <c r="BF1133" s="89">
        <f t="shared" si="839"/>
        <v>0</v>
      </c>
      <c r="BG1133" s="89">
        <f t="shared" si="840"/>
        <v>0</v>
      </c>
      <c r="BH1133" s="89">
        <f t="shared" si="841"/>
        <v>0</v>
      </c>
      <c r="BI1133" s="89">
        <f t="shared" si="842"/>
        <v>0</v>
      </c>
      <c r="BJ1133" s="89">
        <f t="shared" si="843"/>
        <v>0</v>
      </c>
      <c r="BK1133" s="89">
        <f t="shared" si="844"/>
        <v>0</v>
      </c>
      <c r="BL1133" s="89">
        <f t="shared" si="845"/>
        <v>0</v>
      </c>
      <c r="BM1133" s="89"/>
      <c r="BN1133" s="26" t="b">
        <f t="shared" si="846"/>
        <v>0</v>
      </c>
      <c r="BO1133" s="26" t="b">
        <f t="shared" si="847"/>
        <v>0</v>
      </c>
      <c r="BP1133" s="26" t="b">
        <f t="shared" si="848"/>
        <v>0</v>
      </c>
      <c r="BQ1133" s="26" t="b">
        <f t="shared" si="849"/>
        <v>0</v>
      </c>
      <c r="BR1133" s="26" t="b">
        <f t="shared" si="850"/>
        <v>0</v>
      </c>
      <c r="BS1133" s="26" t="b">
        <f t="shared" si="851"/>
        <v>0</v>
      </c>
      <c r="BT1133" s="26" t="b">
        <f t="shared" si="852"/>
        <v>0</v>
      </c>
      <c r="BU1133" s="26" t="b">
        <f t="shared" si="853"/>
        <v>0</v>
      </c>
    </row>
    <row r="1134" spans="2:73" ht="15" thickBot="1" x14ac:dyDescent="0.35">
      <c r="B1134" s="17">
        <f>VLOOKUP($AC1134,LS_Coint_BD!$B$3:$D$1079,2)</f>
        <v>0</v>
      </c>
      <c r="C1134" s="87">
        <f>VLOOKUP($AC1134,LS_Coint_BD!$B$3:$D$1079,3)</f>
        <v>0</v>
      </c>
      <c r="D1134" s="68">
        <f t="shared" si="813"/>
        <v>0</v>
      </c>
      <c r="E1134" s="65">
        <f t="shared" si="814"/>
        <v>0</v>
      </c>
      <c r="F1134" s="69">
        <f t="shared" si="815"/>
        <v>0</v>
      </c>
      <c r="G1134" s="68">
        <f t="shared" si="816"/>
        <v>0</v>
      </c>
      <c r="H1134" s="65">
        <f t="shared" si="817"/>
        <v>0</v>
      </c>
      <c r="I1134" s="69">
        <f t="shared" si="818"/>
        <v>0</v>
      </c>
      <c r="J1134" s="68">
        <f t="shared" si="819"/>
        <v>0</v>
      </c>
      <c r="K1134" s="65">
        <f t="shared" si="820"/>
        <v>0</v>
      </c>
      <c r="L1134" s="69">
        <f t="shared" si="821"/>
        <v>0</v>
      </c>
      <c r="M1134" s="68">
        <f t="shared" si="822"/>
        <v>0</v>
      </c>
      <c r="N1134" s="65">
        <f t="shared" si="823"/>
        <v>0</v>
      </c>
      <c r="O1134" s="69">
        <f t="shared" si="824"/>
        <v>0</v>
      </c>
      <c r="P1134" s="68">
        <f t="shared" si="825"/>
        <v>0</v>
      </c>
      <c r="Q1134" s="65">
        <f t="shared" si="826"/>
        <v>0</v>
      </c>
      <c r="R1134" s="69">
        <f t="shared" si="827"/>
        <v>0</v>
      </c>
      <c r="S1134" s="68">
        <f t="shared" si="828"/>
        <v>0</v>
      </c>
      <c r="T1134" s="65">
        <f t="shared" si="829"/>
        <v>0</v>
      </c>
      <c r="U1134" s="69">
        <f t="shared" si="830"/>
        <v>0</v>
      </c>
      <c r="V1134" s="68">
        <f t="shared" si="831"/>
        <v>0</v>
      </c>
      <c r="W1134" s="65">
        <f t="shared" si="832"/>
        <v>0</v>
      </c>
      <c r="X1134" s="69">
        <f t="shared" si="833"/>
        <v>0</v>
      </c>
      <c r="Y1134" s="68">
        <f t="shared" si="834"/>
        <v>0</v>
      </c>
      <c r="Z1134" s="65">
        <f t="shared" si="835"/>
        <v>0</v>
      </c>
      <c r="AA1134" s="69">
        <f t="shared" si="836"/>
        <v>0</v>
      </c>
      <c r="AB1134" s="98">
        <f>SUMIF(BN1134:BU1134,"VERDADEIRO",BN$3:$BU1133)</f>
        <v>0</v>
      </c>
      <c r="AC1134" s="97">
        <f t="shared" si="812"/>
        <v>1131</v>
      </c>
      <c r="AD1134" s="89">
        <f>RTD("tryd.rtdserver",,"COT",B1134,"ULT")</f>
        <v>0</v>
      </c>
      <c r="AE1134" s="89">
        <f>RTD("tryd.rtdserver",,"COT",C1134,"ULT")</f>
        <v>0</v>
      </c>
      <c r="AF1134" s="89">
        <f>VLOOKUP($AC1134,LS_Coint_BD!$B$3:$AQ$1079,AF$2)*$AD1134+VLOOKUP($AC1134,LS_Coint_BD!$B$3:$AQ$1079,AF$2+1)</f>
        <v>0</v>
      </c>
      <c r="AG1134" s="89">
        <f>VLOOKUP($AC1134,LS_Coint_BD!$B$3:$AQ$1079,AG$2)*$AD1134+VLOOKUP($AC1134,LS_Coint_BD!$B$3:$AQ$1079,AG$2+1)</f>
        <v>0</v>
      </c>
      <c r="AH1134" s="89">
        <f>VLOOKUP($AC1134,LS_Coint_BD!$B$3:$AQ$1079,AH$2)*$AD1134+VLOOKUP($AC1134,LS_Coint_BD!$B$3:$AQ$1079,AH$2+1)</f>
        <v>0</v>
      </c>
      <c r="AI1134" s="89">
        <f>VLOOKUP($AC1134,LS_Coint_BD!$B$3:$AQ$1079,AI$2)*$AD1134+VLOOKUP($AC1134,LS_Coint_BD!$B$3:$AQ$1079,AI$2+1)</f>
        <v>0</v>
      </c>
      <c r="AJ1134" s="89">
        <f>VLOOKUP($AC1134,LS_Coint_BD!$B$3:$AQ$1079,AJ$2)*$AD1134+VLOOKUP($AC1134,LS_Coint_BD!$B$3:$AQ$1079,AJ$2+1)</f>
        <v>0</v>
      </c>
      <c r="AK1134" s="89">
        <f>VLOOKUP($AC1134,LS_Coint_BD!$B$3:$AQ$1079,AK$2)*$AD1134+VLOOKUP($AC1134,LS_Coint_BD!$B$3:$AQ$1079,AK$2+1)</f>
        <v>0</v>
      </c>
      <c r="AL1134" s="89">
        <f>VLOOKUP($AC1134,LS_Coint_BD!$B$3:$AQ$1079,AL$2)*$AD1134+VLOOKUP($AC1134,LS_Coint_BD!$B$3:$AQ$1079,AL$2+1)</f>
        <v>0</v>
      </c>
      <c r="AM1134" s="89">
        <f>VLOOKUP($AC1134,LS_Coint_BD!$B$3:$AQ$1079,AM$2)*$AD1134+VLOOKUP($AC1134,LS_Coint_BD!$B$3:$AQ$1079,AM$2+1)</f>
        <v>0</v>
      </c>
      <c r="AN1134" s="89">
        <f>VLOOKUP($AC1134,LS_Coint_BD!$B$3:$AQ$1079,AN$2)</f>
        <v>0</v>
      </c>
      <c r="AO1134" s="89">
        <f>VLOOKUP($AC1134,LS_Coint_BD!$B$3:$AQ$1079,AO$2)</f>
        <v>0</v>
      </c>
      <c r="AP1134" s="89">
        <f>VLOOKUP($AC1134,LS_Coint_BD!$B$3:$AQ$1079,AP$2)</f>
        <v>0</v>
      </c>
      <c r="AQ1134" s="89">
        <f>VLOOKUP($AC1134,LS_Coint_BD!$B$3:$AQ$1079,AQ$2)</f>
        <v>0</v>
      </c>
      <c r="AR1134" s="89">
        <f>VLOOKUP($AC1134,LS_Coint_BD!$B$3:$AQ$1079,AR$2)</f>
        <v>0</v>
      </c>
      <c r="AS1134" s="89">
        <f>VLOOKUP($AC1134,LS_Coint_BD!$B$3:$AQ$1079,AS$2)</f>
        <v>0</v>
      </c>
      <c r="AT1134" s="89">
        <f>VLOOKUP($AC1134,LS_Coint_BD!$B$3:$AQ$1079,AT$2)</f>
        <v>0</v>
      </c>
      <c r="AU1134" s="89">
        <f>VLOOKUP($AC1134,LS_Coint_BD!$B$3:$AQ$1079,AU$2)</f>
        <v>0</v>
      </c>
      <c r="AV1134" s="89">
        <f>VLOOKUP($AC1134,LS_Coint_BD!$B$3:$AQ$1079,AV$2)</f>
        <v>0</v>
      </c>
      <c r="AW1134" s="89">
        <f>VLOOKUP($AC1134,LS_Coint_BD!$B$3:$AQ$1079,AW$2)</f>
        <v>0</v>
      </c>
      <c r="AX1134" s="89">
        <f>VLOOKUP($AC1134,LS_Coint_BD!$B$3:$AQ$1079,AX$2)</f>
        <v>0</v>
      </c>
      <c r="AY1134" s="89">
        <f>VLOOKUP($AC1134,LS_Coint_BD!$B$3:$AQ$1079,AY$2)</f>
        <v>0</v>
      </c>
      <c r="AZ1134" s="89">
        <f>VLOOKUP($AC1134,LS_Coint_BD!$B$3:$AQ$1079,AZ$2)</f>
        <v>0</v>
      </c>
      <c r="BA1134" s="89">
        <f>VLOOKUP($AC1134,LS_Coint_BD!$B$3:$AQ$1079,BA$2)</f>
        <v>0</v>
      </c>
      <c r="BB1134" s="89">
        <f>VLOOKUP($AC1134,LS_Coint_BD!$B$3:$AQ$1079,BB$2)</f>
        <v>0</v>
      </c>
      <c r="BC1134" s="89">
        <f>VLOOKUP($AC1134,LS_Coint_BD!$B$3:$AQ$1079,BC$2)</f>
        <v>0</v>
      </c>
      <c r="BD1134" s="89">
        <f t="shared" si="837"/>
        <v>0</v>
      </c>
      <c r="BE1134" s="89">
        <f t="shared" si="838"/>
        <v>0</v>
      </c>
      <c r="BF1134" s="89">
        <f t="shared" si="839"/>
        <v>0</v>
      </c>
      <c r="BG1134" s="89">
        <f t="shared" si="840"/>
        <v>0</v>
      </c>
      <c r="BH1134" s="89">
        <f t="shared" si="841"/>
        <v>0</v>
      </c>
      <c r="BI1134" s="89">
        <f t="shared" si="842"/>
        <v>0</v>
      </c>
      <c r="BJ1134" s="89">
        <f t="shared" si="843"/>
        <v>0</v>
      </c>
      <c r="BK1134" s="89">
        <f t="shared" si="844"/>
        <v>0</v>
      </c>
      <c r="BL1134" s="89">
        <f t="shared" si="845"/>
        <v>0</v>
      </c>
      <c r="BM1134" s="89"/>
      <c r="BN1134" s="26" t="b">
        <f t="shared" si="846"/>
        <v>0</v>
      </c>
      <c r="BO1134" s="26" t="b">
        <f t="shared" si="847"/>
        <v>0</v>
      </c>
      <c r="BP1134" s="26" t="b">
        <f t="shared" si="848"/>
        <v>0</v>
      </c>
      <c r="BQ1134" s="26" t="b">
        <f t="shared" si="849"/>
        <v>0</v>
      </c>
      <c r="BR1134" s="26" t="b">
        <f t="shared" si="850"/>
        <v>0</v>
      </c>
      <c r="BS1134" s="26" t="b">
        <f t="shared" si="851"/>
        <v>0</v>
      </c>
      <c r="BT1134" s="26" t="b">
        <f t="shared" si="852"/>
        <v>0</v>
      </c>
      <c r="BU1134" s="26" t="b">
        <f t="shared" si="853"/>
        <v>0</v>
      </c>
    </row>
    <row r="1135" spans="2:73" ht="15" thickBot="1" x14ac:dyDescent="0.35">
      <c r="B1135" s="17">
        <f>VLOOKUP($AC1135,LS_Coint_BD!$B$3:$D$1079,2)</f>
        <v>0</v>
      </c>
      <c r="C1135" s="87">
        <f>VLOOKUP($AC1135,LS_Coint_BD!$B$3:$D$1079,3)</f>
        <v>0</v>
      </c>
      <c r="D1135" s="68">
        <f t="shared" si="813"/>
        <v>0</v>
      </c>
      <c r="E1135" s="65">
        <f t="shared" si="814"/>
        <v>0</v>
      </c>
      <c r="F1135" s="69">
        <f t="shared" si="815"/>
        <v>0</v>
      </c>
      <c r="G1135" s="68">
        <f t="shared" si="816"/>
        <v>0</v>
      </c>
      <c r="H1135" s="65">
        <f t="shared" si="817"/>
        <v>0</v>
      </c>
      <c r="I1135" s="69">
        <f t="shared" si="818"/>
        <v>0</v>
      </c>
      <c r="J1135" s="68">
        <f t="shared" si="819"/>
        <v>0</v>
      </c>
      <c r="K1135" s="65">
        <f t="shared" si="820"/>
        <v>0</v>
      </c>
      <c r="L1135" s="69">
        <f t="shared" si="821"/>
        <v>0</v>
      </c>
      <c r="M1135" s="68">
        <f t="shared" si="822"/>
        <v>0</v>
      </c>
      <c r="N1135" s="65">
        <f t="shared" si="823"/>
        <v>0</v>
      </c>
      <c r="O1135" s="69">
        <f t="shared" si="824"/>
        <v>0</v>
      </c>
      <c r="P1135" s="68">
        <f t="shared" si="825"/>
        <v>0</v>
      </c>
      <c r="Q1135" s="65">
        <f t="shared" si="826"/>
        <v>0</v>
      </c>
      <c r="R1135" s="69">
        <f t="shared" si="827"/>
        <v>0</v>
      </c>
      <c r="S1135" s="68">
        <f t="shared" si="828"/>
        <v>0</v>
      </c>
      <c r="T1135" s="65">
        <f t="shared" si="829"/>
        <v>0</v>
      </c>
      <c r="U1135" s="69">
        <f t="shared" si="830"/>
        <v>0</v>
      </c>
      <c r="V1135" s="68">
        <f t="shared" si="831"/>
        <v>0</v>
      </c>
      <c r="W1135" s="65">
        <f t="shared" si="832"/>
        <v>0</v>
      </c>
      <c r="X1135" s="69">
        <f t="shared" si="833"/>
        <v>0</v>
      </c>
      <c r="Y1135" s="68">
        <f t="shared" si="834"/>
        <v>0</v>
      </c>
      <c r="Z1135" s="65">
        <f t="shared" si="835"/>
        <v>0</v>
      </c>
      <c r="AA1135" s="69">
        <f t="shared" si="836"/>
        <v>0</v>
      </c>
      <c r="AB1135" s="98">
        <f>SUMIF(BN1135:BU1135,"VERDADEIRO",BN$3:$BU1134)</f>
        <v>0</v>
      </c>
      <c r="AC1135" s="97">
        <f t="shared" si="812"/>
        <v>1132</v>
      </c>
      <c r="AD1135" s="89">
        <f>RTD("tryd.rtdserver",,"COT",B1135,"ULT")</f>
        <v>0</v>
      </c>
      <c r="AE1135" s="89">
        <f>RTD("tryd.rtdserver",,"COT",C1135,"ULT")</f>
        <v>0</v>
      </c>
      <c r="AF1135" s="89">
        <f>VLOOKUP($AC1135,LS_Coint_BD!$B$3:$AQ$1079,AF$2)*$AD1135+VLOOKUP($AC1135,LS_Coint_BD!$B$3:$AQ$1079,AF$2+1)</f>
        <v>0</v>
      </c>
      <c r="AG1135" s="89">
        <f>VLOOKUP($AC1135,LS_Coint_BD!$B$3:$AQ$1079,AG$2)*$AD1135+VLOOKUP($AC1135,LS_Coint_BD!$B$3:$AQ$1079,AG$2+1)</f>
        <v>0</v>
      </c>
      <c r="AH1135" s="89">
        <f>VLOOKUP($AC1135,LS_Coint_BD!$B$3:$AQ$1079,AH$2)*$AD1135+VLOOKUP($AC1135,LS_Coint_BD!$B$3:$AQ$1079,AH$2+1)</f>
        <v>0</v>
      </c>
      <c r="AI1135" s="89">
        <f>VLOOKUP($AC1135,LS_Coint_BD!$B$3:$AQ$1079,AI$2)*$AD1135+VLOOKUP($AC1135,LS_Coint_BD!$B$3:$AQ$1079,AI$2+1)</f>
        <v>0</v>
      </c>
      <c r="AJ1135" s="89">
        <f>VLOOKUP($AC1135,LS_Coint_BD!$B$3:$AQ$1079,AJ$2)*$AD1135+VLOOKUP($AC1135,LS_Coint_BD!$B$3:$AQ$1079,AJ$2+1)</f>
        <v>0</v>
      </c>
      <c r="AK1135" s="89">
        <f>VLOOKUP($AC1135,LS_Coint_BD!$B$3:$AQ$1079,AK$2)*$AD1135+VLOOKUP($AC1135,LS_Coint_BD!$B$3:$AQ$1079,AK$2+1)</f>
        <v>0</v>
      </c>
      <c r="AL1135" s="89">
        <f>VLOOKUP($AC1135,LS_Coint_BD!$B$3:$AQ$1079,AL$2)*$AD1135+VLOOKUP($AC1135,LS_Coint_BD!$B$3:$AQ$1079,AL$2+1)</f>
        <v>0</v>
      </c>
      <c r="AM1135" s="89">
        <f>VLOOKUP($AC1135,LS_Coint_BD!$B$3:$AQ$1079,AM$2)*$AD1135+VLOOKUP($AC1135,LS_Coint_BD!$B$3:$AQ$1079,AM$2+1)</f>
        <v>0</v>
      </c>
      <c r="AN1135" s="89">
        <f>VLOOKUP($AC1135,LS_Coint_BD!$B$3:$AQ$1079,AN$2)</f>
        <v>0</v>
      </c>
      <c r="AO1135" s="89">
        <f>VLOOKUP($AC1135,LS_Coint_BD!$B$3:$AQ$1079,AO$2)</f>
        <v>0</v>
      </c>
      <c r="AP1135" s="89">
        <f>VLOOKUP($AC1135,LS_Coint_BD!$B$3:$AQ$1079,AP$2)</f>
        <v>0</v>
      </c>
      <c r="AQ1135" s="89">
        <f>VLOOKUP($AC1135,LS_Coint_BD!$B$3:$AQ$1079,AQ$2)</f>
        <v>0</v>
      </c>
      <c r="AR1135" s="89">
        <f>VLOOKUP($AC1135,LS_Coint_BD!$B$3:$AQ$1079,AR$2)</f>
        <v>0</v>
      </c>
      <c r="AS1135" s="89">
        <f>VLOOKUP($AC1135,LS_Coint_BD!$B$3:$AQ$1079,AS$2)</f>
        <v>0</v>
      </c>
      <c r="AT1135" s="89">
        <f>VLOOKUP($AC1135,LS_Coint_BD!$B$3:$AQ$1079,AT$2)</f>
        <v>0</v>
      </c>
      <c r="AU1135" s="89">
        <f>VLOOKUP($AC1135,LS_Coint_BD!$B$3:$AQ$1079,AU$2)</f>
        <v>0</v>
      </c>
      <c r="AV1135" s="89">
        <f>VLOOKUP($AC1135,LS_Coint_BD!$B$3:$AQ$1079,AV$2)</f>
        <v>0</v>
      </c>
      <c r="AW1135" s="89">
        <f>VLOOKUP($AC1135,LS_Coint_BD!$B$3:$AQ$1079,AW$2)</f>
        <v>0</v>
      </c>
      <c r="AX1135" s="89">
        <f>VLOOKUP($AC1135,LS_Coint_BD!$B$3:$AQ$1079,AX$2)</f>
        <v>0</v>
      </c>
      <c r="AY1135" s="89">
        <f>VLOOKUP($AC1135,LS_Coint_BD!$B$3:$AQ$1079,AY$2)</f>
        <v>0</v>
      </c>
      <c r="AZ1135" s="89">
        <f>VLOOKUP($AC1135,LS_Coint_BD!$B$3:$AQ$1079,AZ$2)</f>
        <v>0</v>
      </c>
      <c r="BA1135" s="89">
        <f>VLOOKUP($AC1135,LS_Coint_BD!$B$3:$AQ$1079,BA$2)</f>
        <v>0</v>
      </c>
      <c r="BB1135" s="89">
        <f>VLOOKUP($AC1135,LS_Coint_BD!$B$3:$AQ$1079,BB$2)</f>
        <v>0</v>
      </c>
      <c r="BC1135" s="89">
        <f>VLOOKUP($AC1135,LS_Coint_BD!$B$3:$AQ$1079,BC$2)</f>
        <v>0</v>
      </c>
      <c r="BD1135" s="89">
        <f t="shared" si="837"/>
        <v>0</v>
      </c>
      <c r="BE1135" s="89">
        <f t="shared" si="838"/>
        <v>0</v>
      </c>
      <c r="BF1135" s="89">
        <f t="shared" si="839"/>
        <v>0</v>
      </c>
      <c r="BG1135" s="89">
        <f t="shared" si="840"/>
        <v>0</v>
      </c>
      <c r="BH1135" s="89">
        <f t="shared" si="841"/>
        <v>0</v>
      </c>
      <c r="BI1135" s="89">
        <f t="shared" si="842"/>
        <v>0</v>
      </c>
      <c r="BJ1135" s="89">
        <f t="shared" si="843"/>
        <v>0</v>
      </c>
      <c r="BK1135" s="89">
        <f t="shared" si="844"/>
        <v>0</v>
      </c>
      <c r="BL1135" s="89">
        <f t="shared" si="845"/>
        <v>0</v>
      </c>
      <c r="BM1135" s="89"/>
      <c r="BN1135" s="26" t="b">
        <f t="shared" si="846"/>
        <v>0</v>
      </c>
      <c r="BO1135" s="26" t="b">
        <f t="shared" si="847"/>
        <v>0</v>
      </c>
      <c r="BP1135" s="26" t="b">
        <f t="shared" si="848"/>
        <v>0</v>
      </c>
      <c r="BQ1135" s="26" t="b">
        <f t="shared" si="849"/>
        <v>0</v>
      </c>
      <c r="BR1135" s="26" t="b">
        <f t="shared" si="850"/>
        <v>0</v>
      </c>
      <c r="BS1135" s="26" t="b">
        <f t="shared" si="851"/>
        <v>0</v>
      </c>
      <c r="BT1135" s="26" t="b">
        <f t="shared" si="852"/>
        <v>0</v>
      </c>
      <c r="BU1135" s="26" t="b">
        <f t="shared" si="853"/>
        <v>0</v>
      </c>
    </row>
    <row r="1136" spans="2:73" ht="15" thickBot="1" x14ac:dyDescent="0.35">
      <c r="B1136" s="17">
        <f>VLOOKUP($AC1136,LS_Coint_BD!$B$3:$D$1079,2)</f>
        <v>0</v>
      </c>
      <c r="C1136" s="87">
        <f>VLOOKUP($AC1136,LS_Coint_BD!$B$3:$D$1079,3)</f>
        <v>0</v>
      </c>
      <c r="D1136" s="68">
        <f t="shared" si="813"/>
        <v>0</v>
      </c>
      <c r="E1136" s="65">
        <f t="shared" si="814"/>
        <v>0</v>
      </c>
      <c r="F1136" s="69">
        <f t="shared" si="815"/>
        <v>0</v>
      </c>
      <c r="G1136" s="68">
        <f t="shared" si="816"/>
        <v>0</v>
      </c>
      <c r="H1136" s="65">
        <f t="shared" si="817"/>
        <v>0</v>
      </c>
      <c r="I1136" s="69">
        <f t="shared" si="818"/>
        <v>0</v>
      </c>
      <c r="J1136" s="68">
        <f t="shared" si="819"/>
        <v>0</v>
      </c>
      <c r="K1136" s="65">
        <f t="shared" si="820"/>
        <v>0</v>
      </c>
      <c r="L1136" s="69">
        <f t="shared" si="821"/>
        <v>0</v>
      </c>
      <c r="M1136" s="68">
        <f t="shared" si="822"/>
        <v>0</v>
      </c>
      <c r="N1136" s="65">
        <f t="shared" si="823"/>
        <v>0</v>
      </c>
      <c r="O1136" s="69">
        <f t="shared" si="824"/>
        <v>0</v>
      </c>
      <c r="P1136" s="68">
        <f t="shared" si="825"/>
        <v>0</v>
      </c>
      <c r="Q1136" s="65">
        <f t="shared" si="826"/>
        <v>0</v>
      </c>
      <c r="R1136" s="69">
        <f t="shared" si="827"/>
        <v>0</v>
      </c>
      <c r="S1136" s="68">
        <f t="shared" si="828"/>
        <v>0</v>
      </c>
      <c r="T1136" s="65">
        <f t="shared" si="829"/>
        <v>0</v>
      </c>
      <c r="U1136" s="69">
        <f t="shared" si="830"/>
        <v>0</v>
      </c>
      <c r="V1136" s="68">
        <f t="shared" si="831"/>
        <v>0</v>
      </c>
      <c r="W1136" s="65">
        <f t="shared" si="832"/>
        <v>0</v>
      </c>
      <c r="X1136" s="69">
        <f t="shared" si="833"/>
        <v>0</v>
      </c>
      <c r="Y1136" s="68">
        <f t="shared" si="834"/>
        <v>0</v>
      </c>
      <c r="Z1136" s="65">
        <f t="shared" si="835"/>
        <v>0</v>
      </c>
      <c r="AA1136" s="69">
        <f t="shared" si="836"/>
        <v>0</v>
      </c>
      <c r="AB1136" s="98">
        <f>SUMIF(BN1136:BU1136,"VERDADEIRO",BN$3:$BU1135)</f>
        <v>0</v>
      </c>
      <c r="AC1136" s="97">
        <f t="shared" si="812"/>
        <v>1133</v>
      </c>
      <c r="AD1136" s="89">
        <f>RTD("tryd.rtdserver",,"COT",B1136,"ULT")</f>
        <v>0</v>
      </c>
      <c r="AE1136" s="89">
        <f>RTD("tryd.rtdserver",,"COT",C1136,"ULT")</f>
        <v>0</v>
      </c>
      <c r="AF1136" s="89">
        <f>VLOOKUP($AC1136,LS_Coint_BD!$B$3:$AQ$1079,AF$2)*$AD1136+VLOOKUP($AC1136,LS_Coint_BD!$B$3:$AQ$1079,AF$2+1)</f>
        <v>0</v>
      </c>
      <c r="AG1136" s="89">
        <f>VLOOKUP($AC1136,LS_Coint_BD!$B$3:$AQ$1079,AG$2)*$AD1136+VLOOKUP($AC1136,LS_Coint_BD!$B$3:$AQ$1079,AG$2+1)</f>
        <v>0</v>
      </c>
      <c r="AH1136" s="89">
        <f>VLOOKUP($AC1136,LS_Coint_BD!$B$3:$AQ$1079,AH$2)*$AD1136+VLOOKUP($AC1136,LS_Coint_BD!$B$3:$AQ$1079,AH$2+1)</f>
        <v>0</v>
      </c>
      <c r="AI1136" s="89">
        <f>VLOOKUP($AC1136,LS_Coint_BD!$B$3:$AQ$1079,AI$2)*$AD1136+VLOOKUP($AC1136,LS_Coint_BD!$B$3:$AQ$1079,AI$2+1)</f>
        <v>0</v>
      </c>
      <c r="AJ1136" s="89">
        <f>VLOOKUP($AC1136,LS_Coint_BD!$B$3:$AQ$1079,AJ$2)*$AD1136+VLOOKUP($AC1136,LS_Coint_BD!$B$3:$AQ$1079,AJ$2+1)</f>
        <v>0</v>
      </c>
      <c r="AK1136" s="89">
        <f>VLOOKUP($AC1136,LS_Coint_BD!$B$3:$AQ$1079,AK$2)*$AD1136+VLOOKUP($AC1136,LS_Coint_BD!$B$3:$AQ$1079,AK$2+1)</f>
        <v>0</v>
      </c>
      <c r="AL1136" s="89">
        <f>VLOOKUP($AC1136,LS_Coint_BD!$B$3:$AQ$1079,AL$2)*$AD1136+VLOOKUP($AC1136,LS_Coint_BD!$B$3:$AQ$1079,AL$2+1)</f>
        <v>0</v>
      </c>
      <c r="AM1136" s="89">
        <f>VLOOKUP($AC1136,LS_Coint_BD!$B$3:$AQ$1079,AM$2)*$AD1136+VLOOKUP($AC1136,LS_Coint_BD!$B$3:$AQ$1079,AM$2+1)</f>
        <v>0</v>
      </c>
      <c r="AN1136" s="89">
        <f>VLOOKUP($AC1136,LS_Coint_BD!$B$3:$AQ$1079,AN$2)</f>
        <v>0</v>
      </c>
      <c r="AO1136" s="89">
        <f>VLOOKUP($AC1136,LS_Coint_BD!$B$3:$AQ$1079,AO$2)</f>
        <v>0</v>
      </c>
      <c r="AP1136" s="89">
        <f>VLOOKUP($AC1136,LS_Coint_BD!$B$3:$AQ$1079,AP$2)</f>
        <v>0</v>
      </c>
      <c r="AQ1136" s="89">
        <f>VLOOKUP($AC1136,LS_Coint_BD!$B$3:$AQ$1079,AQ$2)</f>
        <v>0</v>
      </c>
      <c r="AR1136" s="89">
        <f>VLOOKUP($AC1136,LS_Coint_BD!$B$3:$AQ$1079,AR$2)</f>
        <v>0</v>
      </c>
      <c r="AS1136" s="89">
        <f>VLOOKUP($AC1136,LS_Coint_BD!$B$3:$AQ$1079,AS$2)</f>
        <v>0</v>
      </c>
      <c r="AT1136" s="89">
        <f>VLOOKUP($AC1136,LS_Coint_BD!$B$3:$AQ$1079,AT$2)</f>
        <v>0</v>
      </c>
      <c r="AU1136" s="89">
        <f>VLOOKUP($AC1136,LS_Coint_BD!$B$3:$AQ$1079,AU$2)</f>
        <v>0</v>
      </c>
      <c r="AV1136" s="89">
        <f>VLOOKUP($AC1136,LS_Coint_BD!$B$3:$AQ$1079,AV$2)</f>
        <v>0</v>
      </c>
      <c r="AW1136" s="89">
        <f>VLOOKUP($AC1136,LS_Coint_BD!$B$3:$AQ$1079,AW$2)</f>
        <v>0</v>
      </c>
      <c r="AX1136" s="89">
        <f>VLOOKUP($AC1136,LS_Coint_BD!$B$3:$AQ$1079,AX$2)</f>
        <v>0</v>
      </c>
      <c r="AY1136" s="89">
        <f>VLOOKUP($AC1136,LS_Coint_BD!$B$3:$AQ$1079,AY$2)</f>
        <v>0</v>
      </c>
      <c r="AZ1136" s="89">
        <f>VLOOKUP($AC1136,LS_Coint_BD!$B$3:$AQ$1079,AZ$2)</f>
        <v>0</v>
      </c>
      <c r="BA1136" s="89">
        <f>VLOOKUP($AC1136,LS_Coint_BD!$B$3:$AQ$1079,BA$2)</f>
        <v>0</v>
      </c>
      <c r="BB1136" s="89">
        <f>VLOOKUP($AC1136,LS_Coint_BD!$B$3:$AQ$1079,BB$2)</f>
        <v>0</v>
      </c>
      <c r="BC1136" s="89">
        <f>VLOOKUP($AC1136,LS_Coint_BD!$B$3:$AQ$1079,BC$2)</f>
        <v>0</v>
      </c>
      <c r="BD1136" s="89">
        <f t="shared" si="837"/>
        <v>0</v>
      </c>
      <c r="BE1136" s="89">
        <f t="shared" si="838"/>
        <v>0</v>
      </c>
      <c r="BF1136" s="89">
        <f t="shared" si="839"/>
        <v>0</v>
      </c>
      <c r="BG1136" s="89">
        <f t="shared" si="840"/>
        <v>0</v>
      </c>
      <c r="BH1136" s="89">
        <f t="shared" si="841"/>
        <v>0</v>
      </c>
      <c r="BI1136" s="89">
        <f t="shared" si="842"/>
        <v>0</v>
      </c>
      <c r="BJ1136" s="89">
        <f t="shared" si="843"/>
        <v>0</v>
      </c>
      <c r="BK1136" s="89">
        <f t="shared" si="844"/>
        <v>0</v>
      </c>
      <c r="BL1136" s="89">
        <f t="shared" si="845"/>
        <v>0</v>
      </c>
      <c r="BM1136" s="89"/>
      <c r="BN1136" s="26" t="b">
        <f t="shared" si="846"/>
        <v>0</v>
      </c>
      <c r="BO1136" s="26" t="b">
        <f t="shared" si="847"/>
        <v>0</v>
      </c>
      <c r="BP1136" s="26" t="b">
        <f t="shared" si="848"/>
        <v>0</v>
      </c>
      <c r="BQ1136" s="26" t="b">
        <f t="shared" si="849"/>
        <v>0</v>
      </c>
      <c r="BR1136" s="26" t="b">
        <f t="shared" si="850"/>
        <v>0</v>
      </c>
      <c r="BS1136" s="26" t="b">
        <f t="shared" si="851"/>
        <v>0</v>
      </c>
      <c r="BT1136" s="26" t="b">
        <f t="shared" si="852"/>
        <v>0</v>
      </c>
      <c r="BU1136" s="26" t="b">
        <f t="shared" si="853"/>
        <v>0</v>
      </c>
    </row>
    <row r="1137" spans="2:73" ht="15" thickBot="1" x14ac:dyDescent="0.35">
      <c r="B1137" s="17">
        <f>VLOOKUP($AC1137,LS_Coint_BD!$B$3:$D$1079,2)</f>
        <v>0</v>
      </c>
      <c r="C1137" s="87">
        <f>VLOOKUP($AC1137,LS_Coint_BD!$B$3:$D$1079,3)</f>
        <v>0</v>
      </c>
      <c r="D1137" s="68">
        <f t="shared" si="813"/>
        <v>0</v>
      </c>
      <c r="E1137" s="65">
        <f t="shared" si="814"/>
        <v>0</v>
      </c>
      <c r="F1137" s="69">
        <f t="shared" si="815"/>
        <v>0</v>
      </c>
      <c r="G1137" s="68">
        <f t="shared" si="816"/>
        <v>0</v>
      </c>
      <c r="H1137" s="65">
        <f t="shared" si="817"/>
        <v>0</v>
      </c>
      <c r="I1137" s="69">
        <f t="shared" si="818"/>
        <v>0</v>
      </c>
      <c r="J1137" s="68">
        <f t="shared" si="819"/>
        <v>0</v>
      </c>
      <c r="K1137" s="65">
        <f t="shared" si="820"/>
        <v>0</v>
      </c>
      <c r="L1137" s="69">
        <f t="shared" si="821"/>
        <v>0</v>
      </c>
      <c r="M1137" s="68">
        <f t="shared" si="822"/>
        <v>0</v>
      </c>
      <c r="N1137" s="65">
        <f t="shared" si="823"/>
        <v>0</v>
      </c>
      <c r="O1137" s="69">
        <f t="shared" si="824"/>
        <v>0</v>
      </c>
      <c r="P1137" s="68">
        <f t="shared" si="825"/>
        <v>0</v>
      </c>
      <c r="Q1137" s="65">
        <f t="shared" si="826"/>
        <v>0</v>
      </c>
      <c r="R1137" s="69">
        <f t="shared" si="827"/>
        <v>0</v>
      </c>
      <c r="S1137" s="68">
        <f t="shared" si="828"/>
        <v>0</v>
      </c>
      <c r="T1137" s="65">
        <f t="shared" si="829"/>
        <v>0</v>
      </c>
      <c r="U1137" s="69">
        <f t="shared" si="830"/>
        <v>0</v>
      </c>
      <c r="V1137" s="68">
        <f t="shared" si="831"/>
        <v>0</v>
      </c>
      <c r="W1137" s="65">
        <f t="shared" si="832"/>
        <v>0</v>
      </c>
      <c r="X1137" s="69">
        <f t="shared" si="833"/>
        <v>0</v>
      </c>
      <c r="Y1137" s="68">
        <f t="shared" si="834"/>
        <v>0</v>
      </c>
      <c r="Z1137" s="65">
        <f t="shared" si="835"/>
        <v>0</v>
      </c>
      <c r="AA1137" s="69">
        <f t="shared" si="836"/>
        <v>0</v>
      </c>
      <c r="AB1137" s="98">
        <f>SUMIF(BN1137:BU1137,"VERDADEIRO",BN$3:$BU1136)</f>
        <v>0</v>
      </c>
      <c r="AC1137" s="97">
        <f t="shared" si="812"/>
        <v>1134</v>
      </c>
      <c r="AD1137" s="89">
        <f>RTD("tryd.rtdserver",,"COT",B1137,"ULT")</f>
        <v>0</v>
      </c>
      <c r="AE1137" s="89">
        <f>RTD("tryd.rtdserver",,"COT",C1137,"ULT")</f>
        <v>0</v>
      </c>
      <c r="AF1137" s="89">
        <f>VLOOKUP($AC1137,LS_Coint_BD!$B$3:$AQ$1079,AF$2)*$AD1137+VLOOKUP($AC1137,LS_Coint_BD!$B$3:$AQ$1079,AF$2+1)</f>
        <v>0</v>
      </c>
      <c r="AG1137" s="89">
        <f>VLOOKUP($AC1137,LS_Coint_BD!$B$3:$AQ$1079,AG$2)*$AD1137+VLOOKUP($AC1137,LS_Coint_BD!$B$3:$AQ$1079,AG$2+1)</f>
        <v>0</v>
      </c>
      <c r="AH1137" s="89">
        <f>VLOOKUP($AC1137,LS_Coint_BD!$B$3:$AQ$1079,AH$2)*$AD1137+VLOOKUP($AC1137,LS_Coint_BD!$B$3:$AQ$1079,AH$2+1)</f>
        <v>0</v>
      </c>
      <c r="AI1137" s="89">
        <f>VLOOKUP($AC1137,LS_Coint_BD!$B$3:$AQ$1079,AI$2)*$AD1137+VLOOKUP($AC1137,LS_Coint_BD!$B$3:$AQ$1079,AI$2+1)</f>
        <v>0</v>
      </c>
      <c r="AJ1137" s="89">
        <f>VLOOKUP($AC1137,LS_Coint_BD!$B$3:$AQ$1079,AJ$2)*$AD1137+VLOOKUP($AC1137,LS_Coint_BD!$B$3:$AQ$1079,AJ$2+1)</f>
        <v>0</v>
      </c>
      <c r="AK1137" s="89">
        <f>VLOOKUP($AC1137,LS_Coint_BD!$B$3:$AQ$1079,AK$2)*$AD1137+VLOOKUP($AC1137,LS_Coint_BD!$B$3:$AQ$1079,AK$2+1)</f>
        <v>0</v>
      </c>
      <c r="AL1137" s="89">
        <f>VLOOKUP($AC1137,LS_Coint_BD!$B$3:$AQ$1079,AL$2)*$AD1137+VLOOKUP($AC1137,LS_Coint_BD!$B$3:$AQ$1079,AL$2+1)</f>
        <v>0</v>
      </c>
      <c r="AM1137" s="89">
        <f>VLOOKUP($AC1137,LS_Coint_BD!$B$3:$AQ$1079,AM$2)*$AD1137+VLOOKUP($AC1137,LS_Coint_BD!$B$3:$AQ$1079,AM$2+1)</f>
        <v>0</v>
      </c>
      <c r="AN1137" s="89">
        <f>VLOOKUP($AC1137,LS_Coint_BD!$B$3:$AQ$1079,AN$2)</f>
        <v>0</v>
      </c>
      <c r="AO1137" s="89">
        <f>VLOOKUP($AC1137,LS_Coint_BD!$B$3:$AQ$1079,AO$2)</f>
        <v>0</v>
      </c>
      <c r="AP1137" s="89">
        <f>VLOOKUP($AC1137,LS_Coint_BD!$B$3:$AQ$1079,AP$2)</f>
        <v>0</v>
      </c>
      <c r="AQ1137" s="89">
        <f>VLOOKUP($AC1137,LS_Coint_BD!$B$3:$AQ$1079,AQ$2)</f>
        <v>0</v>
      </c>
      <c r="AR1137" s="89">
        <f>VLOOKUP($AC1137,LS_Coint_BD!$B$3:$AQ$1079,AR$2)</f>
        <v>0</v>
      </c>
      <c r="AS1137" s="89">
        <f>VLOOKUP($AC1137,LS_Coint_BD!$B$3:$AQ$1079,AS$2)</f>
        <v>0</v>
      </c>
      <c r="AT1137" s="89">
        <f>VLOOKUP($AC1137,LS_Coint_BD!$B$3:$AQ$1079,AT$2)</f>
        <v>0</v>
      </c>
      <c r="AU1137" s="89">
        <f>VLOOKUP($AC1137,LS_Coint_BD!$B$3:$AQ$1079,AU$2)</f>
        <v>0</v>
      </c>
      <c r="AV1137" s="89">
        <f>VLOOKUP($AC1137,LS_Coint_BD!$B$3:$AQ$1079,AV$2)</f>
        <v>0</v>
      </c>
      <c r="AW1137" s="89">
        <f>VLOOKUP($AC1137,LS_Coint_BD!$B$3:$AQ$1079,AW$2)</f>
        <v>0</v>
      </c>
      <c r="AX1137" s="89">
        <f>VLOOKUP($AC1137,LS_Coint_BD!$B$3:$AQ$1079,AX$2)</f>
        <v>0</v>
      </c>
      <c r="AY1137" s="89">
        <f>VLOOKUP($AC1137,LS_Coint_BD!$B$3:$AQ$1079,AY$2)</f>
        <v>0</v>
      </c>
      <c r="AZ1137" s="89">
        <f>VLOOKUP($AC1137,LS_Coint_BD!$B$3:$AQ$1079,AZ$2)</f>
        <v>0</v>
      </c>
      <c r="BA1137" s="89">
        <f>VLOOKUP($AC1137,LS_Coint_BD!$B$3:$AQ$1079,BA$2)</f>
        <v>0</v>
      </c>
      <c r="BB1137" s="89">
        <f>VLOOKUP($AC1137,LS_Coint_BD!$B$3:$AQ$1079,BB$2)</f>
        <v>0</v>
      </c>
      <c r="BC1137" s="89">
        <f>VLOOKUP($AC1137,LS_Coint_BD!$B$3:$AQ$1079,BC$2)</f>
        <v>0</v>
      </c>
      <c r="BD1137" s="89">
        <f t="shared" si="837"/>
        <v>0</v>
      </c>
      <c r="BE1137" s="89">
        <f t="shared" si="838"/>
        <v>0</v>
      </c>
      <c r="BF1137" s="89">
        <f t="shared" si="839"/>
        <v>0</v>
      </c>
      <c r="BG1137" s="89">
        <f t="shared" si="840"/>
        <v>0</v>
      </c>
      <c r="BH1137" s="89">
        <f t="shared" si="841"/>
        <v>0</v>
      </c>
      <c r="BI1137" s="89">
        <f t="shared" si="842"/>
        <v>0</v>
      </c>
      <c r="BJ1137" s="89">
        <f t="shared" si="843"/>
        <v>0</v>
      </c>
      <c r="BK1137" s="89">
        <f t="shared" si="844"/>
        <v>0</v>
      </c>
      <c r="BL1137" s="89">
        <f t="shared" si="845"/>
        <v>0</v>
      </c>
      <c r="BM1137" s="89"/>
      <c r="BN1137" s="26" t="b">
        <f t="shared" si="846"/>
        <v>0</v>
      </c>
      <c r="BO1137" s="26" t="b">
        <f t="shared" si="847"/>
        <v>0</v>
      </c>
      <c r="BP1137" s="26" t="b">
        <f t="shared" si="848"/>
        <v>0</v>
      </c>
      <c r="BQ1137" s="26" t="b">
        <f t="shared" si="849"/>
        <v>0</v>
      </c>
      <c r="BR1137" s="26" t="b">
        <f t="shared" si="850"/>
        <v>0</v>
      </c>
      <c r="BS1137" s="26" t="b">
        <f t="shared" si="851"/>
        <v>0</v>
      </c>
      <c r="BT1137" s="26" t="b">
        <f t="shared" si="852"/>
        <v>0</v>
      </c>
      <c r="BU1137" s="26" t="b">
        <f t="shared" si="853"/>
        <v>0</v>
      </c>
    </row>
    <row r="1138" spans="2:73" ht="15" thickBot="1" x14ac:dyDescent="0.35">
      <c r="B1138" s="17">
        <f>VLOOKUP($AC1138,LS_Coint_BD!$B$3:$D$1079,2)</f>
        <v>0</v>
      </c>
      <c r="C1138" s="87">
        <f>VLOOKUP($AC1138,LS_Coint_BD!$B$3:$D$1079,3)</f>
        <v>0</v>
      </c>
      <c r="D1138" s="68">
        <f t="shared" si="813"/>
        <v>0</v>
      </c>
      <c r="E1138" s="65">
        <f t="shared" si="814"/>
        <v>0</v>
      </c>
      <c r="F1138" s="69">
        <f t="shared" si="815"/>
        <v>0</v>
      </c>
      <c r="G1138" s="68">
        <f t="shared" si="816"/>
        <v>0</v>
      </c>
      <c r="H1138" s="65">
        <f t="shared" si="817"/>
        <v>0</v>
      </c>
      <c r="I1138" s="69">
        <f t="shared" si="818"/>
        <v>0</v>
      </c>
      <c r="J1138" s="68">
        <f t="shared" si="819"/>
        <v>0</v>
      </c>
      <c r="K1138" s="65">
        <f t="shared" si="820"/>
        <v>0</v>
      </c>
      <c r="L1138" s="69">
        <f t="shared" si="821"/>
        <v>0</v>
      </c>
      <c r="M1138" s="68">
        <f t="shared" si="822"/>
        <v>0</v>
      </c>
      <c r="N1138" s="65">
        <f t="shared" si="823"/>
        <v>0</v>
      </c>
      <c r="O1138" s="69">
        <f t="shared" si="824"/>
        <v>0</v>
      </c>
      <c r="P1138" s="68">
        <f t="shared" si="825"/>
        <v>0</v>
      </c>
      <c r="Q1138" s="65">
        <f t="shared" si="826"/>
        <v>0</v>
      </c>
      <c r="R1138" s="69">
        <f t="shared" si="827"/>
        <v>0</v>
      </c>
      <c r="S1138" s="68">
        <f t="shared" si="828"/>
        <v>0</v>
      </c>
      <c r="T1138" s="65">
        <f t="shared" si="829"/>
        <v>0</v>
      </c>
      <c r="U1138" s="69">
        <f t="shared" si="830"/>
        <v>0</v>
      </c>
      <c r="V1138" s="68">
        <f t="shared" si="831"/>
        <v>0</v>
      </c>
      <c r="W1138" s="65">
        <f t="shared" si="832"/>
        <v>0</v>
      </c>
      <c r="X1138" s="69">
        <f t="shared" si="833"/>
        <v>0</v>
      </c>
      <c r="Y1138" s="68">
        <f t="shared" si="834"/>
        <v>0</v>
      </c>
      <c r="Z1138" s="65">
        <f t="shared" si="835"/>
        <v>0</v>
      </c>
      <c r="AA1138" s="69">
        <f t="shared" si="836"/>
        <v>0</v>
      </c>
      <c r="AB1138" s="98">
        <f>SUMIF(BN1138:BU1138,"VERDADEIRO",BN$3:$BU1137)</f>
        <v>0</v>
      </c>
      <c r="AC1138" s="97">
        <f t="shared" si="812"/>
        <v>1135</v>
      </c>
      <c r="AD1138" s="89">
        <f>RTD("tryd.rtdserver",,"COT",B1138,"ULT")</f>
        <v>0</v>
      </c>
      <c r="AE1138" s="89">
        <f>RTD("tryd.rtdserver",,"COT",C1138,"ULT")</f>
        <v>0</v>
      </c>
      <c r="AF1138" s="89">
        <f>VLOOKUP($AC1138,LS_Coint_BD!$B$3:$AQ$1079,AF$2)*$AD1138+VLOOKUP($AC1138,LS_Coint_BD!$B$3:$AQ$1079,AF$2+1)</f>
        <v>0</v>
      </c>
      <c r="AG1138" s="89">
        <f>VLOOKUP($AC1138,LS_Coint_BD!$B$3:$AQ$1079,AG$2)*$AD1138+VLOOKUP($AC1138,LS_Coint_BD!$B$3:$AQ$1079,AG$2+1)</f>
        <v>0</v>
      </c>
      <c r="AH1138" s="89">
        <f>VLOOKUP($AC1138,LS_Coint_BD!$B$3:$AQ$1079,AH$2)*$AD1138+VLOOKUP($AC1138,LS_Coint_BD!$B$3:$AQ$1079,AH$2+1)</f>
        <v>0</v>
      </c>
      <c r="AI1138" s="89">
        <f>VLOOKUP($AC1138,LS_Coint_BD!$B$3:$AQ$1079,AI$2)*$AD1138+VLOOKUP($AC1138,LS_Coint_BD!$B$3:$AQ$1079,AI$2+1)</f>
        <v>0</v>
      </c>
      <c r="AJ1138" s="89">
        <f>VLOOKUP($AC1138,LS_Coint_BD!$B$3:$AQ$1079,AJ$2)*$AD1138+VLOOKUP($AC1138,LS_Coint_BD!$B$3:$AQ$1079,AJ$2+1)</f>
        <v>0</v>
      </c>
      <c r="AK1138" s="89">
        <f>VLOOKUP($AC1138,LS_Coint_BD!$B$3:$AQ$1079,AK$2)*$AD1138+VLOOKUP($AC1138,LS_Coint_BD!$B$3:$AQ$1079,AK$2+1)</f>
        <v>0</v>
      </c>
      <c r="AL1138" s="89">
        <f>VLOOKUP($AC1138,LS_Coint_BD!$B$3:$AQ$1079,AL$2)*$AD1138+VLOOKUP($AC1138,LS_Coint_BD!$B$3:$AQ$1079,AL$2+1)</f>
        <v>0</v>
      </c>
      <c r="AM1138" s="89">
        <f>VLOOKUP($AC1138,LS_Coint_BD!$B$3:$AQ$1079,AM$2)*$AD1138+VLOOKUP($AC1138,LS_Coint_BD!$B$3:$AQ$1079,AM$2+1)</f>
        <v>0</v>
      </c>
      <c r="AN1138" s="89">
        <f>VLOOKUP($AC1138,LS_Coint_BD!$B$3:$AQ$1079,AN$2)</f>
        <v>0</v>
      </c>
      <c r="AO1138" s="89">
        <f>VLOOKUP($AC1138,LS_Coint_BD!$B$3:$AQ$1079,AO$2)</f>
        <v>0</v>
      </c>
      <c r="AP1138" s="89">
        <f>VLOOKUP($AC1138,LS_Coint_BD!$B$3:$AQ$1079,AP$2)</f>
        <v>0</v>
      </c>
      <c r="AQ1138" s="89">
        <f>VLOOKUP($AC1138,LS_Coint_BD!$B$3:$AQ$1079,AQ$2)</f>
        <v>0</v>
      </c>
      <c r="AR1138" s="89">
        <f>VLOOKUP($AC1138,LS_Coint_BD!$B$3:$AQ$1079,AR$2)</f>
        <v>0</v>
      </c>
      <c r="AS1138" s="89">
        <f>VLOOKUP($AC1138,LS_Coint_BD!$B$3:$AQ$1079,AS$2)</f>
        <v>0</v>
      </c>
      <c r="AT1138" s="89">
        <f>VLOOKUP($AC1138,LS_Coint_BD!$B$3:$AQ$1079,AT$2)</f>
        <v>0</v>
      </c>
      <c r="AU1138" s="89">
        <f>VLOOKUP($AC1138,LS_Coint_BD!$B$3:$AQ$1079,AU$2)</f>
        <v>0</v>
      </c>
      <c r="AV1138" s="89">
        <f>VLOOKUP($AC1138,LS_Coint_BD!$B$3:$AQ$1079,AV$2)</f>
        <v>0</v>
      </c>
      <c r="AW1138" s="89">
        <f>VLOOKUP($AC1138,LS_Coint_BD!$B$3:$AQ$1079,AW$2)</f>
        <v>0</v>
      </c>
      <c r="AX1138" s="89">
        <f>VLOOKUP($AC1138,LS_Coint_BD!$B$3:$AQ$1079,AX$2)</f>
        <v>0</v>
      </c>
      <c r="AY1138" s="89">
        <f>VLOOKUP($AC1138,LS_Coint_BD!$B$3:$AQ$1079,AY$2)</f>
        <v>0</v>
      </c>
      <c r="AZ1138" s="89">
        <f>VLOOKUP($AC1138,LS_Coint_BD!$B$3:$AQ$1079,AZ$2)</f>
        <v>0</v>
      </c>
      <c r="BA1138" s="89">
        <f>VLOOKUP($AC1138,LS_Coint_BD!$B$3:$AQ$1079,BA$2)</f>
        <v>0</v>
      </c>
      <c r="BB1138" s="89">
        <f>VLOOKUP($AC1138,LS_Coint_BD!$B$3:$AQ$1079,BB$2)</f>
        <v>0</v>
      </c>
      <c r="BC1138" s="89">
        <f>VLOOKUP($AC1138,LS_Coint_BD!$B$3:$AQ$1079,BC$2)</f>
        <v>0</v>
      </c>
      <c r="BD1138" s="89">
        <f t="shared" si="837"/>
        <v>0</v>
      </c>
      <c r="BE1138" s="89">
        <f t="shared" si="838"/>
        <v>0</v>
      </c>
      <c r="BF1138" s="89">
        <f t="shared" si="839"/>
        <v>0</v>
      </c>
      <c r="BG1138" s="89">
        <f t="shared" si="840"/>
        <v>0</v>
      </c>
      <c r="BH1138" s="89">
        <f t="shared" si="841"/>
        <v>0</v>
      </c>
      <c r="BI1138" s="89">
        <f t="shared" si="842"/>
        <v>0</v>
      </c>
      <c r="BJ1138" s="89">
        <f t="shared" si="843"/>
        <v>0</v>
      </c>
      <c r="BK1138" s="89">
        <f t="shared" si="844"/>
        <v>0</v>
      </c>
      <c r="BL1138" s="89">
        <f t="shared" si="845"/>
        <v>0</v>
      </c>
      <c r="BM1138" s="89"/>
      <c r="BN1138" s="26" t="b">
        <f t="shared" si="846"/>
        <v>0</v>
      </c>
      <c r="BO1138" s="26" t="b">
        <f t="shared" si="847"/>
        <v>0</v>
      </c>
      <c r="BP1138" s="26" t="b">
        <f t="shared" si="848"/>
        <v>0</v>
      </c>
      <c r="BQ1138" s="26" t="b">
        <f t="shared" si="849"/>
        <v>0</v>
      </c>
      <c r="BR1138" s="26" t="b">
        <f t="shared" si="850"/>
        <v>0</v>
      </c>
      <c r="BS1138" s="26" t="b">
        <f t="shared" si="851"/>
        <v>0</v>
      </c>
      <c r="BT1138" s="26" t="b">
        <f t="shared" si="852"/>
        <v>0</v>
      </c>
      <c r="BU1138" s="26" t="b">
        <f t="shared" si="853"/>
        <v>0</v>
      </c>
    </row>
    <row r="1139" spans="2:73" ht="15" thickBot="1" x14ac:dyDescent="0.35">
      <c r="B1139" s="17">
        <f>VLOOKUP($AC1139,LS_Coint_BD!$B$3:$D$1079,2)</f>
        <v>0</v>
      </c>
      <c r="C1139" s="87">
        <f>VLOOKUP($AC1139,LS_Coint_BD!$B$3:$D$1079,3)</f>
        <v>0</v>
      </c>
      <c r="D1139" s="68">
        <f t="shared" si="813"/>
        <v>0</v>
      </c>
      <c r="E1139" s="65">
        <f t="shared" si="814"/>
        <v>0</v>
      </c>
      <c r="F1139" s="69">
        <f t="shared" si="815"/>
        <v>0</v>
      </c>
      <c r="G1139" s="68">
        <f t="shared" si="816"/>
        <v>0</v>
      </c>
      <c r="H1139" s="65">
        <f t="shared" si="817"/>
        <v>0</v>
      </c>
      <c r="I1139" s="69">
        <f t="shared" si="818"/>
        <v>0</v>
      </c>
      <c r="J1139" s="68">
        <f t="shared" si="819"/>
        <v>0</v>
      </c>
      <c r="K1139" s="65">
        <f t="shared" si="820"/>
        <v>0</v>
      </c>
      <c r="L1139" s="69">
        <f t="shared" si="821"/>
        <v>0</v>
      </c>
      <c r="M1139" s="68">
        <f t="shared" si="822"/>
        <v>0</v>
      </c>
      <c r="N1139" s="65">
        <f t="shared" si="823"/>
        <v>0</v>
      </c>
      <c r="O1139" s="69">
        <f t="shared" si="824"/>
        <v>0</v>
      </c>
      <c r="P1139" s="68">
        <f t="shared" si="825"/>
        <v>0</v>
      </c>
      <c r="Q1139" s="65">
        <f t="shared" si="826"/>
        <v>0</v>
      </c>
      <c r="R1139" s="69">
        <f t="shared" si="827"/>
        <v>0</v>
      </c>
      <c r="S1139" s="68">
        <f t="shared" si="828"/>
        <v>0</v>
      </c>
      <c r="T1139" s="65">
        <f t="shared" si="829"/>
        <v>0</v>
      </c>
      <c r="U1139" s="69">
        <f t="shared" si="830"/>
        <v>0</v>
      </c>
      <c r="V1139" s="68">
        <f t="shared" si="831"/>
        <v>0</v>
      </c>
      <c r="W1139" s="65">
        <f t="shared" si="832"/>
        <v>0</v>
      </c>
      <c r="X1139" s="69">
        <f t="shared" si="833"/>
        <v>0</v>
      </c>
      <c r="Y1139" s="68">
        <f t="shared" si="834"/>
        <v>0</v>
      </c>
      <c r="Z1139" s="65">
        <f t="shared" si="835"/>
        <v>0</v>
      </c>
      <c r="AA1139" s="69">
        <f t="shared" si="836"/>
        <v>0</v>
      </c>
      <c r="AB1139" s="98">
        <f>SUMIF(BN1139:BU1139,"VERDADEIRO",BN$3:$BU1138)</f>
        <v>0</v>
      </c>
      <c r="AC1139" s="97">
        <f t="shared" si="812"/>
        <v>1136</v>
      </c>
      <c r="AD1139" s="89">
        <f>RTD("tryd.rtdserver",,"COT",B1139,"ULT")</f>
        <v>0</v>
      </c>
      <c r="AE1139" s="89">
        <f>RTD("tryd.rtdserver",,"COT",C1139,"ULT")</f>
        <v>0</v>
      </c>
      <c r="AF1139" s="89">
        <f>VLOOKUP($AC1139,LS_Coint_BD!$B$3:$AQ$1079,AF$2)*$AD1139+VLOOKUP($AC1139,LS_Coint_BD!$B$3:$AQ$1079,AF$2+1)</f>
        <v>0</v>
      </c>
      <c r="AG1139" s="89">
        <f>VLOOKUP($AC1139,LS_Coint_BD!$B$3:$AQ$1079,AG$2)*$AD1139+VLOOKUP($AC1139,LS_Coint_BD!$B$3:$AQ$1079,AG$2+1)</f>
        <v>0</v>
      </c>
      <c r="AH1139" s="89">
        <f>VLOOKUP($AC1139,LS_Coint_BD!$B$3:$AQ$1079,AH$2)*$AD1139+VLOOKUP($AC1139,LS_Coint_BD!$B$3:$AQ$1079,AH$2+1)</f>
        <v>0</v>
      </c>
      <c r="AI1139" s="89">
        <f>VLOOKUP($AC1139,LS_Coint_BD!$B$3:$AQ$1079,AI$2)*$AD1139+VLOOKUP($AC1139,LS_Coint_BD!$B$3:$AQ$1079,AI$2+1)</f>
        <v>0</v>
      </c>
      <c r="AJ1139" s="89">
        <f>VLOOKUP($AC1139,LS_Coint_BD!$B$3:$AQ$1079,AJ$2)*$AD1139+VLOOKUP($AC1139,LS_Coint_BD!$B$3:$AQ$1079,AJ$2+1)</f>
        <v>0</v>
      </c>
      <c r="AK1139" s="89">
        <f>VLOOKUP($AC1139,LS_Coint_BD!$B$3:$AQ$1079,AK$2)*$AD1139+VLOOKUP($AC1139,LS_Coint_BD!$B$3:$AQ$1079,AK$2+1)</f>
        <v>0</v>
      </c>
      <c r="AL1139" s="89">
        <f>VLOOKUP($AC1139,LS_Coint_BD!$B$3:$AQ$1079,AL$2)*$AD1139+VLOOKUP($AC1139,LS_Coint_BD!$B$3:$AQ$1079,AL$2+1)</f>
        <v>0</v>
      </c>
      <c r="AM1139" s="89">
        <f>VLOOKUP($AC1139,LS_Coint_BD!$B$3:$AQ$1079,AM$2)*$AD1139+VLOOKUP($AC1139,LS_Coint_BD!$B$3:$AQ$1079,AM$2+1)</f>
        <v>0</v>
      </c>
      <c r="AN1139" s="89">
        <f>VLOOKUP($AC1139,LS_Coint_BD!$B$3:$AQ$1079,AN$2)</f>
        <v>0</v>
      </c>
      <c r="AO1139" s="89">
        <f>VLOOKUP($AC1139,LS_Coint_BD!$B$3:$AQ$1079,AO$2)</f>
        <v>0</v>
      </c>
      <c r="AP1139" s="89">
        <f>VLOOKUP($AC1139,LS_Coint_BD!$B$3:$AQ$1079,AP$2)</f>
        <v>0</v>
      </c>
      <c r="AQ1139" s="89">
        <f>VLOOKUP($AC1139,LS_Coint_BD!$B$3:$AQ$1079,AQ$2)</f>
        <v>0</v>
      </c>
      <c r="AR1139" s="89">
        <f>VLOOKUP($AC1139,LS_Coint_BD!$B$3:$AQ$1079,AR$2)</f>
        <v>0</v>
      </c>
      <c r="AS1139" s="89">
        <f>VLOOKUP($AC1139,LS_Coint_BD!$B$3:$AQ$1079,AS$2)</f>
        <v>0</v>
      </c>
      <c r="AT1139" s="89">
        <f>VLOOKUP($AC1139,LS_Coint_BD!$B$3:$AQ$1079,AT$2)</f>
        <v>0</v>
      </c>
      <c r="AU1139" s="89">
        <f>VLOOKUP($AC1139,LS_Coint_BD!$B$3:$AQ$1079,AU$2)</f>
        <v>0</v>
      </c>
      <c r="AV1139" s="89">
        <f>VLOOKUP($AC1139,LS_Coint_BD!$B$3:$AQ$1079,AV$2)</f>
        <v>0</v>
      </c>
      <c r="AW1139" s="89">
        <f>VLOOKUP($AC1139,LS_Coint_BD!$B$3:$AQ$1079,AW$2)</f>
        <v>0</v>
      </c>
      <c r="AX1139" s="89">
        <f>VLOOKUP($AC1139,LS_Coint_BD!$B$3:$AQ$1079,AX$2)</f>
        <v>0</v>
      </c>
      <c r="AY1139" s="89">
        <f>VLOOKUP($AC1139,LS_Coint_BD!$B$3:$AQ$1079,AY$2)</f>
        <v>0</v>
      </c>
      <c r="AZ1139" s="89">
        <f>VLOOKUP($AC1139,LS_Coint_BD!$B$3:$AQ$1079,AZ$2)</f>
        <v>0</v>
      </c>
      <c r="BA1139" s="89">
        <f>VLOOKUP($AC1139,LS_Coint_BD!$B$3:$AQ$1079,BA$2)</f>
        <v>0</v>
      </c>
      <c r="BB1139" s="89">
        <f>VLOOKUP($AC1139,LS_Coint_BD!$B$3:$AQ$1079,BB$2)</f>
        <v>0</v>
      </c>
      <c r="BC1139" s="89">
        <f>VLOOKUP($AC1139,LS_Coint_BD!$B$3:$AQ$1079,BC$2)</f>
        <v>0</v>
      </c>
      <c r="BD1139" s="89">
        <f t="shared" si="837"/>
        <v>0</v>
      </c>
      <c r="BE1139" s="89">
        <f t="shared" si="838"/>
        <v>0</v>
      </c>
      <c r="BF1139" s="89">
        <f t="shared" si="839"/>
        <v>0</v>
      </c>
      <c r="BG1139" s="89">
        <f t="shared" si="840"/>
        <v>0</v>
      </c>
      <c r="BH1139" s="89">
        <f t="shared" si="841"/>
        <v>0</v>
      </c>
      <c r="BI1139" s="89">
        <f t="shared" si="842"/>
        <v>0</v>
      </c>
      <c r="BJ1139" s="89">
        <f t="shared" si="843"/>
        <v>0</v>
      </c>
      <c r="BK1139" s="89">
        <f t="shared" si="844"/>
        <v>0</v>
      </c>
      <c r="BL1139" s="89">
        <f t="shared" si="845"/>
        <v>0</v>
      </c>
      <c r="BM1139" s="89"/>
      <c r="BN1139" s="26" t="b">
        <f t="shared" si="846"/>
        <v>0</v>
      </c>
      <c r="BO1139" s="26" t="b">
        <f t="shared" si="847"/>
        <v>0</v>
      </c>
      <c r="BP1139" s="26" t="b">
        <f t="shared" si="848"/>
        <v>0</v>
      </c>
      <c r="BQ1139" s="26" t="b">
        <f t="shared" si="849"/>
        <v>0</v>
      </c>
      <c r="BR1139" s="26" t="b">
        <f t="shared" si="850"/>
        <v>0</v>
      </c>
      <c r="BS1139" s="26" t="b">
        <f t="shared" si="851"/>
        <v>0</v>
      </c>
      <c r="BT1139" s="26" t="b">
        <f t="shared" si="852"/>
        <v>0</v>
      </c>
      <c r="BU1139" s="26" t="b">
        <f t="shared" si="853"/>
        <v>0</v>
      </c>
    </row>
    <row r="1140" spans="2:73" ht="15" thickBot="1" x14ac:dyDescent="0.35">
      <c r="B1140" s="17">
        <f>VLOOKUP($AC1140,LS_Coint_BD!$B$3:$D$1079,2)</f>
        <v>0</v>
      </c>
      <c r="C1140" s="87">
        <f>VLOOKUP($AC1140,LS_Coint_BD!$B$3:$D$1079,3)</f>
        <v>0</v>
      </c>
      <c r="D1140" s="68">
        <f t="shared" si="813"/>
        <v>0</v>
      </c>
      <c r="E1140" s="65">
        <f t="shared" si="814"/>
        <v>0</v>
      </c>
      <c r="F1140" s="69">
        <f t="shared" si="815"/>
        <v>0</v>
      </c>
      <c r="G1140" s="68">
        <f t="shared" si="816"/>
        <v>0</v>
      </c>
      <c r="H1140" s="65">
        <f t="shared" si="817"/>
        <v>0</v>
      </c>
      <c r="I1140" s="69">
        <f t="shared" si="818"/>
        <v>0</v>
      </c>
      <c r="J1140" s="68">
        <f t="shared" si="819"/>
        <v>0</v>
      </c>
      <c r="K1140" s="65">
        <f t="shared" si="820"/>
        <v>0</v>
      </c>
      <c r="L1140" s="69">
        <f t="shared" si="821"/>
        <v>0</v>
      </c>
      <c r="M1140" s="68">
        <f t="shared" si="822"/>
        <v>0</v>
      </c>
      <c r="N1140" s="65">
        <f t="shared" si="823"/>
        <v>0</v>
      </c>
      <c r="O1140" s="69">
        <f t="shared" si="824"/>
        <v>0</v>
      </c>
      <c r="P1140" s="68">
        <f t="shared" si="825"/>
        <v>0</v>
      </c>
      <c r="Q1140" s="65">
        <f t="shared" si="826"/>
        <v>0</v>
      </c>
      <c r="R1140" s="69">
        <f t="shared" si="827"/>
        <v>0</v>
      </c>
      <c r="S1140" s="68">
        <f t="shared" si="828"/>
        <v>0</v>
      </c>
      <c r="T1140" s="65">
        <f t="shared" si="829"/>
        <v>0</v>
      </c>
      <c r="U1140" s="69">
        <f t="shared" si="830"/>
        <v>0</v>
      </c>
      <c r="V1140" s="68">
        <f t="shared" si="831"/>
        <v>0</v>
      </c>
      <c r="W1140" s="65">
        <f t="shared" si="832"/>
        <v>0</v>
      </c>
      <c r="X1140" s="69">
        <f t="shared" si="833"/>
        <v>0</v>
      </c>
      <c r="Y1140" s="68">
        <f t="shared" si="834"/>
        <v>0</v>
      </c>
      <c r="Z1140" s="65">
        <f t="shared" si="835"/>
        <v>0</v>
      </c>
      <c r="AA1140" s="69">
        <f t="shared" si="836"/>
        <v>0</v>
      </c>
      <c r="AB1140" s="98">
        <f>SUMIF(BN1140:BU1140,"VERDADEIRO",BN$3:$BU1139)</f>
        <v>0</v>
      </c>
      <c r="AC1140" s="97">
        <f t="shared" si="812"/>
        <v>1137</v>
      </c>
      <c r="AD1140" s="89">
        <f>RTD("tryd.rtdserver",,"COT",B1140,"ULT")</f>
        <v>0</v>
      </c>
      <c r="AE1140" s="89">
        <f>RTD("tryd.rtdserver",,"COT",C1140,"ULT")</f>
        <v>0</v>
      </c>
      <c r="AF1140" s="89">
        <f>VLOOKUP($AC1140,LS_Coint_BD!$B$3:$AQ$1079,AF$2)*$AD1140+VLOOKUP($AC1140,LS_Coint_BD!$B$3:$AQ$1079,AF$2+1)</f>
        <v>0</v>
      </c>
      <c r="AG1140" s="89">
        <f>VLOOKUP($AC1140,LS_Coint_BD!$B$3:$AQ$1079,AG$2)*$AD1140+VLOOKUP($AC1140,LS_Coint_BD!$B$3:$AQ$1079,AG$2+1)</f>
        <v>0</v>
      </c>
      <c r="AH1140" s="89">
        <f>VLOOKUP($AC1140,LS_Coint_BD!$B$3:$AQ$1079,AH$2)*$AD1140+VLOOKUP($AC1140,LS_Coint_BD!$B$3:$AQ$1079,AH$2+1)</f>
        <v>0</v>
      </c>
      <c r="AI1140" s="89">
        <f>VLOOKUP($AC1140,LS_Coint_BD!$B$3:$AQ$1079,AI$2)*$AD1140+VLOOKUP($AC1140,LS_Coint_BD!$B$3:$AQ$1079,AI$2+1)</f>
        <v>0</v>
      </c>
      <c r="AJ1140" s="89">
        <f>VLOOKUP($AC1140,LS_Coint_BD!$B$3:$AQ$1079,AJ$2)*$AD1140+VLOOKUP($AC1140,LS_Coint_BD!$B$3:$AQ$1079,AJ$2+1)</f>
        <v>0</v>
      </c>
      <c r="AK1140" s="89">
        <f>VLOOKUP($AC1140,LS_Coint_BD!$B$3:$AQ$1079,AK$2)*$AD1140+VLOOKUP($AC1140,LS_Coint_BD!$B$3:$AQ$1079,AK$2+1)</f>
        <v>0</v>
      </c>
      <c r="AL1140" s="89">
        <f>VLOOKUP($AC1140,LS_Coint_BD!$B$3:$AQ$1079,AL$2)*$AD1140+VLOOKUP($AC1140,LS_Coint_BD!$B$3:$AQ$1079,AL$2+1)</f>
        <v>0</v>
      </c>
      <c r="AM1140" s="89">
        <f>VLOOKUP($AC1140,LS_Coint_BD!$B$3:$AQ$1079,AM$2)*$AD1140+VLOOKUP($AC1140,LS_Coint_BD!$B$3:$AQ$1079,AM$2+1)</f>
        <v>0</v>
      </c>
      <c r="AN1140" s="89">
        <f>VLOOKUP($AC1140,LS_Coint_BD!$B$3:$AQ$1079,AN$2)</f>
        <v>0</v>
      </c>
      <c r="AO1140" s="89">
        <f>VLOOKUP($AC1140,LS_Coint_BD!$B$3:$AQ$1079,AO$2)</f>
        <v>0</v>
      </c>
      <c r="AP1140" s="89">
        <f>VLOOKUP($AC1140,LS_Coint_BD!$B$3:$AQ$1079,AP$2)</f>
        <v>0</v>
      </c>
      <c r="AQ1140" s="89">
        <f>VLOOKUP($AC1140,LS_Coint_BD!$B$3:$AQ$1079,AQ$2)</f>
        <v>0</v>
      </c>
      <c r="AR1140" s="89">
        <f>VLOOKUP($AC1140,LS_Coint_BD!$B$3:$AQ$1079,AR$2)</f>
        <v>0</v>
      </c>
      <c r="AS1140" s="89">
        <f>VLOOKUP($AC1140,LS_Coint_BD!$B$3:$AQ$1079,AS$2)</f>
        <v>0</v>
      </c>
      <c r="AT1140" s="89">
        <f>VLOOKUP($AC1140,LS_Coint_BD!$B$3:$AQ$1079,AT$2)</f>
        <v>0</v>
      </c>
      <c r="AU1140" s="89">
        <f>VLOOKUP($AC1140,LS_Coint_BD!$B$3:$AQ$1079,AU$2)</f>
        <v>0</v>
      </c>
      <c r="AV1140" s="89">
        <f>VLOOKUP($AC1140,LS_Coint_BD!$B$3:$AQ$1079,AV$2)</f>
        <v>0</v>
      </c>
      <c r="AW1140" s="89">
        <f>VLOOKUP($AC1140,LS_Coint_BD!$B$3:$AQ$1079,AW$2)</f>
        <v>0</v>
      </c>
      <c r="AX1140" s="89">
        <f>VLOOKUP($AC1140,LS_Coint_BD!$B$3:$AQ$1079,AX$2)</f>
        <v>0</v>
      </c>
      <c r="AY1140" s="89">
        <f>VLOOKUP($AC1140,LS_Coint_BD!$B$3:$AQ$1079,AY$2)</f>
        <v>0</v>
      </c>
      <c r="AZ1140" s="89">
        <f>VLOOKUP($AC1140,LS_Coint_BD!$B$3:$AQ$1079,AZ$2)</f>
        <v>0</v>
      </c>
      <c r="BA1140" s="89">
        <f>VLOOKUP($AC1140,LS_Coint_BD!$B$3:$AQ$1079,BA$2)</f>
        <v>0</v>
      </c>
      <c r="BB1140" s="89">
        <f>VLOOKUP($AC1140,LS_Coint_BD!$B$3:$AQ$1079,BB$2)</f>
        <v>0</v>
      </c>
      <c r="BC1140" s="89">
        <f>VLOOKUP($AC1140,LS_Coint_BD!$B$3:$AQ$1079,BC$2)</f>
        <v>0</v>
      </c>
      <c r="BD1140" s="89">
        <f t="shared" si="837"/>
        <v>0</v>
      </c>
      <c r="BE1140" s="89">
        <f t="shared" si="838"/>
        <v>0</v>
      </c>
      <c r="BF1140" s="89">
        <f t="shared" si="839"/>
        <v>0</v>
      </c>
      <c r="BG1140" s="89">
        <f t="shared" si="840"/>
        <v>0</v>
      </c>
      <c r="BH1140" s="89">
        <f t="shared" si="841"/>
        <v>0</v>
      </c>
      <c r="BI1140" s="89">
        <f t="shared" si="842"/>
        <v>0</v>
      </c>
      <c r="BJ1140" s="89">
        <f t="shared" si="843"/>
        <v>0</v>
      </c>
      <c r="BK1140" s="89">
        <f t="shared" si="844"/>
        <v>0</v>
      </c>
      <c r="BL1140" s="89">
        <f t="shared" si="845"/>
        <v>0</v>
      </c>
      <c r="BM1140" s="89"/>
      <c r="BN1140" s="26" t="b">
        <f t="shared" si="846"/>
        <v>0</v>
      </c>
      <c r="BO1140" s="26" t="b">
        <f t="shared" si="847"/>
        <v>0</v>
      </c>
      <c r="BP1140" s="26" t="b">
        <f t="shared" si="848"/>
        <v>0</v>
      </c>
      <c r="BQ1140" s="26" t="b">
        <f t="shared" si="849"/>
        <v>0</v>
      </c>
      <c r="BR1140" s="26" t="b">
        <f t="shared" si="850"/>
        <v>0</v>
      </c>
      <c r="BS1140" s="26" t="b">
        <f t="shared" si="851"/>
        <v>0</v>
      </c>
      <c r="BT1140" s="26" t="b">
        <f t="shared" si="852"/>
        <v>0</v>
      </c>
      <c r="BU1140" s="26" t="b">
        <f t="shared" si="853"/>
        <v>0</v>
      </c>
    </row>
    <row r="1141" spans="2:73" ht="15" thickBot="1" x14ac:dyDescent="0.35">
      <c r="B1141" s="17">
        <f>VLOOKUP($AC1141,LS_Coint_BD!$B$3:$D$1079,2)</f>
        <v>0</v>
      </c>
      <c r="C1141" s="87">
        <f>VLOOKUP($AC1141,LS_Coint_BD!$B$3:$D$1079,3)</f>
        <v>0</v>
      </c>
      <c r="D1141" s="68">
        <f t="shared" si="813"/>
        <v>0</v>
      </c>
      <c r="E1141" s="65">
        <f t="shared" si="814"/>
        <v>0</v>
      </c>
      <c r="F1141" s="69">
        <f t="shared" si="815"/>
        <v>0</v>
      </c>
      <c r="G1141" s="68">
        <f t="shared" si="816"/>
        <v>0</v>
      </c>
      <c r="H1141" s="65">
        <f t="shared" si="817"/>
        <v>0</v>
      </c>
      <c r="I1141" s="69">
        <f t="shared" si="818"/>
        <v>0</v>
      </c>
      <c r="J1141" s="68">
        <f t="shared" si="819"/>
        <v>0</v>
      </c>
      <c r="K1141" s="65">
        <f t="shared" si="820"/>
        <v>0</v>
      </c>
      <c r="L1141" s="69">
        <f t="shared" si="821"/>
        <v>0</v>
      </c>
      <c r="M1141" s="68">
        <f t="shared" si="822"/>
        <v>0</v>
      </c>
      <c r="N1141" s="65">
        <f t="shared" si="823"/>
        <v>0</v>
      </c>
      <c r="O1141" s="69">
        <f t="shared" si="824"/>
        <v>0</v>
      </c>
      <c r="P1141" s="68">
        <f t="shared" si="825"/>
        <v>0</v>
      </c>
      <c r="Q1141" s="65">
        <f t="shared" si="826"/>
        <v>0</v>
      </c>
      <c r="R1141" s="69">
        <f t="shared" si="827"/>
        <v>0</v>
      </c>
      <c r="S1141" s="68">
        <f t="shared" si="828"/>
        <v>0</v>
      </c>
      <c r="T1141" s="65">
        <f t="shared" si="829"/>
        <v>0</v>
      </c>
      <c r="U1141" s="69">
        <f t="shared" si="830"/>
        <v>0</v>
      </c>
      <c r="V1141" s="68">
        <f t="shared" si="831"/>
        <v>0</v>
      </c>
      <c r="W1141" s="65">
        <f t="shared" si="832"/>
        <v>0</v>
      </c>
      <c r="X1141" s="69">
        <f t="shared" si="833"/>
        <v>0</v>
      </c>
      <c r="Y1141" s="68">
        <f t="shared" si="834"/>
        <v>0</v>
      </c>
      <c r="Z1141" s="65">
        <f t="shared" si="835"/>
        <v>0</v>
      </c>
      <c r="AA1141" s="69">
        <f t="shared" si="836"/>
        <v>0</v>
      </c>
      <c r="AB1141" s="98">
        <f>SUMIF(BN1141:BU1141,"VERDADEIRO",BN$3:$BU1140)</f>
        <v>0</v>
      </c>
      <c r="AC1141" s="97">
        <f t="shared" si="812"/>
        <v>1138</v>
      </c>
      <c r="AD1141" s="89">
        <f>RTD("tryd.rtdserver",,"COT",B1141,"ULT")</f>
        <v>0</v>
      </c>
      <c r="AE1141" s="89">
        <f>RTD("tryd.rtdserver",,"COT",C1141,"ULT")</f>
        <v>0</v>
      </c>
      <c r="AF1141" s="89">
        <f>VLOOKUP($AC1141,LS_Coint_BD!$B$3:$AQ$1079,AF$2)*$AD1141+VLOOKUP($AC1141,LS_Coint_BD!$B$3:$AQ$1079,AF$2+1)</f>
        <v>0</v>
      </c>
      <c r="AG1141" s="89">
        <f>VLOOKUP($AC1141,LS_Coint_BD!$B$3:$AQ$1079,AG$2)*$AD1141+VLOOKUP($AC1141,LS_Coint_BD!$B$3:$AQ$1079,AG$2+1)</f>
        <v>0</v>
      </c>
      <c r="AH1141" s="89">
        <f>VLOOKUP($AC1141,LS_Coint_BD!$B$3:$AQ$1079,AH$2)*$AD1141+VLOOKUP($AC1141,LS_Coint_BD!$B$3:$AQ$1079,AH$2+1)</f>
        <v>0</v>
      </c>
      <c r="AI1141" s="89">
        <f>VLOOKUP($AC1141,LS_Coint_BD!$B$3:$AQ$1079,AI$2)*$AD1141+VLOOKUP($AC1141,LS_Coint_BD!$B$3:$AQ$1079,AI$2+1)</f>
        <v>0</v>
      </c>
      <c r="AJ1141" s="89">
        <f>VLOOKUP($AC1141,LS_Coint_BD!$B$3:$AQ$1079,AJ$2)*$AD1141+VLOOKUP($AC1141,LS_Coint_BD!$B$3:$AQ$1079,AJ$2+1)</f>
        <v>0</v>
      </c>
      <c r="AK1141" s="89">
        <f>VLOOKUP($AC1141,LS_Coint_BD!$B$3:$AQ$1079,AK$2)*$AD1141+VLOOKUP($AC1141,LS_Coint_BD!$B$3:$AQ$1079,AK$2+1)</f>
        <v>0</v>
      </c>
      <c r="AL1141" s="89">
        <f>VLOOKUP($AC1141,LS_Coint_BD!$B$3:$AQ$1079,AL$2)*$AD1141+VLOOKUP($AC1141,LS_Coint_BD!$B$3:$AQ$1079,AL$2+1)</f>
        <v>0</v>
      </c>
      <c r="AM1141" s="89">
        <f>VLOOKUP($AC1141,LS_Coint_BD!$B$3:$AQ$1079,AM$2)*$AD1141+VLOOKUP($AC1141,LS_Coint_BD!$B$3:$AQ$1079,AM$2+1)</f>
        <v>0</v>
      </c>
      <c r="AN1141" s="89">
        <f>VLOOKUP($AC1141,LS_Coint_BD!$B$3:$AQ$1079,AN$2)</f>
        <v>0</v>
      </c>
      <c r="AO1141" s="89">
        <f>VLOOKUP($AC1141,LS_Coint_BD!$B$3:$AQ$1079,AO$2)</f>
        <v>0</v>
      </c>
      <c r="AP1141" s="89">
        <f>VLOOKUP($AC1141,LS_Coint_BD!$B$3:$AQ$1079,AP$2)</f>
        <v>0</v>
      </c>
      <c r="AQ1141" s="89">
        <f>VLOOKUP($AC1141,LS_Coint_BD!$B$3:$AQ$1079,AQ$2)</f>
        <v>0</v>
      </c>
      <c r="AR1141" s="89">
        <f>VLOOKUP($AC1141,LS_Coint_BD!$B$3:$AQ$1079,AR$2)</f>
        <v>0</v>
      </c>
      <c r="AS1141" s="89">
        <f>VLOOKUP($AC1141,LS_Coint_BD!$B$3:$AQ$1079,AS$2)</f>
        <v>0</v>
      </c>
      <c r="AT1141" s="89">
        <f>VLOOKUP($AC1141,LS_Coint_BD!$B$3:$AQ$1079,AT$2)</f>
        <v>0</v>
      </c>
      <c r="AU1141" s="89">
        <f>VLOOKUP($AC1141,LS_Coint_BD!$B$3:$AQ$1079,AU$2)</f>
        <v>0</v>
      </c>
      <c r="AV1141" s="89">
        <f>VLOOKUP($AC1141,LS_Coint_BD!$B$3:$AQ$1079,AV$2)</f>
        <v>0</v>
      </c>
      <c r="AW1141" s="89">
        <f>VLOOKUP($AC1141,LS_Coint_BD!$B$3:$AQ$1079,AW$2)</f>
        <v>0</v>
      </c>
      <c r="AX1141" s="89">
        <f>VLOOKUP($AC1141,LS_Coint_BD!$B$3:$AQ$1079,AX$2)</f>
        <v>0</v>
      </c>
      <c r="AY1141" s="89">
        <f>VLOOKUP($AC1141,LS_Coint_BD!$B$3:$AQ$1079,AY$2)</f>
        <v>0</v>
      </c>
      <c r="AZ1141" s="89">
        <f>VLOOKUP($AC1141,LS_Coint_BD!$B$3:$AQ$1079,AZ$2)</f>
        <v>0</v>
      </c>
      <c r="BA1141" s="89">
        <f>VLOOKUP($AC1141,LS_Coint_BD!$B$3:$AQ$1079,BA$2)</f>
        <v>0</v>
      </c>
      <c r="BB1141" s="89">
        <f>VLOOKUP($AC1141,LS_Coint_BD!$B$3:$AQ$1079,BB$2)</f>
        <v>0</v>
      </c>
      <c r="BC1141" s="89">
        <f>VLOOKUP($AC1141,LS_Coint_BD!$B$3:$AQ$1079,BC$2)</f>
        <v>0</v>
      </c>
      <c r="BD1141" s="89">
        <f t="shared" si="837"/>
        <v>0</v>
      </c>
      <c r="BE1141" s="89">
        <f t="shared" si="838"/>
        <v>0</v>
      </c>
      <c r="BF1141" s="89">
        <f t="shared" si="839"/>
        <v>0</v>
      </c>
      <c r="BG1141" s="89">
        <f t="shared" si="840"/>
        <v>0</v>
      </c>
      <c r="BH1141" s="89">
        <f t="shared" si="841"/>
        <v>0</v>
      </c>
      <c r="BI1141" s="89">
        <f t="shared" si="842"/>
        <v>0</v>
      </c>
      <c r="BJ1141" s="89">
        <f t="shared" si="843"/>
        <v>0</v>
      </c>
      <c r="BK1141" s="89">
        <f t="shared" si="844"/>
        <v>0</v>
      </c>
      <c r="BL1141" s="89">
        <f t="shared" si="845"/>
        <v>0</v>
      </c>
      <c r="BM1141" s="89"/>
      <c r="BN1141" s="26" t="b">
        <f t="shared" si="846"/>
        <v>0</v>
      </c>
      <c r="BO1141" s="26" t="b">
        <f t="shared" si="847"/>
        <v>0</v>
      </c>
      <c r="BP1141" s="26" t="b">
        <f t="shared" si="848"/>
        <v>0</v>
      </c>
      <c r="BQ1141" s="26" t="b">
        <f t="shared" si="849"/>
        <v>0</v>
      </c>
      <c r="BR1141" s="26" t="b">
        <f t="shared" si="850"/>
        <v>0</v>
      </c>
      <c r="BS1141" s="26" t="b">
        <f t="shared" si="851"/>
        <v>0</v>
      </c>
      <c r="BT1141" s="26" t="b">
        <f t="shared" si="852"/>
        <v>0</v>
      </c>
      <c r="BU1141" s="26" t="b">
        <f t="shared" si="853"/>
        <v>0</v>
      </c>
    </row>
    <row r="1142" spans="2:73" ht="15" thickBot="1" x14ac:dyDescent="0.35">
      <c r="B1142" s="17">
        <f>VLOOKUP($AC1142,LS_Coint_BD!$B$3:$D$1079,2)</f>
        <v>0</v>
      </c>
      <c r="C1142" s="87">
        <f>VLOOKUP($AC1142,LS_Coint_BD!$B$3:$D$1079,3)</f>
        <v>0</v>
      </c>
      <c r="D1142" s="68">
        <f t="shared" si="813"/>
        <v>0</v>
      </c>
      <c r="E1142" s="65">
        <f t="shared" si="814"/>
        <v>0</v>
      </c>
      <c r="F1142" s="69">
        <f t="shared" si="815"/>
        <v>0</v>
      </c>
      <c r="G1142" s="68">
        <f t="shared" si="816"/>
        <v>0</v>
      </c>
      <c r="H1142" s="65">
        <f t="shared" si="817"/>
        <v>0</v>
      </c>
      <c r="I1142" s="69">
        <f t="shared" si="818"/>
        <v>0</v>
      </c>
      <c r="J1142" s="68">
        <f t="shared" si="819"/>
        <v>0</v>
      </c>
      <c r="K1142" s="65">
        <f t="shared" si="820"/>
        <v>0</v>
      </c>
      <c r="L1142" s="69">
        <f t="shared" si="821"/>
        <v>0</v>
      </c>
      <c r="M1142" s="68">
        <f t="shared" si="822"/>
        <v>0</v>
      </c>
      <c r="N1142" s="65">
        <f t="shared" si="823"/>
        <v>0</v>
      </c>
      <c r="O1142" s="69">
        <f t="shared" si="824"/>
        <v>0</v>
      </c>
      <c r="P1142" s="68">
        <f t="shared" si="825"/>
        <v>0</v>
      </c>
      <c r="Q1142" s="65">
        <f t="shared" si="826"/>
        <v>0</v>
      </c>
      <c r="R1142" s="69">
        <f t="shared" si="827"/>
        <v>0</v>
      </c>
      <c r="S1142" s="68">
        <f t="shared" si="828"/>
        <v>0</v>
      </c>
      <c r="T1142" s="65">
        <f t="shared" si="829"/>
        <v>0</v>
      </c>
      <c r="U1142" s="69">
        <f t="shared" si="830"/>
        <v>0</v>
      </c>
      <c r="V1142" s="68">
        <f t="shared" si="831"/>
        <v>0</v>
      </c>
      <c r="W1142" s="65">
        <f t="shared" si="832"/>
        <v>0</v>
      </c>
      <c r="X1142" s="69">
        <f t="shared" si="833"/>
        <v>0</v>
      </c>
      <c r="Y1142" s="68">
        <f t="shared" si="834"/>
        <v>0</v>
      </c>
      <c r="Z1142" s="65">
        <f t="shared" si="835"/>
        <v>0</v>
      </c>
      <c r="AA1142" s="69">
        <f t="shared" si="836"/>
        <v>0</v>
      </c>
      <c r="AB1142" s="98">
        <f>SUMIF(BN1142:BU1142,"VERDADEIRO",BN$3:$BU1141)</f>
        <v>0</v>
      </c>
      <c r="AC1142" s="97">
        <f t="shared" si="812"/>
        <v>1139</v>
      </c>
      <c r="AD1142" s="89">
        <f>RTD("tryd.rtdserver",,"COT",B1142,"ULT")</f>
        <v>0</v>
      </c>
      <c r="AE1142" s="89">
        <f>RTD("tryd.rtdserver",,"COT",C1142,"ULT")</f>
        <v>0</v>
      </c>
      <c r="AF1142" s="89">
        <f>VLOOKUP($AC1142,LS_Coint_BD!$B$3:$AQ$1079,AF$2)*$AD1142+VLOOKUP($AC1142,LS_Coint_BD!$B$3:$AQ$1079,AF$2+1)</f>
        <v>0</v>
      </c>
      <c r="AG1142" s="89">
        <f>VLOOKUP($AC1142,LS_Coint_BD!$B$3:$AQ$1079,AG$2)*$AD1142+VLOOKUP($AC1142,LS_Coint_BD!$B$3:$AQ$1079,AG$2+1)</f>
        <v>0</v>
      </c>
      <c r="AH1142" s="89">
        <f>VLOOKUP($AC1142,LS_Coint_BD!$B$3:$AQ$1079,AH$2)*$AD1142+VLOOKUP($AC1142,LS_Coint_BD!$B$3:$AQ$1079,AH$2+1)</f>
        <v>0</v>
      </c>
      <c r="AI1142" s="89">
        <f>VLOOKUP($AC1142,LS_Coint_BD!$B$3:$AQ$1079,AI$2)*$AD1142+VLOOKUP($AC1142,LS_Coint_BD!$B$3:$AQ$1079,AI$2+1)</f>
        <v>0</v>
      </c>
      <c r="AJ1142" s="89">
        <f>VLOOKUP($AC1142,LS_Coint_BD!$B$3:$AQ$1079,AJ$2)*$AD1142+VLOOKUP($AC1142,LS_Coint_BD!$B$3:$AQ$1079,AJ$2+1)</f>
        <v>0</v>
      </c>
      <c r="AK1142" s="89">
        <f>VLOOKUP($AC1142,LS_Coint_BD!$B$3:$AQ$1079,AK$2)*$AD1142+VLOOKUP($AC1142,LS_Coint_BD!$B$3:$AQ$1079,AK$2+1)</f>
        <v>0</v>
      </c>
      <c r="AL1142" s="89">
        <f>VLOOKUP($AC1142,LS_Coint_BD!$B$3:$AQ$1079,AL$2)*$AD1142+VLOOKUP($AC1142,LS_Coint_BD!$B$3:$AQ$1079,AL$2+1)</f>
        <v>0</v>
      </c>
      <c r="AM1142" s="89">
        <f>VLOOKUP($AC1142,LS_Coint_BD!$B$3:$AQ$1079,AM$2)*$AD1142+VLOOKUP($AC1142,LS_Coint_BD!$B$3:$AQ$1079,AM$2+1)</f>
        <v>0</v>
      </c>
      <c r="AN1142" s="89">
        <f>VLOOKUP($AC1142,LS_Coint_BD!$B$3:$AQ$1079,AN$2)</f>
        <v>0</v>
      </c>
      <c r="AO1142" s="89">
        <f>VLOOKUP($AC1142,LS_Coint_BD!$B$3:$AQ$1079,AO$2)</f>
        <v>0</v>
      </c>
      <c r="AP1142" s="89">
        <f>VLOOKUP($AC1142,LS_Coint_BD!$B$3:$AQ$1079,AP$2)</f>
        <v>0</v>
      </c>
      <c r="AQ1142" s="89">
        <f>VLOOKUP($AC1142,LS_Coint_BD!$B$3:$AQ$1079,AQ$2)</f>
        <v>0</v>
      </c>
      <c r="AR1142" s="89">
        <f>VLOOKUP($AC1142,LS_Coint_BD!$B$3:$AQ$1079,AR$2)</f>
        <v>0</v>
      </c>
      <c r="AS1142" s="89">
        <f>VLOOKUP($AC1142,LS_Coint_BD!$B$3:$AQ$1079,AS$2)</f>
        <v>0</v>
      </c>
      <c r="AT1142" s="89">
        <f>VLOOKUP($AC1142,LS_Coint_BD!$B$3:$AQ$1079,AT$2)</f>
        <v>0</v>
      </c>
      <c r="AU1142" s="89">
        <f>VLOOKUP($AC1142,LS_Coint_BD!$B$3:$AQ$1079,AU$2)</f>
        <v>0</v>
      </c>
      <c r="AV1142" s="89">
        <f>VLOOKUP($AC1142,LS_Coint_BD!$B$3:$AQ$1079,AV$2)</f>
        <v>0</v>
      </c>
      <c r="AW1142" s="89">
        <f>VLOOKUP($AC1142,LS_Coint_BD!$B$3:$AQ$1079,AW$2)</f>
        <v>0</v>
      </c>
      <c r="AX1142" s="89">
        <f>VLOOKUP($AC1142,LS_Coint_BD!$B$3:$AQ$1079,AX$2)</f>
        <v>0</v>
      </c>
      <c r="AY1142" s="89">
        <f>VLOOKUP($AC1142,LS_Coint_BD!$B$3:$AQ$1079,AY$2)</f>
        <v>0</v>
      </c>
      <c r="AZ1142" s="89">
        <f>VLOOKUP($AC1142,LS_Coint_BD!$B$3:$AQ$1079,AZ$2)</f>
        <v>0</v>
      </c>
      <c r="BA1142" s="89">
        <f>VLOOKUP($AC1142,LS_Coint_BD!$B$3:$AQ$1079,BA$2)</f>
        <v>0</v>
      </c>
      <c r="BB1142" s="89">
        <f>VLOOKUP($AC1142,LS_Coint_BD!$B$3:$AQ$1079,BB$2)</f>
        <v>0</v>
      </c>
      <c r="BC1142" s="89">
        <f>VLOOKUP($AC1142,LS_Coint_BD!$B$3:$AQ$1079,BC$2)</f>
        <v>0</v>
      </c>
      <c r="BD1142" s="89">
        <f t="shared" si="837"/>
        <v>0</v>
      </c>
      <c r="BE1142" s="89">
        <f t="shared" si="838"/>
        <v>0</v>
      </c>
      <c r="BF1142" s="89">
        <f t="shared" si="839"/>
        <v>0</v>
      </c>
      <c r="BG1142" s="89">
        <f t="shared" si="840"/>
        <v>0</v>
      </c>
      <c r="BH1142" s="89">
        <f t="shared" si="841"/>
        <v>0</v>
      </c>
      <c r="BI1142" s="89">
        <f t="shared" si="842"/>
        <v>0</v>
      </c>
      <c r="BJ1142" s="89">
        <f t="shared" si="843"/>
        <v>0</v>
      </c>
      <c r="BK1142" s="89">
        <f t="shared" si="844"/>
        <v>0</v>
      </c>
      <c r="BL1142" s="89">
        <f t="shared" si="845"/>
        <v>0</v>
      </c>
      <c r="BM1142" s="89"/>
      <c r="BN1142" s="26" t="b">
        <f t="shared" si="846"/>
        <v>0</v>
      </c>
      <c r="BO1142" s="26" t="b">
        <f t="shared" si="847"/>
        <v>0</v>
      </c>
      <c r="BP1142" s="26" t="b">
        <f t="shared" si="848"/>
        <v>0</v>
      </c>
      <c r="BQ1142" s="26" t="b">
        <f t="shared" si="849"/>
        <v>0</v>
      </c>
      <c r="BR1142" s="26" t="b">
        <f t="shared" si="850"/>
        <v>0</v>
      </c>
      <c r="BS1142" s="26" t="b">
        <f t="shared" si="851"/>
        <v>0</v>
      </c>
      <c r="BT1142" s="26" t="b">
        <f t="shared" si="852"/>
        <v>0</v>
      </c>
      <c r="BU1142" s="26" t="b">
        <f t="shared" si="853"/>
        <v>0</v>
      </c>
    </row>
    <row r="1143" spans="2:73" ht="15" thickBot="1" x14ac:dyDescent="0.35">
      <c r="B1143" s="17">
        <f>VLOOKUP($AC1143,LS_Coint_BD!$B$3:$D$1079,2)</f>
        <v>0</v>
      </c>
      <c r="C1143" s="87">
        <f>VLOOKUP($AC1143,LS_Coint_BD!$B$3:$D$1079,3)</f>
        <v>0</v>
      </c>
      <c r="D1143" s="68">
        <f t="shared" si="813"/>
        <v>0</v>
      </c>
      <c r="E1143" s="65">
        <f t="shared" si="814"/>
        <v>0</v>
      </c>
      <c r="F1143" s="69">
        <f t="shared" si="815"/>
        <v>0</v>
      </c>
      <c r="G1143" s="68">
        <f t="shared" si="816"/>
        <v>0</v>
      </c>
      <c r="H1143" s="65">
        <f t="shared" si="817"/>
        <v>0</v>
      </c>
      <c r="I1143" s="69">
        <f t="shared" si="818"/>
        <v>0</v>
      </c>
      <c r="J1143" s="68">
        <f t="shared" si="819"/>
        <v>0</v>
      </c>
      <c r="K1143" s="65">
        <f t="shared" si="820"/>
        <v>0</v>
      </c>
      <c r="L1143" s="69">
        <f t="shared" si="821"/>
        <v>0</v>
      </c>
      <c r="M1143" s="68">
        <f t="shared" si="822"/>
        <v>0</v>
      </c>
      <c r="N1143" s="65">
        <f t="shared" si="823"/>
        <v>0</v>
      </c>
      <c r="O1143" s="69">
        <f t="shared" si="824"/>
        <v>0</v>
      </c>
      <c r="P1143" s="68">
        <f t="shared" si="825"/>
        <v>0</v>
      </c>
      <c r="Q1143" s="65">
        <f t="shared" si="826"/>
        <v>0</v>
      </c>
      <c r="R1143" s="69">
        <f t="shared" si="827"/>
        <v>0</v>
      </c>
      <c r="S1143" s="68">
        <f t="shared" si="828"/>
        <v>0</v>
      </c>
      <c r="T1143" s="65">
        <f t="shared" si="829"/>
        <v>0</v>
      </c>
      <c r="U1143" s="69">
        <f t="shared" si="830"/>
        <v>0</v>
      </c>
      <c r="V1143" s="68">
        <f t="shared" si="831"/>
        <v>0</v>
      </c>
      <c r="W1143" s="65">
        <f t="shared" si="832"/>
        <v>0</v>
      </c>
      <c r="X1143" s="69">
        <f t="shared" si="833"/>
        <v>0</v>
      </c>
      <c r="Y1143" s="68">
        <f t="shared" si="834"/>
        <v>0</v>
      </c>
      <c r="Z1143" s="65">
        <f t="shared" si="835"/>
        <v>0</v>
      </c>
      <c r="AA1143" s="69">
        <f t="shared" si="836"/>
        <v>0</v>
      </c>
      <c r="AB1143" s="98">
        <f>SUMIF(BN1143:BU1143,"VERDADEIRO",BN$3:$BU1142)</f>
        <v>0</v>
      </c>
      <c r="AC1143" s="97">
        <f t="shared" si="812"/>
        <v>1140</v>
      </c>
      <c r="AD1143" s="89">
        <f>RTD("tryd.rtdserver",,"COT",B1143,"ULT")</f>
        <v>0</v>
      </c>
      <c r="AE1143" s="89">
        <f>RTD("tryd.rtdserver",,"COT",C1143,"ULT")</f>
        <v>0</v>
      </c>
      <c r="AF1143" s="89">
        <f>VLOOKUP($AC1143,LS_Coint_BD!$B$3:$AQ$1079,AF$2)*$AD1143+VLOOKUP($AC1143,LS_Coint_BD!$B$3:$AQ$1079,AF$2+1)</f>
        <v>0</v>
      </c>
      <c r="AG1143" s="89">
        <f>VLOOKUP($AC1143,LS_Coint_BD!$B$3:$AQ$1079,AG$2)*$AD1143+VLOOKUP($AC1143,LS_Coint_BD!$B$3:$AQ$1079,AG$2+1)</f>
        <v>0</v>
      </c>
      <c r="AH1143" s="89">
        <f>VLOOKUP($AC1143,LS_Coint_BD!$B$3:$AQ$1079,AH$2)*$AD1143+VLOOKUP($AC1143,LS_Coint_BD!$B$3:$AQ$1079,AH$2+1)</f>
        <v>0</v>
      </c>
      <c r="AI1143" s="89">
        <f>VLOOKUP($AC1143,LS_Coint_BD!$B$3:$AQ$1079,AI$2)*$AD1143+VLOOKUP($AC1143,LS_Coint_BD!$B$3:$AQ$1079,AI$2+1)</f>
        <v>0</v>
      </c>
      <c r="AJ1143" s="89">
        <f>VLOOKUP($AC1143,LS_Coint_BD!$B$3:$AQ$1079,AJ$2)*$AD1143+VLOOKUP($AC1143,LS_Coint_BD!$B$3:$AQ$1079,AJ$2+1)</f>
        <v>0</v>
      </c>
      <c r="AK1143" s="89">
        <f>VLOOKUP($AC1143,LS_Coint_BD!$B$3:$AQ$1079,AK$2)*$AD1143+VLOOKUP($AC1143,LS_Coint_BD!$B$3:$AQ$1079,AK$2+1)</f>
        <v>0</v>
      </c>
      <c r="AL1143" s="89">
        <f>VLOOKUP($AC1143,LS_Coint_BD!$B$3:$AQ$1079,AL$2)*$AD1143+VLOOKUP($AC1143,LS_Coint_BD!$B$3:$AQ$1079,AL$2+1)</f>
        <v>0</v>
      </c>
      <c r="AM1143" s="89">
        <f>VLOOKUP($AC1143,LS_Coint_BD!$B$3:$AQ$1079,AM$2)*$AD1143+VLOOKUP($AC1143,LS_Coint_BD!$B$3:$AQ$1079,AM$2+1)</f>
        <v>0</v>
      </c>
      <c r="AN1143" s="89">
        <f>VLOOKUP($AC1143,LS_Coint_BD!$B$3:$AQ$1079,AN$2)</f>
        <v>0</v>
      </c>
      <c r="AO1143" s="89">
        <f>VLOOKUP($AC1143,LS_Coint_BD!$B$3:$AQ$1079,AO$2)</f>
        <v>0</v>
      </c>
      <c r="AP1143" s="89">
        <f>VLOOKUP($AC1143,LS_Coint_BD!$B$3:$AQ$1079,AP$2)</f>
        <v>0</v>
      </c>
      <c r="AQ1143" s="89">
        <f>VLOOKUP($AC1143,LS_Coint_BD!$B$3:$AQ$1079,AQ$2)</f>
        <v>0</v>
      </c>
      <c r="AR1143" s="89">
        <f>VLOOKUP($AC1143,LS_Coint_BD!$B$3:$AQ$1079,AR$2)</f>
        <v>0</v>
      </c>
      <c r="AS1143" s="89">
        <f>VLOOKUP($AC1143,LS_Coint_BD!$B$3:$AQ$1079,AS$2)</f>
        <v>0</v>
      </c>
      <c r="AT1143" s="89">
        <f>VLOOKUP($AC1143,LS_Coint_BD!$B$3:$AQ$1079,AT$2)</f>
        <v>0</v>
      </c>
      <c r="AU1143" s="89">
        <f>VLOOKUP($AC1143,LS_Coint_BD!$B$3:$AQ$1079,AU$2)</f>
        <v>0</v>
      </c>
      <c r="AV1143" s="89">
        <f>VLOOKUP($AC1143,LS_Coint_BD!$B$3:$AQ$1079,AV$2)</f>
        <v>0</v>
      </c>
      <c r="AW1143" s="89">
        <f>VLOOKUP($AC1143,LS_Coint_BD!$B$3:$AQ$1079,AW$2)</f>
        <v>0</v>
      </c>
      <c r="AX1143" s="89">
        <f>VLOOKUP($AC1143,LS_Coint_BD!$B$3:$AQ$1079,AX$2)</f>
        <v>0</v>
      </c>
      <c r="AY1143" s="89">
        <f>VLOOKUP($AC1143,LS_Coint_BD!$B$3:$AQ$1079,AY$2)</f>
        <v>0</v>
      </c>
      <c r="AZ1143" s="89">
        <f>VLOOKUP($AC1143,LS_Coint_BD!$B$3:$AQ$1079,AZ$2)</f>
        <v>0</v>
      </c>
      <c r="BA1143" s="89">
        <f>VLOOKUP($AC1143,LS_Coint_BD!$B$3:$AQ$1079,BA$2)</f>
        <v>0</v>
      </c>
      <c r="BB1143" s="89">
        <f>VLOOKUP($AC1143,LS_Coint_BD!$B$3:$AQ$1079,BB$2)</f>
        <v>0</v>
      </c>
      <c r="BC1143" s="89">
        <f>VLOOKUP($AC1143,LS_Coint_BD!$B$3:$AQ$1079,BC$2)</f>
        <v>0</v>
      </c>
      <c r="BD1143" s="89">
        <f t="shared" si="837"/>
        <v>0</v>
      </c>
      <c r="BE1143" s="89">
        <f t="shared" si="838"/>
        <v>0</v>
      </c>
      <c r="BF1143" s="89">
        <f t="shared" si="839"/>
        <v>0</v>
      </c>
      <c r="BG1143" s="89">
        <f t="shared" si="840"/>
        <v>0</v>
      </c>
      <c r="BH1143" s="89">
        <f t="shared" si="841"/>
        <v>0</v>
      </c>
      <c r="BI1143" s="89">
        <f t="shared" si="842"/>
        <v>0</v>
      </c>
      <c r="BJ1143" s="89">
        <f t="shared" si="843"/>
        <v>0</v>
      </c>
      <c r="BK1143" s="89">
        <f t="shared" si="844"/>
        <v>0</v>
      </c>
      <c r="BL1143" s="89">
        <f t="shared" si="845"/>
        <v>0</v>
      </c>
      <c r="BM1143" s="89"/>
      <c r="BN1143" s="26" t="b">
        <f t="shared" si="846"/>
        <v>0</v>
      </c>
      <c r="BO1143" s="26" t="b">
        <f t="shared" si="847"/>
        <v>0</v>
      </c>
      <c r="BP1143" s="26" t="b">
        <f t="shared" si="848"/>
        <v>0</v>
      </c>
      <c r="BQ1143" s="26" t="b">
        <f t="shared" si="849"/>
        <v>0</v>
      </c>
      <c r="BR1143" s="26" t="b">
        <f t="shared" si="850"/>
        <v>0</v>
      </c>
      <c r="BS1143" s="26" t="b">
        <f t="shared" si="851"/>
        <v>0</v>
      </c>
      <c r="BT1143" s="26" t="b">
        <f t="shared" si="852"/>
        <v>0</v>
      </c>
      <c r="BU1143" s="26" t="b">
        <f t="shared" si="853"/>
        <v>0</v>
      </c>
    </row>
    <row r="1144" spans="2:73" ht="15" thickBot="1" x14ac:dyDescent="0.35">
      <c r="B1144" s="17">
        <f>VLOOKUP($AC1144,LS_Coint_BD!$B$3:$D$1079,2)</f>
        <v>0</v>
      </c>
      <c r="C1144" s="87">
        <f>VLOOKUP($AC1144,LS_Coint_BD!$B$3:$D$1079,3)</f>
        <v>0</v>
      </c>
      <c r="D1144" s="68">
        <f t="shared" si="813"/>
        <v>0</v>
      </c>
      <c r="E1144" s="65">
        <f t="shared" si="814"/>
        <v>0</v>
      </c>
      <c r="F1144" s="69">
        <f t="shared" si="815"/>
        <v>0</v>
      </c>
      <c r="G1144" s="68">
        <f t="shared" si="816"/>
        <v>0</v>
      </c>
      <c r="H1144" s="65">
        <f t="shared" si="817"/>
        <v>0</v>
      </c>
      <c r="I1144" s="69">
        <f t="shared" si="818"/>
        <v>0</v>
      </c>
      <c r="J1144" s="68">
        <f t="shared" si="819"/>
        <v>0</v>
      </c>
      <c r="K1144" s="65">
        <f t="shared" si="820"/>
        <v>0</v>
      </c>
      <c r="L1144" s="69">
        <f t="shared" si="821"/>
        <v>0</v>
      </c>
      <c r="M1144" s="68">
        <f t="shared" si="822"/>
        <v>0</v>
      </c>
      <c r="N1144" s="65">
        <f t="shared" si="823"/>
        <v>0</v>
      </c>
      <c r="O1144" s="69">
        <f t="shared" si="824"/>
        <v>0</v>
      </c>
      <c r="P1144" s="68">
        <f t="shared" si="825"/>
        <v>0</v>
      </c>
      <c r="Q1144" s="65">
        <f t="shared" si="826"/>
        <v>0</v>
      </c>
      <c r="R1144" s="69">
        <f t="shared" si="827"/>
        <v>0</v>
      </c>
      <c r="S1144" s="68">
        <f t="shared" si="828"/>
        <v>0</v>
      </c>
      <c r="T1144" s="65">
        <f t="shared" si="829"/>
        <v>0</v>
      </c>
      <c r="U1144" s="69">
        <f t="shared" si="830"/>
        <v>0</v>
      </c>
      <c r="V1144" s="68">
        <f t="shared" si="831"/>
        <v>0</v>
      </c>
      <c r="W1144" s="65">
        <f t="shared" si="832"/>
        <v>0</v>
      </c>
      <c r="X1144" s="69">
        <f t="shared" si="833"/>
        <v>0</v>
      </c>
      <c r="Y1144" s="68">
        <f t="shared" si="834"/>
        <v>0</v>
      </c>
      <c r="Z1144" s="65">
        <f t="shared" si="835"/>
        <v>0</v>
      </c>
      <c r="AA1144" s="69">
        <f t="shared" si="836"/>
        <v>0</v>
      </c>
      <c r="AB1144" s="98">
        <f>SUMIF(BN1144:BU1144,"VERDADEIRO",BN$3:$BU1143)</f>
        <v>0</v>
      </c>
      <c r="AC1144" s="97">
        <f t="shared" si="812"/>
        <v>1141</v>
      </c>
      <c r="AD1144" s="89">
        <f>RTD("tryd.rtdserver",,"COT",B1144,"ULT")</f>
        <v>0</v>
      </c>
      <c r="AE1144" s="89">
        <f>RTD("tryd.rtdserver",,"COT",C1144,"ULT")</f>
        <v>0</v>
      </c>
      <c r="AF1144" s="89">
        <f>VLOOKUP($AC1144,LS_Coint_BD!$B$3:$AQ$1079,AF$2)*$AD1144+VLOOKUP($AC1144,LS_Coint_BD!$B$3:$AQ$1079,AF$2+1)</f>
        <v>0</v>
      </c>
      <c r="AG1144" s="89">
        <f>VLOOKUP($AC1144,LS_Coint_BD!$B$3:$AQ$1079,AG$2)*$AD1144+VLOOKUP($AC1144,LS_Coint_BD!$B$3:$AQ$1079,AG$2+1)</f>
        <v>0</v>
      </c>
      <c r="AH1144" s="89">
        <f>VLOOKUP($AC1144,LS_Coint_BD!$B$3:$AQ$1079,AH$2)*$AD1144+VLOOKUP($AC1144,LS_Coint_BD!$B$3:$AQ$1079,AH$2+1)</f>
        <v>0</v>
      </c>
      <c r="AI1144" s="89">
        <f>VLOOKUP($AC1144,LS_Coint_BD!$B$3:$AQ$1079,AI$2)*$AD1144+VLOOKUP($AC1144,LS_Coint_BD!$B$3:$AQ$1079,AI$2+1)</f>
        <v>0</v>
      </c>
      <c r="AJ1144" s="89">
        <f>VLOOKUP($AC1144,LS_Coint_BD!$B$3:$AQ$1079,AJ$2)*$AD1144+VLOOKUP($AC1144,LS_Coint_BD!$B$3:$AQ$1079,AJ$2+1)</f>
        <v>0</v>
      </c>
      <c r="AK1144" s="89">
        <f>VLOOKUP($AC1144,LS_Coint_BD!$B$3:$AQ$1079,AK$2)*$AD1144+VLOOKUP($AC1144,LS_Coint_BD!$B$3:$AQ$1079,AK$2+1)</f>
        <v>0</v>
      </c>
      <c r="AL1144" s="89">
        <f>VLOOKUP($AC1144,LS_Coint_BD!$B$3:$AQ$1079,AL$2)*$AD1144+VLOOKUP($AC1144,LS_Coint_BD!$B$3:$AQ$1079,AL$2+1)</f>
        <v>0</v>
      </c>
      <c r="AM1144" s="89">
        <f>VLOOKUP($AC1144,LS_Coint_BD!$B$3:$AQ$1079,AM$2)*$AD1144+VLOOKUP($AC1144,LS_Coint_BD!$B$3:$AQ$1079,AM$2+1)</f>
        <v>0</v>
      </c>
      <c r="AN1144" s="89">
        <f>VLOOKUP($AC1144,LS_Coint_BD!$B$3:$AQ$1079,AN$2)</f>
        <v>0</v>
      </c>
      <c r="AO1144" s="89">
        <f>VLOOKUP($AC1144,LS_Coint_BD!$B$3:$AQ$1079,AO$2)</f>
        <v>0</v>
      </c>
      <c r="AP1144" s="89">
        <f>VLOOKUP($AC1144,LS_Coint_BD!$B$3:$AQ$1079,AP$2)</f>
        <v>0</v>
      </c>
      <c r="AQ1144" s="89">
        <f>VLOOKUP($AC1144,LS_Coint_BD!$B$3:$AQ$1079,AQ$2)</f>
        <v>0</v>
      </c>
      <c r="AR1144" s="89">
        <f>VLOOKUP($AC1144,LS_Coint_BD!$B$3:$AQ$1079,AR$2)</f>
        <v>0</v>
      </c>
      <c r="AS1144" s="89">
        <f>VLOOKUP($AC1144,LS_Coint_BD!$B$3:$AQ$1079,AS$2)</f>
        <v>0</v>
      </c>
      <c r="AT1144" s="89">
        <f>VLOOKUP($AC1144,LS_Coint_BD!$B$3:$AQ$1079,AT$2)</f>
        <v>0</v>
      </c>
      <c r="AU1144" s="89">
        <f>VLOOKUP($AC1144,LS_Coint_BD!$B$3:$AQ$1079,AU$2)</f>
        <v>0</v>
      </c>
      <c r="AV1144" s="89">
        <f>VLOOKUP($AC1144,LS_Coint_BD!$B$3:$AQ$1079,AV$2)</f>
        <v>0</v>
      </c>
      <c r="AW1144" s="89">
        <f>VLOOKUP($AC1144,LS_Coint_BD!$B$3:$AQ$1079,AW$2)</f>
        <v>0</v>
      </c>
      <c r="AX1144" s="89">
        <f>VLOOKUP($AC1144,LS_Coint_BD!$B$3:$AQ$1079,AX$2)</f>
        <v>0</v>
      </c>
      <c r="AY1144" s="89">
        <f>VLOOKUP($AC1144,LS_Coint_BD!$B$3:$AQ$1079,AY$2)</f>
        <v>0</v>
      </c>
      <c r="AZ1144" s="89">
        <f>VLOOKUP($AC1144,LS_Coint_BD!$B$3:$AQ$1079,AZ$2)</f>
        <v>0</v>
      </c>
      <c r="BA1144" s="89">
        <f>VLOOKUP($AC1144,LS_Coint_BD!$B$3:$AQ$1079,BA$2)</f>
        <v>0</v>
      </c>
      <c r="BB1144" s="89">
        <f>VLOOKUP($AC1144,LS_Coint_BD!$B$3:$AQ$1079,BB$2)</f>
        <v>0</v>
      </c>
      <c r="BC1144" s="89">
        <f>VLOOKUP($AC1144,LS_Coint_BD!$B$3:$AQ$1079,BC$2)</f>
        <v>0</v>
      </c>
      <c r="BD1144" s="89">
        <f t="shared" si="837"/>
        <v>0</v>
      </c>
      <c r="BE1144" s="89">
        <f t="shared" si="838"/>
        <v>0</v>
      </c>
      <c r="BF1144" s="89">
        <f t="shared" si="839"/>
        <v>0</v>
      </c>
      <c r="BG1144" s="89">
        <f t="shared" si="840"/>
        <v>0</v>
      </c>
      <c r="BH1144" s="89">
        <f t="shared" si="841"/>
        <v>0</v>
      </c>
      <c r="BI1144" s="89">
        <f t="shared" si="842"/>
        <v>0</v>
      </c>
      <c r="BJ1144" s="89">
        <f t="shared" si="843"/>
        <v>0</v>
      </c>
      <c r="BK1144" s="89">
        <f t="shared" si="844"/>
        <v>0</v>
      </c>
      <c r="BL1144" s="89">
        <f t="shared" si="845"/>
        <v>0</v>
      </c>
      <c r="BM1144" s="89"/>
      <c r="BN1144" s="26" t="b">
        <f t="shared" si="846"/>
        <v>0</v>
      </c>
      <c r="BO1144" s="26" t="b">
        <f t="shared" si="847"/>
        <v>0</v>
      </c>
      <c r="BP1144" s="26" t="b">
        <f t="shared" si="848"/>
        <v>0</v>
      </c>
      <c r="BQ1144" s="26" t="b">
        <f t="shared" si="849"/>
        <v>0</v>
      </c>
      <c r="BR1144" s="26" t="b">
        <f t="shared" si="850"/>
        <v>0</v>
      </c>
      <c r="BS1144" s="26" t="b">
        <f t="shared" si="851"/>
        <v>0</v>
      </c>
      <c r="BT1144" s="26" t="b">
        <f t="shared" si="852"/>
        <v>0</v>
      </c>
      <c r="BU1144" s="26" t="b">
        <f t="shared" si="853"/>
        <v>0</v>
      </c>
    </row>
    <row r="1145" spans="2:73" ht="15" thickBot="1" x14ac:dyDescent="0.35">
      <c r="B1145" s="17">
        <f>VLOOKUP($AC1145,LS_Coint_BD!$B$3:$D$1079,2)</f>
        <v>0</v>
      </c>
      <c r="C1145" s="87">
        <f>VLOOKUP($AC1145,LS_Coint_BD!$B$3:$D$1079,3)</f>
        <v>0</v>
      </c>
      <c r="D1145" s="68">
        <f t="shared" si="813"/>
        <v>0</v>
      </c>
      <c r="E1145" s="65">
        <f t="shared" si="814"/>
        <v>0</v>
      </c>
      <c r="F1145" s="69">
        <f t="shared" si="815"/>
        <v>0</v>
      </c>
      <c r="G1145" s="68">
        <f t="shared" si="816"/>
        <v>0</v>
      </c>
      <c r="H1145" s="65">
        <f t="shared" si="817"/>
        <v>0</v>
      </c>
      <c r="I1145" s="69">
        <f t="shared" si="818"/>
        <v>0</v>
      </c>
      <c r="J1145" s="68">
        <f t="shared" si="819"/>
        <v>0</v>
      </c>
      <c r="K1145" s="65">
        <f t="shared" si="820"/>
        <v>0</v>
      </c>
      <c r="L1145" s="69">
        <f t="shared" si="821"/>
        <v>0</v>
      </c>
      <c r="M1145" s="68">
        <f t="shared" si="822"/>
        <v>0</v>
      </c>
      <c r="N1145" s="65">
        <f t="shared" si="823"/>
        <v>0</v>
      </c>
      <c r="O1145" s="69">
        <f t="shared" si="824"/>
        <v>0</v>
      </c>
      <c r="P1145" s="68">
        <f t="shared" si="825"/>
        <v>0</v>
      </c>
      <c r="Q1145" s="65">
        <f t="shared" si="826"/>
        <v>0</v>
      </c>
      <c r="R1145" s="69">
        <f t="shared" si="827"/>
        <v>0</v>
      </c>
      <c r="S1145" s="68">
        <f t="shared" si="828"/>
        <v>0</v>
      </c>
      <c r="T1145" s="65">
        <f t="shared" si="829"/>
        <v>0</v>
      </c>
      <c r="U1145" s="69">
        <f t="shared" si="830"/>
        <v>0</v>
      </c>
      <c r="V1145" s="68">
        <f t="shared" si="831"/>
        <v>0</v>
      </c>
      <c r="W1145" s="65">
        <f t="shared" si="832"/>
        <v>0</v>
      </c>
      <c r="X1145" s="69">
        <f t="shared" si="833"/>
        <v>0</v>
      </c>
      <c r="Y1145" s="68">
        <f t="shared" si="834"/>
        <v>0</v>
      </c>
      <c r="Z1145" s="65">
        <f t="shared" si="835"/>
        <v>0</v>
      </c>
      <c r="AA1145" s="69">
        <f t="shared" si="836"/>
        <v>0</v>
      </c>
      <c r="AB1145" s="98">
        <f>SUMIF(BN1145:BU1145,"VERDADEIRO",BN$3:$BU1144)</f>
        <v>0</v>
      </c>
      <c r="AC1145" s="97">
        <f t="shared" si="812"/>
        <v>1142</v>
      </c>
      <c r="AD1145" s="89">
        <f>RTD("tryd.rtdserver",,"COT",B1145,"ULT")</f>
        <v>0</v>
      </c>
      <c r="AE1145" s="89">
        <f>RTD("tryd.rtdserver",,"COT",C1145,"ULT")</f>
        <v>0</v>
      </c>
      <c r="AF1145" s="89">
        <f>VLOOKUP($AC1145,LS_Coint_BD!$B$3:$AQ$1079,AF$2)*$AD1145+VLOOKUP($AC1145,LS_Coint_BD!$B$3:$AQ$1079,AF$2+1)</f>
        <v>0</v>
      </c>
      <c r="AG1145" s="89">
        <f>VLOOKUP($AC1145,LS_Coint_BD!$B$3:$AQ$1079,AG$2)*$AD1145+VLOOKUP($AC1145,LS_Coint_BD!$B$3:$AQ$1079,AG$2+1)</f>
        <v>0</v>
      </c>
      <c r="AH1145" s="89">
        <f>VLOOKUP($AC1145,LS_Coint_BD!$B$3:$AQ$1079,AH$2)*$AD1145+VLOOKUP($AC1145,LS_Coint_BD!$B$3:$AQ$1079,AH$2+1)</f>
        <v>0</v>
      </c>
      <c r="AI1145" s="89">
        <f>VLOOKUP($AC1145,LS_Coint_BD!$B$3:$AQ$1079,AI$2)*$AD1145+VLOOKUP($AC1145,LS_Coint_BD!$B$3:$AQ$1079,AI$2+1)</f>
        <v>0</v>
      </c>
      <c r="AJ1145" s="89">
        <f>VLOOKUP($AC1145,LS_Coint_BD!$B$3:$AQ$1079,AJ$2)*$AD1145+VLOOKUP($AC1145,LS_Coint_BD!$B$3:$AQ$1079,AJ$2+1)</f>
        <v>0</v>
      </c>
      <c r="AK1145" s="89">
        <f>VLOOKUP($AC1145,LS_Coint_BD!$B$3:$AQ$1079,AK$2)*$AD1145+VLOOKUP($AC1145,LS_Coint_BD!$B$3:$AQ$1079,AK$2+1)</f>
        <v>0</v>
      </c>
      <c r="AL1145" s="89">
        <f>VLOOKUP($AC1145,LS_Coint_BD!$B$3:$AQ$1079,AL$2)*$AD1145+VLOOKUP($AC1145,LS_Coint_BD!$B$3:$AQ$1079,AL$2+1)</f>
        <v>0</v>
      </c>
      <c r="AM1145" s="89">
        <f>VLOOKUP($AC1145,LS_Coint_BD!$B$3:$AQ$1079,AM$2)*$AD1145+VLOOKUP($AC1145,LS_Coint_BD!$B$3:$AQ$1079,AM$2+1)</f>
        <v>0</v>
      </c>
      <c r="AN1145" s="89">
        <f>VLOOKUP($AC1145,LS_Coint_BD!$B$3:$AQ$1079,AN$2)</f>
        <v>0</v>
      </c>
      <c r="AO1145" s="89">
        <f>VLOOKUP($AC1145,LS_Coint_BD!$B$3:$AQ$1079,AO$2)</f>
        <v>0</v>
      </c>
      <c r="AP1145" s="89">
        <f>VLOOKUP($AC1145,LS_Coint_BD!$B$3:$AQ$1079,AP$2)</f>
        <v>0</v>
      </c>
      <c r="AQ1145" s="89">
        <f>VLOOKUP($AC1145,LS_Coint_BD!$B$3:$AQ$1079,AQ$2)</f>
        <v>0</v>
      </c>
      <c r="AR1145" s="89">
        <f>VLOOKUP($AC1145,LS_Coint_BD!$B$3:$AQ$1079,AR$2)</f>
        <v>0</v>
      </c>
      <c r="AS1145" s="89">
        <f>VLOOKUP($AC1145,LS_Coint_BD!$B$3:$AQ$1079,AS$2)</f>
        <v>0</v>
      </c>
      <c r="AT1145" s="89">
        <f>VLOOKUP($AC1145,LS_Coint_BD!$B$3:$AQ$1079,AT$2)</f>
        <v>0</v>
      </c>
      <c r="AU1145" s="89">
        <f>VLOOKUP($AC1145,LS_Coint_BD!$B$3:$AQ$1079,AU$2)</f>
        <v>0</v>
      </c>
      <c r="AV1145" s="89">
        <f>VLOOKUP($AC1145,LS_Coint_BD!$B$3:$AQ$1079,AV$2)</f>
        <v>0</v>
      </c>
      <c r="AW1145" s="89">
        <f>VLOOKUP($AC1145,LS_Coint_BD!$B$3:$AQ$1079,AW$2)</f>
        <v>0</v>
      </c>
      <c r="AX1145" s="89">
        <f>VLOOKUP($AC1145,LS_Coint_BD!$B$3:$AQ$1079,AX$2)</f>
        <v>0</v>
      </c>
      <c r="AY1145" s="89">
        <f>VLOOKUP($AC1145,LS_Coint_BD!$B$3:$AQ$1079,AY$2)</f>
        <v>0</v>
      </c>
      <c r="AZ1145" s="89">
        <f>VLOOKUP($AC1145,LS_Coint_BD!$B$3:$AQ$1079,AZ$2)</f>
        <v>0</v>
      </c>
      <c r="BA1145" s="89">
        <f>VLOOKUP($AC1145,LS_Coint_BD!$B$3:$AQ$1079,BA$2)</f>
        <v>0</v>
      </c>
      <c r="BB1145" s="89">
        <f>VLOOKUP($AC1145,LS_Coint_BD!$B$3:$AQ$1079,BB$2)</f>
        <v>0</v>
      </c>
      <c r="BC1145" s="89">
        <f>VLOOKUP($AC1145,LS_Coint_BD!$B$3:$AQ$1079,BC$2)</f>
        <v>0</v>
      </c>
      <c r="BD1145" s="89">
        <f t="shared" si="837"/>
        <v>0</v>
      </c>
      <c r="BE1145" s="89">
        <f t="shared" si="838"/>
        <v>0</v>
      </c>
      <c r="BF1145" s="89">
        <f t="shared" si="839"/>
        <v>0</v>
      </c>
      <c r="BG1145" s="89">
        <f t="shared" si="840"/>
        <v>0</v>
      </c>
      <c r="BH1145" s="89">
        <f t="shared" si="841"/>
        <v>0</v>
      </c>
      <c r="BI1145" s="89">
        <f t="shared" si="842"/>
        <v>0</v>
      </c>
      <c r="BJ1145" s="89">
        <f t="shared" si="843"/>
        <v>0</v>
      </c>
      <c r="BK1145" s="89">
        <f t="shared" si="844"/>
        <v>0</v>
      </c>
      <c r="BL1145" s="89">
        <f t="shared" si="845"/>
        <v>0</v>
      </c>
      <c r="BM1145" s="89"/>
      <c r="BN1145" s="26" t="b">
        <f t="shared" si="846"/>
        <v>0</v>
      </c>
      <c r="BO1145" s="26" t="b">
        <f t="shared" si="847"/>
        <v>0</v>
      </c>
      <c r="BP1145" s="26" t="b">
        <f t="shared" si="848"/>
        <v>0</v>
      </c>
      <c r="BQ1145" s="26" t="b">
        <f t="shared" si="849"/>
        <v>0</v>
      </c>
      <c r="BR1145" s="26" t="b">
        <f t="shared" si="850"/>
        <v>0</v>
      </c>
      <c r="BS1145" s="26" t="b">
        <f t="shared" si="851"/>
        <v>0</v>
      </c>
      <c r="BT1145" s="26" t="b">
        <f t="shared" si="852"/>
        <v>0</v>
      </c>
      <c r="BU1145" s="26" t="b">
        <f t="shared" si="853"/>
        <v>0</v>
      </c>
    </row>
    <row r="1146" spans="2:73" ht="15" thickBot="1" x14ac:dyDescent="0.35">
      <c r="B1146" s="17">
        <f>VLOOKUP($AC1146,LS_Coint_BD!$B$3:$D$1079,2)</f>
        <v>0</v>
      </c>
      <c r="C1146" s="87">
        <f>VLOOKUP($AC1146,LS_Coint_BD!$B$3:$D$1079,3)</f>
        <v>0</v>
      </c>
      <c r="D1146" s="68">
        <f t="shared" si="813"/>
        <v>0</v>
      </c>
      <c r="E1146" s="65">
        <f t="shared" si="814"/>
        <v>0</v>
      </c>
      <c r="F1146" s="69">
        <f t="shared" si="815"/>
        <v>0</v>
      </c>
      <c r="G1146" s="68">
        <f t="shared" si="816"/>
        <v>0</v>
      </c>
      <c r="H1146" s="65">
        <f t="shared" si="817"/>
        <v>0</v>
      </c>
      <c r="I1146" s="69">
        <f t="shared" si="818"/>
        <v>0</v>
      </c>
      <c r="J1146" s="68">
        <f t="shared" si="819"/>
        <v>0</v>
      </c>
      <c r="K1146" s="65">
        <f t="shared" si="820"/>
        <v>0</v>
      </c>
      <c r="L1146" s="69">
        <f t="shared" si="821"/>
        <v>0</v>
      </c>
      <c r="M1146" s="68">
        <f t="shared" si="822"/>
        <v>0</v>
      </c>
      <c r="N1146" s="65">
        <f t="shared" si="823"/>
        <v>0</v>
      </c>
      <c r="O1146" s="69">
        <f t="shared" si="824"/>
        <v>0</v>
      </c>
      <c r="P1146" s="68">
        <f t="shared" si="825"/>
        <v>0</v>
      </c>
      <c r="Q1146" s="65">
        <f t="shared" si="826"/>
        <v>0</v>
      </c>
      <c r="R1146" s="69">
        <f t="shared" si="827"/>
        <v>0</v>
      </c>
      <c r="S1146" s="68">
        <f t="shared" si="828"/>
        <v>0</v>
      </c>
      <c r="T1146" s="65">
        <f t="shared" si="829"/>
        <v>0</v>
      </c>
      <c r="U1146" s="69">
        <f t="shared" si="830"/>
        <v>0</v>
      </c>
      <c r="V1146" s="68">
        <f t="shared" si="831"/>
        <v>0</v>
      </c>
      <c r="W1146" s="65">
        <f t="shared" si="832"/>
        <v>0</v>
      </c>
      <c r="X1146" s="69">
        <f t="shared" si="833"/>
        <v>0</v>
      </c>
      <c r="Y1146" s="68">
        <f t="shared" si="834"/>
        <v>0</v>
      </c>
      <c r="Z1146" s="65">
        <f t="shared" si="835"/>
        <v>0</v>
      </c>
      <c r="AA1146" s="69">
        <f t="shared" si="836"/>
        <v>0</v>
      </c>
      <c r="AB1146" s="98">
        <f>SUMIF(BN1146:BU1146,"VERDADEIRO",BN$3:$BU1145)</f>
        <v>0</v>
      </c>
      <c r="AC1146" s="97">
        <f t="shared" si="812"/>
        <v>1143</v>
      </c>
      <c r="AD1146" s="89">
        <f>RTD("tryd.rtdserver",,"COT",B1146,"ULT")</f>
        <v>0</v>
      </c>
      <c r="AE1146" s="89">
        <f>RTD("tryd.rtdserver",,"COT",C1146,"ULT")</f>
        <v>0</v>
      </c>
      <c r="AF1146" s="89">
        <f>VLOOKUP($AC1146,LS_Coint_BD!$B$3:$AQ$1079,AF$2)*$AD1146+VLOOKUP($AC1146,LS_Coint_BD!$B$3:$AQ$1079,AF$2+1)</f>
        <v>0</v>
      </c>
      <c r="AG1146" s="89">
        <f>VLOOKUP($AC1146,LS_Coint_BD!$B$3:$AQ$1079,AG$2)*$AD1146+VLOOKUP($AC1146,LS_Coint_BD!$B$3:$AQ$1079,AG$2+1)</f>
        <v>0</v>
      </c>
      <c r="AH1146" s="89">
        <f>VLOOKUP($AC1146,LS_Coint_BD!$B$3:$AQ$1079,AH$2)*$AD1146+VLOOKUP($AC1146,LS_Coint_BD!$B$3:$AQ$1079,AH$2+1)</f>
        <v>0</v>
      </c>
      <c r="AI1146" s="89">
        <f>VLOOKUP($AC1146,LS_Coint_BD!$B$3:$AQ$1079,AI$2)*$AD1146+VLOOKUP($AC1146,LS_Coint_BD!$B$3:$AQ$1079,AI$2+1)</f>
        <v>0</v>
      </c>
      <c r="AJ1146" s="89">
        <f>VLOOKUP($AC1146,LS_Coint_BD!$B$3:$AQ$1079,AJ$2)*$AD1146+VLOOKUP($AC1146,LS_Coint_BD!$B$3:$AQ$1079,AJ$2+1)</f>
        <v>0</v>
      </c>
      <c r="AK1146" s="89">
        <f>VLOOKUP($AC1146,LS_Coint_BD!$B$3:$AQ$1079,AK$2)*$AD1146+VLOOKUP($AC1146,LS_Coint_BD!$B$3:$AQ$1079,AK$2+1)</f>
        <v>0</v>
      </c>
      <c r="AL1146" s="89">
        <f>VLOOKUP($AC1146,LS_Coint_BD!$B$3:$AQ$1079,AL$2)*$AD1146+VLOOKUP($AC1146,LS_Coint_BD!$B$3:$AQ$1079,AL$2+1)</f>
        <v>0</v>
      </c>
      <c r="AM1146" s="89">
        <f>VLOOKUP($AC1146,LS_Coint_BD!$B$3:$AQ$1079,AM$2)*$AD1146+VLOOKUP($AC1146,LS_Coint_BD!$B$3:$AQ$1079,AM$2+1)</f>
        <v>0</v>
      </c>
      <c r="AN1146" s="89">
        <f>VLOOKUP($AC1146,LS_Coint_BD!$B$3:$AQ$1079,AN$2)</f>
        <v>0</v>
      </c>
      <c r="AO1146" s="89">
        <f>VLOOKUP($AC1146,LS_Coint_BD!$B$3:$AQ$1079,AO$2)</f>
        <v>0</v>
      </c>
      <c r="AP1146" s="89">
        <f>VLOOKUP($AC1146,LS_Coint_BD!$B$3:$AQ$1079,AP$2)</f>
        <v>0</v>
      </c>
      <c r="AQ1146" s="89">
        <f>VLOOKUP($AC1146,LS_Coint_BD!$B$3:$AQ$1079,AQ$2)</f>
        <v>0</v>
      </c>
      <c r="AR1146" s="89">
        <f>VLOOKUP($AC1146,LS_Coint_BD!$B$3:$AQ$1079,AR$2)</f>
        <v>0</v>
      </c>
      <c r="AS1146" s="89">
        <f>VLOOKUP($AC1146,LS_Coint_BD!$B$3:$AQ$1079,AS$2)</f>
        <v>0</v>
      </c>
      <c r="AT1146" s="89">
        <f>VLOOKUP($AC1146,LS_Coint_BD!$B$3:$AQ$1079,AT$2)</f>
        <v>0</v>
      </c>
      <c r="AU1146" s="89">
        <f>VLOOKUP($AC1146,LS_Coint_BD!$B$3:$AQ$1079,AU$2)</f>
        <v>0</v>
      </c>
      <c r="AV1146" s="89">
        <f>VLOOKUP($AC1146,LS_Coint_BD!$B$3:$AQ$1079,AV$2)</f>
        <v>0</v>
      </c>
      <c r="AW1146" s="89">
        <f>VLOOKUP($AC1146,LS_Coint_BD!$B$3:$AQ$1079,AW$2)</f>
        <v>0</v>
      </c>
      <c r="AX1146" s="89">
        <f>VLOOKUP($AC1146,LS_Coint_BD!$B$3:$AQ$1079,AX$2)</f>
        <v>0</v>
      </c>
      <c r="AY1146" s="89">
        <f>VLOOKUP($AC1146,LS_Coint_BD!$B$3:$AQ$1079,AY$2)</f>
        <v>0</v>
      </c>
      <c r="AZ1146" s="89">
        <f>VLOOKUP($AC1146,LS_Coint_BD!$B$3:$AQ$1079,AZ$2)</f>
        <v>0</v>
      </c>
      <c r="BA1146" s="89">
        <f>VLOOKUP($AC1146,LS_Coint_BD!$B$3:$AQ$1079,BA$2)</f>
        <v>0</v>
      </c>
      <c r="BB1146" s="89">
        <f>VLOOKUP($AC1146,LS_Coint_BD!$B$3:$AQ$1079,BB$2)</f>
        <v>0</v>
      </c>
      <c r="BC1146" s="89">
        <f>VLOOKUP($AC1146,LS_Coint_BD!$B$3:$AQ$1079,BC$2)</f>
        <v>0</v>
      </c>
      <c r="BD1146" s="89">
        <f t="shared" si="837"/>
        <v>0</v>
      </c>
      <c r="BE1146" s="89">
        <f t="shared" si="838"/>
        <v>0</v>
      </c>
      <c r="BF1146" s="89">
        <f t="shared" si="839"/>
        <v>0</v>
      </c>
      <c r="BG1146" s="89">
        <f t="shared" si="840"/>
        <v>0</v>
      </c>
      <c r="BH1146" s="89">
        <f t="shared" si="841"/>
        <v>0</v>
      </c>
      <c r="BI1146" s="89">
        <f t="shared" si="842"/>
        <v>0</v>
      </c>
      <c r="BJ1146" s="89">
        <f t="shared" si="843"/>
        <v>0</v>
      </c>
      <c r="BK1146" s="89">
        <f t="shared" si="844"/>
        <v>0</v>
      </c>
      <c r="BL1146" s="89">
        <f t="shared" si="845"/>
        <v>0</v>
      </c>
      <c r="BM1146" s="89"/>
      <c r="BN1146" s="26" t="b">
        <f t="shared" si="846"/>
        <v>0</v>
      </c>
      <c r="BO1146" s="26" t="b">
        <f t="shared" si="847"/>
        <v>0</v>
      </c>
      <c r="BP1146" s="26" t="b">
        <f t="shared" si="848"/>
        <v>0</v>
      </c>
      <c r="BQ1146" s="26" t="b">
        <f t="shared" si="849"/>
        <v>0</v>
      </c>
      <c r="BR1146" s="26" t="b">
        <f t="shared" si="850"/>
        <v>0</v>
      </c>
      <c r="BS1146" s="26" t="b">
        <f t="shared" si="851"/>
        <v>0</v>
      </c>
      <c r="BT1146" s="26" t="b">
        <f t="shared" si="852"/>
        <v>0</v>
      </c>
      <c r="BU1146" s="26" t="b">
        <f t="shared" si="853"/>
        <v>0</v>
      </c>
    </row>
    <row r="1147" spans="2:73" ht="15" thickBot="1" x14ac:dyDescent="0.35">
      <c r="B1147" s="17">
        <f>VLOOKUP($AC1147,LS_Coint_BD!$B$3:$D$1079,2)</f>
        <v>0</v>
      </c>
      <c r="C1147" s="87">
        <f>VLOOKUP($AC1147,LS_Coint_BD!$B$3:$D$1079,3)</f>
        <v>0</v>
      </c>
      <c r="D1147" s="68">
        <f t="shared" si="813"/>
        <v>0</v>
      </c>
      <c r="E1147" s="65">
        <f t="shared" si="814"/>
        <v>0</v>
      </c>
      <c r="F1147" s="69">
        <f t="shared" si="815"/>
        <v>0</v>
      </c>
      <c r="G1147" s="68">
        <f t="shared" si="816"/>
        <v>0</v>
      </c>
      <c r="H1147" s="65">
        <f t="shared" si="817"/>
        <v>0</v>
      </c>
      <c r="I1147" s="69">
        <f t="shared" si="818"/>
        <v>0</v>
      </c>
      <c r="J1147" s="68">
        <f t="shared" si="819"/>
        <v>0</v>
      </c>
      <c r="K1147" s="65">
        <f t="shared" si="820"/>
        <v>0</v>
      </c>
      <c r="L1147" s="69">
        <f t="shared" si="821"/>
        <v>0</v>
      </c>
      <c r="M1147" s="68">
        <f t="shared" si="822"/>
        <v>0</v>
      </c>
      <c r="N1147" s="65">
        <f t="shared" si="823"/>
        <v>0</v>
      </c>
      <c r="O1147" s="69">
        <f t="shared" si="824"/>
        <v>0</v>
      </c>
      <c r="P1147" s="68">
        <f t="shared" si="825"/>
        <v>0</v>
      </c>
      <c r="Q1147" s="65">
        <f t="shared" si="826"/>
        <v>0</v>
      </c>
      <c r="R1147" s="69">
        <f t="shared" si="827"/>
        <v>0</v>
      </c>
      <c r="S1147" s="68">
        <f t="shared" si="828"/>
        <v>0</v>
      </c>
      <c r="T1147" s="65">
        <f t="shared" si="829"/>
        <v>0</v>
      </c>
      <c r="U1147" s="69">
        <f t="shared" si="830"/>
        <v>0</v>
      </c>
      <c r="V1147" s="68">
        <f t="shared" si="831"/>
        <v>0</v>
      </c>
      <c r="W1147" s="65">
        <f t="shared" si="832"/>
        <v>0</v>
      </c>
      <c r="X1147" s="69">
        <f t="shared" si="833"/>
        <v>0</v>
      </c>
      <c r="Y1147" s="68">
        <f t="shared" si="834"/>
        <v>0</v>
      </c>
      <c r="Z1147" s="65">
        <f t="shared" si="835"/>
        <v>0</v>
      </c>
      <c r="AA1147" s="69">
        <f t="shared" si="836"/>
        <v>0</v>
      </c>
      <c r="AB1147" s="98">
        <f>SUMIF(BN1147:BU1147,"VERDADEIRO",BN$3:$BU1146)</f>
        <v>0</v>
      </c>
      <c r="AC1147" s="97">
        <f t="shared" si="812"/>
        <v>1144</v>
      </c>
      <c r="AD1147" s="89">
        <f>RTD("tryd.rtdserver",,"COT",B1147,"ULT")</f>
        <v>0</v>
      </c>
      <c r="AE1147" s="89">
        <f>RTD("tryd.rtdserver",,"COT",C1147,"ULT")</f>
        <v>0</v>
      </c>
      <c r="AF1147" s="89">
        <f>VLOOKUP($AC1147,LS_Coint_BD!$B$3:$AQ$1079,AF$2)*$AD1147+VLOOKUP($AC1147,LS_Coint_BD!$B$3:$AQ$1079,AF$2+1)</f>
        <v>0</v>
      </c>
      <c r="AG1147" s="89">
        <f>VLOOKUP($AC1147,LS_Coint_BD!$B$3:$AQ$1079,AG$2)*$AD1147+VLOOKUP($AC1147,LS_Coint_BD!$B$3:$AQ$1079,AG$2+1)</f>
        <v>0</v>
      </c>
      <c r="AH1147" s="89">
        <f>VLOOKUP($AC1147,LS_Coint_BD!$B$3:$AQ$1079,AH$2)*$AD1147+VLOOKUP($AC1147,LS_Coint_BD!$B$3:$AQ$1079,AH$2+1)</f>
        <v>0</v>
      </c>
      <c r="AI1147" s="89">
        <f>VLOOKUP($AC1147,LS_Coint_BD!$B$3:$AQ$1079,AI$2)*$AD1147+VLOOKUP($AC1147,LS_Coint_BD!$B$3:$AQ$1079,AI$2+1)</f>
        <v>0</v>
      </c>
      <c r="AJ1147" s="89">
        <f>VLOOKUP($AC1147,LS_Coint_BD!$B$3:$AQ$1079,AJ$2)*$AD1147+VLOOKUP($AC1147,LS_Coint_BD!$B$3:$AQ$1079,AJ$2+1)</f>
        <v>0</v>
      </c>
      <c r="AK1147" s="89">
        <f>VLOOKUP($AC1147,LS_Coint_BD!$B$3:$AQ$1079,AK$2)*$AD1147+VLOOKUP($AC1147,LS_Coint_BD!$B$3:$AQ$1079,AK$2+1)</f>
        <v>0</v>
      </c>
      <c r="AL1147" s="89">
        <f>VLOOKUP($AC1147,LS_Coint_BD!$B$3:$AQ$1079,AL$2)*$AD1147+VLOOKUP($AC1147,LS_Coint_BD!$B$3:$AQ$1079,AL$2+1)</f>
        <v>0</v>
      </c>
      <c r="AM1147" s="89">
        <f>VLOOKUP($AC1147,LS_Coint_BD!$B$3:$AQ$1079,AM$2)*$AD1147+VLOOKUP($AC1147,LS_Coint_BD!$B$3:$AQ$1079,AM$2+1)</f>
        <v>0</v>
      </c>
      <c r="AN1147" s="89">
        <f>VLOOKUP($AC1147,LS_Coint_BD!$B$3:$AQ$1079,AN$2)</f>
        <v>0</v>
      </c>
      <c r="AO1147" s="89">
        <f>VLOOKUP($AC1147,LS_Coint_BD!$B$3:$AQ$1079,AO$2)</f>
        <v>0</v>
      </c>
      <c r="AP1147" s="89">
        <f>VLOOKUP($AC1147,LS_Coint_BD!$B$3:$AQ$1079,AP$2)</f>
        <v>0</v>
      </c>
      <c r="AQ1147" s="89">
        <f>VLOOKUP($AC1147,LS_Coint_BD!$B$3:$AQ$1079,AQ$2)</f>
        <v>0</v>
      </c>
      <c r="AR1147" s="89">
        <f>VLOOKUP($AC1147,LS_Coint_BD!$B$3:$AQ$1079,AR$2)</f>
        <v>0</v>
      </c>
      <c r="AS1147" s="89">
        <f>VLOOKUP($AC1147,LS_Coint_BD!$B$3:$AQ$1079,AS$2)</f>
        <v>0</v>
      </c>
      <c r="AT1147" s="89">
        <f>VLOOKUP($AC1147,LS_Coint_BD!$B$3:$AQ$1079,AT$2)</f>
        <v>0</v>
      </c>
      <c r="AU1147" s="89">
        <f>VLOOKUP($AC1147,LS_Coint_BD!$B$3:$AQ$1079,AU$2)</f>
        <v>0</v>
      </c>
      <c r="AV1147" s="89">
        <f>VLOOKUP($AC1147,LS_Coint_BD!$B$3:$AQ$1079,AV$2)</f>
        <v>0</v>
      </c>
      <c r="AW1147" s="89">
        <f>VLOOKUP($AC1147,LS_Coint_BD!$B$3:$AQ$1079,AW$2)</f>
        <v>0</v>
      </c>
      <c r="AX1147" s="89">
        <f>VLOOKUP($AC1147,LS_Coint_BD!$B$3:$AQ$1079,AX$2)</f>
        <v>0</v>
      </c>
      <c r="AY1147" s="89">
        <f>VLOOKUP($AC1147,LS_Coint_BD!$B$3:$AQ$1079,AY$2)</f>
        <v>0</v>
      </c>
      <c r="AZ1147" s="89">
        <f>VLOOKUP($AC1147,LS_Coint_BD!$B$3:$AQ$1079,AZ$2)</f>
        <v>0</v>
      </c>
      <c r="BA1147" s="89">
        <f>VLOOKUP($AC1147,LS_Coint_BD!$B$3:$AQ$1079,BA$2)</f>
        <v>0</v>
      </c>
      <c r="BB1147" s="89">
        <f>VLOOKUP($AC1147,LS_Coint_BD!$B$3:$AQ$1079,BB$2)</f>
        <v>0</v>
      </c>
      <c r="BC1147" s="89">
        <f>VLOOKUP($AC1147,LS_Coint_BD!$B$3:$AQ$1079,BC$2)</f>
        <v>0</v>
      </c>
      <c r="BD1147" s="89">
        <f t="shared" si="837"/>
        <v>0</v>
      </c>
      <c r="BE1147" s="89">
        <f t="shared" si="838"/>
        <v>0</v>
      </c>
      <c r="BF1147" s="89">
        <f t="shared" si="839"/>
        <v>0</v>
      </c>
      <c r="BG1147" s="89">
        <f t="shared" si="840"/>
        <v>0</v>
      </c>
      <c r="BH1147" s="89">
        <f t="shared" si="841"/>
        <v>0</v>
      </c>
      <c r="BI1147" s="89">
        <f t="shared" si="842"/>
        <v>0</v>
      </c>
      <c r="BJ1147" s="89">
        <f t="shared" si="843"/>
        <v>0</v>
      </c>
      <c r="BK1147" s="89">
        <f t="shared" si="844"/>
        <v>0</v>
      </c>
      <c r="BL1147" s="89">
        <f t="shared" si="845"/>
        <v>0</v>
      </c>
      <c r="BM1147" s="89"/>
      <c r="BN1147" s="26" t="b">
        <f t="shared" si="846"/>
        <v>0</v>
      </c>
      <c r="BO1147" s="26" t="b">
        <f t="shared" si="847"/>
        <v>0</v>
      </c>
      <c r="BP1147" s="26" t="b">
        <f t="shared" si="848"/>
        <v>0</v>
      </c>
      <c r="BQ1147" s="26" t="b">
        <f t="shared" si="849"/>
        <v>0</v>
      </c>
      <c r="BR1147" s="26" t="b">
        <f t="shared" si="850"/>
        <v>0</v>
      </c>
      <c r="BS1147" s="26" t="b">
        <f t="shared" si="851"/>
        <v>0</v>
      </c>
      <c r="BT1147" s="26" t="b">
        <f t="shared" si="852"/>
        <v>0</v>
      </c>
      <c r="BU1147" s="26" t="b">
        <f t="shared" si="853"/>
        <v>0</v>
      </c>
    </row>
    <row r="1148" spans="2:73" ht="15" thickBot="1" x14ac:dyDescent="0.35">
      <c r="B1148" s="17">
        <f>VLOOKUP($AC1148,LS_Coint_BD!$B$3:$D$1079,2)</f>
        <v>0</v>
      </c>
      <c r="C1148" s="87">
        <f>VLOOKUP($AC1148,LS_Coint_BD!$B$3:$D$1079,3)</f>
        <v>0</v>
      </c>
      <c r="D1148" s="68">
        <f t="shared" si="813"/>
        <v>0</v>
      </c>
      <c r="E1148" s="65">
        <f t="shared" si="814"/>
        <v>0</v>
      </c>
      <c r="F1148" s="69">
        <f t="shared" si="815"/>
        <v>0</v>
      </c>
      <c r="G1148" s="68">
        <f t="shared" si="816"/>
        <v>0</v>
      </c>
      <c r="H1148" s="65">
        <f t="shared" si="817"/>
        <v>0</v>
      </c>
      <c r="I1148" s="69">
        <f t="shared" si="818"/>
        <v>0</v>
      </c>
      <c r="J1148" s="68">
        <f t="shared" si="819"/>
        <v>0</v>
      </c>
      <c r="K1148" s="65">
        <f t="shared" si="820"/>
        <v>0</v>
      </c>
      <c r="L1148" s="69">
        <f t="shared" si="821"/>
        <v>0</v>
      </c>
      <c r="M1148" s="68">
        <f t="shared" si="822"/>
        <v>0</v>
      </c>
      <c r="N1148" s="65">
        <f t="shared" si="823"/>
        <v>0</v>
      </c>
      <c r="O1148" s="69">
        <f t="shared" si="824"/>
        <v>0</v>
      </c>
      <c r="P1148" s="68">
        <f t="shared" si="825"/>
        <v>0</v>
      </c>
      <c r="Q1148" s="65">
        <f t="shared" si="826"/>
        <v>0</v>
      </c>
      <c r="R1148" s="69">
        <f t="shared" si="827"/>
        <v>0</v>
      </c>
      <c r="S1148" s="68">
        <f t="shared" si="828"/>
        <v>0</v>
      </c>
      <c r="T1148" s="65">
        <f t="shared" si="829"/>
        <v>0</v>
      </c>
      <c r="U1148" s="69">
        <f t="shared" si="830"/>
        <v>0</v>
      </c>
      <c r="V1148" s="68">
        <f t="shared" si="831"/>
        <v>0</v>
      </c>
      <c r="W1148" s="65">
        <f t="shared" si="832"/>
        <v>0</v>
      </c>
      <c r="X1148" s="69">
        <f t="shared" si="833"/>
        <v>0</v>
      </c>
      <c r="Y1148" s="68">
        <f t="shared" si="834"/>
        <v>0</v>
      </c>
      <c r="Z1148" s="65">
        <f t="shared" si="835"/>
        <v>0</v>
      </c>
      <c r="AA1148" s="69">
        <f t="shared" si="836"/>
        <v>0</v>
      </c>
      <c r="AB1148" s="98">
        <f>SUMIF(BN1148:BU1148,"VERDADEIRO",BN$3:$BU1147)</f>
        <v>0</v>
      </c>
      <c r="AC1148" s="97">
        <f t="shared" si="812"/>
        <v>1145</v>
      </c>
      <c r="AD1148" s="89">
        <f>RTD("tryd.rtdserver",,"COT",B1148,"ULT")</f>
        <v>0</v>
      </c>
      <c r="AE1148" s="89">
        <f>RTD("tryd.rtdserver",,"COT",C1148,"ULT")</f>
        <v>0</v>
      </c>
      <c r="AF1148" s="89">
        <f>VLOOKUP($AC1148,LS_Coint_BD!$B$3:$AQ$1079,AF$2)*$AD1148+VLOOKUP($AC1148,LS_Coint_BD!$B$3:$AQ$1079,AF$2+1)</f>
        <v>0</v>
      </c>
      <c r="AG1148" s="89">
        <f>VLOOKUP($AC1148,LS_Coint_BD!$B$3:$AQ$1079,AG$2)*$AD1148+VLOOKUP($AC1148,LS_Coint_BD!$B$3:$AQ$1079,AG$2+1)</f>
        <v>0</v>
      </c>
      <c r="AH1148" s="89">
        <f>VLOOKUP($AC1148,LS_Coint_BD!$B$3:$AQ$1079,AH$2)*$AD1148+VLOOKUP($AC1148,LS_Coint_BD!$B$3:$AQ$1079,AH$2+1)</f>
        <v>0</v>
      </c>
      <c r="AI1148" s="89">
        <f>VLOOKUP($AC1148,LS_Coint_BD!$B$3:$AQ$1079,AI$2)*$AD1148+VLOOKUP($AC1148,LS_Coint_BD!$B$3:$AQ$1079,AI$2+1)</f>
        <v>0</v>
      </c>
      <c r="AJ1148" s="89">
        <f>VLOOKUP($AC1148,LS_Coint_BD!$B$3:$AQ$1079,AJ$2)*$AD1148+VLOOKUP($AC1148,LS_Coint_BD!$B$3:$AQ$1079,AJ$2+1)</f>
        <v>0</v>
      </c>
      <c r="AK1148" s="89">
        <f>VLOOKUP($AC1148,LS_Coint_BD!$B$3:$AQ$1079,AK$2)*$AD1148+VLOOKUP($AC1148,LS_Coint_BD!$B$3:$AQ$1079,AK$2+1)</f>
        <v>0</v>
      </c>
      <c r="AL1148" s="89">
        <f>VLOOKUP($AC1148,LS_Coint_BD!$B$3:$AQ$1079,AL$2)*$AD1148+VLOOKUP($AC1148,LS_Coint_BD!$B$3:$AQ$1079,AL$2+1)</f>
        <v>0</v>
      </c>
      <c r="AM1148" s="89">
        <f>VLOOKUP($AC1148,LS_Coint_BD!$B$3:$AQ$1079,AM$2)*$AD1148+VLOOKUP($AC1148,LS_Coint_BD!$B$3:$AQ$1079,AM$2+1)</f>
        <v>0</v>
      </c>
      <c r="AN1148" s="89">
        <f>VLOOKUP($AC1148,LS_Coint_BD!$B$3:$AQ$1079,AN$2)</f>
        <v>0</v>
      </c>
      <c r="AO1148" s="89">
        <f>VLOOKUP($AC1148,LS_Coint_BD!$B$3:$AQ$1079,AO$2)</f>
        <v>0</v>
      </c>
      <c r="AP1148" s="89">
        <f>VLOOKUP($AC1148,LS_Coint_BD!$B$3:$AQ$1079,AP$2)</f>
        <v>0</v>
      </c>
      <c r="AQ1148" s="89">
        <f>VLOOKUP($AC1148,LS_Coint_BD!$B$3:$AQ$1079,AQ$2)</f>
        <v>0</v>
      </c>
      <c r="AR1148" s="89">
        <f>VLOOKUP($AC1148,LS_Coint_BD!$B$3:$AQ$1079,AR$2)</f>
        <v>0</v>
      </c>
      <c r="AS1148" s="89">
        <f>VLOOKUP($AC1148,LS_Coint_BD!$B$3:$AQ$1079,AS$2)</f>
        <v>0</v>
      </c>
      <c r="AT1148" s="89">
        <f>VLOOKUP($AC1148,LS_Coint_BD!$B$3:$AQ$1079,AT$2)</f>
        <v>0</v>
      </c>
      <c r="AU1148" s="89">
        <f>VLOOKUP($AC1148,LS_Coint_BD!$B$3:$AQ$1079,AU$2)</f>
        <v>0</v>
      </c>
      <c r="AV1148" s="89">
        <f>VLOOKUP($AC1148,LS_Coint_BD!$B$3:$AQ$1079,AV$2)</f>
        <v>0</v>
      </c>
      <c r="AW1148" s="89">
        <f>VLOOKUP($AC1148,LS_Coint_BD!$B$3:$AQ$1079,AW$2)</f>
        <v>0</v>
      </c>
      <c r="AX1148" s="89">
        <f>VLOOKUP($AC1148,LS_Coint_BD!$B$3:$AQ$1079,AX$2)</f>
        <v>0</v>
      </c>
      <c r="AY1148" s="89">
        <f>VLOOKUP($AC1148,LS_Coint_BD!$B$3:$AQ$1079,AY$2)</f>
        <v>0</v>
      </c>
      <c r="AZ1148" s="89">
        <f>VLOOKUP($AC1148,LS_Coint_BD!$B$3:$AQ$1079,AZ$2)</f>
        <v>0</v>
      </c>
      <c r="BA1148" s="89">
        <f>VLOOKUP($AC1148,LS_Coint_BD!$B$3:$AQ$1079,BA$2)</f>
        <v>0</v>
      </c>
      <c r="BB1148" s="89">
        <f>VLOOKUP($AC1148,LS_Coint_BD!$B$3:$AQ$1079,BB$2)</f>
        <v>0</v>
      </c>
      <c r="BC1148" s="89">
        <f>VLOOKUP($AC1148,LS_Coint_BD!$B$3:$AQ$1079,BC$2)</f>
        <v>0</v>
      </c>
      <c r="BD1148" s="89">
        <f t="shared" si="837"/>
        <v>0</v>
      </c>
      <c r="BE1148" s="89">
        <f t="shared" si="838"/>
        <v>0</v>
      </c>
      <c r="BF1148" s="89">
        <f t="shared" si="839"/>
        <v>0</v>
      </c>
      <c r="BG1148" s="89">
        <f t="shared" si="840"/>
        <v>0</v>
      </c>
      <c r="BH1148" s="89">
        <f t="shared" si="841"/>
        <v>0</v>
      </c>
      <c r="BI1148" s="89">
        <f t="shared" si="842"/>
        <v>0</v>
      </c>
      <c r="BJ1148" s="89">
        <f t="shared" si="843"/>
        <v>0</v>
      </c>
      <c r="BK1148" s="89">
        <f t="shared" si="844"/>
        <v>0</v>
      </c>
      <c r="BL1148" s="89">
        <f t="shared" si="845"/>
        <v>0</v>
      </c>
      <c r="BM1148" s="89"/>
      <c r="BN1148" s="26" t="b">
        <f t="shared" si="846"/>
        <v>0</v>
      </c>
      <c r="BO1148" s="26" t="b">
        <f t="shared" si="847"/>
        <v>0</v>
      </c>
      <c r="BP1148" s="26" t="b">
        <f t="shared" si="848"/>
        <v>0</v>
      </c>
      <c r="BQ1148" s="26" t="b">
        <f t="shared" si="849"/>
        <v>0</v>
      </c>
      <c r="BR1148" s="26" t="b">
        <f t="shared" si="850"/>
        <v>0</v>
      </c>
      <c r="BS1148" s="26" t="b">
        <f t="shared" si="851"/>
        <v>0</v>
      </c>
      <c r="BT1148" s="26" t="b">
        <f t="shared" si="852"/>
        <v>0</v>
      </c>
      <c r="BU1148" s="26" t="b">
        <f t="shared" si="853"/>
        <v>0</v>
      </c>
    </row>
    <row r="1149" spans="2:73" ht="15" thickBot="1" x14ac:dyDescent="0.35">
      <c r="B1149" s="17">
        <f>VLOOKUP($AC1149,LS_Coint_BD!$B$3:$D$1079,2)</f>
        <v>0</v>
      </c>
      <c r="C1149" s="87">
        <f>VLOOKUP($AC1149,LS_Coint_BD!$B$3:$D$1079,3)</f>
        <v>0</v>
      </c>
      <c r="D1149" s="68">
        <f t="shared" si="813"/>
        <v>0</v>
      </c>
      <c r="E1149" s="65">
        <f t="shared" si="814"/>
        <v>0</v>
      </c>
      <c r="F1149" s="69">
        <f t="shared" si="815"/>
        <v>0</v>
      </c>
      <c r="G1149" s="68">
        <f t="shared" si="816"/>
        <v>0</v>
      </c>
      <c r="H1149" s="65">
        <f t="shared" si="817"/>
        <v>0</v>
      </c>
      <c r="I1149" s="69">
        <f t="shared" si="818"/>
        <v>0</v>
      </c>
      <c r="J1149" s="68">
        <f t="shared" si="819"/>
        <v>0</v>
      </c>
      <c r="K1149" s="65">
        <f t="shared" si="820"/>
        <v>0</v>
      </c>
      <c r="L1149" s="69">
        <f t="shared" si="821"/>
        <v>0</v>
      </c>
      <c r="M1149" s="68">
        <f t="shared" si="822"/>
        <v>0</v>
      </c>
      <c r="N1149" s="65">
        <f t="shared" si="823"/>
        <v>0</v>
      </c>
      <c r="O1149" s="69">
        <f t="shared" si="824"/>
        <v>0</v>
      </c>
      <c r="P1149" s="68">
        <f t="shared" si="825"/>
        <v>0</v>
      </c>
      <c r="Q1149" s="65">
        <f t="shared" si="826"/>
        <v>0</v>
      </c>
      <c r="R1149" s="69">
        <f t="shared" si="827"/>
        <v>0</v>
      </c>
      <c r="S1149" s="68">
        <f t="shared" si="828"/>
        <v>0</v>
      </c>
      <c r="T1149" s="65">
        <f t="shared" si="829"/>
        <v>0</v>
      </c>
      <c r="U1149" s="69">
        <f t="shared" si="830"/>
        <v>0</v>
      </c>
      <c r="V1149" s="68">
        <f t="shared" si="831"/>
        <v>0</v>
      </c>
      <c r="W1149" s="65">
        <f t="shared" si="832"/>
        <v>0</v>
      </c>
      <c r="X1149" s="69">
        <f t="shared" si="833"/>
        <v>0</v>
      </c>
      <c r="Y1149" s="68">
        <f t="shared" si="834"/>
        <v>0</v>
      </c>
      <c r="Z1149" s="65">
        <f t="shared" si="835"/>
        <v>0</v>
      </c>
      <c r="AA1149" s="69">
        <f t="shared" si="836"/>
        <v>0</v>
      </c>
      <c r="AB1149" s="98">
        <f>SUMIF(BN1149:BU1149,"VERDADEIRO",BN$3:$BU1148)</f>
        <v>0</v>
      </c>
      <c r="AC1149" s="97">
        <f t="shared" si="812"/>
        <v>1146</v>
      </c>
      <c r="AD1149" s="89">
        <f>RTD("tryd.rtdserver",,"COT",B1149,"ULT")</f>
        <v>0</v>
      </c>
      <c r="AE1149" s="89">
        <f>RTD("tryd.rtdserver",,"COT",C1149,"ULT")</f>
        <v>0</v>
      </c>
      <c r="AF1149" s="89">
        <f>VLOOKUP($AC1149,LS_Coint_BD!$B$3:$AQ$1079,AF$2)*$AD1149+VLOOKUP($AC1149,LS_Coint_BD!$B$3:$AQ$1079,AF$2+1)</f>
        <v>0</v>
      </c>
      <c r="AG1149" s="89">
        <f>VLOOKUP($AC1149,LS_Coint_BD!$B$3:$AQ$1079,AG$2)*$AD1149+VLOOKUP($AC1149,LS_Coint_BD!$B$3:$AQ$1079,AG$2+1)</f>
        <v>0</v>
      </c>
      <c r="AH1149" s="89">
        <f>VLOOKUP($AC1149,LS_Coint_BD!$B$3:$AQ$1079,AH$2)*$AD1149+VLOOKUP($AC1149,LS_Coint_BD!$B$3:$AQ$1079,AH$2+1)</f>
        <v>0</v>
      </c>
      <c r="AI1149" s="89">
        <f>VLOOKUP($AC1149,LS_Coint_BD!$B$3:$AQ$1079,AI$2)*$AD1149+VLOOKUP($AC1149,LS_Coint_BD!$B$3:$AQ$1079,AI$2+1)</f>
        <v>0</v>
      </c>
      <c r="AJ1149" s="89">
        <f>VLOOKUP($AC1149,LS_Coint_BD!$B$3:$AQ$1079,AJ$2)*$AD1149+VLOOKUP($AC1149,LS_Coint_BD!$B$3:$AQ$1079,AJ$2+1)</f>
        <v>0</v>
      </c>
      <c r="AK1149" s="89">
        <f>VLOOKUP($AC1149,LS_Coint_BD!$B$3:$AQ$1079,AK$2)*$AD1149+VLOOKUP($AC1149,LS_Coint_BD!$B$3:$AQ$1079,AK$2+1)</f>
        <v>0</v>
      </c>
      <c r="AL1149" s="89">
        <f>VLOOKUP($AC1149,LS_Coint_BD!$B$3:$AQ$1079,AL$2)*$AD1149+VLOOKUP($AC1149,LS_Coint_BD!$B$3:$AQ$1079,AL$2+1)</f>
        <v>0</v>
      </c>
      <c r="AM1149" s="89">
        <f>VLOOKUP($AC1149,LS_Coint_BD!$B$3:$AQ$1079,AM$2)*$AD1149+VLOOKUP($AC1149,LS_Coint_BD!$B$3:$AQ$1079,AM$2+1)</f>
        <v>0</v>
      </c>
      <c r="AN1149" s="89">
        <f>VLOOKUP($AC1149,LS_Coint_BD!$B$3:$AQ$1079,AN$2)</f>
        <v>0</v>
      </c>
      <c r="AO1149" s="89">
        <f>VLOOKUP($AC1149,LS_Coint_BD!$B$3:$AQ$1079,AO$2)</f>
        <v>0</v>
      </c>
      <c r="AP1149" s="89">
        <f>VLOOKUP($AC1149,LS_Coint_BD!$B$3:$AQ$1079,AP$2)</f>
        <v>0</v>
      </c>
      <c r="AQ1149" s="89">
        <f>VLOOKUP($AC1149,LS_Coint_BD!$B$3:$AQ$1079,AQ$2)</f>
        <v>0</v>
      </c>
      <c r="AR1149" s="89">
        <f>VLOOKUP($AC1149,LS_Coint_BD!$B$3:$AQ$1079,AR$2)</f>
        <v>0</v>
      </c>
      <c r="AS1149" s="89">
        <f>VLOOKUP($AC1149,LS_Coint_BD!$B$3:$AQ$1079,AS$2)</f>
        <v>0</v>
      </c>
      <c r="AT1149" s="89">
        <f>VLOOKUP($AC1149,LS_Coint_BD!$B$3:$AQ$1079,AT$2)</f>
        <v>0</v>
      </c>
      <c r="AU1149" s="89">
        <f>VLOOKUP($AC1149,LS_Coint_BD!$B$3:$AQ$1079,AU$2)</f>
        <v>0</v>
      </c>
      <c r="AV1149" s="89">
        <f>VLOOKUP($AC1149,LS_Coint_BD!$B$3:$AQ$1079,AV$2)</f>
        <v>0</v>
      </c>
      <c r="AW1149" s="89">
        <f>VLOOKUP($AC1149,LS_Coint_BD!$B$3:$AQ$1079,AW$2)</f>
        <v>0</v>
      </c>
      <c r="AX1149" s="89">
        <f>VLOOKUP($AC1149,LS_Coint_BD!$B$3:$AQ$1079,AX$2)</f>
        <v>0</v>
      </c>
      <c r="AY1149" s="89">
        <f>VLOOKUP($AC1149,LS_Coint_BD!$B$3:$AQ$1079,AY$2)</f>
        <v>0</v>
      </c>
      <c r="AZ1149" s="89">
        <f>VLOOKUP($AC1149,LS_Coint_BD!$B$3:$AQ$1079,AZ$2)</f>
        <v>0</v>
      </c>
      <c r="BA1149" s="89">
        <f>VLOOKUP($AC1149,LS_Coint_BD!$B$3:$AQ$1079,BA$2)</f>
        <v>0</v>
      </c>
      <c r="BB1149" s="89">
        <f>VLOOKUP($AC1149,LS_Coint_BD!$B$3:$AQ$1079,BB$2)</f>
        <v>0</v>
      </c>
      <c r="BC1149" s="89">
        <f>VLOOKUP($AC1149,LS_Coint_BD!$B$3:$AQ$1079,BC$2)</f>
        <v>0</v>
      </c>
      <c r="BD1149" s="89">
        <f t="shared" si="837"/>
        <v>0</v>
      </c>
      <c r="BE1149" s="89">
        <f t="shared" si="838"/>
        <v>0</v>
      </c>
      <c r="BF1149" s="89">
        <f t="shared" si="839"/>
        <v>0</v>
      </c>
      <c r="BG1149" s="89">
        <f t="shared" si="840"/>
        <v>0</v>
      </c>
      <c r="BH1149" s="89">
        <f t="shared" si="841"/>
        <v>0</v>
      </c>
      <c r="BI1149" s="89">
        <f t="shared" si="842"/>
        <v>0</v>
      </c>
      <c r="BJ1149" s="89">
        <f t="shared" si="843"/>
        <v>0</v>
      </c>
      <c r="BK1149" s="89">
        <f t="shared" si="844"/>
        <v>0</v>
      </c>
      <c r="BL1149" s="89">
        <f t="shared" si="845"/>
        <v>0</v>
      </c>
      <c r="BM1149" s="89"/>
      <c r="BN1149" s="26" t="b">
        <f t="shared" si="846"/>
        <v>0</v>
      </c>
      <c r="BO1149" s="26" t="b">
        <f t="shared" si="847"/>
        <v>0</v>
      </c>
      <c r="BP1149" s="26" t="b">
        <f t="shared" si="848"/>
        <v>0</v>
      </c>
      <c r="BQ1149" s="26" t="b">
        <f t="shared" si="849"/>
        <v>0</v>
      </c>
      <c r="BR1149" s="26" t="b">
        <f t="shared" si="850"/>
        <v>0</v>
      </c>
      <c r="BS1149" s="26" t="b">
        <f t="shared" si="851"/>
        <v>0</v>
      </c>
      <c r="BT1149" s="26" t="b">
        <f t="shared" si="852"/>
        <v>0</v>
      </c>
      <c r="BU1149" s="26" t="b">
        <f t="shared" si="853"/>
        <v>0</v>
      </c>
    </row>
    <row r="1150" spans="2:73" ht="15" thickBot="1" x14ac:dyDescent="0.35">
      <c r="B1150" s="17">
        <f>VLOOKUP($AC1150,LS_Coint_BD!$B$3:$D$1079,2)</f>
        <v>0</v>
      </c>
      <c r="C1150" s="87">
        <f>VLOOKUP($AC1150,LS_Coint_BD!$B$3:$D$1079,3)</f>
        <v>0</v>
      </c>
      <c r="D1150" s="68">
        <f t="shared" si="813"/>
        <v>0</v>
      </c>
      <c r="E1150" s="65">
        <f t="shared" si="814"/>
        <v>0</v>
      </c>
      <c r="F1150" s="69">
        <f t="shared" si="815"/>
        <v>0</v>
      </c>
      <c r="G1150" s="68">
        <f t="shared" si="816"/>
        <v>0</v>
      </c>
      <c r="H1150" s="65">
        <f t="shared" si="817"/>
        <v>0</v>
      </c>
      <c r="I1150" s="69">
        <f t="shared" si="818"/>
        <v>0</v>
      </c>
      <c r="J1150" s="68">
        <f t="shared" si="819"/>
        <v>0</v>
      </c>
      <c r="K1150" s="65">
        <f t="shared" si="820"/>
        <v>0</v>
      </c>
      <c r="L1150" s="69">
        <f t="shared" si="821"/>
        <v>0</v>
      </c>
      <c r="M1150" s="68">
        <f t="shared" si="822"/>
        <v>0</v>
      </c>
      <c r="N1150" s="65">
        <f t="shared" si="823"/>
        <v>0</v>
      </c>
      <c r="O1150" s="69">
        <f t="shared" si="824"/>
        <v>0</v>
      </c>
      <c r="P1150" s="68">
        <f t="shared" si="825"/>
        <v>0</v>
      </c>
      <c r="Q1150" s="65">
        <f t="shared" si="826"/>
        <v>0</v>
      </c>
      <c r="R1150" s="69">
        <f t="shared" si="827"/>
        <v>0</v>
      </c>
      <c r="S1150" s="68">
        <f t="shared" si="828"/>
        <v>0</v>
      </c>
      <c r="T1150" s="65">
        <f t="shared" si="829"/>
        <v>0</v>
      </c>
      <c r="U1150" s="69">
        <f t="shared" si="830"/>
        <v>0</v>
      </c>
      <c r="V1150" s="68">
        <f t="shared" si="831"/>
        <v>0</v>
      </c>
      <c r="W1150" s="65">
        <f t="shared" si="832"/>
        <v>0</v>
      </c>
      <c r="X1150" s="69">
        <f t="shared" si="833"/>
        <v>0</v>
      </c>
      <c r="Y1150" s="68">
        <f t="shared" si="834"/>
        <v>0</v>
      </c>
      <c r="Z1150" s="65">
        <f t="shared" si="835"/>
        <v>0</v>
      </c>
      <c r="AA1150" s="69">
        <f t="shared" si="836"/>
        <v>0</v>
      </c>
      <c r="AB1150" s="98">
        <f>SUMIF(BN1150:BU1150,"VERDADEIRO",BN$3:$BU1149)</f>
        <v>0</v>
      </c>
      <c r="AC1150" s="97">
        <f t="shared" si="812"/>
        <v>1147</v>
      </c>
      <c r="AD1150" s="89">
        <f>RTD("tryd.rtdserver",,"COT",B1150,"ULT")</f>
        <v>0</v>
      </c>
      <c r="AE1150" s="89">
        <f>RTD("tryd.rtdserver",,"COT",C1150,"ULT")</f>
        <v>0</v>
      </c>
      <c r="AF1150" s="89">
        <f>VLOOKUP($AC1150,LS_Coint_BD!$B$3:$AQ$1079,AF$2)*$AD1150+VLOOKUP($AC1150,LS_Coint_BD!$B$3:$AQ$1079,AF$2+1)</f>
        <v>0</v>
      </c>
      <c r="AG1150" s="89">
        <f>VLOOKUP($AC1150,LS_Coint_BD!$B$3:$AQ$1079,AG$2)*$AD1150+VLOOKUP($AC1150,LS_Coint_BD!$B$3:$AQ$1079,AG$2+1)</f>
        <v>0</v>
      </c>
      <c r="AH1150" s="89">
        <f>VLOOKUP($AC1150,LS_Coint_BD!$B$3:$AQ$1079,AH$2)*$AD1150+VLOOKUP($AC1150,LS_Coint_BD!$B$3:$AQ$1079,AH$2+1)</f>
        <v>0</v>
      </c>
      <c r="AI1150" s="89">
        <f>VLOOKUP($AC1150,LS_Coint_BD!$B$3:$AQ$1079,AI$2)*$AD1150+VLOOKUP($AC1150,LS_Coint_BD!$B$3:$AQ$1079,AI$2+1)</f>
        <v>0</v>
      </c>
      <c r="AJ1150" s="89">
        <f>VLOOKUP($AC1150,LS_Coint_BD!$B$3:$AQ$1079,AJ$2)*$AD1150+VLOOKUP($AC1150,LS_Coint_BD!$B$3:$AQ$1079,AJ$2+1)</f>
        <v>0</v>
      </c>
      <c r="AK1150" s="89">
        <f>VLOOKUP($AC1150,LS_Coint_BD!$B$3:$AQ$1079,AK$2)*$AD1150+VLOOKUP($AC1150,LS_Coint_BD!$B$3:$AQ$1079,AK$2+1)</f>
        <v>0</v>
      </c>
      <c r="AL1150" s="89">
        <f>VLOOKUP($AC1150,LS_Coint_BD!$B$3:$AQ$1079,AL$2)*$AD1150+VLOOKUP($AC1150,LS_Coint_BD!$B$3:$AQ$1079,AL$2+1)</f>
        <v>0</v>
      </c>
      <c r="AM1150" s="89">
        <f>VLOOKUP($AC1150,LS_Coint_BD!$B$3:$AQ$1079,AM$2)*$AD1150+VLOOKUP($AC1150,LS_Coint_BD!$B$3:$AQ$1079,AM$2+1)</f>
        <v>0</v>
      </c>
      <c r="AN1150" s="89">
        <f>VLOOKUP($AC1150,LS_Coint_BD!$B$3:$AQ$1079,AN$2)</f>
        <v>0</v>
      </c>
      <c r="AO1150" s="89">
        <f>VLOOKUP($AC1150,LS_Coint_BD!$B$3:$AQ$1079,AO$2)</f>
        <v>0</v>
      </c>
      <c r="AP1150" s="89">
        <f>VLOOKUP($AC1150,LS_Coint_BD!$B$3:$AQ$1079,AP$2)</f>
        <v>0</v>
      </c>
      <c r="AQ1150" s="89">
        <f>VLOOKUP($AC1150,LS_Coint_BD!$B$3:$AQ$1079,AQ$2)</f>
        <v>0</v>
      </c>
      <c r="AR1150" s="89">
        <f>VLOOKUP($AC1150,LS_Coint_BD!$B$3:$AQ$1079,AR$2)</f>
        <v>0</v>
      </c>
      <c r="AS1150" s="89">
        <f>VLOOKUP($AC1150,LS_Coint_BD!$B$3:$AQ$1079,AS$2)</f>
        <v>0</v>
      </c>
      <c r="AT1150" s="89">
        <f>VLOOKUP($AC1150,LS_Coint_BD!$B$3:$AQ$1079,AT$2)</f>
        <v>0</v>
      </c>
      <c r="AU1150" s="89">
        <f>VLOOKUP($AC1150,LS_Coint_BD!$B$3:$AQ$1079,AU$2)</f>
        <v>0</v>
      </c>
      <c r="AV1150" s="89">
        <f>VLOOKUP($AC1150,LS_Coint_BD!$B$3:$AQ$1079,AV$2)</f>
        <v>0</v>
      </c>
      <c r="AW1150" s="89">
        <f>VLOOKUP($AC1150,LS_Coint_BD!$B$3:$AQ$1079,AW$2)</f>
        <v>0</v>
      </c>
      <c r="AX1150" s="89">
        <f>VLOOKUP($AC1150,LS_Coint_BD!$B$3:$AQ$1079,AX$2)</f>
        <v>0</v>
      </c>
      <c r="AY1150" s="89">
        <f>VLOOKUP($AC1150,LS_Coint_BD!$B$3:$AQ$1079,AY$2)</f>
        <v>0</v>
      </c>
      <c r="AZ1150" s="89">
        <f>VLOOKUP($AC1150,LS_Coint_BD!$B$3:$AQ$1079,AZ$2)</f>
        <v>0</v>
      </c>
      <c r="BA1150" s="89">
        <f>VLOOKUP($AC1150,LS_Coint_BD!$B$3:$AQ$1079,BA$2)</f>
        <v>0</v>
      </c>
      <c r="BB1150" s="89">
        <f>VLOOKUP($AC1150,LS_Coint_BD!$B$3:$AQ$1079,BB$2)</f>
        <v>0</v>
      </c>
      <c r="BC1150" s="89">
        <f>VLOOKUP($AC1150,LS_Coint_BD!$B$3:$AQ$1079,BC$2)</f>
        <v>0</v>
      </c>
      <c r="BD1150" s="89">
        <f t="shared" si="837"/>
        <v>0</v>
      </c>
      <c r="BE1150" s="89">
        <f t="shared" si="838"/>
        <v>0</v>
      </c>
      <c r="BF1150" s="89">
        <f t="shared" si="839"/>
        <v>0</v>
      </c>
      <c r="BG1150" s="89">
        <f t="shared" si="840"/>
        <v>0</v>
      </c>
      <c r="BH1150" s="89">
        <f t="shared" si="841"/>
        <v>0</v>
      </c>
      <c r="BI1150" s="89">
        <f t="shared" si="842"/>
        <v>0</v>
      </c>
      <c r="BJ1150" s="89">
        <f t="shared" si="843"/>
        <v>0</v>
      </c>
      <c r="BK1150" s="89">
        <f t="shared" si="844"/>
        <v>0</v>
      </c>
      <c r="BL1150" s="89">
        <f t="shared" si="845"/>
        <v>0</v>
      </c>
      <c r="BM1150" s="89"/>
      <c r="BN1150" s="26" t="b">
        <f t="shared" si="846"/>
        <v>0</v>
      </c>
      <c r="BO1150" s="26" t="b">
        <f t="shared" si="847"/>
        <v>0</v>
      </c>
      <c r="BP1150" s="26" t="b">
        <f t="shared" si="848"/>
        <v>0</v>
      </c>
      <c r="BQ1150" s="26" t="b">
        <f t="shared" si="849"/>
        <v>0</v>
      </c>
      <c r="BR1150" s="26" t="b">
        <f t="shared" si="850"/>
        <v>0</v>
      </c>
      <c r="BS1150" s="26" t="b">
        <f t="shared" si="851"/>
        <v>0</v>
      </c>
      <c r="BT1150" s="26" t="b">
        <f t="shared" si="852"/>
        <v>0</v>
      </c>
      <c r="BU1150" s="26" t="b">
        <f t="shared" si="853"/>
        <v>0</v>
      </c>
    </row>
    <row r="1151" spans="2:73" ht="15" thickBot="1" x14ac:dyDescent="0.35">
      <c r="B1151" s="17">
        <f>VLOOKUP($AC1151,LS_Coint_BD!$B$3:$D$1079,2)</f>
        <v>0</v>
      </c>
      <c r="C1151" s="87">
        <f>VLOOKUP($AC1151,LS_Coint_BD!$B$3:$D$1079,3)</f>
        <v>0</v>
      </c>
      <c r="D1151" s="68">
        <f t="shared" si="813"/>
        <v>0</v>
      </c>
      <c r="E1151" s="65">
        <f t="shared" si="814"/>
        <v>0</v>
      </c>
      <c r="F1151" s="69">
        <f t="shared" si="815"/>
        <v>0</v>
      </c>
      <c r="G1151" s="68">
        <f t="shared" si="816"/>
        <v>0</v>
      </c>
      <c r="H1151" s="65">
        <f t="shared" si="817"/>
        <v>0</v>
      </c>
      <c r="I1151" s="69">
        <f t="shared" si="818"/>
        <v>0</v>
      </c>
      <c r="J1151" s="68">
        <f t="shared" si="819"/>
        <v>0</v>
      </c>
      <c r="K1151" s="65">
        <f t="shared" si="820"/>
        <v>0</v>
      </c>
      <c r="L1151" s="69">
        <f t="shared" si="821"/>
        <v>0</v>
      </c>
      <c r="M1151" s="68">
        <f t="shared" si="822"/>
        <v>0</v>
      </c>
      <c r="N1151" s="65">
        <f t="shared" si="823"/>
        <v>0</v>
      </c>
      <c r="O1151" s="69">
        <f t="shared" si="824"/>
        <v>0</v>
      </c>
      <c r="P1151" s="68">
        <f t="shared" si="825"/>
        <v>0</v>
      </c>
      <c r="Q1151" s="65">
        <f t="shared" si="826"/>
        <v>0</v>
      </c>
      <c r="R1151" s="69">
        <f t="shared" si="827"/>
        <v>0</v>
      </c>
      <c r="S1151" s="68">
        <f t="shared" si="828"/>
        <v>0</v>
      </c>
      <c r="T1151" s="65">
        <f t="shared" si="829"/>
        <v>0</v>
      </c>
      <c r="U1151" s="69">
        <f t="shared" si="830"/>
        <v>0</v>
      </c>
      <c r="V1151" s="68">
        <f t="shared" si="831"/>
        <v>0</v>
      </c>
      <c r="W1151" s="65">
        <f t="shared" si="832"/>
        <v>0</v>
      </c>
      <c r="X1151" s="69">
        <f t="shared" si="833"/>
        <v>0</v>
      </c>
      <c r="Y1151" s="68">
        <f t="shared" si="834"/>
        <v>0</v>
      </c>
      <c r="Z1151" s="65">
        <f t="shared" si="835"/>
        <v>0</v>
      </c>
      <c r="AA1151" s="69">
        <f t="shared" si="836"/>
        <v>0</v>
      </c>
      <c r="AB1151" s="98">
        <f>SUMIF(BN1151:BU1151,"VERDADEIRO",BN$3:$BU1150)</f>
        <v>0</v>
      </c>
      <c r="AC1151" s="97">
        <f t="shared" si="812"/>
        <v>1148</v>
      </c>
      <c r="AD1151" s="89">
        <f>RTD("tryd.rtdserver",,"COT",B1151,"ULT")</f>
        <v>0</v>
      </c>
      <c r="AE1151" s="89">
        <f>RTD("tryd.rtdserver",,"COT",C1151,"ULT")</f>
        <v>0</v>
      </c>
      <c r="AF1151" s="89">
        <f>VLOOKUP($AC1151,LS_Coint_BD!$B$3:$AQ$1079,AF$2)*$AD1151+VLOOKUP($AC1151,LS_Coint_BD!$B$3:$AQ$1079,AF$2+1)</f>
        <v>0</v>
      </c>
      <c r="AG1151" s="89">
        <f>VLOOKUP($AC1151,LS_Coint_BD!$B$3:$AQ$1079,AG$2)*$AD1151+VLOOKUP($AC1151,LS_Coint_BD!$B$3:$AQ$1079,AG$2+1)</f>
        <v>0</v>
      </c>
      <c r="AH1151" s="89">
        <f>VLOOKUP($AC1151,LS_Coint_BD!$B$3:$AQ$1079,AH$2)*$AD1151+VLOOKUP($AC1151,LS_Coint_BD!$B$3:$AQ$1079,AH$2+1)</f>
        <v>0</v>
      </c>
      <c r="AI1151" s="89">
        <f>VLOOKUP($AC1151,LS_Coint_BD!$B$3:$AQ$1079,AI$2)*$AD1151+VLOOKUP($AC1151,LS_Coint_BD!$B$3:$AQ$1079,AI$2+1)</f>
        <v>0</v>
      </c>
      <c r="AJ1151" s="89">
        <f>VLOOKUP($AC1151,LS_Coint_BD!$B$3:$AQ$1079,AJ$2)*$AD1151+VLOOKUP($AC1151,LS_Coint_BD!$B$3:$AQ$1079,AJ$2+1)</f>
        <v>0</v>
      </c>
      <c r="AK1151" s="89">
        <f>VLOOKUP($AC1151,LS_Coint_BD!$B$3:$AQ$1079,AK$2)*$AD1151+VLOOKUP($AC1151,LS_Coint_BD!$B$3:$AQ$1079,AK$2+1)</f>
        <v>0</v>
      </c>
      <c r="AL1151" s="89">
        <f>VLOOKUP($AC1151,LS_Coint_BD!$B$3:$AQ$1079,AL$2)*$AD1151+VLOOKUP($AC1151,LS_Coint_BD!$B$3:$AQ$1079,AL$2+1)</f>
        <v>0</v>
      </c>
      <c r="AM1151" s="89">
        <f>VLOOKUP($AC1151,LS_Coint_BD!$B$3:$AQ$1079,AM$2)*$AD1151+VLOOKUP($AC1151,LS_Coint_BD!$B$3:$AQ$1079,AM$2+1)</f>
        <v>0</v>
      </c>
      <c r="AN1151" s="89">
        <f>VLOOKUP($AC1151,LS_Coint_BD!$B$3:$AQ$1079,AN$2)</f>
        <v>0</v>
      </c>
      <c r="AO1151" s="89">
        <f>VLOOKUP($AC1151,LS_Coint_BD!$B$3:$AQ$1079,AO$2)</f>
        <v>0</v>
      </c>
      <c r="AP1151" s="89">
        <f>VLOOKUP($AC1151,LS_Coint_BD!$B$3:$AQ$1079,AP$2)</f>
        <v>0</v>
      </c>
      <c r="AQ1151" s="89">
        <f>VLOOKUP($AC1151,LS_Coint_BD!$B$3:$AQ$1079,AQ$2)</f>
        <v>0</v>
      </c>
      <c r="AR1151" s="89">
        <f>VLOOKUP($AC1151,LS_Coint_BD!$B$3:$AQ$1079,AR$2)</f>
        <v>0</v>
      </c>
      <c r="AS1151" s="89">
        <f>VLOOKUP($AC1151,LS_Coint_BD!$B$3:$AQ$1079,AS$2)</f>
        <v>0</v>
      </c>
      <c r="AT1151" s="89">
        <f>VLOOKUP($AC1151,LS_Coint_BD!$B$3:$AQ$1079,AT$2)</f>
        <v>0</v>
      </c>
      <c r="AU1151" s="89">
        <f>VLOOKUP($AC1151,LS_Coint_BD!$B$3:$AQ$1079,AU$2)</f>
        <v>0</v>
      </c>
      <c r="AV1151" s="89">
        <f>VLOOKUP($AC1151,LS_Coint_BD!$B$3:$AQ$1079,AV$2)</f>
        <v>0</v>
      </c>
      <c r="AW1151" s="89">
        <f>VLOOKUP($AC1151,LS_Coint_BD!$B$3:$AQ$1079,AW$2)</f>
        <v>0</v>
      </c>
      <c r="AX1151" s="89">
        <f>VLOOKUP($AC1151,LS_Coint_BD!$B$3:$AQ$1079,AX$2)</f>
        <v>0</v>
      </c>
      <c r="AY1151" s="89">
        <f>VLOOKUP($AC1151,LS_Coint_BD!$B$3:$AQ$1079,AY$2)</f>
        <v>0</v>
      </c>
      <c r="AZ1151" s="89">
        <f>VLOOKUP($AC1151,LS_Coint_BD!$B$3:$AQ$1079,AZ$2)</f>
        <v>0</v>
      </c>
      <c r="BA1151" s="89">
        <f>VLOOKUP($AC1151,LS_Coint_BD!$B$3:$AQ$1079,BA$2)</f>
        <v>0</v>
      </c>
      <c r="BB1151" s="89">
        <f>VLOOKUP($AC1151,LS_Coint_BD!$B$3:$AQ$1079,BB$2)</f>
        <v>0</v>
      </c>
      <c r="BC1151" s="89">
        <f>VLOOKUP($AC1151,LS_Coint_BD!$B$3:$AQ$1079,BC$2)</f>
        <v>0</v>
      </c>
      <c r="BD1151" s="89">
        <f t="shared" si="837"/>
        <v>0</v>
      </c>
      <c r="BE1151" s="89">
        <f t="shared" si="838"/>
        <v>0</v>
      </c>
      <c r="BF1151" s="89">
        <f t="shared" si="839"/>
        <v>0</v>
      </c>
      <c r="BG1151" s="89">
        <f t="shared" si="840"/>
        <v>0</v>
      </c>
      <c r="BH1151" s="89">
        <f t="shared" si="841"/>
        <v>0</v>
      </c>
      <c r="BI1151" s="89">
        <f t="shared" si="842"/>
        <v>0</v>
      </c>
      <c r="BJ1151" s="89">
        <f t="shared" si="843"/>
        <v>0</v>
      </c>
      <c r="BK1151" s="89">
        <f t="shared" si="844"/>
        <v>0</v>
      </c>
      <c r="BL1151" s="89">
        <f t="shared" si="845"/>
        <v>0</v>
      </c>
      <c r="BM1151" s="89"/>
      <c r="BN1151" s="26" t="b">
        <f t="shared" si="846"/>
        <v>0</v>
      </c>
      <c r="BO1151" s="26" t="b">
        <f t="shared" si="847"/>
        <v>0</v>
      </c>
      <c r="BP1151" s="26" t="b">
        <f t="shared" si="848"/>
        <v>0</v>
      </c>
      <c r="BQ1151" s="26" t="b">
        <f t="shared" si="849"/>
        <v>0</v>
      </c>
      <c r="BR1151" s="26" t="b">
        <f t="shared" si="850"/>
        <v>0</v>
      </c>
      <c r="BS1151" s="26" t="b">
        <f t="shared" si="851"/>
        <v>0</v>
      </c>
      <c r="BT1151" s="26" t="b">
        <f t="shared" si="852"/>
        <v>0</v>
      </c>
      <c r="BU1151" s="26" t="b">
        <f t="shared" si="853"/>
        <v>0</v>
      </c>
    </row>
    <row r="1152" spans="2:73" ht="15" thickBot="1" x14ac:dyDescent="0.35">
      <c r="B1152" s="17">
        <f>VLOOKUP($AC1152,LS_Coint_BD!$B$3:$D$1079,2)</f>
        <v>0</v>
      </c>
      <c r="C1152" s="87">
        <f>VLOOKUP($AC1152,LS_Coint_BD!$B$3:$D$1079,3)</f>
        <v>0</v>
      </c>
      <c r="D1152" s="68">
        <f t="shared" si="813"/>
        <v>0</v>
      </c>
      <c r="E1152" s="65">
        <f t="shared" si="814"/>
        <v>0</v>
      </c>
      <c r="F1152" s="69">
        <f t="shared" si="815"/>
        <v>0</v>
      </c>
      <c r="G1152" s="68">
        <f t="shared" si="816"/>
        <v>0</v>
      </c>
      <c r="H1152" s="65">
        <f t="shared" si="817"/>
        <v>0</v>
      </c>
      <c r="I1152" s="69">
        <f t="shared" si="818"/>
        <v>0</v>
      </c>
      <c r="J1152" s="68">
        <f t="shared" si="819"/>
        <v>0</v>
      </c>
      <c r="K1152" s="65">
        <f t="shared" si="820"/>
        <v>0</v>
      </c>
      <c r="L1152" s="69">
        <f t="shared" si="821"/>
        <v>0</v>
      </c>
      <c r="M1152" s="68">
        <f t="shared" si="822"/>
        <v>0</v>
      </c>
      <c r="N1152" s="65">
        <f t="shared" si="823"/>
        <v>0</v>
      </c>
      <c r="O1152" s="69">
        <f t="shared" si="824"/>
        <v>0</v>
      </c>
      <c r="P1152" s="68">
        <f t="shared" si="825"/>
        <v>0</v>
      </c>
      <c r="Q1152" s="65">
        <f t="shared" si="826"/>
        <v>0</v>
      </c>
      <c r="R1152" s="69">
        <f t="shared" si="827"/>
        <v>0</v>
      </c>
      <c r="S1152" s="68">
        <f t="shared" si="828"/>
        <v>0</v>
      </c>
      <c r="T1152" s="65">
        <f t="shared" si="829"/>
        <v>0</v>
      </c>
      <c r="U1152" s="69">
        <f t="shared" si="830"/>
        <v>0</v>
      </c>
      <c r="V1152" s="68">
        <f t="shared" si="831"/>
        <v>0</v>
      </c>
      <c r="W1152" s="65">
        <f t="shared" si="832"/>
        <v>0</v>
      </c>
      <c r="X1152" s="69">
        <f t="shared" si="833"/>
        <v>0</v>
      </c>
      <c r="Y1152" s="68">
        <f t="shared" si="834"/>
        <v>0</v>
      </c>
      <c r="Z1152" s="65">
        <f t="shared" si="835"/>
        <v>0</v>
      </c>
      <c r="AA1152" s="69">
        <f t="shared" si="836"/>
        <v>0</v>
      </c>
      <c r="AB1152" s="98">
        <f>SUMIF(BN1152:BU1152,"VERDADEIRO",BN$3:$BU1151)</f>
        <v>0</v>
      </c>
      <c r="AC1152" s="97">
        <f t="shared" si="812"/>
        <v>1149</v>
      </c>
      <c r="AD1152" s="89">
        <f>RTD("tryd.rtdserver",,"COT",B1152,"ULT")</f>
        <v>0</v>
      </c>
      <c r="AE1152" s="89">
        <f>RTD("tryd.rtdserver",,"COT",C1152,"ULT")</f>
        <v>0</v>
      </c>
      <c r="AF1152" s="89">
        <f>VLOOKUP($AC1152,LS_Coint_BD!$B$3:$AQ$1079,AF$2)*$AD1152+VLOOKUP($AC1152,LS_Coint_BD!$B$3:$AQ$1079,AF$2+1)</f>
        <v>0</v>
      </c>
      <c r="AG1152" s="89">
        <f>VLOOKUP($AC1152,LS_Coint_BD!$B$3:$AQ$1079,AG$2)*$AD1152+VLOOKUP($AC1152,LS_Coint_BD!$B$3:$AQ$1079,AG$2+1)</f>
        <v>0</v>
      </c>
      <c r="AH1152" s="89">
        <f>VLOOKUP($AC1152,LS_Coint_BD!$B$3:$AQ$1079,AH$2)*$AD1152+VLOOKUP($AC1152,LS_Coint_BD!$B$3:$AQ$1079,AH$2+1)</f>
        <v>0</v>
      </c>
      <c r="AI1152" s="89">
        <f>VLOOKUP($AC1152,LS_Coint_BD!$B$3:$AQ$1079,AI$2)*$AD1152+VLOOKUP($AC1152,LS_Coint_BD!$B$3:$AQ$1079,AI$2+1)</f>
        <v>0</v>
      </c>
      <c r="AJ1152" s="89">
        <f>VLOOKUP($AC1152,LS_Coint_BD!$B$3:$AQ$1079,AJ$2)*$AD1152+VLOOKUP($AC1152,LS_Coint_BD!$B$3:$AQ$1079,AJ$2+1)</f>
        <v>0</v>
      </c>
      <c r="AK1152" s="89">
        <f>VLOOKUP($AC1152,LS_Coint_BD!$B$3:$AQ$1079,AK$2)*$AD1152+VLOOKUP($AC1152,LS_Coint_BD!$B$3:$AQ$1079,AK$2+1)</f>
        <v>0</v>
      </c>
      <c r="AL1152" s="89">
        <f>VLOOKUP($AC1152,LS_Coint_BD!$B$3:$AQ$1079,AL$2)*$AD1152+VLOOKUP($AC1152,LS_Coint_BD!$B$3:$AQ$1079,AL$2+1)</f>
        <v>0</v>
      </c>
      <c r="AM1152" s="89">
        <f>VLOOKUP($AC1152,LS_Coint_BD!$B$3:$AQ$1079,AM$2)*$AD1152+VLOOKUP($AC1152,LS_Coint_BD!$B$3:$AQ$1079,AM$2+1)</f>
        <v>0</v>
      </c>
      <c r="AN1152" s="89">
        <f>VLOOKUP($AC1152,LS_Coint_BD!$B$3:$AQ$1079,AN$2)</f>
        <v>0</v>
      </c>
      <c r="AO1152" s="89">
        <f>VLOOKUP($AC1152,LS_Coint_BD!$B$3:$AQ$1079,AO$2)</f>
        <v>0</v>
      </c>
      <c r="AP1152" s="89">
        <f>VLOOKUP($AC1152,LS_Coint_BD!$B$3:$AQ$1079,AP$2)</f>
        <v>0</v>
      </c>
      <c r="AQ1152" s="89">
        <f>VLOOKUP($AC1152,LS_Coint_BD!$B$3:$AQ$1079,AQ$2)</f>
        <v>0</v>
      </c>
      <c r="AR1152" s="89">
        <f>VLOOKUP($AC1152,LS_Coint_BD!$B$3:$AQ$1079,AR$2)</f>
        <v>0</v>
      </c>
      <c r="AS1152" s="89">
        <f>VLOOKUP($AC1152,LS_Coint_BD!$B$3:$AQ$1079,AS$2)</f>
        <v>0</v>
      </c>
      <c r="AT1152" s="89">
        <f>VLOOKUP($AC1152,LS_Coint_BD!$B$3:$AQ$1079,AT$2)</f>
        <v>0</v>
      </c>
      <c r="AU1152" s="89">
        <f>VLOOKUP($AC1152,LS_Coint_BD!$B$3:$AQ$1079,AU$2)</f>
        <v>0</v>
      </c>
      <c r="AV1152" s="89">
        <f>VLOOKUP($AC1152,LS_Coint_BD!$B$3:$AQ$1079,AV$2)</f>
        <v>0</v>
      </c>
      <c r="AW1152" s="89">
        <f>VLOOKUP($AC1152,LS_Coint_BD!$B$3:$AQ$1079,AW$2)</f>
        <v>0</v>
      </c>
      <c r="AX1152" s="89">
        <f>VLOOKUP($AC1152,LS_Coint_BD!$B$3:$AQ$1079,AX$2)</f>
        <v>0</v>
      </c>
      <c r="AY1152" s="89">
        <f>VLOOKUP($AC1152,LS_Coint_BD!$B$3:$AQ$1079,AY$2)</f>
        <v>0</v>
      </c>
      <c r="AZ1152" s="89">
        <f>VLOOKUP($AC1152,LS_Coint_BD!$B$3:$AQ$1079,AZ$2)</f>
        <v>0</v>
      </c>
      <c r="BA1152" s="89">
        <f>VLOOKUP($AC1152,LS_Coint_BD!$B$3:$AQ$1079,BA$2)</f>
        <v>0</v>
      </c>
      <c r="BB1152" s="89">
        <f>VLOOKUP($AC1152,LS_Coint_BD!$B$3:$AQ$1079,BB$2)</f>
        <v>0</v>
      </c>
      <c r="BC1152" s="89">
        <f>VLOOKUP($AC1152,LS_Coint_BD!$B$3:$AQ$1079,BC$2)</f>
        <v>0</v>
      </c>
      <c r="BD1152" s="89">
        <f t="shared" si="837"/>
        <v>0</v>
      </c>
      <c r="BE1152" s="89">
        <f t="shared" si="838"/>
        <v>0</v>
      </c>
      <c r="BF1152" s="89">
        <f t="shared" si="839"/>
        <v>0</v>
      </c>
      <c r="BG1152" s="89">
        <f t="shared" si="840"/>
        <v>0</v>
      </c>
      <c r="BH1152" s="89">
        <f t="shared" si="841"/>
        <v>0</v>
      </c>
      <c r="BI1152" s="89">
        <f t="shared" si="842"/>
        <v>0</v>
      </c>
      <c r="BJ1152" s="89">
        <f t="shared" si="843"/>
        <v>0</v>
      </c>
      <c r="BK1152" s="89">
        <f t="shared" si="844"/>
        <v>0</v>
      </c>
      <c r="BL1152" s="89">
        <f t="shared" si="845"/>
        <v>0</v>
      </c>
      <c r="BM1152" s="89"/>
      <c r="BN1152" s="26" t="b">
        <f t="shared" si="846"/>
        <v>0</v>
      </c>
      <c r="BO1152" s="26" t="b">
        <f t="shared" si="847"/>
        <v>0</v>
      </c>
      <c r="BP1152" s="26" t="b">
        <f t="shared" si="848"/>
        <v>0</v>
      </c>
      <c r="BQ1152" s="26" t="b">
        <f t="shared" si="849"/>
        <v>0</v>
      </c>
      <c r="BR1152" s="26" t="b">
        <f t="shared" si="850"/>
        <v>0</v>
      </c>
      <c r="BS1152" s="26" t="b">
        <f t="shared" si="851"/>
        <v>0</v>
      </c>
      <c r="BT1152" s="26" t="b">
        <f t="shared" si="852"/>
        <v>0</v>
      </c>
      <c r="BU1152" s="26" t="b">
        <f t="shared" si="853"/>
        <v>0</v>
      </c>
    </row>
    <row r="1153" spans="2:73" ht="15" thickBot="1" x14ac:dyDescent="0.35">
      <c r="B1153" s="17">
        <f>VLOOKUP($AC1153,LS_Coint_BD!$B$3:$D$1079,2)</f>
        <v>0</v>
      </c>
      <c r="C1153" s="87">
        <f>VLOOKUP($AC1153,LS_Coint_BD!$B$3:$D$1079,3)</f>
        <v>0</v>
      </c>
      <c r="D1153" s="68">
        <f t="shared" si="813"/>
        <v>0</v>
      </c>
      <c r="E1153" s="65">
        <f t="shared" si="814"/>
        <v>0</v>
      </c>
      <c r="F1153" s="69">
        <f t="shared" si="815"/>
        <v>0</v>
      </c>
      <c r="G1153" s="68">
        <f t="shared" si="816"/>
        <v>0</v>
      </c>
      <c r="H1153" s="65">
        <f t="shared" si="817"/>
        <v>0</v>
      </c>
      <c r="I1153" s="69">
        <f t="shared" si="818"/>
        <v>0</v>
      </c>
      <c r="J1153" s="68">
        <f t="shared" si="819"/>
        <v>0</v>
      </c>
      <c r="K1153" s="65">
        <f t="shared" si="820"/>
        <v>0</v>
      </c>
      <c r="L1153" s="69">
        <f t="shared" si="821"/>
        <v>0</v>
      </c>
      <c r="M1153" s="68">
        <f t="shared" si="822"/>
        <v>0</v>
      </c>
      <c r="N1153" s="65">
        <f t="shared" si="823"/>
        <v>0</v>
      </c>
      <c r="O1153" s="69">
        <f t="shared" si="824"/>
        <v>0</v>
      </c>
      <c r="P1153" s="68">
        <f t="shared" si="825"/>
        <v>0</v>
      </c>
      <c r="Q1153" s="65">
        <f t="shared" si="826"/>
        <v>0</v>
      </c>
      <c r="R1153" s="69">
        <f t="shared" si="827"/>
        <v>0</v>
      </c>
      <c r="S1153" s="68">
        <f t="shared" si="828"/>
        <v>0</v>
      </c>
      <c r="T1153" s="65">
        <f t="shared" si="829"/>
        <v>0</v>
      </c>
      <c r="U1153" s="69">
        <f t="shared" si="830"/>
        <v>0</v>
      </c>
      <c r="V1153" s="68">
        <f t="shared" si="831"/>
        <v>0</v>
      </c>
      <c r="W1153" s="65">
        <f t="shared" si="832"/>
        <v>0</v>
      </c>
      <c r="X1153" s="69">
        <f t="shared" si="833"/>
        <v>0</v>
      </c>
      <c r="Y1153" s="68">
        <f t="shared" si="834"/>
        <v>0</v>
      </c>
      <c r="Z1153" s="65">
        <f t="shared" si="835"/>
        <v>0</v>
      </c>
      <c r="AA1153" s="69">
        <f t="shared" si="836"/>
        <v>0</v>
      </c>
      <c r="AB1153" s="98">
        <f>SUMIF(BN1153:BU1153,"VERDADEIRO",BN$3:$BU1152)</f>
        <v>0</v>
      </c>
      <c r="AC1153" s="97">
        <f t="shared" si="812"/>
        <v>1150</v>
      </c>
      <c r="AD1153" s="89">
        <f>RTD("tryd.rtdserver",,"COT",B1153,"ULT")</f>
        <v>0</v>
      </c>
      <c r="AE1153" s="89">
        <f>RTD("tryd.rtdserver",,"COT",C1153,"ULT")</f>
        <v>0</v>
      </c>
      <c r="AF1153" s="89">
        <f>VLOOKUP($AC1153,LS_Coint_BD!$B$3:$AQ$1079,AF$2)*$AD1153+VLOOKUP($AC1153,LS_Coint_BD!$B$3:$AQ$1079,AF$2+1)</f>
        <v>0</v>
      </c>
      <c r="AG1153" s="89">
        <f>VLOOKUP($AC1153,LS_Coint_BD!$B$3:$AQ$1079,AG$2)*$AD1153+VLOOKUP($AC1153,LS_Coint_BD!$B$3:$AQ$1079,AG$2+1)</f>
        <v>0</v>
      </c>
      <c r="AH1153" s="89">
        <f>VLOOKUP($AC1153,LS_Coint_BD!$B$3:$AQ$1079,AH$2)*$AD1153+VLOOKUP($AC1153,LS_Coint_BD!$B$3:$AQ$1079,AH$2+1)</f>
        <v>0</v>
      </c>
      <c r="AI1153" s="89">
        <f>VLOOKUP($AC1153,LS_Coint_BD!$B$3:$AQ$1079,AI$2)*$AD1153+VLOOKUP($AC1153,LS_Coint_BD!$B$3:$AQ$1079,AI$2+1)</f>
        <v>0</v>
      </c>
      <c r="AJ1153" s="89">
        <f>VLOOKUP($AC1153,LS_Coint_BD!$B$3:$AQ$1079,AJ$2)*$AD1153+VLOOKUP($AC1153,LS_Coint_BD!$B$3:$AQ$1079,AJ$2+1)</f>
        <v>0</v>
      </c>
      <c r="AK1153" s="89">
        <f>VLOOKUP($AC1153,LS_Coint_BD!$B$3:$AQ$1079,AK$2)*$AD1153+VLOOKUP($AC1153,LS_Coint_BD!$B$3:$AQ$1079,AK$2+1)</f>
        <v>0</v>
      </c>
      <c r="AL1153" s="89">
        <f>VLOOKUP($AC1153,LS_Coint_BD!$B$3:$AQ$1079,AL$2)*$AD1153+VLOOKUP($AC1153,LS_Coint_BD!$B$3:$AQ$1079,AL$2+1)</f>
        <v>0</v>
      </c>
      <c r="AM1153" s="89">
        <f>VLOOKUP($AC1153,LS_Coint_BD!$B$3:$AQ$1079,AM$2)*$AD1153+VLOOKUP($AC1153,LS_Coint_BD!$B$3:$AQ$1079,AM$2+1)</f>
        <v>0</v>
      </c>
      <c r="AN1153" s="89">
        <f>VLOOKUP($AC1153,LS_Coint_BD!$B$3:$AQ$1079,AN$2)</f>
        <v>0</v>
      </c>
      <c r="AO1153" s="89">
        <f>VLOOKUP($AC1153,LS_Coint_BD!$B$3:$AQ$1079,AO$2)</f>
        <v>0</v>
      </c>
      <c r="AP1153" s="89">
        <f>VLOOKUP($AC1153,LS_Coint_BD!$B$3:$AQ$1079,AP$2)</f>
        <v>0</v>
      </c>
      <c r="AQ1153" s="89">
        <f>VLOOKUP($AC1153,LS_Coint_BD!$B$3:$AQ$1079,AQ$2)</f>
        <v>0</v>
      </c>
      <c r="AR1153" s="89">
        <f>VLOOKUP($AC1153,LS_Coint_BD!$B$3:$AQ$1079,AR$2)</f>
        <v>0</v>
      </c>
      <c r="AS1153" s="89">
        <f>VLOOKUP($AC1153,LS_Coint_BD!$B$3:$AQ$1079,AS$2)</f>
        <v>0</v>
      </c>
      <c r="AT1153" s="89">
        <f>VLOOKUP($AC1153,LS_Coint_BD!$B$3:$AQ$1079,AT$2)</f>
        <v>0</v>
      </c>
      <c r="AU1153" s="89">
        <f>VLOOKUP($AC1153,LS_Coint_BD!$B$3:$AQ$1079,AU$2)</f>
        <v>0</v>
      </c>
      <c r="AV1153" s="89">
        <f>VLOOKUP($AC1153,LS_Coint_BD!$B$3:$AQ$1079,AV$2)</f>
        <v>0</v>
      </c>
      <c r="AW1153" s="89">
        <f>VLOOKUP($AC1153,LS_Coint_BD!$B$3:$AQ$1079,AW$2)</f>
        <v>0</v>
      </c>
      <c r="AX1153" s="89">
        <f>VLOOKUP($AC1153,LS_Coint_BD!$B$3:$AQ$1079,AX$2)</f>
        <v>0</v>
      </c>
      <c r="AY1153" s="89">
        <f>VLOOKUP($AC1153,LS_Coint_BD!$B$3:$AQ$1079,AY$2)</f>
        <v>0</v>
      </c>
      <c r="AZ1153" s="89">
        <f>VLOOKUP($AC1153,LS_Coint_BD!$B$3:$AQ$1079,AZ$2)</f>
        <v>0</v>
      </c>
      <c r="BA1153" s="89">
        <f>VLOOKUP($AC1153,LS_Coint_BD!$B$3:$AQ$1079,BA$2)</f>
        <v>0</v>
      </c>
      <c r="BB1153" s="89">
        <f>VLOOKUP($AC1153,LS_Coint_BD!$B$3:$AQ$1079,BB$2)</f>
        <v>0</v>
      </c>
      <c r="BC1153" s="89">
        <f>VLOOKUP($AC1153,LS_Coint_BD!$B$3:$AQ$1079,BC$2)</f>
        <v>0</v>
      </c>
      <c r="BD1153" s="89">
        <f t="shared" si="837"/>
        <v>0</v>
      </c>
      <c r="BE1153" s="89">
        <f t="shared" si="838"/>
        <v>0</v>
      </c>
      <c r="BF1153" s="89">
        <f t="shared" si="839"/>
        <v>0</v>
      </c>
      <c r="BG1153" s="89">
        <f t="shared" si="840"/>
        <v>0</v>
      </c>
      <c r="BH1153" s="89">
        <f t="shared" si="841"/>
        <v>0</v>
      </c>
      <c r="BI1153" s="89">
        <f t="shared" si="842"/>
        <v>0</v>
      </c>
      <c r="BJ1153" s="89">
        <f t="shared" si="843"/>
        <v>0</v>
      </c>
      <c r="BK1153" s="89">
        <f t="shared" si="844"/>
        <v>0</v>
      </c>
      <c r="BL1153" s="89">
        <f t="shared" si="845"/>
        <v>0</v>
      </c>
      <c r="BM1153" s="89"/>
      <c r="BN1153" s="26" t="b">
        <f t="shared" si="846"/>
        <v>0</v>
      </c>
      <c r="BO1153" s="26" t="b">
        <f t="shared" si="847"/>
        <v>0</v>
      </c>
      <c r="BP1153" s="26" t="b">
        <f t="shared" si="848"/>
        <v>0</v>
      </c>
      <c r="BQ1153" s="26" t="b">
        <f t="shared" si="849"/>
        <v>0</v>
      </c>
      <c r="BR1153" s="26" t="b">
        <f t="shared" si="850"/>
        <v>0</v>
      </c>
      <c r="BS1153" s="26" t="b">
        <f t="shared" si="851"/>
        <v>0</v>
      </c>
      <c r="BT1153" s="26" t="b">
        <f t="shared" si="852"/>
        <v>0</v>
      </c>
      <c r="BU1153" s="26" t="b">
        <f t="shared" si="853"/>
        <v>0</v>
      </c>
    </row>
    <row r="1154" spans="2:73" ht="15" thickBot="1" x14ac:dyDescent="0.35">
      <c r="B1154" s="17">
        <f>VLOOKUP($AC1154,LS_Coint_BD!$B$3:$D$1079,2)</f>
        <v>0</v>
      </c>
      <c r="C1154" s="87">
        <f>VLOOKUP($AC1154,LS_Coint_BD!$B$3:$D$1079,3)</f>
        <v>0</v>
      </c>
      <c r="D1154" s="68">
        <f t="shared" si="813"/>
        <v>0</v>
      </c>
      <c r="E1154" s="65">
        <f t="shared" si="814"/>
        <v>0</v>
      </c>
      <c r="F1154" s="69">
        <f t="shared" si="815"/>
        <v>0</v>
      </c>
      <c r="G1154" s="68">
        <f t="shared" si="816"/>
        <v>0</v>
      </c>
      <c r="H1154" s="65">
        <f t="shared" si="817"/>
        <v>0</v>
      </c>
      <c r="I1154" s="69">
        <f t="shared" si="818"/>
        <v>0</v>
      </c>
      <c r="J1154" s="68">
        <f t="shared" si="819"/>
        <v>0</v>
      </c>
      <c r="K1154" s="65">
        <f t="shared" si="820"/>
        <v>0</v>
      </c>
      <c r="L1154" s="69">
        <f t="shared" si="821"/>
        <v>0</v>
      </c>
      <c r="M1154" s="68">
        <f t="shared" si="822"/>
        <v>0</v>
      </c>
      <c r="N1154" s="65">
        <f t="shared" si="823"/>
        <v>0</v>
      </c>
      <c r="O1154" s="69">
        <f t="shared" si="824"/>
        <v>0</v>
      </c>
      <c r="P1154" s="68">
        <f t="shared" si="825"/>
        <v>0</v>
      </c>
      <c r="Q1154" s="65">
        <f t="shared" si="826"/>
        <v>0</v>
      </c>
      <c r="R1154" s="69">
        <f t="shared" si="827"/>
        <v>0</v>
      </c>
      <c r="S1154" s="68">
        <f t="shared" si="828"/>
        <v>0</v>
      </c>
      <c r="T1154" s="65">
        <f t="shared" si="829"/>
        <v>0</v>
      </c>
      <c r="U1154" s="69">
        <f t="shared" si="830"/>
        <v>0</v>
      </c>
      <c r="V1154" s="68">
        <f t="shared" si="831"/>
        <v>0</v>
      </c>
      <c r="W1154" s="65">
        <f t="shared" si="832"/>
        <v>0</v>
      </c>
      <c r="X1154" s="69">
        <f t="shared" si="833"/>
        <v>0</v>
      </c>
      <c r="Y1154" s="68">
        <f t="shared" si="834"/>
        <v>0</v>
      </c>
      <c r="Z1154" s="65">
        <f t="shared" si="835"/>
        <v>0</v>
      </c>
      <c r="AA1154" s="69">
        <f t="shared" si="836"/>
        <v>0</v>
      </c>
      <c r="AB1154" s="98">
        <f>SUMIF(BN1154:BU1154,"VERDADEIRO",BN$3:$BU1153)</f>
        <v>0</v>
      </c>
      <c r="AC1154" s="97">
        <f t="shared" si="812"/>
        <v>1151</v>
      </c>
      <c r="AD1154" s="89">
        <f>RTD("tryd.rtdserver",,"COT",B1154,"ULT")</f>
        <v>0</v>
      </c>
      <c r="AE1154" s="89">
        <f>RTD("tryd.rtdserver",,"COT",C1154,"ULT")</f>
        <v>0</v>
      </c>
      <c r="AF1154" s="89">
        <f>VLOOKUP($AC1154,LS_Coint_BD!$B$3:$AQ$1079,AF$2)*$AD1154+VLOOKUP($AC1154,LS_Coint_BD!$B$3:$AQ$1079,AF$2+1)</f>
        <v>0</v>
      </c>
      <c r="AG1154" s="89">
        <f>VLOOKUP($AC1154,LS_Coint_BD!$B$3:$AQ$1079,AG$2)*$AD1154+VLOOKUP($AC1154,LS_Coint_BD!$B$3:$AQ$1079,AG$2+1)</f>
        <v>0</v>
      </c>
      <c r="AH1154" s="89">
        <f>VLOOKUP($AC1154,LS_Coint_BD!$B$3:$AQ$1079,AH$2)*$AD1154+VLOOKUP($AC1154,LS_Coint_BD!$B$3:$AQ$1079,AH$2+1)</f>
        <v>0</v>
      </c>
      <c r="AI1154" s="89">
        <f>VLOOKUP($AC1154,LS_Coint_BD!$B$3:$AQ$1079,AI$2)*$AD1154+VLOOKUP($AC1154,LS_Coint_BD!$B$3:$AQ$1079,AI$2+1)</f>
        <v>0</v>
      </c>
      <c r="AJ1154" s="89">
        <f>VLOOKUP($AC1154,LS_Coint_BD!$B$3:$AQ$1079,AJ$2)*$AD1154+VLOOKUP($AC1154,LS_Coint_BD!$B$3:$AQ$1079,AJ$2+1)</f>
        <v>0</v>
      </c>
      <c r="AK1154" s="89">
        <f>VLOOKUP($AC1154,LS_Coint_BD!$B$3:$AQ$1079,AK$2)*$AD1154+VLOOKUP($AC1154,LS_Coint_BD!$B$3:$AQ$1079,AK$2+1)</f>
        <v>0</v>
      </c>
      <c r="AL1154" s="89">
        <f>VLOOKUP($AC1154,LS_Coint_BD!$B$3:$AQ$1079,AL$2)*$AD1154+VLOOKUP($AC1154,LS_Coint_BD!$B$3:$AQ$1079,AL$2+1)</f>
        <v>0</v>
      </c>
      <c r="AM1154" s="89">
        <f>VLOOKUP($AC1154,LS_Coint_BD!$B$3:$AQ$1079,AM$2)*$AD1154+VLOOKUP($AC1154,LS_Coint_BD!$B$3:$AQ$1079,AM$2+1)</f>
        <v>0</v>
      </c>
      <c r="AN1154" s="89">
        <f>VLOOKUP($AC1154,LS_Coint_BD!$B$3:$AQ$1079,AN$2)</f>
        <v>0</v>
      </c>
      <c r="AO1154" s="89">
        <f>VLOOKUP($AC1154,LS_Coint_BD!$B$3:$AQ$1079,AO$2)</f>
        <v>0</v>
      </c>
      <c r="AP1154" s="89">
        <f>VLOOKUP($AC1154,LS_Coint_BD!$B$3:$AQ$1079,AP$2)</f>
        <v>0</v>
      </c>
      <c r="AQ1154" s="89">
        <f>VLOOKUP($AC1154,LS_Coint_BD!$B$3:$AQ$1079,AQ$2)</f>
        <v>0</v>
      </c>
      <c r="AR1154" s="89">
        <f>VLOOKUP($AC1154,LS_Coint_BD!$B$3:$AQ$1079,AR$2)</f>
        <v>0</v>
      </c>
      <c r="AS1154" s="89">
        <f>VLOOKUP($AC1154,LS_Coint_BD!$B$3:$AQ$1079,AS$2)</f>
        <v>0</v>
      </c>
      <c r="AT1154" s="89">
        <f>VLOOKUP($AC1154,LS_Coint_BD!$B$3:$AQ$1079,AT$2)</f>
        <v>0</v>
      </c>
      <c r="AU1154" s="89">
        <f>VLOOKUP($AC1154,LS_Coint_BD!$B$3:$AQ$1079,AU$2)</f>
        <v>0</v>
      </c>
      <c r="AV1154" s="89">
        <f>VLOOKUP($AC1154,LS_Coint_BD!$B$3:$AQ$1079,AV$2)</f>
        <v>0</v>
      </c>
      <c r="AW1154" s="89">
        <f>VLOOKUP($AC1154,LS_Coint_BD!$B$3:$AQ$1079,AW$2)</f>
        <v>0</v>
      </c>
      <c r="AX1154" s="89">
        <f>VLOOKUP($AC1154,LS_Coint_BD!$B$3:$AQ$1079,AX$2)</f>
        <v>0</v>
      </c>
      <c r="AY1154" s="89">
        <f>VLOOKUP($AC1154,LS_Coint_BD!$B$3:$AQ$1079,AY$2)</f>
        <v>0</v>
      </c>
      <c r="AZ1154" s="89">
        <f>VLOOKUP($AC1154,LS_Coint_BD!$B$3:$AQ$1079,AZ$2)</f>
        <v>0</v>
      </c>
      <c r="BA1154" s="89">
        <f>VLOOKUP($AC1154,LS_Coint_BD!$B$3:$AQ$1079,BA$2)</f>
        <v>0</v>
      </c>
      <c r="BB1154" s="89">
        <f>VLOOKUP($AC1154,LS_Coint_BD!$B$3:$AQ$1079,BB$2)</f>
        <v>0</v>
      </c>
      <c r="BC1154" s="89">
        <f>VLOOKUP($AC1154,LS_Coint_BD!$B$3:$AQ$1079,BC$2)</f>
        <v>0</v>
      </c>
      <c r="BD1154" s="89">
        <f t="shared" si="837"/>
        <v>0</v>
      </c>
      <c r="BE1154" s="89">
        <f t="shared" si="838"/>
        <v>0</v>
      </c>
      <c r="BF1154" s="89">
        <f t="shared" si="839"/>
        <v>0</v>
      </c>
      <c r="BG1154" s="89">
        <f t="shared" si="840"/>
        <v>0</v>
      </c>
      <c r="BH1154" s="89">
        <f t="shared" si="841"/>
        <v>0</v>
      </c>
      <c r="BI1154" s="89">
        <f t="shared" si="842"/>
        <v>0</v>
      </c>
      <c r="BJ1154" s="89">
        <f t="shared" si="843"/>
        <v>0</v>
      </c>
      <c r="BK1154" s="89">
        <f t="shared" si="844"/>
        <v>0</v>
      </c>
      <c r="BL1154" s="89">
        <f t="shared" si="845"/>
        <v>0</v>
      </c>
      <c r="BM1154" s="89"/>
      <c r="BN1154" s="26" t="b">
        <f t="shared" si="846"/>
        <v>0</v>
      </c>
      <c r="BO1154" s="26" t="b">
        <f t="shared" si="847"/>
        <v>0</v>
      </c>
      <c r="BP1154" s="26" t="b">
        <f t="shared" si="848"/>
        <v>0</v>
      </c>
      <c r="BQ1154" s="26" t="b">
        <f t="shared" si="849"/>
        <v>0</v>
      </c>
      <c r="BR1154" s="26" t="b">
        <f t="shared" si="850"/>
        <v>0</v>
      </c>
      <c r="BS1154" s="26" t="b">
        <f t="shared" si="851"/>
        <v>0</v>
      </c>
      <c r="BT1154" s="26" t="b">
        <f t="shared" si="852"/>
        <v>0</v>
      </c>
      <c r="BU1154" s="26" t="b">
        <f t="shared" si="853"/>
        <v>0</v>
      </c>
    </row>
    <row r="1155" spans="2:73" ht="15" thickBot="1" x14ac:dyDescent="0.35">
      <c r="B1155" s="17">
        <f>VLOOKUP($AC1155,LS_Coint_BD!$B$3:$D$1079,2)</f>
        <v>0</v>
      </c>
      <c r="C1155" s="87">
        <f>VLOOKUP($AC1155,LS_Coint_BD!$B$3:$D$1079,3)</f>
        <v>0</v>
      </c>
      <c r="D1155" s="68">
        <f t="shared" si="813"/>
        <v>0</v>
      </c>
      <c r="E1155" s="65">
        <f t="shared" si="814"/>
        <v>0</v>
      </c>
      <c r="F1155" s="69">
        <f t="shared" si="815"/>
        <v>0</v>
      </c>
      <c r="G1155" s="68">
        <f t="shared" si="816"/>
        <v>0</v>
      </c>
      <c r="H1155" s="65">
        <f t="shared" si="817"/>
        <v>0</v>
      </c>
      <c r="I1155" s="69">
        <f t="shared" si="818"/>
        <v>0</v>
      </c>
      <c r="J1155" s="68">
        <f t="shared" si="819"/>
        <v>0</v>
      </c>
      <c r="K1155" s="65">
        <f t="shared" si="820"/>
        <v>0</v>
      </c>
      <c r="L1155" s="69">
        <f t="shared" si="821"/>
        <v>0</v>
      </c>
      <c r="M1155" s="68">
        <f t="shared" si="822"/>
        <v>0</v>
      </c>
      <c r="N1155" s="65">
        <f t="shared" si="823"/>
        <v>0</v>
      </c>
      <c r="O1155" s="69">
        <f t="shared" si="824"/>
        <v>0</v>
      </c>
      <c r="P1155" s="68">
        <f t="shared" si="825"/>
        <v>0</v>
      </c>
      <c r="Q1155" s="65">
        <f t="shared" si="826"/>
        <v>0</v>
      </c>
      <c r="R1155" s="69">
        <f t="shared" si="827"/>
        <v>0</v>
      </c>
      <c r="S1155" s="68">
        <f t="shared" si="828"/>
        <v>0</v>
      </c>
      <c r="T1155" s="65">
        <f t="shared" si="829"/>
        <v>0</v>
      </c>
      <c r="U1155" s="69">
        <f t="shared" si="830"/>
        <v>0</v>
      </c>
      <c r="V1155" s="68">
        <f t="shared" si="831"/>
        <v>0</v>
      </c>
      <c r="W1155" s="65">
        <f t="shared" si="832"/>
        <v>0</v>
      </c>
      <c r="X1155" s="69">
        <f t="shared" si="833"/>
        <v>0</v>
      </c>
      <c r="Y1155" s="68">
        <f t="shared" si="834"/>
        <v>0</v>
      </c>
      <c r="Z1155" s="65">
        <f t="shared" si="835"/>
        <v>0</v>
      </c>
      <c r="AA1155" s="69">
        <f t="shared" si="836"/>
        <v>0</v>
      </c>
      <c r="AB1155" s="98">
        <f>SUMIF(BN1155:BU1155,"VERDADEIRO",BN$3:$BU1154)</f>
        <v>0</v>
      </c>
      <c r="AC1155" s="97">
        <f t="shared" si="812"/>
        <v>1152</v>
      </c>
      <c r="AD1155" s="89">
        <f>RTD("tryd.rtdserver",,"COT",B1155,"ULT")</f>
        <v>0</v>
      </c>
      <c r="AE1155" s="89">
        <f>RTD("tryd.rtdserver",,"COT",C1155,"ULT")</f>
        <v>0</v>
      </c>
      <c r="AF1155" s="89">
        <f>VLOOKUP($AC1155,LS_Coint_BD!$B$3:$AQ$1079,AF$2)*$AD1155+VLOOKUP($AC1155,LS_Coint_BD!$B$3:$AQ$1079,AF$2+1)</f>
        <v>0</v>
      </c>
      <c r="AG1155" s="89">
        <f>VLOOKUP($AC1155,LS_Coint_BD!$B$3:$AQ$1079,AG$2)*$AD1155+VLOOKUP($AC1155,LS_Coint_BD!$B$3:$AQ$1079,AG$2+1)</f>
        <v>0</v>
      </c>
      <c r="AH1155" s="89">
        <f>VLOOKUP($AC1155,LS_Coint_BD!$B$3:$AQ$1079,AH$2)*$AD1155+VLOOKUP($AC1155,LS_Coint_BD!$B$3:$AQ$1079,AH$2+1)</f>
        <v>0</v>
      </c>
      <c r="AI1155" s="89">
        <f>VLOOKUP($AC1155,LS_Coint_BD!$B$3:$AQ$1079,AI$2)*$AD1155+VLOOKUP($AC1155,LS_Coint_BD!$B$3:$AQ$1079,AI$2+1)</f>
        <v>0</v>
      </c>
      <c r="AJ1155" s="89">
        <f>VLOOKUP($AC1155,LS_Coint_BD!$B$3:$AQ$1079,AJ$2)*$AD1155+VLOOKUP($AC1155,LS_Coint_BD!$B$3:$AQ$1079,AJ$2+1)</f>
        <v>0</v>
      </c>
      <c r="AK1155" s="89">
        <f>VLOOKUP($AC1155,LS_Coint_BD!$B$3:$AQ$1079,AK$2)*$AD1155+VLOOKUP($AC1155,LS_Coint_BD!$B$3:$AQ$1079,AK$2+1)</f>
        <v>0</v>
      </c>
      <c r="AL1155" s="89">
        <f>VLOOKUP($AC1155,LS_Coint_BD!$B$3:$AQ$1079,AL$2)*$AD1155+VLOOKUP($AC1155,LS_Coint_BD!$B$3:$AQ$1079,AL$2+1)</f>
        <v>0</v>
      </c>
      <c r="AM1155" s="89">
        <f>VLOOKUP($AC1155,LS_Coint_BD!$B$3:$AQ$1079,AM$2)*$AD1155+VLOOKUP($AC1155,LS_Coint_BD!$B$3:$AQ$1079,AM$2+1)</f>
        <v>0</v>
      </c>
      <c r="AN1155" s="89">
        <f>VLOOKUP($AC1155,LS_Coint_BD!$B$3:$AQ$1079,AN$2)</f>
        <v>0</v>
      </c>
      <c r="AO1155" s="89">
        <f>VLOOKUP($AC1155,LS_Coint_BD!$B$3:$AQ$1079,AO$2)</f>
        <v>0</v>
      </c>
      <c r="AP1155" s="89">
        <f>VLOOKUP($AC1155,LS_Coint_BD!$B$3:$AQ$1079,AP$2)</f>
        <v>0</v>
      </c>
      <c r="AQ1155" s="89">
        <f>VLOOKUP($AC1155,LS_Coint_BD!$B$3:$AQ$1079,AQ$2)</f>
        <v>0</v>
      </c>
      <c r="AR1155" s="89">
        <f>VLOOKUP($AC1155,LS_Coint_BD!$B$3:$AQ$1079,AR$2)</f>
        <v>0</v>
      </c>
      <c r="AS1155" s="89">
        <f>VLOOKUP($AC1155,LS_Coint_BD!$B$3:$AQ$1079,AS$2)</f>
        <v>0</v>
      </c>
      <c r="AT1155" s="89">
        <f>VLOOKUP($AC1155,LS_Coint_BD!$B$3:$AQ$1079,AT$2)</f>
        <v>0</v>
      </c>
      <c r="AU1155" s="89">
        <f>VLOOKUP($AC1155,LS_Coint_BD!$B$3:$AQ$1079,AU$2)</f>
        <v>0</v>
      </c>
      <c r="AV1155" s="89">
        <f>VLOOKUP($AC1155,LS_Coint_BD!$B$3:$AQ$1079,AV$2)</f>
        <v>0</v>
      </c>
      <c r="AW1155" s="89">
        <f>VLOOKUP($AC1155,LS_Coint_BD!$B$3:$AQ$1079,AW$2)</f>
        <v>0</v>
      </c>
      <c r="AX1155" s="89">
        <f>VLOOKUP($AC1155,LS_Coint_BD!$B$3:$AQ$1079,AX$2)</f>
        <v>0</v>
      </c>
      <c r="AY1155" s="89">
        <f>VLOOKUP($AC1155,LS_Coint_BD!$B$3:$AQ$1079,AY$2)</f>
        <v>0</v>
      </c>
      <c r="AZ1155" s="89">
        <f>VLOOKUP($AC1155,LS_Coint_BD!$B$3:$AQ$1079,AZ$2)</f>
        <v>0</v>
      </c>
      <c r="BA1155" s="89">
        <f>VLOOKUP($AC1155,LS_Coint_BD!$B$3:$AQ$1079,BA$2)</f>
        <v>0</v>
      </c>
      <c r="BB1155" s="89">
        <f>VLOOKUP($AC1155,LS_Coint_BD!$B$3:$AQ$1079,BB$2)</f>
        <v>0</v>
      </c>
      <c r="BC1155" s="89">
        <f>VLOOKUP($AC1155,LS_Coint_BD!$B$3:$AQ$1079,BC$2)</f>
        <v>0</v>
      </c>
      <c r="BD1155" s="89">
        <f t="shared" si="837"/>
        <v>0</v>
      </c>
      <c r="BE1155" s="89">
        <f t="shared" si="838"/>
        <v>0</v>
      </c>
      <c r="BF1155" s="89">
        <f t="shared" si="839"/>
        <v>0</v>
      </c>
      <c r="BG1155" s="89">
        <f t="shared" si="840"/>
        <v>0</v>
      </c>
      <c r="BH1155" s="89">
        <f t="shared" si="841"/>
        <v>0</v>
      </c>
      <c r="BI1155" s="89">
        <f t="shared" si="842"/>
        <v>0</v>
      </c>
      <c r="BJ1155" s="89">
        <f t="shared" si="843"/>
        <v>0</v>
      </c>
      <c r="BK1155" s="89">
        <f t="shared" si="844"/>
        <v>0</v>
      </c>
      <c r="BL1155" s="89">
        <f t="shared" si="845"/>
        <v>0</v>
      </c>
      <c r="BM1155" s="89"/>
      <c r="BN1155" s="26" t="b">
        <f t="shared" si="846"/>
        <v>0</v>
      </c>
      <c r="BO1155" s="26" t="b">
        <f t="shared" si="847"/>
        <v>0</v>
      </c>
      <c r="BP1155" s="26" t="b">
        <f t="shared" si="848"/>
        <v>0</v>
      </c>
      <c r="BQ1155" s="26" t="b">
        <f t="shared" si="849"/>
        <v>0</v>
      </c>
      <c r="BR1155" s="26" t="b">
        <f t="shared" si="850"/>
        <v>0</v>
      </c>
      <c r="BS1155" s="26" t="b">
        <f t="shared" si="851"/>
        <v>0</v>
      </c>
      <c r="BT1155" s="26" t="b">
        <f t="shared" si="852"/>
        <v>0</v>
      </c>
      <c r="BU1155" s="26" t="b">
        <f t="shared" si="853"/>
        <v>0</v>
      </c>
    </row>
    <row r="1156" spans="2:73" ht="15" thickBot="1" x14ac:dyDescent="0.35">
      <c r="B1156" s="17">
        <f>VLOOKUP($AC1156,LS_Coint_BD!$B$3:$D$1079,2)</f>
        <v>0</v>
      </c>
      <c r="C1156" s="87">
        <f>VLOOKUP($AC1156,LS_Coint_BD!$B$3:$D$1079,3)</f>
        <v>0</v>
      </c>
      <c r="D1156" s="68">
        <f t="shared" si="813"/>
        <v>0</v>
      </c>
      <c r="E1156" s="65">
        <f t="shared" si="814"/>
        <v>0</v>
      </c>
      <c r="F1156" s="69">
        <f t="shared" si="815"/>
        <v>0</v>
      </c>
      <c r="G1156" s="68">
        <f t="shared" si="816"/>
        <v>0</v>
      </c>
      <c r="H1156" s="65">
        <f t="shared" si="817"/>
        <v>0</v>
      </c>
      <c r="I1156" s="69">
        <f t="shared" si="818"/>
        <v>0</v>
      </c>
      <c r="J1156" s="68">
        <f t="shared" si="819"/>
        <v>0</v>
      </c>
      <c r="K1156" s="65">
        <f t="shared" si="820"/>
        <v>0</v>
      </c>
      <c r="L1156" s="69">
        <f t="shared" si="821"/>
        <v>0</v>
      </c>
      <c r="M1156" s="68">
        <f t="shared" si="822"/>
        <v>0</v>
      </c>
      <c r="N1156" s="65">
        <f t="shared" si="823"/>
        <v>0</v>
      </c>
      <c r="O1156" s="69">
        <f t="shared" si="824"/>
        <v>0</v>
      </c>
      <c r="P1156" s="68">
        <f t="shared" si="825"/>
        <v>0</v>
      </c>
      <c r="Q1156" s="65">
        <f t="shared" si="826"/>
        <v>0</v>
      </c>
      <c r="R1156" s="69">
        <f t="shared" si="827"/>
        <v>0</v>
      </c>
      <c r="S1156" s="68">
        <f t="shared" si="828"/>
        <v>0</v>
      </c>
      <c r="T1156" s="65">
        <f t="shared" si="829"/>
        <v>0</v>
      </c>
      <c r="U1156" s="69">
        <f t="shared" si="830"/>
        <v>0</v>
      </c>
      <c r="V1156" s="68">
        <f t="shared" si="831"/>
        <v>0</v>
      </c>
      <c r="W1156" s="65">
        <f t="shared" si="832"/>
        <v>0</v>
      </c>
      <c r="X1156" s="69">
        <f t="shared" si="833"/>
        <v>0</v>
      </c>
      <c r="Y1156" s="68">
        <f t="shared" si="834"/>
        <v>0</v>
      </c>
      <c r="Z1156" s="65">
        <f t="shared" si="835"/>
        <v>0</v>
      </c>
      <c r="AA1156" s="69">
        <f t="shared" si="836"/>
        <v>0</v>
      </c>
      <c r="AB1156" s="98">
        <f>SUMIF(BN1156:BU1156,"VERDADEIRO",BN$3:$BU1155)</f>
        <v>0</v>
      </c>
      <c r="AC1156" s="97">
        <f t="shared" si="812"/>
        <v>1153</v>
      </c>
      <c r="AD1156" s="89">
        <f>RTD("tryd.rtdserver",,"COT",B1156,"ULT")</f>
        <v>0</v>
      </c>
      <c r="AE1156" s="89">
        <f>RTD("tryd.rtdserver",,"COT",C1156,"ULT")</f>
        <v>0</v>
      </c>
      <c r="AF1156" s="89">
        <f>VLOOKUP($AC1156,LS_Coint_BD!$B$3:$AQ$1079,AF$2)*$AD1156+VLOOKUP($AC1156,LS_Coint_BD!$B$3:$AQ$1079,AF$2+1)</f>
        <v>0</v>
      </c>
      <c r="AG1156" s="89">
        <f>VLOOKUP($AC1156,LS_Coint_BD!$B$3:$AQ$1079,AG$2)*$AD1156+VLOOKUP($AC1156,LS_Coint_BD!$B$3:$AQ$1079,AG$2+1)</f>
        <v>0</v>
      </c>
      <c r="AH1156" s="89">
        <f>VLOOKUP($AC1156,LS_Coint_BD!$B$3:$AQ$1079,AH$2)*$AD1156+VLOOKUP($AC1156,LS_Coint_BD!$B$3:$AQ$1079,AH$2+1)</f>
        <v>0</v>
      </c>
      <c r="AI1156" s="89">
        <f>VLOOKUP($AC1156,LS_Coint_BD!$B$3:$AQ$1079,AI$2)*$AD1156+VLOOKUP($AC1156,LS_Coint_BD!$B$3:$AQ$1079,AI$2+1)</f>
        <v>0</v>
      </c>
      <c r="AJ1156" s="89">
        <f>VLOOKUP($AC1156,LS_Coint_BD!$B$3:$AQ$1079,AJ$2)*$AD1156+VLOOKUP($AC1156,LS_Coint_BD!$B$3:$AQ$1079,AJ$2+1)</f>
        <v>0</v>
      </c>
      <c r="AK1156" s="89">
        <f>VLOOKUP($AC1156,LS_Coint_BD!$B$3:$AQ$1079,AK$2)*$AD1156+VLOOKUP($AC1156,LS_Coint_BD!$B$3:$AQ$1079,AK$2+1)</f>
        <v>0</v>
      </c>
      <c r="AL1156" s="89">
        <f>VLOOKUP($AC1156,LS_Coint_BD!$B$3:$AQ$1079,AL$2)*$AD1156+VLOOKUP($AC1156,LS_Coint_BD!$B$3:$AQ$1079,AL$2+1)</f>
        <v>0</v>
      </c>
      <c r="AM1156" s="89">
        <f>VLOOKUP($AC1156,LS_Coint_BD!$B$3:$AQ$1079,AM$2)*$AD1156+VLOOKUP($AC1156,LS_Coint_BD!$B$3:$AQ$1079,AM$2+1)</f>
        <v>0</v>
      </c>
      <c r="AN1156" s="89">
        <f>VLOOKUP($AC1156,LS_Coint_BD!$B$3:$AQ$1079,AN$2)</f>
        <v>0</v>
      </c>
      <c r="AO1156" s="89">
        <f>VLOOKUP($AC1156,LS_Coint_BD!$B$3:$AQ$1079,AO$2)</f>
        <v>0</v>
      </c>
      <c r="AP1156" s="89">
        <f>VLOOKUP($AC1156,LS_Coint_BD!$B$3:$AQ$1079,AP$2)</f>
        <v>0</v>
      </c>
      <c r="AQ1156" s="89">
        <f>VLOOKUP($AC1156,LS_Coint_BD!$B$3:$AQ$1079,AQ$2)</f>
        <v>0</v>
      </c>
      <c r="AR1156" s="89">
        <f>VLOOKUP($AC1156,LS_Coint_BD!$B$3:$AQ$1079,AR$2)</f>
        <v>0</v>
      </c>
      <c r="AS1156" s="89">
        <f>VLOOKUP($AC1156,LS_Coint_BD!$B$3:$AQ$1079,AS$2)</f>
        <v>0</v>
      </c>
      <c r="AT1156" s="89">
        <f>VLOOKUP($AC1156,LS_Coint_BD!$B$3:$AQ$1079,AT$2)</f>
        <v>0</v>
      </c>
      <c r="AU1156" s="89">
        <f>VLOOKUP($AC1156,LS_Coint_BD!$B$3:$AQ$1079,AU$2)</f>
        <v>0</v>
      </c>
      <c r="AV1156" s="89">
        <f>VLOOKUP($AC1156,LS_Coint_BD!$B$3:$AQ$1079,AV$2)</f>
        <v>0</v>
      </c>
      <c r="AW1156" s="89">
        <f>VLOOKUP($AC1156,LS_Coint_BD!$B$3:$AQ$1079,AW$2)</f>
        <v>0</v>
      </c>
      <c r="AX1156" s="89">
        <f>VLOOKUP($AC1156,LS_Coint_BD!$B$3:$AQ$1079,AX$2)</f>
        <v>0</v>
      </c>
      <c r="AY1156" s="89">
        <f>VLOOKUP($AC1156,LS_Coint_BD!$B$3:$AQ$1079,AY$2)</f>
        <v>0</v>
      </c>
      <c r="AZ1156" s="89">
        <f>VLOOKUP($AC1156,LS_Coint_BD!$B$3:$AQ$1079,AZ$2)</f>
        <v>0</v>
      </c>
      <c r="BA1156" s="89">
        <f>VLOOKUP($AC1156,LS_Coint_BD!$B$3:$AQ$1079,BA$2)</f>
        <v>0</v>
      </c>
      <c r="BB1156" s="89">
        <f>VLOOKUP($AC1156,LS_Coint_BD!$B$3:$AQ$1079,BB$2)</f>
        <v>0</v>
      </c>
      <c r="BC1156" s="89">
        <f>VLOOKUP($AC1156,LS_Coint_BD!$B$3:$AQ$1079,BC$2)</f>
        <v>0</v>
      </c>
      <c r="BD1156" s="89">
        <f t="shared" si="837"/>
        <v>0</v>
      </c>
      <c r="BE1156" s="89">
        <f t="shared" si="838"/>
        <v>0</v>
      </c>
      <c r="BF1156" s="89">
        <f t="shared" si="839"/>
        <v>0</v>
      </c>
      <c r="BG1156" s="89">
        <f t="shared" si="840"/>
        <v>0</v>
      </c>
      <c r="BH1156" s="89">
        <f t="shared" si="841"/>
        <v>0</v>
      </c>
      <c r="BI1156" s="89">
        <f t="shared" si="842"/>
        <v>0</v>
      </c>
      <c r="BJ1156" s="89">
        <f t="shared" si="843"/>
        <v>0</v>
      </c>
      <c r="BK1156" s="89">
        <f t="shared" si="844"/>
        <v>0</v>
      </c>
      <c r="BL1156" s="89">
        <f t="shared" si="845"/>
        <v>0</v>
      </c>
      <c r="BM1156" s="89"/>
      <c r="BN1156" s="26" t="b">
        <f t="shared" si="846"/>
        <v>0</v>
      </c>
      <c r="BO1156" s="26" t="b">
        <f t="shared" si="847"/>
        <v>0</v>
      </c>
      <c r="BP1156" s="26" t="b">
        <f t="shared" si="848"/>
        <v>0</v>
      </c>
      <c r="BQ1156" s="26" t="b">
        <f t="shared" si="849"/>
        <v>0</v>
      </c>
      <c r="BR1156" s="26" t="b">
        <f t="shared" si="850"/>
        <v>0</v>
      </c>
      <c r="BS1156" s="26" t="b">
        <f t="shared" si="851"/>
        <v>0</v>
      </c>
      <c r="BT1156" s="26" t="b">
        <f t="shared" si="852"/>
        <v>0</v>
      </c>
      <c r="BU1156" s="26" t="b">
        <f t="shared" si="853"/>
        <v>0</v>
      </c>
    </row>
    <row r="1157" spans="2:73" ht="15" thickBot="1" x14ac:dyDescent="0.35">
      <c r="B1157" s="17">
        <f>VLOOKUP($AC1157,LS_Coint_BD!$B$3:$D$1079,2)</f>
        <v>0</v>
      </c>
      <c r="C1157" s="87">
        <f>VLOOKUP($AC1157,LS_Coint_BD!$B$3:$D$1079,3)</f>
        <v>0</v>
      </c>
      <c r="D1157" s="68">
        <f t="shared" si="813"/>
        <v>0</v>
      </c>
      <c r="E1157" s="65">
        <f t="shared" si="814"/>
        <v>0</v>
      </c>
      <c r="F1157" s="69">
        <f t="shared" si="815"/>
        <v>0</v>
      </c>
      <c r="G1157" s="68">
        <f t="shared" si="816"/>
        <v>0</v>
      </c>
      <c r="H1157" s="65">
        <f t="shared" si="817"/>
        <v>0</v>
      </c>
      <c r="I1157" s="69">
        <f t="shared" si="818"/>
        <v>0</v>
      </c>
      <c r="J1157" s="68">
        <f t="shared" si="819"/>
        <v>0</v>
      </c>
      <c r="K1157" s="65">
        <f t="shared" si="820"/>
        <v>0</v>
      </c>
      <c r="L1157" s="69">
        <f t="shared" si="821"/>
        <v>0</v>
      </c>
      <c r="M1157" s="68">
        <f t="shared" si="822"/>
        <v>0</v>
      </c>
      <c r="N1157" s="65">
        <f t="shared" si="823"/>
        <v>0</v>
      </c>
      <c r="O1157" s="69">
        <f t="shared" si="824"/>
        <v>0</v>
      </c>
      <c r="P1157" s="68">
        <f t="shared" si="825"/>
        <v>0</v>
      </c>
      <c r="Q1157" s="65">
        <f t="shared" si="826"/>
        <v>0</v>
      </c>
      <c r="R1157" s="69">
        <f t="shared" si="827"/>
        <v>0</v>
      </c>
      <c r="S1157" s="68">
        <f t="shared" si="828"/>
        <v>0</v>
      </c>
      <c r="T1157" s="65">
        <f t="shared" si="829"/>
        <v>0</v>
      </c>
      <c r="U1157" s="69">
        <f t="shared" si="830"/>
        <v>0</v>
      </c>
      <c r="V1157" s="68">
        <f t="shared" si="831"/>
        <v>0</v>
      </c>
      <c r="W1157" s="65">
        <f t="shared" si="832"/>
        <v>0</v>
      </c>
      <c r="X1157" s="69">
        <f t="shared" si="833"/>
        <v>0</v>
      </c>
      <c r="Y1157" s="68">
        <f t="shared" si="834"/>
        <v>0</v>
      </c>
      <c r="Z1157" s="65">
        <f t="shared" si="835"/>
        <v>0</v>
      </c>
      <c r="AA1157" s="69">
        <f t="shared" si="836"/>
        <v>0</v>
      </c>
      <c r="AB1157" s="98">
        <f>SUMIF(BN1157:BU1157,"VERDADEIRO",BN$3:$BU1156)</f>
        <v>0</v>
      </c>
      <c r="AC1157" s="97">
        <f t="shared" si="812"/>
        <v>1154</v>
      </c>
      <c r="AD1157" s="89">
        <f>RTD("tryd.rtdserver",,"COT",B1157,"ULT")</f>
        <v>0</v>
      </c>
      <c r="AE1157" s="89">
        <f>RTD("tryd.rtdserver",,"COT",C1157,"ULT")</f>
        <v>0</v>
      </c>
      <c r="AF1157" s="89">
        <f>VLOOKUP($AC1157,LS_Coint_BD!$B$3:$AQ$1079,AF$2)*$AD1157+VLOOKUP($AC1157,LS_Coint_BD!$B$3:$AQ$1079,AF$2+1)</f>
        <v>0</v>
      </c>
      <c r="AG1157" s="89">
        <f>VLOOKUP($AC1157,LS_Coint_BD!$B$3:$AQ$1079,AG$2)*$AD1157+VLOOKUP($AC1157,LS_Coint_BD!$B$3:$AQ$1079,AG$2+1)</f>
        <v>0</v>
      </c>
      <c r="AH1157" s="89">
        <f>VLOOKUP($AC1157,LS_Coint_BD!$B$3:$AQ$1079,AH$2)*$AD1157+VLOOKUP($AC1157,LS_Coint_BD!$B$3:$AQ$1079,AH$2+1)</f>
        <v>0</v>
      </c>
      <c r="AI1157" s="89">
        <f>VLOOKUP($AC1157,LS_Coint_BD!$B$3:$AQ$1079,AI$2)*$AD1157+VLOOKUP($AC1157,LS_Coint_BD!$B$3:$AQ$1079,AI$2+1)</f>
        <v>0</v>
      </c>
      <c r="AJ1157" s="89">
        <f>VLOOKUP($AC1157,LS_Coint_BD!$B$3:$AQ$1079,AJ$2)*$AD1157+VLOOKUP($AC1157,LS_Coint_BD!$B$3:$AQ$1079,AJ$2+1)</f>
        <v>0</v>
      </c>
      <c r="AK1157" s="89">
        <f>VLOOKUP($AC1157,LS_Coint_BD!$B$3:$AQ$1079,AK$2)*$AD1157+VLOOKUP($AC1157,LS_Coint_BD!$B$3:$AQ$1079,AK$2+1)</f>
        <v>0</v>
      </c>
      <c r="AL1157" s="89">
        <f>VLOOKUP($AC1157,LS_Coint_BD!$B$3:$AQ$1079,AL$2)*$AD1157+VLOOKUP($AC1157,LS_Coint_BD!$B$3:$AQ$1079,AL$2+1)</f>
        <v>0</v>
      </c>
      <c r="AM1157" s="89">
        <f>VLOOKUP($AC1157,LS_Coint_BD!$B$3:$AQ$1079,AM$2)*$AD1157+VLOOKUP($AC1157,LS_Coint_BD!$B$3:$AQ$1079,AM$2+1)</f>
        <v>0</v>
      </c>
      <c r="AN1157" s="89">
        <f>VLOOKUP($AC1157,LS_Coint_BD!$B$3:$AQ$1079,AN$2)</f>
        <v>0</v>
      </c>
      <c r="AO1157" s="89">
        <f>VLOOKUP($AC1157,LS_Coint_BD!$B$3:$AQ$1079,AO$2)</f>
        <v>0</v>
      </c>
      <c r="AP1157" s="89">
        <f>VLOOKUP($AC1157,LS_Coint_BD!$B$3:$AQ$1079,AP$2)</f>
        <v>0</v>
      </c>
      <c r="AQ1157" s="89">
        <f>VLOOKUP($AC1157,LS_Coint_BD!$B$3:$AQ$1079,AQ$2)</f>
        <v>0</v>
      </c>
      <c r="AR1157" s="89">
        <f>VLOOKUP($AC1157,LS_Coint_BD!$B$3:$AQ$1079,AR$2)</f>
        <v>0</v>
      </c>
      <c r="AS1157" s="89">
        <f>VLOOKUP($AC1157,LS_Coint_BD!$B$3:$AQ$1079,AS$2)</f>
        <v>0</v>
      </c>
      <c r="AT1157" s="89">
        <f>VLOOKUP($AC1157,LS_Coint_BD!$B$3:$AQ$1079,AT$2)</f>
        <v>0</v>
      </c>
      <c r="AU1157" s="89">
        <f>VLOOKUP($AC1157,LS_Coint_BD!$B$3:$AQ$1079,AU$2)</f>
        <v>0</v>
      </c>
      <c r="AV1157" s="89">
        <f>VLOOKUP($AC1157,LS_Coint_BD!$B$3:$AQ$1079,AV$2)</f>
        <v>0</v>
      </c>
      <c r="AW1157" s="89">
        <f>VLOOKUP($AC1157,LS_Coint_BD!$B$3:$AQ$1079,AW$2)</f>
        <v>0</v>
      </c>
      <c r="AX1157" s="89">
        <f>VLOOKUP($AC1157,LS_Coint_BD!$B$3:$AQ$1079,AX$2)</f>
        <v>0</v>
      </c>
      <c r="AY1157" s="89">
        <f>VLOOKUP($AC1157,LS_Coint_BD!$B$3:$AQ$1079,AY$2)</f>
        <v>0</v>
      </c>
      <c r="AZ1157" s="89">
        <f>VLOOKUP($AC1157,LS_Coint_BD!$B$3:$AQ$1079,AZ$2)</f>
        <v>0</v>
      </c>
      <c r="BA1157" s="89">
        <f>VLOOKUP($AC1157,LS_Coint_BD!$B$3:$AQ$1079,BA$2)</f>
        <v>0</v>
      </c>
      <c r="BB1157" s="89">
        <f>VLOOKUP($AC1157,LS_Coint_BD!$B$3:$AQ$1079,BB$2)</f>
        <v>0</v>
      </c>
      <c r="BC1157" s="89">
        <f>VLOOKUP($AC1157,LS_Coint_BD!$B$3:$AQ$1079,BC$2)</f>
        <v>0</v>
      </c>
      <c r="BD1157" s="89">
        <f t="shared" si="837"/>
        <v>0</v>
      </c>
      <c r="BE1157" s="89">
        <f t="shared" si="838"/>
        <v>0</v>
      </c>
      <c r="BF1157" s="89">
        <f t="shared" si="839"/>
        <v>0</v>
      </c>
      <c r="BG1157" s="89">
        <f t="shared" si="840"/>
        <v>0</v>
      </c>
      <c r="BH1157" s="89">
        <f t="shared" si="841"/>
        <v>0</v>
      </c>
      <c r="BI1157" s="89">
        <f t="shared" si="842"/>
        <v>0</v>
      </c>
      <c r="BJ1157" s="89">
        <f t="shared" si="843"/>
        <v>0</v>
      </c>
      <c r="BK1157" s="89">
        <f t="shared" si="844"/>
        <v>0</v>
      </c>
      <c r="BL1157" s="89">
        <f t="shared" si="845"/>
        <v>0</v>
      </c>
      <c r="BM1157" s="89"/>
      <c r="BN1157" s="26" t="b">
        <f t="shared" si="846"/>
        <v>0</v>
      </c>
      <c r="BO1157" s="26" t="b">
        <f t="shared" si="847"/>
        <v>0</v>
      </c>
      <c r="BP1157" s="26" t="b">
        <f t="shared" si="848"/>
        <v>0</v>
      </c>
      <c r="BQ1157" s="26" t="b">
        <f t="shared" si="849"/>
        <v>0</v>
      </c>
      <c r="BR1157" s="26" t="b">
        <f t="shared" si="850"/>
        <v>0</v>
      </c>
      <c r="BS1157" s="26" t="b">
        <f t="shared" si="851"/>
        <v>0</v>
      </c>
      <c r="BT1157" s="26" t="b">
        <f t="shared" si="852"/>
        <v>0</v>
      </c>
      <c r="BU1157" s="26" t="b">
        <f t="shared" si="853"/>
        <v>0</v>
      </c>
    </row>
    <row r="1158" spans="2:73" ht="15" thickBot="1" x14ac:dyDescent="0.35">
      <c r="B1158" s="17">
        <f>VLOOKUP($AC1158,LS_Coint_BD!$B$3:$D$1079,2)</f>
        <v>0</v>
      </c>
      <c r="C1158" s="87">
        <f>VLOOKUP($AC1158,LS_Coint_BD!$B$3:$D$1079,3)</f>
        <v>0</v>
      </c>
      <c r="D1158" s="68">
        <f t="shared" si="813"/>
        <v>0</v>
      </c>
      <c r="E1158" s="65">
        <f t="shared" si="814"/>
        <v>0</v>
      </c>
      <c r="F1158" s="69">
        <f t="shared" si="815"/>
        <v>0</v>
      </c>
      <c r="G1158" s="68">
        <f t="shared" si="816"/>
        <v>0</v>
      </c>
      <c r="H1158" s="65">
        <f t="shared" si="817"/>
        <v>0</v>
      </c>
      <c r="I1158" s="69">
        <f t="shared" si="818"/>
        <v>0</v>
      </c>
      <c r="J1158" s="68">
        <f t="shared" si="819"/>
        <v>0</v>
      </c>
      <c r="K1158" s="65">
        <f t="shared" si="820"/>
        <v>0</v>
      </c>
      <c r="L1158" s="69">
        <f t="shared" si="821"/>
        <v>0</v>
      </c>
      <c r="M1158" s="68">
        <f t="shared" si="822"/>
        <v>0</v>
      </c>
      <c r="N1158" s="65">
        <f t="shared" si="823"/>
        <v>0</v>
      </c>
      <c r="O1158" s="69">
        <f t="shared" si="824"/>
        <v>0</v>
      </c>
      <c r="P1158" s="68">
        <f t="shared" si="825"/>
        <v>0</v>
      </c>
      <c r="Q1158" s="65">
        <f t="shared" si="826"/>
        <v>0</v>
      </c>
      <c r="R1158" s="69">
        <f t="shared" si="827"/>
        <v>0</v>
      </c>
      <c r="S1158" s="68">
        <f t="shared" si="828"/>
        <v>0</v>
      </c>
      <c r="T1158" s="65">
        <f t="shared" si="829"/>
        <v>0</v>
      </c>
      <c r="U1158" s="69">
        <f t="shared" si="830"/>
        <v>0</v>
      </c>
      <c r="V1158" s="68">
        <f t="shared" si="831"/>
        <v>0</v>
      </c>
      <c r="W1158" s="65">
        <f t="shared" si="832"/>
        <v>0</v>
      </c>
      <c r="X1158" s="69">
        <f t="shared" si="833"/>
        <v>0</v>
      </c>
      <c r="Y1158" s="68">
        <f t="shared" si="834"/>
        <v>0</v>
      </c>
      <c r="Z1158" s="65">
        <f t="shared" si="835"/>
        <v>0</v>
      </c>
      <c r="AA1158" s="69">
        <f t="shared" si="836"/>
        <v>0</v>
      </c>
      <c r="AB1158" s="98">
        <f>SUMIF(BN1158:BU1158,"VERDADEIRO",BN$3:$BU1157)</f>
        <v>0</v>
      </c>
      <c r="AC1158" s="97">
        <f t="shared" ref="AC1158:AC1221" si="854">AC1157+1</f>
        <v>1155</v>
      </c>
      <c r="AD1158" s="89">
        <f>RTD("tryd.rtdserver",,"COT",B1158,"ULT")</f>
        <v>0</v>
      </c>
      <c r="AE1158" s="89">
        <f>RTD("tryd.rtdserver",,"COT",C1158,"ULT")</f>
        <v>0</v>
      </c>
      <c r="AF1158" s="89">
        <f>VLOOKUP($AC1158,LS_Coint_BD!$B$3:$AQ$1079,AF$2)*$AD1158+VLOOKUP($AC1158,LS_Coint_BD!$B$3:$AQ$1079,AF$2+1)</f>
        <v>0</v>
      </c>
      <c r="AG1158" s="89">
        <f>VLOOKUP($AC1158,LS_Coint_BD!$B$3:$AQ$1079,AG$2)*$AD1158+VLOOKUP($AC1158,LS_Coint_BD!$B$3:$AQ$1079,AG$2+1)</f>
        <v>0</v>
      </c>
      <c r="AH1158" s="89">
        <f>VLOOKUP($AC1158,LS_Coint_BD!$B$3:$AQ$1079,AH$2)*$AD1158+VLOOKUP($AC1158,LS_Coint_BD!$B$3:$AQ$1079,AH$2+1)</f>
        <v>0</v>
      </c>
      <c r="AI1158" s="89">
        <f>VLOOKUP($AC1158,LS_Coint_BD!$B$3:$AQ$1079,AI$2)*$AD1158+VLOOKUP($AC1158,LS_Coint_BD!$B$3:$AQ$1079,AI$2+1)</f>
        <v>0</v>
      </c>
      <c r="AJ1158" s="89">
        <f>VLOOKUP($AC1158,LS_Coint_BD!$B$3:$AQ$1079,AJ$2)*$AD1158+VLOOKUP($AC1158,LS_Coint_BD!$B$3:$AQ$1079,AJ$2+1)</f>
        <v>0</v>
      </c>
      <c r="AK1158" s="89">
        <f>VLOOKUP($AC1158,LS_Coint_BD!$B$3:$AQ$1079,AK$2)*$AD1158+VLOOKUP($AC1158,LS_Coint_BD!$B$3:$AQ$1079,AK$2+1)</f>
        <v>0</v>
      </c>
      <c r="AL1158" s="89">
        <f>VLOOKUP($AC1158,LS_Coint_BD!$B$3:$AQ$1079,AL$2)*$AD1158+VLOOKUP($AC1158,LS_Coint_BD!$B$3:$AQ$1079,AL$2+1)</f>
        <v>0</v>
      </c>
      <c r="AM1158" s="89">
        <f>VLOOKUP($AC1158,LS_Coint_BD!$B$3:$AQ$1079,AM$2)*$AD1158+VLOOKUP($AC1158,LS_Coint_BD!$B$3:$AQ$1079,AM$2+1)</f>
        <v>0</v>
      </c>
      <c r="AN1158" s="89">
        <f>VLOOKUP($AC1158,LS_Coint_BD!$B$3:$AQ$1079,AN$2)</f>
        <v>0</v>
      </c>
      <c r="AO1158" s="89">
        <f>VLOOKUP($AC1158,LS_Coint_BD!$B$3:$AQ$1079,AO$2)</f>
        <v>0</v>
      </c>
      <c r="AP1158" s="89">
        <f>VLOOKUP($AC1158,LS_Coint_BD!$B$3:$AQ$1079,AP$2)</f>
        <v>0</v>
      </c>
      <c r="AQ1158" s="89">
        <f>VLOOKUP($AC1158,LS_Coint_BD!$B$3:$AQ$1079,AQ$2)</f>
        <v>0</v>
      </c>
      <c r="AR1158" s="89">
        <f>VLOOKUP($AC1158,LS_Coint_BD!$B$3:$AQ$1079,AR$2)</f>
        <v>0</v>
      </c>
      <c r="AS1158" s="89">
        <f>VLOOKUP($AC1158,LS_Coint_BD!$B$3:$AQ$1079,AS$2)</f>
        <v>0</v>
      </c>
      <c r="AT1158" s="89">
        <f>VLOOKUP($AC1158,LS_Coint_BD!$B$3:$AQ$1079,AT$2)</f>
        <v>0</v>
      </c>
      <c r="AU1158" s="89">
        <f>VLOOKUP($AC1158,LS_Coint_BD!$B$3:$AQ$1079,AU$2)</f>
        <v>0</v>
      </c>
      <c r="AV1158" s="89">
        <f>VLOOKUP($AC1158,LS_Coint_BD!$B$3:$AQ$1079,AV$2)</f>
        <v>0</v>
      </c>
      <c r="AW1158" s="89">
        <f>VLOOKUP($AC1158,LS_Coint_BD!$B$3:$AQ$1079,AW$2)</f>
        <v>0</v>
      </c>
      <c r="AX1158" s="89">
        <f>VLOOKUP($AC1158,LS_Coint_BD!$B$3:$AQ$1079,AX$2)</f>
        <v>0</v>
      </c>
      <c r="AY1158" s="89">
        <f>VLOOKUP($AC1158,LS_Coint_BD!$B$3:$AQ$1079,AY$2)</f>
        <v>0</v>
      </c>
      <c r="AZ1158" s="89">
        <f>VLOOKUP($AC1158,LS_Coint_BD!$B$3:$AQ$1079,AZ$2)</f>
        <v>0</v>
      </c>
      <c r="BA1158" s="89">
        <f>VLOOKUP($AC1158,LS_Coint_BD!$B$3:$AQ$1079,BA$2)</f>
        <v>0</v>
      </c>
      <c r="BB1158" s="89">
        <f>VLOOKUP($AC1158,LS_Coint_BD!$B$3:$AQ$1079,BB$2)</f>
        <v>0</v>
      </c>
      <c r="BC1158" s="89">
        <f>VLOOKUP($AC1158,LS_Coint_BD!$B$3:$AQ$1079,BC$2)</f>
        <v>0</v>
      </c>
      <c r="BD1158" s="89">
        <f t="shared" si="837"/>
        <v>0</v>
      </c>
      <c r="BE1158" s="89">
        <f t="shared" si="838"/>
        <v>0</v>
      </c>
      <c r="BF1158" s="89">
        <f t="shared" si="839"/>
        <v>0</v>
      </c>
      <c r="BG1158" s="89">
        <f t="shared" si="840"/>
        <v>0</v>
      </c>
      <c r="BH1158" s="89">
        <f t="shared" si="841"/>
        <v>0</v>
      </c>
      <c r="BI1158" s="89">
        <f t="shared" si="842"/>
        <v>0</v>
      </c>
      <c r="BJ1158" s="89">
        <f t="shared" si="843"/>
        <v>0</v>
      </c>
      <c r="BK1158" s="89">
        <f t="shared" si="844"/>
        <v>0</v>
      </c>
      <c r="BL1158" s="89">
        <f t="shared" si="845"/>
        <v>0</v>
      </c>
      <c r="BM1158" s="89"/>
      <c r="BN1158" s="26" t="b">
        <f t="shared" si="846"/>
        <v>0</v>
      </c>
      <c r="BO1158" s="26" t="b">
        <f t="shared" si="847"/>
        <v>0</v>
      </c>
      <c r="BP1158" s="26" t="b">
        <f t="shared" si="848"/>
        <v>0</v>
      </c>
      <c r="BQ1158" s="26" t="b">
        <f t="shared" si="849"/>
        <v>0</v>
      </c>
      <c r="BR1158" s="26" t="b">
        <f t="shared" si="850"/>
        <v>0</v>
      </c>
      <c r="BS1158" s="26" t="b">
        <f t="shared" si="851"/>
        <v>0</v>
      </c>
      <c r="BT1158" s="26" t="b">
        <f t="shared" si="852"/>
        <v>0</v>
      </c>
      <c r="BU1158" s="26" t="b">
        <f t="shared" si="853"/>
        <v>0</v>
      </c>
    </row>
    <row r="1159" spans="2:73" ht="15" thickBot="1" x14ac:dyDescent="0.35">
      <c r="B1159" s="17">
        <f>VLOOKUP($AC1159,LS_Coint_BD!$B$3:$D$1079,2)</f>
        <v>0</v>
      </c>
      <c r="C1159" s="87">
        <f>VLOOKUP($AC1159,LS_Coint_BD!$B$3:$D$1079,3)</f>
        <v>0</v>
      </c>
      <c r="D1159" s="68">
        <f t="shared" si="813"/>
        <v>0</v>
      </c>
      <c r="E1159" s="65">
        <f t="shared" si="814"/>
        <v>0</v>
      </c>
      <c r="F1159" s="69">
        <f t="shared" si="815"/>
        <v>0</v>
      </c>
      <c r="G1159" s="68">
        <f t="shared" si="816"/>
        <v>0</v>
      </c>
      <c r="H1159" s="65">
        <f t="shared" si="817"/>
        <v>0</v>
      </c>
      <c r="I1159" s="69">
        <f t="shared" si="818"/>
        <v>0</v>
      </c>
      <c r="J1159" s="68">
        <f t="shared" si="819"/>
        <v>0</v>
      </c>
      <c r="K1159" s="65">
        <f t="shared" si="820"/>
        <v>0</v>
      </c>
      <c r="L1159" s="69">
        <f t="shared" si="821"/>
        <v>0</v>
      </c>
      <c r="M1159" s="68">
        <f t="shared" si="822"/>
        <v>0</v>
      </c>
      <c r="N1159" s="65">
        <f t="shared" si="823"/>
        <v>0</v>
      </c>
      <c r="O1159" s="69">
        <f t="shared" si="824"/>
        <v>0</v>
      </c>
      <c r="P1159" s="68">
        <f t="shared" si="825"/>
        <v>0</v>
      </c>
      <c r="Q1159" s="65">
        <f t="shared" si="826"/>
        <v>0</v>
      </c>
      <c r="R1159" s="69">
        <f t="shared" si="827"/>
        <v>0</v>
      </c>
      <c r="S1159" s="68">
        <f t="shared" si="828"/>
        <v>0</v>
      </c>
      <c r="T1159" s="65">
        <f t="shared" si="829"/>
        <v>0</v>
      </c>
      <c r="U1159" s="69">
        <f t="shared" si="830"/>
        <v>0</v>
      </c>
      <c r="V1159" s="68">
        <f t="shared" si="831"/>
        <v>0</v>
      </c>
      <c r="W1159" s="65">
        <f t="shared" si="832"/>
        <v>0</v>
      </c>
      <c r="X1159" s="69">
        <f t="shared" si="833"/>
        <v>0</v>
      </c>
      <c r="Y1159" s="68">
        <f t="shared" si="834"/>
        <v>0</v>
      </c>
      <c r="Z1159" s="65">
        <f t="shared" si="835"/>
        <v>0</v>
      </c>
      <c r="AA1159" s="69">
        <f t="shared" si="836"/>
        <v>0</v>
      </c>
      <c r="AB1159" s="98">
        <f>SUMIF(BN1159:BU1159,"VERDADEIRO",BN$3:$BU1158)</f>
        <v>0</v>
      </c>
      <c r="AC1159" s="97">
        <f t="shared" si="854"/>
        <v>1156</v>
      </c>
      <c r="AD1159" s="89">
        <f>RTD("tryd.rtdserver",,"COT",B1159,"ULT")</f>
        <v>0</v>
      </c>
      <c r="AE1159" s="89">
        <f>RTD("tryd.rtdserver",,"COT",C1159,"ULT")</f>
        <v>0</v>
      </c>
      <c r="AF1159" s="89">
        <f>VLOOKUP($AC1159,LS_Coint_BD!$B$3:$AQ$1079,AF$2)*$AD1159+VLOOKUP($AC1159,LS_Coint_BD!$B$3:$AQ$1079,AF$2+1)</f>
        <v>0</v>
      </c>
      <c r="AG1159" s="89">
        <f>VLOOKUP($AC1159,LS_Coint_BD!$B$3:$AQ$1079,AG$2)*$AD1159+VLOOKUP($AC1159,LS_Coint_BD!$B$3:$AQ$1079,AG$2+1)</f>
        <v>0</v>
      </c>
      <c r="AH1159" s="89">
        <f>VLOOKUP($AC1159,LS_Coint_BD!$B$3:$AQ$1079,AH$2)*$AD1159+VLOOKUP($AC1159,LS_Coint_BD!$B$3:$AQ$1079,AH$2+1)</f>
        <v>0</v>
      </c>
      <c r="AI1159" s="89">
        <f>VLOOKUP($AC1159,LS_Coint_BD!$B$3:$AQ$1079,AI$2)*$AD1159+VLOOKUP($AC1159,LS_Coint_BD!$B$3:$AQ$1079,AI$2+1)</f>
        <v>0</v>
      </c>
      <c r="AJ1159" s="89">
        <f>VLOOKUP($AC1159,LS_Coint_BD!$B$3:$AQ$1079,AJ$2)*$AD1159+VLOOKUP($AC1159,LS_Coint_BD!$B$3:$AQ$1079,AJ$2+1)</f>
        <v>0</v>
      </c>
      <c r="AK1159" s="89">
        <f>VLOOKUP($AC1159,LS_Coint_BD!$B$3:$AQ$1079,AK$2)*$AD1159+VLOOKUP($AC1159,LS_Coint_BD!$B$3:$AQ$1079,AK$2+1)</f>
        <v>0</v>
      </c>
      <c r="AL1159" s="89">
        <f>VLOOKUP($AC1159,LS_Coint_BD!$B$3:$AQ$1079,AL$2)*$AD1159+VLOOKUP($AC1159,LS_Coint_BD!$B$3:$AQ$1079,AL$2+1)</f>
        <v>0</v>
      </c>
      <c r="AM1159" s="89">
        <f>VLOOKUP($AC1159,LS_Coint_BD!$B$3:$AQ$1079,AM$2)*$AD1159+VLOOKUP($AC1159,LS_Coint_BD!$B$3:$AQ$1079,AM$2+1)</f>
        <v>0</v>
      </c>
      <c r="AN1159" s="89">
        <f>VLOOKUP($AC1159,LS_Coint_BD!$B$3:$AQ$1079,AN$2)</f>
        <v>0</v>
      </c>
      <c r="AO1159" s="89">
        <f>VLOOKUP($AC1159,LS_Coint_BD!$B$3:$AQ$1079,AO$2)</f>
        <v>0</v>
      </c>
      <c r="AP1159" s="89">
        <f>VLOOKUP($AC1159,LS_Coint_BD!$B$3:$AQ$1079,AP$2)</f>
        <v>0</v>
      </c>
      <c r="AQ1159" s="89">
        <f>VLOOKUP($AC1159,LS_Coint_BD!$B$3:$AQ$1079,AQ$2)</f>
        <v>0</v>
      </c>
      <c r="AR1159" s="89">
        <f>VLOOKUP($AC1159,LS_Coint_BD!$B$3:$AQ$1079,AR$2)</f>
        <v>0</v>
      </c>
      <c r="AS1159" s="89">
        <f>VLOOKUP($AC1159,LS_Coint_BD!$B$3:$AQ$1079,AS$2)</f>
        <v>0</v>
      </c>
      <c r="AT1159" s="89">
        <f>VLOOKUP($AC1159,LS_Coint_BD!$B$3:$AQ$1079,AT$2)</f>
        <v>0</v>
      </c>
      <c r="AU1159" s="89">
        <f>VLOOKUP($AC1159,LS_Coint_BD!$B$3:$AQ$1079,AU$2)</f>
        <v>0</v>
      </c>
      <c r="AV1159" s="89">
        <f>VLOOKUP($AC1159,LS_Coint_BD!$B$3:$AQ$1079,AV$2)</f>
        <v>0</v>
      </c>
      <c r="AW1159" s="89">
        <f>VLOOKUP($AC1159,LS_Coint_BD!$B$3:$AQ$1079,AW$2)</f>
        <v>0</v>
      </c>
      <c r="AX1159" s="89">
        <f>VLOOKUP($AC1159,LS_Coint_BD!$B$3:$AQ$1079,AX$2)</f>
        <v>0</v>
      </c>
      <c r="AY1159" s="89">
        <f>VLOOKUP($AC1159,LS_Coint_BD!$B$3:$AQ$1079,AY$2)</f>
        <v>0</v>
      </c>
      <c r="AZ1159" s="89">
        <f>VLOOKUP($AC1159,LS_Coint_BD!$B$3:$AQ$1079,AZ$2)</f>
        <v>0</v>
      </c>
      <c r="BA1159" s="89">
        <f>VLOOKUP($AC1159,LS_Coint_BD!$B$3:$AQ$1079,BA$2)</f>
        <v>0</v>
      </c>
      <c r="BB1159" s="89">
        <f>VLOOKUP($AC1159,LS_Coint_BD!$B$3:$AQ$1079,BB$2)</f>
        <v>0</v>
      </c>
      <c r="BC1159" s="89">
        <f>VLOOKUP($AC1159,LS_Coint_BD!$B$3:$AQ$1079,BC$2)</f>
        <v>0</v>
      </c>
      <c r="BD1159" s="89">
        <f t="shared" si="837"/>
        <v>0</v>
      </c>
      <c r="BE1159" s="89">
        <f t="shared" si="838"/>
        <v>0</v>
      </c>
      <c r="BF1159" s="89">
        <f t="shared" si="839"/>
        <v>0</v>
      </c>
      <c r="BG1159" s="89">
        <f t="shared" si="840"/>
        <v>0</v>
      </c>
      <c r="BH1159" s="89">
        <f t="shared" si="841"/>
        <v>0</v>
      </c>
      <c r="BI1159" s="89">
        <f t="shared" si="842"/>
        <v>0</v>
      </c>
      <c r="BJ1159" s="89">
        <f t="shared" si="843"/>
        <v>0</v>
      </c>
      <c r="BK1159" s="89">
        <f t="shared" si="844"/>
        <v>0</v>
      </c>
      <c r="BL1159" s="89">
        <f t="shared" si="845"/>
        <v>0</v>
      </c>
      <c r="BM1159" s="89"/>
      <c r="BN1159" s="26" t="b">
        <f t="shared" si="846"/>
        <v>0</v>
      </c>
      <c r="BO1159" s="26" t="b">
        <f t="shared" si="847"/>
        <v>0</v>
      </c>
      <c r="BP1159" s="26" t="b">
        <f t="shared" si="848"/>
        <v>0</v>
      </c>
      <c r="BQ1159" s="26" t="b">
        <f t="shared" si="849"/>
        <v>0</v>
      </c>
      <c r="BR1159" s="26" t="b">
        <f t="shared" si="850"/>
        <v>0</v>
      </c>
      <c r="BS1159" s="26" t="b">
        <f t="shared" si="851"/>
        <v>0</v>
      </c>
      <c r="BT1159" s="26" t="b">
        <f t="shared" si="852"/>
        <v>0</v>
      </c>
      <c r="BU1159" s="26" t="b">
        <f t="shared" si="853"/>
        <v>0</v>
      </c>
    </row>
    <row r="1160" spans="2:73" ht="15" thickBot="1" x14ac:dyDescent="0.35">
      <c r="B1160" s="17">
        <f>VLOOKUP($AC1160,LS_Coint_BD!$B$3:$D$1079,2)</f>
        <v>0</v>
      </c>
      <c r="C1160" s="87">
        <f>VLOOKUP($AC1160,LS_Coint_BD!$B$3:$D$1079,3)</f>
        <v>0</v>
      </c>
      <c r="D1160" s="68">
        <f t="shared" si="813"/>
        <v>0</v>
      </c>
      <c r="E1160" s="65">
        <f t="shared" si="814"/>
        <v>0</v>
      </c>
      <c r="F1160" s="69">
        <f t="shared" si="815"/>
        <v>0</v>
      </c>
      <c r="G1160" s="68">
        <f t="shared" si="816"/>
        <v>0</v>
      </c>
      <c r="H1160" s="65">
        <f t="shared" si="817"/>
        <v>0</v>
      </c>
      <c r="I1160" s="69">
        <f t="shared" si="818"/>
        <v>0</v>
      </c>
      <c r="J1160" s="68">
        <f t="shared" si="819"/>
        <v>0</v>
      </c>
      <c r="K1160" s="65">
        <f t="shared" si="820"/>
        <v>0</v>
      </c>
      <c r="L1160" s="69">
        <f t="shared" si="821"/>
        <v>0</v>
      </c>
      <c r="M1160" s="68">
        <f t="shared" si="822"/>
        <v>0</v>
      </c>
      <c r="N1160" s="65">
        <f t="shared" si="823"/>
        <v>0</v>
      </c>
      <c r="O1160" s="69">
        <f t="shared" si="824"/>
        <v>0</v>
      </c>
      <c r="P1160" s="68">
        <f t="shared" si="825"/>
        <v>0</v>
      </c>
      <c r="Q1160" s="65">
        <f t="shared" si="826"/>
        <v>0</v>
      </c>
      <c r="R1160" s="69">
        <f t="shared" si="827"/>
        <v>0</v>
      </c>
      <c r="S1160" s="68">
        <f t="shared" si="828"/>
        <v>0</v>
      </c>
      <c r="T1160" s="65">
        <f t="shared" si="829"/>
        <v>0</v>
      </c>
      <c r="U1160" s="69">
        <f t="shared" si="830"/>
        <v>0</v>
      </c>
      <c r="V1160" s="68">
        <f t="shared" si="831"/>
        <v>0</v>
      </c>
      <c r="W1160" s="65">
        <f t="shared" si="832"/>
        <v>0</v>
      </c>
      <c r="X1160" s="69">
        <f t="shared" si="833"/>
        <v>0</v>
      </c>
      <c r="Y1160" s="68">
        <f t="shared" si="834"/>
        <v>0</v>
      </c>
      <c r="Z1160" s="65">
        <f t="shared" si="835"/>
        <v>0</v>
      </c>
      <c r="AA1160" s="69">
        <f t="shared" si="836"/>
        <v>0</v>
      </c>
      <c r="AB1160" s="98">
        <f>SUMIF(BN1160:BU1160,"VERDADEIRO",BN$3:$BU1159)</f>
        <v>0</v>
      </c>
      <c r="AC1160" s="97">
        <f t="shared" si="854"/>
        <v>1157</v>
      </c>
      <c r="AD1160" s="89">
        <f>RTD("tryd.rtdserver",,"COT",B1160,"ULT")</f>
        <v>0</v>
      </c>
      <c r="AE1160" s="89">
        <f>RTD("tryd.rtdserver",,"COT",C1160,"ULT")</f>
        <v>0</v>
      </c>
      <c r="AF1160" s="89">
        <f>VLOOKUP($AC1160,LS_Coint_BD!$B$3:$AQ$1079,AF$2)*$AD1160+VLOOKUP($AC1160,LS_Coint_BD!$B$3:$AQ$1079,AF$2+1)</f>
        <v>0</v>
      </c>
      <c r="AG1160" s="89">
        <f>VLOOKUP($AC1160,LS_Coint_BD!$B$3:$AQ$1079,AG$2)*$AD1160+VLOOKUP($AC1160,LS_Coint_BD!$B$3:$AQ$1079,AG$2+1)</f>
        <v>0</v>
      </c>
      <c r="AH1160" s="89">
        <f>VLOOKUP($AC1160,LS_Coint_BD!$B$3:$AQ$1079,AH$2)*$AD1160+VLOOKUP($AC1160,LS_Coint_BD!$B$3:$AQ$1079,AH$2+1)</f>
        <v>0</v>
      </c>
      <c r="AI1160" s="89">
        <f>VLOOKUP($AC1160,LS_Coint_BD!$B$3:$AQ$1079,AI$2)*$AD1160+VLOOKUP($AC1160,LS_Coint_BD!$B$3:$AQ$1079,AI$2+1)</f>
        <v>0</v>
      </c>
      <c r="AJ1160" s="89">
        <f>VLOOKUP($AC1160,LS_Coint_BD!$B$3:$AQ$1079,AJ$2)*$AD1160+VLOOKUP($AC1160,LS_Coint_BD!$B$3:$AQ$1079,AJ$2+1)</f>
        <v>0</v>
      </c>
      <c r="AK1160" s="89">
        <f>VLOOKUP($AC1160,LS_Coint_BD!$B$3:$AQ$1079,AK$2)*$AD1160+VLOOKUP($AC1160,LS_Coint_BD!$B$3:$AQ$1079,AK$2+1)</f>
        <v>0</v>
      </c>
      <c r="AL1160" s="89">
        <f>VLOOKUP($AC1160,LS_Coint_BD!$B$3:$AQ$1079,AL$2)*$AD1160+VLOOKUP($AC1160,LS_Coint_BD!$B$3:$AQ$1079,AL$2+1)</f>
        <v>0</v>
      </c>
      <c r="AM1160" s="89">
        <f>VLOOKUP($AC1160,LS_Coint_BD!$B$3:$AQ$1079,AM$2)*$AD1160+VLOOKUP($AC1160,LS_Coint_BD!$B$3:$AQ$1079,AM$2+1)</f>
        <v>0</v>
      </c>
      <c r="AN1160" s="89">
        <f>VLOOKUP($AC1160,LS_Coint_BD!$B$3:$AQ$1079,AN$2)</f>
        <v>0</v>
      </c>
      <c r="AO1160" s="89">
        <f>VLOOKUP($AC1160,LS_Coint_BD!$B$3:$AQ$1079,AO$2)</f>
        <v>0</v>
      </c>
      <c r="AP1160" s="89">
        <f>VLOOKUP($AC1160,LS_Coint_BD!$B$3:$AQ$1079,AP$2)</f>
        <v>0</v>
      </c>
      <c r="AQ1160" s="89">
        <f>VLOOKUP($AC1160,LS_Coint_BD!$B$3:$AQ$1079,AQ$2)</f>
        <v>0</v>
      </c>
      <c r="AR1160" s="89">
        <f>VLOOKUP($AC1160,LS_Coint_BD!$B$3:$AQ$1079,AR$2)</f>
        <v>0</v>
      </c>
      <c r="AS1160" s="89">
        <f>VLOOKUP($AC1160,LS_Coint_BD!$B$3:$AQ$1079,AS$2)</f>
        <v>0</v>
      </c>
      <c r="AT1160" s="89">
        <f>VLOOKUP($AC1160,LS_Coint_BD!$B$3:$AQ$1079,AT$2)</f>
        <v>0</v>
      </c>
      <c r="AU1160" s="89">
        <f>VLOOKUP($AC1160,LS_Coint_BD!$B$3:$AQ$1079,AU$2)</f>
        <v>0</v>
      </c>
      <c r="AV1160" s="89">
        <f>VLOOKUP($AC1160,LS_Coint_BD!$B$3:$AQ$1079,AV$2)</f>
        <v>0</v>
      </c>
      <c r="AW1160" s="89">
        <f>VLOOKUP($AC1160,LS_Coint_BD!$B$3:$AQ$1079,AW$2)</f>
        <v>0</v>
      </c>
      <c r="AX1160" s="89">
        <f>VLOOKUP($AC1160,LS_Coint_BD!$B$3:$AQ$1079,AX$2)</f>
        <v>0</v>
      </c>
      <c r="AY1160" s="89">
        <f>VLOOKUP($AC1160,LS_Coint_BD!$B$3:$AQ$1079,AY$2)</f>
        <v>0</v>
      </c>
      <c r="AZ1160" s="89">
        <f>VLOOKUP($AC1160,LS_Coint_BD!$B$3:$AQ$1079,AZ$2)</f>
        <v>0</v>
      </c>
      <c r="BA1160" s="89">
        <f>VLOOKUP($AC1160,LS_Coint_BD!$B$3:$AQ$1079,BA$2)</f>
        <v>0</v>
      </c>
      <c r="BB1160" s="89">
        <f>VLOOKUP($AC1160,LS_Coint_BD!$B$3:$AQ$1079,BB$2)</f>
        <v>0</v>
      </c>
      <c r="BC1160" s="89">
        <f>VLOOKUP($AC1160,LS_Coint_BD!$B$3:$AQ$1079,BC$2)</f>
        <v>0</v>
      </c>
      <c r="BD1160" s="89">
        <f t="shared" si="837"/>
        <v>0</v>
      </c>
      <c r="BE1160" s="89">
        <f t="shared" si="838"/>
        <v>0</v>
      </c>
      <c r="BF1160" s="89">
        <f t="shared" si="839"/>
        <v>0</v>
      </c>
      <c r="BG1160" s="89">
        <f t="shared" si="840"/>
        <v>0</v>
      </c>
      <c r="BH1160" s="89">
        <f t="shared" si="841"/>
        <v>0</v>
      </c>
      <c r="BI1160" s="89">
        <f t="shared" si="842"/>
        <v>0</v>
      </c>
      <c r="BJ1160" s="89">
        <f t="shared" si="843"/>
        <v>0</v>
      </c>
      <c r="BK1160" s="89">
        <f t="shared" si="844"/>
        <v>0</v>
      </c>
      <c r="BL1160" s="89">
        <f t="shared" si="845"/>
        <v>0</v>
      </c>
      <c r="BM1160" s="89"/>
      <c r="BN1160" s="26" t="b">
        <f t="shared" si="846"/>
        <v>0</v>
      </c>
      <c r="BO1160" s="26" t="b">
        <f t="shared" si="847"/>
        <v>0</v>
      </c>
      <c r="BP1160" s="26" t="b">
        <f t="shared" si="848"/>
        <v>0</v>
      </c>
      <c r="BQ1160" s="26" t="b">
        <f t="shared" si="849"/>
        <v>0</v>
      </c>
      <c r="BR1160" s="26" t="b">
        <f t="shared" si="850"/>
        <v>0</v>
      </c>
      <c r="BS1160" s="26" t="b">
        <f t="shared" si="851"/>
        <v>0</v>
      </c>
      <c r="BT1160" s="26" t="b">
        <f t="shared" si="852"/>
        <v>0</v>
      </c>
      <c r="BU1160" s="26" t="b">
        <f t="shared" si="853"/>
        <v>0</v>
      </c>
    </row>
    <row r="1161" spans="2:73" ht="15" thickBot="1" x14ac:dyDescent="0.35">
      <c r="B1161" s="17">
        <f>VLOOKUP($AC1161,LS_Coint_BD!$B$3:$D$1079,2)</f>
        <v>0</v>
      </c>
      <c r="C1161" s="87">
        <f>VLOOKUP($AC1161,LS_Coint_BD!$B$3:$D$1079,3)</f>
        <v>0</v>
      </c>
      <c r="D1161" s="68">
        <f t="shared" si="813"/>
        <v>0</v>
      </c>
      <c r="E1161" s="65">
        <f t="shared" si="814"/>
        <v>0</v>
      </c>
      <c r="F1161" s="69">
        <f t="shared" si="815"/>
        <v>0</v>
      </c>
      <c r="G1161" s="68">
        <f t="shared" si="816"/>
        <v>0</v>
      </c>
      <c r="H1161" s="65">
        <f t="shared" si="817"/>
        <v>0</v>
      </c>
      <c r="I1161" s="69">
        <f t="shared" si="818"/>
        <v>0</v>
      </c>
      <c r="J1161" s="68">
        <f t="shared" si="819"/>
        <v>0</v>
      </c>
      <c r="K1161" s="65">
        <f t="shared" si="820"/>
        <v>0</v>
      </c>
      <c r="L1161" s="69">
        <f t="shared" si="821"/>
        <v>0</v>
      </c>
      <c r="M1161" s="68">
        <f t="shared" si="822"/>
        <v>0</v>
      </c>
      <c r="N1161" s="65">
        <f t="shared" si="823"/>
        <v>0</v>
      </c>
      <c r="O1161" s="69">
        <f t="shared" si="824"/>
        <v>0</v>
      </c>
      <c r="P1161" s="68">
        <f t="shared" si="825"/>
        <v>0</v>
      </c>
      <c r="Q1161" s="65">
        <f t="shared" si="826"/>
        <v>0</v>
      </c>
      <c r="R1161" s="69">
        <f t="shared" si="827"/>
        <v>0</v>
      </c>
      <c r="S1161" s="68">
        <f t="shared" si="828"/>
        <v>0</v>
      </c>
      <c r="T1161" s="65">
        <f t="shared" si="829"/>
        <v>0</v>
      </c>
      <c r="U1161" s="69">
        <f t="shared" si="830"/>
        <v>0</v>
      </c>
      <c r="V1161" s="68">
        <f t="shared" si="831"/>
        <v>0</v>
      </c>
      <c r="W1161" s="65">
        <f t="shared" si="832"/>
        <v>0</v>
      </c>
      <c r="X1161" s="69">
        <f t="shared" si="833"/>
        <v>0</v>
      </c>
      <c r="Y1161" s="68">
        <f t="shared" si="834"/>
        <v>0</v>
      </c>
      <c r="Z1161" s="65">
        <f t="shared" si="835"/>
        <v>0</v>
      </c>
      <c r="AA1161" s="69">
        <f t="shared" si="836"/>
        <v>0</v>
      </c>
      <c r="AB1161" s="98">
        <f>SUMIF(BN1161:BU1161,"VERDADEIRO",BN$3:$BU1160)</f>
        <v>0</v>
      </c>
      <c r="AC1161" s="97">
        <f t="shared" si="854"/>
        <v>1158</v>
      </c>
      <c r="AD1161" s="89">
        <f>RTD("tryd.rtdserver",,"COT",B1161,"ULT")</f>
        <v>0</v>
      </c>
      <c r="AE1161" s="89">
        <f>RTD("tryd.rtdserver",,"COT",C1161,"ULT")</f>
        <v>0</v>
      </c>
      <c r="AF1161" s="89">
        <f>VLOOKUP($AC1161,LS_Coint_BD!$B$3:$AQ$1079,AF$2)*$AD1161+VLOOKUP($AC1161,LS_Coint_BD!$B$3:$AQ$1079,AF$2+1)</f>
        <v>0</v>
      </c>
      <c r="AG1161" s="89">
        <f>VLOOKUP($AC1161,LS_Coint_BD!$B$3:$AQ$1079,AG$2)*$AD1161+VLOOKUP($AC1161,LS_Coint_BD!$B$3:$AQ$1079,AG$2+1)</f>
        <v>0</v>
      </c>
      <c r="AH1161" s="89">
        <f>VLOOKUP($AC1161,LS_Coint_BD!$B$3:$AQ$1079,AH$2)*$AD1161+VLOOKUP($AC1161,LS_Coint_BD!$B$3:$AQ$1079,AH$2+1)</f>
        <v>0</v>
      </c>
      <c r="AI1161" s="89">
        <f>VLOOKUP($AC1161,LS_Coint_BD!$B$3:$AQ$1079,AI$2)*$AD1161+VLOOKUP($AC1161,LS_Coint_BD!$B$3:$AQ$1079,AI$2+1)</f>
        <v>0</v>
      </c>
      <c r="AJ1161" s="89">
        <f>VLOOKUP($AC1161,LS_Coint_BD!$B$3:$AQ$1079,AJ$2)*$AD1161+VLOOKUP($AC1161,LS_Coint_BD!$B$3:$AQ$1079,AJ$2+1)</f>
        <v>0</v>
      </c>
      <c r="AK1161" s="89">
        <f>VLOOKUP($AC1161,LS_Coint_BD!$B$3:$AQ$1079,AK$2)*$AD1161+VLOOKUP($AC1161,LS_Coint_BD!$B$3:$AQ$1079,AK$2+1)</f>
        <v>0</v>
      </c>
      <c r="AL1161" s="89">
        <f>VLOOKUP($AC1161,LS_Coint_BD!$B$3:$AQ$1079,AL$2)*$AD1161+VLOOKUP($AC1161,LS_Coint_BD!$B$3:$AQ$1079,AL$2+1)</f>
        <v>0</v>
      </c>
      <c r="AM1161" s="89">
        <f>VLOOKUP($AC1161,LS_Coint_BD!$B$3:$AQ$1079,AM$2)*$AD1161+VLOOKUP($AC1161,LS_Coint_BD!$B$3:$AQ$1079,AM$2+1)</f>
        <v>0</v>
      </c>
      <c r="AN1161" s="89">
        <f>VLOOKUP($AC1161,LS_Coint_BD!$B$3:$AQ$1079,AN$2)</f>
        <v>0</v>
      </c>
      <c r="AO1161" s="89">
        <f>VLOOKUP($AC1161,LS_Coint_BD!$B$3:$AQ$1079,AO$2)</f>
        <v>0</v>
      </c>
      <c r="AP1161" s="89">
        <f>VLOOKUP($AC1161,LS_Coint_BD!$B$3:$AQ$1079,AP$2)</f>
        <v>0</v>
      </c>
      <c r="AQ1161" s="89">
        <f>VLOOKUP($AC1161,LS_Coint_BD!$B$3:$AQ$1079,AQ$2)</f>
        <v>0</v>
      </c>
      <c r="AR1161" s="89">
        <f>VLOOKUP($AC1161,LS_Coint_BD!$B$3:$AQ$1079,AR$2)</f>
        <v>0</v>
      </c>
      <c r="AS1161" s="89">
        <f>VLOOKUP($AC1161,LS_Coint_BD!$B$3:$AQ$1079,AS$2)</f>
        <v>0</v>
      </c>
      <c r="AT1161" s="89">
        <f>VLOOKUP($AC1161,LS_Coint_BD!$B$3:$AQ$1079,AT$2)</f>
        <v>0</v>
      </c>
      <c r="AU1161" s="89">
        <f>VLOOKUP($AC1161,LS_Coint_BD!$B$3:$AQ$1079,AU$2)</f>
        <v>0</v>
      </c>
      <c r="AV1161" s="89">
        <f>VLOOKUP($AC1161,LS_Coint_BD!$B$3:$AQ$1079,AV$2)</f>
        <v>0</v>
      </c>
      <c r="AW1161" s="89">
        <f>VLOOKUP($AC1161,LS_Coint_BD!$B$3:$AQ$1079,AW$2)</f>
        <v>0</v>
      </c>
      <c r="AX1161" s="89">
        <f>VLOOKUP($AC1161,LS_Coint_BD!$B$3:$AQ$1079,AX$2)</f>
        <v>0</v>
      </c>
      <c r="AY1161" s="89">
        <f>VLOOKUP($AC1161,LS_Coint_BD!$B$3:$AQ$1079,AY$2)</f>
        <v>0</v>
      </c>
      <c r="AZ1161" s="89">
        <f>VLOOKUP($AC1161,LS_Coint_BD!$B$3:$AQ$1079,AZ$2)</f>
        <v>0</v>
      </c>
      <c r="BA1161" s="89">
        <f>VLOOKUP($AC1161,LS_Coint_BD!$B$3:$AQ$1079,BA$2)</f>
        <v>0</v>
      </c>
      <c r="BB1161" s="89">
        <f>VLOOKUP($AC1161,LS_Coint_BD!$B$3:$AQ$1079,BB$2)</f>
        <v>0</v>
      </c>
      <c r="BC1161" s="89">
        <f>VLOOKUP($AC1161,LS_Coint_BD!$B$3:$AQ$1079,BC$2)</f>
        <v>0</v>
      </c>
      <c r="BD1161" s="89">
        <f t="shared" si="837"/>
        <v>0</v>
      </c>
      <c r="BE1161" s="89">
        <f t="shared" si="838"/>
        <v>0</v>
      </c>
      <c r="BF1161" s="89">
        <f t="shared" si="839"/>
        <v>0</v>
      </c>
      <c r="BG1161" s="89">
        <f t="shared" si="840"/>
        <v>0</v>
      </c>
      <c r="BH1161" s="89">
        <f t="shared" si="841"/>
        <v>0</v>
      </c>
      <c r="BI1161" s="89">
        <f t="shared" si="842"/>
        <v>0</v>
      </c>
      <c r="BJ1161" s="89">
        <f t="shared" si="843"/>
        <v>0</v>
      </c>
      <c r="BK1161" s="89">
        <f t="shared" si="844"/>
        <v>0</v>
      </c>
      <c r="BL1161" s="89">
        <f t="shared" si="845"/>
        <v>0</v>
      </c>
      <c r="BM1161" s="89"/>
      <c r="BN1161" s="26" t="b">
        <f t="shared" si="846"/>
        <v>0</v>
      </c>
      <c r="BO1161" s="26" t="b">
        <f t="shared" si="847"/>
        <v>0</v>
      </c>
      <c r="BP1161" s="26" t="b">
        <f t="shared" si="848"/>
        <v>0</v>
      </c>
      <c r="BQ1161" s="26" t="b">
        <f t="shared" si="849"/>
        <v>0</v>
      </c>
      <c r="BR1161" s="26" t="b">
        <f t="shared" si="850"/>
        <v>0</v>
      </c>
      <c r="BS1161" s="26" t="b">
        <f t="shared" si="851"/>
        <v>0</v>
      </c>
      <c r="BT1161" s="26" t="b">
        <f t="shared" si="852"/>
        <v>0</v>
      </c>
      <c r="BU1161" s="26" t="b">
        <f t="shared" si="853"/>
        <v>0</v>
      </c>
    </row>
    <row r="1162" spans="2:73" ht="15" thickBot="1" x14ac:dyDescent="0.35">
      <c r="B1162" s="17">
        <f>VLOOKUP($AC1162,LS_Coint_BD!$B$3:$D$1079,2)</f>
        <v>0</v>
      </c>
      <c r="C1162" s="87">
        <f>VLOOKUP($AC1162,LS_Coint_BD!$B$3:$D$1079,3)</f>
        <v>0</v>
      </c>
      <c r="D1162" s="68">
        <f t="shared" si="813"/>
        <v>0</v>
      </c>
      <c r="E1162" s="65">
        <f t="shared" si="814"/>
        <v>0</v>
      </c>
      <c r="F1162" s="69">
        <f t="shared" si="815"/>
        <v>0</v>
      </c>
      <c r="G1162" s="68">
        <f t="shared" si="816"/>
        <v>0</v>
      </c>
      <c r="H1162" s="65">
        <f t="shared" si="817"/>
        <v>0</v>
      </c>
      <c r="I1162" s="69">
        <f t="shared" si="818"/>
        <v>0</v>
      </c>
      <c r="J1162" s="68">
        <f t="shared" si="819"/>
        <v>0</v>
      </c>
      <c r="K1162" s="65">
        <f t="shared" si="820"/>
        <v>0</v>
      </c>
      <c r="L1162" s="69">
        <f t="shared" si="821"/>
        <v>0</v>
      </c>
      <c r="M1162" s="68">
        <f t="shared" si="822"/>
        <v>0</v>
      </c>
      <c r="N1162" s="65">
        <f t="shared" si="823"/>
        <v>0</v>
      </c>
      <c r="O1162" s="69">
        <f t="shared" si="824"/>
        <v>0</v>
      </c>
      <c r="P1162" s="68">
        <f t="shared" si="825"/>
        <v>0</v>
      </c>
      <c r="Q1162" s="65">
        <f t="shared" si="826"/>
        <v>0</v>
      </c>
      <c r="R1162" s="69">
        <f t="shared" si="827"/>
        <v>0</v>
      </c>
      <c r="S1162" s="68">
        <f t="shared" si="828"/>
        <v>0</v>
      </c>
      <c r="T1162" s="65">
        <f t="shared" si="829"/>
        <v>0</v>
      </c>
      <c r="U1162" s="69">
        <f t="shared" si="830"/>
        <v>0</v>
      </c>
      <c r="V1162" s="68">
        <f t="shared" si="831"/>
        <v>0</v>
      </c>
      <c r="W1162" s="65">
        <f t="shared" si="832"/>
        <v>0</v>
      </c>
      <c r="X1162" s="69">
        <f t="shared" si="833"/>
        <v>0</v>
      </c>
      <c r="Y1162" s="68">
        <f t="shared" si="834"/>
        <v>0</v>
      </c>
      <c r="Z1162" s="65">
        <f t="shared" si="835"/>
        <v>0</v>
      </c>
      <c r="AA1162" s="69">
        <f t="shared" si="836"/>
        <v>0</v>
      </c>
      <c r="AB1162" s="98">
        <f>SUMIF(BN1162:BU1162,"VERDADEIRO",BN$3:$BU1161)</f>
        <v>0</v>
      </c>
      <c r="AC1162" s="97">
        <f t="shared" si="854"/>
        <v>1159</v>
      </c>
      <c r="AD1162" s="89">
        <f>RTD("tryd.rtdserver",,"COT",B1162,"ULT")</f>
        <v>0</v>
      </c>
      <c r="AE1162" s="89">
        <f>RTD("tryd.rtdserver",,"COT",C1162,"ULT")</f>
        <v>0</v>
      </c>
      <c r="AF1162" s="89">
        <f>VLOOKUP($AC1162,LS_Coint_BD!$B$3:$AQ$1079,AF$2)*$AD1162+VLOOKUP($AC1162,LS_Coint_BD!$B$3:$AQ$1079,AF$2+1)</f>
        <v>0</v>
      </c>
      <c r="AG1162" s="89">
        <f>VLOOKUP($AC1162,LS_Coint_BD!$B$3:$AQ$1079,AG$2)*$AD1162+VLOOKUP($AC1162,LS_Coint_BD!$B$3:$AQ$1079,AG$2+1)</f>
        <v>0</v>
      </c>
      <c r="AH1162" s="89">
        <f>VLOOKUP($AC1162,LS_Coint_BD!$B$3:$AQ$1079,AH$2)*$AD1162+VLOOKUP($AC1162,LS_Coint_BD!$B$3:$AQ$1079,AH$2+1)</f>
        <v>0</v>
      </c>
      <c r="AI1162" s="89">
        <f>VLOOKUP($AC1162,LS_Coint_BD!$B$3:$AQ$1079,AI$2)*$AD1162+VLOOKUP($AC1162,LS_Coint_BD!$B$3:$AQ$1079,AI$2+1)</f>
        <v>0</v>
      </c>
      <c r="AJ1162" s="89">
        <f>VLOOKUP($AC1162,LS_Coint_BD!$B$3:$AQ$1079,AJ$2)*$AD1162+VLOOKUP($AC1162,LS_Coint_BD!$B$3:$AQ$1079,AJ$2+1)</f>
        <v>0</v>
      </c>
      <c r="AK1162" s="89">
        <f>VLOOKUP($AC1162,LS_Coint_BD!$B$3:$AQ$1079,AK$2)*$AD1162+VLOOKUP($AC1162,LS_Coint_BD!$B$3:$AQ$1079,AK$2+1)</f>
        <v>0</v>
      </c>
      <c r="AL1162" s="89">
        <f>VLOOKUP($AC1162,LS_Coint_BD!$B$3:$AQ$1079,AL$2)*$AD1162+VLOOKUP($AC1162,LS_Coint_BD!$B$3:$AQ$1079,AL$2+1)</f>
        <v>0</v>
      </c>
      <c r="AM1162" s="89">
        <f>VLOOKUP($AC1162,LS_Coint_BD!$B$3:$AQ$1079,AM$2)*$AD1162+VLOOKUP($AC1162,LS_Coint_BD!$B$3:$AQ$1079,AM$2+1)</f>
        <v>0</v>
      </c>
      <c r="AN1162" s="89">
        <f>VLOOKUP($AC1162,LS_Coint_BD!$B$3:$AQ$1079,AN$2)</f>
        <v>0</v>
      </c>
      <c r="AO1162" s="89">
        <f>VLOOKUP($AC1162,LS_Coint_BD!$B$3:$AQ$1079,AO$2)</f>
        <v>0</v>
      </c>
      <c r="AP1162" s="89">
        <f>VLOOKUP($AC1162,LS_Coint_BD!$B$3:$AQ$1079,AP$2)</f>
        <v>0</v>
      </c>
      <c r="AQ1162" s="89">
        <f>VLOOKUP($AC1162,LS_Coint_BD!$B$3:$AQ$1079,AQ$2)</f>
        <v>0</v>
      </c>
      <c r="AR1162" s="89">
        <f>VLOOKUP($AC1162,LS_Coint_BD!$B$3:$AQ$1079,AR$2)</f>
        <v>0</v>
      </c>
      <c r="AS1162" s="89">
        <f>VLOOKUP($AC1162,LS_Coint_BD!$B$3:$AQ$1079,AS$2)</f>
        <v>0</v>
      </c>
      <c r="AT1162" s="89">
        <f>VLOOKUP($AC1162,LS_Coint_BD!$B$3:$AQ$1079,AT$2)</f>
        <v>0</v>
      </c>
      <c r="AU1162" s="89">
        <f>VLOOKUP($AC1162,LS_Coint_BD!$B$3:$AQ$1079,AU$2)</f>
        <v>0</v>
      </c>
      <c r="AV1162" s="89">
        <f>VLOOKUP($AC1162,LS_Coint_BD!$B$3:$AQ$1079,AV$2)</f>
        <v>0</v>
      </c>
      <c r="AW1162" s="89">
        <f>VLOOKUP($AC1162,LS_Coint_BD!$B$3:$AQ$1079,AW$2)</f>
        <v>0</v>
      </c>
      <c r="AX1162" s="89">
        <f>VLOOKUP($AC1162,LS_Coint_BD!$B$3:$AQ$1079,AX$2)</f>
        <v>0</v>
      </c>
      <c r="AY1162" s="89">
        <f>VLOOKUP($AC1162,LS_Coint_BD!$B$3:$AQ$1079,AY$2)</f>
        <v>0</v>
      </c>
      <c r="AZ1162" s="89">
        <f>VLOOKUP($AC1162,LS_Coint_BD!$B$3:$AQ$1079,AZ$2)</f>
        <v>0</v>
      </c>
      <c r="BA1162" s="89">
        <f>VLOOKUP($AC1162,LS_Coint_BD!$B$3:$AQ$1079,BA$2)</f>
        <v>0</v>
      </c>
      <c r="BB1162" s="89">
        <f>VLOOKUP($AC1162,LS_Coint_BD!$B$3:$AQ$1079,BB$2)</f>
        <v>0</v>
      </c>
      <c r="BC1162" s="89">
        <f>VLOOKUP($AC1162,LS_Coint_BD!$B$3:$AQ$1079,BC$2)</f>
        <v>0</v>
      </c>
      <c r="BD1162" s="89">
        <f t="shared" si="837"/>
        <v>0</v>
      </c>
      <c r="BE1162" s="89">
        <f t="shared" si="838"/>
        <v>0</v>
      </c>
      <c r="BF1162" s="89">
        <f t="shared" si="839"/>
        <v>0</v>
      </c>
      <c r="BG1162" s="89">
        <f t="shared" si="840"/>
        <v>0</v>
      </c>
      <c r="BH1162" s="89">
        <f t="shared" si="841"/>
        <v>0</v>
      </c>
      <c r="BI1162" s="89">
        <f t="shared" si="842"/>
        <v>0</v>
      </c>
      <c r="BJ1162" s="89">
        <f t="shared" si="843"/>
        <v>0</v>
      </c>
      <c r="BK1162" s="89">
        <f t="shared" si="844"/>
        <v>0</v>
      </c>
      <c r="BL1162" s="89">
        <f t="shared" si="845"/>
        <v>0</v>
      </c>
      <c r="BM1162" s="89"/>
      <c r="BN1162" s="26" t="b">
        <f t="shared" si="846"/>
        <v>0</v>
      </c>
      <c r="BO1162" s="26" t="b">
        <f t="shared" si="847"/>
        <v>0</v>
      </c>
      <c r="BP1162" s="26" t="b">
        <f t="shared" si="848"/>
        <v>0</v>
      </c>
      <c r="BQ1162" s="26" t="b">
        <f t="shared" si="849"/>
        <v>0</v>
      </c>
      <c r="BR1162" s="26" t="b">
        <f t="shared" si="850"/>
        <v>0</v>
      </c>
      <c r="BS1162" s="26" t="b">
        <f t="shared" si="851"/>
        <v>0</v>
      </c>
      <c r="BT1162" s="26" t="b">
        <f t="shared" si="852"/>
        <v>0</v>
      </c>
      <c r="BU1162" s="26" t="b">
        <f t="shared" si="853"/>
        <v>0</v>
      </c>
    </row>
    <row r="1163" spans="2:73" ht="15" thickBot="1" x14ac:dyDescent="0.35">
      <c r="B1163" s="17">
        <f>VLOOKUP($AC1163,LS_Coint_BD!$B$3:$D$1079,2)</f>
        <v>0</v>
      </c>
      <c r="C1163" s="87">
        <f>VLOOKUP($AC1163,LS_Coint_BD!$B$3:$D$1079,3)</f>
        <v>0</v>
      </c>
      <c r="D1163" s="68">
        <f t="shared" si="813"/>
        <v>0</v>
      </c>
      <c r="E1163" s="65">
        <f t="shared" si="814"/>
        <v>0</v>
      </c>
      <c r="F1163" s="69">
        <f t="shared" si="815"/>
        <v>0</v>
      </c>
      <c r="G1163" s="68">
        <f t="shared" si="816"/>
        <v>0</v>
      </c>
      <c r="H1163" s="65">
        <f t="shared" si="817"/>
        <v>0</v>
      </c>
      <c r="I1163" s="69">
        <f t="shared" si="818"/>
        <v>0</v>
      </c>
      <c r="J1163" s="68">
        <f t="shared" si="819"/>
        <v>0</v>
      </c>
      <c r="K1163" s="65">
        <f t="shared" si="820"/>
        <v>0</v>
      </c>
      <c r="L1163" s="69">
        <f t="shared" si="821"/>
        <v>0</v>
      </c>
      <c r="M1163" s="68">
        <f t="shared" si="822"/>
        <v>0</v>
      </c>
      <c r="N1163" s="65">
        <f t="shared" si="823"/>
        <v>0</v>
      </c>
      <c r="O1163" s="69">
        <f t="shared" si="824"/>
        <v>0</v>
      </c>
      <c r="P1163" s="68">
        <f t="shared" si="825"/>
        <v>0</v>
      </c>
      <c r="Q1163" s="65">
        <f t="shared" si="826"/>
        <v>0</v>
      </c>
      <c r="R1163" s="69">
        <f t="shared" si="827"/>
        <v>0</v>
      </c>
      <c r="S1163" s="68">
        <f t="shared" si="828"/>
        <v>0</v>
      </c>
      <c r="T1163" s="65">
        <f t="shared" si="829"/>
        <v>0</v>
      </c>
      <c r="U1163" s="69">
        <f t="shared" si="830"/>
        <v>0</v>
      </c>
      <c r="V1163" s="68">
        <f t="shared" si="831"/>
        <v>0</v>
      </c>
      <c r="W1163" s="65">
        <f t="shared" si="832"/>
        <v>0</v>
      </c>
      <c r="X1163" s="69">
        <f t="shared" si="833"/>
        <v>0</v>
      </c>
      <c r="Y1163" s="68">
        <f t="shared" si="834"/>
        <v>0</v>
      </c>
      <c r="Z1163" s="65">
        <f t="shared" si="835"/>
        <v>0</v>
      </c>
      <c r="AA1163" s="69">
        <f t="shared" si="836"/>
        <v>0</v>
      </c>
      <c r="AB1163" s="98">
        <f>SUMIF(BN1163:BU1163,"VERDADEIRO",BN$3:$BU1162)</f>
        <v>0</v>
      </c>
      <c r="AC1163" s="97">
        <f t="shared" si="854"/>
        <v>1160</v>
      </c>
      <c r="AD1163" s="89">
        <f>RTD("tryd.rtdserver",,"COT",B1163,"ULT")</f>
        <v>0</v>
      </c>
      <c r="AE1163" s="89">
        <f>RTD("tryd.rtdserver",,"COT",C1163,"ULT")</f>
        <v>0</v>
      </c>
      <c r="AF1163" s="89">
        <f>VLOOKUP($AC1163,LS_Coint_BD!$B$3:$AQ$1079,AF$2)*$AD1163+VLOOKUP($AC1163,LS_Coint_BD!$B$3:$AQ$1079,AF$2+1)</f>
        <v>0</v>
      </c>
      <c r="AG1163" s="89">
        <f>VLOOKUP($AC1163,LS_Coint_BD!$B$3:$AQ$1079,AG$2)*$AD1163+VLOOKUP($AC1163,LS_Coint_BD!$B$3:$AQ$1079,AG$2+1)</f>
        <v>0</v>
      </c>
      <c r="AH1163" s="89">
        <f>VLOOKUP($AC1163,LS_Coint_BD!$B$3:$AQ$1079,AH$2)*$AD1163+VLOOKUP($AC1163,LS_Coint_BD!$B$3:$AQ$1079,AH$2+1)</f>
        <v>0</v>
      </c>
      <c r="AI1163" s="89">
        <f>VLOOKUP($AC1163,LS_Coint_BD!$B$3:$AQ$1079,AI$2)*$AD1163+VLOOKUP($AC1163,LS_Coint_BD!$B$3:$AQ$1079,AI$2+1)</f>
        <v>0</v>
      </c>
      <c r="AJ1163" s="89">
        <f>VLOOKUP($AC1163,LS_Coint_BD!$B$3:$AQ$1079,AJ$2)*$AD1163+VLOOKUP($AC1163,LS_Coint_BD!$B$3:$AQ$1079,AJ$2+1)</f>
        <v>0</v>
      </c>
      <c r="AK1163" s="89">
        <f>VLOOKUP($AC1163,LS_Coint_BD!$B$3:$AQ$1079,AK$2)*$AD1163+VLOOKUP($AC1163,LS_Coint_BD!$B$3:$AQ$1079,AK$2+1)</f>
        <v>0</v>
      </c>
      <c r="AL1163" s="89">
        <f>VLOOKUP($AC1163,LS_Coint_BD!$B$3:$AQ$1079,AL$2)*$AD1163+VLOOKUP($AC1163,LS_Coint_BD!$B$3:$AQ$1079,AL$2+1)</f>
        <v>0</v>
      </c>
      <c r="AM1163" s="89">
        <f>VLOOKUP($AC1163,LS_Coint_BD!$B$3:$AQ$1079,AM$2)*$AD1163+VLOOKUP($AC1163,LS_Coint_BD!$B$3:$AQ$1079,AM$2+1)</f>
        <v>0</v>
      </c>
      <c r="AN1163" s="89">
        <f>VLOOKUP($AC1163,LS_Coint_BD!$B$3:$AQ$1079,AN$2)</f>
        <v>0</v>
      </c>
      <c r="AO1163" s="89">
        <f>VLOOKUP($AC1163,LS_Coint_BD!$B$3:$AQ$1079,AO$2)</f>
        <v>0</v>
      </c>
      <c r="AP1163" s="89">
        <f>VLOOKUP($AC1163,LS_Coint_BD!$B$3:$AQ$1079,AP$2)</f>
        <v>0</v>
      </c>
      <c r="AQ1163" s="89">
        <f>VLOOKUP($AC1163,LS_Coint_BD!$B$3:$AQ$1079,AQ$2)</f>
        <v>0</v>
      </c>
      <c r="AR1163" s="89">
        <f>VLOOKUP($AC1163,LS_Coint_BD!$B$3:$AQ$1079,AR$2)</f>
        <v>0</v>
      </c>
      <c r="AS1163" s="89">
        <f>VLOOKUP($AC1163,LS_Coint_BD!$B$3:$AQ$1079,AS$2)</f>
        <v>0</v>
      </c>
      <c r="AT1163" s="89">
        <f>VLOOKUP($AC1163,LS_Coint_BD!$B$3:$AQ$1079,AT$2)</f>
        <v>0</v>
      </c>
      <c r="AU1163" s="89">
        <f>VLOOKUP($AC1163,LS_Coint_BD!$B$3:$AQ$1079,AU$2)</f>
        <v>0</v>
      </c>
      <c r="AV1163" s="89">
        <f>VLOOKUP($AC1163,LS_Coint_BD!$B$3:$AQ$1079,AV$2)</f>
        <v>0</v>
      </c>
      <c r="AW1163" s="89">
        <f>VLOOKUP($AC1163,LS_Coint_BD!$B$3:$AQ$1079,AW$2)</f>
        <v>0</v>
      </c>
      <c r="AX1163" s="89">
        <f>VLOOKUP($AC1163,LS_Coint_BD!$B$3:$AQ$1079,AX$2)</f>
        <v>0</v>
      </c>
      <c r="AY1163" s="89">
        <f>VLOOKUP($AC1163,LS_Coint_BD!$B$3:$AQ$1079,AY$2)</f>
        <v>0</v>
      </c>
      <c r="AZ1163" s="89">
        <f>VLOOKUP($AC1163,LS_Coint_BD!$B$3:$AQ$1079,AZ$2)</f>
        <v>0</v>
      </c>
      <c r="BA1163" s="89">
        <f>VLOOKUP($AC1163,LS_Coint_BD!$B$3:$AQ$1079,BA$2)</f>
        <v>0</v>
      </c>
      <c r="BB1163" s="89">
        <f>VLOOKUP($AC1163,LS_Coint_BD!$B$3:$AQ$1079,BB$2)</f>
        <v>0</v>
      </c>
      <c r="BC1163" s="89">
        <f>VLOOKUP($AC1163,LS_Coint_BD!$B$3:$AQ$1079,BC$2)</f>
        <v>0</v>
      </c>
      <c r="BD1163" s="89">
        <f t="shared" si="837"/>
        <v>0</v>
      </c>
      <c r="BE1163" s="89">
        <f t="shared" si="838"/>
        <v>0</v>
      </c>
      <c r="BF1163" s="89">
        <f t="shared" si="839"/>
        <v>0</v>
      </c>
      <c r="BG1163" s="89">
        <f t="shared" si="840"/>
        <v>0</v>
      </c>
      <c r="BH1163" s="89">
        <f t="shared" si="841"/>
        <v>0</v>
      </c>
      <c r="BI1163" s="89">
        <f t="shared" si="842"/>
        <v>0</v>
      </c>
      <c r="BJ1163" s="89">
        <f t="shared" si="843"/>
        <v>0</v>
      </c>
      <c r="BK1163" s="89">
        <f t="shared" si="844"/>
        <v>0</v>
      </c>
      <c r="BL1163" s="89">
        <f t="shared" si="845"/>
        <v>0</v>
      </c>
      <c r="BM1163" s="89"/>
      <c r="BN1163" s="26" t="b">
        <f t="shared" si="846"/>
        <v>0</v>
      </c>
      <c r="BO1163" s="26" t="b">
        <f t="shared" si="847"/>
        <v>0</v>
      </c>
      <c r="BP1163" s="26" t="b">
        <f t="shared" si="848"/>
        <v>0</v>
      </c>
      <c r="BQ1163" s="26" t="b">
        <f t="shared" si="849"/>
        <v>0</v>
      </c>
      <c r="BR1163" s="26" t="b">
        <f t="shared" si="850"/>
        <v>0</v>
      </c>
      <c r="BS1163" s="26" t="b">
        <f t="shared" si="851"/>
        <v>0</v>
      </c>
      <c r="BT1163" s="26" t="b">
        <f t="shared" si="852"/>
        <v>0</v>
      </c>
      <c r="BU1163" s="26" t="b">
        <f t="shared" si="853"/>
        <v>0</v>
      </c>
    </row>
    <row r="1164" spans="2:73" ht="15" thickBot="1" x14ac:dyDescent="0.35">
      <c r="B1164" s="17">
        <f>VLOOKUP($AC1164,LS_Coint_BD!$B$3:$D$1079,2)</f>
        <v>0</v>
      </c>
      <c r="C1164" s="87">
        <f>VLOOKUP($AC1164,LS_Coint_BD!$B$3:$D$1079,3)</f>
        <v>0</v>
      </c>
      <c r="D1164" s="68">
        <f t="shared" si="813"/>
        <v>0</v>
      </c>
      <c r="E1164" s="65">
        <f t="shared" si="814"/>
        <v>0</v>
      </c>
      <c r="F1164" s="69">
        <f t="shared" si="815"/>
        <v>0</v>
      </c>
      <c r="G1164" s="68">
        <f t="shared" si="816"/>
        <v>0</v>
      </c>
      <c r="H1164" s="65">
        <f t="shared" si="817"/>
        <v>0</v>
      </c>
      <c r="I1164" s="69">
        <f t="shared" si="818"/>
        <v>0</v>
      </c>
      <c r="J1164" s="68">
        <f t="shared" si="819"/>
        <v>0</v>
      </c>
      <c r="K1164" s="65">
        <f t="shared" si="820"/>
        <v>0</v>
      </c>
      <c r="L1164" s="69">
        <f t="shared" si="821"/>
        <v>0</v>
      </c>
      <c r="M1164" s="68">
        <f t="shared" si="822"/>
        <v>0</v>
      </c>
      <c r="N1164" s="65">
        <f t="shared" si="823"/>
        <v>0</v>
      </c>
      <c r="O1164" s="69">
        <f t="shared" si="824"/>
        <v>0</v>
      </c>
      <c r="P1164" s="68">
        <f t="shared" si="825"/>
        <v>0</v>
      </c>
      <c r="Q1164" s="65">
        <f t="shared" si="826"/>
        <v>0</v>
      </c>
      <c r="R1164" s="69">
        <f t="shared" si="827"/>
        <v>0</v>
      </c>
      <c r="S1164" s="68">
        <f t="shared" si="828"/>
        <v>0</v>
      </c>
      <c r="T1164" s="65">
        <f t="shared" si="829"/>
        <v>0</v>
      </c>
      <c r="U1164" s="69">
        <f t="shared" si="830"/>
        <v>0</v>
      </c>
      <c r="V1164" s="68">
        <f t="shared" si="831"/>
        <v>0</v>
      </c>
      <c r="W1164" s="65">
        <f t="shared" si="832"/>
        <v>0</v>
      </c>
      <c r="X1164" s="69">
        <f t="shared" si="833"/>
        <v>0</v>
      </c>
      <c r="Y1164" s="68">
        <f t="shared" si="834"/>
        <v>0</v>
      </c>
      <c r="Z1164" s="65">
        <f t="shared" si="835"/>
        <v>0</v>
      </c>
      <c r="AA1164" s="69">
        <f t="shared" si="836"/>
        <v>0</v>
      </c>
      <c r="AB1164" s="98">
        <f>SUMIF(BN1164:BU1164,"VERDADEIRO",BN$3:$BU1163)</f>
        <v>0</v>
      </c>
      <c r="AC1164" s="97">
        <f t="shared" si="854"/>
        <v>1161</v>
      </c>
      <c r="AD1164" s="89">
        <f>RTD("tryd.rtdserver",,"COT",B1164,"ULT")</f>
        <v>0</v>
      </c>
      <c r="AE1164" s="89">
        <f>RTD("tryd.rtdserver",,"COT",C1164,"ULT")</f>
        <v>0</v>
      </c>
      <c r="AF1164" s="89">
        <f>VLOOKUP($AC1164,LS_Coint_BD!$B$3:$AQ$1079,AF$2)*$AD1164+VLOOKUP($AC1164,LS_Coint_BD!$B$3:$AQ$1079,AF$2+1)</f>
        <v>0</v>
      </c>
      <c r="AG1164" s="89">
        <f>VLOOKUP($AC1164,LS_Coint_BD!$B$3:$AQ$1079,AG$2)*$AD1164+VLOOKUP($AC1164,LS_Coint_BD!$B$3:$AQ$1079,AG$2+1)</f>
        <v>0</v>
      </c>
      <c r="AH1164" s="89">
        <f>VLOOKUP($AC1164,LS_Coint_BD!$B$3:$AQ$1079,AH$2)*$AD1164+VLOOKUP($AC1164,LS_Coint_BD!$B$3:$AQ$1079,AH$2+1)</f>
        <v>0</v>
      </c>
      <c r="AI1164" s="89">
        <f>VLOOKUP($AC1164,LS_Coint_BD!$B$3:$AQ$1079,AI$2)*$AD1164+VLOOKUP($AC1164,LS_Coint_BD!$B$3:$AQ$1079,AI$2+1)</f>
        <v>0</v>
      </c>
      <c r="AJ1164" s="89">
        <f>VLOOKUP($AC1164,LS_Coint_BD!$B$3:$AQ$1079,AJ$2)*$AD1164+VLOOKUP($AC1164,LS_Coint_BD!$B$3:$AQ$1079,AJ$2+1)</f>
        <v>0</v>
      </c>
      <c r="AK1164" s="89">
        <f>VLOOKUP($AC1164,LS_Coint_BD!$B$3:$AQ$1079,AK$2)*$AD1164+VLOOKUP($AC1164,LS_Coint_BD!$B$3:$AQ$1079,AK$2+1)</f>
        <v>0</v>
      </c>
      <c r="AL1164" s="89">
        <f>VLOOKUP($AC1164,LS_Coint_BD!$B$3:$AQ$1079,AL$2)*$AD1164+VLOOKUP($AC1164,LS_Coint_BD!$B$3:$AQ$1079,AL$2+1)</f>
        <v>0</v>
      </c>
      <c r="AM1164" s="89">
        <f>VLOOKUP($AC1164,LS_Coint_BD!$B$3:$AQ$1079,AM$2)*$AD1164+VLOOKUP($AC1164,LS_Coint_BD!$B$3:$AQ$1079,AM$2+1)</f>
        <v>0</v>
      </c>
      <c r="AN1164" s="89">
        <f>VLOOKUP($AC1164,LS_Coint_BD!$B$3:$AQ$1079,AN$2)</f>
        <v>0</v>
      </c>
      <c r="AO1164" s="89">
        <f>VLOOKUP($AC1164,LS_Coint_BD!$B$3:$AQ$1079,AO$2)</f>
        <v>0</v>
      </c>
      <c r="AP1164" s="89">
        <f>VLOOKUP($AC1164,LS_Coint_BD!$B$3:$AQ$1079,AP$2)</f>
        <v>0</v>
      </c>
      <c r="AQ1164" s="89">
        <f>VLOOKUP($AC1164,LS_Coint_BD!$B$3:$AQ$1079,AQ$2)</f>
        <v>0</v>
      </c>
      <c r="AR1164" s="89">
        <f>VLOOKUP($AC1164,LS_Coint_BD!$B$3:$AQ$1079,AR$2)</f>
        <v>0</v>
      </c>
      <c r="AS1164" s="89">
        <f>VLOOKUP($AC1164,LS_Coint_BD!$B$3:$AQ$1079,AS$2)</f>
        <v>0</v>
      </c>
      <c r="AT1164" s="89">
        <f>VLOOKUP($AC1164,LS_Coint_BD!$B$3:$AQ$1079,AT$2)</f>
        <v>0</v>
      </c>
      <c r="AU1164" s="89">
        <f>VLOOKUP($AC1164,LS_Coint_BD!$B$3:$AQ$1079,AU$2)</f>
        <v>0</v>
      </c>
      <c r="AV1164" s="89">
        <f>VLOOKUP($AC1164,LS_Coint_BD!$B$3:$AQ$1079,AV$2)</f>
        <v>0</v>
      </c>
      <c r="AW1164" s="89">
        <f>VLOOKUP($AC1164,LS_Coint_BD!$B$3:$AQ$1079,AW$2)</f>
        <v>0</v>
      </c>
      <c r="AX1164" s="89">
        <f>VLOOKUP($AC1164,LS_Coint_BD!$B$3:$AQ$1079,AX$2)</f>
        <v>0</v>
      </c>
      <c r="AY1164" s="89">
        <f>VLOOKUP($AC1164,LS_Coint_BD!$B$3:$AQ$1079,AY$2)</f>
        <v>0</v>
      </c>
      <c r="AZ1164" s="89">
        <f>VLOOKUP($AC1164,LS_Coint_BD!$B$3:$AQ$1079,AZ$2)</f>
        <v>0</v>
      </c>
      <c r="BA1164" s="89">
        <f>VLOOKUP($AC1164,LS_Coint_BD!$B$3:$AQ$1079,BA$2)</f>
        <v>0</v>
      </c>
      <c r="BB1164" s="89">
        <f>VLOOKUP($AC1164,LS_Coint_BD!$B$3:$AQ$1079,BB$2)</f>
        <v>0</v>
      </c>
      <c r="BC1164" s="89">
        <f>VLOOKUP($AC1164,LS_Coint_BD!$B$3:$AQ$1079,BC$2)</f>
        <v>0</v>
      </c>
      <c r="BD1164" s="89">
        <f t="shared" si="837"/>
        <v>0</v>
      </c>
      <c r="BE1164" s="89">
        <f t="shared" si="838"/>
        <v>0</v>
      </c>
      <c r="BF1164" s="89">
        <f t="shared" si="839"/>
        <v>0</v>
      </c>
      <c r="BG1164" s="89">
        <f t="shared" si="840"/>
        <v>0</v>
      </c>
      <c r="BH1164" s="89">
        <f t="shared" si="841"/>
        <v>0</v>
      </c>
      <c r="BI1164" s="89">
        <f t="shared" si="842"/>
        <v>0</v>
      </c>
      <c r="BJ1164" s="89">
        <f t="shared" si="843"/>
        <v>0</v>
      </c>
      <c r="BK1164" s="89">
        <f t="shared" si="844"/>
        <v>0</v>
      </c>
      <c r="BL1164" s="89">
        <f t="shared" si="845"/>
        <v>0</v>
      </c>
      <c r="BM1164" s="89"/>
      <c r="BN1164" s="26" t="b">
        <f t="shared" si="846"/>
        <v>0</v>
      </c>
      <c r="BO1164" s="26" t="b">
        <f t="shared" si="847"/>
        <v>0</v>
      </c>
      <c r="BP1164" s="26" t="b">
        <f t="shared" si="848"/>
        <v>0</v>
      </c>
      <c r="BQ1164" s="26" t="b">
        <f t="shared" si="849"/>
        <v>0</v>
      </c>
      <c r="BR1164" s="26" t="b">
        <f t="shared" si="850"/>
        <v>0</v>
      </c>
      <c r="BS1164" s="26" t="b">
        <f t="shared" si="851"/>
        <v>0</v>
      </c>
      <c r="BT1164" s="26" t="b">
        <f t="shared" si="852"/>
        <v>0</v>
      </c>
      <c r="BU1164" s="26" t="b">
        <f t="shared" si="853"/>
        <v>0</v>
      </c>
    </row>
    <row r="1165" spans="2:73" ht="15" thickBot="1" x14ac:dyDescent="0.35">
      <c r="B1165" s="17">
        <f>VLOOKUP($AC1165,LS_Coint_BD!$B$3:$D$1079,2)</f>
        <v>0</v>
      </c>
      <c r="C1165" s="87">
        <f>VLOOKUP($AC1165,LS_Coint_BD!$B$3:$D$1079,3)</f>
        <v>0</v>
      </c>
      <c r="D1165" s="68">
        <f t="shared" si="813"/>
        <v>0</v>
      </c>
      <c r="E1165" s="65">
        <f t="shared" si="814"/>
        <v>0</v>
      </c>
      <c r="F1165" s="69">
        <f t="shared" si="815"/>
        <v>0</v>
      </c>
      <c r="G1165" s="68">
        <f t="shared" si="816"/>
        <v>0</v>
      </c>
      <c r="H1165" s="65">
        <f t="shared" si="817"/>
        <v>0</v>
      </c>
      <c r="I1165" s="69">
        <f t="shared" si="818"/>
        <v>0</v>
      </c>
      <c r="J1165" s="68">
        <f t="shared" si="819"/>
        <v>0</v>
      </c>
      <c r="K1165" s="65">
        <f t="shared" si="820"/>
        <v>0</v>
      </c>
      <c r="L1165" s="69">
        <f t="shared" si="821"/>
        <v>0</v>
      </c>
      <c r="M1165" s="68">
        <f t="shared" si="822"/>
        <v>0</v>
      </c>
      <c r="N1165" s="65">
        <f t="shared" si="823"/>
        <v>0</v>
      </c>
      <c r="O1165" s="69">
        <f t="shared" si="824"/>
        <v>0</v>
      </c>
      <c r="P1165" s="68">
        <f t="shared" si="825"/>
        <v>0</v>
      </c>
      <c r="Q1165" s="65">
        <f t="shared" si="826"/>
        <v>0</v>
      </c>
      <c r="R1165" s="69">
        <f t="shared" si="827"/>
        <v>0</v>
      </c>
      <c r="S1165" s="68">
        <f t="shared" si="828"/>
        <v>0</v>
      </c>
      <c r="T1165" s="65">
        <f t="shared" si="829"/>
        <v>0</v>
      </c>
      <c r="U1165" s="69">
        <f t="shared" si="830"/>
        <v>0</v>
      </c>
      <c r="V1165" s="68">
        <f t="shared" si="831"/>
        <v>0</v>
      </c>
      <c r="W1165" s="65">
        <f t="shared" si="832"/>
        <v>0</v>
      </c>
      <c r="X1165" s="69">
        <f t="shared" si="833"/>
        <v>0</v>
      </c>
      <c r="Y1165" s="68">
        <f t="shared" si="834"/>
        <v>0</v>
      </c>
      <c r="Z1165" s="65">
        <f t="shared" si="835"/>
        <v>0</v>
      </c>
      <c r="AA1165" s="69">
        <f t="shared" si="836"/>
        <v>0</v>
      </c>
      <c r="AB1165" s="98">
        <f>SUMIF(BN1165:BU1165,"VERDADEIRO",BN$3:$BU1164)</f>
        <v>0</v>
      </c>
      <c r="AC1165" s="97">
        <f t="shared" si="854"/>
        <v>1162</v>
      </c>
      <c r="AD1165" s="89">
        <f>RTD("tryd.rtdserver",,"COT",B1165,"ULT")</f>
        <v>0</v>
      </c>
      <c r="AE1165" s="89">
        <f>RTD("tryd.rtdserver",,"COT",C1165,"ULT")</f>
        <v>0</v>
      </c>
      <c r="AF1165" s="89">
        <f>VLOOKUP($AC1165,LS_Coint_BD!$B$3:$AQ$1079,AF$2)*$AD1165+VLOOKUP($AC1165,LS_Coint_BD!$B$3:$AQ$1079,AF$2+1)</f>
        <v>0</v>
      </c>
      <c r="AG1165" s="89">
        <f>VLOOKUP($AC1165,LS_Coint_BD!$B$3:$AQ$1079,AG$2)*$AD1165+VLOOKUP($AC1165,LS_Coint_BD!$B$3:$AQ$1079,AG$2+1)</f>
        <v>0</v>
      </c>
      <c r="AH1165" s="89">
        <f>VLOOKUP($AC1165,LS_Coint_BD!$B$3:$AQ$1079,AH$2)*$AD1165+VLOOKUP($AC1165,LS_Coint_BD!$B$3:$AQ$1079,AH$2+1)</f>
        <v>0</v>
      </c>
      <c r="AI1165" s="89">
        <f>VLOOKUP($AC1165,LS_Coint_BD!$B$3:$AQ$1079,AI$2)*$AD1165+VLOOKUP($AC1165,LS_Coint_BD!$B$3:$AQ$1079,AI$2+1)</f>
        <v>0</v>
      </c>
      <c r="AJ1165" s="89">
        <f>VLOOKUP($AC1165,LS_Coint_BD!$B$3:$AQ$1079,AJ$2)*$AD1165+VLOOKUP($AC1165,LS_Coint_BD!$B$3:$AQ$1079,AJ$2+1)</f>
        <v>0</v>
      </c>
      <c r="AK1165" s="89">
        <f>VLOOKUP($AC1165,LS_Coint_BD!$B$3:$AQ$1079,AK$2)*$AD1165+VLOOKUP($AC1165,LS_Coint_BD!$B$3:$AQ$1079,AK$2+1)</f>
        <v>0</v>
      </c>
      <c r="AL1165" s="89">
        <f>VLOOKUP($AC1165,LS_Coint_BD!$B$3:$AQ$1079,AL$2)*$AD1165+VLOOKUP($AC1165,LS_Coint_BD!$B$3:$AQ$1079,AL$2+1)</f>
        <v>0</v>
      </c>
      <c r="AM1165" s="89">
        <f>VLOOKUP($AC1165,LS_Coint_BD!$B$3:$AQ$1079,AM$2)*$AD1165+VLOOKUP($AC1165,LS_Coint_BD!$B$3:$AQ$1079,AM$2+1)</f>
        <v>0</v>
      </c>
      <c r="AN1165" s="89">
        <f>VLOOKUP($AC1165,LS_Coint_BD!$B$3:$AQ$1079,AN$2)</f>
        <v>0</v>
      </c>
      <c r="AO1165" s="89">
        <f>VLOOKUP($AC1165,LS_Coint_BD!$B$3:$AQ$1079,AO$2)</f>
        <v>0</v>
      </c>
      <c r="AP1165" s="89">
        <f>VLOOKUP($AC1165,LS_Coint_BD!$B$3:$AQ$1079,AP$2)</f>
        <v>0</v>
      </c>
      <c r="AQ1165" s="89">
        <f>VLOOKUP($AC1165,LS_Coint_BD!$B$3:$AQ$1079,AQ$2)</f>
        <v>0</v>
      </c>
      <c r="AR1165" s="89">
        <f>VLOOKUP($AC1165,LS_Coint_BD!$B$3:$AQ$1079,AR$2)</f>
        <v>0</v>
      </c>
      <c r="AS1165" s="89">
        <f>VLOOKUP($AC1165,LS_Coint_BD!$B$3:$AQ$1079,AS$2)</f>
        <v>0</v>
      </c>
      <c r="AT1165" s="89">
        <f>VLOOKUP($AC1165,LS_Coint_BD!$B$3:$AQ$1079,AT$2)</f>
        <v>0</v>
      </c>
      <c r="AU1165" s="89">
        <f>VLOOKUP($AC1165,LS_Coint_BD!$B$3:$AQ$1079,AU$2)</f>
        <v>0</v>
      </c>
      <c r="AV1165" s="89">
        <f>VLOOKUP($AC1165,LS_Coint_BD!$B$3:$AQ$1079,AV$2)</f>
        <v>0</v>
      </c>
      <c r="AW1165" s="89">
        <f>VLOOKUP($AC1165,LS_Coint_BD!$B$3:$AQ$1079,AW$2)</f>
        <v>0</v>
      </c>
      <c r="AX1165" s="89">
        <f>VLOOKUP($AC1165,LS_Coint_BD!$B$3:$AQ$1079,AX$2)</f>
        <v>0</v>
      </c>
      <c r="AY1165" s="89">
        <f>VLOOKUP($AC1165,LS_Coint_BD!$B$3:$AQ$1079,AY$2)</f>
        <v>0</v>
      </c>
      <c r="AZ1165" s="89">
        <f>VLOOKUP($AC1165,LS_Coint_BD!$B$3:$AQ$1079,AZ$2)</f>
        <v>0</v>
      </c>
      <c r="BA1165" s="89">
        <f>VLOOKUP($AC1165,LS_Coint_BD!$B$3:$AQ$1079,BA$2)</f>
        <v>0</v>
      </c>
      <c r="BB1165" s="89">
        <f>VLOOKUP($AC1165,LS_Coint_BD!$B$3:$AQ$1079,BB$2)</f>
        <v>0</v>
      </c>
      <c r="BC1165" s="89">
        <f>VLOOKUP($AC1165,LS_Coint_BD!$B$3:$AQ$1079,BC$2)</f>
        <v>0</v>
      </c>
      <c r="BD1165" s="89">
        <f t="shared" si="837"/>
        <v>0</v>
      </c>
      <c r="BE1165" s="89">
        <f t="shared" si="838"/>
        <v>0</v>
      </c>
      <c r="BF1165" s="89">
        <f t="shared" si="839"/>
        <v>0</v>
      </c>
      <c r="BG1165" s="89">
        <f t="shared" si="840"/>
        <v>0</v>
      </c>
      <c r="BH1165" s="89">
        <f t="shared" si="841"/>
        <v>0</v>
      </c>
      <c r="BI1165" s="89">
        <f t="shared" si="842"/>
        <v>0</v>
      </c>
      <c r="BJ1165" s="89">
        <f t="shared" si="843"/>
        <v>0</v>
      </c>
      <c r="BK1165" s="89">
        <f t="shared" si="844"/>
        <v>0</v>
      </c>
      <c r="BL1165" s="89">
        <f t="shared" si="845"/>
        <v>0</v>
      </c>
      <c r="BM1165" s="89"/>
      <c r="BN1165" s="26" t="b">
        <f t="shared" si="846"/>
        <v>0</v>
      </c>
      <c r="BO1165" s="26" t="b">
        <f t="shared" si="847"/>
        <v>0</v>
      </c>
      <c r="BP1165" s="26" t="b">
        <f t="shared" si="848"/>
        <v>0</v>
      </c>
      <c r="BQ1165" s="26" t="b">
        <f t="shared" si="849"/>
        <v>0</v>
      </c>
      <c r="BR1165" s="26" t="b">
        <f t="shared" si="850"/>
        <v>0</v>
      </c>
      <c r="BS1165" s="26" t="b">
        <f t="shared" si="851"/>
        <v>0</v>
      </c>
      <c r="BT1165" s="26" t="b">
        <f t="shared" si="852"/>
        <v>0</v>
      </c>
      <c r="BU1165" s="26" t="b">
        <f t="shared" si="853"/>
        <v>0</v>
      </c>
    </row>
    <row r="1166" spans="2:73" ht="15" thickBot="1" x14ac:dyDescent="0.35">
      <c r="B1166" s="17">
        <f>VLOOKUP($AC1166,LS_Coint_BD!$B$3:$D$1079,2)</f>
        <v>0</v>
      </c>
      <c r="C1166" s="87">
        <f>VLOOKUP($AC1166,LS_Coint_BD!$B$3:$D$1079,3)</f>
        <v>0</v>
      </c>
      <c r="D1166" s="68">
        <f t="shared" si="813"/>
        <v>0</v>
      </c>
      <c r="E1166" s="65">
        <f t="shared" si="814"/>
        <v>0</v>
      </c>
      <c r="F1166" s="69">
        <f t="shared" si="815"/>
        <v>0</v>
      </c>
      <c r="G1166" s="68">
        <f t="shared" si="816"/>
        <v>0</v>
      </c>
      <c r="H1166" s="65">
        <f t="shared" si="817"/>
        <v>0</v>
      </c>
      <c r="I1166" s="69">
        <f t="shared" si="818"/>
        <v>0</v>
      </c>
      <c r="J1166" s="68">
        <f t="shared" si="819"/>
        <v>0</v>
      </c>
      <c r="K1166" s="65">
        <f t="shared" si="820"/>
        <v>0</v>
      </c>
      <c r="L1166" s="69">
        <f t="shared" si="821"/>
        <v>0</v>
      </c>
      <c r="M1166" s="68">
        <f t="shared" si="822"/>
        <v>0</v>
      </c>
      <c r="N1166" s="65">
        <f t="shared" si="823"/>
        <v>0</v>
      </c>
      <c r="O1166" s="69">
        <f t="shared" si="824"/>
        <v>0</v>
      </c>
      <c r="P1166" s="68">
        <f t="shared" si="825"/>
        <v>0</v>
      </c>
      <c r="Q1166" s="65">
        <f t="shared" si="826"/>
        <v>0</v>
      </c>
      <c r="R1166" s="69">
        <f t="shared" si="827"/>
        <v>0</v>
      </c>
      <c r="S1166" s="68">
        <f t="shared" si="828"/>
        <v>0</v>
      </c>
      <c r="T1166" s="65">
        <f t="shared" si="829"/>
        <v>0</v>
      </c>
      <c r="U1166" s="69">
        <f t="shared" si="830"/>
        <v>0</v>
      </c>
      <c r="V1166" s="68">
        <f t="shared" si="831"/>
        <v>0</v>
      </c>
      <c r="W1166" s="65">
        <f t="shared" si="832"/>
        <v>0</v>
      </c>
      <c r="X1166" s="69">
        <f t="shared" si="833"/>
        <v>0</v>
      </c>
      <c r="Y1166" s="68">
        <f t="shared" si="834"/>
        <v>0</v>
      </c>
      <c r="Z1166" s="65">
        <f t="shared" si="835"/>
        <v>0</v>
      </c>
      <c r="AA1166" s="69">
        <f t="shared" si="836"/>
        <v>0</v>
      </c>
      <c r="AB1166" s="98">
        <f>SUMIF(BN1166:BU1166,"VERDADEIRO",BN$3:$BU1165)</f>
        <v>0</v>
      </c>
      <c r="AC1166" s="97">
        <f t="shared" si="854"/>
        <v>1163</v>
      </c>
      <c r="AD1166" s="89">
        <f>RTD("tryd.rtdserver",,"COT",B1166,"ULT")</f>
        <v>0</v>
      </c>
      <c r="AE1166" s="89">
        <f>RTD("tryd.rtdserver",,"COT",C1166,"ULT")</f>
        <v>0</v>
      </c>
      <c r="AF1166" s="89">
        <f>VLOOKUP($AC1166,LS_Coint_BD!$B$3:$AQ$1079,AF$2)*$AD1166+VLOOKUP($AC1166,LS_Coint_BD!$B$3:$AQ$1079,AF$2+1)</f>
        <v>0</v>
      </c>
      <c r="AG1166" s="89">
        <f>VLOOKUP($AC1166,LS_Coint_BD!$B$3:$AQ$1079,AG$2)*$AD1166+VLOOKUP($AC1166,LS_Coint_BD!$B$3:$AQ$1079,AG$2+1)</f>
        <v>0</v>
      </c>
      <c r="AH1166" s="89">
        <f>VLOOKUP($AC1166,LS_Coint_BD!$B$3:$AQ$1079,AH$2)*$AD1166+VLOOKUP($AC1166,LS_Coint_BD!$B$3:$AQ$1079,AH$2+1)</f>
        <v>0</v>
      </c>
      <c r="AI1166" s="89">
        <f>VLOOKUP($AC1166,LS_Coint_BD!$B$3:$AQ$1079,AI$2)*$AD1166+VLOOKUP($AC1166,LS_Coint_BD!$B$3:$AQ$1079,AI$2+1)</f>
        <v>0</v>
      </c>
      <c r="AJ1166" s="89">
        <f>VLOOKUP($AC1166,LS_Coint_BD!$B$3:$AQ$1079,AJ$2)*$AD1166+VLOOKUP($AC1166,LS_Coint_BD!$B$3:$AQ$1079,AJ$2+1)</f>
        <v>0</v>
      </c>
      <c r="AK1166" s="89">
        <f>VLOOKUP($AC1166,LS_Coint_BD!$B$3:$AQ$1079,AK$2)*$AD1166+VLOOKUP($AC1166,LS_Coint_BD!$B$3:$AQ$1079,AK$2+1)</f>
        <v>0</v>
      </c>
      <c r="AL1166" s="89">
        <f>VLOOKUP($AC1166,LS_Coint_BD!$B$3:$AQ$1079,AL$2)*$AD1166+VLOOKUP($AC1166,LS_Coint_BD!$B$3:$AQ$1079,AL$2+1)</f>
        <v>0</v>
      </c>
      <c r="AM1166" s="89">
        <f>VLOOKUP($AC1166,LS_Coint_BD!$B$3:$AQ$1079,AM$2)*$AD1166+VLOOKUP($AC1166,LS_Coint_BD!$B$3:$AQ$1079,AM$2+1)</f>
        <v>0</v>
      </c>
      <c r="AN1166" s="89">
        <f>VLOOKUP($AC1166,LS_Coint_BD!$B$3:$AQ$1079,AN$2)</f>
        <v>0</v>
      </c>
      <c r="AO1166" s="89">
        <f>VLOOKUP($AC1166,LS_Coint_BD!$B$3:$AQ$1079,AO$2)</f>
        <v>0</v>
      </c>
      <c r="AP1166" s="89">
        <f>VLOOKUP($AC1166,LS_Coint_BD!$B$3:$AQ$1079,AP$2)</f>
        <v>0</v>
      </c>
      <c r="AQ1166" s="89">
        <f>VLOOKUP($AC1166,LS_Coint_BD!$B$3:$AQ$1079,AQ$2)</f>
        <v>0</v>
      </c>
      <c r="AR1166" s="89">
        <f>VLOOKUP($AC1166,LS_Coint_BD!$B$3:$AQ$1079,AR$2)</f>
        <v>0</v>
      </c>
      <c r="AS1166" s="89">
        <f>VLOOKUP($AC1166,LS_Coint_BD!$B$3:$AQ$1079,AS$2)</f>
        <v>0</v>
      </c>
      <c r="AT1166" s="89">
        <f>VLOOKUP($AC1166,LS_Coint_BD!$B$3:$AQ$1079,AT$2)</f>
        <v>0</v>
      </c>
      <c r="AU1166" s="89">
        <f>VLOOKUP($AC1166,LS_Coint_BD!$B$3:$AQ$1079,AU$2)</f>
        <v>0</v>
      </c>
      <c r="AV1166" s="89">
        <f>VLOOKUP($AC1166,LS_Coint_BD!$B$3:$AQ$1079,AV$2)</f>
        <v>0</v>
      </c>
      <c r="AW1166" s="89">
        <f>VLOOKUP($AC1166,LS_Coint_BD!$B$3:$AQ$1079,AW$2)</f>
        <v>0</v>
      </c>
      <c r="AX1166" s="89">
        <f>VLOOKUP($AC1166,LS_Coint_BD!$B$3:$AQ$1079,AX$2)</f>
        <v>0</v>
      </c>
      <c r="AY1166" s="89">
        <f>VLOOKUP($AC1166,LS_Coint_BD!$B$3:$AQ$1079,AY$2)</f>
        <v>0</v>
      </c>
      <c r="AZ1166" s="89">
        <f>VLOOKUP($AC1166,LS_Coint_BD!$B$3:$AQ$1079,AZ$2)</f>
        <v>0</v>
      </c>
      <c r="BA1166" s="89">
        <f>VLOOKUP($AC1166,LS_Coint_BD!$B$3:$AQ$1079,BA$2)</f>
        <v>0</v>
      </c>
      <c r="BB1166" s="89">
        <f>VLOOKUP($AC1166,LS_Coint_BD!$B$3:$AQ$1079,BB$2)</f>
        <v>0</v>
      </c>
      <c r="BC1166" s="89">
        <f>VLOOKUP($AC1166,LS_Coint_BD!$B$3:$AQ$1079,BC$2)</f>
        <v>0</v>
      </c>
      <c r="BD1166" s="89">
        <f t="shared" si="837"/>
        <v>0</v>
      </c>
      <c r="BE1166" s="89">
        <f t="shared" si="838"/>
        <v>0</v>
      </c>
      <c r="BF1166" s="89">
        <f t="shared" si="839"/>
        <v>0</v>
      </c>
      <c r="BG1166" s="89">
        <f t="shared" si="840"/>
        <v>0</v>
      </c>
      <c r="BH1166" s="89">
        <f t="shared" si="841"/>
        <v>0</v>
      </c>
      <c r="BI1166" s="89">
        <f t="shared" si="842"/>
        <v>0</v>
      </c>
      <c r="BJ1166" s="89">
        <f t="shared" si="843"/>
        <v>0</v>
      </c>
      <c r="BK1166" s="89">
        <f t="shared" si="844"/>
        <v>0</v>
      </c>
      <c r="BL1166" s="89">
        <f t="shared" si="845"/>
        <v>0</v>
      </c>
      <c r="BM1166" s="89"/>
      <c r="BN1166" s="26" t="b">
        <f t="shared" si="846"/>
        <v>0</v>
      </c>
      <c r="BO1166" s="26" t="b">
        <f t="shared" si="847"/>
        <v>0</v>
      </c>
      <c r="BP1166" s="26" t="b">
        <f t="shared" si="848"/>
        <v>0</v>
      </c>
      <c r="BQ1166" s="26" t="b">
        <f t="shared" si="849"/>
        <v>0</v>
      </c>
      <c r="BR1166" s="26" t="b">
        <f t="shared" si="850"/>
        <v>0</v>
      </c>
      <c r="BS1166" s="26" t="b">
        <f t="shared" si="851"/>
        <v>0</v>
      </c>
      <c r="BT1166" s="26" t="b">
        <f t="shared" si="852"/>
        <v>0</v>
      </c>
      <c r="BU1166" s="26" t="b">
        <f t="shared" si="853"/>
        <v>0</v>
      </c>
    </row>
    <row r="1167" spans="2:73" ht="15" thickBot="1" x14ac:dyDescent="0.35">
      <c r="B1167" s="17">
        <f>VLOOKUP($AC1167,LS_Coint_BD!$B$3:$D$1079,2)</f>
        <v>0</v>
      </c>
      <c r="C1167" s="87">
        <f>VLOOKUP($AC1167,LS_Coint_BD!$B$3:$D$1079,3)</f>
        <v>0</v>
      </c>
      <c r="D1167" s="68">
        <f t="shared" si="813"/>
        <v>0</v>
      </c>
      <c r="E1167" s="65">
        <f t="shared" si="814"/>
        <v>0</v>
      </c>
      <c r="F1167" s="69">
        <f t="shared" si="815"/>
        <v>0</v>
      </c>
      <c r="G1167" s="68">
        <f t="shared" si="816"/>
        <v>0</v>
      </c>
      <c r="H1167" s="65">
        <f t="shared" si="817"/>
        <v>0</v>
      </c>
      <c r="I1167" s="69">
        <f t="shared" si="818"/>
        <v>0</v>
      </c>
      <c r="J1167" s="68">
        <f t="shared" si="819"/>
        <v>0</v>
      </c>
      <c r="K1167" s="65">
        <f t="shared" si="820"/>
        <v>0</v>
      </c>
      <c r="L1167" s="69">
        <f t="shared" si="821"/>
        <v>0</v>
      </c>
      <c r="M1167" s="68">
        <f t="shared" si="822"/>
        <v>0</v>
      </c>
      <c r="N1167" s="65">
        <f t="shared" si="823"/>
        <v>0</v>
      </c>
      <c r="O1167" s="69">
        <f t="shared" si="824"/>
        <v>0</v>
      </c>
      <c r="P1167" s="68">
        <f t="shared" si="825"/>
        <v>0</v>
      </c>
      <c r="Q1167" s="65">
        <f t="shared" si="826"/>
        <v>0</v>
      </c>
      <c r="R1167" s="69">
        <f t="shared" si="827"/>
        <v>0</v>
      </c>
      <c r="S1167" s="68">
        <f t="shared" si="828"/>
        <v>0</v>
      </c>
      <c r="T1167" s="65">
        <f t="shared" si="829"/>
        <v>0</v>
      </c>
      <c r="U1167" s="69">
        <f t="shared" si="830"/>
        <v>0</v>
      </c>
      <c r="V1167" s="68">
        <f t="shared" si="831"/>
        <v>0</v>
      </c>
      <c r="W1167" s="65">
        <f t="shared" si="832"/>
        <v>0</v>
      </c>
      <c r="X1167" s="69">
        <f t="shared" si="833"/>
        <v>0</v>
      </c>
      <c r="Y1167" s="68">
        <f t="shared" si="834"/>
        <v>0</v>
      </c>
      <c r="Z1167" s="65">
        <f t="shared" si="835"/>
        <v>0</v>
      </c>
      <c r="AA1167" s="69">
        <f t="shared" si="836"/>
        <v>0</v>
      </c>
      <c r="AB1167" s="98">
        <f>SUMIF(BN1167:BU1167,"VERDADEIRO",BN$3:$BU1166)</f>
        <v>0</v>
      </c>
      <c r="AC1167" s="97">
        <f t="shared" si="854"/>
        <v>1164</v>
      </c>
      <c r="AD1167" s="89">
        <f>RTD("tryd.rtdserver",,"COT",B1167,"ULT")</f>
        <v>0</v>
      </c>
      <c r="AE1167" s="89">
        <f>RTD("tryd.rtdserver",,"COT",C1167,"ULT")</f>
        <v>0</v>
      </c>
      <c r="AF1167" s="89">
        <f>VLOOKUP($AC1167,LS_Coint_BD!$B$3:$AQ$1079,AF$2)*$AD1167+VLOOKUP($AC1167,LS_Coint_BD!$B$3:$AQ$1079,AF$2+1)</f>
        <v>0</v>
      </c>
      <c r="AG1167" s="89">
        <f>VLOOKUP($AC1167,LS_Coint_BD!$B$3:$AQ$1079,AG$2)*$AD1167+VLOOKUP($AC1167,LS_Coint_BD!$B$3:$AQ$1079,AG$2+1)</f>
        <v>0</v>
      </c>
      <c r="AH1167" s="89">
        <f>VLOOKUP($AC1167,LS_Coint_BD!$B$3:$AQ$1079,AH$2)*$AD1167+VLOOKUP($AC1167,LS_Coint_BD!$B$3:$AQ$1079,AH$2+1)</f>
        <v>0</v>
      </c>
      <c r="AI1167" s="89">
        <f>VLOOKUP($AC1167,LS_Coint_BD!$B$3:$AQ$1079,AI$2)*$AD1167+VLOOKUP($AC1167,LS_Coint_BD!$B$3:$AQ$1079,AI$2+1)</f>
        <v>0</v>
      </c>
      <c r="AJ1167" s="89">
        <f>VLOOKUP($AC1167,LS_Coint_BD!$B$3:$AQ$1079,AJ$2)*$AD1167+VLOOKUP($AC1167,LS_Coint_BD!$B$3:$AQ$1079,AJ$2+1)</f>
        <v>0</v>
      </c>
      <c r="AK1167" s="89">
        <f>VLOOKUP($AC1167,LS_Coint_BD!$B$3:$AQ$1079,AK$2)*$AD1167+VLOOKUP($AC1167,LS_Coint_BD!$B$3:$AQ$1079,AK$2+1)</f>
        <v>0</v>
      </c>
      <c r="AL1167" s="89">
        <f>VLOOKUP($AC1167,LS_Coint_BD!$B$3:$AQ$1079,AL$2)*$AD1167+VLOOKUP($AC1167,LS_Coint_BD!$B$3:$AQ$1079,AL$2+1)</f>
        <v>0</v>
      </c>
      <c r="AM1167" s="89">
        <f>VLOOKUP($AC1167,LS_Coint_BD!$B$3:$AQ$1079,AM$2)*$AD1167+VLOOKUP($AC1167,LS_Coint_BD!$B$3:$AQ$1079,AM$2+1)</f>
        <v>0</v>
      </c>
      <c r="AN1167" s="89">
        <f>VLOOKUP($AC1167,LS_Coint_BD!$B$3:$AQ$1079,AN$2)</f>
        <v>0</v>
      </c>
      <c r="AO1167" s="89">
        <f>VLOOKUP($AC1167,LS_Coint_BD!$B$3:$AQ$1079,AO$2)</f>
        <v>0</v>
      </c>
      <c r="AP1167" s="89">
        <f>VLOOKUP($AC1167,LS_Coint_BD!$B$3:$AQ$1079,AP$2)</f>
        <v>0</v>
      </c>
      <c r="AQ1167" s="89">
        <f>VLOOKUP($AC1167,LS_Coint_BD!$B$3:$AQ$1079,AQ$2)</f>
        <v>0</v>
      </c>
      <c r="AR1167" s="89">
        <f>VLOOKUP($AC1167,LS_Coint_BD!$B$3:$AQ$1079,AR$2)</f>
        <v>0</v>
      </c>
      <c r="AS1167" s="89">
        <f>VLOOKUP($AC1167,LS_Coint_BD!$B$3:$AQ$1079,AS$2)</f>
        <v>0</v>
      </c>
      <c r="AT1167" s="89">
        <f>VLOOKUP($AC1167,LS_Coint_BD!$B$3:$AQ$1079,AT$2)</f>
        <v>0</v>
      </c>
      <c r="AU1167" s="89">
        <f>VLOOKUP($AC1167,LS_Coint_BD!$B$3:$AQ$1079,AU$2)</f>
        <v>0</v>
      </c>
      <c r="AV1167" s="89">
        <f>VLOOKUP($AC1167,LS_Coint_BD!$B$3:$AQ$1079,AV$2)</f>
        <v>0</v>
      </c>
      <c r="AW1167" s="89">
        <f>VLOOKUP($AC1167,LS_Coint_BD!$B$3:$AQ$1079,AW$2)</f>
        <v>0</v>
      </c>
      <c r="AX1167" s="89">
        <f>VLOOKUP($AC1167,LS_Coint_BD!$B$3:$AQ$1079,AX$2)</f>
        <v>0</v>
      </c>
      <c r="AY1167" s="89">
        <f>VLOOKUP($AC1167,LS_Coint_BD!$B$3:$AQ$1079,AY$2)</f>
        <v>0</v>
      </c>
      <c r="AZ1167" s="89">
        <f>VLOOKUP($AC1167,LS_Coint_BD!$B$3:$AQ$1079,AZ$2)</f>
        <v>0</v>
      </c>
      <c r="BA1167" s="89">
        <f>VLOOKUP($AC1167,LS_Coint_BD!$B$3:$AQ$1079,BA$2)</f>
        <v>0</v>
      </c>
      <c r="BB1167" s="89">
        <f>VLOOKUP($AC1167,LS_Coint_BD!$B$3:$AQ$1079,BB$2)</f>
        <v>0</v>
      </c>
      <c r="BC1167" s="89">
        <f>VLOOKUP($AC1167,LS_Coint_BD!$B$3:$AQ$1079,BC$2)</f>
        <v>0</v>
      </c>
      <c r="BD1167" s="89">
        <f t="shared" si="837"/>
        <v>0</v>
      </c>
      <c r="BE1167" s="89">
        <f t="shared" si="838"/>
        <v>0</v>
      </c>
      <c r="BF1167" s="89">
        <f t="shared" si="839"/>
        <v>0</v>
      </c>
      <c r="BG1167" s="89">
        <f t="shared" si="840"/>
        <v>0</v>
      </c>
      <c r="BH1167" s="89">
        <f t="shared" si="841"/>
        <v>0</v>
      </c>
      <c r="BI1167" s="89">
        <f t="shared" si="842"/>
        <v>0</v>
      </c>
      <c r="BJ1167" s="89">
        <f t="shared" si="843"/>
        <v>0</v>
      </c>
      <c r="BK1167" s="89">
        <f t="shared" si="844"/>
        <v>0</v>
      </c>
      <c r="BL1167" s="89">
        <f t="shared" si="845"/>
        <v>0</v>
      </c>
      <c r="BM1167" s="89"/>
      <c r="BN1167" s="26" t="b">
        <f t="shared" si="846"/>
        <v>0</v>
      </c>
      <c r="BO1167" s="26" t="b">
        <f t="shared" si="847"/>
        <v>0</v>
      </c>
      <c r="BP1167" s="26" t="b">
        <f t="shared" si="848"/>
        <v>0</v>
      </c>
      <c r="BQ1167" s="26" t="b">
        <f t="shared" si="849"/>
        <v>0</v>
      </c>
      <c r="BR1167" s="26" t="b">
        <f t="shared" si="850"/>
        <v>0</v>
      </c>
      <c r="BS1167" s="26" t="b">
        <f t="shared" si="851"/>
        <v>0</v>
      </c>
      <c r="BT1167" s="26" t="b">
        <f t="shared" si="852"/>
        <v>0</v>
      </c>
      <c r="BU1167" s="26" t="b">
        <f t="shared" si="853"/>
        <v>0</v>
      </c>
    </row>
    <row r="1168" spans="2:73" ht="15" thickBot="1" x14ac:dyDescent="0.35">
      <c r="B1168" s="17">
        <f>VLOOKUP($AC1168,LS_Coint_BD!$B$3:$D$1079,2)</f>
        <v>0</v>
      </c>
      <c r="C1168" s="87">
        <f>VLOOKUP($AC1168,LS_Coint_BD!$B$3:$D$1079,3)</f>
        <v>0</v>
      </c>
      <c r="D1168" s="68">
        <f t="shared" si="813"/>
        <v>0</v>
      </c>
      <c r="E1168" s="65">
        <f t="shared" si="814"/>
        <v>0</v>
      </c>
      <c r="F1168" s="69">
        <f t="shared" si="815"/>
        <v>0</v>
      </c>
      <c r="G1168" s="68">
        <f t="shared" si="816"/>
        <v>0</v>
      </c>
      <c r="H1168" s="65">
        <f t="shared" si="817"/>
        <v>0</v>
      </c>
      <c r="I1168" s="69">
        <f t="shared" si="818"/>
        <v>0</v>
      </c>
      <c r="J1168" s="68">
        <f t="shared" si="819"/>
        <v>0</v>
      </c>
      <c r="K1168" s="65">
        <f t="shared" si="820"/>
        <v>0</v>
      </c>
      <c r="L1168" s="69">
        <f t="shared" si="821"/>
        <v>0</v>
      </c>
      <c r="M1168" s="68">
        <f t="shared" si="822"/>
        <v>0</v>
      </c>
      <c r="N1168" s="65">
        <f t="shared" si="823"/>
        <v>0</v>
      </c>
      <c r="O1168" s="69">
        <f t="shared" si="824"/>
        <v>0</v>
      </c>
      <c r="P1168" s="68">
        <f t="shared" si="825"/>
        <v>0</v>
      </c>
      <c r="Q1168" s="65">
        <f t="shared" si="826"/>
        <v>0</v>
      </c>
      <c r="R1168" s="69">
        <f t="shared" si="827"/>
        <v>0</v>
      </c>
      <c r="S1168" s="68">
        <f t="shared" si="828"/>
        <v>0</v>
      </c>
      <c r="T1168" s="65">
        <f t="shared" si="829"/>
        <v>0</v>
      </c>
      <c r="U1168" s="69">
        <f t="shared" si="830"/>
        <v>0</v>
      </c>
      <c r="V1168" s="68">
        <f t="shared" si="831"/>
        <v>0</v>
      </c>
      <c r="W1168" s="65">
        <f t="shared" si="832"/>
        <v>0</v>
      </c>
      <c r="X1168" s="69">
        <f t="shared" si="833"/>
        <v>0</v>
      </c>
      <c r="Y1168" s="68">
        <f t="shared" si="834"/>
        <v>0</v>
      </c>
      <c r="Z1168" s="65">
        <f t="shared" si="835"/>
        <v>0</v>
      </c>
      <c r="AA1168" s="69">
        <f t="shared" si="836"/>
        <v>0</v>
      </c>
      <c r="AB1168" s="98">
        <f>SUMIF(BN1168:BU1168,"VERDADEIRO",BN$3:$BU1167)</f>
        <v>0</v>
      </c>
      <c r="AC1168" s="97">
        <f t="shared" si="854"/>
        <v>1165</v>
      </c>
      <c r="AD1168" s="89">
        <f>RTD("tryd.rtdserver",,"COT",B1168,"ULT")</f>
        <v>0</v>
      </c>
      <c r="AE1168" s="89">
        <f>RTD("tryd.rtdserver",,"COT",C1168,"ULT")</f>
        <v>0</v>
      </c>
      <c r="AF1168" s="89">
        <f>VLOOKUP($AC1168,LS_Coint_BD!$B$3:$AQ$1079,AF$2)*$AD1168+VLOOKUP($AC1168,LS_Coint_BD!$B$3:$AQ$1079,AF$2+1)</f>
        <v>0</v>
      </c>
      <c r="AG1168" s="89">
        <f>VLOOKUP($AC1168,LS_Coint_BD!$B$3:$AQ$1079,AG$2)*$AD1168+VLOOKUP($AC1168,LS_Coint_BD!$B$3:$AQ$1079,AG$2+1)</f>
        <v>0</v>
      </c>
      <c r="AH1168" s="89">
        <f>VLOOKUP($AC1168,LS_Coint_BD!$B$3:$AQ$1079,AH$2)*$AD1168+VLOOKUP($AC1168,LS_Coint_BD!$B$3:$AQ$1079,AH$2+1)</f>
        <v>0</v>
      </c>
      <c r="AI1168" s="89">
        <f>VLOOKUP($AC1168,LS_Coint_BD!$B$3:$AQ$1079,AI$2)*$AD1168+VLOOKUP($AC1168,LS_Coint_BD!$B$3:$AQ$1079,AI$2+1)</f>
        <v>0</v>
      </c>
      <c r="AJ1168" s="89">
        <f>VLOOKUP($AC1168,LS_Coint_BD!$B$3:$AQ$1079,AJ$2)*$AD1168+VLOOKUP($AC1168,LS_Coint_BD!$B$3:$AQ$1079,AJ$2+1)</f>
        <v>0</v>
      </c>
      <c r="AK1168" s="89">
        <f>VLOOKUP($AC1168,LS_Coint_BD!$B$3:$AQ$1079,AK$2)*$AD1168+VLOOKUP($AC1168,LS_Coint_BD!$B$3:$AQ$1079,AK$2+1)</f>
        <v>0</v>
      </c>
      <c r="AL1168" s="89">
        <f>VLOOKUP($AC1168,LS_Coint_BD!$B$3:$AQ$1079,AL$2)*$AD1168+VLOOKUP($AC1168,LS_Coint_BD!$B$3:$AQ$1079,AL$2+1)</f>
        <v>0</v>
      </c>
      <c r="AM1168" s="89">
        <f>VLOOKUP($AC1168,LS_Coint_BD!$B$3:$AQ$1079,AM$2)*$AD1168+VLOOKUP($AC1168,LS_Coint_BD!$B$3:$AQ$1079,AM$2+1)</f>
        <v>0</v>
      </c>
      <c r="AN1168" s="89">
        <f>VLOOKUP($AC1168,LS_Coint_BD!$B$3:$AQ$1079,AN$2)</f>
        <v>0</v>
      </c>
      <c r="AO1168" s="89">
        <f>VLOOKUP($AC1168,LS_Coint_BD!$B$3:$AQ$1079,AO$2)</f>
        <v>0</v>
      </c>
      <c r="AP1168" s="89">
        <f>VLOOKUP($AC1168,LS_Coint_BD!$B$3:$AQ$1079,AP$2)</f>
        <v>0</v>
      </c>
      <c r="AQ1168" s="89">
        <f>VLOOKUP($AC1168,LS_Coint_BD!$B$3:$AQ$1079,AQ$2)</f>
        <v>0</v>
      </c>
      <c r="AR1168" s="89">
        <f>VLOOKUP($AC1168,LS_Coint_BD!$B$3:$AQ$1079,AR$2)</f>
        <v>0</v>
      </c>
      <c r="AS1168" s="89">
        <f>VLOOKUP($AC1168,LS_Coint_BD!$B$3:$AQ$1079,AS$2)</f>
        <v>0</v>
      </c>
      <c r="AT1168" s="89">
        <f>VLOOKUP($AC1168,LS_Coint_BD!$B$3:$AQ$1079,AT$2)</f>
        <v>0</v>
      </c>
      <c r="AU1168" s="89">
        <f>VLOOKUP($AC1168,LS_Coint_BD!$B$3:$AQ$1079,AU$2)</f>
        <v>0</v>
      </c>
      <c r="AV1168" s="89">
        <f>VLOOKUP($AC1168,LS_Coint_BD!$B$3:$AQ$1079,AV$2)</f>
        <v>0</v>
      </c>
      <c r="AW1168" s="89">
        <f>VLOOKUP($AC1168,LS_Coint_BD!$B$3:$AQ$1079,AW$2)</f>
        <v>0</v>
      </c>
      <c r="AX1168" s="89">
        <f>VLOOKUP($AC1168,LS_Coint_BD!$B$3:$AQ$1079,AX$2)</f>
        <v>0</v>
      </c>
      <c r="AY1168" s="89">
        <f>VLOOKUP($AC1168,LS_Coint_BD!$B$3:$AQ$1079,AY$2)</f>
        <v>0</v>
      </c>
      <c r="AZ1168" s="89">
        <f>VLOOKUP($AC1168,LS_Coint_BD!$B$3:$AQ$1079,AZ$2)</f>
        <v>0</v>
      </c>
      <c r="BA1168" s="89">
        <f>VLOOKUP($AC1168,LS_Coint_BD!$B$3:$AQ$1079,BA$2)</f>
        <v>0</v>
      </c>
      <c r="BB1168" s="89">
        <f>VLOOKUP($AC1168,LS_Coint_BD!$B$3:$AQ$1079,BB$2)</f>
        <v>0</v>
      </c>
      <c r="BC1168" s="89">
        <f>VLOOKUP($AC1168,LS_Coint_BD!$B$3:$AQ$1079,BC$2)</f>
        <v>0</v>
      </c>
      <c r="BD1168" s="89">
        <f t="shared" si="837"/>
        <v>0</v>
      </c>
      <c r="BE1168" s="89">
        <f t="shared" si="838"/>
        <v>0</v>
      </c>
      <c r="BF1168" s="89">
        <f t="shared" si="839"/>
        <v>0</v>
      </c>
      <c r="BG1168" s="89">
        <f t="shared" si="840"/>
        <v>0</v>
      </c>
      <c r="BH1168" s="89">
        <f t="shared" si="841"/>
        <v>0</v>
      </c>
      <c r="BI1168" s="89">
        <f t="shared" si="842"/>
        <v>0</v>
      </c>
      <c r="BJ1168" s="89">
        <f t="shared" si="843"/>
        <v>0</v>
      </c>
      <c r="BK1168" s="89">
        <f t="shared" si="844"/>
        <v>0</v>
      </c>
      <c r="BL1168" s="89">
        <f t="shared" si="845"/>
        <v>0</v>
      </c>
      <c r="BM1168" s="89"/>
      <c r="BN1168" s="26" t="b">
        <f t="shared" si="846"/>
        <v>0</v>
      </c>
      <c r="BO1168" s="26" t="b">
        <f t="shared" si="847"/>
        <v>0</v>
      </c>
      <c r="BP1168" s="26" t="b">
        <f t="shared" si="848"/>
        <v>0</v>
      </c>
      <c r="BQ1168" s="26" t="b">
        <f t="shared" si="849"/>
        <v>0</v>
      </c>
      <c r="BR1168" s="26" t="b">
        <f t="shared" si="850"/>
        <v>0</v>
      </c>
      <c r="BS1168" s="26" t="b">
        <f t="shared" si="851"/>
        <v>0</v>
      </c>
      <c r="BT1168" s="26" t="b">
        <f t="shared" si="852"/>
        <v>0</v>
      </c>
      <c r="BU1168" s="26" t="b">
        <f t="shared" si="853"/>
        <v>0</v>
      </c>
    </row>
    <row r="1169" spans="2:73" ht="15" thickBot="1" x14ac:dyDescent="0.35">
      <c r="B1169" s="17">
        <f>VLOOKUP($AC1169,LS_Coint_BD!$B$3:$D$1079,2)</f>
        <v>0</v>
      </c>
      <c r="C1169" s="87">
        <f>VLOOKUP($AC1169,LS_Coint_BD!$B$3:$D$1079,3)</f>
        <v>0</v>
      </c>
      <c r="D1169" s="68">
        <f t="shared" si="813"/>
        <v>0</v>
      </c>
      <c r="E1169" s="65">
        <f t="shared" si="814"/>
        <v>0</v>
      </c>
      <c r="F1169" s="69">
        <f t="shared" si="815"/>
        <v>0</v>
      </c>
      <c r="G1169" s="68">
        <f t="shared" si="816"/>
        <v>0</v>
      </c>
      <c r="H1169" s="65">
        <f t="shared" si="817"/>
        <v>0</v>
      </c>
      <c r="I1169" s="69">
        <f t="shared" si="818"/>
        <v>0</v>
      </c>
      <c r="J1169" s="68">
        <f t="shared" si="819"/>
        <v>0</v>
      </c>
      <c r="K1169" s="65">
        <f t="shared" si="820"/>
        <v>0</v>
      </c>
      <c r="L1169" s="69">
        <f t="shared" si="821"/>
        <v>0</v>
      </c>
      <c r="M1169" s="68">
        <f t="shared" si="822"/>
        <v>0</v>
      </c>
      <c r="N1169" s="65">
        <f t="shared" si="823"/>
        <v>0</v>
      </c>
      <c r="O1169" s="69">
        <f t="shared" si="824"/>
        <v>0</v>
      </c>
      <c r="P1169" s="68">
        <f t="shared" si="825"/>
        <v>0</v>
      </c>
      <c r="Q1169" s="65">
        <f t="shared" si="826"/>
        <v>0</v>
      </c>
      <c r="R1169" s="69">
        <f t="shared" si="827"/>
        <v>0</v>
      </c>
      <c r="S1169" s="68">
        <f t="shared" si="828"/>
        <v>0</v>
      </c>
      <c r="T1169" s="65">
        <f t="shared" si="829"/>
        <v>0</v>
      </c>
      <c r="U1169" s="69">
        <f t="shared" si="830"/>
        <v>0</v>
      </c>
      <c r="V1169" s="68">
        <f t="shared" si="831"/>
        <v>0</v>
      </c>
      <c r="W1169" s="65">
        <f t="shared" si="832"/>
        <v>0</v>
      </c>
      <c r="X1169" s="69">
        <f t="shared" si="833"/>
        <v>0</v>
      </c>
      <c r="Y1169" s="68">
        <f t="shared" si="834"/>
        <v>0</v>
      </c>
      <c r="Z1169" s="65">
        <f t="shared" si="835"/>
        <v>0</v>
      </c>
      <c r="AA1169" s="69">
        <f t="shared" si="836"/>
        <v>0</v>
      </c>
      <c r="AB1169" s="98">
        <f>SUMIF(BN1169:BU1169,"VERDADEIRO",BN$3:$BU1168)</f>
        <v>0</v>
      </c>
      <c r="AC1169" s="97">
        <f t="shared" si="854"/>
        <v>1166</v>
      </c>
      <c r="AD1169" s="89">
        <f>RTD("tryd.rtdserver",,"COT",B1169,"ULT")</f>
        <v>0</v>
      </c>
      <c r="AE1169" s="89">
        <f>RTD("tryd.rtdserver",,"COT",C1169,"ULT")</f>
        <v>0</v>
      </c>
      <c r="AF1169" s="89">
        <f>VLOOKUP($AC1169,LS_Coint_BD!$B$3:$AQ$1079,AF$2)*$AD1169+VLOOKUP($AC1169,LS_Coint_BD!$B$3:$AQ$1079,AF$2+1)</f>
        <v>0</v>
      </c>
      <c r="AG1169" s="89">
        <f>VLOOKUP($AC1169,LS_Coint_BD!$B$3:$AQ$1079,AG$2)*$AD1169+VLOOKUP($AC1169,LS_Coint_BD!$B$3:$AQ$1079,AG$2+1)</f>
        <v>0</v>
      </c>
      <c r="AH1169" s="89">
        <f>VLOOKUP($AC1169,LS_Coint_BD!$B$3:$AQ$1079,AH$2)*$AD1169+VLOOKUP($AC1169,LS_Coint_BD!$B$3:$AQ$1079,AH$2+1)</f>
        <v>0</v>
      </c>
      <c r="AI1169" s="89">
        <f>VLOOKUP($AC1169,LS_Coint_BD!$B$3:$AQ$1079,AI$2)*$AD1169+VLOOKUP($AC1169,LS_Coint_BD!$B$3:$AQ$1079,AI$2+1)</f>
        <v>0</v>
      </c>
      <c r="AJ1169" s="89">
        <f>VLOOKUP($AC1169,LS_Coint_BD!$B$3:$AQ$1079,AJ$2)*$AD1169+VLOOKUP($AC1169,LS_Coint_BD!$B$3:$AQ$1079,AJ$2+1)</f>
        <v>0</v>
      </c>
      <c r="AK1169" s="89">
        <f>VLOOKUP($AC1169,LS_Coint_BD!$B$3:$AQ$1079,AK$2)*$AD1169+VLOOKUP($AC1169,LS_Coint_BD!$B$3:$AQ$1079,AK$2+1)</f>
        <v>0</v>
      </c>
      <c r="AL1169" s="89">
        <f>VLOOKUP($AC1169,LS_Coint_BD!$B$3:$AQ$1079,AL$2)*$AD1169+VLOOKUP($AC1169,LS_Coint_BD!$B$3:$AQ$1079,AL$2+1)</f>
        <v>0</v>
      </c>
      <c r="AM1169" s="89">
        <f>VLOOKUP($AC1169,LS_Coint_BD!$B$3:$AQ$1079,AM$2)*$AD1169+VLOOKUP($AC1169,LS_Coint_BD!$B$3:$AQ$1079,AM$2+1)</f>
        <v>0</v>
      </c>
      <c r="AN1169" s="89">
        <f>VLOOKUP($AC1169,LS_Coint_BD!$B$3:$AQ$1079,AN$2)</f>
        <v>0</v>
      </c>
      <c r="AO1169" s="89">
        <f>VLOOKUP($AC1169,LS_Coint_BD!$B$3:$AQ$1079,AO$2)</f>
        <v>0</v>
      </c>
      <c r="AP1169" s="89">
        <f>VLOOKUP($AC1169,LS_Coint_BD!$B$3:$AQ$1079,AP$2)</f>
        <v>0</v>
      </c>
      <c r="AQ1169" s="89">
        <f>VLOOKUP($AC1169,LS_Coint_BD!$B$3:$AQ$1079,AQ$2)</f>
        <v>0</v>
      </c>
      <c r="AR1169" s="89">
        <f>VLOOKUP($AC1169,LS_Coint_BD!$B$3:$AQ$1079,AR$2)</f>
        <v>0</v>
      </c>
      <c r="AS1169" s="89">
        <f>VLOOKUP($AC1169,LS_Coint_BD!$B$3:$AQ$1079,AS$2)</f>
        <v>0</v>
      </c>
      <c r="AT1169" s="89">
        <f>VLOOKUP($AC1169,LS_Coint_BD!$B$3:$AQ$1079,AT$2)</f>
        <v>0</v>
      </c>
      <c r="AU1169" s="89">
        <f>VLOOKUP($AC1169,LS_Coint_BD!$B$3:$AQ$1079,AU$2)</f>
        <v>0</v>
      </c>
      <c r="AV1169" s="89">
        <f>VLOOKUP($AC1169,LS_Coint_BD!$B$3:$AQ$1079,AV$2)</f>
        <v>0</v>
      </c>
      <c r="AW1169" s="89">
        <f>VLOOKUP($AC1169,LS_Coint_BD!$B$3:$AQ$1079,AW$2)</f>
        <v>0</v>
      </c>
      <c r="AX1169" s="89">
        <f>VLOOKUP($AC1169,LS_Coint_BD!$B$3:$AQ$1079,AX$2)</f>
        <v>0</v>
      </c>
      <c r="AY1169" s="89">
        <f>VLOOKUP($AC1169,LS_Coint_BD!$B$3:$AQ$1079,AY$2)</f>
        <v>0</v>
      </c>
      <c r="AZ1169" s="89">
        <f>VLOOKUP($AC1169,LS_Coint_BD!$B$3:$AQ$1079,AZ$2)</f>
        <v>0</v>
      </c>
      <c r="BA1169" s="89">
        <f>VLOOKUP($AC1169,LS_Coint_BD!$B$3:$AQ$1079,BA$2)</f>
        <v>0</v>
      </c>
      <c r="BB1169" s="89">
        <f>VLOOKUP($AC1169,LS_Coint_BD!$B$3:$AQ$1079,BB$2)</f>
        <v>0</v>
      </c>
      <c r="BC1169" s="89">
        <f>VLOOKUP($AC1169,LS_Coint_BD!$B$3:$AQ$1079,BC$2)</f>
        <v>0</v>
      </c>
      <c r="BD1169" s="89">
        <f t="shared" si="837"/>
        <v>0</v>
      </c>
      <c r="BE1169" s="89">
        <f t="shared" si="838"/>
        <v>0</v>
      </c>
      <c r="BF1169" s="89">
        <f t="shared" si="839"/>
        <v>0</v>
      </c>
      <c r="BG1169" s="89">
        <f t="shared" si="840"/>
        <v>0</v>
      </c>
      <c r="BH1169" s="89">
        <f t="shared" si="841"/>
        <v>0</v>
      </c>
      <c r="BI1169" s="89">
        <f t="shared" si="842"/>
        <v>0</v>
      </c>
      <c r="BJ1169" s="89">
        <f t="shared" si="843"/>
        <v>0</v>
      </c>
      <c r="BK1169" s="89">
        <f t="shared" si="844"/>
        <v>0</v>
      </c>
      <c r="BL1169" s="89">
        <f t="shared" si="845"/>
        <v>0</v>
      </c>
      <c r="BM1169" s="89"/>
      <c r="BN1169" s="26" t="b">
        <f t="shared" si="846"/>
        <v>0</v>
      </c>
      <c r="BO1169" s="26" t="b">
        <f t="shared" si="847"/>
        <v>0</v>
      </c>
      <c r="BP1169" s="26" t="b">
        <f t="shared" si="848"/>
        <v>0</v>
      </c>
      <c r="BQ1169" s="26" t="b">
        <f t="shared" si="849"/>
        <v>0</v>
      </c>
      <c r="BR1169" s="26" t="b">
        <f t="shared" si="850"/>
        <v>0</v>
      </c>
      <c r="BS1169" s="26" t="b">
        <f t="shared" si="851"/>
        <v>0</v>
      </c>
      <c r="BT1169" s="26" t="b">
        <f t="shared" si="852"/>
        <v>0</v>
      </c>
      <c r="BU1169" s="26" t="b">
        <f t="shared" si="853"/>
        <v>0</v>
      </c>
    </row>
    <row r="1170" spans="2:73" ht="15" thickBot="1" x14ac:dyDescent="0.35">
      <c r="B1170" s="17">
        <f>VLOOKUP($AC1170,LS_Coint_BD!$B$3:$D$1079,2)</f>
        <v>0</v>
      </c>
      <c r="C1170" s="87">
        <f>VLOOKUP($AC1170,LS_Coint_BD!$B$3:$D$1079,3)</f>
        <v>0</v>
      </c>
      <c r="D1170" s="68">
        <f t="shared" si="813"/>
        <v>0</v>
      </c>
      <c r="E1170" s="65">
        <f t="shared" si="814"/>
        <v>0</v>
      </c>
      <c r="F1170" s="69">
        <f t="shared" si="815"/>
        <v>0</v>
      </c>
      <c r="G1170" s="68">
        <f t="shared" si="816"/>
        <v>0</v>
      </c>
      <c r="H1170" s="65">
        <f t="shared" si="817"/>
        <v>0</v>
      </c>
      <c r="I1170" s="69">
        <f t="shared" si="818"/>
        <v>0</v>
      </c>
      <c r="J1170" s="68">
        <f t="shared" si="819"/>
        <v>0</v>
      </c>
      <c r="K1170" s="65">
        <f t="shared" si="820"/>
        <v>0</v>
      </c>
      <c r="L1170" s="69">
        <f t="shared" si="821"/>
        <v>0</v>
      </c>
      <c r="M1170" s="68">
        <f t="shared" si="822"/>
        <v>0</v>
      </c>
      <c r="N1170" s="65">
        <f t="shared" si="823"/>
        <v>0</v>
      </c>
      <c r="O1170" s="69">
        <f t="shared" si="824"/>
        <v>0</v>
      </c>
      <c r="P1170" s="68">
        <f t="shared" si="825"/>
        <v>0</v>
      </c>
      <c r="Q1170" s="65">
        <f t="shared" si="826"/>
        <v>0</v>
      </c>
      <c r="R1170" s="69">
        <f t="shared" si="827"/>
        <v>0</v>
      </c>
      <c r="S1170" s="68">
        <f t="shared" si="828"/>
        <v>0</v>
      </c>
      <c r="T1170" s="65">
        <f t="shared" si="829"/>
        <v>0</v>
      </c>
      <c r="U1170" s="69">
        <f t="shared" si="830"/>
        <v>0</v>
      </c>
      <c r="V1170" s="68">
        <f t="shared" si="831"/>
        <v>0</v>
      </c>
      <c r="W1170" s="65">
        <f t="shared" si="832"/>
        <v>0</v>
      </c>
      <c r="X1170" s="69">
        <f t="shared" si="833"/>
        <v>0</v>
      </c>
      <c r="Y1170" s="68">
        <f t="shared" si="834"/>
        <v>0</v>
      </c>
      <c r="Z1170" s="65">
        <f t="shared" si="835"/>
        <v>0</v>
      </c>
      <c r="AA1170" s="69">
        <f t="shared" si="836"/>
        <v>0</v>
      </c>
      <c r="AB1170" s="98">
        <f>SUMIF(BN1170:BU1170,"VERDADEIRO",BN$3:$BU1169)</f>
        <v>0</v>
      </c>
      <c r="AC1170" s="97">
        <f t="shared" si="854"/>
        <v>1167</v>
      </c>
      <c r="AD1170" s="89">
        <f>RTD("tryd.rtdserver",,"COT",B1170,"ULT")</f>
        <v>0</v>
      </c>
      <c r="AE1170" s="89">
        <f>RTD("tryd.rtdserver",,"COT",C1170,"ULT")</f>
        <v>0</v>
      </c>
      <c r="AF1170" s="89">
        <f>VLOOKUP($AC1170,LS_Coint_BD!$B$3:$AQ$1079,AF$2)*$AD1170+VLOOKUP($AC1170,LS_Coint_BD!$B$3:$AQ$1079,AF$2+1)</f>
        <v>0</v>
      </c>
      <c r="AG1170" s="89">
        <f>VLOOKUP($AC1170,LS_Coint_BD!$B$3:$AQ$1079,AG$2)*$AD1170+VLOOKUP($AC1170,LS_Coint_BD!$B$3:$AQ$1079,AG$2+1)</f>
        <v>0</v>
      </c>
      <c r="AH1170" s="89">
        <f>VLOOKUP($AC1170,LS_Coint_BD!$B$3:$AQ$1079,AH$2)*$AD1170+VLOOKUP($AC1170,LS_Coint_BD!$B$3:$AQ$1079,AH$2+1)</f>
        <v>0</v>
      </c>
      <c r="AI1170" s="89">
        <f>VLOOKUP($AC1170,LS_Coint_BD!$B$3:$AQ$1079,AI$2)*$AD1170+VLOOKUP($AC1170,LS_Coint_BD!$B$3:$AQ$1079,AI$2+1)</f>
        <v>0</v>
      </c>
      <c r="AJ1170" s="89">
        <f>VLOOKUP($AC1170,LS_Coint_BD!$B$3:$AQ$1079,AJ$2)*$AD1170+VLOOKUP($AC1170,LS_Coint_BD!$B$3:$AQ$1079,AJ$2+1)</f>
        <v>0</v>
      </c>
      <c r="AK1170" s="89">
        <f>VLOOKUP($AC1170,LS_Coint_BD!$B$3:$AQ$1079,AK$2)*$AD1170+VLOOKUP($AC1170,LS_Coint_BD!$B$3:$AQ$1079,AK$2+1)</f>
        <v>0</v>
      </c>
      <c r="AL1170" s="89">
        <f>VLOOKUP($AC1170,LS_Coint_BD!$B$3:$AQ$1079,AL$2)*$AD1170+VLOOKUP($AC1170,LS_Coint_BD!$B$3:$AQ$1079,AL$2+1)</f>
        <v>0</v>
      </c>
      <c r="AM1170" s="89">
        <f>VLOOKUP($AC1170,LS_Coint_BD!$B$3:$AQ$1079,AM$2)*$AD1170+VLOOKUP($AC1170,LS_Coint_BD!$B$3:$AQ$1079,AM$2+1)</f>
        <v>0</v>
      </c>
      <c r="AN1170" s="89">
        <f>VLOOKUP($AC1170,LS_Coint_BD!$B$3:$AQ$1079,AN$2)</f>
        <v>0</v>
      </c>
      <c r="AO1170" s="89">
        <f>VLOOKUP($AC1170,LS_Coint_BD!$B$3:$AQ$1079,AO$2)</f>
        <v>0</v>
      </c>
      <c r="AP1170" s="89">
        <f>VLOOKUP($AC1170,LS_Coint_BD!$B$3:$AQ$1079,AP$2)</f>
        <v>0</v>
      </c>
      <c r="AQ1170" s="89">
        <f>VLOOKUP($AC1170,LS_Coint_BD!$B$3:$AQ$1079,AQ$2)</f>
        <v>0</v>
      </c>
      <c r="AR1170" s="89">
        <f>VLOOKUP($AC1170,LS_Coint_BD!$B$3:$AQ$1079,AR$2)</f>
        <v>0</v>
      </c>
      <c r="AS1170" s="89">
        <f>VLOOKUP($AC1170,LS_Coint_BD!$B$3:$AQ$1079,AS$2)</f>
        <v>0</v>
      </c>
      <c r="AT1170" s="89">
        <f>VLOOKUP($AC1170,LS_Coint_BD!$B$3:$AQ$1079,AT$2)</f>
        <v>0</v>
      </c>
      <c r="AU1170" s="89">
        <f>VLOOKUP($AC1170,LS_Coint_BD!$B$3:$AQ$1079,AU$2)</f>
        <v>0</v>
      </c>
      <c r="AV1170" s="89">
        <f>VLOOKUP($AC1170,LS_Coint_BD!$B$3:$AQ$1079,AV$2)</f>
        <v>0</v>
      </c>
      <c r="AW1170" s="89">
        <f>VLOOKUP($AC1170,LS_Coint_BD!$B$3:$AQ$1079,AW$2)</f>
        <v>0</v>
      </c>
      <c r="AX1170" s="89">
        <f>VLOOKUP($AC1170,LS_Coint_BD!$B$3:$AQ$1079,AX$2)</f>
        <v>0</v>
      </c>
      <c r="AY1170" s="89">
        <f>VLOOKUP($AC1170,LS_Coint_BD!$B$3:$AQ$1079,AY$2)</f>
        <v>0</v>
      </c>
      <c r="AZ1170" s="89">
        <f>VLOOKUP($AC1170,LS_Coint_BD!$B$3:$AQ$1079,AZ$2)</f>
        <v>0</v>
      </c>
      <c r="BA1170" s="89">
        <f>VLOOKUP($AC1170,LS_Coint_BD!$B$3:$AQ$1079,BA$2)</f>
        <v>0</v>
      </c>
      <c r="BB1170" s="89">
        <f>VLOOKUP($AC1170,LS_Coint_BD!$B$3:$AQ$1079,BB$2)</f>
        <v>0</v>
      </c>
      <c r="BC1170" s="89">
        <f>VLOOKUP($AC1170,LS_Coint_BD!$B$3:$AQ$1079,BC$2)</f>
        <v>0</v>
      </c>
      <c r="BD1170" s="89">
        <f t="shared" si="837"/>
        <v>0</v>
      </c>
      <c r="BE1170" s="89">
        <f t="shared" si="838"/>
        <v>0</v>
      </c>
      <c r="BF1170" s="89">
        <f t="shared" si="839"/>
        <v>0</v>
      </c>
      <c r="BG1170" s="89">
        <f t="shared" si="840"/>
        <v>0</v>
      </c>
      <c r="BH1170" s="89">
        <f t="shared" si="841"/>
        <v>0</v>
      </c>
      <c r="BI1170" s="89">
        <f t="shared" si="842"/>
        <v>0</v>
      </c>
      <c r="BJ1170" s="89">
        <f t="shared" si="843"/>
        <v>0</v>
      </c>
      <c r="BK1170" s="89">
        <f t="shared" si="844"/>
        <v>0</v>
      </c>
      <c r="BL1170" s="89">
        <f t="shared" si="845"/>
        <v>0</v>
      </c>
      <c r="BM1170" s="89"/>
      <c r="BN1170" s="26" t="b">
        <f t="shared" si="846"/>
        <v>0</v>
      </c>
      <c r="BO1170" s="26" t="b">
        <f t="shared" si="847"/>
        <v>0</v>
      </c>
      <c r="BP1170" s="26" t="b">
        <f t="shared" si="848"/>
        <v>0</v>
      </c>
      <c r="BQ1170" s="26" t="b">
        <f t="shared" si="849"/>
        <v>0</v>
      </c>
      <c r="BR1170" s="26" t="b">
        <f t="shared" si="850"/>
        <v>0</v>
      </c>
      <c r="BS1170" s="26" t="b">
        <f t="shared" si="851"/>
        <v>0</v>
      </c>
      <c r="BT1170" s="26" t="b">
        <f t="shared" si="852"/>
        <v>0</v>
      </c>
      <c r="BU1170" s="26" t="b">
        <f t="shared" si="853"/>
        <v>0</v>
      </c>
    </row>
    <row r="1171" spans="2:73" ht="15" thickBot="1" x14ac:dyDescent="0.35">
      <c r="B1171" s="17">
        <f>VLOOKUP($AC1171,LS_Coint_BD!$B$3:$D$1079,2)</f>
        <v>0</v>
      </c>
      <c r="C1171" s="87">
        <f>VLOOKUP($AC1171,LS_Coint_BD!$B$3:$D$1079,3)</f>
        <v>0</v>
      </c>
      <c r="D1171" s="68">
        <f t="shared" si="813"/>
        <v>0</v>
      </c>
      <c r="E1171" s="65">
        <f t="shared" si="814"/>
        <v>0</v>
      </c>
      <c r="F1171" s="69">
        <f t="shared" si="815"/>
        <v>0</v>
      </c>
      <c r="G1171" s="68">
        <f t="shared" si="816"/>
        <v>0</v>
      </c>
      <c r="H1171" s="65">
        <f t="shared" si="817"/>
        <v>0</v>
      </c>
      <c r="I1171" s="69">
        <f t="shared" si="818"/>
        <v>0</v>
      </c>
      <c r="J1171" s="68">
        <f t="shared" si="819"/>
        <v>0</v>
      </c>
      <c r="K1171" s="65">
        <f t="shared" si="820"/>
        <v>0</v>
      </c>
      <c r="L1171" s="69">
        <f t="shared" si="821"/>
        <v>0</v>
      </c>
      <c r="M1171" s="68">
        <f t="shared" si="822"/>
        <v>0</v>
      </c>
      <c r="N1171" s="65">
        <f t="shared" si="823"/>
        <v>0</v>
      </c>
      <c r="O1171" s="69">
        <f t="shared" si="824"/>
        <v>0</v>
      </c>
      <c r="P1171" s="68">
        <f t="shared" si="825"/>
        <v>0</v>
      </c>
      <c r="Q1171" s="65">
        <f t="shared" si="826"/>
        <v>0</v>
      </c>
      <c r="R1171" s="69">
        <f t="shared" si="827"/>
        <v>0</v>
      </c>
      <c r="S1171" s="68">
        <f t="shared" si="828"/>
        <v>0</v>
      </c>
      <c r="T1171" s="65">
        <f t="shared" si="829"/>
        <v>0</v>
      </c>
      <c r="U1171" s="69">
        <f t="shared" si="830"/>
        <v>0</v>
      </c>
      <c r="V1171" s="68">
        <f t="shared" si="831"/>
        <v>0</v>
      </c>
      <c r="W1171" s="65">
        <f t="shared" si="832"/>
        <v>0</v>
      </c>
      <c r="X1171" s="69">
        <f t="shared" si="833"/>
        <v>0</v>
      </c>
      <c r="Y1171" s="68">
        <f t="shared" si="834"/>
        <v>0</v>
      </c>
      <c r="Z1171" s="65">
        <f t="shared" si="835"/>
        <v>0</v>
      </c>
      <c r="AA1171" s="69">
        <f t="shared" si="836"/>
        <v>0</v>
      </c>
      <c r="AB1171" s="98">
        <f>SUMIF(BN1171:BU1171,"VERDADEIRO",BN$3:$BU1170)</f>
        <v>0</v>
      </c>
      <c r="AC1171" s="97">
        <f t="shared" si="854"/>
        <v>1168</v>
      </c>
      <c r="AD1171" s="89">
        <f>RTD("tryd.rtdserver",,"COT",B1171,"ULT")</f>
        <v>0</v>
      </c>
      <c r="AE1171" s="89">
        <f>RTD("tryd.rtdserver",,"COT",C1171,"ULT")</f>
        <v>0</v>
      </c>
      <c r="AF1171" s="89">
        <f>VLOOKUP($AC1171,LS_Coint_BD!$B$3:$AQ$1079,AF$2)*$AD1171+VLOOKUP($AC1171,LS_Coint_BD!$B$3:$AQ$1079,AF$2+1)</f>
        <v>0</v>
      </c>
      <c r="AG1171" s="89">
        <f>VLOOKUP($AC1171,LS_Coint_BD!$B$3:$AQ$1079,AG$2)*$AD1171+VLOOKUP($AC1171,LS_Coint_BD!$B$3:$AQ$1079,AG$2+1)</f>
        <v>0</v>
      </c>
      <c r="AH1171" s="89">
        <f>VLOOKUP($AC1171,LS_Coint_BD!$B$3:$AQ$1079,AH$2)*$AD1171+VLOOKUP($AC1171,LS_Coint_BD!$B$3:$AQ$1079,AH$2+1)</f>
        <v>0</v>
      </c>
      <c r="AI1171" s="89">
        <f>VLOOKUP($AC1171,LS_Coint_BD!$B$3:$AQ$1079,AI$2)*$AD1171+VLOOKUP($AC1171,LS_Coint_BD!$B$3:$AQ$1079,AI$2+1)</f>
        <v>0</v>
      </c>
      <c r="AJ1171" s="89">
        <f>VLOOKUP($AC1171,LS_Coint_BD!$B$3:$AQ$1079,AJ$2)*$AD1171+VLOOKUP($AC1171,LS_Coint_BD!$B$3:$AQ$1079,AJ$2+1)</f>
        <v>0</v>
      </c>
      <c r="AK1171" s="89">
        <f>VLOOKUP($AC1171,LS_Coint_BD!$B$3:$AQ$1079,AK$2)*$AD1171+VLOOKUP($AC1171,LS_Coint_BD!$B$3:$AQ$1079,AK$2+1)</f>
        <v>0</v>
      </c>
      <c r="AL1171" s="89">
        <f>VLOOKUP($AC1171,LS_Coint_BD!$B$3:$AQ$1079,AL$2)*$AD1171+VLOOKUP($AC1171,LS_Coint_BD!$B$3:$AQ$1079,AL$2+1)</f>
        <v>0</v>
      </c>
      <c r="AM1171" s="89">
        <f>VLOOKUP($AC1171,LS_Coint_BD!$B$3:$AQ$1079,AM$2)*$AD1171+VLOOKUP($AC1171,LS_Coint_BD!$B$3:$AQ$1079,AM$2+1)</f>
        <v>0</v>
      </c>
      <c r="AN1171" s="89">
        <f>VLOOKUP($AC1171,LS_Coint_BD!$B$3:$AQ$1079,AN$2)</f>
        <v>0</v>
      </c>
      <c r="AO1171" s="89">
        <f>VLOOKUP($AC1171,LS_Coint_BD!$B$3:$AQ$1079,AO$2)</f>
        <v>0</v>
      </c>
      <c r="AP1171" s="89">
        <f>VLOOKUP($AC1171,LS_Coint_BD!$B$3:$AQ$1079,AP$2)</f>
        <v>0</v>
      </c>
      <c r="AQ1171" s="89">
        <f>VLOOKUP($AC1171,LS_Coint_BD!$B$3:$AQ$1079,AQ$2)</f>
        <v>0</v>
      </c>
      <c r="AR1171" s="89">
        <f>VLOOKUP($AC1171,LS_Coint_BD!$B$3:$AQ$1079,AR$2)</f>
        <v>0</v>
      </c>
      <c r="AS1171" s="89">
        <f>VLOOKUP($AC1171,LS_Coint_BD!$B$3:$AQ$1079,AS$2)</f>
        <v>0</v>
      </c>
      <c r="AT1171" s="89">
        <f>VLOOKUP($AC1171,LS_Coint_BD!$B$3:$AQ$1079,AT$2)</f>
        <v>0</v>
      </c>
      <c r="AU1171" s="89">
        <f>VLOOKUP($AC1171,LS_Coint_BD!$B$3:$AQ$1079,AU$2)</f>
        <v>0</v>
      </c>
      <c r="AV1171" s="89">
        <f>VLOOKUP($AC1171,LS_Coint_BD!$B$3:$AQ$1079,AV$2)</f>
        <v>0</v>
      </c>
      <c r="AW1171" s="89">
        <f>VLOOKUP($AC1171,LS_Coint_BD!$B$3:$AQ$1079,AW$2)</f>
        <v>0</v>
      </c>
      <c r="AX1171" s="89">
        <f>VLOOKUP($AC1171,LS_Coint_BD!$B$3:$AQ$1079,AX$2)</f>
        <v>0</v>
      </c>
      <c r="AY1171" s="89">
        <f>VLOOKUP($AC1171,LS_Coint_BD!$B$3:$AQ$1079,AY$2)</f>
        <v>0</v>
      </c>
      <c r="AZ1171" s="89">
        <f>VLOOKUP($AC1171,LS_Coint_BD!$B$3:$AQ$1079,AZ$2)</f>
        <v>0</v>
      </c>
      <c r="BA1171" s="89">
        <f>VLOOKUP($AC1171,LS_Coint_BD!$B$3:$AQ$1079,BA$2)</f>
        <v>0</v>
      </c>
      <c r="BB1171" s="89">
        <f>VLOOKUP($AC1171,LS_Coint_BD!$B$3:$AQ$1079,BB$2)</f>
        <v>0</v>
      </c>
      <c r="BC1171" s="89">
        <f>VLOOKUP($AC1171,LS_Coint_BD!$B$3:$AQ$1079,BC$2)</f>
        <v>0</v>
      </c>
      <c r="BD1171" s="89">
        <f t="shared" si="837"/>
        <v>0</v>
      </c>
      <c r="BE1171" s="89">
        <f t="shared" si="838"/>
        <v>0</v>
      </c>
      <c r="BF1171" s="89">
        <f t="shared" si="839"/>
        <v>0</v>
      </c>
      <c r="BG1171" s="89">
        <f t="shared" si="840"/>
        <v>0</v>
      </c>
      <c r="BH1171" s="89">
        <f t="shared" si="841"/>
        <v>0</v>
      </c>
      <c r="BI1171" s="89">
        <f t="shared" si="842"/>
        <v>0</v>
      </c>
      <c r="BJ1171" s="89">
        <f t="shared" si="843"/>
        <v>0</v>
      </c>
      <c r="BK1171" s="89">
        <f t="shared" si="844"/>
        <v>0</v>
      </c>
      <c r="BL1171" s="89">
        <f t="shared" si="845"/>
        <v>0</v>
      </c>
      <c r="BM1171" s="89"/>
      <c r="BN1171" s="26" t="b">
        <f t="shared" si="846"/>
        <v>0</v>
      </c>
      <c r="BO1171" s="26" t="b">
        <f t="shared" si="847"/>
        <v>0</v>
      </c>
      <c r="BP1171" s="26" t="b">
        <f t="shared" si="848"/>
        <v>0</v>
      </c>
      <c r="BQ1171" s="26" t="b">
        <f t="shared" si="849"/>
        <v>0</v>
      </c>
      <c r="BR1171" s="26" t="b">
        <f t="shared" si="850"/>
        <v>0</v>
      </c>
      <c r="BS1171" s="26" t="b">
        <f t="shared" si="851"/>
        <v>0</v>
      </c>
      <c r="BT1171" s="26" t="b">
        <f t="shared" si="852"/>
        <v>0</v>
      </c>
      <c r="BU1171" s="26" t="b">
        <f t="shared" si="853"/>
        <v>0</v>
      </c>
    </row>
    <row r="1172" spans="2:73" ht="15" thickBot="1" x14ac:dyDescent="0.35">
      <c r="B1172" s="17">
        <f>VLOOKUP($AC1172,LS_Coint_BD!$B$3:$D$1079,2)</f>
        <v>0</v>
      </c>
      <c r="C1172" s="87">
        <f>VLOOKUP($AC1172,LS_Coint_BD!$B$3:$D$1079,3)</f>
        <v>0</v>
      </c>
      <c r="D1172" s="68">
        <f t="shared" ref="D1172:D1235" si="855">IF(AF1172=0,0,$AE1172-AF1172)</f>
        <v>0</v>
      </c>
      <c r="E1172" s="65">
        <f t="shared" ref="E1172:E1235" si="856">F1172/2*3</f>
        <v>0</v>
      </c>
      <c r="F1172" s="69">
        <f t="shared" ref="F1172:F1235" si="857">BD1172</f>
        <v>0</v>
      </c>
      <c r="G1172" s="68">
        <f t="shared" ref="G1172:G1235" si="858">IF(AG1172=0,0,$AE1172-AG1172)</f>
        <v>0</v>
      </c>
      <c r="H1172" s="65">
        <f t="shared" ref="H1172:H1235" si="859">I1172/2*3</f>
        <v>0</v>
      </c>
      <c r="I1172" s="69">
        <f t="shared" ref="I1172:I1235" si="860">BE1172</f>
        <v>0</v>
      </c>
      <c r="J1172" s="68">
        <f t="shared" ref="J1172:J1235" si="861">IF(AH1172=0,0,$AE1172-AH1172)</f>
        <v>0</v>
      </c>
      <c r="K1172" s="65">
        <f t="shared" ref="K1172:K1235" si="862">L1172/2*3</f>
        <v>0</v>
      </c>
      <c r="L1172" s="69">
        <f t="shared" ref="L1172:L1235" si="863">BF1172</f>
        <v>0</v>
      </c>
      <c r="M1172" s="68">
        <f t="shared" ref="M1172:M1235" si="864">IF(AI1172=0,0,$AE1172-AI1172)</f>
        <v>0</v>
      </c>
      <c r="N1172" s="65">
        <f t="shared" ref="N1172:N1235" si="865">O1172/2*3</f>
        <v>0</v>
      </c>
      <c r="O1172" s="69">
        <f t="shared" ref="O1172:O1235" si="866">BG1172</f>
        <v>0</v>
      </c>
      <c r="P1172" s="68">
        <f t="shared" ref="P1172:P1235" si="867">IF(AJ1172=0,0,$AE1172-AJ1172)</f>
        <v>0</v>
      </c>
      <c r="Q1172" s="65">
        <f t="shared" ref="Q1172:Q1235" si="868">R1172/2*3</f>
        <v>0</v>
      </c>
      <c r="R1172" s="69">
        <f t="shared" ref="R1172:R1235" si="869">BH1172</f>
        <v>0</v>
      </c>
      <c r="S1172" s="68">
        <f t="shared" ref="S1172:S1235" si="870">IF(AK1172=0,0,$AE1172-AK1172)</f>
        <v>0</v>
      </c>
      <c r="T1172" s="65">
        <f t="shared" ref="T1172:T1235" si="871">U1172/2*3</f>
        <v>0</v>
      </c>
      <c r="U1172" s="69">
        <f t="shared" ref="U1172:U1235" si="872">BI1172</f>
        <v>0</v>
      </c>
      <c r="V1172" s="68">
        <f t="shared" ref="V1172:V1235" si="873">IF(AL1172=0,0,$AE1172-AL1172)</f>
        <v>0</v>
      </c>
      <c r="W1172" s="65">
        <f t="shared" ref="W1172:W1235" si="874">X1172/2*3</f>
        <v>0</v>
      </c>
      <c r="X1172" s="69">
        <f t="shared" ref="X1172:X1235" si="875">BJ1172</f>
        <v>0</v>
      </c>
      <c r="Y1172" s="68">
        <f t="shared" ref="Y1172:Y1235" si="876">IF(AM1172=0,0,$AE1172-AM1172)</f>
        <v>0</v>
      </c>
      <c r="Z1172" s="65">
        <f t="shared" ref="Z1172:Z1235" si="877">AA1172/2*3</f>
        <v>0</v>
      </c>
      <c r="AA1172" s="69">
        <f t="shared" ref="AA1172:AA1235" si="878">BK1172</f>
        <v>0</v>
      </c>
      <c r="AB1172" s="98">
        <f>SUMIF(BN1172:BU1172,"VERDADEIRO",BN$3:$BU1171)</f>
        <v>0</v>
      </c>
      <c r="AC1172" s="97">
        <f t="shared" si="854"/>
        <v>1169</v>
      </c>
      <c r="AD1172" s="89">
        <f>RTD("tryd.rtdserver",,"COT",B1172,"ULT")</f>
        <v>0</v>
      </c>
      <c r="AE1172" s="89">
        <f>RTD("tryd.rtdserver",,"COT",C1172,"ULT")</f>
        <v>0</v>
      </c>
      <c r="AF1172" s="89">
        <f>VLOOKUP($AC1172,LS_Coint_BD!$B$3:$AQ$1079,AF$2)*$AD1172+VLOOKUP($AC1172,LS_Coint_BD!$B$3:$AQ$1079,AF$2+1)</f>
        <v>0</v>
      </c>
      <c r="AG1172" s="89">
        <f>VLOOKUP($AC1172,LS_Coint_BD!$B$3:$AQ$1079,AG$2)*$AD1172+VLOOKUP($AC1172,LS_Coint_BD!$B$3:$AQ$1079,AG$2+1)</f>
        <v>0</v>
      </c>
      <c r="AH1172" s="89">
        <f>VLOOKUP($AC1172,LS_Coint_BD!$B$3:$AQ$1079,AH$2)*$AD1172+VLOOKUP($AC1172,LS_Coint_BD!$B$3:$AQ$1079,AH$2+1)</f>
        <v>0</v>
      </c>
      <c r="AI1172" s="89">
        <f>VLOOKUP($AC1172,LS_Coint_BD!$B$3:$AQ$1079,AI$2)*$AD1172+VLOOKUP($AC1172,LS_Coint_BD!$B$3:$AQ$1079,AI$2+1)</f>
        <v>0</v>
      </c>
      <c r="AJ1172" s="89">
        <f>VLOOKUP($AC1172,LS_Coint_BD!$B$3:$AQ$1079,AJ$2)*$AD1172+VLOOKUP($AC1172,LS_Coint_BD!$B$3:$AQ$1079,AJ$2+1)</f>
        <v>0</v>
      </c>
      <c r="AK1172" s="89">
        <f>VLOOKUP($AC1172,LS_Coint_BD!$B$3:$AQ$1079,AK$2)*$AD1172+VLOOKUP($AC1172,LS_Coint_BD!$B$3:$AQ$1079,AK$2+1)</f>
        <v>0</v>
      </c>
      <c r="AL1172" s="89">
        <f>VLOOKUP($AC1172,LS_Coint_BD!$B$3:$AQ$1079,AL$2)*$AD1172+VLOOKUP($AC1172,LS_Coint_BD!$B$3:$AQ$1079,AL$2+1)</f>
        <v>0</v>
      </c>
      <c r="AM1172" s="89">
        <f>VLOOKUP($AC1172,LS_Coint_BD!$B$3:$AQ$1079,AM$2)*$AD1172+VLOOKUP($AC1172,LS_Coint_BD!$B$3:$AQ$1079,AM$2+1)</f>
        <v>0</v>
      </c>
      <c r="AN1172" s="89">
        <f>VLOOKUP($AC1172,LS_Coint_BD!$B$3:$AQ$1079,AN$2)</f>
        <v>0</v>
      </c>
      <c r="AO1172" s="89">
        <f>VLOOKUP($AC1172,LS_Coint_BD!$B$3:$AQ$1079,AO$2)</f>
        <v>0</v>
      </c>
      <c r="AP1172" s="89">
        <f>VLOOKUP($AC1172,LS_Coint_BD!$B$3:$AQ$1079,AP$2)</f>
        <v>0</v>
      </c>
      <c r="AQ1172" s="89">
        <f>VLOOKUP($AC1172,LS_Coint_BD!$B$3:$AQ$1079,AQ$2)</f>
        <v>0</v>
      </c>
      <c r="AR1172" s="89">
        <f>VLOOKUP($AC1172,LS_Coint_BD!$B$3:$AQ$1079,AR$2)</f>
        <v>0</v>
      </c>
      <c r="AS1172" s="89">
        <f>VLOOKUP($AC1172,LS_Coint_BD!$B$3:$AQ$1079,AS$2)</f>
        <v>0</v>
      </c>
      <c r="AT1172" s="89">
        <f>VLOOKUP($AC1172,LS_Coint_BD!$B$3:$AQ$1079,AT$2)</f>
        <v>0</v>
      </c>
      <c r="AU1172" s="89">
        <f>VLOOKUP($AC1172,LS_Coint_BD!$B$3:$AQ$1079,AU$2)</f>
        <v>0</v>
      </c>
      <c r="AV1172" s="89">
        <f>VLOOKUP($AC1172,LS_Coint_BD!$B$3:$AQ$1079,AV$2)</f>
        <v>0</v>
      </c>
      <c r="AW1172" s="89">
        <f>VLOOKUP($AC1172,LS_Coint_BD!$B$3:$AQ$1079,AW$2)</f>
        <v>0</v>
      </c>
      <c r="AX1172" s="89">
        <f>VLOOKUP($AC1172,LS_Coint_BD!$B$3:$AQ$1079,AX$2)</f>
        <v>0</v>
      </c>
      <c r="AY1172" s="89">
        <f>VLOOKUP($AC1172,LS_Coint_BD!$B$3:$AQ$1079,AY$2)</f>
        <v>0</v>
      </c>
      <c r="AZ1172" s="89">
        <f>VLOOKUP($AC1172,LS_Coint_BD!$B$3:$AQ$1079,AZ$2)</f>
        <v>0</v>
      </c>
      <c r="BA1172" s="89">
        <f>VLOOKUP($AC1172,LS_Coint_BD!$B$3:$AQ$1079,BA$2)</f>
        <v>0</v>
      </c>
      <c r="BB1172" s="89">
        <f>VLOOKUP($AC1172,LS_Coint_BD!$B$3:$AQ$1079,BB$2)</f>
        <v>0</v>
      </c>
      <c r="BC1172" s="89">
        <f>VLOOKUP($AC1172,LS_Coint_BD!$B$3:$AQ$1079,BC$2)</f>
        <v>0</v>
      </c>
      <c r="BD1172" s="89">
        <f t="shared" ref="BD1172:BD1235" si="879">IF(D1172&lt;0,AV1172-2*AN1172,AV1172+2*AN1172)</f>
        <v>0</v>
      </c>
      <c r="BE1172" s="89">
        <f t="shared" ref="BE1172:BE1235" si="880">IF(G1172&lt;0,AW1172-2*AO1172,AW1172+2*AO1172)</f>
        <v>0</v>
      </c>
      <c r="BF1172" s="89">
        <f t="shared" ref="BF1172:BF1235" si="881">IF(J1172&lt;0,AX1172-2*AP1172,AX1172+2*AP1172)</f>
        <v>0</v>
      </c>
      <c r="BG1172" s="89">
        <f t="shared" ref="BG1172:BG1235" si="882">IF(M1172&lt;0,AY1172-2*AQ1172,AY1172+2*AQ1172)</f>
        <v>0</v>
      </c>
      <c r="BH1172" s="89">
        <f t="shared" ref="BH1172:BH1235" si="883">IF(P1172&lt;0,AZ1172-2*AR1172,AZ1172+2*AR1172)</f>
        <v>0</v>
      </c>
      <c r="BI1172" s="89">
        <f t="shared" ref="BI1172:BI1235" si="884">IF(S1172&lt;0,BA1172-2*AS1172,BA1172+2*AS1172)</f>
        <v>0</v>
      </c>
      <c r="BJ1172" s="89">
        <f t="shared" ref="BJ1172:BJ1235" si="885">IF(V1172&lt;0,BB1172-2*AT1172,BB1172+2*AT1172)</f>
        <v>0</v>
      </c>
      <c r="BK1172" s="89">
        <f t="shared" ref="BK1172:BK1235" si="886">IF(Y1172&lt;0,BC1172-2*AU1172,BC1172+2*AU1172)</f>
        <v>0</v>
      </c>
      <c r="BL1172" s="89">
        <f t="shared" ref="BL1172:BL1235" si="887">IF(AA1172&lt;0,BD1172-2*AV1172,BD1172+2*AV1172)</f>
        <v>0</v>
      </c>
      <c r="BM1172" s="89"/>
      <c r="BN1172" s="26" t="b">
        <f t="shared" ref="BN1172:BN1235" si="888">IF(D1172&gt;0,IF(D1172&gt;F1172,TRUE,FALSE),IF(D1172&lt;F1172,TRUE,FALSE))</f>
        <v>0</v>
      </c>
      <c r="BO1172" s="26" t="b">
        <f t="shared" ref="BO1172:BO1235" si="889">IF(G1172&gt;0,IF(G1172&gt;I1172,TRUE,FALSE),IF(G1172&lt;I1172,TRUE,FALSE))</f>
        <v>0</v>
      </c>
      <c r="BP1172" s="26" t="b">
        <f t="shared" ref="BP1172:BP1235" si="890">IF(J1172&gt;0,IF(J1172&gt;L1172,TRUE,FALSE),IF(J1172&lt;L1172,TRUE,FALSE))</f>
        <v>0</v>
      </c>
      <c r="BQ1172" s="26" t="b">
        <f t="shared" ref="BQ1172:BQ1235" si="891">IF(M1172&gt;0,IF(M1172&gt;O1172,TRUE,FALSE),IF(M1172&lt;O1172,TRUE,FALSE))</f>
        <v>0</v>
      </c>
      <c r="BR1172" s="26" t="b">
        <f t="shared" ref="BR1172:BR1235" si="892">IF(P1172&gt;0,IF(P1172&gt;R1172,TRUE,FALSE),IF(P1172&lt;R1172,TRUE,FALSE))</f>
        <v>0</v>
      </c>
      <c r="BS1172" s="26" t="b">
        <f t="shared" ref="BS1172:BS1235" si="893">IF(S1172&gt;0,IF(S1172&gt;U1172,TRUE,FALSE),IF(S1172&lt;U1172,TRUE,FALSE))</f>
        <v>0</v>
      </c>
      <c r="BT1172" s="26" t="b">
        <f t="shared" ref="BT1172:BT1235" si="894">IF(V1172&gt;0,IF(V1172&gt;X1172,TRUE,FALSE),IF(V1172&lt;X1172,TRUE,FALSE))</f>
        <v>0</v>
      </c>
      <c r="BU1172" s="26" t="b">
        <f t="shared" ref="BU1172:BU1235" si="895">IF(Y1172&gt;0,IF(Y1172&gt;AA1172,TRUE,FALSE),IF(Y1172&lt;AA1172,TRUE,FALSE))</f>
        <v>0</v>
      </c>
    </row>
    <row r="1173" spans="2:73" ht="15" thickBot="1" x14ac:dyDescent="0.35">
      <c r="B1173" s="17">
        <f>VLOOKUP($AC1173,LS_Coint_BD!$B$3:$D$1079,2)</f>
        <v>0</v>
      </c>
      <c r="C1173" s="87">
        <f>VLOOKUP($AC1173,LS_Coint_BD!$B$3:$D$1079,3)</f>
        <v>0</v>
      </c>
      <c r="D1173" s="68">
        <f t="shared" si="855"/>
        <v>0</v>
      </c>
      <c r="E1173" s="65">
        <f t="shared" si="856"/>
        <v>0</v>
      </c>
      <c r="F1173" s="69">
        <f t="shared" si="857"/>
        <v>0</v>
      </c>
      <c r="G1173" s="68">
        <f t="shared" si="858"/>
        <v>0</v>
      </c>
      <c r="H1173" s="65">
        <f t="shared" si="859"/>
        <v>0</v>
      </c>
      <c r="I1173" s="69">
        <f t="shared" si="860"/>
        <v>0</v>
      </c>
      <c r="J1173" s="68">
        <f t="shared" si="861"/>
        <v>0</v>
      </c>
      <c r="K1173" s="65">
        <f t="shared" si="862"/>
        <v>0</v>
      </c>
      <c r="L1173" s="69">
        <f t="shared" si="863"/>
        <v>0</v>
      </c>
      <c r="M1173" s="68">
        <f t="shared" si="864"/>
        <v>0</v>
      </c>
      <c r="N1173" s="65">
        <f t="shared" si="865"/>
        <v>0</v>
      </c>
      <c r="O1173" s="69">
        <f t="shared" si="866"/>
        <v>0</v>
      </c>
      <c r="P1173" s="68">
        <f t="shared" si="867"/>
        <v>0</v>
      </c>
      <c r="Q1173" s="65">
        <f t="shared" si="868"/>
        <v>0</v>
      </c>
      <c r="R1173" s="69">
        <f t="shared" si="869"/>
        <v>0</v>
      </c>
      <c r="S1173" s="68">
        <f t="shared" si="870"/>
        <v>0</v>
      </c>
      <c r="T1173" s="65">
        <f t="shared" si="871"/>
        <v>0</v>
      </c>
      <c r="U1173" s="69">
        <f t="shared" si="872"/>
        <v>0</v>
      </c>
      <c r="V1173" s="68">
        <f t="shared" si="873"/>
        <v>0</v>
      </c>
      <c r="W1173" s="65">
        <f t="shared" si="874"/>
        <v>0</v>
      </c>
      <c r="X1173" s="69">
        <f t="shared" si="875"/>
        <v>0</v>
      </c>
      <c r="Y1173" s="68">
        <f t="shared" si="876"/>
        <v>0</v>
      </c>
      <c r="Z1173" s="65">
        <f t="shared" si="877"/>
        <v>0</v>
      </c>
      <c r="AA1173" s="69">
        <f t="shared" si="878"/>
        <v>0</v>
      </c>
      <c r="AB1173" s="98">
        <f>SUMIF(BN1173:BU1173,"VERDADEIRO",BN$3:$BU1172)</f>
        <v>0</v>
      </c>
      <c r="AC1173" s="97">
        <f t="shared" si="854"/>
        <v>1170</v>
      </c>
      <c r="AD1173" s="89">
        <f>RTD("tryd.rtdserver",,"COT",B1173,"ULT")</f>
        <v>0</v>
      </c>
      <c r="AE1173" s="89">
        <f>RTD("tryd.rtdserver",,"COT",C1173,"ULT")</f>
        <v>0</v>
      </c>
      <c r="AF1173" s="89">
        <f>VLOOKUP($AC1173,LS_Coint_BD!$B$3:$AQ$1079,AF$2)*$AD1173+VLOOKUP($AC1173,LS_Coint_BD!$B$3:$AQ$1079,AF$2+1)</f>
        <v>0</v>
      </c>
      <c r="AG1173" s="89">
        <f>VLOOKUP($AC1173,LS_Coint_BD!$B$3:$AQ$1079,AG$2)*$AD1173+VLOOKUP($AC1173,LS_Coint_BD!$B$3:$AQ$1079,AG$2+1)</f>
        <v>0</v>
      </c>
      <c r="AH1173" s="89">
        <f>VLOOKUP($AC1173,LS_Coint_BD!$B$3:$AQ$1079,AH$2)*$AD1173+VLOOKUP($AC1173,LS_Coint_BD!$B$3:$AQ$1079,AH$2+1)</f>
        <v>0</v>
      </c>
      <c r="AI1173" s="89">
        <f>VLOOKUP($AC1173,LS_Coint_BD!$B$3:$AQ$1079,AI$2)*$AD1173+VLOOKUP($AC1173,LS_Coint_BD!$B$3:$AQ$1079,AI$2+1)</f>
        <v>0</v>
      </c>
      <c r="AJ1173" s="89">
        <f>VLOOKUP($AC1173,LS_Coint_BD!$B$3:$AQ$1079,AJ$2)*$AD1173+VLOOKUP($AC1173,LS_Coint_BD!$B$3:$AQ$1079,AJ$2+1)</f>
        <v>0</v>
      </c>
      <c r="AK1173" s="89">
        <f>VLOOKUP($AC1173,LS_Coint_BD!$B$3:$AQ$1079,AK$2)*$AD1173+VLOOKUP($AC1173,LS_Coint_BD!$B$3:$AQ$1079,AK$2+1)</f>
        <v>0</v>
      </c>
      <c r="AL1173" s="89">
        <f>VLOOKUP($AC1173,LS_Coint_BD!$B$3:$AQ$1079,AL$2)*$AD1173+VLOOKUP($AC1173,LS_Coint_BD!$B$3:$AQ$1079,AL$2+1)</f>
        <v>0</v>
      </c>
      <c r="AM1173" s="89">
        <f>VLOOKUP($AC1173,LS_Coint_BD!$B$3:$AQ$1079,AM$2)*$AD1173+VLOOKUP($AC1173,LS_Coint_BD!$B$3:$AQ$1079,AM$2+1)</f>
        <v>0</v>
      </c>
      <c r="AN1173" s="89">
        <f>VLOOKUP($AC1173,LS_Coint_BD!$B$3:$AQ$1079,AN$2)</f>
        <v>0</v>
      </c>
      <c r="AO1173" s="89">
        <f>VLOOKUP($AC1173,LS_Coint_BD!$B$3:$AQ$1079,AO$2)</f>
        <v>0</v>
      </c>
      <c r="AP1173" s="89">
        <f>VLOOKUP($AC1173,LS_Coint_BD!$B$3:$AQ$1079,AP$2)</f>
        <v>0</v>
      </c>
      <c r="AQ1173" s="89">
        <f>VLOOKUP($AC1173,LS_Coint_BD!$B$3:$AQ$1079,AQ$2)</f>
        <v>0</v>
      </c>
      <c r="AR1173" s="89">
        <f>VLOOKUP($AC1173,LS_Coint_BD!$B$3:$AQ$1079,AR$2)</f>
        <v>0</v>
      </c>
      <c r="AS1173" s="89">
        <f>VLOOKUP($AC1173,LS_Coint_BD!$B$3:$AQ$1079,AS$2)</f>
        <v>0</v>
      </c>
      <c r="AT1173" s="89">
        <f>VLOOKUP($AC1173,LS_Coint_BD!$B$3:$AQ$1079,AT$2)</f>
        <v>0</v>
      </c>
      <c r="AU1173" s="89">
        <f>VLOOKUP($AC1173,LS_Coint_BD!$B$3:$AQ$1079,AU$2)</f>
        <v>0</v>
      </c>
      <c r="AV1173" s="89">
        <f>VLOOKUP($AC1173,LS_Coint_BD!$B$3:$AQ$1079,AV$2)</f>
        <v>0</v>
      </c>
      <c r="AW1173" s="89">
        <f>VLOOKUP($AC1173,LS_Coint_BD!$B$3:$AQ$1079,AW$2)</f>
        <v>0</v>
      </c>
      <c r="AX1173" s="89">
        <f>VLOOKUP($AC1173,LS_Coint_BD!$B$3:$AQ$1079,AX$2)</f>
        <v>0</v>
      </c>
      <c r="AY1173" s="89">
        <f>VLOOKUP($AC1173,LS_Coint_BD!$B$3:$AQ$1079,AY$2)</f>
        <v>0</v>
      </c>
      <c r="AZ1173" s="89">
        <f>VLOOKUP($AC1173,LS_Coint_BD!$B$3:$AQ$1079,AZ$2)</f>
        <v>0</v>
      </c>
      <c r="BA1173" s="89">
        <f>VLOOKUP($AC1173,LS_Coint_BD!$B$3:$AQ$1079,BA$2)</f>
        <v>0</v>
      </c>
      <c r="BB1173" s="89">
        <f>VLOOKUP($AC1173,LS_Coint_BD!$B$3:$AQ$1079,BB$2)</f>
        <v>0</v>
      </c>
      <c r="BC1173" s="89">
        <f>VLOOKUP($AC1173,LS_Coint_BD!$B$3:$AQ$1079,BC$2)</f>
        <v>0</v>
      </c>
      <c r="BD1173" s="89">
        <f t="shared" si="879"/>
        <v>0</v>
      </c>
      <c r="BE1173" s="89">
        <f t="shared" si="880"/>
        <v>0</v>
      </c>
      <c r="BF1173" s="89">
        <f t="shared" si="881"/>
        <v>0</v>
      </c>
      <c r="BG1173" s="89">
        <f t="shared" si="882"/>
        <v>0</v>
      </c>
      <c r="BH1173" s="89">
        <f t="shared" si="883"/>
        <v>0</v>
      </c>
      <c r="BI1173" s="89">
        <f t="shared" si="884"/>
        <v>0</v>
      </c>
      <c r="BJ1173" s="89">
        <f t="shared" si="885"/>
        <v>0</v>
      </c>
      <c r="BK1173" s="89">
        <f t="shared" si="886"/>
        <v>0</v>
      </c>
      <c r="BL1173" s="89">
        <f t="shared" si="887"/>
        <v>0</v>
      </c>
      <c r="BM1173" s="89"/>
      <c r="BN1173" s="26" t="b">
        <f t="shared" si="888"/>
        <v>0</v>
      </c>
      <c r="BO1173" s="26" t="b">
        <f t="shared" si="889"/>
        <v>0</v>
      </c>
      <c r="BP1173" s="26" t="b">
        <f t="shared" si="890"/>
        <v>0</v>
      </c>
      <c r="BQ1173" s="26" t="b">
        <f t="shared" si="891"/>
        <v>0</v>
      </c>
      <c r="BR1173" s="26" t="b">
        <f t="shared" si="892"/>
        <v>0</v>
      </c>
      <c r="BS1173" s="26" t="b">
        <f t="shared" si="893"/>
        <v>0</v>
      </c>
      <c r="BT1173" s="26" t="b">
        <f t="shared" si="894"/>
        <v>0</v>
      </c>
      <c r="BU1173" s="26" t="b">
        <f t="shared" si="895"/>
        <v>0</v>
      </c>
    </row>
    <row r="1174" spans="2:73" ht="15" thickBot="1" x14ac:dyDescent="0.35">
      <c r="B1174" s="17">
        <f>VLOOKUP($AC1174,LS_Coint_BD!$B$3:$D$1079,2)</f>
        <v>0</v>
      </c>
      <c r="C1174" s="87">
        <f>VLOOKUP($AC1174,LS_Coint_BD!$B$3:$D$1079,3)</f>
        <v>0</v>
      </c>
      <c r="D1174" s="68">
        <f t="shared" si="855"/>
        <v>0</v>
      </c>
      <c r="E1174" s="65">
        <f t="shared" si="856"/>
        <v>0</v>
      </c>
      <c r="F1174" s="69">
        <f t="shared" si="857"/>
        <v>0</v>
      </c>
      <c r="G1174" s="68">
        <f t="shared" si="858"/>
        <v>0</v>
      </c>
      <c r="H1174" s="65">
        <f t="shared" si="859"/>
        <v>0</v>
      </c>
      <c r="I1174" s="69">
        <f t="shared" si="860"/>
        <v>0</v>
      </c>
      <c r="J1174" s="68">
        <f t="shared" si="861"/>
        <v>0</v>
      </c>
      <c r="K1174" s="65">
        <f t="shared" si="862"/>
        <v>0</v>
      </c>
      <c r="L1174" s="69">
        <f t="shared" si="863"/>
        <v>0</v>
      </c>
      <c r="M1174" s="68">
        <f t="shared" si="864"/>
        <v>0</v>
      </c>
      <c r="N1174" s="65">
        <f t="shared" si="865"/>
        <v>0</v>
      </c>
      <c r="O1174" s="69">
        <f t="shared" si="866"/>
        <v>0</v>
      </c>
      <c r="P1174" s="68">
        <f t="shared" si="867"/>
        <v>0</v>
      </c>
      <c r="Q1174" s="65">
        <f t="shared" si="868"/>
        <v>0</v>
      </c>
      <c r="R1174" s="69">
        <f t="shared" si="869"/>
        <v>0</v>
      </c>
      <c r="S1174" s="68">
        <f t="shared" si="870"/>
        <v>0</v>
      </c>
      <c r="T1174" s="65">
        <f t="shared" si="871"/>
        <v>0</v>
      </c>
      <c r="U1174" s="69">
        <f t="shared" si="872"/>
        <v>0</v>
      </c>
      <c r="V1174" s="68">
        <f t="shared" si="873"/>
        <v>0</v>
      </c>
      <c r="W1174" s="65">
        <f t="shared" si="874"/>
        <v>0</v>
      </c>
      <c r="X1174" s="69">
        <f t="shared" si="875"/>
        <v>0</v>
      </c>
      <c r="Y1174" s="68">
        <f t="shared" si="876"/>
        <v>0</v>
      </c>
      <c r="Z1174" s="65">
        <f t="shared" si="877"/>
        <v>0</v>
      </c>
      <c r="AA1174" s="69">
        <f t="shared" si="878"/>
        <v>0</v>
      </c>
      <c r="AB1174" s="98">
        <f>SUMIF(BN1174:BU1174,"VERDADEIRO",BN$3:$BU1173)</f>
        <v>0</v>
      </c>
      <c r="AC1174" s="97">
        <f t="shared" si="854"/>
        <v>1171</v>
      </c>
      <c r="AD1174" s="89">
        <f>RTD("tryd.rtdserver",,"COT",B1174,"ULT")</f>
        <v>0</v>
      </c>
      <c r="AE1174" s="89">
        <f>RTD("tryd.rtdserver",,"COT",C1174,"ULT")</f>
        <v>0</v>
      </c>
      <c r="AF1174" s="89">
        <f>VLOOKUP($AC1174,LS_Coint_BD!$B$3:$AQ$1079,AF$2)*$AD1174+VLOOKUP($AC1174,LS_Coint_BD!$B$3:$AQ$1079,AF$2+1)</f>
        <v>0</v>
      </c>
      <c r="AG1174" s="89">
        <f>VLOOKUP($AC1174,LS_Coint_BD!$B$3:$AQ$1079,AG$2)*$AD1174+VLOOKUP($AC1174,LS_Coint_BD!$B$3:$AQ$1079,AG$2+1)</f>
        <v>0</v>
      </c>
      <c r="AH1174" s="89">
        <f>VLOOKUP($AC1174,LS_Coint_BD!$B$3:$AQ$1079,AH$2)*$AD1174+VLOOKUP($AC1174,LS_Coint_BD!$B$3:$AQ$1079,AH$2+1)</f>
        <v>0</v>
      </c>
      <c r="AI1174" s="89">
        <f>VLOOKUP($AC1174,LS_Coint_BD!$B$3:$AQ$1079,AI$2)*$AD1174+VLOOKUP($AC1174,LS_Coint_BD!$B$3:$AQ$1079,AI$2+1)</f>
        <v>0</v>
      </c>
      <c r="AJ1174" s="89">
        <f>VLOOKUP($AC1174,LS_Coint_BD!$B$3:$AQ$1079,AJ$2)*$AD1174+VLOOKUP($AC1174,LS_Coint_BD!$B$3:$AQ$1079,AJ$2+1)</f>
        <v>0</v>
      </c>
      <c r="AK1174" s="89">
        <f>VLOOKUP($AC1174,LS_Coint_BD!$B$3:$AQ$1079,AK$2)*$AD1174+VLOOKUP($AC1174,LS_Coint_BD!$B$3:$AQ$1079,AK$2+1)</f>
        <v>0</v>
      </c>
      <c r="AL1174" s="89">
        <f>VLOOKUP($AC1174,LS_Coint_BD!$B$3:$AQ$1079,AL$2)*$AD1174+VLOOKUP($AC1174,LS_Coint_BD!$B$3:$AQ$1079,AL$2+1)</f>
        <v>0</v>
      </c>
      <c r="AM1174" s="89">
        <f>VLOOKUP($AC1174,LS_Coint_BD!$B$3:$AQ$1079,AM$2)*$AD1174+VLOOKUP($AC1174,LS_Coint_BD!$B$3:$AQ$1079,AM$2+1)</f>
        <v>0</v>
      </c>
      <c r="AN1174" s="89">
        <f>VLOOKUP($AC1174,LS_Coint_BD!$B$3:$AQ$1079,AN$2)</f>
        <v>0</v>
      </c>
      <c r="AO1174" s="89">
        <f>VLOOKUP($AC1174,LS_Coint_BD!$B$3:$AQ$1079,AO$2)</f>
        <v>0</v>
      </c>
      <c r="AP1174" s="89">
        <f>VLOOKUP($AC1174,LS_Coint_BD!$B$3:$AQ$1079,AP$2)</f>
        <v>0</v>
      </c>
      <c r="AQ1174" s="89">
        <f>VLOOKUP($AC1174,LS_Coint_BD!$B$3:$AQ$1079,AQ$2)</f>
        <v>0</v>
      </c>
      <c r="AR1174" s="89">
        <f>VLOOKUP($AC1174,LS_Coint_BD!$B$3:$AQ$1079,AR$2)</f>
        <v>0</v>
      </c>
      <c r="AS1174" s="89">
        <f>VLOOKUP($AC1174,LS_Coint_BD!$B$3:$AQ$1079,AS$2)</f>
        <v>0</v>
      </c>
      <c r="AT1174" s="89">
        <f>VLOOKUP($AC1174,LS_Coint_BD!$B$3:$AQ$1079,AT$2)</f>
        <v>0</v>
      </c>
      <c r="AU1174" s="89">
        <f>VLOOKUP($AC1174,LS_Coint_BD!$B$3:$AQ$1079,AU$2)</f>
        <v>0</v>
      </c>
      <c r="AV1174" s="89">
        <f>VLOOKUP($AC1174,LS_Coint_BD!$B$3:$AQ$1079,AV$2)</f>
        <v>0</v>
      </c>
      <c r="AW1174" s="89">
        <f>VLOOKUP($AC1174,LS_Coint_BD!$B$3:$AQ$1079,AW$2)</f>
        <v>0</v>
      </c>
      <c r="AX1174" s="89">
        <f>VLOOKUP($AC1174,LS_Coint_BD!$B$3:$AQ$1079,AX$2)</f>
        <v>0</v>
      </c>
      <c r="AY1174" s="89">
        <f>VLOOKUP($AC1174,LS_Coint_BD!$B$3:$AQ$1079,AY$2)</f>
        <v>0</v>
      </c>
      <c r="AZ1174" s="89">
        <f>VLOOKUP($AC1174,LS_Coint_BD!$B$3:$AQ$1079,AZ$2)</f>
        <v>0</v>
      </c>
      <c r="BA1174" s="89">
        <f>VLOOKUP($AC1174,LS_Coint_BD!$B$3:$AQ$1079,BA$2)</f>
        <v>0</v>
      </c>
      <c r="BB1174" s="89">
        <f>VLOOKUP($AC1174,LS_Coint_BD!$B$3:$AQ$1079,BB$2)</f>
        <v>0</v>
      </c>
      <c r="BC1174" s="89">
        <f>VLOOKUP($AC1174,LS_Coint_BD!$B$3:$AQ$1079,BC$2)</f>
        <v>0</v>
      </c>
      <c r="BD1174" s="89">
        <f t="shared" si="879"/>
        <v>0</v>
      </c>
      <c r="BE1174" s="89">
        <f t="shared" si="880"/>
        <v>0</v>
      </c>
      <c r="BF1174" s="89">
        <f t="shared" si="881"/>
        <v>0</v>
      </c>
      <c r="BG1174" s="89">
        <f t="shared" si="882"/>
        <v>0</v>
      </c>
      <c r="BH1174" s="89">
        <f t="shared" si="883"/>
        <v>0</v>
      </c>
      <c r="BI1174" s="89">
        <f t="shared" si="884"/>
        <v>0</v>
      </c>
      <c r="BJ1174" s="89">
        <f t="shared" si="885"/>
        <v>0</v>
      </c>
      <c r="BK1174" s="89">
        <f t="shared" si="886"/>
        <v>0</v>
      </c>
      <c r="BL1174" s="89">
        <f t="shared" si="887"/>
        <v>0</v>
      </c>
      <c r="BM1174" s="89"/>
      <c r="BN1174" s="26" t="b">
        <f t="shared" si="888"/>
        <v>0</v>
      </c>
      <c r="BO1174" s="26" t="b">
        <f t="shared" si="889"/>
        <v>0</v>
      </c>
      <c r="BP1174" s="26" t="b">
        <f t="shared" si="890"/>
        <v>0</v>
      </c>
      <c r="BQ1174" s="26" t="b">
        <f t="shared" si="891"/>
        <v>0</v>
      </c>
      <c r="BR1174" s="26" t="b">
        <f t="shared" si="892"/>
        <v>0</v>
      </c>
      <c r="BS1174" s="26" t="b">
        <f t="shared" si="893"/>
        <v>0</v>
      </c>
      <c r="BT1174" s="26" t="b">
        <f t="shared" si="894"/>
        <v>0</v>
      </c>
      <c r="BU1174" s="26" t="b">
        <f t="shared" si="895"/>
        <v>0</v>
      </c>
    </row>
    <row r="1175" spans="2:73" ht="15" thickBot="1" x14ac:dyDescent="0.35">
      <c r="B1175" s="17">
        <f>VLOOKUP($AC1175,LS_Coint_BD!$B$3:$D$1079,2)</f>
        <v>0</v>
      </c>
      <c r="C1175" s="87">
        <f>VLOOKUP($AC1175,LS_Coint_BD!$B$3:$D$1079,3)</f>
        <v>0</v>
      </c>
      <c r="D1175" s="68">
        <f t="shared" si="855"/>
        <v>0</v>
      </c>
      <c r="E1175" s="65">
        <f t="shared" si="856"/>
        <v>0</v>
      </c>
      <c r="F1175" s="69">
        <f t="shared" si="857"/>
        <v>0</v>
      </c>
      <c r="G1175" s="68">
        <f t="shared" si="858"/>
        <v>0</v>
      </c>
      <c r="H1175" s="65">
        <f t="shared" si="859"/>
        <v>0</v>
      </c>
      <c r="I1175" s="69">
        <f t="shared" si="860"/>
        <v>0</v>
      </c>
      <c r="J1175" s="68">
        <f t="shared" si="861"/>
        <v>0</v>
      </c>
      <c r="K1175" s="65">
        <f t="shared" si="862"/>
        <v>0</v>
      </c>
      <c r="L1175" s="69">
        <f t="shared" si="863"/>
        <v>0</v>
      </c>
      <c r="M1175" s="68">
        <f t="shared" si="864"/>
        <v>0</v>
      </c>
      <c r="N1175" s="65">
        <f t="shared" si="865"/>
        <v>0</v>
      </c>
      <c r="O1175" s="69">
        <f t="shared" si="866"/>
        <v>0</v>
      </c>
      <c r="P1175" s="68">
        <f t="shared" si="867"/>
        <v>0</v>
      </c>
      <c r="Q1175" s="65">
        <f t="shared" si="868"/>
        <v>0</v>
      </c>
      <c r="R1175" s="69">
        <f t="shared" si="869"/>
        <v>0</v>
      </c>
      <c r="S1175" s="68">
        <f t="shared" si="870"/>
        <v>0</v>
      </c>
      <c r="T1175" s="65">
        <f t="shared" si="871"/>
        <v>0</v>
      </c>
      <c r="U1175" s="69">
        <f t="shared" si="872"/>
        <v>0</v>
      </c>
      <c r="V1175" s="68">
        <f t="shared" si="873"/>
        <v>0</v>
      </c>
      <c r="W1175" s="65">
        <f t="shared" si="874"/>
        <v>0</v>
      </c>
      <c r="X1175" s="69">
        <f t="shared" si="875"/>
        <v>0</v>
      </c>
      <c r="Y1175" s="68">
        <f t="shared" si="876"/>
        <v>0</v>
      </c>
      <c r="Z1175" s="65">
        <f t="shared" si="877"/>
        <v>0</v>
      </c>
      <c r="AA1175" s="69">
        <f t="shared" si="878"/>
        <v>0</v>
      </c>
      <c r="AB1175" s="98">
        <f>SUMIF(BN1175:BU1175,"VERDADEIRO",BN$3:$BU1174)</f>
        <v>0</v>
      </c>
      <c r="AC1175" s="97">
        <f t="shared" si="854"/>
        <v>1172</v>
      </c>
      <c r="AD1175" s="89">
        <f>RTD("tryd.rtdserver",,"COT",B1175,"ULT")</f>
        <v>0</v>
      </c>
      <c r="AE1175" s="89">
        <f>RTD("tryd.rtdserver",,"COT",C1175,"ULT")</f>
        <v>0</v>
      </c>
      <c r="AF1175" s="89">
        <f>VLOOKUP($AC1175,LS_Coint_BD!$B$3:$AQ$1079,AF$2)*$AD1175+VLOOKUP($AC1175,LS_Coint_BD!$B$3:$AQ$1079,AF$2+1)</f>
        <v>0</v>
      </c>
      <c r="AG1175" s="89">
        <f>VLOOKUP($AC1175,LS_Coint_BD!$B$3:$AQ$1079,AG$2)*$AD1175+VLOOKUP($AC1175,LS_Coint_BD!$B$3:$AQ$1079,AG$2+1)</f>
        <v>0</v>
      </c>
      <c r="AH1175" s="89">
        <f>VLOOKUP($AC1175,LS_Coint_BD!$B$3:$AQ$1079,AH$2)*$AD1175+VLOOKUP($AC1175,LS_Coint_BD!$B$3:$AQ$1079,AH$2+1)</f>
        <v>0</v>
      </c>
      <c r="AI1175" s="89">
        <f>VLOOKUP($AC1175,LS_Coint_BD!$B$3:$AQ$1079,AI$2)*$AD1175+VLOOKUP($AC1175,LS_Coint_BD!$B$3:$AQ$1079,AI$2+1)</f>
        <v>0</v>
      </c>
      <c r="AJ1175" s="89">
        <f>VLOOKUP($AC1175,LS_Coint_BD!$B$3:$AQ$1079,AJ$2)*$AD1175+VLOOKUP($AC1175,LS_Coint_BD!$B$3:$AQ$1079,AJ$2+1)</f>
        <v>0</v>
      </c>
      <c r="AK1175" s="89">
        <f>VLOOKUP($AC1175,LS_Coint_BD!$B$3:$AQ$1079,AK$2)*$AD1175+VLOOKUP($AC1175,LS_Coint_BD!$B$3:$AQ$1079,AK$2+1)</f>
        <v>0</v>
      </c>
      <c r="AL1175" s="89">
        <f>VLOOKUP($AC1175,LS_Coint_BD!$B$3:$AQ$1079,AL$2)*$AD1175+VLOOKUP($AC1175,LS_Coint_BD!$B$3:$AQ$1079,AL$2+1)</f>
        <v>0</v>
      </c>
      <c r="AM1175" s="89">
        <f>VLOOKUP($AC1175,LS_Coint_BD!$B$3:$AQ$1079,AM$2)*$AD1175+VLOOKUP($AC1175,LS_Coint_BD!$B$3:$AQ$1079,AM$2+1)</f>
        <v>0</v>
      </c>
      <c r="AN1175" s="89">
        <f>VLOOKUP($AC1175,LS_Coint_BD!$B$3:$AQ$1079,AN$2)</f>
        <v>0</v>
      </c>
      <c r="AO1175" s="89">
        <f>VLOOKUP($AC1175,LS_Coint_BD!$B$3:$AQ$1079,AO$2)</f>
        <v>0</v>
      </c>
      <c r="AP1175" s="89">
        <f>VLOOKUP($AC1175,LS_Coint_BD!$B$3:$AQ$1079,AP$2)</f>
        <v>0</v>
      </c>
      <c r="AQ1175" s="89">
        <f>VLOOKUP($AC1175,LS_Coint_BD!$B$3:$AQ$1079,AQ$2)</f>
        <v>0</v>
      </c>
      <c r="AR1175" s="89">
        <f>VLOOKUP($AC1175,LS_Coint_BD!$B$3:$AQ$1079,AR$2)</f>
        <v>0</v>
      </c>
      <c r="AS1175" s="89">
        <f>VLOOKUP($AC1175,LS_Coint_BD!$B$3:$AQ$1079,AS$2)</f>
        <v>0</v>
      </c>
      <c r="AT1175" s="89">
        <f>VLOOKUP($AC1175,LS_Coint_BD!$B$3:$AQ$1079,AT$2)</f>
        <v>0</v>
      </c>
      <c r="AU1175" s="89">
        <f>VLOOKUP($AC1175,LS_Coint_BD!$B$3:$AQ$1079,AU$2)</f>
        <v>0</v>
      </c>
      <c r="AV1175" s="89">
        <f>VLOOKUP($AC1175,LS_Coint_BD!$B$3:$AQ$1079,AV$2)</f>
        <v>0</v>
      </c>
      <c r="AW1175" s="89">
        <f>VLOOKUP($AC1175,LS_Coint_BD!$B$3:$AQ$1079,AW$2)</f>
        <v>0</v>
      </c>
      <c r="AX1175" s="89">
        <f>VLOOKUP($AC1175,LS_Coint_BD!$B$3:$AQ$1079,AX$2)</f>
        <v>0</v>
      </c>
      <c r="AY1175" s="89">
        <f>VLOOKUP($AC1175,LS_Coint_BD!$B$3:$AQ$1079,AY$2)</f>
        <v>0</v>
      </c>
      <c r="AZ1175" s="89">
        <f>VLOOKUP($AC1175,LS_Coint_BD!$B$3:$AQ$1079,AZ$2)</f>
        <v>0</v>
      </c>
      <c r="BA1175" s="89">
        <f>VLOOKUP($AC1175,LS_Coint_BD!$B$3:$AQ$1079,BA$2)</f>
        <v>0</v>
      </c>
      <c r="BB1175" s="89">
        <f>VLOOKUP($AC1175,LS_Coint_BD!$B$3:$AQ$1079,BB$2)</f>
        <v>0</v>
      </c>
      <c r="BC1175" s="89">
        <f>VLOOKUP($AC1175,LS_Coint_BD!$B$3:$AQ$1079,BC$2)</f>
        <v>0</v>
      </c>
      <c r="BD1175" s="89">
        <f t="shared" si="879"/>
        <v>0</v>
      </c>
      <c r="BE1175" s="89">
        <f t="shared" si="880"/>
        <v>0</v>
      </c>
      <c r="BF1175" s="89">
        <f t="shared" si="881"/>
        <v>0</v>
      </c>
      <c r="BG1175" s="89">
        <f t="shared" si="882"/>
        <v>0</v>
      </c>
      <c r="BH1175" s="89">
        <f t="shared" si="883"/>
        <v>0</v>
      </c>
      <c r="BI1175" s="89">
        <f t="shared" si="884"/>
        <v>0</v>
      </c>
      <c r="BJ1175" s="89">
        <f t="shared" si="885"/>
        <v>0</v>
      </c>
      <c r="BK1175" s="89">
        <f t="shared" si="886"/>
        <v>0</v>
      </c>
      <c r="BL1175" s="89">
        <f t="shared" si="887"/>
        <v>0</v>
      </c>
      <c r="BM1175" s="89"/>
      <c r="BN1175" s="26" t="b">
        <f t="shared" si="888"/>
        <v>0</v>
      </c>
      <c r="BO1175" s="26" t="b">
        <f t="shared" si="889"/>
        <v>0</v>
      </c>
      <c r="BP1175" s="26" t="b">
        <f t="shared" si="890"/>
        <v>0</v>
      </c>
      <c r="BQ1175" s="26" t="b">
        <f t="shared" si="891"/>
        <v>0</v>
      </c>
      <c r="BR1175" s="26" t="b">
        <f t="shared" si="892"/>
        <v>0</v>
      </c>
      <c r="BS1175" s="26" t="b">
        <f t="shared" si="893"/>
        <v>0</v>
      </c>
      <c r="BT1175" s="26" t="b">
        <f t="shared" si="894"/>
        <v>0</v>
      </c>
      <c r="BU1175" s="26" t="b">
        <f t="shared" si="895"/>
        <v>0</v>
      </c>
    </row>
    <row r="1176" spans="2:73" ht="15" thickBot="1" x14ac:dyDescent="0.35">
      <c r="B1176" s="17">
        <f>VLOOKUP($AC1176,LS_Coint_BD!$B$3:$D$1079,2)</f>
        <v>0</v>
      </c>
      <c r="C1176" s="87">
        <f>VLOOKUP($AC1176,LS_Coint_BD!$B$3:$D$1079,3)</f>
        <v>0</v>
      </c>
      <c r="D1176" s="68">
        <f t="shared" si="855"/>
        <v>0</v>
      </c>
      <c r="E1176" s="65">
        <f t="shared" si="856"/>
        <v>0</v>
      </c>
      <c r="F1176" s="69">
        <f t="shared" si="857"/>
        <v>0</v>
      </c>
      <c r="G1176" s="68">
        <f t="shared" si="858"/>
        <v>0</v>
      </c>
      <c r="H1176" s="65">
        <f t="shared" si="859"/>
        <v>0</v>
      </c>
      <c r="I1176" s="69">
        <f t="shared" si="860"/>
        <v>0</v>
      </c>
      <c r="J1176" s="68">
        <f t="shared" si="861"/>
        <v>0</v>
      </c>
      <c r="K1176" s="65">
        <f t="shared" si="862"/>
        <v>0</v>
      </c>
      <c r="L1176" s="69">
        <f t="shared" si="863"/>
        <v>0</v>
      </c>
      <c r="M1176" s="68">
        <f t="shared" si="864"/>
        <v>0</v>
      </c>
      <c r="N1176" s="65">
        <f t="shared" si="865"/>
        <v>0</v>
      </c>
      <c r="O1176" s="69">
        <f t="shared" si="866"/>
        <v>0</v>
      </c>
      <c r="P1176" s="68">
        <f t="shared" si="867"/>
        <v>0</v>
      </c>
      <c r="Q1176" s="65">
        <f t="shared" si="868"/>
        <v>0</v>
      </c>
      <c r="R1176" s="69">
        <f t="shared" si="869"/>
        <v>0</v>
      </c>
      <c r="S1176" s="68">
        <f t="shared" si="870"/>
        <v>0</v>
      </c>
      <c r="T1176" s="65">
        <f t="shared" si="871"/>
        <v>0</v>
      </c>
      <c r="U1176" s="69">
        <f t="shared" si="872"/>
        <v>0</v>
      </c>
      <c r="V1176" s="68">
        <f t="shared" si="873"/>
        <v>0</v>
      </c>
      <c r="W1176" s="65">
        <f t="shared" si="874"/>
        <v>0</v>
      </c>
      <c r="X1176" s="69">
        <f t="shared" si="875"/>
        <v>0</v>
      </c>
      <c r="Y1176" s="68">
        <f t="shared" si="876"/>
        <v>0</v>
      </c>
      <c r="Z1176" s="65">
        <f t="shared" si="877"/>
        <v>0</v>
      </c>
      <c r="AA1176" s="69">
        <f t="shared" si="878"/>
        <v>0</v>
      </c>
      <c r="AB1176" s="98">
        <f>SUMIF(BN1176:BU1176,"VERDADEIRO",BN$3:$BU1175)</f>
        <v>0</v>
      </c>
      <c r="AC1176" s="97">
        <f t="shared" si="854"/>
        <v>1173</v>
      </c>
      <c r="AD1176" s="89">
        <f>RTD("tryd.rtdserver",,"COT",B1176,"ULT")</f>
        <v>0</v>
      </c>
      <c r="AE1176" s="89">
        <f>RTD("tryd.rtdserver",,"COT",C1176,"ULT")</f>
        <v>0</v>
      </c>
      <c r="AF1176" s="89">
        <f>VLOOKUP($AC1176,LS_Coint_BD!$B$3:$AQ$1079,AF$2)*$AD1176+VLOOKUP($AC1176,LS_Coint_BD!$B$3:$AQ$1079,AF$2+1)</f>
        <v>0</v>
      </c>
      <c r="AG1176" s="89">
        <f>VLOOKUP($AC1176,LS_Coint_BD!$B$3:$AQ$1079,AG$2)*$AD1176+VLOOKUP($AC1176,LS_Coint_BD!$B$3:$AQ$1079,AG$2+1)</f>
        <v>0</v>
      </c>
      <c r="AH1176" s="89">
        <f>VLOOKUP($AC1176,LS_Coint_BD!$B$3:$AQ$1079,AH$2)*$AD1176+VLOOKUP($AC1176,LS_Coint_BD!$B$3:$AQ$1079,AH$2+1)</f>
        <v>0</v>
      </c>
      <c r="AI1176" s="89">
        <f>VLOOKUP($AC1176,LS_Coint_BD!$B$3:$AQ$1079,AI$2)*$AD1176+VLOOKUP($AC1176,LS_Coint_BD!$B$3:$AQ$1079,AI$2+1)</f>
        <v>0</v>
      </c>
      <c r="AJ1176" s="89">
        <f>VLOOKUP($AC1176,LS_Coint_BD!$B$3:$AQ$1079,AJ$2)*$AD1176+VLOOKUP($AC1176,LS_Coint_BD!$B$3:$AQ$1079,AJ$2+1)</f>
        <v>0</v>
      </c>
      <c r="AK1176" s="89">
        <f>VLOOKUP($AC1176,LS_Coint_BD!$B$3:$AQ$1079,AK$2)*$AD1176+VLOOKUP($AC1176,LS_Coint_BD!$B$3:$AQ$1079,AK$2+1)</f>
        <v>0</v>
      </c>
      <c r="AL1176" s="89">
        <f>VLOOKUP($AC1176,LS_Coint_BD!$B$3:$AQ$1079,AL$2)*$AD1176+VLOOKUP($AC1176,LS_Coint_BD!$B$3:$AQ$1079,AL$2+1)</f>
        <v>0</v>
      </c>
      <c r="AM1176" s="89">
        <f>VLOOKUP($AC1176,LS_Coint_BD!$B$3:$AQ$1079,AM$2)*$AD1176+VLOOKUP($AC1176,LS_Coint_BD!$B$3:$AQ$1079,AM$2+1)</f>
        <v>0</v>
      </c>
      <c r="AN1176" s="89">
        <f>VLOOKUP($AC1176,LS_Coint_BD!$B$3:$AQ$1079,AN$2)</f>
        <v>0</v>
      </c>
      <c r="AO1176" s="89">
        <f>VLOOKUP($AC1176,LS_Coint_BD!$B$3:$AQ$1079,AO$2)</f>
        <v>0</v>
      </c>
      <c r="AP1176" s="89">
        <f>VLOOKUP($AC1176,LS_Coint_BD!$B$3:$AQ$1079,AP$2)</f>
        <v>0</v>
      </c>
      <c r="AQ1176" s="89">
        <f>VLOOKUP($AC1176,LS_Coint_BD!$B$3:$AQ$1079,AQ$2)</f>
        <v>0</v>
      </c>
      <c r="AR1176" s="89">
        <f>VLOOKUP($AC1176,LS_Coint_BD!$B$3:$AQ$1079,AR$2)</f>
        <v>0</v>
      </c>
      <c r="AS1176" s="89">
        <f>VLOOKUP($AC1176,LS_Coint_BD!$B$3:$AQ$1079,AS$2)</f>
        <v>0</v>
      </c>
      <c r="AT1176" s="89">
        <f>VLOOKUP($AC1176,LS_Coint_BD!$B$3:$AQ$1079,AT$2)</f>
        <v>0</v>
      </c>
      <c r="AU1176" s="89">
        <f>VLOOKUP($AC1176,LS_Coint_BD!$B$3:$AQ$1079,AU$2)</f>
        <v>0</v>
      </c>
      <c r="AV1176" s="89">
        <f>VLOOKUP($AC1176,LS_Coint_BD!$B$3:$AQ$1079,AV$2)</f>
        <v>0</v>
      </c>
      <c r="AW1176" s="89">
        <f>VLOOKUP($AC1176,LS_Coint_BD!$B$3:$AQ$1079,AW$2)</f>
        <v>0</v>
      </c>
      <c r="AX1176" s="89">
        <f>VLOOKUP($AC1176,LS_Coint_BD!$B$3:$AQ$1079,AX$2)</f>
        <v>0</v>
      </c>
      <c r="AY1176" s="89">
        <f>VLOOKUP($AC1176,LS_Coint_BD!$B$3:$AQ$1079,AY$2)</f>
        <v>0</v>
      </c>
      <c r="AZ1176" s="89">
        <f>VLOOKUP($AC1176,LS_Coint_BD!$B$3:$AQ$1079,AZ$2)</f>
        <v>0</v>
      </c>
      <c r="BA1176" s="89">
        <f>VLOOKUP($AC1176,LS_Coint_BD!$B$3:$AQ$1079,BA$2)</f>
        <v>0</v>
      </c>
      <c r="BB1176" s="89">
        <f>VLOOKUP($AC1176,LS_Coint_BD!$B$3:$AQ$1079,BB$2)</f>
        <v>0</v>
      </c>
      <c r="BC1176" s="89">
        <f>VLOOKUP($AC1176,LS_Coint_BD!$B$3:$AQ$1079,BC$2)</f>
        <v>0</v>
      </c>
      <c r="BD1176" s="89">
        <f t="shared" si="879"/>
        <v>0</v>
      </c>
      <c r="BE1176" s="89">
        <f t="shared" si="880"/>
        <v>0</v>
      </c>
      <c r="BF1176" s="89">
        <f t="shared" si="881"/>
        <v>0</v>
      </c>
      <c r="BG1176" s="89">
        <f t="shared" si="882"/>
        <v>0</v>
      </c>
      <c r="BH1176" s="89">
        <f t="shared" si="883"/>
        <v>0</v>
      </c>
      <c r="BI1176" s="89">
        <f t="shared" si="884"/>
        <v>0</v>
      </c>
      <c r="BJ1176" s="89">
        <f t="shared" si="885"/>
        <v>0</v>
      </c>
      <c r="BK1176" s="89">
        <f t="shared" si="886"/>
        <v>0</v>
      </c>
      <c r="BL1176" s="89">
        <f t="shared" si="887"/>
        <v>0</v>
      </c>
      <c r="BM1176" s="89"/>
      <c r="BN1176" s="26" t="b">
        <f t="shared" si="888"/>
        <v>0</v>
      </c>
      <c r="BO1176" s="26" t="b">
        <f t="shared" si="889"/>
        <v>0</v>
      </c>
      <c r="BP1176" s="26" t="b">
        <f t="shared" si="890"/>
        <v>0</v>
      </c>
      <c r="BQ1176" s="26" t="b">
        <f t="shared" si="891"/>
        <v>0</v>
      </c>
      <c r="BR1176" s="26" t="b">
        <f t="shared" si="892"/>
        <v>0</v>
      </c>
      <c r="BS1176" s="26" t="b">
        <f t="shared" si="893"/>
        <v>0</v>
      </c>
      <c r="BT1176" s="26" t="b">
        <f t="shared" si="894"/>
        <v>0</v>
      </c>
      <c r="BU1176" s="26" t="b">
        <f t="shared" si="895"/>
        <v>0</v>
      </c>
    </row>
    <row r="1177" spans="2:73" ht="15" thickBot="1" x14ac:dyDescent="0.35">
      <c r="B1177" s="17">
        <f>VLOOKUP($AC1177,LS_Coint_BD!$B$3:$D$1079,2)</f>
        <v>0</v>
      </c>
      <c r="C1177" s="87">
        <f>VLOOKUP($AC1177,LS_Coint_BD!$B$3:$D$1079,3)</f>
        <v>0</v>
      </c>
      <c r="D1177" s="68">
        <f t="shared" si="855"/>
        <v>0</v>
      </c>
      <c r="E1177" s="65">
        <f t="shared" si="856"/>
        <v>0</v>
      </c>
      <c r="F1177" s="69">
        <f t="shared" si="857"/>
        <v>0</v>
      </c>
      <c r="G1177" s="68">
        <f t="shared" si="858"/>
        <v>0</v>
      </c>
      <c r="H1177" s="65">
        <f t="shared" si="859"/>
        <v>0</v>
      </c>
      <c r="I1177" s="69">
        <f t="shared" si="860"/>
        <v>0</v>
      </c>
      <c r="J1177" s="68">
        <f t="shared" si="861"/>
        <v>0</v>
      </c>
      <c r="K1177" s="65">
        <f t="shared" si="862"/>
        <v>0</v>
      </c>
      <c r="L1177" s="69">
        <f t="shared" si="863"/>
        <v>0</v>
      </c>
      <c r="M1177" s="68">
        <f t="shared" si="864"/>
        <v>0</v>
      </c>
      <c r="N1177" s="65">
        <f t="shared" si="865"/>
        <v>0</v>
      </c>
      <c r="O1177" s="69">
        <f t="shared" si="866"/>
        <v>0</v>
      </c>
      <c r="P1177" s="68">
        <f t="shared" si="867"/>
        <v>0</v>
      </c>
      <c r="Q1177" s="65">
        <f t="shared" si="868"/>
        <v>0</v>
      </c>
      <c r="R1177" s="69">
        <f t="shared" si="869"/>
        <v>0</v>
      </c>
      <c r="S1177" s="68">
        <f t="shared" si="870"/>
        <v>0</v>
      </c>
      <c r="T1177" s="65">
        <f t="shared" si="871"/>
        <v>0</v>
      </c>
      <c r="U1177" s="69">
        <f t="shared" si="872"/>
        <v>0</v>
      </c>
      <c r="V1177" s="68">
        <f t="shared" si="873"/>
        <v>0</v>
      </c>
      <c r="W1177" s="65">
        <f t="shared" si="874"/>
        <v>0</v>
      </c>
      <c r="X1177" s="69">
        <f t="shared" si="875"/>
        <v>0</v>
      </c>
      <c r="Y1177" s="68">
        <f t="shared" si="876"/>
        <v>0</v>
      </c>
      <c r="Z1177" s="65">
        <f t="shared" si="877"/>
        <v>0</v>
      </c>
      <c r="AA1177" s="69">
        <f t="shared" si="878"/>
        <v>0</v>
      </c>
      <c r="AB1177" s="98">
        <f>SUMIF(BN1177:BU1177,"VERDADEIRO",BN$3:$BU1176)</f>
        <v>0</v>
      </c>
      <c r="AC1177" s="97">
        <f t="shared" si="854"/>
        <v>1174</v>
      </c>
      <c r="AD1177" s="89">
        <f>RTD("tryd.rtdserver",,"COT",B1177,"ULT")</f>
        <v>0</v>
      </c>
      <c r="AE1177" s="89">
        <f>RTD("tryd.rtdserver",,"COT",C1177,"ULT")</f>
        <v>0</v>
      </c>
      <c r="AF1177" s="89">
        <f>VLOOKUP($AC1177,LS_Coint_BD!$B$3:$AQ$1079,AF$2)*$AD1177+VLOOKUP($AC1177,LS_Coint_BD!$B$3:$AQ$1079,AF$2+1)</f>
        <v>0</v>
      </c>
      <c r="AG1177" s="89">
        <f>VLOOKUP($AC1177,LS_Coint_BD!$B$3:$AQ$1079,AG$2)*$AD1177+VLOOKUP($AC1177,LS_Coint_BD!$B$3:$AQ$1079,AG$2+1)</f>
        <v>0</v>
      </c>
      <c r="AH1177" s="89">
        <f>VLOOKUP($AC1177,LS_Coint_BD!$B$3:$AQ$1079,AH$2)*$AD1177+VLOOKUP($AC1177,LS_Coint_BD!$B$3:$AQ$1079,AH$2+1)</f>
        <v>0</v>
      </c>
      <c r="AI1177" s="89">
        <f>VLOOKUP($AC1177,LS_Coint_BD!$B$3:$AQ$1079,AI$2)*$AD1177+VLOOKUP($AC1177,LS_Coint_BD!$B$3:$AQ$1079,AI$2+1)</f>
        <v>0</v>
      </c>
      <c r="AJ1177" s="89">
        <f>VLOOKUP($AC1177,LS_Coint_BD!$B$3:$AQ$1079,AJ$2)*$AD1177+VLOOKUP($AC1177,LS_Coint_BD!$B$3:$AQ$1079,AJ$2+1)</f>
        <v>0</v>
      </c>
      <c r="AK1177" s="89">
        <f>VLOOKUP($AC1177,LS_Coint_BD!$B$3:$AQ$1079,AK$2)*$AD1177+VLOOKUP($AC1177,LS_Coint_BD!$B$3:$AQ$1079,AK$2+1)</f>
        <v>0</v>
      </c>
      <c r="AL1177" s="89">
        <f>VLOOKUP($AC1177,LS_Coint_BD!$B$3:$AQ$1079,AL$2)*$AD1177+VLOOKUP($AC1177,LS_Coint_BD!$B$3:$AQ$1079,AL$2+1)</f>
        <v>0</v>
      </c>
      <c r="AM1177" s="89">
        <f>VLOOKUP($AC1177,LS_Coint_BD!$B$3:$AQ$1079,AM$2)*$AD1177+VLOOKUP($AC1177,LS_Coint_BD!$B$3:$AQ$1079,AM$2+1)</f>
        <v>0</v>
      </c>
      <c r="AN1177" s="89">
        <f>VLOOKUP($AC1177,LS_Coint_BD!$B$3:$AQ$1079,AN$2)</f>
        <v>0</v>
      </c>
      <c r="AO1177" s="89">
        <f>VLOOKUP($AC1177,LS_Coint_BD!$B$3:$AQ$1079,AO$2)</f>
        <v>0</v>
      </c>
      <c r="AP1177" s="89">
        <f>VLOOKUP($AC1177,LS_Coint_BD!$B$3:$AQ$1079,AP$2)</f>
        <v>0</v>
      </c>
      <c r="AQ1177" s="89">
        <f>VLOOKUP($AC1177,LS_Coint_BD!$B$3:$AQ$1079,AQ$2)</f>
        <v>0</v>
      </c>
      <c r="AR1177" s="89">
        <f>VLOOKUP($AC1177,LS_Coint_BD!$B$3:$AQ$1079,AR$2)</f>
        <v>0</v>
      </c>
      <c r="AS1177" s="89">
        <f>VLOOKUP($AC1177,LS_Coint_BD!$B$3:$AQ$1079,AS$2)</f>
        <v>0</v>
      </c>
      <c r="AT1177" s="89">
        <f>VLOOKUP($AC1177,LS_Coint_BD!$B$3:$AQ$1079,AT$2)</f>
        <v>0</v>
      </c>
      <c r="AU1177" s="89">
        <f>VLOOKUP($AC1177,LS_Coint_BD!$B$3:$AQ$1079,AU$2)</f>
        <v>0</v>
      </c>
      <c r="AV1177" s="89">
        <f>VLOOKUP($AC1177,LS_Coint_BD!$B$3:$AQ$1079,AV$2)</f>
        <v>0</v>
      </c>
      <c r="AW1177" s="89">
        <f>VLOOKUP($AC1177,LS_Coint_BD!$B$3:$AQ$1079,AW$2)</f>
        <v>0</v>
      </c>
      <c r="AX1177" s="89">
        <f>VLOOKUP($AC1177,LS_Coint_BD!$B$3:$AQ$1079,AX$2)</f>
        <v>0</v>
      </c>
      <c r="AY1177" s="89">
        <f>VLOOKUP($AC1177,LS_Coint_BD!$B$3:$AQ$1079,AY$2)</f>
        <v>0</v>
      </c>
      <c r="AZ1177" s="89">
        <f>VLOOKUP($AC1177,LS_Coint_BD!$B$3:$AQ$1079,AZ$2)</f>
        <v>0</v>
      </c>
      <c r="BA1177" s="89">
        <f>VLOOKUP($AC1177,LS_Coint_BD!$B$3:$AQ$1079,BA$2)</f>
        <v>0</v>
      </c>
      <c r="BB1177" s="89">
        <f>VLOOKUP($AC1177,LS_Coint_BD!$B$3:$AQ$1079,BB$2)</f>
        <v>0</v>
      </c>
      <c r="BC1177" s="89">
        <f>VLOOKUP($AC1177,LS_Coint_BD!$B$3:$AQ$1079,BC$2)</f>
        <v>0</v>
      </c>
      <c r="BD1177" s="89">
        <f t="shared" si="879"/>
        <v>0</v>
      </c>
      <c r="BE1177" s="89">
        <f t="shared" si="880"/>
        <v>0</v>
      </c>
      <c r="BF1177" s="89">
        <f t="shared" si="881"/>
        <v>0</v>
      </c>
      <c r="BG1177" s="89">
        <f t="shared" si="882"/>
        <v>0</v>
      </c>
      <c r="BH1177" s="89">
        <f t="shared" si="883"/>
        <v>0</v>
      </c>
      <c r="BI1177" s="89">
        <f t="shared" si="884"/>
        <v>0</v>
      </c>
      <c r="BJ1177" s="89">
        <f t="shared" si="885"/>
        <v>0</v>
      </c>
      <c r="BK1177" s="89">
        <f t="shared" si="886"/>
        <v>0</v>
      </c>
      <c r="BL1177" s="89">
        <f t="shared" si="887"/>
        <v>0</v>
      </c>
      <c r="BM1177" s="89"/>
      <c r="BN1177" s="26" t="b">
        <f t="shared" si="888"/>
        <v>0</v>
      </c>
      <c r="BO1177" s="26" t="b">
        <f t="shared" si="889"/>
        <v>0</v>
      </c>
      <c r="BP1177" s="26" t="b">
        <f t="shared" si="890"/>
        <v>0</v>
      </c>
      <c r="BQ1177" s="26" t="b">
        <f t="shared" si="891"/>
        <v>0</v>
      </c>
      <c r="BR1177" s="26" t="b">
        <f t="shared" si="892"/>
        <v>0</v>
      </c>
      <c r="BS1177" s="26" t="b">
        <f t="shared" si="893"/>
        <v>0</v>
      </c>
      <c r="BT1177" s="26" t="b">
        <f t="shared" si="894"/>
        <v>0</v>
      </c>
      <c r="BU1177" s="26" t="b">
        <f t="shared" si="895"/>
        <v>0</v>
      </c>
    </row>
    <row r="1178" spans="2:73" ht="15" thickBot="1" x14ac:dyDescent="0.35">
      <c r="B1178" s="17">
        <f>VLOOKUP($AC1178,LS_Coint_BD!$B$3:$D$1079,2)</f>
        <v>0</v>
      </c>
      <c r="C1178" s="87">
        <f>VLOOKUP($AC1178,LS_Coint_BD!$B$3:$D$1079,3)</f>
        <v>0</v>
      </c>
      <c r="D1178" s="68">
        <f t="shared" si="855"/>
        <v>0</v>
      </c>
      <c r="E1178" s="65">
        <f t="shared" si="856"/>
        <v>0</v>
      </c>
      <c r="F1178" s="69">
        <f t="shared" si="857"/>
        <v>0</v>
      </c>
      <c r="G1178" s="68">
        <f t="shared" si="858"/>
        <v>0</v>
      </c>
      <c r="H1178" s="65">
        <f t="shared" si="859"/>
        <v>0</v>
      </c>
      <c r="I1178" s="69">
        <f t="shared" si="860"/>
        <v>0</v>
      </c>
      <c r="J1178" s="68">
        <f t="shared" si="861"/>
        <v>0</v>
      </c>
      <c r="K1178" s="65">
        <f t="shared" si="862"/>
        <v>0</v>
      </c>
      <c r="L1178" s="69">
        <f t="shared" si="863"/>
        <v>0</v>
      </c>
      <c r="M1178" s="68">
        <f t="shared" si="864"/>
        <v>0</v>
      </c>
      <c r="N1178" s="65">
        <f t="shared" si="865"/>
        <v>0</v>
      </c>
      <c r="O1178" s="69">
        <f t="shared" si="866"/>
        <v>0</v>
      </c>
      <c r="P1178" s="68">
        <f t="shared" si="867"/>
        <v>0</v>
      </c>
      <c r="Q1178" s="65">
        <f t="shared" si="868"/>
        <v>0</v>
      </c>
      <c r="R1178" s="69">
        <f t="shared" si="869"/>
        <v>0</v>
      </c>
      <c r="S1178" s="68">
        <f t="shared" si="870"/>
        <v>0</v>
      </c>
      <c r="T1178" s="65">
        <f t="shared" si="871"/>
        <v>0</v>
      </c>
      <c r="U1178" s="69">
        <f t="shared" si="872"/>
        <v>0</v>
      </c>
      <c r="V1178" s="68">
        <f t="shared" si="873"/>
        <v>0</v>
      </c>
      <c r="W1178" s="65">
        <f t="shared" si="874"/>
        <v>0</v>
      </c>
      <c r="X1178" s="69">
        <f t="shared" si="875"/>
        <v>0</v>
      </c>
      <c r="Y1178" s="68">
        <f t="shared" si="876"/>
        <v>0</v>
      </c>
      <c r="Z1178" s="65">
        <f t="shared" si="877"/>
        <v>0</v>
      </c>
      <c r="AA1178" s="69">
        <f t="shared" si="878"/>
        <v>0</v>
      </c>
      <c r="AB1178" s="98">
        <f>SUMIF(BN1178:BU1178,"VERDADEIRO",BN$3:$BU1177)</f>
        <v>0</v>
      </c>
      <c r="AC1178" s="97">
        <f t="shared" si="854"/>
        <v>1175</v>
      </c>
      <c r="AD1178" s="89">
        <f>RTD("tryd.rtdserver",,"COT",B1178,"ULT")</f>
        <v>0</v>
      </c>
      <c r="AE1178" s="89">
        <f>RTD("tryd.rtdserver",,"COT",C1178,"ULT")</f>
        <v>0</v>
      </c>
      <c r="AF1178" s="89">
        <f>VLOOKUP($AC1178,LS_Coint_BD!$B$3:$AQ$1079,AF$2)*$AD1178+VLOOKUP($AC1178,LS_Coint_BD!$B$3:$AQ$1079,AF$2+1)</f>
        <v>0</v>
      </c>
      <c r="AG1178" s="89">
        <f>VLOOKUP($AC1178,LS_Coint_BD!$B$3:$AQ$1079,AG$2)*$AD1178+VLOOKUP($AC1178,LS_Coint_BD!$B$3:$AQ$1079,AG$2+1)</f>
        <v>0</v>
      </c>
      <c r="AH1178" s="89">
        <f>VLOOKUP($AC1178,LS_Coint_BD!$B$3:$AQ$1079,AH$2)*$AD1178+VLOOKUP($AC1178,LS_Coint_BD!$B$3:$AQ$1079,AH$2+1)</f>
        <v>0</v>
      </c>
      <c r="AI1178" s="89">
        <f>VLOOKUP($AC1178,LS_Coint_BD!$B$3:$AQ$1079,AI$2)*$AD1178+VLOOKUP($AC1178,LS_Coint_BD!$B$3:$AQ$1079,AI$2+1)</f>
        <v>0</v>
      </c>
      <c r="AJ1178" s="89">
        <f>VLOOKUP($AC1178,LS_Coint_BD!$B$3:$AQ$1079,AJ$2)*$AD1178+VLOOKUP($AC1178,LS_Coint_BD!$B$3:$AQ$1079,AJ$2+1)</f>
        <v>0</v>
      </c>
      <c r="AK1178" s="89">
        <f>VLOOKUP($AC1178,LS_Coint_BD!$B$3:$AQ$1079,AK$2)*$AD1178+VLOOKUP($AC1178,LS_Coint_BD!$B$3:$AQ$1079,AK$2+1)</f>
        <v>0</v>
      </c>
      <c r="AL1178" s="89">
        <f>VLOOKUP($AC1178,LS_Coint_BD!$B$3:$AQ$1079,AL$2)*$AD1178+VLOOKUP($AC1178,LS_Coint_BD!$B$3:$AQ$1079,AL$2+1)</f>
        <v>0</v>
      </c>
      <c r="AM1178" s="89">
        <f>VLOOKUP($AC1178,LS_Coint_BD!$B$3:$AQ$1079,AM$2)*$AD1178+VLOOKUP($AC1178,LS_Coint_BD!$B$3:$AQ$1079,AM$2+1)</f>
        <v>0</v>
      </c>
      <c r="AN1178" s="89">
        <f>VLOOKUP($AC1178,LS_Coint_BD!$B$3:$AQ$1079,AN$2)</f>
        <v>0</v>
      </c>
      <c r="AO1178" s="89">
        <f>VLOOKUP($AC1178,LS_Coint_BD!$B$3:$AQ$1079,AO$2)</f>
        <v>0</v>
      </c>
      <c r="AP1178" s="89">
        <f>VLOOKUP($AC1178,LS_Coint_BD!$B$3:$AQ$1079,AP$2)</f>
        <v>0</v>
      </c>
      <c r="AQ1178" s="89">
        <f>VLOOKUP($AC1178,LS_Coint_BD!$B$3:$AQ$1079,AQ$2)</f>
        <v>0</v>
      </c>
      <c r="AR1178" s="89">
        <f>VLOOKUP($AC1178,LS_Coint_BD!$B$3:$AQ$1079,AR$2)</f>
        <v>0</v>
      </c>
      <c r="AS1178" s="89">
        <f>VLOOKUP($AC1178,LS_Coint_BD!$B$3:$AQ$1079,AS$2)</f>
        <v>0</v>
      </c>
      <c r="AT1178" s="89">
        <f>VLOOKUP($AC1178,LS_Coint_BD!$B$3:$AQ$1079,AT$2)</f>
        <v>0</v>
      </c>
      <c r="AU1178" s="89">
        <f>VLOOKUP($AC1178,LS_Coint_BD!$B$3:$AQ$1079,AU$2)</f>
        <v>0</v>
      </c>
      <c r="AV1178" s="89">
        <f>VLOOKUP($AC1178,LS_Coint_BD!$B$3:$AQ$1079,AV$2)</f>
        <v>0</v>
      </c>
      <c r="AW1178" s="89">
        <f>VLOOKUP($AC1178,LS_Coint_BD!$B$3:$AQ$1079,AW$2)</f>
        <v>0</v>
      </c>
      <c r="AX1178" s="89">
        <f>VLOOKUP($AC1178,LS_Coint_BD!$B$3:$AQ$1079,AX$2)</f>
        <v>0</v>
      </c>
      <c r="AY1178" s="89">
        <f>VLOOKUP($AC1178,LS_Coint_BD!$B$3:$AQ$1079,AY$2)</f>
        <v>0</v>
      </c>
      <c r="AZ1178" s="89">
        <f>VLOOKUP($AC1178,LS_Coint_BD!$B$3:$AQ$1079,AZ$2)</f>
        <v>0</v>
      </c>
      <c r="BA1178" s="89">
        <f>VLOOKUP($AC1178,LS_Coint_BD!$B$3:$AQ$1079,BA$2)</f>
        <v>0</v>
      </c>
      <c r="BB1178" s="89">
        <f>VLOOKUP($AC1178,LS_Coint_BD!$B$3:$AQ$1079,BB$2)</f>
        <v>0</v>
      </c>
      <c r="BC1178" s="89">
        <f>VLOOKUP($AC1178,LS_Coint_BD!$B$3:$AQ$1079,BC$2)</f>
        <v>0</v>
      </c>
      <c r="BD1178" s="89">
        <f t="shared" si="879"/>
        <v>0</v>
      </c>
      <c r="BE1178" s="89">
        <f t="shared" si="880"/>
        <v>0</v>
      </c>
      <c r="BF1178" s="89">
        <f t="shared" si="881"/>
        <v>0</v>
      </c>
      <c r="BG1178" s="89">
        <f t="shared" si="882"/>
        <v>0</v>
      </c>
      <c r="BH1178" s="89">
        <f t="shared" si="883"/>
        <v>0</v>
      </c>
      <c r="BI1178" s="89">
        <f t="shared" si="884"/>
        <v>0</v>
      </c>
      <c r="BJ1178" s="89">
        <f t="shared" si="885"/>
        <v>0</v>
      </c>
      <c r="BK1178" s="89">
        <f t="shared" si="886"/>
        <v>0</v>
      </c>
      <c r="BL1178" s="89">
        <f t="shared" si="887"/>
        <v>0</v>
      </c>
      <c r="BM1178" s="89"/>
      <c r="BN1178" s="26" t="b">
        <f t="shared" si="888"/>
        <v>0</v>
      </c>
      <c r="BO1178" s="26" t="b">
        <f t="shared" si="889"/>
        <v>0</v>
      </c>
      <c r="BP1178" s="26" t="b">
        <f t="shared" si="890"/>
        <v>0</v>
      </c>
      <c r="BQ1178" s="26" t="b">
        <f t="shared" si="891"/>
        <v>0</v>
      </c>
      <c r="BR1178" s="26" t="b">
        <f t="shared" si="892"/>
        <v>0</v>
      </c>
      <c r="BS1178" s="26" t="b">
        <f t="shared" si="893"/>
        <v>0</v>
      </c>
      <c r="BT1178" s="26" t="b">
        <f t="shared" si="894"/>
        <v>0</v>
      </c>
      <c r="BU1178" s="26" t="b">
        <f t="shared" si="895"/>
        <v>0</v>
      </c>
    </row>
    <row r="1179" spans="2:73" ht="15" thickBot="1" x14ac:dyDescent="0.35">
      <c r="B1179" s="17">
        <f>VLOOKUP($AC1179,LS_Coint_BD!$B$3:$D$1079,2)</f>
        <v>0</v>
      </c>
      <c r="C1179" s="87">
        <f>VLOOKUP($AC1179,LS_Coint_BD!$B$3:$D$1079,3)</f>
        <v>0</v>
      </c>
      <c r="D1179" s="68">
        <f t="shared" si="855"/>
        <v>0</v>
      </c>
      <c r="E1179" s="65">
        <f t="shared" si="856"/>
        <v>0</v>
      </c>
      <c r="F1179" s="69">
        <f t="shared" si="857"/>
        <v>0</v>
      </c>
      <c r="G1179" s="68">
        <f t="shared" si="858"/>
        <v>0</v>
      </c>
      <c r="H1179" s="65">
        <f t="shared" si="859"/>
        <v>0</v>
      </c>
      <c r="I1179" s="69">
        <f t="shared" si="860"/>
        <v>0</v>
      </c>
      <c r="J1179" s="68">
        <f t="shared" si="861"/>
        <v>0</v>
      </c>
      <c r="K1179" s="65">
        <f t="shared" si="862"/>
        <v>0</v>
      </c>
      <c r="L1179" s="69">
        <f t="shared" si="863"/>
        <v>0</v>
      </c>
      <c r="M1179" s="68">
        <f t="shared" si="864"/>
        <v>0</v>
      </c>
      <c r="N1179" s="65">
        <f t="shared" si="865"/>
        <v>0</v>
      </c>
      <c r="O1179" s="69">
        <f t="shared" si="866"/>
        <v>0</v>
      </c>
      <c r="P1179" s="68">
        <f t="shared" si="867"/>
        <v>0</v>
      </c>
      <c r="Q1179" s="65">
        <f t="shared" si="868"/>
        <v>0</v>
      </c>
      <c r="R1179" s="69">
        <f t="shared" si="869"/>
        <v>0</v>
      </c>
      <c r="S1179" s="68">
        <f t="shared" si="870"/>
        <v>0</v>
      </c>
      <c r="T1179" s="65">
        <f t="shared" si="871"/>
        <v>0</v>
      </c>
      <c r="U1179" s="69">
        <f t="shared" si="872"/>
        <v>0</v>
      </c>
      <c r="V1179" s="68">
        <f t="shared" si="873"/>
        <v>0</v>
      </c>
      <c r="W1179" s="65">
        <f t="shared" si="874"/>
        <v>0</v>
      </c>
      <c r="X1179" s="69">
        <f t="shared" si="875"/>
        <v>0</v>
      </c>
      <c r="Y1179" s="68">
        <f t="shared" si="876"/>
        <v>0</v>
      </c>
      <c r="Z1179" s="65">
        <f t="shared" si="877"/>
        <v>0</v>
      </c>
      <c r="AA1179" s="69">
        <f t="shared" si="878"/>
        <v>0</v>
      </c>
      <c r="AB1179" s="98">
        <f>SUMIF(BN1179:BU1179,"VERDADEIRO",BN$3:$BU1178)</f>
        <v>0</v>
      </c>
      <c r="AC1179" s="97">
        <f t="shared" si="854"/>
        <v>1176</v>
      </c>
      <c r="AD1179" s="89">
        <f>RTD("tryd.rtdserver",,"COT",B1179,"ULT")</f>
        <v>0</v>
      </c>
      <c r="AE1179" s="89">
        <f>RTD("tryd.rtdserver",,"COT",C1179,"ULT")</f>
        <v>0</v>
      </c>
      <c r="AF1179" s="89">
        <f>VLOOKUP($AC1179,LS_Coint_BD!$B$3:$AQ$1079,AF$2)*$AD1179+VLOOKUP($AC1179,LS_Coint_BD!$B$3:$AQ$1079,AF$2+1)</f>
        <v>0</v>
      </c>
      <c r="AG1179" s="89">
        <f>VLOOKUP($AC1179,LS_Coint_BD!$B$3:$AQ$1079,AG$2)*$AD1179+VLOOKUP($AC1179,LS_Coint_BD!$B$3:$AQ$1079,AG$2+1)</f>
        <v>0</v>
      </c>
      <c r="AH1179" s="89">
        <f>VLOOKUP($AC1179,LS_Coint_BD!$B$3:$AQ$1079,AH$2)*$AD1179+VLOOKUP($AC1179,LS_Coint_BD!$B$3:$AQ$1079,AH$2+1)</f>
        <v>0</v>
      </c>
      <c r="AI1179" s="89">
        <f>VLOOKUP($AC1179,LS_Coint_BD!$B$3:$AQ$1079,AI$2)*$AD1179+VLOOKUP($AC1179,LS_Coint_BD!$B$3:$AQ$1079,AI$2+1)</f>
        <v>0</v>
      </c>
      <c r="AJ1179" s="89">
        <f>VLOOKUP($AC1179,LS_Coint_BD!$B$3:$AQ$1079,AJ$2)*$AD1179+VLOOKUP($AC1179,LS_Coint_BD!$B$3:$AQ$1079,AJ$2+1)</f>
        <v>0</v>
      </c>
      <c r="AK1179" s="89">
        <f>VLOOKUP($AC1179,LS_Coint_BD!$B$3:$AQ$1079,AK$2)*$AD1179+VLOOKUP($AC1179,LS_Coint_BD!$B$3:$AQ$1079,AK$2+1)</f>
        <v>0</v>
      </c>
      <c r="AL1179" s="89">
        <f>VLOOKUP($AC1179,LS_Coint_BD!$B$3:$AQ$1079,AL$2)*$AD1179+VLOOKUP($AC1179,LS_Coint_BD!$B$3:$AQ$1079,AL$2+1)</f>
        <v>0</v>
      </c>
      <c r="AM1179" s="89">
        <f>VLOOKUP($AC1179,LS_Coint_BD!$B$3:$AQ$1079,AM$2)*$AD1179+VLOOKUP($AC1179,LS_Coint_BD!$B$3:$AQ$1079,AM$2+1)</f>
        <v>0</v>
      </c>
      <c r="AN1179" s="89">
        <f>VLOOKUP($AC1179,LS_Coint_BD!$B$3:$AQ$1079,AN$2)</f>
        <v>0</v>
      </c>
      <c r="AO1179" s="89">
        <f>VLOOKUP($AC1179,LS_Coint_BD!$B$3:$AQ$1079,AO$2)</f>
        <v>0</v>
      </c>
      <c r="AP1179" s="89">
        <f>VLOOKUP($AC1179,LS_Coint_BD!$B$3:$AQ$1079,AP$2)</f>
        <v>0</v>
      </c>
      <c r="AQ1179" s="89">
        <f>VLOOKUP($AC1179,LS_Coint_BD!$B$3:$AQ$1079,AQ$2)</f>
        <v>0</v>
      </c>
      <c r="AR1179" s="89">
        <f>VLOOKUP($AC1179,LS_Coint_BD!$B$3:$AQ$1079,AR$2)</f>
        <v>0</v>
      </c>
      <c r="AS1179" s="89">
        <f>VLOOKUP($AC1179,LS_Coint_BD!$B$3:$AQ$1079,AS$2)</f>
        <v>0</v>
      </c>
      <c r="AT1179" s="89">
        <f>VLOOKUP($AC1179,LS_Coint_BD!$B$3:$AQ$1079,AT$2)</f>
        <v>0</v>
      </c>
      <c r="AU1179" s="89">
        <f>VLOOKUP($AC1179,LS_Coint_BD!$B$3:$AQ$1079,AU$2)</f>
        <v>0</v>
      </c>
      <c r="AV1179" s="89">
        <f>VLOOKUP($AC1179,LS_Coint_BD!$B$3:$AQ$1079,AV$2)</f>
        <v>0</v>
      </c>
      <c r="AW1179" s="89">
        <f>VLOOKUP($AC1179,LS_Coint_BD!$B$3:$AQ$1079,AW$2)</f>
        <v>0</v>
      </c>
      <c r="AX1179" s="89">
        <f>VLOOKUP($AC1179,LS_Coint_BD!$B$3:$AQ$1079,AX$2)</f>
        <v>0</v>
      </c>
      <c r="AY1179" s="89">
        <f>VLOOKUP($AC1179,LS_Coint_BD!$B$3:$AQ$1079,AY$2)</f>
        <v>0</v>
      </c>
      <c r="AZ1179" s="89">
        <f>VLOOKUP($AC1179,LS_Coint_BD!$B$3:$AQ$1079,AZ$2)</f>
        <v>0</v>
      </c>
      <c r="BA1179" s="89">
        <f>VLOOKUP($AC1179,LS_Coint_BD!$B$3:$AQ$1079,BA$2)</f>
        <v>0</v>
      </c>
      <c r="BB1179" s="89">
        <f>VLOOKUP($AC1179,LS_Coint_BD!$B$3:$AQ$1079,BB$2)</f>
        <v>0</v>
      </c>
      <c r="BC1179" s="89">
        <f>VLOOKUP($AC1179,LS_Coint_BD!$B$3:$AQ$1079,BC$2)</f>
        <v>0</v>
      </c>
      <c r="BD1179" s="89">
        <f t="shared" si="879"/>
        <v>0</v>
      </c>
      <c r="BE1179" s="89">
        <f t="shared" si="880"/>
        <v>0</v>
      </c>
      <c r="BF1179" s="89">
        <f t="shared" si="881"/>
        <v>0</v>
      </c>
      <c r="BG1179" s="89">
        <f t="shared" si="882"/>
        <v>0</v>
      </c>
      <c r="BH1179" s="89">
        <f t="shared" si="883"/>
        <v>0</v>
      </c>
      <c r="BI1179" s="89">
        <f t="shared" si="884"/>
        <v>0</v>
      </c>
      <c r="BJ1179" s="89">
        <f t="shared" si="885"/>
        <v>0</v>
      </c>
      <c r="BK1179" s="89">
        <f t="shared" si="886"/>
        <v>0</v>
      </c>
      <c r="BL1179" s="89">
        <f t="shared" si="887"/>
        <v>0</v>
      </c>
      <c r="BM1179" s="89"/>
      <c r="BN1179" s="26" t="b">
        <f t="shared" si="888"/>
        <v>0</v>
      </c>
      <c r="BO1179" s="26" t="b">
        <f t="shared" si="889"/>
        <v>0</v>
      </c>
      <c r="BP1179" s="26" t="b">
        <f t="shared" si="890"/>
        <v>0</v>
      </c>
      <c r="BQ1179" s="26" t="b">
        <f t="shared" si="891"/>
        <v>0</v>
      </c>
      <c r="BR1179" s="26" t="b">
        <f t="shared" si="892"/>
        <v>0</v>
      </c>
      <c r="BS1179" s="26" t="b">
        <f t="shared" si="893"/>
        <v>0</v>
      </c>
      <c r="BT1179" s="26" t="b">
        <f t="shared" si="894"/>
        <v>0</v>
      </c>
      <c r="BU1179" s="26" t="b">
        <f t="shared" si="895"/>
        <v>0</v>
      </c>
    </row>
    <row r="1180" spans="2:73" ht="15" thickBot="1" x14ac:dyDescent="0.35">
      <c r="B1180" s="17">
        <f>VLOOKUP($AC1180,LS_Coint_BD!$B$3:$D$1079,2)</f>
        <v>0</v>
      </c>
      <c r="C1180" s="87">
        <f>VLOOKUP($AC1180,LS_Coint_BD!$B$3:$D$1079,3)</f>
        <v>0</v>
      </c>
      <c r="D1180" s="68">
        <f t="shared" si="855"/>
        <v>0</v>
      </c>
      <c r="E1180" s="65">
        <f t="shared" si="856"/>
        <v>0</v>
      </c>
      <c r="F1180" s="69">
        <f t="shared" si="857"/>
        <v>0</v>
      </c>
      <c r="G1180" s="68">
        <f t="shared" si="858"/>
        <v>0</v>
      </c>
      <c r="H1180" s="65">
        <f t="shared" si="859"/>
        <v>0</v>
      </c>
      <c r="I1180" s="69">
        <f t="shared" si="860"/>
        <v>0</v>
      </c>
      <c r="J1180" s="68">
        <f t="shared" si="861"/>
        <v>0</v>
      </c>
      <c r="K1180" s="65">
        <f t="shared" si="862"/>
        <v>0</v>
      </c>
      <c r="L1180" s="69">
        <f t="shared" si="863"/>
        <v>0</v>
      </c>
      <c r="M1180" s="68">
        <f t="shared" si="864"/>
        <v>0</v>
      </c>
      <c r="N1180" s="65">
        <f t="shared" si="865"/>
        <v>0</v>
      </c>
      <c r="O1180" s="69">
        <f t="shared" si="866"/>
        <v>0</v>
      </c>
      <c r="P1180" s="68">
        <f t="shared" si="867"/>
        <v>0</v>
      </c>
      <c r="Q1180" s="65">
        <f t="shared" si="868"/>
        <v>0</v>
      </c>
      <c r="R1180" s="69">
        <f t="shared" si="869"/>
        <v>0</v>
      </c>
      <c r="S1180" s="68">
        <f t="shared" si="870"/>
        <v>0</v>
      </c>
      <c r="T1180" s="65">
        <f t="shared" si="871"/>
        <v>0</v>
      </c>
      <c r="U1180" s="69">
        <f t="shared" si="872"/>
        <v>0</v>
      </c>
      <c r="V1180" s="68">
        <f t="shared" si="873"/>
        <v>0</v>
      </c>
      <c r="W1180" s="65">
        <f t="shared" si="874"/>
        <v>0</v>
      </c>
      <c r="X1180" s="69">
        <f t="shared" si="875"/>
        <v>0</v>
      </c>
      <c r="Y1180" s="68">
        <f t="shared" si="876"/>
        <v>0</v>
      </c>
      <c r="Z1180" s="65">
        <f t="shared" si="877"/>
        <v>0</v>
      </c>
      <c r="AA1180" s="69">
        <f t="shared" si="878"/>
        <v>0</v>
      </c>
      <c r="AB1180" s="98">
        <f>SUMIF(BN1180:BU1180,"VERDADEIRO",BN$3:$BU1179)</f>
        <v>0</v>
      </c>
      <c r="AC1180" s="97">
        <f t="shared" si="854"/>
        <v>1177</v>
      </c>
      <c r="AD1180" s="89">
        <f>RTD("tryd.rtdserver",,"COT",B1180,"ULT")</f>
        <v>0</v>
      </c>
      <c r="AE1180" s="89">
        <f>RTD("tryd.rtdserver",,"COT",C1180,"ULT")</f>
        <v>0</v>
      </c>
      <c r="AF1180" s="89">
        <f>VLOOKUP($AC1180,LS_Coint_BD!$B$3:$AQ$1079,AF$2)*$AD1180+VLOOKUP($AC1180,LS_Coint_BD!$B$3:$AQ$1079,AF$2+1)</f>
        <v>0</v>
      </c>
      <c r="AG1180" s="89">
        <f>VLOOKUP($AC1180,LS_Coint_BD!$B$3:$AQ$1079,AG$2)*$AD1180+VLOOKUP($AC1180,LS_Coint_BD!$B$3:$AQ$1079,AG$2+1)</f>
        <v>0</v>
      </c>
      <c r="AH1180" s="89">
        <f>VLOOKUP($AC1180,LS_Coint_BD!$B$3:$AQ$1079,AH$2)*$AD1180+VLOOKUP($AC1180,LS_Coint_BD!$B$3:$AQ$1079,AH$2+1)</f>
        <v>0</v>
      </c>
      <c r="AI1180" s="89">
        <f>VLOOKUP($AC1180,LS_Coint_BD!$B$3:$AQ$1079,AI$2)*$AD1180+VLOOKUP($AC1180,LS_Coint_BD!$B$3:$AQ$1079,AI$2+1)</f>
        <v>0</v>
      </c>
      <c r="AJ1180" s="89">
        <f>VLOOKUP($AC1180,LS_Coint_BD!$B$3:$AQ$1079,AJ$2)*$AD1180+VLOOKUP($AC1180,LS_Coint_BD!$B$3:$AQ$1079,AJ$2+1)</f>
        <v>0</v>
      </c>
      <c r="AK1180" s="89">
        <f>VLOOKUP($AC1180,LS_Coint_BD!$B$3:$AQ$1079,AK$2)*$AD1180+VLOOKUP($AC1180,LS_Coint_BD!$B$3:$AQ$1079,AK$2+1)</f>
        <v>0</v>
      </c>
      <c r="AL1180" s="89">
        <f>VLOOKUP($AC1180,LS_Coint_BD!$B$3:$AQ$1079,AL$2)*$AD1180+VLOOKUP($AC1180,LS_Coint_BD!$B$3:$AQ$1079,AL$2+1)</f>
        <v>0</v>
      </c>
      <c r="AM1180" s="89">
        <f>VLOOKUP($AC1180,LS_Coint_BD!$B$3:$AQ$1079,AM$2)*$AD1180+VLOOKUP($AC1180,LS_Coint_BD!$B$3:$AQ$1079,AM$2+1)</f>
        <v>0</v>
      </c>
      <c r="AN1180" s="89">
        <f>VLOOKUP($AC1180,LS_Coint_BD!$B$3:$AQ$1079,AN$2)</f>
        <v>0</v>
      </c>
      <c r="AO1180" s="89">
        <f>VLOOKUP($AC1180,LS_Coint_BD!$B$3:$AQ$1079,AO$2)</f>
        <v>0</v>
      </c>
      <c r="AP1180" s="89">
        <f>VLOOKUP($AC1180,LS_Coint_BD!$B$3:$AQ$1079,AP$2)</f>
        <v>0</v>
      </c>
      <c r="AQ1180" s="89">
        <f>VLOOKUP($AC1180,LS_Coint_BD!$B$3:$AQ$1079,AQ$2)</f>
        <v>0</v>
      </c>
      <c r="AR1180" s="89">
        <f>VLOOKUP($AC1180,LS_Coint_BD!$B$3:$AQ$1079,AR$2)</f>
        <v>0</v>
      </c>
      <c r="AS1180" s="89">
        <f>VLOOKUP($AC1180,LS_Coint_BD!$B$3:$AQ$1079,AS$2)</f>
        <v>0</v>
      </c>
      <c r="AT1180" s="89">
        <f>VLOOKUP($AC1180,LS_Coint_BD!$B$3:$AQ$1079,AT$2)</f>
        <v>0</v>
      </c>
      <c r="AU1180" s="89">
        <f>VLOOKUP($AC1180,LS_Coint_BD!$B$3:$AQ$1079,AU$2)</f>
        <v>0</v>
      </c>
      <c r="AV1180" s="89">
        <f>VLOOKUP($AC1180,LS_Coint_BD!$B$3:$AQ$1079,AV$2)</f>
        <v>0</v>
      </c>
      <c r="AW1180" s="89">
        <f>VLOOKUP($AC1180,LS_Coint_BD!$B$3:$AQ$1079,AW$2)</f>
        <v>0</v>
      </c>
      <c r="AX1180" s="89">
        <f>VLOOKUP($AC1180,LS_Coint_BD!$B$3:$AQ$1079,AX$2)</f>
        <v>0</v>
      </c>
      <c r="AY1180" s="89">
        <f>VLOOKUP($AC1180,LS_Coint_BD!$B$3:$AQ$1079,AY$2)</f>
        <v>0</v>
      </c>
      <c r="AZ1180" s="89">
        <f>VLOOKUP($AC1180,LS_Coint_BD!$B$3:$AQ$1079,AZ$2)</f>
        <v>0</v>
      </c>
      <c r="BA1180" s="89">
        <f>VLOOKUP($AC1180,LS_Coint_BD!$B$3:$AQ$1079,BA$2)</f>
        <v>0</v>
      </c>
      <c r="BB1180" s="89">
        <f>VLOOKUP($AC1180,LS_Coint_BD!$B$3:$AQ$1079,BB$2)</f>
        <v>0</v>
      </c>
      <c r="BC1180" s="89">
        <f>VLOOKUP($AC1180,LS_Coint_BD!$B$3:$AQ$1079,BC$2)</f>
        <v>0</v>
      </c>
      <c r="BD1180" s="89">
        <f t="shared" si="879"/>
        <v>0</v>
      </c>
      <c r="BE1180" s="89">
        <f t="shared" si="880"/>
        <v>0</v>
      </c>
      <c r="BF1180" s="89">
        <f t="shared" si="881"/>
        <v>0</v>
      </c>
      <c r="BG1180" s="89">
        <f t="shared" si="882"/>
        <v>0</v>
      </c>
      <c r="BH1180" s="89">
        <f t="shared" si="883"/>
        <v>0</v>
      </c>
      <c r="BI1180" s="89">
        <f t="shared" si="884"/>
        <v>0</v>
      </c>
      <c r="BJ1180" s="89">
        <f t="shared" si="885"/>
        <v>0</v>
      </c>
      <c r="BK1180" s="89">
        <f t="shared" si="886"/>
        <v>0</v>
      </c>
      <c r="BL1180" s="89">
        <f t="shared" si="887"/>
        <v>0</v>
      </c>
      <c r="BM1180" s="89"/>
      <c r="BN1180" s="26" t="b">
        <f t="shared" si="888"/>
        <v>0</v>
      </c>
      <c r="BO1180" s="26" t="b">
        <f t="shared" si="889"/>
        <v>0</v>
      </c>
      <c r="BP1180" s="26" t="b">
        <f t="shared" si="890"/>
        <v>0</v>
      </c>
      <c r="BQ1180" s="26" t="b">
        <f t="shared" si="891"/>
        <v>0</v>
      </c>
      <c r="BR1180" s="26" t="b">
        <f t="shared" si="892"/>
        <v>0</v>
      </c>
      <c r="BS1180" s="26" t="b">
        <f t="shared" si="893"/>
        <v>0</v>
      </c>
      <c r="BT1180" s="26" t="b">
        <f t="shared" si="894"/>
        <v>0</v>
      </c>
      <c r="BU1180" s="26" t="b">
        <f t="shared" si="895"/>
        <v>0</v>
      </c>
    </row>
    <row r="1181" spans="2:73" ht="15" thickBot="1" x14ac:dyDescent="0.35">
      <c r="B1181" s="17">
        <f>VLOOKUP($AC1181,LS_Coint_BD!$B$3:$D$1079,2)</f>
        <v>0</v>
      </c>
      <c r="C1181" s="87">
        <f>VLOOKUP($AC1181,LS_Coint_BD!$B$3:$D$1079,3)</f>
        <v>0</v>
      </c>
      <c r="D1181" s="68">
        <f t="shared" si="855"/>
        <v>0</v>
      </c>
      <c r="E1181" s="65">
        <f t="shared" si="856"/>
        <v>0</v>
      </c>
      <c r="F1181" s="69">
        <f t="shared" si="857"/>
        <v>0</v>
      </c>
      <c r="G1181" s="68">
        <f t="shared" si="858"/>
        <v>0</v>
      </c>
      <c r="H1181" s="65">
        <f t="shared" si="859"/>
        <v>0</v>
      </c>
      <c r="I1181" s="69">
        <f t="shared" si="860"/>
        <v>0</v>
      </c>
      <c r="J1181" s="68">
        <f t="shared" si="861"/>
        <v>0</v>
      </c>
      <c r="K1181" s="65">
        <f t="shared" si="862"/>
        <v>0</v>
      </c>
      <c r="L1181" s="69">
        <f t="shared" si="863"/>
        <v>0</v>
      </c>
      <c r="M1181" s="68">
        <f t="shared" si="864"/>
        <v>0</v>
      </c>
      <c r="N1181" s="65">
        <f t="shared" si="865"/>
        <v>0</v>
      </c>
      <c r="O1181" s="69">
        <f t="shared" si="866"/>
        <v>0</v>
      </c>
      <c r="P1181" s="68">
        <f t="shared" si="867"/>
        <v>0</v>
      </c>
      <c r="Q1181" s="65">
        <f t="shared" si="868"/>
        <v>0</v>
      </c>
      <c r="R1181" s="69">
        <f t="shared" si="869"/>
        <v>0</v>
      </c>
      <c r="S1181" s="68">
        <f t="shared" si="870"/>
        <v>0</v>
      </c>
      <c r="T1181" s="65">
        <f t="shared" si="871"/>
        <v>0</v>
      </c>
      <c r="U1181" s="69">
        <f t="shared" si="872"/>
        <v>0</v>
      </c>
      <c r="V1181" s="68">
        <f t="shared" si="873"/>
        <v>0</v>
      </c>
      <c r="W1181" s="65">
        <f t="shared" si="874"/>
        <v>0</v>
      </c>
      <c r="X1181" s="69">
        <f t="shared" si="875"/>
        <v>0</v>
      </c>
      <c r="Y1181" s="68">
        <f t="shared" si="876"/>
        <v>0</v>
      </c>
      <c r="Z1181" s="65">
        <f t="shared" si="877"/>
        <v>0</v>
      </c>
      <c r="AA1181" s="69">
        <f t="shared" si="878"/>
        <v>0</v>
      </c>
      <c r="AB1181" s="98">
        <f>SUMIF(BN1181:BU1181,"VERDADEIRO",BN$3:$BU1180)</f>
        <v>0</v>
      </c>
      <c r="AC1181" s="97">
        <f t="shared" si="854"/>
        <v>1178</v>
      </c>
      <c r="AD1181" s="89">
        <f>RTD("tryd.rtdserver",,"COT",B1181,"ULT")</f>
        <v>0</v>
      </c>
      <c r="AE1181" s="89">
        <f>RTD("tryd.rtdserver",,"COT",C1181,"ULT")</f>
        <v>0</v>
      </c>
      <c r="AF1181" s="89">
        <f>VLOOKUP($AC1181,LS_Coint_BD!$B$3:$AQ$1079,AF$2)*$AD1181+VLOOKUP($AC1181,LS_Coint_BD!$B$3:$AQ$1079,AF$2+1)</f>
        <v>0</v>
      </c>
      <c r="AG1181" s="89">
        <f>VLOOKUP($AC1181,LS_Coint_BD!$B$3:$AQ$1079,AG$2)*$AD1181+VLOOKUP($AC1181,LS_Coint_BD!$B$3:$AQ$1079,AG$2+1)</f>
        <v>0</v>
      </c>
      <c r="AH1181" s="89">
        <f>VLOOKUP($AC1181,LS_Coint_BD!$B$3:$AQ$1079,AH$2)*$AD1181+VLOOKUP($AC1181,LS_Coint_BD!$B$3:$AQ$1079,AH$2+1)</f>
        <v>0</v>
      </c>
      <c r="AI1181" s="89">
        <f>VLOOKUP($AC1181,LS_Coint_BD!$B$3:$AQ$1079,AI$2)*$AD1181+VLOOKUP($AC1181,LS_Coint_BD!$B$3:$AQ$1079,AI$2+1)</f>
        <v>0</v>
      </c>
      <c r="AJ1181" s="89">
        <f>VLOOKUP($AC1181,LS_Coint_BD!$B$3:$AQ$1079,AJ$2)*$AD1181+VLOOKUP($AC1181,LS_Coint_BD!$B$3:$AQ$1079,AJ$2+1)</f>
        <v>0</v>
      </c>
      <c r="AK1181" s="89">
        <f>VLOOKUP($AC1181,LS_Coint_BD!$B$3:$AQ$1079,AK$2)*$AD1181+VLOOKUP($AC1181,LS_Coint_BD!$B$3:$AQ$1079,AK$2+1)</f>
        <v>0</v>
      </c>
      <c r="AL1181" s="89">
        <f>VLOOKUP($AC1181,LS_Coint_BD!$B$3:$AQ$1079,AL$2)*$AD1181+VLOOKUP($AC1181,LS_Coint_BD!$B$3:$AQ$1079,AL$2+1)</f>
        <v>0</v>
      </c>
      <c r="AM1181" s="89">
        <f>VLOOKUP($AC1181,LS_Coint_BD!$B$3:$AQ$1079,AM$2)*$AD1181+VLOOKUP($AC1181,LS_Coint_BD!$B$3:$AQ$1079,AM$2+1)</f>
        <v>0</v>
      </c>
      <c r="AN1181" s="89">
        <f>VLOOKUP($AC1181,LS_Coint_BD!$B$3:$AQ$1079,AN$2)</f>
        <v>0</v>
      </c>
      <c r="AO1181" s="89">
        <f>VLOOKUP($AC1181,LS_Coint_BD!$B$3:$AQ$1079,AO$2)</f>
        <v>0</v>
      </c>
      <c r="AP1181" s="89">
        <f>VLOOKUP($AC1181,LS_Coint_BD!$B$3:$AQ$1079,AP$2)</f>
        <v>0</v>
      </c>
      <c r="AQ1181" s="89">
        <f>VLOOKUP($AC1181,LS_Coint_BD!$B$3:$AQ$1079,AQ$2)</f>
        <v>0</v>
      </c>
      <c r="AR1181" s="89">
        <f>VLOOKUP($AC1181,LS_Coint_BD!$B$3:$AQ$1079,AR$2)</f>
        <v>0</v>
      </c>
      <c r="AS1181" s="89">
        <f>VLOOKUP($AC1181,LS_Coint_BD!$B$3:$AQ$1079,AS$2)</f>
        <v>0</v>
      </c>
      <c r="AT1181" s="89">
        <f>VLOOKUP($AC1181,LS_Coint_BD!$B$3:$AQ$1079,AT$2)</f>
        <v>0</v>
      </c>
      <c r="AU1181" s="89">
        <f>VLOOKUP($AC1181,LS_Coint_BD!$B$3:$AQ$1079,AU$2)</f>
        <v>0</v>
      </c>
      <c r="AV1181" s="89">
        <f>VLOOKUP($AC1181,LS_Coint_BD!$B$3:$AQ$1079,AV$2)</f>
        <v>0</v>
      </c>
      <c r="AW1181" s="89">
        <f>VLOOKUP($AC1181,LS_Coint_BD!$B$3:$AQ$1079,AW$2)</f>
        <v>0</v>
      </c>
      <c r="AX1181" s="89">
        <f>VLOOKUP($AC1181,LS_Coint_BD!$B$3:$AQ$1079,AX$2)</f>
        <v>0</v>
      </c>
      <c r="AY1181" s="89">
        <f>VLOOKUP($AC1181,LS_Coint_BD!$B$3:$AQ$1079,AY$2)</f>
        <v>0</v>
      </c>
      <c r="AZ1181" s="89">
        <f>VLOOKUP($AC1181,LS_Coint_BD!$B$3:$AQ$1079,AZ$2)</f>
        <v>0</v>
      </c>
      <c r="BA1181" s="89">
        <f>VLOOKUP($AC1181,LS_Coint_BD!$B$3:$AQ$1079,BA$2)</f>
        <v>0</v>
      </c>
      <c r="BB1181" s="89">
        <f>VLOOKUP($AC1181,LS_Coint_BD!$B$3:$AQ$1079,BB$2)</f>
        <v>0</v>
      </c>
      <c r="BC1181" s="89">
        <f>VLOOKUP($AC1181,LS_Coint_BD!$B$3:$AQ$1079,BC$2)</f>
        <v>0</v>
      </c>
      <c r="BD1181" s="89">
        <f t="shared" si="879"/>
        <v>0</v>
      </c>
      <c r="BE1181" s="89">
        <f t="shared" si="880"/>
        <v>0</v>
      </c>
      <c r="BF1181" s="89">
        <f t="shared" si="881"/>
        <v>0</v>
      </c>
      <c r="BG1181" s="89">
        <f t="shared" si="882"/>
        <v>0</v>
      </c>
      <c r="BH1181" s="89">
        <f t="shared" si="883"/>
        <v>0</v>
      </c>
      <c r="BI1181" s="89">
        <f t="shared" si="884"/>
        <v>0</v>
      </c>
      <c r="BJ1181" s="89">
        <f t="shared" si="885"/>
        <v>0</v>
      </c>
      <c r="BK1181" s="89">
        <f t="shared" si="886"/>
        <v>0</v>
      </c>
      <c r="BL1181" s="89">
        <f t="shared" si="887"/>
        <v>0</v>
      </c>
      <c r="BM1181" s="89"/>
      <c r="BN1181" s="26" t="b">
        <f t="shared" si="888"/>
        <v>0</v>
      </c>
      <c r="BO1181" s="26" t="b">
        <f t="shared" si="889"/>
        <v>0</v>
      </c>
      <c r="BP1181" s="26" t="b">
        <f t="shared" si="890"/>
        <v>0</v>
      </c>
      <c r="BQ1181" s="26" t="b">
        <f t="shared" si="891"/>
        <v>0</v>
      </c>
      <c r="BR1181" s="26" t="b">
        <f t="shared" si="892"/>
        <v>0</v>
      </c>
      <c r="BS1181" s="26" t="b">
        <f t="shared" si="893"/>
        <v>0</v>
      </c>
      <c r="BT1181" s="26" t="b">
        <f t="shared" si="894"/>
        <v>0</v>
      </c>
      <c r="BU1181" s="26" t="b">
        <f t="shared" si="895"/>
        <v>0</v>
      </c>
    </row>
    <row r="1182" spans="2:73" ht="15" thickBot="1" x14ac:dyDescent="0.35">
      <c r="B1182" s="17">
        <f>VLOOKUP($AC1182,LS_Coint_BD!$B$3:$D$1079,2)</f>
        <v>0</v>
      </c>
      <c r="C1182" s="87">
        <f>VLOOKUP($AC1182,LS_Coint_BD!$B$3:$D$1079,3)</f>
        <v>0</v>
      </c>
      <c r="D1182" s="68">
        <f t="shared" si="855"/>
        <v>0</v>
      </c>
      <c r="E1182" s="65">
        <f t="shared" si="856"/>
        <v>0</v>
      </c>
      <c r="F1182" s="69">
        <f t="shared" si="857"/>
        <v>0</v>
      </c>
      <c r="G1182" s="68">
        <f t="shared" si="858"/>
        <v>0</v>
      </c>
      <c r="H1182" s="65">
        <f t="shared" si="859"/>
        <v>0</v>
      </c>
      <c r="I1182" s="69">
        <f t="shared" si="860"/>
        <v>0</v>
      </c>
      <c r="J1182" s="68">
        <f t="shared" si="861"/>
        <v>0</v>
      </c>
      <c r="K1182" s="65">
        <f t="shared" si="862"/>
        <v>0</v>
      </c>
      <c r="L1182" s="69">
        <f t="shared" si="863"/>
        <v>0</v>
      </c>
      <c r="M1182" s="68">
        <f t="shared" si="864"/>
        <v>0</v>
      </c>
      <c r="N1182" s="65">
        <f t="shared" si="865"/>
        <v>0</v>
      </c>
      <c r="O1182" s="69">
        <f t="shared" si="866"/>
        <v>0</v>
      </c>
      <c r="P1182" s="68">
        <f t="shared" si="867"/>
        <v>0</v>
      </c>
      <c r="Q1182" s="65">
        <f t="shared" si="868"/>
        <v>0</v>
      </c>
      <c r="R1182" s="69">
        <f t="shared" si="869"/>
        <v>0</v>
      </c>
      <c r="S1182" s="68">
        <f t="shared" si="870"/>
        <v>0</v>
      </c>
      <c r="T1182" s="65">
        <f t="shared" si="871"/>
        <v>0</v>
      </c>
      <c r="U1182" s="69">
        <f t="shared" si="872"/>
        <v>0</v>
      </c>
      <c r="V1182" s="68">
        <f t="shared" si="873"/>
        <v>0</v>
      </c>
      <c r="W1182" s="65">
        <f t="shared" si="874"/>
        <v>0</v>
      </c>
      <c r="X1182" s="69">
        <f t="shared" si="875"/>
        <v>0</v>
      </c>
      <c r="Y1182" s="68">
        <f t="shared" si="876"/>
        <v>0</v>
      </c>
      <c r="Z1182" s="65">
        <f t="shared" si="877"/>
        <v>0</v>
      </c>
      <c r="AA1182" s="69">
        <f t="shared" si="878"/>
        <v>0</v>
      </c>
      <c r="AB1182" s="98">
        <f>SUMIF(BN1182:BU1182,"VERDADEIRO",BN$3:$BU1181)</f>
        <v>0</v>
      </c>
      <c r="AC1182" s="97">
        <f t="shared" si="854"/>
        <v>1179</v>
      </c>
      <c r="AD1182" s="89">
        <f>RTD("tryd.rtdserver",,"COT",B1182,"ULT")</f>
        <v>0</v>
      </c>
      <c r="AE1182" s="89">
        <f>RTD("tryd.rtdserver",,"COT",C1182,"ULT")</f>
        <v>0</v>
      </c>
      <c r="AF1182" s="89">
        <f>VLOOKUP($AC1182,LS_Coint_BD!$B$3:$AQ$1079,AF$2)*$AD1182+VLOOKUP($AC1182,LS_Coint_BD!$B$3:$AQ$1079,AF$2+1)</f>
        <v>0</v>
      </c>
      <c r="AG1182" s="89">
        <f>VLOOKUP($AC1182,LS_Coint_BD!$B$3:$AQ$1079,AG$2)*$AD1182+VLOOKUP($AC1182,LS_Coint_BD!$B$3:$AQ$1079,AG$2+1)</f>
        <v>0</v>
      </c>
      <c r="AH1182" s="89">
        <f>VLOOKUP($AC1182,LS_Coint_BD!$B$3:$AQ$1079,AH$2)*$AD1182+VLOOKUP($AC1182,LS_Coint_BD!$B$3:$AQ$1079,AH$2+1)</f>
        <v>0</v>
      </c>
      <c r="AI1182" s="89">
        <f>VLOOKUP($AC1182,LS_Coint_BD!$B$3:$AQ$1079,AI$2)*$AD1182+VLOOKUP($AC1182,LS_Coint_BD!$B$3:$AQ$1079,AI$2+1)</f>
        <v>0</v>
      </c>
      <c r="AJ1182" s="89">
        <f>VLOOKUP($AC1182,LS_Coint_BD!$B$3:$AQ$1079,AJ$2)*$AD1182+VLOOKUP($AC1182,LS_Coint_BD!$B$3:$AQ$1079,AJ$2+1)</f>
        <v>0</v>
      </c>
      <c r="AK1182" s="89">
        <f>VLOOKUP($AC1182,LS_Coint_BD!$B$3:$AQ$1079,AK$2)*$AD1182+VLOOKUP($AC1182,LS_Coint_BD!$B$3:$AQ$1079,AK$2+1)</f>
        <v>0</v>
      </c>
      <c r="AL1182" s="89">
        <f>VLOOKUP($AC1182,LS_Coint_BD!$B$3:$AQ$1079,AL$2)*$AD1182+VLOOKUP($AC1182,LS_Coint_BD!$B$3:$AQ$1079,AL$2+1)</f>
        <v>0</v>
      </c>
      <c r="AM1182" s="89">
        <f>VLOOKUP($AC1182,LS_Coint_BD!$B$3:$AQ$1079,AM$2)*$AD1182+VLOOKUP($AC1182,LS_Coint_BD!$B$3:$AQ$1079,AM$2+1)</f>
        <v>0</v>
      </c>
      <c r="AN1182" s="89">
        <f>VLOOKUP($AC1182,LS_Coint_BD!$B$3:$AQ$1079,AN$2)</f>
        <v>0</v>
      </c>
      <c r="AO1182" s="89">
        <f>VLOOKUP($AC1182,LS_Coint_BD!$B$3:$AQ$1079,AO$2)</f>
        <v>0</v>
      </c>
      <c r="AP1182" s="89">
        <f>VLOOKUP($AC1182,LS_Coint_BD!$B$3:$AQ$1079,AP$2)</f>
        <v>0</v>
      </c>
      <c r="AQ1182" s="89">
        <f>VLOOKUP($AC1182,LS_Coint_BD!$B$3:$AQ$1079,AQ$2)</f>
        <v>0</v>
      </c>
      <c r="AR1182" s="89">
        <f>VLOOKUP($AC1182,LS_Coint_BD!$B$3:$AQ$1079,AR$2)</f>
        <v>0</v>
      </c>
      <c r="AS1182" s="89">
        <f>VLOOKUP($AC1182,LS_Coint_BD!$B$3:$AQ$1079,AS$2)</f>
        <v>0</v>
      </c>
      <c r="AT1182" s="89">
        <f>VLOOKUP($AC1182,LS_Coint_BD!$B$3:$AQ$1079,AT$2)</f>
        <v>0</v>
      </c>
      <c r="AU1182" s="89">
        <f>VLOOKUP($AC1182,LS_Coint_BD!$B$3:$AQ$1079,AU$2)</f>
        <v>0</v>
      </c>
      <c r="AV1182" s="89">
        <f>VLOOKUP($AC1182,LS_Coint_BD!$B$3:$AQ$1079,AV$2)</f>
        <v>0</v>
      </c>
      <c r="AW1182" s="89">
        <f>VLOOKUP($AC1182,LS_Coint_BD!$B$3:$AQ$1079,AW$2)</f>
        <v>0</v>
      </c>
      <c r="AX1182" s="89">
        <f>VLOOKUP($AC1182,LS_Coint_BD!$B$3:$AQ$1079,AX$2)</f>
        <v>0</v>
      </c>
      <c r="AY1182" s="89">
        <f>VLOOKUP($AC1182,LS_Coint_BD!$B$3:$AQ$1079,AY$2)</f>
        <v>0</v>
      </c>
      <c r="AZ1182" s="89">
        <f>VLOOKUP($AC1182,LS_Coint_BD!$B$3:$AQ$1079,AZ$2)</f>
        <v>0</v>
      </c>
      <c r="BA1182" s="89">
        <f>VLOOKUP($AC1182,LS_Coint_BD!$B$3:$AQ$1079,BA$2)</f>
        <v>0</v>
      </c>
      <c r="BB1182" s="89">
        <f>VLOOKUP($AC1182,LS_Coint_BD!$B$3:$AQ$1079,BB$2)</f>
        <v>0</v>
      </c>
      <c r="BC1182" s="89">
        <f>VLOOKUP($AC1182,LS_Coint_BD!$B$3:$AQ$1079,BC$2)</f>
        <v>0</v>
      </c>
      <c r="BD1182" s="89">
        <f t="shared" si="879"/>
        <v>0</v>
      </c>
      <c r="BE1182" s="89">
        <f t="shared" si="880"/>
        <v>0</v>
      </c>
      <c r="BF1182" s="89">
        <f t="shared" si="881"/>
        <v>0</v>
      </c>
      <c r="BG1182" s="89">
        <f t="shared" si="882"/>
        <v>0</v>
      </c>
      <c r="BH1182" s="89">
        <f t="shared" si="883"/>
        <v>0</v>
      </c>
      <c r="BI1182" s="89">
        <f t="shared" si="884"/>
        <v>0</v>
      </c>
      <c r="BJ1182" s="89">
        <f t="shared" si="885"/>
        <v>0</v>
      </c>
      <c r="BK1182" s="89">
        <f t="shared" si="886"/>
        <v>0</v>
      </c>
      <c r="BL1182" s="89">
        <f t="shared" si="887"/>
        <v>0</v>
      </c>
      <c r="BM1182" s="89"/>
      <c r="BN1182" s="26" t="b">
        <f t="shared" si="888"/>
        <v>0</v>
      </c>
      <c r="BO1182" s="26" t="b">
        <f t="shared" si="889"/>
        <v>0</v>
      </c>
      <c r="BP1182" s="26" t="b">
        <f t="shared" si="890"/>
        <v>0</v>
      </c>
      <c r="BQ1182" s="26" t="b">
        <f t="shared" si="891"/>
        <v>0</v>
      </c>
      <c r="BR1182" s="26" t="b">
        <f t="shared" si="892"/>
        <v>0</v>
      </c>
      <c r="BS1182" s="26" t="b">
        <f t="shared" si="893"/>
        <v>0</v>
      </c>
      <c r="BT1182" s="26" t="b">
        <f t="shared" si="894"/>
        <v>0</v>
      </c>
      <c r="BU1182" s="26" t="b">
        <f t="shared" si="895"/>
        <v>0</v>
      </c>
    </row>
    <row r="1183" spans="2:73" ht="15" thickBot="1" x14ac:dyDescent="0.35">
      <c r="B1183" s="17">
        <f>VLOOKUP($AC1183,LS_Coint_BD!$B$3:$D$1079,2)</f>
        <v>0</v>
      </c>
      <c r="C1183" s="87">
        <f>VLOOKUP($AC1183,LS_Coint_BD!$B$3:$D$1079,3)</f>
        <v>0</v>
      </c>
      <c r="D1183" s="68">
        <f t="shared" si="855"/>
        <v>0</v>
      </c>
      <c r="E1183" s="65">
        <f t="shared" si="856"/>
        <v>0</v>
      </c>
      <c r="F1183" s="69">
        <f t="shared" si="857"/>
        <v>0</v>
      </c>
      <c r="G1183" s="68">
        <f t="shared" si="858"/>
        <v>0</v>
      </c>
      <c r="H1183" s="65">
        <f t="shared" si="859"/>
        <v>0</v>
      </c>
      <c r="I1183" s="69">
        <f t="shared" si="860"/>
        <v>0</v>
      </c>
      <c r="J1183" s="68">
        <f t="shared" si="861"/>
        <v>0</v>
      </c>
      <c r="K1183" s="65">
        <f t="shared" si="862"/>
        <v>0</v>
      </c>
      <c r="L1183" s="69">
        <f t="shared" si="863"/>
        <v>0</v>
      </c>
      <c r="M1183" s="68">
        <f t="shared" si="864"/>
        <v>0</v>
      </c>
      <c r="N1183" s="65">
        <f t="shared" si="865"/>
        <v>0</v>
      </c>
      <c r="O1183" s="69">
        <f t="shared" si="866"/>
        <v>0</v>
      </c>
      <c r="P1183" s="68">
        <f t="shared" si="867"/>
        <v>0</v>
      </c>
      <c r="Q1183" s="65">
        <f t="shared" si="868"/>
        <v>0</v>
      </c>
      <c r="R1183" s="69">
        <f t="shared" si="869"/>
        <v>0</v>
      </c>
      <c r="S1183" s="68">
        <f t="shared" si="870"/>
        <v>0</v>
      </c>
      <c r="T1183" s="65">
        <f t="shared" si="871"/>
        <v>0</v>
      </c>
      <c r="U1183" s="69">
        <f t="shared" si="872"/>
        <v>0</v>
      </c>
      <c r="V1183" s="68">
        <f t="shared" si="873"/>
        <v>0</v>
      </c>
      <c r="W1183" s="65">
        <f t="shared" si="874"/>
        <v>0</v>
      </c>
      <c r="X1183" s="69">
        <f t="shared" si="875"/>
        <v>0</v>
      </c>
      <c r="Y1183" s="68">
        <f t="shared" si="876"/>
        <v>0</v>
      </c>
      <c r="Z1183" s="65">
        <f t="shared" si="877"/>
        <v>0</v>
      </c>
      <c r="AA1183" s="69">
        <f t="shared" si="878"/>
        <v>0</v>
      </c>
      <c r="AB1183" s="98">
        <f>SUMIF(BN1183:BU1183,"VERDADEIRO",BN$3:$BU1182)</f>
        <v>0</v>
      </c>
      <c r="AC1183" s="97">
        <f t="shared" si="854"/>
        <v>1180</v>
      </c>
      <c r="AD1183" s="89">
        <f>RTD("tryd.rtdserver",,"COT",B1183,"ULT")</f>
        <v>0</v>
      </c>
      <c r="AE1183" s="89">
        <f>RTD("tryd.rtdserver",,"COT",C1183,"ULT")</f>
        <v>0</v>
      </c>
      <c r="AF1183" s="89">
        <f>VLOOKUP($AC1183,LS_Coint_BD!$B$3:$AQ$1079,AF$2)*$AD1183+VLOOKUP($AC1183,LS_Coint_BD!$B$3:$AQ$1079,AF$2+1)</f>
        <v>0</v>
      </c>
      <c r="AG1183" s="89">
        <f>VLOOKUP($AC1183,LS_Coint_BD!$B$3:$AQ$1079,AG$2)*$AD1183+VLOOKUP($AC1183,LS_Coint_BD!$B$3:$AQ$1079,AG$2+1)</f>
        <v>0</v>
      </c>
      <c r="AH1183" s="89">
        <f>VLOOKUP($AC1183,LS_Coint_BD!$B$3:$AQ$1079,AH$2)*$AD1183+VLOOKUP($AC1183,LS_Coint_BD!$B$3:$AQ$1079,AH$2+1)</f>
        <v>0</v>
      </c>
      <c r="AI1183" s="89">
        <f>VLOOKUP($AC1183,LS_Coint_BD!$B$3:$AQ$1079,AI$2)*$AD1183+VLOOKUP($AC1183,LS_Coint_BD!$B$3:$AQ$1079,AI$2+1)</f>
        <v>0</v>
      </c>
      <c r="AJ1183" s="89">
        <f>VLOOKUP($AC1183,LS_Coint_BD!$B$3:$AQ$1079,AJ$2)*$AD1183+VLOOKUP($AC1183,LS_Coint_BD!$B$3:$AQ$1079,AJ$2+1)</f>
        <v>0</v>
      </c>
      <c r="AK1183" s="89">
        <f>VLOOKUP($AC1183,LS_Coint_BD!$B$3:$AQ$1079,AK$2)*$AD1183+VLOOKUP($AC1183,LS_Coint_BD!$B$3:$AQ$1079,AK$2+1)</f>
        <v>0</v>
      </c>
      <c r="AL1183" s="89">
        <f>VLOOKUP($AC1183,LS_Coint_BD!$B$3:$AQ$1079,AL$2)*$AD1183+VLOOKUP($AC1183,LS_Coint_BD!$B$3:$AQ$1079,AL$2+1)</f>
        <v>0</v>
      </c>
      <c r="AM1183" s="89">
        <f>VLOOKUP($AC1183,LS_Coint_BD!$B$3:$AQ$1079,AM$2)*$AD1183+VLOOKUP($AC1183,LS_Coint_BD!$B$3:$AQ$1079,AM$2+1)</f>
        <v>0</v>
      </c>
      <c r="AN1183" s="89">
        <f>VLOOKUP($AC1183,LS_Coint_BD!$B$3:$AQ$1079,AN$2)</f>
        <v>0</v>
      </c>
      <c r="AO1183" s="89">
        <f>VLOOKUP($AC1183,LS_Coint_BD!$B$3:$AQ$1079,AO$2)</f>
        <v>0</v>
      </c>
      <c r="AP1183" s="89">
        <f>VLOOKUP($AC1183,LS_Coint_BD!$B$3:$AQ$1079,AP$2)</f>
        <v>0</v>
      </c>
      <c r="AQ1183" s="89">
        <f>VLOOKUP($AC1183,LS_Coint_BD!$B$3:$AQ$1079,AQ$2)</f>
        <v>0</v>
      </c>
      <c r="AR1183" s="89">
        <f>VLOOKUP($AC1183,LS_Coint_BD!$B$3:$AQ$1079,AR$2)</f>
        <v>0</v>
      </c>
      <c r="AS1183" s="89">
        <f>VLOOKUP($AC1183,LS_Coint_BD!$B$3:$AQ$1079,AS$2)</f>
        <v>0</v>
      </c>
      <c r="AT1183" s="89">
        <f>VLOOKUP($AC1183,LS_Coint_BD!$B$3:$AQ$1079,AT$2)</f>
        <v>0</v>
      </c>
      <c r="AU1183" s="89">
        <f>VLOOKUP($AC1183,LS_Coint_BD!$B$3:$AQ$1079,AU$2)</f>
        <v>0</v>
      </c>
      <c r="AV1183" s="89">
        <f>VLOOKUP($AC1183,LS_Coint_BD!$B$3:$AQ$1079,AV$2)</f>
        <v>0</v>
      </c>
      <c r="AW1183" s="89">
        <f>VLOOKUP($AC1183,LS_Coint_BD!$B$3:$AQ$1079,AW$2)</f>
        <v>0</v>
      </c>
      <c r="AX1183" s="89">
        <f>VLOOKUP($AC1183,LS_Coint_BD!$B$3:$AQ$1079,AX$2)</f>
        <v>0</v>
      </c>
      <c r="AY1183" s="89">
        <f>VLOOKUP($AC1183,LS_Coint_BD!$B$3:$AQ$1079,AY$2)</f>
        <v>0</v>
      </c>
      <c r="AZ1183" s="89">
        <f>VLOOKUP($AC1183,LS_Coint_BD!$B$3:$AQ$1079,AZ$2)</f>
        <v>0</v>
      </c>
      <c r="BA1183" s="89">
        <f>VLOOKUP($AC1183,LS_Coint_BD!$B$3:$AQ$1079,BA$2)</f>
        <v>0</v>
      </c>
      <c r="BB1183" s="89">
        <f>VLOOKUP($AC1183,LS_Coint_BD!$B$3:$AQ$1079,BB$2)</f>
        <v>0</v>
      </c>
      <c r="BC1183" s="89">
        <f>VLOOKUP($AC1183,LS_Coint_BD!$B$3:$AQ$1079,BC$2)</f>
        <v>0</v>
      </c>
      <c r="BD1183" s="89">
        <f t="shared" si="879"/>
        <v>0</v>
      </c>
      <c r="BE1183" s="89">
        <f t="shared" si="880"/>
        <v>0</v>
      </c>
      <c r="BF1183" s="89">
        <f t="shared" si="881"/>
        <v>0</v>
      </c>
      <c r="BG1183" s="89">
        <f t="shared" si="882"/>
        <v>0</v>
      </c>
      <c r="BH1183" s="89">
        <f t="shared" si="883"/>
        <v>0</v>
      </c>
      <c r="BI1183" s="89">
        <f t="shared" si="884"/>
        <v>0</v>
      </c>
      <c r="BJ1183" s="89">
        <f t="shared" si="885"/>
        <v>0</v>
      </c>
      <c r="BK1183" s="89">
        <f t="shared" si="886"/>
        <v>0</v>
      </c>
      <c r="BL1183" s="89">
        <f t="shared" si="887"/>
        <v>0</v>
      </c>
      <c r="BM1183" s="89"/>
      <c r="BN1183" s="26" t="b">
        <f t="shared" si="888"/>
        <v>0</v>
      </c>
      <c r="BO1183" s="26" t="b">
        <f t="shared" si="889"/>
        <v>0</v>
      </c>
      <c r="BP1183" s="26" t="b">
        <f t="shared" si="890"/>
        <v>0</v>
      </c>
      <c r="BQ1183" s="26" t="b">
        <f t="shared" si="891"/>
        <v>0</v>
      </c>
      <c r="BR1183" s="26" t="b">
        <f t="shared" si="892"/>
        <v>0</v>
      </c>
      <c r="BS1183" s="26" t="b">
        <f t="shared" si="893"/>
        <v>0</v>
      </c>
      <c r="BT1183" s="26" t="b">
        <f t="shared" si="894"/>
        <v>0</v>
      </c>
      <c r="BU1183" s="26" t="b">
        <f t="shared" si="895"/>
        <v>0</v>
      </c>
    </row>
    <row r="1184" spans="2:73" ht="15" thickBot="1" x14ac:dyDescent="0.35">
      <c r="B1184" s="17">
        <f>VLOOKUP($AC1184,LS_Coint_BD!$B$3:$D$1079,2)</f>
        <v>0</v>
      </c>
      <c r="C1184" s="87">
        <f>VLOOKUP($AC1184,LS_Coint_BD!$B$3:$D$1079,3)</f>
        <v>0</v>
      </c>
      <c r="D1184" s="68">
        <f t="shared" si="855"/>
        <v>0</v>
      </c>
      <c r="E1184" s="65">
        <f t="shared" si="856"/>
        <v>0</v>
      </c>
      <c r="F1184" s="69">
        <f t="shared" si="857"/>
        <v>0</v>
      </c>
      <c r="G1184" s="68">
        <f t="shared" si="858"/>
        <v>0</v>
      </c>
      <c r="H1184" s="65">
        <f t="shared" si="859"/>
        <v>0</v>
      </c>
      <c r="I1184" s="69">
        <f t="shared" si="860"/>
        <v>0</v>
      </c>
      <c r="J1184" s="68">
        <f t="shared" si="861"/>
        <v>0</v>
      </c>
      <c r="K1184" s="65">
        <f t="shared" si="862"/>
        <v>0</v>
      </c>
      <c r="L1184" s="69">
        <f t="shared" si="863"/>
        <v>0</v>
      </c>
      <c r="M1184" s="68">
        <f t="shared" si="864"/>
        <v>0</v>
      </c>
      <c r="N1184" s="65">
        <f t="shared" si="865"/>
        <v>0</v>
      </c>
      <c r="O1184" s="69">
        <f t="shared" si="866"/>
        <v>0</v>
      </c>
      <c r="P1184" s="68">
        <f t="shared" si="867"/>
        <v>0</v>
      </c>
      <c r="Q1184" s="65">
        <f t="shared" si="868"/>
        <v>0</v>
      </c>
      <c r="R1184" s="69">
        <f t="shared" si="869"/>
        <v>0</v>
      </c>
      <c r="S1184" s="68">
        <f t="shared" si="870"/>
        <v>0</v>
      </c>
      <c r="T1184" s="65">
        <f t="shared" si="871"/>
        <v>0</v>
      </c>
      <c r="U1184" s="69">
        <f t="shared" si="872"/>
        <v>0</v>
      </c>
      <c r="V1184" s="68">
        <f t="shared" si="873"/>
        <v>0</v>
      </c>
      <c r="W1184" s="65">
        <f t="shared" si="874"/>
        <v>0</v>
      </c>
      <c r="X1184" s="69">
        <f t="shared" si="875"/>
        <v>0</v>
      </c>
      <c r="Y1184" s="68">
        <f t="shared" si="876"/>
        <v>0</v>
      </c>
      <c r="Z1184" s="65">
        <f t="shared" si="877"/>
        <v>0</v>
      </c>
      <c r="AA1184" s="69">
        <f t="shared" si="878"/>
        <v>0</v>
      </c>
      <c r="AB1184" s="98">
        <f>SUMIF(BN1184:BU1184,"VERDADEIRO",BN$3:$BU1183)</f>
        <v>0</v>
      </c>
      <c r="AC1184" s="97">
        <f t="shared" si="854"/>
        <v>1181</v>
      </c>
      <c r="AD1184" s="89">
        <f>RTD("tryd.rtdserver",,"COT",B1184,"ULT")</f>
        <v>0</v>
      </c>
      <c r="AE1184" s="89">
        <f>RTD("tryd.rtdserver",,"COT",C1184,"ULT")</f>
        <v>0</v>
      </c>
      <c r="AF1184" s="89">
        <f>VLOOKUP($AC1184,LS_Coint_BD!$B$3:$AQ$1079,AF$2)*$AD1184+VLOOKUP($AC1184,LS_Coint_BD!$B$3:$AQ$1079,AF$2+1)</f>
        <v>0</v>
      </c>
      <c r="AG1184" s="89">
        <f>VLOOKUP($AC1184,LS_Coint_BD!$B$3:$AQ$1079,AG$2)*$AD1184+VLOOKUP($AC1184,LS_Coint_BD!$B$3:$AQ$1079,AG$2+1)</f>
        <v>0</v>
      </c>
      <c r="AH1184" s="89">
        <f>VLOOKUP($AC1184,LS_Coint_BD!$B$3:$AQ$1079,AH$2)*$AD1184+VLOOKUP($AC1184,LS_Coint_BD!$B$3:$AQ$1079,AH$2+1)</f>
        <v>0</v>
      </c>
      <c r="AI1184" s="89">
        <f>VLOOKUP($AC1184,LS_Coint_BD!$B$3:$AQ$1079,AI$2)*$AD1184+VLOOKUP($AC1184,LS_Coint_BD!$B$3:$AQ$1079,AI$2+1)</f>
        <v>0</v>
      </c>
      <c r="AJ1184" s="89">
        <f>VLOOKUP($AC1184,LS_Coint_BD!$B$3:$AQ$1079,AJ$2)*$AD1184+VLOOKUP($AC1184,LS_Coint_BD!$B$3:$AQ$1079,AJ$2+1)</f>
        <v>0</v>
      </c>
      <c r="AK1184" s="89">
        <f>VLOOKUP($AC1184,LS_Coint_BD!$B$3:$AQ$1079,AK$2)*$AD1184+VLOOKUP($AC1184,LS_Coint_BD!$B$3:$AQ$1079,AK$2+1)</f>
        <v>0</v>
      </c>
      <c r="AL1184" s="89">
        <f>VLOOKUP($AC1184,LS_Coint_BD!$B$3:$AQ$1079,AL$2)*$AD1184+VLOOKUP($AC1184,LS_Coint_BD!$B$3:$AQ$1079,AL$2+1)</f>
        <v>0</v>
      </c>
      <c r="AM1184" s="89">
        <f>VLOOKUP($AC1184,LS_Coint_BD!$B$3:$AQ$1079,AM$2)*$AD1184+VLOOKUP($AC1184,LS_Coint_BD!$B$3:$AQ$1079,AM$2+1)</f>
        <v>0</v>
      </c>
      <c r="AN1184" s="89">
        <f>VLOOKUP($AC1184,LS_Coint_BD!$B$3:$AQ$1079,AN$2)</f>
        <v>0</v>
      </c>
      <c r="AO1184" s="89">
        <f>VLOOKUP($AC1184,LS_Coint_BD!$B$3:$AQ$1079,AO$2)</f>
        <v>0</v>
      </c>
      <c r="AP1184" s="89">
        <f>VLOOKUP($AC1184,LS_Coint_BD!$B$3:$AQ$1079,AP$2)</f>
        <v>0</v>
      </c>
      <c r="AQ1184" s="89">
        <f>VLOOKUP($AC1184,LS_Coint_BD!$B$3:$AQ$1079,AQ$2)</f>
        <v>0</v>
      </c>
      <c r="AR1184" s="89">
        <f>VLOOKUP($AC1184,LS_Coint_BD!$B$3:$AQ$1079,AR$2)</f>
        <v>0</v>
      </c>
      <c r="AS1184" s="89">
        <f>VLOOKUP($AC1184,LS_Coint_BD!$B$3:$AQ$1079,AS$2)</f>
        <v>0</v>
      </c>
      <c r="AT1184" s="89">
        <f>VLOOKUP($AC1184,LS_Coint_BD!$B$3:$AQ$1079,AT$2)</f>
        <v>0</v>
      </c>
      <c r="AU1184" s="89">
        <f>VLOOKUP($AC1184,LS_Coint_BD!$B$3:$AQ$1079,AU$2)</f>
        <v>0</v>
      </c>
      <c r="AV1184" s="89">
        <f>VLOOKUP($AC1184,LS_Coint_BD!$B$3:$AQ$1079,AV$2)</f>
        <v>0</v>
      </c>
      <c r="AW1184" s="89">
        <f>VLOOKUP($AC1184,LS_Coint_BD!$B$3:$AQ$1079,AW$2)</f>
        <v>0</v>
      </c>
      <c r="AX1184" s="89">
        <f>VLOOKUP($AC1184,LS_Coint_BD!$B$3:$AQ$1079,AX$2)</f>
        <v>0</v>
      </c>
      <c r="AY1184" s="89">
        <f>VLOOKUP($AC1184,LS_Coint_BD!$B$3:$AQ$1079,AY$2)</f>
        <v>0</v>
      </c>
      <c r="AZ1184" s="89">
        <f>VLOOKUP($AC1184,LS_Coint_BD!$B$3:$AQ$1079,AZ$2)</f>
        <v>0</v>
      </c>
      <c r="BA1184" s="89">
        <f>VLOOKUP($AC1184,LS_Coint_BD!$B$3:$AQ$1079,BA$2)</f>
        <v>0</v>
      </c>
      <c r="BB1184" s="89">
        <f>VLOOKUP($AC1184,LS_Coint_BD!$B$3:$AQ$1079,BB$2)</f>
        <v>0</v>
      </c>
      <c r="BC1184" s="89">
        <f>VLOOKUP($AC1184,LS_Coint_BD!$B$3:$AQ$1079,BC$2)</f>
        <v>0</v>
      </c>
      <c r="BD1184" s="89">
        <f t="shared" si="879"/>
        <v>0</v>
      </c>
      <c r="BE1184" s="89">
        <f t="shared" si="880"/>
        <v>0</v>
      </c>
      <c r="BF1184" s="89">
        <f t="shared" si="881"/>
        <v>0</v>
      </c>
      <c r="BG1184" s="89">
        <f t="shared" si="882"/>
        <v>0</v>
      </c>
      <c r="BH1184" s="89">
        <f t="shared" si="883"/>
        <v>0</v>
      </c>
      <c r="BI1184" s="89">
        <f t="shared" si="884"/>
        <v>0</v>
      </c>
      <c r="BJ1184" s="89">
        <f t="shared" si="885"/>
        <v>0</v>
      </c>
      <c r="BK1184" s="89">
        <f t="shared" si="886"/>
        <v>0</v>
      </c>
      <c r="BL1184" s="89">
        <f t="shared" si="887"/>
        <v>0</v>
      </c>
      <c r="BM1184" s="89"/>
      <c r="BN1184" s="26" t="b">
        <f t="shared" si="888"/>
        <v>0</v>
      </c>
      <c r="BO1184" s="26" t="b">
        <f t="shared" si="889"/>
        <v>0</v>
      </c>
      <c r="BP1184" s="26" t="b">
        <f t="shared" si="890"/>
        <v>0</v>
      </c>
      <c r="BQ1184" s="26" t="b">
        <f t="shared" si="891"/>
        <v>0</v>
      </c>
      <c r="BR1184" s="26" t="b">
        <f t="shared" si="892"/>
        <v>0</v>
      </c>
      <c r="BS1184" s="26" t="b">
        <f t="shared" si="893"/>
        <v>0</v>
      </c>
      <c r="BT1184" s="26" t="b">
        <f t="shared" si="894"/>
        <v>0</v>
      </c>
      <c r="BU1184" s="26" t="b">
        <f t="shared" si="895"/>
        <v>0</v>
      </c>
    </row>
    <row r="1185" spans="2:73" ht="15" thickBot="1" x14ac:dyDescent="0.35">
      <c r="B1185" s="17">
        <f>VLOOKUP($AC1185,LS_Coint_BD!$B$3:$D$1079,2)</f>
        <v>0</v>
      </c>
      <c r="C1185" s="87">
        <f>VLOOKUP($AC1185,LS_Coint_BD!$B$3:$D$1079,3)</f>
        <v>0</v>
      </c>
      <c r="D1185" s="68">
        <f t="shared" si="855"/>
        <v>0</v>
      </c>
      <c r="E1185" s="65">
        <f t="shared" si="856"/>
        <v>0</v>
      </c>
      <c r="F1185" s="69">
        <f t="shared" si="857"/>
        <v>0</v>
      </c>
      <c r="G1185" s="68">
        <f t="shared" si="858"/>
        <v>0</v>
      </c>
      <c r="H1185" s="65">
        <f t="shared" si="859"/>
        <v>0</v>
      </c>
      <c r="I1185" s="69">
        <f t="shared" si="860"/>
        <v>0</v>
      </c>
      <c r="J1185" s="68">
        <f t="shared" si="861"/>
        <v>0</v>
      </c>
      <c r="K1185" s="65">
        <f t="shared" si="862"/>
        <v>0</v>
      </c>
      <c r="L1185" s="69">
        <f t="shared" si="863"/>
        <v>0</v>
      </c>
      <c r="M1185" s="68">
        <f t="shared" si="864"/>
        <v>0</v>
      </c>
      <c r="N1185" s="65">
        <f t="shared" si="865"/>
        <v>0</v>
      </c>
      <c r="O1185" s="69">
        <f t="shared" si="866"/>
        <v>0</v>
      </c>
      <c r="P1185" s="68">
        <f t="shared" si="867"/>
        <v>0</v>
      </c>
      <c r="Q1185" s="65">
        <f t="shared" si="868"/>
        <v>0</v>
      </c>
      <c r="R1185" s="69">
        <f t="shared" si="869"/>
        <v>0</v>
      </c>
      <c r="S1185" s="68">
        <f t="shared" si="870"/>
        <v>0</v>
      </c>
      <c r="T1185" s="65">
        <f t="shared" si="871"/>
        <v>0</v>
      </c>
      <c r="U1185" s="69">
        <f t="shared" si="872"/>
        <v>0</v>
      </c>
      <c r="V1185" s="68">
        <f t="shared" si="873"/>
        <v>0</v>
      </c>
      <c r="W1185" s="65">
        <f t="shared" si="874"/>
        <v>0</v>
      </c>
      <c r="X1185" s="69">
        <f t="shared" si="875"/>
        <v>0</v>
      </c>
      <c r="Y1185" s="68">
        <f t="shared" si="876"/>
        <v>0</v>
      </c>
      <c r="Z1185" s="65">
        <f t="shared" si="877"/>
        <v>0</v>
      </c>
      <c r="AA1185" s="69">
        <f t="shared" si="878"/>
        <v>0</v>
      </c>
      <c r="AB1185" s="98">
        <f>SUMIF(BN1185:BU1185,"VERDADEIRO",BN$3:$BU1184)</f>
        <v>0</v>
      </c>
      <c r="AC1185" s="97">
        <f t="shared" si="854"/>
        <v>1182</v>
      </c>
      <c r="AD1185" s="89">
        <f>RTD("tryd.rtdserver",,"COT",B1185,"ULT")</f>
        <v>0</v>
      </c>
      <c r="AE1185" s="89">
        <f>RTD("tryd.rtdserver",,"COT",C1185,"ULT")</f>
        <v>0</v>
      </c>
      <c r="AF1185" s="89">
        <f>VLOOKUP($AC1185,LS_Coint_BD!$B$3:$AQ$1079,AF$2)*$AD1185+VLOOKUP($AC1185,LS_Coint_BD!$B$3:$AQ$1079,AF$2+1)</f>
        <v>0</v>
      </c>
      <c r="AG1185" s="89">
        <f>VLOOKUP($AC1185,LS_Coint_BD!$B$3:$AQ$1079,AG$2)*$AD1185+VLOOKUP($AC1185,LS_Coint_BD!$B$3:$AQ$1079,AG$2+1)</f>
        <v>0</v>
      </c>
      <c r="AH1185" s="89">
        <f>VLOOKUP($AC1185,LS_Coint_BD!$B$3:$AQ$1079,AH$2)*$AD1185+VLOOKUP($AC1185,LS_Coint_BD!$B$3:$AQ$1079,AH$2+1)</f>
        <v>0</v>
      </c>
      <c r="AI1185" s="89">
        <f>VLOOKUP($AC1185,LS_Coint_BD!$B$3:$AQ$1079,AI$2)*$AD1185+VLOOKUP($AC1185,LS_Coint_BD!$B$3:$AQ$1079,AI$2+1)</f>
        <v>0</v>
      </c>
      <c r="AJ1185" s="89">
        <f>VLOOKUP($AC1185,LS_Coint_BD!$B$3:$AQ$1079,AJ$2)*$AD1185+VLOOKUP($AC1185,LS_Coint_BD!$B$3:$AQ$1079,AJ$2+1)</f>
        <v>0</v>
      </c>
      <c r="AK1185" s="89">
        <f>VLOOKUP($AC1185,LS_Coint_BD!$B$3:$AQ$1079,AK$2)*$AD1185+VLOOKUP($AC1185,LS_Coint_BD!$B$3:$AQ$1079,AK$2+1)</f>
        <v>0</v>
      </c>
      <c r="AL1185" s="89">
        <f>VLOOKUP($AC1185,LS_Coint_BD!$B$3:$AQ$1079,AL$2)*$AD1185+VLOOKUP($AC1185,LS_Coint_BD!$B$3:$AQ$1079,AL$2+1)</f>
        <v>0</v>
      </c>
      <c r="AM1185" s="89">
        <f>VLOOKUP($AC1185,LS_Coint_BD!$B$3:$AQ$1079,AM$2)*$AD1185+VLOOKUP($AC1185,LS_Coint_BD!$B$3:$AQ$1079,AM$2+1)</f>
        <v>0</v>
      </c>
      <c r="AN1185" s="89">
        <f>VLOOKUP($AC1185,LS_Coint_BD!$B$3:$AQ$1079,AN$2)</f>
        <v>0</v>
      </c>
      <c r="AO1185" s="89">
        <f>VLOOKUP($AC1185,LS_Coint_BD!$B$3:$AQ$1079,AO$2)</f>
        <v>0</v>
      </c>
      <c r="AP1185" s="89">
        <f>VLOOKUP($AC1185,LS_Coint_BD!$B$3:$AQ$1079,AP$2)</f>
        <v>0</v>
      </c>
      <c r="AQ1185" s="89">
        <f>VLOOKUP($AC1185,LS_Coint_BD!$B$3:$AQ$1079,AQ$2)</f>
        <v>0</v>
      </c>
      <c r="AR1185" s="89">
        <f>VLOOKUP($AC1185,LS_Coint_BD!$B$3:$AQ$1079,AR$2)</f>
        <v>0</v>
      </c>
      <c r="AS1185" s="89">
        <f>VLOOKUP($AC1185,LS_Coint_BD!$B$3:$AQ$1079,AS$2)</f>
        <v>0</v>
      </c>
      <c r="AT1185" s="89">
        <f>VLOOKUP($AC1185,LS_Coint_BD!$B$3:$AQ$1079,AT$2)</f>
        <v>0</v>
      </c>
      <c r="AU1185" s="89">
        <f>VLOOKUP($AC1185,LS_Coint_BD!$B$3:$AQ$1079,AU$2)</f>
        <v>0</v>
      </c>
      <c r="AV1185" s="89">
        <f>VLOOKUP($AC1185,LS_Coint_BD!$B$3:$AQ$1079,AV$2)</f>
        <v>0</v>
      </c>
      <c r="AW1185" s="89">
        <f>VLOOKUP($AC1185,LS_Coint_BD!$B$3:$AQ$1079,AW$2)</f>
        <v>0</v>
      </c>
      <c r="AX1185" s="89">
        <f>VLOOKUP($AC1185,LS_Coint_BD!$B$3:$AQ$1079,AX$2)</f>
        <v>0</v>
      </c>
      <c r="AY1185" s="89">
        <f>VLOOKUP($AC1185,LS_Coint_BD!$B$3:$AQ$1079,AY$2)</f>
        <v>0</v>
      </c>
      <c r="AZ1185" s="89">
        <f>VLOOKUP($AC1185,LS_Coint_BD!$B$3:$AQ$1079,AZ$2)</f>
        <v>0</v>
      </c>
      <c r="BA1185" s="89">
        <f>VLOOKUP($AC1185,LS_Coint_BD!$B$3:$AQ$1079,BA$2)</f>
        <v>0</v>
      </c>
      <c r="BB1185" s="89">
        <f>VLOOKUP($AC1185,LS_Coint_BD!$B$3:$AQ$1079,BB$2)</f>
        <v>0</v>
      </c>
      <c r="BC1185" s="89">
        <f>VLOOKUP($AC1185,LS_Coint_BD!$B$3:$AQ$1079,BC$2)</f>
        <v>0</v>
      </c>
      <c r="BD1185" s="89">
        <f t="shared" si="879"/>
        <v>0</v>
      </c>
      <c r="BE1185" s="89">
        <f t="shared" si="880"/>
        <v>0</v>
      </c>
      <c r="BF1185" s="89">
        <f t="shared" si="881"/>
        <v>0</v>
      </c>
      <c r="BG1185" s="89">
        <f t="shared" si="882"/>
        <v>0</v>
      </c>
      <c r="BH1185" s="89">
        <f t="shared" si="883"/>
        <v>0</v>
      </c>
      <c r="BI1185" s="89">
        <f t="shared" si="884"/>
        <v>0</v>
      </c>
      <c r="BJ1185" s="89">
        <f t="shared" si="885"/>
        <v>0</v>
      </c>
      <c r="BK1185" s="89">
        <f t="shared" si="886"/>
        <v>0</v>
      </c>
      <c r="BL1185" s="89">
        <f t="shared" si="887"/>
        <v>0</v>
      </c>
      <c r="BM1185" s="89"/>
      <c r="BN1185" s="26" t="b">
        <f t="shared" si="888"/>
        <v>0</v>
      </c>
      <c r="BO1185" s="26" t="b">
        <f t="shared" si="889"/>
        <v>0</v>
      </c>
      <c r="BP1185" s="26" t="b">
        <f t="shared" si="890"/>
        <v>0</v>
      </c>
      <c r="BQ1185" s="26" t="b">
        <f t="shared" si="891"/>
        <v>0</v>
      </c>
      <c r="BR1185" s="26" t="b">
        <f t="shared" si="892"/>
        <v>0</v>
      </c>
      <c r="BS1185" s="26" t="b">
        <f t="shared" si="893"/>
        <v>0</v>
      </c>
      <c r="BT1185" s="26" t="b">
        <f t="shared" si="894"/>
        <v>0</v>
      </c>
      <c r="BU1185" s="26" t="b">
        <f t="shared" si="895"/>
        <v>0</v>
      </c>
    </row>
    <row r="1186" spans="2:73" ht="15" thickBot="1" x14ac:dyDescent="0.35">
      <c r="B1186" s="17">
        <f>VLOOKUP($AC1186,LS_Coint_BD!$B$3:$D$1079,2)</f>
        <v>0</v>
      </c>
      <c r="C1186" s="87">
        <f>VLOOKUP($AC1186,LS_Coint_BD!$B$3:$D$1079,3)</f>
        <v>0</v>
      </c>
      <c r="D1186" s="68">
        <f t="shared" si="855"/>
        <v>0</v>
      </c>
      <c r="E1186" s="65">
        <f t="shared" si="856"/>
        <v>0</v>
      </c>
      <c r="F1186" s="69">
        <f t="shared" si="857"/>
        <v>0</v>
      </c>
      <c r="G1186" s="68">
        <f t="shared" si="858"/>
        <v>0</v>
      </c>
      <c r="H1186" s="65">
        <f t="shared" si="859"/>
        <v>0</v>
      </c>
      <c r="I1186" s="69">
        <f t="shared" si="860"/>
        <v>0</v>
      </c>
      <c r="J1186" s="68">
        <f t="shared" si="861"/>
        <v>0</v>
      </c>
      <c r="K1186" s="65">
        <f t="shared" si="862"/>
        <v>0</v>
      </c>
      <c r="L1186" s="69">
        <f t="shared" si="863"/>
        <v>0</v>
      </c>
      <c r="M1186" s="68">
        <f t="shared" si="864"/>
        <v>0</v>
      </c>
      <c r="N1186" s="65">
        <f t="shared" si="865"/>
        <v>0</v>
      </c>
      <c r="O1186" s="69">
        <f t="shared" si="866"/>
        <v>0</v>
      </c>
      <c r="P1186" s="68">
        <f t="shared" si="867"/>
        <v>0</v>
      </c>
      <c r="Q1186" s="65">
        <f t="shared" si="868"/>
        <v>0</v>
      </c>
      <c r="R1186" s="69">
        <f t="shared" si="869"/>
        <v>0</v>
      </c>
      <c r="S1186" s="68">
        <f t="shared" si="870"/>
        <v>0</v>
      </c>
      <c r="T1186" s="65">
        <f t="shared" si="871"/>
        <v>0</v>
      </c>
      <c r="U1186" s="69">
        <f t="shared" si="872"/>
        <v>0</v>
      </c>
      <c r="V1186" s="68">
        <f t="shared" si="873"/>
        <v>0</v>
      </c>
      <c r="W1186" s="65">
        <f t="shared" si="874"/>
        <v>0</v>
      </c>
      <c r="X1186" s="69">
        <f t="shared" si="875"/>
        <v>0</v>
      </c>
      <c r="Y1186" s="68">
        <f t="shared" si="876"/>
        <v>0</v>
      </c>
      <c r="Z1186" s="65">
        <f t="shared" si="877"/>
        <v>0</v>
      </c>
      <c r="AA1186" s="69">
        <f t="shared" si="878"/>
        <v>0</v>
      </c>
      <c r="AB1186" s="98">
        <f>SUMIF(BN1186:BU1186,"VERDADEIRO",BN$3:$BU1185)</f>
        <v>0</v>
      </c>
      <c r="AC1186" s="97">
        <f t="shared" si="854"/>
        <v>1183</v>
      </c>
      <c r="AD1186" s="89">
        <f>RTD("tryd.rtdserver",,"COT",B1186,"ULT")</f>
        <v>0</v>
      </c>
      <c r="AE1186" s="89">
        <f>RTD("tryd.rtdserver",,"COT",C1186,"ULT")</f>
        <v>0</v>
      </c>
      <c r="AF1186" s="89">
        <f>VLOOKUP($AC1186,LS_Coint_BD!$B$3:$AQ$1079,AF$2)*$AD1186+VLOOKUP($AC1186,LS_Coint_BD!$B$3:$AQ$1079,AF$2+1)</f>
        <v>0</v>
      </c>
      <c r="AG1186" s="89">
        <f>VLOOKUP($AC1186,LS_Coint_BD!$B$3:$AQ$1079,AG$2)*$AD1186+VLOOKUP($AC1186,LS_Coint_BD!$B$3:$AQ$1079,AG$2+1)</f>
        <v>0</v>
      </c>
      <c r="AH1186" s="89">
        <f>VLOOKUP($AC1186,LS_Coint_BD!$B$3:$AQ$1079,AH$2)*$AD1186+VLOOKUP($AC1186,LS_Coint_BD!$B$3:$AQ$1079,AH$2+1)</f>
        <v>0</v>
      </c>
      <c r="AI1186" s="89">
        <f>VLOOKUP($AC1186,LS_Coint_BD!$B$3:$AQ$1079,AI$2)*$AD1186+VLOOKUP($AC1186,LS_Coint_BD!$B$3:$AQ$1079,AI$2+1)</f>
        <v>0</v>
      </c>
      <c r="AJ1186" s="89">
        <f>VLOOKUP($AC1186,LS_Coint_BD!$B$3:$AQ$1079,AJ$2)*$AD1186+VLOOKUP($AC1186,LS_Coint_BD!$B$3:$AQ$1079,AJ$2+1)</f>
        <v>0</v>
      </c>
      <c r="AK1186" s="89">
        <f>VLOOKUP($AC1186,LS_Coint_BD!$B$3:$AQ$1079,AK$2)*$AD1186+VLOOKUP($AC1186,LS_Coint_BD!$B$3:$AQ$1079,AK$2+1)</f>
        <v>0</v>
      </c>
      <c r="AL1186" s="89">
        <f>VLOOKUP($AC1186,LS_Coint_BD!$B$3:$AQ$1079,AL$2)*$AD1186+VLOOKUP($AC1186,LS_Coint_BD!$B$3:$AQ$1079,AL$2+1)</f>
        <v>0</v>
      </c>
      <c r="AM1186" s="89">
        <f>VLOOKUP($AC1186,LS_Coint_BD!$B$3:$AQ$1079,AM$2)*$AD1186+VLOOKUP($AC1186,LS_Coint_BD!$B$3:$AQ$1079,AM$2+1)</f>
        <v>0</v>
      </c>
      <c r="AN1186" s="89">
        <f>VLOOKUP($AC1186,LS_Coint_BD!$B$3:$AQ$1079,AN$2)</f>
        <v>0</v>
      </c>
      <c r="AO1186" s="89">
        <f>VLOOKUP($AC1186,LS_Coint_BD!$B$3:$AQ$1079,AO$2)</f>
        <v>0</v>
      </c>
      <c r="AP1186" s="89">
        <f>VLOOKUP($AC1186,LS_Coint_BD!$B$3:$AQ$1079,AP$2)</f>
        <v>0</v>
      </c>
      <c r="AQ1186" s="89">
        <f>VLOOKUP($AC1186,LS_Coint_BD!$B$3:$AQ$1079,AQ$2)</f>
        <v>0</v>
      </c>
      <c r="AR1186" s="89">
        <f>VLOOKUP($AC1186,LS_Coint_BD!$B$3:$AQ$1079,AR$2)</f>
        <v>0</v>
      </c>
      <c r="AS1186" s="89">
        <f>VLOOKUP($AC1186,LS_Coint_BD!$B$3:$AQ$1079,AS$2)</f>
        <v>0</v>
      </c>
      <c r="AT1186" s="89">
        <f>VLOOKUP($AC1186,LS_Coint_BD!$B$3:$AQ$1079,AT$2)</f>
        <v>0</v>
      </c>
      <c r="AU1186" s="89">
        <f>VLOOKUP($AC1186,LS_Coint_BD!$B$3:$AQ$1079,AU$2)</f>
        <v>0</v>
      </c>
      <c r="AV1186" s="89">
        <f>VLOOKUP($AC1186,LS_Coint_BD!$B$3:$AQ$1079,AV$2)</f>
        <v>0</v>
      </c>
      <c r="AW1186" s="89">
        <f>VLOOKUP($AC1186,LS_Coint_BD!$B$3:$AQ$1079,AW$2)</f>
        <v>0</v>
      </c>
      <c r="AX1186" s="89">
        <f>VLOOKUP($AC1186,LS_Coint_BD!$B$3:$AQ$1079,AX$2)</f>
        <v>0</v>
      </c>
      <c r="AY1186" s="89">
        <f>VLOOKUP($AC1186,LS_Coint_BD!$B$3:$AQ$1079,AY$2)</f>
        <v>0</v>
      </c>
      <c r="AZ1186" s="89">
        <f>VLOOKUP($AC1186,LS_Coint_BD!$B$3:$AQ$1079,AZ$2)</f>
        <v>0</v>
      </c>
      <c r="BA1186" s="89">
        <f>VLOOKUP($AC1186,LS_Coint_BD!$B$3:$AQ$1079,BA$2)</f>
        <v>0</v>
      </c>
      <c r="BB1186" s="89">
        <f>VLOOKUP($AC1186,LS_Coint_BD!$B$3:$AQ$1079,BB$2)</f>
        <v>0</v>
      </c>
      <c r="BC1186" s="89">
        <f>VLOOKUP($AC1186,LS_Coint_BD!$B$3:$AQ$1079,BC$2)</f>
        <v>0</v>
      </c>
      <c r="BD1186" s="89">
        <f t="shared" si="879"/>
        <v>0</v>
      </c>
      <c r="BE1186" s="89">
        <f t="shared" si="880"/>
        <v>0</v>
      </c>
      <c r="BF1186" s="89">
        <f t="shared" si="881"/>
        <v>0</v>
      </c>
      <c r="BG1186" s="89">
        <f t="shared" si="882"/>
        <v>0</v>
      </c>
      <c r="BH1186" s="89">
        <f t="shared" si="883"/>
        <v>0</v>
      </c>
      <c r="BI1186" s="89">
        <f t="shared" si="884"/>
        <v>0</v>
      </c>
      <c r="BJ1186" s="89">
        <f t="shared" si="885"/>
        <v>0</v>
      </c>
      <c r="BK1186" s="89">
        <f t="shared" si="886"/>
        <v>0</v>
      </c>
      <c r="BL1186" s="89">
        <f t="shared" si="887"/>
        <v>0</v>
      </c>
      <c r="BM1186" s="89"/>
      <c r="BN1186" s="26" t="b">
        <f t="shared" si="888"/>
        <v>0</v>
      </c>
      <c r="BO1186" s="26" t="b">
        <f t="shared" si="889"/>
        <v>0</v>
      </c>
      <c r="BP1186" s="26" t="b">
        <f t="shared" si="890"/>
        <v>0</v>
      </c>
      <c r="BQ1186" s="26" t="b">
        <f t="shared" si="891"/>
        <v>0</v>
      </c>
      <c r="BR1186" s="26" t="b">
        <f t="shared" si="892"/>
        <v>0</v>
      </c>
      <c r="BS1186" s="26" t="b">
        <f t="shared" si="893"/>
        <v>0</v>
      </c>
      <c r="BT1186" s="26" t="b">
        <f t="shared" si="894"/>
        <v>0</v>
      </c>
      <c r="BU1186" s="26" t="b">
        <f t="shared" si="895"/>
        <v>0</v>
      </c>
    </row>
    <row r="1187" spans="2:73" ht="15" thickBot="1" x14ac:dyDescent="0.35">
      <c r="B1187" s="17">
        <f>VLOOKUP($AC1187,LS_Coint_BD!$B$3:$D$1079,2)</f>
        <v>0</v>
      </c>
      <c r="C1187" s="87">
        <f>VLOOKUP($AC1187,LS_Coint_BD!$B$3:$D$1079,3)</f>
        <v>0</v>
      </c>
      <c r="D1187" s="68">
        <f t="shared" si="855"/>
        <v>0</v>
      </c>
      <c r="E1187" s="65">
        <f t="shared" si="856"/>
        <v>0</v>
      </c>
      <c r="F1187" s="69">
        <f t="shared" si="857"/>
        <v>0</v>
      </c>
      <c r="G1187" s="68">
        <f t="shared" si="858"/>
        <v>0</v>
      </c>
      <c r="H1187" s="65">
        <f t="shared" si="859"/>
        <v>0</v>
      </c>
      <c r="I1187" s="69">
        <f t="shared" si="860"/>
        <v>0</v>
      </c>
      <c r="J1187" s="68">
        <f t="shared" si="861"/>
        <v>0</v>
      </c>
      <c r="K1187" s="65">
        <f t="shared" si="862"/>
        <v>0</v>
      </c>
      <c r="L1187" s="69">
        <f t="shared" si="863"/>
        <v>0</v>
      </c>
      <c r="M1187" s="68">
        <f t="shared" si="864"/>
        <v>0</v>
      </c>
      <c r="N1187" s="65">
        <f t="shared" si="865"/>
        <v>0</v>
      </c>
      <c r="O1187" s="69">
        <f t="shared" si="866"/>
        <v>0</v>
      </c>
      <c r="P1187" s="68">
        <f t="shared" si="867"/>
        <v>0</v>
      </c>
      <c r="Q1187" s="65">
        <f t="shared" si="868"/>
        <v>0</v>
      </c>
      <c r="R1187" s="69">
        <f t="shared" si="869"/>
        <v>0</v>
      </c>
      <c r="S1187" s="68">
        <f t="shared" si="870"/>
        <v>0</v>
      </c>
      <c r="T1187" s="65">
        <f t="shared" si="871"/>
        <v>0</v>
      </c>
      <c r="U1187" s="69">
        <f t="shared" si="872"/>
        <v>0</v>
      </c>
      <c r="V1187" s="68">
        <f t="shared" si="873"/>
        <v>0</v>
      </c>
      <c r="W1187" s="65">
        <f t="shared" si="874"/>
        <v>0</v>
      </c>
      <c r="X1187" s="69">
        <f t="shared" si="875"/>
        <v>0</v>
      </c>
      <c r="Y1187" s="68">
        <f t="shared" si="876"/>
        <v>0</v>
      </c>
      <c r="Z1187" s="65">
        <f t="shared" si="877"/>
        <v>0</v>
      </c>
      <c r="AA1187" s="69">
        <f t="shared" si="878"/>
        <v>0</v>
      </c>
      <c r="AB1187" s="98">
        <f>SUMIF(BN1187:BU1187,"VERDADEIRO",BN$3:$BU1186)</f>
        <v>0</v>
      </c>
      <c r="AC1187" s="97">
        <f t="shared" si="854"/>
        <v>1184</v>
      </c>
      <c r="AD1187" s="89">
        <f>RTD("tryd.rtdserver",,"COT",B1187,"ULT")</f>
        <v>0</v>
      </c>
      <c r="AE1187" s="89">
        <f>RTD("tryd.rtdserver",,"COT",C1187,"ULT")</f>
        <v>0</v>
      </c>
      <c r="AF1187" s="89">
        <f>VLOOKUP($AC1187,LS_Coint_BD!$B$3:$AQ$1079,AF$2)*$AD1187+VLOOKUP($AC1187,LS_Coint_BD!$B$3:$AQ$1079,AF$2+1)</f>
        <v>0</v>
      </c>
      <c r="AG1187" s="89">
        <f>VLOOKUP($AC1187,LS_Coint_BD!$B$3:$AQ$1079,AG$2)*$AD1187+VLOOKUP($AC1187,LS_Coint_BD!$B$3:$AQ$1079,AG$2+1)</f>
        <v>0</v>
      </c>
      <c r="AH1187" s="89">
        <f>VLOOKUP($AC1187,LS_Coint_BD!$B$3:$AQ$1079,AH$2)*$AD1187+VLOOKUP($AC1187,LS_Coint_BD!$B$3:$AQ$1079,AH$2+1)</f>
        <v>0</v>
      </c>
      <c r="AI1187" s="89">
        <f>VLOOKUP($AC1187,LS_Coint_BD!$B$3:$AQ$1079,AI$2)*$AD1187+VLOOKUP($AC1187,LS_Coint_BD!$B$3:$AQ$1079,AI$2+1)</f>
        <v>0</v>
      </c>
      <c r="AJ1187" s="89">
        <f>VLOOKUP($AC1187,LS_Coint_BD!$B$3:$AQ$1079,AJ$2)*$AD1187+VLOOKUP($AC1187,LS_Coint_BD!$B$3:$AQ$1079,AJ$2+1)</f>
        <v>0</v>
      </c>
      <c r="AK1187" s="89">
        <f>VLOOKUP($AC1187,LS_Coint_BD!$B$3:$AQ$1079,AK$2)*$AD1187+VLOOKUP($AC1187,LS_Coint_BD!$B$3:$AQ$1079,AK$2+1)</f>
        <v>0</v>
      </c>
      <c r="AL1187" s="89">
        <f>VLOOKUP($AC1187,LS_Coint_BD!$B$3:$AQ$1079,AL$2)*$AD1187+VLOOKUP($AC1187,LS_Coint_BD!$B$3:$AQ$1079,AL$2+1)</f>
        <v>0</v>
      </c>
      <c r="AM1187" s="89">
        <f>VLOOKUP($AC1187,LS_Coint_BD!$B$3:$AQ$1079,AM$2)*$AD1187+VLOOKUP($AC1187,LS_Coint_BD!$B$3:$AQ$1079,AM$2+1)</f>
        <v>0</v>
      </c>
      <c r="AN1187" s="89">
        <f>VLOOKUP($AC1187,LS_Coint_BD!$B$3:$AQ$1079,AN$2)</f>
        <v>0</v>
      </c>
      <c r="AO1187" s="89">
        <f>VLOOKUP($AC1187,LS_Coint_BD!$B$3:$AQ$1079,AO$2)</f>
        <v>0</v>
      </c>
      <c r="AP1187" s="89">
        <f>VLOOKUP($AC1187,LS_Coint_BD!$B$3:$AQ$1079,AP$2)</f>
        <v>0</v>
      </c>
      <c r="AQ1187" s="89">
        <f>VLOOKUP($AC1187,LS_Coint_BD!$B$3:$AQ$1079,AQ$2)</f>
        <v>0</v>
      </c>
      <c r="AR1187" s="89">
        <f>VLOOKUP($AC1187,LS_Coint_BD!$B$3:$AQ$1079,AR$2)</f>
        <v>0</v>
      </c>
      <c r="AS1187" s="89">
        <f>VLOOKUP($AC1187,LS_Coint_BD!$B$3:$AQ$1079,AS$2)</f>
        <v>0</v>
      </c>
      <c r="AT1187" s="89">
        <f>VLOOKUP($AC1187,LS_Coint_BD!$B$3:$AQ$1079,AT$2)</f>
        <v>0</v>
      </c>
      <c r="AU1187" s="89">
        <f>VLOOKUP($AC1187,LS_Coint_BD!$B$3:$AQ$1079,AU$2)</f>
        <v>0</v>
      </c>
      <c r="AV1187" s="89">
        <f>VLOOKUP($AC1187,LS_Coint_BD!$B$3:$AQ$1079,AV$2)</f>
        <v>0</v>
      </c>
      <c r="AW1187" s="89">
        <f>VLOOKUP($AC1187,LS_Coint_BD!$B$3:$AQ$1079,AW$2)</f>
        <v>0</v>
      </c>
      <c r="AX1187" s="89">
        <f>VLOOKUP($AC1187,LS_Coint_BD!$B$3:$AQ$1079,AX$2)</f>
        <v>0</v>
      </c>
      <c r="AY1187" s="89">
        <f>VLOOKUP($AC1187,LS_Coint_BD!$B$3:$AQ$1079,AY$2)</f>
        <v>0</v>
      </c>
      <c r="AZ1187" s="89">
        <f>VLOOKUP($AC1187,LS_Coint_BD!$B$3:$AQ$1079,AZ$2)</f>
        <v>0</v>
      </c>
      <c r="BA1187" s="89">
        <f>VLOOKUP($AC1187,LS_Coint_BD!$B$3:$AQ$1079,BA$2)</f>
        <v>0</v>
      </c>
      <c r="BB1187" s="89">
        <f>VLOOKUP($AC1187,LS_Coint_BD!$B$3:$AQ$1079,BB$2)</f>
        <v>0</v>
      </c>
      <c r="BC1187" s="89">
        <f>VLOOKUP($AC1187,LS_Coint_BD!$B$3:$AQ$1079,BC$2)</f>
        <v>0</v>
      </c>
      <c r="BD1187" s="89">
        <f t="shared" si="879"/>
        <v>0</v>
      </c>
      <c r="BE1187" s="89">
        <f t="shared" si="880"/>
        <v>0</v>
      </c>
      <c r="BF1187" s="89">
        <f t="shared" si="881"/>
        <v>0</v>
      </c>
      <c r="BG1187" s="89">
        <f t="shared" si="882"/>
        <v>0</v>
      </c>
      <c r="BH1187" s="89">
        <f t="shared" si="883"/>
        <v>0</v>
      </c>
      <c r="BI1187" s="89">
        <f t="shared" si="884"/>
        <v>0</v>
      </c>
      <c r="BJ1187" s="89">
        <f t="shared" si="885"/>
        <v>0</v>
      </c>
      <c r="BK1187" s="89">
        <f t="shared" si="886"/>
        <v>0</v>
      </c>
      <c r="BL1187" s="89">
        <f t="shared" si="887"/>
        <v>0</v>
      </c>
      <c r="BM1187" s="89"/>
      <c r="BN1187" s="26" t="b">
        <f t="shared" si="888"/>
        <v>0</v>
      </c>
      <c r="BO1187" s="26" t="b">
        <f t="shared" si="889"/>
        <v>0</v>
      </c>
      <c r="BP1187" s="26" t="b">
        <f t="shared" si="890"/>
        <v>0</v>
      </c>
      <c r="BQ1187" s="26" t="b">
        <f t="shared" si="891"/>
        <v>0</v>
      </c>
      <c r="BR1187" s="26" t="b">
        <f t="shared" si="892"/>
        <v>0</v>
      </c>
      <c r="BS1187" s="26" t="b">
        <f t="shared" si="893"/>
        <v>0</v>
      </c>
      <c r="BT1187" s="26" t="b">
        <f t="shared" si="894"/>
        <v>0</v>
      </c>
      <c r="BU1187" s="26" t="b">
        <f t="shared" si="895"/>
        <v>0</v>
      </c>
    </row>
    <row r="1188" spans="2:73" ht="15" thickBot="1" x14ac:dyDescent="0.35">
      <c r="B1188" s="17">
        <f>VLOOKUP($AC1188,LS_Coint_BD!$B$3:$D$1079,2)</f>
        <v>0</v>
      </c>
      <c r="C1188" s="87">
        <f>VLOOKUP($AC1188,LS_Coint_BD!$B$3:$D$1079,3)</f>
        <v>0</v>
      </c>
      <c r="D1188" s="68">
        <f t="shared" si="855"/>
        <v>0</v>
      </c>
      <c r="E1188" s="65">
        <f t="shared" si="856"/>
        <v>0</v>
      </c>
      <c r="F1188" s="69">
        <f t="shared" si="857"/>
        <v>0</v>
      </c>
      <c r="G1188" s="68">
        <f t="shared" si="858"/>
        <v>0</v>
      </c>
      <c r="H1188" s="65">
        <f t="shared" si="859"/>
        <v>0</v>
      </c>
      <c r="I1188" s="69">
        <f t="shared" si="860"/>
        <v>0</v>
      </c>
      <c r="J1188" s="68">
        <f t="shared" si="861"/>
        <v>0</v>
      </c>
      <c r="K1188" s="65">
        <f t="shared" si="862"/>
        <v>0</v>
      </c>
      <c r="L1188" s="69">
        <f t="shared" si="863"/>
        <v>0</v>
      </c>
      <c r="M1188" s="68">
        <f t="shared" si="864"/>
        <v>0</v>
      </c>
      <c r="N1188" s="65">
        <f t="shared" si="865"/>
        <v>0</v>
      </c>
      <c r="O1188" s="69">
        <f t="shared" si="866"/>
        <v>0</v>
      </c>
      <c r="P1188" s="68">
        <f t="shared" si="867"/>
        <v>0</v>
      </c>
      <c r="Q1188" s="65">
        <f t="shared" si="868"/>
        <v>0</v>
      </c>
      <c r="R1188" s="69">
        <f t="shared" si="869"/>
        <v>0</v>
      </c>
      <c r="S1188" s="68">
        <f t="shared" si="870"/>
        <v>0</v>
      </c>
      <c r="T1188" s="65">
        <f t="shared" si="871"/>
        <v>0</v>
      </c>
      <c r="U1188" s="69">
        <f t="shared" si="872"/>
        <v>0</v>
      </c>
      <c r="V1188" s="68">
        <f t="shared" si="873"/>
        <v>0</v>
      </c>
      <c r="W1188" s="65">
        <f t="shared" si="874"/>
        <v>0</v>
      </c>
      <c r="X1188" s="69">
        <f t="shared" si="875"/>
        <v>0</v>
      </c>
      <c r="Y1188" s="68">
        <f t="shared" si="876"/>
        <v>0</v>
      </c>
      <c r="Z1188" s="65">
        <f t="shared" si="877"/>
        <v>0</v>
      </c>
      <c r="AA1188" s="69">
        <f t="shared" si="878"/>
        <v>0</v>
      </c>
      <c r="AB1188" s="98">
        <f>SUMIF(BN1188:BU1188,"VERDADEIRO",BN$3:$BU1187)</f>
        <v>0</v>
      </c>
      <c r="AC1188" s="97">
        <f t="shared" si="854"/>
        <v>1185</v>
      </c>
      <c r="AD1188" s="89">
        <f>RTD("tryd.rtdserver",,"COT",B1188,"ULT")</f>
        <v>0</v>
      </c>
      <c r="AE1188" s="89">
        <f>RTD("tryd.rtdserver",,"COT",C1188,"ULT")</f>
        <v>0</v>
      </c>
      <c r="AF1188" s="89">
        <f>VLOOKUP($AC1188,LS_Coint_BD!$B$3:$AQ$1079,AF$2)*$AD1188+VLOOKUP($AC1188,LS_Coint_BD!$B$3:$AQ$1079,AF$2+1)</f>
        <v>0</v>
      </c>
      <c r="AG1188" s="89">
        <f>VLOOKUP($AC1188,LS_Coint_BD!$B$3:$AQ$1079,AG$2)*$AD1188+VLOOKUP($AC1188,LS_Coint_BD!$B$3:$AQ$1079,AG$2+1)</f>
        <v>0</v>
      </c>
      <c r="AH1188" s="89">
        <f>VLOOKUP($AC1188,LS_Coint_BD!$B$3:$AQ$1079,AH$2)*$AD1188+VLOOKUP($AC1188,LS_Coint_BD!$B$3:$AQ$1079,AH$2+1)</f>
        <v>0</v>
      </c>
      <c r="AI1188" s="89">
        <f>VLOOKUP($AC1188,LS_Coint_BD!$B$3:$AQ$1079,AI$2)*$AD1188+VLOOKUP($AC1188,LS_Coint_BD!$B$3:$AQ$1079,AI$2+1)</f>
        <v>0</v>
      </c>
      <c r="AJ1188" s="89">
        <f>VLOOKUP($AC1188,LS_Coint_BD!$B$3:$AQ$1079,AJ$2)*$AD1188+VLOOKUP($AC1188,LS_Coint_BD!$B$3:$AQ$1079,AJ$2+1)</f>
        <v>0</v>
      </c>
      <c r="AK1188" s="89">
        <f>VLOOKUP($AC1188,LS_Coint_BD!$B$3:$AQ$1079,AK$2)*$AD1188+VLOOKUP($AC1188,LS_Coint_BD!$B$3:$AQ$1079,AK$2+1)</f>
        <v>0</v>
      </c>
      <c r="AL1188" s="89">
        <f>VLOOKUP($AC1188,LS_Coint_BD!$B$3:$AQ$1079,AL$2)*$AD1188+VLOOKUP($AC1188,LS_Coint_BD!$B$3:$AQ$1079,AL$2+1)</f>
        <v>0</v>
      </c>
      <c r="AM1188" s="89">
        <f>VLOOKUP($AC1188,LS_Coint_BD!$B$3:$AQ$1079,AM$2)*$AD1188+VLOOKUP($AC1188,LS_Coint_BD!$B$3:$AQ$1079,AM$2+1)</f>
        <v>0</v>
      </c>
      <c r="AN1188" s="89">
        <f>VLOOKUP($AC1188,LS_Coint_BD!$B$3:$AQ$1079,AN$2)</f>
        <v>0</v>
      </c>
      <c r="AO1188" s="89">
        <f>VLOOKUP($AC1188,LS_Coint_BD!$B$3:$AQ$1079,AO$2)</f>
        <v>0</v>
      </c>
      <c r="AP1188" s="89">
        <f>VLOOKUP($AC1188,LS_Coint_BD!$B$3:$AQ$1079,AP$2)</f>
        <v>0</v>
      </c>
      <c r="AQ1188" s="89">
        <f>VLOOKUP($AC1188,LS_Coint_BD!$B$3:$AQ$1079,AQ$2)</f>
        <v>0</v>
      </c>
      <c r="AR1188" s="89">
        <f>VLOOKUP($AC1188,LS_Coint_BD!$B$3:$AQ$1079,AR$2)</f>
        <v>0</v>
      </c>
      <c r="AS1188" s="89">
        <f>VLOOKUP($AC1188,LS_Coint_BD!$B$3:$AQ$1079,AS$2)</f>
        <v>0</v>
      </c>
      <c r="AT1188" s="89">
        <f>VLOOKUP($AC1188,LS_Coint_BD!$B$3:$AQ$1079,AT$2)</f>
        <v>0</v>
      </c>
      <c r="AU1188" s="89">
        <f>VLOOKUP($AC1188,LS_Coint_BD!$B$3:$AQ$1079,AU$2)</f>
        <v>0</v>
      </c>
      <c r="AV1188" s="89">
        <f>VLOOKUP($AC1188,LS_Coint_BD!$B$3:$AQ$1079,AV$2)</f>
        <v>0</v>
      </c>
      <c r="AW1188" s="89">
        <f>VLOOKUP($AC1188,LS_Coint_BD!$B$3:$AQ$1079,AW$2)</f>
        <v>0</v>
      </c>
      <c r="AX1188" s="89">
        <f>VLOOKUP($AC1188,LS_Coint_BD!$B$3:$AQ$1079,AX$2)</f>
        <v>0</v>
      </c>
      <c r="AY1188" s="89">
        <f>VLOOKUP($AC1188,LS_Coint_BD!$B$3:$AQ$1079,AY$2)</f>
        <v>0</v>
      </c>
      <c r="AZ1188" s="89">
        <f>VLOOKUP($AC1188,LS_Coint_BD!$B$3:$AQ$1079,AZ$2)</f>
        <v>0</v>
      </c>
      <c r="BA1188" s="89">
        <f>VLOOKUP($AC1188,LS_Coint_BD!$B$3:$AQ$1079,BA$2)</f>
        <v>0</v>
      </c>
      <c r="BB1188" s="89">
        <f>VLOOKUP($AC1188,LS_Coint_BD!$B$3:$AQ$1079,BB$2)</f>
        <v>0</v>
      </c>
      <c r="BC1188" s="89">
        <f>VLOOKUP($AC1188,LS_Coint_BD!$B$3:$AQ$1079,BC$2)</f>
        <v>0</v>
      </c>
      <c r="BD1188" s="89">
        <f t="shared" si="879"/>
        <v>0</v>
      </c>
      <c r="BE1188" s="89">
        <f t="shared" si="880"/>
        <v>0</v>
      </c>
      <c r="BF1188" s="89">
        <f t="shared" si="881"/>
        <v>0</v>
      </c>
      <c r="BG1188" s="89">
        <f t="shared" si="882"/>
        <v>0</v>
      </c>
      <c r="BH1188" s="89">
        <f t="shared" si="883"/>
        <v>0</v>
      </c>
      <c r="BI1188" s="89">
        <f t="shared" si="884"/>
        <v>0</v>
      </c>
      <c r="BJ1188" s="89">
        <f t="shared" si="885"/>
        <v>0</v>
      </c>
      <c r="BK1188" s="89">
        <f t="shared" si="886"/>
        <v>0</v>
      </c>
      <c r="BL1188" s="89">
        <f t="shared" si="887"/>
        <v>0</v>
      </c>
      <c r="BM1188" s="89"/>
      <c r="BN1188" s="26" t="b">
        <f t="shared" si="888"/>
        <v>0</v>
      </c>
      <c r="BO1188" s="26" t="b">
        <f t="shared" si="889"/>
        <v>0</v>
      </c>
      <c r="BP1188" s="26" t="b">
        <f t="shared" si="890"/>
        <v>0</v>
      </c>
      <c r="BQ1188" s="26" t="b">
        <f t="shared" si="891"/>
        <v>0</v>
      </c>
      <c r="BR1188" s="26" t="b">
        <f t="shared" si="892"/>
        <v>0</v>
      </c>
      <c r="BS1188" s="26" t="b">
        <f t="shared" si="893"/>
        <v>0</v>
      </c>
      <c r="BT1188" s="26" t="b">
        <f t="shared" si="894"/>
        <v>0</v>
      </c>
      <c r="BU1188" s="26" t="b">
        <f t="shared" si="895"/>
        <v>0</v>
      </c>
    </row>
    <row r="1189" spans="2:73" ht="15" thickBot="1" x14ac:dyDescent="0.35">
      <c r="B1189" s="17">
        <f>VLOOKUP($AC1189,LS_Coint_BD!$B$3:$D$1079,2)</f>
        <v>0</v>
      </c>
      <c r="C1189" s="87">
        <f>VLOOKUP($AC1189,LS_Coint_BD!$B$3:$D$1079,3)</f>
        <v>0</v>
      </c>
      <c r="D1189" s="68">
        <f t="shared" si="855"/>
        <v>0</v>
      </c>
      <c r="E1189" s="65">
        <f t="shared" si="856"/>
        <v>0</v>
      </c>
      <c r="F1189" s="69">
        <f t="shared" si="857"/>
        <v>0</v>
      </c>
      <c r="G1189" s="68">
        <f t="shared" si="858"/>
        <v>0</v>
      </c>
      <c r="H1189" s="65">
        <f t="shared" si="859"/>
        <v>0</v>
      </c>
      <c r="I1189" s="69">
        <f t="shared" si="860"/>
        <v>0</v>
      </c>
      <c r="J1189" s="68">
        <f t="shared" si="861"/>
        <v>0</v>
      </c>
      <c r="K1189" s="65">
        <f t="shared" si="862"/>
        <v>0</v>
      </c>
      <c r="L1189" s="69">
        <f t="shared" si="863"/>
        <v>0</v>
      </c>
      <c r="M1189" s="68">
        <f t="shared" si="864"/>
        <v>0</v>
      </c>
      <c r="N1189" s="65">
        <f t="shared" si="865"/>
        <v>0</v>
      </c>
      <c r="O1189" s="69">
        <f t="shared" si="866"/>
        <v>0</v>
      </c>
      <c r="P1189" s="68">
        <f t="shared" si="867"/>
        <v>0</v>
      </c>
      <c r="Q1189" s="65">
        <f t="shared" si="868"/>
        <v>0</v>
      </c>
      <c r="R1189" s="69">
        <f t="shared" si="869"/>
        <v>0</v>
      </c>
      <c r="S1189" s="68">
        <f t="shared" si="870"/>
        <v>0</v>
      </c>
      <c r="T1189" s="65">
        <f t="shared" si="871"/>
        <v>0</v>
      </c>
      <c r="U1189" s="69">
        <f t="shared" si="872"/>
        <v>0</v>
      </c>
      <c r="V1189" s="68">
        <f t="shared" si="873"/>
        <v>0</v>
      </c>
      <c r="W1189" s="65">
        <f t="shared" si="874"/>
        <v>0</v>
      </c>
      <c r="X1189" s="69">
        <f t="shared" si="875"/>
        <v>0</v>
      </c>
      <c r="Y1189" s="68">
        <f t="shared" si="876"/>
        <v>0</v>
      </c>
      <c r="Z1189" s="65">
        <f t="shared" si="877"/>
        <v>0</v>
      </c>
      <c r="AA1189" s="69">
        <f t="shared" si="878"/>
        <v>0</v>
      </c>
      <c r="AB1189" s="98">
        <f>SUMIF(BN1189:BU1189,"VERDADEIRO",BN$3:$BU1188)</f>
        <v>0</v>
      </c>
      <c r="AC1189" s="97">
        <f t="shared" si="854"/>
        <v>1186</v>
      </c>
      <c r="AD1189" s="89">
        <f>RTD("tryd.rtdserver",,"COT",B1189,"ULT")</f>
        <v>0</v>
      </c>
      <c r="AE1189" s="89">
        <f>RTD("tryd.rtdserver",,"COT",C1189,"ULT")</f>
        <v>0</v>
      </c>
      <c r="AF1189" s="89">
        <f>VLOOKUP($AC1189,LS_Coint_BD!$B$3:$AQ$1079,AF$2)*$AD1189+VLOOKUP($AC1189,LS_Coint_BD!$B$3:$AQ$1079,AF$2+1)</f>
        <v>0</v>
      </c>
      <c r="AG1189" s="89">
        <f>VLOOKUP($AC1189,LS_Coint_BD!$B$3:$AQ$1079,AG$2)*$AD1189+VLOOKUP($AC1189,LS_Coint_BD!$B$3:$AQ$1079,AG$2+1)</f>
        <v>0</v>
      </c>
      <c r="AH1189" s="89">
        <f>VLOOKUP($AC1189,LS_Coint_BD!$B$3:$AQ$1079,AH$2)*$AD1189+VLOOKUP($AC1189,LS_Coint_BD!$B$3:$AQ$1079,AH$2+1)</f>
        <v>0</v>
      </c>
      <c r="AI1189" s="89">
        <f>VLOOKUP($AC1189,LS_Coint_BD!$B$3:$AQ$1079,AI$2)*$AD1189+VLOOKUP($AC1189,LS_Coint_BD!$B$3:$AQ$1079,AI$2+1)</f>
        <v>0</v>
      </c>
      <c r="AJ1189" s="89">
        <f>VLOOKUP($AC1189,LS_Coint_BD!$B$3:$AQ$1079,AJ$2)*$AD1189+VLOOKUP($AC1189,LS_Coint_BD!$B$3:$AQ$1079,AJ$2+1)</f>
        <v>0</v>
      </c>
      <c r="AK1189" s="89">
        <f>VLOOKUP($AC1189,LS_Coint_BD!$B$3:$AQ$1079,AK$2)*$AD1189+VLOOKUP($AC1189,LS_Coint_BD!$B$3:$AQ$1079,AK$2+1)</f>
        <v>0</v>
      </c>
      <c r="AL1189" s="89">
        <f>VLOOKUP($AC1189,LS_Coint_BD!$B$3:$AQ$1079,AL$2)*$AD1189+VLOOKUP($AC1189,LS_Coint_BD!$B$3:$AQ$1079,AL$2+1)</f>
        <v>0</v>
      </c>
      <c r="AM1189" s="89">
        <f>VLOOKUP($AC1189,LS_Coint_BD!$B$3:$AQ$1079,AM$2)*$AD1189+VLOOKUP($AC1189,LS_Coint_BD!$B$3:$AQ$1079,AM$2+1)</f>
        <v>0</v>
      </c>
      <c r="AN1189" s="89">
        <f>VLOOKUP($AC1189,LS_Coint_BD!$B$3:$AQ$1079,AN$2)</f>
        <v>0</v>
      </c>
      <c r="AO1189" s="89">
        <f>VLOOKUP($AC1189,LS_Coint_BD!$B$3:$AQ$1079,AO$2)</f>
        <v>0</v>
      </c>
      <c r="AP1189" s="89">
        <f>VLOOKUP($AC1189,LS_Coint_BD!$B$3:$AQ$1079,AP$2)</f>
        <v>0</v>
      </c>
      <c r="AQ1189" s="89">
        <f>VLOOKUP($AC1189,LS_Coint_BD!$B$3:$AQ$1079,AQ$2)</f>
        <v>0</v>
      </c>
      <c r="AR1189" s="89">
        <f>VLOOKUP($AC1189,LS_Coint_BD!$B$3:$AQ$1079,AR$2)</f>
        <v>0</v>
      </c>
      <c r="AS1189" s="89">
        <f>VLOOKUP($AC1189,LS_Coint_BD!$B$3:$AQ$1079,AS$2)</f>
        <v>0</v>
      </c>
      <c r="AT1189" s="89">
        <f>VLOOKUP($AC1189,LS_Coint_BD!$B$3:$AQ$1079,AT$2)</f>
        <v>0</v>
      </c>
      <c r="AU1189" s="89">
        <f>VLOOKUP($AC1189,LS_Coint_BD!$B$3:$AQ$1079,AU$2)</f>
        <v>0</v>
      </c>
      <c r="AV1189" s="89">
        <f>VLOOKUP($AC1189,LS_Coint_BD!$B$3:$AQ$1079,AV$2)</f>
        <v>0</v>
      </c>
      <c r="AW1189" s="89">
        <f>VLOOKUP($AC1189,LS_Coint_BD!$B$3:$AQ$1079,AW$2)</f>
        <v>0</v>
      </c>
      <c r="AX1189" s="89">
        <f>VLOOKUP($AC1189,LS_Coint_BD!$B$3:$AQ$1079,AX$2)</f>
        <v>0</v>
      </c>
      <c r="AY1189" s="89">
        <f>VLOOKUP($AC1189,LS_Coint_BD!$B$3:$AQ$1079,AY$2)</f>
        <v>0</v>
      </c>
      <c r="AZ1189" s="89">
        <f>VLOOKUP($AC1189,LS_Coint_BD!$B$3:$AQ$1079,AZ$2)</f>
        <v>0</v>
      </c>
      <c r="BA1189" s="89">
        <f>VLOOKUP($AC1189,LS_Coint_BD!$B$3:$AQ$1079,BA$2)</f>
        <v>0</v>
      </c>
      <c r="BB1189" s="89">
        <f>VLOOKUP($AC1189,LS_Coint_BD!$B$3:$AQ$1079,BB$2)</f>
        <v>0</v>
      </c>
      <c r="BC1189" s="89">
        <f>VLOOKUP($AC1189,LS_Coint_BD!$B$3:$AQ$1079,BC$2)</f>
        <v>0</v>
      </c>
      <c r="BD1189" s="89">
        <f t="shared" si="879"/>
        <v>0</v>
      </c>
      <c r="BE1189" s="89">
        <f t="shared" si="880"/>
        <v>0</v>
      </c>
      <c r="BF1189" s="89">
        <f t="shared" si="881"/>
        <v>0</v>
      </c>
      <c r="BG1189" s="89">
        <f t="shared" si="882"/>
        <v>0</v>
      </c>
      <c r="BH1189" s="89">
        <f t="shared" si="883"/>
        <v>0</v>
      </c>
      <c r="BI1189" s="89">
        <f t="shared" si="884"/>
        <v>0</v>
      </c>
      <c r="BJ1189" s="89">
        <f t="shared" si="885"/>
        <v>0</v>
      </c>
      <c r="BK1189" s="89">
        <f t="shared" si="886"/>
        <v>0</v>
      </c>
      <c r="BL1189" s="89">
        <f t="shared" si="887"/>
        <v>0</v>
      </c>
      <c r="BM1189" s="89"/>
      <c r="BN1189" s="26" t="b">
        <f t="shared" si="888"/>
        <v>0</v>
      </c>
      <c r="BO1189" s="26" t="b">
        <f t="shared" si="889"/>
        <v>0</v>
      </c>
      <c r="BP1189" s="26" t="b">
        <f t="shared" si="890"/>
        <v>0</v>
      </c>
      <c r="BQ1189" s="26" t="b">
        <f t="shared" si="891"/>
        <v>0</v>
      </c>
      <c r="BR1189" s="26" t="b">
        <f t="shared" si="892"/>
        <v>0</v>
      </c>
      <c r="BS1189" s="26" t="b">
        <f t="shared" si="893"/>
        <v>0</v>
      </c>
      <c r="BT1189" s="26" t="b">
        <f t="shared" si="894"/>
        <v>0</v>
      </c>
      <c r="BU1189" s="26" t="b">
        <f t="shared" si="895"/>
        <v>0</v>
      </c>
    </row>
    <row r="1190" spans="2:73" ht="15" thickBot="1" x14ac:dyDescent="0.35">
      <c r="B1190" s="17">
        <f>VLOOKUP($AC1190,LS_Coint_BD!$B$3:$D$1079,2)</f>
        <v>0</v>
      </c>
      <c r="C1190" s="87">
        <f>VLOOKUP($AC1190,LS_Coint_BD!$B$3:$D$1079,3)</f>
        <v>0</v>
      </c>
      <c r="D1190" s="68">
        <f t="shared" si="855"/>
        <v>0</v>
      </c>
      <c r="E1190" s="65">
        <f t="shared" si="856"/>
        <v>0</v>
      </c>
      <c r="F1190" s="69">
        <f t="shared" si="857"/>
        <v>0</v>
      </c>
      <c r="G1190" s="68">
        <f t="shared" si="858"/>
        <v>0</v>
      </c>
      <c r="H1190" s="65">
        <f t="shared" si="859"/>
        <v>0</v>
      </c>
      <c r="I1190" s="69">
        <f t="shared" si="860"/>
        <v>0</v>
      </c>
      <c r="J1190" s="68">
        <f t="shared" si="861"/>
        <v>0</v>
      </c>
      <c r="K1190" s="65">
        <f t="shared" si="862"/>
        <v>0</v>
      </c>
      <c r="L1190" s="69">
        <f t="shared" si="863"/>
        <v>0</v>
      </c>
      <c r="M1190" s="68">
        <f t="shared" si="864"/>
        <v>0</v>
      </c>
      <c r="N1190" s="65">
        <f t="shared" si="865"/>
        <v>0</v>
      </c>
      <c r="O1190" s="69">
        <f t="shared" si="866"/>
        <v>0</v>
      </c>
      <c r="P1190" s="68">
        <f t="shared" si="867"/>
        <v>0</v>
      </c>
      <c r="Q1190" s="65">
        <f t="shared" si="868"/>
        <v>0</v>
      </c>
      <c r="R1190" s="69">
        <f t="shared" si="869"/>
        <v>0</v>
      </c>
      <c r="S1190" s="68">
        <f t="shared" si="870"/>
        <v>0</v>
      </c>
      <c r="T1190" s="65">
        <f t="shared" si="871"/>
        <v>0</v>
      </c>
      <c r="U1190" s="69">
        <f t="shared" si="872"/>
        <v>0</v>
      </c>
      <c r="V1190" s="68">
        <f t="shared" si="873"/>
        <v>0</v>
      </c>
      <c r="W1190" s="65">
        <f t="shared" si="874"/>
        <v>0</v>
      </c>
      <c r="X1190" s="69">
        <f t="shared" si="875"/>
        <v>0</v>
      </c>
      <c r="Y1190" s="68">
        <f t="shared" si="876"/>
        <v>0</v>
      </c>
      <c r="Z1190" s="65">
        <f t="shared" si="877"/>
        <v>0</v>
      </c>
      <c r="AA1190" s="69">
        <f t="shared" si="878"/>
        <v>0</v>
      </c>
      <c r="AB1190" s="98">
        <f>SUMIF(BN1190:BU1190,"VERDADEIRO",BN$3:$BU1189)</f>
        <v>0</v>
      </c>
      <c r="AC1190" s="97">
        <f t="shared" si="854"/>
        <v>1187</v>
      </c>
      <c r="AD1190" s="89">
        <f>RTD("tryd.rtdserver",,"COT",B1190,"ULT")</f>
        <v>0</v>
      </c>
      <c r="AE1190" s="89">
        <f>RTD("tryd.rtdserver",,"COT",C1190,"ULT")</f>
        <v>0</v>
      </c>
      <c r="AF1190" s="89">
        <f>VLOOKUP($AC1190,LS_Coint_BD!$B$3:$AQ$1079,AF$2)*$AD1190+VLOOKUP($AC1190,LS_Coint_BD!$B$3:$AQ$1079,AF$2+1)</f>
        <v>0</v>
      </c>
      <c r="AG1190" s="89">
        <f>VLOOKUP($AC1190,LS_Coint_BD!$B$3:$AQ$1079,AG$2)*$AD1190+VLOOKUP($AC1190,LS_Coint_BD!$B$3:$AQ$1079,AG$2+1)</f>
        <v>0</v>
      </c>
      <c r="AH1190" s="89">
        <f>VLOOKUP($AC1190,LS_Coint_BD!$B$3:$AQ$1079,AH$2)*$AD1190+VLOOKUP($AC1190,LS_Coint_BD!$B$3:$AQ$1079,AH$2+1)</f>
        <v>0</v>
      </c>
      <c r="AI1190" s="89">
        <f>VLOOKUP($AC1190,LS_Coint_BD!$B$3:$AQ$1079,AI$2)*$AD1190+VLOOKUP($AC1190,LS_Coint_BD!$B$3:$AQ$1079,AI$2+1)</f>
        <v>0</v>
      </c>
      <c r="AJ1190" s="89">
        <f>VLOOKUP($AC1190,LS_Coint_BD!$B$3:$AQ$1079,AJ$2)*$AD1190+VLOOKUP($AC1190,LS_Coint_BD!$B$3:$AQ$1079,AJ$2+1)</f>
        <v>0</v>
      </c>
      <c r="AK1190" s="89">
        <f>VLOOKUP($AC1190,LS_Coint_BD!$B$3:$AQ$1079,AK$2)*$AD1190+VLOOKUP($AC1190,LS_Coint_BD!$B$3:$AQ$1079,AK$2+1)</f>
        <v>0</v>
      </c>
      <c r="AL1190" s="89">
        <f>VLOOKUP($AC1190,LS_Coint_BD!$B$3:$AQ$1079,AL$2)*$AD1190+VLOOKUP($AC1190,LS_Coint_BD!$B$3:$AQ$1079,AL$2+1)</f>
        <v>0</v>
      </c>
      <c r="AM1190" s="89">
        <f>VLOOKUP($AC1190,LS_Coint_BD!$B$3:$AQ$1079,AM$2)*$AD1190+VLOOKUP($AC1190,LS_Coint_BD!$B$3:$AQ$1079,AM$2+1)</f>
        <v>0</v>
      </c>
      <c r="AN1190" s="89">
        <f>VLOOKUP($AC1190,LS_Coint_BD!$B$3:$AQ$1079,AN$2)</f>
        <v>0</v>
      </c>
      <c r="AO1190" s="89">
        <f>VLOOKUP($AC1190,LS_Coint_BD!$B$3:$AQ$1079,AO$2)</f>
        <v>0</v>
      </c>
      <c r="AP1190" s="89">
        <f>VLOOKUP($AC1190,LS_Coint_BD!$B$3:$AQ$1079,AP$2)</f>
        <v>0</v>
      </c>
      <c r="AQ1190" s="89">
        <f>VLOOKUP($AC1190,LS_Coint_BD!$B$3:$AQ$1079,AQ$2)</f>
        <v>0</v>
      </c>
      <c r="AR1190" s="89">
        <f>VLOOKUP($AC1190,LS_Coint_BD!$B$3:$AQ$1079,AR$2)</f>
        <v>0</v>
      </c>
      <c r="AS1190" s="89">
        <f>VLOOKUP($AC1190,LS_Coint_BD!$B$3:$AQ$1079,AS$2)</f>
        <v>0</v>
      </c>
      <c r="AT1190" s="89">
        <f>VLOOKUP($AC1190,LS_Coint_BD!$B$3:$AQ$1079,AT$2)</f>
        <v>0</v>
      </c>
      <c r="AU1190" s="89">
        <f>VLOOKUP($AC1190,LS_Coint_BD!$B$3:$AQ$1079,AU$2)</f>
        <v>0</v>
      </c>
      <c r="AV1190" s="89">
        <f>VLOOKUP($AC1190,LS_Coint_BD!$B$3:$AQ$1079,AV$2)</f>
        <v>0</v>
      </c>
      <c r="AW1190" s="89">
        <f>VLOOKUP($AC1190,LS_Coint_BD!$B$3:$AQ$1079,AW$2)</f>
        <v>0</v>
      </c>
      <c r="AX1190" s="89">
        <f>VLOOKUP($AC1190,LS_Coint_BD!$B$3:$AQ$1079,AX$2)</f>
        <v>0</v>
      </c>
      <c r="AY1190" s="89">
        <f>VLOOKUP($AC1190,LS_Coint_BD!$B$3:$AQ$1079,AY$2)</f>
        <v>0</v>
      </c>
      <c r="AZ1190" s="89">
        <f>VLOOKUP($AC1190,LS_Coint_BD!$B$3:$AQ$1079,AZ$2)</f>
        <v>0</v>
      </c>
      <c r="BA1190" s="89">
        <f>VLOOKUP($AC1190,LS_Coint_BD!$B$3:$AQ$1079,BA$2)</f>
        <v>0</v>
      </c>
      <c r="BB1190" s="89">
        <f>VLOOKUP($AC1190,LS_Coint_BD!$B$3:$AQ$1079,BB$2)</f>
        <v>0</v>
      </c>
      <c r="BC1190" s="89">
        <f>VLOOKUP($AC1190,LS_Coint_BD!$B$3:$AQ$1079,BC$2)</f>
        <v>0</v>
      </c>
      <c r="BD1190" s="89">
        <f t="shared" si="879"/>
        <v>0</v>
      </c>
      <c r="BE1190" s="89">
        <f t="shared" si="880"/>
        <v>0</v>
      </c>
      <c r="BF1190" s="89">
        <f t="shared" si="881"/>
        <v>0</v>
      </c>
      <c r="BG1190" s="89">
        <f t="shared" si="882"/>
        <v>0</v>
      </c>
      <c r="BH1190" s="89">
        <f t="shared" si="883"/>
        <v>0</v>
      </c>
      <c r="BI1190" s="89">
        <f t="shared" si="884"/>
        <v>0</v>
      </c>
      <c r="BJ1190" s="89">
        <f t="shared" si="885"/>
        <v>0</v>
      </c>
      <c r="BK1190" s="89">
        <f t="shared" si="886"/>
        <v>0</v>
      </c>
      <c r="BL1190" s="89">
        <f t="shared" si="887"/>
        <v>0</v>
      </c>
      <c r="BM1190" s="89"/>
      <c r="BN1190" s="26" t="b">
        <f t="shared" si="888"/>
        <v>0</v>
      </c>
      <c r="BO1190" s="26" t="b">
        <f t="shared" si="889"/>
        <v>0</v>
      </c>
      <c r="BP1190" s="26" t="b">
        <f t="shared" si="890"/>
        <v>0</v>
      </c>
      <c r="BQ1190" s="26" t="b">
        <f t="shared" si="891"/>
        <v>0</v>
      </c>
      <c r="BR1190" s="26" t="b">
        <f t="shared" si="892"/>
        <v>0</v>
      </c>
      <c r="BS1190" s="26" t="b">
        <f t="shared" si="893"/>
        <v>0</v>
      </c>
      <c r="BT1190" s="26" t="b">
        <f t="shared" si="894"/>
        <v>0</v>
      </c>
      <c r="BU1190" s="26" t="b">
        <f t="shared" si="895"/>
        <v>0</v>
      </c>
    </row>
    <row r="1191" spans="2:73" ht="15" thickBot="1" x14ac:dyDescent="0.35">
      <c r="B1191" s="17">
        <f>VLOOKUP($AC1191,LS_Coint_BD!$B$3:$D$1079,2)</f>
        <v>0</v>
      </c>
      <c r="C1191" s="87">
        <f>VLOOKUP($AC1191,LS_Coint_BD!$B$3:$D$1079,3)</f>
        <v>0</v>
      </c>
      <c r="D1191" s="68">
        <f t="shared" si="855"/>
        <v>0</v>
      </c>
      <c r="E1191" s="65">
        <f t="shared" si="856"/>
        <v>0</v>
      </c>
      <c r="F1191" s="69">
        <f t="shared" si="857"/>
        <v>0</v>
      </c>
      <c r="G1191" s="68">
        <f t="shared" si="858"/>
        <v>0</v>
      </c>
      <c r="H1191" s="65">
        <f t="shared" si="859"/>
        <v>0</v>
      </c>
      <c r="I1191" s="69">
        <f t="shared" si="860"/>
        <v>0</v>
      </c>
      <c r="J1191" s="68">
        <f t="shared" si="861"/>
        <v>0</v>
      </c>
      <c r="K1191" s="65">
        <f t="shared" si="862"/>
        <v>0</v>
      </c>
      <c r="L1191" s="69">
        <f t="shared" si="863"/>
        <v>0</v>
      </c>
      <c r="M1191" s="68">
        <f t="shared" si="864"/>
        <v>0</v>
      </c>
      <c r="N1191" s="65">
        <f t="shared" si="865"/>
        <v>0</v>
      </c>
      <c r="O1191" s="69">
        <f t="shared" si="866"/>
        <v>0</v>
      </c>
      <c r="P1191" s="68">
        <f t="shared" si="867"/>
        <v>0</v>
      </c>
      <c r="Q1191" s="65">
        <f t="shared" si="868"/>
        <v>0</v>
      </c>
      <c r="R1191" s="69">
        <f t="shared" si="869"/>
        <v>0</v>
      </c>
      <c r="S1191" s="68">
        <f t="shared" si="870"/>
        <v>0</v>
      </c>
      <c r="T1191" s="65">
        <f t="shared" si="871"/>
        <v>0</v>
      </c>
      <c r="U1191" s="69">
        <f t="shared" si="872"/>
        <v>0</v>
      </c>
      <c r="V1191" s="68">
        <f t="shared" si="873"/>
        <v>0</v>
      </c>
      <c r="W1191" s="65">
        <f t="shared" si="874"/>
        <v>0</v>
      </c>
      <c r="X1191" s="69">
        <f t="shared" si="875"/>
        <v>0</v>
      </c>
      <c r="Y1191" s="68">
        <f t="shared" si="876"/>
        <v>0</v>
      </c>
      <c r="Z1191" s="65">
        <f t="shared" si="877"/>
        <v>0</v>
      </c>
      <c r="AA1191" s="69">
        <f t="shared" si="878"/>
        <v>0</v>
      </c>
      <c r="AB1191" s="98">
        <f>SUMIF(BN1191:BU1191,"VERDADEIRO",BN$3:$BU1190)</f>
        <v>0</v>
      </c>
      <c r="AC1191" s="97">
        <f t="shared" si="854"/>
        <v>1188</v>
      </c>
      <c r="AD1191" s="89">
        <f>RTD("tryd.rtdserver",,"COT",B1191,"ULT")</f>
        <v>0</v>
      </c>
      <c r="AE1191" s="89">
        <f>RTD("tryd.rtdserver",,"COT",C1191,"ULT")</f>
        <v>0</v>
      </c>
      <c r="AF1191" s="89">
        <f>VLOOKUP($AC1191,LS_Coint_BD!$B$3:$AQ$1079,AF$2)*$AD1191+VLOOKUP($AC1191,LS_Coint_BD!$B$3:$AQ$1079,AF$2+1)</f>
        <v>0</v>
      </c>
      <c r="AG1191" s="89">
        <f>VLOOKUP($AC1191,LS_Coint_BD!$B$3:$AQ$1079,AG$2)*$AD1191+VLOOKUP($AC1191,LS_Coint_BD!$B$3:$AQ$1079,AG$2+1)</f>
        <v>0</v>
      </c>
      <c r="AH1191" s="89">
        <f>VLOOKUP($AC1191,LS_Coint_BD!$B$3:$AQ$1079,AH$2)*$AD1191+VLOOKUP($AC1191,LS_Coint_BD!$B$3:$AQ$1079,AH$2+1)</f>
        <v>0</v>
      </c>
      <c r="AI1191" s="89">
        <f>VLOOKUP($AC1191,LS_Coint_BD!$B$3:$AQ$1079,AI$2)*$AD1191+VLOOKUP($AC1191,LS_Coint_BD!$B$3:$AQ$1079,AI$2+1)</f>
        <v>0</v>
      </c>
      <c r="AJ1191" s="89">
        <f>VLOOKUP($AC1191,LS_Coint_BD!$B$3:$AQ$1079,AJ$2)*$AD1191+VLOOKUP($AC1191,LS_Coint_BD!$B$3:$AQ$1079,AJ$2+1)</f>
        <v>0</v>
      </c>
      <c r="AK1191" s="89">
        <f>VLOOKUP($AC1191,LS_Coint_BD!$B$3:$AQ$1079,AK$2)*$AD1191+VLOOKUP($AC1191,LS_Coint_BD!$B$3:$AQ$1079,AK$2+1)</f>
        <v>0</v>
      </c>
      <c r="AL1191" s="89">
        <f>VLOOKUP($AC1191,LS_Coint_BD!$B$3:$AQ$1079,AL$2)*$AD1191+VLOOKUP($AC1191,LS_Coint_BD!$B$3:$AQ$1079,AL$2+1)</f>
        <v>0</v>
      </c>
      <c r="AM1191" s="89">
        <f>VLOOKUP($AC1191,LS_Coint_BD!$B$3:$AQ$1079,AM$2)*$AD1191+VLOOKUP($AC1191,LS_Coint_BD!$B$3:$AQ$1079,AM$2+1)</f>
        <v>0</v>
      </c>
      <c r="AN1191" s="89">
        <f>VLOOKUP($AC1191,LS_Coint_BD!$B$3:$AQ$1079,AN$2)</f>
        <v>0</v>
      </c>
      <c r="AO1191" s="89">
        <f>VLOOKUP($AC1191,LS_Coint_BD!$B$3:$AQ$1079,AO$2)</f>
        <v>0</v>
      </c>
      <c r="AP1191" s="89">
        <f>VLOOKUP($AC1191,LS_Coint_BD!$B$3:$AQ$1079,AP$2)</f>
        <v>0</v>
      </c>
      <c r="AQ1191" s="89">
        <f>VLOOKUP($AC1191,LS_Coint_BD!$B$3:$AQ$1079,AQ$2)</f>
        <v>0</v>
      </c>
      <c r="AR1191" s="89">
        <f>VLOOKUP($AC1191,LS_Coint_BD!$B$3:$AQ$1079,AR$2)</f>
        <v>0</v>
      </c>
      <c r="AS1191" s="89">
        <f>VLOOKUP($AC1191,LS_Coint_BD!$B$3:$AQ$1079,AS$2)</f>
        <v>0</v>
      </c>
      <c r="AT1191" s="89">
        <f>VLOOKUP($AC1191,LS_Coint_BD!$B$3:$AQ$1079,AT$2)</f>
        <v>0</v>
      </c>
      <c r="AU1191" s="89">
        <f>VLOOKUP($AC1191,LS_Coint_BD!$B$3:$AQ$1079,AU$2)</f>
        <v>0</v>
      </c>
      <c r="AV1191" s="89">
        <f>VLOOKUP($AC1191,LS_Coint_BD!$B$3:$AQ$1079,AV$2)</f>
        <v>0</v>
      </c>
      <c r="AW1191" s="89">
        <f>VLOOKUP($AC1191,LS_Coint_BD!$B$3:$AQ$1079,AW$2)</f>
        <v>0</v>
      </c>
      <c r="AX1191" s="89">
        <f>VLOOKUP($AC1191,LS_Coint_BD!$B$3:$AQ$1079,AX$2)</f>
        <v>0</v>
      </c>
      <c r="AY1191" s="89">
        <f>VLOOKUP($AC1191,LS_Coint_BD!$B$3:$AQ$1079,AY$2)</f>
        <v>0</v>
      </c>
      <c r="AZ1191" s="89">
        <f>VLOOKUP($AC1191,LS_Coint_BD!$B$3:$AQ$1079,AZ$2)</f>
        <v>0</v>
      </c>
      <c r="BA1191" s="89">
        <f>VLOOKUP($AC1191,LS_Coint_BD!$B$3:$AQ$1079,BA$2)</f>
        <v>0</v>
      </c>
      <c r="BB1191" s="89">
        <f>VLOOKUP($AC1191,LS_Coint_BD!$B$3:$AQ$1079,BB$2)</f>
        <v>0</v>
      </c>
      <c r="BC1191" s="89">
        <f>VLOOKUP($AC1191,LS_Coint_BD!$B$3:$AQ$1079,BC$2)</f>
        <v>0</v>
      </c>
      <c r="BD1191" s="89">
        <f t="shared" si="879"/>
        <v>0</v>
      </c>
      <c r="BE1191" s="89">
        <f t="shared" si="880"/>
        <v>0</v>
      </c>
      <c r="BF1191" s="89">
        <f t="shared" si="881"/>
        <v>0</v>
      </c>
      <c r="BG1191" s="89">
        <f t="shared" si="882"/>
        <v>0</v>
      </c>
      <c r="BH1191" s="89">
        <f t="shared" si="883"/>
        <v>0</v>
      </c>
      <c r="BI1191" s="89">
        <f t="shared" si="884"/>
        <v>0</v>
      </c>
      <c r="BJ1191" s="89">
        <f t="shared" si="885"/>
        <v>0</v>
      </c>
      <c r="BK1191" s="89">
        <f t="shared" si="886"/>
        <v>0</v>
      </c>
      <c r="BL1191" s="89">
        <f t="shared" si="887"/>
        <v>0</v>
      </c>
      <c r="BM1191" s="89"/>
      <c r="BN1191" s="26" t="b">
        <f t="shared" si="888"/>
        <v>0</v>
      </c>
      <c r="BO1191" s="26" t="b">
        <f t="shared" si="889"/>
        <v>0</v>
      </c>
      <c r="BP1191" s="26" t="b">
        <f t="shared" si="890"/>
        <v>0</v>
      </c>
      <c r="BQ1191" s="26" t="b">
        <f t="shared" si="891"/>
        <v>0</v>
      </c>
      <c r="BR1191" s="26" t="b">
        <f t="shared" si="892"/>
        <v>0</v>
      </c>
      <c r="BS1191" s="26" t="b">
        <f t="shared" si="893"/>
        <v>0</v>
      </c>
      <c r="BT1191" s="26" t="b">
        <f t="shared" si="894"/>
        <v>0</v>
      </c>
      <c r="BU1191" s="26" t="b">
        <f t="shared" si="895"/>
        <v>0</v>
      </c>
    </row>
    <row r="1192" spans="2:73" ht="15" thickBot="1" x14ac:dyDescent="0.35">
      <c r="B1192" s="17">
        <f>VLOOKUP($AC1192,LS_Coint_BD!$B$3:$D$1079,2)</f>
        <v>0</v>
      </c>
      <c r="C1192" s="87">
        <f>VLOOKUP($AC1192,LS_Coint_BD!$B$3:$D$1079,3)</f>
        <v>0</v>
      </c>
      <c r="D1192" s="68">
        <f t="shared" si="855"/>
        <v>0</v>
      </c>
      <c r="E1192" s="65">
        <f t="shared" si="856"/>
        <v>0</v>
      </c>
      <c r="F1192" s="69">
        <f t="shared" si="857"/>
        <v>0</v>
      </c>
      <c r="G1192" s="68">
        <f t="shared" si="858"/>
        <v>0</v>
      </c>
      <c r="H1192" s="65">
        <f t="shared" si="859"/>
        <v>0</v>
      </c>
      <c r="I1192" s="69">
        <f t="shared" si="860"/>
        <v>0</v>
      </c>
      <c r="J1192" s="68">
        <f t="shared" si="861"/>
        <v>0</v>
      </c>
      <c r="K1192" s="65">
        <f t="shared" si="862"/>
        <v>0</v>
      </c>
      <c r="L1192" s="69">
        <f t="shared" si="863"/>
        <v>0</v>
      </c>
      <c r="M1192" s="68">
        <f t="shared" si="864"/>
        <v>0</v>
      </c>
      <c r="N1192" s="65">
        <f t="shared" si="865"/>
        <v>0</v>
      </c>
      <c r="O1192" s="69">
        <f t="shared" si="866"/>
        <v>0</v>
      </c>
      <c r="P1192" s="68">
        <f t="shared" si="867"/>
        <v>0</v>
      </c>
      <c r="Q1192" s="65">
        <f t="shared" si="868"/>
        <v>0</v>
      </c>
      <c r="R1192" s="69">
        <f t="shared" si="869"/>
        <v>0</v>
      </c>
      <c r="S1192" s="68">
        <f t="shared" si="870"/>
        <v>0</v>
      </c>
      <c r="T1192" s="65">
        <f t="shared" si="871"/>
        <v>0</v>
      </c>
      <c r="U1192" s="69">
        <f t="shared" si="872"/>
        <v>0</v>
      </c>
      <c r="V1192" s="68">
        <f t="shared" si="873"/>
        <v>0</v>
      </c>
      <c r="W1192" s="65">
        <f t="shared" si="874"/>
        <v>0</v>
      </c>
      <c r="X1192" s="69">
        <f t="shared" si="875"/>
        <v>0</v>
      </c>
      <c r="Y1192" s="68">
        <f t="shared" si="876"/>
        <v>0</v>
      </c>
      <c r="Z1192" s="65">
        <f t="shared" si="877"/>
        <v>0</v>
      </c>
      <c r="AA1192" s="69">
        <f t="shared" si="878"/>
        <v>0</v>
      </c>
      <c r="AB1192" s="98">
        <f>SUMIF(BN1192:BU1192,"VERDADEIRO",BN$3:$BU1191)</f>
        <v>0</v>
      </c>
      <c r="AC1192" s="97">
        <f t="shared" si="854"/>
        <v>1189</v>
      </c>
      <c r="AD1192" s="89">
        <f>RTD("tryd.rtdserver",,"COT",B1192,"ULT")</f>
        <v>0</v>
      </c>
      <c r="AE1192" s="89">
        <f>RTD("tryd.rtdserver",,"COT",C1192,"ULT")</f>
        <v>0</v>
      </c>
      <c r="AF1192" s="89">
        <f>VLOOKUP($AC1192,LS_Coint_BD!$B$3:$AQ$1079,AF$2)*$AD1192+VLOOKUP($AC1192,LS_Coint_BD!$B$3:$AQ$1079,AF$2+1)</f>
        <v>0</v>
      </c>
      <c r="AG1192" s="89">
        <f>VLOOKUP($AC1192,LS_Coint_BD!$B$3:$AQ$1079,AG$2)*$AD1192+VLOOKUP($AC1192,LS_Coint_BD!$B$3:$AQ$1079,AG$2+1)</f>
        <v>0</v>
      </c>
      <c r="AH1192" s="89">
        <f>VLOOKUP($AC1192,LS_Coint_BD!$B$3:$AQ$1079,AH$2)*$AD1192+VLOOKUP($AC1192,LS_Coint_BD!$B$3:$AQ$1079,AH$2+1)</f>
        <v>0</v>
      </c>
      <c r="AI1192" s="89">
        <f>VLOOKUP($AC1192,LS_Coint_BD!$B$3:$AQ$1079,AI$2)*$AD1192+VLOOKUP($AC1192,LS_Coint_BD!$B$3:$AQ$1079,AI$2+1)</f>
        <v>0</v>
      </c>
      <c r="AJ1192" s="89">
        <f>VLOOKUP($AC1192,LS_Coint_BD!$B$3:$AQ$1079,AJ$2)*$AD1192+VLOOKUP($AC1192,LS_Coint_BD!$B$3:$AQ$1079,AJ$2+1)</f>
        <v>0</v>
      </c>
      <c r="AK1192" s="89">
        <f>VLOOKUP($AC1192,LS_Coint_BD!$B$3:$AQ$1079,AK$2)*$AD1192+VLOOKUP($AC1192,LS_Coint_BD!$B$3:$AQ$1079,AK$2+1)</f>
        <v>0</v>
      </c>
      <c r="AL1192" s="89">
        <f>VLOOKUP($AC1192,LS_Coint_BD!$B$3:$AQ$1079,AL$2)*$AD1192+VLOOKUP($AC1192,LS_Coint_BD!$B$3:$AQ$1079,AL$2+1)</f>
        <v>0</v>
      </c>
      <c r="AM1192" s="89">
        <f>VLOOKUP($AC1192,LS_Coint_BD!$B$3:$AQ$1079,AM$2)*$AD1192+VLOOKUP($AC1192,LS_Coint_BD!$B$3:$AQ$1079,AM$2+1)</f>
        <v>0</v>
      </c>
      <c r="AN1192" s="89">
        <f>VLOOKUP($AC1192,LS_Coint_BD!$B$3:$AQ$1079,AN$2)</f>
        <v>0</v>
      </c>
      <c r="AO1192" s="89">
        <f>VLOOKUP($AC1192,LS_Coint_BD!$B$3:$AQ$1079,AO$2)</f>
        <v>0</v>
      </c>
      <c r="AP1192" s="89">
        <f>VLOOKUP($AC1192,LS_Coint_BD!$B$3:$AQ$1079,AP$2)</f>
        <v>0</v>
      </c>
      <c r="AQ1192" s="89">
        <f>VLOOKUP($AC1192,LS_Coint_BD!$B$3:$AQ$1079,AQ$2)</f>
        <v>0</v>
      </c>
      <c r="AR1192" s="89">
        <f>VLOOKUP($AC1192,LS_Coint_BD!$B$3:$AQ$1079,AR$2)</f>
        <v>0</v>
      </c>
      <c r="AS1192" s="89">
        <f>VLOOKUP($AC1192,LS_Coint_BD!$B$3:$AQ$1079,AS$2)</f>
        <v>0</v>
      </c>
      <c r="AT1192" s="89">
        <f>VLOOKUP($AC1192,LS_Coint_BD!$B$3:$AQ$1079,AT$2)</f>
        <v>0</v>
      </c>
      <c r="AU1192" s="89">
        <f>VLOOKUP($AC1192,LS_Coint_BD!$B$3:$AQ$1079,AU$2)</f>
        <v>0</v>
      </c>
      <c r="AV1192" s="89">
        <f>VLOOKUP($AC1192,LS_Coint_BD!$B$3:$AQ$1079,AV$2)</f>
        <v>0</v>
      </c>
      <c r="AW1192" s="89">
        <f>VLOOKUP($AC1192,LS_Coint_BD!$B$3:$AQ$1079,AW$2)</f>
        <v>0</v>
      </c>
      <c r="AX1192" s="89">
        <f>VLOOKUP($AC1192,LS_Coint_BD!$B$3:$AQ$1079,AX$2)</f>
        <v>0</v>
      </c>
      <c r="AY1192" s="89">
        <f>VLOOKUP($AC1192,LS_Coint_BD!$B$3:$AQ$1079,AY$2)</f>
        <v>0</v>
      </c>
      <c r="AZ1192" s="89">
        <f>VLOOKUP($AC1192,LS_Coint_BD!$B$3:$AQ$1079,AZ$2)</f>
        <v>0</v>
      </c>
      <c r="BA1192" s="89">
        <f>VLOOKUP($AC1192,LS_Coint_BD!$B$3:$AQ$1079,BA$2)</f>
        <v>0</v>
      </c>
      <c r="BB1192" s="89">
        <f>VLOOKUP($AC1192,LS_Coint_BD!$B$3:$AQ$1079,BB$2)</f>
        <v>0</v>
      </c>
      <c r="BC1192" s="89">
        <f>VLOOKUP($AC1192,LS_Coint_BD!$B$3:$AQ$1079,BC$2)</f>
        <v>0</v>
      </c>
      <c r="BD1192" s="89">
        <f t="shared" si="879"/>
        <v>0</v>
      </c>
      <c r="BE1192" s="89">
        <f t="shared" si="880"/>
        <v>0</v>
      </c>
      <c r="BF1192" s="89">
        <f t="shared" si="881"/>
        <v>0</v>
      </c>
      <c r="BG1192" s="89">
        <f t="shared" si="882"/>
        <v>0</v>
      </c>
      <c r="BH1192" s="89">
        <f t="shared" si="883"/>
        <v>0</v>
      </c>
      <c r="BI1192" s="89">
        <f t="shared" si="884"/>
        <v>0</v>
      </c>
      <c r="BJ1192" s="89">
        <f t="shared" si="885"/>
        <v>0</v>
      </c>
      <c r="BK1192" s="89">
        <f t="shared" si="886"/>
        <v>0</v>
      </c>
      <c r="BL1192" s="89">
        <f t="shared" si="887"/>
        <v>0</v>
      </c>
      <c r="BM1192" s="89"/>
      <c r="BN1192" s="26" t="b">
        <f t="shared" si="888"/>
        <v>0</v>
      </c>
      <c r="BO1192" s="26" t="b">
        <f t="shared" si="889"/>
        <v>0</v>
      </c>
      <c r="BP1192" s="26" t="b">
        <f t="shared" si="890"/>
        <v>0</v>
      </c>
      <c r="BQ1192" s="26" t="b">
        <f t="shared" si="891"/>
        <v>0</v>
      </c>
      <c r="BR1192" s="26" t="b">
        <f t="shared" si="892"/>
        <v>0</v>
      </c>
      <c r="BS1192" s="26" t="b">
        <f t="shared" si="893"/>
        <v>0</v>
      </c>
      <c r="BT1192" s="26" t="b">
        <f t="shared" si="894"/>
        <v>0</v>
      </c>
      <c r="BU1192" s="26" t="b">
        <f t="shared" si="895"/>
        <v>0</v>
      </c>
    </row>
    <row r="1193" spans="2:73" ht="15" thickBot="1" x14ac:dyDescent="0.35">
      <c r="B1193" s="17">
        <f>VLOOKUP($AC1193,LS_Coint_BD!$B$3:$D$1079,2)</f>
        <v>0</v>
      </c>
      <c r="C1193" s="87">
        <f>VLOOKUP($AC1193,LS_Coint_BD!$B$3:$D$1079,3)</f>
        <v>0</v>
      </c>
      <c r="D1193" s="68">
        <f t="shared" si="855"/>
        <v>0</v>
      </c>
      <c r="E1193" s="65">
        <f t="shared" si="856"/>
        <v>0</v>
      </c>
      <c r="F1193" s="69">
        <f t="shared" si="857"/>
        <v>0</v>
      </c>
      <c r="G1193" s="68">
        <f t="shared" si="858"/>
        <v>0</v>
      </c>
      <c r="H1193" s="65">
        <f t="shared" si="859"/>
        <v>0</v>
      </c>
      <c r="I1193" s="69">
        <f t="shared" si="860"/>
        <v>0</v>
      </c>
      <c r="J1193" s="68">
        <f t="shared" si="861"/>
        <v>0</v>
      </c>
      <c r="K1193" s="65">
        <f t="shared" si="862"/>
        <v>0</v>
      </c>
      <c r="L1193" s="69">
        <f t="shared" si="863"/>
        <v>0</v>
      </c>
      <c r="M1193" s="68">
        <f t="shared" si="864"/>
        <v>0</v>
      </c>
      <c r="N1193" s="65">
        <f t="shared" si="865"/>
        <v>0</v>
      </c>
      <c r="O1193" s="69">
        <f t="shared" si="866"/>
        <v>0</v>
      </c>
      <c r="P1193" s="68">
        <f t="shared" si="867"/>
        <v>0</v>
      </c>
      <c r="Q1193" s="65">
        <f t="shared" si="868"/>
        <v>0</v>
      </c>
      <c r="R1193" s="69">
        <f t="shared" si="869"/>
        <v>0</v>
      </c>
      <c r="S1193" s="68">
        <f t="shared" si="870"/>
        <v>0</v>
      </c>
      <c r="T1193" s="65">
        <f t="shared" si="871"/>
        <v>0</v>
      </c>
      <c r="U1193" s="69">
        <f t="shared" si="872"/>
        <v>0</v>
      </c>
      <c r="V1193" s="68">
        <f t="shared" si="873"/>
        <v>0</v>
      </c>
      <c r="W1193" s="65">
        <f t="shared" si="874"/>
        <v>0</v>
      </c>
      <c r="X1193" s="69">
        <f t="shared" si="875"/>
        <v>0</v>
      </c>
      <c r="Y1193" s="68">
        <f t="shared" si="876"/>
        <v>0</v>
      </c>
      <c r="Z1193" s="65">
        <f t="shared" si="877"/>
        <v>0</v>
      </c>
      <c r="AA1193" s="69">
        <f t="shared" si="878"/>
        <v>0</v>
      </c>
      <c r="AB1193" s="98">
        <f>SUMIF(BN1193:BU1193,"VERDADEIRO",BN$3:$BU1192)</f>
        <v>0</v>
      </c>
      <c r="AC1193" s="97">
        <f t="shared" si="854"/>
        <v>1190</v>
      </c>
      <c r="AD1193" s="89">
        <f>RTD("tryd.rtdserver",,"COT",B1193,"ULT")</f>
        <v>0</v>
      </c>
      <c r="AE1193" s="89">
        <f>RTD("tryd.rtdserver",,"COT",C1193,"ULT")</f>
        <v>0</v>
      </c>
      <c r="AF1193" s="89">
        <f>VLOOKUP($AC1193,LS_Coint_BD!$B$3:$AQ$1079,AF$2)*$AD1193+VLOOKUP($AC1193,LS_Coint_BD!$B$3:$AQ$1079,AF$2+1)</f>
        <v>0</v>
      </c>
      <c r="AG1193" s="89">
        <f>VLOOKUP($AC1193,LS_Coint_BD!$B$3:$AQ$1079,AG$2)*$AD1193+VLOOKUP($AC1193,LS_Coint_BD!$B$3:$AQ$1079,AG$2+1)</f>
        <v>0</v>
      </c>
      <c r="AH1193" s="89">
        <f>VLOOKUP($AC1193,LS_Coint_BD!$B$3:$AQ$1079,AH$2)*$AD1193+VLOOKUP($AC1193,LS_Coint_BD!$B$3:$AQ$1079,AH$2+1)</f>
        <v>0</v>
      </c>
      <c r="AI1193" s="89">
        <f>VLOOKUP($AC1193,LS_Coint_BD!$B$3:$AQ$1079,AI$2)*$AD1193+VLOOKUP($AC1193,LS_Coint_BD!$B$3:$AQ$1079,AI$2+1)</f>
        <v>0</v>
      </c>
      <c r="AJ1193" s="89">
        <f>VLOOKUP($AC1193,LS_Coint_BD!$B$3:$AQ$1079,AJ$2)*$AD1193+VLOOKUP($AC1193,LS_Coint_BD!$B$3:$AQ$1079,AJ$2+1)</f>
        <v>0</v>
      </c>
      <c r="AK1193" s="89">
        <f>VLOOKUP($AC1193,LS_Coint_BD!$B$3:$AQ$1079,AK$2)*$AD1193+VLOOKUP($AC1193,LS_Coint_BD!$B$3:$AQ$1079,AK$2+1)</f>
        <v>0</v>
      </c>
      <c r="AL1193" s="89">
        <f>VLOOKUP($AC1193,LS_Coint_BD!$B$3:$AQ$1079,AL$2)*$AD1193+VLOOKUP($AC1193,LS_Coint_BD!$B$3:$AQ$1079,AL$2+1)</f>
        <v>0</v>
      </c>
      <c r="AM1193" s="89">
        <f>VLOOKUP($AC1193,LS_Coint_BD!$B$3:$AQ$1079,AM$2)*$AD1193+VLOOKUP($AC1193,LS_Coint_BD!$B$3:$AQ$1079,AM$2+1)</f>
        <v>0</v>
      </c>
      <c r="AN1193" s="89">
        <f>VLOOKUP($AC1193,LS_Coint_BD!$B$3:$AQ$1079,AN$2)</f>
        <v>0</v>
      </c>
      <c r="AO1193" s="89">
        <f>VLOOKUP($AC1193,LS_Coint_BD!$B$3:$AQ$1079,AO$2)</f>
        <v>0</v>
      </c>
      <c r="AP1193" s="89">
        <f>VLOOKUP($AC1193,LS_Coint_BD!$B$3:$AQ$1079,AP$2)</f>
        <v>0</v>
      </c>
      <c r="AQ1193" s="89">
        <f>VLOOKUP($AC1193,LS_Coint_BD!$B$3:$AQ$1079,AQ$2)</f>
        <v>0</v>
      </c>
      <c r="AR1193" s="89">
        <f>VLOOKUP($AC1193,LS_Coint_BD!$B$3:$AQ$1079,AR$2)</f>
        <v>0</v>
      </c>
      <c r="AS1193" s="89">
        <f>VLOOKUP($AC1193,LS_Coint_BD!$B$3:$AQ$1079,AS$2)</f>
        <v>0</v>
      </c>
      <c r="AT1193" s="89">
        <f>VLOOKUP($AC1193,LS_Coint_BD!$B$3:$AQ$1079,AT$2)</f>
        <v>0</v>
      </c>
      <c r="AU1193" s="89">
        <f>VLOOKUP($AC1193,LS_Coint_BD!$B$3:$AQ$1079,AU$2)</f>
        <v>0</v>
      </c>
      <c r="AV1193" s="89">
        <f>VLOOKUP($AC1193,LS_Coint_BD!$B$3:$AQ$1079,AV$2)</f>
        <v>0</v>
      </c>
      <c r="AW1193" s="89">
        <f>VLOOKUP($AC1193,LS_Coint_BD!$B$3:$AQ$1079,AW$2)</f>
        <v>0</v>
      </c>
      <c r="AX1193" s="89">
        <f>VLOOKUP($AC1193,LS_Coint_BD!$B$3:$AQ$1079,AX$2)</f>
        <v>0</v>
      </c>
      <c r="AY1193" s="89">
        <f>VLOOKUP($AC1193,LS_Coint_BD!$B$3:$AQ$1079,AY$2)</f>
        <v>0</v>
      </c>
      <c r="AZ1193" s="89">
        <f>VLOOKUP($AC1193,LS_Coint_BD!$B$3:$AQ$1079,AZ$2)</f>
        <v>0</v>
      </c>
      <c r="BA1193" s="89">
        <f>VLOOKUP($AC1193,LS_Coint_BD!$B$3:$AQ$1079,BA$2)</f>
        <v>0</v>
      </c>
      <c r="BB1193" s="89">
        <f>VLOOKUP($AC1193,LS_Coint_BD!$B$3:$AQ$1079,BB$2)</f>
        <v>0</v>
      </c>
      <c r="BC1193" s="89">
        <f>VLOOKUP($AC1193,LS_Coint_BD!$B$3:$AQ$1079,BC$2)</f>
        <v>0</v>
      </c>
      <c r="BD1193" s="89">
        <f t="shared" si="879"/>
        <v>0</v>
      </c>
      <c r="BE1193" s="89">
        <f t="shared" si="880"/>
        <v>0</v>
      </c>
      <c r="BF1193" s="89">
        <f t="shared" si="881"/>
        <v>0</v>
      </c>
      <c r="BG1193" s="89">
        <f t="shared" si="882"/>
        <v>0</v>
      </c>
      <c r="BH1193" s="89">
        <f t="shared" si="883"/>
        <v>0</v>
      </c>
      <c r="BI1193" s="89">
        <f t="shared" si="884"/>
        <v>0</v>
      </c>
      <c r="BJ1193" s="89">
        <f t="shared" si="885"/>
        <v>0</v>
      </c>
      <c r="BK1193" s="89">
        <f t="shared" si="886"/>
        <v>0</v>
      </c>
      <c r="BL1193" s="89">
        <f t="shared" si="887"/>
        <v>0</v>
      </c>
      <c r="BM1193" s="89"/>
      <c r="BN1193" s="26" t="b">
        <f t="shared" si="888"/>
        <v>0</v>
      </c>
      <c r="BO1193" s="26" t="b">
        <f t="shared" si="889"/>
        <v>0</v>
      </c>
      <c r="BP1193" s="26" t="b">
        <f t="shared" si="890"/>
        <v>0</v>
      </c>
      <c r="BQ1193" s="26" t="b">
        <f t="shared" si="891"/>
        <v>0</v>
      </c>
      <c r="BR1193" s="26" t="b">
        <f t="shared" si="892"/>
        <v>0</v>
      </c>
      <c r="BS1193" s="26" t="b">
        <f t="shared" si="893"/>
        <v>0</v>
      </c>
      <c r="BT1193" s="26" t="b">
        <f t="shared" si="894"/>
        <v>0</v>
      </c>
      <c r="BU1193" s="26" t="b">
        <f t="shared" si="895"/>
        <v>0</v>
      </c>
    </row>
    <row r="1194" spans="2:73" ht="15" thickBot="1" x14ac:dyDescent="0.35">
      <c r="B1194" s="17">
        <f>VLOOKUP($AC1194,LS_Coint_BD!$B$3:$D$1079,2)</f>
        <v>0</v>
      </c>
      <c r="C1194" s="87">
        <f>VLOOKUP($AC1194,LS_Coint_BD!$B$3:$D$1079,3)</f>
        <v>0</v>
      </c>
      <c r="D1194" s="68">
        <f t="shared" si="855"/>
        <v>0</v>
      </c>
      <c r="E1194" s="65">
        <f t="shared" si="856"/>
        <v>0</v>
      </c>
      <c r="F1194" s="69">
        <f t="shared" si="857"/>
        <v>0</v>
      </c>
      <c r="G1194" s="68">
        <f t="shared" si="858"/>
        <v>0</v>
      </c>
      <c r="H1194" s="65">
        <f t="shared" si="859"/>
        <v>0</v>
      </c>
      <c r="I1194" s="69">
        <f t="shared" si="860"/>
        <v>0</v>
      </c>
      <c r="J1194" s="68">
        <f t="shared" si="861"/>
        <v>0</v>
      </c>
      <c r="K1194" s="65">
        <f t="shared" si="862"/>
        <v>0</v>
      </c>
      <c r="L1194" s="69">
        <f t="shared" si="863"/>
        <v>0</v>
      </c>
      <c r="M1194" s="68">
        <f t="shared" si="864"/>
        <v>0</v>
      </c>
      <c r="N1194" s="65">
        <f t="shared" si="865"/>
        <v>0</v>
      </c>
      <c r="O1194" s="69">
        <f t="shared" si="866"/>
        <v>0</v>
      </c>
      <c r="P1194" s="68">
        <f t="shared" si="867"/>
        <v>0</v>
      </c>
      <c r="Q1194" s="65">
        <f t="shared" si="868"/>
        <v>0</v>
      </c>
      <c r="R1194" s="69">
        <f t="shared" si="869"/>
        <v>0</v>
      </c>
      <c r="S1194" s="68">
        <f t="shared" si="870"/>
        <v>0</v>
      </c>
      <c r="T1194" s="65">
        <f t="shared" si="871"/>
        <v>0</v>
      </c>
      <c r="U1194" s="69">
        <f t="shared" si="872"/>
        <v>0</v>
      </c>
      <c r="V1194" s="68">
        <f t="shared" si="873"/>
        <v>0</v>
      </c>
      <c r="W1194" s="65">
        <f t="shared" si="874"/>
        <v>0</v>
      </c>
      <c r="X1194" s="69">
        <f t="shared" si="875"/>
        <v>0</v>
      </c>
      <c r="Y1194" s="68">
        <f t="shared" si="876"/>
        <v>0</v>
      </c>
      <c r="Z1194" s="65">
        <f t="shared" si="877"/>
        <v>0</v>
      </c>
      <c r="AA1194" s="69">
        <f t="shared" si="878"/>
        <v>0</v>
      </c>
      <c r="AB1194" s="98">
        <f>SUMIF(BN1194:BU1194,"VERDADEIRO",BN$3:$BU1193)</f>
        <v>0</v>
      </c>
      <c r="AC1194" s="97">
        <f t="shared" si="854"/>
        <v>1191</v>
      </c>
      <c r="AD1194" s="89">
        <f>RTD("tryd.rtdserver",,"COT",B1194,"ULT")</f>
        <v>0</v>
      </c>
      <c r="AE1194" s="89">
        <f>RTD("tryd.rtdserver",,"COT",C1194,"ULT")</f>
        <v>0</v>
      </c>
      <c r="AF1194" s="89">
        <f>VLOOKUP($AC1194,LS_Coint_BD!$B$3:$AQ$1079,AF$2)*$AD1194+VLOOKUP($AC1194,LS_Coint_BD!$B$3:$AQ$1079,AF$2+1)</f>
        <v>0</v>
      </c>
      <c r="AG1194" s="89">
        <f>VLOOKUP($AC1194,LS_Coint_BD!$B$3:$AQ$1079,AG$2)*$AD1194+VLOOKUP($AC1194,LS_Coint_BD!$B$3:$AQ$1079,AG$2+1)</f>
        <v>0</v>
      </c>
      <c r="AH1194" s="89">
        <f>VLOOKUP($AC1194,LS_Coint_BD!$B$3:$AQ$1079,AH$2)*$AD1194+VLOOKUP($AC1194,LS_Coint_BD!$B$3:$AQ$1079,AH$2+1)</f>
        <v>0</v>
      </c>
      <c r="AI1194" s="89">
        <f>VLOOKUP($AC1194,LS_Coint_BD!$B$3:$AQ$1079,AI$2)*$AD1194+VLOOKUP($AC1194,LS_Coint_BD!$B$3:$AQ$1079,AI$2+1)</f>
        <v>0</v>
      </c>
      <c r="AJ1194" s="89">
        <f>VLOOKUP($AC1194,LS_Coint_BD!$B$3:$AQ$1079,AJ$2)*$AD1194+VLOOKUP($AC1194,LS_Coint_BD!$B$3:$AQ$1079,AJ$2+1)</f>
        <v>0</v>
      </c>
      <c r="AK1194" s="89">
        <f>VLOOKUP($AC1194,LS_Coint_BD!$B$3:$AQ$1079,AK$2)*$AD1194+VLOOKUP($AC1194,LS_Coint_BD!$B$3:$AQ$1079,AK$2+1)</f>
        <v>0</v>
      </c>
      <c r="AL1194" s="89">
        <f>VLOOKUP($AC1194,LS_Coint_BD!$B$3:$AQ$1079,AL$2)*$AD1194+VLOOKUP($AC1194,LS_Coint_BD!$B$3:$AQ$1079,AL$2+1)</f>
        <v>0</v>
      </c>
      <c r="AM1194" s="89">
        <f>VLOOKUP($AC1194,LS_Coint_BD!$B$3:$AQ$1079,AM$2)*$AD1194+VLOOKUP($AC1194,LS_Coint_BD!$B$3:$AQ$1079,AM$2+1)</f>
        <v>0</v>
      </c>
      <c r="AN1194" s="89">
        <f>VLOOKUP($AC1194,LS_Coint_BD!$B$3:$AQ$1079,AN$2)</f>
        <v>0</v>
      </c>
      <c r="AO1194" s="89">
        <f>VLOOKUP($AC1194,LS_Coint_BD!$B$3:$AQ$1079,AO$2)</f>
        <v>0</v>
      </c>
      <c r="AP1194" s="89">
        <f>VLOOKUP($AC1194,LS_Coint_BD!$B$3:$AQ$1079,AP$2)</f>
        <v>0</v>
      </c>
      <c r="AQ1194" s="89">
        <f>VLOOKUP($AC1194,LS_Coint_BD!$B$3:$AQ$1079,AQ$2)</f>
        <v>0</v>
      </c>
      <c r="AR1194" s="89">
        <f>VLOOKUP($AC1194,LS_Coint_BD!$B$3:$AQ$1079,AR$2)</f>
        <v>0</v>
      </c>
      <c r="AS1194" s="89">
        <f>VLOOKUP($AC1194,LS_Coint_BD!$B$3:$AQ$1079,AS$2)</f>
        <v>0</v>
      </c>
      <c r="AT1194" s="89">
        <f>VLOOKUP($AC1194,LS_Coint_BD!$B$3:$AQ$1079,AT$2)</f>
        <v>0</v>
      </c>
      <c r="AU1194" s="89">
        <f>VLOOKUP($AC1194,LS_Coint_BD!$B$3:$AQ$1079,AU$2)</f>
        <v>0</v>
      </c>
      <c r="AV1194" s="89">
        <f>VLOOKUP($AC1194,LS_Coint_BD!$B$3:$AQ$1079,AV$2)</f>
        <v>0</v>
      </c>
      <c r="AW1194" s="89">
        <f>VLOOKUP($AC1194,LS_Coint_BD!$B$3:$AQ$1079,AW$2)</f>
        <v>0</v>
      </c>
      <c r="AX1194" s="89">
        <f>VLOOKUP($AC1194,LS_Coint_BD!$B$3:$AQ$1079,AX$2)</f>
        <v>0</v>
      </c>
      <c r="AY1194" s="89">
        <f>VLOOKUP($AC1194,LS_Coint_BD!$B$3:$AQ$1079,AY$2)</f>
        <v>0</v>
      </c>
      <c r="AZ1194" s="89">
        <f>VLOOKUP($AC1194,LS_Coint_BD!$B$3:$AQ$1079,AZ$2)</f>
        <v>0</v>
      </c>
      <c r="BA1194" s="89">
        <f>VLOOKUP($AC1194,LS_Coint_BD!$B$3:$AQ$1079,BA$2)</f>
        <v>0</v>
      </c>
      <c r="BB1194" s="89">
        <f>VLOOKUP($AC1194,LS_Coint_BD!$B$3:$AQ$1079,BB$2)</f>
        <v>0</v>
      </c>
      <c r="BC1194" s="89">
        <f>VLOOKUP($AC1194,LS_Coint_BD!$B$3:$AQ$1079,BC$2)</f>
        <v>0</v>
      </c>
      <c r="BD1194" s="89">
        <f t="shared" si="879"/>
        <v>0</v>
      </c>
      <c r="BE1194" s="89">
        <f t="shared" si="880"/>
        <v>0</v>
      </c>
      <c r="BF1194" s="89">
        <f t="shared" si="881"/>
        <v>0</v>
      </c>
      <c r="BG1194" s="89">
        <f t="shared" si="882"/>
        <v>0</v>
      </c>
      <c r="BH1194" s="89">
        <f t="shared" si="883"/>
        <v>0</v>
      </c>
      <c r="BI1194" s="89">
        <f t="shared" si="884"/>
        <v>0</v>
      </c>
      <c r="BJ1194" s="89">
        <f t="shared" si="885"/>
        <v>0</v>
      </c>
      <c r="BK1194" s="89">
        <f t="shared" si="886"/>
        <v>0</v>
      </c>
      <c r="BL1194" s="89">
        <f t="shared" si="887"/>
        <v>0</v>
      </c>
      <c r="BM1194" s="89"/>
      <c r="BN1194" s="26" t="b">
        <f t="shared" si="888"/>
        <v>0</v>
      </c>
      <c r="BO1194" s="26" t="b">
        <f t="shared" si="889"/>
        <v>0</v>
      </c>
      <c r="BP1194" s="26" t="b">
        <f t="shared" si="890"/>
        <v>0</v>
      </c>
      <c r="BQ1194" s="26" t="b">
        <f t="shared" si="891"/>
        <v>0</v>
      </c>
      <c r="BR1194" s="26" t="b">
        <f t="shared" si="892"/>
        <v>0</v>
      </c>
      <c r="BS1194" s="26" t="b">
        <f t="shared" si="893"/>
        <v>0</v>
      </c>
      <c r="BT1194" s="26" t="b">
        <f t="shared" si="894"/>
        <v>0</v>
      </c>
      <c r="BU1194" s="26" t="b">
        <f t="shared" si="895"/>
        <v>0</v>
      </c>
    </row>
    <row r="1195" spans="2:73" ht="15" thickBot="1" x14ac:dyDescent="0.35">
      <c r="B1195" s="17">
        <f>VLOOKUP($AC1195,LS_Coint_BD!$B$3:$D$1079,2)</f>
        <v>0</v>
      </c>
      <c r="C1195" s="87">
        <f>VLOOKUP($AC1195,LS_Coint_BD!$B$3:$D$1079,3)</f>
        <v>0</v>
      </c>
      <c r="D1195" s="68">
        <f t="shared" si="855"/>
        <v>0</v>
      </c>
      <c r="E1195" s="65">
        <f t="shared" si="856"/>
        <v>0</v>
      </c>
      <c r="F1195" s="69">
        <f t="shared" si="857"/>
        <v>0</v>
      </c>
      <c r="G1195" s="68">
        <f t="shared" si="858"/>
        <v>0</v>
      </c>
      <c r="H1195" s="65">
        <f t="shared" si="859"/>
        <v>0</v>
      </c>
      <c r="I1195" s="69">
        <f t="shared" si="860"/>
        <v>0</v>
      </c>
      <c r="J1195" s="68">
        <f t="shared" si="861"/>
        <v>0</v>
      </c>
      <c r="K1195" s="65">
        <f t="shared" si="862"/>
        <v>0</v>
      </c>
      <c r="L1195" s="69">
        <f t="shared" si="863"/>
        <v>0</v>
      </c>
      <c r="M1195" s="68">
        <f t="shared" si="864"/>
        <v>0</v>
      </c>
      <c r="N1195" s="65">
        <f t="shared" si="865"/>
        <v>0</v>
      </c>
      <c r="O1195" s="69">
        <f t="shared" si="866"/>
        <v>0</v>
      </c>
      <c r="P1195" s="68">
        <f t="shared" si="867"/>
        <v>0</v>
      </c>
      <c r="Q1195" s="65">
        <f t="shared" si="868"/>
        <v>0</v>
      </c>
      <c r="R1195" s="69">
        <f t="shared" si="869"/>
        <v>0</v>
      </c>
      <c r="S1195" s="68">
        <f t="shared" si="870"/>
        <v>0</v>
      </c>
      <c r="T1195" s="65">
        <f t="shared" si="871"/>
        <v>0</v>
      </c>
      <c r="U1195" s="69">
        <f t="shared" si="872"/>
        <v>0</v>
      </c>
      <c r="V1195" s="68">
        <f t="shared" si="873"/>
        <v>0</v>
      </c>
      <c r="W1195" s="65">
        <f t="shared" si="874"/>
        <v>0</v>
      </c>
      <c r="X1195" s="69">
        <f t="shared" si="875"/>
        <v>0</v>
      </c>
      <c r="Y1195" s="68">
        <f t="shared" si="876"/>
        <v>0</v>
      </c>
      <c r="Z1195" s="65">
        <f t="shared" si="877"/>
        <v>0</v>
      </c>
      <c r="AA1195" s="69">
        <f t="shared" si="878"/>
        <v>0</v>
      </c>
      <c r="AB1195" s="98">
        <f>SUMIF(BN1195:BU1195,"VERDADEIRO",BN$3:$BU1194)</f>
        <v>0</v>
      </c>
      <c r="AC1195" s="97">
        <f t="shared" si="854"/>
        <v>1192</v>
      </c>
      <c r="AD1195" s="89">
        <f>RTD("tryd.rtdserver",,"COT",B1195,"ULT")</f>
        <v>0</v>
      </c>
      <c r="AE1195" s="89">
        <f>RTD("tryd.rtdserver",,"COT",C1195,"ULT")</f>
        <v>0</v>
      </c>
      <c r="AF1195" s="89">
        <f>VLOOKUP($AC1195,LS_Coint_BD!$B$3:$AQ$1079,AF$2)*$AD1195+VLOOKUP($AC1195,LS_Coint_BD!$B$3:$AQ$1079,AF$2+1)</f>
        <v>0</v>
      </c>
      <c r="AG1195" s="89">
        <f>VLOOKUP($AC1195,LS_Coint_BD!$B$3:$AQ$1079,AG$2)*$AD1195+VLOOKUP($AC1195,LS_Coint_BD!$B$3:$AQ$1079,AG$2+1)</f>
        <v>0</v>
      </c>
      <c r="AH1195" s="89">
        <f>VLOOKUP($AC1195,LS_Coint_BD!$B$3:$AQ$1079,AH$2)*$AD1195+VLOOKUP($AC1195,LS_Coint_BD!$B$3:$AQ$1079,AH$2+1)</f>
        <v>0</v>
      </c>
      <c r="AI1195" s="89">
        <f>VLOOKUP($AC1195,LS_Coint_BD!$B$3:$AQ$1079,AI$2)*$AD1195+VLOOKUP($AC1195,LS_Coint_BD!$B$3:$AQ$1079,AI$2+1)</f>
        <v>0</v>
      </c>
      <c r="AJ1195" s="89">
        <f>VLOOKUP($AC1195,LS_Coint_BD!$B$3:$AQ$1079,AJ$2)*$AD1195+VLOOKUP($AC1195,LS_Coint_BD!$B$3:$AQ$1079,AJ$2+1)</f>
        <v>0</v>
      </c>
      <c r="AK1195" s="89">
        <f>VLOOKUP($AC1195,LS_Coint_BD!$B$3:$AQ$1079,AK$2)*$AD1195+VLOOKUP($AC1195,LS_Coint_BD!$B$3:$AQ$1079,AK$2+1)</f>
        <v>0</v>
      </c>
      <c r="AL1195" s="89">
        <f>VLOOKUP($AC1195,LS_Coint_BD!$B$3:$AQ$1079,AL$2)*$AD1195+VLOOKUP($AC1195,LS_Coint_BD!$B$3:$AQ$1079,AL$2+1)</f>
        <v>0</v>
      </c>
      <c r="AM1195" s="89">
        <f>VLOOKUP($AC1195,LS_Coint_BD!$B$3:$AQ$1079,AM$2)*$AD1195+VLOOKUP($AC1195,LS_Coint_BD!$B$3:$AQ$1079,AM$2+1)</f>
        <v>0</v>
      </c>
      <c r="AN1195" s="89">
        <f>VLOOKUP($AC1195,LS_Coint_BD!$B$3:$AQ$1079,AN$2)</f>
        <v>0</v>
      </c>
      <c r="AO1195" s="89">
        <f>VLOOKUP($AC1195,LS_Coint_BD!$B$3:$AQ$1079,AO$2)</f>
        <v>0</v>
      </c>
      <c r="AP1195" s="89">
        <f>VLOOKUP($AC1195,LS_Coint_BD!$B$3:$AQ$1079,AP$2)</f>
        <v>0</v>
      </c>
      <c r="AQ1195" s="89">
        <f>VLOOKUP($AC1195,LS_Coint_BD!$B$3:$AQ$1079,AQ$2)</f>
        <v>0</v>
      </c>
      <c r="AR1195" s="89">
        <f>VLOOKUP($AC1195,LS_Coint_BD!$B$3:$AQ$1079,AR$2)</f>
        <v>0</v>
      </c>
      <c r="AS1195" s="89">
        <f>VLOOKUP($AC1195,LS_Coint_BD!$B$3:$AQ$1079,AS$2)</f>
        <v>0</v>
      </c>
      <c r="AT1195" s="89">
        <f>VLOOKUP($AC1195,LS_Coint_BD!$B$3:$AQ$1079,AT$2)</f>
        <v>0</v>
      </c>
      <c r="AU1195" s="89">
        <f>VLOOKUP($AC1195,LS_Coint_BD!$B$3:$AQ$1079,AU$2)</f>
        <v>0</v>
      </c>
      <c r="AV1195" s="89">
        <f>VLOOKUP($AC1195,LS_Coint_BD!$B$3:$AQ$1079,AV$2)</f>
        <v>0</v>
      </c>
      <c r="AW1195" s="89">
        <f>VLOOKUP($AC1195,LS_Coint_BD!$B$3:$AQ$1079,AW$2)</f>
        <v>0</v>
      </c>
      <c r="AX1195" s="89">
        <f>VLOOKUP($AC1195,LS_Coint_BD!$B$3:$AQ$1079,AX$2)</f>
        <v>0</v>
      </c>
      <c r="AY1195" s="89">
        <f>VLOOKUP($AC1195,LS_Coint_BD!$B$3:$AQ$1079,AY$2)</f>
        <v>0</v>
      </c>
      <c r="AZ1195" s="89">
        <f>VLOOKUP($AC1195,LS_Coint_BD!$B$3:$AQ$1079,AZ$2)</f>
        <v>0</v>
      </c>
      <c r="BA1195" s="89">
        <f>VLOOKUP($AC1195,LS_Coint_BD!$B$3:$AQ$1079,BA$2)</f>
        <v>0</v>
      </c>
      <c r="BB1195" s="89">
        <f>VLOOKUP($AC1195,LS_Coint_BD!$B$3:$AQ$1079,BB$2)</f>
        <v>0</v>
      </c>
      <c r="BC1195" s="89">
        <f>VLOOKUP($AC1195,LS_Coint_BD!$B$3:$AQ$1079,BC$2)</f>
        <v>0</v>
      </c>
      <c r="BD1195" s="89">
        <f t="shared" si="879"/>
        <v>0</v>
      </c>
      <c r="BE1195" s="89">
        <f t="shared" si="880"/>
        <v>0</v>
      </c>
      <c r="BF1195" s="89">
        <f t="shared" si="881"/>
        <v>0</v>
      </c>
      <c r="BG1195" s="89">
        <f t="shared" si="882"/>
        <v>0</v>
      </c>
      <c r="BH1195" s="89">
        <f t="shared" si="883"/>
        <v>0</v>
      </c>
      <c r="BI1195" s="89">
        <f t="shared" si="884"/>
        <v>0</v>
      </c>
      <c r="BJ1195" s="89">
        <f t="shared" si="885"/>
        <v>0</v>
      </c>
      <c r="BK1195" s="89">
        <f t="shared" si="886"/>
        <v>0</v>
      </c>
      <c r="BL1195" s="89">
        <f t="shared" si="887"/>
        <v>0</v>
      </c>
      <c r="BM1195" s="89"/>
      <c r="BN1195" s="26" t="b">
        <f t="shared" si="888"/>
        <v>0</v>
      </c>
      <c r="BO1195" s="26" t="b">
        <f t="shared" si="889"/>
        <v>0</v>
      </c>
      <c r="BP1195" s="26" t="b">
        <f t="shared" si="890"/>
        <v>0</v>
      </c>
      <c r="BQ1195" s="26" t="b">
        <f t="shared" si="891"/>
        <v>0</v>
      </c>
      <c r="BR1195" s="26" t="b">
        <f t="shared" si="892"/>
        <v>0</v>
      </c>
      <c r="BS1195" s="26" t="b">
        <f t="shared" si="893"/>
        <v>0</v>
      </c>
      <c r="BT1195" s="26" t="b">
        <f t="shared" si="894"/>
        <v>0</v>
      </c>
      <c r="BU1195" s="26" t="b">
        <f t="shared" si="895"/>
        <v>0</v>
      </c>
    </row>
    <row r="1196" spans="2:73" ht="15" thickBot="1" x14ac:dyDescent="0.35">
      <c r="B1196" s="17">
        <f>VLOOKUP($AC1196,LS_Coint_BD!$B$3:$D$1079,2)</f>
        <v>0</v>
      </c>
      <c r="C1196" s="87">
        <f>VLOOKUP($AC1196,LS_Coint_BD!$B$3:$D$1079,3)</f>
        <v>0</v>
      </c>
      <c r="D1196" s="68">
        <f t="shared" si="855"/>
        <v>0</v>
      </c>
      <c r="E1196" s="65">
        <f t="shared" si="856"/>
        <v>0</v>
      </c>
      <c r="F1196" s="69">
        <f t="shared" si="857"/>
        <v>0</v>
      </c>
      <c r="G1196" s="68">
        <f t="shared" si="858"/>
        <v>0</v>
      </c>
      <c r="H1196" s="65">
        <f t="shared" si="859"/>
        <v>0</v>
      </c>
      <c r="I1196" s="69">
        <f t="shared" si="860"/>
        <v>0</v>
      </c>
      <c r="J1196" s="68">
        <f t="shared" si="861"/>
        <v>0</v>
      </c>
      <c r="K1196" s="65">
        <f t="shared" si="862"/>
        <v>0</v>
      </c>
      <c r="L1196" s="69">
        <f t="shared" si="863"/>
        <v>0</v>
      </c>
      <c r="M1196" s="68">
        <f t="shared" si="864"/>
        <v>0</v>
      </c>
      <c r="N1196" s="65">
        <f t="shared" si="865"/>
        <v>0</v>
      </c>
      <c r="O1196" s="69">
        <f t="shared" si="866"/>
        <v>0</v>
      </c>
      <c r="P1196" s="68">
        <f t="shared" si="867"/>
        <v>0</v>
      </c>
      <c r="Q1196" s="65">
        <f t="shared" si="868"/>
        <v>0</v>
      </c>
      <c r="R1196" s="69">
        <f t="shared" si="869"/>
        <v>0</v>
      </c>
      <c r="S1196" s="68">
        <f t="shared" si="870"/>
        <v>0</v>
      </c>
      <c r="T1196" s="65">
        <f t="shared" si="871"/>
        <v>0</v>
      </c>
      <c r="U1196" s="69">
        <f t="shared" si="872"/>
        <v>0</v>
      </c>
      <c r="V1196" s="68">
        <f t="shared" si="873"/>
        <v>0</v>
      </c>
      <c r="W1196" s="65">
        <f t="shared" si="874"/>
        <v>0</v>
      </c>
      <c r="X1196" s="69">
        <f t="shared" si="875"/>
        <v>0</v>
      </c>
      <c r="Y1196" s="68">
        <f t="shared" si="876"/>
        <v>0</v>
      </c>
      <c r="Z1196" s="65">
        <f t="shared" si="877"/>
        <v>0</v>
      </c>
      <c r="AA1196" s="69">
        <f t="shared" si="878"/>
        <v>0</v>
      </c>
      <c r="AB1196" s="98">
        <f>SUMIF(BN1196:BU1196,"VERDADEIRO",BN$3:$BU1195)</f>
        <v>0</v>
      </c>
      <c r="AC1196" s="97">
        <f t="shared" si="854"/>
        <v>1193</v>
      </c>
      <c r="AD1196" s="89">
        <f>RTD("tryd.rtdserver",,"COT",B1196,"ULT")</f>
        <v>0</v>
      </c>
      <c r="AE1196" s="89">
        <f>RTD("tryd.rtdserver",,"COT",C1196,"ULT")</f>
        <v>0</v>
      </c>
      <c r="AF1196" s="89">
        <f>VLOOKUP($AC1196,LS_Coint_BD!$B$3:$AQ$1079,AF$2)*$AD1196+VLOOKUP($AC1196,LS_Coint_BD!$B$3:$AQ$1079,AF$2+1)</f>
        <v>0</v>
      </c>
      <c r="AG1196" s="89">
        <f>VLOOKUP($AC1196,LS_Coint_BD!$B$3:$AQ$1079,AG$2)*$AD1196+VLOOKUP($AC1196,LS_Coint_BD!$B$3:$AQ$1079,AG$2+1)</f>
        <v>0</v>
      </c>
      <c r="AH1196" s="89">
        <f>VLOOKUP($AC1196,LS_Coint_BD!$B$3:$AQ$1079,AH$2)*$AD1196+VLOOKUP($AC1196,LS_Coint_BD!$B$3:$AQ$1079,AH$2+1)</f>
        <v>0</v>
      </c>
      <c r="AI1196" s="89">
        <f>VLOOKUP($AC1196,LS_Coint_BD!$B$3:$AQ$1079,AI$2)*$AD1196+VLOOKUP($AC1196,LS_Coint_BD!$B$3:$AQ$1079,AI$2+1)</f>
        <v>0</v>
      </c>
      <c r="AJ1196" s="89">
        <f>VLOOKUP($AC1196,LS_Coint_BD!$B$3:$AQ$1079,AJ$2)*$AD1196+VLOOKUP($AC1196,LS_Coint_BD!$B$3:$AQ$1079,AJ$2+1)</f>
        <v>0</v>
      </c>
      <c r="AK1196" s="89">
        <f>VLOOKUP($AC1196,LS_Coint_BD!$B$3:$AQ$1079,AK$2)*$AD1196+VLOOKUP($AC1196,LS_Coint_BD!$B$3:$AQ$1079,AK$2+1)</f>
        <v>0</v>
      </c>
      <c r="AL1196" s="89">
        <f>VLOOKUP($AC1196,LS_Coint_BD!$B$3:$AQ$1079,AL$2)*$AD1196+VLOOKUP($AC1196,LS_Coint_BD!$B$3:$AQ$1079,AL$2+1)</f>
        <v>0</v>
      </c>
      <c r="AM1196" s="89">
        <f>VLOOKUP($AC1196,LS_Coint_BD!$B$3:$AQ$1079,AM$2)*$AD1196+VLOOKUP($AC1196,LS_Coint_BD!$B$3:$AQ$1079,AM$2+1)</f>
        <v>0</v>
      </c>
      <c r="AN1196" s="89">
        <f>VLOOKUP($AC1196,LS_Coint_BD!$B$3:$AQ$1079,AN$2)</f>
        <v>0</v>
      </c>
      <c r="AO1196" s="89">
        <f>VLOOKUP($AC1196,LS_Coint_BD!$B$3:$AQ$1079,AO$2)</f>
        <v>0</v>
      </c>
      <c r="AP1196" s="89">
        <f>VLOOKUP($AC1196,LS_Coint_BD!$B$3:$AQ$1079,AP$2)</f>
        <v>0</v>
      </c>
      <c r="AQ1196" s="89">
        <f>VLOOKUP($AC1196,LS_Coint_BD!$B$3:$AQ$1079,AQ$2)</f>
        <v>0</v>
      </c>
      <c r="AR1196" s="89">
        <f>VLOOKUP($AC1196,LS_Coint_BD!$B$3:$AQ$1079,AR$2)</f>
        <v>0</v>
      </c>
      <c r="AS1196" s="89">
        <f>VLOOKUP($AC1196,LS_Coint_BD!$B$3:$AQ$1079,AS$2)</f>
        <v>0</v>
      </c>
      <c r="AT1196" s="89">
        <f>VLOOKUP($AC1196,LS_Coint_BD!$B$3:$AQ$1079,AT$2)</f>
        <v>0</v>
      </c>
      <c r="AU1196" s="89">
        <f>VLOOKUP($AC1196,LS_Coint_BD!$B$3:$AQ$1079,AU$2)</f>
        <v>0</v>
      </c>
      <c r="AV1196" s="89">
        <f>VLOOKUP($AC1196,LS_Coint_BD!$B$3:$AQ$1079,AV$2)</f>
        <v>0</v>
      </c>
      <c r="AW1196" s="89">
        <f>VLOOKUP($AC1196,LS_Coint_BD!$B$3:$AQ$1079,AW$2)</f>
        <v>0</v>
      </c>
      <c r="AX1196" s="89">
        <f>VLOOKUP($AC1196,LS_Coint_BD!$B$3:$AQ$1079,AX$2)</f>
        <v>0</v>
      </c>
      <c r="AY1196" s="89">
        <f>VLOOKUP($AC1196,LS_Coint_BD!$B$3:$AQ$1079,AY$2)</f>
        <v>0</v>
      </c>
      <c r="AZ1196" s="89">
        <f>VLOOKUP($AC1196,LS_Coint_BD!$B$3:$AQ$1079,AZ$2)</f>
        <v>0</v>
      </c>
      <c r="BA1196" s="89">
        <f>VLOOKUP($AC1196,LS_Coint_BD!$B$3:$AQ$1079,BA$2)</f>
        <v>0</v>
      </c>
      <c r="BB1196" s="89">
        <f>VLOOKUP($AC1196,LS_Coint_BD!$B$3:$AQ$1079,BB$2)</f>
        <v>0</v>
      </c>
      <c r="BC1196" s="89">
        <f>VLOOKUP($AC1196,LS_Coint_BD!$B$3:$AQ$1079,BC$2)</f>
        <v>0</v>
      </c>
      <c r="BD1196" s="89">
        <f t="shared" si="879"/>
        <v>0</v>
      </c>
      <c r="BE1196" s="89">
        <f t="shared" si="880"/>
        <v>0</v>
      </c>
      <c r="BF1196" s="89">
        <f t="shared" si="881"/>
        <v>0</v>
      </c>
      <c r="BG1196" s="89">
        <f t="shared" si="882"/>
        <v>0</v>
      </c>
      <c r="BH1196" s="89">
        <f t="shared" si="883"/>
        <v>0</v>
      </c>
      <c r="BI1196" s="89">
        <f t="shared" si="884"/>
        <v>0</v>
      </c>
      <c r="BJ1196" s="89">
        <f t="shared" si="885"/>
        <v>0</v>
      </c>
      <c r="BK1196" s="89">
        <f t="shared" si="886"/>
        <v>0</v>
      </c>
      <c r="BL1196" s="89">
        <f t="shared" si="887"/>
        <v>0</v>
      </c>
      <c r="BM1196" s="89"/>
      <c r="BN1196" s="26" t="b">
        <f t="shared" si="888"/>
        <v>0</v>
      </c>
      <c r="BO1196" s="26" t="b">
        <f t="shared" si="889"/>
        <v>0</v>
      </c>
      <c r="BP1196" s="26" t="b">
        <f t="shared" si="890"/>
        <v>0</v>
      </c>
      <c r="BQ1196" s="26" t="b">
        <f t="shared" si="891"/>
        <v>0</v>
      </c>
      <c r="BR1196" s="26" t="b">
        <f t="shared" si="892"/>
        <v>0</v>
      </c>
      <c r="BS1196" s="26" t="b">
        <f t="shared" si="893"/>
        <v>0</v>
      </c>
      <c r="BT1196" s="26" t="b">
        <f t="shared" si="894"/>
        <v>0</v>
      </c>
      <c r="BU1196" s="26" t="b">
        <f t="shared" si="895"/>
        <v>0</v>
      </c>
    </row>
    <row r="1197" spans="2:73" ht="15" thickBot="1" x14ac:dyDescent="0.35">
      <c r="B1197" s="17">
        <f>VLOOKUP($AC1197,LS_Coint_BD!$B$3:$D$1079,2)</f>
        <v>0</v>
      </c>
      <c r="C1197" s="87">
        <f>VLOOKUP($AC1197,LS_Coint_BD!$B$3:$D$1079,3)</f>
        <v>0</v>
      </c>
      <c r="D1197" s="68">
        <f t="shared" si="855"/>
        <v>0</v>
      </c>
      <c r="E1197" s="65">
        <f t="shared" si="856"/>
        <v>0</v>
      </c>
      <c r="F1197" s="69">
        <f t="shared" si="857"/>
        <v>0</v>
      </c>
      <c r="G1197" s="68">
        <f t="shared" si="858"/>
        <v>0</v>
      </c>
      <c r="H1197" s="65">
        <f t="shared" si="859"/>
        <v>0</v>
      </c>
      <c r="I1197" s="69">
        <f t="shared" si="860"/>
        <v>0</v>
      </c>
      <c r="J1197" s="68">
        <f t="shared" si="861"/>
        <v>0</v>
      </c>
      <c r="K1197" s="65">
        <f t="shared" si="862"/>
        <v>0</v>
      </c>
      <c r="L1197" s="69">
        <f t="shared" si="863"/>
        <v>0</v>
      </c>
      <c r="M1197" s="68">
        <f t="shared" si="864"/>
        <v>0</v>
      </c>
      <c r="N1197" s="65">
        <f t="shared" si="865"/>
        <v>0</v>
      </c>
      <c r="O1197" s="69">
        <f t="shared" si="866"/>
        <v>0</v>
      </c>
      <c r="P1197" s="68">
        <f t="shared" si="867"/>
        <v>0</v>
      </c>
      <c r="Q1197" s="65">
        <f t="shared" si="868"/>
        <v>0</v>
      </c>
      <c r="R1197" s="69">
        <f t="shared" si="869"/>
        <v>0</v>
      </c>
      <c r="S1197" s="68">
        <f t="shared" si="870"/>
        <v>0</v>
      </c>
      <c r="T1197" s="65">
        <f t="shared" si="871"/>
        <v>0</v>
      </c>
      <c r="U1197" s="69">
        <f t="shared" si="872"/>
        <v>0</v>
      </c>
      <c r="V1197" s="68">
        <f t="shared" si="873"/>
        <v>0</v>
      </c>
      <c r="W1197" s="65">
        <f t="shared" si="874"/>
        <v>0</v>
      </c>
      <c r="X1197" s="69">
        <f t="shared" si="875"/>
        <v>0</v>
      </c>
      <c r="Y1197" s="68">
        <f t="shared" si="876"/>
        <v>0</v>
      </c>
      <c r="Z1197" s="65">
        <f t="shared" si="877"/>
        <v>0</v>
      </c>
      <c r="AA1197" s="69">
        <f t="shared" si="878"/>
        <v>0</v>
      </c>
      <c r="AB1197" s="98">
        <f>SUMIF(BN1197:BU1197,"VERDADEIRO",BN$3:$BU1196)</f>
        <v>0</v>
      </c>
      <c r="AC1197" s="97">
        <f t="shared" si="854"/>
        <v>1194</v>
      </c>
      <c r="AD1197" s="89">
        <f>RTD("tryd.rtdserver",,"COT",B1197,"ULT")</f>
        <v>0</v>
      </c>
      <c r="AE1197" s="89">
        <f>RTD("tryd.rtdserver",,"COT",C1197,"ULT")</f>
        <v>0</v>
      </c>
      <c r="AF1197" s="89">
        <f>VLOOKUP($AC1197,LS_Coint_BD!$B$3:$AQ$1079,AF$2)*$AD1197+VLOOKUP($AC1197,LS_Coint_BD!$B$3:$AQ$1079,AF$2+1)</f>
        <v>0</v>
      </c>
      <c r="AG1197" s="89">
        <f>VLOOKUP($AC1197,LS_Coint_BD!$B$3:$AQ$1079,AG$2)*$AD1197+VLOOKUP($AC1197,LS_Coint_BD!$B$3:$AQ$1079,AG$2+1)</f>
        <v>0</v>
      </c>
      <c r="AH1197" s="89">
        <f>VLOOKUP($AC1197,LS_Coint_BD!$B$3:$AQ$1079,AH$2)*$AD1197+VLOOKUP($AC1197,LS_Coint_BD!$B$3:$AQ$1079,AH$2+1)</f>
        <v>0</v>
      </c>
      <c r="AI1197" s="89">
        <f>VLOOKUP($AC1197,LS_Coint_BD!$B$3:$AQ$1079,AI$2)*$AD1197+VLOOKUP($AC1197,LS_Coint_BD!$B$3:$AQ$1079,AI$2+1)</f>
        <v>0</v>
      </c>
      <c r="AJ1197" s="89">
        <f>VLOOKUP($AC1197,LS_Coint_BD!$B$3:$AQ$1079,AJ$2)*$AD1197+VLOOKUP($AC1197,LS_Coint_BD!$B$3:$AQ$1079,AJ$2+1)</f>
        <v>0</v>
      </c>
      <c r="AK1197" s="89">
        <f>VLOOKUP($AC1197,LS_Coint_BD!$B$3:$AQ$1079,AK$2)*$AD1197+VLOOKUP($AC1197,LS_Coint_BD!$B$3:$AQ$1079,AK$2+1)</f>
        <v>0</v>
      </c>
      <c r="AL1197" s="89">
        <f>VLOOKUP($AC1197,LS_Coint_BD!$B$3:$AQ$1079,AL$2)*$AD1197+VLOOKUP($AC1197,LS_Coint_BD!$B$3:$AQ$1079,AL$2+1)</f>
        <v>0</v>
      </c>
      <c r="AM1197" s="89">
        <f>VLOOKUP($AC1197,LS_Coint_BD!$B$3:$AQ$1079,AM$2)*$AD1197+VLOOKUP($AC1197,LS_Coint_BD!$B$3:$AQ$1079,AM$2+1)</f>
        <v>0</v>
      </c>
      <c r="AN1197" s="89">
        <f>VLOOKUP($AC1197,LS_Coint_BD!$B$3:$AQ$1079,AN$2)</f>
        <v>0</v>
      </c>
      <c r="AO1197" s="89">
        <f>VLOOKUP($AC1197,LS_Coint_BD!$B$3:$AQ$1079,AO$2)</f>
        <v>0</v>
      </c>
      <c r="AP1197" s="89">
        <f>VLOOKUP($AC1197,LS_Coint_BD!$B$3:$AQ$1079,AP$2)</f>
        <v>0</v>
      </c>
      <c r="AQ1197" s="89">
        <f>VLOOKUP($AC1197,LS_Coint_BD!$B$3:$AQ$1079,AQ$2)</f>
        <v>0</v>
      </c>
      <c r="AR1197" s="89">
        <f>VLOOKUP($AC1197,LS_Coint_BD!$B$3:$AQ$1079,AR$2)</f>
        <v>0</v>
      </c>
      <c r="AS1197" s="89">
        <f>VLOOKUP($AC1197,LS_Coint_BD!$B$3:$AQ$1079,AS$2)</f>
        <v>0</v>
      </c>
      <c r="AT1197" s="89">
        <f>VLOOKUP($AC1197,LS_Coint_BD!$B$3:$AQ$1079,AT$2)</f>
        <v>0</v>
      </c>
      <c r="AU1197" s="89">
        <f>VLOOKUP($AC1197,LS_Coint_BD!$B$3:$AQ$1079,AU$2)</f>
        <v>0</v>
      </c>
      <c r="AV1197" s="89">
        <f>VLOOKUP($AC1197,LS_Coint_BD!$B$3:$AQ$1079,AV$2)</f>
        <v>0</v>
      </c>
      <c r="AW1197" s="89">
        <f>VLOOKUP($AC1197,LS_Coint_BD!$B$3:$AQ$1079,AW$2)</f>
        <v>0</v>
      </c>
      <c r="AX1197" s="89">
        <f>VLOOKUP($AC1197,LS_Coint_BD!$B$3:$AQ$1079,AX$2)</f>
        <v>0</v>
      </c>
      <c r="AY1197" s="89">
        <f>VLOOKUP($AC1197,LS_Coint_BD!$B$3:$AQ$1079,AY$2)</f>
        <v>0</v>
      </c>
      <c r="AZ1197" s="89">
        <f>VLOOKUP($AC1197,LS_Coint_BD!$B$3:$AQ$1079,AZ$2)</f>
        <v>0</v>
      </c>
      <c r="BA1197" s="89">
        <f>VLOOKUP($AC1197,LS_Coint_BD!$B$3:$AQ$1079,BA$2)</f>
        <v>0</v>
      </c>
      <c r="BB1197" s="89">
        <f>VLOOKUP($AC1197,LS_Coint_BD!$B$3:$AQ$1079,BB$2)</f>
        <v>0</v>
      </c>
      <c r="BC1197" s="89">
        <f>VLOOKUP($AC1197,LS_Coint_BD!$B$3:$AQ$1079,BC$2)</f>
        <v>0</v>
      </c>
      <c r="BD1197" s="89">
        <f t="shared" si="879"/>
        <v>0</v>
      </c>
      <c r="BE1197" s="89">
        <f t="shared" si="880"/>
        <v>0</v>
      </c>
      <c r="BF1197" s="89">
        <f t="shared" si="881"/>
        <v>0</v>
      </c>
      <c r="BG1197" s="89">
        <f t="shared" si="882"/>
        <v>0</v>
      </c>
      <c r="BH1197" s="89">
        <f t="shared" si="883"/>
        <v>0</v>
      </c>
      <c r="BI1197" s="89">
        <f t="shared" si="884"/>
        <v>0</v>
      </c>
      <c r="BJ1197" s="89">
        <f t="shared" si="885"/>
        <v>0</v>
      </c>
      <c r="BK1197" s="89">
        <f t="shared" si="886"/>
        <v>0</v>
      </c>
      <c r="BL1197" s="89">
        <f t="shared" si="887"/>
        <v>0</v>
      </c>
      <c r="BM1197" s="89"/>
      <c r="BN1197" s="26" t="b">
        <f t="shared" si="888"/>
        <v>0</v>
      </c>
      <c r="BO1197" s="26" t="b">
        <f t="shared" si="889"/>
        <v>0</v>
      </c>
      <c r="BP1197" s="26" t="b">
        <f t="shared" si="890"/>
        <v>0</v>
      </c>
      <c r="BQ1197" s="26" t="b">
        <f t="shared" si="891"/>
        <v>0</v>
      </c>
      <c r="BR1197" s="26" t="b">
        <f t="shared" si="892"/>
        <v>0</v>
      </c>
      <c r="BS1197" s="26" t="b">
        <f t="shared" si="893"/>
        <v>0</v>
      </c>
      <c r="BT1197" s="26" t="b">
        <f t="shared" si="894"/>
        <v>0</v>
      </c>
      <c r="BU1197" s="26" t="b">
        <f t="shared" si="895"/>
        <v>0</v>
      </c>
    </row>
    <row r="1198" spans="2:73" ht="15" thickBot="1" x14ac:dyDescent="0.35">
      <c r="B1198" s="17">
        <f>VLOOKUP($AC1198,LS_Coint_BD!$B$3:$D$1079,2)</f>
        <v>0</v>
      </c>
      <c r="C1198" s="87">
        <f>VLOOKUP($AC1198,LS_Coint_BD!$B$3:$D$1079,3)</f>
        <v>0</v>
      </c>
      <c r="D1198" s="68">
        <f t="shared" si="855"/>
        <v>0</v>
      </c>
      <c r="E1198" s="65">
        <f t="shared" si="856"/>
        <v>0</v>
      </c>
      <c r="F1198" s="69">
        <f t="shared" si="857"/>
        <v>0</v>
      </c>
      <c r="G1198" s="68">
        <f t="shared" si="858"/>
        <v>0</v>
      </c>
      <c r="H1198" s="65">
        <f t="shared" si="859"/>
        <v>0</v>
      </c>
      <c r="I1198" s="69">
        <f t="shared" si="860"/>
        <v>0</v>
      </c>
      <c r="J1198" s="68">
        <f t="shared" si="861"/>
        <v>0</v>
      </c>
      <c r="K1198" s="65">
        <f t="shared" si="862"/>
        <v>0</v>
      </c>
      <c r="L1198" s="69">
        <f t="shared" si="863"/>
        <v>0</v>
      </c>
      <c r="M1198" s="68">
        <f t="shared" si="864"/>
        <v>0</v>
      </c>
      <c r="N1198" s="65">
        <f t="shared" si="865"/>
        <v>0</v>
      </c>
      <c r="O1198" s="69">
        <f t="shared" si="866"/>
        <v>0</v>
      </c>
      <c r="P1198" s="68">
        <f t="shared" si="867"/>
        <v>0</v>
      </c>
      <c r="Q1198" s="65">
        <f t="shared" si="868"/>
        <v>0</v>
      </c>
      <c r="R1198" s="69">
        <f t="shared" si="869"/>
        <v>0</v>
      </c>
      <c r="S1198" s="68">
        <f t="shared" si="870"/>
        <v>0</v>
      </c>
      <c r="T1198" s="65">
        <f t="shared" si="871"/>
        <v>0</v>
      </c>
      <c r="U1198" s="69">
        <f t="shared" si="872"/>
        <v>0</v>
      </c>
      <c r="V1198" s="68">
        <f t="shared" si="873"/>
        <v>0</v>
      </c>
      <c r="W1198" s="65">
        <f t="shared" si="874"/>
        <v>0</v>
      </c>
      <c r="X1198" s="69">
        <f t="shared" si="875"/>
        <v>0</v>
      </c>
      <c r="Y1198" s="68">
        <f t="shared" si="876"/>
        <v>0</v>
      </c>
      <c r="Z1198" s="65">
        <f t="shared" si="877"/>
        <v>0</v>
      </c>
      <c r="AA1198" s="69">
        <f t="shared" si="878"/>
        <v>0</v>
      </c>
      <c r="AB1198" s="98">
        <f>SUMIF(BN1198:BU1198,"VERDADEIRO",BN$3:$BU1197)</f>
        <v>0</v>
      </c>
      <c r="AC1198" s="97">
        <f t="shared" si="854"/>
        <v>1195</v>
      </c>
      <c r="AD1198" s="89">
        <f>RTD("tryd.rtdserver",,"COT",B1198,"ULT")</f>
        <v>0</v>
      </c>
      <c r="AE1198" s="89">
        <f>RTD("tryd.rtdserver",,"COT",C1198,"ULT")</f>
        <v>0</v>
      </c>
      <c r="AF1198" s="89">
        <f>VLOOKUP($AC1198,LS_Coint_BD!$B$3:$AQ$1079,AF$2)*$AD1198+VLOOKUP($AC1198,LS_Coint_BD!$B$3:$AQ$1079,AF$2+1)</f>
        <v>0</v>
      </c>
      <c r="AG1198" s="89">
        <f>VLOOKUP($AC1198,LS_Coint_BD!$B$3:$AQ$1079,AG$2)*$AD1198+VLOOKUP($AC1198,LS_Coint_BD!$B$3:$AQ$1079,AG$2+1)</f>
        <v>0</v>
      </c>
      <c r="AH1198" s="89">
        <f>VLOOKUP($AC1198,LS_Coint_BD!$B$3:$AQ$1079,AH$2)*$AD1198+VLOOKUP($AC1198,LS_Coint_BD!$B$3:$AQ$1079,AH$2+1)</f>
        <v>0</v>
      </c>
      <c r="AI1198" s="89">
        <f>VLOOKUP($AC1198,LS_Coint_BD!$B$3:$AQ$1079,AI$2)*$AD1198+VLOOKUP($AC1198,LS_Coint_BD!$B$3:$AQ$1079,AI$2+1)</f>
        <v>0</v>
      </c>
      <c r="AJ1198" s="89">
        <f>VLOOKUP($AC1198,LS_Coint_BD!$B$3:$AQ$1079,AJ$2)*$AD1198+VLOOKUP($AC1198,LS_Coint_BD!$B$3:$AQ$1079,AJ$2+1)</f>
        <v>0</v>
      </c>
      <c r="AK1198" s="89">
        <f>VLOOKUP($AC1198,LS_Coint_BD!$B$3:$AQ$1079,AK$2)*$AD1198+VLOOKUP($AC1198,LS_Coint_BD!$B$3:$AQ$1079,AK$2+1)</f>
        <v>0</v>
      </c>
      <c r="AL1198" s="89">
        <f>VLOOKUP($AC1198,LS_Coint_BD!$B$3:$AQ$1079,AL$2)*$AD1198+VLOOKUP($AC1198,LS_Coint_BD!$B$3:$AQ$1079,AL$2+1)</f>
        <v>0</v>
      </c>
      <c r="AM1198" s="89">
        <f>VLOOKUP($AC1198,LS_Coint_BD!$B$3:$AQ$1079,AM$2)*$AD1198+VLOOKUP($AC1198,LS_Coint_BD!$B$3:$AQ$1079,AM$2+1)</f>
        <v>0</v>
      </c>
      <c r="AN1198" s="89">
        <f>VLOOKUP($AC1198,LS_Coint_BD!$B$3:$AQ$1079,AN$2)</f>
        <v>0</v>
      </c>
      <c r="AO1198" s="89">
        <f>VLOOKUP($AC1198,LS_Coint_BD!$B$3:$AQ$1079,AO$2)</f>
        <v>0</v>
      </c>
      <c r="AP1198" s="89">
        <f>VLOOKUP($AC1198,LS_Coint_BD!$B$3:$AQ$1079,AP$2)</f>
        <v>0</v>
      </c>
      <c r="AQ1198" s="89">
        <f>VLOOKUP($AC1198,LS_Coint_BD!$B$3:$AQ$1079,AQ$2)</f>
        <v>0</v>
      </c>
      <c r="AR1198" s="89">
        <f>VLOOKUP($AC1198,LS_Coint_BD!$B$3:$AQ$1079,AR$2)</f>
        <v>0</v>
      </c>
      <c r="AS1198" s="89">
        <f>VLOOKUP($AC1198,LS_Coint_BD!$B$3:$AQ$1079,AS$2)</f>
        <v>0</v>
      </c>
      <c r="AT1198" s="89">
        <f>VLOOKUP($AC1198,LS_Coint_BD!$B$3:$AQ$1079,AT$2)</f>
        <v>0</v>
      </c>
      <c r="AU1198" s="89">
        <f>VLOOKUP($AC1198,LS_Coint_BD!$B$3:$AQ$1079,AU$2)</f>
        <v>0</v>
      </c>
      <c r="AV1198" s="89">
        <f>VLOOKUP($AC1198,LS_Coint_BD!$B$3:$AQ$1079,AV$2)</f>
        <v>0</v>
      </c>
      <c r="AW1198" s="89">
        <f>VLOOKUP($AC1198,LS_Coint_BD!$B$3:$AQ$1079,AW$2)</f>
        <v>0</v>
      </c>
      <c r="AX1198" s="89">
        <f>VLOOKUP($AC1198,LS_Coint_BD!$B$3:$AQ$1079,AX$2)</f>
        <v>0</v>
      </c>
      <c r="AY1198" s="89">
        <f>VLOOKUP($AC1198,LS_Coint_BD!$B$3:$AQ$1079,AY$2)</f>
        <v>0</v>
      </c>
      <c r="AZ1198" s="89">
        <f>VLOOKUP($AC1198,LS_Coint_BD!$B$3:$AQ$1079,AZ$2)</f>
        <v>0</v>
      </c>
      <c r="BA1198" s="89">
        <f>VLOOKUP($AC1198,LS_Coint_BD!$B$3:$AQ$1079,BA$2)</f>
        <v>0</v>
      </c>
      <c r="BB1198" s="89">
        <f>VLOOKUP($AC1198,LS_Coint_BD!$B$3:$AQ$1079,BB$2)</f>
        <v>0</v>
      </c>
      <c r="BC1198" s="89">
        <f>VLOOKUP($AC1198,LS_Coint_BD!$B$3:$AQ$1079,BC$2)</f>
        <v>0</v>
      </c>
      <c r="BD1198" s="89">
        <f t="shared" si="879"/>
        <v>0</v>
      </c>
      <c r="BE1198" s="89">
        <f t="shared" si="880"/>
        <v>0</v>
      </c>
      <c r="BF1198" s="89">
        <f t="shared" si="881"/>
        <v>0</v>
      </c>
      <c r="BG1198" s="89">
        <f t="shared" si="882"/>
        <v>0</v>
      </c>
      <c r="BH1198" s="89">
        <f t="shared" si="883"/>
        <v>0</v>
      </c>
      <c r="BI1198" s="89">
        <f t="shared" si="884"/>
        <v>0</v>
      </c>
      <c r="BJ1198" s="89">
        <f t="shared" si="885"/>
        <v>0</v>
      </c>
      <c r="BK1198" s="89">
        <f t="shared" si="886"/>
        <v>0</v>
      </c>
      <c r="BL1198" s="89">
        <f t="shared" si="887"/>
        <v>0</v>
      </c>
      <c r="BM1198" s="89"/>
      <c r="BN1198" s="26" t="b">
        <f t="shared" si="888"/>
        <v>0</v>
      </c>
      <c r="BO1198" s="26" t="b">
        <f t="shared" si="889"/>
        <v>0</v>
      </c>
      <c r="BP1198" s="26" t="b">
        <f t="shared" si="890"/>
        <v>0</v>
      </c>
      <c r="BQ1198" s="26" t="b">
        <f t="shared" si="891"/>
        <v>0</v>
      </c>
      <c r="BR1198" s="26" t="b">
        <f t="shared" si="892"/>
        <v>0</v>
      </c>
      <c r="BS1198" s="26" t="b">
        <f t="shared" si="893"/>
        <v>0</v>
      </c>
      <c r="BT1198" s="26" t="b">
        <f t="shared" si="894"/>
        <v>0</v>
      </c>
      <c r="BU1198" s="26" t="b">
        <f t="shared" si="895"/>
        <v>0</v>
      </c>
    </row>
    <row r="1199" spans="2:73" ht="15" thickBot="1" x14ac:dyDescent="0.35">
      <c r="B1199" s="17">
        <f>VLOOKUP($AC1199,LS_Coint_BD!$B$3:$D$1079,2)</f>
        <v>0</v>
      </c>
      <c r="C1199" s="87">
        <f>VLOOKUP($AC1199,LS_Coint_BD!$B$3:$D$1079,3)</f>
        <v>0</v>
      </c>
      <c r="D1199" s="68">
        <f t="shared" si="855"/>
        <v>0</v>
      </c>
      <c r="E1199" s="65">
        <f t="shared" si="856"/>
        <v>0</v>
      </c>
      <c r="F1199" s="69">
        <f t="shared" si="857"/>
        <v>0</v>
      </c>
      <c r="G1199" s="68">
        <f t="shared" si="858"/>
        <v>0</v>
      </c>
      <c r="H1199" s="65">
        <f t="shared" si="859"/>
        <v>0</v>
      </c>
      <c r="I1199" s="69">
        <f t="shared" si="860"/>
        <v>0</v>
      </c>
      <c r="J1199" s="68">
        <f t="shared" si="861"/>
        <v>0</v>
      </c>
      <c r="K1199" s="65">
        <f t="shared" si="862"/>
        <v>0</v>
      </c>
      <c r="L1199" s="69">
        <f t="shared" si="863"/>
        <v>0</v>
      </c>
      <c r="M1199" s="68">
        <f t="shared" si="864"/>
        <v>0</v>
      </c>
      <c r="N1199" s="65">
        <f t="shared" si="865"/>
        <v>0</v>
      </c>
      <c r="O1199" s="69">
        <f t="shared" si="866"/>
        <v>0</v>
      </c>
      <c r="P1199" s="68">
        <f t="shared" si="867"/>
        <v>0</v>
      </c>
      <c r="Q1199" s="65">
        <f t="shared" si="868"/>
        <v>0</v>
      </c>
      <c r="R1199" s="69">
        <f t="shared" si="869"/>
        <v>0</v>
      </c>
      <c r="S1199" s="68">
        <f t="shared" si="870"/>
        <v>0</v>
      </c>
      <c r="T1199" s="65">
        <f t="shared" si="871"/>
        <v>0</v>
      </c>
      <c r="U1199" s="69">
        <f t="shared" si="872"/>
        <v>0</v>
      </c>
      <c r="V1199" s="68">
        <f t="shared" si="873"/>
        <v>0</v>
      </c>
      <c r="W1199" s="65">
        <f t="shared" si="874"/>
        <v>0</v>
      </c>
      <c r="X1199" s="69">
        <f t="shared" si="875"/>
        <v>0</v>
      </c>
      <c r="Y1199" s="68">
        <f t="shared" si="876"/>
        <v>0</v>
      </c>
      <c r="Z1199" s="65">
        <f t="shared" si="877"/>
        <v>0</v>
      </c>
      <c r="AA1199" s="69">
        <f t="shared" si="878"/>
        <v>0</v>
      </c>
      <c r="AB1199" s="98">
        <f>SUMIF(BN1199:BU1199,"VERDADEIRO",BN$3:$BU1198)</f>
        <v>0</v>
      </c>
      <c r="AC1199" s="97">
        <f t="shared" si="854"/>
        <v>1196</v>
      </c>
      <c r="AD1199" s="89">
        <f>RTD("tryd.rtdserver",,"COT",B1199,"ULT")</f>
        <v>0</v>
      </c>
      <c r="AE1199" s="89">
        <f>RTD("tryd.rtdserver",,"COT",C1199,"ULT")</f>
        <v>0</v>
      </c>
      <c r="AF1199" s="89">
        <f>VLOOKUP($AC1199,LS_Coint_BD!$B$3:$AQ$1079,AF$2)*$AD1199+VLOOKUP($AC1199,LS_Coint_BD!$B$3:$AQ$1079,AF$2+1)</f>
        <v>0</v>
      </c>
      <c r="AG1199" s="89">
        <f>VLOOKUP($AC1199,LS_Coint_BD!$B$3:$AQ$1079,AG$2)*$AD1199+VLOOKUP($AC1199,LS_Coint_BD!$B$3:$AQ$1079,AG$2+1)</f>
        <v>0</v>
      </c>
      <c r="AH1199" s="89">
        <f>VLOOKUP($AC1199,LS_Coint_BD!$B$3:$AQ$1079,AH$2)*$AD1199+VLOOKUP($AC1199,LS_Coint_BD!$B$3:$AQ$1079,AH$2+1)</f>
        <v>0</v>
      </c>
      <c r="AI1199" s="89">
        <f>VLOOKUP($AC1199,LS_Coint_BD!$B$3:$AQ$1079,AI$2)*$AD1199+VLOOKUP($AC1199,LS_Coint_BD!$B$3:$AQ$1079,AI$2+1)</f>
        <v>0</v>
      </c>
      <c r="AJ1199" s="89">
        <f>VLOOKUP($AC1199,LS_Coint_BD!$B$3:$AQ$1079,AJ$2)*$AD1199+VLOOKUP($AC1199,LS_Coint_BD!$B$3:$AQ$1079,AJ$2+1)</f>
        <v>0</v>
      </c>
      <c r="AK1199" s="89">
        <f>VLOOKUP($AC1199,LS_Coint_BD!$B$3:$AQ$1079,AK$2)*$AD1199+VLOOKUP($AC1199,LS_Coint_BD!$B$3:$AQ$1079,AK$2+1)</f>
        <v>0</v>
      </c>
      <c r="AL1199" s="89">
        <f>VLOOKUP($AC1199,LS_Coint_BD!$B$3:$AQ$1079,AL$2)*$AD1199+VLOOKUP($AC1199,LS_Coint_BD!$B$3:$AQ$1079,AL$2+1)</f>
        <v>0</v>
      </c>
      <c r="AM1199" s="89">
        <f>VLOOKUP($AC1199,LS_Coint_BD!$B$3:$AQ$1079,AM$2)*$AD1199+VLOOKUP($AC1199,LS_Coint_BD!$B$3:$AQ$1079,AM$2+1)</f>
        <v>0</v>
      </c>
      <c r="AN1199" s="89">
        <f>VLOOKUP($AC1199,LS_Coint_BD!$B$3:$AQ$1079,AN$2)</f>
        <v>0</v>
      </c>
      <c r="AO1199" s="89">
        <f>VLOOKUP($AC1199,LS_Coint_BD!$B$3:$AQ$1079,AO$2)</f>
        <v>0</v>
      </c>
      <c r="AP1199" s="89">
        <f>VLOOKUP($AC1199,LS_Coint_BD!$B$3:$AQ$1079,AP$2)</f>
        <v>0</v>
      </c>
      <c r="AQ1199" s="89">
        <f>VLOOKUP($AC1199,LS_Coint_BD!$B$3:$AQ$1079,AQ$2)</f>
        <v>0</v>
      </c>
      <c r="AR1199" s="89">
        <f>VLOOKUP($AC1199,LS_Coint_BD!$B$3:$AQ$1079,AR$2)</f>
        <v>0</v>
      </c>
      <c r="AS1199" s="89">
        <f>VLOOKUP($AC1199,LS_Coint_BD!$B$3:$AQ$1079,AS$2)</f>
        <v>0</v>
      </c>
      <c r="AT1199" s="89">
        <f>VLOOKUP($AC1199,LS_Coint_BD!$B$3:$AQ$1079,AT$2)</f>
        <v>0</v>
      </c>
      <c r="AU1199" s="89">
        <f>VLOOKUP($AC1199,LS_Coint_BD!$B$3:$AQ$1079,AU$2)</f>
        <v>0</v>
      </c>
      <c r="AV1199" s="89">
        <f>VLOOKUP($AC1199,LS_Coint_BD!$B$3:$AQ$1079,AV$2)</f>
        <v>0</v>
      </c>
      <c r="AW1199" s="89">
        <f>VLOOKUP($AC1199,LS_Coint_BD!$B$3:$AQ$1079,AW$2)</f>
        <v>0</v>
      </c>
      <c r="AX1199" s="89">
        <f>VLOOKUP($AC1199,LS_Coint_BD!$B$3:$AQ$1079,AX$2)</f>
        <v>0</v>
      </c>
      <c r="AY1199" s="89">
        <f>VLOOKUP($AC1199,LS_Coint_BD!$B$3:$AQ$1079,AY$2)</f>
        <v>0</v>
      </c>
      <c r="AZ1199" s="89">
        <f>VLOOKUP($AC1199,LS_Coint_BD!$B$3:$AQ$1079,AZ$2)</f>
        <v>0</v>
      </c>
      <c r="BA1199" s="89">
        <f>VLOOKUP($AC1199,LS_Coint_BD!$B$3:$AQ$1079,BA$2)</f>
        <v>0</v>
      </c>
      <c r="BB1199" s="89">
        <f>VLOOKUP($AC1199,LS_Coint_BD!$B$3:$AQ$1079,BB$2)</f>
        <v>0</v>
      </c>
      <c r="BC1199" s="89">
        <f>VLOOKUP($AC1199,LS_Coint_BD!$B$3:$AQ$1079,BC$2)</f>
        <v>0</v>
      </c>
      <c r="BD1199" s="89">
        <f t="shared" si="879"/>
        <v>0</v>
      </c>
      <c r="BE1199" s="89">
        <f t="shared" si="880"/>
        <v>0</v>
      </c>
      <c r="BF1199" s="89">
        <f t="shared" si="881"/>
        <v>0</v>
      </c>
      <c r="BG1199" s="89">
        <f t="shared" si="882"/>
        <v>0</v>
      </c>
      <c r="BH1199" s="89">
        <f t="shared" si="883"/>
        <v>0</v>
      </c>
      <c r="BI1199" s="89">
        <f t="shared" si="884"/>
        <v>0</v>
      </c>
      <c r="BJ1199" s="89">
        <f t="shared" si="885"/>
        <v>0</v>
      </c>
      <c r="BK1199" s="89">
        <f t="shared" si="886"/>
        <v>0</v>
      </c>
      <c r="BL1199" s="89">
        <f t="shared" si="887"/>
        <v>0</v>
      </c>
      <c r="BM1199" s="89"/>
      <c r="BN1199" s="26" t="b">
        <f t="shared" si="888"/>
        <v>0</v>
      </c>
      <c r="BO1199" s="26" t="b">
        <f t="shared" si="889"/>
        <v>0</v>
      </c>
      <c r="BP1199" s="26" t="b">
        <f t="shared" si="890"/>
        <v>0</v>
      </c>
      <c r="BQ1199" s="26" t="b">
        <f t="shared" si="891"/>
        <v>0</v>
      </c>
      <c r="BR1199" s="26" t="b">
        <f t="shared" si="892"/>
        <v>0</v>
      </c>
      <c r="BS1199" s="26" t="b">
        <f t="shared" si="893"/>
        <v>0</v>
      </c>
      <c r="BT1199" s="26" t="b">
        <f t="shared" si="894"/>
        <v>0</v>
      </c>
      <c r="BU1199" s="26" t="b">
        <f t="shared" si="895"/>
        <v>0</v>
      </c>
    </row>
    <row r="1200" spans="2:73" ht="15" thickBot="1" x14ac:dyDescent="0.35">
      <c r="B1200" s="17">
        <f>VLOOKUP($AC1200,LS_Coint_BD!$B$3:$D$1079,2)</f>
        <v>0</v>
      </c>
      <c r="C1200" s="87">
        <f>VLOOKUP($AC1200,LS_Coint_BD!$B$3:$D$1079,3)</f>
        <v>0</v>
      </c>
      <c r="D1200" s="68">
        <f t="shared" si="855"/>
        <v>0</v>
      </c>
      <c r="E1200" s="65">
        <f t="shared" si="856"/>
        <v>0</v>
      </c>
      <c r="F1200" s="69">
        <f t="shared" si="857"/>
        <v>0</v>
      </c>
      <c r="G1200" s="68">
        <f t="shared" si="858"/>
        <v>0</v>
      </c>
      <c r="H1200" s="65">
        <f t="shared" si="859"/>
        <v>0</v>
      </c>
      <c r="I1200" s="69">
        <f t="shared" si="860"/>
        <v>0</v>
      </c>
      <c r="J1200" s="68">
        <f t="shared" si="861"/>
        <v>0</v>
      </c>
      <c r="K1200" s="65">
        <f t="shared" si="862"/>
        <v>0</v>
      </c>
      <c r="L1200" s="69">
        <f t="shared" si="863"/>
        <v>0</v>
      </c>
      <c r="M1200" s="68">
        <f t="shared" si="864"/>
        <v>0</v>
      </c>
      <c r="N1200" s="65">
        <f t="shared" si="865"/>
        <v>0</v>
      </c>
      <c r="O1200" s="69">
        <f t="shared" si="866"/>
        <v>0</v>
      </c>
      <c r="P1200" s="68">
        <f t="shared" si="867"/>
        <v>0</v>
      </c>
      <c r="Q1200" s="65">
        <f t="shared" si="868"/>
        <v>0</v>
      </c>
      <c r="R1200" s="69">
        <f t="shared" si="869"/>
        <v>0</v>
      </c>
      <c r="S1200" s="68">
        <f t="shared" si="870"/>
        <v>0</v>
      </c>
      <c r="T1200" s="65">
        <f t="shared" si="871"/>
        <v>0</v>
      </c>
      <c r="U1200" s="69">
        <f t="shared" si="872"/>
        <v>0</v>
      </c>
      <c r="V1200" s="68">
        <f t="shared" si="873"/>
        <v>0</v>
      </c>
      <c r="W1200" s="65">
        <f t="shared" si="874"/>
        <v>0</v>
      </c>
      <c r="X1200" s="69">
        <f t="shared" si="875"/>
        <v>0</v>
      </c>
      <c r="Y1200" s="68">
        <f t="shared" si="876"/>
        <v>0</v>
      </c>
      <c r="Z1200" s="65">
        <f t="shared" si="877"/>
        <v>0</v>
      </c>
      <c r="AA1200" s="69">
        <f t="shared" si="878"/>
        <v>0</v>
      </c>
      <c r="AB1200" s="98">
        <f>SUMIF(BN1200:BU1200,"VERDADEIRO",BN$3:$BU1199)</f>
        <v>0</v>
      </c>
      <c r="AC1200" s="97">
        <f t="shared" si="854"/>
        <v>1197</v>
      </c>
      <c r="AD1200" s="89">
        <f>RTD("tryd.rtdserver",,"COT",B1200,"ULT")</f>
        <v>0</v>
      </c>
      <c r="AE1200" s="89">
        <f>RTD("tryd.rtdserver",,"COT",C1200,"ULT")</f>
        <v>0</v>
      </c>
      <c r="AF1200" s="89">
        <f>VLOOKUP($AC1200,LS_Coint_BD!$B$3:$AQ$1079,AF$2)*$AD1200+VLOOKUP($AC1200,LS_Coint_BD!$B$3:$AQ$1079,AF$2+1)</f>
        <v>0</v>
      </c>
      <c r="AG1200" s="89">
        <f>VLOOKUP($AC1200,LS_Coint_BD!$B$3:$AQ$1079,AG$2)*$AD1200+VLOOKUP($AC1200,LS_Coint_BD!$B$3:$AQ$1079,AG$2+1)</f>
        <v>0</v>
      </c>
      <c r="AH1200" s="89">
        <f>VLOOKUP($AC1200,LS_Coint_BD!$B$3:$AQ$1079,AH$2)*$AD1200+VLOOKUP($AC1200,LS_Coint_BD!$B$3:$AQ$1079,AH$2+1)</f>
        <v>0</v>
      </c>
      <c r="AI1200" s="89">
        <f>VLOOKUP($AC1200,LS_Coint_BD!$B$3:$AQ$1079,AI$2)*$AD1200+VLOOKUP($AC1200,LS_Coint_BD!$B$3:$AQ$1079,AI$2+1)</f>
        <v>0</v>
      </c>
      <c r="AJ1200" s="89">
        <f>VLOOKUP($AC1200,LS_Coint_BD!$B$3:$AQ$1079,AJ$2)*$AD1200+VLOOKUP($AC1200,LS_Coint_BD!$B$3:$AQ$1079,AJ$2+1)</f>
        <v>0</v>
      </c>
      <c r="AK1200" s="89">
        <f>VLOOKUP($AC1200,LS_Coint_BD!$B$3:$AQ$1079,AK$2)*$AD1200+VLOOKUP($AC1200,LS_Coint_BD!$B$3:$AQ$1079,AK$2+1)</f>
        <v>0</v>
      </c>
      <c r="AL1200" s="89">
        <f>VLOOKUP($AC1200,LS_Coint_BD!$B$3:$AQ$1079,AL$2)*$AD1200+VLOOKUP($AC1200,LS_Coint_BD!$B$3:$AQ$1079,AL$2+1)</f>
        <v>0</v>
      </c>
      <c r="AM1200" s="89">
        <f>VLOOKUP($AC1200,LS_Coint_BD!$B$3:$AQ$1079,AM$2)*$AD1200+VLOOKUP($AC1200,LS_Coint_BD!$B$3:$AQ$1079,AM$2+1)</f>
        <v>0</v>
      </c>
      <c r="AN1200" s="89">
        <f>VLOOKUP($AC1200,LS_Coint_BD!$B$3:$AQ$1079,AN$2)</f>
        <v>0</v>
      </c>
      <c r="AO1200" s="89">
        <f>VLOOKUP($AC1200,LS_Coint_BD!$B$3:$AQ$1079,AO$2)</f>
        <v>0</v>
      </c>
      <c r="AP1200" s="89">
        <f>VLOOKUP($AC1200,LS_Coint_BD!$B$3:$AQ$1079,AP$2)</f>
        <v>0</v>
      </c>
      <c r="AQ1200" s="89">
        <f>VLOOKUP($AC1200,LS_Coint_BD!$B$3:$AQ$1079,AQ$2)</f>
        <v>0</v>
      </c>
      <c r="AR1200" s="89">
        <f>VLOOKUP($AC1200,LS_Coint_BD!$B$3:$AQ$1079,AR$2)</f>
        <v>0</v>
      </c>
      <c r="AS1200" s="89">
        <f>VLOOKUP($AC1200,LS_Coint_BD!$B$3:$AQ$1079,AS$2)</f>
        <v>0</v>
      </c>
      <c r="AT1200" s="89">
        <f>VLOOKUP($AC1200,LS_Coint_BD!$B$3:$AQ$1079,AT$2)</f>
        <v>0</v>
      </c>
      <c r="AU1200" s="89">
        <f>VLOOKUP($AC1200,LS_Coint_BD!$B$3:$AQ$1079,AU$2)</f>
        <v>0</v>
      </c>
      <c r="AV1200" s="89">
        <f>VLOOKUP($AC1200,LS_Coint_BD!$B$3:$AQ$1079,AV$2)</f>
        <v>0</v>
      </c>
      <c r="AW1200" s="89">
        <f>VLOOKUP($AC1200,LS_Coint_BD!$B$3:$AQ$1079,AW$2)</f>
        <v>0</v>
      </c>
      <c r="AX1200" s="89">
        <f>VLOOKUP($AC1200,LS_Coint_BD!$B$3:$AQ$1079,AX$2)</f>
        <v>0</v>
      </c>
      <c r="AY1200" s="89">
        <f>VLOOKUP($AC1200,LS_Coint_BD!$B$3:$AQ$1079,AY$2)</f>
        <v>0</v>
      </c>
      <c r="AZ1200" s="89">
        <f>VLOOKUP($AC1200,LS_Coint_BD!$B$3:$AQ$1079,AZ$2)</f>
        <v>0</v>
      </c>
      <c r="BA1200" s="89">
        <f>VLOOKUP($AC1200,LS_Coint_BD!$B$3:$AQ$1079,BA$2)</f>
        <v>0</v>
      </c>
      <c r="BB1200" s="89">
        <f>VLOOKUP($AC1200,LS_Coint_BD!$B$3:$AQ$1079,BB$2)</f>
        <v>0</v>
      </c>
      <c r="BC1200" s="89">
        <f>VLOOKUP($AC1200,LS_Coint_BD!$B$3:$AQ$1079,BC$2)</f>
        <v>0</v>
      </c>
      <c r="BD1200" s="89">
        <f t="shared" si="879"/>
        <v>0</v>
      </c>
      <c r="BE1200" s="89">
        <f t="shared" si="880"/>
        <v>0</v>
      </c>
      <c r="BF1200" s="89">
        <f t="shared" si="881"/>
        <v>0</v>
      </c>
      <c r="BG1200" s="89">
        <f t="shared" si="882"/>
        <v>0</v>
      </c>
      <c r="BH1200" s="89">
        <f t="shared" si="883"/>
        <v>0</v>
      </c>
      <c r="BI1200" s="89">
        <f t="shared" si="884"/>
        <v>0</v>
      </c>
      <c r="BJ1200" s="89">
        <f t="shared" si="885"/>
        <v>0</v>
      </c>
      <c r="BK1200" s="89">
        <f t="shared" si="886"/>
        <v>0</v>
      </c>
      <c r="BL1200" s="89">
        <f t="shared" si="887"/>
        <v>0</v>
      </c>
      <c r="BM1200" s="89"/>
      <c r="BN1200" s="26" t="b">
        <f t="shared" si="888"/>
        <v>0</v>
      </c>
      <c r="BO1200" s="26" t="b">
        <f t="shared" si="889"/>
        <v>0</v>
      </c>
      <c r="BP1200" s="26" t="b">
        <f t="shared" si="890"/>
        <v>0</v>
      </c>
      <c r="BQ1200" s="26" t="b">
        <f t="shared" si="891"/>
        <v>0</v>
      </c>
      <c r="BR1200" s="26" t="b">
        <f t="shared" si="892"/>
        <v>0</v>
      </c>
      <c r="BS1200" s="26" t="b">
        <f t="shared" si="893"/>
        <v>0</v>
      </c>
      <c r="BT1200" s="26" t="b">
        <f t="shared" si="894"/>
        <v>0</v>
      </c>
      <c r="BU1200" s="26" t="b">
        <f t="shared" si="895"/>
        <v>0</v>
      </c>
    </row>
    <row r="1201" spans="2:73" ht="15" thickBot="1" x14ac:dyDescent="0.35">
      <c r="B1201" s="17">
        <f>VLOOKUP($AC1201,LS_Coint_BD!$B$3:$D$1079,2)</f>
        <v>0</v>
      </c>
      <c r="C1201" s="87">
        <f>VLOOKUP($AC1201,LS_Coint_BD!$B$3:$D$1079,3)</f>
        <v>0</v>
      </c>
      <c r="D1201" s="68">
        <f t="shared" si="855"/>
        <v>0</v>
      </c>
      <c r="E1201" s="65">
        <f t="shared" si="856"/>
        <v>0</v>
      </c>
      <c r="F1201" s="69">
        <f t="shared" si="857"/>
        <v>0</v>
      </c>
      <c r="G1201" s="68">
        <f t="shared" si="858"/>
        <v>0</v>
      </c>
      <c r="H1201" s="65">
        <f t="shared" si="859"/>
        <v>0</v>
      </c>
      <c r="I1201" s="69">
        <f t="shared" si="860"/>
        <v>0</v>
      </c>
      <c r="J1201" s="68">
        <f t="shared" si="861"/>
        <v>0</v>
      </c>
      <c r="K1201" s="65">
        <f t="shared" si="862"/>
        <v>0</v>
      </c>
      <c r="L1201" s="69">
        <f t="shared" si="863"/>
        <v>0</v>
      </c>
      <c r="M1201" s="68">
        <f t="shared" si="864"/>
        <v>0</v>
      </c>
      <c r="N1201" s="65">
        <f t="shared" si="865"/>
        <v>0</v>
      </c>
      <c r="O1201" s="69">
        <f t="shared" si="866"/>
        <v>0</v>
      </c>
      <c r="P1201" s="68">
        <f t="shared" si="867"/>
        <v>0</v>
      </c>
      <c r="Q1201" s="65">
        <f t="shared" si="868"/>
        <v>0</v>
      </c>
      <c r="R1201" s="69">
        <f t="shared" si="869"/>
        <v>0</v>
      </c>
      <c r="S1201" s="68">
        <f t="shared" si="870"/>
        <v>0</v>
      </c>
      <c r="T1201" s="65">
        <f t="shared" si="871"/>
        <v>0</v>
      </c>
      <c r="U1201" s="69">
        <f t="shared" si="872"/>
        <v>0</v>
      </c>
      <c r="V1201" s="68">
        <f t="shared" si="873"/>
        <v>0</v>
      </c>
      <c r="W1201" s="65">
        <f t="shared" si="874"/>
        <v>0</v>
      </c>
      <c r="X1201" s="69">
        <f t="shared" si="875"/>
        <v>0</v>
      </c>
      <c r="Y1201" s="68">
        <f t="shared" si="876"/>
        <v>0</v>
      </c>
      <c r="Z1201" s="65">
        <f t="shared" si="877"/>
        <v>0</v>
      </c>
      <c r="AA1201" s="69">
        <f t="shared" si="878"/>
        <v>0</v>
      </c>
      <c r="AB1201" s="98">
        <f>SUMIF(BN1201:BU1201,"VERDADEIRO",BN$3:$BU1200)</f>
        <v>0</v>
      </c>
      <c r="AC1201" s="97">
        <f t="shared" si="854"/>
        <v>1198</v>
      </c>
      <c r="AD1201" s="89">
        <f>RTD("tryd.rtdserver",,"COT",B1201,"ULT")</f>
        <v>0</v>
      </c>
      <c r="AE1201" s="89">
        <f>RTD("tryd.rtdserver",,"COT",C1201,"ULT")</f>
        <v>0</v>
      </c>
      <c r="AF1201" s="89">
        <f>VLOOKUP($AC1201,LS_Coint_BD!$B$3:$AQ$1079,AF$2)*$AD1201+VLOOKUP($AC1201,LS_Coint_BD!$B$3:$AQ$1079,AF$2+1)</f>
        <v>0</v>
      </c>
      <c r="AG1201" s="89">
        <f>VLOOKUP($AC1201,LS_Coint_BD!$B$3:$AQ$1079,AG$2)*$AD1201+VLOOKUP($AC1201,LS_Coint_BD!$B$3:$AQ$1079,AG$2+1)</f>
        <v>0</v>
      </c>
      <c r="AH1201" s="89">
        <f>VLOOKUP($AC1201,LS_Coint_BD!$B$3:$AQ$1079,AH$2)*$AD1201+VLOOKUP($AC1201,LS_Coint_BD!$B$3:$AQ$1079,AH$2+1)</f>
        <v>0</v>
      </c>
      <c r="AI1201" s="89">
        <f>VLOOKUP($AC1201,LS_Coint_BD!$B$3:$AQ$1079,AI$2)*$AD1201+VLOOKUP($AC1201,LS_Coint_BD!$B$3:$AQ$1079,AI$2+1)</f>
        <v>0</v>
      </c>
      <c r="AJ1201" s="89">
        <f>VLOOKUP($AC1201,LS_Coint_BD!$B$3:$AQ$1079,AJ$2)*$AD1201+VLOOKUP($AC1201,LS_Coint_BD!$B$3:$AQ$1079,AJ$2+1)</f>
        <v>0</v>
      </c>
      <c r="AK1201" s="89">
        <f>VLOOKUP($AC1201,LS_Coint_BD!$B$3:$AQ$1079,AK$2)*$AD1201+VLOOKUP($AC1201,LS_Coint_BD!$B$3:$AQ$1079,AK$2+1)</f>
        <v>0</v>
      </c>
      <c r="AL1201" s="89">
        <f>VLOOKUP($AC1201,LS_Coint_BD!$B$3:$AQ$1079,AL$2)*$AD1201+VLOOKUP($AC1201,LS_Coint_BD!$B$3:$AQ$1079,AL$2+1)</f>
        <v>0</v>
      </c>
      <c r="AM1201" s="89">
        <f>VLOOKUP($AC1201,LS_Coint_BD!$B$3:$AQ$1079,AM$2)*$AD1201+VLOOKUP($AC1201,LS_Coint_BD!$B$3:$AQ$1079,AM$2+1)</f>
        <v>0</v>
      </c>
      <c r="AN1201" s="89">
        <f>VLOOKUP($AC1201,LS_Coint_BD!$B$3:$AQ$1079,AN$2)</f>
        <v>0</v>
      </c>
      <c r="AO1201" s="89">
        <f>VLOOKUP($AC1201,LS_Coint_BD!$B$3:$AQ$1079,AO$2)</f>
        <v>0</v>
      </c>
      <c r="AP1201" s="89">
        <f>VLOOKUP($AC1201,LS_Coint_BD!$B$3:$AQ$1079,AP$2)</f>
        <v>0</v>
      </c>
      <c r="AQ1201" s="89">
        <f>VLOOKUP($AC1201,LS_Coint_BD!$B$3:$AQ$1079,AQ$2)</f>
        <v>0</v>
      </c>
      <c r="AR1201" s="89">
        <f>VLOOKUP($AC1201,LS_Coint_BD!$B$3:$AQ$1079,AR$2)</f>
        <v>0</v>
      </c>
      <c r="AS1201" s="89">
        <f>VLOOKUP($AC1201,LS_Coint_BD!$B$3:$AQ$1079,AS$2)</f>
        <v>0</v>
      </c>
      <c r="AT1201" s="89">
        <f>VLOOKUP($AC1201,LS_Coint_BD!$B$3:$AQ$1079,AT$2)</f>
        <v>0</v>
      </c>
      <c r="AU1201" s="89">
        <f>VLOOKUP($AC1201,LS_Coint_BD!$B$3:$AQ$1079,AU$2)</f>
        <v>0</v>
      </c>
      <c r="AV1201" s="89">
        <f>VLOOKUP($AC1201,LS_Coint_BD!$B$3:$AQ$1079,AV$2)</f>
        <v>0</v>
      </c>
      <c r="AW1201" s="89">
        <f>VLOOKUP($AC1201,LS_Coint_BD!$B$3:$AQ$1079,AW$2)</f>
        <v>0</v>
      </c>
      <c r="AX1201" s="89">
        <f>VLOOKUP($AC1201,LS_Coint_BD!$B$3:$AQ$1079,AX$2)</f>
        <v>0</v>
      </c>
      <c r="AY1201" s="89">
        <f>VLOOKUP($AC1201,LS_Coint_BD!$B$3:$AQ$1079,AY$2)</f>
        <v>0</v>
      </c>
      <c r="AZ1201" s="89">
        <f>VLOOKUP($AC1201,LS_Coint_BD!$B$3:$AQ$1079,AZ$2)</f>
        <v>0</v>
      </c>
      <c r="BA1201" s="89">
        <f>VLOOKUP($AC1201,LS_Coint_BD!$B$3:$AQ$1079,BA$2)</f>
        <v>0</v>
      </c>
      <c r="BB1201" s="89">
        <f>VLOOKUP($AC1201,LS_Coint_BD!$B$3:$AQ$1079,BB$2)</f>
        <v>0</v>
      </c>
      <c r="BC1201" s="89">
        <f>VLOOKUP($AC1201,LS_Coint_BD!$B$3:$AQ$1079,BC$2)</f>
        <v>0</v>
      </c>
      <c r="BD1201" s="89">
        <f t="shared" si="879"/>
        <v>0</v>
      </c>
      <c r="BE1201" s="89">
        <f t="shared" si="880"/>
        <v>0</v>
      </c>
      <c r="BF1201" s="89">
        <f t="shared" si="881"/>
        <v>0</v>
      </c>
      <c r="BG1201" s="89">
        <f t="shared" si="882"/>
        <v>0</v>
      </c>
      <c r="BH1201" s="89">
        <f t="shared" si="883"/>
        <v>0</v>
      </c>
      <c r="BI1201" s="89">
        <f t="shared" si="884"/>
        <v>0</v>
      </c>
      <c r="BJ1201" s="89">
        <f t="shared" si="885"/>
        <v>0</v>
      </c>
      <c r="BK1201" s="89">
        <f t="shared" si="886"/>
        <v>0</v>
      </c>
      <c r="BL1201" s="89">
        <f t="shared" si="887"/>
        <v>0</v>
      </c>
      <c r="BM1201" s="89"/>
      <c r="BN1201" s="26" t="b">
        <f t="shared" si="888"/>
        <v>0</v>
      </c>
      <c r="BO1201" s="26" t="b">
        <f t="shared" si="889"/>
        <v>0</v>
      </c>
      <c r="BP1201" s="26" t="b">
        <f t="shared" si="890"/>
        <v>0</v>
      </c>
      <c r="BQ1201" s="26" t="b">
        <f t="shared" si="891"/>
        <v>0</v>
      </c>
      <c r="BR1201" s="26" t="b">
        <f t="shared" si="892"/>
        <v>0</v>
      </c>
      <c r="BS1201" s="26" t="b">
        <f t="shared" si="893"/>
        <v>0</v>
      </c>
      <c r="BT1201" s="26" t="b">
        <f t="shared" si="894"/>
        <v>0</v>
      </c>
      <c r="BU1201" s="26" t="b">
        <f t="shared" si="895"/>
        <v>0</v>
      </c>
    </row>
    <row r="1202" spans="2:73" ht="15" thickBot="1" x14ac:dyDescent="0.35">
      <c r="B1202" s="17">
        <f>VLOOKUP($AC1202,LS_Coint_BD!$B$3:$D$1079,2)</f>
        <v>0</v>
      </c>
      <c r="C1202" s="87">
        <f>VLOOKUP($AC1202,LS_Coint_BD!$B$3:$D$1079,3)</f>
        <v>0</v>
      </c>
      <c r="D1202" s="68">
        <f t="shared" si="855"/>
        <v>0</v>
      </c>
      <c r="E1202" s="65">
        <f t="shared" si="856"/>
        <v>0</v>
      </c>
      <c r="F1202" s="69">
        <f t="shared" si="857"/>
        <v>0</v>
      </c>
      <c r="G1202" s="68">
        <f t="shared" si="858"/>
        <v>0</v>
      </c>
      <c r="H1202" s="65">
        <f t="shared" si="859"/>
        <v>0</v>
      </c>
      <c r="I1202" s="69">
        <f t="shared" si="860"/>
        <v>0</v>
      </c>
      <c r="J1202" s="68">
        <f t="shared" si="861"/>
        <v>0</v>
      </c>
      <c r="K1202" s="65">
        <f t="shared" si="862"/>
        <v>0</v>
      </c>
      <c r="L1202" s="69">
        <f t="shared" si="863"/>
        <v>0</v>
      </c>
      <c r="M1202" s="68">
        <f t="shared" si="864"/>
        <v>0</v>
      </c>
      <c r="N1202" s="65">
        <f t="shared" si="865"/>
        <v>0</v>
      </c>
      <c r="O1202" s="69">
        <f t="shared" si="866"/>
        <v>0</v>
      </c>
      <c r="P1202" s="68">
        <f t="shared" si="867"/>
        <v>0</v>
      </c>
      <c r="Q1202" s="65">
        <f t="shared" si="868"/>
        <v>0</v>
      </c>
      <c r="R1202" s="69">
        <f t="shared" si="869"/>
        <v>0</v>
      </c>
      <c r="S1202" s="68">
        <f t="shared" si="870"/>
        <v>0</v>
      </c>
      <c r="T1202" s="65">
        <f t="shared" si="871"/>
        <v>0</v>
      </c>
      <c r="U1202" s="69">
        <f t="shared" si="872"/>
        <v>0</v>
      </c>
      <c r="V1202" s="68">
        <f t="shared" si="873"/>
        <v>0</v>
      </c>
      <c r="W1202" s="65">
        <f t="shared" si="874"/>
        <v>0</v>
      </c>
      <c r="X1202" s="69">
        <f t="shared" si="875"/>
        <v>0</v>
      </c>
      <c r="Y1202" s="68">
        <f t="shared" si="876"/>
        <v>0</v>
      </c>
      <c r="Z1202" s="65">
        <f t="shared" si="877"/>
        <v>0</v>
      </c>
      <c r="AA1202" s="69">
        <f t="shared" si="878"/>
        <v>0</v>
      </c>
      <c r="AB1202" s="98">
        <f>SUMIF(BN1202:BU1202,"VERDADEIRO",BN$3:$BU1201)</f>
        <v>0</v>
      </c>
      <c r="AC1202" s="97">
        <f t="shared" si="854"/>
        <v>1199</v>
      </c>
      <c r="AD1202" s="89">
        <f>RTD("tryd.rtdserver",,"COT",B1202,"ULT")</f>
        <v>0</v>
      </c>
      <c r="AE1202" s="89">
        <f>RTD("tryd.rtdserver",,"COT",C1202,"ULT")</f>
        <v>0</v>
      </c>
      <c r="AF1202" s="89">
        <f>VLOOKUP($AC1202,LS_Coint_BD!$B$3:$AQ$1079,AF$2)*$AD1202+VLOOKUP($AC1202,LS_Coint_BD!$B$3:$AQ$1079,AF$2+1)</f>
        <v>0</v>
      </c>
      <c r="AG1202" s="89">
        <f>VLOOKUP($AC1202,LS_Coint_BD!$B$3:$AQ$1079,AG$2)*$AD1202+VLOOKUP($AC1202,LS_Coint_BD!$B$3:$AQ$1079,AG$2+1)</f>
        <v>0</v>
      </c>
      <c r="AH1202" s="89">
        <f>VLOOKUP($AC1202,LS_Coint_BD!$B$3:$AQ$1079,AH$2)*$AD1202+VLOOKUP($AC1202,LS_Coint_BD!$B$3:$AQ$1079,AH$2+1)</f>
        <v>0</v>
      </c>
      <c r="AI1202" s="89">
        <f>VLOOKUP($AC1202,LS_Coint_BD!$B$3:$AQ$1079,AI$2)*$AD1202+VLOOKUP($AC1202,LS_Coint_BD!$B$3:$AQ$1079,AI$2+1)</f>
        <v>0</v>
      </c>
      <c r="AJ1202" s="89">
        <f>VLOOKUP($AC1202,LS_Coint_BD!$B$3:$AQ$1079,AJ$2)*$AD1202+VLOOKUP($AC1202,LS_Coint_BD!$B$3:$AQ$1079,AJ$2+1)</f>
        <v>0</v>
      </c>
      <c r="AK1202" s="89">
        <f>VLOOKUP($AC1202,LS_Coint_BD!$B$3:$AQ$1079,AK$2)*$AD1202+VLOOKUP($AC1202,LS_Coint_BD!$B$3:$AQ$1079,AK$2+1)</f>
        <v>0</v>
      </c>
      <c r="AL1202" s="89">
        <f>VLOOKUP($AC1202,LS_Coint_BD!$B$3:$AQ$1079,AL$2)*$AD1202+VLOOKUP($AC1202,LS_Coint_BD!$B$3:$AQ$1079,AL$2+1)</f>
        <v>0</v>
      </c>
      <c r="AM1202" s="89">
        <f>VLOOKUP($AC1202,LS_Coint_BD!$B$3:$AQ$1079,AM$2)*$AD1202+VLOOKUP($AC1202,LS_Coint_BD!$B$3:$AQ$1079,AM$2+1)</f>
        <v>0</v>
      </c>
      <c r="AN1202" s="89">
        <f>VLOOKUP($AC1202,LS_Coint_BD!$B$3:$AQ$1079,AN$2)</f>
        <v>0</v>
      </c>
      <c r="AO1202" s="89">
        <f>VLOOKUP($AC1202,LS_Coint_BD!$B$3:$AQ$1079,AO$2)</f>
        <v>0</v>
      </c>
      <c r="AP1202" s="89">
        <f>VLOOKUP($AC1202,LS_Coint_BD!$B$3:$AQ$1079,AP$2)</f>
        <v>0</v>
      </c>
      <c r="AQ1202" s="89">
        <f>VLOOKUP($AC1202,LS_Coint_BD!$B$3:$AQ$1079,AQ$2)</f>
        <v>0</v>
      </c>
      <c r="AR1202" s="89">
        <f>VLOOKUP($AC1202,LS_Coint_BD!$B$3:$AQ$1079,AR$2)</f>
        <v>0</v>
      </c>
      <c r="AS1202" s="89">
        <f>VLOOKUP($AC1202,LS_Coint_BD!$B$3:$AQ$1079,AS$2)</f>
        <v>0</v>
      </c>
      <c r="AT1202" s="89">
        <f>VLOOKUP($AC1202,LS_Coint_BD!$B$3:$AQ$1079,AT$2)</f>
        <v>0</v>
      </c>
      <c r="AU1202" s="89">
        <f>VLOOKUP($AC1202,LS_Coint_BD!$B$3:$AQ$1079,AU$2)</f>
        <v>0</v>
      </c>
      <c r="AV1202" s="89">
        <f>VLOOKUP($AC1202,LS_Coint_BD!$B$3:$AQ$1079,AV$2)</f>
        <v>0</v>
      </c>
      <c r="AW1202" s="89">
        <f>VLOOKUP($AC1202,LS_Coint_BD!$B$3:$AQ$1079,AW$2)</f>
        <v>0</v>
      </c>
      <c r="AX1202" s="89">
        <f>VLOOKUP($AC1202,LS_Coint_BD!$B$3:$AQ$1079,AX$2)</f>
        <v>0</v>
      </c>
      <c r="AY1202" s="89">
        <f>VLOOKUP($AC1202,LS_Coint_BD!$B$3:$AQ$1079,AY$2)</f>
        <v>0</v>
      </c>
      <c r="AZ1202" s="89">
        <f>VLOOKUP($AC1202,LS_Coint_BD!$B$3:$AQ$1079,AZ$2)</f>
        <v>0</v>
      </c>
      <c r="BA1202" s="89">
        <f>VLOOKUP($AC1202,LS_Coint_BD!$B$3:$AQ$1079,BA$2)</f>
        <v>0</v>
      </c>
      <c r="BB1202" s="89">
        <f>VLOOKUP($AC1202,LS_Coint_BD!$B$3:$AQ$1079,BB$2)</f>
        <v>0</v>
      </c>
      <c r="BC1202" s="89">
        <f>VLOOKUP($AC1202,LS_Coint_BD!$B$3:$AQ$1079,BC$2)</f>
        <v>0</v>
      </c>
      <c r="BD1202" s="89">
        <f t="shared" si="879"/>
        <v>0</v>
      </c>
      <c r="BE1202" s="89">
        <f t="shared" si="880"/>
        <v>0</v>
      </c>
      <c r="BF1202" s="89">
        <f t="shared" si="881"/>
        <v>0</v>
      </c>
      <c r="BG1202" s="89">
        <f t="shared" si="882"/>
        <v>0</v>
      </c>
      <c r="BH1202" s="89">
        <f t="shared" si="883"/>
        <v>0</v>
      </c>
      <c r="BI1202" s="89">
        <f t="shared" si="884"/>
        <v>0</v>
      </c>
      <c r="BJ1202" s="89">
        <f t="shared" si="885"/>
        <v>0</v>
      </c>
      <c r="BK1202" s="89">
        <f t="shared" si="886"/>
        <v>0</v>
      </c>
      <c r="BL1202" s="89">
        <f t="shared" si="887"/>
        <v>0</v>
      </c>
      <c r="BM1202" s="89"/>
      <c r="BN1202" s="26" t="b">
        <f t="shared" si="888"/>
        <v>0</v>
      </c>
      <c r="BO1202" s="26" t="b">
        <f t="shared" si="889"/>
        <v>0</v>
      </c>
      <c r="BP1202" s="26" t="b">
        <f t="shared" si="890"/>
        <v>0</v>
      </c>
      <c r="BQ1202" s="26" t="b">
        <f t="shared" si="891"/>
        <v>0</v>
      </c>
      <c r="BR1202" s="26" t="b">
        <f t="shared" si="892"/>
        <v>0</v>
      </c>
      <c r="BS1202" s="26" t="b">
        <f t="shared" si="893"/>
        <v>0</v>
      </c>
      <c r="BT1202" s="26" t="b">
        <f t="shared" si="894"/>
        <v>0</v>
      </c>
      <c r="BU1202" s="26" t="b">
        <f t="shared" si="895"/>
        <v>0</v>
      </c>
    </row>
    <row r="1203" spans="2:73" ht="15" thickBot="1" x14ac:dyDescent="0.35">
      <c r="B1203" s="17">
        <f>VLOOKUP($AC1203,LS_Coint_BD!$B$3:$D$1079,2)</f>
        <v>0</v>
      </c>
      <c r="C1203" s="87">
        <f>VLOOKUP($AC1203,LS_Coint_BD!$B$3:$D$1079,3)</f>
        <v>0</v>
      </c>
      <c r="D1203" s="68">
        <f t="shared" si="855"/>
        <v>0</v>
      </c>
      <c r="E1203" s="65">
        <f t="shared" si="856"/>
        <v>0</v>
      </c>
      <c r="F1203" s="69">
        <f t="shared" si="857"/>
        <v>0</v>
      </c>
      <c r="G1203" s="68">
        <f t="shared" si="858"/>
        <v>0</v>
      </c>
      <c r="H1203" s="65">
        <f t="shared" si="859"/>
        <v>0</v>
      </c>
      <c r="I1203" s="69">
        <f t="shared" si="860"/>
        <v>0</v>
      </c>
      <c r="J1203" s="68">
        <f t="shared" si="861"/>
        <v>0</v>
      </c>
      <c r="K1203" s="65">
        <f t="shared" si="862"/>
        <v>0</v>
      </c>
      <c r="L1203" s="69">
        <f t="shared" si="863"/>
        <v>0</v>
      </c>
      <c r="M1203" s="68">
        <f t="shared" si="864"/>
        <v>0</v>
      </c>
      <c r="N1203" s="65">
        <f t="shared" si="865"/>
        <v>0</v>
      </c>
      <c r="O1203" s="69">
        <f t="shared" si="866"/>
        <v>0</v>
      </c>
      <c r="P1203" s="68">
        <f t="shared" si="867"/>
        <v>0</v>
      </c>
      <c r="Q1203" s="65">
        <f t="shared" si="868"/>
        <v>0</v>
      </c>
      <c r="R1203" s="69">
        <f t="shared" si="869"/>
        <v>0</v>
      </c>
      <c r="S1203" s="68">
        <f t="shared" si="870"/>
        <v>0</v>
      </c>
      <c r="T1203" s="65">
        <f t="shared" si="871"/>
        <v>0</v>
      </c>
      <c r="U1203" s="69">
        <f t="shared" si="872"/>
        <v>0</v>
      </c>
      <c r="V1203" s="68">
        <f t="shared" si="873"/>
        <v>0</v>
      </c>
      <c r="W1203" s="65">
        <f t="shared" si="874"/>
        <v>0</v>
      </c>
      <c r="X1203" s="69">
        <f t="shared" si="875"/>
        <v>0</v>
      </c>
      <c r="Y1203" s="68">
        <f t="shared" si="876"/>
        <v>0</v>
      </c>
      <c r="Z1203" s="65">
        <f t="shared" si="877"/>
        <v>0</v>
      </c>
      <c r="AA1203" s="69">
        <f t="shared" si="878"/>
        <v>0</v>
      </c>
      <c r="AB1203" s="98">
        <f>SUMIF(BN1203:BU1203,"VERDADEIRO",BN$3:$BU1202)</f>
        <v>0</v>
      </c>
      <c r="AC1203" s="97">
        <f t="shared" si="854"/>
        <v>1200</v>
      </c>
      <c r="AD1203" s="89">
        <f>RTD("tryd.rtdserver",,"COT",B1203,"ULT")</f>
        <v>0</v>
      </c>
      <c r="AE1203" s="89">
        <f>RTD("tryd.rtdserver",,"COT",C1203,"ULT")</f>
        <v>0</v>
      </c>
      <c r="AF1203" s="89">
        <f>VLOOKUP($AC1203,LS_Coint_BD!$B$3:$AQ$1079,AF$2)*$AD1203+VLOOKUP($AC1203,LS_Coint_BD!$B$3:$AQ$1079,AF$2+1)</f>
        <v>0</v>
      </c>
      <c r="AG1203" s="89">
        <f>VLOOKUP($AC1203,LS_Coint_BD!$B$3:$AQ$1079,AG$2)*$AD1203+VLOOKUP($AC1203,LS_Coint_BD!$B$3:$AQ$1079,AG$2+1)</f>
        <v>0</v>
      </c>
      <c r="AH1203" s="89">
        <f>VLOOKUP($AC1203,LS_Coint_BD!$B$3:$AQ$1079,AH$2)*$AD1203+VLOOKUP($AC1203,LS_Coint_BD!$B$3:$AQ$1079,AH$2+1)</f>
        <v>0</v>
      </c>
      <c r="AI1203" s="89">
        <f>VLOOKUP($AC1203,LS_Coint_BD!$B$3:$AQ$1079,AI$2)*$AD1203+VLOOKUP($AC1203,LS_Coint_BD!$B$3:$AQ$1079,AI$2+1)</f>
        <v>0</v>
      </c>
      <c r="AJ1203" s="89">
        <f>VLOOKUP($AC1203,LS_Coint_BD!$B$3:$AQ$1079,AJ$2)*$AD1203+VLOOKUP($AC1203,LS_Coint_BD!$B$3:$AQ$1079,AJ$2+1)</f>
        <v>0</v>
      </c>
      <c r="AK1203" s="89">
        <f>VLOOKUP($AC1203,LS_Coint_BD!$B$3:$AQ$1079,AK$2)*$AD1203+VLOOKUP($AC1203,LS_Coint_BD!$B$3:$AQ$1079,AK$2+1)</f>
        <v>0</v>
      </c>
      <c r="AL1203" s="89">
        <f>VLOOKUP($AC1203,LS_Coint_BD!$B$3:$AQ$1079,AL$2)*$AD1203+VLOOKUP($AC1203,LS_Coint_BD!$B$3:$AQ$1079,AL$2+1)</f>
        <v>0</v>
      </c>
      <c r="AM1203" s="89">
        <f>VLOOKUP($AC1203,LS_Coint_BD!$B$3:$AQ$1079,AM$2)*$AD1203+VLOOKUP($AC1203,LS_Coint_BD!$B$3:$AQ$1079,AM$2+1)</f>
        <v>0</v>
      </c>
      <c r="AN1203" s="89">
        <f>VLOOKUP($AC1203,LS_Coint_BD!$B$3:$AQ$1079,AN$2)</f>
        <v>0</v>
      </c>
      <c r="AO1203" s="89">
        <f>VLOOKUP($AC1203,LS_Coint_BD!$B$3:$AQ$1079,AO$2)</f>
        <v>0</v>
      </c>
      <c r="AP1203" s="89">
        <f>VLOOKUP($AC1203,LS_Coint_BD!$B$3:$AQ$1079,AP$2)</f>
        <v>0</v>
      </c>
      <c r="AQ1203" s="89">
        <f>VLOOKUP($AC1203,LS_Coint_BD!$B$3:$AQ$1079,AQ$2)</f>
        <v>0</v>
      </c>
      <c r="AR1203" s="89">
        <f>VLOOKUP($AC1203,LS_Coint_BD!$B$3:$AQ$1079,AR$2)</f>
        <v>0</v>
      </c>
      <c r="AS1203" s="89">
        <f>VLOOKUP($AC1203,LS_Coint_BD!$B$3:$AQ$1079,AS$2)</f>
        <v>0</v>
      </c>
      <c r="AT1203" s="89">
        <f>VLOOKUP($AC1203,LS_Coint_BD!$B$3:$AQ$1079,AT$2)</f>
        <v>0</v>
      </c>
      <c r="AU1203" s="89">
        <f>VLOOKUP($AC1203,LS_Coint_BD!$B$3:$AQ$1079,AU$2)</f>
        <v>0</v>
      </c>
      <c r="AV1203" s="89">
        <f>VLOOKUP($AC1203,LS_Coint_BD!$B$3:$AQ$1079,AV$2)</f>
        <v>0</v>
      </c>
      <c r="AW1203" s="89">
        <f>VLOOKUP($AC1203,LS_Coint_BD!$B$3:$AQ$1079,AW$2)</f>
        <v>0</v>
      </c>
      <c r="AX1203" s="89">
        <f>VLOOKUP($AC1203,LS_Coint_BD!$B$3:$AQ$1079,AX$2)</f>
        <v>0</v>
      </c>
      <c r="AY1203" s="89">
        <f>VLOOKUP($AC1203,LS_Coint_BD!$B$3:$AQ$1079,AY$2)</f>
        <v>0</v>
      </c>
      <c r="AZ1203" s="89">
        <f>VLOOKUP($AC1203,LS_Coint_BD!$B$3:$AQ$1079,AZ$2)</f>
        <v>0</v>
      </c>
      <c r="BA1203" s="89">
        <f>VLOOKUP($AC1203,LS_Coint_BD!$B$3:$AQ$1079,BA$2)</f>
        <v>0</v>
      </c>
      <c r="BB1203" s="89">
        <f>VLOOKUP($AC1203,LS_Coint_BD!$B$3:$AQ$1079,BB$2)</f>
        <v>0</v>
      </c>
      <c r="BC1203" s="89">
        <f>VLOOKUP($AC1203,LS_Coint_BD!$B$3:$AQ$1079,BC$2)</f>
        <v>0</v>
      </c>
      <c r="BD1203" s="89">
        <f t="shared" si="879"/>
        <v>0</v>
      </c>
      <c r="BE1203" s="89">
        <f t="shared" si="880"/>
        <v>0</v>
      </c>
      <c r="BF1203" s="89">
        <f t="shared" si="881"/>
        <v>0</v>
      </c>
      <c r="BG1203" s="89">
        <f t="shared" si="882"/>
        <v>0</v>
      </c>
      <c r="BH1203" s="89">
        <f t="shared" si="883"/>
        <v>0</v>
      </c>
      <c r="BI1203" s="89">
        <f t="shared" si="884"/>
        <v>0</v>
      </c>
      <c r="BJ1203" s="89">
        <f t="shared" si="885"/>
        <v>0</v>
      </c>
      <c r="BK1203" s="89">
        <f t="shared" si="886"/>
        <v>0</v>
      </c>
      <c r="BL1203" s="89">
        <f t="shared" si="887"/>
        <v>0</v>
      </c>
      <c r="BM1203" s="89"/>
      <c r="BN1203" s="26" t="b">
        <f t="shared" si="888"/>
        <v>0</v>
      </c>
      <c r="BO1203" s="26" t="b">
        <f t="shared" si="889"/>
        <v>0</v>
      </c>
      <c r="BP1203" s="26" t="b">
        <f t="shared" si="890"/>
        <v>0</v>
      </c>
      <c r="BQ1203" s="26" t="b">
        <f t="shared" si="891"/>
        <v>0</v>
      </c>
      <c r="BR1203" s="26" t="b">
        <f t="shared" si="892"/>
        <v>0</v>
      </c>
      <c r="BS1203" s="26" t="b">
        <f t="shared" si="893"/>
        <v>0</v>
      </c>
      <c r="BT1203" s="26" t="b">
        <f t="shared" si="894"/>
        <v>0</v>
      </c>
      <c r="BU1203" s="26" t="b">
        <f t="shared" si="895"/>
        <v>0</v>
      </c>
    </row>
    <row r="1204" spans="2:73" ht="15" thickBot="1" x14ac:dyDescent="0.35">
      <c r="B1204" s="17">
        <f>VLOOKUP($AC1204,LS_Coint_BD!$B$3:$D$1079,2)</f>
        <v>0</v>
      </c>
      <c r="C1204" s="87">
        <f>VLOOKUP($AC1204,LS_Coint_BD!$B$3:$D$1079,3)</f>
        <v>0</v>
      </c>
      <c r="D1204" s="68">
        <f t="shared" si="855"/>
        <v>0</v>
      </c>
      <c r="E1204" s="65">
        <f t="shared" si="856"/>
        <v>0</v>
      </c>
      <c r="F1204" s="69">
        <f t="shared" si="857"/>
        <v>0</v>
      </c>
      <c r="G1204" s="68">
        <f t="shared" si="858"/>
        <v>0</v>
      </c>
      <c r="H1204" s="65">
        <f t="shared" si="859"/>
        <v>0</v>
      </c>
      <c r="I1204" s="69">
        <f t="shared" si="860"/>
        <v>0</v>
      </c>
      <c r="J1204" s="68">
        <f t="shared" si="861"/>
        <v>0</v>
      </c>
      <c r="K1204" s="65">
        <f t="shared" si="862"/>
        <v>0</v>
      </c>
      <c r="L1204" s="69">
        <f t="shared" si="863"/>
        <v>0</v>
      </c>
      <c r="M1204" s="68">
        <f t="shared" si="864"/>
        <v>0</v>
      </c>
      <c r="N1204" s="65">
        <f t="shared" si="865"/>
        <v>0</v>
      </c>
      <c r="O1204" s="69">
        <f t="shared" si="866"/>
        <v>0</v>
      </c>
      <c r="P1204" s="68">
        <f t="shared" si="867"/>
        <v>0</v>
      </c>
      <c r="Q1204" s="65">
        <f t="shared" si="868"/>
        <v>0</v>
      </c>
      <c r="R1204" s="69">
        <f t="shared" si="869"/>
        <v>0</v>
      </c>
      <c r="S1204" s="68">
        <f t="shared" si="870"/>
        <v>0</v>
      </c>
      <c r="T1204" s="65">
        <f t="shared" si="871"/>
        <v>0</v>
      </c>
      <c r="U1204" s="69">
        <f t="shared" si="872"/>
        <v>0</v>
      </c>
      <c r="V1204" s="68">
        <f t="shared" si="873"/>
        <v>0</v>
      </c>
      <c r="W1204" s="65">
        <f t="shared" si="874"/>
        <v>0</v>
      </c>
      <c r="X1204" s="69">
        <f t="shared" si="875"/>
        <v>0</v>
      </c>
      <c r="Y1204" s="68">
        <f t="shared" si="876"/>
        <v>0</v>
      </c>
      <c r="Z1204" s="65">
        <f t="shared" si="877"/>
        <v>0</v>
      </c>
      <c r="AA1204" s="69">
        <f t="shared" si="878"/>
        <v>0</v>
      </c>
      <c r="AB1204" s="98">
        <f>SUMIF(BN1204:BU1204,"VERDADEIRO",BN$3:$BU1203)</f>
        <v>0</v>
      </c>
      <c r="AC1204" s="97">
        <f t="shared" si="854"/>
        <v>1201</v>
      </c>
      <c r="AD1204" s="89">
        <f>RTD("tryd.rtdserver",,"COT",B1204,"ULT")</f>
        <v>0</v>
      </c>
      <c r="AE1204" s="89">
        <f>RTD("tryd.rtdserver",,"COT",C1204,"ULT")</f>
        <v>0</v>
      </c>
      <c r="AF1204" s="89">
        <f>VLOOKUP($AC1204,LS_Coint_BD!$B$3:$AQ$1079,AF$2)*$AD1204+VLOOKUP($AC1204,LS_Coint_BD!$B$3:$AQ$1079,AF$2+1)</f>
        <v>0</v>
      </c>
      <c r="AG1204" s="89">
        <f>VLOOKUP($AC1204,LS_Coint_BD!$B$3:$AQ$1079,AG$2)*$AD1204+VLOOKUP($AC1204,LS_Coint_BD!$B$3:$AQ$1079,AG$2+1)</f>
        <v>0</v>
      </c>
      <c r="AH1204" s="89">
        <f>VLOOKUP($AC1204,LS_Coint_BD!$B$3:$AQ$1079,AH$2)*$AD1204+VLOOKUP($AC1204,LS_Coint_BD!$B$3:$AQ$1079,AH$2+1)</f>
        <v>0</v>
      </c>
      <c r="AI1204" s="89">
        <f>VLOOKUP($AC1204,LS_Coint_BD!$B$3:$AQ$1079,AI$2)*$AD1204+VLOOKUP($AC1204,LS_Coint_BD!$B$3:$AQ$1079,AI$2+1)</f>
        <v>0</v>
      </c>
      <c r="AJ1204" s="89">
        <f>VLOOKUP($AC1204,LS_Coint_BD!$B$3:$AQ$1079,AJ$2)*$AD1204+VLOOKUP($AC1204,LS_Coint_BD!$B$3:$AQ$1079,AJ$2+1)</f>
        <v>0</v>
      </c>
      <c r="AK1204" s="89">
        <f>VLOOKUP($AC1204,LS_Coint_BD!$B$3:$AQ$1079,AK$2)*$AD1204+VLOOKUP($AC1204,LS_Coint_BD!$B$3:$AQ$1079,AK$2+1)</f>
        <v>0</v>
      </c>
      <c r="AL1204" s="89">
        <f>VLOOKUP($AC1204,LS_Coint_BD!$B$3:$AQ$1079,AL$2)*$AD1204+VLOOKUP($AC1204,LS_Coint_BD!$B$3:$AQ$1079,AL$2+1)</f>
        <v>0</v>
      </c>
      <c r="AM1204" s="89">
        <f>VLOOKUP($AC1204,LS_Coint_BD!$B$3:$AQ$1079,AM$2)*$AD1204+VLOOKUP($AC1204,LS_Coint_BD!$B$3:$AQ$1079,AM$2+1)</f>
        <v>0</v>
      </c>
      <c r="AN1204" s="89">
        <f>VLOOKUP($AC1204,LS_Coint_BD!$B$3:$AQ$1079,AN$2)</f>
        <v>0</v>
      </c>
      <c r="AO1204" s="89">
        <f>VLOOKUP($AC1204,LS_Coint_BD!$B$3:$AQ$1079,AO$2)</f>
        <v>0</v>
      </c>
      <c r="AP1204" s="89">
        <f>VLOOKUP($AC1204,LS_Coint_BD!$B$3:$AQ$1079,AP$2)</f>
        <v>0</v>
      </c>
      <c r="AQ1204" s="89">
        <f>VLOOKUP($AC1204,LS_Coint_BD!$B$3:$AQ$1079,AQ$2)</f>
        <v>0</v>
      </c>
      <c r="AR1204" s="89">
        <f>VLOOKUP($AC1204,LS_Coint_BD!$B$3:$AQ$1079,AR$2)</f>
        <v>0</v>
      </c>
      <c r="AS1204" s="89">
        <f>VLOOKUP($AC1204,LS_Coint_BD!$B$3:$AQ$1079,AS$2)</f>
        <v>0</v>
      </c>
      <c r="AT1204" s="89">
        <f>VLOOKUP($AC1204,LS_Coint_BD!$B$3:$AQ$1079,AT$2)</f>
        <v>0</v>
      </c>
      <c r="AU1204" s="89">
        <f>VLOOKUP($AC1204,LS_Coint_BD!$B$3:$AQ$1079,AU$2)</f>
        <v>0</v>
      </c>
      <c r="AV1204" s="89">
        <f>VLOOKUP($AC1204,LS_Coint_BD!$B$3:$AQ$1079,AV$2)</f>
        <v>0</v>
      </c>
      <c r="AW1204" s="89">
        <f>VLOOKUP($AC1204,LS_Coint_BD!$B$3:$AQ$1079,AW$2)</f>
        <v>0</v>
      </c>
      <c r="AX1204" s="89">
        <f>VLOOKUP($AC1204,LS_Coint_BD!$B$3:$AQ$1079,AX$2)</f>
        <v>0</v>
      </c>
      <c r="AY1204" s="89">
        <f>VLOOKUP($AC1204,LS_Coint_BD!$B$3:$AQ$1079,AY$2)</f>
        <v>0</v>
      </c>
      <c r="AZ1204" s="89">
        <f>VLOOKUP($AC1204,LS_Coint_BD!$B$3:$AQ$1079,AZ$2)</f>
        <v>0</v>
      </c>
      <c r="BA1204" s="89">
        <f>VLOOKUP($AC1204,LS_Coint_BD!$B$3:$AQ$1079,BA$2)</f>
        <v>0</v>
      </c>
      <c r="BB1204" s="89">
        <f>VLOOKUP($AC1204,LS_Coint_BD!$B$3:$AQ$1079,BB$2)</f>
        <v>0</v>
      </c>
      <c r="BC1204" s="89">
        <f>VLOOKUP($AC1204,LS_Coint_BD!$B$3:$AQ$1079,BC$2)</f>
        <v>0</v>
      </c>
      <c r="BD1204" s="89">
        <f t="shared" si="879"/>
        <v>0</v>
      </c>
      <c r="BE1204" s="89">
        <f t="shared" si="880"/>
        <v>0</v>
      </c>
      <c r="BF1204" s="89">
        <f t="shared" si="881"/>
        <v>0</v>
      </c>
      <c r="BG1204" s="89">
        <f t="shared" si="882"/>
        <v>0</v>
      </c>
      <c r="BH1204" s="89">
        <f t="shared" si="883"/>
        <v>0</v>
      </c>
      <c r="BI1204" s="89">
        <f t="shared" si="884"/>
        <v>0</v>
      </c>
      <c r="BJ1204" s="89">
        <f t="shared" si="885"/>
        <v>0</v>
      </c>
      <c r="BK1204" s="89">
        <f t="shared" si="886"/>
        <v>0</v>
      </c>
      <c r="BL1204" s="89">
        <f t="shared" si="887"/>
        <v>0</v>
      </c>
      <c r="BM1204" s="89"/>
      <c r="BN1204" s="26" t="b">
        <f t="shared" si="888"/>
        <v>0</v>
      </c>
      <c r="BO1204" s="26" t="b">
        <f t="shared" si="889"/>
        <v>0</v>
      </c>
      <c r="BP1204" s="26" t="b">
        <f t="shared" si="890"/>
        <v>0</v>
      </c>
      <c r="BQ1204" s="26" t="b">
        <f t="shared" si="891"/>
        <v>0</v>
      </c>
      <c r="BR1204" s="26" t="b">
        <f t="shared" si="892"/>
        <v>0</v>
      </c>
      <c r="BS1204" s="26" t="b">
        <f t="shared" si="893"/>
        <v>0</v>
      </c>
      <c r="BT1204" s="26" t="b">
        <f t="shared" si="894"/>
        <v>0</v>
      </c>
      <c r="BU1204" s="26" t="b">
        <f t="shared" si="895"/>
        <v>0</v>
      </c>
    </row>
    <row r="1205" spans="2:73" ht="15" thickBot="1" x14ac:dyDescent="0.35">
      <c r="B1205" s="17">
        <f>VLOOKUP($AC1205,LS_Coint_BD!$B$3:$D$1079,2)</f>
        <v>0</v>
      </c>
      <c r="C1205" s="87">
        <f>VLOOKUP($AC1205,LS_Coint_BD!$B$3:$D$1079,3)</f>
        <v>0</v>
      </c>
      <c r="D1205" s="68">
        <f t="shared" si="855"/>
        <v>0</v>
      </c>
      <c r="E1205" s="65">
        <f t="shared" si="856"/>
        <v>0</v>
      </c>
      <c r="F1205" s="69">
        <f t="shared" si="857"/>
        <v>0</v>
      </c>
      <c r="G1205" s="68">
        <f t="shared" si="858"/>
        <v>0</v>
      </c>
      <c r="H1205" s="65">
        <f t="shared" si="859"/>
        <v>0</v>
      </c>
      <c r="I1205" s="69">
        <f t="shared" si="860"/>
        <v>0</v>
      </c>
      <c r="J1205" s="68">
        <f t="shared" si="861"/>
        <v>0</v>
      </c>
      <c r="K1205" s="65">
        <f t="shared" si="862"/>
        <v>0</v>
      </c>
      <c r="L1205" s="69">
        <f t="shared" si="863"/>
        <v>0</v>
      </c>
      <c r="M1205" s="68">
        <f t="shared" si="864"/>
        <v>0</v>
      </c>
      <c r="N1205" s="65">
        <f t="shared" si="865"/>
        <v>0</v>
      </c>
      <c r="O1205" s="69">
        <f t="shared" si="866"/>
        <v>0</v>
      </c>
      <c r="P1205" s="68">
        <f t="shared" si="867"/>
        <v>0</v>
      </c>
      <c r="Q1205" s="65">
        <f t="shared" si="868"/>
        <v>0</v>
      </c>
      <c r="R1205" s="69">
        <f t="shared" si="869"/>
        <v>0</v>
      </c>
      <c r="S1205" s="68">
        <f t="shared" si="870"/>
        <v>0</v>
      </c>
      <c r="T1205" s="65">
        <f t="shared" si="871"/>
        <v>0</v>
      </c>
      <c r="U1205" s="69">
        <f t="shared" si="872"/>
        <v>0</v>
      </c>
      <c r="V1205" s="68">
        <f t="shared" si="873"/>
        <v>0</v>
      </c>
      <c r="W1205" s="65">
        <f t="shared" si="874"/>
        <v>0</v>
      </c>
      <c r="X1205" s="69">
        <f t="shared" si="875"/>
        <v>0</v>
      </c>
      <c r="Y1205" s="68">
        <f t="shared" si="876"/>
        <v>0</v>
      </c>
      <c r="Z1205" s="65">
        <f t="shared" si="877"/>
        <v>0</v>
      </c>
      <c r="AA1205" s="69">
        <f t="shared" si="878"/>
        <v>0</v>
      </c>
      <c r="AB1205" s="98">
        <f>SUMIF(BN1205:BU1205,"VERDADEIRO",BN$3:$BU1204)</f>
        <v>0</v>
      </c>
      <c r="AC1205" s="97">
        <f t="shared" si="854"/>
        <v>1202</v>
      </c>
      <c r="AD1205" s="89">
        <f>RTD("tryd.rtdserver",,"COT",B1205,"ULT")</f>
        <v>0</v>
      </c>
      <c r="AE1205" s="89">
        <f>RTD("tryd.rtdserver",,"COT",C1205,"ULT")</f>
        <v>0</v>
      </c>
      <c r="AF1205" s="89">
        <f>VLOOKUP($AC1205,LS_Coint_BD!$B$3:$AQ$1079,AF$2)*$AD1205+VLOOKUP($AC1205,LS_Coint_BD!$B$3:$AQ$1079,AF$2+1)</f>
        <v>0</v>
      </c>
      <c r="AG1205" s="89">
        <f>VLOOKUP($AC1205,LS_Coint_BD!$B$3:$AQ$1079,AG$2)*$AD1205+VLOOKUP($AC1205,LS_Coint_BD!$B$3:$AQ$1079,AG$2+1)</f>
        <v>0</v>
      </c>
      <c r="AH1205" s="89">
        <f>VLOOKUP($AC1205,LS_Coint_BD!$B$3:$AQ$1079,AH$2)*$AD1205+VLOOKUP($AC1205,LS_Coint_BD!$B$3:$AQ$1079,AH$2+1)</f>
        <v>0</v>
      </c>
      <c r="AI1205" s="89">
        <f>VLOOKUP($AC1205,LS_Coint_BD!$B$3:$AQ$1079,AI$2)*$AD1205+VLOOKUP($AC1205,LS_Coint_BD!$B$3:$AQ$1079,AI$2+1)</f>
        <v>0</v>
      </c>
      <c r="AJ1205" s="89">
        <f>VLOOKUP($AC1205,LS_Coint_BD!$B$3:$AQ$1079,AJ$2)*$AD1205+VLOOKUP($AC1205,LS_Coint_BD!$B$3:$AQ$1079,AJ$2+1)</f>
        <v>0</v>
      </c>
      <c r="AK1205" s="89">
        <f>VLOOKUP($AC1205,LS_Coint_BD!$B$3:$AQ$1079,AK$2)*$AD1205+VLOOKUP($AC1205,LS_Coint_BD!$B$3:$AQ$1079,AK$2+1)</f>
        <v>0</v>
      </c>
      <c r="AL1205" s="89">
        <f>VLOOKUP($AC1205,LS_Coint_BD!$B$3:$AQ$1079,AL$2)*$AD1205+VLOOKUP($AC1205,LS_Coint_BD!$B$3:$AQ$1079,AL$2+1)</f>
        <v>0</v>
      </c>
      <c r="AM1205" s="89">
        <f>VLOOKUP($AC1205,LS_Coint_BD!$B$3:$AQ$1079,AM$2)*$AD1205+VLOOKUP($AC1205,LS_Coint_BD!$B$3:$AQ$1079,AM$2+1)</f>
        <v>0</v>
      </c>
      <c r="AN1205" s="89">
        <f>VLOOKUP($AC1205,LS_Coint_BD!$B$3:$AQ$1079,AN$2)</f>
        <v>0</v>
      </c>
      <c r="AO1205" s="89">
        <f>VLOOKUP($AC1205,LS_Coint_BD!$B$3:$AQ$1079,AO$2)</f>
        <v>0</v>
      </c>
      <c r="AP1205" s="89">
        <f>VLOOKUP($AC1205,LS_Coint_BD!$B$3:$AQ$1079,AP$2)</f>
        <v>0</v>
      </c>
      <c r="AQ1205" s="89">
        <f>VLOOKUP($AC1205,LS_Coint_BD!$B$3:$AQ$1079,AQ$2)</f>
        <v>0</v>
      </c>
      <c r="AR1205" s="89">
        <f>VLOOKUP($AC1205,LS_Coint_BD!$B$3:$AQ$1079,AR$2)</f>
        <v>0</v>
      </c>
      <c r="AS1205" s="89">
        <f>VLOOKUP($AC1205,LS_Coint_BD!$B$3:$AQ$1079,AS$2)</f>
        <v>0</v>
      </c>
      <c r="AT1205" s="89">
        <f>VLOOKUP($AC1205,LS_Coint_BD!$B$3:$AQ$1079,AT$2)</f>
        <v>0</v>
      </c>
      <c r="AU1205" s="89">
        <f>VLOOKUP($AC1205,LS_Coint_BD!$B$3:$AQ$1079,AU$2)</f>
        <v>0</v>
      </c>
      <c r="AV1205" s="89">
        <f>VLOOKUP($AC1205,LS_Coint_BD!$B$3:$AQ$1079,AV$2)</f>
        <v>0</v>
      </c>
      <c r="AW1205" s="89">
        <f>VLOOKUP($AC1205,LS_Coint_BD!$B$3:$AQ$1079,AW$2)</f>
        <v>0</v>
      </c>
      <c r="AX1205" s="89">
        <f>VLOOKUP($AC1205,LS_Coint_BD!$B$3:$AQ$1079,AX$2)</f>
        <v>0</v>
      </c>
      <c r="AY1205" s="89">
        <f>VLOOKUP($AC1205,LS_Coint_BD!$B$3:$AQ$1079,AY$2)</f>
        <v>0</v>
      </c>
      <c r="AZ1205" s="89">
        <f>VLOOKUP($AC1205,LS_Coint_BD!$B$3:$AQ$1079,AZ$2)</f>
        <v>0</v>
      </c>
      <c r="BA1205" s="89">
        <f>VLOOKUP($AC1205,LS_Coint_BD!$B$3:$AQ$1079,BA$2)</f>
        <v>0</v>
      </c>
      <c r="BB1205" s="89">
        <f>VLOOKUP($AC1205,LS_Coint_BD!$B$3:$AQ$1079,BB$2)</f>
        <v>0</v>
      </c>
      <c r="BC1205" s="89">
        <f>VLOOKUP($AC1205,LS_Coint_BD!$B$3:$AQ$1079,BC$2)</f>
        <v>0</v>
      </c>
      <c r="BD1205" s="89">
        <f t="shared" si="879"/>
        <v>0</v>
      </c>
      <c r="BE1205" s="89">
        <f t="shared" si="880"/>
        <v>0</v>
      </c>
      <c r="BF1205" s="89">
        <f t="shared" si="881"/>
        <v>0</v>
      </c>
      <c r="BG1205" s="89">
        <f t="shared" si="882"/>
        <v>0</v>
      </c>
      <c r="BH1205" s="89">
        <f t="shared" si="883"/>
        <v>0</v>
      </c>
      <c r="BI1205" s="89">
        <f t="shared" si="884"/>
        <v>0</v>
      </c>
      <c r="BJ1205" s="89">
        <f t="shared" si="885"/>
        <v>0</v>
      </c>
      <c r="BK1205" s="89">
        <f t="shared" si="886"/>
        <v>0</v>
      </c>
      <c r="BL1205" s="89">
        <f t="shared" si="887"/>
        <v>0</v>
      </c>
      <c r="BM1205" s="89"/>
      <c r="BN1205" s="26" t="b">
        <f t="shared" si="888"/>
        <v>0</v>
      </c>
      <c r="BO1205" s="26" t="b">
        <f t="shared" si="889"/>
        <v>0</v>
      </c>
      <c r="BP1205" s="26" t="b">
        <f t="shared" si="890"/>
        <v>0</v>
      </c>
      <c r="BQ1205" s="26" t="b">
        <f t="shared" si="891"/>
        <v>0</v>
      </c>
      <c r="BR1205" s="26" t="b">
        <f t="shared" si="892"/>
        <v>0</v>
      </c>
      <c r="BS1205" s="26" t="b">
        <f t="shared" si="893"/>
        <v>0</v>
      </c>
      <c r="BT1205" s="26" t="b">
        <f t="shared" si="894"/>
        <v>0</v>
      </c>
      <c r="BU1205" s="26" t="b">
        <f t="shared" si="895"/>
        <v>0</v>
      </c>
    </row>
    <row r="1206" spans="2:73" ht="15" thickBot="1" x14ac:dyDescent="0.35">
      <c r="B1206" s="17">
        <f>VLOOKUP($AC1206,LS_Coint_BD!$B$3:$D$1079,2)</f>
        <v>0</v>
      </c>
      <c r="C1206" s="87">
        <f>VLOOKUP($AC1206,LS_Coint_BD!$B$3:$D$1079,3)</f>
        <v>0</v>
      </c>
      <c r="D1206" s="68">
        <f t="shared" si="855"/>
        <v>0</v>
      </c>
      <c r="E1206" s="65">
        <f t="shared" si="856"/>
        <v>0</v>
      </c>
      <c r="F1206" s="69">
        <f t="shared" si="857"/>
        <v>0</v>
      </c>
      <c r="G1206" s="68">
        <f t="shared" si="858"/>
        <v>0</v>
      </c>
      <c r="H1206" s="65">
        <f t="shared" si="859"/>
        <v>0</v>
      </c>
      <c r="I1206" s="69">
        <f t="shared" si="860"/>
        <v>0</v>
      </c>
      <c r="J1206" s="68">
        <f t="shared" si="861"/>
        <v>0</v>
      </c>
      <c r="K1206" s="65">
        <f t="shared" si="862"/>
        <v>0</v>
      </c>
      <c r="L1206" s="69">
        <f t="shared" si="863"/>
        <v>0</v>
      </c>
      <c r="M1206" s="68">
        <f t="shared" si="864"/>
        <v>0</v>
      </c>
      <c r="N1206" s="65">
        <f t="shared" si="865"/>
        <v>0</v>
      </c>
      <c r="O1206" s="69">
        <f t="shared" si="866"/>
        <v>0</v>
      </c>
      <c r="P1206" s="68">
        <f t="shared" si="867"/>
        <v>0</v>
      </c>
      <c r="Q1206" s="65">
        <f t="shared" si="868"/>
        <v>0</v>
      </c>
      <c r="R1206" s="69">
        <f t="shared" si="869"/>
        <v>0</v>
      </c>
      <c r="S1206" s="68">
        <f t="shared" si="870"/>
        <v>0</v>
      </c>
      <c r="T1206" s="65">
        <f t="shared" si="871"/>
        <v>0</v>
      </c>
      <c r="U1206" s="69">
        <f t="shared" si="872"/>
        <v>0</v>
      </c>
      <c r="V1206" s="68">
        <f t="shared" si="873"/>
        <v>0</v>
      </c>
      <c r="W1206" s="65">
        <f t="shared" si="874"/>
        <v>0</v>
      </c>
      <c r="X1206" s="69">
        <f t="shared" si="875"/>
        <v>0</v>
      </c>
      <c r="Y1206" s="68">
        <f t="shared" si="876"/>
        <v>0</v>
      </c>
      <c r="Z1206" s="65">
        <f t="shared" si="877"/>
        <v>0</v>
      </c>
      <c r="AA1206" s="69">
        <f t="shared" si="878"/>
        <v>0</v>
      </c>
      <c r="AB1206" s="98">
        <f>SUMIF(BN1206:BU1206,"VERDADEIRO",BN$3:$BU1205)</f>
        <v>0</v>
      </c>
      <c r="AC1206" s="97">
        <f t="shared" si="854"/>
        <v>1203</v>
      </c>
      <c r="AD1206" s="89">
        <f>RTD("tryd.rtdserver",,"COT",B1206,"ULT")</f>
        <v>0</v>
      </c>
      <c r="AE1206" s="89">
        <f>RTD("tryd.rtdserver",,"COT",C1206,"ULT")</f>
        <v>0</v>
      </c>
      <c r="AF1206" s="89">
        <f>VLOOKUP($AC1206,LS_Coint_BD!$B$3:$AQ$1079,AF$2)*$AD1206+VLOOKUP($AC1206,LS_Coint_BD!$B$3:$AQ$1079,AF$2+1)</f>
        <v>0</v>
      </c>
      <c r="AG1206" s="89">
        <f>VLOOKUP($AC1206,LS_Coint_BD!$B$3:$AQ$1079,AG$2)*$AD1206+VLOOKUP($AC1206,LS_Coint_BD!$B$3:$AQ$1079,AG$2+1)</f>
        <v>0</v>
      </c>
      <c r="AH1206" s="89">
        <f>VLOOKUP($AC1206,LS_Coint_BD!$B$3:$AQ$1079,AH$2)*$AD1206+VLOOKUP($AC1206,LS_Coint_BD!$B$3:$AQ$1079,AH$2+1)</f>
        <v>0</v>
      </c>
      <c r="AI1206" s="89">
        <f>VLOOKUP($AC1206,LS_Coint_BD!$B$3:$AQ$1079,AI$2)*$AD1206+VLOOKUP($AC1206,LS_Coint_BD!$B$3:$AQ$1079,AI$2+1)</f>
        <v>0</v>
      </c>
      <c r="AJ1206" s="89">
        <f>VLOOKUP($AC1206,LS_Coint_BD!$B$3:$AQ$1079,AJ$2)*$AD1206+VLOOKUP($AC1206,LS_Coint_BD!$B$3:$AQ$1079,AJ$2+1)</f>
        <v>0</v>
      </c>
      <c r="AK1206" s="89">
        <f>VLOOKUP($AC1206,LS_Coint_BD!$B$3:$AQ$1079,AK$2)*$AD1206+VLOOKUP($AC1206,LS_Coint_BD!$B$3:$AQ$1079,AK$2+1)</f>
        <v>0</v>
      </c>
      <c r="AL1206" s="89">
        <f>VLOOKUP($AC1206,LS_Coint_BD!$B$3:$AQ$1079,AL$2)*$AD1206+VLOOKUP($AC1206,LS_Coint_BD!$B$3:$AQ$1079,AL$2+1)</f>
        <v>0</v>
      </c>
      <c r="AM1206" s="89">
        <f>VLOOKUP($AC1206,LS_Coint_BD!$B$3:$AQ$1079,AM$2)*$AD1206+VLOOKUP($AC1206,LS_Coint_BD!$B$3:$AQ$1079,AM$2+1)</f>
        <v>0</v>
      </c>
      <c r="AN1206" s="89">
        <f>VLOOKUP($AC1206,LS_Coint_BD!$B$3:$AQ$1079,AN$2)</f>
        <v>0</v>
      </c>
      <c r="AO1206" s="89">
        <f>VLOOKUP($AC1206,LS_Coint_BD!$B$3:$AQ$1079,AO$2)</f>
        <v>0</v>
      </c>
      <c r="AP1206" s="89">
        <f>VLOOKUP($AC1206,LS_Coint_BD!$B$3:$AQ$1079,AP$2)</f>
        <v>0</v>
      </c>
      <c r="AQ1206" s="89">
        <f>VLOOKUP($AC1206,LS_Coint_BD!$B$3:$AQ$1079,AQ$2)</f>
        <v>0</v>
      </c>
      <c r="AR1206" s="89">
        <f>VLOOKUP($AC1206,LS_Coint_BD!$B$3:$AQ$1079,AR$2)</f>
        <v>0</v>
      </c>
      <c r="AS1206" s="89">
        <f>VLOOKUP($AC1206,LS_Coint_BD!$B$3:$AQ$1079,AS$2)</f>
        <v>0</v>
      </c>
      <c r="AT1206" s="89">
        <f>VLOOKUP($AC1206,LS_Coint_BD!$B$3:$AQ$1079,AT$2)</f>
        <v>0</v>
      </c>
      <c r="AU1206" s="89">
        <f>VLOOKUP($AC1206,LS_Coint_BD!$B$3:$AQ$1079,AU$2)</f>
        <v>0</v>
      </c>
      <c r="AV1206" s="89">
        <f>VLOOKUP($AC1206,LS_Coint_BD!$B$3:$AQ$1079,AV$2)</f>
        <v>0</v>
      </c>
      <c r="AW1206" s="89">
        <f>VLOOKUP($AC1206,LS_Coint_BD!$B$3:$AQ$1079,AW$2)</f>
        <v>0</v>
      </c>
      <c r="AX1206" s="89">
        <f>VLOOKUP($AC1206,LS_Coint_BD!$B$3:$AQ$1079,AX$2)</f>
        <v>0</v>
      </c>
      <c r="AY1206" s="89">
        <f>VLOOKUP($AC1206,LS_Coint_BD!$B$3:$AQ$1079,AY$2)</f>
        <v>0</v>
      </c>
      <c r="AZ1206" s="89">
        <f>VLOOKUP($AC1206,LS_Coint_BD!$B$3:$AQ$1079,AZ$2)</f>
        <v>0</v>
      </c>
      <c r="BA1206" s="89">
        <f>VLOOKUP($AC1206,LS_Coint_BD!$B$3:$AQ$1079,BA$2)</f>
        <v>0</v>
      </c>
      <c r="BB1206" s="89">
        <f>VLOOKUP($AC1206,LS_Coint_BD!$B$3:$AQ$1079,BB$2)</f>
        <v>0</v>
      </c>
      <c r="BC1206" s="89">
        <f>VLOOKUP($AC1206,LS_Coint_BD!$B$3:$AQ$1079,BC$2)</f>
        <v>0</v>
      </c>
      <c r="BD1206" s="89">
        <f t="shared" si="879"/>
        <v>0</v>
      </c>
      <c r="BE1206" s="89">
        <f t="shared" si="880"/>
        <v>0</v>
      </c>
      <c r="BF1206" s="89">
        <f t="shared" si="881"/>
        <v>0</v>
      </c>
      <c r="BG1206" s="89">
        <f t="shared" si="882"/>
        <v>0</v>
      </c>
      <c r="BH1206" s="89">
        <f t="shared" si="883"/>
        <v>0</v>
      </c>
      <c r="BI1206" s="89">
        <f t="shared" si="884"/>
        <v>0</v>
      </c>
      <c r="BJ1206" s="89">
        <f t="shared" si="885"/>
        <v>0</v>
      </c>
      <c r="BK1206" s="89">
        <f t="shared" si="886"/>
        <v>0</v>
      </c>
      <c r="BL1206" s="89">
        <f t="shared" si="887"/>
        <v>0</v>
      </c>
      <c r="BM1206" s="89"/>
      <c r="BN1206" s="26" t="b">
        <f t="shared" si="888"/>
        <v>0</v>
      </c>
      <c r="BO1206" s="26" t="b">
        <f t="shared" si="889"/>
        <v>0</v>
      </c>
      <c r="BP1206" s="26" t="b">
        <f t="shared" si="890"/>
        <v>0</v>
      </c>
      <c r="BQ1206" s="26" t="b">
        <f t="shared" si="891"/>
        <v>0</v>
      </c>
      <c r="BR1206" s="26" t="b">
        <f t="shared" si="892"/>
        <v>0</v>
      </c>
      <c r="BS1206" s="26" t="b">
        <f t="shared" si="893"/>
        <v>0</v>
      </c>
      <c r="BT1206" s="26" t="b">
        <f t="shared" si="894"/>
        <v>0</v>
      </c>
      <c r="BU1206" s="26" t="b">
        <f t="shared" si="895"/>
        <v>0</v>
      </c>
    </row>
    <row r="1207" spans="2:73" ht="15" thickBot="1" x14ac:dyDescent="0.35">
      <c r="B1207" s="17">
        <f>VLOOKUP($AC1207,LS_Coint_BD!$B$3:$D$1079,2)</f>
        <v>0</v>
      </c>
      <c r="C1207" s="87">
        <f>VLOOKUP($AC1207,LS_Coint_BD!$B$3:$D$1079,3)</f>
        <v>0</v>
      </c>
      <c r="D1207" s="68">
        <f t="shared" si="855"/>
        <v>0</v>
      </c>
      <c r="E1207" s="65">
        <f t="shared" si="856"/>
        <v>0</v>
      </c>
      <c r="F1207" s="69">
        <f t="shared" si="857"/>
        <v>0</v>
      </c>
      <c r="G1207" s="68">
        <f t="shared" si="858"/>
        <v>0</v>
      </c>
      <c r="H1207" s="65">
        <f t="shared" si="859"/>
        <v>0</v>
      </c>
      <c r="I1207" s="69">
        <f t="shared" si="860"/>
        <v>0</v>
      </c>
      <c r="J1207" s="68">
        <f t="shared" si="861"/>
        <v>0</v>
      </c>
      <c r="K1207" s="65">
        <f t="shared" si="862"/>
        <v>0</v>
      </c>
      <c r="L1207" s="69">
        <f t="shared" si="863"/>
        <v>0</v>
      </c>
      <c r="M1207" s="68">
        <f t="shared" si="864"/>
        <v>0</v>
      </c>
      <c r="N1207" s="65">
        <f t="shared" si="865"/>
        <v>0</v>
      </c>
      <c r="O1207" s="69">
        <f t="shared" si="866"/>
        <v>0</v>
      </c>
      <c r="P1207" s="68">
        <f t="shared" si="867"/>
        <v>0</v>
      </c>
      <c r="Q1207" s="65">
        <f t="shared" si="868"/>
        <v>0</v>
      </c>
      <c r="R1207" s="69">
        <f t="shared" si="869"/>
        <v>0</v>
      </c>
      <c r="S1207" s="68">
        <f t="shared" si="870"/>
        <v>0</v>
      </c>
      <c r="T1207" s="65">
        <f t="shared" si="871"/>
        <v>0</v>
      </c>
      <c r="U1207" s="69">
        <f t="shared" si="872"/>
        <v>0</v>
      </c>
      <c r="V1207" s="68">
        <f t="shared" si="873"/>
        <v>0</v>
      </c>
      <c r="W1207" s="65">
        <f t="shared" si="874"/>
        <v>0</v>
      </c>
      <c r="X1207" s="69">
        <f t="shared" si="875"/>
        <v>0</v>
      </c>
      <c r="Y1207" s="68">
        <f t="shared" si="876"/>
        <v>0</v>
      </c>
      <c r="Z1207" s="65">
        <f t="shared" si="877"/>
        <v>0</v>
      </c>
      <c r="AA1207" s="69">
        <f t="shared" si="878"/>
        <v>0</v>
      </c>
      <c r="AB1207" s="98">
        <f>SUMIF(BN1207:BU1207,"VERDADEIRO",BN$3:$BU1206)</f>
        <v>0</v>
      </c>
      <c r="AC1207" s="97">
        <f t="shared" si="854"/>
        <v>1204</v>
      </c>
      <c r="AD1207" s="89">
        <f>RTD("tryd.rtdserver",,"COT",B1207,"ULT")</f>
        <v>0</v>
      </c>
      <c r="AE1207" s="89">
        <f>RTD("tryd.rtdserver",,"COT",C1207,"ULT")</f>
        <v>0</v>
      </c>
      <c r="AF1207" s="89">
        <f>VLOOKUP($AC1207,LS_Coint_BD!$B$3:$AQ$1079,AF$2)*$AD1207+VLOOKUP($AC1207,LS_Coint_BD!$B$3:$AQ$1079,AF$2+1)</f>
        <v>0</v>
      </c>
      <c r="AG1207" s="89">
        <f>VLOOKUP($AC1207,LS_Coint_BD!$B$3:$AQ$1079,AG$2)*$AD1207+VLOOKUP($AC1207,LS_Coint_BD!$B$3:$AQ$1079,AG$2+1)</f>
        <v>0</v>
      </c>
      <c r="AH1207" s="89">
        <f>VLOOKUP($AC1207,LS_Coint_BD!$B$3:$AQ$1079,AH$2)*$AD1207+VLOOKUP($AC1207,LS_Coint_BD!$B$3:$AQ$1079,AH$2+1)</f>
        <v>0</v>
      </c>
      <c r="AI1207" s="89">
        <f>VLOOKUP($AC1207,LS_Coint_BD!$B$3:$AQ$1079,AI$2)*$AD1207+VLOOKUP($AC1207,LS_Coint_BD!$B$3:$AQ$1079,AI$2+1)</f>
        <v>0</v>
      </c>
      <c r="AJ1207" s="89">
        <f>VLOOKUP($AC1207,LS_Coint_BD!$B$3:$AQ$1079,AJ$2)*$AD1207+VLOOKUP($AC1207,LS_Coint_BD!$B$3:$AQ$1079,AJ$2+1)</f>
        <v>0</v>
      </c>
      <c r="AK1207" s="89">
        <f>VLOOKUP($AC1207,LS_Coint_BD!$B$3:$AQ$1079,AK$2)*$AD1207+VLOOKUP($AC1207,LS_Coint_BD!$B$3:$AQ$1079,AK$2+1)</f>
        <v>0</v>
      </c>
      <c r="AL1207" s="89">
        <f>VLOOKUP($AC1207,LS_Coint_BD!$B$3:$AQ$1079,AL$2)*$AD1207+VLOOKUP($AC1207,LS_Coint_BD!$B$3:$AQ$1079,AL$2+1)</f>
        <v>0</v>
      </c>
      <c r="AM1207" s="89">
        <f>VLOOKUP($AC1207,LS_Coint_BD!$B$3:$AQ$1079,AM$2)*$AD1207+VLOOKUP($AC1207,LS_Coint_BD!$B$3:$AQ$1079,AM$2+1)</f>
        <v>0</v>
      </c>
      <c r="AN1207" s="89">
        <f>VLOOKUP($AC1207,LS_Coint_BD!$B$3:$AQ$1079,AN$2)</f>
        <v>0</v>
      </c>
      <c r="AO1207" s="89">
        <f>VLOOKUP($AC1207,LS_Coint_BD!$B$3:$AQ$1079,AO$2)</f>
        <v>0</v>
      </c>
      <c r="AP1207" s="89">
        <f>VLOOKUP($AC1207,LS_Coint_BD!$B$3:$AQ$1079,AP$2)</f>
        <v>0</v>
      </c>
      <c r="AQ1207" s="89">
        <f>VLOOKUP($AC1207,LS_Coint_BD!$B$3:$AQ$1079,AQ$2)</f>
        <v>0</v>
      </c>
      <c r="AR1207" s="89">
        <f>VLOOKUP($AC1207,LS_Coint_BD!$B$3:$AQ$1079,AR$2)</f>
        <v>0</v>
      </c>
      <c r="AS1207" s="89">
        <f>VLOOKUP($AC1207,LS_Coint_BD!$B$3:$AQ$1079,AS$2)</f>
        <v>0</v>
      </c>
      <c r="AT1207" s="89">
        <f>VLOOKUP($AC1207,LS_Coint_BD!$B$3:$AQ$1079,AT$2)</f>
        <v>0</v>
      </c>
      <c r="AU1207" s="89">
        <f>VLOOKUP($AC1207,LS_Coint_BD!$B$3:$AQ$1079,AU$2)</f>
        <v>0</v>
      </c>
      <c r="AV1207" s="89">
        <f>VLOOKUP($AC1207,LS_Coint_BD!$B$3:$AQ$1079,AV$2)</f>
        <v>0</v>
      </c>
      <c r="AW1207" s="89">
        <f>VLOOKUP($AC1207,LS_Coint_BD!$B$3:$AQ$1079,AW$2)</f>
        <v>0</v>
      </c>
      <c r="AX1207" s="89">
        <f>VLOOKUP($AC1207,LS_Coint_BD!$B$3:$AQ$1079,AX$2)</f>
        <v>0</v>
      </c>
      <c r="AY1207" s="89">
        <f>VLOOKUP($AC1207,LS_Coint_BD!$B$3:$AQ$1079,AY$2)</f>
        <v>0</v>
      </c>
      <c r="AZ1207" s="89">
        <f>VLOOKUP($AC1207,LS_Coint_BD!$B$3:$AQ$1079,AZ$2)</f>
        <v>0</v>
      </c>
      <c r="BA1207" s="89">
        <f>VLOOKUP($AC1207,LS_Coint_BD!$B$3:$AQ$1079,BA$2)</f>
        <v>0</v>
      </c>
      <c r="BB1207" s="89">
        <f>VLOOKUP($AC1207,LS_Coint_BD!$B$3:$AQ$1079,BB$2)</f>
        <v>0</v>
      </c>
      <c r="BC1207" s="89">
        <f>VLOOKUP($AC1207,LS_Coint_BD!$B$3:$AQ$1079,BC$2)</f>
        <v>0</v>
      </c>
      <c r="BD1207" s="89">
        <f t="shared" si="879"/>
        <v>0</v>
      </c>
      <c r="BE1207" s="89">
        <f t="shared" si="880"/>
        <v>0</v>
      </c>
      <c r="BF1207" s="89">
        <f t="shared" si="881"/>
        <v>0</v>
      </c>
      <c r="BG1207" s="89">
        <f t="shared" si="882"/>
        <v>0</v>
      </c>
      <c r="BH1207" s="89">
        <f t="shared" si="883"/>
        <v>0</v>
      </c>
      <c r="BI1207" s="89">
        <f t="shared" si="884"/>
        <v>0</v>
      </c>
      <c r="BJ1207" s="89">
        <f t="shared" si="885"/>
        <v>0</v>
      </c>
      <c r="BK1207" s="89">
        <f t="shared" si="886"/>
        <v>0</v>
      </c>
      <c r="BL1207" s="89">
        <f t="shared" si="887"/>
        <v>0</v>
      </c>
      <c r="BM1207" s="89"/>
      <c r="BN1207" s="26" t="b">
        <f t="shared" si="888"/>
        <v>0</v>
      </c>
      <c r="BO1207" s="26" t="b">
        <f t="shared" si="889"/>
        <v>0</v>
      </c>
      <c r="BP1207" s="26" t="b">
        <f t="shared" si="890"/>
        <v>0</v>
      </c>
      <c r="BQ1207" s="26" t="b">
        <f t="shared" si="891"/>
        <v>0</v>
      </c>
      <c r="BR1207" s="26" t="b">
        <f t="shared" si="892"/>
        <v>0</v>
      </c>
      <c r="BS1207" s="26" t="b">
        <f t="shared" si="893"/>
        <v>0</v>
      </c>
      <c r="BT1207" s="26" t="b">
        <f t="shared" si="894"/>
        <v>0</v>
      </c>
      <c r="BU1207" s="26" t="b">
        <f t="shared" si="895"/>
        <v>0</v>
      </c>
    </row>
    <row r="1208" spans="2:73" ht="15" thickBot="1" x14ac:dyDescent="0.35">
      <c r="B1208" s="17">
        <f>VLOOKUP($AC1208,LS_Coint_BD!$B$3:$D$1079,2)</f>
        <v>0</v>
      </c>
      <c r="C1208" s="87">
        <f>VLOOKUP($AC1208,LS_Coint_BD!$B$3:$D$1079,3)</f>
        <v>0</v>
      </c>
      <c r="D1208" s="68">
        <f t="shared" si="855"/>
        <v>0</v>
      </c>
      <c r="E1208" s="65">
        <f t="shared" si="856"/>
        <v>0</v>
      </c>
      <c r="F1208" s="69">
        <f t="shared" si="857"/>
        <v>0</v>
      </c>
      <c r="G1208" s="68">
        <f t="shared" si="858"/>
        <v>0</v>
      </c>
      <c r="H1208" s="65">
        <f t="shared" si="859"/>
        <v>0</v>
      </c>
      <c r="I1208" s="69">
        <f t="shared" si="860"/>
        <v>0</v>
      </c>
      <c r="J1208" s="68">
        <f t="shared" si="861"/>
        <v>0</v>
      </c>
      <c r="K1208" s="65">
        <f t="shared" si="862"/>
        <v>0</v>
      </c>
      <c r="L1208" s="69">
        <f t="shared" si="863"/>
        <v>0</v>
      </c>
      <c r="M1208" s="68">
        <f t="shared" si="864"/>
        <v>0</v>
      </c>
      <c r="N1208" s="65">
        <f t="shared" si="865"/>
        <v>0</v>
      </c>
      <c r="O1208" s="69">
        <f t="shared" si="866"/>
        <v>0</v>
      </c>
      <c r="P1208" s="68">
        <f t="shared" si="867"/>
        <v>0</v>
      </c>
      <c r="Q1208" s="65">
        <f t="shared" si="868"/>
        <v>0</v>
      </c>
      <c r="R1208" s="69">
        <f t="shared" si="869"/>
        <v>0</v>
      </c>
      <c r="S1208" s="68">
        <f t="shared" si="870"/>
        <v>0</v>
      </c>
      <c r="T1208" s="65">
        <f t="shared" si="871"/>
        <v>0</v>
      </c>
      <c r="U1208" s="69">
        <f t="shared" si="872"/>
        <v>0</v>
      </c>
      <c r="V1208" s="68">
        <f t="shared" si="873"/>
        <v>0</v>
      </c>
      <c r="W1208" s="65">
        <f t="shared" si="874"/>
        <v>0</v>
      </c>
      <c r="X1208" s="69">
        <f t="shared" si="875"/>
        <v>0</v>
      </c>
      <c r="Y1208" s="68">
        <f t="shared" si="876"/>
        <v>0</v>
      </c>
      <c r="Z1208" s="65">
        <f t="shared" si="877"/>
        <v>0</v>
      </c>
      <c r="AA1208" s="69">
        <f t="shared" si="878"/>
        <v>0</v>
      </c>
      <c r="AB1208" s="98">
        <f>SUMIF(BN1208:BU1208,"VERDADEIRO",BN$3:$BU1207)</f>
        <v>0</v>
      </c>
      <c r="AC1208" s="97">
        <f t="shared" si="854"/>
        <v>1205</v>
      </c>
      <c r="AD1208" s="89">
        <f>RTD("tryd.rtdserver",,"COT",B1208,"ULT")</f>
        <v>0</v>
      </c>
      <c r="AE1208" s="89">
        <f>RTD("tryd.rtdserver",,"COT",C1208,"ULT")</f>
        <v>0</v>
      </c>
      <c r="AF1208" s="89">
        <f>VLOOKUP($AC1208,LS_Coint_BD!$B$3:$AQ$1079,AF$2)*$AD1208+VLOOKUP($AC1208,LS_Coint_BD!$B$3:$AQ$1079,AF$2+1)</f>
        <v>0</v>
      </c>
      <c r="AG1208" s="89">
        <f>VLOOKUP($AC1208,LS_Coint_BD!$B$3:$AQ$1079,AG$2)*$AD1208+VLOOKUP($AC1208,LS_Coint_BD!$B$3:$AQ$1079,AG$2+1)</f>
        <v>0</v>
      </c>
      <c r="AH1208" s="89">
        <f>VLOOKUP($AC1208,LS_Coint_BD!$B$3:$AQ$1079,AH$2)*$AD1208+VLOOKUP($AC1208,LS_Coint_BD!$B$3:$AQ$1079,AH$2+1)</f>
        <v>0</v>
      </c>
      <c r="AI1208" s="89">
        <f>VLOOKUP($AC1208,LS_Coint_BD!$B$3:$AQ$1079,AI$2)*$AD1208+VLOOKUP($AC1208,LS_Coint_BD!$B$3:$AQ$1079,AI$2+1)</f>
        <v>0</v>
      </c>
      <c r="AJ1208" s="89">
        <f>VLOOKUP($AC1208,LS_Coint_BD!$B$3:$AQ$1079,AJ$2)*$AD1208+VLOOKUP($AC1208,LS_Coint_BD!$B$3:$AQ$1079,AJ$2+1)</f>
        <v>0</v>
      </c>
      <c r="AK1208" s="89">
        <f>VLOOKUP($AC1208,LS_Coint_BD!$B$3:$AQ$1079,AK$2)*$AD1208+VLOOKUP($AC1208,LS_Coint_BD!$B$3:$AQ$1079,AK$2+1)</f>
        <v>0</v>
      </c>
      <c r="AL1208" s="89">
        <f>VLOOKUP($AC1208,LS_Coint_BD!$B$3:$AQ$1079,AL$2)*$AD1208+VLOOKUP($AC1208,LS_Coint_BD!$B$3:$AQ$1079,AL$2+1)</f>
        <v>0</v>
      </c>
      <c r="AM1208" s="89">
        <f>VLOOKUP($AC1208,LS_Coint_BD!$B$3:$AQ$1079,AM$2)*$AD1208+VLOOKUP($AC1208,LS_Coint_BD!$B$3:$AQ$1079,AM$2+1)</f>
        <v>0</v>
      </c>
      <c r="AN1208" s="89">
        <f>VLOOKUP($AC1208,LS_Coint_BD!$B$3:$AQ$1079,AN$2)</f>
        <v>0</v>
      </c>
      <c r="AO1208" s="89">
        <f>VLOOKUP($AC1208,LS_Coint_BD!$B$3:$AQ$1079,AO$2)</f>
        <v>0</v>
      </c>
      <c r="AP1208" s="89">
        <f>VLOOKUP($AC1208,LS_Coint_BD!$B$3:$AQ$1079,AP$2)</f>
        <v>0</v>
      </c>
      <c r="AQ1208" s="89">
        <f>VLOOKUP($AC1208,LS_Coint_BD!$B$3:$AQ$1079,AQ$2)</f>
        <v>0</v>
      </c>
      <c r="AR1208" s="89">
        <f>VLOOKUP($AC1208,LS_Coint_BD!$B$3:$AQ$1079,AR$2)</f>
        <v>0</v>
      </c>
      <c r="AS1208" s="89">
        <f>VLOOKUP($AC1208,LS_Coint_BD!$B$3:$AQ$1079,AS$2)</f>
        <v>0</v>
      </c>
      <c r="AT1208" s="89">
        <f>VLOOKUP($AC1208,LS_Coint_BD!$B$3:$AQ$1079,AT$2)</f>
        <v>0</v>
      </c>
      <c r="AU1208" s="89">
        <f>VLOOKUP($AC1208,LS_Coint_BD!$B$3:$AQ$1079,AU$2)</f>
        <v>0</v>
      </c>
      <c r="AV1208" s="89">
        <f>VLOOKUP($AC1208,LS_Coint_BD!$B$3:$AQ$1079,AV$2)</f>
        <v>0</v>
      </c>
      <c r="AW1208" s="89">
        <f>VLOOKUP($AC1208,LS_Coint_BD!$B$3:$AQ$1079,AW$2)</f>
        <v>0</v>
      </c>
      <c r="AX1208" s="89">
        <f>VLOOKUP($AC1208,LS_Coint_BD!$B$3:$AQ$1079,AX$2)</f>
        <v>0</v>
      </c>
      <c r="AY1208" s="89">
        <f>VLOOKUP($AC1208,LS_Coint_BD!$B$3:$AQ$1079,AY$2)</f>
        <v>0</v>
      </c>
      <c r="AZ1208" s="89">
        <f>VLOOKUP($AC1208,LS_Coint_BD!$B$3:$AQ$1079,AZ$2)</f>
        <v>0</v>
      </c>
      <c r="BA1208" s="89">
        <f>VLOOKUP($AC1208,LS_Coint_BD!$B$3:$AQ$1079,BA$2)</f>
        <v>0</v>
      </c>
      <c r="BB1208" s="89">
        <f>VLOOKUP($AC1208,LS_Coint_BD!$B$3:$AQ$1079,BB$2)</f>
        <v>0</v>
      </c>
      <c r="BC1208" s="89">
        <f>VLOOKUP($AC1208,LS_Coint_BD!$B$3:$AQ$1079,BC$2)</f>
        <v>0</v>
      </c>
      <c r="BD1208" s="89">
        <f t="shared" si="879"/>
        <v>0</v>
      </c>
      <c r="BE1208" s="89">
        <f t="shared" si="880"/>
        <v>0</v>
      </c>
      <c r="BF1208" s="89">
        <f t="shared" si="881"/>
        <v>0</v>
      </c>
      <c r="BG1208" s="89">
        <f t="shared" si="882"/>
        <v>0</v>
      </c>
      <c r="BH1208" s="89">
        <f t="shared" si="883"/>
        <v>0</v>
      </c>
      <c r="BI1208" s="89">
        <f t="shared" si="884"/>
        <v>0</v>
      </c>
      <c r="BJ1208" s="89">
        <f t="shared" si="885"/>
        <v>0</v>
      </c>
      <c r="BK1208" s="89">
        <f t="shared" si="886"/>
        <v>0</v>
      </c>
      <c r="BL1208" s="89">
        <f t="shared" si="887"/>
        <v>0</v>
      </c>
      <c r="BM1208" s="89"/>
      <c r="BN1208" s="26" t="b">
        <f t="shared" si="888"/>
        <v>0</v>
      </c>
      <c r="BO1208" s="26" t="b">
        <f t="shared" si="889"/>
        <v>0</v>
      </c>
      <c r="BP1208" s="26" t="b">
        <f t="shared" si="890"/>
        <v>0</v>
      </c>
      <c r="BQ1208" s="26" t="b">
        <f t="shared" si="891"/>
        <v>0</v>
      </c>
      <c r="BR1208" s="26" t="b">
        <f t="shared" si="892"/>
        <v>0</v>
      </c>
      <c r="BS1208" s="26" t="b">
        <f t="shared" si="893"/>
        <v>0</v>
      </c>
      <c r="BT1208" s="26" t="b">
        <f t="shared" si="894"/>
        <v>0</v>
      </c>
      <c r="BU1208" s="26" t="b">
        <f t="shared" si="895"/>
        <v>0</v>
      </c>
    </row>
    <row r="1209" spans="2:73" ht="15" thickBot="1" x14ac:dyDescent="0.35">
      <c r="B1209" s="17">
        <f>VLOOKUP($AC1209,LS_Coint_BD!$B$3:$D$1079,2)</f>
        <v>0</v>
      </c>
      <c r="C1209" s="87">
        <f>VLOOKUP($AC1209,LS_Coint_BD!$B$3:$D$1079,3)</f>
        <v>0</v>
      </c>
      <c r="D1209" s="68">
        <f t="shared" si="855"/>
        <v>0</v>
      </c>
      <c r="E1209" s="65">
        <f t="shared" si="856"/>
        <v>0</v>
      </c>
      <c r="F1209" s="69">
        <f t="shared" si="857"/>
        <v>0</v>
      </c>
      <c r="G1209" s="68">
        <f t="shared" si="858"/>
        <v>0</v>
      </c>
      <c r="H1209" s="65">
        <f t="shared" si="859"/>
        <v>0</v>
      </c>
      <c r="I1209" s="69">
        <f t="shared" si="860"/>
        <v>0</v>
      </c>
      <c r="J1209" s="68">
        <f t="shared" si="861"/>
        <v>0</v>
      </c>
      <c r="K1209" s="65">
        <f t="shared" si="862"/>
        <v>0</v>
      </c>
      <c r="L1209" s="69">
        <f t="shared" si="863"/>
        <v>0</v>
      </c>
      <c r="M1209" s="68">
        <f t="shared" si="864"/>
        <v>0</v>
      </c>
      <c r="N1209" s="65">
        <f t="shared" si="865"/>
        <v>0</v>
      </c>
      <c r="O1209" s="69">
        <f t="shared" si="866"/>
        <v>0</v>
      </c>
      <c r="P1209" s="68">
        <f t="shared" si="867"/>
        <v>0</v>
      </c>
      <c r="Q1209" s="65">
        <f t="shared" si="868"/>
        <v>0</v>
      </c>
      <c r="R1209" s="69">
        <f t="shared" si="869"/>
        <v>0</v>
      </c>
      <c r="S1209" s="68">
        <f t="shared" si="870"/>
        <v>0</v>
      </c>
      <c r="T1209" s="65">
        <f t="shared" si="871"/>
        <v>0</v>
      </c>
      <c r="U1209" s="69">
        <f t="shared" si="872"/>
        <v>0</v>
      </c>
      <c r="V1209" s="68">
        <f t="shared" si="873"/>
        <v>0</v>
      </c>
      <c r="W1209" s="65">
        <f t="shared" si="874"/>
        <v>0</v>
      </c>
      <c r="X1209" s="69">
        <f t="shared" si="875"/>
        <v>0</v>
      </c>
      <c r="Y1209" s="68">
        <f t="shared" si="876"/>
        <v>0</v>
      </c>
      <c r="Z1209" s="65">
        <f t="shared" si="877"/>
        <v>0</v>
      </c>
      <c r="AA1209" s="69">
        <f t="shared" si="878"/>
        <v>0</v>
      </c>
      <c r="AB1209" s="98">
        <f>SUMIF(BN1209:BU1209,"VERDADEIRO",BN$3:$BU1208)</f>
        <v>0</v>
      </c>
      <c r="AC1209" s="97">
        <f t="shared" si="854"/>
        <v>1206</v>
      </c>
      <c r="AD1209" s="89">
        <f>RTD("tryd.rtdserver",,"COT",B1209,"ULT")</f>
        <v>0</v>
      </c>
      <c r="AE1209" s="89">
        <f>RTD("tryd.rtdserver",,"COT",C1209,"ULT")</f>
        <v>0</v>
      </c>
      <c r="AF1209" s="89">
        <f>VLOOKUP($AC1209,LS_Coint_BD!$B$3:$AQ$1079,AF$2)*$AD1209+VLOOKUP($AC1209,LS_Coint_BD!$B$3:$AQ$1079,AF$2+1)</f>
        <v>0</v>
      </c>
      <c r="AG1209" s="89">
        <f>VLOOKUP($AC1209,LS_Coint_BD!$B$3:$AQ$1079,AG$2)*$AD1209+VLOOKUP($AC1209,LS_Coint_BD!$B$3:$AQ$1079,AG$2+1)</f>
        <v>0</v>
      </c>
      <c r="AH1209" s="89">
        <f>VLOOKUP($AC1209,LS_Coint_BD!$B$3:$AQ$1079,AH$2)*$AD1209+VLOOKUP($AC1209,LS_Coint_BD!$B$3:$AQ$1079,AH$2+1)</f>
        <v>0</v>
      </c>
      <c r="AI1209" s="89">
        <f>VLOOKUP($AC1209,LS_Coint_BD!$B$3:$AQ$1079,AI$2)*$AD1209+VLOOKUP($AC1209,LS_Coint_BD!$B$3:$AQ$1079,AI$2+1)</f>
        <v>0</v>
      </c>
      <c r="AJ1209" s="89">
        <f>VLOOKUP($AC1209,LS_Coint_BD!$B$3:$AQ$1079,AJ$2)*$AD1209+VLOOKUP($AC1209,LS_Coint_BD!$B$3:$AQ$1079,AJ$2+1)</f>
        <v>0</v>
      </c>
      <c r="AK1209" s="89">
        <f>VLOOKUP($AC1209,LS_Coint_BD!$B$3:$AQ$1079,AK$2)*$AD1209+VLOOKUP($AC1209,LS_Coint_BD!$B$3:$AQ$1079,AK$2+1)</f>
        <v>0</v>
      </c>
      <c r="AL1209" s="89">
        <f>VLOOKUP($AC1209,LS_Coint_BD!$B$3:$AQ$1079,AL$2)*$AD1209+VLOOKUP($AC1209,LS_Coint_BD!$B$3:$AQ$1079,AL$2+1)</f>
        <v>0</v>
      </c>
      <c r="AM1209" s="89">
        <f>VLOOKUP($AC1209,LS_Coint_BD!$B$3:$AQ$1079,AM$2)*$AD1209+VLOOKUP($AC1209,LS_Coint_BD!$B$3:$AQ$1079,AM$2+1)</f>
        <v>0</v>
      </c>
      <c r="AN1209" s="89">
        <f>VLOOKUP($AC1209,LS_Coint_BD!$B$3:$AQ$1079,AN$2)</f>
        <v>0</v>
      </c>
      <c r="AO1209" s="89">
        <f>VLOOKUP($AC1209,LS_Coint_BD!$B$3:$AQ$1079,AO$2)</f>
        <v>0</v>
      </c>
      <c r="AP1209" s="89">
        <f>VLOOKUP($AC1209,LS_Coint_BD!$B$3:$AQ$1079,AP$2)</f>
        <v>0</v>
      </c>
      <c r="AQ1209" s="89">
        <f>VLOOKUP($AC1209,LS_Coint_BD!$B$3:$AQ$1079,AQ$2)</f>
        <v>0</v>
      </c>
      <c r="AR1209" s="89">
        <f>VLOOKUP($AC1209,LS_Coint_BD!$B$3:$AQ$1079,AR$2)</f>
        <v>0</v>
      </c>
      <c r="AS1209" s="89">
        <f>VLOOKUP($AC1209,LS_Coint_BD!$B$3:$AQ$1079,AS$2)</f>
        <v>0</v>
      </c>
      <c r="AT1209" s="89">
        <f>VLOOKUP($AC1209,LS_Coint_BD!$B$3:$AQ$1079,AT$2)</f>
        <v>0</v>
      </c>
      <c r="AU1209" s="89">
        <f>VLOOKUP($AC1209,LS_Coint_BD!$B$3:$AQ$1079,AU$2)</f>
        <v>0</v>
      </c>
      <c r="AV1209" s="89">
        <f>VLOOKUP($AC1209,LS_Coint_BD!$B$3:$AQ$1079,AV$2)</f>
        <v>0</v>
      </c>
      <c r="AW1209" s="89">
        <f>VLOOKUP($AC1209,LS_Coint_BD!$B$3:$AQ$1079,AW$2)</f>
        <v>0</v>
      </c>
      <c r="AX1209" s="89">
        <f>VLOOKUP($AC1209,LS_Coint_BD!$B$3:$AQ$1079,AX$2)</f>
        <v>0</v>
      </c>
      <c r="AY1209" s="89">
        <f>VLOOKUP($AC1209,LS_Coint_BD!$B$3:$AQ$1079,AY$2)</f>
        <v>0</v>
      </c>
      <c r="AZ1209" s="89">
        <f>VLOOKUP($AC1209,LS_Coint_BD!$B$3:$AQ$1079,AZ$2)</f>
        <v>0</v>
      </c>
      <c r="BA1209" s="89">
        <f>VLOOKUP($AC1209,LS_Coint_BD!$B$3:$AQ$1079,BA$2)</f>
        <v>0</v>
      </c>
      <c r="BB1209" s="89">
        <f>VLOOKUP($AC1209,LS_Coint_BD!$B$3:$AQ$1079,BB$2)</f>
        <v>0</v>
      </c>
      <c r="BC1209" s="89">
        <f>VLOOKUP($AC1209,LS_Coint_BD!$B$3:$AQ$1079,BC$2)</f>
        <v>0</v>
      </c>
      <c r="BD1209" s="89">
        <f t="shared" si="879"/>
        <v>0</v>
      </c>
      <c r="BE1209" s="89">
        <f t="shared" si="880"/>
        <v>0</v>
      </c>
      <c r="BF1209" s="89">
        <f t="shared" si="881"/>
        <v>0</v>
      </c>
      <c r="BG1209" s="89">
        <f t="shared" si="882"/>
        <v>0</v>
      </c>
      <c r="BH1209" s="89">
        <f t="shared" si="883"/>
        <v>0</v>
      </c>
      <c r="BI1209" s="89">
        <f t="shared" si="884"/>
        <v>0</v>
      </c>
      <c r="BJ1209" s="89">
        <f t="shared" si="885"/>
        <v>0</v>
      </c>
      <c r="BK1209" s="89">
        <f t="shared" si="886"/>
        <v>0</v>
      </c>
      <c r="BL1209" s="89">
        <f t="shared" si="887"/>
        <v>0</v>
      </c>
      <c r="BM1209" s="89"/>
      <c r="BN1209" s="26" t="b">
        <f t="shared" si="888"/>
        <v>0</v>
      </c>
      <c r="BO1209" s="26" t="b">
        <f t="shared" si="889"/>
        <v>0</v>
      </c>
      <c r="BP1209" s="26" t="b">
        <f t="shared" si="890"/>
        <v>0</v>
      </c>
      <c r="BQ1209" s="26" t="b">
        <f t="shared" si="891"/>
        <v>0</v>
      </c>
      <c r="BR1209" s="26" t="b">
        <f t="shared" si="892"/>
        <v>0</v>
      </c>
      <c r="BS1209" s="26" t="b">
        <f t="shared" si="893"/>
        <v>0</v>
      </c>
      <c r="BT1209" s="26" t="b">
        <f t="shared" si="894"/>
        <v>0</v>
      </c>
      <c r="BU1209" s="26" t="b">
        <f t="shared" si="895"/>
        <v>0</v>
      </c>
    </row>
    <row r="1210" spans="2:73" ht="15" thickBot="1" x14ac:dyDescent="0.35">
      <c r="B1210" s="17">
        <f>VLOOKUP($AC1210,LS_Coint_BD!$B$3:$D$1079,2)</f>
        <v>0</v>
      </c>
      <c r="C1210" s="87">
        <f>VLOOKUP($AC1210,LS_Coint_BD!$B$3:$D$1079,3)</f>
        <v>0</v>
      </c>
      <c r="D1210" s="68">
        <f t="shared" si="855"/>
        <v>0</v>
      </c>
      <c r="E1210" s="65">
        <f t="shared" si="856"/>
        <v>0</v>
      </c>
      <c r="F1210" s="69">
        <f t="shared" si="857"/>
        <v>0</v>
      </c>
      <c r="G1210" s="68">
        <f t="shared" si="858"/>
        <v>0</v>
      </c>
      <c r="H1210" s="65">
        <f t="shared" si="859"/>
        <v>0</v>
      </c>
      <c r="I1210" s="69">
        <f t="shared" si="860"/>
        <v>0</v>
      </c>
      <c r="J1210" s="68">
        <f t="shared" si="861"/>
        <v>0</v>
      </c>
      <c r="K1210" s="65">
        <f t="shared" si="862"/>
        <v>0</v>
      </c>
      <c r="L1210" s="69">
        <f t="shared" si="863"/>
        <v>0</v>
      </c>
      <c r="M1210" s="68">
        <f t="shared" si="864"/>
        <v>0</v>
      </c>
      <c r="N1210" s="65">
        <f t="shared" si="865"/>
        <v>0</v>
      </c>
      <c r="O1210" s="69">
        <f t="shared" si="866"/>
        <v>0</v>
      </c>
      <c r="P1210" s="68">
        <f t="shared" si="867"/>
        <v>0</v>
      </c>
      <c r="Q1210" s="65">
        <f t="shared" si="868"/>
        <v>0</v>
      </c>
      <c r="R1210" s="69">
        <f t="shared" si="869"/>
        <v>0</v>
      </c>
      <c r="S1210" s="68">
        <f t="shared" si="870"/>
        <v>0</v>
      </c>
      <c r="T1210" s="65">
        <f t="shared" si="871"/>
        <v>0</v>
      </c>
      <c r="U1210" s="69">
        <f t="shared" si="872"/>
        <v>0</v>
      </c>
      <c r="V1210" s="68">
        <f t="shared" si="873"/>
        <v>0</v>
      </c>
      <c r="W1210" s="65">
        <f t="shared" si="874"/>
        <v>0</v>
      </c>
      <c r="X1210" s="69">
        <f t="shared" si="875"/>
        <v>0</v>
      </c>
      <c r="Y1210" s="68">
        <f t="shared" si="876"/>
        <v>0</v>
      </c>
      <c r="Z1210" s="65">
        <f t="shared" si="877"/>
        <v>0</v>
      </c>
      <c r="AA1210" s="69">
        <f t="shared" si="878"/>
        <v>0</v>
      </c>
      <c r="AB1210" s="98">
        <f>SUMIF(BN1210:BU1210,"VERDADEIRO",BN$3:$BU1209)</f>
        <v>0</v>
      </c>
      <c r="AC1210" s="97">
        <f t="shared" si="854"/>
        <v>1207</v>
      </c>
      <c r="AD1210" s="89">
        <f>RTD("tryd.rtdserver",,"COT",B1210,"ULT")</f>
        <v>0</v>
      </c>
      <c r="AE1210" s="89">
        <f>RTD("tryd.rtdserver",,"COT",C1210,"ULT")</f>
        <v>0</v>
      </c>
      <c r="AF1210" s="89">
        <f>VLOOKUP($AC1210,LS_Coint_BD!$B$3:$AQ$1079,AF$2)*$AD1210+VLOOKUP($AC1210,LS_Coint_BD!$B$3:$AQ$1079,AF$2+1)</f>
        <v>0</v>
      </c>
      <c r="AG1210" s="89">
        <f>VLOOKUP($AC1210,LS_Coint_BD!$B$3:$AQ$1079,AG$2)*$AD1210+VLOOKUP($AC1210,LS_Coint_BD!$B$3:$AQ$1079,AG$2+1)</f>
        <v>0</v>
      </c>
      <c r="AH1210" s="89">
        <f>VLOOKUP($AC1210,LS_Coint_BD!$B$3:$AQ$1079,AH$2)*$AD1210+VLOOKUP($AC1210,LS_Coint_BD!$B$3:$AQ$1079,AH$2+1)</f>
        <v>0</v>
      </c>
      <c r="AI1210" s="89">
        <f>VLOOKUP($AC1210,LS_Coint_BD!$B$3:$AQ$1079,AI$2)*$AD1210+VLOOKUP($AC1210,LS_Coint_BD!$B$3:$AQ$1079,AI$2+1)</f>
        <v>0</v>
      </c>
      <c r="AJ1210" s="89">
        <f>VLOOKUP($AC1210,LS_Coint_BD!$B$3:$AQ$1079,AJ$2)*$AD1210+VLOOKUP($AC1210,LS_Coint_BD!$B$3:$AQ$1079,AJ$2+1)</f>
        <v>0</v>
      </c>
      <c r="AK1210" s="89">
        <f>VLOOKUP($AC1210,LS_Coint_BD!$B$3:$AQ$1079,AK$2)*$AD1210+VLOOKUP($AC1210,LS_Coint_BD!$B$3:$AQ$1079,AK$2+1)</f>
        <v>0</v>
      </c>
      <c r="AL1210" s="89">
        <f>VLOOKUP($AC1210,LS_Coint_BD!$B$3:$AQ$1079,AL$2)*$AD1210+VLOOKUP($AC1210,LS_Coint_BD!$B$3:$AQ$1079,AL$2+1)</f>
        <v>0</v>
      </c>
      <c r="AM1210" s="89">
        <f>VLOOKUP($AC1210,LS_Coint_BD!$B$3:$AQ$1079,AM$2)*$AD1210+VLOOKUP($AC1210,LS_Coint_BD!$B$3:$AQ$1079,AM$2+1)</f>
        <v>0</v>
      </c>
      <c r="AN1210" s="89">
        <f>VLOOKUP($AC1210,LS_Coint_BD!$B$3:$AQ$1079,AN$2)</f>
        <v>0</v>
      </c>
      <c r="AO1210" s="89">
        <f>VLOOKUP($AC1210,LS_Coint_BD!$B$3:$AQ$1079,AO$2)</f>
        <v>0</v>
      </c>
      <c r="AP1210" s="89">
        <f>VLOOKUP($AC1210,LS_Coint_BD!$B$3:$AQ$1079,AP$2)</f>
        <v>0</v>
      </c>
      <c r="AQ1210" s="89">
        <f>VLOOKUP($AC1210,LS_Coint_BD!$B$3:$AQ$1079,AQ$2)</f>
        <v>0</v>
      </c>
      <c r="AR1210" s="89">
        <f>VLOOKUP($AC1210,LS_Coint_BD!$B$3:$AQ$1079,AR$2)</f>
        <v>0</v>
      </c>
      <c r="AS1210" s="89">
        <f>VLOOKUP($AC1210,LS_Coint_BD!$B$3:$AQ$1079,AS$2)</f>
        <v>0</v>
      </c>
      <c r="AT1210" s="89">
        <f>VLOOKUP($AC1210,LS_Coint_BD!$B$3:$AQ$1079,AT$2)</f>
        <v>0</v>
      </c>
      <c r="AU1210" s="89">
        <f>VLOOKUP($AC1210,LS_Coint_BD!$B$3:$AQ$1079,AU$2)</f>
        <v>0</v>
      </c>
      <c r="AV1210" s="89">
        <f>VLOOKUP($AC1210,LS_Coint_BD!$B$3:$AQ$1079,AV$2)</f>
        <v>0</v>
      </c>
      <c r="AW1210" s="89">
        <f>VLOOKUP($AC1210,LS_Coint_BD!$B$3:$AQ$1079,AW$2)</f>
        <v>0</v>
      </c>
      <c r="AX1210" s="89">
        <f>VLOOKUP($AC1210,LS_Coint_BD!$B$3:$AQ$1079,AX$2)</f>
        <v>0</v>
      </c>
      <c r="AY1210" s="89">
        <f>VLOOKUP($AC1210,LS_Coint_BD!$B$3:$AQ$1079,AY$2)</f>
        <v>0</v>
      </c>
      <c r="AZ1210" s="89">
        <f>VLOOKUP($AC1210,LS_Coint_BD!$B$3:$AQ$1079,AZ$2)</f>
        <v>0</v>
      </c>
      <c r="BA1210" s="89">
        <f>VLOOKUP($AC1210,LS_Coint_BD!$B$3:$AQ$1079,BA$2)</f>
        <v>0</v>
      </c>
      <c r="BB1210" s="89">
        <f>VLOOKUP($AC1210,LS_Coint_BD!$B$3:$AQ$1079,BB$2)</f>
        <v>0</v>
      </c>
      <c r="BC1210" s="89">
        <f>VLOOKUP($AC1210,LS_Coint_BD!$B$3:$AQ$1079,BC$2)</f>
        <v>0</v>
      </c>
      <c r="BD1210" s="89">
        <f t="shared" si="879"/>
        <v>0</v>
      </c>
      <c r="BE1210" s="89">
        <f t="shared" si="880"/>
        <v>0</v>
      </c>
      <c r="BF1210" s="89">
        <f t="shared" si="881"/>
        <v>0</v>
      </c>
      <c r="BG1210" s="89">
        <f t="shared" si="882"/>
        <v>0</v>
      </c>
      <c r="BH1210" s="89">
        <f t="shared" si="883"/>
        <v>0</v>
      </c>
      <c r="BI1210" s="89">
        <f t="shared" si="884"/>
        <v>0</v>
      </c>
      <c r="BJ1210" s="89">
        <f t="shared" si="885"/>
        <v>0</v>
      </c>
      <c r="BK1210" s="89">
        <f t="shared" si="886"/>
        <v>0</v>
      </c>
      <c r="BL1210" s="89">
        <f t="shared" si="887"/>
        <v>0</v>
      </c>
      <c r="BM1210" s="89"/>
      <c r="BN1210" s="26" t="b">
        <f t="shared" si="888"/>
        <v>0</v>
      </c>
      <c r="BO1210" s="26" t="b">
        <f t="shared" si="889"/>
        <v>0</v>
      </c>
      <c r="BP1210" s="26" t="b">
        <f t="shared" si="890"/>
        <v>0</v>
      </c>
      <c r="BQ1210" s="26" t="b">
        <f t="shared" si="891"/>
        <v>0</v>
      </c>
      <c r="BR1210" s="26" t="b">
        <f t="shared" si="892"/>
        <v>0</v>
      </c>
      <c r="BS1210" s="26" t="b">
        <f t="shared" si="893"/>
        <v>0</v>
      </c>
      <c r="BT1210" s="26" t="b">
        <f t="shared" si="894"/>
        <v>0</v>
      </c>
      <c r="BU1210" s="26" t="b">
        <f t="shared" si="895"/>
        <v>0</v>
      </c>
    </row>
    <row r="1211" spans="2:73" ht="15" thickBot="1" x14ac:dyDescent="0.35">
      <c r="B1211" s="17">
        <f>VLOOKUP($AC1211,LS_Coint_BD!$B$3:$D$1079,2)</f>
        <v>0</v>
      </c>
      <c r="C1211" s="87">
        <f>VLOOKUP($AC1211,LS_Coint_BD!$B$3:$D$1079,3)</f>
        <v>0</v>
      </c>
      <c r="D1211" s="68">
        <f t="shared" si="855"/>
        <v>0</v>
      </c>
      <c r="E1211" s="65">
        <f t="shared" si="856"/>
        <v>0</v>
      </c>
      <c r="F1211" s="69">
        <f t="shared" si="857"/>
        <v>0</v>
      </c>
      <c r="G1211" s="68">
        <f t="shared" si="858"/>
        <v>0</v>
      </c>
      <c r="H1211" s="65">
        <f t="shared" si="859"/>
        <v>0</v>
      </c>
      <c r="I1211" s="69">
        <f t="shared" si="860"/>
        <v>0</v>
      </c>
      <c r="J1211" s="68">
        <f t="shared" si="861"/>
        <v>0</v>
      </c>
      <c r="K1211" s="65">
        <f t="shared" si="862"/>
        <v>0</v>
      </c>
      <c r="L1211" s="69">
        <f t="shared" si="863"/>
        <v>0</v>
      </c>
      <c r="M1211" s="68">
        <f t="shared" si="864"/>
        <v>0</v>
      </c>
      <c r="N1211" s="65">
        <f t="shared" si="865"/>
        <v>0</v>
      </c>
      <c r="O1211" s="69">
        <f t="shared" si="866"/>
        <v>0</v>
      </c>
      <c r="P1211" s="68">
        <f t="shared" si="867"/>
        <v>0</v>
      </c>
      <c r="Q1211" s="65">
        <f t="shared" si="868"/>
        <v>0</v>
      </c>
      <c r="R1211" s="69">
        <f t="shared" si="869"/>
        <v>0</v>
      </c>
      <c r="S1211" s="68">
        <f t="shared" si="870"/>
        <v>0</v>
      </c>
      <c r="T1211" s="65">
        <f t="shared" si="871"/>
        <v>0</v>
      </c>
      <c r="U1211" s="69">
        <f t="shared" si="872"/>
        <v>0</v>
      </c>
      <c r="V1211" s="68">
        <f t="shared" si="873"/>
        <v>0</v>
      </c>
      <c r="W1211" s="65">
        <f t="shared" si="874"/>
        <v>0</v>
      </c>
      <c r="X1211" s="69">
        <f t="shared" si="875"/>
        <v>0</v>
      </c>
      <c r="Y1211" s="68">
        <f t="shared" si="876"/>
        <v>0</v>
      </c>
      <c r="Z1211" s="65">
        <f t="shared" si="877"/>
        <v>0</v>
      </c>
      <c r="AA1211" s="69">
        <f t="shared" si="878"/>
        <v>0</v>
      </c>
      <c r="AB1211" s="98">
        <f>SUMIF(BN1211:BU1211,"VERDADEIRO",BN$3:$BU1210)</f>
        <v>0</v>
      </c>
      <c r="AC1211" s="97">
        <f t="shared" si="854"/>
        <v>1208</v>
      </c>
      <c r="AD1211" s="89">
        <f>RTD("tryd.rtdserver",,"COT",B1211,"ULT")</f>
        <v>0</v>
      </c>
      <c r="AE1211" s="89">
        <f>RTD("tryd.rtdserver",,"COT",C1211,"ULT")</f>
        <v>0</v>
      </c>
      <c r="AF1211" s="89">
        <f>VLOOKUP($AC1211,LS_Coint_BD!$B$3:$AQ$1079,AF$2)*$AD1211+VLOOKUP($AC1211,LS_Coint_BD!$B$3:$AQ$1079,AF$2+1)</f>
        <v>0</v>
      </c>
      <c r="AG1211" s="89">
        <f>VLOOKUP($AC1211,LS_Coint_BD!$B$3:$AQ$1079,AG$2)*$AD1211+VLOOKUP($AC1211,LS_Coint_BD!$B$3:$AQ$1079,AG$2+1)</f>
        <v>0</v>
      </c>
      <c r="AH1211" s="89">
        <f>VLOOKUP($AC1211,LS_Coint_BD!$B$3:$AQ$1079,AH$2)*$AD1211+VLOOKUP($AC1211,LS_Coint_BD!$B$3:$AQ$1079,AH$2+1)</f>
        <v>0</v>
      </c>
      <c r="AI1211" s="89">
        <f>VLOOKUP($AC1211,LS_Coint_BD!$B$3:$AQ$1079,AI$2)*$AD1211+VLOOKUP($AC1211,LS_Coint_BD!$B$3:$AQ$1079,AI$2+1)</f>
        <v>0</v>
      </c>
      <c r="AJ1211" s="89">
        <f>VLOOKUP($AC1211,LS_Coint_BD!$B$3:$AQ$1079,AJ$2)*$AD1211+VLOOKUP($AC1211,LS_Coint_BD!$B$3:$AQ$1079,AJ$2+1)</f>
        <v>0</v>
      </c>
      <c r="AK1211" s="89">
        <f>VLOOKUP($AC1211,LS_Coint_BD!$B$3:$AQ$1079,AK$2)*$AD1211+VLOOKUP($AC1211,LS_Coint_BD!$B$3:$AQ$1079,AK$2+1)</f>
        <v>0</v>
      </c>
      <c r="AL1211" s="89">
        <f>VLOOKUP($AC1211,LS_Coint_BD!$B$3:$AQ$1079,AL$2)*$AD1211+VLOOKUP($AC1211,LS_Coint_BD!$B$3:$AQ$1079,AL$2+1)</f>
        <v>0</v>
      </c>
      <c r="AM1211" s="89">
        <f>VLOOKUP($AC1211,LS_Coint_BD!$B$3:$AQ$1079,AM$2)*$AD1211+VLOOKUP($AC1211,LS_Coint_BD!$B$3:$AQ$1079,AM$2+1)</f>
        <v>0</v>
      </c>
      <c r="AN1211" s="89">
        <f>VLOOKUP($AC1211,LS_Coint_BD!$B$3:$AQ$1079,AN$2)</f>
        <v>0</v>
      </c>
      <c r="AO1211" s="89">
        <f>VLOOKUP($AC1211,LS_Coint_BD!$B$3:$AQ$1079,AO$2)</f>
        <v>0</v>
      </c>
      <c r="AP1211" s="89">
        <f>VLOOKUP($AC1211,LS_Coint_BD!$B$3:$AQ$1079,AP$2)</f>
        <v>0</v>
      </c>
      <c r="AQ1211" s="89">
        <f>VLOOKUP($AC1211,LS_Coint_BD!$B$3:$AQ$1079,AQ$2)</f>
        <v>0</v>
      </c>
      <c r="AR1211" s="89">
        <f>VLOOKUP($AC1211,LS_Coint_BD!$B$3:$AQ$1079,AR$2)</f>
        <v>0</v>
      </c>
      <c r="AS1211" s="89">
        <f>VLOOKUP($AC1211,LS_Coint_BD!$B$3:$AQ$1079,AS$2)</f>
        <v>0</v>
      </c>
      <c r="AT1211" s="89">
        <f>VLOOKUP($AC1211,LS_Coint_BD!$B$3:$AQ$1079,AT$2)</f>
        <v>0</v>
      </c>
      <c r="AU1211" s="89">
        <f>VLOOKUP($AC1211,LS_Coint_BD!$B$3:$AQ$1079,AU$2)</f>
        <v>0</v>
      </c>
      <c r="AV1211" s="89">
        <f>VLOOKUP($AC1211,LS_Coint_BD!$B$3:$AQ$1079,AV$2)</f>
        <v>0</v>
      </c>
      <c r="AW1211" s="89">
        <f>VLOOKUP($AC1211,LS_Coint_BD!$B$3:$AQ$1079,AW$2)</f>
        <v>0</v>
      </c>
      <c r="AX1211" s="89">
        <f>VLOOKUP($AC1211,LS_Coint_BD!$B$3:$AQ$1079,AX$2)</f>
        <v>0</v>
      </c>
      <c r="AY1211" s="89">
        <f>VLOOKUP($AC1211,LS_Coint_BD!$B$3:$AQ$1079,AY$2)</f>
        <v>0</v>
      </c>
      <c r="AZ1211" s="89">
        <f>VLOOKUP($AC1211,LS_Coint_BD!$B$3:$AQ$1079,AZ$2)</f>
        <v>0</v>
      </c>
      <c r="BA1211" s="89">
        <f>VLOOKUP($AC1211,LS_Coint_BD!$B$3:$AQ$1079,BA$2)</f>
        <v>0</v>
      </c>
      <c r="BB1211" s="89">
        <f>VLOOKUP($AC1211,LS_Coint_BD!$B$3:$AQ$1079,BB$2)</f>
        <v>0</v>
      </c>
      <c r="BC1211" s="89">
        <f>VLOOKUP($AC1211,LS_Coint_BD!$B$3:$AQ$1079,BC$2)</f>
        <v>0</v>
      </c>
      <c r="BD1211" s="89">
        <f t="shared" si="879"/>
        <v>0</v>
      </c>
      <c r="BE1211" s="89">
        <f t="shared" si="880"/>
        <v>0</v>
      </c>
      <c r="BF1211" s="89">
        <f t="shared" si="881"/>
        <v>0</v>
      </c>
      <c r="BG1211" s="89">
        <f t="shared" si="882"/>
        <v>0</v>
      </c>
      <c r="BH1211" s="89">
        <f t="shared" si="883"/>
        <v>0</v>
      </c>
      <c r="BI1211" s="89">
        <f t="shared" si="884"/>
        <v>0</v>
      </c>
      <c r="BJ1211" s="89">
        <f t="shared" si="885"/>
        <v>0</v>
      </c>
      <c r="BK1211" s="89">
        <f t="shared" si="886"/>
        <v>0</v>
      </c>
      <c r="BL1211" s="89">
        <f t="shared" si="887"/>
        <v>0</v>
      </c>
      <c r="BM1211" s="89"/>
      <c r="BN1211" s="26" t="b">
        <f t="shared" si="888"/>
        <v>0</v>
      </c>
      <c r="BO1211" s="26" t="b">
        <f t="shared" si="889"/>
        <v>0</v>
      </c>
      <c r="BP1211" s="26" t="b">
        <f t="shared" si="890"/>
        <v>0</v>
      </c>
      <c r="BQ1211" s="26" t="b">
        <f t="shared" si="891"/>
        <v>0</v>
      </c>
      <c r="BR1211" s="26" t="b">
        <f t="shared" si="892"/>
        <v>0</v>
      </c>
      <c r="BS1211" s="26" t="b">
        <f t="shared" si="893"/>
        <v>0</v>
      </c>
      <c r="BT1211" s="26" t="b">
        <f t="shared" si="894"/>
        <v>0</v>
      </c>
      <c r="BU1211" s="26" t="b">
        <f t="shared" si="895"/>
        <v>0</v>
      </c>
    </row>
    <row r="1212" spans="2:73" ht="15" thickBot="1" x14ac:dyDescent="0.35">
      <c r="B1212" s="17">
        <f>VLOOKUP($AC1212,LS_Coint_BD!$B$3:$D$1079,2)</f>
        <v>0</v>
      </c>
      <c r="C1212" s="87">
        <f>VLOOKUP($AC1212,LS_Coint_BD!$B$3:$D$1079,3)</f>
        <v>0</v>
      </c>
      <c r="D1212" s="68">
        <f t="shared" si="855"/>
        <v>0</v>
      </c>
      <c r="E1212" s="65">
        <f t="shared" si="856"/>
        <v>0</v>
      </c>
      <c r="F1212" s="69">
        <f t="shared" si="857"/>
        <v>0</v>
      </c>
      <c r="G1212" s="68">
        <f t="shared" si="858"/>
        <v>0</v>
      </c>
      <c r="H1212" s="65">
        <f t="shared" si="859"/>
        <v>0</v>
      </c>
      <c r="I1212" s="69">
        <f t="shared" si="860"/>
        <v>0</v>
      </c>
      <c r="J1212" s="68">
        <f t="shared" si="861"/>
        <v>0</v>
      </c>
      <c r="K1212" s="65">
        <f t="shared" si="862"/>
        <v>0</v>
      </c>
      <c r="L1212" s="69">
        <f t="shared" si="863"/>
        <v>0</v>
      </c>
      <c r="M1212" s="68">
        <f t="shared" si="864"/>
        <v>0</v>
      </c>
      <c r="N1212" s="65">
        <f t="shared" si="865"/>
        <v>0</v>
      </c>
      <c r="O1212" s="69">
        <f t="shared" si="866"/>
        <v>0</v>
      </c>
      <c r="P1212" s="68">
        <f t="shared" si="867"/>
        <v>0</v>
      </c>
      <c r="Q1212" s="65">
        <f t="shared" si="868"/>
        <v>0</v>
      </c>
      <c r="R1212" s="69">
        <f t="shared" si="869"/>
        <v>0</v>
      </c>
      <c r="S1212" s="68">
        <f t="shared" si="870"/>
        <v>0</v>
      </c>
      <c r="T1212" s="65">
        <f t="shared" si="871"/>
        <v>0</v>
      </c>
      <c r="U1212" s="69">
        <f t="shared" si="872"/>
        <v>0</v>
      </c>
      <c r="V1212" s="68">
        <f t="shared" si="873"/>
        <v>0</v>
      </c>
      <c r="W1212" s="65">
        <f t="shared" si="874"/>
        <v>0</v>
      </c>
      <c r="X1212" s="69">
        <f t="shared" si="875"/>
        <v>0</v>
      </c>
      <c r="Y1212" s="68">
        <f t="shared" si="876"/>
        <v>0</v>
      </c>
      <c r="Z1212" s="65">
        <f t="shared" si="877"/>
        <v>0</v>
      </c>
      <c r="AA1212" s="69">
        <f t="shared" si="878"/>
        <v>0</v>
      </c>
      <c r="AB1212" s="98">
        <f>SUMIF(BN1212:BU1212,"VERDADEIRO",BN$3:$BU1211)</f>
        <v>0</v>
      </c>
      <c r="AC1212" s="97">
        <f t="shared" si="854"/>
        <v>1209</v>
      </c>
      <c r="AD1212" s="89">
        <f>RTD("tryd.rtdserver",,"COT",B1212,"ULT")</f>
        <v>0</v>
      </c>
      <c r="AE1212" s="89">
        <f>RTD("tryd.rtdserver",,"COT",C1212,"ULT")</f>
        <v>0</v>
      </c>
      <c r="AF1212" s="89">
        <f>VLOOKUP($AC1212,LS_Coint_BD!$B$3:$AQ$1079,AF$2)*$AD1212+VLOOKUP($AC1212,LS_Coint_BD!$B$3:$AQ$1079,AF$2+1)</f>
        <v>0</v>
      </c>
      <c r="AG1212" s="89">
        <f>VLOOKUP($AC1212,LS_Coint_BD!$B$3:$AQ$1079,AG$2)*$AD1212+VLOOKUP($AC1212,LS_Coint_BD!$B$3:$AQ$1079,AG$2+1)</f>
        <v>0</v>
      </c>
      <c r="AH1212" s="89">
        <f>VLOOKUP($AC1212,LS_Coint_BD!$B$3:$AQ$1079,AH$2)*$AD1212+VLOOKUP($AC1212,LS_Coint_BD!$B$3:$AQ$1079,AH$2+1)</f>
        <v>0</v>
      </c>
      <c r="AI1212" s="89">
        <f>VLOOKUP($AC1212,LS_Coint_BD!$B$3:$AQ$1079,AI$2)*$AD1212+VLOOKUP($AC1212,LS_Coint_BD!$B$3:$AQ$1079,AI$2+1)</f>
        <v>0</v>
      </c>
      <c r="AJ1212" s="89">
        <f>VLOOKUP($AC1212,LS_Coint_BD!$B$3:$AQ$1079,AJ$2)*$AD1212+VLOOKUP($AC1212,LS_Coint_BD!$B$3:$AQ$1079,AJ$2+1)</f>
        <v>0</v>
      </c>
      <c r="AK1212" s="89">
        <f>VLOOKUP($AC1212,LS_Coint_BD!$B$3:$AQ$1079,AK$2)*$AD1212+VLOOKUP($AC1212,LS_Coint_BD!$B$3:$AQ$1079,AK$2+1)</f>
        <v>0</v>
      </c>
      <c r="AL1212" s="89">
        <f>VLOOKUP($AC1212,LS_Coint_BD!$B$3:$AQ$1079,AL$2)*$AD1212+VLOOKUP($AC1212,LS_Coint_BD!$B$3:$AQ$1079,AL$2+1)</f>
        <v>0</v>
      </c>
      <c r="AM1212" s="89">
        <f>VLOOKUP($AC1212,LS_Coint_BD!$B$3:$AQ$1079,AM$2)*$AD1212+VLOOKUP($AC1212,LS_Coint_BD!$B$3:$AQ$1079,AM$2+1)</f>
        <v>0</v>
      </c>
      <c r="AN1212" s="89">
        <f>VLOOKUP($AC1212,LS_Coint_BD!$B$3:$AQ$1079,AN$2)</f>
        <v>0</v>
      </c>
      <c r="AO1212" s="89">
        <f>VLOOKUP($AC1212,LS_Coint_BD!$B$3:$AQ$1079,AO$2)</f>
        <v>0</v>
      </c>
      <c r="AP1212" s="89">
        <f>VLOOKUP($AC1212,LS_Coint_BD!$B$3:$AQ$1079,AP$2)</f>
        <v>0</v>
      </c>
      <c r="AQ1212" s="89">
        <f>VLOOKUP($AC1212,LS_Coint_BD!$B$3:$AQ$1079,AQ$2)</f>
        <v>0</v>
      </c>
      <c r="AR1212" s="89">
        <f>VLOOKUP($AC1212,LS_Coint_BD!$B$3:$AQ$1079,AR$2)</f>
        <v>0</v>
      </c>
      <c r="AS1212" s="89">
        <f>VLOOKUP($AC1212,LS_Coint_BD!$B$3:$AQ$1079,AS$2)</f>
        <v>0</v>
      </c>
      <c r="AT1212" s="89">
        <f>VLOOKUP($AC1212,LS_Coint_BD!$B$3:$AQ$1079,AT$2)</f>
        <v>0</v>
      </c>
      <c r="AU1212" s="89">
        <f>VLOOKUP($AC1212,LS_Coint_BD!$B$3:$AQ$1079,AU$2)</f>
        <v>0</v>
      </c>
      <c r="AV1212" s="89">
        <f>VLOOKUP($AC1212,LS_Coint_BD!$B$3:$AQ$1079,AV$2)</f>
        <v>0</v>
      </c>
      <c r="AW1212" s="89">
        <f>VLOOKUP($AC1212,LS_Coint_BD!$B$3:$AQ$1079,AW$2)</f>
        <v>0</v>
      </c>
      <c r="AX1212" s="89">
        <f>VLOOKUP($AC1212,LS_Coint_BD!$B$3:$AQ$1079,AX$2)</f>
        <v>0</v>
      </c>
      <c r="AY1212" s="89">
        <f>VLOOKUP($AC1212,LS_Coint_BD!$B$3:$AQ$1079,AY$2)</f>
        <v>0</v>
      </c>
      <c r="AZ1212" s="89">
        <f>VLOOKUP($AC1212,LS_Coint_BD!$B$3:$AQ$1079,AZ$2)</f>
        <v>0</v>
      </c>
      <c r="BA1212" s="89">
        <f>VLOOKUP($AC1212,LS_Coint_BD!$B$3:$AQ$1079,BA$2)</f>
        <v>0</v>
      </c>
      <c r="BB1212" s="89">
        <f>VLOOKUP($AC1212,LS_Coint_BD!$B$3:$AQ$1079,BB$2)</f>
        <v>0</v>
      </c>
      <c r="BC1212" s="89">
        <f>VLOOKUP($AC1212,LS_Coint_BD!$B$3:$AQ$1079,BC$2)</f>
        <v>0</v>
      </c>
      <c r="BD1212" s="89">
        <f t="shared" si="879"/>
        <v>0</v>
      </c>
      <c r="BE1212" s="89">
        <f t="shared" si="880"/>
        <v>0</v>
      </c>
      <c r="BF1212" s="89">
        <f t="shared" si="881"/>
        <v>0</v>
      </c>
      <c r="BG1212" s="89">
        <f t="shared" si="882"/>
        <v>0</v>
      </c>
      <c r="BH1212" s="89">
        <f t="shared" si="883"/>
        <v>0</v>
      </c>
      <c r="BI1212" s="89">
        <f t="shared" si="884"/>
        <v>0</v>
      </c>
      <c r="BJ1212" s="89">
        <f t="shared" si="885"/>
        <v>0</v>
      </c>
      <c r="BK1212" s="89">
        <f t="shared" si="886"/>
        <v>0</v>
      </c>
      <c r="BL1212" s="89">
        <f t="shared" si="887"/>
        <v>0</v>
      </c>
      <c r="BM1212" s="89"/>
      <c r="BN1212" s="26" t="b">
        <f t="shared" si="888"/>
        <v>0</v>
      </c>
      <c r="BO1212" s="26" t="b">
        <f t="shared" si="889"/>
        <v>0</v>
      </c>
      <c r="BP1212" s="26" t="b">
        <f t="shared" si="890"/>
        <v>0</v>
      </c>
      <c r="BQ1212" s="26" t="b">
        <f t="shared" si="891"/>
        <v>0</v>
      </c>
      <c r="BR1212" s="26" t="b">
        <f t="shared" si="892"/>
        <v>0</v>
      </c>
      <c r="BS1212" s="26" t="b">
        <f t="shared" si="893"/>
        <v>0</v>
      </c>
      <c r="BT1212" s="26" t="b">
        <f t="shared" si="894"/>
        <v>0</v>
      </c>
      <c r="BU1212" s="26" t="b">
        <f t="shared" si="895"/>
        <v>0</v>
      </c>
    </row>
    <row r="1213" spans="2:73" ht="15" thickBot="1" x14ac:dyDescent="0.35">
      <c r="B1213" s="17">
        <f>VLOOKUP($AC1213,LS_Coint_BD!$B$3:$D$1079,2)</f>
        <v>0</v>
      </c>
      <c r="C1213" s="87">
        <f>VLOOKUP($AC1213,LS_Coint_BD!$B$3:$D$1079,3)</f>
        <v>0</v>
      </c>
      <c r="D1213" s="68">
        <f t="shared" si="855"/>
        <v>0</v>
      </c>
      <c r="E1213" s="65">
        <f t="shared" si="856"/>
        <v>0</v>
      </c>
      <c r="F1213" s="69">
        <f t="shared" si="857"/>
        <v>0</v>
      </c>
      <c r="G1213" s="68">
        <f t="shared" si="858"/>
        <v>0</v>
      </c>
      <c r="H1213" s="65">
        <f t="shared" si="859"/>
        <v>0</v>
      </c>
      <c r="I1213" s="69">
        <f t="shared" si="860"/>
        <v>0</v>
      </c>
      <c r="J1213" s="68">
        <f t="shared" si="861"/>
        <v>0</v>
      </c>
      <c r="K1213" s="65">
        <f t="shared" si="862"/>
        <v>0</v>
      </c>
      <c r="L1213" s="69">
        <f t="shared" si="863"/>
        <v>0</v>
      </c>
      <c r="M1213" s="68">
        <f t="shared" si="864"/>
        <v>0</v>
      </c>
      <c r="N1213" s="65">
        <f t="shared" si="865"/>
        <v>0</v>
      </c>
      <c r="O1213" s="69">
        <f t="shared" si="866"/>
        <v>0</v>
      </c>
      <c r="P1213" s="68">
        <f t="shared" si="867"/>
        <v>0</v>
      </c>
      <c r="Q1213" s="65">
        <f t="shared" si="868"/>
        <v>0</v>
      </c>
      <c r="R1213" s="69">
        <f t="shared" si="869"/>
        <v>0</v>
      </c>
      <c r="S1213" s="68">
        <f t="shared" si="870"/>
        <v>0</v>
      </c>
      <c r="T1213" s="65">
        <f t="shared" si="871"/>
        <v>0</v>
      </c>
      <c r="U1213" s="69">
        <f t="shared" si="872"/>
        <v>0</v>
      </c>
      <c r="V1213" s="68">
        <f t="shared" si="873"/>
        <v>0</v>
      </c>
      <c r="W1213" s="65">
        <f t="shared" si="874"/>
        <v>0</v>
      </c>
      <c r="X1213" s="69">
        <f t="shared" si="875"/>
        <v>0</v>
      </c>
      <c r="Y1213" s="68">
        <f t="shared" si="876"/>
        <v>0</v>
      </c>
      <c r="Z1213" s="65">
        <f t="shared" si="877"/>
        <v>0</v>
      </c>
      <c r="AA1213" s="69">
        <f t="shared" si="878"/>
        <v>0</v>
      </c>
      <c r="AB1213" s="98">
        <f>SUMIF(BN1213:BU1213,"VERDADEIRO",BN$3:$BU1212)</f>
        <v>0</v>
      </c>
      <c r="AC1213" s="97">
        <f t="shared" si="854"/>
        <v>1210</v>
      </c>
      <c r="AD1213" s="89">
        <f>RTD("tryd.rtdserver",,"COT",B1213,"ULT")</f>
        <v>0</v>
      </c>
      <c r="AE1213" s="89">
        <f>RTD("tryd.rtdserver",,"COT",C1213,"ULT")</f>
        <v>0</v>
      </c>
      <c r="AF1213" s="89">
        <f>VLOOKUP($AC1213,LS_Coint_BD!$B$3:$AQ$1079,AF$2)*$AD1213+VLOOKUP($AC1213,LS_Coint_BD!$B$3:$AQ$1079,AF$2+1)</f>
        <v>0</v>
      </c>
      <c r="AG1213" s="89">
        <f>VLOOKUP($AC1213,LS_Coint_BD!$B$3:$AQ$1079,AG$2)*$AD1213+VLOOKUP($AC1213,LS_Coint_BD!$B$3:$AQ$1079,AG$2+1)</f>
        <v>0</v>
      </c>
      <c r="AH1213" s="89">
        <f>VLOOKUP($AC1213,LS_Coint_BD!$B$3:$AQ$1079,AH$2)*$AD1213+VLOOKUP($AC1213,LS_Coint_BD!$B$3:$AQ$1079,AH$2+1)</f>
        <v>0</v>
      </c>
      <c r="AI1213" s="89">
        <f>VLOOKUP($AC1213,LS_Coint_BD!$B$3:$AQ$1079,AI$2)*$AD1213+VLOOKUP($AC1213,LS_Coint_BD!$B$3:$AQ$1079,AI$2+1)</f>
        <v>0</v>
      </c>
      <c r="AJ1213" s="89">
        <f>VLOOKUP($AC1213,LS_Coint_BD!$B$3:$AQ$1079,AJ$2)*$AD1213+VLOOKUP($AC1213,LS_Coint_BD!$B$3:$AQ$1079,AJ$2+1)</f>
        <v>0</v>
      </c>
      <c r="AK1213" s="89">
        <f>VLOOKUP($AC1213,LS_Coint_BD!$B$3:$AQ$1079,AK$2)*$AD1213+VLOOKUP($AC1213,LS_Coint_BD!$B$3:$AQ$1079,AK$2+1)</f>
        <v>0</v>
      </c>
      <c r="AL1213" s="89">
        <f>VLOOKUP($AC1213,LS_Coint_BD!$B$3:$AQ$1079,AL$2)*$AD1213+VLOOKUP($AC1213,LS_Coint_BD!$B$3:$AQ$1079,AL$2+1)</f>
        <v>0</v>
      </c>
      <c r="AM1213" s="89">
        <f>VLOOKUP($AC1213,LS_Coint_BD!$B$3:$AQ$1079,AM$2)*$AD1213+VLOOKUP($AC1213,LS_Coint_BD!$B$3:$AQ$1079,AM$2+1)</f>
        <v>0</v>
      </c>
      <c r="AN1213" s="89">
        <f>VLOOKUP($AC1213,LS_Coint_BD!$B$3:$AQ$1079,AN$2)</f>
        <v>0</v>
      </c>
      <c r="AO1213" s="89">
        <f>VLOOKUP($AC1213,LS_Coint_BD!$B$3:$AQ$1079,AO$2)</f>
        <v>0</v>
      </c>
      <c r="AP1213" s="89">
        <f>VLOOKUP($AC1213,LS_Coint_BD!$B$3:$AQ$1079,AP$2)</f>
        <v>0</v>
      </c>
      <c r="AQ1213" s="89">
        <f>VLOOKUP($AC1213,LS_Coint_BD!$B$3:$AQ$1079,AQ$2)</f>
        <v>0</v>
      </c>
      <c r="AR1213" s="89">
        <f>VLOOKUP($AC1213,LS_Coint_BD!$B$3:$AQ$1079,AR$2)</f>
        <v>0</v>
      </c>
      <c r="AS1213" s="89">
        <f>VLOOKUP($AC1213,LS_Coint_BD!$B$3:$AQ$1079,AS$2)</f>
        <v>0</v>
      </c>
      <c r="AT1213" s="89">
        <f>VLOOKUP($AC1213,LS_Coint_BD!$B$3:$AQ$1079,AT$2)</f>
        <v>0</v>
      </c>
      <c r="AU1213" s="89">
        <f>VLOOKUP($AC1213,LS_Coint_BD!$B$3:$AQ$1079,AU$2)</f>
        <v>0</v>
      </c>
      <c r="AV1213" s="89">
        <f>VLOOKUP($AC1213,LS_Coint_BD!$B$3:$AQ$1079,AV$2)</f>
        <v>0</v>
      </c>
      <c r="AW1213" s="89">
        <f>VLOOKUP($AC1213,LS_Coint_BD!$B$3:$AQ$1079,AW$2)</f>
        <v>0</v>
      </c>
      <c r="AX1213" s="89">
        <f>VLOOKUP($AC1213,LS_Coint_BD!$B$3:$AQ$1079,AX$2)</f>
        <v>0</v>
      </c>
      <c r="AY1213" s="89">
        <f>VLOOKUP($AC1213,LS_Coint_BD!$B$3:$AQ$1079,AY$2)</f>
        <v>0</v>
      </c>
      <c r="AZ1213" s="89">
        <f>VLOOKUP($AC1213,LS_Coint_BD!$B$3:$AQ$1079,AZ$2)</f>
        <v>0</v>
      </c>
      <c r="BA1213" s="89">
        <f>VLOOKUP($AC1213,LS_Coint_BD!$B$3:$AQ$1079,BA$2)</f>
        <v>0</v>
      </c>
      <c r="BB1213" s="89">
        <f>VLOOKUP($AC1213,LS_Coint_BD!$B$3:$AQ$1079,BB$2)</f>
        <v>0</v>
      </c>
      <c r="BC1213" s="89">
        <f>VLOOKUP($AC1213,LS_Coint_BD!$B$3:$AQ$1079,BC$2)</f>
        <v>0</v>
      </c>
      <c r="BD1213" s="89">
        <f t="shared" si="879"/>
        <v>0</v>
      </c>
      <c r="BE1213" s="89">
        <f t="shared" si="880"/>
        <v>0</v>
      </c>
      <c r="BF1213" s="89">
        <f t="shared" si="881"/>
        <v>0</v>
      </c>
      <c r="BG1213" s="89">
        <f t="shared" si="882"/>
        <v>0</v>
      </c>
      <c r="BH1213" s="89">
        <f t="shared" si="883"/>
        <v>0</v>
      </c>
      <c r="BI1213" s="89">
        <f t="shared" si="884"/>
        <v>0</v>
      </c>
      <c r="BJ1213" s="89">
        <f t="shared" si="885"/>
        <v>0</v>
      </c>
      <c r="BK1213" s="89">
        <f t="shared" si="886"/>
        <v>0</v>
      </c>
      <c r="BL1213" s="89">
        <f t="shared" si="887"/>
        <v>0</v>
      </c>
      <c r="BM1213" s="89"/>
      <c r="BN1213" s="26" t="b">
        <f t="shared" si="888"/>
        <v>0</v>
      </c>
      <c r="BO1213" s="26" t="b">
        <f t="shared" si="889"/>
        <v>0</v>
      </c>
      <c r="BP1213" s="26" t="b">
        <f t="shared" si="890"/>
        <v>0</v>
      </c>
      <c r="BQ1213" s="26" t="b">
        <f t="shared" si="891"/>
        <v>0</v>
      </c>
      <c r="BR1213" s="26" t="b">
        <f t="shared" si="892"/>
        <v>0</v>
      </c>
      <c r="BS1213" s="26" t="b">
        <f t="shared" si="893"/>
        <v>0</v>
      </c>
      <c r="BT1213" s="26" t="b">
        <f t="shared" si="894"/>
        <v>0</v>
      </c>
      <c r="BU1213" s="26" t="b">
        <f t="shared" si="895"/>
        <v>0</v>
      </c>
    </row>
    <row r="1214" spans="2:73" ht="15" thickBot="1" x14ac:dyDescent="0.35">
      <c r="B1214" s="17">
        <f>VLOOKUP($AC1214,LS_Coint_BD!$B$3:$D$1079,2)</f>
        <v>0</v>
      </c>
      <c r="C1214" s="87">
        <f>VLOOKUP($AC1214,LS_Coint_BD!$B$3:$D$1079,3)</f>
        <v>0</v>
      </c>
      <c r="D1214" s="68">
        <f t="shared" si="855"/>
        <v>0</v>
      </c>
      <c r="E1214" s="65">
        <f t="shared" si="856"/>
        <v>0</v>
      </c>
      <c r="F1214" s="69">
        <f t="shared" si="857"/>
        <v>0</v>
      </c>
      <c r="G1214" s="68">
        <f t="shared" si="858"/>
        <v>0</v>
      </c>
      <c r="H1214" s="65">
        <f t="shared" si="859"/>
        <v>0</v>
      </c>
      <c r="I1214" s="69">
        <f t="shared" si="860"/>
        <v>0</v>
      </c>
      <c r="J1214" s="68">
        <f t="shared" si="861"/>
        <v>0</v>
      </c>
      <c r="K1214" s="65">
        <f t="shared" si="862"/>
        <v>0</v>
      </c>
      <c r="L1214" s="69">
        <f t="shared" si="863"/>
        <v>0</v>
      </c>
      <c r="M1214" s="68">
        <f t="shared" si="864"/>
        <v>0</v>
      </c>
      <c r="N1214" s="65">
        <f t="shared" si="865"/>
        <v>0</v>
      </c>
      <c r="O1214" s="69">
        <f t="shared" si="866"/>
        <v>0</v>
      </c>
      <c r="P1214" s="68">
        <f t="shared" si="867"/>
        <v>0</v>
      </c>
      <c r="Q1214" s="65">
        <f t="shared" si="868"/>
        <v>0</v>
      </c>
      <c r="R1214" s="69">
        <f t="shared" si="869"/>
        <v>0</v>
      </c>
      <c r="S1214" s="68">
        <f t="shared" si="870"/>
        <v>0</v>
      </c>
      <c r="T1214" s="65">
        <f t="shared" si="871"/>
        <v>0</v>
      </c>
      <c r="U1214" s="69">
        <f t="shared" si="872"/>
        <v>0</v>
      </c>
      <c r="V1214" s="68">
        <f t="shared" si="873"/>
        <v>0</v>
      </c>
      <c r="W1214" s="65">
        <f t="shared" si="874"/>
        <v>0</v>
      </c>
      <c r="X1214" s="69">
        <f t="shared" si="875"/>
        <v>0</v>
      </c>
      <c r="Y1214" s="68">
        <f t="shared" si="876"/>
        <v>0</v>
      </c>
      <c r="Z1214" s="65">
        <f t="shared" si="877"/>
        <v>0</v>
      </c>
      <c r="AA1214" s="69">
        <f t="shared" si="878"/>
        <v>0</v>
      </c>
      <c r="AB1214" s="98">
        <f>SUMIF(BN1214:BU1214,"VERDADEIRO",BN$3:$BU1213)</f>
        <v>0</v>
      </c>
      <c r="AC1214" s="97">
        <f t="shared" si="854"/>
        <v>1211</v>
      </c>
      <c r="AD1214" s="89">
        <f>RTD("tryd.rtdserver",,"COT",B1214,"ULT")</f>
        <v>0</v>
      </c>
      <c r="AE1214" s="89">
        <f>RTD("tryd.rtdserver",,"COT",C1214,"ULT")</f>
        <v>0</v>
      </c>
      <c r="AF1214" s="89">
        <f>VLOOKUP($AC1214,LS_Coint_BD!$B$3:$AQ$1079,AF$2)*$AD1214+VLOOKUP($AC1214,LS_Coint_BD!$B$3:$AQ$1079,AF$2+1)</f>
        <v>0</v>
      </c>
      <c r="AG1214" s="89">
        <f>VLOOKUP($AC1214,LS_Coint_BD!$B$3:$AQ$1079,AG$2)*$AD1214+VLOOKUP($AC1214,LS_Coint_BD!$B$3:$AQ$1079,AG$2+1)</f>
        <v>0</v>
      </c>
      <c r="AH1214" s="89">
        <f>VLOOKUP($AC1214,LS_Coint_BD!$B$3:$AQ$1079,AH$2)*$AD1214+VLOOKUP($AC1214,LS_Coint_BD!$B$3:$AQ$1079,AH$2+1)</f>
        <v>0</v>
      </c>
      <c r="AI1214" s="89">
        <f>VLOOKUP($AC1214,LS_Coint_BD!$B$3:$AQ$1079,AI$2)*$AD1214+VLOOKUP($AC1214,LS_Coint_BD!$B$3:$AQ$1079,AI$2+1)</f>
        <v>0</v>
      </c>
      <c r="AJ1214" s="89">
        <f>VLOOKUP($AC1214,LS_Coint_BD!$B$3:$AQ$1079,AJ$2)*$AD1214+VLOOKUP($AC1214,LS_Coint_BD!$B$3:$AQ$1079,AJ$2+1)</f>
        <v>0</v>
      </c>
      <c r="AK1214" s="89">
        <f>VLOOKUP($AC1214,LS_Coint_BD!$B$3:$AQ$1079,AK$2)*$AD1214+VLOOKUP($AC1214,LS_Coint_BD!$B$3:$AQ$1079,AK$2+1)</f>
        <v>0</v>
      </c>
      <c r="AL1214" s="89">
        <f>VLOOKUP($AC1214,LS_Coint_BD!$B$3:$AQ$1079,AL$2)*$AD1214+VLOOKUP($AC1214,LS_Coint_BD!$B$3:$AQ$1079,AL$2+1)</f>
        <v>0</v>
      </c>
      <c r="AM1214" s="89">
        <f>VLOOKUP($AC1214,LS_Coint_BD!$B$3:$AQ$1079,AM$2)*$AD1214+VLOOKUP($AC1214,LS_Coint_BD!$B$3:$AQ$1079,AM$2+1)</f>
        <v>0</v>
      </c>
      <c r="AN1214" s="89">
        <f>VLOOKUP($AC1214,LS_Coint_BD!$B$3:$AQ$1079,AN$2)</f>
        <v>0</v>
      </c>
      <c r="AO1214" s="89">
        <f>VLOOKUP($AC1214,LS_Coint_BD!$B$3:$AQ$1079,AO$2)</f>
        <v>0</v>
      </c>
      <c r="AP1214" s="89">
        <f>VLOOKUP($AC1214,LS_Coint_BD!$B$3:$AQ$1079,AP$2)</f>
        <v>0</v>
      </c>
      <c r="AQ1214" s="89">
        <f>VLOOKUP($AC1214,LS_Coint_BD!$B$3:$AQ$1079,AQ$2)</f>
        <v>0</v>
      </c>
      <c r="AR1214" s="89">
        <f>VLOOKUP($AC1214,LS_Coint_BD!$B$3:$AQ$1079,AR$2)</f>
        <v>0</v>
      </c>
      <c r="AS1214" s="89">
        <f>VLOOKUP($AC1214,LS_Coint_BD!$B$3:$AQ$1079,AS$2)</f>
        <v>0</v>
      </c>
      <c r="AT1214" s="89">
        <f>VLOOKUP($AC1214,LS_Coint_BD!$B$3:$AQ$1079,AT$2)</f>
        <v>0</v>
      </c>
      <c r="AU1214" s="89">
        <f>VLOOKUP($AC1214,LS_Coint_BD!$B$3:$AQ$1079,AU$2)</f>
        <v>0</v>
      </c>
      <c r="AV1214" s="89">
        <f>VLOOKUP($AC1214,LS_Coint_BD!$B$3:$AQ$1079,AV$2)</f>
        <v>0</v>
      </c>
      <c r="AW1214" s="89">
        <f>VLOOKUP($AC1214,LS_Coint_BD!$B$3:$AQ$1079,AW$2)</f>
        <v>0</v>
      </c>
      <c r="AX1214" s="89">
        <f>VLOOKUP($AC1214,LS_Coint_BD!$B$3:$AQ$1079,AX$2)</f>
        <v>0</v>
      </c>
      <c r="AY1214" s="89">
        <f>VLOOKUP($AC1214,LS_Coint_BD!$B$3:$AQ$1079,AY$2)</f>
        <v>0</v>
      </c>
      <c r="AZ1214" s="89">
        <f>VLOOKUP($AC1214,LS_Coint_BD!$B$3:$AQ$1079,AZ$2)</f>
        <v>0</v>
      </c>
      <c r="BA1214" s="89">
        <f>VLOOKUP($AC1214,LS_Coint_BD!$B$3:$AQ$1079,BA$2)</f>
        <v>0</v>
      </c>
      <c r="BB1214" s="89">
        <f>VLOOKUP($AC1214,LS_Coint_BD!$B$3:$AQ$1079,BB$2)</f>
        <v>0</v>
      </c>
      <c r="BC1214" s="89">
        <f>VLOOKUP($AC1214,LS_Coint_BD!$B$3:$AQ$1079,BC$2)</f>
        <v>0</v>
      </c>
      <c r="BD1214" s="89">
        <f t="shared" si="879"/>
        <v>0</v>
      </c>
      <c r="BE1214" s="89">
        <f t="shared" si="880"/>
        <v>0</v>
      </c>
      <c r="BF1214" s="89">
        <f t="shared" si="881"/>
        <v>0</v>
      </c>
      <c r="BG1214" s="89">
        <f t="shared" si="882"/>
        <v>0</v>
      </c>
      <c r="BH1214" s="89">
        <f t="shared" si="883"/>
        <v>0</v>
      </c>
      <c r="BI1214" s="89">
        <f t="shared" si="884"/>
        <v>0</v>
      </c>
      <c r="BJ1214" s="89">
        <f t="shared" si="885"/>
        <v>0</v>
      </c>
      <c r="BK1214" s="89">
        <f t="shared" si="886"/>
        <v>0</v>
      </c>
      <c r="BL1214" s="89">
        <f t="shared" si="887"/>
        <v>0</v>
      </c>
      <c r="BM1214" s="89"/>
      <c r="BN1214" s="26" t="b">
        <f t="shared" si="888"/>
        <v>0</v>
      </c>
      <c r="BO1214" s="26" t="b">
        <f t="shared" si="889"/>
        <v>0</v>
      </c>
      <c r="BP1214" s="26" t="b">
        <f t="shared" si="890"/>
        <v>0</v>
      </c>
      <c r="BQ1214" s="26" t="b">
        <f t="shared" si="891"/>
        <v>0</v>
      </c>
      <c r="BR1214" s="26" t="b">
        <f t="shared" si="892"/>
        <v>0</v>
      </c>
      <c r="BS1214" s="26" t="b">
        <f t="shared" si="893"/>
        <v>0</v>
      </c>
      <c r="BT1214" s="26" t="b">
        <f t="shared" si="894"/>
        <v>0</v>
      </c>
      <c r="BU1214" s="26" t="b">
        <f t="shared" si="895"/>
        <v>0</v>
      </c>
    </row>
    <row r="1215" spans="2:73" ht="15" thickBot="1" x14ac:dyDescent="0.35">
      <c r="B1215" s="17">
        <f>VLOOKUP($AC1215,LS_Coint_BD!$B$3:$D$1079,2)</f>
        <v>0</v>
      </c>
      <c r="C1215" s="87">
        <f>VLOOKUP($AC1215,LS_Coint_BD!$B$3:$D$1079,3)</f>
        <v>0</v>
      </c>
      <c r="D1215" s="68">
        <f t="shared" si="855"/>
        <v>0</v>
      </c>
      <c r="E1215" s="65">
        <f t="shared" si="856"/>
        <v>0</v>
      </c>
      <c r="F1215" s="69">
        <f t="shared" si="857"/>
        <v>0</v>
      </c>
      <c r="G1215" s="68">
        <f t="shared" si="858"/>
        <v>0</v>
      </c>
      <c r="H1215" s="65">
        <f t="shared" si="859"/>
        <v>0</v>
      </c>
      <c r="I1215" s="69">
        <f t="shared" si="860"/>
        <v>0</v>
      </c>
      <c r="J1215" s="68">
        <f t="shared" si="861"/>
        <v>0</v>
      </c>
      <c r="K1215" s="65">
        <f t="shared" si="862"/>
        <v>0</v>
      </c>
      <c r="L1215" s="69">
        <f t="shared" si="863"/>
        <v>0</v>
      </c>
      <c r="M1215" s="68">
        <f t="shared" si="864"/>
        <v>0</v>
      </c>
      <c r="N1215" s="65">
        <f t="shared" si="865"/>
        <v>0</v>
      </c>
      <c r="O1215" s="69">
        <f t="shared" si="866"/>
        <v>0</v>
      </c>
      <c r="P1215" s="68">
        <f t="shared" si="867"/>
        <v>0</v>
      </c>
      <c r="Q1215" s="65">
        <f t="shared" si="868"/>
        <v>0</v>
      </c>
      <c r="R1215" s="69">
        <f t="shared" si="869"/>
        <v>0</v>
      </c>
      <c r="S1215" s="68">
        <f t="shared" si="870"/>
        <v>0</v>
      </c>
      <c r="T1215" s="65">
        <f t="shared" si="871"/>
        <v>0</v>
      </c>
      <c r="U1215" s="69">
        <f t="shared" si="872"/>
        <v>0</v>
      </c>
      <c r="V1215" s="68">
        <f t="shared" si="873"/>
        <v>0</v>
      </c>
      <c r="W1215" s="65">
        <f t="shared" si="874"/>
        <v>0</v>
      </c>
      <c r="X1215" s="69">
        <f t="shared" si="875"/>
        <v>0</v>
      </c>
      <c r="Y1215" s="68">
        <f t="shared" si="876"/>
        <v>0</v>
      </c>
      <c r="Z1215" s="65">
        <f t="shared" si="877"/>
        <v>0</v>
      </c>
      <c r="AA1215" s="69">
        <f t="shared" si="878"/>
        <v>0</v>
      </c>
      <c r="AB1215" s="98">
        <f>SUMIF(BN1215:BU1215,"VERDADEIRO",BN$3:$BU1214)</f>
        <v>0</v>
      </c>
      <c r="AC1215" s="97">
        <f t="shared" si="854"/>
        <v>1212</v>
      </c>
      <c r="AD1215" s="89">
        <f>RTD("tryd.rtdserver",,"COT",B1215,"ULT")</f>
        <v>0</v>
      </c>
      <c r="AE1215" s="89">
        <f>RTD("tryd.rtdserver",,"COT",C1215,"ULT")</f>
        <v>0</v>
      </c>
      <c r="AF1215" s="89">
        <f>VLOOKUP($AC1215,LS_Coint_BD!$B$3:$AQ$1079,AF$2)*$AD1215+VLOOKUP($AC1215,LS_Coint_BD!$B$3:$AQ$1079,AF$2+1)</f>
        <v>0</v>
      </c>
      <c r="AG1215" s="89">
        <f>VLOOKUP($AC1215,LS_Coint_BD!$B$3:$AQ$1079,AG$2)*$AD1215+VLOOKUP($AC1215,LS_Coint_BD!$B$3:$AQ$1079,AG$2+1)</f>
        <v>0</v>
      </c>
      <c r="AH1215" s="89">
        <f>VLOOKUP($AC1215,LS_Coint_BD!$B$3:$AQ$1079,AH$2)*$AD1215+VLOOKUP($AC1215,LS_Coint_BD!$B$3:$AQ$1079,AH$2+1)</f>
        <v>0</v>
      </c>
      <c r="AI1215" s="89">
        <f>VLOOKUP($AC1215,LS_Coint_BD!$B$3:$AQ$1079,AI$2)*$AD1215+VLOOKUP($AC1215,LS_Coint_BD!$B$3:$AQ$1079,AI$2+1)</f>
        <v>0</v>
      </c>
      <c r="AJ1215" s="89">
        <f>VLOOKUP($AC1215,LS_Coint_BD!$B$3:$AQ$1079,AJ$2)*$AD1215+VLOOKUP($AC1215,LS_Coint_BD!$B$3:$AQ$1079,AJ$2+1)</f>
        <v>0</v>
      </c>
      <c r="AK1215" s="89">
        <f>VLOOKUP($AC1215,LS_Coint_BD!$B$3:$AQ$1079,AK$2)*$AD1215+VLOOKUP($AC1215,LS_Coint_BD!$B$3:$AQ$1079,AK$2+1)</f>
        <v>0</v>
      </c>
      <c r="AL1215" s="89">
        <f>VLOOKUP($AC1215,LS_Coint_BD!$B$3:$AQ$1079,AL$2)*$AD1215+VLOOKUP($AC1215,LS_Coint_BD!$B$3:$AQ$1079,AL$2+1)</f>
        <v>0</v>
      </c>
      <c r="AM1215" s="89">
        <f>VLOOKUP($AC1215,LS_Coint_BD!$B$3:$AQ$1079,AM$2)*$AD1215+VLOOKUP($AC1215,LS_Coint_BD!$B$3:$AQ$1079,AM$2+1)</f>
        <v>0</v>
      </c>
      <c r="AN1215" s="89">
        <f>VLOOKUP($AC1215,LS_Coint_BD!$B$3:$AQ$1079,AN$2)</f>
        <v>0</v>
      </c>
      <c r="AO1215" s="89">
        <f>VLOOKUP($AC1215,LS_Coint_BD!$B$3:$AQ$1079,AO$2)</f>
        <v>0</v>
      </c>
      <c r="AP1215" s="89">
        <f>VLOOKUP($AC1215,LS_Coint_BD!$B$3:$AQ$1079,AP$2)</f>
        <v>0</v>
      </c>
      <c r="AQ1215" s="89">
        <f>VLOOKUP($AC1215,LS_Coint_BD!$B$3:$AQ$1079,AQ$2)</f>
        <v>0</v>
      </c>
      <c r="AR1215" s="89">
        <f>VLOOKUP($AC1215,LS_Coint_BD!$B$3:$AQ$1079,AR$2)</f>
        <v>0</v>
      </c>
      <c r="AS1215" s="89">
        <f>VLOOKUP($AC1215,LS_Coint_BD!$B$3:$AQ$1079,AS$2)</f>
        <v>0</v>
      </c>
      <c r="AT1215" s="89">
        <f>VLOOKUP($AC1215,LS_Coint_BD!$B$3:$AQ$1079,AT$2)</f>
        <v>0</v>
      </c>
      <c r="AU1215" s="89">
        <f>VLOOKUP($AC1215,LS_Coint_BD!$B$3:$AQ$1079,AU$2)</f>
        <v>0</v>
      </c>
      <c r="AV1215" s="89">
        <f>VLOOKUP($AC1215,LS_Coint_BD!$B$3:$AQ$1079,AV$2)</f>
        <v>0</v>
      </c>
      <c r="AW1215" s="89">
        <f>VLOOKUP($AC1215,LS_Coint_BD!$B$3:$AQ$1079,AW$2)</f>
        <v>0</v>
      </c>
      <c r="AX1215" s="89">
        <f>VLOOKUP($AC1215,LS_Coint_BD!$B$3:$AQ$1079,AX$2)</f>
        <v>0</v>
      </c>
      <c r="AY1215" s="89">
        <f>VLOOKUP($AC1215,LS_Coint_BD!$B$3:$AQ$1079,AY$2)</f>
        <v>0</v>
      </c>
      <c r="AZ1215" s="89">
        <f>VLOOKUP($AC1215,LS_Coint_BD!$B$3:$AQ$1079,AZ$2)</f>
        <v>0</v>
      </c>
      <c r="BA1215" s="89">
        <f>VLOOKUP($AC1215,LS_Coint_BD!$B$3:$AQ$1079,BA$2)</f>
        <v>0</v>
      </c>
      <c r="BB1215" s="89">
        <f>VLOOKUP($AC1215,LS_Coint_BD!$B$3:$AQ$1079,BB$2)</f>
        <v>0</v>
      </c>
      <c r="BC1215" s="89">
        <f>VLOOKUP($AC1215,LS_Coint_BD!$B$3:$AQ$1079,BC$2)</f>
        <v>0</v>
      </c>
      <c r="BD1215" s="89">
        <f t="shared" si="879"/>
        <v>0</v>
      </c>
      <c r="BE1215" s="89">
        <f t="shared" si="880"/>
        <v>0</v>
      </c>
      <c r="BF1215" s="89">
        <f t="shared" si="881"/>
        <v>0</v>
      </c>
      <c r="BG1215" s="89">
        <f t="shared" si="882"/>
        <v>0</v>
      </c>
      <c r="BH1215" s="89">
        <f t="shared" si="883"/>
        <v>0</v>
      </c>
      <c r="BI1215" s="89">
        <f t="shared" si="884"/>
        <v>0</v>
      </c>
      <c r="BJ1215" s="89">
        <f t="shared" si="885"/>
        <v>0</v>
      </c>
      <c r="BK1215" s="89">
        <f t="shared" si="886"/>
        <v>0</v>
      </c>
      <c r="BL1215" s="89">
        <f t="shared" si="887"/>
        <v>0</v>
      </c>
      <c r="BM1215" s="89"/>
      <c r="BN1215" s="26" t="b">
        <f t="shared" si="888"/>
        <v>0</v>
      </c>
      <c r="BO1215" s="26" t="b">
        <f t="shared" si="889"/>
        <v>0</v>
      </c>
      <c r="BP1215" s="26" t="b">
        <f t="shared" si="890"/>
        <v>0</v>
      </c>
      <c r="BQ1215" s="26" t="b">
        <f t="shared" si="891"/>
        <v>0</v>
      </c>
      <c r="BR1215" s="26" t="b">
        <f t="shared" si="892"/>
        <v>0</v>
      </c>
      <c r="BS1215" s="26" t="b">
        <f t="shared" si="893"/>
        <v>0</v>
      </c>
      <c r="BT1215" s="26" t="b">
        <f t="shared" si="894"/>
        <v>0</v>
      </c>
      <c r="BU1215" s="26" t="b">
        <f t="shared" si="895"/>
        <v>0</v>
      </c>
    </row>
    <row r="1216" spans="2:73" ht="15" thickBot="1" x14ac:dyDescent="0.35">
      <c r="B1216" s="17">
        <f>VLOOKUP($AC1216,LS_Coint_BD!$B$3:$D$1079,2)</f>
        <v>0</v>
      </c>
      <c r="C1216" s="87">
        <f>VLOOKUP($AC1216,LS_Coint_BD!$B$3:$D$1079,3)</f>
        <v>0</v>
      </c>
      <c r="D1216" s="68">
        <f t="shared" si="855"/>
        <v>0</v>
      </c>
      <c r="E1216" s="65">
        <f t="shared" si="856"/>
        <v>0</v>
      </c>
      <c r="F1216" s="69">
        <f t="shared" si="857"/>
        <v>0</v>
      </c>
      <c r="G1216" s="68">
        <f t="shared" si="858"/>
        <v>0</v>
      </c>
      <c r="H1216" s="65">
        <f t="shared" si="859"/>
        <v>0</v>
      </c>
      <c r="I1216" s="69">
        <f t="shared" si="860"/>
        <v>0</v>
      </c>
      <c r="J1216" s="68">
        <f t="shared" si="861"/>
        <v>0</v>
      </c>
      <c r="K1216" s="65">
        <f t="shared" si="862"/>
        <v>0</v>
      </c>
      <c r="L1216" s="69">
        <f t="shared" si="863"/>
        <v>0</v>
      </c>
      <c r="M1216" s="68">
        <f t="shared" si="864"/>
        <v>0</v>
      </c>
      <c r="N1216" s="65">
        <f t="shared" si="865"/>
        <v>0</v>
      </c>
      <c r="O1216" s="69">
        <f t="shared" si="866"/>
        <v>0</v>
      </c>
      <c r="P1216" s="68">
        <f t="shared" si="867"/>
        <v>0</v>
      </c>
      <c r="Q1216" s="65">
        <f t="shared" si="868"/>
        <v>0</v>
      </c>
      <c r="R1216" s="69">
        <f t="shared" si="869"/>
        <v>0</v>
      </c>
      <c r="S1216" s="68">
        <f t="shared" si="870"/>
        <v>0</v>
      </c>
      <c r="T1216" s="65">
        <f t="shared" si="871"/>
        <v>0</v>
      </c>
      <c r="U1216" s="69">
        <f t="shared" si="872"/>
        <v>0</v>
      </c>
      <c r="V1216" s="68">
        <f t="shared" si="873"/>
        <v>0</v>
      </c>
      <c r="W1216" s="65">
        <f t="shared" si="874"/>
        <v>0</v>
      </c>
      <c r="X1216" s="69">
        <f t="shared" si="875"/>
        <v>0</v>
      </c>
      <c r="Y1216" s="68">
        <f t="shared" si="876"/>
        <v>0</v>
      </c>
      <c r="Z1216" s="65">
        <f t="shared" si="877"/>
        <v>0</v>
      </c>
      <c r="AA1216" s="69">
        <f t="shared" si="878"/>
        <v>0</v>
      </c>
      <c r="AB1216" s="98">
        <f>SUMIF(BN1216:BU1216,"VERDADEIRO",BN$3:$BU1215)</f>
        <v>0</v>
      </c>
      <c r="AC1216" s="97">
        <f t="shared" si="854"/>
        <v>1213</v>
      </c>
      <c r="AD1216" s="89">
        <f>RTD("tryd.rtdserver",,"COT",B1216,"ULT")</f>
        <v>0</v>
      </c>
      <c r="AE1216" s="89">
        <f>RTD("tryd.rtdserver",,"COT",C1216,"ULT")</f>
        <v>0</v>
      </c>
      <c r="AF1216" s="89">
        <f>VLOOKUP($AC1216,LS_Coint_BD!$B$3:$AQ$1079,AF$2)*$AD1216+VLOOKUP($AC1216,LS_Coint_BD!$B$3:$AQ$1079,AF$2+1)</f>
        <v>0</v>
      </c>
      <c r="AG1216" s="89">
        <f>VLOOKUP($AC1216,LS_Coint_BD!$B$3:$AQ$1079,AG$2)*$AD1216+VLOOKUP($AC1216,LS_Coint_BD!$B$3:$AQ$1079,AG$2+1)</f>
        <v>0</v>
      </c>
      <c r="AH1216" s="89">
        <f>VLOOKUP($AC1216,LS_Coint_BD!$B$3:$AQ$1079,AH$2)*$AD1216+VLOOKUP($AC1216,LS_Coint_BD!$B$3:$AQ$1079,AH$2+1)</f>
        <v>0</v>
      </c>
      <c r="AI1216" s="89">
        <f>VLOOKUP($AC1216,LS_Coint_BD!$B$3:$AQ$1079,AI$2)*$AD1216+VLOOKUP($AC1216,LS_Coint_BD!$B$3:$AQ$1079,AI$2+1)</f>
        <v>0</v>
      </c>
      <c r="AJ1216" s="89">
        <f>VLOOKUP($AC1216,LS_Coint_BD!$B$3:$AQ$1079,AJ$2)*$AD1216+VLOOKUP($AC1216,LS_Coint_BD!$B$3:$AQ$1079,AJ$2+1)</f>
        <v>0</v>
      </c>
      <c r="AK1216" s="89">
        <f>VLOOKUP($AC1216,LS_Coint_BD!$B$3:$AQ$1079,AK$2)*$AD1216+VLOOKUP($AC1216,LS_Coint_BD!$B$3:$AQ$1079,AK$2+1)</f>
        <v>0</v>
      </c>
      <c r="AL1216" s="89">
        <f>VLOOKUP($AC1216,LS_Coint_BD!$B$3:$AQ$1079,AL$2)*$AD1216+VLOOKUP($AC1216,LS_Coint_BD!$B$3:$AQ$1079,AL$2+1)</f>
        <v>0</v>
      </c>
      <c r="AM1216" s="89">
        <f>VLOOKUP($AC1216,LS_Coint_BD!$B$3:$AQ$1079,AM$2)*$AD1216+VLOOKUP($AC1216,LS_Coint_BD!$B$3:$AQ$1079,AM$2+1)</f>
        <v>0</v>
      </c>
      <c r="AN1216" s="89">
        <f>VLOOKUP($AC1216,LS_Coint_BD!$B$3:$AQ$1079,AN$2)</f>
        <v>0</v>
      </c>
      <c r="AO1216" s="89">
        <f>VLOOKUP($AC1216,LS_Coint_BD!$B$3:$AQ$1079,AO$2)</f>
        <v>0</v>
      </c>
      <c r="AP1216" s="89">
        <f>VLOOKUP($AC1216,LS_Coint_BD!$B$3:$AQ$1079,AP$2)</f>
        <v>0</v>
      </c>
      <c r="AQ1216" s="89">
        <f>VLOOKUP($AC1216,LS_Coint_BD!$B$3:$AQ$1079,AQ$2)</f>
        <v>0</v>
      </c>
      <c r="AR1216" s="89">
        <f>VLOOKUP($AC1216,LS_Coint_BD!$B$3:$AQ$1079,AR$2)</f>
        <v>0</v>
      </c>
      <c r="AS1216" s="89">
        <f>VLOOKUP($AC1216,LS_Coint_BD!$B$3:$AQ$1079,AS$2)</f>
        <v>0</v>
      </c>
      <c r="AT1216" s="89">
        <f>VLOOKUP($AC1216,LS_Coint_BD!$B$3:$AQ$1079,AT$2)</f>
        <v>0</v>
      </c>
      <c r="AU1216" s="89">
        <f>VLOOKUP($AC1216,LS_Coint_BD!$B$3:$AQ$1079,AU$2)</f>
        <v>0</v>
      </c>
      <c r="AV1216" s="89">
        <f>VLOOKUP($AC1216,LS_Coint_BD!$B$3:$AQ$1079,AV$2)</f>
        <v>0</v>
      </c>
      <c r="AW1216" s="89">
        <f>VLOOKUP($AC1216,LS_Coint_BD!$B$3:$AQ$1079,AW$2)</f>
        <v>0</v>
      </c>
      <c r="AX1216" s="89">
        <f>VLOOKUP($AC1216,LS_Coint_BD!$B$3:$AQ$1079,AX$2)</f>
        <v>0</v>
      </c>
      <c r="AY1216" s="89">
        <f>VLOOKUP($AC1216,LS_Coint_BD!$B$3:$AQ$1079,AY$2)</f>
        <v>0</v>
      </c>
      <c r="AZ1216" s="89">
        <f>VLOOKUP($AC1216,LS_Coint_BD!$B$3:$AQ$1079,AZ$2)</f>
        <v>0</v>
      </c>
      <c r="BA1216" s="89">
        <f>VLOOKUP($AC1216,LS_Coint_BD!$B$3:$AQ$1079,BA$2)</f>
        <v>0</v>
      </c>
      <c r="BB1216" s="89">
        <f>VLOOKUP($AC1216,LS_Coint_BD!$B$3:$AQ$1079,BB$2)</f>
        <v>0</v>
      </c>
      <c r="BC1216" s="89">
        <f>VLOOKUP($AC1216,LS_Coint_BD!$B$3:$AQ$1079,BC$2)</f>
        <v>0</v>
      </c>
      <c r="BD1216" s="89">
        <f t="shared" si="879"/>
        <v>0</v>
      </c>
      <c r="BE1216" s="89">
        <f t="shared" si="880"/>
        <v>0</v>
      </c>
      <c r="BF1216" s="89">
        <f t="shared" si="881"/>
        <v>0</v>
      </c>
      <c r="BG1216" s="89">
        <f t="shared" si="882"/>
        <v>0</v>
      </c>
      <c r="BH1216" s="89">
        <f t="shared" si="883"/>
        <v>0</v>
      </c>
      <c r="BI1216" s="89">
        <f t="shared" si="884"/>
        <v>0</v>
      </c>
      <c r="BJ1216" s="89">
        <f t="shared" si="885"/>
        <v>0</v>
      </c>
      <c r="BK1216" s="89">
        <f t="shared" si="886"/>
        <v>0</v>
      </c>
      <c r="BL1216" s="89">
        <f t="shared" si="887"/>
        <v>0</v>
      </c>
      <c r="BM1216" s="89"/>
      <c r="BN1216" s="26" t="b">
        <f t="shared" si="888"/>
        <v>0</v>
      </c>
      <c r="BO1216" s="26" t="b">
        <f t="shared" si="889"/>
        <v>0</v>
      </c>
      <c r="BP1216" s="26" t="b">
        <f t="shared" si="890"/>
        <v>0</v>
      </c>
      <c r="BQ1216" s="26" t="b">
        <f t="shared" si="891"/>
        <v>0</v>
      </c>
      <c r="BR1216" s="26" t="b">
        <f t="shared" si="892"/>
        <v>0</v>
      </c>
      <c r="BS1216" s="26" t="b">
        <f t="shared" si="893"/>
        <v>0</v>
      </c>
      <c r="BT1216" s="26" t="b">
        <f t="shared" si="894"/>
        <v>0</v>
      </c>
      <c r="BU1216" s="26" t="b">
        <f t="shared" si="895"/>
        <v>0</v>
      </c>
    </row>
    <row r="1217" spans="2:73" ht="15" thickBot="1" x14ac:dyDescent="0.35">
      <c r="B1217" s="17">
        <f>VLOOKUP($AC1217,LS_Coint_BD!$B$3:$D$1079,2)</f>
        <v>0</v>
      </c>
      <c r="C1217" s="87">
        <f>VLOOKUP($AC1217,LS_Coint_BD!$B$3:$D$1079,3)</f>
        <v>0</v>
      </c>
      <c r="D1217" s="68">
        <f t="shared" si="855"/>
        <v>0</v>
      </c>
      <c r="E1217" s="65">
        <f t="shared" si="856"/>
        <v>0</v>
      </c>
      <c r="F1217" s="69">
        <f t="shared" si="857"/>
        <v>0</v>
      </c>
      <c r="G1217" s="68">
        <f t="shared" si="858"/>
        <v>0</v>
      </c>
      <c r="H1217" s="65">
        <f t="shared" si="859"/>
        <v>0</v>
      </c>
      <c r="I1217" s="69">
        <f t="shared" si="860"/>
        <v>0</v>
      </c>
      <c r="J1217" s="68">
        <f t="shared" si="861"/>
        <v>0</v>
      </c>
      <c r="K1217" s="65">
        <f t="shared" si="862"/>
        <v>0</v>
      </c>
      <c r="L1217" s="69">
        <f t="shared" si="863"/>
        <v>0</v>
      </c>
      <c r="M1217" s="68">
        <f t="shared" si="864"/>
        <v>0</v>
      </c>
      <c r="N1217" s="65">
        <f t="shared" si="865"/>
        <v>0</v>
      </c>
      <c r="O1217" s="69">
        <f t="shared" si="866"/>
        <v>0</v>
      </c>
      <c r="P1217" s="68">
        <f t="shared" si="867"/>
        <v>0</v>
      </c>
      <c r="Q1217" s="65">
        <f t="shared" si="868"/>
        <v>0</v>
      </c>
      <c r="R1217" s="69">
        <f t="shared" si="869"/>
        <v>0</v>
      </c>
      <c r="S1217" s="68">
        <f t="shared" si="870"/>
        <v>0</v>
      </c>
      <c r="T1217" s="65">
        <f t="shared" si="871"/>
        <v>0</v>
      </c>
      <c r="U1217" s="69">
        <f t="shared" si="872"/>
        <v>0</v>
      </c>
      <c r="V1217" s="68">
        <f t="shared" si="873"/>
        <v>0</v>
      </c>
      <c r="W1217" s="65">
        <f t="shared" si="874"/>
        <v>0</v>
      </c>
      <c r="X1217" s="69">
        <f t="shared" si="875"/>
        <v>0</v>
      </c>
      <c r="Y1217" s="68">
        <f t="shared" si="876"/>
        <v>0</v>
      </c>
      <c r="Z1217" s="65">
        <f t="shared" si="877"/>
        <v>0</v>
      </c>
      <c r="AA1217" s="69">
        <f t="shared" si="878"/>
        <v>0</v>
      </c>
      <c r="AB1217" s="98">
        <f>SUMIF(BN1217:BU1217,"VERDADEIRO",BN$3:$BU1216)</f>
        <v>0</v>
      </c>
      <c r="AC1217" s="97">
        <f t="shared" si="854"/>
        <v>1214</v>
      </c>
      <c r="AD1217" s="89">
        <f>RTD("tryd.rtdserver",,"COT",B1217,"ULT")</f>
        <v>0</v>
      </c>
      <c r="AE1217" s="89">
        <f>RTD("tryd.rtdserver",,"COT",C1217,"ULT")</f>
        <v>0</v>
      </c>
      <c r="AF1217" s="89">
        <f>VLOOKUP($AC1217,LS_Coint_BD!$B$3:$AQ$1079,AF$2)*$AD1217+VLOOKUP($AC1217,LS_Coint_BD!$B$3:$AQ$1079,AF$2+1)</f>
        <v>0</v>
      </c>
      <c r="AG1217" s="89">
        <f>VLOOKUP($AC1217,LS_Coint_BD!$B$3:$AQ$1079,AG$2)*$AD1217+VLOOKUP($AC1217,LS_Coint_BD!$B$3:$AQ$1079,AG$2+1)</f>
        <v>0</v>
      </c>
      <c r="AH1217" s="89">
        <f>VLOOKUP($AC1217,LS_Coint_BD!$B$3:$AQ$1079,AH$2)*$AD1217+VLOOKUP($AC1217,LS_Coint_BD!$B$3:$AQ$1079,AH$2+1)</f>
        <v>0</v>
      </c>
      <c r="AI1217" s="89">
        <f>VLOOKUP($AC1217,LS_Coint_BD!$B$3:$AQ$1079,AI$2)*$AD1217+VLOOKUP($AC1217,LS_Coint_BD!$B$3:$AQ$1079,AI$2+1)</f>
        <v>0</v>
      </c>
      <c r="AJ1217" s="89">
        <f>VLOOKUP($AC1217,LS_Coint_BD!$B$3:$AQ$1079,AJ$2)*$AD1217+VLOOKUP($AC1217,LS_Coint_BD!$B$3:$AQ$1079,AJ$2+1)</f>
        <v>0</v>
      </c>
      <c r="AK1217" s="89">
        <f>VLOOKUP($AC1217,LS_Coint_BD!$B$3:$AQ$1079,AK$2)*$AD1217+VLOOKUP($AC1217,LS_Coint_BD!$B$3:$AQ$1079,AK$2+1)</f>
        <v>0</v>
      </c>
      <c r="AL1217" s="89">
        <f>VLOOKUP($AC1217,LS_Coint_BD!$B$3:$AQ$1079,AL$2)*$AD1217+VLOOKUP($AC1217,LS_Coint_BD!$B$3:$AQ$1079,AL$2+1)</f>
        <v>0</v>
      </c>
      <c r="AM1217" s="89">
        <f>VLOOKUP($AC1217,LS_Coint_BD!$B$3:$AQ$1079,AM$2)*$AD1217+VLOOKUP($AC1217,LS_Coint_BD!$B$3:$AQ$1079,AM$2+1)</f>
        <v>0</v>
      </c>
      <c r="AN1217" s="89">
        <f>VLOOKUP($AC1217,LS_Coint_BD!$B$3:$AQ$1079,AN$2)</f>
        <v>0</v>
      </c>
      <c r="AO1217" s="89">
        <f>VLOOKUP($AC1217,LS_Coint_BD!$B$3:$AQ$1079,AO$2)</f>
        <v>0</v>
      </c>
      <c r="AP1217" s="89">
        <f>VLOOKUP($AC1217,LS_Coint_BD!$B$3:$AQ$1079,AP$2)</f>
        <v>0</v>
      </c>
      <c r="AQ1217" s="89">
        <f>VLOOKUP($AC1217,LS_Coint_BD!$B$3:$AQ$1079,AQ$2)</f>
        <v>0</v>
      </c>
      <c r="AR1217" s="89">
        <f>VLOOKUP($AC1217,LS_Coint_BD!$B$3:$AQ$1079,AR$2)</f>
        <v>0</v>
      </c>
      <c r="AS1217" s="89">
        <f>VLOOKUP($AC1217,LS_Coint_BD!$B$3:$AQ$1079,AS$2)</f>
        <v>0</v>
      </c>
      <c r="AT1217" s="89">
        <f>VLOOKUP($AC1217,LS_Coint_BD!$B$3:$AQ$1079,AT$2)</f>
        <v>0</v>
      </c>
      <c r="AU1217" s="89">
        <f>VLOOKUP($AC1217,LS_Coint_BD!$B$3:$AQ$1079,AU$2)</f>
        <v>0</v>
      </c>
      <c r="AV1217" s="89">
        <f>VLOOKUP($AC1217,LS_Coint_BD!$B$3:$AQ$1079,AV$2)</f>
        <v>0</v>
      </c>
      <c r="AW1217" s="89">
        <f>VLOOKUP($AC1217,LS_Coint_BD!$B$3:$AQ$1079,AW$2)</f>
        <v>0</v>
      </c>
      <c r="AX1217" s="89">
        <f>VLOOKUP($AC1217,LS_Coint_BD!$B$3:$AQ$1079,AX$2)</f>
        <v>0</v>
      </c>
      <c r="AY1217" s="89">
        <f>VLOOKUP($AC1217,LS_Coint_BD!$B$3:$AQ$1079,AY$2)</f>
        <v>0</v>
      </c>
      <c r="AZ1217" s="89">
        <f>VLOOKUP($AC1217,LS_Coint_BD!$B$3:$AQ$1079,AZ$2)</f>
        <v>0</v>
      </c>
      <c r="BA1217" s="89">
        <f>VLOOKUP($AC1217,LS_Coint_BD!$B$3:$AQ$1079,BA$2)</f>
        <v>0</v>
      </c>
      <c r="BB1217" s="89">
        <f>VLOOKUP($AC1217,LS_Coint_BD!$B$3:$AQ$1079,BB$2)</f>
        <v>0</v>
      </c>
      <c r="BC1217" s="89">
        <f>VLOOKUP($AC1217,LS_Coint_BD!$B$3:$AQ$1079,BC$2)</f>
        <v>0</v>
      </c>
      <c r="BD1217" s="89">
        <f t="shared" si="879"/>
        <v>0</v>
      </c>
      <c r="BE1217" s="89">
        <f t="shared" si="880"/>
        <v>0</v>
      </c>
      <c r="BF1217" s="89">
        <f t="shared" si="881"/>
        <v>0</v>
      </c>
      <c r="BG1217" s="89">
        <f t="shared" si="882"/>
        <v>0</v>
      </c>
      <c r="BH1217" s="89">
        <f t="shared" si="883"/>
        <v>0</v>
      </c>
      <c r="BI1217" s="89">
        <f t="shared" si="884"/>
        <v>0</v>
      </c>
      <c r="BJ1217" s="89">
        <f t="shared" si="885"/>
        <v>0</v>
      </c>
      <c r="BK1217" s="89">
        <f t="shared" si="886"/>
        <v>0</v>
      </c>
      <c r="BL1217" s="89">
        <f t="shared" si="887"/>
        <v>0</v>
      </c>
      <c r="BM1217" s="89"/>
      <c r="BN1217" s="26" t="b">
        <f t="shared" si="888"/>
        <v>0</v>
      </c>
      <c r="BO1217" s="26" t="b">
        <f t="shared" si="889"/>
        <v>0</v>
      </c>
      <c r="BP1217" s="26" t="b">
        <f t="shared" si="890"/>
        <v>0</v>
      </c>
      <c r="BQ1217" s="26" t="b">
        <f t="shared" si="891"/>
        <v>0</v>
      </c>
      <c r="BR1217" s="26" t="b">
        <f t="shared" si="892"/>
        <v>0</v>
      </c>
      <c r="BS1217" s="26" t="b">
        <f t="shared" si="893"/>
        <v>0</v>
      </c>
      <c r="BT1217" s="26" t="b">
        <f t="shared" si="894"/>
        <v>0</v>
      </c>
      <c r="BU1217" s="26" t="b">
        <f t="shared" si="895"/>
        <v>0</v>
      </c>
    </row>
    <row r="1218" spans="2:73" ht="15" thickBot="1" x14ac:dyDescent="0.35">
      <c r="B1218" s="17">
        <f>VLOOKUP($AC1218,LS_Coint_BD!$B$3:$D$1079,2)</f>
        <v>0</v>
      </c>
      <c r="C1218" s="87">
        <f>VLOOKUP($AC1218,LS_Coint_BD!$B$3:$D$1079,3)</f>
        <v>0</v>
      </c>
      <c r="D1218" s="68">
        <f t="shared" si="855"/>
        <v>0</v>
      </c>
      <c r="E1218" s="65">
        <f t="shared" si="856"/>
        <v>0</v>
      </c>
      <c r="F1218" s="69">
        <f t="shared" si="857"/>
        <v>0</v>
      </c>
      <c r="G1218" s="68">
        <f t="shared" si="858"/>
        <v>0</v>
      </c>
      <c r="H1218" s="65">
        <f t="shared" si="859"/>
        <v>0</v>
      </c>
      <c r="I1218" s="69">
        <f t="shared" si="860"/>
        <v>0</v>
      </c>
      <c r="J1218" s="68">
        <f t="shared" si="861"/>
        <v>0</v>
      </c>
      <c r="K1218" s="65">
        <f t="shared" si="862"/>
        <v>0</v>
      </c>
      <c r="L1218" s="69">
        <f t="shared" si="863"/>
        <v>0</v>
      </c>
      <c r="M1218" s="68">
        <f t="shared" si="864"/>
        <v>0</v>
      </c>
      <c r="N1218" s="65">
        <f t="shared" si="865"/>
        <v>0</v>
      </c>
      <c r="O1218" s="69">
        <f t="shared" si="866"/>
        <v>0</v>
      </c>
      <c r="P1218" s="68">
        <f t="shared" si="867"/>
        <v>0</v>
      </c>
      <c r="Q1218" s="65">
        <f t="shared" si="868"/>
        <v>0</v>
      </c>
      <c r="R1218" s="69">
        <f t="shared" si="869"/>
        <v>0</v>
      </c>
      <c r="S1218" s="68">
        <f t="shared" si="870"/>
        <v>0</v>
      </c>
      <c r="T1218" s="65">
        <f t="shared" si="871"/>
        <v>0</v>
      </c>
      <c r="U1218" s="69">
        <f t="shared" si="872"/>
        <v>0</v>
      </c>
      <c r="V1218" s="68">
        <f t="shared" si="873"/>
        <v>0</v>
      </c>
      <c r="W1218" s="65">
        <f t="shared" si="874"/>
        <v>0</v>
      </c>
      <c r="X1218" s="69">
        <f t="shared" si="875"/>
        <v>0</v>
      </c>
      <c r="Y1218" s="68">
        <f t="shared" si="876"/>
        <v>0</v>
      </c>
      <c r="Z1218" s="65">
        <f t="shared" si="877"/>
        <v>0</v>
      </c>
      <c r="AA1218" s="69">
        <f t="shared" si="878"/>
        <v>0</v>
      </c>
      <c r="AB1218" s="98">
        <f>SUMIF(BN1218:BU1218,"VERDADEIRO",BN$3:$BU1217)</f>
        <v>0</v>
      </c>
      <c r="AC1218" s="97">
        <f t="shared" si="854"/>
        <v>1215</v>
      </c>
      <c r="AD1218" s="89">
        <f>RTD("tryd.rtdserver",,"COT",B1218,"ULT")</f>
        <v>0</v>
      </c>
      <c r="AE1218" s="89">
        <f>RTD("tryd.rtdserver",,"COT",C1218,"ULT")</f>
        <v>0</v>
      </c>
      <c r="AF1218" s="89">
        <f>VLOOKUP($AC1218,LS_Coint_BD!$B$3:$AQ$1079,AF$2)*$AD1218+VLOOKUP($AC1218,LS_Coint_BD!$B$3:$AQ$1079,AF$2+1)</f>
        <v>0</v>
      </c>
      <c r="AG1218" s="89">
        <f>VLOOKUP($AC1218,LS_Coint_BD!$B$3:$AQ$1079,AG$2)*$AD1218+VLOOKUP($AC1218,LS_Coint_BD!$B$3:$AQ$1079,AG$2+1)</f>
        <v>0</v>
      </c>
      <c r="AH1218" s="89">
        <f>VLOOKUP($AC1218,LS_Coint_BD!$B$3:$AQ$1079,AH$2)*$AD1218+VLOOKUP($AC1218,LS_Coint_BD!$B$3:$AQ$1079,AH$2+1)</f>
        <v>0</v>
      </c>
      <c r="AI1218" s="89">
        <f>VLOOKUP($AC1218,LS_Coint_BD!$B$3:$AQ$1079,AI$2)*$AD1218+VLOOKUP($AC1218,LS_Coint_BD!$B$3:$AQ$1079,AI$2+1)</f>
        <v>0</v>
      </c>
      <c r="AJ1218" s="89">
        <f>VLOOKUP($AC1218,LS_Coint_BD!$B$3:$AQ$1079,AJ$2)*$AD1218+VLOOKUP($AC1218,LS_Coint_BD!$B$3:$AQ$1079,AJ$2+1)</f>
        <v>0</v>
      </c>
      <c r="AK1218" s="89">
        <f>VLOOKUP($AC1218,LS_Coint_BD!$B$3:$AQ$1079,AK$2)*$AD1218+VLOOKUP($AC1218,LS_Coint_BD!$B$3:$AQ$1079,AK$2+1)</f>
        <v>0</v>
      </c>
      <c r="AL1218" s="89">
        <f>VLOOKUP($AC1218,LS_Coint_BD!$B$3:$AQ$1079,AL$2)*$AD1218+VLOOKUP($AC1218,LS_Coint_BD!$B$3:$AQ$1079,AL$2+1)</f>
        <v>0</v>
      </c>
      <c r="AM1218" s="89">
        <f>VLOOKUP($AC1218,LS_Coint_BD!$B$3:$AQ$1079,AM$2)*$AD1218+VLOOKUP($AC1218,LS_Coint_BD!$B$3:$AQ$1079,AM$2+1)</f>
        <v>0</v>
      </c>
      <c r="AN1218" s="89">
        <f>VLOOKUP($AC1218,LS_Coint_BD!$B$3:$AQ$1079,AN$2)</f>
        <v>0</v>
      </c>
      <c r="AO1218" s="89">
        <f>VLOOKUP($AC1218,LS_Coint_BD!$B$3:$AQ$1079,AO$2)</f>
        <v>0</v>
      </c>
      <c r="AP1218" s="89">
        <f>VLOOKUP($AC1218,LS_Coint_BD!$B$3:$AQ$1079,AP$2)</f>
        <v>0</v>
      </c>
      <c r="AQ1218" s="89">
        <f>VLOOKUP($AC1218,LS_Coint_BD!$B$3:$AQ$1079,AQ$2)</f>
        <v>0</v>
      </c>
      <c r="AR1218" s="89">
        <f>VLOOKUP($AC1218,LS_Coint_BD!$B$3:$AQ$1079,AR$2)</f>
        <v>0</v>
      </c>
      <c r="AS1218" s="89">
        <f>VLOOKUP($AC1218,LS_Coint_BD!$B$3:$AQ$1079,AS$2)</f>
        <v>0</v>
      </c>
      <c r="AT1218" s="89">
        <f>VLOOKUP($AC1218,LS_Coint_BD!$B$3:$AQ$1079,AT$2)</f>
        <v>0</v>
      </c>
      <c r="AU1218" s="89">
        <f>VLOOKUP($AC1218,LS_Coint_BD!$B$3:$AQ$1079,AU$2)</f>
        <v>0</v>
      </c>
      <c r="AV1218" s="89">
        <f>VLOOKUP($AC1218,LS_Coint_BD!$B$3:$AQ$1079,AV$2)</f>
        <v>0</v>
      </c>
      <c r="AW1218" s="89">
        <f>VLOOKUP($AC1218,LS_Coint_BD!$B$3:$AQ$1079,AW$2)</f>
        <v>0</v>
      </c>
      <c r="AX1218" s="89">
        <f>VLOOKUP($AC1218,LS_Coint_BD!$B$3:$AQ$1079,AX$2)</f>
        <v>0</v>
      </c>
      <c r="AY1218" s="89">
        <f>VLOOKUP($AC1218,LS_Coint_BD!$B$3:$AQ$1079,AY$2)</f>
        <v>0</v>
      </c>
      <c r="AZ1218" s="89">
        <f>VLOOKUP($AC1218,LS_Coint_BD!$B$3:$AQ$1079,AZ$2)</f>
        <v>0</v>
      </c>
      <c r="BA1218" s="89">
        <f>VLOOKUP($AC1218,LS_Coint_BD!$B$3:$AQ$1079,BA$2)</f>
        <v>0</v>
      </c>
      <c r="BB1218" s="89">
        <f>VLOOKUP($AC1218,LS_Coint_BD!$B$3:$AQ$1079,BB$2)</f>
        <v>0</v>
      </c>
      <c r="BC1218" s="89">
        <f>VLOOKUP($AC1218,LS_Coint_BD!$B$3:$AQ$1079,BC$2)</f>
        <v>0</v>
      </c>
      <c r="BD1218" s="89">
        <f t="shared" si="879"/>
        <v>0</v>
      </c>
      <c r="BE1218" s="89">
        <f t="shared" si="880"/>
        <v>0</v>
      </c>
      <c r="BF1218" s="89">
        <f t="shared" si="881"/>
        <v>0</v>
      </c>
      <c r="BG1218" s="89">
        <f t="shared" si="882"/>
        <v>0</v>
      </c>
      <c r="BH1218" s="89">
        <f t="shared" si="883"/>
        <v>0</v>
      </c>
      <c r="BI1218" s="89">
        <f t="shared" si="884"/>
        <v>0</v>
      </c>
      <c r="BJ1218" s="89">
        <f t="shared" si="885"/>
        <v>0</v>
      </c>
      <c r="BK1218" s="89">
        <f t="shared" si="886"/>
        <v>0</v>
      </c>
      <c r="BL1218" s="89">
        <f t="shared" si="887"/>
        <v>0</v>
      </c>
      <c r="BM1218" s="89"/>
      <c r="BN1218" s="26" t="b">
        <f t="shared" si="888"/>
        <v>0</v>
      </c>
      <c r="BO1218" s="26" t="b">
        <f t="shared" si="889"/>
        <v>0</v>
      </c>
      <c r="BP1218" s="26" t="b">
        <f t="shared" si="890"/>
        <v>0</v>
      </c>
      <c r="BQ1218" s="26" t="b">
        <f t="shared" si="891"/>
        <v>0</v>
      </c>
      <c r="BR1218" s="26" t="b">
        <f t="shared" si="892"/>
        <v>0</v>
      </c>
      <c r="BS1218" s="26" t="b">
        <f t="shared" si="893"/>
        <v>0</v>
      </c>
      <c r="BT1218" s="26" t="b">
        <f t="shared" si="894"/>
        <v>0</v>
      </c>
      <c r="BU1218" s="26" t="b">
        <f t="shared" si="895"/>
        <v>0</v>
      </c>
    </row>
    <row r="1219" spans="2:73" ht="15" thickBot="1" x14ac:dyDescent="0.35">
      <c r="B1219" s="17">
        <f>VLOOKUP($AC1219,LS_Coint_BD!$B$3:$D$1079,2)</f>
        <v>0</v>
      </c>
      <c r="C1219" s="87">
        <f>VLOOKUP($AC1219,LS_Coint_BD!$B$3:$D$1079,3)</f>
        <v>0</v>
      </c>
      <c r="D1219" s="68">
        <f t="shared" si="855"/>
        <v>0</v>
      </c>
      <c r="E1219" s="65">
        <f t="shared" si="856"/>
        <v>0</v>
      </c>
      <c r="F1219" s="69">
        <f t="shared" si="857"/>
        <v>0</v>
      </c>
      <c r="G1219" s="68">
        <f t="shared" si="858"/>
        <v>0</v>
      </c>
      <c r="H1219" s="65">
        <f t="shared" si="859"/>
        <v>0</v>
      </c>
      <c r="I1219" s="69">
        <f t="shared" si="860"/>
        <v>0</v>
      </c>
      <c r="J1219" s="68">
        <f t="shared" si="861"/>
        <v>0</v>
      </c>
      <c r="K1219" s="65">
        <f t="shared" si="862"/>
        <v>0</v>
      </c>
      <c r="L1219" s="69">
        <f t="shared" si="863"/>
        <v>0</v>
      </c>
      <c r="M1219" s="68">
        <f t="shared" si="864"/>
        <v>0</v>
      </c>
      <c r="N1219" s="65">
        <f t="shared" si="865"/>
        <v>0</v>
      </c>
      <c r="O1219" s="69">
        <f t="shared" si="866"/>
        <v>0</v>
      </c>
      <c r="P1219" s="68">
        <f t="shared" si="867"/>
        <v>0</v>
      </c>
      <c r="Q1219" s="65">
        <f t="shared" si="868"/>
        <v>0</v>
      </c>
      <c r="R1219" s="69">
        <f t="shared" si="869"/>
        <v>0</v>
      </c>
      <c r="S1219" s="68">
        <f t="shared" si="870"/>
        <v>0</v>
      </c>
      <c r="T1219" s="65">
        <f t="shared" si="871"/>
        <v>0</v>
      </c>
      <c r="U1219" s="69">
        <f t="shared" si="872"/>
        <v>0</v>
      </c>
      <c r="V1219" s="68">
        <f t="shared" si="873"/>
        <v>0</v>
      </c>
      <c r="W1219" s="65">
        <f t="shared" si="874"/>
        <v>0</v>
      </c>
      <c r="X1219" s="69">
        <f t="shared" si="875"/>
        <v>0</v>
      </c>
      <c r="Y1219" s="68">
        <f t="shared" si="876"/>
        <v>0</v>
      </c>
      <c r="Z1219" s="65">
        <f t="shared" si="877"/>
        <v>0</v>
      </c>
      <c r="AA1219" s="69">
        <f t="shared" si="878"/>
        <v>0</v>
      </c>
      <c r="AB1219" s="98">
        <f>SUMIF(BN1219:BU1219,"VERDADEIRO",BN$3:$BU1218)</f>
        <v>0</v>
      </c>
      <c r="AC1219" s="97">
        <f t="shared" si="854"/>
        <v>1216</v>
      </c>
      <c r="AD1219" s="89">
        <f>RTD("tryd.rtdserver",,"COT",B1219,"ULT")</f>
        <v>0</v>
      </c>
      <c r="AE1219" s="89">
        <f>RTD("tryd.rtdserver",,"COT",C1219,"ULT")</f>
        <v>0</v>
      </c>
      <c r="AF1219" s="89">
        <f>VLOOKUP($AC1219,LS_Coint_BD!$B$3:$AQ$1079,AF$2)*$AD1219+VLOOKUP($AC1219,LS_Coint_BD!$B$3:$AQ$1079,AF$2+1)</f>
        <v>0</v>
      </c>
      <c r="AG1219" s="89">
        <f>VLOOKUP($AC1219,LS_Coint_BD!$B$3:$AQ$1079,AG$2)*$AD1219+VLOOKUP($AC1219,LS_Coint_BD!$B$3:$AQ$1079,AG$2+1)</f>
        <v>0</v>
      </c>
      <c r="AH1219" s="89">
        <f>VLOOKUP($AC1219,LS_Coint_BD!$B$3:$AQ$1079,AH$2)*$AD1219+VLOOKUP($AC1219,LS_Coint_BD!$B$3:$AQ$1079,AH$2+1)</f>
        <v>0</v>
      </c>
      <c r="AI1219" s="89">
        <f>VLOOKUP($AC1219,LS_Coint_BD!$B$3:$AQ$1079,AI$2)*$AD1219+VLOOKUP($AC1219,LS_Coint_BD!$B$3:$AQ$1079,AI$2+1)</f>
        <v>0</v>
      </c>
      <c r="AJ1219" s="89">
        <f>VLOOKUP($AC1219,LS_Coint_BD!$B$3:$AQ$1079,AJ$2)*$AD1219+VLOOKUP($AC1219,LS_Coint_BD!$B$3:$AQ$1079,AJ$2+1)</f>
        <v>0</v>
      </c>
      <c r="AK1219" s="89">
        <f>VLOOKUP($AC1219,LS_Coint_BD!$B$3:$AQ$1079,AK$2)*$AD1219+VLOOKUP($AC1219,LS_Coint_BD!$B$3:$AQ$1079,AK$2+1)</f>
        <v>0</v>
      </c>
      <c r="AL1219" s="89">
        <f>VLOOKUP($AC1219,LS_Coint_BD!$B$3:$AQ$1079,AL$2)*$AD1219+VLOOKUP($AC1219,LS_Coint_BD!$B$3:$AQ$1079,AL$2+1)</f>
        <v>0</v>
      </c>
      <c r="AM1219" s="89">
        <f>VLOOKUP($AC1219,LS_Coint_BD!$B$3:$AQ$1079,AM$2)*$AD1219+VLOOKUP($AC1219,LS_Coint_BD!$B$3:$AQ$1079,AM$2+1)</f>
        <v>0</v>
      </c>
      <c r="AN1219" s="89">
        <f>VLOOKUP($AC1219,LS_Coint_BD!$B$3:$AQ$1079,AN$2)</f>
        <v>0</v>
      </c>
      <c r="AO1219" s="89">
        <f>VLOOKUP($AC1219,LS_Coint_BD!$B$3:$AQ$1079,AO$2)</f>
        <v>0</v>
      </c>
      <c r="AP1219" s="89">
        <f>VLOOKUP($AC1219,LS_Coint_BD!$B$3:$AQ$1079,AP$2)</f>
        <v>0</v>
      </c>
      <c r="AQ1219" s="89">
        <f>VLOOKUP($AC1219,LS_Coint_BD!$B$3:$AQ$1079,AQ$2)</f>
        <v>0</v>
      </c>
      <c r="AR1219" s="89">
        <f>VLOOKUP($AC1219,LS_Coint_BD!$B$3:$AQ$1079,AR$2)</f>
        <v>0</v>
      </c>
      <c r="AS1219" s="89">
        <f>VLOOKUP($AC1219,LS_Coint_BD!$B$3:$AQ$1079,AS$2)</f>
        <v>0</v>
      </c>
      <c r="AT1219" s="89">
        <f>VLOOKUP($AC1219,LS_Coint_BD!$B$3:$AQ$1079,AT$2)</f>
        <v>0</v>
      </c>
      <c r="AU1219" s="89">
        <f>VLOOKUP($AC1219,LS_Coint_BD!$B$3:$AQ$1079,AU$2)</f>
        <v>0</v>
      </c>
      <c r="AV1219" s="89">
        <f>VLOOKUP($AC1219,LS_Coint_BD!$B$3:$AQ$1079,AV$2)</f>
        <v>0</v>
      </c>
      <c r="AW1219" s="89">
        <f>VLOOKUP($AC1219,LS_Coint_BD!$B$3:$AQ$1079,AW$2)</f>
        <v>0</v>
      </c>
      <c r="AX1219" s="89">
        <f>VLOOKUP($AC1219,LS_Coint_BD!$B$3:$AQ$1079,AX$2)</f>
        <v>0</v>
      </c>
      <c r="AY1219" s="89">
        <f>VLOOKUP($AC1219,LS_Coint_BD!$B$3:$AQ$1079,AY$2)</f>
        <v>0</v>
      </c>
      <c r="AZ1219" s="89">
        <f>VLOOKUP($AC1219,LS_Coint_BD!$B$3:$AQ$1079,AZ$2)</f>
        <v>0</v>
      </c>
      <c r="BA1219" s="89">
        <f>VLOOKUP($AC1219,LS_Coint_BD!$B$3:$AQ$1079,BA$2)</f>
        <v>0</v>
      </c>
      <c r="BB1219" s="89">
        <f>VLOOKUP($AC1219,LS_Coint_BD!$B$3:$AQ$1079,BB$2)</f>
        <v>0</v>
      </c>
      <c r="BC1219" s="89">
        <f>VLOOKUP($AC1219,LS_Coint_BD!$B$3:$AQ$1079,BC$2)</f>
        <v>0</v>
      </c>
      <c r="BD1219" s="89">
        <f t="shared" si="879"/>
        <v>0</v>
      </c>
      <c r="BE1219" s="89">
        <f t="shared" si="880"/>
        <v>0</v>
      </c>
      <c r="BF1219" s="89">
        <f t="shared" si="881"/>
        <v>0</v>
      </c>
      <c r="BG1219" s="89">
        <f t="shared" si="882"/>
        <v>0</v>
      </c>
      <c r="BH1219" s="89">
        <f t="shared" si="883"/>
        <v>0</v>
      </c>
      <c r="BI1219" s="89">
        <f t="shared" si="884"/>
        <v>0</v>
      </c>
      <c r="BJ1219" s="89">
        <f t="shared" si="885"/>
        <v>0</v>
      </c>
      <c r="BK1219" s="89">
        <f t="shared" si="886"/>
        <v>0</v>
      </c>
      <c r="BL1219" s="89">
        <f t="shared" si="887"/>
        <v>0</v>
      </c>
      <c r="BM1219" s="89"/>
      <c r="BN1219" s="26" t="b">
        <f t="shared" si="888"/>
        <v>0</v>
      </c>
      <c r="BO1219" s="26" t="b">
        <f t="shared" si="889"/>
        <v>0</v>
      </c>
      <c r="BP1219" s="26" t="b">
        <f t="shared" si="890"/>
        <v>0</v>
      </c>
      <c r="BQ1219" s="26" t="b">
        <f t="shared" si="891"/>
        <v>0</v>
      </c>
      <c r="BR1219" s="26" t="b">
        <f t="shared" si="892"/>
        <v>0</v>
      </c>
      <c r="BS1219" s="26" t="b">
        <f t="shared" si="893"/>
        <v>0</v>
      </c>
      <c r="BT1219" s="26" t="b">
        <f t="shared" si="894"/>
        <v>0</v>
      </c>
      <c r="BU1219" s="26" t="b">
        <f t="shared" si="895"/>
        <v>0</v>
      </c>
    </row>
    <row r="1220" spans="2:73" ht="15" thickBot="1" x14ac:dyDescent="0.35">
      <c r="B1220" s="17">
        <f>VLOOKUP($AC1220,LS_Coint_BD!$B$3:$D$1079,2)</f>
        <v>0</v>
      </c>
      <c r="C1220" s="87">
        <f>VLOOKUP($AC1220,LS_Coint_BD!$B$3:$D$1079,3)</f>
        <v>0</v>
      </c>
      <c r="D1220" s="68">
        <f t="shared" si="855"/>
        <v>0</v>
      </c>
      <c r="E1220" s="65">
        <f t="shared" si="856"/>
        <v>0</v>
      </c>
      <c r="F1220" s="69">
        <f t="shared" si="857"/>
        <v>0</v>
      </c>
      <c r="G1220" s="68">
        <f t="shared" si="858"/>
        <v>0</v>
      </c>
      <c r="H1220" s="65">
        <f t="shared" si="859"/>
        <v>0</v>
      </c>
      <c r="I1220" s="69">
        <f t="shared" si="860"/>
        <v>0</v>
      </c>
      <c r="J1220" s="68">
        <f t="shared" si="861"/>
        <v>0</v>
      </c>
      <c r="K1220" s="65">
        <f t="shared" si="862"/>
        <v>0</v>
      </c>
      <c r="L1220" s="69">
        <f t="shared" si="863"/>
        <v>0</v>
      </c>
      <c r="M1220" s="68">
        <f t="shared" si="864"/>
        <v>0</v>
      </c>
      <c r="N1220" s="65">
        <f t="shared" si="865"/>
        <v>0</v>
      </c>
      <c r="O1220" s="69">
        <f t="shared" si="866"/>
        <v>0</v>
      </c>
      <c r="P1220" s="68">
        <f t="shared" si="867"/>
        <v>0</v>
      </c>
      <c r="Q1220" s="65">
        <f t="shared" si="868"/>
        <v>0</v>
      </c>
      <c r="R1220" s="69">
        <f t="shared" si="869"/>
        <v>0</v>
      </c>
      <c r="S1220" s="68">
        <f t="shared" si="870"/>
        <v>0</v>
      </c>
      <c r="T1220" s="65">
        <f t="shared" si="871"/>
        <v>0</v>
      </c>
      <c r="U1220" s="69">
        <f t="shared" si="872"/>
        <v>0</v>
      </c>
      <c r="V1220" s="68">
        <f t="shared" si="873"/>
        <v>0</v>
      </c>
      <c r="W1220" s="65">
        <f t="shared" si="874"/>
        <v>0</v>
      </c>
      <c r="X1220" s="69">
        <f t="shared" si="875"/>
        <v>0</v>
      </c>
      <c r="Y1220" s="68">
        <f t="shared" si="876"/>
        <v>0</v>
      </c>
      <c r="Z1220" s="65">
        <f t="shared" si="877"/>
        <v>0</v>
      </c>
      <c r="AA1220" s="69">
        <f t="shared" si="878"/>
        <v>0</v>
      </c>
      <c r="AB1220" s="98">
        <f>SUMIF(BN1220:BU1220,"VERDADEIRO",BN$3:$BU1219)</f>
        <v>0</v>
      </c>
      <c r="AC1220" s="97">
        <f t="shared" si="854"/>
        <v>1217</v>
      </c>
      <c r="AD1220" s="89">
        <f>RTD("tryd.rtdserver",,"COT",B1220,"ULT")</f>
        <v>0</v>
      </c>
      <c r="AE1220" s="89">
        <f>RTD("tryd.rtdserver",,"COT",C1220,"ULT")</f>
        <v>0</v>
      </c>
      <c r="AF1220" s="89">
        <f>VLOOKUP($AC1220,LS_Coint_BD!$B$3:$AQ$1079,AF$2)*$AD1220+VLOOKUP($AC1220,LS_Coint_BD!$B$3:$AQ$1079,AF$2+1)</f>
        <v>0</v>
      </c>
      <c r="AG1220" s="89">
        <f>VLOOKUP($AC1220,LS_Coint_BD!$B$3:$AQ$1079,AG$2)*$AD1220+VLOOKUP($AC1220,LS_Coint_BD!$B$3:$AQ$1079,AG$2+1)</f>
        <v>0</v>
      </c>
      <c r="AH1220" s="89">
        <f>VLOOKUP($AC1220,LS_Coint_BD!$B$3:$AQ$1079,AH$2)*$AD1220+VLOOKUP($AC1220,LS_Coint_BD!$B$3:$AQ$1079,AH$2+1)</f>
        <v>0</v>
      </c>
      <c r="AI1220" s="89">
        <f>VLOOKUP($AC1220,LS_Coint_BD!$B$3:$AQ$1079,AI$2)*$AD1220+VLOOKUP($AC1220,LS_Coint_BD!$B$3:$AQ$1079,AI$2+1)</f>
        <v>0</v>
      </c>
      <c r="AJ1220" s="89">
        <f>VLOOKUP($AC1220,LS_Coint_BD!$B$3:$AQ$1079,AJ$2)*$AD1220+VLOOKUP($AC1220,LS_Coint_BD!$B$3:$AQ$1079,AJ$2+1)</f>
        <v>0</v>
      </c>
      <c r="AK1220" s="89">
        <f>VLOOKUP($AC1220,LS_Coint_BD!$B$3:$AQ$1079,AK$2)*$AD1220+VLOOKUP($AC1220,LS_Coint_BD!$B$3:$AQ$1079,AK$2+1)</f>
        <v>0</v>
      </c>
      <c r="AL1220" s="89">
        <f>VLOOKUP($AC1220,LS_Coint_BD!$B$3:$AQ$1079,AL$2)*$AD1220+VLOOKUP($AC1220,LS_Coint_BD!$B$3:$AQ$1079,AL$2+1)</f>
        <v>0</v>
      </c>
      <c r="AM1220" s="89">
        <f>VLOOKUP($AC1220,LS_Coint_BD!$B$3:$AQ$1079,AM$2)*$AD1220+VLOOKUP($AC1220,LS_Coint_BD!$B$3:$AQ$1079,AM$2+1)</f>
        <v>0</v>
      </c>
      <c r="AN1220" s="89">
        <f>VLOOKUP($AC1220,LS_Coint_BD!$B$3:$AQ$1079,AN$2)</f>
        <v>0</v>
      </c>
      <c r="AO1220" s="89">
        <f>VLOOKUP($AC1220,LS_Coint_BD!$B$3:$AQ$1079,AO$2)</f>
        <v>0</v>
      </c>
      <c r="AP1220" s="89">
        <f>VLOOKUP($AC1220,LS_Coint_BD!$B$3:$AQ$1079,AP$2)</f>
        <v>0</v>
      </c>
      <c r="AQ1220" s="89">
        <f>VLOOKUP($AC1220,LS_Coint_BD!$B$3:$AQ$1079,AQ$2)</f>
        <v>0</v>
      </c>
      <c r="AR1220" s="89">
        <f>VLOOKUP($AC1220,LS_Coint_BD!$B$3:$AQ$1079,AR$2)</f>
        <v>0</v>
      </c>
      <c r="AS1220" s="89">
        <f>VLOOKUP($AC1220,LS_Coint_BD!$B$3:$AQ$1079,AS$2)</f>
        <v>0</v>
      </c>
      <c r="AT1220" s="89">
        <f>VLOOKUP($AC1220,LS_Coint_BD!$B$3:$AQ$1079,AT$2)</f>
        <v>0</v>
      </c>
      <c r="AU1220" s="89">
        <f>VLOOKUP($AC1220,LS_Coint_BD!$B$3:$AQ$1079,AU$2)</f>
        <v>0</v>
      </c>
      <c r="AV1220" s="89">
        <f>VLOOKUP($AC1220,LS_Coint_BD!$B$3:$AQ$1079,AV$2)</f>
        <v>0</v>
      </c>
      <c r="AW1220" s="89">
        <f>VLOOKUP($AC1220,LS_Coint_BD!$B$3:$AQ$1079,AW$2)</f>
        <v>0</v>
      </c>
      <c r="AX1220" s="89">
        <f>VLOOKUP($AC1220,LS_Coint_BD!$B$3:$AQ$1079,AX$2)</f>
        <v>0</v>
      </c>
      <c r="AY1220" s="89">
        <f>VLOOKUP($AC1220,LS_Coint_BD!$B$3:$AQ$1079,AY$2)</f>
        <v>0</v>
      </c>
      <c r="AZ1220" s="89">
        <f>VLOOKUP($AC1220,LS_Coint_BD!$B$3:$AQ$1079,AZ$2)</f>
        <v>0</v>
      </c>
      <c r="BA1220" s="89">
        <f>VLOOKUP($AC1220,LS_Coint_BD!$B$3:$AQ$1079,BA$2)</f>
        <v>0</v>
      </c>
      <c r="BB1220" s="89">
        <f>VLOOKUP($AC1220,LS_Coint_BD!$B$3:$AQ$1079,BB$2)</f>
        <v>0</v>
      </c>
      <c r="BC1220" s="89">
        <f>VLOOKUP($AC1220,LS_Coint_BD!$B$3:$AQ$1079,BC$2)</f>
        <v>0</v>
      </c>
      <c r="BD1220" s="89">
        <f t="shared" si="879"/>
        <v>0</v>
      </c>
      <c r="BE1220" s="89">
        <f t="shared" si="880"/>
        <v>0</v>
      </c>
      <c r="BF1220" s="89">
        <f t="shared" si="881"/>
        <v>0</v>
      </c>
      <c r="BG1220" s="89">
        <f t="shared" si="882"/>
        <v>0</v>
      </c>
      <c r="BH1220" s="89">
        <f t="shared" si="883"/>
        <v>0</v>
      </c>
      <c r="BI1220" s="89">
        <f t="shared" si="884"/>
        <v>0</v>
      </c>
      <c r="BJ1220" s="89">
        <f t="shared" si="885"/>
        <v>0</v>
      </c>
      <c r="BK1220" s="89">
        <f t="shared" si="886"/>
        <v>0</v>
      </c>
      <c r="BL1220" s="89">
        <f t="shared" si="887"/>
        <v>0</v>
      </c>
      <c r="BM1220" s="89"/>
      <c r="BN1220" s="26" t="b">
        <f t="shared" si="888"/>
        <v>0</v>
      </c>
      <c r="BO1220" s="26" t="b">
        <f t="shared" si="889"/>
        <v>0</v>
      </c>
      <c r="BP1220" s="26" t="b">
        <f t="shared" si="890"/>
        <v>0</v>
      </c>
      <c r="BQ1220" s="26" t="b">
        <f t="shared" si="891"/>
        <v>0</v>
      </c>
      <c r="BR1220" s="26" t="b">
        <f t="shared" si="892"/>
        <v>0</v>
      </c>
      <c r="BS1220" s="26" t="b">
        <f t="shared" si="893"/>
        <v>0</v>
      </c>
      <c r="BT1220" s="26" t="b">
        <f t="shared" si="894"/>
        <v>0</v>
      </c>
      <c r="BU1220" s="26" t="b">
        <f t="shared" si="895"/>
        <v>0</v>
      </c>
    </row>
    <row r="1221" spans="2:73" ht="15" thickBot="1" x14ac:dyDescent="0.35">
      <c r="B1221" s="17">
        <f>VLOOKUP($AC1221,LS_Coint_BD!$B$3:$D$1079,2)</f>
        <v>0</v>
      </c>
      <c r="C1221" s="87">
        <f>VLOOKUP($AC1221,LS_Coint_BD!$B$3:$D$1079,3)</f>
        <v>0</v>
      </c>
      <c r="D1221" s="68">
        <f t="shared" si="855"/>
        <v>0</v>
      </c>
      <c r="E1221" s="65">
        <f t="shared" si="856"/>
        <v>0</v>
      </c>
      <c r="F1221" s="69">
        <f t="shared" si="857"/>
        <v>0</v>
      </c>
      <c r="G1221" s="68">
        <f t="shared" si="858"/>
        <v>0</v>
      </c>
      <c r="H1221" s="65">
        <f t="shared" si="859"/>
        <v>0</v>
      </c>
      <c r="I1221" s="69">
        <f t="shared" si="860"/>
        <v>0</v>
      </c>
      <c r="J1221" s="68">
        <f t="shared" si="861"/>
        <v>0</v>
      </c>
      <c r="K1221" s="65">
        <f t="shared" si="862"/>
        <v>0</v>
      </c>
      <c r="L1221" s="69">
        <f t="shared" si="863"/>
        <v>0</v>
      </c>
      <c r="M1221" s="68">
        <f t="shared" si="864"/>
        <v>0</v>
      </c>
      <c r="N1221" s="65">
        <f t="shared" si="865"/>
        <v>0</v>
      </c>
      <c r="O1221" s="69">
        <f t="shared" si="866"/>
        <v>0</v>
      </c>
      <c r="P1221" s="68">
        <f t="shared" si="867"/>
        <v>0</v>
      </c>
      <c r="Q1221" s="65">
        <f t="shared" si="868"/>
        <v>0</v>
      </c>
      <c r="R1221" s="69">
        <f t="shared" si="869"/>
        <v>0</v>
      </c>
      <c r="S1221" s="68">
        <f t="shared" si="870"/>
        <v>0</v>
      </c>
      <c r="T1221" s="65">
        <f t="shared" si="871"/>
        <v>0</v>
      </c>
      <c r="U1221" s="69">
        <f t="shared" si="872"/>
        <v>0</v>
      </c>
      <c r="V1221" s="68">
        <f t="shared" si="873"/>
        <v>0</v>
      </c>
      <c r="W1221" s="65">
        <f t="shared" si="874"/>
        <v>0</v>
      </c>
      <c r="X1221" s="69">
        <f t="shared" si="875"/>
        <v>0</v>
      </c>
      <c r="Y1221" s="68">
        <f t="shared" si="876"/>
        <v>0</v>
      </c>
      <c r="Z1221" s="65">
        <f t="shared" si="877"/>
        <v>0</v>
      </c>
      <c r="AA1221" s="69">
        <f t="shared" si="878"/>
        <v>0</v>
      </c>
      <c r="AB1221" s="98">
        <f>SUMIF(BN1221:BU1221,"VERDADEIRO",BN$3:$BU1220)</f>
        <v>0</v>
      </c>
      <c r="AC1221" s="97">
        <f t="shared" si="854"/>
        <v>1218</v>
      </c>
      <c r="AD1221" s="89">
        <f>RTD("tryd.rtdserver",,"COT",B1221,"ULT")</f>
        <v>0</v>
      </c>
      <c r="AE1221" s="89">
        <f>RTD("tryd.rtdserver",,"COT",C1221,"ULT")</f>
        <v>0</v>
      </c>
      <c r="AF1221" s="89">
        <f>VLOOKUP($AC1221,LS_Coint_BD!$B$3:$AQ$1079,AF$2)*$AD1221+VLOOKUP($AC1221,LS_Coint_BD!$B$3:$AQ$1079,AF$2+1)</f>
        <v>0</v>
      </c>
      <c r="AG1221" s="89">
        <f>VLOOKUP($AC1221,LS_Coint_BD!$B$3:$AQ$1079,AG$2)*$AD1221+VLOOKUP($AC1221,LS_Coint_BD!$B$3:$AQ$1079,AG$2+1)</f>
        <v>0</v>
      </c>
      <c r="AH1221" s="89">
        <f>VLOOKUP($AC1221,LS_Coint_BD!$B$3:$AQ$1079,AH$2)*$AD1221+VLOOKUP($AC1221,LS_Coint_BD!$B$3:$AQ$1079,AH$2+1)</f>
        <v>0</v>
      </c>
      <c r="AI1221" s="89">
        <f>VLOOKUP($AC1221,LS_Coint_BD!$B$3:$AQ$1079,AI$2)*$AD1221+VLOOKUP($AC1221,LS_Coint_BD!$B$3:$AQ$1079,AI$2+1)</f>
        <v>0</v>
      </c>
      <c r="AJ1221" s="89">
        <f>VLOOKUP($AC1221,LS_Coint_BD!$B$3:$AQ$1079,AJ$2)*$AD1221+VLOOKUP($AC1221,LS_Coint_BD!$B$3:$AQ$1079,AJ$2+1)</f>
        <v>0</v>
      </c>
      <c r="AK1221" s="89">
        <f>VLOOKUP($AC1221,LS_Coint_BD!$B$3:$AQ$1079,AK$2)*$AD1221+VLOOKUP($AC1221,LS_Coint_BD!$B$3:$AQ$1079,AK$2+1)</f>
        <v>0</v>
      </c>
      <c r="AL1221" s="89">
        <f>VLOOKUP($AC1221,LS_Coint_BD!$B$3:$AQ$1079,AL$2)*$AD1221+VLOOKUP($AC1221,LS_Coint_BD!$B$3:$AQ$1079,AL$2+1)</f>
        <v>0</v>
      </c>
      <c r="AM1221" s="89">
        <f>VLOOKUP($AC1221,LS_Coint_BD!$B$3:$AQ$1079,AM$2)*$AD1221+VLOOKUP($AC1221,LS_Coint_BD!$B$3:$AQ$1079,AM$2+1)</f>
        <v>0</v>
      </c>
      <c r="AN1221" s="89">
        <f>VLOOKUP($AC1221,LS_Coint_BD!$B$3:$AQ$1079,AN$2)</f>
        <v>0</v>
      </c>
      <c r="AO1221" s="89">
        <f>VLOOKUP($AC1221,LS_Coint_BD!$B$3:$AQ$1079,AO$2)</f>
        <v>0</v>
      </c>
      <c r="AP1221" s="89">
        <f>VLOOKUP($AC1221,LS_Coint_BD!$B$3:$AQ$1079,AP$2)</f>
        <v>0</v>
      </c>
      <c r="AQ1221" s="89">
        <f>VLOOKUP($AC1221,LS_Coint_BD!$B$3:$AQ$1079,AQ$2)</f>
        <v>0</v>
      </c>
      <c r="AR1221" s="89">
        <f>VLOOKUP($AC1221,LS_Coint_BD!$B$3:$AQ$1079,AR$2)</f>
        <v>0</v>
      </c>
      <c r="AS1221" s="89">
        <f>VLOOKUP($AC1221,LS_Coint_BD!$B$3:$AQ$1079,AS$2)</f>
        <v>0</v>
      </c>
      <c r="AT1221" s="89">
        <f>VLOOKUP($AC1221,LS_Coint_BD!$B$3:$AQ$1079,AT$2)</f>
        <v>0</v>
      </c>
      <c r="AU1221" s="89">
        <f>VLOOKUP($AC1221,LS_Coint_BD!$B$3:$AQ$1079,AU$2)</f>
        <v>0</v>
      </c>
      <c r="AV1221" s="89">
        <f>VLOOKUP($AC1221,LS_Coint_BD!$B$3:$AQ$1079,AV$2)</f>
        <v>0</v>
      </c>
      <c r="AW1221" s="89">
        <f>VLOOKUP($AC1221,LS_Coint_BD!$B$3:$AQ$1079,AW$2)</f>
        <v>0</v>
      </c>
      <c r="AX1221" s="89">
        <f>VLOOKUP($AC1221,LS_Coint_BD!$B$3:$AQ$1079,AX$2)</f>
        <v>0</v>
      </c>
      <c r="AY1221" s="89">
        <f>VLOOKUP($AC1221,LS_Coint_BD!$B$3:$AQ$1079,AY$2)</f>
        <v>0</v>
      </c>
      <c r="AZ1221" s="89">
        <f>VLOOKUP($AC1221,LS_Coint_BD!$B$3:$AQ$1079,AZ$2)</f>
        <v>0</v>
      </c>
      <c r="BA1221" s="89">
        <f>VLOOKUP($AC1221,LS_Coint_BD!$B$3:$AQ$1079,BA$2)</f>
        <v>0</v>
      </c>
      <c r="BB1221" s="89">
        <f>VLOOKUP($AC1221,LS_Coint_BD!$B$3:$AQ$1079,BB$2)</f>
        <v>0</v>
      </c>
      <c r="BC1221" s="89">
        <f>VLOOKUP($AC1221,LS_Coint_BD!$B$3:$AQ$1079,BC$2)</f>
        <v>0</v>
      </c>
      <c r="BD1221" s="89">
        <f t="shared" si="879"/>
        <v>0</v>
      </c>
      <c r="BE1221" s="89">
        <f t="shared" si="880"/>
        <v>0</v>
      </c>
      <c r="BF1221" s="89">
        <f t="shared" si="881"/>
        <v>0</v>
      </c>
      <c r="BG1221" s="89">
        <f t="shared" si="882"/>
        <v>0</v>
      </c>
      <c r="BH1221" s="89">
        <f t="shared" si="883"/>
        <v>0</v>
      </c>
      <c r="BI1221" s="89">
        <f t="shared" si="884"/>
        <v>0</v>
      </c>
      <c r="BJ1221" s="89">
        <f t="shared" si="885"/>
        <v>0</v>
      </c>
      <c r="BK1221" s="89">
        <f t="shared" si="886"/>
        <v>0</v>
      </c>
      <c r="BL1221" s="89">
        <f t="shared" si="887"/>
        <v>0</v>
      </c>
      <c r="BM1221" s="89"/>
      <c r="BN1221" s="26" t="b">
        <f t="shared" si="888"/>
        <v>0</v>
      </c>
      <c r="BO1221" s="26" t="b">
        <f t="shared" si="889"/>
        <v>0</v>
      </c>
      <c r="BP1221" s="26" t="b">
        <f t="shared" si="890"/>
        <v>0</v>
      </c>
      <c r="BQ1221" s="26" t="b">
        <f t="shared" si="891"/>
        <v>0</v>
      </c>
      <c r="BR1221" s="26" t="b">
        <f t="shared" si="892"/>
        <v>0</v>
      </c>
      <c r="BS1221" s="26" t="b">
        <f t="shared" si="893"/>
        <v>0</v>
      </c>
      <c r="BT1221" s="26" t="b">
        <f t="shared" si="894"/>
        <v>0</v>
      </c>
      <c r="BU1221" s="26" t="b">
        <f t="shared" si="895"/>
        <v>0</v>
      </c>
    </row>
    <row r="1222" spans="2:73" ht="15" thickBot="1" x14ac:dyDescent="0.35">
      <c r="B1222" s="17">
        <f>VLOOKUP($AC1222,LS_Coint_BD!$B$3:$D$1079,2)</f>
        <v>0</v>
      </c>
      <c r="C1222" s="87">
        <f>VLOOKUP($AC1222,LS_Coint_BD!$B$3:$D$1079,3)</f>
        <v>0</v>
      </c>
      <c r="D1222" s="68">
        <f t="shared" si="855"/>
        <v>0</v>
      </c>
      <c r="E1222" s="65">
        <f t="shared" si="856"/>
        <v>0</v>
      </c>
      <c r="F1222" s="69">
        <f t="shared" si="857"/>
        <v>0</v>
      </c>
      <c r="G1222" s="68">
        <f t="shared" si="858"/>
        <v>0</v>
      </c>
      <c r="H1222" s="65">
        <f t="shared" si="859"/>
        <v>0</v>
      </c>
      <c r="I1222" s="69">
        <f t="shared" si="860"/>
        <v>0</v>
      </c>
      <c r="J1222" s="68">
        <f t="shared" si="861"/>
        <v>0</v>
      </c>
      <c r="K1222" s="65">
        <f t="shared" si="862"/>
        <v>0</v>
      </c>
      <c r="L1222" s="69">
        <f t="shared" si="863"/>
        <v>0</v>
      </c>
      <c r="M1222" s="68">
        <f t="shared" si="864"/>
        <v>0</v>
      </c>
      <c r="N1222" s="65">
        <f t="shared" si="865"/>
        <v>0</v>
      </c>
      <c r="O1222" s="69">
        <f t="shared" si="866"/>
        <v>0</v>
      </c>
      <c r="P1222" s="68">
        <f t="shared" si="867"/>
        <v>0</v>
      </c>
      <c r="Q1222" s="65">
        <f t="shared" si="868"/>
        <v>0</v>
      </c>
      <c r="R1222" s="69">
        <f t="shared" si="869"/>
        <v>0</v>
      </c>
      <c r="S1222" s="68">
        <f t="shared" si="870"/>
        <v>0</v>
      </c>
      <c r="T1222" s="65">
        <f t="shared" si="871"/>
        <v>0</v>
      </c>
      <c r="U1222" s="69">
        <f t="shared" si="872"/>
        <v>0</v>
      </c>
      <c r="V1222" s="68">
        <f t="shared" si="873"/>
        <v>0</v>
      </c>
      <c r="W1222" s="65">
        <f t="shared" si="874"/>
        <v>0</v>
      </c>
      <c r="X1222" s="69">
        <f t="shared" si="875"/>
        <v>0</v>
      </c>
      <c r="Y1222" s="68">
        <f t="shared" si="876"/>
        <v>0</v>
      </c>
      <c r="Z1222" s="65">
        <f t="shared" si="877"/>
        <v>0</v>
      </c>
      <c r="AA1222" s="69">
        <f t="shared" si="878"/>
        <v>0</v>
      </c>
      <c r="AB1222" s="98">
        <f>SUMIF(BN1222:BU1222,"VERDADEIRO",BN$3:$BU1221)</f>
        <v>0</v>
      </c>
      <c r="AC1222" s="97">
        <f t="shared" ref="AC1222:AC1285" si="896">AC1221+1</f>
        <v>1219</v>
      </c>
      <c r="AD1222" s="89">
        <f>RTD("tryd.rtdserver",,"COT",B1222,"ULT")</f>
        <v>0</v>
      </c>
      <c r="AE1222" s="89">
        <f>RTD("tryd.rtdserver",,"COT",C1222,"ULT")</f>
        <v>0</v>
      </c>
      <c r="AF1222" s="89">
        <f>VLOOKUP($AC1222,LS_Coint_BD!$B$3:$AQ$1079,AF$2)*$AD1222+VLOOKUP($AC1222,LS_Coint_BD!$B$3:$AQ$1079,AF$2+1)</f>
        <v>0</v>
      </c>
      <c r="AG1222" s="89">
        <f>VLOOKUP($AC1222,LS_Coint_BD!$B$3:$AQ$1079,AG$2)*$AD1222+VLOOKUP($AC1222,LS_Coint_BD!$B$3:$AQ$1079,AG$2+1)</f>
        <v>0</v>
      </c>
      <c r="AH1222" s="89">
        <f>VLOOKUP($AC1222,LS_Coint_BD!$B$3:$AQ$1079,AH$2)*$AD1222+VLOOKUP($AC1222,LS_Coint_BD!$B$3:$AQ$1079,AH$2+1)</f>
        <v>0</v>
      </c>
      <c r="AI1222" s="89">
        <f>VLOOKUP($AC1222,LS_Coint_BD!$B$3:$AQ$1079,AI$2)*$AD1222+VLOOKUP($AC1222,LS_Coint_BD!$B$3:$AQ$1079,AI$2+1)</f>
        <v>0</v>
      </c>
      <c r="AJ1222" s="89">
        <f>VLOOKUP($AC1222,LS_Coint_BD!$B$3:$AQ$1079,AJ$2)*$AD1222+VLOOKUP($AC1222,LS_Coint_BD!$B$3:$AQ$1079,AJ$2+1)</f>
        <v>0</v>
      </c>
      <c r="AK1222" s="89">
        <f>VLOOKUP($AC1222,LS_Coint_BD!$B$3:$AQ$1079,AK$2)*$AD1222+VLOOKUP($AC1222,LS_Coint_BD!$B$3:$AQ$1079,AK$2+1)</f>
        <v>0</v>
      </c>
      <c r="AL1222" s="89">
        <f>VLOOKUP($AC1222,LS_Coint_BD!$B$3:$AQ$1079,AL$2)*$AD1222+VLOOKUP($AC1222,LS_Coint_BD!$B$3:$AQ$1079,AL$2+1)</f>
        <v>0</v>
      </c>
      <c r="AM1222" s="89">
        <f>VLOOKUP($AC1222,LS_Coint_BD!$B$3:$AQ$1079,AM$2)*$AD1222+VLOOKUP($AC1222,LS_Coint_BD!$B$3:$AQ$1079,AM$2+1)</f>
        <v>0</v>
      </c>
      <c r="AN1222" s="89">
        <f>VLOOKUP($AC1222,LS_Coint_BD!$B$3:$AQ$1079,AN$2)</f>
        <v>0</v>
      </c>
      <c r="AO1222" s="89">
        <f>VLOOKUP($AC1222,LS_Coint_BD!$B$3:$AQ$1079,AO$2)</f>
        <v>0</v>
      </c>
      <c r="AP1222" s="89">
        <f>VLOOKUP($AC1222,LS_Coint_BD!$B$3:$AQ$1079,AP$2)</f>
        <v>0</v>
      </c>
      <c r="AQ1222" s="89">
        <f>VLOOKUP($AC1222,LS_Coint_BD!$B$3:$AQ$1079,AQ$2)</f>
        <v>0</v>
      </c>
      <c r="AR1222" s="89">
        <f>VLOOKUP($AC1222,LS_Coint_BD!$B$3:$AQ$1079,AR$2)</f>
        <v>0</v>
      </c>
      <c r="AS1222" s="89">
        <f>VLOOKUP($AC1222,LS_Coint_BD!$B$3:$AQ$1079,AS$2)</f>
        <v>0</v>
      </c>
      <c r="AT1222" s="89">
        <f>VLOOKUP($AC1222,LS_Coint_BD!$B$3:$AQ$1079,AT$2)</f>
        <v>0</v>
      </c>
      <c r="AU1222" s="89">
        <f>VLOOKUP($AC1222,LS_Coint_BD!$B$3:$AQ$1079,AU$2)</f>
        <v>0</v>
      </c>
      <c r="AV1222" s="89">
        <f>VLOOKUP($AC1222,LS_Coint_BD!$B$3:$AQ$1079,AV$2)</f>
        <v>0</v>
      </c>
      <c r="AW1222" s="89">
        <f>VLOOKUP($AC1222,LS_Coint_BD!$B$3:$AQ$1079,AW$2)</f>
        <v>0</v>
      </c>
      <c r="AX1222" s="89">
        <f>VLOOKUP($AC1222,LS_Coint_BD!$B$3:$AQ$1079,AX$2)</f>
        <v>0</v>
      </c>
      <c r="AY1222" s="89">
        <f>VLOOKUP($AC1222,LS_Coint_BD!$B$3:$AQ$1079,AY$2)</f>
        <v>0</v>
      </c>
      <c r="AZ1222" s="89">
        <f>VLOOKUP($AC1222,LS_Coint_BD!$B$3:$AQ$1079,AZ$2)</f>
        <v>0</v>
      </c>
      <c r="BA1222" s="89">
        <f>VLOOKUP($AC1222,LS_Coint_BD!$B$3:$AQ$1079,BA$2)</f>
        <v>0</v>
      </c>
      <c r="BB1222" s="89">
        <f>VLOOKUP($AC1222,LS_Coint_BD!$B$3:$AQ$1079,BB$2)</f>
        <v>0</v>
      </c>
      <c r="BC1222" s="89">
        <f>VLOOKUP($AC1222,LS_Coint_BD!$B$3:$AQ$1079,BC$2)</f>
        <v>0</v>
      </c>
      <c r="BD1222" s="89">
        <f t="shared" si="879"/>
        <v>0</v>
      </c>
      <c r="BE1222" s="89">
        <f t="shared" si="880"/>
        <v>0</v>
      </c>
      <c r="BF1222" s="89">
        <f t="shared" si="881"/>
        <v>0</v>
      </c>
      <c r="BG1222" s="89">
        <f t="shared" si="882"/>
        <v>0</v>
      </c>
      <c r="BH1222" s="89">
        <f t="shared" si="883"/>
        <v>0</v>
      </c>
      <c r="BI1222" s="89">
        <f t="shared" si="884"/>
        <v>0</v>
      </c>
      <c r="BJ1222" s="89">
        <f t="shared" si="885"/>
        <v>0</v>
      </c>
      <c r="BK1222" s="89">
        <f t="shared" si="886"/>
        <v>0</v>
      </c>
      <c r="BL1222" s="89">
        <f t="shared" si="887"/>
        <v>0</v>
      </c>
      <c r="BM1222" s="89"/>
      <c r="BN1222" s="26" t="b">
        <f t="shared" si="888"/>
        <v>0</v>
      </c>
      <c r="BO1222" s="26" t="b">
        <f t="shared" si="889"/>
        <v>0</v>
      </c>
      <c r="BP1222" s="26" t="b">
        <f t="shared" si="890"/>
        <v>0</v>
      </c>
      <c r="BQ1222" s="26" t="b">
        <f t="shared" si="891"/>
        <v>0</v>
      </c>
      <c r="BR1222" s="26" t="b">
        <f t="shared" si="892"/>
        <v>0</v>
      </c>
      <c r="BS1222" s="26" t="b">
        <f t="shared" si="893"/>
        <v>0</v>
      </c>
      <c r="BT1222" s="26" t="b">
        <f t="shared" si="894"/>
        <v>0</v>
      </c>
      <c r="BU1222" s="26" t="b">
        <f t="shared" si="895"/>
        <v>0</v>
      </c>
    </row>
    <row r="1223" spans="2:73" ht="15" thickBot="1" x14ac:dyDescent="0.35">
      <c r="B1223" s="17">
        <f>VLOOKUP($AC1223,LS_Coint_BD!$B$3:$D$1079,2)</f>
        <v>0</v>
      </c>
      <c r="C1223" s="87">
        <f>VLOOKUP($AC1223,LS_Coint_BD!$B$3:$D$1079,3)</f>
        <v>0</v>
      </c>
      <c r="D1223" s="68">
        <f t="shared" si="855"/>
        <v>0</v>
      </c>
      <c r="E1223" s="65">
        <f t="shared" si="856"/>
        <v>0</v>
      </c>
      <c r="F1223" s="69">
        <f t="shared" si="857"/>
        <v>0</v>
      </c>
      <c r="G1223" s="68">
        <f t="shared" si="858"/>
        <v>0</v>
      </c>
      <c r="H1223" s="65">
        <f t="shared" si="859"/>
        <v>0</v>
      </c>
      <c r="I1223" s="69">
        <f t="shared" si="860"/>
        <v>0</v>
      </c>
      <c r="J1223" s="68">
        <f t="shared" si="861"/>
        <v>0</v>
      </c>
      <c r="K1223" s="65">
        <f t="shared" si="862"/>
        <v>0</v>
      </c>
      <c r="L1223" s="69">
        <f t="shared" si="863"/>
        <v>0</v>
      </c>
      <c r="M1223" s="68">
        <f t="shared" si="864"/>
        <v>0</v>
      </c>
      <c r="N1223" s="65">
        <f t="shared" si="865"/>
        <v>0</v>
      </c>
      <c r="O1223" s="69">
        <f t="shared" si="866"/>
        <v>0</v>
      </c>
      <c r="P1223" s="68">
        <f t="shared" si="867"/>
        <v>0</v>
      </c>
      <c r="Q1223" s="65">
        <f t="shared" si="868"/>
        <v>0</v>
      </c>
      <c r="R1223" s="69">
        <f t="shared" si="869"/>
        <v>0</v>
      </c>
      <c r="S1223" s="68">
        <f t="shared" si="870"/>
        <v>0</v>
      </c>
      <c r="T1223" s="65">
        <f t="shared" si="871"/>
        <v>0</v>
      </c>
      <c r="U1223" s="69">
        <f t="shared" si="872"/>
        <v>0</v>
      </c>
      <c r="V1223" s="68">
        <f t="shared" si="873"/>
        <v>0</v>
      </c>
      <c r="W1223" s="65">
        <f t="shared" si="874"/>
        <v>0</v>
      </c>
      <c r="X1223" s="69">
        <f t="shared" si="875"/>
        <v>0</v>
      </c>
      <c r="Y1223" s="68">
        <f t="shared" si="876"/>
        <v>0</v>
      </c>
      <c r="Z1223" s="65">
        <f t="shared" si="877"/>
        <v>0</v>
      </c>
      <c r="AA1223" s="69">
        <f t="shared" si="878"/>
        <v>0</v>
      </c>
      <c r="AB1223" s="98">
        <f>SUMIF(BN1223:BU1223,"VERDADEIRO",BN$3:$BU1222)</f>
        <v>0</v>
      </c>
      <c r="AC1223" s="97">
        <f t="shared" si="896"/>
        <v>1220</v>
      </c>
      <c r="AD1223" s="89">
        <f>RTD("tryd.rtdserver",,"COT",B1223,"ULT")</f>
        <v>0</v>
      </c>
      <c r="AE1223" s="89">
        <f>RTD("tryd.rtdserver",,"COT",C1223,"ULT")</f>
        <v>0</v>
      </c>
      <c r="AF1223" s="89">
        <f>VLOOKUP($AC1223,LS_Coint_BD!$B$3:$AQ$1079,AF$2)*$AD1223+VLOOKUP($AC1223,LS_Coint_BD!$B$3:$AQ$1079,AF$2+1)</f>
        <v>0</v>
      </c>
      <c r="AG1223" s="89">
        <f>VLOOKUP($AC1223,LS_Coint_BD!$B$3:$AQ$1079,AG$2)*$AD1223+VLOOKUP($AC1223,LS_Coint_BD!$B$3:$AQ$1079,AG$2+1)</f>
        <v>0</v>
      </c>
      <c r="AH1223" s="89">
        <f>VLOOKUP($AC1223,LS_Coint_BD!$B$3:$AQ$1079,AH$2)*$AD1223+VLOOKUP($AC1223,LS_Coint_BD!$B$3:$AQ$1079,AH$2+1)</f>
        <v>0</v>
      </c>
      <c r="AI1223" s="89">
        <f>VLOOKUP($AC1223,LS_Coint_BD!$B$3:$AQ$1079,AI$2)*$AD1223+VLOOKUP($AC1223,LS_Coint_BD!$B$3:$AQ$1079,AI$2+1)</f>
        <v>0</v>
      </c>
      <c r="AJ1223" s="89">
        <f>VLOOKUP($AC1223,LS_Coint_BD!$B$3:$AQ$1079,AJ$2)*$AD1223+VLOOKUP($AC1223,LS_Coint_BD!$B$3:$AQ$1079,AJ$2+1)</f>
        <v>0</v>
      </c>
      <c r="AK1223" s="89">
        <f>VLOOKUP($AC1223,LS_Coint_BD!$B$3:$AQ$1079,AK$2)*$AD1223+VLOOKUP($AC1223,LS_Coint_BD!$B$3:$AQ$1079,AK$2+1)</f>
        <v>0</v>
      </c>
      <c r="AL1223" s="89">
        <f>VLOOKUP($AC1223,LS_Coint_BD!$B$3:$AQ$1079,AL$2)*$AD1223+VLOOKUP($AC1223,LS_Coint_BD!$B$3:$AQ$1079,AL$2+1)</f>
        <v>0</v>
      </c>
      <c r="AM1223" s="89">
        <f>VLOOKUP($AC1223,LS_Coint_BD!$B$3:$AQ$1079,AM$2)*$AD1223+VLOOKUP($AC1223,LS_Coint_BD!$B$3:$AQ$1079,AM$2+1)</f>
        <v>0</v>
      </c>
      <c r="AN1223" s="89">
        <f>VLOOKUP($AC1223,LS_Coint_BD!$B$3:$AQ$1079,AN$2)</f>
        <v>0</v>
      </c>
      <c r="AO1223" s="89">
        <f>VLOOKUP($AC1223,LS_Coint_BD!$B$3:$AQ$1079,AO$2)</f>
        <v>0</v>
      </c>
      <c r="AP1223" s="89">
        <f>VLOOKUP($AC1223,LS_Coint_BD!$B$3:$AQ$1079,AP$2)</f>
        <v>0</v>
      </c>
      <c r="AQ1223" s="89">
        <f>VLOOKUP($AC1223,LS_Coint_BD!$B$3:$AQ$1079,AQ$2)</f>
        <v>0</v>
      </c>
      <c r="AR1223" s="89">
        <f>VLOOKUP($AC1223,LS_Coint_BD!$B$3:$AQ$1079,AR$2)</f>
        <v>0</v>
      </c>
      <c r="AS1223" s="89">
        <f>VLOOKUP($AC1223,LS_Coint_BD!$B$3:$AQ$1079,AS$2)</f>
        <v>0</v>
      </c>
      <c r="AT1223" s="89">
        <f>VLOOKUP($AC1223,LS_Coint_BD!$B$3:$AQ$1079,AT$2)</f>
        <v>0</v>
      </c>
      <c r="AU1223" s="89">
        <f>VLOOKUP($AC1223,LS_Coint_BD!$B$3:$AQ$1079,AU$2)</f>
        <v>0</v>
      </c>
      <c r="AV1223" s="89">
        <f>VLOOKUP($AC1223,LS_Coint_BD!$B$3:$AQ$1079,AV$2)</f>
        <v>0</v>
      </c>
      <c r="AW1223" s="89">
        <f>VLOOKUP($AC1223,LS_Coint_BD!$B$3:$AQ$1079,AW$2)</f>
        <v>0</v>
      </c>
      <c r="AX1223" s="89">
        <f>VLOOKUP($AC1223,LS_Coint_BD!$B$3:$AQ$1079,AX$2)</f>
        <v>0</v>
      </c>
      <c r="AY1223" s="89">
        <f>VLOOKUP($AC1223,LS_Coint_BD!$B$3:$AQ$1079,AY$2)</f>
        <v>0</v>
      </c>
      <c r="AZ1223" s="89">
        <f>VLOOKUP($AC1223,LS_Coint_BD!$B$3:$AQ$1079,AZ$2)</f>
        <v>0</v>
      </c>
      <c r="BA1223" s="89">
        <f>VLOOKUP($AC1223,LS_Coint_BD!$B$3:$AQ$1079,BA$2)</f>
        <v>0</v>
      </c>
      <c r="BB1223" s="89">
        <f>VLOOKUP($AC1223,LS_Coint_BD!$B$3:$AQ$1079,BB$2)</f>
        <v>0</v>
      </c>
      <c r="BC1223" s="89">
        <f>VLOOKUP($AC1223,LS_Coint_BD!$B$3:$AQ$1079,BC$2)</f>
        <v>0</v>
      </c>
      <c r="BD1223" s="89">
        <f t="shared" si="879"/>
        <v>0</v>
      </c>
      <c r="BE1223" s="89">
        <f t="shared" si="880"/>
        <v>0</v>
      </c>
      <c r="BF1223" s="89">
        <f t="shared" si="881"/>
        <v>0</v>
      </c>
      <c r="BG1223" s="89">
        <f t="shared" si="882"/>
        <v>0</v>
      </c>
      <c r="BH1223" s="89">
        <f t="shared" si="883"/>
        <v>0</v>
      </c>
      <c r="BI1223" s="89">
        <f t="shared" si="884"/>
        <v>0</v>
      </c>
      <c r="BJ1223" s="89">
        <f t="shared" si="885"/>
        <v>0</v>
      </c>
      <c r="BK1223" s="89">
        <f t="shared" si="886"/>
        <v>0</v>
      </c>
      <c r="BL1223" s="89">
        <f t="shared" si="887"/>
        <v>0</v>
      </c>
      <c r="BM1223" s="89"/>
      <c r="BN1223" s="26" t="b">
        <f t="shared" si="888"/>
        <v>0</v>
      </c>
      <c r="BO1223" s="26" t="b">
        <f t="shared" si="889"/>
        <v>0</v>
      </c>
      <c r="BP1223" s="26" t="b">
        <f t="shared" si="890"/>
        <v>0</v>
      </c>
      <c r="BQ1223" s="26" t="b">
        <f t="shared" si="891"/>
        <v>0</v>
      </c>
      <c r="BR1223" s="26" t="b">
        <f t="shared" si="892"/>
        <v>0</v>
      </c>
      <c r="BS1223" s="26" t="b">
        <f t="shared" si="893"/>
        <v>0</v>
      </c>
      <c r="BT1223" s="26" t="b">
        <f t="shared" si="894"/>
        <v>0</v>
      </c>
      <c r="BU1223" s="26" t="b">
        <f t="shared" si="895"/>
        <v>0</v>
      </c>
    </row>
    <row r="1224" spans="2:73" ht="15" thickBot="1" x14ac:dyDescent="0.35">
      <c r="B1224" s="17">
        <f>VLOOKUP($AC1224,LS_Coint_BD!$B$3:$D$1079,2)</f>
        <v>0</v>
      </c>
      <c r="C1224" s="87">
        <f>VLOOKUP($AC1224,LS_Coint_BD!$B$3:$D$1079,3)</f>
        <v>0</v>
      </c>
      <c r="D1224" s="68">
        <f t="shared" si="855"/>
        <v>0</v>
      </c>
      <c r="E1224" s="65">
        <f t="shared" si="856"/>
        <v>0</v>
      </c>
      <c r="F1224" s="69">
        <f t="shared" si="857"/>
        <v>0</v>
      </c>
      <c r="G1224" s="68">
        <f t="shared" si="858"/>
        <v>0</v>
      </c>
      <c r="H1224" s="65">
        <f t="shared" si="859"/>
        <v>0</v>
      </c>
      <c r="I1224" s="69">
        <f t="shared" si="860"/>
        <v>0</v>
      </c>
      <c r="J1224" s="68">
        <f t="shared" si="861"/>
        <v>0</v>
      </c>
      <c r="K1224" s="65">
        <f t="shared" si="862"/>
        <v>0</v>
      </c>
      <c r="L1224" s="69">
        <f t="shared" si="863"/>
        <v>0</v>
      </c>
      <c r="M1224" s="68">
        <f t="shared" si="864"/>
        <v>0</v>
      </c>
      <c r="N1224" s="65">
        <f t="shared" si="865"/>
        <v>0</v>
      </c>
      <c r="O1224" s="69">
        <f t="shared" si="866"/>
        <v>0</v>
      </c>
      <c r="P1224" s="68">
        <f t="shared" si="867"/>
        <v>0</v>
      </c>
      <c r="Q1224" s="65">
        <f t="shared" si="868"/>
        <v>0</v>
      </c>
      <c r="R1224" s="69">
        <f t="shared" si="869"/>
        <v>0</v>
      </c>
      <c r="S1224" s="68">
        <f t="shared" si="870"/>
        <v>0</v>
      </c>
      <c r="T1224" s="65">
        <f t="shared" si="871"/>
        <v>0</v>
      </c>
      <c r="U1224" s="69">
        <f t="shared" si="872"/>
        <v>0</v>
      </c>
      <c r="V1224" s="68">
        <f t="shared" si="873"/>
        <v>0</v>
      </c>
      <c r="W1224" s="65">
        <f t="shared" si="874"/>
        <v>0</v>
      </c>
      <c r="X1224" s="69">
        <f t="shared" si="875"/>
        <v>0</v>
      </c>
      <c r="Y1224" s="68">
        <f t="shared" si="876"/>
        <v>0</v>
      </c>
      <c r="Z1224" s="65">
        <f t="shared" si="877"/>
        <v>0</v>
      </c>
      <c r="AA1224" s="69">
        <f t="shared" si="878"/>
        <v>0</v>
      </c>
      <c r="AB1224" s="98">
        <f>SUMIF(BN1224:BU1224,"VERDADEIRO",BN$3:$BU1223)</f>
        <v>0</v>
      </c>
      <c r="AC1224" s="97">
        <f t="shared" si="896"/>
        <v>1221</v>
      </c>
      <c r="AD1224" s="89">
        <f>RTD("tryd.rtdserver",,"COT",B1224,"ULT")</f>
        <v>0</v>
      </c>
      <c r="AE1224" s="89">
        <f>RTD("tryd.rtdserver",,"COT",C1224,"ULT")</f>
        <v>0</v>
      </c>
      <c r="AF1224" s="89">
        <f>VLOOKUP($AC1224,LS_Coint_BD!$B$3:$AQ$1079,AF$2)*$AD1224+VLOOKUP($AC1224,LS_Coint_BD!$B$3:$AQ$1079,AF$2+1)</f>
        <v>0</v>
      </c>
      <c r="AG1224" s="89">
        <f>VLOOKUP($AC1224,LS_Coint_BD!$B$3:$AQ$1079,AG$2)*$AD1224+VLOOKUP($AC1224,LS_Coint_BD!$B$3:$AQ$1079,AG$2+1)</f>
        <v>0</v>
      </c>
      <c r="AH1224" s="89">
        <f>VLOOKUP($AC1224,LS_Coint_BD!$B$3:$AQ$1079,AH$2)*$AD1224+VLOOKUP($AC1224,LS_Coint_BD!$B$3:$AQ$1079,AH$2+1)</f>
        <v>0</v>
      </c>
      <c r="AI1224" s="89">
        <f>VLOOKUP($AC1224,LS_Coint_BD!$B$3:$AQ$1079,AI$2)*$AD1224+VLOOKUP($AC1224,LS_Coint_BD!$B$3:$AQ$1079,AI$2+1)</f>
        <v>0</v>
      </c>
      <c r="AJ1224" s="89">
        <f>VLOOKUP($AC1224,LS_Coint_BD!$B$3:$AQ$1079,AJ$2)*$AD1224+VLOOKUP($AC1224,LS_Coint_BD!$B$3:$AQ$1079,AJ$2+1)</f>
        <v>0</v>
      </c>
      <c r="AK1224" s="89">
        <f>VLOOKUP($AC1224,LS_Coint_BD!$B$3:$AQ$1079,AK$2)*$AD1224+VLOOKUP($AC1224,LS_Coint_BD!$B$3:$AQ$1079,AK$2+1)</f>
        <v>0</v>
      </c>
      <c r="AL1224" s="89">
        <f>VLOOKUP($AC1224,LS_Coint_BD!$B$3:$AQ$1079,AL$2)*$AD1224+VLOOKUP($AC1224,LS_Coint_BD!$B$3:$AQ$1079,AL$2+1)</f>
        <v>0</v>
      </c>
      <c r="AM1224" s="89">
        <f>VLOOKUP($AC1224,LS_Coint_BD!$B$3:$AQ$1079,AM$2)*$AD1224+VLOOKUP($AC1224,LS_Coint_BD!$B$3:$AQ$1079,AM$2+1)</f>
        <v>0</v>
      </c>
      <c r="AN1224" s="89">
        <f>VLOOKUP($AC1224,LS_Coint_BD!$B$3:$AQ$1079,AN$2)</f>
        <v>0</v>
      </c>
      <c r="AO1224" s="89">
        <f>VLOOKUP($AC1224,LS_Coint_BD!$B$3:$AQ$1079,AO$2)</f>
        <v>0</v>
      </c>
      <c r="AP1224" s="89">
        <f>VLOOKUP($AC1224,LS_Coint_BD!$B$3:$AQ$1079,AP$2)</f>
        <v>0</v>
      </c>
      <c r="AQ1224" s="89">
        <f>VLOOKUP($AC1224,LS_Coint_BD!$B$3:$AQ$1079,AQ$2)</f>
        <v>0</v>
      </c>
      <c r="AR1224" s="89">
        <f>VLOOKUP($AC1224,LS_Coint_BD!$B$3:$AQ$1079,AR$2)</f>
        <v>0</v>
      </c>
      <c r="AS1224" s="89">
        <f>VLOOKUP($AC1224,LS_Coint_BD!$B$3:$AQ$1079,AS$2)</f>
        <v>0</v>
      </c>
      <c r="AT1224" s="89">
        <f>VLOOKUP($AC1224,LS_Coint_BD!$B$3:$AQ$1079,AT$2)</f>
        <v>0</v>
      </c>
      <c r="AU1224" s="89">
        <f>VLOOKUP($AC1224,LS_Coint_BD!$B$3:$AQ$1079,AU$2)</f>
        <v>0</v>
      </c>
      <c r="AV1224" s="89">
        <f>VLOOKUP($AC1224,LS_Coint_BD!$B$3:$AQ$1079,AV$2)</f>
        <v>0</v>
      </c>
      <c r="AW1224" s="89">
        <f>VLOOKUP($AC1224,LS_Coint_BD!$B$3:$AQ$1079,AW$2)</f>
        <v>0</v>
      </c>
      <c r="AX1224" s="89">
        <f>VLOOKUP($AC1224,LS_Coint_BD!$B$3:$AQ$1079,AX$2)</f>
        <v>0</v>
      </c>
      <c r="AY1224" s="89">
        <f>VLOOKUP($AC1224,LS_Coint_BD!$B$3:$AQ$1079,AY$2)</f>
        <v>0</v>
      </c>
      <c r="AZ1224" s="89">
        <f>VLOOKUP($AC1224,LS_Coint_BD!$B$3:$AQ$1079,AZ$2)</f>
        <v>0</v>
      </c>
      <c r="BA1224" s="89">
        <f>VLOOKUP($AC1224,LS_Coint_BD!$B$3:$AQ$1079,BA$2)</f>
        <v>0</v>
      </c>
      <c r="BB1224" s="89">
        <f>VLOOKUP($AC1224,LS_Coint_BD!$B$3:$AQ$1079,BB$2)</f>
        <v>0</v>
      </c>
      <c r="BC1224" s="89">
        <f>VLOOKUP($AC1224,LS_Coint_BD!$B$3:$AQ$1079,BC$2)</f>
        <v>0</v>
      </c>
      <c r="BD1224" s="89">
        <f t="shared" si="879"/>
        <v>0</v>
      </c>
      <c r="BE1224" s="89">
        <f t="shared" si="880"/>
        <v>0</v>
      </c>
      <c r="BF1224" s="89">
        <f t="shared" si="881"/>
        <v>0</v>
      </c>
      <c r="BG1224" s="89">
        <f t="shared" si="882"/>
        <v>0</v>
      </c>
      <c r="BH1224" s="89">
        <f t="shared" si="883"/>
        <v>0</v>
      </c>
      <c r="BI1224" s="89">
        <f t="shared" si="884"/>
        <v>0</v>
      </c>
      <c r="BJ1224" s="89">
        <f t="shared" si="885"/>
        <v>0</v>
      </c>
      <c r="BK1224" s="89">
        <f t="shared" si="886"/>
        <v>0</v>
      </c>
      <c r="BL1224" s="89">
        <f t="shared" si="887"/>
        <v>0</v>
      </c>
      <c r="BM1224" s="89"/>
      <c r="BN1224" s="26" t="b">
        <f t="shared" si="888"/>
        <v>0</v>
      </c>
      <c r="BO1224" s="26" t="b">
        <f t="shared" si="889"/>
        <v>0</v>
      </c>
      <c r="BP1224" s="26" t="b">
        <f t="shared" si="890"/>
        <v>0</v>
      </c>
      <c r="BQ1224" s="26" t="b">
        <f t="shared" si="891"/>
        <v>0</v>
      </c>
      <c r="BR1224" s="26" t="b">
        <f t="shared" si="892"/>
        <v>0</v>
      </c>
      <c r="BS1224" s="26" t="b">
        <f t="shared" si="893"/>
        <v>0</v>
      </c>
      <c r="BT1224" s="26" t="b">
        <f t="shared" si="894"/>
        <v>0</v>
      </c>
      <c r="BU1224" s="26" t="b">
        <f t="shared" si="895"/>
        <v>0</v>
      </c>
    </row>
    <row r="1225" spans="2:73" ht="15" thickBot="1" x14ac:dyDescent="0.35">
      <c r="B1225" s="17">
        <f>VLOOKUP($AC1225,LS_Coint_BD!$B$3:$D$1079,2)</f>
        <v>0</v>
      </c>
      <c r="C1225" s="87">
        <f>VLOOKUP($AC1225,LS_Coint_BD!$B$3:$D$1079,3)</f>
        <v>0</v>
      </c>
      <c r="D1225" s="68">
        <f t="shared" si="855"/>
        <v>0</v>
      </c>
      <c r="E1225" s="65">
        <f t="shared" si="856"/>
        <v>0</v>
      </c>
      <c r="F1225" s="69">
        <f t="shared" si="857"/>
        <v>0</v>
      </c>
      <c r="G1225" s="68">
        <f t="shared" si="858"/>
        <v>0</v>
      </c>
      <c r="H1225" s="65">
        <f t="shared" si="859"/>
        <v>0</v>
      </c>
      <c r="I1225" s="69">
        <f t="shared" si="860"/>
        <v>0</v>
      </c>
      <c r="J1225" s="68">
        <f t="shared" si="861"/>
        <v>0</v>
      </c>
      <c r="K1225" s="65">
        <f t="shared" si="862"/>
        <v>0</v>
      </c>
      <c r="L1225" s="69">
        <f t="shared" si="863"/>
        <v>0</v>
      </c>
      <c r="M1225" s="68">
        <f t="shared" si="864"/>
        <v>0</v>
      </c>
      <c r="N1225" s="65">
        <f t="shared" si="865"/>
        <v>0</v>
      </c>
      <c r="O1225" s="69">
        <f t="shared" si="866"/>
        <v>0</v>
      </c>
      <c r="P1225" s="68">
        <f t="shared" si="867"/>
        <v>0</v>
      </c>
      <c r="Q1225" s="65">
        <f t="shared" si="868"/>
        <v>0</v>
      </c>
      <c r="R1225" s="69">
        <f t="shared" si="869"/>
        <v>0</v>
      </c>
      <c r="S1225" s="68">
        <f t="shared" si="870"/>
        <v>0</v>
      </c>
      <c r="T1225" s="65">
        <f t="shared" si="871"/>
        <v>0</v>
      </c>
      <c r="U1225" s="69">
        <f t="shared" si="872"/>
        <v>0</v>
      </c>
      <c r="V1225" s="68">
        <f t="shared" si="873"/>
        <v>0</v>
      </c>
      <c r="W1225" s="65">
        <f t="shared" si="874"/>
        <v>0</v>
      </c>
      <c r="X1225" s="69">
        <f t="shared" si="875"/>
        <v>0</v>
      </c>
      <c r="Y1225" s="68">
        <f t="shared" si="876"/>
        <v>0</v>
      </c>
      <c r="Z1225" s="65">
        <f t="shared" si="877"/>
        <v>0</v>
      </c>
      <c r="AA1225" s="69">
        <f t="shared" si="878"/>
        <v>0</v>
      </c>
      <c r="AB1225" s="98">
        <f>SUMIF(BN1225:BU1225,"VERDADEIRO",BN$3:$BU1224)</f>
        <v>0</v>
      </c>
      <c r="AC1225" s="97">
        <f t="shared" si="896"/>
        <v>1222</v>
      </c>
      <c r="AD1225" s="89">
        <f>RTD("tryd.rtdserver",,"COT",B1225,"ULT")</f>
        <v>0</v>
      </c>
      <c r="AE1225" s="89">
        <f>RTD("tryd.rtdserver",,"COT",C1225,"ULT")</f>
        <v>0</v>
      </c>
      <c r="AF1225" s="89">
        <f>VLOOKUP($AC1225,LS_Coint_BD!$B$3:$AQ$1079,AF$2)*$AD1225+VLOOKUP($AC1225,LS_Coint_BD!$B$3:$AQ$1079,AF$2+1)</f>
        <v>0</v>
      </c>
      <c r="AG1225" s="89">
        <f>VLOOKUP($AC1225,LS_Coint_BD!$B$3:$AQ$1079,AG$2)*$AD1225+VLOOKUP($AC1225,LS_Coint_BD!$B$3:$AQ$1079,AG$2+1)</f>
        <v>0</v>
      </c>
      <c r="AH1225" s="89">
        <f>VLOOKUP($AC1225,LS_Coint_BD!$B$3:$AQ$1079,AH$2)*$AD1225+VLOOKUP($AC1225,LS_Coint_BD!$B$3:$AQ$1079,AH$2+1)</f>
        <v>0</v>
      </c>
      <c r="AI1225" s="89">
        <f>VLOOKUP($AC1225,LS_Coint_BD!$B$3:$AQ$1079,AI$2)*$AD1225+VLOOKUP($AC1225,LS_Coint_BD!$B$3:$AQ$1079,AI$2+1)</f>
        <v>0</v>
      </c>
      <c r="AJ1225" s="89">
        <f>VLOOKUP($AC1225,LS_Coint_BD!$B$3:$AQ$1079,AJ$2)*$AD1225+VLOOKUP($AC1225,LS_Coint_BD!$B$3:$AQ$1079,AJ$2+1)</f>
        <v>0</v>
      </c>
      <c r="AK1225" s="89">
        <f>VLOOKUP($AC1225,LS_Coint_BD!$B$3:$AQ$1079,AK$2)*$AD1225+VLOOKUP($AC1225,LS_Coint_BD!$B$3:$AQ$1079,AK$2+1)</f>
        <v>0</v>
      </c>
      <c r="AL1225" s="89">
        <f>VLOOKUP($AC1225,LS_Coint_BD!$B$3:$AQ$1079,AL$2)*$AD1225+VLOOKUP($AC1225,LS_Coint_BD!$B$3:$AQ$1079,AL$2+1)</f>
        <v>0</v>
      </c>
      <c r="AM1225" s="89">
        <f>VLOOKUP($AC1225,LS_Coint_BD!$B$3:$AQ$1079,AM$2)*$AD1225+VLOOKUP($AC1225,LS_Coint_BD!$B$3:$AQ$1079,AM$2+1)</f>
        <v>0</v>
      </c>
      <c r="AN1225" s="89">
        <f>VLOOKUP($AC1225,LS_Coint_BD!$B$3:$AQ$1079,AN$2)</f>
        <v>0</v>
      </c>
      <c r="AO1225" s="89">
        <f>VLOOKUP($AC1225,LS_Coint_BD!$B$3:$AQ$1079,AO$2)</f>
        <v>0</v>
      </c>
      <c r="AP1225" s="89">
        <f>VLOOKUP($AC1225,LS_Coint_BD!$B$3:$AQ$1079,AP$2)</f>
        <v>0</v>
      </c>
      <c r="AQ1225" s="89">
        <f>VLOOKUP($AC1225,LS_Coint_BD!$B$3:$AQ$1079,AQ$2)</f>
        <v>0</v>
      </c>
      <c r="AR1225" s="89">
        <f>VLOOKUP($AC1225,LS_Coint_BD!$B$3:$AQ$1079,AR$2)</f>
        <v>0</v>
      </c>
      <c r="AS1225" s="89">
        <f>VLOOKUP($AC1225,LS_Coint_BD!$B$3:$AQ$1079,AS$2)</f>
        <v>0</v>
      </c>
      <c r="AT1225" s="89">
        <f>VLOOKUP($AC1225,LS_Coint_BD!$B$3:$AQ$1079,AT$2)</f>
        <v>0</v>
      </c>
      <c r="AU1225" s="89">
        <f>VLOOKUP($AC1225,LS_Coint_BD!$B$3:$AQ$1079,AU$2)</f>
        <v>0</v>
      </c>
      <c r="AV1225" s="89">
        <f>VLOOKUP($AC1225,LS_Coint_BD!$B$3:$AQ$1079,AV$2)</f>
        <v>0</v>
      </c>
      <c r="AW1225" s="89">
        <f>VLOOKUP($AC1225,LS_Coint_BD!$B$3:$AQ$1079,AW$2)</f>
        <v>0</v>
      </c>
      <c r="AX1225" s="89">
        <f>VLOOKUP($AC1225,LS_Coint_BD!$B$3:$AQ$1079,AX$2)</f>
        <v>0</v>
      </c>
      <c r="AY1225" s="89">
        <f>VLOOKUP($AC1225,LS_Coint_BD!$B$3:$AQ$1079,AY$2)</f>
        <v>0</v>
      </c>
      <c r="AZ1225" s="89">
        <f>VLOOKUP($AC1225,LS_Coint_BD!$B$3:$AQ$1079,AZ$2)</f>
        <v>0</v>
      </c>
      <c r="BA1225" s="89">
        <f>VLOOKUP($AC1225,LS_Coint_BD!$B$3:$AQ$1079,BA$2)</f>
        <v>0</v>
      </c>
      <c r="BB1225" s="89">
        <f>VLOOKUP($AC1225,LS_Coint_BD!$B$3:$AQ$1079,BB$2)</f>
        <v>0</v>
      </c>
      <c r="BC1225" s="89">
        <f>VLOOKUP($AC1225,LS_Coint_BD!$B$3:$AQ$1079,BC$2)</f>
        <v>0</v>
      </c>
      <c r="BD1225" s="89">
        <f t="shared" si="879"/>
        <v>0</v>
      </c>
      <c r="BE1225" s="89">
        <f t="shared" si="880"/>
        <v>0</v>
      </c>
      <c r="BF1225" s="89">
        <f t="shared" si="881"/>
        <v>0</v>
      </c>
      <c r="BG1225" s="89">
        <f t="shared" si="882"/>
        <v>0</v>
      </c>
      <c r="BH1225" s="89">
        <f t="shared" si="883"/>
        <v>0</v>
      </c>
      <c r="BI1225" s="89">
        <f t="shared" si="884"/>
        <v>0</v>
      </c>
      <c r="BJ1225" s="89">
        <f t="shared" si="885"/>
        <v>0</v>
      </c>
      <c r="BK1225" s="89">
        <f t="shared" si="886"/>
        <v>0</v>
      </c>
      <c r="BL1225" s="89">
        <f t="shared" si="887"/>
        <v>0</v>
      </c>
      <c r="BM1225" s="89"/>
      <c r="BN1225" s="26" t="b">
        <f t="shared" si="888"/>
        <v>0</v>
      </c>
      <c r="BO1225" s="26" t="b">
        <f t="shared" si="889"/>
        <v>0</v>
      </c>
      <c r="BP1225" s="26" t="b">
        <f t="shared" si="890"/>
        <v>0</v>
      </c>
      <c r="BQ1225" s="26" t="b">
        <f t="shared" si="891"/>
        <v>0</v>
      </c>
      <c r="BR1225" s="26" t="b">
        <f t="shared" si="892"/>
        <v>0</v>
      </c>
      <c r="BS1225" s="26" t="b">
        <f t="shared" si="893"/>
        <v>0</v>
      </c>
      <c r="BT1225" s="26" t="b">
        <f t="shared" si="894"/>
        <v>0</v>
      </c>
      <c r="BU1225" s="26" t="b">
        <f t="shared" si="895"/>
        <v>0</v>
      </c>
    </row>
    <row r="1226" spans="2:73" ht="15" thickBot="1" x14ac:dyDescent="0.35">
      <c r="B1226" s="17">
        <f>VLOOKUP($AC1226,LS_Coint_BD!$B$3:$D$1079,2)</f>
        <v>0</v>
      </c>
      <c r="C1226" s="87">
        <f>VLOOKUP($AC1226,LS_Coint_BD!$B$3:$D$1079,3)</f>
        <v>0</v>
      </c>
      <c r="D1226" s="68">
        <f t="shared" si="855"/>
        <v>0</v>
      </c>
      <c r="E1226" s="65">
        <f t="shared" si="856"/>
        <v>0</v>
      </c>
      <c r="F1226" s="69">
        <f t="shared" si="857"/>
        <v>0</v>
      </c>
      <c r="G1226" s="68">
        <f t="shared" si="858"/>
        <v>0</v>
      </c>
      <c r="H1226" s="65">
        <f t="shared" si="859"/>
        <v>0</v>
      </c>
      <c r="I1226" s="69">
        <f t="shared" si="860"/>
        <v>0</v>
      </c>
      <c r="J1226" s="68">
        <f t="shared" si="861"/>
        <v>0</v>
      </c>
      <c r="K1226" s="65">
        <f t="shared" si="862"/>
        <v>0</v>
      </c>
      <c r="L1226" s="69">
        <f t="shared" si="863"/>
        <v>0</v>
      </c>
      <c r="M1226" s="68">
        <f t="shared" si="864"/>
        <v>0</v>
      </c>
      <c r="N1226" s="65">
        <f t="shared" si="865"/>
        <v>0</v>
      </c>
      <c r="O1226" s="69">
        <f t="shared" si="866"/>
        <v>0</v>
      </c>
      <c r="P1226" s="68">
        <f t="shared" si="867"/>
        <v>0</v>
      </c>
      <c r="Q1226" s="65">
        <f t="shared" si="868"/>
        <v>0</v>
      </c>
      <c r="R1226" s="69">
        <f t="shared" si="869"/>
        <v>0</v>
      </c>
      <c r="S1226" s="68">
        <f t="shared" si="870"/>
        <v>0</v>
      </c>
      <c r="T1226" s="65">
        <f t="shared" si="871"/>
        <v>0</v>
      </c>
      <c r="U1226" s="69">
        <f t="shared" si="872"/>
        <v>0</v>
      </c>
      <c r="V1226" s="68">
        <f t="shared" si="873"/>
        <v>0</v>
      </c>
      <c r="W1226" s="65">
        <f t="shared" si="874"/>
        <v>0</v>
      </c>
      <c r="X1226" s="69">
        <f t="shared" si="875"/>
        <v>0</v>
      </c>
      <c r="Y1226" s="68">
        <f t="shared" si="876"/>
        <v>0</v>
      </c>
      <c r="Z1226" s="65">
        <f t="shared" si="877"/>
        <v>0</v>
      </c>
      <c r="AA1226" s="69">
        <f t="shared" si="878"/>
        <v>0</v>
      </c>
      <c r="AB1226" s="98">
        <f>SUMIF(BN1226:BU1226,"VERDADEIRO",BN$3:$BU1225)</f>
        <v>0</v>
      </c>
      <c r="AC1226" s="97">
        <f t="shared" si="896"/>
        <v>1223</v>
      </c>
      <c r="AD1226" s="89">
        <f>RTD("tryd.rtdserver",,"COT",B1226,"ULT")</f>
        <v>0</v>
      </c>
      <c r="AE1226" s="89">
        <f>RTD("tryd.rtdserver",,"COT",C1226,"ULT")</f>
        <v>0</v>
      </c>
      <c r="AF1226" s="89">
        <f>VLOOKUP($AC1226,LS_Coint_BD!$B$3:$AQ$1079,AF$2)*$AD1226+VLOOKUP($AC1226,LS_Coint_BD!$B$3:$AQ$1079,AF$2+1)</f>
        <v>0</v>
      </c>
      <c r="AG1226" s="89">
        <f>VLOOKUP($AC1226,LS_Coint_BD!$B$3:$AQ$1079,AG$2)*$AD1226+VLOOKUP($AC1226,LS_Coint_BD!$B$3:$AQ$1079,AG$2+1)</f>
        <v>0</v>
      </c>
      <c r="AH1226" s="89">
        <f>VLOOKUP($AC1226,LS_Coint_BD!$B$3:$AQ$1079,AH$2)*$AD1226+VLOOKUP($AC1226,LS_Coint_BD!$B$3:$AQ$1079,AH$2+1)</f>
        <v>0</v>
      </c>
      <c r="AI1226" s="89">
        <f>VLOOKUP($AC1226,LS_Coint_BD!$B$3:$AQ$1079,AI$2)*$AD1226+VLOOKUP($AC1226,LS_Coint_BD!$B$3:$AQ$1079,AI$2+1)</f>
        <v>0</v>
      </c>
      <c r="AJ1226" s="89">
        <f>VLOOKUP($AC1226,LS_Coint_BD!$B$3:$AQ$1079,AJ$2)*$AD1226+VLOOKUP($AC1226,LS_Coint_BD!$B$3:$AQ$1079,AJ$2+1)</f>
        <v>0</v>
      </c>
      <c r="AK1226" s="89">
        <f>VLOOKUP($AC1226,LS_Coint_BD!$B$3:$AQ$1079,AK$2)*$AD1226+VLOOKUP($AC1226,LS_Coint_BD!$B$3:$AQ$1079,AK$2+1)</f>
        <v>0</v>
      </c>
      <c r="AL1226" s="89">
        <f>VLOOKUP($AC1226,LS_Coint_BD!$B$3:$AQ$1079,AL$2)*$AD1226+VLOOKUP($AC1226,LS_Coint_BD!$B$3:$AQ$1079,AL$2+1)</f>
        <v>0</v>
      </c>
      <c r="AM1226" s="89">
        <f>VLOOKUP($AC1226,LS_Coint_BD!$B$3:$AQ$1079,AM$2)*$AD1226+VLOOKUP($AC1226,LS_Coint_BD!$B$3:$AQ$1079,AM$2+1)</f>
        <v>0</v>
      </c>
      <c r="AN1226" s="89">
        <f>VLOOKUP($AC1226,LS_Coint_BD!$B$3:$AQ$1079,AN$2)</f>
        <v>0</v>
      </c>
      <c r="AO1226" s="89">
        <f>VLOOKUP($AC1226,LS_Coint_BD!$B$3:$AQ$1079,AO$2)</f>
        <v>0</v>
      </c>
      <c r="AP1226" s="89">
        <f>VLOOKUP($AC1226,LS_Coint_BD!$B$3:$AQ$1079,AP$2)</f>
        <v>0</v>
      </c>
      <c r="AQ1226" s="89">
        <f>VLOOKUP($AC1226,LS_Coint_BD!$B$3:$AQ$1079,AQ$2)</f>
        <v>0</v>
      </c>
      <c r="AR1226" s="89">
        <f>VLOOKUP($AC1226,LS_Coint_BD!$B$3:$AQ$1079,AR$2)</f>
        <v>0</v>
      </c>
      <c r="AS1226" s="89">
        <f>VLOOKUP($AC1226,LS_Coint_BD!$B$3:$AQ$1079,AS$2)</f>
        <v>0</v>
      </c>
      <c r="AT1226" s="89">
        <f>VLOOKUP($AC1226,LS_Coint_BD!$B$3:$AQ$1079,AT$2)</f>
        <v>0</v>
      </c>
      <c r="AU1226" s="89">
        <f>VLOOKUP($AC1226,LS_Coint_BD!$B$3:$AQ$1079,AU$2)</f>
        <v>0</v>
      </c>
      <c r="AV1226" s="89">
        <f>VLOOKUP($AC1226,LS_Coint_BD!$B$3:$AQ$1079,AV$2)</f>
        <v>0</v>
      </c>
      <c r="AW1226" s="89">
        <f>VLOOKUP($AC1226,LS_Coint_BD!$B$3:$AQ$1079,AW$2)</f>
        <v>0</v>
      </c>
      <c r="AX1226" s="89">
        <f>VLOOKUP($AC1226,LS_Coint_BD!$B$3:$AQ$1079,AX$2)</f>
        <v>0</v>
      </c>
      <c r="AY1226" s="89">
        <f>VLOOKUP($AC1226,LS_Coint_BD!$B$3:$AQ$1079,AY$2)</f>
        <v>0</v>
      </c>
      <c r="AZ1226" s="89">
        <f>VLOOKUP($AC1226,LS_Coint_BD!$B$3:$AQ$1079,AZ$2)</f>
        <v>0</v>
      </c>
      <c r="BA1226" s="89">
        <f>VLOOKUP($AC1226,LS_Coint_BD!$B$3:$AQ$1079,BA$2)</f>
        <v>0</v>
      </c>
      <c r="BB1226" s="89">
        <f>VLOOKUP($AC1226,LS_Coint_BD!$B$3:$AQ$1079,BB$2)</f>
        <v>0</v>
      </c>
      <c r="BC1226" s="89">
        <f>VLOOKUP($AC1226,LS_Coint_BD!$B$3:$AQ$1079,BC$2)</f>
        <v>0</v>
      </c>
      <c r="BD1226" s="89">
        <f t="shared" si="879"/>
        <v>0</v>
      </c>
      <c r="BE1226" s="89">
        <f t="shared" si="880"/>
        <v>0</v>
      </c>
      <c r="BF1226" s="89">
        <f t="shared" si="881"/>
        <v>0</v>
      </c>
      <c r="BG1226" s="89">
        <f t="shared" si="882"/>
        <v>0</v>
      </c>
      <c r="BH1226" s="89">
        <f t="shared" si="883"/>
        <v>0</v>
      </c>
      <c r="BI1226" s="89">
        <f t="shared" si="884"/>
        <v>0</v>
      </c>
      <c r="BJ1226" s="89">
        <f t="shared" si="885"/>
        <v>0</v>
      </c>
      <c r="BK1226" s="89">
        <f t="shared" si="886"/>
        <v>0</v>
      </c>
      <c r="BL1226" s="89">
        <f t="shared" si="887"/>
        <v>0</v>
      </c>
      <c r="BM1226" s="89"/>
      <c r="BN1226" s="26" t="b">
        <f t="shared" si="888"/>
        <v>0</v>
      </c>
      <c r="BO1226" s="26" t="b">
        <f t="shared" si="889"/>
        <v>0</v>
      </c>
      <c r="BP1226" s="26" t="b">
        <f t="shared" si="890"/>
        <v>0</v>
      </c>
      <c r="BQ1226" s="26" t="b">
        <f t="shared" si="891"/>
        <v>0</v>
      </c>
      <c r="BR1226" s="26" t="b">
        <f t="shared" si="892"/>
        <v>0</v>
      </c>
      <c r="BS1226" s="26" t="b">
        <f t="shared" si="893"/>
        <v>0</v>
      </c>
      <c r="BT1226" s="26" t="b">
        <f t="shared" si="894"/>
        <v>0</v>
      </c>
      <c r="BU1226" s="26" t="b">
        <f t="shared" si="895"/>
        <v>0</v>
      </c>
    </row>
    <row r="1227" spans="2:73" ht="15" thickBot="1" x14ac:dyDescent="0.35">
      <c r="B1227" s="17">
        <f>VLOOKUP($AC1227,LS_Coint_BD!$B$3:$D$1079,2)</f>
        <v>0</v>
      </c>
      <c r="C1227" s="87">
        <f>VLOOKUP($AC1227,LS_Coint_BD!$B$3:$D$1079,3)</f>
        <v>0</v>
      </c>
      <c r="D1227" s="68">
        <f t="shared" si="855"/>
        <v>0</v>
      </c>
      <c r="E1227" s="65">
        <f t="shared" si="856"/>
        <v>0</v>
      </c>
      <c r="F1227" s="69">
        <f t="shared" si="857"/>
        <v>0</v>
      </c>
      <c r="G1227" s="68">
        <f t="shared" si="858"/>
        <v>0</v>
      </c>
      <c r="H1227" s="65">
        <f t="shared" si="859"/>
        <v>0</v>
      </c>
      <c r="I1227" s="69">
        <f t="shared" si="860"/>
        <v>0</v>
      </c>
      <c r="J1227" s="68">
        <f t="shared" si="861"/>
        <v>0</v>
      </c>
      <c r="K1227" s="65">
        <f t="shared" si="862"/>
        <v>0</v>
      </c>
      <c r="L1227" s="69">
        <f t="shared" si="863"/>
        <v>0</v>
      </c>
      <c r="M1227" s="68">
        <f t="shared" si="864"/>
        <v>0</v>
      </c>
      <c r="N1227" s="65">
        <f t="shared" si="865"/>
        <v>0</v>
      </c>
      <c r="O1227" s="69">
        <f t="shared" si="866"/>
        <v>0</v>
      </c>
      <c r="P1227" s="68">
        <f t="shared" si="867"/>
        <v>0</v>
      </c>
      <c r="Q1227" s="65">
        <f t="shared" si="868"/>
        <v>0</v>
      </c>
      <c r="R1227" s="69">
        <f t="shared" si="869"/>
        <v>0</v>
      </c>
      <c r="S1227" s="68">
        <f t="shared" si="870"/>
        <v>0</v>
      </c>
      <c r="T1227" s="65">
        <f t="shared" si="871"/>
        <v>0</v>
      </c>
      <c r="U1227" s="69">
        <f t="shared" si="872"/>
        <v>0</v>
      </c>
      <c r="V1227" s="68">
        <f t="shared" si="873"/>
        <v>0</v>
      </c>
      <c r="W1227" s="65">
        <f t="shared" si="874"/>
        <v>0</v>
      </c>
      <c r="X1227" s="69">
        <f t="shared" si="875"/>
        <v>0</v>
      </c>
      <c r="Y1227" s="68">
        <f t="shared" si="876"/>
        <v>0</v>
      </c>
      <c r="Z1227" s="65">
        <f t="shared" si="877"/>
        <v>0</v>
      </c>
      <c r="AA1227" s="69">
        <f t="shared" si="878"/>
        <v>0</v>
      </c>
      <c r="AB1227" s="98">
        <f>SUMIF(BN1227:BU1227,"VERDADEIRO",BN$3:$BU1226)</f>
        <v>0</v>
      </c>
      <c r="AC1227" s="97">
        <f t="shared" si="896"/>
        <v>1224</v>
      </c>
      <c r="AD1227" s="89">
        <f>RTD("tryd.rtdserver",,"COT",B1227,"ULT")</f>
        <v>0</v>
      </c>
      <c r="AE1227" s="89">
        <f>RTD("tryd.rtdserver",,"COT",C1227,"ULT")</f>
        <v>0</v>
      </c>
      <c r="AF1227" s="89">
        <f>VLOOKUP($AC1227,LS_Coint_BD!$B$3:$AQ$1079,AF$2)*$AD1227+VLOOKUP($AC1227,LS_Coint_BD!$B$3:$AQ$1079,AF$2+1)</f>
        <v>0</v>
      </c>
      <c r="AG1227" s="89">
        <f>VLOOKUP($AC1227,LS_Coint_BD!$B$3:$AQ$1079,AG$2)*$AD1227+VLOOKUP($AC1227,LS_Coint_BD!$B$3:$AQ$1079,AG$2+1)</f>
        <v>0</v>
      </c>
      <c r="AH1227" s="89">
        <f>VLOOKUP($AC1227,LS_Coint_BD!$B$3:$AQ$1079,AH$2)*$AD1227+VLOOKUP($AC1227,LS_Coint_BD!$B$3:$AQ$1079,AH$2+1)</f>
        <v>0</v>
      </c>
      <c r="AI1227" s="89">
        <f>VLOOKUP($AC1227,LS_Coint_BD!$B$3:$AQ$1079,AI$2)*$AD1227+VLOOKUP($AC1227,LS_Coint_BD!$B$3:$AQ$1079,AI$2+1)</f>
        <v>0</v>
      </c>
      <c r="AJ1227" s="89">
        <f>VLOOKUP($AC1227,LS_Coint_BD!$B$3:$AQ$1079,AJ$2)*$AD1227+VLOOKUP($AC1227,LS_Coint_BD!$B$3:$AQ$1079,AJ$2+1)</f>
        <v>0</v>
      </c>
      <c r="AK1227" s="89">
        <f>VLOOKUP($AC1227,LS_Coint_BD!$B$3:$AQ$1079,AK$2)*$AD1227+VLOOKUP($AC1227,LS_Coint_BD!$B$3:$AQ$1079,AK$2+1)</f>
        <v>0</v>
      </c>
      <c r="AL1227" s="89">
        <f>VLOOKUP($AC1227,LS_Coint_BD!$B$3:$AQ$1079,AL$2)*$AD1227+VLOOKUP($AC1227,LS_Coint_BD!$B$3:$AQ$1079,AL$2+1)</f>
        <v>0</v>
      </c>
      <c r="AM1227" s="89">
        <f>VLOOKUP($AC1227,LS_Coint_BD!$B$3:$AQ$1079,AM$2)*$AD1227+VLOOKUP($AC1227,LS_Coint_BD!$B$3:$AQ$1079,AM$2+1)</f>
        <v>0</v>
      </c>
      <c r="AN1227" s="89">
        <f>VLOOKUP($AC1227,LS_Coint_BD!$B$3:$AQ$1079,AN$2)</f>
        <v>0</v>
      </c>
      <c r="AO1227" s="89">
        <f>VLOOKUP($AC1227,LS_Coint_BD!$B$3:$AQ$1079,AO$2)</f>
        <v>0</v>
      </c>
      <c r="AP1227" s="89">
        <f>VLOOKUP($AC1227,LS_Coint_BD!$B$3:$AQ$1079,AP$2)</f>
        <v>0</v>
      </c>
      <c r="AQ1227" s="89">
        <f>VLOOKUP($AC1227,LS_Coint_BD!$B$3:$AQ$1079,AQ$2)</f>
        <v>0</v>
      </c>
      <c r="AR1227" s="89">
        <f>VLOOKUP($AC1227,LS_Coint_BD!$B$3:$AQ$1079,AR$2)</f>
        <v>0</v>
      </c>
      <c r="AS1227" s="89">
        <f>VLOOKUP($AC1227,LS_Coint_BD!$B$3:$AQ$1079,AS$2)</f>
        <v>0</v>
      </c>
      <c r="AT1227" s="89">
        <f>VLOOKUP($AC1227,LS_Coint_BD!$B$3:$AQ$1079,AT$2)</f>
        <v>0</v>
      </c>
      <c r="AU1227" s="89">
        <f>VLOOKUP($AC1227,LS_Coint_BD!$B$3:$AQ$1079,AU$2)</f>
        <v>0</v>
      </c>
      <c r="AV1227" s="89">
        <f>VLOOKUP($AC1227,LS_Coint_BD!$B$3:$AQ$1079,AV$2)</f>
        <v>0</v>
      </c>
      <c r="AW1227" s="89">
        <f>VLOOKUP($AC1227,LS_Coint_BD!$B$3:$AQ$1079,AW$2)</f>
        <v>0</v>
      </c>
      <c r="AX1227" s="89">
        <f>VLOOKUP($AC1227,LS_Coint_BD!$B$3:$AQ$1079,AX$2)</f>
        <v>0</v>
      </c>
      <c r="AY1227" s="89">
        <f>VLOOKUP($AC1227,LS_Coint_BD!$B$3:$AQ$1079,AY$2)</f>
        <v>0</v>
      </c>
      <c r="AZ1227" s="89">
        <f>VLOOKUP($AC1227,LS_Coint_BD!$B$3:$AQ$1079,AZ$2)</f>
        <v>0</v>
      </c>
      <c r="BA1227" s="89">
        <f>VLOOKUP($AC1227,LS_Coint_BD!$B$3:$AQ$1079,BA$2)</f>
        <v>0</v>
      </c>
      <c r="BB1227" s="89">
        <f>VLOOKUP($AC1227,LS_Coint_BD!$B$3:$AQ$1079,BB$2)</f>
        <v>0</v>
      </c>
      <c r="BC1227" s="89">
        <f>VLOOKUP($AC1227,LS_Coint_BD!$B$3:$AQ$1079,BC$2)</f>
        <v>0</v>
      </c>
      <c r="BD1227" s="89">
        <f t="shared" si="879"/>
        <v>0</v>
      </c>
      <c r="BE1227" s="89">
        <f t="shared" si="880"/>
        <v>0</v>
      </c>
      <c r="BF1227" s="89">
        <f t="shared" si="881"/>
        <v>0</v>
      </c>
      <c r="BG1227" s="89">
        <f t="shared" si="882"/>
        <v>0</v>
      </c>
      <c r="BH1227" s="89">
        <f t="shared" si="883"/>
        <v>0</v>
      </c>
      <c r="BI1227" s="89">
        <f t="shared" si="884"/>
        <v>0</v>
      </c>
      <c r="BJ1227" s="89">
        <f t="shared" si="885"/>
        <v>0</v>
      </c>
      <c r="BK1227" s="89">
        <f t="shared" si="886"/>
        <v>0</v>
      </c>
      <c r="BL1227" s="89">
        <f t="shared" si="887"/>
        <v>0</v>
      </c>
      <c r="BM1227" s="89"/>
      <c r="BN1227" s="26" t="b">
        <f t="shared" si="888"/>
        <v>0</v>
      </c>
      <c r="BO1227" s="26" t="b">
        <f t="shared" si="889"/>
        <v>0</v>
      </c>
      <c r="BP1227" s="26" t="b">
        <f t="shared" si="890"/>
        <v>0</v>
      </c>
      <c r="BQ1227" s="26" t="b">
        <f t="shared" si="891"/>
        <v>0</v>
      </c>
      <c r="BR1227" s="26" t="b">
        <f t="shared" si="892"/>
        <v>0</v>
      </c>
      <c r="BS1227" s="26" t="b">
        <f t="shared" si="893"/>
        <v>0</v>
      </c>
      <c r="BT1227" s="26" t="b">
        <f t="shared" si="894"/>
        <v>0</v>
      </c>
      <c r="BU1227" s="26" t="b">
        <f t="shared" si="895"/>
        <v>0</v>
      </c>
    </row>
    <row r="1228" spans="2:73" ht="15" thickBot="1" x14ac:dyDescent="0.35">
      <c r="B1228" s="17">
        <f>VLOOKUP($AC1228,LS_Coint_BD!$B$3:$D$1079,2)</f>
        <v>0</v>
      </c>
      <c r="C1228" s="87">
        <f>VLOOKUP($AC1228,LS_Coint_BD!$B$3:$D$1079,3)</f>
        <v>0</v>
      </c>
      <c r="D1228" s="68">
        <f t="shared" si="855"/>
        <v>0</v>
      </c>
      <c r="E1228" s="65">
        <f t="shared" si="856"/>
        <v>0</v>
      </c>
      <c r="F1228" s="69">
        <f t="shared" si="857"/>
        <v>0</v>
      </c>
      <c r="G1228" s="68">
        <f t="shared" si="858"/>
        <v>0</v>
      </c>
      <c r="H1228" s="65">
        <f t="shared" si="859"/>
        <v>0</v>
      </c>
      <c r="I1228" s="69">
        <f t="shared" si="860"/>
        <v>0</v>
      </c>
      <c r="J1228" s="68">
        <f t="shared" si="861"/>
        <v>0</v>
      </c>
      <c r="K1228" s="65">
        <f t="shared" si="862"/>
        <v>0</v>
      </c>
      <c r="L1228" s="69">
        <f t="shared" si="863"/>
        <v>0</v>
      </c>
      <c r="M1228" s="68">
        <f t="shared" si="864"/>
        <v>0</v>
      </c>
      <c r="N1228" s="65">
        <f t="shared" si="865"/>
        <v>0</v>
      </c>
      <c r="O1228" s="69">
        <f t="shared" si="866"/>
        <v>0</v>
      </c>
      <c r="P1228" s="68">
        <f t="shared" si="867"/>
        <v>0</v>
      </c>
      <c r="Q1228" s="65">
        <f t="shared" si="868"/>
        <v>0</v>
      </c>
      <c r="R1228" s="69">
        <f t="shared" si="869"/>
        <v>0</v>
      </c>
      <c r="S1228" s="68">
        <f t="shared" si="870"/>
        <v>0</v>
      </c>
      <c r="T1228" s="65">
        <f t="shared" si="871"/>
        <v>0</v>
      </c>
      <c r="U1228" s="69">
        <f t="shared" si="872"/>
        <v>0</v>
      </c>
      <c r="V1228" s="68">
        <f t="shared" si="873"/>
        <v>0</v>
      </c>
      <c r="W1228" s="65">
        <f t="shared" si="874"/>
        <v>0</v>
      </c>
      <c r="X1228" s="69">
        <f t="shared" si="875"/>
        <v>0</v>
      </c>
      <c r="Y1228" s="68">
        <f t="shared" si="876"/>
        <v>0</v>
      </c>
      <c r="Z1228" s="65">
        <f t="shared" si="877"/>
        <v>0</v>
      </c>
      <c r="AA1228" s="69">
        <f t="shared" si="878"/>
        <v>0</v>
      </c>
      <c r="AB1228" s="98">
        <f>SUMIF(BN1228:BU1228,"VERDADEIRO",BN$3:$BU1227)</f>
        <v>0</v>
      </c>
      <c r="AC1228" s="97">
        <f t="shared" si="896"/>
        <v>1225</v>
      </c>
      <c r="AD1228" s="89">
        <f>RTD("tryd.rtdserver",,"COT",B1228,"ULT")</f>
        <v>0</v>
      </c>
      <c r="AE1228" s="89">
        <f>RTD("tryd.rtdserver",,"COT",C1228,"ULT")</f>
        <v>0</v>
      </c>
      <c r="AF1228" s="89">
        <f>VLOOKUP($AC1228,LS_Coint_BD!$B$3:$AQ$1079,AF$2)*$AD1228+VLOOKUP($AC1228,LS_Coint_BD!$B$3:$AQ$1079,AF$2+1)</f>
        <v>0</v>
      </c>
      <c r="AG1228" s="89">
        <f>VLOOKUP($AC1228,LS_Coint_BD!$B$3:$AQ$1079,AG$2)*$AD1228+VLOOKUP($AC1228,LS_Coint_BD!$B$3:$AQ$1079,AG$2+1)</f>
        <v>0</v>
      </c>
      <c r="AH1228" s="89">
        <f>VLOOKUP($AC1228,LS_Coint_BD!$B$3:$AQ$1079,AH$2)*$AD1228+VLOOKUP($AC1228,LS_Coint_BD!$B$3:$AQ$1079,AH$2+1)</f>
        <v>0</v>
      </c>
      <c r="AI1228" s="89">
        <f>VLOOKUP($AC1228,LS_Coint_BD!$B$3:$AQ$1079,AI$2)*$AD1228+VLOOKUP($AC1228,LS_Coint_BD!$B$3:$AQ$1079,AI$2+1)</f>
        <v>0</v>
      </c>
      <c r="AJ1228" s="89">
        <f>VLOOKUP($AC1228,LS_Coint_BD!$B$3:$AQ$1079,AJ$2)*$AD1228+VLOOKUP($AC1228,LS_Coint_BD!$B$3:$AQ$1079,AJ$2+1)</f>
        <v>0</v>
      </c>
      <c r="AK1228" s="89">
        <f>VLOOKUP($AC1228,LS_Coint_BD!$B$3:$AQ$1079,AK$2)*$AD1228+VLOOKUP($AC1228,LS_Coint_BD!$B$3:$AQ$1079,AK$2+1)</f>
        <v>0</v>
      </c>
      <c r="AL1228" s="89">
        <f>VLOOKUP($AC1228,LS_Coint_BD!$B$3:$AQ$1079,AL$2)*$AD1228+VLOOKUP($AC1228,LS_Coint_BD!$B$3:$AQ$1079,AL$2+1)</f>
        <v>0</v>
      </c>
      <c r="AM1228" s="89">
        <f>VLOOKUP($AC1228,LS_Coint_BD!$B$3:$AQ$1079,AM$2)*$AD1228+VLOOKUP($AC1228,LS_Coint_BD!$B$3:$AQ$1079,AM$2+1)</f>
        <v>0</v>
      </c>
      <c r="AN1228" s="89">
        <f>VLOOKUP($AC1228,LS_Coint_BD!$B$3:$AQ$1079,AN$2)</f>
        <v>0</v>
      </c>
      <c r="AO1228" s="89">
        <f>VLOOKUP($AC1228,LS_Coint_BD!$B$3:$AQ$1079,AO$2)</f>
        <v>0</v>
      </c>
      <c r="AP1228" s="89">
        <f>VLOOKUP($AC1228,LS_Coint_BD!$B$3:$AQ$1079,AP$2)</f>
        <v>0</v>
      </c>
      <c r="AQ1228" s="89">
        <f>VLOOKUP($AC1228,LS_Coint_BD!$B$3:$AQ$1079,AQ$2)</f>
        <v>0</v>
      </c>
      <c r="AR1228" s="89">
        <f>VLOOKUP($AC1228,LS_Coint_BD!$B$3:$AQ$1079,AR$2)</f>
        <v>0</v>
      </c>
      <c r="AS1228" s="89">
        <f>VLOOKUP($AC1228,LS_Coint_BD!$B$3:$AQ$1079,AS$2)</f>
        <v>0</v>
      </c>
      <c r="AT1228" s="89">
        <f>VLOOKUP($AC1228,LS_Coint_BD!$B$3:$AQ$1079,AT$2)</f>
        <v>0</v>
      </c>
      <c r="AU1228" s="89">
        <f>VLOOKUP($AC1228,LS_Coint_BD!$B$3:$AQ$1079,AU$2)</f>
        <v>0</v>
      </c>
      <c r="AV1228" s="89">
        <f>VLOOKUP($AC1228,LS_Coint_BD!$B$3:$AQ$1079,AV$2)</f>
        <v>0</v>
      </c>
      <c r="AW1228" s="89">
        <f>VLOOKUP($AC1228,LS_Coint_BD!$B$3:$AQ$1079,AW$2)</f>
        <v>0</v>
      </c>
      <c r="AX1228" s="89">
        <f>VLOOKUP($AC1228,LS_Coint_BD!$B$3:$AQ$1079,AX$2)</f>
        <v>0</v>
      </c>
      <c r="AY1228" s="89">
        <f>VLOOKUP($AC1228,LS_Coint_BD!$B$3:$AQ$1079,AY$2)</f>
        <v>0</v>
      </c>
      <c r="AZ1228" s="89">
        <f>VLOOKUP($AC1228,LS_Coint_BD!$B$3:$AQ$1079,AZ$2)</f>
        <v>0</v>
      </c>
      <c r="BA1228" s="89">
        <f>VLOOKUP($AC1228,LS_Coint_BD!$B$3:$AQ$1079,BA$2)</f>
        <v>0</v>
      </c>
      <c r="BB1228" s="89">
        <f>VLOOKUP($AC1228,LS_Coint_BD!$B$3:$AQ$1079,BB$2)</f>
        <v>0</v>
      </c>
      <c r="BC1228" s="89">
        <f>VLOOKUP($AC1228,LS_Coint_BD!$B$3:$AQ$1079,BC$2)</f>
        <v>0</v>
      </c>
      <c r="BD1228" s="89">
        <f t="shared" si="879"/>
        <v>0</v>
      </c>
      <c r="BE1228" s="89">
        <f t="shared" si="880"/>
        <v>0</v>
      </c>
      <c r="BF1228" s="89">
        <f t="shared" si="881"/>
        <v>0</v>
      </c>
      <c r="BG1228" s="89">
        <f t="shared" si="882"/>
        <v>0</v>
      </c>
      <c r="BH1228" s="89">
        <f t="shared" si="883"/>
        <v>0</v>
      </c>
      <c r="BI1228" s="89">
        <f t="shared" si="884"/>
        <v>0</v>
      </c>
      <c r="BJ1228" s="89">
        <f t="shared" si="885"/>
        <v>0</v>
      </c>
      <c r="BK1228" s="89">
        <f t="shared" si="886"/>
        <v>0</v>
      </c>
      <c r="BL1228" s="89">
        <f t="shared" si="887"/>
        <v>0</v>
      </c>
      <c r="BM1228" s="89"/>
      <c r="BN1228" s="26" t="b">
        <f t="shared" si="888"/>
        <v>0</v>
      </c>
      <c r="BO1228" s="26" t="b">
        <f t="shared" si="889"/>
        <v>0</v>
      </c>
      <c r="BP1228" s="26" t="b">
        <f t="shared" si="890"/>
        <v>0</v>
      </c>
      <c r="BQ1228" s="26" t="b">
        <f t="shared" si="891"/>
        <v>0</v>
      </c>
      <c r="BR1228" s="26" t="b">
        <f t="shared" si="892"/>
        <v>0</v>
      </c>
      <c r="BS1228" s="26" t="b">
        <f t="shared" si="893"/>
        <v>0</v>
      </c>
      <c r="BT1228" s="26" t="b">
        <f t="shared" si="894"/>
        <v>0</v>
      </c>
      <c r="BU1228" s="26" t="b">
        <f t="shared" si="895"/>
        <v>0</v>
      </c>
    </row>
    <row r="1229" spans="2:73" ht="15" thickBot="1" x14ac:dyDescent="0.35">
      <c r="B1229" s="17">
        <f>VLOOKUP($AC1229,LS_Coint_BD!$B$3:$D$1079,2)</f>
        <v>0</v>
      </c>
      <c r="C1229" s="87">
        <f>VLOOKUP($AC1229,LS_Coint_BD!$B$3:$D$1079,3)</f>
        <v>0</v>
      </c>
      <c r="D1229" s="68">
        <f t="shared" si="855"/>
        <v>0</v>
      </c>
      <c r="E1229" s="65">
        <f t="shared" si="856"/>
        <v>0</v>
      </c>
      <c r="F1229" s="69">
        <f t="shared" si="857"/>
        <v>0</v>
      </c>
      <c r="G1229" s="68">
        <f t="shared" si="858"/>
        <v>0</v>
      </c>
      <c r="H1229" s="65">
        <f t="shared" si="859"/>
        <v>0</v>
      </c>
      <c r="I1229" s="69">
        <f t="shared" si="860"/>
        <v>0</v>
      </c>
      <c r="J1229" s="68">
        <f t="shared" si="861"/>
        <v>0</v>
      </c>
      <c r="K1229" s="65">
        <f t="shared" si="862"/>
        <v>0</v>
      </c>
      <c r="L1229" s="69">
        <f t="shared" si="863"/>
        <v>0</v>
      </c>
      <c r="M1229" s="68">
        <f t="shared" si="864"/>
        <v>0</v>
      </c>
      <c r="N1229" s="65">
        <f t="shared" si="865"/>
        <v>0</v>
      </c>
      <c r="O1229" s="69">
        <f t="shared" si="866"/>
        <v>0</v>
      </c>
      <c r="P1229" s="68">
        <f t="shared" si="867"/>
        <v>0</v>
      </c>
      <c r="Q1229" s="65">
        <f t="shared" si="868"/>
        <v>0</v>
      </c>
      <c r="R1229" s="69">
        <f t="shared" si="869"/>
        <v>0</v>
      </c>
      <c r="S1229" s="68">
        <f t="shared" si="870"/>
        <v>0</v>
      </c>
      <c r="T1229" s="65">
        <f t="shared" si="871"/>
        <v>0</v>
      </c>
      <c r="U1229" s="69">
        <f t="shared" si="872"/>
        <v>0</v>
      </c>
      <c r="V1229" s="68">
        <f t="shared" si="873"/>
        <v>0</v>
      </c>
      <c r="W1229" s="65">
        <f t="shared" si="874"/>
        <v>0</v>
      </c>
      <c r="X1229" s="69">
        <f t="shared" si="875"/>
        <v>0</v>
      </c>
      <c r="Y1229" s="68">
        <f t="shared" si="876"/>
        <v>0</v>
      </c>
      <c r="Z1229" s="65">
        <f t="shared" si="877"/>
        <v>0</v>
      </c>
      <c r="AA1229" s="69">
        <f t="shared" si="878"/>
        <v>0</v>
      </c>
      <c r="AB1229" s="98">
        <f>SUMIF(BN1229:BU1229,"VERDADEIRO",BN$3:$BU1228)</f>
        <v>0</v>
      </c>
      <c r="AC1229" s="97">
        <f t="shared" si="896"/>
        <v>1226</v>
      </c>
      <c r="AD1229" s="89">
        <f>RTD("tryd.rtdserver",,"COT",B1229,"ULT")</f>
        <v>0</v>
      </c>
      <c r="AE1229" s="89">
        <f>RTD("tryd.rtdserver",,"COT",C1229,"ULT")</f>
        <v>0</v>
      </c>
      <c r="AF1229" s="89">
        <f>VLOOKUP($AC1229,LS_Coint_BD!$B$3:$AQ$1079,AF$2)*$AD1229+VLOOKUP($AC1229,LS_Coint_BD!$B$3:$AQ$1079,AF$2+1)</f>
        <v>0</v>
      </c>
      <c r="AG1229" s="89">
        <f>VLOOKUP($AC1229,LS_Coint_BD!$B$3:$AQ$1079,AG$2)*$AD1229+VLOOKUP($AC1229,LS_Coint_BD!$B$3:$AQ$1079,AG$2+1)</f>
        <v>0</v>
      </c>
      <c r="AH1229" s="89">
        <f>VLOOKUP($AC1229,LS_Coint_BD!$B$3:$AQ$1079,AH$2)*$AD1229+VLOOKUP($AC1229,LS_Coint_BD!$B$3:$AQ$1079,AH$2+1)</f>
        <v>0</v>
      </c>
      <c r="AI1229" s="89">
        <f>VLOOKUP($AC1229,LS_Coint_BD!$B$3:$AQ$1079,AI$2)*$AD1229+VLOOKUP($AC1229,LS_Coint_BD!$B$3:$AQ$1079,AI$2+1)</f>
        <v>0</v>
      </c>
      <c r="AJ1229" s="89">
        <f>VLOOKUP($AC1229,LS_Coint_BD!$B$3:$AQ$1079,AJ$2)*$AD1229+VLOOKUP($AC1229,LS_Coint_BD!$B$3:$AQ$1079,AJ$2+1)</f>
        <v>0</v>
      </c>
      <c r="AK1229" s="89">
        <f>VLOOKUP($AC1229,LS_Coint_BD!$B$3:$AQ$1079,AK$2)*$AD1229+VLOOKUP($AC1229,LS_Coint_BD!$B$3:$AQ$1079,AK$2+1)</f>
        <v>0</v>
      </c>
      <c r="AL1229" s="89">
        <f>VLOOKUP($AC1229,LS_Coint_BD!$B$3:$AQ$1079,AL$2)*$AD1229+VLOOKUP($AC1229,LS_Coint_BD!$B$3:$AQ$1079,AL$2+1)</f>
        <v>0</v>
      </c>
      <c r="AM1229" s="89">
        <f>VLOOKUP($AC1229,LS_Coint_BD!$B$3:$AQ$1079,AM$2)*$AD1229+VLOOKUP($AC1229,LS_Coint_BD!$B$3:$AQ$1079,AM$2+1)</f>
        <v>0</v>
      </c>
      <c r="AN1229" s="89">
        <f>VLOOKUP($AC1229,LS_Coint_BD!$B$3:$AQ$1079,AN$2)</f>
        <v>0</v>
      </c>
      <c r="AO1229" s="89">
        <f>VLOOKUP($AC1229,LS_Coint_BD!$B$3:$AQ$1079,AO$2)</f>
        <v>0</v>
      </c>
      <c r="AP1229" s="89">
        <f>VLOOKUP($AC1229,LS_Coint_BD!$B$3:$AQ$1079,AP$2)</f>
        <v>0</v>
      </c>
      <c r="AQ1229" s="89">
        <f>VLOOKUP($AC1229,LS_Coint_BD!$B$3:$AQ$1079,AQ$2)</f>
        <v>0</v>
      </c>
      <c r="AR1229" s="89">
        <f>VLOOKUP($AC1229,LS_Coint_BD!$B$3:$AQ$1079,AR$2)</f>
        <v>0</v>
      </c>
      <c r="AS1229" s="89">
        <f>VLOOKUP($AC1229,LS_Coint_BD!$B$3:$AQ$1079,AS$2)</f>
        <v>0</v>
      </c>
      <c r="AT1229" s="89">
        <f>VLOOKUP($AC1229,LS_Coint_BD!$B$3:$AQ$1079,AT$2)</f>
        <v>0</v>
      </c>
      <c r="AU1229" s="89">
        <f>VLOOKUP($AC1229,LS_Coint_BD!$B$3:$AQ$1079,AU$2)</f>
        <v>0</v>
      </c>
      <c r="AV1229" s="89">
        <f>VLOOKUP($AC1229,LS_Coint_BD!$B$3:$AQ$1079,AV$2)</f>
        <v>0</v>
      </c>
      <c r="AW1229" s="89">
        <f>VLOOKUP($AC1229,LS_Coint_BD!$B$3:$AQ$1079,AW$2)</f>
        <v>0</v>
      </c>
      <c r="AX1229" s="89">
        <f>VLOOKUP($AC1229,LS_Coint_BD!$B$3:$AQ$1079,AX$2)</f>
        <v>0</v>
      </c>
      <c r="AY1229" s="89">
        <f>VLOOKUP($AC1229,LS_Coint_BD!$B$3:$AQ$1079,AY$2)</f>
        <v>0</v>
      </c>
      <c r="AZ1229" s="89">
        <f>VLOOKUP($AC1229,LS_Coint_BD!$B$3:$AQ$1079,AZ$2)</f>
        <v>0</v>
      </c>
      <c r="BA1229" s="89">
        <f>VLOOKUP($AC1229,LS_Coint_BD!$B$3:$AQ$1079,BA$2)</f>
        <v>0</v>
      </c>
      <c r="BB1229" s="89">
        <f>VLOOKUP($AC1229,LS_Coint_BD!$B$3:$AQ$1079,BB$2)</f>
        <v>0</v>
      </c>
      <c r="BC1229" s="89">
        <f>VLOOKUP($AC1229,LS_Coint_BD!$B$3:$AQ$1079,BC$2)</f>
        <v>0</v>
      </c>
      <c r="BD1229" s="89">
        <f t="shared" si="879"/>
        <v>0</v>
      </c>
      <c r="BE1229" s="89">
        <f t="shared" si="880"/>
        <v>0</v>
      </c>
      <c r="BF1229" s="89">
        <f t="shared" si="881"/>
        <v>0</v>
      </c>
      <c r="BG1229" s="89">
        <f t="shared" si="882"/>
        <v>0</v>
      </c>
      <c r="BH1229" s="89">
        <f t="shared" si="883"/>
        <v>0</v>
      </c>
      <c r="BI1229" s="89">
        <f t="shared" si="884"/>
        <v>0</v>
      </c>
      <c r="BJ1229" s="89">
        <f t="shared" si="885"/>
        <v>0</v>
      </c>
      <c r="BK1229" s="89">
        <f t="shared" si="886"/>
        <v>0</v>
      </c>
      <c r="BL1229" s="89">
        <f t="shared" si="887"/>
        <v>0</v>
      </c>
      <c r="BM1229" s="89"/>
      <c r="BN1229" s="26" t="b">
        <f t="shared" si="888"/>
        <v>0</v>
      </c>
      <c r="BO1229" s="26" t="b">
        <f t="shared" si="889"/>
        <v>0</v>
      </c>
      <c r="BP1229" s="26" t="b">
        <f t="shared" si="890"/>
        <v>0</v>
      </c>
      <c r="BQ1229" s="26" t="b">
        <f t="shared" si="891"/>
        <v>0</v>
      </c>
      <c r="BR1229" s="26" t="b">
        <f t="shared" si="892"/>
        <v>0</v>
      </c>
      <c r="BS1229" s="26" t="b">
        <f t="shared" si="893"/>
        <v>0</v>
      </c>
      <c r="BT1229" s="26" t="b">
        <f t="shared" si="894"/>
        <v>0</v>
      </c>
      <c r="BU1229" s="26" t="b">
        <f t="shared" si="895"/>
        <v>0</v>
      </c>
    </row>
    <row r="1230" spans="2:73" ht="15" thickBot="1" x14ac:dyDescent="0.35">
      <c r="B1230" s="17">
        <f>VLOOKUP($AC1230,LS_Coint_BD!$B$3:$D$1079,2)</f>
        <v>0</v>
      </c>
      <c r="C1230" s="87">
        <f>VLOOKUP($AC1230,LS_Coint_BD!$B$3:$D$1079,3)</f>
        <v>0</v>
      </c>
      <c r="D1230" s="68">
        <f t="shared" si="855"/>
        <v>0</v>
      </c>
      <c r="E1230" s="65">
        <f t="shared" si="856"/>
        <v>0</v>
      </c>
      <c r="F1230" s="69">
        <f t="shared" si="857"/>
        <v>0</v>
      </c>
      <c r="G1230" s="68">
        <f t="shared" si="858"/>
        <v>0</v>
      </c>
      <c r="H1230" s="65">
        <f t="shared" si="859"/>
        <v>0</v>
      </c>
      <c r="I1230" s="69">
        <f t="shared" si="860"/>
        <v>0</v>
      </c>
      <c r="J1230" s="68">
        <f t="shared" si="861"/>
        <v>0</v>
      </c>
      <c r="K1230" s="65">
        <f t="shared" si="862"/>
        <v>0</v>
      </c>
      <c r="L1230" s="69">
        <f t="shared" si="863"/>
        <v>0</v>
      </c>
      <c r="M1230" s="68">
        <f t="shared" si="864"/>
        <v>0</v>
      </c>
      <c r="N1230" s="65">
        <f t="shared" si="865"/>
        <v>0</v>
      </c>
      <c r="O1230" s="69">
        <f t="shared" si="866"/>
        <v>0</v>
      </c>
      <c r="P1230" s="68">
        <f t="shared" si="867"/>
        <v>0</v>
      </c>
      <c r="Q1230" s="65">
        <f t="shared" si="868"/>
        <v>0</v>
      </c>
      <c r="R1230" s="69">
        <f t="shared" si="869"/>
        <v>0</v>
      </c>
      <c r="S1230" s="68">
        <f t="shared" si="870"/>
        <v>0</v>
      </c>
      <c r="T1230" s="65">
        <f t="shared" si="871"/>
        <v>0</v>
      </c>
      <c r="U1230" s="69">
        <f t="shared" si="872"/>
        <v>0</v>
      </c>
      <c r="V1230" s="68">
        <f t="shared" si="873"/>
        <v>0</v>
      </c>
      <c r="W1230" s="65">
        <f t="shared" si="874"/>
        <v>0</v>
      </c>
      <c r="X1230" s="69">
        <f t="shared" si="875"/>
        <v>0</v>
      </c>
      <c r="Y1230" s="68">
        <f t="shared" si="876"/>
        <v>0</v>
      </c>
      <c r="Z1230" s="65">
        <f t="shared" si="877"/>
        <v>0</v>
      </c>
      <c r="AA1230" s="69">
        <f t="shared" si="878"/>
        <v>0</v>
      </c>
      <c r="AB1230" s="98">
        <f>SUMIF(BN1230:BU1230,"VERDADEIRO",BN$3:$BU1229)</f>
        <v>0</v>
      </c>
      <c r="AC1230" s="97">
        <f t="shared" si="896"/>
        <v>1227</v>
      </c>
      <c r="AD1230" s="89">
        <f>RTD("tryd.rtdserver",,"COT",B1230,"ULT")</f>
        <v>0</v>
      </c>
      <c r="AE1230" s="89">
        <f>RTD("tryd.rtdserver",,"COT",C1230,"ULT")</f>
        <v>0</v>
      </c>
      <c r="AF1230" s="89">
        <f>VLOOKUP($AC1230,LS_Coint_BD!$B$3:$AQ$1079,AF$2)*$AD1230+VLOOKUP($AC1230,LS_Coint_BD!$B$3:$AQ$1079,AF$2+1)</f>
        <v>0</v>
      </c>
      <c r="AG1230" s="89">
        <f>VLOOKUP($AC1230,LS_Coint_BD!$B$3:$AQ$1079,AG$2)*$AD1230+VLOOKUP($AC1230,LS_Coint_BD!$B$3:$AQ$1079,AG$2+1)</f>
        <v>0</v>
      </c>
      <c r="AH1230" s="89">
        <f>VLOOKUP($AC1230,LS_Coint_BD!$B$3:$AQ$1079,AH$2)*$AD1230+VLOOKUP($AC1230,LS_Coint_BD!$B$3:$AQ$1079,AH$2+1)</f>
        <v>0</v>
      </c>
      <c r="AI1230" s="89">
        <f>VLOOKUP($AC1230,LS_Coint_BD!$B$3:$AQ$1079,AI$2)*$AD1230+VLOOKUP($AC1230,LS_Coint_BD!$B$3:$AQ$1079,AI$2+1)</f>
        <v>0</v>
      </c>
      <c r="AJ1230" s="89">
        <f>VLOOKUP($AC1230,LS_Coint_BD!$B$3:$AQ$1079,AJ$2)*$AD1230+VLOOKUP($AC1230,LS_Coint_BD!$B$3:$AQ$1079,AJ$2+1)</f>
        <v>0</v>
      </c>
      <c r="AK1230" s="89">
        <f>VLOOKUP($AC1230,LS_Coint_BD!$B$3:$AQ$1079,AK$2)*$AD1230+VLOOKUP($AC1230,LS_Coint_BD!$B$3:$AQ$1079,AK$2+1)</f>
        <v>0</v>
      </c>
      <c r="AL1230" s="89">
        <f>VLOOKUP($AC1230,LS_Coint_BD!$B$3:$AQ$1079,AL$2)*$AD1230+VLOOKUP($AC1230,LS_Coint_BD!$B$3:$AQ$1079,AL$2+1)</f>
        <v>0</v>
      </c>
      <c r="AM1230" s="89">
        <f>VLOOKUP($AC1230,LS_Coint_BD!$B$3:$AQ$1079,AM$2)*$AD1230+VLOOKUP($AC1230,LS_Coint_BD!$B$3:$AQ$1079,AM$2+1)</f>
        <v>0</v>
      </c>
      <c r="AN1230" s="89">
        <f>VLOOKUP($AC1230,LS_Coint_BD!$B$3:$AQ$1079,AN$2)</f>
        <v>0</v>
      </c>
      <c r="AO1230" s="89">
        <f>VLOOKUP($AC1230,LS_Coint_BD!$B$3:$AQ$1079,AO$2)</f>
        <v>0</v>
      </c>
      <c r="AP1230" s="89">
        <f>VLOOKUP($AC1230,LS_Coint_BD!$B$3:$AQ$1079,AP$2)</f>
        <v>0</v>
      </c>
      <c r="AQ1230" s="89">
        <f>VLOOKUP($AC1230,LS_Coint_BD!$B$3:$AQ$1079,AQ$2)</f>
        <v>0</v>
      </c>
      <c r="AR1230" s="89">
        <f>VLOOKUP($AC1230,LS_Coint_BD!$B$3:$AQ$1079,AR$2)</f>
        <v>0</v>
      </c>
      <c r="AS1230" s="89">
        <f>VLOOKUP($AC1230,LS_Coint_BD!$B$3:$AQ$1079,AS$2)</f>
        <v>0</v>
      </c>
      <c r="AT1230" s="89">
        <f>VLOOKUP($AC1230,LS_Coint_BD!$B$3:$AQ$1079,AT$2)</f>
        <v>0</v>
      </c>
      <c r="AU1230" s="89">
        <f>VLOOKUP($AC1230,LS_Coint_BD!$B$3:$AQ$1079,AU$2)</f>
        <v>0</v>
      </c>
      <c r="AV1230" s="89">
        <f>VLOOKUP($AC1230,LS_Coint_BD!$B$3:$AQ$1079,AV$2)</f>
        <v>0</v>
      </c>
      <c r="AW1230" s="89">
        <f>VLOOKUP($AC1230,LS_Coint_BD!$B$3:$AQ$1079,AW$2)</f>
        <v>0</v>
      </c>
      <c r="AX1230" s="89">
        <f>VLOOKUP($AC1230,LS_Coint_BD!$B$3:$AQ$1079,AX$2)</f>
        <v>0</v>
      </c>
      <c r="AY1230" s="89">
        <f>VLOOKUP($AC1230,LS_Coint_BD!$B$3:$AQ$1079,AY$2)</f>
        <v>0</v>
      </c>
      <c r="AZ1230" s="89">
        <f>VLOOKUP($AC1230,LS_Coint_BD!$B$3:$AQ$1079,AZ$2)</f>
        <v>0</v>
      </c>
      <c r="BA1230" s="89">
        <f>VLOOKUP($AC1230,LS_Coint_BD!$B$3:$AQ$1079,BA$2)</f>
        <v>0</v>
      </c>
      <c r="BB1230" s="89">
        <f>VLOOKUP($AC1230,LS_Coint_BD!$B$3:$AQ$1079,BB$2)</f>
        <v>0</v>
      </c>
      <c r="BC1230" s="89">
        <f>VLOOKUP($AC1230,LS_Coint_BD!$B$3:$AQ$1079,BC$2)</f>
        <v>0</v>
      </c>
      <c r="BD1230" s="89">
        <f t="shared" si="879"/>
        <v>0</v>
      </c>
      <c r="BE1230" s="89">
        <f t="shared" si="880"/>
        <v>0</v>
      </c>
      <c r="BF1230" s="89">
        <f t="shared" si="881"/>
        <v>0</v>
      </c>
      <c r="BG1230" s="89">
        <f t="shared" si="882"/>
        <v>0</v>
      </c>
      <c r="BH1230" s="89">
        <f t="shared" si="883"/>
        <v>0</v>
      </c>
      <c r="BI1230" s="89">
        <f t="shared" si="884"/>
        <v>0</v>
      </c>
      <c r="BJ1230" s="89">
        <f t="shared" si="885"/>
        <v>0</v>
      </c>
      <c r="BK1230" s="89">
        <f t="shared" si="886"/>
        <v>0</v>
      </c>
      <c r="BL1230" s="89">
        <f t="shared" si="887"/>
        <v>0</v>
      </c>
      <c r="BM1230" s="89"/>
      <c r="BN1230" s="26" t="b">
        <f t="shared" si="888"/>
        <v>0</v>
      </c>
      <c r="BO1230" s="26" t="b">
        <f t="shared" si="889"/>
        <v>0</v>
      </c>
      <c r="BP1230" s="26" t="b">
        <f t="shared" si="890"/>
        <v>0</v>
      </c>
      <c r="BQ1230" s="26" t="b">
        <f t="shared" si="891"/>
        <v>0</v>
      </c>
      <c r="BR1230" s="26" t="b">
        <f t="shared" si="892"/>
        <v>0</v>
      </c>
      <c r="BS1230" s="26" t="b">
        <f t="shared" si="893"/>
        <v>0</v>
      </c>
      <c r="BT1230" s="26" t="b">
        <f t="shared" si="894"/>
        <v>0</v>
      </c>
      <c r="BU1230" s="26" t="b">
        <f t="shared" si="895"/>
        <v>0</v>
      </c>
    </row>
    <row r="1231" spans="2:73" ht="15" thickBot="1" x14ac:dyDescent="0.35">
      <c r="B1231" s="17">
        <f>VLOOKUP($AC1231,LS_Coint_BD!$B$3:$D$1079,2)</f>
        <v>0</v>
      </c>
      <c r="C1231" s="87">
        <f>VLOOKUP($AC1231,LS_Coint_BD!$B$3:$D$1079,3)</f>
        <v>0</v>
      </c>
      <c r="D1231" s="68">
        <f t="shared" si="855"/>
        <v>0</v>
      </c>
      <c r="E1231" s="65">
        <f t="shared" si="856"/>
        <v>0</v>
      </c>
      <c r="F1231" s="69">
        <f t="shared" si="857"/>
        <v>0</v>
      </c>
      <c r="G1231" s="68">
        <f t="shared" si="858"/>
        <v>0</v>
      </c>
      <c r="H1231" s="65">
        <f t="shared" si="859"/>
        <v>0</v>
      </c>
      <c r="I1231" s="69">
        <f t="shared" si="860"/>
        <v>0</v>
      </c>
      <c r="J1231" s="68">
        <f t="shared" si="861"/>
        <v>0</v>
      </c>
      <c r="K1231" s="65">
        <f t="shared" si="862"/>
        <v>0</v>
      </c>
      <c r="L1231" s="69">
        <f t="shared" si="863"/>
        <v>0</v>
      </c>
      <c r="M1231" s="68">
        <f t="shared" si="864"/>
        <v>0</v>
      </c>
      <c r="N1231" s="65">
        <f t="shared" si="865"/>
        <v>0</v>
      </c>
      <c r="O1231" s="69">
        <f t="shared" si="866"/>
        <v>0</v>
      </c>
      <c r="P1231" s="68">
        <f t="shared" si="867"/>
        <v>0</v>
      </c>
      <c r="Q1231" s="65">
        <f t="shared" si="868"/>
        <v>0</v>
      </c>
      <c r="R1231" s="69">
        <f t="shared" si="869"/>
        <v>0</v>
      </c>
      <c r="S1231" s="68">
        <f t="shared" si="870"/>
        <v>0</v>
      </c>
      <c r="T1231" s="65">
        <f t="shared" si="871"/>
        <v>0</v>
      </c>
      <c r="U1231" s="69">
        <f t="shared" si="872"/>
        <v>0</v>
      </c>
      <c r="V1231" s="68">
        <f t="shared" si="873"/>
        <v>0</v>
      </c>
      <c r="W1231" s="65">
        <f t="shared" si="874"/>
        <v>0</v>
      </c>
      <c r="X1231" s="69">
        <f t="shared" si="875"/>
        <v>0</v>
      </c>
      <c r="Y1231" s="68">
        <f t="shared" si="876"/>
        <v>0</v>
      </c>
      <c r="Z1231" s="65">
        <f t="shared" si="877"/>
        <v>0</v>
      </c>
      <c r="AA1231" s="69">
        <f t="shared" si="878"/>
        <v>0</v>
      </c>
      <c r="AB1231" s="98">
        <f>SUMIF(BN1231:BU1231,"VERDADEIRO",BN$3:$BU1230)</f>
        <v>0</v>
      </c>
      <c r="AC1231" s="97">
        <f t="shared" si="896"/>
        <v>1228</v>
      </c>
      <c r="AD1231" s="89">
        <f>RTD("tryd.rtdserver",,"COT",B1231,"ULT")</f>
        <v>0</v>
      </c>
      <c r="AE1231" s="89">
        <f>RTD("tryd.rtdserver",,"COT",C1231,"ULT")</f>
        <v>0</v>
      </c>
      <c r="AF1231" s="89">
        <f>VLOOKUP($AC1231,LS_Coint_BD!$B$3:$AQ$1079,AF$2)*$AD1231+VLOOKUP($AC1231,LS_Coint_BD!$B$3:$AQ$1079,AF$2+1)</f>
        <v>0</v>
      </c>
      <c r="AG1231" s="89">
        <f>VLOOKUP($AC1231,LS_Coint_BD!$B$3:$AQ$1079,AG$2)*$AD1231+VLOOKUP($AC1231,LS_Coint_BD!$B$3:$AQ$1079,AG$2+1)</f>
        <v>0</v>
      </c>
      <c r="AH1231" s="89">
        <f>VLOOKUP($AC1231,LS_Coint_BD!$B$3:$AQ$1079,AH$2)*$AD1231+VLOOKUP($AC1231,LS_Coint_BD!$B$3:$AQ$1079,AH$2+1)</f>
        <v>0</v>
      </c>
      <c r="AI1231" s="89">
        <f>VLOOKUP($AC1231,LS_Coint_BD!$B$3:$AQ$1079,AI$2)*$AD1231+VLOOKUP($AC1231,LS_Coint_BD!$B$3:$AQ$1079,AI$2+1)</f>
        <v>0</v>
      </c>
      <c r="AJ1231" s="89">
        <f>VLOOKUP($AC1231,LS_Coint_BD!$B$3:$AQ$1079,AJ$2)*$AD1231+VLOOKUP($AC1231,LS_Coint_BD!$B$3:$AQ$1079,AJ$2+1)</f>
        <v>0</v>
      </c>
      <c r="AK1231" s="89">
        <f>VLOOKUP($AC1231,LS_Coint_BD!$B$3:$AQ$1079,AK$2)*$AD1231+VLOOKUP($AC1231,LS_Coint_BD!$B$3:$AQ$1079,AK$2+1)</f>
        <v>0</v>
      </c>
      <c r="AL1231" s="89">
        <f>VLOOKUP($AC1231,LS_Coint_BD!$B$3:$AQ$1079,AL$2)*$AD1231+VLOOKUP($AC1231,LS_Coint_BD!$B$3:$AQ$1079,AL$2+1)</f>
        <v>0</v>
      </c>
      <c r="AM1231" s="89">
        <f>VLOOKUP($AC1231,LS_Coint_BD!$B$3:$AQ$1079,AM$2)*$AD1231+VLOOKUP($AC1231,LS_Coint_BD!$B$3:$AQ$1079,AM$2+1)</f>
        <v>0</v>
      </c>
      <c r="AN1231" s="89">
        <f>VLOOKUP($AC1231,LS_Coint_BD!$B$3:$AQ$1079,AN$2)</f>
        <v>0</v>
      </c>
      <c r="AO1231" s="89">
        <f>VLOOKUP($AC1231,LS_Coint_BD!$B$3:$AQ$1079,AO$2)</f>
        <v>0</v>
      </c>
      <c r="AP1231" s="89">
        <f>VLOOKUP($AC1231,LS_Coint_BD!$B$3:$AQ$1079,AP$2)</f>
        <v>0</v>
      </c>
      <c r="AQ1231" s="89">
        <f>VLOOKUP($AC1231,LS_Coint_BD!$B$3:$AQ$1079,AQ$2)</f>
        <v>0</v>
      </c>
      <c r="AR1231" s="89">
        <f>VLOOKUP($AC1231,LS_Coint_BD!$B$3:$AQ$1079,AR$2)</f>
        <v>0</v>
      </c>
      <c r="AS1231" s="89">
        <f>VLOOKUP($AC1231,LS_Coint_BD!$B$3:$AQ$1079,AS$2)</f>
        <v>0</v>
      </c>
      <c r="AT1231" s="89">
        <f>VLOOKUP($AC1231,LS_Coint_BD!$B$3:$AQ$1079,AT$2)</f>
        <v>0</v>
      </c>
      <c r="AU1231" s="89">
        <f>VLOOKUP($AC1231,LS_Coint_BD!$B$3:$AQ$1079,AU$2)</f>
        <v>0</v>
      </c>
      <c r="AV1231" s="89">
        <f>VLOOKUP($AC1231,LS_Coint_BD!$B$3:$AQ$1079,AV$2)</f>
        <v>0</v>
      </c>
      <c r="AW1231" s="89">
        <f>VLOOKUP($AC1231,LS_Coint_BD!$B$3:$AQ$1079,AW$2)</f>
        <v>0</v>
      </c>
      <c r="AX1231" s="89">
        <f>VLOOKUP($AC1231,LS_Coint_BD!$B$3:$AQ$1079,AX$2)</f>
        <v>0</v>
      </c>
      <c r="AY1231" s="89">
        <f>VLOOKUP($AC1231,LS_Coint_BD!$B$3:$AQ$1079,AY$2)</f>
        <v>0</v>
      </c>
      <c r="AZ1231" s="89">
        <f>VLOOKUP($AC1231,LS_Coint_BD!$B$3:$AQ$1079,AZ$2)</f>
        <v>0</v>
      </c>
      <c r="BA1231" s="89">
        <f>VLOOKUP($AC1231,LS_Coint_BD!$B$3:$AQ$1079,BA$2)</f>
        <v>0</v>
      </c>
      <c r="BB1231" s="89">
        <f>VLOOKUP($AC1231,LS_Coint_BD!$B$3:$AQ$1079,BB$2)</f>
        <v>0</v>
      </c>
      <c r="BC1231" s="89">
        <f>VLOOKUP($AC1231,LS_Coint_BD!$B$3:$AQ$1079,BC$2)</f>
        <v>0</v>
      </c>
      <c r="BD1231" s="89">
        <f t="shared" si="879"/>
        <v>0</v>
      </c>
      <c r="BE1231" s="89">
        <f t="shared" si="880"/>
        <v>0</v>
      </c>
      <c r="BF1231" s="89">
        <f t="shared" si="881"/>
        <v>0</v>
      </c>
      <c r="BG1231" s="89">
        <f t="shared" si="882"/>
        <v>0</v>
      </c>
      <c r="BH1231" s="89">
        <f t="shared" si="883"/>
        <v>0</v>
      </c>
      <c r="BI1231" s="89">
        <f t="shared" si="884"/>
        <v>0</v>
      </c>
      <c r="BJ1231" s="89">
        <f t="shared" si="885"/>
        <v>0</v>
      </c>
      <c r="BK1231" s="89">
        <f t="shared" si="886"/>
        <v>0</v>
      </c>
      <c r="BL1231" s="89">
        <f t="shared" si="887"/>
        <v>0</v>
      </c>
      <c r="BM1231" s="89"/>
      <c r="BN1231" s="26" t="b">
        <f t="shared" si="888"/>
        <v>0</v>
      </c>
      <c r="BO1231" s="26" t="b">
        <f t="shared" si="889"/>
        <v>0</v>
      </c>
      <c r="BP1231" s="26" t="b">
        <f t="shared" si="890"/>
        <v>0</v>
      </c>
      <c r="BQ1231" s="26" t="b">
        <f t="shared" si="891"/>
        <v>0</v>
      </c>
      <c r="BR1231" s="26" t="b">
        <f t="shared" si="892"/>
        <v>0</v>
      </c>
      <c r="BS1231" s="26" t="b">
        <f t="shared" si="893"/>
        <v>0</v>
      </c>
      <c r="BT1231" s="26" t="b">
        <f t="shared" si="894"/>
        <v>0</v>
      </c>
      <c r="BU1231" s="26" t="b">
        <f t="shared" si="895"/>
        <v>0</v>
      </c>
    </row>
    <row r="1232" spans="2:73" ht="15" thickBot="1" x14ac:dyDescent="0.35">
      <c r="B1232" s="17">
        <f>VLOOKUP($AC1232,LS_Coint_BD!$B$3:$D$1079,2)</f>
        <v>0</v>
      </c>
      <c r="C1232" s="87">
        <f>VLOOKUP($AC1232,LS_Coint_BD!$B$3:$D$1079,3)</f>
        <v>0</v>
      </c>
      <c r="D1232" s="68">
        <f t="shared" si="855"/>
        <v>0</v>
      </c>
      <c r="E1232" s="65">
        <f t="shared" si="856"/>
        <v>0</v>
      </c>
      <c r="F1232" s="69">
        <f t="shared" si="857"/>
        <v>0</v>
      </c>
      <c r="G1232" s="68">
        <f t="shared" si="858"/>
        <v>0</v>
      </c>
      <c r="H1232" s="65">
        <f t="shared" si="859"/>
        <v>0</v>
      </c>
      <c r="I1232" s="69">
        <f t="shared" si="860"/>
        <v>0</v>
      </c>
      <c r="J1232" s="68">
        <f t="shared" si="861"/>
        <v>0</v>
      </c>
      <c r="K1232" s="65">
        <f t="shared" si="862"/>
        <v>0</v>
      </c>
      <c r="L1232" s="69">
        <f t="shared" si="863"/>
        <v>0</v>
      </c>
      <c r="M1232" s="68">
        <f t="shared" si="864"/>
        <v>0</v>
      </c>
      <c r="N1232" s="65">
        <f t="shared" si="865"/>
        <v>0</v>
      </c>
      <c r="O1232" s="69">
        <f t="shared" si="866"/>
        <v>0</v>
      </c>
      <c r="P1232" s="68">
        <f t="shared" si="867"/>
        <v>0</v>
      </c>
      <c r="Q1232" s="65">
        <f t="shared" si="868"/>
        <v>0</v>
      </c>
      <c r="R1232" s="69">
        <f t="shared" si="869"/>
        <v>0</v>
      </c>
      <c r="S1232" s="68">
        <f t="shared" si="870"/>
        <v>0</v>
      </c>
      <c r="T1232" s="65">
        <f t="shared" si="871"/>
        <v>0</v>
      </c>
      <c r="U1232" s="69">
        <f t="shared" si="872"/>
        <v>0</v>
      </c>
      <c r="V1232" s="68">
        <f t="shared" si="873"/>
        <v>0</v>
      </c>
      <c r="W1232" s="65">
        <f t="shared" si="874"/>
        <v>0</v>
      </c>
      <c r="X1232" s="69">
        <f t="shared" si="875"/>
        <v>0</v>
      </c>
      <c r="Y1232" s="68">
        <f t="shared" si="876"/>
        <v>0</v>
      </c>
      <c r="Z1232" s="65">
        <f t="shared" si="877"/>
        <v>0</v>
      </c>
      <c r="AA1232" s="69">
        <f t="shared" si="878"/>
        <v>0</v>
      </c>
      <c r="AB1232" s="98">
        <f>SUMIF(BN1232:BU1232,"VERDADEIRO",BN$3:$BU1231)</f>
        <v>0</v>
      </c>
      <c r="AC1232" s="97">
        <f t="shared" si="896"/>
        <v>1229</v>
      </c>
      <c r="AD1232" s="89">
        <f>RTD("tryd.rtdserver",,"COT",B1232,"ULT")</f>
        <v>0</v>
      </c>
      <c r="AE1232" s="89">
        <f>RTD("tryd.rtdserver",,"COT",C1232,"ULT")</f>
        <v>0</v>
      </c>
      <c r="AF1232" s="89">
        <f>VLOOKUP($AC1232,LS_Coint_BD!$B$3:$AQ$1079,AF$2)*$AD1232+VLOOKUP($AC1232,LS_Coint_BD!$B$3:$AQ$1079,AF$2+1)</f>
        <v>0</v>
      </c>
      <c r="AG1232" s="89">
        <f>VLOOKUP($AC1232,LS_Coint_BD!$B$3:$AQ$1079,AG$2)*$AD1232+VLOOKUP($AC1232,LS_Coint_BD!$B$3:$AQ$1079,AG$2+1)</f>
        <v>0</v>
      </c>
      <c r="AH1232" s="89">
        <f>VLOOKUP($AC1232,LS_Coint_BD!$B$3:$AQ$1079,AH$2)*$AD1232+VLOOKUP($AC1232,LS_Coint_BD!$B$3:$AQ$1079,AH$2+1)</f>
        <v>0</v>
      </c>
      <c r="AI1232" s="89">
        <f>VLOOKUP($AC1232,LS_Coint_BD!$B$3:$AQ$1079,AI$2)*$AD1232+VLOOKUP($AC1232,LS_Coint_BD!$B$3:$AQ$1079,AI$2+1)</f>
        <v>0</v>
      </c>
      <c r="AJ1232" s="89">
        <f>VLOOKUP($AC1232,LS_Coint_BD!$B$3:$AQ$1079,AJ$2)*$AD1232+VLOOKUP($AC1232,LS_Coint_BD!$B$3:$AQ$1079,AJ$2+1)</f>
        <v>0</v>
      </c>
      <c r="AK1232" s="89">
        <f>VLOOKUP($AC1232,LS_Coint_BD!$B$3:$AQ$1079,AK$2)*$AD1232+VLOOKUP($AC1232,LS_Coint_BD!$B$3:$AQ$1079,AK$2+1)</f>
        <v>0</v>
      </c>
      <c r="AL1232" s="89">
        <f>VLOOKUP($AC1232,LS_Coint_BD!$B$3:$AQ$1079,AL$2)*$AD1232+VLOOKUP($AC1232,LS_Coint_BD!$B$3:$AQ$1079,AL$2+1)</f>
        <v>0</v>
      </c>
      <c r="AM1232" s="89">
        <f>VLOOKUP($AC1232,LS_Coint_BD!$B$3:$AQ$1079,AM$2)*$AD1232+VLOOKUP($AC1232,LS_Coint_BD!$B$3:$AQ$1079,AM$2+1)</f>
        <v>0</v>
      </c>
      <c r="AN1232" s="89">
        <f>VLOOKUP($AC1232,LS_Coint_BD!$B$3:$AQ$1079,AN$2)</f>
        <v>0</v>
      </c>
      <c r="AO1232" s="89">
        <f>VLOOKUP($AC1232,LS_Coint_BD!$B$3:$AQ$1079,AO$2)</f>
        <v>0</v>
      </c>
      <c r="AP1232" s="89">
        <f>VLOOKUP($AC1232,LS_Coint_BD!$B$3:$AQ$1079,AP$2)</f>
        <v>0</v>
      </c>
      <c r="AQ1232" s="89">
        <f>VLOOKUP($AC1232,LS_Coint_BD!$B$3:$AQ$1079,AQ$2)</f>
        <v>0</v>
      </c>
      <c r="AR1232" s="89">
        <f>VLOOKUP($AC1232,LS_Coint_BD!$B$3:$AQ$1079,AR$2)</f>
        <v>0</v>
      </c>
      <c r="AS1232" s="89">
        <f>VLOOKUP($AC1232,LS_Coint_BD!$B$3:$AQ$1079,AS$2)</f>
        <v>0</v>
      </c>
      <c r="AT1232" s="89">
        <f>VLOOKUP($AC1232,LS_Coint_BD!$B$3:$AQ$1079,AT$2)</f>
        <v>0</v>
      </c>
      <c r="AU1232" s="89">
        <f>VLOOKUP($AC1232,LS_Coint_BD!$B$3:$AQ$1079,AU$2)</f>
        <v>0</v>
      </c>
      <c r="AV1232" s="89">
        <f>VLOOKUP($AC1232,LS_Coint_BD!$B$3:$AQ$1079,AV$2)</f>
        <v>0</v>
      </c>
      <c r="AW1232" s="89">
        <f>VLOOKUP($AC1232,LS_Coint_BD!$B$3:$AQ$1079,AW$2)</f>
        <v>0</v>
      </c>
      <c r="AX1232" s="89">
        <f>VLOOKUP($AC1232,LS_Coint_BD!$B$3:$AQ$1079,AX$2)</f>
        <v>0</v>
      </c>
      <c r="AY1232" s="89">
        <f>VLOOKUP($AC1232,LS_Coint_BD!$B$3:$AQ$1079,AY$2)</f>
        <v>0</v>
      </c>
      <c r="AZ1232" s="89">
        <f>VLOOKUP($AC1232,LS_Coint_BD!$B$3:$AQ$1079,AZ$2)</f>
        <v>0</v>
      </c>
      <c r="BA1232" s="89">
        <f>VLOOKUP($AC1232,LS_Coint_BD!$B$3:$AQ$1079,BA$2)</f>
        <v>0</v>
      </c>
      <c r="BB1232" s="89">
        <f>VLOOKUP($AC1232,LS_Coint_BD!$B$3:$AQ$1079,BB$2)</f>
        <v>0</v>
      </c>
      <c r="BC1232" s="89">
        <f>VLOOKUP($AC1232,LS_Coint_BD!$B$3:$AQ$1079,BC$2)</f>
        <v>0</v>
      </c>
      <c r="BD1232" s="89">
        <f t="shared" si="879"/>
        <v>0</v>
      </c>
      <c r="BE1232" s="89">
        <f t="shared" si="880"/>
        <v>0</v>
      </c>
      <c r="BF1232" s="89">
        <f t="shared" si="881"/>
        <v>0</v>
      </c>
      <c r="BG1232" s="89">
        <f t="shared" si="882"/>
        <v>0</v>
      </c>
      <c r="BH1232" s="89">
        <f t="shared" si="883"/>
        <v>0</v>
      </c>
      <c r="BI1232" s="89">
        <f t="shared" si="884"/>
        <v>0</v>
      </c>
      <c r="BJ1232" s="89">
        <f t="shared" si="885"/>
        <v>0</v>
      </c>
      <c r="BK1232" s="89">
        <f t="shared" si="886"/>
        <v>0</v>
      </c>
      <c r="BL1232" s="89">
        <f t="shared" si="887"/>
        <v>0</v>
      </c>
      <c r="BM1232" s="89"/>
      <c r="BN1232" s="26" t="b">
        <f t="shared" si="888"/>
        <v>0</v>
      </c>
      <c r="BO1232" s="26" t="b">
        <f t="shared" si="889"/>
        <v>0</v>
      </c>
      <c r="BP1232" s="26" t="b">
        <f t="shared" si="890"/>
        <v>0</v>
      </c>
      <c r="BQ1232" s="26" t="b">
        <f t="shared" si="891"/>
        <v>0</v>
      </c>
      <c r="BR1232" s="26" t="b">
        <f t="shared" si="892"/>
        <v>0</v>
      </c>
      <c r="BS1232" s="26" t="b">
        <f t="shared" si="893"/>
        <v>0</v>
      </c>
      <c r="BT1232" s="26" t="b">
        <f t="shared" si="894"/>
        <v>0</v>
      </c>
      <c r="BU1232" s="26" t="b">
        <f t="shared" si="895"/>
        <v>0</v>
      </c>
    </row>
    <row r="1233" spans="2:73" ht="15" thickBot="1" x14ac:dyDescent="0.35">
      <c r="B1233" s="17">
        <f>VLOOKUP($AC1233,LS_Coint_BD!$B$3:$D$1079,2)</f>
        <v>0</v>
      </c>
      <c r="C1233" s="87">
        <f>VLOOKUP($AC1233,LS_Coint_BD!$B$3:$D$1079,3)</f>
        <v>0</v>
      </c>
      <c r="D1233" s="68">
        <f t="shared" si="855"/>
        <v>0</v>
      </c>
      <c r="E1233" s="65">
        <f t="shared" si="856"/>
        <v>0</v>
      </c>
      <c r="F1233" s="69">
        <f t="shared" si="857"/>
        <v>0</v>
      </c>
      <c r="G1233" s="68">
        <f t="shared" si="858"/>
        <v>0</v>
      </c>
      <c r="H1233" s="65">
        <f t="shared" si="859"/>
        <v>0</v>
      </c>
      <c r="I1233" s="69">
        <f t="shared" si="860"/>
        <v>0</v>
      </c>
      <c r="J1233" s="68">
        <f t="shared" si="861"/>
        <v>0</v>
      </c>
      <c r="K1233" s="65">
        <f t="shared" si="862"/>
        <v>0</v>
      </c>
      <c r="L1233" s="69">
        <f t="shared" si="863"/>
        <v>0</v>
      </c>
      <c r="M1233" s="68">
        <f t="shared" si="864"/>
        <v>0</v>
      </c>
      <c r="N1233" s="65">
        <f t="shared" si="865"/>
        <v>0</v>
      </c>
      <c r="O1233" s="69">
        <f t="shared" si="866"/>
        <v>0</v>
      </c>
      <c r="P1233" s="68">
        <f t="shared" si="867"/>
        <v>0</v>
      </c>
      <c r="Q1233" s="65">
        <f t="shared" si="868"/>
        <v>0</v>
      </c>
      <c r="R1233" s="69">
        <f t="shared" si="869"/>
        <v>0</v>
      </c>
      <c r="S1233" s="68">
        <f t="shared" si="870"/>
        <v>0</v>
      </c>
      <c r="T1233" s="65">
        <f t="shared" si="871"/>
        <v>0</v>
      </c>
      <c r="U1233" s="69">
        <f t="shared" si="872"/>
        <v>0</v>
      </c>
      <c r="V1233" s="68">
        <f t="shared" si="873"/>
        <v>0</v>
      </c>
      <c r="W1233" s="65">
        <f t="shared" si="874"/>
        <v>0</v>
      </c>
      <c r="X1233" s="69">
        <f t="shared" si="875"/>
        <v>0</v>
      </c>
      <c r="Y1233" s="68">
        <f t="shared" si="876"/>
        <v>0</v>
      </c>
      <c r="Z1233" s="65">
        <f t="shared" si="877"/>
        <v>0</v>
      </c>
      <c r="AA1233" s="69">
        <f t="shared" si="878"/>
        <v>0</v>
      </c>
      <c r="AB1233" s="98">
        <f>SUMIF(BN1233:BU1233,"VERDADEIRO",BN$3:$BU1232)</f>
        <v>0</v>
      </c>
      <c r="AC1233" s="97">
        <f t="shared" si="896"/>
        <v>1230</v>
      </c>
      <c r="AD1233" s="89">
        <f>RTD("tryd.rtdserver",,"COT",B1233,"ULT")</f>
        <v>0</v>
      </c>
      <c r="AE1233" s="89">
        <f>RTD("tryd.rtdserver",,"COT",C1233,"ULT")</f>
        <v>0</v>
      </c>
      <c r="AF1233" s="89">
        <f>VLOOKUP($AC1233,LS_Coint_BD!$B$3:$AQ$1079,AF$2)*$AD1233+VLOOKUP($AC1233,LS_Coint_BD!$B$3:$AQ$1079,AF$2+1)</f>
        <v>0</v>
      </c>
      <c r="AG1233" s="89">
        <f>VLOOKUP($AC1233,LS_Coint_BD!$B$3:$AQ$1079,AG$2)*$AD1233+VLOOKUP($AC1233,LS_Coint_BD!$B$3:$AQ$1079,AG$2+1)</f>
        <v>0</v>
      </c>
      <c r="AH1233" s="89">
        <f>VLOOKUP($AC1233,LS_Coint_BD!$B$3:$AQ$1079,AH$2)*$AD1233+VLOOKUP($AC1233,LS_Coint_BD!$B$3:$AQ$1079,AH$2+1)</f>
        <v>0</v>
      </c>
      <c r="AI1233" s="89">
        <f>VLOOKUP($AC1233,LS_Coint_BD!$B$3:$AQ$1079,AI$2)*$AD1233+VLOOKUP($AC1233,LS_Coint_BD!$B$3:$AQ$1079,AI$2+1)</f>
        <v>0</v>
      </c>
      <c r="AJ1233" s="89">
        <f>VLOOKUP($AC1233,LS_Coint_BD!$B$3:$AQ$1079,AJ$2)*$AD1233+VLOOKUP($AC1233,LS_Coint_BD!$B$3:$AQ$1079,AJ$2+1)</f>
        <v>0</v>
      </c>
      <c r="AK1233" s="89">
        <f>VLOOKUP($AC1233,LS_Coint_BD!$B$3:$AQ$1079,AK$2)*$AD1233+VLOOKUP($AC1233,LS_Coint_BD!$B$3:$AQ$1079,AK$2+1)</f>
        <v>0</v>
      </c>
      <c r="AL1233" s="89">
        <f>VLOOKUP($AC1233,LS_Coint_BD!$B$3:$AQ$1079,AL$2)*$AD1233+VLOOKUP($AC1233,LS_Coint_BD!$B$3:$AQ$1079,AL$2+1)</f>
        <v>0</v>
      </c>
      <c r="AM1233" s="89">
        <f>VLOOKUP($AC1233,LS_Coint_BD!$B$3:$AQ$1079,AM$2)*$AD1233+VLOOKUP($AC1233,LS_Coint_BD!$B$3:$AQ$1079,AM$2+1)</f>
        <v>0</v>
      </c>
      <c r="AN1233" s="89">
        <f>VLOOKUP($AC1233,LS_Coint_BD!$B$3:$AQ$1079,AN$2)</f>
        <v>0</v>
      </c>
      <c r="AO1233" s="89">
        <f>VLOOKUP($AC1233,LS_Coint_BD!$B$3:$AQ$1079,AO$2)</f>
        <v>0</v>
      </c>
      <c r="AP1233" s="89">
        <f>VLOOKUP($AC1233,LS_Coint_BD!$B$3:$AQ$1079,AP$2)</f>
        <v>0</v>
      </c>
      <c r="AQ1233" s="89">
        <f>VLOOKUP($AC1233,LS_Coint_BD!$B$3:$AQ$1079,AQ$2)</f>
        <v>0</v>
      </c>
      <c r="AR1233" s="89">
        <f>VLOOKUP($AC1233,LS_Coint_BD!$B$3:$AQ$1079,AR$2)</f>
        <v>0</v>
      </c>
      <c r="AS1233" s="89">
        <f>VLOOKUP($AC1233,LS_Coint_BD!$B$3:$AQ$1079,AS$2)</f>
        <v>0</v>
      </c>
      <c r="AT1233" s="89">
        <f>VLOOKUP($AC1233,LS_Coint_BD!$B$3:$AQ$1079,AT$2)</f>
        <v>0</v>
      </c>
      <c r="AU1233" s="89">
        <f>VLOOKUP($AC1233,LS_Coint_BD!$B$3:$AQ$1079,AU$2)</f>
        <v>0</v>
      </c>
      <c r="AV1233" s="89">
        <f>VLOOKUP($AC1233,LS_Coint_BD!$B$3:$AQ$1079,AV$2)</f>
        <v>0</v>
      </c>
      <c r="AW1233" s="89">
        <f>VLOOKUP($AC1233,LS_Coint_BD!$B$3:$AQ$1079,AW$2)</f>
        <v>0</v>
      </c>
      <c r="AX1233" s="89">
        <f>VLOOKUP($AC1233,LS_Coint_BD!$B$3:$AQ$1079,AX$2)</f>
        <v>0</v>
      </c>
      <c r="AY1233" s="89">
        <f>VLOOKUP($AC1233,LS_Coint_BD!$B$3:$AQ$1079,AY$2)</f>
        <v>0</v>
      </c>
      <c r="AZ1233" s="89">
        <f>VLOOKUP($AC1233,LS_Coint_BD!$B$3:$AQ$1079,AZ$2)</f>
        <v>0</v>
      </c>
      <c r="BA1233" s="89">
        <f>VLOOKUP($AC1233,LS_Coint_BD!$B$3:$AQ$1079,BA$2)</f>
        <v>0</v>
      </c>
      <c r="BB1233" s="89">
        <f>VLOOKUP($AC1233,LS_Coint_BD!$B$3:$AQ$1079,BB$2)</f>
        <v>0</v>
      </c>
      <c r="BC1233" s="89">
        <f>VLOOKUP($AC1233,LS_Coint_BD!$B$3:$AQ$1079,BC$2)</f>
        <v>0</v>
      </c>
      <c r="BD1233" s="89">
        <f t="shared" si="879"/>
        <v>0</v>
      </c>
      <c r="BE1233" s="89">
        <f t="shared" si="880"/>
        <v>0</v>
      </c>
      <c r="BF1233" s="89">
        <f t="shared" si="881"/>
        <v>0</v>
      </c>
      <c r="BG1233" s="89">
        <f t="shared" si="882"/>
        <v>0</v>
      </c>
      <c r="BH1233" s="89">
        <f t="shared" si="883"/>
        <v>0</v>
      </c>
      <c r="BI1233" s="89">
        <f t="shared" si="884"/>
        <v>0</v>
      </c>
      <c r="BJ1233" s="89">
        <f t="shared" si="885"/>
        <v>0</v>
      </c>
      <c r="BK1233" s="89">
        <f t="shared" si="886"/>
        <v>0</v>
      </c>
      <c r="BL1233" s="89">
        <f t="shared" si="887"/>
        <v>0</v>
      </c>
      <c r="BM1233" s="89"/>
      <c r="BN1233" s="26" t="b">
        <f t="shared" si="888"/>
        <v>0</v>
      </c>
      <c r="BO1233" s="26" t="b">
        <f t="shared" si="889"/>
        <v>0</v>
      </c>
      <c r="BP1233" s="26" t="b">
        <f t="shared" si="890"/>
        <v>0</v>
      </c>
      <c r="BQ1233" s="26" t="b">
        <f t="shared" si="891"/>
        <v>0</v>
      </c>
      <c r="BR1233" s="26" t="b">
        <f t="shared" si="892"/>
        <v>0</v>
      </c>
      <c r="BS1233" s="26" t="b">
        <f t="shared" si="893"/>
        <v>0</v>
      </c>
      <c r="BT1233" s="26" t="b">
        <f t="shared" si="894"/>
        <v>0</v>
      </c>
      <c r="BU1233" s="26" t="b">
        <f t="shared" si="895"/>
        <v>0</v>
      </c>
    </row>
    <row r="1234" spans="2:73" ht="15" thickBot="1" x14ac:dyDescent="0.35">
      <c r="B1234" s="17">
        <f>VLOOKUP($AC1234,LS_Coint_BD!$B$3:$D$1079,2)</f>
        <v>0</v>
      </c>
      <c r="C1234" s="87">
        <f>VLOOKUP($AC1234,LS_Coint_BD!$B$3:$D$1079,3)</f>
        <v>0</v>
      </c>
      <c r="D1234" s="68">
        <f t="shared" si="855"/>
        <v>0</v>
      </c>
      <c r="E1234" s="65">
        <f t="shared" si="856"/>
        <v>0</v>
      </c>
      <c r="F1234" s="69">
        <f t="shared" si="857"/>
        <v>0</v>
      </c>
      <c r="G1234" s="68">
        <f t="shared" si="858"/>
        <v>0</v>
      </c>
      <c r="H1234" s="65">
        <f t="shared" si="859"/>
        <v>0</v>
      </c>
      <c r="I1234" s="69">
        <f t="shared" si="860"/>
        <v>0</v>
      </c>
      <c r="J1234" s="68">
        <f t="shared" si="861"/>
        <v>0</v>
      </c>
      <c r="K1234" s="65">
        <f t="shared" si="862"/>
        <v>0</v>
      </c>
      <c r="L1234" s="69">
        <f t="shared" si="863"/>
        <v>0</v>
      </c>
      <c r="M1234" s="68">
        <f t="shared" si="864"/>
        <v>0</v>
      </c>
      <c r="N1234" s="65">
        <f t="shared" si="865"/>
        <v>0</v>
      </c>
      <c r="O1234" s="69">
        <f t="shared" si="866"/>
        <v>0</v>
      </c>
      <c r="P1234" s="68">
        <f t="shared" si="867"/>
        <v>0</v>
      </c>
      <c r="Q1234" s="65">
        <f t="shared" si="868"/>
        <v>0</v>
      </c>
      <c r="R1234" s="69">
        <f t="shared" si="869"/>
        <v>0</v>
      </c>
      <c r="S1234" s="68">
        <f t="shared" si="870"/>
        <v>0</v>
      </c>
      <c r="T1234" s="65">
        <f t="shared" si="871"/>
        <v>0</v>
      </c>
      <c r="U1234" s="69">
        <f t="shared" si="872"/>
        <v>0</v>
      </c>
      <c r="V1234" s="68">
        <f t="shared" si="873"/>
        <v>0</v>
      </c>
      <c r="W1234" s="65">
        <f t="shared" si="874"/>
        <v>0</v>
      </c>
      <c r="X1234" s="69">
        <f t="shared" si="875"/>
        <v>0</v>
      </c>
      <c r="Y1234" s="68">
        <f t="shared" si="876"/>
        <v>0</v>
      </c>
      <c r="Z1234" s="65">
        <f t="shared" si="877"/>
        <v>0</v>
      </c>
      <c r="AA1234" s="69">
        <f t="shared" si="878"/>
        <v>0</v>
      </c>
      <c r="AB1234" s="98">
        <f>SUMIF(BN1234:BU1234,"VERDADEIRO",BN$3:$BU1233)</f>
        <v>0</v>
      </c>
      <c r="AC1234" s="97">
        <f t="shared" si="896"/>
        <v>1231</v>
      </c>
      <c r="AD1234" s="89">
        <f>RTD("tryd.rtdserver",,"COT",B1234,"ULT")</f>
        <v>0</v>
      </c>
      <c r="AE1234" s="89">
        <f>RTD("tryd.rtdserver",,"COT",C1234,"ULT")</f>
        <v>0</v>
      </c>
      <c r="AF1234" s="89">
        <f>VLOOKUP($AC1234,LS_Coint_BD!$B$3:$AQ$1079,AF$2)*$AD1234+VLOOKUP($AC1234,LS_Coint_BD!$B$3:$AQ$1079,AF$2+1)</f>
        <v>0</v>
      </c>
      <c r="AG1234" s="89">
        <f>VLOOKUP($AC1234,LS_Coint_BD!$B$3:$AQ$1079,AG$2)*$AD1234+VLOOKUP($AC1234,LS_Coint_BD!$B$3:$AQ$1079,AG$2+1)</f>
        <v>0</v>
      </c>
      <c r="AH1234" s="89">
        <f>VLOOKUP($AC1234,LS_Coint_BD!$B$3:$AQ$1079,AH$2)*$AD1234+VLOOKUP($AC1234,LS_Coint_BD!$B$3:$AQ$1079,AH$2+1)</f>
        <v>0</v>
      </c>
      <c r="AI1234" s="89">
        <f>VLOOKUP($AC1234,LS_Coint_BD!$B$3:$AQ$1079,AI$2)*$AD1234+VLOOKUP($AC1234,LS_Coint_BD!$B$3:$AQ$1079,AI$2+1)</f>
        <v>0</v>
      </c>
      <c r="AJ1234" s="89">
        <f>VLOOKUP($AC1234,LS_Coint_BD!$B$3:$AQ$1079,AJ$2)*$AD1234+VLOOKUP($AC1234,LS_Coint_BD!$B$3:$AQ$1079,AJ$2+1)</f>
        <v>0</v>
      </c>
      <c r="AK1234" s="89">
        <f>VLOOKUP($AC1234,LS_Coint_BD!$B$3:$AQ$1079,AK$2)*$AD1234+VLOOKUP($AC1234,LS_Coint_BD!$B$3:$AQ$1079,AK$2+1)</f>
        <v>0</v>
      </c>
      <c r="AL1234" s="89">
        <f>VLOOKUP($AC1234,LS_Coint_BD!$B$3:$AQ$1079,AL$2)*$AD1234+VLOOKUP($AC1234,LS_Coint_BD!$B$3:$AQ$1079,AL$2+1)</f>
        <v>0</v>
      </c>
      <c r="AM1234" s="89">
        <f>VLOOKUP($AC1234,LS_Coint_BD!$B$3:$AQ$1079,AM$2)*$AD1234+VLOOKUP($AC1234,LS_Coint_BD!$B$3:$AQ$1079,AM$2+1)</f>
        <v>0</v>
      </c>
      <c r="AN1234" s="89">
        <f>VLOOKUP($AC1234,LS_Coint_BD!$B$3:$AQ$1079,AN$2)</f>
        <v>0</v>
      </c>
      <c r="AO1234" s="89">
        <f>VLOOKUP($AC1234,LS_Coint_BD!$B$3:$AQ$1079,AO$2)</f>
        <v>0</v>
      </c>
      <c r="AP1234" s="89">
        <f>VLOOKUP($AC1234,LS_Coint_BD!$B$3:$AQ$1079,AP$2)</f>
        <v>0</v>
      </c>
      <c r="AQ1234" s="89">
        <f>VLOOKUP($AC1234,LS_Coint_BD!$B$3:$AQ$1079,AQ$2)</f>
        <v>0</v>
      </c>
      <c r="AR1234" s="89">
        <f>VLOOKUP($AC1234,LS_Coint_BD!$B$3:$AQ$1079,AR$2)</f>
        <v>0</v>
      </c>
      <c r="AS1234" s="89">
        <f>VLOOKUP($AC1234,LS_Coint_BD!$B$3:$AQ$1079,AS$2)</f>
        <v>0</v>
      </c>
      <c r="AT1234" s="89">
        <f>VLOOKUP($AC1234,LS_Coint_BD!$B$3:$AQ$1079,AT$2)</f>
        <v>0</v>
      </c>
      <c r="AU1234" s="89">
        <f>VLOOKUP($AC1234,LS_Coint_BD!$B$3:$AQ$1079,AU$2)</f>
        <v>0</v>
      </c>
      <c r="AV1234" s="89">
        <f>VLOOKUP($AC1234,LS_Coint_BD!$B$3:$AQ$1079,AV$2)</f>
        <v>0</v>
      </c>
      <c r="AW1234" s="89">
        <f>VLOOKUP($AC1234,LS_Coint_BD!$B$3:$AQ$1079,AW$2)</f>
        <v>0</v>
      </c>
      <c r="AX1234" s="89">
        <f>VLOOKUP($AC1234,LS_Coint_BD!$B$3:$AQ$1079,AX$2)</f>
        <v>0</v>
      </c>
      <c r="AY1234" s="89">
        <f>VLOOKUP($AC1234,LS_Coint_BD!$B$3:$AQ$1079,AY$2)</f>
        <v>0</v>
      </c>
      <c r="AZ1234" s="89">
        <f>VLOOKUP($AC1234,LS_Coint_BD!$B$3:$AQ$1079,AZ$2)</f>
        <v>0</v>
      </c>
      <c r="BA1234" s="89">
        <f>VLOOKUP($AC1234,LS_Coint_BD!$B$3:$AQ$1079,BA$2)</f>
        <v>0</v>
      </c>
      <c r="BB1234" s="89">
        <f>VLOOKUP($AC1234,LS_Coint_BD!$B$3:$AQ$1079,BB$2)</f>
        <v>0</v>
      </c>
      <c r="BC1234" s="89">
        <f>VLOOKUP($AC1234,LS_Coint_BD!$B$3:$AQ$1079,BC$2)</f>
        <v>0</v>
      </c>
      <c r="BD1234" s="89">
        <f t="shared" si="879"/>
        <v>0</v>
      </c>
      <c r="BE1234" s="89">
        <f t="shared" si="880"/>
        <v>0</v>
      </c>
      <c r="BF1234" s="89">
        <f t="shared" si="881"/>
        <v>0</v>
      </c>
      <c r="BG1234" s="89">
        <f t="shared" si="882"/>
        <v>0</v>
      </c>
      <c r="BH1234" s="89">
        <f t="shared" si="883"/>
        <v>0</v>
      </c>
      <c r="BI1234" s="89">
        <f t="shared" si="884"/>
        <v>0</v>
      </c>
      <c r="BJ1234" s="89">
        <f t="shared" si="885"/>
        <v>0</v>
      </c>
      <c r="BK1234" s="89">
        <f t="shared" si="886"/>
        <v>0</v>
      </c>
      <c r="BL1234" s="89">
        <f t="shared" si="887"/>
        <v>0</v>
      </c>
      <c r="BM1234" s="89"/>
      <c r="BN1234" s="26" t="b">
        <f t="shared" si="888"/>
        <v>0</v>
      </c>
      <c r="BO1234" s="26" t="b">
        <f t="shared" si="889"/>
        <v>0</v>
      </c>
      <c r="BP1234" s="26" t="b">
        <f t="shared" si="890"/>
        <v>0</v>
      </c>
      <c r="BQ1234" s="26" t="b">
        <f t="shared" si="891"/>
        <v>0</v>
      </c>
      <c r="BR1234" s="26" t="b">
        <f t="shared" si="892"/>
        <v>0</v>
      </c>
      <c r="BS1234" s="26" t="b">
        <f t="shared" si="893"/>
        <v>0</v>
      </c>
      <c r="BT1234" s="26" t="b">
        <f t="shared" si="894"/>
        <v>0</v>
      </c>
      <c r="BU1234" s="26" t="b">
        <f t="shared" si="895"/>
        <v>0</v>
      </c>
    </row>
    <row r="1235" spans="2:73" ht="15" thickBot="1" x14ac:dyDescent="0.35">
      <c r="B1235" s="17">
        <f>VLOOKUP($AC1235,LS_Coint_BD!$B$3:$D$1079,2)</f>
        <v>0</v>
      </c>
      <c r="C1235" s="87">
        <f>VLOOKUP($AC1235,LS_Coint_BD!$B$3:$D$1079,3)</f>
        <v>0</v>
      </c>
      <c r="D1235" s="68">
        <f t="shared" si="855"/>
        <v>0</v>
      </c>
      <c r="E1235" s="65">
        <f t="shared" si="856"/>
        <v>0</v>
      </c>
      <c r="F1235" s="69">
        <f t="shared" si="857"/>
        <v>0</v>
      </c>
      <c r="G1235" s="68">
        <f t="shared" si="858"/>
        <v>0</v>
      </c>
      <c r="H1235" s="65">
        <f t="shared" si="859"/>
        <v>0</v>
      </c>
      <c r="I1235" s="69">
        <f t="shared" si="860"/>
        <v>0</v>
      </c>
      <c r="J1235" s="68">
        <f t="shared" si="861"/>
        <v>0</v>
      </c>
      <c r="K1235" s="65">
        <f t="shared" si="862"/>
        <v>0</v>
      </c>
      <c r="L1235" s="69">
        <f t="shared" si="863"/>
        <v>0</v>
      </c>
      <c r="M1235" s="68">
        <f t="shared" si="864"/>
        <v>0</v>
      </c>
      <c r="N1235" s="65">
        <f t="shared" si="865"/>
        <v>0</v>
      </c>
      <c r="O1235" s="69">
        <f t="shared" si="866"/>
        <v>0</v>
      </c>
      <c r="P1235" s="68">
        <f t="shared" si="867"/>
        <v>0</v>
      </c>
      <c r="Q1235" s="65">
        <f t="shared" si="868"/>
        <v>0</v>
      </c>
      <c r="R1235" s="69">
        <f t="shared" si="869"/>
        <v>0</v>
      </c>
      <c r="S1235" s="68">
        <f t="shared" si="870"/>
        <v>0</v>
      </c>
      <c r="T1235" s="65">
        <f t="shared" si="871"/>
        <v>0</v>
      </c>
      <c r="U1235" s="69">
        <f t="shared" si="872"/>
        <v>0</v>
      </c>
      <c r="V1235" s="68">
        <f t="shared" si="873"/>
        <v>0</v>
      </c>
      <c r="W1235" s="65">
        <f t="shared" si="874"/>
        <v>0</v>
      </c>
      <c r="X1235" s="69">
        <f t="shared" si="875"/>
        <v>0</v>
      </c>
      <c r="Y1235" s="68">
        <f t="shared" si="876"/>
        <v>0</v>
      </c>
      <c r="Z1235" s="65">
        <f t="shared" si="877"/>
        <v>0</v>
      </c>
      <c r="AA1235" s="69">
        <f t="shared" si="878"/>
        <v>0</v>
      </c>
      <c r="AB1235" s="98">
        <f>SUMIF(BN1235:BU1235,"VERDADEIRO",BN$3:$BU1234)</f>
        <v>0</v>
      </c>
      <c r="AC1235" s="97">
        <f t="shared" si="896"/>
        <v>1232</v>
      </c>
      <c r="AD1235" s="89">
        <f>RTD("tryd.rtdserver",,"COT",B1235,"ULT")</f>
        <v>0</v>
      </c>
      <c r="AE1235" s="89">
        <f>RTD("tryd.rtdserver",,"COT",C1235,"ULT")</f>
        <v>0</v>
      </c>
      <c r="AF1235" s="89">
        <f>VLOOKUP($AC1235,LS_Coint_BD!$B$3:$AQ$1079,AF$2)*$AD1235+VLOOKUP($AC1235,LS_Coint_BD!$B$3:$AQ$1079,AF$2+1)</f>
        <v>0</v>
      </c>
      <c r="AG1235" s="89">
        <f>VLOOKUP($AC1235,LS_Coint_BD!$B$3:$AQ$1079,AG$2)*$AD1235+VLOOKUP($AC1235,LS_Coint_BD!$B$3:$AQ$1079,AG$2+1)</f>
        <v>0</v>
      </c>
      <c r="AH1235" s="89">
        <f>VLOOKUP($AC1235,LS_Coint_BD!$B$3:$AQ$1079,AH$2)*$AD1235+VLOOKUP($AC1235,LS_Coint_BD!$B$3:$AQ$1079,AH$2+1)</f>
        <v>0</v>
      </c>
      <c r="AI1235" s="89">
        <f>VLOOKUP($AC1235,LS_Coint_BD!$B$3:$AQ$1079,AI$2)*$AD1235+VLOOKUP($AC1235,LS_Coint_BD!$B$3:$AQ$1079,AI$2+1)</f>
        <v>0</v>
      </c>
      <c r="AJ1235" s="89">
        <f>VLOOKUP($AC1235,LS_Coint_BD!$B$3:$AQ$1079,AJ$2)*$AD1235+VLOOKUP($AC1235,LS_Coint_BD!$B$3:$AQ$1079,AJ$2+1)</f>
        <v>0</v>
      </c>
      <c r="AK1235" s="89">
        <f>VLOOKUP($AC1235,LS_Coint_BD!$B$3:$AQ$1079,AK$2)*$AD1235+VLOOKUP($AC1235,LS_Coint_BD!$B$3:$AQ$1079,AK$2+1)</f>
        <v>0</v>
      </c>
      <c r="AL1235" s="89">
        <f>VLOOKUP($AC1235,LS_Coint_BD!$B$3:$AQ$1079,AL$2)*$AD1235+VLOOKUP($AC1235,LS_Coint_BD!$B$3:$AQ$1079,AL$2+1)</f>
        <v>0</v>
      </c>
      <c r="AM1235" s="89">
        <f>VLOOKUP($AC1235,LS_Coint_BD!$B$3:$AQ$1079,AM$2)*$AD1235+VLOOKUP($AC1235,LS_Coint_BD!$B$3:$AQ$1079,AM$2+1)</f>
        <v>0</v>
      </c>
      <c r="AN1235" s="89">
        <f>VLOOKUP($AC1235,LS_Coint_BD!$B$3:$AQ$1079,AN$2)</f>
        <v>0</v>
      </c>
      <c r="AO1235" s="89">
        <f>VLOOKUP($AC1235,LS_Coint_BD!$B$3:$AQ$1079,AO$2)</f>
        <v>0</v>
      </c>
      <c r="AP1235" s="89">
        <f>VLOOKUP($AC1235,LS_Coint_BD!$B$3:$AQ$1079,AP$2)</f>
        <v>0</v>
      </c>
      <c r="AQ1235" s="89">
        <f>VLOOKUP($AC1235,LS_Coint_BD!$B$3:$AQ$1079,AQ$2)</f>
        <v>0</v>
      </c>
      <c r="AR1235" s="89">
        <f>VLOOKUP($AC1235,LS_Coint_BD!$B$3:$AQ$1079,AR$2)</f>
        <v>0</v>
      </c>
      <c r="AS1235" s="89">
        <f>VLOOKUP($AC1235,LS_Coint_BD!$B$3:$AQ$1079,AS$2)</f>
        <v>0</v>
      </c>
      <c r="AT1235" s="89">
        <f>VLOOKUP($AC1235,LS_Coint_BD!$B$3:$AQ$1079,AT$2)</f>
        <v>0</v>
      </c>
      <c r="AU1235" s="89">
        <f>VLOOKUP($AC1235,LS_Coint_BD!$B$3:$AQ$1079,AU$2)</f>
        <v>0</v>
      </c>
      <c r="AV1235" s="89">
        <f>VLOOKUP($AC1235,LS_Coint_BD!$B$3:$AQ$1079,AV$2)</f>
        <v>0</v>
      </c>
      <c r="AW1235" s="89">
        <f>VLOOKUP($AC1235,LS_Coint_BD!$B$3:$AQ$1079,AW$2)</f>
        <v>0</v>
      </c>
      <c r="AX1235" s="89">
        <f>VLOOKUP($AC1235,LS_Coint_BD!$B$3:$AQ$1079,AX$2)</f>
        <v>0</v>
      </c>
      <c r="AY1235" s="89">
        <f>VLOOKUP($AC1235,LS_Coint_BD!$B$3:$AQ$1079,AY$2)</f>
        <v>0</v>
      </c>
      <c r="AZ1235" s="89">
        <f>VLOOKUP($AC1235,LS_Coint_BD!$B$3:$AQ$1079,AZ$2)</f>
        <v>0</v>
      </c>
      <c r="BA1235" s="89">
        <f>VLOOKUP($AC1235,LS_Coint_BD!$B$3:$AQ$1079,BA$2)</f>
        <v>0</v>
      </c>
      <c r="BB1235" s="89">
        <f>VLOOKUP($AC1235,LS_Coint_BD!$B$3:$AQ$1079,BB$2)</f>
        <v>0</v>
      </c>
      <c r="BC1235" s="89">
        <f>VLOOKUP($AC1235,LS_Coint_BD!$B$3:$AQ$1079,BC$2)</f>
        <v>0</v>
      </c>
      <c r="BD1235" s="89">
        <f t="shared" si="879"/>
        <v>0</v>
      </c>
      <c r="BE1235" s="89">
        <f t="shared" si="880"/>
        <v>0</v>
      </c>
      <c r="BF1235" s="89">
        <f t="shared" si="881"/>
        <v>0</v>
      </c>
      <c r="BG1235" s="89">
        <f t="shared" si="882"/>
        <v>0</v>
      </c>
      <c r="BH1235" s="89">
        <f t="shared" si="883"/>
        <v>0</v>
      </c>
      <c r="BI1235" s="89">
        <f t="shared" si="884"/>
        <v>0</v>
      </c>
      <c r="BJ1235" s="89">
        <f t="shared" si="885"/>
        <v>0</v>
      </c>
      <c r="BK1235" s="89">
        <f t="shared" si="886"/>
        <v>0</v>
      </c>
      <c r="BL1235" s="89">
        <f t="shared" si="887"/>
        <v>0</v>
      </c>
      <c r="BM1235" s="89"/>
      <c r="BN1235" s="26" t="b">
        <f t="shared" si="888"/>
        <v>0</v>
      </c>
      <c r="BO1235" s="26" t="b">
        <f t="shared" si="889"/>
        <v>0</v>
      </c>
      <c r="BP1235" s="26" t="b">
        <f t="shared" si="890"/>
        <v>0</v>
      </c>
      <c r="BQ1235" s="26" t="b">
        <f t="shared" si="891"/>
        <v>0</v>
      </c>
      <c r="BR1235" s="26" t="b">
        <f t="shared" si="892"/>
        <v>0</v>
      </c>
      <c r="BS1235" s="26" t="b">
        <f t="shared" si="893"/>
        <v>0</v>
      </c>
      <c r="BT1235" s="26" t="b">
        <f t="shared" si="894"/>
        <v>0</v>
      </c>
      <c r="BU1235" s="26" t="b">
        <f t="shared" si="895"/>
        <v>0</v>
      </c>
    </row>
    <row r="1236" spans="2:73" ht="15" thickBot="1" x14ac:dyDescent="0.35">
      <c r="B1236" s="17">
        <f>VLOOKUP($AC1236,LS_Coint_BD!$B$3:$D$1079,2)</f>
        <v>0</v>
      </c>
      <c r="C1236" s="87">
        <f>VLOOKUP($AC1236,LS_Coint_BD!$B$3:$D$1079,3)</f>
        <v>0</v>
      </c>
      <c r="D1236" s="68">
        <f t="shared" ref="D1236:D1299" si="897">IF(AF1236=0,0,$AE1236-AF1236)</f>
        <v>0</v>
      </c>
      <c r="E1236" s="65">
        <f t="shared" ref="E1236:E1299" si="898">F1236/2*3</f>
        <v>0</v>
      </c>
      <c r="F1236" s="69">
        <f t="shared" ref="F1236:F1299" si="899">BD1236</f>
        <v>0</v>
      </c>
      <c r="G1236" s="68">
        <f t="shared" ref="G1236:G1299" si="900">IF(AG1236=0,0,$AE1236-AG1236)</f>
        <v>0</v>
      </c>
      <c r="H1236" s="65">
        <f t="shared" ref="H1236:H1299" si="901">I1236/2*3</f>
        <v>0</v>
      </c>
      <c r="I1236" s="69">
        <f t="shared" ref="I1236:I1299" si="902">BE1236</f>
        <v>0</v>
      </c>
      <c r="J1236" s="68">
        <f t="shared" ref="J1236:J1299" si="903">IF(AH1236=0,0,$AE1236-AH1236)</f>
        <v>0</v>
      </c>
      <c r="K1236" s="65">
        <f t="shared" ref="K1236:K1299" si="904">L1236/2*3</f>
        <v>0</v>
      </c>
      <c r="L1236" s="69">
        <f t="shared" ref="L1236:L1299" si="905">BF1236</f>
        <v>0</v>
      </c>
      <c r="M1236" s="68">
        <f t="shared" ref="M1236:M1299" si="906">IF(AI1236=0,0,$AE1236-AI1236)</f>
        <v>0</v>
      </c>
      <c r="N1236" s="65">
        <f t="shared" ref="N1236:N1299" si="907">O1236/2*3</f>
        <v>0</v>
      </c>
      <c r="O1236" s="69">
        <f t="shared" ref="O1236:O1299" si="908">BG1236</f>
        <v>0</v>
      </c>
      <c r="P1236" s="68">
        <f t="shared" ref="P1236:P1299" si="909">IF(AJ1236=0,0,$AE1236-AJ1236)</f>
        <v>0</v>
      </c>
      <c r="Q1236" s="65">
        <f t="shared" ref="Q1236:Q1299" si="910">R1236/2*3</f>
        <v>0</v>
      </c>
      <c r="R1236" s="69">
        <f t="shared" ref="R1236:R1299" si="911">BH1236</f>
        <v>0</v>
      </c>
      <c r="S1236" s="68">
        <f t="shared" ref="S1236:S1299" si="912">IF(AK1236=0,0,$AE1236-AK1236)</f>
        <v>0</v>
      </c>
      <c r="T1236" s="65">
        <f t="shared" ref="T1236:T1299" si="913">U1236/2*3</f>
        <v>0</v>
      </c>
      <c r="U1236" s="69">
        <f t="shared" ref="U1236:U1299" si="914">BI1236</f>
        <v>0</v>
      </c>
      <c r="V1236" s="68">
        <f t="shared" ref="V1236:V1299" si="915">IF(AL1236=0,0,$AE1236-AL1236)</f>
        <v>0</v>
      </c>
      <c r="W1236" s="65">
        <f t="shared" ref="W1236:W1299" si="916">X1236/2*3</f>
        <v>0</v>
      </c>
      <c r="X1236" s="69">
        <f t="shared" ref="X1236:X1299" si="917">BJ1236</f>
        <v>0</v>
      </c>
      <c r="Y1236" s="68">
        <f t="shared" ref="Y1236:Y1299" si="918">IF(AM1236=0,0,$AE1236-AM1236)</f>
        <v>0</v>
      </c>
      <c r="Z1236" s="65">
        <f t="shared" ref="Z1236:Z1299" si="919">AA1236/2*3</f>
        <v>0</v>
      </c>
      <c r="AA1236" s="69">
        <f t="shared" ref="AA1236:AA1299" si="920">BK1236</f>
        <v>0</v>
      </c>
      <c r="AB1236" s="98">
        <f>SUMIF(BN1236:BU1236,"VERDADEIRO",BN$3:$BU1235)</f>
        <v>0</v>
      </c>
      <c r="AC1236" s="97">
        <f t="shared" si="896"/>
        <v>1233</v>
      </c>
      <c r="AD1236" s="89">
        <f>RTD("tryd.rtdserver",,"COT",B1236,"ULT")</f>
        <v>0</v>
      </c>
      <c r="AE1236" s="89">
        <f>RTD("tryd.rtdserver",,"COT",C1236,"ULT")</f>
        <v>0</v>
      </c>
      <c r="AF1236" s="89">
        <f>VLOOKUP($AC1236,LS_Coint_BD!$B$3:$AQ$1079,AF$2)*$AD1236+VLOOKUP($AC1236,LS_Coint_BD!$B$3:$AQ$1079,AF$2+1)</f>
        <v>0</v>
      </c>
      <c r="AG1236" s="89">
        <f>VLOOKUP($AC1236,LS_Coint_BD!$B$3:$AQ$1079,AG$2)*$AD1236+VLOOKUP($AC1236,LS_Coint_BD!$B$3:$AQ$1079,AG$2+1)</f>
        <v>0</v>
      </c>
      <c r="AH1236" s="89">
        <f>VLOOKUP($AC1236,LS_Coint_BD!$B$3:$AQ$1079,AH$2)*$AD1236+VLOOKUP($AC1236,LS_Coint_BD!$B$3:$AQ$1079,AH$2+1)</f>
        <v>0</v>
      </c>
      <c r="AI1236" s="89">
        <f>VLOOKUP($AC1236,LS_Coint_BD!$B$3:$AQ$1079,AI$2)*$AD1236+VLOOKUP($AC1236,LS_Coint_BD!$B$3:$AQ$1079,AI$2+1)</f>
        <v>0</v>
      </c>
      <c r="AJ1236" s="89">
        <f>VLOOKUP($AC1236,LS_Coint_BD!$B$3:$AQ$1079,AJ$2)*$AD1236+VLOOKUP($AC1236,LS_Coint_BD!$B$3:$AQ$1079,AJ$2+1)</f>
        <v>0</v>
      </c>
      <c r="AK1236" s="89">
        <f>VLOOKUP($AC1236,LS_Coint_BD!$B$3:$AQ$1079,AK$2)*$AD1236+VLOOKUP($AC1236,LS_Coint_BD!$B$3:$AQ$1079,AK$2+1)</f>
        <v>0</v>
      </c>
      <c r="AL1236" s="89">
        <f>VLOOKUP($AC1236,LS_Coint_BD!$B$3:$AQ$1079,AL$2)*$AD1236+VLOOKUP($AC1236,LS_Coint_BD!$B$3:$AQ$1079,AL$2+1)</f>
        <v>0</v>
      </c>
      <c r="AM1236" s="89">
        <f>VLOOKUP($AC1236,LS_Coint_BD!$B$3:$AQ$1079,AM$2)*$AD1236+VLOOKUP($AC1236,LS_Coint_BD!$B$3:$AQ$1079,AM$2+1)</f>
        <v>0</v>
      </c>
      <c r="AN1236" s="89">
        <f>VLOOKUP($AC1236,LS_Coint_BD!$B$3:$AQ$1079,AN$2)</f>
        <v>0</v>
      </c>
      <c r="AO1236" s="89">
        <f>VLOOKUP($AC1236,LS_Coint_BD!$B$3:$AQ$1079,AO$2)</f>
        <v>0</v>
      </c>
      <c r="AP1236" s="89">
        <f>VLOOKUP($AC1236,LS_Coint_BD!$B$3:$AQ$1079,AP$2)</f>
        <v>0</v>
      </c>
      <c r="AQ1236" s="89">
        <f>VLOOKUP($AC1236,LS_Coint_BD!$B$3:$AQ$1079,AQ$2)</f>
        <v>0</v>
      </c>
      <c r="AR1236" s="89">
        <f>VLOOKUP($AC1236,LS_Coint_BD!$B$3:$AQ$1079,AR$2)</f>
        <v>0</v>
      </c>
      <c r="AS1236" s="89">
        <f>VLOOKUP($AC1236,LS_Coint_BD!$B$3:$AQ$1079,AS$2)</f>
        <v>0</v>
      </c>
      <c r="AT1236" s="89">
        <f>VLOOKUP($AC1236,LS_Coint_BD!$B$3:$AQ$1079,AT$2)</f>
        <v>0</v>
      </c>
      <c r="AU1236" s="89">
        <f>VLOOKUP($AC1236,LS_Coint_BD!$B$3:$AQ$1079,AU$2)</f>
        <v>0</v>
      </c>
      <c r="AV1236" s="89">
        <f>VLOOKUP($AC1236,LS_Coint_BD!$B$3:$AQ$1079,AV$2)</f>
        <v>0</v>
      </c>
      <c r="AW1236" s="89">
        <f>VLOOKUP($AC1236,LS_Coint_BD!$B$3:$AQ$1079,AW$2)</f>
        <v>0</v>
      </c>
      <c r="AX1236" s="89">
        <f>VLOOKUP($AC1236,LS_Coint_BD!$B$3:$AQ$1079,AX$2)</f>
        <v>0</v>
      </c>
      <c r="AY1236" s="89">
        <f>VLOOKUP($AC1236,LS_Coint_BD!$B$3:$AQ$1079,AY$2)</f>
        <v>0</v>
      </c>
      <c r="AZ1236" s="89">
        <f>VLOOKUP($AC1236,LS_Coint_BD!$B$3:$AQ$1079,AZ$2)</f>
        <v>0</v>
      </c>
      <c r="BA1236" s="89">
        <f>VLOOKUP($AC1236,LS_Coint_BD!$B$3:$AQ$1079,BA$2)</f>
        <v>0</v>
      </c>
      <c r="BB1236" s="89">
        <f>VLOOKUP($AC1236,LS_Coint_BD!$B$3:$AQ$1079,BB$2)</f>
        <v>0</v>
      </c>
      <c r="BC1236" s="89">
        <f>VLOOKUP($AC1236,LS_Coint_BD!$B$3:$AQ$1079,BC$2)</f>
        <v>0</v>
      </c>
      <c r="BD1236" s="89">
        <f t="shared" ref="BD1236:BD1299" si="921">IF(D1236&lt;0,AV1236-2*AN1236,AV1236+2*AN1236)</f>
        <v>0</v>
      </c>
      <c r="BE1236" s="89">
        <f t="shared" ref="BE1236:BE1299" si="922">IF(G1236&lt;0,AW1236-2*AO1236,AW1236+2*AO1236)</f>
        <v>0</v>
      </c>
      <c r="BF1236" s="89">
        <f t="shared" ref="BF1236:BF1299" si="923">IF(J1236&lt;0,AX1236-2*AP1236,AX1236+2*AP1236)</f>
        <v>0</v>
      </c>
      <c r="BG1236" s="89">
        <f t="shared" ref="BG1236:BG1299" si="924">IF(M1236&lt;0,AY1236-2*AQ1236,AY1236+2*AQ1236)</f>
        <v>0</v>
      </c>
      <c r="BH1236" s="89">
        <f t="shared" ref="BH1236:BH1299" si="925">IF(P1236&lt;0,AZ1236-2*AR1236,AZ1236+2*AR1236)</f>
        <v>0</v>
      </c>
      <c r="BI1236" s="89">
        <f t="shared" ref="BI1236:BI1299" si="926">IF(S1236&lt;0,BA1236-2*AS1236,BA1236+2*AS1236)</f>
        <v>0</v>
      </c>
      <c r="BJ1236" s="89">
        <f t="shared" ref="BJ1236:BJ1299" si="927">IF(V1236&lt;0,BB1236-2*AT1236,BB1236+2*AT1236)</f>
        <v>0</v>
      </c>
      <c r="BK1236" s="89">
        <f t="shared" ref="BK1236:BK1299" si="928">IF(Y1236&lt;0,BC1236-2*AU1236,BC1236+2*AU1236)</f>
        <v>0</v>
      </c>
      <c r="BL1236" s="89">
        <f t="shared" ref="BL1236:BL1299" si="929">IF(AA1236&lt;0,BD1236-2*AV1236,BD1236+2*AV1236)</f>
        <v>0</v>
      </c>
      <c r="BM1236" s="89"/>
      <c r="BN1236" s="26" t="b">
        <f t="shared" ref="BN1236:BN1299" si="930">IF(D1236&gt;0,IF(D1236&gt;F1236,TRUE,FALSE),IF(D1236&lt;F1236,TRUE,FALSE))</f>
        <v>0</v>
      </c>
      <c r="BO1236" s="26" t="b">
        <f t="shared" ref="BO1236:BO1299" si="931">IF(G1236&gt;0,IF(G1236&gt;I1236,TRUE,FALSE),IF(G1236&lt;I1236,TRUE,FALSE))</f>
        <v>0</v>
      </c>
      <c r="BP1236" s="26" t="b">
        <f t="shared" ref="BP1236:BP1299" si="932">IF(J1236&gt;0,IF(J1236&gt;L1236,TRUE,FALSE),IF(J1236&lt;L1236,TRUE,FALSE))</f>
        <v>0</v>
      </c>
      <c r="BQ1236" s="26" t="b">
        <f t="shared" ref="BQ1236:BQ1299" si="933">IF(M1236&gt;0,IF(M1236&gt;O1236,TRUE,FALSE),IF(M1236&lt;O1236,TRUE,FALSE))</f>
        <v>0</v>
      </c>
      <c r="BR1236" s="26" t="b">
        <f t="shared" ref="BR1236:BR1299" si="934">IF(P1236&gt;0,IF(P1236&gt;R1236,TRUE,FALSE),IF(P1236&lt;R1236,TRUE,FALSE))</f>
        <v>0</v>
      </c>
      <c r="BS1236" s="26" t="b">
        <f t="shared" ref="BS1236:BS1299" si="935">IF(S1236&gt;0,IF(S1236&gt;U1236,TRUE,FALSE),IF(S1236&lt;U1236,TRUE,FALSE))</f>
        <v>0</v>
      </c>
      <c r="BT1236" s="26" t="b">
        <f t="shared" ref="BT1236:BT1299" si="936">IF(V1236&gt;0,IF(V1236&gt;X1236,TRUE,FALSE),IF(V1236&lt;X1236,TRUE,FALSE))</f>
        <v>0</v>
      </c>
      <c r="BU1236" s="26" t="b">
        <f t="shared" ref="BU1236:BU1299" si="937">IF(Y1236&gt;0,IF(Y1236&gt;AA1236,TRUE,FALSE),IF(Y1236&lt;AA1236,TRUE,FALSE))</f>
        <v>0</v>
      </c>
    </row>
    <row r="1237" spans="2:73" ht="15" thickBot="1" x14ac:dyDescent="0.35">
      <c r="B1237" s="17">
        <f>VLOOKUP($AC1237,LS_Coint_BD!$B$3:$D$1079,2)</f>
        <v>0</v>
      </c>
      <c r="C1237" s="87">
        <f>VLOOKUP($AC1237,LS_Coint_BD!$B$3:$D$1079,3)</f>
        <v>0</v>
      </c>
      <c r="D1237" s="68">
        <f t="shared" si="897"/>
        <v>0</v>
      </c>
      <c r="E1237" s="65">
        <f t="shared" si="898"/>
        <v>0</v>
      </c>
      <c r="F1237" s="69">
        <f t="shared" si="899"/>
        <v>0</v>
      </c>
      <c r="G1237" s="68">
        <f t="shared" si="900"/>
        <v>0</v>
      </c>
      <c r="H1237" s="65">
        <f t="shared" si="901"/>
        <v>0</v>
      </c>
      <c r="I1237" s="69">
        <f t="shared" si="902"/>
        <v>0</v>
      </c>
      <c r="J1237" s="68">
        <f t="shared" si="903"/>
        <v>0</v>
      </c>
      <c r="K1237" s="65">
        <f t="shared" si="904"/>
        <v>0</v>
      </c>
      <c r="L1237" s="69">
        <f t="shared" si="905"/>
        <v>0</v>
      </c>
      <c r="M1237" s="68">
        <f t="shared" si="906"/>
        <v>0</v>
      </c>
      <c r="N1237" s="65">
        <f t="shared" si="907"/>
        <v>0</v>
      </c>
      <c r="O1237" s="69">
        <f t="shared" si="908"/>
        <v>0</v>
      </c>
      <c r="P1237" s="68">
        <f t="shared" si="909"/>
        <v>0</v>
      </c>
      <c r="Q1237" s="65">
        <f t="shared" si="910"/>
        <v>0</v>
      </c>
      <c r="R1237" s="69">
        <f t="shared" si="911"/>
        <v>0</v>
      </c>
      <c r="S1237" s="68">
        <f t="shared" si="912"/>
        <v>0</v>
      </c>
      <c r="T1237" s="65">
        <f t="shared" si="913"/>
        <v>0</v>
      </c>
      <c r="U1237" s="69">
        <f t="shared" si="914"/>
        <v>0</v>
      </c>
      <c r="V1237" s="68">
        <f t="shared" si="915"/>
        <v>0</v>
      </c>
      <c r="W1237" s="65">
        <f t="shared" si="916"/>
        <v>0</v>
      </c>
      <c r="X1237" s="69">
        <f t="shared" si="917"/>
        <v>0</v>
      </c>
      <c r="Y1237" s="68">
        <f t="shared" si="918"/>
        <v>0</v>
      </c>
      <c r="Z1237" s="65">
        <f t="shared" si="919"/>
        <v>0</v>
      </c>
      <c r="AA1237" s="69">
        <f t="shared" si="920"/>
        <v>0</v>
      </c>
      <c r="AB1237" s="98">
        <f>SUMIF(BN1237:BU1237,"VERDADEIRO",BN$3:$BU1236)</f>
        <v>0</v>
      </c>
      <c r="AC1237" s="97">
        <f t="shared" si="896"/>
        <v>1234</v>
      </c>
      <c r="AD1237" s="89">
        <f>RTD("tryd.rtdserver",,"COT",B1237,"ULT")</f>
        <v>0</v>
      </c>
      <c r="AE1237" s="89">
        <f>RTD("tryd.rtdserver",,"COT",C1237,"ULT")</f>
        <v>0</v>
      </c>
      <c r="AF1237" s="89">
        <f>VLOOKUP($AC1237,LS_Coint_BD!$B$3:$AQ$1079,AF$2)*$AD1237+VLOOKUP($AC1237,LS_Coint_BD!$B$3:$AQ$1079,AF$2+1)</f>
        <v>0</v>
      </c>
      <c r="AG1237" s="89">
        <f>VLOOKUP($AC1237,LS_Coint_BD!$B$3:$AQ$1079,AG$2)*$AD1237+VLOOKUP($AC1237,LS_Coint_BD!$B$3:$AQ$1079,AG$2+1)</f>
        <v>0</v>
      </c>
      <c r="AH1237" s="89">
        <f>VLOOKUP($AC1237,LS_Coint_BD!$B$3:$AQ$1079,AH$2)*$AD1237+VLOOKUP($AC1237,LS_Coint_BD!$B$3:$AQ$1079,AH$2+1)</f>
        <v>0</v>
      </c>
      <c r="AI1237" s="89">
        <f>VLOOKUP($AC1237,LS_Coint_BD!$B$3:$AQ$1079,AI$2)*$AD1237+VLOOKUP($AC1237,LS_Coint_BD!$B$3:$AQ$1079,AI$2+1)</f>
        <v>0</v>
      </c>
      <c r="AJ1237" s="89">
        <f>VLOOKUP($AC1237,LS_Coint_BD!$B$3:$AQ$1079,AJ$2)*$AD1237+VLOOKUP($AC1237,LS_Coint_BD!$B$3:$AQ$1079,AJ$2+1)</f>
        <v>0</v>
      </c>
      <c r="AK1237" s="89">
        <f>VLOOKUP($AC1237,LS_Coint_BD!$B$3:$AQ$1079,AK$2)*$AD1237+VLOOKUP($AC1237,LS_Coint_BD!$B$3:$AQ$1079,AK$2+1)</f>
        <v>0</v>
      </c>
      <c r="AL1237" s="89">
        <f>VLOOKUP($AC1237,LS_Coint_BD!$B$3:$AQ$1079,AL$2)*$AD1237+VLOOKUP($AC1237,LS_Coint_BD!$B$3:$AQ$1079,AL$2+1)</f>
        <v>0</v>
      </c>
      <c r="AM1237" s="89">
        <f>VLOOKUP($AC1237,LS_Coint_BD!$B$3:$AQ$1079,AM$2)*$AD1237+VLOOKUP($AC1237,LS_Coint_BD!$B$3:$AQ$1079,AM$2+1)</f>
        <v>0</v>
      </c>
      <c r="AN1237" s="89">
        <f>VLOOKUP($AC1237,LS_Coint_BD!$B$3:$AQ$1079,AN$2)</f>
        <v>0</v>
      </c>
      <c r="AO1237" s="89">
        <f>VLOOKUP($AC1237,LS_Coint_BD!$B$3:$AQ$1079,AO$2)</f>
        <v>0</v>
      </c>
      <c r="AP1237" s="89">
        <f>VLOOKUP($AC1237,LS_Coint_BD!$B$3:$AQ$1079,AP$2)</f>
        <v>0</v>
      </c>
      <c r="AQ1237" s="89">
        <f>VLOOKUP($AC1237,LS_Coint_BD!$B$3:$AQ$1079,AQ$2)</f>
        <v>0</v>
      </c>
      <c r="AR1237" s="89">
        <f>VLOOKUP($AC1237,LS_Coint_BD!$B$3:$AQ$1079,AR$2)</f>
        <v>0</v>
      </c>
      <c r="AS1237" s="89">
        <f>VLOOKUP($AC1237,LS_Coint_BD!$B$3:$AQ$1079,AS$2)</f>
        <v>0</v>
      </c>
      <c r="AT1237" s="89">
        <f>VLOOKUP($AC1237,LS_Coint_BD!$B$3:$AQ$1079,AT$2)</f>
        <v>0</v>
      </c>
      <c r="AU1237" s="89">
        <f>VLOOKUP($AC1237,LS_Coint_BD!$B$3:$AQ$1079,AU$2)</f>
        <v>0</v>
      </c>
      <c r="AV1237" s="89">
        <f>VLOOKUP($AC1237,LS_Coint_BD!$B$3:$AQ$1079,AV$2)</f>
        <v>0</v>
      </c>
      <c r="AW1237" s="89">
        <f>VLOOKUP($AC1237,LS_Coint_BD!$B$3:$AQ$1079,AW$2)</f>
        <v>0</v>
      </c>
      <c r="AX1237" s="89">
        <f>VLOOKUP($AC1237,LS_Coint_BD!$B$3:$AQ$1079,AX$2)</f>
        <v>0</v>
      </c>
      <c r="AY1237" s="89">
        <f>VLOOKUP($AC1237,LS_Coint_BD!$B$3:$AQ$1079,AY$2)</f>
        <v>0</v>
      </c>
      <c r="AZ1237" s="89">
        <f>VLOOKUP($AC1237,LS_Coint_BD!$B$3:$AQ$1079,AZ$2)</f>
        <v>0</v>
      </c>
      <c r="BA1237" s="89">
        <f>VLOOKUP($AC1237,LS_Coint_BD!$B$3:$AQ$1079,BA$2)</f>
        <v>0</v>
      </c>
      <c r="BB1237" s="89">
        <f>VLOOKUP($AC1237,LS_Coint_BD!$B$3:$AQ$1079,BB$2)</f>
        <v>0</v>
      </c>
      <c r="BC1237" s="89">
        <f>VLOOKUP($AC1237,LS_Coint_BD!$B$3:$AQ$1079,BC$2)</f>
        <v>0</v>
      </c>
      <c r="BD1237" s="89">
        <f t="shared" si="921"/>
        <v>0</v>
      </c>
      <c r="BE1237" s="89">
        <f t="shared" si="922"/>
        <v>0</v>
      </c>
      <c r="BF1237" s="89">
        <f t="shared" si="923"/>
        <v>0</v>
      </c>
      <c r="BG1237" s="89">
        <f t="shared" si="924"/>
        <v>0</v>
      </c>
      <c r="BH1237" s="89">
        <f t="shared" si="925"/>
        <v>0</v>
      </c>
      <c r="BI1237" s="89">
        <f t="shared" si="926"/>
        <v>0</v>
      </c>
      <c r="BJ1237" s="89">
        <f t="shared" si="927"/>
        <v>0</v>
      </c>
      <c r="BK1237" s="89">
        <f t="shared" si="928"/>
        <v>0</v>
      </c>
      <c r="BL1237" s="89">
        <f t="shared" si="929"/>
        <v>0</v>
      </c>
      <c r="BM1237" s="89"/>
      <c r="BN1237" s="26" t="b">
        <f t="shared" si="930"/>
        <v>0</v>
      </c>
      <c r="BO1237" s="26" t="b">
        <f t="shared" si="931"/>
        <v>0</v>
      </c>
      <c r="BP1237" s="26" t="b">
        <f t="shared" si="932"/>
        <v>0</v>
      </c>
      <c r="BQ1237" s="26" t="b">
        <f t="shared" si="933"/>
        <v>0</v>
      </c>
      <c r="BR1237" s="26" t="b">
        <f t="shared" si="934"/>
        <v>0</v>
      </c>
      <c r="BS1237" s="26" t="b">
        <f t="shared" si="935"/>
        <v>0</v>
      </c>
      <c r="BT1237" s="26" t="b">
        <f t="shared" si="936"/>
        <v>0</v>
      </c>
      <c r="BU1237" s="26" t="b">
        <f t="shared" si="937"/>
        <v>0</v>
      </c>
    </row>
    <row r="1238" spans="2:73" ht="15" thickBot="1" x14ac:dyDescent="0.35">
      <c r="B1238" s="17">
        <f>VLOOKUP($AC1238,LS_Coint_BD!$B$3:$D$1079,2)</f>
        <v>0</v>
      </c>
      <c r="C1238" s="87">
        <f>VLOOKUP($AC1238,LS_Coint_BD!$B$3:$D$1079,3)</f>
        <v>0</v>
      </c>
      <c r="D1238" s="68">
        <f t="shared" si="897"/>
        <v>0</v>
      </c>
      <c r="E1238" s="65">
        <f t="shared" si="898"/>
        <v>0</v>
      </c>
      <c r="F1238" s="69">
        <f t="shared" si="899"/>
        <v>0</v>
      </c>
      <c r="G1238" s="68">
        <f t="shared" si="900"/>
        <v>0</v>
      </c>
      <c r="H1238" s="65">
        <f t="shared" si="901"/>
        <v>0</v>
      </c>
      <c r="I1238" s="69">
        <f t="shared" si="902"/>
        <v>0</v>
      </c>
      <c r="J1238" s="68">
        <f t="shared" si="903"/>
        <v>0</v>
      </c>
      <c r="K1238" s="65">
        <f t="shared" si="904"/>
        <v>0</v>
      </c>
      <c r="L1238" s="69">
        <f t="shared" si="905"/>
        <v>0</v>
      </c>
      <c r="M1238" s="68">
        <f t="shared" si="906"/>
        <v>0</v>
      </c>
      <c r="N1238" s="65">
        <f t="shared" si="907"/>
        <v>0</v>
      </c>
      <c r="O1238" s="69">
        <f t="shared" si="908"/>
        <v>0</v>
      </c>
      <c r="P1238" s="68">
        <f t="shared" si="909"/>
        <v>0</v>
      </c>
      <c r="Q1238" s="65">
        <f t="shared" si="910"/>
        <v>0</v>
      </c>
      <c r="R1238" s="69">
        <f t="shared" si="911"/>
        <v>0</v>
      </c>
      <c r="S1238" s="68">
        <f t="shared" si="912"/>
        <v>0</v>
      </c>
      <c r="T1238" s="65">
        <f t="shared" si="913"/>
        <v>0</v>
      </c>
      <c r="U1238" s="69">
        <f t="shared" si="914"/>
        <v>0</v>
      </c>
      <c r="V1238" s="68">
        <f t="shared" si="915"/>
        <v>0</v>
      </c>
      <c r="W1238" s="65">
        <f t="shared" si="916"/>
        <v>0</v>
      </c>
      <c r="X1238" s="69">
        <f t="shared" si="917"/>
        <v>0</v>
      </c>
      <c r="Y1238" s="68">
        <f t="shared" si="918"/>
        <v>0</v>
      </c>
      <c r="Z1238" s="65">
        <f t="shared" si="919"/>
        <v>0</v>
      </c>
      <c r="AA1238" s="69">
        <f t="shared" si="920"/>
        <v>0</v>
      </c>
      <c r="AB1238" s="98">
        <f>SUMIF(BN1238:BU1238,"VERDADEIRO",BN$3:$BU1237)</f>
        <v>0</v>
      </c>
      <c r="AC1238" s="97">
        <f t="shared" si="896"/>
        <v>1235</v>
      </c>
      <c r="AD1238" s="89">
        <f>RTD("tryd.rtdserver",,"COT",B1238,"ULT")</f>
        <v>0</v>
      </c>
      <c r="AE1238" s="89">
        <f>RTD("tryd.rtdserver",,"COT",C1238,"ULT")</f>
        <v>0</v>
      </c>
      <c r="AF1238" s="89">
        <f>VLOOKUP($AC1238,LS_Coint_BD!$B$3:$AQ$1079,AF$2)*$AD1238+VLOOKUP($AC1238,LS_Coint_BD!$B$3:$AQ$1079,AF$2+1)</f>
        <v>0</v>
      </c>
      <c r="AG1238" s="89">
        <f>VLOOKUP($AC1238,LS_Coint_BD!$B$3:$AQ$1079,AG$2)*$AD1238+VLOOKUP($AC1238,LS_Coint_BD!$B$3:$AQ$1079,AG$2+1)</f>
        <v>0</v>
      </c>
      <c r="AH1238" s="89">
        <f>VLOOKUP($AC1238,LS_Coint_BD!$B$3:$AQ$1079,AH$2)*$AD1238+VLOOKUP($AC1238,LS_Coint_BD!$B$3:$AQ$1079,AH$2+1)</f>
        <v>0</v>
      </c>
      <c r="AI1238" s="89">
        <f>VLOOKUP($AC1238,LS_Coint_BD!$B$3:$AQ$1079,AI$2)*$AD1238+VLOOKUP($AC1238,LS_Coint_BD!$B$3:$AQ$1079,AI$2+1)</f>
        <v>0</v>
      </c>
      <c r="AJ1238" s="89">
        <f>VLOOKUP($AC1238,LS_Coint_BD!$B$3:$AQ$1079,AJ$2)*$AD1238+VLOOKUP($AC1238,LS_Coint_BD!$B$3:$AQ$1079,AJ$2+1)</f>
        <v>0</v>
      </c>
      <c r="AK1238" s="89">
        <f>VLOOKUP($AC1238,LS_Coint_BD!$B$3:$AQ$1079,AK$2)*$AD1238+VLOOKUP($AC1238,LS_Coint_BD!$B$3:$AQ$1079,AK$2+1)</f>
        <v>0</v>
      </c>
      <c r="AL1238" s="89">
        <f>VLOOKUP($AC1238,LS_Coint_BD!$B$3:$AQ$1079,AL$2)*$AD1238+VLOOKUP($AC1238,LS_Coint_BD!$B$3:$AQ$1079,AL$2+1)</f>
        <v>0</v>
      </c>
      <c r="AM1238" s="89">
        <f>VLOOKUP($AC1238,LS_Coint_BD!$B$3:$AQ$1079,AM$2)*$AD1238+VLOOKUP($AC1238,LS_Coint_BD!$B$3:$AQ$1079,AM$2+1)</f>
        <v>0</v>
      </c>
      <c r="AN1238" s="89">
        <f>VLOOKUP($AC1238,LS_Coint_BD!$B$3:$AQ$1079,AN$2)</f>
        <v>0</v>
      </c>
      <c r="AO1238" s="89">
        <f>VLOOKUP($AC1238,LS_Coint_BD!$B$3:$AQ$1079,AO$2)</f>
        <v>0</v>
      </c>
      <c r="AP1238" s="89">
        <f>VLOOKUP($AC1238,LS_Coint_BD!$B$3:$AQ$1079,AP$2)</f>
        <v>0</v>
      </c>
      <c r="AQ1238" s="89">
        <f>VLOOKUP($AC1238,LS_Coint_BD!$B$3:$AQ$1079,AQ$2)</f>
        <v>0</v>
      </c>
      <c r="AR1238" s="89">
        <f>VLOOKUP($AC1238,LS_Coint_BD!$B$3:$AQ$1079,AR$2)</f>
        <v>0</v>
      </c>
      <c r="AS1238" s="89">
        <f>VLOOKUP($AC1238,LS_Coint_BD!$B$3:$AQ$1079,AS$2)</f>
        <v>0</v>
      </c>
      <c r="AT1238" s="89">
        <f>VLOOKUP($AC1238,LS_Coint_BD!$B$3:$AQ$1079,AT$2)</f>
        <v>0</v>
      </c>
      <c r="AU1238" s="89">
        <f>VLOOKUP($AC1238,LS_Coint_BD!$B$3:$AQ$1079,AU$2)</f>
        <v>0</v>
      </c>
      <c r="AV1238" s="89">
        <f>VLOOKUP($AC1238,LS_Coint_BD!$B$3:$AQ$1079,AV$2)</f>
        <v>0</v>
      </c>
      <c r="AW1238" s="89">
        <f>VLOOKUP($AC1238,LS_Coint_BD!$B$3:$AQ$1079,AW$2)</f>
        <v>0</v>
      </c>
      <c r="AX1238" s="89">
        <f>VLOOKUP($AC1238,LS_Coint_BD!$B$3:$AQ$1079,AX$2)</f>
        <v>0</v>
      </c>
      <c r="AY1238" s="89">
        <f>VLOOKUP($AC1238,LS_Coint_BD!$B$3:$AQ$1079,AY$2)</f>
        <v>0</v>
      </c>
      <c r="AZ1238" s="89">
        <f>VLOOKUP($AC1238,LS_Coint_BD!$B$3:$AQ$1079,AZ$2)</f>
        <v>0</v>
      </c>
      <c r="BA1238" s="89">
        <f>VLOOKUP($AC1238,LS_Coint_BD!$B$3:$AQ$1079,BA$2)</f>
        <v>0</v>
      </c>
      <c r="BB1238" s="89">
        <f>VLOOKUP($AC1238,LS_Coint_BD!$B$3:$AQ$1079,BB$2)</f>
        <v>0</v>
      </c>
      <c r="BC1238" s="89">
        <f>VLOOKUP($AC1238,LS_Coint_BD!$B$3:$AQ$1079,BC$2)</f>
        <v>0</v>
      </c>
      <c r="BD1238" s="89">
        <f t="shared" si="921"/>
        <v>0</v>
      </c>
      <c r="BE1238" s="89">
        <f t="shared" si="922"/>
        <v>0</v>
      </c>
      <c r="BF1238" s="89">
        <f t="shared" si="923"/>
        <v>0</v>
      </c>
      <c r="BG1238" s="89">
        <f t="shared" si="924"/>
        <v>0</v>
      </c>
      <c r="BH1238" s="89">
        <f t="shared" si="925"/>
        <v>0</v>
      </c>
      <c r="BI1238" s="89">
        <f t="shared" si="926"/>
        <v>0</v>
      </c>
      <c r="BJ1238" s="89">
        <f t="shared" si="927"/>
        <v>0</v>
      </c>
      <c r="BK1238" s="89">
        <f t="shared" si="928"/>
        <v>0</v>
      </c>
      <c r="BL1238" s="89">
        <f t="shared" si="929"/>
        <v>0</v>
      </c>
      <c r="BM1238" s="89"/>
      <c r="BN1238" s="26" t="b">
        <f t="shared" si="930"/>
        <v>0</v>
      </c>
      <c r="BO1238" s="26" t="b">
        <f t="shared" si="931"/>
        <v>0</v>
      </c>
      <c r="BP1238" s="26" t="b">
        <f t="shared" si="932"/>
        <v>0</v>
      </c>
      <c r="BQ1238" s="26" t="b">
        <f t="shared" si="933"/>
        <v>0</v>
      </c>
      <c r="BR1238" s="26" t="b">
        <f t="shared" si="934"/>
        <v>0</v>
      </c>
      <c r="BS1238" s="26" t="b">
        <f t="shared" si="935"/>
        <v>0</v>
      </c>
      <c r="BT1238" s="26" t="b">
        <f t="shared" si="936"/>
        <v>0</v>
      </c>
      <c r="BU1238" s="26" t="b">
        <f t="shared" si="937"/>
        <v>0</v>
      </c>
    </row>
    <row r="1239" spans="2:73" ht="15" thickBot="1" x14ac:dyDescent="0.35">
      <c r="B1239" s="17">
        <f>VLOOKUP($AC1239,LS_Coint_BD!$B$3:$D$1079,2)</f>
        <v>0</v>
      </c>
      <c r="C1239" s="87">
        <f>VLOOKUP($AC1239,LS_Coint_BD!$B$3:$D$1079,3)</f>
        <v>0</v>
      </c>
      <c r="D1239" s="68">
        <f t="shared" si="897"/>
        <v>0</v>
      </c>
      <c r="E1239" s="65">
        <f t="shared" si="898"/>
        <v>0</v>
      </c>
      <c r="F1239" s="69">
        <f t="shared" si="899"/>
        <v>0</v>
      </c>
      <c r="G1239" s="68">
        <f t="shared" si="900"/>
        <v>0</v>
      </c>
      <c r="H1239" s="65">
        <f t="shared" si="901"/>
        <v>0</v>
      </c>
      <c r="I1239" s="69">
        <f t="shared" si="902"/>
        <v>0</v>
      </c>
      <c r="J1239" s="68">
        <f t="shared" si="903"/>
        <v>0</v>
      </c>
      <c r="K1239" s="65">
        <f t="shared" si="904"/>
        <v>0</v>
      </c>
      <c r="L1239" s="69">
        <f t="shared" si="905"/>
        <v>0</v>
      </c>
      <c r="M1239" s="68">
        <f t="shared" si="906"/>
        <v>0</v>
      </c>
      <c r="N1239" s="65">
        <f t="shared" si="907"/>
        <v>0</v>
      </c>
      <c r="O1239" s="69">
        <f t="shared" si="908"/>
        <v>0</v>
      </c>
      <c r="P1239" s="68">
        <f t="shared" si="909"/>
        <v>0</v>
      </c>
      <c r="Q1239" s="65">
        <f t="shared" si="910"/>
        <v>0</v>
      </c>
      <c r="R1239" s="69">
        <f t="shared" si="911"/>
        <v>0</v>
      </c>
      <c r="S1239" s="68">
        <f t="shared" si="912"/>
        <v>0</v>
      </c>
      <c r="T1239" s="65">
        <f t="shared" si="913"/>
        <v>0</v>
      </c>
      <c r="U1239" s="69">
        <f t="shared" si="914"/>
        <v>0</v>
      </c>
      <c r="V1239" s="68">
        <f t="shared" si="915"/>
        <v>0</v>
      </c>
      <c r="W1239" s="65">
        <f t="shared" si="916"/>
        <v>0</v>
      </c>
      <c r="X1239" s="69">
        <f t="shared" si="917"/>
        <v>0</v>
      </c>
      <c r="Y1239" s="68">
        <f t="shared" si="918"/>
        <v>0</v>
      </c>
      <c r="Z1239" s="65">
        <f t="shared" si="919"/>
        <v>0</v>
      </c>
      <c r="AA1239" s="69">
        <f t="shared" si="920"/>
        <v>0</v>
      </c>
      <c r="AB1239" s="98">
        <f>SUMIF(BN1239:BU1239,"VERDADEIRO",BN$3:$BU1238)</f>
        <v>0</v>
      </c>
      <c r="AC1239" s="97">
        <f t="shared" si="896"/>
        <v>1236</v>
      </c>
      <c r="AD1239" s="89">
        <f>RTD("tryd.rtdserver",,"COT",B1239,"ULT")</f>
        <v>0</v>
      </c>
      <c r="AE1239" s="89">
        <f>RTD("tryd.rtdserver",,"COT",C1239,"ULT")</f>
        <v>0</v>
      </c>
      <c r="AF1239" s="89">
        <f>VLOOKUP($AC1239,LS_Coint_BD!$B$3:$AQ$1079,AF$2)*$AD1239+VLOOKUP($AC1239,LS_Coint_BD!$B$3:$AQ$1079,AF$2+1)</f>
        <v>0</v>
      </c>
      <c r="AG1239" s="89">
        <f>VLOOKUP($AC1239,LS_Coint_BD!$B$3:$AQ$1079,AG$2)*$AD1239+VLOOKUP($AC1239,LS_Coint_BD!$B$3:$AQ$1079,AG$2+1)</f>
        <v>0</v>
      </c>
      <c r="AH1239" s="89">
        <f>VLOOKUP($AC1239,LS_Coint_BD!$B$3:$AQ$1079,AH$2)*$AD1239+VLOOKUP($AC1239,LS_Coint_BD!$B$3:$AQ$1079,AH$2+1)</f>
        <v>0</v>
      </c>
      <c r="AI1239" s="89">
        <f>VLOOKUP($AC1239,LS_Coint_BD!$B$3:$AQ$1079,AI$2)*$AD1239+VLOOKUP($AC1239,LS_Coint_BD!$B$3:$AQ$1079,AI$2+1)</f>
        <v>0</v>
      </c>
      <c r="AJ1239" s="89">
        <f>VLOOKUP($AC1239,LS_Coint_BD!$B$3:$AQ$1079,AJ$2)*$AD1239+VLOOKUP($AC1239,LS_Coint_BD!$B$3:$AQ$1079,AJ$2+1)</f>
        <v>0</v>
      </c>
      <c r="AK1239" s="89">
        <f>VLOOKUP($AC1239,LS_Coint_BD!$B$3:$AQ$1079,AK$2)*$AD1239+VLOOKUP($AC1239,LS_Coint_BD!$B$3:$AQ$1079,AK$2+1)</f>
        <v>0</v>
      </c>
      <c r="AL1239" s="89">
        <f>VLOOKUP($AC1239,LS_Coint_BD!$B$3:$AQ$1079,AL$2)*$AD1239+VLOOKUP($AC1239,LS_Coint_BD!$B$3:$AQ$1079,AL$2+1)</f>
        <v>0</v>
      </c>
      <c r="AM1239" s="89">
        <f>VLOOKUP($AC1239,LS_Coint_BD!$B$3:$AQ$1079,AM$2)*$AD1239+VLOOKUP($AC1239,LS_Coint_BD!$B$3:$AQ$1079,AM$2+1)</f>
        <v>0</v>
      </c>
      <c r="AN1239" s="89">
        <f>VLOOKUP($AC1239,LS_Coint_BD!$B$3:$AQ$1079,AN$2)</f>
        <v>0</v>
      </c>
      <c r="AO1239" s="89">
        <f>VLOOKUP($AC1239,LS_Coint_BD!$B$3:$AQ$1079,AO$2)</f>
        <v>0</v>
      </c>
      <c r="AP1239" s="89">
        <f>VLOOKUP($AC1239,LS_Coint_BD!$B$3:$AQ$1079,AP$2)</f>
        <v>0</v>
      </c>
      <c r="AQ1239" s="89">
        <f>VLOOKUP($AC1239,LS_Coint_BD!$B$3:$AQ$1079,AQ$2)</f>
        <v>0</v>
      </c>
      <c r="AR1239" s="89">
        <f>VLOOKUP($AC1239,LS_Coint_BD!$B$3:$AQ$1079,AR$2)</f>
        <v>0</v>
      </c>
      <c r="AS1239" s="89">
        <f>VLOOKUP($AC1239,LS_Coint_BD!$B$3:$AQ$1079,AS$2)</f>
        <v>0</v>
      </c>
      <c r="AT1239" s="89">
        <f>VLOOKUP($AC1239,LS_Coint_BD!$B$3:$AQ$1079,AT$2)</f>
        <v>0</v>
      </c>
      <c r="AU1239" s="89">
        <f>VLOOKUP($AC1239,LS_Coint_BD!$B$3:$AQ$1079,AU$2)</f>
        <v>0</v>
      </c>
      <c r="AV1239" s="89">
        <f>VLOOKUP($AC1239,LS_Coint_BD!$B$3:$AQ$1079,AV$2)</f>
        <v>0</v>
      </c>
      <c r="AW1239" s="89">
        <f>VLOOKUP($AC1239,LS_Coint_BD!$B$3:$AQ$1079,AW$2)</f>
        <v>0</v>
      </c>
      <c r="AX1239" s="89">
        <f>VLOOKUP($AC1239,LS_Coint_BD!$B$3:$AQ$1079,AX$2)</f>
        <v>0</v>
      </c>
      <c r="AY1239" s="89">
        <f>VLOOKUP($AC1239,LS_Coint_BD!$B$3:$AQ$1079,AY$2)</f>
        <v>0</v>
      </c>
      <c r="AZ1239" s="89">
        <f>VLOOKUP($AC1239,LS_Coint_BD!$B$3:$AQ$1079,AZ$2)</f>
        <v>0</v>
      </c>
      <c r="BA1239" s="89">
        <f>VLOOKUP($AC1239,LS_Coint_BD!$B$3:$AQ$1079,BA$2)</f>
        <v>0</v>
      </c>
      <c r="BB1239" s="89">
        <f>VLOOKUP($AC1239,LS_Coint_BD!$B$3:$AQ$1079,BB$2)</f>
        <v>0</v>
      </c>
      <c r="BC1239" s="89">
        <f>VLOOKUP($AC1239,LS_Coint_BD!$B$3:$AQ$1079,BC$2)</f>
        <v>0</v>
      </c>
      <c r="BD1239" s="89">
        <f t="shared" si="921"/>
        <v>0</v>
      </c>
      <c r="BE1239" s="89">
        <f t="shared" si="922"/>
        <v>0</v>
      </c>
      <c r="BF1239" s="89">
        <f t="shared" si="923"/>
        <v>0</v>
      </c>
      <c r="BG1239" s="89">
        <f t="shared" si="924"/>
        <v>0</v>
      </c>
      <c r="BH1239" s="89">
        <f t="shared" si="925"/>
        <v>0</v>
      </c>
      <c r="BI1239" s="89">
        <f t="shared" si="926"/>
        <v>0</v>
      </c>
      <c r="BJ1239" s="89">
        <f t="shared" si="927"/>
        <v>0</v>
      </c>
      <c r="BK1239" s="89">
        <f t="shared" si="928"/>
        <v>0</v>
      </c>
      <c r="BL1239" s="89">
        <f t="shared" si="929"/>
        <v>0</v>
      </c>
      <c r="BM1239" s="89"/>
      <c r="BN1239" s="26" t="b">
        <f t="shared" si="930"/>
        <v>0</v>
      </c>
      <c r="BO1239" s="26" t="b">
        <f t="shared" si="931"/>
        <v>0</v>
      </c>
      <c r="BP1239" s="26" t="b">
        <f t="shared" si="932"/>
        <v>0</v>
      </c>
      <c r="BQ1239" s="26" t="b">
        <f t="shared" si="933"/>
        <v>0</v>
      </c>
      <c r="BR1239" s="26" t="b">
        <f t="shared" si="934"/>
        <v>0</v>
      </c>
      <c r="BS1239" s="26" t="b">
        <f t="shared" si="935"/>
        <v>0</v>
      </c>
      <c r="BT1239" s="26" t="b">
        <f t="shared" si="936"/>
        <v>0</v>
      </c>
      <c r="BU1239" s="26" t="b">
        <f t="shared" si="937"/>
        <v>0</v>
      </c>
    </row>
    <row r="1240" spans="2:73" ht="15" thickBot="1" x14ac:dyDescent="0.35">
      <c r="B1240" s="17">
        <f>VLOOKUP($AC1240,LS_Coint_BD!$B$3:$D$1079,2)</f>
        <v>0</v>
      </c>
      <c r="C1240" s="87">
        <f>VLOOKUP($AC1240,LS_Coint_BD!$B$3:$D$1079,3)</f>
        <v>0</v>
      </c>
      <c r="D1240" s="68">
        <f t="shared" si="897"/>
        <v>0</v>
      </c>
      <c r="E1240" s="65">
        <f t="shared" si="898"/>
        <v>0</v>
      </c>
      <c r="F1240" s="69">
        <f t="shared" si="899"/>
        <v>0</v>
      </c>
      <c r="G1240" s="68">
        <f t="shared" si="900"/>
        <v>0</v>
      </c>
      <c r="H1240" s="65">
        <f t="shared" si="901"/>
        <v>0</v>
      </c>
      <c r="I1240" s="69">
        <f t="shared" si="902"/>
        <v>0</v>
      </c>
      <c r="J1240" s="68">
        <f t="shared" si="903"/>
        <v>0</v>
      </c>
      <c r="K1240" s="65">
        <f t="shared" si="904"/>
        <v>0</v>
      </c>
      <c r="L1240" s="69">
        <f t="shared" si="905"/>
        <v>0</v>
      </c>
      <c r="M1240" s="68">
        <f t="shared" si="906"/>
        <v>0</v>
      </c>
      <c r="N1240" s="65">
        <f t="shared" si="907"/>
        <v>0</v>
      </c>
      <c r="O1240" s="69">
        <f t="shared" si="908"/>
        <v>0</v>
      </c>
      <c r="P1240" s="68">
        <f t="shared" si="909"/>
        <v>0</v>
      </c>
      <c r="Q1240" s="65">
        <f t="shared" si="910"/>
        <v>0</v>
      </c>
      <c r="R1240" s="69">
        <f t="shared" si="911"/>
        <v>0</v>
      </c>
      <c r="S1240" s="68">
        <f t="shared" si="912"/>
        <v>0</v>
      </c>
      <c r="T1240" s="65">
        <f t="shared" si="913"/>
        <v>0</v>
      </c>
      <c r="U1240" s="69">
        <f t="shared" si="914"/>
        <v>0</v>
      </c>
      <c r="V1240" s="68">
        <f t="shared" si="915"/>
        <v>0</v>
      </c>
      <c r="W1240" s="65">
        <f t="shared" si="916"/>
        <v>0</v>
      </c>
      <c r="X1240" s="69">
        <f t="shared" si="917"/>
        <v>0</v>
      </c>
      <c r="Y1240" s="68">
        <f t="shared" si="918"/>
        <v>0</v>
      </c>
      <c r="Z1240" s="65">
        <f t="shared" si="919"/>
        <v>0</v>
      </c>
      <c r="AA1240" s="69">
        <f t="shared" si="920"/>
        <v>0</v>
      </c>
      <c r="AB1240" s="98">
        <f>SUMIF(BN1240:BU1240,"VERDADEIRO",BN$3:$BU1239)</f>
        <v>0</v>
      </c>
      <c r="AC1240" s="97">
        <f t="shared" si="896"/>
        <v>1237</v>
      </c>
      <c r="AD1240" s="89">
        <f>RTD("tryd.rtdserver",,"COT",B1240,"ULT")</f>
        <v>0</v>
      </c>
      <c r="AE1240" s="89">
        <f>RTD("tryd.rtdserver",,"COT",C1240,"ULT")</f>
        <v>0</v>
      </c>
      <c r="AF1240" s="89">
        <f>VLOOKUP($AC1240,LS_Coint_BD!$B$3:$AQ$1079,AF$2)*$AD1240+VLOOKUP($AC1240,LS_Coint_BD!$B$3:$AQ$1079,AF$2+1)</f>
        <v>0</v>
      </c>
      <c r="AG1240" s="89">
        <f>VLOOKUP($AC1240,LS_Coint_BD!$B$3:$AQ$1079,AG$2)*$AD1240+VLOOKUP($AC1240,LS_Coint_BD!$B$3:$AQ$1079,AG$2+1)</f>
        <v>0</v>
      </c>
      <c r="AH1240" s="89">
        <f>VLOOKUP($AC1240,LS_Coint_BD!$B$3:$AQ$1079,AH$2)*$AD1240+VLOOKUP($AC1240,LS_Coint_BD!$B$3:$AQ$1079,AH$2+1)</f>
        <v>0</v>
      </c>
      <c r="AI1240" s="89">
        <f>VLOOKUP($AC1240,LS_Coint_BD!$B$3:$AQ$1079,AI$2)*$AD1240+VLOOKUP($AC1240,LS_Coint_BD!$B$3:$AQ$1079,AI$2+1)</f>
        <v>0</v>
      </c>
      <c r="AJ1240" s="89">
        <f>VLOOKUP($AC1240,LS_Coint_BD!$B$3:$AQ$1079,AJ$2)*$AD1240+VLOOKUP($AC1240,LS_Coint_BD!$B$3:$AQ$1079,AJ$2+1)</f>
        <v>0</v>
      </c>
      <c r="AK1240" s="89">
        <f>VLOOKUP($AC1240,LS_Coint_BD!$B$3:$AQ$1079,AK$2)*$AD1240+VLOOKUP($AC1240,LS_Coint_BD!$B$3:$AQ$1079,AK$2+1)</f>
        <v>0</v>
      </c>
      <c r="AL1240" s="89">
        <f>VLOOKUP($AC1240,LS_Coint_BD!$B$3:$AQ$1079,AL$2)*$AD1240+VLOOKUP($AC1240,LS_Coint_BD!$B$3:$AQ$1079,AL$2+1)</f>
        <v>0</v>
      </c>
      <c r="AM1240" s="89">
        <f>VLOOKUP($AC1240,LS_Coint_BD!$B$3:$AQ$1079,AM$2)*$AD1240+VLOOKUP($AC1240,LS_Coint_BD!$B$3:$AQ$1079,AM$2+1)</f>
        <v>0</v>
      </c>
      <c r="AN1240" s="89">
        <f>VLOOKUP($AC1240,LS_Coint_BD!$B$3:$AQ$1079,AN$2)</f>
        <v>0</v>
      </c>
      <c r="AO1240" s="89">
        <f>VLOOKUP($AC1240,LS_Coint_BD!$B$3:$AQ$1079,AO$2)</f>
        <v>0</v>
      </c>
      <c r="AP1240" s="89">
        <f>VLOOKUP($AC1240,LS_Coint_BD!$B$3:$AQ$1079,AP$2)</f>
        <v>0</v>
      </c>
      <c r="AQ1240" s="89">
        <f>VLOOKUP($AC1240,LS_Coint_BD!$B$3:$AQ$1079,AQ$2)</f>
        <v>0</v>
      </c>
      <c r="AR1240" s="89">
        <f>VLOOKUP($AC1240,LS_Coint_BD!$B$3:$AQ$1079,AR$2)</f>
        <v>0</v>
      </c>
      <c r="AS1240" s="89">
        <f>VLOOKUP($AC1240,LS_Coint_BD!$B$3:$AQ$1079,AS$2)</f>
        <v>0</v>
      </c>
      <c r="AT1240" s="89">
        <f>VLOOKUP($AC1240,LS_Coint_BD!$B$3:$AQ$1079,AT$2)</f>
        <v>0</v>
      </c>
      <c r="AU1240" s="89">
        <f>VLOOKUP($AC1240,LS_Coint_BD!$B$3:$AQ$1079,AU$2)</f>
        <v>0</v>
      </c>
      <c r="AV1240" s="89">
        <f>VLOOKUP($AC1240,LS_Coint_BD!$B$3:$AQ$1079,AV$2)</f>
        <v>0</v>
      </c>
      <c r="AW1240" s="89">
        <f>VLOOKUP($AC1240,LS_Coint_BD!$B$3:$AQ$1079,AW$2)</f>
        <v>0</v>
      </c>
      <c r="AX1240" s="89">
        <f>VLOOKUP($AC1240,LS_Coint_BD!$B$3:$AQ$1079,AX$2)</f>
        <v>0</v>
      </c>
      <c r="AY1240" s="89">
        <f>VLOOKUP($AC1240,LS_Coint_BD!$B$3:$AQ$1079,AY$2)</f>
        <v>0</v>
      </c>
      <c r="AZ1240" s="89">
        <f>VLOOKUP($AC1240,LS_Coint_BD!$B$3:$AQ$1079,AZ$2)</f>
        <v>0</v>
      </c>
      <c r="BA1240" s="89">
        <f>VLOOKUP($AC1240,LS_Coint_BD!$B$3:$AQ$1079,BA$2)</f>
        <v>0</v>
      </c>
      <c r="BB1240" s="89">
        <f>VLOOKUP($AC1240,LS_Coint_BD!$B$3:$AQ$1079,BB$2)</f>
        <v>0</v>
      </c>
      <c r="BC1240" s="89">
        <f>VLOOKUP($AC1240,LS_Coint_BD!$B$3:$AQ$1079,BC$2)</f>
        <v>0</v>
      </c>
      <c r="BD1240" s="89">
        <f t="shared" si="921"/>
        <v>0</v>
      </c>
      <c r="BE1240" s="89">
        <f t="shared" si="922"/>
        <v>0</v>
      </c>
      <c r="BF1240" s="89">
        <f t="shared" si="923"/>
        <v>0</v>
      </c>
      <c r="BG1240" s="89">
        <f t="shared" si="924"/>
        <v>0</v>
      </c>
      <c r="BH1240" s="89">
        <f t="shared" si="925"/>
        <v>0</v>
      </c>
      <c r="BI1240" s="89">
        <f t="shared" si="926"/>
        <v>0</v>
      </c>
      <c r="BJ1240" s="89">
        <f t="shared" si="927"/>
        <v>0</v>
      </c>
      <c r="BK1240" s="89">
        <f t="shared" si="928"/>
        <v>0</v>
      </c>
      <c r="BL1240" s="89">
        <f t="shared" si="929"/>
        <v>0</v>
      </c>
      <c r="BM1240" s="89"/>
      <c r="BN1240" s="26" t="b">
        <f t="shared" si="930"/>
        <v>0</v>
      </c>
      <c r="BO1240" s="26" t="b">
        <f t="shared" si="931"/>
        <v>0</v>
      </c>
      <c r="BP1240" s="26" t="b">
        <f t="shared" si="932"/>
        <v>0</v>
      </c>
      <c r="BQ1240" s="26" t="b">
        <f t="shared" si="933"/>
        <v>0</v>
      </c>
      <c r="BR1240" s="26" t="b">
        <f t="shared" si="934"/>
        <v>0</v>
      </c>
      <c r="BS1240" s="26" t="b">
        <f t="shared" si="935"/>
        <v>0</v>
      </c>
      <c r="BT1240" s="26" t="b">
        <f t="shared" si="936"/>
        <v>0</v>
      </c>
      <c r="BU1240" s="26" t="b">
        <f t="shared" si="937"/>
        <v>0</v>
      </c>
    </row>
    <row r="1241" spans="2:73" ht="15" thickBot="1" x14ac:dyDescent="0.35">
      <c r="B1241" s="17">
        <f>VLOOKUP($AC1241,LS_Coint_BD!$B$3:$D$1079,2)</f>
        <v>0</v>
      </c>
      <c r="C1241" s="87">
        <f>VLOOKUP($AC1241,LS_Coint_BD!$B$3:$D$1079,3)</f>
        <v>0</v>
      </c>
      <c r="D1241" s="68">
        <f t="shared" si="897"/>
        <v>0</v>
      </c>
      <c r="E1241" s="65">
        <f t="shared" si="898"/>
        <v>0</v>
      </c>
      <c r="F1241" s="69">
        <f t="shared" si="899"/>
        <v>0</v>
      </c>
      <c r="G1241" s="68">
        <f t="shared" si="900"/>
        <v>0</v>
      </c>
      <c r="H1241" s="65">
        <f t="shared" si="901"/>
        <v>0</v>
      </c>
      <c r="I1241" s="69">
        <f t="shared" si="902"/>
        <v>0</v>
      </c>
      <c r="J1241" s="68">
        <f t="shared" si="903"/>
        <v>0</v>
      </c>
      <c r="K1241" s="65">
        <f t="shared" si="904"/>
        <v>0</v>
      </c>
      <c r="L1241" s="69">
        <f t="shared" si="905"/>
        <v>0</v>
      </c>
      <c r="M1241" s="68">
        <f t="shared" si="906"/>
        <v>0</v>
      </c>
      <c r="N1241" s="65">
        <f t="shared" si="907"/>
        <v>0</v>
      </c>
      <c r="O1241" s="69">
        <f t="shared" si="908"/>
        <v>0</v>
      </c>
      <c r="P1241" s="68">
        <f t="shared" si="909"/>
        <v>0</v>
      </c>
      <c r="Q1241" s="65">
        <f t="shared" si="910"/>
        <v>0</v>
      </c>
      <c r="R1241" s="69">
        <f t="shared" si="911"/>
        <v>0</v>
      </c>
      <c r="S1241" s="68">
        <f t="shared" si="912"/>
        <v>0</v>
      </c>
      <c r="T1241" s="65">
        <f t="shared" si="913"/>
        <v>0</v>
      </c>
      <c r="U1241" s="69">
        <f t="shared" si="914"/>
        <v>0</v>
      </c>
      <c r="V1241" s="68">
        <f t="shared" si="915"/>
        <v>0</v>
      </c>
      <c r="W1241" s="65">
        <f t="shared" si="916"/>
        <v>0</v>
      </c>
      <c r="X1241" s="69">
        <f t="shared" si="917"/>
        <v>0</v>
      </c>
      <c r="Y1241" s="68">
        <f t="shared" si="918"/>
        <v>0</v>
      </c>
      <c r="Z1241" s="65">
        <f t="shared" si="919"/>
        <v>0</v>
      </c>
      <c r="AA1241" s="69">
        <f t="shared" si="920"/>
        <v>0</v>
      </c>
      <c r="AB1241" s="98">
        <f>SUMIF(BN1241:BU1241,"VERDADEIRO",BN$3:$BU1240)</f>
        <v>0</v>
      </c>
      <c r="AC1241" s="97">
        <f t="shared" si="896"/>
        <v>1238</v>
      </c>
      <c r="AD1241" s="89">
        <f>RTD("tryd.rtdserver",,"COT",B1241,"ULT")</f>
        <v>0</v>
      </c>
      <c r="AE1241" s="89">
        <f>RTD("tryd.rtdserver",,"COT",C1241,"ULT")</f>
        <v>0</v>
      </c>
      <c r="AF1241" s="89">
        <f>VLOOKUP($AC1241,LS_Coint_BD!$B$3:$AQ$1079,AF$2)*$AD1241+VLOOKUP($AC1241,LS_Coint_BD!$B$3:$AQ$1079,AF$2+1)</f>
        <v>0</v>
      </c>
      <c r="AG1241" s="89">
        <f>VLOOKUP($AC1241,LS_Coint_BD!$B$3:$AQ$1079,AG$2)*$AD1241+VLOOKUP($AC1241,LS_Coint_BD!$B$3:$AQ$1079,AG$2+1)</f>
        <v>0</v>
      </c>
      <c r="AH1241" s="89">
        <f>VLOOKUP($AC1241,LS_Coint_BD!$B$3:$AQ$1079,AH$2)*$AD1241+VLOOKUP($AC1241,LS_Coint_BD!$B$3:$AQ$1079,AH$2+1)</f>
        <v>0</v>
      </c>
      <c r="AI1241" s="89">
        <f>VLOOKUP($AC1241,LS_Coint_BD!$B$3:$AQ$1079,AI$2)*$AD1241+VLOOKUP($AC1241,LS_Coint_BD!$B$3:$AQ$1079,AI$2+1)</f>
        <v>0</v>
      </c>
      <c r="AJ1241" s="89">
        <f>VLOOKUP($AC1241,LS_Coint_BD!$B$3:$AQ$1079,AJ$2)*$AD1241+VLOOKUP($AC1241,LS_Coint_BD!$B$3:$AQ$1079,AJ$2+1)</f>
        <v>0</v>
      </c>
      <c r="AK1241" s="89">
        <f>VLOOKUP($AC1241,LS_Coint_BD!$B$3:$AQ$1079,AK$2)*$AD1241+VLOOKUP($AC1241,LS_Coint_BD!$B$3:$AQ$1079,AK$2+1)</f>
        <v>0</v>
      </c>
      <c r="AL1241" s="89">
        <f>VLOOKUP($AC1241,LS_Coint_BD!$B$3:$AQ$1079,AL$2)*$AD1241+VLOOKUP($AC1241,LS_Coint_BD!$B$3:$AQ$1079,AL$2+1)</f>
        <v>0</v>
      </c>
      <c r="AM1241" s="89">
        <f>VLOOKUP($AC1241,LS_Coint_BD!$B$3:$AQ$1079,AM$2)*$AD1241+VLOOKUP($AC1241,LS_Coint_BD!$B$3:$AQ$1079,AM$2+1)</f>
        <v>0</v>
      </c>
      <c r="AN1241" s="89">
        <f>VLOOKUP($AC1241,LS_Coint_BD!$B$3:$AQ$1079,AN$2)</f>
        <v>0</v>
      </c>
      <c r="AO1241" s="89">
        <f>VLOOKUP($AC1241,LS_Coint_BD!$B$3:$AQ$1079,AO$2)</f>
        <v>0</v>
      </c>
      <c r="AP1241" s="89">
        <f>VLOOKUP($AC1241,LS_Coint_BD!$B$3:$AQ$1079,AP$2)</f>
        <v>0</v>
      </c>
      <c r="AQ1241" s="89">
        <f>VLOOKUP($AC1241,LS_Coint_BD!$B$3:$AQ$1079,AQ$2)</f>
        <v>0</v>
      </c>
      <c r="AR1241" s="89">
        <f>VLOOKUP($AC1241,LS_Coint_BD!$B$3:$AQ$1079,AR$2)</f>
        <v>0</v>
      </c>
      <c r="AS1241" s="89">
        <f>VLOOKUP($AC1241,LS_Coint_BD!$B$3:$AQ$1079,AS$2)</f>
        <v>0</v>
      </c>
      <c r="AT1241" s="89">
        <f>VLOOKUP($AC1241,LS_Coint_BD!$B$3:$AQ$1079,AT$2)</f>
        <v>0</v>
      </c>
      <c r="AU1241" s="89">
        <f>VLOOKUP($AC1241,LS_Coint_BD!$B$3:$AQ$1079,AU$2)</f>
        <v>0</v>
      </c>
      <c r="AV1241" s="89">
        <f>VLOOKUP($AC1241,LS_Coint_BD!$B$3:$AQ$1079,AV$2)</f>
        <v>0</v>
      </c>
      <c r="AW1241" s="89">
        <f>VLOOKUP($AC1241,LS_Coint_BD!$B$3:$AQ$1079,AW$2)</f>
        <v>0</v>
      </c>
      <c r="AX1241" s="89">
        <f>VLOOKUP($AC1241,LS_Coint_BD!$B$3:$AQ$1079,AX$2)</f>
        <v>0</v>
      </c>
      <c r="AY1241" s="89">
        <f>VLOOKUP($AC1241,LS_Coint_BD!$B$3:$AQ$1079,AY$2)</f>
        <v>0</v>
      </c>
      <c r="AZ1241" s="89">
        <f>VLOOKUP($AC1241,LS_Coint_BD!$B$3:$AQ$1079,AZ$2)</f>
        <v>0</v>
      </c>
      <c r="BA1241" s="89">
        <f>VLOOKUP($AC1241,LS_Coint_BD!$B$3:$AQ$1079,BA$2)</f>
        <v>0</v>
      </c>
      <c r="BB1241" s="89">
        <f>VLOOKUP($AC1241,LS_Coint_BD!$B$3:$AQ$1079,BB$2)</f>
        <v>0</v>
      </c>
      <c r="BC1241" s="89">
        <f>VLOOKUP($AC1241,LS_Coint_BD!$B$3:$AQ$1079,BC$2)</f>
        <v>0</v>
      </c>
      <c r="BD1241" s="89">
        <f t="shared" si="921"/>
        <v>0</v>
      </c>
      <c r="BE1241" s="89">
        <f t="shared" si="922"/>
        <v>0</v>
      </c>
      <c r="BF1241" s="89">
        <f t="shared" si="923"/>
        <v>0</v>
      </c>
      <c r="BG1241" s="89">
        <f t="shared" si="924"/>
        <v>0</v>
      </c>
      <c r="BH1241" s="89">
        <f t="shared" si="925"/>
        <v>0</v>
      </c>
      <c r="BI1241" s="89">
        <f t="shared" si="926"/>
        <v>0</v>
      </c>
      <c r="BJ1241" s="89">
        <f t="shared" si="927"/>
        <v>0</v>
      </c>
      <c r="BK1241" s="89">
        <f t="shared" si="928"/>
        <v>0</v>
      </c>
      <c r="BL1241" s="89">
        <f t="shared" si="929"/>
        <v>0</v>
      </c>
      <c r="BM1241" s="89"/>
      <c r="BN1241" s="26" t="b">
        <f t="shared" si="930"/>
        <v>0</v>
      </c>
      <c r="BO1241" s="26" t="b">
        <f t="shared" si="931"/>
        <v>0</v>
      </c>
      <c r="BP1241" s="26" t="b">
        <f t="shared" si="932"/>
        <v>0</v>
      </c>
      <c r="BQ1241" s="26" t="b">
        <f t="shared" si="933"/>
        <v>0</v>
      </c>
      <c r="BR1241" s="26" t="b">
        <f t="shared" si="934"/>
        <v>0</v>
      </c>
      <c r="BS1241" s="26" t="b">
        <f t="shared" si="935"/>
        <v>0</v>
      </c>
      <c r="BT1241" s="26" t="b">
        <f t="shared" si="936"/>
        <v>0</v>
      </c>
      <c r="BU1241" s="26" t="b">
        <f t="shared" si="937"/>
        <v>0</v>
      </c>
    </row>
    <row r="1242" spans="2:73" ht="15" thickBot="1" x14ac:dyDescent="0.35">
      <c r="B1242" s="17">
        <f>VLOOKUP($AC1242,LS_Coint_BD!$B$3:$D$1079,2)</f>
        <v>0</v>
      </c>
      <c r="C1242" s="87">
        <f>VLOOKUP($AC1242,LS_Coint_BD!$B$3:$D$1079,3)</f>
        <v>0</v>
      </c>
      <c r="D1242" s="68">
        <f t="shared" si="897"/>
        <v>0</v>
      </c>
      <c r="E1242" s="65">
        <f t="shared" si="898"/>
        <v>0</v>
      </c>
      <c r="F1242" s="69">
        <f t="shared" si="899"/>
        <v>0</v>
      </c>
      <c r="G1242" s="68">
        <f t="shared" si="900"/>
        <v>0</v>
      </c>
      <c r="H1242" s="65">
        <f t="shared" si="901"/>
        <v>0</v>
      </c>
      <c r="I1242" s="69">
        <f t="shared" si="902"/>
        <v>0</v>
      </c>
      <c r="J1242" s="68">
        <f t="shared" si="903"/>
        <v>0</v>
      </c>
      <c r="K1242" s="65">
        <f t="shared" si="904"/>
        <v>0</v>
      </c>
      <c r="L1242" s="69">
        <f t="shared" si="905"/>
        <v>0</v>
      </c>
      <c r="M1242" s="68">
        <f t="shared" si="906"/>
        <v>0</v>
      </c>
      <c r="N1242" s="65">
        <f t="shared" si="907"/>
        <v>0</v>
      </c>
      <c r="O1242" s="69">
        <f t="shared" si="908"/>
        <v>0</v>
      </c>
      <c r="P1242" s="68">
        <f t="shared" si="909"/>
        <v>0</v>
      </c>
      <c r="Q1242" s="65">
        <f t="shared" si="910"/>
        <v>0</v>
      </c>
      <c r="R1242" s="69">
        <f t="shared" si="911"/>
        <v>0</v>
      </c>
      <c r="S1242" s="68">
        <f t="shared" si="912"/>
        <v>0</v>
      </c>
      <c r="T1242" s="65">
        <f t="shared" si="913"/>
        <v>0</v>
      </c>
      <c r="U1242" s="69">
        <f t="shared" si="914"/>
        <v>0</v>
      </c>
      <c r="V1242" s="68">
        <f t="shared" si="915"/>
        <v>0</v>
      </c>
      <c r="W1242" s="65">
        <f t="shared" si="916"/>
        <v>0</v>
      </c>
      <c r="X1242" s="69">
        <f t="shared" si="917"/>
        <v>0</v>
      </c>
      <c r="Y1242" s="68">
        <f t="shared" si="918"/>
        <v>0</v>
      </c>
      <c r="Z1242" s="65">
        <f t="shared" si="919"/>
        <v>0</v>
      </c>
      <c r="AA1242" s="69">
        <f t="shared" si="920"/>
        <v>0</v>
      </c>
      <c r="AB1242" s="98">
        <f>SUMIF(BN1242:BU1242,"VERDADEIRO",BN$3:$BU1241)</f>
        <v>0</v>
      </c>
      <c r="AC1242" s="97">
        <f t="shared" si="896"/>
        <v>1239</v>
      </c>
      <c r="AD1242" s="89">
        <f>RTD("tryd.rtdserver",,"COT",B1242,"ULT")</f>
        <v>0</v>
      </c>
      <c r="AE1242" s="89">
        <f>RTD("tryd.rtdserver",,"COT",C1242,"ULT")</f>
        <v>0</v>
      </c>
      <c r="AF1242" s="89">
        <f>VLOOKUP($AC1242,LS_Coint_BD!$B$3:$AQ$1079,AF$2)*$AD1242+VLOOKUP($AC1242,LS_Coint_BD!$B$3:$AQ$1079,AF$2+1)</f>
        <v>0</v>
      </c>
      <c r="AG1242" s="89">
        <f>VLOOKUP($AC1242,LS_Coint_BD!$B$3:$AQ$1079,AG$2)*$AD1242+VLOOKUP($AC1242,LS_Coint_BD!$B$3:$AQ$1079,AG$2+1)</f>
        <v>0</v>
      </c>
      <c r="AH1242" s="89">
        <f>VLOOKUP($AC1242,LS_Coint_BD!$B$3:$AQ$1079,AH$2)*$AD1242+VLOOKUP($AC1242,LS_Coint_BD!$B$3:$AQ$1079,AH$2+1)</f>
        <v>0</v>
      </c>
      <c r="AI1242" s="89">
        <f>VLOOKUP($AC1242,LS_Coint_BD!$B$3:$AQ$1079,AI$2)*$AD1242+VLOOKUP($AC1242,LS_Coint_BD!$B$3:$AQ$1079,AI$2+1)</f>
        <v>0</v>
      </c>
      <c r="AJ1242" s="89">
        <f>VLOOKUP($AC1242,LS_Coint_BD!$B$3:$AQ$1079,AJ$2)*$AD1242+VLOOKUP($AC1242,LS_Coint_BD!$B$3:$AQ$1079,AJ$2+1)</f>
        <v>0</v>
      </c>
      <c r="AK1242" s="89">
        <f>VLOOKUP($AC1242,LS_Coint_BD!$B$3:$AQ$1079,AK$2)*$AD1242+VLOOKUP($AC1242,LS_Coint_BD!$B$3:$AQ$1079,AK$2+1)</f>
        <v>0</v>
      </c>
      <c r="AL1242" s="89">
        <f>VLOOKUP($AC1242,LS_Coint_BD!$B$3:$AQ$1079,AL$2)*$AD1242+VLOOKUP($AC1242,LS_Coint_BD!$B$3:$AQ$1079,AL$2+1)</f>
        <v>0</v>
      </c>
      <c r="AM1242" s="89">
        <f>VLOOKUP($AC1242,LS_Coint_BD!$B$3:$AQ$1079,AM$2)*$AD1242+VLOOKUP($AC1242,LS_Coint_BD!$B$3:$AQ$1079,AM$2+1)</f>
        <v>0</v>
      </c>
      <c r="AN1242" s="89">
        <f>VLOOKUP($AC1242,LS_Coint_BD!$B$3:$AQ$1079,AN$2)</f>
        <v>0</v>
      </c>
      <c r="AO1242" s="89">
        <f>VLOOKUP($AC1242,LS_Coint_BD!$B$3:$AQ$1079,AO$2)</f>
        <v>0</v>
      </c>
      <c r="AP1242" s="89">
        <f>VLOOKUP($AC1242,LS_Coint_BD!$B$3:$AQ$1079,AP$2)</f>
        <v>0</v>
      </c>
      <c r="AQ1242" s="89">
        <f>VLOOKUP($AC1242,LS_Coint_BD!$B$3:$AQ$1079,AQ$2)</f>
        <v>0</v>
      </c>
      <c r="AR1242" s="89">
        <f>VLOOKUP($AC1242,LS_Coint_BD!$B$3:$AQ$1079,AR$2)</f>
        <v>0</v>
      </c>
      <c r="AS1242" s="89">
        <f>VLOOKUP($AC1242,LS_Coint_BD!$B$3:$AQ$1079,AS$2)</f>
        <v>0</v>
      </c>
      <c r="AT1242" s="89">
        <f>VLOOKUP($AC1242,LS_Coint_BD!$B$3:$AQ$1079,AT$2)</f>
        <v>0</v>
      </c>
      <c r="AU1242" s="89">
        <f>VLOOKUP($AC1242,LS_Coint_BD!$B$3:$AQ$1079,AU$2)</f>
        <v>0</v>
      </c>
      <c r="AV1242" s="89">
        <f>VLOOKUP($AC1242,LS_Coint_BD!$B$3:$AQ$1079,AV$2)</f>
        <v>0</v>
      </c>
      <c r="AW1242" s="89">
        <f>VLOOKUP($AC1242,LS_Coint_BD!$B$3:$AQ$1079,AW$2)</f>
        <v>0</v>
      </c>
      <c r="AX1242" s="89">
        <f>VLOOKUP($AC1242,LS_Coint_BD!$B$3:$AQ$1079,AX$2)</f>
        <v>0</v>
      </c>
      <c r="AY1242" s="89">
        <f>VLOOKUP($AC1242,LS_Coint_BD!$B$3:$AQ$1079,AY$2)</f>
        <v>0</v>
      </c>
      <c r="AZ1242" s="89">
        <f>VLOOKUP($AC1242,LS_Coint_BD!$B$3:$AQ$1079,AZ$2)</f>
        <v>0</v>
      </c>
      <c r="BA1242" s="89">
        <f>VLOOKUP($AC1242,LS_Coint_BD!$B$3:$AQ$1079,BA$2)</f>
        <v>0</v>
      </c>
      <c r="BB1242" s="89">
        <f>VLOOKUP($AC1242,LS_Coint_BD!$B$3:$AQ$1079,BB$2)</f>
        <v>0</v>
      </c>
      <c r="BC1242" s="89">
        <f>VLOOKUP($AC1242,LS_Coint_BD!$B$3:$AQ$1079,BC$2)</f>
        <v>0</v>
      </c>
      <c r="BD1242" s="89">
        <f t="shared" si="921"/>
        <v>0</v>
      </c>
      <c r="BE1242" s="89">
        <f t="shared" si="922"/>
        <v>0</v>
      </c>
      <c r="BF1242" s="89">
        <f t="shared" si="923"/>
        <v>0</v>
      </c>
      <c r="BG1242" s="89">
        <f t="shared" si="924"/>
        <v>0</v>
      </c>
      <c r="BH1242" s="89">
        <f t="shared" si="925"/>
        <v>0</v>
      </c>
      <c r="BI1242" s="89">
        <f t="shared" si="926"/>
        <v>0</v>
      </c>
      <c r="BJ1242" s="89">
        <f t="shared" si="927"/>
        <v>0</v>
      </c>
      <c r="BK1242" s="89">
        <f t="shared" si="928"/>
        <v>0</v>
      </c>
      <c r="BL1242" s="89">
        <f t="shared" si="929"/>
        <v>0</v>
      </c>
      <c r="BM1242" s="89"/>
      <c r="BN1242" s="26" t="b">
        <f t="shared" si="930"/>
        <v>0</v>
      </c>
      <c r="BO1242" s="26" t="b">
        <f t="shared" si="931"/>
        <v>0</v>
      </c>
      <c r="BP1242" s="26" t="b">
        <f t="shared" si="932"/>
        <v>0</v>
      </c>
      <c r="BQ1242" s="26" t="b">
        <f t="shared" si="933"/>
        <v>0</v>
      </c>
      <c r="BR1242" s="26" t="b">
        <f t="shared" si="934"/>
        <v>0</v>
      </c>
      <c r="BS1242" s="26" t="b">
        <f t="shared" si="935"/>
        <v>0</v>
      </c>
      <c r="BT1242" s="26" t="b">
        <f t="shared" si="936"/>
        <v>0</v>
      </c>
      <c r="BU1242" s="26" t="b">
        <f t="shared" si="937"/>
        <v>0</v>
      </c>
    </row>
    <row r="1243" spans="2:73" ht="15" thickBot="1" x14ac:dyDescent="0.35">
      <c r="B1243" s="17">
        <f>VLOOKUP($AC1243,LS_Coint_BD!$B$3:$D$1079,2)</f>
        <v>0</v>
      </c>
      <c r="C1243" s="87">
        <f>VLOOKUP($AC1243,LS_Coint_BD!$B$3:$D$1079,3)</f>
        <v>0</v>
      </c>
      <c r="D1243" s="68">
        <f t="shared" si="897"/>
        <v>0</v>
      </c>
      <c r="E1243" s="65">
        <f t="shared" si="898"/>
        <v>0</v>
      </c>
      <c r="F1243" s="69">
        <f t="shared" si="899"/>
        <v>0</v>
      </c>
      <c r="G1243" s="68">
        <f t="shared" si="900"/>
        <v>0</v>
      </c>
      <c r="H1243" s="65">
        <f t="shared" si="901"/>
        <v>0</v>
      </c>
      <c r="I1243" s="69">
        <f t="shared" si="902"/>
        <v>0</v>
      </c>
      <c r="J1243" s="68">
        <f t="shared" si="903"/>
        <v>0</v>
      </c>
      <c r="K1243" s="65">
        <f t="shared" si="904"/>
        <v>0</v>
      </c>
      <c r="L1243" s="69">
        <f t="shared" si="905"/>
        <v>0</v>
      </c>
      <c r="M1243" s="68">
        <f t="shared" si="906"/>
        <v>0</v>
      </c>
      <c r="N1243" s="65">
        <f t="shared" si="907"/>
        <v>0</v>
      </c>
      <c r="O1243" s="69">
        <f t="shared" si="908"/>
        <v>0</v>
      </c>
      <c r="P1243" s="68">
        <f t="shared" si="909"/>
        <v>0</v>
      </c>
      <c r="Q1243" s="65">
        <f t="shared" si="910"/>
        <v>0</v>
      </c>
      <c r="R1243" s="69">
        <f t="shared" si="911"/>
        <v>0</v>
      </c>
      <c r="S1243" s="68">
        <f t="shared" si="912"/>
        <v>0</v>
      </c>
      <c r="T1243" s="65">
        <f t="shared" si="913"/>
        <v>0</v>
      </c>
      <c r="U1243" s="69">
        <f t="shared" si="914"/>
        <v>0</v>
      </c>
      <c r="V1243" s="68">
        <f t="shared" si="915"/>
        <v>0</v>
      </c>
      <c r="W1243" s="65">
        <f t="shared" si="916"/>
        <v>0</v>
      </c>
      <c r="X1243" s="69">
        <f t="shared" si="917"/>
        <v>0</v>
      </c>
      <c r="Y1243" s="68">
        <f t="shared" si="918"/>
        <v>0</v>
      </c>
      <c r="Z1243" s="65">
        <f t="shared" si="919"/>
        <v>0</v>
      </c>
      <c r="AA1243" s="69">
        <f t="shared" si="920"/>
        <v>0</v>
      </c>
      <c r="AB1243" s="98">
        <f>SUMIF(BN1243:BU1243,"VERDADEIRO",BN$3:$BU1242)</f>
        <v>0</v>
      </c>
      <c r="AC1243" s="97">
        <f t="shared" si="896"/>
        <v>1240</v>
      </c>
      <c r="AD1243" s="89">
        <f>RTD("tryd.rtdserver",,"COT",B1243,"ULT")</f>
        <v>0</v>
      </c>
      <c r="AE1243" s="89">
        <f>RTD("tryd.rtdserver",,"COT",C1243,"ULT")</f>
        <v>0</v>
      </c>
      <c r="AF1243" s="89">
        <f>VLOOKUP($AC1243,LS_Coint_BD!$B$3:$AQ$1079,AF$2)*$AD1243+VLOOKUP($AC1243,LS_Coint_BD!$B$3:$AQ$1079,AF$2+1)</f>
        <v>0</v>
      </c>
      <c r="AG1243" s="89">
        <f>VLOOKUP($AC1243,LS_Coint_BD!$B$3:$AQ$1079,AG$2)*$AD1243+VLOOKUP($AC1243,LS_Coint_BD!$B$3:$AQ$1079,AG$2+1)</f>
        <v>0</v>
      </c>
      <c r="AH1243" s="89">
        <f>VLOOKUP($AC1243,LS_Coint_BD!$B$3:$AQ$1079,AH$2)*$AD1243+VLOOKUP($AC1243,LS_Coint_BD!$B$3:$AQ$1079,AH$2+1)</f>
        <v>0</v>
      </c>
      <c r="AI1243" s="89">
        <f>VLOOKUP($AC1243,LS_Coint_BD!$B$3:$AQ$1079,AI$2)*$AD1243+VLOOKUP($AC1243,LS_Coint_BD!$B$3:$AQ$1079,AI$2+1)</f>
        <v>0</v>
      </c>
      <c r="AJ1243" s="89">
        <f>VLOOKUP($AC1243,LS_Coint_BD!$B$3:$AQ$1079,AJ$2)*$AD1243+VLOOKUP($AC1243,LS_Coint_BD!$B$3:$AQ$1079,AJ$2+1)</f>
        <v>0</v>
      </c>
      <c r="AK1243" s="89">
        <f>VLOOKUP($AC1243,LS_Coint_BD!$B$3:$AQ$1079,AK$2)*$AD1243+VLOOKUP($AC1243,LS_Coint_BD!$B$3:$AQ$1079,AK$2+1)</f>
        <v>0</v>
      </c>
      <c r="AL1243" s="89">
        <f>VLOOKUP($AC1243,LS_Coint_BD!$B$3:$AQ$1079,AL$2)*$AD1243+VLOOKUP($AC1243,LS_Coint_BD!$B$3:$AQ$1079,AL$2+1)</f>
        <v>0</v>
      </c>
      <c r="AM1243" s="89">
        <f>VLOOKUP($AC1243,LS_Coint_BD!$B$3:$AQ$1079,AM$2)*$AD1243+VLOOKUP($AC1243,LS_Coint_BD!$B$3:$AQ$1079,AM$2+1)</f>
        <v>0</v>
      </c>
      <c r="AN1243" s="89">
        <f>VLOOKUP($AC1243,LS_Coint_BD!$B$3:$AQ$1079,AN$2)</f>
        <v>0</v>
      </c>
      <c r="AO1243" s="89">
        <f>VLOOKUP($AC1243,LS_Coint_BD!$B$3:$AQ$1079,AO$2)</f>
        <v>0</v>
      </c>
      <c r="AP1243" s="89">
        <f>VLOOKUP($AC1243,LS_Coint_BD!$B$3:$AQ$1079,AP$2)</f>
        <v>0</v>
      </c>
      <c r="AQ1243" s="89">
        <f>VLOOKUP($AC1243,LS_Coint_BD!$B$3:$AQ$1079,AQ$2)</f>
        <v>0</v>
      </c>
      <c r="AR1243" s="89">
        <f>VLOOKUP($AC1243,LS_Coint_BD!$B$3:$AQ$1079,AR$2)</f>
        <v>0</v>
      </c>
      <c r="AS1243" s="89">
        <f>VLOOKUP($AC1243,LS_Coint_BD!$B$3:$AQ$1079,AS$2)</f>
        <v>0</v>
      </c>
      <c r="AT1243" s="89">
        <f>VLOOKUP($AC1243,LS_Coint_BD!$B$3:$AQ$1079,AT$2)</f>
        <v>0</v>
      </c>
      <c r="AU1243" s="89">
        <f>VLOOKUP($AC1243,LS_Coint_BD!$B$3:$AQ$1079,AU$2)</f>
        <v>0</v>
      </c>
      <c r="AV1243" s="89">
        <f>VLOOKUP($AC1243,LS_Coint_BD!$B$3:$AQ$1079,AV$2)</f>
        <v>0</v>
      </c>
      <c r="AW1243" s="89">
        <f>VLOOKUP($AC1243,LS_Coint_BD!$B$3:$AQ$1079,AW$2)</f>
        <v>0</v>
      </c>
      <c r="AX1243" s="89">
        <f>VLOOKUP($AC1243,LS_Coint_BD!$B$3:$AQ$1079,AX$2)</f>
        <v>0</v>
      </c>
      <c r="AY1243" s="89">
        <f>VLOOKUP($AC1243,LS_Coint_BD!$B$3:$AQ$1079,AY$2)</f>
        <v>0</v>
      </c>
      <c r="AZ1243" s="89">
        <f>VLOOKUP($AC1243,LS_Coint_BD!$B$3:$AQ$1079,AZ$2)</f>
        <v>0</v>
      </c>
      <c r="BA1243" s="89">
        <f>VLOOKUP($AC1243,LS_Coint_BD!$B$3:$AQ$1079,BA$2)</f>
        <v>0</v>
      </c>
      <c r="BB1243" s="89">
        <f>VLOOKUP($AC1243,LS_Coint_BD!$B$3:$AQ$1079,BB$2)</f>
        <v>0</v>
      </c>
      <c r="BC1243" s="89">
        <f>VLOOKUP($AC1243,LS_Coint_BD!$B$3:$AQ$1079,BC$2)</f>
        <v>0</v>
      </c>
      <c r="BD1243" s="89">
        <f t="shared" si="921"/>
        <v>0</v>
      </c>
      <c r="BE1243" s="89">
        <f t="shared" si="922"/>
        <v>0</v>
      </c>
      <c r="BF1243" s="89">
        <f t="shared" si="923"/>
        <v>0</v>
      </c>
      <c r="BG1243" s="89">
        <f t="shared" si="924"/>
        <v>0</v>
      </c>
      <c r="BH1243" s="89">
        <f t="shared" si="925"/>
        <v>0</v>
      </c>
      <c r="BI1243" s="89">
        <f t="shared" si="926"/>
        <v>0</v>
      </c>
      <c r="BJ1243" s="89">
        <f t="shared" si="927"/>
        <v>0</v>
      </c>
      <c r="BK1243" s="89">
        <f t="shared" si="928"/>
        <v>0</v>
      </c>
      <c r="BL1243" s="89">
        <f t="shared" si="929"/>
        <v>0</v>
      </c>
      <c r="BM1243" s="89"/>
      <c r="BN1243" s="26" t="b">
        <f t="shared" si="930"/>
        <v>0</v>
      </c>
      <c r="BO1243" s="26" t="b">
        <f t="shared" si="931"/>
        <v>0</v>
      </c>
      <c r="BP1243" s="26" t="b">
        <f t="shared" si="932"/>
        <v>0</v>
      </c>
      <c r="BQ1243" s="26" t="b">
        <f t="shared" si="933"/>
        <v>0</v>
      </c>
      <c r="BR1243" s="26" t="b">
        <f t="shared" si="934"/>
        <v>0</v>
      </c>
      <c r="BS1243" s="26" t="b">
        <f t="shared" si="935"/>
        <v>0</v>
      </c>
      <c r="BT1243" s="26" t="b">
        <f t="shared" si="936"/>
        <v>0</v>
      </c>
      <c r="BU1243" s="26" t="b">
        <f t="shared" si="937"/>
        <v>0</v>
      </c>
    </row>
    <row r="1244" spans="2:73" ht="15" thickBot="1" x14ac:dyDescent="0.35">
      <c r="B1244" s="17">
        <f>VLOOKUP($AC1244,LS_Coint_BD!$B$3:$D$1079,2)</f>
        <v>0</v>
      </c>
      <c r="C1244" s="87">
        <f>VLOOKUP($AC1244,LS_Coint_BD!$B$3:$D$1079,3)</f>
        <v>0</v>
      </c>
      <c r="D1244" s="68">
        <f t="shared" si="897"/>
        <v>0</v>
      </c>
      <c r="E1244" s="65">
        <f t="shared" si="898"/>
        <v>0</v>
      </c>
      <c r="F1244" s="69">
        <f t="shared" si="899"/>
        <v>0</v>
      </c>
      <c r="G1244" s="68">
        <f t="shared" si="900"/>
        <v>0</v>
      </c>
      <c r="H1244" s="65">
        <f t="shared" si="901"/>
        <v>0</v>
      </c>
      <c r="I1244" s="69">
        <f t="shared" si="902"/>
        <v>0</v>
      </c>
      <c r="J1244" s="68">
        <f t="shared" si="903"/>
        <v>0</v>
      </c>
      <c r="K1244" s="65">
        <f t="shared" si="904"/>
        <v>0</v>
      </c>
      <c r="L1244" s="69">
        <f t="shared" si="905"/>
        <v>0</v>
      </c>
      <c r="M1244" s="68">
        <f t="shared" si="906"/>
        <v>0</v>
      </c>
      <c r="N1244" s="65">
        <f t="shared" si="907"/>
        <v>0</v>
      </c>
      <c r="O1244" s="69">
        <f t="shared" si="908"/>
        <v>0</v>
      </c>
      <c r="P1244" s="68">
        <f t="shared" si="909"/>
        <v>0</v>
      </c>
      <c r="Q1244" s="65">
        <f t="shared" si="910"/>
        <v>0</v>
      </c>
      <c r="R1244" s="69">
        <f t="shared" si="911"/>
        <v>0</v>
      </c>
      <c r="S1244" s="68">
        <f t="shared" si="912"/>
        <v>0</v>
      </c>
      <c r="T1244" s="65">
        <f t="shared" si="913"/>
        <v>0</v>
      </c>
      <c r="U1244" s="69">
        <f t="shared" si="914"/>
        <v>0</v>
      </c>
      <c r="V1244" s="68">
        <f t="shared" si="915"/>
        <v>0</v>
      </c>
      <c r="W1244" s="65">
        <f t="shared" si="916"/>
        <v>0</v>
      </c>
      <c r="X1244" s="69">
        <f t="shared" si="917"/>
        <v>0</v>
      </c>
      <c r="Y1244" s="68">
        <f t="shared" si="918"/>
        <v>0</v>
      </c>
      <c r="Z1244" s="65">
        <f t="shared" si="919"/>
        <v>0</v>
      </c>
      <c r="AA1244" s="69">
        <f t="shared" si="920"/>
        <v>0</v>
      </c>
      <c r="AB1244" s="98">
        <f>SUMIF(BN1244:BU1244,"VERDADEIRO",BN$3:$BU1243)</f>
        <v>0</v>
      </c>
      <c r="AC1244" s="97">
        <f t="shared" si="896"/>
        <v>1241</v>
      </c>
      <c r="AD1244" s="89">
        <f>RTD("tryd.rtdserver",,"COT",B1244,"ULT")</f>
        <v>0</v>
      </c>
      <c r="AE1244" s="89">
        <f>RTD("tryd.rtdserver",,"COT",C1244,"ULT")</f>
        <v>0</v>
      </c>
      <c r="AF1244" s="89">
        <f>VLOOKUP($AC1244,LS_Coint_BD!$B$3:$AQ$1079,AF$2)*$AD1244+VLOOKUP($AC1244,LS_Coint_BD!$B$3:$AQ$1079,AF$2+1)</f>
        <v>0</v>
      </c>
      <c r="AG1244" s="89">
        <f>VLOOKUP($AC1244,LS_Coint_BD!$B$3:$AQ$1079,AG$2)*$AD1244+VLOOKUP($AC1244,LS_Coint_BD!$B$3:$AQ$1079,AG$2+1)</f>
        <v>0</v>
      </c>
      <c r="AH1244" s="89">
        <f>VLOOKUP($AC1244,LS_Coint_BD!$B$3:$AQ$1079,AH$2)*$AD1244+VLOOKUP($AC1244,LS_Coint_BD!$B$3:$AQ$1079,AH$2+1)</f>
        <v>0</v>
      </c>
      <c r="AI1244" s="89">
        <f>VLOOKUP($AC1244,LS_Coint_BD!$B$3:$AQ$1079,AI$2)*$AD1244+VLOOKUP($AC1244,LS_Coint_BD!$B$3:$AQ$1079,AI$2+1)</f>
        <v>0</v>
      </c>
      <c r="AJ1244" s="89">
        <f>VLOOKUP($AC1244,LS_Coint_BD!$B$3:$AQ$1079,AJ$2)*$AD1244+VLOOKUP($AC1244,LS_Coint_BD!$B$3:$AQ$1079,AJ$2+1)</f>
        <v>0</v>
      </c>
      <c r="AK1244" s="89">
        <f>VLOOKUP($AC1244,LS_Coint_BD!$B$3:$AQ$1079,AK$2)*$AD1244+VLOOKUP($AC1244,LS_Coint_BD!$B$3:$AQ$1079,AK$2+1)</f>
        <v>0</v>
      </c>
      <c r="AL1244" s="89">
        <f>VLOOKUP($AC1244,LS_Coint_BD!$B$3:$AQ$1079,AL$2)*$AD1244+VLOOKUP($AC1244,LS_Coint_BD!$B$3:$AQ$1079,AL$2+1)</f>
        <v>0</v>
      </c>
      <c r="AM1244" s="89">
        <f>VLOOKUP($AC1244,LS_Coint_BD!$B$3:$AQ$1079,AM$2)*$AD1244+VLOOKUP($AC1244,LS_Coint_BD!$B$3:$AQ$1079,AM$2+1)</f>
        <v>0</v>
      </c>
      <c r="AN1244" s="89">
        <f>VLOOKUP($AC1244,LS_Coint_BD!$B$3:$AQ$1079,AN$2)</f>
        <v>0</v>
      </c>
      <c r="AO1244" s="89">
        <f>VLOOKUP($AC1244,LS_Coint_BD!$B$3:$AQ$1079,AO$2)</f>
        <v>0</v>
      </c>
      <c r="AP1244" s="89">
        <f>VLOOKUP($AC1244,LS_Coint_BD!$B$3:$AQ$1079,AP$2)</f>
        <v>0</v>
      </c>
      <c r="AQ1244" s="89">
        <f>VLOOKUP($AC1244,LS_Coint_BD!$B$3:$AQ$1079,AQ$2)</f>
        <v>0</v>
      </c>
      <c r="AR1244" s="89">
        <f>VLOOKUP($AC1244,LS_Coint_BD!$B$3:$AQ$1079,AR$2)</f>
        <v>0</v>
      </c>
      <c r="AS1244" s="89">
        <f>VLOOKUP($AC1244,LS_Coint_BD!$B$3:$AQ$1079,AS$2)</f>
        <v>0</v>
      </c>
      <c r="AT1244" s="89">
        <f>VLOOKUP($AC1244,LS_Coint_BD!$B$3:$AQ$1079,AT$2)</f>
        <v>0</v>
      </c>
      <c r="AU1244" s="89">
        <f>VLOOKUP($AC1244,LS_Coint_BD!$B$3:$AQ$1079,AU$2)</f>
        <v>0</v>
      </c>
      <c r="AV1244" s="89">
        <f>VLOOKUP($AC1244,LS_Coint_BD!$B$3:$AQ$1079,AV$2)</f>
        <v>0</v>
      </c>
      <c r="AW1244" s="89">
        <f>VLOOKUP($AC1244,LS_Coint_BD!$B$3:$AQ$1079,AW$2)</f>
        <v>0</v>
      </c>
      <c r="AX1244" s="89">
        <f>VLOOKUP($AC1244,LS_Coint_BD!$B$3:$AQ$1079,AX$2)</f>
        <v>0</v>
      </c>
      <c r="AY1244" s="89">
        <f>VLOOKUP($AC1244,LS_Coint_BD!$B$3:$AQ$1079,AY$2)</f>
        <v>0</v>
      </c>
      <c r="AZ1244" s="89">
        <f>VLOOKUP($AC1244,LS_Coint_BD!$B$3:$AQ$1079,AZ$2)</f>
        <v>0</v>
      </c>
      <c r="BA1244" s="89">
        <f>VLOOKUP($AC1244,LS_Coint_BD!$B$3:$AQ$1079,BA$2)</f>
        <v>0</v>
      </c>
      <c r="BB1244" s="89">
        <f>VLOOKUP($AC1244,LS_Coint_BD!$B$3:$AQ$1079,BB$2)</f>
        <v>0</v>
      </c>
      <c r="BC1244" s="89">
        <f>VLOOKUP($AC1244,LS_Coint_BD!$B$3:$AQ$1079,BC$2)</f>
        <v>0</v>
      </c>
      <c r="BD1244" s="89">
        <f t="shared" si="921"/>
        <v>0</v>
      </c>
      <c r="BE1244" s="89">
        <f t="shared" si="922"/>
        <v>0</v>
      </c>
      <c r="BF1244" s="89">
        <f t="shared" si="923"/>
        <v>0</v>
      </c>
      <c r="BG1244" s="89">
        <f t="shared" si="924"/>
        <v>0</v>
      </c>
      <c r="BH1244" s="89">
        <f t="shared" si="925"/>
        <v>0</v>
      </c>
      <c r="BI1244" s="89">
        <f t="shared" si="926"/>
        <v>0</v>
      </c>
      <c r="BJ1244" s="89">
        <f t="shared" si="927"/>
        <v>0</v>
      </c>
      <c r="BK1244" s="89">
        <f t="shared" si="928"/>
        <v>0</v>
      </c>
      <c r="BL1244" s="89">
        <f t="shared" si="929"/>
        <v>0</v>
      </c>
      <c r="BM1244" s="89"/>
      <c r="BN1244" s="26" t="b">
        <f t="shared" si="930"/>
        <v>0</v>
      </c>
      <c r="BO1244" s="26" t="b">
        <f t="shared" si="931"/>
        <v>0</v>
      </c>
      <c r="BP1244" s="26" t="b">
        <f t="shared" si="932"/>
        <v>0</v>
      </c>
      <c r="BQ1244" s="26" t="b">
        <f t="shared" si="933"/>
        <v>0</v>
      </c>
      <c r="BR1244" s="26" t="b">
        <f t="shared" si="934"/>
        <v>0</v>
      </c>
      <c r="BS1244" s="26" t="b">
        <f t="shared" si="935"/>
        <v>0</v>
      </c>
      <c r="BT1244" s="26" t="b">
        <f t="shared" si="936"/>
        <v>0</v>
      </c>
      <c r="BU1244" s="26" t="b">
        <f t="shared" si="937"/>
        <v>0</v>
      </c>
    </row>
    <row r="1245" spans="2:73" ht="15" thickBot="1" x14ac:dyDescent="0.35">
      <c r="B1245" s="17">
        <f>VLOOKUP($AC1245,LS_Coint_BD!$B$3:$D$1079,2)</f>
        <v>0</v>
      </c>
      <c r="C1245" s="87">
        <f>VLOOKUP($AC1245,LS_Coint_BD!$B$3:$D$1079,3)</f>
        <v>0</v>
      </c>
      <c r="D1245" s="68">
        <f t="shared" si="897"/>
        <v>0</v>
      </c>
      <c r="E1245" s="65">
        <f t="shared" si="898"/>
        <v>0</v>
      </c>
      <c r="F1245" s="69">
        <f t="shared" si="899"/>
        <v>0</v>
      </c>
      <c r="G1245" s="68">
        <f t="shared" si="900"/>
        <v>0</v>
      </c>
      <c r="H1245" s="65">
        <f t="shared" si="901"/>
        <v>0</v>
      </c>
      <c r="I1245" s="69">
        <f t="shared" si="902"/>
        <v>0</v>
      </c>
      <c r="J1245" s="68">
        <f t="shared" si="903"/>
        <v>0</v>
      </c>
      <c r="K1245" s="65">
        <f t="shared" si="904"/>
        <v>0</v>
      </c>
      <c r="L1245" s="69">
        <f t="shared" si="905"/>
        <v>0</v>
      </c>
      <c r="M1245" s="68">
        <f t="shared" si="906"/>
        <v>0</v>
      </c>
      <c r="N1245" s="65">
        <f t="shared" si="907"/>
        <v>0</v>
      </c>
      <c r="O1245" s="69">
        <f t="shared" si="908"/>
        <v>0</v>
      </c>
      <c r="P1245" s="68">
        <f t="shared" si="909"/>
        <v>0</v>
      </c>
      <c r="Q1245" s="65">
        <f t="shared" si="910"/>
        <v>0</v>
      </c>
      <c r="R1245" s="69">
        <f t="shared" si="911"/>
        <v>0</v>
      </c>
      <c r="S1245" s="68">
        <f t="shared" si="912"/>
        <v>0</v>
      </c>
      <c r="T1245" s="65">
        <f t="shared" si="913"/>
        <v>0</v>
      </c>
      <c r="U1245" s="69">
        <f t="shared" si="914"/>
        <v>0</v>
      </c>
      <c r="V1245" s="68">
        <f t="shared" si="915"/>
        <v>0</v>
      </c>
      <c r="W1245" s="65">
        <f t="shared" si="916"/>
        <v>0</v>
      </c>
      <c r="X1245" s="69">
        <f t="shared" si="917"/>
        <v>0</v>
      </c>
      <c r="Y1245" s="68">
        <f t="shared" si="918"/>
        <v>0</v>
      </c>
      <c r="Z1245" s="65">
        <f t="shared" si="919"/>
        <v>0</v>
      </c>
      <c r="AA1245" s="69">
        <f t="shared" si="920"/>
        <v>0</v>
      </c>
      <c r="AB1245" s="98">
        <f>SUMIF(BN1245:BU1245,"VERDADEIRO",BN$3:$BU1244)</f>
        <v>0</v>
      </c>
      <c r="AC1245" s="97">
        <f t="shared" si="896"/>
        <v>1242</v>
      </c>
      <c r="AD1245" s="89">
        <f>RTD("tryd.rtdserver",,"COT",B1245,"ULT")</f>
        <v>0</v>
      </c>
      <c r="AE1245" s="89">
        <f>RTD("tryd.rtdserver",,"COT",C1245,"ULT")</f>
        <v>0</v>
      </c>
      <c r="AF1245" s="89">
        <f>VLOOKUP($AC1245,LS_Coint_BD!$B$3:$AQ$1079,AF$2)*$AD1245+VLOOKUP($AC1245,LS_Coint_BD!$B$3:$AQ$1079,AF$2+1)</f>
        <v>0</v>
      </c>
      <c r="AG1245" s="89">
        <f>VLOOKUP($AC1245,LS_Coint_BD!$B$3:$AQ$1079,AG$2)*$AD1245+VLOOKUP($AC1245,LS_Coint_BD!$B$3:$AQ$1079,AG$2+1)</f>
        <v>0</v>
      </c>
      <c r="AH1245" s="89">
        <f>VLOOKUP($AC1245,LS_Coint_BD!$B$3:$AQ$1079,AH$2)*$AD1245+VLOOKUP($AC1245,LS_Coint_BD!$B$3:$AQ$1079,AH$2+1)</f>
        <v>0</v>
      </c>
      <c r="AI1245" s="89">
        <f>VLOOKUP($AC1245,LS_Coint_BD!$B$3:$AQ$1079,AI$2)*$AD1245+VLOOKUP($AC1245,LS_Coint_BD!$B$3:$AQ$1079,AI$2+1)</f>
        <v>0</v>
      </c>
      <c r="AJ1245" s="89">
        <f>VLOOKUP($AC1245,LS_Coint_BD!$B$3:$AQ$1079,AJ$2)*$AD1245+VLOOKUP($AC1245,LS_Coint_BD!$B$3:$AQ$1079,AJ$2+1)</f>
        <v>0</v>
      </c>
      <c r="AK1245" s="89">
        <f>VLOOKUP($AC1245,LS_Coint_BD!$B$3:$AQ$1079,AK$2)*$AD1245+VLOOKUP($AC1245,LS_Coint_BD!$B$3:$AQ$1079,AK$2+1)</f>
        <v>0</v>
      </c>
      <c r="AL1245" s="89">
        <f>VLOOKUP($AC1245,LS_Coint_BD!$B$3:$AQ$1079,AL$2)*$AD1245+VLOOKUP($AC1245,LS_Coint_BD!$B$3:$AQ$1079,AL$2+1)</f>
        <v>0</v>
      </c>
      <c r="AM1245" s="89">
        <f>VLOOKUP($AC1245,LS_Coint_BD!$B$3:$AQ$1079,AM$2)*$AD1245+VLOOKUP($AC1245,LS_Coint_BD!$B$3:$AQ$1079,AM$2+1)</f>
        <v>0</v>
      </c>
      <c r="AN1245" s="89">
        <f>VLOOKUP($AC1245,LS_Coint_BD!$B$3:$AQ$1079,AN$2)</f>
        <v>0</v>
      </c>
      <c r="AO1245" s="89">
        <f>VLOOKUP($AC1245,LS_Coint_BD!$B$3:$AQ$1079,AO$2)</f>
        <v>0</v>
      </c>
      <c r="AP1245" s="89">
        <f>VLOOKUP($AC1245,LS_Coint_BD!$B$3:$AQ$1079,AP$2)</f>
        <v>0</v>
      </c>
      <c r="AQ1245" s="89">
        <f>VLOOKUP($AC1245,LS_Coint_BD!$B$3:$AQ$1079,AQ$2)</f>
        <v>0</v>
      </c>
      <c r="AR1245" s="89">
        <f>VLOOKUP($AC1245,LS_Coint_BD!$B$3:$AQ$1079,AR$2)</f>
        <v>0</v>
      </c>
      <c r="AS1245" s="89">
        <f>VLOOKUP($AC1245,LS_Coint_BD!$B$3:$AQ$1079,AS$2)</f>
        <v>0</v>
      </c>
      <c r="AT1245" s="89">
        <f>VLOOKUP($AC1245,LS_Coint_BD!$B$3:$AQ$1079,AT$2)</f>
        <v>0</v>
      </c>
      <c r="AU1245" s="89">
        <f>VLOOKUP($AC1245,LS_Coint_BD!$B$3:$AQ$1079,AU$2)</f>
        <v>0</v>
      </c>
      <c r="AV1245" s="89">
        <f>VLOOKUP($AC1245,LS_Coint_BD!$B$3:$AQ$1079,AV$2)</f>
        <v>0</v>
      </c>
      <c r="AW1245" s="89">
        <f>VLOOKUP($AC1245,LS_Coint_BD!$B$3:$AQ$1079,AW$2)</f>
        <v>0</v>
      </c>
      <c r="AX1245" s="89">
        <f>VLOOKUP($AC1245,LS_Coint_BD!$B$3:$AQ$1079,AX$2)</f>
        <v>0</v>
      </c>
      <c r="AY1245" s="89">
        <f>VLOOKUP($AC1245,LS_Coint_BD!$B$3:$AQ$1079,AY$2)</f>
        <v>0</v>
      </c>
      <c r="AZ1245" s="89">
        <f>VLOOKUP($AC1245,LS_Coint_BD!$B$3:$AQ$1079,AZ$2)</f>
        <v>0</v>
      </c>
      <c r="BA1245" s="89">
        <f>VLOOKUP($AC1245,LS_Coint_BD!$B$3:$AQ$1079,BA$2)</f>
        <v>0</v>
      </c>
      <c r="BB1245" s="89">
        <f>VLOOKUP($AC1245,LS_Coint_BD!$B$3:$AQ$1079,BB$2)</f>
        <v>0</v>
      </c>
      <c r="BC1245" s="89">
        <f>VLOOKUP($AC1245,LS_Coint_BD!$B$3:$AQ$1079,BC$2)</f>
        <v>0</v>
      </c>
      <c r="BD1245" s="89">
        <f t="shared" si="921"/>
        <v>0</v>
      </c>
      <c r="BE1245" s="89">
        <f t="shared" si="922"/>
        <v>0</v>
      </c>
      <c r="BF1245" s="89">
        <f t="shared" si="923"/>
        <v>0</v>
      </c>
      <c r="BG1245" s="89">
        <f t="shared" si="924"/>
        <v>0</v>
      </c>
      <c r="BH1245" s="89">
        <f t="shared" si="925"/>
        <v>0</v>
      </c>
      <c r="BI1245" s="89">
        <f t="shared" si="926"/>
        <v>0</v>
      </c>
      <c r="BJ1245" s="89">
        <f t="shared" si="927"/>
        <v>0</v>
      </c>
      <c r="BK1245" s="89">
        <f t="shared" si="928"/>
        <v>0</v>
      </c>
      <c r="BL1245" s="89">
        <f t="shared" si="929"/>
        <v>0</v>
      </c>
      <c r="BM1245" s="89"/>
      <c r="BN1245" s="26" t="b">
        <f t="shared" si="930"/>
        <v>0</v>
      </c>
      <c r="BO1245" s="26" t="b">
        <f t="shared" si="931"/>
        <v>0</v>
      </c>
      <c r="BP1245" s="26" t="b">
        <f t="shared" si="932"/>
        <v>0</v>
      </c>
      <c r="BQ1245" s="26" t="b">
        <f t="shared" si="933"/>
        <v>0</v>
      </c>
      <c r="BR1245" s="26" t="b">
        <f t="shared" si="934"/>
        <v>0</v>
      </c>
      <c r="BS1245" s="26" t="b">
        <f t="shared" si="935"/>
        <v>0</v>
      </c>
      <c r="BT1245" s="26" t="b">
        <f t="shared" si="936"/>
        <v>0</v>
      </c>
      <c r="BU1245" s="26" t="b">
        <f t="shared" si="937"/>
        <v>0</v>
      </c>
    </row>
    <row r="1246" spans="2:73" ht="15" thickBot="1" x14ac:dyDescent="0.35">
      <c r="B1246" s="17">
        <f>VLOOKUP($AC1246,LS_Coint_BD!$B$3:$D$1079,2)</f>
        <v>0</v>
      </c>
      <c r="C1246" s="87">
        <f>VLOOKUP($AC1246,LS_Coint_BD!$B$3:$D$1079,3)</f>
        <v>0</v>
      </c>
      <c r="D1246" s="68">
        <f t="shared" si="897"/>
        <v>0</v>
      </c>
      <c r="E1246" s="65">
        <f t="shared" si="898"/>
        <v>0</v>
      </c>
      <c r="F1246" s="69">
        <f t="shared" si="899"/>
        <v>0</v>
      </c>
      <c r="G1246" s="68">
        <f t="shared" si="900"/>
        <v>0</v>
      </c>
      <c r="H1246" s="65">
        <f t="shared" si="901"/>
        <v>0</v>
      </c>
      <c r="I1246" s="69">
        <f t="shared" si="902"/>
        <v>0</v>
      </c>
      <c r="J1246" s="68">
        <f t="shared" si="903"/>
        <v>0</v>
      </c>
      <c r="K1246" s="65">
        <f t="shared" si="904"/>
        <v>0</v>
      </c>
      <c r="L1246" s="69">
        <f t="shared" si="905"/>
        <v>0</v>
      </c>
      <c r="M1246" s="68">
        <f t="shared" si="906"/>
        <v>0</v>
      </c>
      <c r="N1246" s="65">
        <f t="shared" si="907"/>
        <v>0</v>
      </c>
      <c r="O1246" s="69">
        <f t="shared" si="908"/>
        <v>0</v>
      </c>
      <c r="P1246" s="68">
        <f t="shared" si="909"/>
        <v>0</v>
      </c>
      <c r="Q1246" s="65">
        <f t="shared" si="910"/>
        <v>0</v>
      </c>
      <c r="R1246" s="69">
        <f t="shared" si="911"/>
        <v>0</v>
      </c>
      <c r="S1246" s="68">
        <f t="shared" si="912"/>
        <v>0</v>
      </c>
      <c r="T1246" s="65">
        <f t="shared" si="913"/>
        <v>0</v>
      </c>
      <c r="U1246" s="69">
        <f t="shared" si="914"/>
        <v>0</v>
      </c>
      <c r="V1246" s="68">
        <f t="shared" si="915"/>
        <v>0</v>
      </c>
      <c r="W1246" s="65">
        <f t="shared" si="916"/>
        <v>0</v>
      </c>
      <c r="X1246" s="69">
        <f t="shared" si="917"/>
        <v>0</v>
      </c>
      <c r="Y1246" s="68">
        <f t="shared" si="918"/>
        <v>0</v>
      </c>
      <c r="Z1246" s="65">
        <f t="shared" si="919"/>
        <v>0</v>
      </c>
      <c r="AA1246" s="69">
        <f t="shared" si="920"/>
        <v>0</v>
      </c>
      <c r="AB1246" s="98">
        <f>SUMIF(BN1246:BU1246,"VERDADEIRO",BN$3:$BU1245)</f>
        <v>0</v>
      </c>
      <c r="AC1246" s="97">
        <f t="shared" si="896"/>
        <v>1243</v>
      </c>
      <c r="AD1246" s="89">
        <f>RTD("tryd.rtdserver",,"COT",B1246,"ULT")</f>
        <v>0</v>
      </c>
      <c r="AE1246" s="89">
        <f>RTD("tryd.rtdserver",,"COT",C1246,"ULT")</f>
        <v>0</v>
      </c>
      <c r="AF1246" s="89">
        <f>VLOOKUP($AC1246,LS_Coint_BD!$B$3:$AQ$1079,AF$2)*$AD1246+VLOOKUP($AC1246,LS_Coint_BD!$B$3:$AQ$1079,AF$2+1)</f>
        <v>0</v>
      </c>
      <c r="AG1246" s="89">
        <f>VLOOKUP($AC1246,LS_Coint_BD!$B$3:$AQ$1079,AG$2)*$AD1246+VLOOKUP($AC1246,LS_Coint_BD!$B$3:$AQ$1079,AG$2+1)</f>
        <v>0</v>
      </c>
      <c r="AH1246" s="89">
        <f>VLOOKUP($AC1246,LS_Coint_BD!$B$3:$AQ$1079,AH$2)*$AD1246+VLOOKUP($AC1246,LS_Coint_BD!$B$3:$AQ$1079,AH$2+1)</f>
        <v>0</v>
      </c>
      <c r="AI1246" s="89">
        <f>VLOOKUP($AC1246,LS_Coint_BD!$B$3:$AQ$1079,AI$2)*$AD1246+VLOOKUP($AC1246,LS_Coint_BD!$B$3:$AQ$1079,AI$2+1)</f>
        <v>0</v>
      </c>
      <c r="AJ1246" s="89">
        <f>VLOOKUP($AC1246,LS_Coint_BD!$B$3:$AQ$1079,AJ$2)*$AD1246+VLOOKUP($AC1246,LS_Coint_BD!$B$3:$AQ$1079,AJ$2+1)</f>
        <v>0</v>
      </c>
      <c r="AK1246" s="89">
        <f>VLOOKUP($AC1246,LS_Coint_BD!$B$3:$AQ$1079,AK$2)*$AD1246+VLOOKUP($AC1246,LS_Coint_BD!$B$3:$AQ$1079,AK$2+1)</f>
        <v>0</v>
      </c>
      <c r="AL1246" s="89">
        <f>VLOOKUP($AC1246,LS_Coint_BD!$B$3:$AQ$1079,AL$2)*$AD1246+VLOOKUP($AC1246,LS_Coint_BD!$B$3:$AQ$1079,AL$2+1)</f>
        <v>0</v>
      </c>
      <c r="AM1246" s="89">
        <f>VLOOKUP($AC1246,LS_Coint_BD!$B$3:$AQ$1079,AM$2)*$AD1246+VLOOKUP($AC1246,LS_Coint_BD!$B$3:$AQ$1079,AM$2+1)</f>
        <v>0</v>
      </c>
      <c r="AN1246" s="89">
        <f>VLOOKUP($AC1246,LS_Coint_BD!$B$3:$AQ$1079,AN$2)</f>
        <v>0</v>
      </c>
      <c r="AO1246" s="89">
        <f>VLOOKUP($AC1246,LS_Coint_BD!$B$3:$AQ$1079,AO$2)</f>
        <v>0</v>
      </c>
      <c r="AP1246" s="89">
        <f>VLOOKUP($AC1246,LS_Coint_BD!$B$3:$AQ$1079,AP$2)</f>
        <v>0</v>
      </c>
      <c r="AQ1246" s="89">
        <f>VLOOKUP($AC1246,LS_Coint_BD!$B$3:$AQ$1079,AQ$2)</f>
        <v>0</v>
      </c>
      <c r="AR1246" s="89">
        <f>VLOOKUP($AC1246,LS_Coint_BD!$B$3:$AQ$1079,AR$2)</f>
        <v>0</v>
      </c>
      <c r="AS1246" s="89">
        <f>VLOOKUP($AC1246,LS_Coint_BD!$B$3:$AQ$1079,AS$2)</f>
        <v>0</v>
      </c>
      <c r="AT1246" s="89">
        <f>VLOOKUP($AC1246,LS_Coint_BD!$B$3:$AQ$1079,AT$2)</f>
        <v>0</v>
      </c>
      <c r="AU1246" s="89">
        <f>VLOOKUP($AC1246,LS_Coint_BD!$B$3:$AQ$1079,AU$2)</f>
        <v>0</v>
      </c>
      <c r="AV1246" s="89">
        <f>VLOOKUP($AC1246,LS_Coint_BD!$B$3:$AQ$1079,AV$2)</f>
        <v>0</v>
      </c>
      <c r="AW1246" s="89">
        <f>VLOOKUP($AC1246,LS_Coint_BD!$B$3:$AQ$1079,AW$2)</f>
        <v>0</v>
      </c>
      <c r="AX1246" s="89">
        <f>VLOOKUP($AC1246,LS_Coint_BD!$B$3:$AQ$1079,AX$2)</f>
        <v>0</v>
      </c>
      <c r="AY1246" s="89">
        <f>VLOOKUP($AC1246,LS_Coint_BD!$B$3:$AQ$1079,AY$2)</f>
        <v>0</v>
      </c>
      <c r="AZ1246" s="89">
        <f>VLOOKUP($AC1246,LS_Coint_BD!$B$3:$AQ$1079,AZ$2)</f>
        <v>0</v>
      </c>
      <c r="BA1246" s="89">
        <f>VLOOKUP($AC1246,LS_Coint_BD!$B$3:$AQ$1079,BA$2)</f>
        <v>0</v>
      </c>
      <c r="BB1246" s="89">
        <f>VLOOKUP($AC1246,LS_Coint_BD!$B$3:$AQ$1079,BB$2)</f>
        <v>0</v>
      </c>
      <c r="BC1246" s="89">
        <f>VLOOKUP($AC1246,LS_Coint_BD!$B$3:$AQ$1079,BC$2)</f>
        <v>0</v>
      </c>
      <c r="BD1246" s="89">
        <f t="shared" si="921"/>
        <v>0</v>
      </c>
      <c r="BE1246" s="89">
        <f t="shared" si="922"/>
        <v>0</v>
      </c>
      <c r="BF1246" s="89">
        <f t="shared" si="923"/>
        <v>0</v>
      </c>
      <c r="BG1246" s="89">
        <f t="shared" si="924"/>
        <v>0</v>
      </c>
      <c r="BH1246" s="89">
        <f t="shared" si="925"/>
        <v>0</v>
      </c>
      <c r="BI1246" s="89">
        <f t="shared" si="926"/>
        <v>0</v>
      </c>
      <c r="BJ1246" s="89">
        <f t="shared" si="927"/>
        <v>0</v>
      </c>
      <c r="BK1246" s="89">
        <f t="shared" si="928"/>
        <v>0</v>
      </c>
      <c r="BL1246" s="89">
        <f t="shared" si="929"/>
        <v>0</v>
      </c>
      <c r="BM1246" s="89"/>
      <c r="BN1246" s="26" t="b">
        <f t="shared" si="930"/>
        <v>0</v>
      </c>
      <c r="BO1246" s="26" t="b">
        <f t="shared" si="931"/>
        <v>0</v>
      </c>
      <c r="BP1246" s="26" t="b">
        <f t="shared" si="932"/>
        <v>0</v>
      </c>
      <c r="BQ1246" s="26" t="b">
        <f t="shared" si="933"/>
        <v>0</v>
      </c>
      <c r="BR1246" s="26" t="b">
        <f t="shared" si="934"/>
        <v>0</v>
      </c>
      <c r="BS1246" s="26" t="b">
        <f t="shared" si="935"/>
        <v>0</v>
      </c>
      <c r="BT1246" s="26" t="b">
        <f t="shared" si="936"/>
        <v>0</v>
      </c>
      <c r="BU1246" s="26" t="b">
        <f t="shared" si="937"/>
        <v>0</v>
      </c>
    </row>
    <row r="1247" spans="2:73" ht="15" thickBot="1" x14ac:dyDescent="0.35">
      <c r="B1247" s="17">
        <f>VLOOKUP($AC1247,LS_Coint_BD!$B$3:$D$1079,2)</f>
        <v>0</v>
      </c>
      <c r="C1247" s="87">
        <f>VLOOKUP($AC1247,LS_Coint_BD!$B$3:$D$1079,3)</f>
        <v>0</v>
      </c>
      <c r="D1247" s="68">
        <f t="shared" si="897"/>
        <v>0</v>
      </c>
      <c r="E1247" s="65">
        <f t="shared" si="898"/>
        <v>0</v>
      </c>
      <c r="F1247" s="69">
        <f t="shared" si="899"/>
        <v>0</v>
      </c>
      <c r="G1247" s="68">
        <f t="shared" si="900"/>
        <v>0</v>
      </c>
      <c r="H1247" s="65">
        <f t="shared" si="901"/>
        <v>0</v>
      </c>
      <c r="I1247" s="69">
        <f t="shared" si="902"/>
        <v>0</v>
      </c>
      <c r="J1247" s="68">
        <f t="shared" si="903"/>
        <v>0</v>
      </c>
      <c r="K1247" s="65">
        <f t="shared" si="904"/>
        <v>0</v>
      </c>
      <c r="L1247" s="69">
        <f t="shared" si="905"/>
        <v>0</v>
      </c>
      <c r="M1247" s="68">
        <f t="shared" si="906"/>
        <v>0</v>
      </c>
      <c r="N1247" s="65">
        <f t="shared" si="907"/>
        <v>0</v>
      </c>
      <c r="O1247" s="69">
        <f t="shared" si="908"/>
        <v>0</v>
      </c>
      <c r="P1247" s="68">
        <f t="shared" si="909"/>
        <v>0</v>
      </c>
      <c r="Q1247" s="65">
        <f t="shared" si="910"/>
        <v>0</v>
      </c>
      <c r="R1247" s="69">
        <f t="shared" si="911"/>
        <v>0</v>
      </c>
      <c r="S1247" s="68">
        <f t="shared" si="912"/>
        <v>0</v>
      </c>
      <c r="T1247" s="65">
        <f t="shared" si="913"/>
        <v>0</v>
      </c>
      <c r="U1247" s="69">
        <f t="shared" si="914"/>
        <v>0</v>
      </c>
      <c r="V1247" s="68">
        <f t="shared" si="915"/>
        <v>0</v>
      </c>
      <c r="W1247" s="65">
        <f t="shared" si="916"/>
        <v>0</v>
      </c>
      <c r="X1247" s="69">
        <f t="shared" si="917"/>
        <v>0</v>
      </c>
      <c r="Y1247" s="68">
        <f t="shared" si="918"/>
        <v>0</v>
      </c>
      <c r="Z1247" s="65">
        <f t="shared" si="919"/>
        <v>0</v>
      </c>
      <c r="AA1247" s="69">
        <f t="shared" si="920"/>
        <v>0</v>
      </c>
      <c r="AB1247" s="98">
        <f>SUMIF(BN1247:BU1247,"VERDADEIRO",BN$3:$BU1246)</f>
        <v>0</v>
      </c>
      <c r="AC1247" s="97">
        <f t="shared" si="896"/>
        <v>1244</v>
      </c>
      <c r="AD1247" s="89">
        <f>RTD("tryd.rtdserver",,"COT",B1247,"ULT")</f>
        <v>0</v>
      </c>
      <c r="AE1247" s="89">
        <f>RTD("tryd.rtdserver",,"COT",C1247,"ULT")</f>
        <v>0</v>
      </c>
      <c r="AF1247" s="89">
        <f>VLOOKUP($AC1247,LS_Coint_BD!$B$3:$AQ$1079,AF$2)*$AD1247+VLOOKUP($AC1247,LS_Coint_BD!$B$3:$AQ$1079,AF$2+1)</f>
        <v>0</v>
      </c>
      <c r="AG1247" s="89">
        <f>VLOOKUP($AC1247,LS_Coint_BD!$B$3:$AQ$1079,AG$2)*$AD1247+VLOOKUP($AC1247,LS_Coint_BD!$B$3:$AQ$1079,AG$2+1)</f>
        <v>0</v>
      </c>
      <c r="AH1247" s="89">
        <f>VLOOKUP($AC1247,LS_Coint_BD!$B$3:$AQ$1079,AH$2)*$AD1247+VLOOKUP($AC1247,LS_Coint_BD!$B$3:$AQ$1079,AH$2+1)</f>
        <v>0</v>
      </c>
      <c r="AI1247" s="89">
        <f>VLOOKUP($AC1247,LS_Coint_BD!$B$3:$AQ$1079,AI$2)*$AD1247+VLOOKUP($AC1247,LS_Coint_BD!$B$3:$AQ$1079,AI$2+1)</f>
        <v>0</v>
      </c>
      <c r="AJ1247" s="89">
        <f>VLOOKUP($AC1247,LS_Coint_BD!$B$3:$AQ$1079,AJ$2)*$AD1247+VLOOKUP($AC1247,LS_Coint_BD!$B$3:$AQ$1079,AJ$2+1)</f>
        <v>0</v>
      </c>
      <c r="AK1247" s="89">
        <f>VLOOKUP($AC1247,LS_Coint_BD!$B$3:$AQ$1079,AK$2)*$AD1247+VLOOKUP($AC1247,LS_Coint_BD!$B$3:$AQ$1079,AK$2+1)</f>
        <v>0</v>
      </c>
      <c r="AL1247" s="89">
        <f>VLOOKUP($AC1247,LS_Coint_BD!$B$3:$AQ$1079,AL$2)*$AD1247+VLOOKUP($AC1247,LS_Coint_BD!$B$3:$AQ$1079,AL$2+1)</f>
        <v>0</v>
      </c>
      <c r="AM1247" s="89">
        <f>VLOOKUP($AC1247,LS_Coint_BD!$B$3:$AQ$1079,AM$2)*$AD1247+VLOOKUP($AC1247,LS_Coint_BD!$B$3:$AQ$1079,AM$2+1)</f>
        <v>0</v>
      </c>
      <c r="AN1247" s="89">
        <f>VLOOKUP($AC1247,LS_Coint_BD!$B$3:$AQ$1079,AN$2)</f>
        <v>0</v>
      </c>
      <c r="AO1247" s="89">
        <f>VLOOKUP($AC1247,LS_Coint_BD!$B$3:$AQ$1079,AO$2)</f>
        <v>0</v>
      </c>
      <c r="AP1247" s="89">
        <f>VLOOKUP($AC1247,LS_Coint_BD!$B$3:$AQ$1079,AP$2)</f>
        <v>0</v>
      </c>
      <c r="AQ1247" s="89">
        <f>VLOOKUP($AC1247,LS_Coint_BD!$B$3:$AQ$1079,AQ$2)</f>
        <v>0</v>
      </c>
      <c r="AR1247" s="89">
        <f>VLOOKUP($AC1247,LS_Coint_BD!$B$3:$AQ$1079,AR$2)</f>
        <v>0</v>
      </c>
      <c r="AS1247" s="89">
        <f>VLOOKUP($AC1247,LS_Coint_BD!$B$3:$AQ$1079,AS$2)</f>
        <v>0</v>
      </c>
      <c r="AT1247" s="89">
        <f>VLOOKUP($AC1247,LS_Coint_BD!$B$3:$AQ$1079,AT$2)</f>
        <v>0</v>
      </c>
      <c r="AU1247" s="89">
        <f>VLOOKUP($AC1247,LS_Coint_BD!$B$3:$AQ$1079,AU$2)</f>
        <v>0</v>
      </c>
      <c r="AV1247" s="89">
        <f>VLOOKUP($AC1247,LS_Coint_BD!$B$3:$AQ$1079,AV$2)</f>
        <v>0</v>
      </c>
      <c r="AW1247" s="89">
        <f>VLOOKUP($AC1247,LS_Coint_BD!$B$3:$AQ$1079,AW$2)</f>
        <v>0</v>
      </c>
      <c r="AX1247" s="89">
        <f>VLOOKUP($AC1247,LS_Coint_BD!$B$3:$AQ$1079,AX$2)</f>
        <v>0</v>
      </c>
      <c r="AY1247" s="89">
        <f>VLOOKUP($AC1247,LS_Coint_BD!$B$3:$AQ$1079,AY$2)</f>
        <v>0</v>
      </c>
      <c r="AZ1247" s="89">
        <f>VLOOKUP($AC1247,LS_Coint_BD!$B$3:$AQ$1079,AZ$2)</f>
        <v>0</v>
      </c>
      <c r="BA1247" s="89">
        <f>VLOOKUP($AC1247,LS_Coint_BD!$B$3:$AQ$1079,BA$2)</f>
        <v>0</v>
      </c>
      <c r="BB1247" s="89">
        <f>VLOOKUP($AC1247,LS_Coint_BD!$B$3:$AQ$1079,BB$2)</f>
        <v>0</v>
      </c>
      <c r="BC1247" s="89">
        <f>VLOOKUP($AC1247,LS_Coint_BD!$B$3:$AQ$1079,BC$2)</f>
        <v>0</v>
      </c>
      <c r="BD1247" s="89">
        <f t="shared" si="921"/>
        <v>0</v>
      </c>
      <c r="BE1247" s="89">
        <f t="shared" si="922"/>
        <v>0</v>
      </c>
      <c r="BF1247" s="89">
        <f t="shared" si="923"/>
        <v>0</v>
      </c>
      <c r="BG1247" s="89">
        <f t="shared" si="924"/>
        <v>0</v>
      </c>
      <c r="BH1247" s="89">
        <f t="shared" si="925"/>
        <v>0</v>
      </c>
      <c r="BI1247" s="89">
        <f t="shared" si="926"/>
        <v>0</v>
      </c>
      <c r="BJ1247" s="89">
        <f t="shared" si="927"/>
        <v>0</v>
      </c>
      <c r="BK1247" s="89">
        <f t="shared" si="928"/>
        <v>0</v>
      </c>
      <c r="BL1247" s="89">
        <f t="shared" si="929"/>
        <v>0</v>
      </c>
      <c r="BM1247" s="89"/>
      <c r="BN1247" s="26" t="b">
        <f t="shared" si="930"/>
        <v>0</v>
      </c>
      <c r="BO1247" s="26" t="b">
        <f t="shared" si="931"/>
        <v>0</v>
      </c>
      <c r="BP1247" s="26" t="b">
        <f t="shared" si="932"/>
        <v>0</v>
      </c>
      <c r="BQ1247" s="26" t="b">
        <f t="shared" si="933"/>
        <v>0</v>
      </c>
      <c r="BR1247" s="26" t="b">
        <f t="shared" si="934"/>
        <v>0</v>
      </c>
      <c r="BS1247" s="26" t="b">
        <f t="shared" si="935"/>
        <v>0</v>
      </c>
      <c r="BT1247" s="26" t="b">
        <f t="shared" si="936"/>
        <v>0</v>
      </c>
      <c r="BU1247" s="26" t="b">
        <f t="shared" si="937"/>
        <v>0</v>
      </c>
    </row>
    <row r="1248" spans="2:73" ht="15" thickBot="1" x14ac:dyDescent="0.35">
      <c r="B1248" s="17">
        <f>VLOOKUP($AC1248,LS_Coint_BD!$B$3:$D$1079,2)</f>
        <v>0</v>
      </c>
      <c r="C1248" s="87">
        <f>VLOOKUP($AC1248,LS_Coint_BD!$B$3:$D$1079,3)</f>
        <v>0</v>
      </c>
      <c r="D1248" s="68">
        <f t="shared" si="897"/>
        <v>0</v>
      </c>
      <c r="E1248" s="65">
        <f t="shared" si="898"/>
        <v>0</v>
      </c>
      <c r="F1248" s="69">
        <f t="shared" si="899"/>
        <v>0</v>
      </c>
      <c r="G1248" s="68">
        <f t="shared" si="900"/>
        <v>0</v>
      </c>
      <c r="H1248" s="65">
        <f t="shared" si="901"/>
        <v>0</v>
      </c>
      <c r="I1248" s="69">
        <f t="shared" si="902"/>
        <v>0</v>
      </c>
      <c r="J1248" s="68">
        <f t="shared" si="903"/>
        <v>0</v>
      </c>
      <c r="K1248" s="65">
        <f t="shared" si="904"/>
        <v>0</v>
      </c>
      <c r="L1248" s="69">
        <f t="shared" si="905"/>
        <v>0</v>
      </c>
      <c r="M1248" s="68">
        <f t="shared" si="906"/>
        <v>0</v>
      </c>
      <c r="N1248" s="65">
        <f t="shared" si="907"/>
        <v>0</v>
      </c>
      <c r="O1248" s="69">
        <f t="shared" si="908"/>
        <v>0</v>
      </c>
      <c r="P1248" s="68">
        <f t="shared" si="909"/>
        <v>0</v>
      </c>
      <c r="Q1248" s="65">
        <f t="shared" si="910"/>
        <v>0</v>
      </c>
      <c r="R1248" s="69">
        <f t="shared" si="911"/>
        <v>0</v>
      </c>
      <c r="S1248" s="68">
        <f t="shared" si="912"/>
        <v>0</v>
      </c>
      <c r="T1248" s="65">
        <f t="shared" si="913"/>
        <v>0</v>
      </c>
      <c r="U1248" s="69">
        <f t="shared" si="914"/>
        <v>0</v>
      </c>
      <c r="V1248" s="68">
        <f t="shared" si="915"/>
        <v>0</v>
      </c>
      <c r="W1248" s="65">
        <f t="shared" si="916"/>
        <v>0</v>
      </c>
      <c r="X1248" s="69">
        <f t="shared" si="917"/>
        <v>0</v>
      </c>
      <c r="Y1248" s="68">
        <f t="shared" si="918"/>
        <v>0</v>
      </c>
      <c r="Z1248" s="65">
        <f t="shared" si="919"/>
        <v>0</v>
      </c>
      <c r="AA1248" s="69">
        <f t="shared" si="920"/>
        <v>0</v>
      </c>
      <c r="AB1248" s="98">
        <f>SUMIF(BN1248:BU1248,"VERDADEIRO",BN$3:$BU1247)</f>
        <v>0</v>
      </c>
      <c r="AC1248" s="97">
        <f t="shared" si="896"/>
        <v>1245</v>
      </c>
      <c r="AD1248" s="89">
        <f>RTD("tryd.rtdserver",,"COT",B1248,"ULT")</f>
        <v>0</v>
      </c>
      <c r="AE1248" s="89">
        <f>RTD("tryd.rtdserver",,"COT",C1248,"ULT")</f>
        <v>0</v>
      </c>
      <c r="AF1248" s="89">
        <f>VLOOKUP($AC1248,LS_Coint_BD!$B$3:$AQ$1079,AF$2)*$AD1248+VLOOKUP($AC1248,LS_Coint_BD!$B$3:$AQ$1079,AF$2+1)</f>
        <v>0</v>
      </c>
      <c r="AG1248" s="89">
        <f>VLOOKUP($AC1248,LS_Coint_BD!$B$3:$AQ$1079,AG$2)*$AD1248+VLOOKUP($AC1248,LS_Coint_BD!$B$3:$AQ$1079,AG$2+1)</f>
        <v>0</v>
      </c>
      <c r="AH1248" s="89">
        <f>VLOOKUP($AC1248,LS_Coint_BD!$B$3:$AQ$1079,AH$2)*$AD1248+VLOOKUP($AC1248,LS_Coint_BD!$B$3:$AQ$1079,AH$2+1)</f>
        <v>0</v>
      </c>
      <c r="AI1248" s="89">
        <f>VLOOKUP($AC1248,LS_Coint_BD!$B$3:$AQ$1079,AI$2)*$AD1248+VLOOKUP($AC1248,LS_Coint_BD!$B$3:$AQ$1079,AI$2+1)</f>
        <v>0</v>
      </c>
      <c r="AJ1248" s="89">
        <f>VLOOKUP($AC1248,LS_Coint_BD!$B$3:$AQ$1079,AJ$2)*$AD1248+VLOOKUP($AC1248,LS_Coint_BD!$B$3:$AQ$1079,AJ$2+1)</f>
        <v>0</v>
      </c>
      <c r="AK1248" s="89">
        <f>VLOOKUP($AC1248,LS_Coint_BD!$B$3:$AQ$1079,AK$2)*$AD1248+VLOOKUP($AC1248,LS_Coint_BD!$B$3:$AQ$1079,AK$2+1)</f>
        <v>0</v>
      </c>
      <c r="AL1248" s="89">
        <f>VLOOKUP($AC1248,LS_Coint_BD!$B$3:$AQ$1079,AL$2)*$AD1248+VLOOKUP($AC1248,LS_Coint_BD!$B$3:$AQ$1079,AL$2+1)</f>
        <v>0</v>
      </c>
      <c r="AM1248" s="89">
        <f>VLOOKUP($AC1248,LS_Coint_BD!$B$3:$AQ$1079,AM$2)*$AD1248+VLOOKUP($AC1248,LS_Coint_BD!$B$3:$AQ$1079,AM$2+1)</f>
        <v>0</v>
      </c>
      <c r="AN1248" s="89">
        <f>VLOOKUP($AC1248,LS_Coint_BD!$B$3:$AQ$1079,AN$2)</f>
        <v>0</v>
      </c>
      <c r="AO1248" s="89">
        <f>VLOOKUP($AC1248,LS_Coint_BD!$B$3:$AQ$1079,AO$2)</f>
        <v>0</v>
      </c>
      <c r="AP1248" s="89">
        <f>VLOOKUP($AC1248,LS_Coint_BD!$B$3:$AQ$1079,AP$2)</f>
        <v>0</v>
      </c>
      <c r="AQ1248" s="89">
        <f>VLOOKUP($AC1248,LS_Coint_BD!$B$3:$AQ$1079,AQ$2)</f>
        <v>0</v>
      </c>
      <c r="AR1248" s="89">
        <f>VLOOKUP($AC1248,LS_Coint_BD!$B$3:$AQ$1079,AR$2)</f>
        <v>0</v>
      </c>
      <c r="AS1248" s="89">
        <f>VLOOKUP($AC1248,LS_Coint_BD!$B$3:$AQ$1079,AS$2)</f>
        <v>0</v>
      </c>
      <c r="AT1248" s="89">
        <f>VLOOKUP($AC1248,LS_Coint_BD!$B$3:$AQ$1079,AT$2)</f>
        <v>0</v>
      </c>
      <c r="AU1248" s="89">
        <f>VLOOKUP($AC1248,LS_Coint_BD!$B$3:$AQ$1079,AU$2)</f>
        <v>0</v>
      </c>
      <c r="AV1248" s="89">
        <f>VLOOKUP($AC1248,LS_Coint_BD!$B$3:$AQ$1079,AV$2)</f>
        <v>0</v>
      </c>
      <c r="AW1248" s="89">
        <f>VLOOKUP($AC1248,LS_Coint_BD!$B$3:$AQ$1079,AW$2)</f>
        <v>0</v>
      </c>
      <c r="AX1248" s="89">
        <f>VLOOKUP($AC1248,LS_Coint_BD!$B$3:$AQ$1079,AX$2)</f>
        <v>0</v>
      </c>
      <c r="AY1248" s="89">
        <f>VLOOKUP($AC1248,LS_Coint_BD!$B$3:$AQ$1079,AY$2)</f>
        <v>0</v>
      </c>
      <c r="AZ1248" s="89">
        <f>VLOOKUP($AC1248,LS_Coint_BD!$B$3:$AQ$1079,AZ$2)</f>
        <v>0</v>
      </c>
      <c r="BA1248" s="89">
        <f>VLOOKUP($AC1248,LS_Coint_BD!$B$3:$AQ$1079,BA$2)</f>
        <v>0</v>
      </c>
      <c r="BB1248" s="89">
        <f>VLOOKUP($AC1248,LS_Coint_BD!$B$3:$AQ$1079,BB$2)</f>
        <v>0</v>
      </c>
      <c r="BC1248" s="89">
        <f>VLOOKUP($AC1248,LS_Coint_BD!$B$3:$AQ$1079,BC$2)</f>
        <v>0</v>
      </c>
      <c r="BD1248" s="89">
        <f t="shared" si="921"/>
        <v>0</v>
      </c>
      <c r="BE1248" s="89">
        <f t="shared" si="922"/>
        <v>0</v>
      </c>
      <c r="BF1248" s="89">
        <f t="shared" si="923"/>
        <v>0</v>
      </c>
      <c r="BG1248" s="89">
        <f t="shared" si="924"/>
        <v>0</v>
      </c>
      <c r="BH1248" s="89">
        <f t="shared" si="925"/>
        <v>0</v>
      </c>
      <c r="BI1248" s="89">
        <f t="shared" si="926"/>
        <v>0</v>
      </c>
      <c r="BJ1248" s="89">
        <f t="shared" si="927"/>
        <v>0</v>
      </c>
      <c r="BK1248" s="89">
        <f t="shared" si="928"/>
        <v>0</v>
      </c>
      <c r="BL1248" s="89">
        <f t="shared" si="929"/>
        <v>0</v>
      </c>
      <c r="BM1248" s="89"/>
      <c r="BN1248" s="26" t="b">
        <f t="shared" si="930"/>
        <v>0</v>
      </c>
      <c r="BO1248" s="26" t="b">
        <f t="shared" si="931"/>
        <v>0</v>
      </c>
      <c r="BP1248" s="26" t="b">
        <f t="shared" si="932"/>
        <v>0</v>
      </c>
      <c r="BQ1248" s="26" t="b">
        <f t="shared" si="933"/>
        <v>0</v>
      </c>
      <c r="BR1248" s="26" t="b">
        <f t="shared" si="934"/>
        <v>0</v>
      </c>
      <c r="BS1248" s="26" t="b">
        <f t="shared" si="935"/>
        <v>0</v>
      </c>
      <c r="BT1248" s="26" t="b">
        <f t="shared" si="936"/>
        <v>0</v>
      </c>
      <c r="BU1248" s="26" t="b">
        <f t="shared" si="937"/>
        <v>0</v>
      </c>
    </row>
    <row r="1249" spans="2:73" ht="15" thickBot="1" x14ac:dyDescent="0.35">
      <c r="B1249" s="17">
        <f>VLOOKUP($AC1249,LS_Coint_BD!$B$3:$D$1079,2)</f>
        <v>0</v>
      </c>
      <c r="C1249" s="87">
        <f>VLOOKUP($AC1249,LS_Coint_BD!$B$3:$D$1079,3)</f>
        <v>0</v>
      </c>
      <c r="D1249" s="68">
        <f t="shared" si="897"/>
        <v>0</v>
      </c>
      <c r="E1249" s="65">
        <f t="shared" si="898"/>
        <v>0</v>
      </c>
      <c r="F1249" s="69">
        <f t="shared" si="899"/>
        <v>0</v>
      </c>
      <c r="G1249" s="68">
        <f t="shared" si="900"/>
        <v>0</v>
      </c>
      <c r="H1249" s="65">
        <f t="shared" si="901"/>
        <v>0</v>
      </c>
      <c r="I1249" s="69">
        <f t="shared" si="902"/>
        <v>0</v>
      </c>
      <c r="J1249" s="68">
        <f t="shared" si="903"/>
        <v>0</v>
      </c>
      <c r="K1249" s="65">
        <f t="shared" si="904"/>
        <v>0</v>
      </c>
      <c r="L1249" s="69">
        <f t="shared" si="905"/>
        <v>0</v>
      </c>
      <c r="M1249" s="68">
        <f t="shared" si="906"/>
        <v>0</v>
      </c>
      <c r="N1249" s="65">
        <f t="shared" si="907"/>
        <v>0</v>
      </c>
      <c r="O1249" s="69">
        <f t="shared" si="908"/>
        <v>0</v>
      </c>
      <c r="P1249" s="68">
        <f t="shared" si="909"/>
        <v>0</v>
      </c>
      <c r="Q1249" s="65">
        <f t="shared" si="910"/>
        <v>0</v>
      </c>
      <c r="R1249" s="69">
        <f t="shared" si="911"/>
        <v>0</v>
      </c>
      <c r="S1249" s="68">
        <f t="shared" si="912"/>
        <v>0</v>
      </c>
      <c r="T1249" s="65">
        <f t="shared" si="913"/>
        <v>0</v>
      </c>
      <c r="U1249" s="69">
        <f t="shared" si="914"/>
        <v>0</v>
      </c>
      <c r="V1249" s="68">
        <f t="shared" si="915"/>
        <v>0</v>
      </c>
      <c r="W1249" s="65">
        <f t="shared" si="916"/>
        <v>0</v>
      </c>
      <c r="X1249" s="69">
        <f t="shared" si="917"/>
        <v>0</v>
      </c>
      <c r="Y1249" s="68">
        <f t="shared" si="918"/>
        <v>0</v>
      </c>
      <c r="Z1249" s="65">
        <f t="shared" si="919"/>
        <v>0</v>
      </c>
      <c r="AA1249" s="69">
        <f t="shared" si="920"/>
        <v>0</v>
      </c>
      <c r="AB1249" s="98">
        <f>SUMIF(BN1249:BU1249,"VERDADEIRO",BN$3:$BU1248)</f>
        <v>0</v>
      </c>
      <c r="AC1249" s="97">
        <f t="shared" si="896"/>
        <v>1246</v>
      </c>
      <c r="AD1249" s="89">
        <f>RTD("tryd.rtdserver",,"COT",B1249,"ULT")</f>
        <v>0</v>
      </c>
      <c r="AE1249" s="89">
        <f>RTD("tryd.rtdserver",,"COT",C1249,"ULT")</f>
        <v>0</v>
      </c>
      <c r="AF1249" s="89">
        <f>VLOOKUP($AC1249,LS_Coint_BD!$B$3:$AQ$1079,AF$2)*$AD1249+VLOOKUP($AC1249,LS_Coint_BD!$B$3:$AQ$1079,AF$2+1)</f>
        <v>0</v>
      </c>
      <c r="AG1249" s="89">
        <f>VLOOKUP($AC1249,LS_Coint_BD!$B$3:$AQ$1079,AG$2)*$AD1249+VLOOKUP($AC1249,LS_Coint_BD!$B$3:$AQ$1079,AG$2+1)</f>
        <v>0</v>
      </c>
      <c r="AH1249" s="89">
        <f>VLOOKUP($AC1249,LS_Coint_BD!$B$3:$AQ$1079,AH$2)*$AD1249+VLOOKUP($AC1249,LS_Coint_BD!$B$3:$AQ$1079,AH$2+1)</f>
        <v>0</v>
      </c>
      <c r="AI1249" s="89">
        <f>VLOOKUP($AC1249,LS_Coint_BD!$B$3:$AQ$1079,AI$2)*$AD1249+VLOOKUP($AC1249,LS_Coint_BD!$B$3:$AQ$1079,AI$2+1)</f>
        <v>0</v>
      </c>
      <c r="AJ1249" s="89">
        <f>VLOOKUP($AC1249,LS_Coint_BD!$B$3:$AQ$1079,AJ$2)*$AD1249+VLOOKUP($AC1249,LS_Coint_BD!$B$3:$AQ$1079,AJ$2+1)</f>
        <v>0</v>
      </c>
      <c r="AK1249" s="89">
        <f>VLOOKUP($AC1249,LS_Coint_BD!$B$3:$AQ$1079,AK$2)*$AD1249+VLOOKUP($AC1249,LS_Coint_BD!$B$3:$AQ$1079,AK$2+1)</f>
        <v>0</v>
      </c>
      <c r="AL1249" s="89">
        <f>VLOOKUP($AC1249,LS_Coint_BD!$B$3:$AQ$1079,AL$2)*$AD1249+VLOOKUP($AC1249,LS_Coint_BD!$B$3:$AQ$1079,AL$2+1)</f>
        <v>0</v>
      </c>
      <c r="AM1249" s="89">
        <f>VLOOKUP($AC1249,LS_Coint_BD!$B$3:$AQ$1079,AM$2)*$AD1249+VLOOKUP($AC1249,LS_Coint_BD!$B$3:$AQ$1079,AM$2+1)</f>
        <v>0</v>
      </c>
      <c r="AN1249" s="89">
        <f>VLOOKUP($AC1249,LS_Coint_BD!$B$3:$AQ$1079,AN$2)</f>
        <v>0</v>
      </c>
      <c r="AO1249" s="89">
        <f>VLOOKUP($AC1249,LS_Coint_BD!$B$3:$AQ$1079,AO$2)</f>
        <v>0</v>
      </c>
      <c r="AP1249" s="89">
        <f>VLOOKUP($AC1249,LS_Coint_BD!$B$3:$AQ$1079,AP$2)</f>
        <v>0</v>
      </c>
      <c r="AQ1249" s="89">
        <f>VLOOKUP($AC1249,LS_Coint_BD!$B$3:$AQ$1079,AQ$2)</f>
        <v>0</v>
      </c>
      <c r="AR1249" s="89">
        <f>VLOOKUP($AC1249,LS_Coint_BD!$B$3:$AQ$1079,AR$2)</f>
        <v>0</v>
      </c>
      <c r="AS1249" s="89">
        <f>VLOOKUP($AC1249,LS_Coint_BD!$B$3:$AQ$1079,AS$2)</f>
        <v>0</v>
      </c>
      <c r="AT1249" s="89">
        <f>VLOOKUP($AC1249,LS_Coint_BD!$B$3:$AQ$1079,AT$2)</f>
        <v>0</v>
      </c>
      <c r="AU1249" s="89">
        <f>VLOOKUP($AC1249,LS_Coint_BD!$B$3:$AQ$1079,AU$2)</f>
        <v>0</v>
      </c>
      <c r="AV1249" s="89">
        <f>VLOOKUP($AC1249,LS_Coint_BD!$B$3:$AQ$1079,AV$2)</f>
        <v>0</v>
      </c>
      <c r="AW1249" s="89">
        <f>VLOOKUP($AC1249,LS_Coint_BD!$B$3:$AQ$1079,AW$2)</f>
        <v>0</v>
      </c>
      <c r="AX1249" s="89">
        <f>VLOOKUP($AC1249,LS_Coint_BD!$B$3:$AQ$1079,AX$2)</f>
        <v>0</v>
      </c>
      <c r="AY1249" s="89">
        <f>VLOOKUP($AC1249,LS_Coint_BD!$B$3:$AQ$1079,AY$2)</f>
        <v>0</v>
      </c>
      <c r="AZ1249" s="89">
        <f>VLOOKUP($AC1249,LS_Coint_BD!$B$3:$AQ$1079,AZ$2)</f>
        <v>0</v>
      </c>
      <c r="BA1249" s="89">
        <f>VLOOKUP($AC1249,LS_Coint_BD!$B$3:$AQ$1079,BA$2)</f>
        <v>0</v>
      </c>
      <c r="BB1249" s="89">
        <f>VLOOKUP($AC1249,LS_Coint_BD!$B$3:$AQ$1079,BB$2)</f>
        <v>0</v>
      </c>
      <c r="BC1249" s="89">
        <f>VLOOKUP($AC1249,LS_Coint_BD!$B$3:$AQ$1079,BC$2)</f>
        <v>0</v>
      </c>
      <c r="BD1249" s="89">
        <f t="shared" si="921"/>
        <v>0</v>
      </c>
      <c r="BE1249" s="89">
        <f t="shared" si="922"/>
        <v>0</v>
      </c>
      <c r="BF1249" s="89">
        <f t="shared" si="923"/>
        <v>0</v>
      </c>
      <c r="BG1249" s="89">
        <f t="shared" si="924"/>
        <v>0</v>
      </c>
      <c r="BH1249" s="89">
        <f t="shared" si="925"/>
        <v>0</v>
      </c>
      <c r="BI1249" s="89">
        <f t="shared" si="926"/>
        <v>0</v>
      </c>
      <c r="BJ1249" s="89">
        <f t="shared" si="927"/>
        <v>0</v>
      </c>
      <c r="BK1249" s="89">
        <f t="shared" si="928"/>
        <v>0</v>
      </c>
      <c r="BL1249" s="89">
        <f t="shared" si="929"/>
        <v>0</v>
      </c>
      <c r="BM1249" s="89"/>
      <c r="BN1249" s="26" t="b">
        <f t="shared" si="930"/>
        <v>0</v>
      </c>
      <c r="BO1249" s="26" t="b">
        <f t="shared" si="931"/>
        <v>0</v>
      </c>
      <c r="BP1249" s="26" t="b">
        <f t="shared" si="932"/>
        <v>0</v>
      </c>
      <c r="BQ1249" s="26" t="b">
        <f t="shared" si="933"/>
        <v>0</v>
      </c>
      <c r="BR1249" s="26" t="b">
        <f t="shared" si="934"/>
        <v>0</v>
      </c>
      <c r="BS1249" s="26" t="b">
        <f t="shared" si="935"/>
        <v>0</v>
      </c>
      <c r="BT1249" s="26" t="b">
        <f t="shared" si="936"/>
        <v>0</v>
      </c>
      <c r="BU1249" s="26" t="b">
        <f t="shared" si="937"/>
        <v>0</v>
      </c>
    </row>
    <row r="1250" spans="2:73" ht="15" thickBot="1" x14ac:dyDescent="0.35">
      <c r="B1250" s="17">
        <f>VLOOKUP($AC1250,LS_Coint_BD!$B$3:$D$1079,2)</f>
        <v>0</v>
      </c>
      <c r="C1250" s="87">
        <f>VLOOKUP($AC1250,LS_Coint_BD!$B$3:$D$1079,3)</f>
        <v>0</v>
      </c>
      <c r="D1250" s="68">
        <f t="shared" si="897"/>
        <v>0</v>
      </c>
      <c r="E1250" s="65">
        <f t="shared" si="898"/>
        <v>0</v>
      </c>
      <c r="F1250" s="69">
        <f t="shared" si="899"/>
        <v>0</v>
      </c>
      <c r="G1250" s="68">
        <f t="shared" si="900"/>
        <v>0</v>
      </c>
      <c r="H1250" s="65">
        <f t="shared" si="901"/>
        <v>0</v>
      </c>
      <c r="I1250" s="69">
        <f t="shared" si="902"/>
        <v>0</v>
      </c>
      <c r="J1250" s="68">
        <f t="shared" si="903"/>
        <v>0</v>
      </c>
      <c r="K1250" s="65">
        <f t="shared" si="904"/>
        <v>0</v>
      </c>
      <c r="L1250" s="69">
        <f t="shared" si="905"/>
        <v>0</v>
      </c>
      <c r="M1250" s="68">
        <f t="shared" si="906"/>
        <v>0</v>
      </c>
      <c r="N1250" s="65">
        <f t="shared" si="907"/>
        <v>0</v>
      </c>
      <c r="O1250" s="69">
        <f t="shared" si="908"/>
        <v>0</v>
      </c>
      <c r="P1250" s="68">
        <f t="shared" si="909"/>
        <v>0</v>
      </c>
      <c r="Q1250" s="65">
        <f t="shared" si="910"/>
        <v>0</v>
      </c>
      <c r="R1250" s="69">
        <f t="shared" si="911"/>
        <v>0</v>
      </c>
      <c r="S1250" s="68">
        <f t="shared" si="912"/>
        <v>0</v>
      </c>
      <c r="T1250" s="65">
        <f t="shared" si="913"/>
        <v>0</v>
      </c>
      <c r="U1250" s="69">
        <f t="shared" si="914"/>
        <v>0</v>
      </c>
      <c r="V1250" s="68">
        <f t="shared" si="915"/>
        <v>0</v>
      </c>
      <c r="W1250" s="65">
        <f t="shared" si="916"/>
        <v>0</v>
      </c>
      <c r="X1250" s="69">
        <f t="shared" si="917"/>
        <v>0</v>
      </c>
      <c r="Y1250" s="68">
        <f t="shared" si="918"/>
        <v>0</v>
      </c>
      <c r="Z1250" s="65">
        <f t="shared" si="919"/>
        <v>0</v>
      </c>
      <c r="AA1250" s="69">
        <f t="shared" si="920"/>
        <v>0</v>
      </c>
      <c r="AB1250" s="98">
        <f>SUMIF(BN1250:BU1250,"VERDADEIRO",BN$3:$BU1249)</f>
        <v>0</v>
      </c>
      <c r="AC1250" s="97">
        <f t="shared" si="896"/>
        <v>1247</v>
      </c>
      <c r="AD1250" s="89">
        <f>RTD("tryd.rtdserver",,"COT",B1250,"ULT")</f>
        <v>0</v>
      </c>
      <c r="AE1250" s="89">
        <f>RTD("tryd.rtdserver",,"COT",C1250,"ULT")</f>
        <v>0</v>
      </c>
      <c r="AF1250" s="89">
        <f>VLOOKUP($AC1250,LS_Coint_BD!$B$3:$AQ$1079,AF$2)*$AD1250+VLOOKUP($AC1250,LS_Coint_BD!$B$3:$AQ$1079,AF$2+1)</f>
        <v>0</v>
      </c>
      <c r="AG1250" s="89">
        <f>VLOOKUP($AC1250,LS_Coint_BD!$B$3:$AQ$1079,AG$2)*$AD1250+VLOOKUP($AC1250,LS_Coint_BD!$B$3:$AQ$1079,AG$2+1)</f>
        <v>0</v>
      </c>
      <c r="AH1250" s="89">
        <f>VLOOKUP($AC1250,LS_Coint_BD!$B$3:$AQ$1079,AH$2)*$AD1250+VLOOKUP($AC1250,LS_Coint_BD!$B$3:$AQ$1079,AH$2+1)</f>
        <v>0</v>
      </c>
      <c r="AI1250" s="89">
        <f>VLOOKUP($AC1250,LS_Coint_BD!$B$3:$AQ$1079,AI$2)*$AD1250+VLOOKUP($AC1250,LS_Coint_BD!$B$3:$AQ$1079,AI$2+1)</f>
        <v>0</v>
      </c>
      <c r="AJ1250" s="89">
        <f>VLOOKUP($AC1250,LS_Coint_BD!$B$3:$AQ$1079,AJ$2)*$AD1250+VLOOKUP($AC1250,LS_Coint_BD!$B$3:$AQ$1079,AJ$2+1)</f>
        <v>0</v>
      </c>
      <c r="AK1250" s="89">
        <f>VLOOKUP($AC1250,LS_Coint_BD!$B$3:$AQ$1079,AK$2)*$AD1250+VLOOKUP($AC1250,LS_Coint_BD!$B$3:$AQ$1079,AK$2+1)</f>
        <v>0</v>
      </c>
      <c r="AL1250" s="89">
        <f>VLOOKUP($AC1250,LS_Coint_BD!$B$3:$AQ$1079,AL$2)*$AD1250+VLOOKUP($AC1250,LS_Coint_BD!$B$3:$AQ$1079,AL$2+1)</f>
        <v>0</v>
      </c>
      <c r="AM1250" s="89">
        <f>VLOOKUP($AC1250,LS_Coint_BD!$B$3:$AQ$1079,AM$2)*$AD1250+VLOOKUP($AC1250,LS_Coint_BD!$B$3:$AQ$1079,AM$2+1)</f>
        <v>0</v>
      </c>
      <c r="AN1250" s="89">
        <f>VLOOKUP($AC1250,LS_Coint_BD!$B$3:$AQ$1079,AN$2)</f>
        <v>0</v>
      </c>
      <c r="AO1250" s="89">
        <f>VLOOKUP($AC1250,LS_Coint_BD!$B$3:$AQ$1079,AO$2)</f>
        <v>0</v>
      </c>
      <c r="AP1250" s="89">
        <f>VLOOKUP($AC1250,LS_Coint_BD!$B$3:$AQ$1079,AP$2)</f>
        <v>0</v>
      </c>
      <c r="AQ1250" s="89">
        <f>VLOOKUP($AC1250,LS_Coint_BD!$B$3:$AQ$1079,AQ$2)</f>
        <v>0</v>
      </c>
      <c r="AR1250" s="89">
        <f>VLOOKUP($AC1250,LS_Coint_BD!$B$3:$AQ$1079,AR$2)</f>
        <v>0</v>
      </c>
      <c r="AS1250" s="89">
        <f>VLOOKUP($AC1250,LS_Coint_BD!$B$3:$AQ$1079,AS$2)</f>
        <v>0</v>
      </c>
      <c r="AT1250" s="89">
        <f>VLOOKUP($AC1250,LS_Coint_BD!$B$3:$AQ$1079,AT$2)</f>
        <v>0</v>
      </c>
      <c r="AU1250" s="89">
        <f>VLOOKUP($AC1250,LS_Coint_BD!$B$3:$AQ$1079,AU$2)</f>
        <v>0</v>
      </c>
      <c r="AV1250" s="89">
        <f>VLOOKUP($AC1250,LS_Coint_BD!$B$3:$AQ$1079,AV$2)</f>
        <v>0</v>
      </c>
      <c r="AW1250" s="89">
        <f>VLOOKUP($AC1250,LS_Coint_BD!$B$3:$AQ$1079,AW$2)</f>
        <v>0</v>
      </c>
      <c r="AX1250" s="89">
        <f>VLOOKUP($AC1250,LS_Coint_BD!$B$3:$AQ$1079,AX$2)</f>
        <v>0</v>
      </c>
      <c r="AY1250" s="89">
        <f>VLOOKUP($AC1250,LS_Coint_BD!$B$3:$AQ$1079,AY$2)</f>
        <v>0</v>
      </c>
      <c r="AZ1250" s="89">
        <f>VLOOKUP($AC1250,LS_Coint_BD!$B$3:$AQ$1079,AZ$2)</f>
        <v>0</v>
      </c>
      <c r="BA1250" s="89">
        <f>VLOOKUP($AC1250,LS_Coint_BD!$B$3:$AQ$1079,BA$2)</f>
        <v>0</v>
      </c>
      <c r="BB1250" s="89">
        <f>VLOOKUP($AC1250,LS_Coint_BD!$B$3:$AQ$1079,BB$2)</f>
        <v>0</v>
      </c>
      <c r="BC1250" s="89">
        <f>VLOOKUP($AC1250,LS_Coint_BD!$B$3:$AQ$1079,BC$2)</f>
        <v>0</v>
      </c>
      <c r="BD1250" s="89">
        <f t="shared" si="921"/>
        <v>0</v>
      </c>
      <c r="BE1250" s="89">
        <f t="shared" si="922"/>
        <v>0</v>
      </c>
      <c r="BF1250" s="89">
        <f t="shared" si="923"/>
        <v>0</v>
      </c>
      <c r="BG1250" s="89">
        <f t="shared" si="924"/>
        <v>0</v>
      </c>
      <c r="BH1250" s="89">
        <f t="shared" si="925"/>
        <v>0</v>
      </c>
      <c r="BI1250" s="89">
        <f t="shared" si="926"/>
        <v>0</v>
      </c>
      <c r="BJ1250" s="89">
        <f t="shared" si="927"/>
        <v>0</v>
      </c>
      <c r="BK1250" s="89">
        <f t="shared" si="928"/>
        <v>0</v>
      </c>
      <c r="BL1250" s="89">
        <f t="shared" si="929"/>
        <v>0</v>
      </c>
      <c r="BM1250" s="89"/>
      <c r="BN1250" s="26" t="b">
        <f t="shared" si="930"/>
        <v>0</v>
      </c>
      <c r="BO1250" s="26" t="b">
        <f t="shared" si="931"/>
        <v>0</v>
      </c>
      <c r="BP1250" s="26" t="b">
        <f t="shared" si="932"/>
        <v>0</v>
      </c>
      <c r="BQ1250" s="26" t="b">
        <f t="shared" si="933"/>
        <v>0</v>
      </c>
      <c r="BR1250" s="26" t="b">
        <f t="shared" si="934"/>
        <v>0</v>
      </c>
      <c r="BS1250" s="26" t="b">
        <f t="shared" si="935"/>
        <v>0</v>
      </c>
      <c r="BT1250" s="26" t="b">
        <f t="shared" si="936"/>
        <v>0</v>
      </c>
      <c r="BU1250" s="26" t="b">
        <f t="shared" si="937"/>
        <v>0</v>
      </c>
    </row>
    <row r="1251" spans="2:73" ht="15" thickBot="1" x14ac:dyDescent="0.35">
      <c r="B1251" s="17">
        <f>VLOOKUP($AC1251,LS_Coint_BD!$B$3:$D$1079,2)</f>
        <v>0</v>
      </c>
      <c r="C1251" s="87">
        <f>VLOOKUP($AC1251,LS_Coint_BD!$B$3:$D$1079,3)</f>
        <v>0</v>
      </c>
      <c r="D1251" s="68">
        <f t="shared" si="897"/>
        <v>0</v>
      </c>
      <c r="E1251" s="65">
        <f t="shared" si="898"/>
        <v>0</v>
      </c>
      <c r="F1251" s="69">
        <f t="shared" si="899"/>
        <v>0</v>
      </c>
      <c r="G1251" s="68">
        <f t="shared" si="900"/>
        <v>0</v>
      </c>
      <c r="H1251" s="65">
        <f t="shared" si="901"/>
        <v>0</v>
      </c>
      <c r="I1251" s="69">
        <f t="shared" si="902"/>
        <v>0</v>
      </c>
      <c r="J1251" s="68">
        <f t="shared" si="903"/>
        <v>0</v>
      </c>
      <c r="K1251" s="65">
        <f t="shared" si="904"/>
        <v>0</v>
      </c>
      <c r="L1251" s="69">
        <f t="shared" si="905"/>
        <v>0</v>
      </c>
      <c r="M1251" s="68">
        <f t="shared" si="906"/>
        <v>0</v>
      </c>
      <c r="N1251" s="65">
        <f t="shared" si="907"/>
        <v>0</v>
      </c>
      <c r="O1251" s="69">
        <f t="shared" si="908"/>
        <v>0</v>
      </c>
      <c r="P1251" s="68">
        <f t="shared" si="909"/>
        <v>0</v>
      </c>
      <c r="Q1251" s="65">
        <f t="shared" si="910"/>
        <v>0</v>
      </c>
      <c r="R1251" s="69">
        <f t="shared" si="911"/>
        <v>0</v>
      </c>
      <c r="S1251" s="68">
        <f t="shared" si="912"/>
        <v>0</v>
      </c>
      <c r="T1251" s="65">
        <f t="shared" si="913"/>
        <v>0</v>
      </c>
      <c r="U1251" s="69">
        <f t="shared" si="914"/>
        <v>0</v>
      </c>
      <c r="V1251" s="68">
        <f t="shared" si="915"/>
        <v>0</v>
      </c>
      <c r="W1251" s="65">
        <f t="shared" si="916"/>
        <v>0</v>
      </c>
      <c r="X1251" s="69">
        <f t="shared" si="917"/>
        <v>0</v>
      </c>
      <c r="Y1251" s="68">
        <f t="shared" si="918"/>
        <v>0</v>
      </c>
      <c r="Z1251" s="65">
        <f t="shared" si="919"/>
        <v>0</v>
      </c>
      <c r="AA1251" s="69">
        <f t="shared" si="920"/>
        <v>0</v>
      </c>
      <c r="AB1251" s="98">
        <f>SUMIF(BN1251:BU1251,"VERDADEIRO",BN$3:$BU1250)</f>
        <v>0</v>
      </c>
      <c r="AC1251" s="97">
        <f t="shared" si="896"/>
        <v>1248</v>
      </c>
      <c r="AD1251" s="89">
        <f>RTD("tryd.rtdserver",,"COT",B1251,"ULT")</f>
        <v>0</v>
      </c>
      <c r="AE1251" s="89">
        <f>RTD("tryd.rtdserver",,"COT",C1251,"ULT")</f>
        <v>0</v>
      </c>
      <c r="AF1251" s="89">
        <f>VLOOKUP($AC1251,LS_Coint_BD!$B$3:$AQ$1079,AF$2)*$AD1251+VLOOKUP($AC1251,LS_Coint_BD!$B$3:$AQ$1079,AF$2+1)</f>
        <v>0</v>
      </c>
      <c r="AG1251" s="89">
        <f>VLOOKUP($AC1251,LS_Coint_BD!$B$3:$AQ$1079,AG$2)*$AD1251+VLOOKUP($AC1251,LS_Coint_BD!$B$3:$AQ$1079,AG$2+1)</f>
        <v>0</v>
      </c>
      <c r="AH1251" s="89">
        <f>VLOOKUP($AC1251,LS_Coint_BD!$B$3:$AQ$1079,AH$2)*$AD1251+VLOOKUP($AC1251,LS_Coint_BD!$B$3:$AQ$1079,AH$2+1)</f>
        <v>0</v>
      </c>
      <c r="AI1251" s="89">
        <f>VLOOKUP($AC1251,LS_Coint_BD!$B$3:$AQ$1079,AI$2)*$AD1251+VLOOKUP($AC1251,LS_Coint_BD!$B$3:$AQ$1079,AI$2+1)</f>
        <v>0</v>
      </c>
      <c r="AJ1251" s="89">
        <f>VLOOKUP($AC1251,LS_Coint_BD!$B$3:$AQ$1079,AJ$2)*$AD1251+VLOOKUP($AC1251,LS_Coint_BD!$B$3:$AQ$1079,AJ$2+1)</f>
        <v>0</v>
      </c>
      <c r="AK1251" s="89">
        <f>VLOOKUP($AC1251,LS_Coint_BD!$B$3:$AQ$1079,AK$2)*$AD1251+VLOOKUP($AC1251,LS_Coint_BD!$B$3:$AQ$1079,AK$2+1)</f>
        <v>0</v>
      </c>
      <c r="AL1251" s="89">
        <f>VLOOKUP($AC1251,LS_Coint_BD!$B$3:$AQ$1079,AL$2)*$AD1251+VLOOKUP($AC1251,LS_Coint_BD!$B$3:$AQ$1079,AL$2+1)</f>
        <v>0</v>
      </c>
      <c r="AM1251" s="89">
        <f>VLOOKUP($AC1251,LS_Coint_BD!$B$3:$AQ$1079,AM$2)*$AD1251+VLOOKUP($AC1251,LS_Coint_BD!$B$3:$AQ$1079,AM$2+1)</f>
        <v>0</v>
      </c>
      <c r="AN1251" s="89">
        <f>VLOOKUP($AC1251,LS_Coint_BD!$B$3:$AQ$1079,AN$2)</f>
        <v>0</v>
      </c>
      <c r="AO1251" s="89">
        <f>VLOOKUP($AC1251,LS_Coint_BD!$B$3:$AQ$1079,AO$2)</f>
        <v>0</v>
      </c>
      <c r="AP1251" s="89">
        <f>VLOOKUP($AC1251,LS_Coint_BD!$B$3:$AQ$1079,AP$2)</f>
        <v>0</v>
      </c>
      <c r="AQ1251" s="89">
        <f>VLOOKUP($AC1251,LS_Coint_BD!$B$3:$AQ$1079,AQ$2)</f>
        <v>0</v>
      </c>
      <c r="AR1251" s="89">
        <f>VLOOKUP($AC1251,LS_Coint_BD!$B$3:$AQ$1079,AR$2)</f>
        <v>0</v>
      </c>
      <c r="AS1251" s="89">
        <f>VLOOKUP($AC1251,LS_Coint_BD!$B$3:$AQ$1079,AS$2)</f>
        <v>0</v>
      </c>
      <c r="AT1251" s="89">
        <f>VLOOKUP($AC1251,LS_Coint_BD!$B$3:$AQ$1079,AT$2)</f>
        <v>0</v>
      </c>
      <c r="AU1251" s="89">
        <f>VLOOKUP($AC1251,LS_Coint_BD!$B$3:$AQ$1079,AU$2)</f>
        <v>0</v>
      </c>
      <c r="AV1251" s="89">
        <f>VLOOKUP($AC1251,LS_Coint_BD!$B$3:$AQ$1079,AV$2)</f>
        <v>0</v>
      </c>
      <c r="AW1251" s="89">
        <f>VLOOKUP($AC1251,LS_Coint_BD!$B$3:$AQ$1079,AW$2)</f>
        <v>0</v>
      </c>
      <c r="AX1251" s="89">
        <f>VLOOKUP($AC1251,LS_Coint_BD!$B$3:$AQ$1079,AX$2)</f>
        <v>0</v>
      </c>
      <c r="AY1251" s="89">
        <f>VLOOKUP($AC1251,LS_Coint_BD!$B$3:$AQ$1079,AY$2)</f>
        <v>0</v>
      </c>
      <c r="AZ1251" s="89">
        <f>VLOOKUP($AC1251,LS_Coint_BD!$B$3:$AQ$1079,AZ$2)</f>
        <v>0</v>
      </c>
      <c r="BA1251" s="89">
        <f>VLOOKUP($AC1251,LS_Coint_BD!$B$3:$AQ$1079,BA$2)</f>
        <v>0</v>
      </c>
      <c r="BB1251" s="89">
        <f>VLOOKUP($AC1251,LS_Coint_BD!$B$3:$AQ$1079,BB$2)</f>
        <v>0</v>
      </c>
      <c r="BC1251" s="89">
        <f>VLOOKUP($AC1251,LS_Coint_BD!$B$3:$AQ$1079,BC$2)</f>
        <v>0</v>
      </c>
      <c r="BD1251" s="89">
        <f t="shared" si="921"/>
        <v>0</v>
      </c>
      <c r="BE1251" s="89">
        <f t="shared" si="922"/>
        <v>0</v>
      </c>
      <c r="BF1251" s="89">
        <f t="shared" si="923"/>
        <v>0</v>
      </c>
      <c r="BG1251" s="89">
        <f t="shared" si="924"/>
        <v>0</v>
      </c>
      <c r="BH1251" s="89">
        <f t="shared" si="925"/>
        <v>0</v>
      </c>
      <c r="BI1251" s="89">
        <f t="shared" si="926"/>
        <v>0</v>
      </c>
      <c r="BJ1251" s="89">
        <f t="shared" si="927"/>
        <v>0</v>
      </c>
      <c r="BK1251" s="89">
        <f t="shared" si="928"/>
        <v>0</v>
      </c>
      <c r="BL1251" s="89">
        <f t="shared" si="929"/>
        <v>0</v>
      </c>
      <c r="BM1251" s="89"/>
      <c r="BN1251" s="26" t="b">
        <f t="shared" si="930"/>
        <v>0</v>
      </c>
      <c r="BO1251" s="26" t="b">
        <f t="shared" si="931"/>
        <v>0</v>
      </c>
      <c r="BP1251" s="26" t="b">
        <f t="shared" si="932"/>
        <v>0</v>
      </c>
      <c r="BQ1251" s="26" t="b">
        <f t="shared" si="933"/>
        <v>0</v>
      </c>
      <c r="BR1251" s="26" t="b">
        <f t="shared" si="934"/>
        <v>0</v>
      </c>
      <c r="BS1251" s="26" t="b">
        <f t="shared" si="935"/>
        <v>0</v>
      </c>
      <c r="BT1251" s="26" t="b">
        <f t="shared" si="936"/>
        <v>0</v>
      </c>
      <c r="BU1251" s="26" t="b">
        <f t="shared" si="937"/>
        <v>0</v>
      </c>
    </row>
    <row r="1252" spans="2:73" ht="15" thickBot="1" x14ac:dyDescent="0.35">
      <c r="B1252" s="17">
        <f>VLOOKUP($AC1252,LS_Coint_BD!$B$3:$D$1079,2)</f>
        <v>0</v>
      </c>
      <c r="C1252" s="87">
        <f>VLOOKUP($AC1252,LS_Coint_BD!$B$3:$D$1079,3)</f>
        <v>0</v>
      </c>
      <c r="D1252" s="68">
        <f t="shared" si="897"/>
        <v>0</v>
      </c>
      <c r="E1252" s="65">
        <f t="shared" si="898"/>
        <v>0</v>
      </c>
      <c r="F1252" s="69">
        <f t="shared" si="899"/>
        <v>0</v>
      </c>
      <c r="G1252" s="68">
        <f t="shared" si="900"/>
        <v>0</v>
      </c>
      <c r="H1252" s="65">
        <f t="shared" si="901"/>
        <v>0</v>
      </c>
      <c r="I1252" s="69">
        <f t="shared" si="902"/>
        <v>0</v>
      </c>
      <c r="J1252" s="68">
        <f t="shared" si="903"/>
        <v>0</v>
      </c>
      <c r="K1252" s="65">
        <f t="shared" si="904"/>
        <v>0</v>
      </c>
      <c r="L1252" s="69">
        <f t="shared" si="905"/>
        <v>0</v>
      </c>
      <c r="M1252" s="68">
        <f t="shared" si="906"/>
        <v>0</v>
      </c>
      <c r="N1252" s="65">
        <f t="shared" si="907"/>
        <v>0</v>
      </c>
      <c r="O1252" s="69">
        <f t="shared" si="908"/>
        <v>0</v>
      </c>
      <c r="P1252" s="68">
        <f t="shared" si="909"/>
        <v>0</v>
      </c>
      <c r="Q1252" s="65">
        <f t="shared" si="910"/>
        <v>0</v>
      </c>
      <c r="R1252" s="69">
        <f t="shared" si="911"/>
        <v>0</v>
      </c>
      <c r="S1252" s="68">
        <f t="shared" si="912"/>
        <v>0</v>
      </c>
      <c r="T1252" s="65">
        <f t="shared" si="913"/>
        <v>0</v>
      </c>
      <c r="U1252" s="69">
        <f t="shared" si="914"/>
        <v>0</v>
      </c>
      <c r="V1252" s="68">
        <f t="shared" si="915"/>
        <v>0</v>
      </c>
      <c r="W1252" s="65">
        <f t="shared" si="916"/>
        <v>0</v>
      </c>
      <c r="X1252" s="69">
        <f t="shared" si="917"/>
        <v>0</v>
      </c>
      <c r="Y1252" s="68">
        <f t="shared" si="918"/>
        <v>0</v>
      </c>
      <c r="Z1252" s="65">
        <f t="shared" si="919"/>
        <v>0</v>
      </c>
      <c r="AA1252" s="69">
        <f t="shared" si="920"/>
        <v>0</v>
      </c>
      <c r="AB1252" s="98">
        <f>SUMIF(BN1252:BU1252,"VERDADEIRO",BN$3:$BU1251)</f>
        <v>0</v>
      </c>
      <c r="AC1252" s="97">
        <f t="shared" si="896"/>
        <v>1249</v>
      </c>
      <c r="AD1252" s="89">
        <f>RTD("tryd.rtdserver",,"COT",B1252,"ULT")</f>
        <v>0</v>
      </c>
      <c r="AE1252" s="89">
        <f>RTD("tryd.rtdserver",,"COT",C1252,"ULT")</f>
        <v>0</v>
      </c>
      <c r="AF1252" s="89">
        <f>VLOOKUP($AC1252,LS_Coint_BD!$B$3:$AQ$1079,AF$2)*$AD1252+VLOOKUP($AC1252,LS_Coint_BD!$B$3:$AQ$1079,AF$2+1)</f>
        <v>0</v>
      </c>
      <c r="AG1252" s="89">
        <f>VLOOKUP($AC1252,LS_Coint_BD!$B$3:$AQ$1079,AG$2)*$AD1252+VLOOKUP($AC1252,LS_Coint_BD!$B$3:$AQ$1079,AG$2+1)</f>
        <v>0</v>
      </c>
      <c r="AH1252" s="89">
        <f>VLOOKUP($AC1252,LS_Coint_BD!$B$3:$AQ$1079,AH$2)*$AD1252+VLOOKUP($AC1252,LS_Coint_BD!$B$3:$AQ$1079,AH$2+1)</f>
        <v>0</v>
      </c>
      <c r="AI1252" s="89">
        <f>VLOOKUP($AC1252,LS_Coint_BD!$B$3:$AQ$1079,AI$2)*$AD1252+VLOOKUP($AC1252,LS_Coint_BD!$B$3:$AQ$1079,AI$2+1)</f>
        <v>0</v>
      </c>
      <c r="AJ1252" s="89">
        <f>VLOOKUP($AC1252,LS_Coint_BD!$B$3:$AQ$1079,AJ$2)*$AD1252+VLOOKUP($AC1252,LS_Coint_BD!$B$3:$AQ$1079,AJ$2+1)</f>
        <v>0</v>
      </c>
      <c r="AK1252" s="89">
        <f>VLOOKUP($AC1252,LS_Coint_BD!$B$3:$AQ$1079,AK$2)*$AD1252+VLOOKUP($AC1252,LS_Coint_BD!$B$3:$AQ$1079,AK$2+1)</f>
        <v>0</v>
      </c>
      <c r="AL1252" s="89">
        <f>VLOOKUP($AC1252,LS_Coint_BD!$B$3:$AQ$1079,AL$2)*$AD1252+VLOOKUP($AC1252,LS_Coint_BD!$B$3:$AQ$1079,AL$2+1)</f>
        <v>0</v>
      </c>
      <c r="AM1252" s="89">
        <f>VLOOKUP($AC1252,LS_Coint_BD!$B$3:$AQ$1079,AM$2)*$AD1252+VLOOKUP($AC1252,LS_Coint_BD!$B$3:$AQ$1079,AM$2+1)</f>
        <v>0</v>
      </c>
      <c r="AN1252" s="89">
        <f>VLOOKUP($AC1252,LS_Coint_BD!$B$3:$AQ$1079,AN$2)</f>
        <v>0</v>
      </c>
      <c r="AO1252" s="89">
        <f>VLOOKUP($AC1252,LS_Coint_BD!$B$3:$AQ$1079,AO$2)</f>
        <v>0</v>
      </c>
      <c r="AP1252" s="89">
        <f>VLOOKUP($AC1252,LS_Coint_BD!$B$3:$AQ$1079,AP$2)</f>
        <v>0</v>
      </c>
      <c r="AQ1252" s="89">
        <f>VLOOKUP($AC1252,LS_Coint_BD!$B$3:$AQ$1079,AQ$2)</f>
        <v>0</v>
      </c>
      <c r="AR1252" s="89">
        <f>VLOOKUP($AC1252,LS_Coint_BD!$B$3:$AQ$1079,AR$2)</f>
        <v>0</v>
      </c>
      <c r="AS1252" s="89">
        <f>VLOOKUP($AC1252,LS_Coint_BD!$B$3:$AQ$1079,AS$2)</f>
        <v>0</v>
      </c>
      <c r="AT1252" s="89">
        <f>VLOOKUP($AC1252,LS_Coint_BD!$B$3:$AQ$1079,AT$2)</f>
        <v>0</v>
      </c>
      <c r="AU1252" s="89">
        <f>VLOOKUP($AC1252,LS_Coint_BD!$B$3:$AQ$1079,AU$2)</f>
        <v>0</v>
      </c>
      <c r="AV1252" s="89">
        <f>VLOOKUP($AC1252,LS_Coint_BD!$B$3:$AQ$1079,AV$2)</f>
        <v>0</v>
      </c>
      <c r="AW1252" s="89">
        <f>VLOOKUP($AC1252,LS_Coint_BD!$B$3:$AQ$1079,AW$2)</f>
        <v>0</v>
      </c>
      <c r="AX1252" s="89">
        <f>VLOOKUP($AC1252,LS_Coint_BD!$B$3:$AQ$1079,AX$2)</f>
        <v>0</v>
      </c>
      <c r="AY1252" s="89">
        <f>VLOOKUP($AC1252,LS_Coint_BD!$B$3:$AQ$1079,AY$2)</f>
        <v>0</v>
      </c>
      <c r="AZ1252" s="89">
        <f>VLOOKUP($AC1252,LS_Coint_BD!$B$3:$AQ$1079,AZ$2)</f>
        <v>0</v>
      </c>
      <c r="BA1252" s="89">
        <f>VLOOKUP($AC1252,LS_Coint_BD!$B$3:$AQ$1079,BA$2)</f>
        <v>0</v>
      </c>
      <c r="BB1252" s="89">
        <f>VLOOKUP($AC1252,LS_Coint_BD!$B$3:$AQ$1079,BB$2)</f>
        <v>0</v>
      </c>
      <c r="BC1252" s="89">
        <f>VLOOKUP($AC1252,LS_Coint_BD!$B$3:$AQ$1079,BC$2)</f>
        <v>0</v>
      </c>
      <c r="BD1252" s="89">
        <f t="shared" si="921"/>
        <v>0</v>
      </c>
      <c r="BE1252" s="89">
        <f t="shared" si="922"/>
        <v>0</v>
      </c>
      <c r="BF1252" s="89">
        <f t="shared" si="923"/>
        <v>0</v>
      </c>
      <c r="BG1252" s="89">
        <f t="shared" si="924"/>
        <v>0</v>
      </c>
      <c r="BH1252" s="89">
        <f t="shared" si="925"/>
        <v>0</v>
      </c>
      <c r="BI1252" s="89">
        <f t="shared" si="926"/>
        <v>0</v>
      </c>
      <c r="BJ1252" s="89">
        <f t="shared" si="927"/>
        <v>0</v>
      </c>
      <c r="BK1252" s="89">
        <f t="shared" si="928"/>
        <v>0</v>
      </c>
      <c r="BL1252" s="89">
        <f t="shared" si="929"/>
        <v>0</v>
      </c>
      <c r="BM1252" s="89"/>
      <c r="BN1252" s="26" t="b">
        <f t="shared" si="930"/>
        <v>0</v>
      </c>
      <c r="BO1252" s="26" t="b">
        <f t="shared" si="931"/>
        <v>0</v>
      </c>
      <c r="BP1252" s="26" t="b">
        <f t="shared" si="932"/>
        <v>0</v>
      </c>
      <c r="BQ1252" s="26" t="b">
        <f t="shared" si="933"/>
        <v>0</v>
      </c>
      <c r="BR1252" s="26" t="b">
        <f t="shared" si="934"/>
        <v>0</v>
      </c>
      <c r="BS1252" s="26" t="b">
        <f t="shared" si="935"/>
        <v>0</v>
      </c>
      <c r="BT1252" s="26" t="b">
        <f t="shared" si="936"/>
        <v>0</v>
      </c>
      <c r="BU1252" s="26" t="b">
        <f t="shared" si="937"/>
        <v>0</v>
      </c>
    </row>
    <row r="1253" spans="2:73" ht="15" thickBot="1" x14ac:dyDescent="0.35">
      <c r="B1253" s="17">
        <f>VLOOKUP($AC1253,LS_Coint_BD!$B$3:$D$1079,2)</f>
        <v>0</v>
      </c>
      <c r="C1253" s="87">
        <f>VLOOKUP($AC1253,LS_Coint_BD!$B$3:$D$1079,3)</f>
        <v>0</v>
      </c>
      <c r="D1253" s="68">
        <f t="shared" si="897"/>
        <v>0</v>
      </c>
      <c r="E1253" s="65">
        <f t="shared" si="898"/>
        <v>0</v>
      </c>
      <c r="F1253" s="69">
        <f t="shared" si="899"/>
        <v>0</v>
      </c>
      <c r="G1253" s="68">
        <f t="shared" si="900"/>
        <v>0</v>
      </c>
      <c r="H1253" s="65">
        <f t="shared" si="901"/>
        <v>0</v>
      </c>
      <c r="I1253" s="69">
        <f t="shared" si="902"/>
        <v>0</v>
      </c>
      <c r="J1253" s="68">
        <f t="shared" si="903"/>
        <v>0</v>
      </c>
      <c r="K1253" s="65">
        <f t="shared" si="904"/>
        <v>0</v>
      </c>
      <c r="L1253" s="69">
        <f t="shared" si="905"/>
        <v>0</v>
      </c>
      <c r="M1253" s="68">
        <f t="shared" si="906"/>
        <v>0</v>
      </c>
      <c r="N1253" s="65">
        <f t="shared" si="907"/>
        <v>0</v>
      </c>
      <c r="O1253" s="69">
        <f t="shared" si="908"/>
        <v>0</v>
      </c>
      <c r="P1253" s="68">
        <f t="shared" si="909"/>
        <v>0</v>
      </c>
      <c r="Q1253" s="65">
        <f t="shared" si="910"/>
        <v>0</v>
      </c>
      <c r="R1253" s="69">
        <f t="shared" si="911"/>
        <v>0</v>
      </c>
      <c r="S1253" s="68">
        <f t="shared" si="912"/>
        <v>0</v>
      </c>
      <c r="T1253" s="65">
        <f t="shared" si="913"/>
        <v>0</v>
      </c>
      <c r="U1253" s="69">
        <f t="shared" si="914"/>
        <v>0</v>
      </c>
      <c r="V1253" s="68">
        <f t="shared" si="915"/>
        <v>0</v>
      </c>
      <c r="W1253" s="65">
        <f t="shared" si="916"/>
        <v>0</v>
      </c>
      <c r="X1253" s="69">
        <f t="shared" si="917"/>
        <v>0</v>
      </c>
      <c r="Y1253" s="68">
        <f t="shared" si="918"/>
        <v>0</v>
      </c>
      <c r="Z1253" s="65">
        <f t="shared" si="919"/>
        <v>0</v>
      </c>
      <c r="AA1253" s="69">
        <f t="shared" si="920"/>
        <v>0</v>
      </c>
      <c r="AB1253" s="98">
        <f>SUMIF(BN1253:BU1253,"VERDADEIRO",BN$3:$BU1252)</f>
        <v>0</v>
      </c>
      <c r="AC1253" s="97">
        <f t="shared" si="896"/>
        <v>1250</v>
      </c>
      <c r="AD1253" s="89">
        <f>RTD("tryd.rtdserver",,"COT",B1253,"ULT")</f>
        <v>0</v>
      </c>
      <c r="AE1253" s="89">
        <f>RTD("tryd.rtdserver",,"COT",C1253,"ULT")</f>
        <v>0</v>
      </c>
      <c r="AF1253" s="89">
        <f>VLOOKUP($AC1253,LS_Coint_BD!$B$3:$AQ$1079,AF$2)*$AD1253+VLOOKUP($AC1253,LS_Coint_BD!$B$3:$AQ$1079,AF$2+1)</f>
        <v>0</v>
      </c>
      <c r="AG1253" s="89">
        <f>VLOOKUP($AC1253,LS_Coint_BD!$B$3:$AQ$1079,AG$2)*$AD1253+VLOOKUP($AC1253,LS_Coint_BD!$B$3:$AQ$1079,AG$2+1)</f>
        <v>0</v>
      </c>
      <c r="AH1253" s="89">
        <f>VLOOKUP($AC1253,LS_Coint_BD!$B$3:$AQ$1079,AH$2)*$AD1253+VLOOKUP($AC1253,LS_Coint_BD!$B$3:$AQ$1079,AH$2+1)</f>
        <v>0</v>
      </c>
      <c r="AI1253" s="89">
        <f>VLOOKUP($AC1253,LS_Coint_BD!$B$3:$AQ$1079,AI$2)*$AD1253+VLOOKUP($AC1253,LS_Coint_BD!$B$3:$AQ$1079,AI$2+1)</f>
        <v>0</v>
      </c>
      <c r="AJ1253" s="89">
        <f>VLOOKUP($AC1253,LS_Coint_BD!$B$3:$AQ$1079,AJ$2)*$AD1253+VLOOKUP($AC1253,LS_Coint_BD!$B$3:$AQ$1079,AJ$2+1)</f>
        <v>0</v>
      </c>
      <c r="AK1253" s="89">
        <f>VLOOKUP($AC1253,LS_Coint_BD!$B$3:$AQ$1079,AK$2)*$AD1253+VLOOKUP($AC1253,LS_Coint_BD!$B$3:$AQ$1079,AK$2+1)</f>
        <v>0</v>
      </c>
      <c r="AL1253" s="89">
        <f>VLOOKUP($AC1253,LS_Coint_BD!$B$3:$AQ$1079,AL$2)*$AD1253+VLOOKUP($AC1253,LS_Coint_BD!$B$3:$AQ$1079,AL$2+1)</f>
        <v>0</v>
      </c>
      <c r="AM1253" s="89">
        <f>VLOOKUP($AC1253,LS_Coint_BD!$B$3:$AQ$1079,AM$2)*$AD1253+VLOOKUP($AC1253,LS_Coint_BD!$B$3:$AQ$1079,AM$2+1)</f>
        <v>0</v>
      </c>
      <c r="AN1253" s="89">
        <f>VLOOKUP($AC1253,LS_Coint_BD!$B$3:$AQ$1079,AN$2)</f>
        <v>0</v>
      </c>
      <c r="AO1253" s="89">
        <f>VLOOKUP($AC1253,LS_Coint_BD!$B$3:$AQ$1079,AO$2)</f>
        <v>0</v>
      </c>
      <c r="AP1253" s="89">
        <f>VLOOKUP($AC1253,LS_Coint_BD!$B$3:$AQ$1079,AP$2)</f>
        <v>0</v>
      </c>
      <c r="AQ1253" s="89">
        <f>VLOOKUP($AC1253,LS_Coint_BD!$B$3:$AQ$1079,AQ$2)</f>
        <v>0</v>
      </c>
      <c r="AR1253" s="89">
        <f>VLOOKUP($AC1253,LS_Coint_BD!$B$3:$AQ$1079,AR$2)</f>
        <v>0</v>
      </c>
      <c r="AS1253" s="89">
        <f>VLOOKUP($AC1253,LS_Coint_BD!$B$3:$AQ$1079,AS$2)</f>
        <v>0</v>
      </c>
      <c r="AT1253" s="89">
        <f>VLOOKUP($AC1253,LS_Coint_BD!$B$3:$AQ$1079,AT$2)</f>
        <v>0</v>
      </c>
      <c r="AU1253" s="89">
        <f>VLOOKUP($AC1253,LS_Coint_BD!$B$3:$AQ$1079,AU$2)</f>
        <v>0</v>
      </c>
      <c r="AV1253" s="89">
        <f>VLOOKUP($AC1253,LS_Coint_BD!$B$3:$AQ$1079,AV$2)</f>
        <v>0</v>
      </c>
      <c r="AW1253" s="89">
        <f>VLOOKUP($AC1253,LS_Coint_BD!$B$3:$AQ$1079,AW$2)</f>
        <v>0</v>
      </c>
      <c r="AX1253" s="89">
        <f>VLOOKUP($AC1253,LS_Coint_BD!$B$3:$AQ$1079,AX$2)</f>
        <v>0</v>
      </c>
      <c r="AY1253" s="89">
        <f>VLOOKUP($AC1253,LS_Coint_BD!$B$3:$AQ$1079,AY$2)</f>
        <v>0</v>
      </c>
      <c r="AZ1253" s="89">
        <f>VLOOKUP($AC1253,LS_Coint_BD!$B$3:$AQ$1079,AZ$2)</f>
        <v>0</v>
      </c>
      <c r="BA1253" s="89">
        <f>VLOOKUP($AC1253,LS_Coint_BD!$B$3:$AQ$1079,BA$2)</f>
        <v>0</v>
      </c>
      <c r="BB1253" s="89">
        <f>VLOOKUP($AC1253,LS_Coint_BD!$B$3:$AQ$1079,BB$2)</f>
        <v>0</v>
      </c>
      <c r="BC1253" s="89">
        <f>VLOOKUP($AC1253,LS_Coint_BD!$B$3:$AQ$1079,BC$2)</f>
        <v>0</v>
      </c>
      <c r="BD1253" s="89">
        <f t="shared" si="921"/>
        <v>0</v>
      </c>
      <c r="BE1253" s="89">
        <f t="shared" si="922"/>
        <v>0</v>
      </c>
      <c r="BF1253" s="89">
        <f t="shared" si="923"/>
        <v>0</v>
      </c>
      <c r="BG1253" s="89">
        <f t="shared" si="924"/>
        <v>0</v>
      </c>
      <c r="BH1253" s="89">
        <f t="shared" si="925"/>
        <v>0</v>
      </c>
      <c r="BI1253" s="89">
        <f t="shared" si="926"/>
        <v>0</v>
      </c>
      <c r="BJ1253" s="89">
        <f t="shared" si="927"/>
        <v>0</v>
      </c>
      <c r="BK1253" s="89">
        <f t="shared" si="928"/>
        <v>0</v>
      </c>
      <c r="BL1253" s="89">
        <f t="shared" si="929"/>
        <v>0</v>
      </c>
      <c r="BM1253" s="89"/>
      <c r="BN1253" s="26" t="b">
        <f t="shared" si="930"/>
        <v>0</v>
      </c>
      <c r="BO1253" s="26" t="b">
        <f t="shared" si="931"/>
        <v>0</v>
      </c>
      <c r="BP1253" s="26" t="b">
        <f t="shared" si="932"/>
        <v>0</v>
      </c>
      <c r="BQ1253" s="26" t="b">
        <f t="shared" si="933"/>
        <v>0</v>
      </c>
      <c r="BR1253" s="26" t="b">
        <f t="shared" si="934"/>
        <v>0</v>
      </c>
      <c r="BS1253" s="26" t="b">
        <f t="shared" si="935"/>
        <v>0</v>
      </c>
      <c r="BT1253" s="26" t="b">
        <f t="shared" si="936"/>
        <v>0</v>
      </c>
      <c r="BU1253" s="26" t="b">
        <f t="shared" si="937"/>
        <v>0</v>
      </c>
    </row>
    <row r="1254" spans="2:73" ht="15" thickBot="1" x14ac:dyDescent="0.35">
      <c r="B1254" s="17">
        <f>VLOOKUP($AC1254,LS_Coint_BD!$B$3:$D$1079,2)</f>
        <v>0</v>
      </c>
      <c r="C1254" s="87">
        <f>VLOOKUP($AC1254,LS_Coint_BD!$B$3:$D$1079,3)</f>
        <v>0</v>
      </c>
      <c r="D1254" s="68">
        <f t="shared" si="897"/>
        <v>0</v>
      </c>
      <c r="E1254" s="65">
        <f t="shared" si="898"/>
        <v>0</v>
      </c>
      <c r="F1254" s="69">
        <f t="shared" si="899"/>
        <v>0</v>
      </c>
      <c r="G1254" s="68">
        <f t="shared" si="900"/>
        <v>0</v>
      </c>
      <c r="H1254" s="65">
        <f t="shared" si="901"/>
        <v>0</v>
      </c>
      <c r="I1254" s="69">
        <f t="shared" si="902"/>
        <v>0</v>
      </c>
      <c r="J1254" s="68">
        <f t="shared" si="903"/>
        <v>0</v>
      </c>
      <c r="K1254" s="65">
        <f t="shared" si="904"/>
        <v>0</v>
      </c>
      <c r="L1254" s="69">
        <f t="shared" si="905"/>
        <v>0</v>
      </c>
      <c r="M1254" s="68">
        <f t="shared" si="906"/>
        <v>0</v>
      </c>
      <c r="N1254" s="65">
        <f t="shared" si="907"/>
        <v>0</v>
      </c>
      <c r="O1254" s="69">
        <f t="shared" si="908"/>
        <v>0</v>
      </c>
      <c r="P1254" s="68">
        <f t="shared" si="909"/>
        <v>0</v>
      </c>
      <c r="Q1254" s="65">
        <f t="shared" si="910"/>
        <v>0</v>
      </c>
      <c r="R1254" s="69">
        <f t="shared" si="911"/>
        <v>0</v>
      </c>
      <c r="S1254" s="68">
        <f t="shared" si="912"/>
        <v>0</v>
      </c>
      <c r="T1254" s="65">
        <f t="shared" si="913"/>
        <v>0</v>
      </c>
      <c r="U1254" s="69">
        <f t="shared" si="914"/>
        <v>0</v>
      </c>
      <c r="V1254" s="68">
        <f t="shared" si="915"/>
        <v>0</v>
      </c>
      <c r="W1254" s="65">
        <f t="shared" si="916"/>
        <v>0</v>
      </c>
      <c r="X1254" s="69">
        <f t="shared" si="917"/>
        <v>0</v>
      </c>
      <c r="Y1254" s="68">
        <f t="shared" si="918"/>
        <v>0</v>
      </c>
      <c r="Z1254" s="65">
        <f t="shared" si="919"/>
        <v>0</v>
      </c>
      <c r="AA1254" s="69">
        <f t="shared" si="920"/>
        <v>0</v>
      </c>
      <c r="AB1254" s="98">
        <f>SUMIF(BN1254:BU1254,"VERDADEIRO",BN$3:$BU1253)</f>
        <v>0</v>
      </c>
      <c r="AC1254" s="97">
        <f t="shared" si="896"/>
        <v>1251</v>
      </c>
      <c r="AD1254" s="89">
        <f>RTD("tryd.rtdserver",,"COT",B1254,"ULT")</f>
        <v>0</v>
      </c>
      <c r="AE1254" s="89">
        <f>RTD("tryd.rtdserver",,"COT",C1254,"ULT")</f>
        <v>0</v>
      </c>
      <c r="AF1254" s="89">
        <f>VLOOKUP($AC1254,LS_Coint_BD!$B$3:$AQ$1079,AF$2)*$AD1254+VLOOKUP($AC1254,LS_Coint_BD!$B$3:$AQ$1079,AF$2+1)</f>
        <v>0</v>
      </c>
      <c r="AG1254" s="89">
        <f>VLOOKUP($AC1254,LS_Coint_BD!$B$3:$AQ$1079,AG$2)*$AD1254+VLOOKUP($AC1254,LS_Coint_BD!$B$3:$AQ$1079,AG$2+1)</f>
        <v>0</v>
      </c>
      <c r="AH1254" s="89">
        <f>VLOOKUP($AC1254,LS_Coint_BD!$B$3:$AQ$1079,AH$2)*$AD1254+VLOOKUP($AC1254,LS_Coint_BD!$B$3:$AQ$1079,AH$2+1)</f>
        <v>0</v>
      </c>
      <c r="AI1254" s="89">
        <f>VLOOKUP($AC1254,LS_Coint_BD!$B$3:$AQ$1079,AI$2)*$AD1254+VLOOKUP($AC1254,LS_Coint_BD!$B$3:$AQ$1079,AI$2+1)</f>
        <v>0</v>
      </c>
      <c r="AJ1254" s="89">
        <f>VLOOKUP($AC1254,LS_Coint_BD!$B$3:$AQ$1079,AJ$2)*$AD1254+VLOOKUP($AC1254,LS_Coint_BD!$B$3:$AQ$1079,AJ$2+1)</f>
        <v>0</v>
      </c>
      <c r="AK1254" s="89">
        <f>VLOOKUP($AC1254,LS_Coint_BD!$B$3:$AQ$1079,AK$2)*$AD1254+VLOOKUP($AC1254,LS_Coint_BD!$B$3:$AQ$1079,AK$2+1)</f>
        <v>0</v>
      </c>
      <c r="AL1254" s="89">
        <f>VLOOKUP($AC1254,LS_Coint_BD!$B$3:$AQ$1079,AL$2)*$AD1254+VLOOKUP($AC1254,LS_Coint_BD!$B$3:$AQ$1079,AL$2+1)</f>
        <v>0</v>
      </c>
      <c r="AM1254" s="89">
        <f>VLOOKUP($AC1254,LS_Coint_BD!$B$3:$AQ$1079,AM$2)*$AD1254+VLOOKUP($AC1254,LS_Coint_BD!$B$3:$AQ$1079,AM$2+1)</f>
        <v>0</v>
      </c>
      <c r="AN1254" s="89">
        <f>VLOOKUP($AC1254,LS_Coint_BD!$B$3:$AQ$1079,AN$2)</f>
        <v>0</v>
      </c>
      <c r="AO1254" s="89">
        <f>VLOOKUP($AC1254,LS_Coint_BD!$B$3:$AQ$1079,AO$2)</f>
        <v>0</v>
      </c>
      <c r="AP1254" s="89">
        <f>VLOOKUP($AC1254,LS_Coint_BD!$B$3:$AQ$1079,AP$2)</f>
        <v>0</v>
      </c>
      <c r="AQ1254" s="89">
        <f>VLOOKUP($AC1254,LS_Coint_BD!$B$3:$AQ$1079,AQ$2)</f>
        <v>0</v>
      </c>
      <c r="AR1254" s="89">
        <f>VLOOKUP($AC1254,LS_Coint_BD!$B$3:$AQ$1079,AR$2)</f>
        <v>0</v>
      </c>
      <c r="AS1254" s="89">
        <f>VLOOKUP($AC1254,LS_Coint_BD!$B$3:$AQ$1079,AS$2)</f>
        <v>0</v>
      </c>
      <c r="AT1254" s="89">
        <f>VLOOKUP($AC1254,LS_Coint_BD!$B$3:$AQ$1079,AT$2)</f>
        <v>0</v>
      </c>
      <c r="AU1254" s="89">
        <f>VLOOKUP($AC1254,LS_Coint_BD!$B$3:$AQ$1079,AU$2)</f>
        <v>0</v>
      </c>
      <c r="AV1254" s="89">
        <f>VLOOKUP($AC1254,LS_Coint_BD!$B$3:$AQ$1079,AV$2)</f>
        <v>0</v>
      </c>
      <c r="AW1254" s="89">
        <f>VLOOKUP($AC1254,LS_Coint_BD!$B$3:$AQ$1079,AW$2)</f>
        <v>0</v>
      </c>
      <c r="AX1254" s="89">
        <f>VLOOKUP($AC1254,LS_Coint_BD!$B$3:$AQ$1079,AX$2)</f>
        <v>0</v>
      </c>
      <c r="AY1254" s="89">
        <f>VLOOKUP($AC1254,LS_Coint_BD!$B$3:$AQ$1079,AY$2)</f>
        <v>0</v>
      </c>
      <c r="AZ1254" s="89">
        <f>VLOOKUP($AC1254,LS_Coint_BD!$B$3:$AQ$1079,AZ$2)</f>
        <v>0</v>
      </c>
      <c r="BA1254" s="89">
        <f>VLOOKUP($AC1254,LS_Coint_BD!$B$3:$AQ$1079,BA$2)</f>
        <v>0</v>
      </c>
      <c r="BB1254" s="89">
        <f>VLOOKUP($AC1254,LS_Coint_BD!$B$3:$AQ$1079,BB$2)</f>
        <v>0</v>
      </c>
      <c r="BC1254" s="89">
        <f>VLOOKUP($AC1254,LS_Coint_BD!$B$3:$AQ$1079,BC$2)</f>
        <v>0</v>
      </c>
      <c r="BD1254" s="89">
        <f t="shared" si="921"/>
        <v>0</v>
      </c>
      <c r="BE1254" s="89">
        <f t="shared" si="922"/>
        <v>0</v>
      </c>
      <c r="BF1254" s="89">
        <f t="shared" si="923"/>
        <v>0</v>
      </c>
      <c r="BG1254" s="89">
        <f t="shared" si="924"/>
        <v>0</v>
      </c>
      <c r="BH1254" s="89">
        <f t="shared" si="925"/>
        <v>0</v>
      </c>
      <c r="BI1254" s="89">
        <f t="shared" si="926"/>
        <v>0</v>
      </c>
      <c r="BJ1254" s="89">
        <f t="shared" si="927"/>
        <v>0</v>
      </c>
      <c r="BK1254" s="89">
        <f t="shared" si="928"/>
        <v>0</v>
      </c>
      <c r="BL1254" s="89">
        <f t="shared" si="929"/>
        <v>0</v>
      </c>
      <c r="BM1254" s="89"/>
      <c r="BN1254" s="26" t="b">
        <f t="shared" si="930"/>
        <v>0</v>
      </c>
      <c r="BO1254" s="26" t="b">
        <f t="shared" si="931"/>
        <v>0</v>
      </c>
      <c r="BP1254" s="26" t="b">
        <f t="shared" si="932"/>
        <v>0</v>
      </c>
      <c r="BQ1254" s="26" t="b">
        <f t="shared" si="933"/>
        <v>0</v>
      </c>
      <c r="BR1254" s="26" t="b">
        <f t="shared" si="934"/>
        <v>0</v>
      </c>
      <c r="BS1254" s="26" t="b">
        <f t="shared" si="935"/>
        <v>0</v>
      </c>
      <c r="BT1254" s="26" t="b">
        <f t="shared" si="936"/>
        <v>0</v>
      </c>
      <c r="BU1254" s="26" t="b">
        <f t="shared" si="937"/>
        <v>0</v>
      </c>
    </row>
    <row r="1255" spans="2:73" ht="15" thickBot="1" x14ac:dyDescent="0.35">
      <c r="B1255" s="17">
        <f>VLOOKUP($AC1255,LS_Coint_BD!$B$3:$D$1079,2)</f>
        <v>0</v>
      </c>
      <c r="C1255" s="87">
        <f>VLOOKUP($AC1255,LS_Coint_BD!$B$3:$D$1079,3)</f>
        <v>0</v>
      </c>
      <c r="D1255" s="68">
        <f t="shared" si="897"/>
        <v>0</v>
      </c>
      <c r="E1255" s="65">
        <f t="shared" si="898"/>
        <v>0</v>
      </c>
      <c r="F1255" s="69">
        <f t="shared" si="899"/>
        <v>0</v>
      </c>
      <c r="G1255" s="68">
        <f t="shared" si="900"/>
        <v>0</v>
      </c>
      <c r="H1255" s="65">
        <f t="shared" si="901"/>
        <v>0</v>
      </c>
      <c r="I1255" s="69">
        <f t="shared" si="902"/>
        <v>0</v>
      </c>
      <c r="J1255" s="68">
        <f t="shared" si="903"/>
        <v>0</v>
      </c>
      <c r="K1255" s="65">
        <f t="shared" si="904"/>
        <v>0</v>
      </c>
      <c r="L1255" s="69">
        <f t="shared" si="905"/>
        <v>0</v>
      </c>
      <c r="M1255" s="68">
        <f t="shared" si="906"/>
        <v>0</v>
      </c>
      <c r="N1255" s="65">
        <f t="shared" si="907"/>
        <v>0</v>
      </c>
      <c r="O1255" s="69">
        <f t="shared" si="908"/>
        <v>0</v>
      </c>
      <c r="P1255" s="68">
        <f t="shared" si="909"/>
        <v>0</v>
      </c>
      <c r="Q1255" s="65">
        <f t="shared" si="910"/>
        <v>0</v>
      </c>
      <c r="R1255" s="69">
        <f t="shared" si="911"/>
        <v>0</v>
      </c>
      <c r="S1255" s="68">
        <f t="shared" si="912"/>
        <v>0</v>
      </c>
      <c r="T1255" s="65">
        <f t="shared" si="913"/>
        <v>0</v>
      </c>
      <c r="U1255" s="69">
        <f t="shared" si="914"/>
        <v>0</v>
      </c>
      <c r="V1255" s="68">
        <f t="shared" si="915"/>
        <v>0</v>
      </c>
      <c r="W1255" s="65">
        <f t="shared" si="916"/>
        <v>0</v>
      </c>
      <c r="X1255" s="69">
        <f t="shared" si="917"/>
        <v>0</v>
      </c>
      <c r="Y1255" s="68">
        <f t="shared" si="918"/>
        <v>0</v>
      </c>
      <c r="Z1255" s="65">
        <f t="shared" si="919"/>
        <v>0</v>
      </c>
      <c r="AA1255" s="69">
        <f t="shared" si="920"/>
        <v>0</v>
      </c>
      <c r="AB1255" s="98">
        <f>SUMIF(BN1255:BU1255,"VERDADEIRO",BN$3:$BU1254)</f>
        <v>0</v>
      </c>
      <c r="AC1255" s="97">
        <f t="shared" si="896"/>
        <v>1252</v>
      </c>
      <c r="AD1255" s="89">
        <f>RTD("tryd.rtdserver",,"COT",B1255,"ULT")</f>
        <v>0</v>
      </c>
      <c r="AE1255" s="89">
        <f>RTD("tryd.rtdserver",,"COT",C1255,"ULT")</f>
        <v>0</v>
      </c>
      <c r="AF1255" s="89">
        <f>VLOOKUP($AC1255,LS_Coint_BD!$B$3:$AQ$1079,AF$2)*$AD1255+VLOOKUP($AC1255,LS_Coint_BD!$B$3:$AQ$1079,AF$2+1)</f>
        <v>0</v>
      </c>
      <c r="AG1255" s="89">
        <f>VLOOKUP($AC1255,LS_Coint_BD!$B$3:$AQ$1079,AG$2)*$AD1255+VLOOKUP($AC1255,LS_Coint_BD!$B$3:$AQ$1079,AG$2+1)</f>
        <v>0</v>
      </c>
      <c r="AH1255" s="89">
        <f>VLOOKUP($AC1255,LS_Coint_BD!$B$3:$AQ$1079,AH$2)*$AD1255+VLOOKUP($AC1255,LS_Coint_BD!$B$3:$AQ$1079,AH$2+1)</f>
        <v>0</v>
      </c>
      <c r="AI1255" s="89">
        <f>VLOOKUP($AC1255,LS_Coint_BD!$B$3:$AQ$1079,AI$2)*$AD1255+VLOOKUP($AC1255,LS_Coint_BD!$B$3:$AQ$1079,AI$2+1)</f>
        <v>0</v>
      </c>
      <c r="AJ1255" s="89">
        <f>VLOOKUP($AC1255,LS_Coint_BD!$B$3:$AQ$1079,AJ$2)*$AD1255+VLOOKUP($AC1255,LS_Coint_BD!$B$3:$AQ$1079,AJ$2+1)</f>
        <v>0</v>
      </c>
      <c r="AK1255" s="89">
        <f>VLOOKUP($AC1255,LS_Coint_BD!$B$3:$AQ$1079,AK$2)*$AD1255+VLOOKUP($AC1255,LS_Coint_BD!$B$3:$AQ$1079,AK$2+1)</f>
        <v>0</v>
      </c>
      <c r="AL1255" s="89">
        <f>VLOOKUP($AC1255,LS_Coint_BD!$B$3:$AQ$1079,AL$2)*$AD1255+VLOOKUP($AC1255,LS_Coint_BD!$B$3:$AQ$1079,AL$2+1)</f>
        <v>0</v>
      </c>
      <c r="AM1255" s="89">
        <f>VLOOKUP($AC1255,LS_Coint_BD!$B$3:$AQ$1079,AM$2)*$AD1255+VLOOKUP($AC1255,LS_Coint_BD!$B$3:$AQ$1079,AM$2+1)</f>
        <v>0</v>
      </c>
      <c r="AN1255" s="89">
        <f>VLOOKUP($AC1255,LS_Coint_BD!$B$3:$AQ$1079,AN$2)</f>
        <v>0</v>
      </c>
      <c r="AO1255" s="89">
        <f>VLOOKUP($AC1255,LS_Coint_BD!$B$3:$AQ$1079,AO$2)</f>
        <v>0</v>
      </c>
      <c r="AP1255" s="89">
        <f>VLOOKUP($AC1255,LS_Coint_BD!$B$3:$AQ$1079,AP$2)</f>
        <v>0</v>
      </c>
      <c r="AQ1255" s="89">
        <f>VLOOKUP($AC1255,LS_Coint_BD!$B$3:$AQ$1079,AQ$2)</f>
        <v>0</v>
      </c>
      <c r="AR1255" s="89">
        <f>VLOOKUP($AC1255,LS_Coint_BD!$B$3:$AQ$1079,AR$2)</f>
        <v>0</v>
      </c>
      <c r="AS1255" s="89">
        <f>VLOOKUP($AC1255,LS_Coint_BD!$B$3:$AQ$1079,AS$2)</f>
        <v>0</v>
      </c>
      <c r="AT1255" s="89">
        <f>VLOOKUP($AC1255,LS_Coint_BD!$B$3:$AQ$1079,AT$2)</f>
        <v>0</v>
      </c>
      <c r="AU1255" s="89">
        <f>VLOOKUP($AC1255,LS_Coint_BD!$B$3:$AQ$1079,AU$2)</f>
        <v>0</v>
      </c>
      <c r="AV1255" s="89">
        <f>VLOOKUP($AC1255,LS_Coint_BD!$B$3:$AQ$1079,AV$2)</f>
        <v>0</v>
      </c>
      <c r="AW1255" s="89">
        <f>VLOOKUP($AC1255,LS_Coint_BD!$B$3:$AQ$1079,AW$2)</f>
        <v>0</v>
      </c>
      <c r="AX1255" s="89">
        <f>VLOOKUP($AC1255,LS_Coint_BD!$B$3:$AQ$1079,AX$2)</f>
        <v>0</v>
      </c>
      <c r="AY1255" s="89">
        <f>VLOOKUP($AC1255,LS_Coint_BD!$B$3:$AQ$1079,AY$2)</f>
        <v>0</v>
      </c>
      <c r="AZ1255" s="89">
        <f>VLOOKUP($AC1255,LS_Coint_BD!$B$3:$AQ$1079,AZ$2)</f>
        <v>0</v>
      </c>
      <c r="BA1255" s="89">
        <f>VLOOKUP($AC1255,LS_Coint_BD!$B$3:$AQ$1079,BA$2)</f>
        <v>0</v>
      </c>
      <c r="BB1255" s="89">
        <f>VLOOKUP($AC1255,LS_Coint_BD!$B$3:$AQ$1079,BB$2)</f>
        <v>0</v>
      </c>
      <c r="BC1255" s="89">
        <f>VLOOKUP($AC1255,LS_Coint_BD!$B$3:$AQ$1079,BC$2)</f>
        <v>0</v>
      </c>
      <c r="BD1255" s="89">
        <f t="shared" si="921"/>
        <v>0</v>
      </c>
      <c r="BE1255" s="89">
        <f t="shared" si="922"/>
        <v>0</v>
      </c>
      <c r="BF1255" s="89">
        <f t="shared" si="923"/>
        <v>0</v>
      </c>
      <c r="BG1255" s="89">
        <f t="shared" si="924"/>
        <v>0</v>
      </c>
      <c r="BH1255" s="89">
        <f t="shared" si="925"/>
        <v>0</v>
      </c>
      <c r="BI1255" s="89">
        <f t="shared" si="926"/>
        <v>0</v>
      </c>
      <c r="BJ1255" s="89">
        <f t="shared" si="927"/>
        <v>0</v>
      </c>
      <c r="BK1255" s="89">
        <f t="shared" si="928"/>
        <v>0</v>
      </c>
      <c r="BL1255" s="89">
        <f t="shared" si="929"/>
        <v>0</v>
      </c>
      <c r="BM1255" s="89"/>
      <c r="BN1255" s="26" t="b">
        <f t="shared" si="930"/>
        <v>0</v>
      </c>
      <c r="BO1255" s="26" t="b">
        <f t="shared" si="931"/>
        <v>0</v>
      </c>
      <c r="BP1255" s="26" t="b">
        <f t="shared" si="932"/>
        <v>0</v>
      </c>
      <c r="BQ1255" s="26" t="b">
        <f t="shared" si="933"/>
        <v>0</v>
      </c>
      <c r="BR1255" s="26" t="b">
        <f t="shared" si="934"/>
        <v>0</v>
      </c>
      <c r="BS1255" s="26" t="b">
        <f t="shared" si="935"/>
        <v>0</v>
      </c>
      <c r="BT1255" s="26" t="b">
        <f t="shared" si="936"/>
        <v>0</v>
      </c>
      <c r="BU1255" s="26" t="b">
        <f t="shared" si="937"/>
        <v>0</v>
      </c>
    </row>
    <row r="1256" spans="2:73" ht="15" thickBot="1" x14ac:dyDescent="0.35">
      <c r="B1256" s="17">
        <f>VLOOKUP($AC1256,LS_Coint_BD!$B$3:$D$1079,2)</f>
        <v>0</v>
      </c>
      <c r="C1256" s="87">
        <f>VLOOKUP($AC1256,LS_Coint_BD!$B$3:$D$1079,3)</f>
        <v>0</v>
      </c>
      <c r="D1256" s="68">
        <f t="shared" si="897"/>
        <v>0</v>
      </c>
      <c r="E1256" s="65">
        <f t="shared" si="898"/>
        <v>0</v>
      </c>
      <c r="F1256" s="69">
        <f t="shared" si="899"/>
        <v>0</v>
      </c>
      <c r="G1256" s="68">
        <f t="shared" si="900"/>
        <v>0</v>
      </c>
      <c r="H1256" s="65">
        <f t="shared" si="901"/>
        <v>0</v>
      </c>
      <c r="I1256" s="69">
        <f t="shared" si="902"/>
        <v>0</v>
      </c>
      <c r="J1256" s="68">
        <f t="shared" si="903"/>
        <v>0</v>
      </c>
      <c r="K1256" s="65">
        <f t="shared" si="904"/>
        <v>0</v>
      </c>
      <c r="L1256" s="69">
        <f t="shared" si="905"/>
        <v>0</v>
      </c>
      <c r="M1256" s="68">
        <f t="shared" si="906"/>
        <v>0</v>
      </c>
      <c r="N1256" s="65">
        <f t="shared" si="907"/>
        <v>0</v>
      </c>
      <c r="O1256" s="69">
        <f t="shared" si="908"/>
        <v>0</v>
      </c>
      <c r="P1256" s="68">
        <f t="shared" si="909"/>
        <v>0</v>
      </c>
      <c r="Q1256" s="65">
        <f t="shared" si="910"/>
        <v>0</v>
      </c>
      <c r="R1256" s="69">
        <f t="shared" si="911"/>
        <v>0</v>
      </c>
      <c r="S1256" s="68">
        <f t="shared" si="912"/>
        <v>0</v>
      </c>
      <c r="T1256" s="65">
        <f t="shared" si="913"/>
        <v>0</v>
      </c>
      <c r="U1256" s="69">
        <f t="shared" si="914"/>
        <v>0</v>
      </c>
      <c r="V1256" s="68">
        <f t="shared" si="915"/>
        <v>0</v>
      </c>
      <c r="W1256" s="65">
        <f t="shared" si="916"/>
        <v>0</v>
      </c>
      <c r="X1256" s="69">
        <f t="shared" si="917"/>
        <v>0</v>
      </c>
      <c r="Y1256" s="68">
        <f t="shared" si="918"/>
        <v>0</v>
      </c>
      <c r="Z1256" s="65">
        <f t="shared" si="919"/>
        <v>0</v>
      </c>
      <c r="AA1256" s="69">
        <f t="shared" si="920"/>
        <v>0</v>
      </c>
      <c r="AB1256" s="98">
        <f>SUMIF(BN1256:BU1256,"VERDADEIRO",BN$3:$BU1255)</f>
        <v>0</v>
      </c>
      <c r="AC1256" s="97">
        <f t="shared" si="896"/>
        <v>1253</v>
      </c>
      <c r="AD1256" s="89">
        <f>RTD("tryd.rtdserver",,"COT",B1256,"ULT")</f>
        <v>0</v>
      </c>
      <c r="AE1256" s="89">
        <f>RTD("tryd.rtdserver",,"COT",C1256,"ULT")</f>
        <v>0</v>
      </c>
      <c r="AF1256" s="89">
        <f>VLOOKUP($AC1256,LS_Coint_BD!$B$3:$AQ$1079,AF$2)*$AD1256+VLOOKUP($AC1256,LS_Coint_BD!$B$3:$AQ$1079,AF$2+1)</f>
        <v>0</v>
      </c>
      <c r="AG1256" s="89">
        <f>VLOOKUP($AC1256,LS_Coint_BD!$B$3:$AQ$1079,AG$2)*$AD1256+VLOOKUP($AC1256,LS_Coint_BD!$B$3:$AQ$1079,AG$2+1)</f>
        <v>0</v>
      </c>
      <c r="AH1256" s="89">
        <f>VLOOKUP($AC1256,LS_Coint_BD!$B$3:$AQ$1079,AH$2)*$AD1256+VLOOKUP($AC1256,LS_Coint_BD!$B$3:$AQ$1079,AH$2+1)</f>
        <v>0</v>
      </c>
      <c r="AI1256" s="89">
        <f>VLOOKUP($AC1256,LS_Coint_BD!$B$3:$AQ$1079,AI$2)*$AD1256+VLOOKUP($AC1256,LS_Coint_BD!$B$3:$AQ$1079,AI$2+1)</f>
        <v>0</v>
      </c>
      <c r="AJ1256" s="89">
        <f>VLOOKUP($AC1256,LS_Coint_BD!$B$3:$AQ$1079,AJ$2)*$AD1256+VLOOKUP($AC1256,LS_Coint_BD!$B$3:$AQ$1079,AJ$2+1)</f>
        <v>0</v>
      </c>
      <c r="AK1256" s="89">
        <f>VLOOKUP($AC1256,LS_Coint_BD!$B$3:$AQ$1079,AK$2)*$AD1256+VLOOKUP($AC1256,LS_Coint_BD!$B$3:$AQ$1079,AK$2+1)</f>
        <v>0</v>
      </c>
      <c r="AL1256" s="89">
        <f>VLOOKUP($AC1256,LS_Coint_BD!$B$3:$AQ$1079,AL$2)*$AD1256+VLOOKUP($AC1256,LS_Coint_BD!$B$3:$AQ$1079,AL$2+1)</f>
        <v>0</v>
      </c>
      <c r="AM1256" s="89">
        <f>VLOOKUP($AC1256,LS_Coint_BD!$B$3:$AQ$1079,AM$2)*$AD1256+VLOOKUP($AC1256,LS_Coint_BD!$B$3:$AQ$1079,AM$2+1)</f>
        <v>0</v>
      </c>
      <c r="AN1256" s="89">
        <f>VLOOKUP($AC1256,LS_Coint_BD!$B$3:$AQ$1079,AN$2)</f>
        <v>0</v>
      </c>
      <c r="AO1256" s="89">
        <f>VLOOKUP($AC1256,LS_Coint_BD!$B$3:$AQ$1079,AO$2)</f>
        <v>0</v>
      </c>
      <c r="AP1256" s="89">
        <f>VLOOKUP($AC1256,LS_Coint_BD!$B$3:$AQ$1079,AP$2)</f>
        <v>0</v>
      </c>
      <c r="AQ1256" s="89">
        <f>VLOOKUP($AC1256,LS_Coint_BD!$B$3:$AQ$1079,AQ$2)</f>
        <v>0</v>
      </c>
      <c r="AR1256" s="89">
        <f>VLOOKUP($AC1256,LS_Coint_BD!$B$3:$AQ$1079,AR$2)</f>
        <v>0</v>
      </c>
      <c r="AS1256" s="89">
        <f>VLOOKUP($AC1256,LS_Coint_BD!$B$3:$AQ$1079,AS$2)</f>
        <v>0</v>
      </c>
      <c r="AT1256" s="89">
        <f>VLOOKUP($AC1256,LS_Coint_BD!$B$3:$AQ$1079,AT$2)</f>
        <v>0</v>
      </c>
      <c r="AU1256" s="89">
        <f>VLOOKUP($AC1256,LS_Coint_BD!$B$3:$AQ$1079,AU$2)</f>
        <v>0</v>
      </c>
      <c r="AV1256" s="89">
        <f>VLOOKUP($AC1256,LS_Coint_BD!$B$3:$AQ$1079,AV$2)</f>
        <v>0</v>
      </c>
      <c r="AW1256" s="89">
        <f>VLOOKUP($AC1256,LS_Coint_BD!$B$3:$AQ$1079,AW$2)</f>
        <v>0</v>
      </c>
      <c r="AX1256" s="89">
        <f>VLOOKUP($AC1256,LS_Coint_BD!$B$3:$AQ$1079,AX$2)</f>
        <v>0</v>
      </c>
      <c r="AY1256" s="89">
        <f>VLOOKUP($AC1256,LS_Coint_BD!$B$3:$AQ$1079,AY$2)</f>
        <v>0</v>
      </c>
      <c r="AZ1256" s="89">
        <f>VLOOKUP($AC1256,LS_Coint_BD!$B$3:$AQ$1079,AZ$2)</f>
        <v>0</v>
      </c>
      <c r="BA1256" s="89">
        <f>VLOOKUP($AC1256,LS_Coint_BD!$B$3:$AQ$1079,BA$2)</f>
        <v>0</v>
      </c>
      <c r="BB1256" s="89">
        <f>VLOOKUP($AC1256,LS_Coint_BD!$B$3:$AQ$1079,BB$2)</f>
        <v>0</v>
      </c>
      <c r="BC1256" s="89">
        <f>VLOOKUP($AC1256,LS_Coint_BD!$B$3:$AQ$1079,BC$2)</f>
        <v>0</v>
      </c>
      <c r="BD1256" s="89">
        <f t="shared" si="921"/>
        <v>0</v>
      </c>
      <c r="BE1256" s="89">
        <f t="shared" si="922"/>
        <v>0</v>
      </c>
      <c r="BF1256" s="89">
        <f t="shared" si="923"/>
        <v>0</v>
      </c>
      <c r="BG1256" s="89">
        <f t="shared" si="924"/>
        <v>0</v>
      </c>
      <c r="BH1256" s="89">
        <f t="shared" si="925"/>
        <v>0</v>
      </c>
      <c r="BI1256" s="89">
        <f t="shared" si="926"/>
        <v>0</v>
      </c>
      <c r="BJ1256" s="89">
        <f t="shared" si="927"/>
        <v>0</v>
      </c>
      <c r="BK1256" s="89">
        <f t="shared" si="928"/>
        <v>0</v>
      </c>
      <c r="BL1256" s="89">
        <f t="shared" si="929"/>
        <v>0</v>
      </c>
      <c r="BM1256" s="89"/>
      <c r="BN1256" s="26" t="b">
        <f t="shared" si="930"/>
        <v>0</v>
      </c>
      <c r="BO1256" s="26" t="b">
        <f t="shared" si="931"/>
        <v>0</v>
      </c>
      <c r="BP1256" s="26" t="b">
        <f t="shared" si="932"/>
        <v>0</v>
      </c>
      <c r="BQ1256" s="26" t="b">
        <f t="shared" si="933"/>
        <v>0</v>
      </c>
      <c r="BR1256" s="26" t="b">
        <f t="shared" si="934"/>
        <v>0</v>
      </c>
      <c r="BS1256" s="26" t="b">
        <f t="shared" si="935"/>
        <v>0</v>
      </c>
      <c r="BT1256" s="26" t="b">
        <f t="shared" si="936"/>
        <v>0</v>
      </c>
      <c r="BU1256" s="26" t="b">
        <f t="shared" si="937"/>
        <v>0</v>
      </c>
    </row>
    <row r="1257" spans="2:73" ht="15" thickBot="1" x14ac:dyDescent="0.35">
      <c r="B1257" s="17">
        <f>VLOOKUP($AC1257,LS_Coint_BD!$B$3:$D$1079,2)</f>
        <v>0</v>
      </c>
      <c r="C1257" s="87">
        <f>VLOOKUP($AC1257,LS_Coint_BD!$B$3:$D$1079,3)</f>
        <v>0</v>
      </c>
      <c r="D1257" s="68">
        <f t="shared" si="897"/>
        <v>0</v>
      </c>
      <c r="E1257" s="65">
        <f t="shared" si="898"/>
        <v>0</v>
      </c>
      <c r="F1257" s="69">
        <f t="shared" si="899"/>
        <v>0</v>
      </c>
      <c r="G1257" s="68">
        <f t="shared" si="900"/>
        <v>0</v>
      </c>
      <c r="H1257" s="65">
        <f t="shared" si="901"/>
        <v>0</v>
      </c>
      <c r="I1257" s="69">
        <f t="shared" si="902"/>
        <v>0</v>
      </c>
      <c r="J1257" s="68">
        <f t="shared" si="903"/>
        <v>0</v>
      </c>
      <c r="K1257" s="65">
        <f t="shared" si="904"/>
        <v>0</v>
      </c>
      <c r="L1257" s="69">
        <f t="shared" si="905"/>
        <v>0</v>
      </c>
      <c r="M1257" s="68">
        <f t="shared" si="906"/>
        <v>0</v>
      </c>
      <c r="N1257" s="65">
        <f t="shared" si="907"/>
        <v>0</v>
      </c>
      <c r="O1257" s="69">
        <f t="shared" si="908"/>
        <v>0</v>
      </c>
      <c r="P1257" s="68">
        <f t="shared" si="909"/>
        <v>0</v>
      </c>
      <c r="Q1257" s="65">
        <f t="shared" si="910"/>
        <v>0</v>
      </c>
      <c r="R1257" s="69">
        <f t="shared" si="911"/>
        <v>0</v>
      </c>
      <c r="S1257" s="68">
        <f t="shared" si="912"/>
        <v>0</v>
      </c>
      <c r="T1257" s="65">
        <f t="shared" si="913"/>
        <v>0</v>
      </c>
      <c r="U1257" s="69">
        <f t="shared" si="914"/>
        <v>0</v>
      </c>
      <c r="V1257" s="68">
        <f t="shared" si="915"/>
        <v>0</v>
      </c>
      <c r="W1257" s="65">
        <f t="shared" si="916"/>
        <v>0</v>
      </c>
      <c r="X1257" s="69">
        <f t="shared" si="917"/>
        <v>0</v>
      </c>
      <c r="Y1257" s="68">
        <f t="shared" si="918"/>
        <v>0</v>
      </c>
      <c r="Z1257" s="65">
        <f t="shared" si="919"/>
        <v>0</v>
      </c>
      <c r="AA1257" s="69">
        <f t="shared" si="920"/>
        <v>0</v>
      </c>
      <c r="AB1257" s="98">
        <f>SUMIF(BN1257:BU1257,"VERDADEIRO",BN$3:$BU1256)</f>
        <v>0</v>
      </c>
      <c r="AC1257" s="97">
        <f t="shared" si="896"/>
        <v>1254</v>
      </c>
      <c r="AD1257" s="89">
        <f>RTD("tryd.rtdserver",,"COT",B1257,"ULT")</f>
        <v>0</v>
      </c>
      <c r="AE1257" s="89">
        <f>RTD("tryd.rtdserver",,"COT",C1257,"ULT")</f>
        <v>0</v>
      </c>
      <c r="AF1257" s="89">
        <f>VLOOKUP($AC1257,LS_Coint_BD!$B$3:$AQ$1079,AF$2)*$AD1257+VLOOKUP($AC1257,LS_Coint_BD!$B$3:$AQ$1079,AF$2+1)</f>
        <v>0</v>
      </c>
      <c r="AG1257" s="89">
        <f>VLOOKUP($AC1257,LS_Coint_BD!$B$3:$AQ$1079,AG$2)*$AD1257+VLOOKUP($AC1257,LS_Coint_BD!$B$3:$AQ$1079,AG$2+1)</f>
        <v>0</v>
      </c>
      <c r="AH1257" s="89">
        <f>VLOOKUP($AC1257,LS_Coint_BD!$B$3:$AQ$1079,AH$2)*$AD1257+VLOOKUP($AC1257,LS_Coint_BD!$B$3:$AQ$1079,AH$2+1)</f>
        <v>0</v>
      </c>
      <c r="AI1257" s="89">
        <f>VLOOKUP($AC1257,LS_Coint_BD!$B$3:$AQ$1079,AI$2)*$AD1257+VLOOKUP($AC1257,LS_Coint_BD!$B$3:$AQ$1079,AI$2+1)</f>
        <v>0</v>
      </c>
      <c r="AJ1257" s="89">
        <f>VLOOKUP($AC1257,LS_Coint_BD!$B$3:$AQ$1079,AJ$2)*$AD1257+VLOOKUP($AC1257,LS_Coint_BD!$B$3:$AQ$1079,AJ$2+1)</f>
        <v>0</v>
      </c>
      <c r="AK1257" s="89">
        <f>VLOOKUP($AC1257,LS_Coint_BD!$B$3:$AQ$1079,AK$2)*$AD1257+VLOOKUP($AC1257,LS_Coint_BD!$B$3:$AQ$1079,AK$2+1)</f>
        <v>0</v>
      </c>
      <c r="AL1257" s="89">
        <f>VLOOKUP($AC1257,LS_Coint_BD!$B$3:$AQ$1079,AL$2)*$AD1257+VLOOKUP($AC1257,LS_Coint_BD!$B$3:$AQ$1079,AL$2+1)</f>
        <v>0</v>
      </c>
      <c r="AM1257" s="89">
        <f>VLOOKUP($AC1257,LS_Coint_BD!$B$3:$AQ$1079,AM$2)*$AD1257+VLOOKUP($AC1257,LS_Coint_BD!$B$3:$AQ$1079,AM$2+1)</f>
        <v>0</v>
      </c>
      <c r="AN1257" s="89">
        <f>VLOOKUP($AC1257,LS_Coint_BD!$B$3:$AQ$1079,AN$2)</f>
        <v>0</v>
      </c>
      <c r="AO1257" s="89">
        <f>VLOOKUP($AC1257,LS_Coint_BD!$B$3:$AQ$1079,AO$2)</f>
        <v>0</v>
      </c>
      <c r="AP1257" s="89">
        <f>VLOOKUP($AC1257,LS_Coint_BD!$B$3:$AQ$1079,AP$2)</f>
        <v>0</v>
      </c>
      <c r="AQ1257" s="89">
        <f>VLOOKUP($AC1257,LS_Coint_BD!$B$3:$AQ$1079,AQ$2)</f>
        <v>0</v>
      </c>
      <c r="AR1257" s="89">
        <f>VLOOKUP($AC1257,LS_Coint_BD!$B$3:$AQ$1079,AR$2)</f>
        <v>0</v>
      </c>
      <c r="AS1257" s="89">
        <f>VLOOKUP($AC1257,LS_Coint_BD!$B$3:$AQ$1079,AS$2)</f>
        <v>0</v>
      </c>
      <c r="AT1257" s="89">
        <f>VLOOKUP($AC1257,LS_Coint_BD!$B$3:$AQ$1079,AT$2)</f>
        <v>0</v>
      </c>
      <c r="AU1257" s="89">
        <f>VLOOKUP($AC1257,LS_Coint_BD!$B$3:$AQ$1079,AU$2)</f>
        <v>0</v>
      </c>
      <c r="AV1257" s="89">
        <f>VLOOKUP($AC1257,LS_Coint_BD!$B$3:$AQ$1079,AV$2)</f>
        <v>0</v>
      </c>
      <c r="AW1257" s="89">
        <f>VLOOKUP($AC1257,LS_Coint_BD!$B$3:$AQ$1079,AW$2)</f>
        <v>0</v>
      </c>
      <c r="AX1257" s="89">
        <f>VLOOKUP($AC1257,LS_Coint_BD!$B$3:$AQ$1079,AX$2)</f>
        <v>0</v>
      </c>
      <c r="AY1257" s="89">
        <f>VLOOKUP($AC1257,LS_Coint_BD!$B$3:$AQ$1079,AY$2)</f>
        <v>0</v>
      </c>
      <c r="AZ1257" s="89">
        <f>VLOOKUP($AC1257,LS_Coint_BD!$B$3:$AQ$1079,AZ$2)</f>
        <v>0</v>
      </c>
      <c r="BA1257" s="89">
        <f>VLOOKUP($AC1257,LS_Coint_BD!$B$3:$AQ$1079,BA$2)</f>
        <v>0</v>
      </c>
      <c r="BB1257" s="89">
        <f>VLOOKUP($AC1257,LS_Coint_BD!$B$3:$AQ$1079,BB$2)</f>
        <v>0</v>
      </c>
      <c r="BC1257" s="89">
        <f>VLOOKUP($AC1257,LS_Coint_BD!$B$3:$AQ$1079,BC$2)</f>
        <v>0</v>
      </c>
      <c r="BD1257" s="89">
        <f t="shared" si="921"/>
        <v>0</v>
      </c>
      <c r="BE1257" s="89">
        <f t="shared" si="922"/>
        <v>0</v>
      </c>
      <c r="BF1257" s="89">
        <f t="shared" si="923"/>
        <v>0</v>
      </c>
      <c r="BG1257" s="89">
        <f t="shared" si="924"/>
        <v>0</v>
      </c>
      <c r="BH1257" s="89">
        <f t="shared" si="925"/>
        <v>0</v>
      </c>
      <c r="BI1257" s="89">
        <f t="shared" si="926"/>
        <v>0</v>
      </c>
      <c r="BJ1257" s="89">
        <f t="shared" si="927"/>
        <v>0</v>
      </c>
      <c r="BK1257" s="89">
        <f t="shared" si="928"/>
        <v>0</v>
      </c>
      <c r="BL1257" s="89">
        <f t="shared" si="929"/>
        <v>0</v>
      </c>
      <c r="BM1257" s="89"/>
      <c r="BN1257" s="26" t="b">
        <f t="shared" si="930"/>
        <v>0</v>
      </c>
      <c r="BO1257" s="26" t="b">
        <f t="shared" si="931"/>
        <v>0</v>
      </c>
      <c r="BP1257" s="26" t="b">
        <f t="shared" si="932"/>
        <v>0</v>
      </c>
      <c r="BQ1257" s="26" t="b">
        <f t="shared" si="933"/>
        <v>0</v>
      </c>
      <c r="BR1257" s="26" t="b">
        <f t="shared" si="934"/>
        <v>0</v>
      </c>
      <c r="BS1257" s="26" t="b">
        <f t="shared" si="935"/>
        <v>0</v>
      </c>
      <c r="BT1257" s="26" t="b">
        <f t="shared" si="936"/>
        <v>0</v>
      </c>
      <c r="BU1257" s="26" t="b">
        <f t="shared" si="937"/>
        <v>0</v>
      </c>
    </row>
    <row r="1258" spans="2:73" ht="15" thickBot="1" x14ac:dyDescent="0.35">
      <c r="B1258" s="17">
        <f>VLOOKUP($AC1258,LS_Coint_BD!$B$3:$D$1079,2)</f>
        <v>0</v>
      </c>
      <c r="C1258" s="87">
        <f>VLOOKUP($AC1258,LS_Coint_BD!$B$3:$D$1079,3)</f>
        <v>0</v>
      </c>
      <c r="D1258" s="68">
        <f t="shared" si="897"/>
        <v>0</v>
      </c>
      <c r="E1258" s="65">
        <f t="shared" si="898"/>
        <v>0</v>
      </c>
      <c r="F1258" s="69">
        <f t="shared" si="899"/>
        <v>0</v>
      </c>
      <c r="G1258" s="68">
        <f t="shared" si="900"/>
        <v>0</v>
      </c>
      <c r="H1258" s="65">
        <f t="shared" si="901"/>
        <v>0</v>
      </c>
      <c r="I1258" s="69">
        <f t="shared" si="902"/>
        <v>0</v>
      </c>
      <c r="J1258" s="68">
        <f t="shared" si="903"/>
        <v>0</v>
      </c>
      <c r="K1258" s="65">
        <f t="shared" si="904"/>
        <v>0</v>
      </c>
      <c r="L1258" s="69">
        <f t="shared" si="905"/>
        <v>0</v>
      </c>
      <c r="M1258" s="68">
        <f t="shared" si="906"/>
        <v>0</v>
      </c>
      <c r="N1258" s="65">
        <f t="shared" si="907"/>
        <v>0</v>
      </c>
      <c r="O1258" s="69">
        <f t="shared" si="908"/>
        <v>0</v>
      </c>
      <c r="P1258" s="68">
        <f t="shared" si="909"/>
        <v>0</v>
      </c>
      <c r="Q1258" s="65">
        <f t="shared" si="910"/>
        <v>0</v>
      </c>
      <c r="R1258" s="69">
        <f t="shared" si="911"/>
        <v>0</v>
      </c>
      <c r="S1258" s="68">
        <f t="shared" si="912"/>
        <v>0</v>
      </c>
      <c r="T1258" s="65">
        <f t="shared" si="913"/>
        <v>0</v>
      </c>
      <c r="U1258" s="69">
        <f t="shared" si="914"/>
        <v>0</v>
      </c>
      <c r="V1258" s="68">
        <f t="shared" si="915"/>
        <v>0</v>
      </c>
      <c r="W1258" s="65">
        <f t="shared" si="916"/>
        <v>0</v>
      </c>
      <c r="X1258" s="69">
        <f t="shared" si="917"/>
        <v>0</v>
      </c>
      <c r="Y1258" s="68">
        <f t="shared" si="918"/>
        <v>0</v>
      </c>
      <c r="Z1258" s="65">
        <f t="shared" si="919"/>
        <v>0</v>
      </c>
      <c r="AA1258" s="69">
        <f t="shared" si="920"/>
        <v>0</v>
      </c>
      <c r="AB1258" s="98">
        <f>SUMIF(BN1258:BU1258,"VERDADEIRO",BN$3:$BU1257)</f>
        <v>0</v>
      </c>
      <c r="AC1258" s="97">
        <f t="shared" si="896"/>
        <v>1255</v>
      </c>
      <c r="AD1258" s="89">
        <f>RTD("tryd.rtdserver",,"COT",B1258,"ULT")</f>
        <v>0</v>
      </c>
      <c r="AE1258" s="89">
        <f>RTD("tryd.rtdserver",,"COT",C1258,"ULT")</f>
        <v>0</v>
      </c>
      <c r="AF1258" s="89">
        <f>VLOOKUP($AC1258,LS_Coint_BD!$B$3:$AQ$1079,AF$2)*$AD1258+VLOOKUP($AC1258,LS_Coint_BD!$B$3:$AQ$1079,AF$2+1)</f>
        <v>0</v>
      </c>
      <c r="AG1258" s="89">
        <f>VLOOKUP($AC1258,LS_Coint_BD!$B$3:$AQ$1079,AG$2)*$AD1258+VLOOKUP($AC1258,LS_Coint_BD!$B$3:$AQ$1079,AG$2+1)</f>
        <v>0</v>
      </c>
      <c r="AH1258" s="89">
        <f>VLOOKUP($AC1258,LS_Coint_BD!$B$3:$AQ$1079,AH$2)*$AD1258+VLOOKUP($AC1258,LS_Coint_BD!$B$3:$AQ$1079,AH$2+1)</f>
        <v>0</v>
      </c>
      <c r="AI1258" s="89">
        <f>VLOOKUP($AC1258,LS_Coint_BD!$B$3:$AQ$1079,AI$2)*$AD1258+VLOOKUP($AC1258,LS_Coint_BD!$B$3:$AQ$1079,AI$2+1)</f>
        <v>0</v>
      </c>
      <c r="AJ1258" s="89">
        <f>VLOOKUP($AC1258,LS_Coint_BD!$B$3:$AQ$1079,AJ$2)*$AD1258+VLOOKUP($AC1258,LS_Coint_BD!$B$3:$AQ$1079,AJ$2+1)</f>
        <v>0</v>
      </c>
      <c r="AK1258" s="89">
        <f>VLOOKUP($AC1258,LS_Coint_BD!$B$3:$AQ$1079,AK$2)*$AD1258+VLOOKUP($AC1258,LS_Coint_BD!$B$3:$AQ$1079,AK$2+1)</f>
        <v>0</v>
      </c>
      <c r="AL1258" s="89">
        <f>VLOOKUP($AC1258,LS_Coint_BD!$B$3:$AQ$1079,AL$2)*$AD1258+VLOOKUP($AC1258,LS_Coint_BD!$B$3:$AQ$1079,AL$2+1)</f>
        <v>0</v>
      </c>
      <c r="AM1258" s="89">
        <f>VLOOKUP($AC1258,LS_Coint_BD!$B$3:$AQ$1079,AM$2)*$AD1258+VLOOKUP($AC1258,LS_Coint_BD!$B$3:$AQ$1079,AM$2+1)</f>
        <v>0</v>
      </c>
      <c r="AN1258" s="89">
        <f>VLOOKUP($AC1258,LS_Coint_BD!$B$3:$AQ$1079,AN$2)</f>
        <v>0</v>
      </c>
      <c r="AO1258" s="89">
        <f>VLOOKUP($AC1258,LS_Coint_BD!$B$3:$AQ$1079,AO$2)</f>
        <v>0</v>
      </c>
      <c r="AP1258" s="89">
        <f>VLOOKUP($AC1258,LS_Coint_BD!$B$3:$AQ$1079,AP$2)</f>
        <v>0</v>
      </c>
      <c r="AQ1258" s="89">
        <f>VLOOKUP($AC1258,LS_Coint_BD!$B$3:$AQ$1079,AQ$2)</f>
        <v>0</v>
      </c>
      <c r="AR1258" s="89">
        <f>VLOOKUP($AC1258,LS_Coint_BD!$B$3:$AQ$1079,AR$2)</f>
        <v>0</v>
      </c>
      <c r="AS1258" s="89">
        <f>VLOOKUP($AC1258,LS_Coint_BD!$B$3:$AQ$1079,AS$2)</f>
        <v>0</v>
      </c>
      <c r="AT1258" s="89">
        <f>VLOOKUP($AC1258,LS_Coint_BD!$B$3:$AQ$1079,AT$2)</f>
        <v>0</v>
      </c>
      <c r="AU1258" s="89">
        <f>VLOOKUP($AC1258,LS_Coint_BD!$B$3:$AQ$1079,AU$2)</f>
        <v>0</v>
      </c>
      <c r="AV1258" s="89">
        <f>VLOOKUP($AC1258,LS_Coint_BD!$B$3:$AQ$1079,AV$2)</f>
        <v>0</v>
      </c>
      <c r="AW1258" s="89">
        <f>VLOOKUP($AC1258,LS_Coint_BD!$B$3:$AQ$1079,AW$2)</f>
        <v>0</v>
      </c>
      <c r="AX1258" s="89">
        <f>VLOOKUP($AC1258,LS_Coint_BD!$B$3:$AQ$1079,AX$2)</f>
        <v>0</v>
      </c>
      <c r="AY1258" s="89">
        <f>VLOOKUP($AC1258,LS_Coint_BD!$B$3:$AQ$1079,AY$2)</f>
        <v>0</v>
      </c>
      <c r="AZ1258" s="89">
        <f>VLOOKUP($AC1258,LS_Coint_BD!$B$3:$AQ$1079,AZ$2)</f>
        <v>0</v>
      </c>
      <c r="BA1258" s="89">
        <f>VLOOKUP($AC1258,LS_Coint_BD!$B$3:$AQ$1079,BA$2)</f>
        <v>0</v>
      </c>
      <c r="BB1258" s="89">
        <f>VLOOKUP($AC1258,LS_Coint_BD!$B$3:$AQ$1079,BB$2)</f>
        <v>0</v>
      </c>
      <c r="BC1258" s="89">
        <f>VLOOKUP($AC1258,LS_Coint_BD!$B$3:$AQ$1079,BC$2)</f>
        <v>0</v>
      </c>
      <c r="BD1258" s="89">
        <f t="shared" si="921"/>
        <v>0</v>
      </c>
      <c r="BE1258" s="89">
        <f t="shared" si="922"/>
        <v>0</v>
      </c>
      <c r="BF1258" s="89">
        <f t="shared" si="923"/>
        <v>0</v>
      </c>
      <c r="BG1258" s="89">
        <f t="shared" si="924"/>
        <v>0</v>
      </c>
      <c r="BH1258" s="89">
        <f t="shared" si="925"/>
        <v>0</v>
      </c>
      <c r="BI1258" s="89">
        <f t="shared" si="926"/>
        <v>0</v>
      </c>
      <c r="BJ1258" s="89">
        <f t="shared" si="927"/>
        <v>0</v>
      </c>
      <c r="BK1258" s="89">
        <f t="shared" si="928"/>
        <v>0</v>
      </c>
      <c r="BL1258" s="89">
        <f t="shared" si="929"/>
        <v>0</v>
      </c>
      <c r="BM1258" s="89"/>
      <c r="BN1258" s="26" t="b">
        <f t="shared" si="930"/>
        <v>0</v>
      </c>
      <c r="BO1258" s="26" t="b">
        <f t="shared" si="931"/>
        <v>0</v>
      </c>
      <c r="BP1258" s="26" t="b">
        <f t="shared" si="932"/>
        <v>0</v>
      </c>
      <c r="BQ1258" s="26" t="b">
        <f t="shared" si="933"/>
        <v>0</v>
      </c>
      <c r="BR1258" s="26" t="b">
        <f t="shared" si="934"/>
        <v>0</v>
      </c>
      <c r="BS1258" s="26" t="b">
        <f t="shared" si="935"/>
        <v>0</v>
      </c>
      <c r="BT1258" s="26" t="b">
        <f t="shared" si="936"/>
        <v>0</v>
      </c>
      <c r="BU1258" s="26" t="b">
        <f t="shared" si="937"/>
        <v>0</v>
      </c>
    </row>
    <row r="1259" spans="2:73" ht="15" thickBot="1" x14ac:dyDescent="0.35">
      <c r="B1259" s="17">
        <f>VLOOKUP($AC1259,LS_Coint_BD!$B$3:$D$1079,2)</f>
        <v>0</v>
      </c>
      <c r="C1259" s="87">
        <f>VLOOKUP($AC1259,LS_Coint_BD!$B$3:$D$1079,3)</f>
        <v>0</v>
      </c>
      <c r="D1259" s="68">
        <f t="shared" si="897"/>
        <v>0</v>
      </c>
      <c r="E1259" s="65">
        <f t="shared" si="898"/>
        <v>0</v>
      </c>
      <c r="F1259" s="69">
        <f t="shared" si="899"/>
        <v>0</v>
      </c>
      <c r="G1259" s="68">
        <f t="shared" si="900"/>
        <v>0</v>
      </c>
      <c r="H1259" s="65">
        <f t="shared" si="901"/>
        <v>0</v>
      </c>
      <c r="I1259" s="69">
        <f t="shared" si="902"/>
        <v>0</v>
      </c>
      <c r="J1259" s="68">
        <f t="shared" si="903"/>
        <v>0</v>
      </c>
      <c r="K1259" s="65">
        <f t="shared" si="904"/>
        <v>0</v>
      </c>
      <c r="L1259" s="69">
        <f t="shared" si="905"/>
        <v>0</v>
      </c>
      <c r="M1259" s="68">
        <f t="shared" si="906"/>
        <v>0</v>
      </c>
      <c r="N1259" s="65">
        <f t="shared" si="907"/>
        <v>0</v>
      </c>
      <c r="O1259" s="69">
        <f t="shared" si="908"/>
        <v>0</v>
      </c>
      <c r="P1259" s="68">
        <f t="shared" si="909"/>
        <v>0</v>
      </c>
      <c r="Q1259" s="65">
        <f t="shared" si="910"/>
        <v>0</v>
      </c>
      <c r="R1259" s="69">
        <f t="shared" si="911"/>
        <v>0</v>
      </c>
      <c r="S1259" s="68">
        <f t="shared" si="912"/>
        <v>0</v>
      </c>
      <c r="T1259" s="65">
        <f t="shared" si="913"/>
        <v>0</v>
      </c>
      <c r="U1259" s="69">
        <f t="shared" si="914"/>
        <v>0</v>
      </c>
      <c r="V1259" s="68">
        <f t="shared" si="915"/>
        <v>0</v>
      </c>
      <c r="W1259" s="65">
        <f t="shared" si="916"/>
        <v>0</v>
      </c>
      <c r="X1259" s="69">
        <f t="shared" si="917"/>
        <v>0</v>
      </c>
      <c r="Y1259" s="68">
        <f t="shared" si="918"/>
        <v>0</v>
      </c>
      <c r="Z1259" s="65">
        <f t="shared" si="919"/>
        <v>0</v>
      </c>
      <c r="AA1259" s="69">
        <f t="shared" si="920"/>
        <v>0</v>
      </c>
      <c r="AB1259" s="98">
        <f>SUMIF(BN1259:BU1259,"VERDADEIRO",BN$3:$BU1258)</f>
        <v>0</v>
      </c>
      <c r="AC1259" s="97">
        <f t="shared" si="896"/>
        <v>1256</v>
      </c>
      <c r="AD1259" s="89">
        <f>RTD("tryd.rtdserver",,"COT",B1259,"ULT")</f>
        <v>0</v>
      </c>
      <c r="AE1259" s="89">
        <f>RTD("tryd.rtdserver",,"COT",C1259,"ULT")</f>
        <v>0</v>
      </c>
      <c r="AF1259" s="89">
        <f>VLOOKUP($AC1259,LS_Coint_BD!$B$3:$AQ$1079,AF$2)*$AD1259+VLOOKUP($AC1259,LS_Coint_BD!$B$3:$AQ$1079,AF$2+1)</f>
        <v>0</v>
      </c>
      <c r="AG1259" s="89">
        <f>VLOOKUP($AC1259,LS_Coint_BD!$B$3:$AQ$1079,AG$2)*$AD1259+VLOOKUP($AC1259,LS_Coint_BD!$B$3:$AQ$1079,AG$2+1)</f>
        <v>0</v>
      </c>
      <c r="AH1259" s="89">
        <f>VLOOKUP($AC1259,LS_Coint_BD!$B$3:$AQ$1079,AH$2)*$AD1259+VLOOKUP($AC1259,LS_Coint_BD!$B$3:$AQ$1079,AH$2+1)</f>
        <v>0</v>
      </c>
      <c r="AI1259" s="89">
        <f>VLOOKUP($AC1259,LS_Coint_BD!$B$3:$AQ$1079,AI$2)*$AD1259+VLOOKUP($AC1259,LS_Coint_BD!$B$3:$AQ$1079,AI$2+1)</f>
        <v>0</v>
      </c>
      <c r="AJ1259" s="89">
        <f>VLOOKUP($AC1259,LS_Coint_BD!$B$3:$AQ$1079,AJ$2)*$AD1259+VLOOKUP($AC1259,LS_Coint_BD!$B$3:$AQ$1079,AJ$2+1)</f>
        <v>0</v>
      </c>
      <c r="AK1259" s="89">
        <f>VLOOKUP($AC1259,LS_Coint_BD!$B$3:$AQ$1079,AK$2)*$AD1259+VLOOKUP($AC1259,LS_Coint_BD!$B$3:$AQ$1079,AK$2+1)</f>
        <v>0</v>
      </c>
      <c r="AL1259" s="89">
        <f>VLOOKUP($AC1259,LS_Coint_BD!$B$3:$AQ$1079,AL$2)*$AD1259+VLOOKUP($AC1259,LS_Coint_BD!$B$3:$AQ$1079,AL$2+1)</f>
        <v>0</v>
      </c>
      <c r="AM1259" s="89">
        <f>VLOOKUP($AC1259,LS_Coint_BD!$B$3:$AQ$1079,AM$2)*$AD1259+VLOOKUP($AC1259,LS_Coint_BD!$B$3:$AQ$1079,AM$2+1)</f>
        <v>0</v>
      </c>
      <c r="AN1259" s="89">
        <f>VLOOKUP($AC1259,LS_Coint_BD!$B$3:$AQ$1079,AN$2)</f>
        <v>0</v>
      </c>
      <c r="AO1259" s="89">
        <f>VLOOKUP($AC1259,LS_Coint_BD!$B$3:$AQ$1079,AO$2)</f>
        <v>0</v>
      </c>
      <c r="AP1259" s="89">
        <f>VLOOKUP($AC1259,LS_Coint_BD!$B$3:$AQ$1079,AP$2)</f>
        <v>0</v>
      </c>
      <c r="AQ1259" s="89">
        <f>VLOOKUP($AC1259,LS_Coint_BD!$B$3:$AQ$1079,AQ$2)</f>
        <v>0</v>
      </c>
      <c r="AR1259" s="89">
        <f>VLOOKUP($AC1259,LS_Coint_BD!$B$3:$AQ$1079,AR$2)</f>
        <v>0</v>
      </c>
      <c r="AS1259" s="89">
        <f>VLOOKUP($AC1259,LS_Coint_BD!$B$3:$AQ$1079,AS$2)</f>
        <v>0</v>
      </c>
      <c r="AT1259" s="89">
        <f>VLOOKUP($AC1259,LS_Coint_BD!$B$3:$AQ$1079,AT$2)</f>
        <v>0</v>
      </c>
      <c r="AU1259" s="89">
        <f>VLOOKUP($AC1259,LS_Coint_BD!$B$3:$AQ$1079,AU$2)</f>
        <v>0</v>
      </c>
      <c r="AV1259" s="89">
        <f>VLOOKUP($AC1259,LS_Coint_BD!$B$3:$AQ$1079,AV$2)</f>
        <v>0</v>
      </c>
      <c r="AW1259" s="89">
        <f>VLOOKUP($AC1259,LS_Coint_BD!$B$3:$AQ$1079,AW$2)</f>
        <v>0</v>
      </c>
      <c r="AX1259" s="89">
        <f>VLOOKUP($AC1259,LS_Coint_BD!$B$3:$AQ$1079,AX$2)</f>
        <v>0</v>
      </c>
      <c r="AY1259" s="89">
        <f>VLOOKUP($AC1259,LS_Coint_BD!$B$3:$AQ$1079,AY$2)</f>
        <v>0</v>
      </c>
      <c r="AZ1259" s="89">
        <f>VLOOKUP($AC1259,LS_Coint_BD!$B$3:$AQ$1079,AZ$2)</f>
        <v>0</v>
      </c>
      <c r="BA1259" s="89">
        <f>VLOOKUP($AC1259,LS_Coint_BD!$B$3:$AQ$1079,BA$2)</f>
        <v>0</v>
      </c>
      <c r="BB1259" s="89">
        <f>VLOOKUP($AC1259,LS_Coint_BD!$B$3:$AQ$1079,BB$2)</f>
        <v>0</v>
      </c>
      <c r="BC1259" s="89">
        <f>VLOOKUP($AC1259,LS_Coint_BD!$B$3:$AQ$1079,BC$2)</f>
        <v>0</v>
      </c>
      <c r="BD1259" s="89">
        <f t="shared" si="921"/>
        <v>0</v>
      </c>
      <c r="BE1259" s="89">
        <f t="shared" si="922"/>
        <v>0</v>
      </c>
      <c r="BF1259" s="89">
        <f t="shared" si="923"/>
        <v>0</v>
      </c>
      <c r="BG1259" s="89">
        <f t="shared" si="924"/>
        <v>0</v>
      </c>
      <c r="BH1259" s="89">
        <f t="shared" si="925"/>
        <v>0</v>
      </c>
      <c r="BI1259" s="89">
        <f t="shared" si="926"/>
        <v>0</v>
      </c>
      <c r="BJ1259" s="89">
        <f t="shared" si="927"/>
        <v>0</v>
      </c>
      <c r="BK1259" s="89">
        <f t="shared" si="928"/>
        <v>0</v>
      </c>
      <c r="BL1259" s="89">
        <f t="shared" si="929"/>
        <v>0</v>
      </c>
      <c r="BM1259" s="89"/>
      <c r="BN1259" s="26" t="b">
        <f t="shared" si="930"/>
        <v>0</v>
      </c>
      <c r="BO1259" s="26" t="b">
        <f t="shared" si="931"/>
        <v>0</v>
      </c>
      <c r="BP1259" s="26" t="b">
        <f t="shared" si="932"/>
        <v>0</v>
      </c>
      <c r="BQ1259" s="26" t="b">
        <f t="shared" si="933"/>
        <v>0</v>
      </c>
      <c r="BR1259" s="26" t="b">
        <f t="shared" si="934"/>
        <v>0</v>
      </c>
      <c r="BS1259" s="26" t="b">
        <f t="shared" si="935"/>
        <v>0</v>
      </c>
      <c r="BT1259" s="26" t="b">
        <f t="shared" si="936"/>
        <v>0</v>
      </c>
      <c r="BU1259" s="26" t="b">
        <f t="shared" si="937"/>
        <v>0</v>
      </c>
    </row>
    <row r="1260" spans="2:73" ht="15" thickBot="1" x14ac:dyDescent="0.35">
      <c r="B1260" s="17">
        <f>VLOOKUP($AC1260,LS_Coint_BD!$B$3:$D$1079,2)</f>
        <v>0</v>
      </c>
      <c r="C1260" s="87">
        <f>VLOOKUP($AC1260,LS_Coint_BD!$B$3:$D$1079,3)</f>
        <v>0</v>
      </c>
      <c r="D1260" s="68">
        <f t="shared" si="897"/>
        <v>0</v>
      </c>
      <c r="E1260" s="65">
        <f t="shared" si="898"/>
        <v>0</v>
      </c>
      <c r="F1260" s="69">
        <f t="shared" si="899"/>
        <v>0</v>
      </c>
      <c r="G1260" s="68">
        <f t="shared" si="900"/>
        <v>0</v>
      </c>
      <c r="H1260" s="65">
        <f t="shared" si="901"/>
        <v>0</v>
      </c>
      <c r="I1260" s="69">
        <f t="shared" si="902"/>
        <v>0</v>
      </c>
      <c r="J1260" s="68">
        <f t="shared" si="903"/>
        <v>0</v>
      </c>
      <c r="K1260" s="65">
        <f t="shared" si="904"/>
        <v>0</v>
      </c>
      <c r="L1260" s="69">
        <f t="shared" si="905"/>
        <v>0</v>
      </c>
      <c r="M1260" s="68">
        <f t="shared" si="906"/>
        <v>0</v>
      </c>
      <c r="N1260" s="65">
        <f t="shared" si="907"/>
        <v>0</v>
      </c>
      <c r="O1260" s="69">
        <f t="shared" si="908"/>
        <v>0</v>
      </c>
      <c r="P1260" s="68">
        <f t="shared" si="909"/>
        <v>0</v>
      </c>
      <c r="Q1260" s="65">
        <f t="shared" si="910"/>
        <v>0</v>
      </c>
      <c r="R1260" s="69">
        <f t="shared" si="911"/>
        <v>0</v>
      </c>
      <c r="S1260" s="68">
        <f t="shared" si="912"/>
        <v>0</v>
      </c>
      <c r="T1260" s="65">
        <f t="shared" si="913"/>
        <v>0</v>
      </c>
      <c r="U1260" s="69">
        <f t="shared" si="914"/>
        <v>0</v>
      </c>
      <c r="V1260" s="68">
        <f t="shared" si="915"/>
        <v>0</v>
      </c>
      <c r="W1260" s="65">
        <f t="shared" si="916"/>
        <v>0</v>
      </c>
      <c r="X1260" s="69">
        <f t="shared" si="917"/>
        <v>0</v>
      </c>
      <c r="Y1260" s="68">
        <f t="shared" si="918"/>
        <v>0</v>
      </c>
      <c r="Z1260" s="65">
        <f t="shared" si="919"/>
        <v>0</v>
      </c>
      <c r="AA1260" s="69">
        <f t="shared" si="920"/>
        <v>0</v>
      </c>
      <c r="AB1260" s="98">
        <f>SUMIF(BN1260:BU1260,"VERDADEIRO",BN$3:$BU1259)</f>
        <v>0</v>
      </c>
      <c r="AC1260" s="97">
        <f t="shared" si="896"/>
        <v>1257</v>
      </c>
      <c r="AD1260" s="89">
        <f>RTD("tryd.rtdserver",,"COT",B1260,"ULT")</f>
        <v>0</v>
      </c>
      <c r="AE1260" s="89">
        <f>RTD("tryd.rtdserver",,"COT",C1260,"ULT")</f>
        <v>0</v>
      </c>
      <c r="AF1260" s="89">
        <f>VLOOKUP($AC1260,LS_Coint_BD!$B$3:$AQ$1079,AF$2)*$AD1260+VLOOKUP($AC1260,LS_Coint_BD!$B$3:$AQ$1079,AF$2+1)</f>
        <v>0</v>
      </c>
      <c r="AG1260" s="89">
        <f>VLOOKUP($AC1260,LS_Coint_BD!$B$3:$AQ$1079,AG$2)*$AD1260+VLOOKUP($AC1260,LS_Coint_BD!$B$3:$AQ$1079,AG$2+1)</f>
        <v>0</v>
      </c>
      <c r="AH1260" s="89">
        <f>VLOOKUP($AC1260,LS_Coint_BD!$B$3:$AQ$1079,AH$2)*$AD1260+VLOOKUP($AC1260,LS_Coint_BD!$B$3:$AQ$1079,AH$2+1)</f>
        <v>0</v>
      </c>
      <c r="AI1260" s="89">
        <f>VLOOKUP($AC1260,LS_Coint_BD!$B$3:$AQ$1079,AI$2)*$AD1260+VLOOKUP($AC1260,LS_Coint_BD!$B$3:$AQ$1079,AI$2+1)</f>
        <v>0</v>
      </c>
      <c r="AJ1260" s="89">
        <f>VLOOKUP($AC1260,LS_Coint_BD!$B$3:$AQ$1079,AJ$2)*$AD1260+VLOOKUP($AC1260,LS_Coint_BD!$B$3:$AQ$1079,AJ$2+1)</f>
        <v>0</v>
      </c>
      <c r="AK1260" s="89">
        <f>VLOOKUP($AC1260,LS_Coint_BD!$B$3:$AQ$1079,AK$2)*$AD1260+VLOOKUP($AC1260,LS_Coint_BD!$B$3:$AQ$1079,AK$2+1)</f>
        <v>0</v>
      </c>
      <c r="AL1260" s="89">
        <f>VLOOKUP($AC1260,LS_Coint_BD!$B$3:$AQ$1079,AL$2)*$AD1260+VLOOKUP($AC1260,LS_Coint_BD!$B$3:$AQ$1079,AL$2+1)</f>
        <v>0</v>
      </c>
      <c r="AM1260" s="89">
        <f>VLOOKUP($AC1260,LS_Coint_BD!$B$3:$AQ$1079,AM$2)*$AD1260+VLOOKUP($AC1260,LS_Coint_BD!$B$3:$AQ$1079,AM$2+1)</f>
        <v>0</v>
      </c>
      <c r="AN1260" s="89">
        <f>VLOOKUP($AC1260,LS_Coint_BD!$B$3:$AQ$1079,AN$2)</f>
        <v>0</v>
      </c>
      <c r="AO1260" s="89">
        <f>VLOOKUP($AC1260,LS_Coint_BD!$B$3:$AQ$1079,AO$2)</f>
        <v>0</v>
      </c>
      <c r="AP1260" s="89">
        <f>VLOOKUP($AC1260,LS_Coint_BD!$B$3:$AQ$1079,AP$2)</f>
        <v>0</v>
      </c>
      <c r="AQ1260" s="89">
        <f>VLOOKUP($AC1260,LS_Coint_BD!$B$3:$AQ$1079,AQ$2)</f>
        <v>0</v>
      </c>
      <c r="AR1260" s="89">
        <f>VLOOKUP($AC1260,LS_Coint_BD!$B$3:$AQ$1079,AR$2)</f>
        <v>0</v>
      </c>
      <c r="AS1260" s="89">
        <f>VLOOKUP($AC1260,LS_Coint_BD!$B$3:$AQ$1079,AS$2)</f>
        <v>0</v>
      </c>
      <c r="AT1260" s="89">
        <f>VLOOKUP($AC1260,LS_Coint_BD!$B$3:$AQ$1079,AT$2)</f>
        <v>0</v>
      </c>
      <c r="AU1260" s="89">
        <f>VLOOKUP($AC1260,LS_Coint_BD!$B$3:$AQ$1079,AU$2)</f>
        <v>0</v>
      </c>
      <c r="AV1260" s="89">
        <f>VLOOKUP($AC1260,LS_Coint_BD!$B$3:$AQ$1079,AV$2)</f>
        <v>0</v>
      </c>
      <c r="AW1260" s="89">
        <f>VLOOKUP($AC1260,LS_Coint_BD!$B$3:$AQ$1079,AW$2)</f>
        <v>0</v>
      </c>
      <c r="AX1260" s="89">
        <f>VLOOKUP($AC1260,LS_Coint_BD!$B$3:$AQ$1079,AX$2)</f>
        <v>0</v>
      </c>
      <c r="AY1260" s="89">
        <f>VLOOKUP($AC1260,LS_Coint_BD!$B$3:$AQ$1079,AY$2)</f>
        <v>0</v>
      </c>
      <c r="AZ1260" s="89">
        <f>VLOOKUP($AC1260,LS_Coint_BD!$B$3:$AQ$1079,AZ$2)</f>
        <v>0</v>
      </c>
      <c r="BA1260" s="89">
        <f>VLOOKUP($AC1260,LS_Coint_BD!$B$3:$AQ$1079,BA$2)</f>
        <v>0</v>
      </c>
      <c r="BB1260" s="89">
        <f>VLOOKUP($AC1260,LS_Coint_BD!$B$3:$AQ$1079,BB$2)</f>
        <v>0</v>
      </c>
      <c r="BC1260" s="89">
        <f>VLOOKUP($AC1260,LS_Coint_BD!$B$3:$AQ$1079,BC$2)</f>
        <v>0</v>
      </c>
      <c r="BD1260" s="89">
        <f t="shared" si="921"/>
        <v>0</v>
      </c>
      <c r="BE1260" s="89">
        <f t="shared" si="922"/>
        <v>0</v>
      </c>
      <c r="BF1260" s="89">
        <f t="shared" si="923"/>
        <v>0</v>
      </c>
      <c r="BG1260" s="89">
        <f t="shared" si="924"/>
        <v>0</v>
      </c>
      <c r="BH1260" s="89">
        <f t="shared" si="925"/>
        <v>0</v>
      </c>
      <c r="BI1260" s="89">
        <f t="shared" si="926"/>
        <v>0</v>
      </c>
      <c r="BJ1260" s="89">
        <f t="shared" si="927"/>
        <v>0</v>
      </c>
      <c r="BK1260" s="89">
        <f t="shared" si="928"/>
        <v>0</v>
      </c>
      <c r="BL1260" s="89">
        <f t="shared" si="929"/>
        <v>0</v>
      </c>
      <c r="BM1260" s="89"/>
      <c r="BN1260" s="26" t="b">
        <f t="shared" si="930"/>
        <v>0</v>
      </c>
      <c r="BO1260" s="26" t="b">
        <f t="shared" si="931"/>
        <v>0</v>
      </c>
      <c r="BP1260" s="26" t="b">
        <f t="shared" si="932"/>
        <v>0</v>
      </c>
      <c r="BQ1260" s="26" t="b">
        <f t="shared" si="933"/>
        <v>0</v>
      </c>
      <c r="BR1260" s="26" t="b">
        <f t="shared" si="934"/>
        <v>0</v>
      </c>
      <c r="BS1260" s="26" t="b">
        <f t="shared" si="935"/>
        <v>0</v>
      </c>
      <c r="BT1260" s="26" t="b">
        <f t="shared" si="936"/>
        <v>0</v>
      </c>
      <c r="BU1260" s="26" t="b">
        <f t="shared" si="937"/>
        <v>0</v>
      </c>
    </row>
    <row r="1261" spans="2:73" ht="15" thickBot="1" x14ac:dyDescent="0.35">
      <c r="B1261" s="17">
        <f>VLOOKUP($AC1261,LS_Coint_BD!$B$3:$D$1079,2)</f>
        <v>0</v>
      </c>
      <c r="C1261" s="87">
        <f>VLOOKUP($AC1261,LS_Coint_BD!$B$3:$D$1079,3)</f>
        <v>0</v>
      </c>
      <c r="D1261" s="68">
        <f t="shared" si="897"/>
        <v>0</v>
      </c>
      <c r="E1261" s="65">
        <f t="shared" si="898"/>
        <v>0</v>
      </c>
      <c r="F1261" s="69">
        <f t="shared" si="899"/>
        <v>0</v>
      </c>
      <c r="G1261" s="68">
        <f t="shared" si="900"/>
        <v>0</v>
      </c>
      <c r="H1261" s="65">
        <f t="shared" si="901"/>
        <v>0</v>
      </c>
      <c r="I1261" s="69">
        <f t="shared" si="902"/>
        <v>0</v>
      </c>
      <c r="J1261" s="68">
        <f t="shared" si="903"/>
        <v>0</v>
      </c>
      <c r="K1261" s="65">
        <f t="shared" si="904"/>
        <v>0</v>
      </c>
      <c r="L1261" s="69">
        <f t="shared" si="905"/>
        <v>0</v>
      </c>
      <c r="M1261" s="68">
        <f t="shared" si="906"/>
        <v>0</v>
      </c>
      <c r="N1261" s="65">
        <f t="shared" si="907"/>
        <v>0</v>
      </c>
      <c r="O1261" s="69">
        <f t="shared" si="908"/>
        <v>0</v>
      </c>
      <c r="P1261" s="68">
        <f t="shared" si="909"/>
        <v>0</v>
      </c>
      <c r="Q1261" s="65">
        <f t="shared" si="910"/>
        <v>0</v>
      </c>
      <c r="R1261" s="69">
        <f t="shared" si="911"/>
        <v>0</v>
      </c>
      <c r="S1261" s="68">
        <f t="shared" si="912"/>
        <v>0</v>
      </c>
      <c r="T1261" s="65">
        <f t="shared" si="913"/>
        <v>0</v>
      </c>
      <c r="U1261" s="69">
        <f t="shared" si="914"/>
        <v>0</v>
      </c>
      <c r="V1261" s="68">
        <f t="shared" si="915"/>
        <v>0</v>
      </c>
      <c r="W1261" s="65">
        <f t="shared" si="916"/>
        <v>0</v>
      </c>
      <c r="X1261" s="69">
        <f t="shared" si="917"/>
        <v>0</v>
      </c>
      <c r="Y1261" s="68">
        <f t="shared" si="918"/>
        <v>0</v>
      </c>
      <c r="Z1261" s="65">
        <f t="shared" si="919"/>
        <v>0</v>
      </c>
      <c r="AA1261" s="69">
        <f t="shared" si="920"/>
        <v>0</v>
      </c>
      <c r="AB1261" s="98">
        <f>SUMIF(BN1261:BU1261,"VERDADEIRO",BN$3:$BU1260)</f>
        <v>0</v>
      </c>
      <c r="AC1261" s="97">
        <f t="shared" si="896"/>
        <v>1258</v>
      </c>
      <c r="AD1261" s="89">
        <f>RTD("tryd.rtdserver",,"COT",B1261,"ULT")</f>
        <v>0</v>
      </c>
      <c r="AE1261" s="89">
        <f>RTD("tryd.rtdserver",,"COT",C1261,"ULT")</f>
        <v>0</v>
      </c>
      <c r="AF1261" s="89">
        <f>VLOOKUP($AC1261,LS_Coint_BD!$B$3:$AQ$1079,AF$2)*$AD1261+VLOOKUP($AC1261,LS_Coint_BD!$B$3:$AQ$1079,AF$2+1)</f>
        <v>0</v>
      </c>
      <c r="AG1261" s="89">
        <f>VLOOKUP($AC1261,LS_Coint_BD!$B$3:$AQ$1079,AG$2)*$AD1261+VLOOKUP($AC1261,LS_Coint_BD!$B$3:$AQ$1079,AG$2+1)</f>
        <v>0</v>
      </c>
      <c r="AH1261" s="89">
        <f>VLOOKUP($AC1261,LS_Coint_BD!$B$3:$AQ$1079,AH$2)*$AD1261+VLOOKUP($AC1261,LS_Coint_BD!$B$3:$AQ$1079,AH$2+1)</f>
        <v>0</v>
      </c>
      <c r="AI1261" s="89">
        <f>VLOOKUP($AC1261,LS_Coint_BD!$B$3:$AQ$1079,AI$2)*$AD1261+VLOOKUP($AC1261,LS_Coint_BD!$B$3:$AQ$1079,AI$2+1)</f>
        <v>0</v>
      </c>
      <c r="AJ1261" s="89">
        <f>VLOOKUP($AC1261,LS_Coint_BD!$B$3:$AQ$1079,AJ$2)*$AD1261+VLOOKUP($AC1261,LS_Coint_BD!$B$3:$AQ$1079,AJ$2+1)</f>
        <v>0</v>
      </c>
      <c r="AK1261" s="89">
        <f>VLOOKUP($AC1261,LS_Coint_BD!$B$3:$AQ$1079,AK$2)*$AD1261+VLOOKUP($AC1261,LS_Coint_BD!$B$3:$AQ$1079,AK$2+1)</f>
        <v>0</v>
      </c>
      <c r="AL1261" s="89">
        <f>VLOOKUP($AC1261,LS_Coint_BD!$B$3:$AQ$1079,AL$2)*$AD1261+VLOOKUP($AC1261,LS_Coint_BD!$B$3:$AQ$1079,AL$2+1)</f>
        <v>0</v>
      </c>
      <c r="AM1261" s="89">
        <f>VLOOKUP($AC1261,LS_Coint_BD!$B$3:$AQ$1079,AM$2)*$AD1261+VLOOKUP($AC1261,LS_Coint_BD!$B$3:$AQ$1079,AM$2+1)</f>
        <v>0</v>
      </c>
      <c r="AN1261" s="89">
        <f>VLOOKUP($AC1261,LS_Coint_BD!$B$3:$AQ$1079,AN$2)</f>
        <v>0</v>
      </c>
      <c r="AO1261" s="89">
        <f>VLOOKUP($AC1261,LS_Coint_BD!$B$3:$AQ$1079,AO$2)</f>
        <v>0</v>
      </c>
      <c r="AP1261" s="89">
        <f>VLOOKUP($AC1261,LS_Coint_BD!$B$3:$AQ$1079,AP$2)</f>
        <v>0</v>
      </c>
      <c r="AQ1261" s="89">
        <f>VLOOKUP($AC1261,LS_Coint_BD!$B$3:$AQ$1079,AQ$2)</f>
        <v>0</v>
      </c>
      <c r="AR1261" s="89">
        <f>VLOOKUP($AC1261,LS_Coint_BD!$B$3:$AQ$1079,AR$2)</f>
        <v>0</v>
      </c>
      <c r="AS1261" s="89">
        <f>VLOOKUP($AC1261,LS_Coint_BD!$B$3:$AQ$1079,AS$2)</f>
        <v>0</v>
      </c>
      <c r="AT1261" s="89">
        <f>VLOOKUP($AC1261,LS_Coint_BD!$B$3:$AQ$1079,AT$2)</f>
        <v>0</v>
      </c>
      <c r="AU1261" s="89">
        <f>VLOOKUP($AC1261,LS_Coint_BD!$B$3:$AQ$1079,AU$2)</f>
        <v>0</v>
      </c>
      <c r="AV1261" s="89">
        <f>VLOOKUP($AC1261,LS_Coint_BD!$B$3:$AQ$1079,AV$2)</f>
        <v>0</v>
      </c>
      <c r="AW1261" s="89">
        <f>VLOOKUP($AC1261,LS_Coint_BD!$B$3:$AQ$1079,AW$2)</f>
        <v>0</v>
      </c>
      <c r="AX1261" s="89">
        <f>VLOOKUP($AC1261,LS_Coint_BD!$B$3:$AQ$1079,AX$2)</f>
        <v>0</v>
      </c>
      <c r="AY1261" s="89">
        <f>VLOOKUP($AC1261,LS_Coint_BD!$B$3:$AQ$1079,AY$2)</f>
        <v>0</v>
      </c>
      <c r="AZ1261" s="89">
        <f>VLOOKUP($AC1261,LS_Coint_BD!$B$3:$AQ$1079,AZ$2)</f>
        <v>0</v>
      </c>
      <c r="BA1261" s="89">
        <f>VLOOKUP($AC1261,LS_Coint_BD!$B$3:$AQ$1079,BA$2)</f>
        <v>0</v>
      </c>
      <c r="BB1261" s="89">
        <f>VLOOKUP($AC1261,LS_Coint_BD!$B$3:$AQ$1079,BB$2)</f>
        <v>0</v>
      </c>
      <c r="BC1261" s="89">
        <f>VLOOKUP($AC1261,LS_Coint_BD!$B$3:$AQ$1079,BC$2)</f>
        <v>0</v>
      </c>
      <c r="BD1261" s="89">
        <f t="shared" si="921"/>
        <v>0</v>
      </c>
      <c r="BE1261" s="89">
        <f t="shared" si="922"/>
        <v>0</v>
      </c>
      <c r="BF1261" s="89">
        <f t="shared" si="923"/>
        <v>0</v>
      </c>
      <c r="BG1261" s="89">
        <f t="shared" si="924"/>
        <v>0</v>
      </c>
      <c r="BH1261" s="89">
        <f t="shared" si="925"/>
        <v>0</v>
      </c>
      <c r="BI1261" s="89">
        <f t="shared" si="926"/>
        <v>0</v>
      </c>
      <c r="BJ1261" s="89">
        <f t="shared" si="927"/>
        <v>0</v>
      </c>
      <c r="BK1261" s="89">
        <f t="shared" si="928"/>
        <v>0</v>
      </c>
      <c r="BL1261" s="89">
        <f t="shared" si="929"/>
        <v>0</v>
      </c>
      <c r="BM1261" s="89"/>
      <c r="BN1261" s="26" t="b">
        <f t="shared" si="930"/>
        <v>0</v>
      </c>
      <c r="BO1261" s="26" t="b">
        <f t="shared" si="931"/>
        <v>0</v>
      </c>
      <c r="BP1261" s="26" t="b">
        <f t="shared" si="932"/>
        <v>0</v>
      </c>
      <c r="BQ1261" s="26" t="b">
        <f t="shared" si="933"/>
        <v>0</v>
      </c>
      <c r="BR1261" s="26" t="b">
        <f t="shared" si="934"/>
        <v>0</v>
      </c>
      <c r="BS1261" s="26" t="b">
        <f t="shared" si="935"/>
        <v>0</v>
      </c>
      <c r="BT1261" s="26" t="b">
        <f t="shared" si="936"/>
        <v>0</v>
      </c>
      <c r="BU1261" s="26" t="b">
        <f t="shared" si="937"/>
        <v>0</v>
      </c>
    </row>
    <row r="1262" spans="2:73" ht="15" thickBot="1" x14ac:dyDescent="0.35">
      <c r="B1262" s="17">
        <f>VLOOKUP($AC1262,LS_Coint_BD!$B$3:$D$1079,2)</f>
        <v>0</v>
      </c>
      <c r="C1262" s="87">
        <f>VLOOKUP($AC1262,LS_Coint_BD!$B$3:$D$1079,3)</f>
        <v>0</v>
      </c>
      <c r="D1262" s="68">
        <f t="shared" si="897"/>
        <v>0</v>
      </c>
      <c r="E1262" s="65">
        <f t="shared" si="898"/>
        <v>0</v>
      </c>
      <c r="F1262" s="69">
        <f t="shared" si="899"/>
        <v>0</v>
      </c>
      <c r="G1262" s="68">
        <f t="shared" si="900"/>
        <v>0</v>
      </c>
      <c r="H1262" s="65">
        <f t="shared" si="901"/>
        <v>0</v>
      </c>
      <c r="I1262" s="69">
        <f t="shared" si="902"/>
        <v>0</v>
      </c>
      <c r="J1262" s="68">
        <f t="shared" si="903"/>
        <v>0</v>
      </c>
      <c r="K1262" s="65">
        <f t="shared" si="904"/>
        <v>0</v>
      </c>
      <c r="L1262" s="69">
        <f t="shared" si="905"/>
        <v>0</v>
      </c>
      <c r="M1262" s="68">
        <f t="shared" si="906"/>
        <v>0</v>
      </c>
      <c r="N1262" s="65">
        <f t="shared" si="907"/>
        <v>0</v>
      </c>
      <c r="O1262" s="69">
        <f t="shared" si="908"/>
        <v>0</v>
      </c>
      <c r="P1262" s="68">
        <f t="shared" si="909"/>
        <v>0</v>
      </c>
      <c r="Q1262" s="65">
        <f t="shared" si="910"/>
        <v>0</v>
      </c>
      <c r="R1262" s="69">
        <f t="shared" si="911"/>
        <v>0</v>
      </c>
      <c r="S1262" s="68">
        <f t="shared" si="912"/>
        <v>0</v>
      </c>
      <c r="T1262" s="65">
        <f t="shared" si="913"/>
        <v>0</v>
      </c>
      <c r="U1262" s="69">
        <f t="shared" si="914"/>
        <v>0</v>
      </c>
      <c r="V1262" s="68">
        <f t="shared" si="915"/>
        <v>0</v>
      </c>
      <c r="W1262" s="65">
        <f t="shared" si="916"/>
        <v>0</v>
      </c>
      <c r="X1262" s="69">
        <f t="shared" si="917"/>
        <v>0</v>
      </c>
      <c r="Y1262" s="68">
        <f t="shared" si="918"/>
        <v>0</v>
      </c>
      <c r="Z1262" s="65">
        <f t="shared" si="919"/>
        <v>0</v>
      </c>
      <c r="AA1262" s="69">
        <f t="shared" si="920"/>
        <v>0</v>
      </c>
      <c r="AB1262" s="98">
        <f>SUMIF(BN1262:BU1262,"VERDADEIRO",BN$3:$BU1261)</f>
        <v>0</v>
      </c>
      <c r="AC1262" s="97">
        <f t="shared" si="896"/>
        <v>1259</v>
      </c>
      <c r="AD1262" s="89">
        <f>RTD("tryd.rtdserver",,"COT",B1262,"ULT")</f>
        <v>0</v>
      </c>
      <c r="AE1262" s="89">
        <f>RTD("tryd.rtdserver",,"COT",C1262,"ULT")</f>
        <v>0</v>
      </c>
      <c r="AF1262" s="89">
        <f>VLOOKUP($AC1262,LS_Coint_BD!$B$3:$AQ$1079,AF$2)*$AD1262+VLOOKUP($AC1262,LS_Coint_BD!$B$3:$AQ$1079,AF$2+1)</f>
        <v>0</v>
      </c>
      <c r="AG1262" s="89">
        <f>VLOOKUP($AC1262,LS_Coint_BD!$B$3:$AQ$1079,AG$2)*$AD1262+VLOOKUP($AC1262,LS_Coint_BD!$B$3:$AQ$1079,AG$2+1)</f>
        <v>0</v>
      </c>
      <c r="AH1262" s="89">
        <f>VLOOKUP($AC1262,LS_Coint_BD!$B$3:$AQ$1079,AH$2)*$AD1262+VLOOKUP($AC1262,LS_Coint_BD!$B$3:$AQ$1079,AH$2+1)</f>
        <v>0</v>
      </c>
      <c r="AI1262" s="89">
        <f>VLOOKUP($AC1262,LS_Coint_BD!$B$3:$AQ$1079,AI$2)*$AD1262+VLOOKUP($AC1262,LS_Coint_BD!$B$3:$AQ$1079,AI$2+1)</f>
        <v>0</v>
      </c>
      <c r="AJ1262" s="89">
        <f>VLOOKUP($AC1262,LS_Coint_BD!$B$3:$AQ$1079,AJ$2)*$AD1262+VLOOKUP($AC1262,LS_Coint_BD!$B$3:$AQ$1079,AJ$2+1)</f>
        <v>0</v>
      </c>
      <c r="AK1262" s="89">
        <f>VLOOKUP($AC1262,LS_Coint_BD!$B$3:$AQ$1079,AK$2)*$AD1262+VLOOKUP($AC1262,LS_Coint_BD!$B$3:$AQ$1079,AK$2+1)</f>
        <v>0</v>
      </c>
      <c r="AL1262" s="89">
        <f>VLOOKUP($AC1262,LS_Coint_BD!$B$3:$AQ$1079,AL$2)*$AD1262+VLOOKUP($AC1262,LS_Coint_BD!$B$3:$AQ$1079,AL$2+1)</f>
        <v>0</v>
      </c>
      <c r="AM1262" s="89">
        <f>VLOOKUP($AC1262,LS_Coint_BD!$B$3:$AQ$1079,AM$2)*$AD1262+VLOOKUP($AC1262,LS_Coint_BD!$B$3:$AQ$1079,AM$2+1)</f>
        <v>0</v>
      </c>
      <c r="AN1262" s="89">
        <f>VLOOKUP($AC1262,LS_Coint_BD!$B$3:$AQ$1079,AN$2)</f>
        <v>0</v>
      </c>
      <c r="AO1262" s="89">
        <f>VLOOKUP($AC1262,LS_Coint_BD!$B$3:$AQ$1079,AO$2)</f>
        <v>0</v>
      </c>
      <c r="AP1262" s="89">
        <f>VLOOKUP($AC1262,LS_Coint_BD!$B$3:$AQ$1079,AP$2)</f>
        <v>0</v>
      </c>
      <c r="AQ1262" s="89">
        <f>VLOOKUP($AC1262,LS_Coint_BD!$B$3:$AQ$1079,AQ$2)</f>
        <v>0</v>
      </c>
      <c r="AR1262" s="89">
        <f>VLOOKUP($AC1262,LS_Coint_BD!$B$3:$AQ$1079,AR$2)</f>
        <v>0</v>
      </c>
      <c r="AS1262" s="89">
        <f>VLOOKUP($AC1262,LS_Coint_BD!$B$3:$AQ$1079,AS$2)</f>
        <v>0</v>
      </c>
      <c r="AT1262" s="89">
        <f>VLOOKUP($AC1262,LS_Coint_BD!$B$3:$AQ$1079,AT$2)</f>
        <v>0</v>
      </c>
      <c r="AU1262" s="89">
        <f>VLOOKUP($AC1262,LS_Coint_BD!$B$3:$AQ$1079,AU$2)</f>
        <v>0</v>
      </c>
      <c r="AV1262" s="89">
        <f>VLOOKUP($AC1262,LS_Coint_BD!$B$3:$AQ$1079,AV$2)</f>
        <v>0</v>
      </c>
      <c r="AW1262" s="89">
        <f>VLOOKUP($AC1262,LS_Coint_BD!$B$3:$AQ$1079,AW$2)</f>
        <v>0</v>
      </c>
      <c r="AX1262" s="89">
        <f>VLOOKUP($AC1262,LS_Coint_BD!$B$3:$AQ$1079,AX$2)</f>
        <v>0</v>
      </c>
      <c r="AY1262" s="89">
        <f>VLOOKUP($AC1262,LS_Coint_BD!$B$3:$AQ$1079,AY$2)</f>
        <v>0</v>
      </c>
      <c r="AZ1262" s="89">
        <f>VLOOKUP($AC1262,LS_Coint_BD!$B$3:$AQ$1079,AZ$2)</f>
        <v>0</v>
      </c>
      <c r="BA1262" s="89">
        <f>VLOOKUP($AC1262,LS_Coint_BD!$B$3:$AQ$1079,BA$2)</f>
        <v>0</v>
      </c>
      <c r="BB1262" s="89">
        <f>VLOOKUP($AC1262,LS_Coint_BD!$B$3:$AQ$1079,BB$2)</f>
        <v>0</v>
      </c>
      <c r="BC1262" s="89">
        <f>VLOOKUP($AC1262,LS_Coint_BD!$B$3:$AQ$1079,BC$2)</f>
        <v>0</v>
      </c>
      <c r="BD1262" s="89">
        <f t="shared" si="921"/>
        <v>0</v>
      </c>
      <c r="BE1262" s="89">
        <f t="shared" si="922"/>
        <v>0</v>
      </c>
      <c r="BF1262" s="89">
        <f t="shared" si="923"/>
        <v>0</v>
      </c>
      <c r="BG1262" s="89">
        <f t="shared" si="924"/>
        <v>0</v>
      </c>
      <c r="BH1262" s="89">
        <f t="shared" si="925"/>
        <v>0</v>
      </c>
      <c r="BI1262" s="89">
        <f t="shared" si="926"/>
        <v>0</v>
      </c>
      <c r="BJ1262" s="89">
        <f t="shared" si="927"/>
        <v>0</v>
      </c>
      <c r="BK1262" s="89">
        <f t="shared" si="928"/>
        <v>0</v>
      </c>
      <c r="BL1262" s="89">
        <f t="shared" si="929"/>
        <v>0</v>
      </c>
      <c r="BM1262" s="89"/>
      <c r="BN1262" s="26" t="b">
        <f t="shared" si="930"/>
        <v>0</v>
      </c>
      <c r="BO1262" s="26" t="b">
        <f t="shared" si="931"/>
        <v>0</v>
      </c>
      <c r="BP1262" s="26" t="b">
        <f t="shared" si="932"/>
        <v>0</v>
      </c>
      <c r="BQ1262" s="26" t="b">
        <f t="shared" si="933"/>
        <v>0</v>
      </c>
      <c r="BR1262" s="26" t="b">
        <f t="shared" si="934"/>
        <v>0</v>
      </c>
      <c r="BS1262" s="26" t="b">
        <f t="shared" si="935"/>
        <v>0</v>
      </c>
      <c r="BT1262" s="26" t="b">
        <f t="shared" si="936"/>
        <v>0</v>
      </c>
      <c r="BU1262" s="26" t="b">
        <f t="shared" si="937"/>
        <v>0</v>
      </c>
    </row>
    <row r="1263" spans="2:73" ht="15" thickBot="1" x14ac:dyDescent="0.35">
      <c r="B1263" s="17">
        <f>VLOOKUP($AC1263,LS_Coint_BD!$B$3:$D$1079,2)</f>
        <v>0</v>
      </c>
      <c r="C1263" s="87">
        <f>VLOOKUP($AC1263,LS_Coint_BD!$B$3:$D$1079,3)</f>
        <v>0</v>
      </c>
      <c r="D1263" s="68">
        <f t="shared" si="897"/>
        <v>0</v>
      </c>
      <c r="E1263" s="65">
        <f t="shared" si="898"/>
        <v>0</v>
      </c>
      <c r="F1263" s="69">
        <f t="shared" si="899"/>
        <v>0</v>
      </c>
      <c r="G1263" s="68">
        <f t="shared" si="900"/>
        <v>0</v>
      </c>
      <c r="H1263" s="65">
        <f t="shared" si="901"/>
        <v>0</v>
      </c>
      <c r="I1263" s="69">
        <f t="shared" si="902"/>
        <v>0</v>
      </c>
      <c r="J1263" s="68">
        <f t="shared" si="903"/>
        <v>0</v>
      </c>
      <c r="K1263" s="65">
        <f t="shared" si="904"/>
        <v>0</v>
      </c>
      <c r="L1263" s="69">
        <f t="shared" si="905"/>
        <v>0</v>
      </c>
      <c r="M1263" s="68">
        <f t="shared" si="906"/>
        <v>0</v>
      </c>
      <c r="N1263" s="65">
        <f t="shared" si="907"/>
        <v>0</v>
      </c>
      <c r="O1263" s="69">
        <f t="shared" si="908"/>
        <v>0</v>
      </c>
      <c r="P1263" s="68">
        <f t="shared" si="909"/>
        <v>0</v>
      </c>
      <c r="Q1263" s="65">
        <f t="shared" si="910"/>
        <v>0</v>
      </c>
      <c r="R1263" s="69">
        <f t="shared" si="911"/>
        <v>0</v>
      </c>
      <c r="S1263" s="68">
        <f t="shared" si="912"/>
        <v>0</v>
      </c>
      <c r="T1263" s="65">
        <f t="shared" si="913"/>
        <v>0</v>
      </c>
      <c r="U1263" s="69">
        <f t="shared" si="914"/>
        <v>0</v>
      </c>
      <c r="V1263" s="68">
        <f t="shared" si="915"/>
        <v>0</v>
      </c>
      <c r="W1263" s="65">
        <f t="shared" si="916"/>
        <v>0</v>
      </c>
      <c r="X1263" s="69">
        <f t="shared" si="917"/>
        <v>0</v>
      </c>
      <c r="Y1263" s="68">
        <f t="shared" si="918"/>
        <v>0</v>
      </c>
      <c r="Z1263" s="65">
        <f t="shared" si="919"/>
        <v>0</v>
      </c>
      <c r="AA1263" s="69">
        <f t="shared" si="920"/>
        <v>0</v>
      </c>
      <c r="AB1263" s="98">
        <f>SUMIF(BN1263:BU1263,"VERDADEIRO",BN$3:$BU1262)</f>
        <v>0</v>
      </c>
      <c r="AC1263" s="97">
        <f t="shared" si="896"/>
        <v>1260</v>
      </c>
      <c r="AD1263" s="89">
        <f>RTD("tryd.rtdserver",,"COT",B1263,"ULT")</f>
        <v>0</v>
      </c>
      <c r="AE1263" s="89">
        <f>RTD("tryd.rtdserver",,"COT",C1263,"ULT")</f>
        <v>0</v>
      </c>
      <c r="AF1263" s="89">
        <f>VLOOKUP($AC1263,LS_Coint_BD!$B$3:$AQ$1079,AF$2)*$AD1263+VLOOKUP($AC1263,LS_Coint_BD!$B$3:$AQ$1079,AF$2+1)</f>
        <v>0</v>
      </c>
      <c r="AG1263" s="89">
        <f>VLOOKUP($AC1263,LS_Coint_BD!$B$3:$AQ$1079,AG$2)*$AD1263+VLOOKUP($AC1263,LS_Coint_BD!$B$3:$AQ$1079,AG$2+1)</f>
        <v>0</v>
      </c>
      <c r="AH1263" s="89">
        <f>VLOOKUP($AC1263,LS_Coint_BD!$B$3:$AQ$1079,AH$2)*$AD1263+VLOOKUP($AC1263,LS_Coint_BD!$B$3:$AQ$1079,AH$2+1)</f>
        <v>0</v>
      </c>
      <c r="AI1263" s="89">
        <f>VLOOKUP($AC1263,LS_Coint_BD!$B$3:$AQ$1079,AI$2)*$AD1263+VLOOKUP($AC1263,LS_Coint_BD!$B$3:$AQ$1079,AI$2+1)</f>
        <v>0</v>
      </c>
      <c r="AJ1263" s="89">
        <f>VLOOKUP($AC1263,LS_Coint_BD!$B$3:$AQ$1079,AJ$2)*$AD1263+VLOOKUP($AC1263,LS_Coint_BD!$B$3:$AQ$1079,AJ$2+1)</f>
        <v>0</v>
      </c>
      <c r="AK1263" s="89">
        <f>VLOOKUP($AC1263,LS_Coint_BD!$B$3:$AQ$1079,AK$2)*$AD1263+VLOOKUP($AC1263,LS_Coint_BD!$B$3:$AQ$1079,AK$2+1)</f>
        <v>0</v>
      </c>
      <c r="AL1263" s="89">
        <f>VLOOKUP($AC1263,LS_Coint_BD!$B$3:$AQ$1079,AL$2)*$AD1263+VLOOKUP($AC1263,LS_Coint_BD!$B$3:$AQ$1079,AL$2+1)</f>
        <v>0</v>
      </c>
      <c r="AM1263" s="89">
        <f>VLOOKUP($AC1263,LS_Coint_BD!$B$3:$AQ$1079,AM$2)*$AD1263+VLOOKUP($AC1263,LS_Coint_BD!$B$3:$AQ$1079,AM$2+1)</f>
        <v>0</v>
      </c>
      <c r="AN1263" s="89">
        <f>VLOOKUP($AC1263,LS_Coint_BD!$B$3:$AQ$1079,AN$2)</f>
        <v>0</v>
      </c>
      <c r="AO1263" s="89">
        <f>VLOOKUP($AC1263,LS_Coint_BD!$B$3:$AQ$1079,AO$2)</f>
        <v>0</v>
      </c>
      <c r="AP1263" s="89">
        <f>VLOOKUP($AC1263,LS_Coint_BD!$B$3:$AQ$1079,AP$2)</f>
        <v>0</v>
      </c>
      <c r="AQ1263" s="89">
        <f>VLOOKUP($AC1263,LS_Coint_BD!$B$3:$AQ$1079,AQ$2)</f>
        <v>0</v>
      </c>
      <c r="AR1263" s="89">
        <f>VLOOKUP($AC1263,LS_Coint_BD!$B$3:$AQ$1079,AR$2)</f>
        <v>0</v>
      </c>
      <c r="AS1263" s="89">
        <f>VLOOKUP($AC1263,LS_Coint_BD!$B$3:$AQ$1079,AS$2)</f>
        <v>0</v>
      </c>
      <c r="AT1263" s="89">
        <f>VLOOKUP($AC1263,LS_Coint_BD!$B$3:$AQ$1079,AT$2)</f>
        <v>0</v>
      </c>
      <c r="AU1263" s="89">
        <f>VLOOKUP($AC1263,LS_Coint_BD!$B$3:$AQ$1079,AU$2)</f>
        <v>0</v>
      </c>
      <c r="AV1263" s="89">
        <f>VLOOKUP($AC1263,LS_Coint_BD!$B$3:$AQ$1079,AV$2)</f>
        <v>0</v>
      </c>
      <c r="AW1263" s="89">
        <f>VLOOKUP($AC1263,LS_Coint_BD!$B$3:$AQ$1079,AW$2)</f>
        <v>0</v>
      </c>
      <c r="AX1263" s="89">
        <f>VLOOKUP($AC1263,LS_Coint_BD!$B$3:$AQ$1079,AX$2)</f>
        <v>0</v>
      </c>
      <c r="AY1263" s="89">
        <f>VLOOKUP($AC1263,LS_Coint_BD!$B$3:$AQ$1079,AY$2)</f>
        <v>0</v>
      </c>
      <c r="AZ1263" s="89">
        <f>VLOOKUP($AC1263,LS_Coint_BD!$B$3:$AQ$1079,AZ$2)</f>
        <v>0</v>
      </c>
      <c r="BA1263" s="89">
        <f>VLOOKUP($AC1263,LS_Coint_BD!$B$3:$AQ$1079,BA$2)</f>
        <v>0</v>
      </c>
      <c r="BB1263" s="89">
        <f>VLOOKUP($AC1263,LS_Coint_BD!$B$3:$AQ$1079,BB$2)</f>
        <v>0</v>
      </c>
      <c r="BC1263" s="89">
        <f>VLOOKUP($AC1263,LS_Coint_BD!$B$3:$AQ$1079,BC$2)</f>
        <v>0</v>
      </c>
      <c r="BD1263" s="89">
        <f t="shared" si="921"/>
        <v>0</v>
      </c>
      <c r="BE1263" s="89">
        <f t="shared" si="922"/>
        <v>0</v>
      </c>
      <c r="BF1263" s="89">
        <f t="shared" si="923"/>
        <v>0</v>
      </c>
      <c r="BG1263" s="89">
        <f t="shared" si="924"/>
        <v>0</v>
      </c>
      <c r="BH1263" s="89">
        <f t="shared" si="925"/>
        <v>0</v>
      </c>
      <c r="BI1263" s="89">
        <f t="shared" si="926"/>
        <v>0</v>
      </c>
      <c r="BJ1263" s="89">
        <f t="shared" si="927"/>
        <v>0</v>
      </c>
      <c r="BK1263" s="89">
        <f t="shared" si="928"/>
        <v>0</v>
      </c>
      <c r="BL1263" s="89">
        <f t="shared" si="929"/>
        <v>0</v>
      </c>
      <c r="BM1263" s="89"/>
      <c r="BN1263" s="26" t="b">
        <f t="shared" si="930"/>
        <v>0</v>
      </c>
      <c r="BO1263" s="26" t="b">
        <f t="shared" si="931"/>
        <v>0</v>
      </c>
      <c r="BP1263" s="26" t="b">
        <f t="shared" si="932"/>
        <v>0</v>
      </c>
      <c r="BQ1263" s="26" t="b">
        <f t="shared" si="933"/>
        <v>0</v>
      </c>
      <c r="BR1263" s="26" t="b">
        <f t="shared" si="934"/>
        <v>0</v>
      </c>
      <c r="BS1263" s="26" t="b">
        <f t="shared" si="935"/>
        <v>0</v>
      </c>
      <c r="BT1263" s="26" t="b">
        <f t="shared" si="936"/>
        <v>0</v>
      </c>
      <c r="BU1263" s="26" t="b">
        <f t="shared" si="937"/>
        <v>0</v>
      </c>
    </row>
    <row r="1264" spans="2:73" ht="15" thickBot="1" x14ac:dyDescent="0.35">
      <c r="B1264" s="17">
        <f>VLOOKUP($AC1264,LS_Coint_BD!$B$3:$D$1079,2)</f>
        <v>0</v>
      </c>
      <c r="C1264" s="87">
        <f>VLOOKUP($AC1264,LS_Coint_BD!$B$3:$D$1079,3)</f>
        <v>0</v>
      </c>
      <c r="D1264" s="68">
        <f t="shared" si="897"/>
        <v>0</v>
      </c>
      <c r="E1264" s="65">
        <f t="shared" si="898"/>
        <v>0</v>
      </c>
      <c r="F1264" s="69">
        <f t="shared" si="899"/>
        <v>0</v>
      </c>
      <c r="G1264" s="68">
        <f t="shared" si="900"/>
        <v>0</v>
      </c>
      <c r="H1264" s="65">
        <f t="shared" si="901"/>
        <v>0</v>
      </c>
      <c r="I1264" s="69">
        <f t="shared" si="902"/>
        <v>0</v>
      </c>
      <c r="J1264" s="68">
        <f t="shared" si="903"/>
        <v>0</v>
      </c>
      <c r="K1264" s="65">
        <f t="shared" si="904"/>
        <v>0</v>
      </c>
      <c r="L1264" s="69">
        <f t="shared" si="905"/>
        <v>0</v>
      </c>
      <c r="M1264" s="68">
        <f t="shared" si="906"/>
        <v>0</v>
      </c>
      <c r="N1264" s="65">
        <f t="shared" si="907"/>
        <v>0</v>
      </c>
      <c r="O1264" s="69">
        <f t="shared" si="908"/>
        <v>0</v>
      </c>
      <c r="P1264" s="68">
        <f t="shared" si="909"/>
        <v>0</v>
      </c>
      <c r="Q1264" s="65">
        <f t="shared" si="910"/>
        <v>0</v>
      </c>
      <c r="R1264" s="69">
        <f t="shared" si="911"/>
        <v>0</v>
      </c>
      <c r="S1264" s="68">
        <f t="shared" si="912"/>
        <v>0</v>
      </c>
      <c r="T1264" s="65">
        <f t="shared" si="913"/>
        <v>0</v>
      </c>
      <c r="U1264" s="69">
        <f t="shared" si="914"/>
        <v>0</v>
      </c>
      <c r="V1264" s="68">
        <f t="shared" si="915"/>
        <v>0</v>
      </c>
      <c r="W1264" s="65">
        <f t="shared" si="916"/>
        <v>0</v>
      </c>
      <c r="X1264" s="69">
        <f t="shared" si="917"/>
        <v>0</v>
      </c>
      <c r="Y1264" s="68">
        <f t="shared" si="918"/>
        <v>0</v>
      </c>
      <c r="Z1264" s="65">
        <f t="shared" si="919"/>
        <v>0</v>
      </c>
      <c r="AA1264" s="69">
        <f t="shared" si="920"/>
        <v>0</v>
      </c>
      <c r="AB1264" s="98">
        <f>SUMIF(BN1264:BU1264,"VERDADEIRO",BN$3:$BU1263)</f>
        <v>0</v>
      </c>
      <c r="AC1264" s="97">
        <f t="shared" si="896"/>
        <v>1261</v>
      </c>
      <c r="AD1264" s="89">
        <f>RTD("tryd.rtdserver",,"COT",B1264,"ULT")</f>
        <v>0</v>
      </c>
      <c r="AE1264" s="89">
        <f>RTD("tryd.rtdserver",,"COT",C1264,"ULT")</f>
        <v>0</v>
      </c>
      <c r="AF1264" s="89">
        <f>VLOOKUP($AC1264,LS_Coint_BD!$B$3:$AQ$1079,AF$2)*$AD1264+VLOOKUP($AC1264,LS_Coint_BD!$B$3:$AQ$1079,AF$2+1)</f>
        <v>0</v>
      </c>
      <c r="AG1264" s="89">
        <f>VLOOKUP($AC1264,LS_Coint_BD!$B$3:$AQ$1079,AG$2)*$AD1264+VLOOKUP($AC1264,LS_Coint_BD!$B$3:$AQ$1079,AG$2+1)</f>
        <v>0</v>
      </c>
      <c r="AH1264" s="89">
        <f>VLOOKUP($AC1264,LS_Coint_BD!$B$3:$AQ$1079,AH$2)*$AD1264+VLOOKUP($AC1264,LS_Coint_BD!$B$3:$AQ$1079,AH$2+1)</f>
        <v>0</v>
      </c>
      <c r="AI1264" s="89">
        <f>VLOOKUP($AC1264,LS_Coint_BD!$B$3:$AQ$1079,AI$2)*$AD1264+VLOOKUP($AC1264,LS_Coint_BD!$B$3:$AQ$1079,AI$2+1)</f>
        <v>0</v>
      </c>
      <c r="AJ1264" s="89">
        <f>VLOOKUP($AC1264,LS_Coint_BD!$B$3:$AQ$1079,AJ$2)*$AD1264+VLOOKUP($AC1264,LS_Coint_BD!$B$3:$AQ$1079,AJ$2+1)</f>
        <v>0</v>
      </c>
      <c r="AK1264" s="89">
        <f>VLOOKUP($AC1264,LS_Coint_BD!$B$3:$AQ$1079,AK$2)*$AD1264+VLOOKUP($AC1264,LS_Coint_BD!$B$3:$AQ$1079,AK$2+1)</f>
        <v>0</v>
      </c>
      <c r="AL1264" s="89">
        <f>VLOOKUP($AC1264,LS_Coint_BD!$B$3:$AQ$1079,AL$2)*$AD1264+VLOOKUP($AC1264,LS_Coint_BD!$B$3:$AQ$1079,AL$2+1)</f>
        <v>0</v>
      </c>
      <c r="AM1264" s="89">
        <f>VLOOKUP($AC1264,LS_Coint_BD!$B$3:$AQ$1079,AM$2)*$AD1264+VLOOKUP($AC1264,LS_Coint_BD!$B$3:$AQ$1079,AM$2+1)</f>
        <v>0</v>
      </c>
      <c r="AN1264" s="89">
        <f>VLOOKUP($AC1264,LS_Coint_BD!$B$3:$AQ$1079,AN$2)</f>
        <v>0</v>
      </c>
      <c r="AO1264" s="89">
        <f>VLOOKUP($AC1264,LS_Coint_BD!$B$3:$AQ$1079,AO$2)</f>
        <v>0</v>
      </c>
      <c r="AP1264" s="89">
        <f>VLOOKUP($AC1264,LS_Coint_BD!$B$3:$AQ$1079,AP$2)</f>
        <v>0</v>
      </c>
      <c r="AQ1264" s="89">
        <f>VLOOKUP($AC1264,LS_Coint_BD!$B$3:$AQ$1079,AQ$2)</f>
        <v>0</v>
      </c>
      <c r="AR1264" s="89">
        <f>VLOOKUP($AC1264,LS_Coint_BD!$B$3:$AQ$1079,AR$2)</f>
        <v>0</v>
      </c>
      <c r="AS1264" s="89">
        <f>VLOOKUP($AC1264,LS_Coint_BD!$B$3:$AQ$1079,AS$2)</f>
        <v>0</v>
      </c>
      <c r="AT1264" s="89">
        <f>VLOOKUP($AC1264,LS_Coint_BD!$B$3:$AQ$1079,AT$2)</f>
        <v>0</v>
      </c>
      <c r="AU1264" s="89">
        <f>VLOOKUP($AC1264,LS_Coint_BD!$B$3:$AQ$1079,AU$2)</f>
        <v>0</v>
      </c>
      <c r="AV1264" s="89">
        <f>VLOOKUP($AC1264,LS_Coint_BD!$B$3:$AQ$1079,AV$2)</f>
        <v>0</v>
      </c>
      <c r="AW1264" s="89">
        <f>VLOOKUP($AC1264,LS_Coint_BD!$B$3:$AQ$1079,AW$2)</f>
        <v>0</v>
      </c>
      <c r="AX1264" s="89">
        <f>VLOOKUP($AC1264,LS_Coint_BD!$B$3:$AQ$1079,AX$2)</f>
        <v>0</v>
      </c>
      <c r="AY1264" s="89">
        <f>VLOOKUP($AC1264,LS_Coint_BD!$B$3:$AQ$1079,AY$2)</f>
        <v>0</v>
      </c>
      <c r="AZ1264" s="89">
        <f>VLOOKUP($AC1264,LS_Coint_BD!$B$3:$AQ$1079,AZ$2)</f>
        <v>0</v>
      </c>
      <c r="BA1264" s="89">
        <f>VLOOKUP($AC1264,LS_Coint_BD!$B$3:$AQ$1079,BA$2)</f>
        <v>0</v>
      </c>
      <c r="BB1264" s="89">
        <f>VLOOKUP($AC1264,LS_Coint_BD!$B$3:$AQ$1079,BB$2)</f>
        <v>0</v>
      </c>
      <c r="BC1264" s="89">
        <f>VLOOKUP($AC1264,LS_Coint_BD!$B$3:$AQ$1079,BC$2)</f>
        <v>0</v>
      </c>
      <c r="BD1264" s="89">
        <f t="shared" si="921"/>
        <v>0</v>
      </c>
      <c r="BE1264" s="89">
        <f t="shared" si="922"/>
        <v>0</v>
      </c>
      <c r="BF1264" s="89">
        <f t="shared" si="923"/>
        <v>0</v>
      </c>
      <c r="BG1264" s="89">
        <f t="shared" si="924"/>
        <v>0</v>
      </c>
      <c r="BH1264" s="89">
        <f t="shared" si="925"/>
        <v>0</v>
      </c>
      <c r="BI1264" s="89">
        <f t="shared" si="926"/>
        <v>0</v>
      </c>
      <c r="BJ1264" s="89">
        <f t="shared" si="927"/>
        <v>0</v>
      </c>
      <c r="BK1264" s="89">
        <f t="shared" si="928"/>
        <v>0</v>
      </c>
      <c r="BL1264" s="89">
        <f t="shared" si="929"/>
        <v>0</v>
      </c>
      <c r="BM1264" s="89"/>
      <c r="BN1264" s="26" t="b">
        <f t="shared" si="930"/>
        <v>0</v>
      </c>
      <c r="BO1264" s="26" t="b">
        <f t="shared" si="931"/>
        <v>0</v>
      </c>
      <c r="BP1264" s="26" t="b">
        <f t="shared" si="932"/>
        <v>0</v>
      </c>
      <c r="BQ1264" s="26" t="b">
        <f t="shared" si="933"/>
        <v>0</v>
      </c>
      <c r="BR1264" s="26" t="b">
        <f t="shared" si="934"/>
        <v>0</v>
      </c>
      <c r="BS1264" s="26" t="b">
        <f t="shared" si="935"/>
        <v>0</v>
      </c>
      <c r="BT1264" s="26" t="b">
        <f t="shared" si="936"/>
        <v>0</v>
      </c>
      <c r="BU1264" s="26" t="b">
        <f t="shared" si="937"/>
        <v>0</v>
      </c>
    </row>
    <row r="1265" spans="2:73" ht="15" thickBot="1" x14ac:dyDescent="0.35">
      <c r="B1265" s="17">
        <f>VLOOKUP($AC1265,LS_Coint_BD!$B$3:$D$1079,2)</f>
        <v>0</v>
      </c>
      <c r="C1265" s="87">
        <f>VLOOKUP($AC1265,LS_Coint_BD!$B$3:$D$1079,3)</f>
        <v>0</v>
      </c>
      <c r="D1265" s="68">
        <f t="shared" si="897"/>
        <v>0</v>
      </c>
      <c r="E1265" s="65">
        <f t="shared" si="898"/>
        <v>0</v>
      </c>
      <c r="F1265" s="69">
        <f t="shared" si="899"/>
        <v>0</v>
      </c>
      <c r="G1265" s="68">
        <f t="shared" si="900"/>
        <v>0</v>
      </c>
      <c r="H1265" s="65">
        <f t="shared" si="901"/>
        <v>0</v>
      </c>
      <c r="I1265" s="69">
        <f t="shared" si="902"/>
        <v>0</v>
      </c>
      <c r="J1265" s="68">
        <f t="shared" si="903"/>
        <v>0</v>
      </c>
      <c r="K1265" s="65">
        <f t="shared" si="904"/>
        <v>0</v>
      </c>
      <c r="L1265" s="69">
        <f t="shared" si="905"/>
        <v>0</v>
      </c>
      <c r="M1265" s="68">
        <f t="shared" si="906"/>
        <v>0</v>
      </c>
      <c r="N1265" s="65">
        <f t="shared" si="907"/>
        <v>0</v>
      </c>
      <c r="O1265" s="69">
        <f t="shared" si="908"/>
        <v>0</v>
      </c>
      <c r="P1265" s="68">
        <f t="shared" si="909"/>
        <v>0</v>
      </c>
      <c r="Q1265" s="65">
        <f t="shared" si="910"/>
        <v>0</v>
      </c>
      <c r="R1265" s="69">
        <f t="shared" si="911"/>
        <v>0</v>
      </c>
      <c r="S1265" s="68">
        <f t="shared" si="912"/>
        <v>0</v>
      </c>
      <c r="T1265" s="65">
        <f t="shared" si="913"/>
        <v>0</v>
      </c>
      <c r="U1265" s="69">
        <f t="shared" si="914"/>
        <v>0</v>
      </c>
      <c r="V1265" s="68">
        <f t="shared" si="915"/>
        <v>0</v>
      </c>
      <c r="W1265" s="65">
        <f t="shared" si="916"/>
        <v>0</v>
      </c>
      <c r="X1265" s="69">
        <f t="shared" si="917"/>
        <v>0</v>
      </c>
      <c r="Y1265" s="68">
        <f t="shared" si="918"/>
        <v>0</v>
      </c>
      <c r="Z1265" s="65">
        <f t="shared" si="919"/>
        <v>0</v>
      </c>
      <c r="AA1265" s="69">
        <f t="shared" si="920"/>
        <v>0</v>
      </c>
      <c r="AB1265" s="98">
        <f>SUMIF(BN1265:BU1265,"VERDADEIRO",BN$3:$BU1264)</f>
        <v>0</v>
      </c>
      <c r="AC1265" s="97">
        <f t="shared" si="896"/>
        <v>1262</v>
      </c>
      <c r="AD1265" s="89">
        <f>RTD("tryd.rtdserver",,"COT",B1265,"ULT")</f>
        <v>0</v>
      </c>
      <c r="AE1265" s="89">
        <f>RTD("tryd.rtdserver",,"COT",C1265,"ULT")</f>
        <v>0</v>
      </c>
      <c r="AF1265" s="89">
        <f>VLOOKUP($AC1265,LS_Coint_BD!$B$3:$AQ$1079,AF$2)*$AD1265+VLOOKUP($AC1265,LS_Coint_BD!$B$3:$AQ$1079,AF$2+1)</f>
        <v>0</v>
      </c>
      <c r="AG1265" s="89">
        <f>VLOOKUP($AC1265,LS_Coint_BD!$B$3:$AQ$1079,AG$2)*$AD1265+VLOOKUP($AC1265,LS_Coint_BD!$B$3:$AQ$1079,AG$2+1)</f>
        <v>0</v>
      </c>
      <c r="AH1265" s="89">
        <f>VLOOKUP($AC1265,LS_Coint_BD!$B$3:$AQ$1079,AH$2)*$AD1265+VLOOKUP($AC1265,LS_Coint_BD!$B$3:$AQ$1079,AH$2+1)</f>
        <v>0</v>
      </c>
      <c r="AI1265" s="89">
        <f>VLOOKUP($AC1265,LS_Coint_BD!$B$3:$AQ$1079,AI$2)*$AD1265+VLOOKUP($AC1265,LS_Coint_BD!$B$3:$AQ$1079,AI$2+1)</f>
        <v>0</v>
      </c>
      <c r="AJ1265" s="89">
        <f>VLOOKUP($AC1265,LS_Coint_BD!$B$3:$AQ$1079,AJ$2)*$AD1265+VLOOKUP($AC1265,LS_Coint_BD!$B$3:$AQ$1079,AJ$2+1)</f>
        <v>0</v>
      </c>
      <c r="AK1265" s="89">
        <f>VLOOKUP($AC1265,LS_Coint_BD!$B$3:$AQ$1079,AK$2)*$AD1265+VLOOKUP($AC1265,LS_Coint_BD!$B$3:$AQ$1079,AK$2+1)</f>
        <v>0</v>
      </c>
      <c r="AL1265" s="89">
        <f>VLOOKUP($AC1265,LS_Coint_BD!$B$3:$AQ$1079,AL$2)*$AD1265+VLOOKUP($AC1265,LS_Coint_BD!$B$3:$AQ$1079,AL$2+1)</f>
        <v>0</v>
      </c>
      <c r="AM1265" s="89">
        <f>VLOOKUP($AC1265,LS_Coint_BD!$B$3:$AQ$1079,AM$2)*$AD1265+VLOOKUP($AC1265,LS_Coint_BD!$B$3:$AQ$1079,AM$2+1)</f>
        <v>0</v>
      </c>
      <c r="AN1265" s="89">
        <f>VLOOKUP($AC1265,LS_Coint_BD!$B$3:$AQ$1079,AN$2)</f>
        <v>0</v>
      </c>
      <c r="AO1265" s="89">
        <f>VLOOKUP($AC1265,LS_Coint_BD!$B$3:$AQ$1079,AO$2)</f>
        <v>0</v>
      </c>
      <c r="AP1265" s="89">
        <f>VLOOKUP($AC1265,LS_Coint_BD!$B$3:$AQ$1079,AP$2)</f>
        <v>0</v>
      </c>
      <c r="AQ1265" s="89">
        <f>VLOOKUP($AC1265,LS_Coint_BD!$B$3:$AQ$1079,AQ$2)</f>
        <v>0</v>
      </c>
      <c r="AR1265" s="89">
        <f>VLOOKUP($AC1265,LS_Coint_BD!$B$3:$AQ$1079,AR$2)</f>
        <v>0</v>
      </c>
      <c r="AS1265" s="89">
        <f>VLOOKUP($AC1265,LS_Coint_BD!$B$3:$AQ$1079,AS$2)</f>
        <v>0</v>
      </c>
      <c r="AT1265" s="89">
        <f>VLOOKUP($AC1265,LS_Coint_BD!$B$3:$AQ$1079,AT$2)</f>
        <v>0</v>
      </c>
      <c r="AU1265" s="89">
        <f>VLOOKUP($AC1265,LS_Coint_BD!$B$3:$AQ$1079,AU$2)</f>
        <v>0</v>
      </c>
      <c r="AV1265" s="89">
        <f>VLOOKUP($AC1265,LS_Coint_BD!$B$3:$AQ$1079,AV$2)</f>
        <v>0</v>
      </c>
      <c r="AW1265" s="89">
        <f>VLOOKUP($AC1265,LS_Coint_BD!$B$3:$AQ$1079,AW$2)</f>
        <v>0</v>
      </c>
      <c r="AX1265" s="89">
        <f>VLOOKUP($AC1265,LS_Coint_BD!$B$3:$AQ$1079,AX$2)</f>
        <v>0</v>
      </c>
      <c r="AY1265" s="89">
        <f>VLOOKUP($AC1265,LS_Coint_BD!$B$3:$AQ$1079,AY$2)</f>
        <v>0</v>
      </c>
      <c r="AZ1265" s="89">
        <f>VLOOKUP($AC1265,LS_Coint_BD!$B$3:$AQ$1079,AZ$2)</f>
        <v>0</v>
      </c>
      <c r="BA1265" s="89">
        <f>VLOOKUP($AC1265,LS_Coint_BD!$B$3:$AQ$1079,BA$2)</f>
        <v>0</v>
      </c>
      <c r="BB1265" s="89">
        <f>VLOOKUP($AC1265,LS_Coint_BD!$B$3:$AQ$1079,BB$2)</f>
        <v>0</v>
      </c>
      <c r="BC1265" s="89">
        <f>VLOOKUP($AC1265,LS_Coint_BD!$B$3:$AQ$1079,BC$2)</f>
        <v>0</v>
      </c>
      <c r="BD1265" s="89">
        <f t="shared" si="921"/>
        <v>0</v>
      </c>
      <c r="BE1265" s="89">
        <f t="shared" si="922"/>
        <v>0</v>
      </c>
      <c r="BF1265" s="89">
        <f t="shared" si="923"/>
        <v>0</v>
      </c>
      <c r="BG1265" s="89">
        <f t="shared" si="924"/>
        <v>0</v>
      </c>
      <c r="BH1265" s="89">
        <f t="shared" si="925"/>
        <v>0</v>
      </c>
      <c r="BI1265" s="89">
        <f t="shared" si="926"/>
        <v>0</v>
      </c>
      <c r="BJ1265" s="89">
        <f t="shared" si="927"/>
        <v>0</v>
      </c>
      <c r="BK1265" s="89">
        <f t="shared" si="928"/>
        <v>0</v>
      </c>
      <c r="BL1265" s="89">
        <f t="shared" si="929"/>
        <v>0</v>
      </c>
      <c r="BM1265" s="89"/>
      <c r="BN1265" s="26" t="b">
        <f t="shared" si="930"/>
        <v>0</v>
      </c>
      <c r="BO1265" s="26" t="b">
        <f t="shared" si="931"/>
        <v>0</v>
      </c>
      <c r="BP1265" s="26" t="b">
        <f t="shared" si="932"/>
        <v>0</v>
      </c>
      <c r="BQ1265" s="26" t="b">
        <f t="shared" si="933"/>
        <v>0</v>
      </c>
      <c r="BR1265" s="26" t="b">
        <f t="shared" si="934"/>
        <v>0</v>
      </c>
      <c r="BS1265" s="26" t="b">
        <f t="shared" si="935"/>
        <v>0</v>
      </c>
      <c r="BT1265" s="26" t="b">
        <f t="shared" si="936"/>
        <v>0</v>
      </c>
      <c r="BU1265" s="26" t="b">
        <f t="shared" si="937"/>
        <v>0</v>
      </c>
    </row>
    <row r="1266" spans="2:73" ht="15" thickBot="1" x14ac:dyDescent="0.35">
      <c r="B1266" s="17">
        <f>VLOOKUP($AC1266,LS_Coint_BD!$B$3:$D$1079,2)</f>
        <v>0</v>
      </c>
      <c r="C1266" s="87">
        <f>VLOOKUP($AC1266,LS_Coint_BD!$B$3:$D$1079,3)</f>
        <v>0</v>
      </c>
      <c r="D1266" s="68">
        <f t="shared" si="897"/>
        <v>0</v>
      </c>
      <c r="E1266" s="65">
        <f t="shared" si="898"/>
        <v>0</v>
      </c>
      <c r="F1266" s="69">
        <f t="shared" si="899"/>
        <v>0</v>
      </c>
      <c r="G1266" s="68">
        <f t="shared" si="900"/>
        <v>0</v>
      </c>
      <c r="H1266" s="65">
        <f t="shared" si="901"/>
        <v>0</v>
      </c>
      <c r="I1266" s="69">
        <f t="shared" si="902"/>
        <v>0</v>
      </c>
      <c r="J1266" s="68">
        <f t="shared" si="903"/>
        <v>0</v>
      </c>
      <c r="K1266" s="65">
        <f t="shared" si="904"/>
        <v>0</v>
      </c>
      <c r="L1266" s="69">
        <f t="shared" si="905"/>
        <v>0</v>
      </c>
      <c r="M1266" s="68">
        <f t="shared" si="906"/>
        <v>0</v>
      </c>
      <c r="N1266" s="65">
        <f t="shared" si="907"/>
        <v>0</v>
      </c>
      <c r="O1266" s="69">
        <f t="shared" si="908"/>
        <v>0</v>
      </c>
      <c r="P1266" s="68">
        <f t="shared" si="909"/>
        <v>0</v>
      </c>
      <c r="Q1266" s="65">
        <f t="shared" si="910"/>
        <v>0</v>
      </c>
      <c r="R1266" s="69">
        <f t="shared" si="911"/>
        <v>0</v>
      </c>
      <c r="S1266" s="68">
        <f t="shared" si="912"/>
        <v>0</v>
      </c>
      <c r="T1266" s="65">
        <f t="shared" si="913"/>
        <v>0</v>
      </c>
      <c r="U1266" s="69">
        <f t="shared" si="914"/>
        <v>0</v>
      </c>
      <c r="V1266" s="68">
        <f t="shared" si="915"/>
        <v>0</v>
      </c>
      <c r="W1266" s="65">
        <f t="shared" si="916"/>
        <v>0</v>
      </c>
      <c r="X1266" s="69">
        <f t="shared" si="917"/>
        <v>0</v>
      </c>
      <c r="Y1266" s="68">
        <f t="shared" si="918"/>
        <v>0</v>
      </c>
      <c r="Z1266" s="65">
        <f t="shared" si="919"/>
        <v>0</v>
      </c>
      <c r="AA1266" s="69">
        <f t="shared" si="920"/>
        <v>0</v>
      </c>
      <c r="AB1266" s="98">
        <f>SUMIF(BN1266:BU1266,"VERDADEIRO",BN$3:$BU1265)</f>
        <v>0</v>
      </c>
      <c r="AC1266" s="97">
        <f t="shared" si="896"/>
        <v>1263</v>
      </c>
      <c r="AD1266" s="89">
        <f>RTD("tryd.rtdserver",,"COT",B1266,"ULT")</f>
        <v>0</v>
      </c>
      <c r="AE1266" s="89">
        <f>RTD("tryd.rtdserver",,"COT",C1266,"ULT")</f>
        <v>0</v>
      </c>
      <c r="AF1266" s="89">
        <f>VLOOKUP($AC1266,LS_Coint_BD!$B$3:$AQ$1079,AF$2)*$AD1266+VLOOKUP($AC1266,LS_Coint_BD!$B$3:$AQ$1079,AF$2+1)</f>
        <v>0</v>
      </c>
      <c r="AG1266" s="89">
        <f>VLOOKUP($AC1266,LS_Coint_BD!$B$3:$AQ$1079,AG$2)*$AD1266+VLOOKUP($AC1266,LS_Coint_BD!$B$3:$AQ$1079,AG$2+1)</f>
        <v>0</v>
      </c>
      <c r="AH1266" s="89">
        <f>VLOOKUP($AC1266,LS_Coint_BD!$B$3:$AQ$1079,AH$2)*$AD1266+VLOOKUP($AC1266,LS_Coint_BD!$B$3:$AQ$1079,AH$2+1)</f>
        <v>0</v>
      </c>
      <c r="AI1266" s="89">
        <f>VLOOKUP($AC1266,LS_Coint_BD!$B$3:$AQ$1079,AI$2)*$AD1266+VLOOKUP($AC1266,LS_Coint_BD!$B$3:$AQ$1079,AI$2+1)</f>
        <v>0</v>
      </c>
      <c r="AJ1266" s="89">
        <f>VLOOKUP($AC1266,LS_Coint_BD!$B$3:$AQ$1079,AJ$2)*$AD1266+VLOOKUP($AC1266,LS_Coint_BD!$B$3:$AQ$1079,AJ$2+1)</f>
        <v>0</v>
      </c>
      <c r="AK1266" s="89">
        <f>VLOOKUP($AC1266,LS_Coint_BD!$B$3:$AQ$1079,AK$2)*$AD1266+VLOOKUP($AC1266,LS_Coint_BD!$B$3:$AQ$1079,AK$2+1)</f>
        <v>0</v>
      </c>
      <c r="AL1266" s="89">
        <f>VLOOKUP($AC1266,LS_Coint_BD!$B$3:$AQ$1079,AL$2)*$AD1266+VLOOKUP($AC1266,LS_Coint_BD!$B$3:$AQ$1079,AL$2+1)</f>
        <v>0</v>
      </c>
      <c r="AM1266" s="89">
        <f>VLOOKUP($AC1266,LS_Coint_BD!$B$3:$AQ$1079,AM$2)*$AD1266+VLOOKUP($AC1266,LS_Coint_BD!$B$3:$AQ$1079,AM$2+1)</f>
        <v>0</v>
      </c>
      <c r="AN1266" s="89">
        <f>VLOOKUP($AC1266,LS_Coint_BD!$B$3:$AQ$1079,AN$2)</f>
        <v>0</v>
      </c>
      <c r="AO1266" s="89">
        <f>VLOOKUP($AC1266,LS_Coint_BD!$B$3:$AQ$1079,AO$2)</f>
        <v>0</v>
      </c>
      <c r="AP1266" s="89">
        <f>VLOOKUP($AC1266,LS_Coint_BD!$B$3:$AQ$1079,AP$2)</f>
        <v>0</v>
      </c>
      <c r="AQ1266" s="89">
        <f>VLOOKUP($AC1266,LS_Coint_BD!$B$3:$AQ$1079,AQ$2)</f>
        <v>0</v>
      </c>
      <c r="AR1266" s="89">
        <f>VLOOKUP($AC1266,LS_Coint_BD!$B$3:$AQ$1079,AR$2)</f>
        <v>0</v>
      </c>
      <c r="AS1266" s="89">
        <f>VLOOKUP($AC1266,LS_Coint_BD!$B$3:$AQ$1079,AS$2)</f>
        <v>0</v>
      </c>
      <c r="AT1266" s="89">
        <f>VLOOKUP($AC1266,LS_Coint_BD!$B$3:$AQ$1079,AT$2)</f>
        <v>0</v>
      </c>
      <c r="AU1266" s="89">
        <f>VLOOKUP($AC1266,LS_Coint_BD!$B$3:$AQ$1079,AU$2)</f>
        <v>0</v>
      </c>
      <c r="AV1266" s="89">
        <f>VLOOKUP($AC1266,LS_Coint_BD!$B$3:$AQ$1079,AV$2)</f>
        <v>0</v>
      </c>
      <c r="AW1266" s="89">
        <f>VLOOKUP($AC1266,LS_Coint_BD!$B$3:$AQ$1079,AW$2)</f>
        <v>0</v>
      </c>
      <c r="AX1266" s="89">
        <f>VLOOKUP($AC1266,LS_Coint_BD!$B$3:$AQ$1079,AX$2)</f>
        <v>0</v>
      </c>
      <c r="AY1266" s="89">
        <f>VLOOKUP($AC1266,LS_Coint_BD!$B$3:$AQ$1079,AY$2)</f>
        <v>0</v>
      </c>
      <c r="AZ1266" s="89">
        <f>VLOOKUP($AC1266,LS_Coint_BD!$B$3:$AQ$1079,AZ$2)</f>
        <v>0</v>
      </c>
      <c r="BA1266" s="89">
        <f>VLOOKUP($AC1266,LS_Coint_BD!$B$3:$AQ$1079,BA$2)</f>
        <v>0</v>
      </c>
      <c r="BB1266" s="89">
        <f>VLOOKUP($AC1266,LS_Coint_BD!$B$3:$AQ$1079,BB$2)</f>
        <v>0</v>
      </c>
      <c r="BC1266" s="89">
        <f>VLOOKUP($AC1266,LS_Coint_BD!$B$3:$AQ$1079,BC$2)</f>
        <v>0</v>
      </c>
      <c r="BD1266" s="89">
        <f t="shared" si="921"/>
        <v>0</v>
      </c>
      <c r="BE1266" s="89">
        <f t="shared" si="922"/>
        <v>0</v>
      </c>
      <c r="BF1266" s="89">
        <f t="shared" si="923"/>
        <v>0</v>
      </c>
      <c r="BG1266" s="89">
        <f t="shared" si="924"/>
        <v>0</v>
      </c>
      <c r="BH1266" s="89">
        <f t="shared" si="925"/>
        <v>0</v>
      </c>
      <c r="BI1266" s="89">
        <f t="shared" si="926"/>
        <v>0</v>
      </c>
      <c r="BJ1266" s="89">
        <f t="shared" si="927"/>
        <v>0</v>
      </c>
      <c r="BK1266" s="89">
        <f t="shared" si="928"/>
        <v>0</v>
      </c>
      <c r="BL1266" s="89">
        <f t="shared" si="929"/>
        <v>0</v>
      </c>
      <c r="BM1266" s="89"/>
      <c r="BN1266" s="26" t="b">
        <f t="shared" si="930"/>
        <v>0</v>
      </c>
      <c r="BO1266" s="26" t="b">
        <f t="shared" si="931"/>
        <v>0</v>
      </c>
      <c r="BP1266" s="26" t="b">
        <f t="shared" si="932"/>
        <v>0</v>
      </c>
      <c r="BQ1266" s="26" t="b">
        <f t="shared" si="933"/>
        <v>0</v>
      </c>
      <c r="BR1266" s="26" t="b">
        <f t="shared" si="934"/>
        <v>0</v>
      </c>
      <c r="BS1266" s="26" t="b">
        <f t="shared" si="935"/>
        <v>0</v>
      </c>
      <c r="BT1266" s="26" t="b">
        <f t="shared" si="936"/>
        <v>0</v>
      </c>
      <c r="BU1266" s="26" t="b">
        <f t="shared" si="937"/>
        <v>0</v>
      </c>
    </row>
    <row r="1267" spans="2:73" ht="15" thickBot="1" x14ac:dyDescent="0.35">
      <c r="B1267" s="17">
        <f>VLOOKUP($AC1267,LS_Coint_BD!$B$3:$D$1079,2)</f>
        <v>0</v>
      </c>
      <c r="C1267" s="87">
        <f>VLOOKUP($AC1267,LS_Coint_BD!$B$3:$D$1079,3)</f>
        <v>0</v>
      </c>
      <c r="D1267" s="68">
        <f t="shared" si="897"/>
        <v>0</v>
      </c>
      <c r="E1267" s="65">
        <f t="shared" si="898"/>
        <v>0</v>
      </c>
      <c r="F1267" s="69">
        <f t="shared" si="899"/>
        <v>0</v>
      </c>
      <c r="G1267" s="68">
        <f t="shared" si="900"/>
        <v>0</v>
      </c>
      <c r="H1267" s="65">
        <f t="shared" si="901"/>
        <v>0</v>
      </c>
      <c r="I1267" s="69">
        <f t="shared" si="902"/>
        <v>0</v>
      </c>
      <c r="J1267" s="68">
        <f t="shared" si="903"/>
        <v>0</v>
      </c>
      <c r="K1267" s="65">
        <f t="shared" si="904"/>
        <v>0</v>
      </c>
      <c r="L1267" s="69">
        <f t="shared" si="905"/>
        <v>0</v>
      </c>
      <c r="M1267" s="68">
        <f t="shared" si="906"/>
        <v>0</v>
      </c>
      <c r="N1267" s="65">
        <f t="shared" si="907"/>
        <v>0</v>
      </c>
      <c r="O1267" s="69">
        <f t="shared" si="908"/>
        <v>0</v>
      </c>
      <c r="P1267" s="68">
        <f t="shared" si="909"/>
        <v>0</v>
      </c>
      <c r="Q1267" s="65">
        <f t="shared" si="910"/>
        <v>0</v>
      </c>
      <c r="R1267" s="69">
        <f t="shared" si="911"/>
        <v>0</v>
      </c>
      <c r="S1267" s="68">
        <f t="shared" si="912"/>
        <v>0</v>
      </c>
      <c r="T1267" s="65">
        <f t="shared" si="913"/>
        <v>0</v>
      </c>
      <c r="U1267" s="69">
        <f t="shared" si="914"/>
        <v>0</v>
      </c>
      <c r="V1267" s="68">
        <f t="shared" si="915"/>
        <v>0</v>
      </c>
      <c r="W1267" s="65">
        <f t="shared" si="916"/>
        <v>0</v>
      </c>
      <c r="X1267" s="69">
        <f t="shared" si="917"/>
        <v>0</v>
      </c>
      <c r="Y1267" s="68">
        <f t="shared" si="918"/>
        <v>0</v>
      </c>
      <c r="Z1267" s="65">
        <f t="shared" si="919"/>
        <v>0</v>
      </c>
      <c r="AA1267" s="69">
        <f t="shared" si="920"/>
        <v>0</v>
      </c>
      <c r="AB1267" s="98">
        <f>SUMIF(BN1267:BU1267,"VERDADEIRO",BN$3:$BU1266)</f>
        <v>0</v>
      </c>
      <c r="AC1267" s="97">
        <f t="shared" si="896"/>
        <v>1264</v>
      </c>
      <c r="AD1267" s="89">
        <f>RTD("tryd.rtdserver",,"COT",B1267,"ULT")</f>
        <v>0</v>
      </c>
      <c r="AE1267" s="89">
        <f>RTD("tryd.rtdserver",,"COT",C1267,"ULT")</f>
        <v>0</v>
      </c>
      <c r="AF1267" s="89">
        <f>VLOOKUP($AC1267,LS_Coint_BD!$B$3:$AQ$1079,AF$2)*$AD1267+VLOOKUP($AC1267,LS_Coint_BD!$B$3:$AQ$1079,AF$2+1)</f>
        <v>0</v>
      </c>
      <c r="AG1267" s="89">
        <f>VLOOKUP($AC1267,LS_Coint_BD!$B$3:$AQ$1079,AG$2)*$AD1267+VLOOKUP($AC1267,LS_Coint_BD!$B$3:$AQ$1079,AG$2+1)</f>
        <v>0</v>
      </c>
      <c r="AH1267" s="89">
        <f>VLOOKUP($AC1267,LS_Coint_BD!$B$3:$AQ$1079,AH$2)*$AD1267+VLOOKUP($AC1267,LS_Coint_BD!$B$3:$AQ$1079,AH$2+1)</f>
        <v>0</v>
      </c>
      <c r="AI1267" s="89">
        <f>VLOOKUP($AC1267,LS_Coint_BD!$B$3:$AQ$1079,AI$2)*$AD1267+VLOOKUP($AC1267,LS_Coint_BD!$B$3:$AQ$1079,AI$2+1)</f>
        <v>0</v>
      </c>
      <c r="AJ1267" s="89">
        <f>VLOOKUP($AC1267,LS_Coint_BD!$B$3:$AQ$1079,AJ$2)*$AD1267+VLOOKUP($AC1267,LS_Coint_BD!$B$3:$AQ$1079,AJ$2+1)</f>
        <v>0</v>
      </c>
      <c r="AK1267" s="89">
        <f>VLOOKUP($AC1267,LS_Coint_BD!$B$3:$AQ$1079,AK$2)*$AD1267+VLOOKUP($AC1267,LS_Coint_BD!$B$3:$AQ$1079,AK$2+1)</f>
        <v>0</v>
      </c>
      <c r="AL1267" s="89">
        <f>VLOOKUP($AC1267,LS_Coint_BD!$B$3:$AQ$1079,AL$2)*$AD1267+VLOOKUP($AC1267,LS_Coint_BD!$B$3:$AQ$1079,AL$2+1)</f>
        <v>0</v>
      </c>
      <c r="AM1267" s="89">
        <f>VLOOKUP($AC1267,LS_Coint_BD!$B$3:$AQ$1079,AM$2)*$AD1267+VLOOKUP($AC1267,LS_Coint_BD!$B$3:$AQ$1079,AM$2+1)</f>
        <v>0</v>
      </c>
      <c r="AN1267" s="89">
        <f>VLOOKUP($AC1267,LS_Coint_BD!$B$3:$AQ$1079,AN$2)</f>
        <v>0</v>
      </c>
      <c r="AO1267" s="89">
        <f>VLOOKUP($AC1267,LS_Coint_BD!$B$3:$AQ$1079,AO$2)</f>
        <v>0</v>
      </c>
      <c r="AP1267" s="89">
        <f>VLOOKUP($AC1267,LS_Coint_BD!$B$3:$AQ$1079,AP$2)</f>
        <v>0</v>
      </c>
      <c r="AQ1267" s="89">
        <f>VLOOKUP($AC1267,LS_Coint_BD!$B$3:$AQ$1079,AQ$2)</f>
        <v>0</v>
      </c>
      <c r="AR1267" s="89">
        <f>VLOOKUP($AC1267,LS_Coint_BD!$B$3:$AQ$1079,AR$2)</f>
        <v>0</v>
      </c>
      <c r="AS1267" s="89">
        <f>VLOOKUP($AC1267,LS_Coint_BD!$B$3:$AQ$1079,AS$2)</f>
        <v>0</v>
      </c>
      <c r="AT1267" s="89">
        <f>VLOOKUP($AC1267,LS_Coint_BD!$B$3:$AQ$1079,AT$2)</f>
        <v>0</v>
      </c>
      <c r="AU1267" s="89">
        <f>VLOOKUP($AC1267,LS_Coint_BD!$B$3:$AQ$1079,AU$2)</f>
        <v>0</v>
      </c>
      <c r="AV1267" s="89">
        <f>VLOOKUP($AC1267,LS_Coint_BD!$B$3:$AQ$1079,AV$2)</f>
        <v>0</v>
      </c>
      <c r="AW1267" s="89">
        <f>VLOOKUP($AC1267,LS_Coint_BD!$B$3:$AQ$1079,AW$2)</f>
        <v>0</v>
      </c>
      <c r="AX1267" s="89">
        <f>VLOOKUP($AC1267,LS_Coint_BD!$B$3:$AQ$1079,AX$2)</f>
        <v>0</v>
      </c>
      <c r="AY1267" s="89">
        <f>VLOOKUP($AC1267,LS_Coint_BD!$B$3:$AQ$1079,AY$2)</f>
        <v>0</v>
      </c>
      <c r="AZ1267" s="89">
        <f>VLOOKUP($AC1267,LS_Coint_BD!$B$3:$AQ$1079,AZ$2)</f>
        <v>0</v>
      </c>
      <c r="BA1267" s="89">
        <f>VLOOKUP($AC1267,LS_Coint_BD!$B$3:$AQ$1079,BA$2)</f>
        <v>0</v>
      </c>
      <c r="BB1267" s="89">
        <f>VLOOKUP($AC1267,LS_Coint_BD!$B$3:$AQ$1079,BB$2)</f>
        <v>0</v>
      </c>
      <c r="BC1267" s="89">
        <f>VLOOKUP($AC1267,LS_Coint_BD!$B$3:$AQ$1079,BC$2)</f>
        <v>0</v>
      </c>
      <c r="BD1267" s="89">
        <f t="shared" si="921"/>
        <v>0</v>
      </c>
      <c r="BE1267" s="89">
        <f t="shared" si="922"/>
        <v>0</v>
      </c>
      <c r="BF1267" s="89">
        <f t="shared" si="923"/>
        <v>0</v>
      </c>
      <c r="BG1267" s="89">
        <f t="shared" si="924"/>
        <v>0</v>
      </c>
      <c r="BH1267" s="89">
        <f t="shared" si="925"/>
        <v>0</v>
      </c>
      <c r="BI1267" s="89">
        <f t="shared" si="926"/>
        <v>0</v>
      </c>
      <c r="BJ1267" s="89">
        <f t="shared" si="927"/>
        <v>0</v>
      </c>
      <c r="BK1267" s="89">
        <f t="shared" si="928"/>
        <v>0</v>
      </c>
      <c r="BL1267" s="89">
        <f t="shared" si="929"/>
        <v>0</v>
      </c>
      <c r="BM1267" s="89"/>
      <c r="BN1267" s="26" t="b">
        <f t="shared" si="930"/>
        <v>0</v>
      </c>
      <c r="BO1267" s="26" t="b">
        <f t="shared" si="931"/>
        <v>0</v>
      </c>
      <c r="BP1267" s="26" t="b">
        <f t="shared" si="932"/>
        <v>0</v>
      </c>
      <c r="BQ1267" s="26" t="b">
        <f t="shared" si="933"/>
        <v>0</v>
      </c>
      <c r="BR1267" s="26" t="b">
        <f t="shared" si="934"/>
        <v>0</v>
      </c>
      <c r="BS1267" s="26" t="b">
        <f t="shared" si="935"/>
        <v>0</v>
      </c>
      <c r="BT1267" s="26" t="b">
        <f t="shared" si="936"/>
        <v>0</v>
      </c>
      <c r="BU1267" s="26" t="b">
        <f t="shared" si="937"/>
        <v>0</v>
      </c>
    </row>
    <row r="1268" spans="2:73" ht="15" thickBot="1" x14ac:dyDescent="0.35">
      <c r="B1268" s="17">
        <f>VLOOKUP($AC1268,LS_Coint_BD!$B$3:$D$1079,2)</f>
        <v>0</v>
      </c>
      <c r="C1268" s="87">
        <f>VLOOKUP($AC1268,LS_Coint_BD!$B$3:$D$1079,3)</f>
        <v>0</v>
      </c>
      <c r="D1268" s="68">
        <f t="shared" si="897"/>
        <v>0</v>
      </c>
      <c r="E1268" s="65">
        <f t="shared" si="898"/>
        <v>0</v>
      </c>
      <c r="F1268" s="69">
        <f t="shared" si="899"/>
        <v>0</v>
      </c>
      <c r="G1268" s="68">
        <f t="shared" si="900"/>
        <v>0</v>
      </c>
      <c r="H1268" s="65">
        <f t="shared" si="901"/>
        <v>0</v>
      </c>
      <c r="I1268" s="69">
        <f t="shared" si="902"/>
        <v>0</v>
      </c>
      <c r="J1268" s="68">
        <f t="shared" si="903"/>
        <v>0</v>
      </c>
      <c r="K1268" s="65">
        <f t="shared" si="904"/>
        <v>0</v>
      </c>
      <c r="L1268" s="69">
        <f t="shared" si="905"/>
        <v>0</v>
      </c>
      <c r="M1268" s="68">
        <f t="shared" si="906"/>
        <v>0</v>
      </c>
      <c r="N1268" s="65">
        <f t="shared" si="907"/>
        <v>0</v>
      </c>
      <c r="O1268" s="69">
        <f t="shared" si="908"/>
        <v>0</v>
      </c>
      <c r="P1268" s="68">
        <f t="shared" si="909"/>
        <v>0</v>
      </c>
      <c r="Q1268" s="65">
        <f t="shared" si="910"/>
        <v>0</v>
      </c>
      <c r="R1268" s="69">
        <f t="shared" si="911"/>
        <v>0</v>
      </c>
      <c r="S1268" s="68">
        <f t="shared" si="912"/>
        <v>0</v>
      </c>
      <c r="T1268" s="65">
        <f t="shared" si="913"/>
        <v>0</v>
      </c>
      <c r="U1268" s="69">
        <f t="shared" si="914"/>
        <v>0</v>
      </c>
      <c r="V1268" s="68">
        <f t="shared" si="915"/>
        <v>0</v>
      </c>
      <c r="W1268" s="65">
        <f t="shared" si="916"/>
        <v>0</v>
      </c>
      <c r="X1268" s="69">
        <f t="shared" si="917"/>
        <v>0</v>
      </c>
      <c r="Y1268" s="68">
        <f t="shared" si="918"/>
        <v>0</v>
      </c>
      <c r="Z1268" s="65">
        <f t="shared" si="919"/>
        <v>0</v>
      </c>
      <c r="AA1268" s="69">
        <f t="shared" si="920"/>
        <v>0</v>
      </c>
      <c r="AB1268" s="98">
        <f>SUMIF(BN1268:BU1268,"VERDADEIRO",BN$3:$BU1267)</f>
        <v>0</v>
      </c>
      <c r="AC1268" s="97">
        <f t="shared" si="896"/>
        <v>1265</v>
      </c>
      <c r="AD1268" s="89">
        <f>RTD("tryd.rtdserver",,"COT",B1268,"ULT")</f>
        <v>0</v>
      </c>
      <c r="AE1268" s="89">
        <f>RTD("tryd.rtdserver",,"COT",C1268,"ULT")</f>
        <v>0</v>
      </c>
      <c r="AF1268" s="89">
        <f>VLOOKUP($AC1268,LS_Coint_BD!$B$3:$AQ$1079,AF$2)*$AD1268+VLOOKUP($AC1268,LS_Coint_BD!$B$3:$AQ$1079,AF$2+1)</f>
        <v>0</v>
      </c>
      <c r="AG1268" s="89">
        <f>VLOOKUP($AC1268,LS_Coint_BD!$B$3:$AQ$1079,AG$2)*$AD1268+VLOOKUP($AC1268,LS_Coint_BD!$B$3:$AQ$1079,AG$2+1)</f>
        <v>0</v>
      </c>
      <c r="AH1268" s="89">
        <f>VLOOKUP($AC1268,LS_Coint_BD!$B$3:$AQ$1079,AH$2)*$AD1268+VLOOKUP($AC1268,LS_Coint_BD!$B$3:$AQ$1079,AH$2+1)</f>
        <v>0</v>
      </c>
      <c r="AI1268" s="89">
        <f>VLOOKUP($AC1268,LS_Coint_BD!$B$3:$AQ$1079,AI$2)*$AD1268+VLOOKUP($AC1268,LS_Coint_BD!$B$3:$AQ$1079,AI$2+1)</f>
        <v>0</v>
      </c>
      <c r="AJ1268" s="89">
        <f>VLOOKUP($AC1268,LS_Coint_BD!$B$3:$AQ$1079,AJ$2)*$AD1268+VLOOKUP($AC1268,LS_Coint_BD!$B$3:$AQ$1079,AJ$2+1)</f>
        <v>0</v>
      </c>
      <c r="AK1268" s="89">
        <f>VLOOKUP($AC1268,LS_Coint_BD!$B$3:$AQ$1079,AK$2)*$AD1268+VLOOKUP($AC1268,LS_Coint_BD!$B$3:$AQ$1079,AK$2+1)</f>
        <v>0</v>
      </c>
      <c r="AL1268" s="89">
        <f>VLOOKUP($AC1268,LS_Coint_BD!$B$3:$AQ$1079,AL$2)*$AD1268+VLOOKUP($AC1268,LS_Coint_BD!$B$3:$AQ$1079,AL$2+1)</f>
        <v>0</v>
      </c>
      <c r="AM1268" s="89">
        <f>VLOOKUP($AC1268,LS_Coint_BD!$B$3:$AQ$1079,AM$2)*$AD1268+VLOOKUP($AC1268,LS_Coint_BD!$B$3:$AQ$1079,AM$2+1)</f>
        <v>0</v>
      </c>
      <c r="AN1268" s="89">
        <f>VLOOKUP($AC1268,LS_Coint_BD!$B$3:$AQ$1079,AN$2)</f>
        <v>0</v>
      </c>
      <c r="AO1268" s="89">
        <f>VLOOKUP($AC1268,LS_Coint_BD!$B$3:$AQ$1079,AO$2)</f>
        <v>0</v>
      </c>
      <c r="AP1268" s="89">
        <f>VLOOKUP($AC1268,LS_Coint_BD!$B$3:$AQ$1079,AP$2)</f>
        <v>0</v>
      </c>
      <c r="AQ1268" s="89">
        <f>VLOOKUP($AC1268,LS_Coint_BD!$B$3:$AQ$1079,AQ$2)</f>
        <v>0</v>
      </c>
      <c r="AR1268" s="89">
        <f>VLOOKUP($AC1268,LS_Coint_BD!$B$3:$AQ$1079,AR$2)</f>
        <v>0</v>
      </c>
      <c r="AS1268" s="89">
        <f>VLOOKUP($AC1268,LS_Coint_BD!$B$3:$AQ$1079,AS$2)</f>
        <v>0</v>
      </c>
      <c r="AT1268" s="89">
        <f>VLOOKUP($AC1268,LS_Coint_BD!$B$3:$AQ$1079,AT$2)</f>
        <v>0</v>
      </c>
      <c r="AU1268" s="89">
        <f>VLOOKUP($AC1268,LS_Coint_BD!$B$3:$AQ$1079,AU$2)</f>
        <v>0</v>
      </c>
      <c r="AV1268" s="89">
        <f>VLOOKUP($AC1268,LS_Coint_BD!$B$3:$AQ$1079,AV$2)</f>
        <v>0</v>
      </c>
      <c r="AW1268" s="89">
        <f>VLOOKUP($AC1268,LS_Coint_BD!$B$3:$AQ$1079,AW$2)</f>
        <v>0</v>
      </c>
      <c r="AX1268" s="89">
        <f>VLOOKUP($AC1268,LS_Coint_BD!$B$3:$AQ$1079,AX$2)</f>
        <v>0</v>
      </c>
      <c r="AY1268" s="89">
        <f>VLOOKUP($AC1268,LS_Coint_BD!$B$3:$AQ$1079,AY$2)</f>
        <v>0</v>
      </c>
      <c r="AZ1268" s="89">
        <f>VLOOKUP($AC1268,LS_Coint_BD!$B$3:$AQ$1079,AZ$2)</f>
        <v>0</v>
      </c>
      <c r="BA1268" s="89">
        <f>VLOOKUP($AC1268,LS_Coint_BD!$B$3:$AQ$1079,BA$2)</f>
        <v>0</v>
      </c>
      <c r="BB1268" s="89">
        <f>VLOOKUP($AC1268,LS_Coint_BD!$B$3:$AQ$1079,BB$2)</f>
        <v>0</v>
      </c>
      <c r="BC1268" s="89">
        <f>VLOOKUP($AC1268,LS_Coint_BD!$B$3:$AQ$1079,BC$2)</f>
        <v>0</v>
      </c>
      <c r="BD1268" s="89">
        <f t="shared" si="921"/>
        <v>0</v>
      </c>
      <c r="BE1268" s="89">
        <f t="shared" si="922"/>
        <v>0</v>
      </c>
      <c r="BF1268" s="89">
        <f t="shared" si="923"/>
        <v>0</v>
      </c>
      <c r="BG1268" s="89">
        <f t="shared" si="924"/>
        <v>0</v>
      </c>
      <c r="BH1268" s="89">
        <f t="shared" si="925"/>
        <v>0</v>
      </c>
      <c r="BI1268" s="89">
        <f t="shared" si="926"/>
        <v>0</v>
      </c>
      <c r="BJ1268" s="89">
        <f t="shared" si="927"/>
        <v>0</v>
      </c>
      <c r="BK1268" s="89">
        <f t="shared" si="928"/>
        <v>0</v>
      </c>
      <c r="BL1268" s="89">
        <f t="shared" si="929"/>
        <v>0</v>
      </c>
      <c r="BM1268" s="89"/>
      <c r="BN1268" s="26" t="b">
        <f t="shared" si="930"/>
        <v>0</v>
      </c>
      <c r="BO1268" s="26" t="b">
        <f t="shared" si="931"/>
        <v>0</v>
      </c>
      <c r="BP1268" s="26" t="b">
        <f t="shared" si="932"/>
        <v>0</v>
      </c>
      <c r="BQ1268" s="26" t="b">
        <f t="shared" si="933"/>
        <v>0</v>
      </c>
      <c r="BR1268" s="26" t="b">
        <f t="shared" si="934"/>
        <v>0</v>
      </c>
      <c r="BS1268" s="26" t="b">
        <f t="shared" si="935"/>
        <v>0</v>
      </c>
      <c r="BT1268" s="26" t="b">
        <f t="shared" si="936"/>
        <v>0</v>
      </c>
      <c r="BU1268" s="26" t="b">
        <f t="shared" si="937"/>
        <v>0</v>
      </c>
    </row>
    <row r="1269" spans="2:73" ht="15" thickBot="1" x14ac:dyDescent="0.35">
      <c r="B1269" s="17">
        <f>VLOOKUP($AC1269,LS_Coint_BD!$B$3:$D$1079,2)</f>
        <v>0</v>
      </c>
      <c r="C1269" s="87">
        <f>VLOOKUP($AC1269,LS_Coint_BD!$B$3:$D$1079,3)</f>
        <v>0</v>
      </c>
      <c r="D1269" s="68">
        <f t="shared" si="897"/>
        <v>0</v>
      </c>
      <c r="E1269" s="65">
        <f t="shared" si="898"/>
        <v>0</v>
      </c>
      <c r="F1269" s="69">
        <f t="shared" si="899"/>
        <v>0</v>
      </c>
      <c r="G1269" s="68">
        <f t="shared" si="900"/>
        <v>0</v>
      </c>
      <c r="H1269" s="65">
        <f t="shared" si="901"/>
        <v>0</v>
      </c>
      <c r="I1269" s="69">
        <f t="shared" si="902"/>
        <v>0</v>
      </c>
      <c r="J1269" s="68">
        <f t="shared" si="903"/>
        <v>0</v>
      </c>
      <c r="K1269" s="65">
        <f t="shared" si="904"/>
        <v>0</v>
      </c>
      <c r="L1269" s="69">
        <f t="shared" si="905"/>
        <v>0</v>
      </c>
      <c r="M1269" s="68">
        <f t="shared" si="906"/>
        <v>0</v>
      </c>
      <c r="N1269" s="65">
        <f t="shared" si="907"/>
        <v>0</v>
      </c>
      <c r="O1269" s="69">
        <f t="shared" si="908"/>
        <v>0</v>
      </c>
      <c r="P1269" s="68">
        <f t="shared" si="909"/>
        <v>0</v>
      </c>
      <c r="Q1269" s="65">
        <f t="shared" si="910"/>
        <v>0</v>
      </c>
      <c r="R1269" s="69">
        <f t="shared" si="911"/>
        <v>0</v>
      </c>
      <c r="S1269" s="68">
        <f t="shared" si="912"/>
        <v>0</v>
      </c>
      <c r="T1269" s="65">
        <f t="shared" si="913"/>
        <v>0</v>
      </c>
      <c r="U1269" s="69">
        <f t="shared" si="914"/>
        <v>0</v>
      </c>
      <c r="V1269" s="68">
        <f t="shared" si="915"/>
        <v>0</v>
      </c>
      <c r="W1269" s="65">
        <f t="shared" si="916"/>
        <v>0</v>
      </c>
      <c r="X1269" s="69">
        <f t="shared" si="917"/>
        <v>0</v>
      </c>
      <c r="Y1269" s="68">
        <f t="shared" si="918"/>
        <v>0</v>
      </c>
      <c r="Z1269" s="65">
        <f t="shared" si="919"/>
        <v>0</v>
      </c>
      <c r="AA1269" s="69">
        <f t="shared" si="920"/>
        <v>0</v>
      </c>
      <c r="AB1269" s="98">
        <f>SUMIF(BN1269:BU1269,"VERDADEIRO",BN$3:$BU1268)</f>
        <v>0</v>
      </c>
      <c r="AC1269" s="97">
        <f t="shared" si="896"/>
        <v>1266</v>
      </c>
      <c r="AD1269" s="89">
        <f>RTD("tryd.rtdserver",,"COT",B1269,"ULT")</f>
        <v>0</v>
      </c>
      <c r="AE1269" s="89">
        <f>RTD("tryd.rtdserver",,"COT",C1269,"ULT")</f>
        <v>0</v>
      </c>
      <c r="AF1269" s="89">
        <f>VLOOKUP($AC1269,LS_Coint_BD!$B$3:$AQ$1079,AF$2)*$AD1269+VLOOKUP($AC1269,LS_Coint_BD!$B$3:$AQ$1079,AF$2+1)</f>
        <v>0</v>
      </c>
      <c r="AG1269" s="89">
        <f>VLOOKUP($AC1269,LS_Coint_BD!$B$3:$AQ$1079,AG$2)*$AD1269+VLOOKUP($AC1269,LS_Coint_BD!$B$3:$AQ$1079,AG$2+1)</f>
        <v>0</v>
      </c>
      <c r="AH1269" s="89">
        <f>VLOOKUP($AC1269,LS_Coint_BD!$B$3:$AQ$1079,AH$2)*$AD1269+VLOOKUP($AC1269,LS_Coint_BD!$B$3:$AQ$1079,AH$2+1)</f>
        <v>0</v>
      </c>
      <c r="AI1269" s="89">
        <f>VLOOKUP($AC1269,LS_Coint_BD!$B$3:$AQ$1079,AI$2)*$AD1269+VLOOKUP($AC1269,LS_Coint_BD!$B$3:$AQ$1079,AI$2+1)</f>
        <v>0</v>
      </c>
      <c r="AJ1269" s="89">
        <f>VLOOKUP($AC1269,LS_Coint_BD!$B$3:$AQ$1079,AJ$2)*$AD1269+VLOOKUP($AC1269,LS_Coint_BD!$B$3:$AQ$1079,AJ$2+1)</f>
        <v>0</v>
      </c>
      <c r="AK1269" s="89">
        <f>VLOOKUP($AC1269,LS_Coint_BD!$B$3:$AQ$1079,AK$2)*$AD1269+VLOOKUP($AC1269,LS_Coint_BD!$B$3:$AQ$1079,AK$2+1)</f>
        <v>0</v>
      </c>
      <c r="AL1269" s="89">
        <f>VLOOKUP($AC1269,LS_Coint_BD!$B$3:$AQ$1079,AL$2)*$AD1269+VLOOKUP($AC1269,LS_Coint_BD!$B$3:$AQ$1079,AL$2+1)</f>
        <v>0</v>
      </c>
      <c r="AM1269" s="89">
        <f>VLOOKUP($AC1269,LS_Coint_BD!$B$3:$AQ$1079,AM$2)*$AD1269+VLOOKUP($AC1269,LS_Coint_BD!$B$3:$AQ$1079,AM$2+1)</f>
        <v>0</v>
      </c>
      <c r="AN1269" s="89">
        <f>VLOOKUP($AC1269,LS_Coint_BD!$B$3:$AQ$1079,AN$2)</f>
        <v>0</v>
      </c>
      <c r="AO1269" s="89">
        <f>VLOOKUP($AC1269,LS_Coint_BD!$B$3:$AQ$1079,AO$2)</f>
        <v>0</v>
      </c>
      <c r="AP1269" s="89">
        <f>VLOOKUP($AC1269,LS_Coint_BD!$B$3:$AQ$1079,AP$2)</f>
        <v>0</v>
      </c>
      <c r="AQ1269" s="89">
        <f>VLOOKUP($AC1269,LS_Coint_BD!$B$3:$AQ$1079,AQ$2)</f>
        <v>0</v>
      </c>
      <c r="AR1269" s="89">
        <f>VLOOKUP($AC1269,LS_Coint_BD!$B$3:$AQ$1079,AR$2)</f>
        <v>0</v>
      </c>
      <c r="AS1269" s="89">
        <f>VLOOKUP($AC1269,LS_Coint_BD!$B$3:$AQ$1079,AS$2)</f>
        <v>0</v>
      </c>
      <c r="AT1269" s="89">
        <f>VLOOKUP($AC1269,LS_Coint_BD!$B$3:$AQ$1079,AT$2)</f>
        <v>0</v>
      </c>
      <c r="AU1269" s="89">
        <f>VLOOKUP($AC1269,LS_Coint_BD!$B$3:$AQ$1079,AU$2)</f>
        <v>0</v>
      </c>
      <c r="AV1269" s="89">
        <f>VLOOKUP($AC1269,LS_Coint_BD!$B$3:$AQ$1079,AV$2)</f>
        <v>0</v>
      </c>
      <c r="AW1269" s="89">
        <f>VLOOKUP($AC1269,LS_Coint_BD!$B$3:$AQ$1079,AW$2)</f>
        <v>0</v>
      </c>
      <c r="AX1269" s="89">
        <f>VLOOKUP($AC1269,LS_Coint_BD!$B$3:$AQ$1079,AX$2)</f>
        <v>0</v>
      </c>
      <c r="AY1269" s="89">
        <f>VLOOKUP($AC1269,LS_Coint_BD!$B$3:$AQ$1079,AY$2)</f>
        <v>0</v>
      </c>
      <c r="AZ1269" s="89">
        <f>VLOOKUP($AC1269,LS_Coint_BD!$B$3:$AQ$1079,AZ$2)</f>
        <v>0</v>
      </c>
      <c r="BA1269" s="89">
        <f>VLOOKUP($AC1269,LS_Coint_BD!$B$3:$AQ$1079,BA$2)</f>
        <v>0</v>
      </c>
      <c r="BB1269" s="89">
        <f>VLOOKUP($AC1269,LS_Coint_BD!$B$3:$AQ$1079,BB$2)</f>
        <v>0</v>
      </c>
      <c r="BC1269" s="89">
        <f>VLOOKUP($AC1269,LS_Coint_BD!$B$3:$AQ$1079,BC$2)</f>
        <v>0</v>
      </c>
      <c r="BD1269" s="89">
        <f t="shared" si="921"/>
        <v>0</v>
      </c>
      <c r="BE1269" s="89">
        <f t="shared" si="922"/>
        <v>0</v>
      </c>
      <c r="BF1269" s="89">
        <f t="shared" si="923"/>
        <v>0</v>
      </c>
      <c r="BG1269" s="89">
        <f t="shared" si="924"/>
        <v>0</v>
      </c>
      <c r="BH1269" s="89">
        <f t="shared" si="925"/>
        <v>0</v>
      </c>
      <c r="BI1269" s="89">
        <f t="shared" si="926"/>
        <v>0</v>
      </c>
      <c r="BJ1269" s="89">
        <f t="shared" si="927"/>
        <v>0</v>
      </c>
      <c r="BK1269" s="89">
        <f t="shared" si="928"/>
        <v>0</v>
      </c>
      <c r="BL1269" s="89">
        <f t="shared" si="929"/>
        <v>0</v>
      </c>
      <c r="BM1269" s="89"/>
      <c r="BN1269" s="26" t="b">
        <f t="shared" si="930"/>
        <v>0</v>
      </c>
      <c r="BO1269" s="26" t="b">
        <f t="shared" si="931"/>
        <v>0</v>
      </c>
      <c r="BP1269" s="26" t="b">
        <f t="shared" si="932"/>
        <v>0</v>
      </c>
      <c r="BQ1269" s="26" t="b">
        <f t="shared" si="933"/>
        <v>0</v>
      </c>
      <c r="BR1269" s="26" t="b">
        <f t="shared" si="934"/>
        <v>0</v>
      </c>
      <c r="BS1269" s="26" t="b">
        <f t="shared" si="935"/>
        <v>0</v>
      </c>
      <c r="BT1269" s="26" t="b">
        <f t="shared" si="936"/>
        <v>0</v>
      </c>
      <c r="BU1269" s="26" t="b">
        <f t="shared" si="937"/>
        <v>0</v>
      </c>
    </row>
    <row r="1270" spans="2:73" ht="15" thickBot="1" x14ac:dyDescent="0.35">
      <c r="B1270" s="17">
        <f>VLOOKUP($AC1270,LS_Coint_BD!$B$3:$D$1079,2)</f>
        <v>0</v>
      </c>
      <c r="C1270" s="87">
        <f>VLOOKUP($AC1270,LS_Coint_BD!$B$3:$D$1079,3)</f>
        <v>0</v>
      </c>
      <c r="D1270" s="68">
        <f t="shared" si="897"/>
        <v>0</v>
      </c>
      <c r="E1270" s="65">
        <f t="shared" si="898"/>
        <v>0</v>
      </c>
      <c r="F1270" s="69">
        <f t="shared" si="899"/>
        <v>0</v>
      </c>
      <c r="G1270" s="68">
        <f t="shared" si="900"/>
        <v>0</v>
      </c>
      <c r="H1270" s="65">
        <f t="shared" si="901"/>
        <v>0</v>
      </c>
      <c r="I1270" s="69">
        <f t="shared" si="902"/>
        <v>0</v>
      </c>
      <c r="J1270" s="68">
        <f t="shared" si="903"/>
        <v>0</v>
      </c>
      <c r="K1270" s="65">
        <f t="shared" si="904"/>
        <v>0</v>
      </c>
      <c r="L1270" s="69">
        <f t="shared" si="905"/>
        <v>0</v>
      </c>
      <c r="M1270" s="68">
        <f t="shared" si="906"/>
        <v>0</v>
      </c>
      <c r="N1270" s="65">
        <f t="shared" si="907"/>
        <v>0</v>
      </c>
      <c r="O1270" s="69">
        <f t="shared" si="908"/>
        <v>0</v>
      </c>
      <c r="P1270" s="68">
        <f t="shared" si="909"/>
        <v>0</v>
      </c>
      <c r="Q1270" s="65">
        <f t="shared" si="910"/>
        <v>0</v>
      </c>
      <c r="R1270" s="69">
        <f t="shared" si="911"/>
        <v>0</v>
      </c>
      <c r="S1270" s="68">
        <f t="shared" si="912"/>
        <v>0</v>
      </c>
      <c r="T1270" s="65">
        <f t="shared" si="913"/>
        <v>0</v>
      </c>
      <c r="U1270" s="69">
        <f t="shared" si="914"/>
        <v>0</v>
      </c>
      <c r="V1270" s="68">
        <f t="shared" si="915"/>
        <v>0</v>
      </c>
      <c r="W1270" s="65">
        <f t="shared" si="916"/>
        <v>0</v>
      </c>
      <c r="X1270" s="69">
        <f t="shared" si="917"/>
        <v>0</v>
      </c>
      <c r="Y1270" s="68">
        <f t="shared" si="918"/>
        <v>0</v>
      </c>
      <c r="Z1270" s="65">
        <f t="shared" si="919"/>
        <v>0</v>
      </c>
      <c r="AA1270" s="69">
        <f t="shared" si="920"/>
        <v>0</v>
      </c>
      <c r="AB1270" s="98">
        <f>SUMIF(BN1270:BU1270,"VERDADEIRO",BN$3:$BU1269)</f>
        <v>0</v>
      </c>
      <c r="AC1270" s="97">
        <f t="shared" si="896"/>
        <v>1267</v>
      </c>
      <c r="AD1270" s="89">
        <f>RTD("tryd.rtdserver",,"COT",B1270,"ULT")</f>
        <v>0</v>
      </c>
      <c r="AE1270" s="89">
        <f>RTD("tryd.rtdserver",,"COT",C1270,"ULT")</f>
        <v>0</v>
      </c>
      <c r="AF1270" s="89">
        <f>VLOOKUP($AC1270,LS_Coint_BD!$B$3:$AQ$1079,AF$2)*$AD1270+VLOOKUP($AC1270,LS_Coint_BD!$B$3:$AQ$1079,AF$2+1)</f>
        <v>0</v>
      </c>
      <c r="AG1270" s="89">
        <f>VLOOKUP($AC1270,LS_Coint_BD!$B$3:$AQ$1079,AG$2)*$AD1270+VLOOKUP($AC1270,LS_Coint_BD!$B$3:$AQ$1079,AG$2+1)</f>
        <v>0</v>
      </c>
      <c r="AH1270" s="89">
        <f>VLOOKUP($AC1270,LS_Coint_BD!$B$3:$AQ$1079,AH$2)*$AD1270+VLOOKUP($AC1270,LS_Coint_BD!$B$3:$AQ$1079,AH$2+1)</f>
        <v>0</v>
      </c>
      <c r="AI1270" s="89">
        <f>VLOOKUP($AC1270,LS_Coint_BD!$B$3:$AQ$1079,AI$2)*$AD1270+VLOOKUP($AC1270,LS_Coint_BD!$B$3:$AQ$1079,AI$2+1)</f>
        <v>0</v>
      </c>
      <c r="AJ1270" s="89">
        <f>VLOOKUP($AC1270,LS_Coint_BD!$B$3:$AQ$1079,AJ$2)*$AD1270+VLOOKUP($AC1270,LS_Coint_BD!$B$3:$AQ$1079,AJ$2+1)</f>
        <v>0</v>
      </c>
      <c r="AK1270" s="89">
        <f>VLOOKUP($AC1270,LS_Coint_BD!$B$3:$AQ$1079,AK$2)*$AD1270+VLOOKUP($AC1270,LS_Coint_BD!$B$3:$AQ$1079,AK$2+1)</f>
        <v>0</v>
      </c>
      <c r="AL1270" s="89">
        <f>VLOOKUP($AC1270,LS_Coint_BD!$B$3:$AQ$1079,AL$2)*$AD1270+VLOOKUP($AC1270,LS_Coint_BD!$B$3:$AQ$1079,AL$2+1)</f>
        <v>0</v>
      </c>
      <c r="AM1270" s="89">
        <f>VLOOKUP($AC1270,LS_Coint_BD!$B$3:$AQ$1079,AM$2)*$AD1270+VLOOKUP($AC1270,LS_Coint_BD!$B$3:$AQ$1079,AM$2+1)</f>
        <v>0</v>
      </c>
      <c r="AN1270" s="89">
        <f>VLOOKUP($AC1270,LS_Coint_BD!$B$3:$AQ$1079,AN$2)</f>
        <v>0</v>
      </c>
      <c r="AO1270" s="89">
        <f>VLOOKUP($AC1270,LS_Coint_BD!$B$3:$AQ$1079,AO$2)</f>
        <v>0</v>
      </c>
      <c r="AP1270" s="89">
        <f>VLOOKUP($AC1270,LS_Coint_BD!$B$3:$AQ$1079,AP$2)</f>
        <v>0</v>
      </c>
      <c r="AQ1270" s="89">
        <f>VLOOKUP($AC1270,LS_Coint_BD!$B$3:$AQ$1079,AQ$2)</f>
        <v>0</v>
      </c>
      <c r="AR1270" s="89">
        <f>VLOOKUP($AC1270,LS_Coint_BD!$B$3:$AQ$1079,AR$2)</f>
        <v>0</v>
      </c>
      <c r="AS1270" s="89">
        <f>VLOOKUP($AC1270,LS_Coint_BD!$B$3:$AQ$1079,AS$2)</f>
        <v>0</v>
      </c>
      <c r="AT1270" s="89">
        <f>VLOOKUP($AC1270,LS_Coint_BD!$B$3:$AQ$1079,AT$2)</f>
        <v>0</v>
      </c>
      <c r="AU1270" s="89">
        <f>VLOOKUP($AC1270,LS_Coint_BD!$B$3:$AQ$1079,AU$2)</f>
        <v>0</v>
      </c>
      <c r="AV1270" s="89">
        <f>VLOOKUP($AC1270,LS_Coint_BD!$B$3:$AQ$1079,AV$2)</f>
        <v>0</v>
      </c>
      <c r="AW1270" s="89">
        <f>VLOOKUP($AC1270,LS_Coint_BD!$B$3:$AQ$1079,AW$2)</f>
        <v>0</v>
      </c>
      <c r="AX1270" s="89">
        <f>VLOOKUP($AC1270,LS_Coint_BD!$B$3:$AQ$1079,AX$2)</f>
        <v>0</v>
      </c>
      <c r="AY1270" s="89">
        <f>VLOOKUP($AC1270,LS_Coint_BD!$B$3:$AQ$1079,AY$2)</f>
        <v>0</v>
      </c>
      <c r="AZ1270" s="89">
        <f>VLOOKUP($AC1270,LS_Coint_BD!$B$3:$AQ$1079,AZ$2)</f>
        <v>0</v>
      </c>
      <c r="BA1270" s="89">
        <f>VLOOKUP($AC1270,LS_Coint_BD!$B$3:$AQ$1079,BA$2)</f>
        <v>0</v>
      </c>
      <c r="BB1270" s="89">
        <f>VLOOKUP($AC1270,LS_Coint_BD!$B$3:$AQ$1079,BB$2)</f>
        <v>0</v>
      </c>
      <c r="BC1270" s="89">
        <f>VLOOKUP($AC1270,LS_Coint_BD!$B$3:$AQ$1079,BC$2)</f>
        <v>0</v>
      </c>
      <c r="BD1270" s="89">
        <f t="shared" si="921"/>
        <v>0</v>
      </c>
      <c r="BE1270" s="89">
        <f t="shared" si="922"/>
        <v>0</v>
      </c>
      <c r="BF1270" s="89">
        <f t="shared" si="923"/>
        <v>0</v>
      </c>
      <c r="BG1270" s="89">
        <f t="shared" si="924"/>
        <v>0</v>
      </c>
      <c r="BH1270" s="89">
        <f t="shared" si="925"/>
        <v>0</v>
      </c>
      <c r="BI1270" s="89">
        <f t="shared" si="926"/>
        <v>0</v>
      </c>
      <c r="BJ1270" s="89">
        <f t="shared" si="927"/>
        <v>0</v>
      </c>
      <c r="BK1270" s="89">
        <f t="shared" si="928"/>
        <v>0</v>
      </c>
      <c r="BL1270" s="89">
        <f t="shared" si="929"/>
        <v>0</v>
      </c>
      <c r="BM1270" s="89"/>
      <c r="BN1270" s="26" t="b">
        <f t="shared" si="930"/>
        <v>0</v>
      </c>
      <c r="BO1270" s="26" t="b">
        <f t="shared" si="931"/>
        <v>0</v>
      </c>
      <c r="BP1270" s="26" t="b">
        <f t="shared" si="932"/>
        <v>0</v>
      </c>
      <c r="BQ1270" s="26" t="b">
        <f t="shared" si="933"/>
        <v>0</v>
      </c>
      <c r="BR1270" s="26" t="b">
        <f t="shared" si="934"/>
        <v>0</v>
      </c>
      <c r="BS1270" s="26" t="b">
        <f t="shared" si="935"/>
        <v>0</v>
      </c>
      <c r="BT1270" s="26" t="b">
        <f t="shared" si="936"/>
        <v>0</v>
      </c>
      <c r="BU1270" s="26" t="b">
        <f t="shared" si="937"/>
        <v>0</v>
      </c>
    </row>
    <row r="1271" spans="2:73" ht="15" thickBot="1" x14ac:dyDescent="0.35">
      <c r="B1271" s="17">
        <f>VLOOKUP($AC1271,LS_Coint_BD!$B$3:$D$1079,2)</f>
        <v>0</v>
      </c>
      <c r="C1271" s="87">
        <f>VLOOKUP($AC1271,LS_Coint_BD!$B$3:$D$1079,3)</f>
        <v>0</v>
      </c>
      <c r="D1271" s="68">
        <f t="shared" si="897"/>
        <v>0</v>
      </c>
      <c r="E1271" s="65">
        <f t="shared" si="898"/>
        <v>0</v>
      </c>
      <c r="F1271" s="69">
        <f t="shared" si="899"/>
        <v>0</v>
      </c>
      <c r="G1271" s="68">
        <f t="shared" si="900"/>
        <v>0</v>
      </c>
      <c r="H1271" s="65">
        <f t="shared" si="901"/>
        <v>0</v>
      </c>
      <c r="I1271" s="69">
        <f t="shared" si="902"/>
        <v>0</v>
      </c>
      <c r="J1271" s="68">
        <f t="shared" si="903"/>
        <v>0</v>
      </c>
      <c r="K1271" s="65">
        <f t="shared" si="904"/>
        <v>0</v>
      </c>
      <c r="L1271" s="69">
        <f t="shared" si="905"/>
        <v>0</v>
      </c>
      <c r="M1271" s="68">
        <f t="shared" si="906"/>
        <v>0</v>
      </c>
      <c r="N1271" s="65">
        <f t="shared" si="907"/>
        <v>0</v>
      </c>
      <c r="O1271" s="69">
        <f t="shared" si="908"/>
        <v>0</v>
      </c>
      <c r="P1271" s="68">
        <f t="shared" si="909"/>
        <v>0</v>
      </c>
      <c r="Q1271" s="65">
        <f t="shared" si="910"/>
        <v>0</v>
      </c>
      <c r="R1271" s="69">
        <f t="shared" si="911"/>
        <v>0</v>
      </c>
      <c r="S1271" s="68">
        <f t="shared" si="912"/>
        <v>0</v>
      </c>
      <c r="T1271" s="65">
        <f t="shared" si="913"/>
        <v>0</v>
      </c>
      <c r="U1271" s="69">
        <f t="shared" si="914"/>
        <v>0</v>
      </c>
      <c r="V1271" s="68">
        <f t="shared" si="915"/>
        <v>0</v>
      </c>
      <c r="W1271" s="65">
        <f t="shared" si="916"/>
        <v>0</v>
      </c>
      <c r="X1271" s="69">
        <f t="shared" si="917"/>
        <v>0</v>
      </c>
      <c r="Y1271" s="68">
        <f t="shared" si="918"/>
        <v>0</v>
      </c>
      <c r="Z1271" s="65">
        <f t="shared" si="919"/>
        <v>0</v>
      </c>
      <c r="AA1271" s="69">
        <f t="shared" si="920"/>
        <v>0</v>
      </c>
      <c r="AB1271" s="98">
        <f>SUMIF(BN1271:BU1271,"VERDADEIRO",BN$3:$BU1270)</f>
        <v>0</v>
      </c>
      <c r="AC1271" s="97">
        <f t="shared" si="896"/>
        <v>1268</v>
      </c>
      <c r="AD1271" s="89">
        <f>RTD("tryd.rtdserver",,"COT",B1271,"ULT")</f>
        <v>0</v>
      </c>
      <c r="AE1271" s="89">
        <f>RTD("tryd.rtdserver",,"COT",C1271,"ULT")</f>
        <v>0</v>
      </c>
      <c r="AF1271" s="89">
        <f>VLOOKUP($AC1271,LS_Coint_BD!$B$3:$AQ$1079,AF$2)*$AD1271+VLOOKUP($AC1271,LS_Coint_BD!$B$3:$AQ$1079,AF$2+1)</f>
        <v>0</v>
      </c>
      <c r="AG1271" s="89">
        <f>VLOOKUP($AC1271,LS_Coint_BD!$B$3:$AQ$1079,AG$2)*$AD1271+VLOOKUP($AC1271,LS_Coint_BD!$B$3:$AQ$1079,AG$2+1)</f>
        <v>0</v>
      </c>
      <c r="AH1271" s="89">
        <f>VLOOKUP($AC1271,LS_Coint_BD!$B$3:$AQ$1079,AH$2)*$AD1271+VLOOKUP($AC1271,LS_Coint_BD!$B$3:$AQ$1079,AH$2+1)</f>
        <v>0</v>
      </c>
      <c r="AI1271" s="89">
        <f>VLOOKUP($AC1271,LS_Coint_BD!$B$3:$AQ$1079,AI$2)*$AD1271+VLOOKUP($AC1271,LS_Coint_BD!$B$3:$AQ$1079,AI$2+1)</f>
        <v>0</v>
      </c>
      <c r="AJ1271" s="89">
        <f>VLOOKUP($AC1271,LS_Coint_BD!$B$3:$AQ$1079,AJ$2)*$AD1271+VLOOKUP($AC1271,LS_Coint_BD!$B$3:$AQ$1079,AJ$2+1)</f>
        <v>0</v>
      </c>
      <c r="AK1271" s="89">
        <f>VLOOKUP($AC1271,LS_Coint_BD!$B$3:$AQ$1079,AK$2)*$AD1271+VLOOKUP($AC1271,LS_Coint_BD!$B$3:$AQ$1079,AK$2+1)</f>
        <v>0</v>
      </c>
      <c r="AL1271" s="89">
        <f>VLOOKUP($AC1271,LS_Coint_BD!$B$3:$AQ$1079,AL$2)*$AD1271+VLOOKUP($AC1271,LS_Coint_BD!$B$3:$AQ$1079,AL$2+1)</f>
        <v>0</v>
      </c>
      <c r="AM1271" s="89">
        <f>VLOOKUP($AC1271,LS_Coint_BD!$B$3:$AQ$1079,AM$2)*$AD1271+VLOOKUP($AC1271,LS_Coint_BD!$B$3:$AQ$1079,AM$2+1)</f>
        <v>0</v>
      </c>
      <c r="AN1271" s="89">
        <f>VLOOKUP($AC1271,LS_Coint_BD!$B$3:$AQ$1079,AN$2)</f>
        <v>0</v>
      </c>
      <c r="AO1271" s="89">
        <f>VLOOKUP($AC1271,LS_Coint_BD!$B$3:$AQ$1079,AO$2)</f>
        <v>0</v>
      </c>
      <c r="AP1271" s="89">
        <f>VLOOKUP($AC1271,LS_Coint_BD!$B$3:$AQ$1079,AP$2)</f>
        <v>0</v>
      </c>
      <c r="AQ1271" s="89">
        <f>VLOOKUP($AC1271,LS_Coint_BD!$B$3:$AQ$1079,AQ$2)</f>
        <v>0</v>
      </c>
      <c r="AR1271" s="89">
        <f>VLOOKUP($AC1271,LS_Coint_BD!$B$3:$AQ$1079,AR$2)</f>
        <v>0</v>
      </c>
      <c r="AS1271" s="89">
        <f>VLOOKUP($AC1271,LS_Coint_BD!$B$3:$AQ$1079,AS$2)</f>
        <v>0</v>
      </c>
      <c r="AT1271" s="89">
        <f>VLOOKUP($AC1271,LS_Coint_BD!$B$3:$AQ$1079,AT$2)</f>
        <v>0</v>
      </c>
      <c r="AU1271" s="89">
        <f>VLOOKUP($AC1271,LS_Coint_BD!$B$3:$AQ$1079,AU$2)</f>
        <v>0</v>
      </c>
      <c r="AV1271" s="89">
        <f>VLOOKUP($AC1271,LS_Coint_BD!$B$3:$AQ$1079,AV$2)</f>
        <v>0</v>
      </c>
      <c r="AW1271" s="89">
        <f>VLOOKUP($AC1271,LS_Coint_BD!$B$3:$AQ$1079,AW$2)</f>
        <v>0</v>
      </c>
      <c r="AX1271" s="89">
        <f>VLOOKUP($AC1271,LS_Coint_BD!$B$3:$AQ$1079,AX$2)</f>
        <v>0</v>
      </c>
      <c r="AY1271" s="89">
        <f>VLOOKUP($AC1271,LS_Coint_BD!$B$3:$AQ$1079,AY$2)</f>
        <v>0</v>
      </c>
      <c r="AZ1271" s="89">
        <f>VLOOKUP($AC1271,LS_Coint_BD!$B$3:$AQ$1079,AZ$2)</f>
        <v>0</v>
      </c>
      <c r="BA1271" s="89">
        <f>VLOOKUP($AC1271,LS_Coint_BD!$B$3:$AQ$1079,BA$2)</f>
        <v>0</v>
      </c>
      <c r="BB1271" s="89">
        <f>VLOOKUP($AC1271,LS_Coint_BD!$B$3:$AQ$1079,BB$2)</f>
        <v>0</v>
      </c>
      <c r="BC1271" s="89">
        <f>VLOOKUP($AC1271,LS_Coint_BD!$B$3:$AQ$1079,BC$2)</f>
        <v>0</v>
      </c>
      <c r="BD1271" s="89">
        <f t="shared" si="921"/>
        <v>0</v>
      </c>
      <c r="BE1271" s="89">
        <f t="shared" si="922"/>
        <v>0</v>
      </c>
      <c r="BF1271" s="89">
        <f t="shared" si="923"/>
        <v>0</v>
      </c>
      <c r="BG1271" s="89">
        <f t="shared" si="924"/>
        <v>0</v>
      </c>
      <c r="BH1271" s="89">
        <f t="shared" si="925"/>
        <v>0</v>
      </c>
      <c r="BI1271" s="89">
        <f t="shared" si="926"/>
        <v>0</v>
      </c>
      <c r="BJ1271" s="89">
        <f t="shared" si="927"/>
        <v>0</v>
      </c>
      <c r="BK1271" s="89">
        <f t="shared" si="928"/>
        <v>0</v>
      </c>
      <c r="BL1271" s="89">
        <f t="shared" si="929"/>
        <v>0</v>
      </c>
      <c r="BM1271" s="89"/>
      <c r="BN1271" s="26" t="b">
        <f t="shared" si="930"/>
        <v>0</v>
      </c>
      <c r="BO1271" s="26" t="b">
        <f t="shared" si="931"/>
        <v>0</v>
      </c>
      <c r="BP1271" s="26" t="b">
        <f t="shared" si="932"/>
        <v>0</v>
      </c>
      <c r="BQ1271" s="26" t="b">
        <f t="shared" si="933"/>
        <v>0</v>
      </c>
      <c r="BR1271" s="26" t="b">
        <f t="shared" si="934"/>
        <v>0</v>
      </c>
      <c r="BS1271" s="26" t="b">
        <f t="shared" si="935"/>
        <v>0</v>
      </c>
      <c r="BT1271" s="26" t="b">
        <f t="shared" si="936"/>
        <v>0</v>
      </c>
      <c r="BU1271" s="26" t="b">
        <f t="shared" si="937"/>
        <v>0</v>
      </c>
    </row>
    <row r="1272" spans="2:73" ht="15" thickBot="1" x14ac:dyDescent="0.35">
      <c r="B1272" s="17">
        <f>VLOOKUP($AC1272,LS_Coint_BD!$B$3:$D$1079,2)</f>
        <v>0</v>
      </c>
      <c r="C1272" s="87">
        <f>VLOOKUP($AC1272,LS_Coint_BD!$B$3:$D$1079,3)</f>
        <v>0</v>
      </c>
      <c r="D1272" s="68">
        <f t="shared" si="897"/>
        <v>0</v>
      </c>
      <c r="E1272" s="65">
        <f t="shared" si="898"/>
        <v>0</v>
      </c>
      <c r="F1272" s="69">
        <f t="shared" si="899"/>
        <v>0</v>
      </c>
      <c r="G1272" s="68">
        <f t="shared" si="900"/>
        <v>0</v>
      </c>
      <c r="H1272" s="65">
        <f t="shared" si="901"/>
        <v>0</v>
      </c>
      <c r="I1272" s="69">
        <f t="shared" si="902"/>
        <v>0</v>
      </c>
      <c r="J1272" s="68">
        <f t="shared" si="903"/>
        <v>0</v>
      </c>
      <c r="K1272" s="65">
        <f t="shared" si="904"/>
        <v>0</v>
      </c>
      <c r="L1272" s="69">
        <f t="shared" si="905"/>
        <v>0</v>
      </c>
      <c r="M1272" s="68">
        <f t="shared" si="906"/>
        <v>0</v>
      </c>
      <c r="N1272" s="65">
        <f t="shared" si="907"/>
        <v>0</v>
      </c>
      <c r="O1272" s="69">
        <f t="shared" si="908"/>
        <v>0</v>
      </c>
      <c r="P1272" s="68">
        <f t="shared" si="909"/>
        <v>0</v>
      </c>
      <c r="Q1272" s="65">
        <f t="shared" si="910"/>
        <v>0</v>
      </c>
      <c r="R1272" s="69">
        <f t="shared" si="911"/>
        <v>0</v>
      </c>
      <c r="S1272" s="68">
        <f t="shared" si="912"/>
        <v>0</v>
      </c>
      <c r="T1272" s="65">
        <f t="shared" si="913"/>
        <v>0</v>
      </c>
      <c r="U1272" s="69">
        <f t="shared" si="914"/>
        <v>0</v>
      </c>
      <c r="V1272" s="68">
        <f t="shared" si="915"/>
        <v>0</v>
      </c>
      <c r="W1272" s="65">
        <f t="shared" si="916"/>
        <v>0</v>
      </c>
      <c r="X1272" s="69">
        <f t="shared" si="917"/>
        <v>0</v>
      </c>
      <c r="Y1272" s="68">
        <f t="shared" si="918"/>
        <v>0</v>
      </c>
      <c r="Z1272" s="65">
        <f t="shared" si="919"/>
        <v>0</v>
      </c>
      <c r="AA1272" s="69">
        <f t="shared" si="920"/>
        <v>0</v>
      </c>
      <c r="AB1272" s="98">
        <f>SUMIF(BN1272:BU1272,"VERDADEIRO",BN$3:$BU1271)</f>
        <v>0</v>
      </c>
      <c r="AC1272" s="97">
        <f t="shared" si="896"/>
        <v>1269</v>
      </c>
      <c r="AD1272" s="89">
        <f>RTD("tryd.rtdserver",,"COT",B1272,"ULT")</f>
        <v>0</v>
      </c>
      <c r="AE1272" s="89">
        <f>RTD("tryd.rtdserver",,"COT",C1272,"ULT")</f>
        <v>0</v>
      </c>
      <c r="AF1272" s="89">
        <f>VLOOKUP($AC1272,LS_Coint_BD!$B$3:$AQ$1079,AF$2)*$AD1272+VLOOKUP($AC1272,LS_Coint_BD!$B$3:$AQ$1079,AF$2+1)</f>
        <v>0</v>
      </c>
      <c r="AG1272" s="89">
        <f>VLOOKUP($AC1272,LS_Coint_BD!$B$3:$AQ$1079,AG$2)*$AD1272+VLOOKUP($AC1272,LS_Coint_BD!$B$3:$AQ$1079,AG$2+1)</f>
        <v>0</v>
      </c>
      <c r="AH1272" s="89">
        <f>VLOOKUP($AC1272,LS_Coint_BD!$B$3:$AQ$1079,AH$2)*$AD1272+VLOOKUP($AC1272,LS_Coint_BD!$B$3:$AQ$1079,AH$2+1)</f>
        <v>0</v>
      </c>
      <c r="AI1272" s="89">
        <f>VLOOKUP($AC1272,LS_Coint_BD!$B$3:$AQ$1079,AI$2)*$AD1272+VLOOKUP($AC1272,LS_Coint_BD!$B$3:$AQ$1079,AI$2+1)</f>
        <v>0</v>
      </c>
      <c r="AJ1272" s="89">
        <f>VLOOKUP($AC1272,LS_Coint_BD!$B$3:$AQ$1079,AJ$2)*$AD1272+VLOOKUP($AC1272,LS_Coint_BD!$B$3:$AQ$1079,AJ$2+1)</f>
        <v>0</v>
      </c>
      <c r="AK1272" s="89">
        <f>VLOOKUP($AC1272,LS_Coint_BD!$B$3:$AQ$1079,AK$2)*$AD1272+VLOOKUP($AC1272,LS_Coint_BD!$B$3:$AQ$1079,AK$2+1)</f>
        <v>0</v>
      </c>
      <c r="AL1272" s="89">
        <f>VLOOKUP($AC1272,LS_Coint_BD!$B$3:$AQ$1079,AL$2)*$AD1272+VLOOKUP($AC1272,LS_Coint_BD!$B$3:$AQ$1079,AL$2+1)</f>
        <v>0</v>
      </c>
      <c r="AM1272" s="89">
        <f>VLOOKUP($AC1272,LS_Coint_BD!$B$3:$AQ$1079,AM$2)*$AD1272+VLOOKUP($AC1272,LS_Coint_BD!$B$3:$AQ$1079,AM$2+1)</f>
        <v>0</v>
      </c>
      <c r="AN1272" s="89">
        <f>VLOOKUP($AC1272,LS_Coint_BD!$B$3:$AQ$1079,AN$2)</f>
        <v>0</v>
      </c>
      <c r="AO1272" s="89">
        <f>VLOOKUP($AC1272,LS_Coint_BD!$B$3:$AQ$1079,AO$2)</f>
        <v>0</v>
      </c>
      <c r="AP1272" s="89">
        <f>VLOOKUP($AC1272,LS_Coint_BD!$B$3:$AQ$1079,AP$2)</f>
        <v>0</v>
      </c>
      <c r="AQ1272" s="89">
        <f>VLOOKUP($AC1272,LS_Coint_BD!$B$3:$AQ$1079,AQ$2)</f>
        <v>0</v>
      </c>
      <c r="AR1272" s="89">
        <f>VLOOKUP($AC1272,LS_Coint_BD!$B$3:$AQ$1079,AR$2)</f>
        <v>0</v>
      </c>
      <c r="AS1272" s="89">
        <f>VLOOKUP($AC1272,LS_Coint_BD!$B$3:$AQ$1079,AS$2)</f>
        <v>0</v>
      </c>
      <c r="AT1272" s="89">
        <f>VLOOKUP($AC1272,LS_Coint_BD!$B$3:$AQ$1079,AT$2)</f>
        <v>0</v>
      </c>
      <c r="AU1272" s="89">
        <f>VLOOKUP($AC1272,LS_Coint_BD!$B$3:$AQ$1079,AU$2)</f>
        <v>0</v>
      </c>
      <c r="AV1272" s="89">
        <f>VLOOKUP($AC1272,LS_Coint_BD!$B$3:$AQ$1079,AV$2)</f>
        <v>0</v>
      </c>
      <c r="AW1272" s="89">
        <f>VLOOKUP($AC1272,LS_Coint_BD!$B$3:$AQ$1079,AW$2)</f>
        <v>0</v>
      </c>
      <c r="AX1272" s="89">
        <f>VLOOKUP($AC1272,LS_Coint_BD!$B$3:$AQ$1079,AX$2)</f>
        <v>0</v>
      </c>
      <c r="AY1272" s="89">
        <f>VLOOKUP($AC1272,LS_Coint_BD!$B$3:$AQ$1079,AY$2)</f>
        <v>0</v>
      </c>
      <c r="AZ1272" s="89">
        <f>VLOOKUP($AC1272,LS_Coint_BD!$B$3:$AQ$1079,AZ$2)</f>
        <v>0</v>
      </c>
      <c r="BA1272" s="89">
        <f>VLOOKUP($AC1272,LS_Coint_BD!$B$3:$AQ$1079,BA$2)</f>
        <v>0</v>
      </c>
      <c r="BB1272" s="89">
        <f>VLOOKUP($AC1272,LS_Coint_BD!$B$3:$AQ$1079,BB$2)</f>
        <v>0</v>
      </c>
      <c r="BC1272" s="89">
        <f>VLOOKUP($AC1272,LS_Coint_BD!$B$3:$AQ$1079,BC$2)</f>
        <v>0</v>
      </c>
      <c r="BD1272" s="89">
        <f t="shared" si="921"/>
        <v>0</v>
      </c>
      <c r="BE1272" s="89">
        <f t="shared" si="922"/>
        <v>0</v>
      </c>
      <c r="BF1272" s="89">
        <f t="shared" si="923"/>
        <v>0</v>
      </c>
      <c r="BG1272" s="89">
        <f t="shared" si="924"/>
        <v>0</v>
      </c>
      <c r="BH1272" s="89">
        <f t="shared" si="925"/>
        <v>0</v>
      </c>
      <c r="BI1272" s="89">
        <f t="shared" si="926"/>
        <v>0</v>
      </c>
      <c r="BJ1272" s="89">
        <f t="shared" si="927"/>
        <v>0</v>
      </c>
      <c r="BK1272" s="89">
        <f t="shared" si="928"/>
        <v>0</v>
      </c>
      <c r="BL1272" s="89">
        <f t="shared" si="929"/>
        <v>0</v>
      </c>
      <c r="BM1272" s="89"/>
      <c r="BN1272" s="26" t="b">
        <f t="shared" si="930"/>
        <v>0</v>
      </c>
      <c r="BO1272" s="26" t="b">
        <f t="shared" si="931"/>
        <v>0</v>
      </c>
      <c r="BP1272" s="26" t="b">
        <f t="shared" si="932"/>
        <v>0</v>
      </c>
      <c r="BQ1272" s="26" t="b">
        <f t="shared" si="933"/>
        <v>0</v>
      </c>
      <c r="BR1272" s="26" t="b">
        <f t="shared" si="934"/>
        <v>0</v>
      </c>
      <c r="BS1272" s="26" t="b">
        <f t="shared" si="935"/>
        <v>0</v>
      </c>
      <c r="BT1272" s="26" t="b">
        <f t="shared" si="936"/>
        <v>0</v>
      </c>
      <c r="BU1272" s="26" t="b">
        <f t="shared" si="937"/>
        <v>0</v>
      </c>
    </row>
    <row r="1273" spans="2:73" ht="15" thickBot="1" x14ac:dyDescent="0.35">
      <c r="B1273" s="17">
        <f>VLOOKUP($AC1273,LS_Coint_BD!$B$3:$D$1079,2)</f>
        <v>0</v>
      </c>
      <c r="C1273" s="87">
        <f>VLOOKUP($AC1273,LS_Coint_BD!$B$3:$D$1079,3)</f>
        <v>0</v>
      </c>
      <c r="D1273" s="68">
        <f t="shared" si="897"/>
        <v>0</v>
      </c>
      <c r="E1273" s="65">
        <f t="shared" si="898"/>
        <v>0</v>
      </c>
      <c r="F1273" s="69">
        <f t="shared" si="899"/>
        <v>0</v>
      </c>
      <c r="G1273" s="68">
        <f t="shared" si="900"/>
        <v>0</v>
      </c>
      <c r="H1273" s="65">
        <f t="shared" si="901"/>
        <v>0</v>
      </c>
      <c r="I1273" s="69">
        <f t="shared" si="902"/>
        <v>0</v>
      </c>
      <c r="J1273" s="68">
        <f t="shared" si="903"/>
        <v>0</v>
      </c>
      <c r="K1273" s="65">
        <f t="shared" si="904"/>
        <v>0</v>
      </c>
      <c r="L1273" s="69">
        <f t="shared" si="905"/>
        <v>0</v>
      </c>
      <c r="M1273" s="68">
        <f t="shared" si="906"/>
        <v>0</v>
      </c>
      <c r="N1273" s="65">
        <f t="shared" si="907"/>
        <v>0</v>
      </c>
      <c r="O1273" s="69">
        <f t="shared" si="908"/>
        <v>0</v>
      </c>
      <c r="P1273" s="68">
        <f t="shared" si="909"/>
        <v>0</v>
      </c>
      <c r="Q1273" s="65">
        <f t="shared" si="910"/>
        <v>0</v>
      </c>
      <c r="R1273" s="69">
        <f t="shared" si="911"/>
        <v>0</v>
      </c>
      <c r="S1273" s="68">
        <f t="shared" si="912"/>
        <v>0</v>
      </c>
      <c r="T1273" s="65">
        <f t="shared" si="913"/>
        <v>0</v>
      </c>
      <c r="U1273" s="69">
        <f t="shared" si="914"/>
        <v>0</v>
      </c>
      <c r="V1273" s="68">
        <f t="shared" si="915"/>
        <v>0</v>
      </c>
      <c r="W1273" s="65">
        <f t="shared" si="916"/>
        <v>0</v>
      </c>
      <c r="X1273" s="69">
        <f t="shared" si="917"/>
        <v>0</v>
      </c>
      <c r="Y1273" s="68">
        <f t="shared" si="918"/>
        <v>0</v>
      </c>
      <c r="Z1273" s="65">
        <f t="shared" si="919"/>
        <v>0</v>
      </c>
      <c r="AA1273" s="69">
        <f t="shared" si="920"/>
        <v>0</v>
      </c>
      <c r="AB1273" s="98">
        <f>SUMIF(BN1273:BU1273,"VERDADEIRO",BN$3:$BU1272)</f>
        <v>0</v>
      </c>
      <c r="AC1273" s="97">
        <f t="shared" si="896"/>
        <v>1270</v>
      </c>
      <c r="AD1273" s="89">
        <f>RTD("tryd.rtdserver",,"COT",B1273,"ULT")</f>
        <v>0</v>
      </c>
      <c r="AE1273" s="89">
        <f>RTD("tryd.rtdserver",,"COT",C1273,"ULT")</f>
        <v>0</v>
      </c>
      <c r="AF1273" s="89">
        <f>VLOOKUP($AC1273,LS_Coint_BD!$B$3:$AQ$1079,AF$2)*$AD1273+VLOOKUP($AC1273,LS_Coint_BD!$B$3:$AQ$1079,AF$2+1)</f>
        <v>0</v>
      </c>
      <c r="AG1273" s="89">
        <f>VLOOKUP($AC1273,LS_Coint_BD!$B$3:$AQ$1079,AG$2)*$AD1273+VLOOKUP($AC1273,LS_Coint_BD!$B$3:$AQ$1079,AG$2+1)</f>
        <v>0</v>
      </c>
      <c r="AH1273" s="89">
        <f>VLOOKUP($AC1273,LS_Coint_BD!$B$3:$AQ$1079,AH$2)*$AD1273+VLOOKUP($AC1273,LS_Coint_BD!$B$3:$AQ$1079,AH$2+1)</f>
        <v>0</v>
      </c>
      <c r="AI1273" s="89">
        <f>VLOOKUP($AC1273,LS_Coint_BD!$B$3:$AQ$1079,AI$2)*$AD1273+VLOOKUP($AC1273,LS_Coint_BD!$B$3:$AQ$1079,AI$2+1)</f>
        <v>0</v>
      </c>
      <c r="AJ1273" s="89">
        <f>VLOOKUP($AC1273,LS_Coint_BD!$B$3:$AQ$1079,AJ$2)*$AD1273+VLOOKUP($AC1273,LS_Coint_BD!$B$3:$AQ$1079,AJ$2+1)</f>
        <v>0</v>
      </c>
      <c r="AK1273" s="89">
        <f>VLOOKUP($AC1273,LS_Coint_BD!$B$3:$AQ$1079,AK$2)*$AD1273+VLOOKUP($AC1273,LS_Coint_BD!$B$3:$AQ$1079,AK$2+1)</f>
        <v>0</v>
      </c>
      <c r="AL1273" s="89">
        <f>VLOOKUP($AC1273,LS_Coint_BD!$B$3:$AQ$1079,AL$2)*$AD1273+VLOOKUP($AC1273,LS_Coint_BD!$B$3:$AQ$1079,AL$2+1)</f>
        <v>0</v>
      </c>
      <c r="AM1273" s="89">
        <f>VLOOKUP($AC1273,LS_Coint_BD!$B$3:$AQ$1079,AM$2)*$AD1273+VLOOKUP($AC1273,LS_Coint_BD!$B$3:$AQ$1079,AM$2+1)</f>
        <v>0</v>
      </c>
      <c r="AN1273" s="89">
        <f>VLOOKUP($AC1273,LS_Coint_BD!$B$3:$AQ$1079,AN$2)</f>
        <v>0</v>
      </c>
      <c r="AO1273" s="89">
        <f>VLOOKUP($AC1273,LS_Coint_BD!$B$3:$AQ$1079,AO$2)</f>
        <v>0</v>
      </c>
      <c r="AP1273" s="89">
        <f>VLOOKUP($AC1273,LS_Coint_BD!$B$3:$AQ$1079,AP$2)</f>
        <v>0</v>
      </c>
      <c r="AQ1273" s="89">
        <f>VLOOKUP($AC1273,LS_Coint_BD!$B$3:$AQ$1079,AQ$2)</f>
        <v>0</v>
      </c>
      <c r="AR1273" s="89">
        <f>VLOOKUP($AC1273,LS_Coint_BD!$B$3:$AQ$1079,AR$2)</f>
        <v>0</v>
      </c>
      <c r="AS1273" s="89">
        <f>VLOOKUP($AC1273,LS_Coint_BD!$B$3:$AQ$1079,AS$2)</f>
        <v>0</v>
      </c>
      <c r="AT1273" s="89">
        <f>VLOOKUP($AC1273,LS_Coint_BD!$B$3:$AQ$1079,AT$2)</f>
        <v>0</v>
      </c>
      <c r="AU1273" s="89">
        <f>VLOOKUP($AC1273,LS_Coint_BD!$B$3:$AQ$1079,AU$2)</f>
        <v>0</v>
      </c>
      <c r="AV1273" s="89">
        <f>VLOOKUP($AC1273,LS_Coint_BD!$B$3:$AQ$1079,AV$2)</f>
        <v>0</v>
      </c>
      <c r="AW1273" s="89">
        <f>VLOOKUP($AC1273,LS_Coint_BD!$B$3:$AQ$1079,AW$2)</f>
        <v>0</v>
      </c>
      <c r="AX1273" s="89">
        <f>VLOOKUP($AC1273,LS_Coint_BD!$B$3:$AQ$1079,AX$2)</f>
        <v>0</v>
      </c>
      <c r="AY1273" s="89">
        <f>VLOOKUP($AC1273,LS_Coint_BD!$B$3:$AQ$1079,AY$2)</f>
        <v>0</v>
      </c>
      <c r="AZ1273" s="89">
        <f>VLOOKUP($AC1273,LS_Coint_BD!$B$3:$AQ$1079,AZ$2)</f>
        <v>0</v>
      </c>
      <c r="BA1273" s="89">
        <f>VLOOKUP($AC1273,LS_Coint_BD!$B$3:$AQ$1079,BA$2)</f>
        <v>0</v>
      </c>
      <c r="BB1273" s="89">
        <f>VLOOKUP($AC1273,LS_Coint_BD!$B$3:$AQ$1079,BB$2)</f>
        <v>0</v>
      </c>
      <c r="BC1273" s="89">
        <f>VLOOKUP($AC1273,LS_Coint_BD!$B$3:$AQ$1079,BC$2)</f>
        <v>0</v>
      </c>
      <c r="BD1273" s="89">
        <f t="shared" si="921"/>
        <v>0</v>
      </c>
      <c r="BE1273" s="89">
        <f t="shared" si="922"/>
        <v>0</v>
      </c>
      <c r="BF1273" s="89">
        <f t="shared" si="923"/>
        <v>0</v>
      </c>
      <c r="BG1273" s="89">
        <f t="shared" si="924"/>
        <v>0</v>
      </c>
      <c r="BH1273" s="89">
        <f t="shared" si="925"/>
        <v>0</v>
      </c>
      <c r="BI1273" s="89">
        <f t="shared" si="926"/>
        <v>0</v>
      </c>
      <c r="BJ1273" s="89">
        <f t="shared" si="927"/>
        <v>0</v>
      </c>
      <c r="BK1273" s="89">
        <f t="shared" si="928"/>
        <v>0</v>
      </c>
      <c r="BL1273" s="89">
        <f t="shared" si="929"/>
        <v>0</v>
      </c>
      <c r="BM1273" s="89"/>
      <c r="BN1273" s="26" t="b">
        <f t="shared" si="930"/>
        <v>0</v>
      </c>
      <c r="BO1273" s="26" t="b">
        <f t="shared" si="931"/>
        <v>0</v>
      </c>
      <c r="BP1273" s="26" t="b">
        <f t="shared" si="932"/>
        <v>0</v>
      </c>
      <c r="BQ1273" s="26" t="b">
        <f t="shared" si="933"/>
        <v>0</v>
      </c>
      <c r="BR1273" s="26" t="b">
        <f t="shared" si="934"/>
        <v>0</v>
      </c>
      <c r="BS1273" s="26" t="b">
        <f t="shared" si="935"/>
        <v>0</v>
      </c>
      <c r="BT1273" s="26" t="b">
        <f t="shared" si="936"/>
        <v>0</v>
      </c>
      <c r="BU1273" s="26" t="b">
        <f t="shared" si="937"/>
        <v>0</v>
      </c>
    </row>
    <row r="1274" spans="2:73" ht="15" thickBot="1" x14ac:dyDescent="0.35">
      <c r="B1274" s="17">
        <f>VLOOKUP($AC1274,LS_Coint_BD!$B$3:$D$1079,2)</f>
        <v>0</v>
      </c>
      <c r="C1274" s="87">
        <f>VLOOKUP($AC1274,LS_Coint_BD!$B$3:$D$1079,3)</f>
        <v>0</v>
      </c>
      <c r="D1274" s="68">
        <f t="shared" si="897"/>
        <v>0</v>
      </c>
      <c r="E1274" s="65">
        <f t="shared" si="898"/>
        <v>0</v>
      </c>
      <c r="F1274" s="69">
        <f t="shared" si="899"/>
        <v>0</v>
      </c>
      <c r="G1274" s="68">
        <f t="shared" si="900"/>
        <v>0</v>
      </c>
      <c r="H1274" s="65">
        <f t="shared" si="901"/>
        <v>0</v>
      </c>
      <c r="I1274" s="69">
        <f t="shared" si="902"/>
        <v>0</v>
      </c>
      <c r="J1274" s="68">
        <f t="shared" si="903"/>
        <v>0</v>
      </c>
      <c r="K1274" s="65">
        <f t="shared" si="904"/>
        <v>0</v>
      </c>
      <c r="L1274" s="69">
        <f t="shared" si="905"/>
        <v>0</v>
      </c>
      <c r="M1274" s="68">
        <f t="shared" si="906"/>
        <v>0</v>
      </c>
      <c r="N1274" s="65">
        <f t="shared" si="907"/>
        <v>0</v>
      </c>
      <c r="O1274" s="69">
        <f t="shared" si="908"/>
        <v>0</v>
      </c>
      <c r="P1274" s="68">
        <f t="shared" si="909"/>
        <v>0</v>
      </c>
      <c r="Q1274" s="65">
        <f t="shared" si="910"/>
        <v>0</v>
      </c>
      <c r="R1274" s="69">
        <f t="shared" si="911"/>
        <v>0</v>
      </c>
      <c r="S1274" s="68">
        <f t="shared" si="912"/>
        <v>0</v>
      </c>
      <c r="T1274" s="65">
        <f t="shared" si="913"/>
        <v>0</v>
      </c>
      <c r="U1274" s="69">
        <f t="shared" si="914"/>
        <v>0</v>
      </c>
      <c r="V1274" s="68">
        <f t="shared" si="915"/>
        <v>0</v>
      </c>
      <c r="W1274" s="65">
        <f t="shared" si="916"/>
        <v>0</v>
      </c>
      <c r="X1274" s="69">
        <f t="shared" si="917"/>
        <v>0</v>
      </c>
      <c r="Y1274" s="68">
        <f t="shared" si="918"/>
        <v>0</v>
      </c>
      <c r="Z1274" s="65">
        <f t="shared" si="919"/>
        <v>0</v>
      </c>
      <c r="AA1274" s="69">
        <f t="shared" si="920"/>
        <v>0</v>
      </c>
      <c r="AB1274" s="98">
        <f>SUMIF(BN1274:BU1274,"VERDADEIRO",BN$3:$BU1273)</f>
        <v>0</v>
      </c>
      <c r="AC1274" s="97">
        <f t="shared" si="896"/>
        <v>1271</v>
      </c>
      <c r="AD1274" s="89">
        <f>RTD("tryd.rtdserver",,"COT",B1274,"ULT")</f>
        <v>0</v>
      </c>
      <c r="AE1274" s="89">
        <f>RTD("tryd.rtdserver",,"COT",C1274,"ULT")</f>
        <v>0</v>
      </c>
      <c r="AF1274" s="89">
        <f>VLOOKUP($AC1274,LS_Coint_BD!$B$3:$AQ$1079,AF$2)*$AD1274+VLOOKUP($AC1274,LS_Coint_BD!$B$3:$AQ$1079,AF$2+1)</f>
        <v>0</v>
      </c>
      <c r="AG1274" s="89">
        <f>VLOOKUP($AC1274,LS_Coint_BD!$B$3:$AQ$1079,AG$2)*$AD1274+VLOOKUP($AC1274,LS_Coint_BD!$B$3:$AQ$1079,AG$2+1)</f>
        <v>0</v>
      </c>
      <c r="AH1274" s="89">
        <f>VLOOKUP($AC1274,LS_Coint_BD!$B$3:$AQ$1079,AH$2)*$AD1274+VLOOKUP($AC1274,LS_Coint_BD!$B$3:$AQ$1079,AH$2+1)</f>
        <v>0</v>
      </c>
      <c r="AI1274" s="89">
        <f>VLOOKUP($AC1274,LS_Coint_BD!$B$3:$AQ$1079,AI$2)*$AD1274+VLOOKUP($AC1274,LS_Coint_BD!$B$3:$AQ$1079,AI$2+1)</f>
        <v>0</v>
      </c>
      <c r="AJ1274" s="89">
        <f>VLOOKUP($AC1274,LS_Coint_BD!$B$3:$AQ$1079,AJ$2)*$AD1274+VLOOKUP($AC1274,LS_Coint_BD!$B$3:$AQ$1079,AJ$2+1)</f>
        <v>0</v>
      </c>
      <c r="AK1274" s="89">
        <f>VLOOKUP($AC1274,LS_Coint_BD!$B$3:$AQ$1079,AK$2)*$AD1274+VLOOKUP($AC1274,LS_Coint_BD!$B$3:$AQ$1079,AK$2+1)</f>
        <v>0</v>
      </c>
      <c r="AL1274" s="89">
        <f>VLOOKUP($AC1274,LS_Coint_BD!$B$3:$AQ$1079,AL$2)*$AD1274+VLOOKUP($AC1274,LS_Coint_BD!$B$3:$AQ$1079,AL$2+1)</f>
        <v>0</v>
      </c>
      <c r="AM1274" s="89">
        <f>VLOOKUP($AC1274,LS_Coint_BD!$B$3:$AQ$1079,AM$2)*$AD1274+VLOOKUP($AC1274,LS_Coint_BD!$B$3:$AQ$1079,AM$2+1)</f>
        <v>0</v>
      </c>
      <c r="AN1274" s="89">
        <f>VLOOKUP($AC1274,LS_Coint_BD!$B$3:$AQ$1079,AN$2)</f>
        <v>0</v>
      </c>
      <c r="AO1274" s="89">
        <f>VLOOKUP($AC1274,LS_Coint_BD!$B$3:$AQ$1079,AO$2)</f>
        <v>0</v>
      </c>
      <c r="AP1274" s="89">
        <f>VLOOKUP($AC1274,LS_Coint_BD!$B$3:$AQ$1079,AP$2)</f>
        <v>0</v>
      </c>
      <c r="AQ1274" s="89">
        <f>VLOOKUP($AC1274,LS_Coint_BD!$B$3:$AQ$1079,AQ$2)</f>
        <v>0</v>
      </c>
      <c r="AR1274" s="89">
        <f>VLOOKUP($AC1274,LS_Coint_BD!$B$3:$AQ$1079,AR$2)</f>
        <v>0</v>
      </c>
      <c r="AS1274" s="89">
        <f>VLOOKUP($AC1274,LS_Coint_BD!$B$3:$AQ$1079,AS$2)</f>
        <v>0</v>
      </c>
      <c r="AT1274" s="89">
        <f>VLOOKUP($AC1274,LS_Coint_BD!$B$3:$AQ$1079,AT$2)</f>
        <v>0</v>
      </c>
      <c r="AU1274" s="89">
        <f>VLOOKUP($AC1274,LS_Coint_BD!$B$3:$AQ$1079,AU$2)</f>
        <v>0</v>
      </c>
      <c r="AV1274" s="89">
        <f>VLOOKUP($AC1274,LS_Coint_BD!$B$3:$AQ$1079,AV$2)</f>
        <v>0</v>
      </c>
      <c r="AW1274" s="89">
        <f>VLOOKUP($AC1274,LS_Coint_BD!$B$3:$AQ$1079,AW$2)</f>
        <v>0</v>
      </c>
      <c r="AX1274" s="89">
        <f>VLOOKUP($AC1274,LS_Coint_BD!$B$3:$AQ$1079,AX$2)</f>
        <v>0</v>
      </c>
      <c r="AY1274" s="89">
        <f>VLOOKUP($AC1274,LS_Coint_BD!$B$3:$AQ$1079,AY$2)</f>
        <v>0</v>
      </c>
      <c r="AZ1274" s="89">
        <f>VLOOKUP($AC1274,LS_Coint_BD!$B$3:$AQ$1079,AZ$2)</f>
        <v>0</v>
      </c>
      <c r="BA1274" s="89">
        <f>VLOOKUP($AC1274,LS_Coint_BD!$B$3:$AQ$1079,BA$2)</f>
        <v>0</v>
      </c>
      <c r="BB1274" s="89">
        <f>VLOOKUP($AC1274,LS_Coint_BD!$B$3:$AQ$1079,BB$2)</f>
        <v>0</v>
      </c>
      <c r="BC1274" s="89">
        <f>VLOOKUP($AC1274,LS_Coint_BD!$B$3:$AQ$1079,BC$2)</f>
        <v>0</v>
      </c>
      <c r="BD1274" s="89">
        <f t="shared" si="921"/>
        <v>0</v>
      </c>
      <c r="BE1274" s="89">
        <f t="shared" si="922"/>
        <v>0</v>
      </c>
      <c r="BF1274" s="89">
        <f t="shared" si="923"/>
        <v>0</v>
      </c>
      <c r="BG1274" s="89">
        <f t="shared" si="924"/>
        <v>0</v>
      </c>
      <c r="BH1274" s="89">
        <f t="shared" si="925"/>
        <v>0</v>
      </c>
      <c r="BI1274" s="89">
        <f t="shared" si="926"/>
        <v>0</v>
      </c>
      <c r="BJ1274" s="89">
        <f t="shared" si="927"/>
        <v>0</v>
      </c>
      <c r="BK1274" s="89">
        <f t="shared" si="928"/>
        <v>0</v>
      </c>
      <c r="BL1274" s="89">
        <f t="shared" si="929"/>
        <v>0</v>
      </c>
      <c r="BM1274" s="89"/>
      <c r="BN1274" s="26" t="b">
        <f t="shared" si="930"/>
        <v>0</v>
      </c>
      <c r="BO1274" s="26" t="b">
        <f t="shared" si="931"/>
        <v>0</v>
      </c>
      <c r="BP1274" s="26" t="b">
        <f t="shared" si="932"/>
        <v>0</v>
      </c>
      <c r="BQ1274" s="26" t="b">
        <f t="shared" si="933"/>
        <v>0</v>
      </c>
      <c r="BR1274" s="26" t="b">
        <f t="shared" si="934"/>
        <v>0</v>
      </c>
      <c r="BS1274" s="26" t="b">
        <f t="shared" si="935"/>
        <v>0</v>
      </c>
      <c r="BT1274" s="26" t="b">
        <f t="shared" si="936"/>
        <v>0</v>
      </c>
      <c r="BU1274" s="26" t="b">
        <f t="shared" si="937"/>
        <v>0</v>
      </c>
    </row>
    <row r="1275" spans="2:73" ht="15" thickBot="1" x14ac:dyDescent="0.35">
      <c r="B1275" s="17">
        <f>VLOOKUP($AC1275,LS_Coint_BD!$B$3:$D$1079,2)</f>
        <v>0</v>
      </c>
      <c r="C1275" s="87">
        <f>VLOOKUP($AC1275,LS_Coint_BD!$B$3:$D$1079,3)</f>
        <v>0</v>
      </c>
      <c r="D1275" s="68">
        <f t="shared" si="897"/>
        <v>0</v>
      </c>
      <c r="E1275" s="65">
        <f t="shared" si="898"/>
        <v>0</v>
      </c>
      <c r="F1275" s="69">
        <f t="shared" si="899"/>
        <v>0</v>
      </c>
      <c r="G1275" s="68">
        <f t="shared" si="900"/>
        <v>0</v>
      </c>
      <c r="H1275" s="65">
        <f t="shared" si="901"/>
        <v>0</v>
      </c>
      <c r="I1275" s="69">
        <f t="shared" si="902"/>
        <v>0</v>
      </c>
      <c r="J1275" s="68">
        <f t="shared" si="903"/>
        <v>0</v>
      </c>
      <c r="K1275" s="65">
        <f t="shared" si="904"/>
        <v>0</v>
      </c>
      <c r="L1275" s="69">
        <f t="shared" si="905"/>
        <v>0</v>
      </c>
      <c r="M1275" s="68">
        <f t="shared" si="906"/>
        <v>0</v>
      </c>
      <c r="N1275" s="65">
        <f t="shared" si="907"/>
        <v>0</v>
      </c>
      <c r="O1275" s="69">
        <f t="shared" si="908"/>
        <v>0</v>
      </c>
      <c r="P1275" s="68">
        <f t="shared" si="909"/>
        <v>0</v>
      </c>
      <c r="Q1275" s="65">
        <f t="shared" si="910"/>
        <v>0</v>
      </c>
      <c r="R1275" s="69">
        <f t="shared" si="911"/>
        <v>0</v>
      </c>
      <c r="S1275" s="68">
        <f t="shared" si="912"/>
        <v>0</v>
      </c>
      <c r="T1275" s="65">
        <f t="shared" si="913"/>
        <v>0</v>
      </c>
      <c r="U1275" s="69">
        <f t="shared" si="914"/>
        <v>0</v>
      </c>
      <c r="V1275" s="68">
        <f t="shared" si="915"/>
        <v>0</v>
      </c>
      <c r="W1275" s="65">
        <f t="shared" si="916"/>
        <v>0</v>
      </c>
      <c r="X1275" s="69">
        <f t="shared" si="917"/>
        <v>0</v>
      </c>
      <c r="Y1275" s="68">
        <f t="shared" si="918"/>
        <v>0</v>
      </c>
      <c r="Z1275" s="65">
        <f t="shared" si="919"/>
        <v>0</v>
      </c>
      <c r="AA1275" s="69">
        <f t="shared" si="920"/>
        <v>0</v>
      </c>
      <c r="AB1275" s="98">
        <f>SUMIF(BN1275:BU1275,"VERDADEIRO",BN$3:$BU1274)</f>
        <v>0</v>
      </c>
      <c r="AC1275" s="97">
        <f t="shared" si="896"/>
        <v>1272</v>
      </c>
      <c r="AD1275" s="89">
        <f>RTD("tryd.rtdserver",,"COT",B1275,"ULT")</f>
        <v>0</v>
      </c>
      <c r="AE1275" s="89">
        <f>RTD("tryd.rtdserver",,"COT",C1275,"ULT")</f>
        <v>0</v>
      </c>
      <c r="AF1275" s="89">
        <f>VLOOKUP($AC1275,LS_Coint_BD!$B$3:$AQ$1079,AF$2)*$AD1275+VLOOKUP($AC1275,LS_Coint_BD!$B$3:$AQ$1079,AF$2+1)</f>
        <v>0</v>
      </c>
      <c r="AG1275" s="89">
        <f>VLOOKUP($AC1275,LS_Coint_BD!$B$3:$AQ$1079,AG$2)*$AD1275+VLOOKUP($AC1275,LS_Coint_BD!$B$3:$AQ$1079,AG$2+1)</f>
        <v>0</v>
      </c>
      <c r="AH1275" s="89">
        <f>VLOOKUP($AC1275,LS_Coint_BD!$B$3:$AQ$1079,AH$2)*$AD1275+VLOOKUP($AC1275,LS_Coint_BD!$B$3:$AQ$1079,AH$2+1)</f>
        <v>0</v>
      </c>
      <c r="AI1275" s="89">
        <f>VLOOKUP($AC1275,LS_Coint_BD!$B$3:$AQ$1079,AI$2)*$AD1275+VLOOKUP($AC1275,LS_Coint_BD!$B$3:$AQ$1079,AI$2+1)</f>
        <v>0</v>
      </c>
      <c r="AJ1275" s="89">
        <f>VLOOKUP($AC1275,LS_Coint_BD!$B$3:$AQ$1079,AJ$2)*$AD1275+VLOOKUP($AC1275,LS_Coint_BD!$B$3:$AQ$1079,AJ$2+1)</f>
        <v>0</v>
      </c>
      <c r="AK1275" s="89">
        <f>VLOOKUP($AC1275,LS_Coint_BD!$B$3:$AQ$1079,AK$2)*$AD1275+VLOOKUP($AC1275,LS_Coint_BD!$B$3:$AQ$1079,AK$2+1)</f>
        <v>0</v>
      </c>
      <c r="AL1275" s="89">
        <f>VLOOKUP($AC1275,LS_Coint_BD!$B$3:$AQ$1079,AL$2)*$AD1275+VLOOKUP($AC1275,LS_Coint_BD!$B$3:$AQ$1079,AL$2+1)</f>
        <v>0</v>
      </c>
      <c r="AM1275" s="89">
        <f>VLOOKUP($AC1275,LS_Coint_BD!$B$3:$AQ$1079,AM$2)*$AD1275+VLOOKUP($AC1275,LS_Coint_BD!$B$3:$AQ$1079,AM$2+1)</f>
        <v>0</v>
      </c>
      <c r="AN1275" s="89">
        <f>VLOOKUP($AC1275,LS_Coint_BD!$B$3:$AQ$1079,AN$2)</f>
        <v>0</v>
      </c>
      <c r="AO1275" s="89">
        <f>VLOOKUP($AC1275,LS_Coint_BD!$B$3:$AQ$1079,AO$2)</f>
        <v>0</v>
      </c>
      <c r="AP1275" s="89">
        <f>VLOOKUP($AC1275,LS_Coint_BD!$B$3:$AQ$1079,AP$2)</f>
        <v>0</v>
      </c>
      <c r="AQ1275" s="89">
        <f>VLOOKUP($AC1275,LS_Coint_BD!$B$3:$AQ$1079,AQ$2)</f>
        <v>0</v>
      </c>
      <c r="AR1275" s="89">
        <f>VLOOKUP($AC1275,LS_Coint_BD!$B$3:$AQ$1079,AR$2)</f>
        <v>0</v>
      </c>
      <c r="AS1275" s="89">
        <f>VLOOKUP($AC1275,LS_Coint_BD!$B$3:$AQ$1079,AS$2)</f>
        <v>0</v>
      </c>
      <c r="AT1275" s="89">
        <f>VLOOKUP($AC1275,LS_Coint_BD!$B$3:$AQ$1079,AT$2)</f>
        <v>0</v>
      </c>
      <c r="AU1275" s="89">
        <f>VLOOKUP($AC1275,LS_Coint_BD!$B$3:$AQ$1079,AU$2)</f>
        <v>0</v>
      </c>
      <c r="AV1275" s="89">
        <f>VLOOKUP($AC1275,LS_Coint_BD!$B$3:$AQ$1079,AV$2)</f>
        <v>0</v>
      </c>
      <c r="AW1275" s="89">
        <f>VLOOKUP($AC1275,LS_Coint_BD!$B$3:$AQ$1079,AW$2)</f>
        <v>0</v>
      </c>
      <c r="AX1275" s="89">
        <f>VLOOKUP($AC1275,LS_Coint_BD!$B$3:$AQ$1079,AX$2)</f>
        <v>0</v>
      </c>
      <c r="AY1275" s="89">
        <f>VLOOKUP($AC1275,LS_Coint_BD!$B$3:$AQ$1079,AY$2)</f>
        <v>0</v>
      </c>
      <c r="AZ1275" s="89">
        <f>VLOOKUP($AC1275,LS_Coint_BD!$B$3:$AQ$1079,AZ$2)</f>
        <v>0</v>
      </c>
      <c r="BA1275" s="89">
        <f>VLOOKUP($AC1275,LS_Coint_BD!$B$3:$AQ$1079,BA$2)</f>
        <v>0</v>
      </c>
      <c r="BB1275" s="89">
        <f>VLOOKUP($AC1275,LS_Coint_BD!$B$3:$AQ$1079,BB$2)</f>
        <v>0</v>
      </c>
      <c r="BC1275" s="89">
        <f>VLOOKUP($AC1275,LS_Coint_BD!$B$3:$AQ$1079,BC$2)</f>
        <v>0</v>
      </c>
      <c r="BD1275" s="89">
        <f t="shared" si="921"/>
        <v>0</v>
      </c>
      <c r="BE1275" s="89">
        <f t="shared" si="922"/>
        <v>0</v>
      </c>
      <c r="BF1275" s="89">
        <f t="shared" si="923"/>
        <v>0</v>
      </c>
      <c r="BG1275" s="89">
        <f t="shared" si="924"/>
        <v>0</v>
      </c>
      <c r="BH1275" s="89">
        <f t="shared" si="925"/>
        <v>0</v>
      </c>
      <c r="BI1275" s="89">
        <f t="shared" si="926"/>
        <v>0</v>
      </c>
      <c r="BJ1275" s="89">
        <f t="shared" si="927"/>
        <v>0</v>
      </c>
      <c r="BK1275" s="89">
        <f t="shared" si="928"/>
        <v>0</v>
      </c>
      <c r="BL1275" s="89">
        <f t="shared" si="929"/>
        <v>0</v>
      </c>
      <c r="BM1275" s="89"/>
      <c r="BN1275" s="26" t="b">
        <f t="shared" si="930"/>
        <v>0</v>
      </c>
      <c r="BO1275" s="26" t="b">
        <f t="shared" si="931"/>
        <v>0</v>
      </c>
      <c r="BP1275" s="26" t="b">
        <f t="shared" si="932"/>
        <v>0</v>
      </c>
      <c r="BQ1275" s="26" t="b">
        <f t="shared" si="933"/>
        <v>0</v>
      </c>
      <c r="BR1275" s="26" t="b">
        <f t="shared" si="934"/>
        <v>0</v>
      </c>
      <c r="BS1275" s="26" t="b">
        <f t="shared" si="935"/>
        <v>0</v>
      </c>
      <c r="BT1275" s="26" t="b">
        <f t="shared" si="936"/>
        <v>0</v>
      </c>
      <c r="BU1275" s="26" t="b">
        <f t="shared" si="937"/>
        <v>0</v>
      </c>
    </row>
    <row r="1276" spans="2:73" ht="15" thickBot="1" x14ac:dyDescent="0.35">
      <c r="B1276" s="17">
        <f>VLOOKUP($AC1276,LS_Coint_BD!$B$3:$D$1079,2)</f>
        <v>0</v>
      </c>
      <c r="C1276" s="87">
        <f>VLOOKUP($AC1276,LS_Coint_BD!$B$3:$D$1079,3)</f>
        <v>0</v>
      </c>
      <c r="D1276" s="68">
        <f t="shared" si="897"/>
        <v>0</v>
      </c>
      <c r="E1276" s="65">
        <f t="shared" si="898"/>
        <v>0</v>
      </c>
      <c r="F1276" s="69">
        <f t="shared" si="899"/>
        <v>0</v>
      </c>
      <c r="G1276" s="68">
        <f t="shared" si="900"/>
        <v>0</v>
      </c>
      <c r="H1276" s="65">
        <f t="shared" si="901"/>
        <v>0</v>
      </c>
      <c r="I1276" s="69">
        <f t="shared" si="902"/>
        <v>0</v>
      </c>
      <c r="J1276" s="68">
        <f t="shared" si="903"/>
        <v>0</v>
      </c>
      <c r="K1276" s="65">
        <f t="shared" si="904"/>
        <v>0</v>
      </c>
      <c r="L1276" s="69">
        <f t="shared" si="905"/>
        <v>0</v>
      </c>
      <c r="M1276" s="68">
        <f t="shared" si="906"/>
        <v>0</v>
      </c>
      <c r="N1276" s="65">
        <f t="shared" si="907"/>
        <v>0</v>
      </c>
      <c r="O1276" s="69">
        <f t="shared" si="908"/>
        <v>0</v>
      </c>
      <c r="P1276" s="68">
        <f t="shared" si="909"/>
        <v>0</v>
      </c>
      <c r="Q1276" s="65">
        <f t="shared" si="910"/>
        <v>0</v>
      </c>
      <c r="R1276" s="69">
        <f t="shared" si="911"/>
        <v>0</v>
      </c>
      <c r="S1276" s="68">
        <f t="shared" si="912"/>
        <v>0</v>
      </c>
      <c r="T1276" s="65">
        <f t="shared" si="913"/>
        <v>0</v>
      </c>
      <c r="U1276" s="69">
        <f t="shared" si="914"/>
        <v>0</v>
      </c>
      <c r="V1276" s="68">
        <f t="shared" si="915"/>
        <v>0</v>
      </c>
      <c r="W1276" s="65">
        <f t="shared" si="916"/>
        <v>0</v>
      </c>
      <c r="X1276" s="69">
        <f t="shared" si="917"/>
        <v>0</v>
      </c>
      <c r="Y1276" s="68">
        <f t="shared" si="918"/>
        <v>0</v>
      </c>
      <c r="Z1276" s="65">
        <f t="shared" si="919"/>
        <v>0</v>
      </c>
      <c r="AA1276" s="69">
        <f t="shared" si="920"/>
        <v>0</v>
      </c>
      <c r="AB1276" s="98">
        <f>SUMIF(BN1276:BU1276,"VERDADEIRO",BN$3:$BU1275)</f>
        <v>0</v>
      </c>
      <c r="AC1276" s="97">
        <f t="shared" si="896"/>
        <v>1273</v>
      </c>
      <c r="AD1276" s="89">
        <f>RTD("tryd.rtdserver",,"COT",B1276,"ULT")</f>
        <v>0</v>
      </c>
      <c r="AE1276" s="89">
        <f>RTD("tryd.rtdserver",,"COT",C1276,"ULT")</f>
        <v>0</v>
      </c>
      <c r="AF1276" s="89">
        <f>VLOOKUP($AC1276,LS_Coint_BD!$B$3:$AQ$1079,AF$2)*$AD1276+VLOOKUP($AC1276,LS_Coint_BD!$B$3:$AQ$1079,AF$2+1)</f>
        <v>0</v>
      </c>
      <c r="AG1276" s="89">
        <f>VLOOKUP($AC1276,LS_Coint_BD!$B$3:$AQ$1079,AG$2)*$AD1276+VLOOKUP($AC1276,LS_Coint_BD!$B$3:$AQ$1079,AG$2+1)</f>
        <v>0</v>
      </c>
      <c r="AH1276" s="89">
        <f>VLOOKUP($AC1276,LS_Coint_BD!$B$3:$AQ$1079,AH$2)*$AD1276+VLOOKUP($AC1276,LS_Coint_BD!$B$3:$AQ$1079,AH$2+1)</f>
        <v>0</v>
      </c>
      <c r="AI1276" s="89">
        <f>VLOOKUP($AC1276,LS_Coint_BD!$B$3:$AQ$1079,AI$2)*$AD1276+VLOOKUP($AC1276,LS_Coint_BD!$B$3:$AQ$1079,AI$2+1)</f>
        <v>0</v>
      </c>
      <c r="AJ1276" s="89">
        <f>VLOOKUP($AC1276,LS_Coint_BD!$B$3:$AQ$1079,AJ$2)*$AD1276+VLOOKUP($AC1276,LS_Coint_BD!$B$3:$AQ$1079,AJ$2+1)</f>
        <v>0</v>
      </c>
      <c r="AK1276" s="89">
        <f>VLOOKUP($AC1276,LS_Coint_BD!$B$3:$AQ$1079,AK$2)*$AD1276+VLOOKUP($AC1276,LS_Coint_BD!$B$3:$AQ$1079,AK$2+1)</f>
        <v>0</v>
      </c>
      <c r="AL1276" s="89">
        <f>VLOOKUP($AC1276,LS_Coint_BD!$B$3:$AQ$1079,AL$2)*$AD1276+VLOOKUP($AC1276,LS_Coint_BD!$B$3:$AQ$1079,AL$2+1)</f>
        <v>0</v>
      </c>
      <c r="AM1276" s="89">
        <f>VLOOKUP($AC1276,LS_Coint_BD!$B$3:$AQ$1079,AM$2)*$AD1276+VLOOKUP($AC1276,LS_Coint_BD!$B$3:$AQ$1079,AM$2+1)</f>
        <v>0</v>
      </c>
      <c r="AN1276" s="89">
        <f>VLOOKUP($AC1276,LS_Coint_BD!$B$3:$AQ$1079,AN$2)</f>
        <v>0</v>
      </c>
      <c r="AO1276" s="89">
        <f>VLOOKUP($AC1276,LS_Coint_BD!$B$3:$AQ$1079,AO$2)</f>
        <v>0</v>
      </c>
      <c r="AP1276" s="89">
        <f>VLOOKUP($AC1276,LS_Coint_BD!$B$3:$AQ$1079,AP$2)</f>
        <v>0</v>
      </c>
      <c r="AQ1276" s="89">
        <f>VLOOKUP($AC1276,LS_Coint_BD!$B$3:$AQ$1079,AQ$2)</f>
        <v>0</v>
      </c>
      <c r="AR1276" s="89">
        <f>VLOOKUP($AC1276,LS_Coint_BD!$B$3:$AQ$1079,AR$2)</f>
        <v>0</v>
      </c>
      <c r="AS1276" s="89">
        <f>VLOOKUP($AC1276,LS_Coint_BD!$B$3:$AQ$1079,AS$2)</f>
        <v>0</v>
      </c>
      <c r="AT1276" s="89">
        <f>VLOOKUP($AC1276,LS_Coint_BD!$B$3:$AQ$1079,AT$2)</f>
        <v>0</v>
      </c>
      <c r="AU1276" s="89">
        <f>VLOOKUP($AC1276,LS_Coint_BD!$B$3:$AQ$1079,AU$2)</f>
        <v>0</v>
      </c>
      <c r="AV1276" s="89">
        <f>VLOOKUP($AC1276,LS_Coint_BD!$B$3:$AQ$1079,AV$2)</f>
        <v>0</v>
      </c>
      <c r="AW1276" s="89">
        <f>VLOOKUP($AC1276,LS_Coint_BD!$B$3:$AQ$1079,AW$2)</f>
        <v>0</v>
      </c>
      <c r="AX1276" s="89">
        <f>VLOOKUP($AC1276,LS_Coint_BD!$B$3:$AQ$1079,AX$2)</f>
        <v>0</v>
      </c>
      <c r="AY1276" s="89">
        <f>VLOOKUP($AC1276,LS_Coint_BD!$B$3:$AQ$1079,AY$2)</f>
        <v>0</v>
      </c>
      <c r="AZ1276" s="89">
        <f>VLOOKUP($AC1276,LS_Coint_BD!$B$3:$AQ$1079,AZ$2)</f>
        <v>0</v>
      </c>
      <c r="BA1276" s="89">
        <f>VLOOKUP($AC1276,LS_Coint_BD!$B$3:$AQ$1079,BA$2)</f>
        <v>0</v>
      </c>
      <c r="BB1276" s="89">
        <f>VLOOKUP($AC1276,LS_Coint_BD!$B$3:$AQ$1079,BB$2)</f>
        <v>0</v>
      </c>
      <c r="BC1276" s="89">
        <f>VLOOKUP($AC1276,LS_Coint_BD!$B$3:$AQ$1079,BC$2)</f>
        <v>0</v>
      </c>
      <c r="BD1276" s="89">
        <f t="shared" si="921"/>
        <v>0</v>
      </c>
      <c r="BE1276" s="89">
        <f t="shared" si="922"/>
        <v>0</v>
      </c>
      <c r="BF1276" s="89">
        <f t="shared" si="923"/>
        <v>0</v>
      </c>
      <c r="BG1276" s="89">
        <f t="shared" si="924"/>
        <v>0</v>
      </c>
      <c r="BH1276" s="89">
        <f t="shared" si="925"/>
        <v>0</v>
      </c>
      <c r="BI1276" s="89">
        <f t="shared" si="926"/>
        <v>0</v>
      </c>
      <c r="BJ1276" s="89">
        <f t="shared" si="927"/>
        <v>0</v>
      </c>
      <c r="BK1276" s="89">
        <f t="shared" si="928"/>
        <v>0</v>
      </c>
      <c r="BL1276" s="89">
        <f t="shared" si="929"/>
        <v>0</v>
      </c>
      <c r="BM1276" s="89"/>
      <c r="BN1276" s="26" t="b">
        <f t="shared" si="930"/>
        <v>0</v>
      </c>
      <c r="BO1276" s="26" t="b">
        <f t="shared" si="931"/>
        <v>0</v>
      </c>
      <c r="BP1276" s="26" t="b">
        <f t="shared" si="932"/>
        <v>0</v>
      </c>
      <c r="BQ1276" s="26" t="b">
        <f t="shared" si="933"/>
        <v>0</v>
      </c>
      <c r="BR1276" s="26" t="b">
        <f t="shared" si="934"/>
        <v>0</v>
      </c>
      <c r="BS1276" s="26" t="b">
        <f t="shared" si="935"/>
        <v>0</v>
      </c>
      <c r="BT1276" s="26" t="b">
        <f t="shared" si="936"/>
        <v>0</v>
      </c>
      <c r="BU1276" s="26" t="b">
        <f t="shared" si="937"/>
        <v>0</v>
      </c>
    </row>
    <row r="1277" spans="2:73" ht="15" thickBot="1" x14ac:dyDescent="0.35">
      <c r="B1277" s="17">
        <f>VLOOKUP($AC1277,LS_Coint_BD!$B$3:$D$1079,2)</f>
        <v>0</v>
      </c>
      <c r="C1277" s="87">
        <f>VLOOKUP($AC1277,LS_Coint_BD!$B$3:$D$1079,3)</f>
        <v>0</v>
      </c>
      <c r="D1277" s="68">
        <f t="shared" si="897"/>
        <v>0</v>
      </c>
      <c r="E1277" s="65">
        <f t="shared" si="898"/>
        <v>0</v>
      </c>
      <c r="F1277" s="69">
        <f t="shared" si="899"/>
        <v>0</v>
      </c>
      <c r="G1277" s="68">
        <f t="shared" si="900"/>
        <v>0</v>
      </c>
      <c r="H1277" s="65">
        <f t="shared" si="901"/>
        <v>0</v>
      </c>
      <c r="I1277" s="69">
        <f t="shared" si="902"/>
        <v>0</v>
      </c>
      <c r="J1277" s="68">
        <f t="shared" si="903"/>
        <v>0</v>
      </c>
      <c r="K1277" s="65">
        <f t="shared" si="904"/>
        <v>0</v>
      </c>
      <c r="L1277" s="69">
        <f t="shared" si="905"/>
        <v>0</v>
      </c>
      <c r="M1277" s="68">
        <f t="shared" si="906"/>
        <v>0</v>
      </c>
      <c r="N1277" s="65">
        <f t="shared" si="907"/>
        <v>0</v>
      </c>
      <c r="O1277" s="69">
        <f t="shared" si="908"/>
        <v>0</v>
      </c>
      <c r="P1277" s="68">
        <f t="shared" si="909"/>
        <v>0</v>
      </c>
      <c r="Q1277" s="65">
        <f t="shared" si="910"/>
        <v>0</v>
      </c>
      <c r="R1277" s="69">
        <f t="shared" si="911"/>
        <v>0</v>
      </c>
      <c r="S1277" s="68">
        <f t="shared" si="912"/>
        <v>0</v>
      </c>
      <c r="T1277" s="65">
        <f t="shared" si="913"/>
        <v>0</v>
      </c>
      <c r="U1277" s="69">
        <f t="shared" si="914"/>
        <v>0</v>
      </c>
      <c r="V1277" s="68">
        <f t="shared" si="915"/>
        <v>0</v>
      </c>
      <c r="W1277" s="65">
        <f t="shared" si="916"/>
        <v>0</v>
      </c>
      <c r="X1277" s="69">
        <f t="shared" si="917"/>
        <v>0</v>
      </c>
      <c r="Y1277" s="68">
        <f t="shared" si="918"/>
        <v>0</v>
      </c>
      <c r="Z1277" s="65">
        <f t="shared" si="919"/>
        <v>0</v>
      </c>
      <c r="AA1277" s="69">
        <f t="shared" si="920"/>
        <v>0</v>
      </c>
      <c r="AB1277" s="98">
        <f>SUMIF(BN1277:BU1277,"VERDADEIRO",BN$3:$BU1276)</f>
        <v>0</v>
      </c>
      <c r="AC1277" s="97">
        <f t="shared" si="896"/>
        <v>1274</v>
      </c>
      <c r="AD1277" s="89">
        <f>RTD("tryd.rtdserver",,"COT",B1277,"ULT")</f>
        <v>0</v>
      </c>
      <c r="AE1277" s="89">
        <f>RTD("tryd.rtdserver",,"COT",C1277,"ULT")</f>
        <v>0</v>
      </c>
      <c r="AF1277" s="89">
        <f>VLOOKUP($AC1277,LS_Coint_BD!$B$3:$AQ$1079,AF$2)*$AD1277+VLOOKUP($AC1277,LS_Coint_BD!$B$3:$AQ$1079,AF$2+1)</f>
        <v>0</v>
      </c>
      <c r="AG1277" s="89">
        <f>VLOOKUP($AC1277,LS_Coint_BD!$B$3:$AQ$1079,AG$2)*$AD1277+VLOOKUP($AC1277,LS_Coint_BD!$B$3:$AQ$1079,AG$2+1)</f>
        <v>0</v>
      </c>
      <c r="AH1277" s="89">
        <f>VLOOKUP($AC1277,LS_Coint_BD!$B$3:$AQ$1079,AH$2)*$AD1277+VLOOKUP($AC1277,LS_Coint_BD!$B$3:$AQ$1079,AH$2+1)</f>
        <v>0</v>
      </c>
      <c r="AI1277" s="89">
        <f>VLOOKUP($AC1277,LS_Coint_BD!$B$3:$AQ$1079,AI$2)*$AD1277+VLOOKUP($AC1277,LS_Coint_BD!$B$3:$AQ$1079,AI$2+1)</f>
        <v>0</v>
      </c>
      <c r="AJ1277" s="89">
        <f>VLOOKUP($AC1277,LS_Coint_BD!$B$3:$AQ$1079,AJ$2)*$AD1277+VLOOKUP($AC1277,LS_Coint_BD!$B$3:$AQ$1079,AJ$2+1)</f>
        <v>0</v>
      </c>
      <c r="AK1277" s="89">
        <f>VLOOKUP($AC1277,LS_Coint_BD!$B$3:$AQ$1079,AK$2)*$AD1277+VLOOKUP($AC1277,LS_Coint_BD!$B$3:$AQ$1079,AK$2+1)</f>
        <v>0</v>
      </c>
      <c r="AL1277" s="89">
        <f>VLOOKUP($AC1277,LS_Coint_BD!$B$3:$AQ$1079,AL$2)*$AD1277+VLOOKUP($AC1277,LS_Coint_BD!$B$3:$AQ$1079,AL$2+1)</f>
        <v>0</v>
      </c>
      <c r="AM1277" s="89">
        <f>VLOOKUP($AC1277,LS_Coint_BD!$B$3:$AQ$1079,AM$2)*$AD1277+VLOOKUP($AC1277,LS_Coint_BD!$B$3:$AQ$1079,AM$2+1)</f>
        <v>0</v>
      </c>
      <c r="AN1277" s="89">
        <f>VLOOKUP($AC1277,LS_Coint_BD!$B$3:$AQ$1079,AN$2)</f>
        <v>0</v>
      </c>
      <c r="AO1277" s="89">
        <f>VLOOKUP($AC1277,LS_Coint_BD!$B$3:$AQ$1079,AO$2)</f>
        <v>0</v>
      </c>
      <c r="AP1277" s="89">
        <f>VLOOKUP($AC1277,LS_Coint_BD!$B$3:$AQ$1079,AP$2)</f>
        <v>0</v>
      </c>
      <c r="AQ1277" s="89">
        <f>VLOOKUP($AC1277,LS_Coint_BD!$B$3:$AQ$1079,AQ$2)</f>
        <v>0</v>
      </c>
      <c r="AR1277" s="89">
        <f>VLOOKUP($AC1277,LS_Coint_BD!$B$3:$AQ$1079,AR$2)</f>
        <v>0</v>
      </c>
      <c r="AS1277" s="89">
        <f>VLOOKUP($AC1277,LS_Coint_BD!$B$3:$AQ$1079,AS$2)</f>
        <v>0</v>
      </c>
      <c r="AT1277" s="89">
        <f>VLOOKUP($AC1277,LS_Coint_BD!$B$3:$AQ$1079,AT$2)</f>
        <v>0</v>
      </c>
      <c r="AU1277" s="89">
        <f>VLOOKUP($AC1277,LS_Coint_BD!$B$3:$AQ$1079,AU$2)</f>
        <v>0</v>
      </c>
      <c r="AV1277" s="89">
        <f>VLOOKUP($AC1277,LS_Coint_BD!$B$3:$AQ$1079,AV$2)</f>
        <v>0</v>
      </c>
      <c r="AW1277" s="89">
        <f>VLOOKUP($AC1277,LS_Coint_BD!$B$3:$AQ$1079,AW$2)</f>
        <v>0</v>
      </c>
      <c r="AX1277" s="89">
        <f>VLOOKUP($AC1277,LS_Coint_BD!$B$3:$AQ$1079,AX$2)</f>
        <v>0</v>
      </c>
      <c r="AY1277" s="89">
        <f>VLOOKUP($AC1277,LS_Coint_BD!$B$3:$AQ$1079,AY$2)</f>
        <v>0</v>
      </c>
      <c r="AZ1277" s="89">
        <f>VLOOKUP($AC1277,LS_Coint_BD!$B$3:$AQ$1079,AZ$2)</f>
        <v>0</v>
      </c>
      <c r="BA1277" s="89">
        <f>VLOOKUP($AC1277,LS_Coint_BD!$B$3:$AQ$1079,BA$2)</f>
        <v>0</v>
      </c>
      <c r="BB1277" s="89">
        <f>VLOOKUP($AC1277,LS_Coint_BD!$B$3:$AQ$1079,BB$2)</f>
        <v>0</v>
      </c>
      <c r="BC1277" s="89">
        <f>VLOOKUP($AC1277,LS_Coint_BD!$B$3:$AQ$1079,BC$2)</f>
        <v>0</v>
      </c>
      <c r="BD1277" s="89">
        <f t="shared" si="921"/>
        <v>0</v>
      </c>
      <c r="BE1277" s="89">
        <f t="shared" si="922"/>
        <v>0</v>
      </c>
      <c r="BF1277" s="89">
        <f t="shared" si="923"/>
        <v>0</v>
      </c>
      <c r="BG1277" s="89">
        <f t="shared" si="924"/>
        <v>0</v>
      </c>
      <c r="BH1277" s="89">
        <f t="shared" si="925"/>
        <v>0</v>
      </c>
      <c r="BI1277" s="89">
        <f t="shared" si="926"/>
        <v>0</v>
      </c>
      <c r="BJ1277" s="89">
        <f t="shared" si="927"/>
        <v>0</v>
      </c>
      <c r="BK1277" s="89">
        <f t="shared" si="928"/>
        <v>0</v>
      </c>
      <c r="BL1277" s="89">
        <f t="shared" si="929"/>
        <v>0</v>
      </c>
      <c r="BM1277" s="89"/>
      <c r="BN1277" s="26" t="b">
        <f t="shared" si="930"/>
        <v>0</v>
      </c>
      <c r="BO1277" s="26" t="b">
        <f t="shared" si="931"/>
        <v>0</v>
      </c>
      <c r="BP1277" s="26" t="b">
        <f t="shared" si="932"/>
        <v>0</v>
      </c>
      <c r="BQ1277" s="26" t="b">
        <f t="shared" si="933"/>
        <v>0</v>
      </c>
      <c r="BR1277" s="26" t="b">
        <f t="shared" si="934"/>
        <v>0</v>
      </c>
      <c r="BS1277" s="26" t="b">
        <f t="shared" si="935"/>
        <v>0</v>
      </c>
      <c r="BT1277" s="26" t="b">
        <f t="shared" si="936"/>
        <v>0</v>
      </c>
      <c r="BU1277" s="26" t="b">
        <f t="shared" si="937"/>
        <v>0</v>
      </c>
    </row>
    <row r="1278" spans="2:73" ht="15" thickBot="1" x14ac:dyDescent="0.35">
      <c r="B1278" s="17">
        <f>VLOOKUP($AC1278,LS_Coint_BD!$B$3:$D$1079,2)</f>
        <v>0</v>
      </c>
      <c r="C1278" s="87">
        <f>VLOOKUP($AC1278,LS_Coint_BD!$B$3:$D$1079,3)</f>
        <v>0</v>
      </c>
      <c r="D1278" s="68">
        <f t="shared" si="897"/>
        <v>0</v>
      </c>
      <c r="E1278" s="65">
        <f t="shared" si="898"/>
        <v>0</v>
      </c>
      <c r="F1278" s="69">
        <f t="shared" si="899"/>
        <v>0</v>
      </c>
      <c r="G1278" s="68">
        <f t="shared" si="900"/>
        <v>0</v>
      </c>
      <c r="H1278" s="65">
        <f t="shared" si="901"/>
        <v>0</v>
      </c>
      <c r="I1278" s="69">
        <f t="shared" si="902"/>
        <v>0</v>
      </c>
      <c r="J1278" s="68">
        <f t="shared" si="903"/>
        <v>0</v>
      </c>
      <c r="K1278" s="65">
        <f t="shared" si="904"/>
        <v>0</v>
      </c>
      <c r="L1278" s="69">
        <f t="shared" si="905"/>
        <v>0</v>
      </c>
      <c r="M1278" s="68">
        <f t="shared" si="906"/>
        <v>0</v>
      </c>
      <c r="N1278" s="65">
        <f t="shared" si="907"/>
        <v>0</v>
      </c>
      <c r="O1278" s="69">
        <f t="shared" si="908"/>
        <v>0</v>
      </c>
      <c r="P1278" s="68">
        <f t="shared" si="909"/>
        <v>0</v>
      </c>
      <c r="Q1278" s="65">
        <f t="shared" si="910"/>
        <v>0</v>
      </c>
      <c r="R1278" s="69">
        <f t="shared" si="911"/>
        <v>0</v>
      </c>
      <c r="S1278" s="68">
        <f t="shared" si="912"/>
        <v>0</v>
      </c>
      <c r="T1278" s="65">
        <f t="shared" si="913"/>
        <v>0</v>
      </c>
      <c r="U1278" s="69">
        <f t="shared" si="914"/>
        <v>0</v>
      </c>
      <c r="V1278" s="68">
        <f t="shared" si="915"/>
        <v>0</v>
      </c>
      <c r="W1278" s="65">
        <f t="shared" si="916"/>
        <v>0</v>
      </c>
      <c r="X1278" s="69">
        <f t="shared" si="917"/>
        <v>0</v>
      </c>
      <c r="Y1278" s="68">
        <f t="shared" si="918"/>
        <v>0</v>
      </c>
      <c r="Z1278" s="65">
        <f t="shared" si="919"/>
        <v>0</v>
      </c>
      <c r="AA1278" s="69">
        <f t="shared" si="920"/>
        <v>0</v>
      </c>
      <c r="AB1278" s="98">
        <f>SUMIF(BN1278:BU1278,"VERDADEIRO",BN$3:$BU1277)</f>
        <v>0</v>
      </c>
      <c r="AC1278" s="97">
        <f t="shared" si="896"/>
        <v>1275</v>
      </c>
      <c r="AD1278" s="89">
        <f>RTD("tryd.rtdserver",,"COT",B1278,"ULT")</f>
        <v>0</v>
      </c>
      <c r="AE1278" s="89">
        <f>RTD("tryd.rtdserver",,"COT",C1278,"ULT")</f>
        <v>0</v>
      </c>
      <c r="AF1278" s="89">
        <f>VLOOKUP($AC1278,LS_Coint_BD!$B$3:$AQ$1079,AF$2)*$AD1278+VLOOKUP($AC1278,LS_Coint_BD!$B$3:$AQ$1079,AF$2+1)</f>
        <v>0</v>
      </c>
      <c r="AG1278" s="89">
        <f>VLOOKUP($AC1278,LS_Coint_BD!$B$3:$AQ$1079,AG$2)*$AD1278+VLOOKUP($AC1278,LS_Coint_BD!$B$3:$AQ$1079,AG$2+1)</f>
        <v>0</v>
      </c>
      <c r="AH1278" s="89">
        <f>VLOOKUP($AC1278,LS_Coint_BD!$B$3:$AQ$1079,AH$2)*$AD1278+VLOOKUP($AC1278,LS_Coint_BD!$B$3:$AQ$1079,AH$2+1)</f>
        <v>0</v>
      </c>
      <c r="AI1278" s="89">
        <f>VLOOKUP($AC1278,LS_Coint_BD!$B$3:$AQ$1079,AI$2)*$AD1278+VLOOKUP($AC1278,LS_Coint_BD!$B$3:$AQ$1079,AI$2+1)</f>
        <v>0</v>
      </c>
      <c r="AJ1278" s="89">
        <f>VLOOKUP($AC1278,LS_Coint_BD!$B$3:$AQ$1079,AJ$2)*$AD1278+VLOOKUP($AC1278,LS_Coint_BD!$B$3:$AQ$1079,AJ$2+1)</f>
        <v>0</v>
      </c>
      <c r="AK1278" s="89">
        <f>VLOOKUP($AC1278,LS_Coint_BD!$B$3:$AQ$1079,AK$2)*$AD1278+VLOOKUP($AC1278,LS_Coint_BD!$B$3:$AQ$1079,AK$2+1)</f>
        <v>0</v>
      </c>
      <c r="AL1278" s="89">
        <f>VLOOKUP($AC1278,LS_Coint_BD!$B$3:$AQ$1079,AL$2)*$AD1278+VLOOKUP($AC1278,LS_Coint_BD!$B$3:$AQ$1079,AL$2+1)</f>
        <v>0</v>
      </c>
      <c r="AM1278" s="89">
        <f>VLOOKUP($AC1278,LS_Coint_BD!$B$3:$AQ$1079,AM$2)*$AD1278+VLOOKUP($AC1278,LS_Coint_BD!$B$3:$AQ$1079,AM$2+1)</f>
        <v>0</v>
      </c>
      <c r="AN1278" s="89">
        <f>VLOOKUP($AC1278,LS_Coint_BD!$B$3:$AQ$1079,AN$2)</f>
        <v>0</v>
      </c>
      <c r="AO1278" s="89">
        <f>VLOOKUP($AC1278,LS_Coint_BD!$B$3:$AQ$1079,AO$2)</f>
        <v>0</v>
      </c>
      <c r="AP1278" s="89">
        <f>VLOOKUP($AC1278,LS_Coint_BD!$B$3:$AQ$1079,AP$2)</f>
        <v>0</v>
      </c>
      <c r="AQ1278" s="89">
        <f>VLOOKUP($AC1278,LS_Coint_BD!$B$3:$AQ$1079,AQ$2)</f>
        <v>0</v>
      </c>
      <c r="AR1278" s="89">
        <f>VLOOKUP($AC1278,LS_Coint_BD!$B$3:$AQ$1079,AR$2)</f>
        <v>0</v>
      </c>
      <c r="AS1278" s="89">
        <f>VLOOKUP($AC1278,LS_Coint_BD!$B$3:$AQ$1079,AS$2)</f>
        <v>0</v>
      </c>
      <c r="AT1278" s="89">
        <f>VLOOKUP($AC1278,LS_Coint_BD!$B$3:$AQ$1079,AT$2)</f>
        <v>0</v>
      </c>
      <c r="AU1278" s="89">
        <f>VLOOKUP($AC1278,LS_Coint_BD!$B$3:$AQ$1079,AU$2)</f>
        <v>0</v>
      </c>
      <c r="AV1278" s="89">
        <f>VLOOKUP($AC1278,LS_Coint_BD!$B$3:$AQ$1079,AV$2)</f>
        <v>0</v>
      </c>
      <c r="AW1278" s="89">
        <f>VLOOKUP($AC1278,LS_Coint_BD!$B$3:$AQ$1079,AW$2)</f>
        <v>0</v>
      </c>
      <c r="AX1278" s="89">
        <f>VLOOKUP($AC1278,LS_Coint_BD!$B$3:$AQ$1079,AX$2)</f>
        <v>0</v>
      </c>
      <c r="AY1278" s="89">
        <f>VLOOKUP($AC1278,LS_Coint_BD!$B$3:$AQ$1079,AY$2)</f>
        <v>0</v>
      </c>
      <c r="AZ1278" s="89">
        <f>VLOOKUP($AC1278,LS_Coint_BD!$B$3:$AQ$1079,AZ$2)</f>
        <v>0</v>
      </c>
      <c r="BA1278" s="89">
        <f>VLOOKUP($AC1278,LS_Coint_BD!$B$3:$AQ$1079,BA$2)</f>
        <v>0</v>
      </c>
      <c r="BB1278" s="89">
        <f>VLOOKUP($AC1278,LS_Coint_BD!$B$3:$AQ$1079,BB$2)</f>
        <v>0</v>
      </c>
      <c r="BC1278" s="89">
        <f>VLOOKUP($AC1278,LS_Coint_BD!$B$3:$AQ$1079,BC$2)</f>
        <v>0</v>
      </c>
      <c r="BD1278" s="89">
        <f t="shared" si="921"/>
        <v>0</v>
      </c>
      <c r="BE1278" s="89">
        <f t="shared" si="922"/>
        <v>0</v>
      </c>
      <c r="BF1278" s="89">
        <f t="shared" si="923"/>
        <v>0</v>
      </c>
      <c r="BG1278" s="89">
        <f t="shared" si="924"/>
        <v>0</v>
      </c>
      <c r="BH1278" s="89">
        <f t="shared" si="925"/>
        <v>0</v>
      </c>
      <c r="BI1278" s="89">
        <f t="shared" si="926"/>
        <v>0</v>
      </c>
      <c r="BJ1278" s="89">
        <f t="shared" si="927"/>
        <v>0</v>
      </c>
      <c r="BK1278" s="89">
        <f t="shared" si="928"/>
        <v>0</v>
      </c>
      <c r="BL1278" s="89">
        <f t="shared" si="929"/>
        <v>0</v>
      </c>
      <c r="BM1278" s="89"/>
      <c r="BN1278" s="26" t="b">
        <f t="shared" si="930"/>
        <v>0</v>
      </c>
      <c r="BO1278" s="26" t="b">
        <f t="shared" si="931"/>
        <v>0</v>
      </c>
      <c r="BP1278" s="26" t="b">
        <f t="shared" si="932"/>
        <v>0</v>
      </c>
      <c r="BQ1278" s="26" t="b">
        <f t="shared" si="933"/>
        <v>0</v>
      </c>
      <c r="BR1278" s="26" t="b">
        <f t="shared" si="934"/>
        <v>0</v>
      </c>
      <c r="BS1278" s="26" t="b">
        <f t="shared" si="935"/>
        <v>0</v>
      </c>
      <c r="BT1278" s="26" t="b">
        <f t="shared" si="936"/>
        <v>0</v>
      </c>
      <c r="BU1278" s="26" t="b">
        <f t="shared" si="937"/>
        <v>0</v>
      </c>
    </row>
    <row r="1279" spans="2:73" ht="15" thickBot="1" x14ac:dyDescent="0.35">
      <c r="B1279" s="17">
        <f>VLOOKUP($AC1279,LS_Coint_BD!$B$3:$D$1079,2)</f>
        <v>0</v>
      </c>
      <c r="C1279" s="87">
        <f>VLOOKUP($AC1279,LS_Coint_BD!$B$3:$D$1079,3)</f>
        <v>0</v>
      </c>
      <c r="D1279" s="68">
        <f t="shared" si="897"/>
        <v>0</v>
      </c>
      <c r="E1279" s="65">
        <f t="shared" si="898"/>
        <v>0</v>
      </c>
      <c r="F1279" s="69">
        <f t="shared" si="899"/>
        <v>0</v>
      </c>
      <c r="G1279" s="68">
        <f t="shared" si="900"/>
        <v>0</v>
      </c>
      <c r="H1279" s="65">
        <f t="shared" si="901"/>
        <v>0</v>
      </c>
      <c r="I1279" s="69">
        <f t="shared" si="902"/>
        <v>0</v>
      </c>
      <c r="J1279" s="68">
        <f t="shared" si="903"/>
        <v>0</v>
      </c>
      <c r="K1279" s="65">
        <f t="shared" si="904"/>
        <v>0</v>
      </c>
      <c r="L1279" s="69">
        <f t="shared" si="905"/>
        <v>0</v>
      </c>
      <c r="M1279" s="68">
        <f t="shared" si="906"/>
        <v>0</v>
      </c>
      <c r="N1279" s="65">
        <f t="shared" si="907"/>
        <v>0</v>
      </c>
      <c r="O1279" s="69">
        <f t="shared" si="908"/>
        <v>0</v>
      </c>
      <c r="P1279" s="68">
        <f t="shared" si="909"/>
        <v>0</v>
      </c>
      <c r="Q1279" s="65">
        <f t="shared" si="910"/>
        <v>0</v>
      </c>
      <c r="R1279" s="69">
        <f t="shared" si="911"/>
        <v>0</v>
      </c>
      <c r="S1279" s="68">
        <f t="shared" si="912"/>
        <v>0</v>
      </c>
      <c r="T1279" s="65">
        <f t="shared" si="913"/>
        <v>0</v>
      </c>
      <c r="U1279" s="69">
        <f t="shared" si="914"/>
        <v>0</v>
      </c>
      <c r="V1279" s="68">
        <f t="shared" si="915"/>
        <v>0</v>
      </c>
      <c r="W1279" s="65">
        <f t="shared" si="916"/>
        <v>0</v>
      </c>
      <c r="X1279" s="69">
        <f t="shared" si="917"/>
        <v>0</v>
      </c>
      <c r="Y1279" s="68">
        <f t="shared" si="918"/>
        <v>0</v>
      </c>
      <c r="Z1279" s="65">
        <f t="shared" si="919"/>
        <v>0</v>
      </c>
      <c r="AA1279" s="69">
        <f t="shared" si="920"/>
        <v>0</v>
      </c>
      <c r="AB1279" s="98">
        <f>SUMIF(BN1279:BU1279,"VERDADEIRO",BN$3:$BU1278)</f>
        <v>0</v>
      </c>
      <c r="AC1279" s="97">
        <f t="shared" si="896"/>
        <v>1276</v>
      </c>
      <c r="AD1279" s="89">
        <f>RTD("tryd.rtdserver",,"COT",B1279,"ULT")</f>
        <v>0</v>
      </c>
      <c r="AE1279" s="89">
        <f>RTD("tryd.rtdserver",,"COT",C1279,"ULT")</f>
        <v>0</v>
      </c>
      <c r="AF1279" s="89">
        <f>VLOOKUP($AC1279,LS_Coint_BD!$B$3:$AQ$1079,AF$2)*$AD1279+VLOOKUP($AC1279,LS_Coint_BD!$B$3:$AQ$1079,AF$2+1)</f>
        <v>0</v>
      </c>
      <c r="AG1279" s="89">
        <f>VLOOKUP($AC1279,LS_Coint_BD!$B$3:$AQ$1079,AG$2)*$AD1279+VLOOKUP($AC1279,LS_Coint_BD!$B$3:$AQ$1079,AG$2+1)</f>
        <v>0</v>
      </c>
      <c r="AH1279" s="89">
        <f>VLOOKUP($AC1279,LS_Coint_BD!$B$3:$AQ$1079,AH$2)*$AD1279+VLOOKUP($AC1279,LS_Coint_BD!$B$3:$AQ$1079,AH$2+1)</f>
        <v>0</v>
      </c>
      <c r="AI1279" s="89">
        <f>VLOOKUP($AC1279,LS_Coint_BD!$B$3:$AQ$1079,AI$2)*$AD1279+VLOOKUP($AC1279,LS_Coint_BD!$B$3:$AQ$1079,AI$2+1)</f>
        <v>0</v>
      </c>
      <c r="AJ1279" s="89">
        <f>VLOOKUP($AC1279,LS_Coint_BD!$B$3:$AQ$1079,AJ$2)*$AD1279+VLOOKUP($AC1279,LS_Coint_BD!$B$3:$AQ$1079,AJ$2+1)</f>
        <v>0</v>
      </c>
      <c r="AK1279" s="89">
        <f>VLOOKUP($AC1279,LS_Coint_BD!$B$3:$AQ$1079,AK$2)*$AD1279+VLOOKUP($AC1279,LS_Coint_BD!$B$3:$AQ$1079,AK$2+1)</f>
        <v>0</v>
      </c>
      <c r="AL1279" s="89">
        <f>VLOOKUP($AC1279,LS_Coint_BD!$B$3:$AQ$1079,AL$2)*$AD1279+VLOOKUP($AC1279,LS_Coint_BD!$B$3:$AQ$1079,AL$2+1)</f>
        <v>0</v>
      </c>
      <c r="AM1279" s="89">
        <f>VLOOKUP($AC1279,LS_Coint_BD!$B$3:$AQ$1079,AM$2)*$AD1279+VLOOKUP($AC1279,LS_Coint_BD!$B$3:$AQ$1079,AM$2+1)</f>
        <v>0</v>
      </c>
      <c r="AN1279" s="89">
        <f>VLOOKUP($AC1279,LS_Coint_BD!$B$3:$AQ$1079,AN$2)</f>
        <v>0</v>
      </c>
      <c r="AO1279" s="89">
        <f>VLOOKUP($AC1279,LS_Coint_BD!$B$3:$AQ$1079,AO$2)</f>
        <v>0</v>
      </c>
      <c r="AP1279" s="89">
        <f>VLOOKUP($AC1279,LS_Coint_BD!$B$3:$AQ$1079,AP$2)</f>
        <v>0</v>
      </c>
      <c r="AQ1279" s="89">
        <f>VLOOKUP($AC1279,LS_Coint_BD!$B$3:$AQ$1079,AQ$2)</f>
        <v>0</v>
      </c>
      <c r="AR1279" s="89">
        <f>VLOOKUP($AC1279,LS_Coint_BD!$B$3:$AQ$1079,AR$2)</f>
        <v>0</v>
      </c>
      <c r="AS1279" s="89">
        <f>VLOOKUP($AC1279,LS_Coint_BD!$B$3:$AQ$1079,AS$2)</f>
        <v>0</v>
      </c>
      <c r="AT1279" s="89">
        <f>VLOOKUP($AC1279,LS_Coint_BD!$B$3:$AQ$1079,AT$2)</f>
        <v>0</v>
      </c>
      <c r="AU1279" s="89">
        <f>VLOOKUP($AC1279,LS_Coint_BD!$B$3:$AQ$1079,AU$2)</f>
        <v>0</v>
      </c>
      <c r="AV1279" s="89">
        <f>VLOOKUP($AC1279,LS_Coint_BD!$B$3:$AQ$1079,AV$2)</f>
        <v>0</v>
      </c>
      <c r="AW1279" s="89">
        <f>VLOOKUP($AC1279,LS_Coint_BD!$B$3:$AQ$1079,AW$2)</f>
        <v>0</v>
      </c>
      <c r="AX1279" s="89">
        <f>VLOOKUP($AC1279,LS_Coint_BD!$B$3:$AQ$1079,AX$2)</f>
        <v>0</v>
      </c>
      <c r="AY1279" s="89">
        <f>VLOOKUP($AC1279,LS_Coint_BD!$B$3:$AQ$1079,AY$2)</f>
        <v>0</v>
      </c>
      <c r="AZ1279" s="89">
        <f>VLOOKUP($AC1279,LS_Coint_BD!$B$3:$AQ$1079,AZ$2)</f>
        <v>0</v>
      </c>
      <c r="BA1279" s="89">
        <f>VLOOKUP($AC1279,LS_Coint_BD!$B$3:$AQ$1079,BA$2)</f>
        <v>0</v>
      </c>
      <c r="BB1279" s="89">
        <f>VLOOKUP($AC1279,LS_Coint_BD!$B$3:$AQ$1079,BB$2)</f>
        <v>0</v>
      </c>
      <c r="BC1279" s="89">
        <f>VLOOKUP($AC1279,LS_Coint_BD!$B$3:$AQ$1079,BC$2)</f>
        <v>0</v>
      </c>
      <c r="BD1279" s="89">
        <f t="shared" si="921"/>
        <v>0</v>
      </c>
      <c r="BE1279" s="89">
        <f t="shared" si="922"/>
        <v>0</v>
      </c>
      <c r="BF1279" s="89">
        <f t="shared" si="923"/>
        <v>0</v>
      </c>
      <c r="BG1279" s="89">
        <f t="shared" si="924"/>
        <v>0</v>
      </c>
      <c r="BH1279" s="89">
        <f t="shared" si="925"/>
        <v>0</v>
      </c>
      <c r="BI1279" s="89">
        <f t="shared" si="926"/>
        <v>0</v>
      </c>
      <c r="BJ1279" s="89">
        <f t="shared" si="927"/>
        <v>0</v>
      </c>
      <c r="BK1279" s="89">
        <f t="shared" si="928"/>
        <v>0</v>
      </c>
      <c r="BL1279" s="89">
        <f t="shared" si="929"/>
        <v>0</v>
      </c>
      <c r="BM1279" s="89"/>
      <c r="BN1279" s="26" t="b">
        <f t="shared" si="930"/>
        <v>0</v>
      </c>
      <c r="BO1279" s="26" t="b">
        <f t="shared" si="931"/>
        <v>0</v>
      </c>
      <c r="BP1279" s="26" t="b">
        <f t="shared" si="932"/>
        <v>0</v>
      </c>
      <c r="BQ1279" s="26" t="b">
        <f t="shared" si="933"/>
        <v>0</v>
      </c>
      <c r="BR1279" s="26" t="b">
        <f t="shared" si="934"/>
        <v>0</v>
      </c>
      <c r="BS1279" s="26" t="b">
        <f t="shared" si="935"/>
        <v>0</v>
      </c>
      <c r="BT1279" s="26" t="b">
        <f t="shared" si="936"/>
        <v>0</v>
      </c>
      <c r="BU1279" s="26" t="b">
        <f t="shared" si="937"/>
        <v>0</v>
      </c>
    </row>
    <row r="1280" spans="2:73" ht="15" thickBot="1" x14ac:dyDescent="0.35">
      <c r="B1280" s="17">
        <f>VLOOKUP($AC1280,LS_Coint_BD!$B$3:$D$1079,2)</f>
        <v>0</v>
      </c>
      <c r="C1280" s="87">
        <f>VLOOKUP($AC1280,LS_Coint_BD!$B$3:$D$1079,3)</f>
        <v>0</v>
      </c>
      <c r="D1280" s="68">
        <f t="shared" si="897"/>
        <v>0</v>
      </c>
      <c r="E1280" s="65">
        <f t="shared" si="898"/>
        <v>0</v>
      </c>
      <c r="F1280" s="69">
        <f t="shared" si="899"/>
        <v>0</v>
      </c>
      <c r="G1280" s="68">
        <f t="shared" si="900"/>
        <v>0</v>
      </c>
      <c r="H1280" s="65">
        <f t="shared" si="901"/>
        <v>0</v>
      </c>
      <c r="I1280" s="69">
        <f t="shared" si="902"/>
        <v>0</v>
      </c>
      <c r="J1280" s="68">
        <f t="shared" si="903"/>
        <v>0</v>
      </c>
      <c r="K1280" s="65">
        <f t="shared" si="904"/>
        <v>0</v>
      </c>
      <c r="L1280" s="69">
        <f t="shared" si="905"/>
        <v>0</v>
      </c>
      <c r="M1280" s="68">
        <f t="shared" si="906"/>
        <v>0</v>
      </c>
      <c r="N1280" s="65">
        <f t="shared" si="907"/>
        <v>0</v>
      </c>
      <c r="O1280" s="69">
        <f t="shared" si="908"/>
        <v>0</v>
      </c>
      <c r="P1280" s="68">
        <f t="shared" si="909"/>
        <v>0</v>
      </c>
      <c r="Q1280" s="65">
        <f t="shared" si="910"/>
        <v>0</v>
      </c>
      <c r="R1280" s="69">
        <f t="shared" si="911"/>
        <v>0</v>
      </c>
      <c r="S1280" s="68">
        <f t="shared" si="912"/>
        <v>0</v>
      </c>
      <c r="T1280" s="65">
        <f t="shared" si="913"/>
        <v>0</v>
      </c>
      <c r="U1280" s="69">
        <f t="shared" si="914"/>
        <v>0</v>
      </c>
      <c r="V1280" s="68">
        <f t="shared" si="915"/>
        <v>0</v>
      </c>
      <c r="W1280" s="65">
        <f t="shared" si="916"/>
        <v>0</v>
      </c>
      <c r="X1280" s="69">
        <f t="shared" si="917"/>
        <v>0</v>
      </c>
      <c r="Y1280" s="68">
        <f t="shared" si="918"/>
        <v>0</v>
      </c>
      <c r="Z1280" s="65">
        <f t="shared" si="919"/>
        <v>0</v>
      </c>
      <c r="AA1280" s="69">
        <f t="shared" si="920"/>
        <v>0</v>
      </c>
      <c r="AB1280" s="98">
        <f>SUMIF(BN1280:BU1280,"VERDADEIRO",BN$3:$BU1279)</f>
        <v>0</v>
      </c>
      <c r="AC1280" s="97">
        <f t="shared" si="896"/>
        <v>1277</v>
      </c>
      <c r="AD1280" s="89">
        <f>RTD("tryd.rtdserver",,"COT",B1280,"ULT")</f>
        <v>0</v>
      </c>
      <c r="AE1280" s="89">
        <f>RTD("tryd.rtdserver",,"COT",C1280,"ULT")</f>
        <v>0</v>
      </c>
      <c r="AF1280" s="89">
        <f>VLOOKUP($AC1280,LS_Coint_BD!$B$3:$AQ$1079,AF$2)*$AD1280+VLOOKUP($AC1280,LS_Coint_BD!$B$3:$AQ$1079,AF$2+1)</f>
        <v>0</v>
      </c>
      <c r="AG1280" s="89">
        <f>VLOOKUP($AC1280,LS_Coint_BD!$B$3:$AQ$1079,AG$2)*$AD1280+VLOOKUP($AC1280,LS_Coint_BD!$B$3:$AQ$1079,AG$2+1)</f>
        <v>0</v>
      </c>
      <c r="AH1280" s="89">
        <f>VLOOKUP($AC1280,LS_Coint_BD!$B$3:$AQ$1079,AH$2)*$AD1280+VLOOKUP($AC1280,LS_Coint_BD!$B$3:$AQ$1079,AH$2+1)</f>
        <v>0</v>
      </c>
      <c r="AI1280" s="89">
        <f>VLOOKUP($AC1280,LS_Coint_BD!$B$3:$AQ$1079,AI$2)*$AD1280+VLOOKUP($AC1280,LS_Coint_BD!$B$3:$AQ$1079,AI$2+1)</f>
        <v>0</v>
      </c>
      <c r="AJ1280" s="89">
        <f>VLOOKUP($AC1280,LS_Coint_BD!$B$3:$AQ$1079,AJ$2)*$AD1280+VLOOKUP($AC1280,LS_Coint_BD!$B$3:$AQ$1079,AJ$2+1)</f>
        <v>0</v>
      </c>
      <c r="AK1280" s="89">
        <f>VLOOKUP($AC1280,LS_Coint_BD!$B$3:$AQ$1079,AK$2)*$AD1280+VLOOKUP($AC1280,LS_Coint_BD!$B$3:$AQ$1079,AK$2+1)</f>
        <v>0</v>
      </c>
      <c r="AL1280" s="89">
        <f>VLOOKUP($AC1280,LS_Coint_BD!$B$3:$AQ$1079,AL$2)*$AD1280+VLOOKUP($AC1280,LS_Coint_BD!$B$3:$AQ$1079,AL$2+1)</f>
        <v>0</v>
      </c>
      <c r="AM1280" s="89">
        <f>VLOOKUP($AC1280,LS_Coint_BD!$B$3:$AQ$1079,AM$2)*$AD1280+VLOOKUP($AC1280,LS_Coint_BD!$B$3:$AQ$1079,AM$2+1)</f>
        <v>0</v>
      </c>
      <c r="AN1280" s="89">
        <f>VLOOKUP($AC1280,LS_Coint_BD!$B$3:$AQ$1079,AN$2)</f>
        <v>0</v>
      </c>
      <c r="AO1280" s="89">
        <f>VLOOKUP($AC1280,LS_Coint_BD!$B$3:$AQ$1079,AO$2)</f>
        <v>0</v>
      </c>
      <c r="AP1280" s="89">
        <f>VLOOKUP($AC1280,LS_Coint_BD!$B$3:$AQ$1079,AP$2)</f>
        <v>0</v>
      </c>
      <c r="AQ1280" s="89">
        <f>VLOOKUP($AC1280,LS_Coint_BD!$B$3:$AQ$1079,AQ$2)</f>
        <v>0</v>
      </c>
      <c r="AR1280" s="89">
        <f>VLOOKUP($AC1280,LS_Coint_BD!$B$3:$AQ$1079,AR$2)</f>
        <v>0</v>
      </c>
      <c r="AS1280" s="89">
        <f>VLOOKUP($AC1280,LS_Coint_BD!$B$3:$AQ$1079,AS$2)</f>
        <v>0</v>
      </c>
      <c r="AT1280" s="89">
        <f>VLOOKUP($AC1280,LS_Coint_BD!$B$3:$AQ$1079,AT$2)</f>
        <v>0</v>
      </c>
      <c r="AU1280" s="89">
        <f>VLOOKUP($AC1280,LS_Coint_BD!$B$3:$AQ$1079,AU$2)</f>
        <v>0</v>
      </c>
      <c r="AV1280" s="89">
        <f>VLOOKUP($AC1280,LS_Coint_BD!$B$3:$AQ$1079,AV$2)</f>
        <v>0</v>
      </c>
      <c r="AW1280" s="89">
        <f>VLOOKUP($AC1280,LS_Coint_BD!$B$3:$AQ$1079,AW$2)</f>
        <v>0</v>
      </c>
      <c r="AX1280" s="89">
        <f>VLOOKUP($AC1280,LS_Coint_BD!$B$3:$AQ$1079,AX$2)</f>
        <v>0</v>
      </c>
      <c r="AY1280" s="89">
        <f>VLOOKUP($AC1280,LS_Coint_BD!$B$3:$AQ$1079,AY$2)</f>
        <v>0</v>
      </c>
      <c r="AZ1280" s="89">
        <f>VLOOKUP($AC1280,LS_Coint_BD!$B$3:$AQ$1079,AZ$2)</f>
        <v>0</v>
      </c>
      <c r="BA1280" s="89">
        <f>VLOOKUP($AC1280,LS_Coint_BD!$B$3:$AQ$1079,BA$2)</f>
        <v>0</v>
      </c>
      <c r="BB1280" s="89">
        <f>VLOOKUP($AC1280,LS_Coint_BD!$B$3:$AQ$1079,BB$2)</f>
        <v>0</v>
      </c>
      <c r="BC1280" s="89">
        <f>VLOOKUP($AC1280,LS_Coint_BD!$B$3:$AQ$1079,BC$2)</f>
        <v>0</v>
      </c>
      <c r="BD1280" s="89">
        <f t="shared" si="921"/>
        <v>0</v>
      </c>
      <c r="BE1280" s="89">
        <f t="shared" si="922"/>
        <v>0</v>
      </c>
      <c r="BF1280" s="89">
        <f t="shared" si="923"/>
        <v>0</v>
      </c>
      <c r="BG1280" s="89">
        <f t="shared" si="924"/>
        <v>0</v>
      </c>
      <c r="BH1280" s="89">
        <f t="shared" si="925"/>
        <v>0</v>
      </c>
      <c r="BI1280" s="89">
        <f t="shared" si="926"/>
        <v>0</v>
      </c>
      <c r="BJ1280" s="89">
        <f t="shared" si="927"/>
        <v>0</v>
      </c>
      <c r="BK1280" s="89">
        <f t="shared" si="928"/>
        <v>0</v>
      </c>
      <c r="BL1280" s="89">
        <f t="shared" si="929"/>
        <v>0</v>
      </c>
      <c r="BM1280" s="89"/>
      <c r="BN1280" s="26" t="b">
        <f t="shared" si="930"/>
        <v>0</v>
      </c>
      <c r="BO1280" s="26" t="b">
        <f t="shared" si="931"/>
        <v>0</v>
      </c>
      <c r="BP1280" s="26" t="b">
        <f t="shared" si="932"/>
        <v>0</v>
      </c>
      <c r="BQ1280" s="26" t="b">
        <f t="shared" si="933"/>
        <v>0</v>
      </c>
      <c r="BR1280" s="26" t="b">
        <f t="shared" si="934"/>
        <v>0</v>
      </c>
      <c r="BS1280" s="26" t="b">
        <f t="shared" si="935"/>
        <v>0</v>
      </c>
      <c r="BT1280" s="26" t="b">
        <f t="shared" si="936"/>
        <v>0</v>
      </c>
      <c r="BU1280" s="26" t="b">
        <f t="shared" si="937"/>
        <v>0</v>
      </c>
    </row>
    <row r="1281" spans="2:73" ht="15" thickBot="1" x14ac:dyDescent="0.35">
      <c r="B1281" s="17">
        <f>VLOOKUP($AC1281,LS_Coint_BD!$B$3:$D$1079,2)</f>
        <v>0</v>
      </c>
      <c r="C1281" s="87">
        <f>VLOOKUP($AC1281,LS_Coint_BD!$B$3:$D$1079,3)</f>
        <v>0</v>
      </c>
      <c r="D1281" s="68">
        <f t="shared" si="897"/>
        <v>0</v>
      </c>
      <c r="E1281" s="65">
        <f t="shared" si="898"/>
        <v>0</v>
      </c>
      <c r="F1281" s="69">
        <f t="shared" si="899"/>
        <v>0</v>
      </c>
      <c r="G1281" s="68">
        <f t="shared" si="900"/>
        <v>0</v>
      </c>
      <c r="H1281" s="65">
        <f t="shared" si="901"/>
        <v>0</v>
      </c>
      <c r="I1281" s="69">
        <f t="shared" si="902"/>
        <v>0</v>
      </c>
      <c r="J1281" s="68">
        <f t="shared" si="903"/>
        <v>0</v>
      </c>
      <c r="K1281" s="65">
        <f t="shared" si="904"/>
        <v>0</v>
      </c>
      <c r="L1281" s="69">
        <f t="shared" si="905"/>
        <v>0</v>
      </c>
      <c r="M1281" s="68">
        <f t="shared" si="906"/>
        <v>0</v>
      </c>
      <c r="N1281" s="65">
        <f t="shared" si="907"/>
        <v>0</v>
      </c>
      <c r="O1281" s="69">
        <f t="shared" si="908"/>
        <v>0</v>
      </c>
      <c r="P1281" s="68">
        <f t="shared" si="909"/>
        <v>0</v>
      </c>
      <c r="Q1281" s="65">
        <f t="shared" si="910"/>
        <v>0</v>
      </c>
      <c r="R1281" s="69">
        <f t="shared" si="911"/>
        <v>0</v>
      </c>
      <c r="S1281" s="68">
        <f t="shared" si="912"/>
        <v>0</v>
      </c>
      <c r="T1281" s="65">
        <f t="shared" si="913"/>
        <v>0</v>
      </c>
      <c r="U1281" s="69">
        <f t="shared" si="914"/>
        <v>0</v>
      </c>
      <c r="V1281" s="68">
        <f t="shared" si="915"/>
        <v>0</v>
      </c>
      <c r="W1281" s="65">
        <f t="shared" si="916"/>
        <v>0</v>
      </c>
      <c r="X1281" s="69">
        <f t="shared" si="917"/>
        <v>0</v>
      </c>
      <c r="Y1281" s="68">
        <f t="shared" si="918"/>
        <v>0</v>
      </c>
      <c r="Z1281" s="65">
        <f t="shared" si="919"/>
        <v>0</v>
      </c>
      <c r="AA1281" s="69">
        <f t="shared" si="920"/>
        <v>0</v>
      </c>
      <c r="AB1281" s="98">
        <f>SUMIF(BN1281:BU1281,"VERDADEIRO",BN$3:$BU1280)</f>
        <v>0</v>
      </c>
      <c r="AC1281" s="97">
        <f t="shared" si="896"/>
        <v>1278</v>
      </c>
      <c r="AD1281" s="89">
        <f>RTD("tryd.rtdserver",,"COT",B1281,"ULT")</f>
        <v>0</v>
      </c>
      <c r="AE1281" s="89">
        <f>RTD("tryd.rtdserver",,"COT",C1281,"ULT")</f>
        <v>0</v>
      </c>
      <c r="AF1281" s="89">
        <f>VLOOKUP($AC1281,LS_Coint_BD!$B$3:$AQ$1079,AF$2)*$AD1281+VLOOKUP($AC1281,LS_Coint_BD!$B$3:$AQ$1079,AF$2+1)</f>
        <v>0</v>
      </c>
      <c r="AG1281" s="89">
        <f>VLOOKUP($AC1281,LS_Coint_BD!$B$3:$AQ$1079,AG$2)*$AD1281+VLOOKUP($AC1281,LS_Coint_BD!$B$3:$AQ$1079,AG$2+1)</f>
        <v>0</v>
      </c>
      <c r="AH1281" s="89">
        <f>VLOOKUP($AC1281,LS_Coint_BD!$B$3:$AQ$1079,AH$2)*$AD1281+VLOOKUP($AC1281,LS_Coint_BD!$B$3:$AQ$1079,AH$2+1)</f>
        <v>0</v>
      </c>
      <c r="AI1281" s="89">
        <f>VLOOKUP($AC1281,LS_Coint_BD!$B$3:$AQ$1079,AI$2)*$AD1281+VLOOKUP($AC1281,LS_Coint_BD!$B$3:$AQ$1079,AI$2+1)</f>
        <v>0</v>
      </c>
      <c r="AJ1281" s="89">
        <f>VLOOKUP($AC1281,LS_Coint_BD!$B$3:$AQ$1079,AJ$2)*$AD1281+VLOOKUP($AC1281,LS_Coint_BD!$B$3:$AQ$1079,AJ$2+1)</f>
        <v>0</v>
      </c>
      <c r="AK1281" s="89">
        <f>VLOOKUP($AC1281,LS_Coint_BD!$B$3:$AQ$1079,AK$2)*$AD1281+VLOOKUP($AC1281,LS_Coint_BD!$B$3:$AQ$1079,AK$2+1)</f>
        <v>0</v>
      </c>
      <c r="AL1281" s="89">
        <f>VLOOKUP($AC1281,LS_Coint_BD!$B$3:$AQ$1079,AL$2)*$AD1281+VLOOKUP($AC1281,LS_Coint_BD!$B$3:$AQ$1079,AL$2+1)</f>
        <v>0</v>
      </c>
      <c r="AM1281" s="89">
        <f>VLOOKUP($AC1281,LS_Coint_BD!$B$3:$AQ$1079,AM$2)*$AD1281+VLOOKUP($AC1281,LS_Coint_BD!$B$3:$AQ$1079,AM$2+1)</f>
        <v>0</v>
      </c>
      <c r="AN1281" s="89">
        <f>VLOOKUP($AC1281,LS_Coint_BD!$B$3:$AQ$1079,AN$2)</f>
        <v>0</v>
      </c>
      <c r="AO1281" s="89">
        <f>VLOOKUP($AC1281,LS_Coint_BD!$B$3:$AQ$1079,AO$2)</f>
        <v>0</v>
      </c>
      <c r="AP1281" s="89">
        <f>VLOOKUP($AC1281,LS_Coint_BD!$B$3:$AQ$1079,AP$2)</f>
        <v>0</v>
      </c>
      <c r="AQ1281" s="89">
        <f>VLOOKUP($AC1281,LS_Coint_BD!$B$3:$AQ$1079,AQ$2)</f>
        <v>0</v>
      </c>
      <c r="AR1281" s="89">
        <f>VLOOKUP($AC1281,LS_Coint_BD!$B$3:$AQ$1079,AR$2)</f>
        <v>0</v>
      </c>
      <c r="AS1281" s="89">
        <f>VLOOKUP($AC1281,LS_Coint_BD!$B$3:$AQ$1079,AS$2)</f>
        <v>0</v>
      </c>
      <c r="AT1281" s="89">
        <f>VLOOKUP($AC1281,LS_Coint_BD!$B$3:$AQ$1079,AT$2)</f>
        <v>0</v>
      </c>
      <c r="AU1281" s="89">
        <f>VLOOKUP($AC1281,LS_Coint_BD!$B$3:$AQ$1079,AU$2)</f>
        <v>0</v>
      </c>
      <c r="AV1281" s="89">
        <f>VLOOKUP($AC1281,LS_Coint_BD!$B$3:$AQ$1079,AV$2)</f>
        <v>0</v>
      </c>
      <c r="AW1281" s="89">
        <f>VLOOKUP($AC1281,LS_Coint_BD!$B$3:$AQ$1079,AW$2)</f>
        <v>0</v>
      </c>
      <c r="AX1281" s="89">
        <f>VLOOKUP($AC1281,LS_Coint_BD!$B$3:$AQ$1079,AX$2)</f>
        <v>0</v>
      </c>
      <c r="AY1281" s="89">
        <f>VLOOKUP($AC1281,LS_Coint_BD!$B$3:$AQ$1079,AY$2)</f>
        <v>0</v>
      </c>
      <c r="AZ1281" s="89">
        <f>VLOOKUP($AC1281,LS_Coint_BD!$B$3:$AQ$1079,AZ$2)</f>
        <v>0</v>
      </c>
      <c r="BA1281" s="89">
        <f>VLOOKUP($AC1281,LS_Coint_BD!$B$3:$AQ$1079,BA$2)</f>
        <v>0</v>
      </c>
      <c r="BB1281" s="89">
        <f>VLOOKUP($AC1281,LS_Coint_BD!$B$3:$AQ$1079,BB$2)</f>
        <v>0</v>
      </c>
      <c r="BC1281" s="89">
        <f>VLOOKUP($AC1281,LS_Coint_BD!$B$3:$AQ$1079,BC$2)</f>
        <v>0</v>
      </c>
      <c r="BD1281" s="89">
        <f t="shared" si="921"/>
        <v>0</v>
      </c>
      <c r="BE1281" s="89">
        <f t="shared" si="922"/>
        <v>0</v>
      </c>
      <c r="BF1281" s="89">
        <f t="shared" si="923"/>
        <v>0</v>
      </c>
      <c r="BG1281" s="89">
        <f t="shared" si="924"/>
        <v>0</v>
      </c>
      <c r="BH1281" s="89">
        <f t="shared" si="925"/>
        <v>0</v>
      </c>
      <c r="BI1281" s="89">
        <f t="shared" si="926"/>
        <v>0</v>
      </c>
      <c r="BJ1281" s="89">
        <f t="shared" si="927"/>
        <v>0</v>
      </c>
      <c r="BK1281" s="89">
        <f t="shared" si="928"/>
        <v>0</v>
      </c>
      <c r="BL1281" s="89">
        <f t="shared" si="929"/>
        <v>0</v>
      </c>
      <c r="BM1281" s="89"/>
      <c r="BN1281" s="26" t="b">
        <f t="shared" si="930"/>
        <v>0</v>
      </c>
      <c r="BO1281" s="26" t="b">
        <f t="shared" si="931"/>
        <v>0</v>
      </c>
      <c r="BP1281" s="26" t="b">
        <f t="shared" si="932"/>
        <v>0</v>
      </c>
      <c r="BQ1281" s="26" t="b">
        <f t="shared" si="933"/>
        <v>0</v>
      </c>
      <c r="BR1281" s="26" t="b">
        <f t="shared" si="934"/>
        <v>0</v>
      </c>
      <c r="BS1281" s="26" t="b">
        <f t="shared" si="935"/>
        <v>0</v>
      </c>
      <c r="BT1281" s="26" t="b">
        <f t="shared" si="936"/>
        <v>0</v>
      </c>
      <c r="BU1281" s="26" t="b">
        <f t="shared" si="937"/>
        <v>0</v>
      </c>
    </row>
    <row r="1282" spans="2:73" ht="15" thickBot="1" x14ac:dyDescent="0.35">
      <c r="B1282" s="17">
        <f>VLOOKUP($AC1282,LS_Coint_BD!$B$3:$D$1079,2)</f>
        <v>0</v>
      </c>
      <c r="C1282" s="87">
        <f>VLOOKUP($AC1282,LS_Coint_BD!$B$3:$D$1079,3)</f>
        <v>0</v>
      </c>
      <c r="D1282" s="68">
        <f t="shared" si="897"/>
        <v>0</v>
      </c>
      <c r="E1282" s="65">
        <f t="shared" si="898"/>
        <v>0</v>
      </c>
      <c r="F1282" s="69">
        <f t="shared" si="899"/>
        <v>0</v>
      </c>
      <c r="G1282" s="68">
        <f t="shared" si="900"/>
        <v>0</v>
      </c>
      <c r="H1282" s="65">
        <f t="shared" si="901"/>
        <v>0</v>
      </c>
      <c r="I1282" s="69">
        <f t="shared" si="902"/>
        <v>0</v>
      </c>
      <c r="J1282" s="68">
        <f t="shared" si="903"/>
        <v>0</v>
      </c>
      <c r="K1282" s="65">
        <f t="shared" si="904"/>
        <v>0</v>
      </c>
      <c r="L1282" s="69">
        <f t="shared" si="905"/>
        <v>0</v>
      </c>
      <c r="M1282" s="68">
        <f t="shared" si="906"/>
        <v>0</v>
      </c>
      <c r="N1282" s="65">
        <f t="shared" si="907"/>
        <v>0</v>
      </c>
      <c r="O1282" s="69">
        <f t="shared" si="908"/>
        <v>0</v>
      </c>
      <c r="P1282" s="68">
        <f t="shared" si="909"/>
        <v>0</v>
      </c>
      <c r="Q1282" s="65">
        <f t="shared" si="910"/>
        <v>0</v>
      </c>
      <c r="R1282" s="69">
        <f t="shared" si="911"/>
        <v>0</v>
      </c>
      <c r="S1282" s="68">
        <f t="shared" si="912"/>
        <v>0</v>
      </c>
      <c r="T1282" s="65">
        <f t="shared" si="913"/>
        <v>0</v>
      </c>
      <c r="U1282" s="69">
        <f t="shared" si="914"/>
        <v>0</v>
      </c>
      <c r="V1282" s="68">
        <f t="shared" si="915"/>
        <v>0</v>
      </c>
      <c r="W1282" s="65">
        <f t="shared" si="916"/>
        <v>0</v>
      </c>
      <c r="X1282" s="69">
        <f t="shared" si="917"/>
        <v>0</v>
      </c>
      <c r="Y1282" s="68">
        <f t="shared" si="918"/>
        <v>0</v>
      </c>
      <c r="Z1282" s="65">
        <f t="shared" si="919"/>
        <v>0</v>
      </c>
      <c r="AA1282" s="69">
        <f t="shared" si="920"/>
        <v>0</v>
      </c>
      <c r="AB1282" s="98">
        <f>SUMIF(BN1282:BU1282,"VERDADEIRO",BN$3:$BU1281)</f>
        <v>0</v>
      </c>
      <c r="AC1282" s="97">
        <f t="shared" si="896"/>
        <v>1279</v>
      </c>
      <c r="AD1282" s="89">
        <f>RTD("tryd.rtdserver",,"COT",B1282,"ULT")</f>
        <v>0</v>
      </c>
      <c r="AE1282" s="89">
        <f>RTD("tryd.rtdserver",,"COT",C1282,"ULT")</f>
        <v>0</v>
      </c>
      <c r="AF1282" s="89">
        <f>VLOOKUP($AC1282,LS_Coint_BD!$B$3:$AQ$1079,AF$2)*$AD1282+VLOOKUP($AC1282,LS_Coint_BD!$B$3:$AQ$1079,AF$2+1)</f>
        <v>0</v>
      </c>
      <c r="AG1282" s="89">
        <f>VLOOKUP($AC1282,LS_Coint_BD!$B$3:$AQ$1079,AG$2)*$AD1282+VLOOKUP($AC1282,LS_Coint_BD!$B$3:$AQ$1079,AG$2+1)</f>
        <v>0</v>
      </c>
      <c r="AH1282" s="89">
        <f>VLOOKUP($AC1282,LS_Coint_BD!$B$3:$AQ$1079,AH$2)*$AD1282+VLOOKUP($AC1282,LS_Coint_BD!$B$3:$AQ$1079,AH$2+1)</f>
        <v>0</v>
      </c>
      <c r="AI1282" s="89">
        <f>VLOOKUP($AC1282,LS_Coint_BD!$B$3:$AQ$1079,AI$2)*$AD1282+VLOOKUP($AC1282,LS_Coint_BD!$B$3:$AQ$1079,AI$2+1)</f>
        <v>0</v>
      </c>
      <c r="AJ1282" s="89">
        <f>VLOOKUP($AC1282,LS_Coint_BD!$B$3:$AQ$1079,AJ$2)*$AD1282+VLOOKUP($AC1282,LS_Coint_BD!$B$3:$AQ$1079,AJ$2+1)</f>
        <v>0</v>
      </c>
      <c r="AK1282" s="89">
        <f>VLOOKUP($AC1282,LS_Coint_BD!$B$3:$AQ$1079,AK$2)*$AD1282+VLOOKUP($AC1282,LS_Coint_BD!$B$3:$AQ$1079,AK$2+1)</f>
        <v>0</v>
      </c>
      <c r="AL1282" s="89">
        <f>VLOOKUP($AC1282,LS_Coint_BD!$B$3:$AQ$1079,AL$2)*$AD1282+VLOOKUP($AC1282,LS_Coint_BD!$B$3:$AQ$1079,AL$2+1)</f>
        <v>0</v>
      </c>
      <c r="AM1282" s="89">
        <f>VLOOKUP($AC1282,LS_Coint_BD!$B$3:$AQ$1079,AM$2)*$AD1282+VLOOKUP($AC1282,LS_Coint_BD!$B$3:$AQ$1079,AM$2+1)</f>
        <v>0</v>
      </c>
      <c r="AN1282" s="89">
        <f>VLOOKUP($AC1282,LS_Coint_BD!$B$3:$AQ$1079,AN$2)</f>
        <v>0</v>
      </c>
      <c r="AO1282" s="89">
        <f>VLOOKUP($AC1282,LS_Coint_BD!$B$3:$AQ$1079,AO$2)</f>
        <v>0</v>
      </c>
      <c r="AP1282" s="89">
        <f>VLOOKUP($AC1282,LS_Coint_BD!$B$3:$AQ$1079,AP$2)</f>
        <v>0</v>
      </c>
      <c r="AQ1282" s="89">
        <f>VLOOKUP($AC1282,LS_Coint_BD!$B$3:$AQ$1079,AQ$2)</f>
        <v>0</v>
      </c>
      <c r="AR1282" s="89">
        <f>VLOOKUP($AC1282,LS_Coint_BD!$B$3:$AQ$1079,AR$2)</f>
        <v>0</v>
      </c>
      <c r="AS1282" s="89">
        <f>VLOOKUP($AC1282,LS_Coint_BD!$B$3:$AQ$1079,AS$2)</f>
        <v>0</v>
      </c>
      <c r="AT1282" s="89">
        <f>VLOOKUP($AC1282,LS_Coint_BD!$B$3:$AQ$1079,AT$2)</f>
        <v>0</v>
      </c>
      <c r="AU1282" s="89">
        <f>VLOOKUP($AC1282,LS_Coint_BD!$B$3:$AQ$1079,AU$2)</f>
        <v>0</v>
      </c>
      <c r="AV1282" s="89">
        <f>VLOOKUP($AC1282,LS_Coint_BD!$B$3:$AQ$1079,AV$2)</f>
        <v>0</v>
      </c>
      <c r="AW1282" s="89">
        <f>VLOOKUP($AC1282,LS_Coint_BD!$B$3:$AQ$1079,AW$2)</f>
        <v>0</v>
      </c>
      <c r="AX1282" s="89">
        <f>VLOOKUP($AC1282,LS_Coint_BD!$B$3:$AQ$1079,AX$2)</f>
        <v>0</v>
      </c>
      <c r="AY1282" s="89">
        <f>VLOOKUP($AC1282,LS_Coint_BD!$B$3:$AQ$1079,AY$2)</f>
        <v>0</v>
      </c>
      <c r="AZ1282" s="89">
        <f>VLOOKUP($AC1282,LS_Coint_BD!$B$3:$AQ$1079,AZ$2)</f>
        <v>0</v>
      </c>
      <c r="BA1282" s="89">
        <f>VLOOKUP($AC1282,LS_Coint_BD!$B$3:$AQ$1079,BA$2)</f>
        <v>0</v>
      </c>
      <c r="BB1282" s="89">
        <f>VLOOKUP($AC1282,LS_Coint_BD!$B$3:$AQ$1079,BB$2)</f>
        <v>0</v>
      </c>
      <c r="BC1282" s="89">
        <f>VLOOKUP($AC1282,LS_Coint_BD!$B$3:$AQ$1079,BC$2)</f>
        <v>0</v>
      </c>
      <c r="BD1282" s="89">
        <f t="shared" si="921"/>
        <v>0</v>
      </c>
      <c r="BE1282" s="89">
        <f t="shared" si="922"/>
        <v>0</v>
      </c>
      <c r="BF1282" s="89">
        <f t="shared" si="923"/>
        <v>0</v>
      </c>
      <c r="BG1282" s="89">
        <f t="shared" si="924"/>
        <v>0</v>
      </c>
      <c r="BH1282" s="89">
        <f t="shared" si="925"/>
        <v>0</v>
      </c>
      <c r="BI1282" s="89">
        <f t="shared" si="926"/>
        <v>0</v>
      </c>
      <c r="BJ1282" s="89">
        <f t="shared" si="927"/>
        <v>0</v>
      </c>
      <c r="BK1282" s="89">
        <f t="shared" si="928"/>
        <v>0</v>
      </c>
      <c r="BL1282" s="89">
        <f t="shared" si="929"/>
        <v>0</v>
      </c>
      <c r="BM1282" s="89"/>
      <c r="BN1282" s="26" t="b">
        <f t="shared" si="930"/>
        <v>0</v>
      </c>
      <c r="BO1282" s="26" t="b">
        <f t="shared" si="931"/>
        <v>0</v>
      </c>
      <c r="BP1282" s="26" t="b">
        <f t="shared" si="932"/>
        <v>0</v>
      </c>
      <c r="BQ1282" s="26" t="b">
        <f t="shared" si="933"/>
        <v>0</v>
      </c>
      <c r="BR1282" s="26" t="b">
        <f t="shared" si="934"/>
        <v>0</v>
      </c>
      <c r="BS1282" s="26" t="b">
        <f t="shared" si="935"/>
        <v>0</v>
      </c>
      <c r="BT1282" s="26" t="b">
        <f t="shared" si="936"/>
        <v>0</v>
      </c>
      <c r="BU1282" s="26" t="b">
        <f t="shared" si="937"/>
        <v>0</v>
      </c>
    </row>
    <row r="1283" spans="2:73" ht="15" thickBot="1" x14ac:dyDescent="0.35">
      <c r="B1283" s="17">
        <f>VLOOKUP($AC1283,LS_Coint_BD!$B$3:$D$1079,2)</f>
        <v>0</v>
      </c>
      <c r="C1283" s="87">
        <f>VLOOKUP($AC1283,LS_Coint_BD!$B$3:$D$1079,3)</f>
        <v>0</v>
      </c>
      <c r="D1283" s="68">
        <f t="shared" si="897"/>
        <v>0</v>
      </c>
      <c r="E1283" s="65">
        <f t="shared" si="898"/>
        <v>0</v>
      </c>
      <c r="F1283" s="69">
        <f t="shared" si="899"/>
        <v>0</v>
      </c>
      <c r="G1283" s="68">
        <f t="shared" si="900"/>
        <v>0</v>
      </c>
      <c r="H1283" s="65">
        <f t="shared" si="901"/>
        <v>0</v>
      </c>
      <c r="I1283" s="69">
        <f t="shared" si="902"/>
        <v>0</v>
      </c>
      <c r="J1283" s="68">
        <f t="shared" si="903"/>
        <v>0</v>
      </c>
      <c r="K1283" s="65">
        <f t="shared" si="904"/>
        <v>0</v>
      </c>
      <c r="L1283" s="69">
        <f t="shared" si="905"/>
        <v>0</v>
      </c>
      <c r="M1283" s="68">
        <f t="shared" si="906"/>
        <v>0</v>
      </c>
      <c r="N1283" s="65">
        <f t="shared" si="907"/>
        <v>0</v>
      </c>
      <c r="O1283" s="69">
        <f t="shared" si="908"/>
        <v>0</v>
      </c>
      <c r="P1283" s="68">
        <f t="shared" si="909"/>
        <v>0</v>
      </c>
      <c r="Q1283" s="65">
        <f t="shared" si="910"/>
        <v>0</v>
      </c>
      <c r="R1283" s="69">
        <f t="shared" si="911"/>
        <v>0</v>
      </c>
      <c r="S1283" s="68">
        <f t="shared" si="912"/>
        <v>0</v>
      </c>
      <c r="T1283" s="65">
        <f t="shared" si="913"/>
        <v>0</v>
      </c>
      <c r="U1283" s="69">
        <f t="shared" si="914"/>
        <v>0</v>
      </c>
      <c r="V1283" s="68">
        <f t="shared" si="915"/>
        <v>0</v>
      </c>
      <c r="W1283" s="65">
        <f t="shared" si="916"/>
        <v>0</v>
      </c>
      <c r="X1283" s="69">
        <f t="shared" si="917"/>
        <v>0</v>
      </c>
      <c r="Y1283" s="68">
        <f t="shared" si="918"/>
        <v>0</v>
      </c>
      <c r="Z1283" s="65">
        <f t="shared" si="919"/>
        <v>0</v>
      </c>
      <c r="AA1283" s="69">
        <f t="shared" si="920"/>
        <v>0</v>
      </c>
      <c r="AB1283" s="98">
        <f>SUMIF(BN1283:BU1283,"VERDADEIRO",BN$3:$BU1282)</f>
        <v>0</v>
      </c>
      <c r="AC1283" s="97">
        <f t="shared" si="896"/>
        <v>1280</v>
      </c>
      <c r="AD1283" s="89">
        <f>RTD("tryd.rtdserver",,"COT",B1283,"ULT")</f>
        <v>0</v>
      </c>
      <c r="AE1283" s="89">
        <f>RTD("tryd.rtdserver",,"COT",C1283,"ULT")</f>
        <v>0</v>
      </c>
      <c r="AF1283" s="89">
        <f>VLOOKUP($AC1283,LS_Coint_BD!$B$3:$AQ$1079,AF$2)*$AD1283+VLOOKUP($AC1283,LS_Coint_BD!$B$3:$AQ$1079,AF$2+1)</f>
        <v>0</v>
      </c>
      <c r="AG1283" s="89">
        <f>VLOOKUP($AC1283,LS_Coint_BD!$B$3:$AQ$1079,AG$2)*$AD1283+VLOOKUP($AC1283,LS_Coint_BD!$B$3:$AQ$1079,AG$2+1)</f>
        <v>0</v>
      </c>
      <c r="AH1283" s="89">
        <f>VLOOKUP($AC1283,LS_Coint_BD!$B$3:$AQ$1079,AH$2)*$AD1283+VLOOKUP($AC1283,LS_Coint_BD!$B$3:$AQ$1079,AH$2+1)</f>
        <v>0</v>
      </c>
      <c r="AI1283" s="89">
        <f>VLOOKUP($AC1283,LS_Coint_BD!$B$3:$AQ$1079,AI$2)*$AD1283+VLOOKUP($AC1283,LS_Coint_BD!$B$3:$AQ$1079,AI$2+1)</f>
        <v>0</v>
      </c>
      <c r="AJ1283" s="89">
        <f>VLOOKUP($AC1283,LS_Coint_BD!$B$3:$AQ$1079,AJ$2)*$AD1283+VLOOKUP($AC1283,LS_Coint_BD!$B$3:$AQ$1079,AJ$2+1)</f>
        <v>0</v>
      </c>
      <c r="AK1283" s="89">
        <f>VLOOKUP($AC1283,LS_Coint_BD!$B$3:$AQ$1079,AK$2)*$AD1283+VLOOKUP($AC1283,LS_Coint_BD!$B$3:$AQ$1079,AK$2+1)</f>
        <v>0</v>
      </c>
      <c r="AL1283" s="89">
        <f>VLOOKUP($AC1283,LS_Coint_BD!$B$3:$AQ$1079,AL$2)*$AD1283+VLOOKUP($AC1283,LS_Coint_BD!$B$3:$AQ$1079,AL$2+1)</f>
        <v>0</v>
      </c>
      <c r="AM1283" s="89">
        <f>VLOOKUP($AC1283,LS_Coint_BD!$B$3:$AQ$1079,AM$2)*$AD1283+VLOOKUP($AC1283,LS_Coint_BD!$B$3:$AQ$1079,AM$2+1)</f>
        <v>0</v>
      </c>
      <c r="AN1283" s="89">
        <f>VLOOKUP($AC1283,LS_Coint_BD!$B$3:$AQ$1079,AN$2)</f>
        <v>0</v>
      </c>
      <c r="AO1283" s="89">
        <f>VLOOKUP($AC1283,LS_Coint_BD!$B$3:$AQ$1079,AO$2)</f>
        <v>0</v>
      </c>
      <c r="AP1283" s="89">
        <f>VLOOKUP($AC1283,LS_Coint_BD!$B$3:$AQ$1079,AP$2)</f>
        <v>0</v>
      </c>
      <c r="AQ1283" s="89">
        <f>VLOOKUP($AC1283,LS_Coint_BD!$B$3:$AQ$1079,AQ$2)</f>
        <v>0</v>
      </c>
      <c r="AR1283" s="89">
        <f>VLOOKUP($AC1283,LS_Coint_BD!$B$3:$AQ$1079,AR$2)</f>
        <v>0</v>
      </c>
      <c r="AS1283" s="89">
        <f>VLOOKUP($AC1283,LS_Coint_BD!$B$3:$AQ$1079,AS$2)</f>
        <v>0</v>
      </c>
      <c r="AT1283" s="89">
        <f>VLOOKUP($AC1283,LS_Coint_BD!$B$3:$AQ$1079,AT$2)</f>
        <v>0</v>
      </c>
      <c r="AU1283" s="89">
        <f>VLOOKUP($AC1283,LS_Coint_BD!$B$3:$AQ$1079,AU$2)</f>
        <v>0</v>
      </c>
      <c r="AV1283" s="89">
        <f>VLOOKUP($AC1283,LS_Coint_BD!$B$3:$AQ$1079,AV$2)</f>
        <v>0</v>
      </c>
      <c r="AW1283" s="89">
        <f>VLOOKUP($AC1283,LS_Coint_BD!$B$3:$AQ$1079,AW$2)</f>
        <v>0</v>
      </c>
      <c r="AX1283" s="89">
        <f>VLOOKUP($AC1283,LS_Coint_BD!$B$3:$AQ$1079,AX$2)</f>
        <v>0</v>
      </c>
      <c r="AY1283" s="89">
        <f>VLOOKUP($AC1283,LS_Coint_BD!$B$3:$AQ$1079,AY$2)</f>
        <v>0</v>
      </c>
      <c r="AZ1283" s="89">
        <f>VLOOKUP($AC1283,LS_Coint_BD!$B$3:$AQ$1079,AZ$2)</f>
        <v>0</v>
      </c>
      <c r="BA1283" s="89">
        <f>VLOOKUP($AC1283,LS_Coint_BD!$B$3:$AQ$1079,BA$2)</f>
        <v>0</v>
      </c>
      <c r="BB1283" s="89">
        <f>VLOOKUP($AC1283,LS_Coint_BD!$B$3:$AQ$1079,BB$2)</f>
        <v>0</v>
      </c>
      <c r="BC1283" s="89">
        <f>VLOOKUP($AC1283,LS_Coint_BD!$B$3:$AQ$1079,BC$2)</f>
        <v>0</v>
      </c>
      <c r="BD1283" s="89">
        <f t="shared" si="921"/>
        <v>0</v>
      </c>
      <c r="BE1283" s="89">
        <f t="shared" si="922"/>
        <v>0</v>
      </c>
      <c r="BF1283" s="89">
        <f t="shared" si="923"/>
        <v>0</v>
      </c>
      <c r="BG1283" s="89">
        <f t="shared" si="924"/>
        <v>0</v>
      </c>
      <c r="BH1283" s="89">
        <f t="shared" si="925"/>
        <v>0</v>
      </c>
      <c r="BI1283" s="89">
        <f t="shared" si="926"/>
        <v>0</v>
      </c>
      <c r="BJ1283" s="89">
        <f t="shared" si="927"/>
        <v>0</v>
      </c>
      <c r="BK1283" s="89">
        <f t="shared" si="928"/>
        <v>0</v>
      </c>
      <c r="BL1283" s="89">
        <f t="shared" si="929"/>
        <v>0</v>
      </c>
      <c r="BM1283" s="89"/>
      <c r="BN1283" s="26" t="b">
        <f t="shared" si="930"/>
        <v>0</v>
      </c>
      <c r="BO1283" s="26" t="b">
        <f t="shared" si="931"/>
        <v>0</v>
      </c>
      <c r="BP1283" s="26" t="b">
        <f t="shared" si="932"/>
        <v>0</v>
      </c>
      <c r="BQ1283" s="26" t="b">
        <f t="shared" si="933"/>
        <v>0</v>
      </c>
      <c r="BR1283" s="26" t="b">
        <f t="shared" si="934"/>
        <v>0</v>
      </c>
      <c r="BS1283" s="26" t="b">
        <f t="shared" si="935"/>
        <v>0</v>
      </c>
      <c r="BT1283" s="26" t="b">
        <f t="shared" si="936"/>
        <v>0</v>
      </c>
      <c r="BU1283" s="26" t="b">
        <f t="shared" si="937"/>
        <v>0</v>
      </c>
    </row>
    <row r="1284" spans="2:73" ht="15" thickBot="1" x14ac:dyDescent="0.35">
      <c r="B1284" s="17">
        <f>VLOOKUP($AC1284,LS_Coint_BD!$B$3:$D$1079,2)</f>
        <v>0</v>
      </c>
      <c r="C1284" s="87">
        <f>VLOOKUP($AC1284,LS_Coint_BD!$B$3:$D$1079,3)</f>
        <v>0</v>
      </c>
      <c r="D1284" s="68">
        <f t="shared" si="897"/>
        <v>0</v>
      </c>
      <c r="E1284" s="65">
        <f t="shared" si="898"/>
        <v>0</v>
      </c>
      <c r="F1284" s="69">
        <f t="shared" si="899"/>
        <v>0</v>
      </c>
      <c r="G1284" s="68">
        <f t="shared" si="900"/>
        <v>0</v>
      </c>
      <c r="H1284" s="65">
        <f t="shared" si="901"/>
        <v>0</v>
      </c>
      <c r="I1284" s="69">
        <f t="shared" si="902"/>
        <v>0</v>
      </c>
      <c r="J1284" s="68">
        <f t="shared" si="903"/>
        <v>0</v>
      </c>
      <c r="K1284" s="65">
        <f t="shared" si="904"/>
        <v>0</v>
      </c>
      <c r="L1284" s="69">
        <f t="shared" si="905"/>
        <v>0</v>
      </c>
      <c r="M1284" s="68">
        <f t="shared" si="906"/>
        <v>0</v>
      </c>
      <c r="N1284" s="65">
        <f t="shared" si="907"/>
        <v>0</v>
      </c>
      <c r="O1284" s="69">
        <f t="shared" si="908"/>
        <v>0</v>
      </c>
      <c r="P1284" s="68">
        <f t="shared" si="909"/>
        <v>0</v>
      </c>
      <c r="Q1284" s="65">
        <f t="shared" si="910"/>
        <v>0</v>
      </c>
      <c r="R1284" s="69">
        <f t="shared" si="911"/>
        <v>0</v>
      </c>
      <c r="S1284" s="68">
        <f t="shared" si="912"/>
        <v>0</v>
      </c>
      <c r="T1284" s="65">
        <f t="shared" si="913"/>
        <v>0</v>
      </c>
      <c r="U1284" s="69">
        <f t="shared" si="914"/>
        <v>0</v>
      </c>
      <c r="V1284" s="68">
        <f t="shared" si="915"/>
        <v>0</v>
      </c>
      <c r="W1284" s="65">
        <f t="shared" si="916"/>
        <v>0</v>
      </c>
      <c r="X1284" s="69">
        <f t="shared" si="917"/>
        <v>0</v>
      </c>
      <c r="Y1284" s="68">
        <f t="shared" si="918"/>
        <v>0</v>
      </c>
      <c r="Z1284" s="65">
        <f t="shared" si="919"/>
        <v>0</v>
      </c>
      <c r="AA1284" s="69">
        <f t="shared" si="920"/>
        <v>0</v>
      </c>
      <c r="AB1284" s="98">
        <f>SUMIF(BN1284:BU1284,"VERDADEIRO",BN$3:$BU1283)</f>
        <v>0</v>
      </c>
      <c r="AC1284" s="97">
        <f t="shared" si="896"/>
        <v>1281</v>
      </c>
      <c r="AD1284" s="89">
        <f>RTD("tryd.rtdserver",,"COT",B1284,"ULT")</f>
        <v>0</v>
      </c>
      <c r="AE1284" s="89">
        <f>RTD("tryd.rtdserver",,"COT",C1284,"ULT")</f>
        <v>0</v>
      </c>
      <c r="AF1284" s="89">
        <f>VLOOKUP($AC1284,LS_Coint_BD!$B$3:$AQ$1079,AF$2)*$AD1284+VLOOKUP($AC1284,LS_Coint_BD!$B$3:$AQ$1079,AF$2+1)</f>
        <v>0</v>
      </c>
      <c r="AG1284" s="89">
        <f>VLOOKUP($AC1284,LS_Coint_BD!$B$3:$AQ$1079,AG$2)*$AD1284+VLOOKUP($AC1284,LS_Coint_BD!$B$3:$AQ$1079,AG$2+1)</f>
        <v>0</v>
      </c>
      <c r="AH1284" s="89">
        <f>VLOOKUP($AC1284,LS_Coint_BD!$B$3:$AQ$1079,AH$2)*$AD1284+VLOOKUP($AC1284,LS_Coint_BD!$B$3:$AQ$1079,AH$2+1)</f>
        <v>0</v>
      </c>
      <c r="AI1284" s="89">
        <f>VLOOKUP($AC1284,LS_Coint_BD!$B$3:$AQ$1079,AI$2)*$AD1284+VLOOKUP($AC1284,LS_Coint_BD!$B$3:$AQ$1079,AI$2+1)</f>
        <v>0</v>
      </c>
      <c r="AJ1284" s="89">
        <f>VLOOKUP($AC1284,LS_Coint_BD!$B$3:$AQ$1079,AJ$2)*$AD1284+VLOOKUP($AC1284,LS_Coint_BD!$B$3:$AQ$1079,AJ$2+1)</f>
        <v>0</v>
      </c>
      <c r="AK1284" s="89">
        <f>VLOOKUP($AC1284,LS_Coint_BD!$B$3:$AQ$1079,AK$2)*$AD1284+VLOOKUP($AC1284,LS_Coint_BD!$B$3:$AQ$1079,AK$2+1)</f>
        <v>0</v>
      </c>
      <c r="AL1284" s="89">
        <f>VLOOKUP($AC1284,LS_Coint_BD!$B$3:$AQ$1079,AL$2)*$AD1284+VLOOKUP($AC1284,LS_Coint_BD!$B$3:$AQ$1079,AL$2+1)</f>
        <v>0</v>
      </c>
      <c r="AM1284" s="89">
        <f>VLOOKUP($AC1284,LS_Coint_BD!$B$3:$AQ$1079,AM$2)*$AD1284+VLOOKUP($AC1284,LS_Coint_BD!$B$3:$AQ$1079,AM$2+1)</f>
        <v>0</v>
      </c>
      <c r="AN1284" s="89">
        <f>VLOOKUP($AC1284,LS_Coint_BD!$B$3:$AQ$1079,AN$2)</f>
        <v>0</v>
      </c>
      <c r="AO1284" s="89">
        <f>VLOOKUP($AC1284,LS_Coint_BD!$B$3:$AQ$1079,AO$2)</f>
        <v>0</v>
      </c>
      <c r="AP1284" s="89">
        <f>VLOOKUP($AC1284,LS_Coint_BD!$B$3:$AQ$1079,AP$2)</f>
        <v>0</v>
      </c>
      <c r="AQ1284" s="89">
        <f>VLOOKUP($AC1284,LS_Coint_BD!$B$3:$AQ$1079,AQ$2)</f>
        <v>0</v>
      </c>
      <c r="AR1284" s="89">
        <f>VLOOKUP($AC1284,LS_Coint_BD!$B$3:$AQ$1079,AR$2)</f>
        <v>0</v>
      </c>
      <c r="AS1284" s="89">
        <f>VLOOKUP($AC1284,LS_Coint_BD!$B$3:$AQ$1079,AS$2)</f>
        <v>0</v>
      </c>
      <c r="AT1284" s="89">
        <f>VLOOKUP($AC1284,LS_Coint_BD!$B$3:$AQ$1079,AT$2)</f>
        <v>0</v>
      </c>
      <c r="AU1284" s="89">
        <f>VLOOKUP($AC1284,LS_Coint_BD!$B$3:$AQ$1079,AU$2)</f>
        <v>0</v>
      </c>
      <c r="AV1284" s="89">
        <f>VLOOKUP($AC1284,LS_Coint_BD!$B$3:$AQ$1079,AV$2)</f>
        <v>0</v>
      </c>
      <c r="AW1284" s="89">
        <f>VLOOKUP($AC1284,LS_Coint_BD!$B$3:$AQ$1079,AW$2)</f>
        <v>0</v>
      </c>
      <c r="AX1284" s="89">
        <f>VLOOKUP($AC1284,LS_Coint_BD!$B$3:$AQ$1079,AX$2)</f>
        <v>0</v>
      </c>
      <c r="AY1284" s="89">
        <f>VLOOKUP($AC1284,LS_Coint_BD!$B$3:$AQ$1079,AY$2)</f>
        <v>0</v>
      </c>
      <c r="AZ1284" s="89">
        <f>VLOOKUP($AC1284,LS_Coint_BD!$B$3:$AQ$1079,AZ$2)</f>
        <v>0</v>
      </c>
      <c r="BA1284" s="89">
        <f>VLOOKUP($AC1284,LS_Coint_BD!$B$3:$AQ$1079,BA$2)</f>
        <v>0</v>
      </c>
      <c r="BB1284" s="89">
        <f>VLOOKUP($AC1284,LS_Coint_BD!$B$3:$AQ$1079,BB$2)</f>
        <v>0</v>
      </c>
      <c r="BC1284" s="89">
        <f>VLOOKUP($AC1284,LS_Coint_BD!$B$3:$AQ$1079,BC$2)</f>
        <v>0</v>
      </c>
      <c r="BD1284" s="89">
        <f t="shared" si="921"/>
        <v>0</v>
      </c>
      <c r="BE1284" s="89">
        <f t="shared" si="922"/>
        <v>0</v>
      </c>
      <c r="BF1284" s="89">
        <f t="shared" si="923"/>
        <v>0</v>
      </c>
      <c r="BG1284" s="89">
        <f t="shared" si="924"/>
        <v>0</v>
      </c>
      <c r="BH1284" s="89">
        <f t="shared" si="925"/>
        <v>0</v>
      </c>
      <c r="BI1284" s="89">
        <f t="shared" si="926"/>
        <v>0</v>
      </c>
      <c r="BJ1284" s="89">
        <f t="shared" si="927"/>
        <v>0</v>
      </c>
      <c r="BK1284" s="89">
        <f t="shared" si="928"/>
        <v>0</v>
      </c>
      <c r="BL1284" s="89">
        <f t="shared" si="929"/>
        <v>0</v>
      </c>
      <c r="BM1284" s="89"/>
      <c r="BN1284" s="26" t="b">
        <f t="shared" si="930"/>
        <v>0</v>
      </c>
      <c r="BO1284" s="26" t="b">
        <f t="shared" si="931"/>
        <v>0</v>
      </c>
      <c r="BP1284" s="26" t="b">
        <f t="shared" si="932"/>
        <v>0</v>
      </c>
      <c r="BQ1284" s="26" t="b">
        <f t="shared" si="933"/>
        <v>0</v>
      </c>
      <c r="BR1284" s="26" t="b">
        <f t="shared" si="934"/>
        <v>0</v>
      </c>
      <c r="BS1284" s="26" t="b">
        <f t="shared" si="935"/>
        <v>0</v>
      </c>
      <c r="BT1284" s="26" t="b">
        <f t="shared" si="936"/>
        <v>0</v>
      </c>
      <c r="BU1284" s="26" t="b">
        <f t="shared" si="937"/>
        <v>0</v>
      </c>
    </row>
    <row r="1285" spans="2:73" ht="15" thickBot="1" x14ac:dyDescent="0.35">
      <c r="B1285" s="17">
        <f>VLOOKUP($AC1285,LS_Coint_BD!$B$3:$D$1079,2)</f>
        <v>0</v>
      </c>
      <c r="C1285" s="87">
        <f>VLOOKUP($AC1285,LS_Coint_BD!$B$3:$D$1079,3)</f>
        <v>0</v>
      </c>
      <c r="D1285" s="68">
        <f t="shared" si="897"/>
        <v>0</v>
      </c>
      <c r="E1285" s="65">
        <f t="shared" si="898"/>
        <v>0</v>
      </c>
      <c r="F1285" s="69">
        <f t="shared" si="899"/>
        <v>0</v>
      </c>
      <c r="G1285" s="68">
        <f t="shared" si="900"/>
        <v>0</v>
      </c>
      <c r="H1285" s="65">
        <f t="shared" si="901"/>
        <v>0</v>
      </c>
      <c r="I1285" s="69">
        <f t="shared" si="902"/>
        <v>0</v>
      </c>
      <c r="J1285" s="68">
        <f t="shared" si="903"/>
        <v>0</v>
      </c>
      <c r="K1285" s="65">
        <f t="shared" si="904"/>
        <v>0</v>
      </c>
      <c r="L1285" s="69">
        <f t="shared" si="905"/>
        <v>0</v>
      </c>
      <c r="M1285" s="68">
        <f t="shared" si="906"/>
        <v>0</v>
      </c>
      <c r="N1285" s="65">
        <f t="shared" si="907"/>
        <v>0</v>
      </c>
      <c r="O1285" s="69">
        <f t="shared" si="908"/>
        <v>0</v>
      </c>
      <c r="P1285" s="68">
        <f t="shared" si="909"/>
        <v>0</v>
      </c>
      <c r="Q1285" s="65">
        <f t="shared" si="910"/>
        <v>0</v>
      </c>
      <c r="R1285" s="69">
        <f t="shared" si="911"/>
        <v>0</v>
      </c>
      <c r="S1285" s="68">
        <f t="shared" si="912"/>
        <v>0</v>
      </c>
      <c r="T1285" s="65">
        <f t="shared" si="913"/>
        <v>0</v>
      </c>
      <c r="U1285" s="69">
        <f t="shared" si="914"/>
        <v>0</v>
      </c>
      <c r="V1285" s="68">
        <f t="shared" si="915"/>
        <v>0</v>
      </c>
      <c r="W1285" s="65">
        <f t="shared" si="916"/>
        <v>0</v>
      </c>
      <c r="X1285" s="69">
        <f t="shared" si="917"/>
        <v>0</v>
      </c>
      <c r="Y1285" s="68">
        <f t="shared" si="918"/>
        <v>0</v>
      </c>
      <c r="Z1285" s="65">
        <f t="shared" si="919"/>
        <v>0</v>
      </c>
      <c r="AA1285" s="69">
        <f t="shared" si="920"/>
        <v>0</v>
      </c>
      <c r="AB1285" s="98">
        <f>SUMIF(BN1285:BU1285,"VERDADEIRO",BN$3:$BU1284)</f>
        <v>0</v>
      </c>
      <c r="AC1285" s="97">
        <f t="shared" si="896"/>
        <v>1282</v>
      </c>
      <c r="AD1285" s="89">
        <f>RTD("tryd.rtdserver",,"COT",B1285,"ULT")</f>
        <v>0</v>
      </c>
      <c r="AE1285" s="89">
        <f>RTD("tryd.rtdserver",,"COT",C1285,"ULT")</f>
        <v>0</v>
      </c>
      <c r="AF1285" s="89">
        <f>VLOOKUP($AC1285,LS_Coint_BD!$B$3:$AQ$1079,AF$2)*$AD1285+VLOOKUP($AC1285,LS_Coint_BD!$B$3:$AQ$1079,AF$2+1)</f>
        <v>0</v>
      </c>
      <c r="AG1285" s="89">
        <f>VLOOKUP($AC1285,LS_Coint_BD!$B$3:$AQ$1079,AG$2)*$AD1285+VLOOKUP($AC1285,LS_Coint_BD!$B$3:$AQ$1079,AG$2+1)</f>
        <v>0</v>
      </c>
      <c r="AH1285" s="89">
        <f>VLOOKUP($AC1285,LS_Coint_BD!$B$3:$AQ$1079,AH$2)*$AD1285+VLOOKUP($AC1285,LS_Coint_BD!$B$3:$AQ$1079,AH$2+1)</f>
        <v>0</v>
      </c>
      <c r="AI1285" s="89">
        <f>VLOOKUP($AC1285,LS_Coint_BD!$B$3:$AQ$1079,AI$2)*$AD1285+VLOOKUP($AC1285,LS_Coint_BD!$B$3:$AQ$1079,AI$2+1)</f>
        <v>0</v>
      </c>
      <c r="AJ1285" s="89">
        <f>VLOOKUP($AC1285,LS_Coint_BD!$B$3:$AQ$1079,AJ$2)*$AD1285+VLOOKUP($AC1285,LS_Coint_BD!$B$3:$AQ$1079,AJ$2+1)</f>
        <v>0</v>
      </c>
      <c r="AK1285" s="89">
        <f>VLOOKUP($AC1285,LS_Coint_BD!$B$3:$AQ$1079,AK$2)*$AD1285+VLOOKUP($AC1285,LS_Coint_BD!$B$3:$AQ$1079,AK$2+1)</f>
        <v>0</v>
      </c>
      <c r="AL1285" s="89">
        <f>VLOOKUP($AC1285,LS_Coint_BD!$B$3:$AQ$1079,AL$2)*$AD1285+VLOOKUP($AC1285,LS_Coint_BD!$B$3:$AQ$1079,AL$2+1)</f>
        <v>0</v>
      </c>
      <c r="AM1285" s="89">
        <f>VLOOKUP($AC1285,LS_Coint_BD!$B$3:$AQ$1079,AM$2)*$AD1285+VLOOKUP($AC1285,LS_Coint_BD!$B$3:$AQ$1079,AM$2+1)</f>
        <v>0</v>
      </c>
      <c r="AN1285" s="89">
        <f>VLOOKUP($AC1285,LS_Coint_BD!$B$3:$AQ$1079,AN$2)</f>
        <v>0</v>
      </c>
      <c r="AO1285" s="89">
        <f>VLOOKUP($AC1285,LS_Coint_BD!$B$3:$AQ$1079,AO$2)</f>
        <v>0</v>
      </c>
      <c r="AP1285" s="89">
        <f>VLOOKUP($AC1285,LS_Coint_BD!$B$3:$AQ$1079,AP$2)</f>
        <v>0</v>
      </c>
      <c r="AQ1285" s="89">
        <f>VLOOKUP($AC1285,LS_Coint_BD!$B$3:$AQ$1079,AQ$2)</f>
        <v>0</v>
      </c>
      <c r="AR1285" s="89">
        <f>VLOOKUP($AC1285,LS_Coint_BD!$B$3:$AQ$1079,AR$2)</f>
        <v>0</v>
      </c>
      <c r="AS1285" s="89">
        <f>VLOOKUP($AC1285,LS_Coint_BD!$B$3:$AQ$1079,AS$2)</f>
        <v>0</v>
      </c>
      <c r="AT1285" s="89">
        <f>VLOOKUP($AC1285,LS_Coint_BD!$B$3:$AQ$1079,AT$2)</f>
        <v>0</v>
      </c>
      <c r="AU1285" s="89">
        <f>VLOOKUP($AC1285,LS_Coint_BD!$B$3:$AQ$1079,AU$2)</f>
        <v>0</v>
      </c>
      <c r="AV1285" s="89">
        <f>VLOOKUP($AC1285,LS_Coint_BD!$B$3:$AQ$1079,AV$2)</f>
        <v>0</v>
      </c>
      <c r="AW1285" s="89">
        <f>VLOOKUP($AC1285,LS_Coint_BD!$B$3:$AQ$1079,AW$2)</f>
        <v>0</v>
      </c>
      <c r="AX1285" s="89">
        <f>VLOOKUP($AC1285,LS_Coint_BD!$B$3:$AQ$1079,AX$2)</f>
        <v>0</v>
      </c>
      <c r="AY1285" s="89">
        <f>VLOOKUP($AC1285,LS_Coint_BD!$B$3:$AQ$1079,AY$2)</f>
        <v>0</v>
      </c>
      <c r="AZ1285" s="89">
        <f>VLOOKUP($AC1285,LS_Coint_BD!$B$3:$AQ$1079,AZ$2)</f>
        <v>0</v>
      </c>
      <c r="BA1285" s="89">
        <f>VLOOKUP($AC1285,LS_Coint_BD!$B$3:$AQ$1079,BA$2)</f>
        <v>0</v>
      </c>
      <c r="BB1285" s="89">
        <f>VLOOKUP($AC1285,LS_Coint_BD!$B$3:$AQ$1079,BB$2)</f>
        <v>0</v>
      </c>
      <c r="BC1285" s="89">
        <f>VLOOKUP($AC1285,LS_Coint_BD!$B$3:$AQ$1079,BC$2)</f>
        <v>0</v>
      </c>
      <c r="BD1285" s="89">
        <f t="shared" si="921"/>
        <v>0</v>
      </c>
      <c r="BE1285" s="89">
        <f t="shared" si="922"/>
        <v>0</v>
      </c>
      <c r="BF1285" s="89">
        <f t="shared" si="923"/>
        <v>0</v>
      </c>
      <c r="BG1285" s="89">
        <f t="shared" si="924"/>
        <v>0</v>
      </c>
      <c r="BH1285" s="89">
        <f t="shared" si="925"/>
        <v>0</v>
      </c>
      <c r="BI1285" s="89">
        <f t="shared" si="926"/>
        <v>0</v>
      </c>
      <c r="BJ1285" s="89">
        <f t="shared" si="927"/>
        <v>0</v>
      </c>
      <c r="BK1285" s="89">
        <f t="shared" si="928"/>
        <v>0</v>
      </c>
      <c r="BL1285" s="89">
        <f t="shared" si="929"/>
        <v>0</v>
      </c>
      <c r="BM1285" s="89"/>
      <c r="BN1285" s="26" t="b">
        <f t="shared" si="930"/>
        <v>0</v>
      </c>
      <c r="BO1285" s="26" t="b">
        <f t="shared" si="931"/>
        <v>0</v>
      </c>
      <c r="BP1285" s="26" t="b">
        <f t="shared" si="932"/>
        <v>0</v>
      </c>
      <c r="BQ1285" s="26" t="b">
        <f t="shared" si="933"/>
        <v>0</v>
      </c>
      <c r="BR1285" s="26" t="b">
        <f t="shared" si="934"/>
        <v>0</v>
      </c>
      <c r="BS1285" s="26" t="b">
        <f t="shared" si="935"/>
        <v>0</v>
      </c>
      <c r="BT1285" s="26" t="b">
        <f t="shared" si="936"/>
        <v>0</v>
      </c>
      <c r="BU1285" s="26" t="b">
        <f t="shared" si="937"/>
        <v>0</v>
      </c>
    </row>
    <row r="1286" spans="2:73" ht="15" thickBot="1" x14ac:dyDescent="0.35">
      <c r="B1286" s="17">
        <f>VLOOKUP($AC1286,LS_Coint_BD!$B$3:$D$1079,2)</f>
        <v>0</v>
      </c>
      <c r="C1286" s="87">
        <f>VLOOKUP($AC1286,LS_Coint_BD!$B$3:$D$1079,3)</f>
        <v>0</v>
      </c>
      <c r="D1286" s="68">
        <f t="shared" si="897"/>
        <v>0</v>
      </c>
      <c r="E1286" s="65">
        <f t="shared" si="898"/>
        <v>0</v>
      </c>
      <c r="F1286" s="69">
        <f t="shared" si="899"/>
        <v>0</v>
      </c>
      <c r="G1286" s="68">
        <f t="shared" si="900"/>
        <v>0</v>
      </c>
      <c r="H1286" s="65">
        <f t="shared" si="901"/>
        <v>0</v>
      </c>
      <c r="I1286" s="69">
        <f t="shared" si="902"/>
        <v>0</v>
      </c>
      <c r="J1286" s="68">
        <f t="shared" si="903"/>
        <v>0</v>
      </c>
      <c r="K1286" s="65">
        <f t="shared" si="904"/>
        <v>0</v>
      </c>
      <c r="L1286" s="69">
        <f t="shared" si="905"/>
        <v>0</v>
      </c>
      <c r="M1286" s="68">
        <f t="shared" si="906"/>
        <v>0</v>
      </c>
      <c r="N1286" s="65">
        <f t="shared" si="907"/>
        <v>0</v>
      </c>
      <c r="O1286" s="69">
        <f t="shared" si="908"/>
        <v>0</v>
      </c>
      <c r="P1286" s="68">
        <f t="shared" si="909"/>
        <v>0</v>
      </c>
      <c r="Q1286" s="65">
        <f t="shared" si="910"/>
        <v>0</v>
      </c>
      <c r="R1286" s="69">
        <f t="shared" si="911"/>
        <v>0</v>
      </c>
      <c r="S1286" s="68">
        <f t="shared" si="912"/>
        <v>0</v>
      </c>
      <c r="T1286" s="65">
        <f t="shared" si="913"/>
        <v>0</v>
      </c>
      <c r="U1286" s="69">
        <f t="shared" si="914"/>
        <v>0</v>
      </c>
      <c r="V1286" s="68">
        <f t="shared" si="915"/>
        <v>0</v>
      </c>
      <c r="W1286" s="65">
        <f t="shared" si="916"/>
        <v>0</v>
      </c>
      <c r="X1286" s="69">
        <f t="shared" si="917"/>
        <v>0</v>
      </c>
      <c r="Y1286" s="68">
        <f t="shared" si="918"/>
        <v>0</v>
      </c>
      <c r="Z1286" s="65">
        <f t="shared" si="919"/>
        <v>0</v>
      </c>
      <c r="AA1286" s="69">
        <f t="shared" si="920"/>
        <v>0</v>
      </c>
      <c r="AB1286" s="98">
        <f>SUMIF(BN1286:BU1286,"VERDADEIRO",BN$3:$BU1285)</f>
        <v>0</v>
      </c>
      <c r="AC1286" s="97">
        <f t="shared" ref="AC1286:AC1349" si="938">AC1285+1</f>
        <v>1283</v>
      </c>
      <c r="AD1286" s="89">
        <f>RTD("tryd.rtdserver",,"COT",B1286,"ULT")</f>
        <v>0</v>
      </c>
      <c r="AE1286" s="89">
        <f>RTD("tryd.rtdserver",,"COT",C1286,"ULT")</f>
        <v>0</v>
      </c>
      <c r="AF1286" s="89">
        <f>VLOOKUP($AC1286,LS_Coint_BD!$B$3:$AQ$1079,AF$2)*$AD1286+VLOOKUP($AC1286,LS_Coint_BD!$B$3:$AQ$1079,AF$2+1)</f>
        <v>0</v>
      </c>
      <c r="AG1286" s="89">
        <f>VLOOKUP($AC1286,LS_Coint_BD!$B$3:$AQ$1079,AG$2)*$AD1286+VLOOKUP($AC1286,LS_Coint_BD!$B$3:$AQ$1079,AG$2+1)</f>
        <v>0</v>
      </c>
      <c r="AH1286" s="89">
        <f>VLOOKUP($AC1286,LS_Coint_BD!$B$3:$AQ$1079,AH$2)*$AD1286+VLOOKUP($AC1286,LS_Coint_BD!$B$3:$AQ$1079,AH$2+1)</f>
        <v>0</v>
      </c>
      <c r="AI1286" s="89">
        <f>VLOOKUP($AC1286,LS_Coint_BD!$B$3:$AQ$1079,AI$2)*$AD1286+VLOOKUP($AC1286,LS_Coint_BD!$B$3:$AQ$1079,AI$2+1)</f>
        <v>0</v>
      </c>
      <c r="AJ1286" s="89">
        <f>VLOOKUP($AC1286,LS_Coint_BD!$B$3:$AQ$1079,AJ$2)*$AD1286+VLOOKUP($AC1286,LS_Coint_BD!$B$3:$AQ$1079,AJ$2+1)</f>
        <v>0</v>
      </c>
      <c r="AK1286" s="89">
        <f>VLOOKUP($AC1286,LS_Coint_BD!$B$3:$AQ$1079,AK$2)*$AD1286+VLOOKUP($AC1286,LS_Coint_BD!$B$3:$AQ$1079,AK$2+1)</f>
        <v>0</v>
      </c>
      <c r="AL1286" s="89">
        <f>VLOOKUP($AC1286,LS_Coint_BD!$B$3:$AQ$1079,AL$2)*$AD1286+VLOOKUP($AC1286,LS_Coint_BD!$B$3:$AQ$1079,AL$2+1)</f>
        <v>0</v>
      </c>
      <c r="AM1286" s="89">
        <f>VLOOKUP($AC1286,LS_Coint_BD!$B$3:$AQ$1079,AM$2)*$AD1286+VLOOKUP($AC1286,LS_Coint_BD!$B$3:$AQ$1079,AM$2+1)</f>
        <v>0</v>
      </c>
      <c r="AN1286" s="89">
        <f>VLOOKUP($AC1286,LS_Coint_BD!$B$3:$AQ$1079,AN$2)</f>
        <v>0</v>
      </c>
      <c r="AO1286" s="89">
        <f>VLOOKUP($AC1286,LS_Coint_BD!$B$3:$AQ$1079,AO$2)</f>
        <v>0</v>
      </c>
      <c r="AP1286" s="89">
        <f>VLOOKUP($AC1286,LS_Coint_BD!$B$3:$AQ$1079,AP$2)</f>
        <v>0</v>
      </c>
      <c r="AQ1286" s="89">
        <f>VLOOKUP($AC1286,LS_Coint_BD!$B$3:$AQ$1079,AQ$2)</f>
        <v>0</v>
      </c>
      <c r="AR1286" s="89">
        <f>VLOOKUP($AC1286,LS_Coint_BD!$B$3:$AQ$1079,AR$2)</f>
        <v>0</v>
      </c>
      <c r="AS1286" s="89">
        <f>VLOOKUP($AC1286,LS_Coint_BD!$B$3:$AQ$1079,AS$2)</f>
        <v>0</v>
      </c>
      <c r="AT1286" s="89">
        <f>VLOOKUP($AC1286,LS_Coint_BD!$B$3:$AQ$1079,AT$2)</f>
        <v>0</v>
      </c>
      <c r="AU1286" s="89">
        <f>VLOOKUP($AC1286,LS_Coint_BD!$B$3:$AQ$1079,AU$2)</f>
        <v>0</v>
      </c>
      <c r="AV1286" s="89">
        <f>VLOOKUP($AC1286,LS_Coint_BD!$B$3:$AQ$1079,AV$2)</f>
        <v>0</v>
      </c>
      <c r="AW1286" s="89">
        <f>VLOOKUP($AC1286,LS_Coint_BD!$B$3:$AQ$1079,AW$2)</f>
        <v>0</v>
      </c>
      <c r="AX1286" s="89">
        <f>VLOOKUP($AC1286,LS_Coint_BD!$B$3:$AQ$1079,AX$2)</f>
        <v>0</v>
      </c>
      <c r="AY1286" s="89">
        <f>VLOOKUP($AC1286,LS_Coint_BD!$B$3:$AQ$1079,AY$2)</f>
        <v>0</v>
      </c>
      <c r="AZ1286" s="89">
        <f>VLOOKUP($AC1286,LS_Coint_BD!$B$3:$AQ$1079,AZ$2)</f>
        <v>0</v>
      </c>
      <c r="BA1286" s="89">
        <f>VLOOKUP($AC1286,LS_Coint_BD!$B$3:$AQ$1079,BA$2)</f>
        <v>0</v>
      </c>
      <c r="BB1286" s="89">
        <f>VLOOKUP($AC1286,LS_Coint_BD!$B$3:$AQ$1079,BB$2)</f>
        <v>0</v>
      </c>
      <c r="BC1286" s="89">
        <f>VLOOKUP($AC1286,LS_Coint_BD!$B$3:$AQ$1079,BC$2)</f>
        <v>0</v>
      </c>
      <c r="BD1286" s="89">
        <f t="shared" si="921"/>
        <v>0</v>
      </c>
      <c r="BE1286" s="89">
        <f t="shared" si="922"/>
        <v>0</v>
      </c>
      <c r="BF1286" s="89">
        <f t="shared" si="923"/>
        <v>0</v>
      </c>
      <c r="BG1286" s="89">
        <f t="shared" si="924"/>
        <v>0</v>
      </c>
      <c r="BH1286" s="89">
        <f t="shared" si="925"/>
        <v>0</v>
      </c>
      <c r="BI1286" s="89">
        <f t="shared" si="926"/>
        <v>0</v>
      </c>
      <c r="BJ1286" s="89">
        <f t="shared" si="927"/>
        <v>0</v>
      </c>
      <c r="BK1286" s="89">
        <f t="shared" si="928"/>
        <v>0</v>
      </c>
      <c r="BL1286" s="89">
        <f t="shared" si="929"/>
        <v>0</v>
      </c>
      <c r="BM1286" s="89"/>
      <c r="BN1286" s="26" t="b">
        <f t="shared" si="930"/>
        <v>0</v>
      </c>
      <c r="BO1286" s="26" t="b">
        <f t="shared" si="931"/>
        <v>0</v>
      </c>
      <c r="BP1286" s="26" t="b">
        <f t="shared" si="932"/>
        <v>0</v>
      </c>
      <c r="BQ1286" s="26" t="b">
        <f t="shared" si="933"/>
        <v>0</v>
      </c>
      <c r="BR1286" s="26" t="b">
        <f t="shared" si="934"/>
        <v>0</v>
      </c>
      <c r="BS1286" s="26" t="b">
        <f t="shared" si="935"/>
        <v>0</v>
      </c>
      <c r="BT1286" s="26" t="b">
        <f t="shared" si="936"/>
        <v>0</v>
      </c>
      <c r="BU1286" s="26" t="b">
        <f t="shared" si="937"/>
        <v>0</v>
      </c>
    </row>
    <row r="1287" spans="2:73" ht="15" thickBot="1" x14ac:dyDescent="0.35">
      <c r="B1287" s="17">
        <f>VLOOKUP($AC1287,LS_Coint_BD!$B$3:$D$1079,2)</f>
        <v>0</v>
      </c>
      <c r="C1287" s="87">
        <f>VLOOKUP($AC1287,LS_Coint_BD!$B$3:$D$1079,3)</f>
        <v>0</v>
      </c>
      <c r="D1287" s="68">
        <f t="shared" si="897"/>
        <v>0</v>
      </c>
      <c r="E1287" s="65">
        <f t="shared" si="898"/>
        <v>0</v>
      </c>
      <c r="F1287" s="69">
        <f t="shared" si="899"/>
        <v>0</v>
      </c>
      <c r="G1287" s="68">
        <f t="shared" si="900"/>
        <v>0</v>
      </c>
      <c r="H1287" s="65">
        <f t="shared" si="901"/>
        <v>0</v>
      </c>
      <c r="I1287" s="69">
        <f t="shared" si="902"/>
        <v>0</v>
      </c>
      <c r="J1287" s="68">
        <f t="shared" si="903"/>
        <v>0</v>
      </c>
      <c r="K1287" s="65">
        <f t="shared" si="904"/>
        <v>0</v>
      </c>
      <c r="L1287" s="69">
        <f t="shared" si="905"/>
        <v>0</v>
      </c>
      <c r="M1287" s="68">
        <f t="shared" si="906"/>
        <v>0</v>
      </c>
      <c r="N1287" s="65">
        <f t="shared" si="907"/>
        <v>0</v>
      </c>
      <c r="O1287" s="69">
        <f t="shared" si="908"/>
        <v>0</v>
      </c>
      <c r="P1287" s="68">
        <f t="shared" si="909"/>
        <v>0</v>
      </c>
      <c r="Q1287" s="65">
        <f t="shared" si="910"/>
        <v>0</v>
      </c>
      <c r="R1287" s="69">
        <f t="shared" si="911"/>
        <v>0</v>
      </c>
      <c r="S1287" s="68">
        <f t="shared" si="912"/>
        <v>0</v>
      </c>
      <c r="T1287" s="65">
        <f t="shared" si="913"/>
        <v>0</v>
      </c>
      <c r="U1287" s="69">
        <f t="shared" si="914"/>
        <v>0</v>
      </c>
      <c r="V1287" s="68">
        <f t="shared" si="915"/>
        <v>0</v>
      </c>
      <c r="W1287" s="65">
        <f t="shared" si="916"/>
        <v>0</v>
      </c>
      <c r="X1287" s="69">
        <f t="shared" si="917"/>
        <v>0</v>
      </c>
      <c r="Y1287" s="68">
        <f t="shared" si="918"/>
        <v>0</v>
      </c>
      <c r="Z1287" s="65">
        <f t="shared" si="919"/>
        <v>0</v>
      </c>
      <c r="AA1287" s="69">
        <f t="shared" si="920"/>
        <v>0</v>
      </c>
      <c r="AB1287" s="98">
        <f>SUMIF(BN1287:BU1287,"VERDADEIRO",BN$3:$BU1286)</f>
        <v>0</v>
      </c>
      <c r="AC1287" s="97">
        <f t="shared" si="938"/>
        <v>1284</v>
      </c>
      <c r="AD1287" s="89">
        <f>RTD("tryd.rtdserver",,"COT",B1287,"ULT")</f>
        <v>0</v>
      </c>
      <c r="AE1287" s="89">
        <f>RTD("tryd.rtdserver",,"COT",C1287,"ULT")</f>
        <v>0</v>
      </c>
      <c r="AF1287" s="89">
        <f>VLOOKUP($AC1287,LS_Coint_BD!$B$3:$AQ$1079,AF$2)*$AD1287+VLOOKUP($AC1287,LS_Coint_BD!$B$3:$AQ$1079,AF$2+1)</f>
        <v>0</v>
      </c>
      <c r="AG1287" s="89">
        <f>VLOOKUP($AC1287,LS_Coint_BD!$B$3:$AQ$1079,AG$2)*$AD1287+VLOOKUP($AC1287,LS_Coint_BD!$B$3:$AQ$1079,AG$2+1)</f>
        <v>0</v>
      </c>
      <c r="AH1287" s="89">
        <f>VLOOKUP($AC1287,LS_Coint_BD!$B$3:$AQ$1079,AH$2)*$AD1287+VLOOKUP($AC1287,LS_Coint_BD!$B$3:$AQ$1079,AH$2+1)</f>
        <v>0</v>
      </c>
      <c r="AI1287" s="89">
        <f>VLOOKUP($AC1287,LS_Coint_BD!$B$3:$AQ$1079,AI$2)*$AD1287+VLOOKUP($AC1287,LS_Coint_BD!$B$3:$AQ$1079,AI$2+1)</f>
        <v>0</v>
      </c>
      <c r="AJ1287" s="89">
        <f>VLOOKUP($AC1287,LS_Coint_BD!$B$3:$AQ$1079,AJ$2)*$AD1287+VLOOKUP($AC1287,LS_Coint_BD!$B$3:$AQ$1079,AJ$2+1)</f>
        <v>0</v>
      </c>
      <c r="AK1287" s="89">
        <f>VLOOKUP($AC1287,LS_Coint_BD!$B$3:$AQ$1079,AK$2)*$AD1287+VLOOKUP($AC1287,LS_Coint_BD!$B$3:$AQ$1079,AK$2+1)</f>
        <v>0</v>
      </c>
      <c r="AL1287" s="89">
        <f>VLOOKUP($AC1287,LS_Coint_BD!$B$3:$AQ$1079,AL$2)*$AD1287+VLOOKUP($AC1287,LS_Coint_BD!$B$3:$AQ$1079,AL$2+1)</f>
        <v>0</v>
      </c>
      <c r="AM1287" s="89">
        <f>VLOOKUP($AC1287,LS_Coint_BD!$B$3:$AQ$1079,AM$2)*$AD1287+VLOOKUP($AC1287,LS_Coint_BD!$B$3:$AQ$1079,AM$2+1)</f>
        <v>0</v>
      </c>
      <c r="AN1287" s="89">
        <f>VLOOKUP($AC1287,LS_Coint_BD!$B$3:$AQ$1079,AN$2)</f>
        <v>0</v>
      </c>
      <c r="AO1287" s="89">
        <f>VLOOKUP($AC1287,LS_Coint_BD!$B$3:$AQ$1079,AO$2)</f>
        <v>0</v>
      </c>
      <c r="AP1287" s="89">
        <f>VLOOKUP($AC1287,LS_Coint_BD!$B$3:$AQ$1079,AP$2)</f>
        <v>0</v>
      </c>
      <c r="AQ1287" s="89">
        <f>VLOOKUP($AC1287,LS_Coint_BD!$B$3:$AQ$1079,AQ$2)</f>
        <v>0</v>
      </c>
      <c r="AR1287" s="89">
        <f>VLOOKUP($AC1287,LS_Coint_BD!$B$3:$AQ$1079,AR$2)</f>
        <v>0</v>
      </c>
      <c r="AS1287" s="89">
        <f>VLOOKUP($AC1287,LS_Coint_BD!$B$3:$AQ$1079,AS$2)</f>
        <v>0</v>
      </c>
      <c r="AT1287" s="89">
        <f>VLOOKUP($AC1287,LS_Coint_BD!$B$3:$AQ$1079,AT$2)</f>
        <v>0</v>
      </c>
      <c r="AU1287" s="89">
        <f>VLOOKUP($AC1287,LS_Coint_BD!$B$3:$AQ$1079,AU$2)</f>
        <v>0</v>
      </c>
      <c r="AV1287" s="89">
        <f>VLOOKUP($AC1287,LS_Coint_BD!$B$3:$AQ$1079,AV$2)</f>
        <v>0</v>
      </c>
      <c r="AW1287" s="89">
        <f>VLOOKUP($AC1287,LS_Coint_BD!$B$3:$AQ$1079,AW$2)</f>
        <v>0</v>
      </c>
      <c r="AX1287" s="89">
        <f>VLOOKUP($AC1287,LS_Coint_BD!$B$3:$AQ$1079,AX$2)</f>
        <v>0</v>
      </c>
      <c r="AY1287" s="89">
        <f>VLOOKUP($AC1287,LS_Coint_BD!$B$3:$AQ$1079,AY$2)</f>
        <v>0</v>
      </c>
      <c r="AZ1287" s="89">
        <f>VLOOKUP($AC1287,LS_Coint_BD!$B$3:$AQ$1079,AZ$2)</f>
        <v>0</v>
      </c>
      <c r="BA1287" s="89">
        <f>VLOOKUP($AC1287,LS_Coint_BD!$B$3:$AQ$1079,BA$2)</f>
        <v>0</v>
      </c>
      <c r="BB1287" s="89">
        <f>VLOOKUP($AC1287,LS_Coint_BD!$B$3:$AQ$1079,BB$2)</f>
        <v>0</v>
      </c>
      <c r="BC1287" s="89">
        <f>VLOOKUP($AC1287,LS_Coint_BD!$B$3:$AQ$1079,BC$2)</f>
        <v>0</v>
      </c>
      <c r="BD1287" s="89">
        <f t="shared" si="921"/>
        <v>0</v>
      </c>
      <c r="BE1287" s="89">
        <f t="shared" si="922"/>
        <v>0</v>
      </c>
      <c r="BF1287" s="89">
        <f t="shared" si="923"/>
        <v>0</v>
      </c>
      <c r="BG1287" s="89">
        <f t="shared" si="924"/>
        <v>0</v>
      </c>
      <c r="BH1287" s="89">
        <f t="shared" si="925"/>
        <v>0</v>
      </c>
      <c r="BI1287" s="89">
        <f t="shared" si="926"/>
        <v>0</v>
      </c>
      <c r="BJ1287" s="89">
        <f t="shared" si="927"/>
        <v>0</v>
      </c>
      <c r="BK1287" s="89">
        <f t="shared" si="928"/>
        <v>0</v>
      </c>
      <c r="BL1287" s="89">
        <f t="shared" si="929"/>
        <v>0</v>
      </c>
      <c r="BM1287" s="89"/>
      <c r="BN1287" s="26" t="b">
        <f t="shared" si="930"/>
        <v>0</v>
      </c>
      <c r="BO1287" s="26" t="b">
        <f t="shared" si="931"/>
        <v>0</v>
      </c>
      <c r="BP1287" s="26" t="b">
        <f t="shared" si="932"/>
        <v>0</v>
      </c>
      <c r="BQ1287" s="26" t="b">
        <f t="shared" si="933"/>
        <v>0</v>
      </c>
      <c r="BR1287" s="26" t="b">
        <f t="shared" si="934"/>
        <v>0</v>
      </c>
      <c r="BS1287" s="26" t="b">
        <f t="shared" si="935"/>
        <v>0</v>
      </c>
      <c r="BT1287" s="26" t="b">
        <f t="shared" si="936"/>
        <v>0</v>
      </c>
      <c r="BU1287" s="26" t="b">
        <f t="shared" si="937"/>
        <v>0</v>
      </c>
    </row>
    <row r="1288" spans="2:73" ht="15" thickBot="1" x14ac:dyDescent="0.35">
      <c r="B1288" s="17">
        <f>VLOOKUP($AC1288,LS_Coint_BD!$B$3:$D$1079,2)</f>
        <v>0</v>
      </c>
      <c r="C1288" s="87">
        <f>VLOOKUP($AC1288,LS_Coint_BD!$B$3:$D$1079,3)</f>
        <v>0</v>
      </c>
      <c r="D1288" s="68">
        <f t="shared" si="897"/>
        <v>0</v>
      </c>
      <c r="E1288" s="65">
        <f t="shared" si="898"/>
        <v>0</v>
      </c>
      <c r="F1288" s="69">
        <f t="shared" si="899"/>
        <v>0</v>
      </c>
      <c r="G1288" s="68">
        <f t="shared" si="900"/>
        <v>0</v>
      </c>
      <c r="H1288" s="65">
        <f t="shared" si="901"/>
        <v>0</v>
      </c>
      <c r="I1288" s="69">
        <f t="shared" si="902"/>
        <v>0</v>
      </c>
      <c r="J1288" s="68">
        <f t="shared" si="903"/>
        <v>0</v>
      </c>
      <c r="K1288" s="65">
        <f t="shared" si="904"/>
        <v>0</v>
      </c>
      <c r="L1288" s="69">
        <f t="shared" si="905"/>
        <v>0</v>
      </c>
      <c r="M1288" s="68">
        <f t="shared" si="906"/>
        <v>0</v>
      </c>
      <c r="N1288" s="65">
        <f t="shared" si="907"/>
        <v>0</v>
      </c>
      <c r="O1288" s="69">
        <f t="shared" si="908"/>
        <v>0</v>
      </c>
      <c r="P1288" s="68">
        <f t="shared" si="909"/>
        <v>0</v>
      </c>
      <c r="Q1288" s="65">
        <f t="shared" si="910"/>
        <v>0</v>
      </c>
      <c r="R1288" s="69">
        <f t="shared" si="911"/>
        <v>0</v>
      </c>
      <c r="S1288" s="68">
        <f t="shared" si="912"/>
        <v>0</v>
      </c>
      <c r="T1288" s="65">
        <f t="shared" si="913"/>
        <v>0</v>
      </c>
      <c r="U1288" s="69">
        <f t="shared" si="914"/>
        <v>0</v>
      </c>
      <c r="V1288" s="68">
        <f t="shared" si="915"/>
        <v>0</v>
      </c>
      <c r="W1288" s="65">
        <f t="shared" si="916"/>
        <v>0</v>
      </c>
      <c r="X1288" s="69">
        <f t="shared" si="917"/>
        <v>0</v>
      </c>
      <c r="Y1288" s="68">
        <f t="shared" si="918"/>
        <v>0</v>
      </c>
      <c r="Z1288" s="65">
        <f t="shared" si="919"/>
        <v>0</v>
      </c>
      <c r="AA1288" s="69">
        <f t="shared" si="920"/>
        <v>0</v>
      </c>
      <c r="AB1288" s="98">
        <f>SUMIF(BN1288:BU1288,"VERDADEIRO",BN$3:$BU1287)</f>
        <v>0</v>
      </c>
      <c r="AC1288" s="97">
        <f t="shared" si="938"/>
        <v>1285</v>
      </c>
      <c r="AD1288" s="89">
        <f>RTD("tryd.rtdserver",,"COT",B1288,"ULT")</f>
        <v>0</v>
      </c>
      <c r="AE1288" s="89">
        <f>RTD("tryd.rtdserver",,"COT",C1288,"ULT")</f>
        <v>0</v>
      </c>
      <c r="AF1288" s="89">
        <f>VLOOKUP($AC1288,LS_Coint_BD!$B$3:$AQ$1079,AF$2)*$AD1288+VLOOKUP($AC1288,LS_Coint_BD!$B$3:$AQ$1079,AF$2+1)</f>
        <v>0</v>
      </c>
      <c r="AG1288" s="89">
        <f>VLOOKUP($AC1288,LS_Coint_BD!$B$3:$AQ$1079,AG$2)*$AD1288+VLOOKUP($AC1288,LS_Coint_BD!$B$3:$AQ$1079,AG$2+1)</f>
        <v>0</v>
      </c>
      <c r="AH1288" s="89">
        <f>VLOOKUP($AC1288,LS_Coint_BD!$B$3:$AQ$1079,AH$2)*$AD1288+VLOOKUP($AC1288,LS_Coint_BD!$B$3:$AQ$1079,AH$2+1)</f>
        <v>0</v>
      </c>
      <c r="AI1288" s="89">
        <f>VLOOKUP($AC1288,LS_Coint_BD!$B$3:$AQ$1079,AI$2)*$AD1288+VLOOKUP($AC1288,LS_Coint_BD!$B$3:$AQ$1079,AI$2+1)</f>
        <v>0</v>
      </c>
      <c r="AJ1288" s="89">
        <f>VLOOKUP($AC1288,LS_Coint_BD!$B$3:$AQ$1079,AJ$2)*$AD1288+VLOOKUP($AC1288,LS_Coint_BD!$B$3:$AQ$1079,AJ$2+1)</f>
        <v>0</v>
      </c>
      <c r="AK1288" s="89">
        <f>VLOOKUP($AC1288,LS_Coint_BD!$B$3:$AQ$1079,AK$2)*$AD1288+VLOOKUP($AC1288,LS_Coint_BD!$B$3:$AQ$1079,AK$2+1)</f>
        <v>0</v>
      </c>
      <c r="AL1288" s="89">
        <f>VLOOKUP($AC1288,LS_Coint_BD!$B$3:$AQ$1079,AL$2)*$AD1288+VLOOKUP($AC1288,LS_Coint_BD!$B$3:$AQ$1079,AL$2+1)</f>
        <v>0</v>
      </c>
      <c r="AM1288" s="89">
        <f>VLOOKUP($AC1288,LS_Coint_BD!$B$3:$AQ$1079,AM$2)*$AD1288+VLOOKUP($AC1288,LS_Coint_BD!$B$3:$AQ$1079,AM$2+1)</f>
        <v>0</v>
      </c>
      <c r="AN1288" s="89">
        <f>VLOOKUP($AC1288,LS_Coint_BD!$B$3:$AQ$1079,AN$2)</f>
        <v>0</v>
      </c>
      <c r="AO1288" s="89">
        <f>VLOOKUP($AC1288,LS_Coint_BD!$B$3:$AQ$1079,AO$2)</f>
        <v>0</v>
      </c>
      <c r="AP1288" s="89">
        <f>VLOOKUP($AC1288,LS_Coint_BD!$B$3:$AQ$1079,AP$2)</f>
        <v>0</v>
      </c>
      <c r="AQ1288" s="89">
        <f>VLOOKUP($AC1288,LS_Coint_BD!$B$3:$AQ$1079,AQ$2)</f>
        <v>0</v>
      </c>
      <c r="AR1288" s="89">
        <f>VLOOKUP($AC1288,LS_Coint_BD!$B$3:$AQ$1079,AR$2)</f>
        <v>0</v>
      </c>
      <c r="AS1288" s="89">
        <f>VLOOKUP($AC1288,LS_Coint_BD!$B$3:$AQ$1079,AS$2)</f>
        <v>0</v>
      </c>
      <c r="AT1288" s="89">
        <f>VLOOKUP($AC1288,LS_Coint_BD!$B$3:$AQ$1079,AT$2)</f>
        <v>0</v>
      </c>
      <c r="AU1288" s="89">
        <f>VLOOKUP($AC1288,LS_Coint_BD!$B$3:$AQ$1079,AU$2)</f>
        <v>0</v>
      </c>
      <c r="AV1288" s="89">
        <f>VLOOKUP($AC1288,LS_Coint_BD!$B$3:$AQ$1079,AV$2)</f>
        <v>0</v>
      </c>
      <c r="AW1288" s="89">
        <f>VLOOKUP($AC1288,LS_Coint_BD!$B$3:$AQ$1079,AW$2)</f>
        <v>0</v>
      </c>
      <c r="AX1288" s="89">
        <f>VLOOKUP($AC1288,LS_Coint_BD!$B$3:$AQ$1079,AX$2)</f>
        <v>0</v>
      </c>
      <c r="AY1288" s="89">
        <f>VLOOKUP($AC1288,LS_Coint_BD!$B$3:$AQ$1079,AY$2)</f>
        <v>0</v>
      </c>
      <c r="AZ1288" s="89">
        <f>VLOOKUP($AC1288,LS_Coint_BD!$B$3:$AQ$1079,AZ$2)</f>
        <v>0</v>
      </c>
      <c r="BA1288" s="89">
        <f>VLOOKUP($AC1288,LS_Coint_BD!$B$3:$AQ$1079,BA$2)</f>
        <v>0</v>
      </c>
      <c r="BB1288" s="89">
        <f>VLOOKUP($AC1288,LS_Coint_BD!$B$3:$AQ$1079,BB$2)</f>
        <v>0</v>
      </c>
      <c r="BC1288" s="89">
        <f>VLOOKUP($AC1288,LS_Coint_BD!$B$3:$AQ$1079,BC$2)</f>
        <v>0</v>
      </c>
      <c r="BD1288" s="89">
        <f t="shared" si="921"/>
        <v>0</v>
      </c>
      <c r="BE1288" s="89">
        <f t="shared" si="922"/>
        <v>0</v>
      </c>
      <c r="BF1288" s="89">
        <f t="shared" si="923"/>
        <v>0</v>
      </c>
      <c r="BG1288" s="89">
        <f t="shared" si="924"/>
        <v>0</v>
      </c>
      <c r="BH1288" s="89">
        <f t="shared" si="925"/>
        <v>0</v>
      </c>
      <c r="BI1288" s="89">
        <f t="shared" si="926"/>
        <v>0</v>
      </c>
      <c r="BJ1288" s="89">
        <f t="shared" si="927"/>
        <v>0</v>
      </c>
      <c r="BK1288" s="89">
        <f t="shared" si="928"/>
        <v>0</v>
      </c>
      <c r="BL1288" s="89">
        <f t="shared" si="929"/>
        <v>0</v>
      </c>
      <c r="BM1288" s="89"/>
      <c r="BN1288" s="26" t="b">
        <f t="shared" si="930"/>
        <v>0</v>
      </c>
      <c r="BO1288" s="26" t="b">
        <f t="shared" si="931"/>
        <v>0</v>
      </c>
      <c r="BP1288" s="26" t="b">
        <f t="shared" si="932"/>
        <v>0</v>
      </c>
      <c r="BQ1288" s="26" t="b">
        <f t="shared" si="933"/>
        <v>0</v>
      </c>
      <c r="BR1288" s="26" t="b">
        <f t="shared" si="934"/>
        <v>0</v>
      </c>
      <c r="BS1288" s="26" t="b">
        <f t="shared" si="935"/>
        <v>0</v>
      </c>
      <c r="BT1288" s="26" t="b">
        <f t="shared" si="936"/>
        <v>0</v>
      </c>
      <c r="BU1288" s="26" t="b">
        <f t="shared" si="937"/>
        <v>0</v>
      </c>
    </row>
    <row r="1289" spans="2:73" ht="15" thickBot="1" x14ac:dyDescent="0.35">
      <c r="B1289" s="17">
        <f>VLOOKUP($AC1289,LS_Coint_BD!$B$3:$D$1079,2)</f>
        <v>0</v>
      </c>
      <c r="C1289" s="87">
        <f>VLOOKUP($AC1289,LS_Coint_BD!$B$3:$D$1079,3)</f>
        <v>0</v>
      </c>
      <c r="D1289" s="68">
        <f t="shared" si="897"/>
        <v>0</v>
      </c>
      <c r="E1289" s="65">
        <f t="shared" si="898"/>
        <v>0</v>
      </c>
      <c r="F1289" s="69">
        <f t="shared" si="899"/>
        <v>0</v>
      </c>
      <c r="G1289" s="68">
        <f t="shared" si="900"/>
        <v>0</v>
      </c>
      <c r="H1289" s="65">
        <f t="shared" si="901"/>
        <v>0</v>
      </c>
      <c r="I1289" s="69">
        <f t="shared" si="902"/>
        <v>0</v>
      </c>
      <c r="J1289" s="68">
        <f t="shared" si="903"/>
        <v>0</v>
      </c>
      <c r="K1289" s="65">
        <f t="shared" si="904"/>
        <v>0</v>
      </c>
      <c r="L1289" s="69">
        <f t="shared" si="905"/>
        <v>0</v>
      </c>
      <c r="M1289" s="68">
        <f t="shared" si="906"/>
        <v>0</v>
      </c>
      <c r="N1289" s="65">
        <f t="shared" si="907"/>
        <v>0</v>
      </c>
      <c r="O1289" s="69">
        <f t="shared" si="908"/>
        <v>0</v>
      </c>
      <c r="P1289" s="68">
        <f t="shared" si="909"/>
        <v>0</v>
      </c>
      <c r="Q1289" s="65">
        <f t="shared" si="910"/>
        <v>0</v>
      </c>
      <c r="R1289" s="69">
        <f t="shared" si="911"/>
        <v>0</v>
      </c>
      <c r="S1289" s="68">
        <f t="shared" si="912"/>
        <v>0</v>
      </c>
      <c r="T1289" s="65">
        <f t="shared" si="913"/>
        <v>0</v>
      </c>
      <c r="U1289" s="69">
        <f t="shared" si="914"/>
        <v>0</v>
      </c>
      <c r="V1289" s="68">
        <f t="shared" si="915"/>
        <v>0</v>
      </c>
      <c r="W1289" s="65">
        <f t="shared" si="916"/>
        <v>0</v>
      </c>
      <c r="X1289" s="69">
        <f t="shared" si="917"/>
        <v>0</v>
      </c>
      <c r="Y1289" s="68">
        <f t="shared" si="918"/>
        <v>0</v>
      </c>
      <c r="Z1289" s="65">
        <f t="shared" si="919"/>
        <v>0</v>
      </c>
      <c r="AA1289" s="69">
        <f t="shared" si="920"/>
        <v>0</v>
      </c>
      <c r="AB1289" s="98">
        <f>SUMIF(BN1289:BU1289,"VERDADEIRO",BN$3:$BU1288)</f>
        <v>0</v>
      </c>
      <c r="AC1289" s="97">
        <f t="shared" si="938"/>
        <v>1286</v>
      </c>
      <c r="AD1289" s="89">
        <f>RTD("tryd.rtdserver",,"COT",B1289,"ULT")</f>
        <v>0</v>
      </c>
      <c r="AE1289" s="89">
        <f>RTD("tryd.rtdserver",,"COT",C1289,"ULT")</f>
        <v>0</v>
      </c>
      <c r="AF1289" s="89">
        <f>VLOOKUP($AC1289,LS_Coint_BD!$B$3:$AQ$1079,AF$2)*$AD1289+VLOOKUP($AC1289,LS_Coint_BD!$B$3:$AQ$1079,AF$2+1)</f>
        <v>0</v>
      </c>
      <c r="AG1289" s="89">
        <f>VLOOKUP($AC1289,LS_Coint_BD!$B$3:$AQ$1079,AG$2)*$AD1289+VLOOKUP($AC1289,LS_Coint_BD!$B$3:$AQ$1079,AG$2+1)</f>
        <v>0</v>
      </c>
      <c r="AH1289" s="89">
        <f>VLOOKUP($AC1289,LS_Coint_BD!$B$3:$AQ$1079,AH$2)*$AD1289+VLOOKUP($AC1289,LS_Coint_BD!$B$3:$AQ$1079,AH$2+1)</f>
        <v>0</v>
      </c>
      <c r="AI1289" s="89">
        <f>VLOOKUP($AC1289,LS_Coint_BD!$B$3:$AQ$1079,AI$2)*$AD1289+VLOOKUP($AC1289,LS_Coint_BD!$B$3:$AQ$1079,AI$2+1)</f>
        <v>0</v>
      </c>
      <c r="AJ1289" s="89">
        <f>VLOOKUP($AC1289,LS_Coint_BD!$B$3:$AQ$1079,AJ$2)*$AD1289+VLOOKUP($AC1289,LS_Coint_BD!$B$3:$AQ$1079,AJ$2+1)</f>
        <v>0</v>
      </c>
      <c r="AK1289" s="89">
        <f>VLOOKUP($AC1289,LS_Coint_BD!$B$3:$AQ$1079,AK$2)*$AD1289+VLOOKUP($AC1289,LS_Coint_BD!$B$3:$AQ$1079,AK$2+1)</f>
        <v>0</v>
      </c>
      <c r="AL1289" s="89">
        <f>VLOOKUP($AC1289,LS_Coint_BD!$B$3:$AQ$1079,AL$2)*$AD1289+VLOOKUP($AC1289,LS_Coint_BD!$B$3:$AQ$1079,AL$2+1)</f>
        <v>0</v>
      </c>
      <c r="AM1289" s="89">
        <f>VLOOKUP($AC1289,LS_Coint_BD!$B$3:$AQ$1079,AM$2)*$AD1289+VLOOKUP($AC1289,LS_Coint_BD!$B$3:$AQ$1079,AM$2+1)</f>
        <v>0</v>
      </c>
      <c r="AN1289" s="89">
        <f>VLOOKUP($AC1289,LS_Coint_BD!$B$3:$AQ$1079,AN$2)</f>
        <v>0</v>
      </c>
      <c r="AO1289" s="89">
        <f>VLOOKUP($AC1289,LS_Coint_BD!$B$3:$AQ$1079,AO$2)</f>
        <v>0</v>
      </c>
      <c r="AP1289" s="89">
        <f>VLOOKUP($AC1289,LS_Coint_BD!$B$3:$AQ$1079,AP$2)</f>
        <v>0</v>
      </c>
      <c r="AQ1289" s="89">
        <f>VLOOKUP($AC1289,LS_Coint_BD!$B$3:$AQ$1079,AQ$2)</f>
        <v>0</v>
      </c>
      <c r="AR1289" s="89">
        <f>VLOOKUP($AC1289,LS_Coint_BD!$B$3:$AQ$1079,AR$2)</f>
        <v>0</v>
      </c>
      <c r="AS1289" s="89">
        <f>VLOOKUP($AC1289,LS_Coint_BD!$B$3:$AQ$1079,AS$2)</f>
        <v>0</v>
      </c>
      <c r="AT1289" s="89">
        <f>VLOOKUP($AC1289,LS_Coint_BD!$B$3:$AQ$1079,AT$2)</f>
        <v>0</v>
      </c>
      <c r="AU1289" s="89">
        <f>VLOOKUP($AC1289,LS_Coint_BD!$B$3:$AQ$1079,AU$2)</f>
        <v>0</v>
      </c>
      <c r="AV1289" s="89">
        <f>VLOOKUP($AC1289,LS_Coint_BD!$B$3:$AQ$1079,AV$2)</f>
        <v>0</v>
      </c>
      <c r="AW1289" s="89">
        <f>VLOOKUP($AC1289,LS_Coint_BD!$B$3:$AQ$1079,AW$2)</f>
        <v>0</v>
      </c>
      <c r="AX1289" s="89">
        <f>VLOOKUP($AC1289,LS_Coint_BD!$B$3:$AQ$1079,AX$2)</f>
        <v>0</v>
      </c>
      <c r="AY1289" s="89">
        <f>VLOOKUP($AC1289,LS_Coint_BD!$B$3:$AQ$1079,AY$2)</f>
        <v>0</v>
      </c>
      <c r="AZ1289" s="89">
        <f>VLOOKUP($AC1289,LS_Coint_BD!$B$3:$AQ$1079,AZ$2)</f>
        <v>0</v>
      </c>
      <c r="BA1289" s="89">
        <f>VLOOKUP($AC1289,LS_Coint_BD!$B$3:$AQ$1079,BA$2)</f>
        <v>0</v>
      </c>
      <c r="BB1289" s="89">
        <f>VLOOKUP($AC1289,LS_Coint_BD!$B$3:$AQ$1079,BB$2)</f>
        <v>0</v>
      </c>
      <c r="BC1289" s="89">
        <f>VLOOKUP($AC1289,LS_Coint_BD!$B$3:$AQ$1079,BC$2)</f>
        <v>0</v>
      </c>
      <c r="BD1289" s="89">
        <f t="shared" si="921"/>
        <v>0</v>
      </c>
      <c r="BE1289" s="89">
        <f t="shared" si="922"/>
        <v>0</v>
      </c>
      <c r="BF1289" s="89">
        <f t="shared" si="923"/>
        <v>0</v>
      </c>
      <c r="BG1289" s="89">
        <f t="shared" si="924"/>
        <v>0</v>
      </c>
      <c r="BH1289" s="89">
        <f t="shared" si="925"/>
        <v>0</v>
      </c>
      <c r="BI1289" s="89">
        <f t="shared" si="926"/>
        <v>0</v>
      </c>
      <c r="BJ1289" s="89">
        <f t="shared" si="927"/>
        <v>0</v>
      </c>
      <c r="BK1289" s="89">
        <f t="shared" si="928"/>
        <v>0</v>
      </c>
      <c r="BL1289" s="89">
        <f t="shared" si="929"/>
        <v>0</v>
      </c>
      <c r="BM1289" s="89"/>
      <c r="BN1289" s="26" t="b">
        <f t="shared" si="930"/>
        <v>0</v>
      </c>
      <c r="BO1289" s="26" t="b">
        <f t="shared" si="931"/>
        <v>0</v>
      </c>
      <c r="BP1289" s="26" t="b">
        <f t="shared" si="932"/>
        <v>0</v>
      </c>
      <c r="BQ1289" s="26" t="b">
        <f t="shared" si="933"/>
        <v>0</v>
      </c>
      <c r="BR1289" s="26" t="b">
        <f t="shared" si="934"/>
        <v>0</v>
      </c>
      <c r="BS1289" s="26" t="b">
        <f t="shared" si="935"/>
        <v>0</v>
      </c>
      <c r="BT1289" s="26" t="b">
        <f t="shared" si="936"/>
        <v>0</v>
      </c>
      <c r="BU1289" s="26" t="b">
        <f t="shared" si="937"/>
        <v>0</v>
      </c>
    </row>
    <row r="1290" spans="2:73" ht="15" thickBot="1" x14ac:dyDescent="0.35">
      <c r="B1290" s="17">
        <f>VLOOKUP($AC1290,LS_Coint_BD!$B$3:$D$1079,2)</f>
        <v>0</v>
      </c>
      <c r="C1290" s="87">
        <f>VLOOKUP($AC1290,LS_Coint_BD!$B$3:$D$1079,3)</f>
        <v>0</v>
      </c>
      <c r="D1290" s="68">
        <f t="shared" si="897"/>
        <v>0</v>
      </c>
      <c r="E1290" s="65">
        <f t="shared" si="898"/>
        <v>0</v>
      </c>
      <c r="F1290" s="69">
        <f t="shared" si="899"/>
        <v>0</v>
      </c>
      <c r="G1290" s="68">
        <f t="shared" si="900"/>
        <v>0</v>
      </c>
      <c r="H1290" s="65">
        <f t="shared" si="901"/>
        <v>0</v>
      </c>
      <c r="I1290" s="69">
        <f t="shared" si="902"/>
        <v>0</v>
      </c>
      <c r="J1290" s="68">
        <f t="shared" si="903"/>
        <v>0</v>
      </c>
      <c r="K1290" s="65">
        <f t="shared" si="904"/>
        <v>0</v>
      </c>
      <c r="L1290" s="69">
        <f t="shared" si="905"/>
        <v>0</v>
      </c>
      <c r="M1290" s="68">
        <f t="shared" si="906"/>
        <v>0</v>
      </c>
      <c r="N1290" s="65">
        <f t="shared" si="907"/>
        <v>0</v>
      </c>
      <c r="O1290" s="69">
        <f t="shared" si="908"/>
        <v>0</v>
      </c>
      <c r="P1290" s="68">
        <f t="shared" si="909"/>
        <v>0</v>
      </c>
      <c r="Q1290" s="65">
        <f t="shared" si="910"/>
        <v>0</v>
      </c>
      <c r="R1290" s="69">
        <f t="shared" si="911"/>
        <v>0</v>
      </c>
      <c r="S1290" s="68">
        <f t="shared" si="912"/>
        <v>0</v>
      </c>
      <c r="T1290" s="65">
        <f t="shared" si="913"/>
        <v>0</v>
      </c>
      <c r="U1290" s="69">
        <f t="shared" si="914"/>
        <v>0</v>
      </c>
      <c r="V1290" s="68">
        <f t="shared" si="915"/>
        <v>0</v>
      </c>
      <c r="W1290" s="65">
        <f t="shared" si="916"/>
        <v>0</v>
      </c>
      <c r="X1290" s="69">
        <f t="shared" si="917"/>
        <v>0</v>
      </c>
      <c r="Y1290" s="68">
        <f t="shared" si="918"/>
        <v>0</v>
      </c>
      <c r="Z1290" s="65">
        <f t="shared" si="919"/>
        <v>0</v>
      </c>
      <c r="AA1290" s="69">
        <f t="shared" si="920"/>
        <v>0</v>
      </c>
      <c r="AB1290" s="98">
        <f>SUMIF(BN1290:BU1290,"VERDADEIRO",BN$3:$BU1289)</f>
        <v>0</v>
      </c>
      <c r="AC1290" s="97">
        <f t="shared" si="938"/>
        <v>1287</v>
      </c>
      <c r="AD1290" s="89">
        <f>RTD("tryd.rtdserver",,"COT",B1290,"ULT")</f>
        <v>0</v>
      </c>
      <c r="AE1290" s="89">
        <f>RTD("tryd.rtdserver",,"COT",C1290,"ULT")</f>
        <v>0</v>
      </c>
      <c r="AF1290" s="89">
        <f>VLOOKUP($AC1290,LS_Coint_BD!$B$3:$AQ$1079,AF$2)*$AD1290+VLOOKUP($AC1290,LS_Coint_BD!$B$3:$AQ$1079,AF$2+1)</f>
        <v>0</v>
      </c>
      <c r="AG1290" s="89">
        <f>VLOOKUP($AC1290,LS_Coint_BD!$B$3:$AQ$1079,AG$2)*$AD1290+VLOOKUP($AC1290,LS_Coint_BD!$B$3:$AQ$1079,AG$2+1)</f>
        <v>0</v>
      </c>
      <c r="AH1290" s="89">
        <f>VLOOKUP($AC1290,LS_Coint_BD!$B$3:$AQ$1079,AH$2)*$AD1290+VLOOKUP($AC1290,LS_Coint_BD!$B$3:$AQ$1079,AH$2+1)</f>
        <v>0</v>
      </c>
      <c r="AI1290" s="89">
        <f>VLOOKUP($AC1290,LS_Coint_BD!$B$3:$AQ$1079,AI$2)*$AD1290+VLOOKUP($AC1290,LS_Coint_BD!$B$3:$AQ$1079,AI$2+1)</f>
        <v>0</v>
      </c>
      <c r="AJ1290" s="89">
        <f>VLOOKUP($AC1290,LS_Coint_BD!$B$3:$AQ$1079,AJ$2)*$AD1290+VLOOKUP($AC1290,LS_Coint_BD!$B$3:$AQ$1079,AJ$2+1)</f>
        <v>0</v>
      </c>
      <c r="AK1290" s="89">
        <f>VLOOKUP($AC1290,LS_Coint_BD!$B$3:$AQ$1079,AK$2)*$AD1290+VLOOKUP($AC1290,LS_Coint_BD!$B$3:$AQ$1079,AK$2+1)</f>
        <v>0</v>
      </c>
      <c r="AL1290" s="89">
        <f>VLOOKUP($AC1290,LS_Coint_BD!$B$3:$AQ$1079,AL$2)*$AD1290+VLOOKUP($AC1290,LS_Coint_BD!$B$3:$AQ$1079,AL$2+1)</f>
        <v>0</v>
      </c>
      <c r="AM1290" s="89">
        <f>VLOOKUP($AC1290,LS_Coint_BD!$B$3:$AQ$1079,AM$2)*$AD1290+VLOOKUP($AC1290,LS_Coint_BD!$B$3:$AQ$1079,AM$2+1)</f>
        <v>0</v>
      </c>
      <c r="AN1290" s="89">
        <f>VLOOKUP($AC1290,LS_Coint_BD!$B$3:$AQ$1079,AN$2)</f>
        <v>0</v>
      </c>
      <c r="AO1290" s="89">
        <f>VLOOKUP($AC1290,LS_Coint_BD!$B$3:$AQ$1079,AO$2)</f>
        <v>0</v>
      </c>
      <c r="AP1290" s="89">
        <f>VLOOKUP($AC1290,LS_Coint_BD!$B$3:$AQ$1079,AP$2)</f>
        <v>0</v>
      </c>
      <c r="AQ1290" s="89">
        <f>VLOOKUP($AC1290,LS_Coint_BD!$B$3:$AQ$1079,AQ$2)</f>
        <v>0</v>
      </c>
      <c r="AR1290" s="89">
        <f>VLOOKUP($AC1290,LS_Coint_BD!$B$3:$AQ$1079,AR$2)</f>
        <v>0</v>
      </c>
      <c r="AS1290" s="89">
        <f>VLOOKUP($AC1290,LS_Coint_BD!$B$3:$AQ$1079,AS$2)</f>
        <v>0</v>
      </c>
      <c r="AT1290" s="89">
        <f>VLOOKUP($AC1290,LS_Coint_BD!$B$3:$AQ$1079,AT$2)</f>
        <v>0</v>
      </c>
      <c r="AU1290" s="89">
        <f>VLOOKUP($AC1290,LS_Coint_BD!$B$3:$AQ$1079,AU$2)</f>
        <v>0</v>
      </c>
      <c r="AV1290" s="89">
        <f>VLOOKUP($AC1290,LS_Coint_BD!$B$3:$AQ$1079,AV$2)</f>
        <v>0</v>
      </c>
      <c r="AW1290" s="89">
        <f>VLOOKUP($AC1290,LS_Coint_BD!$B$3:$AQ$1079,AW$2)</f>
        <v>0</v>
      </c>
      <c r="AX1290" s="89">
        <f>VLOOKUP($AC1290,LS_Coint_BD!$B$3:$AQ$1079,AX$2)</f>
        <v>0</v>
      </c>
      <c r="AY1290" s="89">
        <f>VLOOKUP($AC1290,LS_Coint_BD!$B$3:$AQ$1079,AY$2)</f>
        <v>0</v>
      </c>
      <c r="AZ1290" s="89">
        <f>VLOOKUP($AC1290,LS_Coint_BD!$B$3:$AQ$1079,AZ$2)</f>
        <v>0</v>
      </c>
      <c r="BA1290" s="89">
        <f>VLOOKUP($AC1290,LS_Coint_BD!$B$3:$AQ$1079,BA$2)</f>
        <v>0</v>
      </c>
      <c r="BB1290" s="89">
        <f>VLOOKUP($AC1290,LS_Coint_BD!$B$3:$AQ$1079,BB$2)</f>
        <v>0</v>
      </c>
      <c r="BC1290" s="89">
        <f>VLOOKUP($AC1290,LS_Coint_BD!$B$3:$AQ$1079,BC$2)</f>
        <v>0</v>
      </c>
      <c r="BD1290" s="89">
        <f t="shared" si="921"/>
        <v>0</v>
      </c>
      <c r="BE1290" s="89">
        <f t="shared" si="922"/>
        <v>0</v>
      </c>
      <c r="BF1290" s="89">
        <f t="shared" si="923"/>
        <v>0</v>
      </c>
      <c r="BG1290" s="89">
        <f t="shared" si="924"/>
        <v>0</v>
      </c>
      <c r="BH1290" s="89">
        <f t="shared" si="925"/>
        <v>0</v>
      </c>
      <c r="BI1290" s="89">
        <f t="shared" si="926"/>
        <v>0</v>
      </c>
      <c r="BJ1290" s="89">
        <f t="shared" si="927"/>
        <v>0</v>
      </c>
      <c r="BK1290" s="89">
        <f t="shared" si="928"/>
        <v>0</v>
      </c>
      <c r="BL1290" s="89">
        <f t="shared" si="929"/>
        <v>0</v>
      </c>
      <c r="BM1290" s="89"/>
      <c r="BN1290" s="26" t="b">
        <f t="shared" si="930"/>
        <v>0</v>
      </c>
      <c r="BO1290" s="26" t="b">
        <f t="shared" si="931"/>
        <v>0</v>
      </c>
      <c r="BP1290" s="26" t="b">
        <f t="shared" si="932"/>
        <v>0</v>
      </c>
      <c r="BQ1290" s="26" t="b">
        <f t="shared" si="933"/>
        <v>0</v>
      </c>
      <c r="BR1290" s="26" t="b">
        <f t="shared" si="934"/>
        <v>0</v>
      </c>
      <c r="BS1290" s="26" t="b">
        <f t="shared" si="935"/>
        <v>0</v>
      </c>
      <c r="BT1290" s="26" t="b">
        <f t="shared" si="936"/>
        <v>0</v>
      </c>
      <c r="BU1290" s="26" t="b">
        <f t="shared" si="937"/>
        <v>0</v>
      </c>
    </row>
    <row r="1291" spans="2:73" ht="15" thickBot="1" x14ac:dyDescent="0.35">
      <c r="B1291" s="17">
        <f>VLOOKUP($AC1291,LS_Coint_BD!$B$3:$D$1079,2)</f>
        <v>0</v>
      </c>
      <c r="C1291" s="87">
        <f>VLOOKUP($AC1291,LS_Coint_BD!$B$3:$D$1079,3)</f>
        <v>0</v>
      </c>
      <c r="D1291" s="68">
        <f t="shared" si="897"/>
        <v>0</v>
      </c>
      <c r="E1291" s="65">
        <f t="shared" si="898"/>
        <v>0</v>
      </c>
      <c r="F1291" s="69">
        <f t="shared" si="899"/>
        <v>0</v>
      </c>
      <c r="G1291" s="68">
        <f t="shared" si="900"/>
        <v>0</v>
      </c>
      <c r="H1291" s="65">
        <f t="shared" si="901"/>
        <v>0</v>
      </c>
      <c r="I1291" s="69">
        <f t="shared" si="902"/>
        <v>0</v>
      </c>
      <c r="J1291" s="68">
        <f t="shared" si="903"/>
        <v>0</v>
      </c>
      <c r="K1291" s="65">
        <f t="shared" si="904"/>
        <v>0</v>
      </c>
      <c r="L1291" s="69">
        <f t="shared" si="905"/>
        <v>0</v>
      </c>
      <c r="M1291" s="68">
        <f t="shared" si="906"/>
        <v>0</v>
      </c>
      <c r="N1291" s="65">
        <f t="shared" si="907"/>
        <v>0</v>
      </c>
      <c r="O1291" s="69">
        <f t="shared" si="908"/>
        <v>0</v>
      </c>
      <c r="P1291" s="68">
        <f t="shared" si="909"/>
        <v>0</v>
      </c>
      <c r="Q1291" s="65">
        <f t="shared" si="910"/>
        <v>0</v>
      </c>
      <c r="R1291" s="69">
        <f t="shared" si="911"/>
        <v>0</v>
      </c>
      <c r="S1291" s="68">
        <f t="shared" si="912"/>
        <v>0</v>
      </c>
      <c r="T1291" s="65">
        <f t="shared" si="913"/>
        <v>0</v>
      </c>
      <c r="U1291" s="69">
        <f t="shared" si="914"/>
        <v>0</v>
      </c>
      <c r="V1291" s="68">
        <f t="shared" si="915"/>
        <v>0</v>
      </c>
      <c r="W1291" s="65">
        <f t="shared" si="916"/>
        <v>0</v>
      </c>
      <c r="X1291" s="69">
        <f t="shared" si="917"/>
        <v>0</v>
      </c>
      <c r="Y1291" s="68">
        <f t="shared" si="918"/>
        <v>0</v>
      </c>
      <c r="Z1291" s="65">
        <f t="shared" si="919"/>
        <v>0</v>
      </c>
      <c r="AA1291" s="69">
        <f t="shared" si="920"/>
        <v>0</v>
      </c>
      <c r="AB1291" s="98">
        <f>SUMIF(BN1291:BU1291,"VERDADEIRO",BN$3:$BU1290)</f>
        <v>0</v>
      </c>
      <c r="AC1291" s="97">
        <f t="shared" si="938"/>
        <v>1288</v>
      </c>
      <c r="AD1291" s="89">
        <f>RTD("tryd.rtdserver",,"COT",B1291,"ULT")</f>
        <v>0</v>
      </c>
      <c r="AE1291" s="89">
        <f>RTD("tryd.rtdserver",,"COT",C1291,"ULT")</f>
        <v>0</v>
      </c>
      <c r="AF1291" s="89">
        <f>VLOOKUP($AC1291,LS_Coint_BD!$B$3:$AQ$1079,AF$2)*$AD1291+VLOOKUP($AC1291,LS_Coint_BD!$B$3:$AQ$1079,AF$2+1)</f>
        <v>0</v>
      </c>
      <c r="AG1291" s="89">
        <f>VLOOKUP($AC1291,LS_Coint_BD!$B$3:$AQ$1079,AG$2)*$AD1291+VLOOKUP($AC1291,LS_Coint_BD!$B$3:$AQ$1079,AG$2+1)</f>
        <v>0</v>
      </c>
      <c r="AH1291" s="89">
        <f>VLOOKUP($AC1291,LS_Coint_BD!$B$3:$AQ$1079,AH$2)*$AD1291+VLOOKUP($AC1291,LS_Coint_BD!$B$3:$AQ$1079,AH$2+1)</f>
        <v>0</v>
      </c>
      <c r="AI1291" s="89">
        <f>VLOOKUP($AC1291,LS_Coint_BD!$B$3:$AQ$1079,AI$2)*$AD1291+VLOOKUP($AC1291,LS_Coint_BD!$B$3:$AQ$1079,AI$2+1)</f>
        <v>0</v>
      </c>
      <c r="AJ1291" s="89">
        <f>VLOOKUP($AC1291,LS_Coint_BD!$B$3:$AQ$1079,AJ$2)*$AD1291+VLOOKUP($AC1291,LS_Coint_BD!$B$3:$AQ$1079,AJ$2+1)</f>
        <v>0</v>
      </c>
      <c r="AK1291" s="89">
        <f>VLOOKUP($AC1291,LS_Coint_BD!$B$3:$AQ$1079,AK$2)*$AD1291+VLOOKUP($AC1291,LS_Coint_BD!$B$3:$AQ$1079,AK$2+1)</f>
        <v>0</v>
      </c>
      <c r="AL1291" s="89">
        <f>VLOOKUP($AC1291,LS_Coint_BD!$B$3:$AQ$1079,AL$2)*$AD1291+VLOOKUP($AC1291,LS_Coint_BD!$B$3:$AQ$1079,AL$2+1)</f>
        <v>0</v>
      </c>
      <c r="AM1291" s="89">
        <f>VLOOKUP($AC1291,LS_Coint_BD!$B$3:$AQ$1079,AM$2)*$AD1291+VLOOKUP($AC1291,LS_Coint_BD!$B$3:$AQ$1079,AM$2+1)</f>
        <v>0</v>
      </c>
      <c r="AN1291" s="89">
        <f>VLOOKUP($AC1291,LS_Coint_BD!$B$3:$AQ$1079,AN$2)</f>
        <v>0</v>
      </c>
      <c r="AO1291" s="89">
        <f>VLOOKUP($AC1291,LS_Coint_BD!$B$3:$AQ$1079,AO$2)</f>
        <v>0</v>
      </c>
      <c r="AP1291" s="89">
        <f>VLOOKUP($AC1291,LS_Coint_BD!$B$3:$AQ$1079,AP$2)</f>
        <v>0</v>
      </c>
      <c r="AQ1291" s="89">
        <f>VLOOKUP($AC1291,LS_Coint_BD!$B$3:$AQ$1079,AQ$2)</f>
        <v>0</v>
      </c>
      <c r="AR1291" s="89">
        <f>VLOOKUP($AC1291,LS_Coint_BD!$B$3:$AQ$1079,AR$2)</f>
        <v>0</v>
      </c>
      <c r="AS1291" s="89">
        <f>VLOOKUP($AC1291,LS_Coint_BD!$B$3:$AQ$1079,AS$2)</f>
        <v>0</v>
      </c>
      <c r="AT1291" s="89">
        <f>VLOOKUP($AC1291,LS_Coint_BD!$B$3:$AQ$1079,AT$2)</f>
        <v>0</v>
      </c>
      <c r="AU1291" s="89">
        <f>VLOOKUP($AC1291,LS_Coint_BD!$B$3:$AQ$1079,AU$2)</f>
        <v>0</v>
      </c>
      <c r="AV1291" s="89">
        <f>VLOOKUP($AC1291,LS_Coint_BD!$B$3:$AQ$1079,AV$2)</f>
        <v>0</v>
      </c>
      <c r="AW1291" s="89">
        <f>VLOOKUP($AC1291,LS_Coint_BD!$B$3:$AQ$1079,AW$2)</f>
        <v>0</v>
      </c>
      <c r="AX1291" s="89">
        <f>VLOOKUP($AC1291,LS_Coint_BD!$B$3:$AQ$1079,AX$2)</f>
        <v>0</v>
      </c>
      <c r="AY1291" s="89">
        <f>VLOOKUP($AC1291,LS_Coint_BD!$B$3:$AQ$1079,AY$2)</f>
        <v>0</v>
      </c>
      <c r="AZ1291" s="89">
        <f>VLOOKUP($AC1291,LS_Coint_BD!$B$3:$AQ$1079,AZ$2)</f>
        <v>0</v>
      </c>
      <c r="BA1291" s="89">
        <f>VLOOKUP($AC1291,LS_Coint_BD!$B$3:$AQ$1079,BA$2)</f>
        <v>0</v>
      </c>
      <c r="BB1291" s="89">
        <f>VLOOKUP($AC1291,LS_Coint_BD!$B$3:$AQ$1079,BB$2)</f>
        <v>0</v>
      </c>
      <c r="BC1291" s="89">
        <f>VLOOKUP($AC1291,LS_Coint_BD!$B$3:$AQ$1079,BC$2)</f>
        <v>0</v>
      </c>
      <c r="BD1291" s="89">
        <f t="shared" si="921"/>
        <v>0</v>
      </c>
      <c r="BE1291" s="89">
        <f t="shared" si="922"/>
        <v>0</v>
      </c>
      <c r="BF1291" s="89">
        <f t="shared" si="923"/>
        <v>0</v>
      </c>
      <c r="BG1291" s="89">
        <f t="shared" si="924"/>
        <v>0</v>
      </c>
      <c r="BH1291" s="89">
        <f t="shared" si="925"/>
        <v>0</v>
      </c>
      <c r="BI1291" s="89">
        <f t="shared" si="926"/>
        <v>0</v>
      </c>
      <c r="BJ1291" s="89">
        <f t="shared" si="927"/>
        <v>0</v>
      </c>
      <c r="BK1291" s="89">
        <f t="shared" si="928"/>
        <v>0</v>
      </c>
      <c r="BL1291" s="89">
        <f t="shared" si="929"/>
        <v>0</v>
      </c>
      <c r="BM1291" s="89"/>
      <c r="BN1291" s="26" t="b">
        <f t="shared" si="930"/>
        <v>0</v>
      </c>
      <c r="BO1291" s="26" t="b">
        <f t="shared" si="931"/>
        <v>0</v>
      </c>
      <c r="BP1291" s="26" t="b">
        <f t="shared" si="932"/>
        <v>0</v>
      </c>
      <c r="BQ1291" s="26" t="b">
        <f t="shared" si="933"/>
        <v>0</v>
      </c>
      <c r="BR1291" s="26" t="b">
        <f t="shared" si="934"/>
        <v>0</v>
      </c>
      <c r="BS1291" s="26" t="b">
        <f t="shared" si="935"/>
        <v>0</v>
      </c>
      <c r="BT1291" s="26" t="b">
        <f t="shared" si="936"/>
        <v>0</v>
      </c>
      <c r="BU1291" s="26" t="b">
        <f t="shared" si="937"/>
        <v>0</v>
      </c>
    </row>
    <row r="1292" spans="2:73" ht="15" thickBot="1" x14ac:dyDescent="0.35">
      <c r="B1292" s="17">
        <f>VLOOKUP($AC1292,LS_Coint_BD!$B$3:$D$1079,2)</f>
        <v>0</v>
      </c>
      <c r="C1292" s="87">
        <f>VLOOKUP($AC1292,LS_Coint_BD!$B$3:$D$1079,3)</f>
        <v>0</v>
      </c>
      <c r="D1292" s="68">
        <f t="shared" si="897"/>
        <v>0</v>
      </c>
      <c r="E1292" s="65">
        <f t="shared" si="898"/>
        <v>0</v>
      </c>
      <c r="F1292" s="69">
        <f t="shared" si="899"/>
        <v>0</v>
      </c>
      <c r="G1292" s="68">
        <f t="shared" si="900"/>
        <v>0</v>
      </c>
      <c r="H1292" s="65">
        <f t="shared" si="901"/>
        <v>0</v>
      </c>
      <c r="I1292" s="69">
        <f t="shared" si="902"/>
        <v>0</v>
      </c>
      <c r="J1292" s="68">
        <f t="shared" si="903"/>
        <v>0</v>
      </c>
      <c r="K1292" s="65">
        <f t="shared" si="904"/>
        <v>0</v>
      </c>
      <c r="L1292" s="69">
        <f t="shared" si="905"/>
        <v>0</v>
      </c>
      <c r="M1292" s="68">
        <f t="shared" si="906"/>
        <v>0</v>
      </c>
      <c r="N1292" s="65">
        <f t="shared" si="907"/>
        <v>0</v>
      </c>
      <c r="O1292" s="69">
        <f t="shared" si="908"/>
        <v>0</v>
      </c>
      <c r="P1292" s="68">
        <f t="shared" si="909"/>
        <v>0</v>
      </c>
      <c r="Q1292" s="65">
        <f t="shared" si="910"/>
        <v>0</v>
      </c>
      <c r="R1292" s="69">
        <f t="shared" si="911"/>
        <v>0</v>
      </c>
      <c r="S1292" s="68">
        <f t="shared" si="912"/>
        <v>0</v>
      </c>
      <c r="T1292" s="65">
        <f t="shared" si="913"/>
        <v>0</v>
      </c>
      <c r="U1292" s="69">
        <f t="shared" si="914"/>
        <v>0</v>
      </c>
      <c r="V1292" s="68">
        <f t="shared" si="915"/>
        <v>0</v>
      </c>
      <c r="W1292" s="65">
        <f t="shared" si="916"/>
        <v>0</v>
      </c>
      <c r="X1292" s="69">
        <f t="shared" si="917"/>
        <v>0</v>
      </c>
      <c r="Y1292" s="68">
        <f t="shared" si="918"/>
        <v>0</v>
      </c>
      <c r="Z1292" s="65">
        <f t="shared" si="919"/>
        <v>0</v>
      </c>
      <c r="AA1292" s="69">
        <f t="shared" si="920"/>
        <v>0</v>
      </c>
      <c r="AB1292" s="98">
        <f>SUMIF(BN1292:BU1292,"VERDADEIRO",BN$3:$BU1291)</f>
        <v>0</v>
      </c>
      <c r="AC1292" s="97">
        <f t="shared" si="938"/>
        <v>1289</v>
      </c>
      <c r="AD1292" s="89">
        <f>RTD("tryd.rtdserver",,"COT",B1292,"ULT")</f>
        <v>0</v>
      </c>
      <c r="AE1292" s="89">
        <f>RTD("tryd.rtdserver",,"COT",C1292,"ULT")</f>
        <v>0</v>
      </c>
      <c r="AF1292" s="89">
        <f>VLOOKUP($AC1292,LS_Coint_BD!$B$3:$AQ$1079,AF$2)*$AD1292+VLOOKUP($AC1292,LS_Coint_BD!$B$3:$AQ$1079,AF$2+1)</f>
        <v>0</v>
      </c>
      <c r="AG1292" s="89">
        <f>VLOOKUP($AC1292,LS_Coint_BD!$B$3:$AQ$1079,AG$2)*$AD1292+VLOOKUP($AC1292,LS_Coint_BD!$B$3:$AQ$1079,AG$2+1)</f>
        <v>0</v>
      </c>
      <c r="AH1292" s="89">
        <f>VLOOKUP($AC1292,LS_Coint_BD!$B$3:$AQ$1079,AH$2)*$AD1292+VLOOKUP($AC1292,LS_Coint_BD!$B$3:$AQ$1079,AH$2+1)</f>
        <v>0</v>
      </c>
      <c r="AI1292" s="89">
        <f>VLOOKUP($AC1292,LS_Coint_BD!$B$3:$AQ$1079,AI$2)*$AD1292+VLOOKUP($AC1292,LS_Coint_BD!$B$3:$AQ$1079,AI$2+1)</f>
        <v>0</v>
      </c>
      <c r="AJ1292" s="89">
        <f>VLOOKUP($AC1292,LS_Coint_BD!$B$3:$AQ$1079,AJ$2)*$AD1292+VLOOKUP($AC1292,LS_Coint_BD!$B$3:$AQ$1079,AJ$2+1)</f>
        <v>0</v>
      </c>
      <c r="AK1292" s="89">
        <f>VLOOKUP($AC1292,LS_Coint_BD!$B$3:$AQ$1079,AK$2)*$AD1292+VLOOKUP($AC1292,LS_Coint_BD!$B$3:$AQ$1079,AK$2+1)</f>
        <v>0</v>
      </c>
      <c r="AL1292" s="89">
        <f>VLOOKUP($AC1292,LS_Coint_BD!$B$3:$AQ$1079,AL$2)*$AD1292+VLOOKUP($AC1292,LS_Coint_BD!$B$3:$AQ$1079,AL$2+1)</f>
        <v>0</v>
      </c>
      <c r="AM1292" s="89">
        <f>VLOOKUP($AC1292,LS_Coint_BD!$B$3:$AQ$1079,AM$2)*$AD1292+VLOOKUP($AC1292,LS_Coint_BD!$B$3:$AQ$1079,AM$2+1)</f>
        <v>0</v>
      </c>
      <c r="AN1292" s="89">
        <f>VLOOKUP($AC1292,LS_Coint_BD!$B$3:$AQ$1079,AN$2)</f>
        <v>0</v>
      </c>
      <c r="AO1292" s="89">
        <f>VLOOKUP($AC1292,LS_Coint_BD!$B$3:$AQ$1079,AO$2)</f>
        <v>0</v>
      </c>
      <c r="AP1292" s="89">
        <f>VLOOKUP($AC1292,LS_Coint_BD!$B$3:$AQ$1079,AP$2)</f>
        <v>0</v>
      </c>
      <c r="AQ1292" s="89">
        <f>VLOOKUP($AC1292,LS_Coint_BD!$B$3:$AQ$1079,AQ$2)</f>
        <v>0</v>
      </c>
      <c r="AR1292" s="89">
        <f>VLOOKUP($AC1292,LS_Coint_BD!$B$3:$AQ$1079,AR$2)</f>
        <v>0</v>
      </c>
      <c r="AS1292" s="89">
        <f>VLOOKUP($AC1292,LS_Coint_BD!$B$3:$AQ$1079,AS$2)</f>
        <v>0</v>
      </c>
      <c r="AT1292" s="89">
        <f>VLOOKUP($AC1292,LS_Coint_BD!$B$3:$AQ$1079,AT$2)</f>
        <v>0</v>
      </c>
      <c r="AU1292" s="89">
        <f>VLOOKUP($AC1292,LS_Coint_BD!$B$3:$AQ$1079,AU$2)</f>
        <v>0</v>
      </c>
      <c r="AV1292" s="89">
        <f>VLOOKUP($AC1292,LS_Coint_BD!$B$3:$AQ$1079,AV$2)</f>
        <v>0</v>
      </c>
      <c r="AW1292" s="89">
        <f>VLOOKUP($AC1292,LS_Coint_BD!$B$3:$AQ$1079,AW$2)</f>
        <v>0</v>
      </c>
      <c r="AX1292" s="89">
        <f>VLOOKUP($AC1292,LS_Coint_BD!$B$3:$AQ$1079,AX$2)</f>
        <v>0</v>
      </c>
      <c r="AY1292" s="89">
        <f>VLOOKUP($AC1292,LS_Coint_BD!$B$3:$AQ$1079,AY$2)</f>
        <v>0</v>
      </c>
      <c r="AZ1292" s="89">
        <f>VLOOKUP($AC1292,LS_Coint_BD!$B$3:$AQ$1079,AZ$2)</f>
        <v>0</v>
      </c>
      <c r="BA1292" s="89">
        <f>VLOOKUP($AC1292,LS_Coint_BD!$B$3:$AQ$1079,BA$2)</f>
        <v>0</v>
      </c>
      <c r="BB1292" s="89">
        <f>VLOOKUP($AC1292,LS_Coint_BD!$B$3:$AQ$1079,BB$2)</f>
        <v>0</v>
      </c>
      <c r="BC1292" s="89">
        <f>VLOOKUP($AC1292,LS_Coint_BD!$B$3:$AQ$1079,BC$2)</f>
        <v>0</v>
      </c>
      <c r="BD1292" s="89">
        <f t="shared" si="921"/>
        <v>0</v>
      </c>
      <c r="BE1292" s="89">
        <f t="shared" si="922"/>
        <v>0</v>
      </c>
      <c r="BF1292" s="89">
        <f t="shared" si="923"/>
        <v>0</v>
      </c>
      <c r="BG1292" s="89">
        <f t="shared" si="924"/>
        <v>0</v>
      </c>
      <c r="BH1292" s="89">
        <f t="shared" si="925"/>
        <v>0</v>
      </c>
      <c r="BI1292" s="89">
        <f t="shared" si="926"/>
        <v>0</v>
      </c>
      <c r="BJ1292" s="89">
        <f t="shared" si="927"/>
        <v>0</v>
      </c>
      <c r="BK1292" s="89">
        <f t="shared" si="928"/>
        <v>0</v>
      </c>
      <c r="BL1292" s="89">
        <f t="shared" si="929"/>
        <v>0</v>
      </c>
      <c r="BM1292" s="89"/>
      <c r="BN1292" s="26" t="b">
        <f t="shared" si="930"/>
        <v>0</v>
      </c>
      <c r="BO1292" s="26" t="b">
        <f t="shared" si="931"/>
        <v>0</v>
      </c>
      <c r="BP1292" s="26" t="b">
        <f t="shared" si="932"/>
        <v>0</v>
      </c>
      <c r="BQ1292" s="26" t="b">
        <f t="shared" si="933"/>
        <v>0</v>
      </c>
      <c r="BR1292" s="26" t="b">
        <f t="shared" si="934"/>
        <v>0</v>
      </c>
      <c r="BS1292" s="26" t="b">
        <f t="shared" si="935"/>
        <v>0</v>
      </c>
      <c r="BT1292" s="26" t="b">
        <f t="shared" si="936"/>
        <v>0</v>
      </c>
      <c r="BU1292" s="26" t="b">
        <f t="shared" si="937"/>
        <v>0</v>
      </c>
    </row>
    <row r="1293" spans="2:73" ht="15" thickBot="1" x14ac:dyDescent="0.35">
      <c r="B1293" s="17">
        <f>VLOOKUP($AC1293,LS_Coint_BD!$B$3:$D$1079,2)</f>
        <v>0</v>
      </c>
      <c r="C1293" s="87">
        <f>VLOOKUP($AC1293,LS_Coint_BD!$B$3:$D$1079,3)</f>
        <v>0</v>
      </c>
      <c r="D1293" s="68">
        <f t="shared" si="897"/>
        <v>0</v>
      </c>
      <c r="E1293" s="65">
        <f t="shared" si="898"/>
        <v>0</v>
      </c>
      <c r="F1293" s="69">
        <f t="shared" si="899"/>
        <v>0</v>
      </c>
      <c r="G1293" s="68">
        <f t="shared" si="900"/>
        <v>0</v>
      </c>
      <c r="H1293" s="65">
        <f t="shared" si="901"/>
        <v>0</v>
      </c>
      <c r="I1293" s="69">
        <f t="shared" si="902"/>
        <v>0</v>
      </c>
      <c r="J1293" s="68">
        <f t="shared" si="903"/>
        <v>0</v>
      </c>
      <c r="K1293" s="65">
        <f t="shared" si="904"/>
        <v>0</v>
      </c>
      <c r="L1293" s="69">
        <f t="shared" si="905"/>
        <v>0</v>
      </c>
      <c r="M1293" s="68">
        <f t="shared" si="906"/>
        <v>0</v>
      </c>
      <c r="N1293" s="65">
        <f t="shared" si="907"/>
        <v>0</v>
      </c>
      <c r="O1293" s="69">
        <f t="shared" si="908"/>
        <v>0</v>
      </c>
      <c r="P1293" s="68">
        <f t="shared" si="909"/>
        <v>0</v>
      </c>
      <c r="Q1293" s="65">
        <f t="shared" si="910"/>
        <v>0</v>
      </c>
      <c r="R1293" s="69">
        <f t="shared" si="911"/>
        <v>0</v>
      </c>
      <c r="S1293" s="68">
        <f t="shared" si="912"/>
        <v>0</v>
      </c>
      <c r="T1293" s="65">
        <f t="shared" si="913"/>
        <v>0</v>
      </c>
      <c r="U1293" s="69">
        <f t="shared" si="914"/>
        <v>0</v>
      </c>
      <c r="V1293" s="68">
        <f t="shared" si="915"/>
        <v>0</v>
      </c>
      <c r="W1293" s="65">
        <f t="shared" si="916"/>
        <v>0</v>
      </c>
      <c r="X1293" s="69">
        <f t="shared" si="917"/>
        <v>0</v>
      </c>
      <c r="Y1293" s="68">
        <f t="shared" si="918"/>
        <v>0</v>
      </c>
      <c r="Z1293" s="65">
        <f t="shared" si="919"/>
        <v>0</v>
      </c>
      <c r="AA1293" s="69">
        <f t="shared" si="920"/>
        <v>0</v>
      </c>
      <c r="AB1293" s="98">
        <f>SUMIF(BN1293:BU1293,"VERDADEIRO",BN$3:$BU1292)</f>
        <v>0</v>
      </c>
      <c r="AC1293" s="97">
        <f t="shared" si="938"/>
        <v>1290</v>
      </c>
      <c r="AD1293" s="89">
        <f>RTD("tryd.rtdserver",,"COT",B1293,"ULT")</f>
        <v>0</v>
      </c>
      <c r="AE1293" s="89">
        <f>RTD("tryd.rtdserver",,"COT",C1293,"ULT")</f>
        <v>0</v>
      </c>
      <c r="AF1293" s="89">
        <f>VLOOKUP($AC1293,LS_Coint_BD!$B$3:$AQ$1079,AF$2)*$AD1293+VLOOKUP($AC1293,LS_Coint_BD!$B$3:$AQ$1079,AF$2+1)</f>
        <v>0</v>
      </c>
      <c r="AG1293" s="89">
        <f>VLOOKUP($AC1293,LS_Coint_BD!$B$3:$AQ$1079,AG$2)*$AD1293+VLOOKUP($AC1293,LS_Coint_BD!$B$3:$AQ$1079,AG$2+1)</f>
        <v>0</v>
      </c>
      <c r="AH1293" s="89">
        <f>VLOOKUP($AC1293,LS_Coint_BD!$B$3:$AQ$1079,AH$2)*$AD1293+VLOOKUP($AC1293,LS_Coint_BD!$B$3:$AQ$1079,AH$2+1)</f>
        <v>0</v>
      </c>
      <c r="AI1293" s="89">
        <f>VLOOKUP($AC1293,LS_Coint_BD!$B$3:$AQ$1079,AI$2)*$AD1293+VLOOKUP($AC1293,LS_Coint_BD!$B$3:$AQ$1079,AI$2+1)</f>
        <v>0</v>
      </c>
      <c r="AJ1293" s="89">
        <f>VLOOKUP($AC1293,LS_Coint_BD!$B$3:$AQ$1079,AJ$2)*$AD1293+VLOOKUP($AC1293,LS_Coint_BD!$B$3:$AQ$1079,AJ$2+1)</f>
        <v>0</v>
      </c>
      <c r="AK1293" s="89">
        <f>VLOOKUP($AC1293,LS_Coint_BD!$B$3:$AQ$1079,AK$2)*$AD1293+VLOOKUP($AC1293,LS_Coint_BD!$B$3:$AQ$1079,AK$2+1)</f>
        <v>0</v>
      </c>
      <c r="AL1293" s="89">
        <f>VLOOKUP($AC1293,LS_Coint_BD!$B$3:$AQ$1079,AL$2)*$AD1293+VLOOKUP($AC1293,LS_Coint_BD!$B$3:$AQ$1079,AL$2+1)</f>
        <v>0</v>
      </c>
      <c r="AM1293" s="89">
        <f>VLOOKUP($AC1293,LS_Coint_BD!$B$3:$AQ$1079,AM$2)*$AD1293+VLOOKUP($AC1293,LS_Coint_BD!$B$3:$AQ$1079,AM$2+1)</f>
        <v>0</v>
      </c>
      <c r="AN1293" s="89">
        <f>VLOOKUP($AC1293,LS_Coint_BD!$B$3:$AQ$1079,AN$2)</f>
        <v>0</v>
      </c>
      <c r="AO1293" s="89">
        <f>VLOOKUP($AC1293,LS_Coint_BD!$B$3:$AQ$1079,AO$2)</f>
        <v>0</v>
      </c>
      <c r="AP1293" s="89">
        <f>VLOOKUP($AC1293,LS_Coint_BD!$B$3:$AQ$1079,AP$2)</f>
        <v>0</v>
      </c>
      <c r="AQ1293" s="89">
        <f>VLOOKUP($AC1293,LS_Coint_BD!$B$3:$AQ$1079,AQ$2)</f>
        <v>0</v>
      </c>
      <c r="AR1293" s="89">
        <f>VLOOKUP($AC1293,LS_Coint_BD!$B$3:$AQ$1079,AR$2)</f>
        <v>0</v>
      </c>
      <c r="AS1293" s="89">
        <f>VLOOKUP($AC1293,LS_Coint_BD!$B$3:$AQ$1079,AS$2)</f>
        <v>0</v>
      </c>
      <c r="AT1293" s="89">
        <f>VLOOKUP($AC1293,LS_Coint_BD!$B$3:$AQ$1079,AT$2)</f>
        <v>0</v>
      </c>
      <c r="AU1293" s="89">
        <f>VLOOKUP($AC1293,LS_Coint_BD!$B$3:$AQ$1079,AU$2)</f>
        <v>0</v>
      </c>
      <c r="AV1293" s="89">
        <f>VLOOKUP($AC1293,LS_Coint_BD!$B$3:$AQ$1079,AV$2)</f>
        <v>0</v>
      </c>
      <c r="AW1293" s="89">
        <f>VLOOKUP($AC1293,LS_Coint_BD!$B$3:$AQ$1079,AW$2)</f>
        <v>0</v>
      </c>
      <c r="AX1293" s="89">
        <f>VLOOKUP($AC1293,LS_Coint_BD!$B$3:$AQ$1079,AX$2)</f>
        <v>0</v>
      </c>
      <c r="AY1293" s="89">
        <f>VLOOKUP($AC1293,LS_Coint_BD!$B$3:$AQ$1079,AY$2)</f>
        <v>0</v>
      </c>
      <c r="AZ1293" s="89">
        <f>VLOOKUP($AC1293,LS_Coint_BD!$B$3:$AQ$1079,AZ$2)</f>
        <v>0</v>
      </c>
      <c r="BA1293" s="89">
        <f>VLOOKUP($AC1293,LS_Coint_BD!$B$3:$AQ$1079,BA$2)</f>
        <v>0</v>
      </c>
      <c r="BB1293" s="89">
        <f>VLOOKUP($AC1293,LS_Coint_BD!$B$3:$AQ$1079,BB$2)</f>
        <v>0</v>
      </c>
      <c r="BC1293" s="89">
        <f>VLOOKUP($AC1293,LS_Coint_BD!$B$3:$AQ$1079,BC$2)</f>
        <v>0</v>
      </c>
      <c r="BD1293" s="89">
        <f t="shared" si="921"/>
        <v>0</v>
      </c>
      <c r="BE1293" s="89">
        <f t="shared" si="922"/>
        <v>0</v>
      </c>
      <c r="BF1293" s="89">
        <f t="shared" si="923"/>
        <v>0</v>
      </c>
      <c r="BG1293" s="89">
        <f t="shared" si="924"/>
        <v>0</v>
      </c>
      <c r="BH1293" s="89">
        <f t="shared" si="925"/>
        <v>0</v>
      </c>
      <c r="BI1293" s="89">
        <f t="shared" si="926"/>
        <v>0</v>
      </c>
      <c r="BJ1293" s="89">
        <f t="shared" si="927"/>
        <v>0</v>
      </c>
      <c r="BK1293" s="89">
        <f t="shared" si="928"/>
        <v>0</v>
      </c>
      <c r="BL1293" s="89">
        <f t="shared" si="929"/>
        <v>0</v>
      </c>
      <c r="BM1293" s="89"/>
      <c r="BN1293" s="26" t="b">
        <f t="shared" si="930"/>
        <v>0</v>
      </c>
      <c r="BO1293" s="26" t="b">
        <f t="shared" si="931"/>
        <v>0</v>
      </c>
      <c r="BP1293" s="26" t="b">
        <f t="shared" si="932"/>
        <v>0</v>
      </c>
      <c r="BQ1293" s="26" t="b">
        <f t="shared" si="933"/>
        <v>0</v>
      </c>
      <c r="BR1293" s="26" t="b">
        <f t="shared" si="934"/>
        <v>0</v>
      </c>
      <c r="BS1293" s="26" t="b">
        <f t="shared" si="935"/>
        <v>0</v>
      </c>
      <c r="BT1293" s="26" t="b">
        <f t="shared" si="936"/>
        <v>0</v>
      </c>
      <c r="BU1293" s="26" t="b">
        <f t="shared" si="937"/>
        <v>0</v>
      </c>
    </row>
    <row r="1294" spans="2:73" ht="15" thickBot="1" x14ac:dyDescent="0.35">
      <c r="B1294" s="17">
        <f>VLOOKUP($AC1294,LS_Coint_BD!$B$3:$D$1079,2)</f>
        <v>0</v>
      </c>
      <c r="C1294" s="87">
        <f>VLOOKUP($AC1294,LS_Coint_BD!$B$3:$D$1079,3)</f>
        <v>0</v>
      </c>
      <c r="D1294" s="68">
        <f t="shared" si="897"/>
        <v>0</v>
      </c>
      <c r="E1294" s="65">
        <f t="shared" si="898"/>
        <v>0</v>
      </c>
      <c r="F1294" s="69">
        <f t="shared" si="899"/>
        <v>0</v>
      </c>
      <c r="G1294" s="68">
        <f t="shared" si="900"/>
        <v>0</v>
      </c>
      <c r="H1294" s="65">
        <f t="shared" si="901"/>
        <v>0</v>
      </c>
      <c r="I1294" s="69">
        <f t="shared" si="902"/>
        <v>0</v>
      </c>
      <c r="J1294" s="68">
        <f t="shared" si="903"/>
        <v>0</v>
      </c>
      <c r="K1294" s="65">
        <f t="shared" si="904"/>
        <v>0</v>
      </c>
      <c r="L1294" s="69">
        <f t="shared" si="905"/>
        <v>0</v>
      </c>
      <c r="M1294" s="68">
        <f t="shared" si="906"/>
        <v>0</v>
      </c>
      <c r="N1294" s="65">
        <f t="shared" si="907"/>
        <v>0</v>
      </c>
      <c r="O1294" s="69">
        <f t="shared" si="908"/>
        <v>0</v>
      </c>
      <c r="P1294" s="68">
        <f t="shared" si="909"/>
        <v>0</v>
      </c>
      <c r="Q1294" s="65">
        <f t="shared" si="910"/>
        <v>0</v>
      </c>
      <c r="R1294" s="69">
        <f t="shared" si="911"/>
        <v>0</v>
      </c>
      <c r="S1294" s="68">
        <f t="shared" si="912"/>
        <v>0</v>
      </c>
      <c r="T1294" s="65">
        <f t="shared" si="913"/>
        <v>0</v>
      </c>
      <c r="U1294" s="69">
        <f t="shared" si="914"/>
        <v>0</v>
      </c>
      <c r="V1294" s="68">
        <f t="shared" si="915"/>
        <v>0</v>
      </c>
      <c r="W1294" s="65">
        <f t="shared" si="916"/>
        <v>0</v>
      </c>
      <c r="X1294" s="69">
        <f t="shared" si="917"/>
        <v>0</v>
      </c>
      <c r="Y1294" s="68">
        <f t="shared" si="918"/>
        <v>0</v>
      </c>
      <c r="Z1294" s="65">
        <f t="shared" si="919"/>
        <v>0</v>
      </c>
      <c r="AA1294" s="69">
        <f t="shared" si="920"/>
        <v>0</v>
      </c>
      <c r="AB1294" s="98">
        <f>SUMIF(BN1294:BU1294,"VERDADEIRO",BN$3:$BU1293)</f>
        <v>0</v>
      </c>
      <c r="AC1294" s="97">
        <f t="shared" si="938"/>
        <v>1291</v>
      </c>
      <c r="AD1294" s="89">
        <f>RTD("tryd.rtdserver",,"COT",B1294,"ULT")</f>
        <v>0</v>
      </c>
      <c r="AE1294" s="89">
        <f>RTD("tryd.rtdserver",,"COT",C1294,"ULT")</f>
        <v>0</v>
      </c>
      <c r="AF1294" s="89">
        <f>VLOOKUP($AC1294,LS_Coint_BD!$B$3:$AQ$1079,AF$2)*$AD1294+VLOOKUP($AC1294,LS_Coint_BD!$B$3:$AQ$1079,AF$2+1)</f>
        <v>0</v>
      </c>
      <c r="AG1294" s="89">
        <f>VLOOKUP($AC1294,LS_Coint_BD!$B$3:$AQ$1079,AG$2)*$AD1294+VLOOKUP($AC1294,LS_Coint_BD!$B$3:$AQ$1079,AG$2+1)</f>
        <v>0</v>
      </c>
      <c r="AH1294" s="89">
        <f>VLOOKUP($AC1294,LS_Coint_BD!$B$3:$AQ$1079,AH$2)*$AD1294+VLOOKUP($AC1294,LS_Coint_BD!$B$3:$AQ$1079,AH$2+1)</f>
        <v>0</v>
      </c>
      <c r="AI1294" s="89">
        <f>VLOOKUP($AC1294,LS_Coint_BD!$B$3:$AQ$1079,AI$2)*$AD1294+VLOOKUP($AC1294,LS_Coint_BD!$B$3:$AQ$1079,AI$2+1)</f>
        <v>0</v>
      </c>
      <c r="AJ1294" s="89">
        <f>VLOOKUP($AC1294,LS_Coint_BD!$B$3:$AQ$1079,AJ$2)*$AD1294+VLOOKUP($AC1294,LS_Coint_BD!$B$3:$AQ$1079,AJ$2+1)</f>
        <v>0</v>
      </c>
      <c r="AK1294" s="89">
        <f>VLOOKUP($AC1294,LS_Coint_BD!$B$3:$AQ$1079,AK$2)*$AD1294+VLOOKUP($AC1294,LS_Coint_BD!$B$3:$AQ$1079,AK$2+1)</f>
        <v>0</v>
      </c>
      <c r="AL1294" s="89">
        <f>VLOOKUP($AC1294,LS_Coint_BD!$B$3:$AQ$1079,AL$2)*$AD1294+VLOOKUP($AC1294,LS_Coint_BD!$B$3:$AQ$1079,AL$2+1)</f>
        <v>0</v>
      </c>
      <c r="AM1294" s="89">
        <f>VLOOKUP($AC1294,LS_Coint_BD!$B$3:$AQ$1079,AM$2)*$AD1294+VLOOKUP($AC1294,LS_Coint_BD!$B$3:$AQ$1079,AM$2+1)</f>
        <v>0</v>
      </c>
      <c r="AN1294" s="89">
        <f>VLOOKUP($AC1294,LS_Coint_BD!$B$3:$AQ$1079,AN$2)</f>
        <v>0</v>
      </c>
      <c r="AO1294" s="89">
        <f>VLOOKUP($AC1294,LS_Coint_BD!$B$3:$AQ$1079,AO$2)</f>
        <v>0</v>
      </c>
      <c r="AP1294" s="89">
        <f>VLOOKUP($AC1294,LS_Coint_BD!$B$3:$AQ$1079,AP$2)</f>
        <v>0</v>
      </c>
      <c r="AQ1294" s="89">
        <f>VLOOKUP($AC1294,LS_Coint_BD!$B$3:$AQ$1079,AQ$2)</f>
        <v>0</v>
      </c>
      <c r="AR1294" s="89">
        <f>VLOOKUP($AC1294,LS_Coint_BD!$B$3:$AQ$1079,AR$2)</f>
        <v>0</v>
      </c>
      <c r="AS1294" s="89">
        <f>VLOOKUP($AC1294,LS_Coint_BD!$B$3:$AQ$1079,AS$2)</f>
        <v>0</v>
      </c>
      <c r="AT1294" s="89">
        <f>VLOOKUP($AC1294,LS_Coint_BD!$B$3:$AQ$1079,AT$2)</f>
        <v>0</v>
      </c>
      <c r="AU1294" s="89">
        <f>VLOOKUP($AC1294,LS_Coint_BD!$B$3:$AQ$1079,AU$2)</f>
        <v>0</v>
      </c>
      <c r="AV1294" s="89">
        <f>VLOOKUP($AC1294,LS_Coint_BD!$B$3:$AQ$1079,AV$2)</f>
        <v>0</v>
      </c>
      <c r="AW1294" s="89">
        <f>VLOOKUP($AC1294,LS_Coint_BD!$B$3:$AQ$1079,AW$2)</f>
        <v>0</v>
      </c>
      <c r="AX1294" s="89">
        <f>VLOOKUP($AC1294,LS_Coint_BD!$B$3:$AQ$1079,AX$2)</f>
        <v>0</v>
      </c>
      <c r="AY1294" s="89">
        <f>VLOOKUP($AC1294,LS_Coint_BD!$B$3:$AQ$1079,AY$2)</f>
        <v>0</v>
      </c>
      <c r="AZ1294" s="89">
        <f>VLOOKUP($AC1294,LS_Coint_BD!$B$3:$AQ$1079,AZ$2)</f>
        <v>0</v>
      </c>
      <c r="BA1294" s="89">
        <f>VLOOKUP($AC1294,LS_Coint_BD!$B$3:$AQ$1079,BA$2)</f>
        <v>0</v>
      </c>
      <c r="BB1294" s="89">
        <f>VLOOKUP($AC1294,LS_Coint_BD!$B$3:$AQ$1079,BB$2)</f>
        <v>0</v>
      </c>
      <c r="BC1294" s="89">
        <f>VLOOKUP($AC1294,LS_Coint_BD!$B$3:$AQ$1079,BC$2)</f>
        <v>0</v>
      </c>
      <c r="BD1294" s="89">
        <f t="shared" si="921"/>
        <v>0</v>
      </c>
      <c r="BE1294" s="89">
        <f t="shared" si="922"/>
        <v>0</v>
      </c>
      <c r="BF1294" s="89">
        <f t="shared" si="923"/>
        <v>0</v>
      </c>
      <c r="BG1294" s="89">
        <f t="shared" si="924"/>
        <v>0</v>
      </c>
      <c r="BH1294" s="89">
        <f t="shared" si="925"/>
        <v>0</v>
      </c>
      <c r="BI1294" s="89">
        <f t="shared" si="926"/>
        <v>0</v>
      </c>
      <c r="BJ1294" s="89">
        <f t="shared" si="927"/>
        <v>0</v>
      </c>
      <c r="BK1294" s="89">
        <f t="shared" si="928"/>
        <v>0</v>
      </c>
      <c r="BL1294" s="89">
        <f t="shared" si="929"/>
        <v>0</v>
      </c>
      <c r="BM1294" s="89"/>
      <c r="BN1294" s="26" t="b">
        <f t="shared" si="930"/>
        <v>0</v>
      </c>
      <c r="BO1294" s="26" t="b">
        <f t="shared" si="931"/>
        <v>0</v>
      </c>
      <c r="BP1294" s="26" t="b">
        <f t="shared" si="932"/>
        <v>0</v>
      </c>
      <c r="BQ1294" s="26" t="b">
        <f t="shared" si="933"/>
        <v>0</v>
      </c>
      <c r="BR1294" s="26" t="b">
        <f t="shared" si="934"/>
        <v>0</v>
      </c>
      <c r="BS1294" s="26" t="b">
        <f t="shared" si="935"/>
        <v>0</v>
      </c>
      <c r="BT1294" s="26" t="b">
        <f t="shared" si="936"/>
        <v>0</v>
      </c>
      <c r="BU1294" s="26" t="b">
        <f t="shared" si="937"/>
        <v>0</v>
      </c>
    </row>
    <row r="1295" spans="2:73" ht="15" thickBot="1" x14ac:dyDescent="0.35">
      <c r="B1295" s="17">
        <f>VLOOKUP($AC1295,LS_Coint_BD!$B$3:$D$1079,2)</f>
        <v>0</v>
      </c>
      <c r="C1295" s="87">
        <f>VLOOKUP($AC1295,LS_Coint_BD!$B$3:$D$1079,3)</f>
        <v>0</v>
      </c>
      <c r="D1295" s="68">
        <f t="shared" si="897"/>
        <v>0</v>
      </c>
      <c r="E1295" s="65">
        <f t="shared" si="898"/>
        <v>0</v>
      </c>
      <c r="F1295" s="69">
        <f t="shared" si="899"/>
        <v>0</v>
      </c>
      <c r="G1295" s="68">
        <f t="shared" si="900"/>
        <v>0</v>
      </c>
      <c r="H1295" s="65">
        <f t="shared" si="901"/>
        <v>0</v>
      </c>
      <c r="I1295" s="69">
        <f t="shared" si="902"/>
        <v>0</v>
      </c>
      <c r="J1295" s="68">
        <f t="shared" si="903"/>
        <v>0</v>
      </c>
      <c r="K1295" s="65">
        <f t="shared" si="904"/>
        <v>0</v>
      </c>
      <c r="L1295" s="69">
        <f t="shared" si="905"/>
        <v>0</v>
      </c>
      <c r="M1295" s="68">
        <f t="shared" si="906"/>
        <v>0</v>
      </c>
      <c r="N1295" s="65">
        <f t="shared" si="907"/>
        <v>0</v>
      </c>
      <c r="O1295" s="69">
        <f t="shared" si="908"/>
        <v>0</v>
      </c>
      <c r="P1295" s="68">
        <f t="shared" si="909"/>
        <v>0</v>
      </c>
      <c r="Q1295" s="65">
        <f t="shared" si="910"/>
        <v>0</v>
      </c>
      <c r="R1295" s="69">
        <f t="shared" si="911"/>
        <v>0</v>
      </c>
      <c r="S1295" s="68">
        <f t="shared" si="912"/>
        <v>0</v>
      </c>
      <c r="T1295" s="65">
        <f t="shared" si="913"/>
        <v>0</v>
      </c>
      <c r="U1295" s="69">
        <f t="shared" si="914"/>
        <v>0</v>
      </c>
      <c r="V1295" s="68">
        <f t="shared" si="915"/>
        <v>0</v>
      </c>
      <c r="W1295" s="65">
        <f t="shared" si="916"/>
        <v>0</v>
      </c>
      <c r="X1295" s="69">
        <f t="shared" si="917"/>
        <v>0</v>
      </c>
      <c r="Y1295" s="68">
        <f t="shared" si="918"/>
        <v>0</v>
      </c>
      <c r="Z1295" s="65">
        <f t="shared" si="919"/>
        <v>0</v>
      </c>
      <c r="AA1295" s="69">
        <f t="shared" si="920"/>
        <v>0</v>
      </c>
      <c r="AB1295" s="98">
        <f>SUMIF(BN1295:BU1295,"VERDADEIRO",BN$3:$BU1294)</f>
        <v>0</v>
      </c>
      <c r="AC1295" s="97">
        <f t="shared" si="938"/>
        <v>1292</v>
      </c>
      <c r="AD1295" s="89">
        <f>RTD("tryd.rtdserver",,"COT",B1295,"ULT")</f>
        <v>0</v>
      </c>
      <c r="AE1295" s="89">
        <f>RTD("tryd.rtdserver",,"COT",C1295,"ULT")</f>
        <v>0</v>
      </c>
      <c r="AF1295" s="89">
        <f>VLOOKUP($AC1295,LS_Coint_BD!$B$3:$AQ$1079,AF$2)*$AD1295+VLOOKUP($AC1295,LS_Coint_BD!$B$3:$AQ$1079,AF$2+1)</f>
        <v>0</v>
      </c>
      <c r="AG1295" s="89">
        <f>VLOOKUP($AC1295,LS_Coint_BD!$B$3:$AQ$1079,AG$2)*$AD1295+VLOOKUP($AC1295,LS_Coint_BD!$B$3:$AQ$1079,AG$2+1)</f>
        <v>0</v>
      </c>
      <c r="AH1295" s="89">
        <f>VLOOKUP($AC1295,LS_Coint_BD!$B$3:$AQ$1079,AH$2)*$AD1295+VLOOKUP($AC1295,LS_Coint_BD!$B$3:$AQ$1079,AH$2+1)</f>
        <v>0</v>
      </c>
      <c r="AI1295" s="89">
        <f>VLOOKUP($AC1295,LS_Coint_BD!$B$3:$AQ$1079,AI$2)*$AD1295+VLOOKUP($AC1295,LS_Coint_BD!$B$3:$AQ$1079,AI$2+1)</f>
        <v>0</v>
      </c>
      <c r="AJ1295" s="89">
        <f>VLOOKUP($AC1295,LS_Coint_BD!$B$3:$AQ$1079,AJ$2)*$AD1295+VLOOKUP($AC1295,LS_Coint_BD!$B$3:$AQ$1079,AJ$2+1)</f>
        <v>0</v>
      </c>
      <c r="AK1295" s="89">
        <f>VLOOKUP($AC1295,LS_Coint_BD!$B$3:$AQ$1079,AK$2)*$AD1295+VLOOKUP($AC1295,LS_Coint_BD!$B$3:$AQ$1079,AK$2+1)</f>
        <v>0</v>
      </c>
      <c r="AL1295" s="89">
        <f>VLOOKUP($AC1295,LS_Coint_BD!$B$3:$AQ$1079,AL$2)*$AD1295+VLOOKUP($AC1295,LS_Coint_BD!$B$3:$AQ$1079,AL$2+1)</f>
        <v>0</v>
      </c>
      <c r="AM1295" s="89">
        <f>VLOOKUP($AC1295,LS_Coint_BD!$B$3:$AQ$1079,AM$2)*$AD1295+VLOOKUP($AC1295,LS_Coint_BD!$B$3:$AQ$1079,AM$2+1)</f>
        <v>0</v>
      </c>
      <c r="AN1295" s="89">
        <f>VLOOKUP($AC1295,LS_Coint_BD!$B$3:$AQ$1079,AN$2)</f>
        <v>0</v>
      </c>
      <c r="AO1295" s="89">
        <f>VLOOKUP($AC1295,LS_Coint_BD!$B$3:$AQ$1079,AO$2)</f>
        <v>0</v>
      </c>
      <c r="AP1295" s="89">
        <f>VLOOKUP($AC1295,LS_Coint_BD!$B$3:$AQ$1079,AP$2)</f>
        <v>0</v>
      </c>
      <c r="AQ1295" s="89">
        <f>VLOOKUP($AC1295,LS_Coint_BD!$B$3:$AQ$1079,AQ$2)</f>
        <v>0</v>
      </c>
      <c r="AR1295" s="89">
        <f>VLOOKUP($AC1295,LS_Coint_BD!$B$3:$AQ$1079,AR$2)</f>
        <v>0</v>
      </c>
      <c r="AS1295" s="89">
        <f>VLOOKUP($AC1295,LS_Coint_BD!$B$3:$AQ$1079,AS$2)</f>
        <v>0</v>
      </c>
      <c r="AT1295" s="89">
        <f>VLOOKUP($AC1295,LS_Coint_BD!$B$3:$AQ$1079,AT$2)</f>
        <v>0</v>
      </c>
      <c r="AU1295" s="89">
        <f>VLOOKUP($AC1295,LS_Coint_BD!$B$3:$AQ$1079,AU$2)</f>
        <v>0</v>
      </c>
      <c r="AV1295" s="89">
        <f>VLOOKUP($AC1295,LS_Coint_BD!$B$3:$AQ$1079,AV$2)</f>
        <v>0</v>
      </c>
      <c r="AW1295" s="89">
        <f>VLOOKUP($AC1295,LS_Coint_BD!$B$3:$AQ$1079,AW$2)</f>
        <v>0</v>
      </c>
      <c r="AX1295" s="89">
        <f>VLOOKUP($AC1295,LS_Coint_BD!$B$3:$AQ$1079,AX$2)</f>
        <v>0</v>
      </c>
      <c r="AY1295" s="89">
        <f>VLOOKUP($AC1295,LS_Coint_BD!$B$3:$AQ$1079,AY$2)</f>
        <v>0</v>
      </c>
      <c r="AZ1295" s="89">
        <f>VLOOKUP($AC1295,LS_Coint_BD!$B$3:$AQ$1079,AZ$2)</f>
        <v>0</v>
      </c>
      <c r="BA1295" s="89">
        <f>VLOOKUP($AC1295,LS_Coint_BD!$B$3:$AQ$1079,BA$2)</f>
        <v>0</v>
      </c>
      <c r="BB1295" s="89">
        <f>VLOOKUP($AC1295,LS_Coint_BD!$B$3:$AQ$1079,BB$2)</f>
        <v>0</v>
      </c>
      <c r="BC1295" s="89">
        <f>VLOOKUP($AC1295,LS_Coint_BD!$B$3:$AQ$1079,BC$2)</f>
        <v>0</v>
      </c>
      <c r="BD1295" s="89">
        <f t="shared" si="921"/>
        <v>0</v>
      </c>
      <c r="BE1295" s="89">
        <f t="shared" si="922"/>
        <v>0</v>
      </c>
      <c r="BF1295" s="89">
        <f t="shared" si="923"/>
        <v>0</v>
      </c>
      <c r="BG1295" s="89">
        <f t="shared" si="924"/>
        <v>0</v>
      </c>
      <c r="BH1295" s="89">
        <f t="shared" si="925"/>
        <v>0</v>
      </c>
      <c r="BI1295" s="89">
        <f t="shared" si="926"/>
        <v>0</v>
      </c>
      <c r="BJ1295" s="89">
        <f t="shared" si="927"/>
        <v>0</v>
      </c>
      <c r="BK1295" s="89">
        <f t="shared" si="928"/>
        <v>0</v>
      </c>
      <c r="BL1295" s="89">
        <f t="shared" si="929"/>
        <v>0</v>
      </c>
      <c r="BM1295" s="89"/>
      <c r="BN1295" s="26" t="b">
        <f t="shared" si="930"/>
        <v>0</v>
      </c>
      <c r="BO1295" s="26" t="b">
        <f t="shared" si="931"/>
        <v>0</v>
      </c>
      <c r="BP1295" s="26" t="b">
        <f t="shared" si="932"/>
        <v>0</v>
      </c>
      <c r="BQ1295" s="26" t="b">
        <f t="shared" si="933"/>
        <v>0</v>
      </c>
      <c r="BR1295" s="26" t="b">
        <f t="shared" si="934"/>
        <v>0</v>
      </c>
      <c r="BS1295" s="26" t="b">
        <f t="shared" si="935"/>
        <v>0</v>
      </c>
      <c r="BT1295" s="26" t="b">
        <f t="shared" si="936"/>
        <v>0</v>
      </c>
      <c r="BU1295" s="26" t="b">
        <f t="shared" si="937"/>
        <v>0</v>
      </c>
    </row>
    <row r="1296" spans="2:73" ht="15" thickBot="1" x14ac:dyDescent="0.35">
      <c r="B1296" s="17">
        <f>VLOOKUP($AC1296,LS_Coint_BD!$B$3:$D$1079,2)</f>
        <v>0</v>
      </c>
      <c r="C1296" s="87">
        <f>VLOOKUP($AC1296,LS_Coint_BD!$B$3:$D$1079,3)</f>
        <v>0</v>
      </c>
      <c r="D1296" s="68">
        <f t="shared" si="897"/>
        <v>0</v>
      </c>
      <c r="E1296" s="65">
        <f t="shared" si="898"/>
        <v>0</v>
      </c>
      <c r="F1296" s="69">
        <f t="shared" si="899"/>
        <v>0</v>
      </c>
      <c r="G1296" s="68">
        <f t="shared" si="900"/>
        <v>0</v>
      </c>
      <c r="H1296" s="65">
        <f t="shared" si="901"/>
        <v>0</v>
      </c>
      <c r="I1296" s="69">
        <f t="shared" si="902"/>
        <v>0</v>
      </c>
      <c r="J1296" s="68">
        <f t="shared" si="903"/>
        <v>0</v>
      </c>
      <c r="K1296" s="65">
        <f t="shared" si="904"/>
        <v>0</v>
      </c>
      <c r="L1296" s="69">
        <f t="shared" si="905"/>
        <v>0</v>
      </c>
      <c r="M1296" s="68">
        <f t="shared" si="906"/>
        <v>0</v>
      </c>
      <c r="N1296" s="65">
        <f t="shared" si="907"/>
        <v>0</v>
      </c>
      <c r="O1296" s="69">
        <f t="shared" si="908"/>
        <v>0</v>
      </c>
      <c r="P1296" s="68">
        <f t="shared" si="909"/>
        <v>0</v>
      </c>
      <c r="Q1296" s="65">
        <f t="shared" si="910"/>
        <v>0</v>
      </c>
      <c r="R1296" s="69">
        <f t="shared" si="911"/>
        <v>0</v>
      </c>
      <c r="S1296" s="68">
        <f t="shared" si="912"/>
        <v>0</v>
      </c>
      <c r="T1296" s="65">
        <f t="shared" si="913"/>
        <v>0</v>
      </c>
      <c r="U1296" s="69">
        <f t="shared" si="914"/>
        <v>0</v>
      </c>
      <c r="V1296" s="68">
        <f t="shared" si="915"/>
        <v>0</v>
      </c>
      <c r="W1296" s="65">
        <f t="shared" si="916"/>
        <v>0</v>
      </c>
      <c r="X1296" s="69">
        <f t="shared" si="917"/>
        <v>0</v>
      </c>
      <c r="Y1296" s="68">
        <f t="shared" si="918"/>
        <v>0</v>
      </c>
      <c r="Z1296" s="65">
        <f t="shared" si="919"/>
        <v>0</v>
      </c>
      <c r="AA1296" s="69">
        <f t="shared" si="920"/>
        <v>0</v>
      </c>
      <c r="AB1296" s="98">
        <f>SUMIF(BN1296:BU1296,"VERDADEIRO",BN$3:$BU1295)</f>
        <v>0</v>
      </c>
      <c r="AC1296" s="97">
        <f t="shared" si="938"/>
        <v>1293</v>
      </c>
      <c r="AD1296" s="89">
        <f>RTD("tryd.rtdserver",,"COT",B1296,"ULT")</f>
        <v>0</v>
      </c>
      <c r="AE1296" s="89">
        <f>RTD("tryd.rtdserver",,"COT",C1296,"ULT")</f>
        <v>0</v>
      </c>
      <c r="AF1296" s="89">
        <f>VLOOKUP($AC1296,LS_Coint_BD!$B$3:$AQ$1079,AF$2)*$AD1296+VLOOKUP($AC1296,LS_Coint_BD!$B$3:$AQ$1079,AF$2+1)</f>
        <v>0</v>
      </c>
      <c r="AG1296" s="89">
        <f>VLOOKUP($AC1296,LS_Coint_BD!$B$3:$AQ$1079,AG$2)*$AD1296+VLOOKUP($AC1296,LS_Coint_BD!$B$3:$AQ$1079,AG$2+1)</f>
        <v>0</v>
      </c>
      <c r="AH1296" s="89">
        <f>VLOOKUP($AC1296,LS_Coint_BD!$B$3:$AQ$1079,AH$2)*$AD1296+VLOOKUP($AC1296,LS_Coint_BD!$B$3:$AQ$1079,AH$2+1)</f>
        <v>0</v>
      </c>
      <c r="AI1296" s="89">
        <f>VLOOKUP($AC1296,LS_Coint_BD!$B$3:$AQ$1079,AI$2)*$AD1296+VLOOKUP($AC1296,LS_Coint_BD!$B$3:$AQ$1079,AI$2+1)</f>
        <v>0</v>
      </c>
      <c r="AJ1296" s="89">
        <f>VLOOKUP($AC1296,LS_Coint_BD!$B$3:$AQ$1079,AJ$2)*$AD1296+VLOOKUP($AC1296,LS_Coint_BD!$B$3:$AQ$1079,AJ$2+1)</f>
        <v>0</v>
      </c>
      <c r="AK1296" s="89">
        <f>VLOOKUP($AC1296,LS_Coint_BD!$B$3:$AQ$1079,AK$2)*$AD1296+VLOOKUP($AC1296,LS_Coint_BD!$B$3:$AQ$1079,AK$2+1)</f>
        <v>0</v>
      </c>
      <c r="AL1296" s="89">
        <f>VLOOKUP($AC1296,LS_Coint_BD!$B$3:$AQ$1079,AL$2)*$AD1296+VLOOKUP($AC1296,LS_Coint_BD!$B$3:$AQ$1079,AL$2+1)</f>
        <v>0</v>
      </c>
      <c r="AM1296" s="89">
        <f>VLOOKUP($AC1296,LS_Coint_BD!$B$3:$AQ$1079,AM$2)*$AD1296+VLOOKUP($AC1296,LS_Coint_BD!$B$3:$AQ$1079,AM$2+1)</f>
        <v>0</v>
      </c>
      <c r="AN1296" s="89">
        <f>VLOOKUP($AC1296,LS_Coint_BD!$B$3:$AQ$1079,AN$2)</f>
        <v>0</v>
      </c>
      <c r="AO1296" s="89">
        <f>VLOOKUP($AC1296,LS_Coint_BD!$B$3:$AQ$1079,AO$2)</f>
        <v>0</v>
      </c>
      <c r="AP1296" s="89">
        <f>VLOOKUP($AC1296,LS_Coint_BD!$B$3:$AQ$1079,AP$2)</f>
        <v>0</v>
      </c>
      <c r="AQ1296" s="89">
        <f>VLOOKUP($AC1296,LS_Coint_BD!$B$3:$AQ$1079,AQ$2)</f>
        <v>0</v>
      </c>
      <c r="AR1296" s="89">
        <f>VLOOKUP($AC1296,LS_Coint_BD!$B$3:$AQ$1079,AR$2)</f>
        <v>0</v>
      </c>
      <c r="AS1296" s="89">
        <f>VLOOKUP($AC1296,LS_Coint_BD!$B$3:$AQ$1079,AS$2)</f>
        <v>0</v>
      </c>
      <c r="AT1296" s="89">
        <f>VLOOKUP($AC1296,LS_Coint_BD!$B$3:$AQ$1079,AT$2)</f>
        <v>0</v>
      </c>
      <c r="AU1296" s="89">
        <f>VLOOKUP($AC1296,LS_Coint_BD!$B$3:$AQ$1079,AU$2)</f>
        <v>0</v>
      </c>
      <c r="AV1296" s="89">
        <f>VLOOKUP($AC1296,LS_Coint_BD!$B$3:$AQ$1079,AV$2)</f>
        <v>0</v>
      </c>
      <c r="AW1296" s="89">
        <f>VLOOKUP($AC1296,LS_Coint_BD!$B$3:$AQ$1079,AW$2)</f>
        <v>0</v>
      </c>
      <c r="AX1296" s="89">
        <f>VLOOKUP($AC1296,LS_Coint_BD!$B$3:$AQ$1079,AX$2)</f>
        <v>0</v>
      </c>
      <c r="AY1296" s="89">
        <f>VLOOKUP($AC1296,LS_Coint_BD!$B$3:$AQ$1079,AY$2)</f>
        <v>0</v>
      </c>
      <c r="AZ1296" s="89">
        <f>VLOOKUP($AC1296,LS_Coint_BD!$B$3:$AQ$1079,AZ$2)</f>
        <v>0</v>
      </c>
      <c r="BA1296" s="89">
        <f>VLOOKUP($AC1296,LS_Coint_BD!$B$3:$AQ$1079,BA$2)</f>
        <v>0</v>
      </c>
      <c r="BB1296" s="89">
        <f>VLOOKUP($AC1296,LS_Coint_BD!$B$3:$AQ$1079,BB$2)</f>
        <v>0</v>
      </c>
      <c r="BC1296" s="89">
        <f>VLOOKUP($AC1296,LS_Coint_BD!$B$3:$AQ$1079,BC$2)</f>
        <v>0</v>
      </c>
      <c r="BD1296" s="89">
        <f t="shared" si="921"/>
        <v>0</v>
      </c>
      <c r="BE1296" s="89">
        <f t="shared" si="922"/>
        <v>0</v>
      </c>
      <c r="BF1296" s="89">
        <f t="shared" si="923"/>
        <v>0</v>
      </c>
      <c r="BG1296" s="89">
        <f t="shared" si="924"/>
        <v>0</v>
      </c>
      <c r="BH1296" s="89">
        <f t="shared" si="925"/>
        <v>0</v>
      </c>
      <c r="BI1296" s="89">
        <f t="shared" si="926"/>
        <v>0</v>
      </c>
      <c r="BJ1296" s="89">
        <f t="shared" si="927"/>
        <v>0</v>
      </c>
      <c r="BK1296" s="89">
        <f t="shared" si="928"/>
        <v>0</v>
      </c>
      <c r="BL1296" s="89">
        <f t="shared" si="929"/>
        <v>0</v>
      </c>
      <c r="BM1296" s="89"/>
      <c r="BN1296" s="26" t="b">
        <f t="shared" si="930"/>
        <v>0</v>
      </c>
      <c r="BO1296" s="26" t="b">
        <f t="shared" si="931"/>
        <v>0</v>
      </c>
      <c r="BP1296" s="26" t="b">
        <f t="shared" si="932"/>
        <v>0</v>
      </c>
      <c r="BQ1296" s="26" t="b">
        <f t="shared" si="933"/>
        <v>0</v>
      </c>
      <c r="BR1296" s="26" t="b">
        <f t="shared" si="934"/>
        <v>0</v>
      </c>
      <c r="BS1296" s="26" t="b">
        <f t="shared" si="935"/>
        <v>0</v>
      </c>
      <c r="BT1296" s="26" t="b">
        <f t="shared" si="936"/>
        <v>0</v>
      </c>
      <c r="BU1296" s="26" t="b">
        <f t="shared" si="937"/>
        <v>0</v>
      </c>
    </row>
    <row r="1297" spans="2:73" ht="15" thickBot="1" x14ac:dyDescent="0.35">
      <c r="B1297" s="17">
        <f>VLOOKUP($AC1297,LS_Coint_BD!$B$3:$D$1079,2)</f>
        <v>0</v>
      </c>
      <c r="C1297" s="87">
        <f>VLOOKUP($AC1297,LS_Coint_BD!$B$3:$D$1079,3)</f>
        <v>0</v>
      </c>
      <c r="D1297" s="68">
        <f t="shared" si="897"/>
        <v>0</v>
      </c>
      <c r="E1297" s="65">
        <f t="shared" si="898"/>
        <v>0</v>
      </c>
      <c r="F1297" s="69">
        <f t="shared" si="899"/>
        <v>0</v>
      </c>
      <c r="G1297" s="68">
        <f t="shared" si="900"/>
        <v>0</v>
      </c>
      <c r="H1297" s="65">
        <f t="shared" si="901"/>
        <v>0</v>
      </c>
      <c r="I1297" s="69">
        <f t="shared" si="902"/>
        <v>0</v>
      </c>
      <c r="J1297" s="68">
        <f t="shared" si="903"/>
        <v>0</v>
      </c>
      <c r="K1297" s="65">
        <f t="shared" si="904"/>
        <v>0</v>
      </c>
      <c r="L1297" s="69">
        <f t="shared" si="905"/>
        <v>0</v>
      </c>
      <c r="M1297" s="68">
        <f t="shared" si="906"/>
        <v>0</v>
      </c>
      <c r="N1297" s="65">
        <f t="shared" si="907"/>
        <v>0</v>
      </c>
      <c r="O1297" s="69">
        <f t="shared" si="908"/>
        <v>0</v>
      </c>
      <c r="P1297" s="68">
        <f t="shared" si="909"/>
        <v>0</v>
      </c>
      <c r="Q1297" s="65">
        <f t="shared" si="910"/>
        <v>0</v>
      </c>
      <c r="R1297" s="69">
        <f t="shared" si="911"/>
        <v>0</v>
      </c>
      <c r="S1297" s="68">
        <f t="shared" si="912"/>
        <v>0</v>
      </c>
      <c r="T1297" s="65">
        <f t="shared" si="913"/>
        <v>0</v>
      </c>
      <c r="U1297" s="69">
        <f t="shared" si="914"/>
        <v>0</v>
      </c>
      <c r="V1297" s="68">
        <f t="shared" si="915"/>
        <v>0</v>
      </c>
      <c r="W1297" s="65">
        <f t="shared" si="916"/>
        <v>0</v>
      </c>
      <c r="X1297" s="69">
        <f t="shared" si="917"/>
        <v>0</v>
      </c>
      <c r="Y1297" s="68">
        <f t="shared" si="918"/>
        <v>0</v>
      </c>
      <c r="Z1297" s="65">
        <f t="shared" si="919"/>
        <v>0</v>
      </c>
      <c r="AA1297" s="69">
        <f t="shared" si="920"/>
        <v>0</v>
      </c>
      <c r="AB1297" s="98">
        <f>SUMIF(BN1297:BU1297,"VERDADEIRO",BN$3:$BU1296)</f>
        <v>0</v>
      </c>
      <c r="AC1297" s="97">
        <f t="shared" si="938"/>
        <v>1294</v>
      </c>
      <c r="AD1297" s="89">
        <f>RTD("tryd.rtdserver",,"COT",B1297,"ULT")</f>
        <v>0</v>
      </c>
      <c r="AE1297" s="89">
        <f>RTD("tryd.rtdserver",,"COT",C1297,"ULT")</f>
        <v>0</v>
      </c>
      <c r="AF1297" s="89">
        <f>VLOOKUP($AC1297,LS_Coint_BD!$B$3:$AQ$1079,AF$2)*$AD1297+VLOOKUP($AC1297,LS_Coint_BD!$B$3:$AQ$1079,AF$2+1)</f>
        <v>0</v>
      </c>
      <c r="AG1297" s="89">
        <f>VLOOKUP($AC1297,LS_Coint_BD!$B$3:$AQ$1079,AG$2)*$AD1297+VLOOKUP($AC1297,LS_Coint_BD!$B$3:$AQ$1079,AG$2+1)</f>
        <v>0</v>
      </c>
      <c r="AH1297" s="89">
        <f>VLOOKUP($AC1297,LS_Coint_BD!$B$3:$AQ$1079,AH$2)*$AD1297+VLOOKUP($AC1297,LS_Coint_BD!$B$3:$AQ$1079,AH$2+1)</f>
        <v>0</v>
      </c>
      <c r="AI1297" s="89">
        <f>VLOOKUP($AC1297,LS_Coint_BD!$B$3:$AQ$1079,AI$2)*$AD1297+VLOOKUP($AC1297,LS_Coint_BD!$B$3:$AQ$1079,AI$2+1)</f>
        <v>0</v>
      </c>
      <c r="AJ1297" s="89">
        <f>VLOOKUP($AC1297,LS_Coint_BD!$B$3:$AQ$1079,AJ$2)*$AD1297+VLOOKUP($AC1297,LS_Coint_BD!$B$3:$AQ$1079,AJ$2+1)</f>
        <v>0</v>
      </c>
      <c r="AK1297" s="89">
        <f>VLOOKUP($AC1297,LS_Coint_BD!$B$3:$AQ$1079,AK$2)*$AD1297+VLOOKUP($AC1297,LS_Coint_BD!$B$3:$AQ$1079,AK$2+1)</f>
        <v>0</v>
      </c>
      <c r="AL1297" s="89">
        <f>VLOOKUP($AC1297,LS_Coint_BD!$B$3:$AQ$1079,AL$2)*$AD1297+VLOOKUP($AC1297,LS_Coint_BD!$B$3:$AQ$1079,AL$2+1)</f>
        <v>0</v>
      </c>
      <c r="AM1297" s="89">
        <f>VLOOKUP($AC1297,LS_Coint_BD!$B$3:$AQ$1079,AM$2)*$AD1297+VLOOKUP($AC1297,LS_Coint_BD!$B$3:$AQ$1079,AM$2+1)</f>
        <v>0</v>
      </c>
      <c r="AN1297" s="89">
        <f>VLOOKUP($AC1297,LS_Coint_BD!$B$3:$AQ$1079,AN$2)</f>
        <v>0</v>
      </c>
      <c r="AO1297" s="89">
        <f>VLOOKUP($AC1297,LS_Coint_BD!$B$3:$AQ$1079,AO$2)</f>
        <v>0</v>
      </c>
      <c r="AP1297" s="89">
        <f>VLOOKUP($AC1297,LS_Coint_BD!$B$3:$AQ$1079,AP$2)</f>
        <v>0</v>
      </c>
      <c r="AQ1297" s="89">
        <f>VLOOKUP($AC1297,LS_Coint_BD!$B$3:$AQ$1079,AQ$2)</f>
        <v>0</v>
      </c>
      <c r="AR1297" s="89">
        <f>VLOOKUP($AC1297,LS_Coint_BD!$B$3:$AQ$1079,AR$2)</f>
        <v>0</v>
      </c>
      <c r="AS1297" s="89">
        <f>VLOOKUP($AC1297,LS_Coint_BD!$B$3:$AQ$1079,AS$2)</f>
        <v>0</v>
      </c>
      <c r="AT1297" s="89">
        <f>VLOOKUP($AC1297,LS_Coint_BD!$B$3:$AQ$1079,AT$2)</f>
        <v>0</v>
      </c>
      <c r="AU1297" s="89">
        <f>VLOOKUP($AC1297,LS_Coint_BD!$B$3:$AQ$1079,AU$2)</f>
        <v>0</v>
      </c>
      <c r="AV1297" s="89">
        <f>VLOOKUP($AC1297,LS_Coint_BD!$B$3:$AQ$1079,AV$2)</f>
        <v>0</v>
      </c>
      <c r="AW1297" s="89">
        <f>VLOOKUP($AC1297,LS_Coint_BD!$B$3:$AQ$1079,AW$2)</f>
        <v>0</v>
      </c>
      <c r="AX1297" s="89">
        <f>VLOOKUP($AC1297,LS_Coint_BD!$B$3:$AQ$1079,AX$2)</f>
        <v>0</v>
      </c>
      <c r="AY1297" s="89">
        <f>VLOOKUP($AC1297,LS_Coint_BD!$B$3:$AQ$1079,AY$2)</f>
        <v>0</v>
      </c>
      <c r="AZ1297" s="89">
        <f>VLOOKUP($AC1297,LS_Coint_BD!$B$3:$AQ$1079,AZ$2)</f>
        <v>0</v>
      </c>
      <c r="BA1297" s="89">
        <f>VLOOKUP($AC1297,LS_Coint_BD!$B$3:$AQ$1079,BA$2)</f>
        <v>0</v>
      </c>
      <c r="BB1297" s="89">
        <f>VLOOKUP($AC1297,LS_Coint_BD!$B$3:$AQ$1079,BB$2)</f>
        <v>0</v>
      </c>
      <c r="BC1297" s="89">
        <f>VLOOKUP($AC1297,LS_Coint_BD!$B$3:$AQ$1079,BC$2)</f>
        <v>0</v>
      </c>
      <c r="BD1297" s="89">
        <f t="shared" si="921"/>
        <v>0</v>
      </c>
      <c r="BE1297" s="89">
        <f t="shared" si="922"/>
        <v>0</v>
      </c>
      <c r="BF1297" s="89">
        <f t="shared" si="923"/>
        <v>0</v>
      </c>
      <c r="BG1297" s="89">
        <f t="shared" si="924"/>
        <v>0</v>
      </c>
      <c r="BH1297" s="89">
        <f t="shared" si="925"/>
        <v>0</v>
      </c>
      <c r="BI1297" s="89">
        <f t="shared" si="926"/>
        <v>0</v>
      </c>
      <c r="BJ1297" s="89">
        <f t="shared" si="927"/>
        <v>0</v>
      </c>
      <c r="BK1297" s="89">
        <f t="shared" si="928"/>
        <v>0</v>
      </c>
      <c r="BL1297" s="89">
        <f t="shared" si="929"/>
        <v>0</v>
      </c>
      <c r="BM1297" s="89"/>
      <c r="BN1297" s="26" t="b">
        <f t="shared" si="930"/>
        <v>0</v>
      </c>
      <c r="BO1297" s="26" t="b">
        <f t="shared" si="931"/>
        <v>0</v>
      </c>
      <c r="BP1297" s="26" t="b">
        <f t="shared" si="932"/>
        <v>0</v>
      </c>
      <c r="BQ1297" s="26" t="b">
        <f t="shared" si="933"/>
        <v>0</v>
      </c>
      <c r="BR1297" s="26" t="b">
        <f t="shared" si="934"/>
        <v>0</v>
      </c>
      <c r="BS1297" s="26" t="b">
        <f t="shared" si="935"/>
        <v>0</v>
      </c>
      <c r="BT1297" s="26" t="b">
        <f t="shared" si="936"/>
        <v>0</v>
      </c>
      <c r="BU1297" s="26" t="b">
        <f t="shared" si="937"/>
        <v>0</v>
      </c>
    </row>
    <row r="1298" spans="2:73" ht="15" thickBot="1" x14ac:dyDescent="0.35">
      <c r="B1298" s="17">
        <f>VLOOKUP($AC1298,LS_Coint_BD!$B$3:$D$1079,2)</f>
        <v>0</v>
      </c>
      <c r="C1298" s="87">
        <f>VLOOKUP($AC1298,LS_Coint_BD!$B$3:$D$1079,3)</f>
        <v>0</v>
      </c>
      <c r="D1298" s="68">
        <f t="shared" si="897"/>
        <v>0</v>
      </c>
      <c r="E1298" s="65">
        <f t="shared" si="898"/>
        <v>0</v>
      </c>
      <c r="F1298" s="69">
        <f t="shared" si="899"/>
        <v>0</v>
      </c>
      <c r="G1298" s="68">
        <f t="shared" si="900"/>
        <v>0</v>
      </c>
      <c r="H1298" s="65">
        <f t="shared" si="901"/>
        <v>0</v>
      </c>
      <c r="I1298" s="69">
        <f t="shared" si="902"/>
        <v>0</v>
      </c>
      <c r="J1298" s="68">
        <f t="shared" si="903"/>
        <v>0</v>
      </c>
      <c r="K1298" s="65">
        <f t="shared" si="904"/>
        <v>0</v>
      </c>
      <c r="L1298" s="69">
        <f t="shared" si="905"/>
        <v>0</v>
      </c>
      <c r="M1298" s="68">
        <f t="shared" si="906"/>
        <v>0</v>
      </c>
      <c r="N1298" s="65">
        <f t="shared" si="907"/>
        <v>0</v>
      </c>
      <c r="O1298" s="69">
        <f t="shared" si="908"/>
        <v>0</v>
      </c>
      <c r="P1298" s="68">
        <f t="shared" si="909"/>
        <v>0</v>
      </c>
      <c r="Q1298" s="65">
        <f t="shared" si="910"/>
        <v>0</v>
      </c>
      <c r="R1298" s="69">
        <f t="shared" si="911"/>
        <v>0</v>
      </c>
      <c r="S1298" s="68">
        <f t="shared" si="912"/>
        <v>0</v>
      </c>
      <c r="T1298" s="65">
        <f t="shared" si="913"/>
        <v>0</v>
      </c>
      <c r="U1298" s="69">
        <f t="shared" si="914"/>
        <v>0</v>
      </c>
      <c r="V1298" s="68">
        <f t="shared" si="915"/>
        <v>0</v>
      </c>
      <c r="W1298" s="65">
        <f t="shared" si="916"/>
        <v>0</v>
      </c>
      <c r="X1298" s="69">
        <f t="shared" si="917"/>
        <v>0</v>
      </c>
      <c r="Y1298" s="68">
        <f t="shared" si="918"/>
        <v>0</v>
      </c>
      <c r="Z1298" s="65">
        <f t="shared" si="919"/>
        <v>0</v>
      </c>
      <c r="AA1298" s="69">
        <f t="shared" si="920"/>
        <v>0</v>
      </c>
      <c r="AB1298" s="98">
        <f>SUMIF(BN1298:BU1298,"VERDADEIRO",BN$3:$BU1297)</f>
        <v>0</v>
      </c>
      <c r="AC1298" s="97">
        <f t="shared" si="938"/>
        <v>1295</v>
      </c>
      <c r="AD1298" s="89">
        <f>RTD("tryd.rtdserver",,"COT",B1298,"ULT")</f>
        <v>0</v>
      </c>
      <c r="AE1298" s="89">
        <f>RTD("tryd.rtdserver",,"COT",C1298,"ULT")</f>
        <v>0</v>
      </c>
      <c r="AF1298" s="89">
        <f>VLOOKUP($AC1298,LS_Coint_BD!$B$3:$AQ$1079,AF$2)*$AD1298+VLOOKUP($AC1298,LS_Coint_BD!$B$3:$AQ$1079,AF$2+1)</f>
        <v>0</v>
      </c>
      <c r="AG1298" s="89">
        <f>VLOOKUP($AC1298,LS_Coint_BD!$B$3:$AQ$1079,AG$2)*$AD1298+VLOOKUP($AC1298,LS_Coint_BD!$B$3:$AQ$1079,AG$2+1)</f>
        <v>0</v>
      </c>
      <c r="AH1298" s="89">
        <f>VLOOKUP($AC1298,LS_Coint_BD!$B$3:$AQ$1079,AH$2)*$AD1298+VLOOKUP($AC1298,LS_Coint_BD!$B$3:$AQ$1079,AH$2+1)</f>
        <v>0</v>
      </c>
      <c r="AI1298" s="89">
        <f>VLOOKUP($AC1298,LS_Coint_BD!$B$3:$AQ$1079,AI$2)*$AD1298+VLOOKUP($AC1298,LS_Coint_BD!$B$3:$AQ$1079,AI$2+1)</f>
        <v>0</v>
      </c>
      <c r="AJ1298" s="89">
        <f>VLOOKUP($AC1298,LS_Coint_BD!$B$3:$AQ$1079,AJ$2)*$AD1298+VLOOKUP($AC1298,LS_Coint_BD!$B$3:$AQ$1079,AJ$2+1)</f>
        <v>0</v>
      </c>
      <c r="AK1298" s="89">
        <f>VLOOKUP($AC1298,LS_Coint_BD!$B$3:$AQ$1079,AK$2)*$AD1298+VLOOKUP($AC1298,LS_Coint_BD!$B$3:$AQ$1079,AK$2+1)</f>
        <v>0</v>
      </c>
      <c r="AL1298" s="89">
        <f>VLOOKUP($AC1298,LS_Coint_BD!$B$3:$AQ$1079,AL$2)*$AD1298+VLOOKUP($AC1298,LS_Coint_BD!$B$3:$AQ$1079,AL$2+1)</f>
        <v>0</v>
      </c>
      <c r="AM1298" s="89">
        <f>VLOOKUP($AC1298,LS_Coint_BD!$B$3:$AQ$1079,AM$2)*$AD1298+VLOOKUP($AC1298,LS_Coint_BD!$B$3:$AQ$1079,AM$2+1)</f>
        <v>0</v>
      </c>
      <c r="AN1298" s="89">
        <f>VLOOKUP($AC1298,LS_Coint_BD!$B$3:$AQ$1079,AN$2)</f>
        <v>0</v>
      </c>
      <c r="AO1298" s="89">
        <f>VLOOKUP($AC1298,LS_Coint_BD!$B$3:$AQ$1079,AO$2)</f>
        <v>0</v>
      </c>
      <c r="AP1298" s="89">
        <f>VLOOKUP($AC1298,LS_Coint_BD!$B$3:$AQ$1079,AP$2)</f>
        <v>0</v>
      </c>
      <c r="AQ1298" s="89">
        <f>VLOOKUP($AC1298,LS_Coint_BD!$B$3:$AQ$1079,AQ$2)</f>
        <v>0</v>
      </c>
      <c r="AR1298" s="89">
        <f>VLOOKUP($AC1298,LS_Coint_BD!$B$3:$AQ$1079,AR$2)</f>
        <v>0</v>
      </c>
      <c r="AS1298" s="89">
        <f>VLOOKUP($AC1298,LS_Coint_BD!$B$3:$AQ$1079,AS$2)</f>
        <v>0</v>
      </c>
      <c r="AT1298" s="89">
        <f>VLOOKUP($AC1298,LS_Coint_BD!$B$3:$AQ$1079,AT$2)</f>
        <v>0</v>
      </c>
      <c r="AU1298" s="89">
        <f>VLOOKUP($AC1298,LS_Coint_BD!$B$3:$AQ$1079,AU$2)</f>
        <v>0</v>
      </c>
      <c r="AV1298" s="89">
        <f>VLOOKUP($AC1298,LS_Coint_BD!$B$3:$AQ$1079,AV$2)</f>
        <v>0</v>
      </c>
      <c r="AW1298" s="89">
        <f>VLOOKUP($AC1298,LS_Coint_BD!$B$3:$AQ$1079,AW$2)</f>
        <v>0</v>
      </c>
      <c r="AX1298" s="89">
        <f>VLOOKUP($AC1298,LS_Coint_BD!$B$3:$AQ$1079,AX$2)</f>
        <v>0</v>
      </c>
      <c r="AY1298" s="89">
        <f>VLOOKUP($AC1298,LS_Coint_BD!$B$3:$AQ$1079,AY$2)</f>
        <v>0</v>
      </c>
      <c r="AZ1298" s="89">
        <f>VLOOKUP($AC1298,LS_Coint_BD!$B$3:$AQ$1079,AZ$2)</f>
        <v>0</v>
      </c>
      <c r="BA1298" s="89">
        <f>VLOOKUP($AC1298,LS_Coint_BD!$B$3:$AQ$1079,BA$2)</f>
        <v>0</v>
      </c>
      <c r="BB1298" s="89">
        <f>VLOOKUP($AC1298,LS_Coint_BD!$B$3:$AQ$1079,BB$2)</f>
        <v>0</v>
      </c>
      <c r="BC1298" s="89">
        <f>VLOOKUP($AC1298,LS_Coint_BD!$B$3:$AQ$1079,BC$2)</f>
        <v>0</v>
      </c>
      <c r="BD1298" s="89">
        <f t="shared" si="921"/>
        <v>0</v>
      </c>
      <c r="BE1298" s="89">
        <f t="shared" si="922"/>
        <v>0</v>
      </c>
      <c r="BF1298" s="89">
        <f t="shared" si="923"/>
        <v>0</v>
      </c>
      <c r="BG1298" s="89">
        <f t="shared" si="924"/>
        <v>0</v>
      </c>
      <c r="BH1298" s="89">
        <f t="shared" si="925"/>
        <v>0</v>
      </c>
      <c r="BI1298" s="89">
        <f t="shared" si="926"/>
        <v>0</v>
      </c>
      <c r="BJ1298" s="89">
        <f t="shared" si="927"/>
        <v>0</v>
      </c>
      <c r="BK1298" s="89">
        <f t="shared" si="928"/>
        <v>0</v>
      </c>
      <c r="BL1298" s="89">
        <f t="shared" si="929"/>
        <v>0</v>
      </c>
      <c r="BM1298" s="89"/>
      <c r="BN1298" s="26" t="b">
        <f t="shared" si="930"/>
        <v>0</v>
      </c>
      <c r="BO1298" s="26" t="b">
        <f t="shared" si="931"/>
        <v>0</v>
      </c>
      <c r="BP1298" s="26" t="b">
        <f t="shared" si="932"/>
        <v>0</v>
      </c>
      <c r="BQ1298" s="26" t="b">
        <f t="shared" si="933"/>
        <v>0</v>
      </c>
      <c r="BR1298" s="26" t="b">
        <f t="shared" si="934"/>
        <v>0</v>
      </c>
      <c r="BS1298" s="26" t="b">
        <f t="shared" si="935"/>
        <v>0</v>
      </c>
      <c r="BT1298" s="26" t="b">
        <f t="shared" si="936"/>
        <v>0</v>
      </c>
      <c r="BU1298" s="26" t="b">
        <f t="shared" si="937"/>
        <v>0</v>
      </c>
    </row>
    <row r="1299" spans="2:73" ht="15" thickBot="1" x14ac:dyDescent="0.35">
      <c r="B1299" s="17">
        <f>VLOOKUP($AC1299,LS_Coint_BD!$B$3:$D$1079,2)</f>
        <v>0</v>
      </c>
      <c r="C1299" s="87">
        <f>VLOOKUP($AC1299,LS_Coint_BD!$B$3:$D$1079,3)</f>
        <v>0</v>
      </c>
      <c r="D1299" s="68">
        <f t="shared" si="897"/>
        <v>0</v>
      </c>
      <c r="E1299" s="65">
        <f t="shared" si="898"/>
        <v>0</v>
      </c>
      <c r="F1299" s="69">
        <f t="shared" si="899"/>
        <v>0</v>
      </c>
      <c r="G1299" s="68">
        <f t="shared" si="900"/>
        <v>0</v>
      </c>
      <c r="H1299" s="65">
        <f t="shared" si="901"/>
        <v>0</v>
      </c>
      <c r="I1299" s="69">
        <f t="shared" si="902"/>
        <v>0</v>
      </c>
      <c r="J1299" s="68">
        <f t="shared" si="903"/>
        <v>0</v>
      </c>
      <c r="K1299" s="65">
        <f t="shared" si="904"/>
        <v>0</v>
      </c>
      <c r="L1299" s="69">
        <f t="shared" si="905"/>
        <v>0</v>
      </c>
      <c r="M1299" s="68">
        <f t="shared" si="906"/>
        <v>0</v>
      </c>
      <c r="N1299" s="65">
        <f t="shared" si="907"/>
        <v>0</v>
      </c>
      <c r="O1299" s="69">
        <f t="shared" si="908"/>
        <v>0</v>
      </c>
      <c r="P1299" s="68">
        <f t="shared" si="909"/>
        <v>0</v>
      </c>
      <c r="Q1299" s="65">
        <f t="shared" si="910"/>
        <v>0</v>
      </c>
      <c r="R1299" s="69">
        <f t="shared" si="911"/>
        <v>0</v>
      </c>
      <c r="S1299" s="68">
        <f t="shared" si="912"/>
        <v>0</v>
      </c>
      <c r="T1299" s="65">
        <f t="shared" si="913"/>
        <v>0</v>
      </c>
      <c r="U1299" s="69">
        <f t="shared" si="914"/>
        <v>0</v>
      </c>
      <c r="V1299" s="68">
        <f t="shared" si="915"/>
        <v>0</v>
      </c>
      <c r="W1299" s="65">
        <f t="shared" si="916"/>
        <v>0</v>
      </c>
      <c r="X1299" s="69">
        <f t="shared" si="917"/>
        <v>0</v>
      </c>
      <c r="Y1299" s="68">
        <f t="shared" si="918"/>
        <v>0</v>
      </c>
      <c r="Z1299" s="65">
        <f t="shared" si="919"/>
        <v>0</v>
      </c>
      <c r="AA1299" s="69">
        <f t="shared" si="920"/>
        <v>0</v>
      </c>
      <c r="AB1299" s="98">
        <f>SUMIF(BN1299:BU1299,"VERDADEIRO",BN$3:$BU1298)</f>
        <v>0</v>
      </c>
      <c r="AC1299" s="97">
        <f t="shared" si="938"/>
        <v>1296</v>
      </c>
      <c r="AD1299" s="89">
        <f>RTD("tryd.rtdserver",,"COT",B1299,"ULT")</f>
        <v>0</v>
      </c>
      <c r="AE1299" s="89">
        <f>RTD("tryd.rtdserver",,"COT",C1299,"ULT")</f>
        <v>0</v>
      </c>
      <c r="AF1299" s="89">
        <f>VLOOKUP($AC1299,LS_Coint_BD!$B$3:$AQ$1079,AF$2)*$AD1299+VLOOKUP($AC1299,LS_Coint_BD!$B$3:$AQ$1079,AF$2+1)</f>
        <v>0</v>
      </c>
      <c r="AG1299" s="89">
        <f>VLOOKUP($AC1299,LS_Coint_BD!$B$3:$AQ$1079,AG$2)*$AD1299+VLOOKUP($AC1299,LS_Coint_BD!$B$3:$AQ$1079,AG$2+1)</f>
        <v>0</v>
      </c>
      <c r="AH1299" s="89">
        <f>VLOOKUP($AC1299,LS_Coint_BD!$B$3:$AQ$1079,AH$2)*$AD1299+VLOOKUP($AC1299,LS_Coint_BD!$B$3:$AQ$1079,AH$2+1)</f>
        <v>0</v>
      </c>
      <c r="AI1299" s="89">
        <f>VLOOKUP($AC1299,LS_Coint_BD!$B$3:$AQ$1079,AI$2)*$AD1299+VLOOKUP($AC1299,LS_Coint_BD!$B$3:$AQ$1079,AI$2+1)</f>
        <v>0</v>
      </c>
      <c r="AJ1299" s="89">
        <f>VLOOKUP($AC1299,LS_Coint_BD!$B$3:$AQ$1079,AJ$2)*$AD1299+VLOOKUP($AC1299,LS_Coint_BD!$B$3:$AQ$1079,AJ$2+1)</f>
        <v>0</v>
      </c>
      <c r="AK1299" s="89">
        <f>VLOOKUP($AC1299,LS_Coint_BD!$B$3:$AQ$1079,AK$2)*$AD1299+VLOOKUP($AC1299,LS_Coint_BD!$B$3:$AQ$1079,AK$2+1)</f>
        <v>0</v>
      </c>
      <c r="AL1299" s="89">
        <f>VLOOKUP($AC1299,LS_Coint_BD!$B$3:$AQ$1079,AL$2)*$AD1299+VLOOKUP($AC1299,LS_Coint_BD!$B$3:$AQ$1079,AL$2+1)</f>
        <v>0</v>
      </c>
      <c r="AM1299" s="89">
        <f>VLOOKUP($AC1299,LS_Coint_BD!$B$3:$AQ$1079,AM$2)*$AD1299+VLOOKUP($AC1299,LS_Coint_BD!$B$3:$AQ$1079,AM$2+1)</f>
        <v>0</v>
      </c>
      <c r="AN1299" s="89">
        <f>VLOOKUP($AC1299,LS_Coint_BD!$B$3:$AQ$1079,AN$2)</f>
        <v>0</v>
      </c>
      <c r="AO1299" s="89">
        <f>VLOOKUP($AC1299,LS_Coint_BD!$B$3:$AQ$1079,AO$2)</f>
        <v>0</v>
      </c>
      <c r="AP1299" s="89">
        <f>VLOOKUP($AC1299,LS_Coint_BD!$B$3:$AQ$1079,AP$2)</f>
        <v>0</v>
      </c>
      <c r="AQ1299" s="89">
        <f>VLOOKUP($AC1299,LS_Coint_BD!$B$3:$AQ$1079,AQ$2)</f>
        <v>0</v>
      </c>
      <c r="AR1299" s="89">
        <f>VLOOKUP($AC1299,LS_Coint_BD!$B$3:$AQ$1079,AR$2)</f>
        <v>0</v>
      </c>
      <c r="AS1299" s="89">
        <f>VLOOKUP($AC1299,LS_Coint_BD!$B$3:$AQ$1079,AS$2)</f>
        <v>0</v>
      </c>
      <c r="AT1299" s="89">
        <f>VLOOKUP($AC1299,LS_Coint_BD!$B$3:$AQ$1079,AT$2)</f>
        <v>0</v>
      </c>
      <c r="AU1299" s="89">
        <f>VLOOKUP($AC1299,LS_Coint_BD!$B$3:$AQ$1079,AU$2)</f>
        <v>0</v>
      </c>
      <c r="AV1299" s="89">
        <f>VLOOKUP($AC1299,LS_Coint_BD!$B$3:$AQ$1079,AV$2)</f>
        <v>0</v>
      </c>
      <c r="AW1299" s="89">
        <f>VLOOKUP($AC1299,LS_Coint_BD!$B$3:$AQ$1079,AW$2)</f>
        <v>0</v>
      </c>
      <c r="AX1299" s="89">
        <f>VLOOKUP($AC1299,LS_Coint_BD!$B$3:$AQ$1079,AX$2)</f>
        <v>0</v>
      </c>
      <c r="AY1299" s="89">
        <f>VLOOKUP($AC1299,LS_Coint_BD!$B$3:$AQ$1079,AY$2)</f>
        <v>0</v>
      </c>
      <c r="AZ1299" s="89">
        <f>VLOOKUP($AC1299,LS_Coint_BD!$B$3:$AQ$1079,AZ$2)</f>
        <v>0</v>
      </c>
      <c r="BA1299" s="89">
        <f>VLOOKUP($AC1299,LS_Coint_BD!$B$3:$AQ$1079,BA$2)</f>
        <v>0</v>
      </c>
      <c r="BB1299" s="89">
        <f>VLOOKUP($AC1299,LS_Coint_BD!$B$3:$AQ$1079,BB$2)</f>
        <v>0</v>
      </c>
      <c r="BC1299" s="89">
        <f>VLOOKUP($AC1299,LS_Coint_BD!$B$3:$AQ$1079,BC$2)</f>
        <v>0</v>
      </c>
      <c r="BD1299" s="89">
        <f t="shared" si="921"/>
        <v>0</v>
      </c>
      <c r="BE1299" s="89">
        <f t="shared" si="922"/>
        <v>0</v>
      </c>
      <c r="BF1299" s="89">
        <f t="shared" si="923"/>
        <v>0</v>
      </c>
      <c r="BG1299" s="89">
        <f t="shared" si="924"/>
        <v>0</v>
      </c>
      <c r="BH1299" s="89">
        <f t="shared" si="925"/>
        <v>0</v>
      </c>
      <c r="BI1299" s="89">
        <f t="shared" si="926"/>
        <v>0</v>
      </c>
      <c r="BJ1299" s="89">
        <f t="shared" si="927"/>
        <v>0</v>
      </c>
      <c r="BK1299" s="89">
        <f t="shared" si="928"/>
        <v>0</v>
      </c>
      <c r="BL1299" s="89">
        <f t="shared" si="929"/>
        <v>0</v>
      </c>
      <c r="BM1299" s="89"/>
      <c r="BN1299" s="26" t="b">
        <f t="shared" si="930"/>
        <v>0</v>
      </c>
      <c r="BO1299" s="26" t="b">
        <f t="shared" si="931"/>
        <v>0</v>
      </c>
      <c r="BP1299" s="26" t="b">
        <f t="shared" si="932"/>
        <v>0</v>
      </c>
      <c r="BQ1299" s="26" t="b">
        <f t="shared" si="933"/>
        <v>0</v>
      </c>
      <c r="BR1299" s="26" t="b">
        <f t="shared" si="934"/>
        <v>0</v>
      </c>
      <c r="BS1299" s="26" t="b">
        <f t="shared" si="935"/>
        <v>0</v>
      </c>
      <c r="BT1299" s="26" t="b">
        <f t="shared" si="936"/>
        <v>0</v>
      </c>
      <c r="BU1299" s="26" t="b">
        <f t="shared" si="937"/>
        <v>0</v>
      </c>
    </row>
    <row r="1300" spans="2:73" ht="15" thickBot="1" x14ac:dyDescent="0.35">
      <c r="B1300" s="17">
        <f>VLOOKUP($AC1300,LS_Coint_BD!$B$3:$D$1079,2)</f>
        <v>0</v>
      </c>
      <c r="C1300" s="87">
        <f>VLOOKUP($AC1300,LS_Coint_BD!$B$3:$D$1079,3)</f>
        <v>0</v>
      </c>
      <c r="D1300" s="68">
        <f t="shared" ref="D1300:D1363" si="939">IF(AF1300=0,0,$AE1300-AF1300)</f>
        <v>0</v>
      </c>
      <c r="E1300" s="65">
        <f t="shared" ref="E1300:E1363" si="940">F1300/2*3</f>
        <v>0</v>
      </c>
      <c r="F1300" s="69">
        <f t="shared" ref="F1300:F1363" si="941">BD1300</f>
        <v>0</v>
      </c>
      <c r="G1300" s="68">
        <f t="shared" ref="G1300:G1363" si="942">IF(AG1300=0,0,$AE1300-AG1300)</f>
        <v>0</v>
      </c>
      <c r="H1300" s="65">
        <f t="shared" ref="H1300:H1363" si="943">I1300/2*3</f>
        <v>0</v>
      </c>
      <c r="I1300" s="69">
        <f t="shared" ref="I1300:I1363" si="944">BE1300</f>
        <v>0</v>
      </c>
      <c r="J1300" s="68">
        <f t="shared" ref="J1300:J1363" si="945">IF(AH1300=0,0,$AE1300-AH1300)</f>
        <v>0</v>
      </c>
      <c r="K1300" s="65">
        <f t="shared" ref="K1300:K1363" si="946">L1300/2*3</f>
        <v>0</v>
      </c>
      <c r="L1300" s="69">
        <f t="shared" ref="L1300:L1363" si="947">BF1300</f>
        <v>0</v>
      </c>
      <c r="M1300" s="68">
        <f t="shared" ref="M1300:M1363" si="948">IF(AI1300=0,0,$AE1300-AI1300)</f>
        <v>0</v>
      </c>
      <c r="N1300" s="65">
        <f t="shared" ref="N1300:N1363" si="949">O1300/2*3</f>
        <v>0</v>
      </c>
      <c r="O1300" s="69">
        <f t="shared" ref="O1300:O1363" si="950">BG1300</f>
        <v>0</v>
      </c>
      <c r="P1300" s="68">
        <f t="shared" ref="P1300:P1363" si="951">IF(AJ1300=0,0,$AE1300-AJ1300)</f>
        <v>0</v>
      </c>
      <c r="Q1300" s="65">
        <f t="shared" ref="Q1300:Q1363" si="952">R1300/2*3</f>
        <v>0</v>
      </c>
      <c r="R1300" s="69">
        <f t="shared" ref="R1300:R1363" si="953">BH1300</f>
        <v>0</v>
      </c>
      <c r="S1300" s="68">
        <f t="shared" ref="S1300:S1363" si="954">IF(AK1300=0,0,$AE1300-AK1300)</f>
        <v>0</v>
      </c>
      <c r="T1300" s="65">
        <f t="shared" ref="T1300:T1363" si="955">U1300/2*3</f>
        <v>0</v>
      </c>
      <c r="U1300" s="69">
        <f t="shared" ref="U1300:U1363" si="956">BI1300</f>
        <v>0</v>
      </c>
      <c r="V1300" s="68">
        <f t="shared" ref="V1300:V1363" si="957">IF(AL1300=0,0,$AE1300-AL1300)</f>
        <v>0</v>
      </c>
      <c r="W1300" s="65">
        <f t="shared" ref="W1300:W1363" si="958">X1300/2*3</f>
        <v>0</v>
      </c>
      <c r="X1300" s="69">
        <f t="shared" ref="X1300:X1363" si="959">BJ1300</f>
        <v>0</v>
      </c>
      <c r="Y1300" s="68">
        <f t="shared" ref="Y1300:Y1363" si="960">IF(AM1300=0,0,$AE1300-AM1300)</f>
        <v>0</v>
      </c>
      <c r="Z1300" s="65">
        <f t="shared" ref="Z1300:Z1363" si="961">AA1300/2*3</f>
        <v>0</v>
      </c>
      <c r="AA1300" s="69">
        <f t="shared" ref="AA1300:AA1363" si="962">BK1300</f>
        <v>0</v>
      </c>
      <c r="AB1300" s="98">
        <f>SUMIF(BN1300:BU1300,"VERDADEIRO",BN$3:$BU1299)</f>
        <v>0</v>
      </c>
      <c r="AC1300" s="97">
        <f t="shared" si="938"/>
        <v>1297</v>
      </c>
      <c r="AD1300" s="89">
        <f>RTD("tryd.rtdserver",,"COT",B1300,"ULT")</f>
        <v>0</v>
      </c>
      <c r="AE1300" s="89">
        <f>RTD("tryd.rtdserver",,"COT",C1300,"ULT")</f>
        <v>0</v>
      </c>
      <c r="AF1300" s="89">
        <f>VLOOKUP($AC1300,LS_Coint_BD!$B$3:$AQ$1079,AF$2)*$AD1300+VLOOKUP($AC1300,LS_Coint_BD!$B$3:$AQ$1079,AF$2+1)</f>
        <v>0</v>
      </c>
      <c r="AG1300" s="89">
        <f>VLOOKUP($AC1300,LS_Coint_BD!$B$3:$AQ$1079,AG$2)*$AD1300+VLOOKUP($AC1300,LS_Coint_BD!$B$3:$AQ$1079,AG$2+1)</f>
        <v>0</v>
      </c>
      <c r="AH1300" s="89">
        <f>VLOOKUP($AC1300,LS_Coint_BD!$B$3:$AQ$1079,AH$2)*$AD1300+VLOOKUP($AC1300,LS_Coint_BD!$B$3:$AQ$1079,AH$2+1)</f>
        <v>0</v>
      </c>
      <c r="AI1300" s="89">
        <f>VLOOKUP($AC1300,LS_Coint_BD!$B$3:$AQ$1079,AI$2)*$AD1300+VLOOKUP($AC1300,LS_Coint_BD!$B$3:$AQ$1079,AI$2+1)</f>
        <v>0</v>
      </c>
      <c r="AJ1300" s="89">
        <f>VLOOKUP($AC1300,LS_Coint_BD!$B$3:$AQ$1079,AJ$2)*$AD1300+VLOOKUP($AC1300,LS_Coint_BD!$B$3:$AQ$1079,AJ$2+1)</f>
        <v>0</v>
      </c>
      <c r="AK1300" s="89">
        <f>VLOOKUP($AC1300,LS_Coint_BD!$B$3:$AQ$1079,AK$2)*$AD1300+VLOOKUP($AC1300,LS_Coint_BD!$B$3:$AQ$1079,AK$2+1)</f>
        <v>0</v>
      </c>
      <c r="AL1300" s="89">
        <f>VLOOKUP($AC1300,LS_Coint_BD!$B$3:$AQ$1079,AL$2)*$AD1300+VLOOKUP($AC1300,LS_Coint_BD!$B$3:$AQ$1079,AL$2+1)</f>
        <v>0</v>
      </c>
      <c r="AM1300" s="89">
        <f>VLOOKUP($AC1300,LS_Coint_BD!$B$3:$AQ$1079,AM$2)*$AD1300+VLOOKUP($AC1300,LS_Coint_BD!$B$3:$AQ$1079,AM$2+1)</f>
        <v>0</v>
      </c>
      <c r="AN1300" s="89">
        <f>VLOOKUP($AC1300,LS_Coint_BD!$B$3:$AQ$1079,AN$2)</f>
        <v>0</v>
      </c>
      <c r="AO1300" s="89">
        <f>VLOOKUP($AC1300,LS_Coint_BD!$B$3:$AQ$1079,AO$2)</f>
        <v>0</v>
      </c>
      <c r="AP1300" s="89">
        <f>VLOOKUP($AC1300,LS_Coint_BD!$B$3:$AQ$1079,AP$2)</f>
        <v>0</v>
      </c>
      <c r="AQ1300" s="89">
        <f>VLOOKUP($AC1300,LS_Coint_BD!$B$3:$AQ$1079,AQ$2)</f>
        <v>0</v>
      </c>
      <c r="AR1300" s="89">
        <f>VLOOKUP($AC1300,LS_Coint_BD!$B$3:$AQ$1079,AR$2)</f>
        <v>0</v>
      </c>
      <c r="AS1300" s="89">
        <f>VLOOKUP($AC1300,LS_Coint_BD!$B$3:$AQ$1079,AS$2)</f>
        <v>0</v>
      </c>
      <c r="AT1300" s="89">
        <f>VLOOKUP($AC1300,LS_Coint_BD!$B$3:$AQ$1079,AT$2)</f>
        <v>0</v>
      </c>
      <c r="AU1300" s="89">
        <f>VLOOKUP($AC1300,LS_Coint_BD!$B$3:$AQ$1079,AU$2)</f>
        <v>0</v>
      </c>
      <c r="AV1300" s="89">
        <f>VLOOKUP($AC1300,LS_Coint_BD!$B$3:$AQ$1079,AV$2)</f>
        <v>0</v>
      </c>
      <c r="AW1300" s="89">
        <f>VLOOKUP($AC1300,LS_Coint_BD!$B$3:$AQ$1079,AW$2)</f>
        <v>0</v>
      </c>
      <c r="AX1300" s="89">
        <f>VLOOKUP($AC1300,LS_Coint_BD!$B$3:$AQ$1079,AX$2)</f>
        <v>0</v>
      </c>
      <c r="AY1300" s="89">
        <f>VLOOKUP($AC1300,LS_Coint_BD!$B$3:$AQ$1079,AY$2)</f>
        <v>0</v>
      </c>
      <c r="AZ1300" s="89">
        <f>VLOOKUP($AC1300,LS_Coint_BD!$B$3:$AQ$1079,AZ$2)</f>
        <v>0</v>
      </c>
      <c r="BA1300" s="89">
        <f>VLOOKUP($AC1300,LS_Coint_BD!$B$3:$AQ$1079,BA$2)</f>
        <v>0</v>
      </c>
      <c r="BB1300" s="89">
        <f>VLOOKUP($AC1300,LS_Coint_BD!$B$3:$AQ$1079,BB$2)</f>
        <v>0</v>
      </c>
      <c r="BC1300" s="89">
        <f>VLOOKUP($AC1300,LS_Coint_BD!$B$3:$AQ$1079,BC$2)</f>
        <v>0</v>
      </c>
      <c r="BD1300" s="89">
        <f t="shared" ref="BD1300:BD1363" si="963">IF(D1300&lt;0,AV1300-2*AN1300,AV1300+2*AN1300)</f>
        <v>0</v>
      </c>
      <c r="BE1300" s="89">
        <f t="shared" ref="BE1300:BE1363" si="964">IF(G1300&lt;0,AW1300-2*AO1300,AW1300+2*AO1300)</f>
        <v>0</v>
      </c>
      <c r="BF1300" s="89">
        <f t="shared" ref="BF1300:BF1363" si="965">IF(J1300&lt;0,AX1300-2*AP1300,AX1300+2*AP1300)</f>
        <v>0</v>
      </c>
      <c r="BG1300" s="89">
        <f t="shared" ref="BG1300:BG1363" si="966">IF(M1300&lt;0,AY1300-2*AQ1300,AY1300+2*AQ1300)</f>
        <v>0</v>
      </c>
      <c r="BH1300" s="89">
        <f t="shared" ref="BH1300:BH1363" si="967">IF(P1300&lt;0,AZ1300-2*AR1300,AZ1300+2*AR1300)</f>
        <v>0</v>
      </c>
      <c r="BI1300" s="89">
        <f t="shared" ref="BI1300:BI1363" si="968">IF(S1300&lt;0,BA1300-2*AS1300,BA1300+2*AS1300)</f>
        <v>0</v>
      </c>
      <c r="BJ1300" s="89">
        <f t="shared" ref="BJ1300:BJ1363" si="969">IF(V1300&lt;0,BB1300-2*AT1300,BB1300+2*AT1300)</f>
        <v>0</v>
      </c>
      <c r="BK1300" s="89">
        <f t="shared" ref="BK1300:BK1363" si="970">IF(Y1300&lt;0,BC1300-2*AU1300,BC1300+2*AU1300)</f>
        <v>0</v>
      </c>
      <c r="BL1300" s="89">
        <f t="shared" ref="BL1300:BL1363" si="971">IF(AA1300&lt;0,BD1300-2*AV1300,BD1300+2*AV1300)</f>
        <v>0</v>
      </c>
      <c r="BM1300" s="89"/>
      <c r="BN1300" s="26" t="b">
        <f t="shared" ref="BN1300:BN1363" si="972">IF(D1300&gt;0,IF(D1300&gt;F1300,TRUE,FALSE),IF(D1300&lt;F1300,TRUE,FALSE))</f>
        <v>0</v>
      </c>
      <c r="BO1300" s="26" t="b">
        <f t="shared" ref="BO1300:BO1363" si="973">IF(G1300&gt;0,IF(G1300&gt;I1300,TRUE,FALSE),IF(G1300&lt;I1300,TRUE,FALSE))</f>
        <v>0</v>
      </c>
      <c r="BP1300" s="26" t="b">
        <f t="shared" ref="BP1300:BP1363" si="974">IF(J1300&gt;0,IF(J1300&gt;L1300,TRUE,FALSE),IF(J1300&lt;L1300,TRUE,FALSE))</f>
        <v>0</v>
      </c>
      <c r="BQ1300" s="26" t="b">
        <f t="shared" ref="BQ1300:BQ1363" si="975">IF(M1300&gt;0,IF(M1300&gt;O1300,TRUE,FALSE),IF(M1300&lt;O1300,TRUE,FALSE))</f>
        <v>0</v>
      </c>
      <c r="BR1300" s="26" t="b">
        <f t="shared" ref="BR1300:BR1363" si="976">IF(P1300&gt;0,IF(P1300&gt;R1300,TRUE,FALSE),IF(P1300&lt;R1300,TRUE,FALSE))</f>
        <v>0</v>
      </c>
      <c r="BS1300" s="26" t="b">
        <f t="shared" ref="BS1300:BS1363" si="977">IF(S1300&gt;0,IF(S1300&gt;U1300,TRUE,FALSE),IF(S1300&lt;U1300,TRUE,FALSE))</f>
        <v>0</v>
      </c>
      <c r="BT1300" s="26" t="b">
        <f t="shared" ref="BT1300:BT1363" si="978">IF(V1300&gt;0,IF(V1300&gt;X1300,TRUE,FALSE),IF(V1300&lt;X1300,TRUE,FALSE))</f>
        <v>0</v>
      </c>
      <c r="BU1300" s="26" t="b">
        <f t="shared" ref="BU1300:BU1363" si="979">IF(Y1300&gt;0,IF(Y1300&gt;AA1300,TRUE,FALSE),IF(Y1300&lt;AA1300,TRUE,FALSE))</f>
        <v>0</v>
      </c>
    </row>
    <row r="1301" spans="2:73" ht="15" thickBot="1" x14ac:dyDescent="0.35">
      <c r="B1301" s="17">
        <f>VLOOKUP($AC1301,LS_Coint_BD!$B$3:$D$1079,2)</f>
        <v>0</v>
      </c>
      <c r="C1301" s="87">
        <f>VLOOKUP($AC1301,LS_Coint_BD!$B$3:$D$1079,3)</f>
        <v>0</v>
      </c>
      <c r="D1301" s="68">
        <f t="shared" si="939"/>
        <v>0</v>
      </c>
      <c r="E1301" s="65">
        <f t="shared" si="940"/>
        <v>0</v>
      </c>
      <c r="F1301" s="69">
        <f t="shared" si="941"/>
        <v>0</v>
      </c>
      <c r="G1301" s="68">
        <f t="shared" si="942"/>
        <v>0</v>
      </c>
      <c r="H1301" s="65">
        <f t="shared" si="943"/>
        <v>0</v>
      </c>
      <c r="I1301" s="69">
        <f t="shared" si="944"/>
        <v>0</v>
      </c>
      <c r="J1301" s="68">
        <f t="shared" si="945"/>
        <v>0</v>
      </c>
      <c r="K1301" s="65">
        <f t="shared" si="946"/>
        <v>0</v>
      </c>
      <c r="L1301" s="69">
        <f t="shared" si="947"/>
        <v>0</v>
      </c>
      <c r="M1301" s="68">
        <f t="shared" si="948"/>
        <v>0</v>
      </c>
      <c r="N1301" s="65">
        <f t="shared" si="949"/>
        <v>0</v>
      </c>
      <c r="O1301" s="69">
        <f t="shared" si="950"/>
        <v>0</v>
      </c>
      <c r="P1301" s="68">
        <f t="shared" si="951"/>
        <v>0</v>
      </c>
      <c r="Q1301" s="65">
        <f t="shared" si="952"/>
        <v>0</v>
      </c>
      <c r="R1301" s="69">
        <f t="shared" si="953"/>
        <v>0</v>
      </c>
      <c r="S1301" s="68">
        <f t="shared" si="954"/>
        <v>0</v>
      </c>
      <c r="T1301" s="65">
        <f t="shared" si="955"/>
        <v>0</v>
      </c>
      <c r="U1301" s="69">
        <f t="shared" si="956"/>
        <v>0</v>
      </c>
      <c r="V1301" s="68">
        <f t="shared" si="957"/>
        <v>0</v>
      </c>
      <c r="W1301" s="65">
        <f t="shared" si="958"/>
        <v>0</v>
      </c>
      <c r="X1301" s="69">
        <f t="shared" si="959"/>
        <v>0</v>
      </c>
      <c r="Y1301" s="68">
        <f t="shared" si="960"/>
        <v>0</v>
      </c>
      <c r="Z1301" s="65">
        <f t="shared" si="961"/>
        <v>0</v>
      </c>
      <c r="AA1301" s="69">
        <f t="shared" si="962"/>
        <v>0</v>
      </c>
      <c r="AB1301" s="98">
        <f>SUMIF(BN1301:BU1301,"VERDADEIRO",BN$3:$BU1300)</f>
        <v>0</v>
      </c>
      <c r="AC1301" s="97">
        <f t="shared" si="938"/>
        <v>1298</v>
      </c>
      <c r="AD1301" s="89">
        <f>RTD("tryd.rtdserver",,"COT",B1301,"ULT")</f>
        <v>0</v>
      </c>
      <c r="AE1301" s="89">
        <f>RTD("tryd.rtdserver",,"COT",C1301,"ULT")</f>
        <v>0</v>
      </c>
      <c r="AF1301" s="89">
        <f>VLOOKUP($AC1301,LS_Coint_BD!$B$3:$AQ$1079,AF$2)*$AD1301+VLOOKUP($AC1301,LS_Coint_BD!$B$3:$AQ$1079,AF$2+1)</f>
        <v>0</v>
      </c>
      <c r="AG1301" s="89">
        <f>VLOOKUP($AC1301,LS_Coint_BD!$B$3:$AQ$1079,AG$2)*$AD1301+VLOOKUP($AC1301,LS_Coint_BD!$B$3:$AQ$1079,AG$2+1)</f>
        <v>0</v>
      </c>
      <c r="AH1301" s="89">
        <f>VLOOKUP($AC1301,LS_Coint_BD!$B$3:$AQ$1079,AH$2)*$AD1301+VLOOKUP($AC1301,LS_Coint_BD!$B$3:$AQ$1079,AH$2+1)</f>
        <v>0</v>
      </c>
      <c r="AI1301" s="89">
        <f>VLOOKUP($AC1301,LS_Coint_BD!$B$3:$AQ$1079,AI$2)*$AD1301+VLOOKUP($AC1301,LS_Coint_BD!$B$3:$AQ$1079,AI$2+1)</f>
        <v>0</v>
      </c>
      <c r="AJ1301" s="89">
        <f>VLOOKUP($AC1301,LS_Coint_BD!$B$3:$AQ$1079,AJ$2)*$AD1301+VLOOKUP($AC1301,LS_Coint_BD!$B$3:$AQ$1079,AJ$2+1)</f>
        <v>0</v>
      </c>
      <c r="AK1301" s="89">
        <f>VLOOKUP($AC1301,LS_Coint_BD!$B$3:$AQ$1079,AK$2)*$AD1301+VLOOKUP($AC1301,LS_Coint_BD!$B$3:$AQ$1079,AK$2+1)</f>
        <v>0</v>
      </c>
      <c r="AL1301" s="89">
        <f>VLOOKUP($AC1301,LS_Coint_BD!$B$3:$AQ$1079,AL$2)*$AD1301+VLOOKUP($AC1301,LS_Coint_BD!$B$3:$AQ$1079,AL$2+1)</f>
        <v>0</v>
      </c>
      <c r="AM1301" s="89">
        <f>VLOOKUP($AC1301,LS_Coint_BD!$B$3:$AQ$1079,AM$2)*$AD1301+VLOOKUP($AC1301,LS_Coint_BD!$B$3:$AQ$1079,AM$2+1)</f>
        <v>0</v>
      </c>
      <c r="AN1301" s="89">
        <f>VLOOKUP($AC1301,LS_Coint_BD!$B$3:$AQ$1079,AN$2)</f>
        <v>0</v>
      </c>
      <c r="AO1301" s="89">
        <f>VLOOKUP($AC1301,LS_Coint_BD!$B$3:$AQ$1079,AO$2)</f>
        <v>0</v>
      </c>
      <c r="AP1301" s="89">
        <f>VLOOKUP($AC1301,LS_Coint_BD!$B$3:$AQ$1079,AP$2)</f>
        <v>0</v>
      </c>
      <c r="AQ1301" s="89">
        <f>VLOOKUP($AC1301,LS_Coint_BD!$B$3:$AQ$1079,AQ$2)</f>
        <v>0</v>
      </c>
      <c r="AR1301" s="89">
        <f>VLOOKUP($AC1301,LS_Coint_BD!$B$3:$AQ$1079,AR$2)</f>
        <v>0</v>
      </c>
      <c r="AS1301" s="89">
        <f>VLOOKUP($AC1301,LS_Coint_BD!$B$3:$AQ$1079,AS$2)</f>
        <v>0</v>
      </c>
      <c r="AT1301" s="89">
        <f>VLOOKUP($AC1301,LS_Coint_BD!$B$3:$AQ$1079,AT$2)</f>
        <v>0</v>
      </c>
      <c r="AU1301" s="89">
        <f>VLOOKUP($AC1301,LS_Coint_BD!$B$3:$AQ$1079,AU$2)</f>
        <v>0</v>
      </c>
      <c r="AV1301" s="89">
        <f>VLOOKUP($AC1301,LS_Coint_BD!$B$3:$AQ$1079,AV$2)</f>
        <v>0</v>
      </c>
      <c r="AW1301" s="89">
        <f>VLOOKUP($AC1301,LS_Coint_BD!$B$3:$AQ$1079,AW$2)</f>
        <v>0</v>
      </c>
      <c r="AX1301" s="89">
        <f>VLOOKUP($AC1301,LS_Coint_BD!$B$3:$AQ$1079,AX$2)</f>
        <v>0</v>
      </c>
      <c r="AY1301" s="89">
        <f>VLOOKUP($AC1301,LS_Coint_BD!$B$3:$AQ$1079,AY$2)</f>
        <v>0</v>
      </c>
      <c r="AZ1301" s="89">
        <f>VLOOKUP($AC1301,LS_Coint_BD!$B$3:$AQ$1079,AZ$2)</f>
        <v>0</v>
      </c>
      <c r="BA1301" s="89">
        <f>VLOOKUP($AC1301,LS_Coint_BD!$B$3:$AQ$1079,BA$2)</f>
        <v>0</v>
      </c>
      <c r="BB1301" s="89">
        <f>VLOOKUP($AC1301,LS_Coint_BD!$B$3:$AQ$1079,BB$2)</f>
        <v>0</v>
      </c>
      <c r="BC1301" s="89">
        <f>VLOOKUP($AC1301,LS_Coint_BD!$B$3:$AQ$1079,BC$2)</f>
        <v>0</v>
      </c>
      <c r="BD1301" s="89">
        <f t="shared" si="963"/>
        <v>0</v>
      </c>
      <c r="BE1301" s="89">
        <f t="shared" si="964"/>
        <v>0</v>
      </c>
      <c r="BF1301" s="89">
        <f t="shared" si="965"/>
        <v>0</v>
      </c>
      <c r="BG1301" s="89">
        <f t="shared" si="966"/>
        <v>0</v>
      </c>
      <c r="BH1301" s="89">
        <f t="shared" si="967"/>
        <v>0</v>
      </c>
      <c r="BI1301" s="89">
        <f t="shared" si="968"/>
        <v>0</v>
      </c>
      <c r="BJ1301" s="89">
        <f t="shared" si="969"/>
        <v>0</v>
      </c>
      <c r="BK1301" s="89">
        <f t="shared" si="970"/>
        <v>0</v>
      </c>
      <c r="BL1301" s="89">
        <f t="shared" si="971"/>
        <v>0</v>
      </c>
      <c r="BM1301" s="89"/>
      <c r="BN1301" s="26" t="b">
        <f t="shared" si="972"/>
        <v>0</v>
      </c>
      <c r="BO1301" s="26" t="b">
        <f t="shared" si="973"/>
        <v>0</v>
      </c>
      <c r="BP1301" s="26" t="b">
        <f t="shared" si="974"/>
        <v>0</v>
      </c>
      <c r="BQ1301" s="26" t="b">
        <f t="shared" si="975"/>
        <v>0</v>
      </c>
      <c r="BR1301" s="26" t="b">
        <f t="shared" si="976"/>
        <v>0</v>
      </c>
      <c r="BS1301" s="26" t="b">
        <f t="shared" si="977"/>
        <v>0</v>
      </c>
      <c r="BT1301" s="26" t="b">
        <f t="shared" si="978"/>
        <v>0</v>
      </c>
      <c r="BU1301" s="26" t="b">
        <f t="shared" si="979"/>
        <v>0</v>
      </c>
    </row>
    <row r="1302" spans="2:73" ht="15" thickBot="1" x14ac:dyDescent="0.35">
      <c r="B1302" s="17">
        <f>VLOOKUP($AC1302,LS_Coint_BD!$B$3:$D$1079,2)</f>
        <v>0</v>
      </c>
      <c r="C1302" s="87">
        <f>VLOOKUP($AC1302,LS_Coint_BD!$B$3:$D$1079,3)</f>
        <v>0</v>
      </c>
      <c r="D1302" s="68">
        <f t="shared" si="939"/>
        <v>0</v>
      </c>
      <c r="E1302" s="65">
        <f t="shared" si="940"/>
        <v>0</v>
      </c>
      <c r="F1302" s="69">
        <f t="shared" si="941"/>
        <v>0</v>
      </c>
      <c r="G1302" s="68">
        <f t="shared" si="942"/>
        <v>0</v>
      </c>
      <c r="H1302" s="65">
        <f t="shared" si="943"/>
        <v>0</v>
      </c>
      <c r="I1302" s="69">
        <f t="shared" si="944"/>
        <v>0</v>
      </c>
      <c r="J1302" s="68">
        <f t="shared" si="945"/>
        <v>0</v>
      </c>
      <c r="K1302" s="65">
        <f t="shared" si="946"/>
        <v>0</v>
      </c>
      <c r="L1302" s="69">
        <f t="shared" si="947"/>
        <v>0</v>
      </c>
      <c r="M1302" s="68">
        <f t="shared" si="948"/>
        <v>0</v>
      </c>
      <c r="N1302" s="65">
        <f t="shared" si="949"/>
        <v>0</v>
      </c>
      <c r="O1302" s="69">
        <f t="shared" si="950"/>
        <v>0</v>
      </c>
      <c r="P1302" s="68">
        <f t="shared" si="951"/>
        <v>0</v>
      </c>
      <c r="Q1302" s="65">
        <f t="shared" si="952"/>
        <v>0</v>
      </c>
      <c r="R1302" s="69">
        <f t="shared" si="953"/>
        <v>0</v>
      </c>
      <c r="S1302" s="68">
        <f t="shared" si="954"/>
        <v>0</v>
      </c>
      <c r="T1302" s="65">
        <f t="shared" si="955"/>
        <v>0</v>
      </c>
      <c r="U1302" s="69">
        <f t="shared" si="956"/>
        <v>0</v>
      </c>
      <c r="V1302" s="68">
        <f t="shared" si="957"/>
        <v>0</v>
      </c>
      <c r="W1302" s="65">
        <f t="shared" si="958"/>
        <v>0</v>
      </c>
      <c r="X1302" s="69">
        <f t="shared" si="959"/>
        <v>0</v>
      </c>
      <c r="Y1302" s="68">
        <f t="shared" si="960"/>
        <v>0</v>
      </c>
      <c r="Z1302" s="65">
        <f t="shared" si="961"/>
        <v>0</v>
      </c>
      <c r="AA1302" s="69">
        <f t="shared" si="962"/>
        <v>0</v>
      </c>
      <c r="AB1302" s="98">
        <f>SUMIF(BN1302:BU1302,"VERDADEIRO",BN$3:$BU1301)</f>
        <v>0</v>
      </c>
      <c r="AC1302" s="97">
        <f t="shared" si="938"/>
        <v>1299</v>
      </c>
      <c r="AD1302" s="89">
        <f>RTD("tryd.rtdserver",,"COT",B1302,"ULT")</f>
        <v>0</v>
      </c>
      <c r="AE1302" s="89">
        <f>RTD("tryd.rtdserver",,"COT",C1302,"ULT")</f>
        <v>0</v>
      </c>
      <c r="AF1302" s="89">
        <f>VLOOKUP($AC1302,LS_Coint_BD!$B$3:$AQ$1079,AF$2)*$AD1302+VLOOKUP($AC1302,LS_Coint_BD!$B$3:$AQ$1079,AF$2+1)</f>
        <v>0</v>
      </c>
      <c r="AG1302" s="89">
        <f>VLOOKUP($AC1302,LS_Coint_BD!$B$3:$AQ$1079,AG$2)*$AD1302+VLOOKUP($AC1302,LS_Coint_BD!$B$3:$AQ$1079,AG$2+1)</f>
        <v>0</v>
      </c>
      <c r="AH1302" s="89">
        <f>VLOOKUP($AC1302,LS_Coint_BD!$B$3:$AQ$1079,AH$2)*$AD1302+VLOOKUP($AC1302,LS_Coint_BD!$B$3:$AQ$1079,AH$2+1)</f>
        <v>0</v>
      </c>
      <c r="AI1302" s="89">
        <f>VLOOKUP($AC1302,LS_Coint_BD!$B$3:$AQ$1079,AI$2)*$AD1302+VLOOKUP($AC1302,LS_Coint_BD!$B$3:$AQ$1079,AI$2+1)</f>
        <v>0</v>
      </c>
      <c r="AJ1302" s="89">
        <f>VLOOKUP($AC1302,LS_Coint_BD!$B$3:$AQ$1079,AJ$2)*$AD1302+VLOOKUP($AC1302,LS_Coint_BD!$B$3:$AQ$1079,AJ$2+1)</f>
        <v>0</v>
      </c>
      <c r="AK1302" s="89">
        <f>VLOOKUP($AC1302,LS_Coint_BD!$B$3:$AQ$1079,AK$2)*$AD1302+VLOOKUP($AC1302,LS_Coint_BD!$B$3:$AQ$1079,AK$2+1)</f>
        <v>0</v>
      </c>
      <c r="AL1302" s="89">
        <f>VLOOKUP($AC1302,LS_Coint_BD!$B$3:$AQ$1079,AL$2)*$AD1302+VLOOKUP($AC1302,LS_Coint_BD!$B$3:$AQ$1079,AL$2+1)</f>
        <v>0</v>
      </c>
      <c r="AM1302" s="89">
        <f>VLOOKUP($AC1302,LS_Coint_BD!$B$3:$AQ$1079,AM$2)*$AD1302+VLOOKUP($AC1302,LS_Coint_BD!$B$3:$AQ$1079,AM$2+1)</f>
        <v>0</v>
      </c>
      <c r="AN1302" s="89">
        <f>VLOOKUP($AC1302,LS_Coint_BD!$B$3:$AQ$1079,AN$2)</f>
        <v>0</v>
      </c>
      <c r="AO1302" s="89">
        <f>VLOOKUP($AC1302,LS_Coint_BD!$B$3:$AQ$1079,AO$2)</f>
        <v>0</v>
      </c>
      <c r="AP1302" s="89">
        <f>VLOOKUP($AC1302,LS_Coint_BD!$B$3:$AQ$1079,AP$2)</f>
        <v>0</v>
      </c>
      <c r="AQ1302" s="89">
        <f>VLOOKUP($AC1302,LS_Coint_BD!$B$3:$AQ$1079,AQ$2)</f>
        <v>0</v>
      </c>
      <c r="AR1302" s="89">
        <f>VLOOKUP($AC1302,LS_Coint_BD!$B$3:$AQ$1079,AR$2)</f>
        <v>0</v>
      </c>
      <c r="AS1302" s="89">
        <f>VLOOKUP($AC1302,LS_Coint_BD!$B$3:$AQ$1079,AS$2)</f>
        <v>0</v>
      </c>
      <c r="AT1302" s="89">
        <f>VLOOKUP($AC1302,LS_Coint_BD!$B$3:$AQ$1079,AT$2)</f>
        <v>0</v>
      </c>
      <c r="AU1302" s="89">
        <f>VLOOKUP($AC1302,LS_Coint_BD!$B$3:$AQ$1079,AU$2)</f>
        <v>0</v>
      </c>
      <c r="AV1302" s="89">
        <f>VLOOKUP($AC1302,LS_Coint_BD!$B$3:$AQ$1079,AV$2)</f>
        <v>0</v>
      </c>
      <c r="AW1302" s="89">
        <f>VLOOKUP($AC1302,LS_Coint_BD!$B$3:$AQ$1079,AW$2)</f>
        <v>0</v>
      </c>
      <c r="AX1302" s="89">
        <f>VLOOKUP($AC1302,LS_Coint_BD!$B$3:$AQ$1079,AX$2)</f>
        <v>0</v>
      </c>
      <c r="AY1302" s="89">
        <f>VLOOKUP($AC1302,LS_Coint_BD!$B$3:$AQ$1079,AY$2)</f>
        <v>0</v>
      </c>
      <c r="AZ1302" s="89">
        <f>VLOOKUP($AC1302,LS_Coint_BD!$B$3:$AQ$1079,AZ$2)</f>
        <v>0</v>
      </c>
      <c r="BA1302" s="89">
        <f>VLOOKUP($AC1302,LS_Coint_BD!$B$3:$AQ$1079,BA$2)</f>
        <v>0</v>
      </c>
      <c r="BB1302" s="89">
        <f>VLOOKUP($AC1302,LS_Coint_BD!$B$3:$AQ$1079,BB$2)</f>
        <v>0</v>
      </c>
      <c r="BC1302" s="89">
        <f>VLOOKUP($AC1302,LS_Coint_BD!$B$3:$AQ$1079,BC$2)</f>
        <v>0</v>
      </c>
      <c r="BD1302" s="89">
        <f t="shared" si="963"/>
        <v>0</v>
      </c>
      <c r="BE1302" s="89">
        <f t="shared" si="964"/>
        <v>0</v>
      </c>
      <c r="BF1302" s="89">
        <f t="shared" si="965"/>
        <v>0</v>
      </c>
      <c r="BG1302" s="89">
        <f t="shared" si="966"/>
        <v>0</v>
      </c>
      <c r="BH1302" s="89">
        <f t="shared" si="967"/>
        <v>0</v>
      </c>
      <c r="BI1302" s="89">
        <f t="shared" si="968"/>
        <v>0</v>
      </c>
      <c r="BJ1302" s="89">
        <f t="shared" si="969"/>
        <v>0</v>
      </c>
      <c r="BK1302" s="89">
        <f t="shared" si="970"/>
        <v>0</v>
      </c>
      <c r="BL1302" s="89">
        <f t="shared" si="971"/>
        <v>0</v>
      </c>
      <c r="BM1302" s="89"/>
      <c r="BN1302" s="26" t="b">
        <f t="shared" si="972"/>
        <v>0</v>
      </c>
      <c r="BO1302" s="26" t="b">
        <f t="shared" si="973"/>
        <v>0</v>
      </c>
      <c r="BP1302" s="26" t="b">
        <f t="shared" si="974"/>
        <v>0</v>
      </c>
      <c r="BQ1302" s="26" t="b">
        <f t="shared" si="975"/>
        <v>0</v>
      </c>
      <c r="BR1302" s="26" t="b">
        <f t="shared" si="976"/>
        <v>0</v>
      </c>
      <c r="BS1302" s="26" t="b">
        <f t="shared" si="977"/>
        <v>0</v>
      </c>
      <c r="BT1302" s="26" t="b">
        <f t="shared" si="978"/>
        <v>0</v>
      </c>
      <c r="BU1302" s="26" t="b">
        <f t="shared" si="979"/>
        <v>0</v>
      </c>
    </row>
    <row r="1303" spans="2:73" ht="15" thickBot="1" x14ac:dyDescent="0.35">
      <c r="B1303" s="17">
        <f>VLOOKUP($AC1303,LS_Coint_BD!$B$3:$D$1079,2)</f>
        <v>0</v>
      </c>
      <c r="C1303" s="87">
        <f>VLOOKUP($AC1303,LS_Coint_BD!$B$3:$D$1079,3)</f>
        <v>0</v>
      </c>
      <c r="D1303" s="68">
        <f t="shared" si="939"/>
        <v>0</v>
      </c>
      <c r="E1303" s="65">
        <f t="shared" si="940"/>
        <v>0</v>
      </c>
      <c r="F1303" s="69">
        <f t="shared" si="941"/>
        <v>0</v>
      </c>
      <c r="G1303" s="68">
        <f t="shared" si="942"/>
        <v>0</v>
      </c>
      <c r="H1303" s="65">
        <f t="shared" si="943"/>
        <v>0</v>
      </c>
      <c r="I1303" s="69">
        <f t="shared" si="944"/>
        <v>0</v>
      </c>
      <c r="J1303" s="68">
        <f t="shared" si="945"/>
        <v>0</v>
      </c>
      <c r="K1303" s="65">
        <f t="shared" si="946"/>
        <v>0</v>
      </c>
      <c r="L1303" s="69">
        <f t="shared" si="947"/>
        <v>0</v>
      </c>
      <c r="M1303" s="68">
        <f t="shared" si="948"/>
        <v>0</v>
      </c>
      <c r="N1303" s="65">
        <f t="shared" si="949"/>
        <v>0</v>
      </c>
      <c r="O1303" s="69">
        <f t="shared" si="950"/>
        <v>0</v>
      </c>
      <c r="P1303" s="68">
        <f t="shared" si="951"/>
        <v>0</v>
      </c>
      <c r="Q1303" s="65">
        <f t="shared" si="952"/>
        <v>0</v>
      </c>
      <c r="R1303" s="69">
        <f t="shared" si="953"/>
        <v>0</v>
      </c>
      <c r="S1303" s="68">
        <f t="shared" si="954"/>
        <v>0</v>
      </c>
      <c r="T1303" s="65">
        <f t="shared" si="955"/>
        <v>0</v>
      </c>
      <c r="U1303" s="69">
        <f t="shared" si="956"/>
        <v>0</v>
      </c>
      <c r="V1303" s="68">
        <f t="shared" si="957"/>
        <v>0</v>
      </c>
      <c r="W1303" s="65">
        <f t="shared" si="958"/>
        <v>0</v>
      </c>
      <c r="X1303" s="69">
        <f t="shared" si="959"/>
        <v>0</v>
      </c>
      <c r="Y1303" s="68">
        <f t="shared" si="960"/>
        <v>0</v>
      </c>
      <c r="Z1303" s="65">
        <f t="shared" si="961"/>
        <v>0</v>
      </c>
      <c r="AA1303" s="69">
        <f t="shared" si="962"/>
        <v>0</v>
      </c>
      <c r="AB1303" s="98">
        <f>SUMIF(BN1303:BU1303,"VERDADEIRO",BN$3:$BU1302)</f>
        <v>0</v>
      </c>
      <c r="AC1303" s="97">
        <f t="shared" si="938"/>
        <v>1300</v>
      </c>
      <c r="AD1303" s="89">
        <f>RTD("tryd.rtdserver",,"COT",B1303,"ULT")</f>
        <v>0</v>
      </c>
      <c r="AE1303" s="89">
        <f>RTD("tryd.rtdserver",,"COT",C1303,"ULT")</f>
        <v>0</v>
      </c>
      <c r="AF1303" s="89">
        <f>VLOOKUP($AC1303,LS_Coint_BD!$B$3:$AQ$1079,AF$2)*$AD1303+VLOOKUP($AC1303,LS_Coint_BD!$B$3:$AQ$1079,AF$2+1)</f>
        <v>0</v>
      </c>
      <c r="AG1303" s="89">
        <f>VLOOKUP($AC1303,LS_Coint_BD!$B$3:$AQ$1079,AG$2)*$AD1303+VLOOKUP($AC1303,LS_Coint_BD!$B$3:$AQ$1079,AG$2+1)</f>
        <v>0</v>
      </c>
      <c r="AH1303" s="89">
        <f>VLOOKUP($AC1303,LS_Coint_BD!$B$3:$AQ$1079,AH$2)*$AD1303+VLOOKUP($AC1303,LS_Coint_BD!$B$3:$AQ$1079,AH$2+1)</f>
        <v>0</v>
      </c>
      <c r="AI1303" s="89">
        <f>VLOOKUP($AC1303,LS_Coint_BD!$B$3:$AQ$1079,AI$2)*$AD1303+VLOOKUP($AC1303,LS_Coint_BD!$B$3:$AQ$1079,AI$2+1)</f>
        <v>0</v>
      </c>
      <c r="AJ1303" s="89">
        <f>VLOOKUP($AC1303,LS_Coint_BD!$B$3:$AQ$1079,AJ$2)*$AD1303+VLOOKUP($AC1303,LS_Coint_BD!$B$3:$AQ$1079,AJ$2+1)</f>
        <v>0</v>
      </c>
      <c r="AK1303" s="89">
        <f>VLOOKUP($AC1303,LS_Coint_BD!$B$3:$AQ$1079,AK$2)*$AD1303+VLOOKUP($AC1303,LS_Coint_BD!$B$3:$AQ$1079,AK$2+1)</f>
        <v>0</v>
      </c>
      <c r="AL1303" s="89">
        <f>VLOOKUP($AC1303,LS_Coint_BD!$B$3:$AQ$1079,AL$2)*$AD1303+VLOOKUP($AC1303,LS_Coint_BD!$B$3:$AQ$1079,AL$2+1)</f>
        <v>0</v>
      </c>
      <c r="AM1303" s="89">
        <f>VLOOKUP($AC1303,LS_Coint_BD!$B$3:$AQ$1079,AM$2)*$AD1303+VLOOKUP($AC1303,LS_Coint_BD!$B$3:$AQ$1079,AM$2+1)</f>
        <v>0</v>
      </c>
      <c r="AN1303" s="89">
        <f>VLOOKUP($AC1303,LS_Coint_BD!$B$3:$AQ$1079,AN$2)</f>
        <v>0</v>
      </c>
      <c r="AO1303" s="89">
        <f>VLOOKUP($AC1303,LS_Coint_BD!$B$3:$AQ$1079,AO$2)</f>
        <v>0</v>
      </c>
      <c r="AP1303" s="89">
        <f>VLOOKUP($AC1303,LS_Coint_BD!$B$3:$AQ$1079,AP$2)</f>
        <v>0</v>
      </c>
      <c r="AQ1303" s="89">
        <f>VLOOKUP($AC1303,LS_Coint_BD!$B$3:$AQ$1079,AQ$2)</f>
        <v>0</v>
      </c>
      <c r="AR1303" s="89">
        <f>VLOOKUP($AC1303,LS_Coint_BD!$B$3:$AQ$1079,AR$2)</f>
        <v>0</v>
      </c>
      <c r="AS1303" s="89">
        <f>VLOOKUP($AC1303,LS_Coint_BD!$B$3:$AQ$1079,AS$2)</f>
        <v>0</v>
      </c>
      <c r="AT1303" s="89">
        <f>VLOOKUP($AC1303,LS_Coint_BD!$B$3:$AQ$1079,AT$2)</f>
        <v>0</v>
      </c>
      <c r="AU1303" s="89">
        <f>VLOOKUP($AC1303,LS_Coint_BD!$B$3:$AQ$1079,AU$2)</f>
        <v>0</v>
      </c>
      <c r="AV1303" s="89">
        <f>VLOOKUP($AC1303,LS_Coint_BD!$B$3:$AQ$1079,AV$2)</f>
        <v>0</v>
      </c>
      <c r="AW1303" s="89">
        <f>VLOOKUP($AC1303,LS_Coint_BD!$B$3:$AQ$1079,AW$2)</f>
        <v>0</v>
      </c>
      <c r="AX1303" s="89">
        <f>VLOOKUP($AC1303,LS_Coint_BD!$B$3:$AQ$1079,AX$2)</f>
        <v>0</v>
      </c>
      <c r="AY1303" s="89">
        <f>VLOOKUP($AC1303,LS_Coint_BD!$B$3:$AQ$1079,AY$2)</f>
        <v>0</v>
      </c>
      <c r="AZ1303" s="89">
        <f>VLOOKUP($AC1303,LS_Coint_BD!$B$3:$AQ$1079,AZ$2)</f>
        <v>0</v>
      </c>
      <c r="BA1303" s="89">
        <f>VLOOKUP($AC1303,LS_Coint_BD!$B$3:$AQ$1079,BA$2)</f>
        <v>0</v>
      </c>
      <c r="BB1303" s="89">
        <f>VLOOKUP($AC1303,LS_Coint_BD!$B$3:$AQ$1079,BB$2)</f>
        <v>0</v>
      </c>
      <c r="BC1303" s="89">
        <f>VLOOKUP($AC1303,LS_Coint_BD!$B$3:$AQ$1079,BC$2)</f>
        <v>0</v>
      </c>
      <c r="BD1303" s="89">
        <f t="shared" si="963"/>
        <v>0</v>
      </c>
      <c r="BE1303" s="89">
        <f t="shared" si="964"/>
        <v>0</v>
      </c>
      <c r="BF1303" s="89">
        <f t="shared" si="965"/>
        <v>0</v>
      </c>
      <c r="BG1303" s="89">
        <f t="shared" si="966"/>
        <v>0</v>
      </c>
      <c r="BH1303" s="89">
        <f t="shared" si="967"/>
        <v>0</v>
      </c>
      <c r="BI1303" s="89">
        <f t="shared" si="968"/>
        <v>0</v>
      </c>
      <c r="BJ1303" s="89">
        <f t="shared" si="969"/>
        <v>0</v>
      </c>
      <c r="BK1303" s="89">
        <f t="shared" si="970"/>
        <v>0</v>
      </c>
      <c r="BL1303" s="89">
        <f t="shared" si="971"/>
        <v>0</v>
      </c>
      <c r="BM1303" s="89"/>
      <c r="BN1303" s="26" t="b">
        <f t="shared" si="972"/>
        <v>0</v>
      </c>
      <c r="BO1303" s="26" t="b">
        <f t="shared" si="973"/>
        <v>0</v>
      </c>
      <c r="BP1303" s="26" t="b">
        <f t="shared" si="974"/>
        <v>0</v>
      </c>
      <c r="BQ1303" s="26" t="b">
        <f t="shared" si="975"/>
        <v>0</v>
      </c>
      <c r="BR1303" s="26" t="b">
        <f t="shared" si="976"/>
        <v>0</v>
      </c>
      <c r="BS1303" s="26" t="b">
        <f t="shared" si="977"/>
        <v>0</v>
      </c>
      <c r="BT1303" s="26" t="b">
        <f t="shared" si="978"/>
        <v>0</v>
      </c>
      <c r="BU1303" s="26" t="b">
        <f t="shared" si="979"/>
        <v>0</v>
      </c>
    </row>
    <row r="1304" spans="2:73" ht="15" thickBot="1" x14ac:dyDescent="0.35">
      <c r="B1304" s="17">
        <f>VLOOKUP($AC1304,LS_Coint_BD!$B$3:$D$1079,2)</f>
        <v>0</v>
      </c>
      <c r="C1304" s="87">
        <f>VLOOKUP($AC1304,LS_Coint_BD!$B$3:$D$1079,3)</f>
        <v>0</v>
      </c>
      <c r="D1304" s="68">
        <f t="shared" si="939"/>
        <v>0</v>
      </c>
      <c r="E1304" s="65">
        <f t="shared" si="940"/>
        <v>0</v>
      </c>
      <c r="F1304" s="69">
        <f t="shared" si="941"/>
        <v>0</v>
      </c>
      <c r="G1304" s="68">
        <f t="shared" si="942"/>
        <v>0</v>
      </c>
      <c r="H1304" s="65">
        <f t="shared" si="943"/>
        <v>0</v>
      </c>
      <c r="I1304" s="69">
        <f t="shared" si="944"/>
        <v>0</v>
      </c>
      <c r="J1304" s="68">
        <f t="shared" si="945"/>
        <v>0</v>
      </c>
      <c r="K1304" s="65">
        <f t="shared" si="946"/>
        <v>0</v>
      </c>
      <c r="L1304" s="69">
        <f t="shared" si="947"/>
        <v>0</v>
      </c>
      <c r="M1304" s="68">
        <f t="shared" si="948"/>
        <v>0</v>
      </c>
      <c r="N1304" s="65">
        <f t="shared" si="949"/>
        <v>0</v>
      </c>
      <c r="O1304" s="69">
        <f t="shared" si="950"/>
        <v>0</v>
      </c>
      <c r="P1304" s="68">
        <f t="shared" si="951"/>
        <v>0</v>
      </c>
      <c r="Q1304" s="65">
        <f t="shared" si="952"/>
        <v>0</v>
      </c>
      <c r="R1304" s="69">
        <f t="shared" si="953"/>
        <v>0</v>
      </c>
      <c r="S1304" s="68">
        <f t="shared" si="954"/>
        <v>0</v>
      </c>
      <c r="T1304" s="65">
        <f t="shared" si="955"/>
        <v>0</v>
      </c>
      <c r="U1304" s="69">
        <f t="shared" si="956"/>
        <v>0</v>
      </c>
      <c r="V1304" s="68">
        <f t="shared" si="957"/>
        <v>0</v>
      </c>
      <c r="W1304" s="65">
        <f t="shared" si="958"/>
        <v>0</v>
      </c>
      <c r="X1304" s="69">
        <f t="shared" si="959"/>
        <v>0</v>
      </c>
      <c r="Y1304" s="68">
        <f t="shared" si="960"/>
        <v>0</v>
      </c>
      <c r="Z1304" s="65">
        <f t="shared" si="961"/>
        <v>0</v>
      </c>
      <c r="AA1304" s="69">
        <f t="shared" si="962"/>
        <v>0</v>
      </c>
      <c r="AB1304" s="98">
        <f>SUMIF(BN1304:BU1304,"VERDADEIRO",BN$3:$BU1303)</f>
        <v>0</v>
      </c>
      <c r="AC1304" s="97">
        <f t="shared" si="938"/>
        <v>1301</v>
      </c>
      <c r="AD1304" s="89">
        <f>RTD("tryd.rtdserver",,"COT",B1304,"ULT")</f>
        <v>0</v>
      </c>
      <c r="AE1304" s="89">
        <f>RTD("tryd.rtdserver",,"COT",C1304,"ULT")</f>
        <v>0</v>
      </c>
      <c r="AF1304" s="89">
        <f>VLOOKUP($AC1304,LS_Coint_BD!$B$3:$AQ$1079,AF$2)*$AD1304+VLOOKUP($AC1304,LS_Coint_BD!$B$3:$AQ$1079,AF$2+1)</f>
        <v>0</v>
      </c>
      <c r="AG1304" s="89">
        <f>VLOOKUP($AC1304,LS_Coint_BD!$B$3:$AQ$1079,AG$2)*$AD1304+VLOOKUP($AC1304,LS_Coint_BD!$B$3:$AQ$1079,AG$2+1)</f>
        <v>0</v>
      </c>
      <c r="AH1304" s="89">
        <f>VLOOKUP($AC1304,LS_Coint_BD!$B$3:$AQ$1079,AH$2)*$AD1304+VLOOKUP($AC1304,LS_Coint_BD!$B$3:$AQ$1079,AH$2+1)</f>
        <v>0</v>
      </c>
      <c r="AI1304" s="89">
        <f>VLOOKUP($AC1304,LS_Coint_BD!$B$3:$AQ$1079,AI$2)*$AD1304+VLOOKUP($AC1304,LS_Coint_BD!$B$3:$AQ$1079,AI$2+1)</f>
        <v>0</v>
      </c>
      <c r="AJ1304" s="89">
        <f>VLOOKUP($AC1304,LS_Coint_BD!$B$3:$AQ$1079,AJ$2)*$AD1304+VLOOKUP($AC1304,LS_Coint_BD!$B$3:$AQ$1079,AJ$2+1)</f>
        <v>0</v>
      </c>
      <c r="AK1304" s="89">
        <f>VLOOKUP($AC1304,LS_Coint_BD!$B$3:$AQ$1079,AK$2)*$AD1304+VLOOKUP($AC1304,LS_Coint_BD!$B$3:$AQ$1079,AK$2+1)</f>
        <v>0</v>
      </c>
      <c r="AL1304" s="89">
        <f>VLOOKUP($AC1304,LS_Coint_BD!$B$3:$AQ$1079,AL$2)*$AD1304+VLOOKUP($AC1304,LS_Coint_BD!$B$3:$AQ$1079,AL$2+1)</f>
        <v>0</v>
      </c>
      <c r="AM1304" s="89">
        <f>VLOOKUP($AC1304,LS_Coint_BD!$B$3:$AQ$1079,AM$2)*$AD1304+VLOOKUP($AC1304,LS_Coint_BD!$B$3:$AQ$1079,AM$2+1)</f>
        <v>0</v>
      </c>
      <c r="AN1304" s="89">
        <f>VLOOKUP($AC1304,LS_Coint_BD!$B$3:$AQ$1079,AN$2)</f>
        <v>0</v>
      </c>
      <c r="AO1304" s="89">
        <f>VLOOKUP($AC1304,LS_Coint_BD!$B$3:$AQ$1079,AO$2)</f>
        <v>0</v>
      </c>
      <c r="AP1304" s="89">
        <f>VLOOKUP($AC1304,LS_Coint_BD!$B$3:$AQ$1079,AP$2)</f>
        <v>0</v>
      </c>
      <c r="AQ1304" s="89">
        <f>VLOOKUP($AC1304,LS_Coint_BD!$B$3:$AQ$1079,AQ$2)</f>
        <v>0</v>
      </c>
      <c r="AR1304" s="89">
        <f>VLOOKUP($AC1304,LS_Coint_BD!$B$3:$AQ$1079,AR$2)</f>
        <v>0</v>
      </c>
      <c r="AS1304" s="89">
        <f>VLOOKUP($AC1304,LS_Coint_BD!$B$3:$AQ$1079,AS$2)</f>
        <v>0</v>
      </c>
      <c r="AT1304" s="89">
        <f>VLOOKUP($AC1304,LS_Coint_BD!$B$3:$AQ$1079,AT$2)</f>
        <v>0</v>
      </c>
      <c r="AU1304" s="89">
        <f>VLOOKUP($AC1304,LS_Coint_BD!$B$3:$AQ$1079,AU$2)</f>
        <v>0</v>
      </c>
      <c r="AV1304" s="89">
        <f>VLOOKUP($AC1304,LS_Coint_BD!$B$3:$AQ$1079,AV$2)</f>
        <v>0</v>
      </c>
      <c r="AW1304" s="89">
        <f>VLOOKUP($AC1304,LS_Coint_BD!$B$3:$AQ$1079,AW$2)</f>
        <v>0</v>
      </c>
      <c r="AX1304" s="89">
        <f>VLOOKUP($AC1304,LS_Coint_BD!$B$3:$AQ$1079,AX$2)</f>
        <v>0</v>
      </c>
      <c r="AY1304" s="89">
        <f>VLOOKUP($AC1304,LS_Coint_BD!$B$3:$AQ$1079,AY$2)</f>
        <v>0</v>
      </c>
      <c r="AZ1304" s="89">
        <f>VLOOKUP($AC1304,LS_Coint_BD!$B$3:$AQ$1079,AZ$2)</f>
        <v>0</v>
      </c>
      <c r="BA1304" s="89">
        <f>VLOOKUP($AC1304,LS_Coint_BD!$B$3:$AQ$1079,BA$2)</f>
        <v>0</v>
      </c>
      <c r="BB1304" s="89">
        <f>VLOOKUP($AC1304,LS_Coint_BD!$B$3:$AQ$1079,BB$2)</f>
        <v>0</v>
      </c>
      <c r="BC1304" s="89">
        <f>VLOOKUP($AC1304,LS_Coint_BD!$B$3:$AQ$1079,BC$2)</f>
        <v>0</v>
      </c>
      <c r="BD1304" s="89">
        <f t="shared" si="963"/>
        <v>0</v>
      </c>
      <c r="BE1304" s="89">
        <f t="shared" si="964"/>
        <v>0</v>
      </c>
      <c r="BF1304" s="89">
        <f t="shared" si="965"/>
        <v>0</v>
      </c>
      <c r="BG1304" s="89">
        <f t="shared" si="966"/>
        <v>0</v>
      </c>
      <c r="BH1304" s="89">
        <f t="shared" si="967"/>
        <v>0</v>
      </c>
      <c r="BI1304" s="89">
        <f t="shared" si="968"/>
        <v>0</v>
      </c>
      <c r="BJ1304" s="89">
        <f t="shared" si="969"/>
        <v>0</v>
      </c>
      <c r="BK1304" s="89">
        <f t="shared" si="970"/>
        <v>0</v>
      </c>
      <c r="BL1304" s="89">
        <f t="shared" si="971"/>
        <v>0</v>
      </c>
      <c r="BM1304" s="89"/>
      <c r="BN1304" s="26" t="b">
        <f t="shared" si="972"/>
        <v>0</v>
      </c>
      <c r="BO1304" s="26" t="b">
        <f t="shared" si="973"/>
        <v>0</v>
      </c>
      <c r="BP1304" s="26" t="b">
        <f t="shared" si="974"/>
        <v>0</v>
      </c>
      <c r="BQ1304" s="26" t="b">
        <f t="shared" si="975"/>
        <v>0</v>
      </c>
      <c r="BR1304" s="26" t="b">
        <f t="shared" si="976"/>
        <v>0</v>
      </c>
      <c r="BS1304" s="26" t="b">
        <f t="shared" si="977"/>
        <v>0</v>
      </c>
      <c r="BT1304" s="26" t="b">
        <f t="shared" si="978"/>
        <v>0</v>
      </c>
      <c r="BU1304" s="26" t="b">
        <f t="shared" si="979"/>
        <v>0</v>
      </c>
    </row>
    <row r="1305" spans="2:73" ht="15" thickBot="1" x14ac:dyDescent="0.35">
      <c r="B1305" s="17">
        <f>VLOOKUP($AC1305,LS_Coint_BD!$B$3:$D$1079,2)</f>
        <v>0</v>
      </c>
      <c r="C1305" s="87">
        <f>VLOOKUP($AC1305,LS_Coint_BD!$B$3:$D$1079,3)</f>
        <v>0</v>
      </c>
      <c r="D1305" s="68">
        <f t="shared" si="939"/>
        <v>0</v>
      </c>
      <c r="E1305" s="65">
        <f t="shared" si="940"/>
        <v>0</v>
      </c>
      <c r="F1305" s="69">
        <f t="shared" si="941"/>
        <v>0</v>
      </c>
      <c r="G1305" s="68">
        <f t="shared" si="942"/>
        <v>0</v>
      </c>
      <c r="H1305" s="65">
        <f t="shared" si="943"/>
        <v>0</v>
      </c>
      <c r="I1305" s="69">
        <f t="shared" si="944"/>
        <v>0</v>
      </c>
      <c r="J1305" s="68">
        <f t="shared" si="945"/>
        <v>0</v>
      </c>
      <c r="K1305" s="65">
        <f t="shared" si="946"/>
        <v>0</v>
      </c>
      <c r="L1305" s="69">
        <f t="shared" si="947"/>
        <v>0</v>
      </c>
      <c r="M1305" s="68">
        <f t="shared" si="948"/>
        <v>0</v>
      </c>
      <c r="N1305" s="65">
        <f t="shared" si="949"/>
        <v>0</v>
      </c>
      <c r="O1305" s="69">
        <f t="shared" si="950"/>
        <v>0</v>
      </c>
      <c r="P1305" s="68">
        <f t="shared" si="951"/>
        <v>0</v>
      </c>
      <c r="Q1305" s="65">
        <f t="shared" si="952"/>
        <v>0</v>
      </c>
      <c r="R1305" s="69">
        <f t="shared" si="953"/>
        <v>0</v>
      </c>
      <c r="S1305" s="68">
        <f t="shared" si="954"/>
        <v>0</v>
      </c>
      <c r="T1305" s="65">
        <f t="shared" si="955"/>
        <v>0</v>
      </c>
      <c r="U1305" s="69">
        <f t="shared" si="956"/>
        <v>0</v>
      </c>
      <c r="V1305" s="68">
        <f t="shared" si="957"/>
        <v>0</v>
      </c>
      <c r="W1305" s="65">
        <f t="shared" si="958"/>
        <v>0</v>
      </c>
      <c r="X1305" s="69">
        <f t="shared" si="959"/>
        <v>0</v>
      </c>
      <c r="Y1305" s="68">
        <f t="shared" si="960"/>
        <v>0</v>
      </c>
      <c r="Z1305" s="65">
        <f t="shared" si="961"/>
        <v>0</v>
      </c>
      <c r="AA1305" s="69">
        <f t="shared" si="962"/>
        <v>0</v>
      </c>
      <c r="AB1305" s="98">
        <f>SUMIF(BN1305:BU1305,"VERDADEIRO",BN$3:$BU1304)</f>
        <v>0</v>
      </c>
      <c r="AC1305" s="97">
        <f t="shared" si="938"/>
        <v>1302</v>
      </c>
      <c r="AD1305" s="89">
        <f>RTD("tryd.rtdserver",,"COT",B1305,"ULT")</f>
        <v>0</v>
      </c>
      <c r="AE1305" s="89">
        <f>RTD("tryd.rtdserver",,"COT",C1305,"ULT")</f>
        <v>0</v>
      </c>
      <c r="AF1305" s="89">
        <f>VLOOKUP($AC1305,LS_Coint_BD!$B$3:$AQ$1079,AF$2)*$AD1305+VLOOKUP($AC1305,LS_Coint_BD!$B$3:$AQ$1079,AF$2+1)</f>
        <v>0</v>
      </c>
      <c r="AG1305" s="89">
        <f>VLOOKUP($AC1305,LS_Coint_BD!$B$3:$AQ$1079,AG$2)*$AD1305+VLOOKUP($AC1305,LS_Coint_BD!$B$3:$AQ$1079,AG$2+1)</f>
        <v>0</v>
      </c>
      <c r="AH1305" s="89">
        <f>VLOOKUP($AC1305,LS_Coint_BD!$B$3:$AQ$1079,AH$2)*$AD1305+VLOOKUP($AC1305,LS_Coint_BD!$B$3:$AQ$1079,AH$2+1)</f>
        <v>0</v>
      </c>
      <c r="AI1305" s="89">
        <f>VLOOKUP($AC1305,LS_Coint_BD!$B$3:$AQ$1079,AI$2)*$AD1305+VLOOKUP($AC1305,LS_Coint_BD!$B$3:$AQ$1079,AI$2+1)</f>
        <v>0</v>
      </c>
      <c r="AJ1305" s="89">
        <f>VLOOKUP($AC1305,LS_Coint_BD!$B$3:$AQ$1079,AJ$2)*$AD1305+VLOOKUP($AC1305,LS_Coint_BD!$B$3:$AQ$1079,AJ$2+1)</f>
        <v>0</v>
      </c>
      <c r="AK1305" s="89">
        <f>VLOOKUP($AC1305,LS_Coint_BD!$B$3:$AQ$1079,AK$2)*$AD1305+VLOOKUP($AC1305,LS_Coint_BD!$B$3:$AQ$1079,AK$2+1)</f>
        <v>0</v>
      </c>
      <c r="AL1305" s="89">
        <f>VLOOKUP($AC1305,LS_Coint_BD!$B$3:$AQ$1079,AL$2)*$AD1305+VLOOKUP($AC1305,LS_Coint_BD!$B$3:$AQ$1079,AL$2+1)</f>
        <v>0</v>
      </c>
      <c r="AM1305" s="89">
        <f>VLOOKUP($AC1305,LS_Coint_BD!$B$3:$AQ$1079,AM$2)*$AD1305+VLOOKUP($AC1305,LS_Coint_BD!$B$3:$AQ$1079,AM$2+1)</f>
        <v>0</v>
      </c>
      <c r="AN1305" s="89">
        <f>VLOOKUP($AC1305,LS_Coint_BD!$B$3:$AQ$1079,AN$2)</f>
        <v>0</v>
      </c>
      <c r="AO1305" s="89">
        <f>VLOOKUP($AC1305,LS_Coint_BD!$B$3:$AQ$1079,AO$2)</f>
        <v>0</v>
      </c>
      <c r="AP1305" s="89">
        <f>VLOOKUP($AC1305,LS_Coint_BD!$B$3:$AQ$1079,AP$2)</f>
        <v>0</v>
      </c>
      <c r="AQ1305" s="89">
        <f>VLOOKUP($AC1305,LS_Coint_BD!$B$3:$AQ$1079,AQ$2)</f>
        <v>0</v>
      </c>
      <c r="AR1305" s="89">
        <f>VLOOKUP($AC1305,LS_Coint_BD!$B$3:$AQ$1079,AR$2)</f>
        <v>0</v>
      </c>
      <c r="AS1305" s="89">
        <f>VLOOKUP($AC1305,LS_Coint_BD!$B$3:$AQ$1079,AS$2)</f>
        <v>0</v>
      </c>
      <c r="AT1305" s="89">
        <f>VLOOKUP($AC1305,LS_Coint_BD!$B$3:$AQ$1079,AT$2)</f>
        <v>0</v>
      </c>
      <c r="AU1305" s="89">
        <f>VLOOKUP($AC1305,LS_Coint_BD!$B$3:$AQ$1079,AU$2)</f>
        <v>0</v>
      </c>
      <c r="AV1305" s="89">
        <f>VLOOKUP($AC1305,LS_Coint_BD!$B$3:$AQ$1079,AV$2)</f>
        <v>0</v>
      </c>
      <c r="AW1305" s="89">
        <f>VLOOKUP($AC1305,LS_Coint_BD!$B$3:$AQ$1079,AW$2)</f>
        <v>0</v>
      </c>
      <c r="AX1305" s="89">
        <f>VLOOKUP($AC1305,LS_Coint_BD!$B$3:$AQ$1079,AX$2)</f>
        <v>0</v>
      </c>
      <c r="AY1305" s="89">
        <f>VLOOKUP($AC1305,LS_Coint_BD!$B$3:$AQ$1079,AY$2)</f>
        <v>0</v>
      </c>
      <c r="AZ1305" s="89">
        <f>VLOOKUP($AC1305,LS_Coint_BD!$B$3:$AQ$1079,AZ$2)</f>
        <v>0</v>
      </c>
      <c r="BA1305" s="89">
        <f>VLOOKUP($AC1305,LS_Coint_BD!$B$3:$AQ$1079,BA$2)</f>
        <v>0</v>
      </c>
      <c r="BB1305" s="89">
        <f>VLOOKUP($AC1305,LS_Coint_BD!$B$3:$AQ$1079,BB$2)</f>
        <v>0</v>
      </c>
      <c r="BC1305" s="89">
        <f>VLOOKUP($AC1305,LS_Coint_BD!$B$3:$AQ$1079,BC$2)</f>
        <v>0</v>
      </c>
      <c r="BD1305" s="89">
        <f t="shared" si="963"/>
        <v>0</v>
      </c>
      <c r="BE1305" s="89">
        <f t="shared" si="964"/>
        <v>0</v>
      </c>
      <c r="BF1305" s="89">
        <f t="shared" si="965"/>
        <v>0</v>
      </c>
      <c r="BG1305" s="89">
        <f t="shared" si="966"/>
        <v>0</v>
      </c>
      <c r="BH1305" s="89">
        <f t="shared" si="967"/>
        <v>0</v>
      </c>
      <c r="BI1305" s="89">
        <f t="shared" si="968"/>
        <v>0</v>
      </c>
      <c r="BJ1305" s="89">
        <f t="shared" si="969"/>
        <v>0</v>
      </c>
      <c r="BK1305" s="89">
        <f t="shared" si="970"/>
        <v>0</v>
      </c>
      <c r="BL1305" s="89">
        <f t="shared" si="971"/>
        <v>0</v>
      </c>
      <c r="BM1305" s="89"/>
      <c r="BN1305" s="26" t="b">
        <f t="shared" si="972"/>
        <v>0</v>
      </c>
      <c r="BO1305" s="26" t="b">
        <f t="shared" si="973"/>
        <v>0</v>
      </c>
      <c r="BP1305" s="26" t="b">
        <f t="shared" si="974"/>
        <v>0</v>
      </c>
      <c r="BQ1305" s="26" t="b">
        <f t="shared" si="975"/>
        <v>0</v>
      </c>
      <c r="BR1305" s="26" t="b">
        <f t="shared" si="976"/>
        <v>0</v>
      </c>
      <c r="BS1305" s="26" t="b">
        <f t="shared" si="977"/>
        <v>0</v>
      </c>
      <c r="BT1305" s="26" t="b">
        <f t="shared" si="978"/>
        <v>0</v>
      </c>
      <c r="BU1305" s="26" t="b">
        <f t="shared" si="979"/>
        <v>0</v>
      </c>
    </row>
    <row r="1306" spans="2:73" ht="15" thickBot="1" x14ac:dyDescent="0.35">
      <c r="B1306" s="17">
        <f>VLOOKUP($AC1306,LS_Coint_BD!$B$3:$D$1079,2)</f>
        <v>0</v>
      </c>
      <c r="C1306" s="87">
        <f>VLOOKUP($AC1306,LS_Coint_BD!$B$3:$D$1079,3)</f>
        <v>0</v>
      </c>
      <c r="D1306" s="68">
        <f t="shared" si="939"/>
        <v>0</v>
      </c>
      <c r="E1306" s="65">
        <f t="shared" si="940"/>
        <v>0</v>
      </c>
      <c r="F1306" s="69">
        <f t="shared" si="941"/>
        <v>0</v>
      </c>
      <c r="G1306" s="68">
        <f t="shared" si="942"/>
        <v>0</v>
      </c>
      <c r="H1306" s="65">
        <f t="shared" si="943"/>
        <v>0</v>
      </c>
      <c r="I1306" s="69">
        <f t="shared" si="944"/>
        <v>0</v>
      </c>
      <c r="J1306" s="68">
        <f t="shared" si="945"/>
        <v>0</v>
      </c>
      <c r="K1306" s="65">
        <f t="shared" si="946"/>
        <v>0</v>
      </c>
      <c r="L1306" s="69">
        <f t="shared" si="947"/>
        <v>0</v>
      </c>
      <c r="M1306" s="68">
        <f t="shared" si="948"/>
        <v>0</v>
      </c>
      <c r="N1306" s="65">
        <f t="shared" si="949"/>
        <v>0</v>
      </c>
      <c r="O1306" s="69">
        <f t="shared" si="950"/>
        <v>0</v>
      </c>
      <c r="P1306" s="68">
        <f t="shared" si="951"/>
        <v>0</v>
      </c>
      <c r="Q1306" s="65">
        <f t="shared" si="952"/>
        <v>0</v>
      </c>
      <c r="R1306" s="69">
        <f t="shared" si="953"/>
        <v>0</v>
      </c>
      <c r="S1306" s="68">
        <f t="shared" si="954"/>
        <v>0</v>
      </c>
      <c r="T1306" s="65">
        <f t="shared" si="955"/>
        <v>0</v>
      </c>
      <c r="U1306" s="69">
        <f t="shared" si="956"/>
        <v>0</v>
      </c>
      <c r="V1306" s="68">
        <f t="shared" si="957"/>
        <v>0</v>
      </c>
      <c r="W1306" s="65">
        <f t="shared" si="958"/>
        <v>0</v>
      </c>
      <c r="X1306" s="69">
        <f t="shared" si="959"/>
        <v>0</v>
      </c>
      <c r="Y1306" s="68">
        <f t="shared" si="960"/>
        <v>0</v>
      </c>
      <c r="Z1306" s="65">
        <f t="shared" si="961"/>
        <v>0</v>
      </c>
      <c r="AA1306" s="69">
        <f t="shared" si="962"/>
        <v>0</v>
      </c>
      <c r="AB1306" s="98">
        <f>SUMIF(BN1306:BU1306,"VERDADEIRO",BN$3:$BU1305)</f>
        <v>0</v>
      </c>
      <c r="AC1306" s="97">
        <f t="shared" si="938"/>
        <v>1303</v>
      </c>
      <c r="AD1306" s="89">
        <f>RTD("tryd.rtdserver",,"COT",B1306,"ULT")</f>
        <v>0</v>
      </c>
      <c r="AE1306" s="89">
        <f>RTD("tryd.rtdserver",,"COT",C1306,"ULT")</f>
        <v>0</v>
      </c>
      <c r="AF1306" s="89">
        <f>VLOOKUP($AC1306,LS_Coint_BD!$B$3:$AQ$1079,AF$2)*$AD1306+VLOOKUP($AC1306,LS_Coint_BD!$B$3:$AQ$1079,AF$2+1)</f>
        <v>0</v>
      </c>
      <c r="AG1306" s="89">
        <f>VLOOKUP($AC1306,LS_Coint_BD!$B$3:$AQ$1079,AG$2)*$AD1306+VLOOKUP($AC1306,LS_Coint_BD!$B$3:$AQ$1079,AG$2+1)</f>
        <v>0</v>
      </c>
      <c r="AH1306" s="89">
        <f>VLOOKUP($AC1306,LS_Coint_BD!$B$3:$AQ$1079,AH$2)*$AD1306+VLOOKUP($AC1306,LS_Coint_BD!$B$3:$AQ$1079,AH$2+1)</f>
        <v>0</v>
      </c>
      <c r="AI1306" s="89">
        <f>VLOOKUP($AC1306,LS_Coint_BD!$B$3:$AQ$1079,AI$2)*$AD1306+VLOOKUP($AC1306,LS_Coint_BD!$B$3:$AQ$1079,AI$2+1)</f>
        <v>0</v>
      </c>
      <c r="AJ1306" s="89">
        <f>VLOOKUP($AC1306,LS_Coint_BD!$B$3:$AQ$1079,AJ$2)*$AD1306+VLOOKUP($AC1306,LS_Coint_BD!$B$3:$AQ$1079,AJ$2+1)</f>
        <v>0</v>
      </c>
      <c r="AK1306" s="89">
        <f>VLOOKUP($AC1306,LS_Coint_BD!$B$3:$AQ$1079,AK$2)*$AD1306+VLOOKUP($AC1306,LS_Coint_BD!$B$3:$AQ$1079,AK$2+1)</f>
        <v>0</v>
      </c>
      <c r="AL1306" s="89">
        <f>VLOOKUP($AC1306,LS_Coint_BD!$B$3:$AQ$1079,AL$2)*$AD1306+VLOOKUP($AC1306,LS_Coint_BD!$B$3:$AQ$1079,AL$2+1)</f>
        <v>0</v>
      </c>
      <c r="AM1306" s="89">
        <f>VLOOKUP($AC1306,LS_Coint_BD!$B$3:$AQ$1079,AM$2)*$AD1306+VLOOKUP($AC1306,LS_Coint_BD!$B$3:$AQ$1079,AM$2+1)</f>
        <v>0</v>
      </c>
      <c r="AN1306" s="89">
        <f>VLOOKUP($AC1306,LS_Coint_BD!$B$3:$AQ$1079,AN$2)</f>
        <v>0</v>
      </c>
      <c r="AO1306" s="89">
        <f>VLOOKUP($AC1306,LS_Coint_BD!$B$3:$AQ$1079,AO$2)</f>
        <v>0</v>
      </c>
      <c r="AP1306" s="89">
        <f>VLOOKUP($AC1306,LS_Coint_BD!$B$3:$AQ$1079,AP$2)</f>
        <v>0</v>
      </c>
      <c r="AQ1306" s="89">
        <f>VLOOKUP($AC1306,LS_Coint_BD!$B$3:$AQ$1079,AQ$2)</f>
        <v>0</v>
      </c>
      <c r="AR1306" s="89">
        <f>VLOOKUP($AC1306,LS_Coint_BD!$B$3:$AQ$1079,AR$2)</f>
        <v>0</v>
      </c>
      <c r="AS1306" s="89">
        <f>VLOOKUP($AC1306,LS_Coint_BD!$B$3:$AQ$1079,AS$2)</f>
        <v>0</v>
      </c>
      <c r="AT1306" s="89">
        <f>VLOOKUP($AC1306,LS_Coint_BD!$B$3:$AQ$1079,AT$2)</f>
        <v>0</v>
      </c>
      <c r="AU1306" s="89">
        <f>VLOOKUP($AC1306,LS_Coint_BD!$B$3:$AQ$1079,AU$2)</f>
        <v>0</v>
      </c>
      <c r="AV1306" s="89">
        <f>VLOOKUP($AC1306,LS_Coint_BD!$B$3:$AQ$1079,AV$2)</f>
        <v>0</v>
      </c>
      <c r="AW1306" s="89">
        <f>VLOOKUP($AC1306,LS_Coint_BD!$B$3:$AQ$1079,AW$2)</f>
        <v>0</v>
      </c>
      <c r="AX1306" s="89">
        <f>VLOOKUP($AC1306,LS_Coint_BD!$B$3:$AQ$1079,AX$2)</f>
        <v>0</v>
      </c>
      <c r="AY1306" s="89">
        <f>VLOOKUP($AC1306,LS_Coint_BD!$B$3:$AQ$1079,AY$2)</f>
        <v>0</v>
      </c>
      <c r="AZ1306" s="89">
        <f>VLOOKUP($AC1306,LS_Coint_BD!$B$3:$AQ$1079,AZ$2)</f>
        <v>0</v>
      </c>
      <c r="BA1306" s="89">
        <f>VLOOKUP($AC1306,LS_Coint_BD!$B$3:$AQ$1079,BA$2)</f>
        <v>0</v>
      </c>
      <c r="BB1306" s="89">
        <f>VLOOKUP($AC1306,LS_Coint_BD!$B$3:$AQ$1079,BB$2)</f>
        <v>0</v>
      </c>
      <c r="BC1306" s="89">
        <f>VLOOKUP($AC1306,LS_Coint_BD!$B$3:$AQ$1079,BC$2)</f>
        <v>0</v>
      </c>
      <c r="BD1306" s="89">
        <f t="shared" si="963"/>
        <v>0</v>
      </c>
      <c r="BE1306" s="89">
        <f t="shared" si="964"/>
        <v>0</v>
      </c>
      <c r="BF1306" s="89">
        <f t="shared" si="965"/>
        <v>0</v>
      </c>
      <c r="BG1306" s="89">
        <f t="shared" si="966"/>
        <v>0</v>
      </c>
      <c r="BH1306" s="89">
        <f t="shared" si="967"/>
        <v>0</v>
      </c>
      <c r="BI1306" s="89">
        <f t="shared" si="968"/>
        <v>0</v>
      </c>
      <c r="BJ1306" s="89">
        <f t="shared" si="969"/>
        <v>0</v>
      </c>
      <c r="BK1306" s="89">
        <f t="shared" si="970"/>
        <v>0</v>
      </c>
      <c r="BL1306" s="89">
        <f t="shared" si="971"/>
        <v>0</v>
      </c>
      <c r="BM1306" s="89"/>
      <c r="BN1306" s="26" t="b">
        <f t="shared" si="972"/>
        <v>0</v>
      </c>
      <c r="BO1306" s="26" t="b">
        <f t="shared" si="973"/>
        <v>0</v>
      </c>
      <c r="BP1306" s="26" t="b">
        <f t="shared" si="974"/>
        <v>0</v>
      </c>
      <c r="BQ1306" s="26" t="b">
        <f t="shared" si="975"/>
        <v>0</v>
      </c>
      <c r="BR1306" s="26" t="b">
        <f t="shared" si="976"/>
        <v>0</v>
      </c>
      <c r="BS1306" s="26" t="b">
        <f t="shared" si="977"/>
        <v>0</v>
      </c>
      <c r="BT1306" s="26" t="b">
        <f t="shared" si="978"/>
        <v>0</v>
      </c>
      <c r="BU1306" s="26" t="b">
        <f t="shared" si="979"/>
        <v>0</v>
      </c>
    </row>
    <row r="1307" spans="2:73" ht="15" thickBot="1" x14ac:dyDescent="0.35">
      <c r="B1307" s="17">
        <f>VLOOKUP($AC1307,LS_Coint_BD!$B$3:$D$1079,2)</f>
        <v>0</v>
      </c>
      <c r="C1307" s="87">
        <f>VLOOKUP($AC1307,LS_Coint_BD!$B$3:$D$1079,3)</f>
        <v>0</v>
      </c>
      <c r="D1307" s="68">
        <f t="shared" si="939"/>
        <v>0</v>
      </c>
      <c r="E1307" s="65">
        <f t="shared" si="940"/>
        <v>0</v>
      </c>
      <c r="F1307" s="69">
        <f t="shared" si="941"/>
        <v>0</v>
      </c>
      <c r="G1307" s="68">
        <f t="shared" si="942"/>
        <v>0</v>
      </c>
      <c r="H1307" s="65">
        <f t="shared" si="943"/>
        <v>0</v>
      </c>
      <c r="I1307" s="69">
        <f t="shared" si="944"/>
        <v>0</v>
      </c>
      <c r="J1307" s="68">
        <f t="shared" si="945"/>
        <v>0</v>
      </c>
      <c r="K1307" s="65">
        <f t="shared" si="946"/>
        <v>0</v>
      </c>
      <c r="L1307" s="69">
        <f t="shared" si="947"/>
        <v>0</v>
      </c>
      <c r="M1307" s="68">
        <f t="shared" si="948"/>
        <v>0</v>
      </c>
      <c r="N1307" s="65">
        <f t="shared" si="949"/>
        <v>0</v>
      </c>
      <c r="O1307" s="69">
        <f t="shared" si="950"/>
        <v>0</v>
      </c>
      <c r="P1307" s="68">
        <f t="shared" si="951"/>
        <v>0</v>
      </c>
      <c r="Q1307" s="65">
        <f t="shared" si="952"/>
        <v>0</v>
      </c>
      <c r="R1307" s="69">
        <f t="shared" si="953"/>
        <v>0</v>
      </c>
      <c r="S1307" s="68">
        <f t="shared" si="954"/>
        <v>0</v>
      </c>
      <c r="T1307" s="65">
        <f t="shared" si="955"/>
        <v>0</v>
      </c>
      <c r="U1307" s="69">
        <f t="shared" si="956"/>
        <v>0</v>
      </c>
      <c r="V1307" s="68">
        <f t="shared" si="957"/>
        <v>0</v>
      </c>
      <c r="W1307" s="65">
        <f t="shared" si="958"/>
        <v>0</v>
      </c>
      <c r="X1307" s="69">
        <f t="shared" si="959"/>
        <v>0</v>
      </c>
      <c r="Y1307" s="68">
        <f t="shared" si="960"/>
        <v>0</v>
      </c>
      <c r="Z1307" s="65">
        <f t="shared" si="961"/>
        <v>0</v>
      </c>
      <c r="AA1307" s="69">
        <f t="shared" si="962"/>
        <v>0</v>
      </c>
      <c r="AB1307" s="98">
        <f>SUMIF(BN1307:BU1307,"VERDADEIRO",BN$3:$BU1306)</f>
        <v>0</v>
      </c>
      <c r="AC1307" s="97">
        <f t="shared" si="938"/>
        <v>1304</v>
      </c>
      <c r="AD1307" s="89">
        <f>RTD("tryd.rtdserver",,"COT",B1307,"ULT")</f>
        <v>0</v>
      </c>
      <c r="AE1307" s="89">
        <f>RTD("tryd.rtdserver",,"COT",C1307,"ULT")</f>
        <v>0</v>
      </c>
      <c r="AF1307" s="89">
        <f>VLOOKUP($AC1307,LS_Coint_BD!$B$3:$AQ$1079,AF$2)*$AD1307+VLOOKUP($AC1307,LS_Coint_BD!$B$3:$AQ$1079,AF$2+1)</f>
        <v>0</v>
      </c>
      <c r="AG1307" s="89">
        <f>VLOOKUP($AC1307,LS_Coint_BD!$B$3:$AQ$1079,AG$2)*$AD1307+VLOOKUP($AC1307,LS_Coint_BD!$B$3:$AQ$1079,AG$2+1)</f>
        <v>0</v>
      </c>
      <c r="AH1307" s="89">
        <f>VLOOKUP($AC1307,LS_Coint_BD!$B$3:$AQ$1079,AH$2)*$AD1307+VLOOKUP($AC1307,LS_Coint_BD!$B$3:$AQ$1079,AH$2+1)</f>
        <v>0</v>
      </c>
      <c r="AI1307" s="89">
        <f>VLOOKUP($AC1307,LS_Coint_BD!$B$3:$AQ$1079,AI$2)*$AD1307+VLOOKUP($AC1307,LS_Coint_BD!$B$3:$AQ$1079,AI$2+1)</f>
        <v>0</v>
      </c>
      <c r="AJ1307" s="89">
        <f>VLOOKUP($AC1307,LS_Coint_BD!$B$3:$AQ$1079,AJ$2)*$AD1307+VLOOKUP($AC1307,LS_Coint_BD!$B$3:$AQ$1079,AJ$2+1)</f>
        <v>0</v>
      </c>
      <c r="AK1307" s="89">
        <f>VLOOKUP($AC1307,LS_Coint_BD!$B$3:$AQ$1079,AK$2)*$AD1307+VLOOKUP($AC1307,LS_Coint_BD!$B$3:$AQ$1079,AK$2+1)</f>
        <v>0</v>
      </c>
      <c r="AL1307" s="89">
        <f>VLOOKUP($AC1307,LS_Coint_BD!$B$3:$AQ$1079,AL$2)*$AD1307+VLOOKUP($AC1307,LS_Coint_BD!$B$3:$AQ$1079,AL$2+1)</f>
        <v>0</v>
      </c>
      <c r="AM1307" s="89">
        <f>VLOOKUP($AC1307,LS_Coint_BD!$B$3:$AQ$1079,AM$2)*$AD1307+VLOOKUP($AC1307,LS_Coint_BD!$B$3:$AQ$1079,AM$2+1)</f>
        <v>0</v>
      </c>
      <c r="AN1307" s="89">
        <f>VLOOKUP($AC1307,LS_Coint_BD!$B$3:$AQ$1079,AN$2)</f>
        <v>0</v>
      </c>
      <c r="AO1307" s="89">
        <f>VLOOKUP($AC1307,LS_Coint_BD!$B$3:$AQ$1079,AO$2)</f>
        <v>0</v>
      </c>
      <c r="AP1307" s="89">
        <f>VLOOKUP($AC1307,LS_Coint_BD!$B$3:$AQ$1079,AP$2)</f>
        <v>0</v>
      </c>
      <c r="AQ1307" s="89">
        <f>VLOOKUP($AC1307,LS_Coint_BD!$B$3:$AQ$1079,AQ$2)</f>
        <v>0</v>
      </c>
      <c r="AR1307" s="89">
        <f>VLOOKUP($AC1307,LS_Coint_BD!$B$3:$AQ$1079,AR$2)</f>
        <v>0</v>
      </c>
      <c r="AS1307" s="89">
        <f>VLOOKUP($AC1307,LS_Coint_BD!$B$3:$AQ$1079,AS$2)</f>
        <v>0</v>
      </c>
      <c r="AT1307" s="89">
        <f>VLOOKUP($AC1307,LS_Coint_BD!$B$3:$AQ$1079,AT$2)</f>
        <v>0</v>
      </c>
      <c r="AU1307" s="89">
        <f>VLOOKUP($AC1307,LS_Coint_BD!$B$3:$AQ$1079,AU$2)</f>
        <v>0</v>
      </c>
      <c r="AV1307" s="89">
        <f>VLOOKUP($AC1307,LS_Coint_BD!$B$3:$AQ$1079,AV$2)</f>
        <v>0</v>
      </c>
      <c r="AW1307" s="89">
        <f>VLOOKUP($AC1307,LS_Coint_BD!$B$3:$AQ$1079,AW$2)</f>
        <v>0</v>
      </c>
      <c r="AX1307" s="89">
        <f>VLOOKUP($AC1307,LS_Coint_BD!$B$3:$AQ$1079,AX$2)</f>
        <v>0</v>
      </c>
      <c r="AY1307" s="89">
        <f>VLOOKUP($AC1307,LS_Coint_BD!$B$3:$AQ$1079,AY$2)</f>
        <v>0</v>
      </c>
      <c r="AZ1307" s="89">
        <f>VLOOKUP($AC1307,LS_Coint_BD!$B$3:$AQ$1079,AZ$2)</f>
        <v>0</v>
      </c>
      <c r="BA1307" s="89">
        <f>VLOOKUP($AC1307,LS_Coint_BD!$B$3:$AQ$1079,BA$2)</f>
        <v>0</v>
      </c>
      <c r="BB1307" s="89">
        <f>VLOOKUP($AC1307,LS_Coint_BD!$B$3:$AQ$1079,BB$2)</f>
        <v>0</v>
      </c>
      <c r="BC1307" s="89">
        <f>VLOOKUP($AC1307,LS_Coint_BD!$B$3:$AQ$1079,BC$2)</f>
        <v>0</v>
      </c>
      <c r="BD1307" s="89">
        <f t="shared" si="963"/>
        <v>0</v>
      </c>
      <c r="BE1307" s="89">
        <f t="shared" si="964"/>
        <v>0</v>
      </c>
      <c r="BF1307" s="89">
        <f t="shared" si="965"/>
        <v>0</v>
      </c>
      <c r="BG1307" s="89">
        <f t="shared" si="966"/>
        <v>0</v>
      </c>
      <c r="BH1307" s="89">
        <f t="shared" si="967"/>
        <v>0</v>
      </c>
      <c r="BI1307" s="89">
        <f t="shared" si="968"/>
        <v>0</v>
      </c>
      <c r="BJ1307" s="89">
        <f t="shared" si="969"/>
        <v>0</v>
      </c>
      <c r="BK1307" s="89">
        <f t="shared" si="970"/>
        <v>0</v>
      </c>
      <c r="BL1307" s="89">
        <f t="shared" si="971"/>
        <v>0</v>
      </c>
      <c r="BM1307" s="89"/>
      <c r="BN1307" s="26" t="b">
        <f t="shared" si="972"/>
        <v>0</v>
      </c>
      <c r="BO1307" s="26" t="b">
        <f t="shared" si="973"/>
        <v>0</v>
      </c>
      <c r="BP1307" s="26" t="b">
        <f t="shared" si="974"/>
        <v>0</v>
      </c>
      <c r="BQ1307" s="26" t="b">
        <f t="shared" si="975"/>
        <v>0</v>
      </c>
      <c r="BR1307" s="26" t="b">
        <f t="shared" si="976"/>
        <v>0</v>
      </c>
      <c r="BS1307" s="26" t="b">
        <f t="shared" si="977"/>
        <v>0</v>
      </c>
      <c r="BT1307" s="26" t="b">
        <f t="shared" si="978"/>
        <v>0</v>
      </c>
      <c r="BU1307" s="26" t="b">
        <f t="shared" si="979"/>
        <v>0</v>
      </c>
    </row>
    <row r="1308" spans="2:73" ht="15" thickBot="1" x14ac:dyDescent="0.35">
      <c r="B1308" s="17">
        <f>VLOOKUP($AC1308,LS_Coint_BD!$B$3:$D$1079,2)</f>
        <v>0</v>
      </c>
      <c r="C1308" s="87">
        <f>VLOOKUP($AC1308,LS_Coint_BD!$B$3:$D$1079,3)</f>
        <v>0</v>
      </c>
      <c r="D1308" s="68">
        <f t="shared" si="939"/>
        <v>0</v>
      </c>
      <c r="E1308" s="65">
        <f t="shared" si="940"/>
        <v>0</v>
      </c>
      <c r="F1308" s="69">
        <f t="shared" si="941"/>
        <v>0</v>
      </c>
      <c r="G1308" s="68">
        <f t="shared" si="942"/>
        <v>0</v>
      </c>
      <c r="H1308" s="65">
        <f t="shared" si="943"/>
        <v>0</v>
      </c>
      <c r="I1308" s="69">
        <f t="shared" si="944"/>
        <v>0</v>
      </c>
      <c r="J1308" s="68">
        <f t="shared" si="945"/>
        <v>0</v>
      </c>
      <c r="K1308" s="65">
        <f t="shared" si="946"/>
        <v>0</v>
      </c>
      <c r="L1308" s="69">
        <f t="shared" si="947"/>
        <v>0</v>
      </c>
      <c r="M1308" s="68">
        <f t="shared" si="948"/>
        <v>0</v>
      </c>
      <c r="N1308" s="65">
        <f t="shared" si="949"/>
        <v>0</v>
      </c>
      <c r="O1308" s="69">
        <f t="shared" si="950"/>
        <v>0</v>
      </c>
      <c r="P1308" s="68">
        <f t="shared" si="951"/>
        <v>0</v>
      </c>
      <c r="Q1308" s="65">
        <f t="shared" si="952"/>
        <v>0</v>
      </c>
      <c r="R1308" s="69">
        <f t="shared" si="953"/>
        <v>0</v>
      </c>
      <c r="S1308" s="68">
        <f t="shared" si="954"/>
        <v>0</v>
      </c>
      <c r="T1308" s="65">
        <f t="shared" si="955"/>
        <v>0</v>
      </c>
      <c r="U1308" s="69">
        <f t="shared" si="956"/>
        <v>0</v>
      </c>
      <c r="V1308" s="68">
        <f t="shared" si="957"/>
        <v>0</v>
      </c>
      <c r="W1308" s="65">
        <f t="shared" si="958"/>
        <v>0</v>
      </c>
      <c r="X1308" s="69">
        <f t="shared" si="959"/>
        <v>0</v>
      </c>
      <c r="Y1308" s="68">
        <f t="shared" si="960"/>
        <v>0</v>
      </c>
      <c r="Z1308" s="65">
        <f t="shared" si="961"/>
        <v>0</v>
      </c>
      <c r="AA1308" s="69">
        <f t="shared" si="962"/>
        <v>0</v>
      </c>
      <c r="AB1308" s="98">
        <f>SUMIF(BN1308:BU1308,"VERDADEIRO",BN$3:$BU1307)</f>
        <v>0</v>
      </c>
      <c r="AC1308" s="97">
        <f t="shared" si="938"/>
        <v>1305</v>
      </c>
      <c r="AD1308" s="89">
        <f>RTD("tryd.rtdserver",,"COT",B1308,"ULT")</f>
        <v>0</v>
      </c>
      <c r="AE1308" s="89">
        <f>RTD("tryd.rtdserver",,"COT",C1308,"ULT")</f>
        <v>0</v>
      </c>
      <c r="AF1308" s="89">
        <f>VLOOKUP($AC1308,LS_Coint_BD!$B$3:$AQ$1079,AF$2)*$AD1308+VLOOKUP($AC1308,LS_Coint_BD!$B$3:$AQ$1079,AF$2+1)</f>
        <v>0</v>
      </c>
      <c r="AG1308" s="89">
        <f>VLOOKUP($AC1308,LS_Coint_BD!$B$3:$AQ$1079,AG$2)*$AD1308+VLOOKUP($AC1308,LS_Coint_BD!$B$3:$AQ$1079,AG$2+1)</f>
        <v>0</v>
      </c>
      <c r="AH1308" s="89">
        <f>VLOOKUP($AC1308,LS_Coint_BD!$B$3:$AQ$1079,AH$2)*$AD1308+VLOOKUP($AC1308,LS_Coint_BD!$B$3:$AQ$1079,AH$2+1)</f>
        <v>0</v>
      </c>
      <c r="AI1308" s="89">
        <f>VLOOKUP($AC1308,LS_Coint_BD!$B$3:$AQ$1079,AI$2)*$AD1308+VLOOKUP($AC1308,LS_Coint_BD!$B$3:$AQ$1079,AI$2+1)</f>
        <v>0</v>
      </c>
      <c r="AJ1308" s="89">
        <f>VLOOKUP($AC1308,LS_Coint_BD!$B$3:$AQ$1079,AJ$2)*$AD1308+VLOOKUP($AC1308,LS_Coint_BD!$B$3:$AQ$1079,AJ$2+1)</f>
        <v>0</v>
      </c>
      <c r="AK1308" s="89">
        <f>VLOOKUP($AC1308,LS_Coint_BD!$B$3:$AQ$1079,AK$2)*$AD1308+VLOOKUP($AC1308,LS_Coint_BD!$B$3:$AQ$1079,AK$2+1)</f>
        <v>0</v>
      </c>
      <c r="AL1308" s="89">
        <f>VLOOKUP($AC1308,LS_Coint_BD!$B$3:$AQ$1079,AL$2)*$AD1308+VLOOKUP($AC1308,LS_Coint_BD!$B$3:$AQ$1079,AL$2+1)</f>
        <v>0</v>
      </c>
      <c r="AM1308" s="89">
        <f>VLOOKUP($AC1308,LS_Coint_BD!$B$3:$AQ$1079,AM$2)*$AD1308+VLOOKUP($AC1308,LS_Coint_BD!$B$3:$AQ$1079,AM$2+1)</f>
        <v>0</v>
      </c>
      <c r="AN1308" s="89">
        <f>VLOOKUP($AC1308,LS_Coint_BD!$B$3:$AQ$1079,AN$2)</f>
        <v>0</v>
      </c>
      <c r="AO1308" s="89">
        <f>VLOOKUP($AC1308,LS_Coint_BD!$B$3:$AQ$1079,AO$2)</f>
        <v>0</v>
      </c>
      <c r="AP1308" s="89">
        <f>VLOOKUP($AC1308,LS_Coint_BD!$B$3:$AQ$1079,AP$2)</f>
        <v>0</v>
      </c>
      <c r="AQ1308" s="89">
        <f>VLOOKUP($AC1308,LS_Coint_BD!$B$3:$AQ$1079,AQ$2)</f>
        <v>0</v>
      </c>
      <c r="AR1308" s="89">
        <f>VLOOKUP($AC1308,LS_Coint_BD!$B$3:$AQ$1079,AR$2)</f>
        <v>0</v>
      </c>
      <c r="AS1308" s="89">
        <f>VLOOKUP($AC1308,LS_Coint_BD!$B$3:$AQ$1079,AS$2)</f>
        <v>0</v>
      </c>
      <c r="AT1308" s="89">
        <f>VLOOKUP($AC1308,LS_Coint_BD!$B$3:$AQ$1079,AT$2)</f>
        <v>0</v>
      </c>
      <c r="AU1308" s="89">
        <f>VLOOKUP($AC1308,LS_Coint_BD!$B$3:$AQ$1079,AU$2)</f>
        <v>0</v>
      </c>
      <c r="AV1308" s="89">
        <f>VLOOKUP($AC1308,LS_Coint_BD!$B$3:$AQ$1079,AV$2)</f>
        <v>0</v>
      </c>
      <c r="AW1308" s="89">
        <f>VLOOKUP($AC1308,LS_Coint_BD!$B$3:$AQ$1079,AW$2)</f>
        <v>0</v>
      </c>
      <c r="AX1308" s="89">
        <f>VLOOKUP($AC1308,LS_Coint_BD!$B$3:$AQ$1079,AX$2)</f>
        <v>0</v>
      </c>
      <c r="AY1308" s="89">
        <f>VLOOKUP($AC1308,LS_Coint_BD!$B$3:$AQ$1079,AY$2)</f>
        <v>0</v>
      </c>
      <c r="AZ1308" s="89">
        <f>VLOOKUP($AC1308,LS_Coint_BD!$B$3:$AQ$1079,AZ$2)</f>
        <v>0</v>
      </c>
      <c r="BA1308" s="89">
        <f>VLOOKUP($AC1308,LS_Coint_BD!$B$3:$AQ$1079,BA$2)</f>
        <v>0</v>
      </c>
      <c r="BB1308" s="89">
        <f>VLOOKUP($AC1308,LS_Coint_BD!$B$3:$AQ$1079,BB$2)</f>
        <v>0</v>
      </c>
      <c r="BC1308" s="89">
        <f>VLOOKUP($AC1308,LS_Coint_BD!$B$3:$AQ$1079,BC$2)</f>
        <v>0</v>
      </c>
      <c r="BD1308" s="89">
        <f t="shared" si="963"/>
        <v>0</v>
      </c>
      <c r="BE1308" s="89">
        <f t="shared" si="964"/>
        <v>0</v>
      </c>
      <c r="BF1308" s="89">
        <f t="shared" si="965"/>
        <v>0</v>
      </c>
      <c r="BG1308" s="89">
        <f t="shared" si="966"/>
        <v>0</v>
      </c>
      <c r="BH1308" s="89">
        <f t="shared" si="967"/>
        <v>0</v>
      </c>
      <c r="BI1308" s="89">
        <f t="shared" si="968"/>
        <v>0</v>
      </c>
      <c r="BJ1308" s="89">
        <f t="shared" si="969"/>
        <v>0</v>
      </c>
      <c r="BK1308" s="89">
        <f t="shared" si="970"/>
        <v>0</v>
      </c>
      <c r="BL1308" s="89">
        <f t="shared" si="971"/>
        <v>0</v>
      </c>
      <c r="BM1308" s="89"/>
      <c r="BN1308" s="26" t="b">
        <f t="shared" si="972"/>
        <v>0</v>
      </c>
      <c r="BO1308" s="26" t="b">
        <f t="shared" si="973"/>
        <v>0</v>
      </c>
      <c r="BP1308" s="26" t="b">
        <f t="shared" si="974"/>
        <v>0</v>
      </c>
      <c r="BQ1308" s="26" t="b">
        <f t="shared" si="975"/>
        <v>0</v>
      </c>
      <c r="BR1308" s="26" t="b">
        <f t="shared" si="976"/>
        <v>0</v>
      </c>
      <c r="BS1308" s="26" t="b">
        <f t="shared" si="977"/>
        <v>0</v>
      </c>
      <c r="BT1308" s="26" t="b">
        <f t="shared" si="978"/>
        <v>0</v>
      </c>
      <c r="BU1308" s="26" t="b">
        <f t="shared" si="979"/>
        <v>0</v>
      </c>
    </row>
    <row r="1309" spans="2:73" ht="15" thickBot="1" x14ac:dyDescent="0.35">
      <c r="B1309" s="17">
        <f>VLOOKUP($AC1309,LS_Coint_BD!$B$3:$D$1079,2)</f>
        <v>0</v>
      </c>
      <c r="C1309" s="87">
        <f>VLOOKUP($AC1309,LS_Coint_BD!$B$3:$D$1079,3)</f>
        <v>0</v>
      </c>
      <c r="D1309" s="68">
        <f t="shared" si="939"/>
        <v>0</v>
      </c>
      <c r="E1309" s="65">
        <f t="shared" si="940"/>
        <v>0</v>
      </c>
      <c r="F1309" s="69">
        <f t="shared" si="941"/>
        <v>0</v>
      </c>
      <c r="G1309" s="68">
        <f t="shared" si="942"/>
        <v>0</v>
      </c>
      <c r="H1309" s="65">
        <f t="shared" si="943"/>
        <v>0</v>
      </c>
      <c r="I1309" s="69">
        <f t="shared" si="944"/>
        <v>0</v>
      </c>
      <c r="J1309" s="68">
        <f t="shared" si="945"/>
        <v>0</v>
      </c>
      <c r="K1309" s="65">
        <f t="shared" si="946"/>
        <v>0</v>
      </c>
      <c r="L1309" s="69">
        <f t="shared" si="947"/>
        <v>0</v>
      </c>
      <c r="M1309" s="68">
        <f t="shared" si="948"/>
        <v>0</v>
      </c>
      <c r="N1309" s="65">
        <f t="shared" si="949"/>
        <v>0</v>
      </c>
      <c r="O1309" s="69">
        <f t="shared" si="950"/>
        <v>0</v>
      </c>
      <c r="P1309" s="68">
        <f t="shared" si="951"/>
        <v>0</v>
      </c>
      <c r="Q1309" s="65">
        <f t="shared" si="952"/>
        <v>0</v>
      </c>
      <c r="R1309" s="69">
        <f t="shared" si="953"/>
        <v>0</v>
      </c>
      <c r="S1309" s="68">
        <f t="shared" si="954"/>
        <v>0</v>
      </c>
      <c r="T1309" s="65">
        <f t="shared" si="955"/>
        <v>0</v>
      </c>
      <c r="U1309" s="69">
        <f t="shared" si="956"/>
        <v>0</v>
      </c>
      <c r="V1309" s="68">
        <f t="shared" si="957"/>
        <v>0</v>
      </c>
      <c r="W1309" s="65">
        <f t="shared" si="958"/>
        <v>0</v>
      </c>
      <c r="X1309" s="69">
        <f t="shared" si="959"/>
        <v>0</v>
      </c>
      <c r="Y1309" s="68">
        <f t="shared" si="960"/>
        <v>0</v>
      </c>
      <c r="Z1309" s="65">
        <f t="shared" si="961"/>
        <v>0</v>
      </c>
      <c r="AA1309" s="69">
        <f t="shared" si="962"/>
        <v>0</v>
      </c>
      <c r="AB1309" s="98">
        <f>SUMIF(BN1309:BU1309,"VERDADEIRO",BN$3:$BU1308)</f>
        <v>0</v>
      </c>
      <c r="AC1309" s="97">
        <f t="shared" si="938"/>
        <v>1306</v>
      </c>
      <c r="AD1309" s="89">
        <f>RTD("tryd.rtdserver",,"COT",B1309,"ULT")</f>
        <v>0</v>
      </c>
      <c r="AE1309" s="89">
        <f>RTD("tryd.rtdserver",,"COT",C1309,"ULT")</f>
        <v>0</v>
      </c>
      <c r="AF1309" s="89">
        <f>VLOOKUP($AC1309,LS_Coint_BD!$B$3:$AQ$1079,AF$2)*$AD1309+VLOOKUP($AC1309,LS_Coint_BD!$B$3:$AQ$1079,AF$2+1)</f>
        <v>0</v>
      </c>
      <c r="AG1309" s="89">
        <f>VLOOKUP($AC1309,LS_Coint_BD!$B$3:$AQ$1079,AG$2)*$AD1309+VLOOKUP($AC1309,LS_Coint_BD!$B$3:$AQ$1079,AG$2+1)</f>
        <v>0</v>
      </c>
      <c r="AH1309" s="89">
        <f>VLOOKUP($AC1309,LS_Coint_BD!$B$3:$AQ$1079,AH$2)*$AD1309+VLOOKUP($AC1309,LS_Coint_BD!$B$3:$AQ$1079,AH$2+1)</f>
        <v>0</v>
      </c>
      <c r="AI1309" s="89">
        <f>VLOOKUP($AC1309,LS_Coint_BD!$B$3:$AQ$1079,AI$2)*$AD1309+VLOOKUP($AC1309,LS_Coint_BD!$B$3:$AQ$1079,AI$2+1)</f>
        <v>0</v>
      </c>
      <c r="AJ1309" s="89">
        <f>VLOOKUP($AC1309,LS_Coint_BD!$B$3:$AQ$1079,AJ$2)*$AD1309+VLOOKUP($AC1309,LS_Coint_BD!$B$3:$AQ$1079,AJ$2+1)</f>
        <v>0</v>
      </c>
      <c r="AK1309" s="89">
        <f>VLOOKUP($AC1309,LS_Coint_BD!$B$3:$AQ$1079,AK$2)*$AD1309+VLOOKUP($AC1309,LS_Coint_BD!$B$3:$AQ$1079,AK$2+1)</f>
        <v>0</v>
      </c>
      <c r="AL1309" s="89">
        <f>VLOOKUP($AC1309,LS_Coint_BD!$B$3:$AQ$1079,AL$2)*$AD1309+VLOOKUP($AC1309,LS_Coint_BD!$B$3:$AQ$1079,AL$2+1)</f>
        <v>0</v>
      </c>
      <c r="AM1309" s="89">
        <f>VLOOKUP($AC1309,LS_Coint_BD!$B$3:$AQ$1079,AM$2)*$AD1309+VLOOKUP($AC1309,LS_Coint_BD!$B$3:$AQ$1079,AM$2+1)</f>
        <v>0</v>
      </c>
      <c r="AN1309" s="89">
        <f>VLOOKUP($AC1309,LS_Coint_BD!$B$3:$AQ$1079,AN$2)</f>
        <v>0</v>
      </c>
      <c r="AO1309" s="89">
        <f>VLOOKUP($AC1309,LS_Coint_BD!$B$3:$AQ$1079,AO$2)</f>
        <v>0</v>
      </c>
      <c r="AP1309" s="89">
        <f>VLOOKUP($AC1309,LS_Coint_BD!$B$3:$AQ$1079,AP$2)</f>
        <v>0</v>
      </c>
      <c r="AQ1309" s="89">
        <f>VLOOKUP($AC1309,LS_Coint_BD!$B$3:$AQ$1079,AQ$2)</f>
        <v>0</v>
      </c>
      <c r="AR1309" s="89">
        <f>VLOOKUP($AC1309,LS_Coint_BD!$B$3:$AQ$1079,AR$2)</f>
        <v>0</v>
      </c>
      <c r="AS1309" s="89">
        <f>VLOOKUP($AC1309,LS_Coint_BD!$B$3:$AQ$1079,AS$2)</f>
        <v>0</v>
      </c>
      <c r="AT1309" s="89">
        <f>VLOOKUP($AC1309,LS_Coint_BD!$B$3:$AQ$1079,AT$2)</f>
        <v>0</v>
      </c>
      <c r="AU1309" s="89">
        <f>VLOOKUP($AC1309,LS_Coint_BD!$B$3:$AQ$1079,AU$2)</f>
        <v>0</v>
      </c>
      <c r="AV1309" s="89">
        <f>VLOOKUP($AC1309,LS_Coint_BD!$B$3:$AQ$1079,AV$2)</f>
        <v>0</v>
      </c>
      <c r="AW1309" s="89">
        <f>VLOOKUP($AC1309,LS_Coint_BD!$B$3:$AQ$1079,AW$2)</f>
        <v>0</v>
      </c>
      <c r="AX1309" s="89">
        <f>VLOOKUP($AC1309,LS_Coint_BD!$B$3:$AQ$1079,AX$2)</f>
        <v>0</v>
      </c>
      <c r="AY1309" s="89">
        <f>VLOOKUP($AC1309,LS_Coint_BD!$B$3:$AQ$1079,AY$2)</f>
        <v>0</v>
      </c>
      <c r="AZ1309" s="89">
        <f>VLOOKUP($AC1309,LS_Coint_BD!$B$3:$AQ$1079,AZ$2)</f>
        <v>0</v>
      </c>
      <c r="BA1309" s="89">
        <f>VLOOKUP($AC1309,LS_Coint_BD!$B$3:$AQ$1079,BA$2)</f>
        <v>0</v>
      </c>
      <c r="BB1309" s="89">
        <f>VLOOKUP($AC1309,LS_Coint_BD!$B$3:$AQ$1079,BB$2)</f>
        <v>0</v>
      </c>
      <c r="BC1309" s="89">
        <f>VLOOKUP($AC1309,LS_Coint_BD!$B$3:$AQ$1079,BC$2)</f>
        <v>0</v>
      </c>
      <c r="BD1309" s="89">
        <f t="shared" si="963"/>
        <v>0</v>
      </c>
      <c r="BE1309" s="89">
        <f t="shared" si="964"/>
        <v>0</v>
      </c>
      <c r="BF1309" s="89">
        <f t="shared" si="965"/>
        <v>0</v>
      </c>
      <c r="BG1309" s="89">
        <f t="shared" si="966"/>
        <v>0</v>
      </c>
      <c r="BH1309" s="89">
        <f t="shared" si="967"/>
        <v>0</v>
      </c>
      <c r="BI1309" s="89">
        <f t="shared" si="968"/>
        <v>0</v>
      </c>
      <c r="BJ1309" s="89">
        <f t="shared" si="969"/>
        <v>0</v>
      </c>
      <c r="BK1309" s="89">
        <f t="shared" si="970"/>
        <v>0</v>
      </c>
      <c r="BL1309" s="89">
        <f t="shared" si="971"/>
        <v>0</v>
      </c>
      <c r="BM1309" s="89"/>
      <c r="BN1309" s="26" t="b">
        <f t="shared" si="972"/>
        <v>0</v>
      </c>
      <c r="BO1309" s="26" t="b">
        <f t="shared" si="973"/>
        <v>0</v>
      </c>
      <c r="BP1309" s="26" t="b">
        <f t="shared" si="974"/>
        <v>0</v>
      </c>
      <c r="BQ1309" s="26" t="b">
        <f t="shared" si="975"/>
        <v>0</v>
      </c>
      <c r="BR1309" s="26" t="b">
        <f t="shared" si="976"/>
        <v>0</v>
      </c>
      <c r="BS1309" s="26" t="b">
        <f t="shared" si="977"/>
        <v>0</v>
      </c>
      <c r="BT1309" s="26" t="b">
        <f t="shared" si="978"/>
        <v>0</v>
      </c>
      <c r="BU1309" s="26" t="b">
        <f t="shared" si="979"/>
        <v>0</v>
      </c>
    </row>
    <row r="1310" spans="2:73" ht="15" thickBot="1" x14ac:dyDescent="0.35">
      <c r="B1310" s="17">
        <f>VLOOKUP($AC1310,LS_Coint_BD!$B$3:$D$1079,2)</f>
        <v>0</v>
      </c>
      <c r="C1310" s="87">
        <f>VLOOKUP($AC1310,LS_Coint_BD!$B$3:$D$1079,3)</f>
        <v>0</v>
      </c>
      <c r="D1310" s="68">
        <f t="shared" si="939"/>
        <v>0</v>
      </c>
      <c r="E1310" s="65">
        <f t="shared" si="940"/>
        <v>0</v>
      </c>
      <c r="F1310" s="69">
        <f t="shared" si="941"/>
        <v>0</v>
      </c>
      <c r="G1310" s="68">
        <f t="shared" si="942"/>
        <v>0</v>
      </c>
      <c r="H1310" s="65">
        <f t="shared" si="943"/>
        <v>0</v>
      </c>
      <c r="I1310" s="69">
        <f t="shared" si="944"/>
        <v>0</v>
      </c>
      <c r="J1310" s="68">
        <f t="shared" si="945"/>
        <v>0</v>
      </c>
      <c r="K1310" s="65">
        <f t="shared" si="946"/>
        <v>0</v>
      </c>
      <c r="L1310" s="69">
        <f t="shared" si="947"/>
        <v>0</v>
      </c>
      <c r="M1310" s="68">
        <f t="shared" si="948"/>
        <v>0</v>
      </c>
      <c r="N1310" s="65">
        <f t="shared" si="949"/>
        <v>0</v>
      </c>
      <c r="O1310" s="69">
        <f t="shared" si="950"/>
        <v>0</v>
      </c>
      <c r="P1310" s="68">
        <f t="shared" si="951"/>
        <v>0</v>
      </c>
      <c r="Q1310" s="65">
        <f t="shared" si="952"/>
        <v>0</v>
      </c>
      <c r="R1310" s="69">
        <f t="shared" si="953"/>
        <v>0</v>
      </c>
      <c r="S1310" s="68">
        <f t="shared" si="954"/>
        <v>0</v>
      </c>
      <c r="T1310" s="65">
        <f t="shared" si="955"/>
        <v>0</v>
      </c>
      <c r="U1310" s="69">
        <f t="shared" si="956"/>
        <v>0</v>
      </c>
      <c r="V1310" s="68">
        <f t="shared" si="957"/>
        <v>0</v>
      </c>
      <c r="W1310" s="65">
        <f t="shared" si="958"/>
        <v>0</v>
      </c>
      <c r="X1310" s="69">
        <f t="shared" si="959"/>
        <v>0</v>
      </c>
      <c r="Y1310" s="68">
        <f t="shared" si="960"/>
        <v>0</v>
      </c>
      <c r="Z1310" s="65">
        <f t="shared" si="961"/>
        <v>0</v>
      </c>
      <c r="AA1310" s="69">
        <f t="shared" si="962"/>
        <v>0</v>
      </c>
      <c r="AB1310" s="98">
        <f>SUMIF(BN1310:BU1310,"VERDADEIRO",BN$3:$BU1309)</f>
        <v>0</v>
      </c>
      <c r="AC1310" s="97">
        <f t="shared" si="938"/>
        <v>1307</v>
      </c>
      <c r="AD1310" s="89">
        <f>RTD("tryd.rtdserver",,"COT",B1310,"ULT")</f>
        <v>0</v>
      </c>
      <c r="AE1310" s="89">
        <f>RTD("tryd.rtdserver",,"COT",C1310,"ULT")</f>
        <v>0</v>
      </c>
      <c r="AF1310" s="89">
        <f>VLOOKUP($AC1310,LS_Coint_BD!$B$3:$AQ$1079,AF$2)*$AD1310+VLOOKUP($AC1310,LS_Coint_BD!$B$3:$AQ$1079,AF$2+1)</f>
        <v>0</v>
      </c>
      <c r="AG1310" s="89">
        <f>VLOOKUP($AC1310,LS_Coint_BD!$B$3:$AQ$1079,AG$2)*$AD1310+VLOOKUP($AC1310,LS_Coint_BD!$B$3:$AQ$1079,AG$2+1)</f>
        <v>0</v>
      </c>
      <c r="AH1310" s="89">
        <f>VLOOKUP($AC1310,LS_Coint_BD!$B$3:$AQ$1079,AH$2)*$AD1310+VLOOKUP($AC1310,LS_Coint_BD!$B$3:$AQ$1079,AH$2+1)</f>
        <v>0</v>
      </c>
      <c r="AI1310" s="89">
        <f>VLOOKUP($AC1310,LS_Coint_BD!$B$3:$AQ$1079,AI$2)*$AD1310+VLOOKUP($AC1310,LS_Coint_BD!$B$3:$AQ$1079,AI$2+1)</f>
        <v>0</v>
      </c>
      <c r="AJ1310" s="89">
        <f>VLOOKUP($AC1310,LS_Coint_BD!$B$3:$AQ$1079,AJ$2)*$AD1310+VLOOKUP($AC1310,LS_Coint_BD!$B$3:$AQ$1079,AJ$2+1)</f>
        <v>0</v>
      </c>
      <c r="AK1310" s="89">
        <f>VLOOKUP($AC1310,LS_Coint_BD!$B$3:$AQ$1079,AK$2)*$AD1310+VLOOKUP($AC1310,LS_Coint_BD!$B$3:$AQ$1079,AK$2+1)</f>
        <v>0</v>
      </c>
      <c r="AL1310" s="89">
        <f>VLOOKUP($AC1310,LS_Coint_BD!$B$3:$AQ$1079,AL$2)*$AD1310+VLOOKUP($AC1310,LS_Coint_BD!$B$3:$AQ$1079,AL$2+1)</f>
        <v>0</v>
      </c>
      <c r="AM1310" s="89">
        <f>VLOOKUP($AC1310,LS_Coint_BD!$B$3:$AQ$1079,AM$2)*$AD1310+VLOOKUP($AC1310,LS_Coint_BD!$B$3:$AQ$1079,AM$2+1)</f>
        <v>0</v>
      </c>
      <c r="AN1310" s="89">
        <f>VLOOKUP($AC1310,LS_Coint_BD!$B$3:$AQ$1079,AN$2)</f>
        <v>0</v>
      </c>
      <c r="AO1310" s="89">
        <f>VLOOKUP($AC1310,LS_Coint_BD!$B$3:$AQ$1079,AO$2)</f>
        <v>0</v>
      </c>
      <c r="AP1310" s="89">
        <f>VLOOKUP($AC1310,LS_Coint_BD!$B$3:$AQ$1079,AP$2)</f>
        <v>0</v>
      </c>
      <c r="AQ1310" s="89">
        <f>VLOOKUP($AC1310,LS_Coint_BD!$B$3:$AQ$1079,AQ$2)</f>
        <v>0</v>
      </c>
      <c r="AR1310" s="89">
        <f>VLOOKUP($AC1310,LS_Coint_BD!$B$3:$AQ$1079,AR$2)</f>
        <v>0</v>
      </c>
      <c r="AS1310" s="89">
        <f>VLOOKUP($AC1310,LS_Coint_BD!$B$3:$AQ$1079,AS$2)</f>
        <v>0</v>
      </c>
      <c r="AT1310" s="89">
        <f>VLOOKUP($AC1310,LS_Coint_BD!$B$3:$AQ$1079,AT$2)</f>
        <v>0</v>
      </c>
      <c r="AU1310" s="89">
        <f>VLOOKUP($AC1310,LS_Coint_BD!$B$3:$AQ$1079,AU$2)</f>
        <v>0</v>
      </c>
      <c r="AV1310" s="89">
        <f>VLOOKUP($AC1310,LS_Coint_BD!$B$3:$AQ$1079,AV$2)</f>
        <v>0</v>
      </c>
      <c r="AW1310" s="89">
        <f>VLOOKUP($AC1310,LS_Coint_BD!$B$3:$AQ$1079,AW$2)</f>
        <v>0</v>
      </c>
      <c r="AX1310" s="89">
        <f>VLOOKUP($AC1310,LS_Coint_BD!$B$3:$AQ$1079,AX$2)</f>
        <v>0</v>
      </c>
      <c r="AY1310" s="89">
        <f>VLOOKUP($AC1310,LS_Coint_BD!$B$3:$AQ$1079,AY$2)</f>
        <v>0</v>
      </c>
      <c r="AZ1310" s="89">
        <f>VLOOKUP($AC1310,LS_Coint_BD!$B$3:$AQ$1079,AZ$2)</f>
        <v>0</v>
      </c>
      <c r="BA1310" s="89">
        <f>VLOOKUP($AC1310,LS_Coint_BD!$B$3:$AQ$1079,BA$2)</f>
        <v>0</v>
      </c>
      <c r="BB1310" s="89">
        <f>VLOOKUP($AC1310,LS_Coint_BD!$B$3:$AQ$1079,BB$2)</f>
        <v>0</v>
      </c>
      <c r="BC1310" s="89">
        <f>VLOOKUP($AC1310,LS_Coint_BD!$B$3:$AQ$1079,BC$2)</f>
        <v>0</v>
      </c>
      <c r="BD1310" s="89">
        <f t="shared" si="963"/>
        <v>0</v>
      </c>
      <c r="BE1310" s="89">
        <f t="shared" si="964"/>
        <v>0</v>
      </c>
      <c r="BF1310" s="89">
        <f t="shared" si="965"/>
        <v>0</v>
      </c>
      <c r="BG1310" s="89">
        <f t="shared" si="966"/>
        <v>0</v>
      </c>
      <c r="BH1310" s="89">
        <f t="shared" si="967"/>
        <v>0</v>
      </c>
      <c r="BI1310" s="89">
        <f t="shared" si="968"/>
        <v>0</v>
      </c>
      <c r="BJ1310" s="89">
        <f t="shared" si="969"/>
        <v>0</v>
      </c>
      <c r="BK1310" s="89">
        <f t="shared" si="970"/>
        <v>0</v>
      </c>
      <c r="BL1310" s="89">
        <f t="shared" si="971"/>
        <v>0</v>
      </c>
      <c r="BM1310" s="89"/>
      <c r="BN1310" s="26" t="b">
        <f t="shared" si="972"/>
        <v>0</v>
      </c>
      <c r="BO1310" s="26" t="b">
        <f t="shared" si="973"/>
        <v>0</v>
      </c>
      <c r="BP1310" s="26" t="b">
        <f t="shared" si="974"/>
        <v>0</v>
      </c>
      <c r="BQ1310" s="26" t="b">
        <f t="shared" si="975"/>
        <v>0</v>
      </c>
      <c r="BR1310" s="26" t="b">
        <f t="shared" si="976"/>
        <v>0</v>
      </c>
      <c r="BS1310" s="26" t="b">
        <f t="shared" si="977"/>
        <v>0</v>
      </c>
      <c r="BT1310" s="26" t="b">
        <f t="shared" si="978"/>
        <v>0</v>
      </c>
      <c r="BU1310" s="26" t="b">
        <f t="shared" si="979"/>
        <v>0</v>
      </c>
    </row>
    <row r="1311" spans="2:73" ht="15" thickBot="1" x14ac:dyDescent="0.35">
      <c r="B1311" s="17">
        <f>VLOOKUP($AC1311,LS_Coint_BD!$B$3:$D$1079,2)</f>
        <v>0</v>
      </c>
      <c r="C1311" s="87">
        <f>VLOOKUP($AC1311,LS_Coint_BD!$B$3:$D$1079,3)</f>
        <v>0</v>
      </c>
      <c r="D1311" s="68">
        <f t="shared" si="939"/>
        <v>0</v>
      </c>
      <c r="E1311" s="65">
        <f t="shared" si="940"/>
        <v>0</v>
      </c>
      <c r="F1311" s="69">
        <f t="shared" si="941"/>
        <v>0</v>
      </c>
      <c r="G1311" s="68">
        <f t="shared" si="942"/>
        <v>0</v>
      </c>
      <c r="H1311" s="65">
        <f t="shared" si="943"/>
        <v>0</v>
      </c>
      <c r="I1311" s="69">
        <f t="shared" si="944"/>
        <v>0</v>
      </c>
      <c r="J1311" s="68">
        <f t="shared" si="945"/>
        <v>0</v>
      </c>
      <c r="K1311" s="65">
        <f t="shared" si="946"/>
        <v>0</v>
      </c>
      <c r="L1311" s="69">
        <f t="shared" si="947"/>
        <v>0</v>
      </c>
      <c r="M1311" s="68">
        <f t="shared" si="948"/>
        <v>0</v>
      </c>
      <c r="N1311" s="65">
        <f t="shared" si="949"/>
        <v>0</v>
      </c>
      <c r="O1311" s="69">
        <f t="shared" si="950"/>
        <v>0</v>
      </c>
      <c r="P1311" s="68">
        <f t="shared" si="951"/>
        <v>0</v>
      </c>
      <c r="Q1311" s="65">
        <f t="shared" si="952"/>
        <v>0</v>
      </c>
      <c r="R1311" s="69">
        <f t="shared" si="953"/>
        <v>0</v>
      </c>
      <c r="S1311" s="68">
        <f t="shared" si="954"/>
        <v>0</v>
      </c>
      <c r="T1311" s="65">
        <f t="shared" si="955"/>
        <v>0</v>
      </c>
      <c r="U1311" s="69">
        <f t="shared" si="956"/>
        <v>0</v>
      </c>
      <c r="V1311" s="68">
        <f t="shared" si="957"/>
        <v>0</v>
      </c>
      <c r="W1311" s="65">
        <f t="shared" si="958"/>
        <v>0</v>
      </c>
      <c r="X1311" s="69">
        <f t="shared" si="959"/>
        <v>0</v>
      </c>
      <c r="Y1311" s="68">
        <f t="shared" si="960"/>
        <v>0</v>
      </c>
      <c r="Z1311" s="65">
        <f t="shared" si="961"/>
        <v>0</v>
      </c>
      <c r="AA1311" s="69">
        <f t="shared" si="962"/>
        <v>0</v>
      </c>
      <c r="AB1311" s="98">
        <f>SUMIF(BN1311:BU1311,"VERDADEIRO",BN$3:$BU1310)</f>
        <v>0</v>
      </c>
      <c r="AC1311" s="97">
        <f t="shared" si="938"/>
        <v>1308</v>
      </c>
      <c r="AD1311" s="89">
        <f>RTD("tryd.rtdserver",,"COT",B1311,"ULT")</f>
        <v>0</v>
      </c>
      <c r="AE1311" s="89">
        <f>RTD("tryd.rtdserver",,"COT",C1311,"ULT")</f>
        <v>0</v>
      </c>
      <c r="AF1311" s="89">
        <f>VLOOKUP($AC1311,LS_Coint_BD!$B$3:$AQ$1079,AF$2)*$AD1311+VLOOKUP($AC1311,LS_Coint_BD!$B$3:$AQ$1079,AF$2+1)</f>
        <v>0</v>
      </c>
      <c r="AG1311" s="89">
        <f>VLOOKUP($AC1311,LS_Coint_BD!$B$3:$AQ$1079,AG$2)*$AD1311+VLOOKUP($AC1311,LS_Coint_BD!$B$3:$AQ$1079,AG$2+1)</f>
        <v>0</v>
      </c>
      <c r="AH1311" s="89">
        <f>VLOOKUP($AC1311,LS_Coint_BD!$B$3:$AQ$1079,AH$2)*$AD1311+VLOOKUP($AC1311,LS_Coint_BD!$B$3:$AQ$1079,AH$2+1)</f>
        <v>0</v>
      </c>
      <c r="AI1311" s="89">
        <f>VLOOKUP($AC1311,LS_Coint_BD!$B$3:$AQ$1079,AI$2)*$AD1311+VLOOKUP($AC1311,LS_Coint_BD!$B$3:$AQ$1079,AI$2+1)</f>
        <v>0</v>
      </c>
      <c r="AJ1311" s="89">
        <f>VLOOKUP($AC1311,LS_Coint_BD!$B$3:$AQ$1079,AJ$2)*$AD1311+VLOOKUP($AC1311,LS_Coint_BD!$B$3:$AQ$1079,AJ$2+1)</f>
        <v>0</v>
      </c>
      <c r="AK1311" s="89">
        <f>VLOOKUP($AC1311,LS_Coint_BD!$B$3:$AQ$1079,AK$2)*$AD1311+VLOOKUP($AC1311,LS_Coint_BD!$B$3:$AQ$1079,AK$2+1)</f>
        <v>0</v>
      </c>
      <c r="AL1311" s="89">
        <f>VLOOKUP($AC1311,LS_Coint_BD!$B$3:$AQ$1079,AL$2)*$AD1311+VLOOKUP($AC1311,LS_Coint_BD!$B$3:$AQ$1079,AL$2+1)</f>
        <v>0</v>
      </c>
      <c r="AM1311" s="89">
        <f>VLOOKUP($AC1311,LS_Coint_BD!$B$3:$AQ$1079,AM$2)*$AD1311+VLOOKUP($AC1311,LS_Coint_BD!$B$3:$AQ$1079,AM$2+1)</f>
        <v>0</v>
      </c>
      <c r="AN1311" s="89">
        <f>VLOOKUP($AC1311,LS_Coint_BD!$B$3:$AQ$1079,AN$2)</f>
        <v>0</v>
      </c>
      <c r="AO1311" s="89">
        <f>VLOOKUP($AC1311,LS_Coint_BD!$B$3:$AQ$1079,AO$2)</f>
        <v>0</v>
      </c>
      <c r="AP1311" s="89">
        <f>VLOOKUP($AC1311,LS_Coint_BD!$B$3:$AQ$1079,AP$2)</f>
        <v>0</v>
      </c>
      <c r="AQ1311" s="89">
        <f>VLOOKUP($AC1311,LS_Coint_BD!$B$3:$AQ$1079,AQ$2)</f>
        <v>0</v>
      </c>
      <c r="AR1311" s="89">
        <f>VLOOKUP($AC1311,LS_Coint_BD!$B$3:$AQ$1079,AR$2)</f>
        <v>0</v>
      </c>
      <c r="AS1311" s="89">
        <f>VLOOKUP($AC1311,LS_Coint_BD!$B$3:$AQ$1079,AS$2)</f>
        <v>0</v>
      </c>
      <c r="AT1311" s="89">
        <f>VLOOKUP($AC1311,LS_Coint_BD!$B$3:$AQ$1079,AT$2)</f>
        <v>0</v>
      </c>
      <c r="AU1311" s="89">
        <f>VLOOKUP($AC1311,LS_Coint_BD!$B$3:$AQ$1079,AU$2)</f>
        <v>0</v>
      </c>
      <c r="AV1311" s="89">
        <f>VLOOKUP($AC1311,LS_Coint_BD!$B$3:$AQ$1079,AV$2)</f>
        <v>0</v>
      </c>
      <c r="AW1311" s="89">
        <f>VLOOKUP($AC1311,LS_Coint_BD!$B$3:$AQ$1079,AW$2)</f>
        <v>0</v>
      </c>
      <c r="AX1311" s="89">
        <f>VLOOKUP($AC1311,LS_Coint_BD!$B$3:$AQ$1079,AX$2)</f>
        <v>0</v>
      </c>
      <c r="AY1311" s="89">
        <f>VLOOKUP($AC1311,LS_Coint_BD!$B$3:$AQ$1079,AY$2)</f>
        <v>0</v>
      </c>
      <c r="AZ1311" s="89">
        <f>VLOOKUP($AC1311,LS_Coint_BD!$B$3:$AQ$1079,AZ$2)</f>
        <v>0</v>
      </c>
      <c r="BA1311" s="89">
        <f>VLOOKUP($AC1311,LS_Coint_BD!$B$3:$AQ$1079,BA$2)</f>
        <v>0</v>
      </c>
      <c r="BB1311" s="89">
        <f>VLOOKUP($AC1311,LS_Coint_BD!$B$3:$AQ$1079,BB$2)</f>
        <v>0</v>
      </c>
      <c r="BC1311" s="89">
        <f>VLOOKUP($AC1311,LS_Coint_BD!$B$3:$AQ$1079,BC$2)</f>
        <v>0</v>
      </c>
      <c r="BD1311" s="89">
        <f t="shared" si="963"/>
        <v>0</v>
      </c>
      <c r="BE1311" s="89">
        <f t="shared" si="964"/>
        <v>0</v>
      </c>
      <c r="BF1311" s="89">
        <f t="shared" si="965"/>
        <v>0</v>
      </c>
      <c r="BG1311" s="89">
        <f t="shared" si="966"/>
        <v>0</v>
      </c>
      <c r="BH1311" s="89">
        <f t="shared" si="967"/>
        <v>0</v>
      </c>
      <c r="BI1311" s="89">
        <f t="shared" si="968"/>
        <v>0</v>
      </c>
      <c r="BJ1311" s="89">
        <f t="shared" si="969"/>
        <v>0</v>
      </c>
      <c r="BK1311" s="89">
        <f t="shared" si="970"/>
        <v>0</v>
      </c>
      <c r="BL1311" s="89">
        <f t="shared" si="971"/>
        <v>0</v>
      </c>
      <c r="BM1311" s="89"/>
      <c r="BN1311" s="26" t="b">
        <f t="shared" si="972"/>
        <v>0</v>
      </c>
      <c r="BO1311" s="26" t="b">
        <f t="shared" si="973"/>
        <v>0</v>
      </c>
      <c r="BP1311" s="26" t="b">
        <f t="shared" si="974"/>
        <v>0</v>
      </c>
      <c r="BQ1311" s="26" t="b">
        <f t="shared" si="975"/>
        <v>0</v>
      </c>
      <c r="BR1311" s="26" t="b">
        <f t="shared" si="976"/>
        <v>0</v>
      </c>
      <c r="BS1311" s="26" t="b">
        <f t="shared" si="977"/>
        <v>0</v>
      </c>
      <c r="BT1311" s="26" t="b">
        <f t="shared" si="978"/>
        <v>0</v>
      </c>
      <c r="BU1311" s="26" t="b">
        <f t="shared" si="979"/>
        <v>0</v>
      </c>
    </row>
    <row r="1312" spans="2:73" ht="15" thickBot="1" x14ac:dyDescent="0.35">
      <c r="B1312" s="17">
        <f>VLOOKUP($AC1312,LS_Coint_BD!$B$3:$D$1079,2)</f>
        <v>0</v>
      </c>
      <c r="C1312" s="87">
        <f>VLOOKUP($AC1312,LS_Coint_BD!$B$3:$D$1079,3)</f>
        <v>0</v>
      </c>
      <c r="D1312" s="68">
        <f t="shared" si="939"/>
        <v>0</v>
      </c>
      <c r="E1312" s="65">
        <f t="shared" si="940"/>
        <v>0</v>
      </c>
      <c r="F1312" s="69">
        <f t="shared" si="941"/>
        <v>0</v>
      </c>
      <c r="G1312" s="68">
        <f t="shared" si="942"/>
        <v>0</v>
      </c>
      <c r="H1312" s="65">
        <f t="shared" si="943"/>
        <v>0</v>
      </c>
      <c r="I1312" s="69">
        <f t="shared" si="944"/>
        <v>0</v>
      </c>
      <c r="J1312" s="68">
        <f t="shared" si="945"/>
        <v>0</v>
      </c>
      <c r="K1312" s="65">
        <f t="shared" si="946"/>
        <v>0</v>
      </c>
      <c r="L1312" s="69">
        <f t="shared" si="947"/>
        <v>0</v>
      </c>
      <c r="M1312" s="68">
        <f t="shared" si="948"/>
        <v>0</v>
      </c>
      <c r="N1312" s="65">
        <f t="shared" si="949"/>
        <v>0</v>
      </c>
      <c r="O1312" s="69">
        <f t="shared" si="950"/>
        <v>0</v>
      </c>
      <c r="P1312" s="68">
        <f t="shared" si="951"/>
        <v>0</v>
      </c>
      <c r="Q1312" s="65">
        <f t="shared" si="952"/>
        <v>0</v>
      </c>
      <c r="R1312" s="69">
        <f t="shared" si="953"/>
        <v>0</v>
      </c>
      <c r="S1312" s="68">
        <f t="shared" si="954"/>
        <v>0</v>
      </c>
      <c r="T1312" s="65">
        <f t="shared" si="955"/>
        <v>0</v>
      </c>
      <c r="U1312" s="69">
        <f t="shared" si="956"/>
        <v>0</v>
      </c>
      <c r="V1312" s="68">
        <f t="shared" si="957"/>
        <v>0</v>
      </c>
      <c r="W1312" s="65">
        <f t="shared" si="958"/>
        <v>0</v>
      </c>
      <c r="X1312" s="69">
        <f t="shared" si="959"/>
        <v>0</v>
      </c>
      <c r="Y1312" s="68">
        <f t="shared" si="960"/>
        <v>0</v>
      </c>
      <c r="Z1312" s="65">
        <f t="shared" si="961"/>
        <v>0</v>
      </c>
      <c r="AA1312" s="69">
        <f t="shared" si="962"/>
        <v>0</v>
      </c>
      <c r="AB1312" s="98">
        <f>SUMIF(BN1312:BU1312,"VERDADEIRO",BN$3:$BU1311)</f>
        <v>0</v>
      </c>
      <c r="AC1312" s="97">
        <f t="shared" si="938"/>
        <v>1309</v>
      </c>
      <c r="AD1312" s="89">
        <f>RTD("tryd.rtdserver",,"COT",B1312,"ULT")</f>
        <v>0</v>
      </c>
      <c r="AE1312" s="89">
        <f>RTD("tryd.rtdserver",,"COT",C1312,"ULT")</f>
        <v>0</v>
      </c>
      <c r="AF1312" s="89">
        <f>VLOOKUP($AC1312,LS_Coint_BD!$B$3:$AQ$1079,AF$2)*$AD1312+VLOOKUP($AC1312,LS_Coint_BD!$B$3:$AQ$1079,AF$2+1)</f>
        <v>0</v>
      </c>
      <c r="AG1312" s="89">
        <f>VLOOKUP($AC1312,LS_Coint_BD!$B$3:$AQ$1079,AG$2)*$AD1312+VLOOKUP($AC1312,LS_Coint_BD!$B$3:$AQ$1079,AG$2+1)</f>
        <v>0</v>
      </c>
      <c r="AH1312" s="89">
        <f>VLOOKUP($AC1312,LS_Coint_BD!$B$3:$AQ$1079,AH$2)*$AD1312+VLOOKUP($AC1312,LS_Coint_BD!$B$3:$AQ$1079,AH$2+1)</f>
        <v>0</v>
      </c>
      <c r="AI1312" s="89">
        <f>VLOOKUP($AC1312,LS_Coint_BD!$B$3:$AQ$1079,AI$2)*$AD1312+VLOOKUP($AC1312,LS_Coint_BD!$B$3:$AQ$1079,AI$2+1)</f>
        <v>0</v>
      </c>
      <c r="AJ1312" s="89">
        <f>VLOOKUP($AC1312,LS_Coint_BD!$B$3:$AQ$1079,AJ$2)*$AD1312+VLOOKUP($AC1312,LS_Coint_BD!$B$3:$AQ$1079,AJ$2+1)</f>
        <v>0</v>
      </c>
      <c r="AK1312" s="89">
        <f>VLOOKUP($AC1312,LS_Coint_BD!$B$3:$AQ$1079,AK$2)*$AD1312+VLOOKUP($AC1312,LS_Coint_BD!$B$3:$AQ$1079,AK$2+1)</f>
        <v>0</v>
      </c>
      <c r="AL1312" s="89">
        <f>VLOOKUP($AC1312,LS_Coint_BD!$B$3:$AQ$1079,AL$2)*$AD1312+VLOOKUP($AC1312,LS_Coint_BD!$B$3:$AQ$1079,AL$2+1)</f>
        <v>0</v>
      </c>
      <c r="AM1312" s="89">
        <f>VLOOKUP($AC1312,LS_Coint_BD!$B$3:$AQ$1079,AM$2)*$AD1312+VLOOKUP($AC1312,LS_Coint_BD!$B$3:$AQ$1079,AM$2+1)</f>
        <v>0</v>
      </c>
      <c r="AN1312" s="89">
        <f>VLOOKUP($AC1312,LS_Coint_BD!$B$3:$AQ$1079,AN$2)</f>
        <v>0</v>
      </c>
      <c r="AO1312" s="89">
        <f>VLOOKUP($AC1312,LS_Coint_BD!$B$3:$AQ$1079,AO$2)</f>
        <v>0</v>
      </c>
      <c r="AP1312" s="89">
        <f>VLOOKUP($AC1312,LS_Coint_BD!$B$3:$AQ$1079,AP$2)</f>
        <v>0</v>
      </c>
      <c r="AQ1312" s="89">
        <f>VLOOKUP($AC1312,LS_Coint_BD!$B$3:$AQ$1079,AQ$2)</f>
        <v>0</v>
      </c>
      <c r="AR1312" s="89">
        <f>VLOOKUP($AC1312,LS_Coint_BD!$B$3:$AQ$1079,AR$2)</f>
        <v>0</v>
      </c>
      <c r="AS1312" s="89">
        <f>VLOOKUP($AC1312,LS_Coint_BD!$B$3:$AQ$1079,AS$2)</f>
        <v>0</v>
      </c>
      <c r="AT1312" s="89">
        <f>VLOOKUP($AC1312,LS_Coint_BD!$B$3:$AQ$1079,AT$2)</f>
        <v>0</v>
      </c>
      <c r="AU1312" s="89">
        <f>VLOOKUP($AC1312,LS_Coint_BD!$B$3:$AQ$1079,AU$2)</f>
        <v>0</v>
      </c>
      <c r="AV1312" s="89">
        <f>VLOOKUP($AC1312,LS_Coint_BD!$B$3:$AQ$1079,AV$2)</f>
        <v>0</v>
      </c>
      <c r="AW1312" s="89">
        <f>VLOOKUP($AC1312,LS_Coint_BD!$B$3:$AQ$1079,AW$2)</f>
        <v>0</v>
      </c>
      <c r="AX1312" s="89">
        <f>VLOOKUP($AC1312,LS_Coint_BD!$B$3:$AQ$1079,AX$2)</f>
        <v>0</v>
      </c>
      <c r="AY1312" s="89">
        <f>VLOOKUP($AC1312,LS_Coint_BD!$B$3:$AQ$1079,AY$2)</f>
        <v>0</v>
      </c>
      <c r="AZ1312" s="89">
        <f>VLOOKUP($AC1312,LS_Coint_BD!$B$3:$AQ$1079,AZ$2)</f>
        <v>0</v>
      </c>
      <c r="BA1312" s="89">
        <f>VLOOKUP($AC1312,LS_Coint_BD!$B$3:$AQ$1079,BA$2)</f>
        <v>0</v>
      </c>
      <c r="BB1312" s="89">
        <f>VLOOKUP($AC1312,LS_Coint_BD!$B$3:$AQ$1079,BB$2)</f>
        <v>0</v>
      </c>
      <c r="BC1312" s="89">
        <f>VLOOKUP($AC1312,LS_Coint_BD!$B$3:$AQ$1079,BC$2)</f>
        <v>0</v>
      </c>
      <c r="BD1312" s="89">
        <f t="shared" si="963"/>
        <v>0</v>
      </c>
      <c r="BE1312" s="89">
        <f t="shared" si="964"/>
        <v>0</v>
      </c>
      <c r="BF1312" s="89">
        <f t="shared" si="965"/>
        <v>0</v>
      </c>
      <c r="BG1312" s="89">
        <f t="shared" si="966"/>
        <v>0</v>
      </c>
      <c r="BH1312" s="89">
        <f t="shared" si="967"/>
        <v>0</v>
      </c>
      <c r="BI1312" s="89">
        <f t="shared" si="968"/>
        <v>0</v>
      </c>
      <c r="BJ1312" s="89">
        <f t="shared" si="969"/>
        <v>0</v>
      </c>
      <c r="BK1312" s="89">
        <f t="shared" si="970"/>
        <v>0</v>
      </c>
      <c r="BL1312" s="89">
        <f t="shared" si="971"/>
        <v>0</v>
      </c>
      <c r="BM1312" s="89"/>
      <c r="BN1312" s="26" t="b">
        <f t="shared" si="972"/>
        <v>0</v>
      </c>
      <c r="BO1312" s="26" t="b">
        <f t="shared" si="973"/>
        <v>0</v>
      </c>
      <c r="BP1312" s="26" t="b">
        <f t="shared" si="974"/>
        <v>0</v>
      </c>
      <c r="BQ1312" s="26" t="b">
        <f t="shared" si="975"/>
        <v>0</v>
      </c>
      <c r="BR1312" s="26" t="b">
        <f t="shared" si="976"/>
        <v>0</v>
      </c>
      <c r="BS1312" s="26" t="b">
        <f t="shared" si="977"/>
        <v>0</v>
      </c>
      <c r="BT1312" s="26" t="b">
        <f t="shared" si="978"/>
        <v>0</v>
      </c>
      <c r="BU1312" s="26" t="b">
        <f t="shared" si="979"/>
        <v>0</v>
      </c>
    </row>
    <row r="1313" spans="2:73" ht="15" thickBot="1" x14ac:dyDescent="0.35">
      <c r="B1313" s="17">
        <f>VLOOKUP($AC1313,LS_Coint_BD!$B$3:$D$1079,2)</f>
        <v>0</v>
      </c>
      <c r="C1313" s="87">
        <f>VLOOKUP($AC1313,LS_Coint_BD!$B$3:$D$1079,3)</f>
        <v>0</v>
      </c>
      <c r="D1313" s="68">
        <f t="shared" si="939"/>
        <v>0</v>
      </c>
      <c r="E1313" s="65">
        <f t="shared" si="940"/>
        <v>0</v>
      </c>
      <c r="F1313" s="69">
        <f t="shared" si="941"/>
        <v>0</v>
      </c>
      <c r="G1313" s="68">
        <f t="shared" si="942"/>
        <v>0</v>
      </c>
      <c r="H1313" s="65">
        <f t="shared" si="943"/>
        <v>0</v>
      </c>
      <c r="I1313" s="69">
        <f t="shared" si="944"/>
        <v>0</v>
      </c>
      <c r="J1313" s="68">
        <f t="shared" si="945"/>
        <v>0</v>
      </c>
      <c r="K1313" s="65">
        <f t="shared" si="946"/>
        <v>0</v>
      </c>
      <c r="L1313" s="69">
        <f t="shared" si="947"/>
        <v>0</v>
      </c>
      <c r="M1313" s="68">
        <f t="shared" si="948"/>
        <v>0</v>
      </c>
      <c r="N1313" s="65">
        <f t="shared" si="949"/>
        <v>0</v>
      </c>
      <c r="O1313" s="69">
        <f t="shared" si="950"/>
        <v>0</v>
      </c>
      <c r="P1313" s="68">
        <f t="shared" si="951"/>
        <v>0</v>
      </c>
      <c r="Q1313" s="65">
        <f t="shared" si="952"/>
        <v>0</v>
      </c>
      <c r="R1313" s="69">
        <f t="shared" si="953"/>
        <v>0</v>
      </c>
      <c r="S1313" s="68">
        <f t="shared" si="954"/>
        <v>0</v>
      </c>
      <c r="T1313" s="65">
        <f t="shared" si="955"/>
        <v>0</v>
      </c>
      <c r="U1313" s="69">
        <f t="shared" si="956"/>
        <v>0</v>
      </c>
      <c r="V1313" s="68">
        <f t="shared" si="957"/>
        <v>0</v>
      </c>
      <c r="W1313" s="65">
        <f t="shared" si="958"/>
        <v>0</v>
      </c>
      <c r="X1313" s="69">
        <f t="shared" si="959"/>
        <v>0</v>
      </c>
      <c r="Y1313" s="68">
        <f t="shared" si="960"/>
        <v>0</v>
      </c>
      <c r="Z1313" s="65">
        <f t="shared" si="961"/>
        <v>0</v>
      </c>
      <c r="AA1313" s="69">
        <f t="shared" si="962"/>
        <v>0</v>
      </c>
      <c r="AB1313" s="98">
        <f>SUMIF(BN1313:BU1313,"VERDADEIRO",BN$3:$BU1312)</f>
        <v>0</v>
      </c>
      <c r="AC1313" s="97">
        <f t="shared" si="938"/>
        <v>1310</v>
      </c>
      <c r="AD1313" s="89">
        <f>RTD("tryd.rtdserver",,"COT",B1313,"ULT")</f>
        <v>0</v>
      </c>
      <c r="AE1313" s="89">
        <f>RTD("tryd.rtdserver",,"COT",C1313,"ULT")</f>
        <v>0</v>
      </c>
      <c r="AF1313" s="89">
        <f>VLOOKUP($AC1313,LS_Coint_BD!$B$3:$AQ$1079,AF$2)*$AD1313+VLOOKUP($AC1313,LS_Coint_BD!$B$3:$AQ$1079,AF$2+1)</f>
        <v>0</v>
      </c>
      <c r="AG1313" s="89">
        <f>VLOOKUP($AC1313,LS_Coint_BD!$B$3:$AQ$1079,AG$2)*$AD1313+VLOOKUP($AC1313,LS_Coint_BD!$B$3:$AQ$1079,AG$2+1)</f>
        <v>0</v>
      </c>
      <c r="AH1313" s="89">
        <f>VLOOKUP($AC1313,LS_Coint_BD!$B$3:$AQ$1079,AH$2)*$AD1313+VLOOKUP($AC1313,LS_Coint_BD!$B$3:$AQ$1079,AH$2+1)</f>
        <v>0</v>
      </c>
      <c r="AI1313" s="89">
        <f>VLOOKUP($AC1313,LS_Coint_BD!$B$3:$AQ$1079,AI$2)*$AD1313+VLOOKUP($AC1313,LS_Coint_BD!$B$3:$AQ$1079,AI$2+1)</f>
        <v>0</v>
      </c>
      <c r="AJ1313" s="89">
        <f>VLOOKUP($AC1313,LS_Coint_BD!$B$3:$AQ$1079,AJ$2)*$AD1313+VLOOKUP($AC1313,LS_Coint_BD!$B$3:$AQ$1079,AJ$2+1)</f>
        <v>0</v>
      </c>
      <c r="AK1313" s="89">
        <f>VLOOKUP($AC1313,LS_Coint_BD!$B$3:$AQ$1079,AK$2)*$AD1313+VLOOKUP($AC1313,LS_Coint_BD!$B$3:$AQ$1079,AK$2+1)</f>
        <v>0</v>
      </c>
      <c r="AL1313" s="89">
        <f>VLOOKUP($AC1313,LS_Coint_BD!$B$3:$AQ$1079,AL$2)*$AD1313+VLOOKUP($AC1313,LS_Coint_BD!$B$3:$AQ$1079,AL$2+1)</f>
        <v>0</v>
      </c>
      <c r="AM1313" s="89">
        <f>VLOOKUP($AC1313,LS_Coint_BD!$B$3:$AQ$1079,AM$2)*$AD1313+VLOOKUP($AC1313,LS_Coint_BD!$B$3:$AQ$1079,AM$2+1)</f>
        <v>0</v>
      </c>
      <c r="AN1313" s="89">
        <f>VLOOKUP($AC1313,LS_Coint_BD!$B$3:$AQ$1079,AN$2)</f>
        <v>0</v>
      </c>
      <c r="AO1313" s="89">
        <f>VLOOKUP($AC1313,LS_Coint_BD!$B$3:$AQ$1079,AO$2)</f>
        <v>0</v>
      </c>
      <c r="AP1313" s="89">
        <f>VLOOKUP($AC1313,LS_Coint_BD!$B$3:$AQ$1079,AP$2)</f>
        <v>0</v>
      </c>
      <c r="AQ1313" s="89">
        <f>VLOOKUP($AC1313,LS_Coint_BD!$B$3:$AQ$1079,AQ$2)</f>
        <v>0</v>
      </c>
      <c r="AR1313" s="89">
        <f>VLOOKUP($AC1313,LS_Coint_BD!$B$3:$AQ$1079,AR$2)</f>
        <v>0</v>
      </c>
      <c r="AS1313" s="89">
        <f>VLOOKUP($AC1313,LS_Coint_BD!$B$3:$AQ$1079,AS$2)</f>
        <v>0</v>
      </c>
      <c r="AT1313" s="89">
        <f>VLOOKUP($AC1313,LS_Coint_BD!$B$3:$AQ$1079,AT$2)</f>
        <v>0</v>
      </c>
      <c r="AU1313" s="89">
        <f>VLOOKUP($AC1313,LS_Coint_BD!$B$3:$AQ$1079,AU$2)</f>
        <v>0</v>
      </c>
      <c r="AV1313" s="89">
        <f>VLOOKUP($AC1313,LS_Coint_BD!$B$3:$AQ$1079,AV$2)</f>
        <v>0</v>
      </c>
      <c r="AW1313" s="89">
        <f>VLOOKUP($AC1313,LS_Coint_BD!$B$3:$AQ$1079,AW$2)</f>
        <v>0</v>
      </c>
      <c r="AX1313" s="89">
        <f>VLOOKUP($AC1313,LS_Coint_BD!$B$3:$AQ$1079,AX$2)</f>
        <v>0</v>
      </c>
      <c r="AY1313" s="89">
        <f>VLOOKUP($AC1313,LS_Coint_BD!$B$3:$AQ$1079,AY$2)</f>
        <v>0</v>
      </c>
      <c r="AZ1313" s="89">
        <f>VLOOKUP($AC1313,LS_Coint_BD!$B$3:$AQ$1079,AZ$2)</f>
        <v>0</v>
      </c>
      <c r="BA1313" s="89">
        <f>VLOOKUP($AC1313,LS_Coint_BD!$B$3:$AQ$1079,BA$2)</f>
        <v>0</v>
      </c>
      <c r="BB1313" s="89">
        <f>VLOOKUP($AC1313,LS_Coint_BD!$B$3:$AQ$1079,BB$2)</f>
        <v>0</v>
      </c>
      <c r="BC1313" s="89">
        <f>VLOOKUP($AC1313,LS_Coint_BD!$B$3:$AQ$1079,BC$2)</f>
        <v>0</v>
      </c>
      <c r="BD1313" s="89">
        <f t="shared" si="963"/>
        <v>0</v>
      </c>
      <c r="BE1313" s="89">
        <f t="shared" si="964"/>
        <v>0</v>
      </c>
      <c r="BF1313" s="89">
        <f t="shared" si="965"/>
        <v>0</v>
      </c>
      <c r="BG1313" s="89">
        <f t="shared" si="966"/>
        <v>0</v>
      </c>
      <c r="BH1313" s="89">
        <f t="shared" si="967"/>
        <v>0</v>
      </c>
      <c r="BI1313" s="89">
        <f t="shared" si="968"/>
        <v>0</v>
      </c>
      <c r="BJ1313" s="89">
        <f t="shared" si="969"/>
        <v>0</v>
      </c>
      <c r="BK1313" s="89">
        <f t="shared" si="970"/>
        <v>0</v>
      </c>
      <c r="BL1313" s="89">
        <f t="shared" si="971"/>
        <v>0</v>
      </c>
      <c r="BM1313" s="89"/>
      <c r="BN1313" s="26" t="b">
        <f t="shared" si="972"/>
        <v>0</v>
      </c>
      <c r="BO1313" s="26" t="b">
        <f t="shared" si="973"/>
        <v>0</v>
      </c>
      <c r="BP1313" s="26" t="b">
        <f t="shared" si="974"/>
        <v>0</v>
      </c>
      <c r="BQ1313" s="26" t="b">
        <f t="shared" si="975"/>
        <v>0</v>
      </c>
      <c r="BR1313" s="26" t="b">
        <f t="shared" si="976"/>
        <v>0</v>
      </c>
      <c r="BS1313" s="26" t="b">
        <f t="shared" si="977"/>
        <v>0</v>
      </c>
      <c r="BT1313" s="26" t="b">
        <f t="shared" si="978"/>
        <v>0</v>
      </c>
      <c r="BU1313" s="26" t="b">
        <f t="shared" si="979"/>
        <v>0</v>
      </c>
    </row>
    <row r="1314" spans="2:73" ht="15" thickBot="1" x14ac:dyDescent="0.35">
      <c r="B1314" s="17">
        <f>VLOOKUP($AC1314,LS_Coint_BD!$B$3:$D$1079,2)</f>
        <v>0</v>
      </c>
      <c r="C1314" s="87">
        <f>VLOOKUP($AC1314,LS_Coint_BD!$B$3:$D$1079,3)</f>
        <v>0</v>
      </c>
      <c r="D1314" s="68">
        <f t="shared" si="939"/>
        <v>0</v>
      </c>
      <c r="E1314" s="65">
        <f t="shared" si="940"/>
        <v>0</v>
      </c>
      <c r="F1314" s="69">
        <f t="shared" si="941"/>
        <v>0</v>
      </c>
      <c r="G1314" s="68">
        <f t="shared" si="942"/>
        <v>0</v>
      </c>
      <c r="H1314" s="65">
        <f t="shared" si="943"/>
        <v>0</v>
      </c>
      <c r="I1314" s="69">
        <f t="shared" si="944"/>
        <v>0</v>
      </c>
      <c r="J1314" s="68">
        <f t="shared" si="945"/>
        <v>0</v>
      </c>
      <c r="K1314" s="65">
        <f t="shared" si="946"/>
        <v>0</v>
      </c>
      <c r="L1314" s="69">
        <f t="shared" si="947"/>
        <v>0</v>
      </c>
      <c r="M1314" s="68">
        <f t="shared" si="948"/>
        <v>0</v>
      </c>
      <c r="N1314" s="65">
        <f t="shared" si="949"/>
        <v>0</v>
      </c>
      <c r="O1314" s="69">
        <f t="shared" si="950"/>
        <v>0</v>
      </c>
      <c r="P1314" s="68">
        <f t="shared" si="951"/>
        <v>0</v>
      </c>
      <c r="Q1314" s="65">
        <f t="shared" si="952"/>
        <v>0</v>
      </c>
      <c r="R1314" s="69">
        <f t="shared" si="953"/>
        <v>0</v>
      </c>
      <c r="S1314" s="68">
        <f t="shared" si="954"/>
        <v>0</v>
      </c>
      <c r="T1314" s="65">
        <f t="shared" si="955"/>
        <v>0</v>
      </c>
      <c r="U1314" s="69">
        <f t="shared" si="956"/>
        <v>0</v>
      </c>
      <c r="V1314" s="68">
        <f t="shared" si="957"/>
        <v>0</v>
      </c>
      <c r="W1314" s="65">
        <f t="shared" si="958"/>
        <v>0</v>
      </c>
      <c r="X1314" s="69">
        <f t="shared" si="959"/>
        <v>0</v>
      </c>
      <c r="Y1314" s="68">
        <f t="shared" si="960"/>
        <v>0</v>
      </c>
      <c r="Z1314" s="65">
        <f t="shared" si="961"/>
        <v>0</v>
      </c>
      <c r="AA1314" s="69">
        <f t="shared" si="962"/>
        <v>0</v>
      </c>
      <c r="AB1314" s="98">
        <f>SUMIF(BN1314:BU1314,"VERDADEIRO",BN$3:$BU1313)</f>
        <v>0</v>
      </c>
      <c r="AC1314" s="97">
        <f t="shared" si="938"/>
        <v>1311</v>
      </c>
      <c r="AD1314" s="89">
        <f>RTD("tryd.rtdserver",,"COT",B1314,"ULT")</f>
        <v>0</v>
      </c>
      <c r="AE1314" s="89">
        <f>RTD("tryd.rtdserver",,"COT",C1314,"ULT")</f>
        <v>0</v>
      </c>
      <c r="AF1314" s="89">
        <f>VLOOKUP($AC1314,LS_Coint_BD!$B$3:$AQ$1079,AF$2)*$AD1314+VLOOKUP($AC1314,LS_Coint_BD!$B$3:$AQ$1079,AF$2+1)</f>
        <v>0</v>
      </c>
      <c r="AG1314" s="89">
        <f>VLOOKUP($AC1314,LS_Coint_BD!$B$3:$AQ$1079,AG$2)*$AD1314+VLOOKUP($AC1314,LS_Coint_BD!$B$3:$AQ$1079,AG$2+1)</f>
        <v>0</v>
      </c>
      <c r="AH1314" s="89">
        <f>VLOOKUP($AC1314,LS_Coint_BD!$B$3:$AQ$1079,AH$2)*$AD1314+VLOOKUP($AC1314,LS_Coint_BD!$B$3:$AQ$1079,AH$2+1)</f>
        <v>0</v>
      </c>
      <c r="AI1314" s="89">
        <f>VLOOKUP($AC1314,LS_Coint_BD!$B$3:$AQ$1079,AI$2)*$AD1314+VLOOKUP($AC1314,LS_Coint_BD!$B$3:$AQ$1079,AI$2+1)</f>
        <v>0</v>
      </c>
      <c r="AJ1314" s="89">
        <f>VLOOKUP($AC1314,LS_Coint_BD!$B$3:$AQ$1079,AJ$2)*$AD1314+VLOOKUP($AC1314,LS_Coint_BD!$B$3:$AQ$1079,AJ$2+1)</f>
        <v>0</v>
      </c>
      <c r="AK1314" s="89">
        <f>VLOOKUP($AC1314,LS_Coint_BD!$B$3:$AQ$1079,AK$2)*$AD1314+VLOOKUP($AC1314,LS_Coint_BD!$B$3:$AQ$1079,AK$2+1)</f>
        <v>0</v>
      </c>
      <c r="AL1314" s="89">
        <f>VLOOKUP($AC1314,LS_Coint_BD!$B$3:$AQ$1079,AL$2)*$AD1314+VLOOKUP($AC1314,LS_Coint_BD!$B$3:$AQ$1079,AL$2+1)</f>
        <v>0</v>
      </c>
      <c r="AM1314" s="89">
        <f>VLOOKUP($AC1314,LS_Coint_BD!$B$3:$AQ$1079,AM$2)*$AD1314+VLOOKUP($AC1314,LS_Coint_BD!$B$3:$AQ$1079,AM$2+1)</f>
        <v>0</v>
      </c>
      <c r="AN1314" s="89">
        <f>VLOOKUP($AC1314,LS_Coint_BD!$B$3:$AQ$1079,AN$2)</f>
        <v>0</v>
      </c>
      <c r="AO1314" s="89">
        <f>VLOOKUP($AC1314,LS_Coint_BD!$B$3:$AQ$1079,AO$2)</f>
        <v>0</v>
      </c>
      <c r="AP1314" s="89">
        <f>VLOOKUP($AC1314,LS_Coint_BD!$B$3:$AQ$1079,AP$2)</f>
        <v>0</v>
      </c>
      <c r="AQ1314" s="89">
        <f>VLOOKUP($AC1314,LS_Coint_BD!$B$3:$AQ$1079,AQ$2)</f>
        <v>0</v>
      </c>
      <c r="AR1314" s="89">
        <f>VLOOKUP($AC1314,LS_Coint_BD!$B$3:$AQ$1079,AR$2)</f>
        <v>0</v>
      </c>
      <c r="AS1314" s="89">
        <f>VLOOKUP($AC1314,LS_Coint_BD!$B$3:$AQ$1079,AS$2)</f>
        <v>0</v>
      </c>
      <c r="AT1314" s="89">
        <f>VLOOKUP($AC1314,LS_Coint_BD!$B$3:$AQ$1079,AT$2)</f>
        <v>0</v>
      </c>
      <c r="AU1314" s="89">
        <f>VLOOKUP($AC1314,LS_Coint_BD!$B$3:$AQ$1079,AU$2)</f>
        <v>0</v>
      </c>
      <c r="AV1314" s="89">
        <f>VLOOKUP($AC1314,LS_Coint_BD!$B$3:$AQ$1079,AV$2)</f>
        <v>0</v>
      </c>
      <c r="AW1314" s="89">
        <f>VLOOKUP($AC1314,LS_Coint_BD!$B$3:$AQ$1079,AW$2)</f>
        <v>0</v>
      </c>
      <c r="AX1314" s="89">
        <f>VLOOKUP($AC1314,LS_Coint_BD!$B$3:$AQ$1079,AX$2)</f>
        <v>0</v>
      </c>
      <c r="AY1314" s="89">
        <f>VLOOKUP($AC1314,LS_Coint_BD!$B$3:$AQ$1079,AY$2)</f>
        <v>0</v>
      </c>
      <c r="AZ1314" s="89">
        <f>VLOOKUP($AC1314,LS_Coint_BD!$B$3:$AQ$1079,AZ$2)</f>
        <v>0</v>
      </c>
      <c r="BA1314" s="89">
        <f>VLOOKUP($AC1314,LS_Coint_BD!$B$3:$AQ$1079,BA$2)</f>
        <v>0</v>
      </c>
      <c r="BB1314" s="89">
        <f>VLOOKUP($AC1314,LS_Coint_BD!$B$3:$AQ$1079,BB$2)</f>
        <v>0</v>
      </c>
      <c r="BC1314" s="89">
        <f>VLOOKUP($AC1314,LS_Coint_BD!$B$3:$AQ$1079,BC$2)</f>
        <v>0</v>
      </c>
      <c r="BD1314" s="89">
        <f t="shared" si="963"/>
        <v>0</v>
      </c>
      <c r="BE1314" s="89">
        <f t="shared" si="964"/>
        <v>0</v>
      </c>
      <c r="BF1314" s="89">
        <f t="shared" si="965"/>
        <v>0</v>
      </c>
      <c r="BG1314" s="89">
        <f t="shared" si="966"/>
        <v>0</v>
      </c>
      <c r="BH1314" s="89">
        <f t="shared" si="967"/>
        <v>0</v>
      </c>
      <c r="BI1314" s="89">
        <f t="shared" si="968"/>
        <v>0</v>
      </c>
      <c r="BJ1314" s="89">
        <f t="shared" si="969"/>
        <v>0</v>
      </c>
      <c r="BK1314" s="89">
        <f t="shared" si="970"/>
        <v>0</v>
      </c>
      <c r="BL1314" s="89">
        <f t="shared" si="971"/>
        <v>0</v>
      </c>
      <c r="BM1314" s="89"/>
      <c r="BN1314" s="26" t="b">
        <f t="shared" si="972"/>
        <v>0</v>
      </c>
      <c r="BO1314" s="26" t="b">
        <f t="shared" si="973"/>
        <v>0</v>
      </c>
      <c r="BP1314" s="26" t="b">
        <f t="shared" si="974"/>
        <v>0</v>
      </c>
      <c r="BQ1314" s="26" t="b">
        <f t="shared" si="975"/>
        <v>0</v>
      </c>
      <c r="BR1314" s="26" t="b">
        <f t="shared" si="976"/>
        <v>0</v>
      </c>
      <c r="BS1314" s="26" t="b">
        <f t="shared" si="977"/>
        <v>0</v>
      </c>
      <c r="BT1314" s="26" t="b">
        <f t="shared" si="978"/>
        <v>0</v>
      </c>
      <c r="BU1314" s="26" t="b">
        <f t="shared" si="979"/>
        <v>0</v>
      </c>
    </row>
    <row r="1315" spans="2:73" ht="15" thickBot="1" x14ac:dyDescent="0.35">
      <c r="B1315" s="17">
        <f>VLOOKUP($AC1315,LS_Coint_BD!$B$3:$D$1079,2)</f>
        <v>0</v>
      </c>
      <c r="C1315" s="87">
        <f>VLOOKUP($AC1315,LS_Coint_BD!$B$3:$D$1079,3)</f>
        <v>0</v>
      </c>
      <c r="D1315" s="68">
        <f t="shared" si="939"/>
        <v>0</v>
      </c>
      <c r="E1315" s="65">
        <f t="shared" si="940"/>
        <v>0</v>
      </c>
      <c r="F1315" s="69">
        <f t="shared" si="941"/>
        <v>0</v>
      </c>
      <c r="G1315" s="68">
        <f t="shared" si="942"/>
        <v>0</v>
      </c>
      <c r="H1315" s="65">
        <f t="shared" si="943"/>
        <v>0</v>
      </c>
      <c r="I1315" s="69">
        <f t="shared" si="944"/>
        <v>0</v>
      </c>
      <c r="J1315" s="68">
        <f t="shared" si="945"/>
        <v>0</v>
      </c>
      <c r="K1315" s="65">
        <f t="shared" si="946"/>
        <v>0</v>
      </c>
      <c r="L1315" s="69">
        <f t="shared" si="947"/>
        <v>0</v>
      </c>
      <c r="M1315" s="68">
        <f t="shared" si="948"/>
        <v>0</v>
      </c>
      <c r="N1315" s="65">
        <f t="shared" si="949"/>
        <v>0</v>
      </c>
      <c r="O1315" s="69">
        <f t="shared" si="950"/>
        <v>0</v>
      </c>
      <c r="P1315" s="68">
        <f t="shared" si="951"/>
        <v>0</v>
      </c>
      <c r="Q1315" s="65">
        <f t="shared" si="952"/>
        <v>0</v>
      </c>
      <c r="R1315" s="69">
        <f t="shared" si="953"/>
        <v>0</v>
      </c>
      <c r="S1315" s="68">
        <f t="shared" si="954"/>
        <v>0</v>
      </c>
      <c r="T1315" s="65">
        <f t="shared" si="955"/>
        <v>0</v>
      </c>
      <c r="U1315" s="69">
        <f t="shared" si="956"/>
        <v>0</v>
      </c>
      <c r="V1315" s="68">
        <f t="shared" si="957"/>
        <v>0</v>
      </c>
      <c r="W1315" s="65">
        <f t="shared" si="958"/>
        <v>0</v>
      </c>
      <c r="X1315" s="69">
        <f t="shared" si="959"/>
        <v>0</v>
      </c>
      <c r="Y1315" s="68">
        <f t="shared" si="960"/>
        <v>0</v>
      </c>
      <c r="Z1315" s="65">
        <f t="shared" si="961"/>
        <v>0</v>
      </c>
      <c r="AA1315" s="69">
        <f t="shared" si="962"/>
        <v>0</v>
      </c>
      <c r="AB1315" s="98">
        <f>SUMIF(BN1315:BU1315,"VERDADEIRO",BN$3:$BU1314)</f>
        <v>0</v>
      </c>
      <c r="AC1315" s="97">
        <f t="shared" si="938"/>
        <v>1312</v>
      </c>
      <c r="AD1315" s="89">
        <f>RTD("tryd.rtdserver",,"COT",B1315,"ULT")</f>
        <v>0</v>
      </c>
      <c r="AE1315" s="89">
        <f>RTD("tryd.rtdserver",,"COT",C1315,"ULT")</f>
        <v>0</v>
      </c>
      <c r="AF1315" s="89">
        <f>VLOOKUP($AC1315,LS_Coint_BD!$B$3:$AQ$1079,AF$2)*$AD1315+VLOOKUP($AC1315,LS_Coint_BD!$B$3:$AQ$1079,AF$2+1)</f>
        <v>0</v>
      </c>
      <c r="AG1315" s="89">
        <f>VLOOKUP($AC1315,LS_Coint_BD!$B$3:$AQ$1079,AG$2)*$AD1315+VLOOKUP($AC1315,LS_Coint_BD!$B$3:$AQ$1079,AG$2+1)</f>
        <v>0</v>
      </c>
      <c r="AH1315" s="89">
        <f>VLOOKUP($AC1315,LS_Coint_BD!$B$3:$AQ$1079,AH$2)*$AD1315+VLOOKUP($AC1315,LS_Coint_BD!$B$3:$AQ$1079,AH$2+1)</f>
        <v>0</v>
      </c>
      <c r="AI1315" s="89">
        <f>VLOOKUP($AC1315,LS_Coint_BD!$B$3:$AQ$1079,AI$2)*$AD1315+VLOOKUP($AC1315,LS_Coint_BD!$B$3:$AQ$1079,AI$2+1)</f>
        <v>0</v>
      </c>
      <c r="AJ1315" s="89">
        <f>VLOOKUP($AC1315,LS_Coint_BD!$B$3:$AQ$1079,AJ$2)*$AD1315+VLOOKUP($AC1315,LS_Coint_BD!$B$3:$AQ$1079,AJ$2+1)</f>
        <v>0</v>
      </c>
      <c r="AK1315" s="89">
        <f>VLOOKUP($AC1315,LS_Coint_BD!$B$3:$AQ$1079,AK$2)*$AD1315+VLOOKUP($AC1315,LS_Coint_BD!$B$3:$AQ$1079,AK$2+1)</f>
        <v>0</v>
      </c>
      <c r="AL1315" s="89">
        <f>VLOOKUP($AC1315,LS_Coint_BD!$B$3:$AQ$1079,AL$2)*$AD1315+VLOOKUP($AC1315,LS_Coint_BD!$B$3:$AQ$1079,AL$2+1)</f>
        <v>0</v>
      </c>
      <c r="AM1315" s="89">
        <f>VLOOKUP($AC1315,LS_Coint_BD!$B$3:$AQ$1079,AM$2)*$AD1315+VLOOKUP($AC1315,LS_Coint_BD!$B$3:$AQ$1079,AM$2+1)</f>
        <v>0</v>
      </c>
      <c r="AN1315" s="89">
        <f>VLOOKUP($AC1315,LS_Coint_BD!$B$3:$AQ$1079,AN$2)</f>
        <v>0</v>
      </c>
      <c r="AO1315" s="89">
        <f>VLOOKUP($AC1315,LS_Coint_BD!$B$3:$AQ$1079,AO$2)</f>
        <v>0</v>
      </c>
      <c r="AP1315" s="89">
        <f>VLOOKUP($AC1315,LS_Coint_BD!$B$3:$AQ$1079,AP$2)</f>
        <v>0</v>
      </c>
      <c r="AQ1315" s="89">
        <f>VLOOKUP($AC1315,LS_Coint_BD!$B$3:$AQ$1079,AQ$2)</f>
        <v>0</v>
      </c>
      <c r="AR1315" s="89">
        <f>VLOOKUP($AC1315,LS_Coint_BD!$B$3:$AQ$1079,AR$2)</f>
        <v>0</v>
      </c>
      <c r="AS1315" s="89">
        <f>VLOOKUP($AC1315,LS_Coint_BD!$B$3:$AQ$1079,AS$2)</f>
        <v>0</v>
      </c>
      <c r="AT1315" s="89">
        <f>VLOOKUP($AC1315,LS_Coint_BD!$B$3:$AQ$1079,AT$2)</f>
        <v>0</v>
      </c>
      <c r="AU1315" s="89">
        <f>VLOOKUP($AC1315,LS_Coint_BD!$B$3:$AQ$1079,AU$2)</f>
        <v>0</v>
      </c>
      <c r="AV1315" s="89">
        <f>VLOOKUP($AC1315,LS_Coint_BD!$B$3:$AQ$1079,AV$2)</f>
        <v>0</v>
      </c>
      <c r="AW1315" s="89">
        <f>VLOOKUP($AC1315,LS_Coint_BD!$B$3:$AQ$1079,AW$2)</f>
        <v>0</v>
      </c>
      <c r="AX1315" s="89">
        <f>VLOOKUP($AC1315,LS_Coint_BD!$B$3:$AQ$1079,AX$2)</f>
        <v>0</v>
      </c>
      <c r="AY1315" s="89">
        <f>VLOOKUP($AC1315,LS_Coint_BD!$B$3:$AQ$1079,AY$2)</f>
        <v>0</v>
      </c>
      <c r="AZ1315" s="89">
        <f>VLOOKUP($AC1315,LS_Coint_BD!$B$3:$AQ$1079,AZ$2)</f>
        <v>0</v>
      </c>
      <c r="BA1315" s="89">
        <f>VLOOKUP($AC1315,LS_Coint_BD!$B$3:$AQ$1079,BA$2)</f>
        <v>0</v>
      </c>
      <c r="BB1315" s="89">
        <f>VLOOKUP($AC1315,LS_Coint_BD!$B$3:$AQ$1079,BB$2)</f>
        <v>0</v>
      </c>
      <c r="BC1315" s="89">
        <f>VLOOKUP($AC1315,LS_Coint_BD!$B$3:$AQ$1079,BC$2)</f>
        <v>0</v>
      </c>
      <c r="BD1315" s="89">
        <f t="shared" si="963"/>
        <v>0</v>
      </c>
      <c r="BE1315" s="89">
        <f t="shared" si="964"/>
        <v>0</v>
      </c>
      <c r="BF1315" s="89">
        <f t="shared" si="965"/>
        <v>0</v>
      </c>
      <c r="BG1315" s="89">
        <f t="shared" si="966"/>
        <v>0</v>
      </c>
      <c r="BH1315" s="89">
        <f t="shared" si="967"/>
        <v>0</v>
      </c>
      <c r="BI1315" s="89">
        <f t="shared" si="968"/>
        <v>0</v>
      </c>
      <c r="BJ1315" s="89">
        <f t="shared" si="969"/>
        <v>0</v>
      </c>
      <c r="BK1315" s="89">
        <f t="shared" si="970"/>
        <v>0</v>
      </c>
      <c r="BL1315" s="89">
        <f t="shared" si="971"/>
        <v>0</v>
      </c>
      <c r="BM1315" s="89"/>
      <c r="BN1315" s="26" t="b">
        <f t="shared" si="972"/>
        <v>0</v>
      </c>
      <c r="BO1315" s="26" t="b">
        <f t="shared" si="973"/>
        <v>0</v>
      </c>
      <c r="BP1315" s="26" t="b">
        <f t="shared" si="974"/>
        <v>0</v>
      </c>
      <c r="BQ1315" s="26" t="b">
        <f t="shared" si="975"/>
        <v>0</v>
      </c>
      <c r="BR1315" s="26" t="b">
        <f t="shared" si="976"/>
        <v>0</v>
      </c>
      <c r="BS1315" s="26" t="b">
        <f t="shared" si="977"/>
        <v>0</v>
      </c>
      <c r="BT1315" s="26" t="b">
        <f t="shared" si="978"/>
        <v>0</v>
      </c>
      <c r="BU1315" s="26" t="b">
        <f t="shared" si="979"/>
        <v>0</v>
      </c>
    </row>
    <row r="1316" spans="2:73" ht="15" thickBot="1" x14ac:dyDescent="0.35">
      <c r="B1316" s="17">
        <f>VLOOKUP($AC1316,LS_Coint_BD!$B$3:$D$1079,2)</f>
        <v>0</v>
      </c>
      <c r="C1316" s="87">
        <f>VLOOKUP($AC1316,LS_Coint_BD!$B$3:$D$1079,3)</f>
        <v>0</v>
      </c>
      <c r="D1316" s="68">
        <f t="shared" si="939"/>
        <v>0</v>
      </c>
      <c r="E1316" s="65">
        <f t="shared" si="940"/>
        <v>0</v>
      </c>
      <c r="F1316" s="69">
        <f t="shared" si="941"/>
        <v>0</v>
      </c>
      <c r="G1316" s="68">
        <f t="shared" si="942"/>
        <v>0</v>
      </c>
      <c r="H1316" s="65">
        <f t="shared" si="943"/>
        <v>0</v>
      </c>
      <c r="I1316" s="69">
        <f t="shared" si="944"/>
        <v>0</v>
      </c>
      <c r="J1316" s="68">
        <f t="shared" si="945"/>
        <v>0</v>
      </c>
      <c r="K1316" s="65">
        <f t="shared" si="946"/>
        <v>0</v>
      </c>
      <c r="L1316" s="69">
        <f t="shared" si="947"/>
        <v>0</v>
      </c>
      <c r="M1316" s="68">
        <f t="shared" si="948"/>
        <v>0</v>
      </c>
      <c r="N1316" s="65">
        <f t="shared" si="949"/>
        <v>0</v>
      </c>
      <c r="O1316" s="69">
        <f t="shared" si="950"/>
        <v>0</v>
      </c>
      <c r="P1316" s="68">
        <f t="shared" si="951"/>
        <v>0</v>
      </c>
      <c r="Q1316" s="65">
        <f t="shared" si="952"/>
        <v>0</v>
      </c>
      <c r="R1316" s="69">
        <f t="shared" si="953"/>
        <v>0</v>
      </c>
      <c r="S1316" s="68">
        <f t="shared" si="954"/>
        <v>0</v>
      </c>
      <c r="T1316" s="65">
        <f t="shared" si="955"/>
        <v>0</v>
      </c>
      <c r="U1316" s="69">
        <f t="shared" si="956"/>
        <v>0</v>
      </c>
      <c r="V1316" s="68">
        <f t="shared" si="957"/>
        <v>0</v>
      </c>
      <c r="W1316" s="65">
        <f t="shared" si="958"/>
        <v>0</v>
      </c>
      <c r="X1316" s="69">
        <f t="shared" si="959"/>
        <v>0</v>
      </c>
      <c r="Y1316" s="68">
        <f t="shared" si="960"/>
        <v>0</v>
      </c>
      <c r="Z1316" s="65">
        <f t="shared" si="961"/>
        <v>0</v>
      </c>
      <c r="AA1316" s="69">
        <f t="shared" si="962"/>
        <v>0</v>
      </c>
      <c r="AB1316" s="98">
        <f>SUMIF(BN1316:BU1316,"VERDADEIRO",BN$3:$BU1315)</f>
        <v>0</v>
      </c>
      <c r="AC1316" s="97">
        <f t="shared" si="938"/>
        <v>1313</v>
      </c>
      <c r="AD1316" s="89">
        <f>RTD("tryd.rtdserver",,"COT",B1316,"ULT")</f>
        <v>0</v>
      </c>
      <c r="AE1316" s="89">
        <f>RTD("tryd.rtdserver",,"COT",C1316,"ULT")</f>
        <v>0</v>
      </c>
      <c r="AF1316" s="89">
        <f>VLOOKUP($AC1316,LS_Coint_BD!$B$3:$AQ$1079,AF$2)*$AD1316+VLOOKUP($AC1316,LS_Coint_BD!$B$3:$AQ$1079,AF$2+1)</f>
        <v>0</v>
      </c>
      <c r="AG1316" s="89">
        <f>VLOOKUP($AC1316,LS_Coint_BD!$B$3:$AQ$1079,AG$2)*$AD1316+VLOOKUP($AC1316,LS_Coint_BD!$B$3:$AQ$1079,AG$2+1)</f>
        <v>0</v>
      </c>
      <c r="AH1316" s="89">
        <f>VLOOKUP($AC1316,LS_Coint_BD!$B$3:$AQ$1079,AH$2)*$AD1316+VLOOKUP($AC1316,LS_Coint_BD!$B$3:$AQ$1079,AH$2+1)</f>
        <v>0</v>
      </c>
      <c r="AI1316" s="89">
        <f>VLOOKUP($AC1316,LS_Coint_BD!$B$3:$AQ$1079,AI$2)*$AD1316+VLOOKUP($AC1316,LS_Coint_BD!$B$3:$AQ$1079,AI$2+1)</f>
        <v>0</v>
      </c>
      <c r="AJ1316" s="89">
        <f>VLOOKUP($AC1316,LS_Coint_BD!$B$3:$AQ$1079,AJ$2)*$AD1316+VLOOKUP($AC1316,LS_Coint_BD!$B$3:$AQ$1079,AJ$2+1)</f>
        <v>0</v>
      </c>
      <c r="AK1316" s="89">
        <f>VLOOKUP($AC1316,LS_Coint_BD!$B$3:$AQ$1079,AK$2)*$AD1316+VLOOKUP($AC1316,LS_Coint_BD!$B$3:$AQ$1079,AK$2+1)</f>
        <v>0</v>
      </c>
      <c r="AL1316" s="89">
        <f>VLOOKUP($AC1316,LS_Coint_BD!$B$3:$AQ$1079,AL$2)*$AD1316+VLOOKUP($AC1316,LS_Coint_BD!$B$3:$AQ$1079,AL$2+1)</f>
        <v>0</v>
      </c>
      <c r="AM1316" s="89">
        <f>VLOOKUP($AC1316,LS_Coint_BD!$B$3:$AQ$1079,AM$2)*$AD1316+VLOOKUP($AC1316,LS_Coint_BD!$B$3:$AQ$1079,AM$2+1)</f>
        <v>0</v>
      </c>
      <c r="AN1316" s="89">
        <f>VLOOKUP($AC1316,LS_Coint_BD!$B$3:$AQ$1079,AN$2)</f>
        <v>0</v>
      </c>
      <c r="AO1316" s="89">
        <f>VLOOKUP($AC1316,LS_Coint_BD!$B$3:$AQ$1079,AO$2)</f>
        <v>0</v>
      </c>
      <c r="AP1316" s="89">
        <f>VLOOKUP($AC1316,LS_Coint_BD!$B$3:$AQ$1079,AP$2)</f>
        <v>0</v>
      </c>
      <c r="AQ1316" s="89">
        <f>VLOOKUP($AC1316,LS_Coint_BD!$B$3:$AQ$1079,AQ$2)</f>
        <v>0</v>
      </c>
      <c r="AR1316" s="89">
        <f>VLOOKUP($AC1316,LS_Coint_BD!$B$3:$AQ$1079,AR$2)</f>
        <v>0</v>
      </c>
      <c r="AS1316" s="89">
        <f>VLOOKUP($AC1316,LS_Coint_BD!$B$3:$AQ$1079,AS$2)</f>
        <v>0</v>
      </c>
      <c r="AT1316" s="89">
        <f>VLOOKUP($AC1316,LS_Coint_BD!$B$3:$AQ$1079,AT$2)</f>
        <v>0</v>
      </c>
      <c r="AU1316" s="89">
        <f>VLOOKUP($AC1316,LS_Coint_BD!$B$3:$AQ$1079,AU$2)</f>
        <v>0</v>
      </c>
      <c r="AV1316" s="89">
        <f>VLOOKUP($AC1316,LS_Coint_BD!$B$3:$AQ$1079,AV$2)</f>
        <v>0</v>
      </c>
      <c r="AW1316" s="89">
        <f>VLOOKUP($AC1316,LS_Coint_BD!$B$3:$AQ$1079,AW$2)</f>
        <v>0</v>
      </c>
      <c r="AX1316" s="89">
        <f>VLOOKUP($AC1316,LS_Coint_BD!$B$3:$AQ$1079,AX$2)</f>
        <v>0</v>
      </c>
      <c r="AY1316" s="89">
        <f>VLOOKUP($AC1316,LS_Coint_BD!$B$3:$AQ$1079,AY$2)</f>
        <v>0</v>
      </c>
      <c r="AZ1316" s="89">
        <f>VLOOKUP($AC1316,LS_Coint_BD!$B$3:$AQ$1079,AZ$2)</f>
        <v>0</v>
      </c>
      <c r="BA1316" s="89">
        <f>VLOOKUP($AC1316,LS_Coint_BD!$B$3:$AQ$1079,BA$2)</f>
        <v>0</v>
      </c>
      <c r="BB1316" s="89">
        <f>VLOOKUP($AC1316,LS_Coint_BD!$B$3:$AQ$1079,BB$2)</f>
        <v>0</v>
      </c>
      <c r="BC1316" s="89">
        <f>VLOOKUP($AC1316,LS_Coint_BD!$B$3:$AQ$1079,BC$2)</f>
        <v>0</v>
      </c>
      <c r="BD1316" s="89">
        <f t="shared" si="963"/>
        <v>0</v>
      </c>
      <c r="BE1316" s="89">
        <f t="shared" si="964"/>
        <v>0</v>
      </c>
      <c r="BF1316" s="89">
        <f t="shared" si="965"/>
        <v>0</v>
      </c>
      <c r="BG1316" s="89">
        <f t="shared" si="966"/>
        <v>0</v>
      </c>
      <c r="BH1316" s="89">
        <f t="shared" si="967"/>
        <v>0</v>
      </c>
      <c r="BI1316" s="89">
        <f t="shared" si="968"/>
        <v>0</v>
      </c>
      <c r="BJ1316" s="89">
        <f t="shared" si="969"/>
        <v>0</v>
      </c>
      <c r="BK1316" s="89">
        <f t="shared" si="970"/>
        <v>0</v>
      </c>
      <c r="BL1316" s="89">
        <f t="shared" si="971"/>
        <v>0</v>
      </c>
      <c r="BM1316" s="89"/>
      <c r="BN1316" s="26" t="b">
        <f t="shared" si="972"/>
        <v>0</v>
      </c>
      <c r="BO1316" s="26" t="b">
        <f t="shared" si="973"/>
        <v>0</v>
      </c>
      <c r="BP1316" s="26" t="b">
        <f t="shared" si="974"/>
        <v>0</v>
      </c>
      <c r="BQ1316" s="26" t="b">
        <f t="shared" si="975"/>
        <v>0</v>
      </c>
      <c r="BR1316" s="26" t="b">
        <f t="shared" si="976"/>
        <v>0</v>
      </c>
      <c r="BS1316" s="26" t="b">
        <f t="shared" si="977"/>
        <v>0</v>
      </c>
      <c r="BT1316" s="26" t="b">
        <f t="shared" si="978"/>
        <v>0</v>
      </c>
      <c r="BU1316" s="26" t="b">
        <f t="shared" si="979"/>
        <v>0</v>
      </c>
    </row>
    <row r="1317" spans="2:73" ht="15" thickBot="1" x14ac:dyDescent="0.35">
      <c r="B1317" s="17">
        <f>VLOOKUP($AC1317,LS_Coint_BD!$B$3:$D$1079,2)</f>
        <v>0</v>
      </c>
      <c r="C1317" s="87">
        <f>VLOOKUP($AC1317,LS_Coint_BD!$B$3:$D$1079,3)</f>
        <v>0</v>
      </c>
      <c r="D1317" s="68">
        <f t="shared" si="939"/>
        <v>0</v>
      </c>
      <c r="E1317" s="65">
        <f t="shared" si="940"/>
        <v>0</v>
      </c>
      <c r="F1317" s="69">
        <f t="shared" si="941"/>
        <v>0</v>
      </c>
      <c r="G1317" s="68">
        <f t="shared" si="942"/>
        <v>0</v>
      </c>
      <c r="H1317" s="65">
        <f t="shared" si="943"/>
        <v>0</v>
      </c>
      <c r="I1317" s="69">
        <f t="shared" si="944"/>
        <v>0</v>
      </c>
      <c r="J1317" s="68">
        <f t="shared" si="945"/>
        <v>0</v>
      </c>
      <c r="K1317" s="65">
        <f t="shared" si="946"/>
        <v>0</v>
      </c>
      <c r="L1317" s="69">
        <f t="shared" si="947"/>
        <v>0</v>
      </c>
      <c r="M1317" s="68">
        <f t="shared" si="948"/>
        <v>0</v>
      </c>
      <c r="N1317" s="65">
        <f t="shared" si="949"/>
        <v>0</v>
      </c>
      <c r="O1317" s="69">
        <f t="shared" si="950"/>
        <v>0</v>
      </c>
      <c r="P1317" s="68">
        <f t="shared" si="951"/>
        <v>0</v>
      </c>
      <c r="Q1317" s="65">
        <f t="shared" si="952"/>
        <v>0</v>
      </c>
      <c r="R1317" s="69">
        <f t="shared" si="953"/>
        <v>0</v>
      </c>
      <c r="S1317" s="68">
        <f t="shared" si="954"/>
        <v>0</v>
      </c>
      <c r="T1317" s="65">
        <f t="shared" si="955"/>
        <v>0</v>
      </c>
      <c r="U1317" s="69">
        <f t="shared" si="956"/>
        <v>0</v>
      </c>
      <c r="V1317" s="68">
        <f t="shared" si="957"/>
        <v>0</v>
      </c>
      <c r="W1317" s="65">
        <f t="shared" si="958"/>
        <v>0</v>
      </c>
      <c r="X1317" s="69">
        <f t="shared" si="959"/>
        <v>0</v>
      </c>
      <c r="Y1317" s="68">
        <f t="shared" si="960"/>
        <v>0</v>
      </c>
      <c r="Z1317" s="65">
        <f t="shared" si="961"/>
        <v>0</v>
      </c>
      <c r="AA1317" s="69">
        <f t="shared" si="962"/>
        <v>0</v>
      </c>
      <c r="AB1317" s="98">
        <f>SUMIF(BN1317:BU1317,"VERDADEIRO",BN$3:$BU1316)</f>
        <v>0</v>
      </c>
      <c r="AC1317" s="97">
        <f t="shared" si="938"/>
        <v>1314</v>
      </c>
      <c r="AD1317" s="89">
        <f>RTD("tryd.rtdserver",,"COT",B1317,"ULT")</f>
        <v>0</v>
      </c>
      <c r="AE1317" s="89">
        <f>RTD("tryd.rtdserver",,"COT",C1317,"ULT")</f>
        <v>0</v>
      </c>
      <c r="AF1317" s="89">
        <f>VLOOKUP($AC1317,LS_Coint_BD!$B$3:$AQ$1079,AF$2)*$AD1317+VLOOKUP($AC1317,LS_Coint_BD!$B$3:$AQ$1079,AF$2+1)</f>
        <v>0</v>
      </c>
      <c r="AG1317" s="89">
        <f>VLOOKUP($AC1317,LS_Coint_BD!$B$3:$AQ$1079,AG$2)*$AD1317+VLOOKUP($AC1317,LS_Coint_BD!$B$3:$AQ$1079,AG$2+1)</f>
        <v>0</v>
      </c>
      <c r="AH1317" s="89">
        <f>VLOOKUP($AC1317,LS_Coint_BD!$B$3:$AQ$1079,AH$2)*$AD1317+VLOOKUP($AC1317,LS_Coint_BD!$B$3:$AQ$1079,AH$2+1)</f>
        <v>0</v>
      </c>
      <c r="AI1317" s="89">
        <f>VLOOKUP($AC1317,LS_Coint_BD!$B$3:$AQ$1079,AI$2)*$AD1317+VLOOKUP($AC1317,LS_Coint_BD!$B$3:$AQ$1079,AI$2+1)</f>
        <v>0</v>
      </c>
      <c r="AJ1317" s="89">
        <f>VLOOKUP($AC1317,LS_Coint_BD!$B$3:$AQ$1079,AJ$2)*$AD1317+VLOOKUP($AC1317,LS_Coint_BD!$B$3:$AQ$1079,AJ$2+1)</f>
        <v>0</v>
      </c>
      <c r="AK1317" s="89">
        <f>VLOOKUP($AC1317,LS_Coint_BD!$B$3:$AQ$1079,AK$2)*$AD1317+VLOOKUP($AC1317,LS_Coint_BD!$B$3:$AQ$1079,AK$2+1)</f>
        <v>0</v>
      </c>
      <c r="AL1317" s="89">
        <f>VLOOKUP($AC1317,LS_Coint_BD!$B$3:$AQ$1079,AL$2)*$AD1317+VLOOKUP($AC1317,LS_Coint_BD!$B$3:$AQ$1079,AL$2+1)</f>
        <v>0</v>
      </c>
      <c r="AM1317" s="89">
        <f>VLOOKUP($AC1317,LS_Coint_BD!$B$3:$AQ$1079,AM$2)*$AD1317+VLOOKUP($AC1317,LS_Coint_BD!$B$3:$AQ$1079,AM$2+1)</f>
        <v>0</v>
      </c>
      <c r="AN1317" s="89">
        <f>VLOOKUP($AC1317,LS_Coint_BD!$B$3:$AQ$1079,AN$2)</f>
        <v>0</v>
      </c>
      <c r="AO1317" s="89">
        <f>VLOOKUP($AC1317,LS_Coint_BD!$B$3:$AQ$1079,AO$2)</f>
        <v>0</v>
      </c>
      <c r="AP1317" s="89">
        <f>VLOOKUP($AC1317,LS_Coint_BD!$B$3:$AQ$1079,AP$2)</f>
        <v>0</v>
      </c>
      <c r="AQ1317" s="89">
        <f>VLOOKUP($AC1317,LS_Coint_BD!$B$3:$AQ$1079,AQ$2)</f>
        <v>0</v>
      </c>
      <c r="AR1317" s="89">
        <f>VLOOKUP($AC1317,LS_Coint_BD!$B$3:$AQ$1079,AR$2)</f>
        <v>0</v>
      </c>
      <c r="AS1317" s="89">
        <f>VLOOKUP($AC1317,LS_Coint_BD!$B$3:$AQ$1079,AS$2)</f>
        <v>0</v>
      </c>
      <c r="AT1317" s="89">
        <f>VLOOKUP($AC1317,LS_Coint_BD!$B$3:$AQ$1079,AT$2)</f>
        <v>0</v>
      </c>
      <c r="AU1317" s="89">
        <f>VLOOKUP($AC1317,LS_Coint_BD!$B$3:$AQ$1079,AU$2)</f>
        <v>0</v>
      </c>
      <c r="AV1317" s="89">
        <f>VLOOKUP($AC1317,LS_Coint_BD!$B$3:$AQ$1079,AV$2)</f>
        <v>0</v>
      </c>
      <c r="AW1317" s="89">
        <f>VLOOKUP($AC1317,LS_Coint_BD!$B$3:$AQ$1079,AW$2)</f>
        <v>0</v>
      </c>
      <c r="AX1317" s="89">
        <f>VLOOKUP($AC1317,LS_Coint_BD!$B$3:$AQ$1079,AX$2)</f>
        <v>0</v>
      </c>
      <c r="AY1317" s="89">
        <f>VLOOKUP($AC1317,LS_Coint_BD!$B$3:$AQ$1079,AY$2)</f>
        <v>0</v>
      </c>
      <c r="AZ1317" s="89">
        <f>VLOOKUP($AC1317,LS_Coint_BD!$B$3:$AQ$1079,AZ$2)</f>
        <v>0</v>
      </c>
      <c r="BA1317" s="89">
        <f>VLOOKUP($AC1317,LS_Coint_BD!$B$3:$AQ$1079,BA$2)</f>
        <v>0</v>
      </c>
      <c r="BB1317" s="89">
        <f>VLOOKUP($AC1317,LS_Coint_BD!$B$3:$AQ$1079,BB$2)</f>
        <v>0</v>
      </c>
      <c r="BC1317" s="89">
        <f>VLOOKUP($AC1317,LS_Coint_BD!$B$3:$AQ$1079,BC$2)</f>
        <v>0</v>
      </c>
      <c r="BD1317" s="89">
        <f t="shared" si="963"/>
        <v>0</v>
      </c>
      <c r="BE1317" s="89">
        <f t="shared" si="964"/>
        <v>0</v>
      </c>
      <c r="BF1317" s="89">
        <f t="shared" si="965"/>
        <v>0</v>
      </c>
      <c r="BG1317" s="89">
        <f t="shared" si="966"/>
        <v>0</v>
      </c>
      <c r="BH1317" s="89">
        <f t="shared" si="967"/>
        <v>0</v>
      </c>
      <c r="BI1317" s="89">
        <f t="shared" si="968"/>
        <v>0</v>
      </c>
      <c r="BJ1317" s="89">
        <f t="shared" si="969"/>
        <v>0</v>
      </c>
      <c r="BK1317" s="89">
        <f t="shared" si="970"/>
        <v>0</v>
      </c>
      <c r="BL1317" s="89">
        <f t="shared" si="971"/>
        <v>0</v>
      </c>
      <c r="BM1317" s="89"/>
      <c r="BN1317" s="26" t="b">
        <f t="shared" si="972"/>
        <v>0</v>
      </c>
      <c r="BO1317" s="26" t="b">
        <f t="shared" si="973"/>
        <v>0</v>
      </c>
      <c r="BP1317" s="26" t="b">
        <f t="shared" si="974"/>
        <v>0</v>
      </c>
      <c r="BQ1317" s="26" t="b">
        <f t="shared" si="975"/>
        <v>0</v>
      </c>
      <c r="BR1317" s="26" t="b">
        <f t="shared" si="976"/>
        <v>0</v>
      </c>
      <c r="BS1317" s="26" t="b">
        <f t="shared" si="977"/>
        <v>0</v>
      </c>
      <c r="BT1317" s="26" t="b">
        <f t="shared" si="978"/>
        <v>0</v>
      </c>
      <c r="BU1317" s="26" t="b">
        <f t="shared" si="979"/>
        <v>0</v>
      </c>
    </row>
    <row r="1318" spans="2:73" ht="15" thickBot="1" x14ac:dyDescent="0.35">
      <c r="B1318" s="17">
        <f>VLOOKUP($AC1318,LS_Coint_BD!$B$3:$D$1079,2)</f>
        <v>0</v>
      </c>
      <c r="C1318" s="87">
        <f>VLOOKUP($AC1318,LS_Coint_BD!$B$3:$D$1079,3)</f>
        <v>0</v>
      </c>
      <c r="D1318" s="68">
        <f t="shared" si="939"/>
        <v>0</v>
      </c>
      <c r="E1318" s="65">
        <f t="shared" si="940"/>
        <v>0</v>
      </c>
      <c r="F1318" s="69">
        <f t="shared" si="941"/>
        <v>0</v>
      </c>
      <c r="G1318" s="68">
        <f t="shared" si="942"/>
        <v>0</v>
      </c>
      <c r="H1318" s="65">
        <f t="shared" si="943"/>
        <v>0</v>
      </c>
      <c r="I1318" s="69">
        <f t="shared" si="944"/>
        <v>0</v>
      </c>
      <c r="J1318" s="68">
        <f t="shared" si="945"/>
        <v>0</v>
      </c>
      <c r="K1318" s="65">
        <f t="shared" si="946"/>
        <v>0</v>
      </c>
      <c r="L1318" s="69">
        <f t="shared" si="947"/>
        <v>0</v>
      </c>
      <c r="M1318" s="68">
        <f t="shared" si="948"/>
        <v>0</v>
      </c>
      <c r="N1318" s="65">
        <f t="shared" si="949"/>
        <v>0</v>
      </c>
      <c r="O1318" s="69">
        <f t="shared" si="950"/>
        <v>0</v>
      </c>
      <c r="P1318" s="68">
        <f t="shared" si="951"/>
        <v>0</v>
      </c>
      <c r="Q1318" s="65">
        <f t="shared" si="952"/>
        <v>0</v>
      </c>
      <c r="R1318" s="69">
        <f t="shared" si="953"/>
        <v>0</v>
      </c>
      <c r="S1318" s="68">
        <f t="shared" si="954"/>
        <v>0</v>
      </c>
      <c r="T1318" s="65">
        <f t="shared" si="955"/>
        <v>0</v>
      </c>
      <c r="U1318" s="69">
        <f t="shared" si="956"/>
        <v>0</v>
      </c>
      <c r="V1318" s="68">
        <f t="shared" si="957"/>
        <v>0</v>
      </c>
      <c r="W1318" s="65">
        <f t="shared" si="958"/>
        <v>0</v>
      </c>
      <c r="X1318" s="69">
        <f t="shared" si="959"/>
        <v>0</v>
      </c>
      <c r="Y1318" s="68">
        <f t="shared" si="960"/>
        <v>0</v>
      </c>
      <c r="Z1318" s="65">
        <f t="shared" si="961"/>
        <v>0</v>
      </c>
      <c r="AA1318" s="69">
        <f t="shared" si="962"/>
        <v>0</v>
      </c>
      <c r="AB1318" s="98">
        <f>SUMIF(BN1318:BU1318,"VERDADEIRO",BN$3:$BU1317)</f>
        <v>0</v>
      </c>
      <c r="AC1318" s="97">
        <f t="shared" si="938"/>
        <v>1315</v>
      </c>
      <c r="AD1318" s="89">
        <f>RTD("tryd.rtdserver",,"COT",B1318,"ULT")</f>
        <v>0</v>
      </c>
      <c r="AE1318" s="89">
        <f>RTD("tryd.rtdserver",,"COT",C1318,"ULT")</f>
        <v>0</v>
      </c>
      <c r="AF1318" s="89">
        <f>VLOOKUP($AC1318,LS_Coint_BD!$B$3:$AQ$1079,AF$2)*$AD1318+VLOOKUP($AC1318,LS_Coint_BD!$B$3:$AQ$1079,AF$2+1)</f>
        <v>0</v>
      </c>
      <c r="AG1318" s="89">
        <f>VLOOKUP($AC1318,LS_Coint_BD!$B$3:$AQ$1079,AG$2)*$AD1318+VLOOKUP($AC1318,LS_Coint_BD!$B$3:$AQ$1079,AG$2+1)</f>
        <v>0</v>
      </c>
      <c r="AH1318" s="89">
        <f>VLOOKUP($AC1318,LS_Coint_BD!$B$3:$AQ$1079,AH$2)*$AD1318+VLOOKUP($AC1318,LS_Coint_BD!$B$3:$AQ$1079,AH$2+1)</f>
        <v>0</v>
      </c>
      <c r="AI1318" s="89">
        <f>VLOOKUP($AC1318,LS_Coint_BD!$B$3:$AQ$1079,AI$2)*$AD1318+VLOOKUP($AC1318,LS_Coint_BD!$B$3:$AQ$1079,AI$2+1)</f>
        <v>0</v>
      </c>
      <c r="AJ1318" s="89">
        <f>VLOOKUP($AC1318,LS_Coint_BD!$B$3:$AQ$1079,AJ$2)*$AD1318+VLOOKUP($AC1318,LS_Coint_BD!$B$3:$AQ$1079,AJ$2+1)</f>
        <v>0</v>
      </c>
      <c r="AK1318" s="89">
        <f>VLOOKUP($AC1318,LS_Coint_BD!$B$3:$AQ$1079,AK$2)*$AD1318+VLOOKUP($AC1318,LS_Coint_BD!$B$3:$AQ$1079,AK$2+1)</f>
        <v>0</v>
      </c>
      <c r="AL1318" s="89">
        <f>VLOOKUP($AC1318,LS_Coint_BD!$B$3:$AQ$1079,AL$2)*$AD1318+VLOOKUP($AC1318,LS_Coint_BD!$B$3:$AQ$1079,AL$2+1)</f>
        <v>0</v>
      </c>
      <c r="AM1318" s="89">
        <f>VLOOKUP($AC1318,LS_Coint_BD!$B$3:$AQ$1079,AM$2)*$AD1318+VLOOKUP($AC1318,LS_Coint_BD!$B$3:$AQ$1079,AM$2+1)</f>
        <v>0</v>
      </c>
      <c r="AN1318" s="89">
        <f>VLOOKUP($AC1318,LS_Coint_BD!$B$3:$AQ$1079,AN$2)</f>
        <v>0</v>
      </c>
      <c r="AO1318" s="89">
        <f>VLOOKUP($AC1318,LS_Coint_BD!$B$3:$AQ$1079,AO$2)</f>
        <v>0</v>
      </c>
      <c r="AP1318" s="89">
        <f>VLOOKUP($AC1318,LS_Coint_BD!$B$3:$AQ$1079,AP$2)</f>
        <v>0</v>
      </c>
      <c r="AQ1318" s="89">
        <f>VLOOKUP($AC1318,LS_Coint_BD!$B$3:$AQ$1079,AQ$2)</f>
        <v>0</v>
      </c>
      <c r="AR1318" s="89">
        <f>VLOOKUP($AC1318,LS_Coint_BD!$B$3:$AQ$1079,AR$2)</f>
        <v>0</v>
      </c>
      <c r="AS1318" s="89">
        <f>VLOOKUP($AC1318,LS_Coint_BD!$B$3:$AQ$1079,AS$2)</f>
        <v>0</v>
      </c>
      <c r="AT1318" s="89">
        <f>VLOOKUP($AC1318,LS_Coint_BD!$B$3:$AQ$1079,AT$2)</f>
        <v>0</v>
      </c>
      <c r="AU1318" s="89">
        <f>VLOOKUP($AC1318,LS_Coint_BD!$B$3:$AQ$1079,AU$2)</f>
        <v>0</v>
      </c>
      <c r="AV1318" s="89">
        <f>VLOOKUP($AC1318,LS_Coint_BD!$B$3:$AQ$1079,AV$2)</f>
        <v>0</v>
      </c>
      <c r="AW1318" s="89">
        <f>VLOOKUP($AC1318,LS_Coint_BD!$B$3:$AQ$1079,AW$2)</f>
        <v>0</v>
      </c>
      <c r="AX1318" s="89">
        <f>VLOOKUP($AC1318,LS_Coint_BD!$B$3:$AQ$1079,AX$2)</f>
        <v>0</v>
      </c>
      <c r="AY1318" s="89">
        <f>VLOOKUP($AC1318,LS_Coint_BD!$B$3:$AQ$1079,AY$2)</f>
        <v>0</v>
      </c>
      <c r="AZ1318" s="89">
        <f>VLOOKUP($AC1318,LS_Coint_BD!$B$3:$AQ$1079,AZ$2)</f>
        <v>0</v>
      </c>
      <c r="BA1318" s="89">
        <f>VLOOKUP($AC1318,LS_Coint_BD!$B$3:$AQ$1079,BA$2)</f>
        <v>0</v>
      </c>
      <c r="BB1318" s="89">
        <f>VLOOKUP($AC1318,LS_Coint_BD!$B$3:$AQ$1079,BB$2)</f>
        <v>0</v>
      </c>
      <c r="BC1318" s="89">
        <f>VLOOKUP($AC1318,LS_Coint_BD!$B$3:$AQ$1079,BC$2)</f>
        <v>0</v>
      </c>
      <c r="BD1318" s="89">
        <f t="shared" si="963"/>
        <v>0</v>
      </c>
      <c r="BE1318" s="89">
        <f t="shared" si="964"/>
        <v>0</v>
      </c>
      <c r="BF1318" s="89">
        <f t="shared" si="965"/>
        <v>0</v>
      </c>
      <c r="BG1318" s="89">
        <f t="shared" si="966"/>
        <v>0</v>
      </c>
      <c r="BH1318" s="89">
        <f t="shared" si="967"/>
        <v>0</v>
      </c>
      <c r="BI1318" s="89">
        <f t="shared" si="968"/>
        <v>0</v>
      </c>
      <c r="BJ1318" s="89">
        <f t="shared" si="969"/>
        <v>0</v>
      </c>
      <c r="BK1318" s="89">
        <f t="shared" si="970"/>
        <v>0</v>
      </c>
      <c r="BL1318" s="89">
        <f t="shared" si="971"/>
        <v>0</v>
      </c>
      <c r="BM1318" s="89"/>
      <c r="BN1318" s="26" t="b">
        <f t="shared" si="972"/>
        <v>0</v>
      </c>
      <c r="BO1318" s="26" t="b">
        <f t="shared" si="973"/>
        <v>0</v>
      </c>
      <c r="BP1318" s="26" t="b">
        <f t="shared" si="974"/>
        <v>0</v>
      </c>
      <c r="BQ1318" s="26" t="b">
        <f t="shared" si="975"/>
        <v>0</v>
      </c>
      <c r="BR1318" s="26" t="b">
        <f t="shared" si="976"/>
        <v>0</v>
      </c>
      <c r="BS1318" s="26" t="b">
        <f t="shared" si="977"/>
        <v>0</v>
      </c>
      <c r="BT1318" s="26" t="b">
        <f t="shared" si="978"/>
        <v>0</v>
      </c>
      <c r="BU1318" s="26" t="b">
        <f t="shared" si="979"/>
        <v>0</v>
      </c>
    </row>
    <row r="1319" spans="2:73" ht="15" thickBot="1" x14ac:dyDescent="0.35">
      <c r="B1319" s="17">
        <f>VLOOKUP($AC1319,LS_Coint_BD!$B$3:$D$1079,2)</f>
        <v>0</v>
      </c>
      <c r="C1319" s="87">
        <f>VLOOKUP($AC1319,LS_Coint_BD!$B$3:$D$1079,3)</f>
        <v>0</v>
      </c>
      <c r="D1319" s="68">
        <f t="shared" si="939"/>
        <v>0</v>
      </c>
      <c r="E1319" s="65">
        <f t="shared" si="940"/>
        <v>0</v>
      </c>
      <c r="F1319" s="69">
        <f t="shared" si="941"/>
        <v>0</v>
      </c>
      <c r="G1319" s="68">
        <f t="shared" si="942"/>
        <v>0</v>
      </c>
      <c r="H1319" s="65">
        <f t="shared" si="943"/>
        <v>0</v>
      </c>
      <c r="I1319" s="69">
        <f t="shared" si="944"/>
        <v>0</v>
      </c>
      <c r="J1319" s="68">
        <f t="shared" si="945"/>
        <v>0</v>
      </c>
      <c r="K1319" s="65">
        <f t="shared" si="946"/>
        <v>0</v>
      </c>
      <c r="L1319" s="69">
        <f t="shared" si="947"/>
        <v>0</v>
      </c>
      <c r="M1319" s="68">
        <f t="shared" si="948"/>
        <v>0</v>
      </c>
      <c r="N1319" s="65">
        <f t="shared" si="949"/>
        <v>0</v>
      </c>
      <c r="O1319" s="69">
        <f t="shared" si="950"/>
        <v>0</v>
      </c>
      <c r="P1319" s="68">
        <f t="shared" si="951"/>
        <v>0</v>
      </c>
      <c r="Q1319" s="65">
        <f t="shared" si="952"/>
        <v>0</v>
      </c>
      <c r="R1319" s="69">
        <f t="shared" si="953"/>
        <v>0</v>
      </c>
      <c r="S1319" s="68">
        <f t="shared" si="954"/>
        <v>0</v>
      </c>
      <c r="T1319" s="65">
        <f t="shared" si="955"/>
        <v>0</v>
      </c>
      <c r="U1319" s="69">
        <f t="shared" si="956"/>
        <v>0</v>
      </c>
      <c r="V1319" s="68">
        <f t="shared" si="957"/>
        <v>0</v>
      </c>
      <c r="W1319" s="65">
        <f t="shared" si="958"/>
        <v>0</v>
      </c>
      <c r="X1319" s="69">
        <f t="shared" si="959"/>
        <v>0</v>
      </c>
      <c r="Y1319" s="68">
        <f t="shared" si="960"/>
        <v>0</v>
      </c>
      <c r="Z1319" s="65">
        <f t="shared" si="961"/>
        <v>0</v>
      </c>
      <c r="AA1319" s="69">
        <f t="shared" si="962"/>
        <v>0</v>
      </c>
      <c r="AB1319" s="98">
        <f>SUMIF(BN1319:BU1319,"VERDADEIRO",BN$3:$BU1318)</f>
        <v>0</v>
      </c>
      <c r="AC1319" s="97">
        <f t="shared" si="938"/>
        <v>1316</v>
      </c>
      <c r="AD1319" s="89">
        <f>RTD("tryd.rtdserver",,"COT",B1319,"ULT")</f>
        <v>0</v>
      </c>
      <c r="AE1319" s="89">
        <f>RTD("tryd.rtdserver",,"COT",C1319,"ULT")</f>
        <v>0</v>
      </c>
      <c r="AF1319" s="89">
        <f>VLOOKUP($AC1319,LS_Coint_BD!$B$3:$AQ$1079,AF$2)*$AD1319+VLOOKUP($AC1319,LS_Coint_BD!$B$3:$AQ$1079,AF$2+1)</f>
        <v>0</v>
      </c>
      <c r="AG1319" s="89">
        <f>VLOOKUP($AC1319,LS_Coint_BD!$B$3:$AQ$1079,AG$2)*$AD1319+VLOOKUP($AC1319,LS_Coint_BD!$B$3:$AQ$1079,AG$2+1)</f>
        <v>0</v>
      </c>
      <c r="AH1319" s="89">
        <f>VLOOKUP($AC1319,LS_Coint_BD!$B$3:$AQ$1079,AH$2)*$AD1319+VLOOKUP($AC1319,LS_Coint_BD!$B$3:$AQ$1079,AH$2+1)</f>
        <v>0</v>
      </c>
      <c r="AI1319" s="89">
        <f>VLOOKUP($AC1319,LS_Coint_BD!$B$3:$AQ$1079,AI$2)*$AD1319+VLOOKUP($AC1319,LS_Coint_BD!$B$3:$AQ$1079,AI$2+1)</f>
        <v>0</v>
      </c>
      <c r="AJ1319" s="89">
        <f>VLOOKUP($AC1319,LS_Coint_BD!$B$3:$AQ$1079,AJ$2)*$AD1319+VLOOKUP($AC1319,LS_Coint_BD!$B$3:$AQ$1079,AJ$2+1)</f>
        <v>0</v>
      </c>
      <c r="AK1319" s="89">
        <f>VLOOKUP($AC1319,LS_Coint_BD!$B$3:$AQ$1079,AK$2)*$AD1319+VLOOKUP($AC1319,LS_Coint_BD!$B$3:$AQ$1079,AK$2+1)</f>
        <v>0</v>
      </c>
      <c r="AL1319" s="89">
        <f>VLOOKUP($AC1319,LS_Coint_BD!$B$3:$AQ$1079,AL$2)*$AD1319+VLOOKUP($AC1319,LS_Coint_BD!$B$3:$AQ$1079,AL$2+1)</f>
        <v>0</v>
      </c>
      <c r="AM1319" s="89">
        <f>VLOOKUP($AC1319,LS_Coint_BD!$B$3:$AQ$1079,AM$2)*$AD1319+VLOOKUP($AC1319,LS_Coint_BD!$B$3:$AQ$1079,AM$2+1)</f>
        <v>0</v>
      </c>
      <c r="AN1319" s="89">
        <f>VLOOKUP($AC1319,LS_Coint_BD!$B$3:$AQ$1079,AN$2)</f>
        <v>0</v>
      </c>
      <c r="AO1319" s="89">
        <f>VLOOKUP($AC1319,LS_Coint_BD!$B$3:$AQ$1079,AO$2)</f>
        <v>0</v>
      </c>
      <c r="AP1319" s="89">
        <f>VLOOKUP($AC1319,LS_Coint_BD!$B$3:$AQ$1079,AP$2)</f>
        <v>0</v>
      </c>
      <c r="AQ1319" s="89">
        <f>VLOOKUP($AC1319,LS_Coint_BD!$B$3:$AQ$1079,AQ$2)</f>
        <v>0</v>
      </c>
      <c r="AR1319" s="89">
        <f>VLOOKUP($AC1319,LS_Coint_BD!$B$3:$AQ$1079,AR$2)</f>
        <v>0</v>
      </c>
      <c r="AS1319" s="89">
        <f>VLOOKUP($AC1319,LS_Coint_BD!$B$3:$AQ$1079,AS$2)</f>
        <v>0</v>
      </c>
      <c r="AT1319" s="89">
        <f>VLOOKUP($AC1319,LS_Coint_BD!$B$3:$AQ$1079,AT$2)</f>
        <v>0</v>
      </c>
      <c r="AU1319" s="89">
        <f>VLOOKUP($AC1319,LS_Coint_BD!$B$3:$AQ$1079,AU$2)</f>
        <v>0</v>
      </c>
      <c r="AV1319" s="89">
        <f>VLOOKUP($AC1319,LS_Coint_BD!$B$3:$AQ$1079,AV$2)</f>
        <v>0</v>
      </c>
      <c r="AW1319" s="89">
        <f>VLOOKUP($AC1319,LS_Coint_BD!$B$3:$AQ$1079,AW$2)</f>
        <v>0</v>
      </c>
      <c r="AX1319" s="89">
        <f>VLOOKUP($AC1319,LS_Coint_BD!$B$3:$AQ$1079,AX$2)</f>
        <v>0</v>
      </c>
      <c r="AY1319" s="89">
        <f>VLOOKUP($AC1319,LS_Coint_BD!$B$3:$AQ$1079,AY$2)</f>
        <v>0</v>
      </c>
      <c r="AZ1319" s="89">
        <f>VLOOKUP($AC1319,LS_Coint_BD!$B$3:$AQ$1079,AZ$2)</f>
        <v>0</v>
      </c>
      <c r="BA1319" s="89">
        <f>VLOOKUP($AC1319,LS_Coint_BD!$B$3:$AQ$1079,BA$2)</f>
        <v>0</v>
      </c>
      <c r="BB1319" s="89">
        <f>VLOOKUP($AC1319,LS_Coint_BD!$B$3:$AQ$1079,BB$2)</f>
        <v>0</v>
      </c>
      <c r="BC1319" s="89">
        <f>VLOOKUP($AC1319,LS_Coint_BD!$B$3:$AQ$1079,BC$2)</f>
        <v>0</v>
      </c>
      <c r="BD1319" s="89">
        <f t="shared" si="963"/>
        <v>0</v>
      </c>
      <c r="BE1319" s="89">
        <f t="shared" si="964"/>
        <v>0</v>
      </c>
      <c r="BF1319" s="89">
        <f t="shared" si="965"/>
        <v>0</v>
      </c>
      <c r="BG1319" s="89">
        <f t="shared" si="966"/>
        <v>0</v>
      </c>
      <c r="BH1319" s="89">
        <f t="shared" si="967"/>
        <v>0</v>
      </c>
      <c r="BI1319" s="89">
        <f t="shared" si="968"/>
        <v>0</v>
      </c>
      <c r="BJ1319" s="89">
        <f t="shared" si="969"/>
        <v>0</v>
      </c>
      <c r="BK1319" s="89">
        <f t="shared" si="970"/>
        <v>0</v>
      </c>
      <c r="BL1319" s="89">
        <f t="shared" si="971"/>
        <v>0</v>
      </c>
      <c r="BM1319" s="89"/>
      <c r="BN1319" s="26" t="b">
        <f t="shared" si="972"/>
        <v>0</v>
      </c>
      <c r="BO1319" s="26" t="b">
        <f t="shared" si="973"/>
        <v>0</v>
      </c>
      <c r="BP1319" s="26" t="b">
        <f t="shared" si="974"/>
        <v>0</v>
      </c>
      <c r="BQ1319" s="26" t="b">
        <f t="shared" si="975"/>
        <v>0</v>
      </c>
      <c r="BR1319" s="26" t="b">
        <f t="shared" si="976"/>
        <v>0</v>
      </c>
      <c r="BS1319" s="26" t="b">
        <f t="shared" si="977"/>
        <v>0</v>
      </c>
      <c r="BT1319" s="26" t="b">
        <f t="shared" si="978"/>
        <v>0</v>
      </c>
      <c r="BU1319" s="26" t="b">
        <f t="shared" si="979"/>
        <v>0</v>
      </c>
    </row>
    <row r="1320" spans="2:73" ht="15" thickBot="1" x14ac:dyDescent="0.35">
      <c r="B1320" s="17">
        <f>VLOOKUP($AC1320,LS_Coint_BD!$B$3:$D$1079,2)</f>
        <v>0</v>
      </c>
      <c r="C1320" s="87">
        <f>VLOOKUP($AC1320,LS_Coint_BD!$B$3:$D$1079,3)</f>
        <v>0</v>
      </c>
      <c r="D1320" s="68">
        <f t="shared" si="939"/>
        <v>0</v>
      </c>
      <c r="E1320" s="65">
        <f t="shared" si="940"/>
        <v>0</v>
      </c>
      <c r="F1320" s="69">
        <f t="shared" si="941"/>
        <v>0</v>
      </c>
      <c r="G1320" s="68">
        <f t="shared" si="942"/>
        <v>0</v>
      </c>
      <c r="H1320" s="65">
        <f t="shared" si="943"/>
        <v>0</v>
      </c>
      <c r="I1320" s="69">
        <f t="shared" si="944"/>
        <v>0</v>
      </c>
      <c r="J1320" s="68">
        <f t="shared" si="945"/>
        <v>0</v>
      </c>
      <c r="K1320" s="65">
        <f t="shared" si="946"/>
        <v>0</v>
      </c>
      <c r="L1320" s="69">
        <f t="shared" si="947"/>
        <v>0</v>
      </c>
      <c r="M1320" s="68">
        <f t="shared" si="948"/>
        <v>0</v>
      </c>
      <c r="N1320" s="65">
        <f t="shared" si="949"/>
        <v>0</v>
      </c>
      <c r="O1320" s="69">
        <f t="shared" si="950"/>
        <v>0</v>
      </c>
      <c r="P1320" s="68">
        <f t="shared" si="951"/>
        <v>0</v>
      </c>
      <c r="Q1320" s="65">
        <f t="shared" si="952"/>
        <v>0</v>
      </c>
      <c r="R1320" s="69">
        <f t="shared" si="953"/>
        <v>0</v>
      </c>
      <c r="S1320" s="68">
        <f t="shared" si="954"/>
        <v>0</v>
      </c>
      <c r="T1320" s="65">
        <f t="shared" si="955"/>
        <v>0</v>
      </c>
      <c r="U1320" s="69">
        <f t="shared" si="956"/>
        <v>0</v>
      </c>
      <c r="V1320" s="68">
        <f t="shared" si="957"/>
        <v>0</v>
      </c>
      <c r="W1320" s="65">
        <f t="shared" si="958"/>
        <v>0</v>
      </c>
      <c r="X1320" s="69">
        <f t="shared" si="959"/>
        <v>0</v>
      </c>
      <c r="Y1320" s="68">
        <f t="shared" si="960"/>
        <v>0</v>
      </c>
      <c r="Z1320" s="65">
        <f t="shared" si="961"/>
        <v>0</v>
      </c>
      <c r="AA1320" s="69">
        <f t="shared" si="962"/>
        <v>0</v>
      </c>
      <c r="AB1320" s="98">
        <f>SUMIF(BN1320:BU1320,"VERDADEIRO",BN$3:$BU1319)</f>
        <v>0</v>
      </c>
      <c r="AC1320" s="97">
        <f t="shared" si="938"/>
        <v>1317</v>
      </c>
      <c r="AD1320" s="89">
        <f>RTD("tryd.rtdserver",,"COT",B1320,"ULT")</f>
        <v>0</v>
      </c>
      <c r="AE1320" s="89">
        <f>RTD("tryd.rtdserver",,"COT",C1320,"ULT")</f>
        <v>0</v>
      </c>
      <c r="AF1320" s="89">
        <f>VLOOKUP($AC1320,LS_Coint_BD!$B$3:$AQ$1079,AF$2)*$AD1320+VLOOKUP($AC1320,LS_Coint_BD!$B$3:$AQ$1079,AF$2+1)</f>
        <v>0</v>
      </c>
      <c r="AG1320" s="89">
        <f>VLOOKUP($AC1320,LS_Coint_BD!$B$3:$AQ$1079,AG$2)*$AD1320+VLOOKUP($AC1320,LS_Coint_BD!$B$3:$AQ$1079,AG$2+1)</f>
        <v>0</v>
      </c>
      <c r="AH1320" s="89">
        <f>VLOOKUP($AC1320,LS_Coint_BD!$B$3:$AQ$1079,AH$2)*$AD1320+VLOOKUP($AC1320,LS_Coint_BD!$B$3:$AQ$1079,AH$2+1)</f>
        <v>0</v>
      </c>
      <c r="AI1320" s="89">
        <f>VLOOKUP($AC1320,LS_Coint_BD!$B$3:$AQ$1079,AI$2)*$AD1320+VLOOKUP($AC1320,LS_Coint_BD!$B$3:$AQ$1079,AI$2+1)</f>
        <v>0</v>
      </c>
      <c r="AJ1320" s="89">
        <f>VLOOKUP($AC1320,LS_Coint_BD!$B$3:$AQ$1079,AJ$2)*$AD1320+VLOOKUP($AC1320,LS_Coint_BD!$B$3:$AQ$1079,AJ$2+1)</f>
        <v>0</v>
      </c>
      <c r="AK1320" s="89">
        <f>VLOOKUP($AC1320,LS_Coint_BD!$B$3:$AQ$1079,AK$2)*$AD1320+VLOOKUP($AC1320,LS_Coint_BD!$B$3:$AQ$1079,AK$2+1)</f>
        <v>0</v>
      </c>
      <c r="AL1320" s="89">
        <f>VLOOKUP($AC1320,LS_Coint_BD!$B$3:$AQ$1079,AL$2)*$AD1320+VLOOKUP($AC1320,LS_Coint_BD!$B$3:$AQ$1079,AL$2+1)</f>
        <v>0</v>
      </c>
      <c r="AM1320" s="89">
        <f>VLOOKUP($AC1320,LS_Coint_BD!$B$3:$AQ$1079,AM$2)*$AD1320+VLOOKUP($AC1320,LS_Coint_BD!$B$3:$AQ$1079,AM$2+1)</f>
        <v>0</v>
      </c>
      <c r="AN1320" s="89">
        <f>VLOOKUP($AC1320,LS_Coint_BD!$B$3:$AQ$1079,AN$2)</f>
        <v>0</v>
      </c>
      <c r="AO1320" s="89">
        <f>VLOOKUP($AC1320,LS_Coint_BD!$B$3:$AQ$1079,AO$2)</f>
        <v>0</v>
      </c>
      <c r="AP1320" s="89">
        <f>VLOOKUP($AC1320,LS_Coint_BD!$B$3:$AQ$1079,AP$2)</f>
        <v>0</v>
      </c>
      <c r="AQ1320" s="89">
        <f>VLOOKUP($AC1320,LS_Coint_BD!$B$3:$AQ$1079,AQ$2)</f>
        <v>0</v>
      </c>
      <c r="AR1320" s="89">
        <f>VLOOKUP($AC1320,LS_Coint_BD!$B$3:$AQ$1079,AR$2)</f>
        <v>0</v>
      </c>
      <c r="AS1320" s="89">
        <f>VLOOKUP($AC1320,LS_Coint_BD!$B$3:$AQ$1079,AS$2)</f>
        <v>0</v>
      </c>
      <c r="AT1320" s="89">
        <f>VLOOKUP($AC1320,LS_Coint_BD!$B$3:$AQ$1079,AT$2)</f>
        <v>0</v>
      </c>
      <c r="AU1320" s="89">
        <f>VLOOKUP($AC1320,LS_Coint_BD!$B$3:$AQ$1079,AU$2)</f>
        <v>0</v>
      </c>
      <c r="AV1320" s="89">
        <f>VLOOKUP($AC1320,LS_Coint_BD!$B$3:$AQ$1079,AV$2)</f>
        <v>0</v>
      </c>
      <c r="AW1320" s="89">
        <f>VLOOKUP($AC1320,LS_Coint_BD!$B$3:$AQ$1079,AW$2)</f>
        <v>0</v>
      </c>
      <c r="AX1320" s="89">
        <f>VLOOKUP($AC1320,LS_Coint_BD!$B$3:$AQ$1079,AX$2)</f>
        <v>0</v>
      </c>
      <c r="AY1320" s="89">
        <f>VLOOKUP($AC1320,LS_Coint_BD!$B$3:$AQ$1079,AY$2)</f>
        <v>0</v>
      </c>
      <c r="AZ1320" s="89">
        <f>VLOOKUP($AC1320,LS_Coint_BD!$B$3:$AQ$1079,AZ$2)</f>
        <v>0</v>
      </c>
      <c r="BA1320" s="89">
        <f>VLOOKUP($AC1320,LS_Coint_BD!$B$3:$AQ$1079,BA$2)</f>
        <v>0</v>
      </c>
      <c r="BB1320" s="89">
        <f>VLOOKUP($AC1320,LS_Coint_BD!$B$3:$AQ$1079,BB$2)</f>
        <v>0</v>
      </c>
      <c r="BC1320" s="89">
        <f>VLOOKUP($AC1320,LS_Coint_BD!$B$3:$AQ$1079,BC$2)</f>
        <v>0</v>
      </c>
      <c r="BD1320" s="89">
        <f t="shared" si="963"/>
        <v>0</v>
      </c>
      <c r="BE1320" s="89">
        <f t="shared" si="964"/>
        <v>0</v>
      </c>
      <c r="BF1320" s="89">
        <f t="shared" si="965"/>
        <v>0</v>
      </c>
      <c r="BG1320" s="89">
        <f t="shared" si="966"/>
        <v>0</v>
      </c>
      <c r="BH1320" s="89">
        <f t="shared" si="967"/>
        <v>0</v>
      </c>
      <c r="BI1320" s="89">
        <f t="shared" si="968"/>
        <v>0</v>
      </c>
      <c r="BJ1320" s="89">
        <f t="shared" si="969"/>
        <v>0</v>
      </c>
      <c r="BK1320" s="89">
        <f t="shared" si="970"/>
        <v>0</v>
      </c>
      <c r="BL1320" s="89">
        <f t="shared" si="971"/>
        <v>0</v>
      </c>
      <c r="BM1320" s="89"/>
      <c r="BN1320" s="26" t="b">
        <f t="shared" si="972"/>
        <v>0</v>
      </c>
      <c r="BO1320" s="26" t="b">
        <f t="shared" si="973"/>
        <v>0</v>
      </c>
      <c r="BP1320" s="26" t="b">
        <f t="shared" si="974"/>
        <v>0</v>
      </c>
      <c r="BQ1320" s="26" t="b">
        <f t="shared" si="975"/>
        <v>0</v>
      </c>
      <c r="BR1320" s="26" t="b">
        <f t="shared" si="976"/>
        <v>0</v>
      </c>
      <c r="BS1320" s="26" t="b">
        <f t="shared" si="977"/>
        <v>0</v>
      </c>
      <c r="BT1320" s="26" t="b">
        <f t="shared" si="978"/>
        <v>0</v>
      </c>
      <c r="BU1320" s="26" t="b">
        <f t="shared" si="979"/>
        <v>0</v>
      </c>
    </row>
    <row r="1321" spans="2:73" ht="15" thickBot="1" x14ac:dyDescent="0.35">
      <c r="B1321" s="17">
        <f>VLOOKUP($AC1321,LS_Coint_BD!$B$3:$D$1079,2)</f>
        <v>0</v>
      </c>
      <c r="C1321" s="87">
        <f>VLOOKUP($AC1321,LS_Coint_BD!$B$3:$D$1079,3)</f>
        <v>0</v>
      </c>
      <c r="D1321" s="68">
        <f t="shared" si="939"/>
        <v>0</v>
      </c>
      <c r="E1321" s="65">
        <f t="shared" si="940"/>
        <v>0</v>
      </c>
      <c r="F1321" s="69">
        <f t="shared" si="941"/>
        <v>0</v>
      </c>
      <c r="G1321" s="68">
        <f t="shared" si="942"/>
        <v>0</v>
      </c>
      <c r="H1321" s="65">
        <f t="shared" si="943"/>
        <v>0</v>
      </c>
      <c r="I1321" s="69">
        <f t="shared" si="944"/>
        <v>0</v>
      </c>
      <c r="J1321" s="68">
        <f t="shared" si="945"/>
        <v>0</v>
      </c>
      <c r="K1321" s="65">
        <f t="shared" si="946"/>
        <v>0</v>
      </c>
      <c r="L1321" s="69">
        <f t="shared" si="947"/>
        <v>0</v>
      </c>
      <c r="M1321" s="68">
        <f t="shared" si="948"/>
        <v>0</v>
      </c>
      <c r="N1321" s="65">
        <f t="shared" si="949"/>
        <v>0</v>
      </c>
      <c r="O1321" s="69">
        <f t="shared" si="950"/>
        <v>0</v>
      </c>
      <c r="P1321" s="68">
        <f t="shared" si="951"/>
        <v>0</v>
      </c>
      <c r="Q1321" s="65">
        <f t="shared" si="952"/>
        <v>0</v>
      </c>
      <c r="R1321" s="69">
        <f t="shared" si="953"/>
        <v>0</v>
      </c>
      <c r="S1321" s="68">
        <f t="shared" si="954"/>
        <v>0</v>
      </c>
      <c r="T1321" s="65">
        <f t="shared" si="955"/>
        <v>0</v>
      </c>
      <c r="U1321" s="69">
        <f t="shared" si="956"/>
        <v>0</v>
      </c>
      <c r="V1321" s="68">
        <f t="shared" si="957"/>
        <v>0</v>
      </c>
      <c r="W1321" s="65">
        <f t="shared" si="958"/>
        <v>0</v>
      </c>
      <c r="X1321" s="69">
        <f t="shared" si="959"/>
        <v>0</v>
      </c>
      <c r="Y1321" s="68">
        <f t="shared" si="960"/>
        <v>0</v>
      </c>
      <c r="Z1321" s="65">
        <f t="shared" si="961"/>
        <v>0</v>
      </c>
      <c r="AA1321" s="69">
        <f t="shared" si="962"/>
        <v>0</v>
      </c>
      <c r="AB1321" s="98">
        <f>SUMIF(BN1321:BU1321,"VERDADEIRO",BN$3:$BU1320)</f>
        <v>0</v>
      </c>
      <c r="AC1321" s="97">
        <f t="shared" si="938"/>
        <v>1318</v>
      </c>
      <c r="AD1321" s="89">
        <f>RTD("tryd.rtdserver",,"COT",B1321,"ULT")</f>
        <v>0</v>
      </c>
      <c r="AE1321" s="89">
        <f>RTD("tryd.rtdserver",,"COT",C1321,"ULT")</f>
        <v>0</v>
      </c>
      <c r="AF1321" s="89">
        <f>VLOOKUP($AC1321,LS_Coint_BD!$B$3:$AQ$1079,AF$2)*$AD1321+VLOOKUP($AC1321,LS_Coint_BD!$B$3:$AQ$1079,AF$2+1)</f>
        <v>0</v>
      </c>
      <c r="AG1321" s="89">
        <f>VLOOKUP($AC1321,LS_Coint_BD!$B$3:$AQ$1079,AG$2)*$AD1321+VLOOKUP($AC1321,LS_Coint_BD!$B$3:$AQ$1079,AG$2+1)</f>
        <v>0</v>
      </c>
      <c r="AH1321" s="89">
        <f>VLOOKUP($AC1321,LS_Coint_BD!$B$3:$AQ$1079,AH$2)*$AD1321+VLOOKUP($AC1321,LS_Coint_BD!$B$3:$AQ$1079,AH$2+1)</f>
        <v>0</v>
      </c>
      <c r="AI1321" s="89">
        <f>VLOOKUP($AC1321,LS_Coint_BD!$B$3:$AQ$1079,AI$2)*$AD1321+VLOOKUP($AC1321,LS_Coint_BD!$B$3:$AQ$1079,AI$2+1)</f>
        <v>0</v>
      </c>
      <c r="AJ1321" s="89">
        <f>VLOOKUP($AC1321,LS_Coint_BD!$B$3:$AQ$1079,AJ$2)*$AD1321+VLOOKUP($AC1321,LS_Coint_BD!$B$3:$AQ$1079,AJ$2+1)</f>
        <v>0</v>
      </c>
      <c r="AK1321" s="89">
        <f>VLOOKUP($AC1321,LS_Coint_BD!$B$3:$AQ$1079,AK$2)*$AD1321+VLOOKUP($AC1321,LS_Coint_BD!$B$3:$AQ$1079,AK$2+1)</f>
        <v>0</v>
      </c>
      <c r="AL1321" s="89">
        <f>VLOOKUP($AC1321,LS_Coint_BD!$B$3:$AQ$1079,AL$2)*$AD1321+VLOOKUP($AC1321,LS_Coint_BD!$B$3:$AQ$1079,AL$2+1)</f>
        <v>0</v>
      </c>
      <c r="AM1321" s="89">
        <f>VLOOKUP($AC1321,LS_Coint_BD!$B$3:$AQ$1079,AM$2)*$AD1321+VLOOKUP($AC1321,LS_Coint_BD!$B$3:$AQ$1079,AM$2+1)</f>
        <v>0</v>
      </c>
      <c r="AN1321" s="89">
        <f>VLOOKUP($AC1321,LS_Coint_BD!$B$3:$AQ$1079,AN$2)</f>
        <v>0</v>
      </c>
      <c r="AO1321" s="89">
        <f>VLOOKUP($AC1321,LS_Coint_BD!$B$3:$AQ$1079,AO$2)</f>
        <v>0</v>
      </c>
      <c r="AP1321" s="89">
        <f>VLOOKUP($AC1321,LS_Coint_BD!$B$3:$AQ$1079,AP$2)</f>
        <v>0</v>
      </c>
      <c r="AQ1321" s="89">
        <f>VLOOKUP($AC1321,LS_Coint_BD!$B$3:$AQ$1079,AQ$2)</f>
        <v>0</v>
      </c>
      <c r="AR1321" s="89">
        <f>VLOOKUP($AC1321,LS_Coint_BD!$B$3:$AQ$1079,AR$2)</f>
        <v>0</v>
      </c>
      <c r="AS1321" s="89">
        <f>VLOOKUP($AC1321,LS_Coint_BD!$B$3:$AQ$1079,AS$2)</f>
        <v>0</v>
      </c>
      <c r="AT1321" s="89">
        <f>VLOOKUP($AC1321,LS_Coint_BD!$B$3:$AQ$1079,AT$2)</f>
        <v>0</v>
      </c>
      <c r="AU1321" s="89">
        <f>VLOOKUP($AC1321,LS_Coint_BD!$B$3:$AQ$1079,AU$2)</f>
        <v>0</v>
      </c>
      <c r="AV1321" s="89">
        <f>VLOOKUP($AC1321,LS_Coint_BD!$B$3:$AQ$1079,AV$2)</f>
        <v>0</v>
      </c>
      <c r="AW1321" s="89">
        <f>VLOOKUP($AC1321,LS_Coint_BD!$B$3:$AQ$1079,AW$2)</f>
        <v>0</v>
      </c>
      <c r="AX1321" s="89">
        <f>VLOOKUP($AC1321,LS_Coint_BD!$B$3:$AQ$1079,AX$2)</f>
        <v>0</v>
      </c>
      <c r="AY1321" s="89">
        <f>VLOOKUP($AC1321,LS_Coint_BD!$B$3:$AQ$1079,AY$2)</f>
        <v>0</v>
      </c>
      <c r="AZ1321" s="89">
        <f>VLOOKUP($AC1321,LS_Coint_BD!$B$3:$AQ$1079,AZ$2)</f>
        <v>0</v>
      </c>
      <c r="BA1321" s="89">
        <f>VLOOKUP($AC1321,LS_Coint_BD!$B$3:$AQ$1079,BA$2)</f>
        <v>0</v>
      </c>
      <c r="BB1321" s="89">
        <f>VLOOKUP($AC1321,LS_Coint_BD!$B$3:$AQ$1079,BB$2)</f>
        <v>0</v>
      </c>
      <c r="BC1321" s="89">
        <f>VLOOKUP($AC1321,LS_Coint_BD!$B$3:$AQ$1079,BC$2)</f>
        <v>0</v>
      </c>
      <c r="BD1321" s="89">
        <f t="shared" si="963"/>
        <v>0</v>
      </c>
      <c r="BE1321" s="89">
        <f t="shared" si="964"/>
        <v>0</v>
      </c>
      <c r="BF1321" s="89">
        <f t="shared" si="965"/>
        <v>0</v>
      </c>
      <c r="BG1321" s="89">
        <f t="shared" si="966"/>
        <v>0</v>
      </c>
      <c r="BH1321" s="89">
        <f t="shared" si="967"/>
        <v>0</v>
      </c>
      <c r="BI1321" s="89">
        <f t="shared" si="968"/>
        <v>0</v>
      </c>
      <c r="BJ1321" s="89">
        <f t="shared" si="969"/>
        <v>0</v>
      </c>
      <c r="BK1321" s="89">
        <f t="shared" si="970"/>
        <v>0</v>
      </c>
      <c r="BL1321" s="89">
        <f t="shared" si="971"/>
        <v>0</v>
      </c>
      <c r="BM1321" s="89"/>
      <c r="BN1321" s="26" t="b">
        <f t="shared" si="972"/>
        <v>0</v>
      </c>
      <c r="BO1321" s="26" t="b">
        <f t="shared" si="973"/>
        <v>0</v>
      </c>
      <c r="BP1321" s="26" t="b">
        <f t="shared" si="974"/>
        <v>0</v>
      </c>
      <c r="BQ1321" s="26" t="b">
        <f t="shared" si="975"/>
        <v>0</v>
      </c>
      <c r="BR1321" s="26" t="b">
        <f t="shared" si="976"/>
        <v>0</v>
      </c>
      <c r="BS1321" s="26" t="b">
        <f t="shared" si="977"/>
        <v>0</v>
      </c>
      <c r="BT1321" s="26" t="b">
        <f t="shared" si="978"/>
        <v>0</v>
      </c>
      <c r="BU1321" s="26" t="b">
        <f t="shared" si="979"/>
        <v>0</v>
      </c>
    </row>
    <row r="1322" spans="2:73" ht="15" thickBot="1" x14ac:dyDescent="0.35">
      <c r="B1322" s="17">
        <f>VLOOKUP($AC1322,LS_Coint_BD!$B$3:$D$1079,2)</f>
        <v>0</v>
      </c>
      <c r="C1322" s="87">
        <f>VLOOKUP($AC1322,LS_Coint_BD!$B$3:$D$1079,3)</f>
        <v>0</v>
      </c>
      <c r="D1322" s="68">
        <f t="shared" si="939"/>
        <v>0</v>
      </c>
      <c r="E1322" s="65">
        <f t="shared" si="940"/>
        <v>0</v>
      </c>
      <c r="F1322" s="69">
        <f t="shared" si="941"/>
        <v>0</v>
      </c>
      <c r="G1322" s="68">
        <f t="shared" si="942"/>
        <v>0</v>
      </c>
      <c r="H1322" s="65">
        <f t="shared" si="943"/>
        <v>0</v>
      </c>
      <c r="I1322" s="69">
        <f t="shared" si="944"/>
        <v>0</v>
      </c>
      <c r="J1322" s="68">
        <f t="shared" si="945"/>
        <v>0</v>
      </c>
      <c r="K1322" s="65">
        <f t="shared" si="946"/>
        <v>0</v>
      </c>
      <c r="L1322" s="69">
        <f t="shared" si="947"/>
        <v>0</v>
      </c>
      <c r="M1322" s="68">
        <f t="shared" si="948"/>
        <v>0</v>
      </c>
      <c r="N1322" s="65">
        <f t="shared" si="949"/>
        <v>0</v>
      </c>
      <c r="O1322" s="69">
        <f t="shared" si="950"/>
        <v>0</v>
      </c>
      <c r="P1322" s="68">
        <f t="shared" si="951"/>
        <v>0</v>
      </c>
      <c r="Q1322" s="65">
        <f t="shared" si="952"/>
        <v>0</v>
      </c>
      <c r="R1322" s="69">
        <f t="shared" si="953"/>
        <v>0</v>
      </c>
      <c r="S1322" s="68">
        <f t="shared" si="954"/>
        <v>0</v>
      </c>
      <c r="T1322" s="65">
        <f t="shared" si="955"/>
        <v>0</v>
      </c>
      <c r="U1322" s="69">
        <f t="shared" si="956"/>
        <v>0</v>
      </c>
      <c r="V1322" s="68">
        <f t="shared" si="957"/>
        <v>0</v>
      </c>
      <c r="W1322" s="65">
        <f t="shared" si="958"/>
        <v>0</v>
      </c>
      <c r="X1322" s="69">
        <f t="shared" si="959"/>
        <v>0</v>
      </c>
      <c r="Y1322" s="68">
        <f t="shared" si="960"/>
        <v>0</v>
      </c>
      <c r="Z1322" s="65">
        <f t="shared" si="961"/>
        <v>0</v>
      </c>
      <c r="AA1322" s="69">
        <f t="shared" si="962"/>
        <v>0</v>
      </c>
      <c r="AB1322" s="98">
        <f>SUMIF(BN1322:BU1322,"VERDADEIRO",BN$3:$BU1321)</f>
        <v>0</v>
      </c>
      <c r="AC1322" s="97">
        <f t="shared" si="938"/>
        <v>1319</v>
      </c>
      <c r="AD1322" s="89">
        <f>RTD("tryd.rtdserver",,"COT",B1322,"ULT")</f>
        <v>0</v>
      </c>
      <c r="AE1322" s="89">
        <f>RTD("tryd.rtdserver",,"COT",C1322,"ULT")</f>
        <v>0</v>
      </c>
      <c r="AF1322" s="89">
        <f>VLOOKUP($AC1322,LS_Coint_BD!$B$3:$AQ$1079,AF$2)*$AD1322+VLOOKUP($AC1322,LS_Coint_BD!$B$3:$AQ$1079,AF$2+1)</f>
        <v>0</v>
      </c>
      <c r="AG1322" s="89">
        <f>VLOOKUP($AC1322,LS_Coint_BD!$B$3:$AQ$1079,AG$2)*$AD1322+VLOOKUP($AC1322,LS_Coint_BD!$B$3:$AQ$1079,AG$2+1)</f>
        <v>0</v>
      </c>
      <c r="AH1322" s="89">
        <f>VLOOKUP($AC1322,LS_Coint_BD!$B$3:$AQ$1079,AH$2)*$AD1322+VLOOKUP($AC1322,LS_Coint_BD!$B$3:$AQ$1079,AH$2+1)</f>
        <v>0</v>
      </c>
      <c r="AI1322" s="89">
        <f>VLOOKUP($AC1322,LS_Coint_BD!$B$3:$AQ$1079,AI$2)*$AD1322+VLOOKUP($AC1322,LS_Coint_BD!$B$3:$AQ$1079,AI$2+1)</f>
        <v>0</v>
      </c>
      <c r="AJ1322" s="89">
        <f>VLOOKUP($AC1322,LS_Coint_BD!$B$3:$AQ$1079,AJ$2)*$AD1322+VLOOKUP($AC1322,LS_Coint_BD!$B$3:$AQ$1079,AJ$2+1)</f>
        <v>0</v>
      </c>
      <c r="AK1322" s="89">
        <f>VLOOKUP($AC1322,LS_Coint_BD!$B$3:$AQ$1079,AK$2)*$AD1322+VLOOKUP($AC1322,LS_Coint_BD!$B$3:$AQ$1079,AK$2+1)</f>
        <v>0</v>
      </c>
      <c r="AL1322" s="89">
        <f>VLOOKUP($AC1322,LS_Coint_BD!$B$3:$AQ$1079,AL$2)*$AD1322+VLOOKUP($AC1322,LS_Coint_BD!$B$3:$AQ$1079,AL$2+1)</f>
        <v>0</v>
      </c>
      <c r="AM1322" s="89">
        <f>VLOOKUP($AC1322,LS_Coint_BD!$B$3:$AQ$1079,AM$2)*$AD1322+VLOOKUP($AC1322,LS_Coint_BD!$B$3:$AQ$1079,AM$2+1)</f>
        <v>0</v>
      </c>
      <c r="AN1322" s="89">
        <f>VLOOKUP($AC1322,LS_Coint_BD!$B$3:$AQ$1079,AN$2)</f>
        <v>0</v>
      </c>
      <c r="AO1322" s="89">
        <f>VLOOKUP($AC1322,LS_Coint_BD!$B$3:$AQ$1079,AO$2)</f>
        <v>0</v>
      </c>
      <c r="AP1322" s="89">
        <f>VLOOKUP($AC1322,LS_Coint_BD!$B$3:$AQ$1079,AP$2)</f>
        <v>0</v>
      </c>
      <c r="AQ1322" s="89">
        <f>VLOOKUP($AC1322,LS_Coint_BD!$B$3:$AQ$1079,AQ$2)</f>
        <v>0</v>
      </c>
      <c r="AR1322" s="89">
        <f>VLOOKUP($AC1322,LS_Coint_BD!$B$3:$AQ$1079,AR$2)</f>
        <v>0</v>
      </c>
      <c r="AS1322" s="89">
        <f>VLOOKUP($AC1322,LS_Coint_BD!$B$3:$AQ$1079,AS$2)</f>
        <v>0</v>
      </c>
      <c r="AT1322" s="89">
        <f>VLOOKUP($AC1322,LS_Coint_BD!$B$3:$AQ$1079,AT$2)</f>
        <v>0</v>
      </c>
      <c r="AU1322" s="89">
        <f>VLOOKUP($AC1322,LS_Coint_BD!$B$3:$AQ$1079,AU$2)</f>
        <v>0</v>
      </c>
      <c r="AV1322" s="89">
        <f>VLOOKUP($AC1322,LS_Coint_BD!$B$3:$AQ$1079,AV$2)</f>
        <v>0</v>
      </c>
      <c r="AW1322" s="89">
        <f>VLOOKUP($AC1322,LS_Coint_BD!$B$3:$AQ$1079,AW$2)</f>
        <v>0</v>
      </c>
      <c r="AX1322" s="89">
        <f>VLOOKUP($AC1322,LS_Coint_BD!$B$3:$AQ$1079,AX$2)</f>
        <v>0</v>
      </c>
      <c r="AY1322" s="89">
        <f>VLOOKUP($AC1322,LS_Coint_BD!$B$3:$AQ$1079,AY$2)</f>
        <v>0</v>
      </c>
      <c r="AZ1322" s="89">
        <f>VLOOKUP($AC1322,LS_Coint_BD!$B$3:$AQ$1079,AZ$2)</f>
        <v>0</v>
      </c>
      <c r="BA1322" s="89">
        <f>VLOOKUP($AC1322,LS_Coint_BD!$B$3:$AQ$1079,BA$2)</f>
        <v>0</v>
      </c>
      <c r="BB1322" s="89">
        <f>VLOOKUP($AC1322,LS_Coint_BD!$B$3:$AQ$1079,BB$2)</f>
        <v>0</v>
      </c>
      <c r="BC1322" s="89">
        <f>VLOOKUP($AC1322,LS_Coint_BD!$B$3:$AQ$1079,BC$2)</f>
        <v>0</v>
      </c>
      <c r="BD1322" s="89">
        <f t="shared" si="963"/>
        <v>0</v>
      </c>
      <c r="BE1322" s="89">
        <f t="shared" si="964"/>
        <v>0</v>
      </c>
      <c r="BF1322" s="89">
        <f t="shared" si="965"/>
        <v>0</v>
      </c>
      <c r="BG1322" s="89">
        <f t="shared" si="966"/>
        <v>0</v>
      </c>
      <c r="BH1322" s="89">
        <f t="shared" si="967"/>
        <v>0</v>
      </c>
      <c r="BI1322" s="89">
        <f t="shared" si="968"/>
        <v>0</v>
      </c>
      <c r="BJ1322" s="89">
        <f t="shared" si="969"/>
        <v>0</v>
      </c>
      <c r="BK1322" s="89">
        <f t="shared" si="970"/>
        <v>0</v>
      </c>
      <c r="BL1322" s="89">
        <f t="shared" si="971"/>
        <v>0</v>
      </c>
      <c r="BM1322" s="89"/>
      <c r="BN1322" s="26" t="b">
        <f t="shared" si="972"/>
        <v>0</v>
      </c>
      <c r="BO1322" s="26" t="b">
        <f t="shared" si="973"/>
        <v>0</v>
      </c>
      <c r="BP1322" s="26" t="b">
        <f t="shared" si="974"/>
        <v>0</v>
      </c>
      <c r="BQ1322" s="26" t="b">
        <f t="shared" si="975"/>
        <v>0</v>
      </c>
      <c r="BR1322" s="26" t="b">
        <f t="shared" si="976"/>
        <v>0</v>
      </c>
      <c r="BS1322" s="26" t="b">
        <f t="shared" si="977"/>
        <v>0</v>
      </c>
      <c r="BT1322" s="26" t="b">
        <f t="shared" si="978"/>
        <v>0</v>
      </c>
      <c r="BU1322" s="26" t="b">
        <f t="shared" si="979"/>
        <v>0</v>
      </c>
    </row>
    <row r="1323" spans="2:73" ht="15" thickBot="1" x14ac:dyDescent="0.35">
      <c r="B1323" s="17">
        <f>VLOOKUP($AC1323,LS_Coint_BD!$B$3:$D$1079,2)</f>
        <v>0</v>
      </c>
      <c r="C1323" s="87">
        <f>VLOOKUP($AC1323,LS_Coint_BD!$B$3:$D$1079,3)</f>
        <v>0</v>
      </c>
      <c r="D1323" s="68">
        <f t="shared" si="939"/>
        <v>0</v>
      </c>
      <c r="E1323" s="65">
        <f t="shared" si="940"/>
        <v>0</v>
      </c>
      <c r="F1323" s="69">
        <f t="shared" si="941"/>
        <v>0</v>
      </c>
      <c r="G1323" s="68">
        <f t="shared" si="942"/>
        <v>0</v>
      </c>
      <c r="H1323" s="65">
        <f t="shared" si="943"/>
        <v>0</v>
      </c>
      <c r="I1323" s="69">
        <f t="shared" si="944"/>
        <v>0</v>
      </c>
      <c r="J1323" s="68">
        <f t="shared" si="945"/>
        <v>0</v>
      </c>
      <c r="K1323" s="65">
        <f t="shared" si="946"/>
        <v>0</v>
      </c>
      <c r="L1323" s="69">
        <f t="shared" si="947"/>
        <v>0</v>
      </c>
      <c r="M1323" s="68">
        <f t="shared" si="948"/>
        <v>0</v>
      </c>
      <c r="N1323" s="65">
        <f t="shared" si="949"/>
        <v>0</v>
      </c>
      <c r="O1323" s="69">
        <f t="shared" si="950"/>
        <v>0</v>
      </c>
      <c r="P1323" s="68">
        <f t="shared" si="951"/>
        <v>0</v>
      </c>
      <c r="Q1323" s="65">
        <f t="shared" si="952"/>
        <v>0</v>
      </c>
      <c r="R1323" s="69">
        <f t="shared" si="953"/>
        <v>0</v>
      </c>
      <c r="S1323" s="68">
        <f t="shared" si="954"/>
        <v>0</v>
      </c>
      <c r="T1323" s="65">
        <f t="shared" si="955"/>
        <v>0</v>
      </c>
      <c r="U1323" s="69">
        <f t="shared" si="956"/>
        <v>0</v>
      </c>
      <c r="V1323" s="68">
        <f t="shared" si="957"/>
        <v>0</v>
      </c>
      <c r="W1323" s="65">
        <f t="shared" si="958"/>
        <v>0</v>
      </c>
      <c r="X1323" s="69">
        <f t="shared" si="959"/>
        <v>0</v>
      </c>
      <c r="Y1323" s="68">
        <f t="shared" si="960"/>
        <v>0</v>
      </c>
      <c r="Z1323" s="65">
        <f t="shared" si="961"/>
        <v>0</v>
      </c>
      <c r="AA1323" s="69">
        <f t="shared" si="962"/>
        <v>0</v>
      </c>
      <c r="AB1323" s="98">
        <f>SUMIF(BN1323:BU1323,"VERDADEIRO",BN$3:$BU1322)</f>
        <v>0</v>
      </c>
      <c r="AC1323" s="97">
        <f t="shared" si="938"/>
        <v>1320</v>
      </c>
      <c r="AD1323" s="89">
        <f>RTD("tryd.rtdserver",,"COT",B1323,"ULT")</f>
        <v>0</v>
      </c>
      <c r="AE1323" s="89">
        <f>RTD("tryd.rtdserver",,"COT",C1323,"ULT")</f>
        <v>0</v>
      </c>
      <c r="AF1323" s="89">
        <f>VLOOKUP($AC1323,LS_Coint_BD!$B$3:$AQ$1079,AF$2)*$AD1323+VLOOKUP($AC1323,LS_Coint_BD!$B$3:$AQ$1079,AF$2+1)</f>
        <v>0</v>
      </c>
      <c r="AG1323" s="89">
        <f>VLOOKUP($AC1323,LS_Coint_BD!$B$3:$AQ$1079,AG$2)*$AD1323+VLOOKUP($AC1323,LS_Coint_BD!$B$3:$AQ$1079,AG$2+1)</f>
        <v>0</v>
      </c>
      <c r="AH1323" s="89">
        <f>VLOOKUP($AC1323,LS_Coint_BD!$B$3:$AQ$1079,AH$2)*$AD1323+VLOOKUP($AC1323,LS_Coint_BD!$B$3:$AQ$1079,AH$2+1)</f>
        <v>0</v>
      </c>
      <c r="AI1323" s="89">
        <f>VLOOKUP($AC1323,LS_Coint_BD!$B$3:$AQ$1079,AI$2)*$AD1323+VLOOKUP($AC1323,LS_Coint_BD!$B$3:$AQ$1079,AI$2+1)</f>
        <v>0</v>
      </c>
      <c r="AJ1323" s="89">
        <f>VLOOKUP($AC1323,LS_Coint_BD!$B$3:$AQ$1079,AJ$2)*$AD1323+VLOOKUP($AC1323,LS_Coint_BD!$B$3:$AQ$1079,AJ$2+1)</f>
        <v>0</v>
      </c>
      <c r="AK1323" s="89">
        <f>VLOOKUP($AC1323,LS_Coint_BD!$B$3:$AQ$1079,AK$2)*$AD1323+VLOOKUP($AC1323,LS_Coint_BD!$B$3:$AQ$1079,AK$2+1)</f>
        <v>0</v>
      </c>
      <c r="AL1323" s="89">
        <f>VLOOKUP($AC1323,LS_Coint_BD!$B$3:$AQ$1079,AL$2)*$AD1323+VLOOKUP($AC1323,LS_Coint_BD!$B$3:$AQ$1079,AL$2+1)</f>
        <v>0</v>
      </c>
      <c r="AM1323" s="89">
        <f>VLOOKUP($AC1323,LS_Coint_BD!$B$3:$AQ$1079,AM$2)*$AD1323+VLOOKUP($AC1323,LS_Coint_BD!$B$3:$AQ$1079,AM$2+1)</f>
        <v>0</v>
      </c>
      <c r="AN1323" s="89">
        <f>VLOOKUP($AC1323,LS_Coint_BD!$B$3:$AQ$1079,AN$2)</f>
        <v>0</v>
      </c>
      <c r="AO1323" s="89">
        <f>VLOOKUP($AC1323,LS_Coint_BD!$B$3:$AQ$1079,AO$2)</f>
        <v>0</v>
      </c>
      <c r="AP1323" s="89">
        <f>VLOOKUP($AC1323,LS_Coint_BD!$B$3:$AQ$1079,AP$2)</f>
        <v>0</v>
      </c>
      <c r="AQ1323" s="89">
        <f>VLOOKUP($AC1323,LS_Coint_BD!$B$3:$AQ$1079,AQ$2)</f>
        <v>0</v>
      </c>
      <c r="AR1323" s="89">
        <f>VLOOKUP($AC1323,LS_Coint_BD!$B$3:$AQ$1079,AR$2)</f>
        <v>0</v>
      </c>
      <c r="AS1323" s="89">
        <f>VLOOKUP($AC1323,LS_Coint_BD!$B$3:$AQ$1079,AS$2)</f>
        <v>0</v>
      </c>
      <c r="AT1323" s="89">
        <f>VLOOKUP($AC1323,LS_Coint_BD!$B$3:$AQ$1079,AT$2)</f>
        <v>0</v>
      </c>
      <c r="AU1323" s="89">
        <f>VLOOKUP($AC1323,LS_Coint_BD!$B$3:$AQ$1079,AU$2)</f>
        <v>0</v>
      </c>
      <c r="AV1323" s="89">
        <f>VLOOKUP($AC1323,LS_Coint_BD!$B$3:$AQ$1079,AV$2)</f>
        <v>0</v>
      </c>
      <c r="AW1323" s="89">
        <f>VLOOKUP($AC1323,LS_Coint_BD!$B$3:$AQ$1079,AW$2)</f>
        <v>0</v>
      </c>
      <c r="AX1323" s="89">
        <f>VLOOKUP($AC1323,LS_Coint_BD!$B$3:$AQ$1079,AX$2)</f>
        <v>0</v>
      </c>
      <c r="AY1323" s="89">
        <f>VLOOKUP($AC1323,LS_Coint_BD!$B$3:$AQ$1079,AY$2)</f>
        <v>0</v>
      </c>
      <c r="AZ1323" s="89">
        <f>VLOOKUP($AC1323,LS_Coint_BD!$B$3:$AQ$1079,AZ$2)</f>
        <v>0</v>
      </c>
      <c r="BA1323" s="89">
        <f>VLOOKUP($AC1323,LS_Coint_BD!$B$3:$AQ$1079,BA$2)</f>
        <v>0</v>
      </c>
      <c r="BB1323" s="89">
        <f>VLOOKUP($AC1323,LS_Coint_BD!$B$3:$AQ$1079,BB$2)</f>
        <v>0</v>
      </c>
      <c r="BC1323" s="89">
        <f>VLOOKUP($AC1323,LS_Coint_BD!$B$3:$AQ$1079,BC$2)</f>
        <v>0</v>
      </c>
      <c r="BD1323" s="89">
        <f t="shared" si="963"/>
        <v>0</v>
      </c>
      <c r="BE1323" s="89">
        <f t="shared" si="964"/>
        <v>0</v>
      </c>
      <c r="BF1323" s="89">
        <f t="shared" si="965"/>
        <v>0</v>
      </c>
      <c r="BG1323" s="89">
        <f t="shared" si="966"/>
        <v>0</v>
      </c>
      <c r="BH1323" s="89">
        <f t="shared" si="967"/>
        <v>0</v>
      </c>
      <c r="BI1323" s="89">
        <f t="shared" si="968"/>
        <v>0</v>
      </c>
      <c r="BJ1323" s="89">
        <f t="shared" si="969"/>
        <v>0</v>
      </c>
      <c r="BK1323" s="89">
        <f t="shared" si="970"/>
        <v>0</v>
      </c>
      <c r="BL1323" s="89">
        <f t="shared" si="971"/>
        <v>0</v>
      </c>
      <c r="BM1323" s="89"/>
      <c r="BN1323" s="26" t="b">
        <f t="shared" si="972"/>
        <v>0</v>
      </c>
      <c r="BO1323" s="26" t="b">
        <f t="shared" si="973"/>
        <v>0</v>
      </c>
      <c r="BP1323" s="26" t="b">
        <f t="shared" si="974"/>
        <v>0</v>
      </c>
      <c r="BQ1323" s="26" t="b">
        <f t="shared" si="975"/>
        <v>0</v>
      </c>
      <c r="BR1323" s="26" t="b">
        <f t="shared" si="976"/>
        <v>0</v>
      </c>
      <c r="BS1323" s="26" t="b">
        <f t="shared" si="977"/>
        <v>0</v>
      </c>
      <c r="BT1323" s="26" t="b">
        <f t="shared" si="978"/>
        <v>0</v>
      </c>
      <c r="BU1323" s="26" t="b">
        <f t="shared" si="979"/>
        <v>0</v>
      </c>
    </row>
    <row r="1324" spans="2:73" ht="15" thickBot="1" x14ac:dyDescent="0.35">
      <c r="B1324" s="17">
        <f>VLOOKUP($AC1324,LS_Coint_BD!$B$3:$D$1079,2)</f>
        <v>0</v>
      </c>
      <c r="C1324" s="87">
        <f>VLOOKUP($AC1324,LS_Coint_BD!$B$3:$D$1079,3)</f>
        <v>0</v>
      </c>
      <c r="D1324" s="68">
        <f t="shared" si="939"/>
        <v>0</v>
      </c>
      <c r="E1324" s="65">
        <f t="shared" si="940"/>
        <v>0</v>
      </c>
      <c r="F1324" s="69">
        <f t="shared" si="941"/>
        <v>0</v>
      </c>
      <c r="G1324" s="68">
        <f t="shared" si="942"/>
        <v>0</v>
      </c>
      <c r="H1324" s="65">
        <f t="shared" si="943"/>
        <v>0</v>
      </c>
      <c r="I1324" s="69">
        <f t="shared" si="944"/>
        <v>0</v>
      </c>
      <c r="J1324" s="68">
        <f t="shared" si="945"/>
        <v>0</v>
      </c>
      <c r="K1324" s="65">
        <f t="shared" si="946"/>
        <v>0</v>
      </c>
      <c r="L1324" s="69">
        <f t="shared" si="947"/>
        <v>0</v>
      </c>
      <c r="M1324" s="68">
        <f t="shared" si="948"/>
        <v>0</v>
      </c>
      <c r="N1324" s="65">
        <f t="shared" si="949"/>
        <v>0</v>
      </c>
      <c r="O1324" s="69">
        <f t="shared" si="950"/>
        <v>0</v>
      </c>
      <c r="P1324" s="68">
        <f t="shared" si="951"/>
        <v>0</v>
      </c>
      <c r="Q1324" s="65">
        <f t="shared" si="952"/>
        <v>0</v>
      </c>
      <c r="R1324" s="69">
        <f t="shared" si="953"/>
        <v>0</v>
      </c>
      <c r="S1324" s="68">
        <f t="shared" si="954"/>
        <v>0</v>
      </c>
      <c r="T1324" s="65">
        <f t="shared" si="955"/>
        <v>0</v>
      </c>
      <c r="U1324" s="69">
        <f t="shared" si="956"/>
        <v>0</v>
      </c>
      <c r="V1324" s="68">
        <f t="shared" si="957"/>
        <v>0</v>
      </c>
      <c r="W1324" s="65">
        <f t="shared" si="958"/>
        <v>0</v>
      </c>
      <c r="X1324" s="69">
        <f t="shared" si="959"/>
        <v>0</v>
      </c>
      <c r="Y1324" s="68">
        <f t="shared" si="960"/>
        <v>0</v>
      </c>
      <c r="Z1324" s="65">
        <f t="shared" si="961"/>
        <v>0</v>
      </c>
      <c r="AA1324" s="69">
        <f t="shared" si="962"/>
        <v>0</v>
      </c>
      <c r="AB1324" s="98">
        <f>SUMIF(BN1324:BU1324,"VERDADEIRO",BN$3:$BU1323)</f>
        <v>0</v>
      </c>
      <c r="AC1324" s="97">
        <f t="shared" si="938"/>
        <v>1321</v>
      </c>
      <c r="AD1324" s="89">
        <f>RTD("tryd.rtdserver",,"COT",B1324,"ULT")</f>
        <v>0</v>
      </c>
      <c r="AE1324" s="89">
        <f>RTD("tryd.rtdserver",,"COT",C1324,"ULT")</f>
        <v>0</v>
      </c>
      <c r="AF1324" s="89">
        <f>VLOOKUP($AC1324,LS_Coint_BD!$B$3:$AQ$1079,AF$2)*$AD1324+VLOOKUP($AC1324,LS_Coint_BD!$B$3:$AQ$1079,AF$2+1)</f>
        <v>0</v>
      </c>
      <c r="AG1324" s="89">
        <f>VLOOKUP($AC1324,LS_Coint_BD!$B$3:$AQ$1079,AG$2)*$AD1324+VLOOKUP($AC1324,LS_Coint_BD!$B$3:$AQ$1079,AG$2+1)</f>
        <v>0</v>
      </c>
      <c r="AH1324" s="89">
        <f>VLOOKUP($AC1324,LS_Coint_BD!$B$3:$AQ$1079,AH$2)*$AD1324+VLOOKUP($AC1324,LS_Coint_BD!$B$3:$AQ$1079,AH$2+1)</f>
        <v>0</v>
      </c>
      <c r="AI1324" s="89">
        <f>VLOOKUP($AC1324,LS_Coint_BD!$B$3:$AQ$1079,AI$2)*$AD1324+VLOOKUP($AC1324,LS_Coint_BD!$B$3:$AQ$1079,AI$2+1)</f>
        <v>0</v>
      </c>
      <c r="AJ1324" s="89">
        <f>VLOOKUP($AC1324,LS_Coint_BD!$B$3:$AQ$1079,AJ$2)*$AD1324+VLOOKUP($AC1324,LS_Coint_BD!$B$3:$AQ$1079,AJ$2+1)</f>
        <v>0</v>
      </c>
      <c r="AK1324" s="89">
        <f>VLOOKUP($AC1324,LS_Coint_BD!$B$3:$AQ$1079,AK$2)*$AD1324+VLOOKUP($AC1324,LS_Coint_BD!$B$3:$AQ$1079,AK$2+1)</f>
        <v>0</v>
      </c>
      <c r="AL1324" s="89">
        <f>VLOOKUP($AC1324,LS_Coint_BD!$B$3:$AQ$1079,AL$2)*$AD1324+VLOOKUP($AC1324,LS_Coint_BD!$B$3:$AQ$1079,AL$2+1)</f>
        <v>0</v>
      </c>
      <c r="AM1324" s="89">
        <f>VLOOKUP($AC1324,LS_Coint_BD!$B$3:$AQ$1079,AM$2)*$AD1324+VLOOKUP($AC1324,LS_Coint_BD!$B$3:$AQ$1079,AM$2+1)</f>
        <v>0</v>
      </c>
      <c r="AN1324" s="89">
        <f>VLOOKUP($AC1324,LS_Coint_BD!$B$3:$AQ$1079,AN$2)</f>
        <v>0</v>
      </c>
      <c r="AO1324" s="89">
        <f>VLOOKUP($AC1324,LS_Coint_BD!$B$3:$AQ$1079,AO$2)</f>
        <v>0</v>
      </c>
      <c r="AP1324" s="89">
        <f>VLOOKUP($AC1324,LS_Coint_BD!$B$3:$AQ$1079,AP$2)</f>
        <v>0</v>
      </c>
      <c r="AQ1324" s="89">
        <f>VLOOKUP($AC1324,LS_Coint_BD!$B$3:$AQ$1079,AQ$2)</f>
        <v>0</v>
      </c>
      <c r="AR1324" s="89">
        <f>VLOOKUP($AC1324,LS_Coint_BD!$B$3:$AQ$1079,AR$2)</f>
        <v>0</v>
      </c>
      <c r="AS1324" s="89">
        <f>VLOOKUP($AC1324,LS_Coint_BD!$B$3:$AQ$1079,AS$2)</f>
        <v>0</v>
      </c>
      <c r="AT1324" s="89">
        <f>VLOOKUP($AC1324,LS_Coint_BD!$B$3:$AQ$1079,AT$2)</f>
        <v>0</v>
      </c>
      <c r="AU1324" s="89">
        <f>VLOOKUP($AC1324,LS_Coint_BD!$B$3:$AQ$1079,AU$2)</f>
        <v>0</v>
      </c>
      <c r="AV1324" s="89">
        <f>VLOOKUP($AC1324,LS_Coint_BD!$B$3:$AQ$1079,AV$2)</f>
        <v>0</v>
      </c>
      <c r="AW1324" s="89">
        <f>VLOOKUP($AC1324,LS_Coint_BD!$B$3:$AQ$1079,AW$2)</f>
        <v>0</v>
      </c>
      <c r="AX1324" s="89">
        <f>VLOOKUP($AC1324,LS_Coint_BD!$B$3:$AQ$1079,AX$2)</f>
        <v>0</v>
      </c>
      <c r="AY1324" s="89">
        <f>VLOOKUP($AC1324,LS_Coint_BD!$B$3:$AQ$1079,AY$2)</f>
        <v>0</v>
      </c>
      <c r="AZ1324" s="89">
        <f>VLOOKUP($AC1324,LS_Coint_BD!$B$3:$AQ$1079,AZ$2)</f>
        <v>0</v>
      </c>
      <c r="BA1324" s="89">
        <f>VLOOKUP($AC1324,LS_Coint_BD!$B$3:$AQ$1079,BA$2)</f>
        <v>0</v>
      </c>
      <c r="BB1324" s="89">
        <f>VLOOKUP($AC1324,LS_Coint_BD!$B$3:$AQ$1079,BB$2)</f>
        <v>0</v>
      </c>
      <c r="BC1324" s="89">
        <f>VLOOKUP($AC1324,LS_Coint_BD!$B$3:$AQ$1079,BC$2)</f>
        <v>0</v>
      </c>
      <c r="BD1324" s="89">
        <f t="shared" si="963"/>
        <v>0</v>
      </c>
      <c r="BE1324" s="89">
        <f t="shared" si="964"/>
        <v>0</v>
      </c>
      <c r="BF1324" s="89">
        <f t="shared" si="965"/>
        <v>0</v>
      </c>
      <c r="BG1324" s="89">
        <f t="shared" si="966"/>
        <v>0</v>
      </c>
      <c r="BH1324" s="89">
        <f t="shared" si="967"/>
        <v>0</v>
      </c>
      <c r="BI1324" s="89">
        <f t="shared" si="968"/>
        <v>0</v>
      </c>
      <c r="BJ1324" s="89">
        <f t="shared" si="969"/>
        <v>0</v>
      </c>
      <c r="BK1324" s="89">
        <f t="shared" si="970"/>
        <v>0</v>
      </c>
      <c r="BL1324" s="89">
        <f t="shared" si="971"/>
        <v>0</v>
      </c>
      <c r="BM1324" s="89"/>
      <c r="BN1324" s="26" t="b">
        <f t="shared" si="972"/>
        <v>0</v>
      </c>
      <c r="BO1324" s="26" t="b">
        <f t="shared" si="973"/>
        <v>0</v>
      </c>
      <c r="BP1324" s="26" t="b">
        <f t="shared" si="974"/>
        <v>0</v>
      </c>
      <c r="BQ1324" s="26" t="b">
        <f t="shared" si="975"/>
        <v>0</v>
      </c>
      <c r="BR1324" s="26" t="b">
        <f t="shared" si="976"/>
        <v>0</v>
      </c>
      <c r="BS1324" s="26" t="b">
        <f t="shared" si="977"/>
        <v>0</v>
      </c>
      <c r="BT1324" s="26" t="b">
        <f t="shared" si="978"/>
        <v>0</v>
      </c>
      <c r="BU1324" s="26" t="b">
        <f t="shared" si="979"/>
        <v>0</v>
      </c>
    </row>
    <row r="1325" spans="2:73" ht="15" thickBot="1" x14ac:dyDescent="0.35">
      <c r="B1325" s="17">
        <f>VLOOKUP($AC1325,LS_Coint_BD!$B$3:$D$1079,2)</f>
        <v>0</v>
      </c>
      <c r="C1325" s="87">
        <f>VLOOKUP($AC1325,LS_Coint_BD!$B$3:$D$1079,3)</f>
        <v>0</v>
      </c>
      <c r="D1325" s="68">
        <f t="shared" si="939"/>
        <v>0</v>
      </c>
      <c r="E1325" s="65">
        <f t="shared" si="940"/>
        <v>0</v>
      </c>
      <c r="F1325" s="69">
        <f t="shared" si="941"/>
        <v>0</v>
      </c>
      <c r="G1325" s="68">
        <f t="shared" si="942"/>
        <v>0</v>
      </c>
      <c r="H1325" s="65">
        <f t="shared" si="943"/>
        <v>0</v>
      </c>
      <c r="I1325" s="69">
        <f t="shared" si="944"/>
        <v>0</v>
      </c>
      <c r="J1325" s="68">
        <f t="shared" si="945"/>
        <v>0</v>
      </c>
      <c r="K1325" s="65">
        <f t="shared" si="946"/>
        <v>0</v>
      </c>
      <c r="L1325" s="69">
        <f t="shared" si="947"/>
        <v>0</v>
      </c>
      <c r="M1325" s="68">
        <f t="shared" si="948"/>
        <v>0</v>
      </c>
      <c r="N1325" s="65">
        <f t="shared" si="949"/>
        <v>0</v>
      </c>
      <c r="O1325" s="69">
        <f t="shared" si="950"/>
        <v>0</v>
      </c>
      <c r="P1325" s="68">
        <f t="shared" si="951"/>
        <v>0</v>
      </c>
      <c r="Q1325" s="65">
        <f t="shared" si="952"/>
        <v>0</v>
      </c>
      <c r="R1325" s="69">
        <f t="shared" si="953"/>
        <v>0</v>
      </c>
      <c r="S1325" s="68">
        <f t="shared" si="954"/>
        <v>0</v>
      </c>
      <c r="T1325" s="65">
        <f t="shared" si="955"/>
        <v>0</v>
      </c>
      <c r="U1325" s="69">
        <f t="shared" si="956"/>
        <v>0</v>
      </c>
      <c r="V1325" s="68">
        <f t="shared" si="957"/>
        <v>0</v>
      </c>
      <c r="W1325" s="65">
        <f t="shared" si="958"/>
        <v>0</v>
      </c>
      <c r="X1325" s="69">
        <f t="shared" si="959"/>
        <v>0</v>
      </c>
      <c r="Y1325" s="68">
        <f t="shared" si="960"/>
        <v>0</v>
      </c>
      <c r="Z1325" s="65">
        <f t="shared" si="961"/>
        <v>0</v>
      </c>
      <c r="AA1325" s="69">
        <f t="shared" si="962"/>
        <v>0</v>
      </c>
      <c r="AB1325" s="98">
        <f>SUMIF(BN1325:BU1325,"VERDADEIRO",BN$3:$BU1324)</f>
        <v>0</v>
      </c>
      <c r="AC1325" s="97">
        <f t="shared" si="938"/>
        <v>1322</v>
      </c>
      <c r="AD1325" s="89">
        <f>RTD("tryd.rtdserver",,"COT",B1325,"ULT")</f>
        <v>0</v>
      </c>
      <c r="AE1325" s="89">
        <f>RTD("tryd.rtdserver",,"COT",C1325,"ULT")</f>
        <v>0</v>
      </c>
      <c r="AF1325" s="89">
        <f>VLOOKUP($AC1325,LS_Coint_BD!$B$3:$AQ$1079,AF$2)*$AD1325+VLOOKUP($AC1325,LS_Coint_BD!$B$3:$AQ$1079,AF$2+1)</f>
        <v>0</v>
      </c>
      <c r="AG1325" s="89">
        <f>VLOOKUP($AC1325,LS_Coint_BD!$B$3:$AQ$1079,AG$2)*$AD1325+VLOOKUP($AC1325,LS_Coint_BD!$B$3:$AQ$1079,AG$2+1)</f>
        <v>0</v>
      </c>
      <c r="AH1325" s="89">
        <f>VLOOKUP($AC1325,LS_Coint_BD!$B$3:$AQ$1079,AH$2)*$AD1325+VLOOKUP($AC1325,LS_Coint_BD!$B$3:$AQ$1079,AH$2+1)</f>
        <v>0</v>
      </c>
      <c r="AI1325" s="89">
        <f>VLOOKUP($AC1325,LS_Coint_BD!$B$3:$AQ$1079,AI$2)*$AD1325+VLOOKUP($AC1325,LS_Coint_BD!$B$3:$AQ$1079,AI$2+1)</f>
        <v>0</v>
      </c>
      <c r="AJ1325" s="89">
        <f>VLOOKUP($AC1325,LS_Coint_BD!$B$3:$AQ$1079,AJ$2)*$AD1325+VLOOKUP($AC1325,LS_Coint_BD!$B$3:$AQ$1079,AJ$2+1)</f>
        <v>0</v>
      </c>
      <c r="AK1325" s="89">
        <f>VLOOKUP($AC1325,LS_Coint_BD!$B$3:$AQ$1079,AK$2)*$AD1325+VLOOKUP($AC1325,LS_Coint_BD!$B$3:$AQ$1079,AK$2+1)</f>
        <v>0</v>
      </c>
      <c r="AL1325" s="89">
        <f>VLOOKUP($AC1325,LS_Coint_BD!$B$3:$AQ$1079,AL$2)*$AD1325+VLOOKUP($AC1325,LS_Coint_BD!$B$3:$AQ$1079,AL$2+1)</f>
        <v>0</v>
      </c>
      <c r="AM1325" s="89">
        <f>VLOOKUP($AC1325,LS_Coint_BD!$B$3:$AQ$1079,AM$2)*$AD1325+VLOOKUP($AC1325,LS_Coint_BD!$B$3:$AQ$1079,AM$2+1)</f>
        <v>0</v>
      </c>
      <c r="AN1325" s="89">
        <f>VLOOKUP($AC1325,LS_Coint_BD!$B$3:$AQ$1079,AN$2)</f>
        <v>0</v>
      </c>
      <c r="AO1325" s="89">
        <f>VLOOKUP($AC1325,LS_Coint_BD!$B$3:$AQ$1079,AO$2)</f>
        <v>0</v>
      </c>
      <c r="AP1325" s="89">
        <f>VLOOKUP($AC1325,LS_Coint_BD!$B$3:$AQ$1079,AP$2)</f>
        <v>0</v>
      </c>
      <c r="AQ1325" s="89">
        <f>VLOOKUP($AC1325,LS_Coint_BD!$B$3:$AQ$1079,AQ$2)</f>
        <v>0</v>
      </c>
      <c r="AR1325" s="89">
        <f>VLOOKUP($AC1325,LS_Coint_BD!$B$3:$AQ$1079,AR$2)</f>
        <v>0</v>
      </c>
      <c r="AS1325" s="89">
        <f>VLOOKUP($AC1325,LS_Coint_BD!$B$3:$AQ$1079,AS$2)</f>
        <v>0</v>
      </c>
      <c r="AT1325" s="89">
        <f>VLOOKUP($AC1325,LS_Coint_BD!$B$3:$AQ$1079,AT$2)</f>
        <v>0</v>
      </c>
      <c r="AU1325" s="89">
        <f>VLOOKUP($AC1325,LS_Coint_BD!$B$3:$AQ$1079,AU$2)</f>
        <v>0</v>
      </c>
      <c r="AV1325" s="89">
        <f>VLOOKUP($AC1325,LS_Coint_BD!$B$3:$AQ$1079,AV$2)</f>
        <v>0</v>
      </c>
      <c r="AW1325" s="89">
        <f>VLOOKUP($AC1325,LS_Coint_BD!$B$3:$AQ$1079,AW$2)</f>
        <v>0</v>
      </c>
      <c r="AX1325" s="89">
        <f>VLOOKUP($AC1325,LS_Coint_BD!$B$3:$AQ$1079,AX$2)</f>
        <v>0</v>
      </c>
      <c r="AY1325" s="89">
        <f>VLOOKUP($AC1325,LS_Coint_BD!$B$3:$AQ$1079,AY$2)</f>
        <v>0</v>
      </c>
      <c r="AZ1325" s="89">
        <f>VLOOKUP($AC1325,LS_Coint_BD!$B$3:$AQ$1079,AZ$2)</f>
        <v>0</v>
      </c>
      <c r="BA1325" s="89">
        <f>VLOOKUP($AC1325,LS_Coint_BD!$B$3:$AQ$1079,BA$2)</f>
        <v>0</v>
      </c>
      <c r="BB1325" s="89">
        <f>VLOOKUP($AC1325,LS_Coint_BD!$B$3:$AQ$1079,BB$2)</f>
        <v>0</v>
      </c>
      <c r="BC1325" s="89">
        <f>VLOOKUP($AC1325,LS_Coint_BD!$B$3:$AQ$1079,BC$2)</f>
        <v>0</v>
      </c>
      <c r="BD1325" s="89">
        <f t="shared" si="963"/>
        <v>0</v>
      </c>
      <c r="BE1325" s="89">
        <f t="shared" si="964"/>
        <v>0</v>
      </c>
      <c r="BF1325" s="89">
        <f t="shared" si="965"/>
        <v>0</v>
      </c>
      <c r="BG1325" s="89">
        <f t="shared" si="966"/>
        <v>0</v>
      </c>
      <c r="BH1325" s="89">
        <f t="shared" si="967"/>
        <v>0</v>
      </c>
      <c r="BI1325" s="89">
        <f t="shared" si="968"/>
        <v>0</v>
      </c>
      <c r="BJ1325" s="89">
        <f t="shared" si="969"/>
        <v>0</v>
      </c>
      <c r="BK1325" s="89">
        <f t="shared" si="970"/>
        <v>0</v>
      </c>
      <c r="BL1325" s="89">
        <f t="shared" si="971"/>
        <v>0</v>
      </c>
      <c r="BM1325" s="89"/>
      <c r="BN1325" s="26" t="b">
        <f t="shared" si="972"/>
        <v>0</v>
      </c>
      <c r="BO1325" s="26" t="b">
        <f t="shared" si="973"/>
        <v>0</v>
      </c>
      <c r="BP1325" s="26" t="b">
        <f t="shared" si="974"/>
        <v>0</v>
      </c>
      <c r="BQ1325" s="26" t="b">
        <f t="shared" si="975"/>
        <v>0</v>
      </c>
      <c r="BR1325" s="26" t="b">
        <f t="shared" si="976"/>
        <v>0</v>
      </c>
      <c r="BS1325" s="26" t="b">
        <f t="shared" si="977"/>
        <v>0</v>
      </c>
      <c r="BT1325" s="26" t="b">
        <f t="shared" si="978"/>
        <v>0</v>
      </c>
      <c r="BU1325" s="26" t="b">
        <f t="shared" si="979"/>
        <v>0</v>
      </c>
    </row>
    <row r="1326" spans="2:73" ht="15" thickBot="1" x14ac:dyDescent="0.35">
      <c r="B1326" s="17">
        <f>VLOOKUP($AC1326,LS_Coint_BD!$B$3:$D$1079,2)</f>
        <v>0</v>
      </c>
      <c r="C1326" s="87">
        <f>VLOOKUP($AC1326,LS_Coint_BD!$B$3:$D$1079,3)</f>
        <v>0</v>
      </c>
      <c r="D1326" s="68">
        <f t="shared" si="939"/>
        <v>0</v>
      </c>
      <c r="E1326" s="65">
        <f t="shared" si="940"/>
        <v>0</v>
      </c>
      <c r="F1326" s="69">
        <f t="shared" si="941"/>
        <v>0</v>
      </c>
      <c r="G1326" s="68">
        <f t="shared" si="942"/>
        <v>0</v>
      </c>
      <c r="H1326" s="65">
        <f t="shared" si="943"/>
        <v>0</v>
      </c>
      <c r="I1326" s="69">
        <f t="shared" si="944"/>
        <v>0</v>
      </c>
      <c r="J1326" s="68">
        <f t="shared" si="945"/>
        <v>0</v>
      </c>
      <c r="K1326" s="65">
        <f t="shared" si="946"/>
        <v>0</v>
      </c>
      <c r="L1326" s="69">
        <f t="shared" si="947"/>
        <v>0</v>
      </c>
      <c r="M1326" s="68">
        <f t="shared" si="948"/>
        <v>0</v>
      </c>
      <c r="N1326" s="65">
        <f t="shared" si="949"/>
        <v>0</v>
      </c>
      <c r="O1326" s="69">
        <f t="shared" si="950"/>
        <v>0</v>
      </c>
      <c r="P1326" s="68">
        <f t="shared" si="951"/>
        <v>0</v>
      </c>
      <c r="Q1326" s="65">
        <f t="shared" si="952"/>
        <v>0</v>
      </c>
      <c r="R1326" s="69">
        <f t="shared" si="953"/>
        <v>0</v>
      </c>
      <c r="S1326" s="68">
        <f t="shared" si="954"/>
        <v>0</v>
      </c>
      <c r="T1326" s="65">
        <f t="shared" si="955"/>
        <v>0</v>
      </c>
      <c r="U1326" s="69">
        <f t="shared" si="956"/>
        <v>0</v>
      </c>
      <c r="V1326" s="68">
        <f t="shared" si="957"/>
        <v>0</v>
      </c>
      <c r="W1326" s="65">
        <f t="shared" si="958"/>
        <v>0</v>
      </c>
      <c r="X1326" s="69">
        <f t="shared" si="959"/>
        <v>0</v>
      </c>
      <c r="Y1326" s="68">
        <f t="shared" si="960"/>
        <v>0</v>
      </c>
      <c r="Z1326" s="65">
        <f t="shared" si="961"/>
        <v>0</v>
      </c>
      <c r="AA1326" s="69">
        <f t="shared" si="962"/>
        <v>0</v>
      </c>
      <c r="AB1326" s="98">
        <f>SUMIF(BN1326:BU1326,"VERDADEIRO",BN$3:$BU1325)</f>
        <v>0</v>
      </c>
      <c r="AC1326" s="97">
        <f t="shared" si="938"/>
        <v>1323</v>
      </c>
      <c r="AD1326" s="89">
        <f>RTD("tryd.rtdserver",,"COT",B1326,"ULT")</f>
        <v>0</v>
      </c>
      <c r="AE1326" s="89">
        <f>RTD("tryd.rtdserver",,"COT",C1326,"ULT")</f>
        <v>0</v>
      </c>
      <c r="AF1326" s="89">
        <f>VLOOKUP($AC1326,LS_Coint_BD!$B$3:$AQ$1079,AF$2)*$AD1326+VLOOKUP($AC1326,LS_Coint_BD!$B$3:$AQ$1079,AF$2+1)</f>
        <v>0</v>
      </c>
      <c r="AG1326" s="89">
        <f>VLOOKUP($AC1326,LS_Coint_BD!$B$3:$AQ$1079,AG$2)*$AD1326+VLOOKUP($AC1326,LS_Coint_BD!$B$3:$AQ$1079,AG$2+1)</f>
        <v>0</v>
      </c>
      <c r="AH1326" s="89">
        <f>VLOOKUP($AC1326,LS_Coint_BD!$B$3:$AQ$1079,AH$2)*$AD1326+VLOOKUP($AC1326,LS_Coint_BD!$B$3:$AQ$1079,AH$2+1)</f>
        <v>0</v>
      </c>
      <c r="AI1326" s="89">
        <f>VLOOKUP($AC1326,LS_Coint_BD!$B$3:$AQ$1079,AI$2)*$AD1326+VLOOKUP($AC1326,LS_Coint_BD!$B$3:$AQ$1079,AI$2+1)</f>
        <v>0</v>
      </c>
      <c r="AJ1326" s="89">
        <f>VLOOKUP($AC1326,LS_Coint_BD!$B$3:$AQ$1079,AJ$2)*$AD1326+VLOOKUP($AC1326,LS_Coint_BD!$B$3:$AQ$1079,AJ$2+1)</f>
        <v>0</v>
      </c>
      <c r="AK1326" s="89">
        <f>VLOOKUP($AC1326,LS_Coint_BD!$B$3:$AQ$1079,AK$2)*$AD1326+VLOOKUP($AC1326,LS_Coint_BD!$B$3:$AQ$1079,AK$2+1)</f>
        <v>0</v>
      </c>
      <c r="AL1326" s="89">
        <f>VLOOKUP($AC1326,LS_Coint_BD!$B$3:$AQ$1079,AL$2)*$AD1326+VLOOKUP($AC1326,LS_Coint_BD!$B$3:$AQ$1079,AL$2+1)</f>
        <v>0</v>
      </c>
      <c r="AM1326" s="89">
        <f>VLOOKUP($AC1326,LS_Coint_BD!$B$3:$AQ$1079,AM$2)*$AD1326+VLOOKUP($AC1326,LS_Coint_BD!$B$3:$AQ$1079,AM$2+1)</f>
        <v>0</v>
      </c>
      <c r="AN1326" s="89">
        <f>VLOOKUP($AC1326,LS_Coint_BD!$B$3:$AQ$1079,AN$2)</f>
        <v>0</v>
      </c>
      <c r="AO1326" s="89">
        <f>VLOOKUP($AC1326,LS_Coint_BD!$B$3:$AQ$1079,AO$2)</f>
        <v>0</v>
      </c>
      <c r="AP1326" s="89">
        <f>VLOOKUP($AC1326,LS_Coint_BD!$B$3:$AQ$1079,AP$2)</f>
        <v>0</v>
      </c>
      <c r="AQ1326" s="89">
        <f>VLOOKUP($AC1326,LS_Coint_BD!$B$3:$AQ$1079,AQ$2)</f>
        <v>0</v>
      </c>
      <c r="AR1326" s="89">
        <f>VLOOKUP($AC1326,LS_Coint_BD!$B$3:$AQ$1079,AR$2)</f>
        <v>0</v>
      </c>
      <c r="AS1326" s="89">
        <f>VLOOKUP($AC1326,LS_Coint_BD!$B$3:$AQ$1079,AS$2)</f>
        <v>0</v>
      </c>
      <c r="AT1326" s="89">
        <f>VLOOKUP($AC1326,LS_Coint_BD!$B$3:$AQ$1079,AT$2)</f>
        <v>0</v>
      </c>
      <c r="AU1326" s="89">
        <f>VLOOKUP($AC1326,LS_Coint_BD!$B$3:$AQ$1079,AU$2)</f>
        <v>0</v>
      </c>
      <c r="AV1326" s="89">
        <f>VLOOKUP($AC1326,LS_Coint_BD!$B$3:$AQ$1079,AV$2)</f>
        <v>0</v>
      </c>
      <c r="AW1326" s="89">
        <f>VLOOKUP($AC1326,LS_Coint_BD!$B$3:$AQ$1079,AW$2)</f>
        <v>0</v>
      </c>
      <c r="AX1326" s="89">
        <f>VLOOKUP($AC1326,LS_Coint_BD!$B$3:$AQ$1079,AX$2)</f>
        <v>0</v>
      </c>
      <c r="AY1326" s="89">
        <f>VLOOKUP($AC1326,LS_Coint_BD!$B$3:$AQ$1079,AY$2)</f>
        <v>0</v>
      </c>
      <c r="AZ1326" s="89">
        <f>VLOOKUP($AC1326,LS_Coint_BD!$B$3:$AQ$1079,AZ$2)</f>
        <v>0</v>
      </c>
      <c r="BA1326" s="89">
        <f>VLOOKUP($AC1326,LS_Coint_BD!$B$3:$AQ$1079,BA$2)</f>
        <v>0</v>
      </c>
      <c r="BB1326" s="89">
        <f>VLOOKUP($AC1326,LS_Coint_BD!$B$3:$AQ$1079,BB$2)</f>
        <v>0</v>
      </c>
      <c r="BC1326" s="89">
        <f>VLOOKUP($AC1326,LS_Coint_BD!$B$3:$AQ$1079,BC$2)</f>
        <v>0</v>
      </c>
      <c r="BD1326" s="89">
        <f t="shared" si="963"/>
        <v>0</v>
      </c>
      <c r="BE1326" s="89">
        <f t="shared" si="964"/>
        <v>0</v>
      </c>
      <c r="BF1326" s="89">
        <f t="shared" si="965"/>
        <v>0</v>
      </c>
      <c r="BG1326" s="89">
        <f t="shared" si="966"/>
        <v>0</v>
      </c>
      <c r="BH1326" s="89">
        <f t="shared" si="967"/>
        <v>0</v>
      </c>
      <c r="BI1326" s="89">
        <f t="shared" si="968"/>
        <v>0</v>
      </c>
      <c r="BJ1326" s="89">
        <f t="shared" si="969"/>
        <v>0</v>
      </c>
      <c r="BK1326" s="89">
        <f t="shared" si="970"/>
        <v>0</v>
      </c>
      <c r="BL1326" s="89">
        <f t="shared" si="971"/>
        <v>0</v>
      </c>
      <c r="BM1326" s="89"/>
      <c r="BN1326" s="26" t="b">
        <f t="shared" si="972"/>
        <v>0</v>
      </c>
      <c r="BO1326" s="26" t="b">
        <f t="shared" si="973"/>
        <v>0</v>
      </c>
      <c r="BP1326" s="26" t="b">
        <f t="shared" si="974"/>
        <v>0</v>
      </c>
      <c r="BQ1326" s="26" t="b">
        <f t="shared" si="975"/>
        <v>0</v>
      </c>
      <c r="BR1326" s="26" t="b">
        <f t="shared" si="976"/>
        <v>0</v>
      </c>
      <c r="BS1326" s="26" t="b">
        <f t="shared" si="977"/>
        <v>0</v>
      </c>
      <c r="BT1326" s="26" t="b">
        <f t="shared" si="978"/>
        <v>0</v>
      </c>
      <c r="BU1326" s="26" t="b">
        <f t="shared" si="979"/>
        <v>0</v>
      </c>
    </row>
    <row r="1327" spans="2:73" ht="15" thickBot="1" x14ac:dyDescent="0.35">
      <c r="B1327" s="17">
        <f>VLOOKUP($AC1327,LS_Coint_BD!$B$3:$D$1079,2)</f>
        <v>0</v>
      </c>
      <c r="C1327" s="87">
        <f>VLOOKUP($AC1327,LS_Coint_BD!$B$3:$D$1079,3)</f>
        <v>0</v>
      </c>
      <c r="D1327" s="68">
        <f t="shared" si="939"/>
        <v>0</v>
      </c>
      <c r="E1327" s="65">
        <f t="shared" si="940"/>
        <v>0</v>
      </c>
      <c r="F1327" s="69">
        <f t="shared" si="941"/>
        <v>0</v>
      </c>
      <c r="G1327" s="68">
        <f t="shared" si="942"/>
        <v>0</v>
      </c>
      <c r="H1327" s="65">
        <f t="shared" si="943"/>
        <v>0</v>
      </c>
      <c r="I1327" s="69">
        <f t="shared" si="944"/>
        <v>0</v>
      </c>
      <c r="J1327" s="68">
        <f t="shared" si="945"/>
        <v>0</v>
      </c>
      <c r="K1327" s="65">
        <f t="shared" si="946"/>
        <v>0</v>
      </c>
      <c r="L1327" s="69">
        <f t="shared" si="947"/>
        <v>0</v>
      </c>
      <c r="M1327" s="68">
        <f t="shared" si="948"/>
        <v>0</v>
      </c>
      <c r="N1327" s="65">
        <f t="shared" si="949"/>
        <v>0</v>
      </c>
      <c r="O1327" s="69">
        <f t="shared" si="950"/>
        <v>0</v>
      </c>
      <c r="P1327" s="68">
        <f t="shared" si="951"/>
        <v>0</v>
      </c>
      <c r="Q1327" s="65">
        <f t="shared" si="952"/>
        <v>0</v>
      </c>
      <c r="R1327" s="69">
        <f t="shared" si="953"/>
        <v>0</v>
      </c>
      <c r="S1327" s="68">
        <f t="shared" si="954"/>
        <v>0</v>
      </c>
      <c r="T1327" s="65">
        <f t="shared" si="955"/>
        <v>0</v>
      </c>
      <c r="U1327" s="69">
        <f t="shared" si="956"/>
        <v>0</v>
      </c>
      <c r="V1327" s="68">
        <f t="shared" si="957"/>
        <v>0</v>
      </c>
      <c r="W1327" s="65">
        <f t="shared" si="958"/>
        <v>0</v>
      </c>
      <c r="X1327" s="69">
        <f t="shared" si="959"/>
        <v>0</v>
      </c>
      <c r="Y1327" s="68">
        <f t="shared" si="960"/>
        <v>0</v>
      </c>
      <c r="Z1327" s="65">
        <f t="shared" si="961"/>
        <v>0</v>
      </c>
      <c r="AA1327" s="69">
        <f t="shared" si="962"/>
        <v>0</v>
      </c>
      <c r="AB1327" s="98">
        <f>SUMIF(BN1327:BU1327,"VERDADEIRO",BN$3:$BU1326)</f>
        <v>0</v>
      </c>
      <c r="AC1327" s="97">
        <f t="shared" si="938"/>
        <v>1324</v>
      </c>
      <c r="AD1327" s="89">
        <f>RTD("tryd.rtdserver",,"COT",B1327,"ULT")</f>
        <v>0</v>
      </c>
      <c r="AE1327" s="89">
        <f>RTD("tryd.rtdserver",,"COT",C1327,"ULT")</f>
        <v>0</v>
      </c>
      <c r="AF1327" s="89">
        <f>VLOOKUP($AC1327,LS_Coint_BD!$B$3:$AQ$1079,AF$2)*$AD1327+VLOOKUP($AC1327,LS_Coint_BD!$B$3:$AQ$1079,AF$2+1)</f>
        <v>0</v>
      </c>
      <c r="AG1327" s="89">
        <f>VLOOKUP($AC1327,LS_Coint_BD!$B$3:$AQ$1079,AG$2)*$AD1327+VLOOKUP($AC1327,LS_Coint_BD!$B$3:$AQ$1079,AG$2+1)</f>
        <v>0</v>
      </c>
      <c r="AH1327" s="89">
        <f>VLOOKUP($AC1327,LS_Coint_BD!$B$3:$AQ$1079,AH$2)*$AD1327+VLOOKUP($AC1327,LS_Coint_BD!$B$3:$AQ$1079,AH$2+1)</f>
        <v>0</v>
      </c>
      <c r="AI1327" s="89">
        <f>VLOOKUP($AC1327,LS_Coint_BD!$B$3:$AQ$1079,AI$2)*$AD1327+VLOOKUP($AC1327,LS_Coint_BD!$B$3:$AQ$1079,AI$2+1)</f>
        <v>0</v>
      </c>
      <c r="AJ1327" s="89">
        <f>VLOOKUP($AC1327,LS_Coint_BD!$B$3:$AQ$1079,AJ$2)*$AD1327+VLOOKUP($AC1327,LS_Coint_BD!$B$3:$AQ$1079,AJ$2+1)</f>
        <v>0</v>
      </c>
      <c r="AK1327" s="89">
        <f>VLOOKUP($AC1327,LS_Coint_BD!$B$3:$AQ$1079,AK$2)*$AD1327+VLOOKUP($AC1327,LS_Coint_BD!$B$3:$AQ$1079,AK$2+1)</f>
        <v>0</v>
      </c>
      <c r="AL1327" s="89">
        <f>VLOOKUP($AC1327,LS_Coint_BD!$B$3:$AQ$1079,AL$2)*$AD1327+VLOOKUP($AC1327,LS_Coint_BD!$B$3:$AQ$1079,AL$2+1)</f>
        <v>0</v>
      </c>
      <c r="AM1327" s="89">
        <f>VLOOKUP($AC1327,LS_Coint_BD!$B$3:$AQ$1079,AM$2)*$AD1327+VLOOKUP($AC1327,LS_Coint_BD!$B$3:$AQ$1079,AM$2+1)</f>
        <v>0</v>
      </c>
      <c r="AN1327" s="89">
        <f>VLOOKUP($AC1327,LS_Coint_BD!$B$3:$AQ$1079,AN$2)</f>
        <v>0</v>
      </c>
      <c r="AO1327" s="89">
        <f>VLOOKUP($AC1327,LS_Coint_BD!$B$3:$AQ$1079,AO$2)</f>
        <v>0</v>
      </c>
      <c r="AP1327" s="89">
        <f>VLOOKUP($AC1327,LS_Coint_BD!$B$3:$AQ$1079,AP$2)</f>
        <v>0</v>
      </c>
      <c r="AQ1327" s="89">
        <f>VLOOKUP($AC1327,LS_Coint_BD!$B$3:$AQ$1079,AQ$2)</f>
        <v>0</v>
      </c>
      <c r="AR1327" s="89">
        <f>VLOOKUP($AC1327,LS_Coint_BD!$B$3:$AQ$1079,AR$2)</f>
        <v>0</v>
      </c>
      <c r="AS1327" s="89">
        <f>VLOOKUP($AC1327,LS_Coint_BD!$B$3:$AQ$1079,AS$2)</f>
        <v>0</v>
      </c>
      <c r="AT1327" s="89">
        <f>VLOOKUP($AC1327,LS_Coint_BD!$B$3:$AQ$1079,AT$2)</f>
        <v>0</v>
      </c>
      <c r="AU1327" s="89">
        <f>VLOOKUP($AC1327,LS_Coint_BD!$B$3:$AQ$1079,AU$2)</f>
        <v>0</v>
      </c>
      <c r="AV1327" s="89">
        <f>VLOOKUP($AC1327,LS_Coint_BD!$B$3:$AQ$1079,AV$2)</f>
        <v>0</v>
      </c>
      <c r="AW1327" s="89">
        <f>VLOOKUP($AC1327,LS_Coint_BD!$B$3:$AQ$1079,AW$2)</f>
        <v>0</v>
      </c>
      <c r="AX1327" s="89">
        <f>VLOOKUP($AC1327,LS_Coint_BD!$B$3:$AQ$1079,AX$2)</f>
        <v>0</v>
      </c>
      <c r="AY1327" s="89">
        <f>VLOOKUP($AC1327,LS_Coint_BD!$B$3:$AQ$1079,AY$2)</f>
        <v>0</v>
      </c>
      <c r="AZ1327" s="89">
        <f>VLOOKUP($AC1327,LS_Coint_BD!$B$3:$AQ$1079,AZ$2)</f>
        <v>0</v>
      </c>
      <c r="BA1327" s="89">
        <f>VLOOKUP($AC1327,LS_Coint_BD!$B$3:$AQ$1079,BA$2)</f>
        <v>0</v>
      </c>
      <c r="BB1327" s="89">
        <f>VLOOKUP($AC1327,LS_Coint_BD!$B$3:$AQ$1079,BB$2)</f>
        <v>0</v>
      </c>
      <c r="BC1327" s="89">
        <f>VLOOKUP($AC1327,LS_Coint_BD!$B$3:$AQ$1079,BC$2)</f>
        <v>0</v>
      </c>
      <c r="BD1327" s="89">
        <f t="shared" si="963"/>
        <v>0</v>
      </c>
      <c r="BE1327" s="89">
        <f t="shared" si="964"/>
        <v>0</v>
      </c>
      <c r="BF1327" s="89">
        <f t="shared" si="965"/>
        <v>0</v>
      </c>
      <c r="BG1327" s="89">
        <f t="shared" si="966"/>
        <v>0</v>
      </c>
      <c r="BH1327" s="89">
        <f t="shared" si="967"/>
        <v>0</v>
      </c>
      <c r="BI1327" s="89">
        <f t="shared" si="968"/>
        <v>0</v>
      </c>
      <c r="BJ1327" s="89">
        <f t="shared" si="969"/>
        <v>0</v>
      </c>
      <c r="BK1327" s="89">
        <f t="shared" si="970"/>
        <v>0</v>
      </c>
      <c r="BL1327" s="89">
        <f t="shared" si="971"/>
        <v>0</v>
      </c>
      <c r="BM1327" s="89"/>
      <c r="BN1327" s="26" t="b">
        <f t="shared" si="972"/>
        <v>0</v>
      </c>
      <c r="BO1327" s="26" t="b">
        <f t="shared" si="973"/>
        <v>0</v>
      </c>
      <c r="BP1327" s="26" t="b">
        <f t="shared" si="974"/>
        <v>0</v>
      </c>
      <c r="BQ1327" s="26" t="b">
        <f t="shared" si="975"/>
        <v>0</v>
      </c>
      <c r="BR1327" s="26" t="b">
        <f t="shared" si="976"/>
        <v>0</v>
      </c>
      <c r="BS1327" s="26" t="b">
        <f t="shared" si="977"/>
        <v>0</v>
      </c>
      <c r="BT1327" s="26" t="b">
        <f t="shared" si="978"/>
        <v>0</v>
      </c>
      <c r="BU1327" s="26" t="b">
        <f t="shared" si="979"/>
        <v>0</v>
      </c>
    </row>
    <row r="1328" spans="2:73" ht="15" thickBot="1" x14ac:dyDescent="0.35">
      <c r="B1328" s="17">
        <f>VLOOKUP($AC1328,LS_Coint_BD!$B$3:$D$1079,2)</f>
        <v>0</v>
      </c>
      <c r="C1328" s="87">
        <f>VLOOKUP($AC1328,LS_Coint_BD!$B$3:$D$1079,3)</f>
        <v>0</v>
      </c>
      <c r="D1328" s="68">
        <f t="shared" si="939"/>
        <v>0</v>
      </c>
      <c r="E1328" s="65">
        <f t="shared" si="940"/>
        <v>0</v>
      </c>
      <c r="F1328" s="69">
        <f t="shared" si="941"/>
        <v>0</v>
      </c>
      <c r="G1328" s="68">
        <f t="shared" si="942"/>
        <v>0</v>
      </c>
      <c r="H1328" s="65">
        <f t="shared" si="943"/>
        <v>0</v>
      </c>
      <c r="I1328" s="69">
        <f t="shared" si="944"/>
        <v>0</v>
      </c>
      <c r="J1328" s="68">
        <f t="shared" si="945"/>
        <v>0</v>
      </c>
      <c r="K1328" s="65">
        <f t="shared" si="946"/>
        <v>0</v>
      </c>
      <c r="L1328" s="69">
        <f t="shared" si="947"/>
        <v>0</v>
      </c>
      <c r="M1328" s="68">
        <f t="shared" si="948"/>
        <v>0</v>
      </c>
      <c r="N1328" s="65">
        <f t="shared" si="949"/>
        <v>0</v>
      </c>
      <c r="O1328" s="69">
        <f t="shared" si="950"/>
        <v>0</v>
      </c>
      <c r="P1328" s="68">
        <f t="shared" si="951"/>
        <v>0</v>
      </c>
      <c r="Q1328" s="65">
        <f t="shared" si="952"/>
        <v>0</v>
      </c>
      <c r="R1328" s="69">
        <f t="shared" si="953"/>
        <v>0</v>
      </c>
      <c r="S1328" s="68">
        <f t="shared" si="954"/>
        <v>0</v>
      </c>
      <c r="T1328" s="65">
        <f t="shared" si="955"/>
        <v>0</v>
      </c>
      <c r="U1328" s="69">
        <f t="shared" si="956"/>
        <v>0</v>
      </c>
      <c r="V1328" s="68">
        <f t="shared" si="957"/>
        <v>0</v>
      </c>
      <c r="W1328" s="65">
        <f t="shared" si="958"/>
        <v>0</v>
      </c>
      <c r="X1328" s="69">
        <f t="shared" si="959"/>
        <v>0</v>
      </c>
      <c r="Y1328" s="68">
        <f t="shared" si="960"/>
        <v>0</v>
      </c>
      <c r="Z1328" s="65">
        <f t="shared" si="961"/>
        <v>0</v>
      </c>
      <c r="AA1328" s="69">
        <f t="shared" si="962"/>
        <v>0</v>
      </c>
      <c r="AB1328" s="98">
        <f>SUMIF(BN1328:BU1328,"VERDADEIRO",BN$3:$BU1327)</f>
        <v>0</v>
      </c>
      <c r="AC1328" s="97">
        <f t="shared" si="938"/>
        <v>1325</v>
      </c>
      <c r="AD1328" s="89">
        <f>RTD("tryd.rtdserver",,"COT",B1328,"ULT")</f>
        <v>0</v>
      </c>
      <c r="AE1328" s="89">
        <f>RTD("tryd.rtdserver",,"COT",C1328,"ULT")</f>
        <v>0</v>
      </c>
      <c r="AF1328" s="89">
        <f>VLOOKUP($AC1328,LS_Coint_BD!$B$3:$AQ$1079,AF$2)*$AD1328+VLOOKUP($AC1328,LS_Coint_BD!$B$3:$AQ$1079,AF$2+1)</f>
        <v>0</v>
      </c>
      <c r="AG1328" s="89">
        <f>VLOOKUP($AC1328,LS_Coint_BD!$B$3:$AQ$1079,AG$2)*$AD1328+VLOOKUP($AC1328,LS_Coint_BD!$B$3:$AQ$1079,AG$2+1)</f>
        <v>0</v>
      </c>
      <c r="AH1328" s="89">
        <f>VLOOKUP($AC1328,LS_Coint_BD!$B$3:$AQ$1079,AH$2)*$AD1328+VLOOKUP($AC1328,LS_Coint_BD!$B$3:$AQ$1079,AH$2+1)</f>
        <v>0</v>
      </c>
      <c r="AI1328" s="89">
        <f>VLOOKUP($AC1328,LS_Coint_BD!$B$3:$AQ$1079,AI$2)*$AD1328+VLOOKUP($AC1328,LS_Coint_BD!$B$3:$AQ$1079,AI$2+1)</f>
        <v>0</v>
      </c>
      <c r="AJ1328" s="89">
        <f>VLOOKUP($AC1328,LS_Coint_BD!$B$3:$AQ$1079,AJ$2)*$AD1328+VLOOKUP($AC1328,LS_Coint_BD!$B$3:$AQ$1079,AJ$2+1)</f>
        <v>0</v>
      </c>
      <c r="AK1328" s="89">
        <f>VLOOKUP($AC1328,LS_Coint_BD!$B$3:$AQ$1079,AK$2)*$AD1328+VLOOKUP($AC1328,LS_Coint_BD!$B$3:$AQ$1079,AK$2+1)</f>
        <v>0</v>
      </c>
      <c r="AL1328" s="89">
        <f>VLOOKUP($AC1328,LS_Coint_BD!$B$3:$AQ$1079,AL$2)*$AD1328+VLOOKUP($AC1328,LS_Coint_BD!$B$3:$AQ$1079,AL$2+1)</f>
        <v>0</v>
      </c>
      <c r="AM1328" s="89">
        <f>VLOOKUP($AC1328,LS_Coint_BD!$B$3:$AQ$1079,AM$2)*$AD1328+VLOOKUP($AC1328,LS_Coint_BD!$B$3:$AQ$1079,AM$2+1)</f>
        <v>0</v>
      </c>
      <c r="AN1328" s="89">
        <f>VLOOKUP($AC1328,LS_Coint_BD!$B$3:$AQ$1079,AN$2)</f>
        <v>0</v>
      </c>
      <c r="AO1328" s="89">
        <f>VLOOKUP($AC1328,LS_Coint_BD!$B$3:$AQ$1079,AO$2)</f>
        <v>0</v>
      </c>
      <c r="AP1328" s="89">
        <f>VLOOKUP($AC1328,LS_Coint_BD!$B$3:$AQ$1079,AP$2)</f>
        <v>0</v>
      </c>
      <c r="AQ1328" s="89">
        <f>VLOOKUP($AC1328,LS_Coint_BD!$B$3:$AQ$1079,AQ$2)</f>
        <v>0</v>
      </c>
      <c r="AR1328" s="89">
        <f>VLOOKUP($AC1328,LS_Coint_BD!$B$3:$AQ$1079,AR$2)</f>
        <v>0</v>
      </c>
      <c r="AS1328" s="89">
        <f>VLOOKUP($AC1328,LS_Coint_BD!$B$3:$AQ$1079,AS$2)</f>
        <v>0</v>
      </c>
      <c r="AT1328" s="89">
        <f>VLOOKUP($AC1328,LS_Coint_BD!$B$3:$AQ$1079,AT$2)</f>
        <v>0</v>
      </c>
      <c r="AU1328" s="89">
        <f>VLOOKUP($AC1328,LS_Coint_BD!$B$3:$AQ$1079,AU$2)</f>
        <v>0</v>
      </c>
      <c r="AV1328" s="89">
        <f>VLOOKUP($AC1328,LS_Coint_BD!$B$3:$AQ$1079,AV$2)</f>
        <v>0</v>
      </c>
      <c r="AW1328" s="89">
        <f>VLOOKUP($AC1328,LS_Coint_BD!$B$3:$AQ$1079,AW$2)</f>
        <v>0</v>
      </c>
      <c r="AX1328" s="89">
        <f>VLOOKUP($AC1328,LS_Coint_BD!$B$3:$AQ$1079,AX$2)</f>
        <v>0</v>
      </c>
      <c r="AY1328" s="89">
        <f>VLOOKUP($AC1328,LS_Coint_BD!$B$3:$AQ$1079,AY$2)</f>
        <v>0</v>
      </c>
      <c r="AZ1328" s="89">
        <f>VLOOKUP($AC1328,LS_Coint_BD!$B$3:$AQ$1079,AZ$2)</f>
        <v>0</v>
      </c>
      <c r="BA1328" s="89">
        <f>VLOOKUP($AC1328,LS_Coint_BD!$B$3:$AQ$1079,BA$2)</f>
        <v>0</v>
      </c>
      <c r="BB1328" s="89">
        <f>VLOOKUP($AC1328,LS_Coint_BD!$B$3:$AQ$1079,BB$2)</f>
        <v>0</v>
      </c>
      <c r="BC1328" s="89">
        <f>VLOOKUP($AC1328,LS_Coint_BD!$B$3:$AQ$1079,BC$2)</f>
        <v>0</v>
      </c>
      <c r="BD1328" s="89">
        <f t="shared" si="963"/>
        <v>0</v>
      </c>
      <c r="BE1328" s="89">
        <f t="shared" si="964"/>
        <v>0</v>
      </c>
      <c r="BF1328" s="89">
        <f t="shared" si="965"/>
        <v>0</v>
      </c>
      <c r="BG1328" s="89">
        <f t="shared" si="966"/>
        <v>0</v>
      </c>
      <c r="BH1328" s="89">
        <f t="shared" si="967"/>
        <v>0</v>
      </c>
      <c r="BI1328" s="89">
        <f t="shared" si="968"/>
        <v>0</v>
      </c>
      <c r="BJ1328" s="89">
        <f t="shared" si="969"/>
        <v>0</v>
      </c>
      <c r="BK1328" s="89">
        <f t="shared" si="970"/>
        <v>0</v>
      </c>
      <c r="BL1328" s="89">
        <f t="shared" si="971"/>
        <v>0</v>
      </c>
      <c r="BM1328" s="89"/>
      <c r="BN1328" s="26" t="b">
        <f t="shared" si="972"/>
        <v>0</v>
      </c>
      <c r="BO1328" s="26" t="b">
        <f t="shared" si="973"/>
        <v>0</v>
      </c>
      <c r="BP1328" s="26" t="b">
        <f t="shared" si="974"/>
        <v>0</v>
      </c>
      <c r="BQ1328" s="26" t="b">
        <f t="shared" si="975"/>
        <v>0</v>
      </c>
      <c r="BR1328" s="26" t="b">
        <f t="shared" si="976"/>
        <v>0</v>
      </c>
      <c r="BS1328" s="26" t="b">
        <f t="shared" si="977"/>
        <v>0</v>
      </c>
      <c r="BT1328" s="26" t="b">
        <f t="shared" si="978"/>
        <v>0</v>
      </c>
      <c r="BU1328" s="26" t="b">
        <f t="shared" si="979"/>
        <v>0</v>
      </c>
    </row>
    <row r="1329" spans="2:73" ht="15" thickBot="1" x14ac:dyDescent="0.35">
      <c r="B1329" s="17">
        <f>VLOOKUP($AC1329,LS_Coint_BD!$B$3:$D$1079,2)</f>
        <v>0</v>
      </c>
      <c r="C1329" s="87">
        <f>VLOOKUP($AC1329,LS_Coint_BD!$B$3:$D$1079,3)</f>
        <v>0</v>
      </c>
      <c r="D1329" s="68">
        <f t="shared" si="939"/>
        <v>0</v>
      </c>
      <c r="E1329" s="65">
        <f t="shared" si="940"/>
        <v>0</v>
      </c>
      <c r="F1329" s="69">
        <f t="shared" si="941"/>
        <v>0</v>
      </c>
      <c r="G1329" s="68">
        <f t="shared" si="942"/>
        <v>0</v>
      </c>
      <c r="H1329" s="65">
        <f t="shared" si="943"/>
        <v>0</v>
      </c>
      <c r="I1329" s="69">
        <f t="shared" si="944"/>
        <v>0</v>
      </c>
      <c r="J1329" s="68">
        <f t="shared" si="945"/>
        <v>0</v>
      </c>
      <c r="K1329" s="65">
        <f t="shared" si="946"/>
        <v>0</v>
      </c>
      <c r="L1329" s="69">
        <f t="shared" si="947"/>
        <v>0</v>
      </c>
      <c r="M1329" s="68">
        <f t="shared" si="948"/>
        <v>0</v>
      </c>
      <c r="N1329" s="65">
        <f t="shared" si="949"/>
        <v>0</v>
      </c>
      <c r="O1329" s="69">
        <f t="shared" si="950"/>
        <v>0</v>
      </c>
      <c r="P1329" s="68">
        <f t="shared" si="951"/>
        <v>0</v>
      </c>
      <c r="Q1329" s="65">
        <f t="shared" si="952"/>
        <v>0</v>
      </c>
      <c r="R1329" s="69">
        <f t="shared" si="953"/>
        <v>0</v>
      </c>
      <c r="S1329" s="68">
        <f t="shared" si="954"/>
        <v>0</v>
      </c>
      <c r="T1329" s="65">
        <f t="shared" si="955"/>
        <v>0</v>
      </c>
      <c r="U1329" s="69">
        <f t="shared" si="956"/>
        <v>0</v>
      </c>
      <c r="V1329" s="68">
        <f t="shared" si="957"/>
        <v>0</v>
      </c>
      <c r="W1329" s="65">
        <f t="shared" si="958"/>
        <v>0</v>
      </c>
      <c r="X1329" s="69">
        <f t="shared" si="959"/>
        <v>0</v>
      </c>
      <c r="Y1329" s="68">
        <f t="shared" si="960"/>
        <v>0</v>
      </c>
      <c r="Z1329" s="65">
        <f t="shared" si="961"/>
        <v>0</v>
      </c>
      <c r="AA1329" s="69">
        <f t="shared" si="962"/>
        <v>0</v>
      </c>
      <c r="AB1329" s="98">
        <f>SUMIF(BN1329:BU1329,"VERDADEIRO",BN$3:$BU1328)</f>
        <v>0</v>
      </c>
      <c r="AC1329" s="97">
        <f t="shared" si="938"/>
        <v>1326</v>
      </c>
      <c r="AD1329" s="89">
        <f>RTD("tryd.rtdserver",,"COT",B1329,"ULT")</f>
        <v>0</v>
      </c>
      <c r="AE1329" s="89">
        <f>RTD("tryd.rtdserver",,"COT",C1329,"ULT")</f>
        <v>0</v>
      </c>
      <c r="AF1329" s="89">
        <f>VLOOKUP($AC1329,LS_Coint_BD!$B$3:$AQ$1079,AF$2)*$AD1329+VLOOKUP($AC1329,LS_Coint_BD!$B$3:$AQ$1079,AF$2+1)</f>
        <v>0</v>
      </c>
      <c r="AG1329" s="89">
        <f>VLOOKUP($AC1329,LS_Coint_BD!$B$3:$AQ$1079,AG$2)*$AD1329+VLOOKUP($AC1329,LS_Coint_BD!$B$3:$AQ$1079,AG$2+1)</f>
        <v>0</v>
      </c>
      <c r="AH1329" s="89">
        <f>VLOOKUP($AC1329,LS_Coint_BD!$B$3:$AQ$1079,AH$2)*$AD1329+VLOOKUP($AC1329,LS_Coint_BD!$B$3:$AQ$1079,AH$2+1)</f>
        <v>0</v>
      </c>
      <c r="AI1329" s="89">
        <f>VLOOKUP($AC1329,LS_Coint_BD!$B$3:$AQ$1079,AI$2)*$AD1329+VLOOKUP($AC1329,LS_Coint_BD!$B$3:$AQ$1079,AI$2+1)</f>
        <v>0</v>
      </c>
      <c r="AJ1329" s="89">
        <f>VLOOKUP($AC1329,LS_Coint_BD!$B$3:$AQ$1079,AJ$2)*$AD1329+VLOOKUP($AC1329,LS_Coint_BD!$B$3:$AQ$1079,AJ$2+1)</f>
        <v>0</v>
      </c>
      <c r="AK1329" s="89">
        <f>VLOOKUP($AC1329,LS_Coint_BD!$B$3:$AQ$1079,AK$2)*$AD1329+VLOOKUP($AC1329,LS_Coint_BD!$B$3:$AQ$1079,AK$2+1)</f>
        <v>0</v>
      </c>
      <c r="AL1329" s="89">
        <f>VLOOKUP($AC1329,LS_Coint_BD!$B$3:$AQ$1079,AL$2)*$AD1329+VLOOKUP($AC1329,LS_Coint_BD!$B$3:$AQ$1079,AL$2+1)</f>
        <v>0</v>
      </c>
      <c r="AM1329" s="89">
        <f>VLOOKUP($AC1329,LS_Coint_BD!$B$3:$AQ$1079,AM$2)*$AD1329+VLOOKUP($AC1329,LS_Coint_BD!$B$3:$AQ$1079,AM$2+1)</f>
        <v>0</v>
      </c>
      <c r="AN1329" s="89">
        <f>VLOOKUP($AC1329,LS_Coint_BD!$B$3:$AQ$1079,AN$2)</f>
        <v>0</v>
      </c>
      <c r="AO1329" s="89">
        <f>VLOOKUP($AC1329,LS_Coint_BD!$B$3:$AQ$1079,AO$2)</f>
        <v>0</v>
      </c>
      <c r="AP1329" s="89">
        <f>VLOOKUP($AC1329,LS_Coint_BD!$B$3:$AQ$1079,AP$2)</f>
        <v>0</v>
      </c>
      <c r="AQ1329" s="89">
        <f>VLOOKUP($AC1329,LS_Coint_BD!$B$3:$AQ$1079,AQ$2)</f>
        <v>0</v>
      </c>
      <c r="AR1329" s="89">
        <f>VLOOKUP($AC1329,LS_Coint_BD!$B$3:$AQ$1079,AR$2)</f>
        <v>0</v>
      </c>
      <c r="AS1329" s="89">
        <f>VLOOKUP($AC1329,LS_Coint_BD!$B$3:$AQ$1079,AS$2)</f>
        <v>0</v>
      </c>
      <c r="AT1329" s="89">
        <f>VLOOKUP($AC1329,LS_Coint_BD!$B$3:$AQ$1079,AT$2)</f>
        <v>0</v>
      </c>
      <c r="AU1329" s="89">
        <f>VLOOKUP($AC1329,LS_Coint_BD!$B$3:$AQ$1079,AU$2)</f>
        <v>0</v>
      </c>
      <c r="AV1329" s="89">
        <f>VLOOKUP($AC1329,LS_Coint_BD!$B$3:$AQ$1079,AV$2)</f>
        <v>0</v>
      </c>
      <c r="AW1329" s="89">
        <f>VLOOKUP($AC1329,LS_Coint_BD!$B$3:$AQ$1079,AW$2)</f>
        <v>0</v>
      </c>
      <c r="AX1329" s="89">
        <f>VLOOKUP($AC1329,LS_Coint_BD!$B$3:$AQ$1079,AX$2)</f>
        <v>0</v>
      </c>
      <c r="AY1329" s="89">
        <f>VLOOKUP($AC1329,LS_Coint_BD!$B$3:$AQ$1079,AY$2)</f>
        <v>0</v>
      </c>
      <c r="AZ1329" s="89">
        <f>VLOOKUP($AC1329,LS_Coint_BD!$B$3:$AQ$1079,AZ$2)</f>
        <v>0</v>
      </c>
      <c r="BA1329" s="89">
        <f>VLOOKUP($AC1329,LS_Coint_BD!$B$3:$AQ$1079,BA$2)</f>
        <v>0</v>
      </c>
      <c r="BB1329" s="89">
        <f>VLOOKUP($AC1329,LS_Coint_BD!$B$3:$AQ$1079,BB$2)</f>
        <v>0</v>
      </c>
      <c r="BC1329" s="89">
        <f>VLOOKUP($AC1329,LS_Coint_BD!$B$3:$AQ$1079,BC$2)</f>
        <v>0</v>
      </c>
      <c r="BD1329" s="89">
        <f t="shared" si="963"/>
        <v>0</v>
      </c>
      <c r="BE1329" s="89">
        <f t="shared" si="964"/>
        <v>0</v>
      </c>
      <c r="BF1329" s="89">
        <f t="shared" si="965"/>
        <v>0</v>
      </c>
      <c r="BG1329" s="89">
        <f t="shared" si="966"/>
        <v>0</v>
      </c>
      <c r="BH1329" s="89">
        <f t="shared" si="967"/>
        <v>0</v>
      </c>
      <c r="BI1329" s="89">
        <f t="shared" si="968"/>
        <v>0</v>
      </c>
      <c r="BJ1329" s="89">
        <f t="shared" si="969"/>
        <v>0</v>
      </c>
      <c r="BK1329" s="89">
        <f t="shared" si="970"/>
        <v>0</v>
      </c>
      <c r="BL1329" s="89">
        <f t="shared" si="971"/>
        <v>0</v>
      </c>
      <c r="BM1329" s="89"/>
      <c r="BN1329" s="26" t="b">
        <f t="shared" si="972"/>
        <v>0</v>
      </c>
      <c r="BO1329" s="26" t="b">
        <f t="shared" si="973"/>
        <v>0</v>
      </c>
      <c r="BP1329" s="26" t="b">
        <f t="shared" si="974"/>
        <v>0</v>
      </c>
      <c r="BQ1329" s="26" t="b">
        <f t="shared" si="975"/>
        <v>0</v>
      </c>
      <c r="BR1329" s="26" t="b">
        <f t="shared" si="976"/>
        <v>0</v>
      </c>
      <c r="BS1329" s="26" t="b">
        <f t="shared" si="977"/>
        <v>0</v>
      </c>
      <c r="BT1329" s="26" t="b">
        <f t="shared" si="978"/>
        <v>0</v>
      </c>
      <c r="BU1329" s="26" t="b">
        <f t="shared" si="979"/>
        <v>0</v>
      </c>
    </row>
    <row r="1330" spans="2:73" ht="15" thickBot="1" x14ac:dyDescent="0.35">
      <c r="B1330" s="17">
        <f>VLOOKUP($AC1330,LS_Coint_BD!$B$3:$D$1079,2)</f>
        <v>0</v>
      </c>
      <c r="C1330" s="87">
        <f>VLOOKUP($AC1330,LS_Coint_BD!$B$3:$D$1079,3)</f>
        <v>0</v>
      </c>
      <c r="D1330" s="68">
        <f t="shared" si="939"/>
        <v>0</v>
      </c>
      <c r="E1330" s="65">
        <f t="shared" si="940"/>
        <v>0</v>
      </c>
      <c r="F1330" s="69">
        <f t="shared" si="941"/>
        <v>0</v>
      </c>
      <c r="G1330" s="68">
        <f t="shared" si="942"/>
        <v>0</v>
      </c>
      <c r="H1330" s="65">
        <f t="shared" si="943"/>
        <v>0</v>
      </c>
      <c r="I1330" s="69">
        <f t="shared" si="944"/>
        <v>0</v>
      </c>
      <c r="J1330" s="68">
        <f t="shared" si="945"/>
        <v>0</v>
      </c>
      <c r="K1330" s="65">
        <f t="shared" si="946"/>
        <v>0</v>
      </c>
      <c r="L1330" s="69">
        <f t="shared" si="947"/>
        <v>0</v>
      </c>
      <c r="M1330" s="68">
        <f t="shared" si="948"/>
        <v>0</v>
      </c>
      <c r="N1330" s="65">
        <f t="shared" si="949"/>
        <v>0</v>
      </c>
      <c r="O1330" s="69">
        <f t="shared" si="950"/>
        <v>0</v>
      </c>
      <c r="P1330" s="68">
        <f t="shared" si="951"/>
        <v>0</v>
      </c>
      <c r="Q1330" s="65">
        <f t="shared" si="952"/>
        <v>0</v>
      </c>
      <c r="R1330" s="69">
        <f t="shared" si="953"/>
        <v>0</v>
      </c>
      <c r="S1330" s="68">
        <f t="shared" si="954"/>
        <v>0</v>
      </c>
      <c r="T1330" s="65">
        <f t="shared" si="955"/>
        <v>0</v>
      </c>
      <c r="U1330" s="69">
        <f t="shared" si="956"/>
        <v>0</v>
      </c>
      <c r="V1330" s="68">
        <f t="shared" si="957"/>
        <v>0</v>
      </c>
      <c r="W1330" s="65">
        <f t="shared" si="958"/>
        <v>0</v>
      </c>
      <c r="X1330" s="69">
        <f t="shared" si="959"/>
        <v>0</v>
      </c>
      <c r="Y1330" s="68">
        <f t="shared" si="960"/>
        <v>0</v>
      </c>
      <c r="Z1330" s="65">
        <f t="shared" si="961"/>
        <v>0</v>
      </c>
      <c r="AA1330" s="69">
        <f t="shared" si="962"/>
        <v>0</v>
      </c>
      <c r="AB1330" s="98">
        <f>SUMIF(BN1330:BU1330,"VERDADEIRO",BN$3:$BU1329)</f>
        <v>0</v>
      </c>
      <c r="AC1330" s="97">
        <f t="shared" si="938"/>
        <v>1327</v>
      </c>
      <c r="AD1330" s="89">
        <f>RTD("tryd.rtdserver",,"COT",B1330,"ULT")</f>
        <v>0</v>
      </c>
      <c r="AE1330" s="89">
        <f>RTD("tryd.rtdserver",,"COT",C1330,"ULT")</f>
        <v>0</v>
      </c>
      <c r="AF1330" s="89">
        <f>VLOOKUP($AC1330,LS_Coint_BD!$B$3:$AQ$1079,AF$2)*$AD1330+VLOOKUP($AC1330,LS_Coint_BD!$B$3:$AQ$1079,AF$2+1)</f>
        <v>0</v>
      </c>
      <c r="AG1330" s="89">
        <f>VLOOKUP($AC1330,LS_Coint_BD!$B$3:$AQ$1079,AG$2)*$AD1330+VLOOKUP($AC1330,LS_Coint_BD!$B$3:$AQ$1079,AG$2+1)</f>
        <v>0</v>
      </c>
      <c r="AH1330" s="89">
        <f>VLOOKUP($AC1330,LS_Coint_BD!$B$3:$AQ$1079,AH$2)*$AD1330+VLOOKUP($AC1330,LS_Coint_BD!$B$3:$AQ$1079,AH$2+1)</f>
        <v>0</v>
      </c>
      <c r="AI1330" s="89">
        <f>VLOOKUP($AC1330,LS_Coint_BD!$B$3:$AQ$1079,AI$2)*$AD1330+VLOOKUP($AC1330,LS_Coint_BD!$B$3:$AQ$1079,AI$2+1)</f>
        <v>0</v>
      </c>
      <c r="AJ1330" s="89">
        <f>VLOOKUP($AC1330,LS_Coint_BD!$B$3:$AQ$1079,AJ$2)*$AD1330+VLOOKUP($AC1330,LS_Coint_BD!$B$3:$AQ$1079,AJ$2+1)</f>
        <v>0</v>
      </c>
      <c r="AK1330" s="89">
        <f>VLOOKUP($AC1330,LS_Coint_BD!$B$3:$AQ$1079,AK$2)*$AD1330+VLOOKUP($AC1330,LS_Coint_BD!$B$3:$AQ$1079,AK$2+1)</f>
        <v>0</v>
      </c>
      <c r="AL1330" s="89">
        <f>VLOOKUP($AC1330,LS_Coint_BD!$B$3:$AQ$1079,AL$2)*$AD1330+VLOOKUP($AC1330,LS_Coint_BD!$B$3:$AQ$1079,AL$2+1)</f>
        <v>0</v>
      </c>
      <c r="AM1330" s="89">
        <f>VLOOKUP($AC1330,LS_Coint_BD!$B$3:$AQ$1079,AM$2)*$AD1330+VLOOKUP($AC1330,LS_Coint_BD!$B$3:$AQ$1079,AM$2+1)</f>
        <v>0</v>
      </c>
      <c r="AN1330" s="89">
        <f>VLOOKUP($AC1330,LS_Coint_BD!$B$3:$AQ$1079,AN$2)</f>
        <v>0</v>
      </c>
      <c r="AO1330" s="89">
        <f>VLOOKUP($AC1330,LS_Coint_BD!$B$3:$AQ$1079,AO$2)</f>
        <v>0</v>
      </c>
      <c r="AP1330" s="89">
        <f>VLOOKUP($AC1330,LS_Coint_BD!$B$3:$AQ$1079,AP$2)</f>
        <v>0</v>
      </c>
      <c r="AQ1330" s="89">
        <f>VLOOKUP($AC1330,LS_Coint_BD!$B$3:$AQ$1079,AQ$2)</f>
        <v>0</v>
      </c>
      <c r="AR1330" s="89">
        <f>VLOOKUP($AC1330,LS_Coint_BD!$B$3:$AQ$1079,AR$2)</f>
        <v>0</v>
      </c>
      <c r="AS1330" s="89">
        <f>VLOOKUP($AC1330,LS_Coint_BD!$B$3:$AQ$1079,AS$2)</f>
        <v>0</v>
      </c>
      <c r="AT1330" s="89">
        <f>VLOOKUP($AC1330,LS_Coint_BD!$B$3:$AQ$1079,AT$2)</f>
        <v>0</v>
      </c>
      <c r="AU1330" s="89">
        <f>VLOOKUP($AC1330,LS_Coint_BD!$B$3:$AQ$1079,AU$2)</f>
        <v>0</v>
      </c>
      <c r="AV1330" s="89">
        <f>VLOOKUP($AC1330,LS_Coint_BD!$B$3:$AQ$1079,AV$2)</f>
        <v>0</v>
      </c>
      <c r="AW1330" s="89">
        <f>VLOOKUP($AC1330,LS_Coint_BD!$B$3:$AQ$1079,AW$2)</f>
        <v>0</v>
      </c>
      <c r="AX1330" s="89">
        <f>VLOOKUP($AC1330,LS_Coint_BD!$B$3:$AQ$1079,AX$2)</f>
        <v>0</v>
      </c>
      <c r="AY1330" s="89">
        <f>VLOOKUP($AC1330,LS_Coint_BD!$B$3:$AQ$1079,AY$2)</f>
        <v>0</v>
      </c>
      <c r="AZ1330" s="89">
        <f>VLOOKUP($AC1330,LS_Coint_BD!$B$3:$AQ$1079,AZ$2)</f>
        <v>0</v>
      </c>
      <c r="BA1330" s="89">
        <f>VLOOKUP($AC1330,LS_Coint_BD!$B$3:$AQ$1079,BA$2)</f>
        <v>0</v>
      </c>
      <c r="BB1330" s="89">
        <f>VLOOKUP($AC1330,LS_Coint_BD!$B$3:$AQ$1079,BB$2)</f>
        <v>0</v>
      </c>
      <c r="BC1330" s="89">
        <f>VLOOKUP($AC1330,LS_Coint_BD!$B$3:$AQ$1079,BC$2)</f>
        <v>0</v>
      </c>
      <c r="BD1330" s="89">
        <f t="shared" si="963"/>
        <v>0</v>
      </c>
      <c r="BE1330" s="89">
        <f t="shared" si="964"/>
        <v>0</v>
      </c>
      <c r="BF1330" s="89">
        <f t="shared" si="965"/>
        <v>0</v>
      </c>
      <c r="BG1330" s="89">
        <f t="shared" si="966"/>
        <v>0</v>
      </c>
      <c r="BH1330" s="89">
        <f t="shared" si="967"/>
        <v>0</v>
      </c>
      <c r="BI1330" s="89">
        <f t="shared" si="968"/>
        <v>0</v>
      </c>
      <c r="BJ1330" s="89">
        <f t="shared" si="969"/>
        <v>0</v>
      </c>
      <c r="BK1330" s="89">
        <f t="shared" si="970"/>
        <v>0</v>
      </c>
      <c r="BL1330" s="89">
        <f t="shared" si="971"/>
        <v>0</v>
      </c>
      <c r="BM1330" s="89"/>
      <c r="BN1330" s="26" t="b">
        <f t="shared" si="972"/>
        <v>0</v>
      </c>
      <c r="BO1330" s="26" t="b">
        <f t="shared" si="973"/>
        <v>0</v>
      </c>
      <c r="BP1330" s="26" t="b">
        <f t="shared" si="974"/>
        <v>0</v>
      </c>
      <c r="BQ1330" s="26" t="b">
        <f t="shared" si="975"/>
        <v>0</v>
      </c>
      <c r="BR1330" s="26" t="b">
        <f t="shared" si="976"/>
        <v>0</v>
      </c>
      <c r="BS1330" s="26" t="b">
        <f t="shared" si="977"/>
        <v>0</v>
      </c>
      <c r="BT1330" s="26" t="b">
        <f t="shared" si="978"/>
        <v>0</v>
      </c>
      <c r="BU1330" s="26" t="b">
        <f t="shared" si="979"/>
        <v>0</v>
      </c>
    </row>
    <row r="1331" spans="2:73" ht="15" thickBot="1" x14ac:dyDescent="0.35">
      <c r="B1331" s="17">
        <f>VLOOKUP($AC1331,LS_Coint_BD!$B$3:$D$1079,2)</f>
        <v>0</v>
      </c>
      <c r="C1331" s="87">
        <f>VLOOKUP($AC1331,LS_Coint_BD!$B$3:$D$1079,3)</f>
        <v>0</v>
      </c>
      <c r="D1331" s="68">
        <f t="shared" si="939"/>
        <v>0</v>
      </c>
      <c r="E1331" s="65">
        <f t="shared" si="940"/>
        <v>0</v>
      </c>
      <c r="F1331" s="69">
        <f t="shared" si="941"/>
        <v>0</v>
      </c>
      <c r="G1331" s="68">
        <f t="shared" si="942"/>
        <v>0</v>
      </c>
      <c r="H1331" s="65">
        <f t="shared" si="943"/>
        <v>0</v>
      </c>
      <c r="I1331" s="69">
        <f t="shared" si="944"/>
        <v>0</v>
      </c>
      <c r="J1331" s="68">
        <f t="shared" si="945"/>
        <v>0</v>
      </c>
      <c r="K1331" s="65">
        <f t="shared" si="946"/>
        <v>0</v>
      </c>
      <c r="L1331" s="69">
        <f t="shared" si="947"/>
        <v>0</v>
      </c>
      <c r="M1331" s="68">
        <f t="shared" si="948"/>
        <v>0</v>
      </c>
      <c r="N1331" s="65">
        <f t="shared" si="949"/>
        <v>0</v>
      </c>
      <c r="O1331" s="69">
        <f t="shared" si="950"/>
        <v>0</v>
      </c>
      <c r="P1331" s="68">
        <f t="shared" si="951"/>
        <v>0</v>
      </c>
      <c r="Q1331" s="65">
        <f t="shared" si="952"/>
        <v>0</v>
      </c>
      <c r="R1331" s="69">
        <f t="shared" si="953"/>
        <v>0</v>
      </c>
      <c r="S1331" s="68">
        <f t="shared" si="954"/>
        <v>0</v>
      </c>
      <c r="T1331" s="65">
        <f t="shared" si="955"/>
        <v>0</v>
      </c>
      <c r="U1331" s="69">
        <f t="shared" si="956"/>
        <v>0</v>
      </c>
      <c r="V1331" s="68">
        <f t="shared" si="957"/>
        <v>0</v>
      </c>
      <c r="W1331" s="65">
        <f t="shared" si="958"/>
        <v>0</v>
      </c>
      <c r="X1331" s="69">
        <f t="shared" si="959"/>
        <v>0</v>
      </c>
      <c r="Y1331" s="68">
        <f t="shared" si="960"/>
        <v>0</v>
      </c>
      <c r="Z1331" s="65">
        <f t="shared" si="961"/>
        <v>0</v>
      </c>
      <c r="AA1331" s="69">
        <f t="shared" si="962"/>
        <v>0</v>
      </c>
      <c r="AB1331" s="98">
        <f>SUMIF(BN1331:BU1331,"VERDADEIRO",BN$3:$BU1330)</f>
        <v>0</v>
      </c>
      <c r="AC1331" s="97">
        <f t="shared" si="938"/>
        <v>1328</v>
      </c>
      <c r="AD1331" s="89">
        <f>RTD("tryd.rtdserver",,"COT",B1331,"ULT")</f>
        <v>0</v>
      </c>
      <c r="AE1331" s="89">
        <f>RTD("tryd.rtdserver",,"COT",C1331,"ULT")</f>
        <v>0</v>
      </c>
      <c r="AF1331" s="89">
        <f>VLOOKUP($AC1331,LS_Coint_BD!$B$3:$AQ$1079,AF$2)*$AD1331+VLOOKUP($AC1331,LS_Coint_BD!$B$3:$AQ$1079,AF$2+1)</f>
        <v>0</v>
      </c>
      <c r="AG1331" s="89">
        <f>VLOOKUP($AC1331,LS_Coint_BD!$B$3:$AQ$1079,AG$2)*$AD1331+VLOOKUP($AC1331,LS_Coint_BD!$B$3:$AQ$1079,AG$2+1)</f>
        <v>0</v>
      </c>
      <c r="AH1331" s="89">
        <f>VLOOKUP($AC1331,LS_Coint_BD!$B$3:$AQ$1079,AH$2)*$AD1331+VLOOKUP($AC1331,LS_Coint_BD!$B$3:$AQ$1079,AH$2+1)</f>
        <v>0</v>
      </c>
      <c r="AI1331" s="89">
        <f>VLOOKUP($AC1331,LS_Coint_BD!$B$3:$AQ$1079,AI$2)*$AD1331+VLOOKUP($AC1331,LS_Coint_BD!$B$3:$AQ$1079,AI$2+1)</f>
        <v>0</v>
      </c>
      <c r="AJ1331" s="89">
        <f>VLOOKUP($AC1331,LS_Coint_BD!$B$3:$AQ$1079,AJ$2)*$AD1331+VLOOKUP($AC1331,LS_Coint_BD!$B$3:$AQ$1079,AJ$2+1)</f>
        <v>0</v>
      </c>
      <c r="AK1331" s="89">
        <f>VLOOKUP($AC1331,LS_Coint_BD!$B$3:$AQ$1079,AK$2)*$AD1331+VLOOKUP($AC1331,LS_Coint_BD!$B$3:$AQ$1079,AK$2+1)</f>
        <v>0</v>
      </c>
      <c r="AL1331" s="89">
        <f>VLOOKUP($AC1331,LS_Coint_BD!$B$3:$AQ$1079,AL$2)*$AD1331+VLOOKUP($AC1331,LS_Coint_BD!$B$3:$AQ$1079,AL$2+1)</f>
        <v>0</v>
      </c>
      <c r="AM1331" s="89">
        <f>VLOOKUP($AC1331,LS_Coint_BD!$B$3:$AQ$1079,AM$2)*$AD1331+VLOOKUP($AC1331,LS_Coint_BD!$B$3:$AQ$1079,AM$2+1)</f>
        <v>0</v>
      </c>
      <c r="AN1331" s="89">
        <f>VLOOKUP($AC1331,LS_Coint_BD!$B$3:$AQ$1079,AN$2)</f>
        <v>0</v>
      </c>
      <c r="AO1331" s="89">
        <f>VLOOKUP($AC1331,LS_Coint_BD!$B$3:$AQ$1079,AO$2)</f>
        <v>0</v>
      </c>
      <c r="AP1331" s="89">
        <f>VLOOKUP($AC1331,LS_Coint_BD!$B$3:$AQ$1079,AP$2)</f>
        <v>0</v>
      </c>
      <c r="AQ1331" s="89">
        <f>VLOOKUP($AC1331,LS_Coint_BD!$B$3:$AQ$1079,AQ$2)</f>
        <v>0</v>
      </c>
      <c r="AR1331" s="89">
        <f>VLOOKUP($AC1331,LS_Coint_BD!$B$3:$AQ$1079,AR$2)</f>
        <v>0</v>
      </c>
      <c r="AS1331" s="89">
        <f>VLOOKUP($AC1331,LS_Coint_BD!$B$3:$AQ$1079,AS$2)</f>
        <v>0</v>
      </c>
      <c r="AT1331" s="89">
        <f>VLOOKUP($AC1331,LS_Coint_BD!$B$3:$AQ$1079,AT$2)</f>
        <v>0</v>
      </c>
      <c r="AU1331" s="89">
        <f>VLOOKUP($AC1331,LS_Coint_BD!$B$3:$AQ$1079,AU$2)</f>
        <v>0</v>
      </c>
      <c r="AV1331" s="89">
        <f>VLOOKUP($AC1331,LS_Coint_BD!$B$3:$AQ$1079,AV$2)</f>
        <v>0</v>
      </c>
      <c r="AW1331" s="89">
        <f>VLOOKUP($AC1331,LS_Coint_BD!$B$3:$AQ$1079,AW$2)</f>
        <v>0</v>
      </c>
      <c r="AX1331" s="89">
        <f>VLOOKUP($AC1331,LS_Coint_BD!$B$3:$AQ$1079,AX$2)</f>
        <v>0</v>
      </c>
      <c r="AY1331" s="89">
        <f>VLOOKUP($AC1331,LS_Coint_BD!$B$3:$AQ$1079,AY$2)</f>
        <v>0</v>
      </c>
      <c r="AZ1331" s="89">
        <f>VLOOKUP($AC1331,LS_Coint_BD!$B$3:$AQ$1079,AZ$2)</f>
        <v>0</v>
      </c>
      <c r="BA1331" s="89">
        <f>VLOOKUP($AC1331,LS_Coint_BD!$B$3:$AQ$1079,BA$2)</f>
        <v>0</v>
      </c>
      <c r="BB1331" s="89">
        <f>VLOOKUP($AC1331,LS_Coint_BD!$B$3:$AQ$1079,BB$2)</f>
        <v>0</v>
      </c>
      <c r="BC1331" s="89">
        <f>VLOOKUP($AC1331,LS_Coint_BD!$B$3:$AQ$1079,BC$2)</f>
        <v>0</v>
      </c>
      <c r="BD1331" s="89">
        <f t="shared" si="963"/>
        <v>0</v>
      </c>
      <c r="BE1331" s="89">
        <f t="shared" si="964"/>
        <v>0</v>
      </c>
      <c r="BF1331" s="89">
        <f t="shared" si="965"/>
        <v>0</v>
      </c>
      <c r="BG1331" s="89">
        <f t="shared" si="966"/>
        <v>0</v>
      </c>
      <c r="BH1331" s="89">
        <f t="shared" si="967"/>
        <v>0</v>
      </c>
      <c r="BI1331" s="89">
        <f t="shared" si="968"/>
        <v>0</v>
      </c>
      <c r="BJ1331" s="89">
        <f t="shared" si="969"/>
        <v>0</v>
      </c>
      <c r="BK1331" s="89">
        <f t="shared" si="970"/>
        <v>0</v>
      </c>
      <c r="BL1331" s="89">
        <f t="shared" si="971"/>
        <v>0</v>
      </c>
      <c r="BM1331" s="89"/>
      <c r="BN1331" s="26" t="b">
        <f t="shared" si="972"/>
        <v>0</v>
      </c>
      <c r="BO1331" s="26" t="b">
        <f t="shared" si="973"/>
        <v>0</v>
      </c>
      <c r="BP1331" s="26" t="b">
        <f t="shared" si="974"/>
        <v>0</v>
      </c>
      <c r="BQ1331" s="26" t="b">
        <f t="shared" si="975"/>
        <v>0</v>
      </c>
      <c r="BR1331" s="26" t="b">
        <f t="shared" si="976"/>
        <v>0</v>
      </c>
      <c r="BS1331" s="26" t="b">
        <f t="shared" si="977"/>
        <v>0</v>
      </c>
      <c r="BT1331" s="26" t="b">
        <f t="shared" si="978"/>
        <v>0</v>
      </c>
      <c r="BU1331" s="26" t="b">
        <f t="shared" si="979"/>
        <v>0</v>
      </c>
    </row>
    <row r="1332" spans="2:73" ht="15" thickBot="1" x14ac:dyDescent="0.35">
      <c r="B1332" s="17">
        <f>VLOOKUP($AC1332,LS_Coint_BD!$B$3:$D$1079,2)</f>
        <v>0</v>
      </c>
      <c r="C1332" s="87">
        <f>VLOOKUP($AC1332,LS_Coint_BD!$B$3:$D$1079,3)</f>
        <v>0</v>
      </c>
      <c r="D1332" s="68">
        <f t="shared" si="939"/>
        <v>0</v>
      </c>
      <c r="E1332" s="65">
        <f t="shared" si="940"/>
        <v>0</v>
      </c>
      <c r="F1332" s="69">
        <f t="shared" si="941"/>
        <v>0</v>
      </c>
      <c r="G1332" s="68">
        <f t="shared" si="942"/>
        <v>0</v>
      </c>
      <c r="H1332" s="65">
        <f t="shared" si="943"/>
        <v>0</v>
      </c>
      <c r="I1332" s="69">
        <f t="shared" si="944"/>
        <v>0</v>
      </c>
      <c r="J1332" s="68">
        <f t="shared" si="945"/>
        <v>0</v>
      </c>
      <c r="K1332" s="65">
        <f t="shared" si="946"/>
        <v>0</v>
      </c>
      <c r="L1332" s="69">
        <f t="shared" si="947"/>
        <v>0</v>
      </c>
      <c r="M1332" s="68">
        <f t="shared" si="948"/>
        <v>0</v>
      </c>
      <c r="N1332" s="65">
        <f t="shared" si="949"/>
        <v>0</v>
      </c>
      <c r="O1332" s="69">
        <f t="shared" si="950"/>
        <v>0</v>
      </c>
      <c r="P1332" s="68">
        <f t="shared" si="951"/>
        <v>0</v>
      </c>
      <c r="Q1332" s="65">
        <f t="shared" si="952"/>
        <v>0</v>
      </c>
      <c r="R1332" s="69">
        <f t="shared" si="953"/>
        <v>0</v>
      </c>
      <c r="S1332" s="68">
        <f t="shared" si="954"/>
        <v>0</v>
      </c>
      <c r="T1332" s="65">
        <f t="shared" si="955"/>
        <v>0</v>
      </c>
      <c r="U1332" s="69">
        <f t="shared" si="956"/>
        <v>0</v>
      </c>
      <c r="V1332" s="68">
        <f t="shared" si="957"/>
        <v>0</v>
      </c>
      <c r="W1332" s="65">
        <f t="shared" si="958"/>
        <v>0</v>
      </c>
      <c r="X1332" s="69">
        <f t="shared" si="959"/>
        <v>0</v>
      </c>
      <c r="Y1332" s="68">
        <f t="shared" si="960"/>
        <v>0</v>
      </c>
      <c r="Z1332" s="65">
        <f t="shared" si="961"/>
        <v>0</v>
      </c>
      <c r="AA1332" s="69">
        <f t="shared" si="962"/>
        <v>0</v>
      </c>
      <c r="AB1332" s="98">
        <f>SUMIF(BN1332:BU1332,"VERDADEIRO",BN$3:$BU1331)</f>
        <v>0</v>
      </c>
      <c r="AC1332" s="97">
        <f t="shared" si="938"/>
        <v>1329</v>
      </c>
      <c r="AD1332" s="89">
        <f>RTD("tryd.rtdserver",,"COT",B1332,"ULT")</f>
        <v>0</v>
      </c>
      <c r="AE1332" s="89">
        <f>RTD("tryd.rtdserver",,"COT",C1332,"ULT")</f>
        <v>0</v>
      </c>
      <c r="AF1332" s="89">
        <f>VLOOKUP($AC1332,LS_Coint_BD!$B$3:$AQ$1079,AF$2)*$AD1332+VLOOKUP($AC1332,LS_Coint_BD!$B$3:$AQ$1079,AF$2+1)</f>
        <v>0</v>
      </c>
      <c r="AG1332" s="89">
        <f>VLOOKUP($AC1332,LS_Coint_BD!$B$3:$AQ$1079,AG$2)*$AD1332+VLOOKUP($AC1332,LS_Coint_BD!$B$3:$AQ$1079,AG$2+1)</f>
        <v>0</v>
      </c>
      <c r="AH1332" s="89">
        <f>VLOOKUP($AC1332,LS_Coint_BD!$B$3:$AQ$1079,AH$2)*$AD1332+VLOOKUP($AC1332,LS_Coint_BD!$B$3:$AQ$1079,AH$2+1)</f>
        <v>0</v>
      </c>
      <c r="AI1332" s="89">
        <f>VLOOKUP($AC1332,LS_Coint_BD!$B$3:$AQ$1079,AI$2)*$AD1332+VLOOKUP($AC1332,LS_Coint_BD!$B$3:$AQ$1079,AI$2+1)</f>
        <v>0</v>
      </c>
      <c r="AJ1332" s="89">
        <f>VLOOKUP($AC1332,LS_Coint_BD!$B$3:$AQ$1079,AJ$2)*$AD1332+VLOOKUP($AC1332,LS_Coint_BD!$B$3:$AQ$1079,AJ$2+1)</f>
        <v>0</v>
      </c>
      <c r="AK1332" s="89">
        <f>VLOOKUP($AC1332,LS_Coint_BD!$B$3:$AQ$1079,AK$2)*$AD1332+VLOOKUP($AC1332,LS_Coint_BD!$B$3:$AQ$1079,AK$2+1)</f>
        <v>0</v>
      </c>
      <c r="AL1332" s="89">
        <f>VLOOKUP($AC1332,LS_Coint_BD!$B$3:$AQ$1079,AL$2)*$AD1332+VLOOKUP($AC1332,LS_Coint_BD!$B$3:$AQ$1079,AL$2+1)</f>
        <v>0</v>
      </c>
      <c r="AM1332" s="89">
        <f>VLOOKUP($AC1332,LS_Coint_BD!$B$3:$AQ$1079,AM$2)*$AD1332+VLOOKUP($AC1332,LS_Coint_BD!$B$3:$AQ$1079,AM$2+1)</f>
        <v>0</v>
      </c>
      <c r="AN1332" s="89">
        <f>VLOOKUP($AC1332,LS_Coint_BD!$B$3:$AQ$1079,AN$2)</f>
        <v>0</v>
      </c>
      <c r="AO1332" s="89">
        <f>VLOOKUP($AC1332,LS_Coint_BD!$B$3:$AQ$1079,AO$2)</f>
        <v>0</v>
      </c>
      <c r="AP1332" s="89">
        <f>VLOOKUP($AC1332,LS_Coint_BD!$B$3:$AQ$1079,AP$2)</f>
        <v>0</v>
      </c>
      <c r="AQ1332" s="89">
        <f>VLOOKUP($AC1332,LS_Coint_BD!$B$3:$AQ$1079,AQ$2)</f>
        <v>0</v>
      </c>
      <c r="AR1332" s="89">
        <f>VLOOKUP($AC1332,LS_Coint_BD!$B$3:$AQ$1079,AR$2)</f>
        <v>0</v>
      </c>
      <c r="AS1332" s="89">
        <f>VLOOKUP($AC1332,LS_Coint_BD!$B$3:$AQ$1079,AS$2)</f>
        <v>0</v>
      </c>
      <c r="AT1332" s="89">
        <f>VLOOKUP($AC1332,LS_Coint_BD!$B$3:$AQ$1079,AT$2)</f>
        <v>0</v>
      </c>
      <c r="AU1332" s="89">
        <f>VLOOKUP($AC1332,LS_Coint_BD!$B$3:$AQ$1079,AU$2)</f>
        <v>0</v>
      </c>
      <c r="AV1332" s="89">
        <f>VLOOKUP($AC1332,LS_Coint_BD!$B$3:$AQ$1079,AV$2)</f>
        <v>0</v>
      </c>
      <c r="AW1332" s="89">
        <f>VLOOKUP($AC1332,LS_Coint_BD!$B$3:$AQ$1079,AW$2)</f>
        <v>0</v>
      </c>
      <c r="AX1332" s="89">
        <f>VLOOKUP($AC1332,LS_Coint_BD!$B$3:$AQ$1079,AX$2)</f>
        <v>0</v>
      </c>
      <c r="AY1332" s="89">
        <f>VLOOKUP($AC1332,LS_Coint_BD!$B$3:$AQ$1079,AY$2)</f>
        <v>0</v>
      </c>
      <c r="AZ1332" s="89">
        <f>VLOOKUP($AC1332,LS_Coint_BD!$B$3:$AQ$1079,AZ$2)</f>
        <v>0</v>
      </c>
      <c r="BA1332" s="89">
        <f>VLOOKUP($AC1332,LS_Coint_BD!$B$3:$AQ$1079,BA$2)</f>
        <v>0</v>
      </c>
      <c r="BB1332" s="89">
        <f>VLOOKUP($AC1332,LS_Coint_BD!$B$3:$AQ$1079,BB$2)</f>
        <v>0</v>
      </c>
      <c r="BC1332" s="89">
        <f>VLOOKUP($AC1332,LS_Coint_BD!$B$3:$AQ$1079,BC$2)</f>
        <v>0</v>
      </c>
      <c r="BD1332" s="89">
        <f t="shared" si="963"/>
        <v>0</v>
      </c>
      <c r="BE1332" s="89">
        <f t="shared" si="964"/>
        <v>0</v>
      </c>
      <c r="BF1332" s="89">
        <f t="shared" si="965"/>
        <v>0</v>
      </c>
      <c r="BG1332" s="89">
        <f t="shared" si="966"/>
        <v>0</v>
      </c>
      <c r="BH1332" s="89">
        <f t="shared" si="967"/>
        <v>0</v>
      </c>
      <c r="BI1332" s="89">
        <f t="shared" si="968"/>
        <v>0</v>
      </c>
      <c r="BJ1332" s="89">
        <f t="shared" si="969"/>
        <v>0</v>
      </c>
      <c r="BK1332" s="89">
        <f t="shared" si="970"/>
        <v>0</v>
      </c>
      <c r="BL1332" s="89">
        <f t="shared" si="971"/>
        <v>0</v>
      </c>
      <c r="BM1332" s="89"/>
      <c r="BN1332" s="26" t="b">
        <f t="shared" si="972"/>
        <v>0</v>
      </c>
      <c r="BO1332" s="26" t="b">
        <f t="shared" si="973"/>
        <v>0</v>
      </c>
      <c r="BP1332" s="26" t="b">
        <f t="shared" si="974"/>
        <v>0</v>
      </c>
      <c r="BQ1332" s="26" t="b">
        <f t="shared" si="975"/>
        <v>0</v>
      </c>
      <c r="BR1332" s="26" t="b">
        <f t="shared" si="976"/>
        <v>0</v>
      </c>
      <c r="BS1332" s="26" t="b">
        <f t="shared" si="977"/>
        <v>0</v>
      </c>
      <c r="BT1332" s="26" t="b">
        <f t="shared" si="978"/>
        <v>0</v>
      </c>
      <c r="BU1332" s="26" t="b">
        <f t="shared" si="979"/>
        <v>0</v>
      </c>
    </row>
    <row r="1333" spans="2:73" ht="15" thickBot="1" x14ac:dyDescent="0.35">
      <c r="B1333" s="17">
        <f>VLOOKUP($AC1333,LS_Coint_BD!$B$3:$D$1079,2)</f>
        <v>0</v>
      </c>
      <c r="C1333" s="87">
        <f>VLOOKUP($AC1333,LS_Coint_BD!$B$3:$D$1079,3)</f>
        <v>0</v>
      </c>
      <c r="D1333" s="68">
        <f t="shared" si="939"/>
        <v>0</v>
      </c>
      <c r="E1333" s="65">
        <f t="shared" si="940"/>
        <v>0</v>
      </c>
      <c r="F1333" s="69">
        <f t="shared" si="941"/>
        <v>0</v>
      </c>
      <c r="G1333" s="68">
        <f t="shared" si="942"/>
        <v>0</v>
      </c>
      <c r="H1333" s="65">
        <f t="shared" si="943"/>
        <v>0</v>
      </c>
      <c r="I1333" s="69">
        <f t="shared" si="944"/>
        <v>0</v>
      </c>
      <c r="J1333" s="68">
        <f t="shared" si="945"/>
        <v>0</v>
      </c>
      <c r="K1333" s="65">
        <f t="shared" si="946"/>
        <v>0</v>
      </c>
      <c r="L1333" s="69">
        <f t="shared" si="947"/>
        <v>0</v>
      </c>
      <c r="M1333" s="68">
        <f t="shared" si="948"/>
        <v>0</v>
      </c>
      <c r="N1333" s="65">
        <f t="shared" si="949"/>
        <v>0</v>
      </c>
      <c r="O1333" s="69">
        <f t="shared" si="950"/>
        <v>0</v>
      </c>
      <c r="P1333" s="68">
        <f t="shared" si="951"/>
        <v>0</v>
      </c>
      <c r="Q1333" s="65">
        <f t="shared" si="952"/>
        <v>0</v>
      </c>
      <c r="R1333" s="69">
        <f t="shared" si="953"/>
        <v>0</v>
      </c>
      <c r="S1333" s="68">
        <f t="shared" si="954"/>
        <v>0</v>
      </c>
      <c r="T1333" s="65">
        <f t="shared" si="955"/>
        <v>0</v>
      </c>
      <c r="U1333" s="69">
        <f t="shared" si="956"/>
        <v>0</v>
      </c>
      <c r="V1333" s="68">
        <f t="shared" si="957"/>
        <v>0</v>
      </c>
      <c r="W1333" s="65">
        <f t="shared" si="958"/>
        <v>0</v>
      </c>
      <c r="X1333" s="69">
        <f t="shared" si="959"/>
        <v>0</v>
      </c>
      <c r="Y1333" s="68">
        <f t="shared" si="960"/>
        <v>0</v>
      </c>
      <c r="Z1333" s="65">
        <f t="shared" si="961"/>
        <v>0</v>
      </c>
      <c r="AA1333" s="69">
        <f t="shared" si="962"/>
        <v>0</v>
      </c>
      <c r="AB1333" s="98">
        <f>SUMIF(BN1333:BU1333,"VERDADEIRO",BN$3:$BU1332)</f>
        <v>0</v>
      </c>
      <c r="AC1333" s="97">
        <f t="shared" si="938"/>
        <v>1330</v>
      </c>
      <c r="AD1333" s="89">
        <f>RTD("tryd.rtdserver",,"COT",B1333,"ULT")</f>
        <v>0</v>
      </c>
      <c r="AE1333" s="89">
        <f>RTD("tryd.rtdserver",,"COT",C1333,"ULT")</f>
        <v>0</v>
      </c>
      <c r="AF1333" s="89">
        <f>VLOOKUP($AC1333,LS_Coint_BD!$B$3:$AQ$1079,AF$2)*$AD1333+VLOOKUP($AC1333,LS_Coint_BD!$B$3:$AQ$1079,AF$2+1)</f>
        <v>0</v>
      </c>
      <c r="AG1333" s="89">
        <f>VLOOKUP($AC1333,LS_Coint_BD!$B$3:$AQ$1079,AG$2)*$AD1333+VLOOKUP($AC1333,LS_Coint_BD!$B$3:$AQ$1079,AG$2+1)</f>
        <v>0</v>
      </c>
      <c r="AH1333" s="89">
        <f>VLOOKUP($AC1333,LS_Coint_BD!$B$3:$AQ$1079,AH$2)*$AD1333+VLOOKUP($AC1333,LS_Coint_BD!$B$3:$AQ$1079,AH$2+1)</f>
        <v>0</v>
      </c>
      <c r="AI1333" s="89">
        <f>VLOOKUP($AC1333,LS_Coint_BD!$B$3:$AQ$1079,AI$2)*$AD1333+VLOOKUP($AC1333,LS_Coint_BD!$B$3:$AQ$1079,AI$2+1)</f>
        <v>0</v>
      </c>
      <c r="AJ1333" s="89">
        <f>VLOOKUP($AC1333,LS_Coint_BD!$B$3:$AQ$1079,AJ$2)*$AD1333+VLOOKUP($AC1333,LS_Coint_BD!$B$3:$AQ$1079,AJ$2+1)</f>
        <v>0</v>
      </c>
      <c r="AK1333" s="89">
        <f>VLOOKUP($AC1333,LS_Coint_BD!$B$3:$AQ$1079,AK$2)*$AD1333+VLOOKUP($AC1333,LS_Coint_BD!$B$3:$AQ$1079,AK$2+1)</f>
        <v>0</v>
      </c>
      <c r="AL1333" s="89">
        <f>VLOOKUP($AC1333,LS_Coint_BD!$B$3:$AQ$1079,AL$2)*$AD1333+VLOOKUP($AC1333,LS_Coint_BD!$B$3:$AQ$1079,AL$2+1)</f>
        <v>0</v>
      </c>
      <c r="AM1333" s="89">
        <f>VLOOKUP($AC1333,LS_Coint_BD!$B$3:$AQ$1079,AM$2)*$AD1333+VLOOKUP($AC1333,LS_Coint_BD!$B$3:$AQ$1079,AM$2+1)</f>
        <v>0</v>
      </c>
      <c r="AN1333" s="89">
        <f>VLOOKUP($AC1333,LS_Coint_BD!$B$3:$AQ$1079,AN$2)</f>
        <v>0</v>
      </c>
      <c r="AO1333" s="89">
        <f>VLOOKUP($AC1333,LS_Coint_BD!$B$3:$AQ$1079,AO$2)</f>
        <v>0</v>
      </c>
      <c r="AP1333" s="89">
        <f>VLOOKUP($AC1333,LS_Coint_BD!$B$3:$AQ$1079,AP$2)</f>
        <v>0</v>
      </c>
      <c r="AQ1333" s="89">
        <f>VLOOKUP($AC1333,LS_Coint_BD!$B$3:$AQ$1079,AQ$2)</f>
        <v>0</v>
      </c>
      <c r="AR1333" s="89">
        <f>VLOOKUP($AC1333,LS_Coint_BD!$B$3:$AQ$1079,AR$2)</f>
        <v>0</v>
      </c>
      <c r="AS1333" s="89">
        <f>VLOOKUP($AC1333,LS_Coint_BD!$B$3:$AQ$1079,AS$2)</f>
        <v>0</v>
      </c>
      <c r="AT1333" s="89">
        <f>VLOOKUP($AC1333,LS_Coint_BD!$B$3:$AQ$1079,AT$2)</f>
        <v>0</v>
      </c>
      <c r="AU1333" s="89">
        <f>VLOOKUP($AC1333,LS_Coint_BD!$B$3:$AQ$1079,AU$2)</f>
        <v>0</v>
      </c>
      <c r="AV1333" s="89">
        <f>VLOOKUP($AC1333,LS_Coint_BD!$B$3:$AQ$1079,AV$2)</f>
        <v>0</v>
      </c>
      <c r="AW1333" s="89">
        <f>VLOOKUP($AC1333,LS_Coint_BD!$B$3:$AQ$1079,AW$2)</f>
        <v>0</v>
      </c>
      <c r="AX1333" s="89">
        <f>VLOOKUP($AC1333,LS_Coint_BD!$B$3:$AQ$1079,AX$2)</f>
        <v>0</v>
      </c>
      <c r="AY1333" s="89">
        <f>VLOOKUP($AC1333,LS_Coint_BD!$B$3:$AQ$1079,AY$2)</f>
        <v>0</v>
      </c>
      <c r="AZ1333" s="89">
        <f>VLOOKUP($AC1333,LS_Coint_BD!$B$3:$AQ$1079,AZ$2)</f>
        <v>0</v>
      </c>
      <c r="BA1333" s="89">
        <f>VLOOKUP($AC1333,LS_Coint_BD!$B$3:$AQ$1079,BA$2)</f>
        <v>0</v>
      </c>
      <c r="BB1333" s="89">
        <f>VLOOKUP($AC1333,LS_Coint_BD!$B$3:$AQ$1079,BB$2)</f>
        <v>0</v>
      </c>
      <c r="BC1333" s="89">
        <f>VLOOKUP($AC1333,LS_Coint_BD!$B$3:$AQ$1079,BC$2)</f>
        <v>0</v>
      </c>
      <c r="BD1333" s="89">
        <f t="shared" si="963"/>
        <v>0</v>
      </c>
      <c r="BE1333" s="89">
        <f t="shared" si="964"/>
        <v>0</v>
      </c>
      <c r="BF1333" s="89">
        <f t="shared" si="965"/>
        <v>0</v>
      </c>
      <c r="BG1333" s="89">
        <f t="shared" si="966"/>
        <v>0</v>
      </c>
      <c r="BH1333" s="89">
        <f t="shared" si="967"/>
        <v>0</v>
      </c>
      <c r="BI1333" s="89">
        <f t="shared" si="968"/>
        <v>0</v>
      </c>
      <c r="BJ1333" s="89">
        <f t="shared" si="969"/>
        <v>0</v>
      </c>
      <c r="BK1333" s="89">
        <f t="shared" si="970"/>
        <v>0</v>
      </c>
      <c r="BL1333" s="89">
        <f t="shared" si="971"/>
        <v>0</v>
      </c>
      <c r="BM1333" s="89"/>
      <c r="BN1333" s="26" t="b">
        <f t="shared" si="972"/>
        <v>0</v>
      </c>
      <c r="BO1333" s="26" t="b">
        <f t="shared" si="973"/>
        <v>0</v>
      </c>
      <c r="BP1333" s="26" t="b">
        <f t="shared" si="974"/>
        <v>0</v>
      </c>
      <c r="BQ1333" s="26" t="b">
        <f t="shared" si="975"/>
        <v>0</v>
      </c>
      <c r="BR1333" s="26" t="b">
        <f t="shared" si="976"/>
        <v>0</v>
      </c>
      <c r="BS1333" s="26" t="b">
        <f t="shared" si="977"/>
        <v>0</v>
      </c>
      <c r="BT1333" s="26" t="b">
        <f t="shared" si="978"/>
        <v>0</v>
      </c>
      <c r="BU1333" s="26" t="b">
        <f t="shared" si="979"/>
        <v>0</v>
      </c>
    </row>
    <row r="1334" spans="2:73" ht="15" thickBot="1" x14ac:dyDescent="0.35">
      <c r="B1334" s="17">
        <f>VLOOKUP($AC1334,LS_Coint_BD!$B$3:$D$1079,2)</f>
        <v>0</v>
      </c>
      <c r="C1334" s="87">
        <f>VLOOKUP($AC1334,LS_Coint_BD!$B$3:$D$1079,3)</f>
        <v>0</v>
      </c>
      <c r="D1334" s="68">
        <f t="shared" si="939"/>
        <v>0</v>
      </c>
      <c r="E1334" s="65">
        <f t="shared" si="940"/>
        <v>0</v>
      </c>
      <c r="F1334" s="69">
        <f t="shared" si="941"/>
        <v>0</v>
      </c>
      <c r="G1334" s="68">
        <f t="shared" si="942"/>
        <v>0</v>
      </c>
      <c r="H1334" s="65">
        <f t="shared" si="943"/>
        <v>0</v>
      </c>
      <c r="I1334" s="69">
        <f t="shared" si="944"/>
        <v>0</v>
      </c>
      <c r="J1334" s="68">
        <f t="shared" si="945"/>
        <v>0</v>
      </c>
      <c r="K1334" s="65">
        <f t="shared" si="946"/>
        <v>0</v>
      </c>
      <c r="L1334" s="69">
        <f t="shared" si="947"/>
        <v>0</v>
      </c>
      <c r="M1334" s="68">
        <f t="shared" si="948"/>
        <v>0</v>
      </c>
      <c r="N1334" s="65">
        <f t="shared" si="949"/>
        <v>0</v>
      </c>
      <c r="O1334" s="69">
        <f t="shared" si="950"/>
        <v>0</v>
      </c>
      <c r="P1334" s="68">
        <f t="shared" si="951"/>
        <v>0</v>
      </c>
      <c r="Q1334" s="65">
        <f t="shared" si="952"/>
        <v>0</v>
      </c>
      <c r="R1334" s="69">
        <f t="shared" si="953"/>
        <v>0</v>
      </c>
      <c r="S1334" s="68">
        <f t="shared" si="954"/>
        <v>0</v>
      </c>
      <c r="T1334" s="65">
        <f t="shared" si="955"/>
        <v>0</v>
      </c>
      <c r="U1334" s="69">
        <f t="shared" si="956"/>
        <v>0</v>
      </c>
      <c r="V1334" s="68">
        <f t="shared" si="957"/>
        <v>0</v>
      </c>
      <c r="W1334" s="65">
        <f t="shared" si="958"/>
        <v>0</v>
      </c>
      <c r="X1334" s="69">
        <f t="shared" si="959"/>
        <v>0</v>
      </c>
      <c r="Y1334" s="68">
        <f t="shared" si="960"/>
        <v>0</v>
      </c>
      <c r="Z1334" s="65">
        <f t="shared" si="961"/>
        <v>0</v>
      </c>
      <c r="AA1334" s="69">
        <f t="shared" si="962"/>
        <v>0</v>
      </c>
      <c r="AB1334" s="98">
        <f>SUMIF(BN1334:BU1334,"VERDADEIRO",BN$3:$BU1333)</f>
        <v>0</v>
      </c>
      <c r="AC1334" s="97">
        <f t="shared" si="938"/>
        <v>1331</v>
      </c>
      <c r="AD1334" s="89">
        <f>RTD("tryd.rtdserver",,"COT",B1334,"ULT")</f>
        <v>0</v>
      </c>
      <c r="AE1334" s="89">
        <f>RTD("tryd.rtdserver",,"COT",C1334,"ULT")</f>
        <v>0</v>
      </c>
      <c r="AF1334" s="89">
        <f>VLOOKUP($AC1334,LS_Coint_BD!$B$3:$AQ$1079,AF$2)*$AD1334+VLOOKUP($AC1334,LS_Coint_BD!$B$3:$AQ$1079,AF$2+1)</f>
        <v>0</v>
      </c>
      <c r="AG1334" s="89">
        <f>VLOOKUP($AC1334,LS_Coint_BD!$B$3:$AQ$1079,AG$2)*$AD1334+VLOOKUP($AC1334,LS_Coint_BD!$B$3:$AQ$1079,AG$2+1)</f>
        <v>0</v>
      </c>
      <c r="AH1334" s="89">
        <f>VLOOKUP($AC1334,LS_Coint_BD!$B$3:$AQ$1079,AH$2)*$AD1334+VLOOKUP($AC1334,LS_Coint_BD!$B$3:$AQ$1079,AH$2+1)</f>
        <v>0</v>
      </c>
      <c r="AI1334" s="89">
        <f>VLOOKUP($AC1334,LS_Coint_BD!$B$3:$AQ$1079,AI$2)*$AD1334+VLOOKUP($AC1334,LS_Coint_BD!$B$3:$AQ$1079,AI$2+1)</f>
        <v>0</v>
      </c>
      <c r="AJ1334" s="89">
        <f>VLOOKUP($AC1334,LS_Coint_BD!$B$3:$AQ$1079,AJ$2)*$AD1334+VLOOKUP($AC1334,LS_Coint_BD!$B$3:$AQ$1079,AJ$2+1)</f>
        <v>0</v>
      </c>
      <c r="AK1334" s="89">
        <f>VLOOKUP($AC1334,LS_Coint_BD!$B$3:$AQ$1079,AK$2)*$AD1334+VLOOKUP($AC1334,LS_Coint_BD!$B$3:$AQ$1079,AK$2+1)</f>
        <v>0</v>
      </c>
      <c r="AL1334" s="89">
        <f>VLOOKUP($AC1334,LS_Coint_BD!$B$3:$AQ$1079,AL$2)*$AD1334+VLOOKUP($AC1334,LS_Coint_BD!$B$3:$AQ$1079,AL$2+1)</f>
        <v>0</v>
      </c>
      <c r="AM1334" s="89">
        <f>VLOOKUP($AC1334,LS_Coint_BD!$B$3:$AQ$1079,AM$2)*$AD1334+VLOOKUP($AC1334,LS_Coint_BD!$B$3:$AQ$1079,AM$2+1)</f>
        <v>0</v>
      </c>
      <c r="AN1334" s="89">
        <f>VLOOKUP($AC1334,LS_Coint_BD!$B$3:$AQ$1079,AN$2)</f>
        <v>0</v>
      </c>
      <c r="AO1334" s="89">
        <f>VLOOKUP($AC1334,LS_Coint_BD!$B$3:$AQ$1079,AO$2)</f>
        <v>0</v>
      </c>
      <c r="AP1334" s="89">
        <f>VLOOKUP($AC1334,LS_Coint_BD!$B$3:$AQ$1079,AP$2)</f>
        <v>0</v>
      </c>
      <c r="AQ1334" s="89">
        <f>VLOOKUP($AC1334,LS_Coint_BD!$B$3:$AQ$1079,AQ$2)</f>
        <v>0</v>
      </c>
      <c r="AR1334" s="89">
        <f>VLOOKUP($AC1334,LS_Coint_BD!$B$3:$AQ$1079,AR$2)</f>
        <v>0</v>
      </c>
      <c r="AS1334" s="89">
        <f>VLOOKUP($AC1334,LS_Coint_BD!$B$3:$AQ$1079,AS$2)</f>
        <v>0</v>
      </c>
      <c r="AT1334" s="89">
        <f>VLOOKUP($AC1334,LS_Coint_BD!$B$3:$AQ$1079,AT$2)</f>
        <v>0</v>
      </c>
      <c r="AU1334" s="89">
        <f>VLOOKUP($AC1334,LS_Coint_BD!$B$3:$AQ$1079,AU$2)</f>
        <v>0</v>
      </c>
      <c r="AV1334" s="89">
        <f>VLOOKUP($AC1334,LS_Coint_BD!$B$3:$AQ$1079,AV$2)</f>
        <v>0</v>
      </c>
      <c r="AW1334" s="89">
        <f>VLOOKUP($AC1334,LS_Coint_BD!$B$3:$AQ$1079,AW$2)</f>
        <v>0</v>
      </c>
      <c r="AX1334" s="89">
        <f>VLOOKUP($AC1334,LS_Coint_BD!$B$3:$AQ$1079,AX$2)</f>
        <v>0</v>
      </c>
      <c r="AY1334" s="89">
        <f>VLOOKUP($AC1334,LS_Coint_BD!$B$3:$AQ$1079,AY$2)</f>
        <v>0</v>
      </c>
      <c r="AZ1334" s="89">
        <f>VLOOKUP($AC1334,LS_Coint_BD!$B$3:$AQ$1079,AZ$2)</f>
        <v>0</v>
      </c>
      <c r="BA1334" s="89">
        <f>VLOOKUP($AC1334,LS_Coint_BD!$B$3:$AQ$1079,BA$2)</f>
        <v>0</v>
      </c>
      <c r="BB1334" s="89">
        <f>VLOOKUP($AC1334,LS_Coint_BD!$B$3:$AQ$1079,BB$2)</f>
        <v>0</v>
      </c>
      <c r="BC1334" s="89">
        <f>VLOOKUP($AC1334,LS_Coint_BD!$B$3:$AQ$1079,BC$2)</f>
        <v>0</v>
      </c>
      <c r="BD1334" s="89">
        <f t="shared" si="963"/>
        <v>0</v>
      </c>
      <c r="BE1334" s="89">
        <f t="shared" si="964"/>
        <v>0</v>
      </c>
      <c r="BF1334" s="89">
        <f t="shared" si="965"/>
        <v>0</v>
      </c>
      <c r="BG1334" s="89">
        <f t="shared" si="966"/>
        <v>0</v>
      </c>
      <c r="BH1334" s="89">
        <f t="shared" si="967"/>
        <v>0</v>
      </c>
      <c r="BI1334" s="89">
        <f t="shared" si="968"/>
        <v>0</v>
      </c>
      <c r="BJ1334" s="89">
        <f t="shared" si="969"/>
        <v>0</v>
      </c>
      <c r="BK1334" s="89">
        <f t="shared" si="970"/>
        <v>0</v>
      </c>
      <c r="BL1334" s="89">
        <f t="shared" si="971"/>
        <v>0</v>
      </c>
      <c r="BM1334" s="89"/>
      <c r="BN1334" s="26" t="b">
        <f t="shared" si="972"/>
        <v>0</v>
      </c>
      <c r="BO1334" s="26" t="b">
        <f t="shared" si="973"/>
        <v>0</v>
      </c>
      <c r="BP1334" s="26" t="b">
        <f t="shared" si="974"/>
        <v>0</v>
      </c>
      <c r="BQ1334" s="26" t="b">
        <f t="shared" si="975"/>
        <v>0</v>
      </c>
      <c r="BR1334" s="26" t="b">
        <f t="shared" si="976"/>
        <v>0</v>
      </c>
      <c r="BS1334" s="26" t="b">
        <f t="shared" si="977"/>
        <v>0</v>
      </c>
      <c r="BT1334" s="26" t="b">
        <f t="shared" si="978"/>
        <v>0</v>
      </c>
      <c r="BU1334" s="26" t="b">
        <f t="shared" si="979"/>
        <v>0</v>
      </c>
    </row>
    <row r="1335" spans="2:73" ht="15" thickBot="1" x14ac:dyDescent="0.35">
      <c r="B1335" s="17">
        <f>VLOOKUP($AC1335,LS_Coint_BD!$B$3:$D$1079,2)</f>
        <v>0</v>
      </c>
      <c r="C1335" s="87">
        <f>VLOOKUP($AC1335,LS_Coint_BD!$B$3:$D$1079,3)</f>
        <v>0</v>
      </c>
      <c r="D1335" s="68">
        <f t="shared" si="939"/>
        <v>0</v>
      </c>
      <c r="E1335" s="65">
        <f t="shared" si="940"/>
        <v>0</v>
      </c>
      <c r="F1335" s="69">
        <f t="shared" si="941"/>
        <v>0</v>
      </c>
      <c r="G1335" s="68">
        <f t="shared" si="942"/>
        <v>0</v>
      </c>
      <c r="H1335" s="65">
        <f t="shared" si="943"/>
        <v>0</v>
      </c>
      <c r="I1335" s="69">
        <f t="shared" si="944"/>
        <v>0</v>
      </c>
      <c r="J1335" s="68">
        <f t="shared" si="945"/>
        <v>0</v>
      </c>
      <c r="K1335" s="65">
        <f t="shared" si="946"/>
        <v>0</v>
      </c>
      <c r="L1335" s="69">
        <f t="shared" si="947"/>
        <v>0</v>
      </c>
      <c r="M1335" s="68">
        <f t="shared" si="948"/>
        <v>0</v>
      </c>
      <c r="N1335" s="65">
        <f t="shared" si="949"/>
        <v>0</v>
      </c>
      <c r="O1335" s="69">
        <f t="shared" si="950"/>
        <v>0</v>
      </c>
      <c r="P1335" s="68">
        <f t="shared" si="951"/>
        <v>0</v>
      </c>
      <c r="Q1335" s="65">
        <f t="shared" si="952"/>
        <v>0</v>
      </c>
      <c r="R1335" s="69">
        <f t="shared" si="953"/>
        <v>0</v>
      </c>
      <c r="S1335" s="68">
        <f t="shared" si="954"/>
        <v>0</v>
      </c>
      <c r="T1335" s="65">
        <f t="shared" si="955"/>
        <v>0</v>
      </c>
      <c r="U1335" s="69">
        <f t="shared" si="956"/>
        <v>0</v>
      </c>
      <c r="V1335" s="68">
        <f t="shared" si="957"/>
        <v>0</v>
      </c>
      <c r="W1335" s="65">
        <f t="shared" si="958"/>
        <v>0</v>
      </c>
      <c r="X1335" s="69">
        <f t="shared" si="959"/>
        <v>0</v>
      </c>
      <c r="Y1335" s="68">
        <f t="shared" si="960"/>
        <v>0</v>
      </c>
      <c r="Z1335" s="65">
        <f t="shared" si="961"/>
        <v>0</v>
      </c>
      <c r="AA1335" s="69">
        <f t="shared" si="962"/>
        <v>0</v>
      </c>
      <c r="AB1335" s="98">
        <f>SUMIF(BN1335:BU1335,"VERDADEIRO",BN$3:$BU1334)</f>
        <v>0</v>
      </c>
      <c r="AC1335" s="97">
        <f t="shared" si="938"/>
        <v>1332</v>
      </c>
      <c r="AD1335" s="89">
        <f>RTD("tryd.rtdserver",,"COT",B1335,"ULT")</f>
        <v>0</v>
      </c>
      <c r="AE1335" s="89">
        <f>RTD("tryd.rtdserver",,"COT",C1335,"ULT")</f>
        <v>0</v>
      </c>
      <c r="AF1335" s="89">
        <f>VLOOKUP($AC1335,LS_Coint_BD!$B$3:$AQ$1079,AF$2)*$AD1335+VLOOKUP($AC1335,LS_Coint_BD!$B$3:$AQ$1079,AF$2+1)</f>
        <v>0</v>
      </c>
      <c r="AG1335" s="89">
        <f>VLOOKUP($AC1335,LS_Coint_BD!$B$3:$AQ$1079,AG$2)*$AD1335+VLOOKUP($AC1335,LS_Coint_BD!$B$3:$AQ$1079,AG$2+1)</f>
        <v>0</v>
      </c>
      <c r="AH1335" s="89">
        <f>VLOOKUP($AC1335,LS_Coint_BD!$B$3:$AQ$1079,AH$2)*$AD1335+VLOOKUP($AC1335,LS_Coint_BD!$B$3:$AQ$1079,AH$2+1)</f>
        <v>0</v>
      </c>
      <c r="AI1335" s="89">
        <f>VLOOKUP($AC1335,LS_Coint_BD!$B$3:$AQ$1079,AI$2)*$AD1335+VLOOKUP($AC1335,LS_Coint_BD!$B$3:$AQ$1079,AI$2+1)</f>
        <v>0</v>
      </c>
      <c r="AJ1335" s="89">
        <f>VLOOKUP($AC1335,LS_Coint_BD!$B$3:$AQ$1079,AJ$2)*$AD1335+VLOOKUP($AC1335,LS_Coint_BD!$B$3:$AQ$1079,AJ$2+1)</f>
        <v>0</v>
      </c>
      <c r="AK1335" s="89">
        <f>VLOOKUP($AC1335,LS_Coint_BD!$B$3:$AQ$1079,AK$2)*$AD1335+VLOOKUP($AC1335,LS_Coint_BD!$B$3:$AQ$1079,AK$2+1)</f>
        <v>0</v>
      </c>
      <c r="AL1335" s="89">
        <f>VLOOKUP($AC1335,LS_Coint_BD!$B$3:$AQ$1079,AL$2)*$AD1335+VLOOKUP($AC1335,LS_Coint_BD!$B$3:$AQ$1079,AL$2+1)</f>
        <v>0</v>
      </c>
      <c r="AM1335" s="89">
        <f>VLOOKUP($AC1335,LS_Coint_BD!$B$3:$AQ$1079,AM$2)*$AD1335+VLOOKUP($AC1335,LS_Coint_BD!$B$3:$AQ$1079,AM$2+1)</f>
        <v>0</v>
      </c>
      <c r="AN1335" s="89">
        <f>VLOOKUP($AC1335,LS_Coint_BD!$B$3:$AQ$1079,AN$2)</f>
        <v>0</v>
      </c>
      <c r="AO1335" s="89">
        <f>VLOOKUP($AC1335,LS_Coint_BD!$B$3:$AQ$1079,AO$2)</f>
        <v>0</v>
      </c>
      <c r="AP1335" s="89">
        <f>VLOOKUP($AC1335,LS_Coint_BD!$B$3:$AQ$1079,AP$2)</f>
        <v>0</v>
      </c>
      <c r="AQ1335" s="89">
        <f>VLOOKUP($AC1335,LS_Coint_BD!$B$3:$AQ$1079,AQ$2)</f>
        <v>0</v>
      </c>
      <c r="AR1335" s="89">
        <f>VLOOKUP($AC1335,LS_Coint_BD!$B$3:$AQ$1079,AR$2)</f>
        <v>0</v>
      </c>
      <c r="AS1335" s="89">
        <f>VLOOKUP($AC1335,LS_Coint_BD!$B$3:$AQ$1079,AS$2)</f>
        <v>0</v>
      </c>
      <c r="AT1335" s="89">
        <f>VLOOKUP($AC1335,LS_Coint_BD!$B$3:$AQ$1079,AT$2)</f>
        <v>0</v>
      </c>
      <c r="AU1335" s="89">
        <f>VLOOKUP($AC1335,LS_Coint_BD!$B$3:$AQ$1079,AU$2)</f>
        <v>0</v>
      </c>
      <c r="AV1335" s="89">
        <f>VLOOKUP($AC1335,LS_Coint_BD!$B$3:$AQ$1079,AV$2)</f>
        <v>0</v>
      </c>
      <c r="AW1335" s="89">
        <f>VLOOKUP($AC1335,LS_Coint_BD!$B$3:$AQ$1079,AW$2)</f>
        <v>0</v>
      </c>
      <c r="AX1335" s="89">
        <f>VLOOKUP($AC1335,LS_Coint_BD!$B$3:$AQ$1079,AX$2)</f>
        <v>0</v>
      </c>
      <c r="AY1335" s="89">
        <f>VLOOKUP($AC1335,LS_Coint_BD!$B$3:$AQ$1079,AY$2)</f>
        <v>0</v>
      </c>
      <c r="AZ1335" s="89">
        <f>VLOOKUP($AC1335,LS_Coint_BD!$B$3:$AQ$1079,AZ$2)</f>
        <v>0</v>
      </c>
      <c r="BA1335" s="89">
        <f>VLOOKUP($AC1335,LS_Coint_BD!$B$3:$AQ$1079,BA$2)</f>
        <v>0</v>
      </c>
      <c r="BB1335" s="89">
        <f>VLOOKUP($AC1335,LS_Coint_BD!$B$3:$AQ$1079,BB$2)</f>
        <v>0</v>
      </c>
      <c r="BC1335" s="89">
        <f>VLOOKUP($AC1335,LS_Coint_BD!$B$3:$AQ$1079,BC$2)</f>
        <v>0</v>
      </c>
      <c r="BD1335" s="89">
        <f t="shared" si="963"/>
        <v>0</v>
      </c>
      <c r="BE1335" s="89">
        <f t="shared" si="964"/>
        <v>0</v>
      </c>
      <c r="BF1335" s="89">
        <f t="shared" si="965"/>
        <v>0</v>
      </c>
      <c r="BG1335" s="89">
        <f t="shared" si="966"/>
        <v>0</v>
      </c>
      <c r="BH1335" s="89">
        <f t="shared" si="967"/>
        <v>0</v>
      </c>
      <c r="BI1335" s="89">
        <f t="shared" si="968"/>
        <v>0</v>
      </c>
      <c r="BJ1335" s="89">
        <f t="shared" si="969"/>
        <v>0</v>
      </c>
      <c r="BK1335" s="89">
        <f t="shared" si="970"/>
        <v>0</v>
      </c>
      <c r="BL1335" s="89">
        <f t="shared" si="971"/>
        <v>0</v>
      </c>
      <c r="BM1335" s="89"/>
      <c r="BN1335" s="26" t="b">
        <f t="shared" si="972"/>
        <v>0</v>
      </c>
      <c r="BO1335" s="26" t="b">
        <f t="shared" si="973"/>
        <v>0</v>
      </c>
      <c r="BP1335" s="26" t="b">
        <f t="shared" si="974"/>
        <v>0</v>
      </c>
      <c r="BQ1335" s="26" t="b">
        <f t="shared" si="975"/>
        <v>0</v>
      </c>
      <c r="BR1335" s="26" t="b">
        <f t="shared" si="976"/>
        <v>0</v>
      </c>
      <c r="BS1335" s="26" t="b">
        <f t="shared" si="977"/>
        <v>0</v>
      </c>
      <c r="BT1335" s="26" t="b">
        <f t="shared" si="978"/>
        <v>0</v>
      </c>
      <c r="BU1335" s="26" t="b">
        <f t="shared" si="979"/>
        <v>0</v>
      </c>
    </row>
    <row r="1336" spans="2:73" ht="15" thickBot="1" x14ac:dyDescent="0.35">
      <c r="B1336" s="17">
        <f>VLOOKUP($AC1336,LS_Coint_BD!$B$3:$D$1079,2)</f>
        <v>0</v>
      </c>
      <c r="C1336" s="87">
        <f>VLOOKUP($AC1336,LS_Coint_BD!$B$3:$D$1079,3)</f>
        <v>0</v>
      </c>
      <c r="D1336" s="68">
        <f t="shared" si="939"/>
        <v>0</v>
      </c>
      <c r="E1336" s="65">
        <f t="shared" si="940"/>
        <v>0</v>
      </c>
      <c r="F1336" s="69">
        <f t="shared" si="941"/>
        <v>0</v>
      </c>
      <c r="G1336" s="68">
        <f t="shared" si="942"/>
        <v>0</v>
      </c>
      <c r="H1336" s="65">
        <f t="shared" si="943"/>
        <v>0</v>
      </c>
      <c r="I1336" s="69">
        <f t="shared" si="944"/>
        <v>0</v>
      </c>
      <c r="J1336" s="68">
        <f t="shared" si="945"/>
        <v>0</v>
      </c>
      <c r="K1336" s="65">
        <f t="shared" si="946"/>
        <v>0</v>
      </c>
      <c r="L1336" s="69">
        <f t="shared" si="947"/>
        <v>0</v>
      </c>
      <c r="M1336" s="68">
        <f t="shared" si="948"/>
        <v>0</v>
      </c>
      <c r="N1336" s="65">
        <f t="shared" si="949"/>
        <v>0</v>
      </c>
      <c r="O1336" s="69">
        <f t="shared" si="950"/>
        <v>0</v>
      </c>
      <c r="P1336" s="68">
        <f t="shared" si="951"/>
        <v>0</v>
      </c>
      <c r="Q1336" s="65">
        <f t="shared" si="952"/>
        <v>0</v>
      </c>
      <c r="R1336" s="69">
        <f t="shared" si="953"/>
        <v>0</v>
      </c>
      <c r="S1336" s="68">
        <f t="shared" si="954"/>
        <v>0</v>
      </c>
      <c r="T1336" s="65">
        <f t="shared" si="955"/>
        <v>0</v>
      </c>
      <c r="U1336" s="69">
        <f t="shared" si="956"/>
        <v>0</v>
      </c>
      <c r="V1336" s="68">
        <f t="shared" si="957"/>
        <v>0</v>
      </c>
      <c r="W1336" s="65">
        <f t="shared" si="958"/>
        <v>0</v>
      </c>
      <c r="X1336" s="69">
        <f t="shared" si="959"/>
        <v>0</v>
      </c>
      <c r="Y1336" s="68">
        <f t="shared" si="960"/>
        <v>0</v>
      </c>
      <c r="Z1336" s="65">
        <f t="shared" si="961"/>
        <v>0</v>
      </c>
      <c r="AA1336" s="69">
        <f t="shared" si="962"/>
        <v>0</v>
      </c>
      <c r="AB1336" s="98">
        <f>SUMIF(BN1336:BU1336,"VERDADEIRO",BN$3:$BU1335)</f>
        <v>0</v>
      </c>
      <c r="AC1336" s="97">
        <f t="shared" si="938"/>
        <v>1333</v>
      </c>
      <c r="AD1336" s="89">
        <f>RTD("tryd.rtdserver",,"COT",B1336,"ULT")</f>
        <v>0</v>
      </c>
      <c r="AE1336" s="89">
        <f>RTD("tryd.rtdserver",,"COT",C1336,"ULT")</f>
        <v>0</v>
      </c>
      <c r="AF1336" s="89">
        <f>VLOOKUP($AC1336,LS_Coint_BD!$B$3:$AQ$1079,AF$2)*$AD1336+VLOOKUP($AC1336,LS_Coint_BD!$B$3:$AQ$1079,AF$2+1)</f>
        <v>0</v>
      </c>
      <c r="AG1336" s="89">
        <f>VLOOKUP($AC1336,LS_Coint_BD!$B$3:$AQ$1079,AG$2)*$AD1336+VLOOKUP($AC1336,LS_Coint_BD!$B$3:$AQ$1079,AG$2+1)</f>
        <v>0</v>
      </c>
      <c r="AH1336" s="89">
        <f>VLOOKUP($AC1336,LS_Coint_BD!$B$3:$AQ$1079,AH$2)*$AD1336+VLOOKUP($AC1336,LS_Coint_BD!$B$3:$AQ$1079,AH$2+1)</f>
        <v>0</v>
      </c>
      <c r="AI1336" s="89">
        <f>VLOOKUP($AC1336,LS_Coint_BD!$B$3:$AQ$1079,AI$2)*$AD1336+VLOOKUP($AC1336,LS_Coint_BD!$B$3:$AQ$1079,AI$2+1)</f>
        <v>0</v>
      </c>
      <c r="AJ1336" s="89">
        <f>VLOOKUP($AC1336,LS_Coint_BD!$B$3:$AQ$1079,AJ$2)*$AD1336+VLOOKUP($AC1336,LS_Coint_BD!$B$3:$AQ$1079,AJ$2+1)</f>
        <v>0</v>
      </c>
      <c r="AK1336" s="89">
        <f>VLOOKUP($AC1336,LS_Coint_BD!$B$3:$AQ$1079,AK$2)*$AD1336+VLOOKUP($AC1336,LS_Coint_BD!$B$3:$AQ$1079,AK$2+1)</f>
        <v>0</v>
      </c>
      <c r="AL1336" s="89">
        <f>VLOOKUP($AC1336,LS_Coint_BD!$B$3:$AQ$1079,AL$2)*$AD1336+VLOOKUP($AC1336,LS_Coint_BD!$B$3:$AQ$1079,AL$2+1)</f>
        <v>0</v>
      </c>
      <c r="AM1336" s="89">
        <f>VLOOKUP($AC1336,LS_Coint_BD!$B$3:$AQ$1079,AM$2)*$AD1336+VLOOKUP($AC1336,LS_Coint_BD!$B$3:$AQ$1079,AM$2+1)</f>
        <v>0</v>
      </c>
      <c r="AN1336" s="89">
        <f>VLOOKUP($AC1336,LS_Coint_BD!$B$3:$AQ$1079,AN$2)</f>
        <v>0</v>
      </c>
      <c r="AO1336" s="89">
        <f>VLOOKUP($AC1336,LS_Coint_BD!$B$3:$AQ$1079,AO$2)</f>
        <v>0</v>
      </c>
      <c r="AP1336" s="89">
        <f>VLOOKUP($AC1336,LS_Coint_BD!$B$3:$AQ$1079,AP$2)</f>
        <v>0</v>
      </c>
      <c r="AQ1336" s="89">
        <f>VLOOKUP($AC1336,LS_Coint_BD!$B$3:$AQ$1079,AQ$2)</f>
        <v>0</v>
      </c>
      <c r="AR1336" s="89">
        <f>VLOOKUP($AC1336,LS_Coint_BD!$B$3:$AQ$1079,AR$2)</f>
        <v>0</v>
      </c>
      <c r="AS1336" s="89">
        <f>VLOOKUP($AC1336,LS_Coint_BD!$B$3:$AQ$1079,AS$2)</f>
        <v>0</v>
      </c>
      <c r="AT1336" s="89">
        <f>VLOOKUP($AC1336,LS_Coint_BD!$B$3:$AQ$1079,AT$2)</f>
        <v>0</v>
      </c>
      <c r="AU1336" s="89">
        <f>VLOOKUP($AC1336,LS_Coint_BD!$B$3:$AQ$1079,AU$2)</f>
        <v>0</v>
      </c>
      <c r="AV1336" s="89">
        <f>VLOOKUP($AC1336,LS_Coint_BD!$B$3:$AQ$1079,AV$2)</f>
        <v>0</v>
      </c>
      <c r="AW1336" s="89">
        <f>VLOOKUP($AC1336,LS_Coint_BD!$B$3:$AQ$1079,AW$2)</f>
        <v>0</v>
      </c>
      <c r="AX1336" s="89">
        <f>VLOOKUP($AC1336,LS_Coint_BD!$B$3:$AQ$1079,AX$2)</f>
        <v>0</v>
      </c>
      <c r="AY1336" s="89">
        <f>VLOOKUP($AC1336,LS_Coint_BD!$B$3:$AQ$1079,AY$2)</f>
        <v>0</v>
      </c>
      <c r="AZ1336" s="89">
        <f>VLOOKUP($AC1336,LS_Coint_BD!$B$3:$AQ$1079,AZ$2)</f>
        <v>0</v>
      </c>
      <c r="BA1336" s="89">
        <f>VLOOKUP($AC1336,LS_Coint_BD!$B$3:$AQ$1079,BA$2)</f>
        <v>0</v>
      </c>
      <c r="BB1336" s="89">
        <f>VLOOKUP($AC1336,LS_Coint_BD!$B$3:$AQ$1079,BB$2)</f>
        <v>0</v>
      </c>
      <c r="BC1336" s="89">
        <f>VLOOKUP($AC1336,LS_Coint_BD!$B$3:$AQ$1079,BC$2)</f>
        <v>0</v>
      </c>
      <c r="BD1336" s="89">
        <f t="shared" si="963"/>
        <v>0</v>
      </c>
      <c r="BE1336" s="89">
        <f t="shared" si="964"/>
        <v>0</v>
      </c>
      <c r="BF1336" s="89">
        <f t="shared" si="965"/>
        <v>0</v>
      </c>
      <c r="BG1336" s="89">
        <f t="shared" si="966"/>
        <v>0</v>
      </c>
      <c r="BH1336" s="89">
        <f t="shared" si="967"/>
        <v>0</v>
      </c>
      <c r="BI1336" s="89">
        <f t="shared" si="968"/>
        <v>0</v>
      </c>
      <c r="BJ1336" s="89">
        <f t="shared" si="969"/>
        <v>0</v>
      </c>
      <c r="BK1336" s="89">
        <f t="shared" si="970"/>
        <v>0</v>
      </c>
      <c r="BL1336" s="89">
        <f t="shared" si="971"/>
        <v>0</v>
      </c>
      <c r="BM1336" s="89"/>
      <c r="BN1336" s="26" t="b">
        <f t="shared" si="972"/>
        <v>0</v>
      </c>
      <c r="BO1336" s="26" t="b">
        <f t="shared" si="973"/>
        <v>0</v>
      </c>
      <c r="BP1336" s="26" t="b">
        <f t="shared" si="974"/>
        <v>0</v>
      </c>
      <c r="BQ1336" s="26" t="b">
        <f t="shared" si="975"/>
        <v>0</v>
      </c>
      <c r="BR1336" s="26" t="b">
        <f t="shared" si="976"/>
        <v>0</v>
      </c>
      <c r="BS1336" s="26" t="b">
        <f t="shared" si="977"/>
        <v>0</v>
      </c>
      <c r="BT1336" s="26" t="b">
        <f t="shared" si="978"/>
        <v>0</v>
      </c>
      <c r="BU1336" s="26" t="b">
        <f t="shared" si="979"/>
        <v>0</v>
      </c>
    </row>
    <row r="1337" spans="2:73" ht="15" thickBot="1" x14ac:dyDescent="0.35">
      <c r="B1337" s="17">
        <f>VLOOKUP($AC1337,LS_Coint_BD!$B$3:$D$1079,2)</f>
        <v>0</v>
      </c>
      <c r="C1337" s="87">
        <f>VLOOKUP($AC1337,LS_Coint_BD!$B$3:$D$1079,3)</f>
        <v>0</v>
      </c>
      <c r="D1337" s="68">
        <f t="shared" si="939"/>
        <v>0</v>
      </c>
      <c r="E1337" s="65">
        <f t="shared" si="940"/>
        <v>0</v>
      </c>
      <c r="F1337" s="69">
        <f t="shared" si="941"/>
        <v>0</v>
      </c>
      <c r="G1337" s="68">
        <f t="shared" si="942"/>
        <v>0</v>
      </c>
      <c r="H1337" s="65">
        <f t="shared" si="943"/>
        <v>0</v>
      </c>
      <c r="I1337" s="69">
        <f t="shared" si="944"/>
        <v>0</v>
      </c>
      <c r="J1337" s="68">
        <f t="shared" si="945"/>
        <v>0</v>
      </c>
      <c r="K1337" s="65">
        <f t="shared" si="946"/>
        <v>0</v>
      </c>
      <c r="L1337" s="69">
        <f t="shared" si="947"/>
        <v>0</v>
      </c>
      <c r="M1337" s="68">
        <f t="shared" si="948"/>
        <v>0</v>
      </c>
      <c r="N1337" s="65">
        <f t="shared" si="949"/>
        <v>0</v>
      </c>
      <c r="O1337" s="69">
        <f t="shared" si="950"/>
        <v>0</v>
      </c>
      <c r="P1337" s="68">
        <f t="shared" si="951"/>
        <v>0</v>
      </c>
      <c r="Q1337" s="65">
        <f t="shared" si="952"/>
        <v>0</v>
      </c>
      <c r="R1337" s="69">
        <f t="shared" si="953"/>
        <v>0</v>
      </c>
      <c r="S1337" s="68">
        <f t="shared" si="954"/>
        <v>0</v>
      </c>
      <c r="T1337" s="65">
        <f t="shared" si="955"/>
        <v>0</v>
      </c>
      <c r="U1337" s="69">
        <f t="shared" si="956"/>
        <v>0</v>
      </c>
      <c r="V1337" s="68">
        <f t="shared" si="957"/>
        <v>0</v>
      </c>
      <c r="W1337" s="65">
        <f t="shared" si="958"/>
        <v>0</v>
      </c>
      <c r="X1337" s="69">
        <f t="shared" si="959"/>
        <v>0</v>
      </c>
      <c r="Y1337" s="68">
        <f t="shared" si="960"/>
        <v>0</v>
      </c>
      <c r="Z1337" s="65">
        <f t="shared" si="961"/>
        <v>0</v>
      </c>
      <c r="AA1337" s="69">
        <f t="shared" si="962"/>
        <v>0</v>
      </c>
      <c r="AB1337" s="98">
        <f>SUMIF(BN1337:BU1337,"VERDADEIRO",BN$3:$BU1336)</f>
        <v>0</v>
      </c>
      <c r="AC1337" s="97">
        <f t="shared" si="938"/>
        <v>1334</v>
      </c>
      <c r="AD1337" s="89">
        <f>RTD("tryd.rtdserver",,"COT",B1337,"ULT")</f>
        <v>0</v>
      </c>
      <c r="AE1337" s="89">
        <f>RTD("tryd.rtdserver",,"COT",C1337,"ULT")</f>
        <v>0</v>
      </c>
      <c r="AF1337" s="89">
        <f>VLOOKUP($AC1337,LS_Coint_BD!$B$3:$AQ$1079,AF$2)*$AD1337+VLOOKUP($AC1337,LS_Coint_BD!$B$3:$AQ$1079,AF$2+1)</f>
        <v>0</v>
      </c>
      <c r="AG1337" s="89">
        <f>VLOOKUP($AC1337,LS_Coint_BD!$B$3:$AQ$1079,AG$2)*$AD1337+VLOOKUP($AC1337,LS_Coint_BD!$B$3:$AQ$1079,AG$2+1)</f>
        <v>0</v>
      </c>
      <c r="AH1337" s="89">
        <f>VLOOKUP($AC1337,LS_Coint_BD!$B$3:$AQ$1079,AH$2)*$AD1337+VLOOKUP($AC1337,LS_Coint_BD!$B$3:$AQ$1079,AH$2+1)</f>
        <v>0</v>
      </c>
      <c r="AI1337" s="89">
        <f>VLOOKUP($AC1337,LS_Coint_BD!$B$3:$AQ$1079,AI$2)*$AD1337+VLOOKUP($AC1337,LS_Coint_BD!$B$3:$AQ$1079,AI$2+1)</f>
        <v>0</v>
      </c>
      <c r="AJ1337" s="89">
        <f>VLOOKUP($AC1337,LS_Coint_BD!$B$3:$AQ$1079,AJ$2)*$AD1337+VLOOKUP($AC1337,LS_Coint_BD!$B$3:$AQ$1079,AJ$2+1)</f>
        <v>0</v>
      </c>
      <c r="AK1337" s="89">
        <f>VLOOKUP($AC1337,LS_Coint_BD!$B$3:$AQ$1079,AK$2)*$AD1337+VLOOKUP($AC1337,LS_Coint_BD!$B$3:$AQ$1079,AK$2+1)</f>
        <v>0</v>
      </c>
      <c r="AL1337" s="89">
        <f>VLOOKUP($AC1337,LS_Coint_BD!$B$3:$AQ$1079,AL$2)*$AD1337+VLOOKUP($AC1337,LS_Coint_BD!$B$3:$AQ$1079,AL$2+1)</f>
        <v>0</v>
      </c>
      <c r="AM1337" s="89">
        <f>VLOOKUP($AC1337,LS_Coint_BD!$B$3:$AQ$1079,AM$2)*$AD1337+VLOOKUP($AC1337,LS_Coint_BD!$B$3:$AQ$1079,AM$2+1)</f>
        <v>0</v>
      </c>
      <c r="AN1337" s="89">
        <f>VLOOKUP($AC1337,LS_Coint_BD!$B$3:$AQ$1079,AN$2)</f>
        <v>0</v>
      </c>
      <c r="AO1337" s="89">
        <f>VLOOKUP($AC1337,LS_Coint_BD!$B$3:$AQ$1079,AO$2)</f>
        <v>0</v>
      </c>
      <c r="AP1337" s="89">
        <f>VLOOKUP($AC1337,LS_Coint_BD!$B$3:$AQ$1079,AP$2)</f>
        <v>0</v>
      </c>
      <c r="AQ1337" s="89">
        <f>VLOOKUP($AC1337,LS_Coint_BD!$B$3:$AQ$1079,AQ$2)</f>
        <v>0</v>
      </c>
      <c r="AR1337" s="89">
        <f>VLOOKUP($AC1337,LS_Coint_BD!$B$3:$AQ$1079,AR$2)</f>
        <v>0</v>
      </c>
      <c r="AS1337" s="89">
        <f>VLOOKUP($AC1337,LS_Coint_BD!$B$3:$AQ$1079,AS$2)</f>
        <v>0</v>
      </c>
      <c r="AT1337" s="89">
        <f>VLOOKUP($AC1337,LS_Coint_BD!$B$3:$AQ$1079,AT$2)</f>
        <v>0</v>
      </c>
      <c r="AU1337" s="89">
        <f>VLOOKUP($AC1337,LS_Coint_BD!$B$3:$AQ$1079,AU$2)</f>
        <v>0</v>
      </c>
      <c r="AV1337" s="89">
        <f>VLOOKUP($AC1337,LS_Coint_BD!$B$3:$AQ$1079,AV$2)</f>
        <v>0</v>
      </c>
      <c r="AW1337" s="89">
        <f>VLOOKUP($AC1337,LS_Coint_BD!$B$3:$AQ$1079,AW$2)</f>
        <v>0</v>
      </c>
      <c r="AX1337" s="89">
        <f>VLOOKUP($AC1337,LS_Coint_BD!$B$3:$AQ$1079,AX$2)</f>
        <v>0</v>
      </c>
      <c r="AY1337" s="89">
        <f>VLOOKUP($AC1337,LS_Coint_BD!$B$3:$AQ$1079,AY$2)</f>
        <v>0</v>
      </c>
      <c r="AZ1337" s="89">
        <f>VLOOKUP($AC1337,LS_Coint_BD!$B$3:$AQ$1079,AZ$2)</f>
        <v>0</v>
      </c>
      <c r="BA1337" s="89">
        <f>VLOOKUP($AC1337,LS_Coint_BD!$B$3:$AQ$1079,BA$2)</f>
        <v>0</v>
      </c>
      <c r="BB1337" s="89">
        <f>VLOOKUP($AC1337,LS_Coint_BD!$B$3:$AQ$1079,BB$2)</f>
        <v>0</v>
      </c>
      <c r="BC1337" s="89">
        <f>VLOOKUP($AC1337,LS_Coint_BD!$B$3:$AQ$1079,BC$2)</f>
        <v>0</v>
      </c>
      <c r="BD1337" s="89">
        <f t="shared" si="963"/>
        <v>0</v>
      </c>
      <c r="BE1337" s="89">
        <f t="shared" si="964"/>
        <v>0</v>
      </c>
      <c r="BF1337" s="89">
        <f t="shared" si="965"/>
        <v>0</v>
      </c>
      <c r="BG1337" s="89">
        <f t="shared" si="966"/>
        <v>0</v>
      </c>
      <c r="BH1337" s="89">
        <f t="shared" si="967"/>
        <v>0</v>
      </c>
      <c r="BI1337" s="89">
        <f t="shared" si="968"/>
        <v>0</v>
      </c>
      <c r="BJ1337" s="89">
        <f t="shared" si="969"/>
        <v>0</v>
      </c>
      <c r="BK1337" s="89">
        <f t="shared" si="970"/>
        <v>0</v>
      </c>
      <c r="BL1337" s="89">
        <f t="shared" si="971"/>
        <v>0</v>
      </c>
      <c r="BM1337" s="89"/>
      <c r="BN1337" s="26" t="b">
        <f t="shared" si="972"/>
        <v>0</v>
      </c>
      <c r="BO1337" s="26" t="b">
        <f t="shared" si="973"/>
        <v>0</v>
      </c>
      <c r="BP1337" s="26" t="b">
        <f t="shared" si="974"/>
        <v>0</v>
      </c>
      <c r="BQ1337" s="26" t="b">
        <f t="shared" si="975"/>
        <v>0</v>
      </c>
      <c r="BR1337" s="26" t="b">
        <f t="shared" si="976"/>
        <v>0</v>
      </c>
      <c r="BS1337" s="26" t="b">
        <f t="shared" si="977"/>
        <v>0</v>
      </c>
      <c r="BT1337" s="26" t="b">
        <f t="shared" si="978"/>
        <v>0</v>
      </c>
      <c r="BU1337" s="26" t="b">
        <f t="shared" si="979"/>
        <v>0</v>
      </c>
    </row>
    <row r="1338" spans="2:73" ht="15" thickBot="1" x14ac:dyDescent="0.35">
      <c r="B1338" s="17">
        <f>VLOOKUP($AC1338,LS_Coint_BD!$B$3:$D$1079,2)</f>
        <v>0</v>
      </c>
      <c r="C1338" s="87">
        <f>VLOOKUP($AC1338,LS_Coint_BD!$B$3:$D$1079,3)</f>
        <v>0</v>
      </c>
      <c r="D1338" s="68">
        <f t="shared" si="939"/>
        <v>0</v>
      </c>
      <c r="E1338" s="65">
        <f t="shared" si="940"/>
        <v>0</v>
      </c>
      <c r="F1338" s="69">
        <f t="shared" si="941"/>
        <v>0</v>
      </c>
      <c r="G1338" s="68">
        <f t="shared" si="942"/>
        <v>0</v>
      </c>
      <c r="H1338" s="65">
        <f t="shared" si="943"/>
        <v>0</v>
      </c>
      <c r="I1338" s="69">
        <f t="shared" si="944"/>
        <v>0</v>
      </c>
      <c r="J1338" s="68">
        <f t="shared" si="945"/>
        <v>0</v>
      </c>
      <c r="K1338" s="65">
        <f t="shared" si="946"/>
        <v>0</v>
      </c>
      <c r="L1338" s="69">
        <f t="shared" si="947"/>
        <v>0</v>
      </c>
      <c r="M1338" s="68">
        <f t="shared" si="948"/>
        <v>0</v>
      </c>
      <c r="N1338" s="65">
        <f t="shared" si="949"/>
        <v>0</v>
      </c>
      <c r="O1338" s="69">
        <f t="shared" si="950"/>
        <v>0</v>
      </c>
      <c r="P1338" s="68">
        <f t="shared" si="951"/>
        <v>0</v>
      </c>
      <c r="Q1338" s="65">
        <f t="shared" si="952"/>
        <v>0</v>
      </c>
      <c r="R1338" s="69">
        <f t="shared" si="953"/>
        <v>0</v>
      </c>
      <c r="S1338" s="68">
        <f t="shared" si="954"/>
        <v>0</v>
      </c>
      <c r="T1338" s="65">
        <f t="shared" si="955"/>
        <v>0</v>
      </c>
      <c r="U1338" s="69">
        <f t="shared" si="956"/>
        <v>0</v>
      </c>
      <c r="V1338" s="68">
        <f t="shared" si="957"/>
        <v>0</v>
      </c>
      <c r="W1338" s="65">
        <f t="shared" si="958"/>
        <v>0</v>
      </c>
      <c r="X1338" s="69">
        <f t="shared" si="959"/>
        <v>0</v>
      </c>
      <c r="Y1338" s="68">
        <f t="shared" si="960"/>
        <v>0</v>
      </c>
      <c r="Z1338" s="65">
        <f t="shared" si="961"/>
        <v>0</v>
      </c>
      <c r="AA1338" s="69">
        <f t="shared" si="962"/>
        <v>0</v>
      </c>
      <c r="AB1338" s="98">
        <f>SUMIF(BN1338:BU1338,"VERDADEIRO",BN$3:$BU1337)</f>
        <v>0</v>
      </c>
      <c r="AC1338" s="97">
        <f t="shared" si="938"/>
        <v>1335</v>
      </c>
      <c r="AD1338" s="89">
        <f>RTD("tryd.rtdserver",,"COT",B1338,"ULT")</f>
        <v>0</v>
      </c>
      <c r="AE1338" s="89">
        <f>RTD("tryd.rtdserver",,"COT",C1338,"ULT")</f>
        <v>0</v>
      </c>
      <c r="AF1338" s="89">
        <f>VLOOKUP($AC1338,LS_Coint_BD!$B$3:$AQ$1079,AF$2)*$AD1338+VLOOKUP($AC1338,LS_Coint_BD!$B$3:$AQ$1079,AF$2+1)</f>
        <v>0</v>
      </c>
      <c r="AG1338" s="89">
        <f>VLOOKUP($AC1338,LS_Coint_BD!$B$3:$AQ$1079,AG$2)*$AD1338+VLOOKUP($AC1338,LS_Coint_BD!$B$3:$AQ$1079,AG$2+1)</f>
        <v>0</v>
      </c>
      <c r="AH1338" s="89">
        <f>VLOOKUP($AC1338,LS_Coint_BD!$B$3:$AQ$1079,AH$2)*$AD1338+VLOOKUP($AC1338,LS_Coint_BD!$B$3:$AQ$1079,AH$2+1)</f>
        <v>0</v>
      </c>
      <c r="AI1338" s="89">
        <f>VLOOKUP($AC1338,LS_Coint_BD!$B$3:$AQ$1079,AI$2)*$AD1338+VLOOKUP($AC1338,LS_Coint_BD!$B$3:$AQ$1079,AI$2+1)</f>
        <v>0</v>
      </c>
      <c r="AJ1338" s="89">
        <f>VLOOKUP($AC1338,LS_Coint_BD!$B$3:$AQ$1079,AJ$2)*$AD1338+VLOOKUP($AC1338,LS_Coint_BD!$B$3:$AQ$1079,AJ$2+1)</f>
        <v>0</v>
      </c>
      <c r="AK1338" s="89">
        <f>VLOOKUP($AC1338,LS_Coint_BD!$B$3:$AQ$1079,AK$2)*$AD1338+VLOOKUP($AC1338,LS_Coint_BD!$B$3:$AQ$1079,AK$2+1)</f>
        <v>0</v>
      </c>
      <c r="AL1338" s="89">
        <f>VLOOKUP($AC1338,LS_Coint_BD!$B$3:$AQ$1079,AL$2)*$AD1338+VLOOKUP($AC1338,LS_Coint_BD!$B$3:$AQ$1079,AL$2+1)</f>
        <v>0</v>
      </c>
      <c r="AM1338" s="89">
        <f>VLOOKUP($AC1338,LS_Coint_BD!$B$3:$AQ$1079,AM$2)*$AD1338+VLOOKUP($AC1338,LS_Coint_BD!$B$3:$AQ$1079,AM$2+1)</f>
        <v>0</v>
      </c>
      <c r="AN1338" s="89">
        <f>VLOOKUP($AC1338,LS_Coint_BD!$B$3:$AQ$1079,AN$2)</f>
        <v>0</v>
      </c>
      <c r="AO1338" s="89">
        <f>VLOOKUP($AC1338,LS_Coint_BD!$B$3:$AQ$1079,AO$2)</f>
        <v>0</v>
      </c>
      <c r="AP1338" s="89">
        <f>VLOOKUP($AC1338,LS_Coint_BD!$B$3:$AQ$1079,AP$2)</f>
        <v>0</v>
      </c>
      <c r="AQ1338" s="89">
        <f>VLOOKUP($AC1338,LS_Coint_BD!$B$3:$AQ$1079,AQ$2)</f>
        <v>0</v>
      </c>
      <c r="AR1338" s="89">
        <f>VLOOKUP($AC1338,LS_Coint_BD!$B$3:$AQ$1079,AR$2)</f>
        <v>0</v>
      </c>
      <c r="AS1338" s="89">
        <f>VLOOKUP($AC1338,LS_Coint_BD!$B$3:$AQ$1079,AS$2)</f>
        <v>0</v>
      </c>
      <c r="AT1338" s="89">
        <f>VLOOKUP($AC1338,LS_Coint_BD!$B$3:$AQ$1079,AT$2)</f>
        <v>0</v>
      </c>
      <c r="AU1338" s="89">
        <f>VLOOKUP($AC1338,LS_Coint_BD!$B$3:$AQ$1079,AU$2)</f>
        <v>0</v>
      </c>
      <c r="AV1338" s="89">
        <f>VLOOKUP($AC1338,LS_Coint_BD!$B$3:$AQ$1079,AV$2)</f>
        <v>0</v>
      </c>
      <c r="AW1338" s="89">
        <f>VLOOKUP($AC1338,LS_Coint_BD!$B$3:$AQ$1079,AW$2)</f>
        <v>0</v>
      </c>
      <c r="AX1338" s="89">
        <f>VLOOKUP($AC1338,LS_Coint_BD!$B$3:$AQ$1079,AX$2)</f>
        <v>0</v>
      </c>
      <c r="AY1338" s="89">
        <f>VLOOKUP($AC1338,LS_Coint_BD!$B$3:$AQ$1079,AY$2)</f>
        <v>0</v>
      </c>
      <c r="AZ1338" s="89">
        <f>VLOOKUP($AC1338,LS_Coint_BD!$B$3:$AQ$1079,AZ$2)</f>
        <v>0</v>
      </c>
      <c r="BA1338" s="89">
        <f>VLOOKUP($AC1338,LS_Coint_BD!$B$3:$AQ$1079,BA$2)</f>
        <v>0</v>
      </c>
      <c r="BB1338" s="89">
        <f>VLOOKUP($AC1338,LS_Coint_BD!$B$3:$AQ$1079,BB$2)</f>
        <v>0</v>
      </c>
      <c r="BC1338" s="89">
        <f>VLOOKUP($AC1338,LS_Coint_BD!$B$3:$AQ$1079,BC$2)</f>
        <v>0</v>
      </c>
      <c r="BD1338" s="89">
        <f t="shared" si="963"/>
        <v>0</v>
      </c>
      <c r="BE1338" s="89">
        <f t="shared" si="964"/>
        <v>0</v>
      </c>
      <c r="BF1338" s="89">
        <f t="shared" si="965"/>
        <v>0</v>
      </c>
      <c r="BG1338" s="89">
        <f t="shared" si="966"/>
        <v>0</v>
      </c>
      <c r="BH1338" s="89">
        <f t="shared" si="967"/>
        <v>0</v>
      </c>
      <c r="BI1338" s="89">
        <f t="shared" si="968"/>
        <v>0</v>
      </c>
      <c r="BJ1338" s="89">
        <f t="shared" si="969"/>
        <v>0</v>
      </c>
      <c r="BK1338" s="89">
        <f t="shared" si="970"/>
        <v>0</v>
      </c>
      <c r="BL1338" s="89">
        <f t="shared" si="971"/>
        <v>0</v>
      </c>
      <c r="BM1338" s="89"/>
      <c r="BN1338" s="26" t="b">
        <f t="shared" si="972"/>
        <v>0</v>
      </c>
      <c r="BO1338" s="26" t="b">
        <f t="shared" si="973"/>
        <v>0</v>
      </c>
      <c r="BP1338" s="26" t="b">
        <f t="shared" si="974"/>
        <v>0</v>
      </c>
      <c r="BQ1338" s="26" t="b">
        <f t="shared" si="975"/>
        <v>0</v>
      </c>
      <c r="BR1338" s="26" t="b">
        <f t="shared" si="976"/>
        <v>0</v>
      </c>
      <c r="BS1338" s="26" t="b">
        <f t="shared" si="977"/>
        <v>0</v>
      </c>
      <c r="BT1338" s="26" t="b">
        <f t="shared" si="978"/>
        <v>0</v>
      </c>
      <c r="BU1338" s="26" t="b">
        <f t="shared" si="979"/>
        <v>0</v>
      </c>
    </row>
    <row r="1339" spans="2:73" ht="15" thickBot="1" x14ac:dyDescent="0.35">
      <c r="B1339" s="17">
        <f>VLOOKUP($AC1339,LS_Coint_BD!$B$3:$D$1079,2)</f>
        <v>0</v>
      </c>
      <c r="C1339" s="87">
        <f>VLOOKUP($AC1339,LS_Coint_BD!$B$3:$D$1079,3)</f>
        <v>0</v>
      </c>
      <c r="D1339" s="68">
        <f t="shared" si="939"/>
        <v>0</v>
      </c>
      <c r="E1339" s="65">
        <f t="shared" si="940"/>
        <v>0</v>
      </c>
      <c r="F1339" s="69">
        <f t="shared" si="941"/>
        <v>0</v>
      </c>
      <c r="G1339" s="68">
        <f t="shared" si="942"/>
        <v>0</v>
      </c>
      <c r="H1339" s="65">
        <f t="shared" si="943"/>
        <v>0</v>
      </c>
      <c r="I1339" s="69">
        <f t="shared" si="944"/>
        <v>0</v>
      </c>
      <c r="J1339" s="68">
        <f t="shared" si="945"/>
        <v>0</v>
      </c>
      <c r="K1339" s="65">
        <f t="shared" si="946"/>
        <v>0</v>
      </c>
      <c r="L1339" s="69">
        <f t="shared" si="947"/>
        <v>0</v>
      </c>
      <c r="M1339" s="68">
        <f t="shared" si="948"/>
        <v>0</v>
      </c>
      <c r="N1339" s="65">
        <f t="shared" si="949"/>
        <v>0</v>
      </c>
      <c r="O1339" s="69">
        <f t="shared" si="950"/>
        <v>0</v>
      </c>
      <c r="P1339" s="68">
        <f t="shared" si="951"/>
        <v>0</v>
      </c>
      <c r="Q1339" s="65">
        <f t="shared" si="952"/>
        <v>0</v>
      </c>
      <c r="R1339" s="69">
        <f t="shared" si="953"/>
        <v>0</v>
      </c>
      <c r="S1339" s="68">
        <f t="shared" si="954"/>
        <v>0</v>
      </c>
      <c r="T1339" s="65">
        <f t="shared" si="955"/>
        <v>0</v>
      </c>
      <c r="U1339" s="69">
        <f t="shared" si="956"/>
        <v>0</v>
      </c>
      <c r="V1339" s="68">
        <f t="shared" si="957"/>
        <v>0</v>
      </c>
      <c r="W1339" s="65">
        <f t="shared" si="958"/>
        <v>0</v>
      </c>
      <c r="X1339" s="69">
        <f t="shared" si="959"/>
        <v>0</v>
      </c>
      <c r="Y1339" s="68">
        <f t="shared" si="960"/>
        <v>0</v>
      </c>
      <c r="Z1339" s="65">
        <f t="shared" si="961"/>
        <v>0</v>
      </c>
      <c r="AA1339" s="69">
        <f t="shared" si="962"/>
        <v>0</v>
      </c>
      <c r="AB1339" s="98">
        <f>SUMIF(BN1339:BU1339,"VERDADEIRO",BN$3:$BU1338)</f>
        <v>0</v>
      </c>
      <c r="AC1339" s="97">
        <f t="shared" si="938"/>
        <v>1336</v>
      </c>
      <c r="AD1339" s="89">
        <f>RTD("tryd.rtdserver",,"COT",B1339,"ULT")</f>
        <v>0</v>
      </c>
      <c r="AE1339" s="89">
        <f>RTD("tryd.rtdserver",,"COT",C1339,"ULT")</f>
        <v>0</v>
      </c>
      <c r="AF1339" s="89">
        <f>VLOOKUP($AC1339,LS_Coint_BD!$B$3:$AQ$1079,AF$2)*$AD1339+VLOOKUP($AC1339,LS_Coint_BD!$B$3:$AQ$1079,AF$2+1)</f>
        <v>0</v>
      </c>
      <c r="AG1339" s="89">
        <f>VLOOKUP($AC1339,LS_Coint_BD!$B$3:$AQ$1079,AG$2)*$AD1339+VLOOKUP($AC1339,LS_Coint_BD!$B$3:$AQ$1079,AG$2+1)</f>
        <v>0</v>
      </c>
      <c r="AH1339" s="89">
        <f>VLOOKUP($AC1339,LS_Coint_BD!$B$3:$AQ$1079,AH$2)*$AD1339+VLOOKUP($AC1339,LS_Coint_BD!$B$3:$AQ$1079,AH$2+1)</f>
        <v>0</v>
      </c>
      <c r="AI1339" s="89">
        <f>VLOOKUP($AC1339,LS_Coint_BD!$B$3:$AQ$1079,AI$2)*$AD1339+VLOOKUP($AC1339,LS_Coint_BD!$B$3:$AQ$1079,AI$2+1)</f>
        <v>0</v>
      </c>
      <c r="AJ1339" s="89">
        <f>VLOOKUP($AC1339,LS_Coint_BD!$B$3:$AQ$1079,AJ$2)*$AD1339+VLOOKUP($AC1339,LS_Coint_BD!$B$3:$AQ$1079,AJ$2+1)</f>
        <v>0</v>
      </c>
      <c r="AK1339" s="89">
        <f>VLOOKUP($AC1339,LS_Coint_BD!$B$3:$AQ$1079,AK$2)*$AD1339+VLOOKUP($AC1339,LS_Coint_BD!$B$3:$AQ$1079,AK$2+1)</f>
        <v>0</v>
      </c>
      <c r="AL1339" s="89">
        <f>VLOOKUP($AC1339,LS_Coint_BD!$B$3:$AQ$1079,AL$2)*$AD1339+VLOOKUP($AC1339,LS_Coint_BD!$B$3:$AQ$1079,AL$2+1)</f>
        <v>0</v>
      </c>
      <c r="AM1339" s="89">
        <f>VLOOKUP($AC1339,LS_Coint_BD!$B$3:$AQ$1079,AM$2)*$AD1339+VLOOKUP($AC1339,LS_Coint_BD!$B$3:$AQ$1079,AM$2+1)</f>
        <v>0</v>
      </c>
      <c r="AN1339" s="89">
        <f>VLOOKUP($AC1339,LS_Coint_BD!$B$3:$AQ$1079,AN$2)</f>
        <v>0</v>
      </c>
      <c r="AO1339" s="89">
        <f>VLOOKUP($AC1339,LS_Coint_BD!$B$3:$AQ$1079,AO$2)</f>
        <v>0</v>
      </c>
      <c r="AP1339" s="89">
        <f>VLOOKUP($AC1339,LS_Coint_BD!$B$3:$AQ$1079,AP$2)</f>
        <v>0</v>
      </c>
      <c r="AQ1339" s="89">
        <f>VLOOKUP($AC1339,LS_Coint_BD!$B$3:$AQ$1079,AQ$2)</f>
        <v>0</v>
      </c>
      <c r="AR1339" s="89">
        <f>VLOOKUP($AC1339,LS_Coint_BD!$B$3:$AQ$1079,AR$2)</f>
        <v>0</v>
      </c>
      <c r="AS1339" s="89">
        <f>VLOOKUP($AC1339,LS_Coint_BD!$B$3:$AQ$1079,AS$2)</f>
        <v>0</v>
      </c>
      <c r="AT1339" s="89">
        <f>VLOOKUP($AC1339,LS_Coint_BD!$B$3:$AQ$1079,AT$2)</f>
        <v>0</v>
      </c>
      <c r="AU1339" s="89">
        <f>VLOOKUP($AC1339,LS_Coint_BD!$B$3:$AQ$1079,AU$2)</f>
        <v>0</v>
      </c>
      <c r="AV1339" s="89">
        <f>VLOOKUP($AC1339,LS_Coint_BD!$B$3:$AQ$1079,AV$2)</f>
        <v>0</v>
      </c>
      <c r="AW1339" s="89">
        <f>VLOOKUP($AC1339,LS_Coint_BD!$B$3:$AQ$1079,AW$2)</f>
        <v>0</v>
      </c>
      <c r="AX1339" s="89">
        <f>VLOOKUP($AC1339,LS_Coint_BD!$B$3:$AQ$1079,AX$2)</f>
        <v>0</v>
      </c>
      <c r="AY1339" s="89">
        <f>VLOOKUP($AC1339,LS_Coint_BD!$B$3:$AQ$1079,AY$2)</f>
        <v>0</v>
      </c>
      <c r="AZ1339" s="89">
        <f>VLOOKUP($AC1339,LS_Coint_BD!$B$3:$AQ$1079,AZ$2)</f>
        <v>0</v>
      </c>
      <c r="BA1339" s="89">
        <f>VLOOKUP($AC1339,LS_Coint_BD!$B$3:$AQ$1079,BA$2)</f>
        <v>0</v>
      </c>
      <c r="BB1339" s="89">
        <f>VLOOKUP($AC1339,LS_Coint_BD!$B$3:$AQ$1079,BB$2)</f>
        <v>0</v>
      </c>
      <c r="BC1339" s="89">
        <f>VLOOKUP($AC1339,LS_Coint_BD!$B$3:$AQ$1079,BC$2)</f>
        <v>0</v>
      </c>
      <c r="BD1339" s="89">
        <f t="shared" si="963"/>
        <v>0</v>
      </c>
      <c r="BE1339" s="89">
        <f t="shared" si="964"/>
        <v>0</v>
      </c>
      <c r="BF1339" s="89">
        <f t="shared" si="965"/>
        <v>0</v>
      </c>
      <c r="BG1339" s="89">
        <f t="shared" si="966"/>
        <v>0</v>
      </c>
      <c r="BH1339" s="89">
        <f t="shared" si="967"/>
        <v>0</v>
      </c>
      <c r="BI1339" s="89">
        <f t="shared" si="968"/>
        <v>0</v>
      </c>
      <c r="BJ1339" s="89">
        <f t="shared" si="969"/>
        <v>0</v>
      </c>
      <c r="BK1339" s="89">
        <f t="shared" si="970"/>
        <v>0</v>
      </c>
      <c r="BL1339" s="89">
        <f t="shared" si="971"/>
        <v>0</v>
      </c>
      <c r="BM1339" s="89"/>
      <c r="BN1339" s="26" t="b">
        <f t="shared" si="972"/>
        <v>0</v>
      </c>
      <c r="BO1339" s="26" t="b">
        <f t="shared" si="973"/>
        <v>0</v>
      </c>
      <c r="BP1339" s="26" t="b">
        <f t="shared" si="974"/>
        <v>0</v>
      </c>
      <c r="BQ1339" s="26" t="b">
        <f t="shared" si="975"/>
        <v>0</v>
      </c>
      <c r="BR1339" s="26" t="b">
        <f t="shared" si="976"/>
        <v>0</v>
      </c>
      <c r="BS1339" s="26" t="b">
        <f t="shared" si="977"/>
        <v>0</v>
      </c>
      <c r="BT1339" s="26" t="b">
        <f t="shared" si="978"/>
        <v>0</v>
      </c>
      <c r="BU1339" s="26" t="b">
        <f t="shared" si="979"/>
        <v>0</v>
      </c>
    </row>
    <row r="1340" spans="2:73" ht="15" thickBot="1" x14ac:dyDescent="0.35">
      <c r="B1340" s="17">
        <f>VLOOKUP($AC1340,LS_Coint_BD!$B$3:$D$1079,2)</f>
        <v>0</v>
      </c>
      <c r="C1340" s="87">
        <f>VLOOKUP($AC1340,LS_Coint_BD!$B$3:$D$1079,3)</f>
        <v>0</v>
      </c>
      <c r="D1340" s="68">
        <f t="shared" si="939"/>
        <v>0</v>
      </c>
      <c r="E1340" s="65">
        <f t="shared" si="940"/>
        <v>0</v>
      </c>
      <c r="F1340" s="69">
        <f t="shared" si="941"/>
        <v>0</v>
      </c>
      <c r="G1340" s="68">
        <f t="shared" si="942"/>
        <v>0</v>
      </c>
      <c r="H1340" s="65">
        <f t="shared" si="943"/>
        <v>0</v>
      </c>
      <c r="I1340" s="69">
        <f t="shared" si="944"/>
        <v>0</v>
      </c>
      <c r="J1340" s="68">
        <f t="shared" si="945"/>
        <v>0</v>
      </c>
      <c r="K1340" s="65">
        <f t="shared" si="946"/>
        <v>0</v>
      </c>
      <c r="L1340" s="69">
        <f t="shared" si="947"/>
        <v>0</v>
      </c>
      <c r="M1340" s="68">
        <f t="shared" si="948"/>
        <v>0</v>
      </c>
      <c r="N1340" s="65">
        <f t="shared" si="949"/>
        <v>0</v>
      </c>
      <c r="O1340" s="69">
        <f t="shared" si="950"/>
        <v>0</v>
      </c>
      <c r="P1340" s="68">
        <f t="shared" si="951"/>
        <v>0</v>
      </c>
      <c r="Q1340" s="65">
        <f t="shared" si="952"/>
        <v>0</v>
      </c>
      <c r="R1340" s="69">
        <f t="shared" si="953"/>
        <v>0</v>
      </c>
      <c r="S1340" s="68">
        <f t="shared" si="954"/>
        <v>0</v>
      </c>
      <c r="T1340" s="65">
        <f t="shared" si="955"/>
        <v>0</v>
      </c>
      <c r="U1340" s="69">
        <f t="shared" si="956"/>
        <v>0</v>
      </c>
      <c r="V1340" s="68">
        <f t="shared" si="957"/>
        <v>0</v>
      </c>
      <c r="W1340" s="65">
        <f t="shared" si="958"/>
        <v>0</v>
      </c>
      <c r="X1340" s="69">
        <f t="shared" si="959"/>
        <v>0</v>
      </c>
      <c r="Y1340" s="68">
        <f t="shared" si="960"/>
        <v>0</v>
      </c>
      <c r="Z1340" s="65">
        <f t="shared" si="961"/>
        <v>0</v>
      </c>
      <c r="AA1340" s="69">
        <f t="shared" si="962"/>
        <v>0</v>
      </c>
      <c r="AB1340" s="98">
        <f>SUMIF(BN1340:BU1340,"VERDADEIRO",BN$3:$BU1339)</f>
        <v>0</v>
      </c>
      <c r="AC1340" s="97">
        <f t="shared" si="938"/>
        <v>1337</v>
      </c>
      <c r="AD1340" s="89">
        <f>RTD("tryd.rtdserver",,"COT",B1340,"ULT")</f>
        <v>0</v>
      </c>
      <c r="AE1340" s="89">
        <f>RTD("tryd.rtdserver",,"COT",C1340,"ULT")</f>
        <v>0</v>
      </c>
      <c r="AF1340" s="89">
        <f>VLOOKUP($AC1340,LS_Coint_BD!$B$3:$AQ$1079,AF$2)*$AD1340+VLOOKUP($AC1340,LS_Coint_BD!$B$3:$AQ$1079,AF$2+1)</f>
        <v>0</v>
      </c>
      <c r="AG1340" s="89">
        <f>VLOOKUP($AC1340,LS_Coint_BD!$B$3:$AQ$1079,AG$2)*$AD1340+VLOOKUP($AC1340,LS_Coint_BD!$B$3:$AQ$1079,AG$2+1)</f>
        <v>0</v>
      </c>
      <c r="AH1340" s="89">
        <f>VLOOKUP($AC1340,LS_Coint_BD!$B$3:$AQ$1079,AH$2)*$AD1340+VLOOKUP($AC1340,LS_Coint_BD!$B$3:$AQ$1079,AH$2+1)</f>
        <v>0</v>
      </c>
      <c r="AI1340" s="89">
        <f>VLOOKUP($AC1340,LS_Coint_BD!$B$3:$AQ$1079,AI$2)*$AD1340+VLOOKUP($AC1340,LS_Coint_BD!$B$3:$AQ$1079,AI$2+1)</f>
        <v>0</v>
      </c>
      <c r="AJ1340" s="89">
        <f>VLOOKUP($AC1340,LS_Coint_BD!$B$3:$AQ$1079,AJ$2)*$AD1340+VLOOKUP($AC1340,LS_Coint_BD!$B$3:$AQ$1079,AJ$2+1)</f>
        <v>0</v>
      </c>
      <c r="AK1340" s="89">
        <f>VLOOKUP($AC1340,LS_Coint_BD!$B$3:$AQ$1079,AK$2)*$AD1340+VLOOKUP($AC1340,LS_Coint_BD!$B$3:$AQ$1079,AK$2+1)</f>
        <v>0</v>
      </c>
      <c r="AL1340" s="89">
        <f>VLOOKUP($AC1340,LS_Coint_BD!$B$3:$AQ$1079,AL$2)*$AD1340+VLOOKUP($AC1340,LS_Coint_BD!$B$3:$AQ$1079,AL$2+1)</f>
        <v>0</v>
      </c>
      <c r="AM1340" s="89">
        <f>VLOOKUP($AC1340,LS_Coint_BD!$B$3:$AQ$1079,AM$2)*$AD1340+VLOOKUP($AC1340,LS_Coint_BD!$B$3:$AQ$1079,AM$2+1)</f>
        <v>0</v>
      </c>
      <c r="AN1340" s="89">
        <f>VLOOKUP($AC1340,LS_Coint_BD!$B$3:$AQ$1079,AN$2)</f>
        <v>0</v>
      </c>
      <c r="AO1340" s="89">
        <f>VLOOKUP($AC1340,LS_Coint_BD!$B$3:$AQ$1079,AO$2)</f>
        <v>0</v>
      </c>
      <c r="AP1340" s="89">
        <f>VLOOKUP($AC1340,LS_Coint_BD!$B$3:$AQ$1079,AP$2)</f>
        <v>0</v>
      </c>
      <c r="AQ1340" s="89">
        <f>VLOOKUP($AC1340,LS_Coint_BD!$B$3:$AQ$1079,AQ$2)</f>
        <v>0</v>
      </c>
      <c r="AR1340" s="89">
        <f>VLOOKUP($AC1340,LS_Coint_BD!$B$3:$AQ$1079,AR$2)</f>
        <v>0</v>
      </c>
      <c r="AS1340" s="89">
        <f>VLOOKUP($AC1340,LS_Coint_BD!$B$3:$AQ$1079,AS$2)</f>
        <v>0</v>
      </c>
      <c r="AT1340" s="89">
        <f>VLOOKUP($AC1340,LS_Coint_BD!$B$3:$AQ$1079,AT$2)</f>
        <v>0</v>
      </c>
      <c r="AU1340" s="89">
        <f>VLOOKUP($AC1340,LS_Coint_BD!$B$3:$AQ$1079,AU$2)</f>
        <v>0</v>
      </c>
      <c r="AV1340" s="89">
        <f>VLOOKUP($AC1340,LS_Coint_BD!$B$3:$AQ$1079,AV$2)</f>
        <v>0</v>
      </c>
      <c r="AW1340" s="89">
        <f>VLOOKUP($AC1340,LS_Coint_BD!$B$3:$AQ$1079,AW$2)</f>
        <v>0</v>
      </c>
      <c r="AX1340" s="89">
        <f>VLOOKUP($AC1340,LS_Coint_BD!$B$3:$AQ$1079,AX$2)</f>
        <v>0</v>
      </c>
      <c r="AY1340" s="89">
        <f>VLOOKUP($AC1340,LS_Coint_BD!$B$3:$AQ$1079,AY$2)</f>
        <v>0</v>
      </c>
      <c r="AZ1340" s="89">
        <f>VLOOKUP($AC1340,LS_Coint_BD!$B$3:$AQ$1079,AZ$2)</f>
        <v>0</v>
      </c>
      <c r="BA1340" s="89">
        <f>VLOOKUP($AC1340,LS_Coint_BD!$B$3:$AQ$1079,BA$2)</f>
        <v>0</v>
      </c>
      <c r="BB1340" s="89">
        <f>VLOOKUP($AC1340,LS_Coint_BD!$B$3:$AQ$1079,BB$2)</f>
        <v>0</v>
      </c>
      <c r="BC1340" s="89">
        <f>VLOOKUP($AC1340,LS_Coint_BD!$B$3:$AQ$1079,BC$2)</f>
        <v>0</v>
      </c>
      <c r="BD1340" s="89">
        <f t="shared" si="963"/>
        <v>0</v>
      </c>
      <c r="BE1340" s="89">
        <f t="shared" si="964"/>
        <v>0</v>
      </c>
      <c r="BF1340" s="89">
        <f t="shared" si="965"/>
        <v>0</v>
      </c>
      <c r="BG1340" s="89">
        <f t="shared" si="966"/>
        <v>0</v>
      </c>
      <c r="BH1340" s="89">
        <f t="shared" si="967"/>
        <v>0</v>
      </c>
      <c r="BI1340" s="89">
        <f t="shared" si="968"/>
        <v>0</v>
      </c>
      <c r="BJ1340" s="89">
        <f t="shared" si="969"/>
        <v>0</v>
      </c>
      <c r="BK1340" s="89">
        <f t="shared" si="970"/>
        <v>0</v>
      </c>
      <c r="BL1340" s="89">
        <f t="shared" si="971"/>
        <v>0</v>
      </c>
      <c r="BM1340" s="89"/>
      <c r="BN1340" s="26" t="b">
        <f t="shared" si="972"/>
        <v>0</v>
      </c>
      <c r="BO1340" s="26" t="b">
        <f t="shared" si="973"/>
        <v>0</v>
      </c>
      <c r="BP1340" s="26" t="b">
        <f t="shared" si="974"/>
        <v>0</v>
      </c>
      <c r="BQ1340" s="26" t="b">
        <f t="shared" si="975"/>
        <v>0</v>
      </c>
      <c r="BR1340" s="26" t="b">
        <f t="shared" si="976"/>
        <v>0</v>
      </c>
      <c r="BS1340" s="26" t="b">
        <f t="shared" si="977"/>
        <v>0</v>
      </c>
      <c r="BT1340" s="26" t="b">
        <f t="shared" si="978"/>
        <v>0</v>
      </c>
      <c r="BU1340" s="26" t="b">
        <f t="shared" si="979"/>
        <v>0</v>
      </c>
    </row>
    <row r="1341" spans="2:73" ht="15" thickBot="1" x14ac:dyDescent="0.35">
      <c r="B1341" s="17">
        <f>VLOOKUP($AC1341,LS_Coint_BD!$B$3:$D$1079,2)</f>
        <v>0</v>
      </c>
      <c r="C1341" s="87">
        <f>VLOOKUP($AC1341,LS_Coint_BD!$B$3:$D$1079,3)</f>
        <v>0</v>
      </c>
      <c r="D1341" s="68">
        <f t="shared" si="939"/>
        <v>0</v>
      </c>
      <c r="E1341" s="65">
        <f t="shared" si="940"/>
        <v>0</v>
      </c>
      <c r="F1341" s="69">
        <f t="shared" si="941"/>
        <v>0</v>
      </c>
      <c r="G1341" s="68">
        <f t="shared" si="942"/>
        <v>0</v>
      </c>
      <c r="H1341" s="65">
        <f t="shared" si="943"/>
        <v>0</v>
      </c>
      <c r="I1341" s="69">
        <f t="shared" si="944"/>
        <v>0</v>
      </c>
      <c r="J1341" s="68">
        <f t="shared" si="945"/>
        <v>0</v>
      </c>
      <c r="K1341" s="65">
        <f t="shared" si="946"/>
        <v>0</v>
      </c>
      <c r="L1341" s="69">
        <f t="shared" si="947"/>
        <v>0</v>
      </c>
      <c r="M1341" s="68">
        <f t="shared" si="948"/>
        <v>0</v>
      </c>
      <c r="N1341" s="65">
        <f t="shared" si="949"/>
        <v>0</v>
      </c>
      <c r="O1341" s="69">
        <f t="shared" si="950"/>
        <v>0</v>
      </c>
      <c r="P1341" s="68">
        <f t="shared" si="951"/>
        <v>0</v>
      </c>
      <c r="Q1341" s="65">
        <f t="shared" si="952"/>
        <v>0</v>
      </c>
      <c r="R1341" s="69">
        <f t="shared" si="953"/>
        <v>0</v>
      </c>
      <c r="S1341" s="68">
        <f t="shared" si="954"/>
        <v>0</v>
      </c>
      <c r="T1341" s="65">
        <f t="shared" si="955"/>
        <v>0</v>
      </c>
      <c r="U1341" s="69">
        <f t="shared" si="956"/>
        <v>0</v>
      </c>
      <c r="V1341" s="68">
        <f t="shared" si="957"/>
        <v>0</v>
      </c>
      <c r="W1341" s="65">
        <f t="shared" si="958"/>
        <v>0</v>
      </c>
      <c r="X1341" s="69">
        <f t="shared" si="959"/>
        <v>0</v>
      </c>
      <c r="Y1341" s="68">
        <f t="shared" si="960"/>
        <v>0</v>
      </c>
      <c r="Z1341" s="65">
        <f t="shared" si="961"/>
        <v>0</v>
      </c>
      <c r="AA1341" s="69">
        <f t="shared" si="962"/>
        <v>0</v>
      </c>
      <c r="AB1341" s="98">
        <f>SUMIF(BN1341:BU1341,"VERDADEIRO",BN$3:$BU1340)</f>
        <v>0</v>
      </c>
      <c r="AC1341" s="97">
        <f t="shared" si="938"/>
        <v>1338</v>
      </c>
      <c r="AD1341" s="89">
        <f>RTD("tryd.rtdserver",,"COT",B1341,"ULT")</f>
        <v>0</v>
      </c>
      <c r="AE1341" s="89">
        <f>RTD("tryd.rtdserver",,"COT",C1341,"ULT")</f>
        <v>0</v>
      </c>
      <c r="AF1341" s="89">
        <f>VLOOKUP($AC1341,LS_Coint_BD!$B$3:$AQ$1079,AF$2)*$AD1341+VLOOKUP($AC1341,LS_Coint_BD!$B$3:$AQ$1079,AF$2+1)</f>
        <v>0</v>
      </c>
      <c r="AG1341" s="89">
        <f>VLOOKUP($AC1341,LS_Coint_BD!$B$3:$AQ$1079,AG$2)*$AD1341+VLOOKUP($AC1341,LS_Coint_BD!$B$3:$AQ$1079,AG$2+1)</f>
        <v>0</v>
      </c>
      <c r="AH1341" s="89">
        <f>VLOOKUP($AC1341,LS_Coint_BD!$B$3:$AQ$1079,AH$2)*$AD1341+VLOOKUP($AC1341,LS_Coint_BD!$B$3:$AQ$1079,AH$2+1)</f>
        <v>0</v>
      </c>
      <c r="AI1341" s="89">
        <f>VLOOKUP($AC1341,LS_Coint_BD!$B$3:$AQ$1079,AI$2)*$AD1341+VLOOKUP($AC1341,LS_Coint_BD!$B$3:$AQ$1079,AI$2+1)</f>
        <v>0</v>
      </c>
      <c r="AJ1341" s="89">
        <f>VLOOKUP($AC1341,LS_Coint_BD!$B$3:$AQ$1079,AJ$2)*$AD1341+VLOOKUP($AC1341,LS_Coint_BD!$B$3:$AQ$1079,AJ$2+1)</f>
        <v>0</v>
      </c>
      <c r="AK1341" s="89">
        <f>VLOOKUP($AC1341,LS_Coint_BD!$B$3:$AQ$1079,AK$2)*$AD1341+VLOOKUP($AC1341,LS_Coint_BD!$B$3:$AQ$1079,AK$2+1)</f>
        <v>0</v>
      </c>
      <c r="AL1341" s="89">
        <f>VLOOKUP($AC1341,LS_Coint_BD!$B$3:$AQ$1079,AL$2)*$AD1341+VLOOKUP($AC1341,LS_Coint_BD!$B$3:$AQ$1079,AL$2+1)</f>
        <v>0</v>
      </c>
      <c r="AM1341" s="89">
        <f>VLOOKUP($AC1341,LS_Coint_BD!$B$3:$AQ$1079,AM$2)*$AD1341+VLOOKUP($AC1341,LS_Coint_BD!$B$3:$AQ$1079,AM$2+1)</f>
        <v>0</v>
      </c>
      <c r="AN1341" s="89">
        <f>VLOOKUP($AC1341,LS_Coint_BD!$B$3:$AQ$1079,AN$2)</f>
        <v>0</v>
      </c>
      <c r="AO1341" s="89">
        <f>VLOOKUP($AC1341,LS_Coint_BD!$B$3:$AQ$1079,AO$2)</f>
        <v>0</v>
      </c>
      <c r="AP1341" s="89">
        <f>VLOOKUP($AC1341,LS_Coint_BD!$B$3:$AQ$1079,AP$2)</f>
        <v>0</v>
      </c>
      <c r="AQ1341" s="89">
        <f>VLOOKUP($AC1341,LS_Coint_BD!$B$3:$AQ$1079,AQ$2)</f>
        <v>0</v>
      </c>
      <c r="AR1341" s="89">
        <f>VLOOKUP($AC1341,LS_Coint_BD!$B$3:$AQ$1079,AR$2)</f>
        <v>0</v>
      </c>
      <c r="AS1341" s="89">
        <f>VLOOKUP($AC1341,LS_Coint_BD!$B$3:$AQ$1079,AS$2)</f>
        <v>0</v>
      </c>
      <c r="AT1341" s="89">
        <f>VLOOKUP($AC1341,LS_Coint_BD!$B$3:$AQ$1079,AT$2)</f>
        <v>0</v>
      </c>
      <c r="AU1341" s="89">
        <f>VLOOKUP($AC1341,LS_Coint_BD!$B$3:$AQ$1079,AU$2)</f>
        <v>0</v>
      </c>
      <c r="AV1341" s="89">
        <f>VLOOKUP($AC1341,LS_Coint_BD!$B$3:$AQ$1079,AV$2)</f>
        <v>0</v>
      </c>
      <c r="AW1341" s="89">
        <f>VLOOKUP($AC1341,LS_Coint_BD!$B$3:$AQ$1079,AW$2)</f>
        <v>0</v>
      </c>
      <c r="AX1341" s="89">
        <f>VLOOKUP($AC1341,LS_Coint_BD!$B$3:$AQ$1079,AX$2)</f>
        <v>0</v>
      </c>
      <c r="AY1341" s="89">
        <f>VLOOKUP($AC1341,LS_Coint_BD!$B$3:$AQ$1079,AY$2)</f>
        <v>0</v>
      </c>
      <c r="AZ1341" s="89">
        <f>VLOOKUP($AC1341,LS_Coint_BD!$B$3:$AQ$1079,AZ$2)</f>
        <v>0</v>
      </c>
      <c r="BA1341" s="89">
        <f>VLOOKUP($AC1341,LS_Coint_BD!$B$3:$AQ$1079,BA$2)</f>
        <v>0</v>
      </c>
      <c r="BB1341" s="89">
        <f>VLOOKUP($AC1341,LS_Coint_BD!$B$3:$AQ$1079,BB$2)</f>
        <v>0</v>
      </c>
      <c r="BC1341" s="89">
        <f>VLOOKUP($AC1341,LS_Coint_BD!$B$3:$AQ$1079,BC$2)</f>
        <v>0</v>
      </c>
      <c r="BD1341" s="89">
        <f t="shared" si="963"/>
        <v>0</v>
      </c>
      <c r="BE1341" s="89">
        <f t="shared" si="964"/>
        <v>0</v>
      </c>
      <c r="BF1341" s="89">
        <f t="shared" si="965"/>
        <v>0</v>
      </c>
      <c r="BG1341" s="89">
        <f t="shared" si="966"/>
        <v>0</v>
      </c>
      <c r="BH1341" s="89">
        <f t="shared" si="967"/>
        <v>0</v>
      </c>
      <c r="BI1341" s="89">
        <f t="shared" si="968"/>
        <v>0</v>
      </c>
      <c r="BJ1341" s="89">
        <f t="shared" si="969"/>
        <v>0</v>
      </c>
      <c r="BK1341" s="89">
        <f t="shared" si="970"/>
        <v>0</v>
      </c>
      <c r="BL1341" s="89">
        <f t="shared" si="971"/>
        <v>0</v>
      </c>
      <c r="BM1341" s="89"/>
      <c r="BN1341" s="26" t="b">
        <f t="shared" si="972"/>
        <v>0</v>
      </c>
      <c r="BO1341" s="26" t="b">
        <f t="shared" si="973"/>
        <v>0</v>
      </c>
      <c r="BP1341" s="26" t="b">
        <f t="shared" si="974"/>
        <v>0</v>
      </c>
      <c r="BQ1341" s="26" t="b">
        <f t="shared" si="975"/>
        <v>0</v>
      </c>
      <c r="BR1341" s="26" t="b">
        <f t="shared" si="976"/>
        <v>0</v>
      </c>
      <c r="BS1341" s="26" t="b">
        <f t="shared" si="977"/>
        <v>0</v>
      </c>
      <c r="BT1341" s="26" t="b">
        <f t="shared" si="978"/>
        <v>0</v>
      </c>
      <c r="BU1341" s="26" t="b">
        <f t="shared" si="979"/>
        <v>0</v>
      </c>
    </row>
    <row r="1342" spans="2:73" ht="15" thickBot="1" x14ac:dyDescent="0.35">
      <c r="B1342" s="17">
        <f>VLOOKUP($AC1342,LS_Coint_BD!$B$3:$D$1079,2)</f>
        <v>0</v>
      </c>
      <c r="C1342" s="87">
        <f>VLOOKUP($AC1342,LS_Coint_BD!$B$3:$D$1079,3)</f>
        <v>0</v>
      </c>
      <c r="D1342" s="68">
        <f t="shared" si="939"/>
        <v>0</v>
      </c>
      <c r="E1342" s="65">
        <f t="shared" si="940"/>
        <v>0</v>
      </c>
      <c r="F1342" s="69">
        <f t="shared" si="941"/>
        <v>0</v>
      </c>
      <c r="G1342" s="68">
        <f t="shared" si="942"/>
        <v>0</v>
      </c>
      <c r="H1342" s="65">
        <f t="shared" si="943"/>
        <v>0</v>
      </c>
      <c r="I1342" s="69">
        <f t="shared" si="944"/>
        <v>0</v>
      </c>
      <c r="J1342" s="68">
        <f t="shared" si="945"/>
        <v>0</v>
      </c>
      <c r="K1342" s="65">
        <f t="shared" si="946"/>
        <v>0</v>
      </c>
      <c r="L1342" s="69">
        <f t="shared" si="947"/>
        <v>0</v>
      </c>
      <c r="M1342" s="68">
        <f t="shared" si="948"/>
        <v>0</v>
      </c>
      <c r="N1342" s="65">
        <f t="shared" si="949"/>
        <v>0</v>
      </c>
      <c r="O1342" s="69">
        <f t="shared" si="950"/>
        <v>0</v>
      </c>
      <c r="P1342" s="68">
        <f t="shared" si="951"/>
        <v>0</v>
      </c>
      <c r="Q1342" s="65">
        <f t="shared" si="952"/>
        <v>0</v>
      </c>
      <c r="R1342" s="69">
        <f t="shared" si="953"/>
        <v>0</v>
      </c>
      <c r="S1342" s="68">
        <f t="shared" si="954"/>
        <v>0</v>
      </c>
      <c r="T1342" s="65">
        <f t="shared" si="955"/>
        <v>0</v>
      </c>
      <c r="U1342" s="69">
        <f t="shared" si="956"/>
        <v>0</v>
      </c>
      <c r="V1342" s="68">
        <f t="shared" si="957"/>
        <v>0</v>
      </c>
      <c r="W1342" s="65">
        <f t="shared" si="958"/>
        <v>0</v>
      </c>
      <c r="X1342" s="69">
        <f t="shared" si="959"/>
        <v>0</v>
      </c>
      <c r="Y1342" s="68">
        <f t="shared" si="960"/>
        <v>0</v>
      </c>
      <c r="Z1342" s="65">
        <f t="shared" si="961"/>
        <v>0</v>
      </c>
      <c r="AA1342" s="69">
        <f t="shared" si="962"/>
        <v>0</v>
      </c>
      <c r="AB1342" s="98">
        <f>SUMIF(BN1342:BU1342,"VERDADEIRO",BN$3:$BU1341)</f>
        <v>0</v>
      </c>
      <c r="AC1342" s="97">
        <f t="shared" si="938"/>
        <v>1339</v>
      </c>
      <c r="AD1342" s="89">
        <f>RTD("tryd.rtdserver",,"COT",B1342,"ULT")</f>
        <v>0</v>
      </c>
      <c r="AE1342" s="89">
        <f>RTD("tryd.rtdserver",,"COT",C1342,"ULT")</f>
        <v>0</v>
      </c>
      <c r="AF1342" s="89">
        <f>VLOOKUP($AC1342,LS_Coint_BD!$B$3:$AQ$1079,AF$2)*$AD1342+VLOOKUP($AC1342,LS_Coint_BD!$B$3:$AQ$1079,AF$2+1)</f>
        <v>0</v>
      </c>
      <c r="AG1342" s="89">
        <f>VLOOKUP($AC1342,LS_Coint_BD!$B$3:$AQ$1079,AG$2)*$AD1342+VLOOKUP($AC1342,LS_Coint_BD!$B$3:$AQ$1079,AG$2+1)</f>
        <v>0</v>
      </c>
      <c r="AH1342" s="89">
        <f>VLOOKUP($AC1342,LS_Coint_BD!$B$3:$AQ$1079,AH$2)*$AD1342+VLOOKUP($AC1342,LS_Coint_BD!$B$3:$AQ$1079,AH$2+1)</f>
        <v>0</v>
      </c>
      <c r="AI1342" s="89">
        <f>VLOOKUP($AC1342,LS_Coint_BD!$B$3:$AQ$1079,AI$2)*$AD1342+VLOOKUP($AC1342,LS_Coint_BD!$B$3:$AQ$1079,AI$2+1)</f>
        <v>0</v>
      </c>
      <c r="AJ1342" s="89">
        <f>VLOOKUP($AC1342,LS_Coint_BD!$B$3:$AQ$1079,AJ$2)*$AD1342+VLOOKUP($AC1342,LS_Coint_BD!$B$3:$AQ$1079,AJ$2+1)</f>
        <v>0</v>
      </c>
      <c r="AK1342" s="89">
        <f>VLOOKUP($AC1342,LS_Coint_BD!$B$3:$AQ$1079,AK$2)*$AD1342+VLOOKUP($AC1342,LS_Coint_BD!$B$3:$AQ$1079,AK$2+1)</f>
        <v>0</v>
      </c>
      <c r="AL1342" s="89">
        <f>VLOOKUP($AC1342,LS_Coint_BD!$B$3:$AQ$1079,AL$2)*$AD1342+VLOOKUP($AC1342,LS_Coint_BD!$B$3:$AQ$1079,AL$2+1)</f>
        <v>0</v>
      </c>
      <c r="AM1342" s="89">
        <f>VLOOKUP($AC1342,LS_Coint_BD!$B$3:$AQ$1079,AM$2)*$AD1342+VLOOKUP($AC1342,LS_Coint_BD!$B$3:$AQ$1079,AM$2+1)</f>
        <v>0</v>
      </c>
      <c r="AN1342" s="89">
        <f>VLOOKUP($AC1342,LS_Coint_BD!$B$3:$AQ$1079,AN$2)</f>
        <v>0</v>
      </c>
      <c r="AO1342" s="89">
        <f>VLOOKUP($AC1342,LS_Coint_BD!$B$3:$AQ$1079,AO$2)</f>
        <v>0</v>
      </c>
      <c r="AP1342" s="89">
        <f>VLOOKUP($AC1342,LS_Coint_BD!$B$3:$AQ$1079,AP$2)</f>
        <v>0</v>
      </c>
      <c r="AQ1342" s="89">
        <f>VLOOKUP($AC1342,LS_Coint_BD!$B$3:$AQ$1079,AQ$2)</f>
        <v>0</v>
      </c>
      <c r="AR1342" s="89">
        <f>VLOOKUP($AC1342,LS_Coint_BD!$B$3:$AQ$1079,AR$2)</f>
        <v>0</v>
      </c>
      <c r="AS1342" s="89">
        <f>VLOOKUP($AC1342,LS_Coint_BD!$B$3:$AQ$1079,AS$2)</f>
        <v>0</v>
      </c>
      <c r="AT1342" s="89">
        <f>VLOOKUP($AC1342,LS_Coint_BD!$B$3:$AQ$1079,AT$2)</f>
        <v>0</v>
      </c>
      <c r="AU1342" s="89">
        <f>VLOOKUP($AC1342,LS_Coint_BD!$B$3:$AQ$1079,AU$2)</f>
        <v>0</v>
      </c>
      <c r="AV1342" s="89">
        <f>VLOOKUP($AC1342,LS_Coint_BD!$B$3:$AQ$1079,AV$2)</f>
        <v>0</v>
      </c>
      <c r="AW1342" s="89">
        <f>VLOOKUP($AC1342,LS_Coint_BD!$B$3:$AQ$1079,AW$2)</f>
        <v>0</v>
      </c>
      <c r="AX1342" s="89">
        <f>VLOOKUP($AC1342,LS_Coint_BD!$B$3:$AQ$1079,AX$2)</f>
        <v>0</v>
      </c>
      <c r="AY1342" s="89">
        <f>VLOOKUP($AC1342,LS_Coint_BD!$B$3:$AQ$1079,AY$2)</f>
        <v>0</v>
      </c>
      <c r="AZ1342" s="89">
        <f>VLOOKUP($AC1342,LS_Coint_BD!$B$3:$AQ$1079,AZ$2)</f>
        <v>0</v>
      </c>
      <c r="BA1342" s="89">
        <f>VLOOKUP($AC1342,LS_Coint_BD!$B$3:$AQ$1079,BA$2)</f>
        <v>0</v>
      </c>
      <c r="BB1342" s="89">
        <f>VLOOKUP($AC1342,LS_Coint_BD!$B$3:$AQ$1079,BB$2)</f>
        <v>0</v>
      </c>
      <c r="BC1342" s="89">
        <f>VLOOKUP($AC1342,LS_Coint_BD!$B$3:$AQ$1079,BC$2)</f>
        <v>0</v>
      </c>
      <c r="BD1342" s="89">
        <f t="shared" si="963"/>
        <v>0</v>
      </c>
      <c r="BE1342" s="89">
        <f t="shared" si="964"/>
        <v>0</v>
      </c>
      <c r="BF1342" s="89">
        <f t="shared" si="965"/>
        <v>0</v>
      </c>
      <c r="BG1342" s="89">
        <f t="shared" si="966"/>
        <v>0</v>
      </c>
      <c r="BH1342" s="89">
        <f t="shared" si="967"/>
        <v>0</v>
      </c>
      <c r="BI1342" s="89">
        <f t="shared" si="968"/>
        <v>0</v>
      </c>
      <c r="BJ1342" s="89">
        <f t="shared" si="969"/>
        <v>0</v>
      </c>
      <c r="BK1342" s="89">
        <f t="shared" si="970"/>
        <v>0</v>
      </c>
      <c r="BL1342" s="89">
        <f t="shared" si="971"/>
        <v>0</v>
      </c>
      <c r="BM1342" s="89"/>
      <c r="BN1342" s="26" t="b">
        <f t="shared" si="972"/>
        <v>0</v>
      </c>
      <c r="BO1342" s="26" t="b">
        <f t="shared" si="973"/>
        <v>0</v>
      </c>
      <c r="BP1342" s="26" t="b">
        <f t="shared" si="974"/>
        <v>0</v>
      </c>
      <c r="BQ1342" s="26" t="b">
        <f t="shared" si="975"/>
        <v>0</v>
      </c>
      <c r="BR1342" s="26" t="b">
        <f t="shared" si="976"/>
        <v>0</v>
      </c>
      <c r="BS1342" s="26" t="b">
        <f t="shared" si="977"/>
        <v>0</v>
      </c>
      <c r="BT1342" s="26" t="b">
        <f t="shared" si="978"/>
        <v>0</v>
      </c>
      <c r="BU1342" s="26" t="b">
        <f t="shared" si="979"/>
        <v>0</v>
      </c>
    </row>
    <row r="1343" spans="2:73" ht="15" thickBot="1" x14ac:dyDescent="0.35">
      <c r="B1343" s="17">
        <f>VLOOKUP($AC1343,LS_Coint_BD!$B$3:$D$1079,2)</f>
        <v>0</v>
      </c>
      <c r="C1343" s="87">
        <f>VLOOKUP($AC1343,LS_Coint_BD!$B$3:$D$1079,3)</f>
        <v>0</v>
      </c>
      <c r="D1343" s="68">
        <f t="shared" si="939"/>
        <v>0</v>
      </c>
      <c r="E1343" s="65">
        <f t="shared" si="940"/>
        <v>0</v>
      </c>
      <c r="F1343" s="69">
        <f t="shared" si="941"/>
        <v>0</v>
      </c>
      <c r="G1343" s="68">
        <f t="shared" si="942"/>
        <v>0</v>
      </c>
      <c r="H1343" s="65">
        <f t="shared" si="943"/>
        <v>0</v>
      </c>
      <c r="I1343" s="69">
        <f t="shared" si="944"/>
        <v>0</v>
      </c>
      <c r="J1343" s="68">
        <f t="shared" si="945"/>
        <v>0</v>
      </c>
      <c r="K1343" s="65">
        <f t="shared" si="946"/>
        <v>0</v>
      </c>
      <c r="L1343" s="69">
        <f t="shared" si="947"/>
        <v>0</v>
      </c>
      <c r="M1343" s="68">
        <f t="shared" si="948"/>
        <v>0</v>
      </c>
      <c r="N1343" s="65">
        <f t="shared" si="949"/>
        <v>0</v>
      </c>
      <c r="O1343" s="69">
        <f t="shared" si="950"/>
        <v>0</v>
      </c>
      <c r="P1343" s="68">
        <f t="shared" si="951"/>
        <v>0</v>
      </c>
      <c r="Q1343" s="65">
        <f t="shared" si="952"/>
        <v>0</v>
      </c>
      <c r="R1343" s="69">
        <f t="shared" si="953"/>
        <v>0</v>
      </c>
      <c r="S1343" s="68">
        <f t="shared" si="954"/>
        <v>0</v>
      </c>
      <c r="T1343" s="65">
        <f t="shared" si="955"/>
        <v>0</v>
      </c>
      <c r="U1343" s="69">
        <f t="shared" si="956"/>
        <v>0</v>
      </c>
      <c r="V1343" s="68">
        <f t="shared" si="957"/>
        <v>0</v>
      </c>
      <c r="W1343" s="65">
        <f t="shared" si="958"/>
        <v>0</v>
      </c>
      <c r="X1343" s="69">
        <f t="shared" si="959"/>
        <v>0</v>
      </c>
      <c r="Y1343" s="68">
        <f t="shared" si="960"/>
        <v>0</v>
      </c>
      <c r="Z1343" s="65">
        <f t="shared" si="961"/>
        <v>0</v>
      </c>
      <c r="AA1343" s="69">
        <f t="shared" si="962"/>
        <v>0</v>
      </c>
      <c r="AB1343" s="98">
        <f>SUMIF(BN1343:BU1343,"VERDADEIRO",BN$3:$BU1342)</f>
        <v>0</v>
      </c>
      <c r="AC1343" s="97">
        <f t="shared" si="938"/>
        <v>1340</v>
      </c>
      <c r="AD1343" s="89">
        <f>RTD("tryd.rtdserver",,"COT",B1343,"ULT")</f>
        <v>0</v>
      </c>
      <c r="AE1343" s="89">
        <f>RTD("tryd.rtdserver",,"COT",C1343,"ULT")</f>
        <v>0</v>
      </c>
      <c r="AF1343" s="89">
        <f>VLOOKUP($AC1343,LS_Coint_BD!$B$3:$AQ$1079,AF$2)*$AD1343+VLOOKUP($AC1343,LS_Coint_BD!$B$3:$AQ$1079,AF$2+1)</f>
        <v>0</v>
      </c>
      <c r="AG1343" s="89">
        <f>VLOOKUP($AC1343,LS_Coint_BD!$B$3:$AQ$1079,AG$2)*$AD1343+VLOOKUP($AC1343,LS_Coint_BD!$B$3:$AQ$1079,AG$2+1)</f>
        <v>0</v>
      </c>
      <c r="AH1343" s="89">
        <f>VLOOKUP($AC1343,LS_Coint_BD!$B$3:$AQ$1079,AH$2)*$AD1343+VLOOKUP($AC1343,LS_Coint_BD!$B$3:$AQ$1079,AH$2+1)</f>
        <v>0</v>
      </c>
      <c r="AI1343" s="89">
        <f>VLOOKUP($AC1343,LS_Coint_BD!$B$3:$AQ$1079,AI$2)*$AD1343+VLOOKUP($AC1343,LS_Coint_BD!$B$3:$AQ$1079,AI$2+1)</f>
        <v>0</v>
      </c>
      <c r="AJ1343" s="89">
        <f>VLOOKUP($AC1343,LS_Coint_BD!$B$3:$AQ$1079,AJ$2)*$AD1343+VLOOKUP($AC1343,LS_Coint_BD!$B$3:$AQ$1079,AJ$2+1)</f>
        <v>0</v>
      </c>
      <c r="AK1343" s="89">
        <f>VLOOKUP($AC1343,LS_Coint_BD!$B$3:$AQ$1079,AK$2)*$AD1343+VLOOKUP($AC1343,LS_Coint_BD!$B$3:$AQ$1079,AK$2+1)</f>
        <v>0</v>
      </c>
      <c r="AL1343" s="89">
        <f>VLOOKUP($AC1343,LS_Coint_BD!$B$3:$AQ$1079,AL$2)*$AD1343+VLOOKUP($AC1343,LS_Coint_BD!$B$3:$AQ$1079,AL$2+1)</f>
        <v>0</v>
      </c>
      <c r="AM1343" s="89">
        <f>VLOOKUP($AC1343,LS_Coint_BD!$B$3:$AQ$1079,AM$2)*$AD1343+VLOOKUP($AC1343,LS_Coint_BD!$B$3:$AQ$1079,AM$2+1)</f>
        <v>0</v>
      </c>
      <c r="AN1343" s="89">
        <f>VLOOKUP($AC1343,LS_Coint_BD!$B$3:$AQ$1079,AN$2)</f>
        <v>0</v>
      </c>
      <c r="AO1343" s="89">
        <f>VLOOKUP($AC1343,LS_Coint_BD!$B$3:$AQ$1079,AO$2)</f>
        <v>0</v>
      </c>
      <c r="AP1343" s="89">
        <f>VLOOKUP($AC1343,LS_Coint_BD!$B$3:$AQ$1079,AP$2)</f>
        <v>0</v>
      </c>
      <c r="AQ1343" s="89">
        <f>VLOOKUP($AC1343,LS_Coint_BD!$B$3:$AQ$1079,AQ$2)</f>
        <v>0</v>
      </c>
      <c r="AR1343" s="89">
        <f>VLOOKUP($AC1343,LS_Coint_BD!$B$3:$AQ$1079,AR$2)</f>
        <v>0</v>
      </c>
      <c r="AS1343" s="89">
        <f>VLOOKUP($AC1343,LS_Coint_BD!$B$3:$AQ$1079,AS$2)</f>
        <v>0</v>
      </c>
      <c r="AT1343" s="89">
        <f>VLOOKUP($AC1343,LS_Coint_BD!$B$3:$AQ$1079,AT$2)</f>
        <v>0</v>
      </c>
      <c r="AU1343" s="89">
        <f>VLOOKUP($AC1343,LS_Coint_BD!$B$3:$AQ$1079,AU$2)</f>
        <v>0</v>
      </c>
      <c r="AV1343" s="89">
        <f>VLOOKUP($AC1343,LS_Coint_BD!$B$3:$AQ$1079,AV$2)</f>
        <v>0</v>
      </c>
      <c r="AW1343" s="89">
        <f>VLOOKUP($AC1343,LS_Coint_BD!$B$3:$AQ$1079,AW$2)</f>
        <v>0</v>
      </c>
      <c r="AX1343" s="89">
        <f>VLOOKUP($AC1343,LS_Coint_BD!$B$3:$AQ$1079,AX$2)</f>
        <v>0</v>
      </c>
      <c r="AY1343" s="89">
        <f>VLOOKUP($AC1343,LS_Coint_BD!$B$3:$AQ$1079,AY$2)</f>
        <v>0</v>
      </c>
      <c r="AZ1343" s="89">
        <f>VLOOKUP($AC1343,LS_Coint_BD!$B$3:$AQ$1079,AZ$2)</f>
        <v>0</v>
      </c>
      <c r="BA1343" s="89">
        <f>VLOOKUP($AC1343,LS_Coint_BD!$B$3:$AQ$1079,BA$2)</f>
        <v>0</v>
      </c>
      <c r="BB1343" s="89">
        <f>VLOOKUP($AC1343,LS_Coint_BD!$B$3:$AQ$1079,BB$2)</f>
        <v>0</v>
      </c>
      <c r="BC1343" s="89">
        <f>VLOOKUP($AC1343,LS_Coint_BD!$B$3:$AQ$1079,BC$2)</f>
        <v>0</v>
      </c>
      <c r="BD1343" s="89">
        <f t="shared" si="963"/>
        <v>0</v>
      </c>
      <c r="BE1343" s="89">
        <f t="shared" si="964"/>
        <v>0</v>
      </c>
      <c r="BF1343" s="89">
        <f t="shared" si="965"/>
        <v>0</v>
      </c>
      <c r="BG1343" s="89">
        <f t="shared" si="966"/>
        <v>0</v>
      </c>
      <c r="BH1343" s="89">
        <f t="shared" si="967"/>
        <v>0</v>
      </c>
      <c r="BI1343" s="89">
        <f t="shared" si="968"/>
        <v>0</v>
      </c>
      <c r="BJ1343" s="89">
        <f t="shared" si="969"/>
        <v>0</v>
      </c>
      <c r="BK1343" s="89">
        <f t="shared" si="970"/>
        <v>0</v>
      </c>
      <c r="BL1343" s="89">
        <f t="shared" si="971"/>
        <v>0</v>
      </c>
      <c r="BM1343" s="89"/>
      <c r="BN1343" s="26" t="b">
        <f t="shared" si="972"/>
        <v>0</v>
      </c>
      <c r="BO1343" s="26" t="b">
        <f t="shared" si="973"/>
        <v>0</v>
      </c>
      <c r="BP1343" s="26" t="b">
        <f t="shared" si="974"/>
        <v>0</v>
      </c>
      <c r="BQ1343" s="26" t="b">
        <f t="shared" si="975"/>
        <v>0</v>
      </c>
      <c r="BR1343" s="26" t="b">
        <f t="shared" si="976"/>
        <v>0</v>
      </c>
      <c r="BS1343" s="26" t="b">
        <f t="shared" si="977"/>
        <v>0</v>
      </c>
      <c r="BT1343" s="26" t="b">
        <f t="shared" si="978"/>
        <v>0</v>
      </c>
      <c r="BU1343" s="26" t="b">
        <f t="shared" si="979"/>
        <v>0</v>
      </c>
    </row>
    <row r="1344" spans="2:73" ht="15" thickBot="1" x14ac:dyDescent="0.35">
      <c r="B1344" s="17">
        <f>VLOOKUP($AC1344,LS_Coint_BD!$B$3:$D$1079,2)</f>
        <v>0</v>
      </c>
      <c r="C1344" s="87">
        <f>VLOOKUP($AC1344,LS_Coint_BD!$B$3:$D$1079,3)</f>
        <v>0</v>
      </c>
      <c r="D1344" s="68">
        <f t="shared" si="939"/>
        <v>0</v>
      </c>
      <c r="E1344" s="65">
        <f t="shared" si="940"/>
        <v>0</v>
      </c>
      <c r="F1344" s="69">
        <f t="shared" si="941"/>
        <v>0</v>
      </c>
      <c r="G1344" s="68">
        <f t="shared" si="942"/>
        <v>0</v>
      </c>
      <c r="H1344" s="65">
        <f t="shared" si="943"/>
        <v>0</v>
      </c>
      <c r="I1344" s="69">
        <f t="shared" si="944"/>
        <v>0</v>
      </c>
      <c r="J1344" s="68">
        <f t="shared" si="945"/>
        <v>0</v>
      </c>
      <c r="K1344" s="65">
        <f t="shared" si="946"/>
        <v>0</v>
      </c>
      <c r="L1344" s="69">
        <f t="shared" si="947"/>
        <v>0</v>
      </c>
      <c r="M1344" s="68">
        <f t="shared" si="948"/>
        <v>0</v>
      </c>
      <c r="N1344" s="65">
        <f t="shared" si="949"/>
        <v>0</v>
      </c>
      <c r="O1344" s="69">
        <f t="shared" si="950"/>
        <v>0</v>
      </c>
      <c r="P1344" s="68">
        <f t="shared" si="951"/>
        <v>0</v>
      </c>
      <c r="Q1344" s="65">
        <f t="shared" si="952"/>
        <v>0</v>
      </c>
      <c r="R1344" s="69">
        <f t="shared" si="953"/>
        <v>0</v>
      </c>
      <c r="S1344" s="68">
        <f t="shared" si="954"/>
        <v>0</v>
      </c>
      <c r="T1344" s="65">
        <f t="shared" si="955"/>
        <v>0</v>
      </c>
      <c r="U1344" s="69">
        <f t="shared" si="956"/>
        <v>0</v>
      </c>
      <c r="V1344" s="68">
        <f t="shared" si="957"/>
        <v>0</v>
      </c>
      <c r="W1344" s="65">
        <f t="shared" si="958"/>
        <v>0</v>
      </c>
      <c r="X1344" s="69">
        <f t="shared" si="959"/>
        <v>0</v>
      </c>
      <c r="Y1344" s="68">
        <f t="shared" si="960"/>
        <v>0</v>
      </c>
      <c r="Z1344" s="65">
        <f t="shared" si="961"/>
        <v>0</v>
      </c>
      <c r="AA1344" s="69">
        <f t="shared" si="962"/>
        <v>0</v>
      </c>
      <c r="AB1344" s="98">
        <f>SUMIF(BN1344:BU1344,"VERDADEIRO",BN$3:$BU1343)</f>
        <v>0</v>
      </c>
      <c r="AC1344" s="97">
        <f t="shared" si="938"/>
        <v>1341</v>
      </c>
      <c r="AD1344" s="89">
        <f>RTD("tryd.rtdserver",,"COT",B1344,"ULT")</f>
        <v>0</v>
      </c>
      <c r="AE1344" s="89">
        <f>RTD("tryd.rtdserver",,"COT",C1344,"ULT")</f>
        <v>0</v>
      </c>
      <c r="AF1344" s="89">
        <f>VLOOKUP($AC1344,LS_Coint_BD!$B$3:$AQ$1079,AF$2)*$AD1344+VLOOKUP($AC1344,LS_Coint_BD!$B$3:$AQ$1079,AF$2+1)</f>
        <v>0</v>
      </c>
      <c r="AG1344" s="89">
        <f>VLOOKUP($AC1344,LS_Coint_BD!$B$3:$AQ$1079,AG$2)*$AD1344+VLOOKUP($AC1344,LS_Coint_BD!$B$3:$AQ$1079,AG$2+1)</f>
        <v>0</v>
      </c>
      <c r="AH1344" s="89">
        <f>VLOOKUP($AC1344,LS_Coint_BD!$B$3:$AQ$1079,AH$2)*$AD1344+VLOOKUP($AC1344,LS_Coint_BD!$B$3:$AQ$1079,AH$2+1)</f>
        <v>0</v>
      </c>
      <c r="AI1344" s="89">
        <f>VLOOKUP($AC1344,LS_Coint_BD!$B$3:$AQ$1079,AI$2)*$AD1344+VLOOKUP($AC1344,LS_Coint_BD!$B$3:$AQ$1079,AI$2+1)</f>
        <v>0</v>
      </c>
      <c r="AJ1344" s="89">
        <f>VLOOKUP($AC1344,LS_Coint_BD!$B$3:$AQ$1079,AJ$2)*$AD1344+VLOOKUP($AC1344,LS_Coint_BD!$B$3:$AQ$1079,AJ$2+1)</f>
        <v>0</v>
      </c>
      <c r="AK1344" s="89">
        <f>VLOOKUP($AC1344,LS_Coint_BD!$B$3:$AQ$1079,AK$2)*$AD1344+VLOOKUP($AC1344,LS_Coint_BD!$B$3:$AQ$1079,AK$2+1)</f>
        <v>0</v>
      </c>
      <c r="AL1344" s="89">
        <f>VLOOKUP($AC1344,LS_Coint_BD!$B$3:$AQ$1079,AL$2)*$AD1344+VLOOKUP($AC1344,LS_Coint_BD!$B$3:$AQ$1079,AL$2+1)</f>
        <v>0</v>
      </c>
      <c r="AM1344" s="89">
        <f>VLOOKUP($AC1344,LS_Coint_BD!$B$3:$AQ$1079,AM$2)*$AD1344+VLOOKUP($AC1344,LS_Coint_BD!$B$3:$AQ$1079,AM$2+1)</f>
        <v>0</v>
      </c>
      <c r="AN1344" s="89">
        <f>VLOOKUP($AC1344,LS_Coint_BD!$B$3:$AQ$1079,AN$2)</f>
        <v>0</v>
      </c>
      <c r="AO1344" s="89">
        <f>VLOOKUP($AC1344,LS_Coint_BD!$B$3:$AQ$1079,AO$2)</f>
        <v>0</v>
      </c>
      <c r="AP1344" s="89">
        <f>VLOOKUP($AC1344,LS_Coint_BD!$B$3:$AQ$1079,AP$2)</f>
        <v>0</v>
      </c>
      <c r="AQ1344" s="89">
        <f>VLOOKUP($AC1344,LS_Coint_BD!$B$3:$AQ$1079,AQ$2)</f>
        <v>0</v>
      </c>
      <c r="AR1344" s="89">
        <f>VLOOKUP($AC1344,LS_Coint_BD!$B$3:$AQ$1079,AR$2)</f>
        <v>0</v>
      </c>
      <c r="AS1344" s="89">
        <f>VLOOKUP($AC1344,LS_Coint_BD!$B$3:$AQ$1079,AS$2)</f>
        <v>0</v>
      </c>
      <c r="AT1344" s="89">
        <f>VLOOKUP($AC1344,LS_Coint_BD!$B$3:$AQ$1079,AT$2)</f>
        <v>0</v>
      </c>
      <c r="AU1344" s="89">
        <f>VLOOKUP($AC1344,LS_Coint_BD!$B$3:$AQ$1079,AU$2)</f>
        <v>0</v>
      </c>
      <c r="AV1344" s="89">
        <f>VLOOKUP($AC1344,LS_Coint_BD!$B$3:$AQ$1079,AV$2)</f>
        <v>0</v>
      </c>
      <c r="AW1344" s="89">
        <f>VLOOKUP($AC1344,LS_Coint_BD!$B$3:$AQ$1079,AW$2)</f>
        <v>0</v>
      </c>
      <c r="AX1344" s="89">
        <f>VLOOKUP($AC1344,LS_Coint_BD!$B$3:$AQ$1079,AX$2)</f>
        <v>0</v>
      </c>
      <c r="AY1344" s="89">
        <f>VLOOKUP($AC1344,LS_Coint_BD!$B$3:$AQ$1079,AY$2)</f>
        <v>0</v>
      </c>
      <c r="AZ1344" s="89">
        <f>VLOOKUP($AC1344,LS_Coint_BD!$B$3:$AQ$1079,AZ$2)</f>
        <v>0</v>
      </c>
      <c r="BA1344" s="89">
        <f>VLOOKUP($AC1344,LS_Coint_BD!$B$3:$AQ$1079,BA$2)</f>
        <v>0</v>
      </c>
      <c r="BB1344" s="89">
        <f>VLOOKUP($AC1344,LS_Coint_BD!$B$3:$AQ$1079,BB$2)</f>
        <v>0</v>
      </c>
      <c r="BC1344" s="89">
        <f>VLOOKUP($AC1344,LS_Coint_BD!$B$3:$AQ$1079,BC$2)</f>
        <v>0</v>
      </c>
      <c r="BD1344" s="89">
        <f t="shared" si="963"/>
        <v>0</v>
      </c>
      <c r="BE1344" s="89">
        <f t="shared" si="964"/>
        <v>0</v>
      </c>
      <c r="BF1344" s="89">
        <f t="shared" si="965"/>
        <v>0</v>
      </c>
      <c r="BG1344" s="89">
        <f t="shared" si="966"/>
        <v>0</v>
      </c>
      <c r="BH1344" s="89">
        <f t="shared" si="967"/>
        <v>0</v>
      </c>
      <c r="BI1344" s="89">
        <f t="shared" si="968"/>
        <v>0</v>
      </c>
      <c r="BJ1344" s="89">
        <f t="shared" si="969"/>
        <v>0</v>
      </c>
      <c r="BK1344" s="89">
        <f t="shared" si="970"/>
        <v>0</v>
      </c>
      <c r="BL1344" s="89">
        <f t="shared" si="971"/>
        <v>0</v>
      </c>
      <c r="BM1344" s="89"/>
      <c r="BN1344" s="26" t="b">
        <f t="shared" si="972"/>
        <v>0</v>
      </c>
      <c r="BO1344" s="26" t="b">
        <f t="shared" si="973"/>
        <v>0</v>
      </c>
      <c r="BP1344" s="26" t="b">
        <f t="shared" si="974"/>
        <v>0</v>
      </c>
      <c r="BQ1344" s="26" t="b">
        <f t="shared" si="975"/>
        <v>0</v>
      </c>
      <c r="BR1344" s="26" t="b">
        <f t="shared" si="976"/>
        <v>0</v>
      </c>
      <c r="BS1344" s="26" t="b">
        <f t="shared" si="977"/>
        <v>0</v>
      </c>
      <c r="BT1344" s="26" t="b">
        <f t="shared" si="978"/>
        <v>0</v>
      </c>
      <c r="BU1344" s="26" t="b">
        <f t="shared" si="979"/>
        <v>0</v>
      </c>
    </row>
    <row r="1345" spans="2:73" ht="15" thickBot="1" x14ac:dyDescent="0.35">
      <c r="B1345" s="17">
        <f>VLOOKUP($AC1345,LS_Coint_BD!$B$3:$D$1079,2)</f>
        <v>0</v>
      </c>
      <c r="C1345" s="87">
        <f>VLOOKUP($AC1345,LS_Coint_BD!$B$3:$D$1079,3)</f>
        <v>0</v>
      </c>
      <c r="D1345" s="68">
        <f t="shared" si="939"/>
        <v>0</v>
      </c>
      <c r="E1345" s="65">
        <f t="shared" si="940"/>
        <v>0</v>
      </c>
      <c r="F1345" s="69">
        <f t="shared" si="941"/>
        <v>0</v>
      </c>
      <c r="G1345" s="68">
        <f t="shared" si="942"/>
        <v>0</v>
      </c>
      <c r="H1345" s="65">
        <f t="shared" si="943"/>
        <v>0</v>
      </c>
      <c r="I1345" s="69">
        <f t="shared" si="944"/>
        <v>0</v>
      </c>
      <c r="J1345" s="68">
        <f t="shared" si="945"/>
        <v>0</v>
      </c>
      <c r="K1345" s="65">
        <f t="shared" si="946"/>
        <v>0</v>
      </c>
      <c r="L1345" s="69">
        <f t="shared" si="947"/>
        <v>0</v>
      </c>
      <c r="M1345" s="68">
        <f t="shared" si="948"/>
        <v>0</v>
      </c>
      <c r="N1345" s="65">
        <f t="shared" si="949"/>
        <v>0</v>
      </c>
      <c r="O1345" s="69">
        <f t="shared" si="950"/>
        <v>0</v>
      </c>
      <c r="P1345" s="68">
        <f t="shared" si="951"/>
        <v>0</v>
      </c>
      <c r="Q1345" s="65">
        <f t="shared" si="952"/>
        <v>0</v>
      </c>
      <c r="R1345" s="69">
        <f t="shared" si="953"/>
        <v>0</v>
      </c>
      <c r="S1345" s="68">
        <f t="shared" si="954"/>
        <v>0</v>
      </c>
      <c r="T1345" s="65">
        <f t="shared" si="955"/>
        <v>0</v>
      </c>
      <c r="U1345" s="69">
        <f t="shared" si="956"/>
        <v>0</v>
      </c>
      <c r="V1345" s="68">
        <f t="shared" si="957"/>
        <v>0</v>
      </c>
      <c r="W1345" s="65">
        <f t="shared" si="958"/>
        <v>0</v>
      </c>
      <c r="X1345" s="69">
        <f t="shared" si="959"/>
        <v>0</v>
      </c>
      <c r="Y1345" s="68">
        <f t="shared" si="960"/>
        <v>0</v>
      </c>
      <c r="Z1345" s="65">
        <f t="shared" si="961"/>
        <v>0</v>
      </c>
      <c r="AA1345" s="69">
        <f t="shared" si="962"/>
        <v>0</v>
      </c>
      <c r="AB1345" s="98">
        <f>SUMIF(BN1345:BU1345,"VERDADEIRO",BN$3:$BU1344)</f>
        <v>0</v>
      </c>
      <c r="AC1345" s="97">
        <f t="shared" si="938"/>
        <v>1342</v>
      </c>
      <c r="AD1345" s="89">
        <f>RTD("tryd.rtdserver",,"COT",B1345,"ULT")</f>
        <v>0</v>
      </c>
      <c r="AE1345" s="89">
        <f>RTD("tryd.rtdserver",,"COT",C1345,"ULT")</f>
        <v>0</v>
      </c>
      <c r="AF1345" s="89">
        <f>VLOOKUP($AC1345,LS_Coint_BD!$B$3:$AQ$1079,AF$2)*$AD1345+VLOOKUP($AC1345,LS_Coint_BD!$B$3:$AQ$1079,AF$2+1)</f>
        <v>0</v>
      </c>
      <c r="AG1345" s="89">
        <f>VLOOKUP($AC1345,LS_Coint_BD!$B$3:$AQ$1079,AG$2)*$AD1345+VLOOKUP($AC1345,LS_Coint_BD!$B$3:$AQ$1079,AG$2+1)</f>
        <v>0</v>
      </c>
      <c r="AH1345" s="89">
        <f>VLOOKUP($AC1345,LS_Coint_BD!$B$3:$AQ$1079,AH$2)*$AD1345+VLOOKUP($AC1345,LS_Coint_BD!$B$3:$AQ$1079,AH$2+1)</f>
        <v>0</v>
      </c>
      <c r="AI1345" s="89">
        <f>VLOOKUP($AC1345,LS_Coint_BD!$B$3:$AQ$1079,AI$2)*$AD1345+VLOOKUP($AC1345,LS_Coint_BD!$B$3:$AQ$1079,AI$2+1)</f>
        <v>0</v>
      </c>
      <c r="AJ1345" s="89">
        <f>VLOOKUP($AC1345,LS_Coint_BD!$B$3:$AQ$1079,AJ$2)*$AD1345+VLOOKUP($AC1345,LS_Coint_BD!$B$3:$AQ$1079,AJ$2+1)</f>
        <v>0</v>
      </c>
      <c r="AK1345" s="89">
        <f>VLOOKUP($AC1345,LS_Coint_BD!$B$3:$AQ$1079,AK$2)*$AD1345+VLOOKUP($AC1345,LS_Coint_BD!$B$3:$AQ$1079,AK$2+1)</f>
        <v>0</v>
      </c>
      <c r="AL1345" s="89">
        <f>VLOOKUP($AC1345,LS_Coint_BD!$B$3:$AQ$1079,AL$2)*$AD1345+VLOOKUP($AC1345,LS_Coint_BD!$B$3:$AQ$1079,AL$2+1)</f>
        <v>0</v>
      </c>
      <c r="AM1345" s="89">
        <f>VLOOKUP($AC1345,LS_Coint_BD!$B$3:$AQ$1079,AM$2)*$AD1345+VLOOKUP($AC1345,LS_Coint_BD!$B$3:$AQ$1079,AM$2+1)</f>
        <v>0</v>
      </c>
      <c r="AN1345" s="89">
        <f>VLOOKUP($AC1345,LS_Coint_BD!$B$3:$AQ$1079,AN$2)</f>
        <v>0</v>
      </c>
      <c r="AO1345" s="89">
        <f>VLOOKUP($AC1345,LS_Coint_BD!$B$3:$AQ$1079,AO$2)</f>
        <v>0</v>
      </c>
      <c r="AP1345" s="89">
        <f>VLOOKUP($AC1345,LS_Coint_BD!$B$3:$AQ$1079,AP$2)</f>
        <v>0</v>
      </c>
      <c r="AQ1345" s="89">
        <f>VLOOKUP($AC1345,LS_Coint_BD!$B$3:$AQ$1079,AQ$2)</f>
        <v>0</v>
      </c>
      <c r="AR1345" s="89">
        <f>VLOOKUP($AC1345,LS_Coint_BD!$B$3:$AQ$1079,AR$2)</f>
        <v>0</v>
      </c>
      <c r="AS1345" s="89">
        <f>VLOOKUP($AC1345,LS_Coint_BD!$B$3:$AQ$1079,AS$2)</f>
        <v>0</v>
      </c>
      <c r="AT1345" s="89">
        <f>VLOOKUP($AC1345,LS_Coint_BD!$B$3:$AQ$1079,AT$2)</f>
        <v>0</v>
      </c>
      <c r="AU1345" s="89">
        <f>VLOOKUP($AC1345,LS_Coint_BD!$B$3:$AQ$1079,AU$2)</f>
        <v>0</v>
      </c>
      <c r="AV1345" s="89">
        <f>VLOOKUP($AC1345,LS_Coint_BD!$B$3:$AQ$1079,AV$2)</f>
        <v>0</v>
      </c>
      <c r="AW1345" s="89">
        <f>VLOOKUP($AC1345,LS_Coint_BD!$B$3:$AQ$1079,AW$2)</f>
        <v>0</v>
      </c>
      <c r="AX1345" s="89">
        <f>VLOOKUP($AC1345,LS_Coint_BD!$B$3:$AQ$1079,AX$2)</f>
        <v>0</v>
      </c>
      <c r="AY1345" s="89">
        <f>VLOOKUP($AC1345,LS_Coint_BD!$B$3:$AQ$1079,AY$2)</f>
        <v>0</v>
      </c>
      <c r="AZ1345" s="89">
        <f>VLOOKUP($AC1345,LS_Coint_BD!$B$3:$AQ$1079,AZ$2)</f>
        <v>0</v>
      </c>
      <c r="BA1345" s="89">
        <f>VLOOKUP($AC1345,LS_Coint_BD!$B$3:$AQ$1079,BA$2)</f>
        <v>0</v>
      </c>
      <c r="BB1345" s="89">
        <f>VLOOKUP($AC1345,LS_Coint_BD!$B$3:$AQ$1079,BB$2)</f>
        <v>0</v>
      </c>
      <c r="BC1345" s="89">
        <f>VLOOKUP($AC1345,LS_Coint_BD!$B$3:$AQ$1079,BC$2)</f>
        <v>0</v>
      </c>
      <c r="BD1345" s="89">
        <f t="shared" si="963"/>
        <v>0</v>
      </c>
      <c r="BE1345" s="89">
        <f t="shared" si="964"/>
        <v>0</v>
      </c>
      <c r="BF1345" s="89">
        <f t="shared" si="965"/>
        <v>0</v>
      </c>
      <c r="BG1345" s="89">
        <f t="shared" si="966"/>
        <v>0</v>
      </c>
      <c r="BH1345" s="89">
        <f t="shared" si="967"/>
        <v>0</v>
      </c>
      <c r="BI1345" s="89">
        <f t="shared" si="968"/>
        <v>0</v>
      </c>
      <c r="BJ1345" s="89">
        <f t="shared" si="969"/>
        <v>0</v>
      </c>
      <c r="BK1345" s="89">
        <f t="shared" si="970"/>
        <v>0</v>
      </c>
      <c r="BL1345" s="89">
        <f t="shared" si="971"/>
        <v>0</v>
      </c>
      <c r="BM1345" s="89"/>
      <c r="BN1345" s="26" t="b">
        <f t="shared" si="972"/>
        <v>0</v>
      </c>
      <c r="BO1345" s="26" t="b">
        <f t="shared" si="973"/>
        <v>0</v>
      </c>
      <c r="BP1345" s="26" t="b">
        <f t="shared" si="974"/>
        <v>0</v>
      </c>
      <c r="BQ1345" s="26" t="b">
        <f t="shared" si="975"/>
        <v>0</v>
      </c>
      <c r="BR1345" s="26" t="b">
        <f t="shared" si="976"/>
        <v>0</v>
      </c>
      <c r="BS1345" s="26" t="b">
        <f t="shared" si="977"/>
        <v>0</v>
      </c>
      <c r="BT1345" s="26" t="b">
        <f t="shared" si="978"/>
        <v>0</v>
      </c>
      <c r="BU1345" s="26" t="b">
        <f t="shared" si="979"/>
        <v>0</v>
      </c>
    </row>
    <row r="1346" spans="2:73" ht="15" thickBot="1" x14ac:dyDescent="0.35">
      <c r="B1346" s="17">
        <f>VLOOKUP($AC1346,LS_Coint_BD!$B$3:$D$1079,2)</f>
        <v>0</v>
      </c>
      <c r="C1346" s="87">
        <f>VLOOKUP($AC1346,LS_Coint_BD!$B$3:$D$1079,3)</f>
        <v>0</v>
      </c>
      <c r="D1346" s="68">
        <f t="shared" si="939"/>
        <v>0</v>
      </c>
      <c r="E1346" s="65">
        <f t="shared" si="940"/>
        <v>0</v>
      </c>
      <c r="F1346" s="69">
        <f t="shared" si="941"/>
        <v>0</v>
      </c>
      <c r="G1346" s="68">
        <f t="shared" si="942"/>
        <v>0</v>
      </c>
      <c r="H1346" s="65">
        <f t="shared" si="943"/>
        <v>0</v>
      </c>
      <c r="I1346" s="69">
        <f t="shared" si="944"/>
        <v>0</v>
      </c>
      <c r="J1346" s="68">
        <f t="shared" si="945"/>
        <v>0</v>
      </c>
      <c r="K1346" s="65">
        <f t="shared" si="946"/>
        <v>0</v>
      </c>
      <c r="L1346" s="69">
        <f t="shared" si="947"/>
        <v>0</v>
      </c>
      <c r="M1346" s="68">
        <f t="shared" si="948"/>
        <v>0</v>
      </c>
      <c r="N1346" s="65">
        <f t="shared" si="949"/>
        <v>0</v>
      </c>
      <c r="O1346" s="69">
        <f t="shared" si="950"/>
        <v>0</v>
      </c>
      <c r="P1346" s="68">
        <f t="shared" si="951"/>
        <v>0</v>
      </c>
      <c r="Q1346" s="65">
        <f t="shared" si="952"/>
        <v>0</v>
      </c>
      <c r="R1346" s="69">
        <f t="shared" si="953"/>
        <v>0</v>
      </c>
      <c r="S1346" s="68">
        <f t="shared" si="954"/>
        <v>0</v>
      </c>
      <c r="T1346" s="65">
        <f t="shared" si="955"/>
        <v>0</v>
      </c>
      <c r="U1346" s="69">
        <f t="shared" si="956"/>
        <v>0</v>
      </c>
      <c r="V1346" s="68">
        <f t="shared" si="957"/>
        <v>0</v>
      </c>
      <c r="W1346" s="65">
        <f t="shared" si="958"/>
        <v>0</v>
      </c>
      <c r="X1346" s="69">
        <f t="shared" si="959"/>
        <v>0</v>
      </c>
      <c r="Y1346" s="68">
        <f t="shared" si="960"/>
        <v>0</v>
      </c>
      <c r="Z1346" s="65">
        <f t="shared" si="961"/>
        <v>0</v>
      </c>
      <c r="AA1346" s="69">
        <f t="shared" si="962"/>
        <v>0</v>
      </c>
      <c r="AB1346" s="98">
        <f>SUMIF(BN1346:BU1346,"VERDADEIRO",BN$3:$BU1345)</f>
        <v>0</v>
      </c>
      <c r="AC1346" s="97">
        <f t="shared" si="938"/>
        <v>1343</v>
      </c>
      <c r="AD1346" s="89">
        <f>RTD("tryd.rtdserver",,"COT",B1346,"ULT")</f>
        <v>0</v>
      </c>
      <c r="AE1346" s="89">
        <f>RTD("tryd.rtdserver",,"COT",C1346,"ULT")</f>
        <v>0</v>
      </c>
      <c r="AF1346" s="89">
        <f>VLOOKUP($AC1346,LS_Coint_BD!$B$3:$AQ$1079,AF$2)*$AD1346+VLOOKUP($AC1346,LS_Coint_BD!$B$3:$AQ$1079,AF$2+1)</f>
        <v>0</v>
      </c>
      <c r="AG1346" s="89">
        <f>VLOOKUP($AC1346,LS_Coint_BD!$B$3:$AQ$1079,AG$2)*$AD1346+VLOOKUP($AC1346,LS_Coint_BD!$B$3:$AQ$1079,AG$2+1)</f>
        <v>0</v>
      </c>
      <c r="AH1346" s="89">
        <f>VLOOKUP($AC1346,LS_Coint_BD!$B$3:$AQ$1079,AH$2)*$AD1346+VLOOKUP($AC1346,LS_Coint_BD!$B$3:$AQ$1079,AH$2+1)</f>
        <v>0</v>
      </c>
      <c r="AI1346" s="89">
        <f>VLOOKUP($AC1346,LS_Coint_BD!$B$3:$AQ$1079,AI$2)*$AD1346+VLOOKUP($AC1346,LS_Coint_BD!$B$3:$AQ$1079,AI$2+1)</f>
        <v>0</v>
      </c>
      <c r="AJ1346" s="89">
        <f>VLOOKUP($AC1346,LS_Coint_BD!$B$3:$AQ$1079,AJ$2)*$AD1346+VLOOKUP($AC1346,LS_Coint_BD!$B$3:$AQ$1079,AJ$2+1)</f>
        <v>0</v>
      </c>
      <c r="AK1346" s="89">
        <f>VLOOKUP($AC1346,LS_Coint_BD!$B$3:$AQ$1079,AK$2)*$AD1346+VLOOKUP($AC1346,LS_Coint_BD!$B$3:$AQ$1079,AK$2+1)</f>
        <v>0</v>
      </c>
      <c r="AL1346" s="89">
        <f>VLOOKUP($AC1346,LS_Coint_BD!$B$3:$AQ$1079,AL$2)*$AD1346+VLOOKUP($AC1346,LS_Coint_BD!$B$3:$AQ$1079,AL$2+1)</f>
        <v>0</v>
      </c>
      <c r="AM1346" s="89">
        <f>VLOOKUP($AC1346,LS_Coint_BD!$B$3:$AQ$1079,AM$2)*$AD1346+VLOOKUP($AC1346,LS_Coint_BD!$B$3:$AQ$1079,AM$2+1)</f>
        <v>0</v>
      </c>
      <c r="AN1346" s="89">
        <f>VLOOKUP($AC1346,LS_Coint_BD!$B$3:$AQ$1079,AN$2)</f>
        <v>0</v>
      </c>
      <c r="AO1346" s="89">
        <f>VLOOKUP($AC1346,LS_Coint_BD!$B$3:$AQ$1079,AO$2)</f>
        <v>0</v>
      </c>
      <c r="AP1346" s="89">
        <f>VLOOKUP($AC1346,LS_Coint_BD!$B$3:$AQ$1079,AP$2)</f>
        <v>0</v>
      </c>
      <c r="AQ1346" s="89">
        <f>VLOOKUP($AC1346,LS_Coint_BD!$B$3:$AQ$1079,AQ$2)</f>
        <v>0</v>
      </c>
      <c r="AR1346" s="89">
        <f>VLOOKUP($AC1346,LS_Coint_BD!$B$3:$AQ$1079,AR$2)</f>
        <v>0</v>
      </c>
      <c r="AS1346" s="89">
        <f>VLOOKUP($AC1346,LS_Coint_BD!$B$3:$AQ$1079,AS$2)</f>
        <v>0</v>
      </c>
      <c r="AT1346" s="89">
        <f>VLOOKUP($AC1346,LS_Coint_BD!$B$3:$AQ$1079,AT$2)</f>
        <v>0</v>
      </c>
      <c r="AU1346" s="89">
        <f>VLOOKUP($AC1346,LS_Coint_BD!$B$3:$AQ$1079,AU$2)</f>
        <v>0</v>
      </c>
      <c r="AV1346" s="89">
        <f>VLOOKUP($AC1346,LS_Coint_BD!$B$3:$AQ$1079,AV$2)</f>
        <v>0</v>
      </c>
      <c r="AW1346" s="89">
        <f>VLOOKUP($AC1346,LS_Coint_BD!$B$3:$AQ$1079,AW$2)</f>
        <v>0</v>
      </c>
      <c r="AX1346" s="89">
        <f>VLOOKUP($AC1346,LS_Coint_BD!$B$3:$AQ$1079,AX$2)</f>
        <v>0</v>
      </c>
      <c r="AY1346" s="89">
        <f>VLOOKUP($AC1346,LS_Coint_BD!$B$3:$AQ$1079,AY$2)</f>
        <v>0</v>
      </c>
      <c r="AZ1346" s="89">
        <f>VLOOKUP($AC1346,LS_Coint_BD!$B$3:$AQ$1079,AZ$2)</f>
        <v>0</v>
      </c>
      <c r="BA1346" s="89">
        <f>VLOOKUP($AC1346,LS_Coint_BD!$B$3:$AQ$1079,BA$2)</f>
        <v>0</v>
      </c>
      <c r="BB1346" s="89">
        <f>VLOOKUP($AC1346,LS_Coint_BD!$B$3:$AQ$1079,BB$2)</f>
        <v>0</v>
      </c>
      <c r="BC1346" s="89">
        <f>VLOOKUP($AC1346,LS_Coint_BD!$B$3:$AQ$1079,BC$2)</f>
        <v>0</v>
      </c>
      <c r="BD1346" s="89">
        <f t="shared" si="963"/>
        <v>0</v>
      </c>
      <c r="BE1346" s="89">
        <f t="shared" si="964"/>
        <v>0</v>
      </c>
      <c r="BF1346" s="89">
        <f t="shared" si="965"/>
        <v>0</v>
      </c>
      <c r="BG1346" s="89">
        <f t="shared" si="966"/>
        <v>0</v>
      </c>
      <c r="BH1346" s="89">
        <f t="shared" si="967"/>
        <v>0</v>
      </c>
      <c r="BI1346" s="89">
        <f t="shared" si="968"/>
        <v>0</v>
      </c>
      <c r="BJ1346" s="89">
        <f t="shared" si="969"/>
        <v>0</v>
      </c>
      <c r="BK1346" s="89">
        <f t="shared" si="970"/>
        <v>0</v>
      </c>
      <c r="BL1346" s="89">
        <f t="shared" si="971"/>
        <v>0</v>
      </c>
      <c r="BM1346" s="89"/>
      <c r="BN1346" s="26" t="b">
        <f t="shared" si="972"/>
        <v>0</v>
      </c>
      <c r="BO1346" s="26" t="b">
        <f t="shared" si="973"/>
        <v>0</v>
      </c>
      <c r="BP1346" s="26" t="b">
        <f t="shared" si="974"/>
        <v>0</v>
      </c>
      <c r="BQ1346" s="26" t="b">
        <f t="shared" si="975"/>
        <v>0</v>
      </c>
      <c r="BR1346" s="26" t="b">
        <f t="shared" si="976"/>
        <v>0</v>
      </c>
      <c r="BS1346" s="26" t="b">
        <f t="shared" si="977"/>
        <v>0</v>
      </c>
      <c r="BT1346" s="26" t="b">
        <f t="shared" si="978"/>
        <v>0</v>
      </c>
      <c r="BU1346" s="26" t="b">
        <f t="shared" si="979"/>
        <v>0</v>
      </c>
    </row>
    <row r="1347" spans="2:73" ht="15" thickBot="1" x14ac:dyDescent="0.35">
      <c r="B1347" s="17">
        <f>VLOOKUP($AC1347,LS_Coint_BD!$B$3:$D$1079,2)</f>
        <v>0</v>
      </c>
      <c r="C1347" s="87">
        <f>VLOOKUP($AC1347,LS_Coint_BD!$B$3:$D$1079,3)</f>
        <v>0</v>
      </c>
      <c r="D1347" s="68">
        <f t="shared" si="939"/>
        <v>0</v>
      </c>
      <c r="E1347" s="65">
        <f t="shared" si="940"/>
        <v>0</v>
      </c>
      <c r="F1347" s="69">
        <f t="shared" si="941"/>
        <v>0</v>
      </c>
      <c r="G1347" s="68">
        <f t="shared" si="942"/>
        <v>0</v>
      </c>
      <c r="H1347" s="65">
        <f t="shared" si="943"/>
        <v>0</v>
      </c>
      <c r="I1347" s="69">
        <f t="shared" si="944"/>
        <v>0</v>
      </c>
      <c r="J1347" s="68">
        <f t="shared" si="945"/>
        <v>0</v>
      </c>
      <c r="K1347" s="65">
        <f t="shared" si="946"/>
        <v>0</v>
      </c>
      <c r="L1347" s="69">
        <f t="shared" si="947"/>
        <v>0</v>
      </c>
      <c r="M1347" s="68">
        <f t="shared" si="948"/>
        <v>0</v>
      </c>
      <c r="N1347" s="65">
        <f t="shared" si="949"/>
        <v>0</v>
      </c>
      <c r="O1347" s="69">
        <f t="shared" si="950"/>
        <v>0</v>
      </c>
      <c r="P1347" s="68">
        <f t="shared" si="951"/>
        <v>0</v>
      </c>
      <c r="Q1347" s="65">
        <f t="shared" si="952"/>
        <v>0</v>
      </c>
      <c r="R1347" s="69">
        <f t="shared" si="953"/>
        <v>0</v>
      </c>
      <c r="S1347" s="68">
        <f t="shared" si="954"/>
        <v>0</v>
      </c>
      <c r="T1347" s="65">
        <f t="shared" si="955"/>
        <v>0</v>
      </c>
      <c r="U1347" s="69">
        <f t="shared" si="956"/>
        <v>0</v>
      </c>
      <c r="V1347" s="68">
        <f t="shared" si="957"/>
        <v>0</v>
      </c>
      <c r="W1347" s="65">
        <f t="shared" si="958"/>
        <v>0</v>
      </c>
      <c r="X1347" s="69">
        <f t="shared" si="959"/>
        <v>0</v>
      </c>
      <c r="Y1347" s="68">
        <f t="shared" si="960"/>
        <v>0</v>
      </c>
      <c r="Z1347" s="65">
        <f t="shared" si="961"/>
        <v>0</v>
      </c>
      <c r="AA1347" s="69">
        <f t="shared" si="962"/>
        <v>0</v>
      </c>
      <c r="AB1347" s="98">
        <f>SUMIF(BN1347:BU1347,"VERDADEIRO",BN$3:$BU1346)</f>
        <v>0</v>
      </c>
      <c r="AC1347" s="97">
        <f t="shared" si="938"/>
        <v>1344</v>
      </c>
      <c r="AD1347" s="89">
        <f>RTD("tryd.rtdserver",,"COT",B1347,"ULT")</f>
        <v>0</v>
      </c>
      <c r="AE1347" s="89">
        <f>RTD("tryd.rtdserver",,"COT",C1347,"ULT")</f>
        <v>0</v>
      </c>
      <c r="AF1347" s="89">
        <f>VLOOKUP($AC1347,LS_Coint_BD!$B$3:$AQ$1079,AF$2)*$AD1347+VLOOKUP($AC1347,LS_Coint_BD!$B$3:$AQ$1079,AF$2+1)</f>
        <v>0</v>
      </c>
      <c r="AG1347" s="89">
        <f>VLOOKUP($AC1347,LS_Coint_BD!$B$3:$AQ$1079,AG$2)*$AD1347+VLOOKUP($AC1347,LS_Coint_BD!$B$3:$AQ$1079,AG$2+1)</f>
        <v>0</v>
      </c>
      <c r="AH1347" s="89">
        <f>VLOOKUP($AC1347,LS_Coint_BD!$B$3:$AQ$1079,AH$2)*$AD1347+VLOOKUP($AC1347,LS_Coint_BD!$B$3:$AQ$1079,AH$2+1)</f>
        <v>0</v>
      </c>
      <c r="AI1347" s="89">
        <f>VLOOKUP($AC1347,LS_Coint_BD!$B$3:$AQ$1079,AI$2)*$AD1347+VLOOKUP($AC1347,LS_Coint_BD!$B$3:$AQ$1079,AI$2+1)</f>
        <v>0</v>
      </c>
      <c r="AJ1347" s="89">
        <f>VLOOKUP($AC1347,LS_Coint_BD!$B$3:$AQ$1079,AJ$2)*$AD1347+VLOOKUP($AC1347,LS_Coint_BD!$B$3:$AQ$1079,AJ$2+1)</f>
        <v>0</v>
      </c>
      <c r="AK1347" s="89">
        <f>VLOOKUP($AC1347,LS_Coint_BD!$B$3:$AQ$1079,AK$2)*$AD1347+VLOOKUP($AC1347,LS_Coint_BD!$B$3:$AQ$1079,AK$2+1)</f>
        <v>0</v>
      </c>
      <c r="AL1347" s="89">
        <f>VLOOKUP($AC1347,LS_Coint_BD!$B$3:$AQ$1079,AL$2)*$AD1347+VLOOKUP($AC1347,LS_Coint_BD!$B$3:$AQ$1079,AL$2+1)</f>
        <v>0</v>
      </c>
      <c r="AM1347" s="89">
        <f>VLOOKUP($AC1347,LS_Coint_BD!$B$3:$AQ$1079,AM$2)*$AD1347+VLOOKUP($AC1347,LS_Coint_BD!$B$3:$AQ$1079,AM$2+1)</f>
        <v>0</v>
      </c>
      <c r="AN1347" s="89">
        <f>VLOOKUP($AC1347,LS_Coint_BD!$B$3:$AQ$1079,AN$2)</f>
        <v>0</v>
      </c>
      <c r="AO1347" s="89">
        <f>VLOOKUP($AC1347,LS_Coint_BD!$B$3:$AQ$1079,AO$2)</f>
        <v>0</v>
      </c>
      <c r="AP1347" s="89">
        <f>VLOOKUP($AC1347,LS_Coint_BD!$B$3:$AQ$1079,AP$2)</f>
        <v>0</v>
      </c>
      <c r="AQ1347" s="89">
        <f>VLOOKUP($AC1347,LS_Coint_BD!$B$3:$AQ$1079,AQ$2)</f>
        <v>0</v>
      </c>
      <c r="AR1347" s="89">
        <f>VLOOKUP($AC1347,LS_Coint_BD!$B$3:$AQ$1079,AR$2)</f>
        <v>0</v>
      </c>
      <c r="AS1347" s="89">
        <f>VLOOKUP($AC1347,LS_Coint_BD!$B$3:$AQ$1079,AS$2)</f>
        <v>0</v>
      </c>
      <c r="AT1347" s="89">
        <f>VLOOKUP($AC1347,LS_Coint_BD!$B$3:$AQ$1079,AT$2)</f>
        <v>0</v>
      </c>
      <c r="AU1347" s="89">
        <f>VLOOKUP($AC1347,LS_Coint_BD!$B$3:$AQ$1079,AU$2)</f>
        <v>0</v>
      </c>
      <c r="AV1347" s="89">
        <f>VLOOKUP($AC1347,LS_Coint_BD!$B$3:$AQ$1079,AV$2)</f>
        <v>0</v>
      </c>
      <c r="AW1347" s="89">
        <f>VLOOKUP($AC1347,LS_Coint_BD!$B$3:$AQ$1079,AW$2)</f>
        <v>0</v>
      </c>
      <c r="AX1347" s="89">
        <f>VLOOKUP($AC1347,LS_Coint_BD!$B$3:$AQ$1079,AX$2)</f>
        <v>0</v>
      </c>
      <c r="AY1347" s="89">
        <f>VLOOKUP($AC1347,LS_Coint_BD!$B$3:$AQ$1079,AY$2)</f>
        <v>0</v>
      </c>
      <c r="AZ1347" s="89">
        <f>VLOOKUP($AC1347,LS_Coint_BD!$B$3:$AQ$1079,AZ$2)</f>
        <v>0</v>
      </c>
      <c r="BA1347" s="89">
        <f>VLOOKUP($AC1347,LS_Coint_BD!$B$3:$AQ$1079,BA$2)</f>
        <v>0</v>
      </c>
      <c r="BB1347" s="89">
        <f>VLOOKUP($AC1347,LS_Coint_BD!$B$3:$AQ$1079,BB$2)</f>
        <v>0</v>
      </c>
      <c r="BC1347" s="89">
        <f>VLOOKUP($AC1347,LS_Coint_BD!$B$3:$AQ$1079,BC$2)</f>
        <v>0</v>
      </c>
      <c r="BD1347" s="89">
        <f t="shared" si="963"/>
        <v>0</v>
      </c>
      <c r="BE1347" s="89">
        <f t="shared" si="964"/>
        <v>0</v>
      </c>
      <c r="BF1347" s="89">
        <f t="shared" si="965"/>
        <v>0</v>
      </c>
      <c r="BG1347" s="89">
        <f t="shared" si="966"/>
        <v>0</v>
      </c>
      <c r="BH1347" s="89">
        <f t="shared" si="967"/>
        <v>0</v>
      </c>
      <c r="BI1347" s="89">
        <f t="shared" si="968"/>
        <v>0</v>
      </c>
      <c r="BJ1347" s="89">
        <f t="shared" si="969"/>
        <v>0</v>
      </c>
      <c r="BK1347" s="89">
        <f t="shared" si="970"/>
        <v>0</v>
      </c>
      <c r="BL1347" s="89">
        <f t="shared" si="971"/>
        <v>0</v>
      </c>
      <c r="BM1347" s="89"/>
      <c r="BN1347" s="26" t="b">
        <f t="shared" si="972"/>
        <v>0</v>
      </c>
      <c r="BO1347" s="26" t="b">
        <f t="shared" si="973"/>
        <v>0</v>
      </c>
      <c r="BP1347" s="26" t="b">
        <f t="shared" si="974"/>
        <v>0</v>
      </c>
      <c r="BQ1347" s="26" t="b">
        <f t="shared" si="975"/>
        <v>0</v>
      </c>
      <c r="BR1347" s="26" t="b">
        <f t="shared" si="976"/>
        <v>0</v>
      </c>
      <c r="BS1347" s="26" t="b">
        <f t="shared" si="977"/>
        <v>0</v>
      </c>
      <c r="BT1347" s="26" t="b">
        <f t="shared" si="978"/>
        <v>0</v>
      </c>
      <c r="BU1347" s="26" t="b">
        <f t="shared" si="979"/>
        <v>0</v>
      </c>
    </row>
    <row r="1348" spans="2:73" ht="15" thickBot="1" x14ac:dyDescent="0.35">
      <c r="B1348" s="17">
        <f>VLOOKUP($AC1348,LS_Coint_BD!$B$3:$D$1079,2)</f>
        <v>0</v>
      </c>
      <c r="C1348" s="87">
        <f>VLOOKUP($AC1348,LS_Coint_BD!$B$3:$D$1079,3)</f>
        <v>0</v>
      </c>
      <c r="D1348" s="68">
        <f t="shared" si="939"/>
        <v>0</v>
      </c>
      <c r="E1348" s="65">
        <f t="shared" si="940"/>
        <v>0</v>
      </c>
      <c r="F1348" s="69">
        <f t="shared" si="941"/>
        <v>0</v>
      </c>
      <c r="G1348" s="68">
        <f t="shared" si="942"/>
        <v>0</v>
      </c>
      <c r="H1348" s="65">
        <f t="shared" si="943"/>
        <v>0</v>
      </c>
      <c r="I1348" s="69">
        <f t="shared" si="944"/>
        <v>0</v>
      </c>
      <c r="J1348" s="68">
        <f t="shared" si="945"/>
        <v>0</v>
      </c>
      <c r="K1348" s="65">
        <f t="shared" si="946"/>
        <v>0</v>
      </c>
      <c r="L1348" s="69">
        <f t="shared" si="947"/>
        <v>0</v>
      </c>
      <c r="M1348" s="68">
        <f t="shared" si="948"/>
        <v>0</v>
      </c>
      <c r="N1348" s="65">
        <f t="shared" si="949"/>
        <v>0</v>
      </c>
      <c r="O1348" s="69">
        <f t="shared" si="950"/>
        <v>0</v>
      </c>
      <c r="P1348" s="68">
        <f t="shared" si="951"/>
        <v>0</v>
      </c>
      <c r="Q1348" s="65">
        <f t="shared" si="952"/>
        <v>0</v>
      </c>
      <c r="R1348" s="69">
        <f t="shared" si="953"/>
        <v>0</v>
      </c>
      <c r="S1348" s="68">
        <f t="shared" si="954"/>
        <v>0</v>
      </c>
      <c r="T1348" s="65">
        <f t="shared" si="955"/>
        <v>0</v>
      </c>
      <c r="U1348" s="69">
        <f t="shared" si="956"/>
        <v>0</v>
      </c>
      <c r="V1348" s="68">
        <f t="shared" si="957"/>
        <v>0</v>
      </c>
      <c r="W1348" s="65">
        <f t="shared" si="958"/>
        <v>0</v>
      </c>
      <c r="X1348" s="69">
        <f t="shared" si="959"/>
        <v>0</v>
      </c>
      <c r="Y1348" s="68">
        <f t="shared" si="960"/>
        <v>0</v>
      </c>
      <c r="Z1348" s="65">
        <f t="shared" si="961"/>
        <v>0</v>
      </c>
      <c r="AA1348" s="69">
        <f t="shared" si="962"/>
        <v>0</v>
      </c>
      <c r="AB1348" s="98">
        <f>SUMIF(BN1348:BU1348,"VERDADEIRO",BN$3:$BU1347)</f>
        <v>0</v>
      </c>
      <c r="AC1348" s="97">
        <f t="shared" si="938"/>
        <v>1345</v>
      </c>
      <c r="AD1348" s="89">
        <f>RTD("tryd.rtdserver",,"COT",B1348,"ULT")</f>
        <v>0</v>
      </c>
      <c r="AE1348" s="89">
        <f>RTD("tryd.rtdserver",,"COT",C1348,"ULT")</f>
        <v>0</v>
      </c>
      <c r="AF1348" s="89">
        <f>VLOOKUP($AC1348,LS_Coint_BD!$B$3:$AQ$1079,AF$2)*$AD1348+VLOOKUP($AC1348,LS_Coint_BD!$B$3:$AQ$1079,AF$2+1)</f>
        <v>0</v>
      </c>
      <c r="AG1348" s="89">
        <f>VLOOKUP($AC1348,LS_Coint_BD!$B$3:$AQ$1079,AG$2)*$AD1348+VLOOKUP($AC1348,LS_Coint_BD!$B$3:$AQ$1079,AG$2+1)</f>
        <v>0</v>
      </c>
      <c r="AH1348" s="89">
        <f>VLOOKUP($AC1348,LS_Coint_BD!$B$3:$AQ$1079,AH$2)*$AD1348+VLOOKUP($AC1348,LS_Coint_BD!$B$3:$AQ$1079,AH$2+1)</f>
        <v>0</v>
      </c>
      <c r="AI1348" s="89">
        <f>VLOOKUP($AC1348,LS_Coint_BD!$B$3:$AQ$1079,AI$2)*$AD1348+VLOOKUP($AC1348,LS_Coint_BD!$B$3:$AQ$1079,AI$2+1)</f>
        <v>0</v>
      </c>
      <c r="AJ1348" s="89">
        <f>VLOOKUP($AC1348,LS_Coint_BD!$B$3:$AQ$1079,AJ$2)*$AD1348+VLOOKUP($AC1348,LS_Coint_BD!$B$3:$AQ$1079,AJ$2+1)</f>
        <v>0</v>
      </c>
      <c r="AK1348" s="89">
        <f>VLOOKUP($AC1348,LS_Coint_BD!$B$3:$AQ$1079,AK$2)*$AD1348+VLOOKUP($AC1348,LS_Coint_BD!$B$3:$AQ$1079,AK$2+1)</f>
        <v>0</v>
      </c>
      <c r="AL1348" s="89">
        <f>VLOOKUP($AC1348,LS_Coint_BD!$B$3:$AQ$1079,AL$2)*$AD1348+VLOOKUP($AC1348,LS_Coint_BD!$B$3:$AQ$1079,AL$2+1)</f>
        <v>0</v>
      </c>
      <c r="AM1348" s="89">
        <f>VLOOKUP($AC1348,LS_Coint_BD!$B$3:$AQ$1079,AM$2)*$AD1348+VLOOKUP($AC1348,LS_Coint_BD!$B$3:$AQ$1079,AM$2+1)</f>
        <v>0</v>
      </c>
      <c r="AN1348" s="89">
        <f>VLOOKUP($AC1348,LS_Coint_BD!$B$3:$AQ$1079,AN$2)</f>
        <v>0</v>
      </c>
      <c r="AO1348" s="89">
        <f>VLOOKUP($AC1348,LS_Coint_BD!$B$3:$AQ$1079,AO$2)</f>
        <v>0</v>
      </c>
      <c r="AP1348" s="89">
        <f>VLOOKUP($AC1348,LS_Coint_BD!$B$3:$AQ$1079,AP$2)</f>
        <v>0</v>
      </c>
      <c r="AQ1348" s="89">
        <f>VLOOKUP($AC1348,LS_Coint_BD!$B$3:$AQ$1079,AQ$2)</f>
        <v>0</v>
      </c>
      <c r="AR1348" s="89">
        <f>VLOOKUP($AC1348,LS_Coint_BD!$B$3:$AQ$1079,AR$2)</f>
        <v>0</v>
      </c>
      <c r="AS1348" s="89">
        <f>VLOOKUP($AC1348,LS_Coint_BD!$B$3:$AQ$1079,AS$2)</f>
        <v>0</v>
      </c>
      <c r="AT1348" s="89">
        <f>VLOOKUP($AC1348,LS_Coint_BD!$B$3:$AQ$1079,AT$2)</f>
        <v>0</v>
      </c>
      <c r="AU1348" s="89">
        <f>VLOOKUP($AC1348,LS_Coint_BD!$B$3:$AQ$1079,AU$2)</f>
        <v>0</v>
      </c>
      <c r="AV1348" s="89">
        <f>VLOOKUP($AC1348,LS_Coint_BD!$B$3:$AQ$1079,AV$2)</f>
        <v>0</v>
      </c>
      <c r="AW1348" s="89">
        <f>VLOOKUP($AC1348,LS_Coint_BD!$B$3:$AQ$1079,AW$2)</f>
        <v>0</v>
      </c>
      <c r="AX1348" s="89">
        <f>VLOOKUP($AC1348,LS_Coint_BD!$B$3:$AQ$1079,AX$2)</f>
        <v>0</v>
      </c>
      <c r="AY1348" s="89">
        <f>VLOOKUP($AC1348,LS_Coint_BD!$B$3:$AQ$1079,AY$2)</f>
        <v>0</v>
      </c>
      <c r="AZ1348" s="89">
        <f>VLOOKUP($AC1348,LS_Coint_BD!$B$3:$AQ$1079,AZ$2)</f>
        <v>0</v>
      </c>
      <c r="BA1348" s="89">
        <f>VLOOKUP($AC1348,LS_Coint_BD!$B$3:$AQ$1079,BA$2)</f>
        <v>0</v>
      </c>
      <c r="BB1348" s="89">
        <f>VLOOKUP($AC1348,LS_Coint_BD!$B$3:$AQ$1079,BB$2)</f>
        <v>0</v>
      </c>
      <c r="BC1348" s="89">
        <f>VLOOKUP($AC1348,LS_Coint_BD!$B$3:$AQ$1079,BC$2)</f>
        <v>0</v>
      </c>
      <c r="BD1348" s="89">
        <f t="shared" si="963"/>
        <v>0</v>
      </c>
      <c r="BE1348" s="89">
        <f t="shared" si="964"/>
        <v>0</v>
      </c>
      <c r="BF1348" s="89">
        <f t="shared" si="965"/>
        <v>0</v>
      </c>
      <c r="BG1348" s="89">
        <f t="shared" si="966"/>
        <v>0</v>
      </c>
      <c r="BH1348" s="89">
        <f t="shared" si="967"/>
        <v>0</v>
      </c>
      <c r="BI1348" s="89">
        <f t="shared" si="968"/>
        <v>0</v>
      </c>
      <c r="BJ1348" s="89">
        <f t="shared" si="969"/>
        <v>0</v>
      </c>
      <c r="BK1348" s="89">
        <f t="shared" si="970"/>
        <v>0</v>
      </c>
      <c r="BL1348" s="89">
        <f t="shared" si="971"/>
        <v>0</v>
      </c>
      <c r="BM1348" s="89"/>
      <c r="BN1348" s="26" t="b">
        <f t="shared" si="972"/>
        <v>0</v>
      </c>
      <c r="BO1348" s="26" t="b">
        <f t="shared" si="973"/>
        <v>0</v>
      </c>
      <c r="BP1348" s="26" t="b">
        <f t="shared" si="974"/>
        <v>0</v>
      </c>
      <c r="BQ1348" s="26" t="b">
        <f t="shared" si="975"/>
        <v>0</v>
      </c>
      <c r="BR1348" s="26" t="b">
        <f t="shared" si="976"/>
        <v>0</v>
      </c>
      <c r="BS1348" s="26" t="b">
        <f t="shared" si="977"/>
        <v>0</v>
      </c>
      <c r="BT1348" s="26" t="b">
        <f t="shared" si="978"/>
        <v>0</v>
      </c>
      <c r="BU1348" s="26" t="b">
        <f t="shared" si="979"/>
        <v>0</v>
      </c>
    </row>
    <row r="1349" spans="2:73" ht="15" thickBot="1" x14ac:dyDescent="0.35">
      <c r="B1349" s="17">
        <f>VLOOKUP($AC1349,LS_Coint_BD!$B$3:$D$1079,2)</f>
        <v>0</v>
      </c>
      <c r="C1349" s="87">
        <f>VLOOKUP($AC1349,LS_Coint_BD!$B$3:$D$1079,3)</f>
        <v>0</v>
      </c>
      <c r="D1349" s="68">
        <f t="shared" si="939"/>
        <v>0</v>
      </c>
      <c r="E1349" s="65">
        <f t="shared" si="940"/>
        <v>0</v>
      </c>
      <c r="F1349" s="69">
        <f t="shared" si="941"/>
        <v>0</v>
      </c>
      <c r="G1349" s="68">
        <f t="shared" si="942"/>
        <v>0</v>
      </c>
      <c r="H1349" s="65">
        <f t="shared" si="943"/>
        <v>0</v>
      </c>
      <c r="I1349" s="69">
        <f t="shared" si="944"/>
        <v>0</v>
      </c>
      <c r="J1349" s="68">
        <f t="shared" si="945"/>
        <v>0</v>
      </c>
      <c r="K1349" s="65">
        <f t="shared" si="946"/>
        <v>0</v>
      </c>
      <c r="L1349" s="69">
        <f t="shared" si="947"/>
        <v>0</v>
      </c>
      <c r="M1349" s="68">
        <f t="shared" si="948"/>
        <v>0</v>
      </c>
      <c r="N1349" s="65">
        <f t="shared" si="949"/>
        <v>0</v>
      </c>
      <c r="O1349" s="69">
        <f t="shared" si="950"/>
        <v>0</v>
      </c>
      <c r="P1349" s="68">
        <f t="shared" si="951"/>
        <v>0</v>
      </c>
      <c r="Q1349" s="65">
        <f t="shared" si="952"/>
        <v>0</v>
      </c>
      <c r="R1349" s="69">
        <f t="shared" si="953"/>
        <v>0</v>
      </c>
      <c r="S1349" s="68">
        <f t="shared" si="954"/>
        <v>0</v>
      </c>
      <c r="T1349" s="65">
        <f t="shared" si="955"/>
        <v>0</v>
      </c>
      <c r="U1349" s="69">
        <f t="shared" si="956"/>
        <v>0</v>
      </c>
      <c r="V1349" s="68">
        <f t="shared" si="957"/>
        <v>0</v>
      </c>
      <c r="W1349" s="65">
        <f t="shared" si="958"/>
        <v>0</v>
      </c>
      <c r="X1349" s="69">
        <f t="shared" si="959"/>
        <v>0</v>
      </c>
      <c r="Y1349" s="68">
        <f t="shared" si="960"/>
        <v>0</v>
      </c>
      <c r="Z1349" s="65">
        <f t="shared" si="961"/>
        <v>0</v>
      </c>
      <c r="AA1349" s="69">
        <f t="shared" si="962"/>
        <v>0</v>
      </c>
      <c r="AB1349" s="98">
        <f>SUMIF(BN1349:BU1349,"VERDADEIRO",BN$3:$BU1348)</f>
        <v>0</v>
      </c>
      <c r="AC1349" s="97">
        <f t="shared" si="938"/>
        <v>1346</v>
      </c>
      <c r="AD1349" s="89">
        <f>RTD("tryd.rtdserver",,"COT",B1349,"ULT")</f>
        <v>0</v>
      </c>
      <c r="AE1349" s="89">
        <f>RTD("tryd.rtdserver",,"COT",C1349,"ULT")</f>
        <v>0</v>
      </c>
      <c r="AF1349" s="89">
        <f>VLOOKUP($AC1349,LS_Coint_BD!$B$3:$AQ$1079,AF$2)*$AD1349+VLOOKUP($AC1349,LS_Coint_BD!$B$3:$AQ$1079,AF$2+1)</f>
        <v>0</v>
      </c>
      <c r="AG1349" s="89">
        <f>VLOOKUP($AC1349,LS_Coint_BD!$B$3:$AQ$1079,AG$2)*$AD1349+VLOOKUP($AC1349,LS_Coint_BD!$B$3:$AQ$1079,AG$2+1)</f>
        <v>0</v>
      </c>
      <c r="AH1349" s="89">
        <f>VLOOKUP($AC1349,LS_Coint_BD!$B$3:$AQ$1079,AH$2)*$AD1349+VLOOKUP($AC1349,LS_Coint_BD!$B$3:$AQ$1079,AH$2+1)</f>
        <v>0</v>
      </c>
      <c r="AI1349" s="89">
        <f>VLOOKUP($AC1349,LS_Coint_BD!$B$3:$AQ$1079,AI$2)*$AD1349+VLOOKUP($AC1349,LS_Coint_BD!$B$3:$AQ$1079,AI$2+1)</f>
        <v>0</v>
      </c>
      <c r="AJ1349" s="89">
        <f>VLOOKUP($AC1349,LS_Coint_BD!$B$3:$AQ$1079,AJ$2)*$AD1349+VLOOKUP($AC1349,LS_Coint_BD!$B$3:$AQ$1079,AJ$2+1)</f>
        <v>0</v>
      </c>
      <c r="AK1349" s="89">
        <f>VLOOKUP($AC1349,LS_Coint_BD!$B$3:$AQ$1079,AK$2)*$AD1349+VLOOKUP($AC1349,LS_Coint_BD!$B$3:$AQ$1079,AK$2+1)</f>
        <v>0</v>
      </c>
      <c r="AL1349" s="89">
        <f>VLOOKUP($AC1349,LS_Coint_BD!$B$3:$AQ$1079,AL$2)*$AD1349+VLOOKUP($AC1349,LS_Coint_BD!$B$3:$AQ$1079,AL$2+1)</f>
        <v>0</v>
      </c>
      <c r="AM1349" s="89">
        <f>VLOOKUP($AC1349,LS_Coint_BD!$B$3:$AQ$1079,AM$2)*$AD1349+VLOOKUP($AC1349,LS_Coint_BD!$B$3:$AQ$1079,AM$2+1)</f>
        <v>0</v>
      </c>
      <c r="AN1349" s="89">
        <f>VLOOKUP($AC1349,LS_Coint_BD!$B$3:$AQ$1079,AN$2)</f>
        <v>0</v>
      </c>
      <c r="AO1349" s="89">
        <f>VLOOKUP($AC1349,LS_Coint_BD!$B$3:$AQ$1079,AO$2)</f>
        <v>0</v>
      </c>
      <c r="AP1349" s="89">
        <f>VLOOKUP($AC1349,LS_Coint_BD!$B$3:$AQ$1079,AP$2)</f>
        <v>0</v>
      </c>
      <c r="AQ1349" s="89">
        <f>VLOOKUP($AC1349,LS_Coint_BD!$B$3:$AQ$1079,AQ$2)</f>
        <v>0</v>
      </c>
      <c r="AR1349" s="89">
        <f>VLOOKUP($AC1349,LS_Coint_BD!$B$3:$AQ$1079,AR$2)</f>
        <v>0</v>
      </c>
      <c r="AS1349" s="89">
        <f>VLOOKUP($AC1349,LS_Coint_BD!$B$3:$AQ$1079,AS$2)</f>
        <v>0</v>
      </c>
      <c r="AT1349" s="89">
        <f>VLOOKUP($AC1349,LS_Coint_BD!$B$3:$AQ$1079,AT$2)</f>
        <v>0</v>
      </c>
      <c r="AU1349" s="89">
        <f>VLOOKUP($AC1349,LS_Coint_BD!$B$3:$AQ$1079,AU$2)</f>
        <v>0</v>
      </c>
      <c r="AV1349" s="89">
        <f>VLOOKUP($AC1349,LS_Coint_BD!$B$3:$AQ$1079,AV$2)</f>
        <v>0</v>
      </c>
      <c r="AW1349" s="89">
        <f>VLOOKUP($AC1349,LS_Coint_BD!$B$3:$AQ$1079,AW$2)</f>
        <v>0</v>
      </c>
      <c r="AX1349" s="89">
        <f>VLOOKUP($AC1349,LS_Coint_BD!$B$3:$AQ$1079,AX$2)</f>
        <v>0</v>
      </c>
      <c r="AY1349" s="89">
        <f>VLOOKUP($AC1349,LS_Coint_BD!$B$3:$AQ$1079,AY$2)</f>
        <v>0</v>
      </c>
      <c r="AZ1349" s="89">
        <f>VLOOKUP($AC1349,LS_Coint_BD!$B$3:$AQ$1079,AZ$2)</f>
        <v>0</v>
      </c>
      <c r="BA1349" s="89">
        <f>VLOOKUP($AC1349,LS_Coint_BD!$B$3:$AQ$1079,BA$2)</f>
        <v>0</v>
      </c>
      <c r="BB1349" s="89">
        <f>VLOOKUP($AC1349,LS_Coint_BD!$B$3:$AQ$1079,BB$2)</f>
        <v>0</v>
      </c>
      <c r="BC1349" s="89">
        <f>VLOOKUP($AC1349,LS_Coint_BD!$B$3:$AQ$1079,BC$2)</f>
        <v>0</v>
      </c>
      <c r="BD1349" s="89">
        <f t="shared" si="963"/>
        <v>0</v>
      </c>
      <c r="BE1349" s="89">
        <f t="shared" si="964"/>
        <v>0</v>
      </c>
      <c r="BF1349" s="89">
        <f t="shared" si="965"/>
        <v>0</v>
      </c>
      <c r="BG1349" s="89">
        <f t="shared" si="966"/>
        <v>0</v>
      </c>
      <c r="BH1349" s="89">
        <f t="shared" si="967"/>
        <v>0</v>
      </c>
      <c r="BI1349" s="89">
        <f t="shared" si="968"/>
        <v>0</v>
      </c>
      <c r="BJ1349" s="89">
        <f t="shared" si="969"/>
        <v>0</v>
      </c>
      <c r="BK1349" s="89">
        <f t="shared" si="970"/>
        <v>0</v>
      </c>
      <c r="BL1349" s="89">
        <f t="shared" si="971"/>
        <v>0</v>
      </c>
      <c r="BM1349" s="89"/>
      <c r="BN1349" s="26" t="b">
        <f t="shared" si="972"/>
        <v>0</v>
      </c>
      <c r="BO1349" s="26" t="b">
        <f t="shared" si="973"/>
        <v>0</v>
      </c>
      <c r="BP1349" s="26" t="b">
        <f t="shared" si="974"/>
        <v>0</v>
      </c>
      <c r="BQ1349" s="26" t="b">
        <f t="shared" si="975"/>
        <v>0</v>
      </c>
      <c r="BR1349" s="26" t="b">
        <f t="shared" si="976"/>
        <v>0</v>
      </c>
      <c r="BS1349" s="26" t="b">
        <f t="shared" si="977"/>
        <v>0</v>
      </c>
      <c r="BT1349" s="26" t="b">
        <f t="shared" si="978"/>
        <v>0</v>
      </c>
      <c r="BU1349" s="26" t="b">
        <f t="shared" si="979"/>
        <v>0</v>
      </c>
    </row>
    <row r="1350" spans="2:73" ht="15" thickBot="1" x14ac:dyDescent="0.35">
      <c r="B1350" s="17">
        <f>VLOOKUP($AC1350,LS_Coint_BD!$B$3:$D$1079,2)</f>
        <v>0</v>
      </c>
      <c r="C1350" s="87">
        <f>VLOOKUP($AC1350,LS_Coint_BD!$B$3:$D$1079,3)</f>
        <v>0</v>
      </c>
      <c r="D1350" s="68">
        <f t="shared" si="939"/>
        <v>0</v>
      </c>
      <c r="E1350" s="65">
        <f t="shared" si="940"/>
        <v>0</v>
      </c>
      <c r="F1350" s="69">
        <f t="shared" si="941"/>
        <v>0</v>
      </c>
      <c r="G1350" s="68">
        <f t="shared" si="942"/>
        <v>0</v>
      </c>
      <c r="H1350" s="65">
        <f t="shared" si="943"/>
        <v>0</v>
      </c>
      <c r="I1350" s="69">
        <f t="shared" si="944"/>
        <v>0</v>
      </c>
      <c r="J1350" s="68">
        <f t="shared" si="945"/>
        <v>0</v>
      </c>
      <c r="K1350" s="65">
        <f t="shared" si="946"/>
        <v>0</v>
      </c>
      <c r="L1350" s="69">
        <f t="shared" si="947"/>
        <v>0</v>
      </c>
      <c r="M1350" s="68">
        <f t="shared" si="948"/>
        <v>0</v>
      </c>
      <c r="N1350" s="65">
        <f t="shared" si="949"/>
        <v>0</v>
      </c>
      <c r="O1350" s="69">
        <f t="shared" si="950"/>
        <v>0</v>
      </c>
      <c r="P1350" s="68">
        <f t="shared" si="951"/>
        <v>0</v>
      </c>
      <c r="Q1350" s="65">
        <f t="shared" si="952"/>
        <v>0</v>
      </c>
      <c r="R1350" s="69">
        <f t="shared" si="953"/>
        <v>0</v>
      </c>
      <c r="S1350" s="68">
        <f t="shared" si="954"/>
        <v>0</v>
      </c>
      <c r="T1350" s="65">
        <f t="shared" si="955"/>
        <v>0</v>
      </c>
      <c r="U1350" s="69">
        <f t="shared" si="956"/>
        <v>0</v>
      </c>
      <c r="V1350" s="68">
        <f t="shared" si="957"/>
        <v>0</v>
      </c>
      <c r="W1350" s="65">
        <f t="shared" si="958"/>
        <v>0</v>
      </c>
      <c r="X1350" s="69">
        <f t="shared" si="959"/>
        <v>0</v>
      </c>
      <c r="Y1350" s="68">
        <f t="shared" si="960"/>
        <v>0</v>
      </c>
      <c r="Z1350" s="65">
        <f t="shared" si="961"/>
        <v>0</v>
      </c>
      <c r="AA1350" s="69">
        <f t="shared" si="962"/>
        <v>0</v>
      </c>
      <c r="AB1350" s="98">
        <f>SUMIF(BN1350:BU1350,"VERDADEIRO",BN$3:$BU1349)</f>
        <v>0</v>
      </c>
      <c r="AC1350" s="97">
        <f t="shared" ref="AC1350:AC1413" si="980">AC1349+1</f>
        <v>1347</v>
      </c>
      <c r="AD1350" s="89">
        <f>RTD("tryd.rtdserver",,"COT",B1350,"ULT")</f>
        <v>0</v>
      </c>
      <c r="AE1350" s="89">
        <f>RTD("tryd.rtdserver",,"COT",C1350,"ULT")</f>
        <v>0</v>
      </c>
      <c r="AF1350" s="89">
        <f>VLOOKUP($AC1350,LS_Coint_BD!$B$3:$AQ$1079,AF$2)*$AD1350+VLOOKUP($AC1350,LS_Coint_BD!$B$3:$AQ$1079,AF$2+1)</f>
        <v>0</v>
      </c>
      <c r="AG1350" s="89">
        <f>VLOOKUP($AC1350,LS_Coint_BD!$B$3:$AQ$1079,AG$2)*$AD1350+VLOOKUP($AC1350,LS_Coint_BD!$B$3:$AQ$1079,AG$2+1)</f>
        <v>0</v>
      </c>
      <c r="AH1350" s="89">
        <f>VLOOKUP($AC1350,LS_Coint_BD!$B$3:$AQ$1079,AH$2)*$AD1350+VLOOKUP($AC1350,LS_Coint_BD!$B$3:$AQ$1079,AH$2+1)</f>
        <v>0</v>
      </c>
      <c r="AI1350" s="89">
        <f>VLOOKUP($AC1350,LS_Coint_BD!$B$3:$AQ$1079,AI$2)*$AD1350+VLOOKUP($AC1350,LS_Coint_BD!$B$3:$AQ$1079,AI$2+1)</f>
        <v>0</v>
      </c>
      <c r="AJ1350" s="89">
        <f>VLOOKUP($AC1350,LS_Coint_BD!$B$3:$AQ$1079,AJ$2)*$AD1350+VLOOKUP($AC1350,LS_Coint_BD!$B$3:$AQ$1079,AJ$2+1)</f>
        <v>0</v>
      </c>
      <c r="AK1350" s="89">
        <f>VLOOKUP($AC1350,LS_Coint_BD!$B$3:$AQ$1079,AK$2)*$AD1350+VLOOKUP($AC1350,LS_Coint_BD!$B$3:$AQ$1079,AK$2+1)</f>
        <v>0</v>
      </c>
      <c r="AL1350" s="89">
        <f>VLOOKUP($AC1350,LS_Coint_BD!$B$3:$AQ$1079,AL$2)*$AD1350+VLOOKUP($AC1350,LS_Coint_BD!$B$3:$AQ$1079,AL$2+1)</f>
        <v>0</v>
      </c>
      <c r="AM1350" s="89">
        <f>VLOOKUP($AC1350,LS_Coint_BD!$B$3:$AQ$1079,AM$2)*$AD1350+VLOOKUP($AC1350,LS_Coint_BD!$B$3:$AQ$1079,AM$2+1)</f>
        <v>0</v>
      </c>
      <c r="AN1350" s="89">
        <f>VLOOKUP($AC1350,LS_Coint_BD!$B$3:$AQ$1079,AN$2)</f>
        <v>0</v>
      </c>
      <c r="AO1350" s="89">
        <f>VLOOKUP($AC1350,LS_Coint_BD!$B$3:$AQ$1079,AO$2)</f>
        <v>0</v>
      </c>
      <c r="AP1350" s="89">
        <f>VLOOKUP($AC1350,LS_Coint_BD!$B$3:$AQ$1079,AP$2)</f>
        <v>0</v>
      </c>
      <c r="AQ1350" s="89">
        <f>VLOOKUP($AC1350,LS_Coint_BD!$B$3:$AQ$1079,AQ$2)</f>
        <v>0</v>
      </c>
      <c r="AR1350" s="89">
        <f>VLOOKUP($AC1350,LS_Coint_BD!$B$3:$AQ$1079,AR$2)</f>
        <v>0</v>
      </c>
      <c r="AS1350" s="89">
        <f>VLOOKUP($AC1350,LS_Coint_BD!$B$3:$AQ$1079,AS$2)</f>
        <v>0</v>
      </c>
      <c r="AT1350" s="89">
        <f>VLOOKUP($AC1350,LS_Coint_BD!$B$3:$AQ$1079,AT$2)</f>
        <v>0</v>
      </c>
      <c r="AU1350" s="89">
        <f>VLOOKUP($AC1350,LS_Coint_BD!$B$3:$AQ$1079,AU$2)</f>
        <v>0</v>
      </c>
      <c r="AV1350" s="89">
        <f>VLOOKUP($AC1350,LS_Coint_BD!$B$3:$AQ$1079,AV$2)</f>
        <v>0</v>
      </c>
      <c r="AW1350" s="89">
        <f>VLOOKUP($AC1350,LS_Coint_BD!$B$3:$AQ$1079,AW$2)</f>
        <v>0</v>
      </c>
      <c r="AX1350" s="89">
        <f>VLOOKUP($AC1350,LS_Coint_BD!$B$3:$AQ$1079,AX$2)</f>
        <v>0</v>
      </c>
      <c r="AY1350" s="89">
        <f>VLOOKUP($AC1350,LS_Coint_BD!$B$3:$AQ$1079,AY$2)</f>
        <v>0</v>
      </c>
      <c r="AZ1350" s="89">
        <f>VLOOKUP($AC1350,LS_Coint_BD!$B$3:$AQ$1079,AZ$2)</f>
        <v>0</v>
      </c>
      <c r="BA1350" s="89">
        <f>VLOOKUP($AC1350,LS_Coint_BD!$B$3:$AQ$1079,BA$2)</f>
        <v>0</v>
      </c>
      <c r="BB1350" s="89">
        <f>VLOOKUP($AC1350,LS_Coint_BD!$B$3:$AQ$1079,BB$2)</f>
        <v>0</v>
      </c>
      <c r="BC1350" s="89">
        <f>VLOOKUP($AC1350,LS_Coint_BD!$B$3:$AQ$1079,BC$2)</f>
        <v>0</v>
      </c>
      <c r="BD1350" s="89">
        <f t="shared" si="963"/>
        <v>0</v>
      </c>
      <c r="BE1350" s="89">
        <f t="shared" si="964"/>
        <v>0</v>
      </c>
      <c r="BF1350" s="89">
        <f t="shared" si="965"/>
        <v>0</v>
      </c>
      <c r="BG1350" s="89">
        <f t="shared" si="966"/>
        <v>0</v>
      </c>
      <c r="BH1350" s="89">
        <f t="shared" si="967"/>
        <v>0</v>
      </c>
      <c r="BI1350" s="89">
        <f t="shared" si="968"/>
        <v>0</v>
      </c>
      <c r="BJ1350" s="89">
        <f t="shared" si="969"/>
        <v>0</v>
      </c>
      <c r="BK1350" s="89">
        <f t="shared" si="970"/>
        <v>0</v>
      </c>
      <c r="BL1350" s="89">
        <f t="shared" si="971"/>
        <v>0</v>
      </c>
      <c r="BM1350" s="89"/>
      <c r="BN1350" s="26" t="b">
        <f t="shared" si="972"/>
        <v>0</v>
      </c>
      <c r="BO1350" s="26" t="b">
        <f t="shared" si="973"/>
        <v>0</v>
      </c>
      <c r="BP1350" s="26" t="b">
        <f t="shared" si="974"/>
        <v>0</v>
      </c>
      <c r="BQ1350" s="26" t="b">
        <f t="shared" si="975"/>
        <v>0</v>
      </c>
      <c r="BR1350" s="26" t="b">
        <f t="shared" si="976"/>
        <v>0</v>
      </c>
      <c r="BS1350" s="26" t="b">
        <f t="shared" si="977"/>
        <v>0</v>
      </c>
      <c r="BT1350" s="26" t="b">
        <f t="shared" si="978"/>
        <v>0</v>
      </c>
      <c r="BU1350" s="26" t="b">
        <f t="shared" si="979"/>
        <v>0</v>
      </c>
    </row>
    <row r="1351" spans="2:73" ht="15" thickBot="1" x14ac:dyDescent="0.35">
      <c r="B1351" s="17">
        <f>VLOOKUP($AC1351,LS_Coint_BD!$B$3:$D$1079,2)</f>
        <v>0</v>
      </c>
      <c r="C1351" s="87">
        <f>VLOOKUP($AC1351,LS_Coint_BD!$B$3:$D$1079,3)</f>
        <v>0</v>
      </c>
      <c r="D1351" s="68">
        <f t="shared" si="939"/>
        <v>0</v>
      </c>
      <c r="E1351" s="65">
        <f t="shared" si="940"/>
        <v>0</v>
      </c>
      <c r="F1351" s="69">
        <f t="shared" si="941"/>
        <v>0</v>
      </c>
      <c r="G1351" s="68">
        <f t="shared" si="942"/>
        <v>0</v>
      </c>
      <c r="H1351" s="65">
        <f t="shared" si="943"/>
        <v>0</v>
      </c>
      <c r="I1351" s="69">
        <f t="shared" si="944"/>
        <v>0</v>
      </c>
      <c r="J1351" s="68">
        <f t="shared" si="945"/>
        <v>0</v>
      </c>
      <c r="K1351" s="65">
        <f t="shared" si="946"/>
        <v>0</v>
      </c>
      <c r="L1351" s="69">
        <f t="shared" si="947"/>
        <v>0</v>
      </c>
      <c r="M1351" s="68">
        <f t="shared" si="948"/>
        <v>0</v>
      </c>
      <c r="N1351" s="65">
        <f t="shared" si="949"/>
        <v>0</v>
      </c>
      <c r="O1351" s="69">
        <f t="shared" si="950"/>
        <v>0</v>
      </c>
      <c r="P1351" s="68">
        <f t="shared" si="951"/>
        <v>0</v>
      </c>
      <c r="Q1351" s="65">
        <f t="shared" si="952"/>
        <v>0</v>
      </c>
      <c r="R1351" s="69">
        <f t="shared" si="953"/>
        <v>0</v>
      </c>
      <c r="S1351" s="68">
        <f t="shared" si="954"/>
        <v>0</v>
      </c>
      <c r="T1351" s="65">
        <f t="shared" si="955"/>
        <v>0</v>
      </c>
      <c r="U1351" s="69">
        <f t="shared" si="956"/>
        <v>0</v>
      </c>
      <c r="V1351" s="68">
        <f t="shared" si="957"/>
        <v>0</v>
      </c>
      <c r="W1351" s="65">
        <f t="shared" si="958"/>
        <v>0</v>
      </c>
      <c r="X1351" s="69">
        <f t="shared" si="959"/>
        <v>0</v>
      </c>
      <c r="Y1351" s="68">
        <f t="shared" si="960"/>
        <v>0</v>
      </c>
      <c r="Z1351" s="65">
        <f t="shared" si="961"/>
        <v>0</v>
      </c>
      <c r="AA1351" s="69">
        <f t="shared" si="962"/>
        <v>0</v>
      </c>
      <c r="AB1351" s="98">
        <f>SUMIF(BN1351:BU1351,"VERDADEIRO",BN$3:$BU1350)</f>
        <v>0</v>
      </c>
      <c r="AC1351" s="97">
        <f t="shared" si="980"/>
        <v>1348</v>
      </c>
      <c r="AD1351" s="89">
        <f>RTD("tryd.rtdserver",,"COT",B1351,"ULT")</f>
        <v>0</v>
      </c>
      <c r="AE1351" s="89">
        <f>RTD("tryd.rtdserver",,"COT",C1351,"ULT")</f>
        <v>0</v>
      </c>
      <c r="AF1351" s="89">
        <f>VLOOKUP($AC1351,LS_Coint_BD!$B$3:$AQ$1079,AF$2)*$AD1351+VLOOKUP($AC1351,LS_Coint_BD!$B$3:$AQ$1079,AF$2+1)</f>
        <v>0</v>
      </c>
      <c r="AG1351" s="89">
        <f>VLOOKUP($AC1351,LS_Coint_BD!$B$3:$AQ$1079,AG$2)*$AD1351+VLOOKUP($AC1351,LS_Coint_BD!$B$3:$AQ$1079,AG$2+1)</f>
        <v>0</v>
      </c>
      <c r="AH1351" s="89">
        <f>VLOOKUP($AC1351,LS_Coint_BD!$B$3:$AQ$1079,AH$2)*$AD1351+VLOOKUP($AC1351,LS_Coint_BD!$B$3:$AQ$1079,AH$2+1)</f>
        <v>0</v>
      </c>
      <c r="AI1351" s="89">
        <f>VLOOKUP($AC1351,LS_Coint_BD!$B$3:$AQ$1079,AI$2)*$AD1351+VLOOKUP($AC1351,LS_Coint_BD!$B$3:$AQ$1079,AI$2+1)</f>
        <v>0</v>
      </c>
      <c r="AJ1351" s="89">
        <f>VLOOKUP($AC1351,LS_Coint_BD!$B$3:$AQ$1079,AJ$2)*$AD1351+VLOOKUP($AC1351,LS_Coint_BD!$B$3:$AQ$1079,AJ$2+1)</f>
        <v>0</v>
      </c>
      <c r="AK1351" s="89">
        <f>VLOOKUP($AC1351,LS_Coint_BD!$B$3:$AQ$1079,AK$2)*$AD1351+VLOOKUP($AC1351,LS_Coint_BD!$B$3:$AQ$1079,AK$2+1)</f>
        <v>0</v>
      </c>
      <c r="AL1351" s="89">
        <f>VLOOKUP($AC1351,LS_Coint_BD!$B$3:$AQ$1079,AL$2)*$AD1351+VLOOKUP($AC1351,LS_Coint_BD!$B$3:$AQ$1079,AL$2+1)</f>
        <v>0</v>
      </c>
      <c r="AM1351" s="89">
        <f>VLOOKUP($AC1351,LS_Coint_BD!$B$3:$AQ$1079,AM$2)*$AD1351+VLOOKUP($AC1351,LS_Coint_BD!$B$3:$AQ$1079,AM$2+1)</f>
        <v>0</v>
      </c>
      <c r="AN1351" s="89">
        <f>VLOOKUP($AC1351,LS_Coint_BD!$B$3:$AQ$1079,AN$2)</f>
        <v>0</v>
      </c>
      <c r="AO1351" s="89">
        <f>VLOOKUP($AC1351,LS_Coint_BD!$B$3:$AQ$1079,AO$2)</f>
        <v>0</v>
      </c>
      <c r="AP1351" s="89">
        <f>VLOOKUP($AC1351,LS_Coint_BD!$B$3:$AQ$1079,AP$2)</f>
        <v>0</v>
      </c>
      <c r="AQ1351" s="89">
        <f>VLOOKUP($AC1351,LS_Coint_BD!$B$3:$AQ$1079,AQ$2)</f>
        <v>0</v>
      </c>
      <c r="AR1351" s="89">
        <f>VLOOKUP($AC1351,LS_Coint_BD!$B$3:$AQ$1079,AR$2)</f>
        <v>0</v>
      </c>
      <c r="AS1351" s="89">
        <f>VLOOKUP($AC1351,LS_Coint_BD!$B$3:$AQ$1079,AS$2)</f>
        <v>0</v>
      </c>
      <c r="AT1351" s="89">
        <f>VLOOKUP($AC1351,LS_Coint_BD!$B$3:$AQ$1079,AT$2)</f>
        <v>0</v>
      </c>
      <c r="AU1351" s="89">
        <f>VLOOKUP($AC1351,LS_Coint_BD!$B$3:$AQ$1079,AU$2)</f>
        <v>0</v>
      </c>
      <c r="AV1351" s="89">
        <f>VLOOKUP($AC1351,LS_Coint_BD!$B$3:$AQ$1079,AV$2)</f>
        <v>0</v>
      </c>
      <c r="AW1351" s="89">
        <f>VLOOKUP($AC1351,LS_Coint_BD!$B$3:$AQ$1079,AW$2)</f>
        <v>0</v>
      </c>
      <c r="AX1351" s="89">
        <f>VLOOKUP($AC1351,LS_Coint_BD!$B$3:$AQ$1079,AX$2)</f>
        <v>0</v>
      </c>
      <c r="AY1351" s="89">
        <f>VLOOKUP($AC1351,LS_Coint_BD!$B$3:$AQ$1079,AY$2)</f>
        <v>0</v>
      </c>
      <c r="AZ1351" s="89">
        <f>VLOOKUP($AC1351,LS_Coint_BD!$B$3:$AQ$1079,AZ$2)</f>
        <v>0</v>
      </c>
      <c r="BA1351" s="89">
        <f>VLOOKUP($AC1351,LS_Coint_BD!$B$3:$AQ$1079,BA$2)</f>
        <v>0</v>
      </c>
      <c r="BB1351" s="89">
        <f>VLOOKUP($AC1351,LS_Coint_BD!$B$3:$AQ$1079,BB$2)</f>
        <v>0</v>
      </c>
      <c r="BC1351" s="89">
        <f>VLOOKUP($AC1351,LS_Coint_BD!$B$3:$AQ$1079,BC$2)</f>
        <v>0</v>
      </c>
      <c r="BD1351" s="89">
        <f t="shared" si="963"/>
        <v>0</v>
      </c>
      <c r="BE1351" s="89">
        <f t="shared" si="964"/>
        <v>0</v>
      </c>
      <c r="BF1351" s="89">
        <f t="shared" si="965"/>
        <v>0</v>
      </c>
      <c r="BG1351" s="89">
        <f t="shared" si="966"/>
        <v>0</v>
      </c>
      <c r="BH1351" s="89">
        <f t="shared" si="967"/>
        <v>0</v>
      </c>
      <c r="BI1351" s="89">
        <f t="shared" si="968"/>
        <v>0</v>
      </c>
      <c r="BJ1351" s="89">
        <f t="shared" si="969"/>
        <v>0</v>
      </c>
      <c r="BK1351" s="89">
        <f t="shared" si="970"/>
        <v>0</v>
      </c>
      <c r="BL1351" s="89">
        <f t="shared" si="971"/>
        <v>0</v>
      </c>
      <c r="BM1351" s="89"/>
      <c r="BN1351" s="26" t="b">
        <f t="shared" si="972"/>
        <v>0</v>
      </c>
      <c r="BO1351" s="26" t="b">
        <f t="shared" si="973"/>
        <v>0</v>
      </c>
      <c r="BP1351" s="26" t="b">
        <f t="shared" si="974"/>
        <v>0</v>
      </c>
      <c r="BQ1351" s="26" t="b">
        <f t="shared" si="975"/>
        <v>0</v>
      </c>
      <c r="BR1351" s="26" t="b">
        <f t="shared" si="976"/>
        <v>0</v>
      </c>
      <c r="BS1351" s="26" t="b">
        <f t="shared" si="977"/>
        <v>0</v>
      </c>
      <c r="BT1351" s="26" t="b">
        <f t="shared" si="978"/>
        <v>0</v>
      </c>
      <c r="BU1351" s="26" t="b">
        <f t="shared" si="979"/>
        <v>0</v>
      </c>
    </row>
    <row r="1352" spans="2:73" ht="15" thickBot="1" x14ac:dyDescent="0.35">
      <c r="B1352" s="17">
        <f>VLOOKUP($AC1352,LS_Coint_BD!$B$3:$D$1079,2)</f>
        <v>0</v>
      </c>
      <c r="C1352" s="87">
        <f>VLOOKUP($AC1352,LS_Coint_BD!$B$3:$D$1079,3)</f>
        <v>0</v>
      </c>
      <c r="D1352" s="68">
        <f t="shared" si="939"/>
        <v>0</v>
      </c>
      <c r="E1352" s="65">
        <f t="shared" si="940"/>
        <v>0</v>
      </c>
      <c r="F1352" s="69">
        <f t="shared" si="941"/>
        <v>0</v>
      </c>
      <c r="G1352" s="68">
        <f t="shared" si="942"/>
        <v>0</v>
      </c>
      <c r="H1352" s="65">
        <f t="shared" si="943"/>
        <v>0</v>
      </c>
      <c r="I1352" s="69">
        <f t="shared" si="944"/>
        <v>0</v>
      </c>
      <c r="J1352" s="68">
        <f t="shared" si="945"/>
        <v>0</v>
      </c>
      <c r="K1352" s="65">
        <f t="shared" si="946"/>
        <v>0</v>
      </c>
      <c r="L1352" s="69">
        <f t="shared" si="947"/>
        <v>0</v>
      </c>
      <c r="M1352" s="68">
        <f t="shared" si="948"/>
        <v>0</v>
      </c>
      <c r="N1352" s="65">
        <f t="shared" si="949"/>
        <v>0</v>
      </c>
      <c r="O1352" s="69">
        <f t="shared" si="950"/>
        <v>0</v>
      </c>
      <c r="P1352" s="68">
        <f t="shared" si="951"/>
        <v>0</v>
      </c>
      <c r="Q1352" s="65">
        <f t="shared" si="952"/>
        <v>0</v>
      </c>
      <c r="R1352" s="69">
        <f t="shared" si="953"/>
        <v>0</v>
      </c>
      <c r="S1352" s="68">
        <f t="shared" si="954"/>
        <v>0</v>
      </c>
      <c r="T1352" s="65">
        <f t="shared" si="955"/>
        <v>0</v>
      </c>
      <c r="U1352" s="69">
        <f t="shared" si="956"/>
        <v>0</v>
      </c>
      <c r="V1352" s="68">
        <f t="shared" si="957"/>
        <v>0</v>
      </c>
      <c r="W1352" s="65">
        <f t="shared" si="958"/>
        <v>0</v>
      </c>
      <c r="X1352" s="69">
        <f t="shared" si="959"/>
        <v>0</v>
      </c>
      <c r="Y1352" s="68">
        <f t="shared" si="960"/>
        <v>0</v>
      </c>
      <c r="Z1352" s="65">
        <f t="shared" si="961"/>
        <v>0</v>
      </c>
      <c r="AA1352" s="69">
        <f t="shared" si="962"/>
        <v>0</v>
      </c>
      <c r="AB1352" s="98">
        <f>SUMIF(BN1352:BU1352,"VERDADEIRO",BN$3:$BU1351)</f>
        <v>0</v>
      </c>
      <c r="AC1352" s="97">
        <f t="shared" si="980"/>
        <v>1349</v>
      </c>
      <c r="AD1352" s="89">
        <f>RTD("tryd.rtdserver",,"COT",B1352,"ULT")</f>
        <v>0</v>
      </c>
      <c r="AE1352" s="89">
        <f>RTD("tryd.rtdserver",,"COT",C1352,"ULT")</f>
        <v>0</v>
      </c>
      <c r="AF1352" s="89">
        <f>VLOOKUP($AC1352,LS_Coint_BD!$B$3:$AQ$1079,AF$2)*$AD1352+VLOOKUP($AC1352,LS_Coint_BD!$B$3:$AQ$1079,AF$2+1)</f>
        <v>0</v>
      </c>
      <c r="AG1352" s="89">
        <f>VLOOKUP($AC1352,LS_Coint_BD!$B$3:$AQ$1079,AG$2)*$AD1352+VLOOKUP($AC1352,LS_Coint_BD!$B$3:$AQ$1079,AG$2+1)</f>
        <v>0</v>
      </c>
      <c r="AH1352" s="89">
        <f>VLOOKUP($AC1352,LS_Coint_BD!$B$3:$AQ$1079,AH$2)*$AD1352+VLOOKUP($AC1352,LS_Coint_BD!$B$3:$AQ$1079,AH$2+1)</f>
        <v>0</v>
      </c>
      <c r="AI1352" s="89">
        <f>VLOOKUP($AC1352,LS_Coint_BD!$B$3:$AQ$1079,AI$2)*$AD1352+VLOOKUP($AC1352,LS_Coint_BD!$B$3:$AQ$1079,AI$2+1)</f>
        <v>0</v>
      </c>
      <c r="AJ1352" s="89">
        <f>VLOOKUP($AC1352,LS_Coint_BD!$B$3:$AQ$1079,AJ$2)*$AD1352+VLOOKUP($AC1352,LS_Coint_BD!$B$3:$AQ$1079,AJ$2+1)</f>
        <v>0</v>
      </c>
      <c r="AK1352" s="89">
        <f>VLOOKUP($AC1352,LS_Coint_BD!$B$3:$AQ$1079,AK$2)*$AD1352+VLOOKUP($AC1352,LS_Coint_BD!$B$3:$AQ$1079,AK$2+1)</f>
        <v>0</v>
      </c>
      <c r="AL1352" s="89">
        <f>VLOOKUP($AC1352,LS_Coint_BD!$B$3:$AQ$1079,AL$2)*$AD1352+VLOOKUP($AC1352,LS_Coint_BD!$B$3:$AQ$1079,AL$2+1)</f>
        <v>0</v>
      </c>
      <c r="AM1352" s="89">
        <f>VLOOKUP($AC1352,LS_Coint_BD!$B$3:$AQ$1079,AM$2)*$AD1352+VLOOKUP($AC1352,LS_Coint_BD!$B$3:$AQ$1079,AM$2+1)</f>
        <v>0</v>
      </c>
      <c r="AN1352" s="89">
        <f>VLOOKUP($AC1352,LS_Coint_BD!$B$3:$AQ$1079,AN$2)</f>
        <v>0</v>
      </c>
      <c r="AO1352" s="89">
        <f>VLOOKUP($AC1352,LS_Coint_BD!$B$3:$AQ$1079,AO$2)</f>
        <v>0</v>
      </c>
      <c r="AP1352" s="89">
        <f>VLOOKUP($AC1352,LS_Coint_BD!$B$3:$AQ$1079,AP$2)</f>
        <v>0</v>
      </c>
      <c r="AQ1352" s="89">
        <f>VLOOKUP($AC1352,LS_Coint_BD!$B$3:$AQ$1079,AQ$2)</f>
        <v>0</v>
      </c>
      <c r="AR1352" s="89">
        <f>VLOOKUP($AC1352,LS_Coint_BD!$B$3:$AQ$1079,AR$2)</f>
        <v>0</v>
      </c>
      <c r="AS1352" s="89">
        <f>VLOOKUP($AC1352,LS_Coint_BD!$B$3:$AQ$1079,AS$2)</f>
        <v>0</v>
      </c>
      <c r="AT1352" s="89">
        <f>VLOOKUP($AC1352,LS_Coint_BD!$B$3:$AQ$1079,AT$2)</f>
        <v>0</v>
      </c>
      <c r="AU1352" s="89">
        <f>VLOOKUP($AC1352,LS_Coint_BD!$B$3:$AQ$1079,AU$2)</f>
        <v>0</v>
      </c>
      <c r="AV1352" s="89">
        <f>VLOOKUP($AC1352,LS_Coint_BD!$B$3:$AQ$1079,AV$2)</f>
        <v>0</v>
      </c>
      <c r="AW1352" s="89">
        <f>VLOOKUP($AC1352,LS_Coint_BD!$B$3:$AQ$1079,AW$2)</f>
        <v>0</v>
      </c>
      <c r="AX1352" s="89">
        <f>VLOOKUP($AC1352,LS_Coint_BD!$B$3:$AQ$1079,AX$2)</f>
        <v>0</v>
      </c>
      <c r="AY1352" s="89">
        <f>VLOOKUP($AC1352,LS_Coint_BD!$B$3:$AQ$1079,AY$2)</f>
        <v>0</v>
      </c>
      <c r="AZ1352" s="89">
        <f>VLOOKUP($AC1352,LS_Coint_BD!$B$3:$AQ$1079,AZ$2)</f>
        <v>0</v>
      </c>
      <c r="BA1352" s="89">
        <f>VLOOKUP($AC1352,LS_Coint_BD!$B$3:$AQ$1079,BA$2)</f>
        <v>0</v>
      </c>
      <c r="BB1352" s="89">
        <f>VLOOKUP($AC1352,LS_Coint_BD!$B$3:$AQ$1079,BB$2)</f>
        <v>0</v>
      </c>
      <c r="BC1352" s="89">
        <f>VLOOKUP($AC1352,LS_Coint_BD!$B$3:$AQ$1079,BC$2)</f>
        <v>0</v>
      </c>
      <c r="BD1352" s="89">
        <f t="shared" si="963"/>
        <v>0</v>
      </c>
      <c r="BE1352" s="89">
        <f t="shared" si="964"/>
        <v>0</v>
      </c>
      <c r="BF1352" s="89">
        <f t="shared" si="965"/>
        <v>0</v>
      </c>
      <c r="BG1352" s="89">
        <f t="shared" si="966"/>
        <v>0</v>
      </c>
      <c r="BH1352" s="89">
        <f t="shared" si="967"/>
        <v>0</v>
      </c>
      <c r="BI1352" s="89">
        <f t="shared" si="968"/>
        <v>0</v>
      </c>
      <c r="BJ1352" s="89">
        <f t="shared" si="969"/>
        <v>0</v>
      </c>
      <c r="BK1352" s="89">
        <f t="shared" si="970"/>
        <v>0</v>
      </c>
      <c r="BL1352" s="89">
        <f t="shared" si="971"/>
        <v>0</v>
      </c>
      <c r="BM1352" s="89"/>
      <c r="BN1352" s="26" t="b">
        <f t="shared" si="972"/>
        <v>0</v>
      </c>
      <c r="BO1352" s="26" t="b">
        <f t="shared" si="973"/>
        <v>0</v>
      </c>
      <c r="BP1352" s="26" t="b">
        <f t="shared" si="974"/>
        <v>0</v>
      </c>
      <c r="BQ1352" s="26" t="b">
        <f t="shared" si="975"/>
        <v>0</v>
      </c>
      <c r="BR1352" s="26" t="b">
        <f t="shared" si="976"/>
        <v>0</v>
      </c>
      <c r="BS1352" s="26" t="b">
        <f t="shared" si="977"/>
        <v>0</v>
      </c>
      <c r="BT1352" s="26" t="b">
        <f t="shared" si="978"/>
        <v>0</v>
      </c>
      <c r="BU1352" s="26" t="b">
        <f t="shared" si="979"/>
        <v>0</v>
      </c>
    </row>
    <row r="1353" spans="2:73" ht="15" thickBot="1" x14ac:dyDescent="0.35">
      <c r="B1353" s="17">
        <f>VLOOKUP($AC1353,LS_Coint_BD!$B$3:$D$1079,2)</f>
        <v>0</v>
      </c>
      <c r="C1353" s="87">
        <f>VLOOKUP($AC1353,LS_Coint_BD!$B$3:$D$1079,3)</f>
        <v>0</v>
      </c>
      <c r="D1353" s="68">
        <f t="shared" si="939"/>
        <v>0</v>
      </c>
      <c r="E1353" s="65">
        <f t="shared" si="940"/>
        <v>0</v>
      </c>
      <c r="F1353" s="69">
        <f t="shared" si="941"/>
        <v>0</v>
      </c>
      <c r="G1353" s="68">
        <f t="shared" si="942"/>
        <v>0</v>
      </c>
      <c r="H1353" s="65">
        <f t="shared" si="943"/>
        <v>0</v>
      </c>
      <c r="I1353" s="69">
        <f t="shared" si="944"/>
        <v>0</v>
      </c>
      <c r="J1353" s="68">
        <f t="shared" si="945"/>
        <v>0</v>
      </c>
      <c r="K1353" s="65">
        <f t="shared" si="946"/>
        <v>0</v>
      </c>
      <c r="L1353" s="69">
        <f t="shared" si="947"/>
        <v>0</v>
      </c>
      <c r="M1353" s="68">
        <f t="shared" si="948"/>
        <v>0</v>
      </c>
      <c r="N1353" s="65">
        <f t="shared" si="949"/>
        <v>0</v>
      </c>
      <c r="O1353" s="69">
        <f t="shared" si="950"/>
        <v>0</v>
      </c>
      <c r="P1353" s="68">
        <f t="shared" si="951"/>
        <v>0</v>
      </c>
      <c r="Q1353" s="65">
        <f t="shared" si="952"/>
        <v>0</v>
      </c>
      <c r="R1353" s="69">
        <f t="shared" si="953"/>
        <v>0</v>
      </c>
      <c r="S1353" s="68">
        <f t="shared" si="954"/>
        <v>0</v>
      </c>
      <c r="T1353" s="65">
        <f t="shared" si="955"/>
        <v>0</v>
      </c>
      <c r="U1353" s="69">
        <f t="shared" si="956"/>
        <v>0</v>
      </c>
      <c r="V1353" s="68">
        <f t="shared" si="957"/>
        <v>0</v>
      </c>
      <c r="W1353" s="65">
        <f t="shared" si="958"/>
        <v>0</v>
      </c>
      <c r="X1353" s="69">
        <f t="shared" si="959"/>
        <v>0</v>
      </c>
      <c r="Y1353" s="68">
        <f t="shared" si="960"/>
        <v>0</v>
      </c>
      <c r="Z1353" s="65">
        <f t="shared" si="961"/>
        <v>0</v>
      </c>
      <c r="AA1353" s="69">
        <f t="shared" si="962"/>
        <v>0</v>
      </c>
      <c r="AB1353" s="98">
        <f>SUMIF(BN1353:BU1353,"VERDADEIRO",BN$3:$BU1352)</f>
        <v>0</v>
      </c>
      <c r="AC1353" s="97">
        <f t="shared" si="980"/>
        <v>1350</v>
      </c>
      <c r="AD1353" s="89">
        <f>RTD("tryd.rtdserver",,"COT",B1353,"ULT")</f>
        <v>0</v>
      </c>
      <c r="AE1353" s="89">
        <f>RTD("tryd.rtdserver",,"COT",C1353,"ULT")</f>
        <v>0</v>
      </c>
      <c r="AF1353" s="89">
        <f>VLOOKUP($AC1353,LS_Coint_BD!$B$3:$AQ$1079,AF$2)*$AD1353+VLOOKUP($AC1353,LS_Coint_BD!$B$3:$AQ$1079,AF$2+1)</f>
        <v>0</v>
      </c>
      <c r="AG1353" s="89">
        <f>VLOOKUP($AC1353,LS_Coint_BD!$B$3:$AQ$1079,AG$2)*$AD1353+VLOOKUP($AC1353,LS_Coint_BD!$B$3:$AQ$1079,AG$2+1)</f>
        <v>0</v>
      </c>
      <c r="AH1353" s="89">
        <f>VLOOKUP($AC1353,LS_Coint_BD!$B$3:$AQ$1079,AH$2)*$AD1353+VLOOKUP($AC1353,LS_Coint_BD!$B$3:$AQ$1079,AH$2+1)</f>
        <v>0</v>
      </c>
      <c r="AI1353" s="89">
        <f>VLOOKUP($AC1353,LS_Coint_BD!$B$3:$AQ$1079,AI$2)*$AD1353+VLOOKUP($AC1353,LS_Coint_BD!$B$3:$AQ$1079,AI$2+1)</f>
        <v>0</v>
      </c>
      <c r="AJ1353" s="89">
        <f>VLOOKUP($AC1353,LS_Coint_BD!$B$3:$AQ$1079,AJ$2)*$AD1353+VLOOKUP($AC1353,LS_Coint_BD!$B$3:$AQ$1079,AJ$2+1)</f>
        <v>0</v>
      </c>
      <c r="AK1353" s="89">
        <f>VLOOKUP($AC1353,LS_Coint_BD!$B$3:$AQ$1079,AK$2)*$AD1353+VLOOKUP($AC1353,LS_Coint_BD!$B$3:$AQ$1079,AK$2+1)</f>
        <v>0</v>
      </c>
      <c r="AL1353" s="89">
        <f>VLOOKUP($AC1353,LS_Coint_BD!$B$3:$AQ$1079,AL$2)*$AD1353+VLOOKUP($AC1353,LS_Coint_BD!$B$3:$AQ$1079,AL$2+1)</f>
        <v>0</v>
      </c>
      <c r="AM1353" s="89">
        <f>VLOOKUP($AC1353,LS_Coint_BD!$B$3:$AQ$1079,AM$2)*$AD1353+VLOOKUP($AC1353,LS_Coint_BD!$B$3:$AQ$1079,AM$2+1)</f>
        <v>0</v>
      </c>
      <c r="AN1353" s="89">
        <f>VLOOKUP($AC1353,LS_Coint_BD!$B$3:$AQ$1079,AN$2)</f>
        <v>0</v>
      </c>
      <c r="AO1353" s="89">
        <f>VLOOKUP($AC1353,LS_Coint_BD!$B$3:$AQ$1079,AO$2)</f>
        <v>0</v>
      </c>
      <c r="AP1353" s="89">
        <f>VLOOKUP($AC1353,LS_Coint_BD!$B$3:$AQ$1079,AP$2)</f>
        <v>0</v>
      </c>
      <c r="AQ1353" s="89">
        <f>VLOOKUP($AC1353,LS_Coint_BD!$B$3:$AQ$1079,AQ$2)</f>
        <v>0</v>
      </c>
      <c r="AR1353" s="89">
        <f>VLOOKUP($AC1353,LS_Coint_BD!$B$3:$AQ$1079,AR$2)</f>
        <v>0</v>
      </c>
      <c r="AS1353" s="89">
        <f>VLOOKUP($AC1353,LS_Coint_BD!$B$3:$AQ$1079,AS$2)</f>
        <v>0</v>
      </c>
      <c r="AT1353" s="89">
        <f>VLOOKUP($AC1353,LS_Coint_BD!$B$3:$AQ$1079,AT$2)</f>
        <v>0</v>
      </c>
      <c r="AU1353" s="89">
        <f>VLOOKUP($AC1353,LS_Coint_BD!$B$3:$AQ$1079,AU$2)</f>
        <v>0</v>
      </c>
      <c r="AV1353" s="89">
        <f>VLOOKUP($AC1353,LS_Coint_BD!$B$3:$AQ$1079,AV$2)</f>
        <v>0</v>
      </c>
      <c r="AW1353" s="89">
        <f>VLOOKUP($AC1353,LS_Coint_BD!$B$3:$AQ$1079,AW$2)</f>
        <v>0</v>
      </c>
      <c r="AX1353" s="89">
        <f>VLOOKUP($AC1353,LS_Coint_BD!$B$3:$AQ$1079,AX$2)</f>
        <v>0</v>
      </c>
      <c r="AY1353" s="89">
        <f>VLOOKUP($AC1353,LS_Coint_BD!$B$3:$AQ$1079,AY$2)</f>
        <v>0</v>
      </c>
      <c r="AZ1353" s="89">
        <f>VLOOKUP($AC1353,LS_Coint_BD!$B$3:$AQ$1079,AZ$2)</f>
        <v>0</v>
      </c>
      <c r="BA1353" s="89">
        <f>VLOOKUP($AC1353,LS_Coint_BD!$B$3:$AQ$1079,BA$2)</f>
        <v>0</v>
      </c>
      <c r="BB1353" s="89">
        <f>VLOOKUP($AC1353,LS_Coint_BD!$B$3:$AQ$1079,BB$2)</f>
        <v>0</v>
      </c>
      <c r="BC1353" s="89">
        <f>VLOOKUP($AC1353,LS_Coint_BD!$B$3:$AQ$1079,BC$2)</f>
        <v>0</v>
      </c>
      <c r="BD1353" s="89">
        <f t="shared" si="963"/>
        <v>0</v>
      </c>
      <c r="BE1353" s="89">
        <f t="shared" si="964"/>
        <v>0</v>
      </c>
      <c r="BF1353" s="89">
        <f t="shared" si="965"/>
        <v>0</v>
      </c>
      <c r="BG1353" s="89">
        <f t="shared" si="966"/>
        <v>0</v>
      </c>
      <c r="BH1353" s="89">
        <f t="shared" si="967"/>
        <v>0</v>
      </c>
      <c r="BI1353" s="89">
        <f t="shared" si="968"/>
        <v>0</v>
      </c>
      <c r="BJ1353" s="89">
        <f t="shared" si="969"/>
        <v>0</v>
      </c>
      <c r="BK1353" s="89">
        <f t="shared" si="970"/>
        <v>0</v>
      </c>
      <c r="BL1353" s="89">
        <f t="shared" si="971"/>
        <v>0</v>
      </c>
      <c r="BM1353" s="89"/>
      <c r="BN1353" s="26" t="b">
        <f t="shared" si="972"/>
        <v>0</v>
      </c>
      <c r="BO1353" s="26" t="b">
        <f t="shared" si="973"/>
        <v>0</v>
      </c>
      <c r="BP1353" s="26" t="b">
        <f t="shared" si="974"/>
        <v>0</v>
      </c>
      <c r="BQ1353" s="26" t="b">
        <f t="shared" si="975"/>
        <v>0</v>
      </c>
      <c r="BR1353" s="26" t="b">
        <f t="shared" si="976"/>
        <v>0</v>
      </c>
      <c r="BS1353" s="26" t="b">
        <f t="shared" si="977"/>
        <v>0</v>
      </c>
      <c r="BT1353" s="26" t="b">
        <f t="shared" si="978"/>
        <v>0</v>
      </c>
      <c r="BU1353" s="26" t="b">
        <f t="shared" si="979"/>
        <v>0</v>
      </c>
    </row>
    <row r="1354" spans="2:73" ht="15" thickBot="1" x14ac:dyDescent="0.35">
      <c r="B1354" s="17">
        <f>VLOOKUP($AC1354,LS_Coint_BD!$B$3:$D$1079,2)</f>
        <v>0</v>
      </c>
      <c r="C1354" s="87">
        <f>VLOOKUP($AC1354,LS_Coint_BD!$B$3:$D$1079,3)</f>
        <v>0</v>
      </c>
      <c r="D1354" s="68">
        <f t="shared" si="939"/>
        <v>0</v>
      </c>
      <c r="E1354" s="65">
        <f t="shared" si="940"/>
        <v>0</v>
      </c>
      <c r="F1354" s="69">
        <f t="shared" si="941"/>
        <v>0</v>
      </c>
      <c r="G1354" s="68">
        <f t="shared" si="942"/>
        <v>0</v>
      </c>
      <c r="H1354" s="65">
        <f t="shared" si="943"/>
        <v>0</v>
      </c>
      <c r="I1354" s="69">
        <f t="shared" si="944"/>
        <v>0</v>
      </c>
      <c r="J1354" s="68">
        <f t="shared" si="945"/>
        <v>0</v>
      </c>
      <c r="K1354" s="65">
        <f t="shared" si="946"/>
        <v>0</v>
      </c>
      <c r="L1354" s="69">
        <f t="shared" si="947"/>
        <v>0</v>
      </c>
      <c r="M1354" s="68">
        <f t="shared" si="948"/>
        <v>0</v>
      </c>
      <c r="N1354" s="65">
        <f t="shared" si="949"/>
        <v>0</v>
      </c>
      <c r="O1354" s="69">
        <f t="shared" si="950"/>
        <v>0</v>
      </c>
      <c r="P1354" s="68">
        <f t="shared" si="951"/>
        <v>0</v>
      </c>
      <c r="Q1354" s="65">
        <f t="shared" si="952"/>
        <v>0</v>
      </c>
      <c r="R1354" s="69">
        <f t="shared" si="953"/>
        <v>0</v>
      </c>
      <c r="S1354" s="68">
        <f t="shared" si="954"/>
        <v>0</v>
      </c>
      <c r="T1354" s="65">
        <f t="shared" si="955"/>
        <v>0</v>
      </c>
      <c r="U1354" s="69">
        <f t="shared" si="956"/>
        <v>0</v>
      </c>
      <c r="V1354" s="68">
        <f t="shared" si="957"/>
        <v>0</v>
      </c>
      <c r="W1354" s="65">
        <f t="shared" si="958"/>
        <v>0</v>
      </c>
      <c r="X1354" s="69">
        <f t="shared" si="959"/>
        <v>0</v>
      </c>
      <c r="Y1354" s="68">
        <f t="shared" si="960"/>
        <v>0</v>
      </c>
      <c r="Z1354" s="65">
        <f t="shared" si="961"/>
        <v>0</v>
      </c>
      <c r="AA1354" s="69">
        <f t="shared" si="962"/>
        <v>0</v>
      </c>
      <c r="AB1354" s="98">
        <f>SUMIF(BN1354:BU1354,"VERDADEIRO",BN$3:$BU1353)</f>
        <v>0</v>
      </c>
      <c r="AC1354" s="97">
        <f t="shared" si="980"/>
        <v>1351</v>
      </c>
      <c r="AD1354" s="89">
        <f>RTD("tryd.rtdserver",,"COT",B1354,"ULT")</f>
        <v>0</v>
      </c>
      <c r="AE1354" s="89">
        <f>RTD("tryd.rtdserver",,"COT",C1354,"ULT")</f>
        <v>0</v>
      </c>
      <c r="AF1354" s="89">
        <f>VLOOKUP($AC1354,LS_Coint_BD!$B$3:$AQ$1079,AF$2)*$AD1354+VLOOKUP($AC1354,LS_Coint_BD!$B$3:$AQ$1079,AF$2+1)</f>
        <v>0</v>
      </c>
      <c r="AG1354" s="89">
        <f>VLOOKUP($AC1354,LS_Coint_BD!$B$3:$AQ$1079,AG$2)*$AD1354+VLOOKUP($AC1354,LS_Coint_BD!$B$3:$AQ$1079,AG$2+1)</f>
        <v>0</v>
      </c>
      <c r="AH1354" s="89">
        <f>VLOOKUP($AC1354,LS_Coint_BD!$B$3:$AQ$1079,AH$2)*$AD1354+VLOOKUP($AC1354,LS_Coint_BD!$B$3:$AQ$1079,AH$2+1)</f>
        <v>0</v>
      </c>
      <c r="AI1354" s="89">
        <f>VLOOKUP($AC1354,LS_Coint_BD!$B$3:$AQ$1079,AI$2)*$AD1354+VLOOKUP($AC1354,LS_Coint_BD!$B$3:$AQ$1079,AI$2+1)</f>
        <v>0</v>
      </c>
      <c r="AJ1354" s="89">
        <f>VLOOKUP($AC1354,LS_Coint_BD!$B$3:$AQ$1079,AJ$2)*$AD1354+VLOOKUP($AC1354,LS_Coint_BD!$B$3:$AQ$1079,AJ$2+1)</f>
        <v>0</v>
      </c>
      <c r="AK1354" s="89">
        <f>VLOOKUP($AC1354,LS_Coint_BD!$B$3:$AQ$1079,AK$2)*$AD1354+VLOOKUP($AC1354,LS_Coint_BD!$B$3:$AQ$1079,AK$2+1)</f>
        <v>0</v>
      </c>
      <c r="AL1354" s="89">
        <f>VLOOKUP($AC1354,LS_Coint_BD!$B$3:$AQ$1079,AL$2)*$AD1354+VLOOKUP($AC1354,LS_Coint_BD!$B$3:$AQ$1079,AL$2+1)</f>
        <v>0</v>
      </c>
      <c r="AM1354" s="89">
        <f>VLOOKUP($AC1354,LS_Coint_BD!$B$3:$AQ$1079,AM$2)*$AD1354+VLOOKUP($AC1354,LS_Coint_BD!$B$3:$AQ$1079,AM$2+1)</f>
        <v>0</v>
      </c>
      <c r="AN1354" s="89">
        <f>VLOOKUP($AC1354,LS_Coint_BD!$B$3:$AQ$1079,AN$2)</f>
        <v>0</v>
      </c>
      <c r="AO1354" s="89">
        <f>VLOOKUP($AC1354,LS_Coint_BD!$B$3:$AQ$1079,AO$2)</f>
        <v>0</v>
      </c>
      <c r="AP1354" s="89">
        <f>VLOOKUP($AC1354,LS_Coint_BD!$B$3:$AQ$1079,AP$2)</f>
        <v>0</v>
      </c>
      <c r="AQ1354" s="89">
        <f>VLOOKUP($AC1354,LS_Coint_BD!$B$3:$AQ$1079,AQ$2)</f>
        <v>0</v>
      </c>
      <c r="AR1354" s="89">
        <f>VLOOKUP($AC1354,LS_Coint_BD!$B$3:$AQ$1079,AR$2)</f>
        <v>0</v>
      </c>
      <c r="AS1354" s="89">
        <f>VLOOKUP($AC1354,LS_Coint_BD!$B$3:$AQ$1079,AS$2)</f>
        <v>0</v>
      </c>
      <c r="AT1354" s="89">
        <f>VLOOKUP($AC1354,LS_Coint_BD!$B$3:$AQ$1079,AT$2)</f>
        <v>0</v>
      </c>
      <c r="AU1354" s="89">
        <f>VLOOKUP($AC1354,LS_Coint_BD!$B$3:$AQ$1079,AU$2)</f>
        <v>0</v>
      </c>
      <c r="AV1354" s="89">
        <f>VLOOKUP($AC1354,LS_Coint_BD!$B$3:$AQ$1079,AV$2)</f>
        <v>0</v>
      </c>
      <c r="AW1354" s="89">
        <f>VLOOKUP($AC1354,LS_Coint_BD!$B$3:$AQ$1079,AW$2)</f>
        <v>0</v>
      </c>
      <c r="AX1354" s="89">
        <f>VLOOKUP($AC1354,LS_Coint_BD!$B$3:$AQ$1079,AX$2)</f>
        <v>0</v>
      </c>
      <c r="AY1354" s="89">
        <f>VLOOKUP($AC1354,LS_Coint_BD!$B$3:$AQ$1079,AY$2)</f>
        <v>0</v>
      </c>
      <c r="AZ1354" s="89">
        <f>VLOOKUP($AC1354,LS_Coint_BD!$B$3:$AQ$1079,AZ$2)</f>
        <v>0</v>
      </c>
      <c r="BA1354" s="89">
        <f>VLOOKUP($AC1354,LS_Coint_BD!$B$3:$AQ$1079,BA$2)</f>
        <v>0</v>
      </c>
      <c r="BB1354" s="89">
        <f>VLOOKUP($AC1354,LS_Coint_BD!$B$3:$AQ$1079,BB$2)</f>
        <v>0</v>
      </c>
      <c r="BC1354" s="89">
        <f>VLOOKUP($AC1354,LS_Coint_BD!$B$3:$AQ$1079,BC$2)</f>
        <v>0</v>
      </c>
      <c r="BD1354" s="89">
        <f t="shared" si="963"/>
        <v>0</v>
      </c>
      <c r="BE1354" s="89">
        <f t="shared" si="964"/>
        <v>0</v>
      </c>
      <c r="BF1354" s="89">
        <f t="shared" si="965"/>
        <v>0</v>
      </c>
      <c r="BG1354" s="89">
        <f t="shared" si="966"/>
        <v>0</v>
      </c>
      <c r="BH1354" s="89">
        <f t="shared" si="967"/>
        <v>0</v>
      </c>
      <c r="BI1354" s="89">
        <f t="shared" si="968"/>
        <v>0</v>
      </c>
      <c r="BJ1354" s="89">
        <f t="shared" si="969"/>
        <v>0</v>
      </c>
      <c r="BK1354" s="89">
        <f t="shared" si="970"/>
        <v>0</v>
      </c>
      <c r="BL1354" s="89">
        <f t="shared" si="971"/>
        <v>0</v>
      </c>
      <c r="BM1354" s="89"/>
      <c r="BN1354" s="26" t="b">
        <f t="shared" si="972"/>
        <v>0</v>
      </c>
      <c r="BO1354" s="26" t="b">
        <f t="shared" si="973"/>
        <v>0</v>
      </c>
      <c r="BP1354" s="26" t="b">
        <f t="shared" si="974"/>
        <v>0</v>
      </c>
      <c r="BQ1354" s="26" t="b">
        <f t="shared" si="975"/>
        <v>0</v>
      </c>
      <c r="BR1354" s="26" t="b">
        <f t="shared" si="976"/>
        <v>0</v>
      </c>
      <c r="BS1354" s="26" t="b">
        <f t="shared" si="977"/>
        <v>0</v>
      </c>
      <c r="BT1354" s="26" t="b">
        <f t="shared" si="978"/>
        <v>0</v>
      </c>
      <c r="BU1354" s="26" t="b">
        <f t="shared" si="979"/>
        <v>0</v>
      </c>
    </row>
    <row r="1355" spans="2:73" ht="15" thickBot="1" x14ac:dyDescent="0.35">
      <c r="B1355" s="17">
        <f>VLOOKUP($AC1355,LS_Coint_BD!$B$3:$D$1079,2)</f>
        <v>0</v>
      </c>
      <c r="C1355" s="87">
        <f>VLOOKUP($AC1355,LS_Coint_BD!$B$3:$D$1079,3)</f>
        <v>0</v>
      </c>
      <c r="D1355" s="68">
        <f t="shared" si="939"/>
        <v>0</v>
      </c>
      <c r="E1355" s="65">
        <f t="shared" si="940"/>
        <v>0</v>
      </c>
      <c r="F1355" s="69">
        <f t="shared" si="941"/>
        <v>0</v>
      </c>
      <c r="G1355" s="68">
        <f t="shared" si="942"/>
        <v>0</v>
      </c>
      <c r="H1355" s="65">
        <f t="shared" si="943"/>
        <v>0</v>
      </c>
      <c r="I1355" s="69">
        <f t="shared" si="944"/>
        <v>0</v>
      </c>
      <c r="J1355" s="68">
        <f t="shared" si="945"/>
        <v>0</v>
      </c>
      <c r="K1355" s="65">
        <f t="shared" si="946"/>
        <v>0</v>
      </c>
      <c r="L1355" s="69">
        <f t="shared" si="947"/>
        <v>0</v>
      </c>
      <c r="M1355" s="68">
        <f t="shared" si="948"/>
        <v>0</v>
      </c>
      <c r="N1355" s="65">
        <f t="shared" si="949"/>
        <v>0</v>
      </c>
      <c r="O1355" s="69">
        <f t="shared" si="950"/>
        <v>0</v>
      </c>
      <c r="P1355" s="68">
        <f t="shared" si="951"/>
        <v>0</v>
      </c>
      <c r="Q1355" s="65">
        <f t="shared" si="952"/>
        <v>0</v>
      </c>
      <c r="R1355" s="69">
        <f t="shared" si="953"/>
        <v>0</v>
      </c>
      <c r="S1355" s="68">
        <f t="shared" si="954"/>
        <v>0</v>
      </c>
      <c r="T1355" s="65">
        <f t="shared" si="955"/>
        <v>0</v>
      </c>
      <c r="U1355" s="69">
        <f t="shared" si="956"/>
        <v>0</v>
      </c>
      <c r="V1355" s="68">
        <f t="shared" si="957"/>
        <v>0</v>
      </c>
      <c r="W1355" s="65">
        <f t="shared" si="958"/>
        <v>0</v>
      </c>
      <c r="X1355" s="69">
        <f t="shared" si="959"/>
        <v>0</v>
      </c>
      <c r="Y1355" s="68">
        <f t="shared" si="960"/>
        <v>0</v>
      </c>
      <c r="Z1355" s="65">
        <f t="shared" si="961"/>
        <v>0</v>
      </c>
      <c r="AA1355" s="69">
        <f t="shared" si="962"/>
        <v>0</v>
      </c>
      <c r="AB1355" s="98">
        <f>SUMIF(BN1355:BU1355,"VERDADEIRO",BN$3:$BU1354)</f>
        <v>0</v>
      </c>
      <c r="AC1355" s="97">
        <f t="shared" si="980"/>
        <v>1352</v>
      </c>
      <c r="AD1355" s="89">
        <f>RTD("tryd.rtdserver",,"COT",B1355,"ULT")</f>
        <v>0</v>
      </c>
      <c r="AE1355" s="89">
        <f>RTD("tryd.rtdserver",,"COT",C1355,"ULT")</f>
        <v>0</v>
      </c>
      <c r="AF1355" s="89">
        <f>VLOOKUP($AC1355,LS_Coint_BD!$B$3:$AQ$1079,AF$2)*$AD1355+VLOOKUP($AC1355,LS_Coint_BD!$B$3:$AQ$1079,AF$2+1)</f>
        <v>0</v>
      </c>
      <c r="AG1355" s="89">
        <f>VLOOKUP($AC1355,LS_Coint_BD!$B$3:$AQ$1079,AG$2)*$AD1355+VLOOKUP($AC1355,LS_Coint_BD!$B$3:$AQ$1079,AG$2+1)</f>
        <v>0</v>
      </c>
      <c r="AH1355" s="89">
        <f>VLOOKUP($AC1355,LS_Coint_BD!$B$3:$AQ$1079,AH$2)*$AD1355+VLOOKUP($AC1355,LS_Coint_BD!$B$3:$AQ$1079,AH$2+1)</f>
        <v>0</v>
      </c>
      <c r="AI1355" s="89">
        <f>VLOOKUP($AC1355,LS_Coint_BD!$B$3:$AQ$1079,AI$2)*$AD1355+VLOOKUP($AC1355,LS_Coint_BD!$B$3:$AQ$1079,AI$2+1)</f>
        <v>0</v>
      </c>
      <c r="AJ1355" s="89">
        <f>VLOOKUP($AC1355,LS_Coint_BD!$B$3:$AQ$1079,AJ$2)*$AD1355+VLOOKUP($AC1355,LS_Coint_BD!$B$3:$AQ$1079,AJ$2+1)</f>
        <v>0</v>
      </c>
      <c r="AK1355" s="89">
        <f>VLOOKUP($AC1355,LS_Coint_BD!$B$3:$AQ$1079,AK$2)*$AD1355+VLOOKUP($AC1355,LS_Coint_BD!$B$3:$AQ$1079,AK$2+1)</f>
        <v>0</v>
      </c>
      <c r="AL1355" s="89">
        <f>VLOOKUP($AC1355,LS_Coint_BD!$B$3:$AQ$1079,AL$2)*$AD1355+VLOOKUP($AC1355,LS_Coint_BD!$B$3:$AQ$1079,AL$2+1)</f>
        <v>0</v>
      </c>
      <c r="AM1355" s="89">
        <f>VLOOKUP($AC1355,LS_Coint_BD!$B$3:$AQ$1079,AM$2)*$AD1355+VLOOKUP($AC1355,LS_Coint_BD!$B$3:$AQ$1079,AM$2+1)</f>
        <v>0</v>
      </c>
      <c r="AN1355" s="89">
        <f>VLOOKUP($AC1355,LS_Coint_BD!$B$3:$AQ$1079,AN$2)</f>
        <v>0</v>
      </c>
      <c r="AO1355" s="89">
        <f>VLOOKUP($AC1355,LS_Coint_BD!$B$3:$AQ$1079,AO$2)</f>
        <v>0</v>
      </c>
      <c r="AP1355" s="89">
        <f>VLOOKUP($AC1355,LS_Coint_BD!$B$3:$AQ$1079,AP$2)</f>
        <v>0</v>
      </c>
      <c r="AQ1355" s="89">
        <f>VLOOKUP($AC1355,LS_Coint_BD!$B$3:$AQ$1079,AQ$2)</f>
        <v>0</v>
      </c>
      <c r="AR1355" s="89">
        <f>VLOOKUP($AC1355,LS_Coint_BD!$B$3:$AQ$1079,AR$2)</f>
        <v>0</v>
      </c>
      <c r="AS1355" s="89">
        <f>VLOOKUP($AC1355,LS_Coint_BD!$B$3:$AQ$1079,AS$2)</f>
        <v>0</v>
      </c>
      <c r="AT1355" s="89">
        <f>VLOOKUP($AC1355,LS_Coint_BD!$B$3:$AQ$1079,AT$2)</f>
        <v>0</v>
      </c>
      <c r="AU1355" s="89">
        <f>VLOOKUP($AC1355,LS_Coint_BD!$B$3:$AQ$1079,AU$2)</f>
        <v>0</v>
      </c>
      <c r="AV1355" s="89">
        <f>VLOOKUP($AC1355,LS_Coint_BD!$B$3:$AQ$1079,AV$2)</f>
        <v>0</v>
      </c>
      <c r="AW1355" s="89">
        <f>VLOOKUP($AC1355,LS_Coint_BD!$B$3:$AQ$1079,AW$2)</f>
        <v>0</v>
      </c>
      <c r="AX1355" s="89">
        <f>VLOOKUP($AC1355,LS_Coint_BD!$B$3:$AQ$1079,AX$2)</f>
        <v>0</v>
      </c>
      <c r="AY1355" s="89">
        <f>VLOOKUP($AC1355,LS_Coint_BD!$B$3:$AQ$1079,AY$2)</f>
        <v>0</v>
      </c>
      <c r="AZ1355" s="89">
        <f>VLOOKUP($AC1355,LS_Coint_BD!$B$3:$AQ$1079,AZ$2)</f>
        <v>0</v>
      </c>
      <c r="BA1355" s="89">
        <f>VLOOKUP($AC1355,LS_Coint_BD!$B$3:$AQ$1079,BA$2)</f>
        <v>0</v>
      </c>
      <c r="BB1355" s="89">
        <f>VLOOKUP($AC1355,LS_Coint_BD!$B$3:$AQ$1079,BB$2)</f>
        <v>0</v>
      </c>
      <c r="BC1355" s="89">
        <f>VLOOKUP($AC1355,LS_Coint_BD!$B$3:$AQ$1079,BC$2)</f>
        <v>0</v>
      </c>
      <c r="BD1355" s="89">
        <f t="shared" si="963"/>
        <v>0</v>
      </c>
      <c r="BE1355" s="89">
        <f t="shared" si="964"/>
        <v>0</v>
      </c>
      <c r="BF1355" s="89">
        <f t="shared" si="965"/>
        <v>0</v>
      </c>
      <c r="BG1355" s="89">
        <f t="shared" si="966"/>
        <v>0</v>
      </c>
      <c r="BH1355" s="89">
        <f t="shared" si="967"/>
        <v>0</v>
      </c>
      <c r="BI1355" s="89">
        <f t="shared" si="968"/>
        <v>0</v>
      </c>
      <c r="BJ1355" s="89">
        <f t="shared" si="969"/>
        <v>0</v>
      </c>
      <c r="BK1355" s="89">
        <f t="shared" si="970"/>
        <v>0</v>
      </c>
      <c r="BL1355" s="89">
        <f t="shared" si="971"/>
        <v>0</v>
      </c>
      <c r="BM1355" s="89"/>
      <c r="BN1355" s="26" t="b">
        <f t="shared" si="972"/>
        <v>0</v>
      </c>
      <c r="BO1355" s="26" t="b">
        <f t="shared" si="973"/>
        <v>0</v>
      </c>
      <c r="BP1355" s="26" t="b">
        <f t="shared" si="974"/>
        <v>0</v>
      </c>
      <c r="BQ1355" s="26" t="b">
        <f t="shared" si="975"/>
        <v>0</v>
      </c>
      <c r="BR1355" s="26" t="b">
        <f t="shared" si="976"/>
        <v>0</v>
      </c>
      <c r="BS1355" s="26" t="b">
        <f t="shared" si="977"/>
        <v>0</v>
      </c>
      <c r="BT1355" s="26" t="b">
        <f t="shared" si="978"/>
        <v>0</v>
      </c>
      <c r="BU1355" s="26" t="b">
        <f t="shared" si="979"/>
        <v>0</v>
      </c>
    </row>
    <row r="1356" spans="2:73" ht="15" thickBot="1" x14ac:dyDescent="0.35">
      <c r="B1356" s="17">
        <f>VLOOKUP($AC1356,LS_Coint_BD!$B$3:$D$1079,2)</f>
        <v>0</v>
      </c>
      <c r="C1356" s="87">
        <f>VLOOKUP($AC1356,LS_Coint_BD!$B$3:$D$1079,3)</f>
        <v>0</v>
      </c>
      <c r="D1356" s="68">
        <f t="shared" si="939"/>
        <v>0</v>
      </c>
      <c r="E1356" s="65">
        <f t="shared" si="940"/>
        <v>0</v>
      </c>
      <c r="F1356" s="69">
        <f t="shared" si="941"/>
        <v>0</v>
      </c>
      <c r="G1356" s="68">
        <f t="shared" si="942"/>
        <v>0</v>
      </c>
      <c r="H1356" s="65">
        <f t="shared" si="943"/>
        <v>0</v>
      </c>
      <c r="I1356" s="69">
        <f t="shared" si="944"/>
        <v>0</v>
      </c>
      <c r="J1356" s="68">
        <f t="shared" si="945"/>
        <v>0</v>
      </c>
      <c r="K1356" s="65">
        <f t="shared" si="946"/>
        <v>0</v>
      </c>
      <c r="L1356" s="69">
        <f t="shared" si="947"/>
        <v>0</v>
      </c>
      <c r="M1356" s="68">
        <f t="shared" si="948"/>
        <v>0</v>
      </c>
      <c r="N1356" s="65">
        <f t="shared" si="949"/>
        <v>0</v>
      </c>
      <c r="O1356" s="69">
        <f t="shared" si="950"/>
        <v>0</v>
      </c>
      <c r="P1356" s="68">
        <f t="shared" si="951"/>
        <v>0</v>
      </c>
      <c r="Q1356" s="65">
        <f t="shared" si="952"/>
        <v>0</v>
      </c>
      <c r="R1356" s="69">
        <f t="shared" si="953"/>
        <v>0</v>
      </c>
      <c r="S1356" s="68">
        <f t="shared" si="954"/>
        <v>0</v>
      </c>
      <c r="T1356" s="65">
        <f t="shared" si="955"/>
        <v>0</v>
      </c>
      <c r="U1356" s="69">
        <f t="shared" si="956"/>
        <v>0</v>
      </c>
      <c r="V1356" s="68">
        <f t="shared" si="957"/>
        <v>0</v>
      </c>
      <c r="W1356" s="65">
        <f t="shared" si="958"/>
        <v>0</v>
      </c>
      <c r="X1356" s="69">
        <f t="shared" si="959"/>
        <v>0</v>
      </c>
      <c r="Y1356" s="68">
        <f t="shared" si="960"/>
        <v>0</v>
      </c>
      <c r="Z1356" s="65">
        <f t="shared" si="961"/>
        <v>0</v>
      </c>
      <c r="AA1356" s="69">
        <f t="shared" si="962"/>
        <v>0</v>
      </c>
      <c r="AB1356" s="98">
        <f>SUMIF(BN1356:BU1356,"VERDADEIRO",BN$3:$BU1355)</f>
        <v>0</v>
      </c>
      <c r="AC1356" s="97">
        <f t="shared" si="980"/>
        <v>1353</v>
      </c>
      <c r="AD1356" s="89">
        <f>RTD("tryd.rtdserver",,"COT",B1356,"ULT")</f>
        <v>0</v>
      </c>
      <c r="AE1356" s="89">
        <f>RTD("tryd.rtdserver",,"COT",C1356,"ULT")</f>
        <v>0</v>
      </c>
      <c r="AF1356" s="89">
        <f>VLOOKUP($AC1356,LS_Coint_BD!$B$3:$AQ$1079,AF$2)*$AD1356+VLOOKUP($AC1356,LS_Coint_BD!$B$3:$AQ$1079,AF$2+1)</f>
        <v>0</v>
      </c>
      <c r="AG1356" s="89">
        <f>VLOOKUP($AC1356,LS_Coint_BD!$B$3:$AQ$1079,AG$2)*$AD1356+VLOOKUP($AC1356,LS_Coint_BD!$B$3:$AQ$1079,AG$2+1)</f>
        <v>0</v>
      </c>
      <c r="AH1356" s="89">
        <f>VLOOKUP($AC1356,LS_Coint_BD!$B$3:$AQ$1079,AH$2)*$AD1356+VLOOKUP($AC1356,LS_Coint_BD!$B$3:$AQ$1079,AH$2+1)</f>
        <v>0</v>
      </c>
      <c r="AI1356" s="89">
        <f>VLOOKUP($AC1356,LS_Coint_BD!$B$3:$AQ$1079,AI$2)*$AD1356+VLOOKUP($AC1356,LS_Coint_BD!$B$3:$AQ$1079,AI$2+1)</f>
        <v>0</v>
      </c>
      <c r="AJ1356" s="89">
        <f>VLOOKUP($AC1356,LS_Coint_BD!$B$3:$AQ$1079,AJ$2)*$AD1356+VLOOKUP($AC1356,LS_Coint_BD!$B$3:$AQ$1079,AJ$2+1)</f>
        <v>0</v>
      </c>
      <c r="AK1356" s="89">
        <f>VLOOKUP($AC1356,LS_Coint_BD!$B$3:$AQ$1079,AK$2)*$AD1356+VLOOKUP($AC1356,LS_Coint_BD!$B$3:$AQ$1079,AK$2+1)</f>
        <v>0</v>
      </c>
      <c r="AL1356" s="89">
        <f>VLOOKUP($AC1356,LS_Coint_BD!$B$3:$AQ$1079,AL$2)*$AD1356+VLOOKUP($AC1356,LS_Coint_BD!$B$3:$AQ$1079,AL$2+1)</f>
        <v>0</v>
      </c>
      <c r="AM1356" s="89">
        <f>VLOOKUP($AC1356,LS_Coint_BD!$B$3:$AQ$1079,AM$2)*$AD1356+VLOOKUP($AC1356,LS_Coint_BD!$B$3:$AQ$1079,AM$2+1)</f>
        <v>0</v>
      </c>
      <c r="AN1356" s="89">
        <f>VLOOKUP($AC1356,LS_Coint_BD!$B$3:$AQ$1079,AN$2)</f>
        <v>0</v>
      </c>
      <c r="AO1356" s="89">
        <f>VLOOKUP($AC1356,LS_Coint_BD!$B$3:$AQ$1079,AO$2)</f>
        <v>0</v>
      </c>
      <c r="AP1356" s="89">
        <f>VLOOKUP($AC1356,LS_Coint_BD!$B$3:$AQ$1079,AP$2)</f>
        <v>0</v>
      </c>
      <c r="AQ1356" s="89">
        <f>VLOOKUP($AC1356,LS_Coint_BD!$B$3:$AQ$1079,AQ$2)</f>
        <v>0</v>
      </c>
      <c r="AR1356" s="89">
        <f>VLOOKUP($AC1356,LS_Coint_BD!$B$3:$AQ$1079,AR$2)</f>
        <v>0</v>
      </c>
      <c r="AS1356" s="89">
        <f>VLOOKUP($AC1356,LS_Coint_BD!$B$3:$AQ$1079,AS$2)</f>
        <v>0</v>
      </c>
      <c r="AT1356" s="89">
        <f>VLOOKUP($AC1356,LS_Coint_BD!$B$3:$AQ$1079,AT$2)</f>
        <v>0</v>
      </c>
      <c r="AU1356" s="89">
        <f>VLOOKUP($AC1356,LS_Coint_BD!$B$3:$AQ$1079,AU$2)</f>
        <v>0</v>
      </c>
      <c r="AV1356" s="89">
        <f>VLOOKUP($AC1356,LS_Coint_BD!$B$3:$AQ$1079,AV$2)</f>
        <v>0</v>
      </c>
      <c r="AW1356" s="89">
        <f>VLOOKUP($AC1356,LS_Coint_BD!$B$3:$AQ$1079,AW$2)</f>
        <v>0</v>
      </c>
      <c r="AX1356" s="89">
        <f>VLOOKUP($AC1356,LS_Coint_BD!$B$3:$AQ$1079,AX$2)</f>
        <v>0</v>
      </c>
      <c r="AY1356" s="89">
        <f>VLOOKUP($AC1356,LS_Coint_BD!$B$3:$AQ$1079,AY$2)</f>
        <v>0</v>
      </c>
      <c r="AZ1356" s="89">
        <f>VLOOKUP($AC1356,LS_Coint_BD!$B$3:$AQ$1079,AZ$2)</f>
        <v>0</v>
      </c>
      <c r="BA1356" s="89">
        <f>VLOOKUP($AC1356,LS_Coint_BD!$B$3:$AQ$1079,BA$2)</f>
        <v>0</v>
      </c>
      <c r="BB1356" s="89">
        <f>VLOOKUP($AC1356,LS_Coint_BD!$B$3:$AQ$1079,BB$2)</f>
        <v>0</v>
      </c>
      <c r="BC1356" s="89">
        <f>VLOOKUP($AC1356,LS_Coint_BD!$B$3:$AQ$1079,BC$2)</f>
        <v>0</v>
      </c>
      <c r="BD1356" s="89">
        <f t="shared" si="963"/>
        <v>0</v>
      </c>
      <c r="BE1356" s="89">
        <f t="shared" si="964"/>
        <v>0</v>
      </c>
      <c r="BF1356" s="89">
        <f t="shared" si="965"/>
        <v>0</v>
      </c>
      <c r="BG1356" s="89">
        <f t="shared" si="966"/>
        <v>0</v>
      </c>
      <c r="BH1356" s="89">
        <f t="shared" si="967"/>
        <v>0</v>
      </c>
      <c r="BI1356" s="89">
        <f t="shared" si="968"/>
        <v>0</v>
      </c>
      <c r="BJ1356" s="89">
        <f t="shared" si="969"/>
        <v>0</v>
      </c>
      <c r="BK1356" s="89">
        <f t="shared" si="970"/>
        <v>0</v>
      </c>
      <c r="BL1356" s="89">
        <f t="shared" si="971"/>
        <v>0</v>
      </c>
      <c r="BM1356" s="89"/>
      <c r="BN1356" s="26" t="b">
        <f t="shared" si="972"/>
        <v>0</v>
      </c>
      <c r="BO1356" s="26" t="b">
        <f t="shared" si="973"/>
        <v>0</v>
      </c>
      <c r="BP1356" s="26" t="b">
        <f t="shared" si="974"/>
        <v>0</v>
      </c>
      <c r="BQ1356" s="26" t="b">
        <f t="shared" si="975"/>
        <v>0</v>
      </c>
      <c r="BR1356" s="26" t="b">
        <f t="shared" si="976"/>
        <v>0</v>
      </c>
      <c r="BS1356" s="26" t="b">
        <f t="shared" si="977"/>
        <v>0</v>
      </c>
      <c r="BT1356" s="26" t="b">
        <f t="shared" si="978"/>
        <v>0</v>
      </c>
      <c r="BU1356" s="26" t="b">
        <f t="shared" si="979"/>
        <v>0</v>
      </c>
    </row>
    <row r="1357" spans="2:73" ht="15" thickBot="1" x14ac:dyDescent="0.35">
      <c r="B1357" s="17">
        <f>VLOOKUP($AC1357,LS_Coint_BD!$B$3:$D$1079,2)</f>
        <v>0</v>
      </c>
      <c r="C1357" s="87">
        <f>VLOOKUP($AC1357,LS_Coint_BD!$B$3:$D$1079,3)</f>
        <v>0</v>
      </c>
      <c r="D1357" s="68">
        <f t="shared" si="939"/>
        <v>0</v>
      </c>
      <c r="E1357" s="65">
        <f t="shared" si="940"/>
        <v>0</v>
      </c>
      <c r="F1357" s="69">
        <f t="shared" si="941"/>
        <v>0</v>
      </c>
      <c r="G1357" s="68">
        <f t="shared" si="942"/>
        <v>0</v>
      </c>
      <c r="H1357" s="65">
        <f t="shared" si="943"/>
        <v>0</v>
      </c>
      <c r="I1357" s="69">
        <f t="shared" si="944"/>
        <v>0</v>
      </c>
      <c r="J1357" s="68">
        <f t="shared" si="945"/>
        <v>0</v>
      </c>
      <c r="K1357" s="65">
        <f t="shared" si="946"/>
        <v>0</v>
      </c>
      <c r="L1357" s="69">
        <f t="shared" si="947"/>
        <v>0</v>
      </c>
      <c r="M1357" s="68">
        <f t="shared" si="948"/>
        <v>0</v>
      </c>
      <c r="N1357" s="65">
        <f t="shared" si="949"/>
        <v>0</v>
      </c>
      <c r="O1357" s="69">
        <f t="shared" si="950"/>
        <v>0</v>
      </c>
      <c r="P1357" s="68">
        <f t="shared" si="951"/>
        <v>0</v>
      </c>
      <c r="Q1357" s="65">
        <f t="shared" si="952"/>
        <v>0</v>
      </c>
      <c r="R1357" s="69">
        <f t="shared" si="953"/>
        <v>0</v>
      </c>
      <c r="S1357" s="68">
        <f t="shared" si="954"/>
        <v>0</v>
      </c>
      <c r="T1357" s="65">
        <f t="shared" si="955"/>
        <v>0</v>
      </c>
      <c r="U1357" s="69">
        <f t="shared" si="956"/>
        <v>0</v>
      </c>
      <c r="V1357" s="68">
        <f t="shared" si="957"/>
        <v>0</v>
      </c>
      <c r="W1357" s="65">
        <f t="shared" si="958"/>
        <v>0</v>
      </c>
      <c r="X1357" s="69">
        <f t="shared" si="959"/>
        <v>0</v>
      </c>
      <c r="Y1357" s="68">
        <f t="shared" si="960"/>
        <v>0</v>
      </c>
      <c r="Z1357" s="65">
        <f t="shared" si="961"/>
        <v>0</v>
      </c>
      <c r="AA1357" s="69">
        <f t="shared" si="962"/>
        <v>0</v>
      </c>
      <c r="AB1357" s="98">
        <f>SUMIF(BN1357:BU1357,"VERDADEIRO",BN$3:$BU1356)</f>
        <v>0</v>
      </c>
      <c r="AC1357" s="97">
        <f t="shared" si="980"/>
        <v>1354</v>
      </c>
      <c r="AD1357" s="89">
        <f>RTD("tryd.rtdserver",,"COT",B1357,"ULT")</f>
        <v>0</v>
      </c>
      <c r="AE1357" s="89">
        <f>RTD("tryd.rtdserver",,"COT",C1357,"ULT")</f>
        <v>0</v>
      </c>
      <c r="AF1357" s="89">
        <f>VLOOKUP($AC1357,LS_Coint_BD!$B$3:$AQ$1079,AF$2)*$AD1357+VLOOKUP($AC1357,LS_Coint_BD!$B$3:$AQ$1079,AF$2+1)</f>
        <v>0</v>
      </c>
      <c r="AG1357" s="89">
        <f>VLOOKUP($AC1357,LS_Coint_BD!$B$3:$AQ$1079,AG$2)*$AD1357+VLOOKUP($AC1357,LS_Coint_BD!$B$3:$AQ$1079,AG$2+1)</f>
        <v>0</v>
      </c>
      <c r="AH1357" s="89">
        <f>VLOOKUP($AC1357,LS_Coint_BD!$B$3:$AQ$1079,AH$2)*$AD1357+VLOOKUP($AC1357,LS_Coint_BD!$B$3:$AQ$1079,AH$2+1)</f>
        <v>0</v>
      </c>
      <c r="AI1357" s="89">
        <f>VLOOKUP($AC1357,LS_Coint_BD!$B$3:$AQ$1079,AI$2)*$AD1357+VLOOKUP($AC1357,LS_Coint_BD!$B$3:$AQ$1079,AI$2+1)</f>
        <v>0</v>
      </c>
      <c r="AJ1357" s="89">
        <f>VLOOKUP($AC1357,LS_Coint_BD!$B$3:$AQ$1079,AJ$2)*$AD1357+VLOOKUP($AC1357,LS_Coint_BD!$B$3:$AQ$1079,AJ$2+1)</f>
        <v>0</v>
      </c>
      <c r="AK1357" s="89">
        <f>VLOOKUP($AC1357,LS_Coint_BD!$B$3:$AQ$1079,AK$2)*$AD1357+VLOOKUP($AC1357,LS_Coint_BD!$B$3:$AQ$1079,AK$2+1)</f>
        <v>0</v>
      </c>
      <c r="AL1357" s="89">
        <f>VLOOKUP($AC1357,LS_Coint_BD!$B$3:$AQ$1079,AL$2)*$AD1357+VLOOKUP($AC1357,LS_Coint_BD!$B$3:$AQ$1079,AL$2+1)</f>
        <v>0</v>
      </c>
      <c r="AM1357" s="89">
        <f>VLOOKUP($AC1357,LS_Coint_BD!$B$3:$AQ$1079,AM$2)*$AD1357+VLOOKUP($AC1357,LS_Coint_BD!$B$3:$AQ$1079,AM$2+1)</f>
        <v>0</v>
      </c>
      <c r="AN1357" s="89">
        <f>VLOOKUP($AC1357,LS_Coint_BD!$B$3:$AQ$1079,AN$2)</f>
        <v>0</v>
      </c>
      <c r="AO1357" s="89">
        <f>VLOOKUP($AC1357,LS_Coint_BD!$B$3:$AQ$1079,AO$2)</f>
        <v>0</v>
      </c>
      <c r="AP1357" s="89">
        <f>VLOOKUP($AC1357,LS_Coint_BD!$B$3:$AQ$1079,AP$2)</f>
        <v>0</v>
      </c>
      <c r="AQ1357" s="89">
        <f>VLOOKUP($AC1357,LS_Coint_BD!$B$3:$AQ$1079,AQ$2)</f>
        <v>0</v>
      </c>
      <c r="AR1357" s="89">
        <f>VLOOKUP($AC1357,LS_Coint_BD!$B$3:$AQ$1079,AR$2)</f>
        <v>0</v>
      </c>
      <c r="AS1357" s="89">
        <f>VLOOKUP($AC1357,LS_Coint_BD!$B$3:$AQ$1079,AS$2)</f>
        <v>0</v>
      </c>
      <c r="AT1357" s="89">
        <f>VLOOKUP($AC1357,LS_Coint_BD!$B$3:$AQ$1079,AT$2)</f>
        <v>0</v>
      </c>
      <c r="AU1357" s="89">
        <f>VLOOKUP($AC1357,LS_Coint_BD!$B$3:$AQ$1079,AU$2)</f>
        <v>0</v>
      </c>
      <c r="AV1357" s="89">
        <f>VLOOKUP($AC1357,LS_Coint_BD!$B$3:$AQ$1079,AV$2)</f>
        <v>0</v>
      </c>
      <c r="AW1357" s="89">
        <f>VLOOKUP($AC1357,LS_Coint_BD!$B$3:$AQ$1079,AW$2)</f>
        <v>0</v>
      </c>
      <c r="AX1357" s="89">
        <f>VLOOKUP($AC1357,LS_Coint_BD!$B$3:$AQ$1079,AX$2)</f>
        <v>0</v>
      </c>
      <c r="AY1357" s="89">
        <f>VLOOKUP($AC1357,LS_Coint_BD!$B$3:$AQ$1079,AY$2)</f>
        <v>0</v>
      </c>
      <c r="AZ1357" s="89">
        <f>VLOOKUP($AC1357,LS_Coint_BD!$B$3:$AQ$1079,AZ$2)</f>
        <v>0</v>
      </c>
      <c r="BA1357" s="89">
        <f>VLOOKUP($AC1357,LS_Coint_BD!$B$3:$AQ$1079,BA$2)</f>
        <v>0</v>
      </c>
      <c r="BB1357" s="89">
        <f>VLOOKUP($AC1357,LS_Coint_BD!$B$3:$AQ$1079,BB$2)</f>
        <v>0</v>
      </c>
      <c r="BC1357" s="89">
        <f>VLOOKUP($AC1357,LS_Coint_BD!$B$3:$AQ$1079,BC$2)</f>
        <v>0</v>
      </c>
      <c r="BD1357" s="89">
        <f t="shared" si="963"/>
        <v>0</v>
      </c>
      <c r="BE1357" s="89">
        <f t="shared" si="964"/>
        <v>0</v>
      </c>
      <c r="BF1357" s="89">
        <f t="shared" si="965"/>
        <v>0</v>
      </c>
      <c r="BG1357" s="89">
        <f t="shared" si="966"/>
        <v>0</v>
      </c>
      <c r="BH1357" s="89">
        <f t="shared" si="967"/>
        <v>0</v>
      </c>
      <c r="BI1357" s="89">
        <f t="shared" si="968"/>
        <v>0</v>
      </c>
      <c r="BJ1357" s="89">
        <f t="shared" si="969"/>
        <v>0</v>
      </c>
      <c r="BK1357" s="89">
        <f t="shared" si="970"/>
        <v>0</v>
      </c>
      <c r="BL1357" s="89">
        <f t="shared" si="971"/>
        <v>0</v>
      </c>
      <c r="BM1357" s="89"/>
      <c r="BN1357" s="26" t="b">
        <f t="shared" si="972"/>
        <v>0</v>
      </c>
      <c r="BO1357" s="26" t="b">
        <f t="shared" si="973"/>
        <v>0</v>
      </c>
      <c r="BP1357" s="26" t="b">
        <f t="shared" si="974"/>
        <v>0</v>
      </c>
      <c r="BQ1357" s="26" t="b">
        <f t="shared" si="975"/>
        <v>0</v>
      </c>
      <c r="BR1357" s="26" t="b">
        <f t="shared" si="976"/>
        <v>0</v>
      </c>
      <c r="BS1357" s="26" t="b">
        <f t="shared" si="977"/>
        <v>0</v>
      </c>
      <c r="BT1357" s="26" t="b">
        <f t="shared" si="978"/>
        <v>0</v>
      </c>
      <c r="BU1357" s="26" t="b">
        <f t="shared" si="979"/>
        <v>0</v>
      </c>
    </row>
    <row r="1358" spans="2:73" ht="15" thickBot="1" x14ac:dyDescent="0.35">
      <c r="B1358" s="17">
        <f>VLOOKUP($AC1358,LS_Coint_BD!$B$3:$D$1079,2)</f>
        <v>0</v>
      </c>
      <c r="C1358" s="87">
        <f>VLOOKUP($AC1358,LS_Coint_BD!$B$3:$D$1079,3)</f>
        <v>0</v>
      </c>
      <c r="D1358" s="68">
        <f t="shared" si="939"/>
        <v>0</v>
      </c>
      <c r="E1358" s="65">
        <f t="shared" si="940"/>
        <v>0</v>
      </c>
      <c r="F1358" s="69">
        <f t="shared" si="941"/>
        <v>0</v>
      </c>
      <c r="G1358" s="68">
        <f t="shared" si="942"/>
        <v>0</v>
      </c>
      <c r="H1358" s="65">
        <f t="shared" si="943"/>
        <v>0</v>
      </c>
      <c r="I1358" s="69">
        <f t="shared" si="944"/>
        <v>0</v>
      </c>
      <c r="J1358" s="68">
        <f t="shared" si="945"/>
        <v>0</v>
      </c>
      <c r="K1358" s="65">
        <f t="shared" si="946"/>
        <v>0</v>
      </c>
      <c r="L1358" s="69">
        <f t="shared" si="947"/>
        <v>0</v>
      </c>
      <c r="M1358" s="68">
        <f t="shared" si="948"/>
        <v>0</v>
      </c>
      <c r="N1358" s="65">
        <f t="shared" si="949"/>
        <v>0</v>
      </c>
      <c r="O1358" s="69">
        <f t="shared" si="950"/>
        <v>0</v>
      </c>
      <c r="P1358" s="68">
        <f t="shared" si="951"/>
        <v>0</v>
      </c>
      <c r="Q1358" s="65">
        <f t="shared" si="952"/>
        <v>0</v>
      </c>
      <c r="R1358" s="69">
        <f t="shared" si="953"/>
        <v>0</v>
      </c>
      <c r="S1358" s="68">
        <f t="shared" si="954"/>
        <v>0</v>
      </c>
      <c r="T1358" s="65">
        <f t="shared" si="955"/>
        <v>0</v>
      </c>
      <c r="U1358" s="69">
        <f t="shared" si="956"/>
        <v>0</v>
      </c>
      <c r="V1358" s="68">
        <f t="shared" si="957"/>
        <v>0</v>
      </c>
      <c r="W1358" s="65">
        <f t="shared" si="958"/>
        <v>0</v>
      </c>
      <c r="X1358" s="69">
        <f t="shared" si="959"/>
        <v>0</v>
      </c>
      <c r="Y1358" s="68">
        <f t="shared" si="960"/>
        <v>0</v>
      </c>
      <c r="Z1358" s="65">
        <f t="shared" si="961"/>
        <v>0</v>
      </c>
      <c r="AA1358" s="69">
        <f t="shared" si="962"/>
        <v>0</v>
      </c>
      <c r="AB1358" s="98">
        <f>SUMIF(BN1358:BU1358,"VERDADEIRO",BN$3:$BU1357)</f>
        <v>0</v>
      </c>
      <c r="AC1358" s="97">
        <f t="shared" si="980"/>
        <v>1355</v>
      </c>
      <c r="AD1358" s="89">
        <f>RTD("tryd.rtdserver",,"COT",B1358,"ULT")</f>
        <v>0</v>
      </c>
      <c r="AE1358" s="89">
        <f>RTD("tryd.rtdserver",,"COT",C1358,"ULT")</f>
        <v>0</v>
      </c>
      <c r="AF1358" s="89">
        <f>VLOOKUP($AC1358,LS_Coint_BD!$B$3:$AQ$1079,AF$2)*$AD1358+VLOOKUP($AC1358,LS_Coint_BD!$B$3:$AQ$1079,AF$2+1)</f>
        <v>0</v>
      </c>
      <c r="AG1358" s="89">
        <f>VLOOKUP($AC1358,LS_Coint_BD!$B$3:$AQ$1079,AG$2)*$AD1358+VLOOKUP($AC1358,LS_Coint_BD!$B$3:$AQ$1079,AG$2+1)</f>
        <v>0</v>
      </c>
      <c r="AH1358" s="89">
        <f>VLOOKUP($AC1358,LS_Coint_BD!$B$3:$AQ$1079,AH$2)*$AD1358+VLOOKUP($AC1358,LS_Coint_BD!$B$3:$AQ$1079,AH$2+1)</f>
        <v>0</v>
      </c>
      <c r="AI1358" s="89">
        <f>VLOOKUP($AC1358,LS_Coint_BD!$B$3:$AQ$1079,AI$2)*$AD1358+VLOOKUP($AC1358,LS_Coint_BD!$B$3:$AQ$1079,AI$2+1)</f>
        <v>0</v>
      </c>
      <c r="AJ1358" s="89">
        <f>VLOOKUP($AC1358,LS_Coint_BD!$B$3:$AQ$1079,AJ$2)*$AD1358+VLOOKUP($AC1358,LS_Coint_BD!$B$3:$AQ$1079,AJ$2+1)</f>
        <v>0</v>
      </c>
      <c r="AK1358" s="89">
        <f>VLOOKUP($AC1358,LS_Coint_BD!$B$3:$AQ$1079,AK$2)*$AD1358+VLOOKUP($AC1358,LS_Coint_BD!$B$3:$AQ$1079,AK$2+1)</f>
        <v>0</v>
      </c>
      <c r="AL1358" s="89">
        <f>VLOOKUP($AC1358,LS_Coint_BD!$B$3:$AQ$1079,AL$2)*$AD1358+VLOOKUP($AC1358,LS_Coint_BD!$B$3:$AQ$1079,AL$2+1)</f>
        <v>0</v>
      </c>
      <c r="AM1358" s="89">
        <f>VLOOKUP($AC1358,LS_Coint_BD!$B$3:$AQ$1079,AM$2)*$AD1358+VLOOKUP($AC1358,LS_Coint_BD!$B$3:$AQ$1079,AM$2+1)</f>
        <v>0</v>
      </c>
      <c r="AN1358" s="89">
        <f>VLOOKUP($AC1358,LS_Coint_BD!$B$3:$AQ$1079,AN$2)</f>
        <v>0</v>
      </c>
      <c r="AO1358" s="89">
        <f>VLOOKUP($AC1358,LS_Coint_BD!$B$3:$AQ$1079,AO$2)</f>
        <v>0</v>
      </c>
      <c r="AP1358" s="89">
        <f>VLOOKUP($AC1358,LS_Coint_BD!$B$3:$AQ$1079,AP$2)</f>
        <v>0</v>
      </c>
      <c r="AQ1358" s="89">
        <f>VLOOKUP($AC1358,LS_Coint_BD!$B$3:$AQ$1079,AQ$2)</f>
        <v>0</v>
      </c>
      <c r="AR1358" s="89">
        <f>VLOOKUP($AC1358,LS_Coint_BD!$B$3:$AQ$1079,AR$2)</f>
        <v>0</v>
      </c>
      <c r="AS1358" s="89">
        <f>VLOOKUP($AC1358,LS_Coint_BD!$B$3:$AQ$1079,AS$2)</f>
        <v>0</v>
      </c>
      <c r="AT1358" s="89">
        <f>VLOOKUP($AC1358,LS_Coint_BD!$B$3:$AQ$1079,AT$2)</f>
        <v>0</v>
      </c>
      <c r="AU1358" s="89">
        <f>VLOOKUP($AC1358,LS_Coint_BD!$B$3:$AQ$1079,AU$2)</f>
        <v>0</v>
      </c>
      <c r="AV1358" s="89">
        <f>VLOOKUP($AC1358,LS_Coint_BD!$B$3:$AQ$1079,AV$2)</f>
        <v>0</v>
      </c>
      <c r="AW1358" s="89">
        <f>VLOOKUP($AC1358,LS_Coint_BD!$B$3:$AQ$1079,AW$2)</f>
        <v>0</v>
      </c>
      <c r="AX1358" s="89">
        <f>VLOOKUP($AC1358,LS_Coint_BD!$B$3:$AQ$1079,AX$2)</f>
        <v>0</v>
      </c>
      <c r="AY1358" s="89">
        <f>VLOOKUP($AC1358,LS_Coint_BD!$B$3:$AQ$1079,AY$2)</f>
        <v>0</v>
      </c>
      <c r="AZ1358" s="89">
        <f>VLOOKUP($AC1358,LS_Coint_BD!$B$3:$AQ$1079,AZ$2)</f>
        <v>0</v>
      </c>
      <c r="BA1358" s="89">
        <f>VLOOKUP($AC1358,LS_Coint_BD!$B$3:$AQ$1079,BA$2)</f>
        <v>0</v>
      </c>
      <c r="BB1358" s="89">
        <f>VLOOKUP($AC1358,LS_Coint_BD!$B$3:$AQ$1079,BB$2)</f>
        <v>0</v>
      </c>
      <c r="BC1358" s="89">
        <f>VLOOKUP($AC1358,LS_Coint_BD!$B$3:$AQ$1079,BC$2)</f>
        <v>0</v>
      </c>
      <c r="BD1358" s="89">
        <f t="shared" si="963"/>
        <v>0</v>
      </c>
      <c r="BE1358" s="89">
        <f t="shared" si="964"/>
        <v>0</v>
      </c>
      <c r="BF1358" s="89">
        <f t="shared" si="965"/>
        <v>0</v>
      </c>
      <c r="BG1358" s="89">
        <f t="shared" si="966"/>
        <v>0</v>
      </c>
      <c r="BH1358" s="89">
        <f t="shared" si="967"/>
        <v>0</v>
      </c>
      <c r="BI1358" s="89">
        <f t="shared" si="968"/>
        <v>0</v>
      </c>
      <c r="BJ1358" s="89">
        <f t="shared" si="969"/>
        <v>0</v>
      </c>
      <c r="BK1358" s="89">
        <f t="shared" si="970"/>
        <v>0</v>
      </c>
      <c r="BL1358" s="89">
        <f t="shared" si="971"/>
        <v>0</v>
      </c>
      <c r="BM1358" s="89"/>
      <c r="BN1358" s="26" t="b">
        <f t="shared" si="972"/>
        <v>0</v>
      </c>
      <c r="BO1358" s="26" t="b">
        <f t="shared" si="973"/>
        <v>0</v>
      </c>
      <c r="BP1358" s="26" t="b">
        <f t="shared" si="974"/>
        <v>0</v>
      </c>
      <c r="BQ1358" s="26" t="b">
        <f t="shared" si="975"/>
        <v>0</v>
      </c>
      <c r="BR1358" s="26" t="b">
        <f t="shared" si="976"/>
        <v>0</v>
      </c>
      <c r="BS1358" s="26" t="b">
        <f t="shared" si="977"/>
        <v>0</v>
      </c>
      <c r="BT1358" s="26" t="b">
        <f t="shared" si="978"/>
        <v>0</v>
      </c>
      <c r="BU1358" s="26" t="b">
        <f t="shared" si="979"/>
        <v>0</v>
      </c>
    </row>
    <row r="1359" spans="2:73" ht="15" thickBot="1" x14ac:dyDescent="0.35">
      <c r="B1359" s="17">
        <f>VLOOKUP($AC1359,LS_Coint_BD!$B$3:$D$1079,2)</f>
        <v>0</v>
      </c>
      <c r="C1359" s="87">
        <f>VLOOKUP($AC1359,LS_Coint_BD!$B$3:$D$1079,3)</f>
        <v>0</v>
      </c>
      <c r="D1359" s="68">
        <f t="shared" si="939"/>
        <v>0</v>
      </c>
      <c r="E1359" s="65">
        <f t="shared" si="940"/>
        <v>0</v>
      </c>
      <c r="F1359" s="69">
        <f t="shared" si="941"/>
        <v>0</v>
      </c>
      <c r="G1359" s="68">
        <f t="shared" si="942"/>
        <v>0</v>
      </c>
      <c r="H1359" s="65">
        <f t="shared" si="943"/>
        <v>0</v>
      </c>
      <c r="I1359" s="69">
        <f t="shared" si="944"/>
        <v>0</v>
      </c>
      <c r="J1359" s="68">
        <f t="shared" si="945"/>
        <v>0</v>
      </c>
      <c r="K1359" s="65">
        <f t="shared" si="946"/>
        <v>0</v>
      </c>
      <c r="L1359" s="69">
        <f t="shared" si="947"/>
        <v>0</v>
      </c>
      <c r="M1359" s="68">
        <f t="shared" si="948"/>
        <v>0</v>
      </c>
      <c r="N1359" s="65">
        <f t="shared" si="949"/>
        <v>0</v>
      </c>
      <c r="O1359" s="69">
        <f t="shared" si="950"/>
        <v>0</v>
      </c>
      <c r="P1359" s="68">
        <f t="shared" si="951"/>
        <v>0</v>
      </c>
      <c r="Q1359" s="65">
        <f t="shared" si="952"/>
        <v>0</v>
      </c>
      <c r="R1359" s="69">
        <f t="shared" si="953"/>
        <v>0</v>
      </c>
      <c r="S1359" s="68">
        <f t="shared" si="954"/>
        <v>0</v>
      </c>
      <c r="T1359" s="65">
        <f t="shared" si="955"/>
        <v>0</v>
      </c>
      <c r="U1359" s="69">
        <f t="shared" si="956"/>
        <v>0</v>
      </c>
      <c r="V1359" s="68">
        <f t="shared" si="957"/>
        <v>0</v>
      </c>
      <c r="W1359" s="65">
        <f t="shared" si="958"/>
        <v>0</v>
      </c>
      <c r="X1359" s="69">
        <f t="shared" si="959"/>
        <v>0</v>
      </c>
      <c r="Y1359" s="68">
        <f t="shared" si="960"/>
        <v>0</v>
      </c>
      <c r="Z1359" s="65">
        <f t="shared" si="961"/>
        <v>0</v>
      </c>
      <c r="AA1359" s="69">
        <f t="shared" si="962"/>
        <v>0</v>
      </c>
      <c r="AB1359" s="98">
        <f>SUMIF(BN1359:BU1359,"VERDADEIRO",BN$3:$BU1358)</f>
        <v>0</v>
      </c>
      <c r="AC1359" s="97">
        <f t="shared" si="980"/>
        <v>1356</v>
      </c>
      <c r="AD1359" s="89">
        <f>RTD("tryd.rtdserver",,"COT",B1359,"ULT")</f>
        <v>0</v>
      </c>
      <c r="AE1359" s="89">
        <f>RTD("tryd.rtdserver",,"COT",C1359,"ULT")</f>
        <v>0</v>
      </c>
      <c r="AF1359" s="89">
        <f>VLOOKUP($AC1359,LS_Coint_BD!$B$3:$AQ$1079,AF$2)*$AD1359+VLOOKUP($AC1359,LS_Coint_BD!$B$3:$AQ$1079,AF$2+1)</f>
        <v>0</v>
      </c>
      <c r="AG1359" s="89">
        <f>VLOOKUP($AC1359,LS_Coint_BD!$B$3:$AQ$1079,AG$2)*$AD1359+VLOOKUP($AC1359,LS_Coint_BD!$B$3:$AQ$1079,AG$2+1)</f>
        <v>0</v>
      </c>
      <c r="AH1359" s="89">
        <f>VLOOKUP($AC1359,LS_Coint_BD!$B$3:$AQ$1079,AH$2)*$AD1359+VLOOKUP($AC1359,LS_Coint_BD!$B$3:$AQ$1079,AH$2+1)</f>
        <v>0</v>
      </c>
      <c r="AI1359" s="89">
        <f>VLOOKUP($AC1359,LS_Coint_BD!$B$3:$AQ$1079,AI$2)*$AD1359+VLOOKUP($AC1359,LS_Coint_BD!$B$3:$AQ$1079,AI$2+1)</f>
        <v>0</v>
      </c>
      <c r="AJ1359" s="89">
        <f>VLOOKUP($AC1359,LS_Coint_BD!$B$3:$AQ$1079,AJ$2)*$AD1359+VLOOKUP($AC1359,LS_Coint_BD!$B$3:$AQ$1079,AJ$2+1)</f>
        <v>0</v>
      </c>
      <c r="AK1359" s="89">
        <f>VLOOKUP($AC1359,LS_Coint_BD!$B$3:$AQ$1079,AK$2)*$AD1359+VLOOKUP($AC1359,LS_Coint_BD!$B$3:$AQ$1079,AK$2+1)</f>
        <v>0</v>
      </c>
      <c r="AL1359" s="89">
        <f>VLOOKUP($AC1359,LS_Coint_BD!$B$3:$AQ$1079,AL$2)*$AD1359+VLOOKUP($AC1359,LS_Coint_BD!$B$3:$AQ$1079,AL$2+1)</f>
        <v>0</v>
      </c>
      <c r="AM1359" s="89">
        <f>VLOOKUP($AC1359,LS_Coint_BD!$B$3:$AQ$1079,AM$2)*$AD1359+VLOOKUP($AC1359,LS_Coint_BD!$B$3:$AQ$1079,AM$2+1)</f>
        <v>0</v>
      </c>
      <c r="AN1359" s="89">
        <f>VLOOKUP($AC1359,LS_Coint_BD!$B$3:$AQ$1079,AN$2)</f>
        <v>0</v>
      </c>
      <c r="AO1359" s="89">
        <f>VLOOKUP($AC1359,LS_Coint_BD!$B$3:$AQ$1079,AO$2)</f>
        <v>0</v>
      </c>
      <c r="AP1359" s="89">
        <f>VLOOKUP($AC1359,LS_Coint_BD!$B$3:$AQ$1079,AP$2)</f>
        <v>0</v>
      </c>
      <c r="AQ1359" s="89">
        <f>VLOOKUP($AC1359,LS_Coint_BD!$B$3:$AQ$1079,AQ$2)</f>
        <v>0</v>
      </c>
      <c r="AR1359" s="89">
        <f>VLOOKUP($AC1359,LS_Coint_BD!$B$3:$AQ$1079,AR$2)</f>
        <v>0</v>
      </c>
      <c r="AS1359" s="89">
        <f>VLOOKUP($AC1359,LS_Coint_BD!$B$3:$AQ$1079,AS$2)</f>
        <v>0</v>
      </c>
      <c r="AT1359" s="89">
        <f>VLOOKUP($AC1359,LS_Coint_BD!$B$3:$AQ$1079,AT$2)</f>
        <v>0</v>
      </c>
      <c r="AU1359" s="89">
        <f>VLOOKUP($AC1359,LS_Coint_BD!$B$3:$AQ$1079,AU$2)</f>
        <v>0</v>
      </c>
      <c r="AV1359" s="89">
        <f>VLOOKUP($AC1359,LS_Coint_BD!$B$3:$AQ$1079,AV$2)</f>
        <v>0</v>
      </c>
      <c r="AW1359" s="89">
        <f>VLOOKUP($AC1359,LS_Coint_BD!$B$3:$AQ$1079,AW$2)</f>
        <v>0</v>
      </c>
      <c r="AX1359" s="89">
        <f>VLOOKUP($AC1359,LS_Coint_BD!$B$3:$AQ$1079,AX$2)</f>
        <v>0</v>
      </c>
      <c r="AY1359" s="89">
        <f>VLOOKUP($AC1359,LS_Coint_BD!$B$3:$AQ$1079,AY$2)</f>
        <v>0</v>
      </c>
      <c r="AZ1359" s="89">
        <f>VLOOKUP($AC1359,LS_Coint_BD!$B$3:$AQ$1079,AZ$2)</f>
        <v>0</v>
      </c>
      <c r="BA1359" s="89">
        <f>VLOOKUP($AC1359,LS_Coint_BD!$B$3:$AQ$1079,BA$2)</f>
        <v>0</v>
      </c>
      <c r="BB1359" s="89">
        <f>VLOOKUP($AC1359,LS_Coint_BD!$B$3:$AQ$1079,BB$2)</f>
        <v>0</v>
      </c>
      <c r="BC1359" s="89">
        <f>VLOOKUP($AC1359,LS_Coint_BD!$B$3:$AQ$1079,BC$2)</f>
        <v>0</v>
      </c>
      <c r="BD1359" s="89">
        <f t="shared" si="963"/>
        <v>0</v>
      </c>
      <c r="BE1359" s="89">
        <f t="shared" si="964"/>
        <v>0</v>
      </c>
      <c r="BF1359" s="89">
        <f t="shared" si="965"/>
        <v>0</v>
      </c>
      <c r="BG1359" s="89">
        <f t="shared" si="966"/>
        <v>0</v>
      </c>
      <c r="BH1359" s="89">
        <f t="shared" si="967"/>
        <v>0</v>
      </c>
      <c r="BI1359" s="89">
        <f t="shared" si="968"/>
        <v>0</v>
      </c>
      <c r="BJ1359" s="89">
        <f t="shared" si="969"/>
        <v>0</v>
      </c>
      <c r="BK1359" s="89">
        <f t="shared" si="970"/>
        <v>0</v>
      </c>
      <c r="BL1359" s="89">
        <f t="shared" si="971"/>
        <v>0</v>
      </c>
      <c r="BM1359" s="89"/>
      <c r="BN1359" s="26" t="b">
        <f t="shared" si="972"/>
        <v>0</v>
      </c>
      <c r="BO1359" s="26" t="b">
        <f t="shared" si="973"/>
        <v>0</v>
      </c>
      <c r="BP1359" s="26" t="b">
        <f t="shared" si="974"/>
        <v>0</v>
      </c>
      <c r="BQ1359" s="26" t="b">
        <f t="shared" si="975"/>
        <v>0</v>
      </c>
      <c r="BR1359" s="26" t="b">
        <f t="shared" si="976"/>
        <v>0</v>
      </c>
      <c r="BS1359" s="26" t="b">
        <f t="shared" si="977"/>
        <v>0</v>
      </c>
      <c r="BT1359" s="26" t="b">
        <f t="shared" si="978"/>
        <v>0</v>
      </c>
      <c r="BU1359" s="26" t="b">
        <f t="shared" si="979"/>
        <v>0</v>
      </c>
    </row>
    <row r="1360" spans="2:73" ht="15" thickBot="1" x14ac:dyDescent="0.35">
      <c r="B1360" s="17">
        <f>VLOOKUP($AC1360,LS_Coint_BD!$B$3:$D$1079,2)</f>
        <v>0</v>
      </c>
      <c r="C1360" s="87">
        <f>VLOOKUP($AC1360,LS_Coint_BD!$B$3:$D$1079,3)</f>
        <v>0</v>
      </c>
      <c r="D1360" s="68">
        <f t="shared" si="939"/>
        <v>0</v>
      </c>
      <c r="E1360" s="65">
        <f t="shared" si="940"/>
        <v>0</v>
      </c>
      <c r="F1360" s="69">
        <f t="shared" si="941"/>
        <v>0</v>
      </c>
      <c r="G1360" s="68">
        <f t="shared" si="942"/>
        <v>0</v>
      </c>
      <c r="H1360" s="65">
        <f t="shared" si="943"/>
        <v>0</v>
      </c>
      <c r="I1360" s="69">
        <f t="shared" si="944"/>
        <v>0</v>
      </c>
      <c r="J1360" s="68">
        <f t="shared" si="945"/>
        <v>0</v>
      </c>
      <c r="K1360" s="65">
        <f t="shared" si="946"/>
        <v>0</v>
      </c>
      <c r="L1360" s="69">
        <f t="shared" si="947"/>
        <v>0</v>
      </c>
      <c r="M1360" s="68">
        <f t="shared" si="948"/>
        <v>0</v>
      </c>
      <c r="N1360" s="65">
        <f t="shared" si="949"/>
        <v>0</v>
      </c>
      <c r="O1360" s="69">
        <f t="shared" si="950"/>
        <v>0</v>
      </c>
      <c r="P1360" s="68">
        <f t="shared" si="951"/>
        <v>0</v>
      </c>
      <c r="Q1360" s="65">
        <f t="shared" si="952"/>
        <v>0</v>
      </c>
      <c r="R1360" s="69">
        <f t="shared" si="953"/>
        <v>0</v>
      </c>
      <c r="S1360" s="68">
        <f t="shared" si="954"/>
        <v>0</v>
      </c>
      <c r="T1360" s="65">
        <f t="shared" si="955"/>
        <v>0</v>
      </c>
      <c r="U1360" s="69">
        <f t="shared" si="956"/>
        <v>0</v>
      </c>
      <c r="V1360" s="68">
        <f t="shared" si="957"/>
        <v>0</v>
      </c>
      <c r="W1360" s="65">
        <f t="shared" si="958"/>
        <v>0</v>
      </c>
      <c r="X1360" s="69">
        <f t="shared" si="959"/>
        <v>0</v>
      </c>
      <c r="Y1360" s="68">
        <f t="shared" si="960"/>
        <v>0</v>
      </c>
      <c r="Z1360" s="65">
        <f t="shared" si="961"/>
        <v>0</v>
      </c>
      <c r="AA1360" s="69">
        <f t="shared" si="962"/>
        <v>0</v>
      </c>
      <c r="AB1360" s="98">
        <f>SUMIF(BN1360:BU1360,"VERDADEIRO",BN$3:$BU1359)</f>
        <v>0</v>
      </c>
      <c r="AC1360" s="97">
        <f t="shared" si="980"/>
        <v>1357</v>
      </c>
      <c r="AD1360" s="89">
        <f>RTD("tryd.rtdserver",,"COT",B1360,"ULT")</f>
        <v>0</v>
      </c>
      <c r="AE1360" s="89">
        <f>RTD("tryd.rtdserver",,"COT",C1360,"ULT")</f>
        <v>0</v>
      </c>
      <c r="AF1360" s="89">
        <f>VLOOKUP($AC1360,LS_Coint_BD!$B$3:$AQ$1079,AF$2)*$AD1360+VLOOKUP($AC1360,LS_Coint_BD!$B$3:$AQ$1079,AF$2+1)</f>
        <v>0</v>
      </c>
      <c r="AG1360" s="89">
        <f>VLOOKUP($AC1360,LS_Coint_BD!$B$3:$AQ$1079,AG$2)*$AD1360+VLOOKUP($AC1360,LS_Coint_BD!$B$3:$AQ$1079,AG$2+1)</f>
        <v>0</v>
      </c>
      <c r="AH1360" s="89">
        <f>VLOOKUP($AC1360,LS_Coint_BD!$B$3:$AQ$1079,AH$2)*$AD1360+VLOOKUP($AC1360,LS_Coint_BD!$B$3:$AQ$1079,AH$2+1)</f>
        <v>0</v>
      </c>
      <c r="AI1360" s="89">
        <f>VLOOKUP($AC1360,LS_Coint_BD!$B$3:$AQ$1079,AI$2)*$AD1360+VLOOKUP($AC1360,LS_Coint_BD!$B$3:$AQ$1079,AI$2+1)</f>
        <v>0</v>
      </c>
      <c r="AJ1360" s="89">
        <f>VLOOKUP($AC1360,LS_Coint_BD!$B$3:$AQ$1079,AJ$2)*$AD1360+VLOOKUP($AC1360,LS_Coint_BD!$B$3:$AQ$1079,AJ$2+1)</f>
        <v>0</v>
      </c>
      <c r="AK1360" s="89">
        <f>VLOOKUP($AC1360,LS_Coint_BD!$B$3:$AQ$1079,AK$2)*$AD1360+VLOOKUP($AC1360,LS_Coint_BD!$B$3:$AQ$1079,AK$2+1)</f>
        <v>0</v>
      </c>
      <c r="AL1360" s="89">
        <f>VLOOKUP($AC1360,LS_Coint_BD!$B$3:$AQ$1079,AL$2)*$AD1360+VLOOKUP($AC1360,LS_Coint_BD!$B$3:$AQ$1079,AL$2+1)</f>
        <v>0</v>
      </c>
      <c r="AM1360" s="89">
        <f>VLOOKUP($AC1360,LS_Coint_BD!$B$3:$AQ$1079,AM$2)*$AD1360+VLOOKUP($AC1360,LS_Coint_BD!$B$3:$AQ$1079,AM$2+1)</f>
        <v>0</v>
      </c>
      <c r="AN1360" s="89">
        <f>VLOOKUP($AC1360,LS_Coint_BD!$B$3:$AQ$1079,AN$2)</f>
        <v>0</v>
      </c>
      <c r="AO1360" s="89">
        <f>VLOOKUP($AC1360,LS_Coint_BD!$B$3:$AQ$1079,AO$2)</f>
        <v>0</v>
      </c>
      <c r="AP1360" s="89">
        <f>VLOOKUP($AC1360,LS_Coint_BD!$B$3:$AQ$1079,AP$2)</f>
        <v>0</v>
      </c>
      <c r="AQ1360" s="89">
        <f>VLOOKUP($AC1360,LS_Coint_BD!$B$3:$AQ$1079,AQ$2)</f>
        <v>0</v>
      </c>
      <c r="AR1360" s="89">
        <f>VLOOKUP($AC1360,LS_Coint_BD!$B$3:$AQ$1079,AR$2)</f>
        <v>0</v>
      </c>
      <c r="AS1360" s="89">
        <f>VLOOKUP($AC1360,LS_Coint_BD!$B$3:$AQ$1079,AS$2)</f>
        <v>0</v>
      </c>
      <c r="AT1360" s="89">
        <f>VLOOKUP($AC1360,LS_Coint_BD!$B$3:$AQ$1079,AT$2)</f>
        <v>0</v>
      </c>
      <c r="AU1360" s="89">
        <f>VLOOKUP($AC1360,LS_Coint_BD!$B$3:$AQ$1079,AU$2)</f>
        <v>0</v>
      </c>
      <c r="AV1360" s="89">
        <f>VLOOKUP($AC1360,LS_Coint_BD!$B$3:$AQ$1079,AV$2)</f>
        <v>0</v>
      </c>
      <c r="AW1360" s="89">
        <f>VLOOKUP($AC1360,LS_Coint_BD!$B$3:$AQ$1079,AW$2)</f>
        <v>0</v>
      </c>
      <c r="AX1360" s="89">
        <f>VLOOKUP($AC1360,LS_Coint_BD!$B$3:$AQ$1079,AX$2)</f>
        <v>0</v>
      </c>
      <c r="AY1360" s="89">
        <f>VLOOKUP($AC1360,LS_Coint_BD!$B$3:$AQ$1079,AY$2)</f>
        <v>0</v>
      </c>
      <c r="AZ1360" s="89">
        <f>VLOOKUP($AC1360,LS_Coint_BD!$B$3:$AQ$1079,AZ$2)</f>
        <v>0</v>
      </c>
      <c r="BA1360" s="89">
        <f>VLOOKUP($AC1360,LS_Coint_BD!$B$3:$AQ$1079,BA$2)</f>
        <v>0</v>
      </c>
      <c r="BB1360" s="89">
        <f>VLOOKUP($AC1360,LS_Coint_BD!$B$3:$AQ$1079,BB$2)</f>
        <v>0</v>
      </c>
      <c r="BC1360" s="89">
        <f>VLOOKUP($AC1360,LS_Coint_BD!$B$3:$AQ$1079,BC$2)</f>
        <v>0</v>
      </c>
      <c r="BD1360" s="89">
        <f t="shared" si="963"/>
        <v>0</v>
      </c>
      <c r="BE1360" s="89">
        <f t="shared" si="964"/>
        <v>0</v>
      </c>
      <c r="BF1360" s="89">
        <f t="shared" si="965"/>
        <v>0</v>
      </c>
      <c r="BG1360" s="89">
        <f t="shared" si="966"/>
        <v>0</v>
      </c>
      <c r="BH1360" s="89">
        <f t="shared" si="967"/>
        <v>0</v>
      </c>
      <c r="BI1360" s="89">
        <f t="shared" si="968"/>
        <v>0</v>
      </c>
      <c r="BJ1360" s="89">
        <f t="shared" si="969"/>
        <v>0</v>
      </c>
      <c r="BK1360" s="89">
        <f t="shared" si="970"/>
        <v>0</v>
      </c>
      <c r="BL1360" s="89">
        <f t="shared" si="971"/>
        <v>0</v>
      </c>
      <c r="BM1360" s="89"/>
      <c r="BN1360" s="26" t="b">
        <f t="shared" si="972"/>
        <v>0</v>
      </c>
      <c r="BO1360" s="26" t="b">
        <f t="shared" si="973"/>
        <v>0</v>
      </c>
      <c r="BP1360" s="26" t="b">
        <f t="shared" si="974"/>
        <v>0</v>
      </c>
      <c r="BQ1360" s="26" t="b">
        <f t="shared" si="975"/>
        <v>0</v>
      </c>
      <c r="BR1360" s="26" t="b">
        <f t="shared" si="976"/>
        <v>0</v>
      </c>
      <c r="BS1360" s="26" t="b">
        <f t="shared" si="977"/>
        <v>0</v>
      </c>
      <c r="BT1360" s="26" t="b">
        <f t="shared" si="978"/>
        <v>0</v>
      </c>
      <c r="BU1360" s="26" t="b">
        <f t="shared" si="979"/>
        <v>0</v>
      </c>
    </row>
    <row r="1361" spans="2:73" ht="15" thickBot="1" x14ac:dyDescent="0.35">
      <c r="B1361" s="17">
        <f>VLOOKUP($AC1361,LS_Coint_BD!$B$3:$D$1079,2)</f>
        <v>0</v>
      </c>
      <c r="C1361" s="87">
        <f>VLOOKUP($AC1361,LS_Coint_BD!$B$3:$D$1079,3)</f>
        <v>0</v>
      </c>
      <c r="D1361" s="68">
        <f t="shared" si="939"/>
        <v>0</v>
      </c>
      <c r="E1361" s="65">
        <f t="shared" si="940"/>
        <v>0</v>
      </c>
      <c r="F1361" s="69">
        <f t="shared" si="941"/>
        <v>0</v>
      </c>
      <c r="G1361" s="68">
        <f t="shared" si="942"/>
        <v>0</v>
      </c>
      <c r="H1361" s="65">
        <f t="shared" si="943"/>
        <v>0</v>
      </c>
      <c r="I1361" s="69">
        <f t="shared" si="944"/>
        <v>0</v>
      </c>
      <c r="J1361" s="68">
        <f t="shared" si="945"/>
        <v>0</v>
      </c>
      <c r="K1361" s="65">
        <f t="shared" si="946"/>
        <v>0</v>
      </c>
      <c r="L1361" s="69">
        <f t="shared" si="947"/>
        <v>0</v>
      </c>
      <c r="M1361" s="68">
        <f t="shared" si="948"/>
        <v>0</v>
      </c>
      <c r="N1361" s="65">
        <f t="shared" si="949"/>
        <v>0</v>
      </c>
      <c r="O1361" s="69">
        <f t="shared" si="950"/>
        <v>0</v>
      </c>
      <c r="P1361" s="68">
        <f t="shared" si="951"/>
        <v>0</v>
      </c>
      <c r="Q1361" s="65">
        <f t="shared" si="952"/>
        <v>0</v>
      </c>
      <c r="R1361" s="69">
        <f t="shared" si="953"/>
        <v>0</v>
      </c>
      <c r="S1361" s="68">
        <f t="shared" si="954"/>
        <v>0</v>
      </c>
      <c r="T1361" s="65">
        <f t="shared" si="955"/>
        <v>0</v>
      </c>
      <c r="U1361" s="69">
        <f t="shared" si="956"/>
        <v>0</v>
      </c>
      <c r="V1361" s="68">
        <f t="shared" si="957"/>
        <v>0</v>
      </c>
      <c r="W1361" s="65">
        <f t="shared" si="958"/>
        <v>0</v>
      </c>
      <c r="X1361" s="69">
        <f t="shared" si="959"/>
        <v>0</v>
      </c>
      <c r="Y1361" s="68">
        <f t="shared" si="960"/>
        <v>0</v>
      </c>
      <c r="Z1361" s="65">
        <f t="shared" si="961"/>
        <v>0</v>
      </c>
      <c r="AA1361" s="69">
        <f t="shared" si="962"/>
        <v>0</v>
      </c>
      <c r="AB1361" s="98">
        <f>SUMIF(BN1361:BU1361,"VERDADEIRO",BN$3:$BU1360)</f>
        <v>0</v>
      </c>
      <c r="AC1361" s="97">
        <f t="shared" si="980"/>
        <v>1358</v>
      </c>
      <c r="AD1361" s="89">
        <f>RTD("tryd.rtdserver",,"COT",B1361,"ULT")</f>
        <v>0</v>
      </c>
      <c r="AE1361" s="89">
        <f>RTD("tryd.rtdserver",,"COT",C1361,"ULT")</f>
        <v>0</v>
      </c>
      <c r="AF1361" s="89">
        <f>VLOOKUP($AC1361,LS_Coint_BD!$B$3:$AQ$1079,AF$2)*$AD1361+VLOOKUP($AC1361,LS_Coint_BD!$B$3:$AQ$1079,AF$2+1)</f>
        <v>0</v>
      </c>
      <c r="AG1361" s="89">
        <f>VLOOKUP($AC1361,LS_Coint_BD!$B$3:$AQ$1079,AG$2)*$AD1361+VLOOKUP($AC1361,LS_Coint_BD!$B$3:$AQ$1079,AG$2+1)</f>
        <v>0</v>
      </c>
      <c r="AH1361" s="89">
        <f>VLOOKUP($AC1361,LS_Coint_BD!$B$3:$AQ$1079,AH$2)*$AD1361+VLOOKUP($AC1361,LS_Coint_BD!$B$3:$AQ$1079,AH$2+1)</f>
        <v>0</v>
      </c>
      <c r="AI1361" s="89">
        <f>VLOOKUP($AC1361,LS_Coint_BD!$B$3:$AQ$1079,AI$2)*$AD1361+VLOOKUP($AC1361,LS_Coint_BD!$B$3:$AQ$1079,AI$2+1)</f>
        <v>0</v>
      </c>
      <c r="AJ1361" s="89">
        <f>VLOOKUP($AC1361,LS_Coint_BD!$B$3:$AQ$1079,AJ$2)*$AD1361+VLOOKUP($AC1361,LS_Coint_BD!$B$3:$AQ$1079,AJ$2+1)</f>
        <v>0</v>
      </c>
      <c r="AK1361" s="89">
        <f>VLOOKUP($AC1361,LS_Coint_BD!$B$3:$AQ$1079,AK$2)*$AD1361+VLOOKUP($AC1361,LS_Coint_BD!$B$3:$AQ$1079,AK$2+1)</f>
        <v>0</v>
      </c>
      <c r="AL1361" s="89">
        <f>VLOOKUP($AC1361,LS_Coint_BD!$B$3:$AQ$1079,AL$2)*$AD1361+VLOOKUP($AC1361,LS_Coint_BD!$B$3:$AQ$1079,AL$2+1)</f>
        <v>0</v>
      </c>
      <c r="AM1361" s="89">
        <f>VLOOKUP($AC1361,LS_Coint_BD!$B$3:$AQ$1079,AM$2)*$AD1361+VLOOKUP($AC1361,LS_Coint_BD!$B$3:$AQ$1079,AM$2+1)</f>
        <v>0</v>
      </c>
      <c r="AN1361" s="89">
        <f>VLOOKUP($AC1361,LS_Coint_BD!$B$3:$AQ$1079,AN$2)</f>
        <v>0</v>
      </c>
      <c r="AO1361" s="89">
        <f>VLOOKUP($AC1361,LS_Coint_BD!$B$3:$AQ$1079,AO$2)</f>
        <v>0</v>
      </c>
      <c r="AP1361" s="89">
        <f>VLOOKUP($AC1361,LS_Coint_BD!$B$3:$AQ$1079,AP$2)</f>
        <v>0</v>
      </c>
      <c r="AQ1361" s="89">
        <f>VLOOKUP($AC1361,LS_Coint_BD!$B$3:$AQ$1079,AQ$2)</f>
        <v>0</v>
      </c>
      <c r="AR1361" s="89">
        <f>VLOOKUP($AC1361,LS_Coint_BD!$B$3:$AQ$1079,AR$2)</f>
        <v>0</v>
      </c>
      <c r="AS1361" s="89">
        <f>VLOOKUP($AC1361,LS_Coint_BD!$B$3:$AQ$1079,AS$2)</f>
        <v>0</v>
      </c>
      <c r="AT1361" s="89">
        <f>VLOOKUP($AC1361,LS_Coint_BD!$B$3:$AQ$1079,AT$2)</f>
        <v>0</v>
      </c>
      <c r="AU1361" s="89">
        <f>VLOOKUP($AC1361,LS_Coint_BD!$B$3:$AQ$1079,AU$2)</f>
        <v>0</v>
      </c>
      <c r="AV1361" s="89">
        <f>VLOOKUP($AC1361,LS_Coint_BD!$B$3:$AQ$1079,AV$2)</f>
        <v>0</v>
      </c>
      <c r="AW1361" s="89">
        <f>VLOOKUP($AC1361,LS_Coint_BD!$B$3:$AQ$1079,AW$2)</f>
        <v>0</v>
      </c>
      <c r="AX1361" s="89">
        <f>VLOOKUP($AC1361,LS_Coint_BD!$B$3:$AQ$1079,AX$2)</f>
        <v>0</v>
      </c>
      <c r="AY1361" s="89">
        <f>VLOOKUP($AC1361,LS_Coint_BD!$B$3:$AQ$1079,AY$2)</f>
        <v>0</v>
      </c>
      <c r="AZ1361" s="89">
        <f>VLOOKUP($AC1361,LS_Coint_BD!$B$3:$AQ$1079,AZ$2)</f>
        <v>0</v>
      </c>
      <c r="BA1361" s="89">
        <f>VLOOKUP($AC1361,LS_Coint_BD!$B$3:$AQ$1079,BA$2)</f>
        <v>0</v>
      </c>
      <c r="BB1361" s="89">
        <f>VLOOKUP($AC1361,LS_Coint_BD!$B$3:$AQ$1079,BB$2)</f>
        <v>0</v>
      </c>
      <c r="BC1361" s="89">
        <f>VLOOKUP($AC1361,LS_Coint_BD!$B$3:$AQ$1079,BC$2)</f>
        <v>0</v>
      </c>
      <c r="BD1361" s="89">
        <f t="shared" si="963"/>
        <v>0</v>
      </c>
      <c r="BE1361" s="89">
        <f t="shared" si="964"/>
        <v>0</v>
      </c>
      <c r="BF1361" s="89">
        <f t="shared" si="965"/>
        <v>0</v>
      </c>
      <c r="BG1361" s="89">
        <f t="shared" si="966"/>
        <v>0</v>
      </c>
      <c r="BH1361" s="89">
        <f t="shared" si="967"/>
        <v>0</v>
      </c>
      <c r="BI1361" s="89">
        <f t="shared" si="968"/>
        <v>0</v>
      </c>
      <c r="BJ1361" s="89">
        <f t="shared" si="969"/>
        <v>0</v>
      </c>
      <c r="BK1361" s="89">
        <f t="shared" si="970"/>
        <v>0</v>
      </c>
      <c r="BL1361" s="89">
        <f t="shared" si="971"/>
        <v>0</v>
      </c>
      <c r="BM1361" s="89"/>
      <c r="BN1361" s="26" t="b">
        <f t="shared" si="972"/>
        <v>0</v>
      </c>
      <c r="BO1361" s="26" t="b">
        <f t="shared" si="973"/>
        <v>0</v>
      </c>
      <c r="BP1361" s="26" t="b">
        <f t="shared" si="974"/>
        <v>0</v>
      </c>
      <c r="BQ1361" s="26" t="b">
        <f t="shared" si="975"/>
        <v>0</v>
      </c>
      <c r="BR1361" s="26" t="b">
        <f t="shared" si="976"/>
        <v>0</v>
      </c>
      <c r="BS1361" s="26" t="b">
        <f t="shared" si="977"/>
        <v>0</v>
      </c>
      <c r="BT1361" s="26" t="b">
        <f t="shared" si="978"/>
        <v>0</v>
      </c>
      <c r="BU1361" s="26" t="b">
        <f t="shared" si="979"/>
        <v>0</v>
      </c>
    </row>
    <row r="1362" spans="2:73" ht="15" thickBot="1" x14ac:dyDescent="0.35">
      <c r="B1362" s="17">
        <f>VLOOKUP($AC1362,LS_Coint_BD!$B$3:$D$1079,2)</f>
        <v>0</v>
      </c>
      <c r="C1362" s="87">
        <f>VLOOKUP($AC1362,LS_Coint_BD!$B$3:$D$1079,3)</f>
        <v>0</v>
      </c>
      <c r="D1362" s="68">
        <f t="shared" si="939"/>
        <v>0</v>
      </c>
      <c r="E1362" s="65">
        <f t="shared" si="940"/>
        <v>0</v>
      </c>
      <c r="F1362" s="69">
        <f t="shared" si="941"/>
        <v>0</v>
      </c>
      <c r="G1362" s="68">
        <f t="shared" si="942"/>
        <v>0</v>
      </c>
      <c r="H1362" s="65">
        <f t="shared" si="943"/>
        <v>0</v>
      </c>
      <c r="I1362" s="69">
        <f t="shared" si="944"/>
        <v>0</v>
      </c>
      <c r="J1362" s="68">
        <f t="shared" si="945"/>
        <v>0</v>
      </c>
      <c r="K1362" s="65">
        <f t="shared" si="946"/>
        <v>0</v>
      </c>
      <c r="L1362" s="69">
        <f t="shared" si="947"/>
        <v>0</v>
      </c>
      <c r="M1362" s="68">
        <f t="shared" si="948"/>
        <v>0</v>
      </c>
      <c r="N1362" s="65">
        <f t="shared" si="949"/>
        <v>0</v>
      </c>
      <c r="O1362" s="69">
        <f t="shared" si="950"/>
        <v>0</v>
      </c>
      <c r="P1362" s="68">
        <f t="shared" si="951"/>
        <v>0</v>
      </c>
      <c r="Q1362" s="65">
        <f t="shared" si="952"/>
        <v>0</v>
      </c>
      <c r="R1362" s="69">
        <f t="shared" si="953"/>
        <v>0</v>
      </c>
      <c r="S1362" s="68">
        <f t="shared" si="954"/>
        <v>0</v>
      </c>
      <c r="T1362" s="65">
        <f t="shared" si="955"/>
        <v>0</v>
      </c>
      <c r="U1362" s="69">
        <f t="shared" si="956"/>
        <v>0</v>
      </c>
      <c r="V1362" s="68">
        <f t="shared" si="957"/>
        <v>0</v>
      </c>
      <c r="W1362" s="65">
        <f t="shared" si="958"/>
        <v>0</v>
      </c>
      <c r="X1362" s="69">
        <f t="shared" si="959"/>
        <v>0</v>
      </c>
      <c r="Y1362" s="68">
        <f t="shared" si="960"/>
        <v>0</v>
      </c>
      <c r="Z1362" s="65">
        <f t="shared" si="961"/>
        <v>0</v>
      </c>
      <c r="AA1362" s="69">
        <f t="shared" si="962"/>
        <v>0</v>
      </c>
      <c r="AB1362" s="98">
        <f>SUMIF(BN1362:BU1362,"VERDADEIRO",BN$3:$BU1361)</f>
        <v>0</v>
      </c>
      <c r="AC1362" s="97">
        <f t="shared" si="980"/>
        <v>1359</v>
      </c>
      <c r="AD1362" s="89">
        <f>RTD("tryd.rtdserver",,"COT",B1362,"ULT")</f>
        <v>0</v>
      </c>
      <c r="AE1362" s="89">
        <f>RTD("tryd.rtdserver",,"COT",C1362,"ULT")</f>
        <v>0</v>
      </c>
      <c r="AF1362" s="89">
        <f>VLOOKUP($AC1362,LS_Coint_BD!$B$3:$AQ$1079,AF$2)*$AD1362+VLOOKUP($AC1362,LS_Coint_BD!$B$3:$AQ$1079,AF$2+1)</f>
        <v>0</v>
      </c>
      <c r="AG1362" s="89">
        <f>VLOOKUP($AC1362,LS_Coint_BD!$B$3:$AQ$1079,AG$2)*$AD1362+VLOOKUP($AC1362,LS_Coint_BD!$B$3:$AQ$1079,AG$2+1)</f>
        <v>0</v>
      </c>
      <c r="AH1362" s="89">
        <f>VLOOKUP($AC1362,LS_Coint_BD!$B$3:$AQ$1079,AH$2)*$AD1362+VLOOKUP($AC1362,LS_Coint_BD!$B$3:$AQ$1079,AH$2+1)</f>
        <v>0</v>
      </c>
      <c r="AI1362" s="89">
        <f>VLOOKUP($AC1362,LS_Coint_BD!$B$3:$AQ$1079,AI$2)*$AD1362+VLOOKUP($AC1362,LS_Coint_BD!$B$3:$AQ$1079,AI$2+1)</f>
        <v>0</v>
      </c>
      <c r="AJ1362" s="89">
        <f>VLOOKUP($AC1362,LS_Coint_BD!$B$3:$AQ$1079,AJ$2)*$AD1362+VLOOKUP($AC1362,LS_Coint_BD!$B$3:$AQ$1079,AJ$2+1)</f>
        <v>0</v>
      </c>
      <c r="AK1362" s="89">
        <f>VLOOKUP($AC1362,LS_Coint_BD!$B$3:$AQ$1079,AK$2)*$AD1362+VLOOKUP($AC1362,LS_Coint_BD!$B$3:$AQ$1079,AK$2+1)</f>
        <v>0</v>
      </c>
      <c r="AL1362" s="89">
        <f>VLOOKUP($AC1362,LS_Coint_BD!$B$3:$AQ$1079,AL$2)*$AD1362+VLOOKUP($AC1362,LS_Coint_BD!$B$3:$AQ$1079,AL$2+1)</f>
        <v>0</v>
      </c>
      <c r="AM1362" s="89">
        <f>VLOOKUP($AC1362,LS_Coint_BD!$B$3:$AQ$1079,AM$2)*$AD1362+VLOOKUP($AC1362,LS_Coint_BD!$B$3:$AQ$1079,AM$2+1)</f>
        <v>0</v>
      </c>
      <c r="AN1362" s="89">
        <f>VLOOKUP($AC1362,LS_Coint_BD!$B$3:$AQ$1079,AN$2)</f>
        <v>0</v>
      </c>
      <c r="AO1362" s="89">
        <f>VLOOKUP($AC1362,LS_Coint_BD!$B$3:$AQ$1079,AO$2)</f>
        <v>0</v>
      </c>
      <c r="AP1362" s="89">
        <f>VLOOKUP($AC1362,LS_Coint_BD!$B$3:$AQ$1079,AP$2)</f>
        <v>0</v>
      </c>
      <c r="AQ1362" s="89">
        <f>VLOOKUP($AC1362,LS_Coint_BD!$B$3:$AQ$1079,AQ$2)</f>
        <v>0</v>
      </c>
      <c r="AR1362" s="89">
        <f>VLOOKUP($AC1362,LS_Coint_BD!$B$3:$AQ$1079,AR$2)</f>
        <v>0</v>
      </c>
      <c r="AS1362" s="89">
        <f>VLOOKUP($AC1362,LS_Coint_BD!$B$3:$AQ$1079,AS$2)</f>
        <v>0</v>
      </c>
      <c r="AT1362" s="89">
        <f>VLOOKUP($AC1362,LS_Coint_BD!$B$3:$AQ$1079,AT$2)</f>
        <v>0</v>
      </c>
      <c r="AU1362" s="89">
        <f>VLOOKUP($AC1362,LS_Coint_BD!$B$3:$AQ$1079,AU$2)</f>
        <v>0</v>
      </c>
      <c r="AV1362" s="89">
        <f>VLOOKUP($AC1362,LS_Coint_BD!$B$3:$AQ$1079,AV$2)</f>
        <v>0</v>
      </c>
      <c r="AW1362" s="89">
        <f>VLOOKUP($AC1362,LS_Coint_BD!$B$3:$AQ$1079,AW$2)</f>
        <v>0</v>
      </c>
      <c r="AX1362" s="89">
        <f>VLOOKUP($AC1362,LS_Coint_BD!$B$3:$AQ$1079,AX$2)</f>
        <v>0</v>
      </c>
      <c r="AY1362" s="89">
        <f>VLOOKUP($AC1362,LS_Coint_BD!$B$3:$AQ$1079,AY$2)</f>
        <v>0</v>
      </c>
      <c r="AZ1362" s="89">
        <f>VLOOKUP($AC1362,LS_Coint_BD!$B$3:$AQ$1079,AZ$2)</f>
        <v>0</v>
      </c>
      <c r="BA1362" s="89">
        <f>VLOOKUP($AC1362,LS_Coint_BD!$B$3:$AQ$1079,BA$2)</f>
        <v>0</v>
      </c>
      <c r="BB1362" s="89">
        <f>VLOOKUP($AC1362,LS_Coint_BD!$B$3:$AQ$1079,BB$2)</f>
        <v>0</v>
      </c>
      <c r="BC1362" s="89">
        <f>VLOOKUP($AC1362,LS_Coint_BD!$B$3:$AQ$1079,BC$2)</f>
        <v>0</v>
      </c>
      <c r="BD1362" s="89">
        <f t="shared" si="963"/>
        <v>0</v>
      </c>
      <c r="BE1362" s="89">
        <f t="shared" si="964"/>
        <v>0</v>
      </c>
      <c r="BF1362" s="89">
        <f t="shared" si="965"/>
        <v>0</v>
      </c>
      <c r="BG1362" s="89">
        <f t="shared" si="966"/>
        <v>0</v>
      </c>
      <c r="BH1362" s="89">
        <f t="shared" si="967"/>
        <v>0</v>
      </c>
      <c r="BI1362" s="89">
        <f t="shared" si="968"/>
        <v>0</v>
      </c>
      <c r="BJ1362" s="89">
        <f t="shared" si="969"/>
        <v>0</v>
      </c>
      <c r="BK1362" s="89">
        <f t="shared" si="970"/>
        <v>0</v>
      </c>
      <c r="BL1362" s="89">
        <f t="shared" si="971"/>
        <v>0</v>
      </c>
      <c r="BM1362" s="89"/>
      <c r="BN1362" s="26" t="b">
        <f t="shared" si="972"/>
        <v>0</v>
      </c>
      <c r="BO1362" s="26" t="b">
        <f t="shared" si="973"/>
        <v>0</v>
      </c>
      <c r="BP1362" s="26" t="b">
        <f t="shared" si="974"/>
        <v>0</v>
      </c>
      <c r="BQ1362" s="26" t="b">
        <f t="shared" si="975"/>
        <v>0</v>
      </c>
      <c r="BR1362" s="26" t="b">
        <f t="shared" si="976"/>
        <v>0</v>
      </c>
      <c r="BS1362" s="26" t="b">
        <f t="shared" si="977"/>
        <v>0</v>
      </c>
      <c r="BT1362" s="26" t="b">
        <f t="shared" si="978"/>
        <v>0</v>
      </c>
      <c r="BU1362" s="26" t="b">
        <f t="shared" si="979"/>
        <v>0</v>
      </c>
    </row>
    <row r="1363" spans="2:73" ht="15" thickBot="1" x14ac:dyDescent="0.35">
      <c r="B1363" s="17">
        <f>VLOOKUP($AC1363,LS_Coint_BD!$B$3:$D$1079,2)</f>
        <v>0</v>
      </c>
      <c r="C1363" s="87">
        <f>VLOOKUP($AC1363,LS_Coint_BD!$B$3:$D$1079,3)</f>
        <v>0</v>
      </c>
      <c r="D1363" s="68">
        <f t="shared" si="939"/>
        <v>0</v>
      </c>
      <c r="E1363" s="65">
        <f t="shared" si="940"/>
        <v>0</v>
      </c>
      <c r="F1363" s="69">
        <f t="shared" si="941"/>
        <v>0</v>
      </c>
      <c r="G1363" s="68">
        <f t="shared" si="942"/>
        <v>0</v>
      </c>
      <c r="H1363" s="65">
        <f t="shared" si="943"/>
        <v>0</v>
      </c>
      <c r="I1363" s="69">
        <f t="shared" si="944"/>
        <v>0</v>
      </c>
      <c r="J1363" s="68">
        <f t="shared" si="945"/>
        <v>0</v>
      </c>
      <c r="K1363" s="65">
        <f t="shared" si="946"/>
        <v>0</v>
      </c>
      <c r="L1363" s="69">
        <f t="shared" si="947"/>
        <v>0</v>
      </c>
      <c r="M1363" s="68">
        <f t="shared" si="948"/>
        <v>0</v>
      </c>
      <c r="N1363" s="65">
        <f t="shared" si="949"/>
        <v>0</v>
      </c>
      <c r="O1363" s="69">
        <f t="shared" si="950"/>
        <v>0</v>
      </c>
      <c r="P1363" s="68">
        <f t="shared" si="951"/>
        <v>0</v>
      </c>
      <c r="Q1363" s="65">
        <f t="shared" si="952"/>
        <v>0</v>
      </c>
      <c r="R1363" s="69">
        <f t="shared" si="953"/>
        <v>0</v>
      </c>
      <c r="S1363" s="68">
        <f t="shared" si="954"/>
        <v>0</v>
      </c>
      <c r="T1363" s="65">
        <f t="shared" si="955"/>
        <v>0</v>
      </c>
      <c r="U1363" s="69">
        <f t="shared" si="956"/>
        <v>0</v>
      </c>
      <c r="V1363" s="68">
        <f t="shared" si="957"/>
        <v>0</v>
      </c>
      <c r="W1363" s="65">
        <f t="shared" si="958"/>
        <v>0</v>
      </c>
      <c r="X1363" s="69">
        <f t="shared" si="959"/>
        <v>0</v>
      </c>
      <c r="Y1363" s="68">
        <f t="shared" si="960"/>
        <v>0</v>
      </c>
      <c r="Z1363" s="65">
        <f t="shared" si="961"/>
        <v>0</v>
      </c>
      <c r="AA1363" s="69">
        <f t="shared" si="962"/>
        <v>0</v>
      </c>
      <c r="AB1363" s="98">
        <f>SUMIF(BN1363:BU1363,"VERDADEIRO",BN$3:$BU1362)</f>
        <v>0</v>
      </c>
      <c r="AC1363" s="97">
        <f t="shared" si="980"/>
        <v>1360</v>
      </c>
      <c r="AD1363" s="89">
        <f>RTD("tryd.rtdserver",,"COT",B1363,"ULT")</f>
        <v>0</v>
      </c>
      <c r="AE1363" s="89">
        <f>RTD("tryd.rtdserver",,"COT",C1363,"ULT")</f>
        <v>0</v>
      </c>
      <c r="AF1363" s="89">
        <f>VLOOKUP($AC1363,LS_Coint_BD!$B$3:$AQ$1079,AF$2)*$AD1363+VLOOKUP($AC1363,LS_Coint_BD!$B$3:$AQ$1079,AF$2+1)</f>
        <v>0</v>
      </c>
      <c r="AG1363" s="89">
        <f>VLOOKUP($AC1363,LS_Coint_BD!$B$3:$AQ$1079,AG$2)*$AD1363+VLOOKUP($AC1363,LS_Coint_BD!$B$3:$AQ$1079,AG$2+1)</f>
        <v>0</v>
      </c>
      <c r="AH1363" s="89">
        <f>VLOOKUP($AC1363,LS_Coint_BD!$B$3:$AQ$1079,AH$2)*$AD1363+VLOOKUP($AC1363,LS_Coint_BD!$B$3:$AQ$1079,AH$2+1)</f>
        <v>0</v>
      </c>
      <c r="AI1363" s="89">
        <f>VLOOKUP($AC1363,LS_Coint_BD!$B$3:$AQ$1079,AI$2)*$AD1363+VLOOKUP($AC1363,LS_Coint_BD!$B$3:$AQ$1079,AI$2+1)</f>
        <v>0</v>
      </c>
      <c r="AJ1363" s="89">
        <f>VLOOKUP($AC1363,LS_Coint_BD!$B$3:$AQ$1079,AJ$2)*$AD1363+VLOOKUP($AC1363,LS_Coint_BD!$B$3:$AQ$1079,AJ$2+1)</f>
        <v>0</v>
      </c>
      <c r="AK1363" s="89">
        <f>VLOOKUP($AC1363,LS_Coint_BD!$B$3:$AQ$1079,AK$2)*$AD1363+VLOOKUP($AC1363,LS_Coint_BD!$B$3:$AQ$1079,AK$2+1)</f>
        <v>0</v>
      </c>
      <c r="AL1363" s="89">
        <f>VLOOKUP($AC1363,LS_Coint_BD!$B$3:$AQ$1079,AL$2)*$AD1363+VLOOKUP($AC1363,LS_Coint_BD!$B$3:$AQ$1079,AL$2+1)</f>
        <v>0</v>
      </c>
      <c r="AM1363" s="89">
        <f>VLOOKUP($AC1363,LS_Coint_BD!$B$3:$AQ$1079,AM$2)*$AD1363+VLOOKUP($AC1363,LS_Coint_BD!$B$3:$AQ$1079,AM$2+1)</f>
        <v>0</v>
      </c>
      <c r="AN1363" s="89">
        <f>VLOOKUP($AC1363,LS_Coint_BD!$B$3:$AQ$1079,AN$2)</f>
        <v>0</v>
      </c>
      <c r="AO1363" s="89">
        <f>VLOOKUP($AC1363,LS_Coint_BD!$B$3:$AQ$1079,AO$2)</f>
        <v>0</v>
      </c>
      <c r="AP1363" s="89">
        <f>VLOOKUP($AC1363,LS_Coint_BD!$B$3:$AQ$1079,AP$2)</f>
        <v>0</v>
      </c>
      <c r="AQ1363" s="89">
        <f>VLOOKUP($AC1363,LS_Coint_BD!$B$3:$AQ$1079,AQ$2)</f>
        <v>0</v>
      </c>
      <c r="AR1363" s="89">
        <f>VLOOKUP($AC1363,LS_Coint_BD!$B$3:$AQ$1079,AR$2)</f>
        <v>0</v>
      </c>
      <c r="AS1363" s="89">
        <f>VLOOKUP($AC1363,LS_Coint_BD!$B$3:$AQ$1079,AS$2)</f>
        <v>0</v>
      </c>
      <c r="AT1363" s="89">
        <f>VLOOKUP($AC1363,LS_Coint_BD!$B$3:$AQ$1079,AT$2)</f>
        <v>0</v>
      </c>
      <c r="AU1363" s="89">
        <f>VLOOKUP($AC1363,LS_Coint_BD!$B$3:$AQ$1079,AU$2)</f>
        <v>0</v>
      </c>
      <c r="AV1363" s="89">
        <f>VLOOKUP($AC1363,LS_Coint_BD!$B$3:$AQ$1079,AV$2)</f>
        <v>0</v>
      </c>
      <c r="AW1363" s="89">
        <f>VLOOKUP($AC1363,LS_Coint_BD!$B$3:$AQ$1079,AW$2)</f>
        <v>0</v>
      </c>
      <c r="AX1363" s="89">
        <f>VLOOKUP($AC1363,LS_Coint_BD!$B$3:$AQ$1079,AX$2)</f>
        <v>0</v>
      </c>
      <c r="AY1363" s="89">
        <f>VLOOKUP($AC1363,LS_Coint_BD!$B$3:$AQ$1079,AY$2)</f>
        <v>0</v>
      </c>
      <c r="AZ1363" s="89">
        <f>VLOOKUP($AC1363,LS_Coint_BD!$B$3:$AQ$1079,AZ$2)</f>
        <v>0</v>
      </c>
      <c r="BA1363" s="89">
        <f>VLOOKUP($AC1363,LS_Coint_BD!$B$3:$AQ$1079,BA$2)</f>
        <v>0</v>
      </c>
      <c r="BB1363" s="89">
        <f>VLOOKUP($AC1363,LS_Coint_BD!$B$3:$AQ$1079,BB$2)</f>
        <v>0</v>
      </c>
      <c r="BC1363" s="89">
        <f>VLOOKUP($AC1363,LS_Coint_BD!$B$3:$AQ$1079,BC$2)</f>
        <v>0</v>
      </c>
      <c r="BD1363" s="89">
        <f t="shared" si="963"/>
        <v>0</v>
      </c>
      <c r="BE1363" s="89">
        <f t="shared" si="964"/>
        <v>0</v>
      </c>
      <c r="BF1363" s="89">
        <f t="shared" si="965"/>
        <v>0</v>
      </c>
      <c r="BG1363" s="89">
        <f t="shared" si="966"/>
        <v>0</v>
      </c>
      <c r="BH1363" s="89">
        <f t="shared" si="967"/>
        <v>0</v>
      </c>
      <c r="BI1363" s="89">
        <f t="shared" si="968"/>
        <v>0</v>
      </c>
      <c r="BJ1363" s="89">
        <f t="shared" si="969"/>
        <v>0</v>
      </c>
      <c r="BK1363" s="89">
        <f t="shared" si="970"/>
        <v>0</v>
      </c>
      <c r="BL1363" s="89">
        <f t="shared" si="971"/>
        <v>0</v>
      </c>
      <c r="BM1363" s="89"/>
      <c r="BN1363" s="26" t="b">
        <f t="shared" si="972"/>
        <v>0</v>
      </c>
      <c r="BO1363" s="26" t="b">
        <f t="shared" si="973"/>
        <v>0</v>
      </c>
      <c r="BP1363" s="26" t="b">
        <f t="shared" si="974"/>
        <v>0</v>
      </c>
      <c r="BQ1363" s="26" t="b">
        <f t="shared" si="975"/>
        <v>0</v>
      </c>
      <c r="BR1363" s="26" t="b">
        <f t="shared" si="976"/>
        <v>0</v>
      </c>
      <c r="BS1363" s="26" t="b">
        <f t="shared" si="977"/>
        <v>0</v>
      </c>
      <c r="BT1363" s="26" t="b">
        <f t="shared" si="978"/>
        <v>0</v>
      </c>
      <c r="BU1363" s="26" t="b">
        <f t="shared" si="979"/>
        <v>0</v>
      </c>
    </row>
    <row r="1364" spans="2:73" ht="15" thickBot="1" x14ac:dyDescent="0.35">
      <c r="B1364" s="17">
        <f>VLOOKUP($AC1364,LS_Coint_BD!$B$3:$D$1079,2)</f>
        <v>0</v>
      </c>
      <c r="C1364" s="87">
        <f>VLOOKUP($AC1364,LS_Coint_BD!$B$3:$D$1079,3)</f>
        <v>0</v>
      </c>
      <c r="D1364" s="68">
        <f t="shared" ref="D1364:D1427" si="981">IF(AF1364=0,0,$AE1364-AF1364)</f>
        <v>0</v>
      </c>
      <c r="E1364" s="65">
        <f t="shared" ref="E1364:E1427" si="982">F1364/2*3</f>
        <v>0</v>
      </c>
      <c r="F1364" s="69">
        <f t="shared" ref="F1364:F1427" si="983">BD1364</f>
        <v>0</v>
      </c>
      <c r="G1364" s="68">
        <f t="shared" ref="G1364:G1427" si="984">IF(AG1364=0,0,$AE1364-AG1364)</f>
        <v>0</v>
      </c>
      <c r="H1364" s="65">
        <f t="shared" ref="H1364:H1427" si="985">I1364/2*3</f>
        <v>0</v>
      </c>
      <c r="I1364" s="69">
        <f t="shared" ref="I1364:I1427" si="986">BE1364</f>
        <v>0</v>
      </c>
      <c r="J1364" s="68">
        <f t="shared" ref="J1364:J1427" si="987">IF(AH1364=0,0,$AE1364-AH1364)</f>
        <v>0</v>
      </c>
      <c r="K1364" s="65">
        <f t="shared" ref="K1364:K1427" si="988">L1364/2*3</f>
        <v>0</v>
      </c>
      <c r="L1364" s="69">
        <f t="shared" ref="L1364:L1427" si="989">BF1364</f>
        <v>0</v>
      </c>
      <c r="M1364" s="68">
        <f t="shared" ref="M1364:M1427" si="990">IF(AI1364=0,0,$AE1364-AI1364)</f>
        <v>0</v>
      </c>
      <c r="N1364" s="65">
        <f t="shared" ref="N1364:N1427" si="991">O1364/2*3</f>
        <v>0</v>
      </c>
      <c r="O1364" s="69">
        <f t="shared" ref="O1364:O1427" si="992">BG1364</f>
        <v>0</v>
      </c>
      <c r="P1364" s="68">
        <f t="shared" ref="P1364:P1427" si="993">IF(AJ1364=0,0,$AE1364-AJ1364)</f>
        <v>0</v>
      </c>
      <c r="Q1364" s="65">
        <f t="shared" ref="Q1364:Q1427" si="994">R1364/2*3</f>
        <v>0</v>
      </c>
      <c r="R1364" s="69">
        <f t="shared" ref="R1364:R1427" si="995">BH1364</f>
        <v>0</v>
      </c>
      <c r="S1364" s="68">
        <f t="shared" ref="S1364:S1427" si="996">IF(AK1364=0,0,$AE1364-AK1364)</f>
        <v>0</v>
      </c>
      <c r="T1364" s="65">
        <f t="shared" ref="T1364:T1427" si="997">U1364/2*3</f>
        <v>0</v>
      </c>
      <c r="U1364" s="69">
        <f t="shared" ref="U1364:U1427" si="998">BI1364</f>
        <v>0</v>
      </c>
      <c r="V1364" s="68">
        <f t="shared" ref="V1364:V1427" si="999">IF(AL1364=0,0,$AE1364-AL1364)</f>
        <v>0</v>
      </c>
      <c r="W1364" s="65">
        <f t="shared" ref="W1364:W1427" si="1000">X1364/2*3</f>
        <v>0</v>
      </c>
      <c r="X1364" s="69">
        <f t="shared" ref="X1364:X1427" si="1001">BJ1364</f>
        <v>0</v>
      </c>
      <c r="Y1364" s="68">
        <f t="shared" ref="Y1364:Y1427" si="1002">IF(AM1364=0,0,$AE1364-AM1364)</f>
        <v>0</v>
      </c>
      <c r="Z1364" s="65">
        <f t="shared" ref="Z1364:Z1427" si="1003">AA1364/2*3</f>
        <v>0</v>
      </c>
      <c r="AA1364" s="69">
        <f t="shared" ref="AA1364:AA1427" si="1004">BK1364</f>
        <v>0</v>
      </c>
      <c r="AB1364" s="98">
        <f>SUMIF(BN1364:BU1364,"VERDADEIRO",BN$3:$BU1363)</f>
        <v>0</v>
      </c>
      <c r="AC1364" s="97">
        <f t="shared" si="980"/>
        <v>1361</v>
      </c>
      <c r="AD1364" s="89">
        <f>RTD("tryd.rtdserver",,"COT",B1364,"ULT")</f>
        <v>0</v>
      </c>
      <c r="AE1364" s="89">
        <f>RTD("tryd.rtdserver",,"COT",C1364,"ULT")</f>
        <v>0</v>
      </c>
      <c r="AF1364" s="89">
        <f>VLOOKUP($AC1364,LS_Coint_BD!$B$3:$AQ$1079,AF$2)*$AD1364+VLOOKUP($AC1364,LS_Coint_BD!$B$3:$AQ$1079,AF$2+1)</f>
        <v>0</v>
      </c>
      <c r="AG1364" s="89">
        <f>VLOOKUP($AC1364,LS_Coint_BD!$B$3:$AQ$1079,AG$2)*$AD1364+VLOOKUP($AC1364,LS_Coint_BD!$B$3:$AQ$1079,AG$2+1)</f>
        <v>0</v>
      </c>
      <c r="AH1364" s="89">
        <f>VLOOKUP($AC1364,LS_Coint_BD!$B$3:$AQ$1079,AH$2)*$AD1364+VLOOKUP($AC1364,LS_Coint_BD!$B$3:$AQ$1079,AH$2+1)</f>
        <v>0</v>
      </c>
      <c r="AI1364" s="89">
        <f>VLOOKUP($AC1364,LS_Coint_BD!$B$3:$AQ$1079,AI$2)*$AD1364+VLOOKUP($AC1364,LS_Coint_BD!$B$3:$AQ$1079,AI$2+1)</f>
        <v>0</v>
      </c>
      <c r="AJ1364" s="89">
        <f>VLOOKUP($AC1364,LS_Coint_BD!$B$3:$AQ$1079,AJ$2)*$AD1364+VLOOKUP($AC1364,LS_Coint_BD!$B$3:$AQ$1079,AJ$2+1)</f>
        <v>0</v>
      </c>
      <c r="AK1364" s="89">
        <f>VLOOKUP($AC1364,LS_Coint_BD!$B$3:$AQ$1079,AK$2)*$AD1364+VLOOKUP($AC1364,LS_Coint_BD!$B$3:$AQ$1079,AK$2+1)</f>
        <v>0</v>
      </c>
      <c r="AL1364" s="89">
        <f>VLOOKUP($AC1364,LS_Coint_BD!$B$3:$AQ$1079,AL$2)*$AD1364+VLOOKUP($AC1364,LS_Coint_BD!$B$3:$AQ$1079,AL$2+1)</f>
        <v>0</v>
      </c>
      <c r="AM1364" s="89">
        <f>VLOOKUP($AC1364,LS_Coint_BD!$B$3:$AQ$1079,AM$2)*$AD1364+VLOOKUP($AC1364,LS_Coint_BD!$B$3:$AQ$1079,AM$2+1)</f>
        <v>0</v>
      </c>
      <c r="AN1364" s="89">
        <f>VLOOKUP($AC1364,LS_Coint_BD!$B$3:$AQ$1079,AN$2)</f>
        <v>0</v>
      </c>
      <c r="AO1364" s="89">
        <f>VLOOKUP($AC1364,LS_Coint_BD!$B$3:$AQ$1079,AO$2)</f>
        <v>0</v>
      </c>
      <c r="AP1364" s="89">
        <f>VLOOKUP($AC1364,LS_Coint_BD!$B$3:$AQ$1079,AP$2)</f>
        <v>0</v>
      </c>
      <c r="AQ1364" s="89">
        <f>VLOOKUP($AC1364,LS_Coint_BD!$B$3:$AQ$1079,AQ$2)</f>
        <v>0</v>
      </c>
      <c r="AR1364" s="89">
        <f>VLOOKUP($AC1364,LS_Coint_BD!$B$3:$AQ$1079,AR$2)</f>
        <v>0</v>
      </c>
      <c r="AS1364" s="89">
        <f>VLOOKUP($AC1364,LS_Coint_BD!$B$3:$AQ$1079,AS$2)</f>
        <v>0</v>
      </c>
      <c r="AT1364" s="89">
        <f>VLOOKUP($AC1364,LS_Coint_BD!$B$3:$AQ$1079,AT$2)</f>
        <v>0</v>
      </c>
      <c r="AU1364" s="89">
        <f>VLOOKUP($AC1364,LS_Coint_BD!$B$3:$AQ$1079,AU$2)</f>
        <v>0</v>
      </c>
      <c r="AV1364" s="89">
        <f>VLOOKUP($AC1364,LS_Coint_BD!$B$3:$AQ$1079,AV$2)</f>
        <v>0</v>
      </c>
      <c r="AW1364" s="89">
        <f>VLOOKUP($AC1364,LS_Coint_BD!$B$3:$AQ$1079,AW$2)</f>
        <v>0</v>
      </c>
      <c r="AX1364" s="89">
        <f>VLOOKUP($AC1364,LS_Coint_BD!$B$3:$AQ$1079,AX$2)</f>
        <v>0</v>
      </c>
      <c r="AY1364" s="89">
        <f>VLOOKUP($AC1364,LS_Coint_BD!$B$3:$AQ$1079,AY$2)</f>
        <v>0</v>
      </c>
      <c r="AZ1364" s="89">
        <f>VLOOKUP($AC1364,LS_Coint_BD!$B$3:$AQ$1079,AZ$2)</f>
        <v>0</v>
      </c>
      <c r="BA1364" s="89">
        <f>VLOOKUP($AC1364,LS_Coint_BD!$B$3:$AQ$1079,BA$2)</f>
        <v>0</v>
      </c>
      <c r="BB1364" s="89">
        <f>VLOOKUP($AC1364,LS_Coint_BD!$B$3:$AQ$1079,BB$2)</f>
        <v>0</v>
      </c>
      <c r="BC1364" s="89">
        <f>VLOOKUP($AC1364,LS_Coint_BD!$B$3:$AQ$1079,BC$2)</f>
        <v>0</v>
      </c>
      <c r="BD1364" s="89">
        <f t="shared" ref="BD1364:BD1427" si="1005">IF(D1364&lt;0,AV1364-2*AN1364,AV1364+2*AN1364)</f>
        <v>0</v>
      </c>
      <c r="BE1364" s="89">
        <f t="shared" ref="BE1364:BE1427" si="1006">IF(G1364&lt;0,AW1364-2*AO1364,AW1364+2*AO1364)</f>
        <v>0</v>
      </c>
      <c r="BF1364" s="89">
        <f t="shared" ref="BF1364:BF1427" si="1007">IF(J1364&lt;0,AX1364-2*AP1364,AX1364+2*AP1364)</f>
        <v>0</v>
      </c>
      <c r="BG1364" s="89">
        <f t="shared" ref="BG1364:BG1427" si="1008">IF(M1364&lt;0,AY1364-2*AQ1364,AY1364+2*AQ1364)</f>
        <v>0</v>
      </c>
      <c r="BH1364" s="89">
        <f t="shared" ref="BH1364:BH1427" si="1009">IF(P1364&lt;0,AZ1364-2*AR1364,AZ1364+2*AR1364)</f>
        <v>0</v>
      </c>
      <c r="BI1364" s="89">
        <f t="shared" ref="BI1364:BI1427" si="1010">IF(S1364&lt;0,BA1364-2*AS1364,BA1364+2*AS1364)</f>
        <v>0</v>
      </c>
      <c r="BJ1364" s="89">
        <f t="shared" ref="BJ1364:BJ1427" si="1011">IF(V1364&lt;0,BB1364-2*AT1364,BB1364+2*AT1364)</f>
        <v>0</v>
      </c>
      <c r="BK1364" s="89">
        <f t="shared" ref="BK1364:BK1427" si="1012">IF(Y1364&lt;0,BC1364-2*AU1364,BC1364+2*AU1364)</f>
        <v>0</v>
      </c>
      <c r="BL1364" s="89">
        <f t="shared" ref="BL1364:BL1427" si="1013">IF(AA1364&lt;0,BD1364-2*AV1364,BD1364+2*AV1364)</f>
        <v>0</v>
      </c>
      <c r="BM1364" s="89"/>
      <c r="BN1364" s="26" t="b">
        <f t="shared" ref="BN1364:BN1427" si="1014">IF(D1364&gt;0,IF(D1364&gt;F1364,TRUE,FALSE),IF(D1364&lt;F1364,TRUE,FALSE))</f>
        <v>0</v>
      </c>
      <c r="BO1364" s="26" t="b">
        <f t="shared" ref="BO1364:BO1427" si="1015">IF(G1364&gt;0,IF(G1364&gt;I1364,TRUE,FALSE),IF(G1364&lt;I1364,TRUE,FALSE))</f>
        <v>0</v>
      </c>
      <c r="BP1364" s="26" t="b">
        <f t="shared" ref="BP1364:BP1427" si="1016">IF(J1364&gt;0,IF(J1364&gt;L1364,TRUE,FALSE),IF(J1364&lt;L1364,TRUE,FALSE))</f>
        <v>0</v>
      </c>
      <c r="BQ1364" s="26" t="b">
        <f t="shared" ref="BQ1364:BQ1427" si="1017">IF(M1364&gt;0,IF(M1364&gt;O1364,TRUE,FALSE),IF(M1364&lt;O1364,TRUE,FALSE))</f>
        <v>0</v>
      </c>
      <c r="BR1364" s="26" t="b">
        <f t="shared" ref="BR1364:BR1427" si="1018">IF(P1364&gt;0,IF(P1364&gt;R1364,TRUE,FALSE),IF(P1364&lt;R1364,TRUE,FALSE))</f>
        <v>0</v>
      </c>
      <c r="BS1364" s="26" t="b">
        <f t="shared" ref="BS1364:BS1427" si="1019">IF(S1364&gt;0,IF(S1364&gt;U1364,TRUE,FALSE),IF(S1364&lt;U1364,TRUE,FALSE))</f>
        <v>0</v>
      </c>
      <c r="BT1364" s="26" t="b">
        <f t="shared" ref="BT1364:BT1427" si="1020">IF(V1364&gt;0,IF(V1364&gt;X1364,TRUE,FALSE),IF(V1364&lt;X1364,TRUE,FALSE))</f>
        <v>0</v>
      </c>
      <c r="BU1364" s="26" t="b">
        <f t="shared" ref="BU1364:BU1427" si="1021">IF(Y1364&gt;0,IF(Y1364&gt;AA1364,TRUE,FALSE),IF(Y1364&lt;AA1364,TRUE,FALSE))</f>
        <v>0</v>
      </c>
    </row>
    <row r="1365" spans="2:73" ht="15" thickBot="1" x14ac:dyDescent="0.35">
      <c r="B1365" s="17">
        <f>VLOOKUP($AC1365,LS_Coint_BD!$B$3:$D$1079,2)</f>
        <v>0</v>
      </c>
      <c r="C1365" s="87">
        <f>VLOOKUP($AC1365,LS_Coint_BD!$B$3:$D$1079,3)</f>
        <v>0</v>
      </c>
      <c r="D1365" s="68">
        <f t="shared" si="981"/>
        <v>0</v>
      </c>
      <c r="E1365" s="65">
        <f t="shared" si="982"/>
        <v>0</v>
      </c>
      <c r="F1365" s="69">
        <f t="shared" si="983"/>
        <v>0</v>
      </c>
      <c r="G1365" s="68">
        <f t="shared" si="984"/>
        <v>0</v>
      </c>
      <c r="H1365" s="65">
        <f t="shared" si="985"/>
        <v>0</v>
      </c>
      <c r="I1365" s="69">
        <f t="shared" si="986"/>
        <v>0</v>
      </c>
      <c r="J1365" s="68">
        <f t="shared" si="987"/>
        <v>0</v>
      </c>
      <c r="K1365" s="65">
        <f t="shared" si="988"/>
        <v>0</v>
      </c>
      <c r="L1365" s="69">
        <f t="shared" si="989"/>
        <v>0</v>
      </c>
      <c r="M1365" s="68">
        <f t="shared" si="990"/>
        <v>0</v>
      </c>
      <c r="N1365" s="65">
        <f t="shared" si="991"/>
        <v>0</v>
      </c>
      <c r="O1365" s="69">
        <f t="shared" si="992"/>
        <v>0</v>
      </c>
      <c r="P1365" s="68">
        <f t="shared" si="993"/>
        <v>0</v>
      </c>
      <c r="Q1365" s="65">
        <f t="shared" si="994"/>
        <v>0</v>
      </c>
      <c r="R1365" s="69">
        <f t="shared" si="995"/>
        <v>0</v>
      </c>
      <c r="S1365" s="68">
        <f t="shared" si="996"/>
        <v>0</v>
      </c>
      <c r="T1365" s="65">
        <f t="shared" si="997"/>
        <v>0</v>
      </c>
      <c r="U1365" s="69">
        <f t="shared" si="998"/>
        <v>0</v>
      </c>
      <c r="V1365" s="68">
        <f t="shared" si="999"/>
        <v>0</v>
      </c>
      <c r="W1365" s="65">
        <f t="shared" si="1000"/>
        <v>0</v>
      </c>
      <c r="X1365" s="69">
        <f t="shared" si="1001"/>
        <v>0</v>
      </c>
      <c r="Y1365" s="68">
        <f t="shared" si="1002"/>
        <v>0</v>
      </c>
      <c r="Z1365" s="65">
        <f t="shared" si="1003"/>
        <v>0</v>
      </c>
      <c r="AA1365" s="69">
        <f t="shared" si="1004"/>
        <v>0</v>
      </c>
      <c r="AB1365" s="98">
        <f>SUMIF(BN1365:BU1365,"VERDADEIRO",BN$3:$BU1364)</f>
        <v>0</v>
      </c>
      <c r="AC1365" s="97">
        <f t="shared" si="980"/>
        <v>1362</v>
      </c>
      <c r="AD1365" s="89">
        <f>RTD("tryd.rtdserver",,"COT",B1365,"ULT")</f>
        <v>0</v>
      </c>
      <c r="AE1365" s="89">
        <f>RTD("tryd.rtdserver",,"COT",C1365,"ULT")</f>
        <v>0</v>
      </c>
      <c r="AF1365" s="89">
        <f>VLOOKUP($AC1365,LS_Coint_BD!$B$3:$AQ$1079,AF$2)*$AD1365+VLOOKUP($AC1365,LS_Coint_BD!$B$3:$AQ$1079,AF$2+1)</f>
        <v>0</v>
      </c>
      <c r="AG1365" s="89">
        <f>VLOOKUP($AC1365,LS_Coint_BD!$B$3:$AQ$1079,AG$2)*$AD1365+VLOOKUP($AC1365,LS_Coint_BD!$B$3:$AQ$1079,AG$2+1)</f>
        <v>0</v>
      </c>
      <c r="AH1365" s="89">
        <f>VLOOKUP($AC1365,LS_Coint_BD!$B$3:$AQ$1079,AH$2)*$AD1365+VLOOKUP($AC1365,LS_Coint_BD!$B$3:$AQ$1079,AH$2+1)</f>
        <v>0</v>
      </c>
      <c r="AI1365" s="89">
        <f>VLOOKUP($AC1365,LS_Coint_BD!$B$3:$AQ$1079,AI$2)*$AD1365+VLOOKUP($AC1365,LS_Coint_BD!$B$3:$AQ$1079,AI$2+1)</f>
        <v>0</v>
      </c>
      <c r="AJ1365" s="89">
        <f>VLOOKUP($AC1365,LS_Coint_BD!$B$3:$AQ$1079,AJ$2)*$AD1365+VLOOKUP($AC1365,LS_Coint_BD!$B$3:$AQ$1079,AJ$2+1)</f>
        <v>0</v>
      </c>
      <c r="AK1365" s="89">
        <f>VLOOKUP($AC1365,LS_Coint_BD!$B$3:$AQ$1079,AK$2)*$AD1365+VLOOKUP($AC1365,LS_Coint_BD!$B$3:$AQ$1079,AK$2+1)</f>
        <v>0</v>
      </c>
      <c r="AL1365" s="89">
        <f>VLOOKUP($AC1365,LS_Coint_BD!$B$3:$AQ$1079,AL$2)*$AD1365+VLOOKUP($AC1365,LS_Coint_BD!$B$3:$AQ$1079,AL$2+1)</f>
        <v>0</v>
      </c>
      <c r="AM1365" s="89">
        <f>VLOOKUP($AC1365,LS_Coint_BD!$B$3:$AQ$1079,AM$2)*$AD1365+VLOOKUP($AC1365,LS_Coint_BD!$B$3:$AQ$1079,AM$2+1)</f>
        <v>0</v>
      </c>
      <c r="AN1365" s="89">
        <f>VLOOKUP($AC1365,LS_Coint_BD!$B$3:$AQ$1079,AN$2)</f>
        <v>0</v>
      </c>
      <c r="AO1365" s="89">
        <f>VLOOKUP($AC1365,LS_Coint_BD!$B$3:$AQ$1079,AO$2)</f>
        <v>0</v>
      </c>
      <c r="AP1365" s="89">
        <f>VLOOKUP($AC1365,LS_Coint_BD!$B$3:$AQ$1079,AP$2)</f>
        <v>0</v>
      </c>
      <c r="AQ1365" s="89">
        <f>VLOOKUP($AC1365,LS_Coint_BD!$B$3:$AQ$1079,AQ$2)</f>
        <v>0</v>
      </c>
      <c r="AR1365" s="89">
        <f>VLOOKUP($AC1365,LS_Coint_BD!$B$3:$AQ$1079,AR$2)</f>
        <v>0</v>
      </c>
      <c r="AS1365" s="89">
        <f>VLOOKUP($AC1365,LS_Coint_BD!$B$3:$AQ$1079,AS$2)</f>
        <v>0</v>
      </c>
      <c r="AT1365" s="89">
        <f>VLOOKUP($AC1365,LS_Coint_BD!$B$3:$AQ$1079,AT$2)</f>
        <v>0</v>
      </c>
      <c r="AU1365" s="89">
        <f>VLOOKUP($AC1365,LS_Coint_BD!$B$3:$AQ$1079,AU$2)</f>
        <v>0</v>
      </c>
      <c r="AV1365" s="89">
        <f>VLOOKUP($AC1365,LS_Coint_BD!$B$3:$AQ$1079,AV$2)</f>
        <v>0</v>
      </c>
      <c r="AW1365" s="89">
        <f>VLOOKUP($AC1365,LS_Coint_BD!$B$3:$AQ$1079,AW$2)</f>
        <v>0</v>
      </c>
      <c r="AX1365" s="89">
        <f>VLOOKUP($AC1365,LS_Coint_BD!$B$3:$AQ$1079,AX$2)</f>
        <v>0</v>
      </c>
      <c r="AY1365" s="89">
        <f>VLOOKUP($AC1365,LS_Coint_BD!$B$3:$AQ$1079,AY$2)</f>
        <v>0</v>
      </c>
      <c r="AZ1365" s="89">
        <f>VLOOKUP($AC1365,LS_Coint_BD!$B$3:$AQ$1079,AZ$2)</f>
        <v>0</v>
      </c>
      <c r="BA1365" s="89">
        <f>VLOOKUP($AC1365,LS_Coint_BD!$B$3:$AQ$1079,BA$2)</f>
        <v>0</v>
      </c>
      <c r="BB1365" s="89">
        <f>VLOOKUP($AC1365,LS_Coint_BD!$B$3:$AQ$1079,BB$2)</f>
        <v>0</v>
      </c>
      <c r="BC1365" s="89">
        <f>VLOOKUP($AC1365,LS_Coint_BD!$B$3:$AQ$1079,BC$2)</f>
        <v>0</v>
      </c>
      <c r="BD1365" s="89">
        <f t="shared" si="1005"/>
        <v>0</v>
      </c>
      <c r="BE1365" s="89">
        <f t="shared" si="1006"/>
        <v>0</v>
      </c>
      <c r="BF1365" s="89">
        <f t="shared" si="1007"/>
        <v>0</v>
      </c>
      <c r="BG1365" s="89">
        <f t="shared" si="1008"/>
        <v>0</v>
      </c>
      <c r="BH1365" s="89">
        <f t="shared" si="1009"/>
        <v>0</v>
      </c>
      <c r="BI1365" s="89">
        <f t="shared" si="1010"/>
        <v>0</v>
      </c>
      <c r="BJ1365" s="89">
        <f t="shared" si="1011"/>
        <v>0</v>
      </c>
      <c r="BK1365" s="89">
        <f t="shared" si="1012"/>
        <v>0</v>
      </c>
      <c r="BL1365" s="89">
        <f t="shared" si="1013"/>
        <v>0</v>
      </c>
      <c r="BM1365" s="89"/>
      <c r="BN1365" s="26" t="b">
        <f t="shared" si="1014"/>
        <v>0</v>
      </c>
      <c r="BO1365" s="26" t="b">
        <f t="shared" si="1015"/>
        <v>0</v>
      </c>
      <c r="BP1365" s="26" t="b">
        <f t="shared" si="1016"/>
        <v>0</v>
      </c>
      <c r="BQ1365" s="26" t="b">
        <f t="shared" si="1017"/>
        <v>0</v>
      </c>
      <c r="BR1365" s="26" t="b">
        <f t="shared" si="1018"/>
        <v>0</v>
      </c>
      <c r="BS1365" s="26" t="b">
        <f t="shared" si="1019"/>
        <v>0</v>
      </c>
      <c r="BT1365" s="26" t="b">
        <f t="shared" si="1020"/>
        <v>0</v>
      </c>
      <c r="BU1365" s="26" t="b">
        <f t="shared" si="1021"/>
        <v>0</v>
      </c>
    </row>
    <row r="1366" spans="2:73" ht="15" thickBot="1" x14ac:dyDescent="0.35">
      <c r="B1366" s="17">
        <f>VLOOKUP($AC1366,LS_Coint_BD!$B$3:$D$1079,2)</f>
        <v>0</v>
      </c>
      <c r="C1366" s="87">
        <f>VLOOKUP($AC1366,LS_Coint_BD!$B$3:$D$1079,3)</f>
        <v>0</v>
      </c>
      <c r="D1366" s="68">
        <f t="shared" si="981"/>
        <v>0</v>
      </c>
      <c r="E1366" s="65">
        <f t="shared" si="982"/>
        <v>0</v>
      </c>
      <c r="F1366" s="69">
        <f t="shared" si="983"/>
        <v>0</v>
      </c>
      <c r="G1366" s="68">
        <f t="shared" si="984"/>
        <v>0</v>
      </c>
      <c r="H1366" s="65">
        <f t="shared" si="985"/>
        <v>0</v>
      </c>
      <c r="I1366" s="69">
        <f t="shared" si="986"/>
        <v>0</v>
      </c>
      <c r="J1366" s="68">
        <f t="shared" si="987"/>
        <v>0</v>
      </c>
      <c r="K1366" s="65">
        <f t="shared" si="988"/>
        <v>0</v>
      </c>
      <c r="L1366" s="69">
        <f t="shared" si="989"/>
        <v>0</v>
      </c>
      <c r="M1366" s="68">
        <f t="shared" si="990"/>
        <v>0</v>
      </c>
      <c r="N1366" s="65">
        <f t="shared" si="991"/>
        <v>0</v>
      </c>
      <c r="O1366" s="69">
        <f t="shared" si="992"/>
        <v>0</v>
      </c>
      <c r="P1366" s="68">
        <f t="shared" si="993"/>
        <v>0</v>
      </c>
      <c r="Q1366" s="65">
        <f t="shared" si="994"/>
        <v>0</v>
      </c>
      <c r="R1366" s="69">
        <f t="shared" si="995"/>
        <v>0</v>
      </c>
      <c r="S1366" s="68">
        <f t="shared" si="996"/>
        <v>0</v>
      </c>
      <c r="T1366" s="65">
        <f t="shared" si="997"/>
        <v>0</v>
      </c>
      <c r="U1366" s="69">
        <f t="shared" si="998"/>
        <v>0</v>
      </c>
      <c r="V1366" s="68">
        <f t="shared" si="999"/>
        <v>0</v>
      </c>
      <c r="W1366" s="65">
        <f t="shared" si="1000"/>
        <v>0</v>
      </c>
      <c r="X1366" s="69">
        <f t="shared" si="1001"/>
        <v>0</v>
      </c>
      <c r="Y1366" s="68">
        <f t="shared" si="1002"/>
        <v>0</v>
      </c>
      <c r="Z1366" s="65">
        <f t="shared" si="1003"/>
        <v>0</v>
      </c>
      <c r="AA1366" s="69">
        <f t="shared" si="1004"/>
        <v>0</v>
      </c>
      <c r="AB1366" s="98">
        <f>SUMIF(BN1366:BU1366,"VERDADEIRO",BN$3:$BU1365)</f>
        <v>0</v>
      </c>
      <c r="AC1366" s="97">
        <f t="shared" si="980"/>
        <v>1363</v>
      </c>
      <c r="AD1366" s="89">
        <f>RTD("tryd.rtdserver",,"COT",B1366,"ULT")</f>
        <v>0</v>
      </c>
      <c r="AE1366" s="89">
        <f>RTD("tryd.rtdserver",,"COT",C1366,"ULT")</f>
        <v>0</v>
      </c>
      <c r="AF1366" s="89">
        <f>VLOOKUP($AC1366,LS_Coint_BD!$B$3:$AQ$1079,AF$2)*$AD1366+VLOOKUP($AC1366,LS_Coint_BD!$B$3:$AQ$1079,AF$2+1)</f>
        <v>0</v>
      </c>
      <c r="AG1366" s="89">
        <f>VLOOKUP($AC1366,LS_Coint_BD!$B$3:$AQ$1079,AG$2)*$AD1366+VLOOKUP($AC1366,LS_Coint_BD!$B$3:$AQ$1079,AG$2+1)</f>
        <v>0</v>
      </c>
      <c r="AH1366" s="89">
        <f>VLOOKUP($AC1366,LS_Coint_BD!$B$3:$AQ$1079,AH$2)*$AD1366+VLOOKUP($AC1366,LS_Coint_BD!$B$3:$AQ$1079,AH$2+1)</f>
        <v>0</v>
      </c>
      <c r="AI1366" s="89">
        <f>VLOOKUP($AC1366,LS_Coint_BD!$B$3:$AQ$1079,AI$2)*$AD1366+VLOOKUP($AC1366,LS_Coint_BD!$B$3:$AQ$1079,AI$2+1)</f>
        <v>0</v>
      </c>
      <c r="AJ1366" s="89">
        <f>VLOOKUP($AC1366,LS_Coint_BD!$B$3:$AQ$1079,AJ$2)*$AD1366+VLOOKUP($AC1366,LS_Coint_BD!$B$3:$AQ$1079,AJ$2+1)</f>
        <v>0</v>
      </c>
      <c r="AK1366" s="89">
        <f>VLOOKUP($AC1366,LS_Coint_BD!$B$3:$AQ$1079,AK$2)*$AD1366+VLOOKUP($AC1366,LS_Coint_BD!$B$3:$AQ$1079,AK$2+1)</f>
        <v>0</v>
      </c>
      <c r="AL1366" s="89">
        <f>VLOOKUP($AC1366,LS_Coint_BD!$B$3:$AQ$1079,AL$2)*$AD1366+VLOOKUP($AC1366,LS_Coint_BD!$B$3:$AQ$1079,AL$2+1)</f>
        <v>0</v>
      </c>
      <c r="AM1366" s="89">
        <f>VLOOKUP($AC1366,LS_Coint_BD!$B$3:$AQ$1079,AM$2)*$AD1366+VLOOKUP($AC1366,LS_Coint_BD!$B$3:$AQ$1079,AM$2+1)</f>
        <v>0</v>
      </c>
      <c r="AN1366" s="89">
        <f>VLOOKUP($AC1366,LS_Coint_BD!$B$3:$AQ$1079,AN$2)</f>
        <v>0</v>
      </c>
      <c r="AO1366" s="89">
        <f>VLOOKUP($AC1366,LS_Coint_BD!$B$3:$AQ$1079,AO$2)</f>
        <v>0</v>
      </c>
      <c r="AP1366" s="89">
        <f>VLOOKUP($AC1366,LS_Coint_BD!$B$3:$AQ$1079,AP$2)</f>
        <v>0</v>
      </c>
      <c r="AQ1366" s="89">
        <f>VLOOKUP($AC1366,LS_Coint_BD!$B$3:$AQ$1079,AQ$2)</f>
        <v>0</v>
      </c>
      <c r="AR1366" s="89">
        <f>VLOOKUP($AC1366,LS_Coint_BD!$B$3:$AQ$1079,AR$2)</f>
        <v>0</v>
      </c>
      <c r="AS1366" s="89">
        <f>VLOOKUP($AC1366,LS_Coint_BD!$B$3:$AQ$1079,AS$2)</f>
        <v>0</v>
      </c>
      <c r="AT1366" s="89">
        <f>VLOOKUP($AC1366,LS_Coint_BD!$B$3:$AQ$1079,AT$2)</f>
        <v>0</v>
      </c>
      <c r="AU1366" s="89">
        <f>VLOOKUP($AC1366,LS_Coint_BD!$B$3:$AQ$1079,AU$2)</f>
        <v>0</v>
      </c>
      <c r="AV1366" s="89">
        <f>VLOOKUP($AC1366,LS_Coint_BD!$B$3:$AQ$1079,AV$2)</f>
        <v>0</v>
      </c>
      <c r="AW1366" s="89">
        <f>VLOOKUP($AC1366,LS_Coint_BD!$B$3:$AQ$1079,AW$2)</f>
        <v>0</v>
      </c>
      <c r="AX1366" s="89">
        <f>VLOOKUP($AC1366,LS_Coint_BD!$B$3:$AQ$1079,AX$2)</f>
        <v>0</v>
      </c>
      <c r="AY1366" s="89">
        <f>VLOOKUP($AC1366,LS_Coint_BD!$B$3:$AQ$1079,AY$2)</f>
        <v>0</v>
      </c>
      <c r="AZ1366" s="89">
        <f>VLOOKUP($AC1366,LS_Coint_BD!$B$3:$AQ$1079,AZ$2)</f>
        <v>0</v>
      </c>
      <c r="BA1366" s="89">
        <f>VLOOKUP($AC1366,LS_Coint_BD!$B$3:$AQ$1079,BA$2)</f>
        <v>0</v>
      </c>
      <c r="BB1366" s="89">
        <f>VLOOKUP($AC1366,LS_Coint_BD!$B$3:$AQ$1079,BB$2)</f>
        <v>0</v>
      </c>
      <c r="BC1366" s="89">
        <f>VLOOKUP($AC1366,LS_Coint_BD!$B$3:$AQ$1079,BC$2)</f>
        <v>0</v>
      </c>
      <c r="BD1366" s="89">
        <f t="shared" si="1005"/>
        <v>0</v>
      </c>
      <c r="BE1366" s="89">
        <f t="shared" si="1006"/>
        <v>0</v>
      </c>
      <c r="BF1366" s="89">
        <f t="shared" si="1007"/>
        <v>0</v>
      </c>
      <c r="BG1366" s="89">
        <f t="shared" si="1008"/>
        <v>0</v>
      </c>
      <c r="BH1366" s="89">
        <f t="shared" si="1009"/>
        <v>0</v>
      </c>
      <c r="BI1366" s="89">
        <f t="shared" si="1010"/>
        <v>0</v>
      </c>
      <c r="BJ1366" s="89">
        <f t="shared" si="1011"/>
        <v>0</v>
      </c>
      <c r="BK1366" s="89">
        <f t="shared" si="1012"/>
        <v>0</v>
      </c>
      <c r="BL1366" s="89">
        <f t="shared" si="1013"/>
        <v>0</v>
      </c>
      <c r="BM1366" s="89"/>
      <c r="BN1366" s="26" t="b">
        <f t="shared" si="1014"/>
        <v>0</v>
      </c>
      <c r="BO1366" s="26" t="b">
        <f t="shared" si="1015"/>
        <v>0</v>
      </c>
      <c r="BP1366" s="26" t="b">
        <f t="shared" si="1016"/>
        <v>0</v>
      </c>
      <c r="BQ1366" s="26" t="b">
        <f t="shared" si="1017"/>
        <v>0</v>
      </c>
      <c r="BR1366" s="26" t="b">
        <f t="shared" si="1018"/>
        <v>0</v>
      </c>
      <c r="BS1366" s="26" t="b">
        <f t="shared" si="1019"/>
        <v>0</v>
      </c>
      <c r="BT1366" s="26" t="b">
        <f t="shared" si="1020"/>
        <v>0</v>
      </c>
      <c r="BU1366" s="26" t="b">
        <f t="shared" si="1021"/>
        <v>0</v>
      </c>
    </row>
    <row r="1367" spans="2:73" ht="15" thickBot="1" x14ac:dyDescent="0.35">
      <c r="B1367" s="17">
        <f>VLOOKUP($AC1367,LS_Coint_BD!$B$3:$D$1079,2)</f>
        <v>0</v>
      </c>
      <c r="C1367" s="87">
        <f>VLOOKUP($AC1367,LS_Coint_BD!$B$3:$D$1079,3)</f>
        <v>0</v>
      </c>
      <c r="D1367" s="68">
        <f t="shared" si="981"/>
        <v>0</v>
      </c>
      <c r="E1367" s="65">
        <f t="shared" si="982"/>
        <v>0</v>
      </c>
      <c r="F1367" s="69">
        <f t="shared" si="983"/>
        <v>0</v>
      </c>
      <c r="G1367" s="68">
        <f t="shared" si="984"/>
        <v>0</v>
      </c>
      <c r="H1367" s="65">
        <f t="shared" si="985"/>
        <v>0</v>
      </c>
      <c r="I1367" s="69">
        <f t="shared" si="986"/>
        <v>0</v>
      </c>
      <c r="J1367" s="68">
        <f t="shared" si="987"/>
        <v>0</v>
      </c>
      <c r="K1367" s="65">
        <f t="shared" si="988"/>
        <v>0</v>
      </c>
      <c r="L1367" s="69">
        <f t="shared" si="989"/>
        <v>0</v>
      </c>
      <c r="M1367" s="68">
        <f t="shared" si="990"/>
        <v>0</v>
      </c>
      <c r="N1367" s="65">
        <f t="shared" si="991"/>
        <v>0</v>
      </c>
      <c r="O1367" s="69">
        <f t="shared" si="992"/>
        <v>0</v>
      </c>
      <c r="P1367" s="68">
        <f t="shared" si="993"/>
        <v>0</v>
      </c>
      <c r="Q1367" s="65">
        <f t="shared" si="994"/>
        <v>0</v>
      </c>
      <c r="R1367" s="69">
        <f t="shared" si="995"/>
        <v>0</v>
      </c>
      <c r="S1367" s="68">
        <f t="shared" si="996"/>
        <v>0</v>
      </c>
      <c r="T1367" s="65">
        <f t="shared" si="997"/>
        <v>0</v>
      </c>
      <c r="U1367" s="69">
        <f t="shared" si="998"/>
        <v>0</v>
      </c>
      <c r="V1367" s="68">
        <f t="shared" si="999"/>
        <v>0</v>
      </c>
      <c r="W1367" s="65">
        <f t="shared" si="1000"/>
        <v>0</v>
      </c>
      <c r="X1367" s="69">
        <f t="shared" si="1001"/>
        <v>0</v>
      </c>
      <c r="Y1367" s="68">
        <f t="shared" si="1002"/>
        <v>0</v>
      </c>
      <c r="Z1367" s="65">
        <f t="shared" si="1003"/>
        <v>0</v>
      </c>
      <c r="AA1367" s="69">
        <f t="shared" si="1004"/>
        <v>0</v>
      </c>
      <c r="AB1367" s="98">
        <f>SUMIF(BN1367:BU1367,"VERDADEIRO",BN$3:$BU1366)</f>
        <v>0</v>
      </c>
      <c r="AC1367" s="97">
        <f t="shared" si="980"/>
        <v>1364</v>
      </c>
      <c r="AD1367" s="89">
        <f>RTD("tryd.rtdserver",,"COT",B1367,"ULT")</f>
        <v>0</v>
      </c>
      <c r="AE1367" s="89">
        <f>RTD("tryd.rtdserver",,"COT",C1367,"ULT")</f>
        <v>0</v>
      </c>
      <c r="AF1367" s="89">
        <f>VLOOKUP($AC1367,LS_Coint_BD!$B$3:$AQ$1079,AF$2)*$AD1367+VLOOKUP($AC1367,LS_Coint_BD!$B$3:$AQ$1079,AF$2+1)</f>
        <v>0</v>
      </c>
      <c r="AG1367" s="89">
        <f>VLOOKUP($AC1367,LS_Coint_BD!$B$3:$AQ$1079,AG$2)*$AD1367+VLOOKUP($AC1367,LS_Coint_BD!$B$3:$AQ$1079,AG$2+1)</f>
        <v>0</v>
      </c>
      <c r="AH1367" s="89">
        <f>VLOOKUP($AC1367,LS_Coint_BD!$B$3:$AQ$1079,AH$2)*$AD1367+VLOOKUP($AC1367,LS_Coint_BD!$B$3:$AQ$1079,AH$2+1)</f>
        <v>0</v>
      </c>
      <c r="AI1367" s="89">
        <f>VLOOKUP($AC1367,LS_Coint_BD!$B$3:$AQ$1079,AI$2)*$AD1367+VLOOKUP($AC1367,LS_Coint_BD!$B$3:$AQ$1079,AI$2+1)</f>
        <v>0</v>
      </c>
      <c r="AJ1367" s="89">
        <f>VLOOKUP($AC1367,LS_Coint_BD!$B$3:$AQ$1079,AJ$2)*$AD1367+VLOOKUP($AC1367,LS_Coint_BD!$B$3:$AQ$1079,AJ$2+1)</f>
        <v>0</v>
      </c>
      <c r="AK1367" s="89">
        <f>VLOOKUP($AC1367,LS_Coint_BD!$B$3:$AQ$1079,AK$2)*$AD1367+VLOOKUP($AC1367,LS_Coint_BD!$B$3:$AQ$1079,AK$2+1)</f>
        <v>0</v>
      </c>
      <c r="AL1367" s="89">
        <f>VLOOKUP($AC1367,LS_Coint_BD!$B$3:$AQ$1079,AL$2)*$AD1367+VLOOKUP($AC1367,LS_Coint_BD!$B$3:$AQ$1079,AL$2+1)</f>
        <v>0</v>
      </c>
      <c r="AM1367" s="89">
        <f>VLOOKUP($AC1367,LS_Coint_BD!$B$3:$AQ$1079,AM$2)*$AD1367+VLOOKUP($AC1367,LS_Coint_BD!$B$3:$AQ$1079,AM$2+1)</f>
        <v>0</v>
      </c>
      <c r="AN1367" s="89">
        <f>VLOOKUP($AC1367,LS_Coint_BD!$B$3:$AQ$1079,AN$2)</f>
        <v>0</v>
      </c>
      <c r="AO1367" s="89">
        <f>VLOOKUP($AC1367,LS_Coint_BD!$B$3:$AQ$1079,AO$2)</f>
        <v>0</v>
      </c>
      <c r="AP1367" s="89">
        <f>VLOOKUP($AC1367,LS_Coint_BD!$B$3:$AQ$1079,AP$2)</f>
        <v>0</v>
      </c>
      <c r="AQ1367" s="89">
        <f>VLOOKUP($AC1367,LS_Coint_BD!$B$3:$AQ$1079,AQ$2)</f>
        <v>0</v>
      </c>
      <c r="AR1367" s="89">
        <f>VLOOKUP($AC1367,LS_Coint_BD!$B$3:$AQ$1079,AR$2)</f>
        <v>0</v>
      </c>
      <c r="AS1367" s="89">
        <f>VLOOKUP($AC1367,LS_Coint_BD!$B$3:$AQ$1079,AS$2)</f>
        <v>0</v>
      </c>
      <c r="AT1367" s="89">
        <f>VLOOKUP($AC1367,LS_Coint_BD!$B$3:$AQ$1079,AT$2)</f>
        <v>0</v>
      </c>
      <c r="AU1367" s="89">
        <f>VLOOKUP($AC1367,LS_Coint_BD!$B$3:$AQ$1079,AU$2)</f>
        <v>0</v>
      </c>
      <c r="AV1367" s="89">
        <f>VLOOKUP($AC1367,LS_Coint_BD!$B$3:$AQ$1079,AV$2)</f>
        <v>0</v>
      </c>
      <c r="AW1367" s="89">
        <f>VLOOKUP($AC1367,LS_Coint_BD!$B$3:$AQ$1079,AW$2)</f>
        <v>0</v>
      </c>
      <c r="AX1367" s="89">
        <f>VLOOKUP($AC1367,LS_Coint_BD!$B$3:$AQ$1079,AX$2)</f>
        <v>0</v>
      </c>
      <c r="AY1367" s="89">
        <f>VLOOKUP($AC1367,LS_Coint_BD!$B$3:$AQ$1079,AY$2)</f>
        <v>0</v>
      </c>
      <c r="AZ1367" s="89">
        <f>VLOOKUP($AC1367,LS_Coint_BD!$B$3:$AQ$1079,AZ$2)</f>
        <v>0</v>
      </c>
      <c r="BA1367" s="89">
        <f>VLOOKUP($AC1367,LS_Coint_BD!$B$3:$AQ$1079,BA$2)</f>
        <v>0</v>
      </c>
      <c r="BB1367" s="89">
        <f>VLOOKUP($AC1367,LS_Coint_BD!$B$3:$AQ$1079,BB$2)</f>
        <v>0</v>
      </c>
      <c r="BC1367" s="89">
        <f>VLOOKUP($AC1367,LS_Coint_BD!$B$3:$AQ$1079,BC$2)</f>
        <v>0</v>
      </c>
      <c r="BD1367" s="89">
        <f t="shared" si="1005"/>
        <v>0</v>
      </c>
      <c r="BE1367" s="89">
        <f t="shared" si="1006"/>
        <v>0</v>
      </c>
      <c r="BF1367" s="89">
        <f t="shared" si="1007"/>
        <v>0</v>
      </c>
      <c r="BG1367" s="89">
        <f t="shared" si="1008"/>
        <v>0</v>
      </c>
      <c r="BH1367" s="89">
        <f t="shared" si="1009"/>
        <v>0</v>
      </c>
      <c r="BI1367" s="89">
        <f t="shared" si="1010"/>
        <v>0</v>
      </c>
      <c r="BJ1367" s="89">
        <f t="shared" si="1011"/>
        <v>0</v>
      </c>
      <c r="BK1367" s="89">
        <f t="shared" si="1012"/>
        <v>0</v>
      </c>
      <c r="BL1367" s="89">
        <f t="shared" si="1013"/>
        <v>0</v>
      </c>
      <c r="BM1367" s="89"/>
      <c r="BN1367" s="26" t="b">
        <f t="shared" si="1014"/>
        <v>0</v>
      </c>
      <c r="BO1367" s="26" t="b">
        <f t="shared" si="1015"/>
        <v>0</v>
      </c>
      <c r="BP1367" s="26" t="b">
        <f t="shared" si="1016"/>
        <v>0</v>
      </c>
      <c r="BQ1367" s="26" t="b">
        <f t="shared" si="1017"/>
        <v>0</v>
      </c>
      <c r="BR1367" s="26" t="b">
        <f t="shared" si="1018"/>
        <v>0</v>
      </c>
      <c r="BS1367" s="26" t="b">
        <f t="shared" si="1019"/>
        <v>0</v>
      </c>
      <c r="BT1367" s="26" t="b">
        <f t="shared" si="1020"/>
        <v>0</v>
      </c>
      <c r="BU1367" s="26" t="b">
        <f t="shared" si="1021"/>
        <v>0</v>
      </c>
    </row>
    <row r="1368" spans="2:73" ht="15" thickBot="1" x14ac:dyDescent="0.35">
      <c r="B1368" s="17">
        <f>VLOOKUP($AC1368,LS_Coint_BD!$B$3:$D$1079,2)</f>
        <v>0</v>
      </c>
      <c r="C1368" s="87">
        <f>VLOOKUP($AC1368,LS_Coint_BD!$B$3:$D$1079,3)</f>
        <v>0</v>
      </c>
      <c r="D1368" s="68">
        <f t="shared" si="981"/>
        <v>0</v>
      </c>
      <c r="E1368" s="65">
        <f t="shared" si="982"/>
        <v>0</v>
      </c>
      <c r="F1368" s="69">
        <f t="shared" si="983"/>
        <v>0</v>
      </c>
      <c r="G1368" s="68">
        <f t="shared" si="984"/>
        <v>0</v>
      </c>
      <c r="H1368" s="65">
        <f t="shared" si="985"/>
        <v>0</v>
      </c>
      <c r="I1368" s="69">
        <f t="shared" si="986"/>
        <v>0</v>
      </c>
      <c r="J1368" s="68">
        <f t="shared" si="987"/>
        <v>0</v>
      </c>
      <c r="K1368" s="65">
        <f t="shared" si="988"/>
        <v>0</v>
      </c>
      <c r="L1368" s="69">
        <f t="shared" si="989"/>
        <v>0</v>
      </c>
      <c r="M1368" s="68">
        <f t="shared" si="990"/>
        <v>0</v>
      </c>
      <c r="N1368" s="65">
        <f t="shared" si="991"/>
        <v>0</v>
      </c>
      <c r="O1368" s="69">
        <f t="shared" si="992"/>
        <v>0</v>
      </c>
      <c r="P1368" s="68">
        <f t="shared" si="993"/>
        <v>0</v>
      </c>
      <c r="Q1368" s="65">
        <f t="shared" si="994"/>
        <v>0</v>
      </c>
      <c r="R1368" s="69">
        <f t="shared" si="995"/>
        <v>0</v>
      </c>
      <c r="S1368" s="68">
        <f t="shared" si="996"/>
        <v>0</v>
      </c>
      <c r="T1368" s="65">
        <f t="shared" si="997"/>
        <v>0</v>
      </c>
      <c r="U1368" s="69">
        <f t="shared" si="998"/>
        <v>0</v>
      </c>
      <c r="V1368" s="68">
        <f t="shared" si="999"/>
        <v>0</v>
      </c>
      <c r="W1368" s="65">
        <f t="shared" si="1000"/>
        <v>0</v>
      </c>
      <c r="X1368" s="69">
        <f t="shared" si="1001"/>
        <v>0</v>
      </c>
      <c r="Y1368" s="68">
        <f t="shared" si="1002"/>
        <v>0</v>
      </c>
      <c r="Z1368" s="65">
        <f t="shared" si="1003"/>
        <v>0</v>
      </c>
      <c r="AA1368" s="69">
        <f t="shared" si="1004"/>
        <v>0</v>
      </c>
      <c r="AB1368" s="98">
        <f>SUMIF(BN1368:BU1368,"VERDADEIRO",BN$3:$BU1367)</f>
        <v>0</v>
      </c>
      <c r="AC1368" s="97">
        <f t="shared" si="980"/>
        <v>1365</v>
      </c>
      <c r="AD1368" s="89">
        <f>RTD("tryd.rtdserver",,"COT",B1368,"ULT")</f>
        <v>0</v>
      </c>
      <c r="AE1368" s="89">
        <f>RTD("tryd.rtdserver",,"COT",C1368,"ULT")</f>
        <v>0</v>
      </c>
      <c r="AF1368" s="89">
        <f>VLOOKUP($AC1368,LS_Coint_BD!$B$3:$AQ$1079,AF$2)*$AD1368+VLOOKUP($AC1368,LS_Coint_BD!$B$3:$AQ$1079,AF$2+1)</f>
        <v>0</v>
      </c>
      <c r="AG1368" s="89">
        <f>VLOOKUP($AC1368,LS_Coint_BD!$B$3:$AQ$1079,AG$2)*$AD1368+VLOOKUP($AC1368,LS_Coint_BD!$B$3:$AQ$1079,AG$2+1)</f>
        <v>0</v>
      </c>
      <c r="AH1368" s="89">
        <f>VLOOKUP($AC1368,LS_Coint_BD!$B$3:$AQ$1079,AH$2)*$AD1368+VLOOKUP($AC1368,LS_Coint_BD!$B$3:$AQ$1079,AH$2+1)</f>
        <v>0</v>
      </c>
      <c r="AI1368" s="89">
        <f>VLOOKUP($AC1368,LS_Coint_BD!$B$3:$AQ$1079,AI$2)*$AD1368+VLOOKUP($AC1368,LS_Coint_BD!$B$3:$AQ$1079,AI$2+1)</f>
        <v>0</v>
      </c>
      <c r="AJ1368" s="89">
        <f>VLOOKUP($AC1368,LS_Coint_BD!$B$3:$AQ$1079,AJ$2)*$AD1368+VLOOKUP($AC1368,LS_Coint_BD!$B$3:$AQ$1079,AJ$2+1)</f>
        <v>0</v>
      </c>
      <c r="AK1368" s="89">
        <f>VLOOKUP($AC1368,LS_Coint_BD!$B$3:$AQ$1079,AK$2)*$AD1368+VLOOKUP($AC1368,LS_Coint_BD!$B$3:$AQ$1079,AK$2+1)</f>
        <v>0</v>
      </c>
      <c r="AL1368" s="89">
        <f>VLOOKUP($AC1368,LS_Coint_BD!$B$3:$AQ$1079,AL$2)*$AD1368+VLOOKUP($AC1368,LS_Coint_BD!$B$3:$AQ$1079,AL$2+1)</f>
        <v>0</v>
      </c>
      <c r="AM1368" s="89">
        <f>VLOOKUP($AC1368,LS_Coint_BD!$B$3:$AQ$1079,AM$2)*$AD1368+VLOOKUP($AC1368,LS_Coint_BD!$B$3:$AQ$1079,AM$2+1)</f>
        <v>0</v>
      </c>
      <c r="AN1368" s="89">
        <f>VLOOKUP($AC1368,LS_Coint_BD!$B$3:$AQ$1079,AN$2)</f>
        <v>0</v>
      </c>
      <c r="AO1368" s="89">
        <f>VLOOKUP($AC1368,LS_Coint_BD!$B$3:$AQ$1079,AO$2)</f>
        <v>0</v>
      </c>
      <c r="AP1368" s="89">
        <f>VLOOKUP($AC1368,LS_Coint_BD!$B$3:$AQ$1079,AP$2)</f>
        <v>0</v>
      </c>
      <c r="AQ1368" s="89">
        <f>VLOOKUP($AC1368,LS_Coint_BD!$B$3:$AQ$1079,AQ$2)</f>
        <v>0</v>
      </c>
      <c r="AR1368" s="89">
        <f>VLOOKUP($AC1368,LS_Coint_BD!$B$3:$AQ$1079,AR$2)</f>
        <v>0</v>
      </c>
      <c r="AS1368" s="89">
        <f>VLOOKUP($AC1368,LS_Coint_BD!$B$3:$AQ$1079,AS$2)</f>
        <v>0</v>
      </c>
      <c r="AT1368" s="89">
        <f>VLOOKUP($AC1368,LS_Coint_BD!$B$3:$AQ$1079,AT$2)</f>
        <v>0</v>
      </c>
      <c r="AU1368" s="89">
        <f>VLOOKUP($AC1368,LS_Coint_BD!$B$3:$AQ$1079,AU$2)</f>
        <v>0</v>
      </c>
      <c r="AV1368" s="89">
        <f>VLOOKUP($AC1368,LS_Coint_BD!$B$3:$AQ$1079,AV$2)</f>
        <v>0</v>
      </c>
      <c r="AW1368" s="89">
        <f>VLOOKUP($AC1368,LS_Coint_BD!$B$3:$AQ$1079,AW$2)</f>
        <v>0</v>
      </c>
      <c r="AX1368" s="89">
        <f>VLOOKUP($AC1368,LS_Coint_BD!$B$3:$AQ$1079,AX$2)</f>
        <v>0</v>
      </c>
      <c r="AY1368" s="89">
        <f>VLOOKUP($AC1368,LS_Coint_BD!$B$3:$AQ$1079,AY$2)</f>
        <v>0</v>
      </c>
      <c r="AZ1368" s="89">
        <f>VLOOKUP($AC1368,LS_Coint_BD!$B$3:$AQ$1079,AZ$2)</f>
        <v>0</v>
      </c>
      <c r="BA1368" s="89">
        <f>VLOOKUP($AC1368,LS_Coint_BD!$B$3:$AQ$1079,BA$2)</f>
        <v>0</v>
      </c>
      <c r="BB1368" s="89">
        <f>VLOOKUP($AC1368,LS_Coint_BD!$B$3:$AQ$1079,BB$2)</f>
        <v>0</v>
      </c>
      <c r="BC1368" s="89">
        <f>VLOOKUP($AC1368,LS_Coint_BD!$B$3:$AQ$1079,BC$2)</f>
        <v>0</v>
      </c>
      <c r="BD1368" s="89">
        <f t="shared" si="1005"/>
        <v>0</v>
      </c>
      <c r="BE1368" s="89">
        <f t="shared" si="1006"/>
        <v>0</v>
      </c>
      <c r="BF1368" s="89">
        <f t="shared" si="1007"/>
        <v>0</v>
      </c>
      <c r="BG1368" s="89">
        <f t="shared" si="1008"/>
        <v>0</v>
      </c>
      <c r="BH1368" s="89">
        <f t="shared" si="1009"/>
        <v>0</v>
      </c>
      <c r="BI1368" s="89">
        <f t="shared" si="1010"/>
        <v>0</v>
      </c>
      <c r="BJ1368" s="89">
        <f t="shared" si="1011"/>
        <v>0</v>
      </c>
      <c r="BK1368" s="89">
        <f t="shared" si="1012"/>
        <v>0</v>
      </c>
      <c r="BL1368" s="89">
        <f t="shared" si="1013"/>
        <v>0</v>
      </c>
      <c r="BM1368" s="89"/>
      <c r="BN1368" s="26" t="b">
        <f t="shared" si="1014"/>
        <v>0</v>
      </c>
      <c r="BO1368" s="26" t="b">
        <f t="shared" si="1015"/>
        <v>0</v>
      </c>
      <c r="BP1368" s="26" t="b">
        <f t="shared" si="1016"/>
        <v>0</v>
      </c>
      <c r="BQ1368" s="26" t="b">
        <f t="shared" si="1017"/>
        <v>0</v>
      </c>
      <c r="BR1368" s="26" t="b">
        <f t="shared" si="1018"/>
        <v>0</v>
      </c>
      <c r="BS1368" s="26" t="b">
        <f t="shared" si="1019"/>
        <v>0</v>
      </c>
      <c r="BT1368" s="26" t="b">
        <f t="shared" si="1020"/>
        <v>0</v>
      </c>
      <c r="BU1368" s="26" t="b">
        <f t="shared" si="1021"/>
        <v>0</v>
      </c>
    </row>
    <row r="1369" spans="2:73" ht="15" thickBot="1" x14ac:dyDescent="0.35">
      <c r="B1369" s="17">
        <f>VLOOKUP($AC1369,LS_Coint_BD!$B$3:$D$1079,2)</f>
        <v>0</v>
      </c>
      <c r="C1369" s="87">
        <f>VLOOKUP($AC1369,LS_Coint_BD!$B$3:$D$1079,3)</f>
        <v>0</v>
      </c>
      <c r="D1369" s="68">
        <f t="shared" si="981"/>
        <v>0</v>
      </c>
      <c r="E1369" s="65">
        <f t="shared" si="982"/>
        <v>0</v>
      </c>
      <c r="F1369" s="69">
        <f t="shared" si="983"/>
        <v>0</v>
      </c>
      <c r="G1369" s="68">
        <f t="shared" si="984"/>
        <v>0</v>
      </c>
      <c r="H1369" s="65">
        <f t="shared" si="985"/>
        <v>0</v>
      </c>
      <c r="I1369" s="69">
        <f t="shared" si="986"/>
        <v>0</v>
      </c>
      <c r="J1369" s="68">
        <f t="shared" si="987"/>
        <v>0</v>
      </c>
      <c r="K1369" s="65">
        <f t="shared" si="988"/>
        <v>0</v>
      </c>
      <c r="L1369" s="69">
        <f t="shared" si="989"/>
        <v>0</v>
      </c>
      <c r="M1369" s="68">
        <f t="shared" si="990"/>
        <v>0</v>
      </c>
      <c r="N1369" s="65">
        <f t="shared" si="991"/>
        <v>0</v>
      </c>
      <c r="O1369" s="69">
        <f t="shared" si="992"/>
        <v>0</v>
      </c>
      <c r="P1369" s="68">
        <f t="shared" si="993"/>
        <v>0</v>
      </c>
      <c r="Q1369" s="65">
        <f t="shared" si="994"/>
        <v>0</v>
      </c>
      <c r="R1369" s="69">
        <f t="shared" si="995"/>
        <v>0</v>
      </c>
      <c r="S1369" s="68">
        <f t="shared" si="996"/>
        <v>0</v>
      </c>
      <c r="T1369" s="65">
        <f t="shared" si="997"/>
        <v>0</v>
      </c>
      <c r="U1369" s="69">
        <f t="shared" si="998"/>
        <v>0</v>
      </c>
      <c r="V1369" s="68">
        <f t="shared" si="999"/>
        <v>0</v>
      </c>
      <c r="W1369" s="65">
        <f t="shared" si="1000"/>
        <v>0</v>
      </c>
      <c r="X1369" s="69">
        <f t="shared" si="1001"/>
        <v>0</v>
      </c>
      <c r="Y1369" s="68">
        <f t="shared" si="1002"/>
        <v>0</v>
      </c>
      <c r="Z1369" s="65">
        <f t="shared" si="1003"/>
        <v>0</v>
      </c>
      <c r="AA1369" s="69">
        <f t="shared" si="1004"/>
        <v>0</v>
      </c>
      <c r="AB1369" s="98">
        <f>SUMIF(BN1369:BU1369,"VERDADEIRO",BN$3:$BU1368)</f>
        <v>0</v>
      </c>
      <c r="AC1369" s="97">
        <f t="shared" si="980"/>
        <v>1366</v>
      </c>
      <c r="AD1369" s="89">
        <f>RTD("tryd.rtdserver",,"COT",B1369,"ULT")</f>
        <v>0</v>
      </c>
      <c r="AE1369" s="89">
        <f>RTD("tryd.rtdserver",,"COT",C1369,"ULT")</f>
        <v>0</v>
      </c>
      <c r="AF1369" s="89">
        <f>VLOOKUP($AC1369,LS_Coint_BD!$B$3:$AQ$1079,AF$2)*$AD1369+VLOOKUP($AC1369,LS_Coint_BD!$B$3:$AQ$1079,AF$2+1)</f>
        <v>0</v>
      </c>
      <c r="AG1369" s="89">
        <f>VLOOKUP($AC1369,LS_Coint_BD!$B$3:$AQ$1079,AG$2)*$AD1369+VLOOKUP($AC1369,LS_Coint_BD!$B$3:$AQ$1079,AG$2+1)</f>
        <v>0</v>
      </c>
      <c r="AH1369" s="89">
        <f>VLOOKUP($AC1369,LS_Coint_BD!$B$3:$AQ$1079,AH$2)*$AD1369+VLOOKUP($AC1369,LS_Coint_BD!$B$3:$AQ$1079,AH$2+1)</f>
        <v>0</v>
      </c>
      <c r="AI1369" s="89">
        <f>VLOOKUP($AC1369,LS_Coint_BD!$B$3:$AQ$1079,AI$2)*$AD1369+VLOOKUP($AC1369,LS_Coint_BD!$B$3:$AQ$1079,AI$2+1)</f>
        <v>0</v>
      </c>
      <c r="AJ1369" s="89">
        <f>VLOOKUP($AC1369,LS_Coint_BD!$B$3:$AQ$1079,AJ$2)*$AD1369+VLOOKUP($AC1369,LS_Coint_BD!$B$3:$AQ$1079,AJ$2+1)</f>
        <v>0</v>
      </c>
      <c r="AK1369" s="89">
        <f>VLOOKUP($AC1369,LS_Coint_BD!$B$3:$AQ$1079,AK$2)*$AD1369+VLOOKUP($AC1369,LS_Coint_BD!$B$3:$AQ$1079,AK$2+1)</f>
        <v>0</v>
      </c>
      <c r="AL1369" s="89">
        <f>VLOOKUP($AC1369,LS_Coint_BD!$B$3:$AQ$1079,AL$2)*$AD1369+VLOOKUP($AC1369,LS_Coint_BD!$B$3:$AQ$1079,AL$2+1)</f>
        <v>0</v>
      </c>
      <c r="AM1369" s="89">
        <f>VLOOKUP($AC1369,LS_Coint_BD!$B$3:$AQ$1079,AM$2)*$AD1369+VLOOKUP($AC1369,LS_Coint_BD!$B$3:$AQ$1079,AM$2+1)</f>
        <v>0</v>
      </c>
      <c r="AN1369" s="89">
        <f>VLOOKUP($AC1369,LS_Coint_BD!$B$3:$AQ$1079,AN$2)</f>
        <v>0</v>
      </c>
      <c r="AO1369" s="89">
        <f>VLOOKUP($AC1369,LS_Coint_BD!$B$3:$AQ$1079,AO$2)</f>
        <v>0</v>
      </c>
      <c r="AP1369" s="89">
        <f>VLOOKUP($AC1369,LS_Coint_BD!$B$3:$AQ$1079,AP$2)</f>
        <v>0</v>
      </c>
      <c r="AQ1369" s="89">
        <f>VLOOKUP($AC1369,LS_Coint_BD!$B$3:$AQ$1079,AQ$2)</f>
        <v>0</v>
      </c>
      <c r="AR1369" s="89">
        <f>VLOOKUP($AC1369,LS_Coint_BD!$B$3:$AQ$1079,AR$2)</f>
        <v>0</v>
      </c>
      <c r="AS1369" s="89">
        <f>VLOOKUP($AC1369,LS_Coint_BD!$B$3:$AQ$1079,AS$2)</f>
        <v>0</v>
      </c>
      <c r="AT1369" s="89">
        <f>VLOOKUP($AC1369,LS_Coint_BD!$B$3:$AQ$1079,AT$2)</f>
        <v>0</v>
      </c>
      <c r="AU1369" s="89">
        <f>VLOOKUP($AC1369,LS_Coint_BD!$B$3:$AQ$1079,AU$2)</f>
        <v>0</v>
      </c>
      <c r="AV1369" s="89">
        <f>VLOOKUP($AC1369,LS_Coint_BD!$B$3:$AQ$1079,AV$2)</f>
        <v>0</v>
      </c>
      <c r="AW1369" s="89">
        <f>VLOOKUP($AC1369,LS_Coint_BD!$B$3:$AQ$1079,AW$2)</f>
        <v>0</v>
      </c>
      <c r="AX1369" s="89">
        <f>VLOOKUP($AC1369,LS_Coint_BD!$B$3:$AQ$1079,AX$2)</f>
        <v>0</v>
      </c>
      <c r="AY1369" s="89">
        <f>VLOOKUP($AC1369,LS_Coint_BD!$B$3:$AQ$1079,AY$2)</f>
        <v>0</v>
      </c>
      <c r="AZ1369" s="89">
        <f>VLOOKUP($AC1369,LS_Coint_BD!$B$3:$AQ$1079,AZ$2)</f>
        <v>0</v>
      </c>
      <c r="BA1369" s="89">
        <f>VLOOKUP($AC1369,LS_Coint_BD!$B$3:$AQ$1079,BA$2)</f>
        <v>0</v>
      </c>
      <c r="BB1369" s="89">
        <f>VLOOKUP($AC1369,LS_Coint_BD!$B$3:$AQ$1079,BB$2)</f>
        <v>0</v>
      </c>
      <c r="BC1369" s="89">
        <f>VLOOKUP($AC1369,LS_Coint_BD!$B$3:$AQ$1079,BC$2)</f>
        <v>0</v>
      </c>
      <c r="BD1369" s="89">
        <f t="shared" si="1005"/>
        <v>0</v>
      </c>
      <c r="BE1369" s="89">
        <f t="shared" si="1006"/>
        <v>0</v>
      </c>
      <c r="BF1369" s="89">
        <f t="shared" si="1007"/>
        <v>0</v>
      </c>
      <c r="BG1369" s="89">
        <f t="shared" si="1008"/>
        <v>0</v>
      </c>
      <c r="BH1369" s="89">
        <f t="shared" si="1009"/>
        <v>0</v>
      </c>
      <c r="BI1369" s="89">
        <f t="shared" si="1010"/>
        <v>0</v>
      </c>
      <c r="BJ1369" s="89">
        <f t="shared" si="1011"/>
        <v>0</v>
      </c>
      <c r="BK1369" s="89">
        <f t="shared" si="1012"/>
        <v>0</v>
      </c>
      <c r="BL1369" s="89">
        <f t="shared" si="1013"/>
        <v>0</v>
      </c>
      <c r="BM1369" s="89"/>
      <c r="BN1369" s="26" t="b">
        <f t="shared" si="1014"/>
        <v>0</v>
      </c>
      <c r="BO1369" s="26" t="b">
        <f t="shared" si="1015"/>
        <v>0</v>
      </c>
      <c r="BP1369" s="26" t="b">
        <f t="shared" si="1016"/>
        <v>0</v>
      </c>
      <c r="BQ1369" s="26" t="b">
        <f t="shared" si="1017"/>
        <v>0</v>
      </c>
      <c r="BR1369" s="26" t="b">
        <f t="shared" si="1018"/>
        <v>0</v>
      </c>
      <c r="BS1369" s="26" t="b">
        <f t="shared" si="1019"/>
        <v>0</v>
      </c>
      <c r="BT1369" s="26" t="b">
        <f t="shared" si="1020"/>
        <v>0</v>
      </c>
      <c r="BU1369" s="26" t="b">
        <f t="shared" si="1021"/>
        <v>0</v>
      </c>
    </row>
    <row r="1370" spans="2:73" ht="15" thickBot="1" x14ac:dyDescent="0.35">
      <c r="B1370" s="17">
        <f>VLOOKUP($AC1370,LS_Coint_BD!$B$3:$D$1079,2)</f>
        <v>0</v>
      </c>
      <c r="C1370" s="87">
        <f>VLOOKUP($AC1370,LS_Coint_BD!$B$3:$D$1079,3)</f>
        <v>0</v>
      </c>
      <c r="D1370" s="68">
        <f t="shared" si="981"/>
        <v>0</v>
      </c>
      <c r="E1370" s="65">
        <f t="shared" si="982"/>
        <v>0</v>
      </c>
      <c r="F1370" s="69">
        <f t="shared" si="983"/>
        <v>0</v>
      </c>
      <c r="G1370" s="68">
        <f t="shared" si="984"/>
        <v>0</v>
      </c>
      <c r="H1370" s="65">
        <f t="shared" si="985"/>
        <v>0</v>
      </c>
      <c r="I1370" s="69">
        <f t="shared" si="986"/>
        <v>0</v>
      </c>
      <c r="J1370" s="68">
        <f t="shared" si="987"/>
        <v>0</v>
      </c>
      <c r="K1370" s="65">
        <f t="shared" si="988"/>
        <v>0</v>
      </c>
      <c r="L1370" s="69">
        <f t="shared" si="989"/>
        <v>0</v>
      </c>
      <c r="M1370" s="68">
        <f t="shared" si="990"/>
        <v>0</v>
      </c>
      <c r="N1370" s="65">
        <f t="shared" si="991"/>
        <v>0</v>
      </c>
      <c r="O1370" s="69">
        <f t="shared" si="992"/>
        <v>0</v>
      </c>
      <c r="P1370" s="68">
        <f t="shared" si="993"/>
        <v>0</v>
      </c>
      <c r="Q1370" s="65">
        <f t="shared" si="994"/>
        <v>0</v>
      </c>
      <c r="R1370" s="69">
        <f t="shared" si="995"/>
        <v>0</v>
      </c>
      <c r="S1370" s="68">
        <f t="shared" si="996"/>
        <v>0</v>
      </c>
      <c r="T1370" s="65">
        <f t="shared" si="997"/>
        <v>0</v>
      </c>
      <c r="U1370" s="69">
        <f t="shared" si="998"/>
        <v>0</v>
      </c>
      <c r="V1370" s="68">
        <f t="shared" si="999"/>
        <v>0</v>
      </c>
      <c r="W1370" s="65">
        <f t="shared" si="1000"/>
        <v>0</v>
      </c>
      <c r="X1370" s="69">
        <f t="shared" si="1001"/>
        <v>0</v>
      </c>
      <c r="Y1370" s="68">
        <f t="shared" si="1002"/>
        <v>0</v>
      </c>
      <c r="Z1370" s="65">
        <f t="shared" si="1003"/>
        <v>0</v>
      </c>
      <c r="AA1370" s="69">
        <f t="shared" si="1004"/>
        <v>0</v>
      </c>
      <c r="AB1370" s="98">
        <f>SUMIF(BN1370:BU1370,"VERDADEIRO",BN$3:$BU1369)</f>
        <v>0</v>
      </c>
      <c r="AC1370" s="97">
        <f t="shared" si="980"/>
        <v>1367</v>
      </c>
      <c r="AD1370" s="89">
        <f>RTD("tryd.rtdserver",,"COT",B1370,"ULT")</f>
        <v>0</v>
      </c>
      <c r="AE1370" s="89">
        <f>RTD("tryd.rtdserver",,"COT",C1370,"ULT")</f>
        <v>0</v>
      </c>
      <c r="AF1370" s="89">
        <f>VLOOKUP($AC1370,LS_Coint_BD!$B$3:$AQ$1079,AF$2)*$AD1370+VLOOKUP($AC1370,LS_Coint_BD!$B$3:$AQ$1079,AF$2+1)</f>
        <v>0</v>
      </c>
      <c r="AG1370" s="89">
        <f>VLOOKUP($AC1370,LS_Coint_BD!$B$3:$AQ$1079,AG$2)*$AD1370+VLOOKUP($AC1370,LS_Coint_BD!$B$3:$AQ$1079,AG$2+1)</f>
        <v>0</v>
      </c>
      <c r="AH1370" s="89">
        <f>VLOOKUP($AC1370,LS_Coint_BD!$B$3:$AQ$1079,AH$2)*$AD1370+VLOOKUP($AC1370,LS_Coint_BD!$B$3:$AQ$1079,AH$2+1)</f>
        <v>0</v>
      </c>
      <c r="AI1370" s="89">
        <f>VLOOKUP($AC1370,LS_Coint_BD!$B$3:$AQ$1079,AI$2)*$AD1370+VLOOKUP($AC1370,LS_Coint_BD!$B$3:$AQ$1079,AI$2+1)</f>
        <v>0</v>
      </c>
      <c r="AJ1370" s="89">
        <f>VLOOKUP($AC1370,LS_Coint_BD!$B$3:$AQ$1079,AJ$2)*$AD1370+VLOOKUP($AC1370,LS_Coint_BD!$B$3:$AQ$1079,AJ$2+1)</f>
        <v>0</v>
      </c>
      <c r="AK1370" s="89">
        <f>VLOOKUP($AC1370,LS_Coint_BD!$B$3:$AQ$1079,AK$2)*$AD1370+VLOOKUP($AC1370,LS_Coint_BD!$B$3:$AQ$1079,AK$2+1)</f>
        <v>0</v>
      </c>
      <c r="AL1370" s="89">
        <f>VLOOKUP($AC1370,LS_Coint_BD!$B$3:$AQ$1079,AL$2)*$AD1370+VLOOKUP($AC1370,LS_Coint_BD!$B$3:$AQ$1079,AL$2+1)</f>
        <v>0</v>
      </c>
      <c r="AM1370" s="89">
        <f>VLOOKUP($AC1370,LS_Coint_BD!$B$3:$AQ$1079,AM$2)*$AD1370+VLOOKUP($AC1370,LS_Coint_BD!$B$3:$AQ$1079,AM$2+1)</f>
        <v>0</v>
      </c>
      <c r="AN1370" s="89">
        <f>VLOOKUP($AC1370,LS_Coint_BD!$B$3:$AQ$1079,AN$2)</f>
        <v>0</v>
      </c>
      <c r="AO1370" s="89">
        <f>VLOOKUP($AC1370,LS_Coint_BD!$B$3:$AQ$1079,AO$2)</f>
        <v>0</v>
      </c>
      <c r="AP1370" s="89">
        <f>VLOOKUP($AC1370,LS_Coint_BD!$B$3:$AQ$1079,AP$2)</f>
        <v>0</v>
      </c>
      <c r="AQ1370" s="89">
        <f>VLOOKUP($AC1370,LS_Coint_BD!$B$3:$AQ$1079,AQ$2)</f>
        <v>0</v>
      </c>
      <c r="AR1370" s="89">
        <f>VLOOKUP($AC1370,LS_Coint_BD!$B$3:$AQ$1079,AR$2)</f>
        <v>0</v>
      </c>
      <c r="AS1370" s="89">
        <f>VLOOKUP($AC1370,LS_Coint_BD!$B$3:$AQ$1079,AS$2)</f>
        <v>0</v>
      </c>
      <c r="AT1370" s="89">
        <f>VLOOKUP($AC1370,LS_Coint_BD!$B$3:$AQ$1079,AT$2)</f>
        <v>0</v>
      </c>
      <c r="AU1370" s="89">
        <f>VLOOKUP($AC1370,LS_Coint_BD!$B$3:$AQ$1079,AU$2)</f>
        <v>0</v>
      </c>
      <c r="AV1370" s="89">
        <f>VLOOKUP($AC1370,LS_Coint_BD!$B$3:$AQ$1079,AV$2)</f>
        <v>0</v>
      </c>
      <c r="AW1370" s="89">
        <f>VLOOKUP($AC1370,LS_Coint_BD!$B$3:$AQ$1079,AW$2)</f>
        <v>0</v>
      </c>
      <c r="AX1370" s="89">
        <f>VLOOKUP($AC1370,LS_Coint_BD!$B$3:$AQ$1079,AX$2)</f>
        <v>0</v>
      </c>
      <c r="AY1370" s="89">
        <f>VLOOKUP($AC1370,LS_Coint_BD!$B$3:$AQ$1079,AY$2)</f>
        <v>0</v>
      </c>
      <c r="AZ1370" s="89">
        <f>VLOOKUP($AC1370,LS_Coint_BD!$B$3:$AQ$1079,AZ$2)</f>
        <v>0</v>
      </c>
      <c r="BA1370" s="89">
        <f>VLOOKUP($AC1370,LS_Coint_BD!$B$3:$AQ$1079,BA$2)</f>
        <v>0</v>
      </c>
      <c r="BB1370" s="89">
        <f>VLOOKUP($AC1370,LS_Coint_BD!$B$3:$AQ$1079,BB$2)</f>
        <v>0</v>
      </c>
      <c r="BC1370" s="89">
        <f>VLOOKUP($AC1370,LS_Coint_BD!$B$3:$AQ$1079,BC$2)</f>
        <v>0</v>
      </c>
      <c r="BD1370" s="89">
        <f t="shared" si="1005"/>
        <v>0</v>
      </c>
      <c r="BE1370" s="89">
        <f t="shared" si="1006"/>
        <v>0</v>
      </c>
      <c r="BF1370" s="89">
        <f t="shared" si="1007"/>
        <v>0</v>
      </c>
      <c r="BG1370" s="89">
        <f t="shared" si="1008"/>
        <v>0</v>
      </c>
      <c r="BH1370" s="89">
        <f t="shared" si="1009"/>
        <v>0</v>
      </c>
      <c r="BI1370" s="89">
        <f t="shared" si="1010"/>
        <v>0</v>
      </c>
      <c r="BJ1370" s="89">
        <f t="shared" si="1011"/>
        <v>0</v>
      </c>
      <c r="BK1370" s="89">
        <f t="shared" si="1012"/>
        <v>0</v>
      </c>
      <c r="BL1370" s="89">
        <f t="shared" si="1013"/>
        <v>0</v>
      </c>
      <c r="BM1370" s="89"/>
      <c r="BN1370" s="26" t="b">
        <f t="shared" si="1014"/>
        <v>0</v>
      </c>
      <c r="BO1370" s="26" t="b">
        <f t="shared" si="1015"/>
        <v>0</v>
      </c>
      <c r="BP1370" s="26" t="b">
        <f t="shared" si="1016"/>
        <v>0</v>
      </c>
      <c r="BQ1370" s="26" t="b">
        <f t="shared" si="1017"/>
        <v>0</v>
      </c>
      <c r="BR1370" s="26" t="b">
        <f t="shared" si="1018"/>
        <v>0</v>
      </c>
      <c r="BS1370" s="26" t="b">
        <f t="shared" si="1019"/>
        <v>0</v>
      </c>
      <c r="BT1370" s="26" t="b">
        <f t="shared" si="1020"/>
        <v>0</v>
      </c>
      <c r="BU1370" s="26" t="b">
        <f t="shared" si="1021"/>
        <v>0</v>
      </c>
    </row>
    <row r="1371" spans="2:73" ht="15" thickBot="1" x14ac:dyDescent="0.35">
      <c r="B1371" s="17">
        <f>VLOOKUP($AC1371,LS_Coint_BD!$B$3:$D$1079,2)</f>
        <v>0</v>
      </c>
      <c r="C1371" s="87">
        <f>VLOOKUP($AC1371,LS_Coint_BD!$B$3:$D$1079,3)</f>
        <v>0</v>
      </c>
      <c r="D1371" s="68">
        <f t="shared" si="981"/>
        <v>0</v>
      </c>
      <c r="E1371" s="65">
        <f t="shared" si="982"/>
        <v>0</v>
      </c>
      <c r="F1371" s="69">
        <f t="shared" si="983"/>
        <v>0</v>
      </c>
      <c r="G1371" s="68">
        <f t="shared" si="984"/>
        <v>0</v>
      </c>
      <c r="H1371" s="65">
        <f t="shared" si="985"/>
        <v>0</v>
      </c>
      <c r="I1371" s="69">
        <f t="shared" si="986"/>
        <v>0</v>
      </c>
      <c r="J1371" s="68">
        <f t="shared" si="987"/>
        <v>0</v>
      </c>
      <c r="K1371" s="65">
        <f t="shared" si="988"/>
        <v>0</v>
      </c>
      <c r="L1371" s="69">
        <f t="shared" si="989"/>
        <v>0</v>
      </c>
      <c r="M1371" s="68">
        <f t="shared" si="990"/>
        <v>0</v>
      </c>
      <c r="N1371" s="65">
        <f t="shared" si="991"/>
        <v>0</v>
      </c>
      <c r="O1371" s="69">
        <f t="shared" si="992"/>
        <v>0</v>
      </c>
      <c r="P1371" s="68">
        <f t="shared" si="993"/>
        <v>0</v>
      </c>
      <c r="Q1371" s="65">
        <f t="shared" si="994"/>
        <v>0</v>
      </c>
      <c r="R1371" s="69">
        <f t="shared" si="995"/>
        <v>0</v>
      </c>
      <c r="S1371" s="68">
        <f t="shared" si="996"/>
        <v>0</v>
      </c>
      <c r="T1371" s="65">
        <f t="shared" si="997"/>
        <v>0</v>
      </c>
      <c r="U1371" s="69">
        <f t="shared" si="998"/>
        <v>0</v>
      </c>
      <c r="V1371" s="68">
        <f t="shared" si="999"/>
        <v>0</v>
      </c>
      <c r="W1371" s="65">
        <f t="shared" si="1000"/>
        <v>0</v>
      </c>
      <c r="X1371" s="69">
        <f t="shared" si="1001"/>
        <v>0</v>
      </c>
      <c r="Y1371" s="68">
        <f t="shared" si="1002"/>
        <v>0</v>
      </c>
      <c r="Z1371" s="65">
        <f t="shared" si="1003"/>
        <v>0</v>
      </c>
      <c r="AA1371" s="69">
        <f t="shared" si="1004"/>
        <v>0</v>
      </c>
      <c r="AB1371" s="98">
        <f>SUMIF(BN1371:BU1371,"VERDADEIRO",BN$3:$BU1370)</f>
        <v>0</v>
      </c>
      <c r="AC1371" s="97">
        <f t="shared" si="980"/>
        <v>1368</v>
      </c>
      <c r="AD1371" s="89">
        <f>RTD("tryd.rtdserver",,"COT",B1371,"ULT")</f>
        <v>0</v>
      </c>
      <c r="AE1371" s="89">
        <f>RTD("tryd.rtdserver",,"COT",C1371,"ULT")</f>
        <v>0</v>
      </c>
      <c r="AF1371" s="89">
        <f>VLOOKUP($AC1371,LS_Coint_BD!$B$3:$AQ$1079,AF$2)*$AD1371+VLOOKUP($AC1371,LS_Coint_BD!$B$3:$AQ$1079,AF$2+1)</f>
        <v>0</v>
      </c>
      <c r="AG1371" s="89">
        <f>VLOOKUP($AC1371,LS_Coint_BD!$B$3:$AQ$1079,AG$2)*$AD1371+VLOOKUP($AC1371,LS_Coint_BD!$B$3:$AQ$1079,AG$2+1)</f>
        <v>0</v>
      </c>
      <c r="AH1371" s="89">
        <f>VLOOKUP($AC1371,LS_Coint_BD!$B$3:$AQ$1079,AH$2)*$AD1371+VLOOKUP($AC1371,LS_Coint_BD!$B$3:$AQ$1079,AH$2+1)</f>
        <v>0</v>
      </c>
      <c r="AI1371" s="89">
        <f>VLOOKUP($AC1371,LS_Coint_BD!$B$3:$AQ$1079,AI$2)*$AD1371+VLOOKUP($AC1371,LS_Coint_BD!$B$3:$AQ$1079,AI$2+1)</f>
        <v>0</v>
      </c>
      <c r="AJ1371" s="89">
        <f>VLOOKUP($AC1371,LS_Coint_BD!$B$3:$AQ$1079,AJ$2)*$AD1371+VLOOKUP($AC1371,LS_Coint_BD!$B$3:$AQ$1079,AJ$2+1)</f>
        <v>0</v>
      </c>
      <c r="AK1371" s="89">
        <f>VLOOKUP($AC1371,LS_Coint_BD!$B$3:$AQ$1079,AK$2)*$AD1371+VLOOKUP($AC1371,LS_Coint_BD!$B$3:$AQ$1079,AK$2+1)</f>
        <v>0</v>
      </c>
      <c r="AL1371" s="89">
        <f>VLOOKUP($AC1371,LS_Coint_BD!$B$3:$AQ$1079,AL$2)*$AD1371+VLOOKUP($AC1371,LS_Coint_BD!$B$3:$AQ$1079,AL$2+1)</f>
        <v>0</v>
      </c>
      <c r="AM1371" s="89">
        <f>VLOOKUP($AC1371,LS_Coint_BD!$B$3:$AQ$1079,AM$2)*$AD1371+VLOOKUP($AC1371,LS_Coint_BD!$B$3:$AQ$1079,AM$2+1)</f>
        <v>0</v>
      </c>
      <c r="AN1371" s="89">
        <f>VLOOKUP($AC1371,LS_Coint_BD!$B$3:$AQ$1079,AN$2)</f>
        <v>0</v>
      </c>
      <c r="AO1371" s="89">
        <f>VLOOKUP($AC1371,LS_Coint_BD!$B$3:$AQ$1079,AO$2)</f>
        <v>0</v>
      </c>
      <c r="AP1371" s="89">
        <f>VLOOKUP($AC1371,LS_Coint_BD!$B$3:$AQ$1079,AP$2)</f>
        <v>0</v>
      </c>
      <c r="AQ1371" s="89">
        <f>VLOOKUP($AC1371,LS_Coint_BD!$B$3:$AQ$1079,AQ$2)</f>
        <v>0</v>
      </c>
      <c r="AR1371" s="89">
        <f>VLOOKUP($AC1371,LS_Coint_BD!$B$3:$AQ$1079,AR$2)</f>
        <v>0</v>
      </c>
      <c r="AS1371" s="89">
        <f>VLOOKUP($AC1371,LS_Coint_BD!$B$3:$AQ$1079,AS$2)</f>
        <v>0</v>
      </c>
      <c r="AT1371" s="89">
        <f>VLOOKUP($AC1371,LS_Coint_BD!$B$3:$AQ$1079,AT$2)</f>
        <v>0</v>
      </c>
      <c r="AU1371" s="89">
        <f>VLOOKUP($AC1371,LS_Coint_BD!$B$3:$AQ$1079,AU$2)</f>
        <v>0</v>
      </c>
      <c r="AV1371" s="89">
        <f>VLOOKUP($AC1371,LS_Coint_BD!$B$3:$AQ$1079,AV$2)</f>
        <v>0</v>
      </c>
      <c r="AW1371" s="89">
        <f>VLOOKUP($AC1371,LS_Coint_BD!$B$3:$AQ$1079,AW$2)</f>
        <v>0</v>
      </c>
      <c r="AX1371" s="89">
        <f>VLOOKUP($AC1371,LS_Coint_BD!$B$3:$AQ$1079,AX$2)</f>
        <v>0</v>
      </c>
      <c r="AY1371" s="89">
        <f>VLOOKUP($AC1371,LS_Coint_BD!$B$3:$AQ$1079,AY$2)</f>
        <v>0</v>
      </c>
      <c r="AZ1371" s="89">
        <f>VLOOKUP($AC1371,LS_Coint_BD!$B$3:$AQ$1079,AZ$2)</f>
        <v>0</v>
      </c>
      <c r="BA1371" s="89">
        <f>VLOOKUP($AC1371,LS_Coint_BD!$B$3:$AQ$1079,BA$2)</f>
        <v>0</v>
      </c>
      <c r="BB1371" s="89">
        <f>VLOOKUP($AC1371,LS_Coint_BD!$B$3:$AQ$1079,BB$2)</f>
        <v>0</v>
      </c>
      <c r="BC1371" s="89">
        <f>VLOOKUP($AC1371,LS_Coint_BD!$B$3:$AQ$1079,BC$2)</f>
        <v>0</v>
      </c>
      <c r="BD1371" s="89">
        <f t="shared" si="1005"/>
        <v>0</v>
      </c>
      <c r="BE1371" s="89">
        <f t="shared" si="1006"/>
        <v>0</v>
      </c>
      <c r="BF1371" s="89">
        <f t="shared" si="1007"/>
        <v>0</v>
      </c>
      <c r="BG1371" s="89">
        <f t="shared" si="1008"/>
        <v>0</v>
      </c>
      <c r="BH1371" s="89">
        <f t="shared" si="1009"/>
        <v>0</v>
      </c>
      <c r="BI1371" s="89">
        <f t="shared" si="1010"/>
        <v>0</v>
      </c>
      <c r="BJ1371" s="89">
        <f t="shared" si="1011"/>
        <v>0</v>
      </c>
      <c r="BK1371" s="89">
        <f t="shared" si="1012"/>
        <v>0</v>
      </c>
      <c r="BL1371" s="89">
        <f t="shared" si="1013"/>
        <v>0</v>
      </c>
      <c r="BM1371" s="89"/>
      <c r="BN1371" s="26" t="b">
        <f t="shared" si="1014"/>
        <v>0</v>
      </c>
      <c r="BO1371" s="26" t="b">
        <f t="shared" si="1015"/>
        <v>0</v>
      </c>
      <c r="BP1371" s="26" t="b">
        <f t="shared" si="1016"/>
        <v>0</v>
      </c>
      <c r="BQ1371" s="26" t="b">
        <f t="shared" si="1017"/>
        <v>0</v>
      </c>
      <c r="BR1371" s="26" t="b">
        <f t="shared" si="1018"/>
        <v>0</v>
      </c>
      <c r="BS1371" s="26" t="b">
        <f t="shared" si="1019"/>
        <v>0</v>
      </c>
      <c r="BT1371" s="26" t="b">
        <f t="shared" si="1020"/>
        <v>0</v>
      </c>
      <c r="BU1371" s="26" t="b">
        <f t="shared" si="1021"/>
        <v>0</v>
      </c>
    </row>
    <row r="1372" spans="2:73" ht="15" thickBot="1" x14ac:dyDescent="0.35">
      <c r="B1372" s="17">
        <f>VLOOKUP($AC1372,LS_Coint_BD!$B$3:$D$1079,2)</f>
        <v>0</v>
      </c>
      <c r="C1372" s="87">
        <f>VLOOKUP($AC1372,LS_Coint_BD!$B$3:$D$1079,3)</f>
        <v>0</v>
      </c>
      <c r="D1372" s="68">
        <f t="shared" si="981"/>
        <v>0</v>
      </c>
      <c r="E1372" s="65">
        <f t="shared" si="982"/>
        <v>0</v>
      </c>
      <c r="F1372" s="69">
        <f t="shared" si="983"/>
        <v>0</v>
      </c>
      <c r="G1372" s="68">
        <f t="shared" si="984"/>
        <v>0</v>
      </c>
      <c r="H1372" s="65">
        <f t="shared" si="985"/>
        <v>0</v>
      </c>
      <c r="I1372" s="69">
        <f t="shared" si="986"/>
        <v>0</v>
      </c>
      <c r="J1372" s="68">
        <f t="shared" si="987"/>
        <v>0</v>
      </c>
      <c r="K1372" s="65">
        <f t="shared" si="988"/>
        <v>0</v>
      </c>
      <c r="L1372" s="69">
        <f t="shared" si="989"/>
        <v>0</v>
      </c>
      <c r="M1372" s="68">
        <f t="shared" si="990"/>
        <v>0</v>
      </c>
      <c r="N1372" s="65">
        <f t="shared" si="991"/>
        <v>0</v>
      </c>
      <c r="O1372" s="69">
        <f t="shared" si="992"/>
        <v>0</v>
      </c>
      <c r="P1372" s="68">
        <f t="shared" si="993"/>
        <v>0</v>
      </c>
      <c r="Q1372" s="65">
        <f t="shared" si="994"/>
        <v>0</v>
      </c>
      <c r="R1372" s="69">
        <f t="shared" si="995"/>
        <v>0</v>
      </c>
      <c r="S1372" s="68">
        <f t="shared" si="996"/>
        <v>0</v>
      </c>
      <c r="T1372" s="65">
        <f t="shared" si="997"/>
        <v>0</v>
      </c>
      <c r="U1372" s="69">
        <f t="shared" si="998"/>
        <v>0</v>
      </c>
      <c r="V1372" s="68">
        <f t="shared" si="999"/>
        <v>0</v>
      </c>
      <c r="W1372" s="65">
        <f t="shared" si="1000"/>
        <v>0</v>
      </c>
      <c r="X1372" s="69">
        <f t="shared" si="1001"/>
        <v>0</v>
      </c>
      <c r="Y1372" s="68">
        <f t="shared" si="1002"/>
        <v>0</v>
      </c>
      <c r="Z1372" s="65">
        <f t="shared" si="1003"/>
        <v>0</v>
      </c>
      <c r="AA1372" s="69">
        <f t="shared" si="1004"/>
        <v>0</v>
      </c>
      <c r="AB1372" s="98">
        <f>SUMIF(BN1372:BU1372,"VERDADEIRO",BN$3:$BU1371)</f>
        <v>0</v>
      </c>
      <c r="AC1372" s="97">
        <f t="shared" si="980"/>
        <v>1369</v>
      </c>
      <c r="AD1372" s="89">
        <f>RTD("tryd.rtdserver",,"COT",B1372,"ULT")</f>
        <v>0</v>
      </c>
      <c r="AE1372" s="89">
        <f>RTD("tryd.rtdserver",,"COT",C1372,"ULT")</f>
        <v>0</v>
      </c>
      <c r="AF1372" s="89">
        <f>VLOOKUP($AC1372,LS_Coint_BD!$B$3:$AQ$1079,AF$2)*$AD1372+VLOOKUP($AC1372,LS_Coint_BD!$B$3:$AQ$1079,AF$2+1)</f>
        <v>0</v>
      </c>
      <c r="AG1372" s="89">
        <f>VLOOKUP($AC1372,LS_Coint_BD!$B$3:$AQ$1079,AG$2)*$AD1372+VLOOKUP($AC1372,LS_Coint_BD!$B$3:$AQ$1079,AG$2+1)</f>
        <v>0</v>
      </c>
      <c r="AH1372" s="89">
        <f>VLOOKUP($AC1372,LS_Coint_BD!$B$3:$AQ$1079,AH$2)*$AD1372+VLOOKUP($AC1372,LS_Coint_BD!$B$3:$AQ$1079,AH$2+1)</f>
        <v>0</v>
      </c>
      <c r="AI1372" s="89">
        <f>VLOOKUP($AC1372,LS_Coint_BD!$B$3:$AQ$1079,AI$2)*$AD1372+VLOOKUP($AC1372,LS_Coint_BD!$B$3:$AQ$1079,AI$2+1)</f>
        <v>0</v>
      </c>
      <c r="AJ1372" s="89">
        <f>VLOOKUP($AC1372,LS_Coint_BD!$B$3:$AQ$1079,AJ$2)*$AD1372+VLOOKUP($AC1372,LS_Coint_BD!$B$3:$AQ$1079,AJ$2+1)</f>
        <v>0</v>
      </c>
      <c r="AK1372" s="89">
        <f>VLOOKUP($AC1372,LS_Coint_BD!$B$3:$AQ$1079,AK$2)*$AD1372+VLOOKUP($AC1372,LS_Coint_BD!$B$3:$AQ$1079,AK$2+1)</f>
        <v>0</v>
      </c>
      <c r="AL1372" s="89">
        <f>VLOOKUP($AC1372,LS_Coint_BD!$B$3:$AQ$1079,AL$2)*$AD1372+VLOOKUP($AC1372,LS_Coint_BD!$B$3:$AQ$1079,AL$2+1)</f>
        <v>0</v>
      </c>
      <c r="AM1372" s="89">
        <f>VLOOKUP($AC1372,LS_Coint_BD!$B$3:$AQ$1079,AM$2)*$AD1372+VLOOKUP($AC1372,LS_Coint_BD!$B$3:$AQ$1079,AM$2+1)</f>
        <v>0</v>
      </c>
      <c r="AN1372" s="89">
        <f>VLOOKUP($AC1372,LS_Coint_BD!$B$3:$AQ$1079,AN$2)</f>
        <v>0</v>
      </c>
      <c r="AO1372" s="89">
        <f>VLOOKUP($AC1372,LS_Coint_BD!$B$3:$AQ$1079,AO$2)</f>
        <v>0</v>
      </c>
      <c r="AP1372" s="89">
        <f>VLOOKUP($AC1372,LS_Coint_BD!$B$3:$AQ$1079,AP$2)</f>
        <v>0</v>
      </c>
      <c r="AQ1372" s="89">
        <f>VLOOKUP($AC1372,LS_Coint_BD!$B$3:$AQ$1079,AQ$2)</f>
        <v>0</v>
      </c>
      <c r="AR1372" s="89">
        <f>VLOOKUP($AC1372,LS_Coint_BD!$B$3:$AQ$1079,AR$2)</f>
        <v>0</v>
      </c>
      <c r="AS1372" s="89">
        <f>VLOOKUP($AC1372,LS_Coint_BD!$B$3:$AQ$1079,AS$2)</f>
        <v>0</v>
      </c>
      <c r="AT1372" s="89">
        <f>VLOOKUP($AC1372,LS_Coint_BD!$B$3:$AQ$1079,AT$2)</f>
        <v>0</v>
      </c>
      <c r="AU1372" s="89">
        <f>VLOOKUP($AC1372,LS_Coint_BD!$B$3:$AQ$1079,AU$2)</f>
        <v>0</v>
      </c>
      <c r="AV1372" s="89">
        <f>VLOOKUP($AC1372,LS_Coint_BD!$B$3:$AQ$1079,AV$2)</f>
        <v>0</v>
      </c>
      <c r="AW1372" s="89">
        <f>VLOOKUP($AC1372,LS_Coint_BD!$B$3:$AQ$1079,AW$2)</f>
        <v>0</v>
      </c>
      <c r="AX1372" s="89">
        <f>VLOOKUP($AC1372,LS_Coint_BD!$B$3:$AQ$1079,AX$2)</f>
        <v>0</v>
      </c>
      <c r="AY1372" s="89">
        <f>VLOOKUP($AC1372,LS_Coint_BD!$B$3:$AQ$1079,AY$2)</f>
        <v>0</v>
      </c>
      <c r="AZ1372" s="89">
        <f>VLOOKUP($AC1372,LS_Coint_BD!$B$3:$AQ$1079,AZ$2)</f>
        <v>0</v>
      </c>
      <c r="BA1372" s="89">
        <f>VLOOKUP($AC1372,LS_Coint_BD!$B$3:$AQ$1079,BA$2)</f>
        <v>0</v>
      </c>
      <c r="BB1372" s="89">
        <f>VLOOKUP($AC1372,LS_Coint_BD!$B$3:$AQ$1079,BB$2)</f>
        <v>0</v>
      </c>
      <c r="BC1372" s="89">
        <f>VLOOKUP($AC1372,LS_Coint_BD!$B$3:$AQ$1079,BC$2)</f>
        <v>0</v>
      </c>
      <c r="BD1372" s="89">
        <f t="shared" si="1005"/>
        <v>0</v>
      </c>
      <c r="BE1372" s="89">
        <f t="shared" si="1006"/>
        <v>0</v>
      </c>
      <c r="BF1372" s="89">
        <f t="shared" si="1007"/>
        <v>0</v>
      </c>
      <c r="BG1372" s="89">
        <f t="shared" si="1008"/>
        <v>0</v>
      </c>
      <c r="BH1372" s="89">
        <f t="shared" si="1009"/>
        <v>0</v>
      </c>
      <c r="BI1372" s="89">
        <f t="shared" si="1010"/>
        <v>0</v>
      </c>
      <c r="BJ1372" s="89">
        <f t="shared" si="1011"/>
        <v>0</v>
      </c>
      <c r="BK1372" s="89">
        <f t="shared" si="1012"/>
        <v>0</v>
      </c>
      <c r="BL1372" s="89">
        <f t="shared" si="1013"/>
        <v>0</v>
      </c>
      <c r="BM1372" s="89"/>
      <c r="BN1372" s="26" t="b">
        <f t="shared" si="1014"/>
        <v>0</v>
      </c>
      <c r="BO1372" s="26" t="b">
        <f t="shared" si="1015"/>
        <v>0</v>
      </c>
      <c r="BP1372" s="26" t="b">
        <f t="shared" si="1016"/>
        <v>0</v>
      </c>
      <c r="BQ1372" s="26" t="b">
        <f t="shared" si="1017"/>
        <v>0</v>
      </c>
      <c r="BR1372" s="26" t="b">
        <f t="shared" si="1018"/>
        <v>0</v>
      </c>
      <c r="BS1372" s="26" t="b">
        <f t="shared" si="1019"/>
        <v>0</v>
      </c>
      <c r="BT1372" s="26" t="b">
        <f t="shared" si="1020"/>
        <v>0</v>
      </c>
      <c r="BU1372" s="26" t="b">
        <f t="shared" si="1021"/>
        <v>0</v>
      </c>
    </row>
    <row r="1373" spans="2:73" ht="15" thickBot="1" x14ac:dyDescent="0.35">
      <c r="B1373" s="17">
        <f>VLOOKUP($AC1373,LS_Coint_BD!$B$3:$D$1079,2)</f>
        <v>0</v>
      </c>
      <c r="C1373" s="87">
        <f>VLOOKUP($AC1373,LS_Coint_BD!$B$3:$D$1079,3)</f>
        <v>0</v>
      </c>
      <c r="D1373" s="68">
        <f t="shared" si="981"/>
        <v>0</v>
      </c>
      <c r="E1373" s="65">
        <f t="shared" si="982"/>
        <v>0</v>
      </c>
      <c r="F1373" s="69">
        <f t="shared" si="983"/>
        <v>0</v>
      </c>
      <c r="G1373" s="68">
        <f t="shared" si="984"/>
        <v>0</v>
      </c>
      <c r="H1373" s="65">
        <f t="shared" si="985"/>
        <v>0</v>
      </c>
      <c r="I1373" s="69">
        <f t="shared" si="986"/>
        <v>0</v>
      </c>
      <c r="J1373" s="68">
        <f t="shared" si="987"/>
        <v>0</v>
      </c>
      <c r="K1373" s="65">
        <f t="shared" si="988"/>
        <v>0</v>
      </c>
      <c r="L1373" s="69">
        <f t="shared" si="989"/>
        <v>0</v>
      </c>
      <c r="M1373" s="68">
        <f t="shared" si="990"/>
        <v>0</v>
      </c>
      <c r="N1373" s="65">
        <f t="shared" si="991"/>
        <v>0</v>
      </c>
      <c r="O1373" s="69">
        <f t="shared" si="992"/>
        <v>0</v>
      </c>
      <c r="P1373" s="68">
        <f t="shared" si="993"/>
        <v>0</v>
      </c>
      <c r="Q1373" s="65">
        <f t="shared" si="994"/>
        <v>0</v>
      </c>
      <c r="R1373" s="69">
        <f t="shared" si="995"/>
        <v>0</v>
      </c>
      <c r="S1373" s="68">
        <f t="shared" si="996"/>
        <v>0</v>
      </c>
      <c r="T1373" s="65">
        <f t="shared" si="997"/>
        <v>0</v>
      </c>
      <c r="U1373" s="69">
        <f t="shared" si="998"/>
        <v>0</v>
      </c>
      <c r="V1373" s="68">
        <f t="shared" si="999"/>
        <v>0</v>
      </c>
      <c r="W1373" s="65">
        <f t="shared" si="1000"/>
        <v>0</v>
      </c>
      <c r="X1373" s="69">
        <f t="shared" si="1001"/>
        <v>0</v>
      </c>
      <c r="Y1373" s="68">
        <f t="shared" si="1002"/>
        <v>0</v>
      </c>
      <c r="Z1373" s="65">
        <f t="shared" si="1003"/>
        <v>0</v>
      </c>
      <c r="AA1373" s="69">
        <f t="shared" si="1004"/>
        <v>0</v>
      </c>
      <c r="AB1373" s="98">
        <f>SUMIF(BN1373:BU1373,"VERDADEIRO",BN$3:$BU1372)</f>
        <v>0</v>
      </c>
      <c r="AC1373" s="97">
        <f t="shared" si="980"/>
        <v>1370</v>
      </c>
      <c r="AD1373" s="89">
        <f>RTD("tryd.rtdserver",,"COT",B1373,"ULT")</f>
        <v>0</v>
      </c>
      <c r="AE1373" s="89">
        <f>RTD("tryd.rtdserver",,"COT",C1373,"ULT")</f>
        <v>0</v>
      </c>
      <c r="AF1373" s="89">
        <f>VLOOKUP($AC1373,LS_Coint_BD!$B$3:$AQ$1079,AF$2)*$AD1373+VLOOKUP($AC1373,LS_Coint_BD!$B$3:$AQ$1079,AF$2+1)</f>
        <v>0</v>
      </c>
      <c r="AG1373" s="89">
        <f>VLOOKUP($AC1373,LS_Coint_BD!$B$3:$AQ$1079,AG$2)*$AD1373+VLOOKUP($AC1373,LS_Coint_BD!$B$3:$AQ$1079,AG$2+1)</f>
        <v>0</v>
      </c>
      <c r="AH1373" s="89">
        <f>VLOOKUP($AC1373,LS_Coint_BD!$B$3:$AQ$1079,AH$2)*$AD1373+VLOOKUP($AC1373,LS_Coint_BD!$B$3:$AQ$1079,AH$2+1)</f>
        <v>0</v>
      </c>
      <c r="AI1373" s="89">
        <f>VLOOKUP($AC1373,LS_Coint_BD!$B$3:$AQ$1079,AI$2)*$AD1373+VLOOKUP($AC1373,LS_Coint_BD!$B$3:$AQ$1079,AI$2+1)</f>
        <v>0</v>
      </c>
      <c r="AJ1373" s="89">
        <f>VLOOKUP($AC1373,LS_Coint_BD!$B$3:$AQ$1079,AJ$2)*$AD1373+VLOOKUP($AC1373,LS_Coint_BD!$B$3:$AQ$1079,AJ$2+1)</f>
        <v>0</v>
      </c>
      <c r="AK1373" s="89">
        <f>VLOOKUP($AC1373,LS_Coint_BD!$B$3:$AQ$1079,AK$2)*$AD1373+VLOOKUP($AC1373,LS_Coint_BD!$B$3:$AQ$1079,AK$2+1)</f>
        <v>0</v>
      </c>
      <c r="AL1373" s="89">
        <f>VLOOKUP($AC1373,LS_Coint_BD!$B$3:$AQ$1079,AL$2)*$AD1373+VLOOKUP($AC1373,LS_Coint_BD!$B$3:$AQ$1079,AL$2+1)</f>
        <v>0</v>
      </c>
      <c r="AM1373" s="89">
        <f>VLOOKUP($AC1373,LS_Coint_BD!$B$3:$AQ$1079,AM$2)*$AD1373+VLOOKUP($AC1373,LS_Coint_BD!$B$3:$AQ$1079,AM$2+1)</f>
        <v>0</v>
      </c>
      <c r="AN1373" s="89">
        <f>VLOOKUP($AC1373,LS_Coint_BD!$B$3:$AQ$1079,AN$2)</f>
        <v>0</v>
      </c>
      <c r="AO1373" s="89">
        <f>VLOOKUP($AC1373,LS_Coint_BD!$B$3:$AQ$1079,AO$2)</f>
        <v>0</v>
      </c>
      <c r="AP1373" s="89">
        <f>VLOOKUP($AC1373,LS_Coint_BD!$B$3:$AQ$1079,AP$2)</f>
        <v>0</v>
      </c>
      <c r="AQ1373" s="89">
        <f>VLOOKUP($AC1373,LS_Coint_BD!$B$3:$AQ$1079,AQ$2)</f>
        <v>0</v>
      </c>
      <c r="AR1373" s="89">
        <f>VLOOKUP($AC1373,LS_Coint_BD!$B$3:$AQ$1079,AR$2)</f>
        <v>0</v>
      </c>
      <c r="AS1373" s="89">
        <f>VLOOKUP($AC1373,LS_Coint_BD!$B$3:$AQ$1079,AS$2)</f>
        <v>0</v>
      </c>
      <c r="AT1373" s="89">
        <f>VLOOKUP($AC1373,LS_Coint_BD!$B$3:$AQ$1079,AT$2)</f>
        <v>0</v>
      </c>
      <c r="AU1373" s="89">
        <f>VLOOKUP($AC1373,LS_Coint_BD!$B$3:$AQ$1079,AU$2)</f>
        <v>0</v>
      </c>
      <c r="AV1373" s="89">
        <f>VLOOKUP($AC1373,LS_Coint_BD!$B$3:$AQ$1079,AV$2)</f>
        <v>0</v>
      </c>
      <c r="AW1373" s="89">
        <f>VLOOKUP($AC1373,LS_Coint_BD!$B$3:$AQ$1079,AW$2)</f>
        <v>0</v>
      </c>
      <c r="AX1373" s="89">
        <f>VLOOKUP($AC1373,LS_Coint_BD!$B$3:$AQ$1079,AX$2)</f>
        <v>0</v>
      </c>
      <c r="AY1373" s="89">
        <f>VLOOKUP($AC1373,LS_Coint_BD!$B$3:$AQ$1079,AY$2)</f>
        <v>0</v>
      </c>
      <c r="AZ1373" s="89">
        <f>VLOOKUP($AC1373,LS_Coint_BD!$B$3:$AQ$1079,AZ$2)</f>
        <v>0</v>
      </c>
      <c r="BA1373" s="89">
        <f>VLOOKUP($AC1373,LS_Coint_BD!$B$3:$AQ$1079,BA$2)</f>
        <v>0</v>
      </c>
      <c r="BB1373" s="89">
        <f>VLOOKUP($AC1373,LS_Coint_BD!$B$3:$AQ$1079,BB$2)</f>
        <v>0</v>
      </c>
      <c r="BC1373" s="89">
        <f>VLOOKUP($AC1373,LS_Coint_BD!$B$3:$AQ$1079,BC$2)</f>
        <v>0</v>
      </c>
      <c r="BD1373" s="89">
        <f t="shared" si="1005"/>
        <v>0</v>
      </c>
      <c r="BE1373" s="89">
        <f t="shared" si="1006"/>
        <v>0</v>
      </c>
      <c r="BF1373" s="89">
        <f t="shared" si="1007"/>
        <v>0</v>
      </c>
      <c r="BG1373" s="89">
        <f t="shared" si="1008"/>
        <v>0</v>
      </c>
      <c r="BH1373" s="89">
        <f t="shared" si="1009"/>
        <v>0</v>
      </c>
      <c r="BI1373" s="89">
        <f t="shared" si="1010"/>
        <v>0</v>
      </c>
      <c r="BJ1373" s="89">
        <f t="shared" si="1011"/>
        <v>0</v>
      </c>
      <c r="BK1373" s="89">
        <f t="shared" si="1012"/>
        <v>0</v>
      </c>
      <c r="BL1373" s="89">
        <f t="shared" si="1013"/>
        <v>0</v>
      </c>
      <c r="BM1373" s="89"/>
      <c r="BN1373" s="26" t="b">
        <f t="shared" si="1014"/>
        <v>0</v>
      </c>
      <c r="BO1373" s="26" t="b">
        <f t="shared" si="1015"/>
        <v>0</v>
      </c>
      <c r="BP1373" s="26" t="b">
        <f t="shared" si="1016"/>
        <v>0</v>
      </c>
      <c r="BQ1373" s="26" t="b">
        <f t="shared" si="1017"/>
        <v>0</v>
      </c>
      <c r="BR1373" s="26" t="b">
        <f t="shared" si="1018"/>
        <v>0</v>
      </c>
      <c r="BS1373" s="26" t="b">
        <f t="shared" si="1019"/>
        <v>0</v>
      </c>
      <c r="BT1373" s="26" t="b">
        <f t="shared" si="1020"/>
        <v>0</v>
      </c>
      <c r="BU1373" s="26" t="b">
        <f t="shared" si="1021"/>
        <v>0</v>
      </c>
    </row>
    <row r="1374" spans="2:73" ht="15" thickBot="1" x14ac:dyDescent="0.35">
      <c r="B1374" s="17">
        <f>VLOOKUP($AC1374,LS_Coint_BD!$B$3:$D$1079,2)</f>
        <v>0</v>
      </c>
      <c r="C1374" s="87">
        <f>VLOOKUP($AC1374,LS_Coint_BD!$B$3:$D$1079,3)</f>
        <v>0</v>
      </c>
      <c r="D1374" s="68">
        <f t="shared" si="981"/>
        <v>0</v>
      </c>
      <c r="E1374" s="65">
        <f t="shared" si="982"/>
        <v>0</v>
      </c>
      <c r="F1374" s="69">
        <f t="shared" si="983"/>
        <v>0</v>
      </c>
      <c r="G1374" s="68">
        <f t="shared" si="984"/>
        <v>0</v>
      </c>
      <c r="H1374" s="65">
        <f t="shared" si="985"/>
        <v>0</v>
      </c>
      <c r="I1374" s="69">
        <f t="shared" si="986"/>
        <v>0</v>
      </c>
      <c r="J1374" s="68">
        <f t="shared" si="987"/>
        <v>0</v>
      </c>
      <c r="K1374" s="65">
        <f t="shared" si="988"/>
        <v>0</v>
      </c>
      <c r="L1374" s="69">
        <f t="shared" si="989"/>
        <v>0</v>
      </c>
      <c r="M1374" s="68">
        <f t="shared" si="990"/>
        <v>0</v>
      </c>
      <c r="N1374" s="65">
        <f t="shared" si="991"/>
        <v>0</v>
      </c>
      <c r="O1374" s="69">
        <f t="shared" si="992"/>
        <v>0</v>
      </c>
      <c r="P1374" s="68">
        <f t="shared" si="993"/>
        <v>0</v>
      </c>
      <c r="Q1374" s="65">
        <f t="shared" si="994"/>
        <v>0</v>
      </c>
      <c r="R1374" s="69">
        <f t="shared" si="995"/>
        <v>0</v>
      </c>
      <c r="S1374" s="68">
        <f t="shared" si="996"/>
        <v>0</v>
      </c>
      <c r="T1374" s="65">
        <f t="shared" si="997"/>
        <v>0</v>
      </c>
      <c r="U1374" s="69">
        <f t="shared" si="998"/>
        <v>0</v>
      </c>
      <c r="V1374" s="68">
        <f t="shared" si="999"/>
        <v>0</v>
      </c>
      <c r="W1374" s="65">
        <f t="shared" si="1000"/>
        <v>0</v>
      </c>
      <c r="X1374" s="69">
        <f t="shared" si="1001"/>
        <v>0</v>
      </c>
      <c r="Y1374" s="68">
        <f t="shared" si="1002"/>
        <v>0</v>
      </c>
      <c r="Z1374" s="65">
        <f t="shared" si="1003"/>
        <v>0</v>
      </c>
      <c r="AA1374" s="69">
        <f t="shared" si="1004"/>
        <v>0</v>
      </c>
      <c r="AB1374" s="98">
        <f>SUMIF(BN1374:BU1374,"VERDADEIRO",BN$3:$BU1373)</f>
        <v>0</v>
      </c>
      <c r="AC1374" s="97">
        <f t="shared" si="980"/>
        <v>1371</v>
      </c>
      <c r="AD1374" s="89">
        <f>RTD("tryd.rtdserver",,"COT",B1374,"ULT")</f>
        <v>0</v>
      </c>
      <c r="AE1374" s="89">
        <f>RTD("tryd.rtdserver",,"COT",C1374,"ULT")</f>
        <v>0</v>
      </c>
      <c r="AF1374" s="89">
        <f>VLOOKUP($AC1374,LS_Coint_BD!$B$3:$AQ$1079,AF$2)*$AD1374+VLOOKUP($AC1374,LS_Coint_BD!$B$3:$AQ$1079,AF$2+1)</f>
        <v>0</v>
      </c>
      <c r="AG1374" s="89">
        <f>VLOOKUP($AC1374,LS_Coint_BD!$B$3:$AQ$1079,AG$2)*$AD1374+VLOOKUP($AC1374,LS_Coint_BD!$B$3:$AQ$1079,AG$2+1)</f>
        <v>0</v>
      </c>
      <c r="AH1374" s="89">
        <f>VLOOKUP($AC1374,LS_Coint_BD!$B$3:$AQ$1079,AH$2)*$AD1374+VLOOKUP($AC1374,LS_Coint_BD!$B$3:$AQ$1079,AH$2+1)</f>
        <v>0</v>
      </c>
      <c r="AI1374" s="89">
        <f>VLOOKUP($AC1374,LS_Coint_BD!$B$3:$AQ$1079,AI$2)*$AD1374+VLOOKUP($AC1374,LS_Coint_BD!$B$3:$AQ$1079,AI$2+1)</f>
        <v>0</v>
      </c>
      <c r="AJ1374" s="89">
        <f>VLOOKUP($AC1374,LS_Coint_BD!$B$3:$AQ$1079,AJ$2)*$AD1374+VLOOKUP($AC1374,LS_Coint_BD!$B$3:$AQ$1079,AJ$2+1)</f>
        <v>0</v>
      </c>
      <c r="AK1374" s="89">
        <f>VLOOKUP($AC1374,LS_Coint_BD!$B$3:$AQ$1079,AK$2)*$AD1374+VLOOKUP($AC1374,LS_Coint_BD!$B$3:$AQ$1079,AK$2+1)</f>
        <v>0</v>
      </c>
      <c r="AL1374" s="89">
        <f>VLOOKUP($AC1374,LS_Coint_BD!$B$3:$AQ$1079,AL$2)*$AD1374+VLOOKUP($AC1374,LS_Coint_BD!$B$3:$AQ$1079,AL$2+1)</f>
        <v>0</v>
      </c>
      <c r="AM1374" s="89">
        <f>VLOOKUP($AC1374,LS_Coint_BD!$B$3:$AQ$1079,AM$2)*$AD1374+VLOOKUP($AC1374,LS_Coint_BD!$B$3:$AQ$1079,AM$2+1)</f>
        <v>0</v>
      </c>
      <c r="AN1374" s="89">
        <f>VLOOKUP($AC1374,LS_Coint_BD!$B$3:$AQ$1079,AN$2)</f>
        <v>0</v>
      </c>
      <c r="AO1374" s="89">
        <f>VLOOKUP($AC1374,LS_Coint_BD!$B$3:$AQ$1079,AO$2)</f>
        <v>0</v>
      </c>
      <c r="AP1374" s="89">
        <f>VLOOKUP($AC1374,LS_Coint_BD!$B$3:$AQ$1079,AP$2)</f>
        <v>0</v>
      </c>
      <c r="AQ1374" s="89">
        <f>VLOOKUP($AC1374,LS_Coint_BD!$B$3:$AQ$1079,AQ$2)</f>
        <v>0</v>
      </c>
      <c r="AR1374" s="89">
        <f>VLOOKUP($AC1374,LS_Coint_BD!$B$3:$AQ$1079,AR$2)</f>
        <v>0</v>
      </c>
      <c r="AS1374" s="89">
        <f>VLOOKUP($AC1374,LS_Coint_BD!$B$3:$AQ$1079,AS$2)</f>
        <v>0</v>
      </c>
      <c r="AT1374" s="89">
        <f>VLOOKUP($AC1374,LS_Coint_BD!$B$3:$AQ$1079,AT$2)</f>
        <v>0</v>
      </c>
      <c r="AU1374" s="89">
        <f>VLOOKUP($AC1374,LS_Coint_BD!$B$3:$AQ$1079,AU$2)</f>
        <v>0</v>
      </c>
      <c r="AV1374" s="89">
        <f>VLOOKUP($AC1374,LS_Coint_BD!$B$3:$AQ$1079,AV$2)</f>
        <v>0</v>
      </c>
      <c r="AW1374" s="89">
        <f>VLOOKUP($AC1374,LS_Coint_BD!$B$3:$AQ$1079,AW$2)</f>
        <v>0</v>
      </c>
      <c r="AX1374" s="89">
        <f>VLOOKUP($AC1374,LS_Coint_BD!$B$3:$AQ$1079,AX$2)</f>
        <v>0</v>
      </c>
      <c r="AY1374" s="89">
        <f>VLOOKUP($AC1374,LS_Coint_BD!$B$3:$AQ$1079,AY$2)</f>
        <v>0</v>
      </c>
      <c r="AZ1374" s="89">
        <f>VLOOKUP($AC1374,LS_Coint_BD!$B$3:$AQ$1079,AZ$2)</f>
        <v>0</v>
      </c>
      <c r="BA1374" s="89">
        <f>VLOOKUP($AC1374,LS_Coint_BD!$B$3:$AQ$1079,BA$2)</f>
        <v>0</v>
      </c>
      <c r="BB1374" s="89">
        <f>VLOOKUP($AC1374,LS_Coint_BD!$B$3:$AQ$1079,BB$2)</f>
        <v>0</v>
      </c>
      <c r="BC1374" s="89">
        <f>VLOOKUP($AC1374,LS_Coint_BD!$B$3:$AQ$1079,BC$2)</f>
        <v>0</v>
      </c>
      <c r="BD1374" s="89">
        <f t="shared" si="1005"/>
        <v>0</v>
      </c>
      <c r="BE1374" s="89">
        <f t="shared" si="1006"/>
        <v>0</v>
      </c>
      <c r="BF1374" s="89">
        <f t="shared" si="1007"/>
        <v>0</v>
      </c>
      <c r="BG1374" s="89">
        <f t="shared" si="1008"/>
        <v>0</v>
      </c>
      <c r="BH1374" s="89">
        <f t="shared" si="1009"/>
        <v>0</v>
      </c>
      <c r="BI1374" s="89">
        <f t="shared" si="1010"/>
        <v>0</v>
      </c>
      <c r="BJ1374" s="89">
        <f t="shared" si="1011"/>
        <v>0</v>
      </c>
      <c r="BK1374" s="89">
        <f t="shared" si="1012"/>
        <v>0</v>
      </c>
      <c r="BL1374" s="89">
        <f t="shared" si="1013"/>
        <v>0</v>
      </c>
      <c r="BM1374" s="89"/>
      <c r="BN1374" s="26" t="b">
        <f t="shared" si="1014"/>
        <v>0</v>
      </c>
      <c r="BO1374" s="26" t="b">
        <f t="shared" si="1015"/>
        <v>0</v>
      </c>
      <c r="BP1374" s="26" t="b">
        <f t="shared" si="1016"/>
        <v>0</v>
      </c>
      <c r="BQ1374" s="26" t="b">
        <f t="shared" si="1017"/>
        <v>0</v>
      </c>
      <c r="BR1374" s="26" t="b">
        <f t="shared" si="1018"/>
        <v>0</v>
      </c>
      <c r="BS1374" s="26" t="b">
        <f t="shared" si="1019"/>
        <v>0</v>
      </c>
      <c r="BT1374" s="26" t="b">
        <f t="shared" si="1020"/>
        <v>0</v>
      </c>
      <c r="BU1374" s="26" t="b">
        <f t="shared" si="1021"/>
        <v>0</v>
      </c>
    </row>
    <row r="1375" spans="2:73" ht="15" thickBot="1" x14ac:dyDescent="0.35">
      <c r="B1375" s="17">
        <f>VLOOKUP($AC1375,LS_Coint_BD!$B$3:$D$1079,2)</f>
        <v>0</v>
      </c>
      <c r="C1375" s="87">
        <f>VLOOKUP($AC1375,LS_Coint_BD!$B$3:$D$1079,3)</f>
        <v>0</v>
      </c>
      <c r="D1375" s="68">
        <f t="shared" si="981"/>
        <v>0</v>
      </c>
      <c r="E1375" s="65">
        <f t="shared" si="982"/>
        <v>0</v>
      </c>
      <c r="F1375" s="69">
        <f t="shared" si="983"/>
        <v>0</v>
      </c>
      <c r="G1375" s="68">
        <f t="shared" si="984"/>
        <v>0</v>
      </c>
      <c r="H1375" s="65">
        <f t="shared" si="985"/>
        <v>0</v>
      </c>
      <c r="I1375" s="69">
        <f t="shared" si="986"/>
        <v>0</v>
      </c>
      <c r="J1375" s="68">
        <f t="shared" si="987"/>
        <v>0</v>
      </c>
      <c r="K1375" s="65">
        <f t="shared" si="988"/>
        <v>0</v>
      </c>
      <c r="L1375" s="69">
        <f t="shared" si="989"/>
        <v>0</v>
      </c>
      <c r="M1375" s="68">
        <f t="shared" si="990"/>
        <v>0</v>
      </c>
      <c r="N1375" s="65">
        <f t="shared" si="991"/>
        <v>0</v>
      </c>
      <c r="O1375" s="69">
        <f t="shared" si="992"/>
        <v>0</v>
      </c>
      <c r="P1375" s="68">
        <f t="shared" si="993"/>
        <v>0</v>
      </c>
      <c r="Q1375" s="65">
        <f t="shared" si="994"/>
        <v>0</v>
      </c>
      <c r="R1375" s="69">
        <f t="shared" si="995"/>
        <v>0</v>
      </c>
      <c r="S1375" s="68">
        <f t="shared" si="996"/>
        <v>0</v>
      </c>
      <c r="T1375" s="65">
        <f t="shared" si="997"/>
        <v>0</v>
      </c>
      <c r="U1375" s="69">
        <f t="shared" si="998"/>
        <v>0</v>
      </c>
      <c r="V1375" s="68">
        <f t="shared" si="999"/>
        <v>0</v>
      </c>
      <c r="W1375" s="65">
        <f t="shared" si="1000"/>
        <v>0</v>
      </c>
      <c r="X1375" s="69">
        <f t="shared" si="1001"/>
        <v>0</v>
      </c>
      <c r="Y1375" s="68">
        <f t="shared" si="1002"/>
        <v>0</v>
      </c>
      <c r="Z1375" s="65">
        <f t="shared" si="1003"/>
        <v>0</v>
      </c>
      <c r="AA1375" s="69">
        <f t="shared" si="1004"/>
        <v>0</v>
      </c>
      <c r="AB1375" s="98">
        <f>SUMIF(BN1375:BU1375,"VERDADEIRO",BN$3:$BU1374)</f>
        <v>0</v>
      </c>
      <c r="AC1375" s="97">
        <f t="shared" si="980"/>
        <v>1372</v>
      </c>
      <c r="AD1375" s="89">
        <f>RTD("tryd.rtdserver",,"COT",B1375,"ULT")</f>
        <v>0</v>
      </c>
      <c r="AE1375" s="89">
        <f>RTD("tryd.rtdserver",,"COT",C1375,"ULT")</f>
        <v>0</v>
      </c>
      <c r="AF1375" s="89">
        <f>VLOOKUP($AC1375,LS_Coint_BD!$B$3:$AQ$1079,AF$2)*$AD1375+VLOOKUP($AC1375,LS_Coint_BD!$B$3:$AQ$1079,AF$2+1)</f>
        <v>0</v>
      </c>
      <c r="AG1375" s="89">
        <f>VLOOKUP($AC1375,LS_Coint_BD!$B$3:$AQ$1079,AG$2)*$AD1375+VLOOKUP($AC1375,LS_Coint_BD!$B$3:$AQ$1079,AG$2+1)</f>
        <v>0</v>
      </c>
      <c r="AH1375" s="89">
        <f>VLOOKUP($AC1375,LS_Coint_BD!$B$3:$AQ$1079,AH$2)*$AD1375+VLOOKUP($AC1375,LS_Coint_BD!$B$3:$AQ$1079,AH$2+1)</f>
        <v>0</v>
      </c>
      <c r="AI1375" s="89">
        <f>VLOOKUP($AC1375,LS_Coint_BD!$B$3:$AQ$1079,AI$2)*$AD1375+VLOOKUP($AC1375,LS_Coint_BD!$B$3:$AQ$1079,AI$2+1)</f>
        <v>0</v>
      </c>
      <c r="AJ1375" s="89">
        <f>VLOOKUP($AC1375,LS_Coint_BD!$B$3:$AQ$1079,AJ$2)*$AD1375+VLOOKUP($AC1375,LS_Coint_BD!$B$3:$AQ$1079,AJ$2+1)</f>
        <v>0</v>
      </c>
      <c r="AK1375" s="89">
        <f>VLOOKUP($AC1375,LS_Coint_BD!$B$3:$AQ$1079,AK$2)*$AD1375+VLOOKUP($AC1375,LS_Coint_BD!$B$3:$AQ$1079,AK$2+1)</f>
        <v>0</v>
      </c>
      <c r="AL1375" s="89">
        <f>VLOOKUP($AC1375,LS_Coint_BD!$B$3:$AQ$1079,AL$2)*$AD1375+VLOOKUP($AC1375,LS_Coint_BD!$B$3:$AQ$1079,AL$2+1)</f>
        <v>0</v>
      </c>
      <c r="AM1375" s="89">
        <f>VLOOKUP($AC1375,LS_Coint_BD!$B$3:$AQ$1079,AM$2)*$AD1375+VLOOKUP($AC1375,LS_Coint_BD!$B$3:$AQ$1079,AM$2+1)</f>
        <v>0</v>
      </c>
      <c r="AN1375" s="89">
        <f>VLOOKUP($AC1375,LS_Coint_BD!$B$3:$AQ$1079,AN$2)</f>
        <v>0</v>
      </c>
      <c r="AO1375" s="89">
        <f>VLOOKUP($AC1375,LS_Coint_BD!$B$3:$AQ$1079,AO$2)</f>
        <v>0</v>
      </c>
      <c r="AP1375" s="89">
        <f>VLOOKUP($AC1375,LS_Coint_BD!$B$3:$AQ$1079,AP$2)</f>
        <v>0</v>
      </c>
      <c r="AQ1375" s="89">
        <f>VLOOKUP($AC1375,LS_Coint_BD!$B$3:$AQ$1079,AQ$2)</f>
        <v>0</v>
      </c>
      <c r="AR1375" s="89">
        <f>VLOOKUP($AC1375,LS_Coint_BD!$B$3:$AQ$1079,AR$2)</f>
        <v>0</v>
      </c>
      <c r="AS1375" s="89">
        <f>VLOOKUP($AC1375,LS_Coint_BD!$B$3:$AQ$1079,AS$2)</f>
        <v>0</v>
      </c>
      <c r="AT1375" s="89">
        <f>VLOOKUP($AC1375,LS_Coint_BD!$B$3:$AQ$1079,AT$2)</f>
        <v>0</v>
      </c>
      <c r="AU1375" s="89">
        <f>VLOOKUP($AC1375,LS_Coint_BD!$B$3:$AQ$1079,AU$2)</f>
        <v>0</v>
      </c>
      <c r="AV1375" s="89">
        <f>VLOOKUP($AC1375,LS_Coint_BD!$B$3:$AQ$1079,AV$2)</f>
        <v>0</v>
      </c>
      <c r="AW1375" s="89">
        <f>VLOOKUP($AC1375,LS_Coint_BD!$B$3:$AQ$1079,AW$2)</f>
        <v>0</v>
      </c>
      <c r="AX1375" s="89">
        <f>VLOOKUP($AC1375,LS_Coint_BD!$B$3:$AQ$1079,AX$2)</f>
        <v>0</v>
      </c>
      <c r="AY1375" s="89">
        <f>VLOOKUP($AC1375,LS_Coint_BD!$B$3:$AQ$1079,AY$2)</f>
        <v>0</v>
      </c>
      <c r="AZ1375" s="89">
        <f>VLOOKUP($AC1375,LS_Coint_BD!$B$3:$AQ$1079,AZ$2)</f>
        <v>0</v>
      </c>
      <c r="BA1375" s="89">
        <f>VLOOKUP($AC1375,LS_Coint_BD!$B$3:$AQ$1079,BA$2)</f>
        <v>0</v>
      </c>
      <c r="BB1375" s="89">
        <f>VLOOKUP($AC1375,LS_Coint_BD!$B$3:$AQ$1079,BB$2)</f>
        <v>0</v>
      </c>
      <c r="BC1375" s="89">
        <f>VLOOKUP($AC1375,LS_Coint_BD!$B$3:$AQ$1079,BC$2)</f>
        <v>0</v>
      </c>
      <c r="BD1375" s="89">
        <f t="shared" si="1005"/>
        <v>0</v>
      </c>
      <c r="BE1375" s="89">
        <f t="shared" si="1006"/>
        <v>0</v>
      </c>
      <c r="BF1375" s="89">
        <f t="shared" si="1007"/>
        <v>0</v>
      </c>
      <c r="BG1375" s="89">
        <f t="shared" si="1008"/>
        <v>0</v>
      </c>
      <c r="BH1375" s="89">
        <f t="shared" si="1009"/>
        <v>0</v>
      </c>
      <c r="BI1375" s="89">
        <f t="shared" si="1010"/>
        <v>0</v>
      </c>
      <c r="BJ1375" s="89">
        <f t="shared" si="1011"/>
        <v>0</v>
      </c>
      <c r="BK1375" s="89">
        <f t="shared" si="1012"/>
        <v>0</v>
      </c>
      <c r="BL1375" s="89">
        <f t="shared" si="1013"/>
        <v>0</v>
      </c>
      <c r="BM1375" s="89"/>
      <c r="BN1375" s="26" t="b">
        <f t="shared" si="1014"/>
        <v>0</v>
      </c>
      <c r="BO1375" s="26" t="b">
        <f t="shared" si="1015"/>
        <v>0</v>
      </c>
      <c r="BP1375" s="26" t="b">
        <f t="shared" si="1016"/>
        <v>0</v>
      </c>
      <c r="BQ1375" s="26" t="b">
        <f t="shared" si="1017"/>
        <v>0</v>
      </c>
      <c r="BR1375" s="26" t="b">
        <f t="shared" si="1018"/>
        <v>0</v>
      </c>
      <c r="BS1375" s="26" t="b">
        <f t="shared" si="1019"/>
        <v>0</v>
      </c>
      <c r="BT1375" s="26" t="b">
        <f t="shared" si="1020"/>
        <v>0</v>
      </c>
      <c r="BU1375" s="26" t="b">
        <f t="shared" si="1021"/>
        <v>0</v>
      </c>
    </row>
    <row r="1376" spans="2:73" ht="15" thickBot="1" x14ac:dyDescent="0.35">
      <c r="B1376" s="17">
        <f>VLOOKUP($AC1376,LS_Coint_BD!$B$3:$D$1079,2)</f>
        <v>0</v>
      </c>
      <c r="C1376" s="87">
        <f>VLOOKUP($AC1376,LS_Coint_BD!$B$3:$D$1079,3)</f>
        <v>0</v>
      </c>
      <c r="D1376" s="68">
        <f t="shared" si="981"/>
        <v>0</v>
      </c>
      <c r="E1376" s="65">
        <f t="shared" si="982"/>
        <v>0</v>
      </c>
      <c r="F1376" s="69">
        <f t="shared" si="983"/>
        <v>0</v>
      </c>
      <c r="G1376" s="68">
        <f t="shared" si="984"/>
        <v>0</v>
      </c>
      <c r="H1376" s="65">
        <f t="shared" si="985"/>
        <v>0</v>
      </c>
      <c r="I1376" s="69">
        <f t="shared" si="986"/>
        <v>0</v>
      </c>
      <c r="J1376" s="68">
        <f t="shared" si="987"/>
        <v>0</v>
      </c>
      <c r="K1376" s="65">
        <f t="shared" si="988"/>
        <v>0</v>
      </c>
      <c r="L1376" s="69">
        <f t="shared" si="989"/>
        <v>0</v>
      </c>
      <c r="M1376" s="68">
        <f t="shared" si="990"/>
        <v>0</v>
      </c>
      <c r="N1376" s="65">
        <f t="shared" si="991"/>
        <v>0</v>
      </c>
      <c r="O1376" s="69">
        <f t="shared" si="992"/>
        <v>0</v>
      </c>
      <c r="P1376" s="68">
        <f t="shared" si="993"/>
        <v>0</v>
      </c>
      <c r="Q1376" s="65">
        <f t="shared" si="994"/>
        <v>0</v>
      </c>
      <c r="R1376" s="69">
        <f t="shared" si="995"/>
        <v>0</v>
      </c>
      <c r="S1376" s="68">
        <f t="shared" si="996"/>
        <v>0</v>
      </c>
      <c r="T1376" s="65">
        <f t="shared" si="997"/>
        <v>0</v>
      </c>
      <c r="U1376" s="69">
        <f t="shared" si="998"/>
        <v>0</v>
      </c>
      <c r="V1376" s="68">
        <f t="shared" si="999"/>
        <v>0</v>
      </c>
      <c r="W1376" s="65">
        <f t="shared" si="1000"/>
        <v>0</v>
      </c>
      <c r="X1376" s="69">
        <f t="shared" si="1001"/>
        <v>0</v>
      </c>
      <c r="Y1376" s="68">
        <f t="shared" si="1002"/>
        <v>0</v>
      </c>
      <c r="Z1376" s="65">
        <f t="shared" si="1003"/>
        <v>0</v>
      </c>
      <c r="AA1376" s="69">
        <f t="shared" si="1004"/>
        <v>0</v>
      </c>
      <c r="AB1376" s="98">
        <f>SUMIF(BN1376:BU1376,"VERDADEIRO",BN$3:$BU1375)</f>
        <v>0</v>
      </c>
      <c r="AC1376" s="97">
        <f t="shared" si="980"/>
        <v>1373</v>
      </c>
      <c r="AD1376" s="89">
        <f>RTD("tryd.rtdserver",,"COT",B1376,"ULT")</f>
        <v>0</v>
      </c>
      <c r="AE1376" s="89">
        <f>RTD("tryd.rtdserver",,"COT",C1376,"ULT")</f>
        <v>0</v>
      </c>
      <c r="AF1376" s="89">
        <f>VLOOKUP($AC1376,LS_Coint_BD!$B$3:$AQ$1079,AF$2)*$AD1376+VLOOKUP($AC1376,LS_Coint_BD!$B$3:$AQ$1079,AF$2+1)</f>
        <v>0</v>
      </c>
      <c r="AG1376" s="89">
        <f>VLOOKUP($AC1376,LS_Coint_BD!$B$3:$AQ$1079,AG$2)*$AD1376+VLOOKUP($AC1376,LS_Coint_BD!$B$3:$AQ$1079,AG$2+1)</f>
        <v>0</v>
      </c>
      <c r="AH1376" s="89">
        <f>VLOOKUP($AC1376,LS_Coint_BD!$B$3:$AQ$1079,AH$2)*$AD1376+VLOOKUP($AC1376,LS_Coint_BD!$B$3:$AQ$1079,AH$2+1)</f>
        <v>0</v>
      </c>
      <c r="AI1376" s="89">
        <f>VLOOKUP($AC1376,LS_Coint_BD!$B$3:$AQ$1079,AI$2)*$AD1376+VLOOKUP($AC1376,LS_Coint_BD!$B$3:$AQ$1079,AI$2+1)</f>
        <v>0</v>
      </c>
      <c r="AJ1376" s="89">
        <f>VLOOKUP($AC1376,LS_Coint_BD!$B$3:$AQ$1079,AJ$2)*$AD1376+VLOOKUP($AC1376,LS_Coint_BD!$B$3:$AQ$1079,AJ$2+1)</f>
        <v>0</v>
      </c>
      <c r="AK1376" s="89">
        <f>VLOOKUP($AC1376,LS_Coint_BD!$B$3:$AQ$1079,AK$2)*$AD1376+VLOOKUP($AC1376,LS_Coint_BD!$B$3:$AQ$1079,AK$2+1)</f>
        <v>0</v>
      </c>
      <c r="AL1376" s="89">
        <f>VLOOKUP($AC1376,LS_Coint_BD!$B$3:$AQ$1079,AL$2)*$AD1376+VLOOKUP($AC1376,LS_Coint_BD!$B$3:$AQ$1079,AL$2+1)</f>
        <v>0</v>
      </c>
      <c r="AM1376" s="89">
        <f>VLOOKUP($AC1376,LS_Coint_BD!$B$3:$AQ$1079,AM$2)*$AD1376+VLOOKUP($AC1376,LS_Coint_BD!$B$3:$AQ$1079,AM$2+1)</f>
        <v>0</v>
      </c>
      <c r="AN1376" s="89">
        <f>VLOOKUP($AC1376,LS_Coint_BD!$B$3:$AQ$1079,AN$2)</f>
        <v>0</v>
      </c>
      <c r="AO1376" s="89">
        <f>VLOOKUP($AC1376,LS_Coint_BD!$B$3:$AQ$1079,AO$2)</f>
        <v>0</v>
      </c>
      <c r="AP1376" s="89">
        <f>VLOOKUP($AC1376,LS_Coint_BD!$B$3:$AQ$1079,AP$2)</f>
        <v>0</v>
      </c>
      <c r="AQ1376" s="89">
        <f>VLOOKUP($AC1376,LS_Coint_BD!$B$3:$AQ$1079,AQ$2)</f>
        <v>0</v>
      </c>
      <c r="AR1376" s="89">
        <f>VLOOKUP($AC1376,LS_Coint_BD!$B$3:$AQ$1079,AR$2)</f>
        <v>0</v>
      </c>
      <c r="AS1376" s="89">
        <f>VLOOKUP($AC1376,LS_Coint_BD!$B$3:$AQ$1079,AS$2)</f>
        <v>0</v>
      </c>
      <c r="AT1376" s="89">
        <f>VLOOKUP($AC1376,LS_Coint_BD!$B$3:$AQ$1079,AT$2)</f>
        <v>0</v>
      </c>
      <c r="AU1376" s="89">
        <f>VLOOKUP($AC1376,LS_Coint_BD!$B$3:$AQ$1079,AU$2)</f>
        <v>0</v>
      </c>
      <c r="AV1376" s="89">
        <f>VLOOKUP($AC1376,LS_Coint_BD!$B$3:$AQ$1079,AV$2)</f>
        <v>0</v>
      </c>
      <c r="AW1376" s="89">
        <f>VLOOKUP($AC1376,LS_Coint_BD!$B$3:$AQ$1079,AW$2)</f>
        <v>0</v>
      </c>
      <c r="AX1376" s="89">
        <f>VLOOKUP($AC1376,LS_Coint_BD!$B$3:$AQ$1079,AX$2)</f>
        <v>0</v>
      </c>
      <c r="AY1376" s="89">
        <f>VLOOKUP($AC1376,LS_Coint_BD!$B$3:$AQ$1079,AY$2)</f>
        <v>0</v>
      </c>
      <c r="AZ1376" s="89">
        <f>VLOOKUP($AC1376,LS_Coint_BD!$B$3:$AQ$1079,AZ$2)</f>
        <v>0</v>
      </c>
      <c r="BA1376" s="89">
        <f>VLOOKUP($AC1376,LS_Coint_BD!$B$3:$AQ$1079,BA$2)</f>
        <v>0</v>
      </c>
      <c r="BB1376" s="89">
        <f>VLOOKUP($AC1376,LS_Coint_BD!$B$3:$AQ$1079,BB$2)</f>
        <v>0</v>
      </c>
      <c r="BC1376" s="89">
        <f>VLOOKUP($AC1376,LS_Coint_BD!$B$3:$AQ$1079,BC$2)</f>
        <v>0</v>
      </c>
      <c r="BD1376" s="89">
        <f t="shared" si="1005"/>
        <v>0</v>
      </c>
      <c r="BE1376" s="89">
        <f t="shared" si="1006"/>
        <v>0</v>
      </c>
      <c r="BF1376" s="89">
        <f t="shared" si="1007"/>
        <v>0</v>
      </c>
      <c r="BG1376" s="89">
        <f t="shared" si="1008"/>
        <v>0</v>
      </c>
      <c r="BH1376" s="89">
        <f t="shared" si="1009"/>
        <v>0</v>
      </c>
      <c r="BI1376" s="89">
        <f t="shared" si="1010"/>
        <v>0</v>
      </c>
      <c r="BJ1376" s="89">
        <f t="shared" si="1011"/>
        <v>0</v>
      </c>
      <c r="BK1376" s="89">
        <f t="shared" si="1012"/>
        <v>0</v>
      </c>
      <c r="BL1376" s="89">
        <f t="shared" si="1013"/>
        <v>0</v>
      </c>
      <c r="BM1376" s="89"/>
      <c r="BN1376" s="26" t="b">
        <f t="shared" si="1014"/>
        <v>0</v>
      </c>
      <c r="BO1376" s="26" t="b">
        <f t="shared" si="1015"/>
        <v>0</v>
      </c>
      <c r="BP1376" s="26" t="b">
        <f t="shared" si="1016"/>
        <v>0</v>
      </c>
      <c r="BQ1376" s="26" t="b">
        <f t="shared" si="1017"/>
        <v>0</v>
      </c>
      <c r="BR1376" s="26" t="b">
        <f t="shared" si="1018"/>
        <v>0</v>
      </c>
      <c r="BS1376" s="26" t="b">
        <f t="shared" si="1019"/>
        <v>0</v>
      </c>
      <c r="BT1376" s="26" t="b">
        <f t="shared" si="1020"/>
        <v>0</v>
      </c>
      <c r="BU1376" s="26" t="b">
        <f t="shared" si="1021"/>
        <v>0</v>
      </c>
    </row>
    <row r="1377" spans="2:73" ht="15" thickBot="1" x14ac:dyDescent="0.35">
      <c r="B1377" s="17">
        <f>VLOOKUP($AC1377,LS_Coint_BD!$B$3:$D$1079,2)</f>
        <v>0</v>
      </c>
      <c r="C1377" s="87">
        <f>VLOOKUP($AC1377,LS_Coint_BD!$B$3:$D$1079,3)</f>
        <v>0</v>
      </c>
      <c r="D1377" s="68">
        <f t="shared" si="981"/>
        <v>0</v>
      </c>
      <c r="E1377" s="65">
        <f t="shared" si="982"/>
        <v>0</v>
      </c>
      <c r="F1377" s="69">
        <f t="shared" si="983"/>
        <v>0</v>
      </c>
      <c r="G1377" s="68">
        <f t="shared" si="984"/>
        <v>0</v>
      </c>
      <c r="H1377" s="65">
        <f t="shared" si="985"/>
        <v>0</v>
      </c>
      <c r="I1377" s="69">
        <f t="shared" si="986"/>
        <v>0</v>
      </c>
      <c r="J1377" s="68">
        <f t="shared" si="987"/>
        <v>0</v>
      </c>
      <c r="K1377" s="65">
        <f t="shared" si="988"/>
        <v>0</v>
      </c>
      <c r="L1377" s="69">
        <f t="shared" si="989"/>
        <v>0</v>
      </c>
      <c r="M1377" s="68">
        <f t="shared" si="990"/>
        <v>0</v>
      </c>
      <c r="N1377" s="65">
        <f t="shared" si="991"/>
        <v>0</v>
      </c>
      <c r="O1377" s="69">
        <f t="shared" si="992"/>
        <v>0</v>
      </c>
      <c r="P1377" s="68">
        <f t="shared" si="993"/>
        <v>0</v>
      </c>
      <c r="Q1377" s="65">
        <f t="shared" si="994"/>
        <v>0</v>
      </c>
      <c r="R1377" s="69">
        <f t="shared" si="995"/>
        <v>0</v>
      </c>
      <c r="S1377" s="68">
        <f t="shared" si="996"/>
        <v>0</v>
      </c>
      <c r="T1377" s="65">
        <f t="shared" si="997"/>
        <v>0</v>
      </c>
      <c r="U1377" s="69">
        <f t="shared" si="998"/>
        <v>0</v>
      </c>
      <c r="V1377" s="68">
        <f t="shared" si="999"/>
        <v>0</v>
      </c>
      <c r="W1377" s="65">
        <f t="shared" si="1000"/>
        <v>0</v>
      </c>
      <c r="X1377" s="69">
        <f t="shared" si="1001"/>
        <v>0</v>
      </c>
      <c r="Y1377" s="68">
        <f t="shared" si="1002"/>
        <v>0</v>
      </c>
      <c r="Z1377" s="65">
        <f t="shared" si="1003"/>
        <v>0</v>
      </c>
      <c r="AA1377" s="69">
        <f t="shared" si="1004"/>
        <v>0</v>
      </c>
      <c r="AB1377" s="98">
        <f>SUMIF(BN1377:BU1377,"VERDADEIRO",BN$3:$BU1376)</f>
        <v>0</v>
      </c>
      <c r="AC1377" s="97">
        <f t="shared" si="980"/>
        <v>1374</v>
      </c>
      <c r="AD1377" s="89">
        <f>RTD("tryd.rtdserver",,"COT",B1377,"ULT")</f>
        <v>0</v>
      </c>
      <c r="AE1377" s="89">
        <f>RTD("tryd.rtdserver",,"COT",C1377,"ULT")</f>
        <v>0</v>
      </c>
      <c r="AF1377" s="89">
        <f>VLOOKUP($AC1377,LS_Coint_BD!$B$3:$AQ$1079,AF$2)*$AD1377+VLOOKUP($AC1377,LS_Coint_BD!$B$3:$AQ$1079,AF$2+1)</f>
        <v>0</v>
      </c>
      <c r="AG1377" s="89">
        <f>VLOOKUP($AC1377,LS_Coint_BD!$B$3:$AQ$1079,AG$2)*$AD1377+VLOOKUP($AC1377,LS_Coint_BD!$B$3:$AQ$1079,AG$2+1)</f>
        <v>0</v>
      </c>
      <c r="AH1377" s="89">
        <f>VLOOKUP($AC1377,LS_Coint_BD!$B$3:$AQ$1079,AH$2)*$AD1377+VLOOKUP($AC1377,LS_Coint_BD!$B$3:$AQ$1079,AH$2+1)</f>
        <v>0</v>
      </c>
      <c r="AI1377" s="89">
        <f>VLOOKUP($AC1377,LS_Coint_BD!$B$3:$AQ$1079,AI$2)*$AD1377+VLOOKUP($AC1377,LS_Coint_BD!$B$3:$AQ$1079,AI$2+1)</f>
        <v>0</v>
      </c>
      <c r="AJ1377" s="89">
        <f>VLOOKUP($AC1377,LS_Coint_BD!$B$3:$AQ$1079,AJ$2)*$AD1377+VLOOKUP($AC1377,LS_Coint_BD!$B$3:$AQ$1079,AJ$2+1)</f>
        <v>0</v>
      </c>
      <c r="AK1377" s="89">
        <f>VLOOKUP($AC1377,LS_Coint_BD!$B$3:$AQ$1079,AK$2)*$AD1377+VLOOKUP($AC1377,LS_Coint_BD!$B$3:$AQ$1079,AK$2+1)</f>
        <v>0</v>
      </c>
      <c r="AL1377" s="89">
        <f>VLOOKUP($AC1377,LS_Coint_BD!$B$3:$AQ$1079,AL$2)*$AD1377+VLOOKUP($AC1377,LS_Coint_BD!$B$3:$AQ$1079,AL$2+1)</f>
        <v>0</v>
      </c>
      <c r="AM1377" s="89">
        <f>VLOOKUP($AC1377,LS_Coint_BD!$B$3:$AQ$1079,AM$2)*$AD1377+VLOOKUP($AC1377,LS_Coint_BD!$B$3:$AQ$1079,AM$2+1)</f>
        <v>0</v>
      </c>
      <c r="AN1377" s="89">
        <f>VLOOKUP($AC1377,LS_Coint_BD!$B$3:$AQ$1079,AN$2)</f>
        <v>0</v>
      </c>
      <c r="AO1377" s="89">
        <f>VLOOKUP($AC1377,LS_Coint_BD!$B$3:$AQ$1079,AO$2)</f>
        <v>0</v>
      </c>
      <c r="AP1377" s="89">
        <f>VLOOKUP($AC1377,LS_Coint_BD!$B$3:$AQ$1079,AP$2)</f>
        <v>0</v>
      </c>
      <c r="AQ1377" s="89">
        <f>VLOOKUP($AC1377,LS_Coint_BD!$B$3:$AQ$1079,AQ$2)</f>
        <v>0</v>
      </c>
      <c r="AR1377" s="89">
        <f>VLOOKUP($AC1377,LS_Coint_BD!$B$3:$AQ$1079,AR$2)</f>
        <v>0</v>
      </c>
      <c r="AS1377" s="89">
        <f>VLOOKUP($AC1377,LS_Coint_BD!$B$3:$AQ$1079,AS$2)</f>
        <v>0</v>
      </c>
      <c r="AT1377" s="89">
        <f>VLOOKUP($AC1377,LS_Coint_BD!$B$3:$AQ$1079,AT$2)</f>
        <v>0</v>
      </c>
      <c r="AU1377" s="89">
        <f>VLOOKUP($AC1377,LS_Coint_BD!$B$3:$AQ$1079,AU$2)</f>
        <v>0</v>
      </c>
      <c r="AV1377" s="89">
        <f>VLOOKUP($AC1377,LS_Coint_BD!$B$3:$AQ$1079,AV$2)</f>
        <v>0</v>
      </c>
      <c r="AW1377" s="89">
        <f>VLOOKUP($AC1377,LS_Coint_BD!$B$3:$AQ$1079,AW$2)</f>
        <v>0</v>
      </c>
      <c r="AX1377" s="89">
        <f>VLOOKUP($AC1377,LS_Coint_BD!$B$3:$AQ$1079,AX$2)</f>
        <v>0</v>
      </c>
      <c r="AY1377" s="89">
        <f>VLOOKUP($AC1377,LS_Coint_BD!$B$3:$AQ$1079,AY$2)</f>
        <v>0</v>
      </c>
      <c r="AZ1377" s="89">
        <f>VLOOKUP($AC1377,LS_Coint_BD!$B$3:$AQ$1079,AZ$2)</f>
        <v>0</v>
      </c>
      <c r="BA1377" s="89">
        <f>VLOOKUP($AC1377,LS_Coint_BD!$B$3:$AQ$1079,BA$2)</f>
        <v>0</v>
      </c>
      <c r="BB1377" s="89">
        <f>VLOOKUP($AC1377,LS_Coint_BD!$B$3:$AQ$1079,BB$2)</f>
        <v>0</v>
      </c>
      <c r="BC1377" s="89">
        <f>VLOOKUP($AC1377,LS_Coint_BD!$B$3:$AQ$1079,BC$2)</f>
        <v>0</v>
      </c>
      <c r="BD1377" s="89">
        <f t="shared" si="1005"/>
        <v>0</v>
      </c>
      <c r="BE1377" s="89">
        <f t="shared" si="1006"/>
        <v>0</v>
      </c>
      <c r="BF1377" s="89">
        <f t="shared" si="1007"/>
        <v>0</v>
      </c>
      <c r="BG1377" s="89">
        <f t="shared" si="1008"/>
        <v>0</v>
      </c>
      <c r="BH1377" s="89">
        <f t="shared" si="1009"/>
        <v>0</v>
      </c>
      <c r="BI1377" s="89">
        <f t="shared" si="1010"/>
        <v>0</v>
      </c>
      <c r="BJ1377" s="89">
        <f t="shared" si="1011"/>
        <v>0</v>
      </c>
      <c r="BK1377" s="89">
        <f t="shared" si="1012"/>
        <v>0</v>
      </c>
      <c r="BL1377" s="89">
        <f t="shared" si="1013"/>
        <v>0</v>
      </c>
      <c r="BM1377" s="89"/>
      <c r="BN1377" s="26" t="b">
        <f t="shared" si="1014"/>
        <v>0</v>
      </c>
      <c r="BO1377" s="26" t="b">
        <f t="shared" si="1015"/>
        <v>0</v>
      </c>
      <c r="BP1377" s="26" t="b">
        <f t="shared" si="1016"/>
        <v>0</v>
      </c>
      <c r="BQ1377" s="26" t="b">
        <f t="shared" si="1017"/>
        <v>0</v>
      </c>
      <c r="BR1377" s="26" t="b">
        <f t="shared" si="1018"/>
        <v>0</v>
      </c>
      <c r="BS1377" s="26" t="b">
        <f t="shared" si="1019"/>
        <v>0</v>
      </c>
      <c r="BT1377" s="26" t="b">
        <f t="shared" si="1020"/>
        <v>0</v>
      </c>
      <c r="BU1377" s="26" t="b">
        <f t="shared" si="1021"/>
        <v>0</v>
      </c>
    </row>
    <row r="1378" spans="2:73" ht="15" thickBot="1" x14ac:dyDescent="0.35">
      <c r="B1378" s="17">
        <f>VLOOKUP($AC1378,LS_Coint_BD!$B$3:$D$1079,2)</f>
        <v>0</v>
      </c>
      <c r="C1378" s="87">
        <f>VLOOKUP($AC1378,LS_Coint_BD!$B$3:$D$1079,3)</f>
        <v>0</v>
      </c>
      <c r="D1378" s="68">
        <f t="shared" si="981"/>
        <v>0</v>
      </c>
      <c r="E1378" s="65">
        <f t="shared" si="982"/>
        <v>0</v>
      </c>
      <c r="F1378" s="69">
        <f t="shared" si="983"/>
        <v>0</v>
      </c>
      <c r="G1378" s="68">
        <f t="shared" si="984"/>
        <v>0</v>
      </c>
      <c r="H1378" s="65">
        <f t="shared" si="985"/>
        <v>0</v>
      </c>
      <c r="I1378" s="69">
        <f t="shared" si="986"/>
        <v>0</v>
      </c>
      <c r="J1378" s="68">
        <f t="shared" si="987"/>
        <v>0</v>
      </c>
      <c r="K1378" s="65">
        <f t="shared" si="988"/>
        <v>0</v>
      </c>
      <c r="L1378" s="69">
        <f t="shared" si="989"/>
        <v>0</v>
      </c>
      <c r="M1378" s="68">
        <f t="shared" si="990"/>
        <v>0</v>
      </c>
      <c r="N1378" s="65">
        <f t="shared" si="991"/>
        <v>0</v>
      </c>
      <c r="O1378" s="69">
        <f t="shared" si="992"/>
        <v>0</v>
      </c>
      <c r="P1378" s="68">
        <f t="shared" si="993"/>
        <v>0</v>
      </c>
      <c r="Q1378" s="65">
        <f t="shared" si="994"/>
        <v>0</v>
      </c>
      <c r="R1378" s="69">
        <f t="shared" si="995"/>
        <v>0</v>
      </c>
      <c r="S1378" s="68">
        <f t="shared" si="996"/>
        <v>0</v>
      </c>
      <c r="T1378" s="65">
        <f t="shared" si="997"/>
        <v>0</v>
      </c>
      <c r="U1378" s="69">
        <f t="shared" si="998"/>
        <v>0</v>
      </c>
      <c r="V1378" s="68">
        <f t="shared" si="999"/>
        <v>0</v>
      </c>
      <c r="W1378" s="65">
        <f t="shared" si="1000"/>
        <v>0</v>
      </c>
      <c r="X1378" s="69">
        <f t="shared" si="1001"/>
        <v>0</v>
      </c>
      <c r="Y1378" s="68">
        <f t="shared" si="1002"/>
        <v>0</v>
      </c>
      <c r="Z1378" s="65">
        <f t="shared" si="1003"/>
        <v>0</v>
      </c>
      <c r="AA1378" s="69">
        <f t="shared" si="1004"/>
        <v>0</v>
      </c>
      <c r="AB1378" s="98">
        <f>SUMIF(BN1378:BU1378,"VERDADEIRO",BN$3:$BU1377)</f>
        <v>0</v>
      </c>
      <c r="AC1378" s="97">
        <f t="shared" si="980"/>
        <v>1375</v>
      </c>
      <c r="AD1378" s="89">
        <f>RTD("tryd.rtdserver",,"COT",B1378,"ULT")</f>
        <v>0</v>
      </c>
      <c r="AE1378" s="89">
        <f>RTD("tryd.rtdserver",,"COT",C1378,"ULT")</f>
        <v>0</v>
      </c>
      <c r="AF1378" s="89">
        <f>VLOOKUP($AC1378,LS_Coint_BD!$B$3:$AQ$1079,AF$2)*$AD1378+VLOOKUP($AC1378,LS_Coint_BD!$B$3:$AQ$1079,AF$2+1)</f>
        <v>0</v>
      </c>
      <c r="AG1378" s="89">
        <f>VLOOKUP($AC1378,LS_Coint_BD!$B$3:$AQ$1079,AG$2)*$AD1378+VLOOKUP($AC1378,LS_Coint_BD!$B$3:$AQ$1079,AG$2+1)</f>
        <v>0</v>
      </c>
      <c r="AH1378" s="89">
        <f>VLOOKUP($AC1378,LS_Coint_BD!$B$3:$AQ$1079,AH$2)*$AD1378+VLOOKUP($AC1378,LS_Coint_BD!$B$3:$AQ$1079,AH$2+1)</f>
        <v>0</v>
      </c>
      <c r="AI1378" s="89">
        <f>VLOOKUP($AC1378,LS_Coint_BD!$B$3:$AQ$1079,AI$2)*$AD1378+VLOOKUP($AC1378,LS_Coint_BD!$B$3:$AQ$1079,AI$2+1)</f>
        <v>0</v>
      </c>
      <c r="AJ1378" s="89">
        <f>VLOOKUP($AC1378,LS_Coint_BD!$B$3:$AQ$1079,AJ$2)*$AD1378+VLOOKUP($AC1378,LS_Coint_BD!$B$3:$AQ$1079,AJ$2+1)</f>
        <v>0</v>
      </c>
      <c r="AK1378" s="89">
        <f>VLOOKUP($AC1378,LS_Coint_BD!$B$3:$AQ$1079,AK$2)*$AD1378+VLOOKUP($AC1378,LS_Coint_BD!$B$3:$AQ$1079,AK$2+1)</f>
        <v>0</v>
      </c>
      <c r="AL1378" s="89">
        <f>VLOOKUP($AC1378,LS_Coint_BD!$B$3:$AQ$1079,AL$2)*$AD1378+VLOOKUP($AC1378,LS_Coint_BD!$B$3:$AQ$1079,AL$2+1)</f>
        <v>0</v>
      </c>
      <c r="AM1378" s="89">
        <f>VLOOKUP($AC1378,LS_Coint_BD!$B$3:$AQ$1079,AM$2)*$AD1378+VLOOKUP($AC1378,LS_Coint_BD!$B$3:$AQ$1079,AM$2+1)</f>
        <v>0</v>
      </c>
      <c r="AN1378" s="89">
        <f>VLOOKUP($AC1378,LS_Coint_BD!$B$3:$AQ$1079,AN$2)</f>
        <v>0</v>
      </c>
      <c r="AO1378" s="89">
        <f>VLOOKUP($AC1378,LS_Coint_BD!$B$3:$AQ$1079,AO$2)</f>
        <v>0</v>
      </c>
      <c r="AP1378" s="89">
        <f>VLOOKUP($AC1378,LS_Coint_BD!$B$3:$AQ$1079,AP$2)</f>
        <v>0</v>
      </c>
      <c r="AQ1378" s="89">
        <f>VLOOKUP($AC1378,LS_Coint_BD!$B$3:$AQ$1079,AQ$2)</f>
        <v>0</v>
      </c>
      <c r="AR1378" s="89">
        <f>VLOOKUP($AC1378,LS_Coint_BD!$B$3:$AQ$1079,AR$2)</f>
        <v>0</v>
      </c>
      <c r="AS1378" s="89">
        <f>VLOOKUP($AC1378,LS_Coint_BD!$B$3:$AQ$1079,AS$2)</f>
        <v>0</v>
      </c>
      <c r="AT1378" s="89">
        <f>VLOOKUP($AC1378,LS_Coint_BD!$B$3:$AQ$1079,AT$2)</f>
        <v>0</v>
      </c>
      <c r="AU1378" s="89">
        <f>VLOOKUP($AC1378,LS_Coint_BD!$B$3:$AQ$1079,AU$2)</f>
        <v>0</v>
      </c>
      <c r="AV1378" s="89">
        <f>VLOOKUP($AC1378,LS_Coint_BD!$B$3:$AQ$1079,AV$2)</f>
        <v>0</v>
      </c>
      <c r="AW1378" s="89">
        <f>VLOOKUP($AC1378,LS_Coint_BD!$B$3:$AQ$1079,AW$2)</f>
        <v>0</v>
      </c>
      <c r="AX1378" s="89">
        <f>VLOOKUP($AC1378,LS_Coint_BD!$B$3:$AQ$1079,AX$2)</f>
        <v>0</v>
      </c>
      <c r="AY1378" s="89">
        <f>VLOOKUP($AC1378,LS_Coint_BD!$B$3:$AQ$1079,AY$2)</f>
        <v>0</v>
      </c>
      <c r="AZ1378" s="89">
        <f>VLOOKUP($AC1378,LS_Coint_BD!$B$3:$AQ$1079,AZ$2)</f>
        <v>0</v>
      </c>
      <c r="BA1378" s="89">
        <f>VLOOKUP($AC1378,LS_Coint_BD!$B$3:$AQ$1079,BA$2)</f>
        <v>0</v>
      </c>
      <c r="BB1378" s="89">
        <f>VLOOKUP($AC1378,LS_Coint_BD!$B$3:$AQ$1079,BB$2)</f>
        <v>0</v>
      </c>
      <c r="BC1378" s="89">
        <f>VLOOKUP($AC1378,LS_Coint_BD!$B$3:$AQ$1079,BC$2)</f>
        <v>0</v>
      </c>
      <c r="BD1378" s="89">
        <f t="shared" si="1005"/>
        <v>0</v>
      </c>
      <c r="BE1378" s="89">
        <f t="shared" si="1006"/>
        <v>0</v>
      </c>
      <c r="BF1378" s="89">
        <f t="shared" si="1007"/>
        <v>0</v>
      </c>
      <c r="BG1378" s="89">
        <f t="shared" si="1008"/>
        <v>0</v>
      </c>
      <c r="BH1378" s="89">
        <f t="shared" si="1009"/>
        <v>0</v>
      </c>
      <c r="BI1378" s="89">
        <f t="shared" si="1010"/>
        <v>0</v>
      </c>
      <c r="BJ1378" s="89">
        <f t="shared" si="1011"/>
        <v>0</v>
      </c>
      <c r="BK1378" s="89">
        <f t="shared" si="1012"/>
        <v>0</v>
      </c>
      <c r="BL1378" s="89">
        <f t="shared" si="1013"/>
        <v>0</v>
      </c>
      <c r="BM1378" s="89"/>
      <c r="BN1378" s="26" t="b">
        <f t="shared" si="1014"/>
        <v>0</v>
      </c>
      <c r="BO1378" s="26" t="b">
        <f t="shared" si="1015"/>
        <v>0</v>
      </c>
      <c r="BP1378" s="26" t="b">
        <f t="shared" si="1016"/>
        <v>0</v>
      </c>
      <c r="BQ1378" s="26" t="b">
        <f t="shared" si="1017"/>
        <v>0</v>
      </c>
      <c r="BR1378" s="26" t="b">
        <f t="shared" si="1018"/>
        <v>0</v>
      </c>
      <c r="BS1378" s="26" t="b">
        <f t="shared" si="1019"/>
        <v>0</v>
      </c>
      <c r="BT1378" s="26" t="b">
        <f t="shared" si="1020"/>
        <v>0</v>
      </c>
      <c r="BU1378" s="26" t="b">
        <f t="shared" si="1021"/>
        <v>0</v>
      </c>
    </row>
    <row r="1379" spans="2:73" ht="15" thickBot="1" x14ac:dyDescent="0.35">
      <c r="B1379" s="17">
        <f>VLOOKUP($AC1379,LS_Coint_BD!$B$3:$D$1079,2)</f>
        <v>0</v>
      </c>
      <c r="C1379" s="87">
        <f>VLOOKUP($AC1379,LS_Coint_BD!$B$3:$D$1079,3)</f>
        <v>0</v>
      </c>
      <c r="D1379" s="68">
        <f t="shared" si="981"/>
        <v>0</v>
      </c>
      <c r="E1379" s="65">
        <f t="shared" si="982"/>
        <v>0</v>
      </c>
      <c r="F1379" s="69">
        <f t="shared" si="983"/>
        <v>0</v>
      </c>
      <c r="G1379" s="68">
        <f t="shared" si="984"/>
        <v>0</v>
      </c>
      <c r="H1379" s="65">
        <f t="shared" si="985"/>
        <v>0</v>
      </c>
      <c r="I1379" s="69">
        <f t="shared" si="986"/>
        <v>0</v>
      </c>
      <c r="J1379" s="68">
        <f t="shared" si="987"/>
        <v>0</v>
      </c>
      <c r="K1379" s="65">
        <f t="shared" si="988"/>
        <v>0</v>
      </c>
      <c r="L1379" s="69">
        <f t="shared" si="989"/>
        <v>0</v>
      </c>
      <c r="M1379" s="68">
        <f t="shared" si="990"/>
        <v>0</v>
      </c>
      <c r="N1379" s="65">
        <f t="shared" si="991"/>
        <v>0</v>
      </c>
      <c r="O1379" s="69">
        <f t="shared" si="992"/>
        <v>0</v>
      </c>
      <c r="P1379" s="68">
        <f t="shared" si="993"/>
        <v>0</v>
      </c>
      <c r="Q1379" s="65">
        <f t="shared" si="994"/>
        <v>0</v>
      </c>
      <c r="R1379" s="69">
        <f t="shared" si="995"/>
        <v>0</v>
      </c>
      <c r="S1379" s="68">
        <f t="shared" si="996"/>
        <v>0</v>
      </c>
      <c r="T1379" s="65">
        <f t="shared" si="997"/>
        <v>0</v>
      </c>
      <c r="U1379" s="69">
        <f t="shared" si="998"/>
        <v>0</v>
      </c>
      <c r="V1379" s="68">
        <f t="shared" si="999"/>
        <v>0</v>
      </c>
      <c r="W1379" s="65">
        <f t="shared" si="1000"/>
        <v>0</v>
      </c>
      <c r="X1379" s="69">
        <f t="shared" si="1001"/>
        <v>0</v>
      </c>
      <c r="Y1379" s="68">
        <f t="shared" si="1002"/>
        <v>0</v>
      </c>
      <c r="Z1379" s="65">
        <f t="shared" si="1003"/>
        <v>0</v>
      </c>
      <c r="AA1379" s="69">
        <f t="shared" si="1004"/>
        <v>0</v>
      </c>
      <c r="AB1379" s="98">
        <f>SUMIF(BN1379:BU1379,"VERDADEIRO",BN$3:$BU1378)</f>
        <v>0</v>
      </c>
      <c r="AC1379" s="97">
        <f t="shared" si="980"/>
        <v>1376</v>
      </c>
      <c r="AD1379" s="89">
        <f>RTD("tryd.rtdserver",,"COT",B1379,"ULT")</f>
        <v>0</v>
      </c>
      <c r="AE1379" s="89">
        <f>RTD("tryd.rtdserver",,"COT",C1379,"ULT")</f>
        <v>0</v>
      </c>
      <c r="AF1379" s="89">
        <f>VLOOKUP($AC1379,LS_Coint_BD!$B$3:$AQ$1079,AF$2)*$AD1379+VLOOKUP($AC1379,LS_Coint_BD!$B$3:$AQ$1079,AF$2+1)</f>
        <v>0</v>
      </c>
      <c r="AG1379" s="89">
        <f>VLOOKUP($AC1379,LS_Coint_BD!$B$3:$AQ$1079,AG$2)*$AD1379+VLOOKUP($AC1379,LS_Coint_BD!$B$3:$AQ$1079,AG$2+1)</f>
        <v>0</v>
      </c>
      <c r="AH1379" s="89">
        <f>VLOOKUP($AC1379,LS_Coint_BD!$B$3:$AQ$1079,AH$2)*$AD1379+VLOOKUP($AC1379,LS_Coint_BD!$B$3:$AQ$1079,AH$2+1)</f>
        <v>0</v>
      </c>
      <c r="AI1379" s="89">
        <f>VLOOKUP($AC1379,LS_Coint_BD!$B$3:$AQ$1079,AI$2)*$AD1379+VLOOKUP($AC1379,LS_Coint_BD!$B$3:$AQ$1079,AI$2+1)</f>
        <v>0</v>
      </c>
      <c r="AJ1379" s="89">
        <f>VLOOKUP($AC1379,LS_Coint_BD!$B$3:$AQ$1079,AJ$2)*$AD1379+VLOOKUP($AC1379,LS_Coint_BD!$B$3:$AQ$1079,AJ$2+1)</f>
        <v>0</v>
      </c>
      <c r="AK1379" s="89">
        <f>VLOOKUP($AC1379,LS_Coint_BD!$B$3:$AQ$1079,AK$2)*$AD1379+VLOOKUP($AC1379,LS_Coint_BD!$B$3:$AQ$1079,AK$2+1)</f>
        <v>0</v>
      </c>
      <c r="AL1379" s="89">
        <f>VLOOKUP($AC1379,LS_Coint_BD!$B$3:$AQ$1079,AL$2)*$AD1379+VLOOKUP($AC1379,LS_Coint_BD!$B$3:$AQ$1079,AL$2+1)</f>
        <v>0</v>
      </c>
      <c r="AM1379" s="89">
        <f>VLOOKUP($AC1379,LS_Coint_BD!$B$3:$AQ$1079,AM$2)*$AD1379+VLOOKUP($AC1379,LS_Coint_BD!$B$3:$AQ$1079,AM$2+1)</f>
        <v>0</v>
      </c>
      <c r="AN1379" s="89">
        <f>VLOOKUP($AC1379,LS_Coint_BD!$B$3:$AQ$1079,AN$2)</f>
        <v>0</v>
      </c>
      <c r="AO1379" s="89">
        <f>VLOOKUP($AC1379,LS_Coint_BD!$B$3:$AQ$1079,AO$2)</f>
        <v>0</v>
      </c>
      <c r="AP1379" s="89">
        <f>VLOOKUP($AC1379,LS_Coint_BD!$B$3:$AQ$1079,AP$2)</f>
        <v>0</v>
      </c>
      <c r="AQ1379" s="89">
        <f>VLOOKUP($AC1379,LS_Coint_BD!$B$3:$AQ$1079,AQ$2)</f>
        <v>0</v>
      </c>
      <c r="AR1379" s="89">
        <f>VLOOKUP($AC1379,LS_Coint_BD!$B$3:$AQ$1079,AR$2)</f>
        <v>0</v>
      </c>
      <c r="AS1379" s="89">
        <f>VLOOKUP($AC1379,LS_Coint_BD!$B$3:$AQ$1079,AS$2)</f>
        <v>0</v>
      </c>
      <c r="AT1379" s="89">
        <f>VLOOKUP($AC1379,LS_Coint_BD!$B$3:$AQ$1079,AT$2)</f>
        <v>0</v>
      </c>
      <c r="AU1379" s="89">
        <f>VLOOKUP($AC1379,LS_Coint_BD!$B$3:$AQ$1079,AU$2)</f>
        <v>0</v>
      </c>
      <c r="AV1379" s="89">
        <f>VLOOKUP($AC1379,LS_Coint_BD!$B$3:$AQ$1079,AV$2)</f>
        <v>0</v>
      </c>
      <c r="AW1379" s="89">
        <f>VLOOKUP($AC1379,LS_Coint_BD!$B$3:$AQ$1079,AW$2)</f>
        <v>0</v>
      </c>
      <c r="AX1379" s="89">
        <f>VLOOKUP($AC1379,LS_Coint_BD!$B$3:$AQ$1079,AX$2)</f>
        <v>0</v>
      </c>
      <c r="AY1379" s="89">
        <f>VLOOKUP($AC1379,LS_Coint_BD!$B$3:$AQ$1079,AY$2)</f>
        <v>0</v>
      </c>
      <c r="AZ1379" s="89">
        <f>VLOOKUP($AC1379,LS_Coint_BD!$B$3:$AQ$1079,AZ$2)</f>
        <v>0</v>
      </c>
      <c r="BA1379" s="89">
        <f>VLOOKUP($AC1379,LS_Coint_BD!$B$3:$AQ$1079,BA$2)</f>
        <v>0</v>
      </c>
      <c r="BB1379" s="89">
        <f>VLOOKUP($AC1379,LS_Coint_BD!$B$3:$AQ$1079,BB$2)</f>
        <v>0</v>
      </c>
      <c r="BC1379" s="89">
        <f>VLOOKUP($AC1379,LS_Coint_BD!$B$3:$AQ$1079,BC$2)</f>
        <v>0</v>
      </c>
      <c r="BD1379" s="89">
        <f t="shared" si="1005"/>
        <v>0</v>
      </c>
      <c r="BE1379" s="89">
        <f t="shared" si="1006"/>
        <v>0</v>
      </c>
      <c r="BF1379" s="89">
        <f t="shared" si="1007"/>
        <v>0</v>
      </c>
      <c r="BG1379" s="89">
        <f t="shared" si="1008"/>
        <v>0</v>
      </c>
      <c r="BH1379" s="89">
        <f t="shared" si="1009"/>
        <v>0</v>
      </c>
      <c r="BI1379" s="89">
        <f t="shared" si="1010"/>
        <v>0</v>
      </c>
      <c r="BJ1379" s="89">
        <f t="shared" si="1011"/>
        <v>0</v>
      </c>
      <c r="BK1379" s="89">
        <f t="shared" si="1012"/>
        <v>0</v>
      </c>
      <c r="BL1379" s="89">
        <f t="shared" si="1013"/>
        <v>0</v>
      </c>
      <c r="BM1379" s="89"/>
      <c r="BN1379" s="26" t="b">
        <f t="shared" si="1014"/>
        <v>0</v>
      </c>
      <c r="BO1379" s="26" t="b">
        <f t="shared" si="1015"/>
        <v>0</v>
      </c>
      <c r="BP1379" s="26" t="b">
        <f t="shared" si="1016"/>
        <v>0</v>
      </c>
      <c r="BQ1379" s="26" t="b">
        <f t="shared" si="1017"/>
        <v>0</v>
      </c>
      <c r="BR1379" s="26" t="b">
        <f t="shared" si="1018"/>
        <v>0</v>
      </c>
      <c r="BS1379" s="26" t="b">
        <f t="shared" si="1019"/>
        <v>0</v>
      </c>
      <c r="BT1379" s="26" t="b">
        <f t="shared" si="1020"/>
        <v>0</v>
      </c>
      <c r="BU1379" s="26" t="b">
        <f t="shared" si="1021"/>
        <v>0</v>
      </c>
    </row>
    <row r="1380" spans="2:73" ht="15" thickBot="1" x14ac:dyDescent="0.35">
      <c r="B1380" s="17">
        <f>VLOOKUP($AC1380,LS_Coint_BD!$B$3:$D$1079,2)</f>
        <v>0</v>
      </c>
      <c r="C1380" s="87">
        <f>VLOOKUP($AC1380,LS_Coint_BD!$B$3:$D$1079,3)</f>
        <v>0</v>
      </c>
      <c r="D1380" s="68">
        <f t="shared" si="981"/>
        <v>0</v>
      </c>
      <c r="E1380" s="65">
        <f t="shared" si="982"/>
        <v>0</v>
      </c>
      <c r="F1380" s="69">
        <f t="shared" si="983"/>
        <v>0</v>
      </c>
      <c r="G1380" s="68">
        <f t="shared" si="984"/>
        <v>0</v>
      </c>
      <c r="H1380" s="65">
        <f t="shared" si="985"/>
        <v>0</v>
      </c>
      <c r="I1380" s="69">
        <f t="shared" si="986"/>
        <v>0</v>
      </c>
      <c r="J1380" s="68">
        <f t="shared" si="987"/>
        <v>0</v>
      </c>
      <c r="K1380" s="65">
        <f t="shared" si="988"/>
        <v>0</v>
      </c>
      <c r="L1380" s="69">
        <f t="shared" si="989"/>
        <v>0</v>
      </c>
      <c r="M1380" s="68">
        <f t="shared" si="990"/>
        <v>0</v>
      </c>
      <c r="N1380" s="65">
        <f t="shared" si="991"/>
        <v>0</v>
      </c>
      <c r="O1380" s="69">
        <f t="shared" si="992"/>
        <v>0</v>
      </c>
      <c r="P1380" s="68">
        <f t="shared" si="993"/>
        <v>0</v>
      </c>
      <c r="Q1380" s="65">
        <f t="shared" si="994"/>
        <v>0</v>
      </c>
      <c r="R1380" s="69">
        <f t="shared" si="995"/>
        <v>0</v>
      </c>
      <c r="S1380" s="68">
        <f t="shared" si="996"/>
        <v>0</v>
      </c>
      <c r="T1380" s="65">
        <f t="shared" si="997"/>
        <v>0</v>
      </c>
      <c r="U1380" s="69">
        <f t="shared" si="998"/>
        <v>0</v>
      </c>
      <c r="V1380" s="68">
        <f t="shared" si="999"/>
        <v>0</v>
      </c>
      <c r="W1380" s="65">
        <f t="shared" si="1000"/>
        <v>0</v>
      </c>
      <c r="X1380" s="69">
        <f t="shared" si="1001"/>
        <v>0</v>
      </c>
      <c r="Y1380" s="68">
        <f t="shared" si="1002"/>
        <v>0</v>
      </c>
      <c r="Z1380" s="65">
        <f t="shared" si="1003"/>
        <v>0</v>
      </c>
      <c r="AA1380" s="69">
        <f t="shared" si="1004"/>
        <v>0</v>
      </c>
      <c r="AB1380" s="98">
        <f>SUMIF(BN1380:BU1380,"VERDADEIRO",BN$3:$BU1379)</f>
        <v>0</v>
      </c>
      <c r="AC1380" s="97">
        <f t="shared" si="980"/>
        <v>1377</v>
      </c>
      <c r="AD1380" s="89">
        <f>RTD("tryd.rtdserver",,"COT",B1380,"ULT")</f>
        <v>0</v>
      </c>
      <c r="AE1380" s="89">
        <f>RTD("tryd.rtdserver",,"COT",C1380,"ULT")</f>
        <v>0</v>
      </c>
      <c r="AF1380" s="89">
        <f>VLOOKUP($AC1380,LS_Coint_BD!$B$3:$AQ$1079,AF$2)*$AD1380+VLOOKUP($AC1380,LS_Coint_BD!$B$3:$AQ$1079,AF$2+1)</f>
        <v>0</v>
      </c>
      <c r="AG1380" s="89">
        <f>VLOOKUP($AC1380,LS_Coint_BD!$B$3:$AQ$1079,AG$2)*$AD1380+VLOOKUP($AC1380,LS_Coint_BD!$B$3:$AQ$1079,AG$2+1)</f>
        <v>0</v>
      </c>
      <c r="AH1380" s="89">
        <f>VLOOKUP($AC1380,LS_Coint_BD!$B$3:$AQ$1079,AH$2)*$AD1380+VLOOKUP($AC1380,LS_Coint_BD!$B$3:$AQ$1079,AH$2+1)</f>
        <v>0</v>
      </c>
      <c r="AI1380" s="89">
        <f>VLOOKUP($AC1380,LS_Coint_BD!$B$3:$AQ$1079,AI$2)*$AD1380+VLOOKUP($AC1380,LS_Coint_BD!$B$3:$AQ$1079,AI$2+1)</f>
        <v>0</v>
      </c>
      <c r="AJ1380" s="89">
        <f>VLOOKUP($AC1380,LS_Coint_BD!$B$3:$AQ$1079,AJ$2)*$AD1380+VLOOKUP($AC1380,LS_Coint_BD!$B$3:$AQ$1079,AJ$2+1)</f>
        <v>0</v>
      </c>
      <c r="AK1380" s="89">
        <f>VLOOKUP($AC1380,LS_Coint_BD!$B$3:$AQ$1079,AK$2)*$AD1380+VLOOKUP($AC1380,LS_Coint_BD!$B$3:$AQ$1079,AK$2+1)</f>
        <v>0</v>
      </c>
      <c r="AL1380" s="89">
        <f>VLOOKUP($AC1380,LS_Coint_BD!$B$3:$AQ$1079,AL$2)*$AD1380+VLOOKUP($AC1380,LS_Coint_BD!$B$3:$AQ$1079,AL$2+1)</f>
        <v>0</v>
      </c>
      <c r="AM1380" s="89">
        <f>VLOOKUP($AC1380,LS_Coint_BD!$B$3:$AQ$1079,AM$2)*$AD1380+VLOOKUP($AC1380,LS_Coint_BD!$B$3:$AQ$1079,AM$2+1)</f>
        <v>0</v>
      </c>
      <c r="AN1380" s="89">
        <f>VLOOKUP($AC1380,LS_Coint_BD!$B$3:$AQ$1079,AN$2)</f>
        <v>0</v>
      </c>
      <c r="AO1380" s="89">
        <f>VLOOKUP($AC1380,LS_Coint_BD!$B$3:$AQ$1079,AO$2)</f>
        <v>0</v>
      </c>
      <c r="AP1380" s="89">
        <f>VLOOKUP($AC1380,LS_Coint_BD!$B$3:$AQ$1079,AP$2)</f>
        <v>0</v>
      </c>
      <c r="AQ1380" s="89">
        <f>VLOOKUP($AC1380,LS_Coint_BD!$B$3:$AQ$1079,AQ$2)</f>
        <v>0</v>
      </c>
      <c r="AR1380" s="89">
        <f>VLOOKUP($AC1380,LS_Coint_BD!$B$3:$AQ$1079,AR$2)</f>
        <v>0</v>
      </c>
      <c r="AS1380" s="89">
        <f>VLOOKUP($AC1380,LS_Coint_BD!$B$3:$AQ$1079,AS$2)</f>
        <v>0</v>
      </c>
      <c r="AT1380" s="89">
        <f>VLOOKUP($AC1380,LS_Coint_BD!$B$3:$AQ$1079,AT$2)</f>
        <v>0</v>
      </c>
      <c r="AU1380" s="89">
        <f>VLOOKUP($AC1380,LS_Coint_BD!$B$3:$AQ$1079,AU$2)</f>
        <v>0</v>
      </c>
      <c r="AV1380" s="89">
        <f>VLOOKUP($AC1380,LS_Coint_BD!$B$3:$AQ$1079,AV$2)</f>
        <v>0</v>
      </c>
      <c r="AW1380" s="89">
        <f>VLOOKUP($AC1380,LS_Coint_BD!$B$3:$AQ$1079,AW$2)</f>
        <v>0</v>
      </c>
      <c r="AX1380" s="89">
        <f>VLOOKUP($AC1380,LS_Coint_BD!$B$3:$AQ$1079,AX$2)</f>
        <v>0</v>
      </c>
      <c r="AY1380" s="89">
        <f>VLOOKUP($AC1380,LS_Coint_BD!$B$3:$AQ$1079,AY$2)</f>
        <v>0</v>
      </c>
      <c r="AZ1380" s="89">
        <f>VLOOKUP($AC1380,LS_Coint_BD!$B$3:$AQ$1079,AZ$2)</f>
        <v>0</v>
      </c>
      <c r="BA1380" s="89">
        <f>VLOOKUP($AC1380,LS_Coint_BD!$B$3:$AQ$1079,BA$2)</f>
        <v>0</v>
      </c>
      <c r="BB1380" s="89">
        <f>VLOOKUP($AC1380,LS_Coint_BD!$B$3:$AQ$1079,BB$2)</f>
        <v>0</v>
      </c>
      <c r="BC1380" s="89">
        <f>VLOOKUP($AC1380,LS_Coint_BD!$B$3:$AQ$1079,BC$2)</f>
        <v>0</v>
      </c>
      <c r="BD1380" s="89">
        <f t="shared" si="1005"/>
        <v>0</v>
      </c>
      <c r="BE1380" s="89">
        <f t="shared" si="1006"/>
        <v>0</v>
      </c>
      <c r="BF1380" s="89">
        <f t="shared" si="1007"/>
        <v>0</v>
      </c>
      <c r="BG1380" s="89">
        <f t="shared" si="1008"/>
        <v>0</v>
      </c>
      <c r="BH1380" s="89">
        <f t="shared" si="1009"/>
        <v>0</v>
      </c>
      <c r="BI1380" s="89">
        <f t="shared" si="1010"/>
        <v>0</v>
      </c>
      <c r="BJ1380" s="89">
        <f t="shared" si="1011"/>
        <v>0</v>
      </c>
      <c r="BK1380" s="89">
        <f t="shared" si="1012"/>
        <v>0</v>
      </c>
      <c r="BL1380" s="89">
        <f t="shared" si="1013"/>
        <v>0</v>
      </c>
      <c r="BM1380" s="89"/>
      <c r="BN1380" s="26" t="b">
        <f t="shared" si="1014"/>
        <v>0</v>
      </c>
      <c r="BO1380" s="26" t="b">
        <f t="shared" si="1015"/>
        <v>0</v>
      </c>
      <c r="BP1380" s="26" t="b">
        <f t="shared" si="1016"/>
        <v>0</v>
      </c>
      <c r="BQ1380" s="26" t="b">
        <f t="shared" si="1017"/>
        <v>0</v>
      </c>
      <c r="BR1380" s="26" t="b">
        <f t="shared" si="1018"/>
        <v>0</v>
      </c>
      <c r="BS1380" s="26" t="b">
        <f t="shared" si="1019"/>
        <v>0</v>
      </c>
      <c r="BT1380" s="26" t="b">
        <f t="shared" si="1020"/>
        <v>0</v>
      </c>
      <c r="BU1380" s="26" t="b">
        <f t="shared" si="1021"/>
        <v>0</v>
      </c>
    </row>
    <row r="1381" spans="2:73" ht="15" thickBot="1" x14ac:dyDescent="0.35">
      <c r="B1381" s="17">
        <f>VLOOKUP($AC1381,LS_Coint_BD!$B$3:$D$1079,2)</f>
        <v>0</v>
      </c>
      <c r="C1381" s="87">
        <f>VLOOKUP($AC1381,LS_Coint_BD!$B$3:$D$1079,3)</f>
        <v>0</v>
      </c>
      <c r="D1381" s="68">
        <f t="shared" si="981"/>
        <v>0</v>
      </c>
      <c r="E1381" s="65">
        <f t="shared" si="982"/>
        <v>0</v>
      </c>
      <c r="F1381" s="69">
        <f t="shared" si="983"/>
        <v>0</v>
      </c>
      <c r="G1381" s="68">
        <f t="shared" si="984"/>
        <v>0</v>
      </c>
      <c r="H1381" s="65">
        <f t="shared" si="985"/>
        <v>0</v>
      </c>
      <c r="I1381" s="69">
        <f t="shared" si="986"/>
        <v>0</v>
      </c>
      <c r="J1381" s="68">
        <f t="shared" si="987"/>
        <v>0</v>
      </c>
      <c r="K1381" s="65">
        <f t="shared" si="988"/>
        <v>0</v>
      </c>
      <c r="L1381" s="69">
        <f t="shared" si="989"/>
        <v>0</v>
      </c>
      <c r="M1381" s="68">
        <f t="shared" si="990"/>
        <v>0</v>
      </c>
      <c r="N1381" s="65">
        <f t="shared" si="991"/>
        <v>0</v>
      </c>
      <c r="O1381" s="69">
        <f t="shared" si="992"/>
        <v>0</v>
      </c>
      <c r="P1381" s="68">
        <f t="shared" si="993"/>
        <v>0</v>
      </c>
      <c r="Q1381" s="65">
        <f t="shared" si="994"/>
        <v>0</v>
      </c>
      <c r="R1381" s="69">
        <f t="shared" si="995"/>
        <v>0</v>
      </c>
      <c r="S1381" s="68">
        <f t="shared" si="996"/>
        <v>0</v>
      </c>
      <c r="T1381" s="65">
        <f t="shared" si="997"/>
        <v>0</v>
      </c>
      <c r="U1381" s="69">
        <f t="shared" si="998"/>
        <v>0</v>
      </c>
      <c r="V1381" s="68">
        <f t="shared" si="999"/>
        <v>0</v>
      </c>
      <c r="W1381" s="65">
        <f t="shared" si="1000"/>
        <v>0</v>
      </c>
      <c r="X1381" s="69">
        <f t="shared" si="1001"/>
        <v>0</v>
      </c>
      <c r="Y1381" s="68">
        <f t="shared" si="1002"/>
        <v>0</v>
      </c>
      <c r="Z1381" s="65">
        <f t="shared" si="1003"/>
        <v>0</v>
      </c>
      <c r="AA1381" s="69">
        <f t="shared" si="1004"/>
        <v>0</v>
      </c>
      <c r="AB1381" s="98">
        <f>SUMIF(BN1381:BU1381,"VERDADEIRO",BN$3:$BU1380)</f>
        <v>0</v>
      </c>
      <c r="AC1381" s="97">
        <f t="shared" si="980"/>
        <v>1378</v>
      </c>
      <c r="AD1381" s="89">
        <f>RTD("tryd.rtdserver",,"COT",B1381,"ULT")</f>
        <v>0</v>
      </c>
      <c r="AE1381" s="89">
        <f>RTD("tryd.rtdserver",,"COT",C1381,"ULT")</f>
        <v>0</v>
      </c>
      <c r="AF1381" s="89">
        <f>VLOOKUP($AC1381,LS_Coint_BD!$B$3:$AQ$1079,AF$2)*$AD1381+VLOOKUP($AC1381,LS_Coint_BD!$B$3:$AQ$1079,AF$2+1)</f>
        <v>0</v>
      </c>
      <c r="AG1381" s="89">
        <f>VLOOKUP($AC1381,LS_Coint_BD!$B$3:$AQ$1079,AG$2)*$AD1381+VLOOKUP($AC1381,LS_Coint_BD!$B$3:$AQ$1079,AG$2+1)</f>
        <v>0</v>
      </c>
      <c r="AH1381" s="89">
        <f>VLOOKUP($AC1381,LS_Coint_BD!$B$3:$AQ$1079,AH$2)*$AD1381+VLOOKUP($AC1381,LS_Coint_BD!$B$3:$AQ$1079,AH$2+1)</f>
        <v>0</v>
      </c>
      <c r="AI1381" s="89">
        <f>VLOOKUP($AC1381,LS_Coint_BD!$B$3:$AQ$1079,AI$2)*$AD1381+VLOOKUP($AC1381,LS_Coint_BD!$B$3:$AQ$1079,AI$2+1)</f>
        <v>0</v>
      </c>
      <c r="AJ1381" s="89">
        <f>VLOOKUP($AC1381,LS_Coint_BD!$B$3:$AQ$1079,AJ$2)*$AD1381+VLOOKUP($AC1381,LS_Coint_BD!$B$3:$AQ$1079,AJ$2+1)</f>
        <v>0</v>
      </c>
      <c r="AK1381" s="89">
        <f>VLOOKUP($AC1381,LS_Coint_BD!$B$3:$AQ$1079,AK$2)*$AD1381+VLOOKUP($AC1381,LS_Coint_BD!$B$3:$AQ$1079,AK$2+1)</f>
        <v>0</v>
      </c>
      <c r="AL1381" s="89">
        <f>VLOOKUP($AC1381,LS_Coint_BD!$B$3:$AQ$1079,AL$2)*$AD1381+VLOOKUP($AC1381,LS_Coint_BD!$B$3:$AQ$1079,AL$2+1)</f>
        <v>0</v>
      </c>
      <c r="AM1381" s="89">
        <f>VLOOKUP($AC1381,LS_Coint_BD!$B$3:$AQ$1079,AM$2)*$AD1381+VLOOKUP($AC1381,LS_Coint_BD!$B$3:$AQ$1079,AM$2+1)</f>
        <v>0</v>
      </c>
      <c r="AN1381" s="89">
        <f>VLOOKUP($AC1381,LS_Coint_BD!$B$3:$AQ$1079,AN$2)</f>
        <v>0</v>
      </c>
      <c r="AO1381" s="89">
        <f>VLOOKUP($AC1381,LS_Coint_BD!$B$3:$AQ$1079,AO$2)</f>
        <v>0</v>
      </c>
      <c r="AP1381" s="89">
        <f>VLOOKUP($AC1381,LS_Coint_BD!$B$3:$AQ$1079,AP$2)</f>
        <v>0</v>
      </c>
      <c r="AQ1381" s="89">
        <f>VLOOKUP($AC1381,LS_Coint_BD!$B$3:$AQ$1079,AQ$2)</f>
        <v>0</v>
      </c>
      <c r="AR1381" s="89">
        <f>VLOOKUP($AC1381,LS_Coint_BD!$B$3:$AQ$1079,AR$2)</f>
        <v>0</v>
      </c>
      <c r="AS1381" s="89">
        <f>VLOOKUP($AC1381,LS_Coint_BD!$B$3:$AQ$1079,AS$2)</f>
        <v>0</v>
      </c>
      <c r="AT1381" s="89">
        <f>VLOOKUP($AC1381,LS_Coint_BD!$B$3:$AQ$1079,AT$2)</f>
        <v>0</v>
      </c>
      <c r="AU1381" s="89">
        <f>VLOOKUP($AC1381,LS_Coint_BD!$B$3:$AQ$1079,AU$2)</f>
        <v>0</v>
      </c>
      <c r="AV1381" s="89">
        <f>VLOOKUP($AC1381,LS_Coint_BD!$B$3:$AQ$1079,AV$2)</f>
        <v>0</v>
      </c>
      <c r="AW1381" s="89">
        <f>VLOOKUP($AC1381,LS_Coint_BD!$B$3:$AQ$1079,AW$2)</f>
        <v>0</v>
      </c>
      <c r="AX1381" s="89">
        <f>VLOOKUP($AC1381,LS_Coint_BD!$B$3:$AQ$1079,AX$2)</f>
        <v>0</v>
      </c>
      <c r="AY1381" s="89">
        <f>VLOOKUP($AC1381,LS_Coint_BD!$B$3:$AQ$1079,AY$2)</f>
        <v>0</v>
      </c>
      <c r="AZ1381" s="89">
        <f>VLOOKUP($AC1381,LS_Coint_BD!$B$3:$AQ$1079,AZ$2)</f>
        <v>0</v>
      </c>
      <c r="BA1381" s="89">
        <f>VLOOKUP($AC1381,LS_Coint_BD!$B$3:$AQ$1079,BA$2)</f>
        <v>0</v>
      </c>
      <c r="BB1381" s="89">
        <f>VLOOKUP($AC1381,LS_Coint_BD!$B$3:$AQ$1079,BB$2)</f>
        <v>0</v>
      </c>
      <c r="BC1381" s="89">
        <f>VLOOKUP($AC1381,LS_Coint_BD!$B$3:$AQ$1079,BC$2)</f>
        <v>0</v>
      </c>
      <c r="BD1381" s="89">
        <f t="shared" si="1005"/>
        <v>0</v>
      </c>
      <c r="BE1381" s="89">
        <f t="shared" si="1006"/>
        <v>0</v>
      </c>
      <c r="BF1381" s="89">
        <f t="shared" si="1007"/>
        <v>0</v>
      </c>
      <c r="BG1381" s="89">
        <f t="shared" si="1008"/>
        <v>0</v>
      </c>
      <c r="BH1381" s="89">
        <f t="shared" si="1009"/>
        <v>0</v>
      </c>
      <c r="BI1381" s="89">
        <f t="shared" si="1010"/>
        <v>0</v>
      </c>
      <c r="BJ1381" s="89">
        <f t="shared" si="1011"/>
        <v>0</v>
      </c>
      <c r="BK1381" s="89">
        <f t="shared" si="1012"/>
        <v>0</v>
      </c>
      <c r="BL1381" s="89">
        <f t="shared" si="1013"/>
        <v>0</v>
      </c>
      <c r="BM1381" s="89"/>
      <c r="BN1381" s="26" t="b">
        <f t="shared" si="1014"/>
        <v>0</v>
      </c>
      <c r="BO1381" s="26" t="b">
        <f t="shared" si="1015"/>
        <v>0</v>
      </c>
      <c r="BP1381" s="26" t="b">
        <f t="shared" si="1016"/>
        <v>0</v>
      </c>
      <c r="BQ1381" s="26" t="b">
        <f t="shared" si="1017"/>
        <v>0</v>
      </c>
      <c r="BR1381" s="26" t="b">
        <f t="shared" si="1018"/>
        <v>0</v>
      </c>
      <c r="BS1381" s="26" t="b">
        <f t="shared" si="1019"/>
        <v>0</v>
      </c>
      <c r="BT1381" s="26" t="b">
        <f t="shared" si="1020"/>
        <v>0</v>
      </c>
      <c r="BU1381" s="26" t="b">
        <f t="shared" si="1021"/>
        <v>0</v>
      </c>
    </row>
    <row r="1382" spans="2:73" ht="15" thickBot="1" x14ac:dyDescent="0.35">
      <c r="B1382" s="17">
        <f>VLOOKUP($AC1382,LS_Coint_BD!$B$3:$D$1079,2)</f>
        <v>0</v>
      </c>
      <c r="C1382" s="87">
        <f>VLOOKUP($AC1382,LS_Coint_BD!$B$3:$D$1079,3)</f>
        <v>0</v>
      </c>
      <c r="D1382" s="68">
        <f t="shared" si="981"/>
        <v>0</v>
      </c>
      <c r="E1382" s="65">
        <f t="shared" si="982"/>
        <v>0</v>
      </c>
      <c r="F1382" s="69">
        <f t="shared" si="983"/>
        <v>0</v>
      </c>
      <c r="G1382" s="68">
        <f t="shared" si="984"/>
        <v>0</v>
      </c>
      <c r="H1382" s="65">
        <f t="shared" si="985"/>
        <v>0</v>
      </c>
      <c r="I1382" s="69">
        <f t="shared" si="986"/>
        <v>0</v>
      </c>
      <c r="J1382" s="68">
        <f t="shared" si="987"/>
        <v>0</v>
      </c>
      <c r="K1382" s="65">
        <f t="shared" si="988"/>
        <v>0</v>
      </c>
      <c r="L1382" s="69">
        <f t="shared" si="989"/>
        <v>0</v>
      </c>
      <c r="M1382" s="68">
        <f t="shared" si="990"/>
        <v>0</v>
      </c>
      <c r="N1382" s="65">
        <f t="shared" si="991"/>
        <v>0</v>
      </c>
      <c r="O1382" s="69">
        <f t="shared" si="992"/>
        <v>0</v>
      </c>
      <c r="P1382" s="68">
        <f t="shared" si="993"/>
        <v>0</v>
      </c>
      <c r="Q1382" s="65">
        <f t="shared" si="994"/>
        <v>0</v>
      </c>
      <c r="R1382" s="69">
        <f t="shared" si="995"/>
        <v>0</v>
      </c>
      <c r="S1382" s="68">
        <f t="shared" si="996"/>
        <v>0</v>
      </c>
      <c r="T1382" s="65">
        <f t="shared" si="997"/>
        <v>0</v>
      </c>
      <c r="U1382" s="69">
        <f t="shared" si="998"/>
        <v>0</v>
      </c>
      <c r="V1382" s="68">
        <f t="shared" si="999"/>
        <v>0</v>
      </c>
      <c r="W1382" s="65">
        <f t="shared" si="1000"/>
        <v>0</v>
      </c>
      <c r="X1382" s="69">
        <f t="shared" si="1001"/>
        <v>0</v>
      </c>
      <c r="Y1382" s="68">
        <f t="shared" si="1002"/>
        <v>0</v>
      </c>
      <c r="Z1382" s="65">
        <f t="shared" si="1003"/>
        <v>0</v>
      </c>
      <c r="AA1382" s="69">
        <f t="shared" si="1004"/>
        <v>0</v>
      </c>
      <c r="AB1382" s="98">
        <f>SUMIF(BN1382:BU1382,"VERDADEIRO",BN$3:$BU1381)</f>
        <v>0</v>
      </c>
      <c r="AC1382" s="97">
        <f t="shared" si="980"/>
        <v>1379</v>
      </c>
      <c r="AD1382" s="89">
        <f>RTD("tryd.rtdserver",,"COT",B1382,"ULT")</f>
        <v>0</v>
      </c>
      <c r="AE1382" s="89">
        <f>RTD("tryd.rtdserver",,"COT",C1382,"ULT")</f>
        <v>0</v>
      </c>
      <c r="AF1382" s="89">
        <f>VLOOKUP($AC1382,LS_Coint_BD!$B$3:$AQ$1079,AF$2)*$AD1382+VLOOKUP($AC1382,LS_Coint_BD!$B$3:$AQ$1079,AF$2+1)</f>
        <v>0</v>
      </c>
      <c r="AG1382" s="89">
        <f>VLOOKUP($AC1382,LS_Coint_BD!$B$3:$AQ$1079,AG$2)*$AD1382+VLOOKUP($AC1382,LS_Coint_BD!$B$3:$AQ$1079,AG$2+1)</f>
        <v>0</v>
      </c>
      <c r="AH1382" s="89">
        <f>VLOOKUP($AC1382,LS_Coint_BD!$B$3:$AQ$1079,AH$2)*$AD1382+VLOOKUP($AC1382,LS_Coint_BD!$B$3:$AQ$1079,AH$2+1)</f>
        <v>0</v>
      </c>
      <c r="AI1382" s="89">
        <f>VLOOKUP($AC1382,LS_Coint_BD!$B$3:$AQ$1079,AI$2)*$AD1382+VLOOKUP($AC1382,LS_Coint_BD!$B$3:$AQ$1079,AI$2+1)</f>
        <v>0</v>
      </c>
      <c r="AJ1382" s="89">
        <f>VLOOKUP($AC1382,LS_Coint_BD!$B$3:$AQ$1079,AJ$2)*$AD1382+VLOOKUP($AC1382,LS_Coint_BD!$B$3:$AQ$1079,AJ$2+1)</f>
        <v>0</v>
      </c>
      <c r="AK1382" s="89">
        <f>VLOOKUP($AC1382,LS_Coint_BD!$B$3:$AQ$1079,AK$2)*$AD1382+VLOOKUP($AC1382,LS_Coint_BD!$B$3:$AQ$1079,AK$2+1)</f>
        <v>0</v>
      </c>
      <c r="AL1382" s="89">
        <f>VLOOKUP($AC1382,LS_Coint_BD!$B$3:$AQ$1079,AL$2)*$AD1382+VLOOKUP($AC1382,LS_Coint_BD!$B$3:$AQ$1079,AL$2+1)</f>
        <v>0</v>
      </c>
      <c r="AM1382" s="89">
        <f>VLOOKUP($AC1382,LS_Coint_BD!$B$3:$AQ$1079,AM$2)*$AD1382+VLOOKUP($AC1382,LS_Coint_BD!$B$3:$AQ$1079,AM$2+1)</f>
        <v>0</v>
      </c>
      <c r="AN1382" s="89">
        <f>VLOOKUP($AC1382,LS_Coint_BD!$B$3:$AQ$1079,AN$2)</f>
        <v>0</v>
      </c>
      <c r="AO1382" s="89">
        <f>VLOOKUP($AC1382,LS_Coint_BD!$B$3:$AQ$1079,AO$2)</f>
        <v>0</v>
      </c>
      <c r="AP1382" s="89">
        <f>VLOOKUP($AC1382,LS_Coint_BD!$B$3:$AQ$1079,AP$2)</f>
        <v>0</v>
      </c>
      <c r="AQ1382" s="89">
        <f>VLOOKUP($AC1382,LS_Coint_BD!$B$3:$AQ$1079,AQ$2)</f>
        <v>0</v>
      </c>
      <c r="AR1382" s="89">
        <f>VLOOKUP($AC1382,LS_Coint_BD!$B$3:$AQ$1079,AR$2)</f>
        <v>0</v>
      </c>
      <c r="AS1382" s="89">
        <f>VLOOKUP($AC1382,LS_Coint_BD!$B$3:$AQ$1079,AS$2)</f>
        <v>0</v>
      </c>
      <c r="AT1382" s="89">
        <f>VLOOKUP($AC1382,LS_Coint_BD!$B$3:$AQ$1079,AT$2)</f>
        <v>0</v>
      </c>
      <c r="AU1382" s="89">
        <f>VLOOKUP($AC1382,LS_Coint_BD!$B$3:$AQ$1079,AU$2)</f>
        <v>0</v>
      </c>
      <c r="AV1382" s="89">
        <f>VLOOKUP($AC1382,LS_Coint_BD!$B$3:$AQ$1079,AV$2)</f>
        <v>0</v>
      </c>
      <c r="AW1382" s="89">
        <f>VLOOKUP($AC1382,LS_Coint_BD!$B$3:$AQ$1079,AW$2)</f>
        <v>0</v>
      </c>
      <c r="AX1382" s="89">
        <f>VLOOKUP($AC1382,LS_Coint_BD!$B$3:$AQ$1079,AX$2)</f>
        <v>0</v>
      </c>
      <c r="AY1382" s="89">
        <f>VLOOKUP($AC1382,LS_Coint_BD!$B$3:$AQ$1079,AY$2)</f>
        <v>0</v>
      </c>
      <c r="AZ1382" s="89">
        <f>VLOOKUP($AC1382,LS_Coint_BD!$B$3:$AQ$1079,AZ$2)</f>
        <v>0</v>
      </c>
      <c r="BA1382" s="89">
        <f>VLOOKUP($AC1382,LS_Coint_BD!$B$3:$AQ$1079,BA$2)</f>
        <v>0</v>
      </c>
      <c r="BB1382" s="89">
        <f>VLOOKUP($AC1382,LS_Coint_BD!$B$3:$AQ$1079,BB$2)</f>
        <v>0</v>
      </c>
      <c r="BC1382" s="89">
        <f>VLOOKUP($AC1382,LS_Coint_BD!$B$3:$AQ$1079,BC$2)</f>
        <v>0</v>
      </c>
      <c r="BD1382" s="89">
        <f t="shared" si="1005"/>
        <v>0</v>
      </c>
      <c r="BE1382" s="89">
        <f t="shared" si="1006"/>
        <v>0</v>
      </c>
      <c r="BF1382" s="89">
        <f t="shared" si="1007"/>
        <v>0</v>
      </c>
      <c r="BG1382" s="89">
        <f t="shared" si="1008"/>
        <v>0</v>
      </c>
      <c r="BH1382" s="89">
        <f t="shared" si="1009"/>
        <v>0</v>
      </c>
      <c r="BI1382" s="89">
        <f t="shared" si="1010"/>
        <v>0</v>
      </c>
      <c r="BJ1382" s="89">
        <f t="shared" si="1011"/>
        <v>0</v>
      </c>
      <c r="BK1382" s="89">
        <f t="shared" si="1012"/>
        <v>0</v>
      </c>
      <c r="BL1382" s="89">
        <f t="shared" si="1013"/>
        <v>0</v>
      </c>
      <c r="BM1382" s="89"/>
      <c r="BN1382" s="26" t="b">
        <f t="shared" si="1014"/>
        <v>0</v>
      </c>
      <c r="BO1382" s="26" t="b">
        <f t="shared" si="1015"/>
        <v>0</v>
      </c>
      <c r="BP1382" s="26" t="b">
        <f t="shared" si="1016"/>
        <v>0</v>
      </c>
      <c r="BQ1382" s="26" t="b">
        <f t="shared" si="1017"/>
        <v>0</v>
      </c>
      <c r="BR1382" s="26" t="b">
        <f t="shared" si="1018"/>
        <v>0</v>
      </c>
      <c r="BS1382" s="26" t="b">
        <f t="shared" si="1019"/>
        <v>0</v>
      </c>
      <c r="BT1382" s="26" t="b">
        <f t="shared" si="1020"/>
        <v>0</v>
      </c>
      <c r="BU1382" s="26" t="b">
        <f t="shared" si="1021"/>
        <v>0</v>
      </c>
    </row>
    <row r="1383" spans="2:73" ht="15" thickBot="1" x14ac:dyDescent="0.35">
      <c r="B1383" s="17">
        <f>VLOOKUP($AC1383,LS_Coint_BD!$B$3:$D$1079,2)</f>
        <v>0</v>
      </c>
      <c r="C1383" s="87">
        <f>VLOOKUP($AC1383,LS_Coint_BD!$B$3:$D$1079,3)</f>
        <v>0</v>
      </c>
      <c r="D1383" s="68">
        <f t="shared" si="981"/>
        <v>0</v>
      </c>
      <c r="E1383" s="65">
        <f t="shared" si="982"/>
        <v>0</v>
      </c>
      <c r="F1383" s="69">
        <f t="shared" si="983"/>
        <v>0</v>
      </c>
      <c r="G1383" s="68">
        <f t="shared" si="984"/>
        <v>0</v>
      </c>
      <c r="H1383" s="65">
        <f t="shared" si="985"/>
        <v>0</v>
      </c>
      <c r="I1383" s="69">
        <f t="shared" si="986"/>
        <v>0</v>
      </c>
      <c r="J1383" s="68">
        <f t="shared" si="987"/>
        <v>0</v>
      </c>
      <c r="K1383" s="65">
        <f t="shared" si="988"/>
        <v>0</v>
      </c>
      <c r="L1383" s="69">
        <f t="shared" si="989"/>
        <v>0</v>
      </c>
      <c r="M1383" s="68">
        <f t="shared" si="990"/>
        <v>0</v>
      </c>
      <c r="N1383" s="65">
        <f t="shared" si="991"/>
        <v>0</v>
      </c>
      <c r="O1383" s="69">
        <f t="shared" si="992"/>
        <v>0</v>
      </c>
      <c r="P1383" s="68">
        <f t="shared" si="993"/>
        <v>0</v>
      </c>
      <c r="Q1383" s="65">
        <f t="shared" si="994"/>
        <v>0</v>
      </c>
      <c r="R1383" s="69">
        <f t="shared" si="995"/>
        <v>0</v>
      </c>
      <c r="S1383" s="68">
        <f t="shared" si="996"/>
        <v>0</v>
      </c>
      <c r="T1383" s="65">
        <f t="shared" si="997"/>
        <v>0</v>
      </c>
      <c r="U1383" s="69">
        <f t="shared" si="998"/>
        <v>0</v>
      </c>
      <c r="V1383" s="68">
        <f t="shared" si="999"/>
        <v>0</v>
      </c>
      <c r="W1383" s="65">
        <f t="shared" si="1000"/>
        <v>0</v>
      </c>
      <c r="X1383" s="69">
        <f t="shared" si="1001"/>
        <v>0</v>
      </c>
      <c r="Y1383" s="68">
        <f t="shared" si="1002"/>
        <v>0</v>
      </c>
      <c r="Z1383" s="65">
        <f t="shared" si="1003"/>
        <v>0</v>
      </c>
      <c r="AA1383" s="69">
        <f t="shared" si="1004"/>
        <v>0</v>
      </c>
      <c r="AB1383" s="98">
        <f>SUMIF(BN1383:BU1383,"VERDADEIRO",BN$3:$BU1382)</f>
        <v>0</v>
      </c>
      <c r="AC1383" s="97">
        <f t="shared" si="980"/>
        <v>1380</v>
      </c>
      <c r="AD1383" s="89">
        <f>RTD("tryd.rtdserver",,"COT",B1383,"ULT")</f>
        <v>0</v>
      </c>
      <c r="AE1383" s="89">
        <f>RTD("tryd.rtdserver",,"COT",C1383,"ULT")</f>
        <v>0</v>
      </c>
      <c r="AF1383" s="89">
        <f>VLOOKUP($AC1383,LS_Coint_BD!$B$3:$AQ$1079,AF$2)*$AD1383+VLOOKUP($AC1383,LS_Coint_BD!$B$3:$AQ$1079,AF$2+1)</f>
        <v>0</v>
      </c>
      <c r="AG1383" s="89">
        <f>VLOOKUP($AC1383,LS_Coint_BD!$B$3:$AQ$1079,AG$2)*$AD1383+VLOOKUP($AC1383,LS_Coint_BD!$B$3:$AQ$1079,AG$2+1)</f>
        <v>0</v>
      </c>
      <c r="AH1383" s="89">
        <f>VLOOKUP($AC1383,LS_Coint_BD!$B$3:$AQ$1079,AH$2)*$AD1383+VLOOKUP($AC1383,LS_Coint_BD!$B$3:$AQ$1079,AH$2+1)</f>
        <v>0</v>
      </c>
      <c r="AI1383" s="89">
        <f>VLOOKUP($AC1383,LS_Coint_BD!$B$3:$AQ$1079,AI$2)*$AD1383+VLOOKUP($AC1383,LS_Coint_BD!$B$3:$AQ$1079,AI$2+1)</f>
        <v>0</v>
      </c>
      <c r="AJ1383" s="89">
        <f>VLOOKUP($AC1383,LS_Coint_BD!$B$3:$AQ$1079,AJ$2)*$AD1383+VLOOKUP($AC1383,LS_Coint_BD!$B$3:$AQ$1079,AJ$2+1)</f>
        <v>0</v>
      </c>
      <c r="AK1383" s="89">
        <f>VLOOKUP($AC1383,LS_Coint_BD!$B$3:$AQ$1079,AK$2)*$AD1383+VLOOKUP($AC1383,LS_Coint_BD!$B$3:$AQ$1079,AK$2+1)</f>
        <v>0</v>
      </c>
      <c r="AL1383" s="89">
        <f>VLOOKUP($AC1383,LS_Coint_BD!$B$3:$AQ$1079,AL$2)*$AD1383+VLOOKUP($AC1383,LS_Coint_BD!$B$3:$AQ$1079,AL$2+1)</f>
        <v>0</v>
      </c>
      <c r="AM1383" s="89">
        <f>VLOOKUP($AC1383,LS_Coint_BD!$B$3:$AQ$1079,AM$2)*$AD1383+VLOOKUP($AC1383,LS_Coint_BD!$B$3:$AQ$1079,AM$2+1)</f>
        <v>0</v>
      </c>
      <c r="AN1383" s="89">
        <f>VLOOKUP($AC1383,LS_Coint_BD!$B$3:$AQ$1079,AN$2)</f>
        <v>0</v>
      </c>
      <c r="AO1383" s="89">
        <f>VLOOKUP($AC1383,LS_Coint_BD!$B$3:$AQ$1079,AO$2)</f>
        <v>0</v>
      </c>
      <c r="AP1383" s="89">
        <f>VLOOKUP($AC1383,LS_Coint_BD!$B$3:$AQ$1079,AP$2)</f>
        <v>0</v>
      </c>
      <c r="AQ1383" s="89">
        <f>VLOOKUP($AC1383,LS_Coint_BD!$B$3:$AQ$1079,AQ$2)</f>
        <v>0</v>
      </c>
      <c r="AR1383" s="89">
        <f>VLOOKUP($AC1383,LS_Coint_BD!$B$3:$AQ$1079,AR$2)</f>
        <v>0</v>
      </c>
      <c r="AS1383" s="89">
        <f>VLOOKUP($AC1383,LS_Coint_BD!$B$3:$AQ$1079,AS$2)</f>
        <v>0</v>
      </c>
      <c r="AT1383" s="89">
        <f>VLOOKUP($AC1383,LS_Coint_BD!$B$3:$AQ$1079,AT$2)</f>
        <v>0</v>
      </c>
      <c r="AU1383" s="89">
        <f>VLOOKUP($AC1383,LS_Coint_BD!$B$3:$AQ$1079,AU$2)</f>
        <v>0</v>
      </c>
      <c r="AV1383" s="89">
        <f>VLOOKUP($AC1383,LS_Coint_BD!$B$3:$AQ$1079,AV$2)</f>
        <v>0</v>
      </c>
      <c r="AW1383" s="89">
        <f>VLOOKUP($AC1383,LS_Coint_BD!$B$3:$AQ$1079,AW$2)</f>
        <v>0</v>
      </c>
      <c r="AX1383" s="89">
        <f>VLOOKUP($AC1383,LS_Coint_BD!$B$3:$AQ$1079,AX$2)</f>
        <v>0</v>
      </c>
      <c r="AY1383" s="89">
        <f>VLOOKUP($AC1383,LS_Coint_BD!$B$3:$AQ$1079,AY$2)</f>
        <v>0</v>
      </c>
      <c r="AZ1383" s="89">
        <f>VLOOKUP($AC1383,LS_Coint_BD!$B$3:$AQ$1079,AZ$2)</f>
        <v>0</v>
      </c>
      <c r="BA1383" s="89">
        <f>VLOOKUP($AC1383,LS_Coint_BD!$B$3:$AQ$1079,BA$2)</f>
        <v>0</v>
      </c>
      <c r="BB1383" s="89">
        <f>VLOOKUP($AC1383,LS_Coint_BD!$B$3:$AQ$1079,BB$2)</f>
        <v>0</v>
      </c>
      <c r="BC1383" s="89">
        <f>VLOOKUP($AC1383,LS_Coint_BD!$B$3:$AQ$1079,BC$2)</f>
        <v>0</v>
      </c>
      <c r="BD1383" s="89">
        <f t="shared" si="1005"/>
        <v>0</v>
      </c>
      <c r="BE1383" s="89">
        <f t="shared" si="1006"/>
        <v>0</v>
      </c>
      <c r="BF1383" s="89">
        <f t="shared" si="1007"/>
        <v>0</v>
      </c>
      <c r="BG1383" s="89">
        <f t="shared" si="1008"/>
        <v>0</v>
      </c>
      <c r="BH1383" s="89">
        <f t="shared" si="1009"/>
        <v>0</v>
      </c>
      <c r="BI1383" s="89">
        <f t="shared" si="1010"/>
        <v>0</v>
      </c>
      <c r="BJ1383" s="89">
        <f t="shared" si="1011"/>
        <v>0</v>
      </c>
      <c r="BK1383" s="89">
        <f t="shared" si="1012"/>
        <v>0</v>
      </c>
      <c r="BL1383" s="89">
        <f t="shared" si="1013"/>
        <v>0</v>
      </c>
      <c r="BM1383" s="89"/>
      <c r="BN1383" s="26" t="b">
        <f t="shared" si="1014"/>
        <v>0</v>
      </c>
      <c r="BO1383" s="26" t="b">
        <f t="shared" si="1015"/>
        <v>0</v>
      </c>
      <c r="BP1383" s="26" t="b">
        <f t="shared" si="1016"/>
        <v>0</v>
      </c>
      <c r="BQ1383" s="26" t="b">
        <f t="shared" si="1017"/>
        <v>0</v>
      </c>
      <c r="BR1383" s="26" t="b">
        <f t="shared" si="1018"/>
        <v>0</v>
      </c>
      <c r="BS1383" s="26" t="b">
        <f t="shared" si="1019"/>
        <v>0</v>
      </c>
      <c r="BT1383" s="26" t="b">
        <f t="shared" si="1020"/>
        <v>0</v>
      </c>
      <c r="BU1383" s="26" t="b">
        <f t="shared" si="1021"/>
        <v>0</v>
      </c>
    </row>
    <row r="1384" spans="2:73" ht="15" thickBot="1" x14ac:dyDescent="0.35">
      <c r="B1384" s="17">
        <f>VLOOKUP($AC1384,LS_Coint_BD!$B$3:$D$1079,2)</f>
        <v>0</v>
      </c>
      <c r="C1384" s="87">
        <f>VLOOKUP($AC1384,LS_Coint_BD!$B$3:$D$1079,3)</f>
        <v>0</v>
      </c>
      <c r="D1384" s="68">
        <f t="shared" si="981"/>
        <v>0</v>
      </c>
      <c r="E1384" s="65">
        <f t="shared" si="982"/>
        <v>0</v>
      </c>
      <c r="F1384" s="69">
        <f t="shared" si="983"/>
        <v>0</v>
      </c>
      <c r="G1384" s="68">
        <f t="shared" si="984"/>
        <v>0</v>
      </c>
      <c r="H1384" s="65">
        <f t="shared" si="985"/>
        <v>0</v>
      </c>
      <c r="I1384" s="69">
        <f t="shared" si="986"/>
        <v>0</v>
      </c>
      <c r="J1384" s="68">
        <f t="shared" si="987"/>
        <v>0</v>
      </c>
      <c r="K1384" s="65">
        <f t="shared" si="988"/>
        <v>0</v>
      </c>
      <c r="L1384" s="69">
        <f t="shared" si="989"/>
        <v>0</v>
      </c>
      <c r="M1384" s="68">
        <f t="shared" si="990"/>
        <v>0</v>
      </c>
      <c r="N1384" s="65">
        <f t="shared" si="991"/>
        <v>0</v>
      </c>
      <c r="O1384" s="69">
        <f t="shared" si="992"/>
        <v>0</v>
      </c>
      <c r="P1384" s="68">
        <f t="shared" si="993"/>
        <v>0</v>
      </c>
      <c r="Q1384" s="65">
        <f t="shared" si="994"/>
        <v>0</v>
      </c>
      <c r="R1384" s="69">
        <f t="shared" si="995"/>
        <v>0</v>
      </c>
      <c r="S1384" s="68">
        <f t="shared" si="996"/>
        <v>0</v>
      </c>
      <c r="T1384" s="65">
        <f t="shared" si="997"/>
        <v>0</v>
      </c>
      <c r="U1384" s="69">
        <f t="shared" si="998"/>
        <v>0</v>
      </c>
      <c r="V1384" s="68">
        <f t="shared" si="999"/>
        <v>0</v>
      </c>
      <c r="W1384" s="65">
        <f t="shared" si="1000"/>
        <v>0</v>
      </c>
      <c r="X1384" s="69">
        <f t="shared" si="1001"/>
        <v>0</v>
      </c>
      <c r="Y1384" s="68">
        <f t="shared" si="1002"/>
        <v>0</v>
      </c>
      <c r="Z1384" s="65">
        <f t="shared" si="1003"/>
        <v>0</v>
      </c>
      <c r="AA1384" s="69">
        <f t="shared" si="1004"/>
        <v>0</v>
      </c>
      <c r="AB1384" s="98">
        <f>SUMIF(BN1384:BU1384,"VERDADEIRO",BN$3:$BU1383)</f>
        <v>0</v>
      </c>
      <c r="AC1384" s="97">
        <f t="shared" si="980"/>
        <v>1381</v>
      </c>
      <c r="AD1384" s="89">
        <f>RTD("tryd.rtdserver",,"COT",B1384,"ULT")</f>
        <v>0</v>
      </c>
      <c r="AE1384" s="89">
        <f>RTD("tryd.rtdserver",,"COT",C1384,"ULT")</f>
        <v>0</v>
      </c>
      <c r="AF1384" s="89">
        <f>VLOOKUP($AC1384,LS_Coint_BD!$B$3:$AQ$1079,AF$2)*$AD1384+VLOOKUP($AC1384,LS_Coint_BD!$B$3:$AQ$1079,AF$2+1)</f>
        <v>0</v>
      </c>
      <c r="AG1384" s="89">
        <f>VLOOKUP($AC1384,LS_Coint_BD!$B$3:$AQ$1079,AG$2)*$AD1384+VLOOKUP($AC1384,LS_Coint_BD!$B$3:$AQ$1079,AG$2+1)</f>
        <v>0</v>
      </c>
      <c r="AH1384" s="89">
        <f>VLOOKUP($AC1384,LS_Coint_BD!$B$3:$AQ$1079,AH$2)*$AD1384+VLOOKUP($AC1384,LS_Coint_BD!$B$3:$AQ$1079,AH$2+1)</f>
        <v>0</v>
      </c>
      <c r="AI1384" s="89">
        <f>VLOOKUP($AC1384,LS_Coint_BD!$B$3:$AQ$1079,AI$2)*$AD1384+VLOOKUP($AC1384,LS_Coint_BD!$B$3:$AQ$1079,AI$2+1)</f>
        <v>0</v>
      </c>
      <c r="AJ1384" s="89">
        <f>VLOOKUP($AC1384,LS_Coint_BD!$B$3:$AQ$1079,AJ$2)*$AD1384+VLOOKUP($AC1384,LS_Coint_BD!$B$3:$AQ$1079,AJ$2+1)</f>
        <v>0</v>
      </c>
      <c r="AK1384" s="89">
        <f>VLOOKUP($AC1384,LS_Coint_BD!$B$3:$AQ$1079,AK$2)*$AD1384+VLOOKUP($AC1384,LS_Coint_BD!$B$3:$AQ$1079,AK$2+1)</f>
        <v>0</v>
      </c>
      <c r="AL1384" s="89">
        <f>VLOOKUP($AC1384,LS_Coint_BD!$B$3:$AQ$1079,AL$2)*$AD1384+VLOOKUP($AC1384,LS_Coint_BD!$B$3:$AQ$1079,AL$2+1)</f>
        <v>0</v>
      </c>
      <c r="AM1384" s="89">
        <f>VLOOKUP($AC1384,LS_Coint_BD!$B$3:$AQ$1079,AM$2)*$AD1384+VLOOKUP($AC1384,LS_Coint_BD!$B$3:$AQ$1079,AM$2+1)</f>
        <v>0</v>
      </c>
      <c r="AN1384" s="89">
        <f>VLOOKUP($AC1384,LS_Coint_BD!$B$3:$AQ$1079,AN$2)</f>
        <v>0</v>
      </c>
      <c r="AO1384" s="89">
        <f>VLOOKUP($AC1384,LS_Coint_BD!$B$3:$AQ$1079,AO$2)</f>
        <v>0</v>
      </c>
      <c r="AP1384" s="89">
        <f>VLOOKUP($AC1384,LS_Coint_BD!$B$3:$AQ$1079,AP$2)</f>
        <v>0</v>
      </c>
      <c r="AQ1384" s="89">
        <f>VLOOKUP($AC1384,LS_Coint_BD!$B$3:$AQ$1079,AQ$2)</f>
        <v>0</v>
      </c>
      <c r="AR1384" s="89">
        <f>VLOOKUP($AC1384,LS_Coint_BD!$B$3:$AQ$1079,AR$2)</f>
        <v>0</v>
      </c>
      <c r="AS1384" s="89">
        <f>VLOOKUP($AC1384,LS_Coint_BD!$B$3:$AQ$1079,AS$2)</f>
        <v>0</v>
      </c>
      <c r="AT1384" s="89">
        <f>VLOOKUP($AC1384,LS_Coint_BD!$B$3:$AQ$1079,AT$2)</f>
        <v>0</v>
      </c>
      <c r="AU1384" s="89">
        <f>VLOOKUP($AC1384,LS_Coint_BD!$B$3:$AQ$1079,AU$2)</f>
        <v>0</v>
      </c>
      <c r="AV1384" s="89">
        <f>VLOOKUP($AC1384,LS_Coint_BD!$B$3:$AQ$1079,AV$2)</f>
        <v>0</v>
      </c>
      <c r="AW1384" s="89">
        <f>VLOOKUP($AC1384,LS_Coint_BD!$B$3:$AQ$1079,AW$2)</f>
        <v>0</v>
      </c>
      <c r="AX1384" s="89">
        <f>VLOOKUP($AC1384,LS_Coint_BD!$B$3:$AQ$1079,AX$2)</f>
        <v>0</v>
      </c>
      <c r="AY1384" s="89">
        <f>VLOOKUP($AC1384,LS_Coint_BD!$B$3:$AQ$1079,AY$2)</f>
        <v>0</v>
      </c>
      <c r="AZ1384" s="89">
        <f>VLOOKUP($AC1384,LS_Coint_BD!$B$3:$AQ$1079,AZ$2)</f>
        <v>0</v>
      </c>
      <c r="BA1384" s="89">
        <f>VLOOKUP($AC1384,LS_Coint_BD!$B$3:$AQ$1079,BA$2)</f>
        <v>0</v>
      </c>
      <c r="BB1384" s="89">
        <f>VLOOKUP($AC1384,LS_Coint_BD!$B$3:$AQ$1079,BB$2)</f>
        <v>0</v>
      </c>
      <c r="BC1384" s="89">
        <f>VLOOKUP($AC1384,LS_Coint_BD!$B$3:$AQ$1079,BC$2)</f>
        <v>0</v>
      </c>
      <c r="BD1384" s="89">
        <f t="shared" si="1005"/>
        <v>0</v>
      </c>
      <c r="BE1384" s="89">
        <f t="shared" si="1006"/>
        <v>0</v>
      </c>
      <c r="BF1384" s="89">
        <f t="shared" si="1007"/>
        <v>0</v>
      </c>
      <c r="BG1384" s="89">
        <f t="shared" si="1008"/>
        <v>0</v>
      </c>
      <c r="BH1384" s="89">
        <f t="shared" si="1009"/>
        <v>0</v>
      </c>
      <c r="BI1384" s="89">
        <f t="shared" si="1010"/>
        <v>0</v>
      </c>
      <c r="BJ1384" s="89">
        <f t="shared" si="1011"/>
        <v>0</v>
      </c>
      <c r="BK1384" s="89">
        <f t="shared" si="1012"/>
        <v>0</v>
      </c>
      <c r="BL1384" s="89">
        <f t="shared" si="1013"/>
        <v>0</v>
      </c>
      <c r="BM1384" s="89"/>
      <c r="BN1384" s="26" t="b">
        <f t="shared" si="1014"/>
        <v>0</v>
      </c>
      <c r="BO1384" s="26" t="b">
        <f t="shared" si="1015"/>
        <v>0</v>
      </c>
      <c r="BP1384" s="26" t="b">
        <f t="shared" si="1016"/>
        <v>0</v>
      </c>
      <c r="BQ1384" s="26" t="b">
        <f t="shared" si="1017"/>
        <v>0</v>
      </c>
      <c r="BR1384" s="26" t="b">
        <f t="shared" si="1018"/>
        <v>0</v>
      </c>
      <c r="BS1384" s="26" t="b">
        <f t="shared" si="1019"/>
        <v>0</v>
      </c>
      <c r="BT1384" s="26" t="b">
        <f t="shared" si="1020"/>
        <v>0</v>
      </c>
      <c r="BU1384" s="26" t="b">
        <f t="shared" si="1021"/>
        <v>0</v>
      </c>
    </row>
    <row r="1385" spans="2:73" ht="15" thickBot="1" x14ac:dyDescent="0.35">
      <c r="B1385" s="17">
        <f>VLOOKUP($AC1385,LS_Coint_BD!$B$3:$D$1079,2)</f>
        <v>0</v>
      </c>
      <c r="C1385" s="87">
        <f>VLOOKUP($AC1385,LS_Coint_BD!$B$3:$D$1079,3)</f>
        <v>0</v>
      </c>
      <c r="D1385" s="68">
        <f t="shared" si="981"/>
        <v>0</v>
      </c>
      <c r="E1385" s="65">
        <f t="shared" si="982"/>
        <v>0</v>
      </c>
      <c r="F1385" s="69">
        <f t="shared" si="983"/>
        <v>0</v>
      </c>
      <c r="G1385" s="68">
        <f t="shared" si="984"/>
        <v>0</v>
      </c>
      <c r="H1385" s="65">
        <f t="shared" si="985"/>
        <v>0</v>
      </c>
      <c r="I1385" s="69">
        <f t="shared" si="986"/>
        <v>0</v>
      </c>
      <c r="J1385" s="68">
        <f t="shared" si="987"/>
        <v>0</v>
      </c>
      <c r="K1385" s="65">
        <f t="shared" si="988"/>
        <v>0</v>
      </c>
      <c r="L1385" s="69">
        <f t="shared" si="989"/>
        <v>0</v>
      </c>
      <c r="M1385" s="68">
        <f t="shared" si="990"/>
        <v>0</v>
      </c>
      <c r="N1385" s="65">
        <f t="shared" si="991"/>
        <v>0</v>
      </c>
      <c r="O1385" s="69">
        <f t="shared" si="992"/>
        <v>0</v>
      </c>
      <c r="P1385" s="68">
        <f t="shared" si="993"/>
        <v>0</v>
      </c>
      <c r="Q1385" s="65">
        <f t="shared" si="994"/>
        <v>0</v>
      </c>
      <c r="R1385" s="69">
        <f t="shared" si="995"/>
        <v>0</v>
      </c>
      <c r="S1385" s="68">
        <f t="shared" si="996"/>
        <v>0</v>
      </c>
      <c r="T1385" s="65">
        <f t="shared" si="997"/>
        <v>0</v>
      </c>
      <c r="U1385" s="69">
        <f t="shared" si="998"/>
        <v>0</v>
      </c>
      <c r="V1385" s="68">
        <f t="shared" si="999"/>
        <v>0</v>
      </c>
      <c r="W1385" s="65">
        <f t="shared" si="1000"/>
        <v>0</v>
      </c>
      <c r="X1385" s="69">
        <f t="shared" si="1001"/>
        <v>0</v>
      </c>
      <c r="Y1385" s="68">
        <f t="shared" si="1002"/>
        <v>0</v>
      </c>
      <c r="Z1385" s="65">
        <f t="shared" si="1003"/>
        <v>0</v>
      </c>
      <c r="AA1385" s="69">
        <f t="shared" si="1004"/>
        <v>0</v>
      </c>
      <c r="AB1385" s="98">
        <f>SUMIF(BN1385:BU1385,"VERDADEIRO",BN$3:$BU1384)</f>
        <v>0</v>
      </c>
      <c r="AC1385" s="97">
        <f t="shared" si="980"/>
        <v>1382</v>
      </c>
      <c r="AD1385" s="89">
        <f>RTD("tryd.rtdserver",,"COT",B1385,"ULT")</f>
        <v>0</v>
      </c>
      <c r="AE1385" s="89">
        <f>RTD("tryd.rtdserver",,"COT",C1385,"ULT")</f>
        <v>0</v>
      </c>
      <c r="AF1385" s="89">
        <f>VLOOKUP($AC1385,LS_Coint_BD!$B$3:$AQ$1079,AF$2)*$AD1385+VLOOKUP($AC1385,LS_Coint_BD!$B$3:$AQ$1079,AF$2+1)</f>
        <v>0</v>
      </c>
      <c r="AG1385" s="89">
        <f>VLOOKUP($AC1385,LS_Coint_BD!$B$3:$AQ$1079,AG$2)*$AD1385+VLOOKUP($AC1385,LS_Coint_BD!$B$3:$AQ$1079,AG$2+1)</f>
        <v>0</v>
      </c>
      <c r="AH1385" s="89">
        <f>VLOOKUP($AC1385,LS_Coint_BD!$B$3:$AQ$1079,AH$2)*$AD1385+VLOOKUP($AC1385,LS_Coint_BD!$B$3:$AQ$1079,AH$2+1)</f>
        <v>0</v>
      </c>
      <c r="AI1385" s="89">
        <f>VLOOKUP($AC1385,LS_Coint_BD!$B$3:$AQ$1079,AI$2)*$AD1385+VLOOKUP($AC1385,LS_Coint_BD!$B$3:$AQ$1079,AI$2+1)</f>
        <v>0</v>
      </c>
      <c r="AJ1385" s="89">
        <f>VLOOKUP($AC1385,LS_Coint_BD!$B$3:$AQ$1079,AJ$2)*$AD1385+VLOOKUP($AC1385,LS_Coint_BD!$B$3:$AQ$1079,AJ$2+1)</f>
        <v>0</v>
      </c>
      <c r="AK1385" s="89">
        <f>VLOOKUP($AC1385,LS_Coint_BD!$B$3:$AQ$1079,AK$2)*$AD1385+VLOOKUP($AC1385,LS_Coint_BD!$B$3:$AQ$1079,AK$2+1)</f>
        <v>0</v>
      </c>
      <c r="AL1385" s="89">
        <f>VLOOKUP($AC1385,LS_Coint_BD!$B$3:$AQ$1079,AL$2)*$AD1385+VLOOKUP($AC1385,LS_Coint_BD!$B$3:$AQ$1079,AL$2+1)</f>
        <v>0</v>
      </c>
      <c r="AM1385" s="89">
        <f>VLOOKUP($AC1385,LS_Coint_BD!$B$3:$AQ$1079,AM$2)*$AD1385+VLOOKUP($AC1385,LS_Coint_BD!$B$3:$AQ$1079,AM$2+1)</f>
        <v>0</v>
      </c>
      <c r="AN1385" s="89">
        <f>VLOOKUP($AC1385,LS_Coint_BD!$B$3:$AQ$1079,AN$2)</f>
        <v>0</v>
      </c>
      <c r="AO1385" s="89">
        <f>VLOOKUP($AC1385,LS_Coint_BD!$B$3:$AQ$1079,AO$2)</f>
        <v>0</v>
      </c>
      <c r="AP1385" s="89">
        <f>VLOOKUP($AC1385,LS_Coint_BD!$B$3:$AQ$1079,AP$2)</f>
        <v>0</v>
      </c>
      <c r="AQ1385" s="89">
        <f>VLOOKUP($AC1385,LS_Coint_BD!$B$3:$AQ$1079,AQ$2)</f>
        <v>0</v>
      </c>
      <c r="AR1385" s="89">
        <f>VLOOKUP($AC1385,LS_Coint_BD!$B$3:$AQ$1079,AR$2)</f>
        <v>0</v>
      </c>
      <c r="AS1385" s="89">
        <f>VLOOKUP($AC1385,LS_Coint_BD!$B$3:$AQ$1079,AS$2)</f>
        <v>0</v>
      </c>
      <c r="AT1385" s="89">
        <f>VLOOKUP($AC1385,LS_Coint_BD!$B$3:$AQ$1079,AT$2)</f>
        <v>0</v>
      </c>
      <c r="AU1385" s="89">
        <f>VLOOKUP($AC1385,LS_Coint_BD!$B$3:$AQ$1079,AU$2)</f>
        <v>0</v>
      </c>
      <c r="AV1385" s="89">
        <f>VLOOKUP($AC1385,LS_Coint_BD!$B$3:$AQ$1079,AV$2)</f>
        <v>0</v>
      </c>
      <c r="AW1385" s="89">
        <f>VLOOKUP($AC1385,LS_Coint_BD!$B$3:$AQ$1079,AW$2)</f>
        <v>0</v>
      </c>
      <c r="AX1385" s="89">
        <f>VLOOKUP($AC1385,LS_Coint_BD!$B$3:$AQ$1079,AX$2)</f>
        <v>0</v>
      </c>
      <c r="AY1385" s="89">
        <f>VLOOKUP($AC1385,LS_Coint_BD!$B$3:$AQ$1079,AY$2)</f>
        <v>0</v>
      </c>
      <c r="AZ1385" s="89">
        <f>VLOOKUP($AC1385,LS_Coint_BD!$B$3:$AQ$1079,AZ$2)</f>
        <v>0</v>
      </c>
      <c r="BA1385" s="89">
        <f>VLOOKUP($AC1385,LS_Coint_BD!$B$3:$AQ$1079,BA$2)</f>
        <v>0</v>
      </c>
      <c r="BB1385" s="89">
        <f>VLOOKUP($AC1385,LS_Coint_BD!$B$3:$AQ$1079,BB$2)</f>
        <v>0</v>
      </c>
      <c r="BC1385" s="89">
        <f>VLOOKUP($AC1385,LS_Coint_BD!$B$3:$AQ$1079,BC$2)</f>
        <v>0</v>
      </c>
      <c r="BD1385" s="89">
        <f t="shared" si="1005"/>
        <v>0</v>
      </c>
      <c r="BE1385" s="89">
        <f t="shared" si="1006"/>
        <v>0</v>
      </c>
      <c r="BF1385" s="89">
        <f t="shared" si="1007"/>
        <v>0</v>
      </c>
      <c r="BG1385" s="89">
        <f t="shared" si="1008"/>
        <v>0</v>
      </c>
      <c r="BH1385" s="89">
        <f t="shared" si="1009"/>
        <v>0</v>
      </c>
      <c r="BI1385" s="89">
        <f t="shared" si="1010"/>
        <v>0</v>
      </c>
      <c r="BJ1385" s="89">
        <f t="shared" si="1011"/>
        <v>0</v>
      </c>
      <c r="BK1385" s="89">
        <f t="shared" si="1012"/>
        <v>0</v>
      </c>
      <c r="BL1385" s="89">
        <f t="shared" si="1013"/>
        <v>0</v>
      </c>
      <c r="BM1385" s="89"/>
      <c r="BN1385" s="26" t="b">
        <f t="shared" si="1014"/>
        <v>0</v>
      </c>
      <c r="BO1385" s="26" t="b">
        <f t="shared" si="1015"/>
        <v>0</v>
      </c>
      <c r="BP1385" s="26" t="b">
        <f t="shared" si="1016"/>
        <v>0</v>
      </c>
      <c r="BQ1385" s="26" t="b">
        <f t="shared" si="1017"/>
        <v>0</v>
      </c>
      <c r="BR1385" s="26" t="b">
        <f t="shared" si="1018"/>
        <v>0</v>
      </c>
      <c r="BS1385" s="26" t="b">
        <f t="shared" si="1019"/>
        <v>0</v>
      </c>
      <c r="BT1385" s="26" t="b">
        <f t="shared" si="1020"/>
        <v>0</v>
      </c>
      <c r="BU1385" s="26" t="b">
        <f t="shared" si="1021"/>
        <v>0</v>
      </c>
    </row>
    <row r="1386" spans="2:73" ht="15" thickBot="1" x14ac:dyDescent="0.35">
      <c r="B1386" s="17">
        <f>VLOOKUP($AC1386,LS_Coint_BD!$B$3:$D$1079,2)</f>
        <v>0</v>
      </c>
      <c r="C1386" s="87">
        <f>VLOOKUP($AC1386,LS_Coint_BD!$B$3:$D$1079,3)</f>
        <v>0</v>
      </c>
      <c r="D1386" s="68">
        <f t="shared" si="981"/>
        <v>0</v>
      </c>
      <c r="E1386" s="65">
        <f t="shared" si="982"/>
        <v>0</v>
      </c>
      <c r="F1386" s="69">
        <f t="shared" si="983"/>
        <v>0</v>
      </c>
      <c r="G1386" s="68">
        <f t="shared" si="984"/>
        <v>0</v>
      </c>
      <c r="H1386" s="65">
        <f t="shared" si="985"/>
        <v>0</v>
      </c>
      <c r="I1386" s="69">
        <f t="shared" si="986"/>
        <v>0</v>
      </c>
      <c r="J1386" s="68">
        <f t="shared" si="987"/>
        <v>0</v>
      </c>
      <c r="K1386" s="65">
        <f t="shared" si="988"/>
        <v>0</v>
      </c>
      <c r="L1386" s="69">
        <f t="shared" si="989"/>
        <v>0</v>
      </c>
      <c r="M1386" s="68">
        <f t="shared" si="990"/>
        <v>0</v>
      </c>
      <c r="N1386" s="65">
        <f t="shared" si="991"/>
        <v>0</v>
      </c>
      <c r="O1386" s="69">
        <f t="shared" si="992"/>
        <v>0</v>
      </c>
      <c r="P1386" s="68">
        <f t="shared" si="993"/>
        <v>0</v>
      </c>
      <c r="Q1386" s="65">
        <f t="shared" si="994"/>
        <v>0</v>
      </c>
      <c r="R1386" s="69">
        <f t="shared" si="995"/>
        <v>0</v>
      </c>
      <c r="S1386" s="68">
        <f t="shared" si="996"/>
        <v>0</v>
      </c>
      <c r="T1386" s="65">
        <f t="shared" si="997"/>
        <v>0</v>
      </c>
      <c r="U1386" s="69">
        <f t="shared" si="998"/>
        <v>0</v>
      </c>
      <c r="V1386" s="68">
        <f t="shared" si="999"/>
        <v>0</v>
      </c>
      <c r="W1386" s="65">
        <f t="shared" si="1000"/>
        <v>0</v>
      </c>
      <c r="X1386" s="69">
        <f t="shared" si="1001"/>
        <v>0</v>
      </c>
      <c r="Y1386" s="68">
        <f t="shared" si="1002"/>
        <v>0</v>
      </c>
      <c r="Z1386" s="65">
        <f t="shared" si="1003"/>
        <v>0</v>
      </c>
      <c r="AA1386" s="69">
        <f t="shared" si="1004"/>
        <v>0</v>
      </c>
      <c r="AB1386" s="98">
        <f>SUMIF(BN1386:BU1386,"VERDADEIRO",BN$3:$BU1385)</f>
        <v>0</v>
      </c>
      <c r="AC1386" s="97">
        <f t="shared" si="980"/>
        <v>1383</v>
      </c>
      <c r="AD1386" s="89">
        <f>RTD("tryd.rtdserver",,"COT",B1386,"ULT")</f>
        <v>0</v>
      </c>
      <c r="AE1386" s="89">
        <f>RTD("tryd.rtdserver",,"COT",C1386,"ULT")</f>
        <v>0</v>
      </c>
      <c r="AF1386" s="89">
        <f>VLOOKUP($AC1386,LS_Coint_BD!$B$3:$AQ$1079,AF$2)*$AD1386+VLOOKUP($AC1386,LS_Coint_BD!$B$3:$AQ$1079,AF$2+1)</f>
        <v>0</v>
      </c>
      <c r="AG1386" s="89">
        <f>VLOOKUP($AC1386,LS_Coint_BD!$B$3:$AQ$1079,AG$2)*$AD1386+VLOOKUP($AC1386,LS_Coint_BD!$B$3:$AQ$1079,AG$2+1)</f>
        <v>0</v>
      </c>
      <c r="AH1386" s="89">
        <f>VLOOKUP($AC1386,LS_Coint_BD!$B$3:$AQ$1079,AH$2)*$AD1386+VLOOKUP($AC1386,LS_Coint_BD!$B$3:$AQ$1079,AH$2+1)</f>
        <v>0</v>
      </c>
      <c r="AI1386" s="89">
        <f>VLOOKUP($AC1386,LS_Coint_BD!$B$3:$AQ$1079,AI$2)*$AD1386+VLOOKUP($AC1386,LS_Coint_BD!$B$3:$AQ$1079,AI$2+1)</f>
        <v>0</v>
      </c>
      <c r="AJ1386" s="89">
        <f>VLOOKUP($AC1386,LS_Coint_BD!$B$3:$AQ$1079,AJ$2)*$AD1386+VLOOKUP($AC1386,LS_Coint_BD!$B$3:$AQ$1079,AJ$2+1)</f>
        <v>0</v>
      </c>
      <c r="AK1386" s="89">
        <f>VLOOKUP($AC1386,LS_Coint_BD!$B$3:$AQ$1079,AK$2)*$AD1386+VLOOKUP($AC1386,LS_Coint_BD!$B$3:$AQ$1079,AK$2+1)</f>
        <v>0</v>
      </c>
      <c r="AL1386" s="89">
        <f>VLOOKUP($AC1386,LS_Coint_BD!$B$3:$AQ$1079,AL$2)*$AD1386+VLOOKUP($AC1386,LS_Coint_BD!$B$3:$AQ$1079,AL$2+1)</f>
        <v>0</v>
      </c>
      <c r="AM1386" s="89">
        <f>VLOOKUP($AC1386,LS_Coint_BD!$B$3:$AQ$1079,AM$2)*$AD1386+VLOOKUP($AC1386,LS_Coint_BD!$B$3:$AQ$1079,AM$2+1)</f>
        <v>0</v>
      </c>
      <c r="AN1386" s="89">
        <f>VLOOKUP($AC1386,LS_Coint_BD!$B$3:$AQ$1079,AN$2)</f>
        <v>0</v>
      </c>
      <c r="AO1386" s="89">
        <f>VLOOKUP($AC1386,LS_Coint_BD!$B$3:$AQ$1079,AO$2)</f>
        <v>0</v>
      </c>
      <c r="AP1386" s="89">
        <f>VLOOKUP($AC1386,LS_Coint_BD!$B$3:$AQ$1079,AP$2)</f>
        <v>0</v>
      </c>
      <c r="AQ1386" s="89">
        <f>VLOOKUP($AC1386,LS_Coint_BD!$B$3:$AQ$1079,AQ$2)</f>
        <v>0</v>
      </c>
      <c r="AR1386" s="89">
        <f>VLOOKUP($AC1386,LS_Coint_BD!$B$3:$AQ$1079,AR$2)</f>
        <v>0</v>
      </c>
      <c r="AS1386" s="89">
        <f>VLOOKUP($AC1386,LS_Coint_BD!$B$3:$AQ$1079,AS$2)</f>
        <v>0</v>
      </c>
      <c r="AT1386" s="89">
        <f>VLOOKUP($AC1386,LS_Coint_BD!$B$3:$AQ$1079,AT$2)</f>
        <v>0</v>
      </c>
      <c r="AU1386" s="89">
        <f>VLOOKUP($AC1386,LS_Coint_BD!$B$3:$AQ$1079,AU$2)</f>
        <v>0</v>
      </c>
      <c r="AV1386" s="89">
        <f>VLOOKUP($AC1386,LS_Coint_BD!$B$3:$AQ$1079,AV$2)</f>
        <v>0</v>
      </c>
      <c r="AW1386" s="89">
        <f>VLOOKUP($AC1386,LS_Coint_BD!$B$3:$AQ$1079,AW$2)</f>
        <v>0</v>
      </c>
      <c r="AX1386" s="89">
        <f>VLOOKUP($AC1386,LS_Coint_BD!$B$3:$AQ$1079,AX$2)</f>
        <v>0</v>
      </c>
      <c r="AY1386" s="89">
        <f>VLOOKUP($AC1386,LS_Coint_BD!$B$3:$AQ$1079,AY$2)</f>
        <v>0</v>
      </c>
      <c r="AZ1386" s="89">
        <f>VLOOKUP($AC1386,LS_Coint_BD!$B$3:$AQ$1079,AZ$2)</f>
        <v>0</v>
      </c>
      <c r="BA1386" s="89">
        <f>VLOOKUP($AC1386,LS_Coint_BD!$B$3:$AQ$1079,BA$2)</f>
        <v>0</v>
      </c>
      <c r="BB1386" s="89">
        <f>VLOOKUP($AC1386,LS_Coint_BD!$B$3:$AQ$1079,BB$2)</f>
        <v>0</v>
      </c>
      <c r="BC1386" s="89">
        <f>VLOOKUP($AC1386,LS_Coint_BD!$B$3:$AQ$1079,BC$2)</f>
        <v>0</v>
      </c>
      <c r="BD1386" s="89">
        <f t="shared" si="1005"/>
        <v>0</v>
      </c>
      <c r="BE1386" s="89">
        <f t="shared" si="1006"/>
        <v>0</v>
      </c>
      <c r="BF1386" s="89">
        <f t="shared" si="1007"/>
        <v>0</v>
      </c>
      <c r="BG1386" s="89">
        <f t="shared" si="1008"/>
        <v>0</v>
      </c>
      <c r="BH1386" s="89">
        <f t="shared" si="1009"/>
        <v>0</v>
      </c>
      <c r="BI1386" s="89">
        <f t="shared" si="1010"/>
        <v>0</v>
      </c>
      <c r="BJ1386" s="89">
        <f t="shared" si="1011"/>
        <v>0</v>
      </c>
      <c r="BK1386" s="89">
        <f t="shared" si="1012"/>
        <v>0</v>
      </c>
      <c r="BL1386" s="89">
        <f t="shared" si="1013"/>
        <v>0</v>
      </c>
      <c r="BM1386" s="89"/>
      <c r="BN1386" s="26" t="b">
        <f t="shared" si="1014"/>
        <v>0</v>
      </c>
      <c r="BO1386" s="26" t="b">
        <f t="shared" si="1015"/>
        <v>0</v>
      </c>
      <c r="BP1386" s="26" t="b">
        <f t="shared" si="1016"/>
        <v>0</v>
      </c>
      <c r="BQ1386" s="26" t="b">
        <f t="shared" si="1017"/>
        <v>0</v>
      </c>
      <c r="BR1386" s="26" t="b">
        <f t="shared" si="1018"/>
        <v>0</v>
      </c>
      <c r="BS1386" s="26" t="b">
        <f t="shared" si="1019"/>
        <v>0</v>
      </c>
      <c r="BT1386" s="26" t="b">
        <f t="shared" si="1020"/>
        <v>0</v>
      </c>
      <c r="BU1386" s="26" t="b">
        <f t="shared" si="1021"/>
        <v>0</v>
      </c>
    </row>
    <row r="1387" spans="2:73" ht="15" thickBot="1" x14ac:dyDescent="0.35">
      <c r="B1387" s="17">
        <f>VLOOKUP($AC1387,LS_Coint_BD!$B$3:$D$1079,2)</f>
        <v>0</v>
      </c>
      <c r="C1387" s="87">
        <f>VLOOKUP($AC1387,LS_Coint_BD!$B$3:$D$1079,3)</f>
        <v>0</v>
      </c>
      <c r="D1387" s="68">
        <f t="shared" si="981"/>
        <v>0</v>
      </c>
      <c r="E1387" s="65">
        <f t="shared" si="982"/>
        <v>0</v>
      </c>
      <c r="F1387" s="69">
        <f t="shared" si="983"/>
        <v>0</v>
      </c>
      <c r="G1387" s="68">
        <f t="shared" si="984"/>
        <v>0</v>
      </c>
      <c r="H1387" s="65">
        <f t="shared" si="985"/>
        <v>0</v>
      </c>
      <c r="I1387" s="69">
        <f t="shared" si="986"/>
        <v>0</v>
      </c>
      <c r="J1387" s="68">
        <f t="shared" si="987"/>
        <v>0</v>
      </c>
      <c r="K1387" s="65">
        <f t="shared" si="988"/>
        <v>0</v>
      </c>
      <c r="L1387" s="69">
        <f t="shared" si="989"/>
        <v>0</v>
      </c>
      <c r="M1387" s="68">
        <f t="shared" si="990"/>
        <v>0</v>
      </c>
      <c r="N1387" s="65">
        <f t="shared" si="991"/>
        <v>0</v>
      </c>
      <c r="O1387" s="69">
        <f t="shared" si="992"/>
        <v>0</v>
      </c>
      <c r="P1387" s="68">
        <f t="shared" si="993"/>
        <v>0</v>
      </c>
      <c r="Q1387" s="65">
        <f t="shared" si="994"/>
        <v>0</v>
      </c>
      <c r="R1387" s="69">
        <f t="shared" si="995"/>
        <v>0</v>
      </c>
      <c r="S1387" s="68">
        <f t="shared" si="996"/>
        <v>0</v>
      </c>
      <c r="T1387" s="65">
        <f t="shared" si="997"/>
        <v>0</v>
      </c>
      <c r="U1387" s="69">
        <f t="shared" si="998"/>
        <v>0</v>
      </c>
      <c r="V1387" s="68">
        <f t="shared" si="999"/>
        <v>0</v>
      </c>
      <c r="W1387" s="65">
        <f t="shared" si="1000"/>
        <v>0</v>
      </c>
      <c r="X1387" s="69">
        <f t="shared" si="1001"/>
        <v>0</v>
      </c>
      <c r="Y1387" s="68">
        <f t="shared" si="1002"/>
        <v>0</v>
      </c>
      <c r="Z1387" s="65">
        <f t="shared" si="1003"/>
        <v>0</v>
      </c>
      <c r="AA1387" s="69">
        <f t="shared" si="1004"/>
        <v>0</v>
      </c>
      <c r="AB1387" s="98">
        <f>SUMIF(BN1387:BU1387,"VERDADEIRO",BN$3:$BU1386)</f>
        <v>0</v>
      </c>
      <c r="AC1387" s="97">
        <f t="shared" si="980"/>
        <v>1384</v>
      </c>
      <c r="AD1387" s="89">
        <f>RTD("tryd.rtdserver",,"COT",B1387,"ULT")</f>
        <v>0</v>
      </c>
      <c r="AE1387" s="89">
        <f>RTD("tryd.rtdserver",,"COT",C1387,"ULT")</f>
        <v>0</v>
      </c>
      <c r="AF1387" s="89">
        <f>VLOOKUP($AC1387,LS_Coint_BD!$B$3:$AQ$1079,AF$2)*$AD1387+VLOOKUP($AC1387,LS_Coint_BD!$B$3:$AQ$1079,AF$2+1)</f>
        <v>0</v>
      </c>
      <c r="AG1387" s="89">
        <f>VLOOKUP($AC1387,LS_Coint_BD!$B$3:$AQ$1079,AG$2)*$AD1387+VLOOKUP($AC1387,LS_Coint_BD!$B$3:$AQ$1079,AG$2+1)</f>
        <v>0</v>
      </c>
      <c r="AH1387" s="89">
        <f>VLOOKUP($AC1387,LS_Coint_BD!$B$3:$AQ$1079,AH$2)*$AD1387+VLOOKUP($AC1387,LS_Coint_BD!$B$3:$AQ$1079,AH$2+1)</f>
        <v>0</v>
      </c>
      <c r="AI1387" s="89">
        <f>VLOOKUP($AC1387,LS_Coint_BD!$B$3:$AQ$1079,AI$2)*$AD1387+VLOOKUP($AC1387,LS_Coint_BD!$B$3:$AQ$1079,AI$2+1)</f>
        <v>0</v>
      </c>
      <c r="AJ1387" s="89">
        <f>VLOOKUP($AC1387,LS_Coint_BD!$B$3:$AQ$1079,AJ$2)*$AD1387+VLOOKUP($AC1387,LS_Coint_BD!$B$3:$AQ$1079,AJ$2+1)</f>
        <v>0</v>
      </c>
      <c r="AK1387" s="89">
        <f>VLOOKUP($AC1387,LS_Coint_BD!$B$3:$AQ$1079,AK$2)*$AD1387+VLOOKUP($AC1387,LS_Coint_BD!$B$3:$AQ$1079,AK$2+1)</f>
        <v>0</v>
      </c>
      <c r="AL1387" s="89">
        <f>VLOOKUP($AC1387,LS_Coint_BD!$B$3:$AQ$1079,AL$2)*$AD1387+VLOOKUP($AC1387,LS_Coint_BD!$B$3:$AQ$1079,AL$2+1)</f>
        <v>0</v>
      </c>
      <c r="AM1387" s="89">
        <f>VLOOKUP($AC1387,LS_Coint_BD!$B$3:$AQ$1079,AM$2)*$AD1387+VLOOKUP($AC1387,LS_Coint_BD!$B$3:$AQ$1079,AM$2+1)</f>
        <v>0</v>
      </c>
      <c r="AN1387" s="89">
        <f>VLOOKUP($AC1387,LS_Coint_BD!$B$3:$AQ$1079,AN$2)</f>
        <v>0</v>
      </c>
      <c r="AO1387" s="89">
        <f>VLOOKUP($AC1387,LS_Coint_BD!$B$3:$AQ$1079,AO$2)</f>
        <v>0</v>
      </c>
      <c r="AP1387" s="89">
        <f>VLOOKUP($AC1387,LS_Coint_BD!$B$3:$AQ$1079,AP$2)</f>
        <v>0</v>
      </c>
      <c r="AQ1387" s="89">
        <f>VLOOKUP($AC1387,LS_Coint_BD!$B$3:$AQ$1079,AQ$2)</f>
        <v>0</v>
      </c>
      <c r="AR1387" s="89">
        <f>VLOOKUP($AC1387,LS_Coint_BD!$B$3:$AQ$1079,AR$2)</f>
        <v>0</v>
      </c>
      <c r="AS1387" s="89">
        <f>VLOOKUP($AC1387,LS_Coint_BD!$B$3:$AQ$1079,AS$2)</f>
        <v>0</v>
      </c>
      <c r="AT1387" s="89">
        <f>VLOOKUP($AC1387,LS_Coint_BD!$B$3:$AQ$1079,AT$2)</f>
        <v>0</v>
      </c>
      <c r="AU1387" s="89">
        <f>VLOOKUP($AC1387,LS_Coint_BD!$B$3:$AQ$1079,AU$2)</f>
        <v>0</v>
      </c>
      <c r="AV1387" s="89">
        <f>VLOOKUP($AC1387,LS_Coint_BD!$B$3:$AQ$1079,AV$2)</f>
        <v>0</v>
      </c>
      <c r="AW1387" s="89">
        <f>VLOOKUP($AC1387,LS_Coint_BD!$B$3:$AQ$1079,AW$2)</f>
        <v>0</v>
      </c>
      <c r="AX1387" s="89">
        <f>VLOOKUP($AC1387,LS_Coint_BD!$B$3:$AQ$1079,AX$2)</f>
        <v>0</v>
      </c>
      <c r="AY1387" s="89">
        <f>VLOOKUP($AC1387,LS_Coint_BD!$B$3:$AQ$1079,AY$2)</f>
        <v>0</v>
      </c>
      <c r="AZ1387" s="89">
        <f>VLOOKUP($AC1387,LS_Coint_BD!$B$3:$AQ$1079,AZ$2)</f>
        <v>0</v>
      </c>
      <c r="BA1387" s="89">
        <f>VLOOKUP($AC1387,LS_Coint_BD!$B$3:$AQ$1079,BA$2)</f>
        <v>0</v>
      </c>
      <c r="BB1387" s="89">
        <f>VLOOKUP($AC1387,LS_Coint_BD!$B$3:$AQ$1079,BB$2)</f>
        <v>0</v>
      </c>
      <c r="BC1387" s="89">
        <f>VLOOKUP($AC1387,LS_Coint_BD!$B$3:$AQ$1079,BC$2)</f>
        <v>0</v>
      </c>
      <c r="BD1387" s="89">
        <f t="shared" si="1005"/>
        <v>0</v>
      </c>
      <c r="BE1387" s="89">
        <f t="shared" si="1006"/>
        <v>0</v>
      </c>
      <c r="BF1387" s="89">
        <f t="shared" si="1007"/>
        <v>0</v>
      </c>
      <c r="BG1387" s="89">
        <f t="shared" si="1008"/>
        <v>0</v>
      </c>
      <c r="BH1387" s="89">
        <f t="shared" si="1009"/>
        <v>0</v>
      </c>
      <c r="BI1387" s="89">
        <f t="shared" si="1010"/>
        <v>0</v>
      </c>
      <c r="BJ1387" s="89">
        <f t="shared" si="1011"/>
        <v>0</v>
      </c>
      <c r="BK1387" s="89">
        <f t="shared" si="1012"/>
        <v>0</v>
      </c>
      <c r="BL1387" s="89">
        <f t="shared" si="1013"/>
        <v>0</v>
      </c>
      <c r="BM1387" s="89"/>
      <c r="BN1387" s="26" t="b">
        <f t="shared" si="1014"/>
        <v>0</v>
      </c>
      <c r="BO1387" s="26" t="b">
        <f t="shared" si="1015"/>
        <v>0</v>
      </c>
      <c r="BP1387" s="26" t="b">
        <f t="shared" si="1016"/>
        <v>0</v>
      </c>
      <c r="BQ1387" s="26" t="b">
        <f t="shared" si="1017"/>
        <v>0</v>
      </c>
      <c r="BR1387" s="26" t="b">
        <f t="shared" si="1018"/>
        <v>0</v>
      </c>
      <c r="BS1387" s="26" t="b">
        <f t="shared" si="1019"/>
        <v>0</v>
      </c>
      <c r="BT1387" s="26" t="b">
        <f t="shared" si="1020"/>
        <v>0</v>
      </c>
      <c r="BU1387" s="26" t="b">
        <f t="shared" si="1021"/>
        <v>0</v>
      </c>
    </row>
    <row r="1388" spans="2:73" ht="15" thickBot="1" x14ac:dyDescent="0.35">
      <c r="B1388" s="17">
        <f>VLOOKUP($AC1388,LS_Coint_BD!$B$3:$D$1079,2)</f>
        <v>0</v>
      </c>
      <c r="C1388" s="87">
        <f>VLOOKUP($AC1388,LS_Coint_BD!$B$3:$D$1079,3)</f>
        <v>0</v>
      </c>
      <c r="D1388" s="68">
        <f t="shared" si="981"/>
        <v>0</v>
      </c>
      <c r="E1388" s="65">
        <f t="shared" si="982"/>
        <v>0</v>
      </c>
      <c r="F1388" s="69">
        <f t="shared" si="983"/>
        <v>0</v>
      </c>
      <c r="G1388" s="68">
        <f t="shared" si="984"/>
        <v>0</v>
      </c>
      <c r="H1388" s="65">
        <f t="shared" si="985"/>
        <v>0</v>
      </c>
      <c r="I1388" s="69">
        <f t="shared" si="986"/>
        <v>0</v>
      </c>
      <c r="J1388" s="68">
        <f t="shared" si="987"/>
        <v>0</v>
      </c>
      <c r="K1388" s="65">
        <f t="shared" si="988"/>
        <v>0</v>
      </c>
      <c r="L1388" s="69">
        <f t="shared" si="989"/>
        <v>0</v>
      </c>
      <c r="M1388" s="68">
        <f t="shared" si="990"/>
        <v>0</v>
      </c>
      <c r="N1388" s="65">
        <f t="shared" si="991"/>
        <v>0</v>
      </c>
      <c r="O1388" s="69">
        <f t="shared" si="992"/>
        <v>0</v>
      </c>
      <c r="P1388" s="68">
        <f t="shared" si="993"/>
        <v>0</v>
      </c>
      <c r="Q1388" s="65">
        <f t="shared" si="994"/>
        <v>0</v>
      </c>
      <c r="R1388" s="69">
        <f t="shared" si="995"/>
        <v>0</v>
      </c>
      <c r="S1388" s="68">
        <f t="shared" si="996"/>
        <v>0</v>
      </c>
      <c r="T1388" s="65">
        <f t="shared" si="997"/>
        <v>0</v>
      </c>
      <c r="U1388" s="69">
        <f t="shared" si="998"/>
        <v>0</v>
      </c>
      <c r="V1388" s="68">
        <f t="shared" si="999"/>
        <v>0</v>
      </c>
      <c r="W1388" s="65">
        <f t="shared" si="1000"/>
        <v>0</v>
      </c>
      <c r="X1388" s="69">
        <f t="shared" si="1001"/>
        <v>0</v>
      </c>
      <c r="Y1388" s="68">
        <f t="shared" si="1002"/>
        <v>0</v>
      </c>
      <c r="Z1388" s="65">
        <f t="shared" si="1003"/>
        <v>0</v>
      </c>
      <c r="AA1388" s="69">
        <f t="shared" si="1004"/>
        <v>0</v>
      </c>
      <c r="AB1388" s="98">
        <f>SUMIF(BN1388:BU1388,"VERDADEIRO",BN$3:$BU1387)</f>
        <v>0</v>
      </c>
      <c r="AC1388" s="97">
        <f t="shared" si="980"/>
        <v>1385</v>
      </c>
      <c r="AD1388" s="89">
        <f>RTD("tryd.rtdserver",,"COT",B1388,"ULT")</f>
        <v>0</v>
      </c>
      <c r="AE1388" s="89">
        <f>RTD("tryd.rtdserver",,"COT",C1388,"ULT")</f>
        <v>0</v>
      </c>
      <c r="AF1388" s="89">
        <f>VLOOKUP($AC1388,LS_Coint_BD!$B$3:$AQ$1079,AF$2)*$AD1388+VLOOKUP($AC1388,LS_Coint_BD!$B$3:$AQ$1079,AF$2+1)</f>
        <v>0</v>
      </c>
      <c r="AG1388" s="89">
        <f>VLOOKUP($AC1388,LS_Coint_BD!$B$3:$AQ$1079,AG$2)*$AD1388+VLOOKUP($AC1388,LS_Coint_BD!$B$3:$AQ$1079,AG$2+1)</f>
        <v>0</v>
      </c>
      <c r="AH1388" s="89">
        <f>VLOOKUP($AC1388,LS_Coint_BD!$B$3:$AQ$1079,AH$2)*$AD1388+VLOOKUP($AC1388,LS_Coint_BD!$B$3:$AQ$1079,AH$2+1)</f>
        <v>0</v>
      </c>
      <c r="AI1388" s="89">
        <f>VLOOKUP($AC1388,LS_Coint_BD!$B$3:$AQ$1079,AI$2)*$AD1388+VLOOKUP($AC1388,LS_Coint_BD!$B$3:$AQ$1079,AI$2+1)</f>
        <v>0</v>
      </c>
      <c r="AJ1388" s="89">
        <f>VLOOKUP($AC1388,LS_Coint_BD!$B$3:$AQ$1079,AJ$2)*$AD1388+VLOOKUP($AC1388,LS_Coint_BD!$B$3:$AQ$1079,AJ$2+1)</f>
        <v>0</v>
      </c>
      <c r="AK1388" s="89">
        <f>VLOOKUP($AC1388,LS_Coint_BD!$B$3:$AQ$1079,AK$2)*$AD1388+VLOOKUP($AC1388,LS_Coint_BD!$B$3:$AQ$1079,AK$2+1)</f>
        <v>0</v>
      </c>
      <c r="AL1388" s="89">
        <f>VLOOKUP($AC1388,LS_Coint_BD!$B$3:$AQ$1079,AL$2)*$AD1388+VLOOKUP($AC1388,LS_Coint_BD!$B$3:$AQ$1079,AL$2+1)</f>
        <v>0</v>
      </c>
      <c r="AM1388" s="89">
        <f>VLOOKUP($AC1388,LS_Coint_BD!$B$3:$AQ$1079,AM$2)*$AD1388+VLOOKUP($AC1388,LS_Coint_BD!$B$3:$AQ$1079,AM$2+1)</f>
        <v>0</v>
      </c>
      <c r="AN1388" s="89">
        <f>VLOOKUP($AC1388,LS_Coint_BD!$B$3:$AQ$1079,AN$2)</f>
        <v>0</v>
      </c>
      <c r="AO1388" s="89">
        <f>VLOOKUP($AC1388,LS_Coint_BD!$B$3:$AQ$1079,AO$2)</f>
        <v>0</v>
      </c>
      <c r="AP1388" s="89">
        <f>VLOOKUP($AC1388,LS_Coint_BD!$B$3:$AQ$1079,AP$2)</f>
        <v>0</v>
      </c>
      <c r="AQ1388" s="89">
        <f>VLOOKUP($AC1388,LS_Coint_BD!$B$3:$AQ$1079,AQ$2)</f>
        <v>0</v>
      </c>
      <c r="AR1388" s="89">
        <f>VLOOKUP($AC1388,LS_Coint_BD!$B$3:$AQ$1079,AR$2)</f>
        <v>0</v>
      </c>
      <c r="AS1388" s="89">
        <f>VLOOKUP($AC1388,LS_Coint_BD!$B$3:$AQ$1079,AS$2)</f>
        <v>0</v>
      </c>
      <c r="AT1388" s="89">
        <f>VLOOKUP($AC1388,LS_Coint_BD!$B$3:$AQ$1079,AT$2)</f>
        <v>0</v>
      </c>
      <c r="AU1388" s="89">
        <f>VLOOKUP($AC1388,LS_Coint_BD!$B$3:$AQ$1079,AU$2)</f>
        <v>0</v>
      </c>
      <c r="AV1388" s="89">
        <f>VLOOKUP($AC1388,LS_Coint_BD!$B$3:$AQ$1079,AV$2)</f>
        <v>0</v>
      </c>
      <c r="AW1388" s="89">
        <f>VLOOKUP($AC1388,LS_Coint_BD!$B$3:$AQ$1079,AW$2)</f>
        <v>0</v>
      </c>
      <c r="AX1388" s="89">
        <f>VLOOKUP($AC1388,LS_Coint_BD!$B$3:$AQ$1079,AX$2)</f>
        <v>0</v>
      </c>
      <c r="AY1388" s="89">
        <f>VLOOKUP($AC1388,LS_Coint_BD!$B$3:$AQ$1079,AY$2)</f>
        <v>0</v>
      </c>
      <c r="AZ1388" s="89">
        <f>VLOOKUP($AC1388,LS_Coint_BD!$B$3:$AQ$1079,AZ$2)</f>
        <v>0</v>
      </c>
      <c r="BA1388" s="89">
        <f>VLOOKUP($AC1388,LS_Coint_BD!$B$3:$AQ$1079,BA$2)</f>
        <v>0</v>
      </c>
      <c r="BB1388" s="89">
        <f>VLOOKUP($AC1388,LS_Coint_BD!$B$3:$AQ$1079,BB$2)</f>
        <v>0</v>
      </c>
      <c r="BC1388" s="89">
        <f>VLOOKUP($AC1388,LS_Coint_BD!$B$3:$AQ$1079,BC$2)</f>
        <v>0</v>
      </c>
      <c r="BD1388" s="89">
        <f t="shared" si="1005"/>
        <v>0</v>
      </c>
      <c r="BE1388" s="89">
        <f t="shared" si="1006"/>
        <v>0</v>
      </c>
      <c r="BF1388" s="89">
        <f t="shared" si="1007"/>
        <v>0</v>
      </c>
      <c r="BG1388" s="89">
        <f t="shared" si="1008"/>
        <v>0</v>
      </c>
      <c r="BH1388" s="89">
        <f t="shared" si="1009"/>
        <v>0</v>
      </c>
      <c r="BI1388" s="89">
        <f t="shared" si="1010"/>
        <v>0</v>
      </c>
      <c r="BJ1388" s="89">
        <f t="shared" si="1011"/>
        <v>0</v>
      </c>
      <c r="BK1388" s="89">
        <f t="shared" si="1012"/>
        <v>0</v>
      </c>
      <c r="BL1388" s="89">
        <f t="shared" si="1013"/>
        <v>0</v>
      </c>
      <c r="BM1388" s="89"/>
      <c r="BN1388" s="26" t="b">
        <f t="shared" si="1014"/>
        <v>0</v>
      </c>
      <c r="BO1388" s="26" t="b">
        <f t="shared" si="1015"/>
        <v>0</v>
      </c>
      <c r="BP1388" s="26" t="b">
        <f t="shared" si="1016"/>
        <v>0</v>
      </c>
      <c r="BQ1388" s="26" t="b">
        <f t="shared" si="1017"/>
        <v>0</v>
      </c>
      <c r="BR1388" s="26" t="b">
        <f t="shared" si="1018"/>
        <v>0</v>
      </c>
      <c r="BS1388" s="26" t="b">
        <f t="shared" si="1019"/>
        <v>0</v>
      </c>
      <c r="BT1388" s="26" t="b">
        <f t="shared" si="1020"/>
        <v>0</v>
      </c>
      <c r="BU1388" s="26" t="b">
        <f t="shared" si="1021"/>
        <v>0</v>
      </c>
    </row>
    <row r="1389" spans="2:73" ht="15" thickBot="1" x14ac:dyDescent="0.35">
      <c r="B1389" s="17">
        <f>VLOOKUP($AC1389,LS_Coint_BD!$B$3:$D$1079,2)</f>
        <v>0</v>
      </c>
      <c r="C1389" s="87">
        <f>VLOOKUP($AC1389,LS_Coint_BD!$B$3:$D$1079,3)</f>
        <v>0</v>
      </c>
      <c r="D1389" s="68">
        <f t="shared" si="981"/>
        <v>0</v>
      </c>
      <c r="E1389" s="65">
        <f t="shared" si="982"/>
        <v>0</v>
      </c>
      <c r="F1389" s="69">
        <f t="shared" si="983"/>
        <v>0</v>
      </c>
      <c r="G1389" s="68">
        <f t="shared" si="984"/>
        <v>0</v>
      </c>
      <c r="H1389" s="65">
        <f t="shared" si="985"/>
        <v>0</v>
      </c>
      <c r="I1389" s="69">
        <f t="shared" si="986"/>
        <v>0</v>
      </c>
      <c r="J1389" s="68">
        <f t="shared" si="987"/>
        <v>0</v>
      </c>
      <c r="K1389" s="65">
        <f t="shared" si="988"/>
        <v>0</v>
      </c>
      <c r="L1389" s="69">
        <f t="shared" si="989"/>
        <v>0</v>
      </c>
      <c r="M1389" s="68">
        <f t="shared" si="990"/>
        <v>0</v>
      </c>
      <c r="N1389" s="65">
        <f t="shared" si="991"/>
        <v>0</v>
      </c>
      <c r="O1389" s="69">
        <f t="shared" si="992"/>
        <v>0</v>
      </c>
      <c r="P1389" s="68">
        <f t="shared" si="993"/>
        <v>0</v>
      </c>
      <c r="Q1389" s="65">
        <f t="shared" si="994"/>
        <v>0</v>
      </c>
      <c r="R1389" s="69">
        <f t="shared" si="995"/>
        <v>0</v>
      </c>
      <c r="S1389" s="68">
        <f t="shared" si="996"/>
        <v>0</v>
      </c>
      <c r="T1389" s="65">
        <f t="shared" si="997"/>
        <v>0</v>
      </c>
      <c r="U1389" s="69">
        <f t="shared" si="998"/>
        <v>0</v>
      </c>
      <c r="V1389" s="68">
        <f t="shared" si="999"/>
        <v>0</v>
      </c>
      <c r="W1389" s="65">
        <f t="shared" si="1000"/>
        <v>0</v>
      </c>
      <c r="X1389" s="69">
        <f t="shared" si="1001"/>
        <v>0</v>
      </c>
      <c r="Y1389" s="68">
        <f t="shared" si="1002"/>
        <v>0</v>
      </c>
      <c r="Z1389" s="65">
        <f t="shared" si="1003"/>
        <v>0</v>
      </c>
      <c r="AA1389" s="69">
        <f t="shared" si="1004"/>
        <v>0</v>
      </c>
      <c r="AB1389" s="98">
        <f>SUMIF(BN1389:BU1389,"VERDADEIRO",BN$3:$BU1388)</f>
        <v>0</v>
      </c>
      <c r="AC1389" s="97">
        <f t="shared" si="980"/>
        <v>1386</v>
      </c>
      <c r="AD1389" s="89">
        <f>RTD("tryd.rtdserver",,"COT",B1389,"ULT")</f>
        <v>0</v>
      </c>
      <c r="AE1389" s="89">
        <f>RTD("tryd.rtdserver",,"COT",C1389,"ULT")</f>
        <v>0</v>
      </c>
      <c r="AF1389" s="89">
        <f>VLOOKUP($AC1389,LS_Coint_BD!$B$3:$AQ$1079,AF$2)*$AD1389+VLOOKUP($AC1389,LS_Coint_BD!$B$3:$AQ$1079,AF$2+1)</f>
        <v>0</v>
      </c>
      <c r="AG1389" s="89">
        <f>VLOOKUP($AC1389,LS_Coint_BD!$B$3:$AQ$1079,AG$2)*$AD1389+VLOOKUP($AC1389,LS_Coint_BD!$B$3:$AQ$1079,AG$2+1)</f>
        <v>0</v>
      </c>
      <c r="AH1389" s="89">
        <f>VLOOKUP($AC1389,LS_Coint_BD!$B$3:$AQ$1079,AH$2)*$AD1389+VLOOKUP($AC1389,LS_Coint_BD!$B$3:$AQ$1079,AH$2+1)</f>
        <v>0</v>
      </c>
      <c r="AI1389" s="89">
        <f>VLOOKUP($AC1389,LS_Coint_BD!$B$3:$AQ$1079,AI$2)*$AD1389+VLOOKUP($AC1389,LS_Coint_BD!$B$3:$AQ$1079,AI$2+1)</f>
        <v>0</v>
      </c>
      <c r="AJ1389" s="89">
        <f>VLOOKUP($AC1389,LS_Coint_BD!$B$3:$AQ$1079,AJ$2)*$AD1389+VLOOKUP($AC1389,LS_Coint_BD!$B$3:$AQ$1079,AJ$2+1)</f>
        <v>0</v>
      </c>
      <c r="AK1389" s="89">
        <f>VLOOKUP($AC1389,LS_Coint_BD!$B$3:$AQ$1079,AK$2)*$AD1389+VLOOKUP($AC1389,LS_Coint_BD!$B$3:$AQ$1079,AK$2+1)</f>
        <v>0</v>
      </c>
      <c r="AL1389" s="89">
        <f>VLOOKUP($AC1389,LS_Coint_BD!$B$3:$AQ$1079,AL$2)*$AD1389+VLOOKUP($AC1389,LS_Coint_BD!$B$3:$AQ$1079,AL$2+1)</f>
        <v>0</v>
      </c>
      <c r="AM1389" s="89">
        <f>VLOOKUP($AC1389,LS_Coint_BD!$B$3:$AQ$1079,AM$2)*$AD1389+VLOOKUP($AC1389,LS_Coint_BD!$B$3:$AQ$1079,AM$2+1)</f>
        <v>0</v>
      </c>
      <c r="AN1389" s="89">
        <f>VLOOKUP($AC1389,LS_Coint_BD!$B$3:$AQ$1079,AN$2)</f>
        <v>0</v>
      </c>
      <c r="AO1389" s="89">
        <f>VLOOKUP($AC1389,LS_Coint_BD!$B$3:$AQ$1079,AO$2)</f>
        <v>0</v>
      </c>
      <c r="AP1389" s="89">
        <f>VLOOKUP($AC1389,LS_Coint_BD!$B$3:$AQ$1079,AP$2)</f>
        <v>0</v>
      </c>
      <c r="AQ1389" s="89">
        <f>VLOOKUP($AC1389,LS_Coint_BD!$B$3:$AQ$1079,AQ$2)</f>
        <v>0</v>
      </c>
      <c r="AR1389" s="89">
        <f>VLOOKUP($AC1389,LS_Coint_BD!$B$3:$AQ$1079,AR$2)</f>
        <v>0</v>
      </c>
      <c r="AS1389" s="89">
        <f>VLOOKUP($AC1389,LS_Coint_BD!$B$3:$AQ$1079,AS$2)</f>
        <v>0</v>
      </c>
      <c r="AT1389" s="89">
        <f>VLOOKUP($AC1389,LS_Coint_BD!$B$3:$AQ$1079,AT$2)</f>
        <v>0</v>
      </c>
      <c r="AU1389" s="89">
        <f>VLOOKUP($AC1389,LS_Coint_BD!$B$3:$AQ$1079,AU$2)</f>
        <v>0</v>
      </c>
      <c r="AV1389" s="89">
        <f>VLOOKUP($AC1389,LS_Coint_BD!$B$3:$AQ$1079,AV$2)</f>
        <v>0</v>
      </c>
      <c r="AW1389" s="89">
        <f>VLOOKUP($AC1389,LS_Coint_BD!$B$3:$AQ$1079,AW$2)</f>
        <v>0</v>
      </c>
      <c r="AX1389" s="89">
        <f>VLOOKUP($AC1389,LS_Coint_BD!$B$3:$AQ$1079,AX$2)</f>
        <v>0</v>
      </c>
      <c r="AY1389" s="89">
        <f>VLOOKUP($AC1389,LS_Coint_BD!$B$3:$AQ$1079,AY$2)</f>
        <v>0</v>
      </c>
      <c r="AZ1389" s="89">
        <f>VLOOKUP($AC1389,LS_Coint_BD!$B$3:$AQ$1079,AZ$2)</f>
        <v>0</v>
      </c>
      <c r="BA1389" s="89">
        <f>VLOOKUP($AC1389,LS_Coint_BD!$B$3:$AQ$1079,BA$2)</f>
        <v>0</v>
      </c>
      <c r="BB1389" s="89">
        <f>VLOOKUP($AC1389,LS_Coint_BD!$B$3:$AQ$1079,BB$2)</f>
        <v>0</v>
      </c>
      <c r="BC1389" s="89">
        <f>VLOOKUP($AC1389,LS_Coint_BD!$B$3:$AQ$1079,BC$2)</f>
        <v>0</v>
      </c>
      <c r="BD1389" s="89">
        <f t="shared" si="1005"/>
        <v>0</v>
      </c>
      <c r="BE1389" s="89">
        <f t="shared" si="1006"/>
        <v>0</v>
      </c>
      <c r="BF1389" s="89">
        <f t="shared" si="1007"/>
        <v>0</v>
      </c>
      <c r="BG1389" s="89">
        <f t="shared" si="1008"/>
        <v>0</v>
      </c>
      <c r="BH1389" s="89">
        <f t="shared" si="1009"/>
        <v>0</v>
      </c>
      <c r="BI1389" s="89">
        <f t="shared" si="1010"/>
        <v>0</v>
      </c>
      <c r="BJ1389" s="89">
        <f t="shared" si="1011"/>
        <v>0</v>
      </c>
      <c r="BK1389" s="89">
        <f t="shared" si="1012"/>
        <v>0</v>
      </c>
      <c r="BL1389" s="89">
        <f t="shared" si="1013"/>
        <v>0</v>
      </c>
      <c r="BM1389" s="89"/>
      <c r="BN1389" s="26" t="b">
        <f t="shared" si="1014"/>
        <v>0</v>
      </c>
      <c r="BO1389" s="26" t="b">
        <f t="shared" si="1015"/>
        <v>0</v>
      </c>
      <c r="BP1389" s="26" t="b">
        <f t="shared" si="1016"/>
        <v>0</v>
      </c>
      <c r="BQ1389" s="26" t="b">
        <f t="shared" si="1017"/>
        <v>0</v>
      </c>
      <c r="BR1389" s="26" t="b">
        <f t="shared" si="1018"/>
        <v>0</v>
      </c>
      <c r="BS1389" s="26" t="b">
        <f t="shared" si="1019"/>
        <v>0</v>
      </c>
      <c r="BT1389" s="26" t="b">
        <f t="shared" si="1020"/>
        <v>0</v>
      </c>
      <c r="BU1389" s="26" t="b">
        <f t="shared" si="1021"/>
        <v>0</v>
      </c>
    </row>
    <row r="1390" spans="2:73" ht="15" thickBot="1" x14ac:dyDescent="0.35">
      <c r="B1390" s="17">
        <f>VLOOKUP($AC1390,LS_Coint_BD!$B$3:$D$1079,2)</f>
        <v>0</v>
      </c>
      <c r="C1390" s="87">
        <f>VLOOKUP($AC1390,LS_Coint_BD!$B$3:$D$1079,3)</f>
        <v>0</v>
      </c>
      <c r="D1390" s="68">
        <f t="shared" si="981"/>
        <v>0</v>
      </c>
      <c r="E1390" s="65">
        <f t="shared" si="982"/>
        <v>0</v>
      </c>
      <c r="F1390" s="69">
        <f t="shared" si="983"/>
        <v>0</v>
      </c>
      <c r="G1390" s="68">
        <f t="shared" si="984"/>
        <v>0</v>
      </c>
      <c r="H1390" s="65">
        <f t="shared" si="985"/>
        <v>0</v>
      </c>
      <c r="I1390" s="69">
        <f t="shared" si="986"/>
        <v>0</v>
      </c>
      <c r="J1390" s="68">
        <f t="shared" si="987"/>
        <v>0</v>
      </c>
      <c r="K1390" s="65">
        <f t="shared" si="988"/>
        <v>0</v>
      </c>
      <c r="L1390" s="69">
        <f t="shared" si="989"/>
        <v>0</v>
      </c>
      <c r="M1390" s="68">
        <f t="shared" si="990"/>
        <v>0</v>
      </c>
      <c r="N1390" s="65">
        <f t="shared" si="991"/>
        <v>0</v>
      </c>
      <c r="O1390" s="69">
        <f t="shared" si="992"/>
        <v>0</v>
      </c>
      <c r="P1390" s="68">
        <f t="shared" si="993"/>
        <v>0</v>
      </c>
      <c r="Q1390" s="65">
        <f t="shared" si="994"/>
        <v>0</v>
      </c>
      <c r="R1390" s="69">
        <f t="shared" si="995"/>
        <v>0</v>
      </c>
      <c r="S1390" s="68">
        <f t="shared" si="996"/>
        <v>0</v>
      </c>
      <c r="T1390" s="65">
        <f t="shared" si="997"/>
        <v>0</v>
      </c>
      <c r="U1390" s="69">
        <f t="shared" si="998"/>
        <v>0</v>
      </c>
      <c r="V1390" s="68">
        <f t="shared" si="999"/>
        <v>0</v>
      </c>
      <c r="W1390" s="65">
        <f t="shared" si="1000"/>
        <v>0</v>
      </c>
      <c r="X1390" s="69">
        <f t="shared" si="1001"/>
        <v>0</v>
      </c>
      <c r="Y1390" s="68">
        <f t="shared" si="1002"/>
        <v>0</v>
      </c>
      <c r="Z1390" s="65">
        <f t="shared" si="1003"/>
        <v>0</v>
      </c>
      <c r="AA1390" s="69">
        <f t="shared" si="1004"/>
        <v>0</v>
      </c>
      <c r="AB1390" s="98">
        <f>SUMIF(BN1390:BU1390,"VERDADEIRO",BN$3:$BU1389)</f>
        <v>0</v>
      </c>
      <c r="AC1390" s="97">
        <f t="shared" si="980"/>
        <v>1387</v>
      </c>
      <c r="AD1390" s="89">
        <f>RTD("tryd.rtdserver",,"COT",B1390,"ULT")</f>
        <v>0</v>
      </c>
      <c r="AE1390" s="89">
        <f>RTD("tryd.rtdserver",,"COT",C1390,"ULT")</f>
        <v>0</v>
      </c>
      <c r="AF1390" s="89">
        <f>VLOOKUP($AC1390,LS_Coint_BD!$B$3:$AQ$1079,AF$2)*$AD1390+VLOOKUP($AC1390,LS_Coint_BD!$B$3:$AQ$1079,AF$2+1)</f>
        <v>0</v>
      </c>
      <c r="AG1390" s="89">
        <f>VLOOKUP($AC1390,LS_Coint_BD!$B$3:$AQ$1079,AG$2)*$AD1390+VLOOKUP($AC1390,LS_Coint_BD!$B$3:$AQ$1079,AG$2+1)</f>
        <v>0</v>
      </c>
      <c r="AH1390" s="89">
        <f>VLOOKUP($AC1390,LS_Coint_BD!$B$3:$AQ$1079,AH$2)*$AD1390+VLOOKUP($AC1390,LS_Coint_BD!$B$3:$AQ$1079,AH$2+1)</f>
        <v>0</v>
      </c>
      <c r="AI1390" s="89">
        <f>VLOOKUP($AC1390,LS_Coint_BD!$B$3:$AQ$1079,AI$2)*$AD1390+VLOOKUP($AC1390,LS_Coint_BD!$B$3:$AQ$1079,AI$2+1)</f>
        <v>0</v>
      </c>
      <c r="AJ1390" s="89">
        <f>VLOOKUP($AC1390,LS_Coint_BD!$B$3:$AQ$1079,AJ$2)*$AD1390+VLOOKUP($AC1390,LS_Coint_BD!$B$3:$AQ$1079,AJ$2+1)</f>
        <v>0</v>
      </c>
      <c r="AK1390" s="89">
        <f>VLOOKUP($AC1390,LS_Coint_BD!$B$3:$AQ$1079,AK$2)*$AD1390+VLOOKUP($AC1390,LS_Coint_BD!$B$3:$AQ$1079,AK$2+1)</f>
        <v>0</v>
      </c>
      <c r="AL1390" s="89">
        <f>VLOOKUP($AC1390,LS_Coint_BD!$B$3:$AQ$1079,AL$2)*$AD1390+VLOOKUP($AC1390,LS_Coint_BD!$B$3:$AQ$1079,AL$2+1)</f>
        <v>0</v>
      </c>
      <c r="AM1390" s="89">
        <f>VLOOKUP($AC1390,LS_Coint_BD!$B$3:$AQ$1079,AM$2)*$AD1390+VLOOKUP($AC1390,LS_Coint_BD!$B$3:$AQ$1079,AM$2+1)</f>
        <v>0</v>
      </c>
      <c r="AN1390" s="89">
        <f>VLOOKUP($AC1390,LS_Coint_BD!$B$3:$AQ$1079,AN$2)</f>
        <v>0</v>
      </c>
      <c r="AO1390" s="89">
        <f>VLOOKUP($AC1390,LS_Coint_BD!$B$3:$AQ$1079,AO$2)</f>
        <v>0</v>
      </c>
      <c r="AP1390" s="89">
        <f>VLOOKUP($AC1390,LS_Coint_BD!$B$3:$AQ$1079,AP$2)</f>
        <v>0</v>
      </c>
      <c r="AQ1390" s="89">
        <f>VLOOKUP($AC1390,LS_Coint_BD!$B$3:$AQ$1079,AQ$2)</f>
        <v>0</v>
      </c>
      <c r="AR1390" s="89">
        <f>VLOOKUP($AC1390,LS_Coint_BD!$B$3:$AQ$1079,AR$2)</f>
        <v>0</v>
      </c>
      <c r="AS1390" s="89">
        <f>VLOOKUP($AC1390,LS_Coint_BD!$B$3:$AQ$1079,AS$2)</f>
        <v>0</v>
      </c>
      <c r="AT1390" s="89">
        <f>VLOOKUP($AC1390,LS_Coint_BD!$B$3:$AQ$1079,AT$2)</f>
        <v>0</v>
      </c>
      <c r="AU1390" s="89">
        <f>VLOOKUP($AC1390,LS_Coint_BD!$B$3:$AQ$1079,AU$2)</f>
        <v>0</v>
      </c>
      <c r="AV1390" s="89">
        <f>VLOOKUP($AC1390,LS_Coint_BD!$B$3:$AQ$1079,AV$2)</f>
        <v>0</v>
      </c>
      <c r="AW1390" s="89">
        <f>VLOOKUP($AC1390,LS_Coint_BD!$B$3:$AQ$1079,AW$2)</f>
        <v>0</v>
      </c>
      <c r="AX1390" s="89">
        <f>VLOOKUP($AC1390,LS_Coint_BD!$B$3:$AQ$1079,AX$2)</f>
        <v>0</v>
      </c>
      <c r="AY1390" s="89">
        <f>VLOOKUP($AC1390,LS_Coint_BD!$B$3:$AQ$1079,AY$2)</f>
        <v>0</v>
      </c>
      <c r="AZ1390" s="89">
        <f>VLOOKUP($AC1390,LS_Coint_BD!$B$3:$AQ$1079,AZ$2)</f>
        <v>0</v>
      </c>
      <c r="BA1390" s="89">
        <f>VLOOKUP($AC1390,LS_Coint_BD!$B$3:$AQ$1079,BA$2)</f>
        <v>0</v>
      </c>
      <c r="BB1390" s="89">
        <f>VLOOKUP($AC1390,LS_Coint_BD!$B$3:$AQ$1079,BB$2)</f>
        <v>0</v>
      </c>
      <c r="BC1390" s="89">
        <f>VLOOKUP($AC1390,LS_Coint_BD!$B$3:$AQ$1079,BC$2)</f>
        <v>0</v>
      </c>
      <c r="BD1390" s="89">
        <f t="shared" si="1005"/>
        <v>0</v>
      </c>
      <c r="BE1390" s="89">
        <f t="shared" si="1006"/>
        <v>0</v>
      </c>
      <c r="BF1390" s="89">
        <f t="shared" si="1007"/>
        <v>0</v>
      </c>
      <c r="BG1390" s="89">
        <f t="shared" si="1008"/>
        <v>0</v>
      </c>
      <c r="BH1390" s="89">
        <f t="shared" si="1009"/>
        <v>0</v>
      </c>
      <c r="BI1390" s="89">
        <f t="shared" si="1010"/>
        <v>0</v>
      </c>
      <c r="BJ1390" s="89">
        <f t="shared" si="1011"/>
        <v>0</v>
      </c>
      <c r="BK1390" s="89">
        <f t="shared" si="1012"/>
        <v>0</v>
      </c>
      <c r="BL1390" s="89">
        <f t="shared" si="1013"/>
        <v>0</v>
      </c>
      <c r="BM1390" s="89"/>
      <c r="BN1390" s="26" t="b">
        <f t="shared" si="1014"/>
        <v>0</v>
      </c>
      <c r="BO1390" s="26" t="b">
        <f t="shared" si="1015"/>
        <v>0</v>
      </c>
      <c r="BP1390" s="26" t="b">
        <f t="shared" si="1016"/>
        <v>0</v>
      </c>
      <c r="BQ1390" s="26" t="b">
        <f t="shared" si="1017"/>
        <v>0</v>
      </c>
      <c r="BR1390" s="26" t="b">
        <f t="shared" si="1018"/>
        <v>0</v>
      </c>
      <c r="BS1390" s="26" t="b">
        <f t="shared" si="1019"/>
        <v>0</v>
      </c>
      <c r="BT1390" s="26" t="b">
        <f t="shared" si="1020"/>
        <v>0</v>
      </c>
      <c r="BU1390" s="26" t="b">
        <f t="shared" si="1021"/>
        <v>0</v>
      </c>
    </row>
    <row r="1391" spans="2:73" ht="15" thickBot="1" x14ac:dyDescent="0.35">
      <c r="B1391" s="17">
        <f>VLOOKUP($AC1391,LS_Coint_BD!$B$3:$D$1079,2)</f>
        <v>0</v>
      </c>
      <c r="C1391" s="87">
        <f>VLOOKUP($AC1391,LS_Coint_BD!$B$3:$D$1079,3)</f>
        <v>0</v>
      </c>
      <c r="D1391" s="68">
        <f t="shared" si="981"/>
        <v>0</v>
      </c>
      <c r="E1391" s="65">
        <f t="shared" si="982"/>
        <v>0</v>
      </c>
      <c r="F1391" s="69">
        <f t="shared" si="983"/>
        <v>0</v>
      </c>
      <c r="G1391" s="68">
        <f t="shared" si="984"/>
        <v>0</v>
      </c>
      <c r="H1391" s="65">
        <f t="shared" si="985"/>
        <v>0</v>
      </c>
      <c r="I1391" s="69">
        <f t="shared" si="986"/>
        <v>0</v>
      </c>
      <c r="J1391" s="68">
        <f t="shared" si="987"/>
        <v>0</v>
      </c>
      <c r="K1391" s="65">
        <f t="shared" si="988"/>
        <v>0</v>
      </c>
      <c r="L1391" s="69">
        <f t="shared" si="989"/>
        <v>0</v>
      </c>
      <c r="M1391" s="68">
        <f t="shared" si="990"/>
        <v>0</v>
      </c>
      <c r="N1391" s="65">
        <f t="shared" si="991"/>
        <v>0</v>
      </c>
      <c r="O1391" s="69">
        <f t="shared" si="992"/>
        <v>0</v>
      </c>
      <c r="P1391" s="68">
        <f t="shared" si="993"/>
        <v>0</v>
      </c>
      <c r="Q1391" s="65">
        <f t="shared" si="994"/>
        <v>0</v>
      </c>
      <c r="R1391" s="69">
        <f t="shared" si="995"/>
        <v>0</v>
      </c>
      <c r="S1391" s="68">
        <f t="shared" si="996"/>
        <v>0</v>
      </c>
      <c r="T1391" s="65">
        <f t="shared" si="997"/>
        <v>0</v>
      </c>
      <c r="U1391" s="69">
        <f t="shared" si="998"/>
        <v>0</v>
      </c>
      <c r="V1391" s="68">
        <f t="shared" si="999"/>
        <v>0</v>
      </c>
      <c r="W1391" s="65">
        <f t="shared" si="1000"/>
        <v>0</v>
      </c>
      <c r="X1391" s="69">
        <f t="shared" si="1001"/>
        <v>0</v>
      </c>
      <c r="Y1391" s="68">
        <f t="shared" si="1002"/>
        <v>0</v>
      </c>
      <c r="Z1391" s="65">
        <f t="shared" si="1003"/>
        <v>0</v>
      </c>
      <c r="AA1391" s="69">
        <f t="shared" si="1004"/>
        <v>0</v>
      </c>
      <c r="AB1391" s="98">
        <f>SUMIF(BN1391:BU1391,"VERDADEIRO",BN$3:$BU1390)</f>
        <v>0</v>
      </c>
      <c r="AC1391" s="97">
        <f t="shared" si="980"/>
        <v>1388</v>
      </c>
      <c r="AD1391" s="89">
        <f>RTD("tryd.rtdserver",,"COT",B1391,"ULT")</f>
        <v>0</v>
      </c>
      <c r="AE1391" s="89">
        <f>RTD("tryd.rtdserver",,"COT",C1391,"ULT")</f>
        <v>0</v>
      </c>
      <c r="AF1391" s="89">
        <f>VLOOKUP($AC1391,LS_Coint_BD!$B$3:$AQ$1079,AF$2)*$AD1391+VLOOKUP($AC1391,LS_Coint_BD!$B$3:$AQ$1079,AF$2+1)</f>
        <v>0</v>
      </c>
      <c r="AG1391" s="89">
        <f>VLOOKUP($AC1391,LS_Coint_BD!$B$3:$AQ$1079,AG$2)*$AD1391+VLOOKUP($AC1391,LS_Coint_BD!$B$3:$AQ$1079,AG$2+1)</f>
        <v>0</v>
      </c>
      <c r="AH1391" s="89">
        <f>VLOOKUP($AC1391,LS_Coint_BD!$B$3:$AQ$1079,AH$2)*$AD1391+VLOOKUP($AC1391,LS_Coint_BD!$B$3:$AQ$1079,AH$2+1)</f>
        <v>0</v>
      </c>
      <c r="AI1391" s="89">
        <f>VLOOKUP($AC1391,LS_Coint_BD!$B$3:$AQ$1079,AI$2)*$AD1391+VLOOKUP($AC1391,LS_Coint_BD!$B$3:$AQ$1079,AI$2+1)</f>
        <v>0</v>
      </c>
      <c r="AJ1391" s="89">
        <f>VLOOKUP($AC1391,LS_Coint_BD!$B$3:$AQ$1079,AJ$2)*$AD1391+VLOOKUP($AC1391,LS_Coint_BD!$B$3:$AQ$1079,AJ$2+1)</f>
        <v>0</v>
      </c>
      <c r="AK1391" s="89">
        <f>VLOOKUP($AC1391,LS_Coint_BD!$B$3:$AQ$1079,AK$2)*$AD1391+VLOOKUP($AC1391,LS_Coint_BD!$B$3:$AQ$1079,AK$2+1)</f>
        <v>0</v>
      </c>
      <c r="AL1391" s="89">
        <f>VLOOKUP($AC1391,LS_Coint_BD!$B$3:$AQ$1079,AL$2)*$AD1391+VLOOKUP($AC1391,LS_Coint_BD!$B$3:$AQ$1079,AL$2+1)</f>
        <v>0</v>
      </c>
      <c r="AM1391" s="89">
        <f>VLOOKUP($AC1391,LS_Coint_BD!$B$3:$AQ$1079,AM$2)*$AD1391+VLOOKUP($AC1391,LS_Coint_BD!$B$3:$AQ$1079,AM$2+1)</f>
        <v>0</v>
      </c>
      <c r="AN1391" s="89">
        <f>VLOOKUP($AC1391,LS_Coint_BD!$B$3:$AQ$1079,AN$2)</f>
        <v>0</v>
      </c>
      <c r="AO1391" s="89">
        <f>VLOOKUP($AC1391,LS_Coint_BD!$B$3:$AQ$1079,AO$2)</f>
        <v>0</v>
      </c>
      <c r="AP1391" s="89">
        <f>VLOOKUP($AC1391,LS_Coint_BD!$B$3:$AQ$1079,AP$2)</f>
        <v>0</v>
      </c>
      <c r="AQ1391" s="89">
        <f>VLOOKUP($AC1391,LS_Coint_BD!$B$3:$AQ$1079,AQ$2)</f>
        <v>0</v>
      </c>
      <c r="AR1391" s="89">
        <f>VLOOKUP($AC1391,LS_Coint_BD!$B$3:$AQ$1079,AR$2)</f>
        <v>0</v>
      </c>
      <c r="AS1391" s="89">
        <f>VLOOKUP($AC1391,LS_Coint_BD!$B$3:$AQ$1079,AS$2)</f>
        <v>0</v>
      </c>
      <c r="AT1391" s="89">
        <f>VLOOKUP($AC1391,LS_Coint_BD!$B$3:$AQ$1079,AT$2)</f>
        <v>0</v>
      </c>
      <c r="AU1391" s="89">
        <f>VLOOKUP($AC1391,LS_Coint_BD!$B$3:$AQ$1079,AU$2)</f>
        <v>0</v>
      </c>
      <c r="AV1391" s="89">
        <f>VLOOKUP($AC1391,LS_Coint_BD!$B$3:$AQ$1079,AV$2)</f>
        <v>0</v>
      </c>
      <c r="AW1391" s="89">
        <f>VLOOKUP($AC1391,LS_Coint_BD!$B$3:$AQ$1079,AW$2)</f>
        <v>0</v>
      </c>
      <c r="AX1391" s="89">
        <f>VLOOKUP($AC1391,LS_Coint_BD!$B$3:$AQ$1079,AX$2)</f>
        <v>0</v>
      </c>
      <c r="AY1391" s="89">
        <f>VLOOKUP($AC1391,LS_Coint_BD!$B$3:$AQ$1079,AY$2)</f>
        <v>0</v>
      </c>
      <c r="AZ1391" s="89">
        <f>VLOOKUP($AC1391,LS_Coint_BD!$B$3:$AQ$1079,AZ$2)</f>
        <v>0</v>
      </c>
      <c r="BA1391" s="89">
        <f>VLOOKUP($AC1391,LS_Coint_BD!$B$3:$AQ$1079,BA$2)</f>
        <v>0</v>
      </c>
      <c r="BB1391" s="89">
        <f>VLOOKUP($AC1391,LS_Coint_BD!$B$3:$AQ$1079,BB$2)</f>
        <v>0</v>
      </c>
      <c r="BC1391" s="89">
        <f>VLOOKUP($AC1391,LS_Coint_BD!$B$3:$AQ$1079,BC$2)</f>
        <v>0</v>
      </c>
      <c r="BD1391" s="89">
        <f t="shared" si="1005"/>
        <v>0</v>
      </c>
      <c r="BE1391" s="89">
        <f t="shared" si="1006"/>
        <v>0</v>
      </c>
      <c r="BF1391" s="89">
        <f t="shared" si="1007"/>
        <v>0</v>
      </c>
      <c r="BG1391" s="89">
        <f t="shared" si="1008"/>
        <v>0</v>
      </c>
      <c r="BH1391" s="89">
        <f t="shared" si="1009"/>
        <v>0</v>
      </c>
      <c r="BI1391" s="89">
        <f t="shared" si="1010"/>
        <v>0</v>
      </c>
      <c r="BJ1391" s="89">
        <f t="shared" si="1011"/>
        <v>0</v>
      </c>
      <c r="BK1391" s="89">
        <f t="shared" si="1012"/>
        <v>0</v>
      </c>
      <c r="BL1391" s="89">
        <f t="shared" si="1013"/>
        <v>0</v>
      </c>
      <c r="BM1391" s="89"/>
      <c r="BN1391" s="26" t="b">
        <f t="shared" si="1014"/>
        <v>0</v>
      </c>
      <c r="BO1391" s="26" t="b">
        <f t="shared" si="1015"/>
        <v>0</v>
      </c>
      <c r="BP1391" s="26" t="b">
        <f t="shared" si="1016"/>
        <v>0</v>
      </c>
      <c r="BQ1391" s="26" t="b">
        <f t="shared" si="1017"/>
        <v>0</v>
      </c>
      <c r="BR1391" s="26" t="b">
        <f t="shared" si="1018"/>
        <v>0</v>
      </c>
      <c r="BS1391" s="26" t="b">
        <f t="shared" si="1019"/>
        <v>0</v>
      </c>
      <c r="BT1391" s="26" t="b">
        <f t="shared" si="1020"/>
        <v>0</v>
      </c>
      <c r="BU1391" s="26" t="b">
        <f t="shared" si="1021"/>
        <v>0</v>
      </c>
    </row>
    <row r="1392" spans="2:73" ht="15" thickBot="1" x14ac:dyDescent="0.35">
      <c r="B1392" s="17">
        <f>VLOOKUP($AC1392,LS_Coint_BD!$B$3:$D$1079,2)</f>
        <v>0</v>
      </c>
      <c r="C1392" s="87">
        <f>VLOOKUP($AC1392,LS_Coint_BD!$B$3:$D$1079,3)</f>
        <v>0</v>
      </c>
      <c r="D1392" s="68">
        <f t="shared" si="981"/>
        <v>0</v>
      </c>
      <c r="E1392" s="65">
        <f t="shared" si="982"/>
        <v>0</v>
      </c>
      <c r="F1392" s="69">
        <f t="shared" si="983"/>
        <v>0</v>
      </c>
      <c r="G1392" s="68">
        <f t="shared" si="984"/>
        <v>0</v>
      </c>
      <c r="H1392" s="65">
        <f t="shared" si="985"/>
        <v>0</v>
      </c>
      <c r="I1392" s="69">
        <f t="shared" si="986"/>
        <v>0</v>
      </c>
      <c r="J1392" s="68">
        <f t="shared" si="987"/>
        <v>0</v>
      </c>
      <c r="K1392" s="65">
        <f t="shared" si="988"/>
        <v>0</v>
      </c>
      <c r="L1392" s="69">
        <f t="shared" si="989"/>
        <v>0</v>
      </c>
      <c r="M1392" s="68">
        <f t="shared" si="990"/>
        <v>0</v>
      </c>
      <c r="N1392" s="65">
        <f t="shared" si="991"/>
        <v>0</v>
      </c>
      <c r="O1392" s="69">
        <f t="shared" si="992"/>
        <v>0</v>
      </c>
      <c r="P1392" s="68">
        <f t="shared" si="993"/>
        <v>0</v>
      </c>
      <c r="Q1392" s="65">
        <f t="shared" si="994"/>
        <v>0</v>
      </c>
      <c r="R1392" s="69">
        <f t="shared" si="995"/>
        <v>0</v>
      </c>
      <c r="S1392" s="68">
        <f t="shared" si="996"/>
        <v>0</v>
      </c>
      <c r="T1392" s="65">
        <f t="shared" si="997"/>
        <v>0</v>
      </c>
      <c r="U1392" s="69">
        <f t="shared" si="998"/>
        <v>0</v>
      </c>
      <c r="V1392" s="68">
        <f t="shared" si="999"/>
        <v>0</v>
      </c>
      <c r="W1392" s="65">
        <f t="shared" si="1000"/>
        <v>0</v>
      </c>
      <c r="X1392" s="69">
        <f t="shared" si="1001"/>
        <v>0</v>
      </c>
      <c r="Y1392" s="68">
        <f t="shared" si="1002"/>
        <v>0</v>
      </c>
      <c r="Z1392" s="65">
        <f t="shared" si="1003"/>
        <v>0</v>
      </c>
      <c r="AA1392" s="69">
        <f t="shared" si="1004"/>
        <v>0</v>
      </c>
      <c r="AB1392" s="98">
        <f>SUMIF(BN1392:BU1392,"VERDADEIRO",BN$3:$BU1391)</f>
        <v>0</v>
      </c>
      <c r="AC1392" s="97">
        <f t="shared" si="980"/>
        <v>1389</v>
      </c>
      <c r="AD1392" s="89">
        <f>RTD("tryd.rtdserver",,"COT",B1392,"ULT")</f>
        <v>0</v>
      </c>
      <c r="AE1392" s="89">
        <f>RTD("tryd.rtdserver",,"COT",C1392,"ULT")</f>
        <v>0</v>
      </c>
      <c r="AF1392" s="89">
        <f>VLOOKUP($AC1392,LS_Coint_BD!$B$3:$AQ$1079,AF$2)*$AD1392+VLOOKUP($AC1392,LS_Coint_BD!$B$3:$AQ$1079,AF$2+1)</f>
        <v>0</v>
      </c>
      <c r="AG1392" s="89">
        <f>VLOOKUP($AC1392,LS_Coint_BD!$B$3:$AQ$1079,AG$2)*$AD1392+VLOOKUP($AC1392,LS_Coint_BD!$B$3:$AQ$1079,AG$2+1)</f>
        <v>0</v>
      </c>
      <c r="AH1392" s="89">
        <f>VLOOKUP($AC1392,LS_Coint_BD!$B$3:$AQ$1079,AH$2)*$AD1392+VLOOKUP($AC1392,LS_Coint_BD!$B$3:$AQ$1079,AH$2+1)</f>
        <v>0</v>
      </c>
      <c r="AI1392" s="89">
        <f>VLOOKUP($AC1392,LS_Coint_BD!$B$3:$AQ$1079,AI$2)*$AD1392+VLOOKUP($AC1392,LS_Coint_BD!$B$3:$AQ$1079,AI$2+1)</f>
        <v>0</v>
      </c>
      <c r="AJ1392" s="89">
        <f>VLOOKUP($AC1392,LS_Coint_BD!$B$3:$AQ$1079,AJ$2)*$AD1392+VLOOKUP($AC1392,LS_Coint_BD!$B$3:$AQ$1079,AJ$2+1)</f>
        <v>0</v>
      </c>
      <c r="AK1392" s="89">
        <f>VLOOKUP($AC1392,LS_Coint_BD!$B$3:$AQ$1079,AK$2)*$AD1392+VLOOKUP($AC1392,LS_Coint_BD!$B$3:$AQ$1079,AK$2+1)</f>
        <v>0</v>
      </c>
      <c r="AL1392" s="89">
        <f>VLOOKUP($AC1392,LS_Coint_BD!$B$3:$AQ$1079,AL$2)*$AD1392+VLOOKUP($AC1392,LS_Coint_BD!$B$3:$AQ$1079,AL$2+1)</f>
        <v>0</v>
      </c>
      <c r="AM1392" s="89">
        <f>VLOOKUP($AC1392,LS_Coint_BD!$B$3:$AQ$1079,AM$2)*$AD1392+VLOOKUP($AC1392,LS_Coint_BD!$B$3:$AQ$1079,AM$2+1)</f>
        <v>0</v>
      </c>
      <c r="AN1392" s="89">
        <f>VLOOKUP($AC1392,LS_Coint_BD!$B$3:$AQ$1079,AN$2)</f>
        <v>0</v>
      </c>
      <c r="AO1392" s="89">
        <f>VLOOKUP($AC1392,LS_Coint_BD!$B$3:$AQ$1079,AO$2)</f>
        <v>0</v>
      </c>
      <c r="AP1392" s="89">
        <f>VLOOKUP($AC1392,LS_Coint_BD!$B$3:$AQ$1079,AP$2)</f>
        <v>0</v>
      </c>
      <c r="AQ1392" s="89">
        <f>VLOOKUP($AC1392,LS_Coint_BD!$B$3:$AQ$1079,AQ$2)</f>
        <v>0</v>
      </c>
      <c r="AR1392" s="89">
        <f>VLOOKUP($AC1392,LS_Coint_BD!$B$3:$AQ$1079,AR$2)</f>
        <v>0</v>
      </c>
      <c r="AS1392" s="89">
        <f>VLOOKUP($AC1392,LS_Coint_BD!$B$3:$AQ$1079,AS$2)</f>
        <v>0</v>
      </c>
      <c r="AT1392" s="89">
        <f>VLOOKUP($AC1392,LS_Coint_BD!$B$3:$AQ$1079,AT$2)</f>
        <v>0</v>
      </c>
      <c r="AU1392" s="89">
        <f>VLOOKUP($AC1392,LS_Coint_BD!$B$3:$AQ$1079,AU$2)</f>
        <v>0</v>
      </c>
      <c r="AV1392" s="89">
        <f>VLOOKUP($AC1392,LS_Coint_BD!$B$3:$AQ$1079,AV$2)</f>
        <v>0</v>
      </c>
      <c r="AW1392" s="89">
        <f>VLOOKUP($AC1392,LS_Coint_BD!$B$3:$AQ$1079,AW$2)</f>
        <v>0</v>
      </c>
      <c r="AX1392" s="89">
        <f>VLOOKUP($AC1392,LS_Coint_BD!$B$3:$AQ$1079,AX$2)</f>
        <v>0</v>
      </c>
      <c r="AY1392" s="89">
        <f>VLOOKUP($AC1392,LS_Coint_BD!$B$3:$AQ$1079,AY$2)</f>
        <v>0</v>
      </c>
      <c r="AZ1392" s="89">
        <f>VLOOKUP($AC1392,LS_Coint_BD!$B$3:$AQ$1079,AZ$2)</f>
        <v>0</v>
      </c>
      <c r="BA1392" s="89">
        <f>VLOOKUP($AC1392,LS_Coint_BD!$B$3:$AQ$1079,BA$2)</f>
        <v>0</v>
      </c>
      <c r="BB1392" s="89">
        <f>VLOOKUP($AC1392,LS_Coint_BD!$B$3:$AQ$1079,BB$2)</f>
        <v>0</v>
      </c>
      <c r="BC1392" s="89">
        <f>VLOOKUP($AC1392,LS_Coint_BD!$B$3:$AQ$1079,BC$2)</f>
        <v>0</v>
      </c>
      <c r="BD1392" s="89">
        <f t="shared" si="1005"/>
        <v>0</v>
      </c>
      <c r="BE1392" s="89">
        <f t="shared" si="1006"/>
        <v>0</v>
      </c>
      <c r="BF1392" s="89">
        <f t="shared" si="1007"/>
        <v>0</v>
      </c>
      <c r="BG1392" s="89">
        <f t="shared" si="1008"/>
        <v>0</v>
      </c>
      <c r="BH1392" s="89">
        <f t="shared" si="1009"/>
        <v>0</v>
      </c>
      <c r="BI1392" s="89">
        <f t="shared" si="1010"/>
        <v>0</v>
      </c>
      <c r="BJ1392" s="89">
        <f t="shared" si="1011"/>
        <v>0</v>
      </c>
      <c r="BK1392" s="89">
        <f t="shared" si="1012"/>
        <v>0</v>
      </c>
      <c r="BL1392" s="89">
        <f t="shared" si="1013"/>
        <v>0</v>
      </c>
      <c r="BM1392" s="89"/>
      <c r="BN1392" s="26" t="b">
        <f t="shared" si="1014"/>
        <v>0</v>
      </c>
      <c r="BO1392" s="26" t="b">
        <f t="shared" si="1015"/>
        <v>0</v>
      </c>
      <c r="BP1392" s="26" t="b">
        <f t="shared" si="1016"/>
        <v>0</v>
      </c>
      <c r="BQ1392" s="26" t="b">
        <f t="shared" si="1017"/>
        <v>0</v>
      </c>
      <c r="BR1392" s="26" t="b">
        <f t="shared" si="1018"/>
        <v>0</v>
      </c>
      <c r="BS1392" s="26" t="b">
        <f t="shared" si="1019"/>
        <v>0</v>
      </c>
      <c r="BT1392" s="26" t="b">
        <f t="shared" si="1020"/>
        <v>0</v>
      </c>
      <c r="BU1392" s="26" t="b">
        <f t="shared" si="1021"/>
        <v>0</v>
      </c>
    </row>
    <row r="1393" spans="2:73" ht="15" thickBot="1" x14ac:dyDescent="0.35">
      <c r="B1393" s="17">
        <f>VLOOKUP($AC1393,LS_Coint_BD!$B$3:$D$1079,2)</f>
        <v>0</v>
      </c>
      <c r="C1393" s="87">
        <f>VLOOKUP($AC1393,LS_Coint_BD!$B$3:$D$1079,3)</f>
        <v>0</v>
      </c>
      <c r="D1393" s="68">
        <f t="shared" si="981"/>
        <v>0</v>
      </c>
      <c r="E1393" s="65">
        <f t="shared" si="982"/>
        <v>0</v>
      </c>
      <c r="F1393" s="69">
        <f t="shared" si="983"/>
        <v>0</v>
      </c>
      <c r="G1393" s="68">
        <f t="shared" si="984"/>
        <v>0</v>
      </c>
      <c r="H1393" s="65">
        <f t="shared" si="985"/>
        <v>0</v>
      </c>
      <c r="I1393" s="69">
        <f t="shared" si="986"/>
        <v>0</v>
      </c>
      <c r="J1393" s="68">
        <f t="shared" si="987"/>
        <v>0</v>
      </c>
      <c r="K1393" s="65">
        <f t="shared" si="988"/>
        <v>0</v>
      </c>
      <c r="L1393" s="69">
        <f t="shared" si="989"/>
        <v>0</v>
      </c>
      <c r="M1393" s="68">
        <f t="shared" si="990"/>
        <v>0</v>
      </c>
      <c r="N1393" s="65">
        <f t="shared" si="991"/>
        <v>0</v>
      </c>
      <c r="O1393" s="69">
        <f t="shared" si="992"/>
        <v>0</v>
      </c>
      <c r="P1393" s="68">
        <f t="shared" si="993"/>
        <v>0</v>
      </c>
      <c r="Q1393" s="65">
        <f t="shared" si="994"/>
        <v>0</v>
      </c>
      <c r="R1393" s="69">
        <f t="shared" si="995"/>
        <v>0</v>
      </c>
      <c r="S1393" s="68">
        <f t="shared" si="996"/>
        <v>0</v>
      </c>
      <c r="T1393" s="65">
        <f t="shared" si="997"/>
        <v>0</v>
      </c>
      <c r="U1393" s="69">
        <f t="shared" si="998"/>
        <v>0</v>
      </c>
      <c r="V1393" s="68">
        <f t="shared" si="999"/>
        <v>0</v>
      </c>
      <c r="W1393" s="65">
        <f t="shared" si="1000"/>
        <v>0</v>
      </c>
      <c r="X1393" s="69">
        <f t="shared" si="1001"/>
        <v>0</v>
      </c>
      <c r="Y1393" s="68">
        <f t="shared" si="1002"/>
        <v>0</v>
      </c>
      <c r="Z1393" s="65">
        <f t="shared" si="1003"/>
        <v>0</v>
      </c>
      <c r="AA1393" s="69">
        <f t="shared" si="1004"/>
        <v>0</v>
      </c>
      <c r="AB1393" s="98">
        <f>SUMIF(BN1393:BU1393,"VERDADEIRO",BN$3:$BU1392)</f>
        <v>0</v>
      </c>
      <c r="AC1393" s="97">
        <f t="shared" si="980"/>
        <v>1390</v>
      </c>
      <c r="AD1393" s="89">
        <f>RTD("tryd.rtdserver",,"COT",B1393,"ULT")</f>
        <v>0</v>
      </c>
      <c r="AE1393" s="89">
        <f>RTD("tryd.rtdserver",,"COT",C1393,"ULT")</f>
        <v>0</v>
      </c>
      <c r="AF1393" s="89">
        <f>VLOOKUP($AC1393,LS_Coint_BD!$B$3:$AQ$1079,AF$2)*$AD1393+VLOOKUP($AC1393,LS_Coint_BD!$B$3:$AQ$1079,AF$2+1)</f>
        <v>0</v>
      </c>
      <c r="AG1393" s="89">
        <f>VLOOKUP($AC1393,LS_Coint_BD!$B$3:$AQ$1079,AG$2)*$AD1393+VLOOKUP($AC1393,LS_Coint_BD!$B$3:$AQ$1079,AG$2+1)</f>
        <v>0</v>
      </c>
      <c r="AH1393" s="89">
        <f>VLOOKUP($AC1393,LS_Coint_BD!$B$3:$AQ$1079,AH$2)*$AD1393+VLOOKUP($AC1393,LS_Coint_BD!$B$3:$AQ$1079,AH$2+1)</f>
        <v>0</v>
      </c>
      <c r="AI1393" s="89">
        <f>VLOOKUP($AC1393,LS_Coint_BD!$B$3:$AQ$1079,AI$2)*$AD1393+VLOOKUP($AC1393,LS_Coint_BD!$B$3:$AQ$1079,AI$2+1)</f>
        <v>0</v>
      </c>
      <c r="AJ1393" s="89">
        <f>VLOOKUP($AC1393,LS_Coint_BD!$B$3:$AQ$1079,AJ$2)*$AD1393+VLOOKUP($AC1393,LS_Coint_BD!$B$3:$AQ$1079,AJ$2+1)</f>
        <v>0</v>
      </c>
      <c r="AK1393" s="89">
        <f>VLOOKUP($AC1393,LS_Coint_BD!$B$3:$AQ$1079,AK$2)*$AD1393+VLOOKUP($AC1393,LS_Coint_BD!$B$3:$AQ$1079,AK$2+1)</f>
        <v>0</v>
      </c>
      <c r="AL1393" s="89">
        <f>VLOOKUP($AC1393,LS_Coint_BD!$B$3:$AQ$1079,AL$2)*$AD1393+VLOOKUP($AC1393,LS_Coint_BD!$B$3:$AQ$1079,AL$2+1)</f>
        <v>0</v>
      </c>
      <c r="AM1393" s="89">
        <f>VLOOKUP($AC1393,LS_Coint_BD!$B$3:$AQ$1079,AM$2)*$AD1393+VLOOKUP($AC1393,LS_Coint_BD!$B$3:$AQ$1079,AM$2+1)</f>
        <v>0</v>
      </c>
      <c r="AN1393" s="89">
        <f>VLOOKUP($AC1393,LS_Coint_BD!$B$3:$AQ$1079,AN$2)</f>
        <v>0</v>
      </c>
      <c r="AO1393" s="89">
        <f>VLOOKUP($AC1393,LS_Coint_BD!$B$3:$AQ$1079,AO$2)</f>
        <v>0</v>
      </c>
      <c r="AP1393" s="89">
        <f>VLOOKUP($AC1393,LS_Coint_BD!$B$3:$AQ$1079,AP$2)</f>
        <v>0</v>
      </c>
      <c r="AQ1393" s="89">
        <f>VLOOKUP($AC1393,LS_Coint_BD!$B$3:$AQ$1079,AQ$2)</f>
        <v>0</v>
      </c>
      <c r="AR1393" s="89">
        <f>VLOOKUP($AC1393,LS_Coint_BD!$B$3:$AQ$1079,AR$2)</f>
        <v>0</v>
      </c>
      <c r="AS1393" s="89">
        <f>VLOOKUP($AC1393,LS_Coint_BD!$B$3:$AQ$1079,AS$2)</f>
        <v>0</v>
      </c>
      <c r="AT1393" s="89">
        <f>VLOOKUP($AC1393,LS_Coint_BD!$B$3:$AQ$1079,AT$2)</f>
        <v>0</v>
      </c>
      <c r="AU1393" s="89">
        <f>VLOOKUP($AC1393,LS_Coint_BD!$B$3:$AQ$1079,AU$2)</f>
        <v>0</v>
      </c>
      <c r="AV1393" s="89">
        <f>VLOOKUP($AC1393,LS_Coint_BD!$B$3:$AQ$1079,AV$2)</f>
        <v>0</v>
      </c>
      <c r="AW1393" s="89">
        <f>VLOOKUP($AC1393,LS_Coint_BD!$B$3:$AQ$1079,AW$2)</f>
        <v>0</v>
      </c>
      <c r="AX1393" s="89">
        <f>VLOOKUP($AC1393,LS_Coint_BD!$B$3:$AQ$1079,AX$2)</f>
        <v>0</v>
      </c>
      <c r="AY1393" s="89">
        <f>VLOOKUP($AC1393,LS_Coint_BD!$B$3:$AQ$1079,AY$2)</f>
        <v>0</v>
      </c>
      <c r="AZ1393" s="89">
        <f>VLOOKUP($AC1393,LS_Coint_BD!$B$3:$AQ$1079,AZ$2)</f>
        <v>0</v>
      </c>
      <c r="BA1393" s="89">
        <f>VLOOKUP($AC1393,LS_Coint_BD!$B$3:$AQ$1079,BA$2)</f>
        <v>0</v>
      </c>
      <c r="BB1393" s="89">
        <f>VLOOKUP($AC1393,LS_Coint_BD!$B$3:$AQ$1079,BB$2)</f>
        <v>0</v>
      </c>
      <c r="BC1393" s="89">
        <f>VLOOKUP($AC1393,LS_Coint_BD!$B$3:$AQ$1079,BC$2)</f>
        <v>0</v>
      </c>
      <c r="BD1393" s="89">
        <f t="shared" si="1005"/>
        <v>0</v>
      </c>
      <c r="BE1393" s="89">
        <f t="shared" si="1006"/>
        <v>0</v>
      </c>
      <c r="BF1393" s="89">
        <f t="shared" si="1007"/>
        <v>0</v>
      </c>
      <c r="BG1393" s="89">
        <f t="shared" si="1008"/>
        <v>0</v>
      </c>
      <c r="BH1393" s="89">
        <f t="shared" si="1009"/>
        <v>0</v>
      </c>
      <c r="BI1393" s="89">
        <f t="shared" si="1010"/>
        <v>0</v>
      </c>
      <c r="BJ1393" s="89">
        <f t="shared" si="1011"/>
        <v>0</v>
      </c>
      <c r="BK1393" s="89">
        <f t="shared" si="1012"/>
        <v>0</v>
      </c>
      <c r="BL1393" s="89">
        <f t="shared" si="1013"/>
        <v>0</v>
      </c>
      <c r="BM1393" s="89"/>
      <c r="BN1393" s="26" t="b">
        <f t="shared" si="1014"/>
        <v>0</v>
      </c>
      <c r="BO1393" s="26" t="b">
        <f t="shared" si="1015"/>
        <v>0</v>
      </c>
      <c r="BP1393" s="26" t="b">
        <f t="shared" si="1016"/>
        <v>0</v>
      </c>
      <c r="BQ1393" s="26" t="b">
        <f t="shared" si="1017"/>
        <v>0</v>
      </c>
      <c r="BR1393" s="26" t="b">
        <f t="shared" si="1018"/>
        <v>0</v>
      </c>
      <c r="BS1393" s="26" t="b">
        <f t="shared" si="1019"/>
        <v>0</v>
      </c>
      <c r="BT1393" s="26" t="b">
        <f t="shared" si="1020"/>
        <v>0</v>
      </c>
      <c r="BU1393" s="26" t="b">
        <f t="shared" si="1021"/>
        <v>0</v>
      </c>
    </row>
    <row r="1394" spans="2:73" ht="15" thickBot="1" x14ac:dyDescent="0.35">
      <c r="B1394" s="17">
        <f>VLOOKUP($AC1394,LS_Coint_BD!$B$3:$D$1079,2)</f>
        <v>0</v>
      </c>
      <c r="C1394" s="87">
        <f>VLOOKUP($AC1394,LS_Coint_BD!$B$3:$D$1079,3)</f>
        <v>0</v>
      </c>
      <c r="D1394" s="68">
        <f t="shared" si="981"/>
        <v>0</v>
      </c>
      <c r="E1394" s="65">
        <f t="shared" si="982"/>
        <v>0</v>
      </c>
      <c r="F1394" s="69">
        <f t="shared" si="983"/>
        <v>0</v>
      </c>
      <c r="G1394" s="68">
        <f t="shared" si="984"/>
        <v>0</v>
      </c>
      <c r="H1394" s="65">
        <f t="shared" si="985"/>
        <v>0</v>
      </c>
      <c r="I1394" s="69">
        <f t="shared" si="986"/>
        <v>0</v>
      </c>
      <c r="J1394" s="68">
        <f t="shared" si="987"/>
        <v>0</v>
      </c>
      <c r="K1394" s="65">
        <f t="shared" si="988"/>
        <v>0</v>
      </c>
      <c r="L1394" s="69">
        <f t="shared" si="989"/>
        <v>0</v>
      </c>
      <c r="M1394" s="68">
        <f t="shared" si="990"/>
        <v>0</v>
      </c>
      <c r="N1394" s="65">
        <f t="shared" si="991"/>
        <v>0</v>
      </c>
      <c r="O1394" s="69">
        <f t="shared" si="992"/>
        <v>0</v>
      </c>
      <c r="P1394" s="68">
        <f t="shared" si="993"/>
        <v>0</v>
      </c>
      <c r="Q1394" s="65">
        <f t="shared" si="994"/>
        <v>0</v>
      </c>
      <c r="R1394" s="69">
        <f t="shared" si="995"/>
        <v>0</v>
      </c>
      <c r="S1394" s="68">
        <f t="shared" si="996"/>
        <v>0</v>
      </c>
      <c r="T1394" s="65">
        <f t="shared" si="997"/>
        <v>0</v>
      </c>
      <c r="U1394" s="69">
        <f t="shared" si="998"/>
        <v>0</v>
      </c>
      <c r="V1394" s="68">
        <f t="shared" si="999"/>
        <v>0</v>
      </c>
      <c r="W1394" s="65">
        <f t="shared" si="1000"/>
        <v>0</v>
      </c>
      <c r="X1394" s="69">
        <f t="shared" si="1001"/>
        <v>0</v>
      </c>
      <c r="Y1394" s="68">
        <f t="shared" si="1002"/>
        <v>0</v>
      </c>
      <c r="Z1394" s="65">
        <f t="shared" si="1003"/>
        <v>0</v>
      </c>
      <c r="AA1394" s="69">
        <f t="shared" si="1004"/>
        <v>0</v>
      </c>
      <c r="AB1394" s="98">
        <f>SUMIF(BN1394:BU1394,"VERDADEIRO",BN$3:$BU1393)</f>
        <v>0</v>
      </c>
      <c r="AC1394" s="97">
        <f t="shared" si="980"/>
        <v>1391</v>
      </c>
      <c r="AD1394" s="89">
        <f>RTD("tryd.rtdserver",,"COT",B1394,"ULT")</f>
        <v>0</v>
      </c>
      <c r="AE1394" s="89">
        <f>RTD("tryd.rtdserver",,"COT",C1394,"ULT")</f>
        <v>0</v>
      </c>
      <c r="AF1394" s="89">
        <f>VLOOKUP($AC1394,LS_Coint_BD!$B$3:$AQ$1079,AF$2)*$AD1394+VLOOKUP($AC1394,LS_Coint_BD!$B$3:$AQ$1079,AF$2+1)</f>
        <v>0</v>
      </c>
      <c r="AG1394" s="89">
        <f>VLOOKUP($AC1394,LS_Coint_BD!$B$3:$AQ$1079,AG$2)*$AD1394+VLOOKUP($AC1394,LS_Coint_BD!$B$3:$AQ$1079,AG$2+1)</f>
        <v>0</v>
      </c>
      <c r="AH1394" s="89">
        <f>VLOOKUP($AC1394,LS_Coint_BD!$B$3:$AQ$1079,AH$2)*$AD1394+VLOOKUP($AC1394,LS_Coint_BD!$B$3:$AQ$1079,AH$2+1)</f>
        <v>0</v>
      </c>
      <c r="AI1394" s="89">
        <f>VLOOKUP($AC1394,LS_Coint_BD!$B$3:$AQ$1079,AI$2)*$AD1394+VLOOKUP($AC1394,LS_Coint_BD!$B$3:$AQ$1079,AI$2+1)</f>
        <v>0</v>
      </c>
      <c r="AJ1394" s="89">
        <f>VLOOKUP($AC1394,LS_Coint_BD!$B$3:$AQ$1079,AJ$2)*$AD1394+VLOOKUP($AC1394,LS_Coint_BD!$B$3:$AQ$1079,AJ$2+1)</f>
        <v>0</v>
      </c>
      <c r="AK1394" s="89">
        <f>VLOOKUP($AC1394,LS_Coint_BD!$B$3:$AQ$1079,AK$2)*$AD1394+VLOOKUP($AC1394,LS_Coint_BD!$B$3:$AQ$1079,AK$2+1)</f>
        <v>0</v>
      </c>
      <c r="AL1394" s="89">
        <f>VLOOKUP($AC1394,LS_Coint_BD!$B$3:$AQ$1079,AL$2)*$AD1394+VLOOKUP($AC1394,LS_Coint_BD!$B$3:$AQ$1079,AL$2+1)</f>
        <v>0</v>
      </c>
      <c r="AM1394" s="89">
        <f>VLOOKUP($AC1394,LS_Coint_BD!$B$3:$AQ$1079,AM$2)*$AD1394+VLOOKUP($AC1394,LS_Coint_BD!$B$3:$AQ$1079,AM$2+1)</f>
        <v>0</v>
      </c>
      <c r="AN1394" s="89">
        <f>VLOOKUP($AC1394,LS_Coint_BD!$B$3:$AQ$1079,AN$2)</f>
        <v>0</v>
      </c>
      <c r="AO1394" s="89">
        <f>VLOOKUP($AC1394,LS_Coint_BD!$B$3:$AQ$1079,AO$2)</f>
        <v>0</v>
      </c>
      <c r="AP1394" s="89">
        <f>VLOOKUP($AC1394,LS_Coint_BD!$B$3:$AQ$1079,AP$2)</f>
        <v>0</v>
      </c>
      <c r="AQ1394" s="89">
        <f>VLOOKUP($AC1394,LS_Coint_BD!$B$3:$AQ$1079,AQ$2)</f>
        <v>0</v>
      </c>
      <c r="AR1394" s="89">
        <f>VLOOKUP($AC1394,LS_Coint_BD!$B$3:$AQ$1079,AR$2)</f>
        <v>0</v>
      </c>
      <c r="AS1394" s="89">
        <f>VLOOKUP($AC1394,LS_Coint_BD!$B$3:$AQ$1079,AS$2)</f>
        <v>0</v>
      </c>
      <c r="AT1394" s="89">
        <f>VLOOKUP($AC1394,LS_Coint_BD!$B$3:$AQ$1079,AT$2)</f>
        <v>0</v>
      </c>
      <c r="AU1394" s="89">
        <f>VLOOKUP($AC1394,LS_Coint_BD!$B$3:$AQ$1079,AU$2)</f>
        <v>0</v>
      </c>
      <c r="AV1394" s="89">
        <f>VLOOKUP($AC1394,LS_Coint_BD!$B$3:$AQ$1079,AV$2)</f>
        <v>0</v>
      </c>
      <c r="AW1394" s="89">
        <f>VLOOKUP($AC1394,LS_Coint_BD!$B$3:$AQ$1079,AW$2)</f>
        <v>0</v>
      </c>
      <c r="AX1394" s="89">
        <f>VLOOKUP($AC1394,LS_Coint_BD!$B$3:$AQ$1079,AX$2)</f>
        <v>0</v>
      </c>
      <c r="AY1394" s="89">
        <f>VLOOKUP($AC1394,LS_Coint_BD!$B$3:$AQ$1079,AY$2)</f>
        <v>0</v>
      </c>
      <c r="AZ1394" s="89">
        <f>VLOOKUP($AC1394,LS_Coint_BD!$B$3:$AQ$1079,AZ$2)</f>
        <v>0</v>
      </c>
      <c r="BA1394" s="89">
        <f>VLOOKUP($AC1394,LS_Coint_BD!$B$3:$AQ$1079,BA$2)</f>
        <v>0</v>
      </c>
      <c r="BB1394" s="89">
        <f>VLOOKUP($AC1394,LS_Coint_BD!$B$3:$AQ$1079,BB$2)</f>
        <v>0</v>
      </c>
      <c r="BC1394" s="89">
        <f>VLOOKUP($AC1394,LS_Coint_BD!$B$3:$AQ$1079,BC$2)</f>
        <v>0</v>
      </c>
      <c r="BD1394" s="89">
        <f t="shared" si="1005"/>
        <v>0</v>
      </c>
      <c r="BE1394" s="89">
        <f t="shared" si="1006"/>
        <v>0</v>
      </c>
      <c r="BF1394" s="89">
        <f t="shared" si="1007"/>
        <v>0</v>
      </c>
      <c r="BG1394" s="89">
        <f t="shared" si="1008"/>
        <v>0</v>
      </c>
      <c r="BH1394" s="89">
        <f t="shared" si="1009"/>
        <v>0</v>
      </c>
      <c r="BI1394" s="89">
        <f t="shared" si="1010"/>
        <v>0</v>
      </c>
      <c r="BJ1394" s="89">
        <f t="shared" si="1011"/>
        <v>0</v>
      </c>
      <c r="BK1394" s="89">
        <f t="shared" si="1012"/>
        <v>0</v>
      </c>
      <c r="BL1394" s="89">
        <f t="shared" si="1013"/>
        <v>0</v>
      </c>
      <c r="BM1394" s="89"/>
      <c r="BN1394" s="26" t="b">
        <f t="shared" si="1014"/>
        <v>0</v>
      </c>
      <c r="BO1394" s="26" t="b">
        <f t="shared" si="1015"/>
        <v>0</v>
      </c>
      <c r="BP1394" s="26" t="b">
        <f t="shared" si="1016"/>
        <v>0</v>
      </c>
      <c r="BQ1394" s="26" t="b">
        <f t="shared" si="1017"/>
        <v>0</v>
      </c>
      <c r="BR1394" s="26" t="b">
        <f t="shared" si="1018"/>
        <v>0</v>
      </c>
      <c r="BS1394" s="26" t="b">
        <f t="shared" si="1019"/>
        <v>0</v>
      </c>
      <c r="BT1394" s="26" t="b">
        <f t="shared" si="1020"/>
        <v>0</v>
      </c>
      <c r="BU1394" s="26" t="b">
        <f t="shared" si="1021"/>
        <v>0</v>
      </c>
    </row>
    <row r="1395" spans="2:73" ht="15" thickBot="1" x14ac:dyDescent="0.35">
      <c r="B1395" s="17">
        <f>VLOOKUP($AC1395,LS_Coint_BD!$B$3:$D$1079,2)</f>
        <v>0</v>
      </c>
      <c r="C1395" s="87">
        <f>VLOOKUP($AC1395,LS_Coint_BD!$B$3:$D$1079,3)</f>
        <v>0</v>
      </c>
      <c r="D1395" s="68">
        <f t="shared" si="981"/>
        <v>0</v>
      </c>
      <c r="E1395" s="65">
        <f t="shared" si="982"/>
        <v>0</v>
      </c>
      <c r="F1395" s="69">
        <f t="shared" si="983"/>
        <v>0</v>
      </c>
      <c r="G1395" s="68">
        <f t="shared" si="984"/>
        <v>0</v>
      </c>
      <c r="H1395" s="65">
        <f t="shared" si="985"/>
        <v>0</v>
      </c>
      <c r="I1395" s="69">
        <f t="shared" si="986"/>
        <v>0</v>
      </c>
      <c r="J1395" s="68">
        <f t="shared" si="987"/>
        <v>0</v>
      </c>
      <c r="K1395" s="65">
        <f t="shared" si="988"/>
        <v>0</v>
      </c>
      <c r="L1395" s="69">
        <f t="shared" si="989"/>
        <v>0</v>
      </c>
      <c r="M1395" s="68">
        <f t="shared" si="990"/>
        <v>0</v>
      </c>
      <c r="N1395" s="65">
        <f t="shared" si="991"/>
        <v>0</v>
      </c>
      <c r="O1395" s="69">
        <f t="shared" si="992"/>
        <v>0</v>
      </c>
      <c r="P1395" s="68">
        <f t="shared" si="993"/>
        <v>0</v>
      </c>
      <c r="Q1395" s="65">
        <f t="shared" si="994"/>
        <v>0</v>
      </c>
      <c r="R1395" s="69">
        <f t="shared" si="995"/>
        <v>0</v>
      </c>
      <c r="S1395" s="68">
        <f t="shared" si="996"/>
        <v>0</v>
      </c>
      <c r="T1395" s="65">
        <f t="shared" si="997"/>
        <v>0</v>
      </c>
      <c r="U1395" s="69">
        <f t="shared" si="998"/>
        <v>0</v>
      </c>
      <c r="V1395" s="68">
        <f t="shared" si="999"/>
        <v>0</v>
      </c>
      <c r="W1395" s="65">
        <f t="shared" si="1000"/>
        <v>0</v>
      </c>
      <c r="X1395" s="69">
        <f t="shared" si="1001"/>
        <v>0</v>
      </c>
      <c r="Y1395" s="68">
        <f t="shared" si="1002"/>
        <v>0</v>
      </c>
      <c r="Z1395" s="65">
        <f t="shared" si="1003"/>
        <v>0</v>
      </c>
      <c r="AA1395" s="69">
        <f t="shared" si="1004"/>
        <v>0</v>
      </c>
      <c r="AB1395" s="98">
        <f>SUMIF(BN1395:BU1395,"VERDADEIRO",BN$3:$BU1394)</f>
        <v>0</v>
      </c>
      <c r="AC1395" s="97">
        <f t="shared" si="980"/>
        <v>1392</v>
      </c>
      <c r="AD1395" s="89">
        <f>RTD("tryd.rtdserver",,"COT",B1395,"ULT")</f>
        <v>0</v>
      </c>
      <c r="AE1395" s="89">
        <f>RTD("tryd.rtdserver",,"COT",C1395,"ULT")</f>
        <v>0</v>
      </c>
      <c r="AF1395" s="89">
        <f>VLOOKUP($AC1395,LS_Coint_BD!$B$3:$AQ$1079,AF$2)*$AD1395+VLOOKUP($AC1395,LS_Coint_BD!$B$3:$AQ$1079,AF$2+1)</f>
        <v>0</v>
      </c>
      <c r="AG1395" s="89">
        <f>VLOOKUP($AC1395,LS_Coint_BD!$B$3:$AQ$1079,AG$2)*$AD1395+VLOOKUP($AC1395,LS_Coint_BD!$B$3:$AQ$1079,AG$2+1)</f>
        <v>0</v>
      </c>
      <c r="AH1395" s="89">
        <f>VLOOKUP($AC1395,LS_Coint_BD!$B$3:$AQ$1079,AH$2)*$AD1395+VLOOKUP($AC1395,LS_Coint_BD!$B$3:$AQ$1079,AH$2+1)</f>
        <v>0</v>
      </c>
      <c r="AI1395" s="89">
        <f>VLOOKUP($AC1395,LS_Coint_BD!$B$3:$AQ$1079,AI$2)*$AD1395+VLOOKUP($AC1395,LS_Coint_BD!$B$3:$AQ$1079,AI$2+1)</f>
        <v>0</v>
      </c>
      <c r="AJ1395" s="89">
        <f>VLOOKUP($AC1395,LS_Coint_BD!$B$3:$AQ$1079,AJ$2)*$AD1395+VLOOKUP($AC1395,LS_Coint_BD!$B$3:$AQ$1079,AJ$2+1)</f>
        <v>0</v>
      </c>
      <c r="AK1395" s="89">
        <f>VLOOKUP($AC1395,LS_Coint_BD!$B$3:$AQ$1079,AK$2)*$AD1395+VLOOKUP($AC1395,LS_Coint_BD!$B$3:$AQ$1079,AK$2+1)</f>
        <v>0</v>
      </c>
      <c r="AL1395" s="89">
        <f>VLOOKUP($AC1395,LS_Coint_BD!$B$3:$AQ$1079,AL$2)*$AD1395+VLOOKUP($AC1395,LS_Coint_BD!$B$3:$AQ$1079,AL$2+1)</f>
        <v>0</v>
      </c>
      <c r="AM1395" s="89">
        <f>VLOOKUP($AC1395,LS_Coint_BD!$B$3:$AQ$1079,AM$2)*$AD1395+VLOOKUP($AC1395,LS_Coint_BD!$B$3:$AQ$1079,AM$2+1)</f>
        <v>0</v>
      </c>
      <c r="AN1395" s="89">
        <f>VLOOKUP($AC1395,LS_Coint_BD!$B$3:$AQ$1079,AN$2)</f>
        <v>0</v>
      </c>
      <c r="AO1395" s="89">
        <f>VLOOKUP($AC1395,LS_Coint_BD!$B$3:$AQ$1079,AO$2)</f>
        <v>0</v>
      </c>
      <c r="AP1395" s="89">
        <f>VLOOKUP($AC1395,LS_Coint_BD!$B$3:$AQ$1079,AP$2)</f>
        <v>0</v>
      </c>
      <c r="AQ1395" s="89">
        <f>VLOOKUP($AC1395,LS_Coint_BD!$B$3:$AQ$1079,AQ$2)</f>
        <v>0</v>
      </c>
      <c r="AR1395" s="89">
        <f>VLOOKUP($AC1395,LS_Coint_BD!$B$3:$AQ$1079,AR$2)</f>
        <v>0</v>
      </c>
      <c r="AS1395" s="89">
        <f>VLOOKUP($AC1395,LS_Coint_BD!$B$3:$AQ$1079,AS$2)</f>
        <v>0</v>
      </c>
      <c r="AT1395" s="89">
        <f>VLOOKUP($AC1395,LS_Coint_BD!$B$3:$AQ$1079,AT$2)</f>
        <v>0</v>
      </c>
      <c r="AU1395" s="89">
        <f>VLOOKUP($AC1395,LS_Coint_BD!$B$3:$AQ$1079,AU$2)</f>
        <v>0</v>
      </c>
      <c r="AV1395" s="89">
        <f>VLOOKUP($AC1395,LS_Coint_BD!$B$3:$AQ$1079,AV$2)</f>
        <v>0</v>
      </c>
      <c r="AW1395" s="89">
        <f>VLOOKUP($AC1395,LS_Coint_BD!$B$3:$AQ$1079,AW$2)</f>
        <v>0</v>
      </c>
      <c r="AX1395" s="89">
        <f>VLOOKUP($AC1395,LS_Coint_BD!$B$3:$AQ$1079,AX$2)</f>
        <v>0</v>
      </c>
      <c r="AY1395" s="89">
        <f>VLOOKUP($AC1395,LS_Coint_BD!$B$3:$AQ$1079,AY$2)</f>
        <v>0</v>
      </c>
      <c r="AZ1395" s="89">
        <f>VLOOKUP($AC1395,LS_Coint_BD!$B$3:$AQ$1079,AZ$2)</f>
        <v>0</v>
      </c>
      <c r="BA1395" s="89">
        <f>VLOOKUP($AC1395,LS_Coint_BD!$B$3:$AQ$1079,BA$2)</f>
        <v>0</v>
      </c>
      <c r="BB1395" s="89">
        <f>VLOOKUP($AC1395,LS_Coint_BD!$B$3:$AQ$1079,BB$2)</f>
        <v>0</v>
      </c>
      <c r="BC1395" s="89">
        <f>VLOOKUP($AC1395,LS_Coint_BD!$B$3:$AQ$1079,BC$2)</f>
        <v>0</v>
      </c>
      <c r="BD1395" s="89">
        <f t="shared" si="1005"/>
        <v>0</v>
      </c>
      <c r="BE1395" s="89">
        <f t="shared" si="1006"/>
        <v>0</v>
      </c>
      <c r="BF1395" s="89">
        <f t="shared" si="1007"/>
        <v>0</v>
      </c>
      <c r="BG1395" s="89">
        <f t="shared" si="1008"/>
        <v>0</v>
      </c>
      <c r="BH1395" s="89">
        <f t="shared" si="1009"/>
        <v>0</v>
      </c>
      <c r="BI1395" s="89">
        <f t="shared" si="1010"/>
        <v>0</v>
      </c>
      <c r="BJ1395" s="89">
        <f t="shared" si="1011"/>
        <v>0</v>
      </c>
      <c r="BK1395" s="89">
        <f t="shared" si="1012"/>
        <v>0</v>
      </c>
      <c r="BL1395" s="89">
        <f t="shared" si="1013"/>
        <v>0</v>
      </c>
      <c r="BM1395" s="89"/>
      <c r="BN1395" s="26" t="b">
        <f t="shared" si="1014"/>
        <v>0</v>
      </c>
      <c r="BO1395" s="26" t="b">
        <f t="shared" si="1015"/>
        <v>0</v>
      </c>
      <c r="BP1395" s="26" t="b">
        <f t="shared" si="1016"/>
        <v>0</v>
      </c>
      <c r="BQ1395" s="26" t="b">
        <f t="shared" si="1017"/>
        <v>0</v>
      </c>
      <c r="BR1395" s="26" t="b">
        <f t="shared" si="1018"/>
        <v>0</v>
      </c>
      <c r="BS1395" s="26" t="b">
        <f t="shared" si="1019"/>
        <v>0</v>
      </c>
      <c r="BT1395" s="26" t="b">
        <f t="shared" si="1020"/>
        <v>0</v>
      </c>
      <c r="BU1395" s="26" t="b">
        <f t="shared" si="1021"/>
        <v>0</v>
      </c>
    </row>
    <row r="1396" spans="2:73" ht="15" thickBot="1" x14ac:dyDescent="0.35">
      <c r="B1396" s="17">
        <f>VLOOKUP($AC1396,LS_Coint_BD!$B$3:$D$1079,2)</f>
        <v>0</v>
      </c>
      <c r="C1396" s="87">
        <f>VLOOKUP($AC1396,LS_Coint_BD!$B$3:$D$1079,3)</f>
        <v>0</v>
      </c>
      <c r="D1396" s="68">
        <f t="shared" si="981"/>
        <v>0</v>
      </c>
      <c r="E1396" s="65">
        <f t="shared" si="982"/>
        <v>0</v>
      </c>
      <c r="F1396" s="69">
        <f t="shared" si="983"/>
        <v>0</v>
      </c>
      <c r="G1396" s="68">
        <f t="shared" si="984"/>
        <v>0</v>
      </c>
      <c r="H1396" s="65">
        <f t="shared" si="985"/>
        <v>0</v>
      </c>
      <c r="I1396" s="69">
        <f t="shared" si="986"/>
        <v>0</v>
      </c>
      <c r="J1396" s="68">
        <f t="shared" si="987"/>
        <v>0</v>
      </c>
      <c r="K1396" s="65">
        <f t="shared" si="988"/>
        <v>0</v>
      </c>
      <c r="L1396" s="69">
        <f t="shared" si="989"/>
        <v>0</v>
      </c>
      <c r="M1396" s="68">
        <f t="shared" si="990"/>
        <v>0</v>
      </c>
      <c r="N1396" s="65">
        <f t="shared" si="991"/>
        <v>0</v>
      </c>
      <c r="O1396" s="69">
        <f t="shared" si="992"/>
        <v>0</v>
      </c>
      <c r="P1396" s="68">
        <f t="shared" si="993"/>
        <v>0</v>
      </c>
      <c r="Q1396" s="65">
        <f t="shared" si="994"/>
        <v>0</v>
      </c>
      <c r="R1396" s="69">
        <f t="shared" si="995"/>
        <v>0</v>
      </c>
      <c r="S1396" s="68">
        <f t="shared" si="996"/>
        <v>0</v>
      </c>
      <c r="T1396" s="65">
        <f t="shared" si="997"/>
        <v>0</v>
      </c>
      <c r="U1396" s="69">
        <f t="shared" si="998"/>
        <v>0</v>
      </c>
      <c r="V1396" s="68">
        <f t="shared" si="999"/>
        <v>0</v>
      </c>
      <c r="W1396" s="65">
        <f t="shared" si="1000"/>
        <v>0</v>
      </c>
      <c r="X1396" s="69">
        <f t="shared" si="1001"/>
        <v>0</v>
      </c>
      <c r="Y1396" s="68">
        <f t="shared" si="1002"/>
        <v>0</v>
      </c>
      <c r="Z1396" s="65">
        <f t="shared" si="1003"/>
        <v>0</v>
      </c>
      <c r="AA1396" s="69">
        <f t="shared" si="1004"/>
        <v>0</v>
      </c>
      <c r="AB1396" s="98">
        <f>SUMIF(BN1396:BU1396,"VERDADEIRO",BN$3:$BU1395)</f>
        <v>0</v>
      </c>
      <c r="AC1396" s="97">
        <f t="shared" si="980"/>
        <v>1393</v>
      </c>
      <c r="AD1396" s="89">
        <f>RTD("tryd.rtdserver",,"COT",B1396,"ULT")</f>
        <v>0</v>
      </c>
      <c r="AE1396" s="89">
        <f>RTD("tryd.rtdserver",,"COT",C1396,"ULT")</f>
        <v>0</v>
      </c>
      <c r="AF1396" s="89">
        <f>VLOOKUP($AC1396,LS_Coint_BD!$B$3:$AQ$1079,AF$2)*$AD1396+VLOOKUP($AC1396,LS_Coint_BD!$B$3:$AQ$1079,AF$2+1)</f>
        <v>0</v>
      </c>
      <c r="AG1396" s="89">
        <f>VLOOKUP($AC1396,LS_Coint_BD!$B$3:$AQ$1079,AG$2)*$AD1396+VLOOKUP($AC1396,LS_Coint_BD!$B$3:$AQ$1079,AG$2+1)</f>
        <v>0</v>
      </c>
      <c r="AH1396" s="89">
        <f>VLOOKUP($AC1396,LS_Coint_BD!$B$3:$AQ$1079,AH$2)*$AD1396+VLOOKUP($AC1396,LS_Coint_BD!$B$3:$AQ$1079,AH$2+1)</f>
        <v>0</v>
      </c>
      <c r="AI1396" s="89">
        <f>VLOOKUP($AC1396,LS_Coint_BD!$B$3:$AQ$1079,AI$2)*$AD1396+VLOOKUP($AC1396,LS_Coint_BD!$B$3:$AQ$1079,AI$2+1)</f>
        <v>0</v>
      </c>
      <c r="AJ1396" s="89">
        <f>VLOOKUP($AC1396,LS_Coint_BD!$B$3:$AQ$1079,AJ$2)*$AD1396+VLOOKUP($AC1396,LS_Coint_BD!$B$3:$AQ$1079,AJ$2+1)</f>
        <v>0</v>
      </c>
      <c r="AK1396" s="89">
        <f>VLOOKUP($AC1396,LS_Coint_BD!$B$3:$AQ$1079,AK$2)*$AD1396+VLOOKUP($AC1396,LS_Coint_BD!$B$3:$AQ$1079,AK$2+1)</f>
        <v>0</v>
      </c>
      <c r="AL1396" s="89">
        <f>VLOOKUP($AC1396,LS_Coint_BD!$B$3:$AQ$1079,AL$2)*$AD1396+VLOOKUP($AC1396,LS_Coint_BD!$B$3:$AQ$1079,AL$2+1)</f>
        <v>0</v>
      </c>
      <c r="AM1396" s="89">
        <f>VLOOKUP($AC1396,LS_Coint_BD!$B$3:$AQ$1079,AM$2)*$AD1396+VLOOKUP($AC1396,LS_Coint_BD!$B$3:$AQ$1079,AM$2+1)</f>
        <v>0</v>
      </c>
      <c r="AN1396" s="89">
        <f>VLOOKUP($AC1396,LS_Coint_BD!$B$3:$AQ$1079,AN$2)</f>
        <v>0</v>
      </c>
      <c r="AO1396" s="89">
        <f>VLOOKUP($AC1396,LS_Coint_BD!$B$3:$AQ$1079,AO$2)</f>
        <v>0</v>
      </c>
      <c r="AP1396" s="89">
        <f>VLOOKUP($AC1396,LS_Coint_BD!$B$3:$AQ$1079,AP$2)</f>
        <v>0</v>
      </c>
      <c r="AQ1396" s="89">
        <f>VLOOKUP($AC1396,LS_Coint_BD!$B$3:$AQ$1079,AQ$2)</f>
        <v>0</v>
      </c>
      <c r="AR1396" s="89">
        <f>VLOOKUP($AC1396,LS_Coint_BD!$B$3:$AQ$1079,AR$2)</f>
        <v>0</v>
      </c>
      <c r="AS1396" s="89">
        <f>VLOOKUP($AC1396,LS_Coint_BD!$B$3:$AQ$1079,AS$2)</f>
        <v>0</v>
      </c>
      <c r="AT1396" s="89">
        <f>VLOOKUP($AC1396,LS_Coint_BD!$B$3:$AQ$1079,AT$2)</f>
        <v>0</v>
      </c>
      <c r="AU1396" s="89">
        <f>VLOOKUP($AC1396,LS_Coint_BD!$B$3:$AQ$1079,AU$2)</f>
        <v>0</v>
      </c>
      <c r="AV1396" s="89">
        <f>VLOOKUP($AC1396,LS_Coint_BD!$B$3:$AQ$1079,AV$2)</f>
        <v>0</v>
      </c>
      <c r="AW1396" s="89">
        <f>VLOOKUP($AC1396,LS_Coint_BD!$B$3:$AQ$1079,AW$2)</f>
        <v>0</v>
      </c>
      <c r="AX1396" s="89">
        <f>VLOOKUP($AC1396,LS_Coint_BD!$B$3:$AQ$1079,AX$2)</f>
        <v>0</v>
      </c>
      <c r="AY1396" s="89">
        <f>VLOOKUP($AC1396,LS_Coint_BD!$B$3:$AQ$1079,AY$2)</f>
        <v>0</v>
      </c>
      <c r="AZ1396" s="89">
        <f>VLOOKUP($AC1396,LS_Coint_BD!$B$3:$AQ$1079,AZ$2)</f>
        <v>0</v>
      </c>
      <c r="BA1396" s="89">
        <f>VLOOKUP($AC1396,LS_Coint_BD!$B$3:$AQ$1079,BA$2)</f>
        <v>0</v>
      </c>
      <c r="BB1396" s="89">
        <f>VLOOKUP($AC1396,LS_Coint_BD!$B$3:$AQ$1079,BB$2)</f>
        <v>0</v>
      </c>
      <c r="BC1396" s="89">
        <f>VLOOKUP($AC1396,LS_Coint_BD!$B$3:$AQ$1079,BC$2)</f>
        <v>0</v>
      </c>
      <c r="BD1396" s="89">
        <f t="shared" si="1005"/>
        <v>0</v>
      </c>
      <c r="BE1396" s="89">
        <f t="shared" si="1006"/>
        <v>0</v>
      </c>
      <c r="BF1396" s="89">
        <f t="shared" si="1007"/>
        <v>0</v>
      </c>
      <c r="BG1396" s="89">
        <f t="shared" si="1008"/>
        <v>0</v>
      </c>
      <c r="BH1396" s="89">
        <f t="shared" si="1009"/>
        <v>0</v>
      </c>
      <c r="BI1396" s="89">
        <f t="shared" si="1010"/>
        <v>0</v>
      </c>
      <c r="BJ1396" s="89">
        <f t="shared" si="1011"/>
        <v>0</v>
      </c>
      <c r="BK1396" s="89">
        <f t="shared" si="1012"/>
        <v>0</v>
      </c>
      <c r="BL1396" s="89">
        <f t="shared" si="1013"/>
        <v>0</v>
      </c>
      <c r="BM1396" s="89"/>
      <c r="BN1396" s="26" t="b">
        <f t="shared" si="1014"/>
        <v>0</v>
      </c>
      <c r="BO1396" s="26" t="b">
        <f t="shared" si="1015"/>
        <v>0</v>
      </c>
      <c r="BP1396" s="26" t="b">
        <f t="shared" si="1016"/>
        <v>0</v>
      </c>
      <c r="BQ1396" s="26" t="b">
        <f t="shared" si="1017"/>
        <v>0</v>
      </c>
      <c r="BR1396" s="26" t="b">
        <f t="shared" si="1018"/>
        <v>0</v>
      </c>
      <c r="BS1396" s="26" t="b">
        <f t="shared" si="1019"/>
        <v>0</v>
      </c>
      <c r="BT1396" s="26" t="b">
        <f t="shared" si="1020"/>
        <v>0</v>
      </c>
      <c r="BU1396" s="26" t="b">
        <f t="shared" si="1021"/>
        <v>0</v>
      </c>
    </row>
    <row r="1397" spans="2:73" ht="15" thickBot="1" x14ac:dyDescent="0.35">
      <c r="B1397" s="17">
        <f>VLOOKUP($AC1397,LS_Coint_BD!$B$3:$D$1079,2)</f>
        <v>0</v>
      </c>
      <c r="C1397" s="87">
        <f>VLOOKUP($AC1397,LS_Coint_BD!$B$3:$D$1079,3)</f>
        <v>0</v>
      </c>
      <c r="D1397" s="68">
        <f t="shared" si="981"/>
        <v>0</v>
      </c>
      <c r="E1397" s="65">
        <f t="shared" si="982"/>
        <v>0</v>
      </c>
      <c r="F1397" s="69">
        <f t="shared" si="983"/>
        <v>0</v>
      </c>
      <c r="G1397" s="68">
        <f t="shared" si="984"/>
        <v>0</v>
      </c>
      <c r="H1397" s="65">
        <f t="shared" si="985"/>
        <v>0</v>
      </c>
      <c r="I1397" s="69">
        <f t="shared" si="986"/>
        <v>0</v>
      </c>
      <c r="J1397" s="68">
        <f t="shared" si="987"/>
        <v>0</v>
      </c>
      <c r="K1397" s="65">
        <f t="shared" si="988"/>
        <v>0</v>
      </c>
      <c r="L1397" s="69">
        <f t="shared" si="989"/>
        <v>0</v>
      </c>
      <c r="M1397" s="68">
        <f t="shared" si="990"/>
        <v>0</v>
      </c>
      <c r="N1397" s="65">
        <f t="shared" si="991"/>
        <v>0</v>
      </c>
      <c r="O1397" s="69">
        <f t="shared" si="992"/>
        <v>0</v>
      </c>
      <c r="P1397" s="68">
        <f t="shared" si="993"/>
        <v>0</v>
      </c>
      <c r="Q1397" s="65">
        <f t="shared" si="994"/>
        <v>0</v>
      </c>
      <c r="R1397" s="69">
        <f t="shared" si="995"/>
        <v>0</v>
      </c>
      <c r="S1397" s="68">
        <f t="shared" si="996"/>
        <v>0</v>
      </c>
      <c r="T1397" s="65">
        <f t="shared" si="997"/>
        <v>0</v>
      </c>
      <c r="U1397" s="69">
        <f t="shared" si="998"/>
        <v>0</v>
      </c>
      <c r="V1397" s="68">
        <f t="shared" si="999"/>
        <v>0</v>
      </c>
      <c r="W1397" s="65">
        <f t="shared" si="1000"/>
        <v>0</v>
      </c>
      <c r="X1397" s="69">
        <f t="shared" si="1001"/>
        <v>0</v>
      </c>
      <c r="Y1397" s="68">
        <f t="shared" si="1002"/>
        <v>0</v>
      </c>
      <c r="Z1397" s="65">
        <f t="shared" si="1003"/>
        <v>0</v>
      </c>
      <c r="AA1397" s="69">
        <f t="shared" si="1004"/>
        <v>0</v>
      </c>
      <c r="AB1397" s="98">
        <f>SUMIF(BN1397:BU1397,"VERDADEIRO",BN$3:$BU1396)</f>
        <v>0</v>
      </c>
      <c r="AC1397" s="97">
        <f t="shared" si="980"/>
        <v>1394</v>
      </c>
      <c r="AD1397" s="89">
        <f>RTD("tryd.rtdserver",,"COT",B1397,"ULT")</f>
        <v>0</v>
      </c>
      <c r="AE1397" s="89">
        <f>RTD("tryd.rtdserver",,"COT",C1397,"ULT")</f>
        <v>0</v>
      </c>
      <c r="AF1397" s="89">
        <f>VLOOKUP($AC1397,LS_Coint_BD!$B$3:$AQ$1079,AF$2)*$AD1397+VLOOKUP($AC1397,LS_Coint_BD!$B$3:$AQ$1079,AF$2+1)</f>
        <v>0</v>
      </c>
      <c r="AG1397" s="89">
        <f>VLOOKUP($AC1397,LS_Coint_BD!$B$3:$AQ$1079,AG$2)*$AD1397+VLOOKUP($AC1397,LS_Coint_BD!$B$3:$AQ$1079,AG$2+1)</f>
        <v>0</v>
      </c>
      <c r="AH1397" s="89">
        <f>VLOOKUP($AC1397,LS_Coint_BD!$B$3:$AQ$1079,AH$2)*$AD1397+VLOOKUP($AC1397,LS_Coint_BD!$B$3:$AQ$1079,AH$2+1)</f>
        <v>0</v>
      </c>
      <c r="AI1397" s="89">
        <f>VLOOKUP($AC1397,LS_Coint_BD!$B$3:$AQ$1079,AI$2)*$AD1397+VLOOKUP($AC1397,LS_Coint_BD!$B$3:$AQ$1079,AI$2+1)</f>
        <v>0</v>
      </c>
      <c r="AJ1397" s="89">
        <f>VLOOKUP($AC1397,LS_Coint_BD!$B$3:$AQ$1079,AJ$2)*$AD1397+VLOOKUP($AC1397,LS_Coint_BD!$B$3:$AQ$1079,AJ$2+1)</f>
        <v>0</v>
      </c>
      <c r="AK1397" s="89">
        <f>VLOOKUP($AC1397,LS_Coint_BD!$B$3:$AQ$1079,AK$2)*$AD1397+VLOOKUP($AC1397,LS_Coint_BD!$B$3:$AQ$1079,AK$2+1)</f>
        <v>0</v>
      </c>
      <c r="AL1397" s="89">
        <f>VLOOKUP($AC1397,LS_Coint_BD!$B$3:$AQ$1079,AL$2)*$AD1397+VLOOKUP($AC1397,LS_Coint_BD!$B$3:$AQ$1079,AL$2+1)</f>
        <v>0</v>
      </c>
      <c r="AM1397" s="89">
        <f>VLOOKUP($AC1397,LS_Coint_BD!$B$3:$AQ$1079,AM$2)*$AD1397+VLOOKUP($AC1397,LS_Coint_BD!$B$3:$AQ$1079,AM$2+1)</f>
        <v>0</v>
      </c>
      <c r="AN1397" s="89">
        <f>VLOOKUP($AC1397,LS_Coint_BD!$B$3:$AQ$1079,AN$2)</f>
        <v>0</v>
      </c>
      <c r="AO1397" s="89">
        <f>VLOOKUP($AC1397,LS_Coint_BD!$B$3:$AQ$1079,AO$2)</f>
        <v>0</v>
      </c>
      <c r="AP1397" s="89">
        <f>VLOOKUP($AC1397,LS_Coint_BD!$B$3:$AQ$1079,AP$2)</f>
        <v>0</v>
      </c>
      <c r="AQ1397" s="89">
        <f>VLOOKUP($AC1397,LS_Coint_BD!$B$3:$AQ$1079,AQ$2)</f>
        <v>0</v>
      </c>
      <c r="AR1397" s="89">
        <f>VLOOKUP($AC1397,LS_Coint_BD!$B$3:$AQ$1079,AR$2)</f>
        <v>0</v>
      </c>
      <c r="AS1397" s="89">
        <f>VLOOKUP($AC1397,LS_Coint_BD!$B$3:$AQ$1079,AS$2)</f>
        <v>0</v>
      </c>
      <c r="AT1397" s="89">
        <f>VLOOKUP($AC1397,LS_Coint_BD!$B$3:$AQ$1079,AT$2)</f>
        <v>0</v>
      </c>
      <c r="AU1397" s="89">
        <f>VLOOKUP($AC1397,LS_Coint_BD!$B$3:$AQ$1079,AU$2)</f>
        <v>0</v>
      </c>
      <c r="AV1397" s="89">
        <f>VLOOKUP($AC1397,LS_Coint_BD!$B$3:$AQ$1079,AV$2)</f>
        <v>0</v>
      </c>
      <c r="AW1397" s="89">
        <f>VLOOKUP($AC1397,LS_Coint_BD!$B$3:$AQ$1079,AW$2)</f>
        <v>0</v>
      </c>
      <c r="AX1397" s="89">
        <f>VLOOKUP($AC1397,LS_Coint_BD!$B$3:$AQ$1079,AX$2)</f>
        <v>0</v>
      </c>
      <c r="AY1397" s="89">
        <f>VLOOKUP($AC1397,LS_Coint_BD!$B$3:$AQ$1079,AY$2)</f>
        <v>0</v>
      </c>
      <c r="AZ1397" s="89">
        <f>VLOOKUP($AC1397,LS_Coint_BD!$B$3:$AQ$1079,AZ$2)</f>
        <v>0</v>
      </c>
      <c r="BA1397" s="89">
        <f>VLOOKUP($AC1397,LS_Coint_BD!$B$3:$AQ$1079,BA$2)</f>
        <v>0</v>
      </c>
      <c r="BB1397" s="89">
        <f>VLOOKUP($AC1397,LS_Coint_BD!$B$3:$AQ$1079,BB$2)</f>
        <v>0</v>
      </c>
      <c r="BC1397" s="89">
        <f>VLOOKUP($AC1397,LS_Coint_BD!$B$3:$AQ$1079,BC$2)</f>
        <v>0</v>
      </c>
      <c r="BD1397" s="89">
        <f t="shared" si="1005"/>
        <v>0</v>
      </c>
      <c r="BE1397" s="89">
        <f t="shared" si="1006"/>
        <v>0</v>
      </c>
      <c r="BF1397" s="89">
        <f t="shared" si="1007"/>
        <v>0</v>
      </c>
      <c r="BG1397" s="89">
        <f t="shared" si="1008"/>
        <v>0</v>
      </c>
      <c r="BH1397" s="89">
        <f t="shared" si="1009"/>
        <v>0</v>
      </c>
      <c r="BI1397" s="89">
        <f t="shared" si="1010"/>
        <v>0</v>
      </c>
      <c r="BJ1397" s="89">
        <f t="shared" si="1011"/>
        <v>0</v>
      </c>
      <c r="BK1397" s="89">
        <f t="shared" si="1012"/>
        <v>0</v>
      </c>
      <c r="BL1397" s="89">
        <f t="shared" si="1013"/>
        <v>0</v>
      </c>
      <c r="BM1397" s="89"/>
      <c r="BN1397" s="26" t="b">
        <f t="shared" si="1014"/>
        <v>0</v>
      </c>
      <c r="BO1397" s="26" t="b">
        <f t="shared" si="1015"/>
        <v>0</v>
      </c>
      <c r="BP1397" s="26" t="b">
        <f t="shared" si="1016"/>
        <v>0</v>
      </c>
      <c r="BQ1397" s="26" t="b">
        <f t="shared" si="1017"/>
        <v>0</v>
      </c>
      <c r="BR1397" s="26" t="b">
        <f t="shared" si="1018"/>
        <v>0</v>
      </c>
      <c r="BS1397" s="26" t="b">
        <f t="shared" si="1019"/>
        <v>0</v>
      </c>
      <c r="BT1397" s="26" t="b">
        <f t="shared" si="1020"/>
        <v>0</v>
      </c>
      <c r="BU1397" s="26" t="b">
        <f t="shared" si="1021"/>
        <v>0</v>
      </c>
    </row>
    <row r="1398" spans="2:73" ht="15" thickBot="1" x14ac:dyDescent="0.35">
      <c r="B1398" s="17">
        <f>VLOOKUP($AC1398,LS_Coint_BD!$B$3:$D$1079,2)</f>
        <v>0</v>
      </c>
      <c r="C1398" s="87">
        <f>VLOOKUP($AC1398,LS_Coint_BD!$B$3:$D$1079,3)</f>
        <v>0</v>
      </c>
      <c r="D1398" s="68">
        <f t="shared" si="981"/>
        <v>0</v>
      </c>
      <c r="E1398" s="65">
        <f t="shared" si="982"/>
        <v>0</v>
      </c>
      <c r="F1398" s="69">
        <f t="shared" si="983"/>
        <v>0</v>
      </c>
      <c r="G1398" s="68">
        <f t="shared" si="984"/>
        <v>0</v>
      </c>
      <c r="H1398" s="65">
        <f t="shared" si="985"/>
        <v>0</v>
      </c>
      <c r="I1398" s="69">
        <f t="shared" si="986"/>
        <v>0</v>
      </c>
      <c r="J1398" s="68">
        <f t="shared" si="987"/>
        <v>0</v>
      </c>
      <c r="K1398" s="65">
        <f t="shared" si="988"/>
        <v>0</v>
      </c>
      <c r="L1398" s="69">
        <f t="shared" si="989"/>
        <v>0</v>
      </c>
      <c r="M1398" s="68">
        <f t="shared" si="990"/>
        <v>0</v>
      </c>
      <c r="N1398" s="65">
        <f t="shared" si="991"/>
        <v>0</v>
      </c>
      <c r="O1398" s="69">
        <f t="shared" si="992"/>
        <v>0</v>
      </c>
      <c r="P1398" s="68">
        <f t="shared" si="993"/>
        <v>0</v>
      </c>
      <c r="Q1398" s="65">
        <f t="shared" si="994"/>
        <v>0</v>
      </c>
      <c r="R1398" s="69">
        <f t="shared" si="995"/>
        <v>0</v>
      </c>
      <c r="S1398" s="68">
        <f t="shared" si="996"/>
        <v>0</v>
      </c>
      <c r="T1398" s="65">
        <f t="shared" si="997"/>
        <v>0</v>
      </c>
      <c r="U1398" s="69">
        <f t="shared" si="998"/>
        <v>0</v>
      </c>
      <c r="V1398" s="68">
        <f t="shared" si="999"/>
        <v>0</v>
      </c>
      <c r="W1398" s="65">
        <f t="shared" si="1000"/>
        <v>0</v>
      </c>
      <c r="X1398" s="69">
        <f t="shared" si="1001"/>
        <v>0</v>
      </c>
      <c r="Y1398" s="68">
        <f t="shared" si="1002"/>
        <v>0</v>
      </c>
      <c r="Z1398" s="65">
        <f t="shared" si="1003"/>
        <v>0</v>
      </c>
      <c r="AA1398" s="69">
        <f t="shared" si="1004"/>
        <v>0</v>
      </c>
      <c r="AB1398" s="98">
        <f>SUMIF(BN1398:BU1398,"VERDADEIRO",BN$3:$BU1397)</f>
        <v>0</v>
      </c>
      <c r="AC1398" s="97">
        <f t="shared" si="980"/>
        <v>1395</v>
      </c>
      <c r="AD1398" s="89">
        <f>RTD("tryd.rtdserver",,"COT",B1398,"ULT")</f>
        <v>0</v>
      </c>
      <c r="AE1398" s="89">
        <f>RTD("tryd.rtdserver",,"COT",C1398,"ULT")</f>
        <v>0</v>
      </c>
      <c r="AF1398" s="89">
        <f>VLOOKUP($AC1398,LS_Coint_BD!$B$3:$AQ$1079,AF$2)*$AD1398+VLOOKUP($AC1398,LS_Coint_BD!$B$3:$AQ$1079,AF$2+1)</f>
        <v>0</v>
      </c>
      <c r="AG1398" s="89">
        <f>VLOOKUP($AC1398,LS_Coint_BD!$B$3:$AQ$1079,AG$2)*$AD1398+VLOOKUP($AC1398,LS_Coint_BD!$B$3:$AQ$1079,AG$2+1)</f>
        <v>0</v>
      </c>
      <c r="AH1398" s="89">
        <f>VLOOKUP($AC1398,LS_Coint_BD!$B$3:$AQ$1079,AH$2)*$AD1398+VLOOKUP($AC1398,LS_Coint_BD!$B$3:$AQ$1079,AH$2+1)</f>
        <v>0</v>
      </c>
      <c r="AI1398" s="89">
        <f>VLOOKUP($AC1398,LS_Coint_BD!$B$3:$AQ$1079,AI$2)*$AD1398+VLOOKUP($AC1398,LS_Coint_BD!$B$3:$AQ$1079,AI$2+1)</f>
        <v>0</v>
      </c>
      <c r="AJ1398" s="89">
        <f>VLOOKUP($AC1398,LS_Coint_BD!$B$3:$AQ$1079,AJ$2)*$AD1398+VLOOKUP($AC1398,LS_Coint_BD!$B$3:$AQ$1079,AJ$2+1)</f>
        <v>0</v>
      </c>
      <c r="AK1398" s="89">
        <f>VLOOKUP($AC1398,LS_Coint_BD!$B$3:$AQ$1079,AK$2)*$AD1398+VLOOKUP($AC1398,LS_Coint_BD!$B$3:$AQ$1079,AK$2+1)</f>
        <v>0</v>
      </c>
      <c r="AL1398" s="89">
        <f>VLOOKUP($AC1398,LS_Coint_BD!$B$3:$AQ$1079,AL$2)*$AD1398+VLOOKUP($AC1398,LS_Coint_BD!$B$3:$AQ$1079,AL$2+1)</f>
        <v>0</v>
      </c>
      <c r="AM1398" s="89">
        <f>VLOOKUP($AC1398,LS_Coint_BD!$B$3:$AQ$1079,AM$2)*$AD1398+VLOOKUP($AC1398,LS_Coint_BD!$B$3:$AQ$1079,AM$2+1)</f>
        <v>0</v>
      </c>
      <c r="AN1398" s="89">
        <f>VLOOKUP($AC1398,LS_Coint_BD!$B$3:$AQ$1079,AN$2)</f>
        <v>0</v>
      </c>
      <c r="AO1398" s="89">
        <f>VLOOKUP($AC1398,LS_Coint_BD!$B$3:$AQ$1079,AO$2)</f>
        <v>0</v>
      </c>
      <c r="AP1398" s="89">
        <f>VLOOKUP($AC1398,LS_Coint_BD!$B$3:$AQ$1079,AP$2)</f>
        <v>0</v>
      </c>
      <c r="AQ1398" s="89">
        <f>VLOOKUP($AC1398,LS_Coint_BD!$B$3:$AQ$1079,AQ$2)</f>
        <v>0</v>
      </c>
      <c r="AR1398" s="89">
        <f>VLOOKUP($AC1398,LS_Coint_BD!$B$3:$AQ$1079,AR$2)</f>
        <v>0</v>
      </c>
      <c r="AS1398" s="89">
        <f>VLOOKUP($AC1398,LS_Coint_BD!$B$3:$AQ$1079,AS$2)</f>
        <v>0</v>
      </c>
      <c r="AT1398" s="89">
        <f>VLOOKUP($AC1398,LS_Coint_BD!$B$3:$AQ$1079,AT$2)</f>
        <v>0</v>
      </c>
      <c r="AU1398" s="89">
        <f>VLOOKUP($AC1398,LS_Coint_BD!$B$3:$AQ$1079,AU$2)</f>
        <v>0</v>
      </c>
      <c r="AV1398" s="89">
        <f>VLOOKUP($AC1398,LS_Coint_BD!$B$3:$AQ$1079,AV$2)</f>
        <v>0</v>
      </c>
      <c r="AW1398" s="89">
        <f>VLOOKUP($AC1398,LS_Coint_BD!$B$3:$AQ$1079,AW$2)</f>
        <v>0</v>
      </c>
      <c r="AX1398" s="89">
        <f>VLOOKUP($AC1398,LS_Coint_BD!$B$3:$AQ$1079,AX$2)</f>
        <v>0</v>
      </c>
      <c r="AY1398" s="89">
        <f>VLOOKUP($AC1398,LS_Coint_BD!$B$3:$AQ$1079,AY$2)</f>
        <v>0</v>
      </c>
      <c r="AZ1398" s="89">
        <f>VLOOKUP($AC1398,LS_Coint_BD!$B$3:$AQ$1079,AZ$2)</f>
        <v>0</v>
      </c>
      <c r="BA1398" s="89">
        <f>VLOOKUP($AC1398,LS_Coint_BD!$B$3:$AQ$1079,BA$2)</f>
        <v>0</v>
      </c>
      <c r="BB1398" s="89">
        <f>VLOOKUP($AC1398,LS_Coint_BD!$B$3:$AQ$1079,BB$2)</f>
        <v>0</v>
      </c>
      <c r="BC1398" s="89">
        <f>VLOOKUP($AC1398,LS_Coint_BD!$B$3:$AQ$1079,BC$2)</f>
        <v>0</v>
      </c>
      <c r="BD1398" s="89">
        <f t="shared" si="1005"/>
        <v>0</v>
      </c>
      <c r="BE1398" s="89">
        <f t="shared" si="1006"/>
        <v>0</v>
      </c>
      <c r="BF1398" s="89">
        <f t="shared" si="1007"/>
        <v>0</v>
      </c>
      <c r="BG1398" s="89">
        <f t="shared" si="1008"/>
        <v>0</v>
      </c>
      <c r="BH1398" s="89">
        <f t="shared" si="1009"/>
        <v>0</v>
      </c>
      <c r="BI1398" s="89">
        <f t="shared" si="1010"/>
        <v>0</v>
      </c>
      <c r="BJ1398" s="89">
        <f t="shared" si="1011"/>
        <v>0</v>
      </c>
      <c r="BK1398" s="89">
        <f t="shared" si="1012"/>
        <v>0</v>
      </c>
      <c r="BL1398" s="89">
        <f t="shared" si="1013"/>
        <v>0</v>
      </c>
      <c r="BM1398" s="89"/>
      <c r="BN1398" s="26" t="b">
        <f t="shared" si="1014"/>
        <v>0</v>
      </c>
      <c r="BO1398" s="26" t="b">
        <f t="shared" si="1015"/>
        <v>0</v>
      </c>
      <c r="BP1398" s="26" t="b">
        <f t="shared" si="1016"/>
        <v>0</v>
      </c>
      <c r="BQ1398" s="26" t="b">
        <f t="shared" si="1017"/>
        <v>0</v>
      </c>
      <c r="BR1398" s="26" t="b">
        <f t="shared" si="1018"/>
        <v>0</v>
      </c>
      <c r="BS1398" s="26" t="b">
        <f t="shared" si="1019"/>
        <v>0</v>
      </c>
      <c r="BT1398" s="26" t="b">
        <f t="shared" si="1020"/>
        <v>0</v>
      </c>
      <c r="BU1398" s="26" t="b">
        <f t="shared" si="1021"/>
        <v>0</v>
      </c>
    </row>
    <row r="1399" spans="2:73" ht="15" thickBot="1" x14ac:dyDescent="0.35">
      <c r="B1399" s="17">
        <f>VLOOKUP($AC1399,LS_Coint_BD!$B$3:$D$1079,2)</f>
        <v>0</v>
      </c>
      <c r="C1399" s="87">
        <f>VLOOKUP($AC1399,LS_Coint_BD!$B$3:$D$1079,3)</f>
        <v>0</v>
      </c>
      <c r="D1399" s="68">
        <f t="shared" si="981"/>
        <v>0</v>
      </c>
      <c r="E1399" s="65">
        <f t="shared" si="982"/>
        <v>0</v>
      </c>
      <c r="F1399" s="69">
        <f t="shared" si="983"/>
        <v>0</v>
      </c>
      <c r="G1399" s="68">
        <f t="shared" si="984"/>
        <v>0</v>
      </c>
      <c r="H1399" s="65">
        <f t="shared" si="985"/>
        <v>0</v>
      </c>
      <c r="I1399" s="69">
        <f t="shared" si="986"/>
        <v>0</v>
      </c>
      <c r="J1399" s="68">
        <f t="shared" si="987"/>
        <v>0</v>
      </c>
      <c r="K1399" s="65">
        <f t="shared" si="988"/>
        <v>0</v>
      </c>
      <c r="L1399" s="69">
        <f t="shared" si="989"/>
        <v>0</v>
      </c>
      <c r="M1399" s="68">
        <f t="shared" si="990"/>
        <v>0</v>
      </c>
      <c r="N1399" s="65">
        <f t="shared" si="991"/>
        <v>0</v>
      </c>
      <c r="O1399" s="69">
        <f t="shared" si="992"/>
        <v>0</v>
      </c>
      <c r="P1399" s="68">
        <f t="shared" si="993"/>
        <v>0</v>
      </c>
      <c r="Q1399" s="65">
        <f t="shared" si="994"/>
        <v>0</v>
      </c>
      <c r="R1399" s="69">
        <f t="shared" si="995"/>
        <v>0</v>
      </c>
      <c r="S1399" s="68">
        <f t="shared" si="996"/>
        <v>0</v>
      </c>
      <c r="T1399" s="65">
        <f t="shared" si="997"/>
        <v>0</v>
      </c>
      <c r="U1399" s="69">
        <f t="shared" si="998"/>
        <v>0</v>
      </c>
      <c r="V1399" s="68">
        <f t="shared" si="999"/>
        <v>0</v>
      </c>
      <c r="W1399" s="65">
        <f t="shared" si="1000"/>
        <v>0</v>
      </c>
      <c r="X1399" s="69">
        <f t="shared" si="1001"/>
        <v>0</v>
      </c>
      <c r="Y1399" s="68">
        <f t="shared" si="1002"/>
        <v>0</v>
      </c>
      <c r="Z1399" s="65">
        <f t="shared" si="1003"/>
        <v>0</v>
      </c>
      <c r="AA1399" s="69">
        <f t="shared" si="1004"/>
        <v>0</v>
      </c>
      <c r="AB1399" s="98">
        <f>SUMIF(BN1399:BU1399,"VERDADEIRO",BN$3:$BU1398)</f>
        <v>0</v>
      </c>
      <c r="AC1399" s="97">
        <f t="shared" si="980"/>
        <v>1396</v>
      </c>
      <c r="AD1399" s="89">
        <f>RTD("tryd.rtdserver",,"COT",B1399,"ULT")</f>
        <v>0</v>
      </c>
      <c r="AE1399" s="89">
        <f>RTD("tryd.rtdserver",,"COT",C1399,"ULT")</f>
        <v>0</v>
      </c>
      <c r="AF1399" s="89">
        <f>VLOOKUP($AC1399,LS_Coint_BD!$B$3:$AQ$1079,AF$2)*$AD1399+VLOOKUP($AC1399,LS_Coint_BD!$B$3:$AQ$1079,AF$2+1)</f>
        <v>0</v>
      </c>
      <c r="AG1399" s="89">
        <f>VLOOKUP($AC1399,LS_Coint_BD!$B$3:$AQ$1079,AG$2)*$AD1399+VLOOKUP($AC1399,LS_Coint_BD!$B$3:$AQ$1079,AG$2+1)</f>
        <v>0</v>
      </c>
      <c r="AH1399" s="89">
        <f>VLOOKUP($AC1399,LS_Coint_BD!$B$3:$AQ$1079,AH$2)*$AD1399+VLOOKUP($AC1399,LS_Coint_BD!$B$3:$AQ$1079,AH$2+1)</f>
        <v>0</v>
      </c>
      <c r="AI1399" s="89">
        <f>VLOOKUP($AC1399,LS_Coint_BD!$B$3:$AQ$1079,AI$2)*$AD1399+VLOOKUP($AC1399,LS_Coint_BD!$B$3:$AQ$1079,AI$2+1)</f>
        <v>0</v>
      </c>
      <c r="AJ1399" s="89">
        <f>VLOOKUP($AC1399,LS_Coint_BD!$B$3:$AQ$1079,AJ$2)*$AD1399+VLOOKUP($AC1399,LS_Coint_BD!$B$3:$AQ$1079,AJ$2+1)</f>
        <v>0</v>
      </c>
      <c r="AK1399" s="89">
        <f>VLOOKUP($AC1399,LS_Coint_BD!$B$3:$AQ$1079,AK$2)*$AD1399+VLOOKUP($AC1399,LS_Coint_BD!$B$3:$AQ$1079,AK$2+1)</f>
        <v>0</v>
      </c>
      <c r="AL1399" s="89">
        <f>VLOOKUP($AC1399,LS_Coint_BD!$B$3:$AQ$1079,AL$2)*$AD1399+VLOOKUP($AC1399,LS_Coint_BD!$B$3:$AQ$1079,AL$2+1)</f>
        <v>0</v>
      </c>
      <c r="AM1399" s="89">
        <f>VLOOKUP($AC1399,LS_Coint_BD!$B$3:$AQ$1079,AM$2)*$AD1399+VLOOKUP($AC1399,LS_Coint_BD!$B$3:$AQ$1079,AM$2+1)</f>
        <v>0</v>
      </c>
      <c r="AN1399" s="89">
        <f>VLOOKUP($AC1399,LS_Coint_BD!$B$3:$AQ$1079,AN$2)</f>
        <v>0</v>
      </c>
      <c r="AO1399" s="89">
        <f>VLOOKUP($AC1399,LS_Coint_BD!$B$3:$AQ$1079,AO$2)</f>
        <v>0</v>
      </c>
      <c r="AP1399" s="89">
        <f>VLOOKUP($AC1399,LS_Coint_BD!$B$3:$AQ$1079,AP$2)</f>
        <v>0</v>
      </c>
      <c r="AQ1399" s="89">
        <f>VLOOKUP($AC1399,LS_Coint_BD!$B$3:$AQ$1079,AQ$2)</f>
        <v>0</v>
      </c>
      <c r="AR1399" s="89">
        <f>VLOOKUP($AC1399,LS_Coint_BD!$B$3:$AQ$1079,AR$2)</f>
        <v>0</v>
      </c>
      <c r="AS1399" s="89">
        <f>VLOOKUP($AC1399,LS_Coint_BD!$B$3:$AQ$1079,AS$2)</f>
        <v>0</v>
      </c>
      <c r="AT1399" s="89">
        <f>VLOOKUP($AC1399,LS_Coint_BD!$B$3:$AQ$1079,AT$2)</f>
        <v>0</v>
      </c>
      <c r="AU1399" s="89">
        <f>VLOOKUP($AC1399,LS_Coint_BD!$B$3:$AQ$1079,AU$2)</f>
        <v>0</v>
      </c>
      <c r="AV1399" s="89">
        <f>VLOOKUP($AC1399,LS_Coint_BD!$B$3:$AQ$1079,AV$2)</f>
        <v>0</v>
      </c>
      <c r="AW1399" s="89">
        <f>VLOOKUP($AC1399,LS_Coint_BD!$B$3:$AQ$1079,AW$2)</f>
        <v>0</v>
      </c>
      <c r="AX1399" s="89">
        <f>VLOOKUP($AC1399,LS_Coint_BD!$B$3:$AQ$1079,AX$2)</f>
        <v>0</v>
      </c>
      <c r="AY1399" s="89">
        <f>VLOOKUP($AC1399,LS_Coint_BD!$B$3:$AQ$1079,AY$2)</f>
        <v>0</v>
      </c>
      <c r="AZ1399" s="89">
        <f>VLOOKUP($AC1399,LS_Coint_BD!$B$3:$AQ$1079,AZ$2)</f>
        <v>0</v>
      </c>
      <c r="BA1399" s="89">
        <f>VLOOKUP($AC1399,LS_Coint_BD!$B$3:$AQ$1079,BA$2)</f>
        <v>0</v>
      </c>
      <c r="BB1399" s="89">
        <f>VLOOKUP($AC1399,LS_Coint_BD!$B$3:$AQ$1079,BB$2)</f>
        <v>0</v>
      </c>
      <c r="BC1399" s="89">
        <f>VLOOKUP($AC1399,LS_Coint_BD!$B$3:$AQ$1079,BC$2)</f>
        <v>0</v>
      </c>
      <c r="BD1399" s="89">
        <f t="shared" si="1005"/>
        <v>0</v>
      </c>
      <c r="BE1399" s="89">
        <f t="shared" si="1006"/>
        <v>0</v>
      </c>
      <c r="BF1399" s="89">
        <f t="shared" si="1007"/>
        <v>0</v>
      </c>
      <c r="BG1399" s="89">
        <f t="shared" si="1008"/>
        <v>0</v>
      </c>
      <c r="BH1399" s="89">
        <f t="shared" si="1009"/>
        <v>0</v>
      </c>
      <c r="BI1399" s="89">
        <f t="shared" si="1010"/>
        <v>0</v>
      </c>
      <c r="BJ1399" s="89">
        <f t="shared" si="1011"/>
        <v>0</v>
      </c>
      <c r="BK1399" s="89">
        <f t="shared" si="1012"/>
        <v>0</v>
      </c>
      <c r="BL1399" s="89">
        <f t="shared" si="1013"/>
        <v>0</v>
      </c>
      <c r="BM1399" s="89"/>
      <c r="BN1399" s="26" t="b">
        <f t="shared" si="1014"/>
        <v>0</v>
      </c>
      <c r="BO1399" s="26" t="b">
        <f t="shared" si="1015"/>
        <v>0</v>
      </c>
      <c r="BP1399" s="26" t="b">
        <f t="shared" si="1016"/>
        <v>0</v>
      </c>
      <c r="BQ1399" s="26" t="b">
        <f t="shared" si="1017"/>
        <v>0</v>
      </c>
      <c r="BR1399" s="26" t="b">
        <f t="shared" si="1018"/>
        <v>0</v>
      </c>
      <c r="BS1399" s="26" t="b">
        <f t="shared" si="1019"/>
        <v>0</v>
      </c>
      <c r="BT1399" s="26" t="b">
        <f t="shared" si="1020"/>
        <v>0</v>
      </c>
      <c r="BU1399" s="26" t="b">
        <f t="shared" si="1021"/>
        <v>0</v>
      </c>
    </row>
    <row r="1400" spans="2:73" ht="15" thickBot="1" x14ac:dyDescent="0.35">
      <c r="B1400" s="17">
        <f>VLOOKUP($AC1400,LS_Coint_BD!$B$3:$D$1079,2)</f>
        <v>0</v>
      </c>
      <c r="C1400" s="87">
        <f>VLOOKUP($AC1400,LS_Coint_BD!$B$3:$D$1079,3)</f>
        <v>0</v>
      </c>
      <c r="D1400" s="68">
        <f t="shared" si="981"/>
        <v>0</v>
      </c>
      <c r="E1400" s="65">
        <f t="shared" si="982"/>
        <v>0</v>
      </c>
      <c r="F1400" s="69">
        <f t="shared" si="983"/>
        <v>0</v>
      </c>
      <c r="G1400" s="68">
        <f t="shared" si="984"/>
        <v>0</v>
      </c>
      <c r="H1400" s="65">
        <f t="shared" si="985"/>
        <v>0</v>
      </c>
      <c r="I1400" s="69">
        <f t="shared" si="986"/>
        <v>0</v>
      </c>
      <c r="J1400" s="68">
        <f t="shared" si="987"/>
        <v>0</v>
      </c>
      <c r="K1400" s="65">
        <f t="shared" si="988"/>
        <v>0</v>
      </c>
      <c r="L1400" s="69">
        <f t="shared" si="989"/>
        <v>0</v>
      </c>
      <c r="M1400" s="68">
        <f t="shared" si="990"/>
        <v>0</v>
      </c>
      <c r="N1400" s="65">
        <f t="shared" si="991"/>
        <v>0</v>
      </c>
      <c r="O1400" s="69">
        <f t="shared" si="992"/>
        <v>0</v>
      </c>
      <c r="P1400" s="68">
        <f t="shared" si="993"/>
        <v>0</v>
      </c>
      <c r="Q1400" s="65">
        <f t="shared" si="994"/>
        <v>0</v>
      </c>
      <c r="R1400" s="69">
        <f t="shared" si="995"/>
        <v>0</v>
      </c>
      <c r="S1400" s="68">
        <f t="shared" si="996"/>
        <v>0</v>
      </c>
      <c r="T1400" s="65">
        <f t="shared" si="997"/>
        <v>0</v>
      </c>
      <c r="U1400" s="69">
        <f t="shared" si="998"/>
        <v>0</v>
      </c>
      <c r="V1400" s="68">
        <f t="shared" si="999"/>
        <v>0</v>
      </c>
      <c r="W1400" s="65">
        <f t="shared" si="1000"/>
        <v>0</v>
      </c>
      <c r="X1400" s="69">
        <f t="shared" si="1001"/>
        <v>0</v>
      </c>
      <c r="Y1400" s="68">
        <f t="shared" si="1002"/>
        <v>0</v>
      </c>
      <c r="Z1400" s="65">
        <f t="shared" si="1003"/>
        <v>0</v>
      </c>
      <c r="AA1400" s="69">
        <f t="shared" si="1004"/>
        <v>0</v>
      </c>
      <c r="AB1400" s="98">
        <f>SUMIF(BN1400:BU1400,"VERDADEIRO",BN$3:$BU1399)</f>
        <v>0</v>
      </c>
      <c r="AC1400" s="97">
        <f t="shared" si="980"/>
        <v>1397</v>
      </c>
      <c r="AD1400" s="89">
        <f>RTD("tryd.rtdserver",,"COT",B1400,"ULT")</f>
        <v>0</v>
      </c>
      <c r="AE1400" s="89">
        <f>RTD("tryd.rtdserver",,"COT",C1400,"ULT")</f>
        <v>0</v>
      </c>
      <c r="AF1400" s="89">
        <f>VLOOKUP($AC1400,LS_Coint_BD!$B$3:$AQ$1079,AF$2)*$AD1400+VLOOKUP($AC1400,LS_Coint_BD!$B$3:$AQ$1079,AF$2+1)</f>
        <v>0</v>
      </c>
      <c r="AG1400" s="89">
        <f>VLOOKUP($AC1400,LS_Coint_BD!$B$3:$AQ$1079,AG$2)*$AD1400+VLOOKUP($AC1400,LS_Coint_BD!$B$3:$AQ$1079,AG$2+1)</f>
        <v>0</v>
      </c>
      <c r="AH1400" s="89">
        <f>VLOOKUP($AC1400,LS_Coint_BD!$B$3:$AQ$1079,AH$2)*$AD1400+VLOOKUP($AC1400,LS_Coint_BD!$B$3:$AQ$1079,AH$2+1)</f>
        <v>0</v>
      </c>
      <c r="AI1400" s="89">
        <f>VLOOKUP($AC1400,LS_Coint_BD!$B$3:$AQ$1079,AI$2)*$AD1400+VLOOKUP($AC1400,LS_Coint_BD!$B$3:$AQ$1079,AI$2+1)</f>
        <v>0</v>
      </c>
      <c r="AJ1400" s="89">
        <f>VLOOKUP($AC1400,LS_Coint_BD!$B$3:$AQ$1079,AJ$2)*$AD1400+VLOOKUP($AC1400,LS_Coint_BD!$B$3:$AQ$1079,AJ$2+1)</f>
        <v>0</v>
      </c>
      <c r="AK1400" s="89">
        <f>VLOOKUP($AC1400,LS_Coint_BD!$B$3:$AQ$1079,AK$2)*$AD1400+VLOOKUP($AC1400,LS_Coint_BD!$B$3:$AQ$1079,AK$2+1)</f>
        <v>0</v>
      </c>
      <c r="AL1400" s="89">
        <f>VLOOKUP($AC1400,LS_Coint_BD!$B$3:$AQ$1079,AL$2)*$AD1400+VLOOKUP($AC1400,LS_Coint_BD!$B$3:$AQ$1079,AL$2+1)</f>
        <v>0</v>
      </c>
      <c r="AM1400" s="89">
        <f>VLOOKUP($AC1400,LS_Coint_BD!$B$3:$AQ$1079,AM$2)*$AD1400+VLOOKUP($AC1400,LS_Coint_BD!$B$3:$AQ$1079,AM$2+1)</f>
        <v>0</v>
      </c>
      <c r="AN1400" s="89">
        <f>VLOOKUP($AC1400,LS_Coint_BD!$B$3:$AQ$1079,AN$2)</f>
        <v>0</v>
      </c>
      <c r="AO1400" s="89">
        <f>VLOOKUP($AC1400,LS_Coint_BD!$B$3:$AQ$1079,AO$2)</f>
        <v>0</v>
      </c>
      <c r="AP1400" s="89">
        <f>VLOOKUP($AC1400,LS_Coint_BD!$B$3:$AQ$1079,AP$2)</f>
        <v>0</v>
      </c>
      <c r="AQ1400" s="89">
        <f>VLOOKUP($AC1400,LS_Coint_BD!$B$3:$AQ$1079,AQ$2)</f>
        <v>0</v>
      </c>
      <c r="AR1400" s="89">
        <f>VLOOKUP($AC1400,LS_Coint_BD!$B$3:$AQ$1079,AR$2)</f>
        <v>0</v>
      </c>
      <c r="AS1400" s="89">
        <f>VLOOKUP($AC1400,LS_Coint_BD!$B$3:$AQ$1079,AS$2)</f>
        <v>0</v>
      </c>
      <c r="AT1400" s="89">
        <f>VLOOKUP($AC1400,LS_Coint_BD!$B$3:$AQ$1079,AT$2)</f>
        <v>0</v>
      </c>
      <c r="AU1400" s="89">
        <f>VLOOKUP($AC1400,LS_Coint_BD!$B$3:$AQ$1079,AU$2)</f>
        <v>0</v>
      </c>
      <c r="AV1400" s="89">
        <f>VLOOKUP($AC1400,LS_Coint_BD!$B$3:$AQ$1079,AV$2)</f>
        <v>0</v>
      </c>
      <c r="AW1400" s="89">
        <f>VLOOKUP($AC1400,LS_Coint_BD!$B$3:$AQ$1079,AW$2)</f>
        <v>0</v>
      </c>
      <c r="AX1400" s="89">
        <f>VLOOKUP($AC1400,LS_Coint_BD!$B$3:$AQ$1079,AX$2)</f>
        <v>0</v>
      </c>
      <c r="AY1400" s="89">
        <f>VLOOKUP($AC1400,LS_Coint_BD!$B$3:$AQ$1079,AY$2)</f>
        <v>0</v>
      </c>
      <c r="AZ1400" s="89">
        <f>VLOOKUP($AC1400,LS_Coint_BD!$B$3:$AQ$1079,AZ$2)</f>
        <v>0</v>
      </c>
      <c r="BA1400" s="89">
        <f>VLOOKUP($AC1400,LS_Coint_BD!$B$3:$AQ$1079,BA$2)</f>
        <v>0</v>
      </c>
      <c r="BB1400" s="89">
        <f>VLOOKUP($AC1400,LS_Coint_BD!$B$3:$AQ$1079,BB$2)</f>
        <v>0</v>
      </c>
      <c r="BC1400" s="89">
        <f>VLOOKUP($AC1400,LS_Coint_BD!$B$3:$AQ$1079,BC$2)</f>
        <v>0</v>
      </c>
      <c r="BD1400" s="89">
        <f t="shared" si="1005"/>
        <v>0</v>
      </c>
      <c r="BE1400" s="89">
        <f t="shared" si="1006"/>
        <v>0</v>
      </c>
      <c r="BF1400" s="89">
        <f t="shared" si="1007"/>
        <v>0</v>
      </c>
      <c r="BG1400" s="89">
        <f t="shared" si="1008"/>
        <v>0</v>
      </c>
      <c r="BH1400" s="89">
        <f t="shared" si="1009"/>
        <v>0</v>
      </c>
      <c r="BI1400" s="89">
        <f t="shared" si="1010"/>
        <v>0</v>
      </c>
      <c r="BJ1400" s="89">
        <f t="shared" si="1011"/>
        <v>0</v>
      </c>
      <c r="BK1400" s="89">
        <f t="shared" si="1012"/>
        <v>0</v>
      </c>
      <c r="BL1400" s="89">
        <f t="shared" si="1013"/>
        <v>0</v>
      </c>
      <c r="BM1400" s="89"/>
      <c r="BN1400" s="26" t="b">
        <f t="shared" si="1014"/>
        <v>0</v>
      </c>
      <c r="BO1400" s="26" t="b">
        <f t="shared" si="1015"/>
        <v>0</v>
      </c>
      <c r="BP1400" s="26" t="b">
        <f t="shared" si="1016"/>
        <v>0</v>
      </c>
      <c r="BQ1400" s="26" t="b">
        <f t="shared" si="1017"/>
        <v>0</v>
      </c>
      <c r="BR1400" s="26" t="b">
        <f t="shared" si="1018"/>
        <v>0</v>
      </c>
      <c r="BS1400" s="26" t="b">
        <f t="shared" si="1019"/>
        <v>0</v>
      </c>
      <c r="BT1400" s="26" t="b">
        <f t="shared" si="1020"/>
        <v>0</v>
      </c>
      <c r="BU1400" s="26" t="b">
        <f t="shared" si="1021"/>
        <v>0</v>
      </c>
    </row>
    <row r="1401" spans="2:73" ht="15" thickBot="1" x14ac:dyDescent="0.35">
      <c r="B1401" s="17">
        <f>VLOOKUP($AC1401,LS_Coint_BD!$B$3:$D$1079,2)</f>
        <v>0</v>
      </c>
      <c r="C1401" s="87">
        <f>VLOOKUP($AC1401,LS_Coint_BD!$B$3:$D$1079,3)</f>
        <v>0</v>
      </c>
      <c r="D1401" s="68">
        <f t="shared" si="981"/>
        <v>0</v>
      </c>
      <c r="E1401" s="65">
        <f t="shared" si="982"/>
        <v>0</v>
      </c>
      <c r="F1401" s="69">
        <f t="shared" si="983"/>
        <v>0</v>
      </c>
      <c r="G1401" s="68">
        <f t="shared" si="984"/>
        <v>0</v>
      </c>
      <c r="H1401" s="65">
        <f t="shared" si="985"/>
        <v>0</v>
      </c>
      <c r="I1401" s="69">
        <f t="shared" si="986"/>
        <v>0</v>
      </c>
      <c r="J1401" s="68">
        <f t="shared" si="987"/>
        <v>0</v>
      </c>
      <c r="K1401" s="65">
        <f t="shared" si="988"/>
        <v>0</v>
      </c>
      <c r="L1401" s="69">
        <f t="shared" si="989"/>
        <v>0</v>
      </c>
      <c r="M1401" s="68">
        <f t="shared" si="990"/>
        <v>0</v>
      </c>
      <c r="N1401" s="65">
        <f t="shared" si="991"/>
        <v>0</v>
      </c>
      <c r="O1401" s="69">
        <f t="shared" si="992"/>
        <v>0</v>
      </c>
      <c r="P1401" s="68">
        <f t="shared" si="993"/>
        <v>0</v>
      </c>
      <c r="Q1401" s="65">
        <f t="shared" si="994"/>
        <v>0</v>
      </c>
      <c r="R1401" s="69">
        <f t="shared" si="995"/>
        <v>0</v>
      </c>
      <c r="S1401" s="68">
        <f t="shared" si="996"/>
        <v>0</v>
      </c>
      <c r="T1401" s="65">
        <f t="shared" si="997"/>
        <v>0</v>
      </c>
      <c r="U1401" s="69">
        <f t="shared" si="998"/>
        <v>0</v>
      </c>
      <c r="V1401" s="68">
        <f t="shared" si="999"/>
        <v>0</v>
      </c>
      <c r="W1401" s="65">
        <f t="shared" si="1000"/>
        <v>0</v>
      </c>
      <c r="X1401" s="69">
        <f t="shared" si="1001"/>
        <v>0</v>
      </c>
      <c r="Y1401" s="68">
        <f t="shared" si="1002"/>
        <v>0</v>
      </c>
      <c r="Z1401" s="65">
        <f t="shared" si="1003"/>
        <v>0</v>
      </c>
      <c r="AA1401" s="69">
        <f t="shared" si="1004"/>
        <v>0</v>
      </c>
      <c r="AB1401" s="98">
        <f>SUMIF(BN1401:BU1401,"VERDADEIRO",BN$3:$BU1400)</f>
        <v>0</v>
      </c>
      <c r="AC1401" s="97">
        <f t="shared" si="980"/>
        <v>1398</v>
      </c>
      <c r="AD1401" s="89">
        <f>RTD("tryd.rtdserver",,"COT",B1401,"ULT")</f>
        <v>0</v>
      </c>
      <c r="AE1401" s="89">
        <f>RTD("tryd.rtdserver",,"COT",C1401,"ULT")</f>
        <v>0</v>
      </c>
      <c r="AF1401" s="89">
        <f>VLOOKUP($AC1401,LS_Coint_BD!$B$3:$AQ$1079,AF$2)*$AD1401+VLOOKUP($AC1401,LS_Coint_BD!$B$3:$AQ$1079,AF$2+1)</f>
        <v>0</v>
      </c>
      <c r="AG1401" s="89">
        <f>VLOOKUP($AC1401,LS_Coint_BD!$B$3:$AQ$1079,AG$2)*$AD1401+VLOOKUP($AC1401,LS_Coint_BD!$B$3:$AQ$1079,AG$2+1)</f>
        <v>0</v>
      </c>
      <c r="AH1401" s="89">
        <f>VLOOKUP($AC1401,LS_Coint_BD!$B$3:$AQ$1079,AH$2)*$AD1401+VLOOKUP($AC1401,LS_Coint_BD!$B$3:$AQ$1079,AH$2+1)</f>
        <v>0</v>
      </c>
      <c r="AI1401" s="89">
        <f>VLOOKUP($AC1401,LS_Coint_BD!$B$3:$AQ$1079,AI$2)*$AD1401+VLOOKUP($AC1401,LS_Coint_BD!$B$3:$AQ$1079,AI$2+1)</f>
        <v>0</v>
      </c>
      <c r="AJ1401" s="89">
        <f>VLOOKUP($AC1401,LS_Coint_BD!$B$3:$AQ$1079,AJ$2)*$AD1401+VLOOKUP($AC1401,LS_Coint_BD!$B$3:$AQ$1079,AJ$2+1)</f>
        <v>0</v>
      </c>
      <c r="AK1401" s="89">
        <f>VLOOKUP($AC1401,LS_Coint_BD!$B$3:$AQ$1079,AK$2)*$AD1401+VLOOKUP($AC1401,LS_Coint_BD!$B$3:$AQ$1079,AK$2+1)</f>
        <v>0</v>
      </c>
      <c r="AL1401" s="89">
        <f>VLOOKUP($AC1401,LS_Coint_BD!$B$3:$AQ$1079,AL$2)*$AD1401+VLOOKUP($AC1401,LS_Coint_BD!$B$3:$AQ$1079,AL$2+1)</f>
        <v>0</v>
      </c>
      <c r="AM1401" s="89">
        <f>VLOOKUP($AC1401,LS_Coint_BD!$B$3:$AQ$1079,AM$2)*$AD1401+VLOOKUP($AC1401,LS_Coint_BD!$B$3:$AQ$1079,AM$2+1)</f>
        <v>0</v>
      </c>
      <c r="AN1401" s="89">
        <f>VLOOKUP($AC1401,LS_Coint_BD!$B$3:$AQ$1079,AN$2)</f>
        <v>0</v>
      </c>
      <c r="AO1401" s="89">
        <f>VLOOKUP($AC1401,LS_Coint_BD!$B$3:$AQ$1079,AO$2)</f>
        <v>0</v>
      </c>
      <c r="AP1401" s="89">
        <f>VLOOKUP($AC1401,LS_Coint_BD!$B$3:$AQ$1079,AP$2)</f>
        <v>0</v>
      </c>
      <c r="AQ1401" s="89">
        <f>VLOOKUP($AC1401,LS_Coint_BD!$B$3:$AQ$1079,AQ$2)</f>
        <v>0</v>
      </c>
      <c r="AR1401" s="89">
        <f>VLOOKUP($AC1401,LS_Coint_BD!$B$3:$AQ$1079,AR$2)</f>
        <v>0</v>
      </c>
      <c r="AS1401" s="89">
        <f>VLOOKUP($AC1401,LS_Coint_BD!$B$3:$AQ$1079,AS$2)</f>
        <v>0</v>
      </c>
      <c r="AT1401" s="89">
        <f>VLOOKUP($AC1401,LS_Coint_BD!$B$3:$AQ$1079,AT$2)</f>
        <v>0</v>
      </c>
      <c r="AU1401" s="89">
        <f>VLOOKUP($AC1401,LS_Coint_BD!$B$3:$AQ$1079,AU$2)</f>
        <v>0</v>
      </c>
      <c r="AV1401" s="89">
        <f>VLOOKUP($AC1401,LS_Coint_BD!$B$3:$AQ$1079,AV$2)</f>
        <v>0</v>
      </c>
      <c r="AW1401" s="89">
        <f>VLOOKUP($AC1401,LS_Coint_BD!$B$3:$AQ$1079,AW$2)</f>
        <v>0</v>
      </c>
      <c r="AX1401" s="89">
        <f>VLOOKUP($AC1401,LS_Coint_BD!$B$3:$AQ$1079,AX$2)</f>
        <v>0</v>
      </c>
      <c r="AY1401" s="89">
        <f>VLOOKUP($AC1401,LS_Coint_BD!$B$3:$AQ$1079,AY$2)</f>
        <v>0</v>
      </c>
      <c r="AZ1401" s="89">
        <f>VLOOKUP($AC1401,LS_Coint_BD!$B$3:$AQ$1079,AZ$2)</f>
        <v>0</v>
      </c>
      <c r="BA1401" s="89">
        <f>VLOOKUP($AC1401,LS_Coint_BD!$B$3:$AQ$1079,BA$2)</f>
        <v>0</v>
      </c>
      <c r="BB1401" s="89">
        <f>VLOOKUP($AC1401,LS_Coint_BD!$B$3:$AQ$1079,BB$2)</f>
        <v>0</v>
      </c>
      <c r="BC1401" s="89">
        <f>VLOOKUP($AC1401,LS_Coint_BD!$B$3:$AQ$1079,BC$2)</f>
        <v>0</v>
      </c>
      <c r="BD1401" s="89">
        <f t="shared" si="1005"/>
        <v>0</v>
      </c>
      <c r="BE1401" s="89">
        <f t="shared" si="1006"/>
        <v>0</v>
      </c>
      <c r="BF1401" s="89">
        <f t="shared" si="1007"/>
        <v>0</v>
      </c>
      <c r="BG1401" s="89">
        <f t="shared" si="1008"/>
        <v>0</v>
      </c>
      <c r="BH1401" s="89">
        <f t="shared" si="1009"/>
        <v>0</v>
      </c>
      <c r="BI1401" s="89">
        <f t="shared" si="1010"/>
        <v>0</v>
      </c>
      <c r="BJ1401" s="89">
        <f t="shared" si="1011"/>
        <v>0</v>
      </c>
      <c r="BK1401" s="89">
        <f t="shared" si="1012"/>
        <v>0</v>
      </c>
      <c r="BL1401" s="89">
        <f t="shared" si="1013"/>
        <v>0</v>
      </c>
      <c r="BM1401" s="89"/>
      <c r="BN1401" s="26" t="b">
        <f t="shared" si="1014"/>
        <v>0</v>
      </c>
      <c r="BO1401" s="26" t="b">
        <f t="shared" si="1015"/>
        <v>0</v>
      </c>
      <c r="BP1401" s="26" t="b">
        <f t="shared" si="1016"/>
        <v>0</v>
      </c>
      <c r="BQ1401" s="26" t="b">
        <f t="shared" si="1017"/>
        <v>0</v>
      </c>
      <c r="BR1401" s="26" t="b">
        <f t="shared" si="1018"/>
        <v>0</v>
      </c>
      <c r="BS1401" s="26" t="b">
        <f t="shared" si="1019"/>
        <v>0</v>
      </c>
      <c r="BT1401" s="26" t="b">
        <f t="shared" si="1020"/>
        <v>0</v>
      </c>
      <c r="BU1401" s="26" t="b">
        <f t="shared" si="1021"/>
        <v>0</v>
      </c>
    </row>
    <row r="1402" spans="2:73" ht="15" thickBot="1" x14ac:dyDescent="0.35">
      <c r="B1402" s="17">
        <f>VLOOKUP($AC1402,LS_Coint_BD!$B$3:$D$1079,2)</f>
        <v>0</v>
      </c>
      <c r="C1402" s="87">
        <f>VLOOKUP($AC1402,LS_Coint_BD!$B$3:$D$1079,3)</f>
        <v>0</v>
      </c>
      <c r="D1402" s="68">
        <f t="shared" si="981"/>
        <v>0</v>
      </c>
      <c r="E1402" s="65">
        <f t="shared" si="982"/>
        <v>0</v>
      </c>
      <c r="F1402" s="69">
        <f t="shared" si="983"/>
        <v>0</v>
      </c>
      <c r="G1402" s="68">
        <f t="shared" si="984"/>
        <v>0</v>
      </c>
      <c r="H1402" s="65">
        <f t="shared" si="985"/>
        <v>0</v>
      </c>
      <c r="I1402" s="69">
        <f t="shared" si="986"/>
        <v>0</v>
      </c>
      <c r="J1402" s="68">
        <f t="shared" si="987"/>
        <v>0</v>
      </c>
      <c r="K1402" s="65">
        <f t="shared" si="988"/>
        <v>0</v>
      </c>
      <c r="L1402" s="69">
        <f t="shared" si="989"/>
        <v>0</v>
      </c>
      <c r="M1402" s="68">
        <f t="shared" si="990"/>
        <v>0</v>
      </c>
      <c r="N1402" s="65">
        <f t="shared" si="991"/>
        <v>0</v>
      </c>
      <c r="O1402" s="69">
        <f t="shared" si="992"/>
        <v>0</v>
      </c>
      <c r="P1402" s="68">
        <f t="shared" si="993"/>
        <v>0</v>
      </c>
      <c r="Q1402" s="65">
        <f t="shared" si="994"/>
        <v>0</v>
      </c>
      <c r="R1402" s="69">
        <f t="shared" si="995"/>
        <v>0</v>
      </c>
      <c r="S1402" s="68">
        <f t="shared" si="996"/>
        <v>0</v>
      </c>
      <c r="T1402" s="65">
        <f t="shared" si="997"/>
        <v>0</v>
      </c>
      <c r="U1402" s="69">
        <f t="shared" si="998"/>
        <v>0</v>
      </c>
      <c r="V1402" s="68">
        <f t="shared" si="999"/>
        <v>0</v>
      </c>
      <c r="W1402" s="65">
        <f t="shared" si="1000"/>
        <v>0</v>
      </c>
      <c r="X1402" s="69">
        <f t="shared" si="1001"/>
        <v>0</v>
      </c>
      <c r="Y1402" s="68">
        <f t="shared" si="1002"/>
        <v>0</v>
      </c>
      <c r="Z1402" s="65">
        <f t="shared" si="1003"/>
        <v>0</v>
      </c>
      <c r="AA1402" s="69">
        <f t="shared" si="1004"/>
        <v>0</v>
      </c>
      <c r="AB1402" s="98">
        <f>SUMIF(BN1402:BU1402,"VERDADEIRO",BN$3:$BU1401)</f>
        <v>0</v>
      </c>
      <c r="AC1402" s="97">
        <f t="shared" si="980"/>
        <v>1399</v>
      </c>
      <c r="AD1402" s="89">
        <f>RTD("tryd.rtdserver",,"COT",B1402,"ULT")</f>
        <v>0</v>
      </c>
      <c r="AE1402" s="89">
        <f>RTD("tryd.rtdserver",,"COT",C1402,"ULT")</f>
        <v>0</v>
      </c>
      <c r="AF1402" s="89">
        <f>VLOOKUP($AC1402,LS_Coint_BD!$B$3:$AQ$1079,AF$2)*$AD1402+VLOOKUP($AC1402,LS_Coint_BD!$B$3:$AQ$1079,AF$2+1)</f>
        <v>0</v>
      </c>
      <c r="AG1402" s="89">
        <f>VLOOKUP($AC1402,LS_Coint_BD!$B$3:$AQ$1079,AG$2)*$AD1402+VLOOKUP($AC1402,LS_Coint_BD!$B$3:$AQ$1079,AG$2+1)</f>
        <v>0</v>
      </c>
      <c r="AH1402" s="89">
        <f>VLOOKUP($AC1402,LS_Coint_BD!$B$3:$AQ$1079,AH$2)*$AD1402+VLOOKUP($AC1402,LS_Coint_BD!$B$3:$AQ$1079,AH$2+1)</f>
        <v>0</v>
      </c>
      <c r="AI1402" s="89">
        <f>VLOOKUP($AC1402,LS_Coint_BD!$B$3:$AQ$1079,AI$2)*$AD1402+VLOOKUP($AC1402,LS_Coint_BD!$B$3:$AQ$1079,AI$2+1)</f>
        <v>0</v>
      </c>
      <c r="AJ1402" s="89">
        <f>VLOOKUP($AC1402,LS_Coint_BD!$B$3:$AQ$1079,AJ$2)*$AD1402+VLOOKUP($AC1402,LS_Coint_BD!$B$3:$AQ$1079,AJ$2+1)</f>
        <v>0</v>
      </c>
      <c r="AK1402" s="89">
        <f>VLOOKUP($AC1402,LS_Coint_BD!$B$3:$AQ$1079,AK$2)*$AD1402+VLOOKUP($AC1402,LS_Coint_BD!$B$3:$AQ$1079,AK$2+1)</f>
        <v>0</v>
      </c>
      <c r="AL1402" s="89">
        <f>VLOOKUP($AC1402,LS_Coint_BD!$B$3:$AQ$1079,AL$2)*$AD1402+VLOOKUP($AC1402,LS_Coint_BD!$B$3:$AQ$1079,AL$2+1)</f>
        <v>0</v>
      </c>
      <c r="AM1402" s="89">
        <f>VLOOKUP($AC1402,LS_Coint_BD!$B$3:$AQ$1079,AM$2)*$AD1402+VLOOKUP($AC1402,LS_Coint_BD!$B$3:$AQ$1079,AM$2+1)</f>
        <v>0</v>
      </c>
      <c r="AN1402" s="89">
        <f>VLOOKUP($AC1402,LS_Coint_BD!$B$3:$AQ$1079,AN$2)</f>
        <v>0</v>
      </c>
      <c r="AO1402" s="89">
        <f>VLOOKUP($AC1402,LS_Coint_BD!$B$3:$AQ$1079,AO$2)</f>
        <v>0</v>
      </c>
      <c r="AP1402" s="89">
        <f>VLOOKUP($AC1402,LS_Coint_BD!$B$3:$AQ$1079,AP$2)</f>
        <v>0</v>
      </c>
      <c r="AQ1402" s="89">
        <f>VLOOKUP($AC1402,LS_Coint_BD!$B$3:$AQ$1079,AQ$2)</f>
        <v>0</v>
      </c>
      <c r="AR1402" s="89">
        <f>VLOOKUP($AC1402,LS_Coint_BD!$B$3:$AQ$1079,AR$2)</f>
        <v>0</v>
      </c>
      <c r="AS1402" s="89">
        <f>VLOOKUP($AC1402,LS_Coint_BD!$B$3:$AQ$1079,AS$2)</f>
        <v>0</v>
      </c>
      <c r="AT1402" s="89">
        <f>VLOOKUP($AC1402,LS_Coint_BD!$B$3:$AQ$1079,AT$2)</f>
        <v>0</v>
      </c>
      <c r="AU1402" s="89">
        <f>VLOOKUP($AC1402,LS_Coint_BD!$B$3:$AQ$1079,AU$2)</f>
        <v>0</v>
      </c>
      <c r="AV1402" s="89">
        <f>VLOOKUP($AC1402,LS_Coint_BD!$B$3:$AQ$1079,AV$2)</f>
        <v>0</v>
      </c>
      <c r="AW1402" s="89">
        <f>VLOOKUP($AC1402,LS_Coint_BD!$B$3:$AQ$1079,AW$2)</f>
        <v>0</v>
      </c>
      <c r="AX1402" s="89">
        <f>VLOOKUP($AC1402,LS_Coint_BD!$B$3:$AQ$1079,AX$2)</f>
        <v>0</v>
      </c>
      <c r="AY1402" s="89">
        <f>VLOOKUP($AC1402,LS_Coint_BD!$B$3:$AQ$1079,AY$2)</f>
        <v>0</v>
      </c>
      <c r="AZ1402" s="89">
        <f>VLOOKUP($AC1402,LS_Coint_BD!$B$3:$AQ$1079,AZ$2)</f>
        <v>0</v>
      </c>
      <c r="BA1402" s="89">
        <f>VLOOKUP($AC1402,LS_Coint_BD!$B$3:$AQ$1079,BA$2)</f>
        <v>0</v>
      </c>
      <c r="BB1402" s="89">
        <f>VLOOKUP($AC1402,LS_Coint_BD!$B$3:$AQ$1079,BB$2)</f>
        <v>0</v>
      </c>
      <c r="BC1402" s="89">
        <f>VLOOKUP($AC1402,LS_Coint_BD!$B$3:$AQ$1079,BC$2)</f>
        <v>0</v>
      </c>
      <c r="BD1402" s="89">
        <f t="shared" si="1005"/>
        <v>0</v>
      </c>
      <c r="BE1402" s="89">
        <f t="shared" si="1006"/>
        <v>0</v>
      </c>
      <c r="BF1402" s="89">
        <f t="shared" si="1007"/>
        <v>0</v>
      </c>
      <c r="BG1402" s="89">
        <f t="shared" si="1008"/>
        <v>0</v>
      </c>
      <c r="BH1402" s="89">
        <f t="shared" si="1009"/>
        <v>0</v>
      </c>
      <c r="BI1402" s="89">
        <f t="shared" si="1010"/>
        <v>0</v>
      </c>
      <c r="BJ1402" s="89">
        <f t="shared" si="1011"/>
        <v>0</v>
      </c>
      <c r="BK1402" s="89">
        <f t="shared" si="1012"/>
        <v>0</v>
      </c>
      <c r="BL1402" s="89">
        <f t="shared" si="1013"/>
        <v>0</v>
      </c>
      <c r="BM1402" s="89"/>
      <c r="BN1402" s="26" t="b">
        <f t="shared" si="1014"/>
        <v>0</v>
      </c>
      <c r="BO1402" s="26" t="b">
        <f t="shared" si="1015"/>
        <v>0</v>
      </c>
      <c r="BP1402" s="26" t="b">
        <f t="shared" si="1016"/>
        <v>0</v>
      </c>
      <c r="BQ1402" s="26" t="b">
        <f t="shared" si="1017"/>
        <v>0</v>
      </c>
      <c r="BR1402" s="26" t="b">
        <f t="shared" si="1018"/>
        <v>0</v>
      </c>
      <c r="BS1402" s="26" t="b">
        <f t="shared" si="1019"/>
        <v>0</v>
      </c>
      <c r="BT1402" s="26" t="b">
        <f t="shared" si="1020"/>
        <v>0</v>
      </c>
      <c r="BU1402" s="26" t="b">
        <f t="shared" si="1021"/>
        <v>0</v>
      </c>
    </row>
    <row r="1403" spans="2:73" ht="15" thickBot="1" x14ac:dyDescent="0.35">
      <c r="B1403" s="17">
        <f>VLOOKUP($AC1403,LS_Coint_BD!$B$3:$D$1079,2)</f>
        <v>0</v>
      </c>
      <c r="C1403" s="87">
        <f>VLOOKUP($AC1403,LS_Coint_BD!$B$3:$D$1079,3)</f>
        <v>0</v>
      </c>
      <c r="D1403" s="68">
        <f t="shared" si="981"/>
        <v>0</v>
      </c>
      <c r="E1403" s="65">
        <f t="shared" si="982"/>
        <v>0</v>
      </c>
      <c r="F1403" s="69">
        <f t="shared" si="983"/>
        <v>0</v>
      </c>
      <c r="G1403" s="68">
        <f t="shared" si="984"/>
        <v>0</v>
      </c>
      <c r="H1403" s="65">
        <f t="shared" si="985"/>
        <v>0</v>
      </c>
      <c r="I1403" s="69">
        <f t="shared" si="986"/>
        <v>0</v>
      </c>
      <c r="J1403" s="68">
        <f t="shared" si="987"/>
        <v>0</v>
      </c>
      <c r="K1403" s="65">
        <f t="shared" si="988"/>
        <v>0</v>
      </c>
      <c r="L1403" s="69">
        <f t="shared" si="989"/>
        <v>0</v>
      </c>
      <c r="M1403" s="68">
        <f t="shared" si="990"/>
        <v>0</v>
      </c>
      <c r="N1403" s="65">
        <f t="shared" si="991"/>
        <v>0</v>
      </c>
      <c r="O1403" s="69">
        <f t="shared" si="992"/>
        <v>0</v>
      </c>
      <c r="P1403" s="68">
        <f t="shared" si="993"/>
        <v>0</v>
      </c>
      <c r="Q1403" s="65">
        <f t="shared" si="994"/>
        <v>0</v>
      </c>
      <c r="R1403" s="69">
        <f t="shared" si="995"/>
        <v>0</v>
      </c>
      <c r="S1403" s="68">
        <f t="shared" si="996"/>
        <v>0</v>
      </c>
      <c r="T1403" s="65">
        <f t="shared" si="997"/>
        <v>0</v>
      </c>
      <c r="U1403" s="69">
        <f t="shared" si="998"/>
        <v>0</v>
      </c>
      <c r="V1403" s="68">
        <f t="shared" si="999"/>
        <v>0</v>
      </c>
      <c r="W1403" s="65">
        <f t="shared" si="1000"/>
        <v>0</v>
      </c>
      <c r="X1403" s="69">
        <f t="shared" si="1001"/>
        <v>0</v>
      </c>
      <c r="Y1403" s="68">
        <f t="shared" si="1002"/>
        <v>0</v>
      </c>
      <c r="Z1403" s="65">
        <f t="shared" si="1003"/>
        <v>0</v>
      </c>
      <c r="AA1403" s="69">
        <f t="shared" si="1004"/>
        <v>0</v>
      </c>
      <c r="AB1403" s="98">
        <f>SUMIF(BN1403:BU1403,"VERDADEIRO",BN$3:$BU1402)</f>
        <v>0</v>
      </c>
      <c r="AC1403" s="97">
        <f t="shared" si="980"/>
        <v>1400</v>
      </c>
      <c r="AD1403" s="89">
        <f>RTD("tryd.rtdserver",,"COT",B1403,"ULT")</f>
        <v>0</v>
      </c>
      <c r="AE1403" s="89">
        <f>RTD("tryd.rtdserver",,"COT",C1403,"ULT")</f>
        <v>0</v>
      </c>
      <c r="AF1403" s="89">
        <f>VLOOKUP($AC1403,LS_Coint_BD!$B$3:$AQ$1079,AF$2)*$AD1403+VLOOKUP($AC1403,LS_Coint_BD!$B$3:$AQ$1079,AF$2+1)</f>
        <v>0</v>
      </c>
      <c r="AG1403" s="89">
        <f>VLOOKUP($AC1403,LS_Coint_BD!$B$3:$AQ$1079,AG$2)*$AD1403+VLOOKUP($AC1403,LS_Coint_BD!$B$3:$AQ$1079,AG$2+1)</f>
        <v>0</v>
      </c>
      <c r="AH1403" s="89">
        <f>VLOOKUP($AC1403,LS_Coint_BD!$B$3:$AQ$1079,AH$2)*$AD1403+VLOOKUP($AC1403,LS_Coint_BD!$B$3:$AQ$1079,AH$2+1)</f>
        <v>0</v>
      </c>
      <c r="AI1403" s="89">
        <f>VLOOKUP($AC1403,LS_Coint_BD!$B$3:$AQ$1079,AI$2)*$AD1403+VLOOKUP($AC1403,LS_Coint_BD!$B$3:$AQ$1079,AI$2+1)</f>
        <v>0</v>
      </c>
      <c r="AJ1403" s="89">
        <f>VLOOKUP($AC1403,LS_Coint_BD!$B$3:$AQ$1079,AJ$2)*$AD1403+VLOOKUP($AC1403,LS_Coint_BD!$B$3:$AQ$1079,AJ$2+1)</f>
        <v>0</v>
      </c>
      <c r="AK1403" s="89">
        <f>VLOOKUP($AC1403,LS_Coint_BD!$B$3:$AQ$1079,AK$2)*$AD1403+VLOOKUP($AC1403,LS_Coint_BD!$B$3:$AQ$1079,AK$2+1)</f>
        <v>0</v>
      </c>
      <c r="AL1403" s="89">
        <f>VLOOKUP($AC1403,LS_Coint_BD!$B$3:$AQ$1079,AL$2)*$AD1403+VLOOKUP($AC1403,LS_Coint_BD!$B$3:$AQ$1079,AL$2+1)</f>
        <v>0</v>
      </c>
      <c r="AM1403" s="89">
        <f>VLOOKUP($AC1403,LS_Coint_BD!$B$3:$AQ$1079,AM$2)*$AD1403+VLOOKUP($AC1403,LS_Coint_BD!$B$3:$AQ$1079,AM$2+1)</f>
        <v>0</v>
      </c>
      <c r="AN1403" s="89">
        <f>VLOOKUP($AC1403,LS_Coint_BD!$B$3:$AQ$1079,AN$2)</f>
        <v>0</v>
      </c>
      <c r="AO1403" s="89">
        <f>VLOOKUP($AC1403,LS_Coint_BD!$B$3:$AQ$1079,AO$2)</f>
        <v>0</v>
      </c>
      <c r="AP1403" s="89">
        <f>VLOOKUP($AC1403,LS_Coint_BD!$B$3:$AQ$1079,AP$2)</f>
        <v>0</v>
      </c>
      <c r="AQ1403" s="89">
        <f>VLOOKUP($AC1403,LS_Coint_BD!$B$3:$AQ$1079,AQ$2)</f>
        <v>0</v>
      </c>
      <c r="AR1403" s="89">
        <f>VLOOKUP($AC1403,LS_Coint_BD!$B$3:$AQ$1079,AR$2)</f>
        <v>0</v>
      </c>
      <c r="AS1403" s="89">
        <f>VLOOKUP($AC1403,LS_Coint_BD!$B$3:$AQ$1079,AS$2)</f>
        <v>0</v>
      </c>
      <c r="AT1403" s="89">
        <f>VLOOKUP($AC1403,LS_Coint_BD!$B$3:$AQ$1079,AT$2)</f>
        <v>0</v>
      </c>
      <c r="AU1403" s="89">
        <f>VLOOKUP($AC1403,LS_Coint_BD!$B$3:$AQ$1079,AU$2)</f>
        <v>0</v>
      </c>
      <c r="AV1403" s="89">
        <f>VLOOKUP($AC1403,LS_Coint_BD!$B$3:$AQ$1079,AV$2)</f>
        <v>0</v>
      </c>
      <c r="AW1403" s="89">
        <f>VLOOKUP($AC1403,LS_Coint_BD!$B$3:$AQ$1079,AW$2)</f>
        <v>0</v>
      </c>
      <c r="AX1403" s="89">
        <f>VLOOKUP($AC1403,LS_Coint_BD!$B$3:$AQ$1079,AX$2)</f>
        <v>0</v>
      </c>
      <c r="AY1403" s="89">
        <f>VLOOKUP($AC1403,LS_Coint_BD!$B$3:$AQ$1079,AY$2)</f>
        <v>0</v>
      </c>
      <c r="AZ1403" s="89">
        <f>VLOOKUP($AC1403,LS_Coint_BD!$B$3:$AQ$1079,AZ$2)</f>
        <v>0</v>
      </c>
      <c r="BA1403" s="89">
        <f>VLOOKUP($AC1403,LS_Coint_BD!$B$3:$AQ$1079,BA$2)</f>
        <v>0</v>
      </c>
      <c r="BB1403" s="89">
        <f>VLOOKUP($AC1403,LS_Coint_BD!$B$3:$AQ$1079,BB$2)</f>
        <v>0</v>
      </c>
      <c r="BC1403" s="89">
        <f>VLOOKUP($AC1403,LS_Coint_BD!$B$3:$AQ$1079,BC$2)</f>
        <v>0</v>
      </c>
      <c r="BD1403" s="89">
        <f t="shared" si="1005"/>
        <v>0</v>
      </c>
      <c r="BE1403" s="89">
        <f t="shared" si="1006"/>
        <v>0</v>
      </c>
      <c r="BF1403" s="89">
        <f t="shared" si="1007"/>
        <v>0</v>
      </c>
      <c r="BG1403" s="89">
        <f t="shared" si="1008"/>
        <v>0</v>
      </c>
      <c r="BH1403" s="89">
        <f t="shared" si="1009"/>
        <v>0</v>
      </c>
      <c r="BI1403" s="89">
        <f t="shared" si="1010"/>
        <v>0</v>
      </c>
      <c r="BJ1403" s="89">
        <f t="shared" si="1011"/>
        <v>0</v>
      </c>
      <c r="BK1403" s="89">
        <f t="shared" si="1012"/>
        <v>0</v>
      </c>
      <c r="BL1403" s="89">
        <f t="shared" si="1013"/>
        <v>0</v>
      </c>
      <c r="BM1403" s="89"/>
      <c r="BN1403" s="26" t="b">
        <f t="shared" si="1014"/>
        <v>0</v>
      </c>
      <c r="BO1403" s="26" t="b">
        <f t="shared" si="1015"/>
        <v>0</v>
      </c>
      <c r="BP1403" s="26" t="b">
        <f t="shared" si="1016"/>
        <v>0</v>
      </c>
      <c r="BQ1403" s="26" t="b">
        <f t="shared" si="1017"/>
        <v>0</v>
      </c>
      <c r="BR1403" s="26" t="b">
        <f t="shared" si="1018"/>
        <v>0</v>
      </c>
      <c r="BS1403" s="26" t="b">
        <f t="shared" si="1019"/>
        <v>0</v>
      </c>
      <c r="BT1403" s="26" t="b">
        <f t="shared" si="1020"/>
        <v>0</v>
      </c>
      <c r="BU1403" s="26" t="b">
        <f t="shared" si="1021"/>
        <v>0</v>
      </c>
    </row>
    <row r="1404" spans="2:73" ht="15" thickBot="1" x14ac:dyDescent="0.35">
      <c r="B1404" s="17">
        <f>VLOOKUP($AC1404,LS_Coint_BD!$B$3:$D$1079,2)</f>
        <v>0</v>
      </c>
      <c r="C1404" s="87">
        <f>VLOOKUP($AC1404,LS_Coint_BD!$B$3:$D$1079,3)</f>
        <v>0</v>
      </c>
      <c r="D1404" s="68">
        <f t="shared" si="981"/>
        <v>0</v>
      </c>
      <c r="E1404" s="65">
        <f t="shared" si="982"/>
        <v>0</v>
      </c>
      <c r="F1404" s="69">
        <f t="shared" si="983"/>
        <v>0</v>
      </c>
      <c r="G1404" s="68">
        <f t="shared" si="984"/>
        <v>0</v>
      </c>
      <c r="H1404" s="65">
        <f t="shared" si="985"/>
        <v>0</v>
      </c>
      <c r="I1404" s="69">
        <f t="shared" si="986"/>
        <v>0</v>
      </c>
      <c r="J1404" s="68">
        <f t="shared" si="987"/>
        <v>0</v>
      </c>
      <c r="K1404" s="65">
        <f t="shared" si="988"/>
        <v>0</v>
      </c>
      <c r="L1404" s="69">
        <f t="shared" si="989"/>
        <v>0</v>
      </c>
      <c r="M1404" s="68">
        <f t="shared" si="990"/>
        <v>0</v>
      </c>
      <c r="N1404" s="65">
        <f t="shared" si="991"/>
        <v>0</v>
      </c>
      <c r="O1404" s="69">
        <f t="shared" si="992"/>
        <v>0</v>
      </c>
      <c r="P1404" s="68">
        <f t="shared" si="993"/>
        <v>0</v>
      </c>
      <c r="Q1404" s="65">
        <f t="shared" si="994"/>
        <v>0</v>
      </c>
      <c r="R1404" s="69">
        <f t="shared" si="995"/>
        <v>0</v>
      </c>
      <c r="S1404" s="68">
        <f t="shared" si="996"/>
        <v>0</v>
      </c>
      <c r="T1404" s="65">
        <f t="shared" si="997"/>
        <v>0</v>
      </c>
      <c r="U1404" s="69">
        <f t="shared" si="998"/>
        <v>0</v>
      </c>
      <c r="V1404" s="68">
        <f t="shared" si="999"/>
        <v>0</v>
      </c>
      <c r="W1404" s="65">
        <f t="shared" si="1000"/>
        <v>0</v>
      </c>
      <c r="X1404" s="69">
        <f t="shared" si="1001"/>
        <v>0</v>
      </c>
      <c r="Y1404" s="68">
        <f t="shared" si="1002"/>
        <v>0</v>
      </c>
      <c r="Z1404" s="65">
        <f t="shared" si="1003"/>
        <v>0</v>
      </c>
      <c r="AA1404" s="69">
        <f t="shared" si="1004"/>
        <v>0</v>
      </c>
      <c r="AB1404" s="98">
        <f>SUMIF(BN1404:BU1404,"VERDADEIRO",BN$3:$BU1403)</f>
        <v>0</v>
      </c>
      <c r="AC1404" s="97">
        <f t="shared" si="980"/>
        <v>1401</v>
      </c>
      <c r="AD1404" s="89">
        <f>RTD("tryd.rtdserver",,"COT",B1404,"ULT")</f>
        <v>0</v>
      </c>
      <c r="AE1404" s="89">
        <f>RTD("tryd.rtdserver",,"COT",C1404,"ULT")</f>
        <v>0</v>
      </c>
      <c r="AF1404" s="89">
        <f>VLOOKUP($AC1404,LS_Coint_BD!$B$3:$AQ$1079,AF$2)*$AD1404+VLOOKUP($AC1404,LS_Coint_BD!$B$3:$AQ$1079,AF$2+1)</f>
        <v>0</v>
      </c>
      <c r="AG1404" s="89">
        <f>VLOOKUP($AC1404,LS_Coint_BD!$B$3:$AQ$1079,AG$2)*$AD1404+VLOOKUP($AC1404,LS_Coint_BD!$B$3:$AQ$1079,AG$2+1)</f>
        <v>0</v>
      </c>
      <c r="AH1404" s="89">
        <f>VLOOKUP($AC1404,LS_Coint_BD!$B$3:$AQ$1079,AH$2)*$AD1404+VLOOKUP($AC1404,LS_Coint_BD!$B$3:$AQ$1079,AH$2+1)</f>
        <v>0</v>
      </c>
      <c r="AI1404" s="89">
        <f>VLOOKUP($AC1404,LS_Coint_BD!$B$3:$AQ$1079,AI$2)*$AD1404+VLOOKUP($AC1404,LS_Coint_BD!$B$3:$AQ$1079,AI$2+1)</f>
        <v>0</v>
      </c>
      <c r="AJ1404" s="89">
        <f>VLOOKUP($AC1404,LS_Coint_BD!$B$3:$AQ$1079,AJ$2)*$AD1404+VLOOKUP($AC1404,LS_Coint_BD!$B$3:$AQ$1079,AJ$2+1)</f>
        <v>0</v>
      </c>
      <c r="AK1404" s="89">
        <f>VLOOKUP($AC1404,LS_Coint_BD!$B$3:$AQ$1079,AK$2)*$AD1404+VLOOKUP($AC1404,LS_Coint_BD!$B$3:$AQ$1079,AK$2+1)</f>
        <v>0</v>
      </c>
      <c r="AL1404" s="89">
        <f>VLOOKUP($AC1404,LS_Coint_BD!$B$3:$AQ$1079,AL$2)*$AD1404+VLOOKUP($AC1404,LS_Coint_BD!$B$3:$AQ$1079,AL$2+1)</f>
        <v>0</v>
      </c>
      <c r="AM1404" s="89">
        <f>VLOOKUP($AC1404,LS_Coint_BD!$B$3:$AQ$1079,AM$2)*$AD1404+VLOOKUP($AC1404,LS_Coint_BD!$B$3:$AQ$1079,AM$2+1)</f>
        <v>0</v>
      </c>
      <c r="AN1404" s="89">
        <f>VLOOKUP($AC1404,LS_Coint_BD!$B$3:$AQ$1079,AN$2)</f>
        <v>0</v>
      </c>
      <c r="AO1404" s="89">
        <f>VLOOKUP($AC1404,LS_Coint_BD!$B$3:$AQ$1079,AO$2)</f>
        <v>0</v>
      </c>
      <c r="AP1404" s="89">
        <f>VLOOKUP($AC1404,LS_Coint_BD!$B$3:$AQ$1079,AP$2)</f>
        <v>0</v>
      </c>
      <c r="AQ1404" s="89">
        <f>VLOOKUP($AC1404,LS_Coint_BD!$B$3:$AQ$1079,AQ$2)</f>
        <v>0</v>
      </c>
      <c r="AR1404" s="89">
        <f>VLOOKUP($AC1404,LS_Coint_BD!$B$3:$AQ$1079,AR$2)</f>
        <v>0</v>
      </c>
      <c r="AS1404" s="89">
        <f>VLOOKUP($AC1404,LS_Coint_BD!$B$3:$AQ$1079,AS$2)</f>
        <v>0</v>
      </c>
      <c r="AT1404" s="89">
        <f>VLOOKUP($AC1404,LS_Coint_BD!$B$3:$AQ$1079,AT$2)</f>
        <v>0</v>
      </c>
      <c r="AU1404" s="89">
        <f>VLOOKUP($AC1404,LS_Coint_BD!$B$3:$AQ$1079,AU$2)</f>
        <v>0</v>
      </c>
      <c r="AV1404" s="89">
        <f>VLOOKUP($AC1404,LS_Coint_BD!$B$3:$AQ$1079,AV$2)</f>
        <v>0</v>
      </c>
      <c r="AW1404" s="89">
        <f>VLOOKUP($AC1404,LS_Coint_BD!$B$3:$AQ$1079,AW$2)</f>
        <v>0</v>
      </c>
      <c r="AX1404" s="89">
        <f>VLOOKUP($AC1404,LS_Coint_BD!$B$3:$AQ$1079,AX$2)</f>
        <v>0</v>
      </c>
      <c r="AY1404" s="89">
        <f>VLOOKUP($AC1404,LS_Coint_BD!$B$3:$AQ$1079,AY$2)</f>
        <v>0</v>
      </c>
      <c r="AZ1404" s="89">
        <f>VLOOKUP($AC1404,LS_Coint_BD!$B$3:$AQ$1079,AZ$2)</f>
        <v>0</v>
      </c>
      <c r="BA1404" s="89">
        <f>VLOOKUP($AC1404,LS_Coint_BD!$B$3:$AQ$1079,BA$2)</f>
        <v>0</v>
      </c>
      <c r="BB1404" s="89">
        <f>VLOOKUP($AC1404,LS_Coint_BD!$B$3:$AQ$1079,BB$2)</f>
        <v>0</v>
      </c>
      <c r="BC1404" s="89">
        <f>VLOOKUP($AC1404,LS_Coint_BD!$B$3:$AQ$1079,BC$2)</f>
        <v>0</v>
      </c>
      <c r="BD1404" s="89">
        <f t="shared" si="1005"/>
        <v>0</v>
      </c>
      <c r="BE1404" s="89">
        <f t="shared" si="1006"/>
        <v>0</v>
      </c>
      <c r="BF1404" s="89">
        <f t="shared" si="1007"/>
        <v>0</v>
      </c>
      <c r="BG1404" s="89">
        <f t="shared" si="1008"/>
        <v>0</v>
      </c>
      <c r="BH1404" s="89">
        <f t="shared" si="1009"/>
        <v>0</v>
      </c>
      <c r="BI1404" s="89">
        <f t="shared" si="1010"/>
        <v>0</v>
      </c>
      <c r="BJ1404" s="89">
        <f t="shared" si="1011"/>
        <v>0</v>
      </c>
      <c r="BK1404" s="89">
        <f t="shared" si="1012"/>
        <v>0</v>
      </c>
      <c r="BL1404" s="89">
        <f t="shared" si="1013"/>
        <v>0</v>
      </c>
      <c r="BM1404" s="89"/>
      <c r="BN1404" s="26" t="b">
        <f t="shared" si="1014"/>
        <v>0</v>
      </c>
      <c r="BO1404" s="26" t="b">
        <f t="shared" si="1015"/>
        <v>0</v>
      </c>
      <c r="BP1404" s="26" t="b">
        <f t="shared" si="1016"/>
        <v>0</v>
      </c>
      <c r="BQ1404" s="26" t="b">
        <f t="shared" si="1017"/>
        <v>0</v>
      </c>
      <c r="BR1404" s="26" t="b">
        <f t="shared" si="1018"/>
        <v>0</v>
      </c>
      <c r="BS1404" s="26" t="b">
        <f t="shared" si="1019"/>
        <v>0</v>
      </c>
      <c r="BT1404" s="26" t="b">
        <f t="shared" si="1020"/>
        <v>0</v>
      </c>
      <c r="BU1404" s="26" t="b">
        <f t="shared" si="1021"/>
        <v>0</v>
      </c>
    </row>
    <row r="1405" spans="2:73" ht="15" thickBot="1" x14ac:dyDescent="0.35">
      <c r="B1405" s="17">
        <f>VLOOKUP($AC1405,LS_Coint_BD!$B$3:$D$1079,2)</f>
        <v>0</v>
      </c>
      <c r="C1405" s="87">
        <f>VLOOKUP($AC1405,LS_Coint_BD!$B$3:$D$1079,3)</f>
        <v>0</v>
      </c>
      <c r="D1405" s="68">
        <f t="shared" si="981"/>
        <v>0</v>
      </c>
      <c r="E1405" s="65">
        <f t="shared" si="982"/>
        <v>0</v>
      </c>
      <c r="F1405" s="69">
        <f t="shared" si="983"/>
        <v>0</v>
      </c>
      <c r="G1405" s="68">
        <f t="shared" si="984"/>
        <v>0</v>
      </c>
      <c r="H1405" s="65">
        <f t="shared" si="985"/>
        <v>0</v>
      </c>
      <c r="I1405" s="69">
        <f t="shared" si="986"/>
        <v>0</v>
      </c>
      <c r="J1405" s="68">
        <f t="shared" si="987"/>
        <v>0</v>
      </c>
      <c r="K1405" s="65">
        <f t="shared" si="988"/>
        <v>0</v>
      </c>
      <c r="L1405" s="69">
        <f t="shared" si="989"/>
        <v>0</v>
      </c>
      <c r="M1405" s="68">
        <f t="shared" si="990"/>
        <v>0</v>
      </c>
      <c r="N1405" s="65">
        <f t="shared" si="991"/>
        <v>0</v>
      </c>
      <c r="O1405" s="69">
        <f t="shared" si="992"/>
        <v>0</v>
      </c>
      <c r="P1405" s="68">
        <f t="shared" si="993"/>
        <v>0</v>
      </c>
      <c r="Q1405" s="65">
        <f t="shared" si="994"/>
        <v>0</v>
      </c>
      <c r="R1405" s="69">
        <f t="shared" si="995"/>
        <v>0</v>
      </c>
      <c r="S1405" s="68">
        <f t="shared" si="996"/>
        <v>0</v>
      </c>
      <c r="T1405" s="65">
        <f t="shared" si="997"/>
        <v>0</v>
      </c>
      <c r="U1405" s="69">
        <f t="shared" si="998"/>
        <v>0</v>
      </c>
      <c r="V1405" s="68">
        <f t="shared" si="999"/>
        <v>0</v>
      </c>
      <c r="W1405" s="65">
        <f t="shared" si="1000"/>
        <v>0</v>
      </c>
      <c r="X1405" s="69">
        <f t="shared" si="1001"/>
        <v>0</v>
      </c>
      <c r="Y1405" s="68">
        <f t="shared" si="1002"/>
        <v>0</v>
      </c>
      <c r="Z1405" s="65">
        <f t="shared" si="1003"/>
        <v>0</v>
      </c>
      <c r="AA1405" s="69">
        <f t="shared" si="1004"/>
        <v>0</v>
      </c>
      <c r="AB1405" s="98">
        <f>SUMIF(BN1405:BU1405,"VERDADEIRO",BN$3:$BU1404)</f>
        <v>0</v>
      </c>
      <c r="AC1405" s="97">
        <f t="shared" si="980"/>
        <v>1402</v>
      </c>
      <c r="AD1405" s="89">
        <f>RTD("tryd.rtdserver",,"COT",B1405,"ULT")</f>
        <v>0</v>
      </c>
      <c r="AE1405" s="89">
        <f>RTD("tryd.rtdserver",,"COT",C1405,"ULT")</f>
        <v>0</v>
      </c>
      <c r="AF1405" s="89">
        <f>VLOOKUP($AC1405,LS_Coint_BD!$B$3:$AQ$1079,AF$2)*$AD1405+VLOOKUP($AC1405,LS_Coint_BD!$B$3:$AQ$1079,AF$2+1)</f>
        <v>0</v>
      </c>
      <c r="AG1405" s="89">
        <f>VLOOKUP($AC1405,LS_Coint_BD!$B$3:$AQ$1079,AG$2)*$AD1405+VLOOKUP($AC1405,LS_Coint_BD!$B$3:$AQ$1079,AG$2+1)</f>
        <v>0</v>
      </c>
      <c r="AH1405" s="89">
        <f>VLOOKUP($AC1405,LS_Coint_BD!$B$3:$AQ$1079,AH$2)*$AD1405+VLOOKUP($AC1405,LS_Coint_BD!$B$3:$AQ$1079,AH$2+1)</f>
        <v>0</v>
      </c>
      <c r="AI1405" s="89">
        <f>VLOOKUP($AC1405,LS_Coint_BD!$B$3:$AQ$1079,AI$2)*$AD1405+VLOOKUP($AC1405,LS_Coint_BD!$B$3:$AQ$1079,AI$2+1)</f>
        <v>0</v>
      </c>
      <c r="AJ1405" s="89">
        <f>VLOOKUP($AC1405,LS_Coint_BD!$B$3:$AQ$1079,AJ$2)*$AD1405+VLOOKUP($AC1405,LS_Coint_BD!$B$3:$AQ$1079,AJ$2+1)</f>
        <v>0</v>
      </c>
      <c r="AK1405" s="89">
        <f>VLOOKUP($AC1405,LS_Coint_BD!$B$3:$AQ$1079,AK$2)*$AD1405+VLOOKUP($AC1405,LS_Coint_BD!$B$3:$AQ$1079,AK$2+1)</f>
        <v>0</v>
      </c>
      <c r="AL1405" s="89">
        <f>VLOOKUP($AC1405,LS_Coint_BD!$B$3:$AQ$1079,AL$2)*$AD1405+VLOOKUP($AC1405,LS_Coint_BD!$B$3:$AQ$1079,AL$2+1)</f>
        <v>0</v>
      </c>
      <c r="AM1405" s="89">
        <f>VLOOKUP($AC1405,LS_Coint_BD!$B$3:$AQ$1079,AM$2)*$AD1405+VLOOKUP($AC1405,LS_Coint_BD!$B$3:$AQ$1079,AM$2+1)</f>
        <v>0</v>
      </c>
      <c r="AN1405" s="89">
        <f>VLOOKUP($AC1405,LS_Coint_BD!$B$3:$AQ$1079,AN$2)</f>
        <v>0</v>
      </c>
      <c r="AO1405" s="89">
        <f>VLOOKUP($AC1405,LS_Coint_BD!$B$3:$AQ$1079,AO$2)</f>
        <v>0</v>
      </c>
      <c r="AP1405" s="89">
        <f>VLOOKUP($AC1405,LS_Coint_BD!$B$3:$AQ$1079,AP$2)</f>
        <v>0</v>
      </c>
      <c r="AQ1405" s="89">
        <f>VLOOKUP($AC1405,LS_Coint_BD!$B$3:$AQ$1079,AQ$2)</f>
        <v>0</v>
      </c>
      <c r="AR1405" s="89">
        <f>VLOOKUP($AC1405,LS_Coint_BD!$B$3:$AQ$1079,AR$2)</f>
        <v>0</v>
      </c>
      <c r="AS1405" s="89">
        <f>VLOOKUP($AC1405,LS_Coint_BD!$B$3:$AQ$1079,AS$2)</f>
        <v>0</v>
      </c>
      <c r="AT1405" s="89">
        <f>VLOOKUP($AC1405,LS_Coint_BD!$B$3:$AQ$1079,AT$2)</f>
        <v>0</v>
      </c>
      <c r="AU1405" s="89">
        <f>VLOOKUP($AC1405,LS_Coint_BD!$B$3:$AQ$1079,AU$2)</f>
        <v>0</v>
      </c>
      <c r="AV1405" s="89">
        <f>VLOOKUP($AC1405,LS_Coint_BD!$B$3:$AQ$1079,AV$2)</f>
        <v>0</v>
      </c>
      <c r="AW1405" s="89">
        <f>VLOOKUP($AC1405,LS_Coint_BD!$B$3:$AQ$1079,AW$2)</f>
        <v>0</v>
      </c>
      <c r="AX1405" s="89">
        <f>VLOOKUP($AC1405,LS_Coint_BD!$B$3:$AQ$1079,AX$2)</f>
        <v>0</v>
      </c>
      <c r="AY1405" s="89">
        <f>VLOOKUP($AC1405,LS_Coint_BD!$B$3:$AQ$1079,AY$2)</f>
        <v>0</v>
      </c>
      <c r="AZ1405" s="89">
        <f>VLOOKUP($AC1405,LS_Coint_BD!$B$3:$AQ$1079,AZ$2)</f>
        <v>0</v>
      </c>
      <c r="BA1405" s="89">
        <f>VLOOKUP($AC1405,LS_Coint_BD!$B$3:$AQ$1079,BA$2)</f>
        <v>0</v>
      </c>
      <c r="BB1405" s="89">
        <f>VLOOKUP($AC1405,LS_Coint_BD!$B$3:$AQ$1079,BB$2)</f>
        <v>0</v>
      </c>
      <c r="BC1405" s="89">
        <f>VLOOKUP($AC1405,LS_Coint_BD!$B$3:$AQ$1079,BC$2)</f>
        <v>0</v>
      </c>
      <c r="BD1405" s="89">
        <f t="shared" si="1005"/>
        <v>0</v>
      </c>
      <c r="BE1405" s="89">
        <f t="shared" si="1006"/>
        <v>0</v>
      </c>
      <c r="BF1405" s="89">
        <f t="shared" si="1007"/>
        <v>0</v>
      </c>
      <c r="BG1405" s="89">
        <f t="shared" si="1008"/>
        <v>0</v>
      </c>
      <c r="BH1405" s="89">
        <f t="shared" si="1009"/>
        <v>0</v>
      </c>
      <c r="BI1405" s="89">
        <f t="shared" si="1010"/>
        <v>0</v>
      </c>
      <c r="BJ1405" s="89">
        <f t="shared" si="1011"/>
        <v>0</v>
      </c>
      <c r="BK1405" s="89">
        <f t="shared" si="1012"/>
        <v>0</v>
      </c>
      <c r="BL1405" s="89">
        <f t="shared" si="1013"/>
        <v>0</v>
      </c>
      <c r="BM1405" s="89"/>
      <c r="BN1405" s="26" t="b">
        <f t="shared" si="1014"/>
        <v>0</v>
      </c>
      <c r="BO1405" s="26" t="b">
        <f t="shared" si="1015"/>
        <v>0</v>
      </c>
      <c r="BP1405" s="26" t="b">
        <f t="shared" si="1016"/>
        <v>0</v>
      </c>
      <c r="BQ1405" s="26" t="b">
        <f t="shared" si="1017"/>
        <v>0</v>
      </c>
      <c r="BR1405" s="26" t="b">
        <f t="shared" si="1018"/>
        <v>0</v>
      </c>
      <c r="BS1405" s="26" t="b">
        <f t="shared" si="1019"/>
        <v>0</v>
      </c>
      <c r="BT1405" s="26" t="b">
        <f t="shared" si="1020"/>
        <v>0</v>
      </c>
      <c r="BU1405" s="26" t="b">
        <f t="shared" si="1021"/>
        <v>0</v>
      </c>
    </row>
    <row r="1406" spans="2:73" ht="15" thickBot="1" x14ac:dyDescent="0.35">
      <c r="B1406" s="17">
        <f>VLOOKUP($AC1406,LS_Coint_BD!$B$3:$D$1079,2)</f>
        <v>0</v>
      </c>
      <c r="C1406" s="87">
        <f>VLOOKUP($AC1406,LS_Coint_BD!$B$3:$D$1079,3)</f>
        <v>0</v>
      </c>
      <c r="D1406" s="68">
        <f t="shared" si="981"/>
        <v>0</v>
      </c>
      <c r="E1406" s="65">
        <f t="shared" si="982"/>
        <v>0</v>
      </c>
      <c r="F1406" s="69">
        <f t="shared" si="983"/>
        <v>0</v>
      </c>
      <c r="G1406" s="68">
        <f t="shared" si="984"/>
        <v>0</v>
      </c>
      <c r="H1406" s="65">
        <f t="shared" si="985"/>
        <v>0</v>
      </c>
      <c r="I1406" s="69">
        <f t="shared" si="986"/>
        <v>0</v>
      </c>
      <c r="J1406" s="68">
        <f t="shared" si="987"/>
        <v>0</v>
      </c>
      <c r="K1406" s="65">
        <f t="shared" si="988"/>
        <v>0</v>
      </c>
      <c r="L1406" s="69">
        <f t="shared" si="989"/>
        <v>0</v>
      </c>
      <c r="M1406" s="68">
        <f t="shared" si="990"/>
        <v>0</v>
      </c>
      <c r="N1406" s="65">
        <f t="shared" si="991"/>
        <v>0</v>
      </c>
      <c r="O1406" s="69">
        <f t="shared" si="992"/>
        <v>0</v>
      </c>
      <c r="P1406" s="68">
        <f t="shared" si="993"/>
        <v>0</v>
      </c>
      <c r="Q1406" s="65">
        <f t="shared" si="994"/>
        <v>0</v>
      </c>
      <c r="R1406" s="69">
        <f t="shared" si="995"/>
        <v>0</v>
      </c>
      <c r="S1406" s="68">
        <f t="shared" si="996"/>
        <v>0</v>
      </c>
      <c r="T1406" s="65">
        <f t="shared" si="997"/>
        <v>0</v>
      </c>
      <c r="U1406" s="69">
        <f t="shared" si="998"/>
        <v>0</v>
      </c>
      <c r="V1406" s="68">
        <f t="shared" si="999"/>
        <v>0</v>
      </c>
      <c r="W1406" s="65">
        <f t="shared" si="1000"/>
        <v>0</v>
      </c>
      <c r="X1406" s="69">
        <f t="shared" si="1001"/>
        <v>0</v>
      </c>
      <c r="Y1406" s="68">
        <f t="shared" si="1002"/>
        <v>0</v>
      </c>
      <c r="Z1406" s="65">
        <f t="shared" si="1003"/>
        <v>0</v>
      </c>
      <c r="AA1406" s="69">
        <f t="shared" si="1004"/>
        <v>0</v>
      </c>
      <c r="AB1406" s="98">
        <f>SUMIF(BN1406:BU1406,"VERDADEIRO",BN$3:$BU1405)</f>
        <v>0</v>
      </c>
      <c r="AC1406" s="97">
        <f t="shared" si="980"/>
        <v>1403</v>
      </c>
      <c r="AD1406" s="89">
        <f>RTD("tryd.rtdserver",,"COT",B1406,"ULT")</f>
        <v>0</v>
      </c>
      <c r="AE1406" s="89">
        <f>RTD("tryd.rtdserver",,"COT",C1406,"ULT")</f>
        <v>0</v>
      </c>
      <c r="AF1406" s="89">
        <f>VLOOKUP($AC1406,LS_Coint_BD!$B$3:$AQ$1079,AF$2)*$AD1406+VLOOKUP($AC1406,LS_Coint_BD!$B$3:$AQ$1079,AF$2+1)</f>
        <v>0</v>
      </c>
      <c r="AG1406" s="89">
        <f>VLOOKUP($AC1406,LS_Coint_BD!$B$3:$AQ$1079,AG$2)*$AD1406+VLOOKUP($AC1406,LS_Coint_BD!$B$3:$AQ$1079,AG$2+1)</f>
        <v>0</v>
      </c>
      <c r="AH1406" s="89">
        <f>VLOOKUP($AC1406,LS_Coint_BD!$B$3:$AQ$1079,AH$2)*$AD1406+VLOOKUP($AC1406,LS_Coint_BD!$B$3:$AQ$1079,AH$2+1)</f>
        <v>0</v>
      </c>
      <c r="AI1406" s="89">
        <f>VLOOKUP($AC1406,LS_Coint_BD!$B$3:$AQ$1079,AI$2)*$AD1406+VLOOKUP($AC1406,LS_Coint_BD!$B$3:$AQ$1079,AI$2+1)</f>
        <v>0</v>
      </c>
      <c r="AJ1406" s="89">
        <f>VLOOKUP($AC1406,LS_Coint_BD!$B$3:$AQ$1079,AJ$2)*$AD1406+VLOOKUP($AC1406,LS_Coint_BD!$B$3:$AQ$1079,AJ$2+1)</f>
        <v>0</v>
      </c>
      <c r="AK1406" s="89">
        <f>VLOOKUP($AC1406,LS_Coint_BD!$B$3:$AQ$1079,AK$2)*$AD1406+VLOOKUP($AC1406,LS_Coint_BD!$B$3:$AQ$1079,AK$2+1)</f>
        <v>0</v>
      </c>
      <c r="AL1406" s="89">
        <f>VLOOKUP($AC1406,LS_Coint_BD!$B$3:$AQ$1079,AL$2)*$AD1406+VLOOKUP($AC1406,LS_Coint_BD!$B$3:$AQ$1079,AL$2+1)</f>
        <v>0</v>
      </c>
      <c r="AM1406" s="89">
        <f>VLOOKUP($AC1406,LS_Coint_BD!$B$3:$AQ$1079,AM$2)*$AD1406+VLOOKUP($AC1406,LS_Coint_BD!$B$3:$AQ$1079,AM$2+1)</f>
        <v>0</v>
      </c>
      <c r="AN1406" s="89">
        <f>VLOOKUP($AC1406,LS_Coint_BD!$B$3:$AQ$1079,AN$2)</f>
        <v>0</v>
      </c>
      <c r="AO1406" s="89">
        <f>VLOOKUP($AC1406,LS_Coint_BD!$B$3:$AQ$1079,AO$2)</f>
        <v>0</v>
      </c>
      <c r="AP1406" s="89">
        <f>VLOOKUP($AC1406,LS_Coint_BD!$B$3:$AQ$1079,AP$2)</f>
        <v>0</v>
      </c>
      <c r="AQ1406" s="89">
        <f>VLOOKUP($AC1406,LS_Coint_BD!$B$3:$AQ$1079,AQ$2)</f>
        <v>0</v>
      </c>
      <c r="AR1406" s="89">
        <f>VLOOKUP($AC1406,LS_Coint_BD!$B$3:$AQ$1079,AR$2)</f>
        <v>0</v>
      </c>
      <c r="AS1406" s="89">
        <f>VLOOKUP($AC1406,LS_Coint_BD!$B$3:$AQ$1079,AS$2)</f>
        <v>0</v>
      </c>
      <c r="AT1406" s="89">
        <f>VLOOKUP($AC1406,LS_Coint_BD!$B$3:$AQ$1079,AT$2)</f>
        <v>0</v>
      </c>
      <c r="AU1406" s="89">
        <f>VLOOKUP($AC1406,LS_Coint_BD!$B$3:$AQ$1079,AU$2)</f>
        <v>0</v>
      </c>
      <c r="AV1406" s="89">
        <f>VLOOKUP($AC1406,LS_Coint_BD!$B$3:$AQ$1079,AV$2)</f>
        <v>0</v>
      </c>
      <c r="AW1406" s="89">
        <f>VLOOKUP($AC1406,LS_Coint_BD!$B$3:$AQ$1079,AW$2)</f>
        <v>0</v>
      </c>
      <c r="AX1406" s="89">
        <f>VLOOKUP($AC1406,LS_Coint_BD!$B$3:$AQ$1079,AX$2)</f>
        <v>0</v>
      </c>
      <c r="AY1406" s="89">
        <f>VLOOKUP($AC1406,LS_Coint_BD!$B$3:$AQ$1079,AY$2)</f>
        <v>0</v>
      </c>
      <c r="AZ1406" s="89">
        <f>VLOOKUP($AC1406,LS_Coint_BD!$B$3:$AQ$1079,AZ$2)</f>
        <v>0</v>
      </c>
      <c r="BA1406" s="89">
        <f>VLOOKUP($AC1406,LS_Coint_BD!$B$3:$AQ$1079,BA$2)</f>
        <v>0</v>
      </c>
      <c r="BB1406" s="89">
        <f>VLOOKUP($AC1406,LS_Coint_BD!$B$3:$AQ$1079,BB$2)</f>
        <v>0</v>
      </c>
      <c r="BC1406" s="89">
        <f>VLOOKUP($AC1406,LS_Coint_BD!$B$3:$AQ$1079,BC$2)</f>
        <v>0</v>
      </c>
      <c r="BD1406" s="89">
        <f t="shared" si="1005"/>
        <v>0</v>
      </c>
      <c r="BE1406" s="89">
        <f t="shared" si="1006"/>
        <v>0</v>
      </c>
      <c r="BF1406" s="89">
        <f t="shared" si="1007"/>
        <v>0</v>
      </c>
      <c r="BG1406" s="89">
        <f t="shared" si="1008"/>
        <v>0</v>
      </c>
      <c r="BH1406" s="89">
        <f t="shared" si="1009"/>
        <v>0</v>
      </c>
      <c r="BI1406" s="89">
        <f t="shared" si="1010"/>
        <v>0</v>
      </c>
      <c r="BJ1406" s="89">
        <f t="shared" si="1011"/>
        <v>0</v>
      </c>
      <c r="BK1406" s="89">
        <f t="shared" si="1012"/>
        <v>0</v>
      </c>
      <c r="BL1406" s="89">
        <f t="shared" si="1013"/>
        <v>0</v>
      </c>
      <c r="BM1406" s="89"/>
      <c r="BN1406" s="26" t="b">
        <f t="shared" si="1014"/>
        <v>0</v>
      </c>
      <c r="BO1406" s="26" t="b">
        <f t="shared" si="1015"/>
        <v>0</v>
      </c>
      <c r="BP1406" s="26" t="b">
        <f t="shared" si="1016"/>
        <v>0</v>
      </c>
      <c r="BQ1406" s="26" t="b">
        <f t="shared" si="1017"/>
        <v>0</v>
      </c>
      <c r="BR1406" s="26" t="b">
        <f t="shared" si="1018"/>
        <v>0</v>
      </c>
      <c r="BS1406" s="26" t="b">
        <f t="shared" si="1019"/>
        <v>0</v>
      </c>
      <c r="BT1406" s="26" t="b">
        <f t="shared" si="1020"/>
        <v>0</v>
      </c>
      <c r="BU1406" s="26" t="b">
        <f t="shared" si="1021"/>
        <v>0</v>
      </c>
    </row>
    <row r="1407" spans="2:73" ht="15" thickBot="1" x14ac:dyDescent="0.35">
      <c r="B1407" s="17">
        <f>VLOOKUP($AC1407,LS_Coint_BD!$B$3:$D$1079,2)</f>
        <v>0</v>
      </c>
      <c r="C1407" s="87">
        <f>VLOOKUP($AC1407,LS_Coint_BD!$B$3:$D$1079,3)</f>
        <v>0</v>
      </c>
      <c r="D1407" s="68">
        <f t="shared" si="981"/>
        <v>0</v>
      </c>
      <c r="E1407" s="65">
        <f t="shared" si="982"/>
        <v>0</v>
      </c>
      <c r="F1407" s="69">
        <f t="shared" si="983"/>
        <v>0</v>
      </c>
      <c r="G1407" s="68">
        <f t="shared" si="984"/>
        <v>0</v>
      </c>
      <c r="H1407" s="65">
        <f t="shared" si="985"/>
        <v>0</v>
      </c>
      <c r="I1407" s="69">
        <f t="shared" si="986"/>
        <v>0</v>
      </c>
      <c r="J1407" s="68">
        <f t="shared" si="987"/>
        <v>0</v>
      </c>
      <c r="K1407" s="65">
        <f t="shared" si="988"/>
        <v>0</v>
      </c>
      <c r="L1407" s="69">
        <f t="shared" si="989"/>
        <v>0</v>
      </c>
      <c r="M1407" s="68">
        <f t="shared" si="990"/>
        <v>0</v>
      </c>
      <c r="N1407" s="65">
        <f t="shared" si="991"/>
        <v>0</v>
      </c>
      <c r="O1407" s="69">
        <f t="shared" si="992"/>
        <v>0</v>
      </c>
      <c r="P1407" s="68">
        <f t="shared" si="993"/>
        <v>0</v>
      </c>
      <c r="Q1407" s="65">
        <f t="shared" si="994"/>
        <v>0</v>
      </c>
      <c r="R1407" s="69">
        <f t="shared" si="995"/>
        <v>0</v>
      </c>
      <c r="S1407" s="68">
        <f t="shared" si="996"/>
        <v>0</v>
      </c>
      <c r="T1407" s="65">
        <f t="shared" si="997"/>
        <v>0</v>
      </c>
      <c r="U1407" s="69">
        <f t="shared" si="998"/>
        <v>0</v>
      </c>
      <c r="V1407" s="68">
        <f t="shared" si="999"/>
        <v>0</v>
      </c>
      <c r="W1407" s="65">
        <f t="shared" si="1000"/>
        <v>0</v>
      </c>
      <c r="X1407" s="69">
        <f t="shared" si="1001"/>
        <v>0</v>
      </c>
      <c r="Y1407" s="68">
        <f t="shared" si="1002"/>
        <v>0</v>
      </c>
      <c r="Z1407" s="65">
        <f t="shared" si="1003"/>
        <v>0</v>
      </c>
      <c r="AA1407" s="69">
        <f t="shared" si="1004"/>
        <v>0</v>
      </c>
      <c r="AB1407" s="98">
        <f>SUMIF(BN1407:BU1407,"VERDADEIRO",BN$3:$BU1406)</f>
        <v>0</v>
      </c>
      <c r="AC1407" s="97">
        <f t="shared" si="980"/>
        <v>1404</v>
      </c>
      <c r="AD1407" s="89">
        <f>RTD("tryd.rtdserver",,"COT",B1407,"ULT")</f>
        <v>0</v>
      </c>
      <c r="AE1407" s="89">
        <f>RTD("tryd.rtdserver",,"COT",C1407,"ULT")</f>
        <v>0</v>
      </c>
      <c r="AF1407" s="89">
        <f>VLOOKUP($AC1407,LS_Coint_BD!$B$3:$AQ$1079,AF$2)*$AD1407+VLOOKUP($AC1407,LS_Coint_BD!$B$3:$AQ$1079,AF$2+1)</f>
        <v>0</v>
      </c>
      <c r="AG1407" s="89">
        <f>VLOOKUP($AC1407,LS_Coint_BD!$B$3:$AQ$1079,AG$2)*$AD1407+VLOOKUP($AC1407,LS_Coint_BD!$B$3:$AQ$1079,AG$2+1)</f>
        <v>0</v>
      </c>
      <c r="AH1407" s="89">
        <f>VLOOKUP($AC1407,LS_Coint_BD!$B$3:$AQ$1079,AH$2)*$AD1407+VLOOKUP($AC1407,LS_Coint_BD!$B$3:$AQ$1079,AH$2+1)</f>
        <v>0</v>
      </c>
      <c r="AI1407" s="89">
        <f>VLOOKUP($AC1407,LS_Coint_BD!$B$3:$AQ$1079,AI$2)*$AD1407+VLOOKUP($AC1407,LS_Coint_BD!$B$3:$AQ$1079,AI$2+1)</f>
        <v>0</v>
      </c>
      <c r="AJ1407" s="89">
        <f>VLOOKUP($AC1407,LS_Coint_BD!$B$3:$AQ$1079,AJ$2)*$AD1407+VLOOKUP($AC1407,LS_Coint_BD!$B$3:$AQ$1079,AJ$2+1)</f>
        <v>0</v>
      </c>
      <c r="AK1407" s="89">
        <f>VLOOKUP($AC1407,LS_Coint_BD!$B$3:$AQ$1079,AK$2)*$AD1407+VLOOKUP($AC1407,LS_Coint_BD!$B$3:$AQ$1079,AK$2+1)</f>
        <v>0</v>
      </c>
      <c r="AL1407" s="89">
        <f>VLOOKUP($AC1407,LS_Coint_BD!$B$3:$AQ$1079,AL$2)*$AD1407+VLOOKUP($AC1407,LS_Coint_BD!$B$3:$AQ$1079,AL$2+1)</f>
        <v>0</v>
      </c>
      <c r="AM1407" s="89">
        <f>VLOOKUP($AC1407,LS_Coint_BD!$B$3:$AQ$1079,AM$2)*$AD1407+VLOOKUP($AC1407,LS_Coint_BD!$B$3:$AQ$1079,AM$2+1)</f>
        <v>0</v>
      </c>
      <c r="AN1407" s="89">
        <f>VLOOKUP($AC1407,LS_Coint_BD!$B$3:$AQ$1079,AN$2)</f>
        <v>0</v>
      </c>
      <c r="AO1407" s="89">
        <f>VLOOKUP($AC1407,LS_Coint_BD!$B$3:$AQ$1079,AO$2)</f>
        <v>0</v>
      </c>
      <c r="AP1407" s="89">
        <f>VLOOKUP($AC1407,LS_Coint_BD!$B$3:$AQ$1079,AP$2)</f>
        <v>0</v>
      </c>
      <c r="AQ1407" s="89">
        <f>VLOOKUP($AC1407,LS_Coint_BD!$B$3:$AQ$1079,AQ$2)</f>
        <v>0</v>
      </c>
      <c r="AR1407" s="89">
        <f>VLOOKUP($AC1407,LS_Coint_BD!$B$3:$AQ$1079,AR$2)</f>
        <v>0</v>
      </c>
      <c r="AS1407" s="89">
        <f>VLOOKUP($AC1407,LS_Coint_BD!$B$3:$AQ$1079,AS$2)</f>
        <v>0</v>
      </c>
      <c r="AT1407" s="89">
        <f>VLOOKUP($AC1407,LS_Coint_BD!$B$3:$AQ$1079,AT$2)</f>
        <v>0</v>
      </c>
      <c r="AU1407" s="89">
        <f>VLOOKUP($AC1407,LS_Coint_BD!$B$3:$AQ$1079,AU$2)</f>
        <v>0</v>
      </c>
      <c r="AV1407" s="89">
        <f>VLOOKUP($AC1407,LS_Coint_BD!$B$3:$AQ$1079,AV$2)</f>
        <v>0</v>
      </c>
      <c r="AW1407" s="89">
        <f>VLOOKUP($AC1407,LS_Coint_BD!$B$3:$AQ$1079,AW$2)</f>
        <v>0</v>
      </c>
      <c r="AX1407" s="89">
        <f>VLOOKUP($AC1407,LS_Coint_BD!$B$3:$AQ$1079,AX$2)</f>
        <v>0</v>
      </c>
      <c r="AY1407" s="89">
        <f>VLOOKUP($AC1407,LS_Coint_BD!$B$3:$AQ$1079,AY$2)</f>
        <v>0</v>
      </c>
      <c r="AZ1407" s="89">
        <f>VLOOKUP($AC1407,LS_Coint_BD!$B$3:$AQ$1079,AZ$2)</f>
        <v>0</v>
      </c>
      <c r="BA1407" s="89">
        <f>VLOOKUP($AC1407,LS_Coint_BD!$B$3:$AQ$1079,BA$2)</f>
        <v>0</v>
      </c>
      <c r="BB1407" s="89">
        <f>VLOOKUP($AC1407,LS_Coint_BD!$B$3:$AQ$1079,BB$2)</f>
        <v>0</v>
      </c>
      <c r="BC1407" s="89">
        <f>VLOOKUP($AC1407,LS_Coint_BD!$B$3:$AQ$1079,BC$2)</f>
        <v>0</v>
      </c>
      <c r="BD1407" s="89">
        <f t="shared" si="1005"/>
        <v>0</v>
      </c>
      <c r="BE1407" s="89">
        <f t="shared" si="1006"/>
        <v>0</v>
      </c>
      <c r="BF1407" s="89">
        <f t="shared" si="1007"/>
        <v>0</v>
      </c>
      <c r="BG1407" s="89">
        <f t="shared" si="1008"/>
        <v>0</v>
      </c>
      <c r="BH1407" s="89">
        <f t="shared" si="1009"/>
        <v>0</v>
      </c>
      <c r="BI1407" s="89">
        <f t="shared" si="1010"/>
        <v>0</v>
      </c>
      <c r="BJ1407" s="89">
        <f t="shared" si="1011"/>
        <v>0</v>
      </c>
      <c r="BK1407" s="89">
        <f t="shared" si="1012"/>
        <v>0</v>
      </c>
      <c r="BL1407" s="89">
        <f t="shared" si="1013"/>
        <v>0</v>
      </c>
      <c r="BM1407" s="89"/>
      <c r="BN1407" s="26" t="b">
        <f t="shared" si="1014"/>
        <v>0</v>
      </c>
      <c r="BO1407" s="26" t="b">
        <f t="shared" si="1015"/>
        <v>0</v>
      </c>
      <c r="BP1407" s="26" t="b">
        <f t="shared" si="1016"/>
        <v>0</v>
      </c>
      <c r="BQ1407" s="26" t="b">
        <f t="shared" si="1017"/>
        <v>0</v>
      </c>
      <c r="BR1407" s="26" t="b">
        <f t="shared" si="1018"/>
        <v>0</v>
      </c>
      <c r="BS1407" s="26" t="b">
        <f t="shared" si="1019"/>
        <v>0</v>
      </c>
      <c r="BT1407" s="26" t="b">
        <f t="shared" si="1020"/>
        <v>0</v>
      </c>
      <c r="BU1407" s="26" t="b">
        <f t="shared" si="1021"/>
        <v>0</v>
      </c>
    </row>
    <row r="1408" spans="2:73" ht="15" thickBot="1" x14ac:dyDescent="0.35">
      <c r="B1408" s="17">
        <f>VLOOKUP($AC1408,LS_Coint_BD!$B$3:$D$1079,2)</f>
        <v>0</v>
      </c>
      <c r="C1408" s="87">
        <f>VLOOKUP($AC1408,LS_Coint_BD!$B$3:$D$1079,3)</f>
        <v>0</v>
      </c>
      <c r="D1408" s="68">
        <f t="shared" si="981"/>
        <v>0</v>
      </c>
      <c r="E1408" s="65">
        <f t="shared" si="982"/>
        <v>0</v>
      </c>
      <c r="F1408" s="69">
        <f t="shared" si="983"/>
        <v>0</v>
      </c>
      <c r="G1408" s="68">
        <f t="shared" si="984"/>
        <v>0</v>
      </c>
      <c r="H1408" s="65">
        <f t="shared" si="985"/>
        <v>0</v>
      </c>
      <c r="I1408" s="69">
        <f t="shared" si="986"/>
        <v>0</v>
      </c>
      <c r="J1408" s="68">
        <f t="shared" si="987"/>
        <v>0</v>
      </c>
      <c r="K1408" s="65">
        <f t="shared" si="988"/>
        <v>0</v>
      </c>
      <c r="L1408" s="69">
        <f t="shared" si="989"/>
        <v>0</v>
      </c>
      <c r="M1408" s="68">
        <f t="shared" si="990"/>
        <v>0</v>
      </c>
      <c r="N1408" s="65">
        <f t="shared" si="991"/>
        <v>0</v>
      </c>
      <c r="O1408" s="69">
        <f t="shared" si="992"/>
        <v>0</v>
      </c>
      <c r="P1408" s="68">
        <f t="shared" si="993"/>
        <v>0</v>
      </c>
      <c r="Q1408" s="65">
        <f t="shared" si="994"/>
        <v>0</v>
      </c>
      <c r="R1408" s="69">
        <f t="shared" si="995"/>
        <v>0</v>
      </c>
      <c r="S1408" s="68">
        <f t="shared" si="996"/>
        <v>0</v>
      </c>
      <c r="T1408" s="65">
        <f t="shared" si="997"/>
        <v>0</v>
      </c>
      <c r="U1408" s="69">
        <f t="shared" si="998"/>
        <v>0</v>
      </c>
      <c r="V1408" s="68">
        <f t="shared" si="999"/>
        <v>0</v>
      </c>
      <c r="W1408" s="65">
        <f t="shared" si="1000"/>
        <v>0</v>
      </c>
      <c r="X1408" s="69">
        <f t="shared" si="1001"/>
        <v>0</v>
      </c>
      <c r="Y1408" s="68">
        <f t="shared" si="1002"/>
        <v>0</v>
      </c>
      <c r="Z1408" s="65">
        <f t="shared" si="1003"/>
        <v>0</v>
      </c>
      <c r="AA1408" s="69">
        <f t="shared" si="1004"/>
        <v>0</v>
      </c>
      <c r="AB1408" s="98">
        <f>SUMIF(BN1408:BU1408,"VERDADEIRO",BN$3:$BU1407)</f>
        <v>0</v>
      </c>
      <c r="AC1408" s="97">
        <f t="shared" si="980"/>
        <v>1405</v>
      </c>
      <c r="AD1408" s="89">
        <f>RTD("tryd.rtdserver",,"COT",B1408,"ULT")</f>
        <v>0</v>
      </c>
      <c r="AE1408" s="89">
        <f>RTD("tryd.rtdserver",,"COT",C1408,"ULT")</f>
        <v>0</v>
      </c>
      <c r="AF1408" s="89">
        <f>VLOOKUP($AC1408,LS_Coint_BD!$B$3:$AQ$1079,AF$2)*$AD1408+VLOOKUP($AC1408,LS_Coint_BD!$B$3:$AQ$1079,AF$2+1)</f>
        <v>0</v>
      </c>
      <c r="AG1408" s="89">
        <f>VLOOKUP($AC1408,LS_Coint_BD!$B$3:$AQ$1079,AG$2)*$AD1408+VLOOKUP($AC1408,LS_Coint_BD!$B$3:$AQ$1079,AG$2+1)</f>
        <v>0</v>
      </c>
      <c r="AH1408" s="89">
        <f>VLOOKUP($AC1408,LS_Coint_BD!$B$3:$AQ$1079,AH$2)*$AD1408+VLOOKUP($AC1408,LS_Coint_BD!$B$3:$AQ$1079,AH$2+1)</f>
        <v>0</v>
      </c>
      <c r="AI1408" s="89">
        <f>VLOOKUP($AC1408,LS_Coint_BD!$B$3:$AQ$1079,AI$2)*$AD1408+VLOOKUP($AC1408,LS_Coint_BD!$B$3:$AQ$1079,AI$2+1)</f>
        <v>0</v>
      </c>
      <c r="AJ1408" s="89">
        <f>VLOOKUP($AC1408,LS_Coint_BD!$B$3:$AQ$1079,AJ$2)*$AD1408+VLOOKUP($AC1408,LS_Coint_BD!$B$3:$AQ$1079,AJ$2+1)</f>
        <v>0</v>
      </c>
      <c r="AK1408" s="89">
        <f>VLOOKUP($AC1408,LS_Coint_BD!$B$3:$AQ$1079,AK$2)*$AD1408+VLOOKUP($AC1408,LS_Coint_BD!$B$3:$AQ$1079,AK$2+1)</f>
        <v>0</v>
      </c>
      <c r="AL1408" s="89">
        <f>VLOOKUP($AC1408,LS_Coint_BD!$B$3:$AQ$1079,AL$2)*$AD1408+VLOOKUP($AC1408,LS_Coint_BD!$B$3:$AQ$1079,AL$2+1)</f>
        <v>0</v>
      </c>
      <c r="AM1408" s="89">
        <f>VLOOKUP($AC1408,LS_Coint_BD!$B$3:$AQ$1079,AM$2)*$AD1408+VLOOKUP($AC1408,LS_Coint_BD!$B$3:$AQ$1079,AM$2+1)</f>
        <v>0</v>
      </c>
      <c r="AN1408" s="89">
        <f>VLOOKUP($AC1408,LS_Coint_BD!$B$3:$AQ$1079,AN$2)</f>
        <v>0</v>
      </c>
      <c r="AO1408" s="89">
        <f>VLOOKUP($AC1408,LS_Coint_BD!$B$3:$AQ$1079,AO$2)</f>
        <v>0</v>
      </c>
      <c r="AP1408" s="89">
        <f>VLOOKUP($AC1408,LS_Coint_BD!$B$3:$AQ$1079,AP$2)</f>
        <v>0</v>
      </c>
      <c r="AQ1408" s="89">
        <f>VLOOKUP($AC1408,LS_Coint_BD!$B$3:$AQ$1079,AQ$2)</f>
        <v>0</v>
      </c>
      <c r="AR1408" s="89">
        <f>VLOOKUP($AC1408,LS_Coint_BD!$B$3:$AQ$1079,AR$2)</f>
        <v>0</v>
      </c>
      <c r="AS1408" s="89">
        <f>VLOOKUP($AC1408,LS_Coint_BD!$B$3:$AQ$1079,AS$2)</f>
        <v>0</v>
      </c>
      <c r="AT1408" s="89">
        <f>VLOOKUP($AC1408,LS_Coint_BD!$B$3:$AQ$1079,AT$2)</f>
        <v>0</v>
      </c>
      <c r="AU1408" s="89">
        <f>VLOOKUP($AC1408,LS_Coint_BD!$B$3:$AQ$1079,AU$2)</f>
        <v>0</v>
      </c>
      <c r="AV1408" s="89">
        <f>VLOOKUP($AC1408,LS_Coint_BD!$B$3:$AQ$1079,AV$2)</f>
        <v>0</v>
      </c>
      <c r="AW1408" s="89">
        <f>VLOOKUP($AC1408,LS_Coint_BD!$B$3:$AQ$1079,AW$2)</f>
        <v>0</v>
      </c>
      <c r="AX1408" s="89">
        <f>VLOOKUP($AC1408,LS_Coint_BD!$B$3:$AQ$1079,AX$2)</f>
        <v>0</v>
      </c>
      <c r="AY1408" s="89">
        <f>VLOOKUP($AC1408,LS_Coint_BD!$B$3:$AQ$1079,AY$2)</f>
        <v>0</v>
      </c>
      <c r="AZ1408" s="89">
        <f>VLOOKUP($AC1408,LS_Coint_BD!$B$3:$AQ$1079,AZ$2)</f>
        <v>0</v>
      </c>
      <c r="BA1408" s="89">
        <f>VLOOKUP($AC1408,LS_Coint_BD!$B$3:$AQ$1079,BA$2)</f>
        <v>0</v>
      </c>
      <c r="BB1408" s="89">
        <f>VLOOKUP($AC1408,LS_Coint_BD!$B$3:$AQ$1079,BB$2)</f>
        <v>0</v>
      </c>
      <c r="BC1408" s="89">
        <f>VLOOKUP($AC1408,LS_Coint_BD!$B$3:$AQ$1079,BC$2)</f>
        <v>0</v>
      </c>
      <c r="BD1408" s="89">
        <f t="shared" si="1005"/>
        <v>0</v>
      </c>
      <c r="BE1408" s="89">
        <f t="shared" si="1006"/>
        <v>0</v>
      </c>
      <c r="BF1408" s="89">
        <f t="shared" si="1007"/>
        <v>0</v>
      </c>
      <c r="BG1408" s="89">
        <f t="shared" si="1008"/>
        <v>0</v>
      </c>
      <c r="BH1408" s="89">
        <f t="shared" si="1009"/>
        <v>0</v>
      </c>
      <c r="BI1408" s="89">
        <f t="shared" si="1010"/>
        <v>0</v>
      </c>
      <c r="BJ1408" s="89">
        <f t="shared" si="1011"/>
        <v>0</v>
      </c>
      <c r="BK1408" s="89">
        <f t="shared" si="1012"/>
        <v>0</v>
      </c>
      <c r="BL1408" s="89">
        <f t="shared" si="1013"/>
        <v>0</v>
      </c>
      <c r="BM1408" s="89"/>
      <c r="BN1408" s="26" t="b">
        <f t="shared" si="1014"/>
        <v>0</v>
      </c>
      <c r="BO1408" s="26" t="b">
        <f t="shared" si="1015"/>
        <v>0</v>
      </c>
      <c r="BP1408" s="26" t="b">
        <f t="shared" si="1016"/>
        <v>0</v>
      </c>
      <c r="BQ1408" s="26" t="b">
        <f t="shared" si="1017"/>
        <v>0</v>
      </c>
      <c r="BR1408" s="26" t="b">
        <f t="shared" si="1018"/>
        <v>0</v>
      </c>
      <c r="BS1408" s="26" t="b">
        <f t="shared" si="1019"/>
        <v>0</v>
      </c>
      <c r="BT1408" s="26" t="b">
        <f t="shared" si="1020"/>
        <v>0</v>
      </c>
      <c r="BU1408" s="26" t="b">
        <f t="shared" si="1021"/>
        <v>0</v>
      </c>
    </row>
    <row r="1409" spans="2:73" ht="15" thickBot="1" x14ac:dyDescent="0.35">
      <c r="B1409" s="17">
        <f>VLOOKUP($AC1409,LS_Coint_BD!$B$3:$D$1079,2)</f>
        <v>0</v>
      </c>
      <c r="C1409" s="87">
        <f>VLOOKUP($AC1409,LS_Coint_BD!$B$3:$D$1079,3)</f>
        <v>0</v>
      </c>
      <c r="D1409" s="68">
        <f t="shared" si="981"/>
        <v>0</v>
      </c>
      <c r="E1409" s="65">
        <f t="shared" si="982"/>
        <v>0</v>
      </c>
      <c r="F1409" s="69">
        <f t="shared" si="983"/>
        <v>0</v>
      </c>
      <c r="G1409" s="68">
        <f t="shared" si="984"/>
        <v>0</v>
      </c>
      <c r="H1409" s="65">
        <f t="shared" si="985"/>
        <v>0</v>
      </c>
      <c r="I1409" s="69">
        <f t="shared" si="986"/>
        <v>0</v>
      </c>
      <c r="J1409" s="68">
        <f t="shared" si="987"/>
        <v>0</v>
      </c>
      <c r="K1409" s="65">
        <f t="shared" si="988"/>
        <v>0</v>
      </c>
      <c r="L1409" s="69">
        <f t="shared" si="989"/>
        <v>0</v>
      </c>
      <c r="M1409" s="68">
        <f t="shared" si="990"/>
        <v>0</v>
      </c>
      <c r="N1409" s="65">
        <f t="shared" si="991"/>
        <v>0</v>
      </c>
      <c r="O1409" s="69">
        <f t="shared" si="992"/>
        <v>0</v>
      </c>
      <c r="P1409" s="68">
        <f t="shared" si="993"/>
        <v>0</v>
      </c>
      <c r="Q1409" s="65">
        <f t="shared" si="994"/>
        <v>0</v>
      </c>
      <c r="R1409" s="69">
        <f t="shared" si="995"/>
        <v>0</v>
      </c>
      <c r="S1409" s="68">
        <f t="shared" si="996"/>
        <v>0</v>
      </c>
      <c r="T1409" s="65">
        <f t="shared" si="997"/>
        <v>0</v>
      </c>
      <c r="U1409" s="69">
        <f t="shared" si="998"/>
        <v>0</v>
      </c>
      <c r="V1409" s="68">
        <f t="shared" si="999"/>
        <v>0</v>
      </c>
      <c r="W1409" s="65">
        <f t="shared" si="1000"/>
        <v>0</v>
      </c>
      <c r="X1409" s="69">
        <f t="shared" si="1001"/>
        <v>0</v>
      </c>
      <c r="Y1409" s="68">
        <f t="shared" si="1002"/>
        <v>0</v>
      </c>
      <c r="Z1409" s="65">
        <f t="shared" si="1003"/>
        <v>0</v>
      </c>
      <c r="AA1409" s="69">
        <f t="shared" si="1004"/>
        <v>0</v>
      </c>
      <c r="AB1409" s="98">
        <f>SUMIF(BN1409:BU1409,"VERDADEIRO",BN$3:$BU1408)</f>
        <v>0</v>
      </c>
      <c r="AC1409" s="97">
        <f t="shared" si="980"/>
        <v>1406</v>
      </c>
      <c r="AD1409" s="89">
        <f>RTD("tryd.rtdserver",,"COT",B1409,"ULT")</f>
        <v>0</v>
      </c>
      <c r="AE1409" s="89">
        <f>RTD("tryd.rtdserver",,"COT",C1409,"ULT")</f>
        <v>0</v>
      </c>
      <c r="AF1409" s="89">
        <f>VLOOKUP($AC1409,LS_Coint_BD!$B$3:$AQ$1079,AF$2)*$AD1409+VLOOKUP($AC1409,LS_Coint_BD!$B$3:$AQ$1079,AF$2+1)</f>
        <v>0</v>
      </c>
      <c r="AG1409" s="89">
        <f>VLOOKUP($AC1409,LS_Coint_BD!$B$3:$AQ$1079,AG$2)*$AD1409+VLOOKUP($AC1409,LS_Coint_BD!$B$3:$AQ$1079,AG$2+1)</f>
        <v>0</v>
      </c>
      <c r="AH1409" s="89">
        <f>VLOOKUP($AC1409,LS_Coint_BD!$B$3:$AQ$1079,AH$2)*$AD1409+VLOOKUP($AC1409,LS_Coint_BD!$B$3:$AQ$1079,AH$2+1)</f>
        <v>0</v>
      </c>
      <c r="AI1409" s="89">
        <f>VLOOKUP($AC1409,LS_Coint_BD!$B$3:$AQ$1079,AI$2)*$AD1409+VLOOKUP($AC1409,LS_Coint_BD!$B$3:$AQ$1079,AI$2+1)</f>
        <v>0</v>
      </c>
      <c r="AJ1409" s="89">
        <f>VLOOKUP($AC1409,LS_Coint_BD!$B$3:$AQ$1079,AJ$2)*$AD1409+VLOOKUP($AC1409,LS_Coint_BD!$B$3:$AQ$1079,AJ$2+1)</f>
        <v>0</v>
      </c>
      <c r="AK1409" s="89">
        <f>VLOOKUP($AC1409,LS_Coint_BD!$B$3:$AQ$1079,AK$2)*$AD1409+VLOOKUP($AC1409,LS_Coint_BD!$B$3:$AQ$1079,AK$2+1)</f>
        <v>0</v>
      </c>
      <c r="AL1409" s="89">
        <f>VLOOKUP($AC1409,LS_Coint_BD!$B$3:$AQ$1079,AL$2)*$AD1409+VLOOKUP($AC1409,LS_Coint_BD!$B$3:$AQ$1079,AL$2+1)</f>
        <v>0</v>
      </c>
      <c r="AM1409" s="89">
        <f>VLOOKUP($AC1409,LS_Coint_BD!$B$3:$AQ$1079,AM$2)*$AD1409+VLOOKUP($AC1409,LS_Coint_BD!$B$3:$AQ$1079,AM$2+1)</f>
        <v>0</v>
      </c>
      <c r="AN1409" s="89">
        <f>VLOOKUP($AC1409,LS_Coint_BD!$B$3:$AQ$1079,AN$2)</f>
        <v>0</v>
      </c>
      <c r="AO1409" s="89">
        <f>VLOOKUP($AC1409,LS_Coint_BD!$B$3:$AQ$1079,AO$2)</f>
        <v>0</v>
      </c>
      <c r="AP1409" s="89">
        <f>VLOOKUP($AC1409,LS_Coint_BD!$B$3:$AQ$1079,AP$2)</f>
        <v>0</v>
      </c>
      <c r="AQ1409" s="89">
        <f>VLOOKUP($AC1409,LS_Coint_BD!$B$3:$AQ$1079,AQ$2)</f>
        <v>0</v>
      </c>
      <c r="AR1409" s="89">
        <f>VLOOKUP($AC1409,LS_Coint_BD!$B$3:$AQ$1079,AR$2)</f>
        <v>0</v>
      </c>
      <c r="AS1409" s="89">
        <f>VLOOKUP($AC1409,LS_Coint_BD!$B$3:$AQ$1079,AS$2)</f>
        <v>0</v>
      </c>
      <c r="AT1409" s="89">
        <f>VLOOKUP($AC1409,LS_Coint_BD!$B$3:$AQ$1079,AT$2)</f>
        <v>0</v>
      </c>
      <c r="AU1409" s="89">
        <f>VLOOKUP($AC1409,LS_Coint_BD!$B$3:$AQ$1079,AU$2)</f>
        <v>0</v>
      </c>
      <c r="AV1409" s="89">
        <f>VLOOKUP($AC1409,LS_Coint_BD!$B$3:$AQ$1079,AV$2)</f>
        <v>0</v>
      </c>
      <c r="AW1409" s="89">
        <f>VLOOKUP($AC1409,LS_Coint_BD!$B$3:$AQ$1079,AW$2)</f>
        <v>0</v>
      </c>
      <c r="AX1409" s="89">
        <f>VLOOKUP($AC1409,LS_Coint_BD!$B$3:$AQ$1079,AX$2)</f>
        <v>0</v>
      </c>
      <c r="AY1409" s="89">
        <f>VLOOKUP($AC1409,LS_Coint_BD!$B$3:$AQ$1079,AY$2)</f>
        <v>0</v>
      </c>
      <c r="AZ1409" s="89">
        <f>VLOOKUP($AC1409,LS_Coint_BD!$B$3:$AQ$1079,AZ$2)</f>
        <v>0</v>
      </c>
      <c r="BA1409" s="89">
        <f>VLOOKUP($AC1409,LS_Coint_BD!$B$3:$AQ$1079,BA$2)</f>
        <v>0</v>
      </c>
      <c r="BB1409" s="89">
        <f>VLOOKUP($AC1409,LS_Coint_BD!$B$3:$AQ$1079,BB$2)</f>
        <v>0</v>
      </c>
      <c r="BC1409" s="89">
        <f>VLOOKUP($AC1409,LS_Coint_BD!$B$3:$AQ$1079,BC$2)</f>
        <v>0</v>
      </c>
      <c r="BD1409" s="89">
        <f t="shared" si="1005"/>
        <v>0</v>
      </c>
      <c r="BE1409" s="89">
        <f t="shared" si="1006"/>
        <v>0</v>
      </c>
      <c r="BF1409" s="89">
        <f t="shared" si="1007"/>
        <v>0</v>
      </c>
      <c r="BG1409" s="89">
        <f t="shared" si="1008"/>
        <v>0</v>
      </c>
      <c r="BH1409" s="89">
        <f t="shared" si="1009"/>
        <v>0</v>
      </c>
      <c r="BI1409" s="89">
        <f t="shared" si="1010"/>
        <v>0</v>
      </c>
      <c r="BJ1409" s="89">
        <f t="shared" si="1011"/>
        <v>0</v>
      </c>
      <c r="BK1409" s="89">
        <f t="shared" si="1012"/>
        <v>0</v>
      </c>
      <c r="BL1409" s="89">
        <f t="shared" si="1013"/>
        <v>0</v>
      </c>
      <c r="BM1409" s="89"/>
      <c r="BN1409" s="26" t="b">
        <f t="shared" si="1014"/>
        <v>0</v>
      </c>
      <c r="BO1409" s="26" t="b">
        <f t="shared" si="1015"/>
        <v>0</v>
      </c>
      <c r="BP1409" s="26" t="b">
        <f t="shared" si="1016"/>
        <v>0</v>
      </c>
      <c r="BQ1409" s="26" t="b">
        <f t="shared" si="1017"/>
        <v>0</v>
      </c>
      <c r="BR1409" s="26" t="b">
        <f t="shared" si="1018"/>
        <v>0</v>
      </c>
      <c r="BS1409" s="26" t="b">
        <f t="shared" si="1019"/>
        <v>0</v>
      </c>
      <c r="BT1409" s="26" t="b">
        <f t="shared" si="1020"/>
        <v>0</v>
      </c>
      <c r="BU1409" s="26" t="b">
        <f t="shared" si="1021"/>
        <v>0</v>
      </c>
    </row>
    <row r="1410" spans="2:73" ht="15" thickBot="1" x14ac:dyDescent="0.35">
      <c r="B1410" s="17">
        <f>VLOOKUP($AC1410,LS_Coint_BD!$B$3:$D$1079,2)</f>
        <v>0</v>
      </c>
      <c r="C1410" s="87">
        <f>VLOOKUP($AC1410,LS_Coint_BD!$B$3:$D$1079,3)</f>
        <v>0</v>
      </c>
      <c r="D1410" s="68">
        <f t="shared" si="981"/>
        <v>0</v>
      </c>
      <c r="E1410" s="65">
        <f t="shared" si="982"/>
        <v>0</v>
      </c>
      <c r="F1410" s="69">
        <f t="shared" si="983"/>
        <v>0</v>
      </c>
      <c r="G1410" s="68">
        <f t="shared" si="984"/>
        <v>0</v>
      </c>
      <c r="H1410" s="65">
        <f t="shared" si="985"/>
        <v>0</v>
      </c>
      <c r="I1410" s="69">
        <f t="shared" si="986"/>
        <v>0</v>
      </c>
      <c r="J1410" s="68">
        <f t="shared" si="987"/>
        <v>0</v>
      </c>
      <c r="K1410" s="65">
        <f t="shared" si="988"/>
        <v>0</v>
      </c>
      <c r="L1410" s="69">
        <f t="shared" si="989"/>
        <v>0</v>
      </c>
      <c r="M1410" s="68">
        <f t="shared" si="990"/>
        <v>0</v>
      </c>
      <c r="N1410" s="65">
        <f t="shared" si="991"/>
        <v>0</v>
      </c>
      <c r="O1410" s="69">
        <f t="shared" si="992"/>
        <v>0</v>
      </c>
      <c r="P1410" s="68">
        <f t="shared" si="993"/>
        <v>0</v>
      </c>
      <c r="Q1410" s="65">
        <f t="shared" si="994"/>
        <v>0</v>
      </c>
      <c r="R1410" s="69">
        <f t="shared" si="995"/>
        <v>0</v>
      </c>
      <c r="S1410" s="68">
        <f t="shared" si="996"/>
        <v>0</v>
      </c>
      <c r="T1410" s="65">
        <f t="shared" si="997"/>
        <v>0</v>
      </c>
      <c r="U1410" s="69">
        <f t="shared" si="998"/>
        <v>0</v>
      </c>
      <c r="V1410" s="68">
        <f t="shared" si="999"/>
        <v>0</v>
      </c>
      <c r="W1410" s="65">
        <f t="shared" si="1000"/>
        <v>0</v>
      </c>
      <c r="X1410" s="69">
        <f t="shared" si="1001"/>
        <v>0</v>
      </c>
      <c r="Y1410" s="68">
        <f t="shared" si="1002"/>
        <v>0</v>
      </c>
      <c r="Z1410" s="65">
        <f t="shared" si="1003"/>
        <v>0</v>
      </c>
      <c r="AA1410" s="69">
        <f t="shared" si="1004"/>
        <v>0</v>
      </c>
      <c r="AB1410" s="98">
        <f>SUMIF(BN1410:BU1410,"VERDADEIRO",BN$3:$BU1409)</f>
        <v>0</v>
      </c>
      <c r="AC1410" s="97">
        <f t="shared" si="980"/>
        <v>1407</v>
      </c>
      <c r="AD1410" s="89">
        <f>RTD("tryd.rtdserver",,"COT",B1410,"ULT")</f>
        <v>0</v>
      </c>
      <c r="AE1410" s="89">
        <f>RTD("tryd.rtdserver",,"COT",C1410,"ULT")</f>
        <v>0</v>
      </c>
      <c r="AF1410" s="89">
        <f>VLOOKUP($AC1410,LS_Coint_BD!$B$3:$AQ$1079,AF$2)*$AD1410+VLOOKUP($AC1410,LS_Coint_BD!$B$3:$AQ$1079,AF$2+1)</f>
        <v>0</v>
      </c>
      <c r="AG1410" s="89">
        <f>VLOOKUP($AC1410,LS_Coint_BD!$B$3:$AQ$1079,AG$2)*$AD1410+VLOOKUP($AC1410,LS_Coint_BD!$B$3:$AQ$1079,AG$2+1)</f>
        <v>0</v>
      </c>
      <c r="AH1410" s="89">
        <f>VLOOKUP($AC1410,LS_Coint_BD!$B$3:$AQ$1079,AH$2)*$AD1410+VLOOKUP($AC1410,LS_Coint_BD!$B$3:$AQ$1079,AH$2+1)</f>
        <v>0</v>
      </c>
      <c r="AI1410" s="89">
        <f>VLOOKUP($AC1410,LS_Coint_BD!$B$3:$AQ$1079,AI$2)*$AD1410+VLOOKUP($AC1410,LS_Coint_BD!$B$3:$AQ$1079,AI$2+1)</f>
        <v>0</v>
      </c>
      <c r="AJ1410" s="89">
        <f>VLOOKUP($AC1410,LS_Coint_BD!$B$3:$AQ$1079,AJ$2)*$AD1410+VLOOKUP($AC1410,LS_Coint_BD!$B$3:$AQ$1079,AJ$2+1)</f>
        <v>0</v>
      </c>
      <c r="AK1410" s="89">
        <f>VLOOKUP($AC1410,LS_Coint_BD!$B$3:$AQ$1079,AK$2)*$AD1410+VLOOKUP($AC1410,LS_Coint_BD!$B$3:$AQ$1079,AK$2+1)</f>
        <v>0</v>
      </c>
      <c r="AL1410" s="89">
        <f>VLOOKUP($AC1410,LS_Coint_BD!$B$3:$AQ$1079,AL$2)*$AD1410+VLOOKUP($AC1410,LS_Coint_BD!$B$3:$AQ$1079,AL$2+1)</f>
        <v>0</v>
      </c>
      <c r="AM1410" s="89">
        <f>VLOOKUP($AC1410,LS_Coint_BD!$B$3:$AQ$1079,AM$2)*$AD1410+VLOOKUP($AC1410,LS_Coint_BD!$B$3:$AQ$1079,AM$2+1)</f>
        <v>0</v>
      </c>
      <c r="AN1410" s="89">
        <f>VLOOKUP($AC1410,LS_Coint_BD!$B$3:$AQ$1079,AN$2)</f>
        <v>0</v>
      </c>
      <c r="AO1410" s="89">
        <f>VLOOKUP($AC1410,LS_Coint_BD!$B$3:$AQ$1079,AO$2)</f>
        <v>0</v>
      </c>
      <c r="AP1410" s="89">
        <f>VLOOKUP($AC1410,LS_Coint_BD!$B$3:$AQ$1079,AP$2)</f>
        <v>0</v>
      </c>
      <c r="AQ1410" s="89">
        <f>VLOOKUP($AC1410,LS_Coint_BD!$B$3:$AQ$1079,AQ$2)</f>
        <v>0</v>
      </c>
      <c r="AR1410" s="89">
        <f>VLOOKUP($AC1410,LS_Coint_BD!$B$3:$AQ$1079,AR$2)</f>
        <v>0</v>
      </c>
      <c r="AS1410" s="89">
        <f>VLOOKUP($AC1410,LS_Coint_BD!$B$3:$AQ$1079,AS$2)</f>
        <v>0</v>
      </c>
      <c r="AT1410" s="89">
        <f>VLOOKUP($AC1410,LS_Coint_BD!$B$3:$AQ$1079,AT$2)</f>
        <v>0</v>
      </c>
      <c r="AU1410" s="89">
        <f>VLOOKUP($AC1410,LS_Coint_BD!$B$3:$AQ$1079,AU$2)</f>
        <v>0</v>
      </c>
      <c r="AV1410" s="89">
        <f>VLOOKUP($AC1410,LS_Coint_BD!$B$3:$AQ$1079,AV$2)</f>
        <v>0</v>
      </c>
      <c r="AW1410" s="89">
        <f>VLOOKUP($AC1410,LS_Coint_BD!$B$3:$AQ$1079,AW$2)</f>
        <v>0</v>
      </c>
      <c r="AX1410" s="89">
        <f>VLOOKUP($AC1410,LS_Coint_BD!$B$3:$AQ$1079,AX$2)</f>
        <v>0</v>
      </c>
      <c r="AY1410" s="89">
        <f>VLOOKUP($AC1410,LS_Coint_BD!$B$3:$AQ$1079,AY$2)</f>
        <v>0</v>
      </c>
      <c r="AZ1410" s="89">
        <f>VLOOKUP($AC1410,LS_Coint_BD!$B$3:$AQ$1079,AZ$2)</f>
        <v>0</v>
      </c>
      <c r="BA1410" s="89">
        <f>VLOOKUP($AC1410,LS_Coint_BD!$B$3:$AQ$1079,BA$2)</f>
        <v>0</v>
      </c>
      <c r="BB1410" s="89">
        <f>VLOOKUP($AC1410,LS_Coint_BD!$B$3:$AQ$1079,BB$2)</f>
        <v>0</v>
      </c>
      <c r="BC1410" s="89">
        <f>VLOOKUP($AC1410,LS_Coint_BD!$B$3:$AQ$1079,BC$2)</f>
        <v>0</v>
      </c>
      <c r="BD1410" s="89">
        <f t="shared" si="1005"/>
        <v>0</v>
      </c>
      <c r="BE1410" s="89">
        <f t="shared" si="1006"/>
        <v>0</v>
      </c>
      <c r="BF1410" s="89">
        <f t="shared" si="1007"/>
        <v>0</v>
      </c>
      <c r="BG1410" s="89">
        <f t="shared" si="1008"/>
        <v>0</v>
      </c>
      <c r="BH1410" s="89">
        <f t="shared" si="1009"/>
        <v>0</v>
      </c>
      <c r="BI1410" s="89">
        <f t="shared" si="1010"/>
        <v>0</v>
      </c>
      <c r="BJ1410" s="89">
        <f t="shared" si="1011"/>
        <v>0</v>
      </c>
      <c r="BK1410" s="89">
        <f t="shared" si="1012"/>
        <v>0</v>
      </c>
      <c r="BL1410" s="89">
        <f t="shared" si="1013"/>
        <v>0</v>
      </c>
      <c r="BM1410" s="89"/>
      <c r="BN1410" s="26" t="b">
        <f t="shared" si="1014"/>
        <v>0</v>
      </c>
      <c r="BO1410" s="26" t="b">
        <f t="shared" si="1015"/>
        <v>0</v>
      </c>
      <c r="BP1410" s="26" t="b">
        <f t="shared" si="1016"/>
        <v>0</v>
      </c>
      <c r="BQ1410" s="26" t="b">
        <f t="shared" si="1017"/>
        <v>0</v>
      </c>
      <c r="BR1410" s="26" t="b">
        <f t="shared" si="1018"/>
        <v>0</v>
      </c>
      <c r="BS1410" s="26" t="b">
        <f t="shared" si="1019"/>
        <v>0</v>
      </c>
      <c r="BT1410" s="26" t="b">
        <f t="shared" si="1020"/>
        <v>0</v>
      </c>
      <c r="BU1410" s="26" t="b">
        <f t="shared" si="1021"/>
        <v>0</v>
      </c>
    </row>
    <row r="1411" spans="2:73" ht="15" thickBot="1" x14ac:dyDescent="0.35">
      <c r="B1411" s="17">
        <f>VLOOKUP($AC1411,LS_Coint_BD!$B$3:$D$1079,2)</f>
        <v>0</v>
      </c>
      <c r="C1411" s="87">
        <f>VLOOKUP($AC1411,LS_Coint_BD!$B$3:$D$1079,3)</f>
        <v>0</v>
      </c>
      <c r="D1411" s="68">
        <f t="shared" si="981"/>
        <v>0</v>
      </c>
      <c r="E1411" s="65">
        <f t="shared" si="982"/>
        <v>0</v>
      </c>
      <c r="F1411" s="69">
        <f t="shared" si="983"/>
        <v>0</v>
      </c>
      <c r="G1411" s="68">
        <f t="shared" si="984"/>
        <v>0</v>
      </c>
      <c r="H1411" s="65">
        <f t="shared" si="985"/>
        <v>0</v>
      </c>
      <c r="I1411" s="69">
        <f t="shared" si="986"/>
        <v>0</v>
      </c>
      <c r="J1411" s="68">
        <f t="shared" si="987"/>
        <v>0</v>
      </c>
      <c r="K1411" s="65">
        <f t="shared" si="988"/>
        <v>0</v>
      </c>
      <c r="L1411" s="69">
        <f t="shared" si="989"/>
        <v>0</v>
      </c>
      <c r="M1411" s="68">
        <f t="shared" si="990"/>
        <v>0</v>
      </c>
      <c r="N1411" s="65">
        <f t="shared" si="991"/>
        <v>0</v>
      </c>
      <c r="O1411" s="69">
        <f t="shared" si="992"/>
        <v>0</v>
      </c>
      <c r="P1411" s="68">
        <f t="shared" si="993"/>
        <v>0</v>
      </c>
      <c r="Q1411" s="65">
        <f t="shared" si="994"/>
        <v>0</v>
      </c>
      <c r="R1411" s="69">
        <f t="shared" si="995"/>
        <v>0</v>
      </c>
      <c r="S1411" s="68">
        <f t="shared" si="996"/>
        <v>0</v>
      </c>
      <c r="T1411" s="65">
        <f t="shared" si="997"/>
        <v>0</v>
      </c>
      <c r="U1411" s="69">
        <f t="shared" si="998"/>
        <v>0</v>
      </c>
      <c r="V1411" s="68">
        <f t="shared" si="999"/>
        <v>0</v>
      </c>
      <c r="W1411" s="65">
        <f t="shared" si="1000"/>
        <v>0</v>
      </c>
      <c r="X1411" s="69">
        <f t="shared" si="1001"/>
        <v>0</v>
      </c>
      <c r="Y1411" s="68">
        <f t="shared" si="1002"/>
        <v>0</v>
      </c>
      <c r="Z1411" s="65">
        <f t="shared" si="1003"/>
        <v>0</v>
      </c>
      <c r="AA1411" s="69">
        <f t="shared" si="1004"/>
        <v>0</v>
      </c>
      <c r="AB1411" s="98">
        <f>SUMIF(BN1411:BU1411,"VERDADEIRO",BN$3:$BU1410)</f>
        <v>0</v>
      </c>
      <c r="AC1411" s="97">
        <f t="shared" si="980"/>
        <v>1408</v>
      </c>
      <c r="AD1411" s="89">
        <f>RTD("tryd.rtdserver",,"COT",B1411,"ULT")</f>
        <v>0</v>
      </c>
      <c r="AE1411" s="89">
        <f>RTD("tryd.rtdserver",,"COT",C1411,"ULT")</f>
        <v>0</v>
      </c>
      <c r="AF1411" s="89">
        <f>VLOOKUP($AC1411,LS_Coint_BD!$B$3:$AQ$1079,AF$2)*$AD1411+VLOOKUP($AC1411,LS_Coint_BD!$B$3:$AQ$1079,AF$2+1)</f>
        <v>0</v>
      </c>
      <c r="AG1411" s="89">
        <f>VLOOKUP($AC1411,LS_Coint_BD!$B$3:$AQ$1079,AG$2)*$AD1411+VLOOKUP($AC1411,LS_Coint_BD!$B$3:$AQ$1079,AG$2+1)</f>
        <v>0</v>
      </c>
      <c r="AH1411" s="89">
        <f>VLOOKUP($AC1411,LS_Coint_BD!$B$3:$AQ$1079,AH$2)*$AD1411+VLOOKUP($AC1411,LS_Coint_BD!$B$3:$AQ$1079,AH$2+1)</f>
        <v>0</v>
      </c>
      <c r="AI1411" s="89">
        <f>VLOOKUP($AC1411,LS_Coint_BD!$B$3:$AQ$1079,AI$2)*$AD1411+VLOOKUP($AC1411,LS_Coint_BD!$B$3:$AQ$1079,AI$2+1)</f>
        <v>0</v>
      </c>
      <c r="AJ1411" s="89">
        <f>VLOOKUP($AC1411,LS_Coint_BD!$B$3:$AQ$1079,AJ$2)*$AD1411+VLOOKUP($AC1411,LS_Coint_BD!$B$3:$AQ$1079,AJ$2+1)</f>
        <v>0</v>
      </c>
      <c r="AK1411" s="89">
        <f>VLOOKUP($AC1411,LS_Coint_BD!$B$3:$AQ$1079,AK$2)*$AD1411+VLOOKUP($AC1411,LS_Coint_BD!$B$3:$AQ$1079,AK$2+1)</f>
        <v>0</v>
      </c>
      <c r="AL1411" s="89">
        <f>VLOOKUP($AC1411,LS_Coint_BD!$B$3:$AQ$1079,AL$2)*$AD1411+VLOOKUP($AC1411,LS_Coint_BD!$B$3:$AQ$1079,AL$2+1)</f>
        <v>0</v>
      </c>
      <c r="AM1411" s="89">
        <f>VLOOKUP($AC1411,LS_Coint_BD!$B$3:$AQ$1079,AM$2)*$AD1411+VLOOKUP($AC1411,LS_Coint_BD!$B$3:$AQ$1079,AM$2+1)</f>
        <v>0</v>
      </c>
      <c r="AN1411" s="89">
        <f>VLOOKUP($AC1411,LS_Coint_BD!$B$3:$AQ$1079,AN$2)</f>
        <v>0</v>
      </c>
      <c r="AO1411" s="89">
        <f>VLOOKUP($AC1411,LS_Coint_BD!$B$3:$AQ$1079,AO$2)</f>
        <v>0</v>
      </c>
      <c r="AP1411" s="89">
        <f>VLOOKUP($AC1411,LS_Coint_BD!$B$3:$AQ$1079,AP$2)</f>
        <v>0</v>
      </c>
      <c r="AQ1411" s="89">
        <f>VLOOKUP($AC1411,LS_Coint_BD!$B$3:$AQ$1079,AQ$2)</f>
        <v>0</v>
      </c>
      <c r="AR1411" s="89">
        <f>VLOOKUP($AC1411,LS_Coint_BD!$B$3:$AQ$1079,AR$2)</f>
        <v>0</v>
      </c>
      <c r="AS1411" s="89">
        <f>VLOOKUP($AC1411,LS_Coint_BD!$B$3:$AQ$1079,AS$2)</f>
        <v>0</v>
      </c>
      <c r="AT1411" s="89">
        <f>VLOOKUP($AC1411,LS_Coint_BD!$B$3:$AQ$1079,AT$2)</f>
        <v>0</v>
      </c>
      <c r="AU1411" s="89">
        <f>VLOOKUP($AC1411,LS_Coint_BD!$B$3:$AQ$1079,AU$2)</f>
        <v>0</v>
      </c>
      <c r="AV1411" s="89">
        <f>VLOOKUP($AC1411,LS_Coint_BD!$B$3:$AQ$1079,AV$2)</f>
        <v>0</v>
      </c>
      <c r="AW1411" s="89">
        <f>VLOOKUP($AC1411,LS_Coint_BD!$B$3:$AQ$1079,AW$2)</f>
        <v>0</v>
      </c>
      <c r="AX1411" s="89">
        <f>VLOOKUP($AC1411,LS_Coint_BD!$B$3:$AQ$1079,AX$2)</f>
        <v>0</v>
      </c>
      <c r="AY1411" s="89">
        <f>VLOOKUP($AC1411,LS_Coint_BD!$B$3:$AQ$1079,AY$2)</f>
        <v>0</v>
      </c>
      <c r="AZ1411" s="89">
        <f>VLOOKUP($AC1411,LS_Coint_BD!$B$3:$AQ$1079,AZ$2)</f>
        <v>0</v>
      </c>
      <c r="BA1411" s="89">
        <f>VLOOKUP($AC1411,LS_Coint_BD!$B$3:$AQ$1079,BA$2)</f>
        <v>0</v>
      </c>
      <c r="BB1411" s="89">
        <f>VLOOKUP($AC1411,LS_Coint_BD!$B$3:$AQ$1079,BB$2)</f>
        <v>0</v>
      </c>
      <c r="BC1411" s="89">
        <f>VLOOKUP($AC1411,LS_Coint_BD!$B$3:$AQ$1079,BC$2)</f>
        <v>0</v>
      </c>
      <c r="BD1411" s="89">
        <f t="shared" si="1005"/>
        <v>0</v>
      </c>
      <c r="BE1411" s="89">
        <f t="shared" si="1006"/>
        <v>0</v>
      </c>
      <c r="BF1411" s="89">
        <f t="shared" si="1007"/>
        <v>0</v>
      </c>
      <c r="BG1411" s="89">
        <f t="shared" si="1008"/>
        <v>0</v>
      </c>
      <c r="BH1411" s="89">
        <f t="shared" si="1009"/>
        <v>0</v>
      </c>
      <c r="BI1411" s="89">
        <f t="shared" si="1010"/>
        <v>0</v>
      </c>
      <c r="BJ1411" s="89">
        <f t="shared" si="1011"/>
        <v>0</v>
      </c>
      <c r="BK1411" s="89">
        <f t="shared" si="1012"/>
        <v>0</v>
      </c>
      <c r="BL1411" s="89">
        <f t="shared" si="1013"/>
        <v>0</v>
      </c>
      <c r="BM1411" s="89"/>
      <c r="BN1411" s="26" t="b">
        <f t="shared" si="1014"/>
        <v>0</v>
      </c>
      <c r="BO1411" s="26" t="b">
        <f t="shared" si="1015"/>
        <v>0</v>
      </c>
      <c r="BP1411" s="26" t="b">
        <f t="shared" si="1016"/>
        <v>0</v>
      </c>
      <c r="BQ1411" s="26" t="b">
        <f t="shared" si="1017"/>
        <v>0</v>
      </c>
      <c r="BR1411" s="26" t="b">
        <f t="shared" si="1018"/>
        <v>0</v>
      </c>
      <c r="BS1411" s="26" t="b">
        <f t="shared" si="1019"/>
        <v>0</v>
      </c>
      <c r="BT1411" s="26" t="b">
        <f t="shared" si="1020"/>
        <v>0</v>
      </c>
      <c r="BU1411" s="26" t="b">
        <f t="shared" si="1021"/>
        <v>0</v>
      </c>
    </row>
    <row r="1412" spans="2:73" ht="15" thickBot="1" x14ac:dyDescent="0.35">
      <c r="B1412" s="17">
        <f>VLOOKUP($AC1412,LS_Coint_BD!$B$3:$D$1079,2)</f>
        <v>0</v>
      </c>
      <c r="C1412" s="87">
        <f>VLOOKUP($AC1412,LS_Coint_BD!$B$3:$D$1079,3)</f>
        <v>0</v>
      </c>
      <c r="D1412" s="68">
        <f t="shared" si="981"/>
        <v>0</v>
      </c>
      <c r="E1412" s="65">
        <f t="shared" si="982"/>
        <v>0</v>
      </c>
      <c r="F1412" s="69">
        <f t="shared" si="983"/>
        <v>0</v>
      </c>
      <c r="G1412" s="68">
        <f t="shared" si="984"/>
        <v>0</v>
      </c>
      <c r="H1412" s="65">
        <f t="shared" si="985"/>
        <v>0</v>
      </c>
      <c r="I1412" s="69">
        <f t="shared" si="986"/>
        <v>0</v>
      </c>
      <c r="J1412" s="68">
        <f t="shared" si="987"/>
        <v>0</v>
      </c>
      <c r="K1412" s="65">
        <f t="shared" si="988"/>
        <v>0</v>
      </c>
      <c r="L1412" s="69">
        <f t="shared" si="989"/>
        <v>0</v>
      </c>
      <c r="M1412" s="68">
        <f t="shared" si="990"/>
        <v>0</v>
      </c>
      <c r="N1412" s="65">
        <f t="shared" si="991"/>
        <v>0</v>
      </c>
      <c r="O1412" s="69">
        <f t="shared" si="992"/>
        <v>0</v>
      </c>
      <c r="P1412" s="68">
        <f t="shared" si="993"/>
        <v>0</v>
      </c>
      <c r="Q1412" s="65">
        <f t="shared" si="994"/>
        <v>0</v>
      </c>
      <c r="R1412" s="69">
        <f t="shared" si="995"/>
        <v>0</v>
      </c>
      <c r="S1412" s="68">
        <f t="shared" si="996"/>
        <v>0</v>
      </c>
      <c r="T1412" s="65">
        <f t="shared" si="997"/>
        <v>0</v>
      </c>
      <c r="U1412" s="69">
        <f t="shared" si="998"/>
        <v>0</v>
      </c>
      <c r="V1412" s="68">
        <f t="shared" si="999"/>
        <v>0</v>
      </c>
      <c r="W1412" s="65">
        <f t="shared" si="1000"/>
        <v>0</v>
      </c>
      <c r="X1412" s="69">
        <f t="shared" si="1001"/>
        <v>0</v>
      </c>
      <c r="Y1412" s="68">
        <f t="shared" si="1002"/>
        <v>0</v>
      </c>
      <c r="Z1412" s="65">
        <f t="shared" si="1003"/>
        <v>0</v>
      </c>
      <c r="AA1412" s="69">
        <f t="shared" si="1004"/>
        <v>0</v>
      </c>
      <c r="AB1412" s="98">
        <f>SUMIF(BN1412:BU1412,"VERDADEIRO",BN$3:$BU1411)</f>
        <v>0</v>
      </c>
      <c r="AC1412" s="97">
        <f t="shared" si="980"/>
        <v>1409</v>
      </c>
      <c r="AD1412" s="89">
        <f>RTD("tryd.rtdserver",,"COT",B1412,"ULT")</f>
        <v>0</v>
      </c>
      <c r="AE1412" s="89">
        <f>RTD("tryd.rtdserver",,"COT",C1412,"ULT")</f>
        <v>0</v>
      </c>
      <c r="AF1412" s="89">
        <f>VLOOKUP($AC1412,LS_Coint_BD!$B$3:$AQ$1079,AF$2)*$AD1412+VLOOKUP($AC1412,LS_Coint_BD!$B$3:$AQ$1079,AF$2+1)</f>
        <v>0</v>
      </c>
      <c r="AG1412" s="89">
        <f>VLOOKUP($AC1412,LS_Coint_BD!$B$3:$AQ$1079,AG$2)*$AD1412+VLOOKUP($AC1412,LS_Coint_BD!$B$3:$AQ$1079,AG$2+1)</f>
        <v>0</v>
      </c>
      <c r="AH1412" s="89">
        <f>VLOOKUP($AC1412,LS_Coint_BD!$B$3:$AQ$1079,AH$2)*$AD1412+VLOOKUP($AC1412,LS_Coint_BD!$B$3:$AQ$1079,AH$2+1)</f>
        <v>0</v>
      </c>
      <c r="AI1412" s="89">
        <f>VLOOKUP($AC1412,LS_Coint_BD!$B$3:$AQ$1079,AI$2)*$AD1412+VLOOKUP($AC1412,LS_Coint_BD!$B$3:$AQ$1079,AI$2+1)</f>
        <v>0</v>
      </c>
      <c r="AJ1412" s="89">
        <f>VLOOKUP($AC1412,LS_Coint_BD!$B$3:$AQ$1079,AJ$2)*$AD1412+VLOOKUP($AC1412,LS_Coint_BD!$B$3:$AQ$1079,AJ$2+1)</f>
        <v>0</v>
      </c>
      <c r="AK1412" s="89">
        <f>VLOOKUP($AC1412,LS_Coint_BD!$B$3:$AQ$1079,AK$2)*$AD1412+VLOOKUP($AC1412,LS_Coint_BD!$B$3:$AQ$1079,AK$2+1)</f>
        <v>0</v>
      </c>
      <c r="AL1412" s="89">
        <f>VLOOKUP($AC1412,LS_Coint_BD!$B$3:$AQ$1079,AL$2)*$AD1412+VLOOKUP($AC1412,LS_Coint_BD!$B$3:$AQ$1079,AL$2+1)</f>
        <v>0</v>
      </c>
      <c r="AM1412" s="89">
        <f>VLOOKUP($AC1412,LS_Coint_BD!$B$3:$AQ$1079,AM$2)*$AD1412+VLOOKUP($AC1412,LS_Coint_BD!$B$3:$AQ$1079,AM$2+1)</f>
        <v>0</v>
      </c>
      <c r="AN1412" s="89">
        <f>VLOOKUP($AC1412,LS_Coint_BD!$B$3:$AQ$1079,AN$2)</f>
        <v>0</v>
      </c>
      <c r="AO1412" s="89">
        <f>VLOOKUP($AC1412,LS_Coint_BD!$B$3:$AQ$1079,AO$2)</f>
        <v>0</v>
      </c>
      <c r="AP1412" s="89">
        <f>VLOOKUP($AC1412,LS_Coint_BD!$B$3:$AQ$1079,AP$2)</f>
        <v>0</v>
      </c>
      <c r="AQ1412" s="89">
        <f>VLOOKUP($AC1412,LS_Coint_BD!$B$3:$AQ$1079,AQ$2)</f>
        <v>0</v>
      </c>
      <c r="AR1412" s="89">
        <f>VLOOKUP($AC1412,LS_Coint_BD!$B$3:$AQ$1079,AR$2)</f>
        <v>0</v>
      </c>
      <c r="AS1412" s="89">
        <f>VLOOKUP($AC1412,LS_Coint_BD!$B$3:$AQ$1079,AS$2)</f>
        <v>0</v>
      </c>
      <c r="AT1412" s="89">
        <f>VLOOKUP($AC1412,LS_Coint_BD!$B$3:$AQ$1079,AT$2)</f>
        <v>0</v>
      </c>
      <c r="AU1412" s="89">
        <f>VLOOKUP($AC1412,LS_Coint_BD!$B$3:$AQ$1079,AU$2)</f>
        <v>0</v>
      </c>
      <c r="AV1412" s="89">
        <f>VLOOKUP($AC1412,LS_Coint_BD!$B$3:$AQ$1079,AV$2)</f>
        <v>0</v>
      </c>
      <c r="AW1412" s="89">
        <f>VLOOKUP($AC1412,LS_Coint_BD!$B$3:$AQ$1079,AW$2)</f>
        <v>0</v>
      </c>
      <c r="AX1412" s="89">
        <f>VLOOKUP($AC1412,LS_Coint_BD!$B$3:$AQ$1079,AX$2)</f>
        <v>0</v>
      </c>
      <c r="AY1412" s="89">
        <f>VLOOKUP($AC1412,LS_Coint_BD!$B$3:$AQ$1079,AY$2)</f>
        <v>0</v>
      </c>
      <c r="AZ1412" s="89">
        <f>VLOOKUP($AC1412,LS_Coint_BD!$B$3:$AQ$1079,AZ$2)</f>
        <v>0</v>
      </c>
      <c r="BA1412" s="89">
        <f>VLOOKUP($AC1412,LS_Coint_BD!$B$3:$AQ$1079,BA$2)</f>
        <v>0</v>
      </c>
      <c r="BB1412" s="89">
        <f>VLOOKUP($AC1412,LS_Coint_BD!$B$3:$AQ$1079,BB$2)</f>
        <v>0</v>
      </c>
      <c r="BC1412" s="89">
        <f>VLOOKUP($AC1412,LS_Coint_BD!$B$3:$AQ$1079,BC$2)</f>
        <v>0</v>
      </c>
      <c r="BD1412" s="89">
        <f t="shared" si="1005"/>
        <v>0</v>
      </c>
      <c r="BE1412" s="89">
        <f t="shared" si="1006"/>
        <v>0</v>
      </c>
      <c r="BF1412" s="89">
        <f t="shared" si="1007"/>
        <v>0</v>
      </c>
      <c r="BG1412" s="89">
        <f t="shared" si="1008"/>
        <v>0</v>
      </c>
      <c r="BH1412" s="89">
        <f t="shared" si="1009"/>
        <v>0</v>
      </c>
      <c r="BI1412" s="89">
        <f t="shared" si="1010"/>
        <v>0</v>
      </c>
      <c r="BJ1412" s="89">
        <f t="shared" si="1011"/>
        <v>0</v>
      </c>
      <c r="BK1412" s="89">
        <f t="shared" si="1012"/>
        <v>0</v>
      </c>
      <c r="BL1412" s="89">
        <f t="shared" si="1013"/>
        <v>0</v>
      </c>
      <c r="BM1412" s="89"/>
      <c r="BN1412" s="26" t="b">
        <f t="shared" si="1014"/>
        <v>0</v>
      </c>
      <c r="BO1412" s="26" t="b">
        <f t="shared" si="1015"/>
        <v>0</v>
      </c>
      <c r="BP1412" s="26" t="b">
        <f t="shared" si="1016"/>
        <v>0</v>
      </c>
      <c r="BQ1412" s="26" t="b">
        <f t="shared" si="1017"/>
        <v>0</v>
      </c>
      <c r="BR1412" s="26" t="b">
        <f t="shared" si="1018"/>
        <v>0</v>
      </c>
      <c r="BS1412" s="26" t="b">
        <f t="shared" si="1019"/>
        <v>0</v>
      </c>
      <c r="BT1412" s="26" t="b">
        <f t="shared" si="1020"/>
        <v>0</v>
      </c>
      <c r="BU1412" s="26" t="b">
        <f t="shared" si="1021"/>
        <v>0</v>
      </c>
    </row>
    <row r="1413" spans="2:73" ht="15" thickBot="1" x14ac:dyDescent="0.35">
      <c r="B1413" s="17">
        <f>VLOOKUP($AC1413,LS_Coint_BD!$B$3:$D$1079,2)</f>
        <v>0</v>
      </c>
      <c r="C1413" s="87">
        <f>VLOOKUP($AC1413,LS_Coint_BD!$B$3:$D$1079,3)</f>
        <v>0</v>
      </c>
      <c r="D1413" s="68">
        <f t="shared" si="981"/>
        <v>0</v>
      </c>
      <c r="E1413" s="65">
        <f t="shared" si="982"/>
        <v>0</v>
      </c>
      <c r="F1413" s="69">
        <f t="shared" si="983"/>
        <v>0</v>
      </c>
      <c r="G1413" s="68">
        <f t="shared" si="984"/>
        <v>0</v>
      </c>
      <c r="H1413" s="65">
        <f t="shared" si="985"/>
        <v>0</v>
      </c>
      <c r="I1413" s="69">
        <f t="shared" si="986"/>
        <v>0</v>
      </c>
      <c r="J1413" s="68">
        <f t="shared" si="987"/>
        <v>0</v>
      </c>
      <c r="K1413" s="65">
        <f t="shared" si="988"/>
        <v>0</v>
      </c>
      <c r="L1413" s="69">
        <f t="shared" si="989"/>
        <v>0</v>
      </c>
      <c r="M1413" s="68">
        <f t="shared" si="990"/>
        <v>0</v>
      </c>
      <c r="N1413" s="65">
        <f t="shared" si="991"/>
        <v>0</v>
      </c>
      <c r="O1413" s="69">
        <f t="shared" si="992"/>
        <v>0</v>
      </c>
      <c r="P1413" s="68">
        <f t="shared" si="993"/>
        <v>0</v>
      </c>
      <c r="Q1413" s="65">
        <f t="shared" si="994"/>
        <v>0</v>
      </c>
      <c r="R1413" s="69">
        <f t="shared" si="995"/>
        <v>0</v>
      </c>
      <c r="S1413" s="68">
        <f t="shared" si="996"/>
        <v>0</v>
      </c>
      <c r="T1413" s="65">
        <f t="shared" si="997"/>
        <v>0</v>
      </c>
      <c r="U1413" s="69">
        <f t="shared" si="998"/>
        <v>0</v>
      </c>
      <c r="V1413" s="68">
        <f t="shared" si="999"/>
        <v>0</v>
      </c>
      <c r="W1413" s="65">
        <f t="shared" si="1000"/>
        <v>0</v>
      </c>
      <c r="X1413" s="69">
        <f t="shared" si="1001"/>
        <v>0</v>
      </c>
      <c r="Y1413" s="68">
        <f t="shared" si="1002"/>
        <v>0</v>
      </c>
      <c r="Z1413" s="65">
        <f t="shared" si="1003"/>
        <v>0</v>
      </c>
      <c r="AA1413" s="69">
        <f t="shared" si="1004"/>
        <v>0</v>
      </c>
      <c r="AB1413" s="98">
        <f>SUMIF(BN1413:BU1413,"VERDADEIRO",BN$3:$BU1412)</f>
        <v>0</v>
      </c>
      <c r="AC1413" s="97">
        <f t="shared" si="980"/>
        <v>1410</v>
      </c>
      <c r="AD1413" s="89">
        <f>RTD("tryd.rtdserver",,"COT",B1413,"ULT")</f>
        <v>0</v>
      </c>
      <c r="AE1413" s="89">
        <f>RTD("tryd.rtdserver",,"COT",C1413,"ULT")</f>
        <v>0</v>
      </c>
      <c r="AF1413" s="89">
        <f>VLOOKUP($AC1413,LS_Coint_BD!$B$3:$AQ$1079,AF$2)*$AD1413+VLOOKUP($AC1413,LS_Coint_BD!$B$3:$AQ$1079,AF$2+1)</f>
        <v>0</v>
      </c>
      <c r="AG1413" s="89">
        <f>VLOOKUP($AC1413,LS_Coint_BD!$B$3:$AQ$1079,AG$2)*$AD1413+VLOOKUP($AC1413,LS_Coint_BD!$B$3:$AQ$1079,AG$2+1)</f>
        <v>0</v>
      </c>
      <c r="AH1413" s="89">
        <f>VLOOKUP($AC1413,LS_Coint_BD!$B$3:$AQ$1079,AH$2)*$AD1413+VLOOKUP($AC1413,LS_Coint_BD!$B$3:$AQ$1079,AH$2+1)</f>
        <v>0</v>
      </c>
      <c r="AI1413" s="89">
        <f>VLOOKUP($AC1413,LS_Coint_BD!$B$3:$AQ$1079,AI$2)*$AD1413+VLOOKUP($AC1413,LS_Coint_BD!$B$3:$AQ$1079,AI$2+1)</f>
        <v>0</v>
      </c>
      <c r="AJ1413" s="89">
        <f>VLOOKUP($AC1413,LS_Coint_BD!$B$3:$AQ$1079,AJ$2)*$AD1413+VLOOKUP($AC1413,LS_Coint_BD!$B$3:$AQ$1079,AJ$2+1)</f>
        <v>0</v>
      </c>
      <c r="AK1413" s="89">
        <f>VLOOKUP($AC1413,LS_Coint_BD!$B$3:$AQ$1079,AK$2)*$AD1413+VLOOKUP($AC1413,LS_Coint_BD!$B$3:$AQ$1079,AK$2+1)</f>
        <v>0</v>
      </c>
      <c r="AL1413" s="89">
        <f>VLOOKUP($AC1413,LS_Coint_BD!$B$3:$AQ$1079,AL$2)*$AD1413+VLOOKUP($AC1413,LS_Coint_BD!$B$3:$AQ$1079,AL$2+1)</f>
        <v>0</v>
      </c>
      <c r="AM1413" s="89">
        <f>VLOOKUP($AC1413,LS_Coint_BD!$B$3:$AQ$1079,AM$2)*$AD1413+VLOOKUP($AC1413,LS_Coint_BD!$B$3:$AQ$1079,AM$2+1)</f>
        <v>0</v>
      </c>
      <c r="AN1413" s="89">
        <f>VLOOKUP($AC1413,LS_Coint_BD!$B$3:$AQ$1079,AN$2)</f>
        <v>0</v>
      </c>
      <c r="AO1413" s="89">
        <f>VLOOKUP($AC1413,LS_Coint_BD!$B$3:$AQ$1079,AO$2)</f>
        <v>0</v>
      </c>
      <c r="AP1413" s="89">
        <f>VLOOKUP($AC1413,LS_Coint_BD!$B$3:$AQ$1079,AP$2)</f>
        <v>0</v>
      </c>
      <c r="AQ1413" s="89">
        <f>VLOOKUP($AC1413,LS_Coint_BD!$B$3:$AQ$1079,AQ$2)</f>
        <v>0</v>
      </c>
      <c r="AR1413" s="89">
        <f>VLOOKUP($AC1413,LS_Coint_BD!$B$3:$AQ$1079,AR$2)</f>
        <v>0</v>
      </c>
      <c r="AS1413" s="89">
        <f>VLOOKUP($AC1413,LS_Coint_BD!$B$3:$AQ$1079,AS$2)</f>
        <v>0</v>
      </c>
      <c r="AT1413" s="89">
        <f>VLOOKUP($AC1413,LS_Coint_BD!$B$3:$AQ$1079,AT$2)</f>
        <v>0</v>
      </c>
      <c r="AU1413" s="89">
        <f>VLOOKUP($AC1413,LS_Coint_BD!$B$3:$AQ$1079,AU$2)</f>
        <v>0</v>
      </c>
      <c r="AV1413" s="89">
        <f>VLOOKUP($AC1413,LS_Coint_BD!$B$3:$AQ$1079,AV$2)</f>
        <v>0</v>
      </c>
      <c r="AW1413" s="89">
        <f>VLOOKUP($AC1413,LS_Coint_BD!$B$3:$AQ$1079,AW$2)</f>
        <v>0</v>
      </c>
      <c r="AX1413" s="89">
        <f>VLOOKUP($AC1413,LS_Coint_BD!$B$3:$AQ$1079,AX$2)</f>
        <v>0</v>
      </c>
      <c r="AY1413" s="89">
        <f>VLOOKUP($AC1413,LS_Coint_BD!$B$3:$AQ$1079,AY$2)</f>
        <v>0</v>
      </c>
      <c r="AZ1413" s="89">
        <f>VLOOKUP($AC1413,LS_Coint_BD!$B$3:$AQ$1079,AZ$2)</f>
        <v>0</v>
      </c>
      <c r="BA1413" s="89">
        <f>VLOOKUP($AC1413,LS_Coint_BD!$B$3:$AQ$1079,BA$2)</f>
        <v>0</v>
      </c>
      <c r="BB1413" s="89">
        <f>VLOOKUP($AC1413,LS_Coint_BD!$B$3:$AQ$1079,BB$2)</f>
        <v>0</v>
      </c>
      <c r="BC1413" s="89">
        <f>VLOOKUP($AC1413,LS_Coint_BD!$B$3:$AQ$1079,BC$2)</f>
        <v>0</v>
      </c>
      <c r="BD1413" s="89">
        <f t="shared" si="1005"/>
        <v>0</v>
      </c>
      <c r="BE1413" s="89">
        <f t="shared" si="1006"/>
        <v>0</v>
      </c>
      <c r="BF1413" s="89">
        <f t="shared" si="1007"/>
        <v>0</v>
      </c>
      <c r="BG1413" s="89">
        <f t="shared" si="1008"/>
        <v>0</v>
      </c>
      <c r="BH1413" s="89">
        <f t="shared" si="1009"/>
        <v>0</v>
      </c>
      <c r="BI1413" s="89">
        <f t="shared" si="1010"/>
        <v>0</v>
      </c>
      <c r="BJ1413" s="89">
        <f t="shared" si="1011"/>
        <v>0</v>
      </c>
      <c r="BK1413" s="89">
        <f t="shared" si="1012"/>
        <v>0</v>
      </c>
      <c r="BL1413" s="89">
        <f t="shared" si="1013"/>
        <v>0</v>
      </c>
      <c r="BM1413" s="89"/>
      <c r="BN1413" s="26" t="b">
        <f t="shared" si="1014"/>
        <v>0</v>
      </c>
      <c r="BO1413" s="26" t="b">
        <f t="shared" si="1015"/>
        <v>0</v>
      </c>
      <c r="BP1413" s="26" t="b">
        <f t="shared" si="1016"/>
        <v>0</v>
      </c>
      <c r="BQ1413" s="26" t="b">
        <f t="shared" si="1017"/>
        <v>0</v>
      </c>
      <c r="BR1413" s="26" t="b">
        <f t="shared" si="1018"/>
        <v>0</v>
      </c>
      <c r="BS1413" s="26" t="b">
        <f t="shared" si="1019"/>
        <v>0</v>
      </c>
      <c r="BT1413" s="26" t="b">
        <f t="shared" si="1020"/>
        <v>0</v>
      </c>
      <c r="BU1413" s="26" t="b">
        <f t="shared" si="1021"/>
        <v>0</v>
      </c>
    </row>
    <row r="1414" spans="2:73" ht="15" thickBot="1" x14ac:dyDescent="0.35">
      <c r="B1414" s="17">
        <f>VLOOKUP($AC1414,LS_Coint_BD!$B$3:$D$1079,2)</f>
        <v>0</v>
      </c>
      <c r="C1414" s="87">
        <f>VLOOKUP($AC1414,LS_Coint_BD!$B$3:$D$1079,3)</f>
        <v>0</v>
      </c>
      <c r="D1414" s="68">
        <f t="shared" si="981"/>
        <v>0</v>
      </c>
      <c r="E1414" s="65">
        <f t="shared" si="982"/>
        <v>0</v>
      </c>
      <c r="F1414" s="69">
        <f t="shared" si="983"/>
        <v>0</v>
      </c>
      <c r="G1414" s="68">
        <f t="shared" si="984"/>
        <v>0</v>
      </c>
      <c r="H1414" s="65">
        <f t="shared" si="985"/>
        <v>0</v>
      </c>
      <c r="I1414" s="69">
        <f t="shared" si="986"/>
        <v>0</v>
      </c>
      <c r="J1414" s="68">
        <f t="shared" si="987"/>
        <v>0</v>
      </c>
      <c r="K1414" s="65">
        <f t="shared" si="988"/>
        <v>0</v>
      </c>
      <c r="L1414" s="69">
        <f t="shared" si="989"/>
        <v>0</v>
      </c>
      <c r="M1414" s="68">
        <f t="shared" si="990"/>
        <v>0</v>
      </c>
      <c r="N1414" s="65">
        <f t="shared" si="991"/>
        <v>0</v>
      </c>
      <c r="O1414" s="69">
        <f t="shared" si="992"/>
        <v>0</v>
      </c>
      <c r="P1414" s="68">
        <f t="shared" si="993"/>
        <v>0</v>
      </c>
      <c r="Q1414" s="65">
        <f t="shared" si="994"/>
        <v>0</v>
      </c>
      <c r="R1414" s="69">
        <f t="shared" si="995"/>
        <v>0</v>
      </c>
      <c r="S1414" s="68">
        <f t="shared" si="996"/>
        <v>0</v>
      </c>
      <c r="T1414" s="65">
        <f t="shared" si="997"/>
        <v>0</v>
      </c>
      <c r="U1414" s="69">
        <f t="shared" si="998"/>
        <v>0</v>
      </c>
      <c r="V1414" s="68">
        <f t="shared" si="999"/>
        <v>0</v>
      </c>
      <c r="W1414" s="65">
        <f t="shared" si="1000"/>
        <v>0</v>
      </c>
      <c r="X1414" s="69">
        <f t="shared" si="1001"/>
        <v>0</v>
      </c>
      <c r="Y1414" s="68">
        <f t="shared" si="1002"/>
        <v>0</v>
      </c>
      <c r="Z1414" s="65">
        <f t="shared" si="1003"/>
        <v>0</v>
      </c>
      <c r="AA1414" s="69">
        <f t="shared" si="1004"/>
        <v>0</v>
      </c>
      <c r="AB1414" s="98">
        <f>SUMIF(BN1414:BU1414,"VERDADEIRO",BN$3:$BU1413)</f>
        <v>0</v>
      </c>
      <c r="AC1414" s="97">
        <f t="shared" ref="AC1414:AC1477" si="1022">AC1413+1</f>
        <v>1411</v>
      </c>
      <c r="AD1414" s="89">
        <f>RTD("tryd.rtdserver",,"COT",B1414,"ULT")</f>
        <v>0</v>
      </c>
      <c r="AE1414" s="89">
        <f>RTD("tryd.rtdserver",,"COT",C1414,"ULT")</f>
        <v>0</v>
      </c>
      <c r="AF1414" s="89">
        <f>VLOOKUP($AC1414,LS_Coint_BD!$B$3:$AQ$1079,AF$2)*$AD1414+VLOOKUP($AC1414,LS_Coint_BD!$B$3:$AQ$1079,AF$2+1)</f>
        <v>0</v>
      </c>
      <c r="AG1414" s="89">
        <f>VLOOKUP($AC1414,LS_Coint_BD!$B$3:$AQ$1079,AG$2)*$AD1414+VLOOKUP($AC1414,LS_Coint_BD!$B$3:$AQ$1079,AG$2+1)</f>
        <v>0</v>
      </c>
      <c r="AH1414" s="89">
        <f>VLOOKUP($AC1414,LS_Coint_BD!$B$3:$AQ$1079,AH$2)*$AD1414+VLOOKUP($AC1414,LS_Coint_BD!$B$3:$AQ$1079,AH$2+1)</f>
        <v>0</v>
      </c>
      <c r="AI1414" s="89">
        <f>VLOOKUP($AC1414,LS_Coint_BD!$B$3:$AQ$1079,AI$2)*$AD1414+VLOOKUP($AC1414,LS_Coint_BD!$B$3:$AQ$1079,AI$2+1)</f>
        <v>0</v>
      </c>
      <c r="AJ1414" s="89">
        <f>VLOOKUP($AC1414,LS_Coint_BD!$B$3:$AQ$1079,AJ$2)*$AD1414+VLOOKUP($AC1414,LS_Coint_BD!$B$3:$AQ$1079,AJ$2+1)</f>
        <v>0</v>
      </c>
      <c r="AK1414" s="89">
        <f>VLOOKUP($AC1414,LS_Coint_BD!$B$3:$AQ$1079,AK$2)*$AD1414+VLOOKUP($AC1414,LS_Coint_BD!$B$3:$AQ$1079,AK$2+1)</f>
        <v>0</v>
      </c>
      <c r="AL1414" s="89">
        <f>VLOOKUP($AC1414,LS_Coint_BD!$B$3:$AQ$1079,AL$2)*$AD1414+VLOOKUP($AC1414,LS_Coint_BD!$B$3:$AQ$1079,AL$2+1)</f>
        <v>0</v>
      </c>
      <c r="AM1414" s="89">
        <f>VLOOKUP($AC1414,LS_Coint_BD!$B$3:$AQ$1079,AM$2)*$AD1414+VLOOKUP($AC1414,LS_Coint_BD!$B$3:$AQ$1079,AM$2+1)</f>
        <v>0</v>
      </c>
      <c r="AN1414" s="89">
        <f>VLOOKUP($AC1414,LS_Coint_BD!$B$3:$AQ$1079,AN$2)</f>
        <v>0</v>
      </c>
      <c r="AO1414" s="89">
        <f>VLOOKUP($AC1414,LS_Coint_BD!$B$3:$AQ$1079,AO$2)</f>
        <v>0</v>
      </c>
      <c r="AP1414" s="89">
        <f>VLOOKUP($AC1414,LS_Coint_BD!$B$3:$AQ$1079,AP$2)</f>
        <v>0</v>
      </c>
      <c r="AQ1414" s="89">
        <f>VLOOKUP($AC1414,LS_Coint_BD!$B$3:$AQ$1079,AQ$2)</f>
        <v>0</v>
      </c>
      <c r="AR1414" s="89">
        <f>VLOOKUP($AC1414,LS_Coint_BD!$B$3:$AQ$1079,AR$2)</f>
        <v>0</v>
      </c>
      <c r="AS1414" s="89">
        <f>VLOOKUP($AC1414,LS_Coint_BD!$B$3:$AQ$1079,AS$2)</f>
        <v>0</v>
      </c>
      <c r="AT1414" s="89">
        <f>VLOOKUP($AC1414,LS_Coint_BD!$B$3:$AQ$1079,AT$2)</f>
        <v>0</v>
      </c>
      <c r="AU1414" s="89">
        <f>VLOOKUP($AC1414,LS_Coint_BD!$B$3:$AQ$1079,AU$2)</f>
        <v>0</v>
      </c>
      <c r="AV1414" s="89">
        <f>VLOOKUP($AC1414,LS_Coint_BD!$B$3:$AQ$1079,AV$2)</f>
        <v>0</v>
      </c>
      <c r="AW1414" s="89">
        <f>VLOOKUP($AC1414,LS_Coint_BD!$B$3:$AQ$1079,AW$2)</f>
        <v>0</v>
      </c>
      <c r="AX1414" s="89">
        <f>VLOOKUP($AC1414,LS_Coint_BD!$B$3:$AQ$1079,AX$2)</f>
        <v>0</v>
      </c>
      <c r="AY1414" s="89">
        <f>VLOOKUP($AC1414,LS_Coint_BD!$B$3:$AQ$1079,AY$2)</f>
        <v>0</v>
      </c>
      <c r="AZ1414" s="89">
        <f>VLOOKUP($AC1414,LS_Coint_BD!$B$3:$AQ$1079,AZ$2)</f>
        <v>0</v>
      </c>
      <c r="BA1414" s="89">
        <f>VLOOKUP($AC1414,LS_Coint_BD!$B$3:$AQ$1079,BA$2)</f>
        <v>0</v>
      </c>
      <c r="BB1414" s="89">
        <f>VLOOKUP($AC1414,LS_Coint_BD!$B$3:$AQ$1079,BB$2)</f>
        <v>0</v>
      </c>
      <c r="BC1414" s="89">
        <f>VLOOKUP($AC1414,LS_Coint_BD!$B$3:$AQ$1079,BC$2)</f>
        <v>0</v>
      </c>
      <c r="BD1414" s="89">
        <f t="shared" si="1005"/>
        <v>0</v>
      </c>
      <c r="BE1414" s="89">
        <f t="shared" si="1006"/>
        <v>0</v>
      </c>
      <c r="BF1414" s="89">
        <f t="shared" si="1007"/>
        <v>0</v>
      </c>
      <c r="BG1414" s="89">
        <f t="shared" si="1008"/>
        <v>0</v>
      </c>
      <c r="BH1414" s="89">
        <f t="shared" si="1009"/>
        <v>0</v>
      </c>
      <c r="BI1414" s="89">
        <f t="shared" si="1010"/>
        <v>0</v>
      </c>
      <c r="BJ1414" s="89">
        <f t="shared" si="1011"/>
        <v>0</v>
      </c>
      <c r="BK1414" s="89">
        <f t="shared" si="1012"/>
        <v>0</v>
      </c>
      <c r="BL1414" s="89">
        <f t="shared" si="1013"/>
        <v>0</v>
      </c>
      <c r="BM1414" s="89"/>
      <c r="BN1414" s="26" t="b">
        <f t="shared" si="1014"/>
        <v>0</v>
      </c>
      <c r="BO1414" s="26" t="b">
        <f t="shared" si="1015"/>
        <v>0</v>
      </c>
      <c r="BP1414" s="26" t="b">
        <f t="shared" si="1016"/>
        <v>0</v>
      </c>
      <c r="BQ1414" s="26" t="b">
        <f t="shared" si="1017"/>
        <v>0</v>
      </c>
      <c r="BR1414" s="26" t="b">
        <f t="shared" si="1018"/>
        <v>0</v>
      </c>
      <c r="BS1414" s="26" t="b">
        <f t="shared" si="1019"/>
        <v>0</v>
      </c>
      <c r="BT1414" s="26" t="b">
        <f t="shared" si="1020"/>
        <v>0</v>
      </c>
      <c r="BU1414" s="26" t="b">
        <f t="shared" si="1021"/>
        <v>0</v>
      </c>
    </row>
    <row r="1415" spans="2:73" ht="15" thickBot="1" x14ac:dyDescent="0.35">
      <c r="B1415" s="17">
        <f>VLOOKUP($AC1415,LS_Coint_BD!$B$3:$D$1079,2)</f>
        <v>0</v>
      </c>
      <c r="C1415" s="87">
        <f>VLOOKUP($AC1415,LS_Coint_BD!$B$3:$D$1079,3)</f>
        <v>0</v>
      </c>
      <c r="D1415" s="68">
        <f t="shared" si="981"/>
        <v>0</v>
      </c>
      <c r="E1415" s="65">
        <f t="shared" si="982"/>
        <v>0</v>
      </c>
      <c r="F1415" s="69">
        <f t="shared" si="983"/>
        <v>0</v>
      </c>
      <c r="G1415" s="68">
        <f t="shared" si="984"/>
        <v>0</v>
      </c>
      <c r="H1415" s="65">
        <f t="shared" si="985"/>
        <v>0</v>
      </c>
      <c r="I1415" s="69">
        <f t="shared" si="986"/>
        <v>0</v>
      </c>
      <c r="J1415" s="68">
        <f t="shared" si="987"/>
        <v>0</v>
      </c>
      <c r="K1415" s="65">
        <f t="shared" si="988"/>
        <v>0</v>
      </c>
      <c r="L1415" s="69">
        <f t="shared" si="989"/>
        <v>0</v>
      </c>
      <c r="M1415" s="68">
        <f t="shared" si="990"/>
        <v>0</v>
      </c>
      <c r="N1415" s="65">
        <f t="shared" si="991"/>
        <v>0</v>
      </c>
      <c r="O1415" s="69">
        <f t="shared" si="992"/>
        <v>0</v>
      </c>
      <c r="P1415" s="68">
        <f t="shared" si="993"/>
        <v>0</v>
      </c>
      <c r="Q1415" s="65">
        <f t="shared" si="994"/>
        <v>0</v>
      </c>
      <c r="R1415" s="69">
        <f t="shared" si="995"/>
        <v>0</v>
      </c>
      <c r="S1415" s="68">
        <f t="shared" si="996"/>
        <v>0</v>
      </c>
      <c r="T1415" s="65">
        <f t="shared" si="997"/>
        <v>0</v>
      </c>
      <c r="U1415" s="69">
        <f t="shared" si="998"/>
        <v>0</v>
      </c>
      <c r="V1415" s="68">
        <f t="shared" si="999"/>
        <v>0</v>
      </c>
      <c r="W1415" s="65">
        <f t="shared" si="1000"/>
        <v>0</v>
      </c>
      <c r="X1415" s="69">
        <f t="shared" si="1001"/>
        <v>0</v>
      </c>
      <c r="Y1415" s="68">
        <f t="shared" si="1002"/>
        <v>0</v>
      </c>
      <c r="Z1415" s="65">
        <f t="shared" si="1003"/>
        <v>0</v>
      </c>
      <c r="AA1415" s="69">
        <f t="shared" si="1004"/>
        <v>0</v>
      </c>
      <c r="AB1415" s="98">
        <f>SUMIF(BN1415:BU1415,"VERDADEIRO",BN$3:$BU1414)</f>
        <v>0</v>
      </c>
      <c r="AC1415" s="97">
        <f t="shared" si="1022"/>
        <v>1412</v>
      </c>
      <c r="AD1415" s="89">
        <f>RTD("tryd.rtdserver",,"COT",B1415,"ULT")</f>
        <v>0</v>
      </c>
      <c r="AE1415" s="89">
        <f>RTD("tryd.rtdserver",,"COT",C1415,"ULT")</f>
        <v>0</v>
      </c>
      <c r="AF1415" s="89">
        <f>VLOOKUP($AC1415,LS_Coint_BD!$B$3:$AQ$1079,AF$2)*$AD1415+VLOOKUP($AC1415,LS_Coint_BD!$B$3:$AQ$1079,AF$2+1)</f>
        <v>0</v>
      </c>
      <c r="AG1415" s="89">
        <f>VLOOKUP($AC1415,LS_Coint_BD!$B$3:$AQ$1079,AG$2)*$AD1415+VLOOKUP($AC1415,LS_Coint_BD!$B$3:$AQ$1079,AG$2+1)</f>
        <v>0</v>
      </c>
      <c r="AH1415" s="89">
        <f>VLOOKUP($AC1415,LS_Coint_BD!$B$3:$AQ$1079,AH$2)*$AD1415+VLOOKUP($AC1415,LS_Coint_BD!$B$3:$AQ$1079,AH$2+1)</f>
        <v>0</v>
      </c>
      <c r="AI1415" s="89">
        <f>VLOOKUP($AC1415,LS_Coint_BD!$B$3:$AQ$1079,AI$2)*$AD1415+VLOOKUP($AC1415,LS_Coint_BD!$B$3:$AQ$1079,AI$2+1)</f>
        <v>0</v>
      </c>
      <c r="AJ1415" s="89">
        <f>VLOOKUP($AC1415,LS_Coint_BD!$B$3:$AQ$1079,AJ$2)*$AD1415+VLOOKUP($AC1415,LS_Coint_BD!$B$3:$AQ$1079,AJ$2+1)</f>
        <v>0</v>
      </c>
      <c r="AK1415" s="89">
        <f>VLOOKUP($AC1415,LS_Coint_BD!$B$3:$AQ$1079,AK$2)*$AD1415+VLOOKUP($AC1415,LS_Coint_BD!$B$3:$AQ$1079,AK$2+1)</f>
        <v>0</v>
      </c>
      <c r="AL1415" s="89">
        <f>VLOOKUP($AC1415,LS_Coint_BD!$B$3:$AQ$1079,AL$2)*$AD1415+VLOOKUP($AC1415,LS_Coint_BD!$B$3:$AQ$1079,AL$2+1)</f>
        <v>0</v>
      </c>
      <c r="AM1415" s="89">
        <f>VLOOKUP($AC1415,LS_Coint_BD!$B$3:$AQ$1079,AM$2)*$AD1415+VLOOKUP($AC1415,LS_Coint_BD!$B$3:$AQ$1079,AM$2+1)</f>
        <v>0</v>
      </c>
      <c r="AN1415" s="89">
        <f>VLOOKUP($AC1415,LS_Coint_BD!$B$3:$AQ$1079,AN$2)</f>
        <v>0</v>
      </c>
      <c r="AO1415" s="89">
        <f>VLOOKUP($AC1415,LS_Coint_BD!$B$3:$AQ$1079,AO$2)</f>
        <v>0</v>
      </c>
      <c r="AP1415" s="89">
        <f>VLOOKUP($AC1415,LS_Coint_BD!$B$3:$AQ$1079,AP$2)</f>
        <v>0</v>
      </c>
      <c r="AQ1415" s="89">
        <f>VLOOKUP($AC1415,LS_Coint_BD!$B$3:$AQ$1079,AQ$2)</f>
        <v>0</v>
      </c>
      <c r="AR1415" s="89">
        <f>VLOOKUP($AC1415,LS_Coint_BD!$B$3:$AQ$1079,AR$2)</f>
        <v>0</v>
      </c>
      <c r="AS1415" s="89">
        <f>VLOOKUP($AC1415,LS_Coint_BD!$B$3:$AQ$1079,AS$2)</f>
        <v>0</v>
      </c>
      <c r="AT1415" s="89">
        <f>VLOOKUP($AC1415,LS_Coint_BD!$B$3:$AQ$1079,AT$2)</f>
        <v>0</v>
      </c>
      <c r="AU1415" s="89">
        <f>VLOOKUP($AC1415,LS_Coint_BD!$B$3:$AQ$1079,AU$2)</f>
        <v>0</v>
      </c>
      <c r="AV1415" s="89">
        <f>VLOOKUP($AC1415,LS_Coint_BD!$B$3:$AQ$1079,AV$2)</f>
        <v>0</v>
      </c>
      <c r="AW1415" s="89">
        <f>VLOOKUP($AC1415,LS_Coint_BD!$B$3:$AQ$1079,AW$2)</f>
        <v>0</v>
      </c>
      <c r="AX1415" s="89">
        <f>VLOOKUP($AC1415,LS_Coint_BD!$B$3:$AQ$1079,AX$2)</f>
        <v>0</v>
      </c>
      <c r="AY1415" s="89">
        <f>VLOOKUP($AC1415,LS_Coint_BD!$B$3:$AQ$1079,AY$2)</f>
        <v>0</v>
      </c>
      <c r="AZ1415" s="89">
        <f>VLOOKUP($AC1415,LS_Coint_BD!$B$3:$AQ$1079,AZ$2)</f>
        <v>0</v>
      </c>
      <c r="BA1415" s="89">
        <f>VLOOKUP($AC1415,LS_Coint_BD!$B$3:$AQ$1079,BA$2)</f>
        <v>0</v>
      </c>
      <c r="BB1415" s="89">
        <f>VLOOKUP($AC1415,LS_Coint_BD!$B$3:$AQ$1079,BB$2)</f>
        <v>0</v>
      </c>
      <c r="BC1415" s="89">
        <f>VLOOKUP($AC1415,LS_Coint_BD!$B$3:$AQ$1079,BC$2)</f>
        <v>0</v>
      </c>
      <c r="BD1415" s="89">
        <f t="shared" si="1005"/>
        <v>0</v>
      </c>
      <c r="BE1415" s="89">
        <f t="shared" si="1006"/>
        <v>0</v>
      </c>
      <c r="BF1415" s="89">
        <f t="shared" si="1007"/>
        <v>0</v>
      </c>
      <c r="BG1415" s="89">
        <f t="shared" si="1008"/>
        <v>0</v>
      </c>
      <c r="BH1415" s="89">
        <f t="shared" si="1009"/>
        <v>0</v>
      </c>
      <c r="BI1415" s="89">
        <f t="shared" si="1010"/>
        <v>0</v>
      </c>
      <c r="BJ1415" s="89">
        <f t="shared" si="1011"/>
        <v>0</v>
      </c>
      <c r="BK1415" s="89">
        <f t="shared" si="1012"/>
        <v>0</v>
      </c>
      <c r="BL1415" s="89">
        <f t="shared" si="1013"/>
        <v>0</v>
      </c>
      <c r="BM1415" s="89"/>
      <c r="BN1415" s="26" t="b">
        <f t="shared" si="1014"/>
        <v>0</v>
      </c>
      <c r="BO1415" s="26" t="b">
        <f t="shared" si="1015"/>
        <v>0</v>
      </c>
      <c r="BP1415" s="26" t="b">
        <f t="shared" si="1016"/>
        <v>0</v>
      </c>
      <c r="BQ1415" s="26" t="b">
        <f t="shared" si="1017"/>
        <v>0</v>
      </c>
      <c r="BR1415" s="26" t="b">
        <f t="shared" si="1018"/>
        <v>0</v>
      </c>
      <c r="BS1415" s="26" t="b">
        <f t="shared" si="1019"/>
        <v>0</v>
      </c>
      <c r="BT1415" s="26" t="b">
        <f t="shared" si="1020"/>
        <v>0</v>
      </c>
      <c r="BU1415" s="26" t="b">
        <f t="shared" si="1021"/>
        <v>0</v>
      </c>
    </row>
    <row r="1416" spans="2:73" ht="15" thickBot="1" x14ac:dyDescent="0.35">
      <c r="B1416" s="17">
        <f>VLOOKUP($AC1416,LS_Coint_BD!$B$3:$D$1079,2)</f>
        <v>0</v>
      </c>
      <c r="C1416" s="87">
        <f>VLOOKUP($AC1416,LS_Coint_BD!$B$3:$D$1079,3)</f>
        <v>0</v>
      </c>
      <c r="D1416" s="68">
        <f t="shared" si="981"/>
        <v>0</v>
      </c>
      <c r="E1416" s="65">
        <f t="shared" si="982"/>
        <v>0</v>
      </c>
      <c r="F1416" s="69">
        <f t="shared" si="983"/>
        <v>0</v>
      </c>
      <c r="G1416" s="68">
        <f t="shared" si="984"/>
        <v>0</v>
      </c>
      <c r="H1416" s="65">
        <f t="shared" si="985"/>
        <v>0</v>
      </c>
      <c r="I1416" s="69">
        <f t="shared" si="986"/>
        <v>0</v>
      </c>
      <c r="J1416" s="68">
        <f t="shared" si="987"/>
        <v>0</v>
      </c>
      <c r="K1416" s="65">
        <f t="shared" si="988"/>
        <v>0</v>
      </c>
      <c r="L1416" s="69">
        <f t="shared" si="989"/>
        <v>0</v>
      </c>
      <c r="M1416" s="68">
        <f t="shared" si="990"/>
        <v>0</v>
      </c>
      <c r="N1416" s="65">
        <f t="shared" si="991"/>
        <v>0</v>
      </c>
      <c r="O1416" s="69">
        <f t="shared" si="992"/>
        <v>0</v>
      </c>
      <c r="P1416" s="68">
        <f t="shared" si="993"/>
        <v>0</v>
      </c>
      <c r="Q1416" s="65">
        <f t="shared" si="994"/>
        <v>0</v>
      </c>
      <c r="R1416" s="69">
        <f t="shared" si="995"/>
        <v>0</v>
      </c>
      <c r="S1416" s="68">
        <f t="shared" si="996"/>
        <v>0</v>
      </c>
      <c r="T1416" s="65">
        <f t="shared" si="997"/>
        <v>0</v>
      </c>
      <c r="U1416" s="69">
        <f t="shared" si="998"/>
        <v>0</v>
      </c>
      <c r="V1416" s="68">
        <f t="shared" si="999"/>
        <v>0</v>
      </c>
      <c r="W1416" s="65">
        <f t="shared" si="1000"/>
        <v>0</v>
      </c>
      <c r="X1416" s="69">
        <f t="shared" si="1001"/>
        <v>0</v>
      </c>
      <c r="Y1416" s="68">
        <f t="shared" si="1002"/>
        <v>0</v>
      </c>
      <c r="Z1416" s="65">
        <f t="shared" si="1003"/>
        <v>0</v>
      </c>
      <c r="AA1416" s="69">
        <f t="shared" si="1004"/>
        <v>0</v>
      </c>
      <c r="AB1416" s="98">
        <f>SUMIF(BN1416:BU1416,"VERDADEIRO",BN$3:$BU1415)</f>
        <v>0</v>
      </c>
      <c r="AC1416" s="97">
        <f t="shared" si="1022"/>
        <v>1413</v>
      </c>
      <c r="AD1416" s="89">
        <f>RTD("tryd.rtdserver",,"COT",B1416,"ULT")</f>
        <v>0</v>
      </c>
      <c r="AE1416" s="89">
        <f>RTD("tryd.rtdserver",,"COT",C1416,"ULT")</f>
        <v>0</v>
      </c>
      <c r="AF1416" s="89">
        <f>VLOOKUP($AC1416,LS_Coint_BD!$B$3:$AQ$1079,AF$2)*$AD1416+VLOOKUP($AC1416,LS_Coint_BD!$B$3:$AQ$1079,AF$2+1)</f>
        <v>0</v>
      </c>
      <c r="AG1416" s="89">
        <f>VLOOKUP($AC1416,LS_Coint_BD!$B$3:$AQ$1079,AG$2)*$AD1416+VLOOKUP($AC1416,LS_Coint_BD!$B$3:$AQ$1079,AG$2+1)</f>
        <v>0</v>
      </c>
      <c r="AH1416" s="89">
        <f>VLOOKUP($AC1416,LS_Coint_BD!$B$3:$AQ$1079,AH$2)*$AD1416+VLOOKUP($AC1416,LS_Coint_BD!$B$3:$AQ$1079,AH$2+1)</f>
        <v>0</v>
      </c>
      <c r="AI1416" s="89">
        <f>VLOOKUP($AC1416,LS_Coint_BD!$B$3:$AQ$1079,AI$2)*$AD1416+VLOOKUP($AC1416,LS_Coint_BD!$B$3:$AQ$1079,AI$2+1)</f>
        <v>0</v>
      </c>
      <c r="AJ1416" s="89">
        <f>VLOOKUP($AC1416,LS_Coint_BD!$B$3:$AQ$1079,AJ$2)*$AD1416+VLOOKUP($AC1416,LS_Coint_BD!$B$3:$AQ$1079,AJ$2+1)</f>
        <v>0</v>
      </c>
      <c r="AK1416" s="89">
        <f>VLOOKUP($AC1416,LS_Coint_BD!$B$3:$AQ$1079,AK$2)*$AD1416+VLOOKUP($AC1416,LS_Coint_BD!$B$3:$AQ$1079,AK$2+1)</f>
        <v>0</v>
      </c>
      <c r="AL1416" s="89">
        <f>VLOOKUP($AC1416,LS_Coint_BD!$B$3:$AQ$1079,AL$2)*$AD1416+VLOOKUP($AC1416,LS_Coint_BD!$B$3:$AQ$1079,AL$2+1)</f>
        <v>0</v>
      </c>
      <c r="AM1416" s="89">
        <f>VLOOKUP($AC1416,LS_Coint_BD!$B$3:$AQ$1079,AM$2)*$AD1416+VLOOKUP($AC1416,LS_Coint_BD!$B$3:$AQ$1079,AM$2+1)</f>
        <v>0</v>
      </c>
      <c r="AN1416" s="89">
        <f>VLOOKUP($AC1416,LS_Coint_BD!$B$3:$AQ$1079,AN$2)</f>
        <v>0</v>
      </c>
      <c r="AO1416" s="89">
        <f>VLOOKUP($AC1416,LS_Coint_BD!$B$3:$AQ$1079,AO$2)</f>
        <v>0</v>
      </c>
      <c r="AP1416" s="89">
        <f>VLOOKUP($AC1416,LS_Coint_BD!$B$3:$AQ$1079,AP$2)</f>
        <v>0</v>
      </c>
      <c r="AQ1416" s="89">
        <f>VLOOKUP($AC1416,LS_Coint_BD!$B$3:$AQ$1079,AQ$2)</f>
        <v>0</v>
      </c>
      <c r="AR1416" s="89">
        <f>VLOOKUP($AC1416,LS_Coint_BD!$B$3:$AQ$1079,AR$2)</f>
        <v>0</v>
      </c>
      <c r="AS1416" s="89">
        <f>VLOOKUP($AC1416,LS_Coint_BD!$B$3:$AQ$1079,AS$2)</f>
        <v>0</v>
      </c>
      <c r="AT1416" s="89">
        <f>VLOOKUP($AC1416,LS_Coint_BD!$B$3:$AQ$1079,AT$2)</f>
        <v>0</v>
      </c>
      <c r="AU1416" s="89">
        <f>VLOOKUP($AC1416,LS_Coint_BD!$B$3:$AQ$1079,AU$2)</f>
        <v>0</v>
      </c>
      <c r="AV1416" s="89">
        <f>VLOOKUP($AC1416,LS_Coint_BD!$B$3:$AQ$1079,AV$2)</f>
        <v>0</v>
      </c>
      <c r="AW1416" s="89">
        <f>VLOOKUP($AC1416,LS_Coint_BD!$B$3:$AQ$1079,AW$2)</f>
        <v>0</v>
      </c>
      <c r="AX1416" s="89">
        <f>VLOOKUP($AC1416,LS_Coint_BD!$B$3:$AQ$1079,AX$2)</f>
        <v>0</v>
      </c>
      <c r="AY1416" s="89">
        <f>VLOOKUP($AC1416,LS_Coint_BD!$B$3:$AQ$1079,AY$2)</f>
        <v>0</v>
      </c>
      <c r="AZ1416" s="89">
        <f>VLOOKUP($AC1416,LS_Coint_BD!$B$3:$AQ$1079,AZ$2)</f>
        <v>0</v>
      </c>
      <c r="BA1416" s="89">
        <f>VLOOKUP($AC1416,LS_Coint_BD!$B$3:$AQ$1079,BA$2)</f>
        <v>0</v>
      </c>
      <c r="BB1416" s="89">
        <f>VLOOKUP($AC1416,LS_Coint_BD!$B$3:$AQ$1079,BB$2)</f>
        <v>0</v>
      </c>
      <c r="BC1416" s="89">
        <f>VLOOKUP($AC1416,LS_Coint_BD!$B$3:$AQ$1079,BC$2)</f>
        <v>0</v>
      </c>
      <c r="BD1416" s="89">
        <f t="shared" si="1005"/>
        <v>0</v>
      </c>
      <c r="BE1416" s="89">
        <f t="shared" si="1006"/>
        <v>0</v>
      </c>
      <c r="BF1416" s="89">
        <f t="shared" si="1007"/>
        <v>0</v>
      </c>
      <c r="BG1416" s="89">
        <f t="shared" si="1008"/>
        <v>0</v>
      </c>
      <c r="BH1416" s="89">
        <f t="shared" si="1009"/>
        <v>0</v>
      </c>
      <c r="BI1416" s="89">
        <f t="shared" si="1010"/>
        <v>0</v>
      </c>
      <c r="BJ1416" s="89">
        <f t="shared" si="1011"/>
        <v>0</v>
      </c>
      <c r="BK1416" s="89">
        <f t="shared" si="1012"/>
        <v>0</v>
      </c>
      <c r="BL1416" s="89">
        <f t="shared" si="1013"/>
        <v>0</v>
      </c>
      <c r="BM1416" s="89"/>
      <c r="BN1416" s="26" t="b">
        <f t="shared" si="1014"/>
        <v>0</v>
      </c>
      <c r="BO1416" s="26" t="b">
        <f t="shared" si="1015"/>
        <v>0</v>
      </c>
      <c r="BP1416" s="26" t="b">
        <f t="shared" si="1016"/>
        <v>0</v>
      </c>
      <c r="BQ1416" s="26" t="b">
        <f t="shared" si="1017"/>
        <v>0</v>
      </c>
      <c r="BR1416" s="26" t="b">
        <f t="shared" si="1018"/>
        <v>0</v>
      </c>
      <c r="BS1416" s="26" t="b">
        <f t="shared" si="1019"/>
        <v>0</v>
      </c>
      <c r="BT1416" s="26" t="b">
        <f t="shared" si="1020"/>
        <v>0</v>
      </c>
      <c r="BU1416" s="26" t="b">
        <f t="shared" si="1021"/>
        <v>0</v>
      </c>
    </row>
    <row r="1417" spans="2:73" ht="15" thickBot="1" x14ac:dyDescent="0.35">
      <c r="B1417" s="17">
        <f>VLOOKUP($AC1417,LS_Coint_BD!$B$3:$D$1079,2)</f>
        <v>0</v>
      </c>
      <c r="C1417" s="87">
        <f>VLOOKUP($AC1417,LS_Coint_BD!$B$3:$D$1079,3)</f>
        <v>0</v>
      </c>
      <c r="D1417" s="68">
        <f t="shared" si="981"/>
        <v>0</v>
      </c>
      <c r="E1417" s="65">
        <f t="shared" si="982"/>
        <v>0</v>
      </c>
      <c r="F1417" s="69">
        <f t="shared" si="983"/>
        <v>0</v>
      </c>
      <c r="G1417" s="68">
        <f t="shared" si="984"/>
        <v>0</v>
      </c>
      <c r="H1417" s="65">
        <f t="shared" si="985"/>
        <v>0</v>
      </c>
      <c r="I1417" s="69">
        <f t="shared" si="986"/>
        <v>0</v>
      </c>
      <c r="J1417" s="68">
        <f t="shared" si="987"/>
        <v>0</v>
      </c>
      <c r="K1417" s="65">
        <f t="shared" si="988"/>
        <v>0</v>
      </c>
      <c r="L1417" s="69">
        <f t="shared" si="989"/>
        <v>0</v>
      </c>
      <c r="M1417" s="68">
        <f t="shared" si="990"/>
        <v>0</v>
      </c>
      <c r="N1417" s="65">
        <f t="shared" si="991"/>
        <v>0</v>
      </c>
      <c r="O1417" s="69">
        <f t="shared" si="992"/>
        <v>0</v>
      </c>
      <c r="P1417" s="68">
        <f t="shared" si="993"/>
        <v>0</v>
      </c>
      <c r="Q1417" s="65">
        <f t="shared" si="994"/>
        <v>0</v>
      </c>
      <c r="R1417" s="69">
        <f t="shared" si="995"/>
        <v>0</v>
      </c>
      <c r="S1417" s="68">
        <f t="shared" si="996"/>
        <v>0</v>
      </c>
      <c r="T1417" s="65">
        <f t="shared" si="997"/>
        <v>0</v>
      </c>
      <c r="U1417" s="69">
        <f t="shared" si="998"/>
        <v>0</v>
      </c>
      <c r="V1417" s="68">
        <f t="shared" si="999"/>
        <v>0</v>
      </c>
      <c r="W1417" s="65">
        <f t="shared" si="1000"/>
        <v>0</v>
      </c>
      <c r="X1417" s="69">
        <f t="shared" si="1001"/>
        <v>0</v>
      </c>
      <c r="Y1417" s="68">
        <f t="shared" si="1002"/>
        <v>0</v>
      </c>
      <c r="Z1417" s="65">
        <f t="shared" si="1003"/>
        <v>0</v>
      </c>
      <c r="AA1417" s="69">
        <f t="shared" si="1004"/>
        <v>0</v>
      </c>
      <c r="AB1417" s="98">
        <f>SUMIF(BN1417:BU1417,"VERDADEIRO",BN$3:$BU1416)</f>
        <v>0</v>
      </c>
      <c r="AC1417" s="97">
        <f t="shared" si="1022"/>
        <v>1414</v>
      </c>
      <c r="AD1417" s="89">
        <f>RTD("tryd.rtdserver",,"COT",B1417,"ULT")</f>
        <v>0</v>
      </c>
      <c r="AE1417" s="89">
        <f>RTD("tryd.rtdserver",,"COT",C1417,"ULT")</f>
        <v>0</v>
      </c>
      <c r="AF1417" s="89">
        <f>VLOOKUP($AC1417,LS_Coint_BD!$B$3:$AQ$1079,AF$2)*$AD1417+VLOOKUP($AC1417,LS_Coint_BD!$B$3:$AQ$1079,AF$2+1)</f>
        <v>0</v>
      </c>
      <c r="AG1417" s="89">
        <f>VLOOKUP($AC1417,LS_Coint_BD!$B$3:$AQ$1079,AG$2)*$AD1417+VLOOKUP($AC1417,LS_Coint_BD!$B$3:$AQ$1079,AG$2+1)</f>
        <v>0</v>
      </c>
      <c r="AH1417" s="89">
        <f>VLOOKUP($AC1417,LS_Coint_BD!$B$3:$AQ$1079,AH$2)*$AD1417+VLOOKUP($AC1417,LS_Coint_BD!$B$3:$AQ$1079,AH$2+1)</f>
        <v>0</v>
      </c>
      <c r="AI1417" s="89">
        <f>VLOOKUP($AC1417,LS_Coint_BD!$B$3:$AQ$1079,AI$2)*$AD1417+VLOOKUP($AC1417,LS_Coint_BD!$B$3:$AQ$1079,AI$2+1)</f>
        <v>0</v>
      </c>
      <c r="AJ1417" s="89">
        <f>VLOOKUP($AC1417,LS_Coint_BD!$B$3:$AQ$1079,AJ$2)*$AD1417+VLOOKUP($AC1417,LS_Coint_BD!$B$3:$AQ$1079,AJ$2+1)</f>
        <v>0</v>
      </c>
      <c r="AK1417" s="89">
        <f>VLOOKUP($AC1417,LS_Coint_BD!$B$3:$AQ$1079,AK$2)*$AD1417+VLOOKUP($AC1417,LS_Coint_BD!$B$3:$AQ$1079,AK$2+1)</f>
        <v>0</v>
      </c>
      <c r="AL1417" s="89">
        <f>VLOOKUP($AC1417,LS_Coint_BD!$B$3:$AQ$1079,AL$2)*$AD1417+VLOOKUP($AC1417,LS_Coint_BD!$B$3:$AQ$1079,AL$2+1)</f>
        <v>0</v>
      </c>
      <c r="AM1417" s="89">
        <f>VLOOKUP($AC1417,LS_Coint_BD!$B$3:$AQ$1079,AM$2)*$AD1417+VLOOKUP($AC1417,LS_Coint_BD!$B$3:$AQ$1079,AM$2+1)</f>
        <v>0</v>
      </c>
      <c r="AN1417" s="89">
        <f>VLOOKUP($AC1417,LS_Coint_BD!$B$3:$AQ$1079,AN$2)</f>
        <v>0</v>
      </c>
      <c r="AO1417" s="89">
        <f>VLOOKUP($AC1417,LS_Coint_BD!$B$3:$AQ$1079,AO$2)</f>
        <v>0</v>
      </c>
      <c r="AP1417" s="89">
        <f>VLOOKUP($AC1417,LS_Coint_BD!$B$3:$AQ$1079,AP$2)</f>
        <v>0</v>
      </c>
      <c r="AQ1417" s="89">
        <f>VLOOKUP($AC1417,LS_Coint_BD!$B$3:$AQ$1079,AQ$2)</f>
        <v>0</v>
      </c>
      <c r="AR1417" s="89">
        <f>VLOOKUP($AC1417,LS_Coint_BD!$B$3:$AQ$1079,AR$2)</f>
        <v>0</v>
      </c>
      <c r="AS1417" s="89">
        <f>VLOOKUP($AC1417,LS_Coint_BD!$B$3:$AQ$1079,AS$2)</f>
        <v>0</v>
      </c>
      <c r="AT1417" s="89">
        <f>VLOOKUP($AC1417,LS_Coint_BD!$B$3:$AQ$1079,AT$2)</f>
        <v>0</v>
      </c>
      <c r="AU1417" s="89">
        <f>VLOOKUP($AC1417,LS_Coint_BD!$B$3:$AQ$1079,AU$2)</f>
        <v>0</v>
      </c>
      <c r="AV1417" s="89">
        <f>VLOOKUP($AC1417,LS_Coint_BD!$B$3:$AQ$1079,AV$2)</f>
        <v>0</v>
      </c>
      <c r="AW1417" s="89">
        <f>VLOOKUP($AC1417,LS_Coint_BD!$B$3:$AQ$1079,AW$2)</f>
        <v>0</v>
      </c>
      <c r="AX1417" s="89">
        <f>VLOOKUP($AC1417,LS_Coint_BD!$B$3:$AQ$1079,AX$2)</f>
        <v>0</v>
      </c>
      <c r="AY1417" s="89">
        <f>VLOOKUP($AC1417,LS_Coint_BD!$B$3:$AQ$1079,AY$2)</f>
        <v>0</v>
      </c>
      <c r="AZ1417" s="89">
        <f>VLOOKUP($AC1417,LS_Coint_BD!$B$3:$AQ$1079,AZ$2)</f>
        <v>0</v>
      </c>
      <c r="BA1417" s="89">
        <f>VLOOKUP($AC1417,LS_Coint_BD!$B$3:$AQ$1079,BA$2)</f>
        <v>0</v>
      </c>
      <c r="BB1417" s="89">
        <f>VLOOKUP($AC1417,LS_Coint_BD!$B$3:$AQ$1079,BB$2)</f>
        <v>0</v>
      </c>
      <c r="BC1417" s="89">
        <f>VLOOKUP($AC1417,LS_Coint_BD!$B$3:$AQ$1079,BC$2)</f>
        <v>0</v>
      </c>
      <c r="BD1417" s="89">
        <f t="shared" si="1005"/>
        <v>0</v>
      </c>
      <c r="BE1417" s="89">
        <f t="shared" si="1006"/>
        <v>0</v>
      </c>
      <c r="BF1417" s="89">
        <f t="shared" si="1007"/>
        <v>0</v>
      </c>
      <c r="BG1417" s="89">
        <f t="shared" si="1008"/>
        <v>0</v>
      </c>
      <c r="BH1417" s="89">
        <f t="shared" si="1009"/>
        <v>0</v>
      </c>
      <c r="BI1417" s="89">
        <f t="shared" si="1010"/>
        <v>0</v>
      </c>
      <c r="BJ1417" s="89">
        <f t="shared" si="1011"/>
        <v>0</v>
      </c>
      <c r="BK1417" s="89">
        <f t="shared" si="1012"/>
        <v>0</v>
      </c>
      <c r="BL1417" s="89">
        <f t="shared" si="1013"/>
        <v>0</v>
      </c>
      <c r="BM1417" s="89"/>
      <c r="BN1417" s="26" t="b">
        <f t="shared" si="1014"/>
        <v>0</v>
      </c>
      <c r="BO1417" s="26" t="b">
        <f t="shared" si="1015"/>
        <v>0</v>
      </c>
      <c r="BP1417" s="26" t="b">
        <f t="shared" si="1016"/>
        <v>0</v>
      </c>
      <c r="BQ1417" s="26" t="b">
        <f t="shared" si="1017"/>
        <v>0</v>
      </c>
      <c r="BR1417" s="26" t="b">
        <f t="shared" si="1018"/>
        <v>0</v>
      </c>
      <c r="BS1417" s="26" t="b">
        <f t="shared" si="1019"/>
        <v>0</v>
      </c>
      <c r="BT1417" s="26" t="b">
        <f t="shared" si="1020"/>
        <v>0</v>
      </c>
      <c r="BU1417" s="26" t="b">
        <f t="shared" si="1021"/>
        <v>0</v>
      </c>
    </row>
    <row r="1418" spans="2:73" ht="15" thickBot="1" x14ac:dyDescent="0.35">
      <c r="B1418" s="17">
        <f>VLOOKUP($AC1418,LS_Coint_BD!$B$3:$D$1079,2)</f>
        <v>0</v>
      </c>
      <c r="C1418" s="87">
        <f>VLOOKUP($AC1418,LS_Coint_BD!$B$3:$D$1079,3)</f>
        <v>0</v>
      </c>
      <c r="D1418" s="68">
        <f t="shared" si="981"/>
        <v>0</v>
      </c>
      <c r="E1418" s="65">
        <f t="shared" si="982"/>
        <v>0</v>
      </c>
      <c r="F1418" s="69">
        <f t="shared" si="983"/>
        <v>0</v>
      </c>
      <c r="G1418" s="68">
        <f t="shared" si="984"/>
        <v>0</v>
      </c>
      <c r="H1418" s="65">
        <f t="shared" si="985"/>
        <v>0</v>
      </c>
      <c r="I1418" s="69">
        <f t="shared" si="986"/>
        <v>0</v>
      </c>
      <c r="J1418" s="68">
        <f t="shared" si="987"/>
        <v>0</v>
      </c>
      <c r="K1418" s="65">
        <f t="shared" si="988"/>
        <v>0</v>
      </c>
      <c r="L1418" s="69">
        <f t="shared" si="989"/>
        <v>0</v>
      </c>
      <c r="M1418" s="68">
        <f t="shared" si="990"/>
        <v>0</v>
      </c>
      <c r="N1418" s="65">
        <f t="shared" si="991"/>
        <v>0</v>
      </c>
      <c r="O1418" s="69">
        <f t="shared" si="992"/>
        <v>0</v>
      </c>
      <c r="P1418" s="68">
        <f t="shared" si="993"/>
        <v>0</v>
      </c>
      <c r="Q1418" s="65">
        <f t="shared" si="994"/>
        <v>0</v>
      </c>
      <c r="R1418" s="69">
        <f t="shared" si="995"/>
        <v>0</v>
      </c>
      <c r="S1418" s="68">
        <f t="shared" si="996"/>
        <v>0</v>
      </c>
      <c r="T1418" s="65">
        <f t="shared" si="997"/>
        <v>0</v>
      </c>
      <c r="U1418" s="69">
        <f t="shared" si="998"/>
        <v>0</v>
      </c>
      <c r="V1418" s="68">
        <f t="shared" si="999"/>
        <v>0</v>
      </c>
      <c r="W1418" s="65">
        <f t="shared" si="1000"/>
        <v>0</v>
      </c>
      <c r="X1418" s="69">
        <f t="shared" si="1001"/>
        <v>0</v>
      </c>
      <c r="Y1418" s="68">
        <f t="shared" si="1002"/>
        <v>0</v>
      </c>
      <c r="Z1418" s="65">
        <f t="shared" si="1003"/>
        <v>0</v>
      </c>
      <c r="AA1418" s="69">
        <f t="shared" si="1004"/>
        <v>0</v>
      </c>
      <c r="AB1418" s="98">
        <f>SUMIF(BN1418:BU1418,"VERDADEIRO",BN$3:$BU1417)</f>
        <v>0</v>
      </c>
      <c r="AC1418" s="97">
        <f t="shared" si="1022"/>
        <v>1415</v>
      </c>
      <c r="AD1418" s="89">
        <f>RTD("tryd.rtdserver",,"COT",B1418,"ULT")</f>
        <v>0</v>
      </c>
      <c r="AE1418" s="89">
        <f>RTD("tryd.rtdserver",,"COT",C1418,"ULT")</f>
        <v>0</v>
      </c>
      <c r="AF1418" s="89">
        <f>VLOOKUP($AC1418,LS_Coint_BD!$B$3:$AQ$1079,AF$2)*$AD1418+VLOOKUP($AC1418,LS_Coint_BD!$B$3:$AQ$1079,AF$2+1)</f>
        <v>0</v>
      </c>
      <c r="AG1418" s="89">
        <f>VLOOKUP($AC1418,LS_Coint_BD!$B$3:$AQ$1079,AG$2)*$AD1418+VLOOKUP($AC1418,LS_Coint_BD!$B$3:$AQ$1079,AG$2+1)</f>
        <v>0</v>
      </c>
      <c r="AH1418" s="89">
        <f>VLOOKUP($AC1418,LS_Coint_BD!$B$3:$AQ$1079,AH$2)*$AD1418+VLOOKUP($AC1418,LS_Coint_BD!$B$3:$AQ$1079,AH$2+1)</f>
        <v>0</v>
      </c>
      <c r="AI1418" s="89">
        <f>VLOOKUP($AC1418,LS_Coint_BD!$B$3:$AQ$1079,AI$2)*$AD1418+VLOOKUP($AC1418,LS_Coint_BD!$B$3:$AQ$1079,AI$2+1)</f>
        <v>0</v>
      </c>
      <c r="AJ1418" s="89">
        <f>VLOOKUP($AC1418,LS_Coint_BD!$B$3:$AQ$1079,AJ$2)*$AD1418+VLOOKUP($AC1418,LS_Coint_BD!$B$3:$AQ$1079,AJ$2+1)</f>
        <v>0</v>
      </c>
      <c r="AK1418" s="89">
        <f>VLOOKUP($AC1418,LS_Coint_BD!$B$3:$AQ$1079,AK$2)*$AD1418+VLOOKUP($AC1418,LS_Coint_BD!$B$3:$AQ$1079,AK$2+1)</f>
        <v>0</v>
      </c>
      <c r="AL1418" s="89">
        <f>VLOOKUP($AC1418,LS_Coint_BD!$B$3:$AQ$1079,AL$2)*$AD1418+VLOOKUP($AC1418,LS_Coint_BD!$B$3:$AQ$1079,AL$2+1)</f>
        <v>0</v>
      </c>
      <c r="AM1418" s="89">
        <f>VLOOKUP($AC1418,LS_Coint_BD!$B$3:$AQ$1079,AM$2)*$AD1418+VLOOKUP($AC1418,LS_Coint_BD!$B$3:$AQ$1079,AM$2+1)</f>
        <v>0</v>
      </c>
      <c r="AN1418" s="89">
        <f>VLOOKUP($AC1418,LS_Coint_BD!$B$3:$AQ$1079,AN$2)</f>
        <v>0</v>
      </c>
      <c r="AO1418" s="89">
        <f>VLOOKUP($AC1418,LS_Coint_BD!$B$3:$AQ$1079,AO$2)</f>
        <v>0</v>
      </c>
      <c r="AP1418" s="89">
        <f>VLOOKUP($AC1418,LS_Coint_BD!$B$3:$AQ$1079,AP$2)</f>
        <v>0</v>
      </c>
      <c r="AQ1418" s="89">
        <f>VLOOKUP($AC1418,LS_Coint_BD!$B$3:$AQ$1079,AQ$2)</f>
        <v>0</v>
      </c>
      <c r="AR1418" s="89">
        <f>VLOOKUP($AC1418,LS_Coint_BD!$B$3:$AQ$1079,AR$2)</f>
        <v>0</v>
      </c>
      <c r="AS1418" s="89">
        <f>VLOOKUP($AC1418,LS_Coint_BD!$B$3:$AQ$1079,AS$2)</f>
        <v>0</v>
      </c>
      <c r="AT1418" s="89">
        <f>VLOOKUP($AC1418,LS_Coint_BD!$B$3:$AQ$1079,AT$2)</f>
        <v>0</v>
      </c>
      <c r="AU1418" s="89">
        <f>VLOOKUP($AC1418,LS_Coint_BD!$B$3:$AQ$1079,AU$2)</f>
        <v>0</v>
      </c>
      <c r="AV1418" s="89">
        <f>VLOOKUP($AC1418,LS_Coint_BD!$B$3:$AQ$1079,AV$2)</f>
        <v>0</v>
      </c>
      <c r="AW1418" s="89">
        <f>VLOOKUP($AC1418,LS_Coint_BD!$B$3:$AQ$1079,AW$2)</f>
        <v>0</v>
      </c>
      <c r="AX1418" s="89">
        <f>VLOOKUP($AC1418,LS_Coint_BD!$B$3:$AQ$1079,AX$2)</f>
        <v>0</v>
      </c>
      <c r="AY1418" s="89">
        <f>VLOOKUP($AC1418,LS_Coint_BD!$B$3:$AQ$1079,AY$2)</f>
        <v>0</v>
      </c>
      <c r="AZ1418" s="89">
        <f>VLOOKUP($AC1418,LS_Coint_BD!$B$3:$AQ$1079,AZ$2)</f>
        <v>0</v>
      </c>
      <c r="BA1418" s="89">
        <f>VLOOKUP($AC1418,LS_Coint_BD!$B$3:$AQ$1079,BA$2)</f>
        <v>0</v>
      </c>
      <c r="BB1418" s="89">
        <f>VLOOKUP($AC1418,LS_Coint_BD!$B$3:$AQ$1079,BB$2)</f>
        <v>0</v>
      </c>
      <c r="BC1418" s="89">
        <f>VLOOKUP($AC1418,LS_Coint_BD!$B$3:$AQ$1079,BC$2)</f>
        <v>0</v>
      </c>
      <c r="BD1418" s="89">
        <f t="shared" si="1005"/>
        <v>0</v>
      </c>
      <c r="BE1418" s="89">
        <f t="shared" si="1006"/>
        <v>0</v>
      </c>
      <c r="BF1418" s="89">
        <f t="shared" si="1007"/>
        <v>0</v>
      </c>
      <c r="BG1418" s="89">
        <f t="shared" si="1008"/>
        <v>0</v>
      </c>
      <c r="BH1418" s="89">
        <f t="shared" si="1009"/>
        <v>0</v>
      </c>
      <c r="BI1418" s="89">
        <f t="shared" si="1010"/>
        <v>0</v>
      </c>
      <c r="BJ1418" s="89">
        <f t="shared" si="1011"/>
        <v>0</v>
      </c>
      <c r="BK1418" s="89">
        <f t="shared" si="1012"/>
        <v>0</v>
      </c>
      <c r="BL1418" s="89">
        <f t="shared" si="1013"/>
        <v>0</v>
      </c>
      <c r="BM1418" s="89"/>
      <c r="BN1418" s="26" t="b">
        <f t="shared" si="1014"/>
        <v>0</v>
      </c>
      <c r="BO1418" s="26" t="b">
        <f t="shared" si="1015"/>
        <v>0</v>
      </c>
      <c r="BP1418" s="26" t="b">
        <f t="shared" si="1016"/>
        <v>0</v>
      </c>
      <c r="BQ1418" s="26" t="b">
        <f t="shared" si="1017"/>
        <v>0</v>
      </c>
      <c r="BR1418" s="26" t="b">
        <f t="shared" si="1018"/>
        <v>0</v>
      </c>
      <c r="BS1418" s="26" t="b">
        <f t="shared" si="1019"/>
        <v>0</v>
      </c>
      <c r="BT1418" s="26" t="b">
        <f t="shared" si="1020"/>
        <v>0</v>
      </c>
      <c r="BU1418" s="26" t="b">
        <f t="shared" si="1021"/>
        <v>0</v>
      </c>
    </row>
    <row r="1419" spans="2:73" ht="15" thickBot="1" x14ac:dyDescent="0.35">
      <c r="B1419" s="17">
        <f>VLOOKUP($AC1419,LS_Coint_BD!$B$3:$D$1079,2)</f>
        <v>0</v>
      </c>
      <c r="C1419" s="87">
        <f>VLOOKUP($AC1419,LS_Coint_BD!$B$3:$D$1079,3)</f>
        <v>0</v>
      </c>
      <c r="D1419" s="68">
        <f t="shared" si="981"/>
        <v>0</v>
      </c>
      <c r="E1419" s="65">
        <f t="shared" si="982"/>
        <v>0</v>
      </c>
      <c r="F1419" s="69">
        <f t="shared" si="983"/>
        <v>0</v>
      </c>
      <c r="G1419" s="68">
        <f t="shared" si="984"/>
        <v>0</v>
      </c>
      <c r="H1419" s="65">
        <f t="shared" si="985"/>
        <v>0</v>
      </c>
      <c r="I1419" s="69">
        <f t="shared" si="986"/>
        <v>0</v>
      </c>
      <c r="J1419" s="68">
        <f t="shared" si="987"/>
        <v>0</v>
      </c>
      <c r="K1419" s="65">
        <f t="shared" si="988"/>
        <v>0</v>
      </c>
      <c r="L1419" s="69">
        <f t="shared" si="989"/>
        <v>0</v>
      </c>
      <c r="M1419" s="68">
        <f t="shared" si="990"/>
        <v>0</v>
      </c>
      <c r="N1419" s="65">
        <f t="shared" si="991"/>
        <v>0</v>
      </c>
      <c r="O1419" s="69">
        <f t="shared" si="992"/>
        <v>0</v>
      </c>
      <c r="P1419" s="68">
        <f t="shared" si="993"/>
        <v>0</v>
      </c>
      <c r="Q1419" s="65">
        <f t="shared" si="994"/>
        <v>0</v>
      </c>
      <c r="R1419" s="69">
        <f t="shared" si="995"/>
        <v>0</v>
      </c>
      <c r="S1419" s="68">
        <f t="shared" si="996"/>
        <v>0</v>
      </c>
      <c r="T1419" s="65">
        <f t="shared" si="997"/>
        <v>0</v>
      </c>
      <c r="U1419" s="69">
        <f t="shared" si="998"/>
        <v>0</v>
      </c>
      <c r="V1419" s="68">
        <f t="shared" si="999"/>
        <v>0</v>
      </c>
      <c r="W1419" s="65">
        <f t="shared" si="1000"/>
        <v>0</v>
      </c>
      <c r="X1419" s="69">
        <f t="shared" si="1001"/>
        <v>0</v>
      </c>
      <c r="Y1419" s="68">
        <f t="shared" si="1002"/>
        <v>0</v>
      </c>
      <c r="Z1419" s="65">
        <f t="shared" si="1003"/>
        <v>0</v>
      </c>
      <c r="AA1419" s="69">
        <f t="shared" si="1004"/>
        <v>0</v>
      </c>
      <c r="AB1419" s="98">
        <f>SUMIF(BN1419:BU1419,"VERDADEIRO",BN$3:$BU1418)</f>
        <v>0</v>
      </c>
      <c r="AC1419" s="97">
        <f t="shared" si="1022"/>
        <v>1416</v>
      </c>
      <c r="AD1419" s="89">
        <f>RTD("tryd.rtdserver",,"COT",B1419,"ULT")</f>
        <v>0</v>
      </c>
      <c r="AE1419" s="89">
        <f>RTD("tryd.rtdserver",,"COT",C1419,"ULT")</f>
        <v>0</v>
      </c>
      <c r="AF1419" s="89">
        <f>VLOOKUP($AC1419,LS_Coint_BD!$B$3:$AQ$1079,AF$2)*$AD1419+VLOOKUP($AC1419,LS_Coint_BD!$B$3:$AQ$1079,AF$2+1)</f>
        <v>0</v>
      </c>
      <c r="AG1419" s="89">
        <f>VLOOKUP($AC1419,LS_Coint_BD!$B$3:$AQ$1079,AG$2)*$AD1419+VLOOKUP($AC1419,LS_Coint_BD!$B$3:$AQ$1079,AG$2+1)</f>
        <v>0</v>
      </c>
      <c r="AH1419" s="89">
        <f>VLOOKUP($AC1419,LS_Coint_BD!$B$3:$AQ$1079,AH$2)*$AD1419+VLOOKUP($AC1419,LS_Coint_BD!$B$3:$AQ$1079,AH$2+1)</f>
        <v>0</v>
      </c>
      <c r="AI1419" s="89">
        <f>VLOOKUP($AC1419,LS_Coint_BD!$B$3:$AQ$1079,AI$2)*$AD1419+VLOOKUP($AC1419,LS_Coint_BD!$B$3:$AQ$1079,AI$2+1)</f>
        <v>0</v>
      </c>
      <c r="AJ1419" s="89">
        <f>VLOOKUP($AC1419,LS_Coint_BD!$B$3:$AQ$1079,AJ$2)*$AD1419+VLOOKUP($AC1419,LS_Coint_BD!$B$3:$AQ$1079,AJ$2+1)</f>
        <v>0</v>
      </c>
      <c r="AK1419" s="89">
        <f>VLOOKUP($AC1419,LS_Coint_BD!$B$3:$AQ$1079,AK$2)*$AD1419+VLOOKUP($AC1419,LS_Coint_BD!$B$3:$AQ$1079,AK$2+1)</f>
        <v>0</v>
      </c>
      <c r="AL1419" s="89">
        <f>VLOOKUP($AC1419,LS_Coint_BD!$B$3:$AQ$1079,AL$2)*$AD1419+VLOOKUP($AC1419,LS_Coint_BD!$B$3:$AQ$1079,AL$2+1)</f>
        <v>0</v>
      </c>
      <c r="AM1419" s="89">
        <f>VLOOKUP($AC1419,LS_Coint_BD!$B$3:$AQ$1079,AM$2)*$AD1419+VLOOKUP($AC1419,LS_Coint_BD!$B$3:$AQ$1079,AM$2+1)</f>
        <v>0</v>
      </c>
      <c r="AN1419" s="89">
        <f>VLOOKUP($AC1419,LS_Coint_BD!$B$3:$AQ$1079,AN$2)</f>
        <v>0</v>
      </c>
      <c r="AO1419" s="89">
        <f>VLOOKUP($AC1419,LS_Coint_BD!$B$3:$AQ$1079,AO$2)</f>
        <v>0</v>
      </c>
      <c r="AP1419" s="89">
        <f>VLOOKUP($AC1419,LS_Coint_BD!$B$3:$AQ$1079,AP$2)</f>
        <v>0</v>
      </c>
      <c r="AQ1419" s="89">
        <f>VLOOKUP($AC1419,LS_Coint_BD!$B$3:$AQ$1079,AQ$2)</f>
        <v>0</v>
      </c>
      <c r="AR1419" s="89">
        <f>VLOOKUP($AC1419,LS_Coint_BD!$B$3:$AQ$1079,AR$2)</f>
        <v>0</v>
      </c>
      <c r="AS1419" s="89">
        <f>VLOOKUP($AC1419,LS_Coint_BD!$B$3:$AQ$1079,AS$2)</f>
        <v>0</v>
      </c>
      <c r="AT1419" s="89">
        <f>VLOOKUP($AC1419,LS_Coint_BD!$B$3:$AQ$1079,AT$2)</f>
        <v>0</v>
      </c>
      <c r="AU1419" s="89">
        <f>VLOOKUP($AC1419,LS_Coint_BD!$B$3:$AQ$1079,AU$2)</f>
        <v>0</v>
      </c>
      <c r="AV1419" s="89">
        <f>VLOOKUP($AC1419,LS_Coint_BD!$B$3:$AQ$1079,AV$2)</f>
        <v>0</v>
      </c>
      <c r="AW1419" s="89">
        <f>VLOOKUP($AC1419,LS_Coint_BD!$B$3:$AQ$1079,AW$2)</f>
        <v>0</v>
      </c>
      <c r="AX1419" s="89">
        <f>VLOOKUP($AC1419,LS_Coint_BD!$B$3:$AQ$1079,AX$2)</f>
        <v>0</v>
      </c>
      <c r="AY1419" s="89">
        <f>VLOOKUP($AC1419,LS_Coint_BD!$B$3:$AQ$1079,AY$2)</f>
        <v>0</v>
      </c>
      <c r="AZ1419" s="89">
        <f>VLOOKUP($AC1419,LS_Coint_BD!$B$3:$AQ$1079,AZ$2)</f>
        <v>0</v>
      </c>
      <c r="BA1419" s="89">
        <f>VLOOKUP($AC1419,LS_Coint_BD!$B$3:$AQ$1079,BA$2)</f>
        <v>0</v>
      </c>
      <c r="BB1419" s="89">
        <f>VLOOKUP($AC1419,LS_Coint_BD!$B$3:$AQ$1079,BB$2)</f>
        <v>0</v>
      </c>
      <c r="BC1419" s="89">
        <f>VLOOKUP($AC1419,LS_Coint_BD!$B$3:$AQ$1079,BC$2)</f>
        <v>0</v>
      </c>
      <c r="BD1419" s="89">
        <f t="shared" si="1005"/>
        <v>0</v>
      </c>
      <c r="BE1419" s="89">
        <f t="shared" si="1006"/>
        <v>0</v>
      </c>
      <c r="BF1419" s="89">
        <f t="shared" si="1007"/>
        <v>0</v>
      </c>
      <c r="BG1419" s="89">
        <f t="shared" si="1008"/>
        <v>0</v>
      </c>
      <c r="BH1419" s="89">
        <f t="shared" si="1009"/>
        <v>0</v>
      </c>
      <c r="BI1419" s="89">
        <f t="shared" si="1010"/>
        <v>0</v>
      </c>
      <c r="BJ1419" s="89">
        <f t="shared" si="1011"/>
        <v>0</v>
      </c>
      <c r="BK1419" s="89">
        <f t="shared" si="1012"/>
        <v>0</v>
      </c>
      <c r="BL1419" s="89">
        <f t="shared" si="1013"/>
        <v>0</v>
      </c>
      <c r="BM1419" s="89"/>
      <c r="BN1419" s="26" t="b">
        <f t="shared" si="1014"/>
        <v>0</v>
      </c>
      <c r="BO1419" s="26" t="b">
        <f t="shared" si="1015"/>
        <v>0</v>
      </c>
      <c r="BP1419" s="26" t="b">
        <f t="shared" si="1016"/>
        <v>0</v>
      </c>
      <c r="BQ1419" s="26" t="b">
        <f t="shared" si="1017"/>
        <v>0</v>
      </c>
      <c r="BR1419" s="26" t="b">
        <f t="shared" si="1018"/>
        <v>0</v>
      </c>
      <c r="BS1419" s="26" t="b">
        <f t="shared" si="1019"/>
        <v>0</v>
      </c>
      <c r="BT1419" s="26" t="b">
        <f t="shared" si="1020"/>
        <v>0</v>
      </c>
      <c r="BU1419" s="26" t="b">
        <f t="shared" si="1021"/>
        <v>0</v>
      </c>
    </row>
    <row r="1420" spans="2:73" ht="15" thickBot="1" x14ac:dyDescent="0.35">
      <c r="B1420" s="17">
        <f>VLOOKUP($AC1420,LS_Coint_BD!$B$3:$D$1079,2)</f>
        <v>0</v>
      </c>
      <c r="C1420" s="87">
        <f>VLOOKUP($AC1420,LS_Coint_BD!$B$3:$D$1079,3)</f>
        <v>0</v>
      </c>
      <c r="D1420" s="68">
        <f t="shared" si="981"/>
        <v>0</v>
      </c>
      <c r="E1420" s="65">
        <f t="shared" si="982"/>
        <v>0</v>
      </c>
      <c r="F1420" s="69">
        <f t="shared" si="983"/>
        <v>0</v>
      </c>
      <c r="G1420" s="68">
        <f t="shared" si="984"/>
        <v>0</v>
      </c>
      <c r="H1420" s="65">
        <f t="shared" si="985"/>
        <v>0</v>
      </c>
      <c r="I1420" s="69">
        <f t="shared" si="986"/>
        <v>0</v>
      </c>
      <c r="J1420" s="68">
        <f t="shared" si="987"/>
        <v>0</v>
      </c>
      <c r="K1420" s="65">
        <f t="shared" si="988"/>
        <v>0</v>
      </c>
      <c r="L1420" s="69">
        <f t="shared" si="989"/>
        <v>0</v>
      </c>
      <c r="M1420" s="68">
        <f t="shared" si="990"/>
        <v>0</v>
      </c>
      <c r="N1420" s="65">
        <f t="shared" si="991"/>
        <v>0</v>
      </c>
      <c r="O1420" s="69">
        <f t="shared" si="992"/>
        <v>0</v>
      </c>
      <c r="P1420" s="68">
        <f t="shared" si="993"/>
        <v>0</v>
      </c>
      <c r="Q1420" s="65">
        <f t="shared" si="994"/>
        <v>0</v>
      </c>
      <c r="R1420" s="69">
        <f t="shared" si="995"/>
        <v>0</v>
      </c>
      <c r="S1420" s="68">
        <f t="shared" si="996"/>
        <v>0</v>
      </c>
      <c r="T1420" s="65">
        <f t="shared" si="997"/>
        <v>0</v>
      </c>
      <c r="U1420" s="69">
        <f t="shared" si="998"/>
        <v>0</v>
      </c>
      <c r="V1420" s="68">
        <f t="shared" si="999"/>
        <v>0</v>
      </c>
      <c r="W1420" s="65">
        <f t="shared" si="1000"/>
        <v>0</v>
      </c>
      <c r="X1420" s="69">
        <f t="shared" si="1001"/>
        <v>0</v>
      </c>
      <c r="Y1420" s="68">
        <f t="shared" si="1002"/>
        <v>0</v>
      </c>
      <c r="Z1420" s="65">
        <f t="shared" si="1003"/>
        <v>0</v>
      </c>
      <c r="AA1420" s="69">
        <f t="shared" si="1004"/>
        <v>0</v>
      </c>
      <c r="AB1420" s="98">
        <f>SUMIF(BN1420:BU1420,"VERDADEIRO",BN$3:$BU1419)</f>
        <v>0</v>
      </c>
      <c r="AC1420" s="97">
        <f t="shared" si="1022"/>
        <v>1417</v>
      </c>
      <c r="AD1420" s="89">
        <f>RTD("tryd.rtdserver",,"COT",B1420,"ULT")</f>
        <v>0</v>
      </c>
      <c r="AE1420" s="89">
        <f>RTD("tryd.rtdserver",,"COT",C1420,"ULT")</f>
        <v>0</v>
      </c>
      <c r="AF1420" s="89">
        <f>VLOOKUP($AC1420,LS_Coint_BD!$B$3:$AQ$1079,AF$2)*$AD1420+VLOOKUP($AC1420,LS_Coint_BD!$B$3:$AQ$1079,AF$2+1)</f>
        <v>0</v>
      </c>
      <c r="AG1420" s="89">
        <f>VLOOKUP($AC1420,LS_Coint_BD!$B$3:$AQ$1079,AG$2)*$AD1420+VLOOKUP($AC1420,LS_Coint_BD!$B$3:$AQ$1079,AG$2+1)</f>
        <v>0</v>
      </c>
      <c r="AH1420" s="89">
        <f>VLOOKUP($AC1420,LS_Coint_BD!$B$3:$AQ$1079,AH$2)*$AD1420+VLOOKUP($AC1420,LS_Coint_BD!$B$3:$AQ$1079,AH$2+1)</f>
        <v>0</v>
      </c>
      <c r="AI1420" s="89">
        <f>VLOOKUP($AC1420,LS_Coint_BD!$B$3:$AQ$1079,AI$2)*$AD1420+VLOOKUP($AC1420,LS_Coint_BD!$B$3:$AQ$1079,AI$2+1)</f>
        <v>0</v>
      </c>
      <c r="AJ1420" s="89">
        <f>VLOOKUP($AC1420,LS_Coint_BD!$B$3:$AQ$1079,AJ$2)*$AD1420+VLOOKUP($AC1420,LS_Coint_BD!$B$3:$AQ$1079,AJ$2+1)</f>
        <v>0</v>
      </c>
      <c r="AK1420" s="89">
        <f>VLOOKUP($AC1420,LS_Coint_BD!$B$3:$AQ$1079,AK$2)*$AD1420+VLOOKUP($AC1420,LS_Coint_BD!$B$3:$AQ$1079,AK$2+1)</f>
        <v>0</v>
      </c>
      <c r="AL1420" s="89">
        <f>VLOOKUP($AC1420,LS_Coint_BD!$B$3:$AQ$1079,AL$2)*$AD1420+VLOOKUP($AC1420,LS_Coint_BD!$B$3:$AQ$1079,AL$2+1)</f>
        <v>0</v>
      </c>
      <c r="AM1420" s="89">
        <f>VLOOKUP($AC1420,LS_Coint_BD!$B$3:$AQ$1079,AM$2)*$AD1420+VLOOKUP($AC1420,LS_Coint_BD!$B$3:$AQ$1079,AM$2+1)</f>
        <v>0</v>
      </c>
      <c r="AN1420" s="89">
        <f>VLOOKUP($AC1420,LS_Coint_BD!$B$3:$AQ$1079,AN$2)</f>
        <v>0</v>
      </c>
      <c r="AO1420" s="89">
        <f>VLOOKUP($AC1420,LS_Coint_BD!$B$3:$AQ$1079,AO$2)</f>
        <v>0</v>
      </c>
      <c r="AP1420" s="89">
        <f>VLOOKUP($AC1420,LS_Coint_BD!$B$3:$AQ$1079,AP$2)</f>
        <v>0</v>
      </c>
      <c r="AQ1420" s="89">
        <f>VLOOKUP($AC1420,LS_Coint_BD!$B$3:$AQ$1079,AQ$2)</f>
        <v>0</v>
      </c>
      <c r="AR1420" s="89">
        <f>VLOOKUP($AC1420,LS_Coint_BD!$B$3:$AQ$1079,AR$2)</f>
        <v>0</v>
      </c>
      <c r="AS1420" s="89">
        <f>VLOOKUP($AC1420,LS_Coint_BD!$B$3:$AQ$1079,AS$2)</f>
        <v>0</v>
      </c>
      <c r="AT1420" s="89">
        <f>VLOOKUP($AC1420,LS_Coint_BD!$B$3:$AQ$1079,AT$2)</f>
        <v>0</v>
      </c>
      <c r="AU1420" s="89">
        <f>VLOOKUP($AC1420,LS_Coint_BD!$B$3:$AQ$1079,AU$2)</f>
        <v>0</v>
      </c>
      <c r="AV1420" s="89">
        <f>VLOOKUP($AC1420,LS_Coint_BD!$B$3:$AQ$1079,AV$2)</f>
        <v>0</v>
      </c>
      <c r="AW1420" s="89">
        <f>VLOOKUP($AC1420,LS_Coint_BD!$B$3:$AQ$1079,AW$2)</f>
        <v>0</v>
      </c>
      <c r="AX1420" s="89">
        <f>VLOOKUP($AC1420,LS_Coint_BD!$B$3:$AQ$1079,AX$2)</f>
        <v>0</v>
      </c>
      <c r="AY1420" s="89">
        <f>VLOOKUP($AC1420,LS_Coint_BD!$B$3:$AQ$1079,AY$2)</f>
        <v>0</v>
      </c>
      <c r="AZ1420" s="89">
        <f>VLOOKUP($AC1420,LS_Coint_BD!$B$3:$AQ$1079,AZ$2)</f>
        <v>0</v>
      </c>
      <c r="BA1420" s="89">
        <f>VLOOKUP($AC1420,LS_Coint_BD!$B$3:$AQ$1079,BA$2)</f>
        <v>0</v>
      </c>
      <c r="BB1420" s="89">
        <f>VLOOKUP($AC1420,LS_Coint_BD!$B$3:$AQ$1079,BB$2)</f>
        <v>0</v>
      </c>
      <c r="BC1420" s="89">
        <f>VLOOKUP($AC1420,LS_Coint_BD!$B$3:$AQ$1079,BC$2)</f>
        <v>0</v>
      </c>
      <c r="BD1420" s="89">
        <f t="shared" si="1005"/>
        <v>0</v>
      </c>
      <c r="BE1420" s="89">
        <f t="shared" si="1006"/>
        <v>0</v>
      </c>
      <c r="BF1420" s="89">
        <f t="shared" si="1007"/>
        <v>0</v>
      </c>
      <c r="BG1420" s="89">
        <f t="shared" si="1008"/>
        <v>0</v>
      </c>
      <c r="BH1420" s="89">
        <f t="shared" si="1009"/>
        <v>0</v>
      </c>
      <c r="BI1420" s="89">
        <f t="shared" si="1010"/>
        <v>0</v>
      </c>
      <c r="BJ1420" s="89">
        <f t="shared" si="1011"/>
        <v>0</v>
      </c>
      <c r="BK1420" s="89">
        <f t="shared" si="1012"/>
        <v>0</v>
      </c>
      <c r="BL1420" s="89">
        <f t="shared" si="1013"/>
        <v>0</v>
      </c>
      <c r="BM1420" s="89"/>
      <c r="BN1420" s="26" t="b">
        <f t="shared" si="1014"/>
        <v>0</v>
      </c>
      <c r="BO1420" s="26" t="b">
        <f t="shared" si="1015"/>
        <v>0</v>
      </c>
      <c r="BP1420" s="26" t="b">
        <f t="shared" si="1016"/>
        <v>0</v>
      </c>
      <c r="BQ1420" s="26" t="b">
        <f t="shared" si="1017"/>
        <v>0</v>
      </c>
      <c r="BR1420" s="26" t="b">
        <f t="shared" si="1018"/>
        <v>0</v>
      </c>
      <c r="BS1420" s="26" t="b">
        <f t="shared" si="1019"/>
        <v>0</v>
      </c>
      <c r="BT1420" s="26" t="b">
        <f t="shared" si="1020"/>
        <v>0</v>
      </c>
      <c r="BU1420" s="26" t="b">
        <f t="shared" si="1021"/>
        <v>0</v>
      </c>
    </row>
    <row r="1421" spans="2:73" ht="15" thickBot="1" x14ac:dyDescent="0.35">
      <c r="B1421" s="17">
        <f>VLOOKUP($AC1421,LS_Coint_BD!$B$3:$D$1079,2)</f>
        <v>0</v>
      </c>
      <c r="C1421" s="87">
        <f>VLOOKUP($AC1421,LS_Coint_BD!$B$3:$D$1079,3)</f>
        <v>0</v>
      </c>
      <c r="D1421" s="68">
        <f t="shared" si="981"/>
        <v>0</v>
      </c>
      <c r="E1421" s="65">
        <f t="shared" si="982"/>
        <v>0</v>
      </c>
      <c r="F1421" s="69">
        <f t="shared" si="983"/>
        <v>0</v>
      </c>
      <c r="G1421" s="68">
        <f t="shared" si="984"/>
        <v>0</v>
      </c>
      <c r="H1421" s="65">
        <f t="shared" si="985"/>
        <v>0</v>
      </c>
      <c r="I1421" s="69">
        <f t="shared" si="986"/>
        <v>0</v>
      </c>
      <c r="J1421" s="68">
        <f t="shared" si="987"/>
        <v>0</v>
      </c>
      <c r="K1421" s="65">
        <f t="shared" si="988"/>
        <v>0</v>
      </c>
      <c r="L1421" s="69">
        <f t="shared" si="989"/>
        <v>0</v>
      </c>
      <c r="M1421" s="68">
        <f t="shared" si="990"/>
        <v>0</v>
      </c>
      <c r="N1421" s="65">
        <f t="shared" si="991"/>
        <v>0</v>
      </c>
      <c r="O1421" s="69">
        <f t="shared" si="992"/>
        <v>0</v>
      </c>
      <c r="P1421" s="68">
        <f t="shared" si="993"/>
        <v>0</v>
      </c>
      <c r="Q1421" s="65">
        <f t="shared" si="994"/>
        <v>0</v>
      </c>
      <c r="R1421" s="69">
        <f t="shared" si="995"/>
        <v>0</v>
      </c>
      <c r="S1421" s="68">
        <f t="shared" si="996"/>
        <v>0</v>
      </c>
      <c r="T1421" s="65">
        <f t="shared" si="997"/>
        <v>0</v>
      </c>
      <c r="U1421" s="69">
        <f t="shared" si="998"/>
        <v>0</v>
      </c>
      <c r="V1421" s="68">
        <f t="shared" si="999"/>
        <v>0</v>
      </c>
      <c r="W1421" s="65">
        <f t="shared" si="1000"/>
        <v>0</v>
      </c>
      <c r="X1421" s="69">
        <f t="shared" si="1001"/>
        <v>0</v>
      </c>
      <c r="Y1421" s="68">
        <f t="shared" si="1002"/>
        <v>0</v>
      </c>
      <c r="Z1421" s="65">
        <f t="shared" si="1003"/>
        <v>0</v>
      </c>
      <c r="AA1421" s="69">
        <f t="shared" si="1004"/>
        <v>0</v>
      </c>
      <c r="AB1421" s="98">
        <f>SUMIF(BN1421:BU1421,"VERDADEIRO",BN$3:$BU1420)</f>
        <v>0</v>
      </c>
      <c r="AC1421" s="97">
        <f t="shared" si="1022"/>
        <v>1418</v>
      </c>
      <c r="AD1421" s="89">
        <f>RTD("tryd.rtdserver",,"COT",B1421,"ULT")</f>
        <v>0</v>
      </c>
      <c r="AE1421" s="89">
        <f>RTD("tryd.rtdserver",,"COT",C1421,"ULT")</f>
        <v>0</v>
      </c>
      <c r="AF1421" s="89">
        <f>VLOOKUP($AC1421,LS_Coint_BD!$B$3:$AQ$1079,AF$2)*$AD1421+VLOOKUP($AC1421,LS_Coint_BD!$B$3:$AQ$1079,AF$2+1)</f>
        <v>0</v>
      </c>
      <c r="AG1421" s="89">
        <f>VLOOKUP($AC1421,LS_Coint_BD!$B$3:$AQ$1079,AG$2)*$AD1421+VLOOKUP($AC1421,LS_Coint_BD!$B$3:$AQ$1079,AG$2+1)</f>
        <v>0</v>
      </c>
      <c r="AH1421" s="89">
        <f>VLOOKUP($AC1421,LS_Coint_BD!$B$3:$AQ$1079,AH$2)*$AD1421+VLOOKUP($AC1421,LS_Coint_BD!$B$3:$AQ$1079,AH$2+1)</f>
        <v>0</v>
      </c>
      <c r="AI1421" s="89">
        <f>VLOOKUP($AC1421,LS_Coint_BD!$B$3:$AQ$1079,AI$2)*$AD1421+VLOOKUP($AC1421,LS_Coint_BD!$B$3:$AQ$1079,AI$2+1)</f>
        <v>0</v>
      </c>
      <c r="AJ1421" s="89">
        <f>VLOOKUP($AC1421,LS_Coint_BD!$B$3:$AQ$1079,AJ$2)*$AD1421+VLOOKUP($AC1421,LS_Coint_BD!$B$3:$AQ$1079,AJ$2+1)</f>
        <v>0</v>
      </c>
      <c r="AK1421" s="89">
        <f>VLOOKUP($AC1421,LS_Coint_BD!$B$3:$AQ$1079,AK$2)*$AD1421+VLOOKUP($AC1421,LS_Coint_BD!$B$3:$AQ$1079,AK$2+1)</f>
        <v>0</v>
      </c>
      <c r="AL1421" s="89">
        <f>VLOOKUP($AC1421,LS_Coint_BD!$B$3:$AQ$1079,AL$2)*$AD1421+VLOOKUP($AC1421,LS_Coint_BD!$B$3:$AQ$1079,AL$2+1)</f>
        <v>0</v>
      </c>
      <c r="AM1421" s="89">
        <f>VLOOKUP($AC1421,LS_Coint_BD!$B$3:$AQ$1079,AM$2)*$AD1421+VLOOKUP($AC1421,LS_Coint_BD!$B$3:$AQ$1079,AM$2+1)</f>
        <v>0</v>
      </c>
      <c r="AN1421" s="89">
        <f>VLOOKUP($AC1421,LS_Coint_BD!$B$3:$AQ$1079,AN$2)</f>
        <v>0</v>
      </c>
      <c r="AO1421" s="89">
        <f>VLOOKUP($AC1421,LS_Coint_BD!$B$3:$AQ$1079,AO$2)</f>
        <v>0</v>
      </c>
      <c r="AP1421" s="89">
        <f>VLOOKUP($AC1421,LS_Coint_BD!$B$3:$AQ$1079,AP$2)</f>
        <v>0</v>
      </c>
      <c r="AQ1421" s="89">
        <f>VLOOKUP($AC1421,LS_Coint_BD!$B$3:$AQ$1079,AQ$2)</f>
        <v>0</v>
      </c>
      <c r="AR1421" s="89">
        <f>VLOOKUP($AC1421,LS_Coint_BD!$B$3:$AQ$1079,AR$2)</f>
        <v>0</v>
      </c>
      <c r="AS1421" s="89">
        <f>VLOOKUP($AC1421,LS_Coint_BD!$B$3:$AQ$1079,AS$2)</f>
        <v>0</v>
      </c>
      <c r="AT1421" s="89">
        <f>VLOOKUP($AC1421,LS_Coint_BD!$B$3:$AQ$1079,AT$2)</f>
        <v>0</v>
      </c>
      <c r="AU1421" s="89">
        <f>VLOOKUP($AC1421,LS_Coint_BD!$B$3:$AQ$1079,AU$2)</f>
        <v>0</v>
      </c>
      <c r="AV1421" s="89">
        <f>VLOOKUP($AC1421,LS_Coint_BD!$B$3:$AQ$1079,AV$2)</f>
        <v>0</v>
      </c>
      <c r="AW1421" s="89">
        <f>VLOOKUP($AC1421,LS_Coint_BD!$B$3:$AQ$1079,AW$2)</f>
        <v>0</v>
      </c>
      <c r="AX1421" s="89">
        <f>VLOOKUP($AC1421,LS_Coint_BD!$B$3:$AQ$1079,AX$2)</f>
        <v>0</v>
      </c>
      <c r="AY1421" s="89">
        <f>VLOOKUP($AC1421,LS_Coint_BD!$B$3:$AQ$1079,AY$2)</f>
        <v>0</v>
      </c>
      <c r="AZ1421" s="89">
        <f>VLOOKUP($AC1421,LS_Coint_BD!$B$3:$AQ$1079,AZ$2)</f>
        <v>0</v>
      </c>
      <c r="BA1421" s="89">
        <f>VLOOKUP($AC1421,LS_Coint_BD!$B$3:$AQ$1079,BA$2)</f>
        <v>0</v>
      </c>
      <c r="BB1421" s="89">
        <f>VLOOKUP($AC1421,LS_Coint_BD!$B$3:$AQ$1079,BB$2)</f>
        <v>0</v>
      </c>
      <c r="BC1421" s="89">
        <f>VLOOKUP($AC1421,LS_Coint_BD!$B$3:$AQ$1079,BC$2)</f>
        <v>0</v>
      </c>
      <c r="BD1421" s="89">
        <f t="shared" si="1005"/>
        <v>0</v>
      </c>
      <c r="BE1421" s="89">
        <f t="shared" si="1006"/>
        <v>0</v>
      </c>
      <c r="BF1421" s="89">
        <f t="shared" si="1007"/>
        <v>0</v>
      </c>
      <c r="BG1421" s="89">
        <f t="shared" si="1008"/>
        <v>0</v>
      </c>
      <c r="BH1421" s="89">
        <f t="shared" si="1009"/>
        <v>0</v>
      </c>
      <c r="BI1421" s="89">
        <f t="shared" si="1010"/>
        <v>0</v>
      </c>
      <c r="BJ1421" s="89">
        <f t="shared" si="1011"/>
        <v>0</v>
      </c>
      <c r="BK1421" s="89">
        <f t="shared" si="1012"/>
        <v>0</v>
      </c>
      <c r="BL1421" s="89">
        <f t="shared" si="1013"/>
        <v>0</v>
      </c>
      <c r="BM1421" s="89"/>
      <c r="BN1421" s="26" t="b">
        <f t="shared" si="1014"/>
        <v>0</v>
      </c>
      <c r="BO1421" s="26" t="b">
        <f t="shared" si="1015"/>
        <v>0</v>
      </c>
      <c r="BP1421" s="26" t="b">
        <f t="shared" si="1016"/>
        <v>0</v>
      </c>
      <c r="BQ1421" s="26" t="b">
        <f t="shared" si="1017"/>
        <v>0</v>
      </c>
      <c r="BR1421" s="26" t="b">
        <f t="shared" si="1018"/>
        <v>0</v>
      </c>
      <c r="BS1421" s="26" t="b">
        <f t="shared" si="1019"/>
        <v>0</v>
      </c>
      <c r="BT1421" s="26" t="b">
        <f t="shared" si="1020"/>
        <v>0</v>
      </c>
      <c r="BU1421" s="26" t="b">
        <f t="shared" si="1021"/>
        <v>0</v>
      </c>
    </row>
    <row r="1422" spans="2:73" ht="15" thickBot="1" x14ac:dyDescent="0.35">
      <c r="B1422" s="17">
        <f>VLOOKUP($AC1422,LS_Coint_BD!$B$3:$D$1079,2)</f>
        <v>0</v>
      </c>
      <c r="C1422" s="87">
        <f>VLOOKUP($AC1422,LS_Coint_BD!$B$3:$D$1079,3)</f>
        <v>0</v>
      </c>
      <c r="D1422" s="68">
        <f t="shared" si="981"/>
        <v>0</v>
      </c>
      <c r="E1422" s="65">
        <f t="shared" si="982"/>
        <v>0</v>
      </c>
      <c r="F1422" s="69">
        <f t="shared" si="983"/>
        <v>0</v>
      </c>
      <c r="G1422" s="68">
        <f t="shared" si="984"/>
        <v>0</v>
      </c>
      <c r="H1422" s="65">
        <f t="shared" si="985"/>
        <v>0</v>
      </c>
      <c r="I1422" s="69">
        <f t="shared" si="986"/>
        <v>0</v>
      </c>
      <c r="J1422" s="68">
        <f t="shared" si="987"/>
        <v>0</v>
      </c>
      <c r="K1422" s="65">
        <f t="shared" si="988"/>
        <v>0</v>
      </c>
      <c r="L1422" s="69">
        <f t="shared" si="989"/>
        <v>0</v>
      </c>
      <c r="M1422" s="68">
        <f t="shared" si="990"/>
        <v>0</v>
      </c>
      <c r="N1422" s="65">
        <f t="shared" si="991"/>
        <v>0</v>
      </c>
      <c r="O1422" s="69">
        <f t="shared" si="992"/>
        <v>0</v>
      </c>
      <c r="P1422" s="68">
        <f t="shared" si="993"/>
        <v>0</v>
      </c>
      <c r="Q1422" s="65">
        <f t="shared" si="994"/>
        <v>0</v>
      </c>
      <c r="R1422" s="69">
        <f t="shared" si="995"/>
        <v>0</v>
      </c>
      <c r="S1422" s="68">
        <f t="shared" si="996"/>
        <v>0</v>
      </c>
      <c r="T1422" s="65">
        <f t="shared" si="997"/>
        <v>0</v>
      </c>
      <c r="U1422" s="69">
        <f t="shared" si="998"/>
        <v>0</v>
      </c>
      <c r="V1422" s="68">
        <f t="shared" si="999"/>
        <v>0</v>
      </c>
      <c r="W1422" s="65">
        <f t="shared" si="1000"/>
        <v>0</v>
      </c>
      <c r="X1422" s="69">
        <f t="shared" si="1001"/>
        <v>0</v>
      </c>
      <c r="Y1422" s="68">
        <f t="shared" si="1002"/>
        <v>0</v>
      </c>
      <c r="Z1422" s="65">
        <f t="shared" si="1003"/>
        <v>0</v>
      </c>
      <c r="AA1422" s="69">
        <f t="shared" si="1004"/>
        <v>0</v>
      </c>
      <c r="AB1422" s="98">
        <f>SUMIF(BN1422:BU1422,"VERDADEIRO",BN$3:$BU1421)</f>
        <v>0</v>
      </c>
      <c r="AC1422" s="97">
        <f t="shared" si="1022"/>
        <v>1419</v>
      </c>
      <c r="AD1422" s="89">
        <f>RTD("tryd.rtdserver",,"COT",B1422,"ULT")</f>
        <v>0</v>
      </c>
      <c r="AE1422" s="89">
        <f>RTD("tryd.rtdserver",,"COT",C1422,"ULT")</f>
        <v>0</v>
      </c>
      <c r="AF1422" s="89">
        <f>VLOOKUP($AC1422,LS_Coint_BD!$B$3:$AQ$1079,AF$2)*$AD1422+VLOOKUP($AC1422,LS_Coint_BD!$B$3:$AQ$1079,AF$2+1)</f>
        <v>0</v>
      </c>
      <c r="AG1422" s="89">
        <f>VLOOKUP($AC1422,LS_Coint_BD!$B$3:$AQ$1079,AG$2)*$AD1422+VLOOKUP($AC1422,LS_Coint_BD!$B$3:$AQ$1079,AG$2+1)</f>
        <v>0</v>
      </c>
      <c r="AH1422" s="89">
        <f>VLOOKUP($AC1422,LS_Coint_BD!$B$3:$AQ$1079,AH$2)*$AD1422+VLOOKUP($AC1422,LS_Coint_BD!$B$3:$AQ$1079,AH$2+1)</f>
        <v>0</v>
      </c>
      <c r="AI1422" s="89">
        <f>VLOOKUP($AC1422,LS_Coint_BD!$B$3:$AQ$1079,AI$2)*$AD1422+VLOOKUP($AC1422,LS_Coint_BD!$B$3:$AQ$1079,AI$2+1)</f>
        <v>0</v>
      </c>
      <c r="AJ1422" s="89">
        <f>VLOOKUP($AC1422,LS_Coint_BD!$B$3:$AQ$1079,AJ$2)*$AD1422+VLOOKUP($AC1422,LS_Coint_BD!$B$3:$AQ$1079,AJ$2+1)</f>
        <v>0</v>
      </c>
      <c r="AK1422" s="89">
        <f>VLOOKUP($AC1422,LS_Coint_BD!$B$3:$AQ$1079,AK$2)*$AD1422+VLOOKUP($AC1422,LS_Coint_BD!$B$3:$AQ$1079,AK$2+1)</f>
        <v>0</v>
      </c>
      <c r="AL1422" s="89">
        <f>VLOOKUP($AC1422,LS_Coint_BD!$B$3:$AQ$1079,AL$2)*$AD1422+VLOOKUP($AC1422,LS_Coint_BD!$B$3:$AQ$1079,AL$2+1)</f>
        <v>0</v>
      </c>
      <c r="AM1422" s="89">
        <f>VLOOKUP($AC1422,LS_Coint_BD!$B$3:$AQ$1079,AM$2)*$AD1422+VLOOKUP($AC1422,LS_Coint_BD!$B$3:$AQ$1079,AM$2+1)</f>
        <v>0</v>
      </c>
      <c r="AN1422" s="89">
        <f>VLOOKUP($AC1422,LS_Coint_BD!$B$3:$AQ$1079,AN$2)</f>
        <v>0</v>
      </c>
      <c r="AO1422" s="89">
        <f>VLOOKUP($AC1422,LS_Coint_BD!$B$3:$AQ$1079,AO$2)</f>
        <v>0</v>
      </c>
      <c r="AP1422" s="89">
        <f>VLOOKUP($AC1422,LS_Coint_BD!$B$3:$AQ$1079,AP$2)</f>
        <v>0</v>
      </c>
      <c r="AQ1422" s="89">
        <f>VLOOKUP($AC1422,LS_Coint_BD!$B$3:$AQ$1079,AQ$2)</f>
        <v>0</v>
      </c>
      <c r="AR1422" s="89">
        <f>VLOOKUP($AC1422,LS_Coint_BD!$B$3:$AQ$1079,AR$2)</f>
        <v>0</v>
      </c>
      <c r="AS1422" s="89">
        <f>VLOOKUP($AC1422,LS_Coint_BD!$B$3:$AQ$1079,AS$2)</f>
        <v>0</v>
      </c>
      <c r="AT1422" s="89">
        <f>VLOOKUP($AC1422,LS_Coint_BD!$B$3:$AQ$1079,AT$2)</f>
        <v>0</v>
      </c>
      <c r="AU1422" s="89">
        <f>VLOOKUP($AC1422,LS_Coint_BD!$B$3:$AQ$1079,AU$2)</f>
        <v>0</v>
      </c>
      <c r="AV1422" s="89">
        <f>VLOOKUP($AC1422,LS_Coint_BD!$B$3:$AQ$1079,AV$2)</f>
        <v>0</v>
      </c>
      <c r="AW1422" s="89">
        <f>VLOOKUP($AC1422,LS_Coint_BD!$B$3:$AQ$1079,AW$2)</f>
        <v>0</v>
      </c>
      <c r="AX1422" s="89">
        <f>VLOOKUP($AC1422,LS_Coint_BD!$B$3:$AQ$1079,AX$2)</f>
        <v>0</v>
      </c>
      <c r="AY1422" s="89">
        <f>VLOOKUP($AC1422,LS_Coint_BD!$B$3:$AQ$1079,AY$2)</f>
        <v>0</v>
      </c>
      <c r="AZ1422" s="89">
        <f>VLOOKUP($AC1422,LS_Coint_BD!$B$3:$AQ$1079,AZ$2)</f>
        <v>0</v>
      </c>
      <c r="BA1422" s="89">
        <f>VLOOKUP($AC1422,LS_Coint_BD!$B$3:$AQ$1079,BA$2)</f>
        <v>0</v>
      </c>
      <c r="BB1422" s="89">
        <f>VLOOKUP($AC1422,LS_Coint_BD!$B$3:$AQ$1079,BB$2)</f>
        <v>0</v>
      </c>
      <c r="BC1422" s="89">
        <f>VLOOKUP($AC1422,LS_Coint_BD!$B$3:$AQ$1079,BC$2)</f>
        <v>0</v>
      </c>
      <c r="BD1422" s="89">
        <f t="shared" si="1005"/>
        <v>0</v>
      </c>
      <c r="BE1422" s="89">
        <f t="shared" si="1006"/>
        <v>0</v>
      </c>
      <c r="BF1422" s="89">
        <f t="shared" si="1007"/>
        <v>0</v>
      </c>
      <c r="BG1422" s="89">
        <f t="shared" si="1008"/>
        <v>0</v>
      </c>
      <c r="BH1422" s="89">
        <f t="shared" si="1009"/>
        <v>0</v>
      </c>
      <c r="BI1422" s="89">
        <f t="shared" si="1010"/>
        <v>0</v>
      </c>
      <c r="BJ1422" s="89">
        <f t="shared" si="1011"/>
        <v>0</v>
      </c>
      <c r="BK1422" s="89">
        <f t="shared" si="1012"/>
        <v>0</v>
      </c>
      <c r="BL1422" s="89">
        <f t="shared" si="1013"/>
        <v>0</v>
      </c>
      <c r="BM1422" s="89"/>
      <c r="BN1422" s="26" t="b">
        <f t="shared" si="1014"/>
        <v>0</v>
      </c>
      <c r="BO1422" s="26" t="b">
        <f t="shared" si="1015"/>
        <v>0</v>
      </c>
      <c r="BP1422" s="26" t="b">
        <f t="shared" si="1016"/>
        <v>0</v>
      </c>
      <c r="BQ1422" s="26" t="b">
        <f t="shared" si="1017"/>
        <v>0</v>
      </c>
      <c r="BR1422" s="26" t="b">
        <f t="shared" si="1018"/>
        <v>0</v>
      </c>
      <c r="BS1422" s="26" t="b">
        <f t="shared" si="1019"/>
        <v>0</v>
      </c>
      <c r="BT1422" s="26" t="b">
        <f t="shared" si="1020"/>
        <v>0</v>
      </c>
      <c r="BU1422" s="26" t="b">
        <f t="shared" si="1021"/>
        <v>0</v>
      </c>
    </row>
    <row r="1423" spans="2:73" ht="15" thickBot="1" x14ac:dyDescent="0.35">
      <c r="B1423" s="17">
        <f>VLOOKUP($AC1423,LS_Coint_BD!$B$3:$D$1079,2)</f>
        <v>0</v>
      </c>
      <c r="C1423" s="87">
        <f>VLOOKUP($AC1423,LS_Coint_BD!$B$3:$D$1079,3)</f>
        <v>0</v>
      </c>
      <c r="D1423" s="68">
        <f t="shared" si="981"/>
        <v>0</v>
      </c>
      <c r="E1423" s="65">
        <f t="shared" si="982"/>
        <v>0</v>
      </c>
      <c r="F1423" s="69">
        <f t="shared" si="983"/>
        <v>0</v>
      </c>
      <c r="G1423" s="68">
        <f t="shared" si="984"/>
        <v>0</v>
      </c>
      <c r="H1423" s="65">
        <f t="shared" si="985"/>
        <v>0</v>
      </c>
      <c r="I1423" s="69">
        <f t="shared" si="986"/>
        <v>0</v>
      </c>
      <c r="J1423" s="68">
        <f t="shared" si="987"/>
        <v>0</v>
      </c>
      <c r="K1423" s="65">
        <f t="shared" si="988"/>
        <v>0</v>
      </c>
      <c r="L1423" s="69">
        <f t="shared" si="989"/>
        <v>0</v>
      </c>
      <c r="M1423" s="68">
        <f t="shared" si="990"/>
        <v>0</v>
      </c>
      <c r="N1423" s="65">
        <f t="shared" si="991"/>
        <v>0</v>
      </c>
      <c r="O1423" s="69">
        <f t="shared" si="992"/>
        <v>0</v>
      </c>
      <c r="P1423" s="68">
        <f t="shared" si="993"/>
        <v>0</v>
      </c>
      <c r="Q1423" s="65">
        <f t="shared" si="994"/>
        <v>0</v>
      </c>
      <c r="R1423" s="69">
        <f t="shared" si="995"/>
        <v>0</v>
      </c>
      <c r="S1423" s="68">
        <f t="shared" si="996"/>
        <v>0</v>
      </c>
      <c r="T1423" s="65">
        <f t="shared" si="997"/>
        <v>0</v>
      </c>
      <c r="U1423" s="69">
        <f t="shared" si="998"/>
        <v>0</v>
      </c>
      <c r="V1423" s="68">
        <f t="shared" si="999"/>
        <v>0</v>
      </c>
      <c r="W1423" s="65">
        <f t="shared" si="1000"/>
        <v>0</v>
      </c>
      <c r="X1423" s="69">
        <f t="shared" si="1001"/>
        <v>0</v>
      </c>
      <c r="Y1423" s="68">
        <f t="shared" si="1002"/>
        <v>0</v>
      </c>
      <c r="Z1423" s="65">
        <f t="shared" si="1003"/>
        <v>0</v>
      </c>
      <c r="AA1423" s="69">
        <f t="shared" si="1004"/>
        <v>0</v>
      </c>
      <c r="AB1423" s="98">
        <f>SUMIF(BN1423:BU1423,"VERDADEIRO",BN$3:$BU1422)</f>
        <v>0</v>
      </c>
      <c r="AC1423" s="97">
        <f t="shared" si="1022"/>
        <v>1420</v>
      </c>
      <c r="AD1423" s="89">
        <f>RTD("tryd.rtdserver",,"COT",B1423,"ULT")</f>
        <v>0</v>
      </c>
      <c r="AE1423" s="89">
        <f>RTD("tryd.rtdserver",,"COT",C1423,"ULT")</f>
        <v>0</v>
      </c>
      <c r="AF1423" s="89">
        <f>VLOOKUP($AC1423,LS_Coint_BD!$B$3:$AQ$1079,AF$2)*$AD1423+VLOOKUP($AC1423,LS_Coint_BD!$B$3:$AQ$1079,AF$2+1)</f>
        <v>0</v>
      </c>
      <c r="AG1423" s="89">
        <f>VLOOKUP($AC1423,LS_Coint_BD!$B$3:$AQ$1079,AG$2)*$AD1423+VLOOKUP($AC1423,LS_Coint_BD!$B$3:$AQ$1079,AG$2+1)</f>
        <v>0</v>
      </c>
      <c r="AH1423" s="89">
        <f>VLOOKUP($AC1423,LS_Coint_BD!$B$3:$AQ$1079,AH$2)*$AD1423+VLOOKUP($AC1423,LS_Coint_BD!$B$3:$AQ$1079,AH$2+1)</f>
        <v>0</v>
      </c>
      <c r="AI1423" s="89">
        <f>VLOOKUP($AC1423,LS_Coint_BD!$B$3:$AQ$1079,AI$2)*$AD1423+VLOOKUP($AC1423,LS_Coint_BD!$B$3:$AQ$1079,AI$2+1)</f>
        <v>0</v>
      </c>
      <c r="AJ1423" s="89">
        <f>VLOOKUP($AC1423,LS_Coint_BD!$B$3:$AQ$1079,AJ$2)*$AD1423+VLOOKUP($AC1423,LS_Coint_BD!$B$3:$AQ$1079,AJ$2+1)</f>
        <v>0</v>
      </c>
      <c r="AK1423" s="89">
        <f>VLOOKUP($AC1423,LS_Coint_BD!$B$3:$AQ$1079,AK$2)*$AD1423+VLOOKUP($AC1423,LS_Coint_BD!$B$3:$AQ$1079,AK$2+1)</f>
        <v>0</v>
      </c>
      <c r="AL1423" s="89">
        <f>VLOOKUP($AC1423,LS_Coint_BD!$B$3:$AQ$1079,AL$2)*$AD1423+VLOOKUP($AC1423,LS_Coint_BD!$B$3:$AQ$1079,AL$2+1)</f>
        <v>0</v>
      </c>
      <c r="AM1423" s="89">
        <f>VLOOKUP($AC1423,LS_Coint_BD!$B$3:$AQ$1079,AM$2)*$AD1423+VLOOKUP($AC1423,LS_Coint_BD!$B$3:$AQ$1079,AM$2+1)</f>
        <v>0</v>
      </c>
      <c r="AN1423" s="89">
        <f>VLOOKUP($AC1423,LS_Coint_BD!$B$3:$AQ$1079,AN$2)</f>
        <v>0</v>
      </c>
      <c r="AO1423" s="89">
        <f>VLOOKUP($AC1423,LS_Coint_BD!$B$3:$AQ$1079,AO$2)</f>
        <v>0</v>
      </c>
      <c r="AP1423" s="89">
        <f>VLOOKUP($AC1423,LS_Coint_BD!$B$3:$AQ$1079,AP$2)</f>
        <v>0</v>
      </c>
      <c r="AQ1423" s="89">
        <f>VLOOKUP($AC1423,LS_Coint_BD!$B$3:$AQ$1079,AQ$2)</f>
        <v>0</v>
      </c>
      <c r="AR1423" s="89">
        <f>VLOOKUP($AC1423,LS_Coint_BD!$B$3:$AQ$1079,AR$2)</f>
        <v>0</v>
      </c>
      <c r="AS1423" s="89">
        <f>VLOOKUP($AC1423,LS_Coint_BD!$B$3:$AQ$1079,AS$2)</f>
        <v>0</v>
      </c>
      <c r="AT1423" s="89">
        <f>VLOOKUP($AC1423,LS_Coint_BD!$B$3:$AQ$1079,AT$2)</f>
        <v>0</v>
      </c>
      <c r="AU1423" s="89">
        <f>VLOOKUP($AC1423,LS_Coint_BD!$B$3:$AQ$1079,AU$2)</f>
        <v>0</v>
      </c>
      <c r="AV1423" s="89">
        <f>VLOOKUP($AC1423,LS_Coint_BD!$B$3:$AQ$1079,AV$2)</f>
        <v>0</v>
      </c>
      <c r="AW1423" s="89">
        <f>VLOOKUP($AC1423,LS_Coint_BD!$B$3:$AQ$1079,AW$2)</f>
        <v>0</v>
      </c>
      <c r="AX1423" s="89">
        <f>VLOOKUP($AC1423,LS_Coint_BD!$B$3:$AQ$1079,AX$2)</f>
        <v>0</v>
      </c>
      <c r="AY1423" s="89">
        <f>VLOOKUP($AC1423,LS_Coint_BD!$B$3:$AQ$1079,AY$2)</f>
        <v>0</v>
      </c>
      <c r="AZ1423" s="89">
        <f>VLOOKUP($AC1423,LS_Coint_BD!$B$3:$AQ$1079,AZ$2)</f>
        <v>0</v>
      </c>
      <c r="BA1423" s="89">
        <f>VLOOKUP($AC1423,LS_Coint_BD!$B$3:$AQ$1079,BA$2)</f>
        <v>0</v>
      </c>
      <c r="BB1423" s="89">
        <f>VLOOKUP($AC1423,LS_Coint_BD!$B$3:$AQ$1079,BB$2)</f>
        <v>0</v>
      </c>
      <c r="BC1423" s="89">
        <f>VLOOKUP($AC1423,LS_Coint_BD!$B$3:$AQ$1079,BC$2)</f>
        <v>0</v>
      </c>
      <c r="BD1423" s="89">
        <f t="shared" si="1005"/>
        <v>0</v>
      </c>
      <c r="BE1423" s="89">
        <f t="shared" si="1006"/>
        <v>0</v>
      </c>
      <c r="BF1423" s="89">
        <f t="shared" si="1007"/>
        <v>0</v>
      </c>
      <c r="BG1423" s="89">
        <f t="shared" si="1008"/>
        <v>0</v>
      </c>
      <c r="BH1423" s="89">
        <f t="shared" si="1009"/>
        <v>0</v>
      </c>
      <c r="BI1423" s="89">
        <f t="shared" si="1010"/>
        <v>0</v>
      </c>
      <c r="BJ1423" s="89">
        <f t="shared" si="1011"/>
        <v>0</v>
      </c>
      <c r="BK1423" s="89">
        <f t="shared" si="1012"/>
        <v>0</v>
      </c>
      <c r="BL1423" s="89">
        <f t="shared" si="1013"/>
        <v>0</v>
      </c>
      <c r="BM1423" s="89"/>
      <c r="BN1423" s="26" t="b">
        <f t="shared" si="1014"/>
        <v>0</v>
      </c>
      <c r="BO1423" s="26" t="b">
        <f t="shared" si="1015"/>
        <v>0</v>
      </c>
      <c r="BP1423" s="26" t="b">
        <f t="shared" si="1016"/>
        <v>0</v>
      </c>
      <c r="BQ1423" s="26" t="b">
        <f t="shared" si="1017"/>
        <v>0</v>
      </c>
      <c r="BR1423" s="26" t="b">
        <f t="shared" si="1018"/>
        <v>0</v>
      </c>
      <c r="BS1423" s="26" t="b">
        <f t="shared" si="1019"/>
        <v>0</v>
      </c>
      <c r="BT1423" s="26" t="b">
        <f t="shared" si="1020"/>
        <v>0</v>
      </c>
      <c r="BU1423" s="26" t="b">
        <f t="shared" si="1021"/>
        <v>0</v>
      </c>
    </row>
    <row r="1424" spans="2:73" ht="15" thickBot="1" x14ac:dyDescent="0.35">
      <c r="B1424" s="17">
        <f>VLOOKUP($AC1424,LS_Coint_BD!$B$3:$D$1079,2)</f>
        <v>0</v>
      </c>
      <c r="C1424" s="87">
        <f>VLOOKUP($AC1424,LS_Coint_BD!$B$3:$D$1079,3)</f>
        <v>0</v>
      </c>
      <c r="D1424" s="68">
        <f t="shared" si="981"/>
        <v>0</v>
      </c>
      <c r="E1424" s="65">
        <f t="shared" si="982"/>
        <v>0</v>
      </c>
      <c r="F1424" s="69">
        <f t="shared" si="983"/>
        <v>0</v>
      </c>
      <c r="G1424" s="68">
        <f t="shared" si="984"/>
        <v>0</v>
      </c>
      <c r="H1424" s="65">
        <f t="shared" si="985"/>
        <v>0</v>
      </c>
      <c r="I1424" s="69">
        <f t="shared" si="986"/>
        <v>0</v>
      </c>
      <c r="J1424" s="68">
        <f t="shared" si="987"/>
        <v>0</v>
      </c>
      <c r="K1424" s="65">
        <f t="shared" si="988"/>
        <v>0</v>
      </c>
      <c r="L1424" s="69">
        <f t="shared" si="989"/>
        <v>0</v>
      </c>
      <c r="M1424" s="68">
        <f t="shared" si="990"/>
        <v>0</v>
      </c>
      <c r="N1424" s="65">
        <f t="shared" si="991"/>
        <v>0</v>
      </c>
      <c r="O1424" s="69">
        <f t="shared" si="992"/>
        <v>0</v>
      </c>
      <c r="P1424" s="68">
        <f t="shared" si="993"/>
        <v>0</v>
      </c>
      <c r="Q1424" s="65">
        <f t="shared" si="994"/>
        <v>0</v>
      </c>
      <c r="R1424" s="69">
        <f t="shared" si="995"/>
        <v>0</v>
      </c>
      <c r="S1424" s="68">
        <f t="shared" si="996"/>
        <v>0</v>
      </c>
      <c r="T1424" s="65">
        <f t="shared" si="997"/>
        <v>0</v>
      </c>
      <c r="U1424" s="69">
        <f t="shared" si="998"/>
        <v>0</v>
      </c>
      <c r="V1424" s="68">
        <f t="shared" si="999"/>
        <v>0</v>
      </c>
      <c r="W1424" s="65">
        <f t="shared" si="1000"/>
        <v>0</v>
      </c>
      <c r="X1424" s="69">
        <f t="shared" si="1001"/>
        <v>0</v>
      </c>
      <c r="Y1424" s="68">
        <f t="shared" si="1002"/>
        <v>0</v>
      </c>
      <c r="Z1424" s="65">
        <f t="shared" si="1003"/>
        <v>0</v>
      </c>
      <c r="AA1424" s="69">
        <f t="shared" si="1004"/>
        <v>0</v>
      </c>
      <c r="AB1424" s="98">
        <f>SUMIF(BN1424:BU1424,"VERDADEIRO",BN$3:$BU1423)</f>
        <v>0</v>
      </c>
      <c r="AC1424" s="97">
        <f t="shared" si="1022"/>
        <v>1421</v>
      </c>
      <c r="AD1424" s="89">
        <f>RTD("tryd.rtdserver",,"COT",B1424,"ULT")</f>
        <v>0</v>
      </c>
      <c r="AE1424" s="89">
        <f>RTD("tryd.rtdserver",,"COT",C1424,"ULT")</f>
        <v>0</v>
      </c>
      <c r="AF1424" s="89">
        <f>VLOOKUP($AC1424,LS_Coint_BD!$B$3:$AQ$1079,AF$2)*$AD1424+VLOOKUP($AC1424,LS_Coint_BD!$B$3:$AQ$1079,AF$2+1)</f>
        <v>0</v>
      </c>
      <c r="AG1424" s="89">
        <f>VLOOKUP($AC1424,LS_Coint_BD!$B$3:$AQ$1079,AG$2)*$AD1424+VLOOKUP($AC1424,LS_Coint_BD!$B$3:$AQ$1079,AG$2+1)</f>
        <v>0</v>
      </c>
      <c r="AH1424" s="89">
        <f>VLOOKUP($AC1424,LS_Coint_BD!$B$3:$AQ$1079,AH$2)*$AD1424+VLOOKUP($AC1424,LS_Coint_BD!$B$3:$AQ$1079,AH$2+1)</f>
        <v>0</v>
      </c>
      <c r="AI1424" s="89">
        <f>VLOOKUP($AC1424,LS_Coint_BD!$B$3:$AQ$1079,AI$2)*$AD1424+VLOOKUP($AC1424,LS_Coint_BD!$B$3:$AQ$1079,AI$2+1)</f>
        <v>0</v>
      </c>
      <c r="AJ1424" s="89">
        <f>VLOOKUP($AC1424,LS_Coint_BD!$B$3:$AQ$1079,AJ$2)*$AD1424+VLOOKUP($AC1424,LS_Coint_BD!$B$3:$AQ$1079,AJ$2+1)</f>
        <v>0</v>
      </c>
      <c r="AK1424" s="89">
        <f>VLOOKUP($AC1424,LS_Coint_BD!$B$3:$AQ$1079,AK$2)*$AD1424+VLOOKUP($AC1424,LS_Coint_BD!$B$3:$AQ$1079,AK$2+1)</f>
        <v>0</v>
      </c>
      <c r="AL1424" s="89">
        <f>VLOOKUP($AC1424,LS_Coint_BD!$B$3:$AQ$1079,AL$2)*$AD1424+VLOOKUP($AC1424,LS_Coint_BD!$B$3:$AQ$1079,AL$2+1)</f>
        <v>0</v>
      </c>
      <c r="AM1424" s="89">
        <f>VLOOKUP($AC1424,LS_Coint_BD!$B$3:$AQ$1079,AM$2)*$AD1424+VLOOKUP($AC1424,LS_Coint_BD!$B$3:$AQ$1079,AM$2+1)</f>
        <v>0</v>
      </c>
      <c r="AN1424" s="89">
        <f>VLOOKUP($AC1424,LS_Coint_BD!$B$3:$AQ$1079,AN$2)</f>
        <v>0</v>
      </c>
      <c r="AO1424" s="89">
        <f>VLOOKUP($AC1424,LS_Coint_BD!$B$3:$AQ$1079,AO$2)</f>
        <v>0</v>
      </c>
      <c r="AP1424" s="89">
        <f>VLOOKUP($AC1424,LS_Coint_BD!$B$3:$AQ$1079,AP$2)</f>
        <v>0</v>
      </c>
      <c r="AQ1424" s="89">
        <f>VLOOKUP($AC1424,LS_Coint_BD!$B$3:$AQ$1079,AQ$2)</f>
        <v>0</v>
      </c>
      <c r="AR1424" s="89">
        <f>VLOOKUP($AC1424,LS_Coint_BD!$B$3:$AQ$1079,AR$2)</f>
        <v>0</v>
      </c>
      <c r="AS1424" s="89">
        <f>VLOOKUP($AC1424,LS_Coint_BD!$B$3:$AQ$1079,AS$2)</f>
        <v>0</v>
      </c>
      <c r="AT1424" s="89">
        <f>VLOOKUP($AC1424,LS_Coint_BD!$B$3:$AQ$1079,AT$2)</f>
        <v>0</v>
      </c>
      <c r="AU1424" s="89">
        <f>VLOOKUP($AC1424,LS_Coint_BD!$B$3:$AQ$1079,AU$2)</f>
        <v>0</v>
      </c>
      <c r="AV1424" s="89">
        <f>VLOOKUP($AC1424,LS_Coint_BD!$B$3:$AQ$1079,AV$2)</f>
        <v>0</v>
      </c>
      <c r="AW1424" s="89">
        <f>VLOOKUP($AC1424,LS_Coint_BD!$B$3:$AQ$1079,AW$2)</f>
        <v>0</v>
      </c>
      <c r="AX1424" s="89">
        <f>VLOOKUP($AC1424,LS_Coint_BD!$B$3:$AQ$1079,AX$2)</f>
        <v>0</v>
      </c>
      <c r="AY1424" s="89">
        <f>VLOOKUP($AC1424,LS_Coint_BD!$B$3:$AQ$1079,AY$2)</f>
        <v>0</v>
      </c>
      <c r="AZ1424" s="89">
        <f>VLOOKUP($AC1424,LS_Coint_BD!$B$3:$AQ$1079,AZ$2)</f>
        <v>0</v>
      </c>
      <c r="BA1424" s="89">
        <f>VLOOKUP($AC1424,LS_Coint_BD!$B$3:$AQ$1079,BA$2)</f>
        <v>0</v>
      </c>
      <c r="BB1424" s="89">
        <f>VLOOKUP($AC1424,LS_Coint_BD!$B$3:$AQ$1079,BB$2)</f>
        <v>0</v>
      </c>
      <c r="BC1424" s="89">
        <f>VLOOKUP($AC1424,LS_Coint_BD!$B$3:$AQ$1079,BC$2)</f>
        <v>0</v>
      </c>
      <c r="BD1424" s="89">
        <f t="shared" si="1005"/>
        <v>0</v>
      </c>
      <c r="BE1424" s="89">
        <f t="shared" si="1006"/>
        <v>0</v>
      </c>
      <c r="BF1424" s="89">
        <f t="shared" si="1007"/>
        <v>0</v>
      </c>
      <c r="BG1424" s="89">
        <f t="shared" si="1008"/>
        <v>0</v>
      </c>
      <c r="BH1424" s="89">
        <f t="shared" si="1009"/>
        <v>0</v>
      </c>
      <c r="BI1424" s="89">
        <f t="shared" si="1010"/>
        <v>0</v>
      </c>
      <c r="BJ1424" s="89">
        <f t="shared" si="1011"/>
        <v>0</v>
      </c>
      <c r="BK1424" s="89">
        <f t="shared" si="1012"/>
        <v>0</v>
      </c>
      <c r="BL1424" s="89">
        <f t="shared" si="1013"/>
        <v>0</v>
      </c>
      <c r="BM1424" s="89"/>
      <c r="BN1424" s="26" t="b">
        <f t="shared" si="1014"/>
        <v>0</v>
      </c>
      <c r="BO1424" s="26" t="b">
        <f t="shared" si="1015"/>
        <v>0</v>
      </c>
      <c r="BP1424" s="26" t="b">
        <f t="shared" si="1016"/>
        <v>0</v>
      </c>
      <c r="BQ1424" s="26" t="b">
        <f t="shared" si="1017"/>
        <v>0</v>
      </c>
      <c r="BR1424" s="26" t="b">
        <f t="shared" si="1018"/>
        <v>0</v>
      </c>
      <c r="BS1424" s="26" t="b">
        <f t="shared" si="1019"/>
        <v>0</v>
      </c>
      <c r="BT1424" s="26" t="b">
        <f t="shared" si="1020"/>
        <v>0</v>
      </c>
      <c r="BU1424" s="26" t="b">
        <f t="shared" si="1021"/>
        <v>0</v>
      </c>
    </row>
    <row r="1425" spans="2:73" ht="15" thickBot="1" x14ac:dyDescent="0.35">
      <c r="B1425" s="17">
        <f>VLOOKUP($AC1425,LS_Coint_BD!$B$3:$D$1079,2)</f>
        <v>0</v>
      </c>
      <c r="C1425" s="87">
        <f>VLOOKUP($AC1425,LS_Coint_BD!$B$3:$D$1079,3)</f>
        <v>0</v>
      </c>
      <c r="D1425" s="68">
        <f t="shared" si="981"/>
        <v>0</v>
      </c>
      <c r="E1425" s="65">
        <f t="shared" si="982"/>
        <v>0</v>
      </c>
      <c r="F1425" s="69">
        <f t="shared" si="983"/>
        <v>0</v>
      </c>
      <c r="G1425" s="68">
        <f t="shared" si="984"/>
        <v>0</v>
      </c>
      <c r="H1425" s="65">
        <f t="shared" si="985"/>
        <v>0</v>
      </c>
      <c r="I1425" s="69">
        <f t="shared" si="986"/>
        <v>0</v>
      </c>
      <c r="J1425" s="68">
        <f t="shared" si="987"/>
        <v>0</v>
      </c>
      <c r="K1425" s="65">
        <f t="shared" si="988"/>
        <v>0</v>
      </c>
      <c r="L1425" s="69">
        <f t="shared" si="989"/>
        <v>0</v>
      </c>
      <c r="M1425" s="68">
        <f t="shared" si="990"/>
        <v>0</v>
      </c>
      <c r="N1425" s="65">
        <f t="shared" si="991"/>
        <v>0</v>
      </c>
      <c r="O1425" s="69">
        <f t="shared" si="992"/>
        <v>0</v>
      </c>
      <c r="P1425" s="68">
        <f t="shared" si="993"/>
        <v>0</v>
      </c>
      <c r="Q1425" s="65">
        <f t="shared" si="994"/>
        <v>0</v>
      </c>
      <c r="R1425" s="69">
        <f t="shared" si="995"/>
        <v>0</v>
      </c>
      <c r="S1425" s="68">
        <f t="shared" si="996"/>
        <v>0</v>
      </c>
      <c r="T1425" s="65">
        <f t="shared" si="997"/>
        <v>0</v>
      </c>
      <c r="U1425" s="69">
        <f t="shared" si="998"/>
        <v>0</v>
      </c>
      <c r="V1425" s="68">
        <f t="shared" si="999"/>
        <v>0</v>
      </c>
      <c r="W1425" s="65">
        <f t="shared" si="1000"/>
        <v>0</v>
      </c>
      <c r="X1425" s="69">
        <f t="shared" si="1001"/>
        <v>0</v>
      </c>
      <c r="Y1425" s="68">
        <f t="shared" si="1002"/>
        <v>0</v>
      </c>
      <c r="Z1425" s="65">
        <f t="shared" si="1003"/>
        <v>0</v>
      </c>
      <c r="AA1425" s="69">
        <f t="shared" si="1004"/>
        <v>0</v>
      </c>
      <c r="AB1425" s="98">
        <f>SUMIF(BN1425:BU1425,"VERDADEIRO",BN$3:$BU1424)</f>
        <v>0</v>
      </c>
      <c r="AC1425" s="97">
        <f t="shared" si="1022"/>
        <v>1422</v>
      </c>
      <c r="AD1425" s="89">
        <f>RTD("tryd.rtdserver",,"COT",B1425,"ULT")</f>
        <v>0</v>
      </c>
      <c r="AE1425" s="89">
        <f>RTD("tryd.rtdserver",,"COT",C1425,"ULT")</f>
        <v>0</v>
      </c>
      <c r="AF1425" s="89">
        <f>VLOOKUP($AC1425,LS_Coint_BD!$B$3:$AQ$1079,AF$2)*$AD1425+VLOOKUP($AC1425,LS_Coint_BD!$B$3:$AQ$1079,AF$2+1)</f>
        <v>0</v>
      </c>
      <c r="AG1425" s="89">
        <f>VLOOKUP($AC1425,LS_Coint_BD!$B$3:$AQ$1079,AG$2)*$AD1425+VLOOKUP($AC1425,LS_Coint_BD!$B$3:$AQ$1079,AG$2+1)</f>
        <v>0</v>
      </c>
      <c r="AH1425" s="89">
        <f>VLOOKUP($AC1425,LS_Coint_BD!$B$3:$AQ$1079,AH$2)*$AD1425+VLOOKUP($AC1425,LS_Coint_BD!$B$3:$AQ$1079,AH$2+1)</f>
        <v>0</v>
      </c>
      <c r="AI1425" s="89">
        <f>VLOOKUP($AC1425,LS_Coint_BD!$B$3:$AQ$1079,AI$2)*$AD1425+VLOOKUP($AC1425,LS_Coint_BD!$B$3:$AQ$1079,AI$2+1)</f>
        <v>0</v>
      </c>
      <c r="AJ1425" s="89">
        <f>VLOOKUP($AC1425,LS_Coint_BD!$B$3:$AQ$1079,AJ$2)*$AD1425+VLOOKUP($AC1425,LS_Coint_BD!$B$3:$AQ$1079,AJ$2+1)</f>
        <v>0</v>
      </c>
      <c r="AK1425" s="89">
        <f>VLOOKUP($AC1425,LS_Coint_BD!$B$3:$AQ$1079,AK$2)*$AD1425+VLOOKUP($AC1425,LS_Coint_BD!$B$3:$AQ$1079,AK$2+1)</f>
        <v>0</v>
      </c>
      <c r="AL1425" s="89">
        <f>VLOOKUP($AC1425,LS_Coint_BD!$B$3:$AQ$1079,AL$2)*$AD1425+VLOOKUP($AC1425,LS_Coint_BD!$B$3:$AQ$1079,AL$2+1)</f>
        <v>0</v>
      </c>
      <c r="AM1425" s="89">
        <f>VLOOKUP($AC1425,LS_Coint_BD!$B$3:$AQ$1079,AM$2)*$AD1425+VLOOKUP($AC1425,LS_Coint_BD!$B$3:$AQ$1079,AM$2+1)</f>
        <v>0</v>
      </c>
      <c r="AN1425" s="89">
        <f>VLOOKUP($AC1425,LS_Coint_BD!$B$3:$AQ$1079,AN$2)</f>
        <v>0</v>
      </c>
      <c r="AO1425" s="89">
        <f>VLOOKUP($AC1425,LS_Coint_BD!$B$3:$AQ$1079,AO$2)</f>
        <v>0</v>
      </c>
      <c r="AP1425" s="89">
        <f>VLOOKUP($AC1425,LS_Coint_BD!$B$3:$AQ$1079,AP$2)</f>
        <v>0</v>
      </c>
      <c r="AQ1425" s="89">
        <f>VLOOKUP($AC1425,LS_Coint_BD!$B$3:$AQ$1079,AQ$2)</f>
        <v>0</v>
      </c>
      <c r="AR1425" s="89">
        <f>VLOOKUP($AC1425,LS_Coint_BD!$B$3:$AQ$1079,AR$2)</f>
        <v>0</v>
      </c>
      <c r="AS1425" s="89">
        <f>VLOOKUP($AC1425,LS_Coint_BD!$B$3:$AQ$1079,AS$2)</f>
        <v>0</v>
      </c>
      <c r="AT1425" s="89">
        <f>VLOOKUP($AC1425,LS_Coint_BD!$B$3:$AQ$1079,AT$2)</f>
        <v>0</v>
      </c>
      <c r="AU1425" s="89">
        <f>VLOOKUP($AC1425,LS_Coint_BD!$B$3:$AQ$1079,AU$2)</f>
        <v>0</v>
      </c>
      <c r="AV1425" s="89">
        <f>VLOOKUP($AC1425,LS_Coint_BD!$B$3:$AQ$1079,AV$2)</f>
        <v>0</v>
      </c>
      <c r="AW1425" s="89">
        <f>VLOOKUP($AC1425,LS_Coint_BD!$B$3:$AQ$1079,AW$2)</f>
        <v>0</v>
      </c>
      <c r="AX1425" s="89">
        <f>VLOOKUP($AC1425,LS_Coint_BD!$B$3:$AQ$1079,AX$2)</f>
        <v>0</v>
      </c>
      <c r="AY1425" s="89">
        <f>VLOOKUP($AC1425,LS_Coint_BD!$B$3:$AQ$1079,AY$2)</f>
        <v>0</v>
      </c>
      <c r="AZ1425" s="89">
        <f>VLOOKUP($AC1425,LS_Coint_BD!$B$3:$AQ$1079,AZ$2)</f>
        <v>0</v>
      </c>
      <c r="BA1425" s="89">
        <f>VLOOKUP($AC1425,LS_Coint_BD!$B$3:$AQ$1079,BA$2)</f>
        <v>0</v>
      </c>
      <c r="BB1425" s="89">
        <f>VLOOKUP($AC1425,LS_Coint_BD!$B$3:$AQ$1079,BB$2)</f>
        <v>0</v>
      </c>
      <c r="BC1425" s="89">
        <f>VLOOKUP($AC1425,LS_Coint_BD!$B$3:$AQ$1079,BC$2)</f>
        <v>0</v>
      </c>
      <c r="BD1425" s="89">
        <f t="shared" si="1005"/>
        <v>0</v>
      </c>
      <c r="BE1425" s="89">
        <f t="shared" si="1006"/>
        <v>0</v>
      </c>
      <c r="BF1425" s="89">
        <f t="shared" si="1007"/>
        <v>0</v>
      </c>
      <c r="BG1425" s="89">
        <f t="shared" si="1008"/>
        <v>0</v>
      </c>
      <c r="BH1425" s="89">
        <f t="shared" si="1009"/>
        <v>0</v>
      </c>
      <c r="BI1425" s="89">
        <f t="shared" si="1010"/>
        <v>0</v>
      </c>
      <c r="BJ1425" s="89">
        <f t="shared" si="1011"/>
        <v>0</v>
      </c>
      <c r="BK1425" s="89">
        <f t="shared" si="1012"/>
        <v>0</v>
      </c>
      <c r="BL1425" s="89">
        <f t="shared" si="1013"/>
        <v>0</v>
      </c>
      <c r="BM1425" s="89"/>
      <c r="BN1425" s="26" t="b">
        <f t="shared" si="1014"/>
        <v>0</v>
      </c>
      <c r="BO1425" s="26" t="b">
        <f t="shared" si="1015"/>
        <v>0</v>
      </c>
      <c r="BP1425" s="26" t="b">
        <f t="shared" si="1016"/>
        <v>0</v>
      </c>
      <c r="BQ1425" s="26" t="b">
        <f t="shared" si="1017"/>
        <v>0</v>
      </c>
      <c r="BR1425" s="26" t="b">
        <f t="shared" si="1018"/>
        <v>0</v>
      </c>
      <c r="BS1425" s="26" t="b">
        <f t="shared" si="1019"/>
        <v>0</v>
      </c>
      <c r="BT1425" s="26" t="b">
        <f t="shared" si="1020"/>
        <v>0</v>
      </c>
      <c r="BU1425" s="26" t="b">
        <f t="shared" si="1021"/>
        <v>0</v>
      </c>
    </row>
    <row r="1426" spans="2:73" ht="15" thickBot="1" x14ac:dyDescent="0.35">
      <c r="B1426" s="17">
        <f>VLOOKUP($AC1426,LS_Coint_BD!$B$3:$D$1079,2)</f>
        <v>0</v>
      </c>
      <c r="C1426" s="87">
        <f>VLOOKUP($AC1426,LS_Coint_BD!$B$3:$D$1079,3)</f>
        <v>0</v>
      </c>
      <c r="D1426" s="68">
        <f t="shared" si="981"/>
        <v>0</v>
      </c>
      <c r="E1426" s="65">
        <f t="shared" si="982"/>
        <v>0</v>
      </c>
      <c r="F1426" s="69">
        <f t="shared" si="983"/>
        <v>0</v>
      </c>
      <c r="G1426" s="68">
        <f t="shared" si="984"/>
        <v>0</v>
      </c>
      <c r="H1426" s="65">
        <f t="shared" si="985"/>
        <v>0</v>
      </c>
      <c r="I1426" s="69">
        <f t="shared" si="986"/>
        <v>0</v>
      </c>
      <c r="J1426" s="68">
        <f t="shared" si="987"/>
        <v>0</v>
      </c>
      <c r="K1426" s="65">
        <f t="shared" si="988"/>
        <v>0</v>
      </c>
      <c r="L1426" s="69">
        <f t="shared" si="989"/>
        <v>0</v>
      </c>
      <c r="M1426" s="68">
        <f t="shared" si="990"/>
        <v>0</v>
      </c>
      <c r="N1426" s="65">
        <f t="shared" si="991"/>
        <v>0</v>
      </c>
      <c r="O1426" s="69">
        <f t="shared" si="992"/>
        <v>0</v>
      </c>
      <c r="P1426" s="68">
        <f t="shared" si="993"/>
        <v>0</v>
      </c>
      <c r="Q1426" s="65">
        <f t="shared" si="994"/>
        <v>0</v>
      </c>
      <c r="R1426" s="69">
        <f t="shared" si="995"/>
        <v>0</v>
      </c>
      <c r="S1426" s="68">
        <f t="shared" si="996"/>
        <v>0</v>
      </c>
      <c r="T1426" s="65">
        <f t="shared" si="997"/>
        <v>0</v>
      </c>
      <c r="U1426" s="69">
        <f t="shared" si="998"/>
        <v>0</v>
      </c>
      <c r="V1426" s="68">
        <f t="shared" si="999"/>
        <v>0</v>
      </c>
      <c r="W1426" s="65">
        <f t="shared" si="1000"/>
        <v>0</v>
      </c>
      <c r="X1426" s="69">
        <f t="shared" si="1001"/>
        <v>0</v>
      </c>
      <c r="Y1426" s="68">
        <f t="shared" si="1002"/>
        <v>0</v>
      </c>
      <c r="Z1426" s="65">
        <f t="shared" si="1003"/>
        <v>0</v>
      </c>
      <c r="AA1426" s="69">
        <f t="shared" si="1004"/>
        <v>0</v>
      </c>
      <c r="AB1426" s="98">
        <f>SUMIF(BN1426:BU1426,"VERDADEIRO",BN$3:$BU1425)</f>
        <v>0</v>
      </c>
      <c r="AC1426" s="97">
        <f t="shared" si="1022"/>
        <v>1423</v>
      </c>
      <c r="AD1426" s="89">
        <f>RTD("tryd.rtdserver",,"COT",B1426,"ULT")</f>
        <v>0</v>
      </c>
      <c r="AE1426" s="89">
        <f>RTD("tryd.rtdserver",,"COT",C1426,"ULT")</f>
        <v>0</v>
      </c>
      <c r="AF1426" s="89">
        <f>VLOOKUP($AC1426,LS_Coint_BD!$B$3:$AQ$1079,AF$2)*$AD1426+VLOOKUP($AC1426,LS_Coint_BD!$B$3:$AQ$1079,AF$2+1)</f>
        <v>0</v>
      </c>
      <c r="AG1426" s="89">
        <f>VLOOKUP($AC1426,LS_Coint_BD!$B$3:$AQ$1079,AG$2)*$AD1426+VLOOKUP($AC1426,LS_Coint_BD!$B$3:$AQ$1079,AG$2+1)</f>
        <v>0</v>
      </c>
      <c r="AH1426" s="89">
        <f>VLOOKUP($AC1426,LS_Coint_BD!$B$3:$AQ$1079,AH$2)*$AD1426+VLOOKUP($AC1426,LS_Coint_BD!$B$3:$AQ$1079,AH$2+1)</f>
        <v>0</v>
      </c>
      <c r="AI1426" s="89">
        <f>VLOOKUP($AC1426,LS_Coint_BD!$B$3:$AQ$1079,AI$2)*$AD1426+VLOOKUP($AC1426,LS_Coint_BD!$B$3:$AQ$1079,AI$2+1)</f>
        <v>0</v>
      </c>
      <c r="AJ1426" s="89">
        <f>VLOOKUP($AC1426,LS_Coint_BD!$B$3:$AQ$1079,AJ$2)*$AD1426+VLOOKUP($AC1426,LS_Coint_BD!$B$3:$AQ$1079,AJ$2+1)</f>
        <v>0</v>
      </c>
      <c r="AK1426" s="89">
        <f>VLOOKUP($AC1426,LS_Coint_BD!$B$3:$AQ$1079,AK$2)*$AD1426+VLOOKUP($AC1426,LS_Coint_BD!$B$3:$AQ$1079,AK$2+1)</f>
        <v>0</v>
      </c>
      <c r="AL1426" s="89">
        <f>VLOOKUP($AC1426,LS_Coint_BD!$B$3:$AQ$1079,AL$2)*$AD1426+VLOOKUP($AC1426,LS_Coint_BD!$B$3:$AQ$1079,AL$2+1)</f>
        <v>0</v>
      </c>
      <c r="AM1426" s="89">
        <f>VLOOKUP($AC1426,LS_Coint_BD!$B$3:$AQ$1079,AM$2)*$AD1426+VLOOKUP($AC1426,LS_Coint_BD!$B$3:$AQ$1079,AM$2+1)</f>
        <v>0</v>
      </c>
      <c r="AN1426" s="89">
        <f>VLOOKUP($AC1426,LS_Coint_BD!$B$3:$AQ$1079,AN$2)</f>
        <v>0</v>
      </c>
      <c r="AO1426" s="89">
        <f>VLOOKUP($AC1426,LS_Coint_BD!$B$3:$AQ$1079,AO$2)</f>
        <v>0</v>
      </c>
      <c r="AP1426" s="89">
        <f>VLOOKUP($AC1426,LS_Coint_BD!$B$3:$AQ$1079,AP$2)</f>
        <v>0</v>
      </c>
      <c r="AQ1426" s="89">
        <f>VLOOKUP($AC1426,LS_Coint_BD!$B$3:$AQ$1079,AQ$2)</f>
        <v>0</v>
      </c>
      <c r="AR1426" s="89">
        <f>VLOOKUP($AC1426,LS_Coint_BD!$B$3:$AQ$1079,AR$2)</f>
        <v>0</v>
      </c>
      <c r="AS1426" s="89">
        <f>VLOOKUP($AC1426,LS_Coint_BD!$B$3:$AQ$1079,AS$2)</f>
        <v>0</v>
      </c>
      <c r="AT1426" s="89">
        <f>VLOOKUP($AC1426,LS_Coint_BD!$B$3:$AQ$1079,AT$2)</f>
        <v>0</v>
      </c>
      <c r="AU1426" s="89">
        <f>VLOOKUP($AC1426,LS_Coint_BD!$B$3:$AQ$1079,AU$2)</f>
        <v>0</v>
      </c>
      <c r="AV1426" s="89">
        <f>VLOOKUP($AC1426,LS_Coint_BD!$B$3:$AQ$1079,AV$2)</f>
        <v>0</v>
      </c>
      <c r="AW1426" s="89">
        <f>VLOOKUP($AC1426,LS_Coint_BD!$B$3:$AQ$1079,AW$2)</f>
        <v>0</v>
      </c>
      <c r="AX1426" s="89">
        <f>VLOOKUP($AC1426,LS_Coint_BD!$B$3:$AQ$1079,AX$2)</f>
        <v>0</v>
      </c>
      <c r="AY1426" s="89">
        <f>VLOOKUP($AC1426,LS_Coint_BD!$B$3:$AQ$1079,AY$2)</f>
        <v>0</v>
      </c>
      <c r="AZ1426" s="89">
        <f>VLOOKUP($AC1426,LS_Coint_BD!$B$3:$AQ$1079,AZ$2)</f>
        <v>0</v>
      </c>
      <c r="BA1426" s="89">
        <f>VLOOKUP($AC1426,LS_Coint_BD!$B$3:$AQ$1079,BA$2)</f>
        <v>0</v>
      </c>
      <c r="BB1426" s="89">
        <f>VLOOKUP($AC1426,LS_Coint_BD!$B$3:$AQ$1079,BB$2)</f>
        <v>0</v>
      </c>
      <c r="BC1426" s="89">
        <f>VLOOKUP($AC1426,LS_Coint_BD!$B$3:$AQ$1079,BC$2)</f>
        <v>0</v>
      </c>
      <c r="BD1426" s="89">
        <f t="shared" si="1005"/>
        <v>0</v>
      </c>
      <c r="BE1426" s="89">
        <f t="shared" si="1006"/>
        <v>0</v>
      </c>
      <c r="BF1426" s="89">
        <f t="shared" si="1007"/>
        <v>0</v>
      </c>
      <c r="BG1426" s="89">
        <f t="shared" si="1008"/>
        <v>0</v>
      </c>
      <c r="BH1426" s="89">
        <f t="shared" si="1009"/>
        <v>0</v>
      </c>
      <c r="BI1426" s="89">
        <f t="shared" si="1010"/>
        <v>0</v>
      </c>
      <c r="BJ1426" s="89">
        <f t="shared" si="1011"/>
        <v>0</v>
      </c>
      <c r="BK1426" s="89">
        <f t="shared" si="1012"/>
        <v>0</v>
      </c>
      <c r="BL1426" s="89">
        <f t="shared" si="1013"/>
        <v>0</v>
      </c>
      <c r="BM1426" s="89"/>
      <c r="BN1426" s="26" t="b">
        <f t="shared" si="1014"/>
        <v>0</v>
      </c>
      <c r="BO1426" s="26" t="b">
        <f t="shared" si="1015"/>
        <v>0</v>
      </c>
      <c r="BP1426" s="26" t="b">
        <f t="shared" si="1016"/>
        <v>0</v>
      </c>
      <c r="BQ1426" s="26" t="b">
        <f t="shared" si="1017"/>
        <v>0</v>
      </c>
      <c r="BR1426" s="26" t="b">
        <f t="shared" si="1018"/>
        <v>0</v>
      </c>
      <c r="BS1426" s="26" t="b">
        <f t="shared" si="1019"/>
        <v>0</v>
      </c>
      <c r="BT1426" s="26" t="b">
        <f t="shared" si="1020"/>
        <v>0</v>
      </c>
      <c r="BU1426" s="26" t="b">
        <f t="shared" si="1021"/>
        <v>0</v>
      </c>
    </row>
    <row r="1427" spans="2:73" ht="15" thickBot="1" x14ac:dyDescent="0.35">
      <c r="B1427" s="17">
        <f>VLOOKUP($AC1427,LS_Coint_BD!$B$3:$D$1079,2)</f>
        <v>0</v>
      </c>
      <c r="C1427" s="87">
        <f>VLOOKUP($AC1427,LS_Coint_BD!$B$3:$D$1079,3)</f>
        <v>0</v>
      </c>
      <c r="D1427" s="68">
        <f t="shared" si="981"/>
        <v>0</v>
      </c>
      <c r="E1427" s="65">
        <f t="shared" si="982"/>
        <v>0</v>
      </c>
      <c r="F1427" s="69">
        <f t="shared" si="983"/>
        <v>0</v>
      </c>
      <c r="G1427" s="68">
        <f t="shared" si="984"/>
        <v>0</v>
      </c>
      <c r="H1427" s="65">
        <f t="shared" si="985"/>
        <v>0</v>
      </c>
      <c r="I1427" s="69">
        <f t="shared" si="986"/>
        <v>0</v>
      </c>
      <c r="J1427" s="68">
        <f t="shared" si="987"/>
        <v>0</v>
      </c>
      <c r="K1427" s="65">
        <f t="shared" si="988"/>
        <v>0</v>
      </c>
      <c r="L1427" s="69">
        <f t="shared" si="989"/>
        <v>0</v>
      </c>
      <c r="M1427" s="68">
        <f t="shared" si="990"/>
        <v>0</v>
      </c>
      <c r="N1427" s="65">
        <f t="shared" si="991"/>
        <v>0</v>
      </c>
      <c r="O1427" s="69">
        <f t="shared" si="992"/>
        <v>0</v>
      </c>
      <c r="P1427" s="68">
        <f t="shared" si="993"/>
        <v>0</v>
      </c>
      <c r="Q1427" s="65">
        <f t="shared" si="994"/>
        <v>0</v>
      </c>
      <c r="R1427" s="69">
        <f t="shared" si="995"/>
        <v>0</v>
      </c>
      <c r="S1427" s="68">
        <f t="shared" si="996"/>
        <v>0</v>
      </c>
      <c r="T1427" s="65">
        <f t="shared" si="997"/>
        <v>0</v>
      </c>
      <c r="U1427" s="69">
        <f t="shared" si="998"/>
        <v>0</v>
      </c>
      <c r="V1427" s="68">
        <f t="shared" si="999"/>
        <v>0</v>
      </c>
      <c r="W1427" s="65">
        <f t="shared" si="1000"/>
        <v>0</v>
      </c>
      <c r="X1427" s="69">
        <f t="shared" si="1001"/>
        <v>0</v>
      </c>
      <c r="Y1427" s="68">
        <f t="shared" si="1002"/>
        <v>0</v>
      </c>
      <c r="Z1427" s="65">
        <f t="shared" si="1003"/>
        <v>0</v>
      </c>
      <c r="AA1427" s="69">
        <f t="shared" si="1004"/>
        <v>0</v>
      </c>
      <c r="AB1427" s="98">
        <f>SUMIF(BN1427:BU1427,"VERDADEIRO",BN$3:$BU1426)</f>
        <v>0</v>
      </c>
      <c r="AC1427" s="97">
        <f t="shared" si="1022"/>
        <v>1424</v>
      </c>
      <c r="AD1427" s="89">
        <f>RTD("tryd.rtdserver",,"COT",B1427,"ULT")</f>
        <v>0</v>
      </c>
      <c r="AE1427" s="89">
        <f>RTD("tryd.rtdserver",,"COT",C1427,"ULT")</f>
        <v>0</v>
      </c>
      <c r="AF1427" s="89">
        <f>VLOOKUP($AC1427,LS_Coint_BD!$B$3:$AQ$1079,AF$2)*$AD1427+VLOOKUP($AC1427,LS_Coint_BD!$B$3:$AQ$1079,AF$2+1)</f>
        <v>0</v>
      </c>
      <c r="AG1427" s="89">
        <f>VLOOKUP($AC1427,LS_Coint_BD!$B$3:$AQ$1079,AG$2)*$AD1427+VLOOKUP($AC1427,LS_Coint_BD!$B$3:$AQ$1079,AG$2+1)</f>
        <v>0</v>
      </c>
      <c r="AH1427" s="89">
        <f>VLOOKUP($AC1427,LS_Coint_BD!$B$3:$AQ$1079,AH$2)*$AD1427+VLOOKUP($AC1427,LS_Coint_BD!$B$3:$AQ$1079,AH$2+1)</f>
        <v>0</v>
      </c>
      <c r="AI1427" s="89">
        <f>VLOOKUP($AC1427,LS_Coint_BD!$B$3:$AQ$1079,AI$2)*$AD1427+VLOOKUP($AC1427,LS_Coint_BD!$B$3:$AQ$1079,AI$2+1)</f>
        <v>0</v>
      </c>
      <c r="AJ1427" s="89">
        <f>VLOOKUP($AC1427,LS_Coint_BD!$B$3:$AQ$1079,AJ$2)*$AD1427+VLOOKUP($AC1427,LS_Coint_BD!$B$3:$AQ$1079,AJ$2+1)</f>
        <v>0</v>
      </c>
      <c r="AK1427" s="89">
        <f>VLOOKUP($AC1427,LS_Coint_BD!$B$3:$AQ$1079,AK$2)*$AD1427+VLOOKUP($AC1427,LS_Coint_BD!$B$3:$AQ$1079,AK$2+1)</f>
        <v>0</v>
      </c>
      <c r="AL1427" s="89">
        <f>VLOOKUP($AC1427,LS_Coint_BD!$B$3:$AQ$1079,AL$2)*$AD1427+VLOOKUP($AC1427,LS_Coint_BD!$B$3:$AQ$1079,AL$2+1)</f>
        <v>0</v>
      </c>
      <c r="AM1427" s="89">
        <f>VLOOKUP($AC1427,LS_Coint_BD!$B$3:$AQ$1079,AM$2)*$AD1427+VLOOKUP($AC1427,LS_Coint_BD!$B$3:$AQ$1079,AM$2+1)</f>
        <v>0</v>
      </c>
      <c r="AN1427" s="89">
        <f>VLOOKUP($AC1427,LS_Coint_BD!$B$3:$AQ$1079,AN$2)</f>
        <v>0</v>
      </c>
      <c r="AO1427" s="89">
        <f>VLOOKUP($AC1427,LS_Coint_BD!$B$3:$AQ$1079,AO$2)</f>
        <v>0</v>
      </c>
      <c r="AP1427" s="89">
        <f>VLOOKUP($AC1427,LS_Coint_BD!$B$3:$AQ$1079,AP$2)</f>
        <v>0</v>
      </c>
      <c r="AQ1427" s="89">
        <f>VLOOKUP($AC1427,LS_Coint_BD!$B$3:$AQ$1079,AQ$2)</f>
        <v>0</v>
      </c>
      <c r="AR1427" s="89">
        <f>VLOOKUP($AC1427,LS_Coint_BD!$B$3:$AQ$1079,AR$2)</f>
        <v>0</v>
      </c>
      <c r="AS1427" s="89">
        <f>VLOOKUP($AC1427,LS_Coint_BD!$B$3:$AQ$1079,AS$2)</f>
        <v>0</v>
      </c>
      <c r="AT1427" s="89">
        <f>VLOOKUP($AC1427,LS_Coint_BD!$B$3:$AQ$1079,AT$2)</f>
        <v>0</v>
      </c>
      <c r="AU1427" s="89">
        <f>VLOOKUP($AC1427,LS_Coint_BD!$B$3:$AQ$1079,AU$2)</f>
        <v>0</v>
      </c>
      <c r="AV1427" s="89">
        <f>VLOOKUP($AC1427,LS_Coint_BD!$B$3:$AQ$1079,AV$2)</f>
        <v>0</v>
      </c>
      <c r="AW1427" s="89">
        <f>VLOOKUP($AC1427,LS_Coint_BD!$B$3:$AQ$1079,AW$2)</f>
        <v>0</v>
      </c>
      <c r="AX1427" s="89">
        <f>VLOOKUP($AC1427,LS_Coint_BD!$B$3:$AQ$1079,AX$2)</f>
        <v>0</v>
      </c>
      <c r="AY1427" s="89">
        <f>VLOOKUP($AC1427,LS_Coint_BD!$B$3:$AQ$1079,AY$2)</f>
        <v>0</v>
      </c>
      <c r="AZ1427" s="89">
        <f>VLOOKUP($AC1427,LS_Coint_BD!$B$3:$AQ$1079,AZ$2)</f>
        <v>0</v>
      </c>
      <c r="BA1427" s="89">
        <f>VLOOKUP($AC1427,LS_Coint_BD!$B$3:$AQ$1079,BA$2)</f>
        <v>0</v>
      </c>
      <c r="BB1427" s="89">
        <f>VLOOKUP($AC1427,LS_Coint_BD!$B$3:$AQ$1079,BB$2)</f>
        <v>0</v>
      </c>
      <c r="BC1427" s="89">
        <f>VLOOKUP($AC1427,LS_Coint_BD!$B$3:$AQ$1079,BC$2)</f>
        <v>0</v>
      </c>
      <c r="BD1427" s="89">
        <f t="shared" si="1005"/>
        <v>0</v>
      </c>
      <c r="BE1427" s="89">
        <f t="shared" si="1006"/>
        <v>0</v>
      </c>
      <c r="BF1427" s="89">
        <f t="shared" si="1007"/>
        <v>0</v>
      </c>
      <c r="BG1427" s="89">
        <f t="shared" si="1008"/>
        <v>0</v>
      </c>
      <c r="BH1427" s="89">
        <f t="shared" si="1009"/>
        <v>0</v>
      </c>
      <c r="BI1427" s="89">
        <f t="shared" si="1010"/>
        <v>0</v>
      </c>
      <c r="BJ1427" s="89">
        <f t="shared" si="1011"/>
        <v>0</v>
      </c>
      <c r="BK1427" s="89">
        <f t="shared" si="1012"/>
        <v>0</v>
      </c>
      <c r="BL1427" s="89">
        <f t="shared" si="1013"/>
        <v>0</v>
      </c>
      <c r="BM1427" s="89"/>
      <c r="BN1427" s="26" t="b">
        <f t="shared" si="1014"/>
        <v>0</v>
      </c>
      <c r="BO1427" s="26" t="b">
        <f t="shared" si="1015"/>
        <v>0</v>
      </c>
      <c r="BP1427" s="26" t="b">
        <f t="shared" si="1016"/>
        <v>0</v>
      </c>
      <c r="BQ1427" s="26" t="b">
        <f t="shared" si="1017"/>
        <v>0</v>
      </c>
      <c r="BR1427" s="26" t="b">
        <f t="shared" si="1018"/>
        <v>0</v>
      </c>
      <c r="BS1427" s="26" t="b">
        <f t="shared" si="1019"/>
        <v>0</v>
      </c>
      <c r="BT1427" s="26" t="b">
        <f t="shared" si="1020"/>
        <v>0</v>
      </c>
      <c r="BU1427" s="26" t="b">
        <f t="shared" si="1021"/>
        <v>0</v>
      </c>
    </row>
    <row r="1428" spans="2:73" ht="15" thickBot="1" x14ac:dyDescent="0.35">
      <c r="B1428" s="17">
        <f>VLOOKUP($AC1428,LS_Coint_BD!$B$3:$D$1079,2)</f>
        <v>0</v>
      </c>
      <c r="C1428" s="87">
        <f>VLOOKUP($AC1428,LS_Coint_BD!$B$3:$D$1079,3)</f>
        <v>0</v>
      </c>
      <c r="D1428" s="68">
        <f t="shared" ref="D1428:D1491" si="1023">IF(AF1428=0,0,$AE1428-AF1428)</f>
        <v>0</v>
      </c>
      <c r="E1428" s="65">
        <f t="shared" ref="E1428:E1491" si="1024">F1428/2*3</f>
        <v>0</v>
      </c>
      <c r="F1428" s="69">
        <f t="shared" ref="F1428:F1491" si="1025">BD1428</f>
        <v>0</v>
      </c>
      <c r="G1428" s="68">
        <f t="shared" ref="G1428:G1491" si="1026">IF(AG1428=0,0,$AE1428-AG1428)</f>
        <v>0</v>
      </c>
      <c r="H1428" s="65">
        <f t="shared" ref="H1428:H1491" si="1027">I1428/2*3</f>
        <v>0</v>
      </c>
      <c r="I1428" s="69">
        <f t="shared" ref="I1428:I1491" si="1028">BE1428</f>
        <v>0</v>
      </c>
      <c r="J1428" s="68">
        <f t="shared" ref="J1428:J1491" si="1029">IF(AH1428=0,0,$AE1428-AH1428)</f>
        <v>0</v>
      </c>
      <c r="K1428" s="65">
        <f t="shared" ref="K1428:K1491" si="1030">L1428/2*3</f>
        <v>0</v>
      </c>
      <c r="L1428" s="69">
        <f t="shared" ref="L1428:L1491" si="1031">BF1428</f>
        <v>0</v>
      </c>
      <c r="M1428" s="68">
        <f t="shared" ref="M1428:M1491" si="1032">IF(AI1428=0,0,$AE1428-AI1428)</f>
        <v>0</v>
      </c>
      <c r="N1428" s="65">
        <f t="shared" ref="N1428:N1491" si="1033">O1428/2*3</f>
        <v>0</v>
      </c>
      <c r="O1428" s="69">
        <f t="shared" ref="O1428:O1491" si="1034">BG1428</f>
        <v>0</v>
      </c>
      <c r="P1428" s="68">
        <f t="shared" ref="P1428:P1491" si="1035">IF(AJ1428=0,0,$AE1428-AJ1428)</f>
        <v>0</v>
      </c>
      <c r="Q1428" s="65">
        <f t="shared" ref="Q1428:Q1491" si="1036">R1428/2*3</f>
        <v>0</v>
      </c>
      <c r="R1428" s="69">
        <f t="shared" ref="R1428:R1491" si="1037">BH1428</f>
        <v>0</v>
      </c>
      <c r="S1428" s="68">
        <f t="shared" ref="S1428:S1491" si="1038">IF(AK1428=0,0,$AE1428-AK1428)</f>
        <v>0</v>
      </c>
      <c r="T1428" s="65">
        <f t="shared" ref="T1428:T1491" si="1039">U1428/2*3</f>
        <v>0</v>
      </c>
      <c r="U1428" s="69">
        <f t="shared" ref="U1428:U1491" si="1040">BI1428</f>
        <v>0</v>
      </c>
      <c r="V1428" s="68">
        <f t="shared" ref="V1428:V1491" si="1041">IF(AL1428=0,0,$AE1428-AL1428)</f>
        <v>0</v>
      </c>
      <c r="W1428" s="65">
        <f t="shared" ref="W1428:W1491" si="1042">X1428/2*3</f>
        <v>0</v>
      </c>
      <c r="X1428" s="69">
        <f t="shared" ref="X1428:X1491" si="1043">BJ1428</f>
        <v>0</v>
      </c>
      <c r="Y1428" s="68">
        <f t="shared" ref="Y1428:Y1491" si="1044">IF(AM1428=0,0,$AE1428-AM1428)</f>
        <v>0</v>
      </c>
      <c r="Z1428" s="65">
        <f t="shared" ref="Z1428:Z1491" si="1045">AA1428/2*3</f>
        <v>0</v>
      </c>
      <c r="AA1428" s="69">
        <f t="shared" ref="AA1428:AA1491" si="1046">BK1428</f>
        <v>0</v>
      </c>
      <c r="AB1428" s="98">
        <f>SUMIF(BN1428:BU1428,"VERDADEIRO",BN$3:$BU1427)</f>
        <v>0</v>
      </c>
      <c r="AC1428" s="97">
        <f t="shared" si="1022"/>
        <v>1425</v>
      </c>
      <c r="AD1428" s="89">
        <f>RTD("tryd.rtdserver",,"COT",B1428,"ULT")</f>
        <v>0</v>
      </c>
      <c r="AE1428" s="89">
        <f>RTD("tryd.rtdserver",,"COT",C1428,"ULT")</f>
        <v>0</v>
      </c>
      <c r="AF1428" s="89">
        <f>VLOOKUP($AC1428,LS_Coint_BD!$B$3:$AQ$1079,AF$2)*$AD1428+VLOOKUP($AC1428,LS_Coint_BD!$B$3:$AQ$1079,AF$2+1)</f>
        <v>0</v>
      </c>
      <c r="AG1428" s="89">
        <f>VLOOKUP($AC1428,LS_Coint_BD!$B$3:$AQ$1079,AG$2)*$AD1428+VLOOKUP($AC1428,LS_Coint_BD!$B$3:$AQ$1079,AG$2+1)</f>
        <v>0</v>
      </c>
      <c r="AH1428" s="89">
        <f>VLOOKUP($AC1428,LS_Coint_BD!$B$3:$AQ$1079,AH$2)*$AD1428+VLOOKUP($AC1428,LS_Coint_BD!$B$3:$AQ$1079,AH$2+1)</f>
        <v>0</v>
      </c>
      <c r="AI1428" s="89">
        <f>VLOOKUP($AC1428,LS_Coint_BD!$B$3:$AQ$1079,AI$2)*$AD1428+VLOOKUP($AC1428,LS_Coint_BD!$B$3:$AQ$1079,AI$2+1)</f>
        <v>0</v>
      </c>
      <c r="AJ1428" s="89">
        <f>VLOOKUP($AC1428,LS_Coint_BD!$B$3:$AQ$1079,AJ$2)*$AD1428+VLOOKUP($AC1428,LS_Coint_BD!$B$3:$AQ$1079,AJ$2+1)</f>
        <v>0</v>
      </c>
      <c r="AK1428" s="89">
        <f>VLOOKUP($AC1428,LS_Coint_BD!$B$3:$AQ$1079,AK$2)*$AD1428+VLOOKUP($AC1428,LS_Coint_BD!$B$3:$AQ$1079,AK$2+1)</f>
        <v>0</v>
      </c>
      <c r="AL1428" s="89">
        <f>VLOOKUP($AC1428,LS_Coint_BD!$B$3:$AQ$1079,AL$2)*$AD1428+VLOOKUP($AC1428,LS_Coint_BD!$B$3:$AQ$1079,AL$2+1)</f>
        <v>0</v>
      </c>
      <c r="AM1428" s="89">
        <f>VLOOKUP($AC1428,LS_Coint_BD!$B$3:$AQ$1079,AM$2)*$AD1428+VLOOKUP($AC1428,LS_Coint_BD!$B$3:$AQ$1079,AM$2+1)</f>
        <v>0</v>
      </c>
      <c r="AN1428" s="89">
        <f>VLOOKUP($AC1428,LS_Coint_BD!$B$3:$AQ$1079,AN$2)</f>
        <v>0</v>
      </c>
      <c r="AO1428" s="89">
        <f>VLOOKUP($AC1428,LS_Coint_BD!$B$3:$AQ$1079,AO$2)</f>
        <v>0</v>
      </c>
      <c r="AP1428" s="89">
        <f>VLOOKUP($AC1428,LS_Coint_BD!$B$3:$AQ$1079,AP$2)</f>
        <v>0</v>
      </c>
      <c r="AQ1428" s="89">
        <f>VLOOKUP($AC1428,LS_Coint_BD!$B$3:$AQ$1079,AQ$2)</f>
        <v>0</v>
      </c>
      <c r="AR1428" s="89">
        <f>VLOOKUP($AC1428,LS_Coint_BD!$B$3:$AQ$1079,AR$2)</f>
        <v>0</v>
      </c>
      <c r="AS1428" s="89">
        <f>VLOOKUP($AC1428,LS_Coint_BD!$B$3:$AQ$1079,AS$2)</f>
        <v>0</v>
      </c>
      <c r="AT1428" s="89">
        <f>VLOOKUP($AC1428,LS_Coint_BD!$B$3:$AQ$1079,AT$2)</f>
        <v>0</v>
      </c>
      <c r="AU1428" s="89">
        <f>VLOOKUP($AC1428,LS_Coint_BD!$B$3:$AQ$1079,AU$2)</f>
        <v>0</v>
      </c>
      <c r="AV1428" s="89">
        <f>VLOOKUP($AC1428,LS_Coint_BD!$B$3:$AQ$1079,AV$2)</f>
        <v>0</v>
      </c>
      <c r="AW1428" s="89">
        <f>VLOOKUP($AC1428,LS_Coint_BD!$B$3:$AQ$1079,AW$2)</f>
        <v>0</v>
      </c>
      <c r="AX1428" s="89">
        <f>VLOOKUP($AC1428,LS_Coint_BD!$B$3:$AQ$1079,AX$2)</f>
        <v>0</v>
      </c>
      <c r="AY1428" s="89">
        <f>VLOOKUP($AC1428,LS_Coint_BD!$B$3:$AQ$1079,AY$2)</f>
        <v>0</v>
      </c>
      <c r="AZ1428" s="89">
        <f>VLOOKUP($AC1428,LS_Coint_BD!$B$3:$AQ$1079,AZ$2)</f>
        <v>0</v>
      </c>
      <c r="BA1428" s="89">
        <f>VLOOKUP($AC1428,LS_Coint_BD!$B$3:$AQ$1079,BA$2)</f>
        <v>0</v>
      </c>
      <c r="BB1428" s="89">
        <f>VLOOKUP($AC1428,LS_Coint_BD!$B$3:$AQ$1079,BB$2)</f>
        <v>0</v>
      </c>
      <c r="BC1428" s="89">
        <f>VLOOKUP($AC1428,LS_Coint_BD!$B$3:$AQ$1079,BC$2)</f>
        <v>0</v>
      </c>
      <c r="BD1428" s="89">
        <f t="shared" ref="BD1428:BD1491" si="1047">IF(D1428&lt;0,AV1428-2*AN1428,AV1428+2*AN1428)</f>
        <v>0</v>
      </c>
      <c r="BE1428" s="89">
        <f t="shared" ref="BE1428:BE1491" si="1048">IF(G1428&lt;0,AW1428-2*AO1428,AW1428+2*AO1428)</f>
        <v>0</v>
      </c>
      <c r="BF1428" s="89">
        <f t="shared" ref="BF1428:BF1491" si="1049">IF(J1428&lt;0,AX1428-2*AP1428,AX1428+2*AP1428)</f>
        <v>0</v>
      </c>
      <c r="BG1428" s="89">
        <f t="shared" ref="BG1428:BG1491" si="1050">IF(M1428&lt;0,AY1428-2*AQ1428,AY1428+2*AQ1428)</f>
        <v>0</v>
      </c>
      <c r="BH1428" s="89">
        <f t="shared" ref="BH1428:BH1491" si="1051">IF(P1428&lt;0,AZ1428-2*AR1428,AZ1428+2*AR1428)</f>
        <v>0</v>
      </c>
      <c r="BI1428" s="89">
        <f t="shared" ref="BI1428:BI1491" si="1052">IF(S1428&lt;0,BA1428-2*AS1428,BA1428+2*AS1428)</f>
        <v>0</v>
      </c>
      <c r="BJ1428" s="89">
        <f t="shared" ref="BJ1428:BJ1491" si="1053">IF(V1428&lt;0,BB1428-2*AT1428,BB1428+2*AT1428)</f>
        <v>0</v>
      </c>
      <c r="BK1428" s="89">
        <f t="shared" ref="BK1428:BK1491" si="1054">IF(Y1428&lt;0,BC1428-2*AU1428,BC1428+2*AU1428)</f>
        <v>0</v>
      </c>
      <c r="BL1428" s="89">
        <f t="shared" ref="BL1428:BL1491" si="1055">IF(AA1428&lt;0,BD1428-2*AV1428,BD1428+2*AV1428)</f>
        <v>0</v>
      </c>
      <c r="BM1428" s="89"/>
      <c r="BN1428" s="26" t="b">
        <f t="shared" ref="BN1428:BN1491" si="1056">IF(D1428&gt;0,IF(D1428&gt;F1428,TRUE,FALSE),IF(D1428&lt;F1428,TRUE,FALSE))</f>
        <v>0</v>
      </c>
      <c r="BO1428" s="26" t="b">
        <f t="shared" ref="BO1428:BO1491" si="1057">IF(G1428&gt;0,IF(G1428&gt;I1428,TRUE,FALSE),IF(G1428&lt;I1428,TRUE,FALSE))</f>
        <v>0</v>
      </c>
      <c r="BP1428" s="26" t="b">
        <f t="shared" ref="BP1428:BP1491" si="1058">IF(J1428&gt;0,IF(J1428&gt;L1428,TRUE,FALSE),IF(J1428&lt;L1428,TRUE,FALSE))</f>
        <v>0</v>
      </c>
      <c r="BQ1428" s="26" t="b">
        <f t="shared" ref="BQ1428:BQ1491" si="1059">IF(M1428&gt;0,IF(M1428&gt;O1428,TRUE,FALSE),IF(M1428&lt;O1428,TRUE,FALSE))</f>
        <v>0</v>
      </c>
      <c r="BR1428" s="26" t="b">
        <f t="shared" ref="BR1428:BR1491" si="1060">IF(P1428&gt;0,IF(P1428&gt;R1428,TRUE,FALSE),IF(P1428&lt;R1428,TRUE,FALSE))</f>
        <v>0</v>
      </c>
      <c r="BS1428" s="26" t="b">
        <f t="shared" ref="BS1428:BS1491" si="1061">IF(S1428&gt;0,IF(S1428&gt;U1428,TRUE,FALSE),IF(S1428&lt;U1428,TRUE,FALSE))</f>
        <v>0</v>
      </c>
      <c r="BT1428" s="26" t="b">
        <f t="shared" ref="BT1428:BT1491" si="1062">IF(V1428&gt;0,IF(V1428&gt;X1428,TRUE,FALSE),IF(V1428&lt;X1428,TRUE,FALSE))</f>
        <v>0</v>
      </c>
      <c r="BU1428" s="26" t="b">
        <f t="shared" ref="BU1428:BU1491" si="1063">IF(Y1428&gt;0,IF(Y1428&gt;AA1428,TRUE,FALSE),IF(Y1428&lt;AA1428,TRUE,FALSE))</f>
        <v>0</v>
      </c>
    </row>
    <row r="1429" spans="2:73" ht="15" thickBot="1" x14ac:dyDescent="0.35">
      <c r="B1429" s="17">
        <f>VLOOKUP($AC1429,LS_Coint_BD!$B$3:$D$1079,2)</f>
        <v>0</v>
      </c>
      <c r="C1429" s="87">
        <f>VLOOKUP($AC1429,LS_Coint_BD!$B$3:$D$1079,3)</f>
        <v>0</v>
      </c>
      <c r="D1429" s="68">
        <f t="shared" si="1023"/>
        <v>0</v>
      </c>
      <c r="E1429" s="65">
        <f t="shared" si="1024"/>
        <v>0</v>
      </c>
      <c r="F1429" s="69">
        <f t="shared" si="1025"/>
        <v>0</v>
      </c>
      <c r="G1429" s="68">
        <f t="shared" si="1026"/>
        <v>0</v>
      </c>
      <c r="H1429" s="65">
        <f t="shared" si="1027"/>
        <v>0</v>
      </c>
      <c r="I1429" s="69">
        <f t="shared" si="1028"/>
        <v>0</v>
      </c>
      <c r="J1429" s="68">
        <f t="shared" si="1029"/>
        <v>0</v>
      </c>
      <c r="K1429" s="65">
        <f t="shared" si="1030"/>
        <v>0</v>
      </c>
      <c r="L1429" s="69">
        <f t="shared" si="1031"/>
        <v>0</v>
      </c>
      <c r="M1429" s="68">
        <f t="shared" si="1032"/>
        <v>0</v>
      </c>
      <c r="N1429" s="65">
        <f t="shared" si="1033"/>
        <v>0</v>
      </c>
      <c r="O1429" s="69">
        <f t="shared" si="1034"/>
        <v>0</v>
      </c>
      <c r="P1429" s="68">
        <f t="shared" si="1035"/>
        <v>0</v>
      </c>
      <c r="Q1429" s="65">
        <f t="shared" si="1036"/>
        <v>0</v>
      </c>
      <c r="R1429" s="69">
        <f t="shared" si="1037"/>
        <v>0</v>
      </c>
      <c r="S1429" s="68">
        <f t="shared" si="1038"/>
        <v>0</v>
      </c>
      <c r="T1429" s="65">
        <f t="shared" si="1039"/>
        <v>0</v>
      </c>
      <c r="U1429" s="69">
        <f t="shared" si="1040"/>
        <v>0</v>
      </c>
      <c r="V1429" s="68">
        <f t="shared" si="1041"/>
        <v>0</v>
      </c>
      <c r="W1429" s="65">
        <f t="shared" si="1042"/>
        <v>0</v>
      </c>
      <c r="X1429" s="69">
        <f t="shared" si="1043"/>
        <v>0</v>
      </c>
      <c r="Y1429" s="68">
        <f t="shared" si="1044"/>
        <v>0</v>
      </c>
      <c r="Z1429" s="65">
        <f t="shared" si="1045"/>
        <v>0</v>
      </c>
      <c r="AA1429" s="69">
        <f t="shared" si="1046"/>
        <v>0</v>
      </c>
      <c r="AB1429" s="98">
        <f>SUMIF(BN1429:BU1429,"VERDADEIRO",BN$3:$BU1428)</f>
        <v>0</v>
      </c>
      <c r="AC1429" s="97">
        <f t="shared" si="1022"/>
        <v>1426</v>
      </c>
      <c r="AD1429" s="89">
        <f>RTD("tryd.rtdserver",,"COT",B1429,"ULT")</f>
        <v>0</v>
      </c>
      <c r="AE1429" s="89">
        <f>RTD("tryd.rtdserver",,"COT",C1429,"ULT")</f>
        <v>0</v>
      </c>
      <c r="AF1429" s="89">
        <f>VLOOKUP($AC1429,LS_Coint_BD!$B$3:$AQ$1079,AF$2)*$AD1429+VLOOKUP($AC1429,LS_Coint_BD!$B$3:$AQ$1079,AF$2+1)</f>
        <v>0</v>
      </c>
      <c r="AG1429" s="89">
        <f>VLOOKUP($AC1429,LS_Coint_BD!$B$3:$AQ$1079,AG$2)*$AD1429+VLOOKUP($AC1429,LS_Coint_BD!$B$3:$AQ$1079,AG$2+1)</f>
        <v>0</v>
      </c>
      <c r="AH1429" s="89">
        <f>VLOOKUP($AC1429,LS_Coint_BD!$B$3:$AQ$1079,AH$2)*$AD1429+VLOOKUP($AC1429,LS_Coint_BD!$B$3:$AQ$1079,AH$2+1)</f>
        <v>0</v>
      </c>
      <c r="AI1429" s="89">
        <f>VLOOKUP($AC1429,LS_Coint_BD!$B$3:$AQ$1079,AI$2)*$AD1429+VLOOKUP($AC1429,LS_Coint_BD!$B$3:$AQ$1079,AI$2+1)</f>
        <v>0</v>
      </c>
      <c r="AJ1429" s="89">
        <f>VLOOKUP($AC1429,LS_Coint_BD!$B$3:$AQ$1079,AJ$2)*$AD1429+VLOOKUP($AC1429,LS_Coint_BD!$B$3:$AQ$1079,AJ$2+1)</f>
        <v>0</v>
      </c>
      <c r="AK1429" s="89">
        <f>VLOOKUP($AC1429,LS_Coint_BD!$B$3:$AQ$1079,AK$2)*$AD1429+VLOOKUP($AC1429,LS_Coint_BD!$B$3:$AQ$1079,AK$2+1)</f>
        <v>0</v>
      </c>
      <c r="AL1429" s="89">
        <f>VLOOKUP($AC1429,LS_Coint_BD!$B$3:$AQ$1079,AL$2)*$AD1429+VLOOKUP($AC1429,LS_Coint_BD!$B$3:$AQ$1079,AL$2+1)</f>
        <v>0</v>
      </c>
      <c r="AM1429" s="89">
        <f>VLOOKUP($AC1429,LS_Coint_BD!$B$3:$AQ$1079,AM$2)*$AD1429+VLOOKUP($AC1429,LS_Coint_BD!$B$3:$AQ$1079,AM$2+1)</f>
        <v>0</v>
      </c>
      <c r="AN1429" s="89">
        <f>VLOOKUP($AC1429,LS_Coint_BD!$B$3:$AQ$1079,AN$2)</f>
        <v>0</v>
      </c>
      <c r="AO1429" s="89">
        <f>VLOOKUP($AC1429,LS_Coint_BD!$B$3:$AQ$1079,AO$2)</f>
        <v>0</v>
      </c>
      <c r="AP1429" s="89">
        <f>VLOOKUP($AC1429,LS_Coint_BD!$B$3:$AQ$1079,AP$2)</f>
        <v>0</v>
      </c>
      <c r="AQ1429" s="89">
        <f>VLOOKUP($AC1429,LS_Coint_BD!$B$3:$AQ$1079,AQ$2)</f>
        <v>0</v>
      </c>
      <c r="AR1429" s="89">
        <f>VLOOKUP($AC1429,LS_Coint_BD!$B$3:$AQ$1079,AR$2)</f>
        <v>0</v>
      </c>
      <c r="AS1429" s="89">
        <f>VLOOKUP($AC1429,LS_Coint_BD!$B$3:$AQ$1079,AS$2)</f>
        <v>0</v>
      </c>
      <c r="AT1429" s="89">
        <f>VLOOKUP($AC1429,LS_Coint_BD!$B$3:$AQ$1079,AT$2)</f>
        <v>0</v>
      </c>
      <c r="AU1429" s="89">
        <f>VLOOKUP($AC1429,LS_Coint_BD!$B$3:$AQ$1079,AU$2)</f>
        <v>0</v>
      </c>
      <c r="AV1429" s="89">
        <f>VLOOKUP($AC1429,LS_Coint_BD!$B$3:$AQ$1079,AV$2)</f>
        <v>0</v>
      </c>
      <c r="AW1429" s="89">
        <f>VLOOKUP($AC1429,LS_Coint_BD!$B$3:$AQ$1079,AW$2)</f>
        <v>0</v>
      </c>
      <c r="AX1429" s="89">
        <f>VLOOKUP($AC1429,LS_Coint_BD!$B$3:$AQ$1079,AX$2)</f>
        <v>0</v>
      </c>
      <c r="AY1429" s="89">
        <f>VLOOKUP($AC1429,LS_Coint_BD!$B$3:$AQ$1079,AY$2)</f>
        <v>0</v>
      </c>
      <c r="AZ1429" s="89">
        <f>VLOOKUP($AC1429,LS_Coint_BD!$B$3:$AQ$1079,AZ$2)</f>
        <v>0</v>
      </c>
      <c r="BA1429" s="89">
        <f>VLOOKUP($AC1429,LS_Coint_BD!$B$3:$AQ$1079,BA$2)</f>
        <v>0</v>
      </c>
      <c r="BB1429" s="89">
        <f>VLOOKUP($AC1429,LS_Coint_BD!$B$3:$AQ$1079,BB$2)</f>
        <v>0</v>
      </c>
      <c r="BC1429" s="89">
        <f>VLOOKUP($AC1429,LS_Coint_BD!$B$3:$AQ$1079,BC$2)</f>
        <v>0</v>
      </c>
      <c r="BD1429" s="89">
        <f t="shared" si="1047"/>
        <v>0</v>
      </c>
      <c r="BE1429" s="89">
        <f t="shared" si="1048"/>
        <v>0</v>
      </c>
      <c r="BF1429" s="89">
        <f t="shared" si="1049"/>
        <v>0</v>
      </c>
      <c r="BG1429" s="89">
        <f t="shared" si="1050"/>
        <v>0</v>
      </c>
      <c r="BH1429" s="89">
        <f t="shared" si="1051"/>
        <v>0</v>
      </c>
      <c r="BI1429" s="89">
        <f t="shared" si="1052"/>
        <v>0</v>
      </c>
      <c r="BJ1429" s="89">
        <f t="shared" si="1053"/>
        <v>0</v>
      </c>
      <c r="BK1429" s="89">
        <f t="shared" si="1054"/>
        <v>0</v>
      </c>
      <c r="BL1429" s="89">
        <f t="shared" si="1055"/>
        <v>0</v>
      </c>
      <c r="BM1429" s="89"/>
      <c r="BN1429" s="26" t="b">
        <f t="shared" si="1056"/>
        <v>0</v>
      </c>
      <c r="BO1429" s="26" t="b">
        <f t="shared" si="1057"/>
        <v>0</v>
      </c>
      <c r="BP1429" s="26" t="b">
        <f t="shared" si="1058"/>
        <v>0</v>
      </c>
      <c r="BQ1429" s="26" t="b">
        <f t="shared" si="1059"/>
        <v>0</v>
      </c>
      <c r="BR1429" s="26" t="b">
        <f t="shared" si="1060"/>
        <v>0</v>
      </c>
      <c r="BS1429" s="26" t="b">
        <f t="shared" si="1061"/>
        <v>0</v>
      </c>
      <c r="BT1429" s="26" t="b">
        <f t="shared" si="1062"/>
        <v>0</v>
      </c>
      <c r="BU1429" s="26" t="b">
        <f t="shared" si="1063"/>
        <v>0</v>
      </c>
    </row>
    <row r="1430" spans="2:73" ht="15" thickBot="1" x14ac:dyDescent="0.35">
      <c r="B1430" s="17">
        <f>VLOOKUP($AC1430,LS_Coint_BD!$B$3:$D$1079,2)</f>
        <v>0</v>
      </c>
      <c r="C1430" s="87">
        <f>VLOOKUP($AC1430,LS_Coint_BD!$B$3:$D$1079,3)</f>
        <v>0</v>
      </c>
      <c r="D1430" s="68">
        <f t="shared" si="1023"/>
        <v>0</v>
      </c>
      <c r="E1430" s="65">
        <f t="shared" si="1024"/>
        <v>0</v>
      </c>
      <c r="F1430" s="69">
        <f t="shared" si="1025"/>
        <v>0</v>
      </c>
      <c r="G1430" s="68">
        <f t="shared" si="1026"/>
        <v>0</v>
      </c>
      <c r="H1430" s="65">
        <f t="shared" si="1027"/>
        <v>0</v>
      </c>
      <c r="I1430" s="69">
        <f t="shared" si="1028"/>
        <v>0</v>
      </c>
      <c r="J1430" s="68">
        <f t="shared" si="1029"/>
        <v>0</v>
      </c>
      <c r="K1430" s="65">
        <f t="shared" si="1030"/>
        <v>0</v>
      </c>
      <c r="L1430" s="69">
        <f t="shared" si="1031"/>
        <v>0</v>
      </c>
      <c r="M1430" s="68">
        <f t="shared" si="1032"/>
        <v>0</v>
      </c>
      <c r="N1430" s="65">
        <f t="shared" si="1033"/>
        <v>0</v>
      </c>
      <c r="O1430" s="69">
        <f t="shared" si="1034"/>
        <v>0</v>
      </c>
      <c r="P1430" s="68">
        <f t="shared" si="1035"/>
        <v>0</v>
      </c>
      <c r="Q1430" s="65">
        <f t="shared" si="1036"/>
        <v>0</v>
      </c>
      <c r="R1430" s="69">
        <f t="shared" si="1037"/>
        <v>0</v>
      </c>
      <c r="S1430" s="68">
        <f t="shared" si="1038"/>
        <v>0</v>
      </c>
      <c r="T1430" s="65">
        <f t="shared" si="1039"/>
        <v>0</v>
      </c>
      <c r="U1430" s="69">
        <f t="shared" si="1040"/>
        <v>0</v>
      </c>
      <c r="V1430" s="68">
        <f t="shared" si="1041"/>
        <v>0</v>
      </c>
      <c r="W1430" s="65">
        <f t="shared" si="1042"/>
        <v>0</v>
      </c>
      <c r="X1430" s="69">
        <f t="shared" si="1043"/>
        <v>0</v>
      </c>
      <c r="Y1430" s="68">
        <f t="shared" si="1044"/>
        <v>0</v>
      </c>
      <c r="Z1430" s="65">
        <f t="shared" si="1045"/>
        <v>0</v>
      </c>
      <c r="AA1430" s="69">
        <f t="shared" si="1046"/>
        <v>0</v>
      </c>
      <c r="AB1430" s="98">
        <f>SUMIF(BN1430:BU1430,"VERDADEIRO",BN$3:$BU1429)</f>
        <v>0</v>
      </c>
      <c r="AC1430" s="97">
        <f t="shared" si="1022"/>
        <v>1427</v>
      </c>
      <c r="AD1430" s="89">
        <f>RTD("tryd.rtdserver",,"COT",B1430,"ULT")</f>
        <v>0</v>
      </c>
      <c r="AE1430" s="89">
        <f>RTD("tryd.rtdserver",,"COT",C1430,"ULT")</f>
        <v>0</v>
      </c>
      <c r="AF1430" s="89">
        <f>VLOOKUP($AC1430,LS_Coint_BD!$B$3:$AQ$1079,AF$2)*$AD1430+VLOOKUP($AC1430,LS_Coint_BD!$B$3:$AQ$1079,AF$2+1)</f>
        <v>0</v>
      </c>
      <c r="AG1430" s="89">
        <f>VLOOKUP($AC1430,LS_Coint_BD!$B$3:$AQ$1079,AG$2)*$AD1430+VLOOKUP($AC1430,LS_Coint_BD!$B$3:$AQ$1079,AG$2+1)</f>
        <v>0</v>
      </c>
      <c r="AH1430" s="89">
        <f>VLOOKUP($AC1430,LS_Coint_BD!$B$3:$AQ$1079,AH$2)*$AD1430+VLOOKUP($AC1430,LS_Coint_BD!$B$3:$AQ$1079,AH$2+1)</f>
        <v>0</v>
      </c>
      <c r="AI1430" s="89">
        <f>VLOOKUP($AC1430,LS_Coint_BD!$B$3:$AQ$1079,AI$2)*$AD1430+VLOOKUP($AC1430,LS_Coint_BD!$B$3:$AQ$1079,AI$2+1)</f>
        <v>0</v>
      </c>
      <c r="AJ1430" s="89">
        <f>VLOOKUP($AC1430,LS_Coint_BD!$B$3:$AQ$1079,AJ$2)*$AD1430+VLOOKUP($AC1430,LS_Coint_BD!$B$3:$AQ$1079,AJ$2+1)</f>
        <v>0</v>
      </c>
      <c r="AK1430" s="89">
        <f>VLOOKUP($AC1430,LS_Coint_BD!$B$3:$AQ$1079,AK$2)*$AD1430+VLOOKUP($AC1430,LS_Coint_BD!$B$3:$AQ$1079,AK$2+1)</f>
        <v>0</v>
      </c>
      <c r="AL1430" s="89">
        <f>VLOOKUP($AC1430,LS_Coint_BD!$B$3:$AQ$1079,AL$2)*$AD1430+VLOOKUP($AC1430,LS_Coint_BD!$B$3:$AQ$1079,AL$2+1)</f>
        <v>0</v>
      </c>
      <c r="AM1430" s="89">
        <f>VLOOKUP($AC1430,LS_Coint_BD!$B$3:$AQ$1079,AM$2)*$AD1430+VLOOKUP($AC1430,LS_Coint_BD!$B$3:$AQ$1079,AM$2+1)</f>
        <v>0</v>
      </c>
      <c r="AN1430" s="89">
        <f>VLOOKUP($AC1430,LS_Coint_BD!$B$3:$AQ$1079,AN$2)</f>
        <v>0</v>
      </c>
      <c r="AO1430" s="89">
        <f>VLOOKUP($AC1430,LS_Coint_BD!$B$3:$AQ$1079,AO$2)</f>
        <v>0</v>
      </c>
      <c r="AP1430" s="89">
        <f>VLOOKUP($AC1430,LS_Coint_BD!$B$3:$AQ$1079,AP$2)</f>
        <v>0</v>
      </c>
      <c r="AQ1430" s="89">
        <f>VLOOKUP($AC1430,LS_Coint_BD!$B$3:$AQ$1079,AQ$2)</f>
        <v>0</v>
      </c>
      <c r="AR1430" s="89">
        <f>VLOOKUP($AC1430,LS_Coint_BD!$B$3:$AQ$1079,AR$2)</f>
        <v>0</v>
      </c>
      <c r="AS1430" s="89">
        <f>VLOOKUP($AC1430,LS_Coint_BD!$B$3:$AQ$1079,AS$2)</f>
        <v>0</v>
      </c>
      <c r="AT1430" s="89">
        <f>VLOOKUP($AC1430,LS_Coint_BD!$B$3:$AQ$1079,AT$2)</f>
        <v>0</v>
      </c>
      <c r="AU1430" s="89">
        <f>VLOOKUP($AC1430,LS_Coint_BD!$B$3:$AQ$1079,AU$2)</f>
        <v>0</v>
      </c>
      <c r="AV1430" s="89">
        <f>VLOOKUP($AC1430,LS_Coint_BD!$B$3:$AQ$1079,AV$2)</f>
        <v>0</v>
      </c>
      <c r="AW1430" s="89">
        <f>VLOOKUP($AC1430,LS_Coint_BD!$B$3:$AQ$1079,AW$2)</f>
        <v>0</v>
      </c>
      <c r="AX1430" s="89">
        <f>VLOOKUP($AC1430,LS_Coint_BD!$B$3:$AQ$1079,AX$2)</f>
        <v>0</v>
      </c>
      <c r="AY1430" s="89">
        <f>VLOOKUP($AC1430,LS_Coint_BD!$B$3:$AQ$1079,AY$2)</f>
        <v>0</v>
      </c>
      <c r="AZ1430" s="89">
        <f>VLOOKUP($AC1430,LS_Coint_BD!$B$3:$AQ$1079,AZ$2)</f>
        <v>0</v>
      </c>
      <c r="BA1430" s="89">
        <f>VLOOKUP($AC1430,LS_Coint_BD!$B$3:$AQ$1079,BA$2)</f>
        <v>0</v>
      </c>
      <c r="BB1430" s="89">
        <f>VLOOKUP($AC1430,LS_Coint_BD!$B$3:$AQ$1079,BB$2)</f>
        <v>0</v>
      </c>
      <c r="BC1430" s="89">
        <f>VLOOKUP($AC1430,LS_Coint_BD!$B$3:$AQ$1079,BC$2)</f>
        <v>0</v>
      </c>
      <c r="BD1430" s="89">
        <f t="shared" si="1047"/>
        <v>0</v>
      </c>
      <c r="BE1430" s="89">
        <f t="shared" si="1048"/>
        <v>0</v>
      </c>
      <c r="BF1430" s="89">
        <f t="shared" si="1049"/>
        <v>0</v>
      </c>
      <c r="BG1430" s="89">
        <f t="shared" si="1050"/>
        <v>0</v>
      </c>
      <c r="BH1430" s="89">
        <f t="shared" si="1051"/>
        <v>0</v>
      </c>
      <c r="BI1430" s="89">
        <f t="shared" si="1052"/>
        <v>0</v>
      </c>
      <c r="BJ1430" s="89">
        <f t="shared" si="1053"/>
        <v>0</v>
      </c>
      <c r="BK1430" s="89">
        <f t="shared" si="1054"/>
        <v>0</v>
      </c>
      <c r="BL1430" s="89">
        <f t="shared" si="1055"/>
        <v>0</v>
      </c>
      <c r="BM1430" s="89"/>
      <c r="BN1430" s="26" t="b">
        <f t="shared" si="1056"/>
        <v>0</v>
      </c>
      <c r="BO1430" s="26" t="b">
        <f t="shared" si="1057"/>
        <v>0</v>
      </c>
      <c r="BP1430" s="26" t="b">
        <f t="shared" si="1058"/>
        <v>0</v>
      </c>
      <c r="BQ1430" s="26" t="b">
        <f t="shared" si="1059"/>
        <v>0</v>
      </c>
      <c r="BR1430" s="26" t="b">
        <f t="shared" si="1060"/>
        <v>0</v>
      </c>
      <c r="BS1430" s="26" t="b">
        <f t="shared" si="1061"/>
        <v>0</v>
      </c>
      <c r="BT1430" s="26" t="b">
        <f t="shared" si="1062"/>
        <v>0</v>
      </c>
      <c r="BU1430" s="26" t="b">
        <f t="shared" si="1063"/>
        <v>0</v>
      </c>
    </row>
    <row r="1431" spans="2:73" ht="15" thickBot="1" x14ac:dyDescent="0.35">
      <c r="B1431" s="17">
        <f>VLOOKUP($AC1431,LS_Coint_BD!$B$3:$D$1079,2)</f>
        <v>0</v>
      </c>
      <c r="C1431" s="87">
        <f>VLOOKUP($AC1431,LS_Coint_BD!$B$3:$D$1079,3)</f>
        <v>0</v>
      </c>
      <c r="D1431" s="68">
        <f t="shared" si="1023"/>
        <v>0</v>
      </c>
      <c r="E1431" s="65">
        <f t="shared" si="1024"/>
        <v>0</v>
      </c>
      <c r="F1431" s="69">
        <f t="shared" si="1025"/>
        <v>0</v>
      </c>
      <c r="G1431" s="68">
        <f t="shared" si="1026"/>
        <v>0</v>
      </c>
      <c r="H1431" s="65">
        <f t="shared" si="1027"/>
        <v>0</v>
      </c>
      <c r="I1431" s="69">
        <f t="shared" si="1028"/>
        <v>0</v>
      </c>
      <c r="J1431" s="68">
        <f t="shared" si="1029"/>
        <v>0</v>
      </c>
      <c r="K1431" s="65">
        <f t="shared" si="1030"/>
        <v>0</v>
      </c>
      <c r="L1431" s="69">
        <f t="shared" si="1031"/>
        <v>0</v>
      </c>
      <c r="M1431" s="68">
        <f t="shared" si="1032"/>
        <v>0</v>
      </c>
      <c r="N1431" s="65">
        <f t="shared" si="1033"/>
        <v>0</v>
      </c>
      <c r="O1431" s="69">
        <f t="shared" si="1034"/>
        <v>0</v>
      </c>
      <c r="P1431" s="68">
        <f t="shared" si="1035"/>
        <v>0</v>
      </c>
      <c r="Q1431" s="65">
        <f t="shared" si="1036"/>
        <v>0</v>
      </c>
      <c r="R1431" s="69">
        <f t="shared" si="1037"/>
        <v>0</v>
      </c>
      <c r="S1431" s="68">
        <f t="shared" si="1038"/>
        <v>0</v>
      </c>
      <c r="T1431" s="65">
        <f t="shared" si="1039"/>
        <v>0</v>
      </c>
      <c r="U1431" s="69">
        <f t="shared" si="1040"/>
        <v>0</v>
      </c>
      <c r="V1431" s="68">
        <f t="shared" si="1041"/>
        <v>0</v>
      </c>
      <c r="W1431" s="65">
        <f t="shared" si="1042"/>
        <v>0</v>
      </c>
      <c r="X1431" s="69">
        <f t="shared" si="1043"/>
        <v>0</v>
      </c>
      <c r="Y1431" s="68">
        <f t="shared" si="1044"/>
        <v>0</v>
      </c>
      <c r="Z1431" s="65">
        <f t="shared" si="1045"/>
        <v>0</v>
      </c>
      <c r="AA1431" s="69">
        <f t="shared" si="1046"/>
        <v>0</v>
      </c>
      <c r="AB1431" s="98">
        <f>SUMIF(BN1431:BU1431,"VERDADEIRO",BN$3:$BU1430)</f>
        <v>0</v>
      </c>
      <c r="AC1431" s="97">
        <f t="shared" si="1022"/>
        <v>1428</v>
      </c>
      <c r="AD1431" s="89">
        <f>RTD("tryd.rtdserver",,"COT",B1431,"ULT")</f>
        <v>0</v>
      </c>
      <c r="AE1431" s="89">
        <f>RTD("tryd.rtdserver",,"COT",C1431,"ULT")</f>
        <v>0</v>
      </c>
      <c r="AF1431" s="89">
        <f>VLOOKUP($AC1431,LS_Coint_BD!$B$3:$AQ$1079,AF$2)*$AD1431+VLOOKUP($AC1431,LS_Coint_BD!$B$3:$AQ$1079,AF$2+1)</f>
        <v>0</v>
      </c>
      <c r="AG1431" s="89">
        <f>VLOOKUP($AC1431,LS_Coint_BD!$B$3:$AQ$1079,AG$2)*$AD1431+VLOOKUP($AC1431,LS_Coint_BD!$B$3:$AQ$1079,AG$2+1)</f>
        <v>0</v>
      </c>
      <c r="AH1431" s="89">
        <f>VLOOKUP($AC1431,LS_Coint_BD!$B$3:$AQ$1079,AH$2)*$AD1431+VLOOKUP($AC1431,LS_Coint_BD!$B$3:$AQ$1079,AH$2+1)</f>
        <v>0</v>
      </c>
      <c r="AI1431" s="89">
        <f>VLOOKUP($AC1431,LS_Coint_BD!$B$3:$AQ$1079,AI$2)*$AD1431+VLOOKUP($AC1431,LS_Coint_BD!$B$3:$AQ$1079,AI$2+1)</f>
        <v>0</v>
      </c>
      <c r="AJ1431" s="89">
        <f>VLOOKUP($AC1431,LS_Coint_BD!$B$3:$AQ$1079,AJ$2)*$AD1431+VLOOKUP($AC1431,LS_Coint_BD!$B$3:$AQ$1079,AJ$2+1)</f>
        <v>0</v>
      </c>
      <c r="AK1431" s="89">
        <f>VLOOKUP($AC1431,LS_Coint_BD!$B$3:$AQ$1079,AK$2)*$AD1431+VLOOKUP($AC1431,LS_Coint_BD!$B$3:$AQ$1079,AK$2+1)</f>
        <v>0</v>
      </c>
      <c r="AL1431" s="89">
        <f>VLOOKUP($AC1431,LS_Coint_BD!$B$3:$AQ$1079,AL$2)*$AD1431+VLOOKUP($AC1431,LS_Coint_BD!$B$3:$AQ$1079,AL$2+1)</f>
        <v>0</v>
      </c>
      <c r="AM1431" s="89">
        <f>VLOOKUP($AC1431,LS_Coint_BD!$B$3:$AQ$1079,AM$2)*$AD1431+VLOOKUP($AC1431,LS_Coint_BD!$B$3:$AQ$1079,AM$2+1)</f>
        <v>0</v>
      </c>
      <c r="AN1431" s="89">
        <f>VLOOKUP($AC1431,LS_Coint_BD!$B$3:$AQ$1079,AN$2)</f>
        <v>0</v>
      </c>
      <c r="AO1431" s="89">
        <f>VLOOKUP($AC1431,LS_Coint_BD!$B$3:$AQ$1079,AO$2)</f>
        <v>0</v>
      </c>
      <c r="AP1431" s="89">
        <f>VLOOKUP($AC1431,LS_Coint_BD!$B$3:$AQ$1079,AP$2)</f>
        <v>0</v>
      </c>
      <c r="AQ1431" s="89">
        <f>VLOOKUP($AC1431,LS_Coint_BD!$B$3:$AQ$1079,AQ$2)</f>
        <v>0</v>
      </c>
      <c r="AR1431" s="89">
        <f>VLOOKUP($AC1431,LS_Coint_BD!$B$3:$AQ$1079,AR$2)</f>
        <v>0</v>
      </c>
      <c r="AS1431" s="89">
        <f>VLOOKUP($AC1431,LS_Coint_BD!$B$3:$AQ$1079,AS$2)</f>
        <v>0</v>
      </c>
      <c r="AT1431" s="89">
        <f>VLOOKUP($AC1431,LS_Coint_BD!$B$3:$AQ$1079,AT$2)</f>
        <v>0</v>
      </c>
      <c r="AU1431" s="89">
        <f>VLOOKUP($AC1431,LS_Coint_BD!$B$3:$AQ$1079,AU$2)</f>
        <v>0</v>
      </c>
      <c r="AV1431" s="89">
        <f>VLOOKUP($AC1431,LS_Coint_BD!$B$3:$AQ$1079,AV$2)</f>
        <v>0</v>
      </c>
      <c r="AW1431" s="89">
        <f>VLOOKUP($AC1431,LS_Coint_BD!$B$3:$AQ$1079,AW$2)</f>
        <v>0</v>
      </c>
      <c r="AX1431" s="89">
        <f>VLOOKUP($AC1431,LS_Coint_BD!$B$3:$AQ$1079,AX$2)</f>
        <v>0</v>
      </c>
      <c r="AY1431" s="89">
        <f>VLOOKUP($AC1431,LS_Coint_BD!$B$3:$AQ$1079,AY$2)</f>
        <v>0</v>
      </c>
      <c r="AZ1431" s="89">
        <f>VLOOKUP($AC1431,LS_Coint_BD!$B$3:$AQ$1079,AZ$2)</f>
        <v>0</v>
      </c>
      <c r="BA1431" s="89">
        <f>VLOOKUP($AC1431,LS_Coint_BD!$B$3:$AQ$1079,BA$2)</f>
        <v>0</v>
      </c>
      <c r="BB1431" s="89">
        <f>VLOOKUP($AC1431,LS_Coint_BD!$B$3:$AQ$1079,BB$2)</f>
        <v>0</v>
      </c>
      <c r="BC1431" s="89">
        <f>VLOOKUP($AC1431,LS_Coint_BD!$B$3:$AQ$1079,BC$2)</f>
        <v>0</v>
      </c>
      <c r="BD1431" s="89">
        <f t="shared" si="1047"/>
        <v>0</v>
      </c>
      <c r="BE1431" s="89">
        <f t="shared" si="1048"/>
        <v>0</v>
      </c>
      <c r="BF1431" s="89">
        <f t="shared" si="1049"/>
        <v>0</v>
      </c>
      <c r="BG1431" s="89">
        <f t="shared" si="1050"/>
        <v>0</v>
      </c>
      <c r="BH1431" s="89">
        <f t="shared" si="1051"/>
        <v>0</v>
      </c>
      <c r="BI1431" s="89">
        <f t="shared" si="1052"/>
        <v>0</v>
      </c>
      <c r="BJ1431" s="89">
        <f t="shared" si="1053"/>
        <v>0</v>
      </c>
      <c r="BK1431" s="89">
        <f t="shared" si="1054"/>
        <v>0</v>
      </c>
      <c r="BL1431" s="89">
        <f t="shared" si="1055"/>
        <v>0</v>
      </c>
      <c r="BM1431" s="89"/>
      <c r="BN1431" s="26" t="b">
        <f t="shared" si="1056"/>
        <v>0</v>
      </c>
      <c r="BO1431" s="26" t="b">
        <f t="shared" si="1057"/>
        <v>0</v>
      </c>
      <c r="BP1431" s="26" t="b">
        <f t="shared" si="1058"/>
        <v>0</v>
      </c>
      <c r="BQ1431" s="26" t="b">
        <f t="shared" si="1059"/>
        <v>0</v>
      </c>
      <c r="BR1431" s="26" t="b">
        <f t="shared" si="1060"/>
        <v>0</v>
      </c>
      <c r="BS1431" s="26" t="b">
        <f t="shared" si="1061"/>
        <v>0</v>
      </c>
      <c r="BT1431" s="26" t="b">
        <f t="shared" si="1062"/>
        <v>0</v>
      </c>
      <c r="BU1431" s="26" t="b">
        <f t="shared" si="1063"/>
        <v>0</v>
      </c>
    </row>
    <row r="1432" spans="2:73" ht="15" thickBot="1" x14ac:dyDescent="0.35">
      <c r="B1432" s="17">
        <f>VLOOKUP($AC1432,LS_Coint_BD!$B$3:$D$1079,2)</f>
        <v>0</v>
      </c>
      <c r="C1432" s="87">
        <f>VLOOKUP($AC1432,LS_Coint_BD!$B$3:$D$1079,3)</f>
        <v>0</v>
      </c>
      <c r="D1432" s="68">
        <f t="shared" si="1023"/>
        <v>0</v>
      </c>
      <c r="E1432" s="65">
        <f t="shared" si="1024"/>
        <v>0</v>
      </c>
      <c r="F1432" s="69">
        <f t="shared" si="1025"/>
        <v>0</v>
      </c>
      <c r="G1432" s="68">
        <f t="shared" si="1026"/>
        <v>0</v>
      </c>
      <c r="H1432" s="65">
        <f t="shared" si="1027"/>
        <v>0</v>
      </c>
      <c r="I1432" s="69">
        <f t="shared" si="1028"/>
        <v>0</v>
      </c>
      <c r="J1432" s="68">
        <f t="shared" si="1029"/>
        <v>0</v>
      </c>
      <c r="K1432" s="65">
        <f t="shared" si="1030"/>
        <v>0</v>
      </c>
      <c r="L1432" s="69">
        <f t="shared" si="1031"/>
        <v>0</v>
      </c>
      <c r="M1432" s="68">
        <f t="shared" si="1032"/>
        <v>0</v>
      </c>
      <c r="N1432" s="65">
        <f t="shared" si="1033"/>
        <v>0</v>
      </c>
      <c r="O1432" s="69">
        <f t="shared" si="1034"/>
        <v>0</v>
      </c>
      <c r="P1432" s="68">
        <f t="shared" si="1035"/>
        <v>0</v>
      </c>
      <c r="Q1432" s="65">
        <f t="shared" si="1036"/>
        <v>0</v>
      </c>
      <c r="R1432" s="69">
        <f t="shared" si="1037"/>
        <v>0</v>
      </c>
      <c r="S1432" s="68">
        <f t="shared" si="1038"/>
        <v>0</v>
      </c>
      <c r="T1432" s="65">
        <f t="shared" si="1039"/>
        <v>0</v>
      </c>
      <c r="U1432" s="69">
        <f t="shared" si="1040"/>
        <v>0</v>
      </c>
      <c r="V1432" s="68">
        <f t="shared" si="1041"/>
        <v>0</v>
      </c>
      <c r="W1432" s="65">
        <f t="shared" si="1042"/>
        <v>0</v>
      </c>
      <c r="X1432" s="69">
        <f t="shared" si="1043"/>
        <v>0</v>
      </c>
      <c r="Y1432" s="68">
        <f t="shared" si="1044"/>
        <v>0</v>
      </c>
      <c r="Z1432" s="65">
        <f t="shared" si="1045"/>
        <v>0</v>
      </c>
      <c r="AA1432" s="69">
        <f t="shared" si="1046"/>
        <v>0</v>
      </c>
      <c r="AB1432" s="98">
        <f>SUMIF(BN1432:BU1432,"VERDADEIRO",BN$3:$BU1431)</f>
        <v>0</v>
      </c>
      <c r="AC1432" s="97">
        <f t="shared" si="1022"/>
        <v>1429</v>
      </c>
      <c r="AD1432" s="89">
        <f>RTD("tryd.rtdserver",,"COT",B1432,"ULT")</f>
        <v>0</v>
      </c>
      <c r="AE1432" s="89">
        <f>RTD("tryd.rtdserver",,"COT",C1432,"ULT")</f>
        <v>0</v>
      </c>
      <c r="AF1432" s="89">
        <f>VLOOKUP($AC1432,LS_Coint_BD!$B$3:$AQ$1079,AF$2)*$AD1432+VLOOKUP($AC1432,LS_Coint_BD!$B$3:$AQ$1079,AF$2+1)</f>
        <v>0</v>
      </c>
      <c r="AG1432" s="89">
        <f>VLOOKUP($AC1432,LS_Coint_BD!$B$3:$AQ$1079,AG$2)*$AD1432+VLOOKUP($AC1432,LS_Coint_BD!$B$3:$AQ$1079,AG$2+1)</f>
        <v>0</v>
      </c>
      <c r="AH1432" s="89">
        <f>VLOOKUP($AC1432,LS_Coint_BD!$B$3:$AQ$1079,AH$2)*$AD1432+VLOOKUP($AC1432,LS_Coint_BD!$B$3:$AQ$1079,AH$2+1)</f>
        <v>0</v>
      </c>
      <c r="AI1432" s="89">
        <f>VLOOKUP($AC1432,LS_Coint_BD!$B$3:$AQ$1079,AI$2)*$AD1432+VLOOKUP($AC1432,LS_Coint_BD!$B$3:$AQ$1079,AI$2+1)</f>
        <v>0</v>
      </c>
      <c r="AJ1432" s="89">
        <f>VLOOKUP($AC1432,LS_Coint_BD!$B$3:$AQ$1079,AJ$2)*$AD1432+VLOOKUP($AC1432,LS_Coint_BD!$B$3:$AQ$1079,AJ$2+1)</f>
        <v>0</v>
      </c>
      <c r="AK1432" s="89">
        <f>VLOOKUP($AC1432,LS_Coint_BD!$B$3:$AQ$1079,AK$2)*$AD1432+VLOOKUP($AC1432,LS_Coint_BD!$B$3:$AQ$1079,AK$2+1)</f>
        <v>0</v>
      </c>
      <c r="AL1432" s="89">
        <f>VLOOKUP($AC1432,LS_Coint_BD!$B$3:$AQ$1079,AL$2)*$AD1432+VLOOKUP($AC1432,LS_Coint_BD!$B$3:$AQ$1079,AL$2+1)</f>
        <v>0</v>
      </c>
      <c r="AM1432" s="89">
        <f>VLOOKUP($AC1432,LS_Coint_BD!$B$3:$AQ$1079,AM$2)*$AD1432+VLOOKUP($AC1432,LS_Coint_BD!$B$3:$AQ$1079,AM$2+1)</f>
        <v>0</v>
      </c>
      <c r="AN1432" s="89">
        <f>VLOOKUP($AC1432,LS_Coint_BD!$B$3:$AQ$1079,AN$2)</f>
        <v>0</v>
      </c>
      <c r="AO1432" s="89">
        <f>VLOOKUP($AC1432,LS_Coint_BD!$B$3:$AQ$1079,AO$2)</f>
        <v>0</v>
      </c>
      <c r="AP1432" s="89">
        <f>VLOOKUP($AC1432,LS_Coint_BD!$B$3:$AQ$1079,AP$2)</f>
        <v>0</v>
      </c>
      <c r="AQ1432" s="89">
        <f>VLOOKUP($AC1432,LS_Coint_BD!$B$3:$AQ$1079,AQ$2)</f>
        <v>0</v>
      </c>
      <c r="AR1432" s="89">
        <f>VLOOKUP($AC1432,LS_Coint_BD!$B$3:$AQ$1079,AR$2)</f>
        <v>0</v>
      </c>
      <c r="AS1432" s="89">
        <f>VLOOKUP($AC1432,LS_Coint_BD!$B$3:$AQ$1079,AS$2)</f>
        <v>0</v>
      </c>
      <c r="AT1432" s="89">
        <f>VLOOKUP($AC1432,LS_Coint_BD!$B$3:$AQ$1079,AT$2)</f>
        <v>0</v>
      </c>
      <c r="AU1432" s="89">
        <f>VLOOKUP($AC1432,LS_Coint_BD!$B$3:$AQ$1079,AU$2)</f>
        <v>0</v>
      </c>
      <c r="AV1432" s="89">
        <f>VLOOKUP($AC1432,LS_Coint_BD!$B$3:$AQ$1079,AV$2)</f>
        <v>0</v>
      </c>
      <c r="AW1432" s="89">
        <f>VLOOKUP($AC1432,LS_Coint_BD!$B$3:$AQ$1079,AW$2)</f>
        <v>0</v>
      </c>
      <c r="AX1432" s="89">
        <f>VLOOKUP($AC1432,LS_Coint_BD!$B$3:$AQ$1079,AX$2)</f>
        <v>0</v>
      </c>
      <c r="AY1432" s="89">
        <f>VLOOKUP($AC1432,LS_Coint_BD!$B$3:$AQ$1079,AY$2)</f>
        <v>0</v>
      </c>
      <c r="AZ1432" s="89">
        <f>VLOOKUP($AC1432,LS_Coint_BD!$B$3:$AQ$1079,AZ$2)</f>
        <v>0</v>
      </c>
      <c r="BA1432" s="89">
        <f>VLOOKUP($AC1432,LS_Coint_BD!$B$3:$AQ$1079,BA$2)</f>
        <v>0</v>
      </c>
      <c r="BB1432" s="89">
        <f>VLOOKUP($AC1432,LS_Coint_BD!$B$3:$AQ$1079,BB$2)</f>
        <v>0</v>
      </c>
      <c r="BC1432" s="89">
        <f>VLOOKUP($AC1432,LS_Coint_BD!$B$3:$AQ$1079,BC$2)</f>
        <v>0</v>
      </c>
      <c r="BD1432" s="89">
        <f t="shared" si="1047"/>
        <v>0</v>
      </c>
      <c r="BE1432" s="89">
        <f t="shared" si="1048"/>
        <v>0</v>
      </c>
      <c r="BF1432" s="89">
        <f t="shared" si="1049"/>
        <v>0</v>
      </c>
      <c r="BG1432" s="89">
        <f t="shared" si="1050"/>
        <v>0</v>
      </c>
      <c r="BH1432" s="89">
        <f t="shared" si="1051"/>
        <v>0</v>
      </c>
      <c r="BI1432" s="89">
        <f t="shared" si="1052"/>
        <v>0</v>
      </c>
      <c r="BJ1432" s="89">
        <f t="shared" si="1053"/>
        <v>0</v>
      </c>
      <c r="BK1432" s="89">
        <f t="shared" si="1054"/>
        <v>0</v>
      </c>
      <c r="BL1432" s="89">
        <f t="shared" si="1055"/>
        <v>0</v>
      </c>
      <c r="BM1432" s="89"/>
      <c r="BN1432" s="26" t="b">
        <f t="shared" si="1056"/>
        <v>0</v>
      </c>
      <c r="BO1432" s="26" t="b">
        <f t="shared" si="1057"/>
        <v>0</v>
      </c>
      <c r="BP1432" s="26" t="b">
        <f t="shared" si="1058"/>
        <v>0</v>
      </c>
      <c r="BQ1432" s="26" t="b">
        <f t="shared" si="1059"/>
        <v>0</v>
      </c>
      <c r="BR1432" s="26" t="b">
        <f t="shared" si="1060"/>
        <v>0</v>
      </c>
      <c r="BS1432" s="26" t="b">
        <f t="shared" si="1061"/>
        <v>0</v>
      </c>
      <c r="BT1432" s="26" t="b">
        <f t="shared" si="1062"/>
        <v>0</v>
      </c>
      <c r="BU1432" s="26" t="b">
        <f t="shared" si="1063"/>
        <v>0</v>
      </c>
    </row>
    <row r="1433" spans="2:73" ht="15" thickBot="1" x14ac:dyDescent="0.35">
      <c r="B1433" s="17">
        <f>VLOOKUP($AC1433,LS_Coint_BD!$B$3:$D$1079,2)</f>
        <v>0</v>
      </c>
      <c r="C1433" s="87">
        <f>VLOOKUP($AC1433,LS_Coint_BD!$B$3:$D$1079,3)</f>
        <v>0</v>
      </c>
      <c r="D1433" s="68">
        <f t="shared" si="1023"/>
        <v>0</v>
      </c>
      <c r="E1433" s="65">
        <f t="shared" si="1024"/>
        <v>0</v>
      </c>
      <c r="F1433" s="69">
        <f t="shared" si="1025"/>
        <v>0</v>
      </c>
      <c r="G1433" s="68">
        <f t="shared" si="1026"/>
        <v>0</v>
      </c>
      <c r="H1433" s="65">
        <f t="shared" si="1027"/>
        <v>0</v>
      </c>
      <c r="I1433" s="69">
        <f t="shared" si="1028"/>
        <v>0</v>
      </c>
      <c r="J1433" s="68">
        <f t="shared" si="1029"/>
        <v>0</v>
      </c>
      <c r="K1433" s="65">
        <f t="shared" si="1030"/>
        <v>0</v>
      </c>
      <c r="L1433" s="69">
        <f t="shared" si="1031"/>
        <v>0</v>
      </c>
      <c r="M1433" s="68">
        <f t="shared" si="1032"/>
        <v>0</v>
      </c>
      <c r="N1433" s="65">
        <f t="shared" si="1033"/>
        <v>0</v>
      </c>
      <c r="O1433" s="69">
        <f t="shared" si="1034"/>
        <v>0</v>
      </c>
      <c r="P1433" s="68">
        <f t="shared" si="1035"/>
        <v>0</v>
      </c>
      <c r="Q1433" s="65">
        <f t="shared" si="1036"/>
        <v>0</v>
      </c>
      <c r="R1433" s="69">
        <f t="shared" si="1037"/>
        <v>0</v>
      </c>
      <c r="S1433" s="68">
        <f t="shared" si="1038"/>
        <v>0</v>
      </c>
      <c r="T1433" s="65">
        <f t="shared" si="1039"/>
        <v>0</v>
      </c>
      <c r="U1433" s="69">
        <f t="shared" si="1040"/>
        <v>0</v>
      </c>
      <c r="V1433" s="68">
        <f t="shared" si="1041"/>
        <v>0</v>
      </c>
      <c r="W1433" s="65">
        <f t="shared" si="1042"/>
        <v>0</v>
      </c>
      <c r="X1433" s="69">
        <f t="shared" si="1043"/>
        <v>0</v>
      </c>
      <c r="Y1433" s="68">
        <f t="shared" si="1044"/>
        <v>0</v>
      </c>
      <c r="Z1433" s="65">
        <f t="shared" si="1045"/>
        <v>0</v>
      </c>
      <c r="AA1433" s="69">
        <f t="shared" si="1046"/>
        <v>0</v>
      </c>
      <c r="AB1433" s="98">
        <f>SUMIF(BN1433:BU1433,"VERDADEIRO",BN$3:$BU1432)</f>
        <v>0</v>
      </c>
      <c r="AC1433" s="97">
        <f t="shared" si="1022"/>
        <v>1430</v>
      </c>
      <c r="AD1433" s="89">
        <f>RTD("tryd.rtdserver",,"COT",B1433,"ULT")</f>
        <v>0</v>
      </c>
      <c r="AE1433" s="89">
        <f>RTD("tryd.rtdserver",,"COT",C1433,"ULT")</f>
        <v>0</v>
      </c>
      <c r="AF1433" s="89">
        <f>VLOOKUP($AC1433,LS_Coint_BD!$B$3:$AQ$1079,AF$2)*$AD1433+VLOOKUP($AC1433,LS_Coint_BD!$B$3:$AQ$1079,AF$2+1)</f>
        <v>0</v>
      </c>
      <c r="AG1433" s="89">
        <f>VLOOKUP($AC1433,LS_Coint_BD!$B$3:$AQ$1079,AG$2)*$AD1433+VLOOKUP($AC1433,LS_Coint_BD!$B$3:$AQ$1079,AG$2+1)</f>
        <v>0</v>
      </c>
      <c r="AH1433" s="89">
        <f>VLOOKUP($AC1433,LS_Coint_BD!$B$3:$AQ$1079,AH$2)*$AD1433+VLOOKUP($AC1433,LS_Coint_BD!$B$3:$AQ$1079,AH$2+1)</f>
        <v>0</v>
      </c>
      <c r="AI1433" s="89">
        <f>VLOOKUP($AC1433,LS_Coint_BD!$B$3:$AQ$1079,AI$2)*$AD1433+VLOOKUP($AC1433,LS_Coint_BD!$B$3:$AQ$1079,AI$2+1)</f>
        <v>0</v>
      </c>
      <c r="AJ1433" s="89">
        <f>VLOOKUP($AC1433,LS_Coint_BD!$B$3:$AQ$1079,AJ$2)*$AD1433+VLOOKUP($AC1433,LS_Coint_BD!$B$3:$AQ$1079,AJ$2+1)</f>
        <v>0</v>
      </c>
      <c r="AK1433" s="89">
        <f>VLOOKUP($AC1433,LS_Coint_BD!$B$3:$AQ$1079,AK$2)*$AD1433+VLOOKUP($AC1433,LS_Coint_BD!$B$3:$AQ$1079,AK$2+1)</f>
        <v>0</v>
      </c>
      <c r="AL1433" s="89">
        <f>VLOOKUP($AC1433,LS_Coint_BD!$B$3:$AQ$1079,AL$2)*$AD1433+VLOOKUP($AC1433,LS_Coint_BD!$B$3:$AQ$1079,AL$2+1)</f>
        <v>0</v>
      </c>
      <c r="AM1433" s="89">
        <f>VLOOKUP($AC1433,LS_Coint_BD!$B$3:$AQ$1079,AM$2)*$AD1433+VLOOKUP($AC1433,LS_Coint_BD!$B$3:$AQ$1079,AM$2+1)</f>
        <v>0</v>
      </c>
      <c r="AN1433" s="89">
        <f>VLOOKUP($AC1433,LS_Coint_BD!$B$3:$AQ$1079,AN$2)</f>
        <v>0</v>
      </c>
      <c r="AO1433" s="89">
        <f>VLOOKUP($AC1433,LS_Coint_BD!$B$3:$AQ$1079,AO$2)</f>
        <v>0</v>
      </c>
      <c r="AP1433" s="89">
        <f>VLOOKUP($AC1433,LS_Coint_BD!$B$3:$AQ$1079,AP$2)</f>
        <v>0</v>
      </c>
      <c r="AQ1433" s="89">
        <f>VLOOKUP($AC1433,LS_Coint_BD!$B$3:$AQ$1079,AQ$2)</f>
        <v>0</v>
      </c>
      <c r="AR1433" s="89">
        <f>VLOOKUP($AC1433,LS_Coint_BD!$B$3:$AQ$1079,AR$2)</f>
        <v>0</v>
      </c>
      <c r="AS1433" s="89">
        <f>VLOOKUP($AC1433,LS_Coint_BD!$B$3:$AQ$1079,AS$2)</f>
        <v>0</v>
      </c>
      <c r="AT1433" s="89">
        <f>VLOOKUP($AC1433,LS_Coint_BD!$B$3:$AQ$1079,AT$2)</f>
        <v>0</v>
      </c>
      <c r="AU1433" s="89">
        <f>VLOOKUP($AC1433,LS_Coint_BD!$B$3:$AQ$1079,AU$2)</f>
        <v>0</v>
      </c>
      <c r="AV1433" s="89">
        <f>VLOOKUP($AC1433,LS_Coint_BD!$B$3:$AQ$1079,AV$2)</f>
        <v>0</v>
      </c>
      <c r="AW1433" s="89">
        <f>VLOOKUP($AC1433,LS_Coint_BD!$B$3:$AQ$1079,AW$2)</f>
        <v>0</v>
      </c>
      <c r="AX1433" s="89">
        <f>VLOOKUP($AC1433,LS_Coint_BD!$B$3:$AQ$1079,AX$2)</f>
        <v>0</v>
      </c>
      <c r="AY1433" s="89">
        <f>VLOOKUP($AC1433,LS_Coint_BD!$B$3:$AQ$1079,AY$2)</f>
        <v>0</v>
      </c>
      <c r="AZ1433" s="89">
        <f>VLOOKUP($AC1433,LS_Coint_BD!$B$3:$AQ$1079,AZ$2)</f>
        <v>0</v>
      </c>
      <c r="BA1433" s="89">
        <f>VLOOKUP($AC1433,LS_Coint_BD!$B$3:$AQ$1079,BA$2)</f>
        <v>0</v>
      </c>
      <c r="BB1433" s="89">
        <f>VLOOKUP($AC1433,LS_Coint_BD!$B$3:$AQ$1079,BB$2)</f>
        <v>0</v>
      </c>
      <c r="BC1433" s="89">
        <f>VLOOKUP($AC1433,LS_Coint_BD!$B$3:$AQ$1079,BC$2)</f>
        <v>0</v>
      </c>
      <c r="BD1433" s="89">
        <f t="shared" si="1047"/>
        <v>0</v>
      </c>
      <c r="BE1433" s="89">
        <f t="shared" si="1048"/>
        <v>0</v>
      </c>
      <c r="BF1433" s="89">
        <f t="shared" si="1049"/>
        <v>0</v>
      </c>
      <c r="BG1433" s="89">
        <f t="shared" si="1050"/>
        <v>0</v>
      </c>
      <c r="BH1433" s="89">
        <f t="shared" si="1051"/>
        <v>0</v>
      </c>
      <c r="BI1433" s="89">
        <f t="shared" si="1052"/>
        <v>0</v>
      </c>
      <c r="BJ1433" s="89">
        <f t="shared" si="1053"/>
        <v>0</v>
      </c>
      <c r="BK1433" s="89">
        <f t="shared" si="1054"/>
        <v>0</v>
      </c>
      <c r="BL1433" s="89">
        <f t="shared" si="1055"/>
        <v>0</v>
      </c>
      <c r="BM1433" s="89"/>
      <c r="BN1433" s="26" t="b">
        <f t="shared" si="1056"/>
        <v>0</v>
      </c>
      <c r="BO1433" s="26" t="b">
        <f t="shared" si="1057"/>
        <v>0</v>
      </c>
      <c r="BP1433" s="26" t="b">
        <f t="shared" si="1058"/>
        <v>0</v>
      </c>
      <c r="BQ1433" s="26" t="b">
        <f t="shared" si="1059"/>
        <v>0</v>
      </c>
      <c r="BR1433" s="26" t="b">
        <f t="shared" si="1060"/>
        <v>0</v>
      </c>
      <c r="BS1433" s="26" t="b">
        <f t="shared" si="1061"/>
        <v>0</v>
      </c>
      <c r="BT1433" s="26" t="b">
        <f t="shared" si="1062"/>
        <v>0</v>
      </c>
      <c r="BU1433" s="26" t="b">
        <f t="shared" si="1063"/>
        <v>0</v>
      </c>
    </row>
    <row r="1434" spans="2:73" ht="15" thickBot="1" x14ac:dyDescent="0.35">
      <c r="B1434" s="17">
        <f>VLOOKUP($AC1434,LS_Coint_BD!$B$3:$D$1079,2)</f>
        <v>0</v>
      </c>
      <c r="C1434" s="87">
        <f>VLOOKUP($AC1434,LS_Coint_BD!$B$3:$D$1079,3)</f>
        <v>0</v>
      </c>
      <c r="D1434" s="68">
        <f t="shared" si="1023"/>
        <v>0</v>
      </c>
      <c r="E1434" s="65">
        <f t="shared" si="1024"/>
        <v>0</v>
      </c>
      <c r="F1434" s="69">
        <f t="shared" si="1025"/>
        <v>0</v>
      </c>
      <c r="G1434" s="68">
        <f t="shared" si="1026"/>
        <v>0</v>
      </c>
      <c r="H1434" s="65">
        <f t="shared" si="1027"/>
        <v>0</v>
      </c>
      <c r="I1434" s="69">
        <f t="shared" si="1028"/>
        <v>0</v>
      </c>
      <c r="J1434" s="68">
        <f t="shared" si="1029"/>
        <v>0</v>
      </c>
      <c r="K1434" s="65">
        <f t="shared" si="1030"/>
        <v>0</v>
      </c>
      <c r="L1434" s="69">
        <f t="shared" si="1031"/>
        <v>0</v>
      </c>
      <c r="M1434" s="68">
        <f t="shared" si="1032"/>
        <v>0</v>
      </c>
      <c r="N1434" s="65">
        <f t="shared" si="1033"/>
        <v>0</v>
      </c>
      <c r="O1434" s="69">
        <f t="shared" si="1034"/>
        <v>0</v>
      </c>
      <c r="P1434" s="68">
        <f t="shared" si="1035"/>
        <v>0</v>
      </c>
      <c r="Q1434" s="65">
        <f t="shared" si="1036"/>
        <v>0</v>
      </c>
      <c r="R1434" s="69">
        <f t="shared" si="1037"/>
        <v>0</v>
      </c>
      <c r="S1434" s="68">
        <f t="shared" si="1038"/>
        <v>0</v>
      </c>
      <c r="T1434" s="65">
        <f t="shared" si="1039"/>
        <v>0</v>
      </c>
      <c r="U1434" s="69">
        <f t="shared" si="1040"/>
        <v>0</v>
      </c>
      <c r="V1434" s="68">
        <f t="shared" si="1041"/>
        <v>0</v>
      </c>
      <c r="W1434" s="65">
        <f t="shared" si="1042"/>
        <v>0</v>
      </c>
      <c r="X1434" s="69">
        <f t="shared" si="1043"/>
        <v>0</v>
      </c>
      <c r="Y1434" s="68">
        <f t="shared" si="1044"/>
        <v>0</v>
      </c>
      <c r="Z1434" s="65">
        <f t="shared" si="1045"/>
        <v>0</v>
      </c>
      <c r="AA1434" s="69">
        <f t="shared" si="1046"/>
        <v>0</v>
      </c>
      <c r="AB1434" s="98">
        <f>SUMIF(BN1434:BU1434,"VERDADEIRO",BN$3:$BU1433)</f>
        <v>0</v>
      </c>
      <c r="AC1434" s="97">
        <f t="shared" si="1022"/>
        <v>1431</v>
      </c>
      <c r="AD1434" s="89">
        <f>RTD("tryd.rtdserver",,"COT",B1434,"ULT")</f>
        <v>0</v>
      </c>
      <c r="AE1434" s="89">
        <f>RTD("tryd.rtdserver",,"COT",C1434,"ULT")</f>
        <v>0</v>
      </c>
      <c r="AF1434" s="89">
        <f>VLOOKUP($AC1434,LS_Coint_BD!$B$3:$AQ$1079,AF$2)*$AD1434+VLOOKUP($AC1434,LS_Coint_BD!$B$3:$AQ$1079,AF$2+1)</f>
        <v>0</v>
      </c>
      <c r="AG1434" s="89">
        <f>VLOOKUP($AC1434,LS_Coint_BD!$B$3:$AQ$1079,AG$2)*$AD1434+VLOOKUP($AC1434,LS_Coint_BD!$B$3:$AQ$1079,AG$2+1)</f>
        <v>0</v>
      </c>
      <c r="AH1434" s="89">
        <f>VLOOKUP($AC1434,LS_Coint_BD!$B$3:$AQ$1079,AH$2)*$AD1434+VLOOKUP($AC1434,LS_Coint_BD!$B$3:$AQ$1079,AH$2+1)</f>
        <v>0</v>
      </c>
      <c r="AI1434" s="89">
        <f>VLOOKUP($AC1434,LS_Coint_BD!$B$3:$AQ$1079,AI$2)*$AD1434+VLOOKUP($AC1434,LS_Coint_BD!$B$3:$AQ$1079,AI$2+1)</f>
        <v>0</v>
      </c>
      <c r="AJ1434" s="89">
        <f>VLOOKUP($AC1434,LS_Coint_BD!$B$3:$AQ$1079,AJ$2)*$AD1434+VLOOKUP($AC1434,LS_Coint_BD!$B$3:$AQ$1079,AJ$2+1)</f>
        <v>0</v>
      </c>
      <c r="AK1434" s="89">
        <f>VLOOKUP($AC1434,LS_Coint_BD!$B$3:$AQ$1079,AK$2)*$AD1434+VLOOKUP($AC1434,LS_Coint_BD!$B$3:$AQ$1079,AK$2+1)</f>
        <v>0</v>
      </c>
      <c r="AL1434" s="89">
        <f>VLOOKUP($AC1434,LS_Coint_BD!$B$3:$AQ$1079,AL$2)*$AD1434+VLOOKUP($AC1434,LS_Coint_BD!$B$3:$AQ$1079,AL$2+1)</f>
        <v>0</v>
      </c>
      <c r="AM1434" s="89">
        <f>VLOOKUP($AC1434,LS_Coint_BD!$B$3:$AQ$1079,AM$2)*$AD1434+VLOOKUP($AC1434,LS_Coint_BD!$B$3:$AQ$1079,AM$2+1)</f>
        <v>0</v>
      </c>
      <c r="AN1434" s="89">
        <f>VLOOKUP($AC1434,LS_Coint_BD!$B$3:$AQ$1079,AN$2)</f>
        <v>0</v>
      </c>
      <c r="AO1434" s="89">
        <f>VLOOKUP($AC1434,LS_Coint_BD!$B$3:$AQ$1079,AO$2)</f>
        <v>0</v>
      </c>
      <c r="AP1434" s="89">
        <f>VLOOKUP($AC1434,LS_Coint_BD!$B$3:$AQ$1079,AP$2)</f>
        <v>0</v>
      </c>
      <c r="AQ1434" s="89">
        <f>VLOOKUP($AC1434,LS_Coint_BD!$B$3:$AQ$1079,AQ$2)</f>
        <v>0</v>
      </c>
      <c r="AR1434" s="89">
        <f>VLOOKUP($AC1434,LS_Coint_BD!$B$3:$AQ$1079,AR$2)</f>
        <v>0</v>
      </c>
      <c r="AS1434" s="89">
        <f>VLOOKUP($AC1434,LS_Coint_BD!$B$3:$AQ$1079,AS$2)</f>
        <v>0</v>
      </c>
      <c r="AT1434" s="89">
        <f>VLOOKUP($AC1434,LS_Coint_BD!$B$3:$AQ$1079,AT$2)</f>
        <v>0</v>
      </c>
      <c r="AU1434" s="89">
        <f>VLOOKUP($AC1434,LS_Coint_BD!$B$3:$AQ$1079,AU$2)</f>
        <v>0</v>
      </c>
      <c r="AV1434" s="89">
        <f>VLOOKUP($AC1434,LS_Coint_BD!$B$3:$AQ$1079,AV$2)</f>
        <v>0</v>
      </c>
      <c r="AW1434" s="89">
        <f>VLOOKUP($AC1434,LS_Coint_BD!$B$3:$AQ$1079,AW$2)</f>
        <v>0</v>
      </c>
      <c r="AX1434" s="89">
        <f>VLOOKUP($AC1434,LS_Coint_BD!$B$3:$AQ$1079,AX$2)</f>
        <v>0</v>
      </c>
      <c r="AY1434" s="89">
        <f>VLOOKUP($AC1434,LS_Coint_BD!$B$3:$AQ$1079,AY$2)</f>
        <v>0</v>
      </c>
      <c r="AZ1434" s="89">
        <f>VLOOKUP($AC1434,LS_Coint_BD!$B$3:$AQ$1079,AZ$2)</f>
        <v>0</v>
      </c>
      <c r="BA1434" s="89">
        <f>VLOOKUP($AC1434,LS_Coint_BD!$B$3:$AQ$1079,BA$2)</f>
        <v>0</v>
      </c>
      <c r="BB1434" s="89">
        <f>VLOOKUP($AC1434,LS_Coint_BD!$B$3:$AQ$1079,BB$2)</f>
        <v>0</v>
      </c>
      <c r="BC1434" s="89">
        <f>VLOOKUP($AC1434,LS_Coint_BD!$B$3:$AQ$1079,BC$2)</f>
        <v>0</v>
      </c>
      <c r="BD1434" s="89">
        <f t="shared" si="1047"/>
        <v>0</v>
      </c>
      <c r="BE1434" s="89">
        <f t="shared" si="1048"/>
        <v>0</v>
      </c>
      <c r="BF1434" s="89">
        <f t="shared" si="1049"/>
        <v>0</v>
      </c>
      <c r="BG1434" s="89">
        <f t="shared" si="1050"/>
        <v>0</v>
      </c>
      <c r="BH1434" s="89">
        <f t="shared" si="1051"/>
        <v>0</v>
      </c>
      <c r="BI1434" s="89">
        <f t="shared" si="1052"/>
        <v>0</v>
      </c>
      <c r="BJ1434" s="89">
        <f t="shared" si="1053"/>
        <v>0</v>
      </c>
      <c r="BK1434" s="89">
        <f t="shared" si="1054"/>
        <v>0</v>
      </c>
      <c r="BL1434" s="89">
        <f t="shared" si="1055"/>
        <v>0</v>
      </c>
      <c r="BM1434" s="89"/>
      <c r="BN1434" s="26" t="b">
        <f t="shared" si="1056"/>
        <v>0</v>
      </c>
      <c r="BO1434" s="26" t="b">
        <f t="shared" si="1057"/>
        <v>0</v>
      </c>
      <c r="BP1434" s="26" t="b">
        <f t="shared" si="1058"/>
        <v>0</v>
      </c>
      <c r="BQ1434" s="26" t="b">
        <f t="shared" si="1059"/>
        <v>0</v>
      </c>
      <c r="BR1434" s="26" t="b">
        <f t="shared" si="1060"/>
        <v>0</v>
      </c>
      <c r="BS1434" s="26" t="b">
        <f t="shared" si="1061"/>
        <v>0</v>
      </c>
      <c r="BT1434" s="26" t="b">
        <f t="shared" si="1062"/>
        <v>0</v>
      </c>
      <c r="BU1434" s="26" t="b">
        <f t="shared" si="1063"/>
        <v>0</v>
      </c>
    </row>
    <row r="1435" spans="2:73" ht="15" thickBot="1" x14ac:dyDescent="0.35">
      <c r="B1435" s="17">
        <f>VLOOKUP($AC1435,LS_Coint_BD!$B$3:$D$1079,2)</f>
        <v>0</v>
      </c>
      <c r="C1435" s="87">
        <f>VLOOKUP($AC1435,LS_Coint_BD!$B$3:$D$1079,3)</f>
        <v>0</v>
      </c>
      <c r="D1435" s="68">
        <f t="shared" si="1023"/>
        <v>0</v>
      </c>
      <c r="E1435" s="65">
        <f t="shared" si="1024"/>
        <v>0</v>
      </c>
      <c r="F1435" s="69">
        <f t="shared" si="1025"/>
        <v>0</v>
      </c>
      <c r="G1435" s="68">
        <f t="shared" si="1026"/>
        <v>0</v>
      </c>
      <c r="H1435" s="65">
        <f t="shared" si="1027"/>
        <v>0</v>
      </c>
      <c r="I1435" s="69">
        <f t="shared" si="1028"/>
        <v>0</v>
      </c>
      <c r="J1435" s="68">
        <f t="shared" si="1029"/>
        <v>0</v>
      </c>
      <c r="K1435" s="65">
        <f t="shared" si="1030"/>
        <v>0</v>
      </c>
      <c r="L1435" s="69">
        <f t="shared" si="1031"/>
        <v>0</v>
      </c>
      <c r="M1435" s="68">
        <f t="shared" si="1032"/>
        <v>0</v>
      </c>
      <c r="N1435" s="65">
        <f t="shared" si="1033"/>
        <v>0</v>
      </c>
      <c r="O1435" s="69">
        <f t="shared" si="1034"/>
        <v>0</v>
      </c>
      <c r="P1435" s="68">
        <f t="shared" si="1035"/>
        <v>0</v>
      </c>
      <c r="Q1435" s="65">
        <f t="shared" si="1036"/>
        <v>0</v>
      </c>
      <c r="R1435" s="69">
        <f t="shared" si="1037"/>
        <v>0</v>
      </c>
      <c r="S1435" s="68">
        <f t="shared" si="1038"/>
        <v>0</v>
      </c>
      <c r="T1435" s="65">
        <f t="shared" si="1039"/>
        <v>0</v>
      </c>
      <c r="U1435" s="69">
        <f t="shared" si="1040"/>
        <v>0</v>
      </c>
      <c r="V1435" s="68">
        <f t="shared" si="1041"/>
        <v>0</v>
      </c>
      <c r="W1435" s="65">
        <f t="shared" si="1042"/>
        <v>0</v>
      </c>
      <c r="X1435" s="69">
        <f t="shared" si="1043"/>
        <v>0</v>
      </c>
      <c r="Y1435" s="68">
        <f t="shared" si="1044"/>
        <v>0</v>
      </c>
      <c r="Z1435" s="65">
        <f t="shared" si="1045"/>
        <v>0</v>
      </c>
      <c r="AA1435" s="69">
        <f t="shared" si="1046"/>
        <v>0</v>
      </c>
      <c r="AB1435" s="98">
        <f>SUMIF(BN1435:BU1435,"VERDADEIRO",BN$3:$BU1434)</f>
        <v>0</v>
      </c>
      <c r="AC1435" s="97">
        <f t="shared" si="1022"/>
        <v>1432</v>
      </c>
      <c r="AD1435" s="89">
        <f>RTD("tryd.rtdserver",,"COT",B1435,"ULT")</f>
        <v>0</v>
      </c>
      <c r="AE1435" s="89">
        <f>RTD("tryd.rtdserver",,"COT",C1435,"ULT")</f>
        <v>0</v>
      </c>
      <c r="AF1435" s="89">
        <f>VLOOKUP($AC1435,LS_Coint_BD!$B$3:$AQ$1079,AF$2)*$AD1435+VLOOKUP($AC1435,LS_Coint_BD!$B$3:$AQ$1079,AF$2+1)</f>
        <v>0</v>
      </c>
      <c r="AG1435" s="89">
        <f>VLOOKUP($AC1435,LS_Coint_BD!$B$3:$AQ$1079,AG$2)*$AD1435+VLOOKUP($AC1435,LS_Coint_BD!$B$3:$AQ$1079,AG$2+1)</f>
        <v>0</v>
      </c>
      <c r="AH1435" s="89">
        <f>VLOOKUP($AC1435,LS_Coint_BD!$B$3:$AQ$1079,AH$2)*$AD1435+VLOOKUP($AC1435,LS_Coint_BD!$B$3:$AQ$1079,AH$2+1)</f>
        <v>0</v>
      </c>
      <c r="AI1435" s="89">
        <f>VLOOKUP($AC1435,LS_Coint_BD!$B$3:$AQ$1079,AI$2)*$AD1435+VLOOKUP($AC1435,LS_Coint_BD!$B$3:$AQ$1079,AI$2+1)</f>
        <v>0</v>
      </c>
      <c r="AJ1435" s="89">
        <f>VLOOKUP($AC1435,LS_Coint_BD!$B$3:$AQ$1079,AJ$2)*$AD1435+VLOOKUP($AC1435,LS_Coint_BD!$B$3:$AQ$1079,AJ$2+1)</f>
        <v>0</v>
      </c>
      <c r="AK1435" s="89">
        <f>VLOOKUP($AC1435,LS_Coint_BD!$B$3:$AQ$1079,AK$2)*$AD1435+VLOOKUP($AC1435,LS_Coint_BD!$B$3:$AQ$1079,AK$2+1)</f>
        <v>0</v>
      </c>
      <c r="AL1435" s="89">
        <f>VLOOKUP($AC1435,LS_Coint_BD!$B$3:$AQ$1079,AL$2)*$AD1435+VLOOKUP($AC1435,LS_Coint_BD!$B$3:$AQ$1079,AL$2+1)</f>
        <v>0</v>
      </c>
      <c r="AM1435" s="89">
        <f>VLOOKUP($AC1435,LS_Coint_BD!$B$3:$AQ$1079,AM$2)*$AD1435+VLOOKUP($AC1435,LS_Coint_BD!$B$3:$AQ$1079,AM$2+1)</f>
        <v>0</v>
      </c>
      <c r="AN1435" s="89">
        <f>VLOOKUP($AC1435,LS_Coint_BD!$B$3:$AQ$1079,AN$2)</f>
        <v>0</v>
      </c>
      <c r="AO1435" s="89">
        <f>VLOOKUP($AC1435,LS_Coint_BD!$B$3:$AQ$1079,AO$2)</f>
        <v>0</v>
      </c>
      <c r="AP1435" s="89">
        <f>VLOOKUP($AC1435,LS_Coint_BD!$B$3:$AQ$1079,AP$2)</f>
        <v>0</v>
      </c>
      <c r="AQ1435" s="89">
        <f>VLOOKUP($AC1435,LS_Coint_BD!$B$3:$AQ$1079,AQ$2)</f>
        <v>0</v>
      </c>
      <c r="AR1435" s="89">
        <f>VLOOKUP($AC1435,LS_Coint_BD!$B$3:$AQ$1079,AR$2)</f>
        <v>0</v>
      </c>
      <c r="AS1435" s="89">
        <f>VLOOKUP($AC1435,LS_Coint_BD!$B$3:$AQ$1079,AS$2)</f>
        <v>0</v>
      </c>
      <c r="AT1435" s="89">
        <f>VLOOKUP($AC1435,LS_Coint_BD!$B$3:$AQ$1079,AT$2)</f>
        <v>0</v>
      </c>
      <c r="AU1435" s="89">
        <f>VLOOKUP($AC1435,LS_Coint_BD!$B$3:$AQ$1079,AU$2)</f>
        <v>0</v>
      </c>
      <c r="AV1435" s="89">
        <f>VLOOKUP($AC1435,LS_Coint_BD!$B$3:$AQ$1079,AV$2)</f>
        <v>0</v>
      </c>
      <c r="AW1435" s="89">
        <f>VLOOKUP($AC1435,LS_Coint_BD!$B$3:$AQ$1079,AW$2)</f>
        <v>0</v>
      </c>
      <c r="AX1435" s="89">
        <f>VLOOKUP($AC1435,LS_Coint_BD!$B$3:$AQ$1079,AX$2)</f>
        <v>0</v>
      </c>
      <c r="AY1435" s="89">
        <f>VLOOKUP($AC1435,LS_Coint_BD!$B$3:$AQ$1079,AY$2)</f>
        <v>0</v>
      </c>
      <c r="AZ1435" s="89">
        <f>VLOOKUP($AC1435,LS_Coint_BD!$B$3:$AQ$1079,AZ$2)</f>
        <v>0</v>
      </c>
      <c r="BA1435" s="89">
        <f>VLOOKUP($AC1435,LS_Coint_BD!$B$3:$AQ$1079,BA$2)</f>
        <v>0</v>
      </c>
      <c r="BB1435" s="89">
        <f>VLOOKUP($AC1435,LS_Coint_BD!$B$3:$AQ$1079,BB$2)</f>
        <v>0</v>
      </c>
      <c r="BC1435" s="89">
        <f>VLOOKUP($AC1435,LS_Coint_BD!$B$3:$AQ$1079,BC$2)</f>
        <v>0</v>
      </c>
      <c r="BD1435" s="89">
        <f t="shared" si="1047"/>
        <v>0</v>
      </c>
      <c r="BE1435" s="89">
        <f t="shared" si="1048"/>
        <v>0</v>
      </c>
      <c r="BF1435" s="89">
        <f t="shared" si="1049"/>
        <v>0</v>
      </c>
      <c r="BG1435" s="89">
        <f t="shared" si="1050"/>
        <v>0</v>
      </c>
      <c r="BH1435" s="89">
        <f t="shared" si="1051"/>
        <v>0</v>
      </c>
      <c r="BI1435" s="89">
        <f t="shared" si="1052"/>
        <v>0</v>
      </c>
      <c r="BJ1435" s="89">
        <f t="shared" si="1053"/>
        <v>0</v>
      </c>
      <c r="BK1435" s="89">
        <f t="shared" si="1054"/>
        <v>0</v>
      </c>
      <c r="BL1435" s="89">
        <f t="shared" si="1055"/>
        <v>0</v>
      </c>
      <c r="BM1435" s="89"/>
      <c r="BN1435" s="26" t="b">
        <f t="shared" si="1056"/>
        <v>0</v>
      </c>
      <c r="BO1435" s="26" t="b">
        <f t="shared" si="1057"/>
        <v>0</v>
      </c>
      <c r="BP1435" s="26" t="b">
        <f t="shared" si="1058"/>
        <v>0</v>
      </c>
      <c r="BQ1435" s="26" t="b">
        <f t="shared" si="1059"/>
        <v>0</v>
      </c>
      <c r="BR1435" s="26" t="b">
        <f t="shared" si="1060"/>
        <v>0</v>
      </c>
      <c r="BS1435" s="26" t="b">
        <f t="shared" si="1061"/>
        <v>0</v>
      </c>
      <c r="BT1435" s="26" t="b">
        <f t="shared" si="1062"/>
        <v>0</v>
      </c>
      <c r="BU1435" s="26" t="b">
        <f t="shared" si="1063"/>
        <v>0</v>
      </c>
    </row>
    <row r="1436" spans="2:73" ht="15" thickBot="1" x14ac:dyDescent="0.35">
      <c r="B1436" s="17">
        <f>VLOOKUP($AC1436,LS_Coint_BD!$B$3:$D$1079,2)</f>
        <v>0</v>
      </c>
      <c r="C1436" s="87">
        <f>VLOOKUP($AC1436,LS_Coint_BD!$B$3:$D$1079,3)</f>
        <v>0</v>
      </c>
      <c r="D1436" s="68">
        <f t="shared" si="1023"/>
        <v>0</v>
      </c>
      <c r="E1436" s="65">
        <f t="shared" si="1024"/>
        <v>0</v>
      </c>
      <c r="F1436" s="69">
        <f t="shared" si="1025"/>
        <v>0</v>
      </c>
      <c r="G1436" s="68">
        <f t="shared" si="1026"/>
        <v>0</v>
      </c>
      <c r="H1436" s="65">
        <f t="shared" si="1027"/>
        <v>0</v>
      </c>
      <c r="I1436" s="69">
        <f t="shared" si="1028"/>
        <v>0</v>
      </c>
      <c r="J1436" s="68">
        <f t="shared" si="1029"/>
        <v>0</v>
      </c>
      <c r="K1436" s="65">
        <f t="shared" si="1030"/>
        <v>0</v>
      </c>
      <c r="L1436" s="69">
        <f t="shared" si="1031"/>
        <v>0</v>
      </c>
      <c r="M1436" s="68">
        <f t="shared" si="1032"/>
        <v>0</v>
      </c>
      <c r="N1436" s="65">
        <f t="shared" si="1033"/>
        <v>0</v>
      </c>
      <c r="O1436" s="69">
        <f t="shared" si="1034"/>
        <v>0</v>
      </c>
      <c r="P1436" s="68">
        <f t="shared" si="1035"/>
        <v>0</v>
      </c>
      <c r="Q1436" s="65">
        <f t="shared" si="1036"/>
        <v>0</v>
      </c>
      <c r="R1436" s="69">
        <f t="shared" si="1037"/>
        <v>0</v>
      </c>
      <c r="S1436" s="68">
        <f t="shared" si="1038"/>
        <v>0</v>
      </c>
      <c r="T1436" s="65">
        <f t="shared" si="1039"/>
        <v>0</v>
      </c>
      <c r="U1436" s="69">
        <f t="shared" si="1040"/>
        <v>0</v>
      </c>
      <c r="V1436" s="68">
        <f t="shared" si="1041"/>
        <v>0</v>
      </c>
      <c r="W1436" s="65">
        <f t="shared" si="1042"/>
        <v>0</v>
      </c>
      <c r="X1436" s="69">
        <f t="shared" si="1043"/>
        <v>0</v>
      </c>
      <c r="Y1436" s="68">
        <f t="shared" si="1044"/>
        <v>0</v>
      </c>
      <c r="Z1436" s="65">
        <f t="shared" si="1045"/>
        <v>0</v>
      </c>
      <c r="AA1436" s="69">
        <f t="shared" si="1046"/>
        <v>0</v>
      </c>
      <c r="AB1436" s="98">
        <f>SUMIF(BN1436:BU1436,"VERDADEIRO",BN$3:$BU1435)</f>
        <v>0</v>
      </c>
      <c r="AC1436" s="97">
        <f t="shared" si="1022"/>
        <v>1433</v>
      </c>
      <c r="AD1436" s="89">
        <f>RTD("tryd.rtdserver",,"COT",B1436,"ULT")</f>
        <v>0</v>
      </c>
      <c r="AE1436" s="89">
        <f>RTD("tryd.rtdserver",,"COT",C1436,"ULT")</f>
        <v>0</v>
      </c>
      <c r="AF1436" s="89">
        <f>VLOOKUP($AC1436,LS_Coint_BD!$B$3:$AQ$1079,AF$2)*$AD1436+VLOOKUP($AC1436,LS_Coint_BD!$B$3:$AQ$1079,AF$2+1)</f>
        <v>0</v>
      </c>
      <c r="AG1436" s="89">
        <f>VLOOKUP($AC1436,LS_Coint_BD!$B$3:$AQ$1079,AG$2)*$AD1436+VLOOKUP($AC1436,LS_Coint_BD!$B$3:$AQ$1079,AG$2+1)</f>
        <v>0</v>
      </c>
      <c r="AH1436" s="89">
        <f>VLOOKUP($AC1436,LS_Coint_BD!$B$3:$AQ$1079,AH$2)*$AD1436+VLOOKUP($AC1436,LS_Coint_BD!$B$3:$AQ$1079,AH$2+1)</f>
        <v>0</v>
      </c>
      <c r="AI1436" s="89">
        <f>VLOOKUP($AC1436,LS_Coint_BD!$B$3:$AQ$1079,AI$2)*$AD1436+VLOOKUP($AC1436,LS_Coint_BD!$B$3:$AQ$1079,AI$2+1)</f>
        <v>0</v>
      </c>
      <c r="AJ1436" s="89">
        <f>VLOOKUP($AC1436,LS_Coint_BD!$B$3:$AQ$1079,AJ$2)*$AD1436+VLOOKUP($AC1436,LS_Coint_BD!$B$3:$AQ$1079,AJ$2+1)</f>
        <v>0</v>
      </c>
      <c r="AK1436" s="89">
        <f>VLOOKUP($AC1436,LS_Coint_BD!$B$3:$AQ$1079,AK$2)*$AD1436+VLOOKUP($AC1436,LS_Coint_BD!$B$3:$AQ$1079,AK$2+1)</f>
        <v>0</v>
      </c>
      <c r="AL1436" s="89">
        <f>VLOOKUP($AC1436,LS_Coint_BD!$B$3:$AQ$1079,AL$2)*$AD1436+VLOOKUP($AC1436,LS_Coint_BD!$B$3:$AQ$1079,AL$2+1)</f>
        <v>0</v>
      </c>
      <c r="AM1436" s="89">
        <f>VLOOKUP($AC1436,LS_Coint_BD!$B$3:$AQ$1079,AM$2)*$AD1436+VLOOKUP($AC1436,LS_Coint_BD!$B$3:$AQ$1079,AM$2+1)</f>
        <v>0</v>
      </c>
      <c r="AN1436" s="89">
        <f>VLOOKUP($AC1436,LS_Coint_BD!$B$3:$AQ$1079,AN$2)</f>
        <v>0</v>
      </c>
      <c r="AO1436" s="89">
        <f>VLOOKUP($AC1436,LS_Coint_BD!$B$3:$AQ$1079,AO$2)</f>
        <v>0</v>
      </c>
      <c r="AP1436" s="89">
        <f>VLOOKUP($AC1436,LS_Coint_BD!$B$3:$AQ$1079,AP$2)</f>
        <v>0</v>
      </c>
      <c r="AQ1436" s="89">
        <f>VLOOKUP($AC1436,LS_Coint_BD!$B$3:$AQ$1079,AQ$2)</f>
        <v>0</v>
      </c>
      <c r="AR1436" s="89">
        <f>VLOOKUP($AC1436,LS_Coint_BD!$B$3:$AQ$1079,AR$2)</f>
        <v>0</v>
      </c>
      <c r="AS1436" s="89">
        <f>VLOOKUP($AC1436,LS_Coint_BD!$B$3:$AQ$1079,AS$2)</f>
        <v>0</v>
      </c>
      <c r="AT1436" s="89">
        <f>VLOOKUP($AC1436,LS_Coint_BD!$B$3:$AQ$1079,AT$2)</f>
        <v>0</v>
      </c>
      <c r="AU1436" s="89">
        <f>VLOOKUP($AC1436,LS_Coint_BD!$B$3:$AQ$1079,AU$2)</f>
        <v>0</v>
      </c>
      <c r="AV1436" s="89">
        <f>VLOOKUP($AC1436,LS_Coint_BD!$B$3:$AQ$1079,AV$2)</f>
        <v>0</v>
      </c>
      <c r="AW1436" s="89">
        <f>VLOOKUP($AC1436,LS_Coint_BD!$B$3:$AQ$1079,AW$2)</f>
        <v>0</v>
      </c>
      <c r="AX1436" s="89">
        <f>VLOOKUP($AC1436,LS_Coint_BD!$B$3:$AQ$1079,AX$2)</f>
        <v>0</v>
      </c>
      <c r="AY1436" s="89">
        <f>VLOOKUP($AC1436,LS_Coint_BD!$B$3:$AQ$1079,AY$2)</f>
        <v>0</v>
      </c>
      <c r="AZ1436" s="89">
        <f>VLOOKUP($AC1436,LS_Coint_BD!$B$3:$AQ$1079,AZ$2)</f>
        <v>0</v>
      </c>
      <c r="BA1436" s="89">
        <f>VLOOKUP($AC1436,LS_Coint_BD!$B$3:$AQ$1079,BA$2)</f>
        <v>0</v>
      </c>
      <c r="BB1436" s="89">
        <f>VLOOKUP($AC1436,LS_Coint_BD!$B$3:$AQ$1079,BB$2)</f>
        <v>0</v>
      </c>
      <c r="BC1436" s="89">
        <f>VLOOKUP($AC1436,LS_Coint_BD!$B$3:$AQ$1079,BC$2)</f>
        <v>0</v>
      </c>
      <c r="BD1436" s="89">
        <f t="shared" si="1047"/>
        <v>0</v>
      </c>
      <c r="BE1436" s="89">
        <f t="shared" si="1048"/>
        <v>0</v>
      </c>
      <c r="BF1436" s="89">
        <f t="shared" si="1049"/>
        <v>0</v>
      </c>
      <c r="BG1436" s="89">
        <f t="shared" si="1050"/>
        <v>0</v>
      </c>
      <c r="BH1436" s="89">
        <f t="shared" si="1051"/>
        <v>0</v>
      </c>
      <c r="BI1436" s="89">
        <f t="shared" si="1052"/>
        <v>0</v>
      </c>
      <c r="BJ1436" s="89">
        <f t="shared" si="1053"/>
        <v>0</v>
      </c>
      <c r="BK1436" s="89">
        <f t="shared" si="1054"/>
        <v>0</v>
      </c>
      <c r="BL1436" s="89">
        <f t="shared" si="1055"/>
        <v>0</v>
      </c>
      <c r="BM1436" s="89"/>
      <c r="BN1436" s="26" t="b">
        <f t="shared" si="1056"/>
        <v>0</v>
      </c>
      <c r="BO1436" s="26" t="b">
        <f t="shared" si="1057"/>
        <v>0</v>
      </c>
      <c r="BP1436" s="26" t="b">
        <f t="shared" si="1058"/>
        <v>0</v>
      </c>
      <c r="BQ1436" s="26" t="b">
        <f t="shared" si="1059"/>
        <v>0</v>
      </c>
      <c r="BR1436" s="26" t="b">
        <f t="shared" si="1060"/>
        <v>0</v>
      </c>
      <c r="BS1436" s="26" t="b">
        <f t="shared" si="1061"/>
        <v>0</v>
      </c>
      <c r="BT1436" s="26" t="b">
        <f t="shared" si="1062"/>
        <v>0</v>
      </c>
      <c r="BU1436" s="26" t="b">
        <f t="shared" si="1063"/>
        <v>0</v>
      </c>
    </row>
    <row r="1437" spans="2:73" ht="15" thickBot="1" x14ac:dyDescent="0.35">
      <c r="B1437" s="17">
        <f>VLOOKUP($AC1437,LS_Coint_BD!$B$3:$D$1079,2)</f>
        <v>0</v>
      </c>
      <c r="C1437" s="87">
        <f>VLOOKUP($AC1437,LS_Coint_BD!$B$3:$D$1079,3)</f>
        <v>0</v>
      </c>
      <c r="D1437" s="68">
        <f t="shared" si="1023"/>
        <v>0</v>
      </c>
      <c r="E1437" s="65">
        <f t="shared" si="1024"/>
        <v>0</v>
      </c>
      <c r="F1437" s="69">
        <f t="shared" si="1025"/>
        <v>0</v>
      </c>
      <c r="G1437" s="68">
        <f t="shared" si="1026"/>
        <v>0</v>
      </c>
      <c r="H1437" s="65">
        <f t="shared" si="1027"/>
        <v>0</v>
      </c>
      <c r="I1437" s="69">
        <f t="shared" si="1028"/>
        <v>0</v>
      </c>
      <c r="J1437" s="68">
        <f t="shared" si="1029"/>
        <v>0</v>
      </c>
      <c r="K1437" s="65">
        <f t="shared" si="1030"/>
        <v>0</v>
      </c>
      <c r="L1437" s="69">
        <f t="shared" si="1031"/>
        <v>0</v>
      </c>
      <c r="M1437" s="68">
        <f t="shared" si="1032"/>
        <v>0</v>
      </c>
      <c r="N1437" s="65">
        <f t="shared" si="1033"/>
        <v>0</v>
      </c>
      <c r="O1437" s="69">
        <f t="shared" si="1034"/>
        <v>0</v>
      </c>
      <c r="P1437" s="68">
        <f t="shared" si="1035"/>
        <v>0</v>
      </c>
      <c r="Q1437" s="65">
        <f t="shared" si="1036"/>
        <v>0</v>
      </c>
      <c r="R1437" s="69">
        <f t="shared" si="1037"/>
        <v>0</v>
      </c>
      <c r="S1437" s="68">
        <f t="shared" si="1038"/>
        <v>0</v>
      </c>
      <c r="T1437" s="65">
        <f t="shared" si="1039"/>
        <v>0</v>
      </c>
      <c r="U1437" s="69">
        <f t="shared" si="1040"/>
        <v>0</v>
      </c>
      <c r="V1437" s="68">
        <f t="shared" si="1041"/>
        <v>0</v>
      </c>
      <c r="W1437" s="65">
        <f t="shared" si="1042"/>
        <v>0</v>
      </c>
      <c r="X1437" s="69">
        <f t="shared" si="1043"/>
        <v>0</v>
      </c>
      <c r="Y1437" s="68">
        <f t="shared" si="1044"/>
        <v>0</v>
      </c>
      <c r="Z1437" s="65">
        <f t="shared" si="1045"/>
        <v>0</v>
      </c>
      <c r="AA1437" s="69">
        <f t="shared" si="1046"/>
        <v>0</v>
      </c>
      <c r="AB1437" s="98">
        <f>SUMIF(BN1437:BU1437,"VERDADEIRO",BN$3:$BU1436)</f>
        <v>0</v>
      </c>
      <c r="AC1437" s="97">
        <f t="shared" si="1022"/>
        <v>1434</v>
      </c>
      <c r="AD1437" s="89">
        <f>RTD("tryd.rtdserver",,"COT",B1437,"ULT")</f>
        <v>0</v>
      </c>
      <c r="AE1437" s="89">
        <f>RTD("tryd.rtdserver",,"COT",C1437,"ULT")</f>
        <v>0</v>
      </c>
      <c r="AF1437" s="89">
        <f>VLOOKUP($AC1437,LS_Coint_BD!$B$3:$AQ$1079,AF$2)*$AD1437+VLOOKUP($AC1437,LS_Coint_BD!$B$3:$AQ$1079,AF$2+1)</f>
        <v>0</v>
      </c>
      <c r="AG1437" s="89">
        <f>VLOOKUP($AC1437,LS_Coint_BD!$B$3:$AQ$1079,AG$2)*$AD1437+VLOOKUP($AC1437,LS_Coint_BD!$B$3:$AQ$1079,AG$2+1)</f>
        <v>0</v>
      </c>
      <c r="AH1437" s="89">
        <f>VLOOKUP($AC1437,LS_Coint_BD!$B$3:$AQ$1079,AH$2)*$AD1437+VLOOKUP($AC1437,LS_Coint_BD!$B$3:$AQ$1079,AH$2+1)</f>
        <v>0</v>
      </c>
      <c r="AI1437" s="89">
        <f>VLOOKUP($AC1437,LS_Coint_BD!$B$3:$AQ$1079,AI$2)*$AD1437+VLOOKUP($AC1437,LS_Coint_BD!$B$3:$AQ$1079,AI$2+1)</f>
        <v>0</v>
      </c>
      <c r="AJ1437" s="89">
        <f>VLOOKUP($AC1437,LS_Coint_BD!$B$3:$AQ$1079,AJ$2)*$AD1437+VLOOKUP($AC1437,LS_Coint_BD!$B$3:$AQ$1079,AJ$2+1)</f>
        <v>0</v>
      </c>
      <c r="AK1437" s="89">
        <f>VLOOKUP($AC1437,LS_Coint_BD!$B$3:$AQ$1079,AK$2)*$AD1437+VLOOKUP($AC1437,LS_Coint_BD!$B$3:$AQ$1079,AK$2+1)</f>
        <v>0</v>
      </c>
      <c r="AL1437" s="89">
        <f>VLOOKUP($AC1437,LS_Coint_BD!$B$3:$AQ$1079,AL$2)*$AD1437+VLOOKUP($AC1437,LS_Coint_BD!$B$3:$AQ$1079,AL$2+1)</f>
        <v>0</v>
      </c>
      <c r="AM1437" s="89">
        <f>VLOOKUP($AC1437,LS_Coint_BD!$B$3:$AQ$1079,AM$2)*$AD1437+VLOOKUP($AC1437,LS_Coint_BD!$B$3:$AQ$1079,AM$2+1)</f>
        <v>0</v>
      </c>
      <c r="AN1437" s="89">
        <f>VLOOKUP($AC1437,LS_Coint_BD!$B$3:$AQ$1079,AN$2)</f>
        <v>0</v>
      </c>
      <c r="AO1437" s="89">
        <f>VLOOKUP($AC1437,LS_Coint_BD!$B$3:$AQ$1079,AO$2)</f>
        <v>0</v>
      </c>
      <c r="AP1437" s="89">
        <f>VLOOKUP($AC1437,LS_Coint_BD!$B$3:$AQ$1079,AP$2)</f>
        <v>0</v>
      </c>
      <c r="AQ1437" s="89">
        <f>VLOOKUP($AC1437,LS_Coint_BD!$B$3:$AQ$1079,AQ$2)</f>
        <v>0</v>
      </c>
      <c r="AR1437" s="89">
        <f>VLOOKUP($AC1437,LS_Coint_BD!$B$3:$AQ$1079,AR$2)</f>
        <v>0</v>
      </c>
      <c r="AS1437" s="89">
        <f>VLOOKUP($AC1437,LS_Coint_BD!$B$3:$AQ$1079,AS$2)</f>
        <v>0</v>
      </c>
      <c r="AT1437" s="89">
        <f>VLOOKUP($AC1437,LS_Coint_BD!$B$3:$AQ$1079,AT$2)</f>
        <v>0</v>
      </c>
      <c r="AU1437" s="89">
        <f>VLOOKUP($AC1437,LS_Coint_BD!$B$3:$AQ$1079,AU$2)</f>
        <v>0</v>
      </c>
      <c r="AV1437" s="89">
        <f>VLOOKUP($AC1437,LS_Coint_BD!$B$3:$AQ$1079,AV$2)</f>
        <v>0</v>
      </c>
      <c r="AW1437" s="89">
        <f>VLOOKUP($AC1437,LS_Coint_BD!$B$3:$AQ$1079,AW$2)</f>
        <v>0</v>
      </c>
      <c r="AX1437" s="89">
        <f>VLOOKUP($AC1437,LS_Coint_BD!$B$3:$AQ$1079,AX$2)</f>
        <v>0</v>
      </c>
      <c r="AY1437" s="89">
        <f>VLOOKUP($AC1437,LS_Coint_BD!$B$3:$AQ$1079,AY$2)</f>
        <v>0</v>
      </c>
      <c r="AZ1437" s="89">
        <f>VLOOKUP($AC1437,LS_Coint_BD!$B$3:$AQ$1079,AZ$2)</f>
        <v>0</v>
      </c>
      <c r="BA1437" s="89">
        <f>VLOOKUP($AC1437,LS_Coint_BD!$B$3:$AQ$1079,BA$2)</f>
        <v>0</v>
      </c>
      <c r="BB1437" s="89">
        <f>VLOOKUP($AC1437,LS_Coint_BD!$B$3:$AQ$1079,BB$2)</f>
        <v>0</v>
      </c>
      <c r="BC1437" s="89">
        <f>VLOOKUP($AC1437,LS_Coint_BD!$B$3:$AQ$1079,BC$2)</f>
        <v>0</v>
      </c>
      <c r="BD1437" s="89">
        <f t="shared" si="1047"/>
        <v>0</v>
      </c>
      <c r="BE1437" s="89">
        <f t="shared" si="1048"/>
        <v>0</v>
      </c>
      <c r="BF1437" s="89">
        <f t="shared" si="1049"/>
        <v>0</v>
      </c>
      <c r="BG1437" s="89">
        <f t="shared" si="1050"/>
        <v>0</v>
      </c>
      <c r="BH1437" s="89">
        <f t="shared" si="1051"/>
        <v>0</v>
      </c>
      <c r="BI1437" s="89">
        <f t="shared" si="1052"/>
        <v>0</v>
      </c>
      <c r="BJ1437" s="89">
        <f t="shared" si="1053"/>
        <v>0</v>
      </c>
      <c r="BK1437" s="89">
        <f t="shared" si="1054"/>
        <v>0</v>
      </c>
      <c r="BL1437" s="89">
        <f t="shared" si="1055"/>
        <v>0</v>
      </c>
      <c r="BM1437" s="89"/>
      <c r="BN1437" s="26" t="b">
        <f t="shared" si="1056"/>
        <v>0</v>
      </c>
      <c r="BO1437" s="26" t="b">
        <f t="shared" si="1057"/>
        <v>0</v>
      </c>
      <c r="BP1437" s="26" t="b">
        <f t="shared" si="1058"/>
        <v>0</v>
      </c>
      <c r="BQ1437" s="26" t="b">
        <f t="shared" si="1059"/>
        <v>0</v>
      </c>
      <c r="BR1437" s="26" t="b">
        <f t="shared" si="1060"/>
        <v>0</v>
      </c>
      <c r="BS1437" s="26" t="b">
        <f t="shared" si="1061"/>
        <v>0</v>
      </c>
      <c r="BT1437" s="26" t="b">
        <f t="shared" si="1062"/>
        <v>0</v>
      </c>
      <c r="BU1437" s="26" t="b">
        <f t="shared" si="1063"/>
        <v>0</v>
      </c>
    </row>
    <row r="1438" spans="2:73" ht="15" thickBot="1" x14ac:dyDescent="0.35">
      <c r="B1438" s="17">
        <f>VLOOKUP($AC1438,LS_Coint_BD!$B$3:$D$1079,2)</f>
        <v>0</v>
      </c>
      <c r="C1438" s="87">
        <f>VLOOKUP($AC1438,LS_Coint_BD!$B$3:$D$1079,3)</f>
        <v>0</v>
      </c>
      <c r="D1438" s="68">
        <f t="shared" si="1023"/>
        <v>0</v>
      </c>
      <c r="E1438" s="65">
        <f t="shared" si="1024"/>
        <v>0</v>
      </c>
      <c r="F1438" s="69">
        <f t="shared" si="1025"/>
        <v>0</v>
      </c>
      <c r="G1438" s="68">
        <f t="shared" si="1026"/>
        <v>0</v>
      </c>
      <c r="H1438" s="65">
        <f t="shared" si="1027"/>
        <v>0</v>
      </c>
      <c r="I1438" s="69">
        <f t="shared" si="1028"/>
        <v>0</v>
      </c>
      <c r="J1438" s="68">
        <f t="shared" si="1029"/>
        <v>0</v>
      </c>
      <c r="K1438" s="65">
        <f t="shared" si="1030"/>
        <v>0</v>
      </c>
      <c r="L1438" s="69">
        <f t="shared" si="1031"/>
        <v>0</v>
      </c>
      <c r="M1438" s="68">
        <f t="shared" si="1032"/>
        <v>0</v>
      </c>
      <c r="N1438" s="65">
        <f t="shared" si="1033"/>
        <v>0</v>
      </c>
      <c r="O1438" s="69">
        <f t="shared" si="1034"/>
        <v>0</v>
      </c>
      <c r="P1438" s="68">
        <f t="shared" si="1035"/>
        <v>0</v>
      </c>
      <c r="Q1438" s="65">
        <f t="shared" si="1036"/>
        <v>0</v>
      </c>
      <c r="R1438" s="69">
        <f t="shared" si="1037"/>
        <v>0</v>
      </c>
      <c r="S1438" s="68">
        <f t="shared" si="1038"/>
        <v>0</v>
      </c>
      <c r="T1438" s="65">
        <f t="shared" si="1039"/>
        <v>0</v>
      </c>
      <c r="U1438" s="69">
        <f t="shared" si="1040"/>
        <v>0</v>
      </c>
      <c r="V1438" s="68">
        <f t="shared" si="1041"/>
        <v>0</v>
      </c>
      <c r="W1438" s="65">
        <f t="shared" si="1042"/>
        <v>0</v>
      </c>
      <c r="X1438" s="69">
        <f t="shared" si="1043"/>
        <v>0</v>
      </c>
      <c r="Y1438" s="68">
        <f t="shared" si="1044"/>
        <v>0</v>
      </c>
      <c r="Z1438" s="65">
        <f t="shared" si="1045"/>
        <v>0</v>
      </c>
      <c r="AA1438" s="69">
        <f t="shared" si="1046"/>
        <v>0</v>
      </c>
      <c r="AB1438" s="98">
        <f>SUMIF(BN1438:BU1438,"VERDADEIRO",BN$3:$BU1437)</f>
        <v>0</v>
      </c>
      <c r="AC1438" s="97">
        <f t="shared" si="1022"/>
        <v>1435</v>
      </c>
      <c r="AD1438" s="89">
        <f>RTD("tryd.rtdserver",,"COT",B1438,"ULT")</f>
        <v>0</v>
      </c>
      <c r="AE1438" s="89">
        <f>RTD("tryd.rtdserver",,"COT",C1438,"ULT")</f>
        <v>0</v>
      </c>
      <c r="AF1438" s="89">
        <f>VLOOKUP($AC1438,LS_Coint_BD!$B$3:$AQ$1079,AF$2)*$AD1438+VLOOKUP($AC1438,LS_Coint_BD!$B$3:$AQ$1079,AF$2+1)</f>
        <v>0</v>
      </c>
      <c r="AG1438" s="89">
        <f>VLOOKUP($AC1438,LS_Coint_BD!$B$3:$AQ$1079,AG$2)*$AD1438+VLOOKUP($AC1438,LS_Coint_BD!$B$3:$AQ$1079,AG$2+1)</f>
        <v>0</v>
      </c>
      <c r="AH1438" s="89">
        <f>VLOOKUP($AC1438,LS_Coint_BD!$B$3:$AQ$1079,AH$2)*$AD1438+VLOOKUP($AC1438,LS_Coint_BD!$B$3:$AQ$1079,AH$2+1)</f>
        <v>0</v>
      </c>
      <c r="AI1438" s="89">
        <f>VLOOKUP($AC1438,LS_Coint_BD!$B$3:$AQ$1079,AI$2)*$AD1438+VLOOKUP($AC1438,LS_Coint_BD!$B$3:$AQ$1079,AI$2+1)</f>
        <v>0</v>
      </c>
      <c r="AJ1438" s="89">
        <f>VLOOKUP($AC1438,LS_Coint_BD!$B$3:$AQ$1079,AJ$2)*$AD1438+VLOOKUP($AC1438,LS_Coint_BD!$B$3:$AQ$1079,AJ$2+1)</f>
        <v>0</v>
      </c>
      <c r="AK1438" s="89">
        <f>VLOOKUP($AC1438,LS_Coint_BD!$B$3:$AQ$1079,AK$2)*$AD1438+VLOOKUP($AC1438,LS_Coint_BD!$B$3:$AQ$1079,AK$2+1)</f>
        <v>0</v>
      </c>
      <c r="AL1438" s="89">
        <f>VLOOKUP($AC1438,LS_Coint_BD!$B$3:$AQ$1079,AL$2)*$AD1438+VLOOKUP($AC1438,LS_Coint_BD!$B$3:$AQ$1079,AL$2+1)</f>
        <v>0</v>
      </c>
      <c r="AM1438" s="89">
        <f>VLOOKUP($AC1438,LS_Coint_BD!$B$3:$AQ$1079,AM$2)*$AD1438+VLOOKUP($AC1438,LS_Coint_BD!$B$3:$AQ$1079,AM$2+1)</f>
        <v>0</v>
      </c>
      <c r="AN1438" s="89">
        <f>VLOOKUP($AC1438,LS_Coint_BD!$B$3:$AQ$1079,AN$2)</f>
        <v>0</v>
      </c>
      <c r="AO1438" s="89">
        <f>VLOOKUP($AC1438,LS_Coint_BD!$B$3:$AQ$1079,AO$2)</f>
        <v>0</v>
      </c>
      <c r="AP1438" s="89">
        <f>VLOOKUP($AC1438,LS_Coint_BD!$B$3:$AQ$1079,AP$2)</f>
        <v>0</v>
      </c>
      <c r="AQ1438" s="89">
        <f>VLOOKUP($AC1438,LS_Coint_BD!$B$3:$AQ$1079,AQ$2)</f>
        <v>0</v>
      </c>
      <c r="AR1438" s="89">
        <f>VLOOKUP($AC1438,LS_Coint_BD!$B$3:$AQ$1079,AR$2)</f>
        <v>0</v>
      </c>
      <c r="AS1438" s="89">
        <f>VLOOKUP($AC1438,LS_Coint_BD!$B$3:$AQ$1079,AS$2)</f>
        <v>0</v>
      </c>
      <c r="AT1438" s="89">
        <f>VLOOKUP($AC1438,LS_Coint_BD!$B$3:$AQ$1079,AT$2)</f>
        <v>0</v>
      </c>
      <c r="AU1438" s="89">
        <f>VLOOKUP($AC1438,LS_Coint_BD!$B$3:$AQ$1079,AU$2)</f>
        <v>0</v>
      </c>
      <c r="AV1438" s="89">
        <f>VLOOKUP($AC1438,LS_Coint_BD!$B$3:$AQ$1079,AV$2)</f>
        <v>0</v>
      </c>
      <c r="AW1438" s="89">
        <f>VLOOKUP($AC1438,LS_Coint_BD!$B$3:$AQ$1079,AW$2)</f>
        <v>0</v>
      </c>
      <c r="AX1438" s="89">
        <f>VLOOKUP($AC1438,LS_Coint_BD!$B$3:$AQ$1079,AX$2)</f>
        <v>0</v>
      </c>
      <c r="AY1438" s="89">
        <f>VLOOKUP($AC1438,LS_Coint_BD!$B$3:$AQ$1079,AY$2)</f>
        <v>0</v>
      </c>
      <c r="AZ1438" s="89">
        <f>VLOOKUP($AC1438,LS_Coint_BD!$B$3:$AQ$1079,AZ$2)</f>
        <v>0</v>
      </c>
      <c r="BA1438" s="89">
        <f>VLOOKUP($AC1438,LS_Coint_BD!$B$3:$AQ$1079,BA$2)</f>
        <v>0</v>
      </c>
      <c r="BB1438" s="89">
        <f>VLOOKUP($AC1438,LS_Coint_BD!$B$3:$AQ$1079,BB$2)</f>
        <v>0</v>
      </c>
      <c r="BC1438" s="89">
        <f>VLOOKUP($AC1438,LS_Coint_BD!$B$3:$AQ$1079,BC$2)</f>
        <v>0</v>
      </c>
      <c r="BD1438" s="89">
        <f t="shared" si="1047"/>
        <v>0</v>
      </c>
      <c r="BE1438" s="89">
        <f t="shared" si="1048"/>
        <v>0</v>
      </c>
      <c r="BF1438" s="89">
        <f t="shared" si="1049"/>
        <v>0</v>
      </c>
      <c r="BG1438" s="89">
        <f t="shared" si="1050"/>
        <v>0</v>
      </c>
      <c r="BH1438" s="89">
        <f t="shared" si="1051"/>
        <v>0</v>
      </c>
      <c r="BI1438" s="89">
        <f t="shared" si="1052"/>
        <v>0</v>
      </c>
      <c r="BJ1438" s="89">
        <f t="shared" si="1053"/>
        <v>0</v>
      </c>
      <c r="BK1438" s="89">
        <f t="shared" si="1054"/>
        <v>0</v>
      </c>
      <c r="BL1438" s="89">
        <f t="shared" si="1055"/>
        <v>0</v>
      </c>
      <c r="BM1438" s="89"/>
      <c r="BN1438" s="26" t="b">
        <f t="shared" si="1056"/>
        <v>0</v>
      </c>
      <c r="BO1438" s="26" t="b">
        <f t="shared" si="1057"/>
        <v>0</v>
      </c>
      <c r="BP1438" s="26" t="b">
        <f t="shared" si="1058"/>
        <v>0</v>
      </c>
      <c r="BQ1438" s="26" t="b">
        <f t="shared" si="1059"/>
        <v>0</v>
      </c>
      <c r="BR1438" s="26" t="b">
        <f t="shared" si="1060"/>
        <v>0</v>
      </c>
      <c r="BS1438" s="26" t="b">
        <f t="shared" si="1061"/>
        <v>0</v>
      </c>
      <c r="BT1438" s="26" t="b">
        <f t="shared" si="1062"/>
        <v>0</v>
      </c>
      <c r="BU1438" s="26" t="b">
        <f t="shared" si="1063"/>
        <v>0</v>
      </c>
    </row>
    <row r="1439" spans="2:73" ht="15" thickBot="1" x14ac:dyDescent="0.35">
      <c r="B1439" s="17">
        <f>VLOOKUP($AC1439,LS_Coint_BD!$B$3:$D$1079,2)</f>
        <v>0</v>
      </c>
      <c r="C1439" s="87">
        <f>VLOOKUP($AC1439,LS_Coint_BD!$B$3:$D$1079,3)</f>
        <v>0</v>
      </c>
      <c r="D1439" s="68">
        <f t="shared" si="1023"/>
        <v>0</v>
      </c>
      <c r="E1439" s="65">
        <f t="shared" si="1024"/>
        <v>0</v>
      </c>
      <c r="F1439" s="69">
        <f t="shared" si="1025"/>
        <v>0</v>
      </c>
      <c r="G1439" s="68">
        <f t="shared" si="1026"/>
        <v>0</v>
      </c>
      <c r="H1439" s="65">
        <f t="shared" si="1027"/>
        <v>0</v>
      </c>
      <c r="I1439" s="69">
        <f t="shared" si="1028"/>
        <v>0</v>
      </c>
      <c r="J1439" s="68">
        <f t="shared" si="1029"/>
        <v>0</v>
      </c>
      <c r="K1439" s="65">
        <f t="shared" si="1030"/>
        <v>0</v>
      </c>
      <c r="L1439" s="69">
        <f t="shared" si="1031"/>
        <v>0</v>
      </c>
      <c r="M1439" s="68">
        <f t="shared" si="1032"/>
        <v>0</v>
      </c>
      <c r="N1439" s="65">
        <f t="shared" si="1033"/>
        <v>0</v>
      </c>
      <c r="O1439" s="69">
        <f t="shared" si="1034"/>
        <v>0</v>
      </c>
      <c r="P1439" s="68">
        <f t="shared" si="1035"/>
        <v>0</v>
      </c>
      <c r="Q1439" s="65">
        <f t="shared" si="1036"/>
        <v>0</v>
      </c>
      <c r="R1439" s="69">
        <f t="shared" si="1037"/>
        <v>0</v>
      </c>
      <c r="S1439" s="68">
        <f t="shared" si="1038"/>
        <v>0</v>
      </c>
      <c r="T1439" s="65">
        <f t="shared" si="1039"/>
        <v>0</v>
      </c>
      <c r="U1439" s="69">
        <f t="shared" si="1040"/>
        <v>0</v>
      </c>
      <c r="V1439" s="68">
        <f t="shared" si="1041"/>
        <v>0</v>
      </c>
      <c r="W1439" s="65">
        <f t="shared" si="1042"/>
        <v>0</v>
      </c>
      <c r="X1439" s="69">
        <f t="shared" si="1043"/>
        <v>0</v>
      </c>
      <c r="Y1439" s="68">
        <f t="shared" si="1044"/>
        <v>0</v>
      </c>
      <c r="Z1439" s="65">
        <f t="shared" si="1045"/>
        <v>0</v>
      </c>
      <c r="AA1439" s="69">
        <f t="shared" si="1046"/>
        <v>0</v>
      </c>
      <c r="AB1439" s="98">
        <f>SUMIF(BN1439:BU1439,"VERDADEIRO",BN$3:$BU1438)</f>
        <v>0</v>
      </c>
      <c r="AC1439" s="97">
        <f t="shared" si="1022"/>
        <v>1436</v>
      </c>
      <c r="AD1439" s="89">
        <f>RTD("tryd.rtdserver",,"COT",B1439,"ULT")</f>
        <v>0</v>
      </c>
      <c r="AE1439" s="89">
        <f>RTD("tryd.rtdserver",,"COT",C1439,"ULT")</f>
        <v>0</v>
      </c>
      <c r="AF1439" s="89">
        <f>VLOOKUP($AC1439,LS_Coint_BD!$B$3:$AQ$1079,AF$2)*$AD1439+VLOOKUP($AC1439,LS_Coint_BD!$B$3:$AQ$1079,AF$2+1)</f>
        <v>0</v>
      </c>
      <c r="AG1439" s="89">
        <f>VLOOKUP($AC1439,LS_Coint_BD!$B$3:$AQ$1079,AG$2)*$AD1439+VLOOKUP($AC1439,LS_Coint_BD!$B$3:$AQ$1079,AG$2+1)</f>
        <v>0</v>
      </c>
      <c r="AH1439" s="89">
        <f>VLOOKUP($AC1439,LS_Coint_BD!$B$3:$AQ$1079,AH$2)*$AD1439+VLOOKUP($AC1439,LS_Coint_BD!$B$3:$AQ$1079,AH$2+1)</f>
        <v>0</v>
      </c>
      <c r="AI1439" s="89">
        <f>VLOOKUP($AC1439,LS_Coint_BD!$B$3:$AQ$1079,AI$2)*$AD1439+VLOOKUP($AC1439,LS_Coint_BD!$B$3:$AQ$1079,AI$2+1)</f>
        <v>0</v>
      </c>
      <c r="AJ1439" s="89">
        <f>VLOOKUP($AC1439,LS_Coint_BD!$B$3:$AQ$1079,AJ$2)*$AD1439+VLOOKUP($AC1439,LS_Coint_BD!$B$3:$AQ$1079,AJ$2+1)</f>
        <v>0</v>
      </c>
      <c r="AK1439" s="89">
        <f>VLOOKUP($AC1439,LS_Coint_BD!$B$3:$AQ$1079,AK$2)*$AD1439+VLOOKUP($AC1439,LS_Coint_BD!$B$3:$AQ$1079,AK$2+1)</f>
        <v>0</v>
      </c>
      <c r="AL1439" s="89">
        <f>VLOOKUP($AC1439,LS_Coint_BD!$B$3:$AQ$1079,AL$2)*$AD1439+VLOOKUP($AC1439,LS_Coint_BD!$B$3:$AQ$1079,AL$2+1)</f>
        <v>0</v>
      </c>
      <c r="AM1439" s="89">
        <f>VLOOKUP($AC1439,LS_Coint_BD!$B$3:$AQ$1079,AM$2)*$AD1439+VLOOKUP($AC1439,LS_Coint_BD!$B$3:$AQ$1079,AM$2+1)</f>
        <v>0</v>
      </c>
      <c r="AN1439" s="89">
        <f>VLOOKUP($AC1439,LS_Coint_BD!$B$3:$AQ$1079,AN$2)</f>
        <v>0</v>
      </c>
      <c r="AO1439" s="89">
        <f>VLOOKUP($AC1439,LS_Coint_BD!$B$3:$AQ$1079,AO$2)</f>
        <v>0</v>
      </c>
      <c r="AP1439" s="89">
        <f>VLOOKUP($AC1439,LS_Coint_BD!$B$3:$AQ$1079,AP$2)</f>
        <v>0</v>
      </c>
      <c r="AQ1439" s="89">
        <f>VLOOKUP($AC1439,LS_Coint_BD!$B$3:$AQ$1079,AQ$2)</f>
        <v>0</v>
      </c>
      <c r="AR1439" s="89">
        <f>VLOOKUP($AC1439,LS_Coint_BD!$B$3:$AQ$1079,AR$2)</f>
        <v>0</v>
      </c>
      <c r="AS1439" s="89">
        <f>VLOOKUP($AC1439,LS_Coint_BD!$B$3:$AQ$1079,AS$2)</f>
        <v>0</v>
      </c>
      <c r="AT1439" s="89">
        <f>VLOOKUP($AC1439,LS_Coint_BD!$B$3:$AQ$1079,AT$2)</f>
        <v>0</v>
      </c>
      <c r="AU1439" s="89">
        <f>VLOOKUP($AC1439,LS_Coint_BD!$B$3:$AQ$1079,AU$2)</f>
        <v>0</v>
      </c>
      <c r="AV1439" s="89">
        <f>VLOOKUP($AC1439,LS_Coint_BD!$B$3:$AQ$1079,AV$2)</f>
        <v>0</v>
      </c>
      <c r="AW1439" s="89">
        <f>VLOOKUP($AC1439,LS_Coint_BD!$B$3:$AQ$1079,AW$2)</f>
        <v>0</v>
      </c>
      <c r="AX1439" s="89">
        <f>VLOOKUP($AC1439,LS_Coint_BD!$B$3:$AQ$1079,AX$2)</f>
        <v>0</v>
      </c>
      <c r="AY1439" s="89">
        <f>VLOOKUP($AC1439,LS_Coint_BD!$B$3:$AQ$1079,AY$2)</f>
        <v>0</v>
      </c>
      <c r="AZ1439" s="89">
        <f>VLOOKUP($AC1439,LS_Coint_BD!$B$3:$AQ$1079,AZ$2)</f>
        <v>0</v>
      </c>
      <c r="BA1439" s="89">
        <f>VLOOKUP($AC1439,LS_Coint_BD!$B$3:$AQ$1079,BA$2)</f>
        <v>0</v>
      </c>
      <c r="BB1439" s="89">
        <f>VLOOKUP($AC1439,LS_Coint_BD!$B$3:$AQ$1079,BB$2)</f>
        <v>0</v>
      </c>
      <c r="BC1439" s="89">
        <f>VLOOKUP($AC1439,LS_Coint_BD!$B$3:$AQ$1079,BC$2)</f>
        <v>0</v>
      </c>
      <c r="BD1439" s="89">
        <f t="shared" si="1047"/>
        <v>0</v>
      </c>
      <c r="BE1439" s="89">
        <f t="shared" si="1048"/>
        <v>0</v>
      </c>
      <c r="BF1439" s="89">
        <f t="shared" si="1049"/>
        <v>0</v>
      </c>
      <c r="BG1439" s="89">
        <f t="shared" si="1050"/>
        <v>0</v>
      </c>
      <c r="BH1439" s="89">
        <f t="shared" si="1051"/>
        <v>0</v>
      </c>
      <c r="BI1439" s="89">
        <f t="shared" si="1052"/>
        <v>0</v>
      </c>
      <c r="BJ1439" s="89">
        <f t="shared" si="1053"/>
        <v>0</v>
      </c>
      <c r="BK1439" s="89">
        <f t="shared" si="1054"/>
        <v>0</v>
      </c>
      <c r="BL1439" s="89">
        <f t="shared" si="1055"/>
        <v>0</v>
      </c>
      <c r="BM1439" s="89"/>
      <c r="BN1439" s="26" t="b">
        <f t="shared" si="1056"/>
        <v>0</v>
      </c>
      <c r="BO1439" s="26" t="b">
        <f t="shared" si="1057"/>
        <v>0</v>
      </c>
      <c r="BP1439" s="26" t="b">
        <f t="shared" si="1058"/>
        <v>0</v>
      </c>
      <c r="BQ1439" s="26" t="b">
        <f t="shared" si="1059"/>
        <v>0</v>
      </c>
      <c r="BR1439" s="26" t="b">
        <f t="shared" si="1060"/>
        <v>0</v>
      </c>
      <c r="BS1439" s="26" t="b">
        <f t="shared" si="1061"/>
        <v>0</v>
      </c>
      <c r="BT1439" s="26" t="b">
        <f t="shared" si="1062"/>
        <v>0</v>
      </c>
      <c r="BU1439" s="26" t="b">
        <f t="shared" si="1063"/>
        <v>0</v>
      </c>
    </row>
    <row r="1440" spans="2:73" ht="15" thickBot="1" x14ac:dyDescent="0.35">
      <c r="B1440" s="17">
        <f>VLOOKUP($AC1440,LS_Coint_BD!$B$3:$D$1079,2)</f>
        <v>0</v>
      </c>
      <c r="C1440" s="87">
        <f>VLOOKUP($AC1440,LS_Coint_BD!$B$3:$D$1079,3)</f>
        <v>0</v>
      </c>
      <c r="D1440" s="68">
        <f t="shared" si="1023"/>
        <v>0</v>
      </c>
      <c r="E1440" s="65">
        <f t="shared" si="1024"/>
        <v>0</v>
      </c>
      <c r="F1440" s="69">
        <f t="shared" si="1025"/>
        <v>0</v>
      </c>
      <c r="G1440" s="68">
        <f t="shared" si="1026"/>
        <v>0</v>
      </c>
      <c r="H1440" s="65">
        <f t="shared" si="1027"/>
        <v>0</v>
      </c>
      <c r="I1440" s="69">
        <f t="shared" si="1028"/>
        <v>0</v>
      </c>
      <c r="J1440" s="68">
        <f t="shared" si="1029"/>
        <v>0</v>
      </c>
      <c r="K1440" s="65">
        <f t="shared" si="1030"/>
        <v>0</v>
      </c>
      <c r="L1440" s="69">
        <f t="shared" si="1031"/>
        <v>0</v>
      </c>
      <c r="M1440" s="68">
        <f t="shared" si="1032"/>
        <v>0</v>
      </c>
      <c r="N1440" s="65">
        <f t="shared" si="1033"/>
        <v>0</v>
      </c>
      <c r="O1440" s="69">
        <f t="shared" si="1034"/>
        <v>0</v>
      </c>
      <c r="P1440" s="68">
        <f t="shared" si="1035"/>
        <v>0</v>
      </c>
      <c r="Q1440" s="65">
        <f t="shared" si="1036"/>
        <v>0</v>
      </c>
      <c r="R1440" s="69">
        <f t="shared" si="1037"/>
        <v>0</v>
      </c>
      <c r="S1440" s="68">
        <f t="shared" si="1038"/>
        <v>0</v>
      </c>
      <c r="T1440" s="65">
        <f t="shared" si="1039"/>
        <v>0</v>
      </c>
      <c r="U1440" s="69">
        <f t="shared" si="1040"/>
        <v>0</v>
      </c>
      <c r="V1440" s="68">
        <f t="shared" si="1041"/>
        <v>0</v>
      </c>
      <c r="W1440" s="65">
        <f t="shared" si="1042"/>
        <v>0</v>
      </c>
      <c r="X1440" s="69">
        <f t="shared" si="1043"/>
        <v>0</v>
      </c>
      <c r="Y1440" s="68">
        <f t="shared" si="1044"/>
        <v>0</v>
      </c>
      <c r="Z1440" s="65">
        <f t="shared" si="1045"/>
        <v>0</v>
      </c>
      <c r="AA1440" s="69">
        <f t="shared" si="1046"/>
        <v>0</v>
      </c>
      <c r="AB1440" s="98">
        <f>SUMIF(BN1440:BU1440,"VERDADEIRO",BN$3:$BU1439)</f>
        <v>0</v>
      </c>
      <c r="AC1440" s="97">
        <f t="shared" si="1022"/>
        <v>1437</v>
      </c>
      <c r="AD1440" s="89">
        <f>RTD("tryd.rtdserver",,"COT",B1440,"ULT")</f>
        <v>0</v>
      </c>
      <c r="AE1440" s="89">
        <f>RTD("tryd.rtdserver",,"COT",C1440,"ULT")</f>
        <v>0</v>
      </c>
      <c r="AF1440" s="89">
        <f>VLOOKUP($AC1440,LS_Coint_BD!$B$3:$AQ$1079,AF$2)*$AD1440+VLOOKUP($AC1440,LS_Coint_BD!$B$3:$AQ$1079,AF$2+1)</f>
        <v>0</v>
      </c>
      <c r="AG1440" s="89">
        <f>VLOOKUP($AC1440,LS_Coint_BD!$B$3:$AQ$1079,AG$2)*$AD1440+VLOOKUP($AC1440,LS_Coint_BD!$B$3:$AQ$1079,AG$2+1)</f>
        <v>0</v>
      </c>
      <c r="AH1440" s="89">
        <f>VLOOKUP($AC1440,LS_Coint_BD!$B$3:$AQ$1079,AH$2)*$AD1440+VLOOKUP($AC1440,LS_Coint_BD!$B$3:$AQ$1079,AH$2+1)</f>
        <v>0</v>
      </c>
      <c r="AI1440" s="89">
        <f>VLOOKUP($AC1440,LS_Coint_BD!$B$3:$AQ$1079,AI$2)*$AD1440+VLOOKUP($AC1440,LS_Coint_BD!$B$3:$AQ$1079,AI$2+1)</f>
        <v>0</v>
      </c>
      <c r="AJ1440" s="89">
        <f>VLOOKUP($AC1440,LS_Coint_BD!$B$3:$AQ$1079,AJ$2)*$AD1440+VLOOKUP($AC1440,LS_Coint_BD!$B$3:$AQ$1079,AJ$2+1)</f>
        <v>0</v>
      </c>
      <c r="AK1440" s="89">
        <f>VLOOKUP($AC1440,LS_Coint_BD!$B$3:$AQ$1079,AK$2)*$AD1440+VLOOKUP($AC1440,LS_Coint_BD!$B$3:$AQ$1079,AK$2+1)</f>
        <v>0</v>
      </c>
      <c r="AL1440" s="89">
        <f>VLOOKUP($AC1440,LS_Coint_BD!$B$3:$AQ$1079,AL$2)*$AD1440+VLOOKUP($AC1440,LS_Coint_BD!$B$3:$AQ$1079,AL$2+1)</f>
        <v>0</v>
      </c>
      <c r="AM1440" s="89">
        <f>VLOOKUP($AC1440,LS_Coint_BD!$B$3:$AQ$1079,AM$2)*$AD1440+VLOOKUP($AC1440,LS_Coint_BD!$B$3:$AQ$1079,AM$2+1)</f>
        <v>0</v>
      </c>
      <c r="AN1440" s="89">
        <f>VLOOKUP($AC1440,LS_Coint_BD!$B$3:$AQ$1079,AN$2)</f>
        <v>0</v>
      </c>
      <c r="AO1440" s="89">
        <f>VLOOKUP($AC1440,LS_Coint_BD!$B$3:$AQ$1079,AO$2)</f>
        <v>0</v>
      </c>
      <c r="AP1440" s="89">
        <f>VLOOKUP($AC1440,LS_Coint_BD!$B$3:$AQ$1079,AP$2)</f>
        <v>0</v>
      </c>
      <c r="AQ1440" s="89">
        <f>VLOOKUP($AC1440,LS_Coint_BD!$B$3:$AQ$1079,AQ$2)</f>
        <v>0</v>
      </c>
      <c r="AR1440" s="89">
        <f>VLOOKUP($AC1440,LS_Coint_BD!$B$3:$AQ$1079,AR$2)</f>
        <v>0</v>
      </c>
      <c r="AS1440" s="89">
        <f>VLOOKUP($AC1440,LS_Coint_BD!$B$3:$AQ$1079,AS$2)</f>
        <v>0</v>
      </c>
      <c r="AT1440" s="89">
        <f>VLOOKUP($AC1440,LS_Coint_BD!$B$3:$AQ$1079,AT$2)</f>
        <v>0</v>
      </c>
      <c r="AU1440" s="89">
        <f>VLOOKUP($AC1440,LS_Coint_BD!$B$3:$AQ$1079,AU$2)</f>
        <v>0</v>
      </c>
      <c r="AV1440" s="89">
        <f>VLOOKUP($AC1440,LS_Coint_BD!$B$3:$AQ$1079,AV$2)</f>
        <v>0</v>
      </c>
      <c r="AW1440" s="89">
        <f>VLOOKUP($AC1440,LS_Coint_BD!$B$3:$AQ$1079,AW$2)</f>
        <v>0</v>
      </c>
      <c r="AX1440" s="89">
        <f>VLOOKUP($AC1440,LS_Coint_BD!$B$3:$AQ$1079,AX$2)</f>
        <v>0</v>
      </c>
      <c r="AY1440" s="89">
        <f>VLOOKUP($AC1440,LS_Coint_BD!$B$3:$AQ$1079,AY$2)</f>
        <v>0</v>
      </c>
      <c r="AZ1440" s="89">
        <f>VLOOKUP($AC1440,LS_Coint_BD!$B$3:$AQ$1079,AZ$2)</f>
        <v>0</v>
      </c>
      <c r="BA1440" s="89">
        <f>VLOOKUP($AC1440,LS_Coint_BD!$B$3:$AQ$1079,BA$2)</f>
        <v>0</v>
      </c>
      <c r="BB1440" s="89">
        <f>VLOOKUP($AC1440,LS_Coint_BD!$B$3:$AQ$1079,BB$2)</f>
        <v>0</v>
      </c>
      <c r="BC1440" s="89">
        <f>VLOOKUP($AC1440,LS_Coint_BD!$B$3:$AQ$1079,BC$2)</f>
        <v>0</v>
      </c>
      <c r="BD1440" s="89">
        <f t="shared" si="1047"/>
        <v>0</v>
      </c>
      <c r="BE1440" s="89">
        <f t="shared" si="1048"/>
        <v>0</v>
      </c>
      <c r="BF1440" s="89">
        <f t="shared" si="1049"/>
        <v>0</v>
      </c>
      <c r="BG1440" s="89">
        <f t="shared" si="1050"/>
        <v>0</v>
      </c>
      <c r="BH1440" s="89">
        <f t="shared" si="1051"/>
        <v>0</v>
      </c>
      <c r="BI1440" s="89">
        <f t="shared" si="1052"/>
        <v>0</v>
      </c>
      <c r="BJ1440" s="89">
        <f t="shared" si="1053"/>
        <v>0</v>
      </c>
      <c r="BK1440" s="89">
        <f t="shared" si="1054"/>
        <v>0</v>
      </c>
      <c r="BL1440" s="89">
        <f t="shared" si="1055"/>
        <v>0</v>
      </c>
      <c r="BM1440" s="89"/>
      <c r="BN1440" s="26" t="b">
        <f t="shared" si="1056"/>
        <v>0</v>
      </c>
      <c r="BO1440" s="26" t="b">
        <f t="shared" si="1057"/>
        <v>0</v>
      </c>
      <c r="BP1440" s="26" t="b">
        <f t="shared" si="1058"/>
        <v>0</v>
      </c>
      <c r="BQ1440" s="26" t="b">
        <f t="shared" si="1059"/>
        <v>0</v>
      </c>
      <c r="BR1440" s="26" t="b">
        <f t="shared" si="1060"/>
        <v>0</v>
      </c>
      <c r="BS1440" s="26" t="b">
        <f t="shared" si="1061"/>
        <v>0</v>
      </c>
      <c r="BT1440" s="26" t="b">
        <f t="shared" si="1062"/>
        <v>0</v>
      </c>
      <c r="BU1440" s="26" t="b">
        <f t="shared" si="1063"/>
        <v>0</v>
      </c>
    </row>
    <row r="1441" spans="2:73" ht="15" thickBot="1" x14ac:dyDescent="0.35">
      <c r="B1441" s="17">
        <f>VLOOKUP($AC1441,LS_Coint_BD!$B$3:$D$1079,2)</f>
        <v>0</v>
      </c>
      <c r="C1441" s="87">
        <f>VLOOKUP($AC1441,LS_Coint_BD!$B$3:$D$1079,3)</f>
        <v>0</v>
      </c>
      <c r="D1441" s="68">
        <f t="shared" si="1023"/>
        <v>0</v>
      </c>
      <c r="E1441" s="65">
        <f t="shared" si="1024"/>
        <v>0</v>
      </c>
      <c r="F1441" s="69">
        <f t="shared" si="1025"/>
        <v>0</v>
      </c>
      <c r="G1441" s="68">
        <f t="shared" si="1026"/>
        <v>0</v>
      </c>
      <c r="H1441" s="65">
        <f t="shared" si="1027"/>
        <v>0</v>
      </c>
      <c r="I1441" s="69">
        <f t="shared" si="1028"/>
        <v>0</v>
      </c>
      <c r="J1441" s="68">
        <f t="shared" si="1029"/>
        <v>0</v>
      </c>
      <c r="K1441" s="65">
        <f t="shared" si="1030"/>
        <v>0</v>
      </c>
      <c r="L1441" s="69">
        <f t="shared" si="1031"/>
        <v>0</v>
      </c>
      <c r="M1441" s="68">
        <f t="shared" si="1032"/>
        <v>0</v>
      </c>
      <c r="N1441" s="65">
        <f t="shared" si="1033"/>
        <v>0</v>
      </c>
      <c r="O1441" s="69">
        <f t="shared" si="1034"/>
        <v>0</v>
      </c>
      <c r="P1441" s="68">
        <f t="shared" si="1035"/>
        <v>0</v>
      </c>
      <c r="Q1441" s="65">
        <f t="shared" si="1036"/>
        <v>0</v>
      </c>
      <c r="R1441" s="69">
        <f t="shared" si="1037"/>
        <v>0</v>
      </c>
      <c r="S1441" s="68">
        <f t="shared" si="1038"/>
        <v>0</v>
      </c>
      <c r="T1441" s="65">
        <f t="shared" si="1039"/>
        <v>0</v>
      </c>
      <c r="U1441" s="69">
        <f t="shared" si="1040"/>
        <v>0</v>
      </c>
      <c r="V1441" s="68">
        <f t="shared" si="1041"/>
        <v>0</v>
      </c>
      <c r="W1441" s="65">
        <f t="shared" si="1042"/>
        <v>0</v>
      </c>
      <c r="X1441" s="69">
        <f t="shared" si="1043"/>
        <v>0</v>
      </c>
      <c r="Y1441" s="68">
        <f t="shared" si="1044"/>
        <v>0</v>
      </c>
      <c r="Z1441" s="65">
        <f t="shared" si="1045"/>
        <v>0</v>
      </c>
      <c r="AA1441" s="69">
        <f t="shared" si="1046"/>
        <v>0</v>
      </c>
      <c r="AB1441" s="98">
        <f>SUMIF(BN1441:BU1441,"VERDADEIRO",BN$3:$BU1440)</f>
        <v>0</v>
      </c>
      <c r="AC1441" s="97">
        <f t="shared" si="1022"/>
        <v>1438</v>
      </c>
      <c r="AD1441" s="89">
        <f>RTD("tryd.rtdserver",,"COT",B1441,"ULT")</f>
        <v>0</v>
      </c>
      <c r="AE1441" s="89">
        <f>RTD("tryd.rtdserver",,"COT",C1441,"ULT")</f>
        <v>0</v>
      </c>
      <c r="AF1441" s="89">
        <f>VLOOKUP($AC1441,LS_Coint_BD!$B$3:$AQ$1079,AF$2)*$AD1441+VLOOKUP($AC1441,LS_Coint_BD!$B$3:$AQ$1079,AF$2+1)</f>
        <v>0</v>
      </c>
      <c r="AG1441" s="89">
        <f>VLOOKUP($AC1441,LS_Coint_BD!$B$3:$AQ$1079,AG$2)*$AD1441+VLOOKUP($AC1441,LS_Coint_BD!$B$3:$AQ$1079,AG$2+1)</f>
        <v>0</v>
      </c>
      <c r="AH1441" s="89">
        <f>VLOOKUP($AC1441,LS_Coint_BD!$B$3:$AQ$1079,AH$2)*$AD1441+VLOOKUP($AC1441,LS_Coint_BD!$B$3:$AQ$1079,AH$2+1)</f>
        <v>0</v>
      </c>
      <c r="AI1441" s="89">
        <f>VLOOKUP($AC1441,LS_Coint_BD!$B$3:$AQ$1079,AI$2)*$AD1441+VLOOKUP($AC1441,LS_Coint_BD!$B$3:$AQ$1079,AI$2+1)</f>
        <v>0</v>
      </c>
      <c r="AJ1441" s="89">
        <f>VLOOKUP($AC1441,LS_Coint_BD!$B$3:$AQ$1079,AJ$2)*$AD1441+VLOOKUP($AC1441,LS_Coint_BD!$B$3:$AQ$1079,AJ$2+1)</f>
        <v>0</v>
      </c>
      <c r="AK1441" s="89">
        <f>VLOOKUP($AC1441,LS_Coint_BD!$B$3:$AQ$1079,AK$2)*$AD1441+VLOOKUP($AC1441,LS_Coint_BD!$B$3:$AQ$1079,AK$2+1)</f>
        <v>0</v>
      </c>
      <c r="AL1441" s="89">
        <f>VLOOKUP($AC1441,LS_Coint_BD!$B$3:$AQ$1079,AL$2)*$AD1441+VLOOKUP($AC1441,LS_Coint_BD!$B$3:$AQ$1079,AL$2+1)</f>
        <v>0</v>
      </c>
      <c r="AM1441" s="89">
        <f>VLOOKUP($AC1441,LS_Coint_BD!$B$3:$AQ$1079,AM$2)*$AD1441+VLOOKUP($AC1441,LS_Coint_BD!$B$3:$AQ$1079,AM$2+1)</f>
        <v>0</v>
      </c>
      <c r="AN1441" s="89">
        <f>VLOOKUP($AC1441,LS_Coint_BD!$B$3:$AQ$1079,AN$2)</f>
        <v>0</v>
      </c>
      <c r="AO1441" s="89">
        <f>VLOOKUP($AC1441,LS_Coint_BD!$B$3:$AQ$1079,AO$2)</f>
        <v>0</v>
      </c>
      <c r="AP1441" s="89">
        <f>VLOOKUP($AC1441,LS_Coint_BD!$B$3:$AQ$1079,AP$2)</f>
        <v>0</v>
      </c>
      <c r="AQ1441" s="89">
        <f>VLOOKUP($AC1441,LS_Coint_BD!$B$3:$AQ$1079,AQ$2)</f>
        <v>0</v>
      </c>
      <c r="AR1441" s="89">
        <f>VLOOKUP($AC1441,LS_Coint_BD!$B$3:$AQ$1079,AR$2)</f>
        <v>0</v>
      </c>
      <c r="AS1441" s="89">
        <f>VLOOKUP($AC1441,LS_Coint_BD!$B$3:$AQ$1079,AS$2)</f>
        <v>0</v>
      </c>
      <c r="AT1441" s="89">
        <f>VLOOKUP($AC1441,LS_Coint_BD!$B$3:$AQ$1079,AT$2)</f>
        <v>0</v>
      </c>
      <c r="AU1441" s="89">
        <f>VLOOKUP($AC1441,LS_Coint_BD!$B$3:$AQ$1079,AU$2)</f>
        <v>0</v>
      </c>
      <c r="AV1441" s="89">
        <f>VLOOKUP($AC1441,LS_Coint_BD!$B$3:$AQ$1079,AV$2)</f>
        <v>0</v>
      </c>
      <c r="AW1441" s="89">
        <f>VLOOKUP($AC1441,LS_Coint_BD!$B$3:$AQ$1079,AW$2)</f>
        <v>0</v>
      </c>
      <c r="AX1441" s="89">
        <f>VLOOKUP($AC1441,LS_Coint_BD!$B$3:$AQ$1079,AX$2)</f>
        <v>0</v>
      </c>
      <c r="AY1441" s="89">
        <f>VLOOKUP($AC1441,LS_Coint_BD!$B$3:$AQ$1079,AY$2)</f>
        <v>0</v>
      </c>
      <c r="AZ1441" s="89">
        <f>VLOOKUP($AC1441,LS_Coint_BD!$B$3:$AQ$1079,AZ$2)</f>
        <v>0</v>
      </c>
      <c r="BA1441" s="89">
        <f>VLOOKUP($AC1441,LS_Coint_BD!$B$3:$AQ$1079,BA$2)</f>
        <v>0</v>
      </c>
      <c r="BB1441" s="89">
        <f>VLOOKUP($AC1441,LS_Coint_BD!$B$3:$AQ$1079,BB$2)</f>
        <v>0</v>
      </c>
      <c r="BC1441" s="89">
        <f>VLOOKUP($AC1441,LS_Coint_BD!$B$3:$AQ$1079,BC$2)</f>
        <v>0</v>
      </c>
      <c r="BD1441" s="89">
        <f t="shared" si="1047"/>
        <v>0</v>
      </c>
      <c r="BE1441" s="89">
        <f t="shared" si="1048"/>
        <v>0</v>
      </c>
      <c r="BF1441" s="89">
        <f t="shared" si="1049"/>
        <v>0</v>
      </c>
      <c r="BG1441" s="89">
        <f t="shared" si="1050"/>
        <v>0</v>
      </c>
      <c r="BH1441" s="89">
        <f t="shared" si="1051"/>
        <v>0</v>
      </c>
      <c r="BI1441" s="89">
        <f t="shared" si="1052"/>
        <v>0</v>
      </c>
      <c r="BJ1441" s="89">
        <f t="shared" si="1053"/>
        <v>0</v>
      </c>
      <c r="BK1441" s="89">
        <f t="shared" si="1054"/>
        <v>0</v>
      </c>
      <c r="BL1441" s="89">
        <f t="shared" si="1055"/>
        <v>0</v>
      </c>
      <c r="BM1441" s="89"/>
      <c r="BN1441" s="26" t="b">
        <f t="shared" si="1056"/>
        <v>0</v>
      </c>
      <c r="BO1441" s="26" t="b">
        <f t="shared" si="1057"/>
        <v>0</v>
      </c>
      <c r="BP1441" s="26" t="b">
        <f t="shared" si="1058"/>
        <v>0</v>
      </c>
      <c r="BQ1441" s="26" t="b">
        <f t="shared" si="1059"/>
        <v>0</v>
      </c>
      <c r="BR1441" s="26" t="b">
        <f t="shared" si="1060"/>
        <v>0</v>
      </c>
      <c r="BS1441" s="26" t="b">
        <f t="shared" si="1061"/>
        <v>0</v>
      </c>
      <c r="BT1441" s="26" t="b">
        <f t="shared" si="1062"/>
        <v>0</v>
      </c>
      <c r="BU1441" s="26" t="b">
        <f t="shared" si="1063"/>
        <v>0</v>
      </c>
    </row>
    <row r="1442" spans="2:73" ht="15" thickBot="1" x14ac:dyDescent="0.35">
      <c r="B1442" s="17">
        <f>VLOOKUP($AC1442,LS_Coint_BD!$B$3:$D$1079,2)</f>
        <v>0</v>
      </c>
      <c r="C1442" s="87">
        <f>VLOOKUP($AC1442,LS_Coint_BD!$B$3:$D$1079,3)</f>
        <v>0</v>
      </c>
      <c r="D1442" s="68">
        <f t="shared" si="1023"/>
        <v>0</v>
      </c>
      <c r="E1442" s="65">
        <f t="shared" si="1024"/>
        <v>0</v>
      </c>
      <c r="F1442" s="69">
        <f t="shared" si="1025"/>
        <v>0</v>
      </c>
      <c r="G1442" s="68">
        <f t="shared" si="1026"/>
        <v>0</v>
      </c>
      <c r="H1442" s="65">
        <f t="shared" si="1027"/>
        <v>0</v>
      </c>
      <c r="I1442" s="69">
        <f t="shared" si="1028"/>
        <v>0</v>
      </c>
      <c r="J1442" s="68">
        <f t="shared" si="1029"/>
        <v>0</v>
      </c>
      <c r="K1442" s="65">
        <f t="shared" si="1030"/>
        <v>0</v>
      </c>
      <c r="L1442" s="69">
        <f t="shared" si="1031"/>
        <v>0</v>
      </c>
      <c r="M1442" s="68">
        <f t="shared" si="1032"/>
        <v>0</v>
      </c>
      <c r="N1442" s="65">
        <f t="shared" si="1033"/>
        <v>0</v>
      </c>
      <c r="O1442" s="69">
        <f t="shared" si="1034"/>
        <v>0</v>
      </c>
      <c r="P1442" s="68">
        <f t="shared" si="1035"/>
        <v>0</v>
      </c>
      <c r="Q1442" s="65">
        <f t="shared" si="1036"/>
        <v>0</v>
      </c>
      <c r="R1442" s="69">
        <f t="shared" si="1037"/>
        <v>0</v>
      </c>
      <c r="S1442" s="68">
        <f t="shared" si="1038"/>
        <v>0</v>
      </c>
      <c r="T1442" s="65">
        <f t="shared" si="1039"/>
        <v>0</v>
      </c>
      <c r="U1442" s="69">
        <f t="shared" si="1040"/>
        <v>0</v>
      </c>
      <c r="V1442" s="68">
        <f t="shared" si="1041"/>
        <v>0</v>
      </c>
      <c r="W1442" s="65">
        <f t="shared" si="1042"/>
        <v>0</v>
      </c>
      <c r="X1442" s="69">
        <f t="shared" si="1043"/>
        <v>0</v>
      </c>
      <c r="Y1442" s="68">
        <f t="shared" si="1044"/>
        <v>0</v>
      </c>
      <c r="Z1442" s="65">
        <f t="shared" si="1045"/>
        <v>0</v>
      </c>
      <c r="AA1442" s="69">
        <f t="shared" si="1046"/>
        <v>0</v>
      </c>
      <c r="AB1442" s="98">
        <f>SUMIF(BN1442:BU1442,"VERDADEIRO",BN$3:$BU1441)</f>
        <v>0</v>
      </c>
      <c r="AC1442" s="97">
        <f t="shared" si="1022"/>
        <v>1439</v>
      </c>
      <c r="AD1442" s="89">
        <f>RTD("tryd.rtdserver",,"COT",B1442,"ULT")</f>
        <v>0</v>
      </c>
      <c r="AE1442" s="89">
        <f>RTD("tryd.rtdserver",,"COT",C1442,"ULT")</f>
        <v>0</v>
      </c>
      <c r="AF1442" s="89">
        <f>VLOOKUP($AC1442,LS_Coint_BD!$B$3:$AQ$1079,AF$2)*$AD1442+VLOOKUP($AC1442,LS_Coint_BD!$B$3:$AQ$1079,AF$2+1)</f>
        <v>0</v>
      </c>
      <c r="AG1442" s="89">
        <f>VLOOKUP($AC1442,LS_Coint_BD!$B$3:$AQ$1079,AG$2)*$AD1442+VLOOKUP($AC1442,LS_Coint_BD!$B$3:$AQ$1079,AG$2+1)</f>
        <v>0</v>
      </c>
      <c r="AH1442" s="89">
        <f>VLOOKUP($AC1442,LS_Coint_BD!$B$3:$AQ$1079,AH$2)*$AD1442+VLOOKUP($AC1442,LS_Coint_BD!$B$3:$AQ$1079,AH$2+1)</f>
        <v>0</v>
      </c>
      <c r="AI1442" s="89">
        <f>VLOOKUP($AC1442,LS_Coint_BD!$B$3:$AQ$1079,AI$2)*$AD1442+VLOOKUP($AC1442,LS_Coint_BD!$B$3:$AQ$1079,AI$2+1)</f>
        <v>0</v>
      </c>
      <c r="AJ1442" s="89">
        <f>VLOOKUP($AC1442,LS_Coint_BD!$B$3:$AQ$1079,AJ$2)*$AD1442+VLOOKUP($AC1442,LS_Coint_BD!$B$3:$AQ$1079,AJ$2+1)</f>
        <v>0</v>
      </c>
      <c r="AK1442" s="89">
        <f>VLOOKUP($AC1442,LS_Coint_BD!$B$3:$AQ$1079,AK$2)*$AD1442+VLOOKUP($AC1442,LS_Coint_BD!$B$3:$AQ$1079,AK$2+1)</f>
        <v>0</v>
      </c>
      <c r="AL1442" s="89">
        <f>VLOOKUP($AC1442,LS_Coint_BD!$B$3:$AQ$1079,AL$2)*$AD1442+VLOOKUP($AC1442,LS_Coint_BD!$B$3:$AQ$1079,AL$2+1)</f>
        <v>0</v>
      </c>
      <c r="AM1442" s="89">
        <f>VLOOKUP($AC1442,LS_Coint_BD!$B$3:$AQ$1079,AM$2)*$AD1442+VLOOKUP($AC1442,LS_Coint_BD!$B$3:$AQ$1079,AM$2+1)</f>
        <v>0</v>
      </c>
      <c r="AN1442" s="89">
        <f>VLOOKUP($AC1442,LS_Coint_BD!$B$3:$AQ$1079,AN$2)</f>
        <v>0</v>
      </c>
      <c r="AO1442" s="89">
        <f>VLOOKUP($AC1442,LS_Coint_BD!$B$3:$AQ$1079,AO$2)</f>
        <v>0</v>
      </c>
      <c r="AP1442" s="89">
        <f>VLOOKUP($AC1442,LS_Coint_BD!$B$3:$AQ$1079,AP$2)</f>
        <v>0</v>
      </c>
      <c r="AQ1442" s="89">
        <f>VLOOKUP($AC1442,LS_Coint_BD!$B$3:$AQ$1079,AQ$2)</f>
        <v>0</v>
      </c>
      <c r="AR1442" s="89">
        <f>VLOOKUP($AC1442,LS_Coint_BD!$B$3:$AQ$1079,AR$2)</f>
        <v>0</v>
      </c>
      <c r="AS1442" s="89">
        <f>VLOOKUP($AC1442,LS_Coint_BD!$B$3:$AQ$1079,AS$2)</f>
        <v>0</v>
      </c>
      <c r="AT1442" s="89">
        <f>VLOOKUP($AC1442,LS_Coint_BD!$B$3:$AQ$1079,AT$2)</f>
        <v>0</v>
      </c>
      <c r="AU1442" s="89">
        <f>VLOOKUP($AC1442,LS_Coint_BD!$B$3:$AQ$1079,AU$2)</f>
        <v>0</v>
      </c>
      <c r="AV1442" s="89">
        <f>VLOOKUP($AC1442,LS_Coint_BD!$B$3:$AQ$1079,AV$2)</f>
        <v>0</v>
      </c>
      <c r="AW1442" s="89">
        <f>VLOOKUP($AC1442,LS_Coint_BD!$B$3:$AQ$1079,AW$2)</f>
        <v>0</v>
      </c>
      <c r="AX1442" s="89">
        <f>VLOOKUP($AC1442,LS_Coint_BD!$B$3:$AQ$1079,AX$2)</f>
        <v>0</v>
      </c>
      <c r="AY1442" s="89">
        <f>VLOOKUP($AC1442,LS_Coint_BD!$B$3:$AQ$1079,AY$2)</f>
        <v>0</v>
      </c>
      <c r="AZ1442" s="89">
        <f>VLOOKUP($AC1442,LS_Coint_BD!$B$3:$AQ$1079,AZ$2)</f>
        <v>0</v>
      </c>
      <c r="BA1442" s="89">
        <f>VLOOKUP($AC1442,LS_Coint_BD!$B$3:$AQ$1079,BA$2)</f>
        <v>0</v>
      </c>
      <c r="BB1442" s="89">
        <f>VLOOKUP($AC1442,LS_Coint_BD!$B$3:$AQ$1079,BB$2)</f>
        <v>0</v>
      </c>
      <c r="BC1442" s="89">
        <f>VLOOKUP($AC1442,LS_Coint_BD!$B$3:$AQ$1079,BC$2)</f>
        <v>0</v>
      </c>
      <c r="BD1442" s="89">
        <f t="shared" si="1047"/>
        <v>0</v>
      </c>
      <c r="BE1442" s="89">
        <f t="shared" si="1048"/>
        <v>0</v>
      </c>
      <c r="BF1442" s="89">
        <f t="shared" si="1049"/>
        <v>0</v>
      </c>
      <c r="BG1442" s="89">
        <f t="shared" si="1050"/>
        <v>0</v>
      </c>
      <c r="BH1442" s="89">
        <f t="shared" si="1051"/>
        <v>0</v>
      </c>
      <c r="BI1442" s="89">
        <f t="shared" si="1052"/>
        <v>0</v>
      </c>
      <c r="BJ1442" s="89">
        <f t="shared" si="1053"/>
        <v>0</v>
      </c>
      <c r="BK1442" s="89">
        <f t="shared" si="1054"/>
        <v>0</v>
      </c>
      <c r="BL1442" s="89">
        <f t="shared" si="1055"/>
        <v>0</v>
      </c>
      <c r="BM1442" s="89"/>
      <c r="BN1442" s="26" t="b">
        <f t="shared" si="1056"/>
        <v>0</v>
      </c>
      <c r="BO1442" s="26" t="b">
        <f t="shared" si="1057"/>
        <v>0</v>
      </c>
      <c r="BP1442" s="26" t="b">
        <f t="shared" si="1058"/>
        <v>0</v>
      </c>
      <c r="BQ1442" s="26" t="b">
        <f t="shared" si="1059"/>
        <v>0</v>
      </c>
      <c r="BR1442" s="26" t="b">
        <f t="shared" si="1060"/>
        <v>0</v>
      </c>
      <c r="BS1442" s="26" t="b">
        <f t="shared" si="1061"/>
        <v>0</v>
      </c>
      <c r="BT1442" s="26" t="b">
        <f t="shared" si="1062"/>
        <v>0</v>
      </c>
      <c r="BU1442" s="26" t="b">
        <f t="shared" si="1063"/>
        <v>0</v>
      </c>
    </row>
    <row r="1443" spans="2:73" ht="15" thickBot="1" x14ac:dyDescent="0.35">
      <c r="B1443" s="17">
        <f>VLOOKUP($AC1443,LS_Coint_BD!$B$3:$D$1079,2)</f>
        <v>0</v>
      </c>
      <c r="C1443" s="87">
        <f>VLOOKUP($AC1443,LS_Coint_BD!$B$3:$D$1079,3)</f>
        <v>0</v>
      </c>
      <c r="D1443" s="68">
        <f t="shared" si="1023"/>
        <v>0</v>
      </c>
      <c r="E1443" s="65">
        <f t="shared" si="1024"/>
        <v>0</v>
      </c>
      <c r="F1443" s="69">
        <f t="shared" si="1025"/>
        <v>0</v>
      </c>
      <c r="G1443" s="68">
        <f t="shared" si="1026"/>
        <v>0</v>
      </c>
      <c r="H1443" s="65">
        <f t="shared" si="1027"/>
        <v>0</v>
      </c>
      <c r="I1443" s="69">
        <f t="shared" si="1028"/>
        <v>0</v>
      </c>
      <c r="J1443" s="68">
        <f t="shared" si="1029"/>
        <v>0</v>
      </c>
      <c r="K1443" s="65">
        <f t="shared" si="1030"/>
        <v>0</v>
      </c>
      <c r="L1443" s="69">
        <f t="shared" si="1031"/>
        <v>0</v>
      </c>
      <c r="M1443" s="68">
        <f t="shared" si="1032"/>
        <v>0</v>
      </c>
      <c r="N1443" s="65">
        <f t="shared" si="1033"/>
        <v>0</v>
      </c>
      <c r="O1443" s="69">
        <f t="shared" si="1034"/>
        <v>0</v>
      </c>
      <c r="P1443" s="68">
        <f t="shared" si="1035"/>
        <v>0</v>
      </c>
      <c r="Q1443" s="65">
        <f t="shared" si="1036"/>
        <v>0</v>
      </c>
      <c r="R1443" s="69">
        <f t="shared" si="1037"/>
        <v>0</v>
      </c>
      <c r="S1443" s="68">
        <f t="shared" si="1038"/>
        <v>0</v>
      </c>
      <c r="T1443" s="65">
        <f t="shared" si="1039"/>
        <v>0</v>
      </c>
      <c r="U1443" s="69">
        <f t="shared" si="1040"/>
        <v>0</v>
      </c>
      <c r="V1443" s="68">
        <f t="shared" si="1041"/>
        <v>0</v>
      </c>
      <c r="W1443" s="65">
        <f t="shared" si="1042"/>
        <v>0</v>
      </c>
      <c r="X1443" s="69">
        <f t="shared" si="1043"/>
        <v>0</v>
      </c>
      <c r="Y1443" s="68">
        <f t="shared" si="1044"/>
        <v>0</v>
      </c>
      <c r="Z1443" s="65">
        <f t="shared" si="1045"/>
        <v>0</v>
      </c>
      <c r="AA1443" s="69">
        <f t="shared" si="1046"/>
        <v>0</v>
      </c>
      <c r="AB1443" s="98">
        <f>SUMIF(BN1443:BU1443,"VERDADEIRO",BN$3:$BU1442)</f>
        <v>0</v>
      </c>
      <c r="AC1443" s="97">
        <f t="shared" si="1022"/>
        <v>1440</v>
      </c>
      <c r="AD1443" s="89">
        <f>RTD("tryd.rtdserver",,"COT",B1443,"ULT")</f>
        <v>0</v>
      </c>
      <c r="AE1443" s="89">
        <f>RTD("tryd.rtdserver",,"COT",C1443,"ULT")</f>
        <v>0</v>
      </c>
      <c r="AF1443" s="89">
        <f>VLOOKUP($AC1443,LS_Coint_BD!$B$3:$AQ$1079,AF$2)*$AD1443+VLOOKUP($AC1443,LS_Coint_BD!$B$3:$AQ$1079,AF$2+1)</f>
        <v>0</v>
      </c>
      <c r="AG1443" s="89">
        <f>VLOOKUP($AC1443,LS_Coint_BD!$B$3:$AQ$1079,AG$2)*$AD1443+VLOOKUP($AC1443,LS_Coint_BD!$B$3:$AQ$1079,AG$2+1)</f>
        <v>0</v>
      </c>
      <c r="AH1443" s="89">
        <f>VLOOKUP($AC1443,LS_Coint_BD!$B$3:$AQ$1079,AH$2)*$AD1443+VLOOKUP($AC1443,LS_Coint_BD!$B$3:$AQ$1079,AH$2+1)</f>
        <v>0</v>
      </c>
      <c r="AI1443" s="89">
        <f>VLOOKUP($AC1443,LS_Coint_BD!$B$3:$AQ$1079,AI$2)*$AD1443+VLOOKUP($AC1443,LS_Coint_BD!$B$3:$AQ$1079,AI$2+1)</f>
        <v>0</v>
      </c>
      <c r="AJ1443" s="89">
        <f>VLOOKUP($AC1443,LS_Coint_BD!$B$3:$AQ$1079,AJ$2)*$AD1443+VLOOKUP($AC1443,LS_Coint_BD!$B$3:$AQ$1079,AJ$2+1)</f>
        <v>0</v>
      </c>
      <c r="AK1443" s="89">
        <f>VLOOKUP($AC1443,LS_Coint_BD!$B$3:$AQ$1079,AK$2)*$AD1443+VLOOKUP($AC1443,LS_Coint_BD!$B$3:$AQ$1079,AK$2+1)</f>
        <v>0</v>
      </c>
      <c r="AL1443" s="89">
        <f>VLOOKUP($AC1443,LS_Coint_BD!$B$3:$AQ$1079,AL$2)*$AD1443+VLOOKUP($AC1443,LS_Coint_BD!$B$3:$AQ$1079,AL$2+1)</f>
        <v>0</v>
      </c>
      <c r="AM1443" s="89">
        <f>VLOOKUP($AC1443,LS_Coint_BD!$B$3:$AQ$1079,AM$2)*$AD1443+VLOOKUP($AC1443,LS_Coint_BD!$B$3:$AQ$1079,AM$2+1)</f>
        <v>0</v>
      </c>
      <c r="AN1443" s="89">
        <f>VLOOKUP($AC1443,LS_Coint_BD!$B$3:$AQ$1079,AN$2)</f>
        <v>0</v>
      </c>
      <c r="AO1443" s="89">
        <f>VLOOKUP($AC1443,LS_Coint_BD!$B$3:$AQ$1079,AO$2)</f>
        <v>0</v>
      </c>
      <c r="AP1443" s="89">
        <f>VLOOKUP($AC1443,LS_Coint_BD!$B$3:$AQ$1079,AP$2)</f>
        <v>0</v>
      </c>
      <c r="AQ1443" s="89">
        <f>VLOOKUP($AC1443,LS_Coint_BD!$B$3:$AQ$1079,AQ$2)</f>
        <v>0</v>
      </c>
      <c r="AR1443" s="89">
        <f>VLOOKUP($AC1443,LS_Coint_BD!$B$3:$AQ$1079,AR$2)</f>
        <v>0</v>
      </c>
      <c r="AS1443" s="89">
        <f>VLOOKUP($AC1443,LS_Coint_BD!$B$3:$AQ$1079,AS$2)</f>
        <v>0</v>
      </c>
      <c r="AT1443" s="89">
        <f>VLOOKUP($AC1443,LS_Coint_BD!$B$3:$AQ$1079,AT$2)</f>
        <v>0</v>
      </c>
      <c r="AU1443" s="89">
        <f>VLOOKUP($AC1443,LS_Coint_BD!$B$3:$AQ$1079,AU$2)</f>
        <v>0</v>
      </c>
      <c r="AV1443" s="89">
        <f>VLOOKUP($AC1443,LS_Coint_BD!$B$3:$AQ$1079,AV$2)</f>
        <v>0</v>
      </c>
      <c r="AW1443" s="89">
        <f>VLOOKUP($AC1443,LS_Coint_BD!$B$3:$AQ$1079,AW$2)</f>
        <v>0</v>
      </c>
      <c r="AX1443" s="89">
        <f>VLOOKUP($AC1443,LS_Coint_BD!$B$3:$AQ$1079,AX$2)</f>
        <v>0</v>
      </c>
      <c r="AY1443" s="89">
        <f>VLOOKUP($AC1443,LS_Coint_BD!$B$3:$AQ$1079,AY$2)</f>
        <v>0</v>
      </c>
      <c r="AZ1443" s="89">
        <f>VLOOKUP($AC1443,LS_Coint_BD!$B$3:$AQ$1079,AZ$2)</f>
        <v>0</v>
      </c>
      <c r="BA1443" s="89">
        <f>VLOOKUP($AC1443,LS_Coint_BD!$B$3:$AQ$1079,BA$2)</f>
        <v>0</v>
      </c>
      <c r="BB1443" s="89">
        <f>VLOOKUP($AC1443,LS_Coint_BD!$B$3:$AQ$1079,BB$2)</f>
        <v>0</v>
      </c>
      <c r="BC1443" s="89">
        <f>VLOOKUP($AC1443,LS_Coint_BD!$B$3:$AQ$1079,BC$2)</f>
        <v>0</v>
      </c>
      <c r="BD1443" s="89">
        <f t="shared" si="1047"/>
        <v>0</v>
      </c>
      <c r="BE1443" s="89">
        <f t="shared" si="1048"/>
        <v>0</v>
      </c>
      <c r="BF1443" s="89">
        <f t="shared" si="1049"/>
        <v>0</v>
      </c>
      <c r="BG1443" s="89">
        <f t="shared" si="1050"/>
        <v>0</v>
      </c>
      <c r="BH1443" s="89">
        <f t="shared" si="1051"/>
        <v>0</v>
      </c>
      <c r="BI1443" s="89">
        <f t="shared" si="1052"/>
        <v>0</v>
      </c>
      <c r="BJ1443" s="89">
        <f t="shared" si="1053"/>
        <v>0</v>
      </c>
      <c r="BK1443" s="89">
        <f t="shared" si="1054"/>
        <v>0</v>
      </c>
      <c r="BL1443" s="89">
        <f t="shared" si="1055"/>
        <v>0</v>
      </c>
      <c r="BM1443" s="89"/>
      <c r="BN1443" s="26" t="b">
        <f t="shared" si="1056"/>
        <v>0</v>
      </c>
      <c r="BO1443" s="26" t="b">
        <f t="shared" si="1057"/>
        <v>0</v>
      </c>
      <c r="BP1443" s="26" t="b">
        <f t="shared" si="1058"/>
        <v>0</v>
      </c>
      <c r="BQ1443" s="26" t="b">
        <f t="shared" si="1059"/>
        <v>0</v>
      </c>
      <c r="BR1443" s="26" t="b">
        <f t="shared" si="1060"/>
        <v>0</v>
      </c>
      <c r="BS1443" s="26" t="b">
        <f t="shared" si="1061"/>
        <v>0</v>
      </c>
      <c r="BT1443" s="26" t="b">
        <f t="shared" si="1062"/>
        <v>0</v>
      </c>
      <c r="BU1443" s="26" t="b">
        <f t="shared" si="1063"/>
        <v>0</v>
      </c>
    </row>
    <row r="1444" spans="2:73" ht="15" thickBot="1" x14ac:dyDescent="0.35">
      <c r="B1444" s="17">
        <f>VLOOKUP($AC1444,LS_Coint_BD!$B$3:$D$1079,2)</f>
        <v>0</v>
      </c>
      <c r="C1444" s="87">
        <f>VLOOKUP($AC1444,LS_Coint_BD!$B$3:$D$1079,3)</f>
        <v>0</v>
      </c>
      <c r="D1444" s="68">
        <f t="shared" si="1023"/>
        <v>0</v>
      </c>
      <c r="E1444" s="65">
        <f t="shared" si="1024"/>
        <v>0</v>
      </c>
      <c r="F1444" s="69">
        <f t="shared" si="1025"/>
        <v>0</v>
      </c>
      <c r="G1444" s="68">
        <f t="shared" si="1026"/>
        <v>0</v>
      </c>
      <c r="H1444" s="65">
        <f t="shared" si="1027"/>
        <v>0</v>
      </c>
      <c r="I1444" s="69">
        <f t="shared" si="1028"/>
        <v>0</v>
      </c>
      <c r="J1444" s="68">
        <f t="shared" si="1029"/>
        <v>0</v>
      </c>
      <c r="K1444" s="65">
        <f t="shared" si="1030"/>
        <v>0</v>
      </c>
      <c r="L1444" s="69">
        <f t="shared" si="1031"/>
        <v>0</v>
      </c>
      <c r="M1444" s="68">
        <f t="shared" si="1032"/>
        <v>0</v>
      </c>
      <c r="N1444" s="65">
        <f t="shared" si="1033"/>
        <v>0</v>
      </c>
      <c r="O1444" s="69">
        <f t="shared" si="1034"/>
        <v>0</v>
      </c>
      <c r="P1444" s="68">
        <f t="shared" si="1035"/>
        <v>0</v>
      </c>
      <c r="Q1444" s="65">
        <f t="shared" si="1036"/>
        <v>0</v>
      </c>
      <c r="R1444" s="69">
        <f t="shared" si="1037"/>
        <v>0</v>
      </c>
      <c r="S1444" s="68">
        <f t="shared" si="1038"/>
        <v>0</v>
      </c>
      <c r="T1444" s="65">
        <f t="shared" si="1039"/>
        <v>0</v>
      </c>
      <c r="U1444" s="69">
        <f t="shared" si="1040"/>
        <v>0</v>
      </c>
      <c r="V1444" s="68">
        <f t="shared" si="1041"/>
        <v>0</v>
      </c>
      <c r="W1444" s="65">
        <f t="shared" si="1042"/>
        <v>0</v>
      </c>
      <c r="X1444" s="69">
        <f t="shared" si="1043"/>
        <v>0</v>
      </c>
      <c r="Y1444" s="68">
        <f t="shared" si="1044"/>
        <v>0</v>
      </c>
      <c r="Z1444" s="65">
        <f t="shared" si="1045"/>
        <v>0</v>
      </c>
      <c r="AA1444" s="69">
        <f t="shared" si="1046"/>
        <v>0</v>
      </c>
      <c r="AB1444" s="98">
        <f>SUMIF(BN1444:BU1444,"VERDADEIRO",BN$3:$BU1443)</f>
        <v>0</v>
      </c>
      <c r="AC1444" s="97">
        <f t="shared" si="1022"/>
        <v>1441</v>
      </c>
      <c r="AD1444" s="89">
        <f>RTD("tryd.rtdserver",,"COT",B1444,"ULT")</f>
        <v>0</v>
      </c>
      <c r="AE1444" s="89">
        <f>RTD("tryd.rtdserver",,"COT",C1444,"ULT")</f>
        <v>0</v>
      </c>
      <c r="AF1444" s="89">
        <f>VLOOKUP($AC1444,LS_Coint_BD!$B$3:$AQ$1079,AF$2)*$AD1444+VLOOKUP($AC1444,LS_Coint_BD!$B$3:$AQ$1079,AF$2+1)</f>
        <v>0</v>
      </c>
      <c r="AG1444" s="89">
        <f>VLOOKUP($AC1444,LS_Coint_BD!$B$3:$AQ$1079,AG$2)*$AD1444+VLOOKUP($AC1444,LS_Coint_BD!$B$3:$AQ$1079,AG$2+1)</f>
        <v>0</v>
      </c>
      <c r="AH1444" s="89">
        <f>VLOOKUP($AC1444,LS_Coint_BD!$B$3:$AQ$1079,AH$2)*$AD1444+VLOOKUP($AC1444,LS_Coint_BD!$B$3:$AQ$1079,AH$2+1)</f>
        <v>0</v>
      </c>
      <c r="AI1444" s="89">
        <f>VLOOKUP($AC1444,LS_Coint_BD!$B$3:$AQ$1079,AI$2)*$AD1444+VLOOKUP($AC1444,LS_Coint_BD!$B$3:$AQ$1079,AI$2+1)</f>
        <v>0</v>
      </c>
      <c r="AJ1444" s="89">
        <f>VLOOKUP($AC1444,LS_Coint_BD!$B$3:$AQ$1079,AJ$2)*$AD1444+VLOOKUP($AC1444,LS_Coint_BD!$B$3:$AQ$1079,AJ$2+1)</f>
        <v>0</v>
      </c>
      <c r="AK1444" s="89">
        <f>VLOOKUP($AC1444,LS_Coint_BD!$B$3:$AQ$1079,AK$2)*$AD1444+VLOOKUP($AC1444,LS_Coint_BD!$B$3:$AQ$1079,AK$2+1)</f>
        <v>0</v>
      </c>
      <c r="AL1444" s="89">
        <f>VLOOKUP($AC1444,LS_Coint_BD!$B$3:$AQ$1079,AL$2)*$AD1444+VLOOKUP($AC1444,LS_Coint_BD!$B$3:$AQ$1079,AL$2+1)</f>
        <v>0</v>
      </c>
      <c r="AM1444" s="89">
        <f>VLOOKUP($AC1444,LS_Coint_BD!$B$3:$AQ$1079,AM$2)*$AD1444+VLOOKUP($AC1444,LS_Coint_BD!$B$3:$AQ$1079,AM$2+1)</f>
        <v>0</v>
      </c>
      <c r="AN1444" s="89">
        <f>VLOOKUP($AC1444,LS_Coint_BD!$B$3:$AQ$1079,AN$2)</f>
        <v>0</v>
      </c>
      <c r="AO1444" s="89">
        <f>VLOOKUP($AC1444,LS_Coint_BD!$B$3:$AQ$1079,AO$2)</f>
        <v>0</v>
      </c>
      <c r="AP1444" s="89">
        <f>VLOOKUP($AC1444,LS_Coint_BD!$B$3:$AQ$1079,AP$2)</f>
        <v>0</v>
      </c>
      <c r="AQ1444" s="89">
        <f>VLOOKUP($AC1444,LS_Coint_BD!$B$3:$AQ$1079,AQ$2)</f>
        <v>0</v>
      </c>
      <c r="AR1444" s="89">
        <f>VLOOKUP($AC1444,LS_Coint_BD!$B$3:$AQ$1079,AR$2)</f>
        <v>0</v>
      </c>
      <c r="AS1444" s="89">
        <f>VLOOKUP($AC1444,LS_Coint_BD!$B$3:$AQ$1079,AS$2)</f>
        <v>0</v>
      </c>
      <c r="AT1444" s="89">
        <f>VLOOKUP($AC1444,LS_Coint_BD!$B$3:$AQ$1079,AT$2)</f>
        <v>0</v>
      </c>
      <c r="AU1444" s="89">
        <f>VLOOKUP($AC1444,LS_Coint_BD!$B$3:$AQ$1079,AU$2)</f>
        <v>0</v>
      </c>
      <c r="AV1444" s="89">
        <f>VLOOKUP($AC1444,LS_Coint_BD!$B$3:$AQ$1079,AV$2)</f>
        <v>0</v>
      </c>
      <c r="AW1444" s="89">
        <f>VLOOKUP($AC1444,LS_Coint_BD!$B$3:$AQ$1079,AW$2)</f>
        <v>0</v>
      </c>
      <c r="AX1444" s="89">
        <f>VLOOKUP($AC1444,LS_Coint_BD!$B$3:$AQ$1079,AX$2)</f>
        <v>0</v>
      </c>
      <c r="AY1444" s="89">
        <f>VLOOKUP($AC1444,LS_Coint_BD!$B$3:$AQ$1079,AY$2)</f>
        <v>0</v>
      </c>
      <c r="AZ1444" s="89">
        <f>VLOOKUP($AC1444,LS_Coint_BD!$B$3:$AQ$1079,AZ$2)</f>
        <v>0</v>
      </c>
      <c r="BA1444" s="89">
        <f>VLOOKUP($AC1444,LS_Coint_BD!$B$3:$AQ$1079,BA$2)</f>
        <v>0</v>
      </c>
      <c r="BB1444" s="89">
        <f>VLOOKUP($AC1444,LS_Coint_BD!$B$3:$AQ$1079,BB$2)</f>
        <v>0</v>
      </c>
      <c r="BC1444" s="89">
        <f>VLOOKUP($AC1444,LS_Coint_BD!$B$3:$AQ$1079,BC$2)</f>
        <v>0</v>
      </c>
      <c r="BD1444" s="89">
        <f t="shared" si="1047"/>
        <v>0</v>
      </c>
      <c r="BE1444" s="89">
        <f t="shared" si="1048"/>
        <v>0</v>
      </c>
      <c r="BF1444" s="89">
        <f t="shared" si="1049"/>
        <v>0</v>
      </c>
      <c r="BG1444" s="89">
        <f t="shared" si="1050"/>
        <v>0</v>
      </c>
      <c r="BH1444" s="89">
        <f t="shared" si="1051"/>
        <v>0</v>
      </c>
      <c r="BI1444" s="89">
        <f t="shared" si="1052"/>
        <v>0</v>
      </c>
      <c r="BJ1444" s="89">
        <f t="shared" si="1053"/>
        <v>0</v>
      </c>
      <c r="BK1444" s="89">
        <f t="shared" si="1054"/>
        <v>0</v>
      </c>
      <c r="BL1444" s="89">
        <f t="shared" si="1055"/>
        <v>0</v>
      </c>
      <c r="BM1444" s="89"/>
      <c r="BN1444" s="26" t="b">
        <f t="shared" si="1056"/>
        <v>0</v>
      </c>
      <c r="BO1444" s="26" t="b">
        <f t="shared" si="1057"/>
        <v>0</v>
      </c>
      <c r="BP1444" s="26" t="b">
        <f t="shared" si="1058"/>
        <v>0</v>
      </c>
      <c r="BQ1444" s="26" t="b">
        <f t="shared" si="1059"/>
        <v>0</v>
      </c>
      <c r="BR1444" s="26" t="b">
        <f t="shared" si="1060"/>
        <v>0</v>
      </c>
      <c r="BS1444" s="26" t="b">
        <f t="shared" si="1061"/>
        <v>0</v>
      </c>
      <c r="BT1444" s="26" t="b">
        <f t="shared" si="1062"/>
        <v>0</v>
      </c>
      <c r="BU1444" s="26" t="b">
        <f t="shared" si="1063"/>
        <v>0</v>
      </c>
    </row>
    <row r="1445" spans="2:73" ht="15" thickBot="1" x14ac:dyDescent="0.35">
      <c r="B1445" s="17">
        <f>VLOOKUP($AC1445,LS_Coint_BD!$B$3:$D$1079,2)</f>
        <v>0</v>
      </c>
      <c r="C1445" s="87">
        <f>VLOOKUP($AC1445,LS_Coint_BD!$B$3:$D$1079,3)</f>
        <v>0</v>
      </c>
      <c r="D1445" s="68">
        <f t="shared" si="1023"/>
        <v>0</v>
      </c>
      <c r="E1445" s="65">
        <f t="shared" si="1024"/>
        <v>0</v>
      </c>
      <c r="F1445" s="69">
        <f t="shared" si="1025"/>
        <v>0</v>
      </c>
      <c r="G1445" s="68">
        <f t="shared" si="1026"/>
        <v>0</v>
      </c>
      <c r="H1445" s="65">
        <f t="shared" si="1027"/>
        <v>0</v>
      </c>
      <c r="I1445" s="69">
        <f t="shared" si="1028"/>
        <v>0</v>
      </c>
      <c r="J1445" s="68">
        <f t="shared" si="1029"/>
        <v>0</v>
      </c>
      <c r="K1445" s="65">
        <f t="shared" si="1030"/>
        <v>0</v>
      </c>
      <c r="L1445" s="69">
        <f t="shared" si="1031"/>
        <v>0</v>
      </c>
      <c r="M1445" s="68">
        <f t="shared" si="1032"/>
        <v>0</v>
      </c>
      <c r="N1445" s="65">
        <f t="shared" si="1033"/>
        <v>0</v>
      </c>
      <c r="O1445" s="69">
        <f t="shared" si="1034"/>
        <v>0</v>
      </c>
      <c r="P1445" s="68">
        <f t="shared" si="1035"/>
        <v>0</v>
      </c>
      <c r="Q1445" s="65">
        <f t="shared" si="1036"/>
        <v>0</v>
      </c>
      <c r="R1445" s="69">
        <f t="shared" si="1037"/>
        <v>0</v>
      </c>
      <c r="S1445" s="68">
        <f t="shared" si="1038"/>
        <v>0</v>
      </c>
      <c r="T1445" s="65">
        <f t="shared" si="1039"/>
        <v>0</v>
      </c>
      <c r="U1445" s="69">
        <f t="shared" si="1040"/>
        <v>0</v>
      </c>
      <c r="V1445" s="68">
        <f t="shared" si="1041"/>
        <v>0</v>
      </c>
      <c r="W1445" s="65">
        <f t="shared" si="1042"/>
        <v>0</v>
      </c>
      <c r="X1445" s="69">
        <f t="shared" si="1043"/>
        <v>0</v>
      </c>
      <c r="Y1445" s="68">
        <f t="shared" si="1044"/>
        <v>0</v>
      </c>
      <c r="Z1445" s="65">
        <f t="shared" si="1045"/>
        <v>0</v>
      </c>
      <c r="AA1445" s="69">
        <f t="shared" si="1046"/>
        <v>0</v>
      </c>
      <c r="AB1445" s="98">
        <f>SUMIF(BN1445:BU1445,"VERDADEIRO",BN$3:$BU1444)</f>
        <v>0</v>
      </c>
      <c r="AC1445" s="97">
        <f t="shared" si="1022"/>
        <v>1442</v>
      </c>
      <c r="AD1445" s="89">
        <f>RTD("tryd.rtdserver",,"COT",B1445,"ULT")</f>
        <v>0</v>
      </c>
      <c r="AE1445" s="89">
        <f>RTD("tryd.rtdserver",,"COT",C1445,"ULT")</f>
        <v>0</v>
      </c>
      <c r="AF1445" s="89">
        <f>VLOOKUP($AC1445,LS_Coint_BD!$B$3:$AQ$1079,AF$2)*$AD1445+VLOOKUP($AC1445,LS_Coint_BD!$B$3:$AQ$1079,AF$2+1)</f>
        <v>0</v>
      </c>
      <c r="AG1445" s="89">
        <f>VLOOKUP($AC1445,LS_Coint_BD!$B$3:$AQ$1079,AG$2)*$AD1445+VLOOKUP($AC1445,LS_Coint_BD!$B$3:$AQ$1079,AG$2+1)</f>
        <v>0</v>
      </c>
      <c r="AH1445" s="89">
        <f>VLOOKUP($AC1445,LS_Coint_BD!$B$3:$AQ$1079,AH$2)*$AD1445+VLOOKUP($AC1445,LS_Coint_BD!$B$3:$AQ$1079,AH$2+1)</f>
        <v>0</v>
      </c>
      <c r="AI1445" s="89">
        <f>VLOOKUP($AC1445,LS_Coint_BD!$B$3:$AQ$1079,AI$2)*$AD1445+VLOOKUP($AC1445,LS_Coint_BD!$B$3:$AQ$1079,AI$2+1)</f>
        <v>0</v>
      </c>
      <c r="AJ1445" s="89">
        <f>VLOOKUP($AC1445,LS_Coint_BD!$B$3:$AQ$1079,AJ$2)*$AD1445+VLOOKUP($AC1445,LS_Coint_BD!$B$3:$AQ$1079,AJ$2+1)</f>
        <v>0</v>
      </c>
      <c r="AK1445" s="89">
        <f>VLOOKUP($AC1445,LS_Coint_BD!$B$3:$AQ$1079,AK$2)*$AD1445+VLOOKUP($AC1445,LS_Coint_BD!$B$3:$AQ$1079,AK$2+1)</f>
        <v>0</v>
      </c>
      <c r="AL1445" s="89">
        <f>VLOOKUP($AC1445,LS_Coint_BD!$B$3:$AQ$1079,AL$2)*$AD1445+VLOOKUP($AC1445,LS_Coint_BD!$B$3:$AQ$1079,AL$2+1)</f>
        <v>0</v>
      </c>
      <c r="AM1445" s="89">
        <f>VLOOKUP($AC1445,LS_Coint_BD!$B$3:$AQ$1079,AM$2)*$AD1445+VLOOKUP($AC1445,LS_Coint_BD!$B$3:$AQ$1079,AM$2+1)</f>
        <v>0</v>
      </c>
      <c r="AN1445" s="89">
        <f>VLOOKUP($AC1445,LS_Coint_BD!$B$3:$AQ$1079,AN$2)</f>
        <v>0</v>
      </c>
      <c r="AO1445" s="89">
        <f>VLOOKUP($AC1445,LS_Coint_BD!$B$3:$AQ$1079,AO$2)</f>
        <v>0</v>
      </c>
      <c r="AP1445" s="89">
        <f>VLOOKUP($AC1445,LS_Coint_BD!$B$3:$AQ$1079,AP$2)</f>
        <v>0</v>
      </c>
      <c r="AQ1445" s="89">
        <f>VLOOKUP($AC1445,LS_Coint_BD!$B$3:$AQ$1079,AQ$2)</f>
        <v>0</v>
      </c>
      <c r="AR1445" s="89">
        <f>VLOOKUP($AC1445,LS_Coint_BD!$B$3:$AQ$1079,AR$2)</f>
        <v>0</v>
      </c>
      <c r="AS1445" s="89">
        <f>VLOOKUP($AC1445,LS_Coint_BD!$B$3:$AQ$1079,AS$2)</f>
        <v>0</v>
      </c>
      <c r="AT1445" s="89">
        <f>VLOOKUP($AC1445,LS_Coint_BD!$B$3:$AQ$1079,AT$2)</f>
        <v>0</v>
      </c>
      <c r="AU1445" s="89">
        <f>VLOOKUP($AC1445,LS_Coint_BD!$B$3:$AQ$1079,AU$2)</f>
        <v>0</v>
      </c>
      <c r="AV1445" s="89">
        <f>VLOOKUP($AC1445,LS_Coint_BD!$B$3:$AQ$1079,AV$2)</f>
        <v>0</v>
      </c>
      <c r="AW1445" s="89">
        <f>VLOOKUP($AC1445,LS_Coint_BD!$B$3:$AQ$1079,AW$2)</f>
        <v>0</v>
      </c>
      <c r="AX1445" s="89">
        <f>VLOOKUP($AC1445,LS_Coint_BD!$B$3:$AQ$1079,AX$2)</f>
        <v>0</v>
      </c>
      <c r="AY1445" s="89">
        <f>VLOOKUP($AC1445,LS_Coint_BD!$B$3:$AQ$1079,AY$2)</f>
        <v>0</v>
      </c>
      <c r="AZ1445" s="89">
        <f>VLOOKUP($AC1445,LS_Coint_BD!$B$3:$AQ$1079,AZ$2)</f>
        <v>0</v>
      </c>
      <c r="BA1445" s="89">
        <f>VLOOKUP($AC1445,LS_Coint_BD!$B$3:$AQ$1079,BA$2)</f>
        <v>0</v>
      </c>
      <c r="BB1445" s="89">
        <f>VLOOKUP($AC1445,LS_Coint_BD!$B$3:$AQ$1079,BB$2)</f>
        <v>0</v>
      </c>
      <c r="BC1445" s="89">
        <f>VLOOKUP($AC1445,LS_Coint_BD!$B$3:$AQ$1079,BC$2)</f>
        <v>0</v>
      </c>
      <c r="BD1445" s="89">
        <f t="shared" si="1047"/>
        <v>0</v>
      </c>
      <c r="BE1445" s="89">
        <f t="shared" si="1048"/>
        <v>0</v>
      </c>
      <c r="BF1445" s="89">
        <f t="shared" si="1049"/>
        <v>0</v>
      </c>
      <c r="BG1445" s="89">
        <f t="shared" si="1050"/>
        <v>0</v>
      </c>
      <c r="BH1445" s="89">
        <f t="shared" si="1051"/>
        <v>0</v>
      </c>
      <c r="BI1445" s="89">
        <f t="shared" si="1052"/>
        <v>0</v>
      </c>
      <c r="BJ1445" s="89">
        <f t="shared" si="1053"/>
        <v>0</v>
      </c>
      <c r="BK1445" s="89">
        <f t="shared" si="1054"/>
        <v>0</v>
      </c>
      <c r="BL1445" s="89">
        <f t="shared" si="1055"/>
        <v>0</v>
      </c>
      <c r="BM1445" s="89"/>
      <c r="BN1445" s="26" t="b">
        <f t="shared" si="1056"/>
        <v>0</v>
      </c>
      <c r="BO1445" s="26" t="b">
        <f t="shared" si="1057"/>
        <v>0</v>
      </c>
      <c r="BP1445" s="26" t="b">
        <f t="shared" si="1058"/>
        <v>0</v>
      </c>
      <c r="BQ1445" s="26" t="b">
        <f t="shared" si="1059"/>
        <v>0</v>
      </c>
      <c r="BR1445" s="26" t="b">
        <f t="shared" si="1060"/>
        <v>0</v>
      </c>
      <c r="BS1445" s="26" t="b">
        <f t="shared" si="1061"/>
        <v>0</v>
      </c>
      <c r="BT1445" s="26" t="b">
        <f t="shared" si="1062"/>
        <v>0</v>
      </c>
      <c r="BU1445" s="26" t="b">
        <f t="shared" si="1063"/>
        <v>0</v>
      </c>
    </row>
    <row r="1446" spans="2:73" ht="15" thickBot="1" x14ac:dyDescent="0.35">
      <c r="B1446" s="17">
        <f>VLOOKUP($AC1446,LS_Coint_BD!$B$3:$D$1079,2)</f>
        <v>0</v>
      </c>
      <c r="C1446" s="87">
        <f>VLOOKUP($AC1446,LS_Coint_BD!$B$3:$D$1079,3)</f>
        <v>0</v>
      </c>
      <c r="D1446" s="68">
        <f t="shared" si="1023"/>
        <v>0</v>
      </c>
      <c r="E1446" s="65">
        <f t="shared" si="1024"/>
        <v>0</v>
      </c>
      <c r="F1446" s="69">
        <f t="shared" si="1025"/>
        <v>0</v>
      </c>
      <c r="G1446" s="68">
        <f t="shared" si="1026"/>
        <v>0</v>
      </c>
      <c r="H1446" s="65">
        <f t="shared" si="1027"/>
        <v>0</v>
      </c>
      <c r="I1446" s="69">
        <f t="shared" si="1028"/>
        <v>0</v>
      </c>
      <c r="J1446" s="68">
        <f t="shared" si="1029"/>
        <v>0</v>
      </c>
      <c r="K1446" s="65">
        <f t="shared" si="1030"/>
        <v>0</v>
      </c>
      <c r="L1446" s="69">
        <f t="shared" si="1031"/>
        <v>0</v>
      </c>
      <c r="M1446" s="68">
        <f t="shared" si="1032"/>
        <v>0</v>
      </c>
      <c r="N1446" s="65">
        <f t="shared" si="1033"/>
        <v>0</v>
      </c>
      <c r="O1446" s="69">
        <f t="shared" si="1034"/>
        <v>0</v>
      </c>
      <c r="P1446" s="68">
        <f t="shared" si="1035"/>
        <v>0</v>
      </c>
      <c r="Q1446" s="65">
        <f t="shared" si="1036"/>
        <v>0</v>
      </c>
      <c r="R1446" s="69">
        <f t="shared" si="1037"/>
        <v>0</v>
      </c>
      <c r="S1446" s="68">
        <f t="shared" si="1038"/>
        <v>0</v>
      </c>
      <c r="T1446" s="65">
        <f t="shared" si="1039"/>
        <v>0</v>
      </c>
      <c r="U1446" s="69">
        <f t="shared" si="1040"/>
        <v>0</v>
      </c>
      <c r="V1446" s="68">
        <f t="shared" si="1041"/>
        <v>0</v>
      </c>
      <c r="W1446" s="65">
        <f t="shared" si="1042"/>
        <v>0</v>
      </c>
      <c r="X1446" s="69">
        <f t="shared" si="1043"/>
        <v>0</v>
      </c>
      <c r="Y1446" s="68">
        <f t="shared" si="1044"/>
        <v>0</v>
      </c>
      <c r="Z1446" s="65">
        <f t="shared" si="1045"/>
        <v>0</v>
      </c>
      <c r="AA1446" s="69">
        <f t="shared" si="1046"/>
        <v>0</v>
      </c>
      <c r="AB1446" s="98">
        <f>SUMIF(BN1446:BU1446,"VERDADEIRO",BN$3:$BU1445)</f>
        <v>0</v>
      </c>
      <c r="AC1446" s="97">
        <f t="shared" si="1022"/>
        <v>1443</v>
      </c>
      <c r="AD1446" s="89">
        <f>RTD("tryd.rtdserver",,"COT",B1446,"ULT")</f>
        <v>0</v>
      </c>
      <c r="AE1446" s="89">
        <f>RTD("tryd.rtdserver",,"COT",C1446,"ULT")</f>
        <v>0</v>
      </c>
      <c r="AF1446" s="89">
        <f>VLOOKUP($AC1446,LS_Coint_BD!$B$3:$AQ$1079,AF$2)*$AD1446+VLOOKUP($AC1446,LS_Coint_BD!$B$3:$AQ$1079,AF$2+1)</f>
        <v>0</v>
      </c>
      <c r="AG1446" s="89">
        <f>VLOOKUP($AC1446,LS_Coint_BD!$B$3:$AQ$1079,AG$2)*$AD1446+VLOOKUP($AC1446,LS_Coint_BD!$B$3:$AQ$1079,AG$2+1)</f>
        <v>0</v>
      </c>
      <c r="AH1446" s="89">
        <f>VLOOKUP($AC1446,LS_Coint_BD!$B$3:$AQ$1079,AH$2)*$AD1446+VLOOKUP($AC1446,LS_Coint_BD!$B$3:$AQ$1079,AH$2+1)</f>
        <v>0</v>
      </c>
      <c r="AI1446" s="89">
        <f>VLOOKUP($AC1446,LS_Coint_BD!$B$3:$AQ$1079,AI$2)*$AD1446+VLOOKUP($AC1446,LS_Coint_BD!$B$3:$AQ$1079,AI$2+1)</f>
        <v>0</v>
      </c>
      <c r="AJ1446" s="89">
        <f>VLOOKUP($AC1446,LS_Coint_BD!$B$3:$AQ$1079,AJ$2)*$AD1446+VLOOKUP($AC1446,LS_Coint_BD!$B$3:$AQ$1079,AJ$2+1)</f>
        <v>0</v>
      </c>
      <c r="AK1446" s="89">
        <f>VLOOKUP($AC1446,LS_Coint_BD!$B$3:$AQ$1079,AK$2)*$AD1446+VLOOKUP($AC1446,LS_Coint_BD!$B$3:$AQ$1079,AK$2+1)</f>
        <v>0</v>
      </c>
      <c r="AL1446" s="89">
        <f>VLOOKUP($AC1446,LS_Coint_BD!$B$3:$AQ$1079,AL$2)*$AD1446+VLOOKUP($AC1446,LS_Coint_BD!$B$3:$AQ$1079,AL$2+1)</f>
        <v>0</v>
      </c>
      <c r="AM1446" s="89">
        <f>VLOOKUP($AC1446,LS_Coint_BD!$B$3:$AQ$1079,AM$2)*$AD1446+VLOOKUP($AC1446,LS_Coint_BD!$B$3:$AQ$1079,AM$2+1)</f>
        <v>0</v>
      </c>
      <c r="AN1446" s="89">
        <f>VLOOKUP($AC1446,LS_Coint_BD!$B$3:$AQ$1079,AN$2)</f>
        <v>0</v>
      </c>
      <c r="AO1446" s="89">
        <f>VLOOKUP($AC1446,LS_Coint_BD!$B$3:$AQ$1079,AO$2)</f>
        <v>0</v>
      </c>
      <c r="AP1446" s="89">
        <f>VLOOKUP($AC1446,LS_Coint_BD!$B$3:$AQ$1079,AP$2)</f>
        <v>0</v>
      </c>
      <c r="AQ1446" s="89">
        <f>VLOOKUP($AC1446,LS_Coint_BD!$B$3:$AQ$1079,AQ$2)</f>
        <v>0</v>
      </c>
      <c r="AR1446" s="89">
        <f>VLOOKUP($AC1446,LS_Coint_BD!$B$3:$AQ$1079,AR$2)</f>
        <v>0</v>
      </c>
      <c r="AS1446" s="89">
        <f>VLOOKUP($AC1446,LS_Coint_BD!$B$3:$AQ$1079,AS$2)</f>
        <v>0</v>
      </c>
      <c r="AT1446" s="89">
        <f>VLOOKUP($AC1446,LS_Coint_BD!$B$3:$AQ$1079,AT$2)</f>
        <v>0</v>
      </c>
      <c r="AU1446" s="89">
        <f>VLOOKUP($AC1446,LS_Coint_BD!$B$3:$AQ$1079,AU$2)</f>
        <v>0</v>
      </c>
      <c r="AV1446" s="89">
        <f>VLOOKUP($AC1446,LS_Coint_BD!$B$3:$AQ$1079,AV$2)</f>
        <v>0</v>
      </c>
      <c r="AW1446" s="89">
        <f>VLOOKUP($AC1446,LS_Coint_BD!$B$3:$AQ$1079,AW$2)</f>
        <v>0</v>
      </c>
      <c r="AX1446" s="89">
        <f>VLOOKUP($AC1446,LS_Coint_BD!$B$3:$AQ$1079,AX$2)</f>
        <v>0</v>
      </c>
      <c r="AY1446" s="89">
        <f>VLOOKUP($AC1446,LS_Coint_BD!$B$3:$AQ$1079,AY$2)</f>
        <v>0</v>
      </c>
      <c r="AZ1446" s="89">
        <f>VLOOKUP($AC1446,LS_Coint_BD!$B$3:$AQ$1079,AZ$2)</f>
        <v>0</v>
      </c>
      <c r="BA1446" s="89">
        <f>VLOOKUP($AC1446,LS_Coint_BD!$B$3:$AQ$1079,BA$2)</f>
        <v>0</v>
      </c>
      <c r="BB1446" s="89">
        <f>VLOOKUP($AC1446,LS_Coint_BD!$B$3:$AQ$1079,BB$2)</f>
        <v>0</v>
      </c>
      <c r="BC1446" s="89">
        <f>VLOOKUP($AC1446,LS_Coint_BD!$B$3:$AQ$1079,BC$2)</f>
        <v>0</v>
      </c>
      <c r="BD1446" s="89">
        <f t="shared" si="1047"/>
        <v>0</v>
      </c>
      <c r="BE1446" s="89">
        <f t="shared" si="1048"/>
        <v>0</v>
      </c>
      <c r="BF1446" s="89">
        <f t="shared" si="1049"/>
        <v>0</v>
      </c>
      <c r="BG1446" s="89">
        <f t="shared" si="1050"/>
        <v>0</v>
      </c>
      <c r="BH1446" s="89">
        <f t="shared" si="1051"/>
        <v>0</v>
      </c>
      <c r="BI1446" s="89">
        <f t="shared" si="1052"/>
        <v>0</v>
      </c>
      <c r="BJ1446" s="89">
        <f t="shared" si="1053"/>
        <v>0</v>
      </c>
      <c r="BK1446" s="89">
        <f t="shared" si="1054"/>
        <v>0</v>
      </c>
      <c r="BL1446" s="89">
        <f t="shared" si="1055"/>
        <v>0</v>
      </c>
      <c r="BM1446" s="89"/>
      <c r="BN1446" s="26" t="b">
        <f t="shared" si="1056"/>
        <v>0</v>
      </c>
      <c r="BO1446" s="26" t="b">
        <f t="shared" si="1057"/>
        <v>0</v>
      </c>
      <c r="BP1446" s="26" t="b">
        <f t="shared" si="1058"/>
        <v>0</v>
      </c>
      <c r="BQ1446" s="26" t="b">
        <f t="shared" si="1059"/>
        <v>0</v>
      </c>
      <c r="BR1446" s="26" t="b">
        <f t="shared" si="1060"/>
        <v>0</v>
      </c>
      <c r="BS1446" s="26" t="b">
        <f t="shared" si="1061"/>
        <v>0</v>
      </c>
      <c r="BT1446" s="26" t="b">
        <f t="shared" si="1062"/>
        <v>0</v>
      </c>
      <c r="BU1446" s="26" t="b">
        <f t="shared" si="1063"/>
        <v>0</v>
      </c>
    </row>
    <row r="1447" spans="2:73" ht="15" thickBot="1" x14ac:dyDescent="0.35">
      <c r="B1447" s="17">
        <f>VLOOKUP($AC1447,LS_Coint_BD!$B$3:$D$1079,2)</f>
        <v>0</v>
      </c>
      <c r="C1447" s="87">
        <f>VLOOKUP($AC1447,LS_Coint_BD!$B$3:$D$1079,3)</f>
        <v>0</v>
      </c>
      <c r="D1447" s="68">
        <f t="shared" si="1023"/>
        <v>0</v>
      </c>
      <c r="E1447" s="65">
        <f t="shared" si="1024"/>
        <v>0</v>
      </c>
      <c r="F1447" s="69">
        <f t="shared" si="1025"/>
        <v>0</v>
      </c>
      <c r="G1447" s="68">
        <f t="shared" si="1026"/>
        <v>0</v>
      </c>
      <c r="H1447" s="65">
        <f t="shared" si="1027"/>
        <v>0</v>
      </c>
      <c r="I1447" s="69">
        <f t="shared" si="1028"/>
        <v>0</v>
      </c>
      <c r="J1447" s="68">
        <f t="shared" si="1029"/>
        <v>0</v>
      </c>
      <c r="K1447" s="65">
        <f t="shared" si="1030"/>
        <v>0</v>
      </c>
      <c r="L1447" s="69">
        <f t="shared" si="1031"/>
        <v>0</v>
      </c>
      <c r="M1447" s="68">
        <f t="shared" si="1032"/>
        <v>0</v>
      </c>
      <c r="N1447" s="65">
        <f t="shared" si="1033"/>
        <v>0</v>
      </c>
      <c r="O1447" s="69">
        <f t="shared" si="1034"/>
        <v>0</v>
      </c>
      <c r="P1447" s="68">
        <f t="shared" si="1035"/>
        <v>0</v>
      </c>
      <c r="Q1447" s="65">
        <f t="shared" si="1036"/>
        <v>0</v>
      </c>
      <c r="R1447" s="69">
        <f t="shared" si="1037"/>
        <v>0</v>
      </c>
      <c r="S1447" s="68">
        <f t="shared" si="1038"/>
        <v>0</v>
      </c>
      <c r="T1447" s="65">
        <f t="shared" si="1039"/>
        <v>0</v>
      </c>
      <c r="U1447" s="69">
        <f t="shared" si="1040"/>
        <v>0</v>
      </c>
      <c r="V1447" s="68">
        <f t="shared" si="1041"/>
        <v>0</v>
      </c>
      <c r="W1447" s="65">
        <f t="shared" si="1042"/>
        <v>0</v>
      </c>
      <c r="X1447" s="69">
        <f t="shared" si="1043"/>
        <v>0</v>
      </c>
      <c r="Y1447" s="68">
        <f t="shared" si="1044"/>
        <v>0</v>
      </c>
      <c r="Z1447" s="65">
        <f t="shared" si="1045"/>
        <v>0</v>
      </c>
      <c r="AA1447" s="69">
        <f t="shared" si="1046"/>
        <v>0</v>
      </c>
      <c r="AB1447" s="98">
        <f>SUMIF(BN1447:BU1447,"VERDADEIRO",BN$3:$BU1446)</f>
        <v>0</v>
      </c>
      <c r="AC1447" s="97">
        <f t="shared" si="1022"/>
        <v>1444</v>
      </c>
      <c r="AD1447" s="89">
        <f>RTD("tryd.rtdserver",,"COT",B1447,"ULT")</f>
        <v>0</v>
      </c>
      <c r="AE1447" s="89">
        <f>RTD("tryd.rtdserver",,"COT",C1447,"ULT")</f>
        <v>0</v>
      </c>
      <c r="AF1447" s="89">
        <f>VLOOKUP($AC1447,LS_Coint_BD!$B$3:$AQ$1079,AF$2)*$AD1447+VLOOKUP($AC1447,LS_Coint_BD!$B$3:$AQ$1079,AF$2+1)</f>
        <v>0</v>
      </c>
      <c r="AG1447" s="89">
        <f>VLOOKUP($AC1447,LS_Coint_BD!$B$3:$AQ$1079,AG$2)*$AD1447+VLOOKUP($AC1447,LS_Coint_BD!$B$3:$AQ$1079,AG$2+1)</f>
        <v>0</v>
      </c>
      <c r="AH1447" s="89">
        <f>VLOOKUP($AC1447,LS_Coint_BD!$B$3:$AQ$1079,AH$2)*$AD1447+VLOOKUP($AC1447,LS_Coint_BD!$B$3:$AQ$1079,AH$2+1)</f>
        <v>0</v>
      </c>
      <c r="AI1447" s="89">
        <f>VLOOKUP($AC1447,LS_Coint_BD!$B$3:$AQ$1079,AI$2)*$AD1447+VLOOKUP($AC1447,LS_Coint_BD!$B$3:$AQ$1079,AI$2+1)</f>
        <v>0</v>
      </c>
      <c r="AJ1447" s="89">
        <f>VLOOKUP($AC1447,LS_Coint_BD!$B$3:$AQ$1079,AJ$2)*$AD1447+VLOOKUP($AC1447,LS_Coint_BD!$B$3:$AQ$1079,AJ$2+1)</f>
        <v>0</v>
      </c>
      <c r="AK1447" s="89">
        <f>VLOOKUP($AC1447,LS_Coint_BD!$B$3:$AQ$1079,AK$2)*$AD1447+VLOOKUP($AC1447,LS_Coint_BD!$B$3:$AQ$1079,AK$2+1)</f>
        <v>0</v>
      </c>
      <c r="AL1447" s="89">
        <f>VLOOKUP($AC1447,LS_Coint_BD!$B$3:$AQ$1079,AL$2)*$AD1447+VLOOKUP($AC1447,LS_Coint_BD!$B$3:$AQ$1079,AL$2+1)</f>
        <v>0</v>
      </c>
      <c r="AM1447" s="89">
        <f>VLOOKUP($AC1447,LS_Coint_BD!$B$3:$AQ$1079,AM$2)*$AD1447+VLOOKUP($AC1447,LS_Coint_BD!$B$3:$AQ$1079,AM$2+1)</f>
        <v>0</v>
      </c>
      <c r="AN1447" s="89">
        <f>VLOOKUP($AC1447,LS_Coint_BD!$B$3:$AQ$1079,AN$2)</f>
        <v>0</v>
      </c>
      <c r="AO1447" s="89">
        <f>VLOOKUP($AC1447,LS_Coint_BD!$B$3:$AQ$1079,AO$2)</f>
        <v>0</v>
      </c>
      <c r="AP1447" s="89">
        <f>VLOOKUP($AC1447,LS_Coint_BD!$B$3:$AQ$1079,AP$2)</f>
        <v>0</v>
      </c>
      <c r="AQ1447" s="89">
        <f>VLOOKUP($AC1447,LS_Coint_BD!$B$3:$AQ$1079,AQ$2)</f>
        <v>0</v>
      </c>
      <c r="AR1447" s="89">
        <f>VLOOKUP($AC1447,LS_Coint_BD!$B$3:$AQ$1079,AR$2)</f>
        <v>0</v>
      </c>
      <c r="AS1447" s="89">
        <f>VLOOKUP($AC1447,LS_Coint_BD!$B$3:$AQ$1079,AS$2)</f>
        <v>0</v>
      </c>
      <c r="AT1447" s="89">
        <f>VLOOKUP($AC1447,LS_Coint_BD!$B$3:$AQ$1079,AT$2)</f>
        <v>0</v>
      </c>
      <c r="AU1447" s="89">
        <f>VLOOKUP($AC1447,LS_Coint_BD!$B$3:$AQ$1079,AU$2)</f>
        <v>0</v>
      </c>
      <c r="AV1447" s="89">
        <f>VLOOKUP($AC1447,LS_Coint_BD!$B$3:$AQ$1079,AV$2)</f>
        <v>0</v>
      </c>
      <c r="AW1447" s="89">
        <f>VLOOKUP($AC1447,LS_Coint_BD!$B$3:$AQ$1079,AW$2)</f>
        <v>0</v>
      </c>
      <c r="AX1447" s="89">
        <f>VLOOKUP($AC1447,LS_Coint_BD!$B$3:$AQ$1079,AX$2)</f>
        <v>0</v>
      </c>
      <c r="AY1447" s="89">
        <f>VLOOKUP($AC1447,LS_Coint_BD!$B$3:$AQ$1079,AY$2)</f>
        <v>0</v>
      </c>
      <c r="AZ1447" s="89">
        <f>VLOOKUP($AC1447,LS_Coint_BD!$B$3:$AQ$1079,AZ$2)</f>
        <v>0</v>
      </c>
      <c r="BA1447" s="89">
        <f>VLOOKUP($AC1447,LS_Coint_BD!$B$3:$AQ$1079,BA$2)</f>
        <v>0</v>
      </c>
      <c r="BB1447" s="89">
        <f>VLOOKUP($AC1447,LS_Coint_BD!$B$3:$AQ$1079,BB$2)</f>
        <v>0</v>
      </c>
      <c r="BC1447" s="89">
        <f>VLOOKUP($AC1447,LS_Coint_BD!$B$3:$AQ$1079,BC$2)</f>
        <v>0</v>
      </c>
      <c r="BD1447" s="89">
        <f t="shared" si="1047"/>
        <v>0</v>
      </c>
      <c r="BE1447" s="89">
        <f t="shared" si="1048"/>
        <v>0</v>
      </c>
      <c r="BF1447" s="89">
        <f t="shared" si="1049"/>
        <v>0</v>
      </c>
      <c r="BG1447" s="89">
        <f t="shared" si="1050"/>
        <v>0</v>
      </c>
      <c r="BH1447" s="89">
        <f t="shared" si="1051"/>
        <v>0</v>
      </c>
      <c r="BI1447" s="89">
        <f t="shared" si="1052"/>
        <v>0</v>
      </c>
      <c r="BJ1447" s="89">
        <f t="shared" si="1053"/>
        <v>0</v>
      </c>
      <c r="BK1447" s="89">
        <f t="shared" si="1054"/>
        <v>0</v>
      </c>
      <c r="BL1447" s="89">
        <f t="shared" si="1055"/>
        <v>0</v>
      </c>
      <c r="BM1447" s="89"/>
      <c r="BN1447" s="26" t="b">
        <f t="shared" si="1056"/>
        <v>0</v>
      </c>
      <c r="BO1447" s="26" t="b">
        <f t="shared" si="1057"/>
        <v>0</v>
      </c>
      <c r="BP1447" s="26" t="b">
        <f t="shared" si="1058"/>
        <v>0</v>
      </c>
      <c r="BQ1447" s="26" t="b">
        <f t="shared" si="1059"/>
        <v>0</v>
      </c>
      <c r="BR1447" s="26" t="b">
        <f t="shared" si="1060"/>
        <v>0</v>
      </c>
      <c r="BS1447" s="26" t="b">
        <f t="shared" si="1061"/>
        <v>0</v>
      </c>
      <c r="BT1447" s="26" t="b">
        <f t="shared" si="1062"/>
        <v>0</v>
      </c>
      <c r="BU1447" s="26" t="b">
        <f t="shared" si="1063"/>
        <v>0</v>
      </c>
    </row>
    <row r="1448" spans="2:73" ht="15" thickBot="1" x14ac:dyDescent="0.35">
      <c r="B1448" s="17">
        <f>VLOOKUP($AC1448,LS_Coint_BD!$B$3:$D$1079,2)</f>
        <v>0</v>
      </c>
      <c r="C1448" s="87">
        <f>VLOOKUP($AC1448,LS_Coint_BD!$B$3:$D$1079,3)</f>
        <v>0</v>
      </c>
      <c r="D1448" s="68">
        <f t="shared" si="1023"/>
        <v>0</v>
      </c>
      <c r="E1448" s="65">
        <f t="shared" si="1024"/>
        <v>0</v>
      </c>
      <c r="F1448" s="69">
        <f t="shared" si="1025"/>
        <v>0</v>
      </c>
      <c r="G1448" s="68">
        <f t="shared" si="1026"/>
        <v>0</v>
      </c>
      <c r="H1448" s="65">
        <f t="shared" si="1027"/>
        <v>0</v>
      </c>
      <c r="I1448" s="69">
        <f t="shared" si="1028"/>
        <v>0</v>
      </c>
      <c r="J1448" s="68">
        <f t="shared" si="1029"/>
        <v>0</v>
      </c>
      <c r="K1448" s="65">
        <f t="shared" si="1030"/>
        <v>0</v>
      </c>
      <c r="L1448" s="69">
        <f t="shared" si="1031"/>
        <v>0</v>
      </c>
      <c r="M1448" s="68">
        <f t="shared" si="1032"/>
        <v>0</v>
      </c>
      <c r="N1448" s="65">
        <f t="shared" si="1033"/>
        <v>0</v>
      </c>
      <c r="O1448" s="69">
        <f t="shared" si="1034"/>
        <v>0</v>
      </c>
      <c r="P1448" s="68">
        <f t="shared" si="1035"/>
        <v>0</v>
      </c>
      <c r="Q1448" s="65">
        <f t="shared" si="1036"/>
        <v>0</v>
      </c>
      <c r="R1448" s="69">
        <f t="shared" si="1037"/>
        <v>0</v>
      </c>
      <c r="S1448" s="68">
        <f t="shared" si="1038"/>
        <v>0</v>
      </c>
      <c r="T1448" s="65">
        <f t="shared" si="1039"/>
        <v>0</v>
      </c>
      <c r="U1448" s="69">
        <f t="shared" si="1040"/>
        <v>0</v>
      </c>
      <c r="V1448" s="68">
        <f t="shared" si="1041"/>
        <v>0</v>
      </c>
      <c r="W1448" s="65">
        <f t="shared" si="1042"/>
        <v>0</v>
      </c>
      <c r="X1448" s="69">
        <f t="shared" si="1043"/>
        <v>0</v>
      </c>
      <c r="Y1448" s="68">
        <f t="shared" si="1044"/>
        <v>0</v>
      </c>
      <c r="Z1448" s="65">
        <f t="shared" si="1045"/>
        <v>0</v>
      </c>
      <c r="AA1448" s="69">
        <f t="shared" si="1046"/>
        <v>0</v>
      </c>
      <c r="AB1448" s="98">
        <f>SUMIF(BN1448:BU1448,"VERDADEIRO",BN$3:$BU1447)</f>
        <v>0</v>
      </c>
      <c r="AC1448" s="97">
        <f t="shared" si="1022"/>
        <v>1445</v>
      </c>
      <c r="AD1448" s="89">
        <f>RTD("tryd.rtdserver",,"COT",B1448,"ULT")</f>
        <v>0</v>
      </c>
      <c r="AE1448" s="89">
        <f>RTD("tryd.rtdserver",,"COT",C1448,"ULT")</f>
        <v>0</v>
      </c>
      <c r="AF1448" s="89">
        <f>VLOOKUP($AC1448,LS_Coint_BD!$B$3:$AQ$1079,AF$2)*$AD1448+VLOOKUP($AC1448,LS_Coint_BD!$B$3:$AQ$1079,AF$2+1)</f>
        <v>0</v>
      </c>
      <c r="AG1448" s="89">
        <f>VLOOKUP($AC1448,LS_Coint_BD!$B$3:$AQ$1079,AG$2)*$AD1448+VLOOKUP($AC1448,LS_Coint_BD!$B$3:$AQ$1079,AG$2+1)</f>
        <v>0</v>
      </c>
      <c r="AH1448" s="89">
        <f>VLOOKUP($AC1448,LS_Coint_BD!$B$3:$AQ$1079,AH$2)*$AD1448+VLOOKUP($AC1448,LS_Coint_BD!$B$3:$AQ$1079,AH$2+1)</f>
        <v>0</v>
      </c>
      <c r="AI1448" s="89">
        <f>VLOOKUP($AC1448,LS_Coint_BD!$B$3:$AQ$1079,AI$2)*$AD1448+VLOOKUP($AC1448,LS_Coint_BD!$B$3:$AQ$1079,AI$2+1)</f>
        <v>0</v>
      </c>
      <c r="AJ1448" s="89">
        <f>VLOOKUP($AC1448,LS_Coint_BD!$B$3:$AQ$1079,AJ$2)*$AD1448+VLOOKUP($AC1448,LS_Coint_BD!$B$3:$AQ$1079,AJ$2+1)</f>
        <v>0</v>
      </c>
      <c r="AK1448" s="89">
        <f>VLOOKUP($AC1448,LS_Coint_BD!$B$3:$AQ$1079,AK$2)*$AD1448+VLOOKUP($AC1448,LS_Coint_BD!$B$3:$AQ$1079,AK$2+1)</f>
        <v>0</v>
      </c>
      <c r="AL1448" s="89">
        <f>VLOOKUP($AC1448,LS_Coint_BD!$B$3:$AQ$1079,AL$2)*$AD1448+VLOOKUP($AC1448,LS_Coint_BD!$B$3:$AQ$1079,AL$2+1)</f>
        <v>0</v>
      </c>
      <c r="AM1448" s="89">
        <f>VLOOKUP($AC1448,LS_Coint_BD!$B$3:$AQ$1079,AM$2)*$AD1448+VLOOKUP($AC1448,LS_Coint_BD!$B$3:$AQ$1079,AM$2+1)</f>
        <v>0</v>
      </c>
      <c r="AN1448" s="89">
        <f>VLOOKUP($AC1448,LS_Coint_BD!$B$3:$AQ$1079,AN$2)</f>
        <v>0</v>
      </c>
      <c r="AO1448" s="89">
        <f>VLOOKUP($AC1448,LS_Coint_BD!$B$3:$AQ$1079,AO$2)</f>
        <v>0</v>
      </c>
      <c r="AP1448" s="89">
        <f>VLOOKUP($AC1448,LS_Coint_BD!$B$3:$AQ$1079,AP$2)</f>
        <v>0</v>
      </c>
      <c r="AQ1448" s="89">
        <f>VLOOKUP($AC1448,LS_Coint_BD!$B$3:$AQ$1079,AQ$2)</f>
        <v>0</v>
      </c>
      <c r="AR1448" s="89">
        <f>VLOOKUP($AC1448,LS_Coint_BD!$B$3:$AQ$1079,AR$2)</f>
        <v>0</v>
      </c>
      <c r="AS1448" s="89">
        <f>VLOOKUP($AC1448,LS_Coint_BD!$B$3:$AQ$1079,AS$2)</f>
        <v>0</v>
      </c>
      <c r="AT1448" s="89">
        <f>VLOOKUP($AC1448,LS_Coint_BD!$B$3:$AQ$1079,AT$2)</f>
        <v>0</v>
      </c>
      <c r="AU1448" s="89">
        <f>VLOOKUP($AC1448,LS_Coint_BD!$B$3:$AQ$1079,AU$2)</f>
        <v>0</v>
      </c>
      <c r="AV1448" s="89">
        <f>VLOOKUP($AC1448,LS_Coint_BD!$B$3:$AQ$1079,AV$2)</f>
        <v>0</v>
      </c>
      <c r="AW1448" s="89">
        <f>VLOOKUP($AC1448,LS_Coint_BD!$B$3:$AQ$1079,AW$2)</f>
        <v>0</v>
      </c>
      <c r="AX1448" s="89">
        <f>VLOOKUP($AC1448,LS_Coint_BD!$B$3:$AQ$1079,AX$2)</f>
        <v>0</v>
      </c>
      <c r="AY1448" s="89">
        <f>VLOOKUP($AC1448,LS_Coint_BD!$B$3:$AQ$1079,AY$2)</f>
        <v>0</v>
      </c>
      <c r="AZ1448" s="89">
        <f>VLOOKUP($AC1448,LS_Coint_BD!$B$3:$AQ$1079,AZ$2)</f>
        <v>0</v>
      </c>
      <c r="BA1448" s="89">
        <f>VLOOKUP($AC1448,LS_Coint_BD!$B$3:$AQ$1079,BA$2)</f>
        <v>0</v>
      </c>
      <c r="BB1448" s="89">
        <f>VLOOKUP($AC1448,LS_Coint_BD!$B$3:$AQ$1079,BB$2)</f>
        <v>0</v>
      </c>
      <c r="BC1448" s="89">
        <f>VLOOKUP($AC1448,LS_Coint_BD!$B$3:$AQ$1079,BC$2)</f>
        <v>0</v>
      </c>
      <c r="BD1448" s="89">
        <f t="shared" si="1047"/>
        <v>0</v>
      </c>
      <c r="BE1448" s="89">
        <f t="shared" si="1048"/>
        <v>0</v>
      </c>
      <c r="BF1448" s="89">
        <f t="shared" si="1049"/>
        <v>0</v>
      </c>
      <c r="BG1448" s="89">
        <f t="shared" si="1050"/>
        <v>0</v>
      </c>
      <c r="BH1448" s="89">
        <f t="shared" si="1051"/>
        <v>0</v>
      </c>
      <c r="BI1448" s="89">
        <f t="shared" si="1052"/>
        <v>0</v>
      </c>
      <c r="BJ1448" s="89">
        <f t="shared" si="1053"/>
        <v>0</v>
      </c>
      <c r="BK1448" s="89">
        <f t="shared" si="1054"/>
        <v>0</v>
      </c>
      <c r="BL1448" s="89">
        <f t="shared" si="1055"/>
        <v>0</v>
      </c>
      <c r="BM1448" s="89"/>
      <c r="BN1448" s="26" t="b">
        <f t="shared" si="1056"/>
        <v>0</v>
      </c>
      <c r="BO1448" s="26" t="b">
        <f t="shared" si="1057"/>
        <v>0</v>
      </c>
      <c r="BP1448" s="26" t="b">
        <f t="shared" si="1058"/>
        <v>0</v>
      </c>
      <c r="BQ1448" s="26" t="b">
        <f t="shared" si="1059"/>
        <v>0</v>
      </c>
      <c r="BR1448" s="26" t="b">
        <f t="shared" si="1060"/>
        <v>0</v>
      </c>
      <c r="BS1448" s="26" t="b">
        <f t="shared" si="1061"/>
        <v>0</v>
      </c>
      <c r="BT1448" s="26" t="b">
        <f t="shared" si="1062"/>
        <v>0</v>
      </c>
      <c r="BU1448" s="26" t="b">
        <f t="shared" si="1063"/>
        <v>0</v>
      </c>
    </row>
    <row r="1449" spans="2:73" ht="15" thickBot="1" x14ac:dyDescent="0.35">
      <c r="B1449" s="17">
        <f>VLOOKUP($AC1449,LS_Coint_BD!$B$3:$D$1079,2)</f>
        <v>0</v>
      </c>
      <c r="C1449" s="87">
        <f>VLOOKUP($AC1449,LS_Coint_BD!$B$3:$D$1079,3)</f>
        <v>0</v>
      </c>
      <c r="D1449" s="68">
        <f t="shared" si="1023"/>
        <v>0</v>
      </c>
      <c r="E1449" s="65">
        <f t="shared" si="1024"/>
        <v>0</v>
      </c>
      <c r="F1449" s="69">
        <f t="shared" si="1025"/>
        <v>0</v>
      </c>
      <c r="G1449" s="68">
        <f t="shared" si="1026"/>
        <v>0</v>
      </c>
      <c r="H1449" s="65">
        <f t="shared" si="1027"/>
        <v>0</v>
      </c>
      <c r="I1449" s="69">
        <f t="shared" si="1028"/>
        <v>0</v>
      </c>
      <c r="J1449" s="68">
        <f t="shared" si="1029"/>
        <v>0</v>
      </c>
      <c r="K1449" s="65">
        <f t="shared" si="1030"/>
        <v>0</v>
      </c>
      <c r="L1449" s="69">
        <f t="shared" si="1031"/>
        <v>0</v>
      </c>
      <c r="M1449" s="68">
        <f t="shared" si="1032"/>
        <v>0</v>
      </c>
      <c r="N1449" s="65">
        <f t="shared" si="1033"/>
        <v>0</v>
      </c>
      <c r="O1449" s="69">
        <f t="shared" si="1034"/>
        <v>0</v>
      </c>
      <c r="P1449" s="68">
        <f t="shared" si="1035"/>
        <v>0</v>
      </c>
      <c r="Q1449" s="65">
        <f t="shared" si="1036"/>
        <v>0</v>
      </c>
      <c r="R1449" s="69">
        <f t="shared" si="1037"/>
        <v>0</v>
      </c>
      <c r="S1449" s="68">
        <f t="shared" si="1038"/>
        <v>0</v>
      </c>
      <c r="T1449" s="65">
        <f t="shared" si="1039"/>
        <v>0</v>
      </c>
      <c r="U1449" s="69">
        <f t="shared" si="1040"/>
        <v>0</v>
      </c>
      <c r="V1449" s="68">
        <f t="shared" si="1041"/>
        <v>0</v>
      </c>
      <c r="W1449" s="65">
        <f t="shared" si="1042"/>
        <v>0</v>
      </c>
      <c r="X1449" s="69">
        <f t="shared" si="1043"/>
        <v>0</v>
      </c>
      <c r="Y1449" s="68">
        <f t="shared" si="1044"/>
        <v>0</v>
      </c>
      <c r="Z1449" s="65">
        <f t="shared" si="1045"/>
        <v>0</v>
      </c>
      <c r="AA1449" s="69">
        <f t="shared" si="1046"/>
        <v>0</v>
      </c>
      <c r="AB1449" s="98">
        <f>SUMIF(BN1449:BU1449,"VERDADEIRO",BN$3:$BU1448)</f>
        <v>0</v>
      </c>
      <c r="AC1449" s="97">
        <f t="shared" si="1022"/>
        <v>1446</v>
      </c>
      <c r="AD1449" s="89">
        <f>RTD("tryd.rtdserver",,"COT",B1449,"ULT")</f>
        <v>0</v>
      </c>
      <c r="AE1449" s="89">
        <f>RTD("tryd.rtdserver",,"COT",C1449,"ULT")</f>
        <v>0</v>
      </c>
      <c r="AF1449" s="89">
        <f>VLOOKUP($AC1449,LS_Coint_BD!$B$3:$AQ$1079,AF$2)*$AD1449+VLOOKUP($AC1449,LS_Coint_BD!$B$3:$AQ$1079,AF$2+1)</f>
        <v>0</v>
      </c>
      <c r="AG1449" s="89">
        <f>VLOOKUP($AC1449,LS_Coint_BD!$B$3:$AQ$1079,AG$2)*$AD1449+VLOOKUP($AC1449,LS_Coint_BD!$B$3:$AQ$1079,AG$2+1)</f>
        <v>0</v>
      </c>
      <c r="AH1449" s="89">
        <f>VLOOKUP($AC1449,LS_Coint_BD!$B$3:$AQ$1079,AH$2)*$AD1449+VLOOKUP($AC1449,LS_Coint_BD!$B$3:$AQ$1079,AH$2+1)</f>
        <v>0</v>
      </c>
      <c r="AI1449" s="89">
        <f>VLOOKUP($AC1449,LS_Coint_BD!$B$3:$AQ$1079,AI$2)*$AD1449+VLOOKUP($AC1449,LS_Coint_BD!$B$3:$AQ$1079,AI$2+1)</f>
        <v>0</v>
      </c>
      <c r="AJ1449" s="89">
        <f>VLOOKUP($AC1449,LS_Coint_BD!$B$3:$AQ$1079,AJ$2)*$AD1449+VLOOKUP($AC1449,LS_Coint_BD!$B$3:$AQ$1079,AJ$2+1)</f>
        <v>0</v>
      </c>
      <c r="AK1449" s="89">
        <f>VLOOKUP($AC1449,LS_Coint_BD!$B$3:$AQ$1079,AK$2)*$AD1449+VLOOKUP($AC1449,LS_Coint_BD!$B$3:$AQ$1079,AK$2+1)</f>
        <v>0</v>
      </c>
      <c r="AL1449" s="89">
        <f>VLOOKUP($AC1449,LS_Coint_BD!$B$3:$AQ$1079,AL$2)*$AD1449+VLOOKUP($AC1449,LS_Coint_BD!$B$3:$AQ$1079,AL$2+1)</f>
        <v>0</v>
      </c>
      <c r="AM1449" s="89">
        <f>VLOOKUP($AC1449,LS_Coint_BD!$B$3:$AQ$1079,AM$2)*$AD1449+VLOOKUP($AC1449,LS_Coint_BD!$B$3:$AQ$1079,AM$2+1)</f>
        <v>0</v>
      </c>
      <c r="AN1449" s="89">
        <f>VLOOKUP($AC1449,LS_Coint_BD!$B$3:$AQ$1079,AN$2)</f>
        <v>0</v>
      </c>
      <c r="AO1449" s="89">
        <f>VLOOKUP($AC1449,LS_Coint_BD!$B$3:$AQ$1079,AO$2)</f>
        <v>0</v>
      </c>
      <c r="AP1449" s="89">
        <f>VLOOKUP($AC1449,LS_Coint_BD!$B$3:$AQ$1079,AP$2)</f>
        <v>0</v>
      </c>
      <c r="AQ1449" s="89">
        <f>VLOOKUP($AC1449,LS_Coint_BD!$B$3:$AQ$1079,AQ$2)</f>
        <v>0</v>
      </c>
      <c r="AR1449" s="89">
        <f>VLOOKUP($AC1449,LS_Coint_BD!$B$3:$AQ$1079,AR$2)</f>
        <v>0</v>
      </c>
      <c r="AS1449" s="89">
        <f>VLOOKUP($AC1449,LS_Coint_BD!$B$3:$AQ$1079,AS$2)</f>
        <v>0</v>
      </c>
      <c r="AT1449" s="89">
        <f>VLOOKUP($AC1449,LS_Coint_BD!$B$3:$AQ$1079,AT$2)</f>
        <v>0</v>
      </c>
      <c r="AU1449" s="89">
        <f>VLOOKUP($AC1449,LS_Coint_BD!$B$3:$AQ$1079,AU$2)</f>
        <v>0</v>
      </c>
      <c r="AV1449" s="89">
        <f>VLOOKUP($AC1449,LS_Coint_BD!$B$3:$AQ$1079,AV$2)</f>
        <v>0</v>
      </c>
      <c r="AW1449" s="89">
        <f>VLOOKUP($AC1449,LS_Coint_BD!$B$3:$AQ$1079,AW$2)</f>
        <v>0</v>
      </c>
      <c r="AX1449" s="89">
        <f>VLOOKUP($AC1449,LS_Coint_BD!$B$3:$AQ$1079,AX$2)</f>
        <v>0</v>
      </c>
      <c r="AY1449" s="89">
        <f>VLOOKUP($AC1449,LS_Coint_BD!$B$3:$AQ$1079,AY$2)</f>
        <v>0</v>
      </c>
      <c r="AZ1449" s="89">
        <f>VLOOKUP($AC1449,LS_Coint_BD!$B$3:$AQ$1079,AZ$2)</f>
        <v>0</v>
      </c>
      <c r="BA1449" s="89">
        <f>VLOOKUP($AC1449,LS_Coint_BD!$B$3:$AQ$1079,BA$2)</f>
        <v>0</v>
      </c>
      <c r="BB1449" s="89">
        <f>VLOOKUP($AC1449,LS_Coint_BD!$B$3:$AQ$1079,BB$2)</f>
        <v>0</v>
      </c>
      <c r="BC1449" s="89">
        <f>VLOOKUP($AC1449,LS_Coint_BD!$B$3:$AQ$1079,BC$2)</f>
        <v>0</v>
      </c>
      <c r="BD1449" s="89">
        <f t="shared" si="1047"/>
        <v>0</v>
      </c>
      <c r="BE1449" s="89">
        <f t="shared" si="1048"/>
        <v>0</v>
      </c>
      <c r="BF1449" s="89">
        <f t="shared" si="1049"/>
        <v>0</v>
      </c>
      <c r="BG1449" s="89">
        <f t="shared" si="1050"/>
        <v>0</v>
      </c>
      <c r="BH1449" s="89">
        <f t="shared" si="1051"/>
        <v>0</v>
      </c>
      <c r="BI1449" s="89">
        <f t="shared" si="1052"/>
        <v>0</v>
      </c>
      <c r="BJ1449" s="89">
        <f t="shared" si="1053"/>
        <v>0</v>
      </c>
      <c r="BK1449" s="89">
        <f t="shared" si="1054"/>
        <v>0</v>
      </c>
      <c r="BL1449" s="89">
        <f t="shared" si="1055"/>
        <v>0</v>
      </c>
      <c r="BM1449" s="89"/>
      <c r="BN1449" s="26" t="b">
        <f t="shared" si="1056"/>
        <v>0</v>
      </c>
      <c r="BO1449" s="26" t="b">
        <f t="shared" si="1057"/>
        <v>0</v>
      </c>
      <c r="BP1449" s="26" t="b">
        <f t="shared" si="1058"/>
        <v>0</v>
      </c>
      <c r="BQ1449" s="26" t="b">
        <f t="shared" si="1059"/>
        <v>0</v>
      </c>
      <c r="BR1449" s="26" t="b">
        <f t="shared" si="1060"/>
        <v>0</v>
      </c>
      <c r="BS1449" s="26" t="b">
        <f t="shared" si="1061"/>
        <v>0</v>
      </c>
      <c r="BT1449" s="26" t="b">
        <f t="shared" si="1062"/>
        <v>0</v>
      </c>
      <c r="BU1449" s="26" t="b">
        <f t="shared" si="1063"/>
        <v>0</v>
      </c>
    </row>
    <row r="1450" spans="2:73" ht="15" thickBot="1" x14ac:dyDescent="0.35">
      <c r="B1450" s="17">
        <f>VLOOKUP($AC1450,LS_Coint_BD!$B$3:$D$1079,2)</f>
        <v>0</v>
      </c>
      <c r="C1450" s="87">
        <f>VLOOKUP($AC1450,LS_Coint_BD!$B$3:$D$1079,3)</f>
        <v>0</v>
      </c>
      <c r="D1450" s="68">
        <f t="shared" si="1023"/>
        <v>0</v>
      </c>
      <c r="E1450" s="65">
        <f t="shared" si="1024"/>
        <v>0</v>
      </c>
      <c r="F1450" s="69">
        <f t="shared" si="1025"/>
        <v>0</v>
      </c>
      <c r="G1450" s="68">
        <f t="shared" si="1026"/>
        <v>0</v>
      </c>
      <c r="H1450" s="65">
        <f t="shared" si="1027"/>
        <v>0</v>
      </c>
      <c r="I1450" s="69">
        <f t="shared" si="1028"/>
        <v>0</v>
      </c>
      <c r="J1450" s="68">
        <f t="shared" si="1029"/>
        <v>0</v>
      </c>
      <c r="K1450" s="65">
        <f t="shared" si="1030"/>
        <v>0</v>
      </c>
      <c r="L1450" s="69">
        <f t="shared" si="1031"/>
        <v>0</v>
      </c>
      <c r="M1450" s="68">
        <f t="shared" si="1032"/>
        <v>0</v>
      </c>
      <c r="N1450" s="65">
        <f t="shared" si="1033"/>
        <v>0</v>
      </c>
      <c r="O1450" s="69">
        <f t="shared" si="1034"/>
        <v>0</v>
      </c>
      <c r="P1450" s="68">
        <f t="shared" si="1035"/>
        <v>0</v>
      </c>
      <c r="Q1450" s="65">
        <f t="shared" si="1036"/>
        <v>0</v>
      </c>
      <c r="R1450" s="69">
        <f t="shared" si="1037"/>
        <v>0</v>
      </c>
      <c r="S1450" s="68">
        <f t="shared" si="1038"/>
        <v>0</v>
      </c>
      <c r="T1450" s="65">
        <f t="shared" si="1039"/>
        <v>0</v>
      </c>
      <c r="U1450" s="69">
        <f t="shared" si="1040"/>
        <v>0</v>
      </c>
      <c r="V1450" s="68">
        <f t="shared" si="1041"/>
        <v>0</v>
      </c>
      <c r="W1450" s="65">
        <f t="shared" si="1042"/>
        <v>0</v>
      </c>
      <c r="X1450" s="69">
        <f t="shared" si="1043"/>
        <v>0</v>
      </c>
      <c r="Y1450" s="68">
        <f t="shared" si="1044"/>
        <v>0</v>
      </c>
      <c r="Z1450" s="65">
        <f t="shared" si="1045"/>
        <v>0</v>
      </c>
      <c r="AA1450" s="69">
        <f t="shared" si="1046"/>
        <v>0</v>
      </c>
      <c r="AB1450" s="98">
        <f>SUMIF(BN1450:BU1450,"VERDADEIRO",BN$3:$BU1449)</f>
        <v>0</v>
      </c>
      <c r="AC1450" s="97">
        <f t="shared" si="1022"/>
        <v>1447</v>
      </c>
      <c r="AD1450" s="89">
        <f>RTD("tryd.rtdserver",,"COT",B1450,"ULT")</f>
        <v>0</v>
      </c>
      <c r="AE1450" s="89">
        <f>RTD("tryd.rtdserver",,"COT",C1450,"ULT")</f>
        <v>0</v>
      </c>
      <c r="AF1450" s="89">
        <f>VLOOKUP($AC1450,LS_Coint_BD!$B$3:$AQ$1079,AF$2)*$AD1450+VLOOKUP($AC1450,LS_Coint_BD!$B$3:$AQ$1079,AF$2+1)</f>
        <v>0</v>
      </c>
      <c r="AG1450" s="89">
        <f>VLOOKUP($AC1450,LS_Coint_BD!$B$3:$AQ$1079,AG$2)*$AD1450+VLOOKUP($AC1450,LS_Coint_BD!$B$3:$AQ$1079,AG$2+1)</f>
        <v>0</v>
      </c>
      <c r="AH1450" s="89">
        <f>VLOOKUP($AC1450,LS_Coint_BD!$B$3:$AQ$1079,AH$2)*$AD1450+VLOOKUP($AC1450,LS_Coint_BD!$B$3:$AQ$1079,AH$2+1)</f>
        <v>0</v>
      </c>
      <c r="AI1450" s="89">
        <f>VLOOKUP($AC1450,LS_Coint_BD!$B$3:$AQ$1079,AI$2)*$AD1450+VLOOKUP($AC1450,LS_Coint_BD!$B$3:$AQ$1079,AI$2+1)</f>
        <v>0</v>
      </c>
      <c r="AJ1450" s="89">
        <f>VLOOKUP($AC1450,LS_Coint_BD!$B$3:$AQ$1079,AJ$2)*$AD1450+VLOOKUP($AC1450,LS_Coint_BD!$B$3:$AQ$1079,AJ$2+1)</f>
        <v>0</v>
      </c>
      <c r="AK1450" s="89">
        <f>VLOOKUP($AC1450,LS_Coint_BD!$B$3:$AQ$1079,AK$2)*$AD1450+VLOOKUP($AC1450,LS_Coint_BD!$B$3:$AQ$1079,AK$2+1)</f>
        <v>0</v>
      </c>
      <c r="AL1450" s="89">
        <f>VLOOKUP($AC1450,LS_Coint_BD!$B$3:$AQ$1079,AL$2)*$AD1450+VLOOKUP($AC1450,LS_Coint_BD!$B$3:$AQ$1079,AL$2+1)</f>
        <v>0</v>
      </c>
      <c r="AM1450" s="89">
        <f>VLOOKUP($AC1450,LS_Coint_BD!$B$3:$AQ$1079,AM$2)*$AD1450+VLOOKUP($AC1450,LS_Coint_BD!$B$3:$AQ$1079,AM$2+1)</f>
        <v>0</v>
      </c>
      <c r="AN1450" s="89">
        <f>VLOOKUP($AC1450,LS_Coint_BD!$B$3:$AQ$1079,AN$2)</f>
        <v>0</v>
      </c>
      <c r="AO1450" s="89">
        <f>VLOOKUP($AC1450,LS_Coint_BD!$B$3:$AQ$1079,AO$2)</f>
        <v>0</v>
      </c>
      <c r="AP1450" s="89">
        <f>VLOOKUP($AC1450,LS_Coint_BD!$B$3:$AQ$1079,AP$2)</f>
        <v>0</v>
      </c>
      <c r="AQ1450" s="89">
        <f>VLOOKUP($AC1450,LS_Coint_BD!$B$3:$AQ$1079,AQ$2)</f>
        <v>0</v>
      </c>
      <c r="AR1450" s="89">
        <f>VLOOKUP($AC1450,LS_Coint_BD!$B$3:$AQ$1079,AR$2)</f>
        <v>0</v>
      </c>
      <c r="AS1450" s="89">
        <f>VLOOKUP($AC1450,LS_Coint_BD!$B$3:$AQ$1079,AS$2)</f>
        <v>0</v>
      </c>
      <c r="AT1450" s="89">
        <f>VLOOKUP($AC1450,LS_Coint_BD!$B$3:$AQ$1079,AT$2)</f>
        <v>0</v>
      </c>
      <c r="AU1450" s="89">
        <f>VLOOKUP($AC1450,LS_Coint_BD!$B$3:$AQ$1079,AU$2)</f>
        <v>0</v>
      </c>
      <c r="AV1450" s="89">
        <f>VLOOKUP($AC1450,LS_Coint_BD!$B$3:$AQ$1079,AV$2)</f>
        <v>0</v>
      </c>
      <c r="AW1450" s="89">
        <f>VLOOKUP($AC1450,LS_Coint_BD!$B$3:$AQ$1079,AW$2)</f>
        <v>0</v>
      </c>
      <c r="AX1450" s="89">
        <f>VLOOKUP($AC1450,LS_Coint_BD!$B$3:$AQ$1079,AX$2)</f>
        <v>0</v>
      </c>
      <c r="AY1450" s="89">
        <f>VLOOKUP($AC1450,LS_Coint_BD!$B$3:$AQ$1079,AY$2)</f>
        <v>0</v>
      </c>
      <c r="AZ1450" s="89">
        <f>VLOOKUP($AC1450,LS_Coint_BD!$B$3:$AQ$1079,AZ$2)</f>
        <v>0</v>
      </c>
      <c r="BA1450" s="89">
        <f>VLOOKUP($AC1450,LS_Coint_BD!$B$3:$AQ$1079,BA$2)</f>
        <v>0</v>
      </c>
      <c r="BB1450" s="89">
        <f>VLOOKUP($AC1450,LS_Coint_BD!$B$3:$AQ$1079,BB$2)</f>
        <v>0</v>
      </c>
      <c r="BC1450" s="89">
        <f>VLOOKUP($AC1450,LS_Coint_BD!$B$3:$AQ$1079,BC$2)</f>
        <v>0</v>
      </c>
      <c r="BD1450" s="89">
        <f t="shared" si="1047"/>
        <v>0</v>
      </c>
      <c r="BE1450" s="89">
        <f t="shared" si="1048"/>
        <v>0</v>
      </c>
      <c r="BF1450" s="89">
        <f t="shared" si="1049"/>
        <v>0</v>
      </c>
      <c r="BG1450" s="89">
        <f t="shared" si="1050"/>
        <v>0</v>
      </c>
      <c r="BH1450" s="89">
        <f t="shared" si="1051"/>
        <v>0</v>
      </c>
      <c r="BI1450" s="89">
        <f t="shared" si="1052"/>
        <v>0</v>
      </c>
      <c r="BJ1450" s="89">
        <f t="shared" si="1053"/>
        <v>0</v>
      </c>
      <c r="BK1450" s="89">
        <f t="shared" si="1054"/>
        <v>0</v>
      </c>
      <c r="BL1450" s="89">
        <f t="shared" si="1055"/>
        <v>0</v>
      </c>
      <c r="BM1450" s="89"/>
      <c r="BN1450" s="26" t="b">
        <f t="shared" si="1056"/>
        <v>0</v>
      </c>
      <c r="BO1450" s="26" t="b">
        <f t="shared" si="1057"/>
        <v>0</v>
      </c>
      <c r="BP1450" s="26" t="b">
        <f t="shared" si="1058"/>
        <v>0</v>
      </c>
      <c r="BQ1450" s="26" t="b">
        <f t="shared" si="1059"/>
        <v>0</v>
      </c>
      <c r="BR1450" s="26" t="b">
        <f t="shared" si="1060"/>
        <v>0</v>
      </c>
      <c r="BS1450" s="26" t="b">
        <f t="shared" si="1061"/>
        <v>0</v>
      </c>
      <c r="BT1450" s="26" t="b">
        <f t="shared" si="1062"/>
        <v>0</v>
      </c>
      <c r="BU1450" s="26" t="b">
        <f t="shared" si="1063"/>
        <v>0</v>
      </c>
    </row>
    <row r="1451" spans="2:73" ht="15" thickBot="1" x14ac:dyDescent="0.35">
      <c r="B1451" s="17">
        <f>VLOOKUP($AC1451,LS_Coint_BD!$B$3:$D$1079,2)</f>
        <v>0</v>
      </c>
      <c r="C1451" s="87">
        <f>VLOOKUP($AC1451,LS_Coint_BD!$B$3:$D$1079,3)</f>
        <v>0</v>
      </c>
      <c r="D1451" s="68">
        <f t="shared" si="1023"/>
        <v>0</v>
      </c>
      <c r="E1451" s="65">
        <f t="shared" si="1024"/>
        <v>0</v>
      </c>
      <c r="F1451" s="69">
        <f t="shared" si="1025"/>
        <v>0</v>
      </c>
      <c r="G1451" s="68">
        <f t="shared" si="1026"/>
        <v>0</v>
      </c>
      <c r="H1451" s="65">
        <f t="shared" si="1027"/>
        <v>0</v>
      </c>
      <c r="I1451" s="69">
        <f t="shared" si="1028"/>
        <v>0</v>
      </c>
      <c r="J1451" s="68">
        <f t="shared" si="1029"/>
        <v>0</v>
      </c>
      <c r="K1451" s="65">
        <f t="shared" si="1030"/>
        <v>0</v>
      </c>
      <c r="L1451" s="69">
        <f t="shared" si="1031"/>
        <v>0</v>
      </c>
      <c r="M1451" s="68">
        <f t="shared" si="1032"/>
        <v>0</v>
      </c>
      <c r="N1451" s="65">
        <f t="shared" si="1033"/>
        <v>0</v>
      </c>
      <c r="O1451" s="69">
        <f t="shared" si="1034"/>
        <v>0</v>
      </c>
      <c r="P1451" s="68">
        <f t="shared" si="1035"/>
        <v>0</v>
      </c>
      <c r="Q1451" s="65">
        <f t="shared" si="1036"/>
        <v>0</v>
      </c>
      <c r="R1451" s="69">
        <f t="shared" si="1037"/>
        <v>0</v>
      </c>
      <c r="S1451" s="68">
        <f t="shared" si="1038"/>
        <v>0</v>
      </c>
      <c r="T1451" s="65">
        <f t="shared" si="1039"/>
        <v>0</v>
      </c>
      <c r="U1451" s="69">
        <f t="shared" si="1040"/>
        <v>0</v>
      </c>
      <c r="V1451" s="68">
        <f t="shared" si="1041"/>
        <v>0</v>
      </c>
      <c r="W1451" s="65">
        <f t="shared" si="1042"/>
        <v>0</v>
      </c>
      <c r="X1451" s="69">
        <f t="shared" si="1043"/>
        <v>0</v>
      </c>
      <c r="Y1451" s="68">
        <f t="shared" si="1044"/>
        <v>0</v>
      </c>
      <c r="Z1451" s="65">
        <f t="shared" si="1045"/>
        <v>0</v>
      </c>
      <c r="AA1451" s="69">
        <f t="shared" si="1046"/>
        <v>0</v>
      </c>
      <c r="AB1451" s="98">
        <f>SUMIF(BN1451:BU1451,"VERDADEIRO",BN$3:$BU1450)</f>
        <v>0</v>
      </c>
      <c r="AC1451" s="97">
        <f t="shared" si="1022"/>
        <v>1448</v>
      </c>
      <c r="AD1451" s="89">
        <f>RTD("tryd.rtdserver",,"COT",B1451,"ULT")</f>
        <v>0</v>
      </c>
      <c r="AE1451" s="89">
        <f>RTD("tryd.rtdserver",,"COT",C1451,"ULT")</f>
        <v>0</v>
      </c>
      <c r="AF1451" s="89">
        <f>VLOOKUP($AC1451,LS_Coint_BD!$B$3:$AQ$1079,AF$2)*$AD1451+VLOOKUP($AC1451,LS_Coint_BD!$B$3:$AQ$1079,AF$2+1)</f>
        <v>0</v>
      </c>
      <c r="AG1451" s="89">
        <f>VLOOKUP($AC1451,LS_Coint_BD!$B$3:$AQ$1079,AG$2)*$AD1451+VLOOKUP($AC1451,LS_Coint_BD!$B$3:$AQ$1079,AG$2+1)</f>
        <v>0</v>
      </c>
      <c r="AH1451" s="89">
        <f>VLOOKUP($AC1451,LS_Coint_BD!$B$3:$AQ$1079,AH$2)*$AD1451+VLOOKUP($AC1451,LS_Coint_BD!$B$3:$AQ$1079,AH$2+1)</f>
        <v>0</v>
      </c>
      <c r="AI1451" s="89">
        <f>VLOOKUP($AC1451,LS_Coint_BD!$B$3:$AQ$1079,AI$2)*$AD1451+VLOOKUP($AC1451,LS_Coint_BD!$B$3:$AQ$1079,AI$2+1)</f>
        <v>0</v>
      </c>
      <c r="AJ1451" s="89">
        <f>VLOOKUP($AC1451,LS_Coint_BD!$B$3:$AQ$1079,AJ$2)*$AD1451+VLOOKUP($AC1451,LS_Coint_BD!$B$3:$AQ$1079,AJ$2+1)</f>
        <v>0</v>
      </c>
      <c r="AK1451" s="89">
        <f>VLOOKUP($AC1451,LS_Coint_BD!$B$3:$AQ$1079,AK$2)*$AD1451+VLOOKUP($AC1451,LS_Coint_BD!$B$3:$AQ$1079,AK$2+1)</f>
        <v>0</v>
      </c>
      <c r="AL1451" s="89">
        <f>VLOOKUP($AC1451,LS_Coint_BD!$B$3:$AQ$1079,AL$2)*$AD1451+VLOOKUP($AC1451,LS_Coint_BD!$B$3:$AQ$1079,AL$2+1)</f>
        <v>0</v>
      </c>
      <c r="AM1451" s="89">
        <f>VLOOKUP($AC1451,LS_Coint_BD!$B$3:$AQ$1079,AM$2)*$AD1451+VLOOKUP($AC1451,LS_Coint_BD!$B$3:$AQ$1079,AM$2+1)</f>
        <v>0</v>
      </c>
      <c r="AN1451" s="89">
        <f>VLOOKUP($AC1451,LS_Coint_BD!$B$3:$AQ$1079,AN$2)</f>
        <v>0</v>
      </c>
      <c r="AO1451" s="89">
        <f>VLOOKUP($AC1451,LS_Coint_BD!$B$3:$AQ$1079,AO$2)</f>
        <v>0</v>
      </c>
      <c r="AP1451" s="89">
        <f>VLOOKUP($AC1451,LS_Coint_BD!$B$3:$AQ$1079,AP$2)</f>
        <v>0</v>
      </c>
      <c r="AQ1451" s="89">
        <f>VLOOKUP($AC1451,LS_Coint_BD!$B$3:$AQ$1079,AQ$2)</f>
        <v>0</v>
      </c>
      <c r="AR1451" s="89">
        <f>VLOOKUP($AC1451,LS_Coint_BD!$B$3:$AQ$1079,AR$2)</f>
        <v>0</v>
      </c>
      <c r="AS1451" s="89">
        <f>VLOOKUP($AC1451,LS_Coint_BD!$B$3:$AQ$1079,AS$2)</f>
        <v>0</v>
      </c>
      <c r="AT1451" s="89">
        <f>VLOOKUP($AC1451,LS_Coint_BD!$B$3:$AQ$1079,AT$2)</f>
        <v>0</v>
      </c>
      <c r="AU1451" s="89">
        <f>VLOOKUP($AC1451,LS_Coint_BD!$B$3:$AQ$1079,AU$2)</f>
        <v>0</v>
      </c>
      <c r="AV1451" s="89">
        <f>VLOOKUP($AC1451,LS_Coint_BD!$B$3:$AQ$1079,AV$2)</f>
        <v>0</v>
      </c>
      <c r="AW1451" s="89">
        <f>VLOOKUP($AC1451,LS_Coint_BD!$B$3:$AQ$1079,AW$2)</f>
        <v>0</v>
      </c>
      <c r="AX1451" s="89">
        <f>VLOOKUP($AC1451,LS_Coint_BD!$B$3:$AQ$1079,AX$2)</f>
        <v>0</v>
      </c>
      <c r="AY1451" s="89">
        <f>VLOOKUP($AC1451,LS_Coint_BD!$B$3:$AQ$1079,AY$2)</f>
        <v>0</v>
      </c>
      <c r="AZ1451" s="89">
        <f>VLOOKUP($AC1451,LS_Coint_BD!$B$3:$AQ$1079,AZ$2)</f>
        <v>0</v>
      </c>
      <c r="BA1451" s="89">
        <f>VLOOKUP($AC1451,LS_Coint_BD!$B$3:$AQ$1079,BA$2)</f>
        <v>0</v>
      </c>
      <c r="BB1451" s="89">
        <f>VLOOKUP($AC1451,LS_Coint_BD!$B$3:$AQ$1079,BB$2)</f>
        <v>0</v>
      </c>
      <c r="BC1451" s="89">
        <f>VLOOKUP($AC1451,LS_Coint_BD!$B$3:$AQ$1079,BC$2)</f>
        <v>0</v>
      </c>
      <c r="BD1451" s="89">
        <f t="shared" si="1047"/>
        <v>0</v>
      </c>
      <c r="BE1451" s="89">
        <f t="shared" si="1048"/>
        <v>0</v>
      </c>
      <c r="BF1451" s="89">
        <f t="shared" si="1049"/>
        <v>0</v>
      </c>
      <c r="BG1451" s="89">
        <f t="shared" si="1050"/>
        <v>0</v>
      </c>
      <c r="BH1451" s="89">
        <f t="shared" si="1051"/>
        <v>0</v>
      </c>
      <c r="BI1451" s="89">
        <f t="shared" si="1052"/>
        <v>0</v>
      </c>
      <c r="BJ1451" s="89">
        <f t="shared" si="1053"/>
        <v>0</v>
      </c>
      <c r="BK1451" s="89">
        <f t="shared" si="1054"/>
        <v>0</v>
      </c>
      <c r="BL1451" s="89">
        <f t="shared" si="1055"/>
        <v>0</v>
      </c>
      <c r="BM1451" s="89"/>
      <c r="BN1451" s="26" t="b">
        <f t="shared" si="1056"/>
        <v>0</v>
      </c>
      <c r="BO1451" s="26" t="b">
        <f t="shared" si="1057"/>
        <v>0</v>
      </c>
      <c r="BP1451" s="26" t="b">
        <f t="shared" si="1058"/>
        <v>0</v>
      </c>
      <c r="BQ1451" s="26" t="b">
        <f t="shared" si="1059"/>
        <v>0</v>
      </c>
      <c r="BR1451" s="26" t="b">
        <f t="shared" si="1060"/>
        <v>0</v>
      </c>
      <c r="BS1451" s="26" t="b">
        <f t="shared" si="1061"/>
        <v>0</v>
      </c>
      <c r="BT1451" s="26" t="b">
        <f t="shared" si="1062"/>
        <v>0</v>
      </c>
      <c r="BU1451" s="26" t="b">
        <f t="shared" si="1063"/>
        <v>0</v>
      </c>
    </row>
    <row r="1452" spans="2:73" ht="15" thickBot="1" x14ac:dyDescent="0.35">
      <c r="B1452" s="17">
        <f>VLOOKUP($AC1452,LS_Coint_BD!$B$3:$D$1079,2)</f>
        <v>0</v>
      </c>
      <c r="C1452" s="87">
        <f>VLOOKUP($AC1452,LS_Coint_BD!$B$3:$D$1079,3)</f>
        <v>0</v>
      </c>
      <c r="D1452" s="68">
        <f t="shared" si="1023"/>
        <v>0</v>
      </c>
      <c r="E1452" s="65">
        <f t="shared" si="1024"/>
        <v>0</v>
      </c>
      <c r="F1452" s="69">
        <f t="shared" si="1025"/>
        <v>0</v>
      </c>
      <c r="G1452" s="68">
        <f t="shared" si="1026"/>
        <v>0</v>
      </c>
      <c r="H1452" s="65">
        <f t="shared" si="1027"/>
        <v>0</v>
      </c>
      <c r="I1452" s="69">
        <f t="shared" si="1028"/>
        <v>0</v>
      </c>
      <c r="J1452" s="68">
        <f t="shared" si="1029"/>
        <v>0</v>
      </c>
      <c r="K1452" s="65">
        <f t="shared" si="1030"/>
        <v>0</v>
      </c>
      <c r="L1452" s="69">
        <f t="shared" si="1031"/>
        <v>0</v>
      </c>
      <c r="M1452" s="68">
        <f t="shared" si="1032"/>
        <v>0</v>
      </c>
      <c r="N1452" s="65">
        <f t="shared" si="1033"/>
        <v>0</v>
      </c>
      <c r="O1452" s="69">
        <f t="shared" si="1034"/>
        <v>0</v>
      </c>
      <c r="P1452" s="68">
        <f t="shared" si="1035"/>
        <v>0</v>
      </c>
      <c r="Q1452" s="65">
        <f t="shared" si="1036"/>
        <v>0</v>
      </c>
      <c r="R1452" s="69">
        <f t="shared" si="1037"/>
        <v>0</v>
      </c>
      <c r="S1452" s="68">
        <f t="shared" si="1038"/>
        <v>0</v>
      </c>
      <c r="T1452" s="65">
        <f t="shared" si="1039"/>
        <v>0</v>
      </c>
      <c r="U1452" s="69">
        <f t="shared" si="1040"/>
        <v>0</v>
      </c>
      <c r="V1452" s="68">
        <f t="shared" si="1041"/>
        <v>0</v>
      </c>
      <c r="W1452" s="65">
        <f t="shared" si="1042"/>
        <v>0</v>
      </c>
      <c r="X1452" s="69">
        <f t="shared" si="1043"/>
        <v>0</v>
      </c>
      <c r="Y1452" s="68">
        <f t="shared" si="1044"/>
        <v>0</v>
      </c>
      <c r="Z1452" s="65">
        <f t="shared" si="1045"/>
        <v>0</v>
      </c>
      <c r="AA1452" s="69">
        <f t="shared" si="1046"/>
        <v>0</v>
      </c>
      <c r="AB1452" s="98">
        <f>SUMIF(BN1452:BU1452,"VERDADEIRO",BN$3:$BU1451)</f>
        <v>0</v>
      </c>
      <c r="AC1452" s="97">
        <f t="shared" si="1022"/>
        <v>1449</v>
      </c>
      <c r="AD1452" s="89">
        <f>RTD("tryd.rtdserver",,"COT",B1452,"ULT")</f>
        <v>0</v>
      </c>
      <c r="AE1452" s="89">
        <f>RTD("tryd.rtdserver",,"COT",C1452,"ULT")</f>
        <v>0</v>
      </c>
      <c r="AF1452" s="89">
        <f>VLOOKUP($AC1452,LS_Coint_BD!$B$3:$AQ$1079,AF$2)*$AD1452+VLOOKUP($AC1452,LS_Coint_BD!$B$3:$AQ$1079,AF$2+1)</f>
        <v>0</v>
      </c>
      <c r="AG1452" s="89">
        <f>VLOOKUP($AC1452,LS_Coint_BD!$B$3:$AQ$1079,AG$2)*$AD1452+VLOOKUP($AC1452,LS_Coint_BD!$B$3:$AQ$1079,AG$2+1)</f>
        <v>0</v>
      </c>
      <c r="AH1452" s="89">
        <f>VLOOKUP($AC1452,LS_Coint_BD!$B$3:$AQ$1079,AH$2)*$AD1452+VLOOKUP($AC1452,LS_Coint_BD!$B$3:$AQ$1079,AH$2+1)</f>
        <v>0</v>
      </c>
      <c r="AI1452" s="89">
        <f>VLOOKUP($AC1452,LS_Coint_BD!$B$3:$AQ$1079,AI$2)*$AD1452+VLOOKUP($AC1452,LS_Coint_BD!$B$3:$AQ$1079,AI$2+1)</f>
        <v>0</v>
      </c>
      <c r="AJ1452" s="89">
        <f>VLOOKUP($AC1452,LS_Coint_BD!$B$3:$AQ$1079,AJ$2)*$AD1452+VLOOKUP($AC1452,LS_Coint_BD!$B$3:$AQ$1079,AJ$2+1)</f>
        <v>0</v>
      </c>
      <c r="AK1452" s="89">
        <f>VLOOKUP($AC1452,LS_Coint_BD!$B$3:$AQ$1079,AK$2)*$AD1452+VLOOKUP($AC1452,LS_Coint_BD!$B$3:$AQ$1079,AK$2+1)</f>
        <v>0</v>
      </c>
      <c r="AL1452" s="89">
        <f>VLOOKUP($AC1452,LS_Coint_BD!$B$3:$AQ$1079,AL$2)*$AD1452+VLOOKUP($AC1452,LS_Coint_BD!$B$3:$AQ$1079,AL$2+1)</f>
        <v>0</v>
      </c>
      <c r="AM1452" s="89">
        <f>VLOOKUP($AC1452,LS_Coint_BD!$B$3:$AQ$1079,AM$2)*$AD1452+VLOOKUP($AC1452,LS_Coint_BD!$B$3:$AQ$1079,AM$2+1)</f>
        <v>0</v>
      </c>
      <c r="AN1452" s="89">
        <f>VLOOKUP($AC1452,LS_Coint_BD!$B$3:$AQ$1079,AN$2)</f>
        <v>0</v>
      </c>
      <c r="AO1452" s="89">
        <f>VLOOKUP($AC1452,LS_Coint_BD!$B$3:$AQ$1079,AO$2)</f>
        <v>0</v>
      </c>
      <c r="AP1452" s="89">
        <f>VLOOKUP($AC1452,LS_Coint_BD!$B$3:$AQ$1079,AP$2)</f>
        <v>0</v>
      </c>
      <c r="AQ1452" s="89">
        <f>VLOOKUP($AC1452,LS_Coint_BD!$B$3:$AQ$1079,AQ$2)</f>
        <v>0</v>
      </c>
      <c r="AR1452" s="89">
        <f>VLOOKUP($AC1452,LS_Coint_BD!$B$3:$AQ$1079,AR$2)</f>
        <v>0</v>
      </c>
      <c r="AS1452" s="89">
        <f>VLOOKUP($AC1452,LS_Coint_BD!$B$3:$AQ$1079,AS$2)</f>
        <v>0</v>
      </c>
      <c r="AT1452" s="89">
        <f>VLOOKUP($AC1452,LS_Coint_BD!$B$3:$AQ$1079,AT$2)</f>
        <v>0</v>
      </c>
      <c r="AU1452" s="89">
        <f>VLOOKUP($AC1452,LS_Coint_BD!$B$3:$AQ$1079,AU$2)</f>
        <v>0</v>
      </c>
      <c r="AV1452" s="89">
        <f>VLOOKUP($AC1452,LS_Coint_BD!$B$3:$AQ$1079,AV$2)</f>
        <v>0</v>
      </c>
      <c r="AW1452" s="89">
        <f>VLOOKUP($AC1452,LS_Coint_BD!$B$3:$AQ$1079,AW$2)</f>
        <v>0</v>
      </c>
      <c r="AX1452" s="89">
        <f>VLOOKUP($AC1452,LS_Coint_BD!$B$3:$AQ$1079,AX$2)</f>
        <v>0</v>
      </c>
      <c r="AY1452" s="89">
        <f>VLOOKUP($AC1452,LS_Coint_BD!$B$3:$AQ$1079,AY$2)</f>
        <v>0</v>
      </c>
      <c r="AZ1452" s="89">
        <f>VLOOKUP($AC1452,LS_Coint_BD!$B$3:$AQ$1079,AZ$2)</f>
        <v>0</v>
      </c>
      <c r="BA1452" s="89">
        <f>VLOOKUP($AC1452,LS_Coint_BD!$B$3:$AQ$1079,BA$2)</f>
        <v>0</v>
      </c>
      <c r="BB1452" s="89">
        <f>VLOOKUP($AC1452,LS_Coint_BD!$B$3:$AQ$1079,BB$2)</f>
        <v>0</v>
      </c>
      <c r="BC1452" s="89">
        <f>VLOOKUP($AC1452,LS_Coint_BD!$B$3:$AQ$1079,BC$2)</f>
        <v>0</v>
      </c>
      <c r="BD1452" s="89">
        <f t="shared" si="1047"/>
        <v>0</v>
      </c>
      <c r="BE1452" s="89">
        <f t="shared" si="1048"/>
        <v>0</v>
      </c>
      <c r="BF1452" s="89">
        <f t="shared" si="1049"/>
        <v>0</v>
      </c>
      <c r="BG1452" s="89">
        <f t="shared" si="1050"/>
        <v>0</v>
      </c>
      <c r="BH1452" s="89">
        <f t="shared" si="1051"/>
        <v>0</v>
      </c>
      <c r="BI1452" s="89">
        <f t="shared" si="1052"/>
        <v>0</v>
      </c>
      <c r="BJ1452" s="89">
        <f t="shared" si="1053"/>
        <v>0</v>
      </c>
      <c r="BK1452" s="89">
        <f t="shared" si="1054"/>
        <v>0</v>
      </c>
      <c r="BL1452" s="89">
        <f t="shared" si="1055"/>
        <v>0</v>
      </c>
      <c r="BM1452" s="89"/>
      <c r="BN1452" s="26" t="b">
        <f t="shared" si="1056"/>
        <v>0</v>
      </c>
      <c r="BO1452" s="26" t="b">
        <f t="shared" si="1057"/>
        <v>0</v>
      </c>
      <c r="BP1452" s="26" t="b">
        <f t="shared" si="1058"/>
        <v>0</v>
      </c>
      <c r="BQ1452" s="26" t="b">
        <f t="shared" si="1059"/>
        <v>0</v>
      </c>
      <c r="BR1452" s="26" t="b">
        <f t="shared" si="1060"/>
        <v>0</v>
      </c>
      <c r="BS1452" s="26" t="b">
        <f t="shared" si="1061"/>
        <v>0</v>
      </c>
      <c r="BT1452" s="26" t="b">
        <f t="shared" si="1062"/>
        <v>0</v>
      </c>
      <c r="BU1452" s="26" t="b">
        <f t="shared" si="1063"/>
        <v>0</v>
      </c>
    </row>
    <row r="1453" spans="2:73" ht="15" thickBot="1" x14ac:dyDescent="0.35">
      <c r="B1453" s="17">
        <f>VLOOKUP($AC1453,LS_Coint_BD!$B$3:$D$1079,2)</f>
        <v>0</v>
      </c>
      <c r="C1453" s="87">
        <f>VLOOKUP($AC1453,LS_Coint_BD!$B$3:$D$1079,3)</f>
        <v>0</v>
      </c>
      <c r="D1453" s="68">
        <f t="shared" si="1023"/>
        <v>0</v>
      </c>
      <c r="E1453" s="65">
        <f t="shared" si="1024"/>
        <v>0</v>
      </c>
      <c r="F1453" s="69">
        <f t="shared" si="1025"/>
        <v>0</v>
      </c>
      <c r="G1453" s="68">
        <f t="shared" si="1026"/>
        <v>0</v>
      </c>
      <c r="H1453" s="65">
        <f t="shared" si="1027"/>
        <v>0</v>
      </c>
      <c r="I1453" s="69">
        <f t="shared" si="1028"/>
        <v>0</v>
      </c>
      <c r="J1453" s="68">
        <f t="shared" si="1029"/>
        <v>0</v>
      </c>
      <c r="K1453" s="65">
        <f t="shared" si="1030"/>
        <v>0</v>
      </c>
      <c r="L1453" s="69">
        <f t="shared" si="1031"/>
        <v>0</v>
      </c>
      <c r="M1453" s="68">
        <f t="shared" si="1032"/>
        <v>0</v>
      </c>
      <c r="N1453" s="65">
        <f t="shared" si="1033"/>
        <v>0</v>
      </c>
      <c r="O1453" s="69">
        <f t="shared" si="1034"/>
        <v>0</v>
      </c>
      <c r="P1453" s="68">
        <f t="shared" si="1035"/>
        <v>0</v>
      </c>
      <c r="Q1453" s="65">
        <f t="shared" si="1036"/>
        <v>0</v>
      </c>
      <c r="R1453" s="69">
        <f t="shared" si="1037"/>
        <v>0</v>
      </c>
      <c r="S1453" s="68">
        <f t="shared" si="1038"/>
        <v>0</v>
      </c>
      <c r="T1453" s="65">
        <f t="shared" si="1039"/>
        <v>0</v>
      </c>
      <c r="U1453" s="69">
        <f t="shared" si="1040"/>
        <v>0</v>
      </c>
      <c r="V1453" s="68">
        <f t="shared" si="1041"/>
        <v>0</v>
      </c>
      <c r="W1453" s="65">
        <f t="shared" si="1042"/>
        <v>0</v>
      </c>
      <c r="X1453" s="69">
        <f t="shared" si="1043"/>
        <v>0</v>
      </c>
      <c r="Y1453" s="68">
        <f t="shared" si="1044"/>
        <v>0</v>
      </c>
      <c r="Z1453" s="65">
        <f t="shared" si="1045"/>
        <v>0</v>
      </c>
      <c r="AA1453" s="69">
        <f t="shared" si="1046"/>
        <v>0</v>
      </c>
      <c r="AB1453" s="98">
        <f>SUMIF(BN1453:BU1453,"VERDADEIRO",BN$3:$BU1452)</f>
        <v>0</v>
      </c>
      <c r="AC1453" s="97">
        <f t="shared" si="1022"/>
        <v>1450</v>
      </c>
      <c r="AD1453" s="89">
        <f>RTD("tryd.rtdserver",,"COT",B1453,"ULT")</f>
        <v>0</v>
      </c>
      <c r="AE1453" s="89">
        <f>RTD("tryd.rtdserver",,"COT",C1453,"ULT")</f>
        <v>0</v>
      </c>
      <c r="AF1453" s="89">
        <f>VLOOKUP($AC1453,LS_Coint_BD!$B$3:$AQ$1079,AF$2)*$AD1453+VLOOKUP($AC1453,LS_Coint_BD!$B$3:$AQ$1079,AF$2+1)</f>
        <v>0</v>
      </c>
      <c r="AG1453" s="89">
        <f>VLOOKUP($AC1453,LS_Coint_BD!$B$3:$AQ$1079,AG$2)*$AD1453+VLOOKUP($AC1453,LS_Coint_BD!$B$3:$AQ$1079,AG$2+1)</f>
        <v>0</v>
      </c>
      <c r="AH1453" s="89">
        <f>VLOOKUP($AC1453,LS_Coint_BD!$B$3:$AQ$1079,AH$2)*$AD1453+VLOOKUP($AC1453,LS_Coint_BD!$B$3:$AQ$1079,AH$2+1)</f>
        <v>0</v>
      </c>
      <c r="AI1453" s="89">
        <f>VLOOKUP($AC1453,LS_Coint_BD!$B$3:$AQ$1079,AI$2)*$AD1453+VLOOKUP($AC1453,LS_Coint_BD!$B$3:$AQ$1079,AI$2+1)</f>
        <v>0</v>
      </c>
      <c r="AJ1453" s="89">
        <f>VLOOKUP($AC1453,LS_Coint_BD!$B$3:$AQ$1079,AJ$2)*$AD1453+VLOOKUP($AC1453,LS_Coint_BD!$B$3:$AQ$1079,AJ$2+1)</f>
        <v>0</v>
      </c>
      <c r="AK1453" s="89">
        <f>VLOOKUP($AC1453,LS_Coint_BD!$B$3:$AQ$1079,AK$2)*$AD1453+VLOOKUP($AC1453,LS_Coint_BD!$B$3:$AQ$1079,AK$2+1)</f>
        <v>0</v>
      </c>
      <c r="AL1453" s="89">
        <f>VLOOKUP($AC1453,LS_Coint_BD!$B$3:$AQ$1079,AL$2)*$AD1453+VLOOKUP($AC1453,LS_Coint_BD!$B$3:$AQ$1079,AL$2+1)</f>
        <v>0</v>
      </c>
      <c r="AM1453" s="89">
        <f>VLOOKUP($AC1453,LS_Coint_BD!$B$3:$AQ$1079,AM$2)*$AD1453+VLOOKUP($AC1453,LS_Coint_BD!$B$3:$AQ$1079,AM$2+1)</f>
        <v>0</v>
      </c>
      <c r="AN1453" s="89">
        <f>VLOOKUP($AC1453,LS_Coint_BD!$B$3:$AQ$1079,AN$2)</f>
        <v>0</v>
      </c>
      <c r="AO1453" s="89">
        <f>VLOOKUP($AC1453,LS_Coint_BD!$B$3:$AQ$1079,AO$2)</f>
        <v>0</v>
      </c>
      <c r="AP1453" s="89">
        <f>VLOOKUP($AC1453,LS_Coint_BD!$B$3:$AQ$1079,AP$2)</f>
        <v>0</v>
      </c>
      <c r="AQ1453" s="89">
        <f>VLOOKUP($AC1453,LS_Coint_BD!$B$3:$AQ$1079,AQ$2)</f>
        <v>0</v>
      </c>
      <c r="AR1453" s="89">
        <f>VLOOKUP($AC1453,LS_Coint_BD!$B$3:$AQ$1079,AR$2)</f>
        <v>0</v>
      </c>
      <c r="AS1453" s="89">
        <f>VLOOKUP($AC1453,LS_Coint_BD!$B$3:$AQ$1079,AS$2)</f>
        <v>0</v>
      </c>
      <c r="AT1453" s="89">
        <f>VLOOKUP($AC1453,LS_Coint_BD!$B$3:$AQ$1079,AT$2)</f>
        <v>0</v>
      </c>
      <c r="AU1453" s="89">
        <f>VLOOKUP($AC1453,LS_Coint_BD!$B$3:$AQ$1079,AU$2)</f>
        <v>0</v>
      </c>
      <c r="AV1453" s="89">
        <f>VLOOKUP($AC1453,LS_Coint_BD!$B$3:$AQ$1079,AV$2)</f>
        <v>0</v>
      </c>
      <c r="AW1453" s="89">
        <f>VLOOKUP($AC1453,LS_Coint_BD!$B$3:$AQ$1079,AW$2)</f>
        <v>0</v>
      </c>
      <c r="AX1453" s="89">
        <f>VLOOKUP($AC1453,LS_Coint_BD!$B$3:$AQ$1079,AX$2)</f>
        <v>0</v>
      </c>
      <c r="AY1453" s="89">
        <f>VLOOKUP($AC1453,LS_Coint_BD!$B$3:$AQ$1079,AY$2)</f>
        <v>0</v>
      </c>
      <c r="AZ1453" s="89">
        <f>VLOOKUP($AC1453,LS_Coint_BD!$B$3:$AQ$1079,AZ$2)</f>
        <v>0</v>
      </c>
      <c r="BA1453" s="89">
        <f>VLOOKUP($AC1453,LS_Coint_BD!$B$3:$AQ$1079,BA$2)</f>
        <v>0</v>
      </c>
      <c r="BB1453" s="89">
        <f>VLOOKUP($AC1453,LS_Coint_BD!$B$3:$AQ$1079,BB$2)</f>
        <v>0</v>
      </c>
      <c r="BC1453" s="89">
        <f>VLOOKUP($AC1453,LS_Coint_BD!$B$3:$AQ$1079,BC$2)</f>
        <v>0</v>
      </c>
      <c r="BD1453" s="89">
        <f t="shared" si="1047"/>
        <v>0</v>
      </c>
      <c r="BE1453" s="89">
        <f t="shared" si="1048"/>
        <v>0</v>
      </c>
      <c r="BF1453" s="89">
        <f t="shared" si="1049"/>
        <v>0</v>
      </c>
      <c r="BG1453" s="89">
        <f t="shared" si="1050"/>
        <v>0</v>
      </c>
      <c r="BH1453" s="89">
        <f t="shared" si="1051"/>
        <v>0</v>
      </c>
      <c r="BI1453" s="89">
        <f t="shared" si="1052"/>
        <v>0</v>
      </c>
      <c r="BJ1453" s="89">
        <f t="shared" si="1053"/>
        <v>0</v>
      </c>
      <c r="BK1453" s="89">
        <f t="shared" si="1054"/>
        <v>0</v>
      </c>
      <c r="BL1453" s="89">
        <f t="shared" si="1055"/>
        <v>0</v>
      </c>
      <c r="BM1453" s="89"/>
      <c r="BN1453" s="26" t="b">
        <f t="shared" si="1056"/>
        <v>0</v>
      </c>
      <c r="BO1453" s="26" t="b">
        <f t="shared" si="1057"/>
        <v>0</v>
      </c>
      <c r="BP1453" s="26" t="b">
        <f t="shared" si="1058"/>
        <v>0</v>
      </c>
      <c r="BQ1453" s="26" t="b">
        <f t="shared" si="1059"/>
        <v>0</v>
      </c>
      <c r="BR1453" s="26" t="b">
        <f t="shared" si="1060"/>
        <v>0</v>
      </c>
      <c r="BS1453" s="26" t="b">
        <f t="shared" si="1061"/>
        <v>0</v>
      </c>
      <c r="BT1453" s="26" t="b">
        <f t="shared" si="1062"/>
        <v>0</v>
      </c>
      <c r="BU1453" s="26" t="b">
        <f t="shared" si="1063"/>
        <v>0</v>
      </c>
    </row>
    <row r="1454" spans="2:73" ht="15" thickBot="1" x14ac:dyDescent="0.35">
      <c r="B1454" s="17">
        <f>VLOOKUP($AC1454,LS_Coint_BD!$B$3:$D$1079,2)</f>
        <v>0</v>
      </c>
      <c r="C1454" s="87">
        <f>VLOOKUP($AC1454,LS_Coint_BD!$B$3:$D$1079,3)</f>
        <v>0</v>
      </c>
      <c r="D1454" s="68">
        <f t="shared" si="1023"/>
        <v>0</v>
      </c>
      <c r="E1454" s="65">
        <f t="shared" si="1024"/>
        <v>0</v>
      </c>
      <c r="F1454" s="69">
        <f t="shared" si="1025"/>
        <v>0</v>
      </c>
      <c r="G1454" s="68">
        <f t="shared" si="1026"/>
        <v>0</v>
      </c>
      <c r="H1454" s="65">
        <f t="shared" si="1027"/>
        <v>0</v>
      </c>
      <c r="I1454" s="69">
        <f t="shared" si="1028"/>
        <v>0</v>
      </c>
      <c r="J1454" s="68">
        <f t="shared" si="1029"/>
        <v>0</v>
      </c>
      <c r="K1454" s="65">
        <f t="shared" si="1030"/>
        <v>0</v>
      </c>
      <c r="L1454" s="69">
        <f t="shared" si="1031"/>
        <v>0</v>
      </c>
      <c r="M1454" s="68">
        <f t="shared" si="1032"/>
        <v>0</v>
      </c>
      <c r="N1454" s="65">
        <f t="shared" si="1033"/>
        <v>0</v>
      </c>
      <c r="O1454" s="69">
        <f t="shared" si="1034"/>
        <v>0</v>
      </c>
      <c r="P1454" s="68">
        <f t="shared" si="1035"/>
        <v>0</v>
      </c>
      <c r="Q1454" s="65">
        <f t="shared" si="1036"/>
        <v>0</v>
      </c>
      <c r="R1454" s="69">
        <f t="shared" si="1037"/>
        <v>0</v>
      </c>
      <c r="S1454" s="68">
        <f t="shared" si="1038"/>
        <v>0</v>
      </c>
      <c r="T1454" s="65">
        <f t="shared" si="1039"/>
        <v>0</v>
      </c>
      <c r="U1454" s="69">
        <f t="shared" si="1040"/>
        <v>0</v>
      </c>
      <c r="V1454" s="68">
        <f t="shared" si="1041"/>
        <v>0</v>
      </c>
      <c r="W1454" s="65">
        <f t="shared" si="1042"/>
        <v>0</v>
      </c>
      <c r="X1454" s="69">
        <f t="shared" si="1043"/>
        <v>0</v>
      </c>
      <c r="Y1454" s="68">
        <f t="shared" si="1044"/>
        <v>0</v>
      </c>
      <c r="Z1454" s="65">
        <f t="shared" si="1045"/>
        <v>0</v>
      </c>
      <c r="AA1454" s="69">
        <f t="shared" si="1046"/>
        <v>0</v>
      </c>
      <c r="AB1454" s="98">
        <f>SUMIF(BN1454:BU1454,"VERDADEIRO",BN$3:$BU1453)</f>
        <v>0</v>
      </c>
      <c r="AC1454" s="97">
        <f t="shared" si="1022"/>
        <v>1451</v>
      </c>
      <c r="AD1454" s="89">
        <f>RTD("tryd.rtdserver",,"COT",B1454,"ULT")</f>
        <v>0</v>
      </c>
      <c r="AE1454" s="89">
        <f>RTD("tryd.rtdserver",,"COT",C1454,"ULT")</f>
        <v>0</v>
      </c>
      <c r="AF1454" s="89">
        <f>VLOOKUP($AC1454,LS_Coint_BD!$B$3:$AQ$1079,AF$2)*$AD1454+VLOOKUP($AC1454,LS_Coint_BD!$B$3:$AQ$1079,AF$2+1)</f>
        <v>0</v>
      </c>
      <c r="AG1454" s="89">
        <f>VLOOKUP($AC1454,LS_Coint_BD!$B$3:$AQ$1079,AG$2)*$AD1454+VLOOKUP($AC1454,LS_Coint_BD!$B$3:$AQ$1079,AG$2+1)</f>
        <v>0</v>
      </c>
      <c r="AH1454" s="89">
        <f>VLOOKUP($AC1454,LS_Coint_BD!$B$3:$AQ$1079,AH$2)*$AD1454+VLOOKUP($AC1454,LS_Coint_BD!$B$3:$AQ$1079,AH$2+1)</f>
        <v>0</v>
      </c>
      <c r="AI1454" s="89">
        <f>VLOOKUP($AC1454,LS_Coint_BD!$B$3:$AQ$1079,AI$2)*$AD1454+VLOOKUP($AC1454,LS_Coint_BD!$B$3:$AQ$1079,AI$2+1)</f>
        <v>0</v>
      </c>
      <c r="AJ1454" s="89">
        <f>VLOOKUP($AC1454,LS_Coint_BD!$B$3:$AQ$1079,AJ$2)*$AD1454+VLOOKUP($AC1454,LS_Coint_BD!$B$3:$AQ$1079,AJ$2+1)</f>
        <v>0</v>
      </c>
      <c r="AK1454" s="89">
        <f>VLOOKUP($AC1454,LS_Coint_BD!$B$3:$AQ$1079,AK$2)*$AD1454+VLOOKUP($AC1454,LS_Coint_BD!$B$3:$AQ$1079,AK$2+1)</f>
        <v>0</v>
      </c>
      <c r="AL1454" s="89">
        <f>VLOOKUP($AC1454,LS_Coint_BD!$B$3:$AQ$1079,AL$2)*$AD1454+VLOOKUP($AC1454,LS_Coint_BD!$B$3:$AQ$1079,AL$2+1)</f>
        <v>0</v>
      </c>
      <c r="AM1454" s="89">
        <f>VLOOKUP($AC1454,LS_Coint_BD!$B$3:$AQ$1079,AM$2)*$AD1454+VLOOKUP($AC1454,LS_Coint_BD!$B$3:$AQ$1079,AM$2+1)</f>
        <v>0</v>
      </c>
      <c r="AN1454" s="89">
        <f>VLOOKUP($AC1454,LS_Coint_BD!$B$3:$AQ$1079,AN$2)</f>
        <v>0</v>
      </c>
      <c r="AO1454" s="89">
        <f>VLOOKUP($AC1454,LS_Coint_BD!$B$3:$AQ$1079,AO$2)</f>
        <v>0</v>
      </c>
      <c r="AP1454" s="89">
        <f>VLOOKUP($AC1454,LS_Coint_BD!$B$3:$AQ$1079,AP$2)</f>
        <v>0</v>
      </c>
      <c r="AQ1454" s="89">
        <f>VLOOKUP($AC1454,LS_Coint_BD!$B$3:$AQ$1079,AQ$2)</f>
        <v>0</v>
      </c>
      <c r="AR1454" s="89">
        <f>VLOOKUP($AC1454,LS_Coint_BD!$B$3:$AQ$1079,AR$2)</f>
        <v>0</v>
      </c>
      <c r="AS1454" s="89">
        <f>VLOOKUP($AC1454,LS_Coint_BD!$B$3:$AQ$1079,AS$2)</f>
        <v>0</v>
      </c>
      <c r="AT1454" s="89">
        <f>VLOOKUP($AC1454,LS_Coint_BD!$B$3:$AQ$1079,AT$2)</f>
        <v>0</v>
      </c>
      <c r="AU1454" s="89">
        <f>VLOOKUP($AC1454,LS_Coint_BD!$B$3:$AQ$1079,AU$2)</f>
        <v>0</v>
      </c>
      <c r="AV1454" s="89">
        <f>VLOOKUP($AC1454,LS_Coint_BD!$B$3:$AQ$1079,AV$2)</f>
        <v>0</v>
      </c>
      <c r="AW1454" s="89">
        <f>VLOOKUP($AC1454,LS_Coint_BD!$B$3:$AQ$1079,AW$2)</f>
        <v>0</v>
      </c>
      <c r="AX1454" s="89">
        <f>VLOOKUP($AC1454,LS_Coint_BD!$B$3:$AQ$1079,AX$2)</f>
        <v>0</v>
      </c>
      <c r="AY1454" s="89">
        <f>VLOOKUP($AC1454,LS_Coint_BD!$B$3:$AQ$1079,AY$2)</f>
        <v>0</v>
      </c>
      <c r="AZ1454" s="89">
        <f>VLOOKUP($AC1454,LS_Coint_BD!$B$3:$AQ$1079,AZ$2)</f>
        <v>0</v>
      </c>
      <c r="BA1454" s="89">
        <f>VLOOKUP($AC1454,LS_Coint_BD!$B$3:$AQ$1079,BA$2)</f>
        <v>0</v>
      </c>
      <c r="BB1454" s="89">
        <f>VLOOKUP($AC1454,LS_Coint_BD!$B$3:$AQ$1079,BB$2)</f>
        <v>0</v>
      </c>
      <c r="BC1454" s="89">
        <f>VLOOKUP($AC1454,LS_Coint_BD!$B$3:$AQ$1079,BC$2)</f>
        <v>0</v>
      </c>
      <c r="BD1454" s="89">
        <f t="shared" si="1047"/>
        <v>0</v>
      </c>
      <c r="BE1454" s="89">
        <f t="shared" si="1048"/>
        <v>0</v>
      </c>
      <c r="BF1454" s="89">
        <f t="shared" si="1049"/>
        <v>0</v>
      </c>
      <c r="BG1454" s="89">
        <f t="shared" si="1050"/>
        <v>0</v>
      </c>
      <c r="BH1454" s="89">
        <f t="shared" si="1051"/>
        <v>0</v>
      </c>
      <c r="BI1454" s="89">
        <f t="shared" si="1052"/>
        <v>0</v>
      </c>
      <c r="BJ1454" s="89">
        <f t="shared" si="1053"/>
        <v>0</v>
      </c>
      <c r="BK1454" s="89">
        <f t="shared" si="1054"/>
        <v>0</v>
      </c>
      <c r="BL1454" s="89">
        <f t="shared" si="1055"/>
        <v>0</v>
      </c>
      <c r="BM1454" s="89"/>
      <c r="BN1454" s="26" t="b">
        <f t="shared" si="1056"/>
        <v>0</v>
      </c>
      <c r="BO1454" s="26" t="b">
        <f t="shared" si="1057"/>
        <v>0</v>
      </c>
      <c r="BP1454" s="26" t="b">
        <f t="shared" si="1058"/>
        <v>0</v>
      </c>
      <c r="BQ1454" s="26" t="b">
        <f t="shared" si="1059"/>
        <v>0</v>
      </c>
      <c r="BR1454" s="26" t="b">
        <f t="shared" si="1060"/>
        <v>0</v>
      </c>
      <c r="BS1454" s="26" t="b">
        <f t="shared" si="1061"/>
        <v>0</v>
      </c>
      <c r="BT1454" s="26" t="b">
        <f t="shared" si="1062"/>
        <v>0</v>
      </c>
      <c r="BU1454" s="26" t="b">
        <f t="shared" si="1063"/>
        <v>0</v>
      </c>
    </row>
    <row r="1455" spans="2:73" ht="15" thickBot="1" x14ac:dyDescent="0.35">
      <c r="B1455" s="17">
        <f>VLOOKUP($AC1455,LS_Coint_BD!$B$3:$D$1079,2)</f>
        <v>0</v>
      </c>
      <c r="C1455" s="87">
        <f>VLOOKUP($AC1455,LS_Coint_BD!$B$3:$D$1079,3)</f>
        <v>0</v>
      </c>
      <c r="D1455" s="68">
        <f t="shared" si="1023"/>
        <v>0</v>
      </c>
      <c r="E1455" s="65">
        <f t="shared" si="1024"/>
        <v>0</v>
      </c>
      <c r="F1455" s="69">
        <f t="shared" si="1025"/>
        <v>0</v>
      </c>
      <c r="G1455" s="68">
        <f t="shared" si="1026"/>
        <v>0</v>
      </c>
      <c r="H1455" s="65">
        <f t="shared" si="1027"/>
        <v>0</v>
      </c>
      <c r="I1455" s="69">
        <f t="shared" si="1028"/>
        <v>0</v>
      </c>
      <c r="J1455" s="68">
        <f t="shared" si="1029"/>
        <v>0</v>
      </c>
      <c r="K1455" s="65">
        <f t="shared" si="1030"/>
        <v>0</v>
      </c>
      <c r="L1455" s="69">
        <f t="shared" si="1031"/>
        <v>0</v>
      </c>
      <c r="M1455" s="68">
        <f t="shared" si="1032"/>
        <v>0</v>
      </c>
      <c r="N1455" s="65">
        <f t="shared" si="1033"/>
        <v>0</v>
      </c>
      <c r="O1455" s="69">
        <f t="shared" si="1034"/>
        <v>0</v>
      </c>
      <c r="P1455" s="68">
        <f t="shared" si="1035"/>
        <v>0</v>
      </c>
      <c r="Q1455" s="65">
        <f t="shared" si="1036"/>
        <v>0</v>
      </c>
      <c r="R1455" s="69">
        <f t="shared" si="1037"/>
        <v>0</v>
      </c>
      <c r="S1455" s="68">
        <f t="shared" si="1038"/>
        <v>0</v>
      </c>
      <c r="T1455" s="65">
        <f t="shared" si="1039"/>
        <v>0</v>
      </c>
      <c r="U1455" s="69">
        <f t="shared" si="1040"/>
        <v>0</v>
      </c>
      <c r="V1455" s="68">
        <f t="shared" si="1041"/>
        <v>0</v>
      </c>
      <c r="W1455" s="65">
        <f t="shared" si="1042"/>
        <v>0</v>
      </c>
      <c r="X1455" s="69">
        <f t="shared" si="1043"/>
        <v>0</v>
      </c>
      <c r="Y1455" s="68">
        <f t="shared" si="1044"/>
        <v>0</v>
      </c>
      <c r="Z1455" s="65">
        <f t="shared" si="1045"/>
        <v>0</v>
      </c>
      <c r="AA1455" s="69">
        <f t="shared" si="1046"/>
        <v>0</v>
      </c>
      <c r="AB1455" s="98">
        <f>SUMIF(BN1455:BU1455,"VERDADEIRO",BN$3:$BU1454)</f>
        <v>0</v>
      </c>
      <c r="AC1455" s="97">
        <f t="shared" si="1022"/>
        <v>1452</v>
      </c>
      <c r="AD1455" s="89">
        <f>RTD("tryd.rtdserver",,"COT",B1455,"ULT")</f>
        <v>0</v>
      </c>
      <c r="AE1455" s="89">
        <f>RTD("tryd.rtdserver",,"COT",C1455,"ULT")</f>
        <v>0</v>
      </c>
      <c r="AF1455" s="89">
        <f>VLOOKUP($AC1455,LS_Coint_BD!$B$3:$AQ$1079,AF$2)*$AD1455+VLOOKUP($AC1455,LS_Coint_BD!$B$3:$AQ$1079,AF$2+1)</f>
        <v>0</v>
      </c>
      <c r="AG1455" s="89">
        <f>VLOOKUP($AC1455,LS_Coint_BD!$B$3:$AQ$1079,AG$2)*$AD1455+VLOOKUP($AC1455,LS_Coint_BD!$B$3:$AQ$1079,AG$2+1)</f>
        <v>0</v>
      </c>
      <c r="AH1455" s="89">
        <f>VLOOKUP($AC1455,LS_Coint_BD!$B$3:$AQ$1079,AH$2)*$AD1455+VLOOKUP($AC1455,LS_Coint_BD!$B$3:$AQ$1079,AH$2+1)</f>
        <v>0</v>
      </c>
      <c r="AI1455" s="89">
        <f>VLOOKUP($AC1455,LS_Coint_BD!$B$3:$AQ$1079,AI$2)*$AD1455+VLOOKUP($AC1455,LS_Coint_BD!$B$3:$AQ$1079,AI$2+1)</f>
        <v>0</v>
      </c>
      <c r="AJ1455" s="89">
        <f>VLOOKUP($AC1455,LS_Coint_BD!$B$3:$AQ$1079,AJ$2)*$AD1455+VLOOKUP($AC1455,LS_Coint_BD!$B$3:$AQ$1079,AJ$2+1)</f>
        <v>0</v>
      </c>
      <c r="AK1455" s="89">
        <f>VLOOKUP($AC1455,LS_Coint_BD!$B$3:$AQ$1079,AK$2)*$AD1455+VLOOKUP($AC1455,LS_Coint_BD!$B$3:$AQ$1079,AK$2+1)</f>
        <v>0</v>
      </c>
      <c r="AL1455" s="89">
        <f>VLOOKUP($AC1455,LS_Coint_BD!$B$3:$AQ$1079,AL$2)*$AD1455+VLOOKUP($AC1455,LS_Coint_BD!$B$3:$AQ$1079,AL$2+1)</f>
        <v>0</v>
      </c>
      <c r="AM1455" s="89">
        <f>VLOOKUP($AC1455,LS_Coint_BD!$B$3:$AQ$1079,AM$2)*$AD1455+VLOOKUP($AC1455,LS_Coint_BD!$B$3:$AQ$1079,AM$2+1)</f>
        <v>0</v>
      </c>
      <c r="AN1455" s="89">
        <f>VLOOKUP($AC1455,LS_Coint_BD!$B$3:$AQ$1079,AN$2)</f>
        <v>0</v>
      </c>
      <c r="AO1455" s="89">
        <f>VLOOKUP($AC1455,LS_Coint_BD!$B$3:$AQ$1079,AO$2)</f>
        <v>0</v>
      </c>
      <c r="AP1455" s="89">
        <f>VLOOKUP($AC1455,LS_Coint_BD!$B$3:$AQ$1079,AP$2)</f>
        <v>0</v>
      </c>
      <c r="AQ1455" s="89">
        <f>VLOOKUP($AC1455,LS_Coint_BD!$B$3:$AQ$1079,AQ$2)</f>
        <v>0</v>
      </c>
      <c r="AR1455" s="89">
        <f>VLOOKUP($AC1455,LS_Coint_BD!$B$3:$AQ$1079,AR$2)</f>
        <v>0</v>
      </c>
      <c r="AS1455" s="89">
        <f>VLOOKUP($AC1455,LS_Coint_BD!$B$3:$AQ$1079,AS$2)</f>
        <v>0</v>
      </c>
      <c r="AT1455" s="89">
        <f>VLOOKUP($AC1455,LS_Coint_BD!$B$3:$AQ$1079,AT$2)</f>
        <v>0</v>
      </c>
      <c r="AU1455" s="89">
        <f>VLOOKUP($AC1455,LS_Coint_BD!$B$3:$AQ$1079,AU$2)</f>
        <v>0</v>
      </c>
      <c r="AV1455" s="89">
        <f>VLOOKUP($AC1455,LS_Coint_BD!$B$3:$AQ$1079,AV$2)</f>
        <v>0</v>
      </c>
      <c r="AW1455" s="89">
        <f>VLOOKUP($AC1455,LS_Coint_BD!$B$3:$AQ$1079,AW$2)</f>
        <v>0</v>
      </c>
      <c r="AX1455" s="89">
        <f>VLOOKUP($AC1455,LS_Coint_BD!$B$3:$AQ$1079,AX$2)</f>
        <v>0</v>
      </c>
      <c r="AY1455" s="89">
        <f>VLOOKUP($AC1455,LS_Coint_BD!$B$3:$AQ$1079,AY$2)</f>
        <v>0</v>
      </c>
      <c r="AZ1455" s="89">
        <f>VLOOKUP($AC1455,LS_Coint_BD!$B$3:$AQ$1079,AZ$2)</f>
        <v>0</v>
      </c>
      <c r="BA1455" s="89">
        <f>VLOOKUP($AC1455,LS_Coint_BD!$B$3:$AQ$1079,BA$2)</f>
        <v>0</v>
      </c>
      <c r="BB1455" s="89">
        <f>VLOOKUP($AC1455,LS_Coint_BD!$B$3:$AQ$1079,BB$2)</f>
        <v>0</v>
      </c>
      <c r="BC1455" s="89">
        <f>VLOOKUP($AC1455,LS_Coint_BD!$B$3:$AQ$1079,BC$2)</f>
        <v>0</v>
      </c>
      <c r="BD1455" s="89">
        <f t="shared" si="1047"/>
        <v>0</v>
      </c>
      <c r="BE1455" s="89">
        <f t="shared" si="1048"/>
        <v>0</v>
      </c>
      <c r="BF1455" s="89">
        <f t="shared" si="1049"/>
        <v>0</v>
      </c>
      <c r="BG1455" s="89">
        <f t="shared" si="1050"/>
        <v>0</v>
      </c>
      <c r="BH1455" s="89">
        <f t="shared" si="1051"/>
        <v>0</v>
      </c>
      <c r="BI1455" s="89">
        <f t="shared" si="1052"/>
        <v>0</v>
      </c>
      <c r="BJ1455" s="89">
        <f t="shared" si="1053"/>
        <v>0</v>
      </c>
      <c r="BK1455" s="89">
        <f t="shared" si="1054"/>
        <v>0</v>
      </c>
      <c r="BL1455" s="89">
        <f t="shared" si="1055"/>
        <v>0</v>
      </c>
      <c r="BM1455" s="89"/>
      <c r="BN1455" s="26" t="b">
        <f t="shared" si="1056"/>
        <v>0</v>
      </c>
      <c r="BO1455" s="26" t="b">
        <f t="shared" si="1057"/>
        <v>0</v>
      </c>
      <c r="BP1455" s="26" t="b">
        <f t="shared" si="1058"/>
        <v>0</v>
      </c>
      <c r="BQ1455" s="26" t="b">
        <f t="shared" si="1059"/>
        <v>0</v>
      </c>
      <c r="BR1455" s="26" t="b">
        <f t="shared" si="1060"/>
        <v>0</v>
      </c>
      <c r="BS1455" s="26" t="b">
        <f t="shared" si="1061"/>
        <v>0</v>
      </c>
      <c r="BT1455" s="26" t="b">
        <f t="shared" si="1062"/>
        <v>0</v>
      </c>
      <c r="BU1455" s="26" t="b">
        <f t="shared" si="1063"/>
        <v>0</v>
      </c>
    </row>
    <row r="1456" spans="2:73" ht="15" thickBot="1" x14ac:dyDescent="0.35">
      <c r="B1456" s="17">
        <f>VLOOKUP($AC1456,LS_Coint_BD!$B$3:$D$1079,2)</f>
        <v>0</v>
      </c>
      <c r="C1456" s="87">
        <f>VLOOKUP($AC1456,LS_Coint_BD!$B$3:$D$1079,3)</f>
        <v>0</v>
      </c>
      <c r="D1456" s="68">
        <f t="shared" si="1023"/>
        <v>0</v>
      </c>
      <c r="E1456" s="65">
        <f t="shared" si="1024"/>
        <v>0</v>
      </c>
      <c r="F1456" s="69">
        <f t="shared" si="1025"/>
        <v>0</v>
      </c>
      <c r="G1456" s="68">
        <f t="shared" si="1026"/>
        <v>0</v>
      </c>
      <c r="H1456" s="65">
        <f t="shared" si="1027"/>
        <v>0</v>
      </c>
      <c r="I1456" s="69">
        <f t="shared" si="1028"/>
        <v>0</v>
      </c>
      <c r="J1456" s="68">
        <f t="shared" si="1029"/>
        <v>0</v>
      </c>
      <c r="K1456" s="65">
        <f t="shared" si="1030"/>
        <v>0</v>
      </c>
      <c r="L1456" s="69">
        <f t="shared" si="1031"/>
        <v>0</v>
      </c>
      <c r="M1456" s="68">
        <f t="shared" si="1032"/>
        <v>0</v>
      </c>
      <c r="N1456" s="65">
        <f t="shared" si="1033"/>
        <v>0</v>
      </c>
      <c r="O1456" s="69">
        <f t="shared" si="1034"/>
        <v>0</v>
      </c>
      <c r="P1456" s="68">
        <f t="shared" si="1035"/>
        <v>0</v>
      </c>
      <c r="Q1456" s="65">
        <f t="shared" si="1036"/>
        <v>0</v>
      </c>
      <c r="R1456" s="69">
        <f t="shared" si="1037"/>
        <v>0</v>
      </c>
      <c r="S1456" s="68">
        <f t="shared" si="1038"/>
        <v>0</v>
      </c>
      <c r="T1456" s="65">
        <f t="shared" si="1039"/>
        <v>0</v>
      </c>
      <c r="U1456" s="69">
        <f t="shared" si="1040"/>
        <v>0</v>
      </c>
      <c r="V1456" s="68">
        <f t="shared" si="1041"/>
        <v>0</v>
      </c>
      <c r="W1456" s="65">
        <f t="shared" si="1042"/>
        <v>0</v>
      </c>
      <c r="X1456" s="69">
        <f t="shared" si="1043"/>
        <v>0</v>
      </c>
      <c r="Y1456" s="68">
        <f t="shared" si="1044"/>
        <v>0</v>
      </c>
      <c r="Z1456" s="65">
        <f t="shared" si="1045"/>
        <v>0</v>
      </c>
      <c r="AA1456" s="69">
        <f t="shared" si="1046"/>
        <v>0</v>
      </c>
      <c r="AB1456" s="98">
        <f>SUMIF(BN1456:BU1456,"VERDADEIRO",BN$3:$BU1455)</f>
        <v>0</v>
      </c>
      <c r="AC1456" s="97">
        <f t="shared" si="1022"/>
        <v>1453</v>
      </c>
      <c r="AD1456" s="89">
        <f>RTD("tryd.rtdserver",,"COT",B1456,"ULT")</f>
        <v>0</v>
      </c>
      <c r="AE1456" s="89">
        <f>RTD("tryd.rtdserver",,"COT",C1456,"ULT")</f>
        <v>0</v>
      </c>
      <c r="AF1456" s="89">
        <f>VLOOKUP($AC1456,LS_Coint_BD!$B$3:$AQ$1079,AF$2)*$AD1456+VLOOKUP($AC1456,LS_Coint_BD!$B$3:$AQ$1079,AF$2+1)</f>
        <v>0</v>
      </c>
      <c r="AG1456" s="89">
        <f>VLOOKUP($AC1456,LS_Coint_BD!$B$3:$AQ$1079,AG$2)*$AD1456+VLOOKUP($AC1456,LS_Coint_BD!$B$3:$AQ$1079,AG$2+1)</f>
        <v>0</v>
      </c>
      <c r="AH1456" s="89">
        <f>VLOOKUP($AC1456,LS_Coint_BD!$B$3:$AQ$1079,AH$2)*$AD1456+VLOOKUP($AC1456,LS_Coint_BD!$B$3:$AQ$1079,AH$2+1)</f>
        <v>0</v>
      </c>
      <c r="AI1456" s="89">
        <f>VLOOKUP($AC1456,LS_Coint_BD!$B$3:$AQ$1079,AI$2)*$AD1456+VLOOKUP($AC1456,LS_Coint_BD!$B$3:$AQ$1079,AI$2+1)</f>
        <v>0</v>
      </c>
      <c r="AJ1456" s="89">
        <f>VLOOKUP($AC1456,LS_Coint_BD!$B$3:$AQ$1079,AJ$2)*$AD1456+VLOOKUP($AC1456,LS_Coint_BD!$B$3:$AQ$1079,AJ$2+1)</f>
        <v>0</v>
      </c>
      <c r="AK1456" s="89">
        <f>VLOOKUP($AC1456,LS_Coint_BD!$B$3:$AQ$1079,AK$2)*$AD1456+VLOOKUP($AC1456,LS_Coint_BD!$B$3:$AQ$1079,AK$2+1)</f>
        <v>0</v>
      </c>
      <c r="AL1456" s="89">
        <f>VLOOKUP($AC1456,LS_Coint_BD!$B$3:$AQ$1079,AL$2)*$AD1456+VLOOKUP($AC1456,LS_Coint_BD!$B$3:$AQ$1079,AL$2+1)</f>
        <v>0</v>
      </c>
      <c r="AM1456" s="89">
        <f>VLOOKUP($AC1456,LS_Coint_BD!$B$3:$AQ$1079,AM$2)*$AD1456+VLOOKUP($AC1456,LS_Coint_BD!$B$3:$AQ$1079,AM$2+1)</f>
        <v>0</v>
      </c>
      <c r="AN1456" s="89">
        <f>VLOOKUP($AC1456,LS_Coint_BD!$B$3:$AQ$1079,AN$2)</f>
        <v>0</v>
      </c>
      <c r="AO1456" s="89">
        <f>VLOOKUP($AC1456,LS_Coint_BD!$B$3:$AQ$1079,AO$2)</f>
        <v>0</v>
      </c>
      <c r="AP1456" s="89">
        <f>VLOOKUP($AC1456,LS_Coint_BD!$B$3:$AQ$1079,AP$2)</f>
        <v>0</v>
      </c>
      <c r="AQ1456" s="89">
        <f>VLOOKUP($AC1456,LS_Coint_BD!$B$3:$AQ$1079,AQ$2)</f>
        <v>0</v>
      </c>
      <c r="AR1456" s="89">
        <f>VLOOKUP($AC1456,LS_Coint_BD!$B$3:$AQ$1079,AR$2)</f>
        <v>0</v>
      </c>
      <c r="AS1456" s="89">
        <f>VLOOKUP($AC1456,LS_Coint_BD!$B$3:$AQ$1079,AS$2)</f>
        <v>0</v>
      </c>
      <c r="AT1456" s="89">
        <f>VLOOKUP($AC1456,LS_Coint_BD!$B$3:$AQ$1079,AT$2)</f>
        <v>0</v>
      </c>
      <c r="AU1456" s="89">
        <f>VLOOKUP($AC1456,LS_Coint_BD!$B$3:$AQ$1079,AU$2)</f>
        <v>0</v>
      </c>
      <c r="AV1456" s="89">
        <f>VLOOKUP($AC1456,LS_Coint_BD!$B$3:$AQ$1079,AV$2)</f>
        <v>0</v>
      </c>
      <c r="AW1456" s="89">
        <f>VLOOKUP($AC1456,LS_Coint_BD!$B$3:$AQ$1079,AW$2)</f>
        <v>0</v>
      </c>
      <c r="AX1456" s="89">
        <f>VLOOKUP($AC1456,LS_Coint_BD!$B$3:$AQ$1079,AX$2)</f>
        <v>0</v>
      </c>
      <c r="AY1456" s="89">
        <f>VLOOKUP($AC1456,LS_Coint_BD!$B$3:$AQ$1079,AY$2)</f>
        <v>0</v>
      </c>
      <c r="AZ1456" s="89">
        <f>VLOOKUP($AC1456,LS_Coint_BD!$B$3:$AQ$1079,AZ$2)</f>
        <v>0</v>
      </c>
      <c r="BA1456" s="89">
        <f>VLOOKUP($AC1456,LS_Coint_BD!$B$3:$AQ$1079,BA$2)</f>
        <v>0</v>
      </c>
      <c r="BB1456" s="89">
        <f>VLOOKUP($AC1456,LS_Coint_BD!$B$3:$AQ$1079,BB$2)</f>
        <v>0</v>
      </c>
      <c r="BC1456" s="89">
        <f>VLOOKUP($AC1456,LS_Coint_BD!$B$3:$AQ$1079,BC$2)</f>
        <v>0</v>
      </c>
      <c r="BD1456" s="89">
        <f t="shared" si="1047"/>
        <v>0</v>
      </c>
      <c r="BE1456" s="89">
        <f t="shared" si="1048"/>
        <v>0</v>
      </c>
      <c r="BF1456" s="89">
        <f t="shared" si="1049"/>
        <v>0</v>
      </c>
      <c r="BG1456" s="89">
        <f t="shared" si="1050"/>
        <v>0</v>
      </c>
      <c r="BH1456" s="89">
        <f t="shared" si="1051"/>
        <v>0</v>
      </c>
      <c r="BI1456" s="89">
        <f t="shared" si="1052"/>
        <v>0</v>
      </c>
      <c r="BJ1456" s="89">
        <f t="shared" si="1053"/>
        <v>0</v>
      </c>
      <c r="BK1456" s="89">
        <f t="shared" si="1054"/>
        <v>0</v>
      </c>
      <c r="BL1456" s="89">
        <f t="shared" si="1055"/>
        <v>0</v>
      </c>
      <c r="BM1456" s="89"/>
      <c r="BN1456" s="26" t="b">
        <f t="shared" si="1056"/>
        <v>0</v>
      </c>
      <c r="BO1456" s="26" t="b">
        <f t="shared" si="1057"/>
        <v>0</v>
      </c>
      <c r="BP1456" s="26" t="b">
        <f t="shared" si="1058"/>
        <v>0</v>
      </c>
      <c r="BQ1456" s="26" t="b">
        <f t="shared" si="1059"/>
        <v>0</v>
      </c>
      <c r="BR1456" s="26" t="b">
        <f t="shared" si="1060"/>
        <v>0</v>
      </c>
      <c r="BS1456" s="26" t="b">
        <f t="shared" si="1061"/>
        <v>0</v>
      </c>
      <c r="BT1456" s="26" t="b">
        <f t="shared" si="1062"/>
        <v>0</v>
      </c>
      <c r="BU1456" s="26" t="b">
        <f t="shared" si="1063"/>
        <v>0</v>
      </c>
    </row>
    <row r="1457" spans="2:73" ht="15" thickBot="1" x14ac:dyDescent="0.35">
      <c r="B1457" s="17">
        <f>VLOOKUP($AC1457,LS_Coint_BD!$B$3:$D$1079,2)</f>
        <v>0</v>
      </c>
      <c r="C1457" s="87">
        <f>VLOOKUP($AC1457,LS_Coint_BD!$B$3:$D$1079,3)</f>
        <v>0</v>
      </c>
      <c r="D1457" s="68">
        <f t="shared" si="1023"/>
        <v>0</v>
      </c>
      <c r="E1457" s="65">
        <f t="shared" si="1024"/>
        <v>0</v>
      </c>
      <c r="F1457" s="69">
        <f t="shared" si="1025"/>
        <v>0</v>
      </c>
      <c r="G1457" s="68">
        <f t="shared" si="1026"/>
        <v>0</v>
      </c>
      <c r="H1457" s="65">
        <f t="shared" si="1027"/>
        <v>0</v>
      </c>
      <c r="I1457" s="69">
        <f t="shared" si="1028"/>
        <v>0</v>
      </c>
      <c r="J1457" s="68">
        <f t="shared" si="1029"/>
        <v>0</v>
      </c>
      <c r="K1457" s="65">
        <f t="shared" si="1030"/>
        <v>0</v>
      </c>
      <c r="L1457" s="69">
        <f t="shared" si="1031"/>
        <v>0</v>
      </c>
      <c r="M1457" s="68">
        <f t="shared" si="1032"/>
        <v>0</v>
      </c>
      <c r="N1457" s="65">
        <f t="shared" si="1033"/>
        <v>0</v>
      </c>
      <c r="O1457" s="69">
        <f t="shared" si="1034"/>
        <v>0</v>
      </c>
      <c r="P1457" s="68">
        <f t="shared" si="1035"/>
        <v>0</v>
      </c>
      <c r="Q1457" s="65">
        <f t="shared" si="1036"/>
        <v>0</v>
      </c>
      <c r="R1457" s="69">
        <f t="shared" si="1037"/>
        <v>0</v>
      </c>
      <c r="S1457" s="68">
        <f t="shared" si="1038"/>
        <v>0</v>
      </c>
      <c r="T1457" s="65">
        <f t="shared" si="1039"/>
        <v>0</v>
      </c>
      <c r="U1457" s="69">
        <f t="shared" si="1040"/>
        <v>0</v>
      </c>
      <c r="V1457" s="68">
        <f t="shared" si="1041"/>
        <v>0</v>
      </c>
      <c r="W1457" s="65">
        <f t="shared" si="1042"/>
        <v>0</v>
      </c>
      <c r="X1457" s="69">
        <f t="shared" si="1043"/>
        <v>0</v>
      </c>
      <c r="Y1457" s="68">
        <f t="shared" si="1044"/>
        <v>0</v>
      </c>
      <c r="Z1457" s="65">
        <f t="shared" si="1045"/>
        <v>0</v>
      </c>
      <c r="AA1457" s="69">
        <f t="shared" si="1046"/>
        <v>0</v>
      </c>
      <c r="AB1457" s="98">
        <f>SUMIF(BN1457:BU1457,"VERDADEIRO",BN$3:$BU1456)</f>
        <v>0</v>
      </c>
      <c r="AC1457" s="97">
        <f t="shared" si="1022"/>
        <v>1454</v>
      </c>
      <c r="AD1457" s="89">
        <f>RTD("tryd.rtdserver",,"COT",B1457,"ULT")</f>
        <v>0</v>
      </c>
      <c r="AE1457" s="89">
        <f>RTD("tryd.rtdserver",,"COT",C1457,"ULT")</f>
        <v>0</v>
      </c>
      <c r="AF1457" s="89">
        <f>VLOOKUP($AC1457,LS_Coint_BD!$B$3:$AQ$1079,AF$2)*$AD1457+VLOOKUP($AC1457,LS_Coint_BD!$B$3:$AQ$1079,AF$2+1)</f>
        <v>0</v>
      </c>
      <c r="AG1457" s="89">
        <f>VLOOKUP($AC1457,LS_Coint_BD!$B$3:$AQ$1079,AG$2)*$AD1457+VLOOKUP($AC1457,LS_Coint_BD!$B$3:$AQ$1079,AG$2+1)</f>
        <v>0</v>
      </c>
      <c r="AH1457" s="89">
        <f>VLOOKUP($AC1457,LS_Coint_BD!$B$3:$AQ$1079,AH$2)*$AD1457+VLOOKUP($AC1457,LS_Coint_BD!$B$3:$AQ$1079,AH$2+1)</f>
        <v>0</v>
      </c>
      <c r="AI1457" s="89">
        <f>VLOOKUP($AC1457,LS_Coint_BD!$B$3:$AQ$1079,AI$2)*$AD1457+VLOOKUP($AC1457,LS_Coint_BD!$B$3:$AQ$1079,AI$2+1)</f>
        <v>0</v>
      </c>
      <c r="AJ1457" s="89">
        <f>VLOOKUP($AC1457,LS_Coint_BD!$B$3:$AQ$1079,AJ$2)*$AD1457+VLOOKUP($AC1457,LS_Coint_BD!$B$3:$AQ$1079,AJ$2+1)</f>
        <v>0</v>
      </c>
      <c r="AK1457" s="89">
        <f>VLOOKUP($AC1457,LS_Coint_BD!$B$3:$AQ$1079,AK$2)*$AD1457+VLOOKUP($AC1457,LS_Coint_BD!$B$3:$AQ$1079,AK$2+1)</f>
        <v>0</v>
      </c>
      <c r="AL1457" s="89">
        <f>VLOOKUP($AC1457,LS_Coint_BD!$B$3:$AQ$1079,AL$2)*$AD1457+VLOOKUP($AC1457,LS_Coint_BD!$B$3:$AQ$1079,AL$2+1)</f>
        <v>0</v>
      </c>
      <c r="AM1457" s="89">
        <f>VLOOKUP($AC1457,LS_Coint_BD!$B$3:$AQ$1079,AM$2)*$AD1457+VLOOKUP($AC1457,LS_Coint_BD!$B$3:$AQ$1079,AM$2+1)</f>
        <v>0</v>
      </c>
      <c r="AN1457" s="89">
        <f>VLOOKUP($AC1457,LS_Coint_BD!$B$3:$AQ$1079,AN$2)</f>
        <v>0</v>
      </c>
      <c r="AO1457" s="89">
        <f>VLOOKUP($AC1457,LS_Coint_BD!$B$3:$AQ$1079,AO$2)</f>
        <v>0</v>
      </c>
      <c r="AP1457" s="89">
        <f>VLOOKUP($AC1457,LS_Coint_BD!$B$3:$AQ$1079,AP$2)</f>
        <v>0</v>
      </c>
      <c r="AQ1457" s="89">
        <f>VLOOKUP($AC1457,LS_Coint_BD!$B$3:$AQ$1079,AQ$2)</f>
        <v>0</v>
      </c>
      <c r="AR1457" s="89">
        <f>VLOOKUP($AC1457,LS_Coint_BD!$B$3:$AQ$1079,AR$2)</f>
        <v>0</v>
      </c>
      <c r="AS1457" s="89">
        <f>VLOOKUP($AC1457,LS_Coint_BD!$B$3:$AQ$1079,AS$2)</f>
        <v>0</v>
      </c>
      <c r="AT1457" s="89">
        <f>VLOOKUP($AC1457,LS_Coint_BD!$B$3:$AQ$1079,AT$2)</f>
        <v>0</v>
      </c>
      <c r="AU1457" s="89">
        <f>VLOOKUP($AC1457,LS_Coint_BD!$B$3:$AQ$1079,AU$2)</f>
        <v>0</v>
      </c>
      <c r="AV1457" s="89">
        <f>VLOOKUP($AC1457,LS_Coint_BD!$B$3:$AQ$1079,AV$2)</f>
        <v>0</v>
      </c>
      <c r="AW1457" s="89">
        <f>VLOOKUP($AC1457,LS_Coint_BD!$B$3:$AQ$1079,AW$2)</f>
        <v>0</v>
      </c>
      <c r="AX1457" s="89">
        <f>VLOOKUP($AC1457,LS_Coint_BD!$B$3:$AQ$1079,AX$2)</f>
        <v>0</v>
      </c>
      <c r="AY1457" s="89">
        <f>VLOOKUP($AC1457,LS_Coint_BD!$B$3:$AQ$1079,AY$2)</f>
        <v>0</v>
      </c>
      <c r="AZ1457" s="89">
        <f>VLOOKUP($AC1457,LS_Coint_BD!$B$3:$AQ$1079,AZ$2)</f>
        <v>0</v>
      </c>
      <c r="BA1457" s="89">
        <f>VLOOKUP($AC1457,LS_Coint_BD!$B$3:$AQ$1079,BA$2)</f>
        <v>0</v>
      </c>
      <c r="BB1457" s="89">
        <f>VLOOKUP($AC1457,LS_Coint_BD!$B$3:$AQ$1079,BB$2)</f>
        <v>0</v>
      </c>
      <c r="BC1457" s="89">
        <f>VLOOKUP($AC1457,LS_Coint_BD!$B$3:$AQ$1079,BC$2)</f>
        <v>0</v>
      </c>
      <c r="BD1457" s="89">
        <f t="shared" si="1047"/>
        <v>0</v>
      </c>
      <c r="BE1457" s="89">
        <f t="shared" si="1048"/>
        <v>0</v>
      </c>
      <c r="BF1457" s="89">
        <f t="shared" si="1049"/>
        <v>0</v>
      </c>
      <c r="BG1457" s="89">
        <f t="shared" si="1050"/>
        <v>0</v>
      </c>
      <c r="BH1457" s="89">
        <f t="shared" si="1051"/>
        <v>0</v>
      </c>
      <c r="BI1457" s="89">
        <f t="shared" si="1052"/>
        <v>0</v>
      </c>
      <c r="BJ1457" s="89">
        <f t="shared" si="1053"/>
        <v>0</v>
      </c>
      <c r="BK1457" s="89">
        <f t="shared" si="1054"/>
        <v>0</v>
      </c>
      <c r="BL1457" s="89">
        <f t="shared" si="1055"/>
        <v>0</v>
      </c>
      <c r="BM1457" s="89"/>
      <c r="BN1457" s="26" t="b">
        <f t="shared" si="1056"/>
        <v>0</v>
      </c>
      <c r="BO1457" s="26" t="b">
        <f t="shared" si="1057"/>
        <v>0</v>
      </c>
      <c r="BP1457" s="26" t="b">
        <f t="shared" si="1058"/>
        <v>0</v>
      </c>
      <c r="BQ1457" s="26" t="b">
        <f t="shared" si="1059"/>
        <v>0</v>
      </c>
      <c r="BR1457" s="26" t="b">
        <f t="shared" si="1060"/>
        <v>0</v>
      </c>
      <c r="BS1457" s="26" t="b">
        <f t="shared" si="1061"/>
        <v>0</v>
      </c>
      <c r="BT1457" s="26" t="b">
        <f t="shared" si="1062"/>
        <v>0</v>
      </c>
      <c r="BU1457" s="26" t="b">
        <f t="shared" si="1063"/>
        <v>0</v>
      </c>
    </row>
    <row r="1458" spans="2:73" ht="15" thickBot="1" x14ac:dyDescent="0.35">
      <c r="B1458" s="17">
        <f>VLOOKUP($AC1458,LS_Coint_BD!$B$3:$D$1079,2)</f>
        <v>0</v>
      </c>
      <c r="C1458" s="87">
        <f>VLOOKUP($AC1458,LS_Coint_BD!$B$3:$D$1079,3)</f>
        <v>0</v>
      </c>
      <c r="D1458" s="68">
        <f t="shared" si="1023"/>
        <v>0</v>
      </c>
      <c r="E1458" s="65">
        <f t="shared" si="1024"/>
        <v>0</v>
      </c>
      <c r="F1458" s="69">
        <f t="shared" si="1025"/>
        <v>0</v>
      </c>
      <c r="G1458" s="68">
        <f t="shared" si="1026"/>
        <v>0</v>
      </c>
      <c r="H1458" s="65">
        <f t="shared" si="1027"/>
        <v>0</v>
      </c>
      <c r="I1458" s="69">
        <f t="shared" si="1028"/>
        <v>0</v>
      </c>
      <c r="J1458" s="68">
        <f t="shared" si="1029"/>
        <v>0</v>
      </c>
      <c r="K1458" s="65">
        <f t="shared" si="1030"/>
        <v>0</v>
      </c>
      <c r="L1458" s="69">
        <f t="shared" si="1031"/>
        <v>0</v>
      </c>
      <c r="M1458" s="68">
        <f t="shared" si="1032"/>
        <v>0</v>
      </c>
      <c r="N1458" s="65">
        <f t="shared" si="1033"/>
        <v>0</v>
      </c>
      <c r="O1458" s="69">
        <f t="shared" si="1034"/>
        <v>0</v>
      </c>
      <c r="P1458" s="68">
        <f t="shared" si="1035"/>
        <v>0</v>
      </c>
      <c r="Q1458" s="65">
        <f t="shared" si="1036"/>
        <v>0</v>
      </c>
      <c r="R1458" s="69">
        <f t="shared" si="1037"/>
        <v>0</v>
      </c>
      <c r="S1458" s="68">
        <f t="shared" si="1038"/>
        <v>0</v>
      </c>
      <c r="T1458" s="65">
        <f t="shared" si="1039"/>
        <v>0</v>
      </c>
      <c r="U1458" s="69">
        <f t="shared" si="1040"/>
        <v>0</v>
      </c>
      <c r="V1458" s="68">
        <f t="shared" si="1041"/>
        <v>0</v>
      </c>
      <c r="W1458" s="65">
        <f t="shared" si="1042"/>
        <v>0</v>
      </c>
      <c r="X1458" s="69">
        <f t="shared" si="1043"/>
        <v>0</v>
      </c>
      <c r="Y1458" s="68">
        <f t="shared" si="1044"/>
        <v>0</v>
      </c>
      <c r="Z1458" s="65">
        <f t="shared" si="1045"/>
        <v>0</v>
      </c>
      <c r="AA1458" s="69">
        <f t="shared" si="1046"/>
        <v>0</v>
      </c>
      <c r="AB1458" s="98">
        <f>SUMIF(BN1458:BU1458,"VERDADEIRO",BN$3:$BU1457)</f>
        <v>0</v>
      </c>
      <c r="AC1458" s="97">
        <f t="shared" si="1022"/>
        <v>1455</v>
      </c>
      <c r="AD1458" s="89">
        <f>RTD("tryd.rtdserver",,"COT",B1458,"ULT")</f>
        <v>0</v>
      </c>
      <c r="AE1458" s="89">
        <f>RTD("tryd.rtdserver",,"COT",C1458,"ULT")</f>
        <v>0</v>
      </c>
      <c r="AF1458" s="89">
        <f>VLOOKUP($AC1458,LS_Coint_BD!$B$3:$AQ$1079,AF$2)*$AD1458+VLOOKUP($AC1458,LS_Coint_BD!$B$3:$AQ$1079,AF$2+1)</f>
        <v>0</v>
      </c>
      <c r="AG1458" s="89">
        <f>VLOOKUP($AC1458,LS_Coint_BD!$B$3:$AQ$1079,AG$2)*$AD1458+VLOOKUP($AC1458,LS_Coint_BD!$B$3:$AQ$1079,AG$2+1)</f>
        <v>0</v>
      </c>
      <c r="AH1458" s="89">
        <f>VLOOKUP($AC1458,LS_Coint_BD!$B$3:$AQ$1079,AH$2)*$AD1458+VLOOKUP($AC1458,LS_Coint_BD!$B$3:$AQ$1079,AH$2+1)</f>
        <v>0</v>
      </c>
      <c r="AI1458" s="89">
        <f>VLOOKUP($AC1458,LS_Coint_BD!$B$3:$AQ$1079,AI$2)*$AD1458+VLOOKUP($AC1458,LS_Coint_BD!$B$3:$AQ$1079,AI$2+1)</f>
        <v>0</v>
      </c>
      <c r="AJ1458" s="89">
        <f>VLOOKUP($AC1458,LS_Coint_BD!$B$3:$AQ$1079,AJ$2)*$AD1458+VLOOKUP($AC1458,LS_Coint_BD!$B$3:$AQ$1079,AJ$2+1)</f>
        <v>0</v>
      </c>
      <c r="AK1458" s="89">
        <f>VLOOKUP($AC1458,LS_Coint_BD!$B$3:$AQ$1079,AK$2)*$AD1458+VLOOKUP($AC1458,LS_Coint_BD!$B$3:$AQ$1079,AK$2+1)</f>
        <v>0</v>
      </c>
      <c r="AL1458" s="89">
        <f>VLOOKUP($AC1458,LS_Coint_BD!$B$3:$AQ$1079,AL$2)*$AD1458+VLOOKUP($AC1458,LS_Coint_BD!$B$3:$AQ$1079,AL$2+1)</f>
        <v>0</v>
      </c>
      <c r="AM1458" s="89">
        <f>VLOOKUP($AC1458,LS_Coint_BD!$B$3:$AQ$1079,AM$2)*$AD1458+VLOOKUP($AC1458,LS_Coint_BD!$B$3:$AQ$1079,AM$2+1)</f>
        <v>0</v>
      </c>
      <c r="AN1458" s="89">
        <f>VLOOKUP($AC1458,LS_Coint_BD!$B$3:$AQ$1079,AN$2)</f>
        <v>0</v>
      </c>
      <c r="AO1458" s="89">
        <f>VLOOKUP($AC1458,LS_Coint_BD!$B$3:$AQ$1079,AO$2)</f>
        <v>0</v>
      </c>
      <c r="AP1458" s="89">
        <f>VLOOKUP($AC1458,LS_Coint_BD!$B$3:$AQ$1079,AP$2)</f>
        <v>0</v>
      </c>
      <c r="AQ1458" s="89">
        <f>VLOOKUP($AC1458,LS_Coint_BD!$B$3:$AQ$1079,AQ$2)</f>
        <v>0</v>
      </c>
      <c r="AR1458" s="89">
        <f>VLOOKUP($AC1458,LS_Coint_BD!$B$3:$AQ$1079,AR$2)</f>
        <v>0</v>
      </c>
      <c r="AS1458" s="89">
        <f>VLOOKUP($AC1458,LS_Coint_BD!$B$3:$AQ$1079,AS$2)</f>
        <v>0</v>
      </c>
      <c r="AT1458" s="89">
        <f>VLOOKUP($AC1458,LS_Coint_BD!$B$3:$AQ$1079,AT$2)</f>
        <v>0</v>
      </c>
      <c r="AU1458" s="89">
        <f>VLOOKUP($AC1458,LS_Coint_BD!$B$3:$AQ$1079,AU$2)</f>
        <v>0</v>
      </c>
      <c r="AV1458" s="89">
        <f>VLOOKUP($AC1458,LS_Coint_BD!$B$3:$AQ$1079,AV$2)</f>
        <v>0</v>
      </c>
      <c r="AW1458" s="89">
        <f>VLOOKUP($AC1458,LS_Coint_BD!$B$3:$AQ$1079,AW$2)</f>
        <v>0</v>
      </c>
      <c r="AX1458" s="89">
        <f>VLOOKUP($AC1458,LS_Coint_BD!$B$3:$AQ$1079,AX$2)</f>
        <v>0</v>
      </c>
      <c r="AY1458" s="89">
        <f>VLOOKUP($AC1458,LS_Coint_BD!$B$3:$AQ$1079,AY$2)</f>
        <v>0</v>
      </c>
      <c r="AZ1458" s="89">
        <f>VLOOKUP($AC1458,LS_Coint_BD!$B$3:$AQ$1079,AZ$2)</f>
        <v>0</v>
      </c>
      <c r="BA1458" s="89">
        <f>VLOOKUP($AC1458,LS_Coint_BD!$B$3:$AQ$1079,BA$2)</f>
        <v>0</v>
      </c>
      <c r="BB1458" s="89">
        <f>VLOOKUP($AC1458,LS_Coint_BD!$B$3:$AQ$1079,BB$2)</f>
        <v>0</v>
      </c>
      <c r="BC1458" s="89">
        <f>VLOOKUP($AC1458,LS_Coint_BD!$B$3:$AQ$1079,BC$2)</f>
        <v>0</v>
      </c>
      <c r="BD1458" s="89">
        <f t="shared" si="1047"/>
        <v>0</v>
      </c>
      <c r="BE1458" s="89">
        <f t="shared" si="1048"/>
        <v>0</v>
      </c>
      <c r="BF1458" s="89">
        <f t="shared" si="1049"/>
        <v>0</v>
      </c>
      <c r="BG1458" s="89">
        <f t="shared" si="1050"/>
        <v>0</v>
      </c>
      <c r="BH1458" s="89">
        <f t="shared" si="1051"/>
        <v>0</v>
      </c>
      <c r="BI1458" s="89">
        <f t="shared" si="1052"/>
        <v>0</v>
      </c>
      <c r="BJ1458" s="89">
        <f t="shared" si="1053"/>
        <v>0</v>
      </c>
      <c r="BK1458" s="89">
        <f t="shared" si="1054"/>
        <v>0</v>
      </c>
      <c r="BL1458" s="89">
        <f t="shared" si="1055"/>
        <v>0</v>
      </c>
      <c r="BM1458" s="89"/>
      <c r="BN1458" s="26" t="b">
        <f t="shared" si="1056"/>
        <v>0</v>
      </c>
      <c r="BO1458" s="26" t="b">
        <f t="shared" si="1057"/>
        <v>0</v>
      </c>
      <c r="BP1458" s="26" t="b">
        <f t="shared" si="1058"/>
        <v>0</v>
      </c>
      <c r="BQ1458" s="26" t="b">
        <f t="shared" si="1059"/>
        <v>0</v>
      </c>
      <c r="BR1458" s="26" t="b">
        <f t="shared" si="1060"/>
        <v>0</v>
      </c>
      <c r="BS1458" s="26" t="b">
        <f t="shared" si="1061"/>
        <v>0</v>
      </c>
      <c r="BT1458" s="26" t="b">
        <f t="shared" si="1062"/>
        <v>0</v>
      </c>
      <c r="BU1458" s="26" t="b">
        <f t="shared" si="1063"/>
        <v>0</v>
      </c>
    </row>
    <row r="1459" spans="2:73" ht="15" thickBot="1" x14ac:dyDescent="0.35">
      <c r="B1459" s="17">
        <f>VLOOKUP($AC1459,LS_Coint_BD!$B$3:$D$1079,2)</f>
        <v>0</v>
      </c>
      <c r="C1459" s="87">
        <f>VLOOKUP($AC1459,LS_Coint_BD!$B$3:$D$1079,3)</f>
        <v>0</v>
      </c>
      <c r="D1459" s="68">
        <f t="shared" si="1023"/>
        <v>0</v>
      </c>
      <c r="E1459" s="65">
        <f t="shared" si="1024"/>
        <v>0</v>
      </c>
      <c r="F1459" s="69">
        <f t="shared" si="1025"/>
        <v>0</v>
      </c>
      <c r="G1459" s="68">
        <f t="shared" si="1026"/>
        <v>0</v>
      </c>
      <c r="H1459" s="65">
        <f t="shared" si="1027"/>
        <v>0</v>
      </c>
      <c r="I1459" s="69">
        <f t="shared" si="1028"/>
        <v>0</v>
      </c>
      <c r="J1459" s="68">
        <f t="shared" si="1029"/>
        <v>0</v>
      </c>
      <c r="K1459" s="65">
        <f t="shared" si="1030"/>
        <v>0</v>
      </c>
      <c r="L1459" s="69">
        <f t="shared" si="1031"/>
        <v>0</v>
      </c>
      <c r="M1459" s="68">
        <f t="shared" si="1032"/>
        <v>0</v>
      </c>
      <c r="N1459" s="65">
        <f t="shared" si="1033"/>
        <v>0</v>
      </c>
      <c r="O1459" s="69">
        <f t="shared" si="1034"/>
        <v>0</v>
      </c>
      <c r="P1459" s="68">
        <f t="shared" si="1035"/>
        <v>0</v>
      </c>
      <c r="Q1459" s="65">
        <f t="shared" si="1036"/>
        <v>0</v>
      </c>
      <c r="R1459" s="69">
        <f t="shared" si="1037"/>
        <v>0</v>
      </c>
      <c r="S1459" s="68">
        <f t="shared" si="1038"/>
        <v>0</v>
      </c>
      <c r="T1459" s="65">
        <f t="shared" si="1039"/>
        <v>0</v>
      </c>
      <c r="U1459" s="69">
        <f t="shared" si="1040"/>
        <v>0</v>
      </c>
      <c r="V1459" s="68">
        <f t="shared" si="1041"/>
        <v>0</v>
      </c>
      <c r="W1459" s="65">
        <f t="shared" si="1042"/>
        <v>0</v>
      </c>
      <c r="X1459" s="69">
        <f t="shared" si="1043"/>
        <v>0</v>
      </c>
      <c r="Y1459" s="68">
        <f t="shared" si="1044"/>
        <v>0</v>
      </c>
      <c r="Z1459" s="65">
        <f t="shared" si="1045"/>
        <v>0</v>
      </c>
      <c r="AA1459" s="69">
        <f t="shared" si="1046"/>
        <v>0</v>
      </c>
      <c r="AB1459" s="98">
        <f>SUMIF(BN1459:BU1459,"VERDADEIRO",BN$3:$BU1458)</f>
        <v>0</v>
      </c>
      <c r="AC1459" s="97">
        <f t="shared" si="1022"/>
        <v>1456</v>
      </c>
      <c r="AD1459" s="89">
        <f>RTD("tryd.rtdserver",,"COT",B1459,"ULT")</f>
        <v>0</v>
      </c>
      <c r="AE1459" s="89">
        <f>RTD("tryd.rtdserver",,"COT",C1459,"ULT")</f>
        <v>0</v>
      </c>
      <c r="AF1459" s="89">
        <f>VLOOKUP($AC1459,LS_Coint_BD!$B$3:$AQ$1079,AF$2)*$AD1459+VLOOKUP($AC1459,LS_Coint_BD!$B$3:$AQ$1079,AF$2+1)</f>
        <v>0</v>
      </c>
      <c r="AG1459" s="89">
        <f>VLOOKUP($AC1459,LS_Coint_BD!$B$3:$AQ$1079,AG$2)*$AD1459+VLOOKUP($AC1459,LS_Coint_BD!$B$3:$AQ$1079,AG$2+1)</f>
        <v>0</v>
      </c>
      <c r="AH1459" s="89">
        <f>VLOOKUP($AC1459,LS_Coint_BD!$B$3:$AQ$1079,AH$2)*$AD1459+VLOOKUP($AC1459,LS_Coint_BD!$B$3:$AQ$1079,AH$2+1)</f>
        <v>0</v>
      </c>
      <c r="AI1459" s="89">
        <f>VLOOKUP($AC1459,LS_Coint_BD!$B$3:$AQ$1079,AI$2)*$AD1459+VLOOKUP($AC1459,LS_Coint_BD!$B$3:$AQ$1079,AI$2+1)</f>
        <v>0</v>
      </c>
      <c r="AJ1459" s="89">
        <f>VLOOKUP($AC1459,LS_Coint_BD!$B$3:$AQ$1079,AJ$2)*$AD1459+VLOOKUP($AC1459,LS_Coint_BD!$B$3:$AQ$1079,AJ$2+1)</f>
        <v>0</v>
      </c>
      <c r="AK1459" s="89">
        <f>VLOOKUP($AC1459,LS_Coint_BD!$B$3:$AQ$1079,AK$2)*$AD1459+VLOOKUP($AC1459,LS_Coint_BD!$B$3:$AQ$1079,AK$2+1)</f>
        <v>0</v>
      </c>
      <c r="AL1459" s="89">
        <f>VLOOKUP($AC1459,LS_Coint_BD!$B$3:$AQ$1079,AL$2)*$AD1459+VLOOKUP($AC1459,LS_Coint_BD!$B$3:$AQ$1079,AL$2+1)</f>
        <v>0</v>
      </c>
      <c r="AM1459" s="89">
        <f>VLOOKUP($AC1459,LS_Coint_BD!$B$3:$AQ$1079,AM$2)*$AD1459+VLOOKUP($AC1459,LS_Coint_BD!$B$3:$AQ$1079,AM$2+1)</f>
        <v>0</v>
      </c>
      <c r="AN1459" s="89">
        <f>VLOOKUP($AC1459,LS_Coint_BD!$B$3:$AQ$1079,AN$2)</f>
        <v>0</v>
      </c>
      <c r="AO1459" s="89">
        <f>VLOOKUP($AC1459,LS_Coint_BD!$B$3:$AQ$1079,AO$2)</f>
        <v>0</v>
      </c>
      <c r="AP1459" s="89">
        <f>VLOOKUP($AC1459,LS_Coint_BD!$B$3:$AQ$1079,AP$2)</f>
        <v>0</v>
      </c>
      <c r="AQ1459" s="89">
        <f>VLOOKUP($AC1459,LS_Coint_BD!$B$3:$AQ$1079,AQ$2)</f>
        <v>0</v>
      </c>
      <c r="AR1459" s="89">
        <f>VLOOKUP($AC1459,LS_Coint_BD!$B$3:$AQ$1079,AR$2)</f>
        <v>0</v>
      </c>
      <c r="AS1459" s="89">
        <f>VLOOKUP($AC1459,LS_Coint_BD!$B$3:$AQ$1079,AS$2)</f>
        <v>0</v>
      </c>
      <c r="AT1459" s="89">
        <f>VLOOKUP($AC1459,LS_Coint_BD!$B$3:$AQ$1079,AT$2)</f>
        <v>0</v>
      </c>
      <c r="AU1459" s="89">
        <f>VLOOKUP($AC1459,LS_Coint_BD!$B$3:$AQ$1079,AU$2)</f>
        <v>0</v>
      </c>
      <c r="AV1459" s="89">
        <f>VLOOKUP($AC1459,LS_Coint_BD!$B$3:$AQ$1079,AV$2)</f>
        <v>0</v>
      </c>
      <c r="AW1459" s="89">
        <f>VLOOKUP($AC1459,LS_Coint_BD!$B$3:$AQ$1079,AW$2)</f>
        <v>0</v>
      </c>
      <c r="AX1459" s="89">
        <f>VLOOKUP($AC1459,LS_Coint_BD!$B$3:$AQ$1079,AX$2)</f>
        <v>0</v>
      </c>
      <c r="AY1459" s="89">
        <f>VLOOKUP($AC1459,LS_Coint_BD!$B$3:$AQ$1079,AY$2)</f>
        <v>0</v>
      </c>
      <c r="AZ1459" s="89">
        <f>VLOOKUP($AC1459,LS_Coint_BD!$B$3:$AQ$1079,AZ$2)</f>
        <v>0</v>
      </c>
      <c r="BA1459" s="89">
        <f>VLOOKUP($AC1459,LS_Coint_BD!$B$3:$AQ$1079,BA$2)</f>
        <v>0</v>
      </c>
      <c r="BB1459" s="89">
        <f>VLOOKUP($AC1459,LS_Coint_BD!$B$3:$AQ$1079,BB$2)</f>
        <v>0</v>
      </c>
      <c r="BC1459" s="89">
        <f>VLOOKUP($AC1459,LS_Coint_BD!$B$3:$AQ$1079,BC$2)</f>
        <v>0</v>
      </c>
      <c r="BD1459" s="89">
        <f t="shared" si="1047"/>
        <v>0</v>
      </c>
      <c r="BE1459" s="89">
        <f t="shared" si="1048"/>
        <v>0</v>
      </c>
      <c r="BF1459" s="89">
        <f t="shared" si="1049"/>
        <v>0</v>
      </c>
      <c r="BG1459" s="89">
        <f t="shared" si="1050"/>
        <v>0</v>
      </c>
      <c r="BH1459" s="89">
        <f t="shared" si="1051"/>
        <v>0</v>
      </c>
      <c r="BI1459" s="89">
        <f t="shared" si="1052"/>
        <v>0</v>
      </c>
      <c r="BJ1459" s="89">
        <f t="shared" si="1053"/>
        <v>0</v>
      </c>
      <c r="BK1459" s="89">
        <f t="shared" si="1054"/>
        <v>0</v>
      </c>
      <c r="BL1459" s="89">
        <f t="shared" si="1055"/>
        <v>0</v>
      </c>
      <c r="BM1459" s="89"/>
      <c r="BN1459" s="26" t="b">
        <f t="shared" si="1056"/>
        <v>0</v>
      </c>
      <c r="BO1459" s="26" t="b">
        <f t="shared" si="1057"/>
        <v>0</v>
      </c>
      <c r="BP1459" s="26" t="b">
        <f t="shared" si="1058"/>
        <v>0</v>
      </c>
      <c r="BQ1459" s="26" t="b">
        <f t="shared" si="1059"/>
        <v>0</v>
      </c>
      <c r="BR1459" s="26" t="b">
        <f t="shared" si="1060"/>
        <v>0</v>
      </c>
      <c r="BS1459" s="26" t="b">
        <f t="shared" si="1061"/>
        <v>0</v>
      </c>
      <c r="BT1459" s="26" t="b">
        <f t="shared" si="1062"/>
        <v>0</v>
      </c>
      <c r="BU1459" s="26" t="b">
        <f t="shared" si="1063"/>
        <v>0</v>
      </c>
    </row>
    <row r="1460" spans="2:73" ht="15" thickBot="1" x14ac:dyDescent="0.35">
      <c r="B1460" s="17">
        <f>VLOOKUP($AC1460,LS_Coint_BD!$B$3:$D$1079,2)</f>
        <v>0</v>
      </c>
      <c r="C1460" s="87">
        <f>VLOOKUP($AC1460,LS_Coint_BD!$B$3:$D$1079,3)</f>
        <v>0</v>
      </c>
      <c r="D1460" s="68">
        <f t="shared" si="1023"/>
        <v>0</v>
      </c>
      <c r="E1460" s="65">
        <f t="shared" si="1024"/>
        <v>0</v>
      </c>
      <c r="F1460" s="69">
        <f t="shared" si="1025"/>
        <v>0</v>
      </c>
      <c r="G1460" s="68">
        <f t="shared" si="1026"/>
        <v>0</v>
      </c>
      <c r="H1460" s="65">
        <f t="shared" si="1027"/>
        <v>0</v>
      </c>
      <c r="I1460" s="69">
        <f t="shared" si="1028"/>
        <v>0</v>
      </c>
      <c r="J1460" s="68">
        <f t="shared" si="1029"/>
        <v>0</v>
      </c>
      <c r="K1460" s="65">
        <f t="shared" si="1030"/>
        <v>0</v>
      </c>
      <c r="L1460" s="69">
        <f t="shared" si="1031"/>
        <v>0</v>
      </c>
      <c r="M1460" s="68">
        <f t="shared" si="1032"/>
        <v>0</v>
      </c>
      <c r="N1460" s="65">
        <f t="shared" si="1033"/>
        <v>0</v>
      </c>
      <c r="O1460" s="69">
        <f t="shared" si="1034"/>
        <v>0</v>
      </c>
      <c r="P1460" s="68">
        <f t="shared" si="1035"/>
        <v>0</v>
      </c>
      <c r="Q1460" s="65">
        <f t="shared" si="1036"/>
        <v>0</v>
      </c>
      <c r="R1460" s="69">
        <f t="shared" si="1037"/>
        <v>0</v>
      </c>
      <c r="S1460" s="68">
        <f t="shared" si="1038"/>
        <v>0</v>
      </c>
      <c r="T1460" s="65">
        <f t="shared" si="1039"/>
        <v>0</v>
      </c>
      <c r="U1460" s="69">
        <f t="shared" si="1040"/>
        <v>0</v>
      </c>
      <c r="V1460" s="68">
        <f t="shared" si="1041"/>
        <v>0</v>
      </c>
      <c r="W1460" s="65">
        <f t="shared" si="1042"/>
        <v>0</v>
      </c>
      <c r="X1460" s="69">
        <f t="shared" si="1043"/>
        <v>0</v>
      </c>
      <c r="Y1460" s="68">
        <f t="shared" si="1044"/>
        <v>0</v>
      </c>
      <c r="Z1460" s="65">
        <f t="shared" si="1045"/>
        <v>0</v>
      </c>
      <c r="AA1460" s="69">
        <f t="shared" si="1046"/>
        <v>0</v>
      </c>
      <c r="AB1460" s="98">
        <f>SUMIF(BN1460:BU1460,"VERDADEIRO",BN$3:$BU1459)</f>
        <v>0</v>
      </c>
      <c r="AC1460" s="97">
        <f t="shared" si="1022"/>
        <v>1457</v>
      </c>
      <c r="AD1460" s="89">
        <f>RTD("tryd.rtdserver",,"COT",B1460,"ULT")</f>
        <v>0</v>
      </c>
      <c r="AE1460" s="89">
        <f>RTD("tryd.rtdserver",,"COT",C1460,"ULT")</f>
        <v>0</v>
      </c>
      <c r="AF1460" s="89">
        <f>VLOOKUP($AC1460,LS_Coint_BD!$B$3:$AQ$1079,AF$2)*$AD1460+VLOOKUP($AC1460,LS_Coint_BD!$B$3:$AQ$1079,AF$2+1)</f>
        <v>0</v>
      </c>
      <c r="AG1460" s="89">
        <f>VLOOKUP($AC1460,LS_Coint_BD!$B$3:$AQ$1079,AG$2)*$AD1460+VLOOKUP($AC1460,LS_Coint_BD!$B$3:$AQ$1079,AG$2+1)</f>
        <v>0</v>
      </c>
      <c r="AH1460" s="89">
        <f>VLOOKUP($AC1460,LS_Coint_BD!$B$3:$AQ$1079,AH$2)*$AD1460+VLOOKUP($AC1460,LS_Coint_BD!$B$3:$AQ$1079,AH$2+1)</f>
        <v>0</v>
      </c>
      <c r="AI1460" s="89">
        <f>VLOOKUP($AC1460,LS_Coint_BD!$B$3:$AQ$1079,AI$2)*$AD1460+VLOOKUP($AC1460,LS_Coint_BD!$B$3:$AQ$1079,AI$2+1)</f>
        <v>0</v>
      </c>
      <c r="AJ1460" s="89">
        <f>VLOOKUP($AC1460,LS_Coint_BD!$B$3:$AQ$1079,AJ$2)*$AD1460+VLOOKUP($AC1460,LS_Coint_BD!$B$3:$AQ$1079,AJ$2+1)</f>
        <v>0</v>
      </c>
      <c r="AK1460" s="89">
        <f>VLOOKUP($AC1460,LS_Coint_BD!$B$3:$AQ$1079,AK$2)*$AD1460+VLOOKUP($AC1460,LS_Coint_BD!$B$3:$AQ$1079,AK$2+1)</f>
        <v>0</v>
      </c>
      <c r="AL1460" s="89">
        <f>VLOOKUP($AC1460,LS_Coint_BD!$B$3:$AQ$1079,AL$2)*$AD1460+VLOOKUP($AC1460,LS_Coint_BD!$B$3:$AQ$1079,AL$2+1)</f>
        <v>0</v>
      </c>
      <c r="AM1460" s="89">
        <f>VLOOKUP($AC1460,LS_Coint_BD!$B$3:$AQ$1079,AM$2)*$AD1460+VLOOKUP($AC1460,LS_Coint_BD!$B$3:$AQ$1079,AM$2+1)</f>
        <v>0</v>
      </c>
      <c r="AN1460" s="89">
        <f>VLOOKUP($AC1460,LS_Coint_BD!$B$3:$AQ$1079,AN$2)</f>
        <v>0</v>
      </c>
      <c r="AO1460" s="89">
        <f>VLOOKUP($AC1460,LS_Coint_BD!$B$3:$AQ$1079,AO$2)</f>
        <v>0</v>
      </c>
      <c r="AP1460" s="89">
        <f>VLOOKUP($AC1460,LS_Coint_BD!$B$3:$AQ$1079,AP$2)</f>
        <v>0</v>
      </c>
      <c r="AQ1460" s="89">
        <f>VLOOKUP($AC1460,LS_Coint_BD!$B$3:$AQ$1079,AQ$2)</f>
        <v>0</v>
      </c>
      <c r="AR1460" s="89">
        <f>VLOOKUP($AC1460,LS_Coint_BD!$B$3:$AQ$1079,AR$2)</f>
        <v>0</v>
      </c>
      <c r="AS1460" s="89">
        <f>VLOOKUP($AC1460,LS_Coint_BD!$B$3:$AQ$1079,AS$2)</f>
        <v>0</v>
      </c>
      <c r="AT1460" s="89">
        <f>VLOOKUP($AC1460,LS_Coint_BD!$B$3:$AQ$1079,AT$2)</f>
        <v>0</v>
      </c>
      <c r="AU1460" s="89">
        <f>VLOOKUP($AC1460,LS_Coint_BD!$B$3:$AQ$1079,AU$2)</f>
        <v>0</v>
      </c>
      <c r="AV1460" s="89">
        <f>VLOOKUP($AC1460,LS_Coint_BD!$B$3:$AQ$1079,AV$2)</f>
        <v>0</v>
      </c>
      <c r="AW1460" s="89">
        <f>VLOOKUP($AC1460,LS_Coint_BD!$B$3:$AQ$1079,AW$2)</f>
        <v>0</v>
      </c>
      <c r="AX1460" s="89">
        <f>VLOOKUP($AC1460,LS_Coint_BD!$B$3:$AQ$1079,AX$2)</f>
        <v>0</v>
      </c>
      <c r="AY1460" s="89">
        <f>VLOOKUP($AC1460,LS_Coint_BD!$B$3:$AQ$1079,AY$2)</f>
        <v>0</v>
      </c>
      <c r="AZ1460" s="89">
        <f>VLOOKUP($AC1460,LS_Coint_BD!$B$3:$AQ$1079,AZ$2)</f>
        <v>0</v>
      </c>
      <c r="BA1460" s="89">
        <f>VLOOKUP($AC1460,LS_Coint_BD!$B$3:$AQ$1079,BA$2)</f>
        <v>0</v>
      </c>
      <c r="BB1460" s="89">
        <f>VLOOKUP($AC1460,LS_Coint_BD!$B$3:$AQ$1079,BB$2)</f>
        <v>0</v>
      </c>
      <c r="BC1460" s="89">
        <f>VLOOKUP($AC1460,LS_Coint_BD!$B$3:$AQ$1079,BC$2)</f>
        <v>0</v>
      </c>
      <c r="BD1460" s="89">
        <f t="shared" si="1047"/>
        <v>0</v>
      </c>
      <c r="BE1460" s="89">
        <f t="shared" si="1048"/>
        <v>0</v>
      </c>
      <c r="BF1460" s="89">
        <f t="shared" si="1049"/>
        <v>0</v>
      </c>
      <c r="BG1460" s="89">
        <f t="shared" si="1050"/>
        <v>0</v>
      </c>
      <c r="BH1460" s="89">
        <f t="shared" si="1051"/>
        <v>0</v>
      </c>
      <c r="BI1460" s="89">
        <f t="shared" si="1052"/>
        <v>0</v>
      </c>
      <c r="BJ1460" s="89">
        <f t="shared" si="1053"/>
        <v>0</v>
      </c>
      <c r="BK1460" s="89">
        <f t="shared" si="1054"/>
        <v>0</v>
      </c>
      <c r="BL1460" s="89">
        <f t="shared" si="1055"/>
        <v>0</v>
      </c>
      <c r="BM1460" s="89"/>
      <c r="BN1460" s="26" t="b">
        <f t="shared" si="1056"/>
        <v>0</v>
      </c>
      <c r="BO1460" s="26" t="b">
        <f t="shared" si="1057"/>
        <v>0</v>
      </c>
      <c r="BP1460" s="26" t="b">
        <f t="shared" si="1058"/>
        <v>0</v>
      </c>
      <c r="BQ1460" s="26" t="b">
        <f t="shared" si="1059"/>
        <v>0</v>
      </c>
      <c r="BR1460" s="26" t="b">
        <f t="shared" si="1060"/>
        <v>0</v>
      </c>
      <c r="BS1460" s="26" t="b">
        <f t="shared" si="1061"/>
        <v>0</v>
      </c>
      <c r="BT1460" s="26" t="b">
        <f t="shared" si="1062"/>
        <v>0</v>
      </c>
      <c r="BU1460" s="26" t="b">
        <f t="shared" si="1063"/>
        <v>0</v>
      </c>
    </row>
    <row r="1461" spans="2:73" ht="15" thickBot="1" x14ac:dyDescent="0.35">
      <c r="B1461" s="17">
        <f>VLOOKUP($AC1461,LS_Coint_BD!$B$3:$D$1079,2)</f>
        <v>0</v>
      </c>
      <c r="C1461" s="87">
        <f>VLOOKUP($AC1461,LS_Coint_BD!$B$3:$D$1079,3)</f>
        <v>0</v>
      </c>
      <c r="D1461" s="68">
        <f t="shared" si="1023"/>
        <v>0</v>
      </c>
      <c r="E1461" s="65">
        <f t="shared" si="1024"/>
        <v>0</v>
      </c>
      <c r="F1461" s="69">
        <f t="shared" si="1025"/>
        <v>0</v>
      </c>
      <c r="G1461" s="68">
        <f t="shared" si="1026"/>
        <v>0</v>
      </c>
      <c r="H1461" s="65">
        <f t="shared" si="1027"/>
        <v>0</v>
      </c>
      <c r="I1461" s="69">
        <f t="shared" si="1028"/>
        <v>0</v>
      </c>
      <c r="J1461" s="68">
        <f t="shared" si="1029"/>
        <v>0</v>
      </c>
      <c r="K1461" s="65">
        <f t="shared" si="1030"/>
        <v>0</v>
      </c>
      <c r="L1461" s="69">
        <f t="shared" si="1031"/>
        <v>0</v>
      </c>
      <c r="M1461" s="68">
        <f t="shared" si="1032"/>
        <v>0</v>
      </c>
      <c r="N1461" s="65">
        <f t="shared" si="1033"/>
        <v>0</v>
      </c>
      <c r="O1461" s="69">
        <f t="shared" si="1034"/>
        <v>0</v>
      </c>
      <c r="P1461" s="68">
        <f t="shared" si="1035"/>
        <v>0</v>
      </c>
      <c r="Q1461" s="65">
        <f t="shared" si="1036"/>
        <v>0</v>
      </c>
      <c r="R1461" s="69">
        <f t="shared" si="1037"/>
        <v>0</v>
      </c>
      <c r="S1461" s="68">
        <f t="shared" si="1038"/>
        <v>0</v>
      </c>
      <c r="T1461" s="65">
        <f t="shared" si="1039"/>
        <v>0</v>
      </c>
      <c r="U1461" s="69">
        <f t="shared" si="1040"/>
        <v>0</v>
      </c>
      <c r="V1461" s="68">
        <f t="shared" si="1041"/>
        <v>0</v>
      </c>
      <c r="W1461" s="65">
        <f t="shared" si="1042"/>
        <v>0</v>
      </c>
      <c r="X1461" s="69">
        <f t="shared" si="1043"/>
        <v>0</v>
      </c>
      <c r="Y1461" s="68">
        <f t="shared" si="1044"/>
        <v>0</v>
      </c>
      <c r="Z1461" s="65">
        <f t="shared" si="1045"/>
        <v>0</v>
      </c>
      <c r="AA1461" s="69">
        <f t="shared" si="1046"/>
        <v>0</v>
      </c>
      <c r="AB1461" s="98">
        <f>SUMIF(BN1461:BU1461,"VERDADEIRO",BN$3:$BU1460)</f>
        <v>0</v>
      </c>
      <c r="AC1461" s="97">
        <f t="shared" si="1022"/>
        <v>1458</v>
      </c>
      <c r="AD1461" s="89">
        <f>RTD("tryd.rtdserver",,"COT",B1461,"ULT")</f>
        <v>0</v>
      </c>
      <c r="AE1461" s="89">
        <f>RTD("tryd.rtdserver",,"COT",C1461,"ULT")</f>
        <v>0</v>
      </c>
      <c r="AF1461" s="89">
        <f>VLOOKUP($AC1461,LS_Coint_BD!$B$3:$AQ$1079,AF$2)*$AD1461+VLOOKUP($AC1461,LS_Coint_BD!$B$3:$AQ$1079,AF$2+1)</f>
        <v>0</v>
      </c>
      <c r="AG1461" s="89">
        <f>VLOOKUP($AC1461,LS_Coint_BD!$B$3:$AQ$1079,AG$2)*$AD1461+VLOOKUP($AC1461,LS_Coint_BD!$B$3:$AQ$1079,AG$2+1)</f>
        <v>0</v>
      </c>
      <c r="AH1461" s="89">
        <f>VLOOKUP($AC1461,LS_Coint_BD!$B$3:$AQ$1079,AH$2)*$AD1461+VLOOKUP($AC1461,LS_Coint_BD!$B$3:$AQ$1079,AH$2+1)</f>
        <v>0</v>
      </c>
      <c r="AI1461" s="89">
        <f>VLOOKUP($AC1461,LS_Coint_BD!$B$3:$AQ$1079,AI$2)*$AD1461+VLOOKUP($AC1461,LS_Coint_BD!$B$3:$AQ$1079,AI$2+1)</f>
        <v>0</v>
      </c>
      <c r="AJ1461" s="89">
        <f>VLOOKUP($AC1461,LS_Coint_BD!$B$3:$AQ$1079,AJ$2)*$AD1461+VLOOKUP($AC1461,LS_Coint_BD!$B$3:$AQ$1079,AJ$2+1)</f>
        <v>0</v>
      </c>
      <c r="AK1461" s="89">
        <f>VLOOKUP($AC1461,LS_Coint_BD!$B$3:$AQ$1079,AK$2)*$AD1461+VLOOKUP($AC1461,LS_Coint_BD!$B$3:$AQ$1079,AK$2+1)</f>
        <v>0</v>
      </c>
      <c r="AL1461" s="89">
        <f>VLOOKUP($AC1461,LS_Coint_BD!$B$3:$AQ$1079,AL$2)*$AD1461+VLOOKUP($AC1461,LS_Coint_BD!$B$3:$AQ$1079,AL$2+1)</f>
        <v>0</v>
      </c>
      <c r="AM1461" s="89">
        <f>VLOOKUP($AC1461,LS_Coint_BD!$B$3:$AQ$1079,AM$2)*$AD1461+VLOOKUP($AC1461,LS_Coint_BD!$B$3:$AQ$1079,AM$2+1)</f>
        <v>0</v>
      </c>
      <c r="AN1461" s="89">
        <f>VLOOKUP($AC1461,LS_Coint_BD!$B$3:$AQ$1079,AN$2)</f>
        <v>0</v>
      </c>
      <c r="AO1461" s="89">
        <f>VLOOKUP($AC1461,LS_Coint_BD!$B$3:$AQ$1079,AO$2)</f>
        <v>0</v>
      </c>
      <c r="AP1461" s="89">
        <f>VLOOKUP($AC1461,LS_Coint_BD!$B$3:$AQ$1079,AP$2)</f>
        <v>0</v>
      </c>
      <c r="AQ1461" s="89">
        <f>VLOOKUP($AC1461,LS_Coint_BD!$B$3:$AQ$1079,AQ$2)</f>
        <v>0</v>
      </c>
      <c r="AR1461" s="89">
        <f>VLOOKUP($AC1461,LS_Coint_BD!$B$3:$AQ$1079,AR$2)</f>
        <v>0</v>
      </c>
      <c r="AS1461" s="89">
        <f>VLOOKUP($AC1461,LS_Coint_BD!$B$3:$AQ$1079,AS$2)</f>
        <v>0</v>
      </c>
      <c r="AT1461" s="89">
        <f>VLOOKUP($AC1461,LS_Coint_BD!$B$3:$AQ$1079,AT$2)</f>
        <v>0</v>
      </c>
      <c r="AU1461" s="89">
        <f>VLOOKUP($AC1461,LS_Coint_BD!$B$3:$AQ$1079,AU$2)</f>
        <v>0</v>
      </c>
      <c r="AV1461" s="89">
        <f>VLOOKUP($AC1461,LS_Coint_BD!$B$3:$AQ$1079,AV$2)</f>
        <v>0</v>
      </c>
      <c r="AW1461" s="89">
        <f>VLOOKUP($AC1461,LS_Coint_BD!$B$3:$AQ$1079,AW$2)</f>
        <v>0</v>
      </c>
      <c r="AX1461" s="89">
        <f>VLOOKUP($AC1461,LS_Coint_BD!$B$3:$AQ$1079,AX$2)</f>
        <v>0</v>
      </c>
      <c r="AY1461" s="89">
        <f>VLOOKUP($AC1461,LS_Coint_BD!$B$3:$AQ$1079,AY$2)</f>
        <v>0</v>
      </c>
      <c r="AZ1461" s="89">
        <f>VLOOKUP($AC1461,LS_Coint_BD!$B$3:$AQ$1079,AZ$2)</f>
        <v>0</v>
      </c>
      <c r="BA1461" s="89">
        <f>VLOOKUP($AC1461,LS_Coint_BD!$B$3:$AQ$1079,BA$2)</f>
        <v>0</v>
      </c>
      <c r="BB1461" s="89">
        <f>VLOOKUP($AC1461,LS_Coint_BD!$B$3:$AQ$1079,BB$2)</f>
        <v>0</v>
      </c>
      <c r="BC1461" s="89">
        <f>VLOOKUP($AC1461,LS_Coint_BD!$B$3:$AQ$1079,BC$2)</f>
        <v>0</v>
      </c>
      <c r="BD1461" s="89">
        <f t="shared" si="1047"/>
        <v>0</v>
      </c>
      <c r="BE1461" s="89">
        <f t="shared" si="1048"/>
        <v>0</v>
      </c>
      <c r="BF1461" s="89">
        <f t="shared" si="1049"/>
        <v>0</v>
      </c>
      <c r="BG1461" s="89">
        <f t="shared" si="1050"/>
        <v>0</v>
      </c>
      <c r="BH1461" s="89">
        <f t="shared" si="1051"/>
        <v>0</v>
      </c>
      <c r="BI1461" s="89">
        <f t="shared" si="1052"/>
        <v>0</v>
      </c>
      <c r="BJ1461" s="89">
        <f t="shared" si="1053"/>
        <v>0</v>
      </c>
      <c r="BK1461" s="89">
        <f t="shared" si="1054"/>
        <v>0</v>
      </c>
      <c r="BL1461" s="89">
        <f t="shared" si="1055"/>
        <v>0</v>
      </c>
      <c r="BM1461" s="89"/>
      <c r="BN1461" s="26" t="b">
        <f t="shared" si="1056"/>
        <v>0</v>
      </c>
      <c r="BO1461" s="26" t="b">
        <f t="shared" si="1057"/>
        <v>0</v>
      </c>
      <c r="BP1461" s="26" t="b">
        <f t="shared" si="1058"/>
        <v>0</v>
      </c>
      <c r="BQ1461" s="26" t="b">
        <f t="shared" si="1059"/>
        <v>0</v>
      </c>
      <c r="BR1461" s="26" t="b">
        <f t="shared" si="1060"/>
        <v>0</v>
      </c>
      <c r="BS1461" s="26" t="b">
        <f t="shared" si="1061"/>
        <v>0</v>
      </c>
      <c r="BT1461" s="26" t="b">
        <f t="shared" si="1062"/>
        <v>0</v>
      </c>
      <c r="BU1461" s="26" t="b">
        <f t="shared" si="1063"/>
        <v>0</v>
      </c>
    </row>
    <row r="1462" spans="2:73" ht="15" thickBot="1" x14ac:dyDescent="0.35">
      <c r="B1462" s="17">
        <f>VLOOKUP($AC1462,LS_Coint_BD!$B$3:$D$1079,2)</f>
        <v>0</v>
      </c>
      <c r="C1462" s="87">
        <f>VLOOKUP($AC1462,LS_Coint_BD!$B$3:$D$1079,3)</f>
        <v>0</v>
      </c>
      <c r="D1462" s="68">
        <f t="shared" si="1023"/>
        <v>0</v>
      </c>
      <c r="E1462" s="65">
        <f t="shared" si="1024"/>
        <v>0</v>
      </c>
      <c r="F1462" s="69">
        <f t="shared" si="1025"/>
        <v>0</v>
      </c>
      <c r="G1462" s="68">
        <f t="shared" si="1026"/>
        <v>0</v>
      </c>
      <c r="H1462" s="65">
        <f t="shared" si="1027"/>
        <v>0</v>
      </c>
      <c r="I1462" s="69">
        <f t="shared" si="1028"/>
        <v>0</v>
      </c>
      <c r="J1462" s="68">
        <f t="shared" si="1029"/>
        <v>0</v>
      </c>
      <c r="K1462" s="65">
        <f t="shared" si="1030"/>
        <v>0</v>
      </c>
      <c r="L1462" s="69">
        <f t="shared" si="1031"/>
        <v>0</v>
      </c>
      <c r="M1462" s="68">
        <f t="shared" si="1032"/>
        <v>0</v>
      </c>
      <c r="N1462" s="65">
        <f t="shared" si="1033"/>
        <v>0</v>
      </c>
      <c r="O1462" s="69">
        <f t="shared" si="1034"/>
        <v>0</v>
      </c>
      <c r="P1462" s="68">
        <f t="shared" si="1035"/>
        <v>0</v>
      </c>
      <c r="Q1462" s="65">
        <f t="shared" si="1036"/>
        <v>0</v>
      </c>
      <c r="R1462" s="69">
        <f t="shared" si="1037"/>
        <v>0</v>
      </c>
      <c r="S1462" s="68">
        <f t="shared" si="1038"/>
        <v>0</v>
      </c>
      <c r="T1462" s="65">
        <f t="shared" si="1039"/>
        <v>0</v>
      </c>
      <c r="U1462" s="69">
        <f t="shared" si="1040"/>
        <v>0</v>
      </c>
      <c r="V1462" s="68">
        <f t="shared" si="1041"/>
        <v>0</v>
      </c>
      <c r="W1462" s="65">
        <f t="shared" si="1042"/>
        <v>0</v>
      </c>
      <c r="X1462" s="69">
        <f t="shared" si="1043"/>
        <v>0</v>
      </c>
      <c r="Y1462" s="68">
        <f t="shared" si="1044"/>
        <v>0</v>
      </c>
      <c r="Z1462" s="65">
        <f t="shared" si="1045"/>
        <v>0</v>
      </c>
      <c r="AA1462" s="69">
        <f t="shared" si="1046"/>
        <v>0</v>
      </c>
      <c r="AB1462" s="98">
        <f>SUMIF(BN1462:BU1462,"VERDADEIRO",BN$3:$BU1461)</f>
        <v>0</v>
      </c>
      <c r="AC1462" s="97">
        <f t="shared" si="1022"/>
        <v>1459</v>
      </c>
      <c r="AD1462" s="89">
        <f>RTD("tryd.rtdserver",,"COT",B1462,"ULT")</f>
        <v>0</v>
      </c>
      <c r="AE1462" s="89">
        <f>RTD("tryd.rtdserver",,"COT",C1462,"ULT")</f>
        <v>0</v>
      </c>
      <c r="AF1462" s="89">
        <f>VLOOKUP($AC1462,LS_Coint_BD!$B$3:$AQ$1079,AF$2)*$AD1462+VLOOKUP($AC1462,LS_Coint_BD!$B$3:$AQ$1079,AF$2+1)</f>
        <v>0</v>
      </c>
      <c r="AG1462" s="89">
        <f>VLOOKUP($AC1462,LS_Coint_BD!$B$3:$AQ$1079,AG$2)*$AD1462+VLOOKUP($AC1462,LS_Coint_BD!$B$3:$AQ$1079,AG$2+1)</f>
        <v>0</v>
      </c>
      <c r="AH1462" s="89">
        <f>VLOOKUP($AC1462,LS_Coint_BD!$B$3:$AQ$1079,AH$2)*$AD1462+VLOOKUP($AC1462,LS_Coint_BD!$B$3:$AQ$1079,AH$2+1)</f>
        <v>0</v>
      </c>
      <c r="AI1462" s="89">
        <f>VLOOKUP($AC1462,LS_Coint_BD!$B$3:$AQ$1079,AI$2)*$AD1462+VLOOKUP($AC1462,LS_Coint_BD!$B$3:$AQ$1079,AI$2+1)</f>
        <v>0</v>
      </c>
      <c r="AJ1462" s="89">
        <f>VLOOKUP($AC1462,LS_Coint_BD!$B$3:$AQ$1079,AJ$2)*$AD1462+VLOOKUP($AC1462,LS_Coint_BD!$B$3:$AQ$1079,AJ$2+1)</f>
        <v>0</v>
      </c>
      <c r="AK1462" s="89">
        <f>VLOOKUP($AC1462,LS_Coint_BD!$B$3:$AQ$1079,AK$2)*$AD1462+VLOOKUP($AC1462,LS_Coint_BD!$B$3:$AQ$1079,AK$2+1)</f>
        <v>0</v>
      </c>
      <c r="AL1462" s="89">
        <f>VLOOKUP($AC1462,LS_Coint_BD!$B$3:$AQ$1079,AL$2)*$AD1462+VLOOKUP($AC1462,LS_Coint_BD!$B$3:$AQ$1079,AL$2+1)</f>
        <v>0</v>
      </c>
      <c r="AM1462" s="89">
        <f>VLOOKUP($AC1462,LS_Coint_BD!$B$3:$AQ$1079,AM$2)*$AD1462+VLOOKUP($AC1462,LS_Coint_BD!$B$3:$AQ$1079,AM$2+1)</f>
        <v>0</v>
      </c>
      <c r="AN1462" s="89">
        <f>VLOOKUP($AC1462,LS_Coint_BD!$B$3:$AQ$1079,AN$2)</f>
        <v>0</v>
      </c>
      <c r="AO1462" s="89">
        <f>VLOOKUP($AC1462,LS_Coint_BD!$B$3:$AQ$1079,AO$2)</f>
        <v>0</v>
      </c>
      <c r="AP1462" s="89">
        <f>VLOOKUP($AC1462,LS_Coint_BD!$B$3:$AQ$1079,AP$2)</f>
        <v>0</v>
      </c>
      <c r="AQ1462" s="89">
        <f>VLOOKUP($AC1462,LS_Coint_BD!$B$3:$AQ$1079,AQ$2)</f>
        <v>0</v>
      </c>
      <c r="AR1462" s="89">
        <f>VLOOKUP($AC1462,LS_Coint_BD!$B$3:$AQ$1079,AR$2)</f>
        <v>0</v>
      </c>
      <c r="AS1462" s="89">
        <f>VLOOKUP($AC1462,LS_Coint_BD!$B$3:$AQ$1079,AS$2)</f>
        <v>0</v>
      </c>
      <c r="AT1462" s="89">
        <f>VLOOKUP($AC1462,LS_Coint_BD!$B$3:$AQ$1079,AT$2)</f>
        <v>0</v>
      </c>
      <c r="AU1462" s="89">
        <f>VLOOKUP($AC1462,LS_Coint_BD!$B$3:$AQ$1079,AU$2)</f>
        <v>0</v>
      </c>
      <c r="AV1462" s="89">
        <f>VLOOKUP($AC1462,LS_Coint_BD!$B$3:$AQ$1079,AV$2)</f>
        <v>0</v>
      </c>
      <c r="AW1462" s="89">
        <f>VLOOKUP($AC1462,LS_Coint_BD!$B$3:$AQ$1079,AW$2)</f>
        <v>0</v>
      </c>
      <c r="AX1462" s="89">
        <f>VLOOKUP($AC1462,LS_Coint_BD!$B$3:$AQ$1079,AX$2)</f>
        <v>0</v>
      </c>
      <c r="AY1462" s="89">
        <f>VLOOKUP($AC1462,LS_Coint_BD!$B$3:$AQ$1079,AY$2)</f>
        <v>0</v>
      </c>
      <c r="AZ1462" s="89">
        <f>VLOOKUP($AC1462,LS_Coint_BD!$B$3:$AQ$1079,AZ$2)</f>
        <v>0</v>
      </c>
      <c r="BA1462" s="89">
        <f>VLOOKUP($AC1462,LS_Coint_BD!$B$3:$AQ$1079,BA$2)</f>
        <v>0</v>
      </c>
      <c r="BB1462" s="89">
        <f>VLOOKUP($AC1462,LS_Coint_BD!$B$3:$AQ$1079,BB$2)</f>
        <v>0</v>
      </c>
      <c r="BC1462" s="89">
        <f>VLOOKUP($AC1462,LS_Coint_BD!$B$3:$AQ$1079,BC$2)</f>
        <v>0</v>
      </c>
      <c r="BD1462" s="89">
        <f t="shared" si="1047"/>
        <v>0</v>
      </c>
      <c r="BE1462" s="89">
        <f t="shared" si="1048"/>
        <v>0</v>
      </c>
      <c r="BF1462" s="89">
        <f t="shared" si="1049"/>
        <v>0</v>
      </c>
      <c r="BG1462" s="89">
        <f t="shared" si="1050"/>
        <v>0</v>
      </c>
      <c r="BH1462" s="89">
        <f t="shared" si="1051"/>
        <v>0</v>
      </c>
      <c r="BI1462" s="89">
        <f t="shared" si="1052"/>
        <v>0</v>
      </c>
      <c r="BJ1462" s="89">
        <f t="shared" si="1053"/>
        <v>0</v>
      </c>
      <c r="BK1462" s="89">
        <f t="shared" si="1054"/>
        <v>0</v>
      </c>
      <c r="BL1462" s="89">
        <f t="shared" si="1055"/>
        <v>0</v>
      </c>
      <c r="BM1462" s="89"/>
      <c r="BN1462" s="26" t="b">
        <f t="shared" si="1056"/>
        <v>0</v>
      </c>
      <c r="BO1462" s="26" t="b">
        <f t="shared" si="1057"/>
        <v>0</v>
      </c>
      <c r="BP1462" s="26" t="b">
        <f t="shared" si="1058"/>
        <v>0</v>
      </c>
      <c r="BQ1462" s="26" t="b">
        <f t="shared" si="1059"/>
        <v>0</v>
      </c>
      <c r="BR1462" s="26" t="b">
        <f t="shared" si="1060"/>
        <v>0</v>
      </c>
      <c r="BS1462" s="26" t="b">
        <f t="shared" si="1061"/>
        <v>0</v>
      </c>
      <c r="BT1462" s="26" t="b">
        <f t="shared" si="1062"/>
        <v>0</v>
      </c>
      <c r="BU1462" s="26" t="b">
        <f t="shared" si="1063"/>
        <v>0</v>
      </c>
    </row>
    <row r="1463" spans="2:73" ht="15" thickBot="1" x14ac:dyDescent="0.35">
      <c r="B1463" s="17">
        <f>VLOOKUP($AC1463,LS_Coint_BD!$B$3:$D$1079,2)</f>
        <v>0</v>
      </c>
      <c r="C1463" s="87">
        <f>VLOOKUP($AC1463,LS_Coint_BD!$B$3:$D$1079,3)</f>
        <v>0</v>
      </c>
      <c r="D1463" s="68">
        <f t="shared" si="1023"/>
        <v>0</v>
      </c>
      <c r="E1463" s="65">
        <f t="shared" si="1024"/>
        <v>0</v>
      </c>
      <c r="F1463" s="69">
        <f t="shared" si="1025"/>
        <v>0</v>
      </c>
      <c r="G1463" s="68">
        <f t="shared" si="1026"/>
        <v>0</v>
      </c>
      <c r="H1463" s="65">
        <f t="shared" si="1027"/>
        <v>0</v>
      </c>
      <c r="I1463" s="69">
        <f t="shared" si="1028"/>
        <v>0</v>
      </c>
      <c r="J1463" s="68">
        <f t="shared" si="1029"/>
        <v>0</v>
      </c>
      <c r="K1463" s="65">
        <f t="shared" si="1030"/>
        <v>0</v>
      </c>
      <c r="L1463" s="69">
        <f t="shared" si="1031"/>
        <v>0</v>
      </c>
      <c r="M1463" s="68">
        <f t="shared" si="1032"/>
        <v>0</v>
      </c>
      <c r="N1463" s="65">
        <f t="shared" si="1033"/>
        <v>0</v>
      </c>
      <c r="O1463" s="69">
        <f t="shared" si="1034"/>
        <v>0</v>
      </c>
      <c r="P1463" s="68">
        <f t="shared" si="1035"/>
        <v>0</v>
      </c>
      <c r="Q1463" s="65">
        <f t="shared" si="1036"/>
        <v>0</v>
      </c>
      <c r="R1463" s="69">
        <f t="shared" si="1037"/>
        <v>0</v>
      </c>
      <c r="S1463" s="68">
        <f t="shared" si="1038"/>
        <v>0</v>
      </c>
      <c r="T1463" s="65">
        <f t="shared" si="1039"/>
        <v>0</v>
      </c>
      <c r="U1463" s="69">
        <f t="shared" si="1040"/>
        <v>0</v>
      </c>
      <c r="V1463" s="68">
        <f t="shared" si="1041"/>
        <v>0</v>
      </c>
      <c r="W1463" s="65">
        <f t="shared" si="1042"/>
        <v>0</v>
      </c>
      <c r="X1463" s="69">
        <f t="shared" si="1043"/>
        <v>0</v>
      </c>
      <c r="Y1463" s="68">
        <f t="shared" si="1044"/>
        <v>0</v>
      </c>
      <c r="Z1463" s="65">
        <f t="shared" si="1045"/>
        <v>0</v>
      </c>
      <c r="AA1463" s="69">
        <f t="shared" si="1046"/>
        <v>0</v>
      </c>
      <c r="AB1463" s="98">
        <f>SUMIF(BN1463:BU1463,"VERDADEIRO",BN$3:$BU1462)</f>
        <v>0</v>
      </c>
      <c r="AC1463" s="97">
        <f t="shared" si="1022"/>
        <v>1460</v>
      </c>
      <c r="AD1463" s="89">
        <f>RTD("tryd.rtdserver",,"COT",B1463,"ULT")</f>
        <v>0</v>
      </c>
      <c r="AE1463" s="89">
        <f>RTD("tryd.rtdserver",,"COT",C1463,"ULT")</f>
        <v>0</v>
      </c>
      <c r="AF1463" s="89">
        <f>VLOOKUP($AC1463,LS_Coint_BD!$B$3:$AQ$1079,AF$2)*$AD1463+VLOOKUP($AC1463,LS_Coint_BD!$B$3:$AQ$1079,AF$2+1)</f>
        <v>0</v>
      </c>
      <c r="AG1463" s="89">
        <f>VLOOKUP($AC1463,LS_Coint_BD!$B$3:$AQ$1079,AG$2)*$AD1463+VLOOKUP($AC1463,LS_Coint_BD!$B$3:$AQ$1079,AG$2+1)</f>
        <v>0</v>
      </c>
      <c r="AH1463" s="89">
        <f>VLOOKUP($AC1463,LS_Coint_BD!$B$3:$AQ$1079,AH$2)*$AD1463+VLOOKUP($AC1463,LS_Coint_BD!$B$3:$AQ$1079,AH$2+1)</f>
        <v>0</v>
      </c>
      <c r="AI1463" s="89">
        <f>VLOOKUP($AC1463,LS_Coint_BD!$B$3:$AQ$1079,AI$2)*$AD1463+VLOOKUP($AC1463,LS_Coint_BD!$B$3:$AQ$1079,AI$2+1)</f>
        <v>0</v>
      </c>
      <c r="AJ1463" s="89">
        <f>VLOOKUP($AC1463,LS_Coint_BD!$B$3:$AQ$1079,AJ$2)*$AD1463+VLOOKUP($AC1463,LS_Coint_BD!$B$3:$AQ$1079,AJ$2+1)</f>
        <v>0</v>
      </c>
      <c r="AK1463" s="89">
        <f>VLOOKUP($AC1463,LS_Coint_BD!$B$3:$AQ$1079,AK$2)*$AD1463+VLOOKUP($AC1463,LS_Coint_BD!$B$3:$AQ$1079,AK$2+1)</f>
        <v>0</v>
      </c>
      <c r="AL1463" s="89">
        <f>VLOOKUP($AC1463,LS_Coint_BD!$B$3:$AQ$1079,AL$2)*$AD1463+VLOOKUP($AC1463,LS_Coint_BD!$B$3:$AQ$1079,AL$2+1)</f>
        <v>0</v>
      </c>
      <c r="AM1463" s="89">
        <f>VLOOKUP($AC1463,LS_Coint_BD!$B$3:$AQ$1079,AM$2)*$AD1463+VLOOKUP($AC1463,LS_Coint_BD!$B$3:$AQ$1079,AM$2+1)</f>
        <v>0</v>
      </c>
      <c r="AN1463" s="89">
        <f>VLOOKUP($AC1463,LS_Coint_BD!$B$3:$AQ$1079,AN$2)</f>
        <v>0</v>
      </c>
      <c r="AO1463" s="89">
        <f>VLOOKUP($AC1463,LS_Coint_BD!$B$3:$AQ$1079,AO$2)</f>
        <v>0</v>
      </c>
      <c r="AP1463" s="89">
        <f>VLOOKUP($AC1463,LS_Coint_BD!$B$3:$AQ$1079,AP$2)</f>
        <v>0</v>
      </c>
      <c r="AQ1463" s="89">
        <f>VLOOKUP($AC1463,LS_Coint_BD!$B$3:$AQ$1079,AQ$2)</f>
        <v>0</v>
      </c>
      <c r="AR1463" s="89">
        <f>VLOOKUP($AC1463,LS_Coint_BD!$B$3:$AQ$1079,AR$2)</f>
        <v>0</v>
      </c>
      <c r="AS1463" s="89">
        <f>VLOOKUP($AC1463,LS_Coint_BD!$B$3:$AQ$1079,AS$2)</f>
        <v>0</v>
      </c>
      <c r="AT1463" s="89">
        <f>VLOOKUP($AC1463,LS_Coint_BD!$B$3:$AQ$1079,AT$2)</f>
        <v>0</v>
      </c>
      <c r="AU1463" s="89">
        <f>VLOOKUP($AC1463,LS_Coint_BD!$B$3:$AQ$1079,AU$2)</f>
        <v>0</v>
      </c>
      <c r="AV1463" s="89">
        <f>VLOOKUP($AC1463,LS_Coint_BD!$B$3:$AQ$1079,AV$2)</f>
        <v>0</v>
      </c>
      <c r="AW1463" s="89">
        <f>VLOOKUP($AC1463,LS_Coint_BD!$B$3:$AQ$1079,AW$2)</f>
        <v>0</v>
      </c>
      <c r="AX1463" s="89">
        <f>VLOOKUP($AC1463,LS_Coint_BD!$B$3:$AQ$1079,AX$2)</f>
        <v>0</v>
      </c>
      <c r="AY1463" s="89">
        <f>VLOOKUP($AC1463,LS_Coint_BD!$B$3:$AQ$1079,AY$2)</f>
        <v>0</v>
      </c>
      <c r="AZ1463" s="89">
        <f>VLOOKUP($AC1463,LS_Coint_BD!$B$3:$AQ$1079,AZ$2)</f>
        <v>0</v>
      </c>
      <c r="BA1463" s="89">
        <f>VLOOKUP($AC1463,LS_Coint_BD!$B$3:$AQ$1079,BA$2)</f>
        <v>0</v>
      </c>
      <c r="BB1463" s="89">
        <f>VLOOKUP($AC1463,LS_Coint_BD!$B$3:$AQ$1079,BB$2)</f>
        <v>0</v>
      </c>
      <c r="BC1463" s="89">
        <f>VLOOKUP($AC1463,LS_Coint_BD!$B$3:$AQ$1079,BC$2)</f>
        <v>0</v>
      </c>
      <c r="BD1463" s="89">
        <f t="shared" si="1047"/>
        <v>0</v>
      </c>
      <c r="BE1463" s="89">
        <f t="shared" si="1048"/>
        <v>0</v>
      </c>
      <c r="BF1463" s="89">
        <f t="shared" si="1049"/>
        <v>0</v>
      </c>
      <c r="BG1463" s="89">
        <f t="shared" si="1050"/>
        <v>0</v>
      </c>
      <c r="BH1463" s="89">
        <f t="shared" si="1051"/>
        <v>0</v>
      </c>
      <c r="BI1463" s="89">
        <f t="shared" si="1052"/>
        <v>0</v>
      </c>
      <c r="BJ1463" s="89">
        <f t="shared" si="1053"/>
        <v>0</v>
      </c>
      <c r="BK1463" s="89">
        <f t="shared" si="1054"/>
        <v>0</v>
      </c>
      <c r="BL1463" s="89">
        <f t="shared" si="1055"/>
        <v>0</v>
      </c>
      <c r="BM1463" s="89"/>
      <c r="BN1463" s="26" t="b">
        <f t="shared" si="1056"/>
        <v>0</v>
      </c>
      <c r="BO1463" s="26" t="b">
        <f t="shared" si="1057"/>
        <v>0</v>
      </c>
      <c r="BP1463" s="26" t="b">
        <f t="shared" si="1058"/>
        <v>0</v>
      </c>
      <c r="BQ1463" s="26" t="b">
        <f t="shared" si="1059"/>
        <v>0</v>
      </c>
      <c r="BR1463" s="26" t="b">
        <f t="shared" si="1060"/>
        <v>0</v>
      </c>
      <c r="BS1463" s="26" t="b">
        <f t="shared" si="1061"/>
        <v>0</v>
      </c>
      <c r="BT1463" s="26" t="b">
        <f t="shared" si="1062"/>
        <v>0</v>
      </c>
      <c r="BU1463" s="26" t="b">
        <f t="shared" si="1063"/>
        <v>0</v>
      </c>
    </row>
    <row r="1464" spans="2:73" ht="15" thickBot="1" x14ac:dyDescent="0.35">
      <c r="B1464" s="17">
        <f>VLOOKUP($AC1464,LS_Coint_BD!$B$3:$D$1079,2)</f>
        <v>0</v>
      </c>
      <c r="C1464" s="87">
        <f>VLOOKUP($AC1464,LS_Coint_BD!$B$3:$D$1079,3)</f>
        <v>0</v>
      </c>
      <c r="D1464" s="68">
        <f t="shared" si="1023"/>
        <v>0</v>
      </c>
      <c r="E1464" s="65">
        <f t="shared" si="1024"/>
        <v>0</v>
      </c>
      <c r="F1464" s="69">
        <f t="shared" si="1025"/>
        <v>0</v>
      </c>
      <c r="G1464" s="68">
        <f t="shared" si="1026"/>
        <v>0</v>
      </c>
      <c r="H1464" s="65">
        <f t="shared" si="1027"/>
        <v>0</v>
      </c>
      <c r="I1464" s="69">
        <f t="shared" si="1028"/>
        <v>0</v>
      </c>
      <c r="J1464" s="68">
        <f t="shared" si="1029"/>
        <v>0</v>
      </c>
      <c r="K1464" s="65">
        <f t="shared" si="1030"/>
        <v>0</v>
      </c>
      <c r="L1464" s="69">
        <f t="shared" si="1031"/>
        <v>0</v>
      </c>
      <c r="M1464" s="68">
        <f t="shared" si="1032"/>
        <v>0</v>
      </c>
      <c r="N1464" s="65">
        <f t="shared" si="1033"/>
        <v>0</v>
      </c>
      <c r="O1464" s="69">
        <f t="shared" si="1034"/>
        <v>0</v>
      </c>
      <c r="P1464" s="68">
        <f t="shared" si="1035"/>
        <v>0</v>
      </c>
      <c r="Q1464" s="65">
        <f t="shared" si="1036"/>
        <v>0</v>
      </c>
      <c r="R1464" s="69">
        <f t="shared" si="1037"/>
        <v>0</v>
      </c>
      <c r="S1464" s="68">
        <f t="shared" si="1038"/>
        <v>0</v>
      </c>
      <c r="T1464" s="65">
        <f t="shared" si="1039"/>
        <v>0</v>
      </c>
      <c r="U1464" s="69">
        <f t="shared" si="1040"/>
        <v>0</v>
      </c>
      <c r="V1464" s="68">
        <f t="shared" si="1041"/>
        <v>0</v>
      </c>
      <c r="W1464" s="65">
        <f t="shared" si="1042"/>
        <v>0</v>
      </c>
      <c r="X1464" s="69">
        <f t="shared" si="1043"/>
        <v>0</v>
      </c>
      <c r="Y1464" s="68">
        <f t="shared" si="1044"/>
        <v>0</v>
      </c>
      <c r="Z1464" s="65">
        <f t="shared" si="1045"/>
        <v>0</v>
      </c>
      <c r="AA1464" s="69">
        <f t="shared" si="1046"/>
        <v>0</v>
      </c>
      <c r="AB1464" s="98">
        <f>SUMIF(BN1464:BU1464,"VERDADEIRO",BN$3:$BU1463)</f>
        <v>0</v>
      </c>
      <c r="AC1464" s="97">
        <f t="shared" si="1022"/>
        <v>1461</v>
      </c>
      <c r="AD1464" s="89">
        <f>RTD("tryd.rtdserver",,"COT",B1464,"ULT")</f>
        <v>0</v>
      </c>
      <c r="AE1464" s="89">
        <f>RTD("tryd.rtdserver",,"COT",C1464,"ULT")</f>
        <v>0</v>
      </c>
      <c r="AF1464" s="89">
        <f>VLOOKUP($AC1464,LS_Coint_BD!$B$3:$AQ$1079,AF$2)*$AD1464+VLOOKUP($AC1464,LS_Coint_BD!$B$3:$AQ$1079,AF$2+1)</f>
        <v>0</v>
      </c>
      <c r="AG1464" s="89">
        <f>VLOOKUP($AC1464,LS_Coint_BD!$B$3:$AQ$1079,AG$2)*$AD1464+VLOOKUP($AC1464,LS_Coint_BD!$B$3:$AQ$1079,AG$2+1)</f>
        <v>0</v>
      </c>
      <c r="AH1464" s="89">
        <f>VLOOKUP($AC1464,LS_Coint_BD!$B$3:$AQ$1079,AH$2)*$AD1464+VLOOKUP($AC1464,LS_Coint_BD!$B$3:$AQ$1079,AH$2+1)</f>
        <v>0</v>
      </c>
      <c r="AI1464" s="89">
        <f>VLOOKUP($AC1464,LS_Coint_BD!$B$3:$AQ$1079,AI$2)*$AD1464+VLOOKUP($AC1464,LS_Coint_BD!$B$3:$AQ$1079,AI$2+1)</f>
        <v>0</v>
      </c>
      <c r="AJ1464" s="89">
        <f>VLOOKUP($AC1464,LS_Coint_BD!$B$3:$AQ$1079,AJ$2)*$AD1464+VLOOKUP($AC1464,LS_Coint_BD!$B$3:$AQ$1079,AJ$2+1)</f>
        <v>0</v>
      </c>
      <c r="AK1464" s="89">
        <f>VLOOKUP($AC1464,LS_Coint_BD!$B$3:$AQ$1079,AK$2)*$AD1464+VLOOKUP($AC1464,LS_Coint_BD!$B$3:$AQ$1079,AK$2+1)</f>
        <v>0</v>
      </c>
      <c r="AL1464" s="89">
        <f>VLOOKUP($AC1464,LS_Coint_BD!$B$3:$AQ$1079,AL$2)*$AD1464+VLOOKUP($AC1464,LS_Coint_BD!$B$3:$AQ$1079,AL$2+1)</f>
        <v>0</v>
      </c>
      <c r="AM1464" s="89">
        <f>VLOOKUP($AC1464,LS_Coint_BD!$B$3:$AQ$1079,AM$2)*$AD1464+VLOOKUP($AC1464,LS_Coint_BD!$B$3:$AQ$1079,AM$2+1)</f>
        <v>0</v>
      </c>
      <c r="AN1464" s="89">
        <f>VLOOKUP($AC1464,LS_Coint_BD!$B$3:$AQ$1079,AN$2)</f>
        <v>0</v>
      </c>
      <c r="AO1464" s="89">
        <f>VLOOKUP($AC1464,LS_Coint_BD!$B$3:$AQ$1079,AO$2)</f>
        <v>0</v>
      </c>
      <c r="AP1464" s="89">
        <f>VLOOKUP($AC1464,LS_Coint_BD!$B$3:$AQ$1079,AP$2)</f>
        <v>0</v>
      </c>
      <c r="AQ1464" s="89">
        <f>VLOOKUP($AC1464,LS_Coint_BD!$B$3:$AQ$1079,AQ$2)</f>
        <v>0</v>
      </c>
      <c r="AR1464" s="89">
        <f>VLOOKUP($AC1464,LS_Coint_BD!$B$3:$AQ$1079,AR$2)</f>
        <v>0</v>
      </c>
      <c r="AS1464" s="89">
        <f>VLOOKUP($AC1464,LS_Coint_BD!$B$3:$AQ$1079,AS$2)</f>
        <v>0</v>
      </c>
      <c r="AT1464" s="89">
        <f>VLOOKUP($AC1464,LS_Coint_BD!$B$3:$AQ$1079,AT$2)</f>
        <v>0</v>
      </c>
      <c r="AU1464" s="89">
        <f>VLOOKUP($AC1464,LS_Coint_BD!$B$3:$AQ$1079,AU$2)</f>
        <v>0</v>
      </c>
      <c r="AV1464" s="89">
        <f>VLOOKUP($AC1464,LS_Coint_BD!$B$3:$AQ$1079,AV$2)</f>
        <v>0</v>
      </c>
      <c r="AW1464" s="89">
        <f>VLOOKUP($AC1464,LS_Coint_BD!$B$3:$AQ$1079,AW$2)</f>
        <v>0</v>
      </c>
      <c r="AX1464" s="89">
        <f>VLOOKUP($AC1464,LS_Coint_BD!$B$3:$AQ$1079,AX$2)</f>
        <v>0</v>
      </c>
      <c r="AY1464" s="89">
        <f>VLOOKUP($AC1464,LS_Coint_BD!$B$3:$AQ$1079,AY$2)</f>
        <v>0</v>
      </c>
      <c r="AZ1464" s="89">
        <f>VLOOKUP($AC1464,LS_Coint_BD!$B$3:$AQ$1079,AZ$2)</f>
        <v>0</v>
      </c>
      <c r="BA1464" s="89">
        <f>VLOOKUP($AC1464,LS_Coint_BD!$B$3:$AQ$1079,BA$2)</f>
        <v>0</v>
      </c>
      <c r="BB1464" s="89">
        <f>VLOOKUP($AC1464,LS_Coint_BD!$B$3:$AQ$1079,BB$2)</f>
        <v>0</v>
      </c>
      <c r="BC1464" s="89">
        <f>VLOOKUP($AC1464,LS_Coint_BD!$B$3:$AQ$1079,BC$2)</f>
        <v>0</v>
      </c>
      <c r="BD1464" s="89">
        <f t="shared" si="1047"/>
        <v>0</v>
      </c>
      <c r="BE1464" s="89">
        <f t="shared" si="1048"/>
        <v>0</v>
      </c>
      <c r="BF1464" s="89">
        <f t="shared" si="1049"/>
        <v>0</v>
      </c>
      <c r="BG1464" s="89">
        <f t="shared" si="1050"/>
        <v>0</v>
      </c>
      <c r="BH1464" s="89">
        <f t="shared" si="1051"/>
        <v>0</v>
      </c>
      <c r="BI1464" s="89">
        <f t="shared" si="1052"/>
        <v>0</v>
      </c>
      <c r="BJ1464" s="89">
        <f t="shared" si="1053"/>
        <v>0</v>
      </c>
      <c r="BK1464" s="89">
        <f t="shared" si="1054"/>
        <v>0</v>
      </c>
      <c r="BL1464" s="89">
        <f t="shared" si="1055"/>
        <v>0</v>
      </c>
      <c r="BM1464" s="89"/>
      <c r="BN1464" s="26" t="b">
        <f t="shared" si="1056"/>
        <v>0</v>
      </c>
      <c r="BO1464" s="26" t="b">
        <f t="shared" si="1057"/>
        <v>0</v>
      </c>
      <c r="BP1464" s="26" t="b">
        <f t="shared" si="1058"/>
        <v>0</v>
      </c>
      <c r="BQ1464" s="26" t="b">
        <f t="shared" si="1059"/>
        <v>0</v>
      </c>
      <c r="BR1464" s="26" t="b">
        <f t="shared" si="1060"/>
        <v>0</v>
      </c>
      <c r="BS1464" s="26" t="b">
        <f t="shared" si="1061"/>
        <v>0</v>
      </c>
      <c r="BT1464" s="26" t="b">
        <f t="shared" si="1062"/>
        <v>0</v>
      </c>
      <c r="BU1464" s="26" t="b">
        <f t="shared" si="1063"/>
        <v>0</v>
      </c>
    </row>
    <row r="1465" spans="2:73" ht="15" thickBot="1" x14ac:dyDescent="0.35">
      <c r="B1465" s="17">
        <f>VLOOKUP($AC1465,LS_Coint_BD!$B$3:$D$1079,2)</f>
        <v>0</v>
      </c>
      <c r="C1465" s="87">
        <f>VLOOKUP($AC1465,LS_Coint_BD!$B$3:$D$1079,3)</f>
        <v>0</v>
      </c>
      <c r="D1465" s="68">
        <f t="shared" si="1023"/>
        <v>0</v>
      </c>
      <c r="E1465" s="65">
        <f t="shared" si="1024"/>
        <v>0</v>
      </c>
      <c r="F1465" s="69">
        <f t="shared" si="1025"/>
        <v>0</v>
      </c>
      <c r="G1465" s="68">
        <f t="shared" si="1026"/>
        <v>0</v>
      </c>
      <c r="H1465" s="65">
        <f t="shared" si="1027"/>
        <v>0</v>
      </c>
      <c r="I1465" s="69">
        <f t="shared" si="1028"/>
        <v>0</v>
      </c>
      <c r="J1465" s="68">
        <f t="shared" si="1029"/>
        <v>0</v>
      </c>
      <c r="K1465" s="65">
        <f t="shared" si="1030"/>
        <v>0</v>
      </c>
      <c r="L1465" s="69">
        <f t="shared" si="1031"/>
        <v>0</v>
      </c>
      <c r="M1465" s="68">
        <f t="shared" si="1032"/>
        <v>0</v>
      </c>
      <c r="N1465" s="65">
        <f t="shared" si="1033"/>
        <v>0</v>
      </c>
      <c r="O1465" s="69">
        <f t="shared" si="1034"/>
        <v>0</v>
      </c>
      <c r="P1465" s="68">
        <f t="shared" si="1035"/>
        <v>0</v>
      </c>
      <c r="Q1465" s="65">
        <f t="shared" si="1036"/>
        <v>0</v>
      </c>
      <c r="R1465" s="69">
        <f t="shared" si="1037"/>
        <v>0</v>
      </c>
      <c r="S1465" s="68">
        <f t="shared" si="1038"/>
        <v>0</v>
      </c>
      <c r="T1465" s="65">
        <f t="shared" si="1039"/>
        <v>0</v>
      </c>
      <c r="U1465" s="69">
        <f t="shared" si="1040"/>
        <v>0</v>
      </c>
      <c r="V1465" s="68">
        <f t="shared" si="1041"/>
        <v>0</v>
      </c>
      <c r="W1465" s="65">
        <f t="shared" si="1042"/>
        <v>0</v>
      </c>
      <c r="X1465" s="69">
        <f t="shared" si="1043"/>
        <v>0</v>
      </c>
      <c r="Y1465" s="68">
        <f t="shared" si="1044"/>
        <v>0</v>
      </c>
      <c r="Z1465" s="65">
        <f t="shared" si="1045"/>
        <v>0</v>
      </c>
      <c r="AA1465" s="69">
        <f t="shared" si="1046"/>
        <v>0</v>
      </c>
      <c r="AB1465" s="98">
        <f>SUMIF(BN1465:BU1465,"VERDADEIRO",BN$3:$BU1464)</f>
        <v>0</v>
      </c>
      <c r="AC1465" s="97">
        <f t="shared" si="1022"/>
        <v>1462</v>
      </c>
      <c r="AD1465" s="89">
        <f>RTD("tryd.rtdserver",,"COT",B1465,"ULT")</f>
        <v>0</v>
      </c>
      <c r="AE1465" s="89">
        <f>RTD("tryd.rtdserver",,"COT",C1465,"ULT")</f>
        <v>0</v>
      </c>
      <c r="AF1465" s="89">
        <f>VLOOKUP($AC1465,LS_Coint_BD!$B$3:$AQ$1079,AF$2)*$AD1465+VLOOKUP($AC1465,LS_Coint_BD!$B$3:$AQ$1079,AF$2+1)</f>
        <v>0</v>
      </c>
      <c r="AG1465" s="89">
        <f>VLOOKUP($AC1465,LS_Coint_BD!$B$3:$AQ$1079,AG$2)*$AD1465+VLOOKUP($AC1465,LS_Coint_BD!$B$3:$AQ$1079,AG$2+1)</f>
        <v>0</v>
      </c>
      <c r="AH1465" s="89">
        <f>VLOOKUP($AC1465,LS_Coint_BD!$B$3:$AQ$1079,AH$2)*$AD1465+VLOOKUP($AC1465,LS_Coint_BD!$B$3:$AQ$1079,AH$2+1)</f>
        <v>0</v>
      </c>
      <c r="AI1465" s="89">
        <f>VLOOKUP($AC1465,LS_Coint_BD!$B$3:$AQ$1079,AI$2)*$AD1465+VLOOKUP($AC1465,LS_Coint_BD!$B$3:$AQ$1079,AI$2+1)</f>
        <v>0</v>
      </c>
      <c r="AJ1465" s="89">
        <f>VLOOKUP($AC1465,LS_Coint_BD!$B$3:$AQ$1079,AJ$2)*$AD1465+VLOOKUP($AC1465,LS_Coint_BD!$B$3:$AQ$1079,AJ$2+1)</f>
        <v>0</v>
      </c>
      <c r="AK1465" s="89">
        <f>VLOOKUP($AC1465,LS_Coint_BD!$B$3:$AQ$1079,AK$2)*$AD1465+VLOOKUP($AC1465,LS_Coint_BD!$B$3:$AQ$1079,AK$2+1)</f>
        <v>0</v>
      </c>
      <c r="AL1465" s="89">
        <f>VLOOKUP($AC1465,LS_Coint_BD!$B$3:$AQ$1079,AL$2)*$AD1465+VLOOKUP($AC1465,LS_Coint_BD!$B$3:$AQ$1079,AL$2+1)</f>
        <v>0</v>
      </c>
      <c r="AM1465" s="89">
        <f>VLOOKUP($AC1465,LS_Coint_BD!$B$3:$AQ$1079,AM$2)*$AD1465+VLOOKUP($AC1465,LS_Coint_BD!$B$3:$AQ$1079,AM$2+1)</f>
        <v>0</v>
      </c>
      <c r="AN1465" s="89">
        <f>VLOOKUP($AC1465,LS_Coint_BD!$B$3:$AQ$1079,AN$2)</f>
        <v>0</v>
      </c>
      <c r="AO1465" s="89">
        <f>VLOOKUP($AC1465,LS_Coint_BD!$B$3:$AQ$1079,AO$2)</f>
        <v>0</v>
      </c>
      <c r="AP1465" s="89">
        <f>VLOOKUP($AC1465,LS_Coint_BD!$B$3:$AQ$1079,AP$2)</f>
        <v>0</v>
      </c>
      <c r="AQ1465" s="89">
        <f>VLOOKUP($AC1465,LS_Coint_BD!$B$3:$AQ$1079,AQ$2)</f>
        <v>0</v>
      </c>
      <c r="AR1465" s="89">
        <f>VLOOKUP($AC1465,LS_Coint_BD!$B$3:$AQ$1079,AR$2)</f>
        <v>0</v>
      </c>
      <c r="AS1465" s="89">
        <f>VLOOKUP($AC1465,LS_Coint_BD!$B$3:$AQ$1079,AS$2)</f>
        <v>0</v>
      </c>
      <c r="AT1465" s="89">
        <f>VLOOKUP($AC1465,LS_Coint_BD!$B$3:$AQ$1079,AT$2)</f>
        <v>0</v>
      </c>
      <c r="AU1465" s="89">
        <f>VLOOKUP($AC1465,LS_Coint_BD!$B$3:$AQ$1079,AU$2)</f>
        <v>0</v>
      </c>
      <c r="AV1465" s="89">
        <f>VLOOKUP($AC1465,LS_Coint_BD!$B$3:$AQ$1079,AV$2)</f>
        <v>0</v>
      </c>
      <c r="AW1465" s="89">
        <f>VLOOKUP($AC1465,LS_Coint_BD!$B$3:$AQ$1079,AW$2)</f>
        <v>0</v>
      </c>
      <c r="AX1465" s="89">
        <f>VLOOKUP($AC1465,LS_Coint_BD!$B$3:$AQ$1079,AX$2)</f>
        <v>0</v>
      </c>
      <c r="AY1465" s="89">
        <f>VLOOKUP($AC1465,LS_Coint_BD!$B$3:$AQ$1079,AY$2)</f>
        <v>0</v>
      </c>
      <c r="AZ1465" s="89">
        <f>VLOOKUP($AC1465,LS_Coint_BD!$B$3:$AQ$1079,AZ$2)</f>
        <v>0</v>
      </c>
      <c r="BA1465" s="89">
        <f>VLOOKUP($AC1465,LS_Coint_BD!$B$3:$AQ$1079,BA$2)</f>
        <v>0</v>
      </c>
      <c r="BB1465" s="89">
        <f>VLOOKUP($AC1465,LS_Coint_BD!$B$3:$AQ$1079,BB$2)</f>
        <v>0</v>
      </c>
      <c r="BC1465" s="89">
        <f>VLOOKUP($AC1465,LS_Coint_BD!$B$3:$AQ$1079,BC$2)</f>
        <v>0</v>
      </c>
      <c r="BD1465" s="89">
        <f t="shared" si="1047"/>
        <v>0</v>
      </c>
      <c r="BE1465" s="89">
        <f t="shared" si="1048"/>
        <v>0</v>
      </c>
      <c r="BF1465" s="89">
        <f t="shared" si="1049"/>
        <v>0</v>
      </c>
      <c r="BG1465" s="89">
        <f t="shared" si="1050"/>
        <v>0</v>
      </c>
      <c r="BH1465" s="89">
        <f t="shared" si="1051"/>
        <v>0</v>
      </c>
      <c r="BI1465" s="89">
        <f t="shared" si="1052"/>
        <v>0</v>
      </c>
      <c r="BJ1465" s="89">
        <f t="shared" si="1053"/>
        <v>0</v>
      </c>
      <c r="BK1465" s="89">
        <f t="shared" si="1054"/>
        <v>0</v>
      </c>
      <c r="BL1465" s="89">
        <f t="shared" si="1055"/>
        <v>0</v>
      </c>
      <c r="BM1465" s="89"/>
      <c r="BN1465" s="26" t="b">
        <f t="shared" si="1056"/>
        <v>0</v>
      </c>
      <c r="BO1465" s="26" t="b">
        <f t="shared" si="1057"/>
        <v>0</v>
      </c>
      <c r="BP1465" s="26" t="b">
        <f t="shared" si="1058"/>
        <v>0</v>
      </c>
      <c r="BQ1465" s="26" t="b">
        <f t="shared" si="1059"/>
        <v>0</v>
      </c>
      <c r="BR1465" s="26" t="b">
        <f t="shared" si="1060"/>
        <v>0</v>
      </c>
      <c r="BS1465" s="26" t="b">
        <f t="shared" si="1061"/>
        <v>0</v>
      </c>
      <c r="BT1465" s="26" t="b">
        <f t="shared" si="1062"/>
        <v>0</v>
      </c>
      <c r="BU1465" s="26" t="b">
        <f t="shared" si="1063"/>
        <v>0</v>
      </c>
    </row>
    <row r="1466" spans="2:73" ht="15" thickBot="1" x14ac:dyDescent="0.35">
      <c r="B1466" s="17">
        <f>VLOOKUP($AC1466,LS_Coint_BD!$B$3:$D$1079,2)</f>
        <v>0</v>
      </c>
      <c r="C1466" s="87">
        <f>VLOOKUP($AC1466,LS_Coint_BD!$B$3:$D$1079,3)</f>
        <v>0</v>
      </c>
      <c r="D1466" s="68">
        <f t="shared" si="1023"/>
        <v>0</v>
      </c>
      <c r="E1466" s="65">
        <f t="shared" si="1024"/>
        <v>0</v>
      </c>
      <c r="F1466" s="69">
        <f t="shared" si="1025"/>
        <v>0</v>
      </c>
      <c r="G1466" s="68">
        <f t="shared" si="1026"/>
        <v>0</v>
      </c>
      <c r="H1466" s="65">
        <f t="shared" si="1027"/>
        <v>0</v>
      </c>
      <c r="I1466" s="69">
        <f t="shared" si="1028"/>
        <v>0</v>
      </c>
      <c r="J1466" s="68">
        <f t="shared" si="1029"/>
        <v>0</v>
      </c>
      <c r="K1466" s="65">
        <f t="shared" si="1030"/>
        <v>0</v>
      </c>
      <c r="L1466" s="69">
        <f t="shared" si="1031"/>
        <v>0</v>
      </c>
      <c r="M1466" s="68">
        <f t="shared" si="1032"/>
        <v>0</v>
      </c>
      <c r="N1466" s="65">
        <f t="shared" si="1033"/>
        <v>0</v>
      </c>
      <c r="O1466" s="69">
        <f t="shared" si="1034"/>
        <v>0</v>
      </c>
      <c r="P1466" s="68">
        <f t="shared" si="1035"/>
        <v>0</v>
      </c>
      <c r="Q1466" s="65">
        <f t="shared" si="1036"/>
        <v>0</v>
      </c>
      <c r="R1466" s="69">
        <f t="shared" si="1037"/>
        <v>0</v>
      </c>
      <c r="S1466" s="68">
        <f t="shared" si="1038"/>
        <v>0</v>
      </c>
      <c r="T1466" s="65">
        <f t="shared" si="1039"/>
        <v>0</v>
      </c>
      <c r="U1466" s="69">
        <f t="shared" si="1040"/>
        <v>0</v>
      </c>
      <c r="V1466" s="68">
        <f t="shared" si="1041"/>
        <v>0</v>
      </c>
      <c r="W1466" s="65">
        <f t="shared" si="1042"/>
        <v>0</v>
      </c>
      <c r="X1466" s="69">
        <f t="shared" si="1043"/>
        <v>0</v>
      </c>
      <c r="Y1466" s="68">
        <f t="shared" si="1044"/>
        <v>0</v>
      </c>
      <c r="Z1466" s="65">
        <f t="shared" si="1045"/>
        <v>0</v>
      </c>
      <c r="AA1466" s="69">
        <f t="shared" si="1046"/>
        <v>0</v>
      </c>
      <c r="AB1466" s="98">
        <f>SUMIF(BN1466:BU1466,"VERDADEIRO",BN$3:$BU1465)</f>
        <v>0</v>
      </c>
      <c r="AC1466" s="97">
        <f t="shared" si="1022"/>
        <v>1463</v>
      </c>
      <c r="AD1466" s="89">
        <f>RTD("tryd.rtdserver",,"COT",B1466,"ULT")</f>
        <v>0</v>
      </c>
      <c r="AE1466" s="89">
        <f>RTD("tryd.rtdserver",,"COT",C1466,"ULT")</f>
        <v>0</v>
      </c>
      <c r="AF1466" s="89">
        <f>VLOOKUP($AC1466,LS_Coint_BD!$B$3:$AQ$1079,AF$2)*$AD1466+VLOOKUP($AC1466,LS_Coint_BD!$B$3:$AQ$1079,AF$2+1)</f>
        <v>0</v>
      </c>
      <c r="AG1466" s="89">
        <f>VLOOKUP($AC1466,LS_Coint_BD!$B$3:$AQ$1079,AG$2)*$AD1466+VLOOKUP($AC1466,LS_Coint_BD!$B$3:$AQ$1079,AG$2+1)</f>
        <v>0</v>
      </c>
      <c r="AH1466" s="89">
        <f>VLOOKUP($AC1466,LS_Coint_BD!$B$3:$AQ$1079,AH$2)*$AD1466+VLOOKUP($AC1466,LS_Coint_BD!$B$3:$AQ$1079,AH$2+1)</f>
        <v>0</v>
      </c>
      <c r="AI1466" s="89">
        <f>VLOOKUP($AC1466,LS_Coint_BD!$B$3:$AQ$1079,AI$2)*$AD1466+VLOOKUP($AC1466,LS_Coint_BD!$B$3:$AQ$1079,AI$2+1)</f>
        <v>0</v>
      </c>
      <c r="AJ1466" s="89">
        <f>VLOOKUP($AC1466,LS_Coint_BD!$B$3:$AQ$1079,AJ$2)*$AD1466+VLOOKUP($AC1466,LS_Coint_BD!$B$3:$AQ$1079,AJ$2+1)</f>
        <v>0</v>
      </c>
      <c r="AK1466" s="89">
        <f>VLOOKUP($AC1466,LS_Coint_BD!$B$3:$AQ$1079,AK$2)*$AD1466+VLOOKUP($AC1466,LS_Coint_BD!$B$3:$AQ$1079,AK$2+1)</f>
        <v>0</v>
      </c>
      <c r="AL1466" s="89">
        <f>VLOOKUP($AC1466,LS_Coint_BD!$B$3:$AQ$1079,AL$2)*$AD1466+VLOOKUP($AC1466,LS_Coint_BD!$B$3:$AQ$1079,AL$2+1)</f>
        <v>0</v>
      </c>
      <c r="AM1466" s="89">
        <f>VLOOKUP($AC1466,LS_Coint_BD!$B$3:$AQ$1079,AM$2)*$AD1466+VLOOKUP($AC1466,LS_Coint_BD!$B$3:$AQ$1079,AM$2+1)</f>
        <v>0</v>
      </c>
      <c r="AN1466" s="89">
        <f>VLOOKUP($AC1466,LS_Coint_BD!$B$3:$AQ$1079,AN$2)</f>
        <v>0</v>
      </c>
      <c r="AO1466" s="89">
        <f>VLOOKUP($AC1466,LS_Coint_BD!$B$3:$AQ$1079,AO$2)</f>
        <v>0</v>
      </c>
      <c r="AP1466" s="89">
        <f>VLOOKUP($AC1466,LS_Coint_BD!$B$3:$AQ$1079,AP$2)</f>
        <v>0</v>
      </c>
      <c r="AQ1466" s="89">
        <f>VLOOKUP($AC1466,LS_Coint_BD!$B$3:$AQ$1079,AQ$2)</f>
        <v>0</v>
      </c>
      <c r="AR1466" s="89">
        <f>VLOOKUP($AC1466,LS_Coint_BD!$B$3:$AQ$1079,AR$2)</f>
        <v>0</v>
      </c>
      <c r="AS1466" s="89">
        <f>VLOOKUP($AC1466,LS_Coint_BD!$B$3:$AQ$1079,AS$2)</f>
        <v>0</v>
      </c>
      <c r="AT1466" s="89">
        <f>VLOOKUP($AC1466,LS_Coint_BD!$B$3:$AQ$1079,AT$2)</f>
        <v>0</v>
      </c>
      <c r="AU1466" s="89">
        <f>VLOOKUP($AC1466,LS_Coint_BD!$B$3:$AQ$1079,AU$2)</f>
        <v>0</v>
      </c>
      <c r="AV1466" s="89">
        <f>VLOOKUP($AC1466,LS_Coint_BD!$B$3:$AQ$1079,AV$2)</f>
        <v>0</v>
      </c>
      <c r="AW1466" s="89">
        <f>VLOOKUP($AC1466,LS_Coint_BD!$B$3:$AQ$1079,AW$2)</f>
        <v>0</v>
      </c>
      <c r="AX1466" s="89">
        <f>VLOOKUP($AC1466,LS_Coint_BD!$B$3:$AQ$1079,AX$2)</f>
        <v>0</v>
      </c>
      <c r="AY1466" s="89">
        <f>VLOOKUP($AC1466,LS_Coint_BD!$B$3:$AQ$1079,AY$2)</f>
        <v>0</v>
      </c>
      <c r="AZ1466" s="89">
        <f>VLOOKUP($AC1466,LS_Coint_BD!$B$3:$AQ$1079,AZ$2)</f>
        <v>0</v>
      </c>
      <c r="BA1466" s="89">
        <f>VLOOKUP($AC1466,LS_Coint_BD!$B$3:$AQ$1079,BA$2)</f>
        <v>0</v>
      </c>
      <c r="BB1466" s="89">
        <f>VLOOKUP($AC1466,LS_Coint_BD!$B$3:$AQ$1079,BB$2)</f>
        <v>0</v>
      </c>
      <c r="BC1466" s="89">
        <f>VLOOKUP($AC1466,LS_Coint_BD!$B$3:$AQ$1079,BC$2)</f>
        <v>0</v>
      </c>
      <c r="BD1466" s="89">
        <f t="shared" si="1047"/>
        <v>0</v>
      </c>
      <c r="BE1466" s="89">
        <f t="shared" si="1048"/>
        <v>0</v>
      </c>
      <c r="BF1466" s="89">
        <f t="shared" si="1049"/>
        <v>0</v>
      </c>
      <c r="BG1466" s="89">
        <f t="shared" si="1050"/>
        <v>0</v>
      </c>
      <c r="BH1466" s="89">
        <f t="shared" si="1051"/>
        <v>0</v>
      </c>
      <c r="BI1466" s="89">
        <f t="shared" si="1052"/>
        <v>0</v>
      </c>
      <c r="BJ1466" s="89">
        <f t="shared" si="1053"/>
        <v>0</v>
      </c>
      <c r="BK1466" s="89">
        <f t="shared" si="1054"/>
        <v>0</v>
      </c>
      <c r="BL1466" s="89">
        <f t="shared" si="1055"/>
        <v>0</v>
      </c>
      <c r="BM1466" s="89"/>
      <c r="BN1466" s="26" t="b">
        <f t="shared" si="1056"/>
        <v>0</v>
      </c>
      <c r="BO1466" s="26" t="b">
        <f t="shared" si="1057"/>
        <v>0</v>
      </c>
      <c r="BP1466" s="26" t="b">
        <f t="shared" si="1058"/>
        <v>0</v>
      </c>
      <c r="BQ1466" s="26" t="b">
        <f t="shared" si="1059"/>
        <v>0</v>
      </c>
      <c r="BR1466" s="26" t="b">
        <f t="shared" si="1060"/>
        <v>0</v>
      </c>
      <c r="BS1466" s="26" t="b">
        <f t="shared" si="1061"/>
        <v>0</v>
      </c>
      <c r="BT1466" s="26" t="b">
        <f t="shared" si="1062"/>
        <v>0</v>
      </c>
      <c r="BU1466" s="26" t="b">
        <f t="shared" si="1063"/>
        <v>0</v>
      </c>
    </row>
    <row r="1467" spans="2:73" ht="15" thickBot="1" x14ac:dyDescent="0.35">
      <c r="B1467" s="17">
        <f>VLOOKUP($AC1467,LS_Coint_BD!$B$3:$D$1079,2)</f>
        <v>0</v>
      </c>
      <c r="C1467" s="87">
        <f>VLOOKUP($AC1467,LS_Coint_BD!$B$3:$D$1079,3)</f>
        <v>0</v>
      </c>
      <c r="D1467" s="68">
        <f t="shared" si="1023"/>
        <v>0</v>
      </c>
      <c r="E1467" s="65">
        <f t="shared" si="1024"/>
        <v>0</v>
      </c>
      <c r="F1467" s="69">
        <f t="shared" si="1025"/>
        <v>0</v>
      </c>
      <c r="G1467" s="68">
        <f t="shared" si="1026"/>
        <v>0</v>
      </c>
      <c r="H1467" s="65">
        <f t="shared" si="1027"/>
        <v>0</v>
      </c>
      <c r="I1467" s="69">
        <f t="shared" si="1028"/>
        <v>0</v>
      </c>
      <c r="J1467" s="68">
        <f t="shared" si="1029"/>
        <v>0</v>
      </c>
      <c r="K1467" s="65">
        <f t="shared" si="1030"/>
        <v>0</v>
      </c>
      <c r="L1467" s="69">
        <f t="shared" si="1031"/>
        <v>0</v>
      </c>
      <c r="M1467" s="68">
        <f t="shared" si="1032"/>
        <v>0</v>
      </c>
      <c r="N1467" s="65">
        <f t="shared" si="1033"/>
        <v>0</v>
      </c>
      <c r="O1467" s="69">
        <f t="shared" si="1034"/>
        <v>0</v>
      </c>
      <c r="P1467" s="68">
        <f t="shared" si="1035"/>
        <v>0</v>
      </c>
      <c r="Q1467" s="65">
        <f t="shared" si="1036"/>
        <v>0</v>
      </c>
      <c r="R1467" s="69">
        <f t="shared" si="1037"/>
        <v>0</v>
      </c>
      <c r="S1467" s="68">
        <f t="shared" si="1038"/>
        <v>0</v>
      </c>
      <c r="T1467" s="65">
        <f t="shared" si="1039"/>
        <v>0</v>
      </c>
      <c r="U1467" s="69">
        <f t="shared" si="1040"/>
        <v>0</v>
      </c>
      <c r="V1467" s="68">
        <f t="shared" si="1041"/>
        <v>0</v>
      </c>
      <c r="W1467" s="65">
        <f t="shared" si="1042"/>
        <v>0</v>
      </c>
      <c r="X1467" s="69">
        <f t="shared" si="1043"/>
        <v>0</v>
      </c>
      <c r="Y1467" s="68">
        <f t="shared" si="1044"/>
        <v>0</v>
      </c>
      <c r="Z1467" s="65">
        <f t="shared" si="1045"/>
        <v>0</v>
      </c>
      <c r="AA1467" s="69">
        <f t="shared" si="1046"/>
        <v>0</v>
      </c>
      <c r="AB1467" s="98">
        <f>SUMIF(BN1467:BU1467,"VERDADEIRO",BN$3:$BU1466)</f>
        <v>0</v>
      </c>
      <c r="AC1467" s="97">
        <f t="shared" si="1022"/>
        <v>1464</v>
      </c>
      <c r="AD1467" s="89">
        <f>RTD("tryd.rtdserver",,"COT",B1467,"ULT")</f>
        <v>0</v>
      </c>
      <c r="AE1467" s="89">
        <f>RTD("tryd.rtdserver",,"COT",C1467,"ULT")</f>
        <v>0</v>
      </c>
      <c r="AF1467" s="89">
        <f>VLOOKUP($AC1467,LS_Coint_BD!$B$3:$AQ$1079,AF$2)*$AD1467+VLOOKUP($AC1467,LS_Coint_BD!$B$3:$AQ$1079,AF$2+1)</f>
        <v>0</v>
      </c>
      <c r="AG1467" s="89">
        <f>VLOOKUP($AC1467,LS_Coint_BD!$B$3:$AQ$1079,AG$2)*$AD1467+VLOOKUP($AC1467,LS_Coint_BD!$B$3:$AQ$1079,AG$2+1)</f>
        <v>0</v>
      </c>
      <c r="AH1467" s="89">
        <f>VLOOKUP($AC1467,LS_Coint_BD!$B$3:$AQ$1079,AH$2)*$AD1467+VLOOKUP($AC1467,LS_Coint_BD!$B$3:$AQ$1079,AH$2+1)</f>
        <v>0</v>
      </c>
      <c r="AI1467" s="89">
        <f>VLOOKUP($AC1467,LS_Coint_BD!$B$3:$AQ$1079,AI$2)*$AD1467+VLOOKUP($AC1467,LS_Coint_BD!$B$3:$AQ$1079,AI$2+1)</f>
        <v>0</v>
      </c>
      <c r="AJ1467" s="89">
        <f>VLOOKUP($AC1467,LS_Coint_BD!$B$3:$AQ$1079,AJ$2)*$AD1467+VLOOKUP($AC1467,LS_Coint_BD!$B$3:$AQ$1079,AJ$2+1)</f>
        <v>0</v>
      </c>
      <c r="AK1467" s="89">
        <f>VLOOKUP($AC1467,LS_Coint_BD!$B$3:$AQ$1079,AK$2)*$AD1467+VLOOKUP($AC1467,LS_Coint_BD!$B$3:$AQ$1079,AK$2+1)</f>
        <v>0</v>
      </c>
      <c r="AL1467" s="89">
        <f>VLOOKUP($AC1467,LS_Coint_BD!$B$3:$AQ$1079,AL$2)*$AD1467+VLOOKUP($AC1467,LS_Coint_BD!$B$3:$AQ$1079,AL$2+1)</f>
        <v>0</v>
      </c>
      <c r="AM1467" s="89">
        <f>VLOOKUP($AC1467,LS_Coint_BD!$B$3:$AQ$1079,AM$2)*$AD1467+VLOOKUP($AC1467,LS_Coint_BD!$B$3:$AQ$1079,AM$2+1)</f>
        <v>0</v>
      </c>
      <c r="AN1467" s="89">
        <f>VLOOKUP($AC1467,LS_Coint_BD!$B$3:$AQ$1079,AN$2)</f>
        <v>0</v>
      </c>
      <c r="AO1467" s="89">
        <f>VLOOKUP($AC1467,LS_Coint_BD!$B$3:$AQ$1079,AO$2)</f>
        <v>0</v>
      </c>
      <c r="AP1467" s="89">
        <f>VLOOKUP($AC1467,LS_Coint_BD!$B$3:$AQ$1079,AP$2)</f>
        <v>0</v>
      </c>
      <c r="AQ1467" s="89">
        <f>VLOOKUP($AC1467,LS_Coint_BD!$B$3:$AQ$1079,AQ$2)</f>
        <v>0</v>
      </c>
      <c r="AR1467" s="89">
        <f>VLOOKUP($AC1467,LS_Coint_BD!$B$3:$AQ$1079,AR$2)</f>
        <v>0</v>
      </c>
      <c r="AS1467" s="89">
        <f>VLOOKUP($AC1467,LS_Coint_BD!$B$3:$AQ$1079,AS$2)</f>
        <v>0</v>
      </c>
      <c r="AT1467" s="89">
        <f>VLOOKUP($AC1467,LS_Coint_BD!$B$3:$AQ$1079,AT$2)</f>
        <v>0</v>
      </c>
      <c r="AU1467" s="89">
        <f>VLOOKUP($AC1467,LS_Coint_BD!$B$3:$AQ$1079,AU$2)</f>
        <v>0</v>
      </c>
      <c r="AV1467" s="89">
        <f>VLOOKUP($AC1467,LS_Coint_BD!$B$3:$AQ$1079,AV$2)</f>
        <v>0</v>
      </c>
      <c r="AW1467" s="89">
        <f>VLOOKUP($AC1467,LS_Coint_BD!$B$3:$AQ$1079,AW$2)</f>
        <v>0</v>
      </c>
      <c r="AX1467" s="89">
        <f>VLOOKUP($AC1467,LS_Coint_BD!$B$3:$AQ$1079,AX$2)</f>
        <v>0</v>
      </c>
      <c r="AY1467" s="89">
        <f>VLOOKUP($AC1467,LS_Coint_BD!$B$3:$AQ$1079,AY$2)</f>
        <v>0</v>
      </c>
      <c r="AZ1467" s="89">
        <f>VLOOKUP($AC1467,LS_Coint_BD!$B$3:$AQ$1079,AZ$2)</f>
        <v>0</v>
      </c>
      <c r="BA1467" s="89">
        <f>VLOOKUP($AC1467,LS_Coint_BD!$B$3:$AQ$1079,BA$2)</f>
        <v>0</v>
      </c>
      <c r="BB1467" s="89">
        <f>VLOOKUP($AC1467,LS_Coint_BD!$B$3:$AQ$1079,BB$2)</f>
        <v>0</v>
      </c>
      <c r="BC1467" s="89">
        <f>VLOOKUP($AC1467,LS_Coint_BD!$B$3:$AQ$1079,BC$2)</f>
        <v>0</v>
      </c>
      <c r="BD1467" s="89">
        <f t="shared" si="1047"/>
        <v>0</v>
      </c>
      <c r="BE1467" s="89">
        <f t="shared" si="1048"/>
        <v>0</v>
      </c>
      <c r="BF1467" s="89">
        <f t="shared" si="1049"/>
        <v>0</v>
      </c>
      <c r="BG1467" s="89">
        <f t="shared" si="1050"/>
        <v>0</v>
      </c>
      <c r="BH1467" s="89">
        <f t="shared" si="1051"/>
        <v>0</v>
      </c>
      <c r="BI1467" s="89">
        <f t="shared" si="1052"/>
        <v>0</v>
      </c>
      <c r="BJ1467" s="89">
        <f t="shared" si="1053"/>
        <v>0</v>
      </c>
      <c r="BK1467" s="89">
        <f t="shared" si="1054"/>
        <v>0</v>
      </c>
      <c r="BL1467" s="89">
        <f t="shared" si="1055"/>
        <v>0</v>
      </c>
      <c r="BM1467" s="89"/>
      <c r="BN1467" s="26" t="b">
        <f t="shared" si="1056"/>
        <v>0</v>
      </c>
      <c r="BO1467" s="26" t="b">
        <f t="shared" si="1057"/>
        <v>0</v>
      </c>
      <c r="BP1467" s="26" t="b">
        <f t="shared" si="1058"/>
        <v>0</v>
      </c>
      <c r="BQ1467" s="26" t="b">
        <f t="shared" si="1059"/>
        <v>0</v>
      </c>
      <c r="BR1467" s="26" t="b">
        <f t="shared" si="1060"/>
        <v>0</v>
      </c>
      <c r="BS1467" s="26" t="b">
        <f t="shared" si="1061"/>
        <v>0</v>
      </c>
      <c r="BT1467" s="26" t="b">
        <f t="shared" si="1062"/>
        <v>0</v>
      </c>
      <c r="BU1467" s="26" t="b">
        <f t="shared" si="1063"/>
        <v>0</v>
      </c>
    </row>
    <row r="1468" spans="2:73" ht="15" thickBot="1" x14ac:dyDescent="0.35">
      <c r="B1468" s="17">
        <f>VLOOKUP($AC1468,LS_Coint_BD!$B$3:$D$1079,2)</f>
        <v>0</v>
      </c>
      <c r="C1468" s="87">
        <f>VLOOKUP($AC1468,LS_Coint_BD!$B$3:$D$1079,3)</f>
        <v>0</v>
      </c>
      <c r="D1468" s="68">
        <f t="shared" si="1023"/>
        <v>0</v>
      </c>
      <c r="E1468" s="65">
        <f t="shared" si="1024"/>
        <v>0</v>
      </c>
      <c r="F1468" s="69">
        <f t="shared" si="1025"/>
        <v>0</v>
      </c>
      <c r="G1468" s="68">
        <f t="shared" si="1026"/>
        <v>0</v>
      </c>
      <c r="H1468" s="65">
        <f t="shared" si="1027"/>
        <v>0</v>
      </c>
      <c r="I1468" s="69">
        <f t="shared" si="1028"/>
        <v>0</v>
      </c>
      <c r="J1468" s="68">
        <f t="shared" si="1029"/>
        <v>0</v>
      </c>
      <c r="K1468" s="65">
        <f t="shared" si="1030"/>
        <v>0</v>
      </c>
      <c r="L1468" s="69">
        <f t="shared" si="1031"/>
        <v>0</v>
      </c>
      <c r="M1468" s="68">
        <f t="shared" si="1032"/>
        <v>0</v>
      </c>
      <c r="N1468" s="65">
        <f t="shared" si="1033"/>
        <v>0</v>
      </c>
      <c r="O1468" s="69">
        <f t="shared" si="1034"/>
        <v>0</v>
      </c>
      <c r="P1468" s="68">
        <f t="shared" si="1035"/>
        <v>0</v>
      </c>
      <c r="Q1468" s="65">
        <f t="shared" si="1036"/>
        <v>0</v>
      </c>
      <c r="R1468" s="69">
        <f t="shared" si="1037"/>
        <v>0</v>
      </c>
      <c r="S1468" s="68">
        <f t="shared" si="1038"/>
        <v>0</v>
      </c>
      <c r="T1468" s="65">
        <f t="shared" si="1039"/>
        <v>0</v>
      </c>
      <c r="U1468" s="69">
        <f t="shared" si="1040"/>
        <v>0</v>
      </c>
      <c r="V1468" s="68">
        <f t="shared" si="1041"/>
        <v>0</v>
      </c>
      <c r="W1468" s="65">
        <f t="shared" si="1042"/>
        <v>0</v>
      </c>
      <c r="X1468" s="69">
        <f t="shared" si="1043"/>
        <v>0</v>
      </c>
      <c r="Y1468" s="68">
        <f t="shared" si="1044"/>
        <v>0</v>
      </c>
      <c r="Z1468" s="65">
        <f t="shared" si="1045"/>
        <v>0</v>
      </c>
      <c r="AA1468" s="69">
        <f t="shared" si="1046"/>
        <v>0</v>
      </c>
      <c r="AB1468" s="98">
        <f>SUMIF(BN1468:BU1468,"VERDADEIRO",BN$3:$BU1467)</f>
        <v>0</v>
      </c>
      <c r="AC1468" s="97">
        <f t="shared" si="1022"/>
        <v>1465</v>
      </c>
      <c r="AD1468" s="89">
        <f>RTD("tryd.rtdserver",,"COT",B1468,"ULT")</f>
        <v>0</v>
      </c>
      <c r="AE1468" s="89">
        <f>RTD("tryd.rtdserver",,"COT",C1468,"ULT")</f>
        <v>0</v>
      </c>
      <c r="AF1468" s="89">
        <f>VLOOKUP($AC1468,LS_Coint_BD!$B$3:$AQ$1079,AF$2)*$AD1468+VLOOKUP($AC1468,LS_Coint_BD!$B$3:$AQ$1079,AF$2+1)</f>
        <v>0</v>
      </c>
      <c r="AG1468" s="89">
        <f>VLOOKUP($AC1468,LS_Coint_BD!$B$3:$AQ$1079,AG$2)*$AD1468+VLOOKUP($AC1468,LS_Coint_BD!$B$3:$AQ$1079,AG$2+1)</f>
        <v>0</v>
      </c>
      <c r="AH1468" s="89">
        <f>VLOOKUP($AC1468,LS_Coint_BD!$B$3:$AQ$1079,AH$2)*$AD1468+VLOOKUP($AC1468,LS_Coint_BD!$B$3:$AQ$1079,AH$2+1)</f>
        <v>0</v>
      </c>
      <c r="AI1468" s="89">
        <f>VLOOKUP($AC1468,LS_Coint_BD!$B$3:$AQ$1079,AI$2)*$AD1468+VLOOKUP($AC1468,LS_Coint_BD!$B$3:$AQ$1079,AI$2+1)</f>
        <v>0</v>
      </c>
      <c r="AJ1468" s="89">
        <f>VLOOKUP($AC1468,LS_Coint_BD!$B$3:$AQ$1079,AJ$2)*$AD1468+VLOOKUP($AC1468,LS_Coint_BD!$B$3:$AQ$1079,AJ$2+1)</f>
        <v>0</v>
      </c>
      <c r="AK1468" s="89">
        <f>VLOOKUP($AC1468,LS_Coint_BD!$B$3:$AQ$1079,AK$2)*$AD1468+VLOOKUP($AC1468,LS_Coint_BD!$B$3:$AQ$1079,AK$2+1)</f>
        <v>0</v>
      </c>
      <c r="AL1468" s="89">
        <f>VLOOKUP($AC1468,LS_Coint_BD!$B$3:$AQ$1079,AL$2)*$AD1468+VLOOKUP($AC1468,LS_Coint_BD!$B$3:$AQ$1079,AL$2+1)</f>
        <v>0</v>
      </c>
      <c r="AM1468" s="89">
        <f>VLOOKUP($AC1468,LS_Coint_BD!$B$3:$AQ$1079,AM$2)*$AD1468+VLOOKUP($AC1468,LS_Coint_BD!$B$3:$AQ$1079,AM$2+1)</f>
        <v>0</v>
      </c>
      <c r="AN1468" s="89">
        <f>VLOOKUP($AC1468,LS_Coint_BD!$B$3:$AQ$1079,AN$2)</f>
        <v>0</v>
      </c>
      <c r="AO1468" s="89">
        <f>VLOOKUP($AC1468,LS_Coint_BD!$B$3:$AQ$1079,AO$2)</f>
        <v>0</v>
      </c>
      <c r="AP1468" s="89">
        <f>VLOOKUP($AC1468,LS_Coint_BD!$B$3:$AQ$1079,AP$2)</f>
        <v>0</v>
      </c>
      <c r="AQ1468" s="89">
        <f>VLOOKUP($AC1468,LS_Coint_BD!$B$3:$AQ$1079,AQ$2)</f>
        <v>0</v>
      </c>
      <c r="AR1468" s="89">
        <f>VLOOKUP($AC1468,LS_Coint_BD!$B$3:$AQ$1079,AR$2)</f>
        <v>0</v>
      </c>
      <c r="AS1468" s="89">
        <f>VLOOKUP($AC1468,LS_Coint_BD!$B$3:$AQ$1079,AS$2)</f>
        <v>0</v>
      </c>
      <c r="AT1468" s="89">
        <f>VLOOKUP($AC1468,LS_Coint_BD!$B$3:$AQ$1079,AT$2)</f>
        <v>0</v>
      </c>
      <c r="AU1468" s="89">
        <f>VLOOKUP($AC1468,LS_Coint_BD!$B$3:$AQ$1079,AU$2)</f>
        <v>0</v>
      </c>
      <c r="AV1468" s="89">
        <f>VLOOKUP($AC1468,LS_Coint_BD!$B$3:$AQ$1079,AV$2)</f>
        <v>0</v>
      </c>
      <c r="AW1468" s="89">
        <f>VLOOKUP($AC1468,LS_Coint_BD!$B$3:$AQ$1079,AW$2)</f>
        <v>0</v>
      </c>
      <c r="AX1468" s="89">
        <f>VLOOKUP($AC1468,LS_Coint_BD!$B$3:$AQ$1079,AX$2)</f>
        <v>0</v>
      </c>
      <c r="AY1468" s="89">
        <f>VLOOKUP($AC1468,LS_Coint_BD!$B$3:$AQ$1079,AY$2)</f>
        <v>0</v>
      </c>
      <c r="AZ1468" s="89">
        <f>VLOOKUP($AC1468,LS_Coint_BD!$B$3:$AQ$1079,AZ$2)</f>
        <v>0</v>
      </c>
      <c r="BA1468" s="89">
        <f>VLOOKUP($AC1468,LS_Coint_BD!$B$3:$AQ$1079,BA$2)</f>
        <v>0</v>
      </c>
      <c r="BB1468" s="89">
        <f>VLOOKUP($AC1468,LS_Coint_BD!$B$3:$AQ$1079,BB$2)</f>
        <v>0</v>
      </c>
      <c r="BC1468" s="89">
        <f>VLOOKUP($AC1468,LS_Coint_BD!$B$3:$AQ$1079,BC$2)</f>
        <v>0</v>
      </c>
      <c r="BD1468" s="89">
        <f t="shared" si="1047"/>
        <v>0</v>
      </c>
      <c r="BE1468" s="89">
        <f t="shared" si="1048"/>
        <v>0</v>
      </c>
      <c r="BF1468" s="89">
        <f t="shared" si="1049"/>
        <v>0</v>
      </c>
      <c r="BG1468" s="89">
        <f t="shared" si="1050"/>
        <v>0</v>
      </c>
      <c r="BH1468" s="89">
        <f t="shared" si="1051"/>
        <v>0</v>
      </c>
      <c r="BI1468" s="89">
        <f t="shared" si="1052"/>
        <v>0</v>
      </c>
      <c r="BJ1468" s="89">
        <f t="shared" si="1053"/>
        <v>0</v>
      </c>
      <c r="BK1468" s="89">
        <f t="shared" si="1054"/>
        <v>0</v>
      </c>
      <c r="BL1468" s="89">
        <f t="shared" si="1055"/>
        <v>0</v>
      </c>
      <c r="BM1468" s="89"/>
      <c r="BN1468" s="26" t="b">
        <f t="shared" si="1056"/>
        <v>0</v>
      </c>
      <c r="BO1468" s="26" t="b">
        <f t="shared" si="1057"/>
        <v>0</v>
      </c>
      <c r="BP1468" s="26" t="b">
        <f t="shared" si="1058"/>
        <v>0</v>
      </c>
      <c r="BQ1468" s="26" t="b">
        <f t="shared" si="1059"/>
        <v>0</v>
      </c>
      <c r="BR1468" s="26" t="b">
        <f t="shared" si="1060"/>
        <v>0</v>
      </c>
      <c r="BS1468" s="26" t="b">
        <f t="shared" si="1061"/>
        <v>0</v>
      </c>
      <c r="BT1468" s="26" t="b">
        <f t="shared" si="1062"/>
        <v>0</v>
      </c>
      <c r="BU1468" s="26" t="b">
        <f t="shared" si="1063"/>
        <v>0</v>
      </c>
    </row>
    <row r="1469" spans="2:73" ht="15" thickBot="1" x14ac:dyDescent="0.35">
      <c r="B1469" s="17">
        <f>VLOOKUP($AC1469,LS_Coint_BD!$B$3:$D$1079,2)</f>
        <v>0</v>
      </c>
      <c r="C1469" s="87">
        <f>VLOOKUP($AC1469,LS_Coint_BD!$B$3:$D$1079,3)</f>
        <v>0</v>
      </c>
      <c r="D1469" s="68">
        <f t="shared" si="1023"/>
        <v>0</v>
      </c>
      <c r="E1469" s="65">
        <f t="shared" si="1024"/>
        <v>0</v>
      </c>
      <c r="F1469" s="69">
        <f t="shared" si="1025"/>
        <v>0</v>
      </c>
      <c r="G1469" s="68">
        <f t="shared" si="1026"/>
        <v>0</v>
      </c>
      <c r="H1469" s="65">
        <f t="shared" si="1027"/>
        <v>0</v>
      </c>
      <c r="I1469" s="69">
        <f t="shared" si="1028"/>
        <v>0</v>
      </c>
      <c r="J1469" s="68">
        <f t="shared" si="1029"/>
        <v>0</v>
      </c>
      <c r="K1469" s="65">
        <f t="shared" si="1030"/>
        <v>0</v>
      </c>
      <c r="L1469" s="69">
        <f t="shared" si="1031"/>
        <v>0</v>
      </c>
      <c r="M1469" s="68">
        <f t="shared" si="1032"/>
        <v>0</v>
      </c>
      <c r="N1469" s="65">
        <f t="shared" si="1033"/>
        <v>0</v>
      </c>
      <c r="O1469" s="69">
        <f t="shared" si="1034"/>
        <v>0</v>
      </c>
      <c r="P1469" s="68">
        <f t="shared" si="1035"/>
        <v>0</v>
      </c>
      <c r="Q1469" s="65">
        <f t="shared" si="1036"/>
        <v>0</v>
      </c>
      <c r="R1469" s="69">
        <f t="shared" si="1037"/>
        <v>0</v>
      </c>
      <c r="S1469" s="68">
        <f t="shared" si="1038"/>
        <v>0</v>
      </c>
      <c r="T1469" s="65">
        <f t="shared" si="1039"/>
        <v>0</v>
      </c>
      <c r="U1469" s="69">
        <f t="shared" si="1040"/>
        <v>0</v>
      </c>
      <c r="V1469" s="68">
        <f t="shared" si="1041"/>
        <v>0</v>
      </c>
      <c r="W1469" s="65">
        <f t="shared" si="1042"/>
        <v>0</v>
      </c>
      <c r="X1469" s="69">
        <f t="shared" si="1043"/>
        <v>0</v>
      </c>
      <c r="Y1469" s="68">
        <f t="shared" si="1044"/>
        <v>0</v>
      </c>
      <c r="Z1469" s="65">
        <f t="shared" si="1045"/>
        <v>0</v>
      </c>
      <c r="AA1469" s="69">
        <f t="shared" si="1046"/>
        <v>0</v>
      </c>
      <c r="AB1469" s="98">
        <f>SUMIF(BN1469:BU1469,"VERDADEIRO",BN$3:$BU1468)</f>
        <v>0</v>
      </c>
      <c r="AC1469" s="97">
        <f t="shared" si="1022"/>
        <v>1466</v>
      </c>
      <c r="AD1469" s="89">
        <f>RTD("tryd.rtdserver",,"COT",B1469,"ULT")</f>
        <v>0</v>
      </c>
      <c r="AE1469" s="89">
        <f>RTD("tryd.rtdserver",,"COT",C1469,"ULT")</f>
        <v>0</v>
      </c>
      <c r="AF1469" s="89">
        <f>VLOOKUP($AC1469,LS_Coint_BD!$B$3:$AQ$1079,AF$2)*$AD1469+VLOOKUP($AC1469,LS_Coint_BD!$B$3:$AQ$1079,AF$2+1)</f>
        <v>0</v>
      </c>
      <c r="AG1469" s="89">
        <f>VLOOKUP($AC1469,LS_Coint_BD!$B$3:$AQ$1079,AG$2)*$AD1469+VLOOKUP($AC1469,LS_Coint_BD!$B$3:$AQ$1079,AG$2+1)</f>
        <v>0</v>
      </c>
      <c r="AH1469" s="89">
        <f>VLOOKUP($AC1469,LS_Coint_BD!$B$3:$AQ$1079,AH$2)*$AD1469+VLOOKUP($AC1469,LS_Coint_BD!$B$3:$AQ$1079,AH$2+1)</f>
        <v>0</v>
      </c>
      <c r="AI1469" s="89">
        <f>VLOOKUP($AC1469,LS_Coint_BD!$B$3:$AQ$1079,AI$2)*$AD1469+VLOOKUP($AC1469,LS_Coint_BD!$B$3:$AQ$1079,AI$2+1)</f>
        <v>0</v>
      </c>
      <c r="AJ1469" s="89">
        <f>VLOOKUP($AC1469,LS_Coint_BD!$B$3:$AQ$1079,AJ$2)*$AD1469+VLOOKUP($AC1469,LS_Coint_BD!$B$3:$AQ$1079,AJ$2+1)</f>
        <v>0</v>
      </c>
      <c r="AK1469" s="89">
        <f>VLOOKUP($AC1469,LS_Coint_BD!$B$3:$AQ$1079,AK$2)*$AD1469+VLOOKUP($AC1469,LS_Coint_BD!$B$3:$AQ$1079,AK$2+1)</f>
        <v>0</v>
      </c>
      <c r="AL1469" s="89">
        <f>VLOOKUP($AC1469,LS_Coint_BD!$B$3:$AQ$1079,AL$2)*$AD1469+VLOOKUP($AC1469,LS_Coint_BD!$B$3:$AQ$1079,AL$2+1)</f>
        <v>0</v>
      </c>
      <c r="AM1469" s="89">
        <f>VLOOKUP($AC1469,LS_Coint_BD!$B$3:$AQ$1079,AM$2)*$AD1469+VLOOKUP($AC1469,LS_Coint_BD!$B$3:$AQ$1079,AM$2+1)</f>
        <v>0</v>
      </c>
      <c r="AN1469" s="89">
        <f>VLOOKUP($AC1469,LS_Coint_BD!$B$3:$AQ$1079,AN$2)</f>
        <v>0</v>
      </c>
      <c r="AO1469" s="89">
        <f>VLOOKUP($AC1469,LS_Coint_BD!$B$3:$AQ$1079,AO$2)</f>
        <v>0</v>
      </c>
      <c r="AP1469" s="89">
        <f>VLOOKUP($AC1469,LS_Coint_BD!$B$3:$AQ$1079,AP$2)</f>
        <v>0</v>
      </c>
      <c r="AQ1469" s="89">
        <f>VLOOKUP($AC1469,LS_Coint_BD!$B$3:$AQ$1079,AQ$2)</f>
        <v>0</v>
      </c>
      <c r="AR1469" s="89">
        <f>VLOOKUP($AC1469,LS_Coint_BD!$B$3:$AQ$1079,AR$2)</f>
        <v>0</v>
      </c>
      <c r="AS1469" s="89">
        <f>VLOOKUP($AC1469,LS_Coint_BD!$B$3:$AQ$1079,AS$2)</f>
        <v>0</v>
      </c>
      <c r="AT1469" s="89">
        <f>VLOOKUP($AC1469,LS_Coint_BD!$B$3:$AQ$1079,AT$2)</f>
        <v>0</v>
      </c>
      <c r="AU1469" s="89">
        <f>VLOOKUP($AC1469,LS_Coint_BD!$B$3:$AQ$1079,AU$2)</f>
        <v>0</v>
      </c>
      <c r="AV1469" s="89">
        <f>VLOOKUP($AC1469,LS_Coint_BD!$B$3:$AQ$1079,AV$2)</f>
        <v>0</v>
      </c>
      <c r="AW1469" s="89">
        <f>VLOOKUP($AC1469,LS_Coint_BD!$B$3:$AQ$1079,AW$2)</f>
        <v>0</v>
      </c>
      <c r="AX1469" s="89">
        <f>VLOOKUP($AC1469,LS_Coint_BD!$B$3:$AQ$1079,AX$2)</f>
        <v>0</v>
      </c>
      <c r="AY1469" s="89">
        <f>VLOOKUP($AC1469,LS_Coint_BD!$B$3:$AQ$1079,AY$2)</f>
        <v>0</v>
      </c>
      <c r="AZ1469" s="89">
        <f>VLOOKUP($AC1469,LS_Coint_BD!$B$3:$AQ$1079,AZ$2)</f>
        <v>0</v>
      </c>
      <c r="BA1469" s="89">
        <f>VLOOKUP($AC1469,LS_Coint_BD!$B$3:$AQ$1079,BA$2)</f>
        <v>0</v>
      </c>
      <c r="BB1469" s="89">
        <f>VLOOKUP($AC1469,LS_Coint_BD!$B$3:$AQ$1079,BB$2)</f>
        <v>0</v>
      </c>
      <c r="BC1469" s="89">
        <f>VLOOKUP($AC1469,LS_Coint_BD!$B$3:$AQ$1079,BC$2)</f>
        <v>0</v>
      </c>
      <c r="BD1469" s="89">
        <f t="shared" si="1047"/>
        <v>0</v>
      </c>
      <c r="BE1469" s="89">
        <f t="shared" si="1048"/>
        <v>0</v>
      </c>
      <c r="BF1469" s="89">
        <f t="shared" si="1049"/>
        <v>0</v>
      </c>
      <c r="BG1469" s="89">
        <f t="shared" si="1050"/>
        <v>0</v>
      </c>
      <c r="BH1469" s="89">
        <f t="shared" si="1051"/>
        <v>0</v>
      </c>
      <c r="BI1469" s="89">
        <f t="shared" si="1052"/>
        <v>0</v>
      </c>
      <c r="BJ1469" s="89">
        <f t="shared" si="1053"/>
        <v>0</v>
      </c>
      <c r="BK1469" s="89">
        <f t="shared" si="1054"/>
        <v>0</v>
      </c>
      <c r="BL1469" s="89">
        <f t="shared" si="1055"/>
        <v>0</v>
      </c>
      <c r="BM1469" s="89"/>
      <c r="BN1469" s="26" t="b">
        <f t="shared" si="1056"/>
        <v>0</v>
      </c>
      <c r="BO1469" s="26" t="b">
        <f t="shared" si="1057"/>
        <v>0</v>
      </c>
      <c r="BP1469" s="26" t="b">
        <f t="shared" si="1058"/>
        <v>0</v>
      </c>
      <c r="BQ1469" s="26" t="b">
        <f t="shared" si="1059"/>
        <v>0</v>
      </c>
      <c r="BR1469" s="26" t="b">
        <f t="shared" si="1060"/>
        <v>0</v>
      </c>
      <c r="BS1469" s="26" t="b">
        <f t="shared" si="1061"/>
        <v>0</v>
      </c>
      <c r="BT1469" s="26" t="b">
        <f t="shared" si="1062"/>
        <v>0</v>
      </c>
      <c r="BU1469" s="26" t="b">
        <f t="shared" si="1063"/>
        <v>0</v>
      </c>
    </row>
    <row r="1470" spans="2:73" ht="15" thickBot="1" x14ac:dyDescent="0.35">
      <c r="B1470" s="17">
        <f>VLOOKUP($AC1470,LS_Coint_BD!$B$3:$D$1079,2)</f>
        <v>0</v>
      </c>
      <c r="C1470" s="87">
        <f>VLOOKUP($AC1470,LS_Coint_BD!$B$3:$D$1079,3)</f>
        <v>0</v>
      </c>
      <c r="D1470" s="68">
        <f t="shared" si="1023"/>
        <v>0</v>
      </c>
      <c r="E1470" s="65">
        <f t="shared" si="1024"/>
        <v>0</v>
      </c>
      <c r="F1470" s="69">
        <f t="shared" si="1025"/>
        <v>0</v>
      </c>
      <c r="G1470" s="68">
        <f t="shared" si="1026"/>
        <v>0</v>
      </c>
      <c r="H1470" s="65">
        <f t="shared" si="1027"/>
        <v>0</v>
      </c>
      <c r="I1470" s="69">
        <f t="shared" si="1028"/>
        <v>0</v>
      </c>
      <c r="J1470" s="68">
        <f t="shared" si="1029"/>
        <v>0</v>
      </c>
      <c r="K1470" s="65">
        <f t="shared" si="1030"/>
        <v>0</v>
      </c>
      <c r="L1470" s="69">
        <f t="shared" si="1031"/>
        <v>0</v>
      </c>
      <c r="M1470" s="68">
        <f t="shared" si="1032"/>
        <v>0</v>
      </c>
      <c r="N1470" s="65">
        <f t="shared" si="1033"/>
        <v>0</v>
      </c>
      <c r="O1470" s="69">
        <f t="shared" si="1034"/>
        <v>0</v>
      </c>
      <c r="P1470" s="68">
        <f t="shared" si="1035"/>
        <v>0</v>
      </c>
      <c r="Q1470" s="65">
        <f t="shared" si="1036"/>
        <v>0</v>
      </c>
      <c r="R1470" s="69">
        <f t="shared" si="1037"/>
        <v>0</v>
      </c>
      <c r="S1470" s="68">
        <f t="shared" si="1038"/>
        <v>0</v>
      </c>
      <c r="T1470" s="65">
        <f t="shared" si="1039"/>
        <v>0</v>
      </c>
      <c r="U1470" s="69">
        <f t="shared" si="1040"/>
        <v>0</v>
      </c>
      <c r="V1470" s="68">
        <f t="shared" si="1041"/>
        <v>0</v>
      </c>
      <c r="W1470" s="65">
        <f t="shared" si="1042"/>
        <v>0</v>
      </c>
      <c r="X1470" s="69">
        <f t="shared" si="1043"/>
        <v>0</v>
      </c>
      <c r="Y1470" s="68">
        <f t="shared" si="1044"/>
        <v>0</v>
      </c>
      <c r="Z1470" s="65">
        <f t="shared" si="1045"/>
        <v>0</v>
      </c>
      <c r="AA1470" s="69">
        <f t="shared" si="1046"/>
        <v>0</v>
      </c>
      <c r="AB1470" s="98">
        <f>SUMIF(BN1470:BU1470,"VERDADEIRO",BN$3:$BU1469)</f>
        <v>0</v>
      </c>
      <c r="AC1470" s="97">
        <f t="shared" si="1022"/>
        <v>1467</v>
      </c>
      <c r="AD1470" s="89">
        <f>RTD("tryd.rtdserver",,"COT",B1470,"ULT")</f>
        <v>0</v>
      </c>
      <c r="AE1470" s="89">
        <f>RTD("tryd.rtdserver",,"COT",C1470,"ULT")</f>
        <v>0</v>
      </c>
      <c r="AF1470" s="89">
        <f>VLOOKUP($AC1470,LS_Coint_BD!$B$3:$AQ$1079,AF$2)*$AD1470+VLOOKUP($AC1470,LS_Coint_BD!$B$3:$AQ$1079,AF$2+1)</f>
        <v>0</v>
      </c>
      <c r="AG1470" s="89">
        <f>VLOOKUP($AC1470,LS_Coint_BD!$B$3:$AQ$1079,AG$2)*$AD1470+VLOOKUP($AC1470,LS_Coint_BD!$B$3:$AQ$1079,AG$2+1)</f>
        <v>0</v>
      </c>
      <c r="AH1470" s="89">
        <f>VLOOKUP($AC1470,LS_Coint_BD!$B$3:$AQ$1079,AH$2)*$AD1470+VLOOKUP($AC1470,LS_Coint_BD!$B$3:$AQ$1079,AH$2+1)</f>
        <v>0</v>
      </c>
      <c r="AI1470" s="89">
        <f>VLOOKUP($AC1470,LS_Coint_BD!$B$3:$AQ$1079,AI$2)*$AD1470+VLOOKUP($AC1470,LS_Coint_BD!$B$3:$AQ$1079,AI$2+1)</f>
        <v>0</v>
      </c>
      <c r="AJ1470" s="89">
        <f>VLOOKUP($AC1470,LS_Coint_BD!$B$3:$AQ$1079,AJ$2)*$AD1470+VLOOKUP($AC1470,LS_Coint_BD!$B$3:$AQ$1079,AJ$2+1)</f>
        <v>0</v>
      </c>
      <c r="AK1470" s="89">
        <f>VLOOKUP($AC1470,LS_Coint_BD!$B$3:$AQ$1079,AK$2)*$AD1470+VLOOKUP($AC1470,LS_Coint_BD!$B$3:$AQ$1079,AK$2+1)</f>
        <v>0</v>
      </c>
      <c r="AL1470" s="89">
        <f>VLOOKUP($AC1470,LS_Coint_BD!$B$3:$AQ$1079,AL$2)*$AD1470+VLOOKUP($AC1470,LS_Coint_BD!$B$3:$AQ$1079,AL$2+1)</f>
        <v>0</v>
      </c>
      <c r="AM1470" s="89">
        <f>VLOOKUP($AC1470,LS_Coint_BD!$B$3:$AQ$1079,AM$2)*$AD1470+VLOOKUP($AC1470,LS_Coint_BD!$B$3:$AQ$1079,AM$2+1)</f>
        <v>0</v>
      </c>
      <c r="AN1470" s="89">
        <f>VLOOKUP($AC1470,LS_Coint_BD!$B$3:$AQ$1079,AN$2)</f>
        <v>0</v>
      </c>
      <c r="AO1470" s="89">
        <f>VLOOKUP($AC1470,LS_Coint_BD!$B$3:$AQ$1079,AO$2)</f>
        <v>0</v>
      </c>
      <c r="AP1470" s="89">
        <f>VLOOKUP($AC1470,LS_Coint_BD!$B$3:$AQ$1079,AP$2)</f>
        <v>0</v>
      </c>
      <c r="AQ1470" s="89">
        <f>VLOOKUP($AC1470,LS_Coint_BD!$B$3:$AQ$1079,AQ$2)</f>
        <v>0</v>
      </c>
      <c r="AR1470" s="89">
        <f>VLOOKUP($AC1470,LS_Coint_BD!$B$3:$AQ$1079,AR$2)</f>
        <v>0</v>
      </c>
      <c r="AS1470" s="89">
        <f>VLOOKUP($AC1470,LS_Coint_BD!$B$3:$AQ$1079,AS$2)</f>
        <v>0</v>
      </c>
      <c r="AT1470" s="89">
        <f>VLOOKUP($AC1470,LS_Coint_BD!$B$3:$AQ$1079,AT$2)</f>
        <v>0</v>
      </c>
      <c r="AU1470" s="89">
        <f>VLOOKUP($AC1470,LS_Coint_BD!$B$3:$AQ$1079,AU$2)</f>
        <v>0</v>
      </c>
      <c r="AV1470" s="89">
        <f>VLOOKUP($AC1470,LS_Coint_BD!$B$3:$AQ$1079,AV$2)</f>
        <v>0</v>
      </c>
      <c r="AW1470" s="89">
        <f>VLOOKUP($AC1470,LS_Coint_BD!$B$3:$AQ$1079,AW$2)</f>
        <v>0</v>
      </c>
      <c r="AX1470" s="89">
        <f>VLOOKUP($AC1470,LS_Coint_BD!$B$3:$AQ$1079,AX$2)</f>
        <v>0</v>
      </c>
      <c r="AY1470" s="89">
        <f>VLOOKUP($AC1470,LS_Coint_BD!$B$3:$AQ$1079,AY$2)</f>
        <v>0</v>
      </c>
      <c r="AZ1470" s="89">
        <f>VLOOKUP($AC1470,LS_Coint_BD!$B$3:$AQ$1079,AZ$2)</f>
        <v>0</v>
      </c>
      <c r="BA1470" s="89">
        <f>VLOOKUP($AC1470,LS_Coint_BD!$B$3:$AQ$1079,BA$2)</f>
        <v>0</v>
      </c>
      <c r="BB1470" s="89">
        <f>VLOOKUP($AC1470,LS_Coint_BD!$B$3:$AQ$1079,BB$2)</f>
        <v>0</v>
      </c>
      <c r="BC1470" s="89">
        <f>VLOOKUP($AC1470,LS_Coint_BD!$B$3:$AQ$1079,BC$2)</f>
        <v>0</v>
      </c>
      <c r="BD1470" s="89">
        <f t="shared" si="1047"/>
        <v>0</v>
      </c>
      <c r="BE1470" s="89">
        <f t="shared" si="1048"/>
        <v>0</v>
      </c>
      <c r="BF1470" s="89">
        <f t="shared" si="1049"/>
        <v>0</v>
      </c>
      <c r="BG1470" s="89">
        <f t="shared" si="1050"/>
        <v>0</v>
      </c>
      <c r="BH1470" s="89">
        <f t="shared" si="1051"/>
        <v>0</v>
      </c>
      <c r="BI1470" s="89">
        <f t="shared" si="1052"/>
        <v>0</v>
      </c>
      <c r="BJ1470" s="89">
        <f t="shared" si="1053"/>
        <v>0</v>
      </c>
      <c r="BK1470" s="89">
        <f t="shared" si="1054"/>
        <v>0</v>
      </c>
      <c r="BL1470" s="89">
        <f t="shared" si="1055"/>
        <v>0</v>
      </c>
      <c r="BM1470" s="89"/>
      <c r="BN1470" s="26" t="b">
        <f t="shared" si="1056"/>
        <v>0</v>
      </c>
      <c r="BO1470" s="26" t="b">
        <f t="shared" si="1057"/>
        <v>0</v>
      </c>
      <c r="BP1470" s="26" t="b">
        <f t="shared" si="1058"/>
        <v>0</v>
      </c>
      <c r="BQ1470" s="26" t="b">
        <f t="shared" si="1059"/>
        <v>0</v>
      </c>
      <c r="BR1470" s="26" t="b">
        <f t="shared" si="1060"/>
        <v>0</v>
      </c>
      <c r="BS1470" s="26" t="b">
        <f t="shared" si="1061"/>
        <v>0</v>
      </c>
      <c r="BT1470" s="26" t="b">
        <f t="shared" si="1062"/>
        <v>0</v>
      </c>
      <c r="BU1470" s="26" t="b">
        <f t="shared" si="1063"/>
        <v>0</v>
      </c>
    </row>
    <row r="1471" spans="2:73" ht="15" thickBot="1" x14ac:dyDescent="0.35">
      <c r="B1471" s="17">
        <f>VLOOKUP($AC1471,LS_Coint_BD!$B$3:$D$1079,2)</f>
        <v>0</v>
      </c>
      <c r="C1471" s="87">
        <f>VLOOKUP($AC1471,LS_Coint_BD!$B$3:$D$1079,3)</f>
        <v>0</v>
      </c>
      <c r="D1471" s="68">
        <f t="shared" si="1023"/>
        <v>0</v>
      </c>
      <c r="E1471" s="65">
        <f t="shared" si="1024"/>
        <v>0</v>
      </c>
      <c r="F1471" s="69">
        <f t="shared" si="1025"/>
        <v>0</v>
      </c>
      <c r="G1471" s="68">
        <f t="shared" si="1026"/>
        <v>0</v>
      </c>
      <c r="H1471" s="65">
        <f t="shared" si="1027"/>
        <v>0</v>
      </c>
      <c r="I1471" s="69">
        <f t="shared" si="1028"/>
        <v>0</v>
      </c>
      <c r="J1471" s="68">
        <f t="shared" si="1029"/>
        <v>0</v>
      </c>
      <c r="K1471" s="65">
        <f t="shared" si="1030"/>
        <v>0</v>
      </c>
      <c r="L1471" s="69">
        <f t="shared" si="1031"/>
        <v>0</v>
      </c>
      <c r="M1471" s="68">
        <f t="shared" si="1032"/>
        <v>0</v>
      </c>
      <c r="N1471" s="65">
        <f t="shared" si="1033"/>
        <v>0</v>
      </c>
      <c r="O1471" s="69">
        <f t="shared" si="1034"/>
        <v>0</v>
      </c>
      <c r="P1471" s="68">
        <f t="shared" si="1035"/>
        <v>0</v>
      </c>
      <c r="Q1471" s="65">
        <f t="shared" si="1036"/>
        <v>0</v>
      </c>
      <c r="R1471" s="69">
        <f t="shared" si="1037"/>
        <v>0</v>
      </c>
      <c r="S1471" s="68">
        <f t="shared" si="1038"/>
        <v>0</v>
      </c>
      <c r="T1471" s="65">
        <f t="shared" si="1039"/>
        <v>0</v>
      </c>
      <c r="U1471" s="69">
        <f t="shared" si="1040"/>
        <v>0</v>
      </c>
      <c r="V1471" s="68">
        <f t="shared" si="1041"/>
        <v>0</v>
      </c>
      <c r="W1471" s="65">
        <f t="shared" si="1042"/>
        <v>0</v>
      </c>
      <c r="X1471" s="69">
        <f t="shared" si="1043"/>
        <v>0</v>
      </c>
      <c r="Y1471" s="68">
        <f t="shared" si="1044"/>
        <v>0</v>
      </c>
      <c r="Z1471" s="65">
        <f t="shared" si="1045"/>
        <v>0</v>
      </c>
      <c r="AA1471" s="69">
        <f t="shared" si="1046"/>
        <v>0</v>
      </c>
      <c r="AB1471" s="98">
        <f>SUMIF(BN1471:BU1471,"VERDADEIRO",BN$3:$BU1470)</f>
        <v>0</v>
      </c>
      <c r="AC1471" s="97">
        <f t="shared" si="1022"/>
        <v>1468</v>
      </c>
      <c r="AD1471" s="89">
        <f>RTD("tryd.rtdserver",,"COT",B1471,"ULT")</f>
        <v>0</v>
      </c>
      <c r="AE1471" s="89">
        <f>RTD("tryd.rtdserver",,"COT",C1471,"ULT")</f>
        <v>0</v>
      </c>
      <c r="AF1471" s="89">
        <f>VLOOKUP($AC1471,LS_Coint_BD!$B$3:$AQ$1079,AF$2)*$AD1471+VLOOKUP($AC1471,LS_Coint_BD!$B$3:$AQ$1079,AF$2+1)</f>
        <v>0</v>
      </c>
      <c r="AG1471" s="89">
        <f>VLOOKUP($AC1471,LS_Coint_BD!$B$3:$AQ$1079,AG$2)*$AD1471+VLOOKUP($AC1471,LS_Coint_BD!$B$3:$AQ$1079,AG$2+1)</f>
        <v>0</v>
      </c>
      <c r="AH1471" s="89">
        <f>VLOOKUP($AC1471,LS_Coint_BD!$B$3:$AQ$1079,AH$2)*$AD1471+VLOOKUP($AC1471,LS_Coint_BD!$B$3:$AQ$1079,AH$2+1)</f>
        <v>0</v>
      </c>
      <c r="AI1471" s="89">
        <f>VLOOKUP($AC1471,LS_Coint_BD!$B$3:$AQ$1079,AI$2)*$AD1471+VLOOKUP($AC1471,LS_Coint_BD!$B$3:$AQ$1079,AI$2+1)</f>
        <v>0</v>
      </c>
      <c r="AJ1471" s="89">
        <f>VLOOKUP($AC1471,LS_Coint_BD!$B$3:$AQ$1079,AJ$2)*$AD1471+VLOOKUP($AC1471,LS_Coint_BD!$B$3:$AQ$1079,AJ$2+1)</f>
        <v>0</v>
      </c>
      <c r="AK1471" s="89">
        <f>VLOOKUP($AC1471,LS_Coint_BD!$B$3:$AQ$1079,AK$2)*$AD1471+VLOOKUP($AC1471,LS_Coint_BD!$B$3:$AQ$1079,AK$2+1)</f>
        <v>0</v>
      </c>
      <c r="AL1471" s="89">
        <f>VLOOKUP($AC1471,LS_Coint_BD!$B$3:$AQ$1079,AL$2)*$AD1471+VLOOKUP($AC1471,LS_Coint_BD!$B$3:$AQ$1079,AL$2+1)</f>
        <v>0</v>
      </c>
      <c r="AM1471" s="89">
        <f>VLOOKUP($AC1471,LS_Coint_BD!$B$3:$AQ$1079,AM$2)*$AD1471+VLOOKUP($AC1471,LS_Coint_BD!$B$3:$AQ$1079,AM$2+1)</f>
        <v>0</v>
      </c>
      <c r="AN1471" s="89">
        <f>VLOOKUP($AC1471,LS_Coint_BD!$B$3:$AQ$1079,AN$2)</f>
        <v>0</v>
      </c>
      <c r="AO1471" s="89">
        <f>VLOOKUP($AC1471,LS_Coint_BD!$B$3:$AQ$1079,AO$2)</f>
        <v>0</v>
      </c>
      <c r="AP1471" s="89">
        <f>VLOOKUP($AC1471,LS_Coint_BD!$B$3:$AQ$1079,AP$2)</f>
        <v>0</v>
      </c>
      <c r="AQ1471" s="89">
        <f>VLOOKUP($AC1471,LS_Coint_BD!$B$3:$AQ$1079,AQ$2)</f>
        <v>0</v>
      </c>
      <c r="AR1471" s="89">
        <f>VLOOKUP($AC1471,LS_Coint_BD!$B$3:$AQ$1079,AR$2)</f>
        <v>0</v>
      </c>
      <c r="AS1471" s="89">
        <f>VLOOKUP($AC1471,LS_Coint_BD!$B$3:$AQ$1079,AS$2)</f>
        <v>0</v>
      </c>
      <c r="AT1471" s="89">
        <f>VLOOKUP($AC1471,LS_Coint_BD!$B$3:$AQ$1079,AT$2)</f>
        <v>0</v>
      </c>
      <c r="AU1471" s="89">
        <f>VLOOKUP($AC1471,LS_Coint_BD!$B$3:$AQ$1079,AU$2)</f>
        <v>0</v>
      </c>
      <c r="AV1471" s="89">
        <f>VLOOKUP($AC1471,LS_Coint_BD!$B$3:$AQ$1079,AV$2)</f>
        <v>0</v>
      </c>
      <c r="AW1471" s="89">
        <f>VLOOKUP($AC1471,LS_Coint_BD!$B$3:$AQ$1079,AW$2)</f>
        <v>0</v>
      </c>
      <c r="AX1471" s="89">
        <f>VLOOKUP($AC1471,LS_Coint_BD!$B$3:$AQ$1079,AX$2)</f>
        <v>0</v>
      </c>
      <c r="AY1471" s="89">
        <f>VLOOKUP($AC1471,LS_Coint_BD!$B$3:$AQ$1079,AY$2)</f>
        <v>0</v>
      </c>
      <c r="AZ1471" s="89">
        <f>VLOOKUP($AC1471,LS_Coint_BD!$B$3:$AQ$1079,AZ$2)</f>
        <v>0</v>
      </c>
      <c r="BA1471" s="89">
        <f>VLOOKUP($AC1471,LS_Coint_BD!$B$3:$AQ$1079,BA$2)</f>
        <v>0</v>
      </c>
      <c r="BB1471" s="89">
        <f>VLOOKUP($AC1471,LS_Coint_BD!$B$3:$AQ$1079,BB$2)</f>
        <v>0</v>
      </c>
      <c r="BC1471" s="89">
        <f>VLOOKUP($AC1471,LS_Coint_BD!$B$3:$AQ$1079,BC$2)</f>
        <v>0</v>
      </c>
      <c r="BD1471" s="89">
        <f t="shared" si="1047"/>
        <v>0</v>
      </c>
      <c r="BE1471" s="89">
        <f t="shared" si="1048"/>
        <v>0</v>
      </c>
      <c r="BF1471" s="89">
        <f t="shared" si="1049"/>
        <v>0</v>
      </c>
      <c r="BG1471" s="89">
        <f t="shared" si="1050"/>
        <v>0</v>
      </c>
      <c r="BH1471" s="89">
        <f t="shared" si="1051"/>
        <v>0</v>
      </c>
      <c r="BI1471" s="89">
        <f t="shared" si="1052"/>
        <v>0</v>
      </c>
      <c r="BJ1471" s="89">
        <f t="shared" si="1053"/>
        <v>0</v>
      </c>
      <c r="BK1471" s="89">
        <f t="shared" si="1054"/>
        <v>0</v>
      </c>
      <c r="BL1471" s="89">
        <f t="shared" si="1055"/>
        <v>0</v>
      </c>
      <c r="BM1471" s="89"/>
      <c r="BN1471" s="26" t="b">
        <f t="shared" si="1056"/>
        <v>0</v>
      </c>
      <c r="BO1471" s="26" t="b">
        <f t="shared" si="1057"/>
        <v>0</v>
      </c>
      <c r="BP1471" s="26" t="b">
        <f t="shared" si="1058"/>
        <v>0</v>
      </c>
      <c r="BQ1471" s="26" t="b">
        <f t="shared" si="1059"/>
        <v>0</v>
      </c>
      <c r="BR1471" s="26" t="b">
        <f t="shared" si="1060"/>
        <v>0</v>
      </c>
      <c r="BS1471" s="26" t="b">
        <f t="shared" si="1061"/>
        <v>0</v>
      </c>
      <c r="BT1471" s="26" t="b">
        <f t="shared" si="1062"/>
        <v>0</v>
      </c>
      <c r="BU1471" s="26" t="b">
        <f t="shared" si="1063"/>
        <v>0</v>
      </c>
    </row>
    <row r="1472" spans="2:73" ht="15" thickBot="1" x14ac:dyDescent="0.35">
      <c r="B1472" s="17">
        <f>VLOOKUP($AC1472,LS_Coint_BD!$B$3:$D$1079,2)</f>
        <v>0</v>
      </c>
      <c r="C1472" s="87">
        <f>VLOOKUP($AC1472,LS_Coint_BD!$B$3:$D$1079,3)</f>
        <v>0</v>
      </c>
      <c r="D1472" s="68">
        <f t="shared" si="1023"/>
        <v>0</v>
      </c>
      <c r="E1472" s="65">
        <f t="shared" si="1024"/>
        <v>0</v>
      </c>
      <c r="F1472" s="69">
        <f t="shared" si="1025"/>
        <v>0</v>
      </c>
      <c r="G1472" s="68">
        <f t="shared" si="1026"/>
        <v>0</v>
      </c>
      <c r="H1472" s="65">
        <f t="shared" si="1027"/>
        <v>0</v>
      </c>
      <c r="I1472" s="69">
        <f t="shared" si="1028"/>
        <v>0</v>
      </c>
      <c r="J1472" s="68">
        <f t="shared" si="1029"/>
        <v>0</v>
      </c>
      <c r="K1472" s="65">
        <f t="shared" si="1030"/>
        <v>0</v>
      </c>
      <c r="L1472" s="69">
        <f t="shared" si="1031"/>
        <v>0</v>
      </c>
      <c r="M1472" s="68">
        <f t="shared" si="1032"/>
        <v>0</v>
      </c>
      <c r="N1472" s="65">
        <f t="shared" si="1033"/>
        <v>0</v>
      </c>
      <c r="O1472" s="69">
        <f t="shared" si="1034"/>
        <v>0</v>
      </c>
      <c r="P1472" s="68">
        <f t="shared" si="1035"/>
        <v>0</v>
      </c>
      <c r="Q1472" s="65">
        <f t="shared" si="1036"/>
        <v>0</v>
      </c>
      <c r="R1472" s="69">
        <f t="shared" si="1037"/>
        <v>0</v>
      </c>
      <c r="S1472" s="68">
        <f t="shared" si="1038"/>
        <v>0</v>
      </c>
      <c r="T1472" s="65">
        <f t="shared" si="1039"/>
        <v>0</v>
      </c>
      <c r="U1472" s="69">
        <f t="shared" si="1040"/>
        <v>0</v>
      </c>
      <c r="V1472" s="68">
        <f t="shared" si="1041"/>
        <v>0</v>
      </c>
      <c r="W1472" s="65">
        <f t="shared" si="1042"/>
        <v>0</v>
      </c>
      <c r="X1472" s="69">
        <f t="shared" si="1043"/>
        <v>0</v>
      </c>
      <c r="Y1472" s="68">
        <f t="shared" si="1044"/>
        <v>0</v>
      </c>
      <c r="Z1472" s="65">
        <f t="shared" si="1045"/>
        <v>0</v>
      </c>
      <c r="AA1472" s="69">
        <f t="shared" si="1046"/>
        <v>0</v>
      </c>
      <c r="AB1472" s="98">
        <f>SUMIF(BN1472:BU1472,"VERDADEIRO",BN$3:$BU1471)</f>
        <v>0</v>
      </c>
      <c r="AC1472" s="97">
        <f t="shared" si="1022"/>
        <v>1469</v>
      </c>
      <c r="AD1472" s="89">
        <f>RTD("tryd.rtdserver",,"COT",B1472,"ULT")</f>
        <v>0</v>
      </c>
      <c r="AE1472" s="89">
        <f>RTD("tryd.rtdserver",,"COT",C1472,"ULT")</f>
        <v>0</v>
      </c>
      <c r="AF1472" s="89">
        <f>VLOOKUP($AC1472,LS_Coint_BD!$B$3:$AQ$1079,AF$2)*$AD1472+VLOOKUP($AC1472,LS_Coint_BD!$B$3:$AQ$1079,AF$2+1)</f>
        <v>0</v>
      </c>
      <c r="AG1472" s="89">
        <f>VLOOKUP($AC1472,LS_Coint_BD!$B$3:$AQ$1079,AG$2)*$AD1472+VLOOKUP($AC1472,LS_Coint_BD!$B$3:$AQ$1079,AG$2+1)</f>
        <v>0</v>
      </c>
      <c r="AH1472" s="89">
        <f>VLOOKUP($AC1472,LS_Coint_BD!$B$3:$AQ$1079,AH$2)*$AD1472+VLOOKUP($AC1472,LS_Coint_BD!$B$3:$AQ$1079,AH$2+1)</f>
        <v>0</v>
      </c>
      <c r="AI1472" s="89">
        <f>VLOOKUP($AC1472,LS_Coint_BD!$B$3:$AQ$1079,AI$2)*$AD1472+VLOOKUP($AC1472,LS_Coint_BD!$B$3:$AQ$1079,AI$2+1)</f>
        <v>0</v>
      </c>
      <c r="AJ1472" s="89">
        <f>VLOOKUP($AC1472,LS_Coint_BD!$B$3:$AQ$1079,AJ$2)*$AD1472+VLOOKUP($AC1472,LS_Coint_BD!$B$3:$AQ$1079,AJ$2+1)</f>
        <v>0</v>
      </c>
      <c r="AK1472" s="89">
        <f>VLOOKUP($AC1472,LS_Coint_BD!$B$3:$AQ$1079,AK$2)*$AD1472+VLOOKUP($AC1472,LS_Coint_BD!$B$3:$AQ$1079,AK$2+1)</f>
        <v>0</v>
      </c>
      <c r="AL1472" s="89">
        <f>VLOOKUP($AC1472,LS_Coint_BD!$B$3:$AQ$1079,AL$2)*$AD1472+VLOOKUP($AC1472,LS_Coint_BD!$B$3:$AQ$1079,AL$2+1)</f>
        <v>0</v>
      </c>
      <c r="AM1472" s="89">
        <f>VLOOKUP($AC1472,LS_Coint_BD!$B$3:$AQ$1079,AM$2)*$AD1472+VLOOKUP($AC1472,LS_Coint_BD!$B$3:$AQ$1079,AM$2+1)</f>
        <v>0</v>
      </c>
      <c r="AN1472" s="89">
        <f>VLOOKUP($AC1472,LS_Coint_BD!$B$3:$AQ$1079,AN$2)</f>
        <v>0</v>
      </c>
      <c r="AO1472" s="89">
        <f>VLOOKUP($AC1472,LS_Coint_BD!$B$3:$AQ$1079,AO$2)</f>
        <v>0</v>
      </c>
      <c r="AP1472" s="89">
        <f>VLOOKUP($AC1472,LS_Coint_BD!$B$3:$AQ$1079,AP$2)</f>
        <v>0</v>
      </c>
      <c r="AQ1472" s="89">
        <f>VLOOKUP($AC1472,LS_Coint_BD!$B$3:$AQ$1079,AQ$2)</f>
        <v>0</v>
      </c>
      <c r="AR1472" s="89">
        <f>VLOOKUP($AC1472,LS_Coint_BD!$B$3:$AQ$1079,AR$2)</f>
        <v>0</v>
      </c>
      <c r="AS1472" s="89">
        <f>VLOOKUP($AC1472,LS_Coint_BD!$B$3:$AQ$1079,AS$2)</f>
        <v>0</v>
      </c>
      <c r="AT1472" s="89">
        <f>VLOOKUP($AC1472,LS_Coint_BD!$B$3:$AQ$1079,AT$2)</f>
        <v>0</v>
      </c>
      <c r="AU1472" s="89">
        <f>VLOOKUP($AC1472,LS_Coint_BD!$B$3:$AQ$1079,AU$2)</f>
        <v>0</v>
      </c>
      <c r="AV1472" s="89">
        <f>VLOOKUP($AC1472,LS_Coint_BD!$B$3:$AQ$1079,AV$2)</f>
        <v>0</v>
      </c>
      <c r="AW1472" s="89">
        <f>VLOOKUP($AC1472,LS_Coint_BD!$B$3:$AQ$1079,AW$2)</f>
        <v>0</v>
      </c>
      <c r="AX1472" s="89">
        <f>VLOOKUP($AC1472,LS_Coint_BD!$B$3:$AQ$1079,AX$2)</f>
        <v>0</v>
      </c>
      <c r="AY1472" s="89">
        <f>VLOOKUP($AC1472,LS_Coint_BD!$B$3:$AQ$1079,AY$2)</f>
        <v>0</v>
      </c>
      <c r="AZ1472" s="89">
        <f>VLOOKUP($AC1472,LS_Coint_BD!$B$3:$AQ$1079,AZ$2)</f>
        <v>0</v>
      </c>
      <c r="BA1472" s="89">
        <f>VLOOKUP($AC1472,LS_Coint_BD!$B$3:$AQ$1079,BA$2)</f>
        <v>0</v>
      </c>
      <c r="BB1472" s="89">
        <f>VLOOKUP($AC1472,LS_Coint_BD!$B$3:$AQ$1079,BB$2)</f>
        <v>0</v>
      </c>
      <c r="BC1472" s="89">
        <f>VLOOKUP($AC1472,LS_Coint_BD!$B$3:$AQ$1079,BC$2)</f>
        <v>0</v>
      </c>
      <c r="BD1472" s="89">
        <f t="shared" si="1047"/>
        <v>0</v>
      </c>
      <c r="BE1472" s="89">
        <f t="shared" si="1048"/>
        <v>0</v>
      </c>
      <c r="BF1472" s="89">
        <f t="shared" si="1049"/>
        <v>0</v>
      </c>
      <c r="BG1472" s="89">
        <f t="shared" si="1050"/>
        <v>0</v>
      </c>
      <c r="BH1472" s="89">
        <f t="shared" si="1051"/>
        <v>0</v>
      </c>
      <c r="BI1472" s="89">
        <f t="shared" si="1052"/>
        <v>0</v>
      </c>
      <c r="BJ1472" s="89">
        <f t="shared" si="1053"/>
        <v>0</v>
      </c>
      <c r="BK1472" s="89">
        <f t="shared" si="1054"/>
        <v>0</v>
      </c>
      <c r="BL1472" s="89">
        <f t="shared" si="1055"/>
        <v>0</v>
      </c>
      <c r="BM1472" s="89"/>
      <c r="BN1472" s="26" t="b">
        <f t="shared" si="1056"/>
        <v>0</v>
      </c>
      <c r="BO1472" s="26" t="b">
        <f t="shared" si="1057"/>
        <v>0</v>
      </c>
      <c r="BP1472" s="26" t="b">
        <f t="shared" si="1058"/>
        <v>0</v>
      </c>
      <c r="BQ1472" s="26" t="b">
        <f t="shared" si="1059"/>
        <v>0</v>
      </c>
      <c r="BR1472" s="26" t="b">
        <f t="shared" si="1060"/>
        <v>0</v>
      </c>
      <c r="BS1472" s="26" t="b">
        <f t="shared" si="1061"/>
        <v>0</v>
      </c>
      <c r="BT1472" s="26" t="b">
        <f t="shared" si="1062"/>
        <v>0</v>
      </c>
      <c r="BU1472" s="26" t="b">
        <f t="shared" si="1063"/>
        <v>0</v>
      </c>
    </row>
    <row r="1473" spans="2:73" ht="15" thickBot="1" x14ac:dyDescent="0.35">
      <c r="B1473" s="17">
        <f>VLOOKUP($AC1473,LS_Coint_BD!$B$3:$D$1079,2)</f>
        <v>0</v>
      </c>
      <c r="C1473" s="87">
        <f>VLOOKUP($AC1473,LS_Coint_BD!$B$3:$D$1079,3)</f>
        <v>0</v>
      </c>
      <c r="D1473" s="68">
        <f t="shared" si="1023"/>
        <v>0</v>
      </c>
      <c r="E1473" s="65">
        <f t="shared" si="1024"/>
        <v>0</v>
      </c>
      <c r="F1473" s="69">
        <f t="shared" si="1025"/>
        <v>0</v>
      </c>
      <c r="G1473" s="68">
        <f t="shared" si="1026"/>
        <v>0</v>
      </c>
      <c r="H1473" s="65">
        <f t="shared" si="1027"/>
        <v>0</v>
      </c>
      <c r="I1473" s="69">
        <f t="shared" si="1028"/>
        <v>0</v>
      </c>
      <c r="J1473" s="68">
        <f t="shared" si="1029"/>
        <v>0</v>
      </c>
      <c r="K1473" s="65">
        <f t="shared" si="1030"/>
        <v>0</v>
      </c>
      <c r="L1473" s="69">
        <f t="shared" si="1031"/>
        <v>0</v>
      </c>
      <c r="M1473" s="68">
        <f t="shared" si="1032"/>
        <v>0</v>
      </c>
      <c r="N1473" s="65">
        <f t="shared" si="1033"/>
        <v>0</v>
      </c>
      <c r="O1473" s="69">
        <f t="shared" si="1034"/>
        <v>0</v>
      </c>
      <c r="P1473" s="68">
        <f t="shared" si="1035"/>
        <v>0</v>
      </c>
      <c r="Q1473" s="65">
        <f t="shared" si="1036"/>
        <v>0</v>
      </c>
      <c r="R1473" s="69">
        <f t="shared" si="1037"/>
        <v>0</v>
      </c>
      <c r="S1473" s="68">
        <f t="shared" si="1038"/>
        <v>0</v>
      </c>
      <c r="T1473" s="65">
        <f t="shared" si="1039"/>
        <v>0</v>
      </c>
      <c r="U1473" s="69">
        <f t="shared" si="1040"/>
        <v>0</v>
      </c>
      <c r="V1473" s="68">
        <f t="shared" si="1041"/>
        <v>0</v>
      </c>
      <c r="W1473" s="65">
        <f t="shared" si="1042"/>
        <v>0</v>
      </c>
      <c r="X1473" s="69">
        <f t="shared" si="1043"/>
        <v>0</v>
      </c>
      <c r="Y1473" s="68">
        <f t="shared" si="1044"/>
        <v>0</v>
      </c>
      <c r="Z1473" s="65">
        <f t="shared" si="1045"/>
        <v>0</v>
      </c>
      <c r="AA1473" s="69">
        <f t="shared" si="1046"/>
        <v>0</v>
      </c>
      <c r="AB1473" s="98">
        <f>SUMIF(BN1473:BU1473,"VERDADEIRO",BN$3:$BU1472)</f>
        <v>0</v>
      </c>
      <c r="AC1473" s="97">
        <f t="shared" si="1022"/>
        <v>1470</v>
      </c>
      <c r="AD1473" s="89">
        <f>RTD("tryd.rtdserver",,"COT",B1473,"ULT")</f>
        <v>0</v>
      </c>
      <c r="AE1473" s="89">
        <f>RTD("tryd.rtdserver",,"COT",C1473,"ULT")</f>
        <v>0</v>
      </c>
      <c r="AF1473" s="89">
        <f>VLOOKUP($AC1473,LS_Coint_BD!$B$3:$AQ$1079,AF$2)*$AD1473+VLOOKUP($AC1473,LS_Coint_BD!$B$3:$AQ$1079,AF$2+1)</f>
        <v>0</v>
      </c>
      <c r="AG1473" s="89">
        <f>VLOOKUP($AC1473,LS_Coint_BD!$B$3:$AQ$1079,AG$2)*$AD1473+VLOOKUP($AC1473,LS_Coint_BD!$B$3:$AQ$1079,AG$2+1)</f>
        <v>0</v>
      </c>
      <c r="AH1473" s="89">
        <f>VLOOKUP($AC1473,LS_Coint_BD!$B$3:$AQ$1079,AH$2)*$AD1473+VLOOKUP($AC1473,LS_Coint_BD!$B$3:$AQ$1079,AH$2+1)</f>
        <v>0</v>
      </c>
      <c r="AI1473" s="89">
        <f>VLOOKUP($AC1473,LS_Coint_BD!$B$3:$AQ$1079,AI$2)*$AD1473+VLOOKUP($AC1473,LS_Coint_BD!$B$3:$AQ$1079,AI$2+1)</f>
        <v>0</v>
      </c>
      <c r="AJ1473" s="89">
        <f>VLOOKUP($AC1473,LS_Coint_BD!$B$3:$AQ$1079,AJ$2)*$AD1473+VLOOKUP($AC1473,LS_Coint_BD!$B$3:$AQ$1079,AJ$2+1)</f>
        <v>0</v>
      </c>
      <c r="AK1473" s="89">
        <f>VLOOKUP($AC1473,LS_Coint_BD!$B$3:$AQ$1079,AK$2)*$AD1473+VLOOKUP($AC1473,LS_Coint_BD!$B$3:$AQ$1079,AK$2+1)</f>
        <v>0</v>
      </c>
      <c r="AL1473" s="89">
        <f>VLOOKUP($AC1473,LS_Coint_BD!$B$3:$AQ$1079,AL$2)*$AD1473+VLOOKUP($AC1473,LS_Coint_BD!$B$3:$AQ$1079,AL$2+1)</f>
        <v>0</v>
      </c>
      <c r="AM1473" s="89">
        <f>VLOOKUP($AC1473,LS_Coint_BD!$B$3:$AQ$1079,AM$2)*$AD1473+VLOOKUP($AC1473,LS_Coint_BD!$B$3:$AQ$1079,AM$2+1)</f>
        <v>0</v>
      </c>
      <c r="AN1473" s="89">
        <f>VLOOKUP($AC1473,LS_Coint_BD!$B$3:$AQ$1079,AN$2)</f>
        <v>0</v>
      </c>
      <c r="AO1473" s="89">
        <f>VLOOKUP($AC1473,LS_Coint_BD!$B$3:$AQ$1079,AO$2)</f>
        <v>0</v>
      </c>
      <c r="AP1473" s="89">
        <f>VLOOKUP($AC1473,LS_Coint_BD!$B$3:$AQ$1079,AP$2)</f>
        <v>0</v>
      </c>
      <c r="AQ1473" s="89">
        <f>VLOOKUP($AC1473,LS_Coint_BD!$B$3:$AQ$1079,AQ$2)</f>
        <v>0</v>
      </c>
      <c r="AR1473" s="89">
        <f>VLOOKUP($AC1473,LS_Coint_BD!$B$3:$AQ$1079,AR$2)</f>
        <v>0</v>
      </c>
      <c r="AS1473" s="89">
        <f>VLOOKUP($AC1473,LS_Coint_BD!$B$3:$AQ$1079,AS$2)</f>
        <v>0</v>
      </c>
      <c r="AT1473" s="89">
        <f>VLOOKUP($AC1473,LS_Coint_BD!$B$3:$AQ$1079,AT$2)</f>
        <v>0</v>
      </c>
      <c r="AU1473" s="89">
        <f>VLOOKUP($AC1473,LS_Coint_BD!$B$3:$AQ$1079,AU$2)</f>
        <v>0</v>
      </c>
      <c r="AV1473" s="89">
        <f>VLOOKUP($AC1473,LS_Coint_BD!$B$3:$AQ$1079,AV$2)</f>
        <v>0</v>
      </c>
      <c r="AW1473" s="89">
        <f>VLOOKUP($AC1473,LS_Coint_BD!$B$3:$AQ$1079,AW$2)</f>
        <v>0</v>
      </c>
      <c r="AX1473" s="89">
        <f>VLOOKUP($AC1473,LS_Coint_BD!$B$3:$AQ$1079,AX$2)</f>
        <v>0</v>
      </c>
      <c r="AY1473" s="89">
        <f>VLOOKUP($AC1473,LS_Coint_BD!$B$3:$AQ$1079,AY$2)</f>
        <v>0</v>
      </c>
      <c r="AZ1473" s="89">
        <f>VLOOKUP($AC1473,LS_Coint_BD!$B$3:$AQ$1079,AZ$2)</f>
        <v>0</v>
      </c>
      <c r="BA1473" s="89">
        <f>VLOOKUP($AC1473,LS_Coint_BD!$B$3:$AQ$1079,BA$2)</f>
        <v>0</v>
      </c>
      <c r="BB1473" s="89">
        <f>VLOOKUP($AC1473,LS_Coint_BD!$B$3:$AQ$1079,BB$2)</f>
        <v>0</v>
      </c>
      <c r="BC1473" s="89">
        <f>VLOOKUP($AC1473,LS_Coint_BD!$B$3:$AQ$1079,BC$2)</f>
        <v>0</v>
      </c>
      <c r="BD1473" s="89">
        <f t="shared" si="1047"/>
        <v>0</v>
      </c>
      <c r="BE1473" s="89">
        <f t="shared" si="1048"/>
        <v>0</v>
      </c>
      <c r="BF1473" s="89">
        <f t="shared" si="1049"/>
        <v>0</v>
      </c>
      <c r="BG1473" s="89">
        <f t="shared" si="1050"/>
        <v>0</v>
      </c>
      <c r="BH1473" s="89">
        <f t="shared" si="1051"/>
        <v>0</v>
      </c>
      <c r="BI1473" s="89">
        <f t="shared" si="1052"/>
        <v>0</v>
      </c>
      <c r="BJ1473" s="89">
        <f t="shared" si="1053"/>
        <v>0</v>
      </c>
      <c r="BK1473" s="89">
        <f t="shared" si="1054"/>
        <v>0</v>
      </c>
      <c r="BL1473" s="89">
        <f t="shared" si="1055"/>
        <v>0</v>
      </c>
      <c r="BM1473" s="89"/>
      <c r="BN1473" s="26" t="b">
        <f t="shared" si="1056"/>
        <v>0</v>
      </c>
      <c r="BO1473" s="26" t="b">
        <f t="shared" si="1057"/>
        <v>0</v>
      </c>
      <c r="BP1473" s="26" t="b">
        <f t="shared" si="1058"/>
        <v>0</v>
      </c>
      <c r="BQ1473" s="26" t="b">
        <f t="shared" si="1059"/>
        <v>0</v>
      </c>
      <c r="BR1473" s="26" t="b">
        <f t="shared" si="1060"/>
        <v>0</v>
      </c>
      <c r="BS1473" s="26" t="b">
        <f t="shared" si="1061"/>
        <v>0</v>
      </c>
      <c r="BT1473" s="26" t="b">
        <f t="shared" si="1062"/>
        <v>0</v>
      </c>
      <c r="BU1473" s="26" t="b">
        <f t="shared" si="1063"/>
        <v>0</v>
      </c>
    </row>
    <row r="1474" spans="2:73" ht="15" thickBot="1" x14ac:dyDescent="0.35">
      <c r="B1474" s="17">
        <f>VLOOKUP($AC1474,LS_Coint_BD!$B$3:$D$1079,2)</f>
        <v>0</v>
      </c>
      <c r="C1474" s="87">
        <f>VLOOKUP($AC1474,LS_Coint_BD!$B$3:$D$1079,3)</f>
        <v>0</v>
      </c>
      <c r="D1474" s="68">
        <f t="shared" si="1023"/>
        <v>0</v>
      </c>
      <c r="E1474" s="65">
        <f t="shared" si="1024"/>
        <v>0</v>
      </c>
      <c r="F1474" s="69">
        <f t="shared" si="1025"/>
        <v>0</v>
      </c>
      <c r="G1474" s="68">
        <f t="shared" si="1026"/>
        <v>0</v>
      </c>
      <c r="H1474" s="65">
        <f t="shared" si="1027"/>
        <v>0</v>
      </c>
      <c r="I1474" s="69">
        <f t="shared" si="1028"/>
        <v>0</v>
      </c>
      <c r="J1474" s="68">
        <f t="shared" si="1029"/>
        <v>0</v>
      </c>
      <c r="K1474" s="65">
        <f t="shared" si="1030"/>
        <v>0</v>
      </c>
      <c r="L1474" s="69">
        <f t="shared" si="1031"/>
        <v>0</v>
      </c>
      <c r="M1474" s="68">
        <f t="shared" si="1032"/>
        <v>0</v>
      </c>
      <c r="N1474" s="65">
        <f t="shared" si="1033"/>
        <v>0</v>
      </c>
      <c r="O1474" s="69">
        <f t="shared" si="1034"/>
        <v>0</v>
      </c>
      <c r="P1474" s="68">
        <f t="shared" si="1035"/>
        <v>0</v>
      </c>
      <c r="Q1474" s="65">
        <f t="shared" si="1036"/>
        <v>0</v>
      </c>
      <c r="R1474" s="69">
        <f t="shared" si="1037"/>
        <v>0</v>
      </c>
      <c r="S1474" s="68">
        <f t="shared" si="1038"/>
        <v>0</v>
      </c>
      <c r="T1474" s="65">
        <f t="shared" si="1039"/>
        <v>0</v>
      </c>
      <c r="U1474" s="69">
        <f t="shared" si="1040"/>
        <v>0</v>
      </c>
      <c r="V1474" s="68">
        <f t="shared" si="1041"/>
        <v>0</v>
      </c>
      <c r="W1474" s="65">
        <f t="shared" si="1042"/>
        <v>0</v>
      </c>
      <c r="X1474" s="69">
        <f t="shared" si="1043"/>
        <v>0</v>
      </c>
      <c r="Y1474" s="68">
        <f t="shared" si="1044"/>
        <v>0</v>
      </c>
      <c r="Z1474" s="65">
        <f t="shared" si="1045"/>
        <v>0</v>
      </c>
      <c r="AA1474" s="69">
        <f t="shared" si="1046"/>
        <v>0</v>
      </c>
      <c r="AB1474" s="98">
        <f>SUMIF(BN1474:BU1474,"VERDADEIRO",BN$3:$BU1473)</f>
        <v>0</v>
      </c>
      <c r="AC1474" s="97">
        <f t="shared" si="1022"/>
        <v>1471</v>
      </c>
      <c r="AD1474" s="89">
        <f>RTD("tryd.rtdserver",,"COT",B1474,"ULT")</f>
        <v>0</v>
      </c>
      <c r="AE1474" s="89">
        <f>RTD("tryd.rtdserver",,"COT",C1474,"ULT")</f>
        <v>0</v>
      </c>
      <c r="AF1474" s="89">
        <f>VLOOKUP($AC1474,LS_Coint_BD!$B$3:$AQ$1079,AF$2)*$AD1474+VLOOKUP($AC1474,LS_Coint_BD!$B$3:$AQ$1079,AF$2+1)</f>
        <v>0</v>
      </c>
      <c r="AG1474" s="89">
        <f>VLOOKUP($AC1474,LS_Coint_BD!$B$3:$AQ$1079,AG$2)*$AD1474+VLOOKUP($AC1474,LS_Coint_BD!$B$3:$AQ$1079,AG$2+1)</f>
        <v>0</v>
      </c>
      <c r="AH1474" s="89">
        <f>VLOOKUP($AC1474,LS_Coint_BD!$B$3:$AQ$1079,AH$2)*$AD1474+VLOOKUP($AC1474,LS_Coint_BD!$B$3:$AQ$1079,AH$2+1)</f>
        <v>0</v>
      </c>
      <c r="AI1474" s="89">
        <f>VLOOKUP($AC1474,LS_Coint_BD!$B$3:$AQ$1079,AI$2)*$AD1474+VLOOKUP($AC1474,LS_Coint_BD!$B$3:$AQ$1079,AI$2+1)</f>
        <v>0</v>
      </c>
      <c r="AJ1474" s="89">
        <f>VLOOKUP($AC1474,LS_Coint_BD!$B$3:$AQ$1079,AJ$2)*$AD1474+VLOOKUP($AC1474,LS_Coint_BD!$B$3:$AQ$1079,AJ$2+1)</f>
        <v>0</v>
      </c>
      <c r="AK1474" s="89">
        <f>VLOOKUP($AC1474,LS_Coint_BD!$B$3:$AQ$1079,AK$2)*$AD1474+VLOOKUP($AC1474,LS_Coint_BD!$B$3:$AQ$1079,AK$2+1)</f>
        <v>0</v>
      </c>
      <c r="AL1474" s="89">
        <f>VLOOKUP($AC1474,LS_Coint_BD!$B$3:$AQ$1079,AL$2)*$AD1474+VLOOKUP($AC1474,LS_Coint_BD!$B$3:$AQ$1079,AL$2+1)</f>
        <v>0</v>
      </c>
      <c r="AM1474" s="89">
        <f>VLOOKUP($AC1474,LS_Coint_BD!$B$3:$AQ$1079,AM$2)*$AD1474+VLOOKUP($AC1474,LS_Coint_BD!$B$3:$AQ$1079,AM$2+1)</f>
        <v>0</v>
      </c>
      <c r="AN1474" s="89">
        <f>VLOOKUP($AC1474,LS_Coint_BD!$B$3:$AQ$1079,AN$2)</f>
        <v>0</v>
      </c>
      <c r="AO1474" s="89">
        <f>VLOOKUP($AC1474,LS_Coint_BD!$B$3:$AQ$1079,AO$2)</f>
        <v>0</v>
      </c>
      <c r="AP1474" s="89">
        <f>VLOOKUP($AC1474,LS_Coint_BD!$B$3:$AQ$1079,AP$2)</f>
        <v>0</v>
      </c>
      <c r="AQ1474" s="89">
        <f>VLOOKUP($AC1474,LS_Coint_BD!$B$3:$AQ$1079,AQ$2)</f>
        <v>0</v>
      </c>
      <c r="AR1474" s="89">
        <f>VLOOKUP($AC1474,LS_Coint_BD!$B$3:$AQ$1079,AR$2)</f>
        <v>0</v>
      </c>
      <c r="AS1474" s="89">
        <f>VLOOKUP($AC1474,LS_Coint_BD!$B$3:$AQ$1079,AS$2)</f>
        <v>0</v>
      </c>
      <c r="AT1474" s="89">
        <f>VLOOKUP($AC1474,LS_Coint_BD!$B$3:$AQ$1079,AT$2)</f>
        <v>0</v>
      </c>
      <c r="AU1474" s="89">
        <f>VLOOKUP($AC1474,LS_Coint_BD!$B$3:$AQ$1079,AU$2)</f>
        <v>0</v>
      </c>
      <c r="AV1474" s="89">
        <f>VLOOKUP($AC1474,LS_Coint_BD!$B$3:$AQ$1079,AV$2)</f>
        <v>0</v>
      </c>
      <c r="AW1474" s="89">
        <f>VLOOKUP($AC1474,LS_Coint_BD!$B$3:$AQ$1079,AW$2)</f>
        <v>0</v>
      </c>
      <c r="AX1474" s="89">
        <f>VLOOKUP($AC1474,LS_Coint_BD!$B$3:$AQ$1079,AX$2)</f>
        <v>0</v>
      </c>
      <c r="AY1474" s="89">
        <f>VLOOKUP($AC1474,LS_Coint_BD!$B$3:$AQ$1079,AY$2)</f>
        <v>0</v>
      </c>
      <c r="AZ1474" s="89">
        <f>VLOOKUP($AC1474,LS_Coint_BD!$B$3:$AQ$1079,AZ$2)</f>
        <v>0</v>
      </c>
      <c r="BA1474" s="89">
        <f>VLOOKUP($AC1474,LS_Coint_BD!$B$3:$AQ$1079,BA$2)</f>
        <v>0</v>
      </c>
      <c r="BB1474" s="89">
        <f>VLOOKUP($AC1474,LS_Coint_BD!$B$3:$AQ$1079,BB$2)</f>
        <v>0</v>
      </c>
      <c r="BC1474" s="89">
        <f>VLOOKUP($AC1474,LS_Coint_BD!$B$3:$AQ$1079,BC$2)</f>
        <v>0</v>
      </c>
      <c r="BD1474" s="89">
        <f t="shared" si="1047"/>
        <v>0</v>
      </c>
      <c r="BE1474" s="89">
        <f t="shared" si="1048"/>
        <v>0</v>
      </c>
      <c r="BF1474" s="89">
        <f t="shared" si="1049"/>
        <v>0</v>
      </c>
      <c r="BG1474" s="89">
        <f t="shared" si="1050"/>
        <v>0</v>
      </c>
      <c r="BH1474" s="89">
        <f t="shared" si="1051"/>
        <v>0</v>
      </c>
      <c r="BI1474" s="89">
        <f t="shared" si="1052"/>
        <v>0</v>
      </c>
      <c r="BJ1474" s="89">
        <f t="shared" si="1053"/>
        <v>0</v>
      </c>
      <c r="BK1474" s="89">
        <f t="shared" si="1054"/>
        <v>0</v>
      </c>
      <c r="BL1474" s="89">
        <f t="shared" si="1055"/>
        <v>0</v>
      </c>
      <c r="BM1474" s="89"/>
      <c r="BN1474" s="26" t="b">
        <f t="shared" si="1056"/>
        <v>0</v>
      </c>
      <c r="BO1474" s="26" t="b">
        <f t="shared" si="1057"/>
        <v>0</v>
      </c>
      <c r="BP1474" s="26" t="b">
        <f t="shared" si="1058"/>
        <v>0</v>
      </c>
      <c r="BQ1474" s="26" t="b">
        <f t="shared" si="1059"/>
        <v>0</v>
      </c>
      <c r="BR1474" s="26" t="b">
        <f t="shared" si="1060"/>
        <v>0</v>
      </c>
      <c r="BS1474" s="26" t="b">
        <f t="shared" si="1061"/>
        <v>0</v>
      </c>
      <c r="BT1474" s="26" t="b">
        <f t="shared" si="1062"/>
        <v>0</v>
      </c>
      <c r="BU1474" s="26" t="b">
        <f t="shared" si="1063"/>
        <v>0</v>
      </c>
    </row>
    <row r="1475" spans="2:73" ht="15" thickBot="1" x14ac:dyDescent="0.35">
      <c r="B1475" s="17">
        <f>VLOOKUP($AC1475,LS_Coint_BD!$B$3:$D$1079,2)</f>
        <v>0</v>
      </c>
      <c r="C1475" s="87">
        <f>VLOOKUP($AC1475,LS_Coint_BD!$B$3:$D$1079,3)</f>
        <v>0</v>
      </c>
      <c r="D1475" s="68">
        <f t="shared" si="1023"/>
        <v>0</v>
      </c>
      <c r="E1475" s="65">
        <f t="shared" si="1024"/>
        <v>0</v>
      </c>
      <c r="F1475" s="69">
        <f t="shared" si="1025"/>
        <v>0</v>
      </c>
      <c r="G1475" s="68">
        <f t="shared" si="1026"/>
        <v>0</v>
      </c>
      <c r="H1475" s="65">
        <f t="shared" si="1027"/>
        <v>0</v>
      </c>
      <c r="I1475" s="69">
        <f t="shared" si="1028"/>
        <v>0</v>
      </c>
      <c r="J1475" s="68">
        <f t="shared" si="1029"/>
        <v>0</v>
      </c>
      <c r="K1475" s="65">
        <f t="shared" si="1030"/>
        <v>0</v>
      </c>
      <c r="L1475" s="69">
        <f t="shared" si="1031"/>
        <v>0</v>
      </c>
      <c r="M1475" s="68">
        <f t="shared" si="1032"/>
        <v>0</v>
      </c>
      <c r="N1475" s="65">
        <f t="shared" si="1033"/>
        <v>0</v>
      </c>
      <c r="O1475" s="69">
        <f t="shared" si="1034"/>
        <v>0</v>
      </c>
      <c r="P1475" s="68">
        <f t="shared" si="1035"/>
        <v>0</v>
      </c>
      <c r="Q1475" s="65">
        <f t="shared" si="1036"/>
        <v>0</v>
      </c>
      <c r="R1475" s="69">
        <f t="shared" si="1037"/>
        <v>0</v>
      </c>
      <c r="S1475" s="68">
        <f t="shared" si="1038"/>
        <v>0</v>
      </c>
      <c r="T1475" s="65">
        <f t="shared" si="1039"/>
        <v>0</v>
      </c>
      <c r="U1475" s="69">
        <f t="shared" si="1040"/>
        <v>0</v>
      </c>
      <c r="V1475" s="68">
        <f t="shared" si="1041"/>
        <v>0</v>
      </c>
      <c r="W1475" s="65">
        <f t="shared" si="1042"/>
        <v>0</v>
      </c>
      <c r="X1475" s="69">
        <f t="shared" si="1043"/>
        <v>0</v>
      </c>
      <c r="Y1475" s="68">
        <f t="shared" si="1044"/>
        <v>0</v>
      </c>
      <c r="Z1475" s="65">
        <f t="shared" si="1045"/>
        <v>0</v>
      </c>
      <c r="AA1475" s="69">
        <f t="shared" si="1046"/>
        <v>0</v>
      </c>
      <c r="AB1475" s="98">
        <f>SUMIF(BN1475:BU1475,"VERDADEIRO",BN$3:$BU1474)</f>
        <v>0</v>
      </c>
      <c r="AC1475" s="97">
        <f t="shared" si="1022"/>
        <v>1472</v>
      </c>
      <c r="AD1475" s="89">
        <f>RTD("tryd.rtdserver",,"COT",B1475,"ULT")</f>
        <v>0</v>
      </c>
      <c r="AE1475" s="89">
        <f>RTD("tryd.rtdserver",,"COT",C1475,"ULT")</f>
        <v>0</v>
      </c>
      <c r="AF1475" s="89">
        <f>VLOOKUP($AC1475,LS_Coint_BD!$B$3:$AQ$1079,AF$2)*$AD1475+VLOOKUP($AC1475,LS_Coint_BD!$B$3:$AQ$1079,AF$2+1)</f>
        <v>0</v>
      </c>
      <c r="AG1475" s="89">
        <f>VLOOKUP($AC1475,LS_Coint_BD!$B$3:$AQ$1079,AG$2)*$AD1475+VLOOKUP($AC1475,LS_Coint_BD!$B$3:$AQ$1079,AG$2+1)</f>
        <v>0</v>
      </c>
      <c r="AH1475" s="89">
        <f>VLOOKUP($AC1475,LS_Coint_BD!$B$3:$AQ$1079,AH$2)*$AD1475+VLOOKUP($AC1475,LS_Coint_BD!$B$3:$AQ$1079,AH$2+1)</f>
        <v>0</v>
      </c>
      <c r="AI1475" s="89">
        <f>VLOOKUP($AC1475,LS_Coint_BD!$B$3:$AQ$1079,AI$2)*$AD1475+VLOOKUP($AC1475,LS_Coint_BD!$B$3:$AQ$1079,AI$2+1)</f>
        <v>0</v>
      </c>
      <c r="AJ1475" s="89">
        <f>VLOOKUP($AC1475,LS_Coint_BD!$B$3:$AQ$1079,AJ$2)*$AD1475+VLOOKUP($AC1475,LS_Coint_BD!$B$3:$AQ$1079,AJ$2+1)</f>
        <v>0</v>
      </c>
      <c r="AK1475" s="89">
        <f>VLOOKUP($AC1475,LS_Coint_BD!$B$3:$AQ$1079,AK$2)*$AD1475+VLOOKUP($AC1475,LS_Coint_BD!$B$3:$AQ$1079,AK$2+1)</f>
        <v>0</v>
      </c>
      <c r="AL1475" s="89">
        <f>VLOOKUP($AC1475,LS_Coint_BD!$B$3:$AQ$1079,AL$2)*$AD1475+VLOOKUP($AC1475,LS_Coint_BD!$B$3:$AQ$1079,AL$2+1)</f>
        <v>0</v>
      </c>
      <c r="AM1475" s="89">
        <f>VLOOKUP($AC1475,LS_Coint_BD!$B$3:$AQ$1079,AM$2)*$AD1475+VLOOKUP($AC1475,LS_Coint_BD!$B$3:$AQ$1079,AM$2+1)</f>
        <v>0</v>
      </c>
      <c r="AN1475" s="89">
        <f>VLOOKUP($AC1475,LS_Coint_BD!$B$3:$AQ$1079,AN$2)</f>
        <v>0</v>
      </c>
      <c r="AO1475" s="89">
        <f>VLOOKUP($AC1475,LS_Coint_BD!$B$3:$AQ$1079,AO$2)</f>
        <v>0</v>
      </c>
      <c r="AP1475" s="89">
        <f>VLOOKUP($AC1475,LS_Coint_BD!$B$3:$AQ$1079,AP$2)</f>
        <v>0</v>
      </c>
      <c r="AQ1475" s="89">
        <f>VLOOKUP($AC1475,LS_Coint_BD!$B$3:$AQ$1079,AQ$2)</f>
        <v>0</v>
      </c>
      <c r="AR1475" s="89">
        <f>VLOOKUP($AC1475,LS_Coint_BD!$B$3:$AQ$1079,AR$2)</f>
        <v>0</v>
      </c>
      <c r="AS1475" s="89">
        <f>VLOOKUP($AC1475,LS_Coint_BD!$B$3:$AQ$1079,AS$2)</f>
        <v>0</v>
      </c>
      <c r="AT1475" s="89">
        <f>VLOOKUP($AC1475,LS_Coint_BD!$B$3:$AQ$1079,AT$2)</f>
        <v>0</v>
      </c>
      <c r="AU1475" s="89">
        <f>VLOOKUP($AC1475,LS_Coint_BD!$B$3:$AQ$1079,AU$2)</f>
        <v>0</v>
      </c>
      <c r="AV1475" s="89">
        <f>VLOOKUP($AC1475,LS_Coint_BD!$B$3:$AQ$1079,AV$2)</f>
        <v>0</v>
      </c>
      <c r="AW1475" s="89">
        <f>VLOOKUP($AC1475,LS_Coint_BD!$B$3:$AQ$1079,AW$2)</f>
        <v>0</v>
      </c>
      <c r="AX1475" s="89">
        <f>VLOOKUP($AC1475,LS_Coint_BD!$B$3:$AQ$1079,AX$2)</f>
        <v>0</v>
      </c>
      <c r="AY1475" s="89">
        <f>VLOOKUP($AC1475,LS_Coint_BD!$B$3:$AQ$1079,AY$2)</f>
        <v>0</v>
      </c>
      <c r="AZ1475" s="89">
        <f>VLOOKUP($AC1475,LS_Coint_BD!$B$3:$AQ$1079,AZ$2)</f>
        <v>0</v>
      </c>
      <c r="BA1475" s="89">
        <f>VLOOKUP($AC1475,LS_Coint_BD!$B$3:$AQ$1079,BA$2)</f>
        <v>0</v>
      </c>
      <c r="BB1475" s="89">
        <f>VLOOKUP($AC1475,LS_Coint_BD!$B$3:$AQ$1079,BB$2)</f>
        <v>0</v>
      </c>
      <c r="BC1475" s="89">
        <f>VLOOKUP($AC1475,LS_Coint_BD!$B$3:$AQ$1079,BC$2)</f>
        <v>0</v>
      </c>
      <c r="BD1475" s="89">
        <f t="shared" si="1047"/>
        <v>0</v>
      </c>
      <c r="BE1475" s="89">
        <f t="shared" si="1048"/>
        <v>0</v>
      </c>
      <c r="BF1475" s="89">
        <f t="shared" si="1049"/>
        <v>0</v>
      </c>
      <c r="BG1475" s="89">
        <f t="shared" si="1050"/>
        <v>0</v>
      </c>
      <c r="BH1475" s="89">
        <f t="shared" si="1051"/>
        <v>0</v>
      </c>
      <c r="BI1475" s="89">
        <f t="shared" si="1052"/>
        <v>0</v>
      </c>
      <c r="BJ1475" s="89">
        <f t="shared" si="1053"/>
        <v>0</v>
      </c>
      <c r="BK1475" s="89">
        <f t="shared" si="1054"/>
        <v>0</v>
      </c>
      <c r="BL1475" s="89">
        <f t="shared" si="1055"/>
        <v>0</v>
      </c>
      <c r="BM1475" s="89"/>
      <c r="BN1475" s="26" t="b">
        <f t="shared" si="1056"/>
        <v>0</v>
      </c>
      <c r="BO1475" s="26" t="b">
        <f t="shared" si="1057"/>
        <v>0</v>
      </c>
      <c r="BP1475" s="26" t="b">
        <f t="shared" si="1058"/>
        <v>0</v>
      </c>
      <c r="BQ1475" s="26" t="b">
        <f t="shared" si="1059"/>
        <v>0</v>
      </c>
      <c r="BR1475" s="26" t="b">
        <f t="shared" si="1060"/>
        <v>0</v>
      </c>
      <c r="BS1475" s="26" t="b">
        <f t="shared" si="1061"/>
        <v>0</v>
      </c>
      <c r="BT1475" s="26" t="b">
        <f t="shared" si="1062"/>
        <v>0</v>
      </c>
      <c r="BU1475" s="26" t="b">
        <f t="shared" si="1063"/>
        <v>0</v>
      </c>
    </row>
    <row r="1476" spans="2:73" ht="15" thickBot="1" x14ac:dyDescent="0.35">
      <c r="B1476" s="17">
        <f>VLOOKUP($AC1476,LS_Coint_BD!$B$3:$D$1079,2)</f>
        <v>0</v>
      </c>
      <c r="C1476" s="87">
        <f>VLOOKUP($AC1476,LS_Coint_BD!$B$3:$D$1079,3)</f>
        <v>0</v>
      </c>
      <c r="D1476" s="68">
        <f t="shared" si="1023"/>
        <v>0</v>
      </c>
      <c r="E1476" s="65">
        <f t="shared" si="1024"/>
        <v>0</v>
      </c>
      <c r="F1476" s="69">
        <f t="shared" si="1025"/>
        <v>0</v>
      </c>
      <c r="G1476" s="68">
        <f t="shared" si="1026"/>
        <v>0</v>
      </c>
      <c r="H1476" s="65">
        <f t="shared" si="1027"/>
        <v>0</v>
      </c>
      <c r="I1476" s="69">
        <f t="shared" si="1028"/>
        <v>0</v>
      </c>
      <c r="J1476" s="68">
        <f t="shared" si="1029"/>
        <v>0</v>
      </c>
      <c r="K1476" s="65">
        <f t="shared" si="1030"/>
        <v>0</v>
      </c>
      <c r="L1476" s="69">
        <f t="shared" si="1031"/>
        <v>0</v>
      </c>
      <c r="M1476" s="68">
        <f t="shared" si="1032"/>
        <v>0</v>
      </c>
      <c r="N1476" s="65">
        <f t="shared" si="1033"/>
        <v>0</v>
      </c>
      <c r="O1476" s="69">
        <f t="shared" si="1034"/>
        <v>0</v>
      </c>
      <c r="P1476" s="68">
        <f t="shared" si="1035"/>
        <v>0</v>
      </c>
      <c r="Q1476" s="65">
        <f t="shared" si="1036"/>
        <v>0</v>
      </c>
      <c r="R1476" s="69">
        <f t="shared" si="1037"/>
        <v>0</v>
      </c>
      <c r="S1476" s="68">
        <f t="shared" si="1038"/>
        <v>0</v>
      </c>
      <c r="T1476" s="65">
        <f t="shared" si="1039"/>
        <v>0</v>
      </c>
      <c r="U1476" s="69">
        <f t="shared" si="1040"/>
        <v>0</v>
      </c>
      <c r="V1476" s="68">
        <f t="shared" si="1041"/>
        <v>0</v>
      </c>
      <c r="W1476" s="65">
        <f t="shared" si="1042"/>
        <v>0</v>
      </c>
      <c r="X1476" s="69">
        <f t="shared" si="1043"/>
        <v>0</v>
      </c>
      <c r="Y1476" s="68">
        <f t="shared" si="1044"/>
        <v>0</v>
      </c>
      <c r="Z1476" s="65">
        <f t="shared" si="1045"/>
        <v>0</v>
      </c>
      <c r="AA1476" s="69">
        <f t="shared" si="1046"/>
        <v>0</v>
      </c>
      <c r="AB1476" s="98">
        <f>SUMIF(BN1476:BU1476,"VERDADEIRO",BN$3:$BU1475)</f>
        <v>0</v>
      </c>
      <c r="AC1476" s="97">
        <f t="shared" si="1022"/>
        <v>1473</v>
      </c>
      <c r="AD1476" s="89">
        <f>RTD("tryd.rtdserver",,"COT",B1476,"ULT")</f>
        <v>0</v>
      </c>
      <c r="AE1476" s="89">
        <f>RTD("tryd.rtdserver",,"COT",C1476,"ULT")</f>
        <v>0</v>
      </c>
      <c r="AF1476" s="89">
        <f>VLOOKUP($AC1476,LS_Coint_BD!$B$3:$AQ$1079,AF$2)*$AD1476+VLOOKUP($AC1476,LS_Coint_BD!$B$3:$AQ$1079,AF$2+1)</f>
        <v>0</v>
      </c>
      <c r="AG1476" s="89">
        <f>VLOOKUP($AC1476,LS_Coint_BD!$B$3:$AQ$1079,AG$2)*$AD1476+VLOOKUP($AC1476,LS_Coint_BD!$B$3:$AQ$1079,AG$2+1)</f>
        <v>0</v>
      </c>
      <c r="AH1476" s="89">
        <f>VLOOKUP($AC1476,LS_Coint_BD!$B$3:$AQ$1079,AH$2)*$AD1476+VLOOKUP($AC1476,LS_Coint_BD!$B$3:$AQ$1079,AH$2+1)</f>
        <v>0</v>
      </c>
      <c r="AI1476" s="89">
        <f>VLOOKUP($AC1476,LS_Coint_BD!$B$3:$AQ$1079,AI$2)*$AD1476+VLOOKUP($AC1476,LS_Coint_BD!$B$3:$AQ$1079,AI$2+1)</f>
        <v>0</v>
      </c>
      <c r="AJ1476" s="89">
        <f>VLOOKUP($AC1476,LS_Coint_BD!$B$3:$AQ$1079,AJ$2)*$AD1476+VLOOKUP($AC1476,LS_Coint_BD!$B$3:$AQ$1079,AJ$2+1)</f>
        <v>0</v>
      </c>
      <c r="AK1476" s="89">
        <f>VLOOKUP($AC1476,LS_Coint_BD!$B$3:$AQ$1079,AK$2)*$AD1476+VLOOKUP($AC1476,LS_Coint_BD!$B$3:$AQ$1079,AK$2+1)</f>
        <v>0</v>
      </c>
      <c r="AL1476" s="89">
        <f>VLOOKUP($AC1476,LS_Coint_BD!$B$3:$AQ$1079,AL$2)*$AD1476+VLOOKUP($AC1476,LS_Coint_BD!$B$3:$AQ$1079,AL$2+1)</f>
        <v>0</v>
      </c>
      <c r="AM1476" s="89">
        <f>VLOOKUP($AC1476,LS_Coint_BD!$B$3:$AQ$1079,AM$2)*$AD1476+VLOOKUP($AC1476,LS_Coint_BD!$B$3:$AQ$1079,AM$2+1)</f>
        <v>0</v>
      </c>
      <c r="AN1476" s="89">
        <f>VLOOKUP($AC1476,LS_Coint_BD!$B$3:$AQ$1079,AN$2)</f>
        <v>0</v>
      </c>
      <c r="AO1476" s="89">
        <f>VLOOKUP($AC1476,LS_Coint_BD!$B$3:$AQ$1079,AO$2)</f>
        <v>0</v>
      </c>
      <c r="AP1476" s="89">
        <f>VLOOKUP($AC1476,LS_Coint_BD!$B$3:$AQ$1079,AP$2)</f>
        <v>0</v>
      </c>
      <c r="AQ1476" s="89">
        <f>VLOOKUP($AC1476,LS_Coint_BD!$B$3:$AQ$1079,AQ$2)</f>
        <v>0</v>
      </c>
      <c r="AR1476" s="89">
        <f>VLOOKUP($AC1476,LS_Coint_BD!$B$3:$AQ$1079,AR$2)</f>
        <v>0</v>
      </c>
      <c r="AS1476" s="89">
        <f>VLOOKUP($AC1476,LS_Coint_BD!$B$3:$AQ$1079,AS$2)</f>
        <v>0</v>
      </c>
      <c r="AT1476" s="89">
        <f>VLOOKUP($AC1476,LS_Coint_BD!$B$3:$AQ$1079,AT$2)</f>
        <v>0</v>
      </c>
      <c r="AU1476" s="89">
        <f>VLOOKUP($AC1476,LS_Coint_BD!$B$3:$AQ$1079,AU$2)</f>
        <v>0</v>
      </c>
      <c r="AV1476" s="89">
        <f>VLOOKUP($AC1476,LS_Coint_BD!$B$3:$AQ$1079,AV$2)</f>
        <v>0</v>
      </c>
      <c r="AW1476" s="89">
        <f>VLOOKUP($AC1476,LS_Coint_BD!$B$3:$AQ$1079,AW$2)</f>
        <v>0</v>
      </c>
      <c r="AX1476" s="89">
        <f>VLOOKUP($AC1476,LS_Coint_BD!$B$3:$AQ$1079,AX$2)</f>
        <v>0</v>
      </c>
      <c r="AY1476" s="89">
        <f>VLOOKUP($AC1476,LS_Coint_BD!$B$3:$AQ$1079,AY$2)</f>
        <v>0</v>
      </c>
      <c r="AZ1476" s="89">
        <f>VLOOKUP($AC1476,LS_Coint_BD!$B$3:$AQ$1079,AZ$2)</f>
        <v>0</v>
      </c>
      <c r="BA1476" s="89">
        <f>VLOOKUP($AC1476,LS_Coint_BD!$B$3:$AQ$1079,BA$2)</f>
        <v>0</v>
      </c>
      <c r="BB1476" s="89">
        <f>VLOOKUP($AC1476,LS_Coint_BD!$B$3:$AQ$1079,BB$2)</f>
        <v>0</v>
      </c>
      <c r="BC1476" s="89">
        <f>VLOOKUP($AC1476,LS_Coint_BD!$B$3:$AQ$1079,BC$2)</f>
        <v>0</v>
      </c>
      <c r="BD1476" s="89">
        <f t="shared" si="1047"/>
        <v>0</v>
      </c>
      <c r="BE1476" s="89">
        <f t="shared" si="1048"/>
        <v>0</v>
      </c>
      <c r="BF1476" s="89">
        <f t="shared" si="1049"/>
        <v>0</v>
      </c>
      <c r="BG1476" s="89">
        <f t="shared" si="1050"/>
        <v>0</v>
      </c>
      <c r="BH1476" s="89">
        <f t="shared" si="1051"/>
        <v>0</v>
      </c>
      <c r="BI1476" s="89">
        <f t="shared" si="1052"/>
        <v>0</v>
      </c>
      <c r="BJ1476" s="89">
        <f t="shared" si="1053"/>
        <v>0</v>
      </c>
      <c r="BK1476" s="89">
        <f t="shared" si="1054"/>
        <v>0</v>
      </c>
      <c r="BL1476" s="89">
        <f t="shared" si="1055"/>
        <v>0</v>
      </c>
      <c r="BM1476" s="89"/>
      <c r="BN1476" s="26" t="b">
        <f t="shared" si="1056"/>
        <v>0</v>
      </c>
      <c r="BO1476" s="26" t="b">
        <f t="shared" si="1057"/>
        <v>0</v>
      </c>
      <c r="BP1476" s="26" t="b">
        <f t="shared" si="1058"/>
        <v>0</v>
      </c>
      <c r="BQ1476" s="26" t="b">
        <f t="shared" si="1059"/>
        <v>0</v>
      </c>
      <c r="BR1476" s="26" t="b">
        <f t="shared" si="1060"/>
        <v>0</v>
      </c>
      <c r="BS1476" s="26" t="b">
        <f t="shared" si="1061"/>
        <v>0</v>
      </c>
      <c r="BT1476" s="26" t="b">
        <f t="shared" si="1062"/>
        <v>0</v>
      </c>
      <c r="BU1476" s="26" t="b">
        <f t="shared" si="1063"/>
        <v>0</v>
      </c>
    </row>
    <row r="1477" spans="2:73" ht="15" thickBot="1" x14ac:dyDescent="0.35">
      <c r="B1477" s="17">
        <f>VLOOKUP($AC1477,LS_Coint_BD!$B$3:$D$1079,2)</f>
        <v>0</v>
      </c>
      <c r="C1477" s="87">
        <f>VLOOKUP($AC1477,LS_Coint_BD!$B$3:$D$1079,3)</f>
        <v>0</v>
      </c>
      <c r="D1477" s="68">
        <f t="shared" si="1023"/>
        <v>0</v>
      </c>
      <c r="E1477" s="65">
        <f t="shared" si="1024"/>
        <v>0</v>
      </c>
      <c r="F1477" s="69">
        <f t="shared" si="1025"/>
        <v>0</v>
      </c>
      <c r="G1477" s="68">
        <f t="shared" si="1026"/>
        <v>0</v>
      </c>
      <c r="H1477" s="65">
        <f t="shared" si="1027"/>
        <v>0</v>
      </c>
      <c r="I1477" s="69">
        <f t="shared" si="1028"/>
        <v>0</v>
      </c>
      <c r="J1477" s="68">
        <f t="shared" si="1029"/>
        <v>0</v>
      </c>
      <c r="K1477" s="65">
        <f t="shared" si="1030"/>
        <v>0</v>
      </c>
      <c r="L1477" s="69">
        <f t="shared" si="1031"/>
        <v>0</v>
      </c>
      <c r="M1477" s="68">
        <f t="shared" si="1032"/>
        <v>0</v>
      </c>
      <c r="N1477" s="65">
        <f t="shared" si="1033"/>
        <v>0</v>
      </c>
      <c r="O1477" s="69">
        <f t="shared" si="1034"/>
        <v>0</v>
      </c>
      <c r="P1477" s="68">
        <f t="shared" si="1035"/>
        <v>0</v>
      </c>
      <c r="Q1477" s="65">
        <f t="shared" si="1036"/>
        <v>0</v>
      </c>
      <c r="R1477" s="69">
        <f t="shared" si="1037"/>
        <v>0</v>
      </c>
      <c r="S1477" s="68">
        <f t="shared" si="1038"/>
        <v>0</v>
      </c>
      <c r="T1477" s="65">
        <f t="shared" si="1039"/>
        <v>0</v>
      </c>
      <c r="U1477" s="69">
        <f t="shared" si="1040"/>
        <v>0</v>
      </c>
      <c r="V1477" s="68">
        <f t="shared" si="1041"/>
        <v>0</v>
      </c>
      <c r="W1477" s="65">
        <f t="shared" si="1042"/>
        <v>0</v>
      </c>
      <c r="X1477" s="69">
        <f t="shared" si="1043"/>
        <v>0</v>
      </c>
      <c r="Y1477" s="68">
        <f t="shared" si="1044"/>
        <v>0</v>
      </c>
      <c r="Z1477" s="65">
        <f t="shared" si="1045"/>
        <v>0</v>
      </c>
      <c r="AA1477" s="69">
        <f t="shared" si="1046"/>
        <v>0</v>
      </c>
      <c r="AB1477" s="98">
        <f>SUMIF(BN1477:BU1477,"VERDADEIRO",BN$3:$BU1476)</f>
        <v>0</v>
      </c>
      <c r="AC1477" s="97">
        <f t="shared" si="1022"/>
        <v>1474</v>
      </c>
      <c r="AD1477" s="89">
        <f>RTD("tryd.rtdserver",,"COT",B1477,"ULT")</f>
        <v>0</v>
      </c>
      <c r="AE1477" s="89">
        <f>RTD("tryd.rtdserver",,"COT",C1477,"ULT")</f>
        <v>0</v>
      </c>
      <c r="AF1477" s="89">
        <f>VLOOKUP($AC1477,LS_Coint_BD!$B$3:$AQ$1079,AF$2)*$AD1477+VLOOKUP($AC1477,LS_Coint_BD!$B$3:$AQ$1079,AF$2+1)</f>
        <v>0</v>
      </c>
      <c r="AG1477" s="89">
        <f>VLOOKUP($AC1477,LS_Coint_BD!$B$3:$AQ$1079,AG$2)*$AD1477+VLOOKUP($AC1477,LS_Coint_BD!$B$3:$AQ$1079,AG$2+1)</f>
        <v>0</v>
      </c>
      <c r="AH1477" s="89">
        <f>VLOOKUP($AC1477,LS_Coint_BD!$B$3:$AQ$1079,AH$2)*$AD1477+VLOOKUP($AC1477,LS_Coint_BD!$B$3:$AQ$1079,AH$2+1)</f>
        <v>0</v>
      </c>
      <c r="AI1477" s="89">
        <f>VLOOKUP($AC1477,LS_Coint_BD!$B$3:$AQ$1079,AI$2)*$AD1477+VLOOKUP($AC1477,LS_Coint_BD!$B$3:$AQ$1079,AI$2+1)</f>
        <v>0</v>
      </c>
      <c r="AJ1477" s="89">
        <f>VLOOKUP($AC1477,LS_Coint_BD!$B$3:$AQ$1079,AJ$2)*$AD1477+VLOOKUP($AC1477,LS_Coint_BD!$B$3:$AQ$1079,AJ$2+1)</f>
        <v>0</v>
      </c>
      <c r="AK1477" s="89">
        <f>VLOOKUP($AC1477,LS_Coint_BD!$B$3:$AQ$1079,AK$2)*$AD1477+VLOOKUP($AC1477,LS_Coint_BD!$B$3:$AQ$1079,AK$2+1)</f>
        <v>0</v>
      </c>
      <c r="AL1477" s="89">
        <f>VLOOKUP($AC1477,LS_Coint_BD!$B$3:$AQ$1079,AL$2)*$AD1477+VLOOKUP($AC1477,LS_Coint_BD!$B$3:$AQ$1079,AL$2+1)</f>
        <v>0</v>
      </c>
      <c r="AM1477" s="89">
        <f>VLOOKUP($AC1477,LS_Coint_BD!$B$3:$AQ$1079,AM$2)*$AD1477+VLOOKUP($AC1477,LS_Coint_BD!$B$3:$AQ$1079,AM$2+1)</f>
        <v>0</v>
      </c>
      <c r="AN1477" s="89">
        <f>VLOOKUP($AC1477,LS_Coint_BD!$B$3:$AQ$1079,AN$2)</f>
        <v>0</v>
      </c>
      <c r="AO1477" s="89">
        <f>VLOOKUP($AC1477,LS_Coint_BD!$B$3:$AQ$1079,AO$2)</f>
        <v>0</v>
      </c>
      <c r="AP1477" s="89">
        <f>VLOOKUP($AC1477,LS_Coint_BD!$B$3:$AQ$1079,AP$2)</f>
        <v>0</v>
      </c>
      <c r="AQ1477" s="89">
        <f>VLOOKUP($AC1477,LS_Coint_BD!$B$3:$AQ$1079,AQ$2)</f>
        <v>0</v>
      </c>
      <c r="AR1477" s="89">
        <f>VLOOKUP($AC1477,LS_Coint_BD!$B$3:$AQ$1079,AR$2)</f>
        <v>0</v>
      </c>
      <c r="AS1477" s="89">
        <f>VLOOKUP($AC1477,LS_Coint_BD!$B$3:$AQ$1079,AS$2)</f>
        <v>0</v>
      </c>
      <c r="AT1477" s="89">
        <f>VLOOKUP($AC1477,LS_Coint_BD!$B$3:$AQ$1079,AT$2)</f>
        <v>0</v>
      </c>
      <c r="AU1477" s="89">
        <f>VLOOKUP($AC1477,LS_Coint_BD!$B$3:$AQ$1079,AU$2)</f>
        <v>0</v>
      </c>
      <c r="AV1477" s="89">
        <f>VLOOKUP($AC1477,LS_Coint_BD!$B$3:$AQ$1079,AV$2)</f>
        <v>0</v>
      </c>
      <c r="AW1477" s="89">
        <f>VLOOKUP($AC1477,LS_Coint_BD!$B$3:$AQ$1079,AW$2)</f>
        <v>0</v>
      </c>
      <c r="AX1477" s="89">
        <f>VLOOKUP($AC1477,LS_Coint_BD!$B$3:$AQ$1079,AX$2)</f>
        <v>0</v>
      </c>
      <c r="AY1477" s="89">
        <f>VLOOKUP($AC1477,LS_Coint_BD!$B$3:$AQ$1079,AY$2)</f>
        <v>0</v>
      </c>
      <c r="AZ1477" s="89">
        <f>VLOOKUP($AC1477,LS_Coint_BD!$B$3:$AQ$1079,AZ$2)</f>
        <v>0</v>
      </c>
      <c r="BA1477" s="89">
        <f>VLOOKUP($AC1477,LS_Coint_BD!$B$3:$AQ$1079,BA$2)</f>
        <v>0</v>
      </c>
      <c r="BB1477" s="89">
        <f>VLOOKUP($AC1477,LS_Coint_BD!$B$3:$AQ$1079,BB$2)</f>
        <v>0</v>
      </c>
      <c r="BC1477" s="89">
        <f>VLOOKUP($AC1477,LS_Coint_BD!$B$3:$AQ$1079,BC$2)</f>
        <v>0</v>
      </c>
      <c r="BD1477" s="89">
        <f t="shared" si="1047"/>
        <v>0</v>
      </c>
      <c r="BE1477" s="89">
        <f t="shared" si="1048"/>
        <v>0</v>
      </c>
      <c r="BF1477" s="89">
        <f t="shared" si="1049"/>
        <v>0</v>
      </c>
      <c r="BG1477" s="89">
        <f t="shared" si="1050"/>
        <v>0</v>
      </c>
      <c r="BH1477" s="89">
        <f t="shared" si="1051"/>
        <v>0</v>
      </c>
      <c r="BI1477" s="89">
        <f t="shared" si="1052"/>
        <v>0</v>
      </c>
      <c r="BJ1477" s="89">
        <f t="shared" si="1053"/>
        <v>0</v>
      </c>
      <c r="BK1477" s="89">
        <f t="shared" si="1054"/>
        <v>0</v>
      </c>
      <c r="BL1477" s="89">
        <f t="shared" si="1055"/>
        <v>0</v>
      </c>
      <c r="BM1477" s="89"/>
      <c r="BN1477" s="26" t="b">
        <f t="shared" si="1056"/>
        <v>0</v>
      </c>
      <c r="BO1477" s="26" t="b">
        <f t="shared" si="1057"/>
        <v>0</v>
      </c>
      <c r="BP1477" s="26" t="b">
        <f t="shared" si="1058"/>
        <v>0</v>
      </c>
      <c r="BQ1477" s="26" t="b">
        <f t="shared" si="1059"/>
        <v>0</v>
      </c>
      <c r="BR1477" s="26" t="b">
        <f t="shared" si="1060"/>
        <v>0</v>
      </c>
      <c r="BS1477" s="26" t="b">
        <f t="shared" si="1061"/>
        <v>0</v>
      </c>
      <c r="BT1477" s="26" t="b">
        <f t="shared" si="1062"/>
        <v>0</v>
      </c>
      <c r="BU1477" s="26" t="b">
        <f t="shared" si="1063"/>
        <v>0</v>
      </c>
    </row>
    <row r="1478" spans="2:73" ht="15" thickBot="1" x14ac:dyDescent="0.35">
      <c r="B1478" s="17">
        <f>VLOOKUP($AC1478,LS_Coint_BD!$B$3:$D$1079,2)</f>
        <v>0</v>
      </c>
      <c r="C1478" s="87">
        <f>VLOOKUP($AC1478,LS_Coint_BD!$B$3:$D$1079,3)</f>
        <v>0</v>
      </c>
      <c r="D1478" s="68">
        <f t="shared" si="1023"/>
        <v>0</v>
      </c>
      <c r="E1478" s="65">
        <f t="shared" si="1024"/>
        <v>0</v>
      </c>
      <c r="F1478" s="69">
        <f t="shared" si="1025"/>
        <v>0</v>
      </c>
      <c r="G1478" s="68">
        <f t="shared" si="1026"/>
        <v>0</v>
      </c>
      <c r="H1478" s="65">
        <f t="shared" si="1027"/>
        <v>0</v>
      </c>
      <c r="I1478" s="69">
        <f t="shared" si="1028"/>
        <v>0</v>
      </c>
      <c r="J1478" s="68">
        <f t="shared" si="1029"/>
        <v>0</v>
      </c>
      <c r="K1478" s="65">
        <f t="shared" si="1030"/>
        <v>0</v>
      </c>
      <c r="L1478" s="69">
        <f t="shared" si="1031"/>
        <v>0</v>
      </c>
      <c r="M1478" s="68">
        <f t="shared" si="1032"/>
        <v>0</v>
      </c>
      <c r="N1478" s="65">
        <f t="shared" si="1033"/>
        <v>0</v>
      </c>
      <c r="O1478" s="69">
        <f t="shared" si="1034"/>
        <v>0</v>
      </c>
      <c r="P1478" s="68">
        <f t="shared" si="1035"/>
        <v>0</v>
      </c>
      <c r="Q1478" s="65">
        <f t="shared" si="1036"/>
        <v>0</v>
      </c>
      <c r="R1478" s="69">
        <f t="shared" si="1037"/>
        <v>0</v>
      </c>
      <c r="S1478" s="68">
        <f t="shared" si="1038"/>
        <v>0</v>
      </c>
      <c r="T1478" s="65">
        <f t="shared" si="1039"/>
        <v>0</v>
      </c>
      <c r="U1478" s="69">
        <f t="shared" si="1040"/>
        <v>0</v>
      </c>
      <c r="V1478" s="68">
        <f t="shared" si="1041"/>
        <v>0</v>
      </c>
      <c r="W1478" s="65">
        <f t="shared" si="1042"/>
        <v>0</v>
      </c>
      <c r="X1478" s="69">
        <f t="shared" si="1043"/>
        <v>0</v>
      </c>
      <c r="Y1478" s="68">
        <f t="shared" si="1044"/>
        <v>0</v>
      </c>
      <c r="Z1478" s="65">
        <f t="shared" si="1045"/>
        <v>0</v>
      </c>
      <c r="AA1478" s="69">
        <f t="shared" si="1046"/>
        <v>0</v>
      </c>
      <c r="AB1478" s="98">
        <f>SUMIF(BN1478:BU1478,"VERDADEIRO",BN$3:$BU1477)</f>
        <v>0</v>
      </c>
      <c r="AC1478" s="97">
        <f t="shared" ref="AC1478:AC1541" si="1064">AC1477+1</f>
        <v>1475</v>
      </c>
      <c r="AD1478" s="89">
        <f>RTD("tryd.rtdserver",,"COT",B1478,"ULT")</f>
        <v>0</v>
      </c>
      <c r="AE1478" s="89">
        <f>RTD("tryd.rtdserver",,"COT",C1478,"ULT")</f>
        <v>0</v>
      </c>
      <c r="AF1478" s="89">
        <f>VLOOKUP($AC1478,LS_Coint_BD!$B$3:$AQ$1079,AF$2)*$AD1478+VLOOKUP($AC1478,LS_Coint_BD!$B$3:$AQ$1079,AF$2+1)</f>
        <v>0</v>
      </c>
      <c r="AG1478" s="89">
        <f>VLOOKUP($AC1478,LS_Coint_BD!$B$3:$AQ$1079,AG$2)*$AD1478+VLOOKUP($AC1478,LS_Coint_BD!$B$3:$AQ$1079,AG$2+1)</f>
        <v>0</v>
      </c>
      <c r="AH1478" s="89">
        <f>VLOOKUP($AC1478,LS_Coint_BD!$B$3:$AQ$1079,AH$2)*$AD1478+VLOOKUP($AC1478,LS_Coint_BD!$B$3:$AQ$1079,AH$2+1)</f>
        <v>0</v>
      </c>
      <c r="AI1478" s="89">
        <f>VLOOKUP($AC1478,LS_Coint_BD!$B$3:$AQ$1079,AI$2)*$AD1478+VLOOKUP($AC1478,LS_Coint_BD!$B$3:$AQ$1079,AI$2+1)</f>
        <v>0</v>
      </c>
      <c r="AJ1478" s="89">
        <f>VLOOKUP($AC1478,LS_Coint_BD!$B$3:$AQ$1079,AJ$2)*$AD1478+VLOOKUP($AC1478,LS_Coint_BD!$B$3:$AQ$1079,AJ$2+1)</f>
        <v>0</v>
      </c>
      <c r="AK1478" s="89">
        <f>VLOOKUP($AC1478,LS_Coint_BD!$B$3:$AQ$1079,AK$2)*$AD1478+VLOOKUP($AC1478,LS_Coint_BD!$B$3:$AQ$1079,AK$2+1)</f>
        <v>0</v>
      </c>
      <c r="AL1478" s="89">
        <f>VLOOKUP($AC1478,LS_Coint_BD!$B$3:$AQ$1079,AL$2)*$AD1478+VLOOKUP($AC1478,LS_Coint_BD!$B$3:$AQ$1079,AL$2+1)</f>
        <v>0</v>
      </c>
      <c r="AM1478" s="89">
        <f>VLOOKUP($AC1478,LS_Coint_BD!$B$3:$AQ$1079,AM$2)*$AD1478+VLOOKUP($AC1478,LS_Coint_BD!$B$3:$AQ$1079,AM$2+1)</f>
        <v>0</v>
      </c>
      <c r="AN1478" s="89">
        <f>VLOOKUP($AC1478,LS_Coint_BD!$B$3:$AQ$1079,AN$2)</f>
        <v>0</v>
      </c>
      <c r="AO1478" s="89">
        <f>VLOOKUP($AC1478,LS_Coint_BD!$B$3:$AQ$1079,AO$2)</f>
        <v>0</v>
      </c>
      <c r="AP1478" s="89">
        <f>VLOOKUP($AC1478,LS_Coint_BD!$B$3:$AQ$1079,AP$2)</f>
        <v>0</v>
      </c>
      <c r="AQ1478" s="89">
        <f>VLOOKUP($AC1478,LS_Coint_BD!$B$3:$AQ$1079,AQ$2)</f>
        <v>0</v>
      </c>
      <c r="AR1478" s="89">
        <f>VLOOKUP($AC1478,LS_Coint_BD!$B$3:$AQ$1079,AR$2)</f>
        <v>0</v>
      </c>
      <c r="AS1478" s="89">
        <f>VLOOKUP($AC1478,LS_Coint_BD!$B$3:$AQ$1079,AS$2)</f>
        <v>0</v>
      </c>
      <c r="AT1478" s="89">
        <f>VLOOKUP($AC1478,LS_Coint_BD!$B$3:$AQ$1079,AT$2)</f>
        <v>0</v>
      </c>
      <c r="AU1478" s="89">
        <f>VLOOKUP($AC1478,LS_Coint_BD!$B$3:$AQ$1079,AU$2)</f>
        <v>0</v>
      </c>
      <c r="AV1478" s="89">
        <f>VLOOKUP($AC1478,LS_Coint_BD!$B$3:$AQ$1079,AV$2)</f>
        <v>0</v>
      </c>
      <c r="AW1478" s="89">
        <f>VLOOKUP($AC1478,LS_Coint_BD!$B$3:$AQ$1079,AW$2)</f>
        <v>0</v>
      </c>
      <c r="AX1478" s="89">
        <f>VLOOKUP($AC1478,LS_Coint_BD!$B$3:$AQ$1079,AX$2)</f>
        <v>0</v>
      </c>
      <c r="AY1478" s="89">
        <f>VLOOKUP($AC1478,LS_Coint_BD!$B$3:$AQ$1079,AY$2)</f>
        <v>0</v>
      </c>
      <c r="AZ1478" s="89">
        <f>VLOOKUP($AC1478,LS_Coint_BD!$B$3:$AQ$1079,AZ$2)</f>
        <v>0</v>
      </c>
      <c r="BA1478" s="89">
        <f>VLOOKUP($AC1478,LS_Coint_BD!$B$3:$AQ$1079,BA$2)</f>
        <v>0</v>
      </c>
      <c r="BB1478" s="89">
        <f>VLOOKUP($AC1478,LS_Coint_BD!$B$3:$AQ$1079,BB$2)</f>
        <v>0</v>
      </c>
      <c r="BC1478" s="89">
        <f>VLOOKUP($AC1478,LS_Coint_BD!$B$3:$AQ$1079,BC$2)</f>
        <v>0</v>
      </c>
      <c r="BD1478" s="89">
        <f t="shared" si="1047"/>
        <v>0</v>
      </c>
      <c r="BE1478" s="89">
        <f t="shared" si="1048"/>
        <v>0</v>
      </c>
      <c r="BF1478" s="89">
        <f t="shared" si="1049"/>
        <v>0</v>
      </c>
      <c r="BG1478" s="89">
        <f t="shared" si="1050"/>
        <v>0</v>
      </c>
      <c r="BH1478" s="89">
        <f t="shared" si="1051"/>
        <v>0</v>
      </c>
      <c r="BI1478" s="89">
        <f t="shared" si="1052"/>
        <v>0</v>
      </c>
      <c r="BJ1478" s="89">
        <f t="shared" si="1053"/>
        <v>0</v>
      </c>
      <c r="BK1478" s="89">
        <f t="shared" si="1054"/>
        <v>0</v>
      </c>
      <c r="BL1478" s="89">
        <f t="shared" si="1055"/>
        <v>0</v>
      </c>
      <c r="BM1478" s="89"/>
      <c r="BN1478" s="26" t="b">
        <f t="shared" si="1056"/>
        <v>0</v>
      </c>
      <c r="BO1478" s="26" t="b">
        <f t="shared" si="1057"/>
        <v>0</v>
      </c>
      <c r="BP1478" s="26" t="b">
        <f t="shared" si="1058"/>
        <v>0</v>
      </c>
      <c r="BQ1478" s="26" t="b">
        <f t="shared" si="1059"/>
        <v>0</v>
      </c>
      <c r="BR1478" s="26" t="b">
        <f t="shared" si="1060"/>
        <v>0</v>
      </c>
      <c r="BS1478" s="26" t="b">
        <f t="shared" si="1061"/>
        <v>0</v>
      </c>
      <c r="BT1478" s="26" t="b">
        <f t="shared" si="1062"/>
        <v>0</v>
      </c>
      <c r="BU1478" s="26" t="b">
        <f t="shared" si="1063"/>
        <v>0</v>
      </c>
    </row>
    <row r="1479" spans="2:73" ht="15" thickBot="1" x14ac:dyDescent="0.35">
      <c r="B1479" s="17">
        <f>VLOOKUP($AC1479,LS_Coint_BD!$B$3:$D$1079,2)</f>
        <v>0</v>
      </c>
      <c r="C1479" s="87">
        <f>VLOOKUP($AC1479,LS_Coint_BD!$B$3:$D$1079,3)</f>
        <v>0</v>
      </c>
      <c r="D1479" s="68">
        <f t="shared" si="1023"/>
        <v>0</v>
      </c>
      <c r="E1479" s="65">
        <f t="shared" si="1024"/>
        <v>0</v>
      </c>
      <c r="F1479" s="69">
        <f t="shared" si="1025"/>
        <v>0</v>
      </c>
      <c r="G1479" s="68">
        <f t="shared" si="1026"/>
        <v>0</v>
      </c>
      <c r="H1479" s="65">
        <f t="shared" si="1027"/>
        <v>0</v>
      </c>
      <c r="I1479" s="69">
        <f t="shared" si="1028"/>
        <v>0</v>
      </c>
      <c r="J1479" s="68">
        <f t="shared" si="1029"/>
        <v>0</v>
      </c>
      <c r="K1479" s="65">
        <f t="shared" si="1030"/>
        <v>0</v>
      </c>
      <c r="L1479" s="69">
        <f t="shared" si="1031"/>
        <v>0</v>
      </c>
      <c r="M1479" s="68">
        <f t="shared" si="1032"/>
        <v>0</v>
      </c>
      <c r="N1479" s="65">
        <f t="shared" si="1033"/>
        <v>0</v>
      </c>
      <c r="O1479" s="69">
        <f t="shared" si="1034"/>
        <v>0</v>
      </c>
      <c r="P1479" s="68">
        <f t="shared" si="1035"/>
        <v>0</v>
      </c>
      <c r="Q1479" s="65">
        <f t="shared" si="1036"/>
        <v>0</v>
      </c>
      <c r="R1479" s="69">
        <f t="shared" si="1037"/>
        <v>0</v>
      </c>
      <c r="S1479" s="68">
        <f t="shared" si="1038"/>
        <v>0</v>
      </c>
      <c r="T1479" s="65">
        <f t="shared" si="1039"/>
        <v>0</v>
      </c>
      <c r="U1479" s="69">
        <f t="shared" si="1040"/>
        <v>0</v>
      </c>
      <c r="V1479" s="68">
        <f t="shared" si="1041"/>
        <v>0</v>
      </c>
      <c r="W1479" s="65">
        <f t="shared" si="1042"/>
        <v>0</v>
      </c>
      <c r="X1479" s="69">
        <f t="shared" si="1043"/>
        <v>0</v>
      </c>
      <c r="Y1479" s="68">
        <f t="shared" si="1044"/>
        <v>0</v>
      </c>
      <c r="Z1479" s="65">
        <f t="shared" si="1045"/>
        <v>0</v>
      </c>
      <c r="AA1479" s="69">
        <f t="shared" si="1046"/>
        <v>0</v>
      </c>
      <c r="AB1479" s="98">
        <f>SUMIF(BN1479:BU1479,"VERDADEIRO",BN$3:$BU1478)</f>
        <v>0</v>
      </c>
      <c r="AC1479" s="97">
        <f t="shared" si="1064"/>
        <v>1476</v>
      </c>
      <c r="AD1479" s="89">
        <f>RTD("tryd.rtdserver",,"COT",B1479,"ULT")</f>
        <v>0</v>
      </c>
      <c r="AE1479" s="89">
        <f>RTD("tryd.rtdserver",,"COT",C1479,"ULT")</f>
        <v>0</v>
      </c>
      <c r="AF1479" s="89">
        <f>VLOOKUP($AC1479,LS_Coint_BD!$B$3:$AQ$1079,AF$2)*$AD1479+VLOOKUP($AC1479,LS_Coint_BD!$B$3:$AQ$1079,AF$2+1)</f>
        <v>0</v>
      </c>
      <c r="AG1479" s="89">
        <f>VLOOKUP($AC1479,LS_Coint_BD!$B$3:$AQ$1079,AG$2)*$AD1479+VLOOKUP($AC1479,LS_Coint_BD!$B$3:$AQ$1079,AG$2+1)</f>
        <v>0</v>
      </c>
      <c r="AH1479" s="89">
        <f>VLOOKUP($AC1479,LS_Coint_BD!$B$3:$AQ$1079,AH$2)*$AD1479+VLOOKUP($AC1479,LS_Coint_BD!$B$3:$AQ$1079,AH$2+1)</f>
        <v>0</v>
      </c>
      <c r="AI1479" s="89">
        <f>VLOOKUP($AC1479,LS_Coint_BD!$B$3:$AQ$1079,AI$2)*$AD1479+VLOOKUP($AC1479,LS_Coint_BD!$B$3:$AQ$1079,AI$2+1)</f>
        <v>0</v>
      </c>
      <c r="AJ1479" s="89">
        <f>VLOOKUP($AC1479,LS_Coint_BD!$B$3:$AQ$1079,AJ$2)*$AD1479+VLOOKUP($AC1479,LS_Coint_BD!$B$3:$AQ$1079,AJ$2+1)</f>
        <v>0</v>
      </c>
      <c r="AK1479" s="89">
        <f>VLOOKUP($AC1479,LS_Coint_BD!$B$3:$AQ$1079,AK$2)*$AD1479+VLOOKUP($AC1479,LS_Coint_BD!$B$3:$AQ$1079,AK$2+1)</f>
        <v>0</v>
      </c>
      <c r="AL1479" s="89">
        <f>VLOOKUP($AC1479,LS_Coint_BD!$B$3:$AQ$1079,AL$2)*$AD1479+VLOOKUP($AC1479,LS_Coint_BD!$B$3:$AQ$1079,AL$2+1)</f>
        <v>0</v>
      </c>
      <c r="AM1479" s="89">
        <f>VLOOKUP($AC1479,LS_Coint_BD!$B$3:$AQ$1079,AM$2)*$AD1479+VLOOKUP($AC1479,LS_Coint_BD!$B$3:$AQ$1079,AM$2+1)</f>
        <v>0</v>
      </c>
      <c r="AN1479" s="89">
        <f>VLOOKUP($AC1479,LS_Coint_BD!$B$3:$AQ$1079,AN$2)</f>
        <v>0</v>
      </c>
      <c r="AO1479" s="89">
        <f>VLOOKUP($AC1479,LS_Coint_BD!$B$3:$AQ$1079,AO$2)</f>
        <v>0</v>
      </c>
      <c r="AP1479" s="89">
        <f>VLOOKUP($AC1479,LS_Coint_BD!$B$3:$AQ$1079,AP$2)</f>
        <v>0</v>
      </c>
      <c r="AQ1479" s="89">
        <f>VLOOKUP($AC1479,LS_Coint_BD!$B$3:$AQ$1079,AQ$2)</f>
        <v>0</v>
      </c>
      <c r="AR1479" s="89">
        <f>VLOOKUP($AC1479,LS_Coint_BD!$B$3:$AQ$1079,AR$2)</f>
        <v>0</v>
      </c>
      <c r="AS1479" s="89">
        <f>VLOOKUP($AC1479,LS_Coint_BD!$B$3:$AQ$1079,AS$2)</f>
        <v>0</v>
      </c>
      <c r="AT1479" s="89">
        <f>VLOOKUP($AC1479,LS_Coint_BD!$B$3:$AQ$1079,AT$2)</f>
        <v>0</v>
      </c>
      <c r="AU1479" s="89">
        <f>VLOOKUP($AC1479,LS_Coint_BD!$B$3:$AQ$1079,AU$2)</f>
        <v>0</v>
      </c>
      <c r="AV1479" s="89">
        <f>VLOOKUP($AC1479,LS_Coint_BD!$B$3:$AQ$1079,AV$2)</f>
        <v>0</v>
      </c>
      <c r="AW1479" s="89">
        <f>VLOOKUP($AC1479,LS_Coint_BD!$B$3:$AQ$1079,AW$2)</f>
        <v>0</v>
      </c>
      <c r="AX1479" s="89">
        <f>VLOOKUP($AC1479,LS_Coint_BD!$B$3:$AQ$1079,AX$2)</f>
        <v>0</v>
      </c>
      <c r="AY1479" s="89">
        <f>VLOOKUP($AC1479,LS_Coint_BD!$B$3:$AQ$1079,AY$2)</f>
        <v>0</v>
      </c>
      <c r="AZ1479" s="89">
        <f>VLOOKUP($AC1479,LS_Coint_BD!$B$3:$AQ$1079,AZ$2)</f>
        <v>0</v>
      </c>
      <c r="BA1479" s="89">
        <f>VLOOKUP($AC1479,LS_Coint_BD!$B$3:$AQ$1079,BA$2)</f>
        <v>0</v>
      </c>
      <c r="BB1479" s="89">
        <f>VLOOKUP($AC1479,LS_Coint_BD!$B$3:$AQ$1079,BB$2)</f>
        <v>0</v>
      </c>
      <c r="BC1479" s="89">
        <f>VLOOKUP($AC1479,LS_Coint_BD!$B$3:$AQ$1079,BC$2)</f>
        <v>0</v>
      </c>
      <c r="BD1479" s="89">
        <f t="shared" si="1047"/>
        <v>0</v>
      </c>
      <c r="BE1479" s="89">
        <f t="shared" si="1048"/>
        <v>0</v>
      </c>
      <c r="BF1479" s="89">
        <f t="shared" si="1049"/>
        <v>0</v>
      </c>
      <c r="BG1479" s="89">
        <f t="shared" si="1050"/>
        <v>0</v>
      </c>
      <c r="BH1479" s="89">
        <f t="shared" si="1051"/>
        <v>0</v>
      </c>
      <c r="BI1479" s="89">
        <f t="shared" si="1052"/>
        <v>0</v>
      </c>
      <c r="BJ1479" s="89">
        <f t="shared" si="1053"/>
        <v>0</v>
      </c>
      <c r="BK1479" s="89">
        <f t="shared" si="1054"/>
        <v>0</v>
      </c>
      <c r="BL1479" s="89">
        <f t="shared" si="1055"/>
        <v>0</v>
      </c>
      <c r="BM1479" s="89"/>
      <c r="BN1479" s="26" t="b">
        <f t="shared" si="1056"/>
        <v>0</v>
      </c>
      <c r="BO1479" s="26" t="b">
        <f t="shared" si="1057"/>
        <v>0</v>
      </c>
      <c r="BP1479" s="26" t="b">
        <f t="shared" si="1058"/>
        <v>0</v>
      </c>
      <c r="BQ1479" s="26" t="b">
        <f t="shared" si="1059"/>
        <v>0</v>
      </c>
      <c r="BR1479" s="26" t="b">
        <f t="shared" si="1060"/>
        <v>0</v>
      </c>
      <c r="BS1479" s="26" t="b">
        <f t="shared" si="1061"/>
        <v>0</v>
      </c>
      <c r="BT1479" s="26" t="b">
        <f t="shared" si="1062"/>
        <v>0</v>
      </c>
      <c r="BU1479" s="26" t="b">
        <f t="shared" si="1063"/>
        <v>0</v>
      </c>
    </row>
    <row r="1480" spans="2:73" ht="15" thickBot="1" x14ac:dyDescent="0.35">
      <c r="B1480" s="17">
        <f>VLOOKUP($AC1480,LS_Coint_BD!$B$3:$D$1079,2)</f>
        <v>0</v>
      </c>
      <c r="C1480" s="87">
        <f>VLOOKUP($AC1480,LS_Coint_BD!$B$3:$D$1079,3)</f>
        <v>0</v>
      </c>
      <c r="D1480" s="68">
        <f t="shared" si="1023"/>
        <v>0</v>
      </c>
      <c r="E1480" s="65">
        <f t="shared" si="1024"/>
        <v>0</v>
      </c>
      <c r="F1480" s="69">
        <f t="shared" si="1025"/>
        <v>0</v>
      </c>
      <c r="G1480" s="68">
        <f t="shared" si="1026"/>
        <v>0</v>
      </c>
      <c r="H1480" s="65">
        <f t="shared" si="1027"/>
        <v>0</v>
      </c>
      <c r="I1480" s="69">
        <f t="shared" si="1028"/>
        <v>0</v>
      </c>
      <c r="J1480" s="68">
        <f t="shared" si="1029"/>
        <v>0</v>
      </c>
      <c r="K1480" s="65">
        <f t="shared" si="1030"/>
        <v>0</v>
      </c>
      <c r="L1480" s="69">
        <f t="shared" si="1031"/>
        <v>0</v>
      </c>
      <c r="M1480" s="68">
        <f t="shared" si="1032"/>
        <v>0</v>
      </c>
      <c r="N1480" s="65">
        <f t="shared" si="1033"/>
        <v>0</v>
      </c>
      <c r="O1480" s="69">
        <f t="shared" si="1034"/>
        <v>0</v>
      </c>
      <c r="P1480" s="68">
        <f t="shared" si="1035"/>
        <v>0</v>
      </c>
      <c r="Q1480" s="65">
        <f t="shared" si="1036"/>
        <v>0</v>
      </c>
      <c r="R1480" s="69">
        <f t="shared" si="1037"/>
        <v>0</v>
      </c>
      <c r="S1480" s="68">
        <f t="shared" si="1038"/>
        <v>0</v>
      </c>
      <c r="T1480" s="65">
        <f t="shared" si="1039"/>
        <v>0</v>
      </c>
      <c r="U1480" s="69">
        <f t="shared" si="1040"/>
        <v>0</v>
      </c>
      <c r="V1480" s="68">
        <f t="shared" si="1041"/>
        <v>0</v>
      </c>
      <c r="W1480" s="65">
        <f t="shared" si="1042"/>
        <v>0</v>
      </c>
      <c r="X1480" s="69">
        <f t="shared" si="1043"/>
        <v>0</v>
      </c>
      <c r="Y1480" s="68">
        <f t="shared" si="1044"/>
        <v>0</v>
      </c>
      <c r="Z1480" s="65">
        <f t="shared" si="1045"/>
        <v>0</v>
      </c>
      <c r="AA1480" s="69">
        <f t="shared" si="1046"/>
        <v>0</v>
      </c>
      <c r="AB1480" s="98">
        <f>SUMIF(BN1480:BU1480,"VERDADEIRO",BN$3:$BU1479)</f>
        <v>0</v>
      </c>
      <c r="AC1480" s="97">
        <f t="shared" si="1064"/>
        <v>1477</v>
      </c>
      <c r="AD1480" s="89">
        <f>RTD("tryd.rtdserver",,"COT",B1480,"ULT")</f>
        <v>0</v>
      </c>
      <c r="AE1480" s="89">
        <f>RTD("tryd.rtdserver",,"COT",C1480,"ULT")</f>
        <v>0</v>
      </c>
      <c r="AF1480" s="89">
        <f>VLOOKUP($AC1480,LS_Coint_BD!$B$3:$AQ$1079,AF$2)*$AD1480+VLOOKUP($AC1480,LS_Coint_BD!$B$3:$AQ$1079,AF$2+1)</f>
        <v>0</v>
      </c>
      <c r="AG1480" s="89">
        <f>VLOOKUP($AC1480,LS_Coint_BD!$B$3:$AQ$1079,AG$2)*$AD1480+VLOOKUP($AC1480,LS_Coint_BD!$B$3:$AQ$1079,AG$2+1)</f>
        <v>0</v>
      </c>
      <c r="AH1480" s="89">
        <f>VLOOKUP($AC1480,LS_Coint_BD!$B$3:$AQ$1079,AH$2)*$AD1480+VLOOKUP($AC1480,LS_Coint_BD!$B$3:$AQ$1079,AH$2+1)</f>
        <v>0</v>
      </c>
      <c r="AI1480" s="89">
        <f>VLOOKUP($AC1480,LS_Coint_BD!$B$3:$AQ$1079,AI$2)*$AD1480+VLOOKUP($AC1480,LS_Coint_BD!$B$3:$AQ$1079,AI$2+1)</f>
        <v>0</v>
      </c>
      <c r="AJ1480" s="89">
        <f>VLOOKUP($AC1480,LS_Coint_BD!$B$3:$AQ$1079,AJ$2)*$AD1480+VLOOKUP($AC1480,LS_Coint_BD!$B$3:$AQ$1079,AJ$2+1)</f>
        <v>0</v>
      </c>
      <c r="AK1480" s="89">
        <f>VLOOKUP($AC1480,LS_Coint_BD!$B$3:$AQ$1079,AK$2)*$AD1480+VLOOKUP($AC1480,LS_Coint_BD!$B$3:$AQ$1079,AK$2+1)</f>
        <v>0</v>
      </c>
      <c r="AL1480" s="89">
        <f>VLOOKUP($AC1480,LS_Coint_BD!$B$3:$AQ$1079,AL$2)*$AD1480+VLOOKUP($AC1480,LS_Coint_BD!$B$3:$AQ$1079,AL$2+1)</f>
        <v>0</v>
      </c>
      <c r="AM1480" s="89">
        <f>VLOOKUP($AC1480,LS_Coint_BD!$B$3:$AQ$1079,AM$2)*$AD1480+VLOOKUP($AC1480,LS_Coint_BD!$B$3:$AQ$1079,AM$2+1)</f>
        <v>0</v>
      </c>
      <c r="AN1480" s="89">
        <f>VLOOKUP($AC1480,LS_Coint_BD!$B$3:$AQ$1079,AN$2)</f>
        <v>0</v>
      </c>
      <c r="AO1480" s="89">
        <f>VLOOKUP($AC1480,LS_Coint_BD!$B$3:$AQ$1079,AO$2)</f>
        <v>0</v>
      </c>
      <c r="AP1480" s="89">
        <f>VLOOKUP($AC1480,LS_Coint_BD!$B$3:$AQ$1079,AP$2)</f>
        <v>0</v>
      </c>
      <c r="AQ1480" s="89">
        <f>VLOOKUP($AC1480,LS_Coint_BD!$B$3:$AQ$1079,AQ$2)</f>
        <v>0</v>
      </c>
      <c r="AR1480" s="89">
        <f>VLOOKUP($AC1480,LS_Coint_BD!$B$3:$AQ$1079,AR$2)</f>
        <v>0</v>
      </c>
      <c r="AS1480" s="89">
        <f>VLOOKUP($AC1480,LS_Coint_BD!$B$3:$AQ$1079,AS$2)</f>
        <v>0</v>
      </c>
      <c r="AT1480" s="89">
        <f>VLOOKUP($AC1480,LS_Coint_BD!$B$3:$AQ$1079,AT$2)</f>
        <v>0</v>
      </c>
      <c r="AU1480" s="89">
        <f>VLOOKUP($AC1480,LS_Coint_BD!$B$3:$AQ$1079,AU$2)</f>
        <v>0</v>
      </c>
      <c r="AV1480" s="89">
        <f>VLOOKUP($AC1480,LS_Coint_BD!$B$3:$AQ$1079,AV$2)</f>
        <v>0</v>
      </c>
      <c r="AW1480" s="89">
        <f>VLOOKUP($AC1480,LS_Coint_BD!$B$3:$AQ$1079,AW$2)</f>
        <v>0</v>
      </c>
      <c r="AX1480" s="89">
        <f>VLOOKUP($AC1480,LS_Coint_BD!$B$3:$AQ$1079,AX$2)</f>
        <v>0</v>
      </c>
      <c r="AY1480" s="89">
        <f>VLOOKUP($AC1480,LS_Coint_BD!$B$3:$AQ$1079,AY$2)</f>
        <v>0</v>
      </c>
      <c r="AZ1480" s="89">
        <f>VLOOKUP($AC1480,LS_Coint_BD!$B$3:$AQ$1079,AZ$2)</f>
        <v>0</v>
      </c>
      <c r="BA1480" s="89">
        <f>VLOOKUP($AC1480,LS_Coint_BD!$B$3:$AQ$1079,BA$2)</f>
        <v>0</v>
      </c>
      <c r="BB1480" s="89">
        <f>VLOOKUP($AC1480,LS_Coint_BD!$B$3:$AQ$1079,BB$2)</f>
        <v>0</v>
      </c>
      <c r="BC1480" s="89">
        <f>VLOOKUP($AC1480,LS_Coint_BD!$B$3:$AQ$1079,BC$2)</f>
        <v>0</v>
      </c>
      <c r="BD1480" s="89">
        <f t="shared" si="1047"/>
        <v>0</v>
      </c>
      <c r="BE1480" s="89">
        <f t="shared" si="1048"/>
        <v>0</v>
      </c>
      <c r="BF1480" s="89">
        <f t="shared" si="1049"/>
        <v>0</v>
      </c>
      <c r="BG1480" s="89">
        <f t="shared" si="1050"/>
        <v>0</v>
      </c>
      <c r="BH1480" s="89">
        <f t="shared" si="1051"/>
        <v>0</v>
      </c>
      <c r="BI1480" s="89">
        <f t="shared" si="1052"/>
        <v>0</v>
      </c>
      <c r="BJ1480" s="89">
        <f t="shared" si="1053"/>
        <v>0</v>
      </c>
      <c r="BK1480" s="89">
        <f t="shared" si="1054"/>
        <v>0</v>
      </c>
      <c r="BL1480" s="89">
        <f t="shared" si="1055"/>
        <v>0</v>
      </c>
      <c r="BM1480" s="89"/>
      <c r="BN1480" s="26" t="b">
        <f t="shared" si="1056"/>
        <v>0</v>
      </c>
      <c r="BO1480" s="26" t="b">
        <f t="shared" si="1057"/>
        <v>0</v>
      </c>
      <c r="BP1480" s="26" t="b">
        <f t="shared" si="1058"/>
        <v>0</v>
      </c>
      <c r="BQ1480" s="26" t="b">
        <f t="shared" si="1059"/>
        <v>0</v>
      </c>
      <c r="BR1480" s="26" t="b">
        <f t="shared" si="1060"/>
        <v>0</v>
      </c>
      <c r="BS1480" s="26" t="b">
        <f t="shared" si="1061"/>
        <v>0</v>
      </c>
      <c r="BT1480" s="26" t="b">
        <f t="shared" si="1062"/>
        <v>0</v>
      </c>
      <c r="BU1480" s="26" t="b">
        <f t="shared" si="1063"/>
        <v>0</v>
      </c>
    </row>
    <row r="1481" spans="2:73" ht="15" thickBot="1" x14ac:dyDescent="0.35">
      <c r="B1481" s="17">
        <f>VLOOKUP($AC1481,LS_Coint_BD!$B$3:$D$1079,2)</f>
        <v>0</v>
      </c>
      <c r="C1481" s="87">
        <f>VLOOKUP($AC1481,LS_Coint_BD!$B$3:$D$1079,3)</f>
        <v>0</v>
      </c>
      <c r="D1481" s="68">
        <f t="shared" si="1023"/>
        <v>0</v>
      </c>
      <c r="E1481" s="65">
        <f t="shared" si="1024"/>
        <v>0</v>
      </c>
      <c r="F1481" s="69">
        <f t="shared" si="1025"/>
        <v>0</v>
      </c>
      <c r="G1481" s="68">
        <f t="shared" si="1026"/>
        <v>0</v>
      </c>
      <c r="H1481" s="65">
        <f t="shared" si="1027"/>
        <v>0</v>
      </c>
      <c r="I1481" s="69">
        <f t="shared" si="1028"/>
        <v>0</v>
      </c>
      <c r="J1481" s="68">
        <f t="shared" si="1029"/>
        <v>0</v>
      </c>
      <c r="K1481" s="65">
        <f t="shared" si="1030"/>
        <v>0</v>
      </c>
      <c r="L1481" s="69">
        <f t="shared" si="1031"/>
        <v>0</v>
      </c>
      <c r="M1481" s="68">
        <f t="shared" si="1032"/>
        <v>0</v>
      </c>
      <c r="N1481" s="65">
        <f t="shared" si="1033"/>
        <v>0</v>
      </c>
      <c r="O1481" s="69">
        <f t="shared" si="1034"/>
        <v>0</v>
      </c>
      <c r="P1481" s="68">
        <f t="shared" si="1035"/>
        <v>0</v>
      </c>
      <c r="Q1481" s="65">
        <f t="shared" si="1036"/>
        <v>0</v>
      </c>
      <c r="R1481" s="69">
        <f t="shared" si="1037"/>
        <v>0</v>
      </c>
      <c r="S1481" s="68">
        <f t="shared" si="1038"/>
        <v>0</v>
      </c>
      <c r="T1481" s="65">
        <f t="shared" si="1039"/>
        <v>0</v>
      </c>
      <c r="U1481" s="69">
        <f t="shared" si="1040"/>
        <v>0</v>
      </c>
      <c r="V1481" s="68">
        <f t="shared" si="1041"/>
        <v>0</v>
      </c>
      <c r="W1481" s="65">
        <f t="shared" si="1042"/>
        <v>0</v>
      </c>
      <c r="X1481" s="69">
        <f t="shared" si="1043"/>
        <v>0</v>
      </c>
      <c r="Y1481" s="68">
        <f t="shared" si="1044"/>
        <v>0</v>
      </c>
      <c r="Z1481" s="65">
        <f t="shared" si="1045"/>
        <v>0</v>
      </c>
      <c r="AA1481" s="69">
        <f t="shared" si="1046"/>
        <v>0</v>
      </c>
      <c r="AB1481" s="98">
        <f>SUMIF(BN1481:BU1481,"VERDADEIRO",BN$3:$BU1480)</f>
        <v>0</v>
      </c>
      <c r="AC1481" s="97">
        <f t="shared" si="1064"/>
        <v>1478</v>
      </c>
      <c r="AD1481" s="89">
        <f>RTD("tryd.rtdserver",,"COT",B1481,"ULT")</f>
        <v>0</v>
      </c>
      <c r="AE1481" s="89">
        <f>RTD("tryd.rtdserver",,"COT",C1481,"ULT")</f>
        <v>0</v>
      </c>
      <c r="AF1481" s="89">
        <f>VLOOKUP($AC1481,LS_Coint_BD!$B$3:$AQ$1079,AF$2)*$AD1481+VLOOKUP($AC1481,LS_Coint_BD!$B$3:$AQ$1079,AF$2+1)</f>
        <v>0</v>
      </c>
      <c r="AG1481" s="89">
        <f>VLOOKUP($AC1481,LS_Coint_BD!$B$3:$AQ$1079,AG$2)*$AD1481+VLOOKUP($AC1481,LS_Coint_BD!$B$3:$AQ$1079,AG$2+1)</f>
        <v>0</v>
      </c>
      <c r="AH1481" s="89">
        <f>VLOOKUP($AC1481,LS_Coint_BD!$B$3:$AQ$1079,AH$2)*$AD1481+VLOOKUP($AC1481,LS_Coint_BD!$B$3:$AQ$1079,AH$2+1)</f>
        <v>0</v>
      </c>
      <c r="AI1481" s="89">
        <f>VLOOKUP($AC1481,LS_Coint_BD!$B$3:$AQ$1079,AI$2)*$AD1481+VLOOKUP($AC1481,LS_Coint_BD!$B$3:$AQ$1079,AI$2+1)</f>
        <v>0</v>
      </c>
      <c r="AJ1481" s="89">
        <f>VLOOKUP($AC1481,LS_Coint_BD!$B$3:$AQ$1079,AJ$2)*$AD1481+VLOOKUP($AC1481,LS_Coint_BD!$B$3:$AQ$1079,AJ$2+1)</f>
        <v>0</v>
      </c>
      <c r="AK1481" s="89">
        <f>VLOOKUP($AC1481,LS_Coint_BD!$B$3:$AQ$1079,AK$2)*$AD1481+VLOOKUP($AC1481,LS_Coint_BD!$B$3:$AQ$1079,AK$2+1)</f>
        <v>0</v>
      </c>
      <c r="AL1481" s="89">
        <f>VLOOKUP($AC1481,LS_Coint_BD!$B$3:$AQ$1079,AL$2)*$AD1481+VLOOKUP($AC1481,LS_Coint_BD!$B$3:$AQ$1079,AL$2+1)</f>
        <v>0</v>
      </c>
      <c r="AM1481" s="89">
        <f>VLOOKUP($AC1481,LS_Coint_BD!$B$3:$AQ$1079,AM$2)*$AD1481+VLOOKUP($AC1481,LS_Coint_BD!$B$3:$AQ$1079,AM$2+1)</f>
        <v>0</v>
      </c>
      <c r="AN1481" s="89">
        <f>VLOOKUP($AC1481,LS_Coint_BD!$B$3:$AQ$1079,AN$2)</f>
        <v>0</v>
      </c>
      <c r="AO1481" s="89">
        <f>VLOOKUP($AC1481,LS_Coint_BD!$B$3:$AQ$1079,AO$2)</f>
        <v>0</v>
      </c>
      <c r="AP1481" s="89">
        <f>VLOOKUP($AC1481,LS_Coint_BD!$B$3:$AQ$1079,AP$2)</f>
        <v>0</v>
      </c>
      <c r="AQ1481" s="89">
        <f>VLOOKUP($AC1481,LS_Coint_BD!$B$3:$AQ$1079,AQ$2)</f>
        <v>0</v>
      </c>
      <c r="AR1481" s="89">
        <f>VLOOKUP($AC1481,LS_Coint_BD!$B$3:$AQ$1079,AR$2)</f>
        <v>0</v>
      </c>
      <c r="AS1481" s="89">
        <f>VLOOKUP($AC1481,LS_Coint_BD!$B$3:$AQ$1079,AS$2)</f>
        <v>0</v>
      </c>
      <c r="AT1481" s="89">
        <f>VLOOKUP($AC1481,LS_Coint_BD!$B$3:$AQ$1079,AT$2)</f>
        <v>0</v>
      </c>
      <c r="AU1481" s="89">
        <f>VLOOKUP($AC1481,LS_Coint_BD!$B$3:$AQ$1079,AU$2)</f>
        <v>0</v>
      </c>
      <c r="AV1481" s="89">
        <f>VLOOKUP($AC1481,LS_Coint_BD!$B$3:$AQ$1079,AV$2)</f>
        <v>0</v>
      </c>
      <c r="AW1481" s="89">
        <f>VLOOKUP($AC1481,LS_Coint_BD!$B$3:$AQ$1079,AW$2)</f>
        <v>0</v>
      </c>
      <c r="AX1481" s="89">
        <f>VLOOKUP($AC1481,LS_Coint_BD!$B$3:$AQ$1079,AX$2)</f>
        <v>0</v>
      </c>
      <c r="AY1481" s="89">
        <f>VLOOKUP($AC1481,LS_Coint_BD!$B$3:$AQ$1079,AY$2)</f>
        <v>0</v>
      </c>
      <c r="AZ1481" s="89">
        <f>VLOOKUP($AC1481,LS_Coint_BD!$B$3:$AQ$1079,AZ$2)</f>
        <v>0</v>
      </c>
      <c r="BA1481" s="89">
        <f>VLOOKUP($AC1481,LS_Coint_BD!$B$3:$AQ$1079,BA$2)</f>
        <v>0</v>
      </c>
      <c r="BB1481" s="89">
        <f>VLOOKUP($AC1481,LS_Coint_BD!$B$3:$AQ$1079,BB$2)</f>
        <v>0</v>
      </c>
      <c r="BC1481" s="89">
        <f>VLOOKUP($AC1481,LS_Coint_BD!$B$3:$AQ$1079,BC$2)</f>
        <v>0</v>
      </c>
      <c r="BD1481" s="89">
        <f t="shared" si="1047"/>
        <v>0</v>
      </c>
      <c r="BE1481" s="89">
        <f t="shared" si="1048"/>
        <v>0</v>
      </c>
      <c r="BF1481" s="89">
        <f t="shared" si="1049"/>
        <v>0</v>
      </c>
      <c r="BG1481" s="89">
        <f t="shared" si="1050"/>
        <v>0</v>
      </c>
      <c r="BH1481" s="89">
        <f t="shared" si="1051"/>
        <v>0</v>
      </c>
      <c r="BI1481" s="89">
        <f t="shared" si="1052"/>
        <v>0</v>
      </c>
      <c r="BJ1481" s="89">
        <f t="shared" si="1053"/>
        <v>0</v>
      </c>
      <c r="BK1481" s="89">
        <f t="shared" si="1054"/>
        <v>0</v>
      </c>
      <c r="BL1481" s="89">
        <f t="shared" si="1055"/>
        <v>0</v>
      </c>
      <c r="BM1481" s="89"/>
      <c r="BN1481" s="26" t="b">
        <f t="shared" si="1056"/>
        <v>0</v>
      </c>
      <c r="BO1481" s="26" t="b">
        <f t="shared" si="1057"/>
        <v>0</v>
      </c>
      <c r="BP1481" s="26" t="b">
        <f t="shared" si="1058"/>
        <v>0</v>
      </c>
      <c r="BQ1481" s="26" t="b">
        <f t="shared" si="1059"/>
        <v>0</v>
      </c>
      <c r="BR1481" s="26" t="b">
        <f t="shared" si="1060"/>
        <v>0</v>
      </c>
      <c r="BS1481" s="26" t="b">
        <f t="shared" si="1061"/>
        <v>0</v>
      </c>
      <c r="BT1481" s="26" t="b">
        <f t="shared" si="1062"/>
        <v>0</v>
      </c>
      <c r="BU1481" s="26" t="b">
        <f t="shared" si="1063"/>
        <v>0</v>
      </c>
    </row>
    <row r="1482" spans="2:73" ht="15" thickBot="1" x14ac:dyDescent="0.35">
      <c r="B1482" s="17">
        <f>VLOOKUP($AC1482,LS_Coint_BD!$B$3:$D$1079,2)</f>
        <v>0</v>
      </c>
      <c r="C1482" s="87">
        <f>VLOOKUP($AC1482,LS_Coint_BD!$B$3:$D$1079,3)</f>
        <v>0</v>
      </c>
      <c r="D1482" s="68">
        <f t="shared" si="1023"/>
        <v>0</v>
      </c>
      <c r="E1482" s="65">
        <f t="shared" si="1024"/>
        <v>0</v>
      </c>
      <c r="F1482" s="69">
        <f t="shared" si="1025"/>
        <v>0</v>
      </c>
      <c r="G1482" s="68">
        <f t="shared" si="1026"/>
        <v>0</v>
      </c>
      <c r="H1482" s="65">
        <f t="shared" si="1027"/>
        <v>0</v>
      </c>
      <c r="I1482" s="69">
        <f t="shared" si="1028"/>
        <v>0</v>
      </c>
      <c r="J1482" s="68">
        <f t="shared" si="1029"/>
        <v>0</v>
      </c>
      <c r="K1482" s="65">
        <f t="shared" si="1030"/>
        <v>0</v>
      </c>
      <c r="L1482" s="69">
        <f t="shared" si="1031"/>
        <v>0</v>
      </c>
      <c r="M1482" s="68">
        <f t="shared" si="1032"/>
        <v>0</v>
      </c>
      <c r="N1482" s="65">
        <f t="shared" si="1033"/>
        <v>0</v>
      </c>
      <c r="O1482" s="69">
        <f t="shared" si="1034"/>
        <v>0</v>
      </c>
      <c r="P1482" s="68">
        <f t="shared" si="1035"/>
        <v>0</v>
      </c>
      <c r="Q1482" s="65">
        <f t="shared" si="1036"/>
        <v>0</v>
      </c>
      <c r="R1482" s="69">
        <f t="shared" si="1037"/>
        <v>0</v>
      </c>
      <c r="S1482" s="68">
        <f t="shared" si="1038"/>
        <v>0</v>
      </c>
      <c r="T1482" s="65">
        <f t="shared" si="1039"/>
        <v>0</v>
      </c>
      <c r="U1482" s="69">
        <f t="shared" si="1040"/>
        <v>0</v>
      </c>
      <c r="V1482" s="68">
        <f t="shared" si="1041"/>
        <v>0</v>
      </c>
      <c r="W1482" s="65">
        <f t="shared" si="1042"/>
        <v>0</v>
      </c>
      <c r="X1482" s="69">
        <f t="shared" si="1043"/>
        <v>0</v>
      </c>
      <c r="Y1482" s="68">
        <f t="shared" si="1044"/>
        <v>0</v>
      </c>
      <c r="Z1482" s="65">
        <f t="shared" si="1045"/>
        <v>0</v>
      </c>
      <c r="AA1482" s="69">
        <f t="shared" si="1046"/>
        <v>0</v>
      </c>
      <c r="AB1482" s="98">
        <f>SUMIF(BN1482:BU1482,"VERDADEIRO",BN$3:$BU1481)</f>
        <v>0</v>
      </c>
      <c r="AC1482" s="97">
        <f t="shared" si="1064"/>
        <v>1479</v>
      </c>
      <c r="AD1482" s="89">
        <f>RTD("tryd.rtdserver",,"COT",B1482,"ULT")</f>
        <v>0</v>
      </c>
      <c r="AE1482" s="89">
        <f>RTD("tryd.rtdserver",,"COT",C1482,"ULT")</f>
        <v>0</v>
      </c>
      <c r="AF1482" s="89">
        <f>VLOOKUP($AC1482,LS_Coint_BD!$B$3:$AQ$1079,AF$2)*$AD1482+VLOOKUP($AC1482,LS_Coint_BD!$B$3:$AQ$1079,AF$2+1)</f>
        <v>0</v>
      </c>
      <c r="AG1482" s="89">
        <f>VLOOKUP($AC1482,LS_Coint_BD!$B$3:$AQ$1079,AG$2)*$AD1482+VLOOKUP($AC1482,LS_Coint_BD!$B$3:$AQ$1079,AG$2+1)</f>
        <v>0</v>
      </c>
      <c r="AH1482" s="89">
        <f>VLOOKUP($AC1482,LS_Coint_BD!$B$3:$AQ$1079,AH$2)*$AD1482+VLOOKUP($AC1482,LS_Coint_BD!$B$3:$AQ$1079,AH$2+1)</f>
        <v>0</v>
      </c>
      <c r="AI1482" s="89">
        <f>VLOOKUP($AC1482,LS_Coint_BD!$B$3:$AQ$1079,AI$2)*$AD1482+VLOOKUP($AC1482,LS_Coint_BD!$B$3:$AQ$1079,AI$2+1)</f>
        <v>0</v>
      </c>
      <c r="AJ1482" s="89">
        <f>VLOOKUP($AC1482,LS_Coint_BD!$B$3:$AQ$1079,AJ$2)*$AD1482+VLOOKUP($AC1482,LS_Coint_BD!$B$3:$AQ$1079,AJ$2+1)</f>
        <v>0</v>
      </c>
      <c r="AK1482" s="89">
        <f>VLOOKUP($AC1482,LS_Coint_BD!$B$3:$AQ$1079,AK$2)*$AD1482+VLOOKUP($AC1482,LS_Coint_BD!$B$3:$AQ$1079,AK$2+1)</f>
        <v>0</v>
      </c>
      <c r="AL1482" s="89">
        <f>VLOOKUP($AC1482,LS_Coint_BD!$B$3:$AQ$1079,AL$2)*$AD1482+VLOOKUP($AC1482,LS_Coint_BD!$B$3:$AQ$1079,AL$2+1)</f>
        <v>0</v>
      </c>
      <c r="AM1482" s="89">
        <f>VLOOKUP($AC1482,LS_Coint_BD!$B$3:$AQ$1079,AM$2)*$AD1482+VLOOKUP($AC1482,LS_Coint_BD!$B$3:$AQ$1079,AM$2+1)</f>
        <v>0</v>
      </c>
      <c r="AN1482" s="89">
        <f>VLOOKUP($AC1482,LS_Coint_BD!$B$3:$AQ$1079,AN$2)</f>
        <v>0</v>
      </c>
      <c r="AO1482" s="89">
        <f>VLOOKUP($AC1482,LS_Coint_BD!$B$3:$AQ$1079,AO$2)</f>
        <v>0</v>
      </c>
      <c r="AP1482" s="89">
        <f>VLOOKUP($AC1482,LS_Coint_BD!$B$3:$AQ$1079,AP$2)</f>
        <v>0</v>
      </c>
      <c r="AQ1482" s="89">
        <f>VLOOKUP($AC1482,LS_Coint_BD!$B$3:$AQ$1079,AQ$2)</f>
        <v>0</v>
      </c>
      <c r="AR1482" s="89">
        <f>VLOOKUP($AC1482,LS_Coint_BD!$B$3:$AQ$1079,AR$2)</f>
        <v>0</v>
      </c>
      <c r="AS1482" s="89">
        <f>VLOOKUP($AC1482,LS_Coint_BD!$B$3:$AQ$1079,AS$2)</f>
        <v>0</v>
      </c>
      <c r="AT1482" s="89">
        <f>VLOOKUP($AC1482,LS_Coint_BD!$B$3:$AQ$1079,AT$2)</f>
        <v>0</v>
      </c>
      <c r="AU1482" s="89">
        <f>VLOOKUP($AC1482,LS_Coint_BD!$B$3:$AQ$1079,AU$2)</f>
        <v>0</v>
      </c>
      <c r="AV1482" s="89">
        <f>VLOOKUP($AC1482,LS_Coint_BD!$B$3:$AQ$1079,AV$2)</f>
        <v>0</v>
      </c>
      <c r="AW1482" s="89">
        <f>VLOOKUP($AC1482,LS_Coint_BD!$B$3:$AQ$1079,AW$2)</f>
        <v>0</v>
      </c>
      <c r="AX1482" s="89">
        <f>VLOOKUP($AC1482,LS_Coint_BD!$B$3:$AQ$1079,AX$2)</f>
        <v>0</v>
      </c>
      <c r="AY1482" s="89">
        <f>VLOOKUP($AC1482,LS_Coint_BD!$B$3:$AQ$1079,AY$2)</f>
        <v>0</v>
      </c>
      <c r="AZ1482" s="89">
        <f>VLOOKUP($AC1482,LS_Coint_BD!$B$3:$AQ$1079,AZ$2)</f>
        <v>0</v>
      </c>
      <c r="BA1482" s="89">
        <f>VLOOKUP($AC1482,LS_Coint_BD!$B$3:$AQ$1079,BA$2)</f>
        <v>0</v>
      </c>
      <c r="BB1482" s="89">
        <f>VLOOKUP($AC1482,LS_Coint_BD!$B$3:$AQ$1079,BB$2)</f>
        <v>0</v>
      </c>
      <c r="BC1482" s="89">
        <f>VLOOKUP($AC1482,LS_Coint_BD!$B$3:$AQ$1079,BC$2)</f>
        <v>0</v>
      </c>
      <c r="BD1482" s="89">
        <f t="shared" si="1047"/>
        <v>0</v>
      </c>
      <c r="BE1482" s="89">
        <f t="shared" si="1048"/>
        <v>0</v>
      </c>
      <c r="BF1482" s="89">
        <f t="shared" si="1049"/>
        <v>0</v>
      </c>
      <c r="BG1482" s="89">
        <f t="shared" si="1050"/>
        <v>0</v>
      </c>
      <c r="BH1482" s="89">
        <f t="shared" si="1051"/>
        <v>0</v>
      </c>
      <c r="BI1482" s="89">
        <f t="shared" si="1052"/>
        <v>0</v>
      </c>
      <c r="BJ1482" s="89">
        <f t="shared" si="1053"/>
        <v>0</v>
      </c>
      <c r="BK1482" s="89">
        <f t="shared" si="1054"/>
        <v>0</v>
      </c>
      <c r="BL1482" s="89">
        <f t="shared" si="1055"/>
        <v>0</v>
      </c>
      <c r="BM1482" s="89"/>
      <c r="BN1482" s="26" t="b">
        <f t="shared" si="1056"/>
        <v>0</v>
      </c>
      <c r="BO1482" s="26" t="b">
        <f t="shared" si="1057"/>
        <v>0</v>
      </c>
      <c r="BP1482" s="26" t="b">
        <f t="shared" si="1058"/>
        <v>0</v>
      </c>
      <c r="BQ1482" s="26" t="b">
        <f t="shared" si="1059"/>
        <v>0</v>
      </c>
      <c r="BR1482" s="26" t="b">
        <f t="shared" si="1060"/>
        <v>0</v>
      </c>
      <c r="BS1482" s="26" t="b">
        <f t="shared" si="1061"/>
        <v>0</v>
      </c>
      <c r="BT1482" s="26" t="b">
        <f t="shared" si="1062"/>
        <v>0</v>
      </c>
      <c r="BU1482" s="26" t="b">
        <f t="shared" si="1063"/>
        <v>0</v>
      </c>
    </row>
    <row r="1483" spans="2:73" ht="15" thickBot="1" x14ac:dyDescent="0.35">
      <c r="B1483" s="17">
        <f>VLOOKUP($AC1483,LS_Coint_BD!$B$3:$D$1079,2)</f>
        <v>0</v>
      </c>
      <c r="C1483" s="87">
        <f>VLOOKUP($AC1483,LS_Coint_BD!$B$3:$D$1079,3)</f>
        <v>0</v>
      </c>
      <c r="D1483" s="68">
        <f t="shared" si="1023"/>
        <v>0</v>
      </c>
      <c r="E1483" s="65">
        <f t="shared" si="1024"/>
        <v>0</v>
      </c>
      <c r="F1483" s="69">
        <f t="shared" si="1025"/>
        <v>0</v>
      </c>
      <c r="G1483" s="68">
        <f t="shared" si="1026"/>
        <v>0</v>
      </c>
      <c r="H1483" s="65">
        <f t="shared" si="1027"/>
        <v>0</v>
      </c>
      <c r="I1483" s="69">
        <f t="shared" si="1028"/>
        <v>0</v>
      </c>
      <c r="J1483" s="68">
        <f t="shared" si="1029"/>
        <v>0</v>
      </c>
      <c r="K1483" s="65">
        <f t="shared" si="1030"/>
        <v>0</v>
      </c>
      <c r="L1483" s="69">
        <f t="shared" si="1031"/>
        <v>0</v>
      </c>
      <c r="M1483" s="68">
        <f t="shared" si="1032"/>
        <v>0</v>
      </c>
      <c r="N1483" s="65">
        <f t="shared" si="1033"/>
        <v>0</v>
      </c>
      <c r="O1483" s="69">
        <f t="shared" si="1034"/>
        <v>0</v>
      </c>
      <c r="P1483" s="68">
        <f t="shared" si="1035"/>
        <v>0</v>
      </c>
      <c r="Q1483" s="65">
        <f t="shared" si="1036"/>
        <v>0</v>
      </c>
      <c r="R1483" s="69">
        <f t="shared" si="1037"/>
        <v>0</v>
      </c>
      <c r="S1483" s="68">
        <f t="shared" si="1038"/>
        <v>0</v>
      </c>
      <c r="T1483" s="65">
        <f t="shared" si="1039"/>
        <v>0</v>
      </c>
      <c r="U1483" s="69">
        <f t="shared" si="1040"/>
        <v>0</v>
      </c>
      <c r="V1483" s="68">
        <f t="shared" si="1041"/>
        <v>0</v>
      </c>
      <c r="W1483" s="65">
        <f t="shared" si="1042"/>
        <v>0</v>
      </c>
      <c r="X1483" s="69">
        <f t="shared" si="1043"/>
        <v>0</v>
      </c>
      <c r="Y1483" s="68">
        <f t="shared" si="1044"/>
        <v>0</v>
      </c>
      <c r="Z1483" s="65">
        <f t="shared" si="1045"/>
        <v>0</v>
      </c>
      <c r="AA1483" s="69">
        <f t="shared" si="1046"/>
        <v>0</v>
      </c>
      <c r="AB1483" s="98">
        <f>SUMIF(BN1483:BU1483,"VERDADEIRO",BN$3:$BU1482)</f>
        <v>0</v>
      </c>
      <c r="AC1483" s="97">
        <f t="shared" si="1064"/>
        <v>1480</v>
      </c>
      <c r="AD1483" s="89">
        <f>RTD("tryd.rtdserver",,"COT",B1483,"ULT")</f>
        <v>0</v>
      </c>
      <c r="AE1483" s="89">
        <f>RTD("tryd.rtdserver",,"COT",C1483,"ULT")</f>
        <v>0</v>
      </c>
      <c r="AF1483" s="89">
        <f>VLOOKUP($AC1483,LS_Coint_BD!$B$3:$AQ$1079,AF$2)*$AD1483+VLOOKUP($AC1483,LS_Coint_BD!$B$3:$AQ$1079,AF$2+1)</f>
        <v>0</v>
      </c>
      <c r="AG1483" s="89">
        <f>VLOOKUP($AC1483,LS_Coint_BD!$B$3:$AQ$1079,AG$2)*$AD1483+VLOOKUP($AC1483,LS_Coint_BD!$B$3:$AQ$1079,AG$2+1)</f>
        <v>0</v>
      </c>
      <c r="AH1483" s="89">
        <f>VLOOKUP($AC1483,LS_Coint_BD!$B$3:$AQ$1079,AH$2)*$AD1483+VLOOKUP($AC1483,LS_Coint_BD!$B$3:$AQ$1079,AH$2+1)</f>
        <v>0</v>
      </c>
      <c r="AI1483" s="89">
        <f>VLOOKUP($AC1483,LS_Coint_BD!$B$3:$AQ$1079,AI$2)*$AD1483+VLOOKUP($AC1483,LS_Coint_BD!$B$3:$AQ$1079,AI$2+1)</f>
        <v>0</v>
      </c>
      <c r="AJ1483" s="89">
        <f>VLOOKUP($AC1483,LS_Coint_BD!$B$3:$AQ$1079,AJ$2)*$AD1483+VLOOKUP($AC1483,LS_Coint_BD!$B$3:$AQ$1079,AJ$2+1)</f>
        <v>0</v>
      </c>
      <c r="AK1483" s="89">
        <f>VLOOKUP($AC1483,LS_Coint_BD!$B$3:$AQ$1079,AK$2)*$AD1483+VLOOKUP($AC1483,LS_Coint_BD!$B$3:$AQ$1079,AK$2+1)</f>
        <v>0</v>
      </c>
      <c r="AL1483" s="89">
        <f>VLOOKUP($AC1483,LS_Coint_BD!$B$3:$AQ$1079,AL$2)*$AD1483+VLOOKUP($AC1483,LS_Coint_BD!$B$3:$AQ$1079,AL$2+1)</f>
        <v>0</v>
      </c>
      <c r="AM1483" s="89">
        <f>VLOOKUP($AC1483,LS_Coint_BD!$B$3:$AQ$1079,AM$2)*$AD1483+VLOOKUP($AC1483,LS_Coint_BD!$B$3:$AQ$1079,AM$2+1)</f>
        <v>0</v>
      </c>
      <c r="AN1483" s="89">
        <f>VLOOKUP($AC1483,LS_Coint_BD!$B$3:$AQ$1079,AN$2)</f>
        <v>0</v>
      </c>
      <c r="AO1483" s="89">
        <f>VLOOKUP($AC1483,LS_Coint_BD!$B$3:$AQ$1079,AO$2)</f>
        <v>0</v>
      </c>
      <c r="AP1483" s="89">
        <f>VLOOKUP($AC1483,LS_Coint_BD!$B$3:$AQ$1079,AP$2)</f>
        <v>0</v>
      </c>
      <c r="AQ1483" s="89">
        <f>VLOOKUP($AC1483,LS_Coint_BD!$B$3:$AQ$1079,AQ$2)</f>
        <v>0</v>
      </c>
      <c r="AR1483" s="89">
        <f>VLOOKUP($AC1483,LS_Coint_BD!$B$3:$AQ$1079,AR$2)</f>
        <v>0</v>
      </c>
      <c r="AS1483" s="89">
        <f>VLOOKUP($AC1483,LS_Coint_BD!$B$3:$AQ$1079,AS$2)</f>
        <v>0</v>
      </c>
      <c r="AT1483" s="89">
        <f>VLOOKUP($AC1483,LS_Coint_BD!$B$3:$AQ$1079,AT$2)</f>
        <v>0</v>
      </c>
      <c r="AU1483" s="89">
        <f>VLOOKUP($AC1483,LS_Coint_BD!$B$3:$AQ$1079,AU$2)</f>
        <v>0</v>
      </c>
      <c r="AV1483" s="89">
        <f>VLOOKUP($AC1483,LS_Coint_BD!$B$3:$AQ$1079,AV$2)</f>
        <v>0</v>
      </c>
      <c r="AW1483" s="89">
        <f>VLOOKUP($AC1483,LS_Coint_BD!$B$3:$AQ$1079,AW$2)</f>
        <v>0</v>
      </c>
      <c r="AX1483" s="89">
        <f>VLOOKUP($AC1483,LS_Coint_BD!$B$3:$AQ$1079,AX$2)</f>
        <v>0</v>
      </c>
      <c r="AY1483" s="89">
        <f>VLOOKUP($AC1483,LS_Coint_BD!$B$3:$AQ$1079,AY$2)</f>
        <v>0</v>
      </c>
      <c r="AZ1483" s="89">
        <f>VLOOKUP($AC1483,LS_Coint_BD!$B$3:$AQ$1079,AZ$2)</f>
        <v>0</v>
      </c>
      <c r="BA1483" s="89">
        <f>VLOOKUP($AC1483,LS_Coint_BD!$B$3:$AQ$1079,BA$2)</f>
        <v>0</v>
      </c>
      <c r="BB1483" s="89">
        <f>VLOOKUP($AC1483,LS_Coint_BD!$B$3:$AQ$1079,BB$2)</f>
        <v>0</v>
      </c>
      <c r="BC1483" s="89">
        <f>VLOOKUP($AC1483,LS_Coint_BD!$B$3:$AQ$1079,BC$2)</f>
        <v>0</v>
      </c>
      <c r="BD1483" s="89">
        <f t="shared" si="1047"/>
        <v>0</v>
      </c>
      <c r="BE1483" s="89">
        <f t="shared" si="1048"/>
        <v>0</v>
      </c>
      <c r="BF1483" s="89">
        <f t="shared" si="1049"/>
        <v>0</v>
      </c>
      <c r="BG1483" s="89">
        <f t="shared" si="1050"/>
        <v>0</v>
      </c>
      <c r="BH1483" s="89">
        <f t="shared" si="1051"/>
        <v>0</v>
      </c>
      <c r="BI1483" s="89">
        <f t="shared" si="1052"/>
        <v>0</v>
      </c>
      <c r="BJ1483" s="89">
        <f t="shared" si="1053"/>
        <v>0</v>
      </c>
      <c r="BK1483" s="89">
        <f t="shared" si="1054"/>
        <v>0</v>
      </c>
      <c r="BL1483" s="89">
        <f t="shared" si="1055"/>
        <v>0</v>
      </c>
      <c r="BM1483" s="89"/>
      <c r="BN1483" s="26" t="b">
        <f t="shared" si="1056"/>
        <v>0</v>
      </c>
      <c r="BO1483" s="26" t="b">
        <f t="shared" si="1057"/>
        <v>0</v>
      </c>
      <c r="BP1483" s="26" t="b">
        <f t="shared" si="1058"/>
        <v>0</v>
      </c>
      <c r="BQ1483" s="26" t="b">
        <f t="shared" si="1059"/>
        <v>0</v>
      </c>
      <c r="BR1483" s="26" t="b">
        <f t="shared" si="1060"/>
        <v>0</v>
      </c>
      <c r="BS1483" s="26" t="b">
        <f t="shared" si="1061"/>
        <v>0</v>
      </c>
      <c r="BT1483" s="26" t="b">
        <f t="shared" si="1062"/>
        <v>0</v>
      </c>
      <c r="BU1483" s="26" t="b">
        <f t="shared" si="1063"/>
        <v>0</v>
      </c>
    </row>
    <row r="1484" spans="2:73" ht="15" thickBot="1" x14ac:dyDescent="0.35">
      <c r="B1484" s="17">
        <f>VLOOKUP($AC1484,LS_Coint_BD!$B$3:$D$1079,2)</f>
        <v>0</v>
      </c>
      <c r="C1484" s="87">
        <f>VLOOKUP($AC1484,LS_Coint_BD!$B$3:$D$1079,3)</f>
        <v>0</v>
      </c>
      <c r="D1484" s="68">
        <f t="shared" si="1023"/>
        <v>0</v>
      </c>
      <c r="E1484" s="65">
        <f t="shared" si="1024"/>
        <v>0</v>
      </c>
      <c r="F1484" s="69">
        <f t="shared" si="1025"/>
        <v>0</v>
      </c>
      <c r="G1484" s="68">
        <f t="shared" si="1026"/>
        <v>0</v>
      </c>
      <c r="H1484" s="65">
        <f t="shared" si="1027"/>
        <v>0</v>
      </c>
      <c r="I1484" s="69">
        <f t="shared" si="1028"/>
        <v>0</v>
      </c>
      <c r="J1484" s="68">
        <f t="shared" si="1029"/>
        <v>0</v>
      </c>
      <c r="K1484" s="65">
        <f t="shared" si="1030"/>
        <v>0</v>
      </c>
      <c r="L1484" s="69">
        <f t="shared" si="1031"/>
        <v>0</v>
      </c>
      <c r="M1484" s="68">
        <f t="shared" si="1032"/>
        <v>0</v>
      </c>
      <c r="N1484" s="65">
        <f t="shared" si="1033"/>
        <v>0</v>
      </c>
      <c r="O1484" s="69">
        <f t="shared" si="1034"/>
        <v>0</v>
      </c>
      <c r="P1484" s="68">
        <f t="shared" si="1035"/>
        <v>0</v>
      </c>
      <c r="Q1484" s="65">
        <f t="shared" si="1036"/>
        <v>0</v>
      </c>
      <c r="R1484" s="69">
        <f t="shared" si="1037"/>
        <v>0</v>
      </c>
      <c r="S1484" s="68">
        <f t="shared" si="1038"/>
        <v>0</v>
      </c>
      <c r="T1484" s="65">
        <f t="shared" si="1039"/>
        <v>0</v>
      </c>
      <c r="U1484" s="69">
        <f t="shared" si="1040"/>
        <v>0</v>
      </c>
      <c r="V1484" s="68">
        <f t="shared" si="1041"/>
        <v>0</v>
      </c>
      <c r="W1484" s="65">
        <f t="shared" si="1042"/>
        <v>0</v>
      </c>
      <c r="X1484" s="69">
        <f t="shared" si="1043"/>
        <v>0</v>
      </c>
      <c r="Y1484" s="68">
        <f t="shared" si="1044"/>
        <v>0</v>
      </c>
      <c r="Z1484" s="65">
        <f t="shared" si="1045"/>
        <v>0</v>
      </c>
      <c r="AA1484" s="69">
        <f t="shared" si="1046"/>
        <v>0</v>
      </c>
      <c r="AB1484" s="98">
        <f>SUMIF(BN1484:BU1484,"VERDADEIRO",BN$3:$BU1483)</f>
        <v>0</v>
      </c>
      <c r="AC1484" s="97">
        <f t="shared" si="1064"/>
        <v>1481</v>
      </c>
      <c r="AD1484" s="89">
        <f>RTD("tryd.rtdserver",,"COT",B1484,"ULT")</f>
        <v>0</v>
      </c>
      <c r="AE1484" s="89">
        <f>RTD("tryd.rtdserver",,"COT",C1484,"ULT")</f>
        <v>0</v>
      </c>
      <c r="AF1484" s="89">
        <f>VLOOKUP($AC1484,LS_Coint_BD!$B$3:$AQ$1079,AF$2)*$AD1484+VLOOKUP($AC1484,LS_Coint_BD!$B$3:$AQ$1079,AF$2+1)</f>
        <v>0</v>
      </c>
      <c r="AG1484" s="89">
        <f>VLOOKUP($AC1484,LS_Coint_BD!$B$3:$AQ$1079,AG$2)*$AD1484+VLOOKUP($AC1484,LS_Coint_BD!$B$3:$AQ$1079,AG$2+1)</f>
        <v>0</v>
      </c>
      <c r="AH1484" s="89">
        <f>VLOOKUP($AC1484,LS_Coint_BD!$B$3:$AQ$1079,AH$2)*$AD1484+VLOOKUP($AC1484,LS_Coint_BD!$B$3:$AQ$1079,AH$2+1)</f>
        <v>0</v>
      </c>
      <c r="AI1484" s="89">
        <f>VLOOKUP($AC1484,LS_Coint_BD!$B$3:$AQ$1079,AI$2)*$AD1484+VLOOKUP($AC1484,LS_Coint_BD!$B$3:$AQ$1079,AI$2+1)</f>
        <v>0</v>
      </c>
      <c r="AJ1484" s="89">
        <f>VLOOKUP($AC1484,LS_Coint_BD!$B$3:$AQ$1079,AJ$2)*$AD1484+VLOOKUP($AC1484,LS_Coint_BD!$B$3:$AQ$1079,AJ$2+1)</f>
        <v>0</v>
      </c>
      <c r="AK1484" s="89">
        <f>VLOOKUP($AC1484,LS_Coint_BD!$B$3:$AQ$1079,AK$2)*$AD1484+VLOOKUP($AC1484,LS_Coint_BD!$B$3:$AQ$1079,AK$2+1)</f>
        <v>0</v>
      </c>
      <c r="AL1484" s="89">
        <f>VLOOKUP($AC1484,LS_Coint_BD!$B$3:$AQ$1079,AL$2)*$AD1484+VLOOKUP($AC1484,LS_Coint_BD!$B$3:$AQ$1079,AL$2+1)</f>
        <v>0</v>
      </c>
      <c r="AM1484" s="89">
        <f>VLOOKUP($AC1484,LS_Coint_BD!$B$3:$AQ$1079,AM$2)*$AD1484+VLOOKUP($AC1484,LS_Coint_BD!$B$3:$AQ$1079,AM$2+1)</f>
        <v>0</v>
      </c>
      <c r="AN1484" s="89">
        <f>VLOOKUP($AC1484,LS_Coint_BD!$B$3:$AQ$1079,AN$2)</f>
        <v>0</v>
      </c>
      <c r="AO1484" s="89">
        <f>VLOOKUP($AC1484,LS_Coint_BD!$B$3:$AQ$1079,AO$2)</f>
        <v>0</v>
      </c>
      <c r="AP1484" s="89">
        <f>VLOOKUP($AC1484,LS_Coint_BD!$B$3:$AQ$1079,AP$2)</f>
        <v>0</v>
      </c>
      <c r="AQ1484" s="89">
        <f>VLOOKUP($AC1484,LS_Coint_BD!$B$3:$AQ$1079,AQ$2)</f>
        <v>0</v>
      </c>
      <c r="AR1484" s="89">
        <f>VLOOKUP($AC1484,LS_Coint_BD!$B$3:$AQ$1079,AR$2)</f>
        <v>0</v>
      </c>
      <c r="AS1484" s="89">
        <f>VLOOKUP($AC1484,LS_Coint_BD!$B$3:$AQ$1079,AS$2)</f>
        <v>0</v>
      </c>
      <c r="AT1484" s="89">
        <f>VLOOKUP($AC1484,LS_Coint_BD!$B$3:$AQ$1079,AT$2)</f>
        <v>0</v>
      </c>
      <c r="AU1484" s="89">
        <f>VLOOKUP($AC1484,LS_Coint_BD!$B$3:$AQ$1079,AU$2)</f>
        <v>0</v>
      </c>
      <c r="AV1484" s="89">
        <f>VLOOKUP($AC1484,LS_Coint_BD!$B$3:$AQ$1079,AV$2)</f>
        <v>0</v>
      </c>
      <c r="AW1484" s="89">
        <f>VLOOKUP($AC1484,LS_Coint_BD!$B$3:$AQ$1079,AW$2)</f>
        <v>0</v>
      </c>
      <c r="AX1484" s="89">
        <f>VLOOKUP($AC1484,LS_Coint_BD!$B$3:$AQ$1079,AX$2)</f>
        <v>0</v>
      </c>
      <c r="AY1484" s="89">
        <f>VLOOKUP($AC1484,LS_Coint_BD!$B$3:$AQ$1079,AY$2)</f>
        <v>0</v>
      </c>
      <c r="AZ1484" s="89">
        <f>VLOOKUP($AC1484,LS_Coint_BD!$B$3:$AQ$1079,AZ$2)</f>
        <v>0</v>
      </c>
      <c r="BA1484" s="89">
        <f>VLOOKUP($AC1484,LS_Coint_BD!$B$3:$AQ$1079,BA$2)</f>
        <v>0</v>
      </c>
      <c r="BB1484" s="89">
        <f>VLOOKUP($AC1484,LS_Coint_BD!$B$3:$AQ$1079,BB$2)</f>
        <v>0</v>
      </c>
      <c r="BC1484" s="89">
        <f>VLOOKUP($AC1484,LS_Coint_BD!$B$3:$AQ$1079,BC$2)</f>
        <v>0</v>
      </c>
      <c r="BD1484" s="89">
        <f t="shared" si="1047"/>
        <v>0</v>
      </c>
      <c r="BE1484" s="89">
        <f t="shared" si="1048"/>
        <v>0</v>
      </c>
      <c r="BF1484" s="89">
        <f t="shared" si="1049"/>
        <v>0</v>
      </c>
      <c r="BG1484" s="89">
        <f t="shared" si="1050"/>
        <v>0</v>
      </c>
      <c r="BH1484" s="89">
        <f t="shared" si="1051"/>
        <v>0</v>
      </c>
      <c r="BI1484" s="89">
        <f t="shared" si="1052"/>
        <v>0</v>
      </c>
      <c r="BJ1484" s="89">
        <f t="shared" si="1053"/>
        <v>0</v>
      </c>
      <c r="BK1484" s="89">
        <f t="shared" si="1054"/>
        <v>0</v>
      </c>
      <c r="BL1484" s="89">
        <f t="shared" si="1055"/>
        <v>0</v>
      </c>
      <c r="BM1484" s="89"/>
      <c r="BN1484" s="26" t="b">
        <f t="shared" si="1056"/>
        <v>0</v>
      </c>
      <c r="BO1484" s="26" t="b">
        <f t="shared" si="1057"/>
        <v>0</v>
      </c>
      <c r="BP1484" s="26" t="b">
        <f t="shared" si="1058"/>
        <v>0</v>
      </c>
      <c r="BQ1484" s="26" t="b">
        <f t="shared" si="1059"/>
        <v>0</v>
      </c>
      <c r="BR1484" s="26" t="b">
        <f t="shared" si="1060"/>
        <v>0</v>
      </c>
      <c r="BS1484" s="26" t="b">
        <f t="shared" si="1061"/>
        <v>0</v>
      </c>
      <c r="BT1484" s="26" t="b">
        <f t="shared" si="1062"/>
        <v>0</v>
      </c>
      <c r="BU1484" s="26" t="b">
        <f t="shared" si="1063"/>
        <v>0</v>
      </c>
    </row>
    <row r="1485" spans="2:73" ht="15" thickBot="1" x14ac:dyDescent="0.35">
      <c r="B1485" s="17">
        <f>VLOOKUP($AC1485,LS_Coint_BD!$B$3:$D$1079,2)</f>
        <v>0</v>
      </c>
      <c r="C1485" s="87">
        <f>VLOOKUP($AC1485,LS_Coint_BD!$B$3:$D$1079,3)</f>
        <v>0</v>
      </c>
      <c r="D1485" s="68">
        <f t="shared" si="1023"/>
        <v>0</v>
      </c>
      <c r="E1485" s="65">
        <f t="shared" si="1024"/>
        <v>0</v>
      </c>
      <c r="F1485" s="69">
        <f t="shared" si="1025"/>
        <v>0</v>
      </c>
      <c r="G1485" s="68">
        <f t="shared" si="1026"/>
        <v>0</v>
      </c>
      <c r="H1485" s="65">
        <f t="shared" si="1027"/>
        <v>0</v>
      </c>
      <c r="I1485" s="69">
        <f t="shared" si="1028"/>
        <v>0</v>
      </c>
      <c r="J1485" s="68">
        <f t="shared" si="1029"/>
        <v>0</v>
      </c>
      <c r="K1485" s="65">
        <f t="shared" si="1030"/>
        <v>0</v>
      </c>
      <c r="L1485" s="69">
        <f t="shared" si="1031"/>
        <v>0</v>
      </c>
      <c r="M1485" s="68">
        <f t="shared" si="1032"/>
        <v>0</v>
      </c>
      <c r="N1485" s="65">
        <f t="shared" si="1033"/>
        <v>0</v>
      </c>
      <c r="O1485" s="69">
        <f t="shared" si="1034"/>
        <v>0</v>
      </c>
      <c r="P1485" s="68">
        <f t="shared" si="1035"/>
        <v>0</v>
      </c>
      <c r="Q1485" s="65">
        <f t="shared" si="1036"/>
        <v>0</v>
      </c>
      <c r="R1485" s="69">
        <f t="shared" si="1037"/>
        <v>0</v>
      </c>
      <c r="S1485" s="68">
        <f t="shared" si="1038"/>
        <v>0</v>
      </c>
      <c r="T1485" s="65">
        <f t="shared" si="1039"/>
        <v>0</v>
      </c>
      <c r="U1485" s="69">
        <f t="shared" si="1040"/>
        <v>0</v>
      </c>
      <c r="V1485" s="68">
        <f t="shared" si="1041"/>
        <v>0</v>
      </c>
      <c r="W1485" s="65">
        <f t="shared" si="1042"/>
        <v>0</v>
      </c>
      <c r="X1485" s="69">
        <f t="shared" si="1043"/>
        <v>0</v>
      </c>
      <c r="Y1485" s="68">
        <f t="shared" si="1044"/>
        <v>0</v>
      </c>
      <c r="Z1485" s="65">
        <f t="shared" si="1045"/>
        <v>0</v>
      </c>
      <c r="AA1485" s="69">
        <f t="shared" si="1046"/>
        <v>0</v>
      </c>
      <c r="AB1485" s="98">
        <f>SUMIF(BN1485:BU1485,"VERDADEIRO",BN$3:$BU1484)</f>
        <v>0</v>
      </c>
      <c r="AC1485" s="97">
        <f t="shared" si="1064"/>
        <v>1482</v>
      </c>
      <c r="AD1485" s="89">
        <f>RTD("tryd.rtdserver",,"COT",B1485,"ULT")</f>
        <v>0</v>
      </c>
      <c r="AE1485" s="89">
        <f>RTD("tryd.rtdserver",,"COT",C1485,"ULT")</f>
        <v>0</v>
      </c>
      <c r="AF1485" s="89">
        <f>VLOOKUP($AC1485,LS_Coint_BD!$B$3:$AQ$1079,AF$2)*$AD1485+VLOOKUP($AC1485,LS_Coint_BD!$B$3:$AQ$1079,AF$2+1)</f>
        <v>0</v>
      </c>
      <c r="AG1485" s="89">
        <f>VLOOKUP($AC1485,LS_Coint_BD!$B$3:$AQ$1079,AG$2)*$AD1485+VLOOKUP($AC1485,LS_Coint_BD!$B$3:$AQ$1079,AG$2+1)</f>
        <v>0</v>
      </c>
      <c r="AH1485" s="89">
        <f>VLOOKUP($AC1485,LS_Coint_BD!$B$3:$AQ$1079,AH$2)*$AD1485+VLOOKUP($AC1485,LS_Coint_BD!$B$3:$AQ$1079,AH$2+1)</f>
        <v>0</v>
      </c>
      <c r="AI1485" s="89">
        <f>VLOOKUP($AC1485,LS_Coint_BD!$B$3:$AQ$1079,AI$2)*$AD1485+VLOOKUP($AC1485,LS_Coint_BD!$B$3:$AQ$1079,AI$2+1)</f>
        <v>0</v>
      </c>
      <c r="AJ1485" s="89">
        <f>VLOOKUP($AC1485,LS_Coint_BD!$B$3:$AQ$1079,AJ$2)*$AD1485+VLOOKUP($AC1485,LS_Coint_BD!$B$3:$AQ$1079,AJ$2+1)</f>
        <v>0</v>
      </c>
      <c r="AK1485" s="89">
        <f>VLOOKUP($AC1485,LS_Coint_BD!$B$3:$AQ$1079,AK$2)*$AD1485+VLOOKUP($AC1485,LS_Coint_BD!$B$3:$AQ$1079,AK$2+1)</f>
        <v>0</v>
      </c>
      <c r="AL1485" s="89">
        <f>VLOOKUP($AC1485,LS_Coint_BD!$B$3:$AQ$1079,AL$2)*$AD1485+VLOOKUP($AC1485,LS_Coint_BD!$B$3:$AQ$1079,AL$2+1)</f>
        <v>0</v>
      </c>
      <c r="AM1485" s="89">
        <f>VLOOKUP($AC1485,LS_Coint_BD!$B$3:$AQ$1079,AM$2)*$AD1485+VLOOKUP($AC1485,LS_Coint_BD!$B$3:$AQ$1079,AM$2+1)</f>
        <v>0</v>
      </c>
      <c r="AN1485" s="89">
        <f>VLOOKUP($AC1485,LS_Coint_BD!$B$3:$AQ$1079,AN$2)</f>
        <v>0</v>
      </c>
      <c r="AO1485" s="89">
        <f>VLOOKUP($AC1485,LS_Coint_BD!$B$3:$AQ$1079,AO$2)</f>
        <v>0</v>
      </c>
      <c r="AP1485" s="89">
        <f>VLOOKUP($AC1485,LS_Coint_BD!$B$3:$AQ$1079,AP$2)</f>
        <v>0</v>
      </c>
      <c r="AQ1485" s="89">
        <f>VLOOKUP($AC1485,LS_Coint_BD!$B$3:$AQ$1079,AQ$2)</f>
        <v>0</v>
      </c>
      <c r="AR1485" s="89">
        <f>VLOOKUP($AC1485,LS_Coint_BD!$B$3:$AQ$1079,AR$2)</f>
        <v>0</v>
      </c>
      <c r="AS1485" s="89">
        <f>VLOOKUP($AC1485,LS_Coint_BD!$B$3:$AQ$1079,AS$2)</f>
        <v>0</v>
      </c>
      <c r="AT1485" s="89">
        <f>VLOOKUP($AC1485,LS_Coint_BD!$B$3:$AQ$1079,AT$2)</f>
        <v>0</v>
      </c>
      <c r="AU1485" s="89">
        <f>VLOOKUP($AC1485,LS_Coint_BD!$B$3:$AQ$1079,AU$2)</f>
        <v>0</v>
      </c>
      <c r="AV1485" s="89">
        <f>VLOOKUP($AC1485,LS_Coint_BD!$B$3:$AQ$1079,AV$2)</f>
        <v>0</v>
      </c>
      <c r="AW1485" s="89">
        <f>VLOOKUP($AC1485,LS_Coint_BD!$B$3:$AQ$1079,AW$2)</f>
        <v>0</v>
      </c>
      <c r="AX1485" s="89">
        <f>VLOOKUP($AC1485,LS_Coint_BD!$B$3:$AQ$1079,AX$2)</f>
        <v>0</v>
      </c>
      <c r="AY1485" s="89">
        <f>VLOOKUP($AC1485,LS_Coint_BD!$B$3:$AQ$1079,AY$2)</f>
        <v>0</v>
      </c>
      <c r="AZ1485" s="89">
        <f>VLOOKUP($AC1485,LS_Coint_BD!$B$3:$AQ$1079,AZ$2)</f>
        <v>0</v>
      </c>
      <c r="BA1485" s="89">
        <f>VLOOKUP($AC1485,LS_Coint_BD!$B$3:$AQ$1079,BA$2)</f>
        <v>0</v>
      </c>
      <c r="BB1485" s="89">
        <f>VLOOKUP($AC1485,LS_Coint_BD!$B$3:$AQ$1079,BB$2)</f>
        <v>0</v>
      </c>
      <c r="BC1485" s="89">
        <f>VLOOKUP($AC1485,LS_Coint_BD!$B$3:$AQ$1079,BC$2)</f>
        <v>0</v>
      </c>
      <c r="BD1485" s="89">
        <f t="shared" si="1047"/>
        <v>0</v>
      </c>
      <c r="BE1485" s="89">
        <f t="shared" si="1048"/>
        <v>0</v>
      </c>
      <c r="BF1485" s="89">
        <f t="shared" si="1049"/>
        <v>0</v>
      </c>
      <c r="BG1485" s="89">
        <f t="shared" si="1050"/>
        <v>0</v>
      </c>
      <c r="BH1485" s="89">
        <f t="shared" si="1051"/>
        <v>0</v>
      </c>
      <c r="BI1485" s="89">
        <f t="shared" si="1052"/>
        <v>0</v>
      </c>
      <c r="BJ1485" s="89">
        <f t="shared" si="1053"/>
        <v>0</v>
      </c>
      <c r="BK1485" s="89">
        <f t="shared" si="1054"/>
        <v>0</v>
      </c>
      <c r="BL1485" s="89">
        <f t="shared" si="1055"/>
        <v>0</v>
      </c>
      <c r="BM1485" s="89"/>
      <c r="BN1485" s="26" t="b">
        <f t="shared" si="1056"/>
        <v>0</v>
      </c>
      <c r="BO1485" s="26" t="b">
        <f t="shared" si="1057"/>
        <v>0</v>
      </c>
      <c r="BP1485" s="26" t="b">
        <f t="shared" si="1058"/>
        <v>0</v>
      </c>
      <c r="BQ1485" s="26" t="b">
        <f t="shared" si="1059"/>
        <v>0</v>
      </c>
      <c r="BR1485" s="26" t="b">
        <f t="shared" si="1060"/>
        <v>0</v>
      </c>
      <c r="BS1485" s="26" t="b">
        <f t="shared" si="1061"/>
        <v>0</v>
      </c>
      <c r="BT1485" s="26" t="b">
        <f t="shared" si="1062"/>
        <v>0</v>
      </c>
      <c r="BU1485" s="26" t="b">
        <f t="shared" si="1063"/>
        <v>0</v>
      </c>
    </row>
    <row r="1486" spans="2:73" ht="15" thickBot="1" x14ac:dyDescent="0.35">
      <c r="B1486" s="17">
        <f>VLOOKUP($AC1486,LS_Coint_BD!$B$3:$D$1079,2)</f>
        <v>0</v>
      </c>
      <c r="C1486" s="87">
        <f>VLOOKUP($AC1486,LS_Coint_BD!$B$3:$D$1079,3)</f>
        <v>0</v>
      </c>
      <c r="D1486" s="68">
        <f t="shared" si="1023"/>
        <v>0</v>
      </c>
      <c r="E1486" s="65">
        <f t="shared" si="1024"/>
        <v>0</v>
      </c>
      <c r="F1486" s="69">
        <f t="shared" si="1025"/>
        <v>0</v>
      </c>
      <c r="G1486" s="68">
        <f t="shared" si="1026"/>
        <v>0</v>
      </c>
      <c r="H1486" s="65">
        <f t="shared" si="1027"/>
        <v>0</v>
      </c>
      <c r="I1486" s="69">
        <f t="shared" si="1028"/>
        <v>0</v>
      </c>
      <c r="J1486" s="68">
        <f t="shared" si="1029"/>
        <v>0</v>
      </c>
      <c r="K1486" s="65">
        <f t="shared" si="1030"/>
        <v>0</v>
      </c>
      <c r="L1486" s="69">
        <f t="shared" si="1031"/>
        <v>0</v>
      </c>
      <c r="M1486" s="68">
        <f t="shared" si="1032"/>
        <v>0</v>
      </c>
      <c r="N1486" s="65">
        <f t="shared" si="1033"/>
        <v>0</v>
      </c>
      <c r="O1486" s="69">
        <f t="shared" si="1034"/>
        <v>0</v>
      </c>
      <c r="P1486" s="68">
        <f t="shared" si="1035"/>
        <v>0</v>
      </c>
      <c r="Q1486" s="65">
        <f t="shared" si="1036"/>
        <v>0</v>
      </c>
      <c r="R1486" s="69">
        <f t="shared" si="1037"/>
        <v>0</v>
      </c>
      <c r="S1486" s="68">
        <f t="shared" si="1038"/>
        <v>0</v>
      </c>
      <c r="T1486" s="65">
        <f t="shared" si="1039"/>
        <v>0</v>
      </c>
      <c r="U1486" s="69">
        <f t="shared" si="1040"/>
        <v>0</v>
      </c>
      <c r="V1486" s="68">
        <f t="shared" si="1041"/>
        <v>0</v>
      </c>
      <c r="W1486" s="65">
        <f t="shared" si="1042"/>
        <v>0</v>
      </c>
      <c r="X1486" s="69">
        <f t="shared" si="1043"/>
        <v>0</v>
      </c>
      <c r="Y1486" s="68">
        <f t="shared" si="1044"/>
        <v>0</v>
      </c>
      <c r="Z1486" s="65">
        <f t="shared" si="1045"/>
        <v>0</v>
      </c>
      <c r="AA1486" s="69">
        <f t="shared" si="1046"/>
        <v>0</v>
      </c>
      <c r="AB1486" s="98">
        <f>SUMIF(BN1486:BU1486,"VERDADEIRO",BN$3:$BU1485)</f>
        <v>0</v>
      </c>
      <c r="AC1486" s="97">
        <f t="shared" si="1064"/>
        <v>1483</v>
      </c>
      <c r="AD1486" s="89">
        <f>RTD("tryd.rtdserver",,"COT",B1486,"ULT")</f>
        <v>0</v>
      </c>
      <c r="AE1486" s="89">
        <f>RTD("tryd.rtdserver",,"COT",C1486,"ULT")</f>
        <v>0</v>
      </c>
      <c r="AF1486" s="89">
        <f>VLOOKUP($AC1486,LS_Coint_BD!$B$3:$AQ$1079,AF$2)*$AD1486+VLOOKUP($AC1486,LS_Coint_BD!$B$3:$AQ$1079,AF$2+1)</f>
        <v>0</v>
      </c>
      <c r="AG1486" s="89">
        <f>VLOOKUP($AC1486,LS_Coint_BD!$B$3:$AQ$1079,AG$2)*$AD1486+VLOOKUP($AC1486,LS_Coint_BD!$B$3:$AQ$1079,AG$2+1)</f>
        <v>0</v>
      </c>
      <c r="AH1486" s="89">
        <f>VLOOKUP($AC1486,LS_Coint_BD!$B$3:$AQ$1079,AH$2)*$AD1486+VLOOKUP($AC1486,LS_Coint_BD!$B$3:$AQ$1079,AH$2+1)</f>
        <v>0</v>
      </c>
      <c r="AI1486" s="89">
        <f>VLOOKUP($AC1486,LS_Coint_BD!$B$3:$AQ$1079,AI$2)*$AD1486+VLOOKUP($AC1486,LS_Coint_BD!$B$3:$AQ$1079,AI$2+1)</f>
        <v>0</v>
      </c>
      <c r="AJ1486" s="89">
        <f>VLOOKUP($AC1486,LS_Coint_BD!$B$3:$AQ$1079,AJ$2)*$AD1486+VLOOKUP($AC1486,LS_Coint_BD!$B$3:$AQ$1079,AJ$2+1)</f>
        <v>0</v>
      </c>
      <c r="AK1486" s="89">
        <f>VLOOKUP($AC1486,LS_Coint_BD!$B$3:$AQ$1079,AK$2)*$AD1486+VLOOKUP($AC1486,LS_Coint_BD!$B$3:$AQ$1079,AK$2+1)</f>
        <v>0</v>
      </c>
      <c r="AL1486" s="89">
        <f>VLOOKUP($AC1486,LS_Coint_BD!$B$3:$AQ$1079,AL$2)*$AD1486+VLOOKUP($AC1486,LS_Coint_BD!$B$3:$AQ$1079,AL$2+1)</f>
        <v>0</v>
      </c>
      <c r="AM1486" s="89">
        <f>VLOOKUP($AC1486,LS_Coint_BD!$B$3:$AQ$1079,AM$2)*$AD1486+VLOOKUP($AC1486,LS_Coint_BD!$B$3:$AQ$1079,AM$2+1)</f>
        <v>0</v>
      </c>
      <c r="AN1486" s="89">
        <f>VLOOKUP($AC1486,LS_Coint_BD!$B$3:$AQ$1079,AN$2)</f>
        <v>0</v>
      </c>
      <c r="AO1486" s="89">
        <f>VLOOKUP($AC1486,LS_Coint_BD!$B$3:$AQ$1079,AO$2)</f>
        <v>0</v>
      </c>
      <c r="AP1486" s="89">
        <f>VLOOKUP($AC1486,LS_Coint_BD!$B$3:$AQ$1079,AP$2)</f>
        <v>0</v>
      </c>
      <c r="AQ1486" s="89">
        <f>VLOOKUP($AC1486,LS_Coint_BD!$B$3:$AQ$1079,AQ$2)</f>
        <v>0</v>
      </c>
      <c r="AR1486" s="89">
        <f>VLOOKUP($AC1486,LS_Coint_BD!$B$3:$AQ$1079,AR$2)</f>
        <v>0</v>
      </c>
      <c r="AS1486" s="89">
        <f>VLOOKUP($AC1486,LS_Coint_BD!$B$3:$AQ$1079,AS$2)</f>
        <v>0</v>
      </c>
      <c r="AT1486" s="89">
        <f>VLOOKUP($AC1486,LS_Coint_BD!$B$3:$AQ$1079,AT$2)</f>
        <v>0</v>
      </c>
      <c r="AU1486" s="89">
        <f>VLOOKUP($AC1486,LS_Coint_BD!$B$3:$AQ$1079,AU$2)</f>
        <v>0</v>
      </c>
      <c r="AV1486" s="89">
        <f>VLOOKUP($AC1486,LS_Coint_BD!$B$3:$AQ$1079,AV$2)</f>
        <v>0</v>
      </c>
      <c r="AW1486" s="89">
        <f>VLOOKUP($AC1486,LS_Coint_BD!$B$3:$AQ$1079,AW$2)</f>
        <v>0</v>
      </c>
      <c r="AX1486" s="89">
        <f>VLOOKUP($AC1486,LS_Coint_BD!$B$3:$AQ$1079,AX$2)</f>
        <v>0</v>
      </c>
      <c r="AY1486" s="89">
        <f>VLOOKUP($AC1486,LS_Coint_BD!$B$3:$AQ$1079,AY$2)</f>
        <v>0</v>
      </c>
      <c r="AZ1486" s="89">
        <f>VLOOKUP($AC1486,LS_Coint_BD!$B$3:$AQ$1079,AZ$2)</f>
        <v>0</v>
      </c>
      <c r="BA1486" s="89">
        <f>VLOOKUP($AC1486,LS_Coint_BD!$B$3:$AQ$1079,BA$2)</f>
        <v>0</v>
      </c>
      <c r="BB1486" s="89">
        <f>VLOOKUP($AC1486,LS_Coint_BD!$B$3:$AQ$1079,BB$2)</f>
        <v>0</v>
      </c>
      <c r="BC1486" s="89">
        <f>VLOOKUP($AC1486,LS_Coint_BD!$B$3:$AQ$1079,BC$2)</f>
        <v>0</v>
      </c>
      <c r="BD1486" s="89">
        <f t="shared" si="1047"/>
        <v>0</v>
      </c>
      <c r="BE1486" s="89">
        <f t="shared" si="1048"/>
        <v>0</v>
      </c>
      <c r="BF1486" s="89">
        <f t="shared" si="1049"/>
        <v>0</v>
      </c>
      <c r="BG1486" s="89">
        <f t="shared" si="1050"/>
        <v>0</v>
      </c>
      <c r="BH1486" s="89">
        <f t="shared" si="1051"/>
        <v>0</v>
      </c>
      <c r="BI1486" s="89">
        <f t="shared" si="1052"/>
        <v>0</v>
      </c>
      <c r="BJ1486" s="89">
        <f t="shared" si="1053"/>
        <v>0</v>
      </c>
      <c r="BK1486" s="89">
        <f t="shared" si="1054"/>
        <v>0</v>
      </c>
      <c r="BL1486" s="89">
        <f t="shared" si="1055"/>
        <v>0</v>
      </c>
      <c r="BM1486" s="89"/>
      <c r="BN1486" s="26" t="b">
        <f t="shared" si="1056"/>
        <v>0</v>
      </c>
      <c r="BO1486" s="26" t="b">
        <f t="shared" si="1057"/>
        <v>0</v>
      </c>
      <c r="BP1486" s="26" t="b">
        <f t="shared" si="1058"/>
        <v>0</v>
      </c>
      <c r="BQ1486" s="26" t="b">
        <f t="shared" si="1059"/>
        <v>0</v>
      </c>
      <c r="BR1486" s="26" t="b">
        <f t="shared" si="1060"/>
        <v>0</v>
      </c>
      <c r="BS1486" s="26" t="b">
        <f t="shared" si="1061"/>
        <v>0</v>
      </c>
      <c r="BT1486" s="26" t="b">
        <f t="shared" si="1062"/>
        <v>0</v>
      </c>
      <c r="BU1486" s="26" t="b">
        <f t="shared" si="1063"/>
        <v>0</v>
      </c>
    </row>
    <row r="1487" spans="2:73" ht="15" thickBot="1" x14ac:dyDescent="0.35">
      <c r="B1487" s="17">
        <f>VLOOKUP($AC1487,LS_Coint_BD!$B$3:$D$1079,2)</f>
        <v>0</v>
      </c>
      <c r="C1487" s="87">
        <f>VLOOKUP($AC1487,LS_Coint_BD!$B$3:$D$1079,3)</f>
        <v>0</v>
      </c>
      <c r="D1487" s="68">
        <f t="shared" si="1023"/>
        <v>0</v>
      </c>
      <c r="E1487" s="65">
        <f t="shared" si="1024"/>
        <v>0</v>
      </c>
      <c r="F1487" s="69">
        <f t="shared" si="1025"/>
        <v>0</v>
      </c>
      <c r="G1487" s="68">
        <f t="shared" si="1026"/>
        <v>0</v>
      </c>
      <c r="H1487" s="65">
        <f t="shared" si="1027"/>
        <v>0</v>
      </c>
      <c r="I1487" s="69">
        <f t="shared" si="1028"/>
        <v>0</v>
      </c>
      <c r="J1487" s="68">
        <f t="shared" si="1029"/>
        <v>0</v>
      </c>
      <c r="K1487" s="65">
        <f t="shared" si="1030"/>
        <v>0</v>
      </c>
      <c r="L1487" s="69">
        <f t="shared" si="1031"/>
        <v>0</v>
      </c>
      <c r="M1487" s="68">
        <f t="shared" si="1032"/>
        <v>0</v>
      </c>
      <c r="N1487" s="65">
        <f t="shared" si="1033"/>
        <v>0</v>
      </c>
      <c r="O1487" s="69">
        <f t="shared" si="1034"/>
        <v>0</v>
      </c>
      <c r="P1487" s="68">
        <f t="shared" si="1035"/>
        <v>0</v>
      </c>
      <c r="Q1487" s="65">
        <f t="shared" si="1036"/>
        <v>0</v>
      </c>
      <c r="R1487" s="69">
        <f t="shared" si="1037"/>
        <v>0</v>
      </c>
      <c r="S1487" s="68">
        <f t="shared" si="1038"/>
        <v>0</v>
      </c>
      <c r="T1487" s="65">
        <f t="shared" si="1039"/>
        <v>0</v>
      </c>
      <c r="U1487" s="69">
        <f t="shared" si="1040"/>
        <v>0</v>
      </c>
      <c r="V1487" s="68">
        <f t="shared" si="1041"/>
        <v>0</v>
      </c>
      <c r="W1487" s="65">
        <f t="shared" si="1042"/>
        <v>0</v>
      </c>
      <c r="X1487" s="69">
        <f t="shared" si="1043"/>
        <v>0</v>
      </c>
      <c r="Y1487" s="68">
        <f t="shared" si="1044"/>
        <v>0</v>
      </c>
      <c r="Z1487" s="65">
        <f t="shared" si="1045"/>
        <v>0</v>
      </c>
      <c r="AA1487" s="69">
        <f t="shared" si="1046"/>
        <v>0</v>
      </c>
      <c r="AB1487" s="98">
        <f>SUMIF(BN1487:BU1487,"VERDADEIRO",BN$3:$BU1486)</f>
        <v>0</v>
      </c>
      <c r="AC1487" s="97">
        <f t="shared" si="1064"/>
        <v>1484</v>
      </c>
      <c r="AD1487" s="89">
        <f>RTD("tryd.rtdserver",,"COT",B1487,"ULT")</f>
        <v>0</v>
      </c>
      <c r="AE1487" s="89">
        <f>RTD("tryd.rtdserver",,"COT",C1487,"ULT")</f>
        <v>0</v>
      </c>
      <c r="AF1487" s="89">
        <f>VLOOKUP($AC1487,LS_Coint_BD!$B$3:$AQ$1079,AF$2)*$AD1487+VLOOKUP($AC1487,LS_Coint_BD!$B$3:$AQ$1079,AF$2+1)</f>
        <v>0</v>
      </c>
      <c r="AG1487" s="89">
        <f>VLOOKUP($AC1487,LS_Coint_BD!$B$3:$AQ$1079,AG$2)*$AD1487+VLOOKUP($AC1487,LS_Coint_BD!$B$3:$AQ$1079,AG$2+1)</f>
        <v>0</v>
      </c>
      <c r="AH1487" s="89">
        <f>VLOOKUP($AC1487,LS_Coint_BD!$B$3:$AQ$1079,AH$2)*$AD1487+VLOOKUP($AC1487,LS_Coint_BD!$B$3:$AQ$1079,AH$2+1)</f>
        <v>0</v>
      </c>
      <c r="AI1487" s="89">
        <f>VLOOKUP($AC1487,LS_Coint_BD!$B$3:$AQ$1079,AI$2)*$AD1487+VLOOKUP($AC1487,LS_Coint_BD!$B$3:$AQ$1079,AI$2+1)</f>
        <v>0</v>
      </c>
      <c r="AJ1487" s="89">
        <f>VLOOKUP($AC1487,LS_Coint_BD!$B$3:$AQ$1079,AJ$2)*$AD1487+VLOOKUP($AC1487,LS_Coint_BD!$B$3:$AQ$1079,AJ$2+1)</f>
        <v>0</v>
      </c>
      <c r="AK1487" s="89">
        <f>VLOOKUP($AC1487,LS_Coint_BD!$B$3:$AQ$1079,AK$2)*$AD1487+VLOOKUP($AC1487,LS_Coint_BD!$B$3:$AQ$1079,AK$2+1)</f>
        <v>0</v>
      </c>
      <c r="AL1487" s="89">
        <f>VLOOKUP($AC1487,LS_Coint_BD!$B$3:$AQ$1079,AL$2)*$AD1487+VLOOKUP($AC1487,LS_Coint_BD!$B$3:$AQ$1079,AL$2+1)</f>
        <v>0</v>
      </c>
      <c r="AM1487" s="89">
        <f>VLOOKUP($AC1487,LS_Coint_BD!$B$3:$AQ$1079,AM$2)*$AD1487+VLOOKUP($AC1487,LS_Coint_BD!$B$3:$AQ$1079,AM$2+1)</f>
        <v>0</v>
      </c>
      <c r="AN1487" s="89">
        <f>VLOOKUP($AC1487,LS_Coint_BD!$B$3:$AQ$1079,AN$2)</f>
        <v>0</v>
      </c>
      <c r="AO1487" s="89">
        <f>VLOOKUP($AC1487,LS_Coint_BD!$B$3:$AQ$1079,AO$2)</f>
        <v>0</v>
      </c>
      <c r="AP1487" s="89">
        <f>VLOOKUP($AC1487,LS_Coint_BD!$B$3:$AQ$1079,AP$2)</f>
        <v>0</v>
      </c>
      <c r="AQ1487" s="89">
        <f>VLOOKUP($AC1487,LS_Coint_BD!$B$3:$AQ$1079,AQ$2)</f>
        <v>0</v>
      </c>
      <c r="AR1487" s="89">
        <f>VLOOKUP($AC1487,LS_Coint_BD!$B$3:$AQ$1079,AR$2)</f>
        <v>0</v>
      </c>
      <c r="AS1487" s="89">
        <f>VLOOKUP($AC1487,LS_Coint_BD!$B$3:$AQ$1079,AS$2)</f>
        <v>0</v>
      </c>
      <c r="AT1487" s="89">
        <f>VLOOKUP($AC1487,LS_Coint_BD!$B$3:$AQ$1079,AT$2)</f>
        <v>0</v>
      </c>
      <c r="AU1487" s="89">
        <f>VLOOKUP($AC1487,LS_Coint_BD!$B$3:$AQ$1079,AU$2)</f>
        <v>0</v>
      </c>
      <c r="AV1487" s="89">
        <f>VLOOKUP($AC1487,LS_Coint_BD!$B$3:$AQ$1079,AV$2)</f>
        <v>0</v>
      </c>
      <c r="AW1487" s="89">
        <f>VLOOKUP($AC1487,LS_Coint_BD!$B$3:$AQ$1079,AW$2)</f>
        <v>0</v>
      </c>
      <c r="AX1487" s="89">
        <f>VLOOKUP($AC1487,LS_Coint_BD!$B$3:$AQ$1079,AX$2)</f>
        <v>0</v>
      </c>
      <c r="AY1487" s="89">
        <f>VLOOKUP($AC1487,LS_Coint_BD!$B$3:$AQ$1079,AY$2)</f>
        <v>0</v>
      </c>
      <c r="AZ1487" s="89">
        <f>VLOOKUP($AC1487,LS_Coint_BD!$B$3:$AQ$1079,AZ$2)</f>
        <v>0</v>
      </c>
      <c r="BA1487" s="89">
        <f>VLOOKUP($AC1487,LS_Coint_BD!$B$3:$AQ$1079,BA$2)</f>
        <v>0</v>
      </c>
      <c r="BB1487" s="89">
        <f>VLOOKUP($AC1487,LS_Coint_BD!$B$3:$AQ$1079,BB$2)</f>
        <v>0</v>
      </c>
      <c r="BC1487" s="89">
        <f>VLOOKUP($AC1487,LS_Coint_BD!$B$3:$AQ$1079,BC$2)</f>
        <v>0</v>
      </c>
      <c r="BD1487" s="89">
        <f t="shared" si="1047"/>
        <v>0</v>
      </c>
      <c r="BE1487" s="89">
        <f t="shared" si="1048"/>
        <v>0</v>
      </c>
      <c r="BF1487" s="89">
        <f t="shared" si="1049"/>
        <v>0</v>
      </c>
      <c r="BG1487" s="89">
        <f t="shared" si="1050"/>
        <v>0</v>
      </c>
      <c r="BH1487" s="89">
        <f t="shared" si="1051"/>
        <v>0</v>
      </c>
      <c r="BI1487" s="89">
        <f t="shared" si="1052"/>
        <v>0</v>
      </c>
      <c r="BJ1487" s="89">
        <f t="shared" si="1053"/>
        <v>0</v>
      </c>
      <c r="BK1487" s="89">
        <f t="shared" si="1054"/>
        <v>0</v>
      </c>
      <c r="BL1487" s="89">
        <f t="shared" si="1055"/>
        <v>0</v>
      </c>
      <c r="BM1487" s="89"/>
      <c r="BN1487" s="26" t="b">
        <f t="shared" si="1056"/>
        <v>0</v>
      </c>
      <c r="BO1487" s="26" t="b">
        <f t="shared" si="1057"/>
        <v>0</v>
      </c>
      <c r="BP1487" s="26" t="b">
        <f t="shared" si="1058"/>
        <v>0</v>
      </c>
      <c r="BQ1487" s="26" t="b">
        <f t="shared" si="1059"/>
        <v>0</v>
      </c>
      <c r="BR1487" s="26" t="b">
        <f t="shared" si="1060"/>
        <v>0</v>
      </c>
      <c r="BS1487" s="26" t="b">
        <f t="shared" si="1061"/>
        <v>0</v>
      </c>
      <c r="BT1487" s="26" t="b">
        <f t="shared" si="1062"/>
        <v>0</v>
      </c>
      <c r="BU1487" s="26" t="b">
        <f t="shared" si="1063"/>
        <v>0</v>
      </c>
    </row>
    <row r="1488" spans="2:73" ht="15" thickBot="1" x14ac:dyDescent="0.35">
      <c r="B1488" s="17">
        <f>VLOOKUP($AC1488,LS_Coint_BD!$B$3:$D$1079,2)</f>
        <v>0</v>
      </c>
      <c r="C1488" s="87">
        <f>VLOOKUP($AC1488,LS_Coint_BD!$B$3:$D$1079,3)</f>
        <v>0</v>
      </c>
      <c r="D1488" s="68">
        <f t="shared" si="1023"/>
        <v>0</v>
      </c>
      <c r="E1488" s="65">
        <f t="shared" si="1024"/>
        <v>0</v>
      </c>
      <c r="F1488" s="69">
        <f t="shared" si="1025"/>
        <v>0</v>
      </c>
      <c r="G1488" s="68">
        <f t="shared" si="1026"/>
        <v>0</v>
      </c>
      <c r="H1488" s="65">
        <f t="shared" si="1027"/>
        <v>0</v>
      </c>
      <c r="I1488" s="69">
        <f t="shared" si="1028"/>
        <v>0</v>
      </c>
      <c r="J1488" s="68">
        <f t="shared" si="1029"/>
        <v>0</v>
      </c>
      <c r="K1488" s="65">
        <f t="shared" si="1030"/>
        <v>0</v>
      </c>
      <c r="L1488" s="69">
        <f t="shared" si="1031"/>
        <v>0</v>
      </c>
      <c r="M1488" s="68">
        <f t="shared" si="1032"/>
        <v>0</v>
      </c>
      <c r="N1488" s="65">
        <f t="shared" si="1033"/>
        <v>0</v>
      </c>
      <c r="O1488" s="69">
        <f t="shared" si="1034"/>
        <v>0</v>
      </c>
      <c r="P1488" s="68">
        <f t="shared" si="1035"/>
        <v>0</v>
      </c>
      <c r="Q1488" s="65">
        <f t="shared" si="1036"/>
        <v>0</v>
      </c>
      <c r="R1488" s="69">
        <f t="shared" si="1037"/>
        <v>0</v>
      </c>
      <c r="S1488" s="68">
        <f t="shared" si="1038"/>
        <v>0</v>
      </c>
      <c r="T1488" s="65">
        <f t="shared" si="1039"/>
        <v>0</v>
      </c>
      <c r="U1488" s="69">
        <f t="shared" si="1040"/>
        <v>0</v>
      </c>
      <c r="V1488" s="68">
        <f t="shared" si="1041"/>
        <v>0</v>
      </c>
      <c r="W1488" s="65">
        <f t="shared" si="1042"/>
        <v>0</v>
      </c>
      <c r="X1488" s="69">
        <f t="shared" si="1043"/>
        <v>0</v>
      </c>
      <c r="Y1488" s="68">
        <f t="shared" si="1044"/>
        <v>0</v>
      </c>
      <c r="Z1488" s="65">
        <f t="shared" si="1045"/>
        <v>0</v>
      </c>
      <c r="AA1488" s="69">
        <f t="shared" si="1046"/>
        <v>0</v>
      </c>
      <c r="AB1488" s="98">
        <f>SUMIF(BN1488:BU1488,"VERDADEIRO",BN$3:$BU1487)</f>
        <v>0</v>
      </c>
      <c r="AC1488" s="97">
        <f t="shared" si="1064"/>
        <v>1485</v>
      </c>
      <c r="AD1488" s="89">
        <f>RTD("tryd.rtdserver",,"COT",B1488,"ULT")</f>
        <v>0</v>
      </c>
      <c r="AE1488" s="89">
        <f>RTD("tryd.rtdserver",,"COT",C1488,"ULT")</f>
        <v>0</v>
      </c>
      <c r="AF1488" s="89">
        <f>VLOOKUP($AC1488,LS_Coint_BD!$B$3:$AQ$1079,AF$2)*$AD1488+VLOOKUP($AC1488,LS_Coint_BD!$B$3:$AQ$1079,AF$2+1)</f>
        <v>0</v>
      </c>
      <c r="AG1488" s="89">
        <f>VLOOKUP($AC1488,LS_Coint_BD!$B$3:$AQ$1079,AG$2)*$AD1488+VLOOKUP($AC1488,LS_Coint_BD!$B$3:$AQ$1079,AG$2+1)</f>
        <v>0</v>
      </c>
      <c r="AH1488" s="89">
        <f>VLOOKUP($AC1488,LS_Coint_BD!$B$3:$AQ$1079,AH$2)*$AD1488+VLOOKUP($AC1488,LS_Coint_BD!$B$3:$AQ$1079,AH$2+1)</f>
        <v>0</v>
      </c>
      <c r="AI1488" s="89">
        <f>VLOOKUP($AC1488,LS_Coint_BD!$B$3:$AQ$1079,AI$2)*$AD1488+VLOOKUP($AC1488,LS_Coint_BD!$B$3:$AQ$1079,AI$2+1)</f>
        <v>0</v>
      </c>
      <c r="AJ1488" s="89">
        <f>VLOOKUP($AC1488,LS_Coint_BD!$B$3:$AQ$1079,AJ$2)*$AD1488+VLOOKUP($AC1488,LS_Coint_BD!$B$3:$AQ$1079,AJ$2+1)</f>
        <v>0</v>
      </c>
      <c r="AK1488" s="89">
        <f>VLOOKUP($AC1488,LS_Coint_BD!$B$3:$AQ$1079,AK$2)*$AD1488+VLOOKUP($AC1488,LS_Coint_BD!$B$3:$AQ$1079,AK$2+1)</f>
        <v>0</v>
      </c>
      <c r="AL1488" s="89">
        <f>VLOOKUP($AC1488,LS_Coint_BD!$B$3:$AQ$1079,AL$2)*$AD1488+VLOOKUP($AC1488,LS_Coint_BD!$B$3:$AQ$1079,AL$2+1)</f>
        <v>0</v>
      </c>
      <c r="AM1488" s="89">
        <f>VLOOKUP($AC1488,LS_Coint_BD!$B$3:$AQ$1079,AM$2)*$AD1488+VLOOKUP($AC1488,LS_Coint_BD!$B$3:$AQ$1079,AM$2+1)</f>
        <v>0</v>
      </c>
      <c r="AN1488" s="89">
        <f>VLOOKUP($AC1488,LS_Coint_BD!$B$3:$AQ$1079,AN$2)</f>
        <v>0</v>
      </c>
      <c r="AO1488" s="89">
        <f>VLOOKUP($AC1488,LS_Coint_BD!$B$3:$AQ$1079,AO$2)</f>
        <v>0</v>
      </c>
      <c r="AP1488" s="89">
        <f>VLOOKUP($AC1488,LS_Coint_BD!$B$3:$AQ$1079,AP$2)</f>
        <v>0</v>
      </c>
      <c r="AQ1488" s="89">
        <f>VLOOKUP($AC1488,LS_Coint_BD!$B$3:$AQ$1079,AQ$2)</f>
        <v>0</v>
      </c>
      <c r="AR1488" s="89">
        <f>VLOOKUP($AC1488,LS_Coint_BD!$B$3:$AQ$1079,AR$2)</f>
        <v>0</v>
      </c>
      <c r="AS1488" s="89">
        <f>VLOOKUP($AC1488,LS_Coint_BD!$B$3:$AQ$1079,AS$2)</f>
        <v>0</v>
      </c>
      <c r="AT1488" s="89">
        <f>VLOOKUP($AC1488,LS_Coint_BD!$B$3:$AQ$1079,AT$2)</f>
        <v>0</v>
      </c>
      <c r="AU1488" s="89">
        <f>VLOOKUP($AC1488,LS_Coint_BD!$B$3:$AQ$1079,AU$2)</f>
        <v>0</v>
      </c>
      <c r="AV1488" s="89">
        <f>VLOOKUP($AC1488,LS_Coint_BD!$B$3:$AQ$1079,AV$2)</f>
        <v>0</v>
      </c>
      <c r="AW1488" s="89">
        <f>VLOOKUP($AC1488,LS_Coint_BD!$B$3:$AQ$1079,AW$2)</f>
        <v>0</v>
      </c>
      <c r="AX1488" s="89">
        <f>VLOOKUP($AC1488,LS_Coint_BD!$B$3:$AQ$1079,AX$2)</f>
        <v>0</v>
      </c>
      <c r="AY1488" s="89">
        <f>VLOOKUP($AC1488,LS_Coint_BD!$B$3:$AQ$1079,AY$2)</f>
        <v>0</v>
      </c>
      <c r="AZ1488" s="89">
        <f>VLOOKUP($AC1488,LS_Coint_BD!$B$3:$AQ$1079,AZ$2)</f>
        <v>0</v>
      </c>
      <c r="BA1488" s="89">
        <f>VLOOKUP($AC1488,LS_Coint_BD!$B$3:$AQ$1079,BA$2)</f>
        <v>0</v>
      </c>
      <c r="BB1488" s="89">
        <f>VLOOKUP($AC1488,LS_Coint_BD!$B$3:$AQ$1079,BB$2)</f>
        <v>0</v>
      </c>
      <c r="BC1488" s="89">
        <f>VLOOKUP($AC1488,LS_Coint_BD!$B$3:$AQ$1079,BC$2)</f>
        <v>0</v>
      </c>
      <c r="BD1488" s="89">
        <f t="shared" si="1047"/>
        <v>0</v>
      </c>
      <c r="BE1488" s="89">
        <f t="shared" si="1048"/>
        <v>0</v>
      </c>
      <c r="BF1488" s="89">
        <f t="shared" si="1049"/>
        <v>0</v>
      </c>
      <c r="BG1488" s="89">
        <f t="shared" si="1050"/>
        <v>0</v>
      </c>
      <c r="BH1488" s="89">
        <f t="shared" si="1051"/>
        <v>0</v>
      </c>
      <c r="BI1488" s="89">
        <f t="shared" si="1052"/>
        <v>0</v>
      </c>
      <c r="BJ1488" s="89">
        <f t="shared" si="1053"/>
        <v>0</v>
      </c>
      <c r="BK1488" s="89">
        <f t="shared" si="1054"/>
        <v>0</v>
      </c>
      <c r="BL1488" s="89">
        <f t="shared" si="1055"/>
        <v>0</v>
      </c>
      <c r="BM1488" s="89"/>
      <c r="BN1488" s="26" t="b">
        <f t="shared" si="1056"/>
        <v>0</v>
      </c>
      <c r="BO1488" s="26" t="b">
        <f t="shared" si="1057"/>
        <v>0</v>
      </c>
      <c r="BP1488" s="26" t="b">
        <f t="shared" si="1058"/>
        <v>0</v>
      </c>
      <c r="BQ1488" s="26" t="b">
        <f t="shared" si="1059"/>
        <v>0</v>
      </c>
      <c r="BR1488" s="26" t="b">
        <f t="shared" si="1060"/>
        <v>0</v>
      </c>
      <c r="BS1488" s="26" t="b">
        <f t="shared" si="1061"/>
        <v>0</v>
      </c>
      <c r="BT1488" s="26" t="b">
        <f t="shared" si="1062"/>
        <v>0</v>
      </c>
      <c r="BU1488" s="26" t="b">
        <f t="shared" si="1063"/>
        <v>0</v>
      </c>
    </row>
    <row r="1489" spans="2:73" ht="15" thickBot="1" x14ac:dyDescent="0.35">
      <c r="B1489" s="17">
        <f>VLOOKUP($AC1489,LS_Coint_BD!$B$3:$D$1079,2)</f>
        <v>0</v>
      </c>
      <c r="C1489" s="87">
        <f>VLOOKUP($AC1489,LS_Coint_BD!$B$3:$D$1079,3)</f>
        <v>0</v>
      </c>
      <c r="D1489" s="68">
        <f t="shared" si="1023"/>
        <v>0</v>
      </c>
      <c r="E1489" s="65">
        <f t="shared" si="1024"/>
        <v>0</v>
      </c>
      <c r="F1489" s="69">
        <f t="shared" si="1025"/>
        <v>0</v>
      </c>
      <c r="G1489" s="68">
        <f t="shared" si="1026"/>
        <v>0</v>
      </c>
      <c r="H1489" s="65">
        <f t="shared" si="1027"/>
        <v>0</v>
      </c>
      <c r="I1489" s="69">
        <f t="shared" si="1028"/>
        <v>0</v>
      </c>
      <c r="J1489" s="68">
        <f t="shared" si="1029"/>
        <v>0</v>
      </c>
      <c r="K1489" s="65">
        <f t="shared" si="1030"/>
        <v>0</v>
      </c>
      <c r="L1489" s="69">
        <f t="shared" si="1031"/>
        <v>0</v>
      </c>
      <c r="M1489" s="68">
        <f t="shared" si="1032"/>
        <v>0</v>
      </c>
      <c r="N1489" s="65">
        <f t="shared" si="1033"/>
        <v>0</v>
      </c>
      <c r="O1489" s="69">
        <f t="shared" si="1034"/>
        <v>0</v>
      </c>
      <c r="P1489" s="68">
        <f t="shared" si="1035"/>
        <v>0</v>
      </c>
      <c r="Q1489" s="65">
        <f t="shared" si="1036"/>
        <v>0</v>
      </c>
      <c r="R1489" s="69">
        <f t="shared" si="1037"/>
        <v>0</v>
      </c>
      <c r="S1489" s="68">
        <f t="shared" si="1038"/>
        <v>0</v>
      </c>
      <c r="T1489" s="65">
        <f t="shared" si="1039"/>
        <v>0</v>
      </c>
      <c r="U1489" s="69">
        <f t="shared" si="1040"/>
        <v>0</v>
      </c>
      <c r="V1489" s="68">
        <f t="shared" si="1041"/>
        <v>0</v>
      </c>
      <c r="W1489" s="65">
        <f t="shared" si="1042"/>
        <v>0</v>
      </c>
      <c r="X1489" s="69">
        <f t="shared" si="1043"/>
        <v>0</v>
      </c>
      <c r="Y1489" s="68">
        <f t="shared" si="1044"/>
        <v>0</v>
      </c>
      <c r="Z1489" s="65">
        <f t="shared" si="1045"/>
        <v>0</v>
      </c>
      <c r="AA1489" s="69">
        <f t="shared" si="1046"/>
        <v>0</v>
      </c>
      <c r="AB1489" s="98">
        <f>SUMIF(BN1489:BU1489,"VERDADEIRO",BN$3:$BU1488)</f>
        <v>0</v>
      </c>
      <c r="AC1489" s="97">
        <f t="shared" si="1064"/>
        <v>1486</v>
      </c>
      <c r="AD1489" s="89">
        <f>RTD("tryd.rtdserver",,"COT",B1489,"ULT")</f>
        <v>0</v>
      </c>
      <c r="AE1489" s="89">
        <f>RTD("tryd.rtdserver",,"COT",C1489,"ULT")</f>
        <v>0</v>
      </c>
      <c r="AF1489" s="89">
        <f>VLOOKUP($AC1489,LS_Coint_BD!$B$3:$AQ$1079,AF$2)*$AD1489+VLOOKUP($AC1489,LS_Coint_BD!$B$3:$AQ$1079,AF$2+1)</f>
        <v>0</v>
      </c>
      <c r="AG1489" s="89">
        <f>VLOOKUP($AC1489,LS_Coint_BD!$B$3:$AQ$1079,AG$2)*$AD1489+VLOOKUP($AC1489,LS_Coint_BD!$B$3:$AQ$1079,AG$2+1)</f>
        <v>0</v>
      </c>
      <c r="AH1489" s="89">
        <f>VLOOKUP($AC1489,LS_Coint_BD!$B$3:$AQ$1079,AH$2)*$AD1489+VLOOKUP($AC1489,LS_Coint_BD!$B$3:$AQ$1079,AH$2+1)</f>
        <v>0</v>
      </c>
      <c r="AI1489" s="89">
        <f>VLOOKUP($AC1489,LS_Coint_BD!$B$3:$AQ$1079,AI$2)*$AD1489+VLOOKUP($AC1489,LS_Coint_BD!$B$3:$AQ$1079,AI$2+1)</f>
        <v>0</v>
      </c>
      <c r="AJ1489" s="89">
        <f>VLOOKUP($AC1489,LS_Coint_BD!$B$3:$AQ$1079,AJ$2)*$AD1489+VLOOKUP($AC1489,LS_Coint_BD!$B$3:$AQ$1079,AJ$2+1)</f>
        <v>0</v>
      </c>
      <c r="AK1489" s="89">
        <f>VLOOKUP($AC1489,LS_Coint_BD!$B$3:$AQ$1079,AK$2)*$AD1489+VLOOKUP($AC1489,LS_Coint_BD!$B$3:$AQ$1079,AK$2+1)</f>
        <v>0</v>
      </c>
      <c r="AL1489" s="89">
        <f>VLOOKUP($AC1489,LS_Coint_BD!$B$3:$AQ$1079,AL$2)*$AD1489+VLOOKUP($AC1489,LS_Coint_BD!$B$3:$AQ$1079,AL$2+1)</f>
        <v>0</v>
      </c>
      <c r="AM1489" s="89">
        <f>VLOOKUP($AC1489,LS_Coint_BD!$B$3:$AQ$1079,AM$2)*$AD1489+VLOOKUP($AC1489,LS_Coint_BD!$B$3:$AQ$1079,AM$2+1)</f>
        <v>0</v>
      </c>
      <c r="AN1489" s="89">
        <f>VLOOKUP($AC1489,LS_Coint_BD!$B$3:$AQ$1079,AN$2)</f>
        <v>0</v>
      </c>
      <c r="AO1489" s="89">
        <f>VLOOKUP($AC1489,LS_Coint_BD!$B$3:$AQ$1079,AO$2)</f>
        <v>0</v>
      </c>
      <c r="AP1489" s="89">
        <f>VLOOKUP($AC1489,LS_Coint_BD!$B$3:$AQ$1079,AP$2)</f>
        <v>0</v>
      </c>
      <c r="AQ1489" s="89">
        <f>VLOOKUP($AC1489,LS_Coint_BD!$B$3:$AQ$1079,AQ$2)</f>
        <v>0</v>
      </c>
      <c r="AR1489" s="89">
        <f>VLOOKUP($AC1489,LS_Coint_BD!$B$3:$AQ$1079,AR$2)</f>
        <v>0</v>
      </c>
      <c r="AS1489" s="89">
        <f>VLOOKUP($AC1489,LS_Coint_BD!$B$3:$AQ$1079,AS$2)</f>
        <v>0</v>
      </c>
      <c r="AT1489" s="89">
        <f>VLOOKUP($AC1489,LS_Coint_BD!$B$3:$AQ$1079,AT$2)</f>
        <v>0</v>
      </c>
      <c r="AU1489" s="89">
        <f>VLOOKUP($AC1489,LS_Coint_BD!$B$3:$AQ$1079,AU$2)</f>
        <v>0</v>
      </c>
      <c r="AV1489" s="89">
        <f>VLOOKUP($AC1489,LS_Coint_BD!$B$3:$AQ$1079,AV$2)</f>
        <v>0</v>
      </c>
      <c r="AW1489" s="89">
        <f>VLOOKUP($AC1489,LS_Coint_BD!$B$3:$AQ$1079,AW$2)</f>
        <v>0</v>
      </c>
      <c r="AX1489" s="89">
        <f>VLOOKUP($AC1489,LS_Coint_BD!$B$3:$AQ$1079,AX$2)</f>
        <v>0</v>
      </c>
      <c r="AY1489" s="89">
        <f>VLOOKUP($AC1489,LS_Coint_BD!$B$3:$AQ$1079,AY$2)</f>
        <v>0</v>
      </c>
      <c r="AZ1489" s="89">
        <f>VLOOKUP($AC1489,LS_Coint_BD!$B$3:$AQ$1079,AZ$2)</f>
        <v>0</v>
      </c>
      <c r="BA1489" s="89">
        <f>VLOOKUP($AC1489,LS_Coint_BD!$B$3:$AQ$1079,BA$2)</f>
        <v>0</v>
      </c>
      <c r="BB1489" s="89">
        <f>VLOOKUP($AC1489,LS_Coint_BD!$B$3:$AQ$1079,BB$2)</f>
        <v>0</v>
      </c>
      <c r="BC1489" s="89">
        <f>VLOOKUP($AC1489,LS_Coint_BD!$B$3:$AQ$1079,BC$2)</f>
        <v>0</v>
      </c>
      <c r="BD1489" s="89">
        <f t="shared" si="1047"/>
        <v>0</v>
      </c>
      <c r="BE1489" s="89">
        <f t="shared" si="1048"/>
        <v>0</v>
      </c>
      <c r="BF1489" s="89">
        <f t="shared" si="1049"/>
        <v>0</v>
      </c>
      <c r="BG1489" s="89">
        <f t="shared" si="1050"/>
        <v>0</v>
      </c>
      <c r="BH1489" s="89">
        <f t="shared" si="1051"/>
        <v>0</v>
      </c>
      <c r="BI1489" s="89">
        <f t="shared" si="1052"/>
        <v>0</v>
      </c>
      <c r="BJ1489" s="89">
        <f t="shared" si="1053"/>
        <v>0</v>
      </c>
      <c r="BK1489" s="89">
        <f t="shared" si="1054"/>
        <v>0</v>
      </c>
      <c r="BL1489" s="89">
        <f t="shared" si="1055"/>
        <v>0</v>
      </c>
      <c r="BM1489" s="89"/>
      <c r="BN1489" s="26" t="b">
        <f t="shared" si="1056"/>
        <v>0</v>
      </c>
      <c r="BO1489" s="26" t="b">
        <f t="shared" si="1057"/>
        <v>0</v>
      </c>
      <c r="BP1489" s="26" t="b">
        <f t="shared" si="1058"/>
        <v>0</v>
      </c>
      <c r="BQ1489" s="26" t="b">
        <f t="shared" si="1059"/>
        <v>0</v>
      </c>
      <c r="BR1489" s="26" t="b">
        <f t="shared" si="1060"/>
        <v>0</v>
      </c>
      <c r="BS1489" s="26" t="b">
        <f t="shared" si="1061"/>
        <v>0</v>
      </c>
      <c r="BT1489" s="26" t="b">
        <f t="shared" si="1062"/>
        <v>0</v>
      </c>
      <c r="BU1489" s="26" t="b">
        <f t="shared" si="1063"/>
        <v>0</v>
      </c>
    </row>
    <row r="1490" spans="2:73" ht="15" thickBot="1" x14ac:dyDescent="0.35">
      <c r="B1490" s="17">
        <f>VLOOKUP($AC1490,LS_Coint_BD!$B$3:$D$1079,2)</f>
        <v>0</v>
      </c>
      <c r="C1490" s="87">
        <f>VLOOKUP($AC1490,LS_Coint_BD!$B$3:$D$1079,3)</f>
        <v>0</v>
      </c>
      <c r="D1490" s="68">
        <f t="shared" si="1023"/>
        <v>0</v>
      </c>
      <c r="E1490" s="65">
        <f t="shared" si="1024"/>
        <v>0</v>
      </c>
      <c r="F1490" s="69">
        <f t="shared" si="1025"/>
        <v>0</v>
      </c>
      <c r="G1490" s="68">
        <f t="shared" si="1026"/>
        <v>0</v>
      </c>
      <c r="H1490" s="65">
        <f t="shared" si="1027"/>
        <v>0</v>
      </c>
      <c r="I1490" s="69">
        <f t="shared" si="1028"/>
        <v>0</v>
      </c>
      <c r="J1490" s="68">
        <f t="shared" si="1029"/>
        <v>0</v>
      </c>
      <c r="K1490" s="65">
        <f t="shared" si="1030"/>
        <v>0</v>
      </c>
      <c r="L1490" s="69">
        <f t="shared" si="1031"/>
        <v>0</v>
      </c>
      <c r="M1490" s="68">
        <f t="shared" si="1032"/>
        <v>0</v>
      </c>
      <c r="N1490" s="65">
        <f t="shared" si="1033"/>
        <v>0</v>
      </c>
      <c r="O1490" s="69">
        <f t="shared" si="1034"/>
        <v>0</v>
      </c>
      <c r="P1490" s="68">
        <f t="shared" si="1035"/>
        <v>0</v>
      </c>
      <c r="Q1490" s="65">
        <f t="shared" si="1036"/>
        <v>0</v>
      </c>
      <c r="R1490" s="69">
        <f t="shared" si="1037"/>
        <v>0</v>
      </c>
      <c r="S1490" s="68">
        <f t="shared" si="1038"/>
        <v>0</v>
      </c>
      <c r="T1490" s="65">
        <f t="shared" si="1039"/>
        <v>0</v>
      </c>
      <c r="U1490" s="69">
        <f t="shared" si="1040"/>
        <v>0</v>
      </c>
      <c r="V1490" s="68">
        <f t="shared" si="1041"/>
        <v>0</v>
      </c>
      <c r="W1490" s="65">
        <f t="shared" si="1042"/>
        <v>0</v>
      </c>
      <c r="X1490" s="69">
        <f t="shared" si="1043"/>
        <v>0</v>
      </c>
      <c r="Y1490" s="68">
        <f t="shared" si="1044"/>
        <v>0</v>
      </c>
      <c r="Z1490" s="65">
        <f t="shared" si="1045"/>
        <v>0</v>
      </c>
      <c r="AA1490" s="69">
        <f t="shared" si="1046"/>
        <v>0</v>
      </c>
      <c r="AB1490" s="98">
        <f>SUMIF(BN1490:BU1490,"VERDADEIRO",BN$3:$BU1489)</f>
        <v>0</v>
      </c>
      <c r="AC1490" s="97">
        <f t="shared" si="1064"/>
        <v>1487</v>
      </c>
      <c r="AD1490" s="89">
        <f>RTD("tryd.rtdserver",,"COT",B1490,"ULT")</f>
        <v>0</v>
      </c>
      <c r="AE1490" s="89">
        <f>RTD("tryd.rtdserver",,"COT",C1490,"ULT")</f>
        <v>0</v>
      </c>
      <c r="AF1490" s="89">
        <f>VLOOKUP($AC1490,LS_Coint_BD!$B$3:$AQ$1079,AF$2)*$AD1490+VLOOKUP($AC1490,LS_Coint_BD!$B$3:$AQ$1079,AF$2+1)</f>
        <v>0</v>
      </c>
      <c r="AG1490" s="89">
        <f>VLOOKUP($AC1490,LS_Coint_BD!$B$3:$AQ$1079,AG$2)*$AD1490+VLOOKUP($AC1490,LS_Coint_BD!$B$3:$AQ$1079,AG$2+1)</f>
        <v>0</v>
      </c>
      <c r="AH1490" s="89">
        <f>VLOOKUP($AC1490,LS_Coint_BD!$B$3:$AQ$1079,AH$2)*$AD1490+VLOOKUP($AC1490,LS_Coint_BD!$B$3:$AQ$1079,AH$2+1)</f>
        <v>0</v>
      </c>
      <c r="AI1490" s="89">
        <f>VLOOKUP($AC1490,LS_Coint_BD!$B$3:$AQ$1079,AI$2)*$AD1490+VLOOKUP($AC1490,LS_Coint_BD!$B$3:$AQ$1079,AI$2+1)</f>
        <v>0</v>
      </c>
      <c r="AJ1490" s="89">
        <f>VLOOKUP($AC1490,LS_Coint_BD!$B$3:$AQ$1079,AJ$2)*$AD1490+VLOOKUP($AC1490,LS_Coint_BD!$B$3:$AQ$1079,AJ$2+1)</f>
        <v>0</v>
      </c>
      <c r="AK1490" s="89">
        <f>VLOOKUP($AC1490,LS_Coint_BD!$B$3:$AQ$1079,AK$2)*$AD1490+VLOOKUP($AC1490,LS_Coint_BD!$B$3:$AQ$1079,AK$2+1)</f>
        <v>0</v>
      </c>
      <c r="AL1490" s="89">
        <f>VLOOKUP($AC1490,LS_Coint_BD!$B$3:$AQ$1079,AL$2)*$AD1490+VLOOKUP($AC1490,LS_Coint_BD!$B$3:$AQ$1079,AL$2+1)</f>
        <v>0</v>
      </c>
      <c r="AM1490" s="89">
        <f>VLOOKUP($AC1490,LS_Coint_BD!$B$3:$AQ$1079,AM$2)*$AD1490+VLOOKUP($AC1490,LS_Coint_BD!$B$3:$AQ$1079,AM$2+1)</f>
        <v>0</v>
      </c>
      <c r="AN1490" s="89">
        <f>VLOOKUP($AC1490,LS_Coint_BD!$B$3:$AQ$1079,AN$2)</f>
        <v>0</v>
      </c>
      <c r="AO1490" s="89">
        <f>VLOOKUP($AC1490,LS_Coint_BD!$B$3:$AQ$1079,AO$2)</f>
        <v>0</v>
      </c>
      <c r="AP1490" s="89">
        <f>VLOOKUP($AC1490,LS_Coint_BD!$B$3:$AQ$1079,AP$2)</f>
        <v>0</v>
      </c>
      <c r="AQ1490" s="89">
        <f>VLOOKUP($AC1490,LS_Coint_BD!$B$3:$AQ$1079,AQ$2)</f>
        <v>0</v>
      </c>
      <c r="AR1490" s="89">
        <f>VLOOKUP($AC1490,LS_Coint_BD!$B$3:$AQ$1079,AR$2)</f>
        <v>0</v>
      </c>
      <c r="AS1490" s="89">
        <f>VLOOKUP($AC1490,LS_Coint_BD!$B$3:$AQ$1079,AS$2)</f>
        <v>0</v>
      </c>
      <c r="AT1490" s="89">
        <f>VLOOKUP($AC1490,LS_Coint_BD!$B$3:$AQ$1079,AT$2)</f>
        <v>0</v>
      </c>
      <c r="AU1490" s="89">
        <f>VLOOKUP($AC1490,LS_Coint_BD!$B$3:$AQ$1079,AU$2)</f>
        <v>0</v>
      </c>
      <c r="AV1490" s="89">
        <f>VLOOKUP($AC1490,LS_Coint_BD!$B$3:$AQ$1079,AV$2)</f>
        <v>0</v>
      </c>
      <c r="AW1490" s="89">
        <f>VLOOKUP($AC1490,LS_Coint_BD!$B$3:$AQ$1079,AW$2)</f>
        <v>0</v>
      </c>
      <c r="AX1490" s="89">
        <f>VLOOKUP($AC1490,LS_Coint_BD!$B$3:$AQ$1079,AX$2)</f>
        <v>0</v>
      </c>
      <c r="AY1490" s="89">
        <f>VLOOKUP($AC1490,LS_Coint_BD!$B$3:$AQ$1079,AY$2)</f>
        <v>0</v>
      </c>
      <c r="AZ1490" s="89">
        <f>VLOOKUP($AC1490,LS_Coint_BD!$B$3:$AQ$1079,AZ$2)</f>
        <v>0</v>
      </c>
      <c r="BA1490" s="89">
        <f>VLOOKUP($AC1490,LS_Coint_BD!$B$3:$AQ$1079,BA$2)</f>
        <v>0</v>
      </c>
      <c r="BB1490" s="89">
        <f>VLOOKUP($AC1490,LS_Coint_BD!$B$3:$AQ$1079,BB$2)</f>
        <v>0</v>
      </c>
      <c r="BC1490" s="89">
        <f>VLOOKUP($AC1490,LS_Coint_BD!$B$3:$AQ$1079,BC$2)</f>
        <v>0</v>
      </c>
      <c r="BD1490" s="89">
        <f t="shared" si="1047"/>
        <v>0</v>
      </c>
      <c r="BE1490" s="89">
        <f t="shared" si="1048"/>
        <v>0</v>
      </c>
      <c r="BF1490" s="89">
        <f t="shared" si="1049"/>
        <v>0</v>
      </c>
      <c r="BG1490" s="89">
        <f t="shared" si="1050"/>
        <v>0</v>
      </c>
      <c r="BH1490" s="89">
        <f t="shared" si="1051"/>
        <v>0</v>
      </c>
      <c r="BI1490" s="89">
        <f t="shared" si="1052"/>
        <v>0</v>
      </c>
      <c r="BJ1490" s="89">
        <f t="shared" si="1053"/>
        <v>0</v>
      </c>
      <c r="BK1490" s="89">
        <f t="shared" si="1054"/>
        <v>0</v>
      </c>
      <c r="BL1490" s="89">
        <f t="shared" si="1055"/>
        <v>0</v>
      </c>
      <c r="BM1490" s="89"/>
      <c r="BN1490" s="26" t="b">
        <f t="shared" si="1056"/>
        <v>0</v>
      </c>
      <c r="BO1490" s="26" t="b">
        <f t="shared" si="1057"/>
        <v>0</v>
      </c>
      <c r="BP1490" s="26" t="b">
        <f t="shared" si="1058"/>
        <v>0</v>
      </c>
      <c r="BQ1490" s="26" t="b">
        <f t="shared" si="1059"/>
        <v>0</v>
      </c>
      <c r="BR1490" s="26" t="b">
        <f t="shared" si="1060"/>
        <v>0</v>
      </c>
      <c r="BS1490" s="26" t="b">
        <f t="shared" si="1061"/>
        <v>0</v>
      </c>
      <c r="BT1490" s="26" t="b">
        <f t="shared" si="1062"/>
        <v>0</v>
      </c>
      <c r="BU1490" s="26" t="b">
        <f t="shared" si="1063"/>
        <v>0</v>
      </c>
    </row>
    <row r="1491" spans="2:73" ht="15" thickBot="1" x14ac:dyDescent="0.35">
      <c r="B1491" s="17">
        <f>VLOOKUP($AC1491,LS_Coint_BD!$B$3:$D$1079,2)</f>
        <v>0</v>
      </c>
      <c r="C1491" s="87">
        <f>VLOOKUP($AC1491,LS_Coint_BD!$B$3:$D$1079,3)</f>
        <v>0</v>
      </c>
      <c r="D1491" s="68">
        <f t="shared" si="1023"/>
        <v>0</v>
      </c>
      <c r="E1491" s="65">
        <f t="shared" si="1024"/>
        <v>0</v>
      </c>
      <c r="F1491" s="69">
        <f t="shared" si="1025"/>
        <v>0</v>
      </c>
      <c r="G1491" s="68">
        <f t="shared" si="1026"/>
        <v>0</v>
      </c>
      <c r="H1491" s="65">
        <f t="shared" si="1027"/>
        <v>0</v>
      </c>
      <c r="I1491" s="69">
        <f t="shared" si="1028"/>
        <v>0</v>
      </c>
      <c r="J1491" s="68">
        <f t="shared" si="1029"/>
        <v>0</v>
      </c>
      <c r="K1491" s="65">
        <f t="shared" si="1030"/>
        <v>0</v>
      </c>
      <c r="L1491" s="69">
        <f t="shared" si="1031"/>
        <v>0</v>
      </c>
      <c r="M1491" s="68">
        <f t="shared" si="1032"/>
        <v>0</v>
      </c>
      <c r="N1491" s="65">
        <f t="shared" si="1033"/>
        <v>0</v>
      </c>
      <c r="O1491" s="69">
        <f t="shared" si="1034"/>
        <v>0</v>
      </c>
      <c r="P1491" s="68">
        <f t="shared" si="1035"/>
        <v>0</v>
      </c>
      <c r="Q1491" s="65">
        <f t="shared" si="1036"/>
        <v>0</v>
      </c>
      <c r="R1491" s="69">
        <f t="shared" si="1037"/>
        <v>0</v>
      </c>
      <c r="S1491" s="68">
        <f t="shared" si="1038"/>
        <v>0</v>
      </c>
      <c r="T1491" s="65">
        <f t="shared" si="1039"/>
        <v>0</v>
      </c>
      <c r="U1491" s="69">
        <f t="shared" si="1040"/>
        <v>0</v>
      </c>
      <c r="V1491" s="68">
        <f t="shared" si="1041"/>
        <v>0</v>
      </c>
      <c r="W1491" s="65">
        <f t="shared" si="1042"/>
        <v>0</v>
      </c>
      <c r="X1491" s="69">
        <f t="shared" si="1043"/>
        <v>0</v>
      </c>
      <c r="Y1491" s="68">
        <f t="shared" si="1044"/>
        <v>0</v>
      </c>
      <c r="Z1491" s="65">
        <f t="shared" si="1045"/>
        <v>0</v>
      </c>
      <c r="AA1491" s="69">
        <f t="shared" si="1046"/>
        <v>0</v>
      </c>
      <c r="AB1491" s="98">
        <f>SUMIF(BN1491:BU1491,"VERDADEIRO",BN$3:$BU1490)</f>
        <v>0</v>
      </c>
      <c r="AC1491" s="97">
        <f t="shared" si="1064"/>
        <v>1488</v>
      </c>
      <c r="AD1491" s="89">
        <f>RTD("tryd.rtdserver",,"COT",B1491,"ULT")</f>
        <v>0</v>
      </c>
      <c r="AE1491" s="89">
        <f>RTD("tryd.rtdserver",,"COT",C1491,"ULT")</f>
        <v>0</v>
      </c>
      <c r="AF1491" s="89">
        <f>VLOOKUP($AC1491,LS_Coint_BD!$B$3:$AQ$1079,AF$2)*$AD1491+VLOOKUP($AC1491,LS_Coint_BD!$B$3:$AQ$1079,AF$2+1)</f>
        <v>0</v>
      </c>
      <c r="AG1491" s="89">
        <f>VLOOKUP($AC1491,LS_Coint_BD!$B$3:$AQ$1079,AG$2)*$AD1491+VLOOKUP($AC1491,LS_Coint_BD!$B$3:$AQ$1079,AG$2+1)</f>
        <v>0</v>
      </c>
      <c r="AH1491" s="89">
        <f>VLOOKUP($AC1491,LS_Coint_BD!$B$3:$AQ$1079,AH$2)*$AD1491+VLOOKUP($AC1491,LS_Coint_BD!$B$3:$AQ$1079,AH$2+1)</f>
        <v>0</v>
      </c>
      <c r="AI1491" s="89">
        <f>VLOOKUP($AC1491,LS_Coint_BD!$B$3:$AQ$1079,AI$2)*$AD1491+VLOOKUP($AC1491,LS_Coint_BD!$B$3:$AQ$1079,AI$2+1)</f>
        <v>0</v>
      </c>
      <c r="AJ1491" s="89">
        <f>VLOOKUP($AC1491,LS_Coint_BD!$B$3:$AQ$1079,AJ$2)*$AD1491+VLOOKUP($AC1491,LS_Coint_BD!$B$3:$AQ$1079,AJ$2+1)</f>
        <v>0</v>
      </c>
      <c r="AK1491" s="89">
        <f>VLOOKUP($AC1491,LS_Coint_BD!$B$3:$AQ$1079,AK$2)*$AD1491+VLOOKUP($AC1491,LS_Coint_BD!$B$3:$AQ$1079,AK$2+1)</f>
        <v>0</v>
      </c>
      <c r="AL1491" s="89">
        <f>VLOOKUP($AC1491,LS_Coint_BD!$B$3:$AQ$1079,AL$2)*$AD1491+VLOOKUP($AC1491,LS_Coint_BD!$B$3:$AQ$1079,AL$2+1)</f>
        <v>0</v>
      </c>
      <c r="AM1491" s="89">
        <f>VLOOKUP($AC1491,LS_Coint_BD!$B$3:$AQ$1079,AM$2)*$AD1491+VLOOKUP($AC1491,LS_Coint_BD!$B$3:$AQ$1079,AM$2+1)</f>
        <v>0</v>
      </c>
      <c r="AN1491" s="89">
        <f>VLOOKUP($AC1491,LS_Coint_BD!$B$3:$AQ$1079,AN$2)</f>
        <v>0</v>
      </c>
      <c r="AO1491" s="89">
        <f>VLOOKUP($AC1491,LS_Coint_BD!$B$3:$AQ$1079,AO$2)</f>
        <v>0</v>
      </c>
      <c r="AP1491" s="89">
        <f>VLOOKUP($AC1491,LS_Coint_BD!$B$3:$AQ$1079,AP$2)</f>
        <v>0</v>
      </c>
      <c r="AQ1491" s="89">
        <f>VLOOKUP($AC1491,LS_Coint_BD!$B$3:$AQ$1079,AQ$2)</f>
        <v>0</v>
      </c>
      <c r="AR1491" s="89">
        <f>VLOOKUP($AC1491,LS_Coint_BD!$B$3:$AQ$1079,AR$2)</f>
        <v>0</v>
      </c>
      <c r="AS1491" s="89">
        <f>VLOOKUP($AC1491,LS_Coint_BD!$B$3:$AQ$1079,AS$2)</f>
        <v>0</v>
      </c>
      <c r="AT1491" s="89">
        <f>VLOOKUP($AC1491,LS_Coint_BD!$B$3:$AQ$1079,AT$2)</f>
        <v>0</v>
      </c>
      <c r="AU1491" s="89">
        <f>VLOOKUP($AC1491,LS_Coint_BD!$B$3:$AQ$1079,AU$2)</f>
        <v>0</v>
      </c>
      <c r="AV1491" s="89">
        <f>VLOOKUP($AC1491,LS_Coint_BD!$B$3:$AQ$1079,AV$2)</f>
        <v>0</v>
      </c>
      <c r="AW1491" s="89">
        <f>VLOOKUP($AC1491,LS_Coint_BD!$B$3:$AQ$1079,AW$2)</f>
        <v>0</v>
      </c>
      <c r="AX1491" s="89">
        <f>VLOOKUP($AC1491,LS_Coint_BD!$B$3:$AQ$1079,AX$2)</f>
        <v>0</v>
      </c>
      <c r="AY1491" s="89">
        <f>VLOOKUP($AC1491,LS_Coint_BD!$B$3:$AQ$1079,AY$2)</f>
        <v>0</v>
      </c>
      <c r="AZ1491" s="89">
        <f>VLOOKUP($AC1491,LS_Coint_BD!$B$3:$AQ$1079,AZ$2)</f>
        <v>0</v>
      </c>
      <c r="BA1491" s="89">
        <f>VLOOKUP($AC1491,LS_Coint_BD!$B$3:$AQ$1079,BA$2)</f>
        <v>0</v>
      </c>
      <c r="BB1491" s="89">
        <f>VLOOKUP($AC1491,LS_Coint_BD!$B$3:$AQ$1079,BB$2)</f>
        <v>0</v>
      </c>
      <c r="BC1491" s="89">
        <f>VLOOKUP($AC1491,LS_Coint_BD!$B$3:$AQ$1079,BC$2)</f>
        <v>0</v>
      </c>
      <c r="BD1491" s="89">
        <f t="shared" si="1047"/>
        <v>0</v>
      </c>
      <c r="BE1491" s="89">
        <f t="shared" si="1048"/>
        <v>0</v>
      </c>
      <c r="BF1491" s="89">
        <f t="shared" si="1049"/>
        <v>0</v>
      </c>
      <c r="BG1491" s="89">
        <f t="shared" si="1050"/>
        <v>0</v>
      </c>
      <c r="BH1491" s="89">
        <f t="shared" si="1051"/>
        <v>0</v>
      </c>
      <c r="BI1491" s="89">
        <f t="shared" si="1052"/>
        <v>0</v>
      </c>
      <c r="BJ1491" s="89">
        <f t="shared" si="1053"/>
        <v>0</v>
      </c>
      <c r="BK1491" s="89">
        <f t="shared" si="1054"/>
        <v>0</v>
      </c>
      <c r="BL1491" s="89">
        <f t="shared" si="1055"/>
        <v>0</v>
      </c>
      <c r="BM1491" s="89"/>
      <c r="BN1491" s="26" t="b">
        <f t="shared" si="1056"/>
        <v>0</v>
      </c>
      <c r="BO1491" s="26" t="b">
        <f t="shared" si="1057"/>
        <v>0</v>
      </c>
      <c r="BP1491" s="26" t="b">
        <f t="shared" si="1058"/>
        <v>0</v>
      </c>
      <c r="BQ1491" s="26" t="b">
        <f t="shared" si="1059"/>
        <v>0</v>
      </c>
      <c r="BR1491" s="26" t="b">
        <f t="shared" si="1060"/>
        <v>0</v>
      </c>
      <c r="BS1491" s="26" t="b">
        <f t="shared" si="1061"/>
        <v>0</v>
      </c>
      <c r="BT1491" s="26" t="b">
        <f t="shared" si="1062"/>
        <v>0</v>
      </c>
      <c r="BU1491" s="26" t="b">
        <f t="shared" si="1063"/>
        <v>0</v>
      </c>
    </row>
    <row r="1492" spans="2:73" ht="15" thickBot="1" x14ac:dyDescent="0.35">
      <c r="B1492" s="17">
        <f>VLOOKUP($AC1492,LS_Coint_BD!$B$3:$D$1079,2)</f>
        <v>0</v>
      </c>
      <c r="C1492" s="87">
        <f>VLOOKUP($AC1492,LS_Coint_BD!$B$3:$D$1079,3)</f>
        <v>0</v>
      </c>
      <c r="D1492" s="68">
        <f t="shared" ref="D1492:D1544" si="1065">IF(AF1492=0,0,$AE1492-AF1492)</f>
        <v>0</v>
      </c>
      <c r="E1492" s="65">
        <f t="shared" ref="E1492:E1544" si="1066">F1492/2*3</f>
        <v>0</v>
      </c>
      <c r="F1492" s="69">
        <f t="shared" ref="F1492:F1544" si="1067">BD1492</f>
        <v>0</v>
      </c>
      <c r="G1492" s="68">
        <f t="shared" ref="G1492:G1544" si="1068">IF(AG1492=0,0,$AE1492-AG1492)</f>
        <v>0</v>
      </c>
      <c r="H1492" s="65">
        <f t="shared" ref="H1492:H1544" si="1069">I1492/2*3</f>
        <v>0</v>
      </c>
      <c r="I1492" s="69">
        <f t="shared" ref="I1492:I1544" si="1070">BE1492</f>
        <v>0</v>
      </c>
      <c r="J1492" s="68">
        <f t="shared" ref="J1492:J1544" si="1071">IF(AH1492=0,0,$AE1492-AH1492)</f>
        <v>0</v>
      </c>
      <c r="K1492" s="65">
        <f t="shared" ref="K1492:K1544" si="1072">L1492/2*3</f>
        <v>0</v>
      </c>
      <c r="L1492" s="69">
        <f t="shared" ref="L1492:L1544" si="1073">BF1492</f>
        <v>0</v>
      </c>
      <c r="M1492" s="68">
        <f t="shared" ref="M1492:M1544" si="1074">IF(AI1492=0,0,$AE1492-AI1492)</f>
        <v>0</v>
      </c>
      <c r="N1492" s="65">
        <f t="shared" ref="N1492:N1544" si="1075">O1492/2*3</f>
        <v>0</v>
      </c>
      <c r="O1492" s="69">
        <f t="shared" ref="O1492:O1544" si="1076">BG1492</f>
        <v>0</v>
      </c>
      <c r="P1492" s="68">
        <f t="shared" ref="P1492:P1544" si="1077">IF(AJ1492=0,0,$AE1492-AJ1492)</f>
        <v>0</v>
      </c>
      <c r="Q1492" s="65">
        <f t="shared" ref="Q1492:Q1544" si="1078">R1492/2*3</f>
        <v>0</v>
      </c>
      <c r="R1492" s="69">
        <f t="shared" ref="R1492:R1544" si="1079">BH1492</f>
        <v>0</v>
      </c>
      <c r="S1492" s="68">
        <f t="shared" ref="S1492:S1544" si="1080">IF(AK1492=0,0,$AE1492-AK1492)</f>
        <v>0</v>
      </c>
      <c r="T1492" s="65">
        <f t="shared" ref="T1492:T1544" si="1081">U1492/2*3</f>
        <v>0</v>
      </c>
      <c r="U1492" s="69">
        <f t="shared" ref="U1492:U1544" si="1082">BI1492</f>
        <v>0</v>
      </c>
      <c r="V1492" s="68">
        <f t="shared" ref="V1492:V1544" si="1083">IF(AL1492=0,0,$AE1492-AL1492)</f>
        <v>0</v>
      </c>
      <c r="W1492" s="65">
        <f t="shared" ref="W1492:W1544" si="1084">X1492/2*3</f>
        <v>0</v>
      </c>
      <c r="X1492" s="69">
        <f t="shared" ref="X1492:X1544" si="1085">BJ1492</f>
        <v>0</v>
      </c>
      <c r="Y1492" s="68">
        <f t="shared" ref="Y1492:Y1544" si="1086">IF(AM1492=0,0,$AE1492-AM1492)</f>
        <v>0</v>
      </c>
      <c r="Z1492" s="65">
        <f t="shared" ref="Z1492:Z1544" si="1087">AA1492/2*3</f>
        <v>0</v>
      </c>
      <c r="AA1492" s="69">
        <f t="shared" ref="AA1492:AA1544" si="1088">BK1492</f>
        <v>0</v>
      </c>
      <c r="AB1492" s="98">
        <f>SUMIF(BN1492:BU1492,"VERDADEIRO",BN$3:$BU1491)</f>
        <v>0</v>
      </c>
      <c r="AC1492" s="97">
        <f t="shared" si="1064"/>
        <v>1489</v>
      </c>
      <c r="AD1492" s="89">
        <f>RTD("tryd.rtdserver",,"COT",B1492,"ULT")</f>
        <v>0</v>
      </c>
      <c r="AE1492" s="89">
        <f>RTD("tryd.rtdserver",,"COT",C1492,"ULT")</f>
        <v>0</v>
      </c>
      <c r="AF1492" s="89">
        <f>VLOOKUP($AC1492,LS_Coint_BD!$B$3:$AQ$1079,AF$2)*$AD1492+VLOOKUP($AC1492,LS_Coint_BD!$B$3:$AQ$1079,AF$2+1)</f>
        <v>0</v>
      </c>
      <c r="AG1492" s="89">
        <f>VLOOKUP($AC1492,LS_Coint_BD!$B$3:$AQ$1079,AG$2)*$AD1492+VLOOKUP($AC1492,LS_Coint_BD!$B$3:$AQ$1079,AG$2+1)</f>
        <v>0</v>
      </c>
      <c r="AH1492" s="89">
        <f>VLOOKUP($AC1492,LS_Coint_BD!$B$3:$AQ$1079,AH$2)*$AD1492+VLOOKUP($AC1492,LS_Coint_BD!$B$3:$AQ$1079,AH$2+1)</f>
        <v>0</v>
      </c>
      <c r="AI1492" s="89">
        <f>VLOOKUP($AC1492,LS_Coint_BD!$B$3:$AQ$1079,AI$2)*$AD1492+VLOOKUP($AC1492,LS_Coint_BD!$B$3:$AQ$1079,AI$2+1)</f>
        <v>0</v>
      </c>
      <c r="AJ1492" s="89">
        <f>VLOOKUP($AC1492,LS_Coint_BD!$B$3:$AQ$1079,AJ$2)*$AD1492+VLOOKUP($AC1492,LS_Coint_BD!$B$3:$AQ$1079,AJ$2+1)</f>
        <v>0</v>
      </c>
      <c r="AK1492" s="89">
        <f>VLOOKUP($AC1492,LS_Coint_BD!$B$3:$AQ$1079,AK$2)*$AD1492+VLOOKUP($AC1492,LS_Coint_BD!$B$3:$AQ$1079,AK$2+1)</f>
        <v>0</v>
      </c>
      <c r="AL1492" s="89">
        <f>VLOOKUP($AC1492,LS_Coint_BD!$B$3:$AQ$1079,AL$2)*$AD1492+VLOOKUP($AC1492,LS_Coint_BD!$B$3:$AQ$1079,AL$2+1)</f>
        <v>0</v>
      </c>
      <c r="AM1492" s="89">
        <f>VLOOKUP($AC1492,LS_Coint_BD!$B$3:$AQ$1079,AM$2)*$AD1492+VLOOKUP($AC1492,LS_Coint_BD!$B$3:$AQ$1079,AM$2+1)</f>
        <v>0</v>
      </c>
      <c r="AN1492" s="89">
        <f>VLOOKUP($AC1492,LS_Coint_BD!$B$3:$AQ$1079,AN$2)</f>
        <v>0</v>
      </c>
      <c r="AO1492" s="89">
        <f>VLOOKUP($AC1492,LS_Coint_BD!$B$3:$AQ$1079,AO$2)</f>
        <v>0</v>
      </c>
      <c r="AP1492" s="89">
        <f>VLOOKUP($AC1492,LS_Coint_BD!$B$3:$AQ$1079,AP$2)</f>
        <v>0</v>
      </c>
      <c r="AQ1492" s="89">
        <f>VLOOKUP($AC1492,LS_Coint_BD!$B$3:$AQ$1079,AQ$2)</f>
        <v>0</v>
      </c>
      <c r="AR1492" s="89">
        <f>VLOOKUP($AC1492,LS_Coint_BD!$B$3:$AQ$1079,AR$2)</f>
        <v>0</v>
      </c>
      <c r="AS1492" s="89">
        <f>VLOOKUP($AC1492,LS_Coint_BD!$B$3:$AQ$1079,AS$2)</f>
        <v>0</v>
      </c>
      <c r="AT1492" s="89">
        <f>VLOOKUP($AC1492,LS_Coint_BD!$B$3:$AQ$1079,AT$2)</f>
        <v>0</v>
      </c>
      <c r="AU1492" s="89">
        <f>VLOOKUP($AC1492,LS_Coint_BD!$B$3:$AQ$1079,AU$2)</f>
        <v>0</v>
      </c>
      <c r="AV1492" s="89">
        <f>VLOOKUP($AC1492,LS_Coint_BD!$B$3:$AQ$1079,AV$2)</f>
        <v>0</v>
      </c>
      <c r="AW1492" s="89">
        <f>VLOOKUP($AC1492,LS_Coint_BD!$B$3:$AQ$1079,AW$2)</f>
        <v>0</v>
      </c>
      <c r="AX1492" s="89">
        <f>VLOOKUP($AC1492,LS_Coint_BD!$B$3:$AQ$1079,AX$2)</f>
        <v>0</v>
      </c>
      <c r="AY1492" s="89">
        <f>VLOOKUP($AC1492,LS_Coint_BD!$B$3:$AQ$1079,AY$2)</f>
        <v>0</v>
      </c>
      <c r="AZ1492" s="89">
        <f>VLOOKUP($AC1492,LS_Coint_BD!$B$3:$AQ$1079,AZ$2)</f>
        <v>0</v>
      </c>
      <c r="BA1492" s="89">
        <f>VLOOKUP($AC1492,LS_Coint_BD!$B$3:$AQ$1079,BA$2)</f>
        <v>0</v>
      </c>
      <c r="BB1492" s="89">
        <f>VLOOKUP($AC1492,LS_Coint_BD!$B$3:$AQ$1079,BB$2)</f>
        <v>0</v>
      </c>
      <c r="BC1492" s="89">
        <f>VLOOKUP($AC1492,LS_Coint_BD!$B$3:$AQ$1079,BC$2)</f>
        <v>0</v>
      </c>
      <c r="BD1492" s="89">
        <f t="shared" ref="BD1492:BD1544" si="1089">IF(D1492&lt;0,AV1492-2*AN1492,AV1492+2*AN1492)</f>
        <v>0</v>
      </c>
      <c r="BE1492" s="89">
        <f t="shared" ref="BE1492:BE1544" si="1090">IF(G1492&lt;0,AW1492-2*AO1492,AW1492+2*AO1492)</f>
        <v>0</v>
      </c>
      <c r="BF1492" s="89">
        <f t="shared" ref="BF1492:BF1544" si="1091">IF(J1492&lt;0,AX1492-2*AP1492,AX1492+2*AP1492)</f>
        <v>0</v>
      </c>
      <c r="BG1492" s="89">
        <f t="shared" ref="BG1492:BG1544" si="1092">IF(M1492&lt;0,AY1492-2*AQ1492,AY1492+2*AQ1492)</f>
        <v>0</v>
      </c>
      <c r="BH1492" s="89">
        <f t="shared" ref="BH1492:BH1544" si="1093">IF(P1492&lt;0,AZ1492-2*AR1492,AZ1492+2*AR1492)</f>
        <v>0</v>
      </c>
      <c r="BI1492" s="89">
        <f t="shared" ref="BI1492:BI1544" si="1094">IF(S1492&lt;0,BA1492-2*AS1492,BA1492+2*AS1492)</f>
        <v>0</v>
      </c>
      <c r="BJ1492" s="89">
        <f t="shared" ref="BJ1492:BJ1544" si="1095">IF(V1492&lt;0,BB1492-2*AT1492,BB1492+2*AT1492)</f>
        <v>0</v>
      </c>
      <c r="BK1492" s="89">
        <f t="shared" ref="BK1492:BK1544" si="1096">IF(Y1492&lt;0,BC1492-2*AU1492,BC1492+2*AU1492)</f>
        <v>0</v>
      </c>
      <c r="BL1492" s="89">
        <f t="shared" ref="BL1492:BL1544" si="1097">IF(AA1492&lt;0,BD1492-2*AV1492,BD1492+2*AV1492)</f>
        <v>0</v>
      </c>
      <c r="BM1492" s="89"/>
      <c r="BN1492" s="26" t="b">
        <f t="shared" ref="BN1492:BN1544" si="1098">IF(D1492&gt;0,IF(D1492&gt;F1492,TRUE,FALSE),IF(D1492&lt;F1492,TRUE,FALSE))</f>
        <v>0</v>
      </c>
      <c r="BO1492" s="26" t="b">
        <f t="shared" ref="BO1492:BO1544" si="1099">IF(G1492&gt;0,IF(G1492&gt;I1492,TRUE,FALSE),IF(G1492&lt;I1492,TRUE,FALSE))</f>
        <v>0</v>
      </c>
      <c r="BP1492" s="26" t="b">
        <f t="shared" ref="BP1492:BP1544" si="1100">IF(J1492&gt;0,IF(J1492&gt;L1492,TRUE,FALSE),IF(J1492&lt;L1492,TRUE,FALSE))</f>
        <v>0</v>
      </c>
      <c r="BQ1492" s="26" t="b">
        <f t="shared" ref="BQ1492:BQ1544" si="1101">IF(M1492&gt;0,IF(M1492&gt;O1492,TRUE,FALSE),IF(M1492&lt;O1492,TRUE,FALSE))</f>
        <v>0</v>
      </c>
      <c r="BR1492" s="26" t="b">
        <f t="shared" ref="BR1492:BR1544" si="1102">IF(P1492&gt;0,IF(P1492&gt;R1492,TRUE,FALSE),IF(P1492&lt;R1492,TRUE,FALSE))</f>
        <v>0</v>
      </c>
      <c r="BS1492" s="26" t="b">
        <f t="shared" ref="BS1492:BS1544" si="1103">IF(S1492&gt;0,IF(S1492&gt;U1492,TRUE,FALSE),IF(S1492&lt;U1492,TRUE,FALSE))</f>
        <v>0</v>
      </c>
      <c r="BT1492" s="26" t="b">
        <f t="shared" ref="BT1492:BT1544" si="1104">IF(V1492&gt;0,IF(V1492&gt;X1492,TRUE,FALSE),IF(V1492&lt;X1492,TRUE,FALSE))</f>
        <v>0</v>
      </c>
      <c r="BU1492" s="26" t="b">
        <f t="shared" ref="BU1492:BU1544" si="1105">IF(Y1492&gt;0,IF(Y1492&gt;AA1492,TRUE,FALSE),IF(Y1492&lt;AA1492,TRUE,FALSE))</f>
        <v>0</v>
      </c>
    </row>
    <row r="1493" spans="2:73" ht="15" thickBot="1" x14ac:dyDescent="0.35">
      <c r="B1493" s="17">
        <f>VLOOKUP($AC1493,LS_Coint_BD!$B$3:$D$1079,2)</f>
        <v>0</v>
      </c>
      <c r="C1493" s="87">
        <f>VLOOKUP($AC1493,LS_Coint_BD!$B$3:$D$1079,3)</f>
        <v>0</v>
      </c>
      <c r="D1493" s="68">
        <f t="shared" si="1065"/>
        <v>0</v>
      </c>
      <c r="E1493" s="65">
        <f t="shared" si="1066"/>
        <v>0</v>
      </c>
      <c r="F1493" s="69">
        <f t="shared" si="1067"/>
        <v>0</v>
      </c>
      <c r="G1493" s="68">
        <f t="shared" si="1068"/>
        <v>0</v>
      </c>
      <c r="H1493" s="65">
        <f t="shared" si="1069"/>
        <v>0</v>
      </c>
      <c r="I1493" s="69">
        <f t="shared" si="1070"/>
        <v>0</v>
      </c>
      <c r="J1493" s="68">
        <f t="shared" si="1071"/>
        <v>0</v>
      </c>
      <c r="K1493" s="65">
        <f t="shared" si="1072"/>
        <v>0</v>
      </c>
      <c r="L1493" s="69">
        <f t="shared" si="1073"/>
        <v>0</v>
      </c>
      <c r="M1493" s="68">
        <f t="shared" si="1074"/>
        <v>0</v>
      </c>
      <c r="N1493" s="65">
        <f t="shared" si="1075"/>
        <v>0</v>
      </c>
      <c r="O1493" s="69">
        <f t="shared" si="1076"/>
        <v>0</v>
      </c>
      <c r="P1493" s="68">
        <f t="shared" si="1077"/>
        <v>0</v>
      </c>
      <c r="Q1493" s="65">
        <f t="shared" si="1078"/>
        <v>0</v>
      </c>
      <c r="R1493" s="69">
        <f t="shared" si="1079"/>
        <v>0</v>
      </c>
      <c r="S1493" s="68">
        <f t="shared" si="1080"/>
        <v>0</v>
      </c>
      <c r="T1493" s="65">
        <f t="shared" si="1081"/>
        <v>0</v>
      </c>
      <c r="U1493" s="69">
        <f t="shared" si="1082"/>
        <v>0</v>
      </c>
      <c r="V1493" s="68">
        <f t="shared" si="1083"/>
        <v>0</v>
      </c>
      <c r="W1493" s="65">
        <f t="shared" si="1084"/>
        <v>0</v>
      </c>
      <c r="X1493" s="69">
        <f t="shared" si="1085"/>
        <v>0</v>
      </c>
      <c r="Y1493" s="68">
        <f t="shared" si="1086"/>
        <v>0</v>
      </c>
      <c r="Z1493" s="65">
        <f t="shared" si="1087"/>
        <v>0</v>
      </c>
      <c r="AA1493" s="69">
        <f t="shared" si="1088"/>
        <v>0</v>
      </c>
      <c r="AB1493" s="98">
        <f>SUMIF(BN1493:BU1493,"VERDADEIRO",BN$3:$BU1492)</f>
        <v>0</v>
      </c>
      <c r="AC1493" s="97">
        <f t="shared" si="1064"/>
        <v>1490</v>
      </c>
      <c r="AD1493" s="89">
        <f>RTD("tryd.rtdserver",,"COT",B1493,"ULT")</f>
        <v>0</v>
      </c>
      <c r="AE1493" s="89">
        <f>RTD("tryd.rtdserver",,"COT",C1493,"ULT")</f>
        <v>0</v>
      </c>
      <c r="AF1493" s="89">
        <f>VLOOKUP($AC1493,LS_Coint_BD!$B$3:$AQ$1079,AF$2)*$AD1493+VLOOKUP($AC1493,LS_Coint_BD!$B$3:$AQ$1079,AF$2+1)</f>
        <v>0</v>
      </c>
      <c r="AG1493" s="89">
        <f>VLOOKUP($AC1493,LS_Coint_BD!$B$3:$AQ$1079,AG$2)*$AD1493+VLOOKUP($AC1493,LS_Coint_BD!$B$3:$AQ$1079,AG$2+1)</f>
        <v>0</v>
      </c>
      <c r="AH1493" s="89">
        <f>VLOOKUP($AC1493,LS_Coint_BD!$B$3:$AQ$1079,AH$2)*$AD1493+VLOOKUP($AC1493,LS_Coint_BD!$B$3:$AQ$1079,AH$2+1)</f>
        <v>0</v>
      </c>
      <c r="AI1493" s="89">
        <f>VLOOKUP($AC1493,LS_Coint_BD!$B$3:$AQ$1079,AI$2)*$AD1493+VLOOKUP($AC1493,LS_Coint_BD!$B$3:$AQ$1079,AI$2+1)</f>
        <v>0</v>
      </c>
      <c r="AJ1493" s="89">
        <f>VLOOKUP($AC1493,LS_Coint_BD!$B$3:$AQ$1079,AJ$2)*$AD1493+VLOOKUP($AC1493,LS_Coint_BD!$B$3:$AQ$1079,AJ$2+1)</f>
        <v>0</v>
      </c>
      <c r="AK1493" s="89">
        <f>VLOOKUP($AC1493,LS_Coint_BD!$B$3:$AQ$1079,AK$2)*$AD1493+VLOOKUP($AC1493,LS_Coint_BD!$B$3:$AQ$1079,AK$2+1)</f>
        <v>0</v>
      </c>
      <c r="AL1493" s="89">
        <f>VLOOKUP($AC1493,LS_Coint_BD!$B$3:$AQ$1079,AL$2)*$AD1493+VLOOKUP($AC1493,LS_Coint_BD!$B$3:$AQ$1079,AL$2+1)</f>
        <v>0</v>
      </c>
      <c r="AM1493" s="89">
        <f>VLOOKUP($AC1493,LS_Coint_BD!$B$3:$AQ$1079,AM$2)*$AD1493+VLOOKUP($AC1493,LS_Coint_BD!$B$3:$AQ$1079,AM$2+1)</f>
        <v>0</v>
      </c>
      <c r="AN1493" s="89">
        <f>VLOOKUP($AC1493,LS_Coint_BD!$B$3:$AQ$1079,AN$2)</f>
        <v>0</v>
      </c>
      <c r="AO1493" s="89">
        <f>VLOOKUP($AC1493,LS_Coint_BD!$B$3:$AQ$1079,AO$2)</f>
        <v>0</v>
      </c>
      <c r="AP1493" s="89">
        <f>VLOOKUP($AC1493,LS_Coint_BD!$B$3:$AQ$1079,AP$2)</f>
        <v>0</v>
      </c>
      <c r="AQ1493" s="89">
        <f>VLOOKUP($AC1493,LS_Coint_BD!$B$3:$AQ$1079,AQ$2)</f>
        <v>0</v>
      </c>
      <c r="AR1493" s="89">
        <f>VLOOKUP($AC1493,LS_Coint_BD!$B$3:$AQ$1079,AR$2)</f>
        <v>0</v>
      </c>
      <c r="AS1493" s="89">
        <f>VLOOKUP($AC1493,LS_Coint_BD!$B$3:$AQ$1079,AS$2)</f>
        <v>0</v>
      </c>
      <c r="AT1493" s="89">
        <f>VLOOKUP($AC1493,LS_Coint_BD!$B$3:$AQ$1079,AT$2)</f>
        <v>0</v>
      </c>
      <c r="AU1493" s="89">
        <f>VLOOKUP($AC1493,LS_Coint_BD!$B$3:$AQ$1079,AU$2)</f>
        <v>0</v>
      </c>
      <c r="AV1493" s="89">
        <f>VLOOKUP($AC1493,LS_Coint_BD!$B$3:$AQ$1079,AV$2)</f>
        <v>0</v>
      </c>
      <c r="AW1493" s="89">
        <f>VLOOKUP($AC1493,LS_Coint_BD!$B$3:$AQ$1079,AW$2)</f>
        <v>0</v>
      </c>
      <c r="AX1493" s="89">
        <f>VLOOKUP($AC1493,LS_Coint_BD!$B$3:$AQ$1079,AX$2)</f>
        <v>0</v>
      </c>
      <c r="AY1493" s="89">
        <f>VLOOKUP($AC1493,LS_Coint_BD!$B$3:$AQ$1079,AY$2)</f>
        <v>0</v>
      </c>
      <c r="AZ1493" s="89">
        <f>VLOOKUP($AC1493,LS_Coint_BD!$B$3:$AQ$1079,AZ$2)</f>
        <v>0</v>
      </c>
      <c r="BA1493" s="89">
        <f>VLOOKUP($AC1493,LS_Coint_BD!$B$3:$AQ$1079,BA$2)</f>
        <v>0</v>
      </c>
      <c r="BB1493" s="89">
        <f>VLOOKUP($AC1493,LS_Coint_BD!$B$3:$AQ$1079,BB$2)</f>
        <v>0</v>
      </c>
      <c r="BC1493" s="89">
        <f>VLOOKUP($AC1493,LS_Coint_BD!$B$3:$AQ$1079,BC$2)</f>
        <v>0</v>
      </c>
      <c r="BD1493" s="89">
        <f t="shared" si="1089"/>
        <v>0</v>
      </c>
      <c r="BE1493" s="89">
        <f t="shared" si="1090"/>
        <v>0</v>
      </c>
      <c r="BF1493" s="89">
        <f t="shared" si="1091"/>
        <v>0</v>
      </c>
      <c r="BG1493" s="89">
        <f t="shared" si="1092"/>
        <v>0</v>
      </c>
      <c r="BH1493" s="89">
        <f t="shared" si="1093"/>
        <v>0</v>
      </c>
      <c r="BI1493" s="89">
        <f t="shared" si="1094"/>
        <v>0</v>
      </c>
      <c r="BJ1493" s="89">
        <f t="shared" si="1095"/>
        <v>0</v>
      </c>
      <c r="BK1493" s="89">
        <f t="shared" si="1096"/>
        <v>0</v>
      </c>
      <c r="BL1493" s="89">
        <f t="shared" si="1097"/>
        <v>0</v>
      </c>
      <c r="BM1493" s="89"/>
      <c r="BN1493" s="26" t="b">
        <f t="shared" si="1098"/>
        <v>0</v>
      </c>
      <c r="BO1493" s="26" t="b">
        <f t="shared" si="1099"/>
        <v>0</v>
      </c>
      <c r="BP1493" s="26" t="b">
        <f t="shared" si="1100"/>
        <v>0</v>
      </c>
      <c r="BQ1493" s="26" t="b">
        <f t="shared" si="1101"/>
        <v>0</v>
      </c>
      <c r="BR1493" s="26" t="b">
        <f t="shared" si="1102"/>
        <v>0</v>
      </c>
      <c r="BS1493" s="26" t="b">
        <f t="shared" si="1103"/>
        <v>0</v>
      </c>
      <c r="BT1493" s="26" t="b">
        <f t="shared" si="1104"/>
        <v>0</v>
      </c>
      <c r="BU1493" s="26" t="b">
        <f t="shared" si="1105"/>
        <v>0</v>
      </c>
    </row>
    <row r="1494" spans="2:73" ht="15" thickBot="1" x14ac:dyDescent="0.35">
      <c r="B1494" s="17">
        <f>VLOOKUP($AC1494,LS_Coint_BD!$B$3:$D$1079,2)</f>
        <v>0</v>
      </c>
      <c r="C1494" s="87">
        <f>VLOOKUP($AC1494,LS_Coint_BD!$B$3:$D$1079,3)</f>
        <v>0</v>
      </c>
      <c r="D1494" s="68">
        <f t="shared" si="1065"/>
        <v>0</v>
      </c>
      <c r="E1494" s="65">
        <f t="shared" si="1066"/>
        <v>0</v>
      </c>
      <c r="F1494" s="69">
        <f t="shared" si="1067"/>
        <v>0</v>
      </c>
      <c r="G1494" s="68">
        <f t="shared" si="1068"/>
        <v>0</v>
      </c>
      <c r="H1494" s="65">
        <f t="shared" si="1069"/>
        <v>0</v>
      </c>
      <c r="I1494" s="69">
        <f t="shared" si="1070"/>
        <v>0</v>
      </c>
      <c r="J1494" s="68">
        <f t="shared" si="1071"/>
        <v>0</v>
      </c>
      <c r="K1494" s="65">
        <f t="shared" si="1072"/>
        <v>0</v>
      </c>
      <c r="L1494" s="69">
        <f t="shared" si="1073"/>
        <v>0</v>
      </c>
      <c r="M1494" s="68">
        <f t="shared" si="1074"/>
        <v>0</v>
      </c>
      <c r="N1494" s="65">
        <f t="shared" si="1075"/>
        <v>0</v>
      </c>
      <c r="O1494" s="69">
        <f t="shared" si="1076"/>
        <v>0</v>
      </c>
      <c r="P1494" s="68">
        <f t="shared" si="1077"/>
        <v>0</v>
      </c>
      <c r="Q1494" s="65">
        <f t="shared" si="1078"/>
        <v>0</v>
      </c>
      <c r="R1494" s="69">
        <f t="shared" si="1079"/>
        <v>0</v>
      </c>
      <c r="S1494" s="68">
        <f t="shared" si="1080"/>
        <v>0</v>
      </c>
      <c r="T1494" s="65">
        <f t="shared" si="1081"/>
        <v>0</v>
      </c>
      <c r="U1494" s="69">
        <f t="shared" si="1082"/>
        <v>0</v>
      </c>
      <c r="V1494" s="68">
        <f t="shared" si="1083"/>
        <v>0</v>
      </c>
      <c r="W1494" s="65">
        <f t="shared" si="1084"/>
        <v>0</v>
      </c>
      <c r="X1494" s="69">
        <f t="shared" si="1085"/>
        <v>0</v>
      </c>
      <c r="Y1494" s="68">
        <f t="shared" si="1086"/>
        <v>0</v>
      </c>
      <c r="Z1494" s="65">
        <f t="shared" si="1087"/>
        <v>0</v>
      </c>
      <c r="AA1494" s="69">
        <f t="shared" si="1088"/>
        <v>0</v>
      </c>
      <c r="AB1494" s="98">
        <f>SUMIF(BN1494:BU1494,"VERDADEIRO",BN$3:$BU1493)</f>
        <v>0</v>
      </c>
      <c r="AC1494" s="97">
        <f t="shared" si="1064"/>
        <v>1491</v>
      </c>
      <c r="AD1494" s="89">
        <f>RTD("tryd.rtdserver",,"COT",B1494,"ULT")</f>
        <v>0</v>
      </c>
      <c r="AE1494" s="89">
        <f>RTD("tryd.rtdserver",,"COT",C1494,"ULT")</f>
        <v>0</v>
      </c>
      <c r="AF1494" s="89">
        <f>VLOOKUP($AC1494,LS_Coint_BD!$B$3:$AQ$1079,AF$2)*$AD1494+VLOOKUP($AC1494,LS_Coint_BD!$B$3:$AQ$1079,AF$2+1)</f>
        <v>0</v>
      </c>
      <c r="AG1494" s="89">
        <f>VLOOKUP($AC1494,LS_Coint_BD!$B$3:$AQ$1079,AG$2)*$AD1494+VLOOKUP($AC1494,LS_Coint_BD!$B$3:$AQ$1079,AG$2+1)</f>
        <v>0</v>
      </c>
      <c r="AH1494" s="89">
        <f>VLOOKUP($AC1494,LS_Coint_BD!$B$3:$AQ$1079,AH$2)*$AD1494+VLOOKUP($AC1494,LS_Coint_BD!$B$3:$AQ$1079,AH$2+1)</f>
        <v>0</v>
      </c>
      <c r="AI1494" s="89">
        <f>VLOOKUP($AC1494,LS_Coint_BD!$B$3:$AQ$1079,AI$2)*$AD1494+VLOOKUP($AC1494,LS_Coint_BD!$B$3:$AQ$1079,AI$2+1)</f>
        <v>0</v>
      </c>
      <c r="AJ1494" s="89">
        <f>VLOOKUP($AC1494,LS_Coint_BD!$B$3:$AQ$1079,AJ$2)*$AD1494+VLOOKUP($AC1494,LS_Coint_BD!$B$3:$AQ$1079,AJ$2+1)</f>
        <v>0</v>
      </c>
      <c r="AK1494" s="89">
        <f>VLOOKUP($AC1494,LS_Coint_BD!$B$3:$AQ$1079,AK$2)*$AD1494+VLOOKUP($AC1494,LS_Coint_BD!$B$3:$AQ$1079,AK$2+1)</f>
        <v>0</v>
      </c>
      <c r="AL1494" s="89">
        <f>VLOOKUP($AC1494,LS_Coint_BD!$B$3:$AQ$1079,AL$2)*$AD1494+VLOOKUP($AC1494,LS_Coint_BD!$B$3:$AQ$1079,AL$2+1)</f>
        <v>0</v>
      </c>
      <c r="AM1494" s="89">
        <f>VLOOKUP($AC1494,LS_Coint_BD!$B$3:$AQ$1079,AM$2)*$AD1494+VLOOKUP($AC1494,LS_Coint_BD!$B$3:$AQ$1079,AM$2+1)</f>
        <v>0</v>
      </c>
      <c r="AN1494" s="89">
        <f>VLOOKUP($AC1494,LS_Coint_BD!$B$3:$AQ$1079,AN$2)</f>
        <v>0</v>
      </c>
      <c r="AO1494" s="89">
        <f>VLOOKUP($AC1494,LS_Coint_BD!$B$3:$AQ$1079,AO$2)</f>
        <v>0</v>
      </c>
      <c r="AP1494" s="89">
        <f>VLOOKUP($AC1494,LS_Coint_BD!$B$3:$AQ$1079,AP$2)</f>
        <v>0</v>
      </c>
      <c r="AQ1494" s="89">
        <f>VLOOKUP($AC1494,LS_Coint_BD!$B$3:$AQ$1079,AQ$2)</f>
        <v>0</v>
      </c>
      <c r="AR1494" s="89">
        <f>VLOOKUP($AC1494,LS_Coint_BD!$B$3:$AQ$1079,AR$2)</f>
        <v>0</v>
      </c>
      <c r="AS1494" s="89">
        <f>VLOOKUP($AC1494,LS_Coint_BD!$B$3:$AQ$1079,AS$2)</f>
        <v>0</v>
      </c>
      <c r="AT1494" s="89">
        <f>VLOOKUP($AC1494,LS_Coint_BD!$B$3:$AQ$1079,AT$2)</f>
        <v>0</v>
      </c>
      <c r="AU1494" s="89">
        <f>VLOOKUP($AC1494,LS_Coint_BD!$B$3:$AQ$1079,AU$2)</f>
        <v>0</v>
      </c>
      <c r="AV1494" s="89">
        <f>VLOOKUP($AC1494,LS_Coint_BD!$B$3:$AQ$1079,AV$2)</f>
        <v>0</v>
      </c>
      <c r="AW1494" s="89">
        <f>VLOOKUP($AC1494,LS_Coint_BD!$B$3:$AQ$1079,AW$2)</f>
        <v>0</v>
      </c>
      <c r="AX1494" s="89">
        <f>VLOOKUP($AC1494,LS_Coint_BD!$B$3:$AQ$1079,AX$2)</f>
        <v>0</v>
      </c>
      <c r="AY1494" s="89">
        <f>VLOOKUP($AC1494,LS_Coint_BD!$B$3:$AQ$1079,AY$2)</f>
        <v>0</v>
      </c>
      <c r="AZ1494" s="89">
        <f>VLOOKUP($AC1494,LS_Coint_BD!$B$3:$AQ$1079,AZ$2)</f>
        <v>0</v>
      </c>
      <c r="BA1494" s="89">
        <f>VLOOKUP($AC1494,LS_Coint_BD!$B$3:$AQ$1079,BA$2)</f>
        <v>0</v>
      </c>
      <c r="BB1494" s="89">
        <f>VLOOKUP($AC1494,LS_Coint_BD!$B$3:$AQ$1079,BB$2)</f>
        <v>0</v>
      </c>
      <c r="BC1494" s="89">
        <f>VLOOKUP($AC1494,LS_Coint_BD!$B$3:$AQ$1079,BC$2)</f>
        <v>0</v>
      </c>
      <c r="BD1494" s="89">
        <f t="shared" si="1089"/>
        <v>0</v>
      </c>
      <c r="BE1494" s="89">
        <f t="shared" si="1090"/>
        <v>0</v>
      </c>
      <c r="BF1494" s="89">
        <f t="shared" si="1091"/>
        <v>0</v>
      </c>
      <c r="BG1494" s="89">
        <f t="shared" si="1092"/>
        <v>0</v>
      </c>
      <c r="BH1494" s="89">
        <f t="shared" si="1093"/>
        <v>0</v>
      </c>
      <c r="BI1494" s="89">
        <f t="shared" si="1094"/>
        <v>0</v>
      </c>
      <c r="BJ1494" s="89">
        <f t="shared" si="1095"/>
        <v>0</v>
      </c>
      <c r="BK1494" s="89">
        <f t="shared" si="1096"/>
        <v>0</v>
      </c>
      <c r="BL1494" s="89">
        <f t="shared" si="1097"/>
        <v>0</v>
      </c>
      <c r="BM1494" s="89"/>
      <c r="BN1494" s="26" t="b">
        <f t="shared" si="1098"/>
        <v>0</v>
      </c>
      <c r="BO1494" s="26" t="b">
        <f t="shared" si="1099"/>
        <v>0</v>
      </c>
      <c r="BP1494" s="26" t="b">
        <f t="shared" si="1100"/>
        <v>0</v>
      </c>
      <c r="BQ1494" s="26" t="b">
        <f t="shared" si="1101"/>
        <v>0</v>
      </c>
      <c r="BR1494" s="26" t="b">
        <f t="shared" si="1102"/>
        <v>0</v>
      </c>
      <c r="BS1494" s="26" t="b">
        <f t="shared" si="1103"/>
        <v>0</v>
      </c>
      <c r="BT1494" s="26" t="b">
        <f t="shared" si="1104"/>
        <v>0</v>
      </c>
      <c r="BU1494" s="26" t="b">
        <f t="shared" si="1105"/>
        <v>0</v>
      </c>
    </row>
    <row r="1495" spans="2:73" ht="15" thickBot="1" x14ac:dyDescent="0.35">
      <c r="B1495" s="17">
        <f>VLOOKUP($AC1495,LS_Coint_BD!$B$3:$D$1079,2)</f>
        <v>0</v>
      </c>
      <c r="C1495" s="87">
        <f>VLOOKUP($AC1495,LS_Coint_BD!$B$3:$D$1079,3)</f>
        <v>0</v>
      </c>
      <c r="D1495" s="68">
        <f t="shared" si="1065"/>
        <v>0</v>
      </c>
      <c r="E1495" s="65">
        <f t="shared" si="1066"/>
        <v>0</v>
      </c>
      <c r="F1495" s="69">
        <f t="shared" si="1067"/>
        <v>0</v>
      </c>
      <c r="G1495" s="68">
        <f t="shared" si="1068"/>
        <v>0</v>
      </c>
      <c r="H1495" s="65">
        <f t="shared" si="1069"/>
        <v>0</v>
      </c>
      <c r="I1495" s="69">
        <f t="shared" si="1070"/>
        <v>0</v>
      </c>
      <c r="J1495" s="68">
        <f t="shared" si="1071"/>
        <v>0</v>
      </c>
      <c r="K1495" s="65">
        <f t="shared" si="1072"/>
        <v>0</v>
      </c>
      <c r="L1495" s="69">
        <f t="shared" si="1073"/>
        <v>0</v>
      </c>
      <c r="M1495" s="68">
        <f t="shared" si="1074"/>
        <v>0</v>
      </c>
      <c r="N1495" s="65">
        <f t="shared" si="1075"/>
        <v>0</v>
      </c>
      <c r="O1495" s="69">
        <f t="shared" si="1076"/>
        <v>0</v>
      </c>
      <c r="P1495" s="68">
        <f t="shared" si="1077"/>
        <v>0</v>
      </c>
      <c r="Q1495" s="65">
        <f t="shared" si="1078"/>
        <v>0</v>
      </c>
      <c r="R1495" s="69">
        <f t="shared" si="1079"/>
        <v>0</v>
      </c>
      <c r="S1495" s="68">
        <f t="shared" si="1080"/>
        <v>0</v>
      </c>
      <c r="T1495" s="65">
        <f t="shared" si="1081"/>
        <v>0</v>
      </c>
      <c r="U1495" s="69">
        <f t="shared" si="1082"/>
        <v>0</v>
      </c>
      <c r="V1495" s="68">
        <f t="shared" si="1083"/>
        <v>0</v>
      </c>
      <c r="W1495" s="65">
        <f t="shared" si="1084"/>
        <v>0</v>
      </c>
      <c r="X1495" s="69">
        <f t="shared" si="1085"/>
        <v>0</v>
      </c>
      <c r="Y1495" s="68">
        <f t="shared" si="1086"/>
        <v>0</v>
      </c>
      <c r="Z1495" s="65">
        <f t="shared" si="1087"/>
        <v>0</v>
      </c>
      <c r="AA1495" s="69">
        <f t="shared" si="1088"/>
        <v>0</v>
      </c>
      <c r="AB1495" s="98">
        <f>SUMIF(BN1495:BU1495,"VERDADEIRO",BN$3:$BU1494)</f>
        <v>0</v>
      </c>
      <c r="AC1495" s="97">
        <f t="shared" si="1064"/>
        <v>1492</v>
      </c>
      <c r="AD1495" s="89">
        <f>RTD("tryd.rtdserver",,"COT",B1495,"ULT")</f>
        <v>0</v>
      </c>
      <c r="AE1495" s="89">
        <f>RTD("tryd.rtdserver",,"COT",C1495,"ULT")</f>
        <v>0</v>
      </c>
      <c r="AF1495" s="89">
        <f>VLOOKUP($AC1495,LS_Coint_BD!$B$3:$AQ$1079,AF$2)*$AD1495+VLOOKUP($AC1495,LS_Coint_BD!$B$3:$AQ$1079,AF$2+1)</f>
        <v>0</v>
      </c>
      <c r="AG1495" s="89">
        <f>VLOOKUP($AC1495,LS_Coint_BD!$B$3:$AQ$1079,AG$2)*$AD1495+VLOOKUP($AC1495,LS_Coint_BD!$B$3:$AQ$1079,AG$2+1)</f>
        <v>0</v>
      </c>
      <c r="AH1495" s="89">
        <f>VLOOKUP($AC1495,LS_Coint_BD!$B$3:$AQ$1079,AH$2)*$AD1495+VLOOKUP($AC1495,LS_Coint_BD!$B$3:$AQ$1079,AH$2+1)</f>
        <v>0</v>
      </c>
      <c r="AI1495" s="89">
        <f>VLOOKUP($AC1495,LS_Coint_BD!$B$3:$AQ$1079,AI$2)*$AD1495+VLOOKUP($AC1495,LS_Coint_BD!$B$3:$AQ$1079,AI$2+1)</f>
        <v>0</v>
      </c>
      <c r="AJ1495" s="89">
        <f>VLOOKUP($AC1495,LS_Coint_BD!$B$3:$AQ$1079,AJ$2)*$AD1495+VLOOKUP($AC1495,LS_Coint_BD!$B$3:$AQ$1079,AJ$2+1)</f>
        <v>0</v>
      </c>
      <c r="AK1495" s="89">
        <f>VLOOKUP($AC1495,LS_Coint_BD!$B$3:$AQ$1079,AK$2)*$AD1495+VLOOKUP($AC1495,LS_Coint_BD!$B$3:$AQ$1079,AK$2+1)</f>
        <v>0</v>
      </c>
      <c r="AL1495" s="89">
        <f>VLOOKUP($AC1495,LS_Coint_BD!$B$3:$AQ$1079,AL$2)*$AD1495+VLOOKUP($AC1495,LS_Coint_BD!$B$3:$AQ$1079,AL$2+1)</f>
        <v>0</v>
      </c>
      <c r="AM1495" s="89">
        <f>VLOOKUP($AC1495,LS_Coint_BD!$B$3:$AQ$1079,AM$2)*$AD1495+VLOOKUP($AC1495,LS_Coint_BD!$B$3:$AQ$1079,AM$2+1)</f>
        <v>0</v>
      </c>
      <c r="AN1495" s="89">
        <f>VLOOKUP($AC1495,LS_Coint_BD!$B$3:$AQ$1079,AN$2)</f>
        <v>0</v>
      </c>
      <c r="AO1495" s="89">
        <f>VLOOKUP($AC1495,LS_Coint_BD!$B$3:$AQ$1079,AO$2)</f>
        <v>0</v>
      </c>
      <c r="AP1495" s="89">
        <f>VLOOKUP($AC1495,LS_Coint_BD!$B$3:$AQ$1079,AP$2)</f>
        <v>0</v>
      </c>
      <c r="AQ1495" s="89">
        <f>VLOOKUP($AC1495,LS_Coint_BD!$B$3:$AQ$1079,AQ$2)</f>
        <v>0</v>
      </c>
      <c r="AR1495" s="89">
        <f>VLOOKUP($AC1495,LS_Coint_BD!$B$3:$AQ$1079,AR$2)</f>
        <v>0</v>
      </c>
      <c r="AS1495" s="89">
        <f>VLOOKUP($AC1495,LS_Coint_BD!$B$3:$AQ$1079,AS$2)</f>
        <v>0</v>
      </c>
      <c r="AT1495" s="89">
        <f>VLOOKUP($AC1495,LS_Coint_BD!$B$3:$AQ$1079,AT$2)</f>
        <v>0</v>
      </c>
      <c r="AU1495" s="89">
        <f>VLOOKUP($AC1495,LS_Coint_BD!$B$3:$AQ$1079,AU$2)</f>
        <v>0</v>
      </c>
      <c r="AV1495" s="89">
        <f>VLOOKUP($AC1495,LS_Coint_BD!$B$3:$AQ$1079,AV$2)</f>
        <v>0</v>
      </c>
      <c r="AW1495" s="89">
        <f>VLOOKUP($AC1495,LS_Coint_BD!$B$3:$AQ$1079,AW$2)</f>
        <v>0</v>
      </c>
      <c r="AX1495" s="89">
        <f>VLOOKUP($AC1495,LS_Coint_BD!$B$3:$AQ$1079,AX$2)</f>
        <v>0</v>
      </c>
      <c r="AY1495" s="89">
        <f>VLOOKUP($AC1495,LS_Coint_BD!$B$3:$AQ$1079,AY$2)</f>
        <v>0</v>
      </c>
      <c r="AZ1495" s="89">
        <f>VLOOKUP($AC1495,LS_Coint_BD!$B$3:$AQ$1079,AZ$2)</f>
        <v>0</v>
      </c>
      <c r="BA1495" s="89">
        <f>VLOOKUP($AC1495,LS_Coint_BD!$B$3:$AQ$1079,BA$2)</f>
        <v>0</v>
      </c>
      <c r="BB1495" s="89">
        <f>VLOOKUP($AC1495,LS_Coint_BD!$B$3:$AQ$1079,BB$2)</f>
        <v>0</v>
      </c>
      <c r="BC1495" s="89">
        <f>VLOOKUP($AC1495,LS_Coint_BD!$B$3:$AQ$1079,BC$2)</f>
        <v>0</v>
      </c>
      <c r="BD1495" s="89">
        <f t="shared" si="1089"/>
        <v>0</v>
      </c>
      <c r="BE1495" s="89">
        <f t="shared" si="1090"/>
        <v>0</v>
      </c>
      <c r="BF1495" s="89">
        <f t="shared" si="1091"/>
        <v>0</v>
      </c>
      <c r="BG1495" s="89">
        <f t="shared" si="1092"/>
        <v>0</v>
      </c>
      <c r="BH1495" s="89">
        <f t="shared" si="1093"/>
        <v>0</v>
      </c>
      <c r="BI1495" s="89">
        <f t="shared" si="1094"/>
        <v>0</v>
      </c>
      <c r="BJ1495" s="89">
        <f t="shared" si="1095"/>
        <v>0</v>
      </c>
      <c r="BK1495" s="89">
        <f t="shared" si="1096"/>
        <v>0</v>
      </c>
      <c r="BL1495" s="89">
        <f t="shared" si="1097"/>
        <v>0</v>
      </c>
      <c r="BM1495" s="89"/>
      <c r="BN1495" s="26" t="b">
        <f t="shared" si="1098"/>
        <v>0</v>
      </c>
      <c r="BO1495" s="26" t="b">
        <f t="shared" si="1099"/>
        <v>0</v>
      </c>
      <c r="BP1495" s="26" t="b">
        <f t="shared" si="1100"/>
        <v>0</v>
      </c>
      <c r="BQ1495" s="26" t="b">
        <f t="shared" si="1101"/>
        <v>0</v>
      </c>
      <c r="BR1495" s="26" t="b">
        <f t="shared" si="1102"/>
        <v>0</v>
      </c>
      <c r="BS1495" s="26" t="b">
        <f t="shared" si="1103"/>
        <v>0</v>
      </c>
      <c r="BT1495" s="26" t="b">
        <f t="shared" si="1104"/>
        <v>0</v>
      </c>
      <c r="BU1495" s="26" t="b">
        <f t="shared" si="1105"/>
        <v>0</v>
      </c>
    </row>
    <row r="1496" spans="2:73" ht="15" thickBot="1" x14ac:dyDescent="0.35">
      <c r="B1496" s="17">
        <f>VLOOKUP($AC1496,LS_Coint_BD!$B$3:$D$1079,2)</f>
        <v>0</v>
      </c>
      <c r="C1496" s="87">
        <f>VLOOKUP($AC1496,LS_Coint_BD!$B$3:$D$1079,3)</f>
        <v>0</v>
      </c>
      <c r="D1496" s="68">
        <f t="shared" si="1065"/>
        <v>0</v>
      </c>
      <c r="E1496" s="65">
        <f t="shared" si="1066"/>
        <v>0</v>
      </c>
      <c r="F1496" s="69">
        <f t="shared" si="1067"/>
        <v>0</v>
      </c>
      <c r="G1496" s="68">
        <f t="shared" si="1068"/>
        <v>0</v>
      </c>
      <c r="H1496" s="65">
        <f t="shared" si="1069"/>
        <v>0</v>
      </c>
      <c r="I1496" s="69">
        <f t="shared" si="1070"/>
        <v>0</v>
      </c>
      <c r="J1496" s="68">
        <f t="shared" si="1071"/>
        <v>0</v>
      </c>
      <c r="K1496" s="65">
        <f t="shared" si="1072"/>
        <v>0</v>
      </c>
      <c r="L1496" s="69">
        <f t="shared" si="1073"/>
        <v>0</v>
      </c>
      <c r="M1496" s="68">
        <f t="shared" si="1074"/>
        <v>0</v>
      </c>
      <c r="N1496" s="65">
        <f t="shared" si="1075"/>
        <v>0</v>
      </c>
      <c r="O1496" s="69">
        <f t="shared" si="1076"/>
        <v>0</v>
      </c>
      <c r="P1496" s="68">
        <f t="shared" si="1077"/>
        <v>0</v>
      </c>
      <c r="Q1496" s="65">
        <f t="shared" si="1078"/>
        <v>0</v>
      </c>
      <c r="R1496" s="69">
        <f t="shared" si="1079"/>
        <v>0</v>
      </c>
      <c r="S1496" s="68">
        <f t="shared" si="1080"/>
        <v>0</v>
      </c>
      <c r="T1496" s="65">
        <f t="shared" si="1081"/>
        <v>0</v>
      </c>
      <c r="U1496" s="69">
        <f t="shared" si="1082"/>
        <v>0</v>
      </c>
      <c r="V1496" s="68">
        <f t="shared" si="1083"/>
        <v>0</v>
      </c>
      <c r="W1496" s="65">
        <f t="shared" si="1084"/>
        <v>0</v>
      </c>
      <c r="X1496" s="69">
        <f t="shared" si="1085"/>
        <v>0</v>
      </c>
      <c r="Y1496" s="68">
        <f t="shared" si="1086"/>
        <v>0</v>
      </c>
      <c r="Z1496" s="65">
        <f t="shared" si="1087"/>
        <v>0</v>
      </c>
      <c r="AA1496" s="69">
        <f t="shared" si="1088"/>
        <v>0</v>
      </c>
      <c r="AB1496" s="98">
        <f>SUMIF(BN1496:BU1496,"VERDADEIRO",BN$3:$BU1495)</f>
        <v>0</v>
      </c>
      <c r="AC1496" s="97">
        <f t="shared" si="1064"/>
        <v>1493</v>
      </c>
      <c r="AD1496" s="89">
        <f>RTD("tryd.rtdserver",,"COT",B1496,"ULT")</f>
        <v>0</v>
      </c>
      <c r="AE1496" s="89">
        <f>RTD("tryd.rtdserver",,"COT",C1496,"ULT")</f>
        <v>0</v>
      </c>
      <c r="AF1496" s="89">
        <f>VLOOKUP($AC1496,LS_Coint_BD!$B$3:$AQ$1079,AF$2)*$AD1496+VLOOKUP($AC1496,LS_Coint_BD!$B$3:$AQ$1079,AF$2+1)</f>
        <v>0</v>
      </c>
      <c r="AG1496" s="89">
        <f>VLOOKUP($AC1496,LS_Coint_BD!$B$3:$AQ$1079,AG$2)*$AD1496+VLOOKUP($AC1496,LS_Coint_BD!$B$3:$AQ$1079,AG$2+1)</f>
        <v>0</v>
      </c>
      <c r="AH1496" s="89">
        <f>VLOOKUP($AC1496,LS_Coint_BD!$B$3:$AQ$1079,AH$2)*$AD1496+VLOOKUP($AC1496,LS_Coint_BD!$B$3:$AQ$1079,AH$2+1)</f>
        <v>0</v>
      </c>
      <c r="AI1496" s="89">
        <f>VLOOKUP($AC1496,LS_Coint_BD!$B$3:$AQ$1079,AI$2)*$AD1496+VLOOKUP($AC1496,LS_Coint_BD!$B$3:$AQ$1079,AI$2+1)</f>
        <v>0</v>
      </c>
      <c r="AJ1496" s="89">
        <f>VLOOKUP($AC1496,LS_Coint_BD!$B$3:$AQ$1079,AJ$2)*$AD1496+VLOOKUP($AC1496,LS_Coint_BD!$B$3:$AQ$1079,AJ$2+1)</f>
        <v>0</v>
      </c>
      <c r="AK1496" s="89">
        <f>VLOOKUP($AC1496,LS_Coint_BD!$B$3:$AQ$1079,AK$2)*$AD1496+VLOOKUP($AC1496,LS_Coint_BD!$B$3:$AQ$1079,AK$2+1)</f>
        <v>0</v>
      </c>
      <c r="AL1496" s="89">
        <f>VLOOKUP($AC1496,LS_Coint_BD!$B$3:$AQ$1079,AL$2)*$AD1496+VLOOKUP($AC1496,LS_Coint_BD!$B$3:$AQ$1079,AL$2+1)</f>
        <v>0</v>
      </c>
      <c r="AM1496" s="89">
        <f>VLOOKUP($AC1496,LS_Coint_BD!$B$3:$AQ$1079,AM$2)*$AD1496+VLOOKUP($AC1496,LS_Coint_BD!$B$3:$AQ$1079,AM$2+1)</f>
        <v>0</v>
      </c>
      <c r="AN1496" s="89">
        <f>VLOOKUP($AC1496,LS_Coint_BD!$B$3:$AQ$1079,AN$2)</f>
        <v>0</v>
      </c>
      <c r="AO1496" s="89">
        <f>VLOOKUP($AC1496,LS_Coint_BD!$B$3:$AQ$1079,AO$2)</f>
        <v>0</v>
      </c>
      <c r="AP1496" s="89">
        <f>VLOOKUP($AC1496,LS_Coint_BD!$B$3:$AQ$1079,AP$2)</f>
        <v>0</v>
      </c>
      <c r="AQ1496" s="89">
        <f>VLOOKUP($AC1496,LS_Coint_BD!$B$3:$AQ$1079,AQ$2)</f>
        <v>0</v>
      </c>
      <c r="AR1496" s="89">
        <f>VLOOKUP($AC1496,LS_Coint_BD!$B$3:$AQ$1079,AR$2)</f>
        <v>0</v>
      </c>
      <c r="AS1496" s="89">
        <f>VLOOKUP($AC1496,LS_Coint_BD!$B$3:$AQ$1079,AS$2)</f>
        <v>0</v>
      </c>
      <c r="AT1496" s="89">
        <f>VLOOKUP($AC1496,LS_Coint_BD!$B$3:$AQ$1079,AT$2)</f>
        <v>0</v>
      </c>
      <c r="AU1496" s="89">
        <f>VLOOKUP($AC1496,LS_Coint_BD!$B$3:$AQ$1079,AU$2)</f>
        <v>0</v>
      </c>
      <c r="AV1496" s="89">
        <f>VLOOKUP($AC1496,LS_Coint_BD!$B$3:$AQ$1079,AV$2)</f>
        <v>0</v>
      </c>
      <c r="AW1496" s="89">
        <f>VLOOKUP($AC1496,LS_Coint_BD!$B$3:$AQ$1079,AW$2)</f>
        <v>0</v>
      </c>
      <c r="AX1496" s="89">
        <f>VLOOKUP($AC1496,LS_Coint_BD!$B$3:$AQ$1079,AX$2)</f>
        <v>0</v>
      </c>
      <c r="AY1496" s="89">
        <f>VLOOKUP($AC1496,LS_Coint_BD!$B$3:$AQ$1079,AY$2)</f>
        <v>0</v>
      </c>
      <c r="AZ1496" s="89">
        <f>VLOOKUP($AC1496,LS_Coint_BD!$B$3:$AQ$1079,AZ$2)</f>
        <v>0</v>
      </c>
      <c r="BA1496" s="89">
        <f>VLOOKUP($AC1496,LS_Coint_BD!$B$3:$AQ$1079,BA$2)</f>
        <v>0</v>
      </c>
      <c r="BB1496" s="89">
        <f>VLOOKUP($AC1496,LS_Coint_BD!$B$3:$AQ$1079,BB$2)</f>
        <v>0</v>
      </c>
      <c r="BC1496" s="89">
        <f>VLOOKUP($AC1496,LS_Coint_BD!$B$3:$AQ$1079,BC$2)</f>
        <v>0</v>
      </c>
      <c r="BD1496" s="89">
        <f t="shared" si="1089"/>
        <v>0</v>
      </c>
      <c r="BE1496" s="89">
        <f t="shared" si="1090"/>
        <v>0</v>
      </c>
      <c r="BF1496" s="89">
        <f t="shared" si="1091"/>
        <v>0</v>
      </c>
      <c r="BG1496" s="89">
        <f t="shared" si="1092"/>
        <v>0</v>
      </c>
      <c r="BH1496" s="89">
        <f t="shared" si="1093"/>
        <v>0</v>
      </c>
      <c r="BI1496" s="89">
        <f t="shared" si="1094"/>
        <v>0</v>
      </c>
      <c r="BJ1496" s="89">
        <f t="shared" si="1095"/>
        <v>0</v>
      </c>
      <c r="BK1496" s="89">
        <f t="shared" si="1096"/>
        <v>0</v>
      </c>
      <c r="BL1496" s="89">
        <f t="shared" si="1097"/>
        <v>0</v>
      </c>
      <c r="BM1496" s="89"/>
      <c r="BN1496" s="26" t="b">
        <f t="shared" si="1098"/>
        <v>0</v>
      </c>
      <c r="BO1496" s="26" t="b">
        <f t="shared" si="1099"/>
        <v>0</v>
      </c>
      <c r="BP1496" s="26" t="b">
        <f t="shared" si="1100"/>
        <v>0</v>
      </c>
      <c r="BQ1496" s="26" t="b">
        <f t="shared" si="1101"/>
        <v>0</v>
      </c>
      <c r="BR1496" s="26" t="b">
        <f t="shared" si="1102"/>
        <v>0</v>
      </c>
      <c r="BS1496" s="26" t="b">
        <f t="shared" si="1103"/>
        <v>0</v>
      </c>
      <c r="BT1496" s="26" t="b">
        <f t="shared" si="1104"/>
        <v>0</v>
      </c>
      <c r="BU1496" s="26" t="b">
        <f t="shared" si="1105"/>
        <v>0</v>
      </c>
    </row>
    <row r="1497" spans="2:73" ht="15" thickBot="1" x14ac:dyDescent="0.35">
      <c r="B1497" s="17">
        <f>VLOOKUP($AC1497,LS_Coint_BD!$B$3:$D$1079,2)</f>
        <v>0</v>
      </c>
      <c r="C1497" s="87">
        <f>VLOOKUP($AC1497,LS_Coint_BD!$B$3:$D$1079,3)</f>
        <v>0</v>
      </c>
      <c r="D1497" s="68">
        <f t="shared" si="1065"/>
        <v>0</v>
      </c>
      <c r="E1497" s="65">
        <f t="shared" si="1066"/>
        <v>0</v>
      </c>
      <c r="F1497" s="69">
        <f t="shared" si="1067"/>
        <v>0</v>
      </c>
      <c r="G1497" s="68">
        <f t="shared" si="1068"/>
        <v>0</v>
      </c>
      <c r="H1497" s="65">
        <f t="shared" si="1069"/>
        <v>0</v>
      </c>
      <c r="I1497" s="69">
        <f t="shared" si="1070"/>
        <v>0</v>
      </c>
      <c r="J1497" s="68">
        <f t="shared" si="1071"/>
        <v>0</v>
      </c>
      <c r="K1497" s="65">
        <f t="shared" si="1072"/>
        <v>0</v>
      </c>
      <c r="L1497" s="69">
        <f t="shared" si="1073"/>
        <v>0</v>
      </c>
      <c r="M1497" s="68">
        <f t="shared" si="1074"/>
        <v>0</v>
      </c>
      <c r="N1497" s="65">
        <f t="shared" si="1075"/>
        <v>0</v>
      </c>
      <c r="O1497" s="69">
        <f t="shared" si="1076"/>
        <v>0</v>
      </c>
      <c r="P1497" s="68">
        <f t="shared" si="1077"/>
        <v>0</v>
      </c>
      <c r="Q1497" s="65">
        <f t="shared" si="1078"/>
        <v>0</v>
      </c>
      <c r="R1497" s="69">
        <f t="shared" si="1079"/>
        <v>0</v>
      </c>
      <c r="S1497" s="68">
        <f t="shared" si="1080"/>
        <v>0</v>
      </c>
      <c r="T1497" s="65">
        <f t="shared" si="1081"/>
        <v>0</v>
      </c>
      <c r="U1497" s="69">
        <f t="shared" si="1082"/>
        <v>0</v>
      </c>
      <c r="V1497" s="68">
        <f t="shared" si="1083"/>
        <v>0</v>
      </c>
      <c r="W1497" s="65">
        <f t="shared" si="1084"/>
        <v>0</v>
      </c>
      <c r="X1497" s="69">
        <f t="shared" si="1085"/>
        <v>0</v>
      </c>
      <c r="Y1497" s="68">
        <f t="shared" si="1086"/>
        <v>0</v>
      </c>
      <c r="Z1497" s="65">
        <f t="shared" si="1087"/>
        <v>0</v>
      </c>
      <c r="AA1497" s="69">
        <f t="shared" si="1088"/>
        <v>0</v>
      </c>
      <c r="AB1497" s="98">
        <f>SUMIF(BN1497:BU1497,"VERDADEIRO",BN$3:$BU1496)</f>
        <v>0</v>
      </c>
      <c r="AC1497" s="97">
        <f t="shared" si="1064"/>
        <v>1494</v>
      </c>
      <c r="AD1497" s="89">
        <f>RTD("tryd.rtdserver",,"COT",B1497,"ULT")</f>
        <v>0</v>
      </c>
      <c r="AE1497" s="89">
        <f>RTD("tryd.rtdserver",,"COT",C1497,"ULT")</f>
        <v>0</v>
      </c>
      <c r="AF1497" s="89">
        <f>VLOOKUP($AC1497,LS_Coint_BD!$B$3:$AQ$1079,AF$2)*$AD1497+VLOOKUP($AC1497,LS_Coint_BD!$B$3:$AQ$1079,AF$2+1)</f>
        <v>0</v>
      </c>
      <c r="AG1497" s="89">
        <f>VLOOKUP($AC1497,LS_Coint_BD!$B$3:$AQ$1079,AG$2)*$AD1497+VLOOKUP($AC1497,LS_Coint_BD!$B$3:$AQ$1079,AG$2+1)</f>
        <v>0</v>
      </c>
      <c r="AH1497" s="89">
        <f>VLOOKUP($AC1497,LS_Coint_BD!$B$3:$AQ$1079,AH$2)*$AD1497+VLOOKUP($AC1497,LS_Coint_BD!$B$3:$AQ$1079,AH$2+1)</f>
        <v>0</v>
      </c>
      <c r="AI1497" s="89">
        <f>VLOOKUP($AC1497,LS_Coint_BD!$B$3:$AQ$1079,AI$2)*$AD1497+VLOOKUP($AC1497,LS_Coint_BD!$B$3:$AQ$1079,AI$2+1)</f>
        <v>0</v>
      </c>
      <c r="AJ1497" s="89">
        <f>VLOOKUP($AC1497,LS_Coint_BD!$B$3:$AQ$1079,AJ$2)*$AD1497+VLOOKUP($AC1497,LS_Coint_BD!$B$3:$AQ$1079,AJ$2+1)</f>
        <v>0</v>
      </c>
      <c r="AK1497" s="89">
        <f>VLOOKUP($AC1497,LS_Coint_BD!$B$3:$AQ$1079,AK$2)*$AD1497+VLOOKUP($AC1497,LS_Coint_BD!$B$3:$AQ$1079,AK$2+1)</f>
        <v>0</v>
      </c>
      <c r="AL1497" s="89">
        <f>VLOOKUP($AC1497,LS_Coint_BD!$B$3:$AQ$1079,AL$2)*$AD1497+VLOOKUP($AC1497,LS_Coint_BD!$B$3:$AQ$1079,AL$2+1)</f>
        <v>0</v>
      </c>
      <c r="AM1497" s="89">
        <f>VLOOKUP($AC1497,LS_Coint_BD!$B$3:$AQ$1079,AM$2)*$AD1497+VLOOKUP($AC1497,LS_Coint_BD!$B$3:$AQ$1079,AM$2+1)</f>
        <v>0</v>
      </c>
      <c r="AN1497" s="89">
        <f>VLOOKUP($AC1497,LS_Coint_BD!$B$3:$AQ$1079,AN$2)</f>
        <v>0</v>
      </c>
      <c r="AO1497" s="89">
        <f>VLOOKUP($AC1497,LS_Coint_BD!$B$3:$AQ$1079,AO$2)</f>
        <v>0</v>
      </c>
      <c r="AP1497" s="89">
        <f>VLOOKUP($AC1497,LS_Coint_BD!$B$3:$AQ$1079,AP$2)</f>
        <v>0</v>
      </c>
      <c r="AQ1497" s="89">
        <f>VLOOKUP($AC1497,LS_Coint_BD!$B$3:$AQ$1079,AQ$2)</f>
        <v>0</v>
      </c>
      <c r="AR1497" s="89">
        <f>VLOOKUP($AC1497,LS_Coint_BD!$B$3:$AQ$1079,AR$2)</f>
        <v>0</v>
      </c>
      <c r="AS1497" s="89">
        <f>VLOOKUP($AC1497,LS_Coint_BD!$B$3:$AQ$1079,AS$2)</f>
        <v>0</v>
      </c>
      <c r="AT1497" s="89">
        <f>VLOOKUP($AC1497,LS_Coint_BD!$B$3:$AQ$1079,AT$2)</f>
        <v>0</v>
      </c>
      <c r="AU1497" s="89">
        <f>VLOOKUP($AC1497,LS_Coint_BD!$B$3:$AQ$1079,AU$2)</f>
        <v>0</v>
      </c>
      <c r="AV1497" s="89">
        <f>VLOOKUP($AC1497,LS_Coint_BD!$B$3:$AQ$1079,AV$2)</f>
        <v>0</v>
      </c>
      <c r="AW1497" s="89">
        <f>VLOOKUP($AC1497,LS_Coint_BD!$B$3:$AQ$1079,AW$2)</f>
        <v>0</v>
      </c>
      <c r="AX1497" s="89">
        <f>VLOOKUP($AC1497,LS_Coint_BD!$B$3:$AQ$1079,AX$2)</f>
        <v>0</v>
      </c>
      <c r="AY1497" s="89">
        <f>VLOOKUP($AC1497,LS_Coint_BD!$B$3:$AQ$1079,AY$2)</f>
        <v>0</v>
      </c>
      <c r="AZ1497" s="89">
        <f>VLOOKUP($AC1497,LS_Coint_BD!$B$3:$AQ$1079,AZ$2)</f>
        <v>0</v>
      </c>
      <c r="BA1497" s="89">
        <f>VLOOKUP($AC1497,LS_Coint_BD!$B$3:$AQ$1079,BA$2)</f>
        <v>0</v>
      </c>
      <c r="BB1497" s="89">
        <f>VLOOKUP($AC1497,LS_Coint_BD!$B$3:$AQ$1079,BB$2)</f>
        <v>0</v>
      </c>
      <c r="BC1497" s="89">
        <f>VLOOKUP($AC1497,LS_Coint_BD!$B$3:$AQ$1079,BC$2)</f>
        <v>0</v>
      </c>
      <c r="BD1497" s="89">
        <f t="shared" si="1089"/>
        <v>0</v>
      </c>
      <c r="BE1497" s="89">
        <f t="shared" si="1090"/>
        <v>0</v>
      </c>
      <c r="BF1497" s="89">
        <f t="shared" si="1091"/>
        <v>0</v>
      </c>
      <c r="BG1497" s="89">
        <f t="shared" si="1092"/>
        <v>0</v>
      </c>
      <c r="BH1497" s="89">
        <f t="shared" si="1093"/>
        <v>0</v>
      </c>
      <c r="BI1497" s="89">
        <f t="shared" si="1094"/>
        <v>0</v>
      </c>
      <c r="BJ1497" s="89">
        <f t="shared" si="1095"/>
        <v>0</v>
      </c>
      <c r="BK1497" s="89">
        <f t="shared" si="1096"/>
        <v>0</v>
      </c>
      <c r="BL1497" s="89">
        <f t="shared" si="1097"/>
        <v>0</v>
      </c>
      <c r="BM1497" s="89"/>
      <c r="BN1497" s="26" t="b">
        <f t="shared" si="1098"/>
        <v>0</v>
      </c>
      <c r="BO1497" s="26" t="b">
        <f t="shared" si="1099"/>
        <v>0</v>
      </c>
      <c r="BP1497" s="26" t="b">
        <f t="shared" si="1100"/>
        <v>0</v>
      </c>
      <c r="BQ1497" s="26" t="b">
        <f t="shared" si="1101"/>
        <v>0</v>
      </c>
      <c r="BR1497" s="26" t="b">
        <f t="shared" si="1102"/>
        <v>0</v>
      </c>
      <c r="BS1497" s="26" t="b">
        <f t="shared" si="1103"/>
        <v>0</v>
      </c>
      <c r="BT1497" s="26" t="b">
        <f t="shared" si="1104"/>
        <v>0</v>
      </c>
      <c r="BU1497" s="26" t="b">
        <f t="shared" si="1105"/>
        <v>0</v>
      </c>
    </row>
    <row r="1498" spans="2:73" ht="15" thickBot="1" x14ac:dyDescent="0.35">
      <c r="B1498" s="17">
        <f>VLOOKUP($AC1498,LS_Coint_BD!$B$3:$D$1079,2)</f>
        <v>0</v>
      </c>
      <c r="C1498" s="87">
        <f>VLOOKUP($AC1498,LS_Coint_BD!$B$3:$D$1079,3)</f>
        <v>0</v>
      </c>
      <c r="D1498" s="68">
        <f t="shared" si="1065"/>
        <v>0</v>
      </c>
      <c r="E1498" s="65">
        <f t="shared" si="1066"/>
        <v>0</v>
      </c>
      <c r="F1498" s="69">
        <f t="shared" si="1067"/>
        <v>0</v>
      </c>
      <c r="G1498" s="68">
        <f t="shared" si="1068"/>
        <v>0</v>
      </c>
      <c r="H1498" s="65">
        <f t="shared" si="1069"/>
        <v>0</v>
      </c>
      <c r="I1498" s="69">
        <f t="shared" si="1070"/>
        <v>0</v>
      </c>
      <c r="J1498" s="68">
        <f t="shared" si="1071"/>
        <v>0</v>
      </c>
      <c r="K1498" s="65">
        <f t="shared" si="1072"/>
        <v>0</v>
      </c>
      <c r="L1498" s="69">
        <f t="shared" si="1073"/>
        <v>0</v>
      </c>
      <c r="M1498" s="68">
        <f t="shared" si="1074"/>
        <v>0</v>
      </c>
      <c r="N1498" s="65">
        <f t="shared" si="1075"/>
        <v>0</v>
      </c>
      <c r="O1498" s="69">
        <f t="shared" si="1076"/>
        <v>0</v>
      </c>
      <c r="P1498" s="68">
        <f t="shared" si="1077"/>
        <v>0</v>
      </c>
      <c r="Q1498" s="65">
        <f t="shared" si="1078"/>
        <v>0</v>
      </c>
      <c r="R1498" s="69">
        <f t="shared" si="1079"/>
        <v>0</v>
      </c>
      <c r="S1498" s="68">
        <f t="shared" si="1080"/>
        <v>0</v>
      </c>
      <c r="T1498" s="65">
        <f t="shared" si="1081"/>
        <v>0</v>
      </c>
      <c r="U1498" s="69">
        <f t="shared" si="1082"/>
        <v>0</v>
      </c>
      <c r="V1498" s="68">
        <f t="shared" si="1083"/>
        <v>0</v>
      </c>
      <c r="W1498" s="65">
        <f t="shared" si="1084"/>
        <v>0</v>
      </c>
      <c r="X1498" s="69">
        <f t="shared" si="1085"/>
        <v>0</v>
      </c>
      <c r="Y1498" s="68">
        <f t="shared" si="1086"/>
        <v>0</v>
      </c>
      <c r="Z1498" s="65">
        <f t="shared" si="1087"/>
        <v>0</v>
      </c>
      <c r="AA1498" s="69">
        <f t="shared" si="1088"/>
        <v>0</v>
      </c>
      <c r="AB1498" s="98">
        <f>SUMIF(BN1498:BU1498,"VERDADEIRO",BN$3:$BU1497)</f>
        <v>0</v>
      </c>
      <c r="AC1498" s="97">
        <f t="shared" si="1064"/>
        <v>1495</v>
      </c>
      <c r="AD1498" s="89">
        <f>RTD("tryd.rtdserver",,"COT",B1498,"ULT")</f>
        <v>0</v>
      </c>
      <c r="AE1498" s="89">
        <f>RTD("tryd.rtdserver",,"COT",C1498,"ULT")</f>
        <v>0</v>
      </c>
      <c r="AF1498" s="89">
        <f>VLOOKUP($AC1498,LS_Coint_BD!$B$3:$AQ$1079,AF$2)*$AD1498+VLOOKUP($AC1498,LS_Coint_BD!$B$3:$AQ$1079,AF$2+1)</f>
        <v>0</v>
      </c>
      <c r="AG1498" s="89">
        <f>VLOOKUP($AC1498,LS_Coint_BD!$B$3:$AQ$1079,AG$2)*$AD1498+VLOOKUP($AC1498,LS_Coint_BD!$B$3:$AQ$1079,AG$2+1)</f>
        <v>0</v>
      </c>
      <c r="AH1498" s="89">
        <f>VLOOKUP($AC1498,LS_Coint_BD!$B$3:$AQ$1079,AH$2)*$AD1498+VLOOKUP($AC1498,LS_Coint_BD!$B$3:$AQ$1079,AH$2+1)</f>
        <v>0</v>
      </c>
      <c r="AI1498" s="89">
        <f>VLOOKUP($AC1498,LS_Coint_BD!$B$3:$AQ$1079,AI$2)*$AD1498+VLOOKUP($AC1498,LS_Coint_BD!$B$3:$AQ$1079,AI$2+1)</f>
        <v>0</v>
      </c>
      <c r="AJ1498" s="89">
        <f>VLOOKUP($AC1498,LS_Coint_BD!$B$3:$AQ$1079,AJ$2)*$AD1498+VLOOKUP($AC1498,LS_Coint_BD!$B$3:$AQ$1079,AJ$2+1)</f>
        <v>0</v>
      </c>
      <c r="AK1498" s="89">
        <f>VLOOKUP($AC1498,LS_Coint_BD!$B$3:$AQ$1079,AK$2)*$AD1498+VLOOKUP($AC1498,LS_Coint_BD!$B$3:$AQ$1079,AK$2+1)</f>
        <v>0</v>
      </c>
      <c r="AL1498" s="89">
        <f>VLOOKUP($AC1498,LS_Coint_BD!$B$3:$AQ$1079,AL$2)*$AD1498+VLOOKUP($AC1498,LS_Coint_BD!$B$3:$AQ$1079,AL$2+1)</f>
        <v>0</v>
      </c>
      <c r="AM1498" s="89">
        <f>VLOOKUP($AC1498,LS_Coint_BD!$B$3:$AQ$1079,AM$2)*$AD1498+VLOOKUP($AC1498,LS_Coint_BD!$B$3:$AQ$1079,AM$2+1)</f>
        <v>0</v>
      </c>
      <c r="AN1498" s="89">
        <f>VLOOKUP($AC1498,LS_Coint_BD!$B$3:$AQ$1079,AN$2)</f>
        <v>0</v>
      </c>
      <c r="AO1498" s="89">
        <f>VLOOKUP($AC1498,LS_Coint_BD!$B$3:$AQ$1079,AO$2)</f>
        <v>0</v>
      </c>
      <c r="AP1498" s="89">
        <f>VLOOKUP($AC1498,LS_Coint_BD!$B$3:$AQ$1079,AP$2)</f>
        <v>0</v>
      </c>
      <c r="AQ1498" s="89">
        <f>VLOOKUP($AC1498,LS_Coint_BD!$B$3:$AQ$1079,AQ$2)</f>
        <v>0</v>
      </c>
      <c r="AR1498" s="89">
        <f>VLOOKUP($AC1498,LS_Coint_BD!$B$3:$AQ$1079,AR$2)</f>
        <v>0</v>
      </c>
      <c r="AS1498" s="89">
        <f>VLOOKUP($AC1498,LS_Coint_BD!$B$3:$AQ$1079,AS$2)</f>
        <v>0</v>
      </c>
      <c r="AT1498" s="89">
        <f>VLOOKUP($AC1498,LS_Coint_BD!$B$3:$AQ$1079,AT$2)</f>
        <v>0</v>
      </c>
      <c r="AU1498" s="89">
        <f>VLOOKUP($AC1498,LS_Coint_BD!$B$3:$AQ$1079,AU$2)</f>
        <v>0</v>
      </c>
      <c r="AV1498" s="89">
        <f>VLOOKUP($AC1498,LS_Coint_BD!$B$3:$AQ$1079,AV$2)</f>
        <v>0</v>
      </c>
      <c r="AW1498" s="89">
        <f>VLOOKUP($AC1498,LS_Coint_BD!$B$3:$AQ$1079,AW$2)</f>
        <v>0</v>
      </c>
      <c r="AX1498" s="89">
        <f>VLOOKUP($AC1498,LS_Coint_BD!$B$3:$AQ$1079,AX$2)</f>
        <v>0</v>
      </c>
      <c r="AY1498" s="89">
        <f>VLOOKUP($AC1498,LS_Coint_BD!$B$3:$AQ$1079,AY$2)</f>
        <v>0</v>
      </c>
      <c r="AZ1498" s="89">
        <f>VLOOKUP($AC1498,LS_Coint_BD!$B$3:$AQ$1079,AZ$2)</f>
        <v>0</v>
      </c>
      <c r="BA1498" s="89">
        <f>VLOOKUP($AC1498,LS_Coint_BD!$B$3:$AQ$1079,BA$2)</f>
        <v>0</v>
      </c>
      <c r="BB1498" s="89">
        <f>VLOOKUP($AC1498,LS_Coint_BD!$B$3:$AQ$1079,BB$2)</f>
        <v>0</v>
      </c>
      <c r="BC1498" s="89">
        <f>VLOOKUP($AC1498,LS_Coint_BD!$B$3:$AQ$1079,BC$2)</f>
        <v>0</v>
      </c>
      <c r="BD1498" s="89">
        <f t="shared" si="1089"/>
        <v>0</v>
      </c>
      <c r="BE1498" s="89">
        <f t="shared" si="1090"/>
        <v>0</v>
      </c>
      <c r="BF1498" s="89">
        <f t="shared" si="1091"/>
        <v>0</v>
      </c>
      <c r="BG1498" s="89">
        <f t="shared" si="1092"/>
        <v>0</v>
      </c>
      <c r="BH1498" s="89">
        <f t="shared" si="1093"/>
        <v>0</v>
      </c>
      <c r="BI1498" s="89">
        <f t="shared" si="1094"/>
        <v>0</v>
      </c>
      <c r="BJ1498" s="89">
        <f t="shared" si="1095"/>
        <v>0</v>
      </c>
      <c r="BK1498" s="89">
        <f t="shared" si="1096"/>
        <v>0</v>
      </c>
      <c r="BL1498" s="89">
        <f t="shared" si="1097"/>
        <v>0</v>
      </c>
      <c r="BM1498" s="89"/>
      <c r="BN1498" s="26" t="b">
        <f t="shared" si="1098"/>
        <v>0</v>
      </c>
      <c r="BO1498" s="26" t="b">
        <f t="shared" si="1099"/>
        <v>0</v>
      </c>
      <c r="BP1498" s="26" t="b">
        <f t="shared" si="1100"/>
        <v>0</v>
      </c>
      <c r="BQ1498" s="26" t="b">
        <f t="shared" si="1101"/>
        <v>0</v>
      </c>
      <c r="BR1498" s="26" t="b">
        <f t="shared" si="1102"/>
        <v>0</v>
      </c>
      <c r="BS1498" s="26" t="b">
        <f t="shared" si="1103"/>
        <v>0</v>
      </c>
      <c r="BT1498" s="26" t="b">
        <f t="shared" si="1104"/>
        <v>0</v>
      </c>
      <c r="BU1498" s="26" t="b">
        <f t="shared" si="1105"/>
        <v>0</v>
      </c>
    </row>
    <row r="1499" spans="2:73" ht="15" thickBot="1" x14ac:dyDescent="0.35">
      <c r="B1499" s="17">
        <f>VLOOKUP($AC1499,LS_Coint_BD!$B$3:$D$1079,2)</f>
        <v>0</v>
      </c>
      <c r="C1499" s="87">
        <f>VLOOKUP($AC1499,LS_Coint_BD!$B$3:$D$1079,3)</f>
        <v>0</v>
      </c>
      <c r="D1499" s="68">
        <f t="shared" si="1065"/>
        <v>0</v>
      </c>
      <c r="E1499" s="65">
        <f t="shared" si="1066"/>
        <v>0</v>
      </c>
      <c r="F1499" s="69">
        <f t="shared" si="1067"/>
        <v>0</v>
      </c>
      <c r="G1499" s="68">
        <f t="shared" si="1068"/>
        <v>0</v>
      </c>
      <c r="H1499" s="65">
        <f t="shared" si="1069"/>
        <v>0</v>
      </c>
      <c r="I1499" s="69">
        <f t="shared" si="1070"/>
        <v>0</v>
      </c>
      <c r="J1499" s="68">
        <f t="shared" si="1071"/>
        <v>0</v>
      </c>
      <c r="K1499" s="65">
        <f t="shared" si="1072"/>
        <v>0</v>
      </c>
      <c r="L1499" s="69">
        <f t="shared" si="1073"/>
        <v>0</v>
      </c>
      <c r="M1499" s="68">
        <f t="shared" si="1074"/>
        <v>0</v>
      </c>
      <c r="N1499" s="65">
        <f t="shared" si="1075"/>
        <v>0</v>
      </c>
      <c r="O1499" s="69">
        <f t="shared" si="1076"/>
        <v>0</v>
      </c>
      <c r="P1499" s="68">
        <f t="shared" si="1077"/>
        <v>0</v>
      </c>
      <c r="Q1499" s="65">
        <f t="shared" si="1078"/>
        <v>0</v>
      </c>
      <c r="R1499" s="69">
        <f t="shared" si="1079"/>
        <v>0</v>
      </c>
      <c r="S1499" s="68">
        <f t="shared" si="1080"/>
        <v>0</v>
      </c>
      <c r="T1499" s="65">
        <f t="shared" si="1081"/>
        <v>0</v>
      </c>
      <c r="U1499" s="69">
        <f t="shared" si="1082"/>
        <v>0</v>
      </c>
      <c r="V1499" s="68">
        <f t="shared" si="1083"/>
        <v>0</v>
      </c>
      <c r="W1499" s="65">
        <f t="shared" si="1084"/>
        <v>0</v>
      </c>
      <c r="X1499" s="69">
        <f t="shared" si="1085"/>
        <v>0</v>
      </c>
      <c r="Y1499" s="68">
        <f t="shared" si="1086"/>
        <v>0</v>
      </c>
      <c r="Z1499" s="65">
        <f t="shared" si="1087"/>
        <v>0</v>
      </c>
      <c r="AA1499" s="69">
        <f t="shared" si="1088"/>
        <v>0</v>
      </c>
      <c r="AB1499" s="98">
        <f>SUMIF(BN1499:BU1499,"VERDADEIRO",BN$3:$BU1498)</f>
        <v>0</v>
      </c>
      <c r="AC1499" s="97">
        <f t="shared" si="1064"/>
        <v>1496</v>
      </c>
      <c r="AD1499" s="89">
        <f>RTD("tryd.rtdserver",,"COT",B1499,"ULT")</f>
        <v>0</v>
      </c>
      <c r="AE1499" s="89">
        <f>RTD("tryd.rtdserver",,"COT",C1499,"ULT")</f>
        <v>0</v>
      </c>
      <c r="AF1499" s="89">
        <f>VLOOKUP($AC1499,LS_Coint_BD!$B$3:$AQ$1079,AF$2)*$AD1499+VLOOKUP($AC1499,LS_Coint_BD!$B$3:$AQ$1079,AF$2+1)</f>
        <v>0</v>
      </c>
      <c r="AG1499" s="89">
        <f>VLOOKUP($AC1499,LS_Coint_BD!$B$3:$AQ$1079,AG$2)*$AD1499+VLOOKUP($AC1499,LS_Coint_BD!$B$3:$AQ$1079,AG$2+1)</f>
        <v>0</v>
      </c>
      <c r="AH1499" s="89">
        <f>VLOOKUP($AC1499,LS_Coint_BD!$B$3:$AQ$1079,AH$2)*$AD1499+VLOOKUP($AC1499,LS_Coint_BD!$B$3:$AQ$1079,AH$2+1)</f>
        <v>0</v>
      </c>
      <c r="AI1499" s="89">
        <f>VLOOKUP($AC1499,LS_Coint_BD!$B$3:$AQ$1079,AI$2)*$AD1499+VLOOKUP($AC1499,LS_Coint_BD!$B$3:$AQ$1079,AI$2+1)</f>
        <v>0</v>
      </c>
      <c r="AJ1499" s="89">
        <f>VLOOKUP($AC1499,LS_Coint_BD!$B$3:$AQ$1079,AJ$2)*$AD1499+VLOOKUP($AC1499,LS_Coint_BD!$B$3:$AQ$1079,AJ$2+1)</f>
        <v>0</v>
      </c>
      <c r="AK1499" s="89">
        <f>VLOOKUP($AC1499,LS_Coint_BD!$B$3:$AQ$1079,AK$2)*$AD1499+VLOOKUP($AC1499,LS_Coint_BD!$B$3:$AQ$1079,AK$2+1)</f>
        <v>0</v>
      </c>
      <c r="AL1499" s="89">
        <f>VLOOKUP($AC1499,LS_Coint_BD!$B$3:$AQ$1079,AL$2)*$AD1499+VLOOKUP($AC1499,LS_Coint_BD!$B$3:$AQ$1079,AL$2+1)</f>
        <v>0</v>
      </c>
      <c r="AM1499" s="89">
        <f>VLOOKUP($AC1499,LS_Coint_BD!$B$3:$AQ$1079,AM$2)*$AD1499+VLOOKUP($AC1499,LS_Coint_BD!$B$3:$AQ$1079,AM$2+1)</f>
        <v>0</v>
      </c>
      <c r="AN1499" s="89">
        <f>VLOOKUP($AC1499,LS_Coint_BD!$B$3:$AQ$1079,AN$2)</f>
        <v>0</v>
      </c>
      <c r="AO1499" s="89">
        <f>VLOOKUP($AC1499,LS_Coint_BD!$B$3:$AQ$1079,AO$2)</f>
        <v>0</v>
      </c>
      <c r="AP1499" s="89">
        <f>VLOOKUP($AC1499,LS_Coint_BD!$B$3:$AQ$1079,AP$2)</f>
        <v>0</v>
      </c>
      <c r="AQ1499" s="89">
        <f>VLOOKUP($AC1499,LS_Coint_BD!$B$3:$AQ$1079,AQ$2)</f>
        <v>0</v>
      </c>
      <c r="AR1499" s="89">
        <f>VLOOKUP($AC1499,LS_Coint_BD!$B$3:$AQ$1079,AR$2)</f>
        <v>0</v>
      </c>
      <c r="AS1499" s="89">
        <f>VLOOKUP($AC1499,LS_Coint_BD!$B$3:$AQ$1079,AS$2)</f>
        <v>0</v>
      </c>
      <c r="AT1499" s="89">
        <f>VLOOKUP($AC1499,LS_Coint_BD!$B$3:$AQ$1079,AT$2)</f>
        <v>0</v>
      </c>
      <c r="AU1499" s="89">
        <f>VLOOKUP($AC1499,LS_Coint_BD!$B$3:$AQ$1079,AU$2)</f>
        <v>0</v>
      </c>
      <c r="AV1499" s="89">
        <f>VLOOKUP($AC1499,LS_Coint_BD!$B$3:$AQ$1079,AV$2)</f>
        <v>0</v>
      </c>
      <c r="AW1499" s="89">
        <f>VLOOKUP($AC1499,LS_Coint_BD!$B$3:$AQ$1079,AW$2)</f>
        <v>0</v>
      </c>
      <c r="AX1499" s="89">
        <f>VLOOKUP($AC1499,LS_Coint_BD!$B$3:$AQ$1079,AX$2)</f>
        <v>0</v>
      </c>
      <c r="AY1499" s="89">
        <f>VLOOKUP($AC1499,LS_Coint_BD!$B$3:$AQ$1079,AY$2)</f>
        <v>0</v>
      </c>
      <c r="AZ1499" s="89">
        <f>VLOOKUP($AC1499,LS_Coint_BD!$B$3:$AQ$1079,AZ$2)</f>
        <v>0</v>
      </c>
      <c r="BA1499" s="89">
        <f>VLOOKUP($AC1499,LS_Coint_BD!$B$3:$AQ$1079,BA$2)</f>
        <v>0</v>
      </c>
      <c r="BB1499" s="89">
        <f>VLOOKUP($AC1499,LS_Coint_BD!$B$3:$AQ$1079,BB$2)</f>
        <v>0</v>
      </c>
      <c r="BC1499" s="89">
        <f>VLOOKUP($AC1499,LS_Coint_BD!$B$3:$AQ$1079,BC$2)</f>
        <v>0</v>
      </c>
      <c r="BD1499" s="89">
        <f t="shared" si="1089"/>
        <v>0</v>
      </c>
      <c r="BE1499" s="89">
        <f t="shared" si="1090"/>
        <v>0</v>
      </c>
      <c r="BF1499" s="89">
        <f t="shared" si="1091"/>
        <v>0</v>
      </c>
      <c r="BG1499" s="89">
        <f t="shared" si="1092"/>
        <v>0</v>
      </c>
      <c r="BH1499" s="89">
        <f t="shared" si="1093"/>
        <v>0</v>
      </c>
      <c r="BI1499" s="89">
        <f t="shared" si="1094"/>
        <v>0</v>
      </c>
      <c r="BJ1499" s="89">
        <f t="shared" si="1095"/>
        <v>0</v>
      </c>
      <c r="BK1499" s="89">
        <f t="shared" si="1096"/>
        <v>0</v>
      </c>
      <c r="BL1499" s="89">
        <f t="shared" si="1097"/>
        <v>0</v>
      </c>
      <c r="BM1499" s="89"/>
      <c r="BN1499" s="26" t="b">
        <f t="shared" si="1098"/>
        <v>0</v>
      </c>
      <c r="BO1499" s="26" t="b">
        <f t="shared" si="1099"/>
        <v>0</v>
      </c>
      <c r="BP1499" s="26" t="b">
        <f t="shared" si="1100"/>
        <v>0</v>
      </c>
      <c r="BQ1499" s="26" t="b">
        <f t="shared" si="1101"/>
        <v>0</v>
      </c>
      <c r="BR1499" s="26" t="b">
        <f t="shared" si="1102"/>
        <v>0</v>
      </c>
      <c r="BS1499" s="26" t="b">
        <f t="shared" si="1103"/>
        <v>0</v>
      </c>
      <c r="BT1499" s="26" t="b">
        <f t="shared" si="1104"/>
        <v>0</v>
      </c>
      <c r="BU1499" s="26" t="b">
        <f t="shared" si="1105"/>
        <v>0</v>
      </c>
    </row>
    <row r="1500" spans="2:73" ht="15" thickBot="1" x14ac:dyDescent="0.35">
      <c r="B1500" s="17">
        <f>VLOOKUP($AC1500,LS_Coint_BD!$B$3:$D$1079,2)</f>
        <v>0</v>
      </c>
      <c r="C1500" s="87">
        <f>VLOOKUP($AC1500,LS_Coint_BD!$B$3:$D$1079,3)</f>
        <v>0</v>
      </c>
      <c r="D1500" s="68">
        <f t="shared" si="1065"/>
        <v>0</v>
      </c>
      <c r="E1500" s="65">
        <f t="shared" si="1066"/>
        <v>0</v>
      </c>
      <c r="F1500" s="69">
        <f t="shared" si="1067"/>
        <v>0</v>
      </c>
      <c r="G1500" s="68">
        <f t="shared" si="1068"/>
        <v>0</v>
      </c>
      <c r="H1500" s="65">
        <f t="shared" si="1069"/>
        <v>0</v>
      </c>
      <c r="I1500" s="69">
        <f t="shared" si="1070"/>
        <v>0</v>
      </c>
      <c r="J1500" s="68">
        <f t="shared" si="1071"/>
        <v>0</v>
      </c>
      <c r="K1500" s="65">
        <f t="shared" si="1072"/>
        <v>0</v>
      </c>
      <c r="L1500" s="69">
        <f t="shared" si="1073"/>
        <v>0</v>
      </c>
      <c r="M1500" s="68">
        <f t="shared" si="1074"/>
        <v>0</v>
      </c>
      <c r="N1500" s="65">
        <f t="shared" si="1075"/>
        <v>0</v>
      </c>
      <c r="O1500" s="69">
        <f t="shared" si="1076"/>
        <v>0</v>
      </c>
      <c r="P1500" s="68">
        <f t="shared" si="1077"/>
        <v>0</v>
      </c>
      <c r="Q1500" s="65">
        <f t="shared" si="1078"/>
        <v>0</v>
      </c>
      <c r="R1500" s="69">
        <f t="shared" si="1079"/>
        <v>0</v>
      </c>
      <c r="S1500" s="68">
        <f t="shared" si="1080"/>
        <v>0</v>
      </c>
      <c r="T1500" s="65">
        <f t="shared" si="1081"/>
        <v>0</v>
      </c>
      <c r="U1500" s="69">
        <f t="shared" si="1082"/>
        <v>0</v>
      </c>
      <c r="V1500" s="68">
        <f t="shared" si="1083"/>
        <v>0</v>
      </c>
      <c r="W1500" s="65">
        <f t="shared" si="1084"/>
        <v>0</v>
      </c>
      <c r="X1500" s="69">
        <f t="shared" si="1085"/>
        <v>0</v>
      </c>
      <c r="Y1500" s="68">
        <f t="shared" si="1086"/>
        <v>0</v>
      </c>
      <c r="Z1500" s="65">
        <f t="shared" si="1087"/>
        <v>0</v>
      </c>
      <c r="AA1500" s="69">
        <f t="shared" si="1088"/>
        <v>0</v>
      </c>
      <c r="AB1500" s="98">
        <f>SUMIF(BN1500:BU1500,"VERDADEIRO",BN$3:$BU1499)</f>
        <v>0</v>
      </c>
      <c r="AC1500" s="97">
        <f t="shared" si="1064"/>
        <v>1497</v>
      </c>
      <c r="AD1500" s="89">
        <f>RTD("tryd.rtdserver",,"COT",B1500,"ULT")</f>
        <v>0</v>
      </c>
      <c r="AE1500" s="89">
        <f>RTD("tryd.rtdserver",,"COT",C1500,"ULT")</f>
        <v>0</v>
      </c>
      <c r="AF1500" s="89">
        <f>VLOOKUP($AC1500,LS_Coint_BD!$B$3:$AQ$1079,AF$2)*$AD1500+VLOOKUP($AC1500,LS_Coint_BD!$B$3:$AQ$1079,AF$2+1)</f>
        <v>0</v>
      </c>
      <c r="AG1500" s="89">
        <f>VLOOKUP($AC1500,LS_Coint_BD!$B$3:$AQ$1079,AG$2)*$AD1500+VLOOKUP($AC1500,LS_Coint_BD!$B$3:$AQ$1079,AG$2+1)</f>
        <v>0</v>
      </c>
      <c r="AH1500" s="89">
        <f>VLOOKUP($AC1500,LS_Coint_BD!$B$3:$AQ$1079,AH$2)*$AD1500+VLOOKUP($AC1500,LS_Coint_BD!$B$3:$AQ$1079,AH$2+1)</f>
        <v>0</v>
      </c>
      <c r="AI1500" s="89">
        <f>VLOOKUP($AC1500,LS_Coint_BD!$B$3:$AQ$1079,AI$2)*$AD1500+VLOOKUP($AC1500,LS_Coint_BD!$B$3:$AQ$1079,AI$2+1)</f>
        <v>0</v>
      </c>
      <c r="AJ1500" s="89">
        <f>VLOOKUP($AC1500,LS_Coint_BD!$B$3:$AQ$1079,AJ$2)*$AD1500+VLOOKUP($AC1500,LS_Coint_BD!$B$3:$AQ$1079,AJ$2+1)</f>
        <v>0</v>
      </c>
      <c r="AK1500" s="89">
        <f>VLOOKUP($AC1500,LS_Coint_BD!$B$3:$AQ$1079,AK$2)*$AD1500+VLOOKUP($AC1500,LS_Coint_BD!$B$3:$AQ$1079,AK$2+1)</f>
        <v>0</v>
      </c>
      <c r="AL1500" s="89">
        <f>VLOOKUP($AC1500,LS_Coint_BD!$B$3:$AQ$1079,AL$2)*$AD1500+VLOOKUP($AC1500,LS_Coint_BD!$B$3:$AQ$1079,AL$2+1)</f>
        <v>0</v>
      </c>
      <c r="AM1500" s="89">
        <f>VLOOKUP($AC1500,LS_Coint_BD!$B$3:$AQ$1079,AM$2)*$AD1500+VLOOKUP($AC1500,LS_Coint_BD!$B$3:$AQ$1079,AM$2+1)</f>
        <v>0</v>
      </c>
      <c r="AN1500" s="89">
        <f>VLOOKUP($AC1500,LS_Coint_BD!$B$3:$AQ$1079,AN$2)</f>
        <v>0</v>
      </c>
      <c r="AO1500" s="89">
        <f>VLOOKUP($AC1500,LS_Coint_BD!$B$3:$AQ$1079,AO$2)</f>
        <v>0</v>
      </c>
      <c r="AP1500" s="89">
        <f>VLOOKUP($AC1500,LS_Coint_BD!$B$3:$AQ$1079,AP$2)</f>
        <v>0</v>
      </c>
      <c r="AQ1500" s="89">
        <f>VLOOKUP($AC1500,LS_Coint_BD!$B$3:$AQ$1079,AQ$2)</f>
        <v>0</v>
      </c>
      <c r="AR1500" s="89">
        <f>VLOOKUP($AC1500,LS_Coint_BD!$B$3:$AQ$1079,AR$2)</f>
        <v>0</v>
      </c>
      <c r="AS1500" s="89">
        <f>VLOOKUP($AC1500,LS_Coint_BD!$B$3:$AQ$1079,AS$2)</f>
        <v>0</v>
      </c>
      <c r="AT1500" s="89">
        <f>VLOOKUP($AC1500,LS_Coint_BD!$B$3:$AQ$1079,AT$2)</f>
        <v>0</v>
      </c>
      <c r="AU1500" s="89">
        <f>VLOOKUP($AC1500,LS_Coint_BD!$B$3:$AQ$1079,AU$2)</f>
        <v>0</v>
      </c>
      <c r="AV1500" s="89">
        <f>VLOOKUP($AC1500,LS_Coint_BD!$B$3:$AQ$1079,AV$2)</f>
        <v>0</v>
      </c>
      <c r="AW1500" s="89">
        <f>VLOOKUP($AC1500,LS_Coint_BD!$B$3:$AQ$1079,AW$2)</f>
        <v>0</v>
      </c>
      <c r="AX1500" s="89">
        <f>VLOOKUP($AC1500,LS_Coint_BD!$B$3:$AQ$1079,AX$2)</f>
        <v>0</v>
      </c>
      <c r="AY1500" s="89">
        <f>VLOOKUP($AC1500,LS_Coint_BD!$B$3:$AQ$1079,AY$2)</f>
        <v>0</v>
      </c>
      <c r="AZ1500" s="89">
        <f>VLOOKUP($AC1500,LS_Coint_BD!$B$3:$AQ$1079,AZ$2)</f>
        <v>0</v>
      </c>
      <c r="BA1500" s="89">
        <f>VLOOKUP($AC1500,LS_Coint_BD!$B$3:$AQ$1079,BA$2)</f>
        <v>0</v>
      </c>
      <c r="BB1500" s="89">
        <f>VLOOKUP($AC1500,LS_Coint_BD!$B$3:$AQ$1079,BB$2)</f>
        <v>0</v>
      </c>
      <c r="BC1500" s="89">
        <f>VLOOKUP($AC1500,LS_Coint_BD!$B$3:$AQ$1079,BC$2)</f>
        <v>0</v>
      </c>
      <c r="BD1500" s="89">
        <f t="shared" si="1089"/>
        <v>0</v>
      </c>
      <c r="BE1500" s="89">
        <f t="shared" si="1090"/>
        <v>0</v>
      </c>
      <c r="BF1500" s="89">
        <f t="shared" si="1091"/>
        <v>0</v>
      </c>
      <c r="BG1500" s="89">
        <f t="shared" si="1092"/>
        <v>0</v>
      </c>
      <c r="BH1500" s="89">
        <f t="shared" si="1093"/>
        <v>0</v>
      </c>
      <c r="BI1500" s="89">
        <f t="shared" si="1094"/>
        <v>0</v>
      </c>
      <c r="BJ1500" s="89">
        <f t="shared" si="1095"/>
        <v>0</v>
      </c>
      <c r="BK1500" s="89">
        <f t="shared" si="1096"/>
        <v>0</v>
      </c>
      <c r="BL1500" s="89">
        <f t="shared" si="1097"/>
        <v>0</v>
      </c>
      <c r="BM1500" s="89"/>
      <c r="BN1500" s="26" t="b">
        <f t="shared" si="1098"/>
        <v>0</v>
      </c>
      <c r="BO1500" s="26" t="b">
        <f t="shared" si="1099"/>
        <v>0</v>
      </c>
      <c r="BP1500" s="26" t="b">
        <f t="shared" si="1100"/>
        <v>0</v>
      </c>
      <c r="BQ1500" s="26" t="b">
        <f t="shared" si="1101"/>
        <v>0</v>
      </c>
      <c r="BR1500" s="26" t="b">
        <f t="shared" si="1102"/>
        <v>0</v>
      </c>
      <c r="BS1500" s="26" t="b">
        <f t="shared" si="1103"/>
        <v>0</v>
      </c>
      <c r="BT1500" s="26" t="b">
        <f t="shared" si="1104"/>
        <v>0</v>
      </c>
      <c r="BU1500" s="26" t="b">
        <f t="shared" si="1105"/>
        <v>0</v>
      </c>
    </row>
    <row r="1501" spans="2:73" ht="15" thickBot="1" x14ac:dyDescent="0.35">
      <c r="B1501" s="17">
        <f>VLOOKUP($AC1501,LS_Coint_BD!$B$3:$D$1079,2)</f>
        <v>0</v>
      </c>
      <c r="C1501" s="87">
        <f>VLOOKUP($AC1501,LS_Coint_BD!$B$3:$D$1079,3)</f>
        <v>0</v>
      </c>
      <c r="D1501" s="68">
        <f t="shared" si="1065"/>
        <v>0</v>
      </c>
      <c r="E1501" s="65">
        <f t="shared" si="1066"/>
        <v>0</v>
      </c>
      <c r="F1501" s="69">
        <f t="shared" si="1067"/>
        <v>0</v>
      </c>
      <c r="G1501" s="68">
        <f t="shared" si="1068"/>
        <v>0</v>
      </c>
      <c r="H1501" s="65">
        <f t="shared" si="1069"/>
        <v>0</v>
      </c>
      <c r="I1501" s="69">
        <f t="shared" si="1070"/>
        <v>0</v>
      </c>
      <c r="J1501" s="68">
        <f t="shared" si="1071"/>
        <v>0</v>
      </c>
      <c r="K1501" s="65">
        <f t="shared" si="1072"/>
        <v>0</v>
      </c>
      <c r="L1501" s="69">
        <f t="shared" si="1073"/>
        <v>0</v>
      </c>
      <c r="M1501" s="68">
        <f t="shared" si="1074"/>
        <v>0</v>
      </c>
      <c r="N1501" s="65">
        <f t="shared" si="1075"/>
        <v>0</v>
      </c>
      <c r="O1501" s="69">
        <f t="shared" si="1076"/>
        <v>0</v>
      </c>
      <c r="P1501" s="68">
        <f t="shared" si="1077"/>
        <v>0</v>
      </c>
      <c r="Q1501" s="65">
        <f t="shared" si="1078"/>
        <v>0</v>
      </c>
      <c r="R1501" s="69">
        <f t="shared" si="1079"/>
        <v>0</v>
      </c>
      <c r="S1501" s="68">
        <f t="shared" si="1080"/>
        <v>0</v>
      </c>
      <c r="T1501" s="65">
        <f t="shared" si="1081"/>
        <v>0</v>
      </c>
      <c r="U1501" s="69">
        <f t="shared" si="1082"/>
        <v>0</v>
      </c>
      <c r="V1501" s="68">
        <f t="shared" si="1083"/>
        <v>0</v>
      </c>
      <c r="W1501" s="65">
        <f t="shared" si="1084"/>
        <v>0</v>
      </c>
      <c r="X1501" s="69">
        <f t="shared" si="1085"/>
        <v>0</v>
      </c>
      <c r="Y1501" s="68">
        <f t="shared" si="1086"/>
        <v>0</v>
      </c>
      <c r="Z1501" s="65">
        <f t="shared" si="1087"/>
        <v>0</v>
      </c>
      <c r="AA1501" s="69">
        <f t="shared" si="1088"/>
        <v>0</v>
      </c>
      <c r="AB1501" s="98">
        <f>SUMIF(BN1501:BU1501,"VERDADEIRO",BN$3:$BU1500)</f>
        <v>0</v>
      </c>
      <c r="AC1501" s="97">
        <f t="shared" si="1064"/>
        <v>1498</v>
      </c>
      <c r="AD1501" s="89">
        <f>RTD("tryd.rtdserver",,"COT",B1501,"ULT")</f>
        <v>0</v>
      </c>
      <c r="AE1501" s="89">
        <f>RTD("tryd.rtdserver",,"COT",C1501,"ULT")</f>
        <v>0</v>
      </c>
      <c r="AF1501" s="89">
        <f>VLOOKUP($AC1501,LS_Coint_BD!$B$3:$AQ$1079,AF$2)*$AD1501+VLOOKUP($AC1501,LS_Coint_BD!$B$3:$AQ$1079,AF$2+1)</f>
        <v>0</v>
      </c>
      <c r="AG1501" s="89">
        <f>VLOOKUP($AC1501,LS_Coint_BD!$B$3:$AQ$1079,AG$2)*$AD1501+VLOOKUP($AC1501,LS_Coint_BD!$B$3:$AQ$1079,AG$2+1)</f>
        <v>0</v>
      </c>
      <c r="AH1501" s="89">
        <f>VLOOKUP($AC1501,LS_Coint_BD!$B$3:$AQ$1079,AH$2)*$AD1501+VLOOKUP($AC1501,LS_Coint_BD!$B$3:$AQ$1079,AH$2+1)</f>
        <v>0</v>
      </c>
      <c r="AI1501" s="89">
        <f>VLOOKUP($AC1501,LS_Coint_BD!$B$3:$AQ$1079,AI$2)*$AD1501+VLOOKUP($AC1501,LS_Coint_BD!$B$3:$AQ$1079,AI$2+1)</f>
        <v>0</v>
      </c>
      <c r="AJ1501" s="89">
        <f>VLOOKUP($AC1501,LS_Coint_BD!$B$3:$AQ$1079,AJ$2)*$AD1501+VLOOKUP($AC1501,LS_Coint_BD!$B$3:$AQ$1079,AJ$2+1)</f>
        <v>0</v>
      </c>
      <c r="AK1501" s="89">
        <f>VLOOKUP($AC1501,LS_Coint_BD!$B$3:$AQ$1079,AK$2)*$AD1501+VLOOKUP($AC1501,LS_Coint_BD!$B$3:$AQ$1079,AK$2+1)</f>
        <v>0</v>
      </c>
      <c r="AL1501" s="89">
        <f>VLOOKUP($AC1501,LS_Coint_BD!$B$3:$AQ$1079,AL$2)*$AD1501+VLOOKUP($AC1501,LS_Coint_BD!$B$3:$AQ$1079,AL$2+1)</f>
        <v>0</v>
      </c>
      <c r="AM1501" s="89">
        <f>VLOOKUP($AC1501,LS_Coint_BD!$B$3:$AQ$1079,AM$2)*$AD1501+VLOOKUP($AC1501,LS_Coint_BD!$B$3:$AQ$1079,AM$2+1)</f>
        <v>0</v>
      </c>
      <c r="AN1501" s="89">
        <f>VLOOKUP($AC1501,LS_Coint_BD!$B$3:$AQ$1079,AN$2)</f>
        <v>0</v>
      </c>
      <c r="AO1501" s="89">
        <f>VLOOKUP($AC1501,LS_Coint_BD!$B$3:$AQ$1079,AO$2)</f>
        <v>0</v>
      </c>
      <c r="AP1501" s="89">
        <f>VLOOKUP($AC1501,LS_Coint_BD!$B$3:$AQ$1079,AP$2)</f>
        <v>0</v>
      </c>
      <c r="AQ1501" s="89">
        <f>VLOOKUP($AC1501,LS_Coint_BD!$B$3:$AQ$1079,AQ$2)</f>
        <v>0</v>
      </c>
      <c r="AR1501" s="89">
        <f>VLOOKUP($AC1501,LS_Coint_BD!$B$3:$AQ$1079,AR$2)</f>
        <v>0</v>
      </c>
      <c r="AS1501" s="89">
        <f>VLOOKUP($AC1501,LS_Coint_BD!$B$3:$AQ$1079,AS$2)</f>
        <v>0</v>
      </c>
      <c r="AT1501" s="89">
        <f>VLOOKUP($AC1501,LS_Coint_BD!$B$3:$AQ$1079,AT$2)</f>
        <v>0</v>
      </c>
      <c r="AU1501" s="89">
        <f>VLOOKUP($AC1501,LS_Coint_BD!$B$3:$AQ$1079,AU$2)</f>
        <v>0</v>
      </c>
      <c r="AV1501" s="89">
        <f>VLOOKUP($AC1501,LS_Coint_BD!$B$3:$AQ$1079,AV$2)</f>
        <v>0</v>
      </c>
      <c r="AW1501" s="89">
        <f>VLOOKUP($AC1501,LS_Coint_BD!$B$3:$AQ$1079,AW$2)</f>
        <v>0</v>
      </c>
      <c r="AX1501" s="89">
        <f>VLOOKUP($AC1501,LS_Coint_BD!$B$3:$AQ$1079,AX$2)</f>
        <v>0</v>
      </c>
      <c r="AY1501" s="89">
        <f>VLOOKUP($AC1501,LS_Coint_BD!$B$3:$AQ$1079,AY$2)</f>
        <v>0</v>
      </c>
      <c r="AZ1501" s="89">
        <f>VLOOKUP($AC1501,LS_Coint_BD!$B$3:$AQ$1079,AZ$2)</f>
        <v>0</v>
      </c>
      <c r="BA1501" s="89">
        <f>VLOOKUP($AC1501,LS_Coint_BD!$B$3:$AQ$1079,BA$2)</f>
        <v>0</v>
      </c>
      <c r="BB1501" s="89">
        <f>VLOOKUP($AC1501,LS_Coint_BD!$B$3:$AQ$1079,BB$2)</f>
        <v>0</v>
      </c>
      <c r="BC1501" s="89">
        <f>VLOOKUP($AC1501,LS_Coint_BD!$B$3:$AQ$1079,BC$2)</f>
        <v>0</v>
      </c>
      <c r="BD1501" s="89">
        <f t="shared" si="1089"/>
        <v>0</v>
      </c>
      <c r="BE1501" s="89">
        <f t="shared" si="1090"/>
        <v>0</v>
      </c>
      <c r="BF1501" s="89">
        <f t="shared" si="1091"/>
        <v>0</v>
      </c>
      <c r="BG1501" s="89">
        <f t="shared" si="1092"/>
        <v>0</v>
      </c>
      <c r="BH1501" s="89">
        <f t="shared" si="1093"/>
        <v>0</v>
      </c>
      <c r="BI1501" s="89">
        <f t="shared" si="1094"/>
        <v>0</v>
      </c>
      <c r="BJ1501" s="89">
        <f t="shared" si="1095"/>
        <v>0</v>
      </c>
      <c r="BK1501" s="89">
        <f t="shared" si="1096"/>
        <v>0</v>
      </c>
      <c r="BL1501" s="89">
        <f t="shared" si="1097"/>
        <v>0</v>
      </c>
      <c r="BM1501" s="89"/>
      <c r="BN1501" s="26" t="b">
        <f t="shared" si="1098"/>
        <v>0</v>
      </c>
      <c r="BO1501" s="26" t="b">
        <f t="shared" si="1099"/>
        <v>0</v>
      </c>
      <c r="BP1501" s="26" t="b">
        <f t="shared" si="1100"/>
        <v>0</v>
      </c>
      <c r="BQ1501" s="26" t="b">
        <f t="shared" si="1101"/>
        <v>0</v>
      </c>
      <c r="BR1501" s="26" t="b">
        <f t="shared" si="1102"/>
        <v>0</v>
      </c>
      <c r="BS1501" s="26" t="b">
        <f t="shared" si="1103"/>
        <v>0</v>
      </c>
      <c r="BT1501" s="26" t="b">
        <f t="shared" si="1104"/>
        <v>0</v>
      </c>
      <c r="BU1501" s="26" t="b">
        <f t="shared" si="1105"/>
        <v>0</v>
      </c>
    </row>
    <row r="1502" spans="2:73" ht="15" thickBot="1" x14ac:dyDescent="0.35">
      <c r="B1502" s="17">
        <f>VLOOKUP($AC1502,LS_Coint_BD!$B$3:$D$1079,2)</f>
        <v>0</v>
      </c>
      <c r="C1502" s="87">
        <f>VLOOKUP($AC1502,LS_Coint_BD!$B$3:$D$1079,3)</f>
        <v>0</v>
      </c>
      <c r="D1502" s="68">
        <f t="shared" si="1065"/>
        <v>0</v>
      </c>
      <c r="E1502" s="65">
        <f t="shared" si="1066"/>
        <v>0</v>
      </c>
      <c r="F1502" s="69">
        <f t="shared" si="1067"/>
        <v>0</v>
      </c>
      <c r="G1502" s="68">
        <f t="shared" si="1068"/>
        <v>0</v>
      </c>
      <c r="H1502" s="65">
        <f t="shared" si="1069"/>
        <v>0</v>
      </c>
      <c r="I1502" s="69">
        <f t="shared" si="1070"/>
        <v>0</v>
      </c>
      <c r="J1502" s="68">
        <f t="shared" si="1071"/>
        <v>0</v>
      </c>
      <c r="K1502" s="65">
        <f t="shared" si="1072"/>
        <v>0</v>
      </c>
      <c r="L1502" s="69">
        <f t="shared" si="1073"/>
        <v>0</v>
      </c>
      <c r="M1502" s="68">
        <f t="shared" si="1074"/>
        <v>0</v>
      </c>
      <c r="N1502" s="65">
        <f t="shared" si="1075"/>
        <v>0</v>
      </c>
      <c r="O1502" s="69">
        <f t="shared" si="1076"/>
        <v>0</v>
      </c>
      <c r="P1502" s="68">
        <f t="shared" si="1077"/>
        <v>0</v>
      </c>
      <c r="Q1502" s="65">
        <f t="shared" si="1078"/>
        <v>0</v>
      </c>
      <c r="R1502" s="69">
        <f t="shared" si="1079"/>
        <v>0</v>
      </c>
      <c r="S1502" s="68">
        <f t="shared" si="1080"/>
        <v>0</v>
      </c>
      <c r="T1502" s="65">
        <f t="shared" si="1081"/>
        <v>0</v>
      </c>
      <c r="U1502" s="69">
        <f t="shared" si="1082"/>
        <v>0</v>
      </c>
      <c r="V1502" s="68">
        <f t="shared" si="1083"/>
        <v>0</v>
      </c>
      <c r="W1502" s="65">
        <f t="shared" si="1084"/>
        <v>0</v>
      </c>
      <c r="X1502" s="69">
        <f t="shared" si="1085"/>
        <v>0</v>
      </c>
      <c r="Y1502" s="68">
        <f t="shared" si="1086"/>
        <v>0</v>
      </c>
      <c r="Z1502" s="65">
        <f t="shared" si="1087"/>
        <v>0</v>
      </c>
      <c r="AA1502" s="69">
        <f t="shared" si="1088"/>
        <v>0</v>
      </c>
      <c r="AB1502" s="98">
        <f>SUMIF(BN1502:BU1502,"VERDADEIRO",BN$3:$BU1501)</f>
        <v>0</v>
      </c>
      <c r="AC1502" s="97">
        <f t="shared" si="1064"/>
        <v>1499</v>
      </c>
      <c r="AD1502" s="89">
        <f>RTD("tryd.rtdserver",,"COT",B1502,"ULT")</f>
        <v>0</v>
      </c>
      <c r="AE1502" s="89">
        <f>RTD("tryd.rtdserver",,"COT",C1502,"ULT")</f>
        <v>0</v>
      </c>
      <c r="AF1502" s="89">
        <f>VLOOKUP($AC1502,LS_Coint_BD!$B$3:$AQ$1079,AF$2)*$AD1502+VLOOKUP($AC1502,LS_Coint_BD!$B$3:$AQ$1079,AF$2+1)</f>
        <v>0</v>
      </c>
      <c r="AG1502" s="89">
        <f>VLOOKUP($AC1502,LS_Coint_BD!$B$3:$AQ$1079,AG$2)*$AD1502+VLOOKUP($AC1502,LS_Coint_BD!$B$3:$AQ$1079,AG$2+1)</f>
        <v>0</v>
      </c>
      <c r="AH1502" s="89">
        <f>VLOOKUP($AC1502,LS_Coint_BD!$B$3:$AQ$1079,AH$2)*$AD1502+VLOOKUP($AC1502,LS_Coint_BD!$B$3:$AQ$1079,AH$2+1)</f>
        <v>0</v>
      </c>
      <c r="AI1502" s="89">
        <f>VLOOKUP($AC1502,LS_Coint_BD!$B$3:$AQ$1079,AI$2)*$AD1502+VLOOKUP($AC1502,LS_Coint_BD!$B$3:$AQ$1079,AI$2+1)</f>
        <v>0</v>
      </c>
      <c r="AJ1502" s="89">
        <f>VLOOKUP($AC1502,LS_Coint_BD!$B$3:$AQ$1079,AJ$2)*$AD1502+VLOOKUP($AC1502,LS_Coint_BD!$B$3:$AQ$1079,AJ$2+1)</f>
        <v>0</v>
      </c>
      <c r="AK1502" s="89">
        <f>VLOOKUP($AC1502,LS_Coint_BD!$B$3:$AQ$1079,AK$2)*$AD1502+VLOOKUP($AC1502,LS_Coint_BD!$B$3:$AQ$1079,AK$2+1)</f>
        <v>0</v>
      </c>
      <c r="AL1502" s="89">
        <f>VLOOKUP($AC1502,LS_Coint_BD!$B$3:$AQ$1079,AL$2)*$AD1502+VLOOKUP($AC1502,LS_Coint_BD!$B$3:$AQ$1079,AL$2+1)</f>
        <v>0</v>
      </c>
      <c r="AM1502" s="89">
        <f>VLOOKUP($AC1502,LS_Coint_BD!$B$3:$AQ$1079,AM$2)*$AD1502+VLOOKUP($AC1502,LS_Coint_BD!$B$3:$AQ$1079,AM$2+1)</f>
        <v>0</v>
      </c>
      <c r="AN1502" s="89">
        <f>VLOOKUP($AC1502,LS_Coint_BD!$B$3:$AQ$1079,AN$2)</f>
        <v>0</v>
      </c>
      <c r="AO1502" s="89">
        <f>VLOOKUP($AC1502,LS_Coint_BD!$B$3:$AQ$1079,AO$2)</f>
        <v>0</v>
      </c>
      <c r="AP1502" s="89">
        <f>VLOOKUP($AC1502,LS_Coint_BD!$B$3:$AQ$1079,AP$2)</f>
        <v>0</v>
      </c>
      <c r="AQ1502" s="89">
        <f>VLOOKUP($AC1502,LS_Coint_BD!$B$3:$AQ$1079,AQ$2)</f>
        <v>0</v>
      </c>
      <c r="AR1502" s="89">
        <f>VLOOKUP($AC1502,LS_Coint_BD!$B$3:$AQ$1079,AR$2)</f>
        <v>0</v>
      </c>
      <c r="AS1502" s="89">
        <f>VLOOKUP($AC1502,LS_Coint_BD!$B$3:$AQ$1079,AS$2)</f>
        <v>0</v>
      </c>
      <c r="AT1502" s="89">
        <f>VLOOKUP($AC1502,LS_Coint_BD!$B$3:$AQ$1079,AT$2)</f>
        <v>0</v>
      </c>
      <c r="AU1502" s="89">
        <f>VLOOKUP($AC1502,LS_Coint_BD!$B$3:$AQ$1079,AU$2)</f>
        <v>0</v>
      </c>
      <c r="AV1502" s="89">
        <f>VLOOKUP($AC1502,LS_Coint_BD!$B$3:$AQ$1079,AV$2)</f>
        <v>0</v>
      </c>
      <c r="AW1502" s="89">
        <f>VLOOKUP($AC1502,LS_Coint_BD!$B$3:$AQ$1079,AW$2)</f>
        <v>0</v>
      </c>
      <c r="AX1502" s="89">
        <f>VLOOKUP($AC1502,LS_Coint_BD!$B$3:$AQ$1079,AX$2)</f>
        <v>0</v>
      </c>
      <c r="AY1502" s="89">
        <f>VLOOKUP($AC1502,LS_Coint_BD!$B$3:$AQ$1079,AY$2)</f>
        <v>0</v>
      </c>
      <c r="AZ1502" s="89">
        <f>VLOOKUP($AC1502,LS_Coint_BD!$B$3:$AQ$1079,AZ$2)</f>
        <v>0</v>
      </c>
      <c r="BA1502" s="89">
        <f>VLOOKUP($AC1502,LS_Coint_BD!$B$3:$AQ$1079,BA$2)</f>
        <v>0</v>
      </c>
      <c r="BB1502" s="89">
        <f>VLOOKUP($AC1502,LS_Coint_BD!$B$3:$AQ$1079,BB$2)</f>
        <v>0</v>
      </c>
      <c r="BC1502" s="89">
        <f>VLOOKUP($AC1502,LS_Coint_BD!$B$3:$AQ$1079,BC$2)</f>
        <v>0</v>
      </c>
      <c r="BD1502" s="89">
        <f t="shared" si="1089"/>
        <v>0</v>
      </c>
      <c r="BE1502" s="89">
        <f t="shared" si="1090"/>
        <v>0</v>
      </c>
      <c r="BF1502" s="89">
        <f t="shared" si="1091"/>
        <v>0</v>
      </c>
      <c r="BG1502" s="89">
        <f t="shared" si="1092"/>
        <v>0</v>
      </c>
      <c r="BH1502" s="89">
        <f t="shared" si="1093"/>
        <v>0</v>
      </c>
      <c r="BI1502" s="89">
        <f t="shared" si="1094"/>
        <v>0</v>
      </c>
      <c r="BJ1502" s="89">
        <f t="shared" si="1095"/>
        <v>0</v>
      </c>
      <c r="BK1502" s="89">
        <f t="shared" si="1096"/>
        <v>0</v>
      </c>
      <c r="BL1502" s="89">
        <f t="shared" si="1097"/>
        <v>0</v>
      </c>
      <c r="BM1502" s="89"/>
      <c r="BN1502" s="26" t="b">
        <f t="shared" si="1098"/>
        <v>0</v>
      </c>
      <c r="BO1502" s="26" t="b">
        <f t="shared" si="1099"/>
        <v>0</v>
      </c>
      <c r="BP1502" s="26" t="b">
        <f t="shared" si="1100"/>
        <v>0</v>
      </c>
      <c r="BQ1502" s="26" t="b">
        <f t="shared" si="1101"/>
        <v>0</v>
      </c>
      <c r="BR1502" s="26" t="b">
        <f t="shared" si="1102"/>
        <v>0</v>
      </c>
      <c r="BS1502" s="26" t="b">
        <f t="shared" si="1103"/>
        <v>0</v>
      </c>
      <c r="BT1502" s="26" t="b">
        <f t="shared" si="1104"/>
        <v>0</v>
      </c>
      <c r="BU1502" s="26" t="b">
        <f t="shared" si="1105"/>
        <v>0</v>
      </c>
    </row>
    <row r="1503" spans="2:73" ht="15" thickBot="1" x14ac:dyDescent="0.35">
      <c r="B1503" s="17">
        <f>VLOOKUP($AC1503,LS_Coint_BD!$B$3:$D$1079,2)</f>
        <v>0</v>
      </c>
      <c r="C1503" s="87">
        <f>VLOOKUP($AC1503,LS_Coint_BD!$B$3:$D$1079,3)</f>
        <v>0</v>
      </c>
      <c r="D1503" s="68">
        <f t="shared" si="1065"/>
        <v>0</v>
      </c>
      <c r="E1503" s="65">
        <f t="shared" si="1066"/>
        <v>0</v>
      </c>
      <c r="F1503" s="69">
        <f t="shared" si="1067"/>
        <v>0</v>
      </c>
      <c r="G1503" s="68">
        <f t="shared" si="1068"/>
        <v>0</v>
      </c>
      <c r="H1503" s="65">
        <f t="shared" si="1069"/>
        <v>0</v>
      </c>
      <c r="I1503" s="69">
        <f t="shared" si="1070"/>
        <v>0</v>
      </c>
      <c r="J1503" s="68">
        <f t="shared" si="1071"/>
        <v>0</v>
      </c>
      <c r="K1503" s="65">
        <f t="shared" si="1072"/>
        <v>0</v>
      </c>
      <c r="L1503" s="69">
        <f t="shared" si="1073"/>
        <v>0</v>
      </c>
      <c r="M1503" s="68">
        <f t="shared" si="1074"/>
        <v>0</v>
      </c>
      <c r="N1503" s="65">
        <f t="shared" si="1075"/>
        <v>0</v>
      </c>
      <c r="O1503" s="69">
        <f t="shared" si="1076"/>
        <v>0</v>
      </c>
      <c r="P1503" s="68">
        <f t="shared" si="1077"/>
        <v>0</v>
      </c>
      <c r="Q1503" s="65">
        <f t="shared" si="1078"/>
        <v>0</v>
      </c>
      <c r="R1503" s="69">
        <f t="shared" si="1079"/>
        <v>0</v>
      </c>
      <c r="S1503" s="68">
        <f t="shared" si="1080"/>
        <v>0</v>
      </c>
      <c r="T1503" s="65">
        <f t="shared" si="1081"/>
        <v>0</v>
      </c>
      <c r="U1503" s="69">
        <f t="shared" si="1082"/>
        <v>0</v>
      </c>
      <c r="V1503" s="68">
        <f t="shared" si="1083"/>
        <v>0</v>
      </c>
      <c r="W1503" s="65">
        <f t="shared" si="1084"/>
        <v>0</v>
      </c>
      <c r="X1503" s="69">
        <f t="shared" si="1085"/>
        <v>0</v>
      </c>
      <c r="Y1503" s="68">
        <f t="shared" si="1086"/>
        <v>0</v>
      </c>
      <c r="Z1503" s="65">
        <f t="shared" si="1087"/>
        <v>0</v>
      </c>
      <c r="AA1503" s="69">
        <f t="shared" si="1088"/>
        <v>0</v>
      </c>
      <c r="AB1503" s="98">
        <f>SUMIF(BN1503:BU1503,"VERDADEIRO",BN$3:$BU1502)</f>
        <v>0</v>
      </c>
      <c r="AC1503" s="97">
        <f t="shared" si="1064"/>
        <v>1500</v>
      </c>
      <c r="AD1503" s="89">
        <f>RTD("tryd.rtdserver",,"COT",B1503,"ULT")</f>
        <v>0</v>
      </c>
      <c r="AE1503" s="89">
        <f>RTD("tryd.rtdserver",,"COT",C1503,"ULT")</f>
        <v>0</v>
      </c>
      <c r="AF1503" s="89">
        <f>VLOOKUP($AC1503,LS_Coint_BD!$B$3:$AQ$1079,AF$2)*$AD1503+VLOOKUP($AC1503,LS_Coint_BD!$B$3:$AQ$1079,AF$2+1)</f>
        <v>0</v>
      </c>
      <c r="AG1503" s="89">
        <f>VLOOKUP($AC1503,LS_Coint_BD!$B$3:$AQ$1079,AG$2)*$AD1503+VLOOKUP($AC1503,LS_Coint_BD!$B$3:$AQ$1079,AG$2+1)</f>
        <v>0</v>
      </c>
      <c r="AH1503" s="89">
        <f>VLOOKUP($AC1503,LS_Coint_BD!$B$3:$AQ$1079,AH$2)*$AD1503+VLOOKUP($AC1503,LS_Coint_BD!$B$3:$AQ$1079,AH$2+1)</f>
        <v>0</v>
      </c>
      <c r="AI1503" s="89">
        <f>VLOOKUP($AC1503,LS_Coint_BD!$B$3:$AQ$1079,AI$2)*$AD1503+VLOOKUP($AC1503,LS_Coint_BD!$B$3:$AQ$1079,AI$2+1)</f>
        <v>0</v>
      </c>
      <c r="AJ1503" s="89">
        <f>VLOOKUP($AC1503,LS_Coint_BD!$B$3:$AQ$1079,AJ$2)*$AD1503+VLOOKUP($AC1503,LS_Coint_BD!$B$3:$AQ$1079,AJ$2+1)</f>
        <v>0</v>
      </c>
      <c r="AK1503" s="89">
        <f>VLOOKUP($AC1503,LS_Coint_BD!$B$3:$AQ$1079,AK$2)*$AD1503+VLOOKUP($AC1503,LS_Coint_BD!$B$3:$AQ$1079,AK$2+1)</f>
        <v>0</v>
      </c>
      <c r="AL1503" s="89">
        <f>VLOOKUP($AC1503,LS_Coint_BD!$B$3:$AQ$1079,AL$2)*$AD1503+VLOOKUP($AC1503,LS_Coint_BD!$B$3:$AQ$1079,AL$2+1)</f>
        <v>0</v>
      </c>
      <c r="AM1503" s="89">
        <f>VLOOKUP($AC1503,LS_Coint_BD!$B$3:$AQ$1079,AM$2)*$AD1503+VLOOKUP($AC1503,LS_Coint_BD!$B$3:$AQ$1079,AM$2+1)</f>
        <v>0</v>
      </c>
      <c r="AN1503" s="89">
        <f>VLOOKUP($AC1503,LS_Coint_BD!$B$3:$AQ$1079,AN$2)</f>
        <v>0</v>
      </c>
      <c r="AO1503" s="89">
        <f>VLOOKUP($AC1503,LS_Coint_BD!$B$3:$AQ$1079,AO$2)</f>
        <v>0</v>
      </c>
      <c r="AP1503" s="89">
        <f>VLOOKUP($AC1503,LS_Coint_BD!$B$3:$AQ$1079,AP$2)</f>
        <v>0</v>
      </c>
      <c r="AQ1503" s="89">
        <f>VLOOKUP($AC1503,LS_Coint_BD!$B$3:$AQ$1079,AQ$2)</f>
        <v>0</v>
      </c>
      <c r="AR1503" s="89">
        <f>VLOOKUP($AC1503,LS_Coint_BD!$B$3:$AQ$1079,AR$2)</f>
        <v>0</v>
      </c>
      <c r="AS1503" s="89">
        <f>VLOOKUP($AC1503,LS_Coint_BD!$B$3:$AQ$1079,AS$2)</f>
        <v>0</v>
      </c>
      <c r="AT1503" s="89">
        <f>VLOOKUP($AC1503,LS_Coint_BD!$B$3:$AQ$1079,AT$2)</f>
        <v>0</v>
      </c>
      <c r="AU1503" s="89">
        <f>VLOOKUP($AC1503,LS_Coint_BD!$B$3:$AQ$1079,AU$2)</f>
        <v>0</v>
      </c>
      <c r="AV1503" s="89">
        <f>VLOOKUP($AC1503,LS_Coint_BD!$B$3:$AQ$1079,AV$2)</f>
        <v>0</v>
      </c>
      <c r="AW1503" s="89">
        <f>VLOOKUP($AC1503,LS_Coint_BD!$B$3:$AQ$1079,AW$2)</f>
        <v>0</v>
      </c>
      <c r="AX1503" s="89">
        <f>VLOOKUP($AC1503,LS_Coint_BD!$B$3:$AQ$1079,AX$2)</f>
        <v>0</v>
      </c>
      <c r="AY1503" s="89">
        <f>VLOOKUP($AC1503,LS_Coint_BD!$B$3:$AQ$1079,AY$2)</f>
        <v>0</v>
      </c>
      <c r="AZ1503" s="89">
        <f>VLOOKUP($AC1503,LS_Coint_BD!$B$3:$AQ$1079,AZ$2)</f>
        <v>0</v>
      </c>
      <c r="BA1503" s="89">
        <f>VLOOKUP($AC1503,LS_Coint_BD!$B$3:$AQ$1079,BA$2)</f>
        <v>0</v>
      </c>
      <c r="BB1503" s="89">
        <f>VLOOKUP($AC1503,LS_Coint_BD!$B$3:$AQ$1079,BB$2)</f>
        <v>0</v>
      </c>
      <c r="BC1503" s="89">
        <f>VLOOKUP($AC1503,LS_Coint_BD!$B$3:$AQ$1079,BC$2)</f>
        <v>0</v>
      </c>
      <c r="BD1503" s="89">
        <f t="shared" si="1089"/>
        <v>0</v>
      </c>
      <c r="BE1503" s="89">
        <f t="shared" si="1090"/>
        <v>0</v>
      </c>
      <c r="BF1503" s="89">
        <f t="shared" si="1091"/>
        <v>0</v>
      </c>
      <c r="BG1503" s="89">
        <f t="shared" si="1092"/>
        <v>0</v>
      </c>
      <c r="BH1503" s="89">
        <f t="shared" si="1093"/>
        <v>0</v>
      </c>
      <c r="BI1503" s="89">
        <f t="shared" si="1094"/>
        <v>0</v>
      </c>
      <c r="BJ1503" s="89">
        <f t="shared" si="1095"/>
        <v>0</v>
      </c>
      <c r="BK1503" s="89">
        <f t="shared" si="1096"/>
        <v>0</v>
      </c>
      <c r="BL1503" s="89">
        <f t="shared" si="1097"/>
        <v>0</v>
      </c>
      <c r="BM1503" s="89"/>
      <c r="BN1503" s="26" t="b">
        <f t="shared" si="1098"/>
        <v>0</v>
      </c>
      <c r="BO1503" s="26" t="b">
        <f t="shared" si="1099"/>
        <v>0</v>
      </c>
      <c r="BP1503" s="26" t="b">
        <f t="shared" si="1100"/>
        <v>0</v>
      </c>
      <c r="BQ1503" s="26" t="b">
        <f t="shared" si="1101"/>
        <v>0</v>
      </c>
      <c r="BR1503" s="26" t="b">
        <f t="shared" si="1102"/>
        <v>0</v>
      </c>
      <c r="BS1503" s="26" t="b">
        <f t="shared" si="1103"/>
        <v>0</v>
      </c>
      <c r="BT1503" s="26" t="b">
        <f t="shared" si="1104"/>
        <v>0</v>
      </c>
      <c r="BU1503" s="26" t="b">
        <f t="shared" si="1105"/>
        <v>0</v>
      </c>
    </row>
    <row r="1504" spans="2:73" ht="15" thickBot="1" x14ac:dyDescent="0.35">
      <c r="B1504" s="17">
        <f>VLOOKUP($AC1504,LS_Coint_BD!$B$3:$D$1079,2)</f>
        <v>0</v>
      </c>
      <c r="C1504" s="87">
        <f>VLOOKUP($AC1504,LS_Coint_BD!$B$3:$D$1079,3)</f>
        <v>0</v>
      </c>
      <c r="D1504" s="68">
        <f t="shared" si="1065"/>
        <v>0</v>
      </c>
      <c r="E1504" s="65">
        <f t="shared" si="1066"/>
        <v>0</v>
      </c>
      <c r="F1504" s="69">
        <f t="shared" si="1067"/>
        <v>0</v>
      </c>
      <c r="G1504" s="68">
        <f t="shared" si="1068"/>
        <v>0</v>
      </c>
      <c r="H1504" s="65">
        <f t="shared" si="1069"/>
        <v>0</v>
      </c>
      <c r="I1504" s="69">
        <f t="shared" si="1070"/>
        <v>0</v>
      </c>
      <c r="J1504" s="68">
        <f t="shared" si="1071"/>
        <v>0</v>
      </c>
      <c r="K1504" s="65">
        <f t="shared" si="1072"/>
        <v>0</v>
      </c>
      <c r="L1504" s="69">
        <f t="shared" si="1073"/>
        <v>0</v>
      </c>
      <c r="M1504" s="68">
        <f t="shared" si="1074"/>
        <v>0</v>
      </c>
      <c r="N1504" s="65">
        <f t="shared" si="1075"/>
        <v>0</v>
      </c>
      <c r="O1504" s="69">
        <f t="shared" si="1076"/>
        <v>0</v>
      </c>
      <c r="P1504" s="68">
        <f t="shared" si="1077"/>
        <v>0</v>
      </c>
      <c r="Q1504" s="65">
        <f t="shared" si="1078"/>
        <v>0</v>
      </c>
      <c r="R1504" s="69">
        <f t="shared" si="1079"/>
        <v>0</v>
      </c>
      <c r="S1504" s="68">
        <f t="shared" si="1080"/>
        <v>0</v>
      </c>
      <c r="T1504" s="65">
        <f t="shared" si="1081"/>
        <v>0</v>
      </c>
      <c r="U1504" s="69">
        <f t="shared" si="1082"/>
        <v>0</v>
      </c>
      <c r="V1504" s="68">
        <f t="shared" si="1083"/>
        <v>0</v>
      </c>
      <c r="W1504" s="65">
        <f t="shared" si="1084"/>
        <v>0</v>
      </c>
      <c r="X1504" s="69">
        <f t="shared" si="1085"/>
        <v>0</v>
      </c>
      <c r="Y1504" s="68">
        <f t="shared" si="1086"/>
        <v>0</v>
      </c>
      <c r="Z1504" s="65">
        <f t="shared" si="1087"/>
        <v>0</v>
      </c>
      <c r="AA1504" s="69">
        <f t="shared" si="1088"/>
        <v>0</v>
      </c>
      <c r="AB1504" s="98">
        <f>SUMIF(BN1504:BU1504,"VERDADEIRO",BN$3:$BU1503)</f>
        <v>0</v>
      </c>
      <c r="AC1504" s="97">
        <f t="shared" si="1064"/>
        <v>1501</v>
      </c>
      <c r="AD1504" s="89">
        <f>RTD("tryd.rtdserver",,"COT",B1504,"ULT")</f>
        <v>0</v>
      </c>
      <c r="AE1504" s="89">
        <f>RTD("tryd.rtdserver",,"COT",C1504,"ULT")</f>
        <v>0</v>
      </c>
      <c r="AF1504" s="89">
        <f>VLOOKUP($AC1504,LS_Coint_BD!$B$3:$AQ$1079,AF$2)*$AD1504+VLOOKUP($AC1504,LS_Coint_BD!$B$3:$AQ$1079,AF$2+1)</f>
        <v>0</v>
      </c>
      <c r="AG1504" s="89">
        <f>VLOOKUP($AC1504,LS_Coint_BD!$B$3:$AQ$1079,AG$2)*$AD1504+VLOOKUP($AC1504,LS_Coint_BD!$B$3:$AQ$1079,AG$2+1)</f>
        <v>0</v>
      </c>
      <c r="AH1504" s="89">
        <f>VLOOKUP($AC1504,LS_Coint_BD!$B$3:$AQ$1079,AH$2)*$AD1504+VLOOKUP($AC1504,LS_Coint_BD!$B$3:$AQ$1079,AH$2+1)</f>
        <v>0</v>
      </c>
      <c r="AI1504" s="89">
        <f>VLOOKUP($AC1504,LS_Coint_BD!$B$3:$AQ$1079,AI$2)*$AD1504+VLOOKUP($AC1504,LS_Coint_BD!$B$3:$AQ$1079,AI$2+1)</f>
        <v>0</v>
      </c>
      <c r="AJ1504" s="89">
        <f>VLOOKUP($AC1504,LS_Coint_BD!$B$3:$AQ$1079,AJ$2)*$AD1504+VLOOKUP($AC1504,LS_Coint_BD!$B$3:$AQ$1079,AJ$2+1)</f>
        <v>0</v>
      </c>
      <c r="AK1504" s="89">
        <f>VLOOKUP($AC1504,LS_Coint_BD!$B$3:$AQ$1079,AK$2)*$AD1504+VLOOKUP($AC1504,LS_Coint_BD!$B$3:$AQ$1079,AK$2+1)</f>
        <v>0</v>
      </c>
      <c r="AL1504" s="89">
        <f>VLOOKUP($AC1504,LS_Coint_BD!$B$3:$AQ$1079,AL$2)*$AD1504+VLOOKUP($AC1504,LS_Coint_BD!$B$3:$AQ$1079,AL$2+1)</f>
        <v>0</v>
      </c>
      <c r="AM1504" s="89">
        <f>VLOOKUP($AC1504,LS_Coint_BD!$B$3:$AQ$1079,AM$2)*$AD1504+VLOOKUP($AC1504,LS_Coint_BD!$B$3:$AQ$1079,AM$2+1)</f>
        <v>0</v>
      </c>
      <c r="AN1504" s="89">
        <f>VLOOKUP($AC1504,LS_Coint_BD!$B$3:$AQ$1079,AN$2)</f>
        <v>0</v>
      </c>
      <c r="AO1504" s="89">
        <f>VLOOKUP($AC1504,LS_Coint_BD!$B$3:$AQ$1079,AO$2)</f>
        <v>0</v>
      </c>
      <c r="AP1504" s="89">
        <f>VLOOKUP($AC1504,LS_Coint_BD!$B$3:$AQ$1079,AP$2)</f>
        <v>0</v>
      </c>
      <c r="AQ1504" s="89">
        <f>VLOOKUP($AC1504,LS_Coint_BD!$B$3:$AQ$1079,AQ$2)</f>
        <v>0</v>
      </c>
      <c r="AR1504" s="89">
        <f>VLOOKUP($AC1504,LS_Coint_BD!$B$3:$AQ$1079,AR$2)</f>
        <v>0</v>
      </c>
      <c r="AS1504" s="89">
        <f>VLOOKUP($AC1504,LS_Coint_BD!$B$3:$AQ$1079,AS$2)</f>
        <v>0</v>
      </c>
      <c r="AT1504" s="89">
        <f>VLOOKUP($AC1504,LS_Coint_BD!$B$3:$AQ$1079,AT$2)</f>
        <v>0</v>
      </c>
      <c r="AU1504" s="89">
        <f>VLOOKUP($AC1504,LS_Coint_BD!$B$3:$AQ$1079,AU$2)</f>
        <v>0</v>
      </c>
      <c r="AV1504" s="89">
        <f>VLOOKUP($AC1504,LS_Coint_BD!$B$3:$AQ$1079,AV$2)</f>
        <v>0</v>
      </c>
      <c r="AW1504" s="89">
        <f>VLOOKUP($AC1504,LS_Coint_BD!$B$3:$AQ$1079,AW$2)</f>
        <v>0</v>
      </c>
      <c r="AX1504" s="89">
        <f>VLOOKUP($AC1504,LS_Coint_BD!$B$3:$AQ$1079,AX$2)</f>
        <v>0</v>
      </c>
      <c r="AY1504" s="89">
        <f>VLOOKUP($AC1504,LS_Coint_BD!$B$3:$AQ$1079,AY$2)</f>
        <v>0</v>
      </c>
      <c r="AZ1504" s="89">
        <f>VLOOKUP($AC1504,LS_Coint_BD!$B$3:$AQ$1079,AZ$2)</f>
        <v>0</v>
      </c>
      <c r="BA1504" s="89">
        <f>VLOOKUP($AC1504,LS_Coint_BD!$B$3:$AQ$1079,BA$2)</f>
        <v>0</v>
      </c>
      <c r="BB1504" s="89">
        <f>VLOOKUP($AC1504,LS_Coint_BD!$B$3:$AQ$1079,BB$2)</f>
        <v>0</v>
      </c>
      <c r="BC1504" s="89">
        <f>VLOOKUP($AC1504,LS_Coint_BD!$B$3:$AQ$1079,BC$2)</f>
        <v>0</v>
      </c>
      <c r="BD1504" s="89">
        <f t="shared" si="1089"/>
        <v>0</v>
      </c>
      <c r="BE1504" s="89">
        <f t="shared" si="1090"/>
        <v>0</v>
      </c>
      <c r="BF1504" s="89">
        <f t="shared" si="1091"/>
        <v>0</v>
      </c>
      <c r="BG1504" s="89">
        <f t="shared" si="1092"/>
        <v>0</v>
      </c>
      <c r="BH1504" s="89">
        <f t="shared" si="1093"/>
        <v>0</v>
      </c>
      <c r="BI1504" s="89">
        <f t="shared" si="1094"/>
        <v>0</v>
      </c>
      <c r="BJ1504" s="89">
        <f t="shared" si="1095"/>
        <v>0</v>
      </c>
      <c r="BK1504" s="89">
        <f t="shared" si="1096"/>
        <v>0</v>
      </c>
      <c r="BL1504" s="89">
        <f t="shared" si="1097"/>
        <v>0</v>
      </c>
      <c r="BM1504" s="89"/>
      <c r="BN1504" s="26" t="b">
        <f t="shared" si="1098"/>
        <v>0</v>
      </c>
      <c r="BO1504" s="26" t="b">
        <f t="shared" si="1099"/>
        <v>0</v>
      </c>
      <c r="BP1504" s="26" t="b">
        <f t="shared" si="1100"/>
        <v>0</v>
      </c>
      <c r="BQ1504" s="26" t="b">
        <f t="shared" si="1101"/>
        <v>0</v>
      </c>
      <c r="BR1504" s="26" t="b">
        <f t="shared" si="1102"/>
        <v>0</v>
      </c>
      <c r="BS1504" s="26" t="b">
        <f t="shared" si="1103"/>
        <v>0</v>
      </c>
      <c r="BT1504" s="26" t="b">
        <f t="shared" si="1104"/>
        <v>0</v>
      </c>
      <c r="BU1504" s="26" t="b">
        <f t="shared" si="1105"/>
        <v>0</v>
      </c>
    </row>
    <row r="1505" spans="2:73" ht="15" thickBot="1" x14ac:dyDescent="0.35">
      <c r="B1505" s="17">
        <f>VLOOKUP($AC1505,LS_Coint_BD!$B$3:$D$1079,2)</f>
        <v>0</v>
      </c>
      <c r="C1505" s="87">
        <f>VLOOKUP($AC1505,LS_Coint_BD!$B$3:$D$1079,3)</f>
        <v>0</v>
      </c>
      <c r="D1505" s="68">
        <f t="shared" si="1065"/>
        <v>0</v>
      </c>
      <c r="E1505" s="65">
        <f t="shared" si="1066"/>
        <v>0</v>
      </c>
      <c r="F1505" s="69">
        <f t="shared" si="1067"/>
        <v>0</v>
      </c>
      <c r="G1505" s="68">
        <f t="shared" si="1068"/>
        <v>0</v>
      </c>
      <c r="H1505" s="65">
        <f t="shared" si="1069"/>
        <v>0</v>
      </c>
      <c r="I1505" s="69">
        <f t="shared" si="1070"/>
        <v>0</v>
      </c>
      <c r="J1505" s="68">
        <f t="shared" si="1071"/>
        <v>0</v>
      </c>
      <c r="K1505" s="65">
        <f t="shared" si="1072"/>
        <v>0</v>
      </c>
      <c r="L1505" s="69">
        <f t="shared" si="1073"/>
        <v>0</v>
      </c>
      <c r="M1505" s="68">
        <f t="shared" si="1074"/>
        <v>0</v>
      </c>
      <c r="N1505" s="65">
        <f t="shared" si="1075"/>
        <v>0</v>
      </c>
      <c r="O1505" s="69">
        <f t="shared" si="1076"/>
        <v>0</v>
      </c>
      <c r="P1505" s="68">
        <f t="shared" si="1077"/>
        <v>0</v>
      </c>
      <c r="Q1505" s="65">
        <f t="shared" si="1078"/>
        <v>0</v>
      </c>
      <c r="R1505" s="69">
        <f t="shared" si="1079"/>
        <v>0</v>
      </c>
      <c r="S1505" s="68">
        <f t="shared" si="1080"/>
        <v>0</v>
      </c>
      <c r="T1505" s="65">
        <f t="shared" si="1081"/>
        <v>0</v>
      </c>
      <c r="U1505" s="69">
        <f t="shared" si="1082"/>
        <v>0</v>
      </c>
      <c r="V1505" s="68">
        <f t="shared" si="1083"/>
        <v>0</v>
      </c>
      <c r="W1505" s="65">
        <f t="shared" si="1084"/>
        <v>0</v>
      </c>
      <c r="X1505" s="69">
        <f t="shared" si="1085"/>
        <v>0</v>
      </c>
      <c r="Y1505" s="68">
        <f t="shared" si="1086"/>
        <v>0</v>
      </c>
      <c r="Z1505" s="65">
        <f t="shared" si="1087"/>
        <v>0</v>
      </c>
      <c r="AA1505" s="69">
        <f t="shared" si="1088"/>
        <v>0</v>
      </c>
      <c r="AB1505" s="98">
        <f>SUMIF(BN1505:BU1505,"VERDADEIRO",BN$3:$BU1504)</f>
        <v>0</v>
      </c>
      <c r="AC1505" s="97">
        <f t="shared" si="1064"/>
        <v>1502</v>
      </c>
      <c r="AD1505" s="89">
        <f>RTD("tryd.rtdserver",,"COT",B1505,"ULT")</f>
        <v>0</v>
      </c>
      <c r="AE1505" s="89">
        <f>RTD("tryd.rtdserver",,"COT",C1505,"ULT")</f>
        <v>0</v>
      </c>
      <c r="AF1505" s="89">
        <f>VLOOKUP($AC1505,LS_Coint_BD!$B$3:$AQ$1079,AF$2)*$AD1505+VLOOKUP($AC1505,LS_Coint_BD!$B$3:$AQ$1079,AF$2+1)</f>
        <v>0</v>
      </c>
      <c r="AG1505" s="89">
        <f>VLOOKUP($AC1505,LS_Coint_BD!$B$3:$AQ$1079,AG$2)*$AD1505+VLOOKUP($AC1505,LS_Coint_BD!$B$3:$AQ$1079,AG$2+1)</f>
        <v>0</v>
      </c>
      <c r="AH1505" s="89">
        <f>VLOOKUP($AC1505,LS_Coint_BD!$B$3:$AQ$1079,AH$2)*$AD1505+VLOOKUP($AC1505,LS_Coint_BD!$B$3:$AQ$1079,AH$2+1)</f>
        <v>0</v>
      </c>
      <c r="AI1505" s="89">
        <f>VLOOKUP($AC1505,LS_Coint_BD!$B$3:$AQ$1079,AI$2)*$AD1505+VLOOKUP($AC1505,LS_Coint_BD!$B$3:$AQ$1079,AI$2+1)</f>
        <v>0</v>
      </c>
      <c r="AJ1505" s="89">
        <f>VLOOKUP($AC1505,LS_Coint_BD!$B$3:$AQ$1079,AJ$2)*$AD1505+VLOOKUP($AC1505,LS_Coint_BD!$B$3:$AQ$1079,AJ$2+1)</f>
        <v>0</v>
      </c>
      <c r="AK1505" s="89">
        <f>VLOOKUP($AC1505,LS_Coint_BD!$B$3:$AQ$1079,AK$2)*$AD1505+VLOOKUP($AC1505,LS_Coint_BD!$B$3:$AQ$1079,AK$2+1)</f>
        <v>0</v>
      </c>
      <c r="AL1505" s="89">
        <f>VLOOKUP($AC1505,LS_Coint_BD!$B$3:$AQ$1079,AL$2)*$AD1505+VLOOKUP($AC1505,LS_Coint_BD!$B$3:$AQ$1079,AL$2+1)</f>
        <v>0</v>
      </c>
      <c r="AM1505" s="89">
        <f>VLOOKUP($AC1505,LS_Coint_BD!$B$3:$AQ$1079,AM$2)*$AD1505+VLOOKUP($AC1505,LS_Coint_BD!$B$3:$AQ$1079,AM$2+1)</f>
        <v>0</v>
      </c>
      <c r="AN1505" s="89">
        <f>VLOOKUP($AC1505,LS_Coint_BD!$B$3:$AQ$1079,AN$2)</f>
        <v>0</v>
      </c>
      <c r="AO1505" s="89">
        <f>VLOOKUP($AC1505,LS_Coint_BD!$B$3:$AQ$1079,AO$2)</f>
        <v>0</v>
      </c>
      <c r="AP1505" s="89">
        <f>VLOOKUP($AC1505,LS_Coint_BD!$B$3:$AQ$1079,AP$2)</f>
        <v>0</v>
      </c>
      <c r="AQ1505" s="89">
        <f>VLOOKUP($AC1505,LS_Coint_BD!$B$3:$AQ$1079,AQ$2)</f>
        <v>0</v>
      </c>
      <c r="AR1505" s="89">
        <f>VLOOKUP($AC1505,LS_Coint_BD!$B$3:$AQ$1079,AR$2)</f>
        <v>0</v>
      </c>
      <c r="AS1505" s="89">
        <f>VLOOKUP($AC1505,LS_Coint_BD!$B$3:$AQ$1079,AS$2)</f>
        <v>0</v>
      </c>
      <c r="AT1505" s="89">
        <f>VLOOKUP($AC1505,LS_Coint_BD!$B$3:$AQ$1079,AT$2)</f>
        <v>0</v>
      </c>
      <c r="AU1505" s="89">
        <f>VLOOKUP($AC1505,LS_Coint_BD!$B$3:$AQ$1079,AU$2)</f>
        <v>0</v>
      </c>
      <c r="AV1505" s="89">
        <f>VLOOKUP($AC1505,LS_Coint_BD!$B$3:$AQ$1079,AV$2)</f>
        <v>0</v>
      </c>
      <c r="AW1505" s="89">
        <f>VLOOKUP($AC1505,LS_Coint_BD!$B$3:$AQ$1079,AW$2)</f>
        <v>0</v>
      </c>
      <c r="AX1505" s="89">
        <f>VLOOKUP($AC1505,LS_Coint_BD!$B$3:$AQ$1079,AX$2)</f>
        <v>0</v>
      </c>
      <c r="AY1505" s="89">
        <f>VLOOKUP($AC1505,LS_Coint_BD!$B$3:$AQ$1079,AY$2)</f>
        <v>0</v>
      </c>
      <c r="AZ1505" s="89">
        <f>VLOOKUP($AC1505,LS_Coint_BD!$B$3:$AQ$1079,AZ$2)</f>
        <v>0</v>
      </c>
      <c r="BA1505" s="89">
        <f>VLOOKUP($AC1505,LS_Coint_BD!$B$3:$AQ$1079,BA$2)</f>
        <v>0</v>
      </c>
      <c r="BB1505" s="89">
        <f>VLOOKUP($AC1505,LS_Coint_BD!$B$3:$AQ$1079,BB$2)</f>
        <v>0</v>
      </c>
      <c r="BC1505" s="89">
        <f>VLOOKUP($AC1505,LS_Coint_BD!$B$3:$AQ$1079,BC$2)</f>
        <v>0</v>
      </c>
      <c r="BD1505" s="89">
        <f t="shared" si="1089"/>
        <v>0</v>
      </c>
      <c r="BE1505" s="89">
        <f t="shared" si="1090"/>
        <v>0</v>
      </c>
      <c r="BF1505" s="89">
        <f t="shared" si="1091"/>
        <v>0</v>
      </c>
      <c r="BG1505" s="89">
        <f t="shared" si="1092"/>
        <v>0</v>
      </c>
      <c r="BH1505" s="89">
        <f t="shared" si="1093"/>
        <v>0</v>
      </c>
      <c r="BI1505" s="89">
        <f t="shared" si="1094"/>
        <v>0</v>
      </c>
      <c r="BJ1505" s="89">
        <f t="shared" si="1095"/>
        <v>0</v>
      </c>
      <c r="BK1505" s="89">
        <f t="shared" si="1096"/>
        <v>0</v>
      </c>
      <c r="BL1505" s="89">
        <f t="shared" si="1097"/>
        <v>0</v>
      </c>
      <c r="BM1505" s="89"/>
      <c r="BN1505" s="26" t="b">
        <f t="shared" si="1098"/>
        <v>0</v>
      </c>
      <c r="BO1505" s="26" t="b">
        <f t="shared" si="1099"/>
        <v>0</v>
      </c>
      <c r="BP1505" s="26" t="b">
        <f t="shared" si="1100"/>
        <v>0</v>
      </c>
      <c r="BQ1505" s="26" t="b">
        <f t="shared" si="1101"/>
        <v>0</v>
      </c>
      <c r="BR1505" s="26" t="b">
        <f t="shared" si="1102"/>
        <v>0</v>
      </c>
      <c r="BS1505" s="26" t="b">
        <f t="shared" si="1103"/>
        <v>0</v>
      </c>
      <c r="BT1505" s="26" t="b">
        <f t="shared" si="1104"/>
        <v>0</v>
      </c>
      <c r="BU1505" s="26" t="b">
        <f t="shared" si="1105"/>
        <v>0</v>
      </c>
    </row>
    <row r="1506" spans="2:73" ht="15" thickBot="1" x14ac:dyDescent="0.35">
      <c r="B1506" s="17">
        <f>VLOOKUP($AC1506,LS_Coint_BD!$B$3:$D$1079,2)</f>
        <v>0</v>
      </c>
      <c r="C1506" s="87">
        <f>VLOOKUP($AC1506,LS_Coint_BD!$B$3:$D$1079,3)</f>
        <v>0</v>
      </c>
      <c r="D1506" s="68">
        <f t="shared" si="1065"/>
        <v>0</v>
      </c>
      <c r="E1506" s="65">
        <f t="shared" si="1066"/>
        <v>0</v>
      </c>
      <c r="F1506" s="69">
        <f t="shared" si="1067"/>
        <v>0</v>
      </c>
      <c r="G1506" s="68">
        <f t="shared" si="1068"/>
        <v>0</v>
      </c>
      <c r="H1506" s="65">
        <f t="shared" si="1069"/>
        <v>0</v>
      </c>
      <c r="I1506" s="69">
        <f t="shared" si="1070"/>
        <v>0</v>
      </c>
      <c r="J1506" s="68">
        <f t="shared" si="1071"/>
        <v>0</v>
      </c>
      <c r="K1506" s="65">
        <f t="shared" si="1072"/>
        <v>0</v>
      </c>
      <c r="L1506" s="69">
        <f t="shared" si="1073"/>
        <v>0</v>
      </c>
      <c r="M1506" s="68">
        <f t="shared" si="1074"/>
        <v>0</v>
      </c>
      <c r="N1506" s="65">
        <f t="shared" si="1075"/>
        <v>0</v>
      </c>
      <c r="O1506" s="69">
        <f t="shared" si="1076"/>
        <v>0</v>
      </c>
      <c r="P1506" s="68">
        <f t="shared" si="1077"/>
        <v>0</v>
      </c>
      <c r="Q1506" s="65">
        <f t="shared" si="1078"/>
        <v>0</v>
      </c>
      <c r="R1506" s="69">
        <f t="shared" si="1079"/>
        <v>0</v>
      </c>
      <c r="S1506" s="68">
        <f t="shared" si="1080"/>
        <v>0</v>
      </c>
      <c r="T1506" s="65">
        <f t="shared" si="1081"/>
        <v>0</v>
      </c>
      <c r="U1506" s="69">
        <f t="shared" si="1082"/>
        <v>0</v>
      </c>
      <c r="V1506" s="68">
        <f t="shared" si="1083"/>
        <v>0</v>
      </c>
      <c r="W1506" s="65">
        <f t="shared" si="1084"/>
        <v>0</v>
      </c>
      <c r="X1506" s="69">
        <f t="shared" si="1085"/>
        <v>0</v>
      </c>
      <c r="Y1506" s="68">
        <f t="shared" si="1086"/>
        <v>0</v>
      </c>
      <c r="Z1506" s="65">
        <f t="shared" si="1087"/>
        <v>0</v>
      </c>
      <c r="AA1506" s="69">
        <f t="shared" si="1088"/>
        <v>0</v>
      </c>
      <c r="AB1506" s="98">
        <f>SUMIF(BN1506:BU1506,"VERDADEIRO",BN$3:$BU1505)</f>
        <v>0</v>
      </c>
      <c r="AC1506" s="97">
        <f t="shared" si="1064"/>
        <v>1503</v>
      </c>
      <c r="AD1506" s="89">
        <f>RTD("tryd.rtdserver",,"COT",B1506,"ULT")</f>
        <v>0</v>
      </c>
      <c r="AE1506" s="89">
        <f>RTD("tryd.rtdserver",,"COT",C1506,"ULT")</f>
        <v>0</v>
      </c>
      <c r="AF1506" s="89">
        <f>VLOOKUP($AC1506,LS_Coint_BD!$B$3:$AQ$1079,AF$2)*$AD1506+VLOOKUP($AC1506,LS_Coint_BD!$B$3:$AQ$1079,AF$2+1)</f>
        <v>0</v>
      </c>
      <c r="AG1506" s="89">
        <f>VLOOKUP($AC1506,LS_Coint_BD!$B$3:$AQ$1079,AG$2)*$AD1506+VLOOKUP($AC1506,LS_Coint_BD!$B$3:$AQ$1079,AG$2+1)</f>
        <v>0</v>
      </c>
      <c r="AH1506" s="89">
        <f>VLOOKUP($AC1506,LS_Coint_BD!$B$3:$AQ$1079,AH$2)*$AD1506+VLOOKUP($AC1506,LS_Coint_BD!$B$3:$AQ$1079,AH$2+1)</f>
        <v>0</v>
      </c>
      <c r="AI1506" s="89">
        <f>VLOOKUP($AC1506,LS_Coint_BD!$B$3:$AQ$1079,AI$2)*$AD1506+VLOOKUP($AC1506,LS_Coint_BD!$B$3:$AQ$1079,AI$2+1)</f>
        <v>0</v>
      </c>
      <c r="AJ1506" s="89">
        <f>VLOOKUP($AC1506,LS_Coint_BD!$B$3:$AQ$1079,AJ$2)*$AD1506+VLOOKUP($AC1506,LS_Coint_BD!$B$3:$AQ$1079,AJ$2+1)</f>
        <v>0</v>
      </c>
      <c r="AK1506" s="89">
        <f>VLOOKUP($AC1506,LS_Coint_BD!$B$3:$AQ$1079,AK$2)*$AD1506+VLOOKUP($AC1506,LS_Coint_BD!$B$3:$AQ$1079,AK$2+1)</f>
        <v>0</v>
      </c>
      <c r="AL1506" s="89">
        <f>VLOOKUP($AC1506,LS_Coint_BD!$B$3:$AQ$1079,AL$2)*$AD1506+VLOOKUP($AC1506,LS_Coint_BD!$B$3:$AQ$1079,AL$2+1)</f>
        <v>0</v>
      </c>
      <c r="AM1506" s="89">
        <f>VLOOKUP($AC1506,LS_Coint_BD!$B$3:$AQ$1079,AM$2)*$AD1506+VLOOKUP($AC1506,LS_Coint_BD!$B$3:$AQ$1079,AM$2+1)</f>
        <v>0</v>
      </c>
      <c r="AN1506" s="89">
        <f>VLOOKUP($AC1506,LS_Coint_BD!$B$3:$AQ$1079,AN$2)</f>
        <v>0</v>
      </c>
      <c r="AO1506" s="89">
        <f>VLOOKUP($AC1506,LS_Coint_BD!$B$3:$AQ$1079,AO$2)</f>
        <v>0</v>
      </c>
      <c r="AP1506" s="89">
        <f>VLOOKUP($AC1506,LS_Coint_BD!$B$3:$AQ$1079,AP$2)</f>
        <v>0</v>
      </c>
      <c r="AQ1506" s="89">
        <f>VLOOKUP($AC1506,LS_Coint_BD!$B$3:$AQ$1079,AQ$2)</f>
        <v>0</v>
      </c>
      <c r="AR1506" s="89">
        <f>VLOOKUP($AC1506,LS_Coint_BD!$B$3:$AQ$1079,AR$2)</f>
        <v>0</v>
      </c>
      <c r="AS1506" s="89">
        <f>VLOOKUP($AC1506,LS_Coint_BD!$B$3:$AQ$1079,AS$2)</f>
        <v>0</v>
      </c>
      <c r="AT1506" s="89">
        <f>VLOOKUP($AC1506,LS_Coint_BD!$B$3:$AQ$1079,AT$2)</f>
        <v>0</v>
      </c>
      <c r="AU1506" s="89">
        <f>VLOOKUP($AC1506,LS_Coint_BD!$B$3:$AQ$1079,AU$2)</f>
        <v>0</v>
      </c>
      <c r="AV1506" s="89">
        <f>VLOOKUP($AC1506,LS_Coint_BD!$B$3:$AQ$1079,AV$2)</f>
        <v>0</v>
      </c>
      <c r="AW1506" s="89">
        <f>VLOOKUP($AC1506,LS_Coint_BD!$B$3:$AQ$1079,AW$2)</f>
        <v>0</v>
      </c>
      <c r="AX1506" s="89">
        <f>VLOOKUP($AC1506,LS_Coint_BD!$B$3:$AQ$1079,AX$2)</f>
        <v>0</v>
      </c>
      <c r="AY1506" s="89">
        <f>VLOOKUP($AC1506,LS_Coint_BD!$B$3:$AQ$1079,AY$2)</f>
        <v>0</v>
      </c>
      <c r="AZ1506" s="89">
        <f>VLOOKUP($AC1506,LS_Coint_BD!$B$3:$AQ$1079,AZ$2)</f>
        <v>0</v>
      </c>
      <c r="BA1506" s="89">
        <f>VLOOKUP($AC1506,LS_Coint_BD!$B$3:$AQ$1079,BA$2)</f>
        <v>0</v>
      </c>
      <c r="BB1506" s="89">
        <f>VLOOKUP($AC1506,LS_Coint_BD!$B$3:$AQ$1079,BB$2)</f>
        <v>0</v>
      </c>
      <c r="BC1506" s="89">
        <f>VLOOKUP($AC1506,LS_Coint_BD!$B$3:$AQ$1079,BC$2)</f>
        <v>0</v>
      </c>
      <c r="BD1506" s="89">
        <f t="shared" si="1089"/>
        <v>0</v>
      </c>
      <c r="BE1506" s="89">
        <f t="shared" si="1090"/>
        <v>0</v>
      </c>
      <c r="BF1506" s="89">
        <f t="shared" si="1091"/>
        <v>0</v>
      </c>
      <c r="BG1506" s="89">
        <f t="shared" si="1092"/>
        <v>0</v>
      </c>
      <c r="BH1506" s="89">
        <f t="shared" si="1093"/>
        <v>0</v>
      </c>
      <c r="BI1506" s="89">
        <f t="shared" si="1094"/>
        <v>0</v>
      </c>
      <c r="BJ1506" s="89">
        <f t="shared" si="1095"/>
        <v>0</v>
      </c>
      <c r="BK1506" s="89">
        <f t="shared" si="1096"/>
        <v>0</v>
      </c>
      <c r="BL1506" s="89">
        <f t="shared" si="1097"/>
        <v>0</v>
      </c>
      <c r="BM1506" s="89"/>
      <c r="BN1506" s="26" t="b">
        <f t="shared" si="1098"/>
        <v>0</v>
      </c>
      <c r="BO1506" s="26" t="b">
        <f t="shared" si="1099"/>
        <v>0</v>
      </c>
      <c r="BP1506" s="26" t="b">
        <f t="shared" si="1100"/>
        <v>0</v>
      </c>
      <c r="BQ1506" s="26" t="b">
        <f t="shared" si="1101"/>
        <v>0</v>
      </c>
      <c r="BR1506" s="26" t="b">
        <f t="shared" si="1102"/>
        <v>0</v>
      </c>
      <c r="BS1506" s="26" t="b">
        <f t="shared" si="1103"/>
        <v>0</v>
      </c>
      <c r="BT1506" s="26" t="b">
        <f t="shared" si="1104"/>
        <v>0</v>
      </c>
      <c r="BU1506" s="26" t="b">
        <f t="shared" si="1105"/>
        <v>0</v>
      </c>
    </row>
    <row r="1507" spans="2:73" ht="15" thickBot="1" x14ac:dyDescent="0.35">
      <c r="B1507" s="17">
        <f>VLOOKUP($AC1507,LS_Coint_BD!$B$3:$D$1079,2)</f>
        <v>0</v>
      </c>
      <c r="C1507" s="87">
        <f>VLOOKUP($AC1507,LS_Coint_BD!$B$3:$D$1079,3)</f>
        <v>0</v>
      </c>
      <c r="D1507" s="68">
        <f t="shared" si="1065"/>
        <v>0</v>
      </c>
      <c r="E1507" s="65">
        <f t="shared" si="1066"/>
        <v>0</v>
      </c>
      <c r="F1507" s="69">
        <f t="shared" si="1067"/>
        <v>0</v>
      </c>
      <c r="G1507" s="68">
        <f t="shared" si="1068"/>
        <v>0</v>
      </c>
      <c r="H1507" s="65">
        <f t="shared" si="1069"/>
        <v>0</v>
      </c>
      <c r="I1507" s="69">
        <f t="shared" si="1070"/>
        <v>0</v>
      </c>
      <c r="J1507" s="68">
        <f t="shared" si="1071"/>
        <v>0</v>
      </c>
      <c r="K1507" s="65">
        <f t="shared" si="1072"/>
        <v>0</v>
      </c>
      <c r="L1507" s="69">
        <f t="shared" si="1073"/>
        <v>0</v>
      </c>
      <c r="M1507" s="68">
        <f t="shared" si="1074"/>
        <v>0</v>
      </c>
      <c r="N1507" s="65">
        <f t="shared" si="1075"/>
        <v>0</v>
      </c>
      <c r="O1507" s="69">
        <f t="shared" si="1076"/>
        <v>0</v>
      </c>
      <c r="P1507" s="68">
        <f t="shared" si="1077"/>
        <v>0</v>
      </c>
      <c r="Q1507" s="65">
        <f t="shared" si="1078"/>
        <v>0</v>
      </c>
      <c r="R1507" s="69">
        <f t="shared" si="1079"/>
        <v>0</v>
      </c>
      <c r="S1507" s="68">
        <f t="shared" si="1080"/>
        <v>0</v>
      </c>
      <c r="T1507" s="65">
        <f t="shared" si="1081"/>
        <v>0</v>
      </c>
      <c r="U1507" s="69">
        <f t="shared" si="1082"/>
        <v>0</v>
      </c>
      <c r="V1507" s="68">
        <f t="shared" si="1083"/>
        <v>0</v>
      </c>
      <c r="W1507" s="65">
        <f t="shared" si="1084"/>
        <v>0</v>
      </c>
      <c r="X1507" s="69">
        <f t="shared" si="1085"/>
        <v>0</v>
      </c>
      <c r="Y1507" s="68">
        <f t="shared" si="1086"/>
        <v>0</v>
      </c>
      <c r="Z1507" s="65">
        <f t="shared" si="1087"/>
        <v>0</v>
      </c>
      <c r="AA1507" s="69">
        <f t="shared" si="1088"/>
        <v>0</v>
      </c>
      <c r="AB1507" s="98">
        <f>SUMIF(BN1507:BU1507,"VERDADEIRO",BN$3:$BU1506)</f>
        <v>0</v>
      </c>
      <c r="AC1507" s="97">
        <f t="shared" si="1064"/>
        <v>1504</v>
      </c>
      <c r="AD1507" s="89">
        <f>RTD("tryd.rtdserver",,"COT",B1507,"ULT")</f>
        <v>0</v>
      </c>
      <c r="AE1507" s="89">
        <f>RTD("tryd.rtdserver",,"COT",C1507,"ULT")</f>
        <v>0</v>
      </c>
      <c r="AF1507" s="89">
        <f>VLOOKUP($AC1507,LS_Coint_BD!$B$3:$AQ$1079,AF$2)*$AD1507+VLOOKUP($AC1507,LS_Coint_BD!$B$3:$AQ$1079,AF$2+1)</f>
        <v>0</v>
      </c>
      <c r="AG1507" s="89">
        <f>VLOOKUP($AC1507,LS_Coint_BD!$B$3:$AQ$1079,AG$2)*$AD1507+VLOOKUP($AC1507,LS_Coint_BD!$B$3:$AQ$1079,AG$2+1)</f>
        <v>0</v>
      </c>
      <c r="AH1507" s="89">
        <f>VLOOKUP($AC1507,LS_Coint_BD!$B$3:$AQ$1079,AH$2)*$AD1507+VLOOKUP($AC1507,LS_Coint_BD!$B$3:$AQ$1079,AH$2+1)</f>
        <v>0</v>
      </c>
      <c r="AI1507" s="89">
        <f>VLOOKUP($AC1507,LS_Coint_BD!$B$3:$AQ$1079,AI$2)*$AD1507+VLOOKUP($AC1507,LS_Coint_BD!$B$3:$AQ$1079,AI$2+1)</f>
        <v>0</v>
      </c>
      <c r="AJ1507" s="89">
        <f>VLOOKUP($AC1507,LS_Coint_BD!$B$3:$AQ$1079,AJ$2)*$AD1507+VLOOKUP($AC1507,LS_Coint_BD!$B$3:$AQ$1079,AJ$2+1)</f>
        <v>0</v>
      </c>
      <c r="AK1507" s="89">
        <f>VLOOKUP($AC1507,LS_Coint_BD!$B$3:$AQ$1079,AK$2)*$AD1507+VLOOKUP($AC1507,LS_Coint_BD!$B$3:$AQ$1079,AK$2+1)</f>
        <v>0</v>
      </c>
      <c r="AL1507" s="89">
        <f>VLOOKUP($AC1507,LS_Coint_BD!$B$3:$AQ$1079,AL$2)*$AD1507+VLOOKUP($AC1507,LS_Coint_BD!$B$3:$AQ$1079,AL$2+1)</f>
        <v>0</v>
      </c>
      <c r="AM1507" s="89">
        <f>VLOOKUP($AC1507,LS_Coint_BD!$B$3:$AQ$1079,AM$2)*$AD1507+VLOOKUP($AC1507,LS_Coint_BD!$B$3:$AQ$1079,AM$2+1)</f>
        <v>0</v>
      </c>
      <c r="AN1507" s="89">
        <f>VLOOKUP($AC1507,LS_Coint_BD!$B$3:$AQ$1079,AN$2)</f>
        <v>0</v>
      </c>
      <c r="AO1507" s="89">
        <f>VLOOKUP($AC1507,LS_Coint_BD!$B$3:$AQ$1079,AO$2)</f>
        <v>0</v>
      </c>
      <c r="AP1507" s="89">
        <f>VLOOKUP($AC1507,LS_Coint_BD!$B$3:$AQ$1079,AP$2)</f>
        <v>0</v>
      </c>
      <c r="AQ1507" s="89">
        <f>VLOOKUP($AC1507,LS_Coint_BD!$B$3:$AQ$1079,AQ$2)</f>
        <v>0</v>
      </c>
      <c r="AR1507" s="89">
        <f>VLOOKUP($AC1507,LS_Coint_BD!$B$3:$AQ$1079,AR$2)</f>
        <v>0</v>
      </c>
      <c r="AS1507" s="89">
        <f>VLOOKUP($AC1507,LS_Coint_BD!$B$3:$AQ$1079,AS$2)</f>
        <v>0</v>
      </c>
      <c r="AT1507" s="89">
        <f>VLOOKUP($AC1507,LS_Coint_BD!$B$3:$AQ$1079,AT$2)</f>
        <v>0</v>
      </c>
      <c r="AU1507" s="89">
        <f>VLOOKUP($AC1507,LS_Coint_BD!$B$3:$AQ$1079,AU$2)</f>
        <v>0</v>
      </c>
      <c r="AV1507" s="89">
        <f>VLOOKUP($AC1507,LS_Coint_BD!$B$3:$AQ$1079,AV$2)</f>
        <v>0</v>
      </c>
      <c r="AW1507" s="89">
        <f>VLOOKUP($AC1507,LS_Coint_BD!$B$3:$AQ$1079,AW$2)</f>
        <v>0</v>
      </c>
      <c r="AX1507" s="89">
        <f>VLOOKUP($AC1507,LS_Coint_BD!$B$3:$AQ$1079,AX$2)</f>
        <v>0</v>
      </c>
      <c r="AY1507" s="89">
        <f>VLOOKUP($AC1507,LS_Coint_BD!$B$3:$AQ$1079,AY$2)</f>
        <v>0</v>
      </c>
      <c r="AZ1507" s="89">
        <f>VLOOKUP($AC1507,LS_Coint_BD!$B$3:$AQ$1079,AZ$2)</f>
        <v>0</v>
      </c>
      <c r="BA1507" s="89">
        <f>VLOOKUP($AC1507,LS_Coint_BD!$B$3:$AQ$1079,BA$2)</f>
        <v>0</v>
      </c>
      <c r="BB1507" s="89">
        <f>VLOOKUP($AC1507,LS_Coint_BD!$B$3:$AQ$1079,BB$2)</f>
        <v>0</v>
      </c>
      <c r="BC1507" s="89">
        <f>VLOOKUP($AC1507,LS_Coint_BD!$B$3:$AQ$1079,BC$2)</f>
        <v>0</v>
      </c>
      <c r="BD1507" s="89">
        <f t="shared" si="1089"/>
        <v>0</v>
      </c>
      <c r="BE1507" s="89">
        <f t="shared" si="1090"/>
        <v>0</v>
      </c>
      <c r="BF1507" s="89">
        <f t="shared" si="1091"/>
        <v>0</v>
      </c>
      <c r="BG1507" s="89">
        <f t="shared" si="1092"/>
        <v>0</v>
      </c>
      <c r="BH1507" s="89">
        <f t="shared" si="1093"/>
        <v>0</v>
      </c>
      <c r="BI1507" s="89">
        <f t="shared" si="1094"/>
        <v>0</v>
      </c>
      <c r="BJ1507" s="89">
        <f t="shared" si="1095"/>
        <v>0</v>
      </c>
      <c r="BK1507" s="89">
        <f t="shared" si="1096"/>
        <v>0</v>
      </c>
      <c r="BL1507" s="89">
        <f t="shared" si="1097"/>
        <v>0</v>
      </c>
      <c r="BM1507" s="89"/>
      <c r="BN1507" s="26" t="b">
        <f t="shared" si="1098"/>
        <v>0</v>
      </c>
      <c r="BO1507" s="26" t="b">
        <f t="shared" si="1099"/>
        <v>0</v>
      </c>
      <c r="BP1507" s="26" t="b">
        <f t="shared" si="1100"/>
        <v>0</v>
      </c>
      <c r="BQ1507" s="26" t="b">
        <f t="shared" si="1101"/>
        <v>0</v>
      </c>
      <c r="BR1507" s="26" t="b">
        <f t="shared" si="1102"/>
        <v>0</v>
      </c>
      <c r="BS1507" s="26" t="b">
        <f t="shared" si="1103"/>
        <v>0</v>
      </c>
      <c r="BT1507" s="26" t="b">
        <f t="shared" si="1104"/>
        <v>0</v>
      </c>
      <c r="BU1507" s="26" t="b">
        <f t="shared" si="1105"/>
        <v>0</v>
      </c>
    </row>
    <row r="1508" spans="2:73" ht="15" thickBot="1" x14ac:dyDescent="0.35">
      <c r="B1508" s="17">
        <f>VLOOKUP($AC1508,LS_Coint_BD!$B$3:$D$1079,2)</f>
        <v>0</v>
      </c>
      <c r="C1508" s="87">
        <f>VLOOKUP($AC1508,LS_Coint_BD!$B$3:$D$1079,3)</f>
        <v>0</v>
      </c>
      <c r="D1508" s="68">
        <f t="shared" si="1065"/>
        <v>0</v>
      </c>
      <c r="E1508" s="65">
        <f t="shared" si="1066"/>
        <v>0</v>
      </c>
      <c r="F1508" s="69">
        <f t="shared" si="1067"/>
        <v>0</v>
      </c>
      <c r="G1508" s="68">
        <f t="shared" si="1068"/>
        <v>0</v>
      </c>
      <c r="H1508" s="65">
        <f t="shared" si="1069"/>
        <v>0</v>
      </c>
      <c r="I1508" s="69">
        <f t="shared" si="1070"/>
        <v>0</v>
      </c>
      <c r="J1508" s="68">
        <f t="shared" si="1071"/>
        <v>0</v>
      </c>
      <c r="K1508" s="65">
        <f t="shared" si="1072"/>
        <v>0</v>
      </c>
      <c r="L1508" s="69">
        <f t="shared" si="1073"/>
        <v>0</v>
      </c>
      <c r="M1508" s="68">
        <f t="shared" si="1074"/>
        <v>0</v>
      </c>
      <c r="N1508" s="65">
        <f t="shared" si="1075"/>
        <v>0</v>
      </c>
      <c r="O1508" s="69">
        <f t="shared" si="1076"/>
        <v>0</v>
      </c>
      <c r="P1508" s="68">
        <f t="shared" si="1077"/>
        <v>0</v>
      </c>
      <c r="Q1508" s="65">
        <f t="shared" si="1078"/>
        <v>0</v>
      </c>
      <c r="R1508" s="69">
        <f t="shared" si="1079"/>
        <v>0</v>
      </c>
      <c r="S1508" s="68">
        <f t="shared" si="1080"/>
        <v>0</v>
      </c>
      <c r="T1508" s="65">
        <f t="shared" si="1081"/>
        <v>0</v>
      </c>
      <c r="U1508" s="69">
        <f t="shared" si="1082"/>
        <v>0</v>
      </c>
      <c r="V1508" s="68">
        <f t="shared" si="1083"/>
        <v>0</v>
      </c>
      <c r="W1508" s="65">
        <f t="shared" si="1084"/>
        <v>0</v>
      </c>
      <c r="X1508" s="69">
        <f t="shared" si="1085"/>
        <v>0</v>
      </c>
      <c r="Y1508" s="68">
        <f t="shared" si="1086"/>
        <v>0</v>
      </c>
      <c r="Z1508" s="65">
        <f t="shared" si="1087"/>
        <v>0</v>
      </c>
      <c r="AA1508" s="69">
        <f t="shared" si="1088"/>
        <v>0</v>
      </c>
      <c r="AB1508" s="98">
        <f>SUMIF(BN1508:BU1508,"VERDADEIRO",BN$3:$BU1507)</f>
        <v>0</v>
      </c>
      <c r="AC1508" s="97">
        <f t="shared" si="1064"/>
        <v>1505</v>
      </c>
      <c r="AD1508" s="89">
        <f>RTD("tryd.rtdserver",,"COT",B1508,"ULT")</f>
        <v>0</v>
      </c>
      <c r="AE1508" s="89">
        <f>RTD("tryd.rtdserver",,"COT",C1508,"ULT")</f>
        <v>0</v>
      </c>
      <c r="AF1508" s="89">
        <f>VLOOKUP($AC1508,LS_Coint_BD!$B$3:$AQ$1079,AF$2)*$AD1508+VLOOKUP($AC1508,LS_Coint_BD!$B$3:$AQ$1079,AF$2+1)</f>
        <v>0</v>
      </c>
      <c r="AG1508" s="89">
        <f>VLOOKUP($AC1508,LS_Coint_BD!$B$3:$AQ$1079,AG$2)*$AD1508+VLOOKUP($AC1508,LS_Coint_BD!$B$3:$AQ$1079,AG$2+1)</f>
        <v>0</v>
      </c>
      <c r="AH1508" s="89">
        <f>VLOOKUP($AC1508,LS_Coint_BD!$B$3:$AQ$1079,AH$2)*$AD1508+VLOOKUP($AC1508,LS_Coint_BD!$B$3:$AQ$1079,AH$2+1)</f>
        <v>0</v>
      </c>
      <c r="AI1508" s="89">
        <f>VLOOKUP($AC1508,LS_Coint_BD!$B$3:$AQ$1079,AI$2)*$AD1508+VLOOKUP($AC1508,LS_Coint_BD!$B$3:$AQ$1079,AI$2+1)</f>
        <v>0</v>
      </c>
      <c r="AJ1508" s="89">
        <f>VLOOKUP($AC1508,LS_Coint_BD!$B$3:$AQ$1079,AJ$2)*$AD1508+VLOOKUP($AC1508,LS_Coint_BD!$B$3:$AQ$1079,AJ$2+1)</f>
        <v>0</v>
      </c>
      <c r="AK1508" s="89">
        <f>VLOOKUP($AC1508,LS_Coint_BD!$B$3:$AQ$1079,AK$2)*$AD1508+VLOOKUP($AC1508,LS_Coint_BD!$B$3:$AQ$1079,AK$2+1)</f>
        <v>0</v>
      </c>
      <c r="AL1508" s="89">
        <f>VLOOKUP($AC1508,LS_Coint_BD!$B$3:$AQ$1079,AL$2)*$AD1508+VLOOKUP($AC1508,LS_Coint_BD!$B$3:$AQ$1079,AL$2+1)</f>
        <v>0</v>
      </c>
      <c r="AM1508" s="89">
        <f>VLOOKUP($AC1508,LS_Coint_BD!$B$3:$AQ$1079,AM$2)*$AD1508+VLOOKUP($AC1508,LS_Coint_BD!$B$3:$AQ$1079,AM$2+1)</f>
        <v>0</v>
      </c>
      <c r="AN1508" s="89">
        <f>VLOOKUP($AC1508,LS_Coint_BD!$B$3:$AQ$1079,AN$2)</f>
        <v>0</v>
      </c>
      <c r="AO1508" s="89">
        <f>VLOOKUP($AC1508,LS_Coint_BD!$B$3:$AQ$1079,AO$2)</f>
        <v>0</v>
      </c>
      <c r="AP1508" s="89">
        <f>VLOOKUP($AC1508,LS_Coint_BD!$B$3:$AQ$1079,AP$2)</f>
        <v>0</v>
      </c>
      <c r="AQ1508" s="89">
        <f>VLOOKUP($AC1508,LS_Coint_BD!$B$3:$AQ$1079,AQ$2)</f>
        <v>0</v>
      </c>
      <c r="AR1508" s="89">
        <f>VLOOKUP($AC1508,LS_Coint_BD!$B$3:$AQ$1079,AR$2)</f>
        <v>0</v>
      </c>
      <c r="AS1508" s="89">
        <f>VLOOKUP($AC1508,LS_Coint_BD!$B$3:$AQ$1079,AS$2)</f>
        <v>0</v>
      </c>
      <c r="AT1508" s="89">
        <f>VLOOKUP($AC1508,LS_Coint_BD!$B$3:$AQ$1079,AT$2)</f>
        <v>0</v>
      </c>
      <c r="AU1508" s="89">
        <f>VLOOKUP($AC1508,LS_Coint_BD!$B$3:$AQ$1079,AU$2)</f>
        <v>0</v>
      </c>
      <c r="AV1508" s="89">
        <f>VLOOKUP($AC1508,LS_Coint_BD!$B$3:$AQ$1079,AV$2)</f>
        <v>0</v>
      </c>
      <c r="AW1508" s="89">
        <f>VLOOKUP($AC1508,LS_Coint_BD!$B$3:$AQ$1079,AW$2)</f>
        <v>0</v>
      </c>
      <c r="AX1508" s="89">
        <f>VLOOKUP($AC1508,LS_Coint_BD!$B$3:$AQ$1079,AX$2)</f>
        <v>0</v>
      </c>
      <c r="AY1508" s="89">
        <f>VLOOKUP($AC1508,LS_Coint_BD!$B$3:$AQ$1079,AY$2)</f>
        <v>0</v>
      </c>
      <c r="AZ1508" s="89">
        <f>VLOOKUP($AC1508,LS_Coint_BD!$B$3:$AQ$1079,AZ$2)</f>
        <v>0</v>
      </c>
      <c r="BA1508" s="89">
        <f>VLOOKUP($AC1508,LS_Coint_BD!$B$3:$AQ$1079,BA$2)</f>
        <v>0</v>
      </c>
      <c r="BB1508" s="89">
        <f>VLOOKUP($AC1508,LS_Coint_BD!$B$3:$AQ$1079,BB$2)</f>
        <v>0</v>
      </c>
      <c r="BC1508" s="89">
        <f>VLOOKUP($AC1508,LS_Coint_BD!$B$3:$AQ$1079,BC$2)</f>
        <v>0</v>
      </c>
      <c r="BD1508" s="89">
        <f t="shared" si="1089"/>
        <v>0</v>
      </c>
      <c r="BE1508" s="89">
        <f t="shared" si="1090"/>
        <v>0</v>
      </c>
      <c r="BF1508" s="89">
        <f t="shared" si="1091"/>
        <v>0</v>
      </c>
      <c r="BG1508" s="89">
        <f t="shared" si="1092"/>
        <v>0</v>
      </c>
      <c r="BH1508" s="89">
        <f t="shared" si="1093"/>
        <v>0</v>
      </c>
      <c r="BI1508" s="89">
        <f t="shared" si="1094"/>
        <v>0</v>
      </c>
      <c r="BJ1508" s="89">
        <f t="shared" si="1095"/>
        <v>0</v>
      </c>
      <c r="BK1508" s="89">
        <f t="shared" si="1096"/>
        <v>0</v>
      </c>
      <c r="BL1508" s="89">
        <f t="shared" si="1097"/>
        <v>0</v>
      </c>
      <c r="BM1508" s="89"/>
      <c r="BN1508" s="26" t="b">
        <f t="shared" si="1098"/>
        <v>0</v>
      </c>
      <c r="BO1508" s="26" t="b">
        <f t="shared" si="1099"/>
        <v>0</v>
      </c>
      <c r="BP1508" s="26" t="b">
        <f t="shared" si="1100"/>
        <v>0</v>
      </c>
      <c r="BQ1508" s="26" t="b">
        <f t="shared" si="1101"/>
        <v>0</v>
      </c>
      <c r="BR1508" s="26" t="b">
        <f t="shared" si="1102"/>
        <v>0</v>
      </c>
      <c r="BS1508" s="26" t="b">
        <f t="shared" si="1103"/>
        <v>0</v>
      </c>
      <c r="BT1508" s="26" t="b">
        <f t="shared" si="1104"/>
        <v>0</v>
      </c>
      <c r="BU1508" s="26" t="b">
        <f t="shared" si="1105"/>
        <v>0</v>
      </c>
    </row>
    <row r="1509" spans="2:73" ht="15" thickBot="1" x14ac:dyDescent="0.35">
      <c r="B1509" s="17">
        <f>VLOOKUP($AC1509,LS_Coint_BD!$B$3:$D$1079,2)</f>
        <v>0</v>
      </c>
      <c r="C1509" s="87">
        <f>VLOOKUP($AC1509,LS_Coint_BD!$B$3:$D$1079,3)</f>
        <v>0</v>
      </c>
      <c r="D1509" s="68">
        <f t="shared" si="1065"/>
        <v>0</v>
      </c>
      <c r="E1509" s="65">
        <f t="shared" si="1066"/>
        <v>0</v>
      </c>
      <c r="F1509" s="69">
        <f t="shared" si="1067"/>
        <v>0</v>
      </c>
      <c r="G1509" s="68">
        <f t="shared" si="1068"/>
        <v>0</v>
      </c>
      <c r="H1509" s="65">
        <f t="shared" si="1069"/>
        <v>0</v>
      </c>
      <c r="I1509" s="69">
        <f t="shared" si="1070"/>
        <v>0</v>
      </c>
      <c r="J1509" s="68">
        <f t="shared" si="1071"/>
        <v>0</v>
      </c>
      <c r="K1509" s="65">
        <f t="shared" si="1072"/>
        <v>0</v>
      </c>
      <c r="L1509" s="69">
        <f t="shared" si="1073"/>
        <v>0</v>
      </c>
      <c r="M1509" s="68">
        <f t="shared" si="1074"/>
        <v>0</v>
      </c>
      <c r="N1509" s="65">
        <f t="shared" si="1075"/>
        <v>0</v>
      </c>
      <c r="O1509" s="69">
        <f t="shared" si="1076"/>
        <v>0</v>
      </c>
      <c r="P1509" s="68">
        <f t="shared" si="1077"/>
        <v>0</v>
      </c>
      <c r="Q1509" s="65">
        <f t="shared" si="1078"/>
        <v>0</v>
      </c>
      <c r="R1509" s="69">
        <f t="shared" si="1079"/>
        <v>0</v>
      </c>
      <c r="S1509" s="68">
        <f t="shared" si="1080"/>
        <v>0</v>
      </c>
      <c r="T1509" s="65">
        <f t="shared" si="1081"/>
        <v>0</v>
      </c>
      <c r="U1509" s="69">
        <f t="shared" si="1082"/>
        <v>0</v>
      </c>
      <c r="V1509" s="68">
        <f t="shared" si="1083"/>
        <v>0</v>
      </c>
      <c r="W1509" s="65">
        <f t="shared" si="1084"/>
        <v>0</v>
      </c>
      <c r="X1509" s="69">
        <f t="shared" si="1085"/>
        <v>0</v>
      </c>
      <c r="Y1509" s="68">
        <f t="shared" si="1086"/>
        <v>0</v>
      </c>
      <c r="Z1509" s="65">
        <f t="shared" si="1087"/>
        <v>0</v>
      </c>
      <c r="AA1509" s="69">
        <f t="shared" si="1088"/>
        <v>0</v>
      </c>
      <c r="AB1509" s="98">
        <f>SUMIF(BN1509:BU1509,"VERDADEIRO",BN$3:$BU1508)</f>
        <v>0</v>
      </c>
      <c r="AC1509" s="97">
        <f t="shared" si="1064"/>
        <v>1506</v>
      </c>
      <c r="AD1509" s="89">
        <f>RTD("tryd.rtdserver",,"COT",B1509,"ULT")</f>
        <v>0</v>
      </c>
      <c r="AE1509" s="89">
        <f>RTD("tryd.rtdserver",,"COT",C1509,"ULT")</f>
        <v>0</v>
      </c>
      <c r="AF1509" s="89">
        <f>VLOOKUP($AC1509,LS_Coint_BD!$B$3:$AQ$1079,AF$2)*$AD1509+VLOOKUP($AC1509,LS_Coint_BD!$B$3:$AQ$1079,AF$2+1)</f>
        <v>0</v>
      </c>
      <c r="AG1509" s="89">
        <f>VLOOKUP($AC1509,LS_Coint_BD!$B$3:$AQ$1079,AG$2)*$AD1509+VLOOKUP($AC1509,LS_Coint_BD!$B$3:$AQ$1079,AG$2+1)</f>
        <v>0</v>
      </c>
      <c r="AH1509" s="89">
        <f>VLOOKUP($AC1509,LS_Coint_BD!$B$3:$AQ$1079,AH$2)*$AD1509+VLOOKUP($AC1509,LS_Coint_BD!$B$3:$AQ$1079,AH$2+1)</f>
        <v>0</v>
      </c>
      <c r="AI1509" s="89">
        <f>VLOOKUP($AC1509,LS_Coint_BD!$B$3:$AQ$1079,AI$2)*$AD1509+VLOOKUP($AC1509,LS_Coint_BD!$B$3:$AQ$1079,AI$2+1)</f>
        <v>0</v>
      </c>
      <c r="AJ1509" s="89">
        <f>VLOOKUP($AC1509,LS_Coint_BD!$B$3:$AQ$1079,AJ$2)*$AD1509+VLOOKUP($AC1509,LS_Coint_BD!$B$3:$AQ$1079,AJ$2+1)</f>
        <v>0</v>
      </c>
      <c r="AK1509" s="89">
        <f>VLOOKUP($AC1509,LS_Coint_BD!$B$3:$AQ$1079,AK$2)*$AD1509+VLOOKUP($AC1509,LS_Coint_BD!$B$3:$AQ$1079,AK$2+1)</f>
        <v>0</v>
      </c>
      <c r="AL1509" s="89">
        <f>VLOOKUP($AC1509,LS_Coint_BD!$B$3:$AQ$1079,AL$2)*$AD1509+VLOOKUP($AC1509,LS_Coint_BD!$B$3:$AQ$1079,AL$2+1)</f>
        <v>0</v>
      </c>
      <c r="AM1509" s="89">
        <f>VLOOKUP($AC1509,LS_Coint_BD!$B$3:$AQ$1079,AM$2)*$AD1509+VLOOKUP($AC1509,LS_Coint_BD!$B$3:$AQ$1079,AM$2+1)</f>
        <v>0</v>
      </c>
      <c r="AN1509" s="89">
        <f>VLOOKUP($AC1509,LS_Coint_BD!$B$3:$AQ$1079,AN$2)</f>
        <v>0</v>
      </c>
      <c r="AO1509" s="89">
        <f>VLOOKUP($AC1509,LS_Coint_BD!$B$3:$AQ$1079,AO$2)</f>
        <v>0</v>
      </c>
      <c r="AP1509" s="89">
        <f>VLOOKUP($AC1509,LS_Coint_BD!$B$3:$AQ$1079,AP$2)</f>
        <v>0</v>
      </c>
      <c r="AQ1509" s="89">
        <f>VLOOKUP($AC1509,LS_Coint_BD!$B$3:$AQ$1079,AQ$2)</f>
        <v>0</v>
      </c>
      <c r="AR1509" s="89">
        <f>VLOOKUP($AC1509,LS_Coint_BD!$B$3:$AQ$1079,AR$2)</f>
        <v>0</v>
      </c>
      <c r="AS1509" s="89">
        <f>VLOOKUP($AC1509,LS_Coint_BD!$B$3:$AQ$1079,AS$2)</f>
        <v>0</v>
      </c>
      <c r="AT1509" s="89">
        <f>VLOOKUP($AC1509,LS_Coint_BD!$B$3:$AQ$1079,AT$2)</f>
        <v>0</v>
      </c>
      <c r="AU1509" s="89">
        <f>VLOOKUP($AC1509,LS_Coint_BD!$B$3:$AQ$1079,AU$2)</f>
        <v>0</v>
      </c>
      <c r="AV1509" s="89">
        <f>VLOOKUP($AC1509,LS_Coint_BD!$B$3:$AQ$1079,AV$2)</f>
        <v>0</v>
      </c>
      <c r="AW1509" s="89">
        <f>VLOOKUP($AC1509,LS_Coint_BD!$B$3:$AQ$1079,AW$2)</f>
        <v>0</v>
      </c>
      <c r="AX1509" s="89">
        <f>VLOOKUP($AC1509,LS_Coint_BD!$B$3:$AQ$1079,AX$2)</f>
        <v>0</v>
      </c>
      <c r="AY1509" s="89">
        <f>VLOOKUP($AC1509,LS_Coint_BD!$B$3:$AQ$1079,AY$2)</f>
        <v>0</v>
      </c>
      <c r="AZ1509" s="89">
        <f>VLOOKUP($AC1509,LS_Coint_BD!$B$3:$AQ$1079,AZ$2)</f>
        <v>0</v>
      </c>
      <c r="BA1509" s="89">
        <f>VLOOKUP($AC1509,LS_Coint_BD!$B$3:$AQ$1079,BA$2)</f>
        <v>0</v>
      </c>
      <c r="BB1509" s="89">
        <f>VLOOKUP($AC1509,LS_Coint_BD!$B$3:$AQ$1079,BB$2)</f>
        <v>0</v>
      </c>
      <c r="BC1509" s="89">
        <f>VLOOKUP($AC1509,LS_Coint_BD!$B$3:$AQ$1079,BC$2)</f>
        <v>0</v>
      </c>
      <c r="BD1509" s="89">
        <f t="shared" si="1089"/>
        <v>0</v>
      </c>
      <c r="BE1509" s="89">
        <f t="shared" si="1090"/>
        <v>0</v>
      </c>
      <c r="BF1509" s="89">
        <f t="shared" si="1091"/>
        <v>0</v>
      </c>
      <c r="BG1509" s="89">
        <f t="shared" si="1092"/>
        <v>0</v>
      </c>
      <c r="BH1509" s="89">
        <f t="shared" si="1093"/>
        <v>0</v>
      </c>
      <c r="BI1509" s="89">
        <f t="shared" si="1094"/>
        <v>0</v>
      </c>
      <c r="BJ1509" s="89">
        <f t="shared" si="1095"/>
        <v>0</v>
      </c>
      <c r="BK1509" s="89">
        <f t="shared" si="1096"/>
        <v>0</v>
      </c>
      <c r="BL1509" s="89">
        <f t="shared" si="1097"/>
        <v>0</v>
      </c>
      <c r="BM1509" s="89"/>
      <c r="BN1509" s="26" t="b">
        <f t="shared" si="1098"/>
        <v>0</v>
      </c>
      <c r="BO1509" s="26" t="b">
        <f t="shared" si="1099"/>
        <v>0</v>
      </c>
      <c r="BP1509" s="26" t="b">
        <f t="shared" si="1100"/>
        <v>0</v>
      </c>
      <c r="BQ1509" s="26" t="b">
        <f t="shared" si="1101"/>
        <v>0</v>
      </c>
      <c r="BR1509" s="26" t="b">
        <f t="shared" si="1102"/>
        <v>0</v>
      </c>
      <c r="BS1509" s="26" t="b">
        <f t="shared" si="1103"/>
        <v>0</v>
      </c>
      <c r="BT1509" s="26" t="b">
        <f t="shared" si="1104"/>
        <v>0</v>
      </c>
      <c r="BU1509" s="26" t="b">
        <f t="shared" si="1105"/>
        <v>0</v>
      </c>
    </row>
    <row r="1510" spans="2:73" ht="15" thickBot="1" x14ac:dyDescent="0.35">
      <c r="B1510" s="17">
        <f>VLOOKUP($AC1510,LS_Coint_BD!$B$3:$D$1079,2)</f>
        <v>0</v>
      </c>
      <c r="C1510" s="87">
        <f>VLOOKUP($AC1510,LS_Coint_BD!$B$3:$D$1079,3)</f>
        <v>0</v>
      </c>
      <c r="D1510" s="68">
        <f t="shared" si="1065"/>
        <v>0</v>
      </c>
      <c r="E1510" s="65">
        <f t="shared" si="1066"/>
        <v>0</v>
      </c>
      <c r="F1510" s="69">
        <f t="shared" si="1067"/>
        <v>0</v>
      </c>
      <c r="G1510" s="68">
        <f t="shared" si="1068"/>
        <v>0</v>
      </c>
      <c r="H1510" s="65">
        <f t="shared" si="1069"/>
        <v>0</v>
      </c>
      <c r="I1510" s="69">
        <f t="shared" si="1070"/>
        <v>0</v>
      </c>
      <c r="J1510" s="68">
        <f t="shared" si="1071"/>
        <v>0</v>
      </c>
      <c r="K1510" s="65">
        <f t="shared" si="1072"/>
        <v>0</v>
      </c>
      <c r="L1510" s="69">
        <f t="shared" si="1073"/>
        <v>0</v>
      </c>
      <c r="M1510" s="68">
        <f t="shared" si="1074"/>
        <v>0</v>
      </c>
      <c r="N1510" s="65">
        <f t="shared" si="1075"/>
        <v>0</v>
      </c>
      <c r="O1510" s="69">
        <f t="shared" si="1076"/>
        <v>0</v>
      </c>
      <c r="P1510" s="68">
        <f t="shared" si="1077"/>
        <v>0</v>
      </c>
      <c r="Q1510" s="65">
        <f t="shared" si="1078"/>
        <v>0</v>
      </c>
      <c r="R1510" s="69">
        <f t="shared" si="1079"/>
        <v>0</v>
      </c>
      <c r="S1510" s="68">
        <f t="shared" si="1080"/>
        <v>0</v>
      </c>
      <c r="T1510" s="65">
        <f t="shared" si="1081"/>
        <v>0</v>
      </c>
      <c r="U1510" s="69">
        <f t="shared" si="1082"/>
        <v>0</v>
      </c>
      <c r="V1510" s="68">
        <f t="shared" si="1083"/>
        <v>0</v>
      </c>
      <c r="W1510" s="65">
        <f t="shared" si="1084"/>
        <v>0</v>
      </c>
      <c r="X1510" s="69">
        <f t="shared" si="1085"/>
        <v>0</v>
      </c>
      <c r="Y1510" s="68">
        <f t="shared" si="1086"/>
        <v>0</v>
      </c>
      <c r="Z1510" s="65">
        <f t="shared" si="1087"/>
        <v>0</v>
      </c>
      <c r="AA1510" s="69">
        <f t="shared" si="1088"/>
        <v>0</v>
      </c>
      <c r="AB1510" s="98">
        <f>SUMIF(BN1510:BU1510,"VERDADEIRO",BN$3:$BU1509)</f>
        <v>0</v>
      </c>
      <c r="AC1510" s="97">
        <f t="shared" si="1064"/>
        <v>1507</v>
      </c>
      <c r="AD1510" s="89">
        <f>RTD("tryd.rtdserver",,"COT",B1510,"ULT")</f>
        <v>0</v>
      </c>
      <c r="AE1510" s="89">
        <f>RTD("tryd.rtdserver",,"COT",C1510,"ULT")</f>
        <v>0</v>
      </c>
      <c r="AF1510" s="89">
        <f>VLOOKUP($AC1510,LS_Coint_BD!$B$3:$AQ$1079,AF$2)*$AD1510+VLOOKUP($AC1510,LS_Coint_BD!$B$3:$AQ$1079,AF$2+1)</f>
        <v>0</v>
      </c>
      <c r="AG1510" s="89">
        <f>VLOOKUP($AC1510,LS_Coint_BD!$B$3:$AQ$1079,AG$2)*$AD1510+VLOOKUP($AC1510,LS_Coint_BD!$B$3:$AQ$1079,AG$2+1)</f>
        <v>0</v>
      </c>
      <c r="AH1510" s="89">
        <f>VLOOKUP($AC1510,LS_Coint_BD!$B$3:$AQ$1079,AH$2)*$AD1510+VLOOKUP($AC1510,LS_Coint_BD!$B$3:$AQ$1079,AH$2+1)</f>
        <v>0</v>
      </c>
      <c r="AI1510" s="89">
        <f>VLOOKUP($AC1510,LS_Coint_BD!$B$3:$AQ$1079,AI$2)*$AD1510+VLOOKUP($AC1510,LS_Coint_BD!$B$3:$AQ$1079,AI$2+1)</f>
        <v>0</v>
      </c>
      <c r="AJ1510" s="89">
        <f>VLOOKUP($AC1510,LS_Coint_BD!$B$3:$AQ$1079,AJ$2)*$AD1510+VLOOKUP($AC1510,LS_Coint_BD!$B$3:$AQ$1079,AJ$2+1)</f>
        <v>0</v>
      </c>
      <c r="AK1510" s="89">
        <f>VLOOKUP($AC1510,LS_Coint_BD!$B$3:$AQ$1079,AK$2)*$AD1510+VLOOKUP($AC1510,LS_Coint_BD!$B$3:$AQ$1079,AK$2+1)</f>
        <v>0</v>
      </c>
      <c r="AL1510" s="89">
        <f>VLOOKUP($AC1510,LS_Coint_BD!$B$3:$AQ$1079,AL$2)*$AD1510+VLOOKUP($AC1510,LS_Coint_BD!$B$3:$AQ$1079,AL$2+1)</f>
        <v>0</v>
      </c>
      <c r="AM1510" s="89">
        <f>VLOOKUP($AC1510,LS_Coint_BD!$B$3:$AQ$1079,AM$2)*$AD1510+VLOOKUP($AC1510,LS_Coint_BD!$B$3:$AQ$1079,AM$2+1)</f>
        <v>0</v>
      </c>
      <c r="AN1510" s="89">
        <f>VLOOKUP($AC1510,LS_Coint_BD!$B$3:$AQ$1079,AN$2)</f>
        <v>0</v>
      </c>
      <c r="AO1510" s="89">
        <f>VLOOKUP($AC1510,LS_Coint_BD!$B$3:$AQ$1079,AO$2)</f>
        <v>0</v>
      </c>
      <c r="AP1510" s="89">
        <f>VLOOKUP($AC1510,LS_Coint_BD!$B$3:$AQ$1079,AP$2)</f>
        <v>0</v>
      </c>
      <c r="AQ1510" s="89">
        <f>VLOOKUP($AC1510,LS_Coint_BD!$B$3:$AQ$1079,AQ$2)</f>
        <v>0</v>
      </c>
      <c r="AR1510" s="89">
        <f>VLOOKUP($AC1510,LS_Coint_BD!$B$3:$AQ$1079,AR$2)</f>
        <v>0</v>
      </c>
      <c r="AS1510" s="89">
        <f>VLOOKUP($AC1510,LS_Coint_BD!$B$3:$AQ$1079,AS$2)</f>
        <v>0</v>
      </c>
      <c r="AT1510" s="89">
        <f>VLOOKUP($AC1510,LS_Coint_BD!$B$3:$AQ$1079,AT$2)</f>
        <v>0</v>
      </c>
      <c r="AU1510" s="89">
        <f>VLOOKUP($AC1510,LS_Coint_BD!$B$3:$AQ$1079,AU$2)</f>
        <v>0</v>
      </c>
      <c r="AV1510" s="89">
        <f>VLOOKUP($AC1510,LS_Coint_BD!$B$3:$AQ$1079,AV$2)</f>
        <v>0</v>
      </c>
      <c r="AW1510" s="89">
        <f>VLOOKUP($AC1510,LS_Coint_BD!$B$3:$AQ$1079,AW$2)</f>
        <v>0</v>
      </c>
      <c r="AX1510" s="89">
        <f>VLOOKUP($AC1510,LS_Coint_BD!$B$3:$AQ$1079,AX$2)</f>
        <v>0</v>
      </c>
      <c r="AY1510" s="89">
        <f>VLOOKUP($AC1510,LS_Coint_BD!$B$3:$AQ$1079,AY$2)</f>
        <v>0</v>
      </c>
      <c r="AZ1510" s="89">
        <f>VLOOKUP($AC1510,LS_Coint_BD!$B$3:$AQ$1079,AZ$2)</f>
        <v>0</v>
      </c>
      <c r="BA1510" s="89">
        <f>VLOOKUP($AC1510,LS_Coint_BD!$B$3:$AQ$1079,BA$2)</f>
        <v>0</v>
      </c>
      <c r="BB1510" s="89">
        <f>VLOOKUP($AC1510,LS_Coint_BD!$B$3:$AQ$1079,BB$2)</f>
        <v>0</v>
      </c>
      <c r="BC1510" s="89">
        <f>VLOOKUP($AC1510,LS_Coint_BD!$B$3:$AQ$1079,BC$2)</f>
        <v>0</v>
      </c>
      <c r="BD1510" s="89">
        <f t="shared" si="1089"/>
        <v>0</v>
      </c>
      <c r="BE1510" s="89">
        <f t="shared" si="1090"/>
        <v>0</v>
      </c>
      <c r="BF1510" s="89">
        <f t="shared" si="1091"/>
        <v>0</v>
      </c>
      <c r="BG1510" s="89">
        <f t="shared" si="1092"/>
        <v>0</v>
      </c>
      <c r="BH1510" s="89">
        <f t="shared" si="1093"/>
        <v>0</v>
      </c>
      <c r="BI1510" s="89">
        <f t="shared" si="1094"/>
        <v>0</v>
      </c>
      <c r="BJ1510" s="89">
        <f t="shared" si="1095"/>
        <v>0</v>
      </c>
      <c r="BK1510" s="89">
        <f t="shared" si="1096"/>
        <v>0</v>
      </c>
      <c r="BL1510" s="89">
        <f t="shared" si="1097"/>
        <v>0</v>
      </c>
      <c r="BM1510" s="89"/>
      <c r="BN1510" s="26" t="b">
        <f t="shared" si="1098"/>
        <v>0</v>
      </c>
      <c r="BO1510" s="26" t="b">
        <f t="shared" si="1099"/>
        <v>0</v>
      </c>
      <c r="BP1510" s="26" t="b">
        <f t="shared" si="1100"/>
        <v>0</v>
      </c>
      <c r="BQ1510" s="26" t="b">
        <f t="shared" si="1101"/>
        <v>0</v>
      </c>
      <c r="BR1510" s="26" t="b">
        <f t="shared" si="1102"/>
        <v>0</v>
      </c>
      <c r="BS1510" s="26" t="b">
        <f t="shared" si="1103"/>
        <v>0</v>
      </c>
      <c r="BT1510" s="26" t="b">
        <f t="shared" si="1104"/>
        <v>0</v>
      </c>
      <c r="BU1510" s="26" t="b">
        <f t="shared" si="1105"/>
        <v>0</v>
      </c>
    </row>
    <row r="1511" spans="2:73" ht="15" thickBot="1" x14ac:dyDescent="0.35">
      <c r="B1511" s="17">
        <f>VLOOKUP($AC1511,LS_Coint_BD!$B$3:$D$1079,2)</f>
        <v>0</v>
      </c>
      <c r="C1511" s="87">
        <f>VLOOKUP($AC1511,LS_Coint_BD!$B$3:$D$1079,3)</f>
        <v>0</v>
      </c>
      <c r="D1511" s="68">
        <f t="shared" si="1065"/>
        <v>0</v>
      </c>
      <c r="E1511" s="65">
        <f t="shared" si="1066"/>
        <v>0</v>
      </c>
      <c r="F1511" s="69">
        <f t="shared" si="1067"/>
        <v>0</v>
      </c>
      <c r="G1511" s="68">
        <f t="shared" si="1068"/>
        <v>0</v>
      </c>
      <c r="H1511" s="65">
        <f t="shared" si="1069"/>
        <v>0</v>
      </c>
      <c r="I1511" s="69">
        <f t="shared" si="1070"/>
        <v>0</v>
      </c>
      <c r="J1511" s="68">
        <f t="shared" si="1071"/>
        <v>0</v>
      </c>
      <c r="K1511" s="65">
        <f t="shared" si="1072"/>
        <v>0</v>
      </c>
      <c r="L1511" s="69">
        <f t="shared" si="1073"/>
        <v>0</v>
      </c>
      <c r="M1511" s="68">
        <f t="shared" si="1074"/>
        <v>0</v>
      </c>
      <c r="N1511" s="65">
        <f t="shared" si="1075"/>
        <v>0</v>
      </c>
      <c r="O1511" s="69">
        <f t="shared" si="1076"/>
        <v>0</v>
      </c>
      <c r="P1511" s="68">
        <f t="shared" si="1077"/>
        <v>0</v>
      </c>
      <c r="Q1511" s="65">
        <f t="shared" si="1078"/>
        <v>0</v>
      </c>
      <c r="R1511" s="69">
        <f t="shared" si="1079"/>
        <v>0</v>
      </c>
      <c r="S1511" s="68">
        <f t="shared" si="1080"/>
        <v>0</v>
      </c>
      <c r="T1511" s="65">
        <f t="shared" si="1081"/>
        <v>0</v>
      </c>
      <c r="U1511" s="69">
        <f t="shared" si="1082"/>
        <v>0</v>
      </c>
      <c r="V1511" s="68">
        <f t="shared" si="1083"/>
        <v>0</v>
      </c>
      <c r="W1511" s="65">
        <f t="shared" si="1084"/>
        <v>0</v>
      </c>
      <c r="X1511" s="69">
        <f t="shared" si="1085"/>
        <v>0</v>
      </c>
      <c r="Y1511" s="68">
        <f t="shared" si="1086"/>
        <v>0</v>
      </c>
      <c r="Z1511" s="65">
        <f t="shared" si="1087"/>
        <v>0</v>
      </c>
      <c r="AA1511" s="69">
        <f t="shared" si="1088"/>
        <v>0</v>
      </c>
      <c r="AB1511" s="98">
        <f>SUMIF(BN1511:BU1511,"VERDADEIRO",BN$3:$BU1510)</f>
        <v>0</v>
      </c>
      <c r="AC1511" s="97">
        <f t="shared" si="1064"/>
        <v>1508</v>
      </c>
      <c r="AD1511" s="89">
        <f>RTD("tryd.rtdserver",,"COT",B1511,"ULT")</f>
        <v>0</v>
      </c>
      <c r="AE1511" s="89">
        <f>RTD("tryd.rtdserver",,"COT",C1511,"ULT")</f>
        <v>0</v>
      </c>
      <c r="AF1511" s="89">
        <f>VLOOKUP($AC1511,LS_Coint_BD!$B$3:$AQ$1079,AF$2)*$AD1511+VLOOKUP($AC1511,LS_Coint_BD!$B$3:$AQ$1079,AF$2+1)</f>
        <v>0</v>
      </c>
      <c r="AG1511" s="89">
        <f>VLOOKUP($AC1511,LS_Coint_BD!$B$3:$AQ$1079,AG$2)*$AD1511+VLOOKUP($AC1511,LS_Coint_BD!$B$3:$AQ$1079,AG$2+1)</f>
        <v>0</v>
      </c>
      <c r="AH1511" s="89">
        <f>VLOOKUP($AC1511,LS_Coint_BD!$B$3:$AQ$1079,AH$2)*$AD1511+VLOOKUP($AC1511,LS_Coint_BD!$B$3:$AQ$1079,AH$2+1)</f>
        <v>0</v>
      </c>
      <c r="AI1511" s="89">
        <f>VLOOKUP($AC1511,LS_Coint_BD!$B$3:$AQ$1079,AI$2)*$AD1511+VLOOKUP($AC1511,LS_Coint_BD!$B$3:$AQ$1079,AI$2+1)</f>
        <v>0</v>
      </c>
      <c r="AJ1511" s="89">
        <f>VLOOKUP($AC1511,LS_Coint_BD!$B$3:$AQ$1079,AJ$2)*$AD1511+VLOOKUP($AC1511,LS_Coint_BD!$B$3:$AQ$1079,AJ$2+1)</f>
        <v>0</v>
      </c>
      <c r="AK1511" s="89">
        <f>VLOOKUP($AC1511,LS_Coint_BD!$B$3:$AQ$1079,AK$2)*$AD1511+VLOOKUP($AC1511,LS_Coint_BD!$B$3:$AQ$1079,AK$2+1)</f>
        <v>0</v>
      </c>
      <c r="AL1511" s="89">
        <f>VLOOKUP($AC1511,LS_Coint_BD!$B$3:$AQ$1079,AL$2)*$AD1511+VLOOKUP($AC1511,LS_Coint_BD!$B$3:$AQ$1079,AL$2+1)</f>
        <v>0</v>
      </c>
      <c r="AM1511" s="89">
        <f>VLOOKUP($AC1511,LS_Coint_BD!$B$3:$AQ$1079,AM$2)*$AD1511+VLOOKUP($AC1511,LS_Coint_BD!$B$3:$AQ$1079,AM$2+1)</f>
        <v>0</v>
      </c>
      <c r="AN1511" s="89">
        <f>VLOOKUP($AC1511,LS_Coint_BD!$B$3:$AQ$1079,AN$2)</f>
        <v>0</v>
      </c>
      <c r="AO1511" s="89">
        <f>VLOOKUP($AC1511,LS_Coint_BD!$B$3:$AQ$1079,AO$2)</f>
        <v>0</v>
      </c>
      <c r="AP1511" s="89">
        <f>VLOOKUP($AC1511,LS_Coint_BD!$B$3:$AQ$1079,AP$2)</f>
        <v>0</v>
      </c>
      <c r="AQ1511" s="89">
        <f>VLOOKUP($AC1511,LS_Coint_BD!$B$3:$AQ$1079,AQ$2)</f>
        <v>0</v>
      </c>
      <c r="AR1511" s="89">
        <f>VLOOKUP($AC1511,LS_Coint_BD!$B$3:$AQ$1079,AR$2)</f>
        <v>0</v>
      </c>
      <c r="AS1511" s="89">
        <f>VLOOKUP($AC1511,LS_Coint_BD!$B$3:$AQ$1079,AS$2)</f>
        <v>0</v>
      </c>
      <c r="AT1511" s="89">
        <f>VLOOKUP($AC1511,LS_Coint_BD!$B$3:$AQ$1079,AT$2)</f>
        <v>0</v>
      </c>
      <c r="AU1511" s="89">
        <f>VLOOKUP($AC1511,LS_Coint_BD!$B$3:$AQ$1079,AU$2)</f>
        <v>0</v>
      </c>
      <c r="AV1511" s="89">
        <f>VLOOKUP($AC1511,LS_Coint_BD!$B$3:$AQ$1079,AV$2)</f>
        <v>0</v>
      </c>
      <c r="AW1511" s="89">
        <f>VLOOKUP($AC1511,LS_Coint_BD!$B$3:$AQ$1079,AW$2)</f>
        <v>0</v>
      </c>
      <c r="AX1511" s="89">
        <f>VLOOKUP($AC1511,LS_Coint_BD!$B$3:$AQ$1079,AX$2)</f>
        <v>0</v>
      </c>
      <c r="AY1511" s="89">
        <f>VLOOKUP($AC1511,LS_Coint_BD!$B$3:$AQ$1079,AY$2)</f>
        <v>0</v>
      </c>
      <c r="AZ1511" s="89">
        <f>VLOOKUP($AC1511,LS_Coint_BD!$B$3:$AQ$1079,AZ$2)</f>
        <v>0</v>
      </c>
      <c r="BA1511" s="89">
        <f>VLOOKUP($AC1511,LS_Coint_BD!$B$3:$AQ$1079,BA$2)</f>
        <v>0</v>
      </c>
      <c r="BB1511" s="89">
        <f>VLOOKUP($AC1511,LS_Coint_BD!$B$3:$AQ$1079,BB$2)</f>
        <v>0</v>
      </c>
      <c r="BC1511" s="89">
        <f>VLOOKUP($AC1511,LS_Coint_BD!$B$3:$AQ$1079,BC$2)</f>
        <v>0</v>
      </c>
      <c r="BD1511" s="89">
        <f t="shared" si="1089"/>
        <v>0</v>
      </c>
      <c r="BE1511" s="89">
        <f t="shared" si="1090"/>
        <v>0</v>
      </c>
      <c r="BF1511" s="89">
        <f t="shared" si="1091"/>
        <v>0</v>
      </c>
      <c r="BG1511" s="89">
        <f t="shared" si="1092"/>
        <v>0</v>
      </c>
      <c r="BH1511" s="89">
        <f t="shared" si="1093"/>
        <v>0</v>
      </c>
      <c r="BI1511" s="89">
        <f t="shared" si="1094"/>
        <v>0</v>
      </c>
      <c r="BJ1511" s="89">
        <f t="shared" si="1095"/>
        <v>0</v>
      </c>
      <c r="BK1511" s="89">
        <f t="shared" si="1096"/>
        <v>0</v>
      </c>
      <c r="BL1511" s="89">
        <f t="shared" si="1097"/>
        <v>0</v>
      </c>
      <c r="BM1511" s="89"/>
      <c r="BN1511" s="26" t="b">
        <f t="shared" si="1098"/>
        <v>0</v>
      </c>
      <c r="BO1511" s="26" t="b">
        <f t="shared" si="1099"/>
        <v>0</v>
      </c>
      <c r="BP1511" s="26" t="b">
        <f t="shared" si="1100"/>
        <v>0</v>
      </c>
      <c r="BQ1511" s="26" t="b">
        <f t="shared" si="1101"/>
        <v>0</v>
      </c>
      <c r="BR1511" s="26" t="b">
        <f t="shared" si="1102"/>
        <v>0</v>
      </c>
      <c r="BS1511" s="26" t="b">
        <f t="shared" si="1103"/>
        <v>0</v>
      </c>
      <c r="BT1511" s="26" t="b">
        <f t="shared" si="1104"/>
        <v>0</v>
      </c>
      <c r="BU1511" s="26" t="b">
        <f t="shared" si="1105"/>
        <v>0</v>
      </c>
    </row>
    <row r="1512" spans="2:73" ht="15" thickBot="1" x14ac:dyDescent="0.35">
      <c r="B1512" s="17">
        <f>VLOOKUP($AC1512,LS_Coint_BD!$B$3:$D$1079,2)</f>
        <v>0</v>
      </c>
      <c r="C1512" s="87">
        <f>VLOOKUP($AC1512,LS_Coint_BD!$B$3:$D$1079,3)</f>
        <v>0</v>
      </c>
      <c r="D1512" s="68">
        <f t="shared" si="1065"/>
        <v>0</v>
      </c>
      <c r="E1512" s="65">
        <f t="shared" si="1066"/>
        <v>0</v>
      </c>
      <c r="F1512" s="69">
        <f t="shared" si="1067"/>
        <v>0</v>
      </c>
      <c r="G1512" s="68">
        <f t="shared" si="1068"/>
        <v>0</v>
      </c>
      <c r="H1512" s="65">
        <f t="shared" si="1069"/>
        <v>0</v>
      </c>
      <c r="I1512" s="69">
        <f t="shared" si="1070"/>
        <v>0</v>
      </c>
      <c r="J1512" s="68">
        <f t="shared" si="1071"/>
        <v>0</v>
      </c>
      <c r="K1512" s="65">
        <f t="shared" si="1072"/>
        <v>0</v>
      </c>
      <c r="L1512" s="69">
        <f t="shared" si="1073"/>
        <v>0</v>
      </c>
      <c r="M1512" s="68">
        <f t="shared" si="1074"/>
        <v>0</v>
      </c>
      <c r="N1512" s="65">
        <f t="shared" si="1075"/>
        <v>0</v>
      </c>
      <c r="O1512" s="69">
        <f t="shared" si="1076"/>
        <v>0</v>
      </c>
      <c r="P1512" s="68">
        <f t="shared" si="1077"/>
        <v>0</v>
      </c>
      <c r="Q1512" s="65">
        <f t="shared" si="1078"/>
        <v>0</v>
      </c>
      <c r="R1512" s="69">
        <f t="shared" si="1079"/>
        <v>0</v>
      </c>
      <c r="S1512" s="68">
        <f t="shared" si="1080"/>
        <v>0</v>
      </c>
      <c r="T1512" s="65">
        <f t="shared" si="1081"/>
        <v>0</v>
      </c>
      <c r="U1512" s="69">
        <f t="shared" si="1082"/>
        <v>0</v>
      </c>
      <c r="V1512" s="68">
        <f t="shared" si="1083"/>
        <v>0</v>
      </c>
      <c r="W1512" s="65">
        <f t="shared" si="1084"/>
        <v>0</v>
      </c>
      <c r="X1512" s="69">
        <f t="shared" si="1085"/>
        <v>0</v>
      </c>
      <c r="Y1512" s="68">
        <f t="shared" si="1086"/>
        <v>0</v>
      </c>
      <c r="Z1512" s="65">
        <f t="shared" si="1087"/>
        <v>0</v>
      </c>
      <c r="AA1512" s="69">
        <f t="shared" si="1088"/>
        <v>0</v>
      </c>
      <c r="AB1512" s="98">
        <f>SUMIF(BN1512:BU1512,"VERDADEIRO",BN$3:$BU1511)</f>
        <v>0</v>
      </c>
      <c r="AC1512" s="97">
        <f t="shared" si="1064"/>
        <v>1509</v>
      </c>
      <c r="AD1512" s="89">
        <f>RTD("tryd.rtdserver",,"COT",B1512,"ULT")</f>
        <v>0</v>
      </c>
      <c r="AE1512" s="89">
        <f>RTD("tryd.rtdserver",,"COT",C1512,"ULT")</f>
        <v>0</v>
      </c>
      <c r="AF1512" s="89">
        <f>VLOOKUP($AC1512,LS_Coint_BD!$B$3:$AQ$1079,AF$2)*$AD1512+VLOOKUP($AC1512,LS_Coint_BD!$B$3:$AQ$1079,AF$2+1)</f>
        <v>0</v>
      </c>
      <c r="AG1512" s="89">
        <f>VLOOKUP($AC1512,LS_Coint_BD!$B$3:$AQ$1079,AG$2)*$AD1512+VLOOKUP($AC1512,LS_Coint_BD!$B$3:$AQ$1079,AG$2+1)</f>
        <v>0</v>
      </c>
      <c r="AH1512" s="89">
        <f>VLOOKUP($AC1512,LS_Coint_BD!$B$3:$AQ$1079,AH$2)*$AD1512+VLOOKUP($AC1512,LS_Coint_BD!$B$3:$AQ$1079,AH$2+1)</f>
        <v>0</v>
      </c>
      <c r="AI1512" s="89">
        <f>VLOOKUP($AC1512,LS_Coint_BD!$B$3:$AQ$1079,AI$2)*$AD1512+VLOOKUP($AC1512,LS_Coint_BD!$B$3:$AQ$1079,AI$2+1)</f>
        <v>0</v>
      </c>
      <c r="AJ1512" s="89">
        <f>VLOOKUP($AC1512,LS_Coint_BD!$B$3:$AQ$1079,AJ$2)*$AD1512+VLOOKUP($AC1512,LS_Coint_BD!$B$3:$AQ$1079,AJ$2+1)</f>
        <v>0</v>
      </c>
      <c r="AK1512" s="89">
        <f>VLOOKUP($AC1512,LS_Coint_BD!$B$3:$AQ$1079,AK$2)*$AD1512+VLOOKUP($AC1512,LS_Coint_BD!$B$3:$AQ$1079,AK$2+1)</f>
        <v>0</v>
      </c>
      <c r="AL1512" s="89">
        <f>VLOOKUP($AC1512,LS_Coint_BD!$B$3:$AQ$1079,AL$2)*$AD1512+VLOOKUP($AC1512,LS_Coint_BD!$B$3:$AQ$1079,AL$2+1)</f>
        <v>0</v>
      </c>
      <c r="AM1512" s="89">
        <f>VLOOKUP($AC1512,LS_Coint_BD!$B$3:$AQ$1079,AM$2)*$AD1512+VLOOKUP($AC1512,LS_Coint_BD!$B$3:$AQ$1079,AM$2+1)</f>
        <v>0</v>
      </c>
      <c r="AN1512" s="89">
        <f>VLOOKUP($AC1512,LS_Coint_BD!$B$3:$AQ$1079,AN$2)</f>
        <v>0</v>
      </c>
      <c r="AO1512" s="89">
        <f>VLOOKUP($AC1512,LS_Coint_BD!$B$3:$AQ$1079,AO$2)</f>
        <v>0</v>
      </c>
      <c r="AP1512" s="89">
        <f>VLOOKUP($AC1512,LS_Coint_BD!$B$3:$AQ$1079,AP$2)</f>
        <v>0</v>
      </c>
      <c r="AQ1512" s="89">
        <f>VLOOKUP($AC1512,LS_Coint_BD!$B$3:$AQ$1079,AQ$2)</f>
        <v>0</v>
      </c>
      <c r="AR1512" s="89">
        <f>VLOOKUP($AC1512,LS_Coint_BD!$B$3:$AQ$1079,AR$2)</f>
        <v>0</v>
      </c>
      <c r="AS1512" s="89">
        <f>VLOOKUP($AC1512,LS_Coint_BD!$B$3:$AQ$1079,AS$2)</f>
        <v>0</v>
      </c>
      <c r="AT1512" s="89">
        <f>VLOOKUP($AC1512,LS_Coint_BD!$B$3:$AQ$1079,AT$2)</f>
        <v>0</v>
      </c>
      <c r="AU1512" s="89">
        <f>VLOOKUP($AC1512,LS_Coint_BD!$B$3:$AQ$1079,AU$2)</f>
        <v>0</v>
      </c>
      <c r="AV1512" s="89">
        <f>VLOOKUP($AC1512,LS_Coint_BD!$B$3:$AQ$1079,AV$2)</f>
        <v>0</v>
      </c>
      <c r="AW1512" s="89">
        <f>VLOOKUP($AC1512,LS_Coint_BD!$B$3:$AQ$1079,AW$2)</f>
        <v>0</v>
      </c>
      <c r="AX1512" s="89">
        <f>VLOOKUP($AC1512,LS_Coint_BD!$B$3:$AQ$1079,AX$2)</f>
        <v>0</v>
      </c>
      <c r="AY1512" s="89">
        <f>VLOOKUP($AC1512,LS_Coint_BD!$B$3:$AQ$1079,AY$2)</f>
        <v>0</v>
      </c>
      <c r="AZ1512" s="89">
        <f>VLOOKUP($AC1512,LS_Coint_BD!$B$3:$AQ$1079,AZ$2)</f>
        <v>0</v>
      </c>
      <c r="BA1512" s="89">
        <f>VLOOKUP($AC1512,LS_Coint_BD!$B$3:$AQ$1079,BA$2)</f>
        <v>0</v>
      </c>
      <c r="BB1512" s="89">
        <f>VLOOKUP($AC1512,LS_Coint_BD!$B$3:$AQ$1079,BB$2)</f>
        <v>0</v>
      </c>
      <c r="BC1512" s="89">
        <f>VLOOKUP($AC1512,LS_Coint_BD!$B$3:$AQ$1079,BC$2)</f>
        <v>0</v>
      </c>
      <c r="BD1512" s="89">
        <f t="shared" si="1089"/>
        <v>0</v>
      </c>
      <c r="BE1512" s="89">
        <f t="shared" si="1090"/>
        <v>0</v>
      </c>
      <c r="BF1512" s="89">
        <f t="shared" si="1091"/>
        <v>0</v>
      </c>
      <c r="BG1512" s="89">
        <f t="shared" si="1092"/>
        <v>0</v>
      </c>
      <c r="BH1512" s="89">
        <f t="shared" si="1093"/>
        <v>0</v>
      </c>
      <c r="BI1512" s="89">
        <f t="shared" si="1094"/>
        <v>0</v>
      </c>
      <c r="BJ1512" s="89">
        <f t="shared" si="1095"/>
        <v>0</v>
      </c>
      <c r="BK1512" s="89">
        <f t="shared" si="1096"/>
        <v>0</v>
      </c>
      <c r="BL1512" s="89">
        <f t="shared" si="1097"/>
        <v>0</v>
      </c>
      <c r="BM1512" s="89"/>
      <c r="BN1512" s="26" t="b">
        <f t="shared" si="1098"/>
        <v>0</v>
      </c>
      <c r="BO1512" s="26" t="b">
        <f t="shared" si="1099"/>
        <v>0</v>
      </c>
      <c r="BP1512" s="26" t="b">
        <f t="shared" si="1100"/>
        <v>0</v>
      </c>
      <c r="BQ1512" s="26" t="b">
        <f t="shared" si="1101"/>
        <v>0</v>
      </c>
      <c r="BR1512" s="26" t="b">
        <f t="shared" si="1102"/>
        <v>0</v>
      </c>
      <c r="BS1512" s="26" t="b">
        <f t="shared" si="1103"/>
        <v>0</v>
      </c>
      <c r="BT1512" s="26" t="b">
        <f t="shared" si="1104"/>
        <v>0</v>
      </c>
      <c r="BU1512" s="26" t="b">
        <f t="shared" si="1105"/>
        <v>0</v>
      </c>
    </row>
    <row r="1513" spans="2:73" ht="15" thickBot="1" x14ac:dyDescent="0.35">
      <c r="B1513" s="17">
        <f>VLOOKUP($AC1513,LS_Coint_BD!$B$3:$D$1079,2)</f>
        <v>0</v>
      </c>
      <c r="C1513" s="87">
        <f>VLOOKUP($AC1513,LS_Coint_BD!$B$3:$D$1079,3)</f>
        <v>0</v>
      </c>
      <c r="D1513" s="68">
        <f t="shared" si="1065"/>
        <v>0</v>
      </c>
      <c r="E1513" s="65">
        <f t="shared" si="1066"/>
        <v>0</v>
      </c>
      <c r="F1513" s="69">
        <f t="shared" si="1067"/>
        <v>0</v>
      </c>
      <c r="G1513" s="68">
        <f t="shared" si="1068"/>
        <v>0</v>
      </c>
      <c r="H1513" s="65">
        <f t="shared" si="1069"/>
        <v>0</v>
      </c>
      <c r="I1513" s="69">
        <f t="shared" si="1070"/>
        <v>0</v>
      </c>
      <c r="J1513" s="68">
        <f t="shared" si="1071"/>
        <v>0</v>
      </c>
      <c r="K1513" s="65">
        <f t="shared" si="1072"/>
        <v>0</v>
      </c>
      <c r="L1513" s="69">
        <f t="shared" si="1073"/>
        <v>0</v>
      </c>
      <c r="M1513" s="68">
        <f t="shared" si="1074"/>
        <v>0</v>
      </c>
      <c r="N1513" s="65">
        <f t="shared" si="1075"/>
        <v>0</v>
      </c>
      <c r="O1513" s="69">
        <f t="shared" si="1076"/>
        <v>0</v>
      </c>
      <c r="P1513" s="68">
        <f t="shared" si="1077"/>
        <v>0</v>
      </c>
      <c r="Q1513" s="65">
        <f t="shared" si="1078"/>
        <v>0</v>
      </c>
      <c r="R1513" s="69">
        <f t="shared" si="1079"/>
        <v>0</v>
      </c>
      <c r="S1513" s="68">
        <f t="shared" si="1080"/>
        <v>0</v>
      </c>
      <c r="T1513" s="65">
        <f t="shared" si="1081"/>
        <v>0</v>
      </c>
      <c r="U1513" s="69">
        <f t="shared" si="1082"/>
        <v>0</v>
      </c>
      <c r="V1513" s="68">
        <f t="shared" si="1083"/>
        <v>0</v>
      </c>
      <c r="W1513" s="65">
        <f t="shared" si="1084"/>
        <v>0</v>
      </c>
      <c r="X1513" s="69">
        <f t="shared" si="1085"/>
        <v>0</v>
      </c>
      <c r="Y1513" s="68">
        <f t="shared" si="1086"/>
        <v>0</v>
      </c>
      <c r="Z1513" s="65">
        <f t="shared" si="1087"/>
        <v>0</v>
      </c>
      <c r="AA1513" s="69">
        <f t="shared" si="1088"/>
        <v>0</v>
      </c>
      <c r="AB1513" s="98">
        <f>SUMIF(BN1513:BU1513,"VERDADEIRO",BN$3:$BU1512)</f>
        <v>0</v>
      </c>
      <c r="AC1513" s="97">
        <f t="shared" si="1064"/>
        <v>1510</v>
      </c>
      <c r="AD1513" s="89">
        <f>RTD("tryd.rtdserver",,"COT",B1513,"ULT")</f>
        <v>0</v>
      </c>
      <c r="AE1513" s="89">
        <f>RTD("tryd.rtdserver",,"COT",C1513,"ULT")</f>
        <v>0</v>
      </c>
      <c r="AF1513" s="89">
        <f>VLOOKUP($AC1513,LS_Coint_BD!$B$3:$AQ$1079,AF$2)*$AD1513+VLOOKUP($AC1513,LS_Coint_BD!$B$3:$AQ$1079,AF$2+1)</f>
        <v>0</v>
      </c>
      <c r="AG1513" s="89">
        <f>VLOOKUP($AC1513,LS_Coint_BD!$B$3:$AQ$1079,AG$2)*$AD1513+VLOOKUP($AC1513,LS_Coint_BD!$B$3:$AQ$1079,AG$2+1)</f>
        <v>0</v>
      </c>
      <c r="AH1513" s="89">
        <f>VLOOKUP($AC1513,LS_Coint_BD!$B$3:$AQ$1079,AH$2)*$AD1513+VLOOKUP($AC1513,LS_Coint_BD!$B$3:$AQ$1079,AH$2+1)</f>
        <v>0</v>
      </c>
      <c r="AI1513" s="89">
        <f>VLOOKUP($AC1513,LS_Coint_BD!$B$3:$AQ$1079,AI$2)*$AD1513+VLOOKUP($AC1513,LS_Coint_BD!$B$3:$AQ$1079,AI$2+1)</f>
        <v>0</v>
      </c>
      <c r="AJ1513" s="89">
        <f>VLOOKUP($AC1513,LS_Coint_BD!$B$3:$AQ$1079,AJ$2)*$AD1513+VLOOKUP($AC1513,LS_Coint_BD!$B$3:$AQ$1079,AJ$2+1)</f>
        <v>0</v>
      </c>
      <c r="AK1513" s="89">
        <f>VLOOKUP($AC1513,LS_Coint_BD!$B$3:$AQ$1079,AK$2)*$AD1513+VLOOKUP($AC1513,LS_Coint_BD!$B$3:$AQ$1079,AK$2+1)</f>
        <v>0</v>
      </c>
      <c r="AL1513" s="89">
        <f>VLOOKUP($AC1513,LS_Coint_BD!$B$3:$AQ$1079,AL$2)*$AD1513+VLOOKUP($AC1513,LS_Coint_BD!$B$3:$AQ$1079,AL$2+1)</f>
        <v>0</v>
      </c>
      <c r="AM1513" s="89">
        <f>VLOOKUP($AC1513,LS_Coint_BD!$B$3:$AQ$1079,AM$2)*$AD1513+VLOOKUP($AC1513,LS_Coint_BD!$B$3:$AQ$1079,AM$2+1)</f>
        <v>0</v>
      </c>
      <c r="AN1513" s="89">
        <f>VLOOKUP($AC1513,LS_Coint_BD!$B$3:$AQ$1079,AN$2)</f>
        <v>0</v>
      </c>
      <c r="AO1513" s="89">
        <f>VLOOKUP($AC1513,LS_Coint_BD!$B$3:$AQ$1079,AO$2)</f>
        <v>0</v>
      </c>
      <c r="AP1513" s="89">
        <f>VLOOKUP($AC1513,LS_Coint_BD!$B$3:$AQ$1079,AP$2)</f>
        <v>0</v>
      </c>
      <c r="AQ1513" s="89">
        <f>VLOOKUP($AC1513,LS_Coint_BD!$B$3:$AQ$1079,AQ$2)</f>
        <v>0</v>
      </c>
      <c r="AR1513" s="89">
        <f>VLOOKUP($AC1513,LS_Coint_BD!$B$3:$AQ$1079,AR$2)</f>
        <v>0</v>
      </c>
      <c r="AS1513" s="89">
        <f>VLOOKUP($AC1513,LS_Coint_BD!$B$3:$AQ$1079,AS$2)</f>
        <v>0</v>
      </c>
      <c r="AT1513" s="89">
        <f>VLOOKUP($AC1513,LS_Coint_BD!$B$3:$AQ$1079,AT$2)</f>
        <v>0</v>
      </c>
      <c r="AU1513" s="89">
        <f>VLOOKUP($AC1513,LS_Coint_BD!$B$3:$AQ$1079,AU$2)</f>
        <v>0</v>
      </c>
      <c r="AV1513" s="89">
        <f>VLOOKUP($AC1513,LS_Coint_BD!$B$3:$AQ$1079,AV$2)</f>
        <v>0</v>
      </c>
      <c r="AW1513" s="89">
        <f>VLOOKUP($AC1513,LS_Coint_BD!$B$3:$AQ$1079,AW$2)</f>
        <v>0</v>
      </c>
      <c r="AX1513" s="89">
        <f>VLOOKUP($AC1513,LS_Coint_BD!$B$3:$AQ$1079,AX$2)</f>
        <v>0</v>
      </c>
      <c r="AY1513" s="89">
        <f>VLOOKUP($AC1513,LS_Coint_BD!$B$3:$AQ$1079,AY$2)</f>
        <v>0</v>
      </c>
      <c r="AZ1513" s="89">
        <f>VLOOKUP($AC1513,LS_Coint_BD!$B$3:$AQ$1079,AZ$2)</f>
        <v>0</v>
      </c>
      <c r="BA1513" s="89">
        <f>VLOOKUP($AC1513,LS_Coint_BD!$B$3:$AQ$1079,BA$2)</f>
        <v>0</v>
      </c>
      <c r="BB1513" s="89">
        <f>VLOOKUP($AC1513,LS_Coint_BD!$B$3:$AQ$1079,BB$2)</f>
        <v>0</v>
      </c>
      <c r="BC1513" s="89">
        <f>VLOOKUP($AC1513,LS_Coint_BD!$B$3:$AQ$1079,BC$2)</f>
        <v>0</v>
      </c>
      <c r="BD1513" s="89">
        <f t="shared" si="1089"/>
        <v>0</v>
      </c>
      <c r="BE1513" s="89">
        <f t="shared" si="1090"/>
        <v>0</v>
      </c>
      <c r="BF1513" s="89">
        <f t="shared" si="1091"/>
        <v>0</v>
      </c>
      <c r="BG1513" s="89">
        <f t="shared" si="1092"/>
        <v>0</v>
      </c>
      <c r="BH1513" s="89">
        <f t="shared" si="1093"/>
        <v>0</v>
      </c>
      <c r="BI1513" s="89">
        <f t="shared" si="1094"/>
        <v>0</v>
      </c>
      <c r="BJ1513" s="89">
        <f t="shared" si="1095"/>
        <v>0</v>
      </c>
      <c r="BK1513" s="89">
        <f t="shared" si="1096"/>
        <v>0</v>
      </c>
      <c r="BL1513" s="89">
        <f t="shared" si="1097"/>
        <v>0</v>
      </c>
      <c r="BM1513" s="89"/>
      <c r="BN1513" s="26" t="b">
        <f t="shared" si="1098"/>
        <v>0</v>
      </c>
      <c r="BO1513" s="26" t="b">
        <f t="shared" si="1099"/>
        <v>0</v>
      </c>
      <c r="BP1513" s="26" t="b">
        <f t="shared" si="1100"/>
        <v>0</v>
      </c>
      <c r="BQ1513" s="26" t="b">
        <f t="shared" si="1101"/>
        <v>0</v>
      </c>
      <c r="BR1513" s="26" t="b">
        <f t="shared" si="1102"/>
        <v>0</v>
      </c>
      <c r="BS1513" s="26" t="b">
        <f t="shared" si="1103"/>
        <v>0</v>
      </c>
      <c r="BT1513" s="26" t="b">
        <f t="shared" si="1104"/>
        <v>0</v>
      </c>
      <c r="BU1513" s="26" t="b">
        <f t="shared" si="1105"/>
        <v>0</v>
      </c>
    </row>
    <row r="1514" spans="2:73" ht="15" thickBot="1" x14ac:dyDescent="0.35">
      <c r="B1514" s="17">
        <f>VLOOKUP($AC1514,LS_Coint_BD!$B$3:$D$1079,2)</f>
        <v>0</v>
      </c>
      <c r="C1514" s="87">
        <f>VLOOKUP($AC1514,LS_Coint_BD!$B$3:$D$1079,3)</f>
        <v>0</v>
      </c>
      <c r="D1514" s="68">
        <f t="shared" si="1065"/>
        <v>0</v>
      </c>
      <c r="E1514" s="65">
        <f t="shared" si="1066"/>
        <v>0</v>
      </c>
      <c r="F1514" s="69">
        <f t="shared" si="1067"/>
        <v>0</v>
      </c>
      <c r="G1514" s="68">
        <f t="shared" si="1068"/>
        <v>0</v>
      </c>
      <c r="H1514" s="65">
        <f t="shared" si="1069"/>
        <v>0</v>
      </c>
      <c r="I1514" s="69">
        <f t="shared" si="1070"/>
        <v>0</v>
      </c>
      <c r="J1514" s="68">
        <f t="shared" si="1071"/>
        <v>0</v>
      </c>
      <c r="K1514" s="65">
        <f t="shared" si="1072"/>
        <v>0</v>
      </c>
      <c r="L1514" s="69">
        <f t="shared" si="1073"/>
        <v>0</v>
      </c>
      <c r="M1514" s="68">
        <f t="shared" si="1074"/>
        <v>0</v>
      </c>
      <c r="N1514" s="65">
        <f t="shared" si="1075"/>
        <v>0</v>
      </c>
      <c r="O1514" s="69">
        <f t="shared" si="1076"/>
        <v>0</v>
      </c>
      <c r="P1514" s="68">
        <f t="shared" si="1077"/>
        <v>0</v>
      </c>
      <c r="Q1514" s="65">
        <f t="shared" si="1078"/>
        <v>0</v>
      </c>
      <c r="R1514" s="69">
        <f t="shared" si="1079"/>
        <v>0</v>
      </c>
      <c r="S1514" s="68">
        <f t="shared" si="1080"/>
        <v>0</v>
      </c>
      <c r="T1514" s="65">
        <f t="shared" si="1081"/>
        <v>0</v>
      </c>
      <c r="U1514" s="69">
        <f t="shared" si="1082"/>
        <v>0</v>
      </c>
      <c r="V1514" s="68">
        <f t="shared" si="1083"/>
        <v>0</v>
      </c>
      <c r="W1514" s="65">
        <f t="shared" si="1084"/>
        <v>0</v>
      </c>
      <c r="X1514" s="69">
        <f t="shared" si="1085"/>
        <v>0</v>
      </c>
      <c r="Y1514" s="68">
        <f t="shared" si="1086"/>
        <v>0</v>
      </c>
      <c r="Z1514" s="65">
        <f t="shared" si="1087"/>
        <v>0</v>
      </c>
      <c r="AA1514" s="69">
        <f t="shared" si="1088"/>
        <v>0</v>
      </c>
      <c r="AB1514" s="98">
        <f>SUMIF(BN1514:BU1514,"VERDADEIRO",BN$3:$BU1513)</f>
        <v>0</v>
      </c>
      <c r="AC1514" s="97">
        <f t="shared" si="1064"/>
        <v>1511</v>
      </c>
      <c r="AD1514" s="89">
        <f>RTD("tryd.rtdserver",,"COT",B1514,"ULT")</f>
        <v>0</v>
      </c>
      <c r="AE1514" s="89">
        <f>RTD("tryd.rtdserver",,"COT",C1514,"ULT")</f>
        <v>0</v>
      </c>
      <c r="AF1514" s="89">
        <f>VLOOKUP($AC1514,LS_Coint_BD!$B$3:$AQ$1079,AF$2)*$AD1514+VLOOKUP($AC1514,LS_Coint_BD!$B$3:$AQ$1079,AF$2+1)</f>
        <v>0</v>
      </c>
      <c r="AG1514" s="89">
        <f>VLOOKUP($AC1514,LS_Coint_BD!$B$3:$AQ$1079,AG$2)*$AD1514+VLOOKUP($AC1514,LS_Coint_BD!$B$3:$AQ$1079,AG$2+1)</f>
        <v>0</v>
      </c>
      <c r="AH1514" s="89">
        <f>VLOOKUP($AC1514,LS_Coint_BD!$B$3:$AQ$1079,AH$2)*$AD1514+VLOOKUP($AC1514,LS_Coint_BD!$B$3:$AQ$1079,AH$2+1)</f>
        <v>0</v>
      </c>
      <c r="AI1514" s="89">
        <f>VLOOKUP($AC1514,LS_Coint_BD!$B$3:$AQ$1079,AI$2)*$AD1514+VLOOKUP($AC1514,LS_Coint_BD!$B$3:$AQ$1079,AI$2+1)</f>
        <v>0</v>
      </c>
      <c r="AJ1514" s="89">
        <f>VLOOKUP($AC1514,LS_Coint_BD!$B$3:$AQ$1079,AJ$2)*$AD1514+VLOOKUP($AC1514,LS_Coint_BD!$B$3:$AQ$1079,AJ$2+1)</f>
        <v>0</v>
      </c>
      <c r="AK1514" s="89">
        <f>VLOOKUP($AC1514,LS_Coint_BD!$B$3:$AQ$1079,AK$2)*$AD1514+VLOOKUP($AC1514,LS_Coint_BD!$B$3:$AQ$1079,AK$2+1)</f>
        <v>0</v>
      </c>
      <c r="AL1514" s="89">
        <f>VLOOKUP($AC1514,LS_Coint_BD!$B$3:$AQ$1079,AL$2)*$AD1514+VLOOKUP($AC1514,LS_Coint_BD!$B$3:$AQ$1079,AL$2+1)</f>
        <v>0</v>
      </c>
      <c r="AM1514" s="89">
        <f>VLOOKUP($AC1514,LS_Coint_BD!$B$3:$AQ$1079,AM$2)*$AD1514+VLOOKUP($AC1514,LS_Coint_BD!$B$3:$AQ$1079,AM$2+1)</f>
        <v>0</v>
      </c>
      <c r="AN1514" s="89">
        <f>VLOOKUP($AC1514,LS_Coint_BD!$B$3:$AQ$1079,AN$2)</f>
        <v>0</v>
      </c>
      <c r="AO1514" s="89">
        <f>VLOOKUP($AC1514,LS_Coint_BD!$B$3:$AQ$1079,AO$2)</f>
        <v>0</v>
      </c>
      <c r="AP1514" s="89">
        <f>VLOOKUP($AC1514,LS_Coint_BD!$B$3:$AQ$1079,AP$2)</f>
        <v>0</v>
      </c>
      <c r="AQ1514" s="89">
        <f>VLOOKUP($AC1514,LS_Coint_BD!$B$3:$AQ$1079,AQ$2)</f>
        <v>0</v>
      </c>
      <c r="AR1514" s="89">
        <f>VLOOKUP($AC1514,LS_Coint_BD!$B$3:$AQ$1079,AR$2)</f>
        <v>0</v>
      </c>
      <c r="AS1514" s="89">
        <f>VLOOKUP($AC1514,LS_Coint_BD!$B$3:$AQ$1079,AS$2)</f>
        <v>0</v>
      </c>
      <c r="AT1514" s="89">
        <f>VLOOKUP($AC1514,LS_Coint_BD!$B$3:$AQ$1079,AT$2)</f>
        <v>0</v>
      </c>
      <c r="AU1514" s="89">
        <f>VLOOKUP($AC1514,LS_Coint_BD!$B$3:$AQ$1079,AU$2)</f>
        <v>0</v>
      </c>
      <c r="AV1514" s="89">
        <f>VLOOKUP($AC1514,LS_Coint_BD!$B$3:$AQ$1079,AV$2)</f>
        <v>0</v>
      </c>
      <c r="AW1514" s="89">
        <f>VLOOKUP($AC1514,LS_Coint_BD!$B$3:$AQ$1079,AW$2)</f>
        <v>0</v>
      </c>
      <c r="AX1514" s="89">
        <f>VLOOKUP($AC1514,LS_Coint_BD!$B$3:$AQ$1079,AX$2)</f>
        <v>0</v>
      </c>
      <c r="AY1514" s="89">
        <f>VLOOKUP($AC1514,LS_Coint_BD!$B$3:$AQ$1079,AY$2)</f>
        <v>0</v>
      </c>
      <c r="AZ1514" s="89">
        <f>VLOOKUP($AC1514,LS_Coint_BD!$B$3:$AQ$1079,AZ$2)</f>
        <v>0</v>
      </c>
      <c r="BA1514" s="89">
        <f>VLOOKUP($AC1514,LS_Coint_BD!$B$3:$AQ$1079,BA$2)</f>
        <v>0</v>
      </c>
      <c r="BB1514" s="89">
        <f>VLOOKUP($AC1514,LS_Coint_BD!$B$3:$AQ$1079,BB$2)</f>
        <v>0</v>
      </c>
      <c r="BC1514" s="89">
        <f>VLOOKUP($AC1514,LS_Coint_BD!$B$3:$AQ$1079,BC$2)</f>
        <v>0</v>
      </c>
      <c r="BD1514" s="89">
        <f t="shared" si="1089"/>
        <v>0</v>
      </c>
      <c r="BE1514" s="89">
        <f t="shared" si="1090"/>
        <v>0</v>
      </c>
      <c r="BF1514" s="89">
        <f t="shared" si="1091"/>
        <v>0</v>
      </c>
      <c r="BG1514" s="89">
        <f t="shared" si="1092"/>
        <v>0</v>
      </c>
      <c r="BH1514" s="89">
        <f t="shared" si="1093"/>
        <v>0</v>
      </c>
      <c r="BI1514" s="89">
        <f t="shared" si="1094"/>
        <v>0</v>
      </c>
      <c r="BJ1514" s="89">
        <f t="shared" si="1095"/>
        <v>0</v>
      </c>
      <c r="BK1514" s="89">
        <f t="shared" si="1096"/>
        <v>0</v>
      </c>
      <c r="BL1514" s="89">
        <f t="shared" si="1097"/>
        <v>0</v>
      </c>
      <c r="BM1514" s="89"/>
      <c r="BN1514" s="26" t="b">
        <f t="shared" si="1098"/>
        <v>0</v>
      </c>
      <c r="BO1514" s="26" t="b">
        <f t="shared" si="1099"/>
        <v>0</v>
      </c>
      <c r="BP1514" s="26" t="b">
        <f t="shared" si="1100"/>
        <v>0</v>
      </c>
      <c r="BQ1514" s="26" t="b">
        <f t="shared" si="1101"/>
        <v>0</v>
      </c>
      <c r="BR1514" s="26" t="b">
        <f t="shared" si="1102"/>
        <v>0</v>
      </c>
      <c r="BS1514" s="26" t="b">
        <f t="shared" si="1103"/>
        <v>0</v>
      </c>
      <c r="BT1514" s="26" t="b">
        <f t="shared" si="1104"/>
        <v>0</v>
      </c>
      <c r="BU1514" s="26" t="b">
        <f t="shared" si="1105"/>
        <v>0</v>
      </c>
    </row>
    <row r="1515" spans="2:73" ht="15" thickBot="1" x14ac:dyDescent="0.35">
      <c r="B1515" s="17">
        <f>VLOOKUP($AC1515,LS_Coint_BD!$B$3:$D$1079,2)</f>
        <v>0</v>
      </c>
      <c r="C1515" s="87">
        <f>VLOOKUP($AC1515,LS_Coint_BD!$B$3:$D$1079,3)</f>
        <v>0</v>
      </c>
      <c r="D1515" s="68">
        <f t="shared" si="1065"/>
        <v>0</v>
      </c>
      <c r="E1515" s="65">
        <f t="shared" si="1066"/>
        <v>0</v>
      </c>
      <c r="F1515" s="69">
        <f t="shared" si="1067"/>
        <v>0</v>
      </c>
      <c r="G1515" s="68">
        <f t="shared" si="1068"/>
        <v>0</v>
      </c>
      <c r="H1515" s="65">
        <f t="shared" si="1069"/>
        <v>0</v>
      </c>
      <c r="I1515" s="69">
        <f t="shared" si="1070"/>
        <v>0</v>
      </c>
      <c r="J1515" s="68">
        <f t="shared" si="1071"/>
        <v>0</v>
      </c>
      <c r="K1515" s="65">
        <f t="shared" si="1072"/>
        <v>0</v>
      </c>
      <c r="L1515" s="69">
        <f t="shared" si="1073"/>
        <v>0</v>
      </c>
      <c r="M1515" s="68">
        <f t="shared" si="1074"/>
        <v>0</v>
      </c>
      <c r="N1515" s="65">
        <f t="shared" si="1075"/>
        <v>0</v>
      </c>
      <c r="O1515" s="69">
        <f t="shared" si="1076"/>
        <v>0</v>
      </c>
      <c r="P1515" s="68">
        <f t="shared" si="1077"/>
        <v>0</v>
      </c>
      <c r="Q1515" s="65">
        <f t="shared" si="1078"/>
        <v>0</v>
      </c>
      <c r="R1515" s="69">
        <f t="shared" si="1079"/>
        <v>0</v>
      </c>
      <c r="S1515" s="68">
        <f t="shared" si="1080"/>
        <v>0</v>
      </c>
      <c r="T1515" s="65">
        <f t="shared" si="1081"/>
        <v>0</v>
      </c>
      <c r="U1515" s="69">
        <f t="shared" si="1082"/>
        <v>0</v>
      </c>
      <c r="V1515" s="68">
        <f t="shared" si="1083"/>
        <v>0</v>
      </c>
      <c r="W1515" s="65">
        <f t="shared" si="1084"/>
        <v>0</v>
      </c>
      <c r="X1515" s="69">
        <f t="shared" si="1085"/>
        <v>0</v>
      </c>
      <c r="Y1515" s="68">
        <f t="shared" si="1086"/>
        <v>0</v>
      </c>
      <c r="Z1515" s="65">
        <f t="shared" si="1087"/>
        <v>0</v>
      </c>
      <c r="AA1515" s="69">
        <f t="shared" si="1088"/>
        <v>0</v>
      </c>
      <c r="AB1515" s="98">
        <f>SUMIF(BN1515:BU1515,"VERDADEIRO",BN$3:$BU1514)</f>
        <v>0</v>
      </c>
      <c r="AC1515" s="97">
        <f t="shared" si="1064"/>
        <v>1512</v>
      </c>
      <c r="AD1515" s="89">
        <f>RTD("tryd.rtdserver",,"COT",B1515,"ULT")</f>
        <v>0</v>
      </c>
      <c r="AE1515" s="89">
        <f>RTD("tryd.rtdserver",,"COT",C1515,"ULT")</f>
        <v>0</v>
      </c>
      <c r="AF1515" s="89">
        <f>VLOOKUP($AC1515,LS_Coint_BD!$B$3:$AQ$1079,AF$2)*$AD1515+VLOOKUP($AC1515,LS_Coint_BD!$B$3:$AQ$1079,AF$2+1)</f>
        <v>0</v>
      </c>
      <c r="AG1515" s="89">
        <f>VLOOKUP($AC1515,LS_Coint_BD!$B$3:$AQ$1079,AG$2)*$AD1515+VLOOKUP($AC1515,LS_Coint_BD!$B$3:$AQ$1079,AG$2+1)</f>
        <v>0</v>
      </c>
      <c r="AH1515" s="89">
        <f>VLOOKUP($AC1515,LS_Coint_BD!$B$3:$AQ$1079,AH$2)*$AD1515+VLOOKUP($AC1515,LS_Coint_BD!$B$3:$AQ$1079,AH$2+1)</f>
        <v>0</v>
      </c>
      <c r="AI1515" s="89">
        <f>VLOOKUP($AC1515,LS_Coint_BD!$B$3:$AQ$1079,AI$2)*$AD1515+VLOOKUP($AC1515,LS_Coint_BD!$B$3:$AQ$1079,AI$2+1)</f>
        <v>0</v>
      </c>
      <c r="AJ1515" s="89">
        <f>VLOOKUP($AC1515,LS_Coint_BD!$B$3:$AQ$1079,AJ$2)*$AD1515+VLOOKUP($AC1515,LS_Coint_BD!$B$3:$AQ$1079,AJ$2+1)</f>
        <v>0</v>
      </c>
      <c r="AK1515" s="89">
        <f>VLOOKUP($AC1515,LS_Coint_BD!$B$3:$AQ$1079,AK$2)*$AD1515+VLOOKUP($AC1515,LS_Coint_BD!$B$3:$AQ$1079,AK$2+1)</f>
        <v>0</v>
      </c>
      <c r="AL1515" s="89">
        <f>VLOOKUP($AC1515,LS_Coint_BD!$B$3:$AQ$1079,AL$2)*$AD1515+VLOOKUP($AC1515,LS_Coint_BD!$B$3:$AQ$1079,AL$2+1)</f>
        <v>0</v>
      </c>
      <c r="AM1515" s="89">
        <f>VLOOKUP($AC1515,LS_Coint_BD!$B$3:$AQ$1079,AM$2)*$AD1515+VLOOKUP($AC1515,LS_Coint_BD!$B$3:$AQ$1079,AM$2+1)</f>
        <v>0</v>
      </c>
      <c r="AN1515" s="89">
        <f>VLOOKUP($AC1515,LS_Coint_BD!$B$3:$AQ$1079,AN$2)</f>
        <v>0</v>
      </c>
      <c r="AO1515" s="89">
        <f>VLOOKUP($AC1515,LS_Coint_BD!$B$3:$AQ$1079,AO$2)</f>
        <v>0</v>
      </c>
      <c r="AP1515" s="89">
        <f>VLOOKUP($AC1515,LS_Coint_BD!$B$3:$AQ$1079,AP$2)</f>
        <v>0</v>
      </c>
      <c r="AQ1515" s="89">
        <f>VLOOKUP($AC1515,LS_Coint_BD!$B$3:$AQ$1079,AQ$2)</f>
        <v>0</v>
      </c>
      <c r="AR1515" s="89">
        <f>VLOOKUP($AC1515,LS_Coint_BD!$B$3:$AQ$1079,AR$2)</f>
        <v>0</v>
      </c>
      <c r="AS1515" s="89">
        <f>VLOOKUP($AC1515,LS_Coint_BD!$B$3:$AQ$1079,AS$2)</f>
        <v>0</v>
      </c>
      <c r="AT1515" s="89">
        <f>VLOOKUP($AC1515,LS_Coint_BD!$B$3:$AQ$1079,AT$2)</f>
        <v>0</v>
      </c>
      <c r="AU1515" s="89">
        <f>VLOOKUP($AC1515,LS_Coint_BD!$B$3:$AQ$1079,AU$2)</f>
        <v>0</v>
      </c>
      <c r="AV1515" s="89">
        <f>VLOOKUP($AC1515,LS_Coint_BD!$B$3:$AQ$1079,AV$2)</f>
        <v>0</v>
      </c>
      <c r="AW1515" s="89">
        <f>VLOOKUP($AC1515,LS_Coint_BD!$B$3:$AQ$1079,AW$2)</f>
        <v>0</v>
      </c>
      <c r="AX1515" s="89">
        <f>VLOOKUP($AC1515,LS_Coint_BD!$B$3:$AQ$1079,AX$2)</f>
        <v>0</v>
      </c>
      <c r="AY1515" s="89">
        <f>VLOOKUP($AC1515,LS_Coint_BD!$B$3:$AQ$1079,AY$2)</f>
        <v>0</v>
      </c>
      <c r="AZ1515" s="89">
        <f>VLOOKUP($AC1515,LS_Coint_BD!$B$3:$AQ$1079,AZ$2)</f>
        <v>0</v>
      </c>
      <c r="BA1515" s="89">
        <f>VLOOKUP($AC1515,LS_Coint_BD!$B$3:$AQ$1079,BA$2)</f>
        <v>0</v>
      </c>
      <c r="BB1515" s="89">
        <f>VLOOKUP($AC1515,LS_Coint_BD!$B$3:$AQ$1079,BB$2)</f>
        <v>0</v>
      </c>
      <c r="BC1515" s="89">
        <f>VLOOKUP($AC1515,LS_Coint_BD!$B$3:$AQ$1079,BC$2)</f>
        <v>0</v>
      </c>
      <c r="BD1515" s="89">
        <f t="shared" si="1089"/>
        <v>0</v>
      </c>
      <c r="BE1515" s="89">
        <f t="shared" si="1090"/>
        <v>0</v>
      </c>
      <c r="BF1515" s="89">
        <f t="shared" si="1091"/>
        <v>0</v>
      </c>
      <c r="BG1515" s="89">
        <f t="shared" si="1092"/>
        <v>0</v>
      </c>
      <c r="BH1515" s="89">
        <f t="shared" si="1093"/>
        <v>0</v>
      </c>
      <c r="BI1515" s="89">
        <f t="shared" si="1094"/>
        <v>0</v>
      </c>
      <c r="BJ1515" s="89">
        <f t="shared" si="1095"/>
        <v>0</v>
      </c>
      <c r="BK1515" s="89">
        <f t="shared" si="1096"/>
        <v>0</v>
      </c>
      <c r="BL1515" s="89">
        <f t="shared" si="1097"/>
        <v>0</v>
      </c>
      <c r="BM1515" s="89"/>
      <c r="BN1515" s="26" t="b">
        <f t="shared" si="1098"/>
        <v>0</v>
      </c>
      <c r="BO1515" s="26" t="b">
        <f t="shared" si="1099"/>
        <v>0</v>
      </c>
      <c r="BP1515" s="26" t="b">
        <f t="shared" si="1100"/>
        <v>0</v>
      </c>
      <c r="BQ1515" s="26" t="b">
        <f t="shared" si="1101"/>
        <v>0</v>
      </c>
      <c r="BR1515" s="26" t="b">
        <f t="shared" si="1102"/>
        <v>0</v>
      </c>
      <c r="BS1515" s="26" t="b">
        <f t="shared" si="1103"/>
        <v>0</v>
      </c>
      <c r="BT1515" s="26" t="b">
        <f t="shared" si="1104"/>
        <v>0</v>
      </c>
      <c r="BU1515" s="26" t="b">
        <f t="shared" si="1105"/>
        <v>0</v>
      </c>
    </row>
    <row r="1516" spans="2:73" ht="15" thickBot="1" x14ac:dyDescent="0.35">
      <c r="B1516" s="17">
        <f>VLOOKUP($AC1516,LS_Coint_BD!$B$3:$D$1079,2)</f>
        <v>0</v>
      </c>
      <c r="C1516" s="87">
        <f>VLOOKUP($AC1516,LS_Coint_BD!$B$3:$D$1079,3)</f>
        <v>0</v>
      </c>
      <c r="D1516" s="68">
        <f t="shared" si="1065"/>
        <v>0</v>
      </c>
      <c r="E1516" s="65">
        <f t="shared" si="1066"/>
        <v>0</v>
      </c>
      <c r="F1516" s="69">
        <f t="shared" si="1067"/>
        <v>0</v>
      </c>
      <c r="G1516" s="68">
        <f t="shared" si="1068"/>
        <v>0</v>
      </c>
      <c r="H1516" s="65">
        <f t="shared" si="1069"/>
        <v>0</v>
      </c>
      <c r="I1516" s="69">
        <f t="shared" si="1070"/>
        <v>0</v>
      </c>
      <c r="J1516" s="68">
        <f t="shared" si="1071"/>
        <v>0</v>
      </c>
      <c r="K1516" s="65">
        <f t="shared" si="1072"/>
        <v>0</v>
      </c>
      <c r="L1516" s="69">
        <f t="shared" si="1073"/>
        <v>0</v>
      </c>
      <c r="M1516" s="68">
        <f t="shared" si="1074"/>
        <v>0</v>
      </c>
      <c r="N1516" s="65">
        <f t="shared" si="1075"/>
        <v>0</v>
      </c>
      <c r="O1516" s="69">
        <f t="shared" si="1076"/>
        <v>0</v>
      </c>
      <c r="P1516" s="68">
        <f t="shared" si="1077"/>
        <v>0</v>
      </c>
      <c r="Q1516" s="65">
        <f t="shared" si="1078"/>
        <v>0</v>
      </c>
      <c r="R1516" s="69">
        <f t="shared" si="1079"/>
        <v>0</v>
      </c>
      <c r="S1516" s="68">
        <f t="shared" si="1080"/>
        <v>0</v>
      </c>
      <c r="T1516" s="65">
        <f t="shared" si="1081"/>
        <v>0</v>
      </c>
      <c r="U1516" s="69">
        <f t="shared" si="1082"/>
        <v>0</v>
      </c>
      <c r="V1516" s="68">
        <f t="shared" si="1083"/>
        <v>0</v>
      </c>
      <c r="W1516" s="65">
        <f t="shared" si="1084"/>
        <v>0</v>
      </c>
      <c r="X1516" s="69">
        <f t="shared" si="1085"/>
        <v>0</v>
      </c>
      <c r="Y1516" s="68">
        <f t="shared" si="1086"/>
        <v>0</v>
      </c>
      <c r="Z1516" s="65">
        <f t="shared" si="1087"/>
        <v>0</v>
      </c>
      <c r="AA1516" s="69">
        <f t="shared" si="1088"/>
        <v>0</v>
      </c>
      <c r="AB1516" s="98">
        <f>SUMIF(BN1516:BU1516,"VERDADEIRO",BN$3:$BU1515)</f>
        <v>0</v>
      </c>
      <c r="AC1516" s="97">
        <f t="shared" si="1064"/>
        <v>1513</v>
      </c>
      <c r="AD1516" s="89">
        <f>RTD("tryd.rtdserver",,"COT",B1516,"ULT")</f>
        <v>0</v>
      </c>
      <c r="AE1516" s="89">
        <f>RTD("tryd.rtdserver",,"COT",C1516,"ULT")</f>
        <v>0</v>
      </c>
      <c r="AF1516" s="89">
        <f>VLOOKUP($AC1516,LS_Coint_BD!$B$3:$AQ$1079,AF$2)*$AD1516+VLOOKUP($AC1516,LS_Coint_BD!$B$3:$AQ$1079,AF$2+1)</f>
        <v>0</v>
      </c>
      <c r="AG1516" s="89">
        <f>VLOOKUP($AC1516,LS_Coint_BD!$B$3:$AQ$1079,AG$2)*$AD1516+VLOOKUP($AC1516,LS_Coint_BD!$B$3:$AQ$1079,AG$2+1)</f>
        <v>0</v>
      </c>
      <c r="AH1516" s="89">
        <f>VLOOKUP($AC1516,LS_Coint_BD!$B$3:$AQ$1079,AH$2)*$AD1516+VLOOKUP($AC1516,LS_Coint_BD!$B$3:$AQ$1079,AH$2+1)</f>
        <v>0</v>
      </c>
      <c r="AI1516" s="89">
        <f>VLOOKUP($AC1516,LS_Coint_BD!$B$3:$AQ$1079,AI$2)*$AD1516+VLOOKUP($AC1516,LS_Coint_BD!$B$3:$AQ$1079,AI$2+1)</f>
        <v>0</v>
      </c>
      <c r="AJ1516" s="89">
        <f>VLOOKUP($AC1516,LS_Coint_BD!$B$3:$AQ$1079,AJ$2)*$AD1516+VLOOKUP($AC1516,LS_Coint_BD!$B$3:$AQ$1079,AJ$2+1)</f>
        <v>0</v>
      </c>
      <c r="AK1516" s="89">
        <f>VLOOKUP($AC1516,LS_Coint_BD!$B$3:$AQ$1079,AK$2)*$AD1516+VLOOKUP($AC1516,LS_Coint_BD!$B$3:$AQ$1079,AK$2+1)</f>
        <v>0</v>
      </c>
      <c r="AL1516" s="89">
        <f>VLOOKUP($AC1516,LS_Coint_BD!$B$3:$AQ$1079,AL$2)*$AD1516+VLOOKUP($AC1516,LS_Coint_BD!$B$3:$AQ$1079,AL$2+1)</f>
        <v>0</v>
      </c>
      <c r="AM1516" s="89">
        <f>VLOOKUP($AC1516,LS_Coint_BD!$B$3:$AQ$1079,AM$2)*$AD1516+VLOOKUP($AC1516,LS_Coint_BD!$B$3:$AQ$1079,AM$2+1)</f>
        <v>0</v>
      </c>
      <c r="AN1516" s="89">
        <f>VLOOKUP($AC1516,LS_Coint_BD!$B$3:$AQ$1079,AN$2)</f>
        <v>0</v>
      </c>
      <c r="AO1516" s="89">
        <f>VLOOKUP($AC1516,LS_Coint_BD!$B$3:$AQ$1079,AO$2)</f>
        <v>0</v>
      </c>
      <c r="AP1516" s="89">
        <f>VLOOKUP($AC1516,LS_Coint_BD!$B$3:$AQ$1079,AP$2)</f>
        <v>0</v>
      </c>
      <c r="AQ1516" s="89">
        <f>VLOOKUP($AC1516,LS_Coint_BD!$B$3:$AQ$1079,AQ$2)</f>
        <v>0</v>
      </c>
      <c r="AR1516" s="89">
        <f>VLOOKUP($AC1516,LS_Coint_BD!$B$3:$AQ$1079,AR$2)</f>
        <v>0</v>
      </c>
      <c r="AS1516" s="89">
        <f>VLOOKUP($AC1516,LS_Coint_BD!$B$3:$AQ$1079,AS$2)</f>
        <v>0</v>
      </c>
      <c r="AT1516" s="89">
        <f>VLOOKUP($AC1516,LS_Coint_BD!$B$3:$AQ$1079,AT$2)</f>
        <v>0</v>
      </c>
      <c r="AU1516" s="89">
        <f>VLOOKUP($AC1516,LS_Coint_BD!$B$3:$AQ$1079,AU$2)</f>
        <v>0</v>
      </c>
      <c r="AV1516" s="89">
        <f>VLOOKUP($AC1516,LS_Coint_BD!$B$3:$AQ$1079,AV$2)</f>
        <v>0</v>
      </c>
      <c r="AW1516" s="89">
        <f>VLOOKUP($AC1516,LS_Coint_BD!$B$3:$AQ$1079,AW$2)</f>
        <v>0</v>
      </c>
      <c r="AX1516" s="89">
        <f>VLOOKUP($AC1516,LS_Coint_BD!$B$3:$AQ$1079,AX$2)</f>
        <v>0</v>
      </c>
      <c r="AY1516" s="89">
        <f>VLOOKUP($AC1516,LS_Coint_BD!$B$3:$AQ$1079,AY$2)</f>
        <v>0</v>
      </c>
      <c r="AZ1516" s="89">
        <f>VLOOKUP($AC1516,LS_Coint_BD!$B$3:$AQ$1079,AZ$2)</f>
        <v>0</v>
      </c>
      <c r="BA1516" s="89">
        <f>VLOOKUP($AC1516,LS_Coint_BD!$B$3:$AQ$1079,BA$2)</f>
        <v>0</v>
      </c>
      <c r="BB1516" s="89">
        <f>VLOOKUP($AC1516,LS_Coint_BD!$B$3:$AQ$1079,BB$2)</f>
        <v>0</v>
      </c>
      <c r="BC1516" s="89">
        <f>VLOOKUP($AC1516,LS_Coint_BD!$B$3:$AQ$1079,BC$2)</f>
        <v>0</v>
      </c>
      <c r="BD1516" s="89">
        <f t="shared" si="1089"/>
        <v>0</v>
      </c>
      <c r="BE1516" s="89">
        <f t="shared" si="1090"/>
        <v>0</v>
      </c>
      <c r="BF1516" s="89">
        <f t="shared" si="1091"/>
        <v>0</v>
      </c>
      <c r="BG1516" s="89">
        <f t="shared" si="1092"/>
        <v>0</v>
      </c>
      <c r="BH1516" s="89">
        <f t="shared" si="1093"/>
        <v>0</v>
      </c>
      <c r="BI1516" s="89">
        <f t="shared" si="1094"/>
        <v>0</v>
      </c>
      <c r="BJ1516" s="89">
        <f t="shared" si="1095"/>
        <v>0</v>
      </c>
      <c r="BK1516" s="89">
        <f t="shared" si="1096"/>
        <v>0</v>
      </c>
      <c r="BL1516" s="89">
        <f t="shared" si="1097"/>
        <v>0</v>
      </c>
      <c r="BM1516" s="89"/>
      <c r="BN1516" s="26" t="b">
        <f t="shared" si="1098"/>
        <v>0</v>
      </c>
      <c r="BO1516" s="26" t="b">
        <f t="shared" si="1099"/>
        <v>0</v>
      </c>
      <c r="BP1516" s="26" t="b">
        <f t="shared" si="1100"/>
        <v>0</v>
      </c>
      <c r="BQ1516" s="26" t="b">
        <f t="shared" si="1101"/>
        <v>0</v>
      </c>
      <c r="BR1516" s="26" t="b">
        <f t="shared" si="1102"/>
        <v>0</v>
      </c>
      <c r="BS1516" s="26" t="b">
        <f t="shared" si="1103"/>
        <v>0</v>
      </c>
      <c r="BT1516" s="26" t="b">
        <f t="shared" si="1104"/>
        <v>0</v>
      </c>
      <c r="BU1516" s="26" t="b">
        <f t="shared" si="1105"/>
        <v>0</v>
      </c>
    </row>
    <row r="1517" spans="2:73" ht="15" thickBot="1" x14ac:dyDescent="0.35">
      <c r="B1517" s="17">
        <f>VLOOKUP($AC1517,LS_Coint_BD!$B$3:$D$1079,2)</f>
        <v>0</v>
      </c>
      <c r="C1517" s="87">
        <f>VLOOKUP($AC1517,LS_Coint_BD!$B$3:$D$1079,3)</f>
        <v>0</v>
      </c>
      <c r="D1517" s="68">
        <f t="shared" si="1065"/>
        <v>0</v>
      </c>
      <c r="E1517" s="65">
        <f t="shared" si="1066"/>
        <v>0</v>
      </c>
      <c r="F1517" s="69">
        <f t="shared" si="1067"/>
        <v>0</v>
      </c>
      <c r="G1517" s="68">
        <f t="shared" si="1068"/>
        <v>0</v>
      </c>
      <c r="H1517" s="65">
        <f t="shared" si="1069"/>
        <v>0</v>
      </c>
      <c r="I1517" s="69">
        <f t="shared" si="1070"/>
        <v>0</v>
      </c>
      <c r="J1517" s="68">
        <f t="shared" si="1071"/>
        <v>0</v>
      </c>
      <c r="K1517" s="65">
        <f t="shared" si="1072"/>
        <v>0</v>
      </c>
      <c r="L1517" s="69">
        <f t="shared" si="1073"/>
        <v>0</v>
      </c>
      <c r="M1517" s="68">
        <f t="shared" si="1074"/>
        <v>0</v>
      </c>
      <c r="N1517" s="65">
        <f t="shared" si="1075"/>
        <v>0</v>
      </c>
      <c r="O1517" s="69">
        <f t="shared" si="1076"/>
        <v>0</v>
      </c>
      <c r="P1517" s="68">
        <f t="shared" si="1077"/>
        <v>0</v>
      </c>
      <c r="Q1517" s="65">
        <f t="shared" si="1078"/>
        <v>0</v>
      </c>
      <c r="R1517" s="69">
        <f t="shared" si="1079"/>
        <v>0</v>
      </c>
      <c r="S1517" s="68">
        <f t="shared" si="1080"/>
        <v>0</v>
      </c>
      <c r="T1517" s="65">
        <f t="shared" si="1081"/>
        <v>0</v>
      </c>
      <c r="U1517" s="69">
        <f t="shared" si="1082"/>
        <v>0</v>
      </c>
      <c r="V1517" s="68">
        <f t="shared" si="1083"/>
        <v>0</v>
      </c>
      <c r="W1517" s="65">
        <f t="shared" si="1084"/>
        <v>0</v>
      </c>
      <c r="X1517" s="69">
        <f t="shared" si="1085"/>
        <v>0</v>
      </c>
      <c r="Y1517" s="68">
        <f t="shared" si="1086"/>
        <v>0</v>
      </c>
      <c r="Z1517" s="65">
        <f t="shared" si="1087"/>
        <v>0</v>
      </c>
      <c r="AA1517" s="69">
        <f t="shared" si="1088"/>
        <v>0</v>
      </c>
      <c r="AB1517" s="98">
        <f>SUMIF(BN1517:BU1517,"VERDADEIRO",BN$3:$BU1516)</f>
        <v>0</v>
      </c>
      <c r="AC1517" s="97">
        <f t="shared" si="1064"/>
        <v>1514</v>
      </c>
      <c r="AD1517" s="89">
        <f>RTD("tryd.rtdserver",,"COT",B1517,"ULT")</f>
        <v>0</v>
      </c>
      <c r="AE1517" s="89">
        <f>RTD("tryd.rtdserver",,"COT",C1517,"ULT")</f>
        <v>0</v>
      </c>
      <c r="AF1517" s="89">
        <f>VLOOKUP($AC1517,LS_Coint_BD!$B$3:$AQ$1079,AF$2)*$AD1517+VLOOKUP($AC1517,LS_Coint_BD!$B$3:$AQ$1079,AF$2+1)</f>
        <v>0</v>
      </c>
      <c r="AG1517" s="89">
        <f>VLOOKUP($AC1517,LS_Coint_BD!$B$3:$AQ$1079,AG$2)*$AD1517+VLOOKUP($AC1517,LS_Coint_BD!$B$3:$AQ$1079,AG$2+1)</f>
        <v>0</v>
      </c>
      <c r="AH1517" s="89">
        <f>VLOOKUP($AC1517,LS_Coint_BD!$B$3:$AQ$1079,AH$2)*$AD1517+VLOOKUP($AC1517,LS_Coint_BD!$B$3:$AQ$1079,AH$2+1)</f>
        <v>0</v>
      </c>
      <c r="AI1517" s="89">
        <f>VLOOKUP($AC1517,LS_Coint_BD!$B$3:$AQ$1079,AI$2)*$AD1517+VLOOKUP($AC1517,LS_Coint_BD!$B$3:$AQ$1079,AI$2+1)</f>
        <v>0</v>
      </c>
      <c r="AJ1517" s="89">
        <f>VLOOKUP($AC1517,LS_Coint_BD!$B$3:$AQ$1079,AJ$2)*$AD1517+VLOOKUP($AC1517,LS_Coint_BD!$B$3:$AQ$1079,AJ$2+1)</f>
        <v>0</v>
      </c>
      <c r="AK1517" s="89">
        <f>VLOOKUP($AC1517,LS_Coint_BD!$B$3:$AQ$1079,AK$2)*$AD1517+VLOOKUP($AC1517,LS_Coint_BD!$B$3:$AQ$1079,AK$2+1)</f>
        <v>0</v>
      </c>
      <c r="AL1517" s="89">
        <f>VLOOKUP($AC1517,LS_Coint_BD!$B$3:$AQ$1079,AL$2)*$AD1517+VLOOKUP($AC1517,LS_Coint_BD!$B$3:$AQ$1079,AL$2+1)</f>
        <v>0</v>
      </c>
      <c r="AM1517" s="89">
        <f>VLOOKUP($AC1517,LS_Coint_BD!$B$3:$AQ$1079,AM$2)*$AD1517+VLOOKUP($AC1517,LS_Coint_BD!$B$3:$AQ$1079,AM$2+1)</f>
        <v>0</v>
      </c>
      <c r="AN1517" s="89">
        <f>VLOOKUP($AC1517,LS_Coint_BD!$B$3:$AQ$1079,AN$2)</f>
        <v>0</v>
      </c>
      <c r="AO1517" s="89">
        <f>VLOOKUP($AC1517,LS_Coint_BD!$B$3:$AQ$1079,AO$2)</f>
        <v>0</v>
      </c>
      <c r="AP1517" s="89">
        <f>VLOOKUP($AC1517,LS_Coint_BD!$B$3:$AQ$1079,AP$2)</f>
        <v>0</v>
      </c>
      <c r="AQ1517" s="89">
        <f>VLOOKUP($AC1517,LS_Coint_BD!$B$3:$AQ$1079,AQ$2)</f>
        <v>0</v>
      </c>
      <c r="AR1517" s="89">
        <f>VLOOKUP($AC1517,LS_Coint_BD!$B$3:$AQ$1079,AR$2)</f>
        <v>0</v>
      </c>
      <c r="AS1517" s="89">
        <f>VLOOKUP($AC1517,LS_Coint_BD!$B$3:$AQ$1079,AS$2)</f>
        <v>0</v>
      </c>
      <c r="AT1517" s="89">
        <f>VLOOKUP($AC1517,LS_Coint_BD!$B$3:$AQ$1079,AT$2)</f>
        <v>0</v>
      </c>
      <c r="AU1517" s="89">
        <f>VLOOKUP($AC1517,LS_Coint_BD!$B$3:$AQ$1079,AU$2)</f>
        <v>0</v>
      </c>
      <c r="AV1517" s="89">
        <f>VLOOKUP($AC1517,LS_Coint_BD!$B$3:$AQ$1079,AV$2)</f>
        <v>0</v>
      </c>
      <c r="AW1517" s="89">
        <f>VLOOKUP($AC1517,LS_Coint_BD!$B$3:$AQ$1079,AW$2)</f>
        <v>0</v>
      </c>
      <c r="AX1517" s="89">
        <f>VLOOKUP($AC1517,LS_Coint_BD!$B$3:$AQ$1079,AX$2)</f>
        <v>0</v>
      </c>
      <c r="AY1517" s="89">
        <f>VLOOKUP($AC1517,LS_Coint_BD!$B$3:$AQ$1079,AY$2)</f>
        <v>0</v>
      </c>
      <c r="AZ1517" s="89">
        <f>VLOOKUP($AC1517,LS_Coint_BD!$B$3:$AQ$1079,AZ$2)</f>
        <v>0</v>
      </c>
      <c r="BA1517" s="89">
        <f>VLOOKUP($AC1517,LS_Coint_BD!$B$3:$AQ$1079,BA$2)</f>
        <v>0</v>
      </c>
      <c r="BB1517" s="89">
        <f>VLOOKUP($AC1517,LS_Coint_BD!$B$3:$AQ$1079,BB$2)</f>
        <v>0</v>
      </c>
      <c r="BC1517" s="89">
        <f>VLOOKUP($AC1517,LS_Coint_BD!$B$3:$AQ$1079,BC$2)</f>
        <v>0</v>
      </c>
      <c r="BD1517" s="89">
        <f t="shared" si="1089"/>
        <v>0</v>
      </c>
      <c r="BE1517" s="89">
        <f t="shared" si="1090"/>
        <v>0</v>
      </c>
      <c r="BF1517" s="89">
        <f t="shared" si="1091"/>
        <v>0</v>
      </c>
      <c r="BG1517" s="89">
        <f t="shared" si="1092"/>
        <v>0</v>
      </c>
      <c r="BH1517" s="89">
        <f t="shared" si="1093"/>
        <v>0</v>
      </c>
      <c r="BI1517" s="89">
        <f t="shared" si="1094"/>
        <v>0</v>
      </c>
      <c r="BJ1517" s="89">
        <f t="shared" si="1095"/>
        <v>0</v>
      </c>
      <c r="BK1517" s="89">
        <f t="shared" si="1096"/>
        <v>0</v>
      </c>
      <c r="BL1517" s="89">
        <f t="shared" si="1097"/>
        <v>0</v>
      </c>
      <c r="BM1517" s="89"/>
      <c r="BN1517" s="26" t="b">
        <f t="shared" si="1098"/>
        <v>0</v>
      </c>
      <c r="BO1517" s="26" t="b">
        <f t="shared" si="1099"/>
        <v>0</v>
      </c>
      <c r="BP1517" s="26" t="b">
        <f t="shared" si="1100"/>
        <v>0</v>
      </c>
      <c r="BQ1517" s="26" t="b">
        <f t="shared" si="1101"/>
        <v>0</v>
      </c>
      <c r="BR1517" s="26" t="b">
        <f t="shared" si="1102"/>
        <v>0</v>
      </c>
      <c r="BS1517" s="26" t="b">
        <f t="shared" si="1103"/>
        <v>0</v>
      </c>
      <c r="BT1517" s="26" t="b">
        <f t="shared" si="1104"/>
        <v>0</v>
      </c>
      <c r="BU1517" s="26" t="b">
        <f t="shared" si="1105"/>
        <v>0</v>
      </c>
    </row>
    <row r="1518" spans="2:73" ht="15" thickBot="1" x14ac:dyDescent="0.35">
      <c r="B1518" s="17">
        <f>VLOOKUP($AC1518,LS_Coint_BD!$B$3:$D$1079,2)</f>
        <v>0</v>
      </c>
      <c r="C1518" s="87">
        <f>VLOOKUP($AC1518,LS_Coint_BD!$B$3:$D$1079,3)</f>
        <v>0</v>
      </c>
      <c r="D1518" s="68">
        <f t="shared" si="1065"/>
        <v>0</v>
      </c>
      <c r="E1518" s="65">
        <f t="shared" si="1066"/>
        <v>0</v>
      </c>
      <c r="F1518" s="69">
        <f t="shared" si="1067"/>
        <v>0</v>
      </c>
      <c r="G1518" s="68">
        <f t="shared" si="1068"/>
        <v>0</v>
      </c>
      <c r="H1518" s="65">
        <f t="shared" si="1069"/>
        <v>0</v>
      </c>
      <c r="I1518" s="69">
        <f t="shared" si="1070"/>
        <v>0</v>
      </c>
      <c r="J1518" s="68">
        <f t="shared" si="1071"/>
        <v>0</v>
      </c>
      <c r="K1518" s="65">
        <f t="shared" si="1072"/>
        <v>0</v>
      </c>
      <c r="L1518" s="69">
        <f t="shared" si="1073"/>
        <v>0</v>
      </c>
      <c r="M1518" s="68">
        <f t="shared" si="1074"/>
        <v>0</v>
      </c>
      <c r="N1518" s="65">
        <f t="shared" si="1075"/>
        <v>0</v>
      </c>
      <c r="O1518" s="69">
        <f t="shared" si="1076"/>
        <v>0</v>
      </c>
      <c r="P1518" s="68">
        <f t="shared" si="1077"/>
        <v>0</v>
      </c>
      <c r="Q1518" s="65">
        <f t="shared" si="1078"/>
        <v>0</v>
      </c>
      <c r="R1518" s="69">
        <f t="shared" si="1079"/>
        <v>0</v>
      </c>
      <c r="S1518" s="68">
        <f t="shared" si="1080"/>
        <v>0</v>
      </c>
      <c r="T1518" s="65">
        <f t="shared" si="1081"/>
        <v>0</v>
      </c>
      <c r="U1518" s="69">
        <f t="shared" si="1082"/>
        <v>0</v>
      </c>
      <c r="V1518" s="68">
        <f t="shared" si="1083"/>
        <v>0</v>
      </c>
      <c r="W1518" s="65">
        <f t="shared" si="1084"/>
        <v>0</v>
      </c>
      <c r="X1518" s="69">
        <f t="shared" si="1085"/>
        <v>0</v>
      </c>
      <c r="Y1518" s="68">
        <f t="shared" si="1086"/>
        <v>0</v>
      </c>
      <c r="Z1518" s="65">
        <f t="shared" si="1087"/>
        <v>0</v>
      </c>
      <c r="AA1518" s="69">
        <f t="shared" si="1088"/>
        <v>0</v>
      </c>
      <c r="AB1518" s="98">
        <f>SUMIF(BN1518:BU1518,"VERDADEIRO",BN$3:$BU1517)</f>
        <v>0</v>
      </c>
      <c r="AC1518" s="97">
        <f t="shared" si="1064"/>
        <v>1515</v>
      </c>
      <c r="AD1518" s="89">
        <f>RTD("tryd.rtdserver",,"COT",B1518,"ULT")</f>
        <v>0</v>
      </c>
      <c r="AE1518" s="89">
        <f>RTD("tryd.rtdserver",,"COT",C1518,"ULT")</f>
        <v>0</v>
      </c>
      <c r="AF1518" s="89">
        <f>VLOOKUP($AC1518,LS_Coint_BD!$B$3:$AQ$1079,AF$2)*$AD1518+VLOOKUP($AC1518,LS_Coint_BD!$B$3:$AQ$1079,AF$2+1)</f>
        <v>0</v>
      </c>
      <c r="AG1518" s="89">
        <f>VLOOKUP($AC1518,LS_Coint_BD!$B$3:$AQ$1079,AG$2)*$AD1518+VLOOKUP($AC1518,LS_Coint_BD!$B$3:$AQ$1079,AG$2+1)</f>
        <v>0</v>
      </c>
      <c r="AH1518" s="89">
        <f>VLOOKUP($AC1518,LS_Coint_BD!$B$3:$AQ$1079,AH$2)*$AD1518+VLOOKUP($AC1518,LS_Coint_BD!$B$3:$AQ$1079,AH$2+1)</f>
        <v>0</v>
      </c>
      <c r="AI1518" s="89">
        <f>VLOOKUP($AC1518,LS_Coint_BD!$B$3:$AQ$1079,AI$2)*$AD1518+VLOOKUP($AC1518,LS_Coint_BD!$B$3:$AQ$1079,AI$2+1)</f>
        <v>0</v>
      </c>
      <c r="AJ1518" s="89">
        <f>VLOOKUP($AC1518,LS_Coint_BD!$B$3:$AQ$1079,AJ$2)*$AD1518+VLOOKUP($AC1518,LS_Coint_BD!$B$3:$AQ$1079,AJ$2+1)</f>
        <v>0</v>
      </c>
      <c r="AK1518" s="89">
        <f>VLOOKUP($AC1518,LS_Coint_BD!$B$3:$AQ$1079,AK$2)*$AD1518+VLOOKUP($AC1518,LS_Coint_BD!$B$3:$AQ$1079,AK$2+1)</f>
        <v>0</v>
      </c>
      <c r="AL1518" s="89">
        <f>VLOOKUP($AC1518,LS_Coint_BD!$B$3:$AQ$1079,AL$2)*$AD1518+VLOOKUP($AC1518,LS_Coint_BD!$B$3:$AQ$1079,AL$2+1)</f>
        <v>0</v>
      </c>
      <c r="AM1518" s="89">
        <f>VLOOKUP($AC1518,LS_Coint_BD!$B$3:$AQ$1079,AM$2)*$AD1518+VLOOKUP($AC1518,LS_Coint_BD!$B$3:$AQ$1079,AM$2+1)</f>
        <v>0</v>
      </c>
      <c r="AN1518" s="89">
        <f>VLOOKUP($AC1518,LS_Coint_BD!$B$3:$AQ$1079,AN$2)</f>
        <v>0</v>
      </c>
      <c r="AO1518" s="89">
        <f>VLOOKUP($AC1518,LS_Coint_BD!$B$3:$AQ$1079,AO$2)</f>
        <v>0</v>
      </c>
      <c r="AP1518" s="89">
        <f>VLOOKUP($AC1518,LS_Coint_BD!$B$3:$AQ$1079,AP$2)</f>
        <v>0</v>
      </c>
      <c r="AQ1518" s="89">
        <f>VLOOKUP($AC1518,LS_Coint_BD!$B$3:$AQ$1079,AQ$2)</f>
        <v>0</v>
      </c>
      <c r="AR1518" s="89">
        <f>VLOOKUP($AC1518,LS_Coint_BD!$B$3:$AQ$1079,AR$2)</f>
        <v>0</v>
      </c>
      <c r="AS1518" s="89">
        <f>VLOOKUP($AC1518,LS_Coint_BD!$B$3:$AQ$1079,AS$2)</f>
        <v>0</v>
      </c>
      <c r="AT1518" s="89">
        <f>VLOOKUP($AC1518,LS_Coint_BD!$B$3:$AQ$1079,AT$2)</f>
        <v>0</v>
      </c>
      <c r="AU1518" s="89">
        <f>VLOOKUP($AC1518,LS_Coint_BD!$B$3:$AQ$1079,AU$2)</f>
        <v>0</v>
      </c>
      <c r="AV1518" s="89">
        <f>VLOOKUP($AC1518,LS_Coint_BD!$B$3:$AQ$1079,AV$2)</f>
        <v>0</v>
      </c>
      <c r="AW1518" s="89">
        <f>VLOOKUP($AC1518,LS_Coint_BD!$B$3:$AQ$1079,AW$2)</f>
        <v>0</v>
      </c>
      <c r="AX1518" s="89">
        <f>VLOOKUP($AC1518,LS_Coint_BD!$B$3:$AQ$1079,AX$2)</f>
        <v>0</v>
      </c>
      <c r="AY1518" s="89">
        <f>VLOOKUP($AC1518,LS_Coint_BD!$B$3:$AQ$1079,AY$2)</f>
        <v>0</v>
      </c>
      <c r="AZ1518" s="89">
        <f>VLOOKUP($AC1518,LS_Coint_BD!$B$3:$AQ$1079,AZ$2)</f>
        <v>0</v>
      </c>
      <c r="BA1518" s="89">
        <f>VLOOKUP($AC1518,LS_Coint_BD!$B$3:$AQ$1079,BA$2)</f>
        <v>0</v>
      </c>
      <c r="BB1518" s="89">
        <f>VLOOKUP($AC1518,LS_Coint_BD!$B$3:$AQ$1079,BB$2)</f>
        <v>0</v>
      </c>
      <c r="BC1518" s="89">
        <f>VLOOKUP($AC1518,LS_Coint_BD!$B$3:$AQ$1079,BC$2)</f>
        <v>0</v>
      </c>
      <c r="BD1518" s="89">
        <f t="shared" si="1089"/>
        <v>0</v>
      </c>
      <c r="BE1518" s="89">
        <f t="shared" si="1090"/>
        <v>0</v>
      </c>
      <c r="BF1518" s="89">
        <f t="shared" si="1091"/>
        <v>0</v>
      </c>
      <c r="BG1518" s="89">
        <f t="shared" si="1092"/>
        <v>0</v>
      </c>
      <c r="BH1518" s="89">
        <f t="shared" si="1093"/>
        <v>0</v>
      </c>
      <c r="BI1518" s="89">
        <f t="shared" si="1094"/>
        <v>0</v>
      </c>
      <c r="BJ1518" s="89">
        <f t="shared" si="1095"/>
        <v>0</v>
      </c>
      <c r="BK1518" s="89">
        <f t="shared" si="1096"/>
        <v>0</v>
      </c>
      <c r="BL1518" s="89">
        <f t="shared" si="1097"/>
        <v>0</v>
      </c>
      <c r="BM1518" s="89"/>
      <c r="BN1518" s="26" t="b">
        <f t="shared" si="1098"/>
        <v>0</v>
      </c>
      <c r="BO1518" s="26" t="b">
        <f t="shared" si="1099"/>
        <v>0</v>
      </c>
      <c r="BP1518" s="26" t="b">
        <f t="shared" si="1100"/>
        <v>0</v>
      </c>
      <c r="BQ1518" s="26" t="b">
        <f t="shared" si="1101"/>
        <v>0</v>
      </c>
      <c r="BR1518" s="26" t="b">
        <f t="shared" si="1102"/>
        <v>0</v>
      </c>
      <c r="BS1518" s="26" t="b">
        <f t="shared" si="1103"/>
        <v>0</v>
      </c>
      <c r="BT1518" s="26" t="b">
        <f t="shared" si="1104"/>
        <v>0</v>
      </c>
      <c r="BU1518" s="26" t="b">
        <f t="shared" si="1105"/>
        <v>0</v>
      </c>
    </row>
    <row r="1519" spans="2:73" ht="15" thickBot="1" x14ac:dyDescent="0.35">
      <c r="B1519" s="17">
        <f>VLOOKUP($AC1519,LS_Coint_BD!$B$3:$D$1079,2)</f>
        <v>0</v>
      </c>
      <c r="C1519" s="87">
        <f>VLOOKUP($AC1519,LS_Coint_BD!$B$3:$D$1079,3)</f>
        <v>0</v>
      </c>
      <c r="D1519" s="68">
        <f t="shared" si="1065"/>
        <v>0</v>
      </c>
      <c r="E1519" s="65">
        <f t="shared" si="1066"/>
        <v>0</v>
      </c>
      <c r="F1519" s="69">
        <f t="shared" si="1067"/>
        <v>0</v>
      </c>
      <c r="G1519" s="68">
        <f t="shared" si="1068"/>
        <v>0</v>
      </c>
      <c r="H1519" s="65">
        <f t="shared" si="1069"/>
        <v>0</v>
      </c>
      <c r="I1519" s="69">
        <f t="shared" si="1070"/>
        <v>0</v>
      </c>
      <c r="J1519" s="68">
        <f t="shared" si="1071"/>
        <v>0</v>
      </c>
      <c r="K1519" s="65">
        <f t="shared" si="1072"/>
        <v>0</v>
      </c>
      <c r="L1519" s="69">
        <f t="shared" si="1073"/>
        <v>0</v>
      </c>
      <c r="M1519" s="68">
        <f t="shared" si="1074"/>
        <v>0</v>
      </c>
      <c r="N1519" s="65">
        <f t="shared" si="1075"/>
        <v>0</v>
      </c>
      <c r="O1519" s="69">
        <f t="shared" si="1076"/>
        <v>0</v>
      </c>
      <c r="P1519" s="68">
        <f t="shared" si="1077"/>
        <v>0</v>
      </c>
      <c r="Q1519" s="65">
        <f t="shared" si="1078"/>
        <v>0</v>
      </c>
      <c r="R1519" s="69">
        <f t="shared" si="1079"/>
        <v>0</v>
      </c>
      <c r="S1519" s="68">
        <f t="shared" si="1080"/>
        <v>0</v>
      </c>
      <c r="T1519" s="65">
        <f t="shared" si="1081"/>
        <v>0</v>
      </c>
      <c r="U1519" s="69">
        <f t="shared" si="1082"/>
        <v>0</v>
      </c>
      <c r="V1519" s="68">
        <f t="shared" si="1083"/>
        <v>0</v>
      </c>
      <c r="W1519" s="65">
        <f t="shared" si="1084"/>
        <v>0</v>
      </c>
      <c r="X1519" s="69">
        <f t="shared" si="1085"/>
        <v>0</v>
      </c>
      <c r="Y1519" s="68">
        <f t="shared" si="1086"/>
        <v>0</v>
      </c>
      <c r="Z1519" s="65">
        <f t="shared" si="1087"/>
        <v>0</v>
      </c>
      <c r="AA1519" s="69">
        <f t="shared" si="1088"/>
        <v>0</v>
      </c>
      <c r="AB1519" s="98">
        <f>SUMIF(BN1519:BU1519,"VERDADEIRO",BN$3:$BU1518)</f>
        <v>0</v>
      </c>
      <c r="AC1519" s="97">
        <f t="shared" si="1064"/>
        <v>1516</v>
      </c>
      <c r="AD1519" s="89">
        <f>RTD("tryd.rtdserver",,"COT",B1519,"ULT")</f>
        <v>0</v>
      </c>
      <c r="AE1519" s="89">
        <f>RTD("tryd.rtdserver",,"COT",C1519,"ULT")</f>
        <v>0</v>
      </c>
      <c r="AF1519" s="89">
        <f>VLOOKUP($AC1519,LS_Coint_BD!$B$3:$AQ$1079,AF$2)*$AD1519+VLOOKUP($AC1519,LS_Coint_BD!$B$3:$AQ$1079,AF$2+1)</f>
        <v>0</v>
      </c>
      <c r="AG1519" s="89">
        <f>VLOOKUP($AC1519,LS_Coint_BD!$B$3:$AQ$1079,AG$2)*$AD1519+VLOOKUP($AC1519,LS_Coint_BD!$B$3:$AQ$1079,AG$2+1)</f>
        <v>0</v>
      </c>
      <c r="AH1519" s="89">
        <f>VLOOKUP($AC1519,LS_Coint_BD!$B$3:$AQ$1079,AH$2)*$AD1519+VLOOKUP($AC1519,LS_Coint_BD!$B$3:$AQ$1079,AH$2+1)</f>
        <v>0</v>
      </c>
      <c r="AI1519" s="89">
        <f>VLOOKUP($AC1519,LS_Coint_BD!$B$3:$AQ$1079,AI$2)*$AD1519+VLOOKUP($AC1519,LS_Coint_BD!$B$3:$AQ$1079,AI$2+1)</f>
        <v>0</v>
      </c>
      <c r="AJ1519" s="89">
        <f>VLOOKUP($AC1519,LS_Coint_BD!$B$3:$AQ$1079,AJ$2)*$AD1519+VLOOKUP($AC1519,LS_Coint_BD!$B$3:$AQ$1079,AJ$2+1)</f>
        <v>0</v>
      </c>
      <c r="AK1519" s="89">
        <f>VLOOKUP($AC1519,LS_Coint_BD!$B$3:$AQ$1079,AK$2)*$AD1519+VLOOKUP($AC1519,LS_Coint_BD!$B$3:$AQ$1079,AK$2+1)</f>
        <v>0</v>
      </c>
      <c r="AL1519" s="89">
        <f>VLOOKUP($AC1519,LS_Coint_BD!$B$3:$AQ$1079,AL$2)*$AD1519+VLOOKUP($AC1519,LS_Coint_BD!$B$3:$AQ$1079,AL$2+1)</f>
        <v>0</v>
      </c>
      <c r="AM1519" s="89">
        <f>VLOOKUP($AC1519,LS_Coint_BD!$B$3:$AQ$1079,AM$2)*$AD1519+VLOOKUP($AC1519,LS_Coint_BD!$B$3:$AQ$1079,AM$2+1)</f>
        <v>0</v>
      </c>
      <c r="AN1519" s="89">
        <f>VLOOKUP($AC1519,LS_Coint_BD!$B$3:$AQ$1079,AN$2)</f>
        <v>0</v>
      </c>
      <c r="AO1519" s="89">
        <f>VLOOKUP($AC1519,LS_Coint_BD!$B$3:$AQ$1079,AO$2)</f>
        <v>0</v>
      </c>
      <c r="AP1519" s="89">
        <f>VLOOKUP($AC1519,LS_Coint_BD!$B$3:$AQ$1079,AP$2)</f>
        <v>0</v>
      </c>
      <c r="AQ1519" s="89">
        <f>VLOOKUP($AC1519,LS_Coint_BD!$B$3:$AQ$1079,AQ$2)</f>
        <v>0</v>
      </c>
      <c r="AR1519" s="89">
        <f>VLOOKUP($AC1519,LS_Coint_BD!$B$3:$AQ$1079,AR$2)</f>
        <v>0</v>
      </c>
      <c r="AS1519" s="89">
        <f>VLOOKUP($AC1519,LS_Coint_BD!$B$3:$AQ$1079,AS$2)</f>
        <v>0</v>
      </c>
      <c r="AT1519" s="89">
        <f>VLOOKUP($AC1519,LS_Coint_BD!$B$3:$AQ$1079,AT$2)</f>
        <v>0</v>
      </c>
      <c r="AU1519" s="89">
        <f>VLOOKUP($AC1519,LS_Coint_BD!$B$3:$AQ$1079,AU$2)</f>
        <v>0</v>
      </c>
      <c r="AV1519" s="89">
        <f>VLOOKUP($AC1519,LS_Coint_BD!$B$3:$AQ$1079,AV$2)</f>
        <v>0</v>
      </c>
      <c r="AW1519" s="89">
        <f>VLOOKUP($AC1519,LS_Coint_BD!$B$3:$AQ$1079,AW$2)</f>
        <v>0</v>
      </c>
      <c r="AX1519" s="89">
        <f>VLOOKUP($AC1519,LS_Coint_BD!$B$3:$AQ$1079,AX$2)</f>
        <v>0</v>
      </c>
      <c r="AY1519" s="89">
        <f>VLOOKUP($AC1519,LS_Coint_BD!$B$3:$AQ$1079,AY$2)</f>
        <v>0</v>
      </c>
      <c r="AZ1519" s="89">
        <f>VLOOKUP($AC1519,LS_Coint_BD!$B$3:$AQ$1079,AZ$2)</f>
        <v>0</v>
      </c>
      <c r="BA1519" s="89">
        <f>VLOOKUP($AC1519,LS_Coint_BD!$B$3:$AQ$1079,BA$2)</f>
        <v>0</v>
      </c>
      <c r="BB1519" s="89">
        <f>VLOOKUP($AC1519,LS_Coint_BD!$B$3:$AQ$1079,BB$2)</f>
        <v>0</v>
      </c>
      <c r="BC1519" s="89">
        <f>VLOOKUP($AC1519,LS_Coint_BD!$B$3:$AQ$1079,BC$2)</f>
        <v>0</v>
      </c>
      <c r="BD1519" s="89">
        <f t="shared" si="1089"/>
        <v>0</v>
      </c>
      <c r="BE1519" s="89">
        <f t="shared" si="1090"/>
        <v>0</v>
      </c>
      <c r="BF1519" s="89">
        <f t="shared" si="1091"/>
        <v>0</v>
      </c>
      <c r="BG1519" s="89">
        <f t="shared" si="1092"/>
        <v>0</v>
      </c>
      <c r="BH1519" s="89">
        <f t="shared" si="1093"/>
        <v>0</v>
      </c>
      <c r="BI1519" s="89">
        <f t="shared" si="1094"/>
        <v>0</v>
      </c>
      <c r="BJ1519" s="89">
        <f t="shared" si="1095"/>
        <v>0</v>
      </c>
      <c r="BK1519" s="89">
        <f t="shared" si="1096"/>
        <v>0</v>
      </c>
      <c r="BL1519" s="89">
        <f t="shared" si="1097"/>
        <v>0</v>
      </c>
      <c r="BM1519" s="89"/>
      <c r="BN1519" s="26" t="b">
        <f t="shared" si="1098"/>
        <v>0</v>
      </c>
      <c r="BO1519" s="26" t="b">
        <f t="shared" si="1099"/>
        <v>0</v>
      </c>
      <c r="BP1519" s="26" t="b">
        <f t="shared" si="1100"/>
        <v>0</v>
      </c>
      <c r="BQ1519" s="26" t="b">
        <f t="shared" si="1101"/>
        <v>0</v>
      </c>
      <c r="BR1519" s="26" t="b">
        <f t="shared" si="1102"/>
        <v>0</v>
      </c>
      <c r="BS1519" s="26" t="b">
        <f t="shared" si="1103"/>
        <v>0</v>
      </c>
      <c r="BT1519" s="26" t="b">
        <f t="shared" si="1104"/>
        <v>0</v>
      </c>
      <c r="BU1519" s="26" t="b">
        <f t="shared" si="1105"/>
        <v>0</v>
      </c>
    </row>
    <row r="1520" spans="2:73" ht="15" thickBot="1" x14ac:dyDescent="0.35">
      <c r="B1520" s="17">
        <f>VLOOKUP($AC1520,LS_Coint_BD!$B$3:$D$1079,2)</f>
        <v>0</v>
      </c>
      <c r="C1520" s="87">
        <f>VLOOKUP($AC1520,LS_Coint_BD!$B$3:$D$1079,3)</f>
        <v>0</v>
      </c>
      <c r="D1520" s="68">
        <f t="shared" si="1065"/>
        <v>0</v>
      </c>
      <c r="E1520" s="65">
        <f t="shared" si="1066"/>
        <v>0</v>
      </c>
      <c r="F1520" s="69">
        <f t="shared" si="1067"/>
        <v>0</v>
      </c>
      <c r="G1520" s="68">
        <f t="shared" si="1068"/>
        <v>0</v>
      </c>
      <c r="H1520" s="65">
        <f t="shared" si="1069"/>
        <v>0</v>
      </c>
      <c r="I1520" s="69">
        <f t="shared" si="1070"/>
        <v>0</v>
      </c>
      <c r="J1520" s="68">
        <f t="shared" si="1071"/>
        <v>0</v>
      </c>
      <c r="K1520" s="65">
        <f t="shared" si="1072"/>
        <v>0</v>
      </c>
      <c r="L1520" s="69">
        <f t="shared" si="1073"/>
        <v>0</v>
      </c>
      <c r="M1520" s="68">
        <f t="shared" si="1074"/>
        <v>0</v>
      </c>
      <c r="N1520" s="65">
        <f t="shared" si="1075"/>
        <v>0</v>
      </c>
      <c r="O1520" s="69">
        <f t="shared" si="1076"/>
        <v>0</v>
      </c>
      <c r="P1520" s="68">
        <f t="shared" si="1077"/>
        <v>0</v>
      </c>
      <c r="Q1520" s="65">
        <f t="shared" si="1078"/>
        <v>0</v>
      </c>
      <c r="R1520" s="69">
        <f t="shared" si="1079"/>
        <v>0</v>
      </c>
      <c r="S1520" s="68">
        <f t="shared" si="1080"/>
        <v>0</v>
      </c>
      <c r="T1520" s="65">
        <f t="shared" si="1081"/>
        <v>0</v>
      </c>
      <c r="U1520" s="69">
        <f t="shared" si="1082"/>
        <v>0</v>
      </c>
      <c r="V1520" s="68">
        <f t="shared" si="1083"/>
        <v>0</v>
      </c>
      <c r="W1520" s="65">
        <f t="shared" si="1084"/>
        <v>0</v>
      </c>
      <c r="X1520" s="69">
        <f t="shared" si="1085"/>
        <v>0</v>
      </c>
      <c r="Y1520" s="68">
        <f t="shared" si="1086"/>
        <v>0</v>
      </c>
      <c r="Z1520" s="65">
        <f t="shared" si="1087"/>
        <v>0</v>
      </c>
      <c r="AA1520" s="69">
        <f t="shared" si="1088"/>
        <v>0</v>
      </c>
      <c r="AB1520" s="98">
        <f>SUMIF(BN1520:BU1520,"VERDADEIRO",BN$3:$BU1519)</f>
        <v>0</v>
      </c>
      <c r="AC1520" s="97">
        <f t="shared" si="1064"/>
        <v>1517</v>
      </c>
      <c r="AD1520" s="89">
        <f>RTD("tryd.rtdserver",,"COT",B1520,"ULT")</f>
        <v>0</v>
      </c>
      <c r="AE1520" s="89">
        <f>RTD("tryd.rtdserver",,"COT",C1520,"ULT")</f>
        <v>0</v>
      </c>
      <c r="AF1520" s="89">
        <f>VLOOKUP($AC1520,LS_Coint_BD!$B$3:$AQ$1079,AF$2)*$AD1520+VLOOKUP($AC1520,LS_Coint_BD!$B$3:$AQ$1079,AF$2+1)</f>
        <v>0</v>
      </c>
      <c r="AG1520" s="89">
        <f>VLOOKUP($AC1520,LS_Coint_BD!$B$3:$AQ$1079,AG$2)*$AD1520+VLOOKUP($AC1520,LS_Coint_BD!$B$3:$AQ$1079,AG$2+1)</f>
        <v>0</v>
      </c>
      <c r="AH1520" s="89">
        <f>VLOOKUP($AC1520,LS_Coint_BD!$B$3:$AQ$1079,AH$2)*$AD1520+VLOOKUP($AC1520,LS_Coint_BD!$B$3:$AQ$1079,AH$2+1)</f>
        <v>0</v>
      </c>
      <c r="AI1520" s="89">
        <f>VLOOKUP($AC1520,LS_Coint_BD!$B$3:$AQ$1079,AI$2)*$AD1520+VLOOKUP($AC1520,LS_Coint_BD!$B$3:$AQ$1079,AI$2+1)</f>
        <v>0</v>
      </c>
      <c r="AJ1520" s="89">
        <f>VLOOKUP($AC1520,LS_Coint_BD!$B$3:$AQ$1079,AJ$2)*$AD1520+VLOOKUP($AC1520,LS_Coint_BD!$B$3:$AQ$1079,AJ$2+1)</f>
        <v>0</v>
      </c>
      <c r="AK1520" s="89">
        <f>VLOOKUP($AC1520,LS_Coint_BD!$B$3:$AQ$1079,AK$2)*$AD1520+VLOOKUP($AC1520,LS_Coint_BD!$B$3:$AQ$1079,AK$2+1)</f>
        <v>0</v>
      </c>
      <c r="AL1520" s="89">
        <f>VLOOKUP($AC1520,LS_Coint_BD!$B$3:$AQ$1079,AL$2)*$AD1520+VLOOKUP($AC1520,LS_Coint_BD!$B$3:$AQ$1079,AL$2+1)</f>
        <v>0</v>
      </c>
      <c r="AM1520" s="89">
        <f>VLOOKUP($AC1520,LS_Coint_BD!$B$3:$AQ$1079,AM$2)*$AD1520+VLOOKUP($AC1520,LS_Coint_BD!$B$3:$AQ$1079,AM$2+1)</f>
        <v>0</v>
      </c>
      <c r="AN1520" s="89">
        <f>VLOOKUP($AC1520,LS_Coint_BD!$B$3:$AQ$1079,AN$2)</f>
        <v>0</v>
      </c>
      <c r="AO1520" s="89">
        <f>VLOOKUP($AC1520,LS_Coint_BD!$B$3:$AQ$1079,AO$2)</f>
        <v>0</v>
      </c>
      <c r="AP1520" s="89">
        <f>VLOOKUP($AC1520,LS_Coint_BD!$B$3:$AQ$1079,AP$2)</f>
        <v>0</v>
      </c>
      <c r="AQ1520" s="89">
        <f>VLOOKUP($AC1520,LS_Coint_BD!$B$3:$AQ$1079,AQ$2)</f>
        <v>0</v>
      </c>
      <c r="AR1520" s="89">
        <f>VLOOKUP($AC1520,LS_Coint_BD!$B$3:$AQ$1079,AR$2)</f>
        <v>0</v>
      </c>
      <c r="AS1520" s="89">
        <f>VLOOKUP($AC1520,LS_Coint_BD!$B$3:$AQ$1079,AS$2)</f>
        <v>0</v>
      </c>
      <c r="AT1520" s="89">
        <f>VLOOKUP($AC1520,LS_Coint_BD!$B$3:$AQ$1079,AT$2)</f>
        <v>0</v>
      </c>
      <c r="AU1520" s="89">
        <f>VLOOKUP($AC1520,LS_Coint_BD!$B$3:$AQ$1079,AU$2)</f>
        <v>0</v>
      </c>
      <c r="AV1520" s="89">
        <f>VLOOKUP($AC1520,LS_Coint_BD!$B$3:$AQ$1079,AV$2)</f>
        <v>0</v>
      </c>
      <c r="AW1520" s="89">
        <f>VLOOKUP($AC1520,LS_Coint_BD!$B$3:$AQ$1079,AW$2)</f>
        <v>0</v>
      </c>
      <c r="AX1520" s="89">
        <f>VLOOKUP($AC1520,LS_Coint_BD!$B$3:$AQ$1079,AX$2)</f>
        <v>0</v>
      </c>
      <c r="AY1520" s="89">
        <f>VLOOKUP($AC1520,LS_Coint_BD!$B$3:$AQ$1079,AY$2)</f>
        <v>0</v>
      </c>
      <c r="AZ1520" s="89">
        <f>VLOOKUP($AC1520,LS_Coint_BD!$B$3:$AQ$1079,AZ$2)</f>
        <v>0</v>
      </c>
      <c r="BA1520" s="89">
        <f>VLOOKUP($AC1520,LS_Coint_BD!$B$3:$AQ$1079,BA$2)</f>
        <v>0</v>
      </c>
      <c r="BB1520" s="89">
        <f>VLOOKUP($AC1520,LS_Coint_BD!$B$3:$AQ$1079,BB$2)</f>
        <v>0</v>
      </c>
      <c r="BC1520" s="89">
        <f>VLOOKUP($AC1520,LS_Coint_BD!$B$3:$AQ$1079,BC$2)</f>
        <v>0</v>
      </c>
      <c r="BD1520" s="89">
        <f t="shared" si="1089"/>
        <v>0</v>
      </c>
      <c r="BE1520" s="89">
        <f t="shared" si="1090"/>
        <v>0</v>
      </c>
      <c r="BF1520" s="89">
        <f t="shared" si="1091"/>
        <v>0</v>
      </c>
      <c r="BG1520" s="89">
        <f t="shared" si="1092"/>
        <v>0</v>
      </c>
      <c r="BH1520" s="89">
        <f t="shared" si="1093"/>
        <v>0</v>
      </c>
      <c r="BI1520" s="89">
        <f t="shared" si="1094"/>
        <v>0</v>
      </c>
      <c r="BJ1520" s="89">
        <f t="shared" si="1095"/>
        <v>0</v>
      </c>
      <c r="BK1520" s="89">
        <f t="shared" si="1096"/>
        <v>0</v>
      </c>
      <c r="BL1520" s="89">
        <f t="shared" si="1097"/>
        <v>0</v>
      </c>
      <c r="BM1520" s="89"/>
      <c r="BN1520" s="26" t="b">
        <f t="shared" si="1098"/>
        <v>0</v>
      </c>
      <c r="BO1520" s="26" t="b">
        <f t="shared" si="1099"/>
        <v>0</v>
      </c>
      <c r="BP1520" s="26" t="b">
        <f t="shared" si="1100"/>
        <v>0</v>
      </c>
      <c r="BQ1520" s="26" t="b">
        <f t="shared" si="1101"/>
        <v>0</v>
      </c>
      <c r="BR1520" s="26" t="b">
        <f t="shared" si="1102"/>
        <v>0</v>
      </c>
      <c r="BS1520" s="26" t="b">
        <f t="shared" si="1103"/>
        <v>0</v>
      </c>
      <c r="BT1520" s="26" t="b">
        <f t="shared" si="1104"/>
        <v>0</v>
      </c>
      <c r="BU1520" s="26" t="b">
        <f t="shared" si="1105"/>
        <v>0</v>
      </c>
    </row>
    <row r="1521" spans="2:73" ht="15" thickBot="1" x14ac:dyDescent="0.35">
      <c r="B1521" s="17">
        <f>VLOOKUP($AC1521,LS_Coint_BD!$B$3:$D$1079,2)</f>
        <v>0</v>
      </c>
      <c r="C1521" s="87">
        <f>VLOOKUP($AC1521,LS_Coint_BD!$B$3:$D$1079,3)</f>
        <v>0</v>
      </c>
      <c r="D1521" s="68">
        <f t="shared" si="1065"/>
        <v>0</v>
      </c>
      <c r="E1521" s="65">
        <f t="shared" si="1066"/>
        <v>0</v>
      </c>
      <c r="F1521" s="69">
        <f t="shared" si="1067"/>
        <v>0</v>
      </c>
      <c r="G1521" s="68">
        <f t="shared" si="1068"/>
        <v>0</v>
      </c>
      <c r="H1521" s="65">
        <f t="shared" si="1069"/>
        <v>0</v>
      </c>
      <c r="I1521" s="69">
        <f t="shared" si="1070"/>
        <v>0</v>
      </c>
      <c r="J1521" s="68">
        <f t="shared" si="1071"/>
        <v>0</v>
      </c>
      <c r="K1521" s="65">
        <f t="shared" si="1072"/>
        <v>0</v>
      </c>
      <c r="L1521" s="69">
        <f t="shared" si="1073"/>
        <v>0</v>
      </c>
      <c r="M1521" s="68">
        <f t="shared" si="1074"/>
        <v>0</v>
      </c>
      <c r="N1521" s="65">
        <f t="shared" si="1075"/>
        <v>0</v>
      </c>
      <c r="O1521" s="69">
        <f t="shared" si="1076"/>
        <v>0</v>
      </c>
      <c r="P1521" s="68">
        <f t="shared" si="1077"/>
        <v>0</v>
      </c>
      <c r="Q1521" s="65">
        <f t="shared" si="1078"/>
        <v>0</v>
      </c>
      <c r="R1521" s="69">
        <f t="shared" si="1079"/>
        <v>0</v>
      </c>
      <c r="S1521" s="68">
        <f t="shared" si="1080"/>
        <v>0</v>
      </c>
      <c r="T1521" s="65">
        <f t="shared" si="1081"/>
        <v>0</v>
      </c>
      <c r="U1521" s="69">
        <f t="shared" si="1082"/>
        <v>0</v>
      </c>
      <c r="V1521" s="68">
        <f t="shared" si="1083"/>
        <v>0</v>
      </c>
      <c r="W1521" s="65">
        <f t="shared" si="1084"/>
        <v>0</v>
      </c>
      <c r="X1521" s="69">
        <f t="shared" si="1085"/>
        <v>0</v>
      </c>
      <c r="Y1521" s="68">
        <f t="shared" si="1086"/>
        <v>0</v>
      </c>
      <c r="Z1521" s="65">
        <f t="shared" si="1087"/>
        <v>0</v>
      </c>
      <c r="AA1521" s="69">
        <f t="shared" si="1088"/>
        <v>0</v>
      </c>
      <c r="AB1521" s="98">
        <f>SUMIF(BN1521:BU1521,"VERDADEIRO",BN$3:$BU1520)</f>
        <v>0</v>
      </c>
      <c r="AC1521" s="97">
        <f t="shared" si="1064"/>
        <v>1518</v>
      </c>
      <c r="AD1521" s="89">
        <f>RTD("tryd.rtdserver",,"COT",B1521,"ULT")</f>
        <v>0</v>
      </c>
      <c r="AE1521" s="89">
        <f>RTD("tryd.rtdserver",,"COT",C1521,"ULT")</f>
        <v>0</v>
      </c>
      <c r="AF1521" s="89">
        <f>VLOOKUP($AC1521,LS_Coint_BD!$B$3:$AQ$1079,AF$2)*$AD1521+VLOOKUP($AC1521,LS_Coint_BD!$B$3:$AQ$1079,AF$2+1)</f>
        <v>0</v>
      </c>
      <c r="AG1521" s="89">
        <f>VLOOKUP($AC1521,LS_Coint_BD!$B$3:$AQ$1079,AG$2)*$AD1521+VLOOKUP($AC1521,LS_Coint_BD!$B$3:$AQ$1079,AG$2+1)</f>
        <v>0</v>
      </c>
      <c r="AH1521" s="89">
        <f>VLOOKUP($AC1521,LS_Coint_BD!$B$3:$AQ$1079,AH$2)*$AD1521+VLOOKUP($AC1521,LS_Coint_BD!$B$3:$AQ$1079,AH$2+1)</f>
        <v>0</v>
      </c>
      <c r="AI1521" s="89">
        <f>VLOOKUP($AC1521,LS_Coint_BD!$B$3:$AQ$1079,AI$2)*$AD1521+VLOOKUP($AC1521,LS_Coint_BD!$B$3:$AQ$1079,AI$2+1)</f>
        <v>0</v>
      </c>
      <c r="AJ1521" s="89">
        <f>VLOOKUP($AC1521,LS_Coint_BD!$B$3:$AQ$1079,AJ$2)*$AD1521+VLOOKUP($AC1521,LS_Coint_BD!$B$3:$AQ$1079,AJ$2+1)</f>
        <v>0</v>
      </c>
      <c r="AK1521" s="89">
        <f>VLOOKUP($AC1521,LS_Coint_BD!$B$3:$AQ$1079,AK$2)*$AD1521+VLOOKUP($AC1521,LS_Coint_BD!$B$3:$AQ$1079,AK$2+1)</f>
        <v>0</v>
      </c>
      <c r="AL1521" s="89">
        <f>VLOOKUP($AC1521,LS_Coint_BD!$B$3:$AQ$1079,AL$2)*$AD1521+VLOOKUP($AC1521,LS_Coint_BD!$B$3:$AQ$1079,AL$2+1)</f>
        <v>0</v>
      </c>
      <c r="AM1521" s="89">
        <f>VLOOKUP($AC1521,LS_Coint_BD!$B$3:$AQ$1079,AM$2)*$AD1521+VLOOKUP($AC1521,LS_Coint_BD!$B$3:$AQ$1079,AM$2+1)</f>
        <v>0</v>
      </c>
      <c r="AN1521" s="89">
        <f>VLOOKUP($AC1521,LS_Coint_BD!$B$3:$AQ$1079,AN$2)</f>
        <v>0</v>
      </c>
      <c r="AO1521" s="89">
        <f>VLOOKUP($AC1521,LS_Coint_BD!$B$3:$AQ$1079,AO$2)</f>
        <v>0</v>
      </c>
      <c r="AP1521" s="89">
        <f>VLOOKUP($AC1521,LS_Coint_BD!$B$3:$AQ$1079,AP$2)</f>
        <v>0</v>
      </c>
      <c r="AQ1521" s="89">
        <f>VLOOKUP($AC1521,LS_Coint_BD!$B$3:$AQ$1079,AQ$2)</f>
        <v>0</v>
      </c>
      <c r="AR1521" s="89">
        <f>VLOOKUP($AC1521,LS_Coint_BD!$B$3:$AQ$1079,AR$2)</f>
        <v>0</v>
      </c>
      <c r="AS1521" s="89">
        <f>VLOOKUP($AC1521,LS_Coint_BD!$B$3:$AQ$1079,AS$2)</f>
        <v>0</v>
      </c>
      <c r="AT1521" s="89">
        <f>VLOOKUP($AC1521,LS_Coint_BD!$B$3:$AQ$1079,AT$2)</f>
        <v>0</v>
      </c>
      <c r="AU1521" s="89">
        <f>VLOOKUP($AC1521,LS_Coint_BD!$B$3:$AQ$1079,AU$2)</f>
        <v>0</v>
      </c>
      <c r="AV1521" s="89">
        <f>VLOOKUP($AC1521,LS_Coint_BD!$B$3:$AQ$1079,AV$2)</f>
        <v>0</v>
      </c>
      <c r="AW1521" s="89">
        <f>VLOOKUP($AC1521,LS_Coint_BD!$B$3:$AQ$1079,AW$2)</f>
        <v>0</v>
      </c>
      <c r="AX1521" s="89">
        <f>VLOOKUP($AC1521,LS_Coint_BD!$B$3:$AQ$1079,AX$2)</f>
        <v>0</v>
      </c>
      <c r="AY1521" s="89">
        <f>VLOOKUP($AC1521,LS_Coint_BD!$B$3:$AQ$1079,AY$2)</f>
        <v>0</v>
      </c>
      <c r="AZ1521" s="89">
        <f>VLOOKUP($AC1521,LS_Coint_BD!$B$3:$AQ$1079,AZ$2)</f>
        <v>0</v>
      </c>
      <c r="BA1521" s="89">
        <f>VLOOKUP($AC1521,LS_Coint_BD!$B$3:$AQ$1079,BA$2)</f>
        <v>0</v>
      </c>
      <c r="BB1521" s="89">
        <f>VLOOKUP($AC1521,LS_Coint_BD!$B$3:$AQ$1079,BB$2)</f>
        <v>0</v>
      </c>
      <c r="BC1521" s="89">
        <f>VLOOKUP($AC1521,LS_Coint_BD!$B$3:$AQ$1079,BC$2)</f>
        <v>0</v>
      </c>
      <c r="BD1521" s="89">
        <f t="shared" si="1089"/>
        <v>0</v>
      </c>
      <c r="BE1521" s="89">
        <f t="shared" si="1090"/>
        <v>0</v>
      </c>
      <c r="BF1521" s="89">
        <f t="shared" si="1091"/>
        <v>0</v>
      </c>
      <c r="BG1521" s="89">
        <f t="shared" si="1092"/>
        <v>0</v>
      </c>
      <c r="BH1521" s="89">
        <f t="shared" si="1093"/>
        <v>0</v>
      </c>
      <c r="BI1521" s="89">
        <f t="shared" si="1094"/>
        <v>0</v>
      </c>
      <c r="BJ1521" s="89">
        <f t="shared" si="1095"/>
        <v>0</v>
      </c>
      <c r="BK1521" s="89">
        <f t="shared" si="1096"/>
        <v>0</v>
      </c>
      <c r="BL1521" s="89">
        <f t="shared" si="1097"/>
        <v>0</v>
      </c>
      <c r="BM1521" s="89"/>
      <c r="BN1521" s="26" t="b">
        <f t="shared" si="1098"/>
        <v>0</v>
      </c>
      <c r="BO1521" s="26" t="b">
        <f t="shared" si="1099"/>
        <v>0</v>
      </c>
      <c r="BP1521" s="26" t="b">
        <f t="shared" si="1100"/>
        <v>0</v>
      </c>
      <c r="BQ1521" s="26" t="b">
        <f t="shared" si="1101"/>
        <v>0</v>
      </c>
      <c r="BR1521" s="26" t="b">
        <f t="shared" si="1102"/>
        <v>0</v>
      </c>
      <c r="BS1521" s="26" t="b">
        <f t="shared" si="1103"/>
        <v>0</v>
      </c>
      <c r="BT1521" s="26" t="b">
        <f t="shared" si="1104"/>
        <v>0</v>
      </c>
      <c r="BU1521" s="26" t="b">
        <f t="shared" si="1105"/>
        <v>0</v>
      </c>
    </row>
    <row r="1522" spans="2:73" ht="15" thickBot="1" x14ac:dyDescent="0.35">
      <c r="B1522" s="17">
        <f>VLOOKUP($AC1522,LS_Coint_BD!$B$3:$D$1079,2)</f>
        <v>0</v>
      </c>
      <c r="C1522" s="87">
        <f>VLOOKUP($AC1522,LS_Coint_BD!$B$3:$D$1079,3)</f>
        <v>0</v>
      </c>
      <c r="D1522" s="68">
        <f t="shared" si="1065"/>
        <v>0</v>
      </c>
      <c r="E1522" s="65">
        <f t="shared" si="1066"/>
        <v>0</v>
      </c>
      <c r="F1522" s="69">
        <f t="shared" si="1067"/>
        <v>0</v>
      </c>
      <c r="G1522" s="68">
        <f t="shared" si="1068"/>
        <v>0</v>
      </c>
      <c r="H1522" s="65">
        <f t="shared" si="1069"/>
        <v>0</v>
      </c>
      <c r="I1522" s="69">
        <f t="shared" si="1070"/>
        <v>0</v>
      </c>
      <c r="J1522" s="68">
        <f t="shared" si="1071"/>
        <v>0</v>
      </c>
      <c r="K1522" s="65">
        <f t="shared" si="1072"/>
        <v>0</v>
      </c>
      <c r="L1522" s="69">
        <f t="shared" si="1073"/>
        <v>0</v>
      </c>
      <c r="M1522" s="68">
        <f t="shared" si="1074"/>
        <v>0</v>
      </c>
      <c r="N1522" s="65">
        <f t="shared" si="1075"/>
        <v>0</v>
      </c>
      <c r="O1522" s="69">
        <f t="shared" si="1076"/>
        <v>0</v>
      </c>
      <c r="P1522" s="68">
        <f t="shared" si="1077"/>
        <v>0</v>
      </c>
      <c r="Q1522" s="65">
        <f t="shared" si="1078"/>
        <v>0</v>
      </c>
      <c r="R1522" s="69">
        <f t="shared" si="1079"/>
        <v>0</v>
      </c>
      <c r="S1522" s="68">
        <f t="shared" si="1080"/>
        <v>0</v>
      </c>
      <c r="T1522" s="65">
        <f t="shared" si="1081"/>
        <v>0</v>
      </c>
      <c r="U1522" s="69">
        <f t="shared" si="1082"/>
        <v>0</v>
      </c>
      <c r="V1522" s="68">
        <f t="shared" si="1083"/>
        <v>0</v>
      </c>
      <c r="W1522" s="65">
        <f t="shared" si="1084"/>
        <v>0</v>
      </c>
      <c r="X1522" s="69">
        <f t="shared" si="1085"/>
        <v>0</v>
      </c>
      <c r="Y1522" s="68">
        <f t="shared" si="1086"/>
        <v>0</v>
      </c>
      <c r="Z1522" s="65">
        <f t="shared" si="1087"/>
        <v>0</v>
      </c>
      <c r="AA1522" s="69">
        <f t="shared" si="1088"/>
        <v>0</v>
      </c>
      <c r="AB1522" s="98">
        <f>SUMIF(BN1522:BU1522,"VERDADEIRO",BN$3:$BU1521)</f>
        <v>0</v>
      </c>
      <c r="AC1522" s="97">
        <f t="shared" si="1064"/>
        <v>1519</v>
      </c>
      <c r="AD1522" s="89">
        <f>RTD("tryd.rtdserver",,"COT",B1522,"ULT")</f>
        <v>0</v>
      </c>
      <c r="AE1522" s="89">
        <f>RTD("tryd.rtdserver",,"COT",C1522,"ULT")</f>
        <v>0</v>
      </c>
      <c r="AF1522" s="89">
        <f>VLOOKUP($AC1522,LS_Coint_BD!$B$3:$AQ$1079,AF$2)*$AD1522+VLOOKUP($AC1522,LS_Coint_BD!$B$3:$AQ$1079,AF$2+1)</f>
        <v>0</v>
      </c>
      <c r="AG1522" s="89">
        <f>VLOOKUP($AC1522,LS_Coint_BD!$B$3:$AQ$1079,AG$2)*$AD1522+VLOOKUP($AC1522,LS_Coint_BD!$B$3:$AQ$1079,AG$2+1)</f>
        <v>0</v>
      </c>
      <c r="AH1522" s="89">
        <f>VLOOKUP($AC1522,LS_Coint_BD!$B$3:$AQ$1079,AH$2)*$AD1522+VLOOKUP($AC1522,LS_Coint_BD!$B$3:$AQ$1079,AH$2+1)</f>
        <v>0</v>
      </c>
      <c r="AI1522" s="89">
        <f>VLOOKUP($AC1522,LS_Coint_BD!$B$3:$AQ$1079,AI$2)*$AD1522+VLOOKUP($AC1522,LS_Coint_BD!$B$3:$AQ$1079,AI$2+1)</f>
        <v>0</v>
      </c>
      <c r="AJ1522" s="89">
        <f>VLOOKUP($AC1522,LS_Coint_BD!$B$3:$AQ$1079,AJ$2)*$AD1522+VLOOKUP($AC1522,LS_Coint_BD!$B$3:$AQ$1079,AJ$2+1)</f>
        <v>0</v>
      </c>
      <c r="AK1522" s="89">
        <f>VLOOKUP($AC1522,LS_Coint_BD!$B$3:$AQ$1079,AK$2)*$AD1522+VLOOKUP($AC1522,LS_Coint_BD!$B$3:$AQ$1079,AK$2+1)</f>
        <v>0</v>
      </c>
      <c r="AL1522" s="89">
        <f>VLOOKUP($AC1522,LS_Coint_BD!$B$3:$AQ$1079,AL$2)*$AD1522+VLOOKUP($AC1522,LS_Coint_BD!$B$3:$AQ$1079,AL$2+1)</f>
        <v>0</v>
      </c>
      <c r="AM1522" s="89">
        <f>VLOOKUP($AC1522,LS_Coint_BD!$B$3:$AQ$1079,AM$2)*$AD1522+VLOOKUP($AC1522,LS_Coint_BD!$B$3:$AQ$1079,AM$2+1)</f>
        <v>0</v>
      </c>
      <c r="AN1522" s="89">
        <f>VLOOKUP($AC1522,LS_Coint_BD!$B$3:$AQ$1079,AN$2)</f>
        <v>0</v>
      </c>
      <c r="AO1522" s="89">
        <f>VLOOKUP($AC1522,LS_Coint_BD!$B$3:$AQ$1079,AO$2)</f>
        <v>0</v>
      </c>
      <c r="AP1522" s="89">
        <f>VLOOKUP($AC1522,LS_Coint_BD!$B$3:$AQ$1079,AP$2)</f>
        <v>0</v>
      </c>
      <c r="AQ1522" s="89">
        <f>VLOOKUP($AC1522,LS_Coint_BD!$B$3:$AQ$1079,AQ$2)</f>
        <v>0</v>
      </c>
      <c r="AR1522" s="89">
        <f>VLOOKUP($AC1522,LS_Coint_BD!$B$3:$AQ$1079,AR$2)</f>
        <v>0</v>
      </c>
      <c r="AS1522" s="89">
        <f>VLOOKUP($AC1522,LS_Coint_BD!$B$3:$AQ$1079,AS$2)</f>
        <v>0</v>
      </c>
      <c r="AT1522" s="89">
        <f>VLOOKUP($AC1522,LS_Coint_BD!$B$3:$AQ$1079,AT$2)</f>
        <v>0</v>
      </c>
      <c r="AU1522" s="89">
        <f>VLOOKUP($AC1522,LS_Coint_BD!$B$3:$AQ$1079,AU$2)</f>
        <v>0</v>
      </c>
      <c r="AV1522" s="89">
        <f>VLOOKUP($AC1522,LS_Coint_BD!$B$3:$AQ$1079,AV$2)</f>
        <v>0</v>
      </c>
      <c r="AW1522" s="89">
        <f>VLOOKUP($AC1522,LS_Coint_BD!$B$3:$AQ$1079,AW$2)</f>
        <v>0</v>
      </c>
      <c r="AX1522" s="89">
        <f>VLOOKUP($AC1522,LS_Coint_BD!$B$3:$AQ$1079,AX$2)</f>
        <v>0</v>
      </c>
      <c r="AY1522" s="89">
        <f>VLOOKUP($AC1522,LS_Coint_BD!$B$3:$AQ$1079,AY$2)</f>
        <v>0</v>
      </c>
      <c r="AZ1522" s="89">
        <f>VLOOKUP($AC1522,LS_Coint_BD!$B$3:$AQ$1079,AZ$2)</f>
        <v>0</v>
      </c>
      <c r="BA1522" s="89">
        <f>VLOOKUP($AC1522,LS_Coint_BD!$B$3:$AQ$1079,BA$2)</f>
        <v>0</v>
      </c>
      <c r="BB1522" s="89">
        <f>VLOOKUP($AC1522,LS_Coint_BD!$B$3:$AQ$1079,BB$2)</f>
        <v>0</v>
      </c>
      <c r="BC1522" s="89">
        <f>VLOOKUP($AC1522,LS_Coint_BD!$B$3:$AQ$1079,BC$2)</f>
        <v>0</v>
      </c>
      <c r="BD1522" s="89">
        <f t="shared" si="1089"/>
        <v>0</v>
      </c>
      <c r="BE1522" s="89">
        <f t="shared" si="1090"/>
        <v>0</v>
      </c>
      <c r="BF1522" s="89">
        <f t="shared" si="1091"/>
        <v>0</v>
      </c>
      <c r="BG1522" s="89">
        <f t="shared" si="1092"/>
        <v>0</v>
      </c>
      <c r="BH1522" s="89">
        <f t="shared" si="1093"/>
        <v>0</v>
      </c>
      <c r="BI1522" s="89">
        <f t="shared" si="1094"/>
        <v>0</v>
      </c>
      <c r="BJ1522" s="89">
        <f t="shared" si="1095"/>
        <v>0</v>
      </c>
      <c r="BK1522" s="89">
        <f t="shared" si="1096"/>
        <v>0</v>
      </c>
      <c r="BL1522" s="89">
        <f t="shared" si="1097"/>
        <v>0</v>
      </c>
      <c r="BM1522" s="89"/>
      <c r="BN1522" s="26" t="b">
        <f t="shared" si="1098"/>
        <v>0</v>
      </c>
      <c r="BO1522" s="26" t="b">
        <f t="shared" si="1099"/>
        <v>0</v>
      </c>
      <c r="BP1522" s="26" t="b">
        <f t="shared" si="1100"/>
        <v>0</v>
      </c>
      <c r="BQ1522" s="26" t="b">
        <f t="shared" si="1101"/>
        <v>0</v>
      </c>
      <c r="BR1522" s="26" t="b">
        <f t="shared" si="1102"/>
        <v>0</v>
      </c>
      <c r="BS1522" s="26" t="b">
        <f t="shared" si="1103"/>
        <v>0</v>
      </c>
      <c r="BT1522" s="26" t="b">
        <f t="shared" si="1104"/>
        <v>0</v>
      </c>
      <c r="BU1522" s="26" t="b">
        <f t="shared" si="1105"/>
        <v>0</v>
      </c>
    </row>
    <row r="1523" spans="2:73" ht="15" thickBot="1" x14ac:dyDescent="0.35">
      <c r="B1523" s="17">
        <f>VLOOKUP($AC1523,LS_Coint_BD!$B$3:$D$1079,2)</f>
        <v>0</v>
      </c>
      <c r="C1523" s="87">
        <f>VLOOKUP($AC1523,LS_Coint_BD!$B$3:$D$1079,3)</f>
        <v>0</v>
      </c>
      <c r="D1523" s="68">
        <f t="shared" si="1065"/>
        <v>0</v>
      </c>
      <c r="E1523" s="65">
        <f t="shared" si="1066"/>
        <v>0</v>
      </c>
      <c r="F1523" s="69">
        <f t="shared" si="1067"/>
        <v>0</v>
      </c>
      <c r="G1523" s="68">
        <f t="shared" si="1068"/>
        <v>0</v>
      </c>
      <c r="H1523" s="65">
        <f t="shared" si="1069"/>
        <v>0</v>
      </c>
      <c r="I1523" s="69">
        <f t="shared" si="1070"/>
        <v>0</v>
      </c>
      <c r="J1523" s="68">
        <f t="shared" si="1071"/>
        <v>0</v>
      </c>
      <c r="K1523" s="65">
        <f t="shared" si="1072"/>
        <v>0</v>
      </c>
      <c r="L1523" s="69">
        <f t="shared" si="1073"/>
        <v>0</v>
      </c>
      <c r="M1523" s="68">
        <f t="shared" si="1074"/>
        <v>0</v>
      </c>
      <c r="N1523" s="65">
        <f t="shared" si="1075"/>
        <v>0</v>
      </c>
      <c r="O1523" s="69">
        <f t="shared" si="1076"/>
        <v>0</v>
      </c>
      <c r="P1523" s="68">
        <f t="shared" si="1077"/>
        <v>0</v>
      </c>
      <c r="Q1523" s="65">
        <f t="shared" si="1078"/>
        <v>0</v>
      </c>
      <c r="R1523" s="69">
        <f t="shared" si="1079"/>
        <v>0</v>
      </c>
      <c r="S1523" s="68">
        <f t="shared" si="1080"/>
        <v>0</v>
      </c>
      <c r="T1523" s="65">
        <f t="shared" si="1081"/>
        <v>0</v>
      </c>
      <c r="U1523" s="69">
        <f t="shared" si="1082"/>
        <v>0</v>
      </c>
      <c r="V1523" s="68">
        <f t="shared" si="1083"/>
        <v>0</v>
      </c>
      <c r="W1523" s="65">
        <f t="shared" si="1084"/>
        <v>0</v>
      </c>
      <c r="X1523" s="69">
        <f t="shared" si="1085"/>
        <v>0</v>
      </c>
      <c r="Y1523" s="68">
        <f t="shared" si="1086"/>
        <v>0</v>
      </c>
      <c r="Z1523" s="65">
        <f t="shared" si="1087"/>
        <v>0</v>
      </c>
      <c r="AA1523" s="69">
        <f t="shared" si="1088"/>
        <v>0</v>
      </c>
      <c r="AB1523" s="98">
        <f>SUMIF(BN1523:BU1523,"VERDADEIRO",BN$3:$BU1522)</f>
        <v>0</v>
      </c>
      <c r="AC1523" s="97">
        <f t="shared" si="1064"/>
        <v>1520</v>
      </c>
      <c r="AD1523" s="89">
        <f>RTD("tryd.rtdserver",,"COT",B1523,"ULT")</f>
        <v>0</v>
      </c>
      <c r="AE1523" s="89">
        <f>RTD("tryd.rtdserver",,"COT",C1523,"ULT")</f>
        <v>0</v>
      </c>
      <c r="AF1523" s="89">
        <f>VLOOKUP($AC1523,LS_Coint_BD!$B$3:$AQ$1079,AF$2)*$AD1523+VLOOKUP($AC1523,LS_Coint_BD!$B$3:$AQ$1079,AF$2+1)</f>
        <v>0</v>
      </c>
      <c r="AG1523" s="89">
        <f>VLOOKUP($AC1523,LS_Coint_BD!$B$3:$AQ$1079,AG$2)*$AD1523+VLOOKUP($AC1523,LS_Coint_BD!$B$3:$AQ$1079,AG$2+1)</f>
        <v>0</v>
      </c>
      <c r="AH1523" s="89">
        <f>VLOOKUP($AC1523,LS_Coint_BD!$B$3:$AQ$1079,AH$2)*$AD1523+VLOOKUP($AC1523,LS_Coint_BD!$B$3:$AQ$1079,AH$2+1)</f>
        <v>0</v>
      </c>
      <c r="AI1523" s="89">
        <f>VLOOKUP($AC1523,LS_Coint_BD!$B$3:$AQ$1079,AI$2)*$AD1523+VLOOKUP($AC1523,LS_Coint_BD!$B$3:$AQ$1079,AI$2+1)</f>
        <v>0</v>
      </c>
      <c r="AJ1523" s="89">
        <f>VLOOKUP($AC1523,LS_Coint_BD!$B$3:$AQ$1079,AJ$2)*$AD1523+VLOOKUP($AC1523,LS_Coint_BD!$B$3:$AQ$1079,AJ$2+1)</f>
        <v>0</v>
      </c>
      <c r="AK1523" s="89">
        <f>VLOOKUP($AC1523,LS_Coint_BD!$B$3:$AQ$1079,AK$2)*$AD1523+VLOOKUP($AC1523,LS_Coint_BD!$B$3:$AQ$1079,AK$2+1)</f>
        <v>0</v>
      </c>
      <c r="AL1523" s="89">
        <f>VLOOKUP($AC1523,LS_Coint_BD!$B$3:$AQ$1079,AL$2)*$AD1523+VLOOKUP($AC1523,LS_Coint_BD!$B$3:$AQ$1079,AL$2+1)</f>
        <v>0</v>
      </c>
      <c r="AM1523" s="89">
        <f>VLOOKUP($AC1523,LS_Coint_BD!$B$3:$AQ$1079,AM$2)*$AD1523+VLOOKUP($AC1523,LS_Coint_BD!$B$3:$AQ$1079,AM$2+1)</f>
        <v>0</v>
      </c>
      <c r="AN1523" s="89">
        <f>VLOOKUP($AC1523,LS_Coint_BD!$B$3:$AQ$1079,AN$2)</f>
        <v>0</v>
      </c>
      <c r="AO1523" s="89">
        <f>VLOOKUP($AC1523,LS_Coint_BD!$B$3:$AQ$1079,AO$2)</f>
        <v>0</v>
      </c>
      <c r="AP1523" s="89">
        <f>VLOOKUP($AC1523,LS_Coint_BD!$B$3:$AQ$1079,AP$2)</f>
        <v>0</v>
      </c>
      <c r="AQ1523" s="89">
        <f>VLOOKUP($AC1523,LS_Coint_BD!$B$3:$AQ$1079,AQ$2)</f>
        <v>0</v>
      </c>
      <c r="AR1523" s="89">
        <f>VLOOKUP($AC1523,LS_Coint_BD!$B$3:$AQ$1079,AR$2)</f>
        <v>0</v>
      </c>
      <c r="AS1523" s="89">
        <f>VLOOKUP($AC1523,LS_Coint_BD!$B$3:$AQ$1079,AS$2)</f>
        <v>0</v>
      </c>
      <c r="AT1523" s="89">
        <f>VLOOKUP($AC1523,LS_Coint_BD!$B$3:$AQ$1079,AT$2)</f>
        <v>0</v>
      </c>
      <c r="AU1523" s="89">
        <f>VLOOKUP($AC1523,LS_Coint_BD!$B$3:$AQ$1079,AU$2)</f>
        <v>0</v>
      </c>
      <c r="AV1523" s="89">
        <f>VLOOKUP($AC1523,LS_Coint_BD!$B$3:$AQ$1079,AV$2)</f>
        <v>0</v>
      </c>
      <c r="AW1523" s="89">
        <f>VLOOKUP($AC1523,LS_Coint_BD!$B$3:$AQ$1079,AW$2)</f>
        <v>0</v>
      </c>
      <c r="AX1523" s="89">
        <f>VLOOKUP($AC1523,LS_Coint_BD!$B$3:$AQ$1079,AX$2)</f>
        <v>0</v>
      </c>
      <c r="AY1523" s="89">
        <f>VLOOKUP($AC1523,LS_Coint_BD!$B$3:$AQ$1079,AY$2)</f>
        <v>0</v>
      </c>
      <c r="AZ1523" s="89">
        <f>VLOOKUP($AC1523,LS_Coint_BD!$B$3:$AQ$1079,AZ$2)</f>
        <v>0</v>
      </c>
      <c r="BA1523" s="89">
        <f>VLOOKUP($AC1523,LS_Coint_BD!$B$3:$AQ$1079,BA$2)</f>
        <v>0</v>
      </c>
      <c r="BB1523" s="89">
        <f>VLOOKUP($AC1523,LS_Coint_BD!$B$3:$AQ$1079,BB$2)</f>
        <v>0</v>
      </c>
      <c r="BC1523" s="89">
        <f>VLOOKUP($AC1523,LS_Coint_BD!$B$3:$AQ$1079,BC$2)</f>
        <v>0</v>
      </c>
      <c r="BD1523" s="89">
        <f t="shared" si="1089"/>
        <v>0</v>
      </c>
      <c r="BE1523" s="89">
        <f t="shared" si="1090"/>
        <v>0</v>
      </c>
      <c r="BF1523" s="89">
        <f t="shared" si="1091"/>
        <v>0</v>
      </c>
      <c r="BG1523" s="89">
        <f t="shared" si="1092"/>
        <v>0</v>
      </c>
      <c r="BH1523" s="89">
        <f t="shared" si="1093"/>
        <v>0</v>
      </c>
      <c r="BI1523" s="89">
        <f t="shared" si="1094"/>
        <v>0</v>
      </c>
      <c r="BJ1523" s="89">
        <f t="shared" si="1095"/>
        <v>0</v>
      </c>
      <c r="BK1523" s="89">
        <f t="shared" si="1096"/>
        <v>0</v>
      </c>
      <c r="BL1523" s="89">
        <f t="shared" si="1097"/>
        <v>0</v>
      </c>
      <c r="BM1523" s="89"/>
      <c r="BN1523" s="26" t="b">
        <f t="shared" si="1098"/>
        <v>0</v>
      </c>
      <c r="BO1523" s="26" t="b">
        <f t="shared" si="1099"/>
        <v>0</v>
      </c>
      <c r="BP1523" s="26" t="b">
        <f t="shared" si="1100"/>
        <v>0</v>
      </c>
      <c r="BQ1523" s="26" t="b">
        <f t="shared" si="1101"/>
        <v>0</v>
      </c>
      <c r="BR1523" s="26" t="b">
        <f t="shared" si="1102"/>
        <v>0</v>
      </c>
      <c r="BS1523" s="26" t="b">
        <f t="shared" si="1103"/>
        <v>0</v>
      </c>
      <c r="BT1523" s="26" t="b">
        <f t="shared" si="1104"/>
        <v>0</v>
      </c>
      <c r="BU1523" s="26" t="b">
        <f t="shared" si="1105"/>
        <v>0</v>
      </c>
    </row>
    <row r="1524" spans="2:73" ht="15" thickBot="1" x14ac:dyDescent="0.35">
      <c r="B1524" s="17">
        <f>VLOOKUP($AC1524,LS_Coint_BD!$B$3:$D$1079,2)</f>
        <v>0</v>
      </c>
      <c r="C1524" s="87">
        <f>VLOOKUP($AC1524,LS_Coint_BD!$B$3:$D$1079,3)</f>
        <v>0</v>
      </c>
      <c r="D1524" s="68">
        <f t="shared" si="1065"/>
        <v>0</v>
      </c>
      <c r="E1524" s="65">
        <f t="shared" si="1066"/>
        <v>0</v>
      </c>
      <c r="F1524" s="69">
        <f t="shared" si="1067"/>
        <v>0</v>
      </c>
      <c r="G1524" s="68">
        <f t="shared" si="1068"/>
        <v>0</v>
      </c>
      <c r="H1524" s="65">
        <f t="shared" si="1069"/>
        <v>0</v>
      </c>
      <c r="I1524" s="69">
        <f t="shared" si="1070"/>
        <v>0</v>
      </c>
      <c r="J1524" s="68">
        <f t="shared" si="1071"/>
        <v>0</v>
      </c>
      <c r="K1524" s="65">
        <f t="shared" si="1072"/>
        <v>0</v>
      </c>
      <c r="L1524" s="69">
        <f t="shared" si="1073"/>
        <v>0</v>
      </c>
      <c r="M1524" s="68">
        <f t="shared" si="1074"/>
        <v>0</v>
      </c>
      <c r="N1524" s="65">
        <f t="shared" si="1075"/>
        <v>0</v>
      </c>
      <c r="O1524" s="69">
        <f t="shared" si="1076"/>
        <v>0</v>
      </c>
      <c r="P1524" s="68">
        <f t="shared" si="1077"/>
        <v>0</v>
      </c>
      <c r="Q1524" s="65">
        <f t="shared" si="1078"/>
        <v>0</v>
      </c>
      <c r="R1524" s="69">
        <f t="shared" si="1079"/>
        <v>0</v>
      </c>
      <c r="S1524" s="68">
        <f t="shared" si="1080"/>
        <v>0</v>
      </c>
      <c r="T1524" s="65">
        <f t="shared" si="1081"/>
        <v>0</v>
      </c>
      <c r="U1524" s="69">
        <f t="shared" si="1082"/>
        <v>0</v>
      </c>
      <c r="V1524" s="68">
        <f t="shared" si="1083"/>
        <v>0</v>
      </c>
      <c r="W1524" s="65">
        <f t="shared" si="1084"/>
        <v>0</v>
      </c>
      <c r="X1524" s="69">
        <f t="shared" si="1085"/>
        <v>0</v>
      </c>
      <c r="Y1524" s="68">
        <f t="shared" si="1086"/>
        <v>0</v>
      </c>
      <c r="Z1524" s="65">
        <f t="shared" si="1087"/>
        <v>0</v>
      </c>
      <c r="AA1524" s="69">
        <f t="shared" si="1088"/>
        <v>0</v>
      </c>
      <c r="AB1524" s="98">
        <f>SUMIF(BN1524:BU1524,"VERDADEIRO",BN$3:$BU1523)</f>
        <v>0</v>
      </c>
      <c r="AC1524" s="97">
        <f t="shared" si="1064"/>
        <v>1521</v>
      </c>
      <c r="AD1524" s="89">
        <f>RTD("tryd.rtdserver",,"COT",B1524,"ULT")</f>
        <v>0</v>
      </c>
      <c r="AE1524" s="89">
        <f>RTD("tryd.rtdserver",,"COT",C1524,"ULT")</f>
        <v>0</v>
      </c>
      <c r="AF1524" s="89">
        <f>VLOOKUP($AC1524,LS_Coint_BD!$B$3:$AQ$1079,AF$2)*$AD1524+VLOOKUP($AC1524,LS_Coint_BD!$B$3:$AQ$1079,AF$2+1)</f>
        <v>0</v>
      </c>
      <c r="AG1524" s="89">
        <f>VLOOKUP($AC1524,LS_Coint_BD!$B$3:$AQ$1079,AG$2)*$AD1524+VLOOKUP($AC1524,LS_Coint_BD!$B$3:$AQ$1079,AG$2+1)</f>
        <v>0</v>
      </c>
      <c r="AH1524" s="89">
        <f>VLOOKUP($AC1524,LS_Coint_BD!$B$3:$AQ$1079,AH$2)*$AD1524+VLOOKUP($AC1524,LS_Coint_BD!$B$3:$AQ$1079,AH$2+1)</f>
        <v>0</v>
      </c>
      <c r="AI1524" s="89">
        <f>VLOOKUP($AC1524,LS_Coint_BD!$B$3:$AQ$1079,AI$2)*$AD1524+VLOOKUP($AC1524,LS_Coint_BD!$B$3:$AQ$1079,AI$2+1)</f>
        <v>0</v>
      </c>
      <c r="AJ1524" s="89">
        <f>VLOOKUP($AC1524,LS_Coint_BD!$B$3:$AQ$1079,AJ$2)*$AD1524+VLOOKUP($AC1524,LS_Coint_BD!$B$3:$AQ$1079,AJ$2+1)</f>
        <v>0</v>
      </c>
      <c r="AK1524" s="89">
        <f>VLOOKUP($AC1524,LS_Coint_BD!$B$3:$AQ$1079,AK$2)*$AD1524+VLOOKUP($AC1524,LS_Coint_BD!$B$3:$AQ$1079,AK$2+1)</f>
        <v>0</v>
      </c>
      <c r="AL1524" s="89">
        <f>VLOOKUP($AC1524,LS_Coint_BD!$B$3:$AQ$1079,AL$2)*$AD1524+VLOOKUP($AC1524,LS_Coint_BD!$B$3:$AQ$1079,AL$2+1)</f>
        <v>0</v>
      </c>
      <c r="AM1524" s="89">
        <f>VLOOKUP($AC1524,LS_Coint_BD!$B$3:$AQ$1079,AM$2)*$AD1524+VLOOKUP($AC1524,LS_Coint_BD!$B$3:$AQ$1079,AM$2+1)</f>
        <v>0</v>
      </c>
      <c r="AN1524" s="89">
        <f>VLOOKUP($AC1524,LS_Coint_BD!$B$3:$AQ$1079,AN$2)</f>
        <v>0</v>
      </c>
      <c r="AO1524" s="89">
        <f>VLOOKUP($AC1524,LS_Coint_BD!$B$3:$AQ$1079,AO$2)</f>
        <v>0</v>
      </c>
      <c r="AP1524" s="89">
        <f>VLOOKUP($AC1524,LS_Coint_BD!$B$3:$AQ$1079,AP$2)</f>
        <v>0</v>
      </c>
      <c r="AQ1524" s="89">
        <f>VLOOKUP($AC1524,LS_Coint_BD!$B$3:$AQ$1079,AQ$2)</f>
        <v>0</v>
      </c>
      <c r="AR1524" s="89">
        <f>VLOOKUP($AC1524,LS_Coint_BD!$B$3:$AQ$1079,AR$2)</f>
        <v>0</v>
      </c>
      <c r="AS1524" s="89">
        <f>VLOOKUP($AC1524,LS_Coint_BD!$B$3:$AQ$1079,AS$2)</f>
        <v>0</v>
      </c>
      <c r="AT1524" s="89">
        <f>VLOOKUP($AC1524,LS_Coint_BD!$B$3:$AQ$1079,AT$2)</f>
        <v>0</v>
      </c>
      <c r="AU1524" s="89">
        <f>VLOOKUP($AC1524,LS_Coint_BD!$B$3:$AQ$1079,AU$2)</f>
        <v>0</v>
      </c>
      <c r="AV1524" s="89">
        <f>VLOOKUP($AC1524,LS_Coint_BD!$B$3:$AQ$1079,AV$2)</f>
        <v>0</v>
      </c>
      <c r="AW1524" s="89">
        <f>VLOOKUP($AC1524,LS_Coint_BD!$B$3:$AQ$1079,AW$2)</f>
        <v>0</v>
      </c>
      <c r="AX1524" s="89">
        <f>VLOOKUP($AC1524,LS_Coint_BD!$B$3:$AQ$1079,AX$2)</f>
        <v>0</v>
      </c>
      <c r="AY1524" s="89">
        <f>VLOOKUP($AC1524,LS_Coint_BD!$B$3:$AQ$1079,AY$2)</f>
        <v>0</v>
      </c>
      <c r="AZ1524" s="89">
        <f>VLOOKUP($AC1524,LS_Coint_BD!$B$3:$AQ$1079,AZ$2)</f>
        <v>0</v>
      </c>
      <c r="BA1524" s="89">
        <f>VLOOKUP($AC1524,LS_Coint_BD!$B$3:$AQ$1079,BA$2)</f>
        <v>0</v>
      </c>
      <c r="BB1524" s="89">
        <f>VLOOKUP($AC1524,LS_Coint_BD!$B$3:$AQ$1079,BB$2)</f>
        <v>0</v>
      </c>
      <c r="BC1524" s="89">
        <f>VLOOKUP($AC1524,LS_Coint_BD!$B$3:$AQ$1079,BC$2)</f>
        <v>0</v>
      </c>
      <c r="BD1524" s="89">
        <f t="shared" si="1089"/>
        <v>0</v>
      </c>
      <c r="BE1524" s="89">
        <f t="shared" si="1090"/>
        <v>0</v>
      </c>
      <c r="BF1524" s="89">
        <f t="shared" si="1091"/>
        <v>0</v>
      </c>
      <c r="BG1524" s="89">
        <f t="shared" si="1092"/>
        <v>0</v>
      </c>
      <c r="BH1524" s="89">
        <f t="shared" si="1093"/>
        <v>0</v>
      </c>
      <c r="BI1524" s="89">
        <f t="shared" si="1094"/>
        <v>0</v>
      </c>
      <c r="BJ1524" s="89">
        <f t="shared" si="1095"/>
        <v>0</v>
      </c>
      <c r="BK1524" s="89">
        <f t="shared" si="1096"/>
        <v>0</v>
      </c>
      <c r="BL1524" s="89">
        <f t="shared" si="1097"/>
        <v>0</v>
      </c>
      <c r="BM1524" s="89"/>
      <c r="BN1524" s="26" t="b">
        <f t="shared" si="1098"/>
        <v>0</v>
      </c>
      <c r="BO1524" s="26" t="b">
        <f t="shared" si="1099"/>
        <v>0</v>
      </c>
      <c r="BP1524" s="26" t="b">
        <f t="shared" si="1100"/>
        <v>0</v>
      </c>
      <c r="BQ1524" s="26" t="b">
        <f t="shared" si="1101"/>
        <v>0</v>
      </c>
      <c r="BR1524" s="26" t="b">
        <f t="shared" si="1102"/>
        <v>0</v>
      </c>
      <c r="BS1524" s="26" t="b">
        <f t="shared" si="1103"/>
        <v>0</v>
      </c>
      <c r="BT1524" s="26" t="b">
        <f t="shared" si="1104"/>
        <v>0</v>
      </c>
      <c r="BU1524" s="26" t="b">
        <f t="shared" si="1105"/>
        <v>0</v>
      </c>
    </row>
    <row r="1525" spans="2:73" ht="15" thickBot="1" x14ac:dyDescent="0.35">
      <c r="B1525" s="17">
        <f>VLOOKUP($AC1525,LS_Coint_BD!$B$3:$D$1079,2)</f>
        <v>0</v>
      </c>
      <c r="C1525" s="87">
        <f>VLOOKUP($AC1525,LS_Coint_BD!$B$3:$D$1079,3)</f>
        <v>0</v>
      </c>
      <c r="D1525" s="68">
        <f t="shared" si="1065"/>
        <v>0</v>
      </c>
      <c r="E1525" s="65">
        <f t="shared" si="1066"/>
        <v>0</v>
      </c>
      <c r="F1525" s="69">
        <f t="shared" si="1067"/>
        <v>0</v>
      </c>
      <c r="G1525" s="68">
        <f t="shared" si="1068"/>
        <v>0</v>
      </c>
      <c r="H1525" s="65">
        <f t="shared" si="1069"/>
        <v>0</v>
      </c>
      <c r="I1525" s="69">
        <f t="shared" si="1070"/>
        <v>0</v>
      </c>
      <c r="J1525" s="68">
        <f t="shared" si="1071"/>
        <v>0</v>
      </c>
      <c r="K1525" s="65">
        <f t="shared" si="1072"/>
        <v>0</v>
      </c>
      <c r="L1525" s="69">
        <f t="shared" si="1073"/>
        <v>0</v>
      </c>
      <c r="M1525" s="68">
        <f t="shared" si="1074"/>
        <v>0</v>
      </c>
      <c r="N1525" s="65">
        <f t="shared" si="1075"/>
        <v>0</v>
      </c>
      <c r="O1525" s="69">
        <f t="shared" si="1076"/>
        <v>0</v>
      </c>
      <c r="P1525" s="68">
        <f t="shared" si="1077"/>
        <v>0</v>
      </c>
      <c r="Q1525" s="65">
        <f t="shared" si="1078"/>
        <v>0</v>
      </c>
      <c r="R1525" s="69">
        <f t="shared" si="1079"/>
        <v>0</v>
      </c>
      <c r="S1525" s="68">
        <f t="shared" si="1080"/>
        <v>0</v>
      </c>
      <c r="T1525" s="65">
        <f t="shared" si="1081"/>
        <v>0</v>
      </c>
      <c r="U1525" s="69">
        <f t="shared" si="1082"/>
        <v>0</v>
      </c>
      <c r="V1525" s="68">
        <f t="shared" si="1083"/>
        <v>0</v>
      </c>
      <c r="W1525" s="65">
        <f t="shared" si="1084"/>
        <v>0</v>
      </c>
      <c r="X1525" s="69">
        <f t="shared" si="1085"/>
        <v>0</v>
      </c>
      <c r="Y1525" s="68">
        <f t="shared" si="1086"/>
        <v>0</v>
      </c>
      <c r="Z1525" s="65">
        <f t="shared" si="1087"/>
        <v>0</v>
      </c>
      <c r="AA1525" s="69">
        <f t="shared" si="1088"/>
        <v>0</v>
      </c>
      <c r="AB1525" s="98">
        <f>SUMIF(BN1525:BU1525,"VERDADEIRO",BN$3:$BU1524)</f>
        <v>0</v>
      </c>
      <c r="AC1525" s="97">
        <f t="shared" si="1064"/>
        <v>1522</v>
      </c>
      <c r="AD1525" s="89">
        <f>RTD("tryd.rtdserver",,"COT",B1525,"ULT")</f>
        <v>0</v>
      </c>
      <c r="AE1525" s="89">
        <f>RTD("tryd.rtdserver",,"COT",C1525,"ULT")</f>
        <v>0</v>
      </c>
      <c r="AF1525" s="89">
        <f>VLOOKUP($AC1525,LS_Coint_BD!$B$3:$AQ$1079,AF$2)*$AD1525+VLOOKUP($AC1525,LS_Coint_BD!$B$3:$AQ$1079,AF$2+1)</f>
        <v>0</v>
      </c>
      <c r="AG1525" s="89">
        <f>VLOOKUP($AC1525,LS_Coint_BD!$B$3:$AQ$1079,AG$2)*$AD1525+VLOOKUP($AC1525,LS_Coint_BD!$B$3:$AQ$1079,AG$2+1)</f>
        <v>0</v>
      </c>
      <c r="AH1525" s="89">
        <f>VLOOKUP($AC1525,LS_Coint_BD!$B$3:$AQ$1079,AH$2)*$AD1525+VLOOKUP($AC1525,LS_Coint_BD!$B$3:$AQ$1079,AH$2+1)</f>
        <v>0</v>
      </c>
      <c r="AI1525" s="89">
        <f>VLOOKUP($AC1525,LS_Coint_BD!$B$3:$AQ$1079,AI$2)*$AD1525+VLOOKUP($AC1525,LS_Coint_BD!$B$3:$AQ$1079,AI$2+1)</f>
        <v>0</v>
      </c>
      <c r="AJ1525" s="89">
        <f>VLOOKUP($AC1525,LS_Coint_BD!$B$3:$AQ$1079,AJ$2)*$AD1525+VLOOKUP($AC1525,LS_Coint_BD!$B$3:$AQ$1079,AJ$2+1)</f>
        <v>0</v>
      </c>
      <c r="AK1525" s="89">
        <f>VLOOKUP($AC1525,LS_Coint_BD!$B$3:$AQ$1079,AK$2)*$AD1525+VLOOKUP($AC1525,LS_Coint_BD!$B$3:$AQ$1079,AK$2+1)</f>
        <v>0</v>
      </c>
      <c r="AL1525" s="89">
        <f>VLOOKUP($AC1525,LS_Coint_BD!$B$3:$AQ$1079,AL$2)*$AD1525+VLOOKUP($AC1525,LS_Coint_BD!$B$3:$AQ$1079,AL$2+1)</f>
        <v>0</v>
      </c>
      <c r="AM1525" s="89">
        <f>VLOOKUP($AC1525,LS_Coint_BD!$B$3:$AQ$1079,AM$2)*$AD1525+VLOOKUP($AC1525,LS_Coint_BD!$B$3:$AQ$1079,AM$2+1)</f>
        <v>0</v>
      </c>
      <c r="AN1525" s="89">
        <f>VLOOKUP($AC1525,LS_Coint_BD!$B$3:$AQ$1079,AN$2)</f>
        <v>0</v>
      </c>
      <c r="AO1525" s="89">
        <f>VLOOKUP($AC1525,LS_Coint_BD!$B$3:$AQ$1079,AO$2)</f>
        <v>0</v>
      </c>
      <c r="AP1525" s="89">
        <f>VLOOKUP($AC1525,LS_Coint_BD!$B$3:$AQ$1079,AP$2)</f>
        <v>0</v>
      </c>
      <c r="AQ1525" s="89">
        <f>VLOOKUP($AC1525,LS_Coint_BD!$B$3:$AQ$1079,AQ$2)</f>
        <v>0</v>
      </c>
      <c r="AR1525" s="89">
        <f>VLOOKUP($AC1525,LS_Coint_BD!$B$3:$AQ$1079,AR$2)</f>
        <v>0</v>
      </c>
      <c r="AS1525" s="89">
        <f>VLOOKUP($AC1525,LS_Coint_BD!$B$3:$AQ$1079,AS$2)</f>
        <v>0</v>
      </c>
      <c r="AT1525" s="89">
        <f>VLOOKUP($AC1525,LS_Coint_BD!$B$3:$AQ$1079,AT$2)</f>
        <v>0</v>
      </c>
      <c r="AU1525" s="89">
        <f>VLOOKUP($AC1525,LS_Coint_BD!$B$3:$AQ$1079,AU$2)</f>
        <v>0</v>
      </c>
      <c r="AV1525" s="89">
        <f>VLOOKUP($AC1525,LS_Coint_BD!$B$3:$AQ$1079,AV$2)</f>
        <v>0</v>
      </c>
      <c r="AW1525" s="89">
        <f>VLOOKUP($AC1525,LS_Coint_BD!$B$3:$AQ$1079,AW$2)</f>
        <v>0</v>
      </c>
      <c r="AX1525" s="89">
        <f>VLOOKUP($AC1525,LS_Coint_BD!$B$3:$AQ$1079,AX$2)</f>
        <v>0</v>
      </c>
      <c r="AY1525" s="89">
        <f>VLOOKUP($AC1525,LS_Coint_BD!$B$3:$AQ$1079,AY$2)</f>
        <v>0</v>
      </c>
      <c r="AZ1525" s="89">
        <f>VLOOKUP($AC1525,LS_Coint_BD!$B$3:$AQ$1079,AZ$2)</f>
        <v>0</v>
      </c>
      <c r="BA1525" s="89">
        <f>VLOOKUP($AC1525,LS_Coint_BD!$B$3:$AQ$1079,BA$2)</f>
        <v>0</v>
      </c>
      <c r="BB1525" s="89">
        <f>VLOOKUP($AC1525,LS_Coint_BD!$B$3:$AQ$1079,BB$2)</f>
        <v>0</v>
      </c>
      <c r="BC1525" s="89">
        <f>VLOOKUP($AC1525,LS_Coint_BD!$B$3:$AQ$1079,BC$2)</f>
        <v>0</v>
      </c>
      <c r="BD1525" s="89">
        <f t="shared" si="1089"/>
        <v>0</v>
      </c>
      <c r="BE1525" s="89">
        <f t="shared" si="1090"/>
        <v>0</v>
      </c>
      <c r="BF1525" s="89">
        <f t="shared" si="1091"/>
        <v>0</v>
      </c>
      <c r="BG1525" s="89">
        <f t="shared" si="1092"/>
        <v>0</v>
      </c>
      <c r="BH1525" s="89">
        <f t="shared" si="1093"/>
        <v>0</v>
      </c>
      <c r="BI1525" s="89">
        <f t="shared" si="1094"/>
        <v>0</v>
      </c>
      <c r="BJ1525" s="89">
        <f t="shared" si="1095"/>
        <v>0</v>
      </c>
      <c r="BK1525" s="89">
        <f t="shared" si="1096"/>
        <v>0</v>
      </c>
      <c r="BL1525" s="89">
        <f t="shared" si="1097"/>
        <v>0</v>
      </c>
      <c r="BM1525" s="89"/>
      <c r="BN1525" s="26" t="b">
        <f t="shared" si="1098"/>
        <v>0</v>
      </c>
      <c r="BO1525" s="26" t="b">
        <f t="shared" si="1099"/>
        <v>0</v>
      </c>
      <c r="BP1525" s="26" t="b">
        <f t="shared" si="1100"/>
        <v>0</v>
      </c>
      <c r="BQ1525" s="26" t="b">
        <f t="shared" si="1101"/>
        <v>0</v>
      </c>
      <c r="BR1525" s="26" t="b">
        <f t="shared" si="1102"/>
        <v>0</v>
      </c>
      <c r="BS1525" s="26" t="b">
        <f t="shared" si="1103"/>
        <v>0</v>
      </c>
      <c r="BT1525" s="26" t="b">
        <f t="shared" si="1104"/>
        <v>0</v>
      </c>
      <c r="BU1525" s="26" t="b">
        <f t="shared" si="1105"/>
        <v>0</v>
      </c>
    </row>
    <row r="1526" spans="2:73" ht="15" thickBot="1" x14ac:dyDescent="0.35">
      <c r="B1526" s="17">
        <f>VLOOKUP($AC1526,LS_Coint_BD!$B$3:$D$1079,2)</f>
        <v>0</v>
      </c>
      <c r="C1526" s="87">
        <f>VLOOKUP($AC1526,LS_Coint_BD!$B$3:$D$1079,3)</f>
        <v>0</v>
      </c>
      <c r="D1526" s="68">
        <f t="shared" si="1065"/>
        <v>0</v>
      </c>
      <c r="E1526" s="65">
        <f t="shared" si="1066"/>
        <v>0</v>
      </c>
      <c r="F1526" s="69">
        <f t="shared" si="1067"/>
        <v>0</v>
      </c>
      <c r="G1526" s="68">
        <f t="shared" si="1068"/>
        <v>0</v>
      </c>
      <c r="H1526" s="65">
        <f t="shared" si="1069"/>
        <v>0</v>
      </c>
      <c r="I1526" s="69">
        <f t="shared" si="1070"/>
        <v>0</v>
      </c>
      <c r="J1526" s="68">
        <f t="shared" si="1071"/>
        <v>0</v>
      </c>
      <c r="K1526" s="65">
        <f t="shared" si="1072"/>
        <v>0</v>
      </c>
      <c r="L1526" s="69">
        <f t="shared" si="1073"/>
        <v>0</v>
      </c>
      <c r="M1526" s="68">
        <f t="shared" si="1074"/>
        <v>0</v>
      </c>
      <c r="N1526" s="65">
        <f t="shared" si="1075"/>
        <v>0</v>
      </c>
      <c r="O1526" s="69">
        <f t="shared" si="1076"/>
        <v>0</v>
      </c>
      <c r="P1526" s="68">
        <f t="shared" si="1077"/>
        <v>0</v>
      </c>
      <c r="Q1526" s="65">
        <f t="shared" si="1078"/>
        <v>0</v>
      </c>
      <c r="R1526" s="69">
        <f t="shared" si="1079"/>
        <v>0</v>
      </c>
      <c r="S1526" s="68">
        <f t="shared" si="1080"/>
        <v>0</v>
      </c>
      <c r="T1526" s="65">
        <f t="shared" si="1081"/>
        <v>0</v>
      </c>
      <c r="U1526" s="69">
        <f t="shared" si="1082"/>
        <v>0</v>
      </c>
      <c r="V1526" s="68">
        <f t="shared" si="1083"/>
        <v>0</v>
      </c>
      <c r="W1526" s="65">
        <f t="shared" si="1084"/>
        <v>0</v>
      </c>
      <c r="X1526" s="69">
        <f t="shared" si="1085"/>
        <v>0</v>
      </c>
      <c r="Y1526" s="68">
        <f t="shared" si="1086"/>
        <v>0</v>
      </c>
      <c r="Z1526" s="65">
        <f t="shared" si="1087"/>
        <v>0</v>
      </c>
      <c r="AA1526" s="69">
        <f t="shared" si="1088"/>
        <v>0</v>
      </c>
      <c r="AB1526" s="98">
        <f>SUMIF(BN1526:BU1526,"VERDADEIRO",BN$3:$BU1525)</f>
        <v>0</v>
      </c>
      <c r="AC1526" s="97">
        <f t="shared" si="1064"/>
        <v>1523</v>
      </c>
      <c r="AD1526" s="89">
        <f>RTD("tryd.rtdserver",,"COT",B1526,"ULT")</f>
        <v>0</v>
      </c>
      <c r="AE1526" s="89">
        <f>RTD("tryd.rtdserver",,"COT",C1526,"ULT")</f>
        <v>0</v>
      </c>
      <c r="AF1526" s="89">
        <f>VLOOKUP($AC1526,LS_Coint_BD!$B$3:$AQ$1079,AF$2)*$AD1526+VLOOKUP($AC1526,LS_Coint_BD!$B$3:$AQ$1079,AF$2+1)</f>
        <v>0</v>
      </c>
      <c r="AG1526" s="89">
        <f>VLOOKUP($AC1526,LS_Coint_BD!$B$3:$AQ$1079,AG$2)*$AD1526+VLOOKUP($AC1526,LS_Coint_BD!$B$3:$AQ$1079,AG$2+1)</f>
        <v>0</v>
      </c>
      <c r="AH1526" s="89">
        <f>VLOOKUP($AC1526,LS_Coint_BD!$B$3:$AQ$1079,AH$2)*$AD1526+VLOOKUP($AC1526,LS_Coint_BD!$B$3:$AQ$1079,AH$2+1)</f>
        <v>0</v>
      </c>
      <c r="AI1526" s="89">
        <f>VLOOKUP($AC1526,LS_Coint_BD!$B$3:$AQ$1079,AI$2)*$AD1526+VLOOKUP($AC1526,LS_Coint_BD!$B$3:$AQ$1079,AI$2+1)</f>
        <v>0</v>
      </c>
      <c r="AJ1526" s="89">
        <f>VLOOKUP($AC1526,LS_Coint_BD!$B$3:$AQ$1079,AJ$2)*$AD1526+VLOOKUP($AC1526,LS_Coint_BD!$B$3:$AQ$1079,AJ$2+1)</f>
        <v>0</v>
      </c>
      <c r="AK1526" s="89">
        <f>VLOOKUP($AC1526,LS_Coint_BD!$B$3:$AQ$1079,AK$2)*$AD1526+VLOOKUP($AC1526,LS_Coint_BD!$B$3:$AQ$1079,AK$2+1)</f>
        <v>0</v>
      </c>
      <c r="AL1526" s="89">
        <f>VLOOKUP($AC1526,LS_Coint_BD!$B$3:$AQ$1079,AL$2)*$AD1526+VLOOKUP($AC1526,LS_Coint_BD!$B$3:$AQ$1079,AL$2+1)</f>
        <v>0</v>
      </c>
      <c r="AM1526" s="89">
        <f>VLOOKUP($AC1526,LS_Coint_BD!$B$3:$AQ$1079,AM$2)*$AD1526+VLOOKUP($AC1526,LS_Coint_BD!$B$3:$AQ$1079,AM$2+1)</f>
        <v>0</v>
      </c>
      <c r="AN1526" s="89">
        <f>VLOOKUP($AC1526,LS_Coint_BD!$B$3:$AQ$1079,AN$2)</f>
        <v>0</v>
      </c>
      <c r="AO1526" s="89">
        <f>VLOOKUP($AC1526,LS_Coint_BD!$B$3:$AQ$1079,AO$2)</f>
        <v>0</v>
      </c>
      <c r="AP1526" s="89">
        <f>VLOOKUP($AC1526,LS_Coint_BD!$B$3:$AQ$1079,AP$2)</f>
        <v>0</v>
      </c>
      <c r="AQ1526" s="89">
        <f>VLOOKUP($AC1526,LS_Coint_BD!$B$3:$AQ$1079,AQ$2)</f>
        <v>0</v>
      </c>
      <c r="AR1526" s="89">
        <f>VLOOKUP($AC1526,LS_Coint_BD!$B$3:$AQ$1079,AR$2)</f>
        <v>0</v>
      </c>
      <c r="AS1526" s="89">
        <f>VLOOKUP($AC1526,LS_Coint_BD!$B$3:$AQ$1079,AS$2)</f>
        <v>0</v>
      </c>
      <c r="AT1526" s="89">
        <f>VLOOKUP($AC1526,LS_Coint_BD!$B$3:$AQ$1079,AT$2)</f>
        <v>0</v>
      </c>
      <c r="AU1526" s="89">
        <f>VLOOKUP($AC1526,LS_Coint_BD!$B$3:$AQ$1079,AU$2)</f>
        <v>0</v>
      </c>
      <c r="AV1526" s="89">
        <f>VLOOKUP($AC1526,LS_Coint_BD!$B$3:$AQ$1079,AV$2)</f>
        <v>0</v>
      </c>
      <c r="AW1526" s="89">
        <f>VLOOKUP($AC1526,LS_Coint_BD!$B$3:$AQ$1079,AW$2)</f>
        <v>0</v>
      </c>
      <c r="AX1526" s="89">
        <f>VLOOKUP($AC1526,LS_Coint_BD!$B$3:$AQ$1079,AX$2)</f>
        <v>0</v>
      </c>
      <c r="AY1526" s="89">
        <f>VLOOKUP($AC1526,LS_Coint_BD!$B$3:$AQ$1079,AY$2)</f>
        <v>0</v>
      </c>
      <c r="AZ1526" s="89">
        <f>VLOOKUP($AC1526,LS_Coint_BD!$B$3:$AQ$1079,AZ$2)</f>
        <v>0</v>
      </c>
      <c r="BA1526" s="89">
        <f>VLOOKUP($AC1526,LS_Coint_BD!$B$3:$AQ$1079,BA$2)</f>
        <v>0</v>
      </c>
      <c r="BB1526" s="89">
        <f>VLOOKUP($AC1526,LS_Coint_BD!$B$3:$AQ$1079,BB$2)</f>
        <v>0</v>
      </c>
      <c r="BC1526" s="89">
        <f>VLOOKUP($AC1526,LS_Coint_BD!$B$3:$AQ$1079,BC$2)</f>
        <v>0</v>
      </c>
      <c r="BD1526" s="89">
        <f t="shared" si="1089"/>
        <v>0</v>
      </c>
      <c r="BE1526" s="89">
        <f t="shared" si="1090"/>
        <v>0</v>
      </c>
      <c r="BF1526" s="89">
        <f t="shared" si="1091"/>
        <v>0</v>
      </c>
      <c r="BG1526" s="89">
        <f t="shared" si="1092"/>
        <v>0</v>
      </c>
      <c r="BH1526" s="89">
        <f t="shared" si="1093"/>
        <v>0</v>
      </c>
      <c r="BI1526" s="89">
        <f t="shared" si="1094"/>
        <v>0</v>
      </c>
      <c r="BJ1526" s="89">
        <f t="shared" si="1095"/>
        <v>0</v>
      </c>
      <c r="BK1526" s="89">
        <f t="shared" si="1096"/>
        <v>0</v>
      </c>
      <c r="BL1526" s="89">
        <f t="shared" si="1097"/>
        <v>0</v>
      </c>
      <c r="BM1526" s="89"/>
      <c r="BN1526" s="26" t="b">
        <f t="shared" si="1098"/>
        <v>0</v>
      </c>
      <c r="BO1526" s="26" t="b">
        <f t="shared" si="1099"/>
        <v>0</v>
      </c>
      <c r="BP1526" s="26" t="b">
        <f t="shared" si="1100"/>
        <v>0</v>
      </c>
      <c r="BQ1526" s="26" t="b">
        <f t="shared" si="1101"/>
        <v>0</v>
      </c>
      <c r="BR1526" s="26" t="b">
        <f t="shared" si="1102"/>
        <v>0</v>
      </c>
      <c r="BS1526" s="26" t="b">
        <f t="shared" si="1103"/>
        <v>0</v>
      </c>
      <c r="BT1526" s="26" t="b">
        <f t="shared" si="1104"/>
        <v>0</v>
      </c>
      <c r="BU1526" s="26" t="b">
        <f t="shared" si="1105"/>
        <v>0</v>
      </c>
    </row>
    <row r="1527" spans="2:73" ht="15" thickBot="1" x14ac:dyDescent="0.35">
      <c r="B1527" s="17">
        <f>VLOOKUP($AC1527,LS_Coint_BD!$B$3:$D$1079,2)</f>
        <v>0</v>
      </c>
      <c r="C1527" s="87">
        <f>VLOOKUP($AC1527,LS_Coint_BD!$B$3:$D$1079,3)</f>
        <v>0</v>
      </c>
      <c r="D1527" s="68">
        <f t="shared" si="1065"/>
        <v>0</v>
      </c>
      <c r="E1527" s="65">
        <f t="shared" si="1066"/>
        <v>0</v>
      </c>
      <c r="F1527" s="69">
        <f t="shared" si="1067"/>
        <v>0</v>
      </c>
      <c r="G1527" s="68">
        <f t="shared" si="1068"/>
        <v>0</v>
      </c>
      <c r="H1527" s="65">
        <f t="shared" si="1069"/>
        <v>0</v>
      </c>
      <c r="I1527" s="69">
        <f t="shared" si="1070"/>
        <v>0</v>
      </c>
      <c r="J1527" s="68">
        <f t="shared" si="1071"/>
        <v>0</v>
      </c>
      <c r="K1527" s="65">
        <f t="shared" si="1072"/>
        <v>0</v>
      </c>
      <c r="L1527" s="69">
        <f t="shared" si="1073"/>
        <v>0</v>
      </c>
      <c r="M1527" s="68">
        <f t="shared" si="1074"/>
        <v>0</v>
      </c>
      <c r="N1527" s="65">
        <f t="shared" si="1075"/>
        <v>0</v>
      </c>
      <c r="O1527" s="69">
        <f t="shared" si="1076"/>
        <v>0</v>
      </c>
      <c r="P1527" s="68">
        <f t="shared" si="1077"/>
        <v>0</v>
      </c>
      <c r="Q1527" s="65">
        <f t="shared" si="1078"/>
        <v>0</v>
      </c>
      <c r="R1527" s="69">
        <f t="shared" si="1079"/>
        <v>0</v>
      </c>
      <c r="S1527" s="68">
        <f t="shared" si="1080"/>
        <v>0</v>
      </c>
      <c r="T1527" s="65">
        <f t="shared" si="1081"/>
        <v>0</v>
      </c>
      <c r="U1527" s="69">
        <f t="shared" si="1082"/>
        <v>0</v>
      </c>
      <c r="V1527" s="68">
        <f t="shared" si="1083"/>
        <v>0</v>
      </c>
      <c r="W1527" s="65">
        <f t="shared" si="1084"/>
        <v>0</v>
      </c>
      <c r="X1527" s="69">
        <f t="shared" si="1085"/>
        <v>0</v>
      </c>
      <c r="Y1527" s="68">
        <f t="shared" si="1086"/>
        <v>0</v>
      </c>
      <c r="Z1527" s="65">
        <f t="shared" si="1087"/>
        <v>0</v>
      </c>
      <c r="AA1527" s="69">
        <f t="shared" si="1088"/>
        <v>0</v>
      </c>
      <c r="AB1527" s="98">
        <f>SUMIF(BN1527:BU1527,"VERDADEIRO",BN$3:$BU1526)</f>
        <v>0</v>
      </c>
      <c r="AC1527" s="97">
        <f t="shared" si="1064"/>
        <v>1524</v>
      </c>
      <c r="AD1527" s="89">
        <f>RTD("tryd.rtdserver",,"COT",B1527,"ULT")</f>
        <v>0</v>
      </c>
      <c r="AE1527" s="89">
        <f>RTD("tryd.rtdserver",,"COT",C1527,"ULT")</f>
        <v>0</v>
      </c>
      <c r="AF1527" s="89">
        <f>VLOOKUP($AC1527,LS_Coint_BD!$B$3:$AQ$1079,AF$2)*$AD1527+VLOOKUP($AC1527,LS_Coint_BD!$B$3:$AQ$1079,AF$2+1)</f>
        <v>0</v>
      </c>
      <c r="AG1527" s="89">
        <f>VLOOKUP($AC1527,LS_Coint_BD!$B$3:$AQ$1079,AG$2)*$AD1527+VLOOKUP($AC1527,LS_Coint_BD!$B$3:$AQ$1079,AG$2+1)</f>
        <v>0</v>
      </c>
      <c r="AH1527" s="89">
        <f>VLOOKUP($AC1527,LS_Coint_BD!$B$3:$AQ$1079,AH$2)*$AD1527+VLOOKUP($AC1527,LS_Coint_BD!$B$3:$AQ$1079,AH$2+1)</f>
        <v>0</v>
      </c>
      <c r="AI1527" s="89">
        <f>VLOOKUP($AC1527,LS_Coint_BD!$B$3:$AQ$1079,AI$2)*$AD1527+VLOOKUP($AC1527,LS_Coint_BD!$B$3:$AQ$1079,AI$2+1)</f>
        <v>0</v>
      </c>
      <c r="AJ1527" s="89">
        <f>VLOOKUP($AC1527,LS_Coint_BD!$B$3:$AQ$1079,AJ$2)*$AD1527+VLOOKUP($AC1527,LS_Coint_BD!$B$3:$AQ$1079,AJ$2+1)</f>
        <v>0</v>
      </c>
      <c r="AK1527" s="89">
        <f>VLOOKUP($AC1527,LS_Coint_BD!$B$3:$AQ$1079,AK$2)*$AD1527+VLOOKUP($AC1527,LS_Coint_BD!$B$3:$AQ$1079,AK$2+1)</f>
        <v>0</v>
      </c>
      <c r="AL1527" s="89">
        <f>VLOOKUP($AC1527,LS_Coint_BD!$B$3:$AQ$1079,AL$2)*$AD1527+VLOOKUP($AC1527,LS_Coint_BD!$B$3:$AQ$1079,AL$2+1)</f>
        <v>0</v>
      </c>
      <c r="AM1527" s="89">
        <f>VLOOKUP($AC1527,LS_Coint_BD!$B$3:$AQ$1079,AM$2)*$AD1527+VLOOKUP($AC1527,LS_Coint_BD!$B$3:$AQ$1079,AM$2+1)</f>
        <v>0</v>
      </c>
      <c r="AN1527" s="89">
        <f>VLOOKUP($AC1527,LS_Coint_BD!$B$3:$AQ$1079,AN$2)</f>
        <v>0</v>
      </c>
      <c r="AO1527" s="89">
        <f>VLOOKUP($AC1527,LS_Coint_BD!$B$3:$AQ$1079,AO$2)</f>
        <v>0</v>
      </c>
      <c r="AP1527" s="89">
        <f>VLOOKUP($AC1527,LS_Coint_BD!$B$3:$AQ$1079,AP$2)</f>
        <v>0</v>
      </c>
      <c r="AQ1527" s="89">
        <f>VLOOKUP($AC1527,LS_Coint_BD!$B$3:$AQ$1079,AQ$2)</f>
        <v>0</v>
      </c>
      <c r="AR1527" s="89">
        <f>VLOOKUP($AC1527,LS_Coint_BD!$B$3:$AQ$1079,AR$2)</f>
        <v>0</v>
      </c>
      <c r="AS1527" s="89">
        <f>VLOOKUP($AC1527,LS_Coint_BD!$B$3:$AQ$1079,AS$2)</f>
        <v>0</v>
      </c>
      <c r="AT1527" s="89">
        <f>VLOOKUP($AC1527,LS_Coint_BD!$B$3:$AQ$1079,AT$2)</f>
        <v>0</v>
      </c>
      <c r="AU1527" s="89">
        <f>VLOOKUP($AC1527,LS_Coint_BD!$B$3:$AQ$1079,AU$2)</f>
        <v>0</v>
      </c>
      <c r="AV1527" s="89">
        <f>VLOOKUP($AC1527,LS_Coint_BD!$B$3:$AQ$1079,AV$2)</f>
        <v>0</v>
      </c>
      <c r="AW1527" s="89">
        <f>VLOOKUP($AC1527,LS_Coint_BD!$B$3:$AQ$1079,AW$2)</f>
        <v>0</v>
      </c>
      <c r="AX1527" s="89">
        <f>VLOOKUP($AC1527,LS_Coint_BD!$B$3:$AQ$1079,AX$2)</f>
        <v>0</v>
      </c>
      <c r="AY1527" s="89">
        <f>VLOOKUP($AC1527,LS_Coint_BD!$B$3:$AQ$1079,AY$2)</f>
        <v>0</v>
      </c>
      <c r="AZ1527" s="89">
        <f>VLOOKUP($AC1527,LS_Coint_BD!$B$3:$AQ$1079,AZ$2)</f>
        <v>0</v>
      </c>
      <c r="BA1527" s="89">
        <f>VLOOKUP($AC1527,LS_Coint_BD!$B$3:$AQ$1079,BA$2)</f>
        <v>0</v>
      </c>
      <c r="BB1527" s="89">
        <f>VLOOKUP($AC1527,LS_Coint_BD!$B$3:$AQ$1079,BB$2)</f>
        <v>0</v>
      </c>
      <c r="BC1527" s="89">
        <f>VLOOKUP($AC1527,LS_Coint_BD!$B$3:$AQ$1079,BC$2)</f>
        <v>0</v>
      </c>
      <c r="BD1527" s="89">
        <f t="shared" si="1089"/>
        <v>0</v>
      </c>
      <c r="BE1527" s="89">
        <f t="shared" si="1090"/>
        <v>0</v>
      </c>
      <c r="BF1527" s="89">
        <f t="shared" si="1091"/>
        <v>0</v>
      </c>
      <c r="BG1527" s="89">
        <f t="shared" si="1092"/>
        <v>0</v>
      </c>
      <c r="BH1527" s="89">
        <f t="shared" si="1093"/>
        <v>0</v>
      </c>
      <c r="BI1527" s="89">
        <f t="shared" si="1094"/>
        <v>0</v>
      </c>
      <c r="BJ1527" s="89">
        <f t="shared" si="1095"/>
        <v>0</v>
      </c>
      <c r="BK1527" s="89">
        <f t="shared" si="1096"/>
        <v>0</v>
      </c>
      <c r="BL1527" s="89">
        <f t="shared" si="1097"/>
        <v>0</v>
      </c>
      <c r="BM1527" s="89"/>
      <c r="BN1527" s="26" t="b">
        <f t="shared" si="1098"/>
        <v>0</v>
      </c>
      <c r="BO1527" s="26" t="b">
        <f t="shared" si="1099"/>
        <v>0</v>
      </c>
      <c r="BP1527" s="26" t="b">
        <f t="shared" si="1100"/>
        <v>0</v>
      </c>
      <c r="BQ1527" s="26" t="b">
        <f t="shared" si="1101"/>
        <v>0</v>
      </c>
      <c r="BR1527" s="26" t="b">
        <f t="shared" si="1102"/>
        <v>0</v>
      </c>
      <c r="BS1527" s="26" t="b">
        <f t="shared" si="1103"/>
        <v>0</v>
      </c>
      <c r="BT1527" s="26" t="b">
        <f t="shared" si="1104"/>
        <v>0</v>
      </c>
      <c r="BU1527" s="26" t="b">
        <f t="shared" si="1105"/>
        <v>0</v>
      </c>
    </row>
    <row r="1528" spans="2:73" ht="15" thickBot="1" x14ac:dyDescent="0.35">
      <c r="B1528" s="17">
        <f>VLOOKUP($AC1528,LS_Coint_BD!$B$3:$D$1079,2)</f>
        <v>0</v>
      </c>
      <c r="C1528" s="87">
        <f>VLOOKUP($AC1528,LS_Coint_BD!$B$3:$D$1079,3)</f>
        <v>0</v>
      </c>
      <c r="D1528" s="68">
        <f t="shared" si="1065"/>
        <v>0</v>
      </c>
      <c r="E1528" s="65">
        <f t="shared" si="1066"/>
        <v>0</v>
      </c>
      <c r="F1528" s="69">
        <f t="shared" si="1067"/>
        <v>0</v>
      </c>
      <c r="G1528" s="68">
        <f t="shared" si="1068"/>
        <v>0</v>
      </c>
      <c r="H1528" s="65">
        <f t="shared" si="1069"/>
        <v>0</v>
      </c>
      <c r="I1528" s="69">
        <f t="shared" si="1070"/>
        <v>0</v>
      </c>
      <c r="J1528" s="68">
        <f t="shared" si="1071"/>
        <v>0</v>
      </c>
      <c r="K1528" s="65">
        <f t="shared" si="1072"/>
        <v>0</v>
      </c>
      <c r="L1528" s="69">
        <f t="shared" si="1073"/>
        <v>0</v>
      </c>
      <c r="M1528" s="68">
        <f t="shared" si="1074"/>
        <v>0</v>
      </c>
      <c r="N1528" s="65">
        <f t="shared" si="1075"/>
        <v>0</v>
      </c>
      <c r="O1528" s="69">
        <f t="shared" si="1076"/>
        <v>0</v>
      </c>
      <c r="P1528" s="68">
        <f t="shared" si="1077"/>
        <v>0</v>
      </c>
      <c r="Q1528" s="65">
        <f t="shared" si="1078"/>
        <v>0</v>
      </c>
      <c r="R1528" s="69">
        <f t="shared" si="1079"/>
        <v>0</v>
      </c>
      <c r="S1528" s="68">
        <f t="shared" si="1080"/>
        <v>0</v>
      </c>
      <c r="T1528" s="65">
        <f t="shared" si="1081"/>
        <v>0</v>
      </c>
      <c r="U1528" s="69">
        <f t="shared" si="1082"/>
        <v>0</v>
      </c>
      <c r="V1528" s="68">
        <f t="shared" si="1083"/>
        <v>0</v>
      </c>
      <c r="W1528" s="65">
        <f t="shared" si="1084"/>
        <v>0</v>
      </c>
      <c r="X1528" s="69">
        <f t="shared" si="1085"/>
        <v>0</v>
      </c>
      <c r="Y1528" s="68">
        <f t="shared" si="1086"/>
        <v>0</v>
      </c>
      <c r="Z1528" s="65">
        <f t="shared" si="1087"/>
        <v>0</v>
      </c>
      <c r="AA1528" s="69">
        <f t="shared" si="1088"/>
        <v>0</v>
      </c>
      <c r="AB1528" s="98">
        <f>SUMIF(BN1528:BU1528,"VERDADEIRO",BN$3:$BU1527)</f>
        <v>0</v>
      </c>
      <c r="AC1528" s="97">
        <f t="shared" si="1064"/>
        <v>1525</v>
      </c>
      <c r="AD1528" s="89">
        <f>RTD("tryd.rtdserver",,"COT",B1528,"ULT")</f>
        <v>0</v>
      </c>
      <c r="AE1528" s="89">
        <f>RTD("tryd.rtdserver",,"COT",C1528,"ULT")</f>
        <v>0</v>
      </c>
      <c r="AF1528" s="89">
        <f>VLOOKUP($AC1528,LS_Coint_BD!$B$3:$AQ$1079,AF$2)*$AD1528+VLOOKUP($AC1528,LS_Coint_BD!$B$3:$AQ$1079,AF$2+1)</f>
        <v>0</v>
      </c>
      <c r="AG1528" s="89">
        <f>VLOOKUP($AC1528,LS_Coint_BD!$B$3:$AQ$1079,AG$2)*$AD1528+VLOOKUP($AC1528,LS_Coint_BD!$B$3:$AQ$1079,AG$2+1)</f>
        <v>0</v>
      </c>
      <c r="AH1528" s="89">
        <f>VLOOKUP($AC1528,LS_Coint_BD!$B$3:$AQ$1079,AH$2)*$AD1528+VLOOKUP($AC1528,LS_Coint_BD!$B$3:$AQ$1079,AH$2+1)</f>
        <v>0</v>
      </c>
      <c r="AI1528" s="89">
        <f>VLOOKUP($AC1528,LS_Coint_BD!$B$3:$AQ$1079,AI$2)*$AD1528+VLOOKUP($AC1528,LS_Coint_BD!$B$3:$AQ$1079,AI$2+1)</f>
        <v>0</v>
      </c>
      <c r="AJ1528" s="89">
        <f>VLOOKUP($AC1528,LS_Coint_BD!$B$3:$AQ$1079,AJ$2)*$AD1528+VLOOKUP($AC1528,LS_Coint_BD!$B$3:$AQ$1079,AJ$2+1)</f>
        <v>0</v>
      </c>
      <c r="AK1528" s="89">
        <f>VLOOKUP($AC1528,LS_Coint_BD!$B$3:$AQ$1079,AK$2)*$AD1528+VLOOKUP($AC1528,LS_Coint_BD!$B$3:$AQ$1079,AK$2+1)</f>
        <v>0</v>
      </c>
      <c r="AL1528" s="89">
        <f>VLOOKUP($AC1528,LS_Coint_BD!$B$3:$AQ$1079,AL$2)*$AD1528+VLOOKUP($AC1528,LS_Coint_BD!$B$3:$AQ$1079,AL$2+1)</f>
        <v>0</v>
      </c>
      <c r="AM1528" s="89">
        <f>VLOOKUP($AC1528,LS_Coint_BD!$B$3:$AQ$1079,AM$2)*$AD1528+VLOOKUP($AC1528,LS_Coint_BD!$B$3:$AQ$1079,AM$2+1)</f>
        <v>0</v>
      </c>
      <c r="AN1528" s="89">
        <f>VLOOKUP($AC1528,LS_Coint_BD!$B$3:$AQ$1079,AN$2)</f>
        <v>0</v>
      </c>
      <c r="AO1528" s="89">
        <f>VLOOKUP($AC1528,LS_Coint_BD!$B$3:$AQ$1079,AO$2)</f>
        <v>0</v>
      </c>
      <c r="AP1528" s="89">
        <f>VLOOKUP($AC1528,LS_Coint_BD!$B$3:$AQ$1079,AP$2)</f>
        <v>0</v>
      </c>
      <c r="AQ1528" s="89">
        <f>VLOOKUP($AC1528,LS_Coint_BD!$B$3:$AQ$1079,AQ$2)</f>
        <v>0</v>
      </c>
      <c r="AR1528" s="89">
        <f>VLOOKUP($AC1528,LS_Coint_BD!$B$3:$AQ$1079,AR$2)</f>
        <v>0</v>
      </c>
      <c r="AS1528" s="89">
        <f>VLOOKUP($AC1528,LS_Coint_BD!$B$3:$AQ$1079,AS$2)</f>
        <v>0</v>
      </c>
      <c r="AT1528" s="89">
        <f>VLOOKUP($AC1528,LS_Coint_BD!$B$3:$AQ$1079,AT$2)</f>
        <v>0</v>
      </c>
      <c r="AU1528" s="89">
        <f>VLOOKUP($AC1528,LS_Coint_BD!$B$3:$AQ$1079,AU$2)</f>
        <v>0</v>
      </c>
      <c r="AV1528" s="89">
        <f>VLOOKUP($AC1528,LS_Coint_BD!$B$3:$AQ$1079,AV$2)</f>
        <v>0</v>
      </c>
      <c r="AW1528" s="89">
        <f>VLOOKUP($AC1528,LS_Coint_BD!$B$3:$AQ$1079,AW$2)</f>
        <v>0</v>
      </c>
      <c r="AX1528" s="89">
        <f>VLOOKUP($AC1528,LS_Coint_BD!$B$3:$AQ$1079,AX$2)</f>
        <v>0</v>
      </c>
      <c r="AY1528" s="89">
        <f>VLOOKUP($AC1528,LS_Coint_BD!$B$3:$AQ$1079,AY$2)</f>
        <v>0</v>
      </c>
      <c r="AZ1528" s="89">
        <f>VLOOKUP($AC1528,LS_Coint_BD!$B$3:$AQ$1079,AZ$2)</f>
        <v>0</v>
      </c>
      <c r="BA1528" s="89">
        <f>VLOOKUP($AC1528,LS_Coint_BD!$B$3:$AQ$1079,BA$2)</f>
        <v>0</v>
      </c>
      <c r="BB1528" s="89">
        <f>VLOOKUP($AC1528,LS_Coint_BD!$B$3:$AQ$1079,BB$2)</f>
        <v>0</v>
      </c>
      <c r="BC1528" s="89">
        <f>VLOOKUP($AC1528,LS_Coint_BD!$B$3:$AQ$1079,BC$2)</f>
        <v>0</v>
      </c>
      <c r="BD1528" s="89">
        <f t="shared" si="1089"/>
        <v>0</v>
      </c>
      <c r="BE1528" s="89">
        <f t="shared" si="1090"/>
        <v>0</v>
      </c>
      <c r="BF1528" s="89">
        <f t="shared" si="1091"/>
        <v>0</v>
      </c>
      <c r="BG1528" s="89">
        <f t="shared" si="1092"/>
        <v>0</v>
      </c>
      <c r="BH1528" s="89">
        <f t="shared" si="1093"/>
        <v>0</v>
      </c>
      <c r="BI1528" s="89">
        <f t="shared" si="1094"/>
        <v>0</v>
      </c>
      <c r="BJ1528" s="89">
        <f t="shared" si="1095"/>
        <v>0</v>
      </c>
      <c r="BK1528" s="89">
        <f t="shared" si="1096"/>
        <v>0</v>
      </c>
      <c r="BL1528" s="89">
        <f t="shared" si="1097"/>
        <v>0</v>
      </c>
      <c r="BM1528" s="89"/>
      <c r="BN1528" s="26" t="b">
        <f t="shared" si="1098"/>
        <v>0</v>
      </c>
      <c r="BO1528" s="26" t="b">
        <f t="shared" si="1099"/>
        <v>0</v>
      </c>
      <c r="BP1528" s="26" t="b">
        <f t="shared" si="1100"/>
        <v>0</v>
      </c>
      <c r="BQ1528" s="26" t="b">
        <f t="shared" si="1101"/>
        <v>0</v>
      </c>
      <c r="BR1528" s="26" t="b">
        <f t="shared" si="1102"/>
        <v>0</v>
      </c>
      <c r="BS1528" s="26" t="b">
        <f t="shared" si="1103"/>
        <v>0</v>
      </c>
      <c r="BT1528" s="26" t="b">
        <f t="shared" si="1104"/>
        <v>0</v>
      </c>
      <c r="BU1528" s="26" t="b">
        <f t="shared" si="1105"/>
        <v>0</v>
      </c>
    </row>
    <row r="1529" spans="2:73" ht="15" thickBot="1" x14ac:dyDescent="0.35">
      <c r="B1529" s="17">
        <f>VLOOKUP($AC1529,LS_Coint_BD!$B$3:$D$1079,2)</f>
        <v>0</v>
      </c>
      <c r="C1529" s="87">
        <f>VLOOKUP($AC1529,LS_Coint_BD!$B$3:$D$1079,3)</f>
        <v>0</v>
      </c>
      <c r="D1529" s="68">
        <f t="shared" si="1065"/>
        <v>0</v>
      </c>
      <c r="E1529" s="65">
        <f t="shared" si="1066"/>
        <v>0</v>
      </c>
      <c r="F1529" s="69">
        <f t="shared" si="1067"/>
        <v>0</v>
      </c>
      <c r="G1529" s="68">
        <f t="shared" si="1068"/>
        <v>0</v>
      </c>
      <c r="H1529" s="65">
        <f t="shared" si="1069"/>
        <v>0</v>
      </c>
      <c r="I1529" s="69">
        <f t="shared" si="1070"/>
        <v>0</v>
      </c>
      <c r="J1529" s="68">
        <f t="shared" si="1071"/>
        <v>0</v>
      </c>
      <c r="K1529" s="65">
        <f t="shared" si="1072"/>
        <v>0</v>
      </c>
      <c r="L1529" s="69">
        <f t="shared" si="1073"/>
        <v>0</v>
      </c>
      <c r="M1529" s="68">
        <f t="shared" si="1074"/>
        <v>0</v>
      </c>
      <c r="N1529" s="65">
        <f t="shared" si="1075"/>
        <v>0</v>
      </c>
      <c r="O1529" s="69">
        <f t="shared" si="1076"/>
        <v>0</v>
      </c>
      <c r="P1529" s="68">
        <f t="shared" si="1077"/>
        <v>0</v>
      </c>
      <c r="Q1529" s="65">
        <f t="shared" si="1078"/>
        <v>0</v>
      </c>
      <c r="R1529" s="69">
        <f t="shared" si="1079"/>
        <v>0</v>
      </c>
      <c r="S1529" s="68">
        <f t="shared" si="1080"/>
        <v>0</v>
      </c>
      <c r="T1529" s="65">
        <f t="shared" si="1081"/>
        <v>0</v>
      </c>
      <c r="U1529" s="69">
        <f t="shared" si="1082"/>
        <v>0</v>
      </c>
      <c r="V1529" s="68">
        <f t="shared" si="1083"/>
        <v>0</v>
      </c>
      <c r="W1529" s="65">
        <f t="shared" si="1084"/>
        <v>0</v>
      </c>
      <c r="X1529" s="69">
        <f t="shared" si="1085"/>
        <v>0</v>
      </c>
      <c r="Y1529" s="68">
        <f t="shared" si="1086"/>
        <v>0</v>
      </c>
      <c r="Z1529" s="65">
        <f t="shared" si="1087"/>
        <v>0</v>
      </c>
      <c r="AA1529" s="69">
        <f t="shared" si="1088"/>
        <v>0</v>
      </c>
      <c r="AB1529" s="98">
        <f>SUMIF(BN1529:BU1529,"VERDADEIRO",BN$3:$BU1528)</f>
        <v>0</v>
      </c>
      <c r="AC1529" s="97">
        <f t="shared" si="1064"/>
        <v>1526</v>
      </c>
      <c r="AD1529" s="89">
        <f>RTD("tryd.rtdserver",,"COT",B1529,"ULT")</f>
        <v>0</v>
      </c>
      <c r="AE1529" s="89">
        <f>RTD("tryd.rtdserver",,"COT",C1529,"ULT")</f>
        <v>0</v>
      </c>
      <c r="AF1529" s="89">
        <f>VLOOKUP($AC1529,LS_Coint_BD!$B$3:$AQ$1079,AF$2)*$AD1529+VLOOKUP($AC1529,LS_Coint_BD!$B$3:$AQ$1079,AF$2+1)</f>
        <v>0</v>
      </c>
      <c r="AG1529" s="89">
        <f>VLOOKUP($AC1529,LS_Coint_BD!$B$3:$AQ$1079,AG$2)*$AD1529+VLOOKUP($AC1529,LS_Coint_BD!$B$3:$AQ$1079,AG$2+1)</f>
        <v>0</v>
      </c>
      <c r="AH1529" s="89">
        <f>VLOOKUP($AC1529,LS_Coint_BD!$B$3:$AQ$1079,AH$2)*$AD1529+VLOOKUP($AC1529,LS_Coint_BD!$B$3:$AQ$1079,AH$2+1)</f>
        <v>0</v>
      </c>
      <c r="AI1529" s="89">
        <f>VLOOKUP($AC1529,LS_Coint_BD!$B$3:$AQ$1079,AI$2)*$AD1529+VLOOKUP($AC1529,LS_Coint_BD!$B$3:$AQ$1079,AI$2+1)</f>
        <v>0</v>
      </c>
      <c r="AJ1529" s="89">
        <f>VLOOKUP($AC1529,LS_Coint_BD!$B$3:$AQ$1079,AJ$2)*$AD1529+VLOOKUP($AC1529,LS_Coint_BD!$B$3:$AQ$1079,AJ$2+1)</f>
        <v>0</v>
      </c>
      <c r="AK1529" s="89">
        <f>VLOOKUP($AC1529,LS_Coint_BD!$B$3:$AQ$1079,AK$2)*$AD1529+VLOOKUP($AC1529,LS_Coint_BD!$B$3:$AQ$1079,AK$2+1)</f>
        <v>0</v>
      </c>
      <c r="AL1529" s="89">
        <f>VLOOKUP($AC1529,LS_Coint_BD!$B$3:$AQ$1079,AL$2)*$AD1529+VLOOKUP($AC1529,LS_Coint_BD!$B$3:$AQ$1079,AL$2+1)</f>
        <v>0</v>
      </c>
      <c r="AM1529" s="89">
        <f>VLOOKUP($AC1529,LS_Coint_BD!$B$3:$AQ$1079,AM$2)*$AD1529+VLOOKUP($AC1529,LS_Coint_BD!$B$3:$AQ$1079,AM$2+1)</f>
        <v>0</v>
      </c>
      <c r="AN1529" s="89">
        <f>VLOOKUP($AC1529,LS_Coint_BD!$B$3:$AQ$1079,AN$2)</f>
        <v>0</v>
      </c>
      <c r="AO1529" s="89">
        <f>VLOOKUP($AC1529,LS_Coint_BD!$B$3:$AQ$1079,AO$2)</f>
        <v>0</v>
      </c>
      <c r="AP1529" s="89">
        <f>VLOOKUP($AC1529,LS_Coint_BD!$B$3:$AQ$1079,AP$2)</f>
        <v>0</v>
      </c>
      <c r="AQ1529" s="89">
        <f>VLOOKUP($AC1529,LS_Coint_BD!$B$3:$AQ$1079,AQ$2)</f>
        <v>0</v>
      </c>
      <c r="AR1529" s="89">
        <f>VLOOKUP($AC1529,LS_Coint_BD!$B$3:$AQ$1079,AR$2)</f>
        <v>0</v>
      </c>
      <c r="AS1529" s="89">
        <f>VLOOKUP($AC1529,LS_Coint_BD!$B$3:$AQ$1079,AS$2)</f>
        <v>0</v>
      </c>
      <c r="AT1529" s="89">
        <f>VLOOKUP($AC1529,LS_Coint_BD!$B$3:$AQ$1079,AT$2)</f>
        <v>0</v>
      </c>
      <c r="AU1529" s="89">
        <f>VLOOKUP($AC1529,LS_Coint_BD!$B$3:$AQ$1079,AU$2)</f>
        <v>0</v>
      </c>
      <c r="AV1529" s="89">
        <f>VLOOKUP($AC1529,LS_Coint_BD!$B$3:$AQ$1079,AV$2)</f>
        <v>0</v>
      </c>
      <c r="AW1529" s="89">
        <f>VLOOKUP($AC1529,LS_Coint_BD!$B$3:$AQ$1079,AW$2)</f>
        <v>0</v>
      </c>
      <c r="AX1529" s="89">
        <f>VLOOKUP($AC1529,LS_Coint_BD!$B$3:$AQ$1079,AX$2)</f>
        <v>0</v>
      </c>
      <c r="AY1529" s="89">
        <f>VLOOKUP($AC1529,LS_Coint_BD!$B$3:$AQ$1079,AY$2)</f>
        <v>0</v>
      </c>
      <c r="AZ1529" s="89">
        <f>VLOOKUP($AC1529,LS_Coint_BD!$B$3:$AQ$1079,AZ$2)</f>
        <v>0</v>
      </c>
      <c r="BA1529" s="89">
        <f>VLOOKUP($AC1529,LS_Coint_BD!$B$3:$AQ$1079,BA$2)</f>
        <v>0</v>
      </c>
      <c r="BB1529" s="89">
        <f>VLOOKUP($AC1529,LS_Coint_BD!$B$3:$AQ$1079,BB$2)</f>
        <v>0</v>
      </c>
      <c r="BC1529" s="89">
        <f>VLOOKUP($AC1529,LS_Coint_BD!$B$3:$AQ$1079,BC$2)</f>
        <v>0</v>
      </c>
      <c r="BD1529" s="89">
        <f t="shared" si="1089"/>
        <v>0</v>
      </c>
      <c r="BE1529" s="89">
        <f t="shared" si="1090"/>
        <v>0</v>
      </c>
      <c r="BF1529" s="89">
        <f t="shared" si="1091"/>
        <v>0</v>
      </c>
      <c r="BG1529" s="89">
        <f t="shared" si="1092"/>
        <v>0</v>
      </c>
      <c r="BH1529" s="89">
        <f t="shared" si="1093"/>
        <v>0</v>
      </c>
      <c r="BI1529" s="89">
        <f t="shared" si="1094"/>
        <v>0</v>
      </c>
      <c r="BJ1529" s="89">
        <f t="shared" si="1095"/>
        <v>0</v>
      </c>
      <c r="BK1529" s="89">
        <f t="shared" si="1096"/>
        <v>0</v>
      </c>
      <c r="BL1529" s="89">
        <f t="shared" si="1097"/>
        <v>0</v>
      </c>
      <c r="BM1529" s="89"/>
      <c r="BN1529" s="26" t="b">
        <f t="shared" si="1098"/>
        <v>0</v>
      </c>
      <c r="BO1529" s="26" t="b">
        <f t="shared" si="1099"/>
        <v>0</v>
      </c>
      <c r="BP1529" s="26" t="b">
        <f t="shared" si="1100"/>
        <v>0</v>
      </c>
      <c r="BQ1529" s="26" t="b">
        <f t="shared" si="1101"/>
        <v>0</v>
      </c>
      <c r="BR1529" s="26" t="b">
        <f t="shared" si="1102"/>
        <v>0</v>
      </c>
      <c r="BS1529" s="26" t="b">
        <f t="shared" si="1103"/>
        <v>0</v>
      </c>
      <c r="BT1529" s="26" t="b">
        <f t="shared" si="1104"/>
        <v>0</v>
      </c>
      <c r="BU1529" s="26" t="b">
        <f t="shared" si="1105"/>
        <v>0</v>
      </c>
    </row>
    <row r="1530" spans="2:73" ht="15" thickBot="1" x14ac:dyDescent="0.35">
      <c r="B1530" s="17">
        <f>VLOOKUP($AC1530,LS_Coint_BD!$B$3:$D$1079,2)</f>
        <v>0</v>
      </c>
      <c r="C1530" s="87">
        <f>VLOOKUP($AC1530,LS_Coint_BD!$B$3:$D$1079,3)</f>
        <v>0</v>
      </c>
      <c r="D1530" s="68">
        <f t="shared" si="1065"/>
        <v>0</v>
      </c>
      <c r="E1530" s="65">
        <f t="shared" si="1066"/>
        <v>0</v>
      </c>
      <c r="F1530" s="69">
        <f t="shared" si="1067"/>
        <v>0</v>
      </c>
      <c r="G1530" s="68">
        <f t="shared" si="1068"/>
        <v>0</v>
      </c>
      <c r="H1530" s="65">
        <f t="shared" si="1069"/>
        <v>0</v>
      </c>
      <c r="I1530" s="69">
        <f t="shared" si="1070"/>
        <v>0</v>
      </c>
      <c r="J1530" s="68">
        <f t="shared" si="1071"/>
        <v>0</v>
      </c>
      <c r="K1530" s="65">
        <f t="shared" si="1072"/>
        <v>0</v>
      </c>
      <c r="L1530" s="69">
        <f t="shared" si="1073"/>
        <v>0</v>
      </c>
      <c r="M1530" s="68">
        <f t="shared" si="1074"/>
        <v>0</v>
      </c>
      <c r="N1530" s="65">
        <f t="shared" si="1075"/>
        <v>0</v>
      </c>
      <c r="O1530" s="69">
        <f t="shared" si="1076"/>
        <v>0</v>
      </c>
      <c r="P1530" s="68">
        <f t="shared" si="1077"/>
        <v>0</v>
      </c>
      <c r="Q1530" s="65">
        <f t="shared" si="1078"/>
        <v>0</v>
      </c>
      <c r="R1530" s="69">
        <f t="shared" si="1079"/>
        <v>0</v>
      </c>
      <c r="S1530" s="68">
        <f t="shared" si="1080"/>
        <v>0</v>
      </c>
      <c r="T1530" s="65">
        <f t="shared" si="1081"/>
        <v>0</v>
      </c>
      <c r="U1530" s="69">
        <f t="shared" si="1082"/>
        <v>0</v>
      </c>
      <c r="V1530" s="68">
        <f t="shared" si="1083"/>
        <v>0</v>
      </c>
      <c r="W1530" s="65">
        <f t="shared" si="1084"/>
        <v>0</v>
      </c>
      <c r="X1530" s="69">
        <f t="shared" si="1085"/>
        <v>0</v>
      </c>
      <c r="Y1530" s="68">
        <f t="shared" si="1086"/>
        <v>0</v>
      </c>
      <c r="Z1530" s="65">
        <f t="shared" si="1087"/>
        <v>0</v>
      </c>
      <c r="AA1530" s="69">
        <f t="shared" si="1088"/>
        <v>0</v>
      </c>
      <c r="AB1530" s="98">
        <f>SUMIF(BN1530:BU1530,"VERDADEIRO",BN$3:$BU1529)</f>
        <v>0</v>
      </c>
      <c r="AC1530" s="97">
        <f t="shared" si="1064"/>
        <v>1527</v>
      </c>
      <c r="AD1530" s="89">
        <f>RTD("tryd.rtdserver",,"COT",B1530,"ULT")</f>
        <v>0</v>
      </c>
      <c r="AE1530" s="89">
        <f>RTD("tryd.rtdserver",,"COT",C1530,"ULT")</f>
        <v>0</v>
      </c>
      <c r="AF1530" s="89">
        <f>VLOOKUP($AC1530,LS_Coint_BD!$B$3:$AQ$1079,AF$2)*$AD1530+VLOOKUP($AC1530,LS_Coint_BD!$B$3:$AQ$1079,AF$2+1)</f>
        <v>0</v>
      </c>
      <c r="AG1530" s="89">
        <f>VLOOKUP($AC1530,LS_Coint_BD!$B$3:$AQ$1079,AG$2)*$AD1530+VLOOKUP($AC1530,LS_Coint_BD!$B$3:$AQ$1079,AG$2+1)</f>
        <v>0</v>
      </c>
      <c r="AH1530" s="89">
        <f>VLOOKUP($AC1530,LS_Coint_BD!$B$3:$AQ$1079,AH$2)*$AD1530+VLOOKUP($AC1530,LS_Coint_BD!$B$3:$AQ$1079,AH$2+1)</f>
        <v>0</v>
      </c>
      <c r="AI1530" s="89">
        <f>VLOOKUP($AC1530,LS_Coint_BD!$B$3:$AQ$1079,AI$2)*$AD1530+VLOOKUP($AC1530,LS_Coint_BD!$B$3:$AQ$1079,AI$2+1)</f>
        <v>0</v>
      </c>
      <c r="AJ1530" s="89">
        <f>VLOOKUP($AC1530,LS_Coint_BD!$B$3:$AQ$1079,AJ$2)*$AD1530+VLOOKUP($AC1530,LS_Coint_BD!$B$3:$AQ$1079,AJ$2+1)</f>
        <v>0</v>
      </c>
      <c r="AK1530" s="89">
        <f>VLOOKUP($AC1530,LS_Coint_BD!$B$3:$AQ$1079,AK$2)*$AD1530+VLOOKUP($AC1530,LS_Coint_BD!$B$3:$AQ$1079,AK$2+1)</f>
        <v>0</v>
      </c>
      <c r="AL1530" s="89">
        <f>VLOOKUP($AC1530,LS_Coint_BD!$B$3:$AQ$1079,AL$2)*$AD1530+VLOOKUP($AC1530,LS_Coint_BD!$B$3:$AQ$1079,AL$2+1)</f>
        <v>0</v>
      </c>
      <c r="AM1530" s="89">
        <f>VLOOKUP($AC1530,LS_Coint_BD!$B$3:$AQ$1079,AM$2)*$AD1530+VLOOKUP($AC1530,LS_Coint_BD!$B$3:$AQ$1079,AM$2+1)</f>
        <v>0</v>
      </c>
      <c r="AN1530" s="89">
        <f>VLOOKUP($AC1530,LS_Coint_BD!$B$3:$AQ$1079,AN$2)</f>
        <v>0</v>
      </c>
      <c r="AO1530" s="89">
        <f>VLOOKUP($AC1530,LS_Coint_BD!$B$3:$AQ$1079,AO$2)</f>
        <v>0</v>
      </c>
      <c r="AP1530" s="89">
        <f>VLOOKUP($AC1530,LS_Coint_BD!$B$3:$AQ$1079,AP$2)</f>
        <v>0</v>
      </c>
      <c r="AQ1530" s="89">
        <f>VLOOKUP($AC1530,LS_Coint_BD!$B$3:$AQ$1079,AQ$2)</f>
        <v>0</v>
      </c>
      <c r="AR1530" s="89">
        <f>VLOOKUP($AC1530,LS_Coint_BD!$B$3:$AQ$1079,AR$2)</f>
        <v>0</v>
      </c>
      <c r="AS1530" s="89">
        <f>VLOOKUP($AC1530,LS_Coint_BD!$B$3:$AQ$1079,AS$2)</f>
        <v>0</v>
      </c>
      <c r="AT1530" s="89">
        <f>VLOOKUP($AC1530,LS_Coint_BD!$B$3:$AQ$1079,AT$2)</f>
        <v>0</v>
      </c>
      <c r="AU1530" s="89">
        <f>VLOOKUP($AC1530,LS_Coint_BD!$B$3:$AQ$1079,AU$2)</f>
        <v>0</v>
      </c>
      <c r="AV1530" s="89">
        <f>VLOOKUP($AC1530,LS_Coint_BD!$B$3:$AQ$1079,AV$2)</f>
        <v>0</v>
      </c>
      <c r="AW1530" s="89">
        <f>VLOOKUP($AC1530,LS_Coint_BD!$B$3:$AQ$1079,AW$2)</f>
        <v>0</v>
      </c>
      <c r="AX1530" s="89">
        <f>VLOOKUP($AC1530,LS_Coint_BD!$B$3:$AQ$1079,AX$2)</f>
        <v>0</v>
      </c>
      <c r="AY1530" s="89">
        <f>VLOOKUP($AC1530,LS_Coint_BD!$B$3:$AQ$1079,AY$2)</f>
        <v>0</v>
      </c>
      <c r="AZ1530" s="89">
        <f>VLOOKUP($AC1530,LS_Coint_BD!$B$3:$AQ$1079,AZ$2)</f>
        <v>0</v>
      </c>
      <c r="BA1530" s="89">
        <f>VLOOKUP($AC1530,LS_Coint_BD!$B$3:$AQ$1079,BA$2)</f>
        <v>0</v>
      </c>
      <c r="BB1530" s="89">
        <f>VLOOKUP($AC1530,LS_Coint_BD!$B$3:$AQ$1079,BB$2)</f>
        <v>0</v>
      </c>
      <c r="BC1530" s="89">
        <f>VLOOKUP($AC1530,LS_Coint_BD!$B$3:$AQ$1079,BC$2)</f>
        <v>0</v>
      </c>
      <c r="BD1530" s="89">
        <f t="shared" si="1089"/>
        <v>0</v>
      </c>
      <c r="BE1530" s="89">
        <f t="shared" si="1090"/>
        <v>0</v>
      </c>
      <c r="BF1530" s="89">
        <f t="shared" si="1091"/>
        <v>0</v>
      </c>
      <c r="BG1530" s="89">
        <f t="shared" si="1092"/>
        <v>0</v>
      </c>
      <c r="BH1530" s="89">
        <f t="shared" si="1093"/>
        <v>0</v>
      </c>
      <c r="BI1530" s="89">
        <f t="shared" si="1094"/>
        <v>0</v>
      </c>
      <c r="BJ1530" s="89">
        <f t="shared" si="1095"/>
        <v>0</v>
      </c>
      <c r="BK1530" s="89">
        <f t="shared" si="1096"/>
        <v>0</v>
      </c>
      <c r="BL1530" s="89">
        <f t="shared" si="1097"/>
        <v>0</v>
      </c>
      <c r="BM1530" s="89"/>
      <c r="BN1530" s="26" t="b">
        <f t="shared" si="1098"/>
        <v>0</v>
      </c>
      <c r="BO1530" s="26" t="b">
        <f t="shared" si="1099"/>
        <v>0</v>
      </c>
      <c r="BP1530" s="26" t="b">
        <f t="shared" si="1100"/>
        <v>0</v>
      </c>
      <c r="BQ1530" s="26" t="b">
        <f t="shared" si="1101"/>
        <v>0</v>
      </c>
      <c r="BR1530" s="26" t="b">
        <f t="shared" si="1102"/>
        <v>0</v>
      </c>
      <c r="BS1530" s="26" t="b">
        <f t="shared" si="1103"/>
        <v>0</v>
      </c>
      <c r="BT1530" s="26" t="b">
        <f t="shared" si="1104"/>
        <v>0</v>
      </c>
      <c r="BU1530" s="26" t="b">
        <f t="shared" si="1105"/>
        <v>0</v>
      </c>
    </row>
    <row r="1531" spans="2:73" ht="15" thickBot="1" x14ac:dyDescent="0.35">
      <c r="B1531" s="17">
        <f>VLOOKUP($AC1531,LS_Coint_BD!$B$3:$D$1079,2)</f>
        <v>0</v>
      </c>
      <c r="C1531" s="87">
        <f>VLOOKUP($AC1531,LS_Coint_BD!$B$3:$D$1079,3)</f>
        <v>0</v>
      </c>
      <c r="D1531" s="68">
        <f t="shared" si="1065"/>
        <v>0</v>
      </c>
      <c r="E1531" s="65">
        <f t="shared" si="1066"/>
        <v>0</v>
      </c>
      <c r="F1531" s="69">
        <f t="shared" si="1067"/>
        <v>0</v>
      </c>
      <c r="G1531" s="68">
        <f t="shared" si="1068"/>
        <v>0</v>
      </c>
      <c r="H1531" s="65">
        <f t="shared" si="1069"/>
        <v>0</v>
      </c>
      <c r="I1531" s="69">
        <f t="shared" si="1070"/>
        <v>0</v>
      </c>
      <c r="J1531" s="68">
        <f t="shared" si="1071"/>
        <v>0</v>
      </c>
      <c r="K1531" s="65">
        <f t="shared" si="1072"/>
        <v>0</v>
      </c>
      <c r="L1531" s="69">
        <f t="shared" si="1073"/>
        <v>0</v>
      </c>
      <c r="M1531" s="68">
        <f t="shared" si="1074"/>
        <v>0</v>
      </c>
      <c r="N1531" s="65">
        <f t="shared" si="1075"/>
        <v>0</v>
      </c>
      <c r="O1531" s="69">
        <f t="shared" si="1076"/>
        <v>0</v>
      </c>
      <c r="P1531" s="68">
        <f t="shared" si="1077"/>
        <v>0</v>
      </c>
      <c r="Q1531" s="65">
        <f t="shared" si="1078"/>
        <v>0</v>
      </c>
      <c r="R1531" s="69">
        <f t="shared" si="1079"/>
        <v>0</v>
      </c>
      <c r="S1531" s="68">
        <f t="shared" si="1080"/>
        <v>0</v>
      </c>
      <c r="T1531" s="65">
        <f t="shared" si="1081"/>
        <v>0</v>
      </c>
      <c r="U1531" s="69">
        <f t="shared" si="1082"/>
        <v>0</v>
      </c>
      <c r="V1531" s="68">
        <f t="shared" si="1083"/>
        <v>0</v>
      </c>
      <c r="W1531" s="65">
        <f t="shared" si="1084"/>
        <v>0</v>
      </c>
      <c r="X1531" s="69">
        <f t="shared" si="1085"/>
        <v>0</v>
      </c>
      <c r="Y1531" s="68">
        <f t="shared" si="1086"/>
        <v>0</v>
      </c>
      <c r="Z1531" s="65">
        <f t="shared" si="1087"/>
        <v>0</v>
      </c>
      <c r="AA1531" s="69">
        <f t="shared" si="1088"/>
        <v>0</v>
      </c>
      <c r="AB1531" s="98">
        <f>SUMIF(BN1531:BU1531,"VERDADEIRO",BN$3:$BU1530)</f>
        <v>0</v>
      </c>
      <c r="AC1531" s="97">
        <f t="shared" si="1064"/>
        <v>1528</v>
      </c>
      <c r="AD1531" s="89">
        <f>RTD("tryd.rtdserver",,"COT",B1531,"ULT")</f>
        <v>0</v>
      </c>
      <c r="AE1531" s="89">
        <f>RTD("tryd.rtdserver",,"COT",C1531,"ULT")</f>
        <v>0</v>
      </c>
      <c r="AF1531" s="89">
        <f>VLOOKUP($AC1531,LS_Coint_BD!$B$3:$AQ$1079,AF$2)*$AD1531+VLOOKUP($AC1531,LS_Coint_BD!$B$3:$AQ$1079,AF$2+1)</f>
        <v>0</v>
      </c>
      <c r="AG1531" s="89">
        <f>VLOOKUP($AC1531,LS_Coint_BD!$B$3:$AQ$1079,AG$2)*$AD1531+VLOOKUP($AC1531,LS_Coint_BD!$B$3:$AQ$1079,AG$2+1)</f>
        <v>0</v>
      </c>
      <c r="AH1531" s="89">
        <f>VLOOKUP($AC1531,LS_Coint_BD!$B$3:$AQ$1079,AH$2)*$AD1531+VLOOKUP($AC1531,LS_Coint_BD!$B$3:$AQ$1079,AH$2+1)</f>
        <v>0</v>
      </c>
      <c r="AI1531" s="89">
        <f>VLOOKUP($AC1531,LS_Coint_BD!$B$3:$AQ$1079,AI$2)*$AD1531+VLOOKUP($AC1531,LS_Coint_BD!$B$3:$AQ$1079,AI$2+1)</f>
        <v>0</v>
      </c>
      <c r="AJ1531" s="89">
        <f>VLOOKUP($AC1531,LS_Coint_BD!$B$3:$AQ$1079,AJ$2)*$AD1531+VLOOKUP($AC1531,LS_Coint_BD!$B$3:$AQ$1079,AJ$2+1)</f>
        <v>0</v>
      </c>
      <c r="AK1531" s="89">
        <f>VLOOKUP($AC1531,LS_Coint_BD!$B$3:$AQ$1079,AK$2)*$AD1531+VLOOKUP($AC1531,LS_Coint_BD!$B$3:$AQ$1079,AK$2+1)</f>
        <v>0</v>
      </c>
      <c r="AL1531" s="89">
        <f>VLOOKUP($AC1531,LS_Coint_BD!$B$3:$AQ$1079,AL$2)*$AD1531+VLOOKUP($AC1531,LS_Coint_BD!$B$3:$AQ$1079,AL$2+1)</f>
        <v>0</v>
      </c>
      <c r="AM1531" s="89">
        <f>VLOOKUP($AC1531,LS_Coint_BD!$B$3:$AQ$1079,AM$2)*$AD1531+VLOOKUP($AC1531,LS_Coint_BD!$B$3:$AQ$1079,AM$2+1)</f>
        <v>0</v>
      </c>
      <c r="AN1531" s="89">
        <f>VLOOKUP($AC1531,LS_Coint_BD!$B$3:$AQ$1079,AN$2)</f>
        <v>0</v>
      </c>
      <c r="AO1531" s="89">
        <f>VLOOKUP($AC1531,LS_Coint_BD!$B$3:$AQ$1079,AO$2)</f>
        <v>0</v>
      </c>
      <c r="AP1531" s="89">
        <f>VLOOKUP($AC1531,LS_Coint_BD!$B$3:$AQ$1079,AP$2)</f>
        <v>0</v>
      </c>
      <c r="AQ1531" s="89">
        <f>VLOOKUP($AC1531,LS_Coint_BD!$B$3:$AQ$1079,AQ$2)</f>
        <v>0</v>
      </c>
      <c r="AR1531" s="89">
        <f>VLOOKUP($AC1531,LS_Coint_BD!$B$3:$AQ$1079,AR$2)</f>
        <v>0</v>
      </c>
      <c r="AS1531" s="89">
        <f>VLOOKUP($AC1531,LS_Coint_BD!$B$3:$AQ$1079,AS$2)</f>
        <v>0</v>
      </c>
      <c r="AT1531" s="89">
        <f>VLOOKUP($AC1531,LS_Coint_BD!$B$3:$AQ$1079,AT$2)</f>
        <v>0</v>
      </c>
      <c r="AU1531" s="89">
        <f>VLOOKUP($AC1531,LS_Coint_BD!$B$3:$AQ$1079,AU$2)</f>
        <v>0</v>
      </c>
      <c r="AV1531" s="89">
        <f>VLOOKUP($AC1531,LS_Coint_BD!$B$3:$AQ$1079,AV$2)</f>
        <v>0</v>
      </c>
      <c r="AW1531" s="89">
        <f>VLOOKUP($AC1531,LS_Coint_BD!$B$3:$AQ$1079,AW$2)</f>
        <v>0</v>
      </c>
      <c r="AX1531" s="89">
        <f>VLOOKUP($AC1531,LS_Coint_BD!$B$3:$AQ$1079,AX$2)</f>
        <v>0</v>
      </c>
      <c r="AY1531" s="89">
        <f>VLOOKUP($AC1531,LS_Coint_BD!$B$3:$AQ$1079,AY$2)</f>
        <v>0</v>
      </c>
      <c r="AZ1531" s="89">
        <f>VLOOKUP($AC1531,LS_Coint_BD!$B$3:$AQ$1079,AZ$2)</f>
        <v>0</v>
      </c>
      <c r="BA1531" s="89">
        <f>VLOOKUP($AC1531,LS_Coint_BD!$B$3:$AQ$1079,BA$2)</f>
        <v>0</v>
      </c>
      <c r="BB1531" s="89">
        <f>VLOOKUP($AC1531,LS_Coint_BD!$B$3:$AQ$1079,BB$2)</f>
        <v>0</v>
      </c>
      <c r="BC1531" s="89">
        <f>VLOOKUP($AC1531,LS_Coint_BD!$B$3:$AQ$1079,BC$2)</f>
        <v>0</v>
      </c>
      <c r="BD1531" s="89">
        <f t="shared" si="1089"/>
        <v>0</v>
      </c>
      <c r="BE1531" s="89">
        <f t="shared" si="1090"/>
        <v>0</v>
      </c>
      <c r="BF1531" s="89">
        <f t="shared" si="1091"/>
        <v>0</v>
      </c>
      <c r="BG1531" s="89">
        <f t="shared" si="1092"/>
        <v>0</v>
      </c>
      <c r="BH1531" s="89">
        <f t="shared" si="1093"/>
        <v>0</v>
      </c>
      <c r="BI1531" s="89">
        <f t="shared" si="1094"/>
        <v>0</v>
      </c>
      <c r="BJ1531" s="89">
        <f t="shared" si="1095"/>
        <v>0</v>
      </c>
      <c r="BK1531" s="89">
        <f t="shared" si="1096"/>
        <v>0</v>
      </c>
      <c r="BL1531" s="89">
        <f t="shared" si="1097"/>
        <v>0</v>
      </c>
      <c r="BM1531" s="89"/>
      <c r="BN1531" s="26" t="b">
        <f t="shared" si="1098"/>
        <v>0</v>
      </c>
      <c r="BO1531" s="26" t="b">
        <f t="shared" si="1099"/>
        <v>0</v>
      </c>
      <c r="BP1531" s="26" t="b">
        <f t="shared" si="1100"/>
        <v>0</v>
      </c>
      <c r="BQ1531" s="26" t="b">
        <f t="shared" si="1101"/>
        <v>0</v>
      </c>
      <c r="BR1531" s="26" t="b">
        <f t="shared" si="1102"/>
        <v>0</v>
      </c>
      <c r="BS1531" s="26" t="b">
        <f t="shared" si="1103"/>
        <v>0</v>
      </c>
      <c r="BT1531" s="26" t="b">
        <f t="shared" si="1104"/>
        <v>0</v>
      </c>
      <c r="BU1531" s="26" t="b">
        <f t="shared" si="1105"/>
        <v>0</v>
      </c>
    </row>
    <row r="1532" spans="2:73" ht="15" thickBot="1" x14ac:dyDescent="0.35">
      <c r="B1532" s="17">
        <f>VLOOKUP($AC1532,LS_Coint_BD!$B$3:$D$1079,2)</f>
        <v>0</v>
      </c>
      <c r="C1532" s="87">
        <f>VLOOKUP($AC1532,LS_Coint_BD!$B$3:$D$1079,3)</f>
        <v>0</v>
      </c>
      <c r="D1532" s="68">
        <f t="shared" si="1065"/>
        <v>0</v>
      </c>
      <c r="E1532" s="65">
        <f t="shared" si="1066"/>
        <v>0</v>
      </c>
      <c r="F1532" s="69">
        <f t="shared" si="1067"/>
        <v>0</v>
      </c>
      <c r="G1532" s="68">
        <f t="shared" si="1068"/>
        <v>0</v>
      </c>
      <c r="H1532" s="65">
        <f t="shared" si="1069"/>
        <v>0</v>
      </c>
      <c r="I1532" s="69">
        <f t="shared" si="1070"/>
        <v>0</v>
      </c>
      <c r="J1532" s="68">
        <f t="shared" si="1071"/>
        <v>0</v>
      </c>
      <c r="K1532" s="65">
        <f t="shared" si="1072"/>
        <v>0</v>
      </c>
      <c r="L1532" s="69">
        <f t="shared" si="1073"/>
        <v>0</v>
      </c>
      <c r="M1532" s="68">
        <f t="shared" si="1074"/>
        <v>0</v>
      </c>
      <c r="N1532" s="65">
        <f t="shared" si="1075"/>
        <v>0</v>
      </c>
      <c r="O1532" s="69">
        <f t="shared" si="1076"/>
        <v>0</v>
      </c>
      <c r="P1532" s="68">
        <f t="shared" si="1077"/>
        <v>0</v>
      </c>
      <c r="Q1532" s="65">
        <f t="shared" si="1078"/>
        <v>0</v>
      </c>
      <c r="R1532" s="69">
        <f t="shared" si="1079"/>
        <v>0</v>
      </c>
      <c r="S1532" s="68">
        <f t="shared" si="1080"/>
        <v>0</v>
      </c>
      <c r="T1532" s="65">
        <f t="shared" si="1081"/>
        <v>0</v>
      </c>
      <c r="U1532" s="69">
        <f t="shared" si="1082"/>
        <v>0</v>
      </c>
      <c r="V1532" s="68">
        <f t="shared" si="1083"/>
        <v>0</v>
      </c>
      <c r="W1532" s="65">
        <f t="shared" si="1084"/>
        <v>0</v>
      </c>
      <c r="X1532" s="69">
        <f t="shared" si="1085"/>
        <v>0</v>
      </c>
      <c r="Y1532" s="68">
        <f t="shared" si="1086"/>
        <v>0</v>
      </c>
      <c r="Z1532" s="65">
        <f t="shared" si="1087"/>
        <v>0</v>
      </c>
      <c r="AA1532" s="69">
        <f t="shared" si="1088"/>
        <v>0</v>
      </c>
      <c r="AB1532" s="98">
        <f>SUMIF(BN1532:BU1532,"VERDADEIRO",BN$3:$BU1531)</f>
        <v>0</v>
      </c>
      <c r="AC1532" s="97">
        <f t="shared" si="1064"/>
        <v>1529</v>
      </c>
      <c r="AD1532" s="89">
        <f>RTD("tryd.rtdserver",,"COT",B1532,"ULT")</f>
        <v>0</v>
      </c>
      <c r="AE1532" s="89">
        <f>RTD("tryd.rtdserver",,"COT",C1532,"ULT")</f>
        <v>0</v>
      </c>
      <c r="AF1532" s="89">
        <f>VLOOKUP($AC1532,LS_Coint_BD!$B$3:$AQ$1079,AF$2)*$AD1532+VLOOKUP($AC1532,LS_Coint_BD!$B$3:$AQ$1079,AF$2+1)</f>
        <v>0</v>
      </c>
      <c r="AG1532" s="89">
        <f>VLOOKUP($AC1532,LS_Coint_BD!$B$3:$AQ$1079,AG$2)*$AD1532+VLOOKUP($AC1532,LS_Coint_BD!$B$3:$AQ$1079,AG$2+1)</f>
        <v>0</v>
      </c>
      <c r="AH1532" s="89">
        <f>VLOOKUP($AC1532,LS_Coint_BD!$B$3:$AQ$1079,AH$2)*$AD1532+VLOOKUP($AC1532,LS_Coint_BD!$B$3:$AQ$1079,AH$2+1)</f>
        <v>0</v>
      </c>
      <c r="AI1532" s="89">
        <f>VLOOKUP($AC1532,LS_Coint_BD!$B$3:$AQ$1079,AI$2)*$AD1532+VLOOKUP($AC1532,LS_Coint_BD!$B$3:$AQ$1079,AI$2+1)</f>
        <v>0</v>
      </c>
      <c r="AJ1532" s="89">
        <f>VLOOKUP($AC1532,LS_Coint_BD!$B$3:$AQ$1079,AJ$2)*$AD1532+VLOOKUP($AC1532,LS_Coint_BD!$B$3:$AQ$1079,AJ$2+1)</f>
        <v>0</v>
      </c>
      <c r="AK1532" s="89">
        <f>VLOOKUP($AC1532,LS_Coint_BD!$B$3:$AQ$1079,AK$2)*$AD1532+VLOOKUP($AC1532,LS_Coint_BD!$B$3:$AQ$1079,AK$2+1)</f>
        <v>0</v>
      </c>
      <c r="AL1532" s="89">
        <f>VLOOKUP($AC1532,LS_Coint_BD!$B$3:$AQ$1079,AL$2)*$AD1532+VLOOKUP($AC1532,LS_Coint_BD!$B$3:$AQ$1079,AL$2+1)</f>
        <v>0</v>
      </c>
      <c r="AM1532" s="89">
        <f>VLOOKUP($AC1532,LS_Coint_BD!$B$3:$AQ$1079,AM$2)*$AD1532+VLOOKUP($AC1532,LS_Coint_BD!$B$3:$AQ$1079,AM$2+1)</f>
        <v>0</v>
      </c>
      <c r="AN1532" s="89">
        <f>VLOOKUP($AC1532,LS_Coint_BD!$B$3:$AQ$1079,AN$2)</f>
        <v>0</v>
      </c>
      <c r="AO1532" s="89">
        <f>VLOOKUP($AC1532,LS_Coint_BD!$B$3:$AQ$1079,AO$2)</f>
        <v>0</v>
      </c>
      <c r="AP1532" s="89">
        <f>VLOOKUP($AC1532,LS_Coint_BD!$B$3:$AQ$1079,AP$2)</f>
        <v>0</v>
      </c>
      <c r="AQ1532" s="89">
        <f>VLOOKUP($AC1532,LS_Coint_BD!$B$3:$AQ$1079,AQ$2)</f>
        <v>0</v>
      </c>
      <c r="AR1532" s="89">
        <f>VLOOKUP($AC1532,LS_Coint_BD!$B$3:$AQ$1079,AR$2)</f>
        <v>0</v>
      </c>
      <c r="AS1532" s="89">
        <f>VLOOKUP($AC1532,LS_Coint_BD!$B$3:$AQ$1079,AS$2)</f>
        <v>0</v>
      </c>
      <c r="AT1532" s="89">
        <f>VLOOKUP($AC1532,LS_Coint_BD!$B$3:$AQ$1079,AT$2)</f>
        <v>0</v>
      </c>
      <c r="AU1532" s="89">
        <f>VLOOKUP($AC1532,LS_Coint_BD!$B$3:$AQ$1079,AU$2)</f>
        <v>0</v>
      </c>
      <c r="AV1532" s="89">
        <f>VLOOKUP($AC1532,LS_Coint_BD!$B$3:$AQ$1079,AV$2)</f>
        <v>0</v>
      </c>
      <c r="AW1532" s="89">
        <f>VLOOKUP($AC1532,LS_Coint_BD!$B$3:$AQ$1079,AW$2)</f>
        <v>0</v>
      </c>
      <c r="AX1532" s="89">
        <f>VLOOKUP($AC1532,LS_Coint_BD!$B$3:$AQ$1079,AX$2)</f>
        <v>0</v>
      </c>
      <c r="AY1532" s="89">
        <f>VLOOKUP($AC1532,LS_Coint_BD!$B$3:$AQ$1079,AY$2)</f>
        <v>0</v>
      </c>
      <c r="AZ1532" s="89">
        <f>VLOOKUP($AC1532,LS_Coint_BD!$B$3:$AQ$1079,AZ$2)</f>
        <v>0</v>
      </c>
      <c r="BA1532" s="89">
        <f>VLOOKUP($AC1532,LS_Coint_BD!$B$3:$AQ$1079,BA$2)</f>
        <v>0</v>
      </c>
      <c r="BB1532" s="89">
        <f>VLOOKUP($AC1532,LS_Coint_BD!$B$3:$AQ$1079,BB$2)</f>
        <v>0</v>
      </c>
      <c r="BC1532" s="89">
        <f>VLOOKUP($AC1532,LS_Coint_BD!$B$3:$AQ$1079,BC$2)</f>
        <v>0</v>
      </c>
      <c r="BD1532" s="89">
        <f t="shared" si="1089"/>
        <v>0</v>
      </c>
      <c r="BE1532" s="89">
        <f t="shared" si="1090"/>
        <v>0</v>
      </c>
      <c r="BF1532" s="89">
        <f t="shared" si="1091"/>
        <v>0</v>
      </c>
      <c r="BG1532" s="89">
        <f t="shared" si="1092"/>
        <v>0</v>
      </c>
      <c r="BH1532" s="89">
        <f t="shared" si="1093"/>
        <v>0</v>
      </c>
      <c r="BI1532" s="89">
        <f t="shared" si="1094"/>
        <v>0</v>
      </c>
      <c r="BJ1532" s="89">
        <f t="shared" si="1095"/>
        <v>0</v>
      </c>
      <c r="BK1532" s="89">
        <f t="shared" si="1096"/>
        <v>0</v>
      </c>
      <c r="BL1532" s="89">
        <f t="shared" si="1097"/>
        <v>0</v>
      </c>
      <c r="BM1532" s="89"/>
      <c r="BN1532" s="26" t="b">
        <f t="shared" si="1098"/>
        <v>0</v>
      </c>
      <c r="BO1532" s="26" t="b">
        <f t="shared" si="1099"/>
        <v>0</v>
      </c>
      <c r="BP1532" s="26" t="b">
        <f t="shared" si="1100"/>
        <v>0</v>
      </c>
      <c r="BQ1532" s="26" t="b">
        <f t="shared" si="1101"/>
        <v>0</v>
      </c>
      <c r="BR1532" s="26" t="b">
        <f t="shared" si="1102"/>
        <v>0</v>
      </c>
      <c r="BS1532" s="26" t="b">
        <f t="shared" si="1103"/>
        <v>0</v>
      </c>
      <c r="BT1532" s="26" t="b">
        <f t="shared" si="1104"/>
        <v>0</v>
      </c>
      <c r="BU1532" s="26" t="b">
        <f t="shared" si="1105"/>
        <v>0</v>
      </c>
    </row>
    <row r="1533" spans="2:73" ht="15" thickBot="1" x14ac:dyDescent="0.35">
      <c r="B1533" s="17">
        <f>VLOOKUP($AC1533,LS_Coint_BD!$B$3:$D$1079,2)</f>
        <v>0</v>
      </c>
      <c r="C1533" s="87">
        <f>VLOOKUP($AC1533,LS_Coint_BD!$B$3:$D$1079,3)</f>
        <v>0</v>
      </c>
      <c r="D1533" s="68">
        <f t="shared" si="1065"/>
        <v>0</v>
      </c>
      <c r="E1533" s="65">
        <f t="shared" si="1066"/>
        <v>0</v>
      </c>
      <c r="F1533" s="69">
        <f t="shared" si="1067"/>
        <v>0</v>
      </c>
      <c r="G1533" s="68">
        <f t="shared" si="1068"/>
        <v>0</v>
      </c>
      <c r="H1533" s="65">
        <f t="shared" si="1069"/>
        <v>0</v>
      </c>
      <c r="I1533" s="69">
        <f t="shared" si="1070"/>
        <v>0</v>
      </c>
      <c r="J1533" s="68">
        <f t="shared" si="1071"/>
        <v>0</v>
      </c>
      <c r="K1533" s="65">
        <f t="shared" si="1072"/>
        <v>0</v>
      </c>
      <c r="L1533" s="69">
        <f t="shared" si="1073"/>
        <v>0</v>
      </c>
      <c r="M1533" s="68">
        <f t="shared" si="1074"/>
        <v>0</v>
      </c>
      <c r="N1533" s="65">
        <f t="shared" si="1075"/>
        <v>0</v>
      </c>
      <c r="O1533" s="69">
        <f t="shared" si="1076"/>
        <v>0</v>
      </c>
      <c r="P1533" s="68">
        <f t="shared" si="1077"/>
        <v>0</v>
      </c>
      <c r="Q1533" s="65">
        <f t="shared" si="1078"/>
        <v>0</v>
      </c>
      <c r="R1533" s="69">
        <f t="shared" si="1079"/>
        <v>0</v>
      </c>
      <c r="S1533" s="68">
        <f t="shared" si="1080"/>
        <v>0</v>
      </c>
      <c r="T1533" s="65">
        <f t="shared" si="1081"/>
        <v>0</v>
      </c>
      <c r="U1533" s="69">
        <f t="shared" si="1082"/>
        <v>0</v>
      </c>
      <c r="V1533" s="68">
        <f t="shared" si="1083"/>
        <v>0</v>
      </c>
      <c r="W1533" s="65">
        <f t="shared" si="1084"/>
        <v>0</v>
      </c>
      <c r="X1533" s="69">
        <f t="shared" si="1085"/>
        <v>0</v>
      </c>
      <c r="Y1533" s="68">
        <f t="shared" si="1086"/>
        <v>0</v>
      </c>
      <c r="Z1533" s="65">
        <f t="shared" si="1087"/>
        <v>0</v>
      </c>
      <c r="AA1533" s="69">
        <f t="shared" si="1088"/>
        <v>0</v>
      </c>
      <c r="AB1533" s="98">
        <f>SUMIF(BN1533:BU1533,"VERDADEIRO",BN$3:$BU1532)</f>
        <v>0</v>
      </c>
      <c r="AC1533" s="97">
        <f t="shared" si="1064"/>
        <v>1530</v>
      </c>
      <c r="AD1533" s="89">
        <f>RTD("tryd.rtdserver",,"COT",B1533,"ULT")</f>
        <v>0</v>
      </c>
      <c r="AE1533" s="89">
        <f>RTD("tryd.rtdserver",,"COT",C1533,"ULT")</f>
        <v>0</v>
      </c>
      <c r="AF1533" s="89">
        <f>VLOOKUP($AC1533,LS_Coint_BD!$B$3:$AQ$1079,AF$2)*$AD1533+VLOOKUP($AC1533,LS_Coint_BD!$B$3:$AQ$1079,AF$2+1)</f>
        <v>0</v>
      </c>
      <c r="AG1533" s="89">
        <f>VLOOKUP($AC1533,LS_Coint_BD!$B$3:$AQ$1079,AG$2)*$AD1533+VLOOKUP($AC1533,LS_Coint_BD!$B$3:$AQ$1079,AG$2+1)</f>
        <v>0</v>
      </c>
      <c r="AH1533" s="89">
        <f>VLOOKUP($AC1533,LS_Coint_BD!$B$3:$AQ$1079,AH$2)*$AD1533+VLOOKUP($AC1533,LS_Coint_BD!$B$3:$AQ$1079,AH$2+1)</f>
        <v>0</v>
      </c>
      <c r="AI1533" s="89">
        <f>VLOOKUP($AC1533,LS_Coint_BD!$B$3:$AQ$1079,AI$2)*$AD1533+VLOOKUP($AC1533,LS_Coint_BD!$B$3:$AQ$1079,AI$2+1)</f>
        <v>0</v>
      </c>
      <c r="AJ1533" s="89">
        <f>VLOOKUP($AC1533,LS_Coint_BD!$B$3:$AQ$1079,AJ$2)*$AD1533+VLOOKUP($AC1533,LS_Coint_BD!$B$3:$AQ$1079,AJ$2+1)</f>
        <v>0</v>
      </c>
      <c r="AK1533" s="89">
        <f>VLOOKUP($AC1533,LS_Coint_BD!$B$3:$AQ$1079,AK$2)*$AD1533+VLOOKUP($AC1533,LS_Coint_BD!$B$3:$AQ$1079,AK$2+1)</f>
        <v>0</v>
      </c>
      <c r="AL1533" s="89">
        <f>VLOOKUP($AC1533,LS_Coint_BD!$B$3:$AQ$1079,AL$2)*$AD1533+VLOOKUP($AC1533,LS_Coint_BD!$B$3:$AQ$1079,AL$2+1)</f>
        <v>0</v>
      </c>
      <c r="AM1533" s="89">
        <f>VLOOKUP($AC1533,LS_Coint_BD!$B$3:$AQ$1079,AM$2)*$AD1533+VLOOKUP($AC1533,LS_Coint_BD!$B$3:$AQ$1079,AM$2+1)</f>
        <v>0</v>
      </c>
      <c r="AN1533" s="89">
        <f>VLOOKUP($AC1533,LS_Coint_BD!$B$3:$AQ$1079,AN$2)</f>
        <v>0</v>
      </c>
      <c r="AO1533" s="89">
        <f>VLOOKUP($AC1533,LS_Coint_BD!$B$3:$AQ$1079,AO$2)</f>
        <v>0</v>
      </c>
      <c r="AP1533" s="89">
        <f>VLOOKUP($AC1533,LS_Coint_BD!$B$3:$AQ$1079,AP$2)</f>
        <v>0</v>
      </c>
      <c r="AQ1533" s="89">
        <f>VLOOKUP($AC1533,LS_Coint_BD!$B$3:$AQ$1079,AQ$2)</f>
        <v>0</v>
      </c>
      <c r="AR1533" s="89">
        <f>VLOOKUP($AC1533,LS_Coint_BD!$B$3:$AQ$1079,AR$2)</f>
        <v>0</v>
      </c>
      <c r="AS1533" s="89">
        <f>VLOOKUP($AC1533,LS_Coint_BD!$B$3:$AQ$1079,AS$2)</f>
        <v>0</v>
      </c>
      <c r="AT1533" s="89">
        <f>VLOOKUP($AC1533,LS_Coint_BD!$B$3:$AQ$1079,AT$2)</f>
        <v>0</v>
      </c>
      <c r="AU1533" s="89">
        <f>VLOOKUP($AC1533,LS_Coint_BD!$B$3:$AQ$1079,AU$2)</f>
        <v>0</v>
      </c>
      <c r="AV1533" s="89">
        <f>VLOOKUP($AC1533,LS_Coint_BD!$B$3:$AQ$1079,AV$2)</f>
        <v>0</v>
      </c>
      <c r="AW1533" s="89">
        <f>VLOOKUP($AC1533,LS_Coint_BD!$B$3:$AQ$1079,AW$2)</f>
        <v>0</v>
      </c>
      <c r="AX1533" s="89">
        <f>VLOOKUP($AC1533,LS_Coint_BD!$B$3:$AQ$1079,AX$2)</f>
        <v>0</v>
      </c>
      <c r="AY1533" s="89">
        <f>VLOOKUP($AC1533,LS_Coint_BD!$B$3:$AQ$1079,AY$2)</f>
        <v>0</v>
      </c>
      <c r="AZ1533" s="89">
        <f>VLOOKUP($AC1533,LS_Coint_BD!$B$3:$AQ$1079,AZ$2)</f>
        <v>0</v>
      </c>
      <c r="BA1533" s="89">
        <f>VLOOKUP($AC1533,LS_Coint_BD!$B$3:$AQ$1079,BA$2)</f>
        <v>0</v>
      </c>
      <c r="BB1533" s="89">
        <f>VLOOKUP($AC1533,LS_Coint_BD!$B$3:$AQ$1079,BB$2)</f>
        <v>0</v>
      </c>
      <c r="BC1533" s="89">
        <f>VLOOKUP($AC1533,LS_Coint_BD!$B$3:$AQ$1079,BC$2)</f>
        <v>0</v>
      </c>
      <c r="BD1533" s="89">
        <f t="shared" si="1089"/>
        <v>0</v>
      </c>
      <c r="BE1533" s="89">
        <f t="shared" si="1090"/>
        <v>0</v>
      </c>
      <c r="BF1533" s="89">
        <f t="shared" si="1091"/>
        <v>0</v>
      </c>
      <c r="BG1533" s="89">
        <f t="shared" si="1092"/>
        <v>0</v>
      </c>
      <c r="BH1533" s="89">
        <f t="shared" si="1093"/>
        <v>0</v>
      </c>
      <c r="BI1533" s="89">
        <f t="shared" si="1094"/>
        <v>0</v>
      </c>
      <c r="BJ1533" s="89">
        <f t="shared" si="1095"/>
        <v>0</v>
      </c>
      <c r="BK1533" s="89">
        <f t="shared" si="1096"/>
        <v>0</v>
      </c>
      <c r="BL1533" s="89">
        <f t="shared" si="1097"/>
        <v>0</v>
      </c>
      <c r="BM1533" s="89"/>
      <c r="BN1533" s="26" t="b">
        <f t="shared" si="1098"/>
        <v>0</v>
      </c>
      <c r="BO1533" s="26" t="b">
        <f t="shared" si="1099"/>
        <v>0</v>
      </c>
      <c r="BP1533" s="26" t="b">
        <f t="shared" si="1100"/>
        <v>0</v>
      </c>
      <c r="BQ1533" s="26" t="b">
        <f t="shared" si="1101"/>
        <v>0</v>
      </c>
      <c r="BR1533" s="26" t="b">
        <f t="shared" si="1102"/>
        <v>0</v>
      </c>
      <c r="BS1533" s="26" t="b">
        <f t="shared" si="1103"/>
        <v>0</v>
      </c>
      <c r="BT1533" s="26" t="b">
        <f t="shared" si="1104"/>
        <v>0</v>
      </c>
      <c r="BU1533" s="26" t="b">
        <f t="shared" si="1105"/>
        <v>0</v>
      </c>
    </row>
    <row r="1534" spans="2:73" ht="15" thickBot="1" x14ac:dyDescent="0.35">
      <c r="B1534" s="17">
        <f>VLOOKUP($AC1534,LS_Coint_BD!$B$3:$D$1079,2)</f>
        <v>0</v>
      </c>
      <c r="C1534" s="87">
        <f>VLOOKUP($AC1534,LS_Coint_BD!$B$3:$D$1079,3)</f>
        <v>0</v>
      </c>
      <c r="D1534" s="68">
        <f t="shared" si="1065"/>
        <v>0</v>
      </c>
      <c r="E1534" s="65">
        <f t="shared" si="1066"/>
        <v>0</v>
      </c>
      <c r="F1534" s="69">
        <f t="shared" si="1067"/>
        <v>0</v>
      </c>
      <c r="G1534" s="68">
        <f t="shared" si="1068"/>
        <v>0</v>
      </c>
      <c r="H1534" s="65">
        <f t="shared" si="1069"/>
        <v>0</v>
      </c>
      <c r="I1534" s="69">
        <f t="shared" si="1070"/>
        <v>0</v>
      </c>
      <c r="J1534" s="68">
        <f t="shared" si="1071"/>
        <v>0</v>
      </c>
      <c r="K1534" s="65">
        <f t="shared" si="1072"/>
        <v>0</v>
      </c>
      <c r="L1534" s="69">
        <f t="shared" si="1073"/>
        <v>0</v>
      </c>
      <c r="M1534" s="68">
        <f t="shared" si="1074"/>
        <v>0</v>
      </c>
      <c r="N1534" s="65">
        <f t="shared" si="1075"/>
        <v>0</v>
      </c>
      <c r="O1534" s="69">
        <f t="shared" si="1076"/>
        <v>0</v>
      </c>
      <c r="P1534" s="68">
        <f t="shared" si="1077"/>
        <v>0</v>
      </c>
      <c r="Q1534" s="65">
        <f t="shared" si="1078"/>
        <v>0</v>
      </c>
      <c r="R1534" s="69">
        <f t="shared" si="1079"/>
        <v>0</v>
      </c>
      <c r="S1534" s="68">
        <f t="shared" si="1080"/>
        <v>0</v>
      </c>
      <c r="T1534" s="65">
        <f t="shared" si="1081"/>
        <v>0</v>
      </c>
      <c r="U1534" s="69">
        <f t="shared" si="1082"/>
        <v>0</v>
      </c>
      <c r="V1534" s="68">
        <f t="shared" si="1083"/>
        <v>0</v>
      </c>
      <c r="W1534" s="65">
        <f t="shared" si="1084"/>
        <v>0</v>
      </c>
      <c r="X1534" s="69">
        <f t="shared" si="1085"/>
        <v>0</v>
      </c>
      <c r="Y1534" s="68">
        <f t="shared" si="1086"/>
        <v>0</v>
      </c>
      <c r="Z1534" s="65">
        <f t="shared" si="1087"/>
        <v>0</v>
      </c>
      <c r="AA1534" s="69">
        <f t="shared" si="1088"/>
        <v>0</v>
      </c>
      <c r="AB1534" s="98">
        <f>SUMIF(BN1534:BU1534,"VERDADEIRO",BN$3:$BU1533)</f>
        <v>0</v>
      </c>
      <c r="AC1534" s="97">
        <f t="shared" si="1064"/>
        <v>1531</v>
      </c>
      <c r="AD1534" s="89">
        <f>RTD("tryd.rtdserver",,"COT",B1534,"ULT")</f>
        <v>0</v>
      </c>
      <c r="AE1534" s="89">
        <f>RTD("tryd.rtdserver",,"COT",C1534,"ULT")</f>
        <v>0</v>
      </c>
      <c r="AF1534" s="89">
        <f>VLOOKUP($AC1534,LS_Coint_BD!$B$3:$AQ$1079,AF$2)*$AD1534+VLOOKUP($AC1534,LS_Coint_BD!$B$3:$AQ$1079,AF$2+1)</f>
        <v>0</v>
      </c>
      <c r="AG1534" s="89">
        <f>VLOOKUP($AC1534,LS_Coint_BD!$B$3:$AQ$1079,AG$2)*$AD1534+VLOOKUP($AC1534,LS_Coint_BD!$B$3:$AQ$1079,AG$2+1)</f>
        <v>0</v>
      </c>
      <c r="AH1534" s="89">
        <f>VLOOKUP($AC1534,LS_Coint_BD!$B$3:$AQ$1079,AH$2)*$AD1534+VLOOKUP($AC1534,LS_Coint_BD!$B$3:$AQ$1079,AH$2+1)</f>
        <v>0</v>
      </c>
      <c r="AI1534" s="89">
        <f>VLOOKUP($AC1534,LS_Coint_BD!$B$3:$AQ$1079,AI$2)*$AD1534+VLOOKUP($AC1534,LS_Coint_BD!$B$3:$AQ$1079,AI$2+1)</f>
        <v>0</v>
      </c>
      <c r="AJ1534" s="89">
        <f>VLOOKUP($AC1534,LS_Coint_BD!$B$3:$AQ$1079,AJ$2)*$AD1534+VLOOKUP($AC1534,LS_Coint_BD!$B$3:$AQ$1079,AJ$2+1)</f>
        <v>0</v>
      </c>
      <c r="AK1534" s="89">
        <f>VLOOKUP($AC1534,LS_Coint_BD!$B$3:$AQ$1079,AK$2)*$AD1534+VLOOKUP($AC1534,LS_Coint_BD!$B$3:$AQ$1079,AK$2+1)</f>
        <v>0</v>
      </c>
      <c r="AL1534" s="89">
        <f>VLOOKUP($AC1534,LS_Coint_BD!$B$3:$AQ$1079,AL$2)*$AD1534+VLOOKUP($AC1534,LS_Coint_BD!$B$3:$AQ$1079,AL$2+1)</f>
        <v>0</v>
      </c>
      <c r="AM1534" s="89">
        <f>VLOOKUP($AC1534,LS_Coint_BD!$B$3:$AQ$1079,AM$2)*$AD1534+VLOOKUP($AC1534,LS_Coint_BD!$B$3:$AQ$1079,AM$2+1)</f>
        <v>0</v>
      </c>
      <c r="AN1534" s="89">
        <f>VLOOKUP($AC1534,LS_Coint_BD!$B$3:$AQ$1079,AN$2)</f>
        <v>0</v>
      </c>
      <c r="AO1534" s="89">
        <f>VLOOKUP($AC1534,LS_Coint_BD!$B$3:$AQ$1079,AO$2)</f>
        <v>0</v>
      </c>
      <c r="AP1534" s="89">
        <f>VLOOKUP($AC1534,LS_Coint_BD!$B$3:$AQ$1079,AP$2)</f>
        <v>0</v>
      </c>
      <c r="AQ1534" s="89">
        <f>VLOOKUP($AC1534,LS_Coint_BD!$B$3:$AQ$1079,AQ$2)</f>
        <v>0</v>
      </c>
      <c r="AR1534" s="89">
        <f>VLOOKUP($AC1534,LS_Coint_BD!$B$3:$AQ$1079,AR$2)</f>
        <v>0</v>
      </c>
      <c r="AS1534" s="89">
        <f>VLOOKUP($AC1534,LS_Coint_BD!$B$3:$AQ$1079,AS$2)</f>
        <v>0</v>
      </c>
      <c r="AT1534" s="89">
        <f>VLOOKUP($AC1534,LS_Coint_BD!$B$3:$AQ$1079,AT$2)</f>
        <v>0</v>
      </c>
      <c r="AU1534" s="89">
        <f>VLOOKUP($AC1534,LS_Coint_BD!$B$3:$AQ$1079,AU$2)</f>
        <v>0</v>
      </c>
      <c r="AV1534" s="89">
        <f>VLOOKUP($AC1534,LS_Coint_BD!$B$3:$AQ$1079,AV$2)</f>
        <v>0</v>
      </c>
      <c r="AW1534" s="89">
        <f>VLOOKUP($AC1534,LS_Coint_BD!$B$3:$AQ$1079,AW$2)</f>
        <v>0</v>
      </c>
      <c r="AX1534" s="89">
        <f>VLOOKUP($AC1534,LS_Coint_BD!$B$3:$AQ$1079,AX$2)</f>
        <v>0</v>
      </c>
      <c r="AY1534" s="89">
        <f>VLOOKUP($AC1534,LS_Coint_BD!$B$3:$AQ$1079,AY$2)</f>
        <v>0</v>
      </c>
      <c r="AZ1534" s="89">
        <f>VLOOKUP($AC1534,LS_Coint_BD!$B$3:$AQ$1079,AZ$2)</f>
        <v>0</v>
      </c>
      <c r="BA1534" s="89">
        <f>VLOOKUP($AC1534,LS_Coint_BD!$B$3:$AQ$1079,BA$2)</f>
        <v>0</v>
      </c>
      <c r="BB1534" s="89">
        <f>VLOOKUP($AC1534,LS_Coint_BD!$B$3:$AQ$1079,BB$2)</f>
        <v>0</v>
      </c>
      <c r="BC1534" s="89">
        <f>VLOOKUP($AC1534,LS_Coint_BD!$B$3:$AQ$1079,BC$2)</f>
        <v>0</v>
      </c>
      <c r="BD1534" s="89">
        <f t="shared" si="1089"/>
        <v>0</v>
      </c>
      <c r="BE1534" s="89">
        <f t="shared" si="1090"/>
        <v>0</v>
      </c>
      <c r="BF1534" s="89">
        <f t="shared" si="1091"/>
        <v>0</v>
      </c>
      <c r="BG1534" s="89">
        <f t="shared" si="1092"/>
        <v>0</v>
      </c>
      <c r="BH1534" s="89">
        <f t="shared" si="1093"/>
        <v>0</v>
      </c>
      <c r="BI1534" s="89">
        <f t="shared" si="1094"/>
        <v>0</v>
      </c>
      <c r="BJ1534" s="89">
        <f t="shared" si="1095"/>
        <v>0</v>
      </c>
      <c r="BK1534" s="89">
        <f t="shared" si="1096"/>
        <v>0</v>
      </c>
      <c r="BL1534" s="89">
        <f t="shared" si="1097"/>
        <v>0</v>
      </c>
      <c r="BM1534" s="89"/>
      <c r="BN1534" s="26" t="b">
        <f t="shared" si="1098"/>
        <v>0</v>
      </c>
      <c r="BO1534" s="26" t="b">
        <f t="shared" si="1099"/>
        <v>0</v>
      </c>
      <c r="BP1534" s="26" t="b">
        <f t="shared" si="1100"/>
        <v>0</v>
      </c>
      <c r="BQ1534" s="26" t="b">
        <f t="shared" si="1101"/>
        <v>0</v>
      </c>
      <c r="BR1534" s="26" t="b">
        <f t="shared" si="1102"/>
        <v>0</v>
      </c>
      <c r="BS1534" s="26" t="b">
        <f t="shared" si="1103"/>
        <v>0</v>
      </c>
      <c r="BT1534" s="26" t="b">
        <f t="shared" si="1104"/>
        <v>0</v>
      </c>
      <c r="BU1534" s="26" t="b">
        <f t="shared" si="1105"/>
        <v>0</v>
      </c>
    </row>
    <row r="1535" spans="2:73" ht="15" thickBot="1" x14ac:dyDescent="0.35">
      <c r="B1535" s="17">
        <f>VLOOKUP($AC1535,LS_Coint_BD!$B$3:$D$1079,2)</f>
        <v>0</v>
      </c>
      <c r="C1535" s="87">
        <f>VLOOKUP($AC1535,LS_Coint_BD!$B$3:$D$1079,3)</f>
        <v>0</v>
      </c>
      <c r="D1535" s="68">
        <f t="shared" si="1065"/>
        <v>0</v>
      </c>
      <c r="E1535" s="65">
        <f t="shared" si="1066"/>
        <v>0</v>
      </c>
      <c r="F1535" s="69">
        <f t="shared" si="1067"/>
        <v>0</v>
      </c>
      <c r="G1535" s="68">
        <f t="shared" si="1068"/>
        <v>0</v>
      </c>
      <c r="H1535" s="65">
        <f t="shared" si="1069"/>
        <v>0</v>
      </c>
      <c r="I1535" s="69">
        <f t="shared" si="1070"/>
        <v>0</v>
      </c>
      <c r="J1535" s="68">
        <f t="shared" si="1071"/>
        <v>0</v>
      </c>
      <c r="K1535" s="65">
        <f t="shared" si="1072"/>
        <v>0</v>
      </c>
      <c r="L1535" s="69">
        <f t="shared" si="1073"/>
        <v>0</v>
      </c>
      <c r="M1535" s="68">
        <f t="shared" si="1074"/>
        <v>0</v>
      </c>
      <c r="N1535" s="65">
        <f t="shared" si="1075"/>
        <v>0</v>
      </c>
      <c r="O1535" s="69">
        <f t="shared" si="1076"/>
        <v>0</v>
      </c>
      <c r="P1535" s="68">
        <f t="shared" si="1077"/>
        <v>0</v>
      </c>
      <c r="Q1535" s="65">
        <f t="shared" si="1078"/>
        <v>0</v>
      </c>
      <c r="R1535" s="69">
        <f t="shared" si="1079"/>
        <v>0</v>
      </c>
      <c r="S1535" s="68">
        <f t="shared" si="1080"/>
        <v>0</v>
      </c>
      <c r="T1535" s="65">
        <f t="shared" si="1081"/>
        <v>0</v>
      </c>
      <c r="U1535" s="69">
        <f t="shared" si="1082"/>
        <v>0</v>
      </c>
      <c r="V1535" s="68">
        <f t="shared" si="1083"/>
        <v>0</v>
      </c>
      <c r="W1535" s="65">
        <f t="shared" si="1084"/>
        <v>0</v>
      </c>
      <c r="X1535" s="69">
        <f t="shared" si="1085"/>
        <v>0</v>
      </c>
      <c r="Y1535" s="68">
        <f t="shared" si="1086"/>
        <v>0</v>
      </c>
      <c r="Z1535" s="65">
        <f t="shared" si="1087"/>
        <v>0</v>
      </c>
      <c r="AA1535" s="69">
        <f t="shared" si="1088"/>
        <v>0</v>
      </c>
      <c r="AB1535" s="98">
        <f>SUMIF(BN1535:BU1535,"VERDADEIRO",BN$3:$BU1534)</f>
        <v>0</v>
      </c>
      <c r="AC1535" s="97">
        <f t="shared" si="1064"/>
        <v>1532</v>
      </c>
      <c r="AD1535" s="89">
        <f>RTD("tryd.rtdserver",,"COT",B1535,"ULT")</f>
        <v>0</v>
      </c>
      <c r="AE1535" s="89">
        <f>RTD("tryd.rtdserver",,"COT",C1535,"ULT")</f>
        <v>0</v>
      </c>
      <c r="AF1535" s="89">
        <f>VLOOKUP($AC1535,LS_Coint_BD!$B$3:$AQ$1079,AF$2)*$AD1535+VLOOKUP($AC1535,LS_Coint_BD!$B$3:$AQ$1079,AF$2+1)</f>
        <v>0</v>
      </c>
      <c r="AG1535" s="89">
        <f>VLOOKUP($AC1535,LS_Coint_BD!$B$3:$AQ$1079,AG$2)*$AD1535+VLOOKUP($AC1535,LS_Coint_BD!$B$3:$AQ$1079,AG$2+1)</f>
        <v>0</v>
      </c>
      <c r="AH1535" s="89">
        <f>VLOOKUP($AC1535,LS_Coint_BD!$B$3:$AQ$1079,AH$2)*$AD1535+VLOOKUP($AC1535,LS_Coint_BD!$B$3:$AQ$1079,AH$2+1)</f>
        <v>0</v>
      </c>
      <c r="AI1535" s="89">
        <f>VLOOKUP($AC1535,LS_Coint_BD!$B$3:$AQ$1079,AI$2)*$AD1535+VLOOKUP($AC1535,LS_Coint_BD!$B$3:$AQ$1079,AI$2+1)</f>
        <v>0</v>
      </c>
      <c r="AJ1535" s="89">
        <f>VLOOKUP($AC1535,LS_Coint_BD!$B$3:$AQ$1079,AJ$2)*$AD1535+VLOOKUP($AC1535,LS_Coint_BD!$B$3:$AQ$1079,AJ$2+1)</f>
        <v>0</v>
      </c>
      <c r="AK1535" s="89">
        <f>VLOOKUP($AC1535,LS_Coint_BD!$B$3:$AQ$1079,AK$2)*$AD1535+VLOOKUP($AC1535,LS_Coint_BD!$B$3:$AQ$1079,AK$2+1)</f>
        <v>0</v>
      </c>
      <c r="AL1535" s="89">
        <f>VLOOKUP($AC1535,LS_Coint_BD!$B$3:$AQ$1079,AL$2)*$AD1535+VLOOKUP($AC1535,LS_Coint_BD!$B$3:$AQ$1079,AL$2+1)</f>
        <v>0</v>
      </c>
      <c r="AM1535" s="89">
        <f>VLOOKUP($AC1535,LS_Coint_BD!$B$3:$AQ$1079,AM$2)*$AD1535+VLOOKUP($AC1535,LS_Coint_BD!$B$3:$AQ$1079,AM$2+1)</f>
        <v>0</v>
      </c>
      <c r="AN1535" s="89">
        <f>VLOOKUP($AC1535,LS_Coint_BD!$B$3:$AQ$1079,AN$2)</f>
        <v>0</v>
      </c>
      <c r="AO1535" s="89">
        <f>VLOOKUP($AC1535,LS_Coint_BD!$B$3:$AQ$1079,AO$2)</f>
        <v>0</v>
      </c>
      <c r="AP1535" s="89">
        <f>VLOOKUP($AC1535,LS_Coint_BD!$B$3:$AQ$1079,AP$2)</f>
        <v>0</v>
      </c>
      <c r="AQ1535" s="89">
        <f>VLOOKUP($AC1535,LS_Coint_BD!$B$3:$AQ$1079,AQ$2)</f>
        <v>0</v>
      </c>
      <c r="AR1535" s="89">
        <f>VLOOKUP($AC1535,LS_Coint_BD!$B$3:$AQ$1079,AR$2)</f>
        <v>0</v>
      </c>
      <c r="AS1535" s="89">
        <f>VLOOKUP($AC1535,LS_Coint_BD!$B$3:$AQ$1079,AS$2)</f>
        <v>0</v>
      </c>
      <c r="AT1535" s="89">
        <f>VLOOKUP($AC1535,LS_Coint_BD!$B$3:$AQ$1079,AT$2)</f>
        <v>0</v>
      </c>
      <c r="AU1535" s="89">
        <f>VLOOKUP($AC1535,LS_Coint_BD!$B$3:$AQ$1079,AU$2)</f>
        <v>0</v>
      </c>
      <c r="AV1535" s="89">
        <f>VLOOKUP($AC1535,LS_Coint_BD!$B$3:$AQ$1079,AV$2)</f>
        <v>0</v>
      </c>
      <c r="AW1535" s="89">
        <f>VLOOKUP($AC1535,LS_Coint_BD!$B$3:$AQ$1079,AW$2)</f>
        <v>0</v>
      </c>
      <c r="AX1535" s="89">
        <f>VLOOKUP($AC1535,LS_Coint_BD!$B$3:$AQ$1079,AX$2)</f>
        <v>0</v>
      </c>
      <c r="AY1535" s="89">
        <f>VLOOKUP($AC1535,LS_Coint_BD!$B$3:$AQ$1079,AY$2)</f>
        <v>0</v>
      </c>
      <c r="AZ1535" s="89">
        <f>VLOOKUP($AC1535,LS_Coint_BD!$B$3:$AQ$1079,AZ$2)</f>
        <v>0</v>
      </c>
      <c r="BA1535" s="89">
        <f>VLOOKUP($AC1535,LS_Coint_BD!$B$3:$AQ$1079,BA$2)</f>
        <v>0</v>
      </c>
      <c r="BB1535" s="89">
        <f>VLOOKUP($AC1535,LS_Coint_BD!$B$3:$AQ$1079,BB$2)</f>
        <v>0</v>
      </c>
      <c r="BC1535" s="89">
        <f>VLOOKUP($AC1535,LS_Coint_BD!$B$3:$AQ$1079,BC$2)</f>
        <v>0</v>
      </c>
      <c r="BD1535" s="89">
        <f t="shared" si="1089"/>
        <v>0</v>
      </c>
      <c r="BE1535" s="89">
        <f t="shared" si="1090"/>
        <v>0</v>
      </c>
      <c r="BF1535" s="89">
        <f t="shared" si="1091"/>
        <v>0</v>
      </c>
      <c r="BG1535" s="89">
        <f t="shared" si="1092"/>
        <v>0</v>
      </c>
      <c r="BH1535" s="89">
        <f t="shared" si="1093"/>
        <v>0</v>
      </c>
      <c r="BI1535" s="89">
        <f t="shared" si="1094"/>
        <v>0</v>
      </c>
      <c r="BJ1535" s="89">
        <f t="shared" si="1095"/>
        <v>0</v>
      </c>
      <c r="BK1535" s="89">
        <f t="shared" si="1096"/>
        <v>0</v>
      </c>
      <c r="BL1535" s="89">
        <f t="shared" si="1097"/>
        <v>0</v>
      </c>
      <c r="BM1535" s="89"/>
      <c r="BN1535" s="26" t="b">
        <f t="shared" si="1098"/>
        <v>0</v>
      </c>
      <c r="BO1535" s="26" t="b">
        <f t="shared" si="1099"/>
        <v>0</v>
      </c>
      <c r="BP1535" s="26" t="b">
        <f t="shared" si="1100"/>
        <v>0</v>
      </c>
      <c r="BQ1535" s="26" t="b">
        <f t="shared" si="1101"/>
        <v>0</v>
      </c>
      <c r="BR1535" s="26" t="b">
        <f t="shared" si="1102"/>
        <v>0</v>
      </c>
      <c r="BS1535" s="26" t="b">
        <f t="shared" si="1103"/>
        <v>0</v>
      </c>
      <c r="BT1535" s="26" t="b">
        <f t="shared" si="1104"/>
        <v>0</v>
      </c>
      <c r="BU1535" s="26" t="b">
        <f t="shared" si="1105"/>
        <v>0</v>
      </c>
    </row>
    <row r="1536" spans="2:73" ht="15" thickBot="1" x14ac:dyDescent="0.35">
      <c r="B1536" s="17">
        <f>VLOOKUP($AC1536,LS_Coint_BD!$B$3:$D$1079,2)</f>
        <v>0</v>
      </c>
      <c r="C1536" s="87">
        <f>VLOOKUP($AC1536,LS_Coint_BD!$B$3:$D$1079,3)</f>
        <v>0</v>
      </c>
      <c r="D1536" s="68">
        <f t="shared" si="1065"/>
        <v>0</v>
      </c>
      <c r="E1536" s="65">
        <f t="shared" si="1066"/>
        <v>0</v>
      </c>
      <c r="F1536" s="69">
        <f t="shared" si="1067"/>
        <v>0</v>
      </c>
      <c r="G1536" s="68">
        <f t="shared" si="1068"/>
        <v>0</v>
      </c>
      <c r="H1536" s="65">
        <f t="shared" si="1069"/>
        <v>0</v>
      </c>
      <c r="I1536" s="69">
        <f t="shared" si="1070"/>
        <v>0</v>
      </c>
      <c r="J1536" s="68">
        <f t="shared" si="1071"/>
        <v>0</v>
      </c>
      <c r="K1536" s="65">
        <f t="shared" si="1072"/>
        <v>0</v>
      </c>
      <c r="L1536" s="69">
        <f t="shared" si="1073"/>
        <v>0</v>
      </c>
      <c r="M1536" s="68">
        <f t="shared" si="1074"/>
        <v>0</v>
      </c>
      <c r="N1536" s="65">
        <f t="shared" si="1075"/>
        <v>0</v>
      </c>
      <c r="O1536" s="69">
        <f t="shared" si="1076"/>
        <v>0</v>
      </c>
      <c r="P1536" s="68">
        <f t="shared" si="1077"/>
        <v>0</v>
      </c>
      <c r="Q1536" s="65">
        <f t="shared" si="1078"/>
        <v>0</v>
      </c>
      <c r="R1536" s="69">
        <f t="shared" si="1079"/>
        <v>0</v>
      </c>
      <c r="S1536" s="68">
        <f t="shared" si="1080"/>
        <v>0</v>
      </c>
      <c r="T1536" s="65">
        <f t="shared" si="1081"/>
        <v>0</v>
      </c>
      <c r="U1536" s="69">
        <f t="shared" si="1082"/>
        <v>0</v>
      </c>
      <c r="V1536" s="68">
        <f t="shared" si="1083"/>
        <v>0</v>
      </c>
      <c r="W1536" s="65">
        <f t="shared" si="1084"/>
        <v>0</v>
      </c>
      <c r="X1536" s="69">
        <f t="shared" si="1085"/>
        <v>0</v>
      </c>
      <c r="Y1536" s="68">
        <f t="shared" si="1086"/>
        <v>0</v>
      </c>
      <c r="Z1536" s="65">
        <f t="shared" si="1087"/>
        <v>0</v>
      </c>
      <c r="AA1536" s="69">
        <f t="shared" si="1088"/>
        <v>0</v>
      </c>
      <c r="AB1536" s="98">
        <f>SUMIF(BN1536:BU1536,"VERDADEIRO",BN$3:$BU1535)</f>
        <v>0</v>
      </c>
      <c r="AC1536" s="97">
        <f t="shared" si="1064"/>
        <v>1533</v>
      </c>
      <c r="AD1536" s="89">
        <f>RTD("tryd.rtdserver",,"COT",B1536,"ULT")</f>
        <v>0</v>
      </c>
      <c r="AE1536" s="89">
        <f>RTD("tryd.rtdserver",,"COT",C1536,"ULT")</f>
        <v>0</v>
      </c>
      <c r="AF1536" s="89">
        <f>VLOOKUP($AC1536,LS_Coint_BD!$B$3:$AQ$1079,AF$2)*$AD1536+VLOOKUP($AC1536,LS_Coint_BD!$B$3:$AQ$1079,AF$2+1)</f>
        <v>0</v>
      </c>
      <c r="AG1536" s="89">
        <f>VLOOKUP($AC1536,LS_Coint_BD!$B$3:$AQ$1079,AG$2)*$AD1536+VLOOKUP($AC1536,LS_Coint_BD!$B$3:$AQ$1079,AG$2+1)</f>
        <v>0</v>
      </c>
      <c r="AH1536" s="89">
        <f>VLOOKUP($AC1536,LS_Coint_BD!$B$3:$AQ$1079,AH$2)*$AD1536+VLOOKUP($AC1536,LS_Coint_BD!$B$3:$AQ$1079,AH$2+1)</f>
        <v>0</v>
      </c>
      <c r="AI1536" s="89">
        <f>VLOOKUP($AC1536,LS_Coint_BD!$B$3:$AQ$1079,AI$2)*$AD1536+VLOOKUP($AC1536,LS_Coint_BD!$B$3:$AQ$1079,AI$2+1)</f>
        <v>0</v>
      </c>
      <c r="AJ1536" s="89">
        <f>VLOOKUP($AC1536,LS_Coint_BD!$B$3:$AQ$1079,AJ$2)*$AD1536+VLOOKUP($AC1536,LS_Coint_BD!$B$3:$AQ$1079,AJ$2+1)</f>
        <v>0</v>
      </c>
      <c r="AK1536" s="89">
        <f>VLOOKUP($AC1536,LS_Coint_BD!$B$3:$AQ$1079,AK$2)*$AD1536+VLOOKUP($AC1536,LS_Coint_BD!$B$3:$AQ$1079,AK$2+1)</f>
        <v>0</v>
      </c>
      <c r="AL1536" s="89">
        <f>VLOOKUP($AC1536,LS_Coint_BD!$B$3:$AQ$1079,AL$2)*$AD1536+VLOOKUP($AC1536,LS_Coint_BD!$B$3:$AQ$1079,AL$2+1)</f>
        <v>0</v>
      </c>
      <c r="AM1536" s="89">
        <f>VLOOKUP($AC1536,LS_Coint_BD!$B$3:$AQ$1079,AM$2)*$AD1536+VLOOKUP($AC1536,LS_Coint_BD!$B$3:$AQ$1079,AM$2+1)</f>
        <v>0</v>
      </c>
      <c r="AN1536" s="89">
        <f>VLOOKUP($AC1536,LS_Coint_BD!$B$3:$AQ$1079,AN$2)</f>
        <v>0</v>
      </c>
      <c r="AO1536" s="89">
        <f>VLOOKUP($AC1536,LS_Coint_BD!$B$3:$AQ$1079,AO$2)</f>
        <v>0</v>
      </c>
      <c r="AP1536" s="89">
        <f>VLOOKUP($AC1536,LS_Coint_BD!$B$3:$AQ$1079,AP$2)</f>
        <v>0</v>
      </c>
      <c r="AQ1536" s="89">
        <f>VLOOKUP($AC1536,LS_Coint_BD!$B$3:$AQ$1079,AQ$2)</f>
        <v>0</v>
      </c>
      <c r="AR1536" s="89">
        <f>VLOOKUP($AC1536,LS_Coint_BD!$B$3:$AQ$1079,AR$2)</f>
        <v>0</v>
      </c>
      <c r="AS1536" s="89">
        <f>VLOOKUP($AC1536,LS_Coint_BD!$B$3:$AQ$1079,AS$2)</f>
        <v>0</v>
      </c>
      <c r="AT1536" s="89">
        <f>VLOOKUP($AC1536,LS_Coint_BD!$B$3:$AQ$1079,AT$2)</f>
        <v>0</v>
      </c>
      <c r="AU1536" s="89">
        <f>VLOOKUP($AC1536,LS_Coint_BD!$B$3:$AQ$1079,AU$2)</f>
        <v>0</v>
      </c>
      <c r="AV1536" s="89">
        <f>VLOOKUP($AC1536,LS_Coint_BD!$B$3:$AQ$1079,AV$2)</f>
        <v>0</v>
      </c>
      <c r="AW1536" s="89">
        <f>VLOOKUP($AC1536,LS_Coint_BD!$B$3:$AQ$1079,AW$2)</f>
        <v>0</v>
      </c>
      <c r="AX1536" s="89">
        <f>VLOOKUP($AC1536,LS_Coint_BD!$B$3:$AQ$1079,AX$2)</f>
        <v>0</v>
      </c>
      <c r="AY1536" s="89">
        <f>VLOOKUP($AC1536,LS_Coint_BD!$B$3:$AQ$1079,AY$2)</f>
        <v>0</v>
      </c>
      <c r="AZ1536" s="89">
        <f>VLOOKUP($AC1536,LS_Coint_BD!$B$3:$AQ$1079,AZ$2)</f>
        <v>0</v>
      </c>
      <c r="BA1536" s="89">
        <f>VLOOKUP($AC1536,LS_Coint_BD!$B$3:$AQ$1079,BA$2)</f>
        <v>0</v>
      </c>
      <c r="BB1536" s="89">
        <f>VLOOKUP($AC1536,LS_Coint_BD!$B$3:$AQ$1079,BB$2)</f>
        <v>0</v>
      </c>
      <c r="BC1536" s="89">
        <f>VLOOKUP($AC1536,LS_Coint_BD!$B$3:$AQ$1079,BC$2)</f>
        <v>0</v>
      </c>
      <c r="BD1536" s="89">
        <f t="shared" si="1089"/>
        <v>0</v>
      </c>
      <c r="BE1536" s="89">
        <f t="shared" si="1090"/>
        <v>0</v>
      </c>
      <c r="BF1536" s="89">
        <f t="shared" si="1091"/>
        <v>0</v>
      </c>
      <c r="BG1536" s="89">
        <f t="shared" si="1092"/>
        <v>0</v>
      </c>
      <c r="BH1536" s="89">
        <f t="shared" si="1093"/>
        <v>0</v>
      </c>
      <c r="BI1536" s="89">
        <f t="shared" si="1094"/>
        <v>0</v>
      </c>
      <c r="BJ1536" s="89">
        <f t="shared" si="1095"/>
        <v>0</v>
      </c>
      <c r="BK1536" s="89">
        <f t="shared" si="1096"/>
        <v>0</v>
      </c>
      <c r="BL1536" s="89">
        <f t="shared" si="1097"/>
        <v>0</v>
      </c>
      <c r="BM1536" s="89"/>
      <c r="BN1536" s="26" t="b">
        <f t="shared" si="1098"/>
        <v>0</v>
      </c>
      <c r="BO1536" s="26" t="b">
        <f t="shared" si="1099"/>
        <v>0</v>
      </c>
      <c r="BP1536" s="26" t="b">
        <f t="shared" si="1100"/>
        <v>0</v>
      </c>
      <c r="BQ1536" s="26" t="b">
        <f t="shared" si="1101"/>
        <v>0</v>
      </c>
      <c r="BR1536" s="26" t="b">
        <f t="shared" si="1102"/>
        <v>0</v>
      </c>
      <c r="BS1536" s="26" t="b">
        <f t="shared" si="1103"/>
        <v>0</v>
      </c>
      <c r="BT1536" s="26" t="b">
        <f t="shared" si="1104"/>
        <v>0</v>
      </c>
      <c r="BU1536" s="26" t="b">
        <f t="shared" si="1105"/>
        <v>0</v>
      </c>
    </row>
    <row r="1537" spans="2:73" ht="15" thickBot="1" x14ac:dyDescent="0.35">
      <c r="B1537" s="17">
        <f>VLOOKUP($AC1537,LS_Coint_BD!$B$3:$D$1079,2)</f>
        <v>0</v>
      </c>
      <c r="C1537" s="87">
        <f>VLOOKUP($AC1537,LS_Coint_BD!$B$3:$D$1079,3)</f>
        <v>0</v>
      </c>
      <c r="D1537" s="68">
        <f t="shared" si="1065"/>
        <v>0</v>
      </c>
      <c r="E1537" s="65">
        <f t="shared" si="1066"/>
        <v>0</v>
      </c>
      <c r="F1537" s="69">
        <f t="shared" si="1067"/>
        <v>0</v>
      </c>
      <c r="G1537" s="68">
        <f t="shared" si="1068"/>
        <v>0</v>
      </c>
      <c r="H1537" s="65">
        <f t="shared" si="1069"/>
        <v>0</v>
      </c>
      <c r="I1537" s="69">
        <f t="shared" si="1070"/>
        <v>0</v>
      </c>
      <c r="J1537" s="68">
        <f t="shared" si="1071"/>
        <v>0</v>
      </c>
      <c r="K1537" s="65">
        <f t="shared" si="1072"/>
        <v>0</v>
      </c>
      <c r="L1537" s="69">
        <f t="shared" si="1073"/>
        <v>0</v>
      </c>
      <c r="M1537" s="68">
        <f t="shared" si="1074"/>
        <v>0</v>
      </c>
      <c r="N1537" s="65">
        <f t="shared" si="1075"/>
        <v>0</v>
      </c>
      <c r="O1537" s="69">
        <f t="shared" si="1076"/>
        <v>0</v>
      </c>
      <c r="P1537" s="68">
        <f t="shared" si="1077"/>
        <v>0</v>
      </c>
      <c r="Q1537" s="65">
        <f t="shared" si="1078"/>
        <v>0</v>
      </c>
      <c r="R1537" s="69">
        <f t="shared" si="1079"/>
        <v>0</v>
      </c>
      <c r="S1537" s="68">
        <f t="shared" si="1080"/>
        <v>0</v>
      </c>
      <c r="T1537" s="65">
        <f t="shared" si="1081"/>
        <v>0</v>
      </c>
      <c r="U1537" s="69">
        <f t="shared" si="1082"/>
        <v>0</v>
      </c>
      <c r="V1537" s="68">
        <f t="shared" si="1083"/>
        <v>0</v>
      </c>
      <c r="W1537" s="65">
        <f t="shared" si="1084"/>
        <v>0</v>
      </c>
      <c r="X1537" s="69">
        <f t="shared" si="1085"/>
        <v>0</v>
      </c>
      <c r="Y1537" s="68">
        <f t="shared" si="1086"/>
        <v>0</v>
      </c>
      <c r="Z1537" s="65">
        <f t="shared" si="1087"/>
        <v>0</v>
      </c>
      <c r="AA1537" s="69">
        <f t="shared" si="1088"/>
        <v>0</v>
      </c>
      <c r="AB1537" s="98">
        <f>SUMIF(BN1537:BU1537,"VERDADEIRO",BN$3:$BU1536)</f>
        <v>0</v>
      </c>
      <c r="AC1537" s="97">
        <f t="shared" si="1064"/>
        <v>1534</v>
      </c>
      <c r="AD1537" s="89">
        <f>RTD("tryd.rtdserver",,"COT",B1537,"ULT")</f>
        <v>0</v>
      </c>
      <c r="AE1537" s="89">
        <f>RTD("tryd.rtdserver",,"COT",C1537,"ULT")</f>
        <v>0</v>
      </c>
      <c r="AF1537" s="89">
        <f>VLOOKUP($AC1537,LS_Coint_BD!$B$3:$AQ$1079,AF$2)*$AD1537+VLOOKUP($AC1537,LS_Coint_BD!$B$3:$AQ$1079,AF$2+1)</f>
        <v>0</v>
      </c>
      <c r="AG1537" s="89">
        <f>VLOOKUP($AC1537,LS_Coint_BD!$B$3:$AQ$1079,AG$2)*$AD1537+VLOOKUP($AC1537,LS_Coint_BD!$B$3:$AQ$1079,AG$2+1)</f>
        <v>0</v>
      </c>
      <c r="AH1537" s="89">
        <f>VLOOKUP($AC1537,LS_Coint_BD!$B$3:$AQ$1079,AH$2)*$AD1537+VLOOKUP($AC1537,LS_Coint_BD!$B$3:$AQ$1079,AH$2+1)</f>
        <v>0</v>
      </c>
      <c r="AI1537" s="89">
        <f>VLOOKUP($AC1537,LS_Coint_BD!$B$3:$AQ$1079,AI$2)*$AD1537+VLOOKUP($AC1537,LS_Coint_BD!$B$3:$AQ$1079,AI$2+1)</f>
        <v>0</v>
      </c>
      <c r="AJ1537" s="89">
        <f>VLOOKUP($AC1537,LS_Coint_BD!$B$3:$AQ$1079,AJ$2)*$AD1537+VLOOKUP($AC1537,LS_Coint_BD!$B$3:$AQ$1079,AJ$2+1)</f>
        <v>0</v>
      </c>
      <c r="AK1537" s="89">
        <f>VLOOKUP($AC1537,LS_Coint_BD!$B$3:$AQ$1079,AK$2)*$AD1537+VLOOKUP($AC1537,LS_Coint_BD!$B$3:$AQ$1079,AK$2+1)</f>
        <v>0</v>
      </c>
      <c r="AL1537" s="89">
        <f>VLOOKUP($AC1537,LS_Coint_BD!$B$3:$AQ$1079,AL$2)*$AD1537+VLOOKUP($AC1537,LS_Coint_BD!$B$3:$AQ$1079,AL$2+1)</f>
        <v>0</v>
      </c>
      <c r="AM1537" s="89">
        <f>VLOOKUP($AC1537,LS_Coint_BD!$B$3:$AQ$1079,AM$2)*$AD1537+VLOOKUP($AC1537,LS_Coint_BD!$B$3:$AQ$1079,AM$2+1)</f>
        <v>0</v>
      </c>
      <c r="AN1537" s="89">
        <f>VLOOKUP($AC1537,LS_Coint_BD!$B$3:$AQ$1079,AN$2)</f>
        <v>0</v>
      </c>
      <c r="AO1537" s="89">
        <f>VLOOKUP($AC1537,LS_Coint_BD!$B$3:$AQ$1079,AO$2)</f>
        <v>0</v>
      </c>
      <c r="AP1537" s="89">
        <f>VLOOKUP($AC1537,LS_Coint_BD!$B$3:$AQ$1079,AP$2)</f>
        <v>0</v>
      </c>
      <c r="AQ1537" s="89">
        <f>VLOOKUP($AC1537,LS_Coint_BD!$B$3:$AQ$1079,AQ$2)</f>
        <v>0</v>
      </c>
      <c r="AR1537" s="89">
        <f>VLOOKUP($AC1537,LS_Coint_BD!$B$3:$AQ$1079,AR$2)</f>
        <v>0</v>
      </c>
      <c r="AS1537" s="89">
        <f>VLOOKUP($AC1537,LS_Coint_BD!$B$3:$AQ$1079,AS$2)</f>
        <v>0</v>
      </c>
      <c r="AT1537" s="89">
        <f>VLOOKUP($AC1537,LS_Coint_BD!$B$3:$AQ$1079,AT$2)</f>
        <v>0</v>
      </c>
      <c r="AU1537" s="89">
        <f>VLOOKUP($AC1537,LS_Coint_BD!$B$3:$AQ$1079,AU$2)</f>
        <v>0</v>
      </c>
      <c r="AV1537" s="89">
        <f>VLOOKUP($AC1537,LS_Coint_BD!$B$3:$AQ$1079,AV$2)</f>
        <v>0</v>
      </c>
      <c r="AW1537" s="89">
        <f>VLOOKUP($AC1537,LS_Coint_BD!$B$3:$AQ$1079,AW$2)</f>
        <v>0</v>
      </c>
      <c r="AX1537" s="89">
        <f>VLOOKUP($AC1537,LS_Coint_BD!$B$3:$AQ$1079,AX$2)</f>
        <v>0</v>
      </c>
      <c r="AY1537" s="89">
        <f>VLOOKUP($AC1537,LS_Coint_BD!$B$3:$AQ$1079,AY$2)</f>
        <v>0</v>
      </c>
      <c r="AZ1537" s="89">
        <f>VLOOKUP($AC1537,LS_Coint_BD!$B$3:$AQ$1079,AZ$2)</f>
        <v>0</v>
      </c>
      <c r="BA1537" s="89">
        <f>VLOOKUP($AC1537,LS_Coint_BD!$B$3:$AQ$1079,BA$2)</f>
        <v>0</v>
      </c>
      <c r="BB1537" s="89">
        <f>VLOOKUP($AC1537,LS_Coint_BD!$B$3:$AQ$1079,BB$2)</f>
        <v>0</v>
      </c>
      <c r="BC1537" s="89">
        <f>VLOOKUP($AC1537,LS_Coint_BD!$B$3:$AQ$1079,BC$2)</f>
        <v>0</v>
      </c>
      <c r="BD1537" s="89">
        <f t="shared" si="1089"/>
        <v>0</v>
      </c>
      <c r="BE1537" s="89">
        <f t="shared" si="1090"/>
        <v>0</v>
      </c>
      <c r="BF1537" s="89">
        <f t="shared" si="1091"/>
        <v>0</v>
      </c>
      <c r="BG1537" s="89">
        <f t="shared" si="1092"/>
        <v>0</v>
      </c>
      <c r="BH1537" s="89">
        <f t="shared" si="1093"/>
        <v>0</v>
      </c>
      <c r="BI1537" s="89">
        <f t="shared" si="1094"/>
        <v>0</v>
      </c>
      <c r="BJ1537" s="89">
        <f t="shared" si="1095"/>
        <v>0</v>
      </c>
      <c r="BK1537" s="89">
        <f t="shared" si="1096"/>
        <v>0</v>
      </c>
      <c r="BL1537" s="89">
        <f t="shared" si="1097"/>
        <v>0</v>
      </c>
      <c r="BM1537" s="89"/>
      <c r="BN1537" s="26" t="b">
        <f t="shared" si="1098"/>
        <v>0</v>
      </c>
      <c r="BO1537" s="26" t="b">
        <f t="shared" si="1099"/>
        <v>0</v>
      </c>
      <c r="BP1537" s="26" t="b">
        <f t="shared" si="1100"/>
        <v>0</v>
      </c>
      <c r="BQ1537" s="26" t="b">
        <f t="shared" si="1101"/>
        <v>0</v>
      </c>
      <c r="BR1537" s="26" t="b">
        <f t="shared" si="1102"/>
        <v>0</v>
      </c>
      <c r="BS1537" s="26" t="b">
        <f t="shared" si="1103"/>
        <v>0</v>
      </c>
      <c r="BT1537" s="26" t="b">
        <f t="shared" si="1104"/>
        <v>0</v>
      </c>
      <c r="BU1537" s="26" t="b">
        <f t="shared" si="1105"/>
        <v>0</v>
      </c>
    </row>
    <row r="1538" spans="2:73" ht="15" thickBot="1" x14ac:dyDescent="0.35">
      <c r="B1538" s="17">
        <f>VLOOKUP($AC1538,LS_Coint_BD!$B$3:$D$1079,2)</f>
        <v>0</v>
      </c>
      <c r="C1538" s="87">
        <f>VLOOKUP($AC1538,LS_Coint_BD!$B$3:$D$1079,3)</f>
        <v>0</v>
      </c>
      <c r="D1538" s="68">
        <f t="shared" si="1065"/>
        <v>0</v>
      </c>
      <c r="E1538" s="65">
        <f t="shared" si="1066"/>
        <v>0</v>
      </c>
      <c r="F1538" s="69">
        <f t="shared" si="1067"/>
        <v>0</v>
      </c>
      <c r="G1538" s="68">
        <f t="shared" si="1068"/>
        <v>0</v>
      </c>
      <c r="H1538" s="65">
        <f t="shared" si="1069"/>
        <v>0</v>
      </c>
      <c r="I1538" s="69">
        <f t="shared" si="1070"/>
        <v>0</v>
      </c>
      <c r="J1538" s="68">
        <f t="shared" si="1071"/>
        <v>0</v>
      </c>
      <c r="K1538" s="65">
        <f t="shared" si="1072"/>
        <v>0</v>
      </c>
      <c r="L1538" s="69">
        <f t="shared" si="1073"/>
        <v>0</v>
      </c>
      <c r="M1538" s="68">
        <f t="shared" si="1074"/>
        <v>0</v>
      </c>
      <c r="N1538" s="65">
        <f t="shared" si="1075"/>
        <v>0</v>
      </c>
      <c r="O1538" s="69">
        <f t="shared" si="1076"/>
        <v>0</v>
      </c>
      <c r="P1538" s="68">
        <f t="shared" si="1077"/>
        <v>0</v>
      </c>
      <c r="Q1538" s="65">
        <f t="shared" si="1078"/>
        <v>0</v>
      </c>
      <c r="R1538" s="69">
        <f t="shared" si="1079"/>
        <v>0</v>
      </c>
      <c r="S1538" s="68">
        <f t="shared" si="1080"/>
        <v>0</v>
      </c>
      <c r="T1538" s="65">
        <f t="shared" si="1081"/>
        <v>0</v>
      </c>
      <c r="U1538" s="69">
        <f t="shared" si="1082"/>
        <v>0</v>
      </c>
      <c r="V1538" s="68">
        <f t="shared" si="1083"/>
        <v>0</v>
      </c>
      <c r="W1538" s="65">
        <f t="shared" si="1084"/>
        <v>0</v>
      </c>
      <c r="X1538" s="69">
        <f t="shared" si="1085"/>
        <v>0</v>
      </c>
      <c r="Y1538" s="68">
        <f t="shared" si="1086"/>
        <v>0</v>
      </c>
      <c r="Z1538" s="65">
        <f t="shared" si="1087"/>
        <v>0</v>
      </c>
      <c r="AA1538" s="69">
        <f t="shared" si="1088"/>
        <v>0</v>
      </c>
      <c r="AB1538" s="98">
        <f>SUMIF(BN1538:BU1538,"VERDADEIRO",BN$3:$BU1537)</f>
        <v>0</v>
      </c>
      <c r="AC1538" s="97">
        <f t="shared" si="1064"/>
        <v>1535</v>
      </c>
      <c r="AD1538" s="89">
        <f>RTD("tryd.rtdserver",,"COT",B1538,"ULT")</f>
        <v>0</v>
      </c>
      <c r="AE1538" s="89">
        <f>RTD("tryd.rtdserver",,"COT",C1538,"ULT")</f>
        <v>0</v>
      </c>
      <c r="AF1538" s="89">
        <f>VLOOKUP($AC1538,LS_Coint_BD!$B$3:$AQ$1079,AF$2)*$AD1538+VLOOKUP($AC1538,LS_Coint_BD!$B$3:$AQ$1079,AF$2+1)</f>
        <v>0</v>
      </c>
      <c r="AG1538" s="89">
        <f>VLOOKUP($AC1538,LS_Coint_BD!$B$3:$AQ$1079,AG$2)*$AD1538+VLOOKUP($AC1538,LS_Coint_BD!$B$3:$AQ$1079,AG$2+1)</f>
        <v>0</v>
      </c>
      <c r="AH1538" s="89">
        <f>VLOOKUP($AC1538,LS_Coint_BD!$B$3:$AQ$1079,AH$2)*$AD1538+VLOOKUP($AC1538,LS_Coint_BD!$B$3:$AQ$1079,AH$2+1)</f>
        <v>0</v>
      </c>
      <c r="AI1538" s="89">
        <f>VLOOKUP($AC1538,LS_Coint_BD!$B$3:$AQ$1079,AI$2)*$AD1538+VLOOKUP($AC1538,LS_Coint_BD!$B$3:$AQ$1079,AI$2+1)</f>
        <v>0</v>
      </c>
      <c r="AJ1538" s="89">
        <f>VLOOKUP($AC1538,LS_Coint_BD!$B$3:$AQ$1079,AJ$2)*$AD1538+VLOOKUP($AC1538,LS_Coint_BD!$B$3:$AQ$1079,AJ$2+1)</f>
        <v>0</v>
      </c>
      <c r="AK1538" s="89">
        <f>VLOOKUP($AC1538,LS_Coint_BD!$B$3:$AQ$1079,AK$2)*$AD1538+VLOOKUP($AC1538,LS_Coint_BD!$B$3:$AQ$1079,AK$2+1)</f>
        <v>0</v>
      </c>
      <c r="AL1538" s="89">
        <f>VLOOKUP($AC1538,LS_Coint_BD!$B$3:$AQ$1079,AL$2)*$AD1538+VLOOKUP($AC1538,LS_Coint_BD!$B$3:$AQ$1079,AL$2+1)</f>
        <v>0</v>
      </c>
      <c r="AM1538" s="89">
        <f>VLOOKUP($AC1538,LS_Coint_BD!$B$3:$AQ$1079,AM$2)*$AD1538+VLOOKUP($AC1538,LS_Coint_BD!$B$3:$AQ$1079,AM$2+1)</f>
        <v>0</v>
      </c>
      <c r="AN1538" s="89">
        <f>VLOOKUP($AC1538,LS_Coint_BD!$B$3:$AQ$1079,AN$2)</f>
        <v>0</v>
      </c>
      <c r="AO1538" s="89">
        <f>VLOOKUP($AC1538,LS_Coint_BD!$B$3:$AQ$1079,AO$2)</f>
        <v>0</v>
      </c>
      <c r="AP1538" s="89">
        <f>VLOOKUP($AC1538,LS_Coint_BD!$B$3:$AQ$1079,AP$2)</f>
        <v>0</v>
      </c>
      <c r="AQ1538" s="89">
        <f>VLOOKUP($AC1538,LS_Coint_BD!$B$3:$AQ$1079,AQ$2)</f>
        <v>0</v>
      </c>
      <c r="AR1538" s="89">
        <f>VLOOKUP($AC1538,LS_Coint_BD!$B$3:$AQ$1079,AR$2)</f>
        <v>0</v>
      </c>
      <c r="AS1538" s="89">
        <f>VLOOKUP($AC1538,LS_Coint_BD!$B$3:$AQ$1079,AS$2)</f>
        <v>0</v>
      </c>
      <c r="AT1538" s="89">
        <f>VLOOKUP($AC1538,LS_Coint_BD!$B$3:$AQ$1079,AT$2)</f>
        <v>0</v>
      </c>
      <c r="AU1538" s="89">
        <f>VLOOKUP($AC1538,LS_Coint_BD!$B$3:$AQ$1079,AU$2)</f>
        <v>0</v>
      </c>
      <c r="AV1538" s="89">
        <f>VLOOKUP($AC1538,LS_Coint_BD!$B$3:$AQ$1079,AV$2)</f>
        <v>0</v>
      </c>
      <c r="AW1538" s="89">
        <f>VLOOKUP($AC1538,LS_Coint_BD!$B$3:$AQ$1079,AW$2)</f>
        <v>0</v>
      </c>
      <c r="AX1538" s="89">
        <f>VLOOKUP($AC1538,LS_Coint_BD!$B$3:$AQ$1079,AX$2)</f>
        <v>0</v>
      </c>
      <c r="AY1538" s="89">
        <f>VLOOKUP($AC1538,LS_Coint_BD!$B$3:$AQ$1079,AY$2)</f>
        <v>0</v>
      </c>
      <c r="AZ1538" s="89">
        <f>VLOOKUP($AC1538,LS_Coint_BD!$B$3:$AQ$1079,AZ$2)</f>
        <v>0</v>
      </c>
      <c r="BA1538" s="89">
        <f>VLOOKUP($AC1538,LS_Coint_BD!$B$3:$AQ$1079,BA$2)</f>
        <v>0</v>
      </c>
      <c r="BB1538" s="89">
        <f>VLOOKUP($AC1538,LS_Coint_BD!$B$3:$AQ$1079,BB$2)</f>
        <v>0</v>
      </c>
      <c r="BC1538" s="89">
        <f>VLOOKUP($AC1538,LS_Coint_BD!$B$3:$AQ$1079,BC$2)</f>
        <v>0</v>
      </c>
      <c r="BD1538" s="89">
        <f t="shared" si="1089"/>
        <v>0</v>
      </c>
      <c r="BE1538" s="89">
        <f t="shared" si="1090"/>
        <v>0</v>
      </c>
      <c r="BF1538" s="89">
        <f t="shared" si="1091"/>
        <v>0</v>
      </c>
      <c r="BG1538" s="89">
        <f t="shared" si="1092"/>
        <v>0</v>
      </c>
      <c r="BH1538" s="89">
        <f t="shared" si="1093"/>
        <v>0</v>
      </c>
      <c r="BI1538" s="89">
        <f t="shared" si="1094"/>
        <v>0</v>
      </c>
      <c r="BJ1538" s="89">
        <f t="shared" si="1095"/>
        <v>0</v>
      </c>
      <c r="BK1538" s="89">
        <f t="shared" si="1096"/>
        <v>0</v>
      </c>
      <c r="BL1538" s="89">
        <f t="shared" si="1097"/>
        <v>0</v>
      </c>
      <c r="BM1538" s="89"/>
      <c r="BN1538" s="26" t="b">
        <f t="shared" si="1098"/>
        <v>0</v>
      </c>
      <c r="BO1538" s="26" t="b">
        <f t="shared" si="1099"/>
        <v>0</v>
      </c>
      <c r="BP1538" s="26" t="b">
        <f t="shared" si="1100"/>
        <v>0</v>
      </c>
      <c r="BQ1538" s="26" t="b">
        <f t="shared" si="1101"/>
        <v>0</v>
      </c>
      <c r="BR1538" s="26" t="b">
        <f t="shared" si="1102"/>
        <v>0</v>
      </c>
      <c r="BS1538" s="26" t="b">
        <f t="shared" si="1103"/>
        <v>0</v>
      </c>
      <c r="BT1538" s="26" t="b">
        <f t="shared" si="1104"/>
        <v>0</v>
      </c>
      <c r="BU1538" s="26" t="b">
        <f t="shared" si="1105"/>
        <v>0</v>
      </c>
    </row>
    <row r="1539" spans="2:73" ht="15" thickBot="1" x14ac:dyDescent="0.35">
      <c r="B1539" s="17">
        <f>VLOOKUP($AC1539,LS_Coint_BD!$B$3:$D$1079,2)</f>
        <v>0</v>
      </c>
      <c r="C1539" s="87">
        <f>VLOOKUP($AC1539,LS_Coint_BD!$B$3:$D$1079,3)</f>
        <v>0</v>
      </c>
      <c r="D1539" s="68">
        <f t="shared" si="1065"/>
        <v>0</v>
      </c>
      <c r="E1539" s="65">
        <f t="shared" si="1066"/>
        <v>0</v>
      </c>
      <c r="F1539" s="69">
        <f t="shared" si="1067"/>
        <v>0</v>
      </c>
      <c r="G1539" s="68">
        <f t="shared" si="1068"/>
        <v>0</v>
      </c>
      <c r="H1539" s="65">
        <f t="shared" si="1069"/>
        <v>0</v>
      </c>
      <c r="I1539" s="69">
        <f t="shared" si="1070"/>
        <v>0</v>
      </c>
      <c r="J1539" s="68">
        <f t="shared" si="1071"/>
        <v>0</v>
      </c>
      <c r="K1539" s="65">
        <f t="shared" si="1072"/>
        <v>0</v>
      </c>
      <c r="L1539" s="69">
        <f t="shared" si="1073"/>
        <v>0</v>
      </c>
      <c r="M1539" s="68">
        <f t="shared" si="1074"/>
        <v>0</v>
      </c>
      <c r="N1539" s="65">
        <f t="shared" si="1075"/>
        <v>0</v>
      </c>
      <c r="O1539" s="69">
        <f t="shared" si="1076"/>
        <v>0</v>
      </c>
      <c r="P1539" s="68">
        <f t="shared" si="1077"/>
        <v>0</v>
      </c>
      <c r="Q1539" s="65">
        <f t="shared" si="1078"/>
        <v>0</v>
      </c>
      <c r="R1539" s="69">
        <f t="shared" si="1079"/>
        <v>0</v>
      </c>
      <c r="S1539" s="68">
        <f t="shared" si="1080"/>
        <v>0</v>
      </c>
      <c r="T1539" s="65">
        <f t="shared" si="1081"/>
        <v>0</v>
      </c>
      <c r="U1539" s="69">
        <f t="shared" si="1082"/>
        <v>0</v>
      </c>
      <c r="V1539" s="68">
        <f t="shared" si="1083"/>
        <v>0</v>
      </c>
      <c r="W1539" s="65">
        <f t="shared" si="1084"/>
        <v>0</v>
      </c>
      <c r="X1539" s="69">
        <f t="shared" si="1085"/>
        <v>0</v>
      </c>
      <c r="Y1539" s="68">
        <f t="shared" si="1086"/>
        <v>0</v>
      </c>
      <c r="Z1539" s="65">
        <f t="shared" si="1087"/>
        <v>0</v>
      </c>
      <c r="AA1539" s="69">
        <f t="shared" si="1088"/>
        <v>0</v>
      </c>
      <c r="AB1539" s="98">
        <f>SUMIF(BN1539:BU1539,"VERDADEIRO",BN$3:$BU1538)</f>
        <v>0</v>
      </c>
      <c r="AC1539" s="97">
        <f t="shared" si="1064"/>
        <v>1536</v>
      </c>
      <c r="AD1539" s="89">
        <f>RTD("tryd.rtdserver",,"COT",B1539,"ULT")</f>
        <v>0</v>
      </c>
      <c r="AE1539" s="89">
        <f>RTD("tryd.rtdserver",,"COT",C1539,"ULT")</f>
        <v>0</v>
      </c>
      <c r="AF1539" s="89">
        <f>VLOOKUP($AC1539,LS_Coint_BD!$B$3:$AQ$1079,AF$2)*$AD1539+VLOOKUP($AC1539,LS_Coint_BD!$B$3:$AQ$1079,AF$2+1)</f>
        <v>0</v>
      </c>
      <c r="AG1539" s="89">
        <f>VLOOKUP($AC1539,LS_Coint_BD!$B$3:$AQ$1079,AG$2)*$AD1539+VLOOKUP($AC1539,LS_Coint_BD!$B$3:$AQ$1079,AG$2+1)</f>
        <v>0</v>
      </c>
      <c r="AH1539" s="89">
        <f>VLOOKUP($AC1539,LS_Coint_BD!$B$3:$AQ$1079,AH$2)*$AD1539+VLOOKUP($AC1539,LS_Coint_BD!$B$3:$AQ$1079,AH$2+1)</f>
        <v>0</v>
      </c>
      <c r="AI1539" s="89">
        <f>VLOOKUP($AC1539,LS_Coint_BD!$B$3:$AQ$1079,AI$2)*$AD1539+VLOOKUP($AC1539,LS_Coint_BD!$B$3:$AQ$1079,AI$2+1)</f>
        <v>0</v>
      </c>
      <c r="AJ1539" s="89">
        <f>VLOOKUP($AC1539,LS_Coint_BD!$B$3:$AQ$1079,AJ$2)*$AD1539+VLOOKUP($AC1539,LS_Coint_BD!$B$3:$AQ$1079,AJ$2+1)</f>
        <v>0</v>
      </c>
      <c r="AK1539" s="89">
        <f>VLOOKUP($AC1539,LS_Coint_BD!$B$3:$AQ$1079,AK$2)*$AD1539+VLOOKUP($AC1539,LS_Coint_BD!$B$3:$AQ$1079,AK$2+1)</f>
        <v>0</v>
      </c>
      <c r="AL1539" s="89">
        <f>VLOOKUP($AC1539,LS_Coint_BD!$B$3:$AQ$1079,AL$2)*$AD1539+VLOOKUP($AC1539,LS_Coint_BD!$B$3:$AQ$1079,AL$2+1)</f>
        <v>0</v>
      </c>
      <c r="AM1539" s="89">
        <f>VLOOKUP($AC1539,LS_Coint_BD!$B$3:$AQ$1079,AM$2)*$AD1539+VLOOKUP($AC1539,LS_Coint_BD!$B$3:$AQ$1079,AM$2+1)</f>
        <v>0</v>
      </c>
      <c r="AN1539" s="89">
        <f>VLOOKUP($AC1539,LS_Coint_BD!$B$3:$AQ$1079,AN$2)</f>
        <v>0</v>
      </c>
      <c r="AO1539" s="89">
        <f>VLOOKUP($AC1539,LS_Coint_BD!$B$3:$AQ$1079,AO$2)</f>
        <v>0</v>
      </c>
      <c r="AP1539" s="89">
        <f>VLOOKUP($AC1539,LS_Coint_BD!$B$3:$AQ$1079,AP$2)</f>
        <v>0</v>
      </c>
      <c r="AQ1539" s="89">
        <f>VLOOKUP($AC1539,LS_Coint_BD!$B$3:$AQ$1079,AQ$2)</f>
        <v>0</v>
      </c>
      <c r="AR1539" s="89">
        <f>VLOOKUP($AC1539,LS_Coint_BD!$B$3:$AQ$1079,AR$2)</f>
        <v>0</v>
      </c>
      <c r="AS1539" s="89">
        <f>VLOOKUP($AC1539,LS_Coint_BD!$B$3:$AQ$1079,AS$2)</f>
        <v>0</v>
      </c>
      <c r="AT1539" s="89">
        <f>VLOOKUP($AC1539,LS_Coint_BD!$B$3:$AQ$1079,AT$2)</f>
        <v>0</v>
      </c>
      <c r="AU1539" s="89">
        <f>VLOOKUP($AC1539,LS_Coint_BD!$B$3:$AQ$1079,AU$2)</f>
        <v>0</v>
      </c>
      <c r="AV1539" s="89">
        <f>VLOOKUP($AC1539,LS_Coint_BD!$B$3:$AQ$1079,AV$2)</f>
        <v>0</v>
      </c>
      <c r="AW1539" s="89">
        <f>VLOOKUP($AC1539,LS_Coint_BD!$B$3:$AQ$1079,AW$2)</f>
        <v>0</v>
      </c>
      <c r="AX1539" s="89">
        <f>VLOOKUP($AC1539,LS_Coint_BD!$B$3:$AQ$1079,AX$2)</f>
        <v>0</v>
      </c>
      <c r="AY1539" s="89">
        <f>VLOOKUP($AC1539,LS_Coint_BD!$B$3:$AQ$1079,AY$2)</f>
        <v>0</v>
      </c>
      <c r="AZ1539" s="89">
        <f>VLOOKUP($AC1539,LS_Coint_BD!$B$3:$AQ$1079,AZ$2)</f>
        <v>0</v>
      </c>
      <c r="BA1539" s="89">
        <f>VLOOKUP($AC1539,LS_Coint_BD!$B$3:$AQ$1079,BA$2)</f>
        <v>0</v>
      </c>
      <c r="BB1539" s="89">
        <f>VLOOKUP($AC1539,LS_Coint_BD!$B$3:$AQ$1079,BB$2)</f>
        <v>0</v>
      </c>
      <c r="BC1539" s="89">
        <f>VLOOKUP($AC1539,LS_Coint_BD!$B$3:$AQ$1079,BC$2)</f>
        <v>0</v>
      </c>
      <c r="BD1539" s="89">
        <f t="shared" si="1089"/>
        <v>0</v>
      </c>
      <c r="BE1539" s="89">
        <f t="shared" si="1090"/>
        <v>0</v>
      </c>
      <c r="BF1539" s="89">
        <f t="shared" si="1091"/>
        <v>0</v>
      </c>
      <c r="BG1539" s="89">
        <f t="shared" si="1092"/>
        <v>0</v>
      </c>
      <c r="BH1539" s="89">
        <f t="shared" si="1093"/>
        <v>0</v>
      </c>
      <c r="BI1539" s="89">
        <f t="shared" si="1094"/>
        <v>0</v>
      </c>
      <c r="BJ1539" s="89">
        <f t="shared" si="1095"/>
        <v>0</v>
      </c>
      <c r="BK1539" s="89">
        <f t="shared" si="1096"/>
        <v>0</v>
      </c>
      <c r="BL1539" s="89">
        <f t="shared" si="1097"/>
        <v>0</v>
      </c>
      <c r="BM1539" s="89"/>
      <c r="BN1539" s="26" t="b">
        <f t="shared" si="1098"/>
        <v>0</v>
      </c>
      <c r="BO1539" s="26" t="b">
        <f t="shared" si="1099"/>
        <v>0</v>
      </c>
      <c r="BP1539" s="26" t="b">
        <f t="shared" si="1100"/>
        <v>0</v>
      </c>
      <c r="BQ1539" s="26" t="b">
        <f t="shared" si="1101"/>
        <v>0</v>
      </c>
      <c r="BR1539" s="26" t="b">
        <f t="shared" si="1102"/>
        <v>0</v>
      </c>
      <c r="BS1539" s="26" t="b">
        <f t="shared" si="1103"/>
        <v>0</v>
      </c>
      <c r="BT1539" s="26" t="b">
        <f t="shared" si="1104"/>
        <v>0</v>
      </c>
      <c r="BU1539" s="26" t="b">
        <f t="shared" si="1105"/>
        <v>0</v>
      </c>
    </row>
    <row r="1540" spans="2:73" ht="15" thickBot="1" x14ac:dyDescent="0.35">
      <c r="B1540" s="17">
        <f>VLOOKUP($AC1540,LS_Coint_BD!$B$3:$D$1079,2)</f>
        <v>0</v>
      </c>
      <c r="C1540" s="87">
        <f>VLOOKUP($AC1540,LS_Coint_BD!$B$3:$D$1079,3)</f>
        <v>0</v>
      </c>
      <c r="D1540" s="68">
        <f t="shared" si="1065"/>
        <v>0</v>
      </c>
      <c r="E1540" s="65">
        <f t="shared" si="1066"/>
        <v>0</v>
      </c>
      <c r="F1540" s="69">
        <f t="shared" si="1067"/>
        <v>0</v>
      </c>
      <c r="G1540" s="68">
        <f t="shared" si="1068"/>
        <v>0</v>
      </c>
      <c r="H1540" s="65">
        <f t="shared" si="1069"/>
        <v>0</v>
      </c>
      <c r="I1540" s="69">
        <f t="shared" si="1070"/>
        <v>0</v>
      </c>
      <c r="J1540" s="68">
        <f t="shared" si="1071"/>
        <v>0</v>
      </c>
      <c r="K1540" s="65">
        <f t="shared" si="1072"/>
        <v>0</v>
      </c>
      <c r="L1540" s="69">
        <f t="shared" si="1073"/>
        <v>0</v>
      </c>
      <c r="M1540" s="68">
        <f t="shared" si="1074"/>
        <v>0</v>
      </c>
      <c r="N1540" s="65">
        <f t="shared" si="1075"/>
        <v>0</v>
      </c>
      <c r="O1540" s="69">
        <f t="shared" si="1076"/>
        <v>0</v>
      </c>
      <c r="P1540" s="68">
        <f t="shared" si="1077"/>
        <v>0</v>
      </c>
      <c r="Q1540" s="65">
        <f t="shared" si="1078"/>
        <v>0</v>
      </c>
      <c r="R1540" s="69">
        <f t="shared" si="1079"/>
        <v>0</v>
      </c>
      <c r="S1540" s="68">
        <f t="shared" si="1080"/>
        <v>0</v>
      </c>
      <c r="T1540" s="65">
        <f t="shared" si="1081"/>
        <v>0</v>
      </c>
      <c r="U1540" s="69">
        <f t="shared" si="1082"/>
        <v>0</v>
      </c>
      <c r="V1540" s="68">
        <f t="shared" si="1083"/>
        <v>0</v>
      </c>
      <c r="W1540" s="65">
        <f t="shared" si="1084"/>
        <v>0</v>
      </c>
      <c r="X1540" s="69">
        <f t="shared" si="1085"/>
        <v>0</v>
      </c>
      <c r="Y1540" s="68">
        <f t="shared" si="1086"/>
        <v>0</v>
      </c>
      <c r="Z1540" s="65">
        <f t="shared" si="1087"/>
        <v>0</v>
      </c>
      <c r="AA1540" s="69">
        <f t="shared" si="1088"/>
        <v>0</v>
      </c>
      <c r="AB1540" s="98">
        <f>SUMIF(BN1540:BU1540,"VERDADEIRO",BN$3:$BU1539)</f>
        <v>0</v>
      </c>
      <c r="AC1540" s="97">
        <f t="shared" si="1064"/>
        <v>1537</v>
      </c>
      <c r="AD1540" s="89">
        <f>RTD("tryd.rtdserver",,"COT",B1540,"ULT")</f>
        <v>0</v>
      </c>
      <c r="AE1540" s="89">
        <f>RTD("tryd.rtdserver",,"COT",C1540,"ULT")</f>
        <v>0</v>
      </c>
      <c r="AF1540" s="89">
        <f>VLOOKUP($AC1540,LS_Coint_BD!$B$3:$AQ$1079,AF$2)*$AD1540+VLOOKUP($AC1540,LS_Coint_BD!$B$3:$AQ$1079,AF$2+1)</f>
        <v>0</v>
      </c>
      <c r="AG1540" s="89">
        <f>VLOOKUP($AC1540,LS_Coint_BD!$B$3:$AQ$1079,AG$2)*$AD1540+VLOOKUP($AC1540,LS_Coint_BD!$B$3:$AQ$1079,AG$2+1)</f>
        <v>0</v>
      </c>
      <c r="AH1540" s="89">
        <f>VLOOKUP($AC1540,LS_Coint_BD!$B$3:$AQ$1079,AH$2)*$AD1540+VLOOKUP($AC1540,LS_Coint_BD!$B$3:$AQ$1079,AH$2+1)</f>
        <v>0</v>
      </c>
      <c r="AI1540" s="89">
        <f>VLOOKUP($AC1540,LS_Coint_BD!$B$3:$AQ$1079,AI$2)*$AD1540+VLOOKUP($AC1540,LS_Coint_BD!$B$3:$AQ$1079,AI$2+1)</f>
        <v>0</v>
      </c>
      <c r="AJ1540" s="89">
        <f>VLOOKUP($AC1540,LS_Coint_BD!$B$3:$AQ$1079,AJ$2)*$AD1540+VLOOKUP($AC1540,LS_Coint_BD!$B$3:$AQ$1079,AJ$2+1)</f>
        <v>0</v>
      </c>
      <c r="AK1540" s="89">
        <f>VLOOKUP($AC1540,LS_Coint_BD!$B$3:$AQ$1079,AK$2)*$AD1540+VLOOKUP($AC1540,LS_Coint_BD!$B$3:$AQ$1079,AK$2+1)</f>
        <v>0</v>
      </c>
      <c r="AL1540" s="89">
        <f>VLOOKUP($AC1540,LS_Coint_BD!$B$3:$AQ$1079,AL$2)*$AD1540+VLOOKUP($AC1540,LS_Coint_BD!$B$3:$AQ$1079,AL$2+1)</f>
        <v>0</v>
      </c>
      <c r="AM1540" s="89">
        <f>VLOOKUP($AC1540,LS_Coint_BD!$B$3:$AQ$1079,AM$2)*$AD1540+VLOOKUP($AC1540,LS_Coint_BD!$B$3:$AQ$1079,AM$2+1)</f>
        <v>0</v>
      </c>
      <c r="AN1540" s="89">
        <f>VLOOKUP($AC1540,LS_Coint_BD!$B$3:$AQ$1079,AN$2)</f>
        <v>0</v>
      </c>
      <c r="AO1540" s="89">
        <f>VLOOKUP($AC1540,LS_Coint_BD!$B$3:$AQ$1079,AO$2)</f>
        <v>0</v>
      </c>
      <c r="AP1540" s="89">
        <f>VLOOKUP($AC1540,LS_Coint_BD!$B$3:$AQ$1079,AP$2)</f>
        <v>0</v>
      </c>
      <c r="AQ1540" s="89">
        <f>VLOOKUP($AC1540,LS_Coint_BD!$B$3:$AQ$1079,AQ$2)</f>
        <v>0</v>
      </c>
      <c r="AR1540" s="89">
        <f>VLOOKUP($AC1540,LS_Coint_BD!$B$3:$AQ$1079,AR$2)</f>
        <v>0</v>
      </c>
      <c r="AS1540" s="89">
        <f>VLOOKUP($AC1540,LS_Coint_BD!$B$3:$AQ$1079,AS$2)</f>
        <v>0</v>
      </c>
      <c r="AT1540" s="89">
        <f>VLOOKUP($AC1540,LS_Coint_BD!$B$3:$AQ$1079,AT$2)</f>
        <v>0</v>
      </c>
      <c r="AU1540" s="89">
        <f>VLOOKUP($AC1540,LS_Coint_BD!$B$3:$AQ$1079,AU$2)</f>
        <v>0</v>
      </c>
      <c r="AV1540" s="89">
        <f>VLOOKUP($AC1540,LS_Coint_BD!$B$3:$AQ$1079,AV$2)</f>
        <v>0</v>
      </c>
      <c r="AW1540" s="89">
        <f>VLOOKUP($AC1540,LS_Coint_BD!$B$3:$AQ$1079,AW$2)</f>
        <v>0</v>
      </c>
      <c r="AX1540" s="89">
        <f>VLOOKUP($AC1540,LS_Coint_BD!$B$3:$AQ$1079,AX$2)</f>
        <v>0</v>
      </c>
      <c r="AY1540" s="89">
        <f>VLOOKUP($AC1540,LS_Coint_BD!$B$3:$AQ$1079,AY$2)</f>
        <v>0</v>
      </c>
      <c r="AZ1540" s="89">
        <f>VLOOKUP($AC1540,LS_Coint_BD!$B$3:$AQ$1079,AZ$2)</f>
        <v>0</v>
      </c>
      <c r="BA1540" s="89">
        <f>VLOOKUP($AC1540,LS_Coint_BD!$B$3:$AQ$1079,BA$2)</f>
        <v>0</v>
      </c>
      <c r="BB1540" s="89">
        <f>VLOOKUP($AC1540,LS_Coint_BD!$B$3:$AQ$1079,BB$2)</f>
        <v>0</v>
      </c>
      <c r="BC1540" s="89">
        <f>VLOOKUP($AC1540,LS_Coint_BD!$B$3:$AQ$1079,BC$2)</f>
        <v>0</v>
      </c>
      <c r="BD1540" s="89">
        <f t="shared" si="1089"/>
        <v>0</v>
      </c>
      <c r="BE1540" s="89">
        <f t="shared" si="1090"/>
        <v>0</v>
      </c>
      <c r="BF1540" s="89">
        <f t="shared" si="1091"/>
        <v>0</v>
      </c>
      <c r="BG1540" s="89">
        <f t="shared" si="1092"/>
        <v>0</v>
      </c>
      <c r="BH1540" s="89">
        <f t="shared" si="1093"/>
        <v>0</v>
      </c>
      <c r="BI1540" s="89">
        <f t="shared" si="1094"/>
        <v>0</v>
      </c>
      <c r="BJ1540" s="89">
        <f t="shared" si="1095"/>
        <v>0</v>
      </c>
      <c r="BK1540" s="89">
        <f t="shared" si="1096"/>
        <v>0</v>
      </c>
      <c r="BL1540" s="89">
        <f t="shared" si="1097"/>
        <v>0</v>
      </c>
      <c r="BM1540" s="89"/>
      <c r="BN1540" s="26" t="b">
        <f t="shared" si="1098"/>
        <v>0</v>
      </c>
      <c r="BO1540" s="26" t="b">
        <f t="shared" si="1099"/>
        <v>0</v>
      </c>
      <c r="BP1540" s="26" t="b">
        <f t="shared" si="1100"/>
        <v>0</v>
      </c>
      <c r="BQ1540" s="26" t="b">
        <f t="shared" si="1101"/>
        <v>0</v>
      </c>
      <c r="BR1540" s="26" t="b">
        <f t="shared" si="1102"/>
        <v>0</v>
      </c>
      <c r="BS1540" s="26" t="b">
        <f t="shared" si="1103"/>
        <v>0</v>
      </c>
      <c r="BT1540" s="26" t="b">
        <f t="shared" si="1104"/>
        <v>0</v>
      </c>
      <c r="BU1540" s="26" t="b">
        <f t="shared" si="1105"/>
        <v>0</v>
      </c>
    </row>
    <row r="1541" spans="2:73" ht="15" thickBot="1" x14ac:dyDescent="0.35">
      <c r="B1541" s="17">
        <f>VLOOKUP($AC1541,LS_Coint_BD!$B$3:$D$1079,2)</f>
        <v>0</v>
      </c>
      <c r="C1541" s="87">
        <f>VLOOKUP($AC1541,LS_Coint_BD!$B$3:$D$1079,3)</f>
        <v>0</v>
      </c>
      <c r="D1541" s="68">
        <f t="shared" si="1065"/>
        <v>0</v>
      </c>
      <c r="E1541" s="65">
        <f t="shared" si="1066"/>
        <v>0</v>
      </c>
      <c r="F1541" s="69">
        <f t="shared" si="1067"/>
        <v>0</v>
      </c>
      <c r="G1541" s="68">
        <f t="shared" si="1068"/>
        <v>0</v>
      </c>
      <c r="H1541" s="65">
        <f t="shared" si="1069"/>
        <v>0</v>
      </c>
      <c r="I1541" s="69">
        <f t="shared" si="1070"/>
        <v>0</v>
      </c>
      <c r="J1541" s="68">
        <f t="shared" si="1071"/>
        <v>0</v>
      </c>
      <c r="K1541" s="65">
        <f t="shared" si="1072"/>
        <v>0</v>
      </c>
      <c r="L1541" s="69">
        <f t="shared" si="1073"/>
        <v>0</v>
      </c>
      <c r="M1541" s="68">
        <f t="shared" si="1074"/>
        <v>0</v>
      </c>
      <c r="N1541" s="65">
        <f t="shared" si="1075"/>
        <v>0</v>
      </c>
      <c r="O1541" s="69">
        <f t="shared" si="1076"/>
        <v>0</v>
      </c>
      <c r="P1541" s="68">
        <f t="shared" si="1077"/>
        <v>0</v>
      </c>
      <c r="Q1541" s="65">
        <f t="shared" si="1078"/>
        <v>0</v>
      </c>
      <c r="R1541" s="69">
        <f t="shared" si="1079"/>
        <v>0</v>
      </c>
      <c r="S1541" s="68">
        <f t="shared" si="1080"/>
        <v>0</v>
      </c>
      <c r="T1541" s="65">
        <f t="shared" si="1081"/>
        <v>0</v>
      </c>
      <c r="U1541" s="69">
        <f t="shared" si="1082"/>
        <v>0</v>
      </c>
      <c r="V1541" s="68">
        <f t="shared" si="1083"/>
        <v>0</v>
      </c>
      <c r="W1541" s="65">
        <f t="shared" si="1084"/>
        <v>0</v>
      </c>
      <c r="X1541" s="69">
        <f t="shared" si="1085"/>
        <v>0</v>
      </c>
      <c r="Y1541" s="68">
        <f t="shared" si="1086"/>
        <v>0</v>
      </c>
      <c r="Z1541" s="65">
        <f t="shared" si="1087"/>
        <v>0</v>
      </c>
      <c r="AA1541" s="69">
        <f t="shared" si="1088"/>
        <v>0</v>
      </c>
      <c r="AB1541" s="98">
        <f>SUMIF(BN1541:BU1541,"VERDADEIRO",BN$3:$BU1540)</f>
        <v>0</v>
      </c>
      <c r="AC1541" s="97">
        <f t="shared" si="1064"/>
        <v>1538</v>
      </c>
      <c r="AD1541" s="89">
        <f>RTD("tryd.rtdserver",,"COT",B1541,"ULT")</f>
        <v>0</v>
      </c>
      <c r="AE1541" s="89">
        <f>RTD("tryd.rtdserver",,"COT",C1541,"ULT")</f>
        <v>0</v>
      </c>
      <c r="AF1541" s="89">
        <f>VLOOKUP($AC1541,LS_Coint_BD!$B$3:$AQ$1079,AF$2)*$AD1541+VLOOKUP($AC1541,LS_Coint_BD!$B$3:$AQ$1079,AF$2+1)</f>
        <v>0</v>
      </c>
      <c r="AG1541" s="89">
        <f>VLOOKUP($AC1541,LS_Coint_BD!$B$3:$AQ$1079,AG$2)*$AD1541+VLOOKUP($AC1541,LS_Coint_BD!$B$3:$AQ$1079,AG$2+1)</f>
        <v>0</v>
      </c>
      <c r="AH1541" s="89">
        <f>VLOOKUP($AC1541,LS_Coint_BD!$B$3:$AQ$1079,AH$2)*$AD1541+VLOOKUP($AC1541,LS_Coint_BD!$B$3:$AQ$1079,AH$2+1)</f>
        <v>0</v>
      </c>
      <c r="AI1541" s="89">
        <f>VLOOKUP($AC1541,LS_Coint_BD!$B$3:$AQ$1079,AI$2)*$AD1541+VLOOKUP($AC1541,LS_Coint_BD!$B$3:$AQ$1079,AI$2+1)</f>
        <v>0</v>
      </c>
      <c r="AJ1541" s="89">
        <f>VLOOKUP($AC1541,LS_Coint_BD!$B$3:$AQ$1079,AJ$2)*$AD1541+VLOOKUP($AC1541,LS_Coint_BD!$B$3:$AQ$1079,AJ$2+1)</f>
        <v>0</v>
      </c>
      <c r="AK1541" s="89">
        <f>VLOOKUP($AC1541,LS_Coint_BD!$B$3:$AQ$1079,AK$2)*$AD1541+VLOOKUP($AC1541,LS_Coint_BD!$B$3:$AQ$1079,AK$2+1)</f>
        <v>0</v>
      </c>
      <c r="AL1541" s="89">
        <f>VLOOKUP($AC1541,LS_Coint_BD!$B$3:$AQ$1079,AL$2)*$AD1541+VLOOKUP($AC1541,LS_Coint_BD!$B$3:$AQ$1079,AL$2+1)</f>
        <v>0</v>
      </c>
      <c r="AM1541" s="89">
        <f>VLOOKUP($AC1541,LS_Coint_BD!$B$3:$AQ$1079,AM$2)*$AD1541+VLOOKUP($AC1541,LS_Coint_BD!$B$3:$AQ$1079,AM$2+1)</f>
        <v>0</v>
      </c>
      <c r="AN1541" s="89">
        <f>VLOOKUP($AC1541,LS_Coint_BD!$B$3:$AQ$1079,AN$2)</f>
        <v>0</v>
      </c>
      <c r="AO1541" s="89">
        <f>VLOOKUP($AC1541,LS_Coint_BD!$B$3:$AQ$1079,AO$2)</f>
        <v>0</v>
      </c>
      <c r="AP1541" s="89">
        <f>VLOOKUP($AC1541,LS_Coint_BD!$B$3:$AQ$1079,AP$2)</f>
        <v>0</v>
      </c>
      <c r="AQ1541" s="89">
        <f>VLOOKUP($AC1541,LS_Coint_BD!$B$3:$AQ$1079,AQ$2)</f>
        <v>0</v>
      </c>
      <c r="AR1541" s="89">
        <f>VLOOKUP($AC1541,LS_Coint_BD!$B$3:$AQ$1079,AR$2)</f>
        <v>0</v>
      </c>
      <c r="AS1541" s="89">
        <f>VLOOKUP($AC1541,LS_Coint_BD!$B$3:$AQ$1079,AS$2)</f>
        <v>0</v>
      </c>
      <c r="AT1541" s="89">
        <f>VLOOKUP($AC1541,LS_Coint_BD!$B$3:$AQ$1079,AT$2)</f>
        <v>0</v>
      </c>
      <c r="AU1541" s="89">
        <f>VLOOKUP($AC1541,LS_Coint_BD!$B$3:$AQ$1079,AU$2)</f>
        <v>0</v>
      </c>
      <c r="AV1541" s="89">
        <f>VLOOKUP($AC1541,LS_Coint_BD!$B$3:$AQ$1079,AV$2)</f>
        <v>0</v>
      </c>
      <c r="AW1541" s="89">
        <f>VLOOKUP($AC1541,LS_Coint_BD!$B$3:$AQ$1079,AW$2)</f>
        <v>0</v>
      </c>
      <c r="AX1541" s="89">
        <f>VLOOKUP($AC1541,LS_Coint_BD!$B$3:$AQ$1079,AX$2)</f>
        <v>0</v>
      </c>
      <c r="AY1541" s="89">
        <f>VLOOKUP($AC1541,LS_Coint_BD!$B$3:$AQ$1079,AY$2)</f>
        <v>0</v>
      </c>
      <c r="AZ1541" s="89">
        <f>VLOOKUP($AC1541,LS_Coint_BD!$B$3:$AQ$1079,AZ$2)</f>
        <v>0</v>
      </c>
      <c r="BA1541" s="89">
        <f>VLOOKUP($AC1541,LS_Coint_BD!$B$3:$AQ$1079,BA$2)</f>
        <v>0</v>
      </c>
      <c r="BB1541" s="89">
        <f>VLOOKUP($AC1541,LS_Coint_BD!$B$3:$AQ$1079,BB$2)</f>
        <v>0</v>
      </c>
      <c r="BC1541" s="89">
        <f>VLOOKUP($AC1541,LS_Coint_BD!$B$3:$AQ$1079,BC$2)</f>
        <v>0</v>
      </c>
      <c r="BD1541" s="89">
        <f t="shared" si="1089"/>
        <v>0</v>
      </c>
      <c r="BE1541" s="89">
        <f t="shared" si="1090"/>
        <v>0</v>
      </c>
      <c r="BF1541" s="89">
        <f t="shared" si="1091"/>
        <v>0</v>
      </c>
      <c r="BG1541" s="89">
        <f t="shared" si="1092"/>
        <v>0</v>
      </c>
      <c r="BH1541" s="89">
        <f t="shared" si="1093"/>
        <v>0</v>
      </c>
      <c r="BI1541" s="89">
        <f t="shared" si="1094"/>
        <v>0</v>
      </c>
      <c r="BJ1541" s="89">
        <f t="shared" si="1095"/>
        <v>0</v>
      </c>
      <c r="BK1541" s="89">
        <f t="shared" si="1096"/>
        <v>0</v>
      </c>
      <c r="BL1541" s="89">
        <f t="shared" si="1097"/>
        <v>0</v>
      </c>
      <c r="BM1541" s="89"/>
      <c r="BN1541" s="26" t="b">
        <f t="shared" si="1098"/>
        <v>0</v>
      </c>
      <c r="BO1541" s="26" t="b">
        <f t="shared" si="1099"/>
        <v>0</v>
      </c>
      <c r="BP1541" s="26" t="b">
        <f t="shared" si="1100"/>
        <v>0</v>
      </c>
      <c r="BQ1541" s="26" t="b">
        <f t="shared" si="1101"/>
        <v>0</v>
      </c>
      <c r="BR1541" s="26" t="b">
        <f t="shared" si="1102"/>
        <v>0</v>
      </c>
      <c r="BS1541" s="26" t="b">
        <f t="shared" si="1103"/>
        <v>0</v>
      </c>
      <c r="BT1541" s="26" t="b">
        <f t="shared" si="1104"/>
        <v>0</v>
      </c>
      <c r="BU1541" s="26" t="b">
        <f t="shared" si="1105"/>
        <v>0</v>
      </c>
    </row>
    <row r="1542" spans="2:73" ht="15" thickBot="1" x14ac:dyDescent="0.35">
      <c r="B1542" s="17">
        <f>VLOOKUP($AC1542,LS_Coint_BD!$B$3:$D$1079,2)</f>
        <v>0</v>
      </c>
      <c r="C1542" s="87">
        <f>VLOOKUP($AC1542,LS_Coint_BD!$B$3:$D$1079,3)</f>
        <v>0</v>
      </c>
      <c r="D1542" s="68">
        <f t="shared" si="1065"/>
        <v>0</v>
      </c>
      <c r="E1542" s="65">
        <f t="shared" si="1066"/>
        <v>0</v>
      </c>
      <c r="F1542" s="69">
        <f t="shared" si="1067"/>
        <v>0</v>
      </c>
      <c r="G1542" s="68">
        <f t="shared" si="1068"/>
        <v>0</v>
      </c>
      <c r="H1542" s="65">
        <f t="shared" si="1069"/>
        <v>0</v>
      </c>
      <c r="I1542" s="69">
        <f t="shared" si="1070"/>
        <v>0</v>
      </c>
      <c r="J1542" s="68">
        <f t="shared" si="1071"/>
        <v>0</v>
      </c>
      <c r="K1542" s="65">
        <f t="shared" si="1072"/>
        <v>0</v>
      </c>
      <c r="L1542" s="69">
        <f t="shared" si="1073"/>
        <v>0</v>
      </c>
      <c r="M1542" s="68">
        <f t="shared" si="1074"/>
        <v>0</v>
      </c>
      <c r="N1542" s="65">
        <f t="shared" si="1075"/>
        <v>0</v>
      </c>
      <c r="O1542" s="69">
        <f t="shared" si="1076"/>
        <v>0</v>
      </c>
      <c r="P1542" s="68">
        <f t="shared" si="1077"/>
        <v>0</v>
      </c>
      <c r="Q1542" s="65">
        <f t="shared" si="1078"/>
        <v>0</v>
      </c>
      <c r="R1542" s="69">
        <f t="shared" si="1079"/>
        <v>0</v>
      </c>
      <c r="S1542" s="68">
        <f t="shared" si="1080"/>
        <v>0</v>
      </c>
      <c r="T1542" s="65">
        <f t="shared" si="1081"/>
        <v>0</v>
      </c>
      <c r="U1542" s="69">
        <f t="shared" si="1082"/>
        <v>0</v>
      </c>
      <c r="V1542" s="68">
        <f t="shared" si="1083"/>
        <v>0</v>
      </c>
      <c r="W1542" s="65">
        <f t="shared" si="1084"/>
        <v>0</v>
      </c>
      <c r="X1542" s="69">
        <f t="shared" si="1085"/>
        <v>0</v>
      </c>
      <c r="Y1542" s="68">
        <f t="shared" si="1086"/>
        <v>0</v>
      </c>
      <c r="Z1542" s="65">
        <f t="shared" si="1087"/>
        <v>0</v>
      </c>
      <c r="AA1542" s="69">
        <f t="shared" si="1088"/>
        <v>0</v>
      </c>
      <c r="AB1542" s="98">
        <f>SUMIF(BN1542:BU1542,"VERDADEIRO",BN$3:$BU1541)</f>
        <v>0</v>
      </c>
      <c r="AC1542" s="97">
        <f t="shared" ref="AC1542:AC1544" si="1106">AC1541+1</f>
        <v>1539</v>
      </c>
      <c r="AD1542" s="89">
        <f>RTD("tryd.rtdserver",,"COT",B1542,"ULT")</f>
        <v>0</v>
      </c>
      <c r="AE1542" s="89">
        <f>RTD("tryd.rtdserver",,"COT",C1542,"ULT")</f>
        <v>0</v>
      </c>
      <c r="AF1542" s="89">
        <f>VLOOKUP($AC1542,LS_Coint_BD!$B$3:$AQ$1079,AF$2)*$AD1542+VLOOKUP($AC1542,LS_Coint_BD!$B$3:$AQ$1079,AF$2+1)</f>
        <v>0</v>
      </c>
      <c r="AG1542" s="89">
        <f>VLOOKUP($AC1542,LS_Coint_BD!$B$3:$AQ$1079,AG$2)*$AD1542+VLOOKUP($AC1542,LS_Coint_BD!$B$3:$AQ$1079,AG$2+1)</f>
        <v>0</v>
      </c>
      <c r="AH1542" s="89">
        <f>VLOOKUP($AC1542,LS_Coint_BD!$B$3:$AQ$1079,AH$2)*$AD1542+VLOOKUP($AC1542,LS_Coint_BD!$B$3:$AQ$1079,AH$2+1)</f>
        <v>0</v>
      </c>
      <c r="AI1542" s="89">
        <f>VLOOKUP($AC1542,LS_Coint_BD!$B$3:$AQ$1079,AI$2)*$AD1542+VLOOKUP($AC1542,LS_Coint_BD!$B$3:$AQ$1079,AI$2+1)</f>
        <v>0</v>
      </c>
      <c r="AJ1542" s="89">
        <f>VLOOKUP($AC1542,LS_Coint_BD!$B$3:$AQ$1079,AJ$2)*$AD1542+VLOOKUP($AC1542,LS_Coint_BD!$B$3:$AQ$1079,AJ$2+1)</f>
        <v>0</v>
      </c>
      <c r="AK1542" s="89">
        <f>VLOOKUP($AC1542,LS_Coint_BD!$B$3:$AQ$1079,AK$2)*$AD1542+VLOOKUP($AC1542,LS_Coint_BD!$B$3:$AQ$1079,AK$2+1)</f>
        <v>0</v>
      </c>
      <c r="AL1542" s="89">
        <f>VLOOKUP($AC1542,LS_Coint_BD!$B$3:$AQ$1079,AL$2)*$AD1542+VLOOKUP($AC1542,LS_Coint_BD!$B$3:$AQ$1079,AL$2+1)</f>
        <v>0</v>
      </c>
      <c r="AM1542" s="89">
        <f>VLOOKUP($AC1542,LS_Coint_BD!$B$3:$AQ$1079,AM$2)*$AD1542+VLOOKUP($AC1542,LS_Coint_BD!$B$3:$AQ$1079,AM$2+1)</f>
        <v>0</v>
      </c>
      <c r="AN1542" s="89">
        <f>VLOOKUP($AC1542,LS_Coint_BD!$B$3:$AQ$1079,AN$2)</f>
        <v>0</v>
      </c>
      <c r="AO1542" s="89">
        <f>VLOOKUP($AC1542,LS_Coint_BD!$B$3:$AQ$1079,AO$2)</f>
        <v>0</v>
      </c>
      <c r="AP1542" s="89">
        <f>VLOOKUP($AC1542,LS_Coint_BD!$B$3:$AQ$1079,AP$2)</f>
        <v>0</v>
      </c>
      <c r="AQ1542" s="89">
        <f>VLOOKUP($AC1542,LS_Coint_BD!$B$3:$AQ$1079,AQ$2)</f>
        <v>0</v>
      </c>
      <c r="AR1542" s="89">
        <f>VLOOKUP($AC1542,LS_Coint_BD!$B$3:$AQ$1079,AR$2)</f>
        <v>0</v>
      </c>
      <c r="AS1542" s="89">
        <f>VLOOKUP($AC1542,LS_Coint_BD!$B$3:$AQ$1079,AS$2)</f>
        <v>0</v>
      </c>
      <c r="AT1542" s="89">
        <f>VLOOKUP($AC1542,LS_Coint_BD!$B$3:$AQ$1079,AT$2)</f>
        <v>0</v>
      </c>
      <c r="AU1542" s="89">
        <f>VLOOKUP($AC1542,LS_Coint_BD!$B$3:$AQ$1079,AU$2)</f>
        <v>0</v>
      </c>
      <c r="AV1542" s="89">
        <f>VLOOKUP($AC1542,LS_Coint_BD!$B$3:$AQ$1079,AV$2)</f>
        <v>0</v>
      </c>
      <c r="AW1542" s="89">
        <f>VLOOKUP($AC1542,LS_Coint_BD!$B$3:$AQ$1079,AW$2)</f>
        <v>0</v>
      </c>
      <c r="AX1542" s="89">
        <f>VLOOKUP($AC1542,LS_Coint_BD!$B$3:$AQ$1079,AX$2)</f>
        <v>0</v>
      </c>
      <c r="AY1542" s="89">
        <f>VLOOKUP($AC1542,LS_Coint_BD!$B$3:$AQ$1079,AY$2)</f>
        <v>0</v>
      </c>
      <c r="AZ1542" s="89">
        <f>VLOOKUP($AC1542,LS_Coint_BD!$B$3:$AQ$1079,AZ$2)</f>
        <v>0</v>
      </c>
      <c r="BA1542" s="89">
        <f>VLOOKUP($AC1542,LS_Coint_BD!$B$3:$AQ$1079,BA$2)</f>
        <v>0</v>
      </c>
      <c r="BB1542" s="89">
        <f>VLOOKUP($AC1542,LS_Coint_BD!$B$3:$AQ$1079,BB$2)</f>
        <v>0</v>
      </c>
      <c r="BC1542" s="89">
        <f>VLOOKUP($AC1542,LS_Coint_BD!$B$3:$AQ$1079,BC$2)</f>
        <v>0</v>
      </c>
      <c r="BD1542" s="89">
        <f t="shared" si="1089"/>
        <v>0</v>
      </c>
      <c r="BE1542" s="89">
        <f t="shared" si="1090"/>
        <v>0</v>
      </c>
      <c r="BF1542" s="89">
        <f t="shared" si="1091"/>
        <v>0</v>
      </c>
      <c r="BG1542" s="89">
        <f t="shared" si="1092"/>
        <v>0</v>
      </c>
      <c r="BH1542" s="89">
        <f t="shared" si="1093"/>
        <v>0</v>
      </c>
      <c r="BI1542" s="89">
        <f t="shared" si="1094"/>
        <v>0</v>
      </c>
      <c r="BJ1542" s="89">
        <f t="shared" si="1095"/>
        <v>0</v>
      </c>
      <c r="BK1542" s="89">
        <f t="shared" si="1096"/>
        <v>0</v>
      </c>
      <c r="BL1542" s="89">
        <f t="shared" si="1097"/>
        <v>0</v>
      </c>
      <c r="BM1542" s="89"/>
      <c r="BN1542" s="26" t="b">
        <f t="shared" si="1098"/>
        <v>0</v>
      </c>
      <c r="BO1542" s="26" t="b">
        <f t="shared" si="1099"/>
        <v>0</v>
      </c>
      <c r="BP1542" s="26" t="b">
        <f t="shared" si="1100"/>
        <v>0</v>
      </c>
      <c r="BQ1542" s="26" t="b">
        <f t="shared" si="1101"/>
        <v>0</v>
      </c>
      <c r="BR1542" s="26" t="b">
        <f t="shared" si="1102"/>
        <v>0</v>
      </c>
      <c r="BS1542" s="26" t="b">
        <f t="shared" si="1103"/>
        <v>0</v>
      </c>
      <c r="BT1542" s="26" t="b">
        <f t="shared" si="1104"/>
        <v>0</v>
      </c>
      <c r="BU1542" s="26" t="b">
        <f t="shared" si="1105"/>
        <v>0</v>
      </c>
    </row>
    <row r="1543" spans="2:73" ht="15" thickBot="1" x14ac:dyDescent="0.35">
      <c r="B1543" s="17">
        <f>VLOOKUP($AC1543,LS_Coint_BD!$B$3:$D$1079,2)</f>
        <v>0</v>
      </c>
      <c r="C1543" s="87">
        <f>VLOOKUP($AC1543,LS_Coint_BD!$B$3:$D$1079,3)</f>
        <v>0</v>
      </c>
      <c r="D1543" s="68">
        <f t="shared" si="1065"/>
        <v>0</v>
      </c>
      <c r="E1543" s="65">
        <f t="shared" si="1066"/>
        <v>0</v>
      </c>
      <c r="F1543" s="69">
        <f t="shared" si="1067"/>
        <v>0</v>
      </c>
      <c r="G1543" s="68">
        <f t="shared" si="1068"/>
        <v>0</v>
      </c>
      <c r="H1543" s="65">
        <f t="shared" si="1069"/>
        <v>0</v>
      </c>
      <c r="I1543" s="69">
        <f t="shared" si="1070"/>
        <v>0</v>
      </c>
      <c r="J1543" s="68">
        <f t="shared" si="1071"/>
        <v>0</v>
      </c>
      <c r="K1543" s="65">
        <f t="shared" si="1072"/>
        <v>0</v>
      </c>
      <c r="L1543" s="69">
        <f t="shared" si="1073"/>
        <v>0</v>
      </c>
      <c r="M1543" s="68">
        <f t="shared" si="1074"/>
        <v>0</v>
      </c>
      <c r="N1543" s="65">
        <f t="shared" si="1075"/>
        <v>0</v>
      </c>
      <c r="O1543" s="69">
        <f t="shared" si="1076"/>
        <v>0</v>
      </c>
      <c r="P1543" s="68">
        <f t="shared" si="1077"/>
        <v>0</v>
      </c>
      <c r="Q1543" s="65">
        <f t="shared" si="1078"/>
        <v>0</v>
      </c>
      <c r="R1543" s="69">
        <f t="shared" si="1079"/>
        <v>0</v>
      </c>
      <c r="S1543" s="68">
        <f t="shared" si="1080"/>
        <v>0</v>
      </c>
      <c r="T1543" s="65">
        <f t="shared" si="1081"/>
        <v>0</v>
      </c>
      <c r="U1543" s="69">
        <f t="shared" si="1082"/>
        <v>0</v>
      </c>
      <c r="V1543" s="68">
        <f t="shared" si="1083"/>
        <v>0</v>
      </c>
      <c r="W1543" s="65">
        <f t="shared" si="1084"/>
        <v>0</v>
      </c>
      <c r="X1543" s="69">
        <f t="shared" si="1085"/>
        <v>0</v>
      </c>
      <c r="Y1543" s="68">
        <f t="shared" si="1086"/>
        <v>0</v>
      </c>
      <c r="Z1543" s="65">
        <f t="shared" si="1087"/>
        <v>0</v>
      </c>
      <c r="AA1543" s="69">
        <f t="shared" si="1088"/>
        <v>0</v>
      </c>
      <c r="AB1543" s="98">
        <f>SUMIF(BN1543:BU1543,"VERDADEIRO",BN$3:$BU1542)</f>
        <v>0</v>
      </c>
      <c r="AC1543" s="97">
        <f t="shared" si="1106"/>
        <v>1540</v>
      </c>
      <c r="AD1543" s="89">
        <f>RTD("tryd.rtdserver",,"COT",B1543,"ULT")</f>
        <v>0</v>
      </c>
      <c r="AE1543" s="89">
        <f>RTD("tryd.rtdserver",,"COT",C1543,"ULT")</f>
        <v>0</v>
      </c>
      <c r="AF1543" s="89">
        <f>VLOOKUP($AC1543,LS_Coint_BD!$B$3:$AQ$1079,AF$2)*$AD1543+VLOOKUP($AC1543,LS_Coint_BD!$B$3:$AQ$1079,AF$2+1)</f>
        <v>0</v>
      </c>
      <c r="AG1543" s="89">
        <f>VLOOKUP($AC1543,LS_Coint_BD!$B$3:$AQ$1079,AG$2)*$AD1543+VLOOKUP($AC1543,LS_Coint_BD!$B$3:$AQ$1079,AG$2+1)</f>
        <v>0</v>
      </c>
      <c r="AH1543" s="89">
        <f>VLOOKUP($AC1543,LS_Coint_BD!$B$3:$AQ$1079,AH$2)*$AD1543+VLOOKUP($AC1543,LS_Coint_BD!$B$3:$AQ$1079,AH$2+1)</f>
        <v>0</v>
      </c>
      <c r="AI1543" s="89">
        <f>VLOOKUP($AC1543,LS_Coint_BD!$B$3:$AQ$1079,AI$2)*$AD1543+VLOOKUP($AC1543,LS_Coint_BD!$B$3:$AQ$1079,AI$2+1)</f>
        <v>0</v>
      </c>
      <c r="AJ1543" s="89">
        <f>VLOOKUP($AC1543,LS_Coint_BD!$B$3:$AQ$1079,AJ$2)*$AD1543+VLOOKUP($AC1543,LS_Coint_BD!$B$3:$AQ$1079,AJ$2+1)</f>
        <v>0</v>
      </c>
      <c r="AK1543" s="89">
        <f>VLOOKUP($AC1543,LS_Coint_BD!$B$3:$AQ$1079,AK$2)*$AD1543+VLOOKUP($AC1543,LS_Coint_BD!$B$3:$AQ$1079,AK$2+1)</f>
        <v>0</v>
      </c>
      <c r="AL1543" s="89">
        <f>VLOOKUP($AC1543,LS_Coint_BD!$B$3:$AQ$1079,AL$2)*$AD1543+VLOOKUP($AC1543,LS_Coint_BD!$B$3:$AQ$1079,AL$2+1)</f>
        <v>0</v>
      </c>
      <c r="AM1543" s="89">
        <f>VLOOKUP($AC1543,LS_Coint_BD!$B$3:$AQ$1079,AM$2)*$AD1543+VLOOKUP($AC1543,LS_Coint_BD!$B$3:$AQ$1079,AM$2+1)</f>
        <v>0</v>
      </c>
      <c r="AN1543" s="89">
        <f>VLOOKUP($AC1543,LS_Coint_BD!$B$3:$AQ$1079,AN$2)</f>
        <v>0</v>
      </c>
      <c r="AO1543" s="89">
        <f>VLOOKUP($AC1543,LS_Coint_BD!$B$3:$AQ$1079,AO$2)</f>
        <v>0</v>
      </c>
      <c r="AP1543" s="89">
        <f>VLOOKUP($AC1543,LS_Coint_BD!$B$3:$AQ$1079,AP$2)</f>
        <v>0</v>
      </c>
      <c r="AQ1543" s="89">
        <f>VLOOKUP($AC1543,LS_Coint_BD!$B$3:$AQ$1079,AQ$2)</f>
        <v>0</v>
      </c>
      <c r="AR1543" s="89">
        <f>VLOOKUP($AC1543,LS_Coint_BD!$B$3:$AQ$1079,AR$2)</f>
        <v>0</v>
      </c>
      <c r="AS1543" s="89">
        <f>VLOOKUP($AC1543,LS_Coint_BD!$B$3:$AQ$1079,AS$2)</f>
        <v>0</v>
      </c>
      <c r="AT1543" s="89">
        <f>VLOOKUP($AC1543,LS_Coint_BD!$B$3:$AQ$1079,AT$2)</f>
        <v>0</v>
      </c>
      <c r="AU1543" s="89">
        <f>VLOOKUP($AC1543,LS_Coint_BD!$B$3:$AQ$1079,AU$2)</f>
        <v>0</v>
      </c>
      <c r="AV1543" s="89">
        <f>VLOOKUP($AC1543,LS_Coint_BD!$B$3:$AQ$1079,AV$2)</f>
        <v>0</v>
      </c>
      <c r="AW1543" s="89">
        <f>VLOOKUP($AC1543,LS_Coint_BD!$B$3:$AQ$1079,AW$2)</f>
        <v>0</v>
      </c>
      <c r="AX1543" s="89">
        <f>VLOOKUP($AC1543,LS_Coint_BD!$B$3:$AQ$1079,AX$2)</f>
        <v>0</v>
      </c>
      <c r="AY1543" s="89">
        <f>VLOOKUP($AC1543,LS_Coint_BD!$B$3:$AQ$1079,AY$2)</f>
        <v>0</v>
      </c>
      <c r="AZ1543" s="89">
        <f>VLOOKUP($AC1543,LS_Coint_BD!$B$3:$AQ$1079,AZ$2)</f>
        <v>0</v>
      </c>
      <c r="BA1543" s="89">
        <f>VLOOKUP($AC1543,LS_Coint_BD!$B$3:$AQ$1079,BA$2)</f>
        <v>0</v>
      </c>
      <c r="BB1543" s="89">
        <f>VLOOKUP($AC1543,LS_Coint_BD!$B$3:$AQ$1079,BB$2)</f>
        <v>0</v>
      </c>
      <c r="BC1543" s="89">
        <f>VLOOKUP($AC1543,LS_Coint_BD!$B$3:$AQ$1079,BC$2)</f>
        <v>0</v>
      </c>
      <c r="BD1543" s="89">
        <f t="shared" si="1089"/>
        <v>0</v>
      </c>
      <c r="BE1543" s="89">
        <f t="shared" si="1090"/>
        <v>0</v>
      </c>
      <c r="BF1543" s="89">
        <f t="shared" si="1091"/>
        <v>0</v>
      </c>
      <c r="BG1543" s="89">
        <f t="shared" si="1092"/>
        <v>0</v>
      </c>
      <c r="BH1543" s="89">
        <f t="shared" si="1093"/>
        <v>0</v>
      </c>
      <c r="BI1543" s="89">
        <f t="shared" si="1094"/>
        <v>0</v>
      </c>
      <c r="BJ1543" s="89">
        <f t="shared" si="1095"/>
        <v>0</v>
      </c>
      <c r="BK1543" s="89">
        <f t="shared" si="1096"/>
        <v>0</v>
      </c>
      <c r="BL1543" s="89">
        <f t="shared" si="1097"/>
        <v>0</v>
      </c>
      <c r="BM1543" s="89"/>
      <c r="BN1543" s="26" t="b">
        <f t="shared" si="1098"/>
        <v>0</v>
      </c>
      <c r="BO1543" s="26" t="b">
        <f t="shared" si="1099"/>
        <v>0</v>
      </c>
      <c r="BP1543" s="26" t="b">
        <f t="shared" si="1100"/>
        <v>0</v>
      </c>
      <c r="BQ1543" s="26" t="b">
        <f t="shared" si="1101"/>
        <v>0</v>
      </c>
      <c r="BR1543" s="26" t="b">
        <f t="shared" si="1102"/>
        <v>0</v>
      </c>
      <c r="BS1543" s="26" t="b">
        <f t="shared" si="1103"/>
        <v>0</v>
      </c>
      <c r="BT1543" s="26" t="b">
        <f t="shared" si="1104"/>
        <v>0</v>
      </c>
      <c r="BU1543" s="26" t="b">
        <f t="shared" si="1105"/>
        <v>0</v>
      </c>
    </row>
    <row r="1544" spans="2:73" ht="15" thickBot="1" x14ac:dyDescent="0.35">
      <c r="B1544" s="17">
        <f>VLOOKUP($AC1544,LS_Coint_BD!$B$3:$D$1079,2)</f>
        <v>0</v>
      </c>
      <c r="C1544" s="87">
        <f>VLOOKUP($AC1544,LS_Coint_BD!$B$3:$D$1079,3)</f>
        <v>0</v>
      </c>
      <c r="D1544" s="68">
        <f t="shared" si="1065"/>
        <v>0</v>
      </c>
      <c r="E1544" s="65">
        <f t="shared" si="1066"/>
        <v>0</v>
      </c>
      <c r="F1544" s="69">
        <f t="shared" si="1067"/>
        <v>0</v>
      </c>
      <c r="G1544" s="68">
        <f t="shared" si="1068"/>
        <v>0</v>
      </c>
      <c r="H1544" s="65">
        <f t="shared" si="1069"/>
        <v>0</v>
      </c>
      <c r="I1544" s="69">
        <f t="shared" si="1070"/>
        <v>0</v>
      </c>
      <c r="J1544" s="68">
        <f t="shared" si="1071"/>
        <v>0</v>
      </c>
      <c r="K1544" s="65">
        <f t="shared" si="1072"/>
        <v>0</v>
      </c>
      <c r="L1544" s="69">
        <f t="shared" si="1073"/>
        <v>0</v>
      </c>
      <c r="M1544" s="68">
        <f t="shared" si="1074"/>
        <v>0</v>
      </c>
      <c r="N1544" s="65">
        <f t="shared" si="1075"/>
        <v>0</v>
      </c>
      <c r="O1544" s="69">
        <f t="shared" si="1076"/>
        <v>0</v>
      </c>
      <c r="P1544" s="68">
        <f t="shared" si="1077"/>
        <v>0</v>
      </c>
      <c r="Q1544" s="65">
        <f t="shared" si="1078"/>
        <v>0</v>
      </c>
      <c r="R1544" s="69">
        <f t="shared" si="1079"/>
        <v>0</v>
      </c>
      <c r="S1544" s="68">
        <f t="shared" si="1080"/>
        <v>0</v>
      </c>
      <c r="T1544" s="65">
        <f t="shared" si="1081"/>
        <v>0</v>
      </c>
      <c r="U1544" s="69">
        <f t="shared" si="1082"/>
        <v>0</v>
      </c>
      <c r="V1544" s="68">
        <f t="shared" si="1083"/>
        <v>0</v>
      </c>
      <c r="W1544" s="65">
        <f t="shared" si="1084"/>
        <v>0</v>
      </c>
      <c r="X1544" s="69">
        <f t="shared" si="1085"/>
        <v>0</v>
      </c>
      <c r="Y1544" s="68">
        <f t="shared" si="1086"/>
        <v>0</v>
      </c>
      <c r="Z1544" s="65">
        <f t="shared" si="1087"/>
        <v>0</v>
      </c>
      <c r="AA1544" s="69">
        <f t="shared" si="1088"/>
        <v>0</v>
      </c>
      <c r="AB1544" s="98">
        <f>SUMIF(BN1544:BU1544,"VERDADEIRO",BN$3:$BU1543)</f>
        <v>0</v>
      </c>
      <c r="AC1544" s="97">
        <f t="shared" si="1106"/>
        <v>1541</v>
      </c>
      <c r="AD1544" s="89">
        <f>RTD("tryd.rtdserver",,"COT",B1544,"ULT")</f>
        <v>0</v>
      </c>
      <c r="AE1544" s="89">
        <f>RTD("tryd.rtdserver",,"COT",C1544,"ULT")</f>
        <v>0</v>
      </c>
      <c r="AF1544" s="89">
        <f>VLOOKUP($AC1544,LS_Coint_BD!$B$3:$AQ$1079,AF$2)*$AD1544+VLOOKUP($AC1544,LS_Coint_BD!$B$3:$AQ$1079,AF$2+1)</f>
        <v>0</v>
      </c>
      <c r="AG1544" s="89">
        <f>VLOOKUP($AC1544,LS_Coint_BD!$B$3:$AQ$1079,AG$2)*$AD1544+VLOOKUP($AC1544,LS_Coint_BD!$B$3:$AQ$1079,AG$2+1)</f>
        <v>0</v>
      </c>
      <c r="AH1544" s="89">
        <f>VLOOKUP($AC1544,LS_Coint_BD!$B$3:$AQ$1079,AH$2)*$AD1544+VLOOKUP($AC1544,LS_Coint_BD!$B$3:$AQ$1079,AH$2+1)</f>
        <v>0</v>
      </c>
      <c r="AI1544" s="89">
        <f>VLOOKUP($AC1544,LS_Coint_BD!$B$3:$AQ$1079,AI$2)*$AD1544+VLOOKUP($AC1544,LS_Coint_BD!$B$3:$AQ$1079,AI$2+1)</f>
        <v>0</v>
      </c>
      <c r="AJ1544" s="89">
        <f>VLOOKUP($AC1544,LS_Coint_BD!$B$3:$AQ$1079,AJ$2)*$AD1544+VLOOKUP($AC1544,LS_Coint_BD!$B$3:$AQ$1079,AJ$2+1)</f>
        <v>0</v>
      </c>
      <c r="AK1544" s="89">
        <f>VLOOKUP($AC1544,LS_Coint_BD!$B$3:$AQ$1079,AK$2)*$AD1544+VLOOKUP($AC1544,LS_Coint_BD!$B$3:$AQ$1079,AK$2+1)</f>
        <v>0</v>
      </c>
      <c r="AL1544" s="89">
        <f>VLOOKUP($AC1544,LS_Coint_BD!$B$3:$AQ$1079,AL$2)*$AD1544+VLOOKUP($AC1544,LS_Coint_BD!$B$3:$AQ$1079,AL$2+1)</f>
        <v>0</v>
      </c>
      <c r="AM1544" s="89">
        <f>VLOOKUP($AC1544,LS_Coint_BD!$B$3:$AQ$1079,AM$2)*$AD1544+VLOOKUP($AC1544,LS_Coint_BD!$B$3:$AQ$1079,AM$2+1)</f>
        <v>0</v>
      </c>
      <c r="AN1544" s="89">
        <f>VLOOKUP($AC1544,LS_Coint_BD!$B$3:$AQ$1079,AN$2)</f>
        <v>0</v>
      </c>
      <c r="AO1544" s="89">
        <f>VLOOKUP($AC1544,LS_Coint_BD!$B$3:$AQ$1079,AO$2)</f>
        <v>0</v>
      </c>
      <c r="AP1544" s="89">
        <f>VLOOKUP($AC1544,LS_Coint_BD!$B$3:$AQ$1079,AP$2)</f>
        <v>0</v>
      </c>
      <c r="AQ1544" s="89">
        <f>VLOOKUP($AC1544,LS_Coint_BD!$B$3:$AQ$1079,AQ$2)</f>
        <v>0</v>
      </c>
      <c r="AR1544" s="89">
        <f>VLOOKUP($AC1544,LS_Coint_BD!$B$3:$AQ$1079,AR$2)</f>
        <v>0</v>
      </c>
      <c r="AS1544" s="89">
        <f>VLOOKUP($AC1544,LS_Coint_BD!$B$3:$AQ$1079,AS$2)</f>
        <v>0</v>
      </c>
      <c r="AT1544" s="89">
        <f>VLOOKUP($AC1544,LS_Coint_BD!$B$3:$AQ$1079,AT$2)</f>
        <v>0</v>
      </c>
      <c r="AU1544" s="89">
        <f>VLOOKUP($AC1544,LS_Coint_BD!$B$3:$AQ$1079,AU$2)</f>
        <v>0</v>
      </c>
      <c r="AV1544" s="89">
        <f>VLOOKUP($AC1544,LS_Coint_BD!$B$3:$AQ$1079,AV$2)</f>
        <v>0</v>
      </c>
      <c r="AW1544" s="89">
        <f>VLOOKUP($AC1544,LS_Coint_BD!$B$3:$AQ$1079,AW$2)</f>
        <v>0</v>
      </c>
      <c r="AX1544" s="89">
        <f>VLOOKUP($AC1544,LS_Coint_BD!$B$3:$AQ$1079,AX$2)</f>
        <v>0</v>
      </c>
      <c r="AY1544" s="89">
        <f>VLOOKUP($AC1544,LS_Coint_BD!$B$3:$AQ$1079,AY$2)</f>
        <v>0</v>
      </c>
      <c r="AZ1544" s="89">
        <f>VLOOKUP($AC1544,LS_Coint_BD!$B$3:$AQ$1079,AZ$2)</f>
        <v>0</v>
      </c>
      <c r="BA1544" s="89">
        <f>VLOOKUP($AC1544,LS_Coint_BD!$B$3:$AQ$1079,BA$2)</f>
        <v>0</v>
      </c>
      <c r="BB1544" s="89">
        <f>VLOOKUP($AC1544,LS_Coint_BD!$B$3:$AQ$1079,BB$2)</f>
        <v>0</v>
      </c>
      <c r="BC1544" s="89">
        <f>VLOOKUP($AC1544,LS_Coint_BD!$B$3:$AQ$1079,BC$2)</f>
        <v>0</v>
      </c>
      <c r="BD1544" s="89">
        <f t="shared" si="1089"/>
        <v>0</v>
      </c>
      <c r="BE1544" s="89">
        <f t="shared" si="1090"/>
        <v>0</v>
      </c>
      <c r="BF1544" s="89">
        <f t="shared" si="1091"/>
        <v>0</v>
      </c>
      <c r="BG1544" s="89">
        <f t="shared" si="1092"/>
        <v>0</v>
      </c>
      <c r="BH1544" s="89">
        <f t="shared" si="1093"/>
        <v>0</v>
      </c>
      <c r="BI1544" s="89">
        <f t="shared" si="1094"/>
        <v>0</v>
      </c>
      <c r="BJ1544" s="89">
        <f t="shared" si="1095"/>
        <v>0</v>
      </c>
      <c r="BK1544" s="89">
        <f t="shared" si="1096"/>
        <v>0</v>
      </c>
      <c r="BL1544" s="89">
        <f t="shared" si="1097"/>
        <v>0</v>
      </c>
      <c r="BM1544" s="89"/>
      <c r="BN1544" s="26" t="b">
        <f t="shared" si="1098"/>
        <v>0</v>
      </c>
      <c r="BO1544" s="26" t="b">
        <f t="shared" si="1099"/>
        <v>0</v>
      </c>
      <c r="BP1544" s="26" t="b">
        <f t="shared" si="1100"/>
        <v>0</v>
      </c>
      <c r="BQ1544" s="26" t="b">
        <f t="shared" si="1101"/>
        <v>0</v>
      </c>
      <c r="BR1544" s="26" t="b">
        <f t="shared" si="1102"/>
        <v>0</v>
      </c>
      <c r="BS1544" s="26" t="b">
        <f t="shared" si="1103"/>
        <v>0</v>
      </c>
      <c r="BT1544" s="26" t="b">
        <f t="shared" si="1104"/>
        <v>0</v>
      </c>
      <c r="BU1544" s="26" t="b">
        <f t="shared" si="1105"/>
        <v>0</v>
      </c>
    </row>
  </sheetData>
  <autoFilter ref="B2:AB595" xr:uid="{CED1C8C8-D637-465D-82A8-E3E8DB54C5E5}"/>
  <mergeCells count="3">
    <mergeCell ref="B2:B3"/>
    <mergeCell ref="C2:C3"/>
    <mergeCell ref="D1:AA1"/>
  </mergeCells>
  <conditionalFormatting sqref="D4:D5">
    <cfRule type="expression" dxfId="39" priority="41">
      <formula>BN4</formula>
    </cfRule>
  </conditionalFormatting>
  <conditionalFormatting sqref="G4:G5">
    <cfRule type="expression" dxfId="38" priority="42">
      <formula>BO4</formula>
    </cfRule>
  </conditionalFormatting>
  <conditionalFormatting sqref="J4:J5">
    <cfRule type="expression" dxfId="37" priority="43">
      <formula>BP4</formula>
    </cfRule>
  </conditionalFormatting>
  <conditionalFormatting sqref="M4:M5">
    <cfRule type="expression" dxfId="36" priority="44">
      <formula>BQ4</formula>
    </cfRule>
  </conditionalFormatting>
  <conditionalFormatting sqref="P4:P5">
    <cfRule type="expression" dxfId="35" priority="45">
      <formula>BR4</formula>
    </cfRule>
  </conditionalFormatting>
  <conditionalFormatting sqref="S4:S5">
    <cfRule type="expression" dxfId="34" priority="46">
      <formula>BS4</formula>
    </cfRule>
  </conditionalFormatting>
  <conditionalFormatting sqref="V4:V5">
    <cfRule type="expression" dxfId="33" priority="47">
      <formula>BT4</formula>
    </cfRule>
  </conditionalFormatting>
  <conditionalFormatting sqref="Y4:Y5">
    <cfRule type="expression" dxfId="32" priority="48">
      <formula>BU4</formula>
    </cfRule>
  </conditionalFormatting>
  <conditionalFormatting sqref="D6:D13 D529:D1544">
    <cfRule type="expression" dxfId="31" priority="25">
      <formula>BN6</formula>
    </cfRule>
  </conditionalFormatting>
  <conditionalFormatting sqref="G6:G13 G529:G1544">
    <cfRule type="expression" dxfId="30" priority="26">
      <formula>BO6</formula>
    </cfRule>
  </conditionalFormatting>
  <conditionalFormatting sqref="J6:J13 J529:J1544">
    <cfRule type="expression" dxfId="29" priority="27">
      <formula>BP6</formula>
    </cfRule>
  </conditionalFormatting>
  <conditionalFormatting sqref="M6:M13 M529:M1544">
    <cfRule type="expression" dxfId="28" priority="28">
      <formula>BQ6</formula>
    </cfRule>
  </conditionalFormatting>
  <conditionalFormatting sqref="P6:P13 P529:P1544">
    <cfRule type="expression" dxfId="27" priority="29">
      <formula>BR6</formula>
    </cfRule>
  </conditionalFormatting>
  <conditionalFormatting sqref="S6:S13 S529:S1544">
    <cfRule type="expression" dxfId="26" priority="30">
      <formula>BS6</formula>
    </cfRule>
  </conditionalFormatting>
  <conditionalFormatting sqref="V6:V13 V529:V1544">
    <cfRule type="expression" dxfId="25" priority="31">
      <formula>BT6</formula>
    </cfRule>
  </conditionalFormatting>
  <conditionalFormatting sqref="Y6:Y13 Y529:Y1544">
    <cfRule type="expression" dxfId="24" priority="32">
      <formula>BU6</formula>
    </cfRule>
  </conditionalFormatting>
  <conditionalFormatting sqref="D14:D15">
    <cfRule type="expression" dxfId="23" priority="17">
      <formula>BN14</formula>
    </cfRule>
  </conditionalFormatting>
  <conditionalFormatting sqref="G14:G15">
    <cfRule type="expression" dxfId="22" priority="18">
      <formula>BO14</formula>
    </cfRule>
  </conditionalFormatting>
  <conditionalFormatting sqref="J14:J15">
    <cfRule type="expression" dxfId="21" priority="19">
      <formula>BP14</formula>
    </cfRule>
  </conditionalFormatting>
  <conditionalFormatting sqref="M14:M15">
    <cfRule type="expression" dxfId="20" priority="20">
      <formula>BQ14</formula>
    </cfRule>
  </conditionalFormatting>
  <conditionalFormatting sqref="P14:P15">
    <cfRule type="expression" dxfId="19" priority="21">
      <formula>BR14</formula>
    </cfRule>
  </conditionalFormatting>
  <conditionalFormatting sqref="S14:S15">
    <cfRule type="expression" dxfId="18" priority="22">
      <formula>BS14</formula>
    </cfRule>
  </conditionalFormatting>
  <conditionalFormatting sqref="V14:V15">
    <cfRule type="expression" dxfId="17" priority="23">
      <formula>BT14</formula>
    </cfRule>
  </conditionalFormatting>
  <conditionalFormatting sqref="Y14:Y15">
    <cfRule type="expression" dxfId="16" priority="24">
      <formula>BU14</formula>
    </cfRule>
  </conditionalFormatting>
  <conditionalFormatting sqref="D16:D527">
    <cfRule type="expression" dxfId="15" priority="9">
      <formula>BN16</formula>
    </cfRule>
  </conditionalFormatting>
  <conditionalFormatting sqref="G16:G527">
    <cfRule type="expression" dxfId="14" priority="10">
      <formula>BO16</formula>
    </cfRule>
  </conditionalFormatting>
  <conditionalFormatting sqref="J16:J527">
    <cfRule type="expression" dxfId="13" priority="11">
      <formula>BP16</formula>
    </cfRule>
  </conditionalFormatting>
  <conditionalFormatting sqref="M16:M527">
    <cfRule type="expression" dxfId="12" priority="12">
      <formula>BQ16</formula>
    </cfRule>
  </conditionalFormatting>
  <conditionalFormatting sqref="P16:P527">
    <cfRule type="expression" dxfId="11" priority="13">
      <formula>BR16</formula>
    </cfRule>
  </conditionalFormatting>
  <conditionalFormatting sqref="S16:S527">
    <cfRule type="expression" dxfId="10" priority="14">
      <formula>BS16</formula>
    </cfRule>
  </conditionalFormatting>
  <conditionalFormatting sqref="V16:V527">
    <cfRule type="expression" dxfId="9" priority="15">
      <formula>BT16</formula>
    </cfRule>
  </conditionalFormatting>
  <conditionalFormatting sqref="Y16:Y527">
    <cfRule type="expression" dxfId="8" priority="16">
      <formula>BU16</formula>
    </cfRule>
  </conditionalFormatting>
  <conditionalFormatting sqref="D528">
    <cfRule type="expression" dxfId="7" priority="1">
      <formula>BN528</formula>
    </cfRule>
  </conditionalFormatting>
  <conditionalFormatting sqref="G528">
    <cfRule type="expression" dxfId="6" priority="2">
      <formula>BO528</formula>
    </cfRule>
  </conditionalFormatting>
  <conditionalFormatting sqref="J528">
    <cfRule type="expression" dxfId="5" priority="3">
      <formula>BP528</formula>
    </cfRule>
  </conditionalFormatting>
  <conditionalFormatting sqref="M528">
    <cfRule type="expression" dxfId="4" priority="4">
      <formula>BQ528</formula>
    </cfRule>
  </conditionalFormatting>
  <conditionalFormatting sqref="P528">
    <cfRule type="expression" dxfId="3" priority="5">
      <formula>BR528</formula>
    </cfRule>
  </conditionalFormatting>
  <conditionalFormatting sqref="S528">
    <cfRule type="expression" dxfId="2" priority="6">
      <formula>BS528</formula>
    </cfRule>
  </conditionalFormatting>
  <conditionalFormatting sqref="V528">
    <cfRule type="expression" dxfId="1" priority="7">
      <formula>BT528</formula>
    </cfRule>
  </conditionalFormatting>
  <conditionalFormatting sqref="Y528">
    <cfRule type="expression" dxfId="0" priority="8">
      <formula>BU528</formula>
    </cfRule>
  </conditionalFormatting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F3906-ED8A-433B-8C83-A8EFF4F2029B}">
  <sheetPr>
    <tabColor rgb="FFFF0000"/>
  </sheetPr>
  <dimension ref="A1:CD251"/>
  <sheetViews>
    <sheetView workbookViewId="0"/>
  </sheetViews>
  <sheetFormatPr defaultRowHeight="14.4" x14ac:dyDescent="0.3"/>
  <cols>
    <col min="1" max="1" width="17" customWidth="1"/>
    <col min="2" max="48" width="9" bestFit="1" customWidth="1"/>
    <col min="49" max="49" width="9.44140625" bestFit="1" customWidth="1"/>
    <col min="50" max="82" width="9" bestFit="1" customWidth="1"/>
  </cols>
  <sheetData>
    <row r="1" spans="1:82" x14ac:dyDescent="0.3">
      <c r="A1" t="s">
        <v>0</v>
      </c>
      <c r="B1" t="s">
        <v>81</v>
      </c>
      <c r="C1" t="s">
        <v>104</v>
      </c>
      <c r="D1" t="s">
        <v>111</v>
      </c>
      <c r="E1" t="s">
        <v>82</v>
      </c>
      <c r="F1" t="s">
        <v>42</v>
      </c>
      <c r="G1" t="s">
        <v>37</v>
      </c>
      <c r="H1" t="s">
        <v>46</v>
      </c>
      <c r="I1" t="s">
        <v>116</v>
      </c>
      <c r="J1" t="s">
        <v>119</v>
      </c>
      <c r="K1" t="s">
        <v>120</v>
      </c>
      <c r="L1" t="s">
        <v>83</v>
      </c>
      <c r="M1" t="s">
        <v>126</v>
      </c>
      <c r="N1" t="s">
        <v>127</v>
      </c>
      <c r="O1" t="s">
        <v>105</v>
      </c>
      <c r="P1" t="s">
        <v>131</v>
      </c>
      <c r="Q1" t="s">
        <v>84</v>
      </c>
      <c r="R1" t="s">
        <v>85</v>
      </c>
      <c r="S1" t="s">
        <v>454</v>
      </c>
      <c r="T1" t="s">
        <v>45</v>
      </c>
      <c r="U1" t="s">
        <v>128</v>
      </c>
      <c r="V1" t="s">
        <v>508</v>
      </c>
      <c r="W1" t="s">
        <v>135</v>
      </c>
      <c r="X1" t="s">
        <v>44</v>
      </c>
      <c r="Y1" t="s">
        <v>86</v>
      </c>
      <c r="Z1" t="s">
        <v>87</v>
      </c>
      <c r="AA1" t="s">
        <v>134</v>
      </c>
      <c r="AB1" t="s">
        <v>88</v>
      </c>
      <c r="AC1" t="s">
        <v>89</v>
      </c>
      <c r="AD1" t="s">
        <v>121</v>
      </c>
      <c r="AE1" t="s">
        <v>122</v>
      </c>
      <c r="AF1" t="s">
        <v>130</v>
      </c>
      <c r="AG1" t="s">
        <v>90</v>
      </c>
      <c r="AH1" t="s">
        <v>511</v>
      </c>
      <c r="AI1" t="s">
        <v>91</v>
      </c>
      <c r="AJ1" t="s">
        <v>137</v>
      </c>
      <c r="AK1" t="s">
        <v>455</v>
      </c>
      <c r="AL1" t="s">
        <v>92</v>
      </c>
      <c r="AM1" t="s">
        <v>39</v>
      </c>
      <c r="AN1" t="s">
        <v>124</v>
      </c>
      <c r="AO1" t="s">
        <v>40</v>
      </c>
      <c r="AP1" t="s">
        <v>93</v>
      </c>
      <c r="AQ1" t="s">
        <v>117</v>
      </c>
      <c r="AR1" t="s">
        <v>106</v>
      </c>
      <c r="AS1" t="s">
        <v>94</v>
      </c>
      <c r="AT1" t="s">
        <v>107</v>
      </c>
      <c r="AU1" t="s">
        <v>108</v>
      </c>
      <c r="AV1" t="s">
        <v>23</v>
      </c>
      <c r="AW1" t="s">
        <v>22</v>
      </c>
      <c r="AX1" t="s">
        <v>95</v>
      </c>
      <c r="AY1" t="s">
        <v>510</v>
      </c>
      <c r="AZ1" t="s">
        <v>112</v>
      </c>
      <c r="BA1" t="s">
        <v>138</v>
      </c>
      <c r="BB1" t="s">
        <v>509</v>
      </c>
      <c r="BC1" t="s">
        <v>114</v>
      </c>
      <c r="BD1" t="s">
        <v>132</v>
      </c>
      <c r="BE1" t="s">
        <v>35</v>
      </c>
      <c r="BF1" t="s">
        <v>43</v>
      </c>
      <c r="BG1" t="s">
        <v>109</v>
      </c>
      <c r="BH1" t="s">
        <v>96</v>
      </c>
      <c r="BI1" t="s">
        <v>97</v>
      </c>
      <c r="BJ1" t="s">
        <v>98</v>
      </c>
      <c r="BK1" t="s">
        <v>456</v>
      </c>
      <c r="BL1" t="s">
        <v>110</v>
      </c>
      <c r="BM1" t="s">
        <v>99</v>
      </c>
      <c r="BN1" t="s">
        <v>129</v>
      </c>
      <c r="BO1" t="s">
        <v>118</v>
      </c>
      <c r="BP1" t="s">
        <v>100</v>
      </c>
      <c r="BQ1" t="s">
        <v>136</v>
      </c>
      <c r="BR1" t="s">
        <v>457</v>
      </c>
      <c r="BS1" t="s">
        <v>101</v>
      </c>
      <c r="BT1" t="s">
        <v>102</v>
      </c>
      <c r="BU1" t="s">
        <v>123</v>
      </c>
      <c r="BV1" t="s">
        <v>133</v>
      </c>
      <c r="BW1" t="s">
        <v>103</v>
      </c>
      <c r="BX1" t="s">
        <v>113</v>
      </c>
      <c r="BY1" t="s">
        <v>458</v>
      </c>
      <c r="BZ1" t="s">
        <v>125</v>
      </c>
      <c r="CA1" t="s">
        <v>139</v>
      </c>
      <c r="CB1" t="s">
        <v>115</v>
      </c>
      <c r="CC1" t="s">
        <v>139</v>
      </c>
      <c r="CD1" t="s">
        <v>115</v>
      </c>
    </row>
    <row r="2" spans="1:82" x14ac:dyDescent="0.3">
      <c r="A2" s="88" t="s">
        <v>398</v>
      </c>
      <c r="B2" s="96">
        <v>17.7828178405762</v>
      </c>
      <c r="C2" s="96">
        <v>59.709999084472699</v>
      </c>
      <c r="D2" s="96">
        <v>47.190555572509801</v>
      </c>
      <c r="E2" s="96">
        <v>47.870525360107401</v>
      </c>
      <c r="F2" s="96">
        <v>28.024065017700199</v>
      </c>
      <c r="G2" s="96">
        <v>29.574884414672798</v>
      </c>
      <c r="H2" s="96">
        <v>32.761428833007798</v>
      </c>
      <c r="I2" s="96">
        <v>11.086838722229</v>
      </c>
      <c r="J2" s="96">
        <v>72.870788574218807</v>
      </c>
      <c r="K2" s="96">
        <v>36.127944946289098</v>
      </c>
      <c r="L2" s="96">
        <v>27.664098739623999</v>
      </c>
      <c r="M2" s="96">
        <v>30.600000381469702</v>
      </c>
      <c r="N2" s="96">
        <v>31.799999237060501</v>
      </c>
      <c r="O2" s="96">
        <v>18.7600002288818</v>
      </c>
      <c r="P2" s="96">
        <v>74</v>
      </c>
      <c r="Q2" s="96">
        <v>18.0991916656494</v>
      </c>
      <c r="R2" s="96">
        <v>6.9684691429138201</v>
      </c>
      <c r="S2" s="96">
        <v>13.8889007568359</v>
      </c>
      <c r="T2" s="96">
        <v>11.4899997711182</v>
      </c>
      <c r="U2" s="96">
        <v>34.106639862060497</v>
      </c>
      <c r="V2" s="96">
        <v>70.425315856933594</v>
      </c>
      <c r="W2" s="96">
        <v>22.822746276855501</v>
      </c>
      <c r="X2" s="96">
        <v>78.997718811035199</v>
      </c>
      <c r="Y2" s="96">
        <v>13.3820505142212</v>
      </c>
      <c r="Z2" s="96">
        <v>36.2299995422363</v>
      </c>
      <c r="AA2" s="96">
        <v>30.010665893554702</v>
      </c>
      <c r="AB2" s="96">
        <v>18.360000610351602</v>
      </c>
      <c r="AC2" s="96">
        <v>49.3087768554688</v>
      </c>
      <c r="AD2" s="96">
        <v>33.943367004394503</v>
      </c>
      <c r="AE2" s="96">
        <v>35.3076362609863</v>
      </c>
      <c r="AF2" s="96">
        <v>18.100000381469702</v>
      </c>
      <c r="AG2" s="96">
        <v>21.660142898559599</v>
      </c>
      <c r="AH2" s="96">
        <v>44.4799995422363</v>
      </c>
      <c r="AI2" s="96">
        <v>55.915370941162102</v>
      </c>
      <c r="AJ2" s="96">
        <v>23.7516689300537</v>
      </c>
      <c r="AK2" s="96">
        <v>56.428741455078097</v>
      </c>
      <c r="AL2" s="96">
        <v>30.7474174499512</v>
      </c>
      <c r="AM2" s="96">
        <v>20.449396133422901</v>
      </c>
      <c r="AN2" s="96">
        <v>70.078262329101605</v>
      </c>
      <c r="AO2" s="96">
        <v>9.7274284362793004</v>
      </c>
      <c r="AP2" s="96">
        <v>35.040000915527301</v>
      </c>
      <c r="AQ2" s="96">
        <v>11.9698324203491</v>
      </c>
      <c r="AR2" s="96">
        <v>25.118705749511701</v>
      </c>
      <c r="AS2" s="96">
        <v>34.193649291992202</v>
      </c>
      <c r="AT2" s="96">
        <v>52.961723327636697</v>
      </c>
      <c r="AU2" s="96">
        <v>39.011432647705099</v>
      </c>
      <c r="AV2" s="96">
        <v>12.566112518310501</v>
      </c>
      <c r="AW2" s="96">
        <v>32.534210205078097</v>
      </c>
      <c r="AX2" s="96">
        <v>26.340927124023398</v>
      </c>
      <c r="AY2" s="96">
        <v>8.1206474304199201</v>
      </c>
      <c r="AZ2" s="96">
        <v>20.6280517578125</v>
      </c>
      <c r="BA2" s="96">
        <v>27.476474761962901</v>
      </c>
      <c r="BB2" s="96">
        <v>23.910860061645501</v>
      </c>
      <c r="BC2" s="96">
        <v>58.1172904968262</v>
      </c>
      <c r="BD2" s="96">
        <v>13.788221359252899</v>
      </c>
      <c r="BE2" s="96">
        <v>10.819999694824199</v>
      </c>
      <c r="BF2" s="96">
        <v>20.561902999877901</v>
      </c>
      <c r="BG2" s="96">
        <v>34.353416442871101</v>
      </c>
      <c r="BH2" s="96">
        <v>93.669418334960895</v>
      </c>
      <c r="BI2" s="96">
        <v>29.838075637817401</v>
      </c>
      <c r="BJ2" s="96">
        <v>28.9378547668457</v>
      </c>
      <c r="BK2" s="96">
        <v>47.299999237060597</v>
      </c>
      <c r="BL2" s="96">
        <v>41.3293647766113</v>
      </c>
      <c r="BM2" s="96">
        <v>24.918498992919901</v>
      </c>
      <c r="BN2" s="96">
        <v>23.219999313354499</v>
      </c>
      <c r="BO2" s="96">
        <v>53.425701141357401</v>
      </c>
      <c r="BP2" s="96">
        <v>40.989921569824197</v>
      </c>
      <c r="BQ2" s="96">
        <v>60.252590179443402</v>
      </c>
      <c r="BR2" s="96">
        <v>56.712135314941399</v>
      </c>
      <c r="BS2" s="96">
        <v>40.509998321533203</v>
      </c>
      <c r="BT2" s="96">
        <v>28.0914402008057</v>
      </c>
      <c r="BU2" s="96">
        <v>24.030035018920898</v>
      </c>
      <c r="BV2" s="96">
        <v>25.634651184081999</v>
      </c>
      <c r="BW2" s="96">
        <v>9.67987155914307</v>
      </c>
      <c r="BX2" s="96">
        <v>49.433551788330099</v>
      </c>
      <c r="BY2" s="96">
        <v>48.189662933349602</v>
      </c>
      <c r="BZ2" s="96">
        <v>14.6499996185303</v>
      </c>
      <c r="CA2" s="96">
        <v>40.6427612304688</v>
      </c>
      <c r="CB2" s="96">
        <v>51.322544097900398</v>
      </c>
      <c r="CC2" s="96">
        <v>34.96</v>
      </c>
      <c r="CD2" s="96">
        <v>47.38</v>
      </c>
    </row>
    <row r="3" spans="1:82" x14ac:dyDescent="0.3">
      <c r="A3" s="88" t="s">
        <v>233</v>
      </c>
      <c r="B3" s="96">
        <v>17.307703018188501</v>
      </c>
      <c r="C3" s="96">
        <v>59.259998321533203</v>
      </c>
      <c r="D3" s="96">
        <v>46.610347747802699</v>
      </c>
      <c r="E3" s="96">
        <v>46.659339904785199</v>
      </c>
      <c r="F3" s="96">
        <v>27.714647293090799</v>
      </c>
      <c r="G3" s="96">
        <v>29.079761505126999</v>
      </c>
      <c r="H3" s="96">
        <v>31.997825622558601</v>
      </c>
      <c r="I3" s="96">
        <v>11.5819606781006</v>
      </c>
      <c r="J3" s="96">
        <v>73.265373229980497</v>
      </c>
      <c r="K3" s="96">
        <v>35.494964599609403</v>
      </c>
      <c r="L3" s="96">
        <v>27.501764297485401</v>
      </c>
      <c r="M3" s="96">
        <v>30.549999237060501</v>
      </c>
      <c r="N3" s="96">
        <v>31.549999237060501</v>
      </c>
      <c r="O3" s="96">
        <v>18.399999618530298</v>
      </c>
      <c r="P3" s="96">
        <v>71.199996948242202</v>
      </c>
      <c r="Q3" s="96">
        <v>17.560066223144499</v>
      </c>
      <c r="R3" s="96">
        <v>6.9575576782226598</v>
      </c>
      <c r="S3" s="96">
        <v>13.6694583892822</v>
      </c>
      <c r="T3" s="96">
        <v>11.6199998855591</v>
      </c>
      <c r="U3" s="96">
        <v>33.938148498535199</v>
      </c>
      <c r="V3" s="96">
        <v>70.434906005859403</v>
      </c>
      <c r="W3" s="96">
        <v>22.299558639526399</v>
      </c>
      <c r="X3" s="96">
        <v>78.038146972656307</v>
      </c>
      <c r="Y3" s="96">
        <v>12.8731136322021</v>
      </c>
      <c r="Z3" s="96">
        <v>36.5</v>
      </c>
      <c r="AA3" s="96">
        <v>29.391410827636701</v>
      </c>
      <c r="AB3" s="96">
        <v>17.7299995422363</v>
      </c>
      <c r="AC3" s="96">
        <v>48.8861274719238</v>
      </c>
      <c r="AD3" s="96">
        <v>33.5583305358887</v>
      </c>
      <c r="AE3" s="96">
        <v>34.855625152587898</v>
      </c>
      <c r="AF3" s="96">
        <v>18.139999389648398</v>
      </c>
      <c r="AG3" s="96">
        <v>21.7770671844482</v>
      </c>
      <c r="AH3" s="96">
        <v>43.7299995422363</v>
      </c>
      <c r="AI3" s="96">
        <v>55.213832855224602</v>
      </c>
      <c r="AJ3" s="96">
        <v>23.225584030151399</v>
      </c>
      <c r="AK3" s="96">
        <v>55.110446929931598</v>
      </c>
      <c r="AL3" s="96">
        <v>30.106441497802699</v>
      </c>
      <c r="AM3" s="96">
        <v>19.769063949585</v>
      </c>
      <c r="AN3" s="96">
        <v>69.968635559082003</v>
      </c>
      <c r="AO3" s="96">
        <v>9.3638782501220703</v>
      </c>
      <c r="AP3" s="96">
        <v>34.25</v>
      </c>
      <c r="AQ3" s="96">
        <v>11.9618673324585</v>
      </c>
      <c r="AR3" s="96">
        <v>24.173954010009801</v>
      </c>
      <c r="AS3" s="96">
        <v>34.309398651122997</v>
      </c>
      <c r="AT3" s="96">
        <v>52.7834663391113</v>
      </c>
      <c r="AU3" s="96">
        <v>39.594345092773402</v>
      </c>
      <c r="AV3" s="96">
        <v>12.354753494262701</v>
      </c>
      <c r="AW3" s="96">
        <v>31.921461105346701</v>
      </c>
      <c r="AX3" s="96">
        <v>26.956687927246101</v>
      </c>
      <c r="AY3" s="96">
        <v>7.7278704643249503</v>
      </c>
      <c r="AZ3" s="96">
        <v>20.8977661132812</v>
      </c>
      <c r="BA3" s="96">
        <v>27.317823410034201</v>
      </c>
      <c r="BB3" s="96">
        <v>23.014083862304702</v>
      </c>
      <c r="BC3" s="96">
        <v>56.399295806884801</v>
      </c>
      <c r="BD3" s="96">
        <v>13.6173915863037</v>
      </c>
      <c r="BE3" s="96">
        <v>10.9700002670288</v>
      </c>
      <c r="BF3" s="96">
        <v>20.260950088501001</v>
      </c>
      <c r="BG3" s="96">
        <v>34.029605865478501</v>
      </c>
      <c r="BH3" s="96">
        <v>93.669418334960895</v>
      </c>
      <c r="BI3" s="96">
        <v>29.221866607666001</v>
      </c>
      <c r="BJ3" s="96">
        <v>28.447891235351602</v>
      </c>
      <c r="BK3" s="96">
        <v>47.930000305175803</v>
      </c>
      <c r="BL3" s="96">
        <v>41.091499328613303</v>
      </c>
      <c r="BM3" s="96">
        <v>24.703718185424801</v>
      </c>
      <c r="BN3" s="96">
        <v>23.200000762939499</v>
      </c>
      <c r="BO3" s="96">
        <v>53.227199554443402</v>
      </c>
      <c r="BP3" s="96">
        <v>40.591770172119098</v>
      </c>
      <c r="BQ3" s="96">
        <v>59.004783630371101</v>
      </c>
      <c r="BR3" s="96">
        <v>57.901065826416001</v>
      </c>
      <c r="BS3" s="96">
        <v>39.669998168945298</v>
      </c>
      <c r="BT3" s="96">
        <v>27.983568191528299</v>
      </c>
      <c r="BU3" s="96">
        <v>24.67458152771</v>
      </c>
      <c r="BV3" s="96">
        <v>24.943426132202099</v>
      </c>
      <c r="BW3" s="96">
        <v>9.5411624908447301</v>
      </c>
      <c r="BX3" s="96">
        <v>48.252906799316399</v>
      </c>
      <c r="BY3" s="96">
        <v>47.806262969970703</v>
      </c>
      <c r="BZ3" s="96">
        <v>14</v>
      </c>
      <c r="CA3" s="96">
        <v>39.095218658447301</v>
      </c>
      <c r="CB3" s="96">
        <v>51.734771728515597</v>
      </c>
      <c r="CC3" s="96">
        <v>35.6</v>
      </c>
      <c r="CD3" s="96">
        <v>47.6</v>
      </c>
    </row>
    <row r="4" spans="1:82" x14ac:dyDescent="0.3">
      <c r="A4" s="88" t="s">
        <v>399</v>
      </c>
      <c r="B4" s="96">
        <v>17.0556030273438</v>
      </c>
      <c r="C4" s="96">
        <v>60.130001068115199</v>
      </c>
      <c r="D4" s="96">
        <v>48.438011169433601</v>
      </c>
      <c r="E4" s="96">
        <v>46.890041351318402</v>
      </c>
      <c r="F4" s="96">
        <v>27.9179801940918</v>
      </c>
      <c r="G4" s="96">
        <v>29.2654304504394</v>
      </c>
      <c r="H4" s="96">
        <v>32.135826110839801</v>
      </c>
      <c r="I4" s="96">
        <v>11.950874328613301</v>
      </c>
      <c r="J4" s="96">
        <v>74.459007263183594</v>
      </c>
      <c r="K4" s="96">
        <v>36.137538909912102</v>
      </c>
      <c r="L4" s="96">
        <v>28.026973724365199</v>
      </c>
      <c r="M4" s="96">
        <v>31.569999694824201</v>
      </c>
      <c r="N4" s="96">
        <v>33.450000762939503</v>
      </c>
      <c r="O4" s="96">
        <v>19.049999237060501</v>
      </c>
      <c r="P4" s="96">
        <v>71.419998168945298</v>
      </c>
      <c r="Q4" s="96">
        <v>17.7622394561768</v>
      </c>
      <c r="R4" s="96">
        <v>7.0461258888244602</v>
      </c>
      <c r="S4" s="96">
        <v>13.879757881164601</v>
      </c>
      <c r="T4" s="96">
        <v>11.6499996185303</v>
      </c>
      <c r="U4" s="96">
        <v>34.585517883300803</v>
      </c>
      <c r="V4" s="96">
        <v>71.950668334960895</v>
      </c>
      <c r="W4" s="96">
        <v>22.260072708129901</v>
      </c>
      <c r="X4" s="96">
        <v>80.525184631347699</v>
      </c>
      <c r="Y4" s="96">
        <v>12.9928646087647</v>
      </c>
      <c r="Z4" s="96">
        <v>36.659999847412102</v>
      </c>
      <c r="AA4" s="96">
        <v>29.992179870605501</v>
      </c>
      <c r="AB4" s="96">
        <v>18</v>
      </c>
      <c r="AC4" s="96">
        <v>49.402694702148402</v>
      </c>
      <c r="AD4" s="96">
        <v>33.258853912353501</v>
      </c>
      <c r="AE4" s="96">
        <v>34.309810638427699</v>
      </c>
      <c r="AF4" s="96">
        <v>18.040000915527301</v>
      </c>
      <c r="AG4" s="96">
        <v>22.3714294433594</v>
      </c>
      <c r="AH4" s="96">
        <v>44.560001373291001</v>
      </c>
      <c r="AI4" s="96">
        <v>56.547740936279297</v>
      </c>
      <c r="AJ4" s="96">
        <v>24.258264541626001</v>
      </c>
      <c r="AK4" s="96">
        <v>54.2481079101563</v>
      </c>
      <c r="AL4" s="96">
        <v>30.795976638793899</v>
      </c>
      <c r="AM4" s="96">
        <v>20.262056350708001</v>
      </c>
      <c r="AN4" s="96">
        <v>73.187538146972699</v>
      </c>
      <c r="AO4" s="96">
        <v>9.7176046371459996</v>
      </c>
      <c r="AP4" s="96">
        <v>34.349998474121101</v>
      </c>
      <c r="AQ4" s="96">
        <v>12.3063659667969</v>
      </c>
      <c r="AR4" s="96">
        <v>24.349267959594702</v>
      </c>
      <c r="AS4" s="96">
        <v>35.216079711914098</v>
      </c>
      <c r="AT4" s="96">
        <v>53.536102294921903</v>
      </c>
      <c r="AU4" s="96">
        <v>36.008514404296903</v>
      </c>
      <c r="AV4" s="96">
        <v>12.3451490402222</v>
      </c>
      <c r="AW4" s="96">
        <v>32.013912200927699</v>
      </c>
      <c r="AX4" s="96">
        <v>27.4844856262207</v>
      </c>
      <c r="AY4" s="96">
        <v>7.9242582321167001</v>
      </c>
      <c r="AZ4" s="96">
        <v>20.5281581878662</v>
      </c>
      <c r="BA4" s="96">
        <v>27.069931030273398</v>
      </c>
      <c r="BB4" s="96">
        <v>24.271520614623999</v>
      </c>
      <c r="BC4" s="96">
        <v>56.723258972167997</v>
      </c>
      <c r="BD4" s="96">
        <v>13.7955417633057</v>
      </c>
      <c r="BE4" s="96">
        <v>11.25</v>
      </c>
      <c r="BF4" s="96">
        <v>19.979412078857401</v>
      </c>
      <c r="BG4" s="96">
        <v>34.559482574462898</v>
      </c>
      <c r="BH4" s="96">
        <v>93.669418334960895</v>
      </c>
      <c r="BI4" s="96">
        <v>28.894504547119102</v>
      </c>
      <c r="BJ4" s="96">
        <v>28.177911758422901</v>
      </c>
      <c r="BK4" s="96">
        <v>47.970001220703097</v>
      </c>
      <c r="BL4" s="96">
        <v>43.430526733398402</v>
      </c>
      <c r="BM4" s="96">
        <v>24.622179031372099</v>
      </c>
      <c r="BN4" s="96">
        <v>23.2600002288818</v>
      </c>
      <c r="BO4" s="96">
        <v>54.0509643554688</v>
      </c>
      <c r="BP4" s="96">
        <v>40.873386383056598</v>
      </c>
      <c r="BQ4" s="96">
        <v>59.739925384521499</v>
      </c>
      <c r="BR4" s="96">
        <v>57.791316986083999</v>
      </c>
      <c r="BS4" s="96">
        <v>39.5</v>
      </c>
      <c r="BT4" s="96">
        <v>28.082450866699201</v>
      </c>
      <c r="BU4" s="96">
        <v>25.9207057952881</v>
      </c>
      <c r="BV4" s="96">
        <v>25.042173385620099</v>
      </c>
      <c r="BW4" s="96">
        <v>9.6105165481567401</v>
      </c>
      <c r="BX4" s="96">
        <v>48.867225646972699</v>
      </c>
      <c r="BY4" s="96">
        <v>48.436130523681598</v>
      </c>
      <c r="BZ4" s="96">
        <v>14.4899997711182</v>
      </c>
      <c r="CA4" s="96">
        <v>40.3451538085938</v>
      </c>
      <c r="CB4" s="96">
        <v>53.854808807373097</v>
      </c>
      <c r="CC4" s="96">
        <v>36.520000000000003</v>
      </c>
      <c r="CD4" s="96">
        <v>49.07</v>
      </c>
    </row>
    <row r="5" spans="1:82" x14ac:dyDescent="0.3">
      <c r="A5" s="88" t="s">
        <v>400</v>
      </c>
      <c r="B5" s="96">
        <v>17.1137790679932</v>
      </c>
      <c r="C5" s="96">
        <v>60.799999237060597</v>
      </c>
      <c r="D5" s="96">
        <v>48.312297821044901</v>
      </c>
      <c r="E5" s="96">
        <v>46.380577087402301</v>
      </c>
      <c r="F5" s="96">
        <v>28.0216884613037</v>
      </c>
      <c r="G5" s="96">
        <v>29.282213211059599</v>
      </c>
      <c r="H5" s="96">
        <v>31.6942253112793</v>
      </c>
      <c r="I5" s="96">
        <v>11.6887512207031</v>
      </c>
      <c r="J5" s="96">
        <v>73.975631713867202</v>
      </c>
      <c r="K5" s="96">
        <v>37.019874572753899</v>
      </c>
      <c r="L5" s="96">
        <v>27.912380218505898</v>
      </c>
      <c r="M5" s="96">
        <v>32.180000305175803</v>
      </c>
      <c r="N5" s="96">
        <v>33.400001525878899</v>
      </c>
      <c r="O5" s="96">
        <v>19.180000305175799</v>
      </c>
      <c r="P5" s="96">
        <v>73.449996948242202</v>
      </c>
      <c r="Q5" s="96">
        <v>17.425287246704102</v>
      </c>
      <c r="R5" s="96">
        <v>6.8493070602417001</v>
      </c>
      <c r="S5" s="96">
        <v>14.0534830093384</v>
      </c>
      <c r="T5" s="96">
        <v>12.300000190734901</v>
      </c>
      <c r="U5" s="96">
        <v>34.009090423583999</v>
      </c>
      <c r="V5" s="96">
        <v>72.478309631347699</v>
      </c>
      <c r="W5" s="96">
        <v>22.783260345458999</v>
      </c>
      <c r="X5" s="96">
        <v>79.702705383300795</v>
      </c>
      <c r="Y5" s="96">
        <v>13.222384452819799</v>
      </c>
      <c r="Z5" s="96">
        <v>37.200000762939503</v>
      </c>
      <c r="AA5" s="96">
        <v>30.361883163452099</v>
      </c>
      <c r="AB5" s="96">
        <v>17.75</v>
      </c>
      <c r="AC5" s="96">
        <v>49.637496948242202</v>
      </c>
      <c r="AD5" s="96">
        <v>33.044944763183601</v>
      </c>
      <c r="AE5" s="96">
        <v>34.650947570800803</v>
      </c>
      <c r="AF5" s="96">
        <v>18.25</v>
      </c>
      <c r="AG5" s="96">
        <v>21.932966232299801</v>
      </c>
      <c r="AH5" s="96">
        <v>45.349998474121101</v>
      </c>
      <c r="AI5" s="96">
        <v>58.247238159179702</v>
      </c>
      <c r="AJ5" s="96">
        <v>25.193525314331101</v>
      </c>
      <c r="AK5" s="96">
        <v>53.970577239990199</v>
      </c>
      <c r="AL5" s="96">
        <v>31.718593597412099</v>
      </c>
      <c r="AM5" s="96">
        <v>21.1297283172607</v>
      </c>
      <c r="AN5" s="96">
        <v>73.247329711914105</v>
      </c>
      <c r="AO5" s="96">
        <v>9.9042921066284197</v>
      </c>
      <c r="AP5" s="96">
        <v>35.159999847412102</v>
      </c>
      <c r="AQ5" s="96">
        <v>12.2167568206787</v>
      </c>
      <c r="AR5" s="96">
        <v>25.186883926391602</v>
      </c>
      <c r="AS5" s="96">
        <v>36.402488708496101</v>
      </c>
      <c r="AT5" s="96">
        <v>54.140190124511697</v>
      </c>
      <c r="AU5" s="96">
        <v>36.467784881591797</v>
      </c>
      <c r="AV5" s="96">
        <v>12.373969078064</v>
      </c>
      <c r="AW5" s="96">
        <v>32.2669067382812</v>
      </c>
      <c r="AX5" s="96">
        <v>26.8589477539062</v>
      </c>
      <c r="AY5" s="96">
        <v>7.9537172317504901</v>
      </c>
      <c r="AZ5" s="96">
        <v>20.93772315979</v>
      </c>
      <c r="BA5" s="96">
        <v>27.565715789794901</v>
      </c>
      <c r="BB5" s="96">
        <v>24.563951492309599</v>
      </c>
      <c r="BC5" s="96">
        <v>55.859352111816399</v>
      </c>
      <c r="BD5" s="96">
        <v>14.071306228637701</v>
      </c>
      <c r="BE5" s="96">
        <v>11.300000190734901</v>
      </c>
      <c r="BF5" s="96">
        <v>20.532777786254901</v>
      </c>
      <c r="BG5" s="96">
        <v>34.520229339599602</v>
      </c>
      <c r="BH5" s="96">
        <v>93.669418334960895</v>
      </c>
      <c r="BI5" s="96">
        <v>29.606998443603501</v>
      </c>
      <c r="BJ5" s="96">
        <v>28.627874374389599</v>
      </c>
      <c r="BK5" s="96">
        <v>48.799999237060497</v>
      </c>
      <c r="BL5" s="96">
        <v>43.331413269042997</v>
      </c>
      <c r="BM5" s="96">
        <v>24.484960556030298</v>
      </c>
      <c r="BN5" s="96">
        <v>23.7299995422363</v>
      </c>
      <c r="BO5" s="96">
        <v>54.586910247802699</v>
      </c>
      <c r="BP5" s="96">
        <v>40.834537506103501</v>
      </c>
      <c r="BQ5" s="96">
        <v>60.8813285827637</v>
      </c>
      <c r="BR5" s="96">
        <v>56.456047058105497</v>
      </c>
      <c r="BS5" s="96">
        <v>38.889999389648402</v>
      </c>
      <c r="BT5" s="96">
        <v>28.0644721984863</v>
      </c>
      <c r="BU5" s="96">
        <v>25.7818794250488</v>
      </c>
      <c r="BV5" s="96">
        <v>24.8150539398193</v>
      </c>
      <c r="BW5" s="96">
        <v>9.6996860504150408</v>
      </c>
      <c r="BX5" s="96">
        <v>50.172657012939503</v>
      </c>
      <c r="BY5" s="96">
        <v>48.162269592285199</v>
      </c>
      <c r="BZ5" s="96">
        <v>14.949999809265099</v>
      </c>
      <c r="CA5" s="96">
        <v>40.196353912353501</v>
      </c>
      <c r="CB5" s="96">
        <v>55.552799224853501</v>
      </c>
      <c r="CC5" s="96">
        <v>37.64</v>
      </c>
      <c r="CD5" s="96">
        <v>51.04</v>
      </c>
    </row>
    <row r="6" spans="1:82" x14ac:dyDescent="0.3">
      <c r="A6" s="88" t="s">
        <v>401</v>
      </c>
      <c r="B6" s="96">
        <v>16.7259311676025</v>
      </c>
      <c r="C6" s="96">
        <v>61.2700004577637</v>
      </c>
      <c r="D6" s="96">
        <v>47.722412109375</v>
      </c>
      <c r="E6" s="96">
        <v>48.447280883789098</v>
      </c>
      <c r="F6" s="96">
        <v>28.534711837768601</v>
      </c>
      <c r="G6" s="96">
        <v>29.8483982086182</v>
      </c>
      <c r="H6" s="96">
        <v>31.859825134277301</v>
      </c>
      <c r="I6" s="96">
        <v>11.747001647949199</v>
      </c>
      <c r="J6" s="96">
        <v>77.359237670898395</v>
      </c>
      <c r="K6" s="96">
        <v>37.269233703613303</v>
      </c>
      <c r="L6" s="96">
        <v>28.256151199340799</v>
      </c>
      <c r="M6" s="96">
        <v>32.069999694824197</v>
      </c>
      <c r="N6" s="96">
        <v>34.310001373291001</v>
      </c>
      <c r="O6" s="96">
        <v>19.100000381469702</v>
      </c>
      <c r="P6" s="96">
        <v>73.5</v>
      </c>
      <c r="Q6" s="96">
        <v>17.665966033935501</v>
      </c>
      <c r="R6" s="96">
        <v>6.9280347824096697</v>
      </c>
      <c r="S6" s="96">
        <v>14.602088928222701</v>
      </c>
      <c r="T6" s="96">
        <v>12.180000305175801</v>
      </c>
      <c r="U6" s="96">
        <v>34.7628784179687</v>
      </c>
      <c r="V6" s="96">
        <v>72.382369995117202</v>
      </c>
      <c r="W6" s="96">
        <v>22.6450595855713</v>
      </c>
      <c r="X6" s="96">
        <v>80.583938598632798</v>
      </c>
      <c r="Y6" s="96">
        <v>13.272280693054199</v>
      </c>
      <c r="Z6" s="96">
        <v>37</v>
      </c>
      <c r="AA6" s="96">
        <v>30.5005207061768</v>
      </c>
      <c r="AB6" s="96">
        <v>17.860000610351602</v>
      </c>
      <c r="AC6" s="96">
        <v>49.590541839599602</v>
      </c>
      <c r="AD6" s="96">
        <v>32.514442443847699</v>
      </c>
      <c r="AE6" s="96">
        <v>34.352447509765597</v>
      </c>
      <c r="AF6" s="96">
        <v>18.409999847412099</v>
      </c>
      <c r="AG6" s="96">
        <v>21.874504089355501</v>
      </c>
      <c r="AH6" s="96">
        <v>44.950000762939503</v>
      </c>
      <c r="AI6" s="96">
        <v>58.425090789794901</v>
      </c>
      <c r="AJ6" s="96">
        <v>25.2032680511475</v>
      </c>
      <c r="AK6" s="96">
        <v>52.642375946044901</v>
      </c>
      <c r="AL6" s="96">
        <v>32.534381866455099</v>
      </c>
      <c r="AM6" s="96">
        <v>21.100147247314499</v>
      </c>
      <c r="AN6" s="96">
        <v>72.240798950195298</v>
      </c>
      <c r="AO6" s="96">
        <v>10.061502456665</v>
      </c>
      <c r="AP6" s="96">
        <v>36.189998626708999</v>
      </c>
      <c r="AQ6" s="96">
        <v>11.6253337860107</v>
      </c>
      <c r="AR6" s="96">
        <v>24.85573387146</v>
      </c>
      <c r="AS6" s="96">
        <v>36.932998657226598</v>
      </c>
      <c r="AT6" s="96">
        <v>53.6747436523438</v>
      </c>
      <c r="AU6" s="96">
        <v>37.536464691162102</v>
      </c>
      <c r="AV6" s="96">
        <v>12.441219329834</v>
      </c>
      <c r="AW6" s="96">
        <v>32.461524963378899</v>
      </c>
      <c r="AX6" s="96">
        <v>26.604824066162099</v>
      </c>
      <c r="AY6" s="96">
        <v>7.9635353088378897</v>
      </c>
      <c r="AZ6" s="96">
        <v>21.0376167297363</v>
      </c>
      <c r="BA6" s="96">
        <v>27.2186679840088</v>
      </c>
      <c r="BB6" s="96">
        <v>25.0513305664062</v>
      </c>
      <c r="BC6" s="96">
        <v>56.1538696289063</v>
      </c>
      <c r="BD6" s="96">
        <v>13.983450889587401</v>
      </c>
      <c r="BE6" s="96">
        <v>11.6300001144409</v>
      </c>
      <c r="BF6" s="96">
        <v>20.969646453857401</v>
      </c>
      <c r="BG6" s="96">
        <v>34.117919921875</v>
      </c>
      <c r="BH6" s="96">
        <v>93.669418334960895</v>
      </c>
      <c r="BI6" s="96">
        <v>29.347032546997099</v>
      </c>
      <c r="BJ6" s="96">
        <v>28.387895584106399</v>
      </c>
      <c r="BK6" s="96">
        <v>48</v>
      </c>
      <c r="BL6" s="96">
        <v>43.212478637695298</v>
      </c>
      <c r="BM6" s="96">
        <v>24.224439620971701</v>
      </c>
      <c r="BN6" s="96">
        <v>23.700000762939499</v>
      </c>
      <c r="BO6" s="96">
        <v>55.103004455566399</v>
      </c>
      <c r="BP6" s="96">
        <v>41.174427032470703</v>
      </c>
      <c r="BQ6" s="96">
        <v>62.8255805969238</v>
      </c>
      <c r="BR6" s="96">
        <v>57.068805694580099</v>
      </c>
      <c r="BS6" s="96">
        <v>38.400001525878899</v>
      </c>
      <c r="BT6" s="96">
        <v>28.109422683715799</v>
      </c>
      <c r="BU6" s="96">
        <v>25.8645133972168</v>
      </c>
      <c r="BV6" s="96">
        <v>25.091545104980501</v>
      </c>
      <c r="BW6" s="96">
        <v>10.1752586364746</v>
      </c>
      <c r="BX6" s="96">
        <v>50.86376953125</v>
      </c>
      <c r="BY6" s="96">
        <v>47.851894378662102</v>
      </c>
      <c r="BZ6" s="96">
        <v>15.1400003433228</v>
      </c>
      <c r="CA6" s="96">
        <v>41.039566040039098</v>
      </c>
      <c r="CB6" s="96">
        <v>54.473152160644503</v>
      </c>
      <c r="CC6" s="96">
        <v>37.21</v>
      </c>
      <c r="CD6" s="96">
        <v>50.52</v>
      </c>
    </row>
    <row r="7" spans="1:82" x14ac:dyDescent="0.3">
      <c r="A7" s="88" t="s">
        <v>234</v>
      </c>
      <c r="B7" s="96">
        <v>16.357475280761701</v>
      </c>
      <c r="C7" s="96">
        <v>59.069999694824197</v>
      </c>
      <c r="D7" s="96">
        <v>47.084186553955099</v>
      </c>
      <c r="E7" s="96">
        <v>47.630210876464801</v>
      </c>
      <c r="F7" s="96">
        <v>28.136674880981399</v>
      </c>
      <c r="G7" s="96">
        <v>29.503376007080099</v>
      </c>
      <c r="H7" s="96">
        <v>32.016223907470703</v>
      </c>
      <c r="I7" s="96">
        <v>11.5528354644775</v>
      </c>
      <c r="J7" s="96">
        <v>76.954780578613295</v>
      </c>
      <c r="K7" s="96">
        <v>37.336368560791001</v>
      </c>
      <c r="L7" s="96">
        <v>27.97922706604</v>
      </c>
      <c r="M7" s="96">
        <v>31.850000381469702</v>
      </c>
      <c r="N7" s="96">
        <v>31.75</v>
      </c>
      <c r="O7" s="96">
        <v>18.340000152587901</v>
      </c>
      <c r="P7" s="96">
        <v>71.5</v>
      </c>
      <c r="Q7" s="96">
        <v>17.136468887329102</v>
      </c>
      <c r="R7" s="96">
        <v>7.25278615951538</v>
      </c>
      <c r="S7" s="96">
        <v>14.3369293212891</v>
      </c>
      <c r="T7" s="96">
        <v>11.8500003814697</v>
      </c>
      <c r="U7" s="96">
        <v>33.920413970947301</v>
      </c>
      <c r="V7" s="96">
        <v>71.538146972656307</v>
      </c>
      <c r="W7" s="96">
        <v>22.329174041748001</v>
      </c>
      <c r="X7" s="96">
        <v>79.271873474121094</v>
      </c>
      <c r="Y7" s="96">
        <v>13.192446708679199</v>
      </c>
      <c r="Z7" s="96">
        <v>36.5200004577637</v>
      </c>
      <c r="AA7" s="96">
        <v>30.5005207061768</v>
      </c>
      <c r="AB7" s="96">
        <v>17.430000305175799</v>
      </c>
      <c r="AC7" s="96">
        <v>48.660720825195298</v>
      </c>
      <c r="AD7" s="96">
        <v>31.051296234130898</v>
      </c>
      <c r="AE7" s="96">
        <v>33.482551574707003</v>
      </c>
      <c r="AF7" s="96">
        <v>18.649999618530298</v>
      </c>
      <c r="AG7" s="96">
        <v>21.660142898559599</v>
      </c>
      <c r="AH7" s="96">
        <v>44.040000915527301</v>
      </c>
      <c r="AI7" s="96">
        <v>57.545700073242202</v>
      </c>
      <c r="AJ7" s="96">
        <v>24.8038330078125</v>
      </c>
      <c r="AK7" s="96">
        <v>51.443027496337898</v>
      </c>
      <c r="AL7" s="96">
        <v>31.1747341156006</v>
      </c>
      <c r="AM7" s="96">
        <v>20.942388534545898</v>
      </c>
      <c r="AN7" s="96">
        <v>71.752487182617202</v>
      </c>
      <c r="AO7" s="96">
        <v>9.7077779769897496</v>
      </c>
      <c r="AP7" s="96">
        <v>35.75</v>
      </c>
      <c r="AQ7" s="96">
        <v>11.689055442810099</v>
      </c>
      <c r="AR7" s="96">
        <v>24.6414604187012</v>
      </c>
      <c r="AS7" s="96">
        <v>36.701503753662102</v>
      </c>
      <c r="AT7" s="96">
        <v>52.981529235839801</v>
      </c>
      <c r="AU7" s="96">
        <v>37.668949127197301</v>
      </c>
      <c r="AV7" s="96">
        <v>12.316327095031699</v>
      </c>
      <c r="AW7" s="96">
        <v>32.383670806884801</v>
      </c>
      <c r="AX7" s="96">
        <v>26.184543609619102</v>
      </c>
      <c r="AY7" s="96">
        <v>7.8064250946044904</v>
      </c>
      <c r="AZ7" s="96">
        <v>21.2374057769775</v>
      </c>
      <c r="BA7" s="96">
        <v>26.465072631835898</v>
      </c>
      <c r="BB7" s="96">
        <v>24.339756011962901</v>
      </c>
      <c r="BC7" s="96">
        <v>54.2100830078125</v>
      </c>
      <c r="BD7" s="96">
        <v>13.624713897705099</v>
      </c>
      <c r="BE7" s="96">
        <v>11.439999580383301</v>
      </c>
      <c r="BF7" s="96">
        <v>20.484235763549801</v>
      </c>
      <c r="BG7" s="96">
        <v>33.146484375</v>
      </c>
      <c r="BH7" s="96">
        <v>93.669418334960895</v>
      </c>
      <c r="BI7" s="96">
        <v>30.136552810668899</v>
      </c>
      <c r="BJ7" s="96">
        <v>29.1778373718262</v>
      </c>
      <c r="BK7" s="96">
        <v>47.889999389648402</v>
      </c>
      <c r="BL7" s="96">
        <v>43.262035369873097</v>
      </c>
      <c r="BM7" s="96">
        <v>24.113071441650401</v>
      </c>
      <c r="BN7" s="96">
        <v>23.559999465942401</v>
      </c>
      <c r="BO7" s="96">
        <v>53.435623168945298</v>
      </c>
      <c r="BP7" s="96">
        <v>40.543216705322301</v>
      </c>
      <c r="BQ7" s="96">
        <v>61.713199615478501</v>
      </c>
      <c r="BR7" s="96">
        <v>56.501773834228501</v>
      </c>
      <c r="BS7" s="96">
        <v>38.900001525878899</v>
      </c>
      <c r="BT7" s="96">
        <v>27.767827987670898</v>
      </c>
      <c r="BU7" s="96">
        <v>25.3422660827637</v>
      </c>
      <c r="BV7" s="96">
        <v>24.775556564331101</v>
      </c>
      <c r="BW7" s="96">
        <v>9.9473800659179705</v>
      </c>
      <c r="BX7" s="96">
        <v>51.142127990722699</v>
      </c>
      <c r="BY7" s="96">
        <v>47.997962951660199</v>
      </c>
      <c r="BZ7" s="96">
        <v>14.8500003814697</v>
      </c>
      <c r="CA7" s="96">
        <v>42.497825622558601</v>
      </c>
      <c r="CB7" s="96">
        <v>52.667194366455099</v>
      </c>
      <c r="CC7" s="96">
        <v>38.61</v>
      </c>
      <c r="CD7" s="96">
        <v>50.06</v>
      </c>
    </row>
    <row r="8" spans="1:82" x14ac:dyDescent="0.3">
      <c r="A8" s="88" t="s">
        <v>402</v>
      </c>
      <c r="B8" s="96">
        <v>16.405956268310501</v>
      </c>
      <c r="C8" s="96">
        <v>56.290000915527401</v>
      </c>
      <c r="D8" s="96">
        <v>46.707046508789098</v>
      </c>
      <c r="E8" s="96">
        <v>47.678276062011697</v>
      </c>
      <c r="F8" s="96">
        <v>28.048223495483398</v>
      </c>
      <c r="G8" s="96">
        <v>29.8395481109619</v>
      </c>
      <c r="H8" s="96">
        <v>32.531429290771499</v>
      </c>
      <c r="I8" s="96">
        <v>10.8441324234009</v>
      </c>
      <c r="J8" s="96">
        <v>75.988037109375</v>
      </c>
      <c r="K8" s="96">
        <v>36.271808624267599</v>
      </c>
      <c r="L8" s="96">
        <v>27.539958953857401</v>
      </c>
      <c r="M8" s="96">
        <v>31.540000915527301</v>
      </c>
      <c r="N8" s="96">
        <v>31.780000686645501</v>
      </c>
      <c r="O8" s="96">
        <v>18.040000915527301</v>
      </c>
      <c r="P8" s="96">
        <v>67.959999084472699</v>
      </c>
      <c r="Q8" s="96">
        <v>16.6358528137207</v>
      </c>
      <c r="R8" s="96">
        <v>7.2429451942443901</v>
      </c>
      <c r="S8" s="96">
        <v>13.879757881164601</v>
      </c>
      <c r="T8" s="96">
        <v>11.289999961853001</v>
      </c>
      <c r="U8" s="96">
        <v>33.521350860595703</v>
      </c>
      <c r="V8" s="96">
        <v>70.674743652343807</v>
      </c>
      <c r="W8" s="96">
        <v>22.2502040863037</v>
      </c>
      <c r="X8" s="96">
        <v>77.254829406738295</v>
      </c>
      <c r="Y8" s="96">
        <v>12.6934900283813</v>
      </c>
      <c r="Z8" s="96">
        <v>35</v>
      </c>
      <c r="AA8" s="96">
        <v>30.250972747802699</v>
      </c>
      <c r="AB8" s="96">
        <v>16.819999694824201</v>
      </c>
      <c r="AC8" s="96">
        <v>47.261287689208999</v>
      </c>
      <c r="AD8" s="96">
        <v>30.5207920074463</v>
      </c>
      <c r="AE8" s="96">
        <v>32.723522186279297</v>
      </c>
      <c r="AF8" s="96">
        <v>18.389999389648398</v>
      </c>
      <c r="AG8" s="96">
        <v>20.948856353759801</v>
      </c>
      <c r="AH8" s="96">
        <v>42.569999694824197</v>
      </c>
      <c r="AI8" s="96">
        <v>56.676193237304702</v>
      </c>
      <c r="AJ8" s="96">
        <v>24.521308898925799</v>
      </c>
      <c r="AK8" s="96">
        <v>51.145668029785199</v>
      </c>
      <c r="AL8" s="96">
        <v>30.3006782531738</v>
      </c>
      <c r="AM8" s="96">
        <v>19.966260910034201</v>
      </c>
      <c r="AN8" s="96">
        <v>69.898880004882798</v>
      </c>
      <c r="AO8" s="96">
        <v>9.3049249649047905</v>
      </c>
      <c r="AP8" s="96">
        <v>34.459999084472699</v>
      </c>
      <c r="AQ8" s="96">
        <v>11.475985527038601</v>
      </c>
      <c r="AR8" s="96">
        <v>24.03759765625</v>
      </c>
      <c r="AS8" s="96">
        <v>37.260951995849602</v>
      </c>
      <c r="AT8" s="96">
        <v>53.248908996582003</v>
      </c>
      <c r="AU8" s="96">
        <v>34.913330078125</v>
      </c>
      <c r="AV8" s="96">
        <v>12.2875061035156</v>
      </c>
      <c r="AW8" s="96">
        <v>32.802089691162102</v>
      </c>
      <c r="AX8" s="96">
        <v>25.0898551940918</v>
      </c>
      <c r="AY8" s="96">
        <v>7.4823851585388201</v>
      </c>
      <c r="AZ8" s="96">
        <v>20.5781059265137</v>
      </c>
      <c r="BA8" s="96">
        <v>25.979202270507798</v>
      </c>
      <c r="BB8" s="96">
        <v>23.423484802246101</v>
      </c>
      <c r="BC8" s="96">
        <v>54.553676605224602</v>
      </c>
      <c r="BD8" s="96">
        <v>13.234251022338899</v>
      </c>
      <c r="BE8" s="96">
        <v>11.0900001525879</v>
      </c>
      <c r="BF8" s="96">
        <v>19.445463180541999</v>
      </c>
      <c r="BG8" s="96">
        <v>32.616615295410199</v>
      </c>
      <c r="BH8" s="96">
        <v>93.669418334960895</v>
      </c>
      <c r="BI8" s="96">
        <v>30.290605545043899</v>
      </c>
      <c r="BJ8" s="96">
        <v>28.927854537963899</v>
      </c>
      <c r="BK8" s="96">
        <v>48.310001373291001</v>
      </c>
      <c r="BL8" s="96">
        <v>41.824920654296903</v>
      </c>
      <c r="BM8" s="96">
        <v>23.963920593261701</v>
      </c>
      <c r="BN8" s="96">
        <v>23.200000762939499</v>
      </c>
      <c r="BO8" s="96">
        <v>52.532459259033203</v>
      </c>
      <c r="BP8" s="96">
        <v>40.397548675537102</v>
      </c>
      <c r="BQ8" s="96">
        <v>61.297264099121101</v>
      </c>
      <c r="BR8" s="96">
        <v>54.8372802734375</v>
      </c>
      <c r="BS8" s="96">
        <v>37.639999389648402</v>
      </c>
      <c r="BT8" s="96">
        <v>27.444215774536101</v>
      </c>
      <c r="BU8" s="96">
        <v>24.942317962646499</v>
      </c>
      <c r="BV8" s="96">
        <v>24.034955978393601</v>
      </c>
      <c r="BW8" s="96">
        <v>9.5312547683715803</v>
      </c>
      <c r="BX8" s="96">
        <v>50.009475708007798</v>
      </c>
      <c r="BY8" s="96">
        <v>47.377223968505902</v>
      </c>
      <c r="BZ8" s="96">
        <v>14.319999694824199</v>
      </c>
      <c r="CA8" s="96">
        <v>40.771720886230497</v>
      </c>
      <c r="CB8" s="96">
        <v>51.823104858398402</v>
      </c>
      <c r="CC8" s="96">
        <v>39.35</v>
      </c>
      <c r="CD8" s="96">
        <v>51.03</v>
      </c>
    </row>
    <row r="9" spans="1:82" x14ac:dyDescent="0.3">
      <c r="A9" s="88" t="s">
        <v>403</v>
      </c>
      <c r="B9" s="96">
        <v>16.221729278564499</v>
      </c>
      <c r="C9" s="96">
        <v>56.819999694824197</v>
      </c>
      <c r="D9" s="96">
        <v>47.026165008544901</v>
      </c>
      <c r="E9" s="96">
        <v>47.207263946533203</v>
      </c>
      <c r="F9" s="96">
        <v>28.198593139648398</v>
      </c>
      <c r="G9" s="96">
        <v>30.1580295562744</v>
      </c>
      <c r="H9" s="96">
        <v>32.954631805419901</v>
      </c>
      <c r="I9" s="96">
        <v>10.3684272766113</v>
      </c>
      <c r="J9" s="96">
        <v>72.505783081054702</v>
      </c>
      <c r="K9" s="96">
        <v>35.399059295654297</v>
      </c>
      <c r="L9" s="96">
        <v>27.4540195465088</v>
      </c>
      <c r="M9" s="96">
        <v>30.840000152587901</v>
      </c>
      <c r="N9" s="96">
        <v>31.389999389648398</v>
      </c>
      <c r="O9" s="96">
        <v>17.870000839233398</v>
      </c>
      <c r="P9" s="96">
        <v>65.769996643066406</v>
      </c>
      <c r="Q9" s="96">
        <v>16.6165981292725</v>
      </c>
      <c r="R9" s="96">
        <v>7.1248536109924299</v>
      </c>
      <c r="S9" s="96">
        <v>13.376868247985801</v>
      </c>
      <c r="T9" s="96">
        <v>11.0900001525879</v>
      </c>
      <c r="U9" s="96">
        <v>32.696617126464801</v>
      </c>
      <c r="V9" s="96">
        <v>69.283699035644503</v>
      </c>
      <c r="W9" s="96">
        <v>21.8652153015137</v>
      </c>
      <c r="X9" s="96">
        <v>77.254829406738295</v>
      </c>
      <c r="Y9" s="96">
        <v>12.134655952453601</v>
      </c>
      <c r="Z9" s="96">
        <v>32.889999389648402</v>
      </c>
      <c r="AA9" s="96">
        <v>28.457910537719702</v>
      </c>
      <c r="AB9" s="96">
        <v>16.7600002288818</v>
      </c>
      <c r="AC9" s="96">
        <v>46.894992828369098</v>
      </c>
      <c r="AD9" s="96">
        <v>29.365674972534201</v>
      </c>
      <c r="AE9" s="96">
        <v>31.828037261962901</v>
      </c>
      <c r="AF9" s="96">
        <v>18.5100002288818</v>
      </c>
      <c r="AG9" s="96">
        <v>20.715009689331101</v>
      </c>
      <c r="AH9" s="96">
        <v>41.709999084472699</v>
      </c>
      <c r="AI9" s="96">
        <v>55.460853576660199</v>
      </c>
      <c r="AJ9" s="96">
        <v>24.336204528808601</v>
      </c>
      <c r="AK9" s="96">
        <v>48.974952697753899</v>
      </c>
      <c r="AL9" s="96">
        <v>30.038457870483398</v>
      </c>
      <c r="AM9" s="96">
        <v>19.6507453918457</v>
      </c>
      <c r="AN9" s="96">
        <v>68.164863586425795</v>
      </c>
      <c r="AO9" s="96">
        <v>9.2557964324951207</v>
      </c>
      <c r="AP9" s="96">
        <v>34.159999847412102</v>
      </c>
      <c r="AQ9" s="96">
        <v>11.103609085083001</v>
      </c>
      <c r="AR9" s="96">
        <v>23.862283706665</v>
      </c>
      <c r="AS9" s="96">
        <v>36.701503753662102</v>
      </c>
      <c r="AT9" s="96">
        <v>51.694126129150398</v>
      </c>
      <c r="AU9" s="96">
        <v>29.1547946929932</v>
      </c>
      <c r="AV9" s="96">
        <v>12.537289619445801</v>
      </c>
      <c r="AW9" s="96">
        <v>33.356746673583999</v>
      </c>
      <c r="AX9" s="96">
        <v>24.9334716796875</v>
      </c>
      <c r="AY9" s="96">
        <v>7.0699701309204102</v>
      </c>
      <c r="AZ9" s="96">
        <v>20.508180618286101</v>
      </c>
      <c r="BA9" s="96">
        <v>25.770971298217798</v>
      </c>
      <c r="BB9" s="96">
        <v>22.565690994262699</v>
      </c>
      <c r="BC9" s="96">
        <v>53.954833984375</v>
      </c>
      <c r="BD9" s="96">
        <v>12.782778739929199</v>
      </c>
      <c r="BE9" s="96">
        <v>10.319999694824199</v>
      </c>
      <c r="BF9" s="96">
        <v>19.222175598144499</v>
      </c>
      <c r="BG9" s="96">
        <v>32.086742401122997</v>
      </c>
      <c r="BH9" s="96">
        <v>93.669418334960895</v>
      </c>
      <c r="BI9" s="96">
        <v>30.4061470031738</v>
      </c>
      <c r="BJ9" s="96">
        <v>29.1278381347656</v>
      </c>
      <c r="BK9" s="96">
        <v>43.650001525878899</v>
      </c>
      <c r="BL9" s="96">
        <v>40.040924072265597</v>
      </c>
      <c r="BM9" s="96">
        <v>23.808799743652301</v>
      </c>
      <c r="BN9" s="96">
        <v>22.700000762939499</v>
      </c>
      <c r="BO9" s="96">
        <v>51.927036285400398</v>
      </c>
      <c r="BP9" s="96">
        <v>41.397777557372997</v>
      </c>
      <c r="BQ9" s="96">
        <v>59.323989868164098</v>
      </c>
      <c r="BR9" s="96">
        <v>53.081306457519503</v>
      </c>
      <c r="BS9" s="96">
        <v>37</v>
      </c>
      <c r="BT9" s="96">
        <v>26.814966201782202</v>
      </c>
      <c r="BU9" s="96">
        <v>24.634916305541999</v>
      </c>
      <c r="BV9" s="96">
        <v>23.639968872070298</v>
      </c>
      <c r="BW9" s="96">
        <v>9.2042989730834996</v>
      </c>
      <c r="BX9" s="96">
        <v>48.176116943359403</v>
      </c>
      <c r="BY9" s="96">
        <v>47.450244903564503</v>
      </c>
      <c r="BZ9" s="96">
        <v>13.789999961853001</v>
      </c>
      <c r="CA9" s="96">
        <v>41.198284149169901</v>
      </c>
      <c r="CB9" s="96">
        <v>51.185134887695298</v>
      </c>
      <c r="CC9" s="96">
        <v>41.12</v>
      </c>
      <c r="CD9" s="96">
        <v>51.07</v>
      </c>
    </row>
    <row r="10" spans="1:82" x14ac:dyDescent="0.3">
      <c r="A10" s="88" t="s">
        <v>404</v>
      </c>
      <c r="B10" s="96">
        <v>16.2896022796631</v>
      </c>
      <c r="C10" s="96">
        <v>58.340000152587898</v>
      </c>
      <c r="D10" s="96">
        <v>47.287258148193402</v>
      </c>
      <c r="E10" s="96">
        <v>49.331634521484403</v>
      </c>
      <c r="F10" s="96">
        <v>28.9681282043457</v>
      </c>
      <c r="G10" s="96">
        <v>30.423423767089801</v>
      </c>
      <c r="H10" s="96">
        <v>33.920639038085902</v>
      </c>
      <c r="I10" s="96">
        <v>11.0577144622803</v>
      </c>
      <c r="J10" s="96">
        <v>75.208724975585895</v>
      </c>
      <c r="K10" s="96">
        <v>37.058238983154297</v>
      </c>
      <c r="L10" s="96">
        <v>28.743162155151399</v>
      </c>
      <c r="M10" s="96">
        <v>30.899999618530298</v>
      </c>
      <c r="N10" s="96">
        <v>32.159999847412102</v>
      </c>
      <c r="O10" s="96">
        <v>18.2399997711182</v>
      </c>
      <c r="P10" s="96">
        <v>70.599998474121094</v>
      </c>
      <c r="Q10" s="96">
        <v>17.290504455566399</v>
      </c>
      <c r="R10" s="96">
        <v>7.0166034698486301</v>
      </c>
      <c r="S10" s="96">
        <v>13.7700357437134</v>
      </c>
      <c r="T10" s="96">
        <v>11.1499996185303</v>
      </c>
      <c r="U10" s="96">
        <v>33.414932250976598</v>
      </c>
      <c r="V10" s="96">
        <v>71.854736328125</v>
      </c>
      <c r="W10" s="96">
        <v>21.7665004730225</v>
      </c>
      <c r="X10" s="96">
        <v>81.954742431640597</v>
      </c>
      <c r="Y10" s="96">
        <v>12.6934900283813</v>
      </c>
      <c r="Z10" s="96">
        <v>34.599998474121101</v>
      </c>
      <c r="AA10" s="96">
        <v>29.724143981933601</v>
      </c>
      <c r="AB10" s="96">
        <v>17.2700004577637</v>
      </c>
      <c r="AC10" s="96">
        <v>47.7778511047363</v>
      </c>
      <c r="AD10" s="96">
        <v>29.7849426269531</v>
      </c>
      <c r="AE10" s="96">
        <v>32.075363159179702</v>
      </c>
      <c r="AF10" s="96">
        <v>18.940000534057599</v>
      </c>
      <c r="AG10" s="96">
        <v>20.812446594238299</v>
      </c>
      <c r="AH10" s="96">
        <v>43.25</v>
      </c>
      <c r="AI10" s="96">
        <v>56.310604095458999</v>
      </c>
      <c r="AJ10" s="96">
        <v>24.9402256011963</v>
      </c>
      <c r="AK10" s="96">
        <v>51.096107482910199</v>
      </c>
      <c r="AL10" s="96">
        <v>30.271541595458999</v>
      </c>
      <c r="AM10" s="96">
        <v>20.794492721557599</v>
      </c>
      <c r="AN10" s="96">
        <v>69.988571166992202</v>
      </c>
      <c r="AO10" s="96">
        <v>9.6586494445800799</v>
      </c>
      <c r="AP10" s="96">
        <v>36.200000762939503</v>
      </c>
      <c r="AQ10" s="96">
        <v>11.5516548156738</v>
      </c>
      <c r="AR10" s="96">
        <v>23.862283706665</v>
      </c>
      <c r="AS10" s="96">
        <v>37.280239105224602</v>
      </c>
      <c r="AT10" s="96">
        <v>54.229316711425803</v>
      </c>
      <c r="AU10" s="96">
        <v>30.6032619476318</v>
      </c>
      <c r="AV10" s="96">
        <v>12.758253097534199</v>
      </c>
      <c r="AW10" s="96">
        <v>34.125465393066399</v>
      </c>
      <c r="AX10" s="96">
        <v>25.3733005523682</v>
      </c>
      <c r="AY10" s="96">
        <v>7.6296763420104998</v>
      </c>
      <c r="AZ10" s="96">
        <v>20.819999694824201</v>
      </c>
      <c r="BA10" s="96">
        <v>26.881532669067401</v>
      </c>
      <c r="BB10" s="96">
        <v>23.111558914184599</v>
      </c>
      <c r="BC10" s="96">
        <v>55.456859588623097</v>
      </c>
      <c r="BD10" s="96">
        <v>13.244011878967299</v>
      </c>
      <c r="BE10" s="96">
        <v>10.9099998474121</v>
      </c>
      <c r="BF10" s="96">
        <v>19.571668624877901</v>
      </c>
      <c r="BG10" s="96">
        <v>33.028736114502003</v>
      </c>
      <c r="BH10" s="96">
        <v>93.669418334960895</v>
      </c>
      <c r="BI10" s="96">
        <v>30.820161819458001</v>
      </c>
      <c r="BJ10" s="96">
        <v>29.477811813354499</v>
      </c>
      <c r="BK10" s="96">
        <v>45.490001678466797</v>
      </c>
      <c r="BL10" s="96">
        <v>42.042964935302699</v>
      </c>
      <c r="BM10" s="96">
        <v>24.121025085449201</v>
      </c>
      <c r="BN10" s="96">
        <v>23.75</v>
      </c>
      <c r="BO10" s="96">
        <v>53.693672180175803</v>
      </c>
      <c r="BP10" s="96">
        <v>42.087253570556598</v>
      </c>
      <c r="BQ10" s="96">
        <v>60.978057861328097</v>
      </c>
      <c r="BR10" s="96">
        <v>55.523193359375</v>
      </c>
      <c r="BS10" s="96">
        <v>38.490001678466797</v>
      </c>
      <c r="BT10" s="96">
        <v>27.597032546997099</v>
      </c>
      <c r="BU10" s="96">
        <v>24.859682083129901</v>
      </c>
      <c r="BV10" s="96">
        <v>24.7854309082031</v>
      </c>
      <c r="BW10" s="96">
        <v>9.8284873962402308</v>
      </c>
      <c r="BX10" s="96">
        <v>49.961483001708999</v>
      </c>
      <c r="BY10" s="96">
        <v>48.290077209472699</v>
      </c>
      <c r="BZ10" s="96">
        <v>14.6199998855591</v>
      </c>
      <c r="CA10" s="96">
        <v>42.706146240234403</v>
      </c>
      <c r="CB10" s="96">
        <v>52.019405364990199</v>
      </c>
      <c r="CC10" s="96">
        <v>40.659999999999997</v>
      </c>
      <c r="CD10" s="96">
        <v>49.9</v>
      </c>
    </row>
    <row r="11" spans="1:82" x14ac:dyDescent="0.3">
      <c r="A11" s="88" t="s">
        <v>405</v>
      </c>
      <c r="B11" s="96">
        <v>16.144161224365199</v>
      </c>
      <c r="C11" s="96">
        <v>59.659999847412102</v>
      </c>
      <c r="D11" s="96">
        <v>48.234935760497997</v>
      </c>
      <c r="E11" s="96">
        <v>49.620006561279297</v>
      </c>
      <c r="F11" s="96">
        <v>28.5524005889893</v>
      </c>
      <c r="G11" s="96">
        <v>30.0164794921875</v>
      </c>
      <c r="H11" s="96">
        <v>34.1782417297363</v>
      </c>
      <c r="I11" s="96">
        <v>11.319837570190399</v>
      </c>
      <c r="J11" s="96">
        <v>77.8228759765625</v>
      </c>
      <c r="K11" s="96">
        <v>37.393913269042997</v>
      </c>
      <c r="L11" s="96">
        <v>29.363862991333001</v>
      </c>
      <c r="M11" s="96">
        <v>31.25</v>
      </c>
      <c r="N11" s="96">
        <v>31.860000610351602</v>
      </c>
      <c r="O11" s="96">
        <v>18.559999465942401</v>
      </c>
      <c r="P11" s="96">
        <v>70.930000305175795</v>
      </c>
      <c r="Q11" s="96">
        <v>17.483049392700199</v>
      </c>
      <c r="R11" s="96">
        <v>7.2035818099975604</v>
      </c>
      <c r="S11" s="96">
        <v>13.788323402404799</v>
      </c>
      <c r="T11" s="96">
        <v>11.6000003814697</v>
      </c>
      <c r="U11" s="96">
        <v>33.663238525390597</v>
      </c>
      <c r="V11" s="96">
        <v>74.157157897949205</v>
      </c>
      <c r="W11" s="96">
        <v>21.855344772338899</v>
      </c>
      <c r="X11" s="96">
        <v>82.444313049316406</v>
      </c>
      <c r="Y11" s="96">
        <v>12.9529466629028</v>
      </c>
      <c r="Z11" s="96">
        <v>33.740001678466797</v>
      </c>
      <c r="AA11" s="96">
        <v>30.334154129028299</v>
      </c>
      <c r="AB11" s="96">
        <v>17.600000381469702</v>
      </c>
      <c r="AC11" s="96">
        <v>47.712108612060597</v>
      </c>
      <c r="AD11" s="96">
        <v>30.306882858276399</v>
      </c>
      <c r="AE11" s="96">
        <v>32.450614929199197</v>
      </c>
      <c r="AF11" s="96">
        <v>19.129999160766602</v>
      </c>
      <c r="AG11" s="96">
        <v>21.0365505218506</v>
      </c>
      <c r="AH11" s="96">
        <v>44.299999237060497</v>
      </c>
      <c r="AI11" s="96">
        <v>58.207714080810597</v>
      </c>
      <c r="AJ11" s="96">
        <v>25.612442016601602</v>
      </c>
      <c r="AK11" s="96">
        <v>51.889064788818402</v>
      </c>
      <c r="AL11" s="96">
        <v>30.873670578002901</v>
      </c>
      <c r="AM11" s="96">
        <v>20.9818305969238</v>
      </c>
      <c r="AN11" s="96">
        <v>72.390281677246094</v>
      </c>
      <c r="AO11" s="96">
        <v>9.8355121612548793</v>
      </c>
      <c r="AP11" s="96">
        <v>36.299999237060497</v>
      </c>
      <c r="AQ11" s="96">
        <v>11.695030212402299</v>
      </c>
      <c r="AR11" s="96">
        <v>24.2713508605957</v>
      </c>
      <c r="AS11" s="96">
        <v>37.617832183837898</v>
      </c>
      <c r="AT11" s="96">
        <v>55.071079254150398</v>
      </c>
      <c r="AU11" s="96">
        <v>29.7642116546631</v>
      </c>
      <c r="AV11" s="96">
        <v>12.844718933105501</v>
      </c>
      <c r="AW11" s="96">
        <v>33.989234924316399</v>
      </c>
      <c r="AX11" s="96">
        <v>25.226690292358398</v>
      </c>
      <c r="AY11" s="96">
        <v>7.6394963264465297</v>
      </c>
      <c r="AZ11" s="96">
        <v>21.940000534057599</v>
      </c>
      <c r="BA11" s="96">
        <v>27.060016632080099</v>
      </c>
      <c r="BB11" s="96">
        <v>23.2967624664307</v>
      </c>
      <c r="BC11" s="96">
        <v>55.613929748535199</v>
      </c>
      <c r="BD11" s="96">
        <v>13.651557922363301</v>
      </c>
      <c r="BE11" s="96">
        <v>10.7799997329712</v>
      </c>
      <c r="BF11" s="96">
        <v>19.853206634521499</v>
      </c>
      <c r="BG11" s="96">
        <v>33.362358093261697</v>
      </c>
      <c r="BH11" s="96">
        <v>93.669418334960895</v>
      </c>
      <c r="BI11" s="96">
        <v>31.340089797973601</v>
      </c>
      <c r="BJ11" s="96">
        <v>30.127765655517599</v>
      </c>
      <c r="BK11" s="96">
        <v>45.150001525878899</v>
      </c>
      <c r="BL11" s="96">
        <v>42.875495910644503</v>
      </c>
      <c r="BM11" s="96">
        <v>24.294042587280298</v>
      </c>
      <c r="BN11" s="96">
        <v>24.440000534057599</v>
      </c>
      <c r="BO11" s="96">
        <v>55.063304901123097</v>
      </c>
      <c r="BP11" s="96">
        <v>41.766792297363303</v>
      </c>
      <c r="BQ11" s="96">
        <v>61.848617553710902</v>
      </c>
      <c r="BR11" s="96">
        <v>56.538360595703097</v>
      </c>
      <c r="BS11" s="96">
        <v>40</v>
      </c>
      <c r="BT11" s="96">
        <v>28.217288970947301</v>
      </c>
      <c r="BU11" s="96">
        <v>25.9140949249268</v>
      </c>
      <c r="BV11" s="96">
        <v>24.765680313110298</v>
      </c>
      <c r="BW11" s="96">
        <v>9.7690401077270508</v>
      </c>
      <c r="BX11" s="96">
        <v>50.940555572509801</v>
      </c>
      <c r="BY11" s="96">
        <v>48.381362915039098</v>
      </c>
      <c r="BZ11" s="96">
        <v>14.9899997711182</v>
      </c>
      <c r="CA11" s="96">
        <v>44.204086303710902</v>
      </c>
      <c r="CB11" s="96">
        <v>53.128501892089801</v>
      </c>
      <c r="CC11" s="96">
        <v>41.69</v>
      </c>
      <c r="CD11" s="96">
        <v>51.26</v>
      </c>
    </row>
    <row r="12" spans="1:82" x14ac:dyDescent="0.3">
      <c r="A12" s="88" t="s">
        <v>235</v>
      </c>
      <c r="B12" s="96">
        <v>15.7757062911987</v>
      </c>
      <c r="C12" s="96">
        <v>59</v>
      </c>
      <c r="D12" s="96">
        <v>47.944835662841797</v>
      </c>
      <c r="E12" s="96">
        <v>48.851001739502003</v>
      </c>
      <c r="F12" s="96">
        <v>27.880165100097699</v>
      </c>
      <c r="G12" s="96">
        <v>29.441455841064499</v>
      </c>
      <c r="H12" s="96">
        <v>34.261043548583999</v>
      </c>
      <c r="I12" s="96">
        <v>11.494585990905801</v>
      </c>
      <c r="J12" s="96">
        <v>80.525817871093807</v>
      </c>
      <c r="K12" s="96">
        <v>36.617069244384801</v>
      </c>
      <c r="L12" s="96">
        <v>29.688535690307599</v>
      </c>
      <c r="M12" s="96">
        <v>31.329999923706101</v>
      </c>
      <c r="N12" s="96">
        <v>30.829999923706101</v>
      </c>
      <c r="O12" s="96">
        <v>18.399999618530298</v>
      </c>
      <c r="P12" s="96">
        <v>73.330001831054702</v>
      </c>
      <c r="Q12" s="96">
        <v>17.329013824462901</v>
      </c>
      <c r="R12" s="96">
        <v>7.0854897499084499</v>
      </c>
      <c r="S12" s="96">
        <v>13.514019966125501</v>
      </c>
      <c r="T12" s="96">
        <v>11.800000190734901</v>
      </c>
      <c r="U12" s="96">
        <v>33.290779113769503</v>
      </c>
      <c r="V12" s="96">
        <v>74.732765197753906</v>
      </c>
      <c r="W12" s="96">
        <v>21.7368869781494</v>
      </c>
      <c r="X12" s="96">
        <v>81.533706665039105</v>
      </c>
      <c r="Y12" s="96">
        <v>12.962926864624</v>
      </c>
      <c r="Z12" s="96">
        <v>33.880001068115199</v>
      </c>
      <c r="AA12" s="96">
        <v>30.2879447937012</v>
      </c>
      <c r="AB12" s="96">
        <v>17.200000762939499</v>
      </c>
      <c r="AC12" s="96">
        <v>47.289463043212898</v>
      </c>
      <c r="AD12" s="96">
        <v>30.169979095458999</v>
      </c>
      <c r="AE12" s="96">
        <v>32.322685241699197</v>
      </c>
      <c r="AF12" s="96">
        <v>19.170000076293899</v>
      </c>
      <c r="AG12" s="96">
        <v>21.065780639648398</v>
      </c>
      <c r="AH12" s="96">
        <v>44.540000915527301</v>
      </c>
      <c r="AI12" s="96">
        <v>57.249275207519503</v>
      </c>
      <c r="AJ12" s="96">
        <v>25.680639266967798</v>
      </c>
      <c r="AK12" s="96">
        <v>51.244789123535199</v>
      </c>
      <c r="AL12" s="96">
        <v>29.7956657409668</v>
      </c>
      <c r="AM12" s="96">
        <v>20.883232116699201</v>
      </c>
      <c r="AN12" s="96">
        <v>72.250770568847699</v>
      </c>
      <c r="AO12" s="96">
        <v>9.8355121612548793</v>
      </c>
      <c r="AP12" s="96">
        <v>35.400001525878899</v>
      </c>
      <c r="AQ12" s="96">
        <v>11.689055442810099</v>
      </c>
      <c r="AR12" s="96">
        <v>24.836254119873001</v>
      </c>
      <c r="AS12" s="96">
        <v>37.135555267333999</v>
      </c>
      <c r="AT12" s="96">
        <v>54.120384216308601</v>
      </c>
      <c r="AU12" s="96">
        <v>28.969322204589801</v>
      </c>
      <c r="AV12" s="96">
        <v>12.652575492858899</v>
      </c>
      <c r="AW12" s="96">
        <v>33.463779449462898</v>
      </c>
      <c r="AX12" s="96">
        <v>25.695844650268601</v>
      </c>
      <c r="AY12" s="96">
        <v>7.7278704643249503</v>
      </c>
      <c r="AZ12" s="96">
        <v>21.75</v>
      </c>
      <c r="BA12" s="96">
        <v>27.357486724853501</v>
      </c>
      <c r="BB12" s="96">
        <v>23.277265548706101</v>
      </c>
      <c r="BC12" s="96">
        <v>56.261852264404297</v>
      </c>
      <c r="BD12" s="96">
        <v>13.922441482543899</v>
      </c>
      <c r="BE12" s="96">
        <v>11.300000190734901</v>
      </c>
      <c r="BF12" s="96">
        <v>19.92116355896</v>
      </c>
      <c r="BG12" s="96">
        <v>32.812862396240199</v>
      </c>
      <c r="BH12" s="96">
        <v>84.550277709960895</v>
      </c>
      <c r="BI12" s="96">
        <v>30.743135452270501</v>
      </c>
      <c r="BJ12" s="96">
        <v>29.717796325683601</v>
      </c>
      <c r="BK12" s="96">
        <v>44.849998474121101</v>
      </c>
      <c r="BL12" s="96">
        <v>42.072700500488303</v>
      </c>
      <c r="BM12" s="96">
        <v>23.864486694335898</v>
      </c>
      <c r="BN12" s="96">
        <v>23.799999237060501</v>
      </c>
      <c r="BO12" s="96">
        <v>54.606758117675803</v>
      </c>
      <c r="BP12" s="96">
        <v>40.300437927246101</v>
      </c>
      <c r="BQ12" s="96">
        <v>61.722873687744098</v>
      </c>
      <c r="BR12" s="96">
        <v>56.190830230712898</v>
      </c>
      <c r="BS12" s="96">
        <v>41.299999237060497</v>
      </c>
      <c r="BT12" s="96">
        <v>28.019525527954102</v>
      </c>
      <c r="BU12" s="96">
        <v>25.814933776855501</v>
      </c>
      <c r="BV12" s="96">
        <v>24.212699890136701</v>
      </c>
      <c r="BW12" s="96">
        <v>10.2545213699341</v>
      </c>
      <c r="BX12" s="96">
        <v>50.0478706359863</v>
      </c>
      <c r="BY12" s="96">
        <v>49.440269470214801</v>
      </c>
      <c r="BZ12" s="96">
        <v>15.0100002288818</v>
      </c>
      <c r="CA12" s="96">
        <v>45.206012725830099</v>
      </c>
      <c r="CB12" s="96">
        <v>52.382560729980497</v>
      </c>
      <c r="CC12" s="96">
        <v>42.07</v>
      </c>
      <c r="CD12" s="96">
        <v>50.88</v>
      </c>
    </row>
    <row r="13" spans="1:82" x14ac:dyDescent="0.3">
      <c r="A13" s="88" t="s">
        <v>236</v>
      </c>
      <c r="B13" s="96">
        <v>15.911450386047401</v>
      </c>
      <c r="C13" s="96">
        <v>59.240001678466797</v>
      </c>
      <c r="D13" s="96">
        <v>48.544387817382798</v>
      </c>
      <c r="E13" s="96">
        <v>47.918586730957003</v>
      </c>
      <c r="F13" s="96">
        <v>27.1283168792725</v>
      </c>
      <c r="G13" s="96">
        <v>28.7779541015625</v>
      </c>
      <c r="H13" s="96">
        <v>33.437553405761697</v>
      </c>
      <c r="I13" s="96">
        <v>11.4460439682007</v>
      </c>
      <c r="J13" s="96">
        <v>76.323448181152301</v>
      </c>
      <c r="K13" s="96">
        <v>35.993679046630902</v>
      </c>
      <c r="L13" s="96">
        <v>29.096483230590799</v>
      </c>
      <c r="M13" s="96">
        <v>30.899999618530298</v>
      </c>
      <c r="N13" s="96">
        <v>30.930000305175799</v>
      </c>
      <c r="O13" s="96">
        <v>18.079999923706101</v>
      </c>
      <c r="P13" s="96">
        <v>70.599998474121094</v>
      </c>
      <c r="Q13" s="96">
        <v>17.232740402221701</v>
      </c>
      <c r="R13" s="96">
        <v>7.1740584373474103</v>
      </c>
      <c r="S13" s="96">
        <v>13.5505933761597</v>
      </c>
      <c r="T13" s="96">
        <v>11.710000038146999</v>
      </c>
      <c r="U13" s="96">
        <v>33.3173828125</v>
      </c>
      <c r="V13" s="96">
        <v>72.948387145996094</v>
      </c>
      <c r="W13" s="96">
        <v>21.3716430664063</v>
      </c>
      <c r="X13" s="96">
        <v>80.975593566894503</v>
      </c>
      <c r="Y13" s="96">
        <v>12.633614540100099</v>
      </c>
      <c r="Z13" s="96">
        <v>33.099998474121101</v>
      </c>
      <c r="AA13" s="96">
        <v>30.038393020629901</v>
      </c>
      <c r="AB13" s="96">
        <v>17.030000686645501</v>
      </c>
      <c r="AC13" s="96">
        <v>47.148582458496101</v>
      </c>
      <c r="AD13" s="96">
        <v>30.794601440429702</v>
      </c>
      <c r="AE13" s="96">
        <v>32.732051849365199</v>
      </c>
      <c r="AF13" s="96">
        <v>18.559999465942401</v>
      </c>
      <c r="AG13" s="96">
        <v>20.9683437347412</v>
      </c>
      <c r="AH13" s="96">
        <v>44.080001831054702</v>
      </c>
      <c r="AI13" s="96">
        <v>57.081306457519503</v>
      </c>
      <c r="AJ13" s="96">
        <v>25.281206130981399</v>
      </c>
      <c r="AK13" s="96">
        <v>50.947433471679702</v>
      </c>
      <c r="AL13" s="96">
        <v>30.096729278564499</v>
      </c>
      <c r="AM13" s="96">
        <v>20.2127590179443</v>
      </c>
      <c r="AN13" s="96">
        <v>71.792350769042997</v>
      </c>
      <c r="AO13" s="96">
        <v>9.5014381408691406</v>
      </c>
      <c r="AP13" s="96">
        <v>36</v>
      </c>
      <c r="AQ13" s="96">
        <v>11.6472387313843</v>
      </c>
      <c r="AR13" s="96">
        <v>24.300571441650401</v>
      </c>
      <c r="AS13" s="96">
        <v>36.007022857666001</v>
      </c>
      <c r="AT13" s="96">
        <v>54.377864837646499</v>
      </c>
      <c r="AU13" s="96">
        <v>30.6032619476318</v>
      </c>
      <c r="AV13" s="96">
        <v>12.489254951477101</v>
      </c>
      <c r="AW13" s="96">
        <v>32.899406433105497</v>
      </c>
      <c r="AX13" s="96">
        <v>25.197370529174801</v>
      </c>
      <c r="AY13" s="96">
        <v>7.9635353088378897</v>
      </c>
      <c r="AZ13" s="96">
        <v>21.2600002288818</v>
      </c>
      <c r="BA13" s="96">
        <v>26.8914489746094</v>
      </c>
      <c r="BB13" s="96">
        <v>23.0530700683594</v>
      </c>
      <c r="BC13" s="96">
        <v>55.4175834655762</v>
      </c>
      <c r="BD13" s="96">
        <v>13.7467346191406</v>
      </c>
      <c r="BE13" s="96">
        <v>11.6499996185303</v>
      </c>
      <c r="BF13" s="96">
        <v>19.377506256103501</v>
      </c>
      <c r="BG13" s="96">
        <v>32.910987854003899</v>
      </c>
      <c r="BH13" s="96">
        <v>86.245246887207003</v>
      </c>
      <c r="BI13" s="96">
        <v>30.444660186767599</v>
      </c>
      <c r="BJ13" s="96">
        <v>29.417818069458001</v>
      </c>
      <c r="BK13" s="96">
        <v>45.5</v>
      </c>
      <c r="BL13" s="96">
        <v>41.3293647766113</v>
      </c>
      <c r="BM13" s="96">
        <v>24.2980251312256</v>
      </c>
      <c r="BN13" s="96">
        <v>23.0200004577637</v>
      </c>
      <c r="BO13" s="96">
        <v>54.586910247802699</v>
      </c>
      <c r="BP13" s="96">
        <v>39.873161315917997</v>
      </c>
      <c r="BQ13" s="96">
        <v>62.332267761230497</v>
      </c>
      <c r="BR13" s="96">
        <v>55.998775482177699</v>
      </c>
      <c r="BS13" s="96">
        <v>39.810001373291001</v>
      </c>
      <c r="BT13" s="96">
        <v>27.893678665161101</v>
      </c>
      <c r="BU13" s="96">
        <v>25.6827201843262</v>
      </c>
      <c r="BV13" s="96">
        <v>23.847335815429702</v>
      </c>
      <c r="BW13" s="96">
        <v>9.8086709976196307</v>
      </c>
      <c r="BX13" s="96">
        <v>48.953617095947301</v>
      </c>
      <c r="BY13" s="96">
        <v>48.253555297851598</v>
      </c>
      <c r="BZ13" s="96">
        <v>14.7299995422363</v>
      </c>
      <c r="CA13" s="96">
        <v>45.206012725830099</v>
      </c>
      <c r="CB13" s="96">
        <v>52.510154724121101</v>
      </c>
      <c r="CC13" s="96">
        <v>40.659999999999997</v>
      </c>
      <c r="CD13" s="96">
        <v>51.32</v>
      </c>
    </row>
    <row r="14" spans="1:82" x14ac:dyDescent="0.3">
      <c r="A14" s="88" t="s">
        <v>406</v>
      </c>
      <c r="B14" s="96">
        <v>16.095680236816399</v>
      </c>
      <c r="C14" s="96">
        <v>58.700000762939503</v>
      </c>
      <c r="D14" s="96">
        <v>49.985240936279297</v>
      </c>
      <c r="E14" s="96">
        <v>47.197647094726598</v>
      </c>
      <c r="F14" s="96">
        <v>26.977949142456101</v>
      </c>
      <c r="G14" s="96">
        <v>28.5391025543213</v>
      </c>
      <c r="H14" s="96">
        <v>32.710227966308601</v>
      </c>
      <c r="I14" s="96">
        <v>11.892625808715801</v>
      </c>
      <c r="J14" s="96">
        <v>76.136009216308594</v>
      </c>
      <c r="K14" s="96">
        <v>37.4035034179687</v>
      </c>
      <c r="L14" s="96">
        <v>29.1251335144043</v>
      </c>
      <c r="M14" s="96">
        <v>31</v>
      </c>
      <c r="N14" s="96">
        <v>31.200000762939499</v>
      </c>
      <c r="O14" s="96">
        <v>17.7600002288818</v>
      </c>
      <c r="P14" s="96">
        <v>71.650001525878906</v>
      </c>
      <c r="Q14" s="96">
        <v>17.2712516784668</v>
      </c>
      <c r="R14" s="96">
        <v>7.1248536109924299</v>
      </c>
      <c r="S14" s="96">
        <v>13.7791805267334</v>
      </c>
      <c r="T14" s="96">
        <v>11.710000038146999</v>
      </c>
      <c r="U14" s="96">
        <v>33.831733703613303</v>
      </c>
      <c r="V14" s="96">
        <v>74.444953918457003</v>
      </c>
      <c r="W14" s="96">
        <v>22.112001419067401</v>
      </c>
      <c r="X14" s="96">
        <v>79.369789123535199</v>
      </c>
      <c r="Y14" s="96">
        <v>13.0627183914185</v>
      </c>
      <c r="Z14" s="96">
        <v>33.340000152587898</v>
      </c>
      <c r="AA14" s="96">
        <v>30.334154129028299</v>
      </c>
      <c r="AB14" s="96">
        <v>17.149999618530298</v>
      </c>
      <c r="AC14" s="96">
        <v>47.524265289306598</v>
      </c>
      <c r="AD14" s="96">
        <v>30.931505203247099</v>
      </c>
      <c r="AE14" s="96">
        <v>32.945262908935497</v>
      </c>
      <c r="AF14" s="96">
        <v>18.870000839233398</v>
      </c>
      <c r="AG14" s="96">
        <v>20.987831115722699</v>
      </c>
      <c r="AH14" s="96">
        <v>45.779998779296903</v>
      </c>
      <c r="AI14" s="96">
        <v>58.415210723877003</v>
      </c>
      <c r="AJ14" s="96">
        <v>25.690382003784201</v>
      </c>
      <c r="AK14" s="96">
        <v>50.967250823974602</v>
      </c>
      <c r="AL14" s="96">
        <v>30.184137344360401</v>
      </c>
      <c r="AM14" s="96">
        <v>20.409957885742202</v>
      </c>
      <c r="AN14" s="96">
        <v>72.171043395996094</v>
      </c>
      <c r="AO14" s="96">
        <v>9.5898704528808594</v>
      </c>
      <c r="AP14" s="96">
        <v>36.389999389648402</v>
      </c>
      <c r="AQ14" s="96">
        <v>11.9220418930054</v>
      </c>
      <c r="AR14" s="96">
        <v>24.407707214355501</v>
      </c>
      <c r="AS14" s="96">
        <v>36.151702880859403</v>
      </c>
      <c r="AT14" s="96">
        <v>54.863117218017599</v>
      </c>
      <c r="AU14" s="96">
        <v>32.325519561767599</v>
      </c>
      <c r="AV14" s="96">
        <v>12.489254951477101</v>
      </c>
      <c r="AW14" s="96">
        <v>32.597743988037102</v>
      </c>
      <c r="AX14" s="96">
        <v>25.226690292358398</v>
      </c>
      <c r="AY14" s="96">
        <v>7.9242582321167001</v>
      </c>
      <c r="AZ14" s="96">
        <v>21.079999923706101</v>
      </c>
      <c r="BA14" s="96">
        <v>27.198835372924801</v>
      </c>
      <c r="BB14" s="96">
        <v>23.014083862304702</v>
      </c>
      <c r="BC14" s="96">
        <v>56.1538696289063</v>
      </c>
      <c r="BD14" s="96">
        <v>14.361712455749499</v>
      </c>
      <c r="BE14" s="96">
        <v>12.539999961853001</v>
      </c>
      <c r="BF14" s="96">
        <v>19.416337966918899</v>
      </c>
      <c r="BG14" s="96">
        <v>32.577362060546903</v>
      </c>
      <c r="BH14" s="96">
        <v>86.245246887207003</v>
      </c>
      <c r="BI14" s="96">
        <v>30.521686553955099</v>
      </c>
      <c r="BJ14" s="96">
        <v>29.357824325561499</v>
      </c>
      <c r="BK14" s="96">
        <v>45</v>
      </c>
      <c r="BL14" s="96">
        <v>42.221363067627003</v>
      </c>
      <c r="BM14" s="96">
        <v>24.0136394500732</v>
      </c>
      <c r="BN14" s="96">
        <v>22.719999313354499</v>
      </c>
      <c r="BO14" s="96">
        <v>54.815185546875</v>
      </c>
      <c r="BP14" s="96">
        <v>39.727493286132798</v>
      </c>
      <c r="BQ14" s="96">
        <v>63.193157196044901</v>
      </c>
      <c r="BR14" s="96">
        <v>55.578071594238303</v>
      </c>
      <c r="BS14" s="96">
        <v>40</v>
      </c>
      <c r="BT14" s="96">
        <v>28.307184219360298</v>
      </c>
      <c r="BU14" s="96">
        <v>27.672552108764599</v>
      </c>
      <c r="BV14" s="96">
        <v>24.3213195800781</v>
      </c>
      <c r="BW14" s="96">
        <v>9.6402397155761701</v>
      </c>
      <c r="BX14" s="96">
        <v>51.266914367675803</v>
      </c>
      <c r="BY14" s="96">
        <v>48.399616241455099</v>
      </c>
      <c r="BZ14" s="96">
        <v>15.1000003814697</v>
      </c>
      <c r="CA14" s="96">
        <v>45.414340972900398</v>
      </c>
      <c r="CB14" s="96">
        <v>52.853679656982401</v>
      </c>
      <c r="CC14" s="96">
        <v>39.11</v>
      </c>
      <c r="CD14" s="96">
        <v>51.73</v>
      </c>
    </row>
    <row r="15" spans="1:82" x14ac:dyDescent="0.3">
      <c r="A15" s="88" t="s">
        <v>237</v>
      </c>
      <c r="B15" s="96">
        <v>15.688438415527299</v>
      </c>
      <c r="C15" s="96">
        <v>58.0200004577637</v>
      </c>
      <c r="D15" s="96">
        <v>49.443717956542997</v>
      </c>
      <c r="E15" s="96">
        <v>47.6494331359863</v>
      </c>
      <c r="F15" s="96">
        <v>26.825712203979499</v>
      </c>
      <c r="G15" s="96">
        <v>28.427442550659201</v>
      </c>
      <c r="H15" s="96">
        <v>32.3223266601562</v>
      </c>
      <c r="I15" s="96">
        <v>12.1353311538696</v>
      </c>
      <c r="J15" s="96">
        <v>73.571189880371094</v>
      </c>
      <c r="K15" s="96">
        <v>37.058238983154297</v>
      </c>
      <c r="L15" s="96">
        <v>28.9054985046387</v>
      </c>
      <c r="M15" s="96">
        <v>30.850000381469702</v>
      </c>
      <c r="N15" s="96">
        <v>31.350000381469702</v>
      </c>
      <c r="O15" s="96">
        <v>17.670000076293899</v>
      </c>
      <c r="P15" s="96">
        <v>72</v>
      </c>
      <c r="Q15" s="96">
        <v>17.444541931152301</v>
      </c>
      <c r="R15" s="96">
        <v>7.28230905532837</v>
      </c>
      <c r="S15" s="96">
        <v>13.7700357437134</v>
      </c>
      <c r="T15" s="96">
        <v>11.3999996185303</v>
      </c>
      <c r="U15" s="96">
        <v>33.6987113952637</v>
      </c>
      <c r="V15" s="96">
        <v>73.926910400390597</v>
      </c>
      <c r="W15" s="96">
        <v>21.7566318511963</v>
      </c>
      <c r="X15" s="96">
        <v>77.881484985351605</v>
      </c>
      <c r="Y15" s="96">
        <v>13.292238235473601</v>
      </c>
      <c r="Z15" s="96">
        <v>32.509998321533203</v>
      </c>
      <c r="AA15" s="96">
        <v>30.029150009155298</v>
      </c>
      <c r="AB15" s="96">
        <v>17.180000305175799</v>
      </c>
      <c r="AC15" s="96">
        <v>47.759071350097699</v>
      </c>
      <c r="AD15" s="96">
        <v>32.7711372375488</v>
      </c>
      <c r="AE15" s="96">
        <v>34.668003082275398</v>
      </c>
      <c r="AF15" s="96">
        <v>18.7700004577637</v>
      </c>
      <c r="AG15" s="96">
        <v>21.046293258666999</v>
      </c>
      <c r="AH15" s="96">
        <v>45.430000305175803</v>
      </c>
      <c r="AI15" s="96">
        <v>58.247238159179702</v>
      </c>
      <c r="AJ15" s="96">
        <v>25.135068893432599</v>
      </c>
      <c r="AK15" s="96">
        <v>50.402271270752003</v>
      </c>
      <c r="AL15" s="96">
        <v>30.057884216308601</v>
      </c>
      <c r="AM15" s="96">
        <v>20.232477188110401</v>
      </c>
      <c r="AN15" s="96">
        <v>71.463478088378906</v>
      </c>
      <c r="AO15" s="96">
        <v>9.4719619750976598</v>
      </c>
      <c r="AP15" s="96">
        <v>35.869998931884801</v>
      </c>
      <c r="AQ15" s="96">
        <v>11.7448120117188</v>
      </c>
      <c r="AR15" s="96">
        <v>24.992090225219702</v>
      </c>
      <c r="AS15" s="96">
        <v>35.100330352783203</v>
      </c>
      <c r="AT15" s="96">
        <v>54.724472045898402</v>
      </c>
      <c r="AU15" s="96">
        <v>32.060558319091797</v>
      </c>
      <c r="AV15" s="96">
        <v>12.671790122985801</v>
      </c>
      <c r="AW15" s="96">
        <v>32.733982086181598</v>
      </c>
      <c r="AX15" s="96">
        <v>25.119176864623999</v>
      </c>
      <c r="AY15" s="96">
        <v>7.9242582321167001</v>
      </c>
      <c r="AZ15" s="96">
        <v>20.9899997711182</v>
      </c>
      <c r="BA15" s="96">
        <v>27.069931030273398</v>
      </c>
      <c r="BB15" s="96">
        <v>23.2967624664307</v>
      </c>
      <c r="BC15" s="96">
        <v>55.810264587402401</v>
      </c>
      <c r="BD15" s="96">
        <v>14.2079668045044</v>
      </c>
      <c r="BE15" s="96">
        <v>13.460000038146999</v>
      </c>
      <c r="BF15" s="96">
        <v>19.600793838501001</v>
      </c>
      <c r="BG15" s="96">
        <v>33.185733795166001</v>
      </c>
      <c r="BH15" s="96">
        <v>87.385147094726605</v>
      </c>
      <c r="BI15" s="96">
        <v>30.752765655517599</v>
      </c>
      <c r="BJ15" s="96">
        <v>29.747795104980501</v>
      </c>
      <c r="BK15" s="96">
        <v>46.950000762939503</v>
      </c>
      <c r="BL15" s="96">
        <v>40.913097381591797</v>
      </c>
      <c r="BM15" s="96">
        <v>23.844596862793001</v>
      </c>
      <c r="BN15" s="96">
        <v>23.190000534057599</v>
      </c>
      <c r="BO15" s="96">
        <v>54.884658813476598</v>
      </c>
      <c r="BP15" s="96">
        <v>39.533275604247997</v>
      </c>
      <c r="BQ15" s="96">
        <v>62.9996948242188</v>
      </c>
      <c r="BR15" s="96">
        <v>55.64208984375</v>
      </c>
      <c r="BS15" s="96">
        <v>40.099998474121101</v>
      </c>
      <c r="BT15" s="96">
        <v>28.010536193847699</v>
      </c>
      <c r="BU15" s="96">
        <v>27.302350997924801</v>
      </c>
      <c r="BV15" s="96">
        <v>23.7979640960693</v>
      </c>
      <c r="BW15" s="96">
        <v>9.67987155914307</v>
      </c>
      <c r="BX15" s="96">
        <v>50.681388854980497</v>
      </c>
      <c r="BY15" s="96">
        <v>47.0851020812988</v>
      </c>
      <c r="BZ15" s="96">
        <v>14.9700002670288</v>
      </c>
      <c r="CA15" s="96">
        <v>44.342967987060597</v>
      </c>
      <c r="CB15" s="96">
        <v>53.207019805908203</v>
      </c>
      <c r="CC15" s="96">
        <v>40.36</v>
      </c>
      <c r="CD15" s="96">
        <v>53.85</v>
      </c>
    </row>
    <row r="16" spans="1:82" x14ac:dyDescent="0.3">
      <c r="A16" s="88" t="s">
        <v>407</v>
      </c>
      <c r="B16" s="96">
        <v>15.6399574279785</v>
      </c>
      <c r="C16" s="96">
        <v>58.080001831054702</v>
      </c>
      <c r="D16" s="96">
        <v>51.377750396728501</v>
      </c>
      <c r="E16" s="96">
        <v>47.7647895812988</v>
      </c>
      <c r="F16" s="96">
        <v>26.9852294921875</v>
      </c>
      <c r="G16" s="96">
        <v>28.835191726684599</v>
      </c>
      <c r="H16" s="96">
        <v>32.952671051025398</v>
      </c>
      <c r="I16" s="96">
        <v>12.1838731765747</v>
      </c>
      <c r="J16" s="96">
        <v>72.357810974121094</v>
      </c>
      <c r="K16" s="96">
        <v>37.384323120117202</v>
      </c>
      <c r="L16" s="96">
        <v>28.5712776184082</v>
      </c>
      <c r="M16" s="96">
        <v>31.159999847412099</v>
      </c>
      <c r="N16" s="96">
        <v>31.899999618530298</v>
      </c>
      <c r="O16" s="96">
        <v>17.950000762939499</v>
      </c>
      <c r="P16" s="96">
        <v>73.199996948242202</v>
      </c>
      <c r="Q16" s="96">
        <v>18.060684204101602</v>
      </c>
      <c r="R16" s="96">
        <v>7.3315138816833496</v>
      </c>
      <c r="S16" s="96">
        <v>13.6968879699707</v>
      </c>
      <c r="T16" s="96">
        <v>11.1499996185303</v>
      </c>
      <c r="U16" s="96">
        <v>34.097774505615199</v>
      </c>
      <c r="V16" s="96">
        <v>74.742355346679702</v>
      </c>
      <c r="W16" s="96">
        <v>21.519716262817401</v>
      </c>
      <c r="X16" s="96">
        <v>79.408958435058594</v>
      </c>
      <c r="Y16" s="96">
        <v>13.5018005371094</v>
      </c>
      <c r="Z16" s="96">
        <v>32.599998474121101</v>
      </c>
      <c r="AA16" s="96">
        <v>31.055076599121101</v>
      </c>
      <c r="AB16" s="96">
        <v>17.469999313354499</v>
      </c>
      <c r="AC16" s="96">
        <v>47.796638488769503</v>
      </c>
      <c r="AD16" s="96">
        <v>33.541217803955099</v>
      </c>
      <c r="AE16" s="96">
        <v>35.085891723632798</v>
      </c>
      <c r="AF16" s="96">
        <v>19.040000915527301</v>
      </c>
      <c r="AG16" s="96">
        <v>21.523731231689499</v>
      </c>
      <c r="AH16" s="96">
        <v>46</v>
      </c>
      <c r="AI16" s="96">
        <v>58.444854736328097</v>
      </c>
      <c r="AJ16" s="96">
        <v>25.778060913085898</v>
      </c>
      <c r="AK16" s="96">
        <v>51.750297546386697</v>
      </c>
      <c r="AL16" s="96">
        <v>31.067905426025401</v>
      </c>
      <c r="AM16" s="96">
        <v>20.143741607666001</v>
      </c>
      <c r="AN16" s="96">
        <v>71.742515563964801</v>
      </c>
      <c r="AO16" s="96">
        <v>9.9632463455200195</v>
      </c>
      <c r="AP16" s="96">
        <v>36.349998474121101</v>
      </c>
      <c r="AQ16" s="96">
        <v>11.856327056884799</v>
      </c>
      <c r="AR16" s="96">
        <v>24.2713508605957</v>
      </c>
      <c r="AS16" s="96">
        <v>35.351119995117202</v>
      </c>
      <c r="AT16" s="96">
        <v>55.120594024658203</v>
      </c>
      <c r="AU16" s="96">
        <v>32.3873481750488</v>
      </c>
      <c r="AV16" s="96">
        <v>12.815896987915</v>
      </c>
      <c r="AW16" s="96">
        <v>33.201042175292997</v>
      </c>
      <c r="AX16" s="96">
        <v>26.1943168640137</v>
      </c>
      <c r="AY16" s="96">
        <v>7.87516212463379</v>
      </c>
      <c r="AZ16" s="96">
        <v>21.219999313354499</v>
      </c>
      <c r="BA16" s="96">
        <v>26.990604400634801</v>
      </c>
      <c r="BB16" s="96">
        <v>23.589191436767599</v>
      </c>
      <c r="BC16" s="96">
        <v>55.476490020752003</v>
      </c>
      <c r="BD16" s="96">
        <v>14.120114326477101</v>
      </c>
      <c r="BE16" s="96">
        <v>13.75</v>
      </c>
      <c r="BF16" s="96">
        <v>19.794956207275401</v>
      </c>
      <c r="BG16" s="96">
        <v>33.431045532226598</v>
      </c>
      <c r="BH16" s="96">
        <v>87.385147094726605</v>
      </c>
      <c r="BI16" s="96">
        <v>31.3593444824219</v>
      </c>
      <c r="BJ16" s="96">
        <v>30.547733306884801</v>
      </c>
      <c r="BK16" s="96">
        <v>47.049999237060597</v>
      </c>
      <c r="BL16" s="96">
        <v>41.428474426269503</v>
      </c>
      <c r="BM16" s="96">
        <v>23.9122123718262</v>
      </c>
      <c r="BN16" s="96">
        <v>24.069999694824201</v>
      </c>
      <c r="BO16" s="96">
        <v>54.6365356445313</v>
      </c>
      <c r="BP16" s="96">
        <v>40.145069122314503</v>
      </c>
      <c r="BQ16" s="96">
        <v>64.295867919921903</v>
      </c>
      <c r="BR16" s="96">
        <v>56.593231201171903</v>
      </c>
      <c r="BS16" s="96">
        <v>40.169998168945298</v>
      </c>
      <c r="BT16" s="96">
        <v>28.2892036437988</v>
      </c>
      <c r="BU16" s="96">
        <v>27.186660766601602</v>
      </c>
      <c r="BV16" s="96">
        <v>23.560972213745099</v>
      </c>
      <c r="BW16" s="96">
        <v>9.6303329467773402</v>
      </c>
      <c r="BX16" s="96">
        <v>50.690990447997997</v>
      </c>
      <c r="BY16" s="96">
        <v>47.349830627441399</v>
      </c>
      <c r="BZ16" s="96">
        <v>15.8999996185303</v>
      </c>
      <c r="CA16" s="96">
        <v>48.4300537109375</v>
      </c>
      <c r="CB16" s="96">
        <v>54.384819030761697</v>
      </c>
      <c r="CC16" s="96">
        <v>40.21</v>
      </c>
      <c r="CD16" s="96">
        <v>55.55</v>
      </c>
    </row>
    <row r="17" spans="1:82" x14ac:dyDescent="0.3">
      <c r="A17" s="88" t="s">
        <v>408</v>
      </c>
      <c r="B17" s="96">
        <v>15.678742408752401</v>
      </c>
      <c r="C17" s="96">
        <v>56.400001525878899</v>
      </c>
      <c r="D17" s="96">
        <v>50.584800720214801</v>
      </c>
      <c r="E17" s="96">
        <v>47.274547576904297</v>
      </c>
      <c r="F17" s="96">
        <v>26.373741149902301</v>
      </c>
      <c r="G17" s="96">
        <v>28.4185791015625</v>
      </c>
      <c r="H17" s="96">
        <v>32.428997039794901</v>
      </c>
      <c r="I17" s="96">
        <v>12.047956466674799</v>
      </c>
      <c r="J17" s="96">
        <v>72.703079223632798</v>
      </c>
      <c r="K17" s="96">
        <v>36.7321586608887</v>
      </c>
      <c r="L17" s="96">
        <v>28.2084064483643</v>
      </c>
      <c r="M17" s="96">
        <v>30.680000305175799</v>
      </c>
      <c r="N17" s="96">
        <v>31.579999923706101</v>
      </c>
      <c r="O17" s="96">
        <v>17.659999847412099</v>
      </c>
      <c r="P17" s="96">
        <v>70.989997863769503</v>
      </c>
      <c r="Q17" s="96">
        <v>17.723730087280298</v>
      </c>
      <c r="R17" s="96">
        <v>7.0854897499084499</v>
      </c>
      <c r="S17" s="96">
        <v>13.3494367599487</v>
      </c>
      <c r="T17" s="96">
        <v>11.050000190734901</v>
      </c>
      <c r="U17" s="96">
        <v>33.521350860595703</v>
      </c>
      <c r="V17" s="96">
        <v>72.852455139160199</v>
      </c>
      <c r="W17" s="96">
        <v>21.1939582824707</v>
      </c>
      <c r="X17" s="96">
        <v>78.204605102539105</v>
      </c>
      <c r="Y17" s="96">
        <v>13.192446708679199</v>
      </c>
      <c r="Z17" s="96">
        <v>32.069999694824197</v>
      </c>
      <c r="AA17" s="96">
        <v>31.1937160491943</v>
      </c>
      <c r="AB17" s="96">
        <v>17.5200004577637</v>
      </c>
      <c r="AC17" s="96">
        <v>46.369029998779297</v>
      </c>
      <c r="AD17" s="96">
        <v>32.685573577880902</v>
      </c>
      <c r="AE17" s="96">
        <v>34.429203033447301</v>
      </c>
      <c r="AF17" s="96">
        <v>19.680000305175799</v>
      </c>
      <c r="AG17" s="96">
        <v>20.900138854980501</v>
      </c>
      <c r="AH17" s="96">
        <v>45.299999237060597</v>
      </c>
      <c r="AI17" s="96">
        <v>57.6939086914063</v>
      </c>
      <c r="AJ17" s="96">
        <v>25.290946960449201</v>
      </c>
      <c r="AK17" s="96">
        <v>51.224964141845703</v>
      </c>
      <c r="AL17" s="96">
        <v>30.543470382690401</v>
      </c>
      <c r="AM17" s="96">
        <v>19.256351470947301</v>
      </c>
      <c r="AN17" s="96">
        <v>70.925338745117202</v>
      </c>
      <c r="AO17" s="96">
        <v>9.2263202667236293</v>
      </c>
      <c r="AP17" s="96">
        <v>34.799999237060497</v>
      </c>
      <c r="AQ17" s="96">
        <v>11.5078449249268</v>
      </c>
      <c r="AR17" s="96">
        <v>23.482435226440401</v>
      </c>
      <c r="AS17" s="96">
        <v>34.936355590820298</v>
      </c>
      <c r="AT17" s="96">
        <v>55.0611763000488</v>
      </c>
      <c r="AU17" s="96">
        <v>30.3736248016357</v>
      </c>
      <c r="AV17" s="96">
        <v>12.7294321060181</v>
      </c>
      <c r="AW17" s="96">
        <v>33.0842895507813</v>
      </c>
      <c r="AX17" s="96">
        <v>25.2071437835693</v>
      </c>
      <c r="AY17" s="96">
        <v>7.7180514335632298</v>
      </c>
      <c r="AZ17" s="96">
        <v>21.079999923706101</v>
      </c>
      <c r="BA17" s="96">
        <v>26.613807678222699</v>
      </c>
      <c r="BB17" s="96">
        <v>23.111558914184599</v>
      </c>
      <c r="BC17" s="96">
        <v>54.514408111572301</v>
      </c>
      <c r="BD17" s="96">
        <v>13.7979822158813</v>
      </c>
      <c r="BE17" s="96">
        <v>13.7700004577637</v>
      </c>
      <c r="BF17" s="96">
        <v>19.862913131713899</v>
      </c>
      <c r="BG17" s="96">
        <v>32.969860076904297</v>
      </c>
      <c r="BH17" s="96">
        <v>87.385147094726605</v>
      </c>
      <c r="BI17" s="96">
        <v>30.569828033447301</v>
      </c>
      <c r="BJ17" s="96">
        <v>29.917781829833999</v>
      </c>
      <c r="BK17" s="96">
        <v>47.9799995422363</v>
      </c>
      <c r="BL17" s="96">
        <v>39.456165313720703</v>
      </c>
      <c r="BM17" s="96">
        <v>23.683513641357401</v>
      </c>
      <c r="BN17" s="96">
        <v>24.129999160766602</v>
      </c>
      <c r="BO17" s="96">
        <v>54.309013366699197</v>
      </c>
      <c r="BP17" s="96">
        <v>40.203334808349602</v>
      </c>
      <c r="BQ17" s="96">
        <v>62.970676422119098</v>
      </c>
      <c r="BR17" s="96">
        <v>55.212242126464801</v>
      </c>
      <c r="BS17" s="96">
        <v>40.189998626708999</v>
      </c>
      <c r="BT17" s="96">
        <v>27.552085876464801</v>
      </c>
      <c r="BU17" s="96">
        <v>27.183357238769499</v>
      </c>
      <c r="BV17" s="96">
        <v>21.832902908325199</v>
      </c>
      <c r="BW17" s="96">
        <v>9.3727312088012695</v>
      </c>
      <c r="BX17" s="96">
        <v>50.105464935302699</v>
      </c>
      <c r="BY17" s="96">
        <v>46.701698303222699</v>
      </c>
      <c r="BZ17" s="96">
        <v>15.949999809265099</v>
      </c>
      <c r="CA17" s="96">
        <v>47.110687255859403</v>
      </c>
      <c r="CB17" s="96">
        <v>53.9824028015137</v>
      </c>
      <c r="CC17" s="96">
        <v>41.06</v>
      </c>
      <c r="CD17" s="96">
        <v>54.47</v>
      </c>
    </row>
    <row r="18" spans="1:82" x14ac:dyDescent="0.3">
      <c r="A18" s="88" t="s">
        <v>409</v>
      </c>
      <c r="B18" s="96">
        <v>15.756311416626</v>
      </c>
      <c r="C18" s="96">
        <v>55.650001525878899</v>
      </c>
      <c r="D18" s="96">
        <v>50.3333740234375</v>
      </c>
      <c r="E18" s="96">
        <v>47.312999725341797</v>
      </c>
      <c r="F18" s="96">
        <v>26.028118133544901</v>
      </c>
      <c r="G18" s="96">
        <v>28.196973800659201</v>
      </c>
      <c r="H18" s="96">
        <v>32.0023002624512</v>
      </c>
      <c r="I18" s="96">
        <v>12.3877468109131</v>
      </c>
      <c r="J18" s="96">
        <v>71.045799255371094</v>
      </c>
      <c r="K18" s="96">
        <v>36.1759033203125</v>
      </c>
      <c r="L18" s="96">
        <v>27.683198928833001</v>
      </c>
      <c r="M18" s="96">
        <v>30.360000610351602</v>
      </c>
      <c r="N18" s="96">
        <v>30.600000381469702</v>
      </c>
      <c r="O18" s="96">
        <v>17.870000839233398</v>
      </c>
      <c r="P18" s="96">
        <v>72.760002136230497</v>
      </c>
      <c r="Q18" s="96">
        <v>17.4734210968018</v>
      </c>
      <c r="R18" s="96">
        <v>6.9378757476806596</v>
      </c>
      <c r="S18" s="96">
        <v>13.678601264953601</v>
      </c>
      <c r="T18" s="96">
        <v>11.050000190734901</v>
      </c>
      <c r="U18" s="96">
        <v>33.468143463134801</v>
      </c>
      <c r="V18" s="96">
        <v>73.744644165039105</v>
      </c>
      <c r="W18" s="96">
        <v>21.223573684692401</v>
      </c>
      <c r="X18" s="96">
        <v>77.940231323242202</v>
      </c>
      <c r="Y18" s="96">
        <v>13.102635383606</v>
      </c>
      <c r="Z18" s="96">
        <v>30.879999160766602</v>
      </c>
      <c r="AA18" s="96">
        <v>31.286138534545898</v>
      </c>
      <c r="AB18" s="96">
        <v>17.370000839233398</v>
      </c>
      <c r="AC18" s="96">
        <v>47.092227935791001</v>
      </c>
      <c r="AD18" s="96">
        <v>32.223522186279297</v>
      </c>
      <c r="AE18" s="96">
        <v>33.883384704589801</v>
      </c>
      <c r="AF18" s="96">
        <v>19.540000915527301</v>
      </c>
      <c r="AG18" s="96">
        <v>21.1047554016113</v>
      </c>
      <c r="AH18" s="96">
        <v>45.7700004577637</v>
      </c>
      <c r="AI18" s="96">
        <v>58.019977569580099</v>
      </c>
      <c r="AJ18" s="96">
        <v>25.670896530151399</v>
      </c>
      <c r="AK18" s="96">
        <v>51.016815185546903</v>
      </c>
      <c r="AL18" s="96">
        <v>30.349235534668001</v>
      </c>
      <c r="AM18" s="96">
        <v>18.8323764801025</v>
      </c>
      <c r="AN18" s="96">
        <v>68.932212829589901</v>
      </c>
      <c r="AO18" s="96">
        <v>8.9217233657836896</v>
      </c>
      <c r="AP18" s="96">
        <v>33.819999694824197</v>
      </c>
      <c r="AQ18" s="96">
        <v>11.151398658752401</v>
      </c>
      <c r="AR18" s="96">
        <v>23.209724426269499</v>
      </c>
      <c r="AS18" s="96">
        <v>34.917072296142599</v>
      </c>
      <c r="AT18" s="96">
        <v>55.407783508300803</v>
      </c>
      <c r="AU18" s="96">
        <v>28.722021102905298</v>
      </c>
      <c r="AV18" s="96">
        <v>12.5202741622925</v>
      </c>
      <c r="AW18" s="96">
        <v>32.258289337158203</v>
      </c>
      <c r="AX18" s="96">
        <v>25.392848968505898</v>
      </c>
      <c r="AY18" s="96">
        <v>7.7966065406799299</v>
      </c>
      <c r="AZ18" s="96">
        <v>22.0200004577637</v>
      </c>
      <c r="BA18" s="96">
        <v>28.656446456909201</v>
      </c>
      <c r="BB18" s="96">
        <v>23.1700439453125</v>
      </c>
      <c r="BC18" s="96">
        <v>54.975818634033203</v>
      </c>
      <c r="BD18" s="96">
        <v>13.776019096374499</v>
      </c>
      <c r="BE18" s="96">
        <v>13.9899997711182</v>
      </c>
      <c r="BF18" s="96">
        <v>19.911455154418899</v>
      </c>
      <c r="BG18" s="96">
        <v>33.166110992431598</v>
      </c>
      <c r="BH18" s="96">
        <v>87.385147094726605</v>
      </c>
      <c r="BI18" s="96">
        <v>29.703281402587901</v>
      </c>
      <c r="BJ18" s="96">
        <v>29.1378383636475</v>
      </c>
      <c r="BK18" s="96">
        <v>47.959999084472699</v>
      </c>
      <c r="BL18" s="96">
        <v>38.841670989990199</v>
      </c>
      <c r="BM18" s="96">
        <v>24.3954677581787</v>
      </c>
      <c r="BN18" s="96">
        <v>23.889999389648398</v>
      </c>
      <c r="BO18" s="96">
        <v>53.991420745849602</v>
      </c>
      <c r="BP18" s="96">
        <v>39.309925079345703</v>
      </c>
      <c r="BQ18" s="96">
        <v>63.5220336914063</v>
      </c>
      <c r="BR18" s="96">
        <v>54.681797027587898</v>
      </c>
      <c r="BS18" s="96">
        <v>41.419998168945298</v>
      </c>
      <c r="BT18" s="96">
        <v>27.6419773101807</v>
      </c>
      <c r="BU18" s="96">
        <v>27.444482803344702</v>
      </c>
      <c r="BV18" s="96">
        <v>21.279920578002901</v>
      </c>
      <c r="BW18" s="96">
        <v>9.0854063034057599</v>
      </c>
      <c r="BX18" s="96">
        <v>48.118526458740199</v>
      </c>
      <c r="BY18" s="96">
        <v>48.007087707519503</v>
      </c>
      <c r="BZ18" s="96">
        <v>16.639999389648398</v>
      </c>
      <c r="CA18" s="96">
        <v>49.402229309082003</v>
      </c>
      <c r="CB18" s="96">
        <v>54.963901519775398</v>
      </c>
      <c r="CC18" s="96">
        <v>42.52</v>
      </c>
      <c r="CD18" s="96">
        <v>52.67</v>
      </c>
    </row>
    <row r="19" spans="1:82" x14ac:dyDescent="0.3">
      <c r="A19" s="88" t="s">
        <v>238</v>
      </c>
      <c r="B19" s="96">
        <v>14.0594787597656</v>
      </c>
      <c r="C19" s="96">
        <v>45.130001068115199</v>
      </c>
      <c r="D19" s="96">
        <v>44.521583557128899</v>
      </c>
      <c r="E19" s="96">
        <v>44.411899566650398</v>
      </c>
      <c r="F19" s="96">
        <v>23.617612838745099</v>
      </c>
      <c r="G19" s="96">
        <v>26.565965652465799</v>
      </c>
      <c r="H19" s="96">
        <v>30.518556594848601</v>
      </c>
      <c r="I19" s="96">
        <v>11.300421714782701</v>
      </c>
      <c r="J19" s="96">
        <v>66.083847045898395</v>
      </c>
      <c r="K19" s="96">
        <v>31.543621063232401</v>
      </c>
      <c r="L19" s="96">
        <v>25.028514862060501</v>
      </c>
      <c r="M19" s="96">
        <v>27.530000686645501</v>
      </c>
      <c r="N19" s="96">
        <v>27.399999618530298</v>
      </c>
      <c r="O19" s="96">
        <v>16.329999923706101</v>
      </c>
      <c r="P19" s="96">
        <v>62.709999084472699</v>
      </c>
      <c r="Q19" s="96">
        <v>15.2495317459106</v>
      </c>
      <c r="R19" s="96">
        <v>6.3867816925048801</v>
      </c>
      <c r="S19" s="96">
        <v>12.526527404785201</v>
      </c>
      <c r="T19" s="96">
        <v>9.9399995803833008</v>
      </c>
      <c r="U19" s="96">
        <v>31.605842590331999</v>
      </c>
      <c r="V19" s="96">
        <v>68.861587524414105</v>
      </c>
      <c r="W19" s="96">
        <v>19.357873916626001</v>
      </c>
      <c r="X19" s="96">
        <v>70.674949645996094</v>
      </c>
      <c r="Y19" s="96">
        <v>11.2964067459106</v>
      </c>
      <c r="Z19" s="96">
        <v>26.209999084472699</v>
      </c>
      <c r="AA19" s="96">
        <v>27.2656154632568</v>
      </c>
      <c r="AB19" s="96">
        <v>15.539999961853001</v>
      </c>
      <c r="AC19" s="96">
        <v>43.579566955566399</v>
      </c>
      <c r="AD19" s="96">
        <v>28.664049148559599</v>
      </c>
      <c r="AE19" s="96">
        <v>30.361150741577099</v>
      </c>
      <c r="AF19" s="96">
        <v>17.180000305175799</v>
      </c>
      <c r="AG19" s="96">
        <v>19.575000762939499</v>
      </c>
      <c r="AH19" s="96">
        <v>41.169998168945298</v>
      </c>
      <c r="AI19" s="96">
        <v>54.818603515625</v>
      </c>
      <c r="AJ19" s="96">
        <v>23.615276336669901</v>
      </c>
      <c r="AK19" s="96">
        <v>46.080665588378899</v>
      </c>
      <c r="AL19" s="96">
        <v>28.312076568603501</v>
      </c>
      <c r="AM19" s="96">
        <v>16.850538253784201</v>
      </c>
      <c r="AN19" s="96">
        <v>61.687206268310597</v>
      </c>
      <c r="AO19" s="96">
        <v>7.7328147888183603</v>
      </c>
      <c r="AP19" s="96">
        <v>26.399999618530298</v>
      </c>
      <c r="AQ19" s="96">
        <v>10.6037864685059</v>
      </c>
      <c r="AR19" s="96">
        <v>21.329959869384801</v>
      </c>
      <c r="AS19" s="96">
        <v>32.852912902832003</v>
      </c>
      <c r="AT19" s="96">
        <v>50.062232971191399</v>
      </c>
      <c r="AU19" s="96">
        <v>30.1439914703369</v>
      </c>
      <c r="AV19" s="96">
        <v>11.6015329360962</v>
      </c>
      <c r="AW19" s="96">
        <v>30.6690578460693</v>
      </c>
      <c r="AX19" s="96">
        <v>22.079463958740199</v>
      </c>
      <c r="AY19" s="96">
        <v>6.6771941184997603</v>
      </c>
      <c r="AZ19" s="96">
        <v>19.899999618530298</v>
      </c>
      <c r="BA19" s="96">
        <v>25.810634613037099</v>
      </c>
      <c r="BB19" s="96">
        <v>20.850114822387699</v>
      </c>
      <c r="BC19" s="96">
        <v>50.116344451904297</v>
      </c>
      <c r="BD19" s="96">
        <v>12.2629747390747</v>
      </c>
      <c r="BE19" s="96">
        <v>12.050000190734901</v>
      </c>
      <c r="BF19" s="96">
        <v>17.639741897583001</v>
      </c>
      <c r="BG19" s="96">
        <v>30.114437103271499</v>
      </c>
      <c r="BH19" s="96">
        <v>81.279281616210895</v>
      </c>
      <c r="BI19" s="96">
        <v>25.832706451416001</v>
      </c>
      <c r="BJ19" s="96">
        <v>25.298122406005898</v>
      </c>
      <c r="BK19" s="96">
        <v>39.799999237060497</v>
      </c>
      <c r="BL19" s="96">
        <v>34.589805603027301</v>
      </c>
      <c r="BM19" s="96">
        <v>22.524095535278299</v>
      </c>
      <c r="BN19" s="96">
        <v>21.360000610351602</v>
      </c>
      <c r="BO19" s="96">
        <v>48.979347229003899</v>
      </c>
      <c r="BP19" s="96">
        <v>37.659061431884801</v>
      </c>
      <c r="BQ19" s="96">
        <v>57.563518524169901</v>
      </c>
      <c r="BR19" s="96">
        <v>50.565097808837898</v>
      </c>
      <c r="BS19" s="96">
        <v>38.130001068115199</v>
      </c>
      <c r="BT19" s="96">
        <v>27.039697647094702</v>
      </c>
      <c r="BU19" s="96">
        <v>24.340736389160199</v>
      </c>
      <c r="BV19" s="96">
        <v>18.909999847412099</v>
      </c>
      <c r="BW19" s="96">
        <v>8.1144466400146502</v>
      </c>
      <c r="BX19" s="96">
        <v>42.685634613037102</v>
      </c>
      <c r="BY19" s="96">
        <v>43.8718452453613</v>
      </c>
      <c r="BZ19" s="96">
        <v>14.079999923706101</v>
      </c>
      <c r="CA19" s="96">
        <v>43.7662353515625</v>
      </c>
      <c r="CB19" s="96">
        <v>50.350860595703097</v>
      </c>
      <c r="CC19" s="96">
        <v>40.79</v>
      </c>
      <c r="CD19" s="96">
        <v>51.82</v>
      </c>
    </row>
    <row r="20" spans="1:82" x14ac:dyDescent="0.3">
      <c r="A20" s="88" t="s">
        <v>239</v>
      </c>
      <c r="B20" s="96">
        <v>14.098263740539601</v>
      </c>
      <c r="C20" s="96">
        <v>44.439998626708999</v>
      </c>
      <c r="D20" s="96">
        <v>46.416942596435597</v>
      </c>
      <c r="E20" s="96">
        <v>45.449695587158203</v>
      </c>
      <c r="F20" s="96">
        <v>24.184791564941399</v>
      </c>
      <c r="G20" s="96">
        <v>27.0623588562012</v>
      </c>
      <c r="H20" s="96">
        <v>30.887069702148398</v>
      </c>
      <c r="I20" s="96">
        <v>11.2810049057007</v>
      </c>
      <c r="J20" s="96">
        <v>64.919807434082003</v>
      </c>
      <c r="K20" s="96">
        <v>32.023151397705099</v>
      </c>
      <c r="L20" s="96">
        <v>24.923475265502901</v>
      </c>
      <c r="M20" s="96">
        <v>27.040000915527301</v>
      </c>
      <c r="N20" s="96">
        <v>26.889999389648398</v>
      </c>
      <c r="O20" s="96">
        <v>16.340000152587901</v>
      </c>
      <c r="P20" s="96">
        <v>62.150001525878899</v>
      </c>
      <c r="Q20" s="96">
        <v>15.721265792846699</v>
      </c>
      <c r="R20" s="96">
        <v>6.7410564422607404</v>
      </c>
      <c r="S20" s="96">
        <v>12.764256477356</v>
      </c>
      <c r="T20" s="96">
        <v>10.0900001525879</v>
      </c>
      <c r="U20" s="96">
        <v>31.508293151855501</v>
      </c>
      <c r="V20" s="96">
        <v>68.79443359375</v>
      </c>
      <c r="W20" s="96">
        <v>20.423988342285199</v>
      </c>
      <c r="X20" s="96">
        <v>71.644309997558594</v>
      </c>
      <c r="Y20" s="96">
        <v>11.156699180603001</v>
      </c>
      <c r="Z20" s="96">
        <v>25.7299995422363</v>
      </c>
      <c r="AA20" s="96">
        <v>27.570623397827099</v>
      </c>
      <c r="AB20" s="96">
        <v>15.7799997329712</v>
      </c>
      <c r="AC20" s="96">
        <v>44.640876770019503</v>
      </c>
      <c r="AD20" s="96">
        <v>29.545360565185501</v>
      </c>
      <c r="AE20" s="96">
        <v>30.5743598937988</v>
      </c>
      <c r="AF20" s="96">
        <v>16.959999084472699</v>
      </c>
      <c r="AG20" s="96">
        <v>19.906284332275401</v>
      </c>
      <c r="AH20" s="96">
        <v>42.75</v>
      </c>
      <c r="AI20" s="96">
        <v>52.8011665344238</v>
      </c>
      <c r="AJ20" s="96">
        <v>24.024452209472699</v>
      </c>
      <c r="AK20" s="96">
        <v>46.090572357177699</v>
      </c>
      <c r="AL20" s="96">
        <v>29.4913330078125</v>
      </c>
      <c r="AM20" s="96">
        <v>16.6927814483643</v>
      </c>
      <c r="AN20" s="96">
        <v>63.0126342773437</v>
      </c>
      <c r="AO20" s="96">
        <v>7.8114199638366699</v>
      </c>
      <c r="AP20" s="96">
        <v>25.600000381469702</v>
      </c>
      <c r="AQ20" s="96">
        <v>10.992094039916999</v>
      </c>
      <c r="AR20" s="96">
        <v>21.953300476074201</v>
      </c>
      <c r="AS20" s="96">
        <v>33.084407806396499</v>
      </c>
      <c r="AT20" s="96">
        <v>49.535366058349602</v>
      </c>
      <c r="AU20" s="96">
        <v>29.366764068603501</v>
      </c>
      <c r="AV20" s="96">
        <v>11.7383670806885</v>
      </c>
      <c r="AW20" s="96">
        <v>31.587053298950199</v>
      </c>
      <c r="AX20" s="96">
        <v>22.186977386474599</v>
      </c>
      <c r="AY20" s="96">
        <v>6.88340187072754</v>
      </c>
      <c r="AZ20" s="96">
        <v>19.329999923706101</v>
      </c>
      <c r="BA20" s="96">
        <v>26.375829696655298</v>
      </c>
      <c r="BB20" s="96">
        <v>20.625921249389599</v>
      </c>
      <c r="BC20" s="96">
        <v>52.3251953125</v>
      </c>
      <c r="BD20" s="96">
        <v>12.3288660049438</v>
      </c>
      <c r="BE20" s="96">
        <v>12.069999694824199</v>
      </c>
      <c r="BF20" s="96">
        <v>18.921220779418899</v>
      </c>
      <c r="BG20" s="96">
        <v>29.947624206543001</v>
      </c>
      <c r="BH20" s="96">
        <v>81.279281616210895</v>
      </c>
      <c r="BI20" s="96">
        <v>26.140811920166001</v>
      </c>
      <c r="BJ20" s="96">
        <v>25.338121414184599</v>
      </c>
      <c r="BK20" s="96">
        <v>39.400001525878899</v>
      </c>
      <c r="BL20" s="96">
        <v>33.945583343505902</v>
      </c>
      <c r="BM20" s="96">
        <v>23.844596862793001</v>
      </c>
      <c r="BN20" s="96">
        <v>21.120000839233398</v>
      </c>
      <c r="BO20" s="96">
        <v>49.167919158935597</v>
      </c>
      <c r="BP20" s="96">
        <v>37.746463775634801</v>
      </c>
      <c r="BQ20" s="96">
        <v>56.828376770019503</v>
      </c>
      <c r="BR20" s="96">
        <v>48.5505981445313</v>
      </c>
      <c r="BS20" s="96">
        <v>38.139999389648402</v>
      </c>
      <c r="BT20" s="96">
        <v>26.401460647583001</v>
      </c>
      <c r="BU20" s="96">
        <v>23.471427917480501</v>
      </c>
      <c r="BV20" s="96">
        <v>19.079999923706101</v>
      </c>
      <c r="BW20" s="96">
        <v>8.0946311950683594</v>
      </c>
      <c r="BX20" s="96">
        <v>42.532054901123097</v>
      </c>
      <c r="BY20" s="96">
        <v>44.364788055419901</v>
      </c>
      <c r="BZ20" s="96">
        <v>13.810000419616699</v>
      </c>
      <c r="CA20" s="96">
        <v>42.950035095214801</v>
      </c>
      <c r="CB20" s="96">
        <v>50.929943084716797</v>
      </c>
      <c r="CC20" s="96">
        <v>41.22</v>
      </c>
      <c r="CD20" s="96">
        <v>51.19</v>
      </c>
    </row>
    <row r="21" spans="1:82" x14ac:dyDescent="0.3">
      <c r="A21" s="88" t="s">
        <v>240</v>
      </c>
      <c r="B21" s="96">
        <v>14.2727947235107</v>
      </c>
      <c r="C21" s="96">
        <v>45.189998626708999</v>
      </c>
      <c r="D21" s="96">
        <v>48.350982666015597</v>
      </c>
      <c r="E21" s="96">
        <v>45.730972290039098</v>
      </c>
      <c r="F21" s="96">
        <v>24.468381881713899</v>
      </c>
      <c r="G21" s="96">
        <v>27.4257907867432</v>
      </c>
      <c r="H21" s="96">
        <v>30.644626617431602</v>
      </c>
      <c r="I21" s="96">
        <v>11.7275848388672</v>
      </c>
      <c r="J21" s="96">
        <v>65.314399719238295</v>
      </c>
      <c r="K21" s="96">
        <v>33.174030303955099</v>
      </c>
      <c r="L21" s="96">
        <v>25.3149929046631</v>
      </c>
      <c r="M21" s="96">
        <v>28.200000762939499</v>
      </c>
      <c r="N21" s="96">
        <v>27.5</v>
      </c>
      <c r="O21" s="96">
        <v>16.75</v>
      </c>
      <c r="P21" s="96">
        <v>63.349998474121101</v>
      </c>
      <c r="Q21" s="96">
        <v>16.019710540771499</v>
      </c>
      <c r="R21" s="96">
        <v>6.9673986434936497</v>
      </c>
      <c r="S21" s="96">
        <v>13.1574258804321</v>
      </c>
      <c r="T21" s="96">
        <v>10.25</v>
      </c>
      <c r="U21" s="96">
        <v>32.882850646972699</v>
      </c>
      <c r="V21" s="96">
        <v>70.233444213867202</v>
      </c>
      <c r="W21" s="96">
        <v>21.223573684692401</v>
      </c>
      <c r="X21" s="96">
        <v>73.974685668945298</v>
      </c>
      <c r="Y21" s="96">
        <v>12.324260711669901</v>
      </c>
      <c r="Z21" s="96">
        <v>23</v>
      </c>
      <c r="AA21" s="96">
        <v>28.3100280761719</v>
      </c>
      <c r="AB21" s="96">
        <v>16.280000686645501</v>
      </c>
      <c r="AC21" s="96">
        <v>45.551914215087898</v>
      </c>
      <c r="AD21" s="96">
        <v>30.3154411315918</v>
      </c>
      <c r="AE21" s="96">
        <v>30.625534057617202</v>
      </c>
      <c r="AF21" s="96">
        <v>17.149999618530298</v>
      </c>
      <c r="AG21" s="96">
        <v>20.3057746887207</v>
      </c>
      <c r="AH21" s="96">
        <v>46.360000610351598</v>
      </c>
      <c r="AI21" s="96">
        <v>55.663341522216797</v>
      </c>
      <c r="AJ21" s="96">
        <v>25.222751617431602</v>
      </c>
      <c r="AK21" s="96">
        <v>47.676483154296903</v>
      </c>
      <c r="AL21" s="96">
        <v>30.621040344238299</v>
      </c>
      <c r="AM21" s="96">
        <v>17.097753524780298</v>
      </c>
      <c r="AN21" s="96">
        <v>63.819850921630902</v>
      </c>
      <c r="AO21" s="96">
        <v>8.0970840454101598</v>
      </c>
      <c r="AP21" s="96">
        <v>26.110000610351602</v>
      </c>
      <c r="AQ21" s="96">
        <v>10.8646488189697</v>
      </c>
      <c r="AR21" s="96">
        <v>22.391586303710898</v>
      </c>
      <c r="AS21" s="96">
        <v>38.5823974609375</v>
      </c>
      <c r="AT21" s="96">
        <v>51.324722290039098</v>
      </c>
      <c r="AU21" s="96">
        <v>26.8054523468018</v>
      </c>
      <c r="AV21" s="96">
        <v>12.0516510009766</v>
      </c>
      <c r="AW21" s="96">
        <v>31.483360290527301</v>
      </c>
      <c r="AX21" s="96">
        <v>22.890705108642599</v>
      </c>
      <c r="AY21" s="96">
        <v>6.7753887176513699</v>
      </c>
      <c r="AZ21" s="96">
        <v>20.430000305175799</v>
      </c>
      <c r="BA21" s="96">
        <v>26.425407409668001</v>
      </c>
      <c r="BB21" s="96">
        <v>20.840368270873999</v>
      </c>
      <c r="BC21" s="96">
        <v>52.030689239502003</v>
      </c>
      <c r="BD21" s="96">
        <v>12.8242654800415</v>
      </c>
      <c r="BE21" s="96">
        <v>12.8999996185303</v>
      </c>
      <c r="BF21" s="96">
        <v>18.756181716918899</v>
      </c>
      <c r="BG21" s="96">
        <v>31.085868835449201</v>
      </c>
      <c r="BH21" s="96">
        <v>73.081970214843807</v>
      </c>
      <c r="BI21" s="96">
        <v>27.0555019378662</v>
      </c>
      <c r="BJ21" s="96">
        <v>26.528032302856399</v>
      </c>
      <c r="BK21" s="96">
        <v>42.299999237060597</v>
      </c>
      <c r="BL21" s="96">
        <v>34.748386383056598</v>
      </c>
      <c r="BM21" s="96">
        <v>24.773321151733398</v>
      </c>
      <c r="BN21" s="96">
        <v>21.709999084472699</v>
      </c>
      <c r="BO21" s="96">
        <v>49.475589752197301</v>
      </c>
      <c r="BP21" s="96">
        <v>37.804729461669901</v>
      </c>
      <c r="BQ21" s="96">
        <v>58.1729125976563</v>
      </c>
      <c r="BR21" s="96">
        <v>48.053863525390597</v>
      </c>
      <c r="BS21" s="96">
        <v>39.650001525878899</v>
      </c>
      <c r="BT21" s="96">
        <v>27.183525085449201</v>
      </c>
      <c r="BU21" s="96">
        <v>24.519227981567401</v>
      </c>
      <c r="BV21" s="96">
        <v>19.719999313354499</v>
      </c>
      <c r="BW21" s="96">
        <v>8.3918638229370099</v>
      </c>
      <c r="BX21" s="96">
        <v>44.499797821044901</v>
      </c>
      <c r="BY21" s="96">
        <v>47.066005706787102</v>
      </c>
      <c r="BZ21" s="96">
        <v>14.3400001525879</v>
      </c>
      <c r="CA21" s="96">
        <v>46.772239685058601</v>
      </c>
      <c r="CB21" s="96">
        <v>49.192691802978501</v>
      </c>
      <c r="CC21" s="96">
        <v>42.72</v>
      </c>
      <c r="CD21" s="96">
        <v>52.02</v>
      </c>
    </row>
    <row r="22" spans="1:82" x14ac:dyDescent="0.3">
      <c r="A22" s="88" t="s">
        <v>241</v>
      </c>
      <c r="B22" s="96">
        <v>14.292186737060501</v>
      </c>
      <c r="C22" s="96">
        <v>44</v>
      </c>
      <c r="D22" s="96">
        <v>47.973846435546903</v>
      </c>
      <c r="E22" s="96">
        <v>44.392498016357401</v>
      </c>
      <c r="F22" s="96">
        <v>24.075767517089801</v>
      </c>
      <c r="G22" s="96">
        <v>26.715311050415</v>
      </c>
      <c r="H22" s="96">
        <v>29.703952789306602</v>
      </c>
      <c r="I22" s="96">
        <v>11.6207933425903</v>
      </c>
      <c r="J22" s="96">
        <v>63.459831237792997</v>
      </c>
      <c r="K22" s="96">
        <v>32.704086303710902</v>
      </c>
      <c r="L22" s="96">
        <v>25.0762615203857</v>
      </c>
      <c r="M22" s="96">
        <v>26.149999618530298</v>
      </c>
      <c r="N22" s="96">
        <v>28.079999923706101</v>
      </c>
      <c r="O22" s="96">
        <v>16.540000915527301</v>
      </c>
      <c r="P22" s="96">
        <v>66.510002136230497</v>
      </c>
      <c r="Q22" s="96">
        <v>15.8271675109863</v>
      </c>
      <c r="R22" s="96">
        <v>7.0854897499084499</v>
      </c>
      <c r="S22" s="96">
        <v>13.1848554611206</v>
      </c>
      <c r="T22" s="96">
        <v>10.4899997711182</v>
      </c>
      <c r="U22" s="96">
        <v>32.873977661132798</v>
      </c>
      <c r="V22" s="96">
        <v>70.012802124023395</v>
      </c>
      <c r="W22" s="96">
        <v>21.61842918396</v>
      </c>
      <c r="X22" s="96">
        <v>74.385925292968693</v>
      </c>
      <c r="Y22" s="96">
        <v>12.144635200500501</v>
      </c>
      <c r="Z22" s="96">
        <v>22.5100002288818</v>
      </c>
      <c r="AA22" s="96">
        <v>28.254571914672901</v>
      </c>
      <c r="AB22" s="96">
        <v>15.9899997711182</v>
      </c>
      <c r="AC22" s="96">
        <v>45.580089569091797</v>
      </c>
      <c r="AD22" s="96">
        <v>29.973182678222699</v>
      </c>
      <c r="AE22" s="96">
        <v>30.463493347168001</v>
      </c>
      <c r="AF22" s="96">
        <v>16.909999847412099</v>
      </c>
      <c r="AG22" s="96">
        <v>19.886798858642599</v>
      </c>
      <c r="AH22" s="96">
        <v>45.970001220703097</v>
      </c>
      <c r="AI22" s="96">
        <v>56.895668029785199</v>
      </c>
      <c r="AJ22" s="96">
        <v>25.0961017608643</v>
      </c>
      <c r="AK22" s="96">
        <v>47.6963081359863</v>
      </c>
      <c r="AL22" s="96">
        <v>30.343570709228501</v>
      </c>
      <c r="AM22" s="96">
        <v>17.245914459228501</v>
      </c>
      <c r="AN22" s="96">
        <v>63.779987335205099</v>
      </c>
      <c r="AO22" s="96">
        <v>8.0478315353393608</v>
      </c>
      <c r="AP22" s="96">
        <v>25.120000839233398</v>
      </c>
      <c r="AQ22" s="96">
        <v>11.0359029769897</v>
      </c>
      <c r="AR22" s="96">
        <v>22.148094177246101</v>
      </c>
      <c r="AS22" s="96">
        <v>39.595180511474602</v>
      </c>
      <c r="AT22" s="96">
        <v>50.330635070800803</v>
      </c>
      <c r="AU22" s="96">
        <v>24.729904174804702</v>
      </c>
      <c r="AV22" s="96">
        <v>11.8754281997681</v>
      </c>
      <c r="AW22" s="96">
        <v>30.910575866699201</v>
      </c>
      <c r="AX22" s="96">
        <v>22.1674289703369</v>
      </c>
      <c r="AY22" s="96">
        <v>6.7262911796569798</v>
      </c>
      <c r="AZ22" s="96">
        <v>20.75</v>
      </c>
      <c r="BA22" s="96">
        <v>26.861700057983398</v>
      </c>
      <c r="BB22" s="96">
        <v>20.128791809081999</v>
      </c>
      <c r="BC22" s="96">
        <v>52.354648590087898</v>
      </c>
      <c r="BD22" s="96">
        <v>12.8974761962891</v>
      </c>
      <c r="BE22" s="96">
        <v>12.300000190734901</v>
      </c>
      <c r="BF22" s="96">
        <v>18.1251525878906</v>
      </c>
      <c r="BG22" s="96">
        <v>30.634494781494102</v>
      </c>
      <c r="BH22" s="96">
        <v>73.974052429199205</v>
      </c>
      <c r="BI22" s="96">
        <v>26.4778022766113</v>
      </c>
      <c r="BJ22" s="96">
        <v>26.048067092895501</v>
      </c>
      <c r="BK22" s="96">
        <v>41.779998779296903</v>
      </c>
      <c r="BL22" s="96">
        <v>36.3638916015625</v>
      </c>
      <c r="BM22" s="96">
        <v>24.836961746215799</v>
      </c>
      <c r="BN22" s="96">
        <v>21.030000686645501</v>
      </c>
      <c r="BO22" s="96">
        <v>49.287021636962898</v>
      </c>
      <c r="BP22" s="96">
        <v>37.416294097900398</v>
      </c>
      <c r="BQ22" s="96">
        <v>58.037490844726598</v>
      </c>
      <c r="BR22" s="96">
        <v>48.4862060546875</v>
      </c>
      <c r="BS22" s="96">
        <v>39.939998626708999</v>
      </c>
      <c r="BT22" s="96">
        <v>27.174535751342798</v>
      </c>
      <c r="BU22" s="96">
        <v>24.225051879882798</v>
      </c>
      <c r="BV22" s="96">
        <v>19.9799995422363</v>
      </c>
      <c r="BW22" s="96">
        <v>8.2135238647460902</v>
      </c>
      <c r="BX22" s="96">
        <v>44.490196228027301</v>
      </c>
      <c r="BY22" s="96">
        <v>47.523841857910199</v>
      </c>
      <c r="BZ22" s="96">
        <v>14.3699998855591</v>
      </c>
      <c r="CA22" s="96">
        <v>47.697925567627003</v>
      </c>
      <c r="CB22" s="96">
        <v>50.134933471679702</v>
      </c>
      <c r="CC22" s="96">
        <v>44.22</v>
      </c>
      <c r="CD22" s="96">
        <v>53.13</v>
      </c>
    </row>
    <row r="23" spans="1:82" x14ac:dyDescent="0.3">
      <c r="A23" s="88" t="s">
        <v>242</v>
      </c>
      <c r="B23" s="96">
        <v>14.8448705673218</v>
      </c>
      <c r="C23" s="96">
        <v>44.75</v>
      </c>
      <c r="D23" s="96">
        <v>48.147903442382798</v>
      </c>
      <c r="E23" s="96">
        <v>44.440994262695298</v>
      </c>
      <c r="F23" s="96">
        <v>24.26198387146</v>
      </c>
      <c r="G23" s="96">
        <v>27.008007049560501</v>
      </c>
      <c r="H23" s="96">
        <v>30.101558685302699</v>
      </c>
      <c r="I23" s="96">
        <v>11.8440837860107</v>
      </c>
      <c r="J23" s="96">
        <v>65.067779541015597</v>
      </c>
      <c r="K23" s="96">
        <v>33.615200042724602</v>
      </c>
      <c r="L23" s="96">
        <v>25.305442810058601</v>
      </c>
      <c r="M23" s="96">
        <v>26.659999847412099</v>
      </c>
      <c r="N23" s="96">
        <v>28.9799995422363</v>
      </c>
      <c r="O23" s="96">
        <v>16.9799995422363</v>
      </c>
      <c r="P23" s="96">
        <v>68.580001831054702</v>
      </c>
      <c r="Q23" s="96">
        <v>15.9330654144287</v>
      </c>
      <c r="R23" s="96">
        <v>7.25278615951538</v>
      </c>
      <c r="S23" s="96">
        <v>13.788323402404799</v>
      </c>
      <c r="T23" s="96">
        <v>10.430000305175801</v>
      </c>
      <c r="U23" s="96">
        <v>34.674198150634801</v>
      </c>
      <c r="V23" s="96">
        <v>73.533584594726605</v>
      </c>
      <c r="W23" s="96">
        <v>22.0132865905762</v>
      </c>
      <c r="X23" s="96">
        <v>75.453193664550795</v>
      </c>
      <c r="Y23" s="96">
        <v>12.2943229675293</v>
      </c>
      <c r="Z23" s="96">
        <v>22.180000305175799</v>
      </c>
      <c r="AA23" s="96">
        <v>29.742630004882798</v>
      </c>
      <c r="AB23" s="96">
        <v>16.200000762939499</v>
      </c>
      <c r="AC23" s="96">
        <v>47.712108612060597</v>
      </c>
      <c r="AD23" s="96">
        <v>30.9571723937988</v>
      </c>
      <c r="AE23" s="96">
        <v>31.0860691070557</v>
      </c>
      <c r="AF23" s="96">
        <v>17.2399997711182</v>
      </c>
      <c r="AG23" s="96">
        <v>20.929368972778299</v>
      </c>
      <c r="AH23" s="96">
        <v>48.310001373291001</v>
      </c>
      <c r="AI23" s="96">
        <v>59.469635009765597</v>
      </c>
      <c r="AJ23" s="96">
        <v>26.206722259521499</v>
      </c>
      <c r="AK23" s="96">
        <v>49.7579956054688</v>
      </c>
      <c r="AL23" s="96">
        <v>30.730049133300799</v>
      </c>
      <c r="AM23" s="96">
        <v>18.10524559021</v>
      </c>
      <c r="AN23" s="96">
        <v>62.783424377441399</v>
      </c>
      <c r="AO23" s="96">
        <v>8.5206537246704102</v>
      </c>
      <c r="AP23" s="96">
        <v>24.809999465942401</v>
      </c>
      <c r="AQ23" s="96">
        <v>10.659543037414601</v>
      </c>
      <c r="AR23" s="96">
        <v>22.498723983764599</v>
      </c>
      <c r="AS23" s="96">
        <v>40.299308776855497</v>
      </c>
      <c r="AT23" s="96">
        <v>52.279045104980497</v>
      </c>
      <c r="AU23" s="96">
        <v>16.825168609619102</v>
      </c>
      <c r="AV23" s="96">
        <v>11.943959236145</v>
      </c>
      <c r="AW23" s="96">
        <v>31.206846237182599</v>
      </c>
      <c r="AX23" s="96">
        <v>23.1643772125244</v>
      </c>
      <c r="AY23" s="96">
        <v>6.6771941184997603</v>
      </c>
      <c r="AZ23" s="96">
        <v>22.090000152587901</v>
      </c>
      <c r="BA23" s="96">
        <v>27.466560363769499</v>
      </c>
      <c r="BB23" s="96">
        <v>21.054815292358398</v>
      </c>
      <c r="BC23" s="96">
        <v>53.552333831787102</v>
      </c>
      <c r="BD23" s="96">
        <v>12.799861907959</v>
      </c>
      <c r="BE23" s="96">
        <v>12.7299995422363</v>
      </c>
      <c r="BF23" s="96">
        <v>18.484354019165</v>
      </c>
      <c r="BG23" s="96">
        <v>31.635368347168001</v>
      </c>
      <c r="BH23" s="96">
        <v>73.845199584960895</v>
      </c>
      <c r="BI23" s="96">
        <v>27.1710395812988</v>
      </c>
      <c r="BJ23" s="96">
        <v>26.888006210327099</v>
      </c>
      <c r="BK23" s="96">
        <v>41.330001831054702</v>
      </c>
      <c r="BL23" s="96">
        <v>35.680027008056598</v>
      </c>
      <c r="BM23" s="96">
        <v>24.8389492034912</v>
      </c>
      <c r="BN23" s="96">
        <v>21.290000915527301</v>
      </c>
      <c r="BO23" s="96">
        <v>50.41845703125</v>
      </c>
      <c r="BP23" s="96">
        <v>37.260910034179702</v>
      </c>
      <c r="BQ23" s="96">
        <v>60.765254974365199</v>
      </c>
      <c r="BR23" s="96">
        <v>48.228641510009801</v>
      </c>
      <c r="BS23" s="96">
        <v>43.540000915527301</v>
      </c>
      <c r="BT23" s="96">
        <v>27.992561340331999</v>
      </c>
      <c r="BU23" s="96">
        <v>24.459733963012699</v>
      </c>
      <c r="BV23" s="96">
        <v>19.950000762939499</v>
      </c>
      <c r="BW23" s="96">
        <v>8.7881736755371094</v>
      </c>
      <c r="BX23" s="96">
        <v>46.621120452880902</v>
      </c>
      <c r="BY23" s="96">
        <v>49.144599914550803</v>
      </c>
      <c r="BZ23" s="96">
        <v>14.9799995422363</v>
      </c>
      <c r="CA23" s="96">
        <v>48.235416412353501</v>
      </c>
      <c r="CB23" s="96">
        <v>49.0945434570313</v>
      </c>
      <c r="CC23" s="96">
        <v>45.22</v>
      </c>
      <c r="CD23" s="96">
        <v>52.38</v>
      </c>
    </row>
    <row r="24" spans="1:82" x14ac:dyDescent="0.3">
      <c r="A24" s="88" t="s">
        <v>243</v>
      </c>
      <c r="B24" s="96">
        <v>14.767300605773899</v>
      </c>
      <c r="C24" s="96">
        <v>38.25</v>
      </c>
      <c r="D24" s="96">
        <v>45.5562934875488</v>
      </c>
      <c r="E24" s="96">
        <v>41.812557220458999</v>
      </c>
      <c r="F24" s="96">
        <v>23.543699264526399</v>
      </c>
      <c r="G24" s="96">
        <v>26.121044158935501</v>
      </c>
      <c r="H24" s="96">
        <v>29.519699096679702</v>
      </c>
      <c r="I24" s="96">
        <v>10.970339775085501</v>
      </c>
      <c r="J24" s="96">
        <v>60.559597015380902</v>
      </c>
      <c r="K24" s="96">
        <v>32.080696105957003</v>
      </c>
      <c r="L24" s="96">
        <v>23.978101730346701</v>
      </c>
      <c r="M24" s="96">
        <v>25.600000381469702</v>
      </c>
      <c r="N24" s="96">
        <v>26.7399997711182</v>
      </c>
      <c r="O24" s="96">
        <v>15.8400001525879</v>
      </c>
      <c r="P24" s="96">
        <v>62.349998474121101</v>
      </c>
      <c r="Q24" s="96">
        <v>14.7777976989746</v>
      </c>
      <c r="R24" s="96">
        <v>6.7705793380737296</v>
      </c>
      <c r="S24" s="96">
        <v>13.129994392395</v>
      </c>
      <c r="T24" s="96">
        <v>9.9799995422363299</v>
      </c>
      <c r="U24" s="96">
        <v>33.521350860595703</v>
      </c>
      <c r="V24" s="96">
        <v>70.185478210449205</v>
      </c>
      <c r="W24" s="96">
        <v>21.006401062011701</v>
      </c>
      <c r="X24" s="96">
        <v>70.488914489746094</v>
      </c>
      <c r="Y24" s="96">
        <v>11.9250936508179</v>
      </c>
      <c r="Z24" s="96">
        <v>20</v>
      </c>
      <c r="AA24" s="96">
        <v>27.191677093505898</v>
      </c>
      <c r="AB24" s="96">
        <v>15.1000003814697</v>
      </c>
      <c r="AC24" s="96">
        <v>45.8336791992187</v>
      </c>
      <c r="AD24" s="96">
        <v>30.024520874023398</v>
      </c>
      <c r="AE24" s="96">
        <v>30.744928359985298</v>
      </c>
      <c r="AF24" s="96">
        <v>16.549999237060501</v>
      </c>
      <c r="AG24" s="96">
        <v>20.276544570922798</v>
      </c>
      <c r="AH24" s="96">
        <v>46.639999389648402</v>
      </c>
      <c r="AI24" s="96">
        <v>56.915542602539098</v>
      </c>
      <c r="AJ24" s="96">
        <v>25.115587234497099</v>
      </c>
      <c r="AK24" s="96">
        <v>44.8515815734863</v>
      </c>
      <c r="AL24" s="96">
        <v>29.7192573547363</v>
      </c>
      <c r="AM24" s="96">
        <v>17.216281890869102</v>
      </c>
      <c r="AN24" s="96">
        <v>59.793739318847699</v>
      </c>
      <c r="AO24" s="96">
        <v>8.0281295776367205</v>
      </c>
      <c r="AP24" s="96">
        <v>20.649999618530298</v>
      </c>
      <c r="AQ24" s="96">
        <v>10.215477943420399</v>
      </c>
      <c r="AR24" s="96">
        <v>21.183864593505898</v>
      </c>
      <c r="AS24" s="96">
        <v>39.2575874328613</v>
      </c>
      <c r="AT24" s="96">
        <v>49.207317352294901</v>
      </c>
      <c r="AU24" s="96">
        <v>14.1048793792725</v>
      </c>
      <c r="AV24" s="96">
        <v>11.581723213195801</v>
      </c>
      <c r="AW24" s="96">
        <v>30.140283584594702</v>
      </c>
      <c r="AX24" s="96">
        <v>21.698278427123999</v>
      </c>
      <c r="AY24" s="96">
        <v>6.3531537055969203</v>
      </c>
      <c r="AZ24" s="96">
        <v>21.719999313354499</v>
      </c>
      <c r="BA24" s="96">
        <v>25.721393585205099</v>
      </c>
      <c r="BB24" s="96">
        <v>19.738887786865199</v>
      </c>
      <c r="BC24" s="96">
        <v>50.852630615234403</v>
      </c>
      <c r="BD24" s="96">
        <v>11.6626377105713</v>
      </c>
      <c r="BE24" s="96">
        <v>11.829999923706101</v>
      </c>
      <c r="BF24" s="96">
        <v>16.766008377075199</v>
      </c>
      <c r="BG24" s="96">
        <v>29.6532497406006</v>
      </c>
      <c r="BH24" s="96">
        <v>70.465171813964801</v>
      </c>
      <c r="BI24" s="96">
        <v>25.813449859619102</v>
      </c>
      <c r="BJ24" s="96">
        <v>25.288124084472699</v>
      </c>
      <c r="BK24" s="96">
        <v>39.549999237060497</v>
      </c>
      <c r="BL24" s="96">
        <v>32.865272521972699</v>
      </c>
      <c r="BM24" s="96">
        <v>24.701728820800799</v>
      </c>
      <c r="BN24" s="96">
        <v>20.899999618530298</v>
      </c>
      <c r="BO24" s="96">
        <v>47.887607574462898</v>
      </c>
      <c r="BP24" s="96">
        <v>36.571437835693402</v>
      </c>
      <c r="BQ24" s="96">
        <v>58.192256927490199</v>
      </c>
      <c r="BR24" s="96">
        <v>46.232532501220703</v>
      </c>
      <c r="BS24" s="96">
        <v>42.619998931884801</v>
      </c>
      <c r="BT24" s="96">
        <v>26.877891540527301</v>
      </c>
      <c r="BU24" s="96">
        <v>22.972316741943398</v>
      </c>
      <c r="BV24" s="96">
        <v>18.100000381469702</v>
      </c>
      <c r="BW24" s="96">
        <v>8.32250881195068</v>
      </c>
      <c r="BX24" s="96">
        <v>44.970134735107401</v>
      </c>
      <c r="BY24" s="96">
        <v>47.789390563964801</v>
      </c>
      <c r="BZ24" s="96">
        <v>13.960000038146999</v>
      </c>
      <c r="CA24" s="96">
        <v>46.4835815429688</v>
      </c>
      <c r="CB24" s="96">
        <v>45.737815856933601</v>
      </c>
      <c r="CC24" s="96">
        <v>45.22</v>
      </c>
      <c r="CD24" s="96">
        <v>52.51</v>
      </c>
    </row>
    <row r="25" spans="1:82" x14ac:dyDescent="0.3">
      <c r="A25" s="88" t="s">
        <v>244</v>
      </c>
      <c r="B25" s="96">
        <v>14.854565620422401</v>
      </c>
      <c r="C25" s="96">
        <v>38.680000305175803</v>
      </c>
      <c r="D25" s="96">
        <v>44.947071075439503</v>
      </c>
      <c r="E25" s="96">
        <v>41.026939392089901</v>
      </c>
      <c r="F25" s="96">
        <v>22.7988166809082</v>
      </c>
      <c r="G25" s="96">
        <v>25.375999450683601</v>
      </c>
      <c r="H25" s="96">
        <v>29.558486938476602</v>
      </c>
      <c r="I25" s="96">
        <v>10.096595764160201</v>
      </c>
      <c r="J25" s="96">
        <v>55.735744476318402</v>
      </c>
      <c r="K25" s="96">
        <v>31.131221771240199</v>
      </c>
      <c r="L25" s="96">
        <v>23.5197353363037</v>
      </c>
      <c r="M25" s="96">
        <v>23.110000610351602</v>
      </c>
      <c r="N25" s="96">
        <v>25.069999694824201</v>
      </c>
      <c r="O25" s="96">
        <v>15.0100002288818</v>
      </c>
      <c r="P25" s="96">
        <v>56.259998321533203</v>
      </c>
      <c r="Q25" s="96">
        <v>13.8728380203247</v>
      </c>
      <c r="R25" s="96">
        <v>6.4556689262390101</v>
      </c>
      <c r="S25" s="96">
        <v>12.517383575439499</v>
      </c>
      <c r="T25" s="96">
        <v>9</v>
      </c>
      <c r="U25" s="96">
        <v>32.811901092529297</v>
      </c>
      <c r="V25" s="96">
        <v>66.146644592285199</v>
      </c>
      <c r="W25" s="96">
        <v>21.0458869934082</v>
      </c>
      <c r="X25" s="96">
        <v>67.913749694824205</v>
      </c>
      <c r="Y25" s="96">
        <v>11.086844444274901</v>
      </c>
      <c r="Z25" s="96">
        <v>22.879999160766602</v>
      </c>
      <c r="AA25" s="96">
        <v>25.648166656494102</v>
      </c>
      <c r="AB25" s="96">
        <v>14.3599996566772</v>
      </c>
      <c r="AC25" s="96">
        <v>45.082305908203097</v>
      </c>
      <c r="AD25" s="96">
        <v>27.680057525634801</v>
      </c>
      <c r="AE25" s="96">
        <v>29.337745666503899</v>
      </c>
      <c r="AF25" s="96">
        <v>15.920000076293899</v>
      </c>
      <c r="AG25" s="96">
        <v>19.652950286865199</v>
      </c>
      <c r="AH25" s="96">
        <v>44.299999237060497</v>
      </c>
      <c r="AI25" s="96">
        <v>55.395015716552699</v>
      </c>
      <c r="AJ25" s="96">
        <v>24.258264541626001</v>
      </c>
      <c r="AK25" s="96">
        <v>43.711704254150398</v>
      </c>
      <c r="AL25" s="96">
        <v>29.293138504028299</v>
      </c>
      <c r="AM25" s="96">
        <v>15.951976776123001</v>
      </c>
      <c r="AN25" s="96">
        <v>58.797176361083999</v>
      </c>
      <c r="AO25" s="96">
        <v>7.4863553047180202</v>
      </c>
      <c r="AP25" s="96">
        <v>21.049999237060501</v>
      </c>
      <c r="AQ25" s="96">
        <v>9.9585981369018608</v>
      </c>
      <c r="AR25" s="96">
        <v>20.404687881469702</v>
      </c>
      <c r="AS25" s="96">
        <v>38.215858459472699</v>
      </c>
      <c r="AT25" s="96">
        <v>47.646598815917997</v>
      </c>
      <c r="AU25" s="96">
        <v>14.4581642150879</v>
      </c>
      <c r="AV25" s="96">
        <v>11.3173913955688</v>
      </c>
      <c r="AW25" s="96">
        <v>29.498369216918899</v>
      </c>
      <c r="AX25" s="96">
        <v>20.535171508789102</v>
      </c>
      <c r="AY25" s="96">
        <v>5.86218357086182</v>
      </c>
      <c r="AZ25" s="96">
        <v>21.280000686645501</v>
      </c>
      <c r="BA25" s="96">
        <v>23.649005889892599</v>
      </c>
      <c r="BB25" s="96">
        <v>18.666652679443398</v>
      </c>
      <c r="BC25" s="96">
        <v>49.851280212402301</v>
      </c>
      <c r="BD25" s="96">
        <v>11.0623016357422</v>
      </c>
      <c r="BE25" s="96">
        <v>11.2600002288818</v>
      </c>
      <c r="BF25" s="96">
        <v>16.795131683349599</v>
      </c>
      <c r="BG25" s="96">
        <v>28.9075031280518</v>
      </c>
      <c r="BH25" s="96">
        <v>68.700813293457003</v>
      </c>
      <c r="BI25" s="96">
        <v>23.1656703948975</v>
      </c>
      <c r="BJ25" s="96">
        <v>22.828306198120099</v>
      </c>
      <c r="BK25" s="96">
        <v>35.439998626708999</v>
      </c>
      <c r="BL25" s="96">
        <v>32.439090728759801</v>
      </c>
      <c r="BM25" s="96">
        <v>24.490924835205099</v>
      </c>
      <c r="BN25" s="96">
        <v>19.299999237060501</v>
      </c>
      <c r="BO25" s="96">
        <v>44.711639404296903</v>
      </c>
      <c r="BP25" s="96">
        <v>35.2992973327637</v>
      </c>
      <c r="BQ25" s="96">
        <v>55.493515014648402</v>
      </c>
      <c r="BR25" s="96">
        <v>44.218025207519503</v>
      </c>
      <c r="BS25" s="96">
        <v>40.029998779296903</v>
      </c>
      <c r="BT25" s="96">
        <v>26.536300659179702</v>
      </c>
      <c r="BU25" s="96">
        <v>21.46506690979</v>
      </c>
      <c r="BV25" s="96">
        <v>17.200000762939499</v>
      </c>
      <c r="BW25" s="96">
        <v>7.7973985671997097</v>
      </c>
      <c r="BX25" s="96">
        <v>42.820014953613303</v>
      </c>
      <c r="BY25" s="96">
        <v>46.827922821044901</v>
      </c>
      <c r="BZ25" s="96">
        <v>11.560000419616699</v>
      </c>
      <c r="CA25" s="96">
        <v>43.816001892089801</v>
      </c>
      <c r="CB25" s="96">
        <v>43.774818420410199</v>
      </c>
      <c r="CC25" s="96">
        <v>45.43</v>
      </c>
      <c r="CD25" s="96">
        <v>52.85</v>
      </c>
    </row>
    <row r="26" spans="1:82" x14ac:dyDescent="0.3">
      <c r="A26" s="88" t="s">
        <v>245</v>
      </c>
      <c r="B26" s="96">
        <v>14.2243137359619</v>
      </c>
      <c r="C26" s="96">
        <v>32.099998474121101</v>
      </c>
      <c r="D26" s="96">
        <v>39.551105499267599</v>
      </c>
      <c r="E26" s="96">
        <v>36.497486114502003</v>
      </c>
      <c r="F26" s="96">
        <v>20.564161300659201</v>
      </c>
      <c r="G26" s="96">
        <v>23.548851013183601</v>
      </c>
      <c r="H26" s="96">
        <v>27.531675338745099</v>
      </c>
      <c r="I26" s="96">
        <v>8.2908582687377894</v>
      </c>
      <c r="J26" s="96">
        <v>47.340858459472699</v>
      </c>
      <c r="K26" s="96">
        <v>26.374265670776399</v>
      </c>
      <c r="L26" s="96">
        <v>21.199275970458999</v>
      </c>
      <c r="M26" s="96">
        <v>20</v>
      </c>
      <c r="N26" s="96">
        <v>21.879999160766602</v>
      </c>
      <c r="O26" s="96">
        <v>13.8500003814697</v>
      </c>
      <c r="P26" s="96">
        <v>49.25</v>
      </c>
      <c r="Q26" s="96">
        <v>12.2265815734863</v>
      </c>
      <c r="R26" s="96">
        <v>5.9242568016052202</v>
      </c>
      <c r="S26" s="96">
        <v>11.2464447021484</v>
      </c>
      <c r="T26" s="96">
        <v>7.53999996185303</v>
      </c>
      <c r="U26" s="96">
        <v>30.1514797210693</v>
      </c>
      <c r="V26" s="96">
        <v>60.035640716552699</v>
      </c>
      <c r="W26" s="96">
        <v>19.979772567748999</v>
      </c>
      <c r="X26" s="96">
        <v>61.686367034912102</v>
      </c>
      <c r="Y26" s="96">
        <v>8.2827005386352504</v>
      </c>
      <c r="Z26" s="96">
        <v>19.5</v>
      </c>
      <c r="AA26" s="96">
        <v>21.368850708007798</v>
      </c>
      <c r="AB26" s="96">
        <v>12.0200004577637</v>
      </c>
      <c r="AC26" s="96">
        <v>42.048648834228501</v>
      </c>
      <c r="AD26" s="96">
        <v>23.572971343994102</v>
      </c>
      <c r="AE26" s="96">
        <v>25.440258026123001</v>
      </c>
      <c r="AF26" s="96">
        <v>14.960000038146999</v>
      </c>
      <c r="AG26" s="96">
        <v>18.581148147583001</v>
      </c>
      <c r="AH26" s="96">
        <v>40.740001678466797</v>
      </c>
      <c r="AI26" s="96">
        <v>50.525341033935597</v>
      </c>
      <c r="AJ26" s="96">
        <v>21.676563262939499</v>
      </c>
      <c r="AK26" s="96">
        <v>38.458370208740199</v>
      </c>
      <c r="AL26" s="96">
        <v>26.766159057617202</v>
      </c>
      <c r="AM26" s="96">
        <v>13.08753490448</v>
      </c>
      <c r="AN26" s="96">
        <v>50.824676513671903</v>
      </c>
      <c r="AO26" s="96">
        <v>6.1565418243408203</v>
      </c>
      <c r="AP26" s="96">
        <v>17.379999160766602</v>
      </c>
      <c r="AQ26" s="96">
        <v>8.9848413467407209</v>
      </c>
      <c r="AR26" s="96">
        <v>18.408046722412099</v>
      </c>
      <c r="AS26" s="96">
        <v>34.241874694824197</v>
      </c>
      <c r="AT26" s="96">
        <v>41.751663208007798</v>
      </c>
      <c r="AU26" s="96">
        <v>12.152982711791999</v>
      </c>
      <c r="AV26" s="96">
        <v>10.602710723876999</v>
      </c>
      <c r="AW26" s="96">
        <v>27.454124450683601</v>
      </c>
      <c r="AX26" s="96">
        <v>17.593198776245099</v>
      </c>
      <c r="AY26" s="96">
        <v>4.8998818397521999</v>
      </c>
      <c r="AZ26" s="96">
        <v>19.590000152587901</v>
      </c>
      <c r="BA26" s="96">
        <v>21.725355148315401</v>
      </c>
      <c r="BB26" s="96">
        <v>16.132274627685501</v>
      </c>
      <c r="BC26" s="96">
        <v>45.158702850341797</v>
      </c>
      <c r="BD26" s="96">
        <v>9.84942626953125</v>
      </c>
      <c r="BE26" s="96">
        <v>8.5699996948242205</v>
      </c>
      <c r="BF26" s="96">
        <v>14.9020395278931</v>
      </c>
      <c r="BG26" s="96">
        <v>26.385700225830099</v>
      </c>
      <c r="BH26" s="96">
        <v>64.726066589355497</v>
      </c>
      <c r="BI26" s="96">
        <v>16.291070938110401</v>
      </c>
      <c r="BJ26" s="96">
        <v>16.048807144165</v>
      </c>
      <c r="BK26" s="96">
        <v>22.4899997711182</v>
      </c>
      <c r="BL26" s="96">
        <v>28.345800399780298</v>
      </c>
      <c r="BM26" s="96">
        <v>23.047124862670898</v>
      </c>
      <c r="BN26" s="96">
        <v>17.350000381469702</v>
      </c>
      <c r="BO26" s="96">
        <v>39.501071929931598</v>
      </c>
      <c r="BP26" s="96">
        <v>31.512029647827099</v>
      </c>
      <c r="BQ26" s="96">
        <v>50.299160003662102</v>
      </c>
      <c r="BR26" s="96">
        <v>38.643623352050803</v>
      </c>
      <c r="BS26" s="96">
        <v>37.950000762939503</v>
      </c>
      <c r="BT26" s="96">
        <v>26.0688591003418</v>
      </c>
      <c r="BU26" s="96">
        <v>19.276914596557599</v>
      </c>
      <c r="BV26" s="96">
        <v>15.4099998474121</v>
      </c>
      <c r="BW26" s="96">
        <v>6.5391144752502397</v>
      </c>
      <c r="BX26" s="96">
        <v>36.312065124511697</v>
      </c>
      <c r="BY26" s="96">
        <v>43.623035430908203</v>
      </c>
      <c r="BZ26" s="96">
        <v>9.57999992370606</v>
      </c>
      <c r="CA26" s="96">
        <v>39.565792083740199</v>
      </c>
      <c r="CB26" s="96">
        <v>39.338451385497997</v>
      </c>
      <c r="CC26" s="96">
        <v>44.36</v>
      </c>
      <c r="CD26" s="96">
        <v>53.21</v>
      </c>
    </row>
    <row r="27" spans="1:82" x14ac:dyDescent="0.3">
      <c r="A27" s="88" t="s">
        <v>246</v>
      </c>
      <c r="B27" s="96">
        <v>13.981909751892101</v>
      </c>
      <c r="C27" s="96">
        <v>36.180000305175803</v>
      </c>
      <c r="D27" s="96">
        <v>44.482898712158203</v>
      </c>
      <c r="E27" s="96">
        <v>38.417896270752003</v>
      </c>
      <c r="F27" s="96">
        <v>21.1582927703857</v>
      </c>
      <c r="G27" s="96">
        <v>24.116512298583999</v>
      </c>
      <c r="H27" s="96">
        <v>28.123233795166001</v>
      </c>
      <c r="I27" s="96">
        <v>8.5918159484863299</v>
      </c>
      <c r="J27" s="96">
        <v>49.4617729187012</v>
      </c>
      <c r="K27" s="96">
        <v>30.1721591949463</v>
      </c>
      <c r="L27" s="96">
        <v>23.281005859375</v>
      </c>
      <c r="M27" s="96">
        <v>20.840000152587901</v>
      </c>
      <c r="N27" s="96">
        <v>25.120000839233398</v>
      </c>
      <c r="O27" s="96">
        <v>14.289999961853001</v>
      </c>
      <c r="P27" s="96">
        <v>54.919998168945298</v>
      </c>
      <c r="Q27" s="96">
        <v>14.3445720672607</v>
      </c>
      <c r="R27" s="96">
        <v>6.2391676902770996</v>
      </c>
      <c r="S27" s="96">
        <v>11.5573215484619</v>
      </c>
      <c r="T27" s="96">
        <v>8.1499996185302699</v>
      </c>
      <c r="U27" s="96">
        <v>30.559410095214801</v>
      </c>
      <c r="V27" s="96">
        <v>63.9785346984863</v>
      </c>
      <c r="W27" s="96">
        <v>20.8780727386475</v>
      </c>
      <c r="X27" s="96">
        <v>65.867332458496094</v>
      </c>
      <c r="Y27" s="96">
        <v>9.3504714965820295</v>
      </c>
      <c r="Z27" s="96">
        <v>21.7600002288818</v>
      </c>
      <c r="AA27" s="96">
        <v>23.263578414916999</v>
      </c>
      <c r="AB27" s="96">
        <v>13.800000190734901</v>
      </c>
      <c r="AC27" s="96">
        <v>44.143093109130902</v>
      </c>
      <c r="AD27" s="96">
        <v>27.1067790985107</v>
      </c>
      <c r="AE27" s="96">
        <v>27.623533248901399</v>
      </c>
      <c r="AF27" s="96">
        <v>15.170000076293899</v>
      </c>
      <c r="AG27" s="96">
        <v>18.931921005248999</v>
      </c>
      <c r="AH27" s="96">
        <v>41.700000762939503</v>
      </c>
      <c r="AI27" s="96">
        <v>51.479396820068402</v>
      </c>
      <c r="AJ27" s="96">
        <v>21.920120239257798</v>
      </c>
      <c r="AK27" s="96">
        <v>44.128009796142599</v>
      </c>
      <c r="AL27" s="96">
        <v>27.0238132476807</v>
      </c>
      <c r="AM27" s="96">
        <v>14.1641702651978</v>
      </c>
      <c r="AN27" s="96">
        <v>54.761100769042997</v>
      </c>
      <c r="AO27" s="96">
        <v>6.6884670257568404</v>
      </c>
      <c r="AP27" s="96">
        <v>18.319999694824201</v>
      </c>
      <c r="AQ27" s="96">
        <v>9.7355699539184606</v>
      </c>
      <c r="AR27" s="96">
        <v>19.917701721191399</v>
      </c>
      <c r="AS27" s="96">
        <v>35.891277313232401</v>
      </c>
      <c r="AT27" s="96">
        <v>44.226940155029297</v>
      </c>
      <c r="AU27" s="96">
        <v>12.0999898910522</v>
      </c>
      <c r="AV27" s="96">
        <v>10.8278856277466</v>
      </c>
      <c r="AW27" s="96">
        <v>28.135541915893601</v>
      </c>
      <c r="AX27" s="96">
        <v>20.290821075439499</v>
      </c>
      <c r="AY27" s="96">
        <v>5.5774207115173304</v>
      </c>
      <c r="AZ27" s="96">
        <v>19.709999084472699</v>
      </c>
      <c r="BA27" s="96">
        <v>23.351533889770501</v>
      </c>
      <c r="BB27" s="96">
        <v>17.857603073120099</v>
      </c>
      <c r="BC27" s="96">
        <v>49.330974578857401</v>
      </c>
      <c r="BD27" s="96">
        <v>11.4674072265625</v>
      </c>
      <c r="BE27" s="96">
        <v>9.9200000762939506</v>
      </c>
      <c r="BF27" s="96">
        <v>16.096143722534201</v>
      </c>
      <c r="BG27" s="96">
        <v>27.504322052001999</v>
      </c>
      <c r="BH27" s="96">
        <v>65.915512084960895</v>
      </c>
      <c r="BI27" s="96">
        <v>17.677545547485401</v>
      </c>
      <c r="BJ27" s="96">
        <v>17.558698654174801</v>
      </c>
      <c r="BK27" s="96">
        <v>25.530000686645501</v>
      </c>
      <c r="BL27" s="96">
        <v>30.595623016357401</v>
      </c>
      <c r="BM27" s="96">
        <v>23.228096008300799</v>
      </c>
      <c r="BN27" s="96">
        <v>18.549999237060501</v>
      </c>
      <c r="BO27" s="96">
        <v>41.634925842285199</v>
      </c>
      <c r="BP27" s="96">
        <v>32.619075775146499</v>
      </c>
      <c r="BQ27" s="96">
        <v>52.9301948547363</v>
      </c>
      <c r="BR27" s="96">
        <v>41.982742309570298</v>
      </c>
      <c r="BS27" s="96">
        <v>38.860000610351598</v>
      </c>
      <c r="BT27" s="96">
        <v>27.228471755981399</v>
      </c>
      <c r="BU27" s="96">
        <v>20.585840225219702</v>
      </c>
      <c r="BV27" s="96">
        <v>17.879999160766602</v>
      </c>
      <c r="BW27" s="96">
        <v>7.0543174743652299</v>
      </c>
      <c r="BX27" s="96">
        <v>43.011989593505902</v>
      </c>
      <c r="BY27" s="96">
        <v>48.998085021972699</v>
      </c>
      <c r="BZ27" s="96">
        <v>11.6199998855591</v>
      </c>
      <c r="CA27" s="96">
        <v>41.715774536132798</v>
      </c>
      <c r="CB27" s="96">
        <v>44.177234649658203</v>
      </c>
      <c r="CC27" s="96">
        <v>48.45</v>
      </c>
      <c r="CD27" s="96">
        <v>54.38</v>
      </c>
    </row>
    <row r="28" spans="1:82" x14ac:dyDescent="0.3">
      <c r="A28" s="88" t="s">
        <v>247</v>
      </c>
      <c r="B28" s="96">
        <v>13.3322639465332</v>
      </c>
      <c r="C28" s="96">
        <v>30.25</v>
      </c>
      <c r="D28" s="96">
        <v>41.146682739257798</v>
      </c>
      <c r="E28" s="96">
        <v>35.100818634033203</v>
      </c>
      <c r="F28" s="96">
        <v>19.482301712036101</v>
      </c>
      <c r="G28" s="96">
        <v>22.1651935577393</v>
      </c>
      <c r="H28" s="96">
        <v>26.940118789672901</v>
      </c>
      <c r="I28" s="96">
        <v>8.3102750778198207</v>
      </c>
      <c r="J28" s="96">
        <v>43.809280395507798</v>
      </c>
      <c r="K28" s="96">
        <v>27.755317687988299</v>
      </c>
      <c r="L28" s="96">
        <v>21.667190551757798</v>
      </c>
      <c r="M28" s="96">
        <v>18.5</v>
      </c>
      <c r="N28" s="96">
        <v>21.75</v>
      </c>
      <c r="O28" s="96">
        <v>12.4799995422363</v>
      </c>
      <c r="P28" s="96">
        <v>51.790000915527301</v>
      </c>
      <c r="Q28" s="96">
        <v>13.584020614624</v>
      </c>
      <c r="R28" s="96">
        <v>5.8553700447082502</v>
      </c>
      <c r="S28" s="96">
        <v>10.414389610290501</v>
      </c>
      <c r="T28" s="96">
        <v>7.5500001907348597</v>
      </c>
      <c r="U28" s="96">
        <v>28.4665412902832</v>
      </c>
      <c r="V28" s="96">
        <v>59.296943664550803</v>
      </c>
      <c r="W28" s="96">
        <v>20.177202224731399</v>
      </c>
      <c r="X28" s="96">
        <v>58.259346008300803</v>
      </c>
      <c r="Y28" s="96">
        <v>8.0032854080200195</v>
      </c>
      <c r="Z28" s="96">
        <v>19.2399997711182</v>
      </c>
      <c r="AA28" s="96">
        <v>22.459474563598601</v>
      </c>
      <c r="AB28" s="96">
        <v>13.25</v>
      </c>
      <c r="AC28" s="96">
        <v>42.5182495117187</v>
      </c>
      <c r="AD28" s="96">
        <v>24.822210311889599</v>
      </c>
      <c r="AE28" s="96">
        <v>26.301628112793001</v>
      </c>
      <c r="AF28" s="96">
        <v>14.2200002670288</v>
      </c>
      <c r="AG28" s="96">
        <v>18.162172317504901</v>
      </c>
      <c r="AH28" s="96">
        <v>40</v>
      </c>
      <c r="AI28" s="96">
        <v>47.861927032470703</v>
      </c>
      <c r="AJ28" s="96">
        <v>20.848468780517599</v>
      </c>
      <c r="AK28" s="96">
        <v>39.846046447753899</v>
      </c>
      <c r="AL28" s="96">
        <v>25.963472366333001</v>
      </c>
      <c r="AM28" s="96">
        <v>12.5344018936157</v>
      </c>
      <c r="AN28" s="96">
        <v>48.831554412841797</v>
      </c>
      <c r="AO28" s="96">
        <v>5.8807287216186497</v>
      </c>
      <c r="AP28" s="96">
        <v>15.6499996185303</v>
      </c>
      <c r="AQ28" s="96">
        <v>8.9589548110961896</v>
      </c>
      <c r="AR28" s="96">
        <v>18.593101501464801</v>
      </c>
      <c r="AS28" s="96">
        <v>33.566680908203097</v>
      </c>
      <c r="AT28" s="96">
        <v>40.628345489502003</v>
      </c>
      <c r="AU28" s="96">
        <v>11.216778755188001</v>
      </c>
      <c r="AV28" s="96">
        <v>10.1817359924316</v>
      </c>
      <c r="AW28" s="96">
        <v>25.8444004058838</v>
      </c>
      <c r="AX28" s="96">
        <v>18.551050186157202</v>
      </c>
      <c r="AY28" s="96">
        <v>5.4399495124816903</v>
      </c>
      <c r="AZ28" s="96">
        <v>18.200000762939499</v>
      </c>
      <c r="BA28" s="96">
        <v>21.467546463012699</v>
      </c>
      <c r="BB28" s="96">
        <v>16.765871047973601</v>
      </c>
      <c r="BC28" s="96">
        <v>46.228767395019503</v>
      </c>
      <c r="BD28" s="96">
        <v>10.5132131576538</v>
      </c>
      <c r="BE28" s="96">
        <v>9.1800003051757795</v>
      </c>
      <c r="BF28" s="96">
        <v>15.3194904327393</v>
      </c>
      <c r="BG28" s="96">
        <v>25.482954025268601</v>
      </c>
      <c r="BH28" s="96">
        <v>61.851551055908203</v>
      </c>
      <c r="BI28" s="96">
        <v>15.7615146636963</v>
      </c>
      <c r="BJ28" s="96">
        <v>15.848824501037599</v>
      </c>
      <c r="BK28" s="96">
        <v>23.309999465942401</v>
      </c>
      <c r="BL28" s="96">
        <v>28.593580245971701</v>
      </c>
      <c r="BM28" s="96">
        <v>22.870130538940401</v>
      </c>
      <c r="BN28" s="96">
        <v>17.120000839233398</v>
      </c>
      <c r="BO28" s="96">
        <v>38.667381286621101</v>
      </c>
      <c r="BP28" s="96">
        <v>29.909723281860298</v>
      </c>
      <c r="BQ28" s="96">
        <v>48.848220825195298</v>
      </c>
      <c r="BR28" s="96">
        <v>37.898532867431598</v>
      </c>
      <c r="BS28" s="96">
        <v>35.459999084472699</v>
      </c>
      <c r="BT28" s="96">
        <v>26.7430534362793</v>
      </c>
      <c r="BU28" s="96">
        <v>19.4025173187256</v>
      </c>
      <c r="BV28" s="96">
        <v>16.670000076293899</v>
      </c>
      <c r="BW28" s="96">
        <v>6.4400372505187997</v>
      </c>
      <c r="BX28" s="96">
        <v>39.105300903320298</v>
      </c>
      <c r="BY28" s="96">
        <v>48.073253631591797</v>
      </c>
      <c r="BZ28" s="96">
        <v>11</v>
      </c>
      <c r="CA28" s="96">
        <v>39.018337249755902</v>
      </c>
      <c r="CB28" s="96">
        <v>41.566448211669901</v>
      </c>
      <c r="CC28" s="96">
        <v>47.13</v>
      </c>
      <c r="CD28" s="96">
        <v>53.98</v>
      </c>
    </row>
    <row r="29" spans="1:82" x14ac:dyDescent="0.3">
      <c r="A29" s="88" t="s">
        <v>248</v>
      </c>
      <c r="B29" s="96">
        <v>11.2281904220581</v>
      </c>
      <c r="C29" s="96">
        <v>20.299999237060501</v>
      </c>
      <c r="D29" s="96">
        <v>35.673351287841797</v>
      </c>
      <c r="E29" s="96">
        <v>30.462202072143601</v>
      </c>
      <c r="F29" s="96">
        <v>16.9993495941162</v>
      </c>
      <c r="G29" s="96">
        <v>19.193868637085</v>
      </c>
      <c r="H29" s="96">
        <v>24.447816848754901</v>
      </c>
      <c r="I29" s="96">
        <v>6.7666606903076199</v>
      </c>
      <c r="J29" s="96">
        <v>32.040653228759801</v>
      </c>
      <c r="K29" s="96">
        <v>25.012393951416001</v>
      </c>
      <c r="L29" s="96">
        <v>18.3536071777344</v>
      </c>
      <c r="M29" s="96">
        <v>15.25</v>
      </c>
      <c r="N29" s="96">
        <v>16.5</v>
      </c>
      <c r="O29" s="96">
        <v>11.300000190734901</v>
      </c>
      <c r="P29" s="96">
        <v>43</v>
      </c>
      <c r="Q29" s="96">
        <v>11.427521705627401</v>
      </c>
      <c r="R29" s="96">
        <v>4.6154093742370597</v>
      </c>
      <c r="S29" s="96">
        <v>8.40283107757568</v>
      </c>
      <c r="T29" s="96">
        <v>5.9800000190734899</v>
      </c>
      <c r="U29" s="96">
        <v>24.715345382690401</v>
      </c>
      <c r="V29" s="96">
        <v>50.1064453125</v>
      </c>
      <c r="W29" s="96">
        <v>17.7685737609863</v>
      </c>
      <c r="X29" s="96">
        <v>47.5180854797363</v>
      </c>
      <c r="Y29" s="96">
        <v>6.5662856101989702</v>
      </c>
      <c r="Z29" s="96">
        <v>13.6400003433228</v>
      </c>
      <c r="AA29" s="96">
        <v>16.9231662750244</v>
      </c>
      <c r="AB29" s="96">
        <v>10.789999961853001</v>
      </c>
      <c r="AC29" s="96">
        <v>41.175178527832003</v>
      </c>
      <c r="AD29" s="96">
        <v>20.2958583831787</v>
      </c>
      <c r="AE29" s="96">
        <v>21.218692779541001</v>
      </c>
      <c r="AF29" s="96">
        <v>10.460000038146999</v>
      </c>
      <c r="AG29" s="96">
        <v>15.843182563781699</v>
      </c>
      <c r="AH29" s="96">
        <v>33.200000762939503</v>
      </c>
      <c r="AI29" s="96">
        <v>41.004631042480497</v>
      </c>
      <c r="AJ29" s="96">
        <v>18.588262557983398</v>
      </c>
      <c r="AK29" s="96">
        <v>32.144458770752003</v>
      </c>
      <c r="AL29" s="96">
        <v>22.594165802001999</v>
      </c>
      <c r="AM29" s="96">
        <v>10.470028877258301</v>
      </c>
      <c r="AN29" s="96">
        <v>41.257678985595703</v>
      </c>
      <c r="AO29" s="96">
        <v>4.6297192573547399</v>
      </c>
      <c r="AP29" s="96">
        <v>9.9700002670288104</v>
      </c>
      <c r="AQ29" s="96">
        <v>7.7581877708435103</v>
      </c>
      <c r="AR29" s="96">
        <v>14.619300842285201</v>
      </c>
      <c r="AS29" s="96">
        <v>29.968875885009801</v>
      </c>
      <c r="AT29" s="96">
        <v>34.922283172607401</v>
      </c>
      <c r="AU29" s="96">
        <v>8.0813798904418892</v>
      </c>
      <c r="AV29" s="96">
        <v>9.0754518508911097</v>
      </c>
      <c r="AW29" s="96">
        <v>23.306383132934599</v>
      </c>
      <c r="AX29" s="96">
        <v>16.3714485168457</v>
      </c>
      <c r="AY29" s="96">
        <v>4.6642169952392596</v>
      </c>
      <c r="AZ29" s="96">
        <v>15.800000190734901</v>
      </c>
      <c r="BA29" s="96">
        <v>17.590496063232401</v>
      </c>
      <c r="BB29" s="96">
        <v>12.6718797683716</v>
      </c>
      <c r="BC29" s="96">
        <v>42.419734954833999</v>
      </c>
      <c r="BD29" s="96">
        <v>8.2973356246948207</v>
      </c>
      <c r="BE29" s="96">
        <v>7.3400001525878897</v>
      </c>
      <c r="BF29" s="96">
        <v>12.232293128967299</v>
      </c>
      <c r="BG29" s="96">
        <v>22.019157409668001</v>
      </c>
      <c r="BH29" s="96">
        <v>57.182949066162102</v>
      </c>
      <c r="BI29" s="96">
        <v>12.4397535324097</v>
      </c>
      <c r="BJ29" s="96">
        <v>12.5990657806396</v>
      </c>
      <c r="BK29" s="96">
        <v>15.689999580383301</v>
      </c>
      <c r="BL29" s="96">
        <v>24.3417072296143</v>
      </c>
      <c r="BM29" s="96">
        <v>19.934799194335898</v>
      </c>
      <c r="BN29" s="96">
        <v>14.289999961853001</v>
      </c>
      <c r="BO29" s="96">
        <v>32.752143859863303</v>
      </c>
      <c r="BP29" s="96">
        <v>25.8796787261963</v>
      </c>
      <c r="BQ29" s="96">
        <v>41.438770294189503</v>
      </c>
      <c r="BR29" s="96">
        <v>32.195354461669901</v>
      </c>
      <c r="BS29" s="96">
        <v>29.7399997711182</v>
      </c>
      <c r="BT29" s="96">
        <v>25.1429634094238</v>
      </c>
      <c r="BU29" s="96">
        <v>16.940017700195298</v>
      </c>
      <c r="BV29" s="96">
        <v>13.1300001144409</v>
      </c>
      <c r="BW29" s="96">
        <v>5.54833936691284</v>
      </c>
      <c r="BX29" s="96">
        <v>33.931571960449197</v>
      </c>
      <c r="BY29" s="96">
        <v>44.776802062988303</v>
      </c>
      <c r="BZ29" s="96">
        <v>8.5</v>
      </c>
      <c r="CA29" s="96">
        <v>32.847072601318402</v>
      </c>
      <c r="CB29" s="96">
        <v>35.9228324890137</v>
      </c>
      <c r="CC29" s="96">
        <v>49.42</v>
      </c>
      <c r="CD29" s="96">
        <v>54.96</v>
      </c>
    </row>
    <row r="30" spans="1:82" x14ac:dyDescent="0.3">
      <c r="A30" s="88" t="s">
        <v>249</v>
      </c>
      <c r="B30" s="96">
        <v>12.3141632080078</v>
      </c>
      <c r="C30" s="96">
        <v>24.709999084472699</v>
      </c>
      <c r="D30" s="96">
        <v>39.531761169433601</v>
      </c>
      <c r="E30" s="96">
        <v>35.570110321044901</v>
      </c>
      <c r="F30" s="96">
        <v>19.7749328613281</v>
      </c>
      <c r="G30" s="96">
        <v>22.431282043456999</v>
      </c>
      <c r="H30" s="96">
        <v>25.805492401123001</v>
      </c>
      <c r="I30" s="96">
        <v>7.7277793884277299</v>
      </c>
      <c r="J30" s="96">
        <v>40.978103637695298</v>
      </c>
      <c r="K30" s="96">
        <v>29.577539443969702</v>
      </c>
      <c r="L30" s="96">
        <v>19.7191467285156</v>
      </c>
      <c r="M30" s="96">
        <v>16.4899997711182</v>
      </c>
      <c r="N30" s="96">
        <v>19.7700004577637</v>
      </c>
      <c r="O30" s="96">
        <v>11.930000305175801</v>
      </c>
      <c r="P30" s="96">
        <v>54.779998779296903</v>
      </c>
      <c r="Q30" s="96">
        <v>13.9594831466675</v>
      </c>
      <c r="R30" s="96">
        <v>5.5798234939575204</v>
      </c>
      <c r="S30" s="96">
        <v>9.6006231307983398</v>
      </c>
      <c r="T30" s="96">
        <v>6.6700000762939498</v>
      </c>
      <c r="U30" s="96">
        <v>26.888023376464801</v>
      </c>
      <c r="V30" s="96">
        <v>58.654182434082003</v>
      </c>
      <c r="W30" s="96">
        <v>19.071601867675799</v>
      </c>
      <c r="X30" s="96">
        <v>54.293796539306598</v>
      </c>
      <c r="Y30" s="96">
        <v>7.9334306716918901</v>
      </c>
      <c r="Z30" s="96">
        <v>15.3500003814697</v>
      </c>
      <c r="AA30" s="96">
        <v>19.4556369781494</v>
      </c>
      <c r="AB30" s="96">
        <v>13.1300001144409</v>
      </c>
      <c r="AC30" s="96">
        <v>45.260757446289098</v>
      </c>
      <c r="AD30" s="96">
        <v>24.017906188964801</v>
      </c>
      <c r="AE30" s="96">
        <v>24.664171218872099</v>
      </c>
      <c r="AF30" s="96">
        <v>11.680000305175801</v>
      </c>
      <c r="AG30" s="96">
        <v>17.5483207702637</v>
      </c>
      <c r="AH30" s="96">
        <v>35.830001831054702</v>
      </c>
      <c r="AI30" s="96">
        <v>46.212200164794901</v>
      </c>
      <c r="AJ30" s="96">
        <v>19.776819229126001</v>
      </c>
      <c r="AK30" s="96">
        <v>37.268936157226598</v>
      </c>
      <c r="AL30" s="96">
        <v>23.386945724487301</v>
      </c>
      <c r="AM30" s="96">
        <v>12.2973442077637</v>
      </c>
      <c r="AN30" s="96">
        <v>46.041179656982401</v>
      </c>
      <c r="AO30" s="96">
        <v>5.5852146148681596</v>
      </c>
      <c r="AP30" s="96">
        <v>11.170000076293899</v>
      </c>
      <c r="AQ30" s="96">
        <v>8.6841526031494105</v>
      </c>
      <c r="AR30" s="96">
        <v>16.177656173706101</v>
      </c>
      <c r="AS30" s="96">
        <v>32.216300964355497</v>
      </c>
      <c r="AT30" s="96">
        <v>36.8309326171875</v>
      </c>
      <c r="AU30" s="96">
        <v>8.8321094512939506</v>
      </c>
      <c r="AV30" s="96">
        <v>9.9859323501586896</v>
      </c>
      <c r="AW30" s="96">
        <v>25.883907318115199</v>
      </c>
      <c r="AX30" s="96">
        <v>20.3983364105225</v>
      </c>
      <c r="AY30" s="96">
        <v>4.9195213317871103</v>
      </c>
      <c r="AZ30" s="96">
        <v>16.159999847412099</v>
      </c>
      <c r="BA30" s="96">
        <v>21.2890625</v>
      </c>
      <c r="BB30" s="96">
        <v>14.1340188980103</v>
      </c>
      <c r="BC30" s="96">
        <v>45.9244384765625</v>
      </c>
      <c r="BD30" s="96">
        <v>10.2496500015259</v>
      </c>
      <c r="BE30" s="96">
        <v>9.1899995803833008</v>
      </c>
      <c r="BF30" s="96">
        <v>13.5623121261597</v>
      </c>
      <c r="BG30" s="96">
        <v>23.402713775634801</v>
      </c>
      <c r="BH30" s="96">
        <v>64.924301147460895</v>
      </c>
      <c r="BI30" s="96">
        <v>15.270470619201699</v>
      </c>
      <c r="BJ30" s="96">
        <v>15.3988580703735</v>
      </c>
      <c r="BK30" s="96">
        <v>18.670000076293899</v>
      </c>
      <c r="BL30" s="96">
        <v>25.7689094543457</v>
      </c>
      <c r="BM30" s="96">
        <v>20.8794345855713</v>
      </c>
      <c r="BN30" s="96">
        <v>17.450000762939499</v>
      </c>
      <c r="BO30" s="96">
        <v>35.729610443115199</v>
      </c>
      <c r="BP30" s="96">
        <v>29.103715896606399</v>
      </c>
      <c r="BQ30" s="96">
        <v>48.674110412597699</v>
      </c>
      <c r="BR30" s="96">
        <v>35.414890289306598</v>
      </c>
      <c r="BS30" s="96">
        <v>31.579999923706101</v>
      </c>
      <c r="BT30" s="96">
        <v>25.9250297546387</v>
      </c>
      <c r="BU30" s="96">
        <v>19.052148818969702</v>
      </c>
      <c r="BV30" s="96">
        <v>16.200000762939499</v>
      </c>
      <c r="BW30" s="96">
        <v>6.4598526954650897</v>
      </c>
      <c r="BX30" s="96">
        <v>41.178630828857401</v>
      </c>
      <c r="BY30" s="96">
        <v>47.624565124511697</v>
      </c>
      <c r="BZ30" s="96">
        <v>9.7100000381469709</v>
      </c>
      <c r="CA30" s="96">
        <v>34.369972229003899</v>
      </c>
      <c r="CB30" s="96">
        <v>33.763542175292997</v>
      </c>
      <c r="CC30" s="96">
        <v>46.63</v>
      </c>
      <c r="CD30" s="96">
        <v>52.46</v>
      </c>
    </row>
    <row r="31" spans="1:82" x14ac:dyDescent="0.3">
      <c r="A31" s="88" t="s">
        <v>250</v>
      </c>
      <c r="B31" s="96">
        <v>10.6949005126953</v>
      </c>
      <c r="C31" s="96">
        <v>15.6000003814697</v>
      </c>
      <c r="D31" s="96">
        <v>33.159103393554702</v>
      </c>
      <c r="E31" s="96">
        <v>29.633632659912099</v>
      </c>
      <c r="F31" s="96">
        <v>16.937278747558601</v>
      </c>
      <c r="G31" s="96">
        <v>19.229347229003899</v>
      </c>
      <c r="H31" s="96">
        <v>23.351982116699201</v>
      </c>
      <c r="I31" s="96">
        <v>6.7957859039306596</v>
      </c>
      <c r="J31" s="96">
        <v>34.822509765625</v>
      </c>
      <c r="K31" s="96">
        <v>26.239995956420898</v>
      </c>
      <c r="L31" s="96">
        <v>16.9880695343018</v>
      </c>
      <c r="M31" s="96">
        <v>13.25</v>
      </c>
      <c r="N31" s="96">
        <v>16.9799995422363</v>
      </c>
      <c r="O31" s="96">
        <v>9.9600000381469709</v>
      </c>
      <c r="P31" s="96">
        <v>49.5</v>
      </c>
      <c r="Q31" s="96">
        <v>11.456402778625501</v>
      </c>
      <c r="R31" s="96">
        <v>4.9204792976379403</v>
      </c>
      <c r="S31" s="96">
        <v>8.5216960906982404</v>
      </c>
      <c r="T31" s="96">
        <v>5.28999996185303</v>
      </c>
      <c r="U31" s="96">
        <v>24.9193115234375</v>
      </c>
      <c r="V31" s="96">
        <v>53.090000152587898</v>
      </c>
      <c r="W31" s="96">
        <v>17.373716354370099</v>
      </c>
      <c r="X31" s="96">
        <v>48.213283538818402</v>
      </c>
      <c r="Y31" s="96">
        <v>7.1849932670593297</v>
      </c>
      <c r="Z31" s="96">
        <v>10.3999996185303</v>
      </c>
      <c r="AA31" s="96">
        <v>15.767845153808601</v>
      </c>
      <c r="AB31" s="96">
        <v>10.8400001525879</v>
      </c>
      <c r="AC31" s="96">
        <v>40.902801513671903</v>
      </c>
      <c r="AD31" s="96">
        <v>20.116172790527301</v>
      </c>
      <c r="AE31" s="96">
        <v>20.971368789672798</v>
      </c>
      <c r="AF31" s="96">
        <v>10</v>
      </c>
      <c r="AG31" s="96">
        <v>15.736001014709499</v>
      </c>
      <c r="AH31" s="96">
        <v>31.049999237060501</v>
      </c>
      <c r="AI31" s="96">
        <v>42.912750244140597</v>
      </c>
      <c r="AJ31" s="96">
        <v>18.081663131713899</v>
      </c>
      <c r="AK31" s="96">
        <v>30.816257476806602</v>
      </c>
      <c r="AL31" s="96">
        <v>19.819444656372099</v>
      </c>
      <c r="AM31" s="96">
        <v>10.5589246749878</v>
      </c>
      <c r="AN31" s="96">
        <v>40.609912872314503</v>
      </c>
      <c r="AO31" s="96">
        <v>4.9646353721618697</v>
      </c>
      <c r="AP31" s="96">
        <v>8.0399999618530291</v>
      </c>
      <c r="AQ31" s="96">
        <v>7.3678889274597203</v>
      </c>
      <c r="AR31" s="96">
        <v>13.625850677490201</v>
      </c>
      <c r="AS31" s="96">
        <v>27.3163356781006</v>
      </c>
      <c r="AT31" s="96">
        <v>28.828529357910199</v>
      </c>
      <c r="AU31" s="96">
        <v>7.7280955314636204</v>
      </c>
      <c r="AV31" s="96">
        <v>8.9090194702148402</v>
      </c>
      <c r="AW31" s="96">
        <v>23.503890991210898</v>
      </c>
      <c r="AX31" s="96">
        <v>17.485683441162099</v>
      </c>
      <c r="AY31" s="96">
        <v>4.2616209983825701</v>
      </c>
      <c r="AZ31" s="96">
        <v>13.699999809265099</v>
      </c>
      <c r="BA31" s="96">
        <v>17.342603683471701</v>
      </c>
      <c r="BB31" s="96">
        <v>11.3949432373047</v>
      </c>
      <c r="BC31" s="96">
        <v>36.225135803222699</v>
      </c>
      <c r="BD31" s="96">
        <v>8.3144187927246094</v>
      </c>
      <c r="BE31" s="96">
        <v>7.57999992370606</v>
      </c>
      <c r="BF31" s="96">
        <v>12.3584985733032</v>
      </c>
      <c r="BG31" s="96">
        <v>18.1628608703613</v>
      </c>
      <c r="BH31" s="96">
        <v>61.821815490722699</v>
      </c>
      <c r="BI31" s="96">
        <v>12.6419477462769</v>
      </c>
      <c r="BJ31" s="96">
        <v>13.0890293121338</v>
      </c>
      <c r="BK31" s="96">
        <v>15.5</v>
      </c>
      <c r="BL31" s="96">
        <v>21.8044624328613</v>
      </c>
      <c r="BM31" s="96">
        <v>18.892717361450199</v>
      </c>
      <c r="BN31" s="96">
        <v>14.560000419616699</v>
      </c>
      <c r="BO31" s="96">
        <v>27.3611030578613</v>
      </c>
      <c r="BP31" s="96">
        <v>25.627193450927699</v>
      </c>
      <c r="BQ31" s="96">
        <v>45.946346282958999</v>
      </c>
      <c r="BR31" s="96">
        <v>29.205787658691399</v>
      </c>
      <c r="BS31" s="96">
        <v>28.370000839233398</v>
      </c>
      <c r="BT31" s="96">
        <v>24.1002082824707</v>
      </c>
      <c r="BU31" s="96">
        <v>16.368186950683601</v>
      </c>
      <c r="BV31" s="96">
        <v>12.7399997711182</v>
      </c>
      <c r="BW31" s="96">
        <v>5.8257565498352104</v>
      </c>
      <c r="BX31" s="96">
        <v>37.473514556884801</v>
      </c>
      <c r="BY31" s="96">
        <v>44.621131896972699</v>
      </c>
      <c r="BZ31" s="96">
        <v>7.5599999427795401</v>
      </c>
      <c r="CA31" s="96">
        <v>27.282974243164102</v>
      </c>
      <c r="CB31" s="96">
        <v>25.263765335083001</v>
      </c>
      <c r="CC31" s="96">
        <v>43.78</v>
      </c>
      <c r="CD31" s="96">
        <v>50.35</v>
      </c>
    </row>
    <row r="32" spans="1:82" x14ac:dyDescent="0.3">
      <c r="A32" s="88" t="s">
        <v>251</v>
      </c>
      <c r="B32" s="96">
        <v>11.3348484039307</v>
      </c>
      <c r="C32" s="96">
        <v>15.2299995422363</v>
      </c>
      <c r="D32" s="96">
        <v>34.367877960205099</v>
      </c>
      <c r="E32" s="96">
        <v>31.066572189331101</v>
      </c>
      <c r="F32" s="96">
        <v>18.0191345214844</v>
      </c>
      <c r="G32" s="96">
        <v>20.772661209106399</v>
      </c>
      <c r="H32" s="96">
        <v>25.8636779785156</v>
      </c>
      <c r="I32" s="96">
        <v>6.9025769233703604</v>
      </c>
      <c r="J32" s="96">
        <v>34.526565551757798</v>
      </c>
      <c r="K32" s="96">
        <v>27.9950847625732</v>
      </c>
      <c r="L32" s="96">
        <v>17.427331924438501</v>
      </c>
      <c r="M32" s="96">
        <v>14.25</v>
      </c>
      <c r="N32" s="96">
        <v>17.079999923706101</v>
      </c>
      <c r="O32" s="96">
        <v>10.5100002288818</v>
      </c>
      <c r="P32" s="96">
        <v>53.700000762939503</v>
      </c>
      <c r="Q32" s="96">
        <v>11.600811958313001</v>
      </c>
      <c r="R32" s="96">
        <v>5.3731632232665998</v>
      </c>
      <c r="S32" s="96">
        <v>9.0703029632568395</v>
      </c>
      <c r="T32" s="96">
        <v>5.9099998474121103</v>
      </c>
      <c r="U32" s="96">
        <v>25.885931015014599</v>
      </c>
      <c r="V32" s="96">
        <v>54.960716247558601</v>
      </c>
      <c r="W32" s="96">
        <v>19.545431137085</v>
      </c>
      <c r="X32" s="96">
        <v>50.964687347412102</v>
      </c>
      <c r="Y32" s="96">
        <v>7.73384761810303</v>
      </c>
      <c r="Z32" s="96">
        <v>9.9499998092651403</v>
      </c>
      <c r="AA32" s="96">
        <v>15.573751449585</v>
      </c>
      <c r="AB32" s="96">
        <v>11.3699998855591</v>
      </c>
      <c r="AC32" s="96">
        <v>43.974033355712898</v>
      </c>
      <c r="AD32" s="96">
        <v>20.7493495941162</v>
      </c>
      <c r="AE32" s="96">
        <v>21.713340759277301</v>
      </c>
      <c r="AF32" s="96">
        <v>10.4799995422363</v>
      </c>
      <c r="AG32" s="96">
        <v>16.466773986816399</v>
      </c>
      <c r="AH32" s="96">
        <v>33.619998931884801</v>
      </c>
      <c r="AI32" s="96">
        <v>45.625850677490199</v>
      </c>
      <c r="AJ32" s="96">
        <v>19.279964447021499</v>
      </c>
      <c r="AK32" s="96">
        <v>29.953916549682599</v>
      </c>
      <c r="AL32" s="96">
        <v>20.9194240570068</v>
      </c>
      <c r="AM32" s="96">
        <v>10.687330245971699</v>
      </c>
      <c r="AN32" s="96">
        <v>41.456989288330099</v>
      </c>
      <c r="AO32" s="96">
        <v>4.9646353721618697</v>
      </c>
      <c r="AP32" s="96">
        <v>7.7800002098083496</v>
      </c>
      <c r="AQ32" s="96">
        <v>7.4833850860595703</v>
      </c>
      <c r="AR32" s="96">
        <v>14.784875869751</v>
      </c>
      <c r="AS32" s="96">
        <v>30.084623336791999</v>
      </c>
      <c r="AT32" s="96">
        <v>30.5482997894287</v>
      </c>
      <c r="AU32" s="96">
        <v>7.8164176940918004</v>
      </c>
      <c r="AV32" s="96">
        <v>9.3397846221923793</v>
      </c>
      <c r="AW32" s="96">
        <v>24.886474609375</v>
      </c>
      <c r="AX32" s="96">
        <v>18.208959579467798</v>
      </c>
      <c r="AY32" s="96">
        <v>4.0063166618347203</v>
      </c>
      <c r="AZ32" s="96">
        <v>14.2799997329712</v>
      </c>
      <c r="BA32" s="96">
        <v>18.2449340820313</v>
      </c>
      <c r="BB32" s="96">
        <v>10.819836616516101</v>
      </c>
      <c r="BC32" s="96">
        <v>37.8351440429687</v>
      </c>
      <c r="BD32" s="96">
        <v>8.6804780960083008</v>
      </c>
      <c r="BE32" s="96">
        <v>7.9000000953674299</v>
      </c>
      <c r="BF32" s="96">
        <v>12.4847049713135</v>
      </c>
      <c r="BG32" s="96">
        <v>19.134294509887699</v>
      </c>
      <c r="BH32" s="96">
        <v>67.402328491210895</v>
      </c>
      <c r="BI32" s="96">
        <v>12.5938062667847</v>
      </c>
      <c r="BJ32" s="96">
        <v>12.999035835266101</v>
      </c>
      <c r="BK32" s="96">
        <v>14.689999580383301</v>
      </c>
      <c r="BL32" s="96">
        <v>23.112730026245099</v>
      </c>
      <c r="BM32" s="96">
        <v>20.5353908538818</v>
      </c>
      <c r="BN32" s="96">
        <v>16.600000381469702</v>
      </c>
      <c r="BO32" s="96">
        <v>27.560094833373999</v>
      </c>
      <c r="BP32" s="96">
        <v>26.802223205566399</v>
      </c>
      <c r="BQ32" s="96">
        <v>44.485740661621101</v>
      </c>
      <c r="BR32" s="96">
        <v>28.129541397094702</v>
      </c>
      <c r="BS32" s="96">
        <v>28</v>
      </c>
      <c r="BT32" s="96">
        <v>24.756427764892599</v>
      </c>
      <c r="BU32" s="96">
        <v>16.738389968872099</v>
      </c>
      <c r="BV32" s="96">
        <v>14</v>
      </c>
      <c r="BW32" s="96">
        <v>5.7861256599426296</v>
      </c>
      <c r="BX32" s="96">
        <v>39.844402313232401</v>
      </c>
      <c r="BY32" s="96">
        <v>49.153755187988303</v>
      </c>
      <c r="BZ32" s="96">
        <v>7.03999996185303</v>
      </c>
      <c r="CA32" s="96">
        <v>28.5470886230469</v>
      </c>
      <c r="CB32" s="96">
        <v>26.127483367919901</v>
      </c>
      <c r="CC32" s="96">
        <v>42.97</v>
      </c>
      <c r="CD32" s="96">
        <v>50.93</v>
      </c>
    </row>
    <row r="33" spans="1:82" x14ac:dyDescent="0.3">
      <c r="A33" s="88" t="s">
        <v>252</v>
      </c>
      <c r="B33" s="96">
        <v>10.850038528442401</v>
      </c>
      <c r="C33" s="96">
        <v>10.3500003814697</v>
      </c>
      <c r="D33" s="96">
        <v>31.7182426452637</v>
      </c>
      <c r="E33" s="96">
        <v>25.9391765594482</v>
      </c>
      <c r="F33" s="96">
        <v>16.5648307800293</v>
      </c>
      <c r="G33" s="96">
        <v>18.351253509521499</v>
      </c>
      <c r="H33" s="96">
        <v>26.038234710693398</v>
      </c>
      <c r="I33" s="96">
        <v>6.4074549674987802</v>
      </c>
      <c r="J33" s="96">
        <v>31.567146301269499</v>
      </c>
      <c r="K33" s="96">
        <v>26.748298645019499</v>
      </c>
      <c r="L33" s="96">
        <v>14.8967895507813</v>
      </c>
      <c r="M33" s="96">
        <v>13.0100002288818</v>
      </c>
      <c r="N33" s="96">
        <v>12.8999996185303</v>
      </c>
      <c r="O33" s="96">
        <v>8</v>
      </c>
      <c r="P33" s="96">
        <v>51</v>
      </c>
      <c r="Q33" s="96">
        <v>10.2818813323975</v>
      </c>
      <c r="R33" s="96">
        <v>5.0090479850768999</v>
      </c>
      <c r="S33" s="96">
        <v>8.3936872482299805</v>
      </c>
      <c r="T33" s="96">
        <v>4.75</v>
      </c>
      <c r="U33" s="96">
        <v>22.3475666046143</v>
      </c>
      <c r="V33" s="96">
        <v>47.967113494873097</v>
      </c>
      <c r="W33" s="96">
        <v>19.930416107177699</v>
      </c>
      <c r="X33" s="96">
        <v>45.040840148925803</v>
      </c>
      <c r="Y33" s="96">
        <v>6.6960153579711896</v>
      </c>
      <c r="Z33" s="96">
        <v>6.4899997711181596</v>
      </c>
      <c r="AA33" s="96">
        <v>12.3573322296143</v>
      </c>
      <c r="AB33" s="96">
        <v>9.8000001907348597</v>
      </c>
      <c r="AC33" s="96">
        <v>41.222133636474602</v>
      </c>
      <c r="AD33" s="96">
        <v>16.7021579742432</v>
      </c>
      <c r="AE33" s="96">
        <v>18.216691970825199</v>
      </c>
      <c r="AF33" s="96">
        <v>9.0299997329711896</v>
      </c>
      <c r="AG33" s="96">
        <v>14.9662523269653</v>
      </c>
      <c r="AH33" s="96">
        <v>27.120000839233398</v>
      </c>
      <c r="AI33" s="96">
        <v>39.802120208740199</v>
      </c>
      <c r="AJ33" s="96">
        <v>17.536096572876001</v>
      </c>
      <c r="AK33" s="96">
        <v>25.899929046630898</v>
      </c>
      <c r="AL33" s="96">
        <v>17.9762363433838</v>
      </c>
      <c r="AM33" s="96">
        <v>9.3933935165405291</v>
      </c>
      <c r="AN33" s="96">
        <v>33.384838104247997</v>
      </c>
      <c r="AO33" s="96">
        <v>4.2554020881652797</v>
      </c>
      <c r="AP33" s="96">
        <v>5.5999999046325701</v>
      </c>
      <c r="AQ33" s="96">
        <v>6.3164710998535201</v>
      </c>
      <c r="AR33" s="96">
        <v>12.3109903335571</v>
      </c>
      <c r="AS33" s="96">
        <v>28.203729629516602</v>
      </c>
      <c r="AT33" s="96">
        <v>26.810531616210898</v>
      </c>
      <c r="AU33" s="96">
        <v>6.3591189384460503</v>
      </c>
      <c r="AV33" s="96">
        <v>8.8796491622924805</v>
      </c>
      <c r="AW33" s="96">
        <v>23.158245086669901</v>
      </c>
      <c r="AX33" s="96">
        <v>16.469188690185501</v>
      </c>
      <c r="AY33" s="96">
        <v>3.34841656684875</v>
      </c>
      <c r="AZ33" s="96">
        <v>12.810000419616699</v>
      </c>
      <c r="BA33" s="96">
        <v>16.033727645873999</v>
      </c>
      <c r="BB33" s="96">
        <v>8.0710115432739293</v>
      </c>
      <c r="BC33" s="96">
        <v>31.414751052856399</v>
      </c>
      <c r="BD33" s="96">
        <v>7.0307717323303196</v>
      </c>
      <c r="BE33" s="96">
        <v>6.4400000572204599</v>
      </c>
      <c r="BF33" s="96">
        <v>9.9799976348877006</v>
      </c>
      <c r="BG33" s="96">
        <v>16.8774299621582</v>
      </c>
      <c r="BH33" s="96">
        <v>59.343788146972699</v>
      </c>
      <c r="BI33" s="96">
        <v>10.6392621994019</v>
      </c>
      <c r="BJ33" s="96">
        <v>11.2891626358032</v>
      </c>
      <c r="BK33" s="96">
        <v>10.3500003814697</v>
      </c>
      <c r="BL33" s="96">
        <v>19.832149505615199</v>
      </c>
      <c r="BM33" s="96">
        <v>20.046165466308601</v>
      </c>
      <c r="BN33" s="96">
        <v>15.319999694824199</v>
      </c>
      <c r="BO33" s="96">
        <v>23.749439239501999</v>
      </c>
      <c r="BP33" s="96">
        <v>25.044540405273398</v>
      </c>
      <c r="BQ33" s="96">
        <v>36.553947448730497</v>
      </c>
      <c r="BR33" s="96">
        <v>24.3764839172363</v>
      </c>
      <c r="BS33" s="96">
        <v>24.620000839233398</v>
      </c>
      <c r="BT33" s="96">
        <v>23.632768630981399</v>
      </c>
      <c r="BU33" s="96">
        <v>14.170117378234901</v>
      </c>
      <c r="BV33" s="96">
        <v>12.069999694824199</v>
      </c>
      <c r="BW33" s="96">
        <v>4.5575647354126003</v>
      </c>
      <c r="BX33" s="96">
        <v>37.099163055419901</v>
      </c>
      <c r="BY33" s="96">
        <v>48.521934509277301</v>
      </c>
      <c r="BZ33" s="96">
        <v>4.8200001716613796</v>
      </c>
      <c r="CA33" s="96">
        <v>26.3473300933838</v>
      </c>
      <c r="CB33" s="96">
        <v>23.094654083251999</v>
      </c>
      <c r="CC33" s="96">
        <v>46.79</v>
      </c>
      <c r="CD33" s="96">
        <v>49.19</v>
      </c>
    </row>
    <row r="34" spans="1:82" x14ac:dyDescent="0.3">
      <c r="A34" s="88" t="s">
        <v>253</v>
      </c>
      <c r="B34" s="96">
        <v>11.3445444107056</v>
      </c>
      <c r="C34" s="96">
        <v>11.9700002670288</v>
      </c>
      <c r="D34" s="96">
        <v>31.437807083129901</v>
      </c>
      <c r="E34" s="96">
        <v>24.9253940582275</v>
      </c>
      <c r="F34" s="96">
        <v>15.988434791564901</v>
      </c>
      <c r="G34" s="96">
        <v>18.404476165771499</v>
      </c>
      <c r="H34" s="96">
        <v>23.730190277099599</v>
      </c>
      <c r="I34" s="96">
        <v>7.5724472999572798</v>
      </c>
      <c r="J34" s="96">
        <v>32.602943420410199</v>
      </c>
      <c r="K34" s="96">
        <v>24.647951126098601</v>
      </c>
      <c r="L34" s="96">
        <v>14.2856388092041</v>
      </c>
      <c r="M34" s="96">
        <v>14.8999996185303</v>
      </c>
      <c r="N34" s="96">
        <v>12.550000190734901</v>
      </c>
      <c r="O34" s="96">
        <v>8.8000001907348597</v>
      </c>
      <c r="P34" s="96">
        <v>48.669998168945298</v>
      </c>
      <c r="Q34" s="96">
        <v>10.127845764160201</v>
      </c>
      <c r="R34" s="96">
        <v>4.5760455131530797</v>
      </c>
      <c r="S34" s="96">
        <v>8.6314172744750994</v>
      </c>
      <c r="T34" s="96">
        <v>4.8600001335143999</v>
      </c>
      <c r="U34" s="96">
        <v>21.726799011230501</v>
      </c>
      <c r="V34" s="96">
        <v>49.895389556884801</v>
      </c>
      <c r="W34" s="96">
        <v>21.470359802246101</v>
      </c>
      <c r="X34" s="96">
        <v>46.1179008483887</v>
      </c>
      <c r="Y34" s="96">
        <v>6.3467450141906703</v>
      </c>
      <c r="Z34" s="96">
        <v>7.4499998092651403</v>
      </c>
      <c r="AA34" s="96">
        <v>13.586595535278301</v>
      </c>
      <c r="AB34" s="96">
        <v>9.5299997329711896</v>
      </c>
      <c r="AC34" s="96">
        <v>39.146472930908203</v>
      </c>
      <c r="AD34" s="96">
        <v>14.8881931304932</v>
      </c>
      <c r="AE34" s="96">
        <v>16.5536499023438</v>
      </c>
      <c r="AF34" s="96">
        <v>9.6499996185302699</v>
      </c>
      <c r="AG34" s="96">
        <v>14.401120185852101</v>
      </c>
      <c r="AH34" s="96">
        <v>29.110000610351602</v>
      </c>
      <c r="AI34" s="96">
        <v>43.171138763427699</v>
      </c>
      <c r="AJ34" s="96">
        <v>17.341251373291001</v>
      </c>
      <c r="AK34" s="96">
        <v>28.1003818511963</v>
      </c>
      <c r="AL34" s="96">
        <v>19.323957443237301</v>
      </c>
      <c r="AM34" s="96">
        <v>9.472412109375</v>
      </c>
      <c r="AN34" s="96">
        <v>36.025730133056598</v>
      </c>
      <c r="AO34" s="96">
        <v>4.1765980720520002</v>
      </c>
      <c r="AP34" s="96">
        <v>6.25</v>
      </c>
      <c r="AQ34" s="96">
        <v>7.1886701583862296</v>
      </c>
      <c r="AR34" s="96">
        <v>13.0706872940063</v>
      </c>
      <c r="AS34" s="96">
        <v>30.152143478393601</v>
      </c>
      <c r="AT34" s="96">
        <v>30.1506652832031</v>
      </c>
      <c r="AU34" s="96">
        <v>6.7035708427429199</v>
      </c>
      <c r="AV34" s="96">
        <v>8.5761537551879901</v>
      </c>
      <c r="AW34" s="96">
        <v>22.565710067748999</v>
      </c>
      <c r="AX34" s="96">
        <v>19.547998428344702</v>
      </c>
      <c r="AY34" s="96">
        <v>3.80010890960693</v>
      </c>
      <c r="AZ34" s="96">
        <v>14.079999923706101</v>
      </c>
      <c r="BA34" s="96">
        <v>16.202295303344702</v>
      </c>
      <c r="BB34" s="96">
        <v>9.0165300369262695</v>
      </c>
      <c r="BC34" s="96">
        <v>36.126964569091797</v>
      </c>
      <c r="BD34" s="96">
        <v>7.4553999900817898</v>
      </c>
      <c r="BE34" s="96">
        <v>7.1100001335143999</v>
      </c>
      <c r="BF34" s="96">
        <v>10.3974494934082</v>
      </c>
      <c r="BG34" s="96">
        <v>19.605291366577099</v>
      </c>
      <c r="BH34" s="96">
        <v>63.893444061279297</v>
      </c>
      <c r="BI34" s="96">
        <v>11.9872236251831</v>
      </c>
      <c r="BJ34" s="96">
        <v>12.2090950012207</v>
      </c>
      <c r="BK34" s="96">
        <v>11.829999923706101</v>
      </c>
      <c r="BL34" s="96">
        <v>20.813350677490199</v>
      </c>
      <c r="BM34" s="96">
        <v>21.312974929809599</v>
      </c>
      <c r="BN34" s="96">
        <v>18</v>
      </c>
      <c r="BO34" s="96">
        <v>25.948276519775401</v>
      </c>
      <c r="BP34" s="96">
        <v>24.626968383789102</v>
      </c>
      <c r="BQ34" s="96">
        <v>35.683383941650398</v>
      </c>
      <c r="BR34" s="96">
        <v>26.400190353393601</v>
      </c>
      <c r="BS34" s="96">
        <v>27.329999923706101</v>
      </c>
      <c r="BT34" s="96">
        <v>23.336122512817401</v>
      </c>
      <c r="BU34" s="96">
        <v>13.9156045913696</v>
      </c>
      <c r="BV34" s="96">
        <v>12.199999809265099</v>
      </c>
      <c r="BW34" s="96">
        <v>4.4584870338439897</v>
      </c>
      <c r="BX34" s="96">
        <v>34.939445495605497</v>
      </c>
      <c r="BY34" s="96">
        <v>51.955734252929702</v>
      </c>
      <c r="BZ34" s="96">
        <v>5.1100001335143999</v>
      </c>
      <c r="CA34" s="96">
        <v>28.596857070922798</v>
      </c>
      <c r="CB34" s="96">
        <v>23.8307781219482</v>
      </c>
      <c r="CC34" s="96">
        <v>47.72</v>
      </c>
      <c r="CD34" s="96">
        <v>50.13</v>
      </c>
    </row>
    <row r="35" spans="1:82" x14ac:dyDescent="0.3">
      <c r="A35" s="88" t="s">
        <v>254</v>
      </c>
      <c r="B35" s="96">
        <v>11.683911323547401</v>
      </c>
      <c r="C35" s="96">
        <v>13.800000190734901</v>
      </c>
      <c r="D35" s="96">
        <v>31.370115280151399</v>
      </c>
      <c r="E35" s="96">
        <v>23.9798469543457</v>
      </c>
      <c r="F35" s="96">
        <v>15.066193580627401</v>
      </c>
      <c r="G35" s="96">
        <v>17.065158843994102</v>
      </c>
      <c r="H35" s="96">
        <v>23.749586105346701</v>
      </c>
      <c r="I35" s="96">
        <v>7.5044889450073198</v>
      </c>
      <c r="J35" s="96">
        <v>29.900007247924801</v>
      </c>
      <c r="K35" s="96">
        <v>23.353212356567401</v>
      </c>
      <c r="L35" s="96">
        <v>14.018260955810501</v>
      </c>
      <c r="M35" s="96">
        <v>14.1499996185303</v>
      </c>
      <c r="N35" s="96">
        <v>11.800000190734901</v>
      </c>
      <c r="O35" s="96">
        <v>8.2700004577636701</v>
      </c>
      <c r="P35" s="96">
        <v>49.209999084472699</v>
      </c>
      <c r="Q35" s="96">
        <v>9.9738092422485405</v>
      </c>
      <c r="R35" s="96">
        <v>4.3595442771911603</v>
      </c>
      <c r="S35" s="96">
        <v>8.1376705169677699</v>
      </c>
      <c r="T35" s="96">
        <v>4.9099998474121103</v>
      </c>
      <c r="U35" s="96">
        <v>22.3919067382812</v>
      </c>
      <c r="V35" s="96">
        <v>47.209232330322301</v>
      </c>
      <c r="W35" s="96">
        <v>22.506858825683601</v>
      </c>
      <c r="X35" s="96">
        <v>49.447010040283203</v>
      </c>
      <c r="Y35" s="96">
        <v>6.1471614837646502</v>
      </c>
      <c r="Z35" s="96">
        <v>8.2100000381469709</v>
      </c>
      <c r="AA35" s="96">
        <v>13.0967397689819</v>
      </c>
      <c r="AB35" s="96">
        <v>9.1099996566772496</v>
      </c>
      <c r="AC35" s="96">
        <v>37.70947265625</v>
      </c>
      <c r="AD35" s="96">
        <v>14.383363723754901</v>
      </c>
      <c r="AE35" s="96">
        <v>16.1272296905518</v>
      </c>
      <c r="AF35" s="96">
        <v>8.3999996185302699</v>
      </c>
      <c r="AG35" s="96">
        <v>13.9626569747925</v>
      </c>
      <c r="AH35" s="96">
        <v>29.620000839233398</v>
      </c>
      <c r="AI35" s="96">
        <v>38.212024688720703</v>
      </c>
      <c r="AJ35" s="96">
        <v>16.824909210205099</v>
      </c>
      <c r="AK35" s="96">
        <v>29.735855102539102</v>
      </c>
      <c r="AL35" s="96">
        <v>19.0663051605225</v>
      </c>
      <c r="AM35" s="96">
        <v>9.1365804672241193</v>
      </c>
      <c r="AN35" s="96">
        <v>39.852527618408203</v>
      </c>
      <c r="AO35" s="96">
        <v>4.0879440307617196</v>
      </c>
      <c r="AP35" s="96">
        <v>7.2800002098083496</v>
      </c>
      <c r="AQ35" s="96">
        <v>7.76615333557129</v>
      </c>
      <c r="AR35" s="96">
        <v>13.1486053466797</v>
      </c>
      <c r="AS35" s="96">
        <v>28.213376998901399</v>
      </c>
      <c r="AT35" s="96">
        <v>27.8344421386719</v>
      </c>
      <c r="AU35" s="96">
        <v>6.4474396705627397</v>
      </c>
      <c r="AV35" s="96">
        <v>8.1355991363525408</v>
      </c>
      <c r="AW35" s="96">
        <v>21.7756652832031</v>
      </c>
      <c r="AX35" s="96">
        <v>18.7465305328369</v>
      </c>
      <c r="AY35" s="96">
        <v>3.4269719123840301</v>
      </c>
      <c r="AZ35" s="96">
        <v>13.050000190734901</v>
      </c>
      <c r="BA35" s="96">
        <v>17.461593627929702</v>
      </c>
      <c r="BB35" s="96">
        <v>9.9425506591796893</v>
      </c>
      <c r="BC35" s="96">
        <v>33.848411560058601</v>
      </c>
      <c r="BD35" s="96">
        <v>7.4798040390014702</v>
      </c>
      <c r="BE35" s="96">
        <v>7.1100001335143999</v>
      </c>
      <c r="BF35" s="96">
        <v>11.222643852233899</v>
      </c>
      <c r="BG35" s="96">
        <v>18.673109054565401</v>
      </c>
      <c r="BH35" s="96">
        <v>66.639099121093807</v>
      </c>
      <c r="BI35" s="96">
        <v>11.7657737731934</v>
      </c>
      <c r="BJ35" s="96">
        <v>11.9991102218628</v>
      </c>
      <c r="BK35" s="96">
        <v>12.3999996185303</v>
      </c>
      <c r="BL35" s="96">
        <v>21.298994064331101</v>
      </c>
      <c r="BM35" s="96">
        <v>22.3451137542725</v>
      </c>
      <c r="BN35" s="96">
        <v>18.409999847412099</v>
      </c>
      <c r="BO35" s="96">
        <v>27.410850524902301</v>
      </c>
      <c r="BP35" s="96">
        <v>24.860031127929702</v>
      </c>
      <c r="BQ35" s="96">
        <v>32.607395172119098</v>
      </c>
      <c r="BR35" s="96">
        <v>27.83518409729</v>
      </c>
      <c r="BS35" s="96">
        <v>27.389999389648398</v>
      </c>
      <c r="BT35" s="96">
        <v>23.435003280639599</v>
      </c>
      <c r="BU35" s="96">
        <v>14.4543800354004</v>
      </c>
      <c r="BV35" s="96">
        <v>12.329999923706101</v>
      </c>
      <c r="BW35" s="96">
        <v>4.2801480293273899</v>
      </c>
      <c r="BX35" s="96">
        <v>33.777992248535199</v>
      </c>
      <c r="BY35" s="96">
        <v>46.260200500488303</v>
      </c>
      <c r="BZ35" s="96">
        <v>4.9699997901916504</v>
      </c>
      <c r="CA35" s="96">
        <v>32.2199897766113</v>
      </c>
      <c r="CB35" s="96">
        <v>21.985559463501001</v>
      </c>
      <c r="CC35" s="96">
        <v>48.26</v>
      </c>
      <c r="CD35" s="96">
        <v>49.09</v>
      </c>
    </row>
    <row r="36" spans="1:82" x14ac:dyDescent="0.3">
      <c r="A36" s="88" t="s">
        <v>255</v>
      </c>
      <c r="B36" s="96">
        <v>11.160317420959499</v>
      </c>
      <c r="C36" s="96">
        <v>14.2799997329712</v>
      </c>
      <c r="D36" s="96">
        <v>29.4457492828369</v>
      </c>
      <c r="E36" s="96">
        <v>21.572114944458001</v>
      </c>
      <c r="F36" s="96">
        <v>13.904528617858899</v>
      </c>
      <c r="G36" s="96">
        <v>15.67262840271</v>
      </c>
      <c r="H36" s="96">
        <v>21.722772598266602</v>
      </c>
      <c r="I36" s="96">
        <v>7.9607777595520002</v>
      </c>
      <c r="J36" s="96">
        <v>25.756818771362301</v>
      </c>
      <c r="K36" s="96">
        <v>23.669704437255898</v>
      </c>
      <c r="L36" s="96">
        <v>13.120634078979499</v>
      </c>
      <c r="M36" s="96">
        <v>14.0299997329712</v>
      </c>
      <c r="N36" s="96">
        <v>10.069999694824199</v>
      </c>
      <c r="O36" s="96">
        <v>7.9000000953674299</v>
      </c>
      <c r="P36" s="96">
        <v>45.340000152587898</v>
      </c>
      <c r="Q36" s="96">
        <v>9.5502119064331108</v>
      </c>
      <c r="R36" s="96">
        <v>4.07415676116943</v>
      </c>
      <c r="S36" s="96">
        <v>7.4519119262695304</v>
      </c>
      <c r="T36" s="96">
        <v>4.5300002098083496</v>
      </c>
      <c r="U36" s="96">
        <v>20.839992523193398</v>
      </c>
      <c r="V36" s="96">
        <v>41.769763946533203</v>
      </c>
      <c r="W36" s="96">
        <v>22.1317443847656</v>
      </c>
      <c r="X36" s="96">
        <v>47.9489135742188</v>
      </c>
      <c r="Y36" s="96">
        <v>5.7879118919372603</v>
      </c>
      <c r="Z36" s="96">
        <v>7.6100001335143999</v>
      </c>
      <c r="AA36" s="96">
        <v>11.978386878967299</v>
      </c>
      <c r="AB36" s="96">
        <v>8.7100000381469709</v>
      </c>
      <c r="AC36" s="96">
        <v>35.671371459960902</v>
      </c>
      <c r="AD36" s="96">
        <v>13.0400037765503</v>
      </c>
      <c r="AE36" s="96">
        <v>15.7605075836182</v>
      </c>
      <c r="AF36" s="96">
        <v>7.7399997711181596</v>
      </c>
      <c r="AG36" s="96">
        <v>13.436499595642101</v>
      </c>
      <c r="AH36" s="96">
        <v>29.209999084472699</v>
      </c>
      <c r="AI36" s="96">
        <v>35.280281066894503</v>
      </c>
      <c r="AJ36" s="96">
        <v>15.8701677322388</v>
      </c>
      <c r="AK36" s="96">
        <v>27.436281204223601</v>
      </c>
      <c r="AL36" s="96">
        <v>18.590639114379901</v>
      </c>
      <c r="AM36" s="96">
        <v>8.5340604782104492</v>
      </c>
      <c r="AN36" s="96">
        <v>39.503730773925803</v>
      </c>
      <c r="AO36" s="96">
        <v>3.7825794219970699</v>
      </c>
      <c r="AP36" s="96">
        <v>6.9299998283386204</v>
      </c>
      <c r="AQ36" s="96">
        <v>7.6068477630615199</v>
      </c>
      <c r="AR36" s="96">
        <v>10.8889932632446</v>
      </c>
      <c r="AS36" s="96">
        <v>25.850204467773398</v>
      </c>
      <c r="AT36" s="96">
        <v>26.9198818206787</v>
      </c>
      <c r="AU36" s="96">
        <v>6.1824760437011701</v>
      </c>
      <c r="AV36" s="96">
        <v>7.3719687461853001</v>
      </c>
      <c r="AW36" s="96">
        <v>20.264698028564499</v>
      </c>
      <c r="AX36" s="96">
        <v>18.9029140472412</v>
      </c>
      <c r="AY36" s="96">
        <v>3.2011256217956499</v>
      </c>
      <c r="AZ36" s="96">
        <v>13.5100002288818</v>
      </c>
      <c r="BA36" s="96">
        <v>17.342603683471701</v>
      </c>
      <c r="BB36" s="96">
        <v>8.6168775558471697</v>
      </c>
      <c r="BC36" s="96">
        <v>29.510383605956999</v>
      </c>
      <c r="BD36" s="96">
        <v>7.3724269866943404</v>
      </c>
      <c r="BE36" s="96">
        <v>7.4299998283386204</v>
      </c>
      <c r="BF36" s="96">
        <v>10.0576629638672</v>
      </c>
      <c r="BG36" s="96">
        <v>17.181615829467798</v>
      </c>
      <c r="BH36" s="96">
        <v>71.248229980468807</v>
      </c>
      <c r="BI36" s="96">
        <v>11.1880750656128</v>
      </c>
      <c r="BJ36" s="96">
        <v>11.499148368835501</v>
      </c>
      <c r="BK36" s="96">
        <v>11.8800001144409</v>
      </c>
      <c r="BL36" s="96">
        <v>20.615127563476602</v>
      </c>
      <c r="BM36" s="96">
        <v>22.850242614746101</v>
      </c>
      <c r="BN36" s="96">
        <v>17.600000381469702</v>
      </c>
      <c r="BO36" s="96">
        <v>23.978275299072301</v>
      </c>
      <c r="BP36" s="96">
        <v>23.607315063476602</v>
      </c>
      <c r="BQ36" s="96">
        <v>29.550756454467798</v>
      </c>
      <c r="BR36" s="96">
        <v>26.970750808715799</v>
      </c>
      <c r="BS36" s="96">
        <v>28.799999237060501</v>
      </c>
      <c r="BT36" s="96">
        <v>22.059648513793899</v>
      </c>
      <c r="BU36" s="96">
        <v>14.451073646545399</v>
      </c>
      <c r="BV36" s="96">
        <v>10.689999580383301</v>
      </c>
      <c r="BW36" s="96">
        <v>3.7649447917938201</v>
      </c>
      <c r="BX36" s="96">
        <v>32.731731414794901</v>
      </c>
      <c r="BY36" s="96">
        <v>42.652423858642599</v>
      </c>
      <c r="BZ36" s="96">
        <v>4.4099998474121103</v>
      </c>
      <c r="CA36" s="96">
        <v>35.069629669189503</v>
      </c>
      <c r="CB36" s="96">
        <v>20.611463546752901</v>
      </c>
      <c r="CC36" s="96">
        <v>46.5</v>
      </c>
      <c r="CD36" s="96">
        <v>45.74</v>
      </c>
    </row>
    <row r="37" spans="1:82" x14ac:dyDescent="0.3">
      <c r="A37" s="88" t="s">
        <v>256</v>
      </c>
      <c r="B37" s="96">
        <v>10.94700050354</v>
      </c>
      <c r="C37" s="96">
        <v>16.170000076293899</v>
      </c>
      <c r="D37" s="96">
        <v>35.112480163574197</v>
      </c>
      <c r="E37" s="96">
        <v>25.2665710449219</v>
      </c>
      <c r="F37" s="96">
        <v>15.8642845153809</v>
      </c>
      <c r="G37" s="96">
        <v>18.031944274902301</v>
      </c>
      <c r="H37" s="96">
        <v>23.962934494018601</v>
      </c>
      <c r="I37" s="96">
        <v>8.1549425125122106</v>
      </c>
      <c r="J37" s="96">
        <v>32.159027099609403</v>
      </c>
      <c r="K37" s="96">
        <v>25.108301162719702</v>
      </c>
      <c r="L37" s="96">
        <v>14.2283430099487</v>
      </c>
      <c r="M37" s="96">
        <v>15.039999961853001</v>
      </c>
      <c r="N37" s="96">
        <v>11.3999996185303</v>
      </c>
      <c r="O37" s="96">
        <v>8.9399995803833008</v>
      </c>
      <c r="P37" s="96">
        <v>54.799999237060597</v>
      </c>
      <c r="Q37" s="96">
        <v>11.4371490478516</v>
      </c>
      <c r="R37" s="96">
        <v>3.9855883121490501</v>
      </c>
      <c r="S37" s="96">
        <v>7.6804976463317898</v>
      </c>
      <c r="T37" s="96">
        <v>4.4800000190734899</v>
      </c>
      <c r="U37" s="96">
        <v>22.4362468719482</v>
      </c>
      <c r="V37" s="96">
        <v>42.191871643066399</v>
      </c>
      <c r="W37" s="96">
        <v>21.519716262817401</v>
      </c>
      <c r="X37" s="96">
        <v>51.796966552734403</v>
      </c>
      <c r="Y37" s="96">
        <v>5.7879118919372603</v>
      </c>
      <c r="Z37" s="96">
        <v>8.75</v>
      </c>
      <c r="AA37" s="96">
        <v>14.141151428222701</v>
      </c>
      <c r="AB37" s="96">
        <v>9.9799995422363299</v>
      </c>
      <c r="AC37" s="96">
        <v>35.4741401672363</v>
      </c>
      <c r="AD37" s="96">
        <v>14.8454122543335</v>
      </c>
      <c r="AE37" s="96">
        <v>17.474718093872099</v>
      </c>
      <c r="AF37" s="96">
        <v>9.0500001907348597</v>
      </c>
      <c r="AG37" s="96">
        <v>13.7190647125244</v>
      </c>
      <c r="AH37" s="96">
        <v>32.099998474121101</v>
      </c>
      <c r="AI37" s="96">
        <v>35.280281066894503</v>
      </c>
      <c r="AJ37" s="96">
        <v>16.405992507934599</v>
      </c>
      <c r="AK37" s="96">
        <v>34.394474029541001</v>
      </c>
      <c r="AL37" s="96">
        <v>19.264499664306602</v>
      </c>
      <c r="AM37" s="96">
        <v>9.4032707214355504</v>
      </c>
      <c r="AN37" s="96">
        <v>44.147708892822301</v>
      </c>
      <c r="AO37" s="96">
        <v>4.10764503479004</v>
      </c>
      <c r="AP37" s="96">
        <v>8.1000003814697301</v>
      </c>
      <c r="AQ37" s="96">
        <v>8.4232892990112305</v>
      </c>
      <c r="AR37" s="96">
        <v>11.960360527038601</v>
      </c>
      <c r="AS37" s="96">
        <v>27.943300247192401</v>
      </c>
      <c r="AT37" s="96">
        <v>31.452919006347699</v>
      </c>
      <c r="AU37" s="96">
        <v>7.2246656417846697</v>
      </c>
      <c r="AV37" s="96">
        <v>7.90063524246216</v>
      </c>
      <c r="AW37" s="96">
        <v>22.220064163208001</v>
      </c>
      <c r="AX37" s="96">
        <v>20.740425109863299</v>
      </c>
      <c r="AY37" s="96">
        <v>3.4957075119018599</v>
      </c>
      <c r="AZ37" s="96">
        <v>13.4700002670288</v>
      </c>
      <c r="BA37" s="96">
        <v>19.127435684204102</v>
      </c>
      <c r="BB37" s="96">
        <v>9.1237535476684606</v>
      </c>
      <c r="BC37" s="96">
        <v>32.451583862304702</v>
      </c>
      <c r="BD37" s="96">
        <v>8.9513616561889702</v>
      </c>
      <c r="BE37" s="96">
        <v>7.9000000953674299</v>
      </c>
      <c r="BF37" s="96">
        <v>11.678927421569799</v>
      </c>
      <c r="BG37" s="96">
        <v>20.154790878295898</v>
      </c>
      <c r="BH37" s="96">
        <v>71.367172241210895</v>
      </c>
      <c r="BI37" s="96">
        <v>12.9693098068237</v>
      </c>
      <c r="BJ37" s="96">
        <v>13.2490177154541</v>
      </c>
      <c r="BK37" s="96">
        <v>13.069999694824199</v>
      </c>
      <c r="BL37" s="96">
        <v>21.963039398193398</v>
      </c>
      <c r="BM37" s="96">
        <v>21.521785736083999</v>
      </c>
      <c r="BN37" s="96">
        <v>19.0100002288818</v>
      </c>
      <c r="BO37" s="96">
        <v>27.042718887329102</v>
      </c>
      <c r="BP37" s="96">
        <v>26.773088455200199</v>
      </c>
      <c r="BQ37" s="96">
        <v>31.050056457519499</v>
      </c>
      <c r="BR37" s="96">
        <v>30.203170776367202</v>
      </c>
      <c r="BS37" s="96">
        <v>28.899999618530298</v>
      </c>
      <c r="BT37" s="96">
        <v>22.5180988311768</v>
      </c>
      <c r="BU37" s="96">
        <v>15.174950599670399</v>
      </c>
      <c r="BV37" s="96">
        <v>11.9700002670288</v>
      </c>
      <c r="BW37" s="96">
        <v>3.9829151630401598</v>
      </c>
      <c r="BX37" s="96">
        <v>36.129688262939503</v>
      </c>
      <c r="BY37" s="96">
        <v>42.679893493652301</v>
      </c>
      <c r="BZ37" s="96">
        <v>5.0100002288818404</v>
      </c>
      <c r="CA37" s="96">
        <v>35.926445007324197</v>
      </c>
      <c r="CB37" s="96">
        <v>21.3672180175781</v>
      </c>
      <c r="CC37" s="96">
        <v>43.83</v>
      </c>
      <c r="CD37" s="96">
        <v>43.77</v>
      </c>
    </row>
    <row r="38" spans="1:82" x14ac:dyDescent="0.3">
      <c r="A38" s="88" t="s">
        <v>257</v>
      </c>
      <c r="B38" s="96">
        <v>11.296063423156699</v>
      </c>
      <c r="C38" s="96">
        <v>19.170000076293899</v>
      </c>
      <c r="D38" s="96">
        <v>37.510692596435497</v>
      </c>
      <c r="E38" s="96">
        <v>28.298168182373001</v>
      </c>
      <c r="F38" s="96">
        <v>17.123497009277301</v>
      </c>
      <c r="G38" s="96">
        <v>19.380130767822301</v>
      </c>
      <c r="H38" s="96">
        <v>25.737607955932599</v>
      </c>
      <c r="I38" s="96">
        <v>7.9510693550109899</v>
      </c>
      <c r="J38" s="96">
        <v>33.7472534179687</v>
      </c>
      <c r="K38" s="96">
        <v>27.160697937011701</v>
      </c>
      <c r="L38" s="96">
        <v>15.813514709472701</v>
      </c>
      <c r="M38" s="96">
        <v>15.9099998474121</v>
      </c>
      <c r="N38" s="96">
        <v>15.0200004577637</v>
      </c>
      <c r="O38" s="96">
        <v>9.9600000381469709</v>
      </c>
      <c r="P38" s="96">
        <v>60</v>
      </c>
      <c r="Q38" s="96">
        <v>12.7079429626465</v>
      </c>
      <c r="R38" s="96">
        <v>4.9204792976379403</v>
      </c>
      <c r="S38" s="96">
        <v>8.2931098937988299</v>
      </c>
      <c r="T38" s="96">
        <v>5</v>
      </c>
      <c r="U38" s="96">
        <v>23.0836181640625</v>
      </c>
      <c r="V38" s="96">
        <v>46.528099060058601</v>
      </c>
      <c r="W38" s="96">
        <v>20.5819301605225</v>
      </c>
      <c r="X38" s="96">
        <v>55.811473846435597</v>
      </c>
      <c r="Y38" s="96">
        <v>6.5363488197326696</v>
      </c>
      <c r="Z38" s="96">
        <v>9.3500003814697301</v>
      </c>
      <c r="AA38" s="96">
        <v>15.314958572387701</v>
      </c>
      <c r="AB38" s="96">
        <v>10.8500003814697</v>
      </c>
      <c r="AC38" s="96">
        <v>35.906181335449197</v>
      </c>
      <c r="AD38" s="96">
        <v>17.001630783081101</v>
      </c>
      <c r="AE38" s="96">
        <v>20.425552368164102</v>
      </c>
      <c r="AF38" s="96">
        <v>10.569999694824199</v>
      </c>
      <c r="AG38" s="96">
        <v>14.2354784011841</v>
      </c>
      <c r="AH38" s="96">
        <v>32.490001678466797</v>
      </c>
      <c r="AI38" s="96">
        <v>35.946132659912102</v>
      </c>
      <c r="AJ38" s="96">
        <v>16.5618686676025</v>
      </c>
      <c r="AK38" s="96">
        <v>34.800861358642599</v>
      </c>
      <c r="AL38" s="96">
        <v>19.8987216949463</v>
      </c>
      <c r="AM38" s="96">
        <v>10.391009330749499</v>
      </c>
      <c r="AN38" s="96">
        <v>48.3332710266113</v>
      </c>
      <c r="AO38" s="96">
        <v>4.4918131828308097</v>
      </c>
      <c r="AP38" s="96">
        <v>10.939999580383301</v>
      </c>
      <c r="AQ38" s="96">
        <v>9.0405988693237305</v>
      </c>
      <c r="AR38" s="96">
        <v>14.5998210906982</v>
      </c>
      <c r="AS38" s="96">
        <v>31.560400009155298</v>
      </c>
      <c r="AT38" s="96">
        <v>34.395416259765597</v>
      </c>
      <c r="AU38" s="96">
        <v>7.9488983154296902</v>
      </c>
      <c r="AV38" s="96">
        <v>8.4293031692504901</v>
      </c>
      <c r="AW38" s="96">
        <v>23.306383132934599</v>
      </c>
      <c r="AX38" s="96">
        <v>21.5516662597656</v>
      </c>
      <c r="AY38" s="96">
        <v>3.82956743240356</v>
      </c>
      <c r="AZ38" s="96">
        <v>13.8800001144409</v>
      </c>
      <c r="BA38" s="96">
        <v>19.861198425293001</v>
      </c>
      <c r="BB38" s="96">
        <v>11.6483812332153</v>
      </c>
      <c r="BC38" s="96">
        <v>36.1994018554687</v>
      </c>
      <c r="BD38" s="96">
        <v>9.7615728378295898</v>
      </c>
      <c r="BE38" s="96">
        <v>8.2899999618530291</v>
      </c>
      <c r="BF38" s="96">
        <v>12.7177019119263</v>
      </c>
      <c r="BG38" s="96">
        <v>22.656967163085898</v>
      </c>
      <c r="BH38" s="96">
        <v>69.384750366210895</v>
      </c>
      <c r="BI38" s="96">
        <v>14.0091648101807</v>
      </c>
      <c r="BJ38" s="96">
        <v>14.3189373016357</v>
      </c>
      <c r="BK38" s="96">
        <v>17.290000915527301</v>
      </c>
      <c r="BL38" s="96">
        <v>23.390241622924801</v>
      </c>
      <c r="BM38" s="96">
        <v>22.450513839721701</v>
      </c>
      <c r="BN38" s="96">
        <v>19.549999237060501</v>
      </c>
      <c r="BO38" s="96">
        <v>34.295902252197301</v>
      </c>
      <c r="BP38" s="96">
        <v>28.676433563232401</v>
      </c>
      <c r="BQ38" s="96">
        <v>34.164737701416001</v>
      </c>
      <c r="BR38" s="96">
        <v>33.305915832519503</v>
      </c>
      <c r="BS38" s="96">
        <v>29.350000381469702</v>
      </c>
      <c r="BT38" s="96">
        <v>22.670915603637699</v>
      </c>
      <c r="BU38" s="96">
        <v>18.179531097412099</v>
      </c>
      <c r="BV38" s="96">
        <v>12.310000419616699</v>
      </c>
      <c r="BW38" s="96">
        <v>4.83498191833496</v>
      </c>
      <c r="BX38" s="96">
        <v>39.210884094238303</v>
      </c>
      <c r="BY38" s="96">
        <v>43.119415283203097</v>
      </c>
      <c r="BZ38" s="96">
        <v>5.71000003814697</v>
      </c>
      <c r="CA38" s="96">
        <v>37.221630096435497</v>
      </c>
      <c r="CB38" s="96">
        <v>26.294338226318398</v>
      </c>
      <c r="CC38" s="96">
        <v>39.58</v>
      </c>
      <c r="CD38" s="96">
        <v>39.340000000000003</v>
      </c>
    </row>
    <row r="39" spans="1:82" x14ac:dyDescent="0.3">
      <c r="A39" s="88" t="s">
        <v>258</v>
      </c>
      <c r="B39" s="96">
        <v>12.411126136779799</v>
      </c>
      <c r="C39" s="96">
        <v>20.5200004577637</v>
      </c>
      <c r="D39" s="96">
        <v>37.674556732177699</v>
      </c>
      <c r="E39" s="96">
        <v>29.7213630676269</v>
      </c>
      <c r="F39" s="96">
        <v>17.726499557495099</v>
      </c>
      <c r="G39" s="96">
        <v>19.788135528564499</v>
      </c>
      <c r="H39" s="96">
        <v>25.7473049163818</v>
      </c>
      <c r="I39" s="96">
        <v>7.47536420822144</v>
      </c>
      <c r="J39" s="96">
        <v>36.726402282714801</v>
      </c>
      <c r="K39" s="96">
        <v>27.247013092041001</v>
      </c>
      <c r="L39" s="96">
        <v>16.997617721557599</v>
      </c>
      <c r="M39" s="96">
        <v>15.9700002670288</v>
      </c>
      <c r="N39" s="96">
        <v>19.2299995422363</v>
      </c>
      <c r="O39" s="96">
        <v>11.4899997711182</v>
      </c>
      <c r="P39" s="96">
        <v>56.110000610351598</v>
      </c>
      <c r="Q39" s="96">
        <v>13.3048305511475</v>
      </c>
      <c r="R39" s="96">
        <v>4.9204792976379403</v>
      </c>
      <c r="S39" s="96">
        <v>9.1434507369995099</v>
      </c>
      <c r="T39" s="96">
        <v>5.8499999046325701</v>
      </c>
      <c r="U39" s="96">
        <v>24.892705917358398</v>
      </c>
      <c r="V39" s="96">
        <v>51.3248100280762</v>
      </c>
      <c r="W39" s="96">
        <v>21.322288513183601</v>
      </c>
      <c r="X39" s="96">
        <v>60.178478240966797</v>
      </c>
      <c r="Y39" s="96">
        <v>7.0852022171020499</v>
      </c>
      <c r="Z39" s="96">
        <v>12.3800001144409</v>
      </c>
      <c r="AA39" s="96">
        <v>16.849227905273398</v>
      </c>
      <c r="AB39" s="96">
        <v>11.300000190734901</v>
      </c>
      <c r="AC39" s="96">
        <v>38.742607116699197</v>
      </c>
      <c r="AD39" s="96">
        <v>18.2679843902588</v>
      </c>
      <c r="AE39" s="96">
        <v>21.585414886474599</v>
      </c>
      <c r="AF39" s="96">
        <v>10.1300001144409</v>
      </c>
      <c r="AG39" s="96">
        <v>15.687283515930201</v>
      </c>
      <c r="AH39" s="96">
        <v>35.209999084472699</v>
      </c>
      <c r="AI39" s="96">
        <v>38.937507629394503</v>
      </c>
      <c r="AJ39" s="96">
        <v>17.633520126342798</v>
      </c>
      <c r="AK39" s="96">
        <v>37.407707214355497</v>
      </c>
      <c r="AL39" s="96">
        <v>20.711318969726602</v>
      </c>
      <c r="AM39" s="96">
        <v>10.795982360839799</v>
      </c>
      <c r="AN39" s="96">
        <v>53.110000610351598</v>
      </c>
      <c r="AO39" s="96">
        <v>4.7380747795104998</v>
      </c>
      <c r="AP39" s="96">
        <v>13.039999961853001</v>
      </c>
      <c r="AQ39" s="96">
        <v>10.0342674255371</v>
      </c>
      <c r="AR39" s="96">
        <v>15.982860565185501</v>
      </c>
      <c r="AS39" s="96">
        <v>30.817689895629901</v>
      </c>
      <c r="AT39" s="96">
        <v>36.383590698242202</v>
      </c>
      <c r="AU39" s="96">
        <v>8.7702846527099592</v>
      </c>
      <c r="AV39" s="96">
        <v>8.7915372848510707</v>
      </c>
      <c r="AW39" s="96">
        <v>23.9482936859131</v>
      </c>
      <c r="AX39" s="96">
        <v>21.375736236572301</v>
      </c>
      <c r="AY39" s="96">
        <v>4.0554137229919398</v>
      </c>
      <c r="AZ39" s="96">
        <v>14.1300001144409</v>
      </c>
      <c r="BA39" s="96">
        <v>20.674287796020501</v>
      </c>
      <c r="BB39" s="96">
        <v>12.7888507843018</v>
      </c>
      <c r="BC39" s="96">
        <v>38.058555603027301</v>
      </c>
      <c r="BD39" s="96">
        <v>10.034894943237299</v>
      </c>
      <c r="BE39" s="96">
        <v>8.3999996185302699</v>
      </c>
      <c r="BF39" s="96">
        <v>13.8244323730469</v>
      </c>
      <c r="BG39" s="96">
        <v>23.3634643554687</v>
      </c>
      <c r="BH39" s="96">
        <v>65.737098693847699</v>
      </c>
      <c r="BI39" s="96">
        <v>14.0573062896729</v>
      </c>
      <c r="BJ39" s="96">
        <v>14.388933181762701</v>
      </c>
      <c r="BK39" s="96">
        <v>18.930000305175799</v>
      </c>
      <c r="BL39" s="96">
        <v>25.620243072509801</v>
      </c>
      <c r="BM39" s="96">
        <v>21.967256546020501</v>
      </c>
      <c r="BN39" s="96">
        <v>21.030000686645501</v>
      </c>
      <c r="BO39" s="96">
        <v>34.514785766601598</v>
      </c>
      <c r="BP39" s="96">
        <v>29.297935485839801</v>
      </c>
      <c r="BQ39" s="96">
        <v>38.701332092285199</v>
      </c>
      <c r="BR39" s="96">
        <v>35.649185180664098</v>
      </c>
      <c r="BS39" s="96">
        <v>28.049999237060501</v>
      </c>
      <c r="BT39" s="96">
        <v>23.372077941894499</v>
      </c>
      <c r="BU39" s="96">
        <v>17.574647903442401</v>
      </c>
      <c r="BV39" s="96">
        <v>14.310000419616699</v>
      </c>
      <c r="BW39" s="96">
        <v>5.0925831794738796</v>
      </c>
      <c r="BX39" s="96">
        <v>40.314743041992202</v>
      </c>
      <c r="BY39" s="96">
        <v>44.840892791748097</v>
      </c>
      <c r="BZ39" s="96">
        <v>5.6999998092651403</v>
      </c>
      <c r="CA39" s="96">
        <v>37.809444427490199</v>
      </c>
      <c r="CB39" s="96">
        <v>31.741653442382798</v>
      </c>
      <c r="CC39" s="96">
        <v>41.73</v>
      </c>
      <c r="CD39" s="96">
        <v>44.18</v>
      </c>
    </row>
    <row r="40" spans="1:82" x14ac:dyDescent="0.3">
      <c r="A40" s="88" t="s">
        <v>259</v>
      </c>
      <c r="B40" s="96">
        <v>12.1105442047119</v>
      </c>
      <c r="C40" s="96">
        <v>19.5</v>
      </c>
      <c r="D40" s="96">
        <v>35.987781524658203</v>
      </c>
      <c r="E40" s="96">
        <v>27.528083801269499</v>
      </c>
      <c r="F40" s="96">
        <v>16.697851181030298</v>
      </c>
      <c r="G40" s="96">
        <v>18.5020351409912</v>
      </c>
      <c r="H40" s="96">
        <v>23.759283065795898</v>
      </c>
      <c r="I40" s="96">
        <v>7.5724472999572798</v>
      </c>
      <c r="J40" s="96">
        <v>35.907630920410199</v>
      </c>
      <c r="K40" s="96">
        <v>26.067365646362301</v>
      </c>
      <c r="L40" s="96">
        <v>15.431546211242701</v>
      </c>
      <c r="M40" s="96">
        <v>14.8699998855591</v>
      </c>
      <c r="N40" s="96">
        <v>17.719999313354499</v>
      </c>
      <c r="O40" s="96">
        <v>10.8999996185303</v>
      </c>
      <c r="P40" s="96">
        <v>51.279998779296903</v>
      </c>
      <c r="Q40" s="96">
        <v>12.2554626464844</v>
      </c>
      <c r="R40" s="96">
        <v>4.53668212890625</v>
      </c>
      <c r="S40" s="96">
        <v>8.4302606582641602</v>
      </c>
      <c r="T40" s="96">
        <v>5.3200001716613796</v>
      </c>
      <c r="U40" s="96">
        <v>23.934953689575199</v>
      </c>
      <c r="V40" s="96">
        <v>47.967113494873097</v>
      </c>
      <c r="W40" s="96">
        <v>20.9767875671387</v>
      </c>
      <c r="X40" s="96">
        <v>54.479831695556598</v>
      </c>
      <c r="Y40" s="96">
        <v>6.7558898925781303</v>
      </c>
      <c r="Z40" s="96">
        <v>12.8400001525879</v>
      </c>
      <c r="AA40" s="96">
        <v>14.8528299331665</v>
      </c>
      <c r="AB40" s="96">
        <v>10.569999694824199</v>
      </c>
      <c r="AC40" s="96">
        <v>36.713905334472699</v>
      </c>
      <c r="AD40" s="96">
        <v>18.036960601806602</v>
      </c>
      <c r="AE40" s="96">
        <v>21.158994674682599</v>
      </c>
      <c r="AF40" s="96">
        <v>8.9700002670288104</v>
      </c>
      <c r="AG40" s="96">
        <v>15.102664947509799</v>
      </c>
      <c r="AH40" s="96">
        <v>33.889999389648402</v>
      </c>
      <c r="AI40" s="96">
        <v>36.770999908447301</v>
      </c>
      <c r="AJ40" s="96">
        <v>16.1234645843506</v>
      </c>
      <c r="AK40" s="96">
        <v>33.502395629882798</v>
      </c>
      <c r="AL40" s="96">
        <v>19.522153854370099</v>
      </c>
      <c r="AM40" s="96">
        <v>9.9761590957641602</v>
      </c>
      <c r="AN40" s="96">
        <v>47.740001678466797</v>
      </c>
      <c r="AO40" s="96">
        <v>4.5312147140502903</v>
      </c>
      <c r="AP40" s="96">
        <v>12.5900001525879</v>
      </c>
      <c r="AQ40" s="96">
        <v>9.0605125427246094</v>
      </c>
      <c r="AR40" s="96">
        <v>15.2426414489746</v>
      </c>
      <c r="AS40" s="96">
        <v>30.219661712646499</v>
      </c>
      <c r="AT40" s="96">
        <v>34.524650573730497</v>
      </c>
      <c r="AU40" s="96">
        <v>9.1853933334350604</v>
      </c>
      <c r="AV40" s="96">
        <v>8.3216104507446307</v>
      </c>
      <c r="AW40" s="96">
        <v>22.6842136383057</v>
      </c>
      <c r="AX40" s="96">
        <v>20.417882919311499</v>
      </c>
      <c r="AY40" s="96">
        <v>3.9670391082763699</v>
      </c>
      <c r="AZ40" s="96">
        <v>14.9799995422363</v>
      </c>
      <c r="BA40" s="96">
        <v>18.839878082275401</v>
      </c>
      <c r="BB40" s="96">
        <v>12.174752235412599</v>
      </c>
      <c r="BC40" s="96">
        <v>35.4124565124512</v>
      </c>
      <c r="BD40" s="96">
        <v>9.5175333023071307</v>
      </c>
      <c r="BE40" s="96">
        <v>8.5200004577636701</v>
      </c>
      <c r="BF40" s="96">
        <v>13.2031097412109</v>
      </c>
      <c r="BG40" s="96">
        <v>20.9103488922119</v>
      </c>
      <c r="BH40" s="96">
        <v>63.457309722900398</v>
      </c>
      <c r="BI40" s="96">
        <v>12.5456638336182</v>
      </c>
      <c r="BJ40" s="96">
        <v>13.299014091491699</v>
      </c>
      <c r="BK40" s="96">
        <v>18.100000381469702</v>
      </c>
      <c r="BL40" s="96">
        <v>23.320863723754901</v>
      </c>
      <c r="BM40" s="96">
        <v>21.338506698608398</v>
      </c>
      <c r="BN40" s="96">
        <v>19.149999618530298</v>
      </c>
      <c r="BO40" s="96">
        <v>31.161809921264599</v>
      </c>
      <c r="BP40" s="96">
        <v>26.442914962768601</v>
      </c>
      <c r="BQ40" s="96">
        <v>38.759372711181598</v>
      </c>
      <c r="BR40" s="96">
        <v>33.644260406494098</v>
      </c>
      <c r="BS40" s="96">
        <v>32.869998931884801</v>
      </c>
      <c r="BT40" s="96">
        <v>22.8956489562988</v>
      </c>
      <c r="BU40" s="96">
        <v>15.0460405349731</v>
      </c>
      <c r="BV40" s="96">
        <v>13.1000003814697</v>
      </c>
      <c r="BW40" s="96">
        <v>4.8448891639709499</v>
      </c>
      <c r="BX40" s="96">
        <v>38.490978240966797</v>
      </c>
      <c r="BY40" s="96">
        <v>44.0259399414063</v>
      </c>
      <c r="BZ40" s="96">
        <v>5.6999998092651403</v>
      </c>
      <c r="CA40" s="96">
        <v>35.229038238525398</v>
      </c>
      <c r="CB40" s="96">
        <v>27.481950759887699</v>
      </c>
      <c r="CC40" s="96">
        <v>39.03</v>
      </c>
      <c r="CD40" s="96">
        <v>41.57</v>
      </c>
    </row>
    <row r="41" spans="1:82" x14ac:dyDescent="0.3">
      <c r="A41" s="88" t="s">
        <v>260</v>
      </c>
      <c r="B41" s="96">
        <v>12.1687211990356</v>
      </c>
      <c r="C41" s="96">
        <v>19.090000152587901</v>
      </c>
      <c r="D41" s="96">
        <v>36.075534820556598</v>
      </c>
      <c r="E41" s="96">
        <v>28.259178161621101</v>
      </c>
      <c r="F41" s="96">
        <v>17.070289611816399</v>
      </c>
      <c r="G41" s="96">
        <v>19.078563690185501</v>
      </c>
      <c r="H41" s="96">
        <v>24.0405158996582</v>
      </c>
      <c r="I41" s="96">
        <v>7.6209883689880398</v>
      </c>
      <c r="J41" s="96">
        <v>35.591960906982401</v>
      </c>
      <c r="K41" s="96">
        <v>27.400463104248001</v>
      </c>
      <c r="L41" s="96">
        <v>15.040026664733899</v>
      </c>
      <c r="M41" s="96">
        <v>14.5100002288818</v>
      </c>
      <c r="N41" s="96">
        <v>17.700000762939499</v>
      </c>
      <c r="O41" s="96">
        <v>10.800000190734901</v>
      </c>
      <c r="P41" s="96">
        <v>50.990001678466797</v>
      </c>
      <c r="Q41" s="96">
        <v>11.831865310668899</v>
      </c>
      <c r="R41" s="96">
        <v>4.6842961311340297</v>
      </c>
      <c r="S41" s="96">
        <v>8.3296833038330096</v>
      </c>
      <c r="T41" s="96">
        <v>5.0599999427795401</v>
      </c>
      <c r="U41" s="96">
        <v>23.997028350830099</v>
      </c>
      <c r="V41" s="96">
        <v>49.981727600097699</v>
      </c>
      <c r="W41" s="96">
        <v>21.302545547485298</v>
      </c>
      <c r="X41" s="96">
        <v>54.421085357666001</v>
      </c>
      <c r="Y41" s="96">
        <v>7.0452857017517099</v>
      </c>
      <c r="Z41" s="96">
        <v>12.949999809265099</v>
      </c>
      <c r="AA41" s="96">
        <v>14.510853767395</v>
      </c>
      <c r="AB41" s="96">
        <v>10.199999809265099</v>
      </c>
      <c r="AC41" s="96">
        <v>37.380744934082003</v>
      </c>
      <c r="AD41" s="96">
        <v>19.945045471191399</v>
      </c>
      <c r="AE41" s="96">
        <v>22.549125671386701</v>
      </c>
      <c r="AF41" s="96">
        <v>9.3199996948242205</v>
      </c>
      <c r="AG41" s="96">
        <v>15.8724145889282</v>
      </c>
      <c r="AH41" s="96">
        <v>34.400001525878899</v>
      </c>
      <c r="AI41" s="96">
        <v>37.685302734375</v>
      </c>
      <c r="AJ41" s="96">
        <v>17.136663436889599</v>
      </c>
      <c r="AK41" s="96">
        <v>32.441818237304702</v>
      </c>
      <c r="AL41" s="96">
        <v>20.463575363159201</v>
      </c>
      <c r="AM41" s="96">
        <v>9.6600828170776403</v>
      </c>
      <c r="AN41" s="96">
        <v>48</v>
      </c>
      <c r="AO41" s="96">
        <v>4.4327101707458496</v>
      </c>
      <c r="AP41" s="96">
        <v>12.300000190734901</v>
      </c>
      <c r="AQ41" s="96">
        <v>8.9669189453125</v>
      </c>
      <c r="AR41" s="96">
        <v>14.8530540466309</v>
      </c>
      <c r="AS41" s="96">
        <v>29.892440795898398</v>
      </c>
      <c r="AT41" s="96">
        <v>34.912342071533203</v>
      </c>
      <c r="AU41" s="96">
        <v>9.4856853485107404</v>
      </c>
      <c r="AV41" s="96">
        <v>8.6348953247070295</v>
      </c>
      <c r="AW41" s="96">
        <v>23.810033798217798</v>
      </c>
      <c r="AX41" s="96">
        <v>21.082515716552699</v>
      </c>
      <c r="AY41" s="96">
        <v>3.73137331008911</v>
      </c>
      <c r="AZ41" s="96">
        <v>15.7299995422363</v>
      </c>
      <c r="BA41" s="96">
        <v>18.879543304443398</v>
      </c>
      <c r="BB41" s="96">
        <v>11.336459159851101</v>
      </c>
      <c r="BC41" s="96">
        <v>35.107517242431598</v>
      </c>
      <c r="BD41" s="96">
        <v>10.1520347595215</v>
      </c>
      <c r="BE41" s="96">
        <v>8.9499998092651403</v>
      </c>
      <c r="BF41" s="96">
        <v>12.6594533920288</v>
      </c>
      <c r="BG41" s="96">
        <v>20.557102203369102</v>
      </c>
      <c r="BH41" s="96">
        <v>64.428695678710895</v>
      </c>
      <c r="BI41" s="96">
        <v>12.940423011779799</v>
      </c>
      <c r="BJ41" s="96">
        <v>13.3790082931519</v>
      </c>
      <c r="BK41" s="96">
        <v>17</v>
      </c>
      <c r="BL41" s="96">
        <v>23.865974426269499</v>
      </c>
      <c r="BM41" s="96">
        <v>20.7769680023193</v>
      </c>
      <c r="BN41" s="96">
        <v>19.799999237060501</v>
      </c>
      <c r="BO41" s="96">
        <v>28.5550441741943</v>
      </c>
      <c r="BP41" s="96">
        <v>27.3848781585693</v>
      </c>
      <c r="BQ41" s="96">
        <v>39.475170135497997</v>
      </c>
      <c r="BR41" s="96">
        <v>33.410614013671903</v>
      </c>
      <c r="BS41" s="96">
        <v>33.990001678466797</v>
      </c>
      <c r="BT41" s="96">
        <v>22.715862274169901</v>
      </c>
      <c r="BU41" s="96">
        <v>15.5154027938843</v>
      </c>
      <c r="BV41" s="96">
        <v>12.6000003814697</v>
      </c>
      <c r="BW41" s="96">
        <v>4.7359042167663601</v>
      </c>
      <c r="BX41" s="96">
        <v>40.093971252441399</v>
      </c>
      <c r="BY41" s="96">
        <v>44.868370056152301</v>
      </c>
      <c r="BZ41" s="96">
        <v>5.4499998092651403</v>
      </c>
      <c r="CA41" s="96">
        <v>33.894001007080099</v>
      </c>
      <c r="CB41" s="96">
        <v>26.274707794189499</v>
      </c>
      <c r="CC41" s="96">
        <v>32.86</v>
      </c>
      <c r="CD41" s="96">
        <v>35.92</v>
      </c>
    </row>
    <row r="42" spans="1:82" x14ac:dyDescent="0.3">
      <c r="A42" s="88" t="s">
        <v>261</v>
      </c>
      <c r="B42" s="96">
        <v>11.557861328125</v>
      </c>
      <c r="C42" s="96">
        <v>17.549999237060501</v>
      </c>
      <c r="D42" s="96">
        <v>35.003021240234403</v>
      </c>
      <c r="E42" s="96">
        <v>27.186906814575199</v>
      </c>
      <c r="F42" s="96">
        <v>16.6801147460938</v>
      </c>
      <c r="G42" s="96">
        <v>18.4222106933594</v>
      </c>
      <c r="H42" s="96">
        <v>24.098701477050799</v>
      </c>
      <c r="I42" s="96">
        <v>7.7180705070495597</v>
      </c>
      <c r="J42" s="96">
        <v>33.184959411621101</v>
      </c>
      <c r="K42" s="96">
        <v>27.966312408447301</v>
      </c>
      <c r="L42" s="96">
        <v>14.8108463287354</v>
      </c>
      <c r="M42" s="96">
        <v>15.0900001525879</v>
      </c>
      <c r="N42" s="96">
        <v>17.219999313354499</v>
      </c>
      <c r="O42" s="96">
        <v>9.9799995422363299</v>
      </c>
      <c r="P42" s="96">
        <v>48</v>
      </c>
      <c r="Q42" s="96">
        <v>11.2927398681641</v>
      </c>
      <c r="R42" s="96">
        <v>4.36938571929932</v>
      </c>
      <c r="S42" s="96">
        <v>8.1468133926391602</v>
      </c>
      <c r="T42" s="96">
        <v>4</v>
      </c>
      <c r="U42" s="96">
        <v>23.828536987304702</v>
      </c>
      <c r="V42" s="96">
        <v>51.3248100280762</v>
      </c>
      <c r="W42" s="96">
        <v>20.364759445190401</v>
      </c>
      <c r="X42" s="96">
        <v>52.639030456542997</v>
      </c>
      <c r="Y42" s="96">
        <v>6.9654526710510298</v>
      </c>
      <c r="Z42" s="96">
        <v>11.1000003814697</v>
      </c>
      <c r="AA42" s="96">
        <v>13.0597686767578</v>
      </c>
      <c r="AB42" s="96">
        <v>9.4499998092651403</v>
      </c>
      <c r="AC42" s="96">
        <v>36.554237365722699</v>
      </c>
      <c r="AD42" s="96">
        <v>20.4156494140625</v>
      </c>
      <c r="AE42" s="96">
        <v>22.199460983276399</v>
      </c>
      <c r="AF42" s="96">
        <v>9.5399999618530291</v>
      </c>
      <c r="AG42" s="96">
        <v>15.862668991088899</v>
      </c>
      <c r="AH42" s="96">
        <v>34.75</v>
      </c>
      <c r="AI42" s="96">
        <v>37.566047668457003</v>
      </c>
      <c r="AJ42" s="96">
        <v>17.146404266357401</v>
      </c>
      <c r="AK42" s="96">
        <v>29.4384956359863</v>
      </c>
      <c r="AL42" s="96">
        <v>20.057277679443398</v>
      </c>
      <c r="AM42" s="96">
        <v>9.9267721176147496</v>
      </c>
      <c r="AN42" s="96">
        <v>44.959999084472699</v>
      </c>
      <c r="AO42" s="96">
        <v>4.5804677009582502</v>
      </c>
      <c r="AP42" s="96">
        <v>11.3699998855591</v>
      </c>
      <c r="AQ42" s="96">
        <v>8.4432020187377894</v>
      </c>
      <c r="AR42" s="96">
        <v>14.4926843643188</v>
      </c>
      <c r="AS42" s="96">
        <v>27.837945938110401</v>
      </c>
      <c r="AT42" s="96">
        <v>31.0652256011963</v>
      </c>
      <c r="AU42" s="96">
        <v>8.5494813919067401</v>
      </c>
      <c r="AV42" s="96">
        <v>8.5859451293945295</v>
      </c>
      <c r="AW42" s="96">
        <v>22.8027229309082</v>
      </c>
      <c r="AX42" s="96">
        <v>19.880313873291001</v>
      </c>
      <c r="AY42" s="96">
        <v>3.4367911815643302</v>
      </c>
      <c r="AZ42" s="96">
        <v>16.219999313354499</v>
      </c>
      <c r="BA42" s="96">
        <v>17.8483066558838</v>
      </c>
      <c r="BB42" s="96">
        <v>10.2252311706543</v>
      </c>
      <c r="BC42" s="96">
        <v>33.012283325195298</v>
      </c>
      <c r="BD42" s="96">
        <v>9.5150928497314506</v>
      </c>
      <c r="BE42" s="96">
        <v>8.8500003814697301</v>
      </c>
      <c r="BF42" s="96">
        <v>11.882799148559601</v>
      </c>
      <c r="BG42" s="96">
        <v>18.722171783447301</v>
      </c>
      <c r="BH42" s="96">
        <v>65.756919860839801</v>
      </c>
      <c r="BI42" s="96">
        <v>13.6144046783447</v>
      </c>
      <c r="BJ42" s="96">
        <v>13.9889631271362</v>
      </c>
      <c r="BK42" s="96">
        <v>16.700000762939499</v>
      </c>
      <c r="BL42" s="96">
        <v>23.390241622924801</v>
      </c>
      <c r="BM42" s="96">
        <v>20.281141281127901</v>
      </c>
      <c r="BN42" s="96">
        <v>19.649999618530298</v>
      </c>
      <c r="BO42" s="96">
        <v>26.167163848876999</v>
      </c>
      <c r="BP42" s="96">
        <v>26.2195644378662</v>
      </c>
      <c r="BQ42" s="96">
        <v>37.830772399902301</v>
      </c>
      <c r="BR42" s="96">
        <v>31.588220596313501</v>
      </c>
      <c r="BS42" s="96">
        <v>35.790000915527301</v>
      </c>
      <c r="BT42" s="96">
        <v>23.120378494262699</v>
      </c>
      <c r="BU42" s="96">
        <v>15.4294633865356</v>
      </c>
      <c r="BV42" s="96">
        <v>12.5299997329712</v>
      </c>
      <c r="BW42" s="96">
        <v>4.87461280822754</v>
      </c>
      <c r="BX42" s="96">
        <v>41.485790252685597</v>
      </c>
      <c r="BY42" s="96">
        <v>46.333457946777301</v>
      </c>
      <c r="BZ42" s="96">
        <v>5.2800002098083496</v>
      </c>
      <c r="CA42" s="96">
        <v>33.445667266845703</v>
      </c>
      <c r="CB42" s="96">
        <v>21.759815216064499</v>
      </c>
      <c r="CC42" s="96">
        <v>34.380000000000003</v>
      </c>
      <c r="CD42" s="96">
        <v>33.76</v>
      </c>
    </row>
    <row r="43" spans="1:82" x14ac:dyDescent="0.3">
      <c r="A43" s="88" t="s">
        <v>262</v>
      </c>
      <c r="B43" s="96">
        <v>11.3348484039307</v>
      </c>
      <c r="C43" s="96">
        <v>14.8500003814697</v>
      </c>
      <c r="D43" s="96">
        <v>33.784255981445298</v>
      </c>
      <c r="E43" s="96">
        <v>26.0366535186768</v>
      </c>
      <c r="F43" s="96">
        <v>15.952964782714799</v>
      </c>
      <c r="G43" s="96">
        <v>17.615076065063501</v>
      </c>
      <c r="H43" s="96">
        <v>23.332586288452099</v>
      </c>
      <c r="I43" s="96">
        <v>8.0093193054199201</v>
      </c>
      <c r="J43" s="96">
        <v>29.594200134277301</v>
      </c>
      <c r="K43" s="96">
        <v>28.062217712402301</v>
      </c>
      <c r="L43" s="96">
        <v>13.388011932373001</v>
      </c>
      <c r="M43" s="96">
        <v>15.6099996566772</v>
      </c>
      <c r="N43" s="96">
        <v>16.2700004577637</v>
      </c>
      <c r="O43" s="96">
        <v>9.4600000381469709</v>
      </c>
      <c r="P43" s="96">
        <v>48.080001831054702</v>
      </c>
      <c r="Q43" s="96">
        <v>11.1964683532715</v>
      </c>
      <c r="R43" s="96">
        <v>4.2119302749633798</v>
      </c>
      <c r="S43" s="96">
        <v>7.7079286575317401</v>
      </c>
      <c r="T43" s="96">
        <v>3.8699998855590798</v>
      </c>
      <c r="U43" s="96">
        <v>23.31418800354</v>
      </c>
      <c r="V43" s="96">
        <v>48.993606567382798</v>
      </c>
      <c r="W43" s="96">
        <v>19.466459274291999</v>
      </c>
      <c r="X43" s="96">
        <v>48.859519958496101</v>
      </c>
      <c r="Y43" s="96">
        <v>6.82574415206909</v>
      </c>
      <c r="Z43" s="96">
        <v>9.3999996185302699</v>
      </c>
      <c r="AA43" s="96">
        <v>11.978386878967299</v>
      </c>
      <c r="AB43" s="96">
        <v>9.0600004196166992</v>
      </c>
      <c r="AC43" s="96">
        <v>35.878005981445298</v>
      </c>
      <c r="AD43" s="96">
        <v>18.961053848266602</v>
      </c>
      <c r="AE43" s="96">
        <v>21.269863128662099</v>
      </c>
      <c r="AF43" s="96">
        <v>9.4399995803833008</v>
      </c>
      <c r="AG43" s="96">
        <v>15.2850542068481</v>
      </c>
      <c r="AH43" s="96">
        <v>34.189998626708999</v>
      </c>
      <c r="AI43" s="96">
        <v>35.6281127929687</v>
      </c>
      <c r="AJ43" s="96">
        <v>15.9870748519897</v>
      </c>
      <c r="AK43" s="96">
        <v>25.662040710449201</v>
      </c>
      <c r="AL43" s="96">
        <v>19.819444656372099</v>
      </c>
      <c r="AM43" s="96">
        <v>9.4526567459106392</v>
      </c>
      <c r="AN43" s="96">
        <v>41.419998168945298</v>
      </c>
      <c r="AO43" s="96">
        <v>4.3933086395263699</v>
      </c>
      <c r="AP43" s="96">
        <v>9.9799995422363299</v>
      </c>
      <c r="AQ43" s="96">
        <v>7.9812150001525897</v>
      </c>
      <c r="AR43" s="96">
        <v>13.1778240203857</v>
      </c>
      <c r="AS43" s="96">
        <v>26.494245529174801</v>
      </c>
      <c r="AT43" s="96">
        <v>29.733148574829102</v>
      </c>
      <c r="AU43" s="96">
        <v>8.2226934432983398</v>
      </c>
      <c r="AV43" s="96">
        <v>8.0866479873657209</v>
      </c>
      <c r="AW43" s="96">
        <v>21.147487640380898</v>
      </c>
      <c r="AX43" s="96">
        <v>21.277996063232401</v>
      </c>
      <c r="AY43" s="96">
        <v>3.15202856063843</v>
      </c>
      <c r="AZ43" s="96">
        <v>15.75</v>
      </c>
      <c r="BA43" s="96">
        <v>17.798728942871101</v>
      </c>
      <c r="BB43" s="96">
        <v>9.5623960494995099</v>
      </c>
      <c r="BC43" s="96">
        <v>31.723659515380898</v>
      </c>
      <c r="BD43" s="96">
        <v>9.1465930938720703</v>
      </c>
      <c r="BE43" s="96">
        <v>9.1999998092651403</v>
      </c>
      <c r="BF43" s="96">
        <v>10.678986549377401</v>
      </c>
      <c r="BG43" s="96">
        <v>18.182487487793001</v>
      </c>
      <c r="BH43" s="96">
        <v>63.387928009033203</v>
      </c>
      <c r="BI43" s="96">
        <v>13.6818027496338</v>
      </c>
      <c r="BJ43" s="96">
        <v>14.2989406585693</v>
      </c>
      <c r="BK43" s="96">
        <v>16.4799995422363</v>
      </c>
      <c r="BL43" s="96">
        <v>22.190994262695298</v>
      </c>
      <c r="BM43" s="96">
        <v>20.589788436889599</v>
      </c>
      <c r="BN43" s="96">
        <v>19.559999465942401</v>
      </c>
      <c r="BO43" s="96">
        <v>23.580297470092798</v>
      </c>
      <c r="BP43" s="96">
        <v>24.024887084960898</v>
      </c>
      <c r="BQ43" s="96">
        <v>35.441562652587898</v>
      </c>
      <c r="BR43" s="96">
        <v>32.092887878417997</v>
      </c>
      <c r="BS43" s="96">
        <v>37.380001068115199</v>
      </c>
      <c r="BT43" s="96">
        <v>22.841712951660199</v>
      </c>
      <c r="BU43" s="96">
        <v>14.798138618469199</v>
      </c>
      <c r="BV43" s="96">
        <v>11.460000038146999</v>
      </c>
      <c r="BW43" s="96">
        <v>4.6467347145080602</v>
      </c>
      <c r="BX43" s="96">
        <v>41.629768371582003</v>
      </c>
      <c r="BY43" s="96">
        <v>45.951267242431598</v>
      </c>
      <c r="BZ43" s="96">
        <v>4.6500000953674299</v>
      </c>
      <c r="CA43" s="96">
        <v>32.309890747070298</v>
      </c>
      <c r="CB43" s="96">
        <v>21.2985134124756</v>
      </c>
      <c r="CC43" s="96">
        <v>27.29</v>
      </c>
      <c r="CD43" s="96">
        <v>25.26</v>
      </c>
    </row>
    <row r="44" spans="1:82" x14ac:dyDescent="0.3">
      <c r="A44" s="88" t="s">
        <v>263</v>
      </c>
      <c r="B44" s="96">
        <v>11.625734329223601</v>
      </c>
      <c r="C44" s="96">
        <v>14.6099996566772</v>
      </c>
      <c r="D44" s="96">
        <v>35.880527496337898</v>
      </c>
      <c r="E44" s="96">
        <v>26.338840484619102</v>
      </c>
      <c r="F44" s="96">
        <v>16.323320388793899</v>
      </c>
      <c r="G44" s="96">
        <v>17.7118225097656</v>
      </c>
      <c r="H44" s="96">
        <v>22.7701206207275</v>
      </c>
      <c r="I44" s="96">
        <v>8.3199834823608398</v>
      </c>
      <c r="J44" s="96">
        <v>31.478364944458001</v>
      </c>
      <c r="K44" s="96">
        <v>27.803270339965799</v>
      </c>
      <c r="L44" s="96">
        <v>13.7031364440918</v>
      </c>
      <c r="M44" s="96">
        <v>16.25</v>
      </c>
      <c r="N44" s="96">
        <v>16.870000839233398</v>
      </c>
      <c r="O44" s="96">
        <v>9.5299997329711896</v>
      </c>
      <c r="P44" s="96">
        <v>49.740001678466797</v>
      </c>
      <c r="Q44" s="96">
        <v>11.0135498046875</v>
      </c>
      <c r="R44" s="96">
        <v>4.1627254486084002</v>
      </c>
      <c r="S44" s="96">
        <v>7.5067725181579599</v>
      </c>
      <c r="T44" s="96">
        <v>3.6600000858306898</v>
      </c>
      <c r="U44" s="96">
        <v>22.968330383300799</v>
      </c>
      <c r="V44" s="96">
        <v>49.406124114990199</v>
      </c>
      <c r="W44" s="96">
        <v>21.1939582824707</v>
      </c>
      <c r="X44" s="96">
        <v>48.6734809875488</v>
      </c>
      <c r="Y44" s="96">
        <v>6.9554734230041504</v>
      </c>
      <c r="Z44" s="96">
        <v>10.25</v>
      </c>
      <c r="AA44" s="96">
        <v>11.5070142745972</v>
      </c>
      <c r="AB44" s="96">
        <v>9</v>
      </c>
      <c r="AC44" s="96">
        <v>35.7934761047363</v>
      </c>
      <c r="AD44" s="96">
        <v>19.2434177398682</v>
      </c>
      <c r="AE44" s="96">
        <v>21.5257167816162</v>
      </c>
      <c r="AF44" s="96">
        <v>9.25</v>
      </c>
      <c r="AG44" s="96">
        <v>15.008936882019</v>
      </c>
      <c r="AH44" s="96">
        <v>34.200000762939503</v>
      </c>
      <c r="AI44" s="96">
        <v>35.777187347412102</v>
      </c>
      <c r="AJ44" s="96">
        <v>15.821455001831101</v>
      </c>
      <c r="AK44" s="96">
        <v>24.532079696655298</v>
      </c>
      <c r="AL44" s="96">
        <v>20.0176391601562</v>
      </c>
      <c r="AM44" s="96">
        <v>9.9168939590454102</v>
      </c>
      <c r="AN44" s="96">
        <v>42.459999084472699</v>
      </c>
      <c r="AO44" s="96">
        <v>4.4918131828308097</v>
      </c>
      <c r="AP44" s="96">
        <v>10.1300001144409</v>
      </c>
      <c r="AQ44" s="96">
        <v>8.1265821456909197</v>
      </c>
      <c r="AR44" s="96">
        <v>13.781685829162599</v>
      </c>
      <c r="AS44" s="96">
        <v>28.743480682373001</v>
      </c>
      <c r="AT44" s="96">
        <v>29.315631866455099</v>
      </c>
      <c r="AU44" s="96">
        <v>8.0990438461303693</v>
      </c>
      <c r="AV44" s="96">
        <v>8.1943378448486293</v>
      </c>
      <c r="AW44" s="96">
        <v>21.2463073730469</v>
      </c>
      <c r="AX44" s="96">
        <v>20.427658081054702</v>
      </c>
      <c r="AY44" s="96">
        <v>2.9752793312072798</v>
      </c>
      <c r="AZ44" s="96">
        <v>16.850000381469702</v>
      </c>
      <c r="BA44" s="96">
        <v>18.393671035766602</v>
      </c>
      <c r="BB44" s="96">
        <v>9.7183570861816406</v>
      </c>
      <c r="BC44" s="96">
        <v>31.6154594421387</v>
      </c>
      <c r="BD44" s="96">
        <v>8.7585706710815394</v>
      </c>
      <c r="BE44" s="96">
        <v>8.8500003814697301</v>
      </c>
      <c r="BF44" s="96">
        <v>11.0673122406006</v>
      </c>
      <c r="BG44" s="96">
        <v>18.270799636840799</v>
      </c>
      <c r="BH44" s="96">
        <v>64.418785095214801</v>
      </c>
      <c r="BI44" s="96">
        <v>14.8564548492432</v>
      </c>
      <c r="BJ44" s="96">
        <v>15.5088500976563</v>
      </c>
      <c r="BK44" s="96">
        <v>19.5</v>
      </c>
      <c r="BL44" s="96">
        <v>22.409040451049801</v>
      </c>
      <c r="BM44" s="96">
        <v>20.8785209655762</v>
      </c>
      <c r="BN44" s="96">
        <v>20.340000152587901</v>
      </c>
      <c r="BO44" s="96">
        <v>26.007972717285199</v>
      </c>
      <c r="BP44" s="96">
        <v>24.7726345062256</v>
      </c>
      <c r="BQ44" s="96">
        <v>34.677398681640597</v>
      </c>
      <c r="BR44" s="96">
        <v>33.223712921142599</v>
      </c>
      <c r="BS44" s="96">
        <v>39.900001525878899</v>
      </c>
      <c r="BT44" s="96">
        <v>23.686704635620099</v>
      </c>
      <c r="BU44" s="96">
        <v>15.0724840164185</v>
      </c>
      <c r="BV44" s="96">
        <v>11.5299997329712</v>
      </c>
      <c r="BW44" s="96">
        <v>4.5872879028320304</v>
      </c>
      <c r="BX44" s="96">
        <v>41.063442230224602</v>
      </c>
      <c r="BY44" s="96">
        <v>46.409862518310497</v>
      </c>
      <c r="BZ44" s="96">
        <v>4.3800001144409197</v>
      </c>
      <c r="CA44" s="96">
        <v>33.973701477050803</v>
      </c>
      <c r="CB44" s="96">
        <v>20.2384948730469</v>
      </c>
      <c r="CC44" s="96">
        <v>28.56</v>
      </c>
      <c r="CD44" s="96">
        <v>26.13</v>
      </c>
    </row>
    <row r="45" spans="1:82" x14ac:dyDescent="0.3">
      <c r="A45" s="88" t="s">
        <v>264</v>
      </c>
      <c r="B45" s="96">
        <v>11.043963432311999</v>
      </c>
      <c r="C45" s="96">
        <v>14.1000003814697</v>
      </c>
      <c r="D45" s="96">
        <v>34.954265594482401</v>
      </c>
      <c r="E45" s="96">
        <v>24.8571586608887</v>
      </c>
      <c r="F45" s="96">
        <v>15.6842365264893</v>
      </c>
      <c r="G45" s="96">
        <v>17.054843902587901</v>
      </c>
      <c r="H45" s="96">
        <v>22.5858669281006</v>
      </c>
      <c r="I45" s="96">
        <v>8.4947328567504901</v>
      </c>
      <c r="J45" s="96">
        <v>31.8729572296143</v>
      </c>
      <c r="K45" s="96">
        <v>25.818008422851602</v>
      </c>
      <c r="L45" s="96">
        <v>13.2256755828857</v>
      </c>
      <c r="M45" s="96">
        <v>15.2600002288818</v>
      </c>
      <c r="N45" s="96">
        <v>15.6199998855591</v>
      </c>
      <c r="O45" s="96">
        <v>8.8500003814697301</v>
      </c>
      <c r="P45" s="96">
        <v>45.099998474121101</v>
      </c>
      <c r="Q45" s="96">
        <v>10.8306331634521</v>
      </c>
      <c r="R45" s="96">
        <v>3.9167013168335001</v>
      </c>
      <c r="S45" s="96">
        <v>7.26904249191284</v>
      </c>
      <c r="T45" s="96">
        <v>3.7200000286102299</v>
      </c>
      <c r="U45" s="96">
        <v>22.906255722045898</v>
      </c>
      <c r="V45" s="96">
        <v>46.5089111328125</v>
      </c>
      <c r="W45" s="96">
        <v>20.907688140869102</v>
      </c>
      <c r="X45" s="96">
        <v>47.097049713134801</v>
      </c>
      <c r="Y45" s="96">
        <v>6.2369737625122097</v>
      </c>
      <c r="Z45" s="96">
        <v>9.8999996185302699</v>
      </c>
      <c r="AA45" s="96">
        <v>11.802778244018601</v>
      </c>
      <c r="AB45" s="96">
        <v>8.25</v>
      </c>
      <c r="AC45" s="96">
        <v>35.276905059814503</v>
      </c>
      <c r="AD45" s="96">
        <v>18.5417881011963</v>
      </c>
      <c r="AE45" s="96">
        <v>21.278392791748001</v>
      </c>
      <c r="AF45" s="96">
        <v>8.4799995422363299</v>
      </c>
      <c r="AG45" s="96">
        <v>14.407395362854</v>
      </c>
      <c r="AH45" s="96">
        <v>32.349998474121101</v>
      </c>
      <c r="AI45" s="96">
        <v>35.777187347412102</v>
      </c>
      <c r="AJ45" s="96">
        <v>15.4707336425781</v>
      </c>
      <c r="AK45" s="96">
        <v>25.077236175537099</v>
      </c>
      <c r="AL45" s="96">
        <v>19.036575317382798</v>
      </c>
      <c r="AM45" s="96">
        <v>9.2156009674072301</v>
      </c>
      <c r="AN45" s="96">
        <v>37.349998474121101</v>
      </c>
      <c r="AO45" s="96">
        <v>4.1174950599670401</v>
      </c>
      <c r="AP45" s="96">
        <v>9.4700002670288104</v>
      </c>
      <c r="AQ45" s="96">
        <v>7.5172381401062003</v>
      </c>
      <c r="AR45" s="96">
        <v>12.94407081604</v>
      </c>
      <c r="AS45" s="96">
        <v>27.964525222778299</v>
      </c>
      <c r="AT45" s="96">
        <v>28.649593353271499</v>
      </c>
      <c r="AU45" s="96">
        <v>7.5867819786071804</v>
      </c>
      <c r="AV45" s="96">
        <v>7.9397945404052699</v>
      </c>
      <c r="AW45" s="96">
        <v>20.4162197113037</v>
      </c>
      <c r="AX45" s="96">
        <v>19.938957214355501</v>
      </c>
      <c r="AY45" s="96">
        <v>2.9556405544281001</v>
      </c>
      <c r="AZ45" s="96">
        <v>16.610000610351602</v>
      </c>
      <c r="BA45" s="96">
        <v>17.293025970458999</v>
      </c>
      <c r="BB45" s="96">
        <v>9.3506422042846697</v>
      </c>
      <c r="BC45" s="96">
        <v>30.454713821411101</v>
      </c>
      <c r="BD45" s="96">
        <v>8.67315673828125</v>
      </c>
      <c r="BE45" s="96">
        <v>8.6199998855590803</v>
      </c>
      <c r="BF45" s="96">
        <v>10.902274131774901</v>
      </c>
      <c r="BG45" s="96">
        <v>17.799798965454102</v>
      </c>
      <c r="BH45" s="96">
        <v>62.357067108154297</v>
      </c>
      <c r="BI45" s="96">
        <v>14.750542640686</v>
      </c>
      <c r="BJ45" s="96">
        <v>15.338863372802701</v>
      </c>
      <c r="BK45" s="96">
        <v>20.829999923706101</v>
      </c>
      <c r="BL45" s="96">
        <v>21.170150756835898</v>
      </c>
      <c r="BM45" s="96">
        <v>18.917116165161101</v>
      </c>
      <c r="BN45" s="96">
        <v>20.639999389648398</v>
      </c>
      <c r="BO45" s="96">
        <v>23.192266464233398</v>
      </c>
      <c r="BP45" s="96">
        <v>23.1703281402588</v>
      </c>
      <c r="BQ45" s="96">
        <v>33.062023162841797</v>
      </c>
      <c r="BR45" s="96">
        <v>32.064853668212898</v>
      </c>
      <c r="BS45" s="96">
        <v>39.799999237060497</v>
      </c>
      <c r="BT45" s="96">
        <v>23.8215427398682</v>
      </c>
      <c r="BU45" s="96">
        <v>14.523791313171399</v>
      </c>
      <c r="BV45" s="96">
        <v>11.1199998855591</v>
      </c>
      <c r="BW45" s="96">
        <v>4.0423617362976101</v>
      </c>
      <c r="BX45" s="96">
        <v>38.874931335449197</v>
      </c>
      <c r="BY45" s="96">
        <v>45.777000427246101</v>
      </c>
      <c r="BZ45" s="96">
        <v>4.0999999046325701</v>
      </c>
      <c r="CA45" s="96">
        <v>32.768184661865199</v>
      </c>
      <c r="CB45" s="96">
        <v>20.6409091949463</v>
      </c>
      <c r="CC45" s="96">
        <v>26.36</v>
      </c>
      <c r="CD45" s="96">
        <v>23.09</v>
      </c>
    </row>
    <row r="46" spans="1:82" x14ac:dyDescent="0.3">
      <c r="A46" s="88" t="s">
        <v>265</v>
      </c>
      <c r="B46" s="96">
        <v>11.499683380126999</v>
      </c>
      <c r="C46" s="96">
        <v>15.6000003814697</v>
      </c>
      <c r="D46" s="96">
        <v>36.280284881591797</v>
      </c>
      <c r="E46" s="96">
        <v>27.157665252685501</v>
      </c>
      <c r="F46" s="96">
        <v>17.273073196411101</v>
      </c>
      <c r="G46" s="96">
        <v>18.670656204223601</v>
      </c>
      <c r="H46" s="96">
        <v>22.915586471557599</v>
      </c>
      <c r="I46" s="96">
        <v>8.7374382019043004</v>
      </c>
      <c r="J46" s="96">
        <v>34.723861694335902</v>
      </c>
      <c r="K46" s="96">
        <v>27.688184738159201</v>
      </c>
      <c r="L46" s="96">
        <v>15.183265686035201</v>
      </c>
      <c r="M46" s="96">
        <v>17.680000305175799</v>
      </c>
      <c r="N46" s="96">
        <v>16.559999465942401</v>
      </c>
      <c r="O46" s="96">
        <v>9.1400003433227504</v>
      </c>
      <c r="P46" s="96">
        <v>53.840000152587898</v>
      </c>
      <c r="Q46" s="96">
        <v>11.591184616088899</v>
      </c>
      <c r="R46" s="96">
        <v>3.9855883121490501</v>
      </c>
      <c r="S46" s="96">
        <v>7.77193307876587</v>
      </c>
      <c r="T46" s="96">
        <v>4.1999998092651403</v>
      </c>
      <c r="U46" s="96">
        <v>23.535890579223601</v>
      </c>
      <c r="V46" s="96">
        <v>51.027412414550803</v>
      </c>
      <c r="W46" s="96">
        <v>20.9965305328369</v>
      </c>
      <c r="X46" s="96">
        <v>50.044288635253899</v>
      </c>
      <c r="Y46" s="96">
        <v>6.5363488197326696</v>
      </c>
      <c r="Z46" s="96">
        <v>10.329999923706101</v>
      </c>
      <c r="AA46" s="96">
        <v>12.200208663940399</v>
      </c>
      <c r="AB46" s="96">
        <v>9.3500003814697301</v>
      </c>
      <c r="AC46" s="96">
        <v>36.488491058349602</v>
      </c>
      <c r="AD46" s="96">
        <v>18.473339080810501</v>
      </c>
      <c r="AE46" s="96">
        <v>21.193107604980501</v>
      </c>
      <c r="AF46" s="96">
        <v>8.8599996566772496</v>
      </c>
      <c r="AG46" s="96">
        <v>15.4921417236328</v>
      </c>
      <c r="AH46" s="96">
        <v>32.709999084472699</v>
      </c>
      <c r="AI46" s="96">
        <v>37.864189147949197</v>
      </c>
      <c r="AJ46" s="96">
        <v>16.376764297485401</v>
      </c>
      <c r="AK46" s="96">
        <v>27.614696502685501</v>
      </c>
      <c r="AL46" s="96">
        <v>19.819444656372099</v>
      </c>
      <c r="AM46" s="96">
        <v>9.5810632705688494</v>
      </c>
      <c r="AN46" s="96">
        <v>43.610000610351598</v>
      </c>
      <c r="AO46" s="96">
        <v>4.2751030921936</v>
      </c>
      <c r="AP46" s="96">
        <v>10.1499996185303</v>
      </c>
      <c r="AQ46" s="96">
        <v>8.56268215179443</v>
      </c>
      <c r="AR46" s="96">
        <v>13.4407958984375</v>
      </c>
      <c r="AS46" s="96">
        <v>28.977169036865199</v>
      </c>
      <c r="AT46" s="96">
        <v>30.399187088012699</v>
      </c>
      <c r="AU46" s="96">
        <v>8.99108791351318</v>
      </c>
      <c r="AV46" s="96">
        <v>8.5272035598754901</v>
      </c>
      <c r="AW46" s="96">
        <v>21.9182834625244</v>
      </c>
      <c r="AX46" s="96">
        <v>20.6133632659912</v>
      </c>
      <c r="AY46" s="96">
        <v>3.0931119918823198</v>
      </c>
      <c r="AZ46" s="96">
        <v>16.4899997711182</v>
      </c>
      <c r="BA46" s="96">
        <v>19.335664749145501</v>
      </c>
      <c r="BB46" s="96">
        <v>10.3349208831787</v>
      </c>
      <c r="BC46" s="96">
        <v>34.182857513427699</v>
      </c>
      <c r="BD46" s="96">
        <v>9.3223018646240199</v>
      </c>
      <c r="BE46" s="96">
        <v>9.3199996948242205</v>
      </c>
      <c r="BF46" s="96">
        <v>11.620678901672401</v>
      </c>
      <c r="BG46" s="96">
        <v>19.310918807983398</v>
      </c>
      <c r="BH46" s="96">
        <v>64.676498413085895</v>
      </c>
      <c r="BI46" s="96">
        <v>15.5496912002563</v>
      </c>
      <c r="BJ46" s="96">
        <v>15.7688312530518</v>
      </c>
      <c r="BK46" s="96">
        <v>25.719999313354499</v>
      </c>
      <c r="BL46" s="96">
        <v>22.746017456054702</v>
      </c>
      <c r="BM46" s="96">
        <v>19.315370559692401</v>
      </c>
      <c r="BN46" s="96">
        <v>20.7600002288818</v>
      </c>
      <c r="BO46" s="96">
        <v>27.858575820922798</v>
      </c>
      <c r="BP46" s="96">
        <v>25.384422302246101</v>
      </c>
      <c r="BQ46" s="96">
        <v>35.151374816894503</v>
      </c>
      <c r="BR46" s="96">
        <v>35.9619750976562</v>
      </c>
      <c r="BS46" s="96">
        <v>40.0200004577637</v>
      </c>
      <c r="BT46" s="96">
        <v>24.360898971557599</v>
      </c>
      <c r="BU46" s="96">
        <v>15.439379692077599</v>
      </c>
      <c r="BV46" s="96">
        <v>12.430000305175801</v>
      </c>
      <c r="BW46" s="96">
        <v>4.0324540138244602</v>
      </c>
      <c r="BX46" s="96">
        <v>41.399402618408203</v>
      </c>
      <c r="BY46" s="96">
        <v>47.822338104247997</v>
      </c>
      <c r="BZ46" s="96">
        <v>4.3600001335143999</v>
      </c>
      <c r="CA46" s="96">
        <v>33.15673828125</v>
      </c>
      <c r="CB46" s="96">
        <v>21.799074172973601</v>
      </c>
      <c r="CC46" s="96">
        <v>28.61</v>
      </c>
      <c r="CD46" s="96">
        <v>23.83</v>
      </c>
    </row>
    <row r="47" spans="1:82" x14ac:dyDescent="0.3">
      <c r="A47" s="88" t="s">
        <v>266</v>
      </c>
      <c r="B47" s="96">
        <v>12.0329742431641</v>
      </c>
      <c r="C47" s="96">
        <v>15.6000003814697</v>
      </c>
      <c r="D47" s="96">
        <v>37.538055419921903</v>
      </c>
      <c r="E47" s="96">
        <v>28.434638977050799</v>
      </c>
      <c r="F47" s="96">
        <v>18.231702804565401</v>
      </c>
      <c r="G47" s="96">
        <v>19.372026443481399</v>
      </c>
      <c r="H47" s="96">
        <v>24.2247714996338</v>
      </c>
      <c r="I47" s="96">
        <v>8.6986055374145508</v>
      </c>
      <c r="J47" s="96">
        <v>37.18017578125</v>
      </c>
      <c r="K47" s="96">
        <v>28.0238552093506</v>
      </c>
      <c r="L47" s="96">
        <v>17.455980300903299</v>
      </c>
      <c r="M47" s="96">
        <v>17.530000686645501</v>
      </c>
      <c r="N47" s="96">
        <v>16.719999313354499</v>
      </c>
      <c r="O47" s="96">
        <v>9.1199998855590803</v>
      </c>
      <c r="P47" s="96">
        <v>57.5</v>
      </c>
      <c r="Q47" s="96">
        <v>11.6778297424316</v>
      </c>
      <c r="R47" s="96">
        <v>4.0446338653564498</v>
      </c>
      <c r="S47" s="96">
        <v>7.9273719787597701</v>
      </c>
      <c r="T47" s="96">
        <v>4.4800000190734899</v>
      </c>
      <c r="U47" s="96">
        <v>24.227598190307599</v>
      </c>
      <c r="V47" s="96">
        <v>52.303340911865199</v>
      </c>
      <c r="W47" s="96">
        <v>20.591802597045898</v>
      </c>
      <c r="X47" s="96">
        <v>51.405307769775398</v>
      </c>
      <c r="Y47" s="96">
        <v>6.9355149269104004</v>
      </c>
      <c r="Z47" s="96">
        <v>11.6000003814697</v>
      </c>
      <c r="AA47" s="96">
        <v>12.754763603210399</v>
      </c>
      <c r="AB47" s="96">
        <v>9.3500003814697301</v>
      </c>
      <c r="AC47" s="96">
        <v>36.103416442871101</v>
      </c>
      <c r="AD47" s="96">
        <v>19.072288513183601</v>
      </c>
      <c r="AE47" s="96">
        <v>21.849796295166001</v>
      </c>
      <c r="AF47" s="96">
        <v>8.75</v>
      </c>
      <c r="AG47" s="96">
        <v>15.6597843170166</v>
      </c>
      <c r="AH47" s="96">
        <v>34.169998168945298</v>
      </c>
      <c r="AI47" s="96">
        <v>37.963573455810497</v>
      </c>
      <c r="AJ47" s="96">
        <v>16.055269241333001</v>
      </c>
      <c r="AK47" s="96">
        <v>28.942899703979499</v>
      </c>
      <c r="AL47" s="96">
        <v>21.196895599365199</v>
      </c>
      <c r="AM47" s="96">
        <v>10.1934614181519</v>
      </c>
      <c r="AN47" s="96">
        <v>48.680000305175803</v>
      </c>
      <c r="AO47" s="96">
        <v>4.5312147140502903</v>
      </c>
      <c r="AP47" s="96">
        <v>10.949999809265099</v>
      </c>
      <c r="AQ47" s="96">
        <v>9.6180820465087908</v>
      </c>
      <c r="AR47" s="96">
        <v>13.431056022644</v>
      </c>
      <c r="AS47" s="96">
        <v>29.259538650512699</v>
      </c>
      <c r="AT47" s="96">
        <v>30.8465270996094</v>
      </c>
      <c r="AU47" s="96">
        <v>9.0087518692016602</v>
      </c>
      <c r="AV47" s="96">
        <v>8.7817478179931605</v>
      </c>
      <c r="AW47" s="96">
        <v>22.7286071777344</v>
      </c>
      <c r="AX47" s="96">
        <v>19.401388168335</v>
      </c>
      <c r="AY47" s="96">
        <v>3.3680555820465101</v>
      </c>
      <c r="AZ47" s="96">
        <v>16.100000381469702</v>
      </c>
      <c r="BA47" s="96">
        <v>20.287572860717798</v>
      </c>
      <c r="BB47" s="96">
        <v>11.0436010360718</v>
      </c>
      <c r="BC47" s="96">
        <v>36.3961372375488</v>
      </c>
      <c r="BD47" s="96">
        <v>9.7835340499877894</v>
      </c>
      <c r="BE47" s="96">
        <v>8.9399995803833008</v>
      </c>
      <c r="BF47" s="96">
        <v>12.009004592895501</v>
      </c>
      <c r="BG47" s="96">
        <v>19.742668151855501</v>
      </c>
      <c r="BH47" s="96">
        <v>65.182022094726605</v>
      </c>
      <c r="BI47" s="96">
        <v>15.944451332092299</v>
      </c>
      <c r="BJ47" s="96">
        <v>16.3987827301025</v>
      </c>
      <c r="BK47" s="96">
        <v>27.5</v>
      </c>
      <c r="BL47" s="96">
        <v>24.946287155151399</v>
      </c>
      <c r="BM47" s="96">
        <v>20.010328292846701</v>
      </c>
      <c r="BN47" s="96">
        <v>19.610000610351602</v>
      </c>
      <c r="BO47" s="96">
        <v>29.072416305541999</v>
      </c>
      <c r="BP47" s="96">
        <v>26.569158554077099</v>
      </c>
      <c r="BQ47" s="96">
        <v>37.0859565734863</v>
      </c>
      <c r="BR47" s="96">
        <v>37.1208305358887</v>
      </c>
      <c r="BS47" s="96">
        <v>37.189998626708999</v>
      </c>
      <c r="BT47" s="96">
        <v>24.2710056304932</v>
      </c>
      <c r="BU47" s="96">
        <v>16.824327468872099</v>
      </c>
      <c r="BV47" s="96">
        <v>12.8699998855591</v>
      </c>
      <c r="BW47" s="96">
        <v>4.0720849037170401</v>
      </c>
      <c r="BX47" s="96">
        <v>42.023319244384801</v>
      </c>
      <c r="BY47" s="96">
        <v>47.510490417480497</v>
      </c>
      <c r="BZ47" s="96">
        <v>4.4200000762939498</v>
      </c>
      <c r="CA47" s="96">
        <v>37.161853790283203</v>
      </c>
      <c r="CB47" s="96">
        <v>26.009702682495099</v>
      </c>
      <c r="CC47" s="96">
        <v>32.229999999999997</v>
      </c>
      <c r="CD47" s="96">
        <v>21.99</v>
      </c>
    </row>
    <row r="48" spans="1:82" x14ac:dyDescent="0.3">
      <c r="A48" s="88" t="s">
        <v>267</v>
      </c>
      <c r="B48" s="96">
        <v>11.9360132217407</v>
      </c>
      <c r="C48" s="96">
        <v>16.790000915527301</v>
      </c>
      <c r="D48" s="96">
        <v>38.327816009521499</v>
      </c>
      <c r="E48" s="96">
        <v>28.9805202484131</v>
      </c>
      <c r="F48" s="96">
        <v>18.560121536254901</v>
      </c>
      <c r="G48" s="96">
        <v>19.886957168579102</v>
      </c>
      <c r="H48" s="96">
        <v>24.738748550415</v>
      </c>
      <c r="I48" s="96">
        <v>8.4558992385864293</v>
      </c>
      <c r="J48" s="96">
        <v>39.636497497558601</v>
      </c>
      <c r="K48" s="96">
        <v>27.966312408447301</v>
      </c>
      <c r="L48" s="96">
        <v>18.239019393920898</v>
      </c>
      <c r="M48" s="96">
        <v>17.399999618530298</v>
      </c>
      <c r="N48" s="96">
        <v>16.5100002288818</v>
      </c>
      <c r="O48" s="96">
        <v>9.9499998092651403</v>
      </c>
      <c r="P48" s="96">
        <v>61.389999389648402</v>
      </c>
      <c r="Q48" s="96">
        <v>11.93776512146</v>
      </c>
      <c r="R48" s="96">
        <v>4.9401612281799299</v>
      </c>
      <c r="S48" s="96">
        <v>8.1102409362793004</v>
      </c>
      <c r="T48" s="96">
        <v>4.5999999046325701</v>
      </c>
      <c r="U48" s="96">
        <v>24.475906372070298</v>
      </c>
      <c r="V48" s="96">
        <v>52.293743133544901</v>
      </c>
      <c r="W48" s="96">
        <v>20.5819301605225</v>
      </c>
      <c r="X48" s="96">
        <v>52.198417663574197</v>
      </c>
      <c r="Y48" s="96">
        <v>7.3945560455322301</v>
      </c>
      <c r="Z48" s="96">
        <v>11.75</v>
      </c>
      <c r="AA48" s="96">
        <v>13.2631063461304</v>
      </c>
      <c r="AB48" s="96">
        <v>10.1300001144409</v>
      </c>
      <c r="AC48" s="96">
        <v>36.591804504394503</v>
      </c>
      <c r="AD48" s="96">
        <v>20.526882171630898</v>
      </c>
      <c r="AE48" s="96">
        <v>22.984073638916001</v>
      </c>
      <c r="AF48" s="96">
        <v>9.3400001525878906</v>
      </c>
      <c r="AG48" s="96">
        <v>15.718951225280801</v>
      </c>
      <c r="AH48" s="96">
        <v>33.599998474121101</v>
      </c>
      <c r="AI48" s="96">
        <v>39.951194763183601</v>
      </c>
      <c r="AJ48" s="96">
        <v>17.068468093872099</v>
      </c>
      <c r="AK48" s="96">
        <v>30.290922164916999</v>
      </c>
      <c r="AL48" s="96">
        <v>21.444639205932599</v>
      </c>
      <c r="AM48" s="96">
        <v>10.9145107269287</v>
      </c>
      <c r="AN48" s="96">
        <v>50.2299995422363</v>
      </c>
      <c r="AO48" s="96">
        <v>4.8168783187866202</v>
      </c>
      <c r="AP48" s="96">
        <v>11.9899997711182</v>
      </c>
      <c r="AQ48" s="96">
        <v>9.9546155929565394</v>
      </c>
      <c r="AR48" s="96">
        <v>13.5674123764038</v>
      </c>
      <c r="AS48" s="96">
        <v>31.275087356567401</v>
      </c>
      <c r="AT48" s="96">
        <v>31.810791015625</v>
      </c>
      <c r="AU48" s="96">
        <v>8.9557580947875994</v>
      </c>
      <c r="AV48" s="96">
        <v>9.1244010925293004</v>
      </c>
      <c r="AW48" s="96">
        <v>23.8946838378906</v>
      </c>
      <c r="AX48" s="96">
        <v>18.922462463378899</v>
      </c>
      <c r="AY48" s="96">
        <v>3.6528182029724099</v>
      </c>
      <c r="AZ48" s="96">
        <v>16.2399997711182</v>
      </c>
      <c r="BA48" s="96">
        <v>21.705522537231399</v>
      </c>
      <c r="BB48" s="96">
        <v>12.382220268249499</v>
      </c>
      <c r="BC48" s="96">
        <v>37.133895874023402</v>
      </c>
      <c r="BD48" s="96">
        <v>10.2398891448975</v>
      </c>
      <c r="BE48" s="96">
        <v>8.9499998092651403</v>
      </c>
      <c r="BF48" s="96">
        <v>12.533246040344199</v>
      </c>
      <c r="BG48" s="96">
        <v>19.7917289733887</v>
      </c>
      <c r="BH48" s="96">
        <v>65.419906616210895</v>
      </c>
      <c r="BI48" s="96">
        <v>16.849512100219702</v>
      </c>
      <c r="BJ48" s="96">
        <v>17.3187141418457</v>
      </c>
      <c r="BK48" s="96">
        <v>27.9899997711182</v>
      </c>
      <c r="BL48" s="96">
        <v>24.9859313964844</v>
      </c>
      <c r="BM48" s="96">
        <v>20.1895427703857</v>
      </c>
      <c r="BN48" s="96">
        <v>19.379999160766602</v>
      </c>
      <c r="BO48" s="96">
        <v>31.7388801574707</v>
      </c>
      <c r="BP48" s="96">
        <v>26.928462982177699</v>
      </c>
      <c r="BQ48" s="96">
        <v>39.078578948974602</v>
      </c>
      <c r="BR48" s="96">
        <v>38.083431243896499</v>
      </c>
      <c r="BS48" s="96">
        <v>37.959999084472699</v>
      </c>
      <c r="BT48" s="96">
        <v>24.306964874267599</v>
      </c>
      <c r="BU48" s="96">
        <v>18.010957717895501</v>
      </c>
      <c r="BV48" s="96">
        <v>13.7200002670288</v>
      </c>
      <c r="BW48" s="96">
        <v>4.3495016098022496</v>
      </c>
      <c r="BX48" s="96">
        <v>41.764152526855497</v>
      </c>
      <c r="BY48" s="96">
        <v>47.602210998535199</v>
      </c>
      <c r="BZ48" s="96">
        <v>5.0300002098083496</v>
      </c>
      <c r="CA48" s="96">
        <v>39.841896057128899</v>
      </c>
      <c r="CB48" s="96">
        <v>26.9421272277832</v>
      </c>
      <c r="CC48" s="96">
        <v>35.08</v>
      </c>
      <c r="CD48" s="96">
        <v>20.61</v>
      </c>
    </row>
    <row r="49" spans="1:82" x14ac:dyDescent="0.3">
      <c r="A49" s="88" t="s">
        <v>268</v>
      </c>
      <c r="B49" s="96">
        <v>11.732393264770501</v>
      </c>
      <c r="C49" s="96">
        <v>16.299999237060501</v>
      </c>
      <c r="D49" s="96">
        <v>38.035312652587898</v>
      </c>
      <c r="E49" s="96">
        <v>28.902538299560501</v>
      </c>
      <c r="F49" s="96">
        <v>18.355970382690401</v>
      </c>
      <c r="G49" s="96">
        <v>19.8780822753906</v>
      </c>
      <c r="H49" s="96">
        <v>25.000585556030298</v>
      </c>
      <c r="I49" s="96">
        <v>8.3782329559326207</v>
      </c>
      <c r="J49" s="96">
        <v>41.185260772705099</v>
      </c>
      <c r="K49" s="96">
        <v>27.438827514648398</v>
      </c>
      <c r="L49" s="96">
        <v>18.544591903686499</v>
      </c>
      <c r="M49" s="96">
        <v>18.040000915527301</v>
      </c>
      <c r="N49" s="96">
        <v>16.290000915527301</v>
      </c>
      <c r="O49" s="96">
        <v>9.4499998092651403</v>
      </c>
      <c r="P49" s="96">
        <v>57.7299995422363</v>
      </c>
      <c r="Q49" s="96">
        <v>12.332481384277299</v>
      </c>
      <c r="R49" s="96">
        <v>4.7531828880310103</v>
      </c>
      <c r="S49" s="96">
        <v>8.3845434188842791</v>
      </c>
      <c r="T49" s="96">
        <v>4.57999992370606</v>
      </c>
      <c r="U49" s="96">
        <v>24.653266906738299</v>
      </c>
      <c r="V49" s="96">
        <v>53.943813323974602</v>
      </c>
      <c r="W49" s="96">
        <v>19.7428588867188</v>
      </c>
      <c r="X49" s="96">
        <v>50.494697570800803</v>
      </c>
      <c r="Y49" s="96">
        <v>7.1550564765930202</v>
      </c>
      <c r="Z49" s="96">
        <v>12.949999809265099</v>
      </c>
      <c r="AA49" s="96">
        <v>13.4941711425781</v>
      </c>
      <c r="AB49" s="96">
        <v>10.699999809265099</v>
      </c>
      <c r="AC49" s="96">
        <v>36.882961273193402</v>
      </c>
      <c r="AD49" s="96">
        <v>21.613548278808601</v>
      </c>
      <c r="AE49" s="96">
        <v>24.1695251464844</v>
      </c>
      <c r="AF49" s="96">
        <v>9.6300001144409197</v>
      </c>
      <c r="AG49" s="96">
        <v>15.8668718338013</v>
      </c>
      <c r="AH49" s="96">
        <v>34.2700004577637</v>
      </c>
      <c r="AI49" s="96">
        <v>41.710239410400398</v>
      </c>
      <c r="AJ49" s="96">
        <v>17.857591629028299</v>
      </c>
      <c r="AK49" s="96">
        <v>29.9340934753418</v>
      </c>
      <c r="AL49" s="96">
        <v>21.3554496765137</v>
      </c>
      <c r="AM49" s="96">
        <v>10.5688018798828</v>
      </c>
      <c r="AN49" s="96">
        <v>52.150001525878899</v>
      </c>
      <c r="AO49" s="96">
        <v>4.6494202613830602</v>
      </c>
      <c r="AP49" s="96">
        <v>11.6300001144409</v>
      </c>
      <c r="AQ49" s="96">
        <v>9.7295961380004901</v>
      </c>
      <c r="AR49" s="96">
        <v>14.0738773345947</v>
      </c>
      <c r="AS49" s="96">
        <v>30.632450103759801</v>
      </c>
      <c r="AT49" s="96">
        <v>30.528417587280298</v>
      </c>
      <c r="AU49" s="96">
        <v>8.9204311370849592</v>
      </c>
      <c r="AV49" s="96">
        <v>9.04608058929443</v>
      </c>
      <c r="AW49" s="96">
        <v>23.2227077484131</v>
      </c>
      <c r="AX49" s="96">
        <v>18.570598602294901</v>
      </c>
      <c r="AY49" s="96">
        <v>3.5742628574371298</v>
      </c>
      <c r="AZ49" s="96">
        <v>16</v>
      </c>
      <c r="BA49" s="96">
        <v>21.1204948425293</v>
      </c>
      <c r="BB49" s="96">
        <v>12.1361494064331</v>
      </c>
      <c r="BC49" s="96">
        <v>35.982997894287102</v>
      </c>
      <c r="BD49" s="96">
        <v>10.164237022399901</v>
      </c>
      <c r="BE49" s="96">
        <v>8.8599996566772496</v>
      </c>
      <c r="BF49" s="96">
        <v>12.9701137542725</v>
      </c>
      <c r="BG49" s="96">
        <v>19.193168640136701</v>
      </c>
      <c r="BH49" s="96">
        <v>62.743640899658203</v>
      </c>
      <c r="BI49" s="96">
        <v>16.233301162719702</v>
      </c>
      <c r="BJ49" s="96">
        <v>16.818750381469702</v>
      </c>
      <c r="BK49" s="96">
        <v>24.700000762939499</v>
      </c>
      <c r="BL49" s="96">
        <v>23.836240768432599</v>
      </c>
      <c r="BM49" s="96">
        <v>20.303045272827099</v>
      </c>
      <c r="BN49" s="96">
        <v>19.469999313354499</v>
      </c>
      <c r="BO49" s="96">
        <v>29.997718811035199</v>
      </c>
      <c r="BP49" s="96">
        <v>26.782800674438501</v>
      </c>
      <c r="BQ49" s="96">
        <v>40.413440704345703</v>
      </c>
      <c r="BR49" s="96">
        <v>36.728317260742202</v>
      </c>
      <c r="BS49" s="96">
        <v>35.400001525878899</v>
      </c>
      <c r="BT49" s="96">
        <v>24.181114196777301</v>
      </c>
      <c r="BU49" s="96">
        <v>17.766357421875</v>
      </c>
      <c r="BV49" s="96">
        <v>14.2399997711182</v>
      </c>
      <c r="BW49" s="96">
        <v>4.2900552749633798</v>
      </c>
      <c r="BX49" s="96">
        <v>41.543380737304702</v>
      </c>
      <c r="BY49" s="96">
        <v>47.770656585693402</v>
      </c>
      <c r="BZ49" s="96">
        <v>5.1500000953674299</v>
      </c>
      <c r="CA49" s="96">
        <v>38.158145904541001</v>
      </c>
      <c r="CB49" s="96">
        <v>26.549526214599599</v>
      </c>
      <c r="CC49" s="96">
        <v>35.94</v>
      </c>
      <c r="CD49" s="96">
        <v>21.37</v>
      </c>
    </row>
    <row r="50" spans="1:82" x14ac:dyDescent="0.3">
      <c r="A50" s="88" t="s">
        <v>269</v>
      </c>
      <c r="B50" s="96">
        <v>11.732393264770501</v>
      </c>
      <c r="C50" s="96">
        <v>16.149999618530298</v>
      </c>
      <c r="D50" s="96">
        <v>38.357067108154297</v>
      </c>
      <c r="E50" s="96">
        <v>29.477666854858398</v>
      </c>
      <c r="F50" s="96">
        <v>18.8530368804932</v>
      </c>
      <c r="G50" s="96">
        <v>20.3930149078369</v>
      </c>
      <c r="H50" s="96">
        <v>25.301212310791001</v>
      </c>
      <c r="I50" s="96">
        <v>8.8539381027221697</v>
      </c>
      <c r="J50" s="96">
        <v>39.705551147460902</v>
      </c>
      <c r="K50" s="96">
        <v>28.8390598297119</v>
      </c>
      <c r="L50" s="96">
        <v>18.048030853271499</v>
      </c>
      <c r="M50" s="96">
        <v>17.819999694824201</v>
      </c>
      <c r="N50" s="96">
        <v>16.809999465942401</v>
      </c>
      <c r="O50" s="96">
        <v>9.5200004577636701</v>
      </c>
      <c r="P50" s="96">
        <v>58.299999237060597</v>
      </c>
      <c r="Q50" s="96">
        <v>12.3196973800659</v>
      </c>
      <c r="R50" s="96">
        <v>4.8712739944457999</v>
      </c>
      <c r="S50" s="96">
        <v>8.6679906845092791</v>
      </c>
      <c r="T50" s="96">
        <v>4.8699998855590803</v>
      </c>
      <c r="U50" s="96">
        <v>25.531208038330099</v>
      </c>
      <c r="V50" s="96">
        <v>54.202835083007798</v>
      </c>
      <c r="W50" s="96">
        <v>20.43385887146</v>
      </c>
      <c r="X50" s="96">
        <v>52.482368469238303</v>
      </c>
      <c r="Y50" s="96">
        <v>7.3147230148315403</v>
      </c>
      <c r="Z50" s="96">
        <v>13.1000003814697</v>
      </c>
      <c r="AA50" s="96">
        <v>13.198408126831101</v>
      </c>
      <c r="AB50" s="96">
        <v>10.8999996185303</v>
      </c>
      <c r="AC50" s="96">
        <v>37.559200286865199</v>
      </c>
      <c r="AD50" s="96">
        <v>22.588981628418001</v>
      </c>
      <c r="AE50" s="96">
        <v>24.8944396972656</v>
      </c>
      <c r="AF50" s="96">
        <v>9.7600002288818395</v>
      </c>
      <c r="AG50" s="96">
        <v>16.1627101898193</v>
      </c>
      <c r="AH50" s="96">
        <v>34.7700004577637</v>
      </c>
      <c r="AI50" s="96">
        <v>41.143768310546903</v>
      </c>
      <c r="AJ50" s="96">
        <v>18.0134677886963</v>
      </c>
      <c r="AK50" s="96">
        <v>29.339376449585</v>
      </c>
      <c r="AL50" s="96">
        <v>21.147346496581999</v>
      </c>
      <c r="AM50" s="96">
        <v>11.092302322387701</v>
      </c>
      <c r="AN50" s="96">
        <v>51</v>
      </c>
      <c r="AO50" s="96">
        <v>4.8858313560485804</v>
      </c>
      <c r="AP50" s="96">
        <v>11.449999809265099</v>
      </c>
      <c r="AQ50" s="96">
        <v>9.7753963470459002</v>
      </c>
      <c r="AR50" s="96">
        <v>13.694028854370099</v>
      </c>
      <c r="AS50" s="96">
        <v>30.3403415679932</v>
      </c>
      <c r="AT50" s="96">
        <v>30.786880493164102</v>
      </c>
      <c r="AU50" s="96">
        <v>9.1765623092651403</v>
      </c>
      <c r="AV50" s="96">
        <v>9.29083347320557</v>
      </c>
      <c r="AW50" s="96">
        <v>23.716810226440401</v>
      </c>
      <c r="AX50" s="96">
        <v>19.313421249389599</v>
      </c>
      <c r="AY50" s="96">
        <v>3.63317942619324</v>
      </c>
      <c r="AZ50" s="96">
        <v>16.200000762939499</v>
      </c>
      <c r="BA50" s="96">
        <v>20.5156364440918</v>
      </c>
      <c r="BB50" s="96">
        <v>12.155836105346699</v>
      </c>
      <c r="BC50" s="96">
        <v>35.451805114746101</v>
      </c>
      <c r="BD50" s="96">
        <v>10.227686882019</v>
      </c>
      <c r="BE50" s="96">
        <v>9.3900003433227504</v>
      </c>
      <c r="BF50" s="96">
        <v>12.902156829834</v>
      </c>
      <c r="BG50" s="96">
        <v>19.330545425415</v>
      </c>
      <c r="BH50" s="96">
        <v>62.991443634033203</v>
      </c>
      <c r="BI50" s="96">
        <v>16.6569423675537</v>
      </c>
      <c r="BJ50" s="96">
        <v>16.928745269775401</v>
      </c>
      <c r="BK50" s="96">
        <v>23.459999084472699</v>
      </c>
      <c r="BL50" s="96">
        <v>23.380329132080099</v>
      </c>
      <c r="BM50" s="96">
        <v>20.127811431884801</v>
      </c>
      <c r="BN50" s="96">
        <v>19.860000610351602</v>
      </c>
      <c r="BO50" s="96">
        <v>29.599739074706999</v>
      </c>
      <c r="BP50" s="96">
        <v>27.472276687622099</v>
      </c>
      <c r="BQ50" s="96">
        <v>40.045871734619098</v>
      </c>
      <c r="BR50" s="96">
        <v>38.083431243896499</v>
      </c>
      <c r="BS50" s="96">
        <v>36.369998931884801</v>
      </c>
      <c r="BT50" s="96">
        <v>24.2710056304932</v>
      </c>
      <c r="BU50" s="96">
        <v>18.394380569458001</v>
      </c>
      <c r="BV50" s="96">
        <v>14.5299997329712</v>
      </c>
      <c r="BW50" s="96">
        <v>4.4683952331543004</v>
      </c>
      <c r="BX50" s="96">
        <v>42.781620025634801</v>
      </c>
      <c r="BY50" s="96">
        <v>48.832023620605497</v>
      </c>
      <c r="BZ50" s="96">
        <v>5.4299998283386204</v>
      </c>
      <c r="CA50" s="96">
        <v>39.114593505859403</v>
      </c>
      <c r="CB50" s="96">
        <v>25.813402175903299</v>
      </c>
      <c r="CC50" s="96">
        <v>37.229999999999997</v>
      </c>
      <c r="CD50" s="96">
        <v>26.29</v>
      </c>
    </row>
    <row r="51" spans="1:82" x14ac:dyDescent="0.3">
      <c r="A51" s="88" t="s">
        <v>270</v>
      </c>
      <c r="B51" s="96">
        <v>11.7226963043213</v>
      </c>
      <c r="C51" s="96">
        <v>16.350000381469702</v>
      </c>
      <c r="D51" s="96">
        <v>38.571575164794901</v>
      </c>
      <c r="E51" s="96">
        <v>29.448421478271499</v>
      </c>
      <c r="F51" s="96">
        <v>19.3128261566162</v>
      </c>
      <c r="G51" s="96">
        <v>20.6158542633057</v>
      </c>
      <c r="H51" s="96">
        <v>25.3497009277344</v>
      </c>
      <c r="I51" s="96">
        <v>9.0092697143554705</v>
      </c>
      <c r="J51" s="96">
        <v>39.912708282470703</v>
      </c>
      <c r="K51" s="96">
        <v>28.762334823608398</v>
      </c>
      <c r="L51" s="96">
        <v>18.2485675811768</v>
      </c>
      <c r="M51" s="96">
        <v>18.860000610351602</v>
      </c>
      <c r="N51" s="96">
        <v>21.629999160766602</v>
      </c>
      <c r="O51" s="96">
        <v>9.7100000381469709</v>
      </c>
      <c r="P51" s="96">
        <v>59.5</v>
      </c>
      <c r="Q51" s="96">
        <v>12.733639717102101</v>
      </c>
      <c r="R51" s="96">
        <v>4.7531828880310103</v>
      </c>
      <c r="S51" s="96">
        <v>9.0885896682739293</v>
      </c>
      <c r="T51" s="96">
        <v>4.96000003814697</v>
      </c>
      <c r="U51" s="96">
        <v>26.160840988159201</v>
      </c>
      <c r="V51" s="96">
        <v>56.073554992675803</v>
      </c>
      <c r="W51" s="96">
        <v>20.048871994018601</v>
      </c>
      <c r="X51" s="96">
        <v>52.874027252197301</v>
      </c>
      <c r="Y51" s="96">
        <v>7.4244937896728498</v>
      </c>
      <c r="Z51" s="96">
        <v>14.2799997329712</v>
      </c>
      <c r="AA51" s="96">
        <v>13.33704662323</v>
      </c>
      <c r="AB51" s="96">
        <v>10.8999996185303</v>
      </c>
      <c r="AC51" s="96">
        <v>38.507804870605497</v>
      </c>
      <c r="AD51" s="96">
        <v>23.530187606811499</v>
      </c>
      <c r="AE51" s="96">
        <v>25.7472820281982</v>
      </c>
      <c r="AF51" s="96">
        <v>9.6199998855590803</v>
      </c>
      <c r="AG51" s="96">
        <v>16.734668731689499</v>
      </c>
      <c r="AH51" s="96">
        <v>36.7700004577637</v>
      </c>
      <c r="AI51" s="96">
        <v>41.362403869628899</v>
      </c>
      <c r="AJ51" s="96">
        <v>17.964757919311499</v>
      </c>
      <c r="AK51" s="96">
        <v>28.804130554199201</v>
      </c>
      <c r="AL51" s="96">
        <v>22.197776794433601</v>
      </c>
      <c r="AM51" s="96">
        <v>11.418256759643601</v>
      </c>
      <c r="AN51" s="96">
        <v>56.069999694824197</v>
      </c>
      <c r="AO51" s="96">
        <v>5.0335888862609899</v>
      </c>
      <c r="AP51" s="96">
        <v>11.460000038146999</v>
      </c>
      <c r="AQ51" s="96">
        <v>10.5520114898682</v>
      </c>
      <c r="AR51" s="96">
        <v>13.713507652282701</v>
      </c>
      <c r="AS51" s="96">
        <v>31.158245086669901</v>
      </c>
      <c r="AT51" s="96">
        <v>31.313747406005898</v>
      </c>
      <c r="AU51" s="96">
        <v>10.580867767334</v>
      </c>
      <c r="AV51" s="96">
        <v>9.3985261917114293</v>
      </c>
      <c r="AW51" s="96">
        <v>24.013269424438501</v>
      </c>
      <c r="AX51" s="96">
        <v>19.645738601684599</v>
      </c>
      <c r="AY51" s="96">
        <v>3.64299869537354</v>
      </c>
      <c r="AZ51" s="96">
        <v>16.4899997711182</v>
      </c>
      <c r="BA51" s="96">
        <v>20.8428554534912</v>
      </c>
      <c r="BB51" s="96">
        <v>13.1007423400879</v>
      </c>
      <c r="BC51" s="96">
        <v>35.471477508544901</v>
      </c>
      <c r="BD51" s="96">
        <v>10.651780128479</v>
      </c>
      <c r="BE51" s="96">
        <v>9.5</v>
      </c>
      <c r="BF51" s="96">
        <v>12.999238967895501</v>
      </c>
      <c r="BG51" s="96">
        <v>19.232419967651399</v>
      </c>
      <c r="BH51" s="96">
        <v>63.7150268554688</v>
      </c>
      <c r="BI51" s="96">
        <v>16.541406631469702</v>
      </c>
      <c r="BJ51" s="96">
        <v>16.728759765625</v>
      </c>
      <c r="BK51" s="96">
        <v>23.690000534057599</v>
      </c>
      <c r="BL51" s="96">
        <v>25.104864120483398</v>
      </c>
      <c r="BM51" s="96">
        <v>19.904882431030298</v>
      </c>
      <c r="BN51" s="96">
        <v>20.090000152587901</v>
      </c>
      <c r="BO51" s="96">
        <v>30.336000442504901</v>
      </c>
      <c r="BP51" s="96">
        <v>27.3848781585693</v>
      </c>
      <c r="BQ51" s="96">
        <v>40.587551116943402</v>
      </c>
      <c r="BR51" s="96">
        <v>41.382434844970703</v>
      </c>
      <c r="BS51" s="96">
        <v>38</v>
      </c>
      <c r="BT51" s="96">
        <v>24.7204685211182</v>
      </c>
      <c r="BU51" s="96">
        <v>18.182836532592798</v>
      </c>
      <c r="BV51" s="96">
        <v>14.1000003814697</v>
      </c>
      <c r="BW51" s="96">
        <v>4.7259964942932102</v>
      </c>
      <c r="BX51" s="96">
        <v>42.7432250976563</v>
      </c>
      <c r="BY51" s="96">
        <v>48.0524291992188</v>
      </c>
      <c r="BZ51" s="96">
        <v>6.0900001525878897</v>
      </c>
      <c r="CA51" s="96">
        <v>38.755928039550803</v>
      </c>
      <c r="CB51" s="96">
        <v>26.6673069000244</v>
      </c>
      <c r="CC51" s="96">
        <v>37.82</v>
      </c>
      <c r="CD51" s="96">
        <v>31.74</v>
      </c>
    </row>
    <row r="52" spans="1:82" x14ac:dyDescent="0.3">
      <c r="A52" s="88" t="s">
        <v>271</v>
      </c>
      <c r="B52" s="96">
        <v>11.548165321350099</v>
      </c>
      <c r="C52" s="96">
        <v>16.5</v>
      </c>
      <c r="D52" s="96">
        <v>38.922573089599602</v>
      </c>
      <c r="E52" s="96">
        <v>28.902538299560501</v>
      </c>
      <c r="F52" s="96">
        <v>18.551246643066399</v>
      </c>
      <c r="G52" s="96">
        <v>20.0201301574707</v>
      </c>
      <c r="H52" s="96">
        <v>25.4175834655762</v>
      </c>
      <c r="I52" s="96">
        <v>9.0966444015502894</v>
      </c>
      <c r="J52" s="96">
        <v>39.439201354980497</v>
      </c>
      <c r="K52" s="96">
        <v>27.726545333862301</v>
      </c>
      <c r="L52" s="96">
        <v>18.611436843872099</v>
      </c>
      <c r="M52" s="96">
        <v>19.049999237060501</v>
      </c>
      <c r="N52" s="96">
        <v>21.430000305175799</v>
      </c>
      <c r="O52" s="96">
        <v>9.3100004196166992</v>
      </c>
      <c r="P52" s="96">
        <v>62.799999237060597</v>
      </c>
      <c r="Q52" s="96">
        <v>12.585803031921399</v>
      </c>
      <c r="R52" s="96">
        <v>4.7335004806518599</v>
      </c>
      <c r="S52" s="96">
        <v>9.1891670227050799</v>
      </c>
      <c r="T52" s="96">
        <v>5.25</v>
      </c>
      <c r="U52" s="96">
        <v>26.267259597778299</v>
      </c>
      <c r="V52" s="96">
        <v>54.912750244140597</v>
      </c>
      <c r="W52" s="96">
        <v>19.663887023925799</v>
      </c>
      <c r="X52" s="96">
        <v>54.587539672851598</v>
      </c>
      <c r="Y52" s="96">
        <v>7.2748064994812003</v>
      </c>
      <c r="Z52" s="96">
        <v>14.5</v>
      </c>
      <c r="AA52" s="96">
        <v>13.142951965331999</v>
      </c>
      <c r="AB52" s="96">
        <v>10.689999580383301</v>
      </c>
      <c r="AC52" s="96">
        <v>37.8879203796387</v>
      </c>
      <c r="AD52" s="96">
        <v>22.725885391235298</v>
      </c>
      <c r="AE52" s="96">
        <v>25.5511264801025</v>
      </c>
      <c r="AF52" s="96">
        <v>9.2799997329711896</v>
      </c>
      <c r="AG52" s="96">
        <v>16.862865447998001</v>
      </c>
      <c r="AH52" s="96">
        <v>37</v>
      </c>
      <c r="AI52" s="96">
        <v>40.815807342529297</v>
      </c>
      <c r="AJ52" s="96">
        <v>17.8770751953125</v>
      </c>
      <c r="AK52" s="96">
        <v>28.6455383300781</v>
      </c>
      <c r="AL52" s="96">
        <v>22.277055740356399</v>
      </c>
      <c r="AM52" s="96">
        <v>11.171322822570801</v>
      </c>
      <c r="AN52" s="96">
        <v>54.740001678466797</v>
      </c>
      <c r="AO52" s="96">
        <v>4.9449343681335503</v>
      </c>
      <c r="AP52" s="96">
        <v>12.2799997329712</v>
      </c>
      <c r="AQ52" s="96">
        <v>10.3648271560669</v>
      </c>
      <c r="AR52" s="96">
        <v>14.0836172103882</v>
      </c>
      <c r="AS52" s="96">
        <v>30.330602645873999</v>
      </c>
      <c r="AT52" s="96">
        <v>30.637767791748001</v>
      </c>
      <c r="AU52" s="96">
        <v>10.457217216491699</v>
      </c>
      <c r="AV52" s="96">
        <v>9.1048231124877894</v>
      </c>
      <c r="AW52" s="96">
        <v>23.123888015747099</v>
      </c>
      <c r="AX52" s="96">
        <v>20.290821075439499</v>
      </c>
      <c r="AY52" s="96">
        <v>3.64299869537354</v>
      </c>
      <c r="AZ52" s="96">
        <v>16.120000839233398</v>
      </c>
      <c r="BA52" s="96">
        <v>21.348558425903299</v>
      </c>
      <c r="BB52" s="96">
        <v>12.864515304565399</v>
      </c>
      <c r="BC52" s="96">
        <v>35.166538238525398</v>
      </c>
      <c r="BD52" s="96">
        <v>10.887658119201699</v>
      </c>
      <c r="BE52" s="96">
        <v>9.5</v>
      </c>
      <c r="BF52" s="96">
        <v>13.047779083251999</v>
      </c>
      <c r="BG52" s="96">
        <v>18.6829223632812</v>
      </c>
      <c r="BH52" s="96">
        <v>62.654430389404297</v>
      </c>
      <c r="BI52" s="96">
        <v>16.002220153808601</v>
      </c>
      <c r="BJ52" s="96">
        <v>16.378786087036101</v>
      </c>
      <c r="BK52" s="96">
        <v>23.5</v>
      </c>
      <c r="BL52" s="96">
        <v>24.5894870758057</v>
      </c>
      <c r="BM52" s="96">
        <v>20.3651447296143</v>
      </c>
      <c r="BN52" s="96">
        <v>19.950000762939499</v>
      </c>
      <c r="BO52" s="96">
        <v>29.967870712280298</v>
      </c>
      <c r="BP52" s="96">
        <v>26.1418762207031</v>
      </c>
      <c r="BQ52" s="96">
        <v>39.6589546203613</v>
      </c>
      <c r="BR52" s="96">
        <v>40.849742889404297</v>
      </c>
      <c r="BS52" s="96">
        <v>37.2299995422363</v>
      </c>
      <c r="BT52" s="96">
        <v>24.648553848266602</v>
      </c>
      <c r="BU52" s="96">
        <v>18.6422824859619</v>
      </c>
      <c r="BV52" s="96">
        <v>14.189999580383301</v>
      </c>
      <c r="BW52" s="96">
        <v>4.6566419601440403</v>
      </c>
      <c r="BX52" s="96">
        <v>41.456993103027301</v>
      </c>
      <c r="BY52" s="96">
        <v>48.090003967285199</v>
      </c>
      <c r="BZ52" s="96">
        <v>6.3200001716613796</v>
      </c>
      <c r="CA52" s="96">
        <v>37.859260559082003</v>
      </c>
      <c r="CB52" s="96">
        <v>27.501581192016602</v>
      </c>
      <c r="CC52" s="96">
        <v>35.24</v>
      </c>
      <c r="CD52" s="96">
        <v>27.48</v>
      </c>
    </row>
    <row r="53" spans="1:82" x14ac:dyDescent="0.3">
      <c r="A53" s="88" t="s">
        <v>272</v>
      </c>
      <c r="B53" s="96">
        <v>11.1021404266357</v>
      </c>
      <c r="C53" s="96">
        <v>16</v>
      </c>
      <c r="D53" s="96">
        <v>38.327816009521499</v>
      </c>
      <c r="E53" s="96">
        <v>28.0739650726318</v>
      </c>
      <c r="F53" s="96">
        <v>18.189985275268601</v>
      </c>
      <c r="G53" s="96">
        <v>19.502536773681602</v>
      </c>
      <c r="H53" s="96">
        <v>25.0199794769287</v>
      </c>
      <c r="I53" s="96">
        <v>9.6111822128295898</v>
      </c>
      <c r="J53" s="96">
        <v>39.084072113037102</v>
      </c>
      <c r="K53" s="96">
        <v>27.5443229675293</v>
      </c>
      <c r="L53" s="96">
        <v>17.6947135925293</v>
      </c>
      <c r="M53" s="96">
        <v>19.2700004577637</v>
      </c>
      <c r="N53" s="96">
        <v>21.600000381469702</v>
      </c>
      <c r="O53" s="96">
        <v>9.3800001144409197</v>
      </c>
      <c r="P53" s="96">
        <v>64.690002441406307</v>
      </c>
      <c r="Q53" s="96">
        <v>12.0831594467163</v>
      </c>
      <c r="R53" s="96">
        <v>4.5465226173400897</v>
      </c>
      <c r="S53" s="96">
        <v>9.2440290451049805</v>
      </c>
      <c r="T53" s="96">
        <v>5.1100001335143999</v>
      </c>
      <c r="U53" s="96">
        <v>26.4002799987793</v>
      </c>
      <c r="V53" s="96">
        <v>54.269989013671903</v>
      </c>
      <c r="W53" s="96">
        <v>20.266044616699201</v>
      </c>
      <c r="X53" s="96">
        <v>55.517730712890597</v>
      </c>
      <c r="Y53" s="96">
        <v>7.4244937896728498</v>
      </c>
      <c r="Z53" s="96">
        <v>14.6000003814697</v>
      </c>
      <c r="AA53" s="96">
        <v>12.985827445983899</v>
      </c>
      <c r="AB53" s="96">
        <v>10.1199998855591</v>
      </c>
      <c r="AC53" s="96">
        <v>38.038196563720703</v>
      </c>
      <c r="AD53" s="96">
        <v>22.1269340515137</v>
      </c>
      <c r="AE53" s="96">
        <v>24.8006267547607</v>
      </c>
      <c r="AF53" s="96">
        <v>9.25</v>
      </c>
      <c r="AG53" s="96">
        <v>16.6952228546143</v>
      </c>
      <c r="AH53" s="96">
        <v>36.5</v>
      </c>
      <c r="AI53" s="96">
        <v>41.551231384277401</v>
      </c>
      <c r="AJ53" s="96">
        <v>17.925786972045898</v>
      </c>
      <c r="AK53" s="96">
        <v>29.190698623657202</v>
      </c>
      <c r="AL53" s="96">
        <v>22.514888763427699</v>
      </c>
      <c r="AM53" s="96">
        <v>11.438011169433601</v>
      </c>
      <c r="AN53" s="96">
        <v>54.930000305175803</v>
      </c>
      <c r="AO53" s="96">
        <v>5.0237379074096697</v>
      </c>
      <c r="AP53" s="96">
        <v>11.7600002288818</v>
      </c>
      <c r="AQ53" s="96">
        <v>10.346905708313001</v>
      </c>
      <c r="AR53" s="96">
        <v>14.0933570861816</v>
      </c>
      <c r="AS53" s="96">
        <v>30.359813690185501</v>
      </c>
      <c r="AT53" s="96">
        <v>30.319660186767599</v>
      </c>
      <c r="AU53" s="96">
        <v>10.430721282959</v>
      </c>
      <c r="AV53" s="96">
        <v>8.8306989669799805</v>
      </c>
      <c r="AW53" s="96">
        <v>22.5408535003662</v>
      </c>
      <c r="AX53" s="96">
        <v>20.3396911621094</v>
      </c>
      <c r="AY53" s="96">
        <v>3.63317942619324</v>
      </c>
      <c r="AZ53" s="96">
        <v>15.939999580383301</v>
      </c>
      <c r="BA53" s="96">
        <v>22.1814785003662</v>
      </c>
      <c r="BB53" s="96">
        <v>12.6086025238037</v>
      </c>
      <c r="BC53" s="96">
        <v>35.068172454833999</v>
      </c>
      <c r="BD53" s="96">
        <v>11.3147220611572</v>
      </c>
      <c r="BE53" s="96">
        <v>9.3900003433227504</v>
      </c>
      <c r="BF53" s="96">
        <v>12.960406303405801</v>
      </c>
      <c r="BG53" s="96">
        <v>18.447422027587901</v>
      </c>
      <c r="BH53" s="96">
        <v>64.280014038085895</v>
      </c>
      <c r="BI53" s="96">
        <v>15.530434608459499</v>
      </c>
      <c r="BJ53" s="96">
        <v>15.718834877014199</v>
      </c>
      <c r="BK53" s="96">
        <v>22.5</v>
      </c>
      <c r="BL53" s="96">
        <v>24.797620773315401</v>
      </c>
      <c r="BM53" s="96">
        <v>20.921047210693398</v>
      </c>
      <c r="BN53" s="96">
        <v>19.350000381469702</v>
      </c>
      <c r="BO53" s="96">
        <v>29.410697937011701</v>
      </c>
      <c r="BP53" s="96">
        <v>25.1319370269775</v>
      </c>
      <c r="BQ53" s="96">
        <v>40.103904724121101</v>
      </c>
      <c r="BR53" s="96">
        <v>39.578731536865199</v>
      </c>
      <c r="BS53" s="96">
        <v>36.180000305175803</v>
      </c>
      <c r="BT53" s="96">
        <v>24.279994964599599</v>
      </c>
      <c r="BU53" s="96">
        <v>19.197586059570298</v>
      </c>
      <c r="BV53" s="96">
        <v>14.210000038146999</v>
      </c>
      <c r="BW53" s="96">
        <v>4.5080261230468803</v>
      </c>
      <c r="BX53" s="96">
        <v>41.044246673583999</v>
      </c>
      <c r="BY53" s="96">
        <v>46.399341583252003</v>
      </c>
      <c r="BZ53" s="96">
        <v>6.4099998474121103</v>
      </c>
      <c r="CA53" s="96">
        <v>37.869224548339801</v>
      </c>
      <c r="CB53" s="96">
        <v>27.972700119018601</v>
      </c>
      <c r="CC53" s="96">
        <v>33.9</v>
      </c>
      <c r="CD53" s="96">
        <v>26.27</v>
      </c>
    </row>
    <row r="54" spans="1:82" x14ac:dyDescent="0.3">
      <c r="A54" s="88" t="s">
        <v>273</v>
      </c>
      <c r="B54" s="96">
        <v>11.247582435607899</v>
      </c>
      <c r="C54" s="96">
        <v>16.190000534057599</v>
      </c>
      <c r="D54" s="96">
        <v>38.542316436767599</v>
      </c>
      <c r="E54" s="96">
        <v>28.834300994873001</v>
      </c>
      <c r="F54" s="96">
        <v>18.424318313598601</v>
      </c>
      <c r="G54" s="96">
        <v>19.883409500122099</v>
      </c>
      <c r="H54" s="96">
        <v>25.1363525390625</v>
      </c>
      <c r="I54" s="96">
        <v>9.2228517532348597</v>
      </c>
      <c r="J54" s="96">
        <v>40.248111724853501</v>
      </c>
      <c r="K54" s="96">
        <v>28.397891998291001</v>
      </c>
      <c r="L54" s="96">
        <v>17.580120086669901</v>
      </c>
      <c r="M54" s="96">
        <v>19.049999237060501</v>
      </c>
      <c r="N54" s="96">
        <v>21</v>
      </c>
      <c r="O54" s="96">
        <v>9.5900001525878906</v>
      </c>
      <c r="P54" s="96">
        <v>61.799999237060497</v>
      </c>
      <c r="Q54" s="96">
        <v>12.506956100463899</v>
      </c>
      <c r="R54" s="96">
        <v>4.4579544067382804</v>
      </c>
      <c r="S54" s="96">
        <v>9.2714586257934606</v>
      </c>
      <c r="T54" s="96">
        <v>5.03999996185303</v>
      </c>
      <c r="U54" s="96">
        <v>26.240653991699201</v>
      </c>
      <c r="V54" s="96">
        <v>54.327552795410199</v>
      </c>
      <c r="W54" s="96">
        <v>20.137716293335</v>
      </c>
      <c r="X54" s="96">
        <v>52.384452819824197</v>
      </c>
      <c r="Y54" s="96">
        <v>7.5741815567016602</v>
      </c>
      <c r="Z54" s="96">
        <v>14.670000076293899</v>
      </c>
      <c r="AA54" s="96">
        <v>13.2631063461304</v>
      </c>
      <c r="AB54" s="96">
        <v>10.3400001525879</v>
      </c>
      <c r="AC54" s="96">
        <v>37.615547180175803</v>
      </c>
      <c r="AD54" s="96">
        <v>22.203941345214801</v>
      </c>
      <c r="AE54" s="96">
        <v>25.022365570068398</v>
      </c>
      <c r="AF54" s="96">
        <v>9.5500001907348597</v>
      </c>
      <c r="AG54" s="96">
        <v>16.5670261383057</v>
      </c>
      <c r="AH54" s="96">
        <v>35.840000152587898</v>
      </c>
      <c r="AI54" s="96">
        <v>42.922687530517599</v>
      </c>
      <c r="AJ54" s="96">
        <v>18.510322570800799</v>
      </c>
      <c r="AK54" s="96">
        <v>29.458318710327099</v>
      </c>
      <c r="AL54" s="96">
        <v>23.505861282348601</v>
      </c>
      <c r="AM54" s="96">
        <v>12.1491842269897</v>
      </c>
      <c r="AN54" s="96">
        <v>55.599998474121101</v>
      </c>
      <c r="AO54" s="96">
        <v>5.31925249099731</v>
      </c>
      <c r="AP54" s="96">
        <v>12</v>
      </c>
      <c r="AQ54" s="96">
        <v>10.434522628784199</v>
      </c>
      <c r="AR54" s="96">
        <v>13.3433990478516</v>
      </c>
      <c r="AS54" s="96">
        <v>30.535081863403299</v>
      </c>
      <c r="AT54" s="96">
        <v>31.313747406005898</v>
      </c>
      <c r="AU54" s="96">
        <v>10.7341718673706</v>
      </c>
      <c r="AV54" s="96">
        <v>8.9481792449951207</v>
      </c>
      <c r="AW54" s="96">
        <v>22.9460124969482</v>
      </c>
      <c r="AX54" s="96">
        <v>20.82839012146</v>
      </c>
      <c r="AY54" s="96">
        <v>3.6135406494140598</v>
      </c>
      <c r="AZ54" s="96">
        <v>15.8500003814697</v>
      </c>
      <c r="BA54" s="96">
        <v>21.566703796386701</v>
      </c>
      <c r="BB54" s="96">
        <v>13.199169158935501</v>
      </c>
      <c r="BC54" s="96">
        <v>37.2811470031738</v>
      </c>
      <c r="BD54" s="96">
        <v>11.0713958740234</v>
      </c>
      <c r="BE54" s="96">
        <v>9.3800001144409197</v>
      </c>
      <c r="BF54" s="96">
        <v>12.9701137542725</v>
      </c>
      <c r="BG54" s="96">
        <v>20.557102203369102</v>
      </c>
      <c r="BH54" s="96">
        <v>63.437488555908203</v>
      </c>
      <c r="BI54" s="96">
        <v>16.079248428344702</v>
      </c>
      <c r="BJ54" s="96">
        <v>16.1288032531738</v>
      </c>
      <c r="BK54" s="96">
        <v>22.0100002288818</v>
      </c>
      <c r="BL54" s="96">
        <v>25.1147766113281</v>
      </c>
      <c r="BM54" s="96">
        <v>20.7038669586182</v>
      </c>
      <c r="BN54" s="96">
        <v>20.2399997711182</v>
      </c>
      <c r="BO54" s="96">
        <v>31.868221282958999</v>
      </c>
      <c r="BP54" s="96">
        <v>25.734016418456999</v>
      </c>
      <c r="BQ54" s="96">
        <v>40.790683746337898</v>
      </c>
      <c r="BR54" s="96">
        <v>40.6815185546875</v>
      </c>
      <c r="BS54" s="96">
        <v>35.840000152587898</v>
      </c>
      <c r="BT54" s="96">
        <v>24.073244094848601</v>
      </c>
      <c r="BU54" s="96">
        <v>19.511594772338899</v>
      </c>
      <c r="BV54" s="96">
        <v>14.050000190734901</v>
      </c>
      <c r="BW54" s="96">
        <v>4.5872879028320304</v>
      </c>
      <c r="BX54" s="96">
        <v>42.234493255615199</v>
      </c>
      <c r="BY54" s="96">
        <v>45.356765747070298</v>
      </c>
      <c r="BZ54" s="96">
        <v>6.4800000190734899</v>
      </c>
      <c r="CA54" s="96">
        <v>38.317558288574197</v>
      </c>
      <c r="CB54" s="96">
        <v>28.4634494781494</v>
      </c>
      <c r="CC54" s="96">
        <v>33.450000000000003</v>
      </c>
      <c r="CD54" s="96">
        <v>21.76</v>
      </c>
    </row>
    <row r="55" spans="1:82" x14ac:dyDescent="0.3">
      <c r="A55" s="88" t="s">
        <v>274</v>
      </c>
      <c r="B55" s="96">
        <v>11.2572793960571</v>
      </c>
      <c r="C55" s="96">
        <v>16.680000305175799</v>
      </c>
      <c r="D55" s="96">
        <v>39.575836181640597</v>
      </c>
      <c r="E55" s="96">
        <v>28.259178161621101</v>
      </c>
      <c r="F55" s="96">
        <v>17.984941482543899</v>
      </c>
      <c r="G55" s="96">
        <v>19.2388591766357</v>
      </c>
      <c r="H55" s="96">
        <v>25.456375122070298</v>
      </c>
      <c r="I55" s="96">
        <v>9.2228517532348597</v>
      </c>
      <c r="J55" s="96">
        <v>39.310962677002003</v>
      </c>
      <c r="K55" s="96">
        <v>27.659410476684599</v>
      </c>
      <c r="L55" s="96">
        <v>17.8283996582031</v>
      </c>
      <c r="M55" s="96">
        <v>18.920000076293899</v>
      </c>
      <c r="N55" s="96">
        <v>20.889999389648398</v>
      </c>
      <c r="O55" s="96">
        <v>10.1499996185303</v>
      </c>
      <c r="P55" s="96">
        <v>64.660003662109403</v>
      </c>
      <c r="Q55" s="96">
        <v>12.9504661560059</v>
      </c>
      <c r="R55" s="96">
        <v>4.3300213813781703</v>
      </c>
      <c r="S55" s="96">
        <v>9.1983108520507795</v>
      </c>
      <c r="T55" s="96">
        <v>5.0900001525878897</v>
      </c>
      <c r="U55" s="96">
        <v>26.621982574462901</v>
      </c>
      <c r="V55" s="96">
        <v>54.5098266601562</v>
      </c>
      <c r="W55" s="96">
        <v>19.831703186035199</v>
      </c>
      <c r="X55" s="96">
        <v>55.312110900878899</v>
      </c>
      <c r="Y55" s="96">
        <v>7.3047442436218297</v>
      </c>
      <c r="Z55" s="96">
        <v>14.560000419616699</v>
      </c>
      <c r="AA55" s="96">
        <v>14.436913490295399</v>
      </c>
      <c r="AB55" s="96">
        <v>10.920000076293899</v>
      </c>
      <c r="AC55" s="96">
        <v>38.160301208496101</v>
      </c>
      <c r="AD55" s="96">
        <v>21.990032196044901</v>
      </c>
      <c r="AE55" s="96">
        <v>24.911495208740199</v>
      </c>
      <c r="AF55" s="96">
        <v>9.1999998092651403</v>
      </c>
      <c r="AG55" s="96">
        <v>16.951618194580099</v>
      </c>
      <c r="AH55" s="96">
        <v>36.700000762939503</v>
      </c>
      <c r="AI55" s="96">
        <v>44.413402557372997</v>
      </c>
      <c r="AJ55" s="96">
        <v>18.792850494384801</v>
      </c>
      <c r="AK55" s="96">
        <v>32.778823852539098</v>
      </c>
      <c r="AL55" s="96">
        <v>24.358097076416001</v>
      </c>
      <c r="AM55" s="96">
        <v>11.704701423645</v>
      </c>
      <c r="AN55" s="96">
        <v>57.540000915527401</v>
      </c>
      <c r="AO55" s="96">
        <v>5.1222429275512704</v>
      </c>
      <c r="AP55" s="96">
        <v>12.069999694824199</v>
      </c>
      <c r="AQ55" s="96">
        <v>10.7670745849609</v>
      </c>
      <c r="AR55" s="96">
        <v>14.0641374588013</v>
      </c>
      <c r="AS55" s="96">
        <v>30.5448188781738</v>
      </c>
      <c r="AT55" s="96">
        <v>32.6060600280762</v>
      </c>
      <c r="AU55" s="96">
        <v>10.743177413940399</v>
      </c>
      <c r="AV55" s="96">
        <v>8.7817478179931605</v>
      </c>
      <c r="AW55" s="96">
        <v>22.372858047485401</v>
      </c>
      <c r="AX55" s="96">
        <v>20.867488861083999</v>
      </c>
      <c r="AY55" s="96">
        <v>3.70191502571106</v>
      </c>
      <c r="AZ55" s="96">
        <v>15.949999809265099</v>
      </c>
      <c r="BA55" s="96">
        <v>22.637601852416999</v>
      </c>
      <c r="BB55" s="96">
        <v>13.838950157165501</v>
      </c>
      <c r="BC55" s="96">
        <v>38.772392272949197</v>
      </c>
      <c r="BD55" s="96">
        <v>12.0372562408447</v>
      </c>
      <c r="BE55" s="96">
        <v>9.5699996948242205</v>
      </c>
      <c r="BF55" s="96">
        <v>13.3001918792725</v>
      </c>
      <c r="BG55" s="96">
        <v>21.194911956787099</v>
      </c>
      <c r="BH55" s="96">
        <v>64.428695678710895</v>
      </c>
      <c r="BI55" s="96">
        <v>15.934822082519499</v>
      </c>
      <c r="BJ55" s="96">
        <v>15.9488162994385</v>
      </c>
      <c r="BK55" s="96">
        <v>20.600000381469702</v>
      </c>
      <c r="BL55" s="96">
        <v>26.2248210906982</v>
      </c>
      <c r="BM55" s="96">
        <v>21.608455657958999</v>
      </c>
      <c r="BN55" s="96">
        <v>20.040000915527301</v>
      </c>
      <c r="BO55" s="96">
        <v>33.828273773193402</v>
      </c>
      <c r="BP55" s="96">
        <v>25.199913024902301</v>
      </c>
      <c r="BQ55" s="96">
        <v>40.152271270752003</v>
      </c>
      <c r="BR55" s="96">
        <v>42.802978515625</v>
      </c>
      <c r="BS55" s="96">
        <v>34.919998168945298</v>
      </c>
      <c r="BT55" s="96">
        <v>24.136167526245099</v>
      </c>
      <c r="BU55" s="96">
        <v>19.5082893371582</v>
      </c>
      <c r="BV55" s="96">
        <v>14.199999809265099</v>
      </c>
      <c r="BW55" s="96">
        <v>4.6269187927246103</v>
      </c>
      <c r="BX55" s="96">
        <v>40.756282806396499</v>
      </c>
      <c r="BY55" s="96">
        <v>45.281620025634801</v>
      </c>
      <c r="BZ55" s="96">
        <v>6.5900001525878897</v>
      </c>
      <c r="CA55" s="96">
        <v>38.955184936523402</v>
      </c>
      <c r="CB55" s="96">
        <v>28.4634494781494</v>
      </c>
      <c r="CC55" s="96">
        <v>32.32</v>
      </c>
      <c r="CD55" s="96">
        <v>21.3</v>
      </c>
    </row>
    <row r="56" spans="1:82" x14ac:dyDescent="0.3">
      <c r="A56" s="88" t="s">
        <v>275</v>
      </c>
      <c r="B56" s="96">
        <v>11.266975402831999</v>
      </c>
      <c r="C56" s="96">
        <v>16.309999465942401</v>
      </c>
      <c r="D56" s="96">
        <v>40.960353851318402</v>
      </c>
      <c r="E56" s="96">
        <v>28.132453918456999</v>
      </c>
      <c r="F56" s="96">
        <v>17.984941482543899</v>
      </c>
      <c r="G56" s="96">
        <v>19.170495986938501</v>
      </c>
      <c r="H56" s="96">
        <v>26.135211944580099</v>
      </c>
      <c r="I56" s="96">
        <v>9.8150558471679705</v>
      </c>
      <c r="J56" s="96">
        <v>41.619308471679702</v>
      </c>
      <c r="K56" s="96">
        <v>28.158124923706101</v>
      </c>
      <c r="L56" s="96">
        <v>18.210369110107401</v>
      </c>
      <c r="M56" s="96">
        <v>19.450000762939499</v>
      </c>
      <c r="N56" s="96">
        <v>20.7600002288818</v>
      </c>
      <c r="O56" s="96">
        <v>10.4700002670288</v>
      </c>
      <c r="P56" s="96">
        <v>75.75</v>
      </c>
      <c r="Q56" s="96">
        <v>13.0983018875122</v>
      </c>
      <c r="R56" s="96">
        <v>4.3398623466491699</v>
      </c>
      <c r="S56" s="96">
        <v>9.2714586257934606</v>
      </c>
      <c r="T56" s="96">
        <v>5.07999992370606</v>
      </c>
      <c r="U56" s="96">
        <v>26.692926406860401</v>
      </c>
      <c r="V56" s="96">
        <v>56.639568328857401</v>
      </c>
      <c r="W56" s="96">
        <v>20.6806449890137</v>
      </c>
      <c r="X56" s="96">
        <v>58.014560699462898</v>
      </c>
      <c r="Y56" s="96">
        <v>7.3247022628784197</v>
      </c>
      <c r="Z56" s="96">
        <v>14.8500003814697</v>
      </c>
      <c r="AA56" s="96">
        <v>14.834343910217299</v>
      </c>
      <c r="AB56" s="96">
        <v>11.2600002288818</v>
      </c>
      <c r="AC56" s="96">
        <v>38.535980224609403</v>
      </c>
      <c r="AD56" s="96">
        <v>22.820005416870099</v>
      </c>
      <c r="AE56" s="96">
        <v>25.559654235839801</v>
      </c>
      <c r="AF56" s="96">
        <v>8.9700002670288104</v>
      </c>
      <c r="AG56" s="96">
        <v>17.306625366210898</v>
      </c>
      <c r="AH56" s="96">
        <v>36.340000152587898</v>
      </c>
      <c r="AI56" s="96">
        <v>46.401023864746101</v>
      </c>
      <c r="AJ56" s="96">
        <v>18.977952957153299</v>
      </c>
      <c r="AK56" s="96">
        <v>35.236988067627003</v>
      </c>
      <c r="AL56" s="96">
        <v>24.0310764312744</v>
      </c>
      <c r="AM56" s="96">
        <v>11.5565404891968</v>
      </c>
      <c r="AN56" s="96">
        <v>56.849998474121101</v>
      </c>
      <c r="AO56" s="96">
        <v>5.09269142150879</v>
      </c>
      <c r="AP56" s="96">
        <v>11.8999996185303</v>
      </c>
      <c r="AQ56" s="96">
        <v>10.6157331466675</v>
      </c>
      <c r="AR56" s="96">
        <v>14.999149322509799</v>
      </c>
      <c r="AS56" s="96">
        <v>32.813529968261697</v>
      </c>
      <c r="AT56" s="96">
        <v>34.395416259765597</v>
      </c>
      <c r="AU56" s="96">
        <v>9.9597272872924805</v>
      </c>
      <c r="AV56" s="96">
        <v>8.7719573974609393</v>
      </c>
      <c r="AW56" s="96">
        <v>22.106042861938501</v>
      </c>
      <c r="AX56" s="96">
        <v>21.307315826416001</v>
      </c>
      <c r="AY56" s="96">
        <v>4.3107180595398003</v>
      </c>
      <c r="AZ56" s="96">
        <v>16.530000686645501</v>
      </c>
      <c r="BA56" s="96">
        <v>24.957881927490199</v>
      </c>
      <c r="BB56" s="96">
        <v>14.7543277740479</v>
      </c>
      <c r="BC56" s="96">
        <v>40.691131591796903</v>
      </c>
      <c r="BD56" s="96">
        <v>12.5512228012085</v>
      </c>
      <c r="BE56" s="96">
        <v>10.329999923706101</v>
      </c>
      <c r="BF56" s="96">
        <v>14.173927307128899</v>
      </c>
      <c r="BG56" s="96">
        <v>22.764905929565401</v>
      </c>
      <c r="BH56" s="96">
        <v>70.098426818847699</v>
      </c>
      <c r="BI56" s="96">
        <v>16.512519836425799</v>
      </c>
      <c r="BJ56" s="96">
        <v>16.748756408691399</v>
      </c>
      <c r="BK56" s="96">
        <v>19.809999465942401</v>
      </c>
      <c r="BL56" s="96">
        <v>27.850244522094702</v>
      </c>
      <c r="BM56" s="96">
        <v>22.120521545410199</v>
      </c>
      <c r="BN56" s="96">
        <v>20.7700004577637</v>
      </c>
      <c r="BO56" s="96">
        <v>36.315647125244098</v>
      </c>
      <c r="BP56" s="96">
        <v>24.665809631347699</v>
      </c>
      <c r="BQ56" s="96">
        <v>42.241619110107401</v>
      </c>
      <c r="BR56" s="96">
        <v>44.485191345214901</v>
      </c>
      <c r="BS56" s="96">
        <v>35.209999084472699</v>
      </c>
      <c r="BT56" s="96">
        <v>24.8912677764893</v>
      </c>
      <c r="BU56" s="96">
        <v>19.9313774108887</v>
      </c>
      <c r="BV56" s="96">
        <v>14.3999996185303</v>
      </c>
      <c r="BW56" s="96">
        <v>4.77553510665894</v>
      </c>
      <c r="BX56" s="96">
        <v>41.178630828857401</v>
      </c>
      <c r="BY56" s="96">
        <v>46.2114868164062</v>
      </c>
      <c r="BZ56" s="96">
        <v>7.4000000953674299</v>
      </c>
      <c r="CA56" s="96">
        <v>40.768440246582003</v>
      </c>
      <c r="CB56" s="96">
        <v>30.230144500732401</v>
      </c>
      <c r="CC56" s="96">
        <v>33.979999999999997</v>
      </c>
      <c r="CD56" s="96">
        <v>20.239999999999998</v>
      </c>
    </row>
    <row r="57" spans="1:82" x14ac:dyDescent="0.3">
      <c r="A57" s="88" t="s">
        <v>276</v>
      </c>
      <c r="B57" s="96">
        <v>11.1991014480591</v>
      </c>
      <c r="C57" s="96">
        <v>16.370000839233398</v>
      </c>
      <c r="D57" s="96">
        <v>40.2193412780762</v>
      </c>
      <c r="E57" s="96">
        <v>27.342872619628899</v>
      </c>
      <c r="F57" s="96">
        <v>17.467462539672901</v>
      </c>
      <c r="G57" s="96">
        <v>18.897050857543899</v>
      </c>
      <c r="H57" s="96">
        <v>25.388492584228501</v>
      </c>
      <c r="I57" s="96">
        <v>9.7956399917602504</v>
      </c>
      <c r="J57" s="96">
        <v>40.050815582275398</v>
      </c>
      <c r="K57" s="96">
        <v>28.196487426757798</v>
      </c>
      <c r="L57" s="96">
        <v>17.4750785827637</v>
      </c>
      <c r="M57" s="96">
        <v>19.5100002288818</v>
      </c>
      <c r="N57" s="96">
        <v>20.690000534057599</v>
      </c>
      <c r="O57" s="96">
        <v>10.6099996566772</v>
      </c>
      <c r="P57" s="96">
        <v>72.800003051757798</v>
      </c>
      <c r="Q57" s="96">
        <v>12.901186943054199</v>
      </c>
      <c r="R57" s="96">
        <v>4.1922488212585503</v>
      </c>
      <c r="S57" s="96">
        <v>9.0062980651855504</v>
      </c>
      <c r="T57" s="96">
        <v>4.9000000953674299</v>
      </c>
      <c r="U57" s="96">
        <v>26.551038742065401</v>
      </c>
      <c r="V57" s="96">
        <v>55.565101623535199</v>
      </c>
      <c r="W57" s="96">
        <v>20.335145950317401</v>
      </c>
      <c r="X57" s="96">
        <v>58.073310852050803</v>
      </c>
      <c r="Y57" s="96">
        <v>7.4843683242797896</v>
      </c>
      <c r="Z57" s="96">
        <v>13.920000076293899</v>
      </c>
      <c r="AA57" s="96">
        <v>14.7881317138672</v>
      </c>
      <c r="AB57" s="96">
        <v>11.5200004577637</v>
      </c>
      <c r="AC57" s="96">
        <v>38.385707855224602</v>
      </c>
      <c r="AD57" s="96">
        <v>21.433862686157202</v>
      </c>
      <c r="AE57" s="96">
        <v>24.485073089599599</v>
      </c>
      <c r="AF57" s="96">
        <v>9.2700004577636701</v>
      </c>
      <c r="AG57" s="96">
        <v>16.7149467468262</v>
      </c>
      <c r="AH57" s="96">
        <v>36.4799995422363</v>
      </c>
      <c r="AI57" s="96">
        <v>45.168701171875</v>
      </c>
      <c r="AJ57" s="96">
        <v>18.227796554565401</v>
      </c>
      <c r="AK57" s="96">
        <v>32.511199951171903</v>
      </c>
      <c r="AL57" s="96">
        <v>23.981529235839801</v>
      </c>
      <c r="AM57" s="96">
        <v>11.783720016479499</v>
      </c>
      <c r="AN57" s="96">
        <v>54.279998779296903</v>
      </c>
      <c r="AO57" s="96">
        <v>5.2404489517211896</v>
      </c>
      <c r="AP57" s="96">
        <v>12.1099996566772</v>
      </c>
      <c r="AQ57" s="96">
        <v>10.1497659683228</v>
      </c>
      <c r="AR57" s="96">
        <v>14.4829444885254</v>
      </c>
      <c r="AS57" s="96">
        <v>30.038496017456101</v>
      </c>
      <c r="AT57" s="96">
        <v>35.578380584716797</v>
      </c>
      <c r="AU57" s="96">
        <v>9.1132402420043892</v>
      </c>
      <c r="AV57" s="96">
        <v>8.6544752120971697</v>
      </c>
      <c r="AW57" s="96">
        <v>21.789819717407202</v>
      </c>
      <c r="AX57" s="96">
        <v>21.307315826416001</v>
      </c>
      <c r="AY57" s="96">
        <v>4.2714405059814498</v>
      </c>
      <c r="AZ57" s="96">
        <v>16.959999084472699</v>
      </c>
      <c r="BA57" s="96">
        <v>24.253864288330099</v>
      </c>
      <c r="BB57" s="96">
        <v>13.612565994262701</v>
      </c>
      <c r="BC57" s="96">
        <v>39.219768524169901</v>
      </c>
      <c r="BD57" s="96">
        <v>12.2830667495728</v>
      </c>
      <c r="BE57" s="96">
        <v>10.4700002670288</v>
      </c>
      <c r="BF57" s="96">
        <v>13.7661838531494</v>
      </c>
      <c r="BG57" s="96">
        <v>22.549030303955099</v>
      </c>
      <c r="BH57" s="96">
        <v>68.720642089843693</v>
      </c>
      <c r="BI57" s="96">
        <v>16.9260559082031</v>
      </c>
      <c r="BJ57" s="96">
        <v>16.949197769165</v>
      </c>
      <c r="BK57" s="96">
        <v>19.950000762939499</v>
      </c>
      <c r="BL57" s="96">
        <v>26.9483337402344</v>
      </c>
      <c r="BM57" s="96">
        <v>21.3095817565918</v>
      </c>
      <c r="BN57" s="96">
        <v>20.9799995422363</v>
      </c>
      <c r="BO57" s="96">
        <v>34.803321838378899</v>
      </c>
      <c r="BP57" s="96">
        <v>24.3065071105957</v>
      </c>
      <c r="BQ57" s="96">
        <v>40.993816375732401</v>
      </c>
      <c r="BR57" s="96">
        <v>42.223552703857401</v>
      </c>
      <c r="BS57" s="96">
        <v>36.560001373291001</v>
      </c>
      <c r="BT57" s="96">
        <v>25.151952743530298</v>
      </c>
      <c r="BU57" s="96">
        <v>19.3727703094482</v>
      </c>
      <c r="BV57" s="96">
        <v>14.539999961853001</v>
      </c>
      <c r="BW57" s="96">
        <v>4.7160887718200701</v>
      </c>
      <c r="BX57" s="96">
        <v>41.764152526855497</v>
      </c>
      <c r="BY57" s="96">
        <v>46.286628723144503</v>
      </c>
      <c r="BZ57" s="96">
        <v>7.3600001335143999</v>
      </c>
      <c r="CA57" s="96">
        <v>39.443374633789098</v>
      </c>
      <c r="CB57" s="96">
        <v>28.365299224853501</v>
      </c>
      <c r="CC57" s="96">
        <v>32.78</v>
      </c>
      <c r="CD57" s="96">
        <v>20.64</v>
      </c>
    </row>
    <row r="58" spans="1:82" x14ac:dyDescent="0.3">
      <c r="A58" s="88" t="s">
        <v>277</v>
      </c>
      <c r="B58" s="96">
        <v>10.7724695205688</v>
      </c>
      <c r="C58" s="96">
        <v>13.9899997711182</v>
      </c>
      <c r="D58" s="96">
        <v>36.075534820556598</v>
      </c>
      <c r="E58" s="96">
        <v>23.687406539916999</v>
      </c>
      <c r="F58" s="96">
        <v>15.5537576675415</v>
      </c>
      <c r="G58" s="96">
        <v>17.422397613525401</v>
      </c>
      <c r="H58" s="96">
        <v>23.662305831909201</v>
      </c>
      <c r="I58" s="96">
        <v>9.83447265625</v>
      </c>
      <c r="J58" s="96">
        <v>36.844776153564503</v>
      </c>
      <c r="K58" s="96">
        <v>28.474617004394499</v>
      </c>
      <c r="L58" s="96">
        <v>16.176385879516602</v>
      </c>
      <c r="M58" s="96">
        <v>18.549999237060501</v>
      </c>
      <c r="N58" s="96">
        <v>18.930000305175799</v>
      </c>
      <c r="O58" s="96">
        <v>9.3000001907348597</v>
      </c>
      <c r="P58" s="96">
        <v>68.680000305175795</v>
      </c>
      <c r="Q58" s="96">
        <v>11.8663330078125</v>
      </c>
      <c r="R58" s="96">
        <v>4.0151109695434597</v>
      </c>
      <c r="S58" s="96">
        <v>8.0005187988281303</v>
      </c>
      <c r="T58" s="96">
        <v>4.6100001335143999</v>
      </c>
      <c r="U58" s="96">
        <v>24.786289215087901</v>
      </c>
      <c r="V58" s="96">
        <v>50.720424652099602</v>
      </c>
      <c r="W58" s="96">
        <v>19.732986450195298</v>
      </c>
      <c r="X58" s="96">
        <v>54.969406127929702</v>
      </c>
      <c r="Y58" s="96">
        <v>7.0652437210082999</v>
      </c>
      <c r="Z58" s="96">
        <v>11.9899997711182</v>
      </c>
      <c r="AA58" s="96">
        <v>12.9488582611084</v>
      </c>
      <c r="AB58" s="96">
        <v>10.319999694824199</v>
      </c>
      <c r="AC58" s="96">
        <v>35.906181335449197</v>
      </c>
      <c r="AD58" s="96">
        <v>18.635911941528299</v>
      </c>
      <c r="AE58" s="96">
        <v>21.261335372924801</v>
      </c>
      <c r="AF58" s="96">
        <v>8.2799997329711896</v>
      </c>
      <c r="AG58" s="96">
        <v>15.787981986999499</v>
      </c>
      <c r="AH58" s="96">
        <v>34.529998779296903</v>
      </c>
      <c r="AI58" s="96">
        <v>42.207145690917997</v>
      </c>
      <c r="AJ58" s="96">
        <v>17.4776420593262</v>
      </c>
      <c r="AK58" s="96">
        <v>28.447301864623999</v>
      </c>
      <c r="AL58" s="96">
        <v>22.901369094848601</v>
      </c>
      <c r="AM58" s="96">
        <v>10.795982360839799</v>
      </c>
      <c r="AN58" s="96">
        <v>52.040000915527301</v>
      </c>
      <c r="AO58" s="96">
        <v>4.7774767875671396</v>
      </c>
      <c r="AP58" s="96">
        <v>10.670000076293899</v>
      </c>
      <c r="AQ58" s="96">
        <v>9.9566059112548793</v>
      </c>
      <c r="AR58" s="96">
        <v>12.9343309402466</v>
      </c>
      <c r="AS58" s="96">
        <v>29.2205924987793</v>
      </c>
      <c r="AT58" s="96">
        <v>32.148780822753899</v>
      </c>
      <c r="AU58" s="96">
        <v>8.1676969528198207</v>
      </c>
      <c r="AV58" s="96">
        <v>8.2237100601196307</v>
      </c>
      <c r="AW58" s="96">
        <v>20.633623123168899</v>
      </c>
      <c r="AX58" s="96">
        <v>21.053194046020501</v>
      </c>
      <c r="AY58" s="96">
        <v>3.8786644935607901</v>
      </c>
      <c r="AZ58" s="96">
        <v>17</v>
      </c>
      <c r="BA58" s="96">
        <v>22.310382843017599</v>
      </c>
      <c r="BB58" s="96">
        <v>12.677502632141101</v>
      </c>
      <c r="BC58" s="96">
        <v>37.450149536132798</v>
      </c>
      <c r="BD58" s="96">
        <v>11.7641334533691</v>
      </c>
      <c r="BE58" s="96">
        <v>10.449999809265099</v>
      </c>
      <c r="BF58" s="96">
        <v>12.6206197738647</v>
      </c>
      <c r="BG58" s="96">
        <v>20.1940402984619</v>
      </c>
      <c r="BH58" s="96">
        <v>66.708488464355497</v>
      </c>
      <c r="BI58" s="96">
        <v>15.686372756958001</v>
      </c>
      <c r="BJ58" s="96">
        <v>15.9492444992065</v>
      </c>
      <c r="BK58" s="96">
        <v>18.549999237060501</v>
      </c>
      <c r="BL58" s="96">
        <v>25.451753616333001</v>
      </c>
      <c r="BM58" s="96">
        <v>20.829395294189499</v>
      </c>
      <c r="BN58" s="96">
        <v>20.549999237060501</v>
      </c>
      <c r="BO58" s="96">
        <v>32.813423156738303</v>
      </c>
      <c r="BP58" s="96">
        <v>22.762466430664102</v>
      </c>
      <c r="BQ58" s="96">
        <v>36.534603118896499</v>
      </c>
      <c r="BR58" s="96">
        <v>41.148799896240199</v>
      </c>
      <c r="BS58" s="96">
        <v>39.130001068115199</v>
      </c>
      <c r="BT58" s="96">
        <v>24.4418029785156</v>
      </c>
      <c r="BU58" s="96">
        <v>17.551511764526399</v>
      </c>
      <c r="BV58" s="96">
        <v>13.4899997711182</v>
      </c>
      <c r="BW58" s="96">
        <v>4.2999634742736799</v>
      </c>
      <c r="BX58" s="96">
        <v>42.004119873046903</v>
      </c>
      <c r="BY58" s="96">
        <v>43.572170257568402</v>
      </c>
      <c r="BZ58" s="96">
        <v>6.3800001144409197</v>
      </c>
      <c r="CA58" s="96">
        <v>38.5666313171387</v>
      </c>
      <c r="CB58" s="96">
        <v>27.040275573730501</v>
      </c>
      <c r="CC58" s="96">
        <v>33.17</v>
      </c>
      <c r="CD58" s="96">
        <v>21.8</v>
      </c>
    </row>
    <row r="59" spans="1:82" x14ac:dyDescent="0.3">
      <c r="A59" s="88" t="s">
        <v>278</v>
      </c>
      <c r="B59" s="96">
        <v>11.2572793960571</v>
      </c>
      <c r="C59" s="96">
        <v>14.1099996566772</v>
      </c>
      <c r="D59" s="96">
        <v>38.2498168945312</v>
      </c>
      <c r="E59" s="96">
        <v>25.0423679351807</v>
      </c>
      <c r="F59" s="96">
        <v>16.061477661132798</v>
      </c>
      <c r="G59" s="96">
        <v>17.9302272796631</v>
      </c>
      <c r="H59" s="96">
        <v>24.535097122192401</v>
      </c>
      <c r="I59" s="96">
        <v>10.902380943298301</v>
      </c>
      <c r="J59" s="96">
        <v>39.616767883300803</v>
      </c>
      <c r="K59" s="96">
        <v>29.059644699096701</v>
      </c>
      <c r="L59" s="96">
        <v>17.427331924438501</v>
      </c>
      <c r="M59" s="96">
        <v>20.559999465942401</v>
      </c>
      <c r="N59" s="96">
        <v>21.4899997711182</v>
      </c>
      <c r="O59" s="96">
        <v>9.5500001907348597</v>
      </c>
      <c r="P59" s="96">
        <v>75.190002441406307</v>
      </c>
      <c r="Q59" s="96">
        <v>12.132438659668001</v>
      </c>
      <c r="R59" s="96">
        <v>4.0446338653564498</v>
      </c>
      <c r="S59" s="96">
        <v>8.0645236968994105</v>
      </c>
      <c r="T59" s="96">
        <v>4.5999999046325701</v>
      </c>
      <c r="U59" s="96">
        <v>26.311599731445298</v>
      </c>
      <c r="V59" s="96">
        <v>51.910007476806598</v>
      </c>
      <c r="W59" s="96">
        <v>19.8711853027344</v>
      </c>
      <c r="X59" s="96">
        <v>57.8872680664063</v>
      </c>
      <c r="Y59" s="96">
        <v>7.2348899841308603</v>
      </c>
      <c r="Z59" s="96">
        <v>12.3599996566772</v>
      </c>
      <c r="AA59" s="96">
        <v>13.416708946228001</v>
      </c>
      <c r="AB59" s="96">
        <v>10.7799997329712</v>
      </c>
      <c r="AC59" s="96">
        <v>37.653118133544901</v>
      </c>
      <c r="AD59" s="96">
        <v>19.072288513183601</v>
      </c>
      <c r="AE59" s="96">
        <v>21.994779586791999</v>
      </c>
      <c r="AF59" s="96">
        <v>7.6599998474121103</v>
      </c>
      <c r="AG59" s="96">
        <v>16.340215682983398</v>
      </c>
      <c r="AH59" s="96">
        <v>36.369998931884801</v>
      </c>
      <c r="AI59" s="96">
        <v>44.323959350585902</v>
      </c>
      <c r="AJ59" s="96">
        <v>18.2083129882813</v>
      </c>
      <c r="AK59" s="96">
        <v>30.0332126617432</v>
      </c>
      <c r="AL59" s="96">
        <v>23.188749313354499</v>
      </c>
      <c r="AM59" s="96">
        <v>11.1811990737915</v>
      </c>
      <c r="AN59" s="96">
        <v>54.790000915527301</v>
      </c>
      <c r="AO59" s="96">
        <v>4.9547853469848597</v>
      </c>
      <c r="AP59" s="96">
        <v>10.920000076293899</v>
      </c>
      <c r="AQ59" s="96">
        <v>10.492272377014199</v>
      </c>
      <c r="AR59" s="96">
        <v>13.304440498352101</v>
      </c>
      <c r="AS59" s="96">
        <v>28.558477401733398</v>
      </c>
      <c r="AT59" s="96">
        <v>33.649852752685497</v>
      </c>
      <c r="AU59" s="96">
        <v>8.5188980102539098</v>
      </c>
      <c r="AV59" s="96">
        <v>8.4880428314209002</v>
      </c>
      <c r="AW59" s="96">
        <v>21.3154811859131</v>
      </c>
      <c r="AX59" s="96">
        <v>22.851608276367202</v>
      </c>
      <c r="AY59" s="96">
        <v>3.9866778850555402</v>
      </c>
      <c r="AZ59" s="96">
        <v>18.0100002288818</v>
      </c>
      <c r="BA59" s="96">
        <v>23.7977409362793</v>
      </c>
      <c r="BB59" s="96">
        <v>12.982627868652299</v>
      </c>
      <c r="BC59" s="96">
        <v>38.434379577636697</v>
      </c>
      <c r="BD59" s="96">
        <v>12.290514945983899</v>
      </c>
      <c r="BE59" s="96">
        <v>11.5</v>
      </c>
      <c r="BF59" s="96">
        <v>13.3001918792725</v>
      </c>
      <c r="BG59" s="96">
        <v>20.665037155151399</v>
      </c>
      <c r="BH59" s="96">
        <v>68.859413146972699</v>
      </c>
      <c r="BI59" s="96">
        <v>16.398946762085</v>
      </c>
      <c r="BJ59" s="96">
        <v>16.449222564697301</v>
      </c>
      <c r="BK59" s="96">
        <v>18.75</v>
      </c>
      <c r="BL59" s="96">
        <v>24.8273525238037</v>
      </c>
      <c r="BM59" s="96">
        <v>21.1302585601807</v>
      </c>
      <c r="BN59" s="96">
        <v>20.670000076293899</v>
      </c>
      <c r="BO59" s="96">
        <v>33.330795288085902</v>
      </c>
      <c r="BP59" s="96">
        <v>23.752983093261701</v>
      </c>
      <c r="BQ59" s="96">
        <v>39.629936218261697</v>
      </c>
      <c r="BR59" s="96">
        <v>42.340053558349602</v>
      </c>
      <c r="BS59" s="96">
        <v>40.099998474121101</v>
      </c>
      <c r="BT59" s="96">
        <v>25.277805328369102</v>
      </c>
      <c r="BU59" s="96">
        <v>19.316577911376999</v>
      </c>
      <c r="BV59" s="96">
        <v>14.310000419616699</v>
      </c>
      <c r="BW59" s="96">
        <v>4.2999634742736799</v>
      </c>
      <c r="BX59" s="96">
        <v>42.762420654296903</v>
      </c>
      <c r="BY59" s="96">
        <v>44.605361938476598</v>
      </c>
      <c r="BZ59" s="96">
        <v>7.5700001716613796</v>
      </c>
      <c r="CA59" s="96">
        <v>40.449626922607401</v>
      </c>
      <c r="CB59" s="96">
        <v>27.780000686645501</v>
      </c>
      <c r="CC59" s="96">
        <v>37.17</v>
      </c>
      <c r="CD59" s="96">
        <v>26.01</v>
      </c>
    </row>
    <row r="60" spans="1:82" x14ac:dyDescent="0.3">
      <c r="A60" s="88" t="s">
        <v>279</v>
      </c>
      <c r="B60" s="96">
        <v>11.3445444107056</v>
      </c>
      <c r="C60" s="96">
        <v>16.049999237060501</v>
      </c>
      <c r="D60" s="96">
        <v>38.805572509765597</v>
      </c>
      <c r="E60" s="96">
        <v>28.4053955078125</v>
      </c>
      <c r="F60" s="96">
        <v>17.643213272094702</v>
      </c>
      <c r="G60" s="96">
        <v>19.502536773681602</v>
      </c>
      <c r="H60" s="96">
        <v>24.4963073730469</v>
      </c>
      <c r="I60" s="96">
        <v>11.5528354644775</v>
      </c>
      <c r="J60" s="96">
        <v>43.207530975341797</v>
      </c>
      <c r="K60" s="96">
        <v>28.532159805297798</v>
      </c>
      <c r="L60" s="96">
        <v>18.5254936218262</v>
      </c>
      <c r="M60" s="96">
        <v>20.309999465942401</v>
      </c>
      <c r="N60" s="96">
        <v>22.340000152587901</v>
      </c>
      <c r="O60" s="96">
        <v>10.3500003814697</v>
      </c>
      <c r="P60" s="96">
        <v>77.209999084472699</v>
      </c>
      <c r="Q60" s="96">
        <v>12.6547937393188</v>
      </c>
      <c r="R60" s="96">
        <v>4.1135201454162598</v>
      </c>
      <c r="S60" s="96">
        <v>8.5948419570922905</v>
      </c>
      <c r="T60" s="96">
        <v>4.9800000190734899</v>
      </c>
      <c r="U60" s="96">
        <v>27.225011825561499</v>
      </c>
      <c r="V60" s="96">
        <v>53.396987915039098</v>
      </c>
      <c r="W60" s="96">
        <v>19.565172195434599</v>
      </c>
      <c r="X60" s="96">
        <v>60.707218170166001</v>
      </c>
      <c r="Y60" s="96">
        <v>7.79372215270996</v>
      </c>
      <c r="Z60" s="96">
        <v>14.1499996185303</v>
      </c>
      <c r="AA60" s="96">
        <v>15.1208648681641</v>
      </c>
      <c r="AB60" s="96">
        <v>10.8400001525879</v>
      </c>
      <c r="AC60" s="96">
        <v>37.812782287597699</v>
      </c>
      <c r="AD60" s="96">
        <v>20.449872970581101</v>
      </c>
      <c r="AE60" s="96">
        <v>23.299625396728501</v>
      </c>
      <c r="AF60" s="96">
        <v>8.1700000762939506</v>
      </c>
      <c r="AG60" s="96">
        <v>16.6360569000244</v>
      </c>
      <c r="AH60" s="96">
        <v>36.340000152587898</v>
      </c>
      <c r="AI60" s="96">
        <v>46.212200164794901</v>
      </c>
      <c r="AJ60" s="96">
        <v>18.598005294799801</v>
      </c>
      <c r="AK60" s="96">
        <v>33.105918884277301</v>
      </c>
      <c r="AL60" s="96">
        <v>23.1986598968506</v>
      </c>
      <c r="AM60" s="96">
        <v>11.833106994628899</v>
      </c>
      <c r="AN60" s="96">
        <v>56</v>
      </c>
      <c r="AO60" s="96">
        <v>5.1911959648132298</v>
      </c>
      <c r="AP60" s="96">
        <v>12.189999580383301</v>
      </c>
      <c r="AQ60" s="96">
        <v>10.637638092041</v>
      </c>
      <c r="AR60" s="96">
        <v>14.8920125961304</v>
      </c>
      <c r="AS60" s="96">
        <v>28.480583190918001</v>
      </c>
      <c r="AT60" s="96">
        <v>35.111160278320298</v>
      </c>
      <c r="AU60" s="96">
        <v>8.1046600341796893</v>
      </c>
      <c r="AV60" s="96">
        <v>9.0852403640747106</v>
      </c>
      <c r="AW60" s="96">
        <v>23.074480056762699</v>
      </c>
      <c r="AX60" s="96">
        <v>23.3794059753418</v>
      </c>
      <c r="AY60" s="96">
        <v>4.3401761054992702</v>
      </c>
      <c r="AZ60" s="96">
        <v>17.940000534057599</v>
      </c>
      <c r="BA60" s="96">
        <v>24.9777126312256</v>
      </c>
      <c r="BB60" s="96">
        <v>13.907849311828601</v>
      </c>
      <c r="BC60" s="96">
        <v>39.985275268554702</v>
      </c>
      <c r="BD60" s="96">
        <v>12.8615884780884</v>
      </c>
      <c r="BE60" s="96">
        <v>12.539999961853001</v>
      </c>
      <c r="BF60" s="96">
        <v>14.338966369628899</v>
      </c>
      <c r="BG60" s="96">
        <v>21.3519096374512</v>
      </c>
      <c r="BH60" s="96">
        <v>66.450767517089801</v>
      </c>
      <c r="BI60" s="96">
        <v>17.837907791137699</v>
      </c>
      <c r="BJ60" s="96">
        <v>17.2496547698975</v>
      </c>
      <c r="BK60" s="96">
        <v>21.790000915527301</v>
      </c>
      <c r="BL60" s="96">
        <v>25.3823757171631</v>
      </c>
      <c r="BM60" s="96">
        <v>22.0268745422363</v>
      </c>
      <c r="BN60" s="96">
        <v>20.200000762939499</v>
      </c>
      <c r="BO60" s="96">
        <v>35.022212982177699</v>
      </c>
      <c r="BP60" s="96">
        <v>26.433202743530298</v>
      </c>
      <c r="BQ60" s="96">
        <v>40.713302612304702</v>
      </c>
      <c r="BR60" s="96">
        <v>44.148574829101598</v>
      </c>
      <c r="BS60" s="96">
        <v>38.650001525878899</v>
      </c>
      <c r="BT60" s="96">
        <v>25.4396076202393</v>
      </c>
      <c r="BU60" s="96">
        <v>19.200679779052699</v>
      </c>
      <c r="BV60" s="96">
        <v>14.579999923706101</v>
      </c>
      <c r="BW60" s="96">
        <v>4.6665501594543501</v>
      </c>
      <c r="BX60" s="96">
        <v>42.820014953613303</v>
      </c>
      <c r="BY60" s="96">
        <v>44.1451225280762</v>
      </c>
      <c r="BZ60" s="96">
        <v>9.0399999618530291</v>
      </c>
      <c r="CA60" s="96">
        <v>41.426002502441399</v>
      </c>
      <c r="CB60" s="96">
        <v>28.5</v>
      </c>
      <c r="CC60" s="96">
        <v>39.85</v>
      </c>
      <c r="CD60" s="96">
        <v>26.94</v>
      </c>
    </row>
    <row r="61" spans="1:82" x14ac:dyDescent="0.3">
      <c r="A61" s="88" t="s">
        <v>280</v>
      </c>
      <c r="B61" s="96">
        <v>11.3154563903809</v>
      </c>
      <c r="C61" s="96">
        <v>17.120000839233398</v>
      </c>
      <c r="D61" s="96">
        <v>38.903076171875</v>
      </c>
      <c r="E61" s="96">
        <v>28.814805984497099</v>
      </c>
      <c r="F61" s="96">
        <v>18.326681137085</v>
      </c>
      <c r="G61" s="96">
        <v>20.156852722168001</v>
      </c>
      <c r="H61" s="96">
        <v>25.213933944702099</v>
      </c>
      <c r="I61" s="96">
        <v>11.941165924072299</v>
      </c>
      <c r="J61" s="96">
        <v>43.148345947265597</v>
      </c>
      <c r="K61" s="96">
        <v>30.037889480590799</v>
      </c>
      <c r="L61" s="96">
        <v>19.690502166748001</v>
      </c>
      <c r="M61" s="96">
        <v>20.379999160766602</v>
      </c>
      <c r="N61" s="96">
        <v>21.950000762939499</v>
      </c>
      <c r="O61" s="96">
        <v>10.670000076293899</v>
      </c>
      <c r="P61" s="96">
        <v>77.790000915527301</v>
      </c>
      <c r="Q61" s="96">
        <v>12.8913316726685</v>
      </c>
      <c r="R61" s="96">
        <v>4.1627254486084002</v>
      </c>
      <c r="S61" s="96">
        <v>8.9240074157714808</v>
      </c>
      <c r="T61" s="96">
        <v>5.5900001525878897</v>
      </c>
      <c r="U61" s="96">
        <v>26.639717102050799</v>
      </c>
      <c r="V61" s="96">
        <v>53.444953918457003</v>
      </c>
      <c r="W61" s="96">
        <v>19.9402885437012</v>
      </c>
      <c r="X61" s="96">
        <v>60.5505561828613</v>
      </c>
      <c r="Y61" s="96">
        <v>9.0111789703369105</v>
      </c>
      <c r="Z61" s="96">
        <v>14.189999580383301</v>
      </c>
      <c r="AA61" s="96">
        <v>16.081220626831101</v>
      </c>
      <c r="AB61" s="96">
        <v>11.039999961853001</v>
      </c>
      <c r="AC61" s="96">
        <v>38.696788787841797</v>
      </c>
      <c r="AD61" s="96">
        <v>21.296960830688501</v>
      </c>
      <c r="AE61" s="96">
        <v>23.657819747924801</v>
      </c>
      <c r="AF61" s="96">
        <v>8.8199996948242205</v>
      </c>
      <c r="AG61" s="96">
        <v>16.734668731689499</v>
      </c>
      <c r="AH61" s="96">
        <v>36.409999847412102</v>
      </c>
      <c r="AI61" s="96">
        <v>45.943870544433601</v>
      </c>
      <c r="AJ61" s="96">
        <v>18.3739337921143</v>
      </c>
      <c r="AK61" s="96">
        <v>32.610000610351598</v>
      </c>
      <c r="AL61" s="96">
        <v>23.0797443389893</v>
      </c>
      <c r="AM61" s="96">
        <v>12.307222366333001</v>
      </c>
      <c r="AN61" s="96">
        <v>57</v>
      </c>
      <c r="AO61" s="96">
        <v>5.4177570343017596</v>
      </c>
      <c r="AP61" s="96">
        <v>13.3400001525879</v>
      </c>
      <c r="AQ61" s="96">
        <v>10.826171875</v>
      </c>
      <c r="AR61" s="96">
        <v>14.9796705245972</v>
      </c>
      <c r="AS61" s="96">
        <v>29.084276199340799</v>
      </c>
      <c r="AT61" s="96">
        <v>35.449150085449197</v>
      </c>
      <c r="AU61" s="96">
        <v>9.2303066253662092</v>
      </c>
      <c r="AV61" s="96">
        <v>9.0656604766845703</v>
      </c>
      <c r="AW61" s="96">
        <v>23.380825042724599</v>
      </c>
      <c r="AX61" s="96">
        <v>24</v>
      </c>
      <c r="AY61" s="96">
        <v>4.3107180595398003</v>
      </c>
      <c r="AZ61" s="96">
        <v>17.4799995422363</v>
      </c>
      <c r="BA61" s="96">
        <v>25.5528259277344</v>
      </c>
      <c r="BB61" s="96">
        <v>13.858635902404799</v>
      </c>
      <c r="BC61" s="96">
        <v>40.3332328796387</v>
      </c>
      <c r="BD61" s="96">
        <v>12.5686025619507</v>
      </c>
      <c r="BE61" s="96">
        <v>12.5100002288818</v>
      </c>
      <c r="BF61" s="96">
        <v>15.193284034729</v>
      </c>
      <c r="BG61" s="96">
        <v>21.9504718780518</v>
      </c>
      <c r="BH61" s="96">
        <v>67.005844116210895</v>
      </c>
      <c r="BI61" s="96">
        <v>18.8080043792725</v>
      </c>
      <c r="BJ61" s="96">
        <v>18.1996364593506</v>
      </c>
      <c r="BK61" s="96">
        <v>21.5100002288818</v>
      </c>
      <c r="BL61" s="96">
        <v>26.4032192230225</v>
      </c>
      <c r="BM61" s="96">
        <v>21.634355545043899</v>
      </c>
      <c r="BN61" s="96">
        <v>19.7600002288818</v>
      </c>
      <c r="BO61" s="96">
        <v>35.967414855957003</v>
      </c>
      <c r="BP61" s="96">
        <v>27.404298782348601</v>
      </c>
      <c r="BQ61" s="96">
        <v>41.2299995422363</v>
      </c>
      <c r="BR61" s="96">
        <v>44.873863220214801</v>
      </c>
      <c r="BS61" s="96">
        <v>38.720001220703097</v>
      </c>
      <c r="BT61" s="96">
        <v>24.900255203247099</v>
      </c>
      <c r="BU61" s="96">
        <v>19.478950500488299</v>
      </c>
      <c r="BV61" s="96">
        <v>15.3699998855591</v>
      </c>
      <c r="BW61" s="96">
        <v>5.0599999427795401</v>
      </c>
      <c r="BX61" s="96">
        <v>44.854949951171903</v>
      </c>
      <c r="BY61" s="96">
        <v>43.891517639160199</v>
      </c>
      <c r="BZ61" s="96">
        <v>9.1800003051757795</v>
      </c>
      <c r="CA61" s="96">
        <v>41.246665954589901</v>
      </c>
      <c r="CB61" s="96">
        <v>30.149999618530298</v>
      </c>
      <c r="CC61" s="96">
        <v>38.17</v>
      </c>
      <c r="CD61" s="96">
        <v>26.55</v>
      </c>
    </row>
    <row r="62" spans="1:82" x14ac:dyDescent="0.3">
      <c r="A62" s="88" t="s">
        <v>281</v>
      </c>
      <c r="B62" s="96">
        <v>10.9954824447632</v>
      </c>
      <c r="C62" s="96">
        <v>17.399999618530298</v>
      </c>
      <c r="D62" s="96">
        <v>37.460052490234403</v>
      </c>
      <c r="E62" s="96">
        <v>27.781528472900401</v>
      </c>
      <c r="F62" s="96">
        <v>17.145256042480501</v>
      </c>
      <c r="G62" s="96">
        <v>18.7017307281494</v>
      </c>
      <c r="H62" s="96">
        <v>25.7473049163818</v>
      </c>
      <c r="I62" s="96">
        <v>11.9023342132568</v>
      </c>
      <c r="J62" s="96">
        <v>41.244449615478501</v>
      </c>
      <c r="K62" s="96">
        <v>28.637657165527301</v>
      </c>
      <c r="L62" s="96">
        <v>18.649635314941399</v>
      </c>
      <c r="M62" s="96">
        <v>19.389999389648398</v>
      </c>
      <c r="N62" s="96">
        <v>21.139999389648398</v>
      </c>
      <c r="O62" s="96">
        <v>10.039999961853001</v>
      </c>
      <c r="P62" s="96">
        <v>73.25</v>
      </c>
      <c r="Q62" s="96">
        <v>12.171861648559601</v>
      </c>
      <c r="R62" s="96">
        <v>3.99542903900146</v>
      </c>
      <c r="S62" s="96">
        <v>8.7045650482177699</v>
      </c>
      <c r="T62" s="96">
        <v>5.53999996185303</v>
      </c>
      <c r="U62" s="96">
        <v>25.7529106140137</v>
      </c>
      <c r="V62" s="96">
        <v>52.188220977783203</v>
      </c>
      <c r="W62" s="96">
        <v>19.7428588867188</v>
      </c>
      <c r="X62" s="96">
        <v>59.081832885742202</v>
      </c>
      <c r="Y62" s="96">
        <v>8.9413261413574201</v>
      </c>
      <c r="Z62" s="96">
        <v>13.800000190734901</v>
      </c>
      <c r="AA62" s="96">
        <v>14.979637145996101</v>
      </c>
      <c r="AB62" s="96">
        <v>10.4899997711182</v>
      </c>
      <c r="AC62" s="96">
        <v>37.8359985351562</v>
      </c>
      <c r="AD62" s="96">
        <v>20.7493495941162</v>
      </c>
      <c r="AE62" s="96">
        <v>23.7431030273437</v>
      </c>
      <c r="AF62" s="96">
        <v>8.6499996185302699</v>
      </c>
      <c r="AG62" s="96">
        <v>16.7642517089844</v>
      </c>
      <c r="AH62" s="96">
        <v>35.9799995422363</v>
      </c>
      <c r="AI62" s="96">
        <v>45.347587585449197</v>
      </c>
      <c r="AJ62" s="96">
        <v>17.857591629028299</v>
      </c>
      <c r="AK62" s="96">
        <v>30.209999084472699</v>
      </c>
      <c r="AL62" s="96">
        <v>22.594165802001999</v>
      </c>
      <c r="AM62" s="96">
        <v>11.5960502624512</v>
      </c>
      <c r="AN62" s="96">
        <v>54.810001373291001</v>
      </c>
      <c r="AO62" s="96">
        <v>5.0729908943176296</v>
      </c>
      <c r="AP62" s="96">
        <v>12.3999996185303</v>
      </c>
      <c r="AQ62" s="96">
        <v>10.445712089538601</v>
      </c>
      <c r="AR62" s="96">
        <v>14.5706024169922</v>
      </c>
      <c r="AS62" s="96">
        <v>28.3150539398193</v>
      </c>
      <c r="AT62" s="96">
        <v>32.725349426269503</v>
      </c>
      <c r="AU62" s="96">
        <v>9.2032928466796893</v>
      </c>
      <c r="AV62" s="96">
        <v>8.8111181259155291</v>
      </c>
      <c r="AW62" s="96">
        <v>22.5013236999512</v>
      </c>
      <c r="AX62" s="96">
        <v>23.840000152587901</v>
      </c>
      <c r="AY62" s="96">
        <v>4.0848717689514196</v>
      </c>
      <c r="AZ62" s="96">
        <v>17.809999465942401</v>
      </c>
      <c r="BA62" s="96">
        <v>24.670324325561499</v>
      </c>
      <c r="BB62" s="96">
        <v>13.071213722229</v>
      </c>
      <c r="BC62" s="96">
        <v>38.184600830078097</v>
      </c>
      <c r="BD62" s="96">
        <v>12.3401737213135</v>
      </c>
      <c r="BE62" s="96">
        <v>12.8400001525879</v>
      </c>
      <c r="BF62" s="96">
        <v>14.70787525177</v>
      </c>
      <c r="BG62" s="96">
        <v>20.498226165771499</v>
      </c>
      <c r="BH62" s="96">
        <v>65.637977600097699</v>
      </c>
      <c r="BI62" s="96">
        <v>18.461540222168001</v>
      </c>
      <c r="BJ62" s="96">
        <v>18.049636840820298</v>
      </c>
      <c r="BK62" s="96">
        <v>20.450000762939499</v>
      </c>
      <c r="BL62" s="96">
        <v>25.689619064331101</v>
      </c>
      <c r="BM62" s="96">
        <v>20.877212524414102</v>
      </c>
      <c r="BN62" s="96">
        <v>19.790000915527301</v>
      </c>
      <c r="BO62" s="96">
        <v>34.017311096191399</v>
      </c>
      <c r="BP62" s="96">
        <v>26.2195644378662</v>
      </c>
      <c r="BQ62" s="96">
        <v>40.080001831054702</v>
      </c>
      <c r="BR62" s="96">
        <v>42.245857238769503</v>
      </c>
      <c r="BS62" s="96">
        <v>39.409999847412102</v>
      </c>
      <c r="BT62" s="96">
        <v>24.7204685211182</v>
      </c>
      <c r="BU62" s="96">
        <v>19.594896316528299</v>
      </c>
      <c r="BV62" s="96">
        <v>14.5</v>
      </c>
      <c r="BW62" s="96">
        <v>4.8000001907348597</v>
      </c>
      <c r="BX62" s="96">
        <v>43.059986114502003</v>
      </c>
      <c r="BY62" s="96">
        <v>43.581565856933601</v>
      </c>
      <c r="BZ62" s="96">
        <v>9.1800003051757795</v>
      </c>
      <c r="CA62" s="96">
        <v>39.792076110839801</v>
      </c>
      <c r="CB62" s="96">
        <v>30.350000381469702</v>
      </c>
      <c r="CC62" s="96">
        <v>39.130000000000003</v>
      </c>
      <c r="CD62" s="96">
        <v>25.81</v>
      </c>
    </row>
    <row r="63" spans="1:82" x14ac:dyDescent="0.3">
      <c r="A63" s="88" t="s">
        <v>282</v>
      </c>
      <c r="B63" s="96">
        <v>11.402722358703601</v>
      </c>
      <c r="C63" s="96">
        <v>15.1599998474121</v>
      </c>
      <c r="D63" s="96">
        <v>37.421054840087898</v>
      </c>
      <c r="E63" s="96">
        <v>27.060186386108398</v>
      </c>
      <c r="F63" s="96">
        <v>16.491083145141602</v>
      </c>
      <c r="G63" s="96">
        <v>17.871627807617202</v>
      </c>
      <c r="H63" s="96">
        <v>24.535097122192401</v>
      </c>
      <c r="I63" s="96">
        <v>12.2809553146362</v>
      </c>
      <c r="J63" s="96">
        <v>40.652565002441399</v>
      </c>
      <c r="K63" s="96">
        <v>27.726545333862301</v>
      </c>
      <c r="L63" s="96">
        <v>18.728876113891602</v>
      </c>
      <c r="M63" s="96">
        <v>18.399999618530298</v>
      </c>
      <c r="N63" s="96">
        <v>21.100000381469702</v>
      </c>
      <c r="O63" s="96">
        <v>9.3500003814697301</v>
      </c>
      <c r="P63" s="96">
        <v>74.069999694824205</v>
      </c>
      <c r="Q63" s="96">
        <v>12.0043134689331</v>
      </c>
      <c r="R63" s="96">
        <v>3.8773374557495099</v>
      </c>
      <c r="S63" s="96">
        <v>8.44854831695557</v>
      </c>
      <c r="T63" s="96">
        <v>5.2199997901916504</v>
      </c>
      <c r="U63" s="96">
        <v>27.843255996704102</v>
      </c>
      <c r="V63" s="96">
        <v>52.562362670898402</v>
      </c>
      <c r="W63" s="96">
        <v>19.782344818115199</v>
      </c>
      <c r="X63" s="96">
        <v>58.288719177246101</v>
      </c>
      <c r="Y63" s="96">
        <v>8.2209863662719709</v>
      </c>
      <c r="Z63" s="96">
        <v>12.9099998474121</v>
      </c>
      <c r="AA63" s="96">
        <v>13.962792396545399</v>
      </c>
      <c r="AB63" s="96">
        <v>10.1599998474121</v>
      </c>
      <c r="AC63" s="96">
        <v>37.613552093505902</v>
      </c>
      <c r="AD63" s="96">
        <v>20.997371673583999</v>
      </c>
      <c r="AE63" s="96">
        <v>23.9341526031494</v>
      </c>
      <c r="AF63" s="96">
        <v>7.7199997901916504</v>
      </c>
      <c r="AG63" s="96">
        <v>16.705085754394499</v>
      </c>
      <c r="AH63" s="96">
        <v>35.290000915527301</v>
      </c>
      <c r="AI63" s="96">
        <v>42.058071136474602</v>
      </c>
      <c r="AJ63" s="96">
        <v>17.536096572876001</v>
      </c>
      <c r="AK63" s="96">
        <v>29.2700004577637</v>
      </c>
      <c r="AL63" s="96">
        <v>21.5140056610107</v>
      </c>
      <c r="AM63" s="96">
        <v>11.3293609619141</v>
      </c>
      <c r="AN63" s="96">
        <v>53.5</v>
      </c>
      <c r="AO63" s="96">
        <v>5.0237379074096697</v>
      </c>
      <c r="AP63" s="96">
        <v>11.1499996185303</v>
      </c>
      <c r="AQ63" s="96">
        <v>10.1907444000244</v>
      </c>
      <c r="AR63" s="96">
        <v>13.9375219345093</v>
      </c>
      <c r="AS63" s="96">
        <v>27.935316085815401</v>
      </c>
      <c r="AT63" s="96">
        <v>31.124870300293001</v>
      </c>
      <c r="AU63" s="96">
        <v>8.6359653472900408</v>
      </c>
      <c r="AV63" s="96">
        <v>8.5174150466918892</v>
      </c>
      <c r="AW63" s="96">
        <v>21.6459636688232</v>
      </c>
      <c r="AX63" s="96">
        <v>22.7700004577637</v>
      </c>
      <c r="AY63" s="96">
        <v>3.9474000930786102</v>
      </c>
      <c r="AZ63" s="96">
        <v>17.780000686645501</v>
      </c>
      <c r="BA63" s="96">
        <v>25.047122955322301</v>
      </c>
      <c r="BB63" s="96">
        <v>13.3074398040771</v>
      </c>
      <c r="BC63" s="96">
        <v>37.010913848877003</v>
      </c>
      <c r="BD63" s="96">
        <v>12.772203445434601</v>
      </c>
      <c r="BE63" s="96">
        <v>12.4700002670288</v>
      </c>
      <c r="BF63" s="96">
        <v>14.406923294067401</v>
      </c>
      <c r="BG63" s="96">
        <v>19.605291366577099</v>
      </c>
      <c r="BH63" s="96">
        <v>66.199996948242202</v>
      </c>
      <c r="BI63" s="96">
        <v>17.867603302001999</v>
      </c>
      <c r="BJ63" s="96">
        <v>17.379652023315401</v>
      </c>
      <c r="BK63" s="96">
        <v>19.7299995422363</v>
      </c>
      <c r="BL63" s="96">
        <v>24.315925598144499</v>
      </c>
      <c r="BM63" s="96">
        <v>20.833379745483398</v>
      </c>
      <c r="BN63" s="96">
        <v>19.700000762939499</v>
      </c>
      <c r="BO63" s="96">
        <v>33.241252899169901</v>
      </c>
      <c r="BP63" s="96">
        <v>24.995985031127901</v>
      </c>
      <c r="BQ63" s="96">
        <v>39.909999847412102</v>
      </c>
      <c r="BR63" s="96">
        <v>40.409084320068402</v>
      </c>
      <c r="BS63" s="96">
        <v>40.5</v>
      </c>
      <c r="BT63" s="96">
        <v>24.630577087402301</v>
      </c>
      <c r="BU63" s="96">
        <v>19.876480102539102</v>
      </c>
      <c r="BV63" s="96">
        <v>14.6000003814697</v>
      </c>
      <c r="BW63" s="96">
        <v>4.6799998283386204</v>
      </c>
      <c r="BX63" s="96">
        <v>42.167301177978501</v>
      </c>
      <c r="BY63" s="96">
        <v>45.892139434814503</v>
      </c>
      <c r="BZ63" s="96">
        <v>9.5</v>
      </c>
      <c r="CA63" s="96">
        <v>39.692447662353501</v>
      </c>
      <c r="CB63" s="96">
        <v>28.530000686645501</v>
      </c>
      <c r="CC63" s="96">
        <v>38.770000000000003</v>
      </c>
      <c r="CD63" s="96">
        <v>26.67</v>
      </c>
    </row>
    <row r="64" spans="1:82" x14ac:dyDescent="0.3">
      <c r="A64" s="88" t="s">
        <v>283</v>
      </c>
      <c r="B64" s="96">
        <v>11.577252388000501</v>
      </c>
      <c r="C64" s="96">
        <v>15.1599998474121</v>
      </c>
      <c r="D64" s="96">
        <v>37.772064208984403</v>
      </c>
      <c r="E64" s="96">
        <v>27.099174499511701</v>
      </c>
      <c r="F64" s="96">
        <v>16.468843460083001</v>
      </c>
      <c r="G64" s="96">
        <v>17.890178680419901</v>
      </c>
      <c r="H64" s="96">
        <v>24.147190093994102</v>
      </c>
      <c r="I64" s="96">
        <v>12.1353311538696</v>
      </c>
      <c r="J64" s="96">
        <v>40.731487274169901</v>
      </c>
      <c r="K64" s="96">
        <v>27.362102508544901</v>
      </c>
      <c r="L64" s="96">
        <v>18.948989868164102</v>
      </c>
      <c r="M64" s="96">
        <v>18.340000152587901</v>
      </c>
      <c r="N64" s="96">
        <v>20.680000305175799</v>
      </c>
      <c r="O64" s="96">
        <v>9.1000003814697301</v>
      </c>
      <c r="P64" s="96">
        <v>74.860000610351605</v>
      </c>
      <c r="Q64" s="96">
        <v>12.3196973800659</v>
      </c>
      <c r="R64" s="96">
        <v>3.8478147983550999</v>
      </c>
      <c r="S64" s="96">
        <v>8.4576911926269496</v>
      </c>
      <c r="T64" s="96">
        <v>4.96000003814697</v>
      </c>
      <c r="U64" s="96">
        <v>28.731969833373999</v>
      </c>
      <c r="V64" s="96">
        <v>53.895847320556598</v>
      </c>
      <c r="W64" s="96">
        <v>19.604660034179702</v>
      </c>
      <c r="X64" s="96">
        <v>59.963066101074197</v>
      </c>
      <c r="Y64" s="96">
        <v>7.9512825012206996</v>
      </c>
      <c r="Z64" s="96">
        <v>12.3900003433228</v>
      </c>
      <c r="AA64" s="96">
        <v>13.9816236495972</v>
      </c>
      <c r="AB64" s="96">
        <v>10.5</v>
      </c>
      <c r="AC64" s="96">
        <v>37.6522407531738</v>
      </c>
      <c r="AD64" s="96">
        <v>20.924116134643601</v>
      </c>
      <c r="AE64" s="96">
        <v>23.8431510925293</v>
      </c>
      <c r="AF64" s="96">
        <v>7.5</v>
      </c>
      <c r="AG64" s="96">
        <v>16.6163330078125</v>
      </c>
      <c r="AH64" s="96">
        <v>36.310001373291001</v>
      </c>
      <c r="AI64" s="96">
        <v>42.932624816894503</v>
      </c>
      <c r="AJ64" s="96">
        <v>17.701713562011701</v>
      </c>
      <c r="AK64" s="96">
        <v>29</v>
      </c>
      <c r="AL64" s="96">
        <v>21.325721740722699</v>
      </c>
      <c r="AM64" s="96">
        <v>11.3688707351685</v>
      </c>
      <c r="AN64" s="96">
        <v>54.700000762939503</v>
      </c>
      <c r="AO64" s="96">
        <v>5.0631399154663104</v>
      </c>
      <c r="AP64" s="96">
        <v>11.7799997329712</v>
      </c>
      <c r="AQ64" s="96">
        <v>10.338148117065399</v>
      </c>
      <c r="AR64" s="96">
        <v>13.499234199523899</v>
      </c>
      <c r="AS64" s="96">
        <v>27.2439880371094</v>
      </c>
      <c r="AT64" s="96">
        <v>30.538358688354499</v>
      </c>
      <c r="AU64" s="96">
        <v>8.1136655807495099</v>
      </c>
      <c r="AV64" s="96">
        <v>8.7230062484741193</v>
      </c>
      <c r="AW64" s="96">
        <v>22.446937561035199</v>
      </c>
      <c r="AX64" s="96">
        <v>22.7600002288818</v>
      </c>
      <c r="AY64" s="96">
        <v>3.9081225395202601</v>
      </c>
      <c r="AZ64" s="96">
        <v>18.700000762939499</v>
      </c>
      <c r="BA64" s="96">
        <v>25.324764251708999</v>
      </c>
      <c r="BB64" s="96">
        <v>13.336968421936</v>
      </c>
      <c r="BC64" s="96">
        <v>36.155509948730497</v>
      </c>
      <c r="BD64" s="96">
        <v>12.4643211364746</v>
      </c>
      <c r="BE64" s="96">
        <v>12.5</v>
      </c>
      <c r="BF64" s="96">
        <v>14.232175827026399</v>
      </c>
      <c r="BG64" s="96">
        <v>19.320732116699201</v>
      </c>
      <c r="BH64" s="96">
        <v>65.410003662109403</v>
      </c>
      <c r="BI64" s="96">
        <v>18.481338500976602</v>
      </c>
      <c r="BJ64" s="96">
        <v>17.939641952514599</v>
      </c>
      <c r="BK64" s="96">
        <v>21.180000305175799</v>
      </c>
      <c r="BL64" s="96">
        <v>24.0581951141357</v>
      </c>
      <c r="BM64" s="96">
        <v>20.743717193603501</v>
      </c>
      <c r="BN64" s="96">
        <v>19.649999618530298</v>
      </c>
      <c r="BO64" s="96">
        <v>33.4601440429687</v>
      </c>
      <c r="BP64" s="96">
        <v>24.413326263427699</v>
      </c>
      <c r="BQ64" s="96">
        <v>41.700000762939503</v>
      </c>
      <c r="BR64" s="96">
        <v>41.4263725280762</v>
      </c>
      <c r="BS64" s="96">
        <v>41.599998474121101</v>
      </c>
      <c r="BT64" s="96">
        <v>24.8553066253662</v>
      </c>
      <c r="BU64" s="96">
        <v>20.144813537597699</v>
      </c>
      <c r="BV64" s="96">
        <v>14.430000305175801</v>
      </c>
      <c r="BW64" s="96">
        <v>4.6100001335143999</v>
      </c>
      <c r="BX64" s="96">
        <v>41.946529388427699</v>
      </c>
      <c r="BY64" s="96">
        <v>46.7750434875488</v>
      </c>
      <c r="BZ64" s="96">
        <v>9.6999998092651403</v>
      </c>
      <c r="CA64" s="96">
        <v>38.865516662597699</v>
      </c>
      <c r="CB64" s="96">
        <v>28.840000152587901</v>
      </c>
      <c r="CC64" s="96">
        <v>37.869999999999997</v>
      </c>
      <c r="CD64" s="96">
        <v>27.5</v>
      </c>
    </row>
    <row r="65" spans="1:82" x14ac:dyDescent="0.3">
      <c r="A65" s="88" t="s">
        <v>284</v>
      </c>
      <c r="B65" s="96">
        <v>11.4705953598022</v>
      </c>
      <c r="C65" s="96">
        <v>14.7700004577637</v>
      </c>
      <c r="D65" s="96">
        <v>37.479549407958999</v>
      </c>
      <c r="E65" s="96">
        <v>26.309595108032202</v>
      </c>
      <c r="F65" s="96">
        <v>16.08766746521</v>
      </c>
      <c r="G65" s="96">
        <v>17.5186882019043</v>
      </c>
      <c r="H65" s="96">
        <v>23.778678894043001</v>
      </c>
      <c r="I65" s="96">
        <v>12.5042457580566</v>
      </c>
      <c r="J65" s="96">
        <v>38.9656982421875</v>
      </c>
      <c r="K65" s="96">
        <v>27.7361354827881</v>
      </c>
      <c r="L65" s="96">
        <v>18.5279026031494</v>
      </c>
      <c r="M65" s="96">
        <v>18.309999465942401</v>
      </c>
      <c r="N65" s="96">
        <v>20.100000381469702</v>
      </c>
      <c r="O65" s="96">
        <v>8.7399997711181605</v>
      </c>
      <c r="P65" s="96">
        <v>89.180000305175795</v>
      </c>
      <c r="Q65" s="96">
        <v>12.1127262115479</v>
      </c>
      <c r="R65" s="96">
        <v>3.7494051456451398</v>
      </c>
      <c r="S65" s="96">
        <v>8.0645236968994105</v>
      </c>
      <c r="T65" s="96">
        <v>4.9800000190734899</v>
      </c>
      <c r="U65" s="96">
        <v>28.457792282104499</v>
      </c>
      <c r="V65" s="96">
        <v>52.715858459472699</v>
      </c>
      <c r="W65" s="96">
        <v>19.6243991851807</v>
      </c>
      <c r="X65" s="96">
        <v>59.091621398925803</v>
      </c>
      <c r="Y65" s="96">
        <v>8.0911293029785192</v>
      </c>
      <c r="Z65" s="96">
        <v>11.6599998474121</v>
      </c>
      <c r="AA65" s="96">
        <v>13.510861396789601</v>
      </c>
      <c r="AB65" s="96">
        <v>10.460000038146999</v>
      </c>
      <c r="AC65" s="96">
        <v>37.516834259033203</v>
      </c>
      <c r="AD65" s="96">
        <v>20.603614807128899</v>
      </c>
      <c r="AE65" s="96">
        <v>23.533735275268601</v>
      </c>
      <c r="AF65" s="96">
        <v>7.1599998474121103</v>
      </c>
      <c r="AG65" s="96">
        <v>16.5966091156006</v>
      </c>
      <c r="AH65" s="96">
        <v>35.470001220703097</v>
      </c>
      <c r="AI65" s="96">
        <v>41.521411895752003</v>
      </c>
      <c r="AJ65" s="96">
        <v>17.165891647338899</v>
      </c>
      <c r="AK65" s="96">
        <v>28</v>
      </c>
      <c r="AL65" s="96">
        <v>21.405000686645501</v>
      </c>
      <c r="AM65" s="96">
        <v>11.497277259826699</v>
      </c>
      <c r="AN65" s="96">
        <v>54.259998321533203</v>
      </c>
      <c r="AO65" s="96">
        <v>5.1222429275512704</v>
      </c>
      <c r="AP65" s="96">
        <v>11.5200004577637</v>
      </c>
      <c r="AQ65" s="96">
        <v>10.3998975753784</v>
      </c>
      <c r="AR65" s="96">
        <v>13.099906921386699</v>
      </c>
      <c r="AS65" s="96">
        <v>27.117408752441399</v>
      </c>
      <c r="AT65" s="96">
        <v>29.7132663726807</v>
      </c>
      <c r="AU65" s="96">
        <v>8.2307338714599592</v>
      </c>
      <c r="AV65" s="96">
        <v>8.5174150466918892</v>
      </c>
      <c r="AW65" s="96">
        <v>21.9920654296875</v>
      </c>
      <c r="AX65" s="96">
        <v>23.079999923706101</v>
      </c>
      <c r="AY65" s="96">
        <v>3.9572198390960698</v>
      </c>
      <c r="AZ65" s="96">
        <v>18.579999923706101</v>
      </c>
      <c r="BA65" s="96">
        <v>27.188919067382798</v>
      </c>
      <c r="BB65" s="96">
        <v>12.6676597595215</v>
      </c>
      <c r="BC65" s="96">
        <v>35.439365386962898</v>
      </c>
      <c r="BD65" s="96">
        <v>13.693371772766101</v>
      </c>
      <c r="BE65" s="96">
        <v>12.689999580383301</v>
      </c>
      <c r="BF65" s="96">
        <v>14.076846122741699</v>
      </c>
      <c r="BG65" s="96">
        <v>18.938045501708999</v>
      </c>
      <c r="BH65" s="96">
        <v>64.879997253417997</v>
      </c>
      <c r="BI65" s="96">
        <v>17.758714675903299</v>
      </c>
      <c r="BJ65" s="96">
        <v>17.279655456543001</v>
      </c>
      <c r="BK65" s="96">
        <v>20.790000915527301</v>
      </c>
      <c r="BL65" s="96">
        <v>23.959068298339801</v>
      </c>
      <c r="BM65" s="96">
        <v>20.626161575317401</v>
      </c>
      <c r="BN65" s="96">
        <v>20.139999389648398</v>
      </c>
      <c r="BO65" s="96">
        <v>32.335845947265597</v>
      </c>
      <c r="BP65" s="96">
        <v>24.1899738311768</v>
      </c>
      <c r="BQ65" s="96">
        <v>40.509998321533203</v>
      </c>
      <c r="BR65" s="96">
        <v>42.048053741455099</v>
      </c>
      <c r="BS65" s="96">
        <v>41.869998931884801</v>
      </c>
      <c r="BT65" s="96">
        <v>24.810359954833999</v>
      </c>
      <c r="BU65" s="96">
        <v>19.568393707275401</v>
      </c>
      <c r="BV65" s="96">
        <v>14.050000190734901</v>
      </c>
      <c r="BW65" s="96">
        <v>4.5900001525878897</v>
      </c>
      <c r="BX65" s="96">
        <v>42.5512504577637</v>
      </c>
      <c r="BY65" s="96">
        <v>46.587184906005902</v>
      </c>
      <c r="BZ65" s="96">
        <v>10.0100002288818</v>
      </c>
      <c r="CA65" s="96">
        <v>38.686191558837898</v>
      </c>
      <c r="CB65" s="96">
        <v>28.040000915527301</v>
      </c>
      <c r="CC65" s="96">
        <v>37.880000000000003</v>
      </c>
      <c r="CD65" s="96">
        <v>27.97</v>
      </c>
    </row>
    <row r="66" spans="1:82" x14ac:dyDescent="0.3">
      <c r="A66" s="88" t="s">
        <v>285</v>
      </c>
      <c r="B66" s="96">
        <v>11.189405441284199</v>
      </c>
      <c r="C66" s="96">
        <v>13.6599998474121</v>
      </c>
      <c r="D66" s="96">
        <v>35.929279327392599</v>
      </c>
      <c r="E66" s="96">
        <v>25.597999572753899</v>
      </c>
      <c r="F66" s="96">
        <v>15.5598821640015</v>
      </c>
      <c r="G66" s="96">
        <v>16.765932083129901</v>
      </c>
      <c r="H66" s="96">
        <v>22.779819488525401</v>
      </c>
      <c r="I66" s="96">
        <v>13.416822433471699</v>
      </c>
      <c r="J66" s="96">
        <v>36.805320739746101</v>
      </c>
      <c r="K66" s="96">
        <v>28.465024948120099</v>
      </c>
      <c r="L66" s="96">
        <v>17.417758941650401</v>
      </c>
      <c r="M66" s="96">
        <v>18.409999847412099</v>
      </c>
      <c r="N66" s="96">
        <v>20.440000534057599</v>
      </c>
      <c r="O66" s="96">
        <v>8.1400003433227504</v>
      </c>
      <c r="P66" s="96">
        <v>90.199996948242202</v>
      </c>
      <c r="Q66" s="96">
        <v>11.2552757263184</v>
      </c>
      <c r="R66" s="96">
        <v>3.5427448749542201</v>
      </c>
      <c r="S66" s="96">
        <v>7.5707764625549299</v>
      </c>
      <c r="T66" s="96">
        <v>4.71000003814697</v>
      </c>
      <c r="U66" s="96">
        <v>26.6519985198975</v>
      </c>
      <c r="V66" s="96">
        <v>50.797172546386697</v>
      </c>
      <c r="W66" s="96">
        <v>19.367744445800799</v>
      </c>
      <c r="X66" s="96">
        <v>57.133323669433601</v>
      </c>
      <c r="Y66" s="96">
        <v>8.4899997711181605</v>
      </c>
      <c r="Z66" s="96">
        <v>10.8999996185303</v>
      </c>
      <c r="AA66" s="96">
        <v>12.5599222183228</v>
      </c>
      <c r="AB66" s="96">
        <v>9.7600002288818395</v>
      </c>
      <c r="AC66" s="96">
        <v>35.785587310791001</v>
      </c>
      <c r="AD66" s="96">
        <v>19.596326828002901</v>
      </c>
      <c r="AE66" s="96">
        <v>22.1413688659668</v>
      </c>
      <c r="AF66" s="96">
        <v>7.0100002288818404</v>
      </c>
      <c r="AG66" s="96">
        <v>15.7485361099243</v>
      </c>
      <c r="AH66" s="96">
        <v>34.700000762939503</v>
      </c>
      <c r="AI66" s="96">
        <v>39.553668975830099</v>
      </c>
      <c r="AJ66" s="96">
        <v>16.269599914550799</v>
      </c>
      <c r="AK66" s="96">
        <v>25.610000610351602</v>
      </c>
      <c r="AL66" s="96">
        <v>20.790596008300799</v>
      </c>
      <c r="AM66" s="96">
        <v>12.2973442077637</v>
      </c>
      <c r="AN66" s="96">
        <v>56.490001678466797</v>
      </c>
      <c r="AO66" s="96">
        <v>5.4571590423584002</v>
      </c>
      <c r="AP66" s="96">
        <v>10.75</v>
      </c>
      <c r="AQ66" s="96">
        <v>10.609051704406699</v>
      </c>
      <c r="AR66" s="96">
        <v>12.369428634643601</v>
      </c>
      <c r="AS66" s="96">
        <v>27.3413600921631</v>
      </c>
      <c r="AT66" s="96">
        <v>27.496452331543001</v>
      </c>
      <c r="AU66" s="96">
        <v>7.6634063720703098</v>
      </c>
      <c r="AV66" s="96">
        <v>8.1160192489624006</v>
      </c>
      <c r="AW66" s="96">
        <v>21.200983047485401</v>
      </c>
      <c r="AX66" s="96">
        <v>24.389999389648398</v>
      </c>
      <c r="AY66" s="96">
        <v>3.76083135604858</v>
      </c>
      <c r="AZ66" s="96">
        <v>20.459999084472699</v>
      </c>
      <c r="BA66" s="96">
        <v>26.574144363403299</v>
      </c>
      <c r="BB66" s="96">
        <v>11.6735382080078</v>
      </c>
      <c r="BC66" s="96">
        <v>33.131778717041001</v>
      </c>
      <c r="BD66" s="96">
        <v>14.100572586059601</v>
      </c>
      <c r="BE66" s="96">
        <v>13.6199998855591</v>
      </c>
      <c r="BF66" s="96">
        <v>13.5331878662109</v>
      </c>
      <c r="BG66" s="96">
        <v>18.094175338745099</v>
      </c>
      <c r="BH66" s="96">
        <v>63.860000610351598</v>
      </c>
      <c r="BI66" s="96">
        <v>18.115076065063501</v>
      </c>
      <c r="BJ66" s="96">
        <v>17.439651489257798</v>
      </c>
      <c r="BK66" s="96">
        <v>20.780000686645501</v>
      </c>
      <c r="BL66" s="96">
        <v>23.344476699829102</v>
      </c>
      <c r="BM66" s="96">
        <v>20.6600341796875</v>
      </c>
      <c r="BN66" s="96">
        <v>19.649999618530298</v>
      </c>
      <c r="BO66" s="96">
        <v>29.619636535644499</v>
      </c>
      <c r="BP66" s="96">
        <v>23.218879699706999</v>
      </c>
      <c r="BQ66" s="96">
        <v>39.450000762939503</v>
      </c>
      <c r="BR66" s="96">
        <v>41.416957855224602</v>
      </c>
      <c r="BS66" s="96">
        <v>45.009998321533203</v>
      </c>
      <c r="BT66" s="96">
        <v>24.293973922729499</v>
      </c>
      <c r="BU66" s="96">
        <v>18.0975341796875</v>
      </c>
      <c r="BV66" s="96">
        <v>13.300000190734901</v>
      </c>
      <c r="BW66" s="96">
        <v>4.7399997711181596</v>
      </c>
      <c r="BX66" s="96">
        <v>44.202232360839801</v>
      </c>
      <c r="BY66" s="96">
        <v>40.829536437988303</v>
      </c>
      <c r="BZ66" s="96">
        <v>9.7399997711181605</v>
      </c>
      <c r="CA66" s="96">
        <v>38.945220947265597</v>
      </c>
      <c r="CB66" s="96">
        <v>26.780000686645501</v>
      </c>
      <c r="CC66" s="96">
        <v>38.33</v>
      </c>
      <c r="CD66" s="96">
        <v>28.46</v>
      </c>
    </row>
    <row r="67" spans="1:82" x14ac:dyDescent="0.3">
      <c r="A67" s="88" t="s">
        <v>286</v>
      </c>
      <c r="B67" s="96">
        <v>11.6742153167725</v>
      </c>
      <c r="C67" s="96">
        <v>13.6000003814697</v>
      </c>
      <c r="D67" s="96">
        <v>36.816543579101598</v>
      </c>
      <c r="E67" s="96">
        <v>26.416822433471701</v>
      </c>
      <c r="F67" s="96">
        <v>16.253822326660199</v>
      </c>
      <c r="G67" s="96">
        <v>17.5186882019043</v>
      </c>
      <c r="H67" s="96">
        <v>22.566471099853501</v>
      </c>
      <c r="I67" s="96">
        <v>13.397406578064</v>
      </c>
      <c r="J67" s="96">
        <v>36.913829803466797</v>
      </c>
      <c r="K67" s="96">
        <v>30.8722743988037</v>
      </c>
      <c r="L67" s="96">
        <v>18.231224060058601</v>
      </c>
      <c r="M67" s="96">
        <v>18.7399997711182</v>
      </c>
      <c r="N67" s="96">
        <v>20.379999160766602</v>
      </c>
      <c r="O67" s="96">
        <v>8.1800003051757795</v>
      </c>
      <c r="P67" s="96">
        <v>87.5</v>
      </c>
      <c r="Q67" s="96">
        <v>11.2552757263184</v>
      </c>
      <c r="R67" s="96">
        <v>3.7002003192901598</v>
      </c>
      <c r="S67" s="96">
        <v>7.8907971382141104</v>
      </c>
      <c r="T67" s="96">
        <v>4.7300000190734899</v>
      </c>
      <c r="U67" s="96">
        <v>28.032342910766602</v>
      </c>
      <c r="V67" s="96">
        <v>52.284152984619098</v>
      </c>
      <c r="W67" s="96">
        <v>19.496072769165</v>
      </c>
      <c r="X67" s="96">
        <v>60.991172790527301</v>
      </c>
      <c r="Y67" s="96">
        <v>8.5100002288818395</v>
      </c>
      <c r="Z67" s="96">
        <v>11.8900003433228</v>
      </c>
      <c r="AA67" s="96">
        <v>12.8047180175781</v>
      </c>
      <c r="AB67" s="96">
        <v>9.7799997329711896</v>
      </c>
      <c r="AC67" s="96">
        <v>36.975215911865199</v>
      </c>
      <c r="AD67" s="96">
        <v>20.347213745117202</v>
      </c>
      <c r="AE67" s="96">
        <v>23.115114212036101</v>
      </c>
      <c r="AF67" s="96">
        <v>7.53999996185303</v>
      </c>
      <c r="AG67" s="96">
        <v>15.8570108413696</v>
      </c>
      <c r="AH67" s="96">
        <v>35.5</v>
      </c>
      <c r="AI67" s="96">
        <v>40.567356109619098</v>
      </c>
      <c r="AJ67" s="96">
        <v>17.146404266357401</v>
      </c>
      <c r="AK67" s="96">
        <v>26.299999237060501</v>
      </c>
      <c r="AL67" s="96">
        <v>20.473485946655298</v>
      </c>
      <c r="AM67" s="96">
        <v>12.8406009674072</v>
      </c>
      <c r="AN67" s="96">
        <v>55.689998626708999</v>
      </c>
      <c r="AO67" s="96">
        <v>5.7428226470947301</v>
      </c>
      <c r="AP67" s="96">
        <v>11</v>
      </c>
      <c r="AQ67" s="96">
        <v>10.079195976257299</v>
      </c>
      <c r="AR67" s="96">
        <v>12.1259355545044</v>
      </c>
      <c r="AS67" s="96">
        <v>27.360836029052699</v>
      </c>
      <c r="AT67" s="96">
        <v>28.550184249877901</v>
      </c>
      <c r="AU67" s="96">
        <v>8.1406812667846697</v>
      </c>
      <c r="AV67" s="96">
        <v>8.3118200302124006</v>
      </c>
      <c r="AW67" s="96">
        <v>22.071172714233398</v>
      </c>
      <c r="AX67" s="96">
        <v>23.450000762939499</v>
      </c>
      <c r="AY67" s="96">
        <v>3.66263747215271</v>
      </c>
      <c r="AZ67" s="96">
        <v>21.4899997711182</v>
      </c>
      <c r="BA67" s="96">
        <v>26.673301696777301</v>
      </c>
      <c r="BB67" s="96">
        <v>11.6735382080078</v>
      </c>
      <c r="BC67" s="96">
        <v>33.718620300292997</v>
      </c>
      <c r="BD67" s="96">
        <v>13.7902059555054</v>
      </c>
      <c r="BE67" s="96">
        <v>13.25</v>
      </c>
      <c r="BF67" s="96">
        <v>13.4263973236084</v>
      </c>
      <c r="BG67" s="96">
        <v>18.4866733551025</v>
      </c>
      <c r="BH67" s="96">
        <v>65.800003051757798</v>
      </c>
      <c r="BI67" s="96">
        <v>19.352445602416999</v>
      </c>
      <c r="BJ67" s="96">
        <v>18.479629516601602</v>
      </c>
      <c r="BK67" s="96">
        <v>20.219999313354499</v>
      </c>
      <c r="BL67" s="96">
        <v>22.700151443481399</v>
      </c>
      <c r="BM67" s="96">
        <v>20.8572902679443</v>
      </c>
      <c r="BN67" s="96">
        <v>20.299999237060501</v>
      </c>
      <c r="BO67" s="96">
        <v>29.500244140625</v>
      </c>
      <c r="BP67" s="96">
        <v>23.963178634643601</v>
      </c>
      <c r="BQ67" s="96">
        <v>41</v>
      </c>
      <c r="BR67" s="96">
        <v>40.889472961425803</v>
      </c>
      <c r="BS67" s="96">
        <v>47.349998474121101</v>
      </c>
      <c r="BT67" s="96">
        <v>24.474933624267599</v>
      </c>
      <c r="BU67" s="96">
        <v>18.385744094848601</v>
      </c>
      <c r="BV67" s="96">
        <v>13.8800001144409</v>
      </c>
      <c r="BW67" s="96">
        <v>4.8099999427795401</v>
      </c>
      <c r="BX67" s="96">
        <v>46.889881134033203</v>
      </c>
      <c r="BY67" s="96">
        <v>45.497650146484403</v>
      </c>
      <c r="BZ67" s="96">
        <v>8.8500003814697301</v>
      </c>
      <c r="CA67" s="96">
        <v>38.098373413085902</v>
      </c>
      <c r="CB67" s="96">
        <v>27.040000915527301</v>
      </c>
      <c r="CC67" s="96">
        <v>38.97</v>
      </c>
      <c r="CD67" s="96">
        <v>28.46</v>
      </c>
    </row>
    <row r="68" spans="1:82" x14ac:dyDescent="0.3">
      <c r="A68" s="88" t="s">
        <v>287</v>
      </c>
      <c r="B68" s="96">
        <v>11.577252388000501</v>
      </c>
      <c r="C68" s="96">
        <v>13.1499996185303</v>
      </c>
      <c r="D68" s="96">
        <v>35.880527496337898</v>
      </c>
      <c r="E68" s="96">
        <v>26.582536697387699</v>
      </c>
      <c r="F68" s="96">
        <v>15.970380783081101</v>
      </c>
      <c r="G68" s="96">
        <v>17.254735946655298</v>
      </c>
      <c r="H68" s="96">
        <v>22.838005065918001</v>
      </c>
      <c r="I68" s="96">
        <v>13.0576162338257</v>
      </c>
      <c r="J68" s="96">
        <v>36.578433990478501</v>
      </c>
      <c r="K68" s="96">
        <v>30.632511138916001</v>
      </c>
      <c r="L68" s="96">
        <v>17.140222549438501</v>
      </c>
      <c r="M68" s="96">
        <v>20.850000381469702</v>
      </c>
      <c r="N68" s="96">
        <v>22.079999923706101</v>
      </c>
      <c r="O68" s="96">
        <v>7.9499998092651403</v>
      </c>
      <c r="P68" s="96">
        <v>86.940002441406307</v>
      </c>
      <c r="Q68" s="96">
        <v>11.0778713226318</v>
      </c>
      <c r="R68" s="96">
        <v>3.5821087360382098</v>
      </c>
      <c r="S68" s="96">
        <v>7.5890636444091797</v>
      </c>
      <c r="T68" s="96">
        <v>4.5199999809265101</v>
      </c>
      <c r="U68" s="96">
        <v>27.5785312652588</v>
      </c>
      <c r="V68" s="96">
        <v>53.137966156005902</v>
      </c>
      <c r="W68" s="96">
        <v>19.1308288574219</v>
      </c>
      <c r="X68" s="96">
        <v>59.542034149169901</v>
      </c>
      <c r="Y68" s="96">
        <v>8.0200004577636701</v>
      </c>
      <c r="Z68" s="96">
        <v>11.1599998474121</v>
      </c>
      <c r="AA68" s="96">
        <v>12.4186925888062</v>
      </c>
      <c r="AB68" s="96">
        <v>9.6599998474121094</v>
      </c>
      <c r="AC68" s="96">
        <v>36.481956481933601</v>
      </c>
      <c r="AD68" s="96">
        <v>19.925983428955099</v>
      </c>
      <c r="AE68" s="96">
        <v>22.478084564208999</v>
      </c>
      <c r="AF68" s="96">
        <v>7.1900000572204599</v>
      </c>
      <c r="AG68" s="96">
        <v>15.294915199279799</v>
      </c>
      <c r="AH68" s="96">
        <v>35.540000915527301</v>
      </c>
      <c r="AI68" s="96">
        <v>41.024505615234403</v>
      </c>
      <c r="AJ68" s="96">
        <v>17.428930282592798</v>
      </c>
      <c r="AK68" s="96">
        <v>25.149999618530298</v>
      </c>
      <c r="AL68" s="96">
        <v>19.680709838867202</v>
      </c>
      <c r="AM68" s="96">
        <v>12.3467311859131</v>
      </c>
      <c r="AN68" s="96">
        <v>53.7700004577637</v>
      </c>
      <c r="AO68" s="96">
        <v>5.55566358566284</v>
      </c>
      <c r="AP68" s="96">
        <v>10.539999961853001</v>
      </c>
      <c r="AQ68" s="96">
        <v>9.8242292404174805</v>
      </c>
      <c r="AR68" s="96">
        <v>11.551293373107899</v>
      </c>
      <c r="AS68" s="96">
        <v>27.3705730438232</v>
      </c>
      <c r="AT68" s="96">
        <v>27.556097030639599</v>
      </c>
      <c r="AU68" s="96">
        <v>6.9339871406555202</v>
      </c>
      <c r="AV68" s="96">
        <v>8.2432909011840803</v>
      </c>
      <c r="AW68" s="96">
        <v>22.1305046081543</v>
      </c>
      <c r="AX68" s="96">
        <v>23.159999847412099</v>
      </c>
      <c r="AY68" s="96">
        <v>3.4957075119018599</v>
      </c>
      <c r="AZ68" s="96">
        <v>21.659999847412099</v>
      </c>
      <c r="BA68" s="96">
        <v>26.048610687255898</v>
      </c>
      <c r="BB68" s="96">
        <v>11.6144828796387</v>
      </c>
      <c r="BC68" s="96">
        <v>32.5250434875488</v>
      </c>
      <c r="BD68" s="96">
        <v>13.6437129974365</v>
      </c>
      <c r="BE68" s="96">
        <v>13.75</v>
      </c>
      <c r="BF68" s="96">
        <v>13.4069814682007</v>
      </c>
      <c r="BG68" s="96">
        <v>18.0352993011475</v>
      </c>
      <c r="BH68" s="96">
        <v>65.919998168945298</v>
      </c>
      <c r="BI68" s="96">
        <v>18.837701797485401</v>
      </c>
      <c r="BJ68" s="96">
        <v>18.149635314941399</v>
      </c>
      <c r="BK68" s="96">
        <v>21.100000381469702</v>
      </c>
      <c r="BL68" s="96">
        <v>21.540361404418899</v>
      </c>
      <c r="BM68" s="96">
        <v>20.921047210693398</v>
      </c>
      <c r="BN68" s="96">
        <v>19.969999313354499</v>
      </c>
      <c r="BO68" s="96">
        <v>27.958072662353501</v>
      </c>
      <c r="BP68" s="96">
        <v>24.2182102203369</v>
      </c>
      <c r="BQ68" s="96">
        <v>41.720001220703097</v>
      </c>
      <c r="BR68" s="96">
        <v>39.420047760009801</v>
      </c>
      <c r="BS68" s="96">
        <v>47.599998474121101</v>
      </c>
      <c r="BT68" s="96">
        <v>24.067773818969702</v>
      </c>
      <c r="BU68" s="96">
        <v>17.859016418456999</v>
      </c>
      <c r="BV68" s="96">
        <v>13.4099998474121</v>
      </c>
      <c r="BW68" s="96">
        <v>4.7600002288818404</v>
      </c>
      <c r="BX68" s="96">
        <v>45.814823150634801</v>
      </c>
      <c r="BY68" s="96">
        <v>44.408115386962898</v>
      </c>
      <c r="BZ68" s="96">
        <v>8.8800001144409197</v>
      </c>
      <c r="CA68" s="96">
        <v>38.686191558837898</v>
      </c>
      <c r="CB68" s="96">
        <v>25.809999465942401</v>
      </c>
      <c r="CC68" s="96">
        <v>40.78</v>
      </c>
      <c r="CD68" s="96">
        <v>30.23</v>
      </c>
    </row>
    <row r="69" spans="1:82" x14ac:dyDescent="0.3">
      <c r="A69" s="88" t="s">
        <v>288</v>
      </c>
      <c r="B69" s="96">
        <v>11.3639373779297</v>
      </c>
      <c r="C69" s="96">
        <v>12.5299997329712</v>
      </c>
      <c r="D69" s="96">
        <v>34.837265014648402</v>
      </c>
      <c r="E69" s="96">
        <v>25.6467380523682</v>
      </c>
      <c r="F69" s="96">
        <v>15.4621438980103</v>
      </c>
      <c r="G69" s="96">
        <v>16.717054367065401</v>
      </c>
      <c r="H69" s="96">
        <v>22.1591682434082</v>
      </c>
      <c r="I69" s="96">
        <v>13.979902267456101</v>
      </c>
      <c r="J69" s="96">
        <v>35.996414184570298</v>
      </c>
      <c r="K69" s="96">
        <v>31.620347976684599</v>
      </c>
      <c r="L69" s="96">
        <v>16.8435459136963</v>
      </c>
      <c r="M69" s="96">
        <v>20.370000839233398</v>
      </c>
      <c r="N69" s="96">
        <v>20.469999313354499</v>
      </c>
      <c r="O69" s="96">
        <v>7.8200001716613796</v>
      </c>
      <c r="P69" s="96">
        <v>89.510002136230497</v>
      </c>
      <c r="Q69" s="96">
        <v>10.8314781188965</v>
      </c>
      <c r="R69" s="96">
        <v>3.4836993217468302</v>
      </c>
      <c r="S69" s="96">
        <v>7.3696212768554696</v>
      </c>
      <c r="T69" s="96">
        <v>4.3600001335143999</v>
      </c>
      <c r="U69" s="96">
        <v>27.408351898193398</v>
      </c>
      <c r="V69" s="96">
        <v>52.082691192627003</v>
      </c>
      <c r="W69" s="96">
        <v>18.301630020141602</v>
      </c>
      <c r="X69" s="96">
        <v>58.229972839355497</v>
      </c>
      <c r="Y69" s="96">
        <v>7.8800001144409197</v>
      </c>
      <c r="Z69" s="96">
        <v>10.75</v>
      </c>
      <c r="AA69" s="96">
        <v>12.2962951660156</v>
      </c>
      <c r="AB69" s="96">
        <v>9.4499998092651403</v>
      </c>
      <c r="AC69" s="96">
        <v>35.882301330566399</v>
      </c>
      <c r="AD69" s="96">
        <v>18.909538269043001</v>
      </c>
      <c r="AE69" s="96">
        <v>21.158521652221701</v>
      </c>
      <c r="AF69" s="96">
        <v>6.7800002098083496</v>
      </c>
      <c r="AG69" s="96">
        <v>15.255470275878899</v>
      </c>
      <c r="AH69" s="96">
        <v>34.090000152587898</v>
      </c>
      <c r="AI69" s="96">
        <v>40.8853759765625</v>
      </c>
      <c r="AJ69" s="96">
        <v>16.8541355133057</v>
      </c>
      <c r="AK69" s="96">
        <v>24.899999618530298</v>
      </c>
      <c r="AL69" s="96">
        <v>19.819444656372099</v>
      </c>
      <c r="AM69" s="96">
        <v>11.9812679290771</v>
      </c>
      <c r="AN69" s="96">
        <v>54.369998931884801</v>
      </c>
      <c r="AO69" s="96">
        <v>5.3586544990539604</v>
      </c>
      <c r="AP69" s="96">
        <v>10</v>
      </c>
      <c r="AQ69" s="96">
        <v>10.1409463882446</v>
      </c>
      <c r="AR69" s="96">
        <v>11.2883214950562</v>
      </c>
      <c r="AS69" s="96">
        <v>27.175830841064499</v>
      </c>
      <c r="AT69" s="96">
        <v>27.12864112854</v>
      </c>
      <c r="AU69" s="96">
        <v>7.2401633262634304</v>
      </c>
      <c r="AV69" s="96">
        <v>8.0083274841308594</v>
      </c>
      <c r="AW69" s="96">
        <v>21.369087219238299</v>
      </c>
      <c r="AX69" s="96">
        <v>23.7399997711182</v>
      </c>
      <c r="AY69" s="96">
        <v>3.4367911815643302</v>
      </c>
      <c r="AZ69" s="96">
        <v>21.600000381469702</v>
      </c>
      <c r="BA69" s="96">
        <v>25.999031066894499</v>
      </c>
      <c r="BB69" s="96">
        <v>10.8467445373535</v>
      </c>
      <c r="BC69" s="96">
        <v>32.903011322021499</v>
      </c>
      <c r="BD69" s="96">
        <v>13.606468200683601</v>
      </c>
      <c r="BE69" s="96">
        <v>14.2700004577637</v>
      </c>
      <c r="BF69" s="96">
        <v>13.2225255966187</v>
      </c>
      <c r="BG69" s="96">
        <v>17.652612686157202</v>
      </c>
      <c r="BH69" s="96">
        <v>65.180000305175795</v>
      </c>
      <c r="BI69" s="96">
        <v>18.679317474365199</v>
      </c>
      <c r="BJ69" s="96">
        <v>18.1396369934082</v>
      </c>
      <c r="BK69" s="96">
        <v>20.799999237060501</v>
      </c>
      <c r="BL69" s="96">
        <v>20.668041229248001</v>
      </c>
      <c r="BM69" s="96">
        <v>21.572587966918899</v>
      </c>
      <c r="BN69" s="96">
        <v>19.5200004577637</v>
      </c>
      <c r="BO69" s="96">
        <v>27.371051788330099</v>
      </c>
      <c r="BP69" s="96">
        <v>22.795915603637699</v>
      </c>
      <c r="BQ69" s="96">
        <v>39.810001373291001</v>
      </c>
      <c r="BR69" s="96">
        <v>38.317985534667997</v>
      </c>
      <c r="BS69" s="96">
        <v>48.549999237060597</v>
      </c>
      <c r="BT69" s="96">
        <v>23.84157371521</v>
      </c>
      <c r="BU69" s="96">
        <v>17.1534023284912</v>
      </c>
      <c r="BV69" s="96">
        <v>13.7299995422363</v>
      </c>
      <c r="BW69" s="96">
        <v>4.5900001525878897</v>
      </c>
      <c r="BX69" s="96">
        <v>45.555656433105497</v>
      </c>
      <c r="BY69" s="96">
        <v>43.797595977783203</v>
      </c>
      <c r="BZ69" s="96">
        <v>8.5500001907348597</v>
      </c>
      <c r="CA69" s="96">
        <v>37.361110687255902</v>
      </c>
      <c r="CB69" s="96">
        <v>24.649999618530298</v>
      </c>
      <c r="CC69" s="96">
        <v>39.450000000000003</v>
      </c>
      <c r="CD69" s="96">
        <v>28.37</v>
      </c>
    </row>
    <row r="70" spans="1:82" x14ac:dyDescent="0.3">
      <c r="A70" s="88" t="s">
        <v>289</v>
      </c>
      <c r="B70" s="96">
        <v>10.9179124832153</v>
      </c>
      <c r="C70" s="96">
        <v>12.289999961853001</v>
      </c>
      <c r="D70" s="96">
        <v>35.256519317627003</v>
      </c>
      <c r="E70" s="96">
        <v>24.905897140502901</v>
      </c>
      <c r="F70" s="96">
        <v>15.34485912323</v>
      </c>
      <c r="G70" s="96">
        <v>16.570411682128899</v>
      </c>
      <c r="H70" s="96">
        <v>22.411308288574201</v>
      </c>
      <c r="I70" s="96">
        <v>13.950777053833001</v>
      </c>
      <c r="J70" s="96">
        <v>37.042072296142599</v>
      </c>
      <c r="K70" s="96">
        <v>31.6491184234619</v>
      </c>
      <c r="L70" s="96">
        <v>16.556440353393601</v>
      </c>
      <c r="M70" s="96">
        <v>22.850000381469702</v>
      </c>
      <c r="N70" s="96">
        <v>21.670000076293899</v>
      </c>
      <c r="O70" s="96">
        <v>7.9899997711181596</v>
      </c>
      <c r="P70" s="96">
        <v>91.410003662109403</v>
      </c>
      <c r="Q70" s="96">
        <v>10.752632141113301</v>
      </c>
      <c r="R70" s="96">
        <v>3.27703905105591</v>
      </c>
      <c r="S70" s="96">
        <v>7.2416124343872097</v>
      </c>
      <c r="T70" s="96">
        <v>4.1500000953674299</v>
      </c>
      <c r="U70" s="96">
        <v>26.661453247070298</v>
      </c>
      <c r="V70" s="96">
        <v>51.957977294921903</v>
      </c>
      <c r="W70" s="96">
        <v>17.887031555175799</v>
      </c>
      <c r="X70" s="96">
        <v>57.799144744872997</v>
      </c>
      <c r="Y70" s="96">
        <v>7.5199999809265101</v>
      </c>
      <c r="Z70" s="96">
        <v>10.7200002670288</v>
      </c>
      <c r="AA70" s="96">
        <v>11.8537797927856</v>
      </c>
      <c r="AB70" s="96">
        <v>9.25</v>
      </c>
      <c r="AC70" s="96">
        <v>35.514774322509801</v>
      </c>
      <c r="AD70" s="96">
        <v>18.9461669921875</v>
      </c>
      <c r="AE70" s="96">
        <v>21.249526977539102</v>
      </c>
      <c r="AF70" s="96">
        <v>6.1900000572204599</v>
      </c>
      <c r="AG70" s="96">
        <v>15.077965736389199</v>
      </c>
      <c r="AH70" s="96">
        <v>33.080001831054702</v>
      </c>
      <c r="AI70" s="96">
        <v>39.305213928222699</v>
      </c>
      <c r="AJ70" s="96">
        <v>16.367021560668899</v>
      </c>
      <c r="AK70" s="96">
        <v>25</v>
      </c>
      <c r="AL70" s="96">
        <v>19.432966232299801</v>
      </c>
      <c r="AM70" s="96">
        <v>11.487399101257299</v>
      </c>
      <c r="AN70" s="96">
        <v>53.119998931884801</v>
      </c>
      <c r="AO70" s="96">
        <v>5.09269142150879</v>
      </c>
      <c r="AP70" s="96">
        <v>10.069999694824199</v>
      </c>
      <c r="AQ70" s="96">
        <v>9.7445516586303693</v>
      </c>
      <c r="AR70" s="96">
        <v>10.742897033691399</v>
      </c>
      <c r="AS70" s="96">
        <v>27.526363372802699</v>
      </c>
      <c r="AT70" s="96">
        <v>28.152549743652301</v>
      </c>
      <c r="AU70" s="96">
        <v>6.6728372573852504</v>
      </c>
      <c r="AV70" s="96">
        <v>8.0474882125854492</v>
      </c>
      <c r="AW70" s="96">
        <v>21.359199523925799</v>
      </c>
      <c r="AX70" s="96">
        <v>25.25</v>
      </c>
      <c r="AY70" s="96">
        <v>3.4073331356048602</v>
      </c>
      <c r="AZ70" s="96">
        <v>23.309999465942401</v>
      </c>
      <c r="BA70" s="96">
        <v>26.980688095092798</v>
      </c>
      <c r="BB70" s="96">
        <v>10.5219326019287</v>
      </c>
      <c r="BC70" s="96">
        <v>31.6099662780762</v>
      </c>
      <c r="BD70" s="96">
        <v>13.680956840515099</v>
      </c>
      <c r="BE70" s="96">
        <v>14.5100002288818</v>
      </c>
      <c r="BF70" s="96">
        <v>12.8439073562622</v>
      </c>
      <c r="BG70" s="96">
        <v>17.8586750030518</v>
      </c>
      <c r="BH70" s="96">
        <v>63.900001525878899</v>
      </c>
      <c r="BI70" s="96">
        <v>17.946794509887699</v>
      </c>
      <c r="BJ70" s="96">
        <v>17.589647293090799</v>
      </c>
      <c r="BK70" s="96">
        <v>20.2600002288818</v>
      </c>
      <c r="BL70" s="96">
        <v>19.528078079223601</v>
      </c>
      <c r="BM70" s="96">
        <v>21.0405979156494</v>
      </c>
      <c r="BN70" s="96">
        <v>19.600000381469702</v>
      </c>
      <c r="BO70" s="96">
        <v>27.172061920166001</v>
      </c>
      <c r="BP70" s="96">
        <v>22.5408840179443</v>
      </c>
      <c r="BQ70" s="96">
        <v>39.490001678466797</v>
      </c>
      <c r="BR70" s="96">
        <v>38.317985534667997</v>
      </c>
      <c r="BS70" s="96">
        <v>50.590000152587898</v>
      </c>
      <c r="BT70" s="96">
        <v>24.004438400268601</v>
      </c>
      <c r="BU70" s="96">
        <v>17.491304397583001</v>
      </c>
      <c r="BV70" s="96">
        <v>13.4799995422363</v>
      </c>
      <c r="BW70" s="96">
        <v>4.3499999046325701</v>
      </c>
      <c r="BX70" s="96">
        <v>46.592323303222699</v>
      </c>
      <c r="BY70" s="96">
        <v>44.332977294921903</v>
      </c>
      <c r="BZ70" s="96">
        <v>9.1400003433227504</v>
      </c>
      <c r="CA70" s="96">
        <v>37.859260559082003</v>
      </c>
      <c r="CB70" s="96">
        <v>23.780000686645501</v>
      </c>
      <c r="CC70" s="96">
        <v>38.58</v>
      </c>
      <c r="CD70" s="96">
        <v>27.04</v>
      </c>
    </row>
    <row r="71" spans="1:82" x14ac:dyDescent="0.3">
      <c r="A71" s="88" t="s">
        <v>290</v>
      </c>
      <c r="B71" s="96">
        <v>11.383329391479499</v>
      </c>
      <c r="C71" s="96">
        <v>11.6000003814697</v>
      </c>
      <c r="D71" s="96">
        <v>36.875045776367202</v>
      </c>
      <c r="E71" s="96">
        <v>25.978166580200199</v>
      </c>
      <c r="F71" s="96">
        <v>16.009477615356399</v>
      </c>
      <c r="G71" s="96">
        <v>17.4795818328857</v>
      </c>
      <c r="H71" s="96">
        <v>22.993167877197301</v>
      </c>
      <c r="I71" s="96">
        <v>13.911944389343301</v>
      </c>
      <c r="J71" s="96">
        <v>37.604362487792997</v>
      </c>
      <c r="K71" s="96">
        <v>31.0257244110107</v>
      </c>
      <c r="L71" s="96">
        <v>17.752714157104499</v>
      </c>
      <c r="M71" s="96">
        <v>23.059999465942401</v>
      </c>
      <c r="N71" s="96">
        <v>22.170000076293899</v>
      </c>
      <c r="O71" s="96">
        <v>8.6099996566772496</v>
      </c>
      <c r="P71" s="96">
        <v>88.849998474121094</v>
      </c>
      <c r="Q71" s="96">
        <v>11.29469871521</v>
      </c>
      <c r="R71" s="96">
        <v>3.49354028701782</v>
      </c>
      <c r="S71" s="96">
        <v>7.8542237281799299</v>
      </c>
      <c r="T71" s="96">
        <v>4.1999998092651403</v>
      </c>
      <c r="U71" s="96">
        <v>27.748710632324201</v>
      </c>
      <c r="V71" s="96">
        <v>53.4353637695313</v>
      </c>
      <c r="W71" s="96">
        <v>17.669858932495099</v>
      </c>
      <c r="X71" s="96">
        <v>57.838314056396499</v>
      </c>
      <c r="Y71" s="96">
        <v>8.3900003433227504</v>
      </c>
      <c r="Z71" s="96">
        <v>10.6099996566772</v>
      </c>
      <c r="AA71" s="96">
        <v>12.832963943481399</v>
      </c>
      <c r="AB71" s="96">
        <v>9.6300001144409197</v>
      </c>
      <c r="AC71" s="96">
        <v>37.091274261474602</v>
      </c>
      <c r="AD71" s="96">
        <v>20.805070877075199</v>
      </c>
      <c r="AE71" s="96">
        <v>22.905805587768601</v>
      </c>
      <c r="AF71" s="96">
        <v>6.5700001716613796</v>
      </c>
      <c r="AG71" s="96">
        <v>15.5414485931396</v>
      </c>
      <c r="AH71" s="96">
        <v>33.790000915527301</v>
      </c>
      <c r="AI71" s="96">
        <v>41.243148803710902</v>
      </c>
      <c r="AJ71" s="96">
        <v>17.1853733062744</v>
      </c>
      <c r="AK71" s="96">
        <v>25.600000381469702</v>
      </c>
      <c r="AL71" s="96">
        <v>20.641950607299801</v>
      </c>
      <c r="AM71" s="96">
        <v>11.5960502624512</v>
      </c>
      <c r="AN71" s="96">
        <v>52.590000152587898</v>
      </c>
      <c r="AO71" s="96">
        <v>5.1714954376220703</v>
      </c>
      <c r="AP71" s="96">
        <v>10.430000305175801</v>
      </c>
      <c r="AQ71" s="96">
        <v>9.4437685012817401</v>
      </c>
      <c r="AR71" s="96">
        <v>10.8110761642456</v>
      </c>
      <c r="AS71" s="96">
        <v>27.847681045532202</v>
      </c>
      <c r="AT71" s="96">
        <v>28.878232955932599</v>
      </c>
      <c r="AU71" s="96">
        <v>6.3396453857421902</v>
      </c>
      <c r="AV71" s="96">
        <v>8.3411922454834002</v>
      </c>
      <c r="AW71" s="96">
        <v>22.298606872558601</v>
      </c>
      <c r="AX71" s="96">
        <v>24.450000762939499</v>
      </c>
      <c r="AY71" s="96">
        <v>3.6135406494140598</v>
      </c>
      <c r="AZ71" s="96">
        <v>22.340000152587901</v>
      </c>
      <c r="BA71" s="96">
        <v>26.941026687622099</v>
      </c>
      <c r="BB71" s="96">
        <v>11.2207698822021</v>
      </c>
      <c r="BC71" s="96">
        <v>33.121826171875</v>
      </c>
      <c r="BD71" s="96">
        <v>13.7802743911743</v>
      </c>
      <c r="BE71" s="96">
        <v>14.3500003814697</v>
      </c>
      <c r="BF71" s="96">
        <v>13.1157369613647</v>
      </c>
      <c r="BG71" s="96">
        <v>18.319860458373999</v>
      </c>
      <c r="BH71" s="96">
        <v>59.900001525878899</v>
      </c>
      <c r="BI71" s="96">
        <v>17.5112419128418</v>
      </c>
      <c r="BJ71" s="96">
        <v>17.399650573730501</v>
      </c>
      <c r="BK71" s="96">
        <v>21.0200004577637</v>
      </c>
      <c r="BL71" s="96">
        <v>19.865110397338899</v>
      </c>
      <c r="BM71" s="96">
        <v>21.028642654418899</v>
      </c>
      <c r="BN71" s="96">
        <v>20.540000915527301</v>
      </c>
      <c r="BO71" s="96">
        <v>29.142063140869102</v>
      </c>
      <c r="BP71" s="96">
        <v>23.482542037963899</v>
      </c>
      <c r="BQ71" s="96">
        <v>40.139999389648402</v>
      </c>
      <c r="BR71" s="96">
        <v>35.671142578125</v>
      </c>
      <c r="BS71" s="96">
        <v>47.540000915527401</v>
      </c>
      <c r="BT71" s="96">
        <v>24.429693222045898</v>
      </c>
      <c r="BU71" s="96">
        <v>17.630437850952099</v>
      </c>
      <c r="BV71" s="96">
        <v>15</v>
      </c>
      <c r="BW71" s="96">
        <v>4.5500001907348597</v>
      </c>
      <c r="BX71" s="96">
        <v>46.1603813171387</v>
      </c>
      <c r="BY71" s="96">
        <v>44.5959663391113</v>
      </c>
      <c r="BZ71" s="96">
        <v>9.0200004577636701</v>
      </c>
      <c r="CA71" s="96">
        <v>37.211666107177699</v>
      </c>
      <c r="CB71" s="96">
        <v>24.120000839233398</v>
      </c>
      <c r="CC71" s="96">
        <v>40.46</v>
      </c>
      <c r="CD71" s="96">
        <v>27.78</v>
      </c>
    </row>
    <row r="72" spans="1:82" x14ac:dyDescent="0.3">
      <c r="A72" s="88" t="s">
        <v>291</v>
      </c>
      <c r="B72" s="96">
        <v>11.2863683700562</v>
      </c>
      <c r="C72" s="96">
        <v>11.079999923706101</v>
      </c>
      <c r="D72" s="96">
        <v>38.552070617675803</v>
      </c>
      <c r="E72" s="96">
        <v>25.490770339965799</v>
      </c>
      <c r="F72" s="96">
        <v>15.45237159729</v>
      </c>
      <c r="G72" s="96">
        <v>16.726829528808601</v>
      </c>
      <c r="H72" s="96">
        <v>21.907030105590799</v>
      </c>
      <c r="I72" s="96">
        <v>13.970193862915</v>
      </c>
      <c r="J72" s="96">
        <v>36.884239196777301</v>
      </c>
      <c r="K72" s="96">
        <v>31.543621063232401</v>
      </c>
      <c r="L72" s="96">
        <v>17.427326202392599</v>
      </c>
      <c r="M72" s="96">
        <v>22.659999847412099</v>
      </c>
      <c r="N72" s="96">
        <v>23.440000534057599</v>
      </c>
      <c r="O72" s="96">
        <v>8.3999996185302699</v>
      </c>
      <c r="P72" s="96">
        <v>86.069999694824205</v>
      </c>
      <c r="Q72" s="96">
        <v>10.8117666244507</v>
      </c>
      <c r="R72" s="96">
        <v>3.41481256484985</v>
      </c>
      <c r="S72" s="96">
        <v>7.5067725181579599</v>
      </c>
      <c r="T72" s="96">
        <v>4.21000003814697</v>
      </c>
      <c r="U72" s="96">
        <v>28.070161819458001</v>
      </c>
      <c r="V72" s="96">
        <v>53.963001251220703</v>
      </c>
      <c r="W72" s="96">
        <v>17.156543731689499</v>
      </c>
      <c r="X72" s="96">
        <v>56.5458374023438</v>
      </c>
      <c r="Y72" s="96">
        <v>7.8800001144409197</v>
      </c>
      <c r="Z72" s="96">
        <v>10.550000190734901</v>
      </c>
      <c r="AA72" s="96">
        <v>11.910270690918001</v>
      </c>
      <c r="AB72" s="96">
        <v>9.3400001525878906</v>
      </c>
      <c r="AC72" s="96">
        <v>37.139633178710902</v>
      </c>
      <c r="AD72" s="96">
        <v>20.740972518920898</v>
      </c>
      <c r="AE72" s="96">
        <v>22.951307296752901</v>
      </c>
      <c r="AF72" s="96">
        <v>6.2300000190734899</v>
      </c>
      <c r="AG72" s="96">
        <v>15.413250923156699</v>
      </c>
      <c r="AH72" s="96">
        <v>33.599998474121101</v>
      </c>
      <c r="AI72" s="96">
        <v>41.7400512695312</v>
      </c>
      <c r="AJ72" s="96">
        <v>17.146404266357401</v>
      </c>
      <c r="AK72" s="96">
        <v>25.940000534057599</v>
      </c>
      <c r="AL72" s="96">
        <v>19.968090057373001</v>
      </c>
      <c r="AM72" s="96">
        <v>10.786104202270501</v>
      </c>
      <c r="AN72" s="96">
        <v>52.340000152587898</v>
      </c>
      <c r="AO72" s="96">
        <v>4.8759813308715803</v>
      </c>
      <c r="AP72" s="96">
        <v>10.8599996566772</v>
      </c>
      <c r="AQ72" s="96">
        <v>9.3421802520752006</v>
      </c>
      <c r="AR72" s="96">
        <v>11.658430099487299</v>
      </c>
      <c r="AS72" s="96">
        <v>27.643205642700199</v>
      </c>
      <c r="AT72" s="96">
        <v>28.281782150268601</v>
      </c>
      <c r="AU72" s="96">
        <v>6.03346967697144</v>
      </c>
      <c r="AV72" s="96">
        <v>7.9691667556762704</v>
      </c>
      <c r="AW72" s="96">
        <v>21.388866424560501</v>
      </c>
      <c r="AX72" s="96">
        <v>23.329999923706101</v>
      </c>
      <c r="AY72" s="96">
        <v>3.5644433498382599</v>
      </c>
      <c r="AZ72" s="96">
        <v>21.7299995422363</v>
      </c>
      <c r="BA72" s="96">
        <v>26.2865886688232</v>
      </c>
      <c r="BB72" s="96">
        <v>12.234576225280801</v>
      </c>
      <c r="BC72" s="96">
        <v>33.241188049316399</v>
      </c>
      <c r="BD72" s="96">
        <v>13.6884059906006</v>
      </c>
      <c r="BE72" s="96">
        <v>14.039999961853001</v>
      </c>
      <c r="BF72" s="96">
        <v>13.2031097412109</v>
      </c>
      <c r="BG72" s="96">
        <v>17.760551452636701</v>
      </c>
      <c r="BH72" s="96">
        <v>55.150001525878899</v>
      </c>
      <c r="BI72" s="96">
        <v>17.521141052246101</v>
      </c>
      <c r="BJ72" s="96">
        <v>17.149656295776399</v>
      </c>
      <c r="BK72" s="96">
        <v>20.819999694824201</v>
      </c>
      <c r="BL72" s="96">
        <v>19.528078079223601</v>
      </c>
      <c r="BM72" s="96">
        <v>20.4886798858643</v>
      </c>
      <c r="BN72" s="96">
        <v>19.659999847412099</v>
      </c>
      <c r="BO72" s="96">
        <v>30.0474662780762</v>
      </c>
      <c r="BP72" s="96">
        <v>22.521265029907202</v>
      </c>
      <c r="BQ72" s="96">
        <v>37.799999237060497</v>
      </c>
      <c r="BR72" s="96">
        <v>34.804561614990199</v>
      </c>
      <c r="BS72" s="96">
        <v>45.029998779296903</v>
      </c>
      <c r="BT72" s="96">
        <v>24.3392124176025</v>
      </c>
      <c r="BU72" s="96">
        <v>18.584510803222699</v>
      </c>
      <c r="BV72" s="96">
        <v>14.1599998474121</v>
      </c>
      <c r="BW72" s="96">
        <v>4.5100002288818404</v>
      </c>
      <c r="BX72" s="96">
        <v>46.121982574462898</v>
      </c>
      <c r="BY72" s="96">
        <v>43.299789428710902</v>
      </c>
      <c r="BZ72" s="96">
        <v>8.6800003051757795</v>
      </c>
      <c r="CA72" s="96">
        <v>36.275150299072301</v>
      </c>
      <c r="CB72" s="96">
        <v>23.809999465942401</v>
      </c>
      <c r="CC72" s="96">
        <v>41.44</v>
      </c>
      <c r="CD72" s="96">
        <v>28.5</v>
      </c>
    </row>
    <row r="73" spans="1:82" x14ac:dyDescent="0.3">
      <c r="A73" s="88" t="s">
        <v>292</v>
      </c>
      <c r="B73" s="96">
        <v>11.732393264770501</v>
      </c>
      <c r="C73" s="96">
        <v>14.3900003433228</v>
      </c>
      <c r="D73" s="96">
        <v>40.9408569335938</v>
      </c>
      <c r="E73" s="96">
        <v>26.7092590332031</v>
      </c>
      <c r="F73" s="96">
        <v>16.1854057312012</v>
      </c>
      <c r="G73" s="96">
        <v>17.606674194335898</v>
      </c>
      <c r="H73" s="96">
        <v>22.789516448974599</v>
      </c>
      <c r="I73" s="96">
        <v>12.581912040710501</v>
      </c>
      <c r="J73" s="96">
        <v>40.1790580749512</v>
      </c>
      <c r="K73" s="96">
        <v>34.190639495849602</v>
      </c>
      <c r="L73" s="96">
        <v>18.192943572998001</v>
      </c>
      <c r="M73" s="96">
        <v>21.7399997711182</v>
      </c>
      <c r="N73" s="96">
        <v>26.950000762939499</v>
      </c>
      <c r="O73" s="96">
        <v>9</v>
      </c>
      <c r="P73" s="96">
        <v>84.120002746582003</v>
      </c>
      <c r="Q73" s="96">
        <v>11.6593618392944</v>
      </c>
      <c r="R73" s="96">
        <v>3.6411545276641801</v>
      </c>
      <c r="S73" s="96">
        <v>8.0279493331909197</v>
      </c>
      <c r="T73" s="96">
        <v>4.6500000953674299</v>
      </c>
      <c r="U73" s="96">
        <v>28.599609375</v>
      </c>
      <c r="V73" s="96">
        <v>56.342170715332003</v>
      </c>
      <c r="W73" s="96">
        <v>16.9591159820557</v>
      </c>
      <c r="X73" s="96">
        <v>59.835777282714801</v>
      </c>
      <c r="Y73" s="96">
        <v>8.2799997329711896</v>
      </c>
      <c r="Z73" s="96">
        <v>12.579999923706101</v>
      </c>
      <c r="AA73" s="96">
        <v>12.738811492919901</v>
      </c>
      <c r="AB73" s="96">
        <v>10.1599998474121</v>
      </c>
      <c r="AC73" s="96">
        <v>38.580730438232401</v>
      </c>
      <c r="AD73" s="96">
        <v>22.3343181610107</v>
      </c>
      <c r="AE73" s="96">
        <v>24.179864883422901</v>
      </c>
      <c r="AF73" s="96">
        <v>6.5900001525878897</v>
      </c>
      <c r="AG73" s="96">
        <v>16.004930496215799</v>
      </c>
      <c r="AH73" s="96">
        <v>35.240001678466797</v>
      </c>
      <c r="AI73" s="96">
        <v>44.015880584716797</v>
      </c>
      <c r="AJ73" s="96">
        <v>17.828363418579102</v>
      </c>
      <c r="AK73" s="96">
        <v>27.9899997711182</v>
      </c>
      <c r="AL73" s="96">
        <v>20.513126373291001</v>
      </c>
      <c r="AM73" s="96">
        <v>11.6750688552856</v>
      </c>
      <c r="AN73" s="96">
        <v>55.380001068115199</v>
      </c>
      <c r="AO73" s="96">
        <v>5.3389534950256401</v>
      </c>
      <c r="AP73" s="96">
        <v>12.430000305175801</v>
      </c>
      <c r="AQ73" s="96">
        <v>9.8680515289306605</v>
      </c>
      <c r="AR73" s="96">
        <v>12.836935043335</v>
      </c>
      <c r="AS73" s="96">
        <v>28.587690353393601</v>
      </c>
      <c r="AT73" s="96">
        <v>30.071138381958001</v>
      </c>
      <c r="AU73" s="96">
        <v>6.6188058853149396</v>
      </c>
      <c r="AV73" s="96">
        <v>8.3607711791992205</v>
      </c>
      <c r="AW73" s="96">
        <v>22.4172687530518</v>
      </c>
      <c r="AX73" s="96">
        <v>21.790000915527301</v>
      </c>
      <c r="AY73" s="96">
        <v>3.8786644935607901</v>
      </c>
      <c r="AZ73" s="96">
        <v>20</v>
      </c>
      <c r="BA73" s="96">
        <v>26.663385391235401</v>
      </c>
      <c r="BB73" s="96">
        <v>13.2385406494141</v>
      </c>
      <c r="BC73" s="96">
        <v>36.006313323974602</v>
      </c>
      <c r="BD73" s="96">
        <v>13.8423471450806</v>
      </c>
      <c r="BE73" s="96">
        <v>13.1099996566772</v>
      </c>
      <c r="BF73" s="96">
        <v>15.028244972229</v>
      </c>
      <c r="BG73" s="96">
        <v>19.0263576507568</v>
      </c>
      <c r="BH73" s="96">
        <v>55.849998474121101</v>
      </c>
      <c r="BI73" s="96">
        <v>19.223758697509801</v>
      </c>
      <c r="BJ73" s="96">
        <v>18.539628982543899</v>
      </c>
      <c r="BK73" s="96">
        <v>25</v>
      </c>
      <c r="BL73" s="96">
        <v>19.746156692504901</v>
      </c>
      <c r="BM73" s="96">
        <v>21.106349945068398</v>
      </c>
      <c r="BN73" s="96">
        <v>20.840000152587901</v>
      </c>
      <c r="BO73" s="96">
        <v>33.340744018554702</v>
      </c>
      <c r="BP73" s="96">
        <v>24.0710773468018</v>
      </c>
      <c r="BQ73" s="96">
        <v>41</v>
      </c>
      <c r="BR73" s="96">
        <v>36.735527038574197</v>
      </c>
      <c r="BS73" s="96">
        <v>41.180000305175803</v>
      </c>
      <c r="BT73" s="96">
        <v>25.162584304809599</v>
      </c>
      <c r="BU73" s="96">
        <v>19.021791458129901</v>
      </c>
      <c r="BV73" s="96">
        <v>15.0900001525879</v>
      </c>
      <c r="BW73" s="96">
        <v>4.9000000953674299</v>
      </c>
      <c r="BX73" s="96">
        <v>49.203182220458999</v>
      </c>
      <c r="BY73" s="96">
        <v>44.774421691894503</v>
      </c>
      <c r="BZ73" s="96">
        <v>8.8699998855590803</v>
      </c>
      <c r="CA73" s="96">
        <v>36.484367370605497</v>
      </c>
      <c r="CB73" s="96">
        <v>26.440000534057599</v>
      </c>
      <c r="CC73" s="96">
        <v>41.26</v>
      </c>
      <c r="CD73" s="96">
        <v>30.15</v>
      </c>
    </row>
    <row r="74" spans="1:82" x14ac:dyDescent="0.3">
      <c r="A74" s="88" t="s">
        <v>293</v>
      </c>
      <c r="B74" s="96">
        <v>11.577252388000501</v>
      </c>
      <c r="C74" s="96">
        <v>13.6499996185303</v>
      </c>
      <c r="D74" s="96">
        <v>39.702587127685497</v>
      </c>
      <c r="E74" s="96">
        <v>25.9879150390625</v>
      </c>
      <c r="F74" s="96">
        <v>15.6380729675293</v>
      </c>
      <c r="G74" s="96">
        <v>17.088542938232401</v>
      </c>
      <c r="H74" s="96">
        <v>22.7701206207275</v>
      </c>
      <c r="I74" s="96">
        <v>13.2032413482666</v>
      </c>
      <c r="J74" s="96">
        <v>40.938640594482401</v>
      </c>
      <c r="K74" s="96">
        <v>34.660579681396499</v>
      </c>
      <c r="L74" s="96">
        <v>18.51833152771</v>
      </c>
      <c r="M74" s="96">
        <v>22</v>
      </c>
      <c r="N74" s="96">
        <v>26</v>
      </c>
      <c r="O74" s="96">
        <v>9.0500001907348597</v>
      </c>
      <c r="P74" s="96">
        <v>92.160003662109403</v>
      </c>
      <c r="Q74" s="96">
        <v>11.9451789855957</v>
      </c>
      <c r="R74" s="96">
        <v>3.5427448749542201</v>
      </c>
      <c r="S74" s="96">
        <v>7.7993631362915004</v>
      </c>
      <c r="T74" s="96">
        <v>4.6100001335143999</v>
      </c>
      <c r="U74" s="96">
        <v>27.795982360839801</v>
      </c>
      <c r="V74" s="96">
        <v>55.315673828125</v>
      </c>
      <c r="W74" s="96">
        <v>16.9097576141357</v>
      </c>
      <c r="X74" s="96">
        <v>61.196792602539098</v>
      </c>
      <c r="Y74" s="96">
        <v>8.7399997711181605</v>
      </c>
      <c r="Z74" s="96">
        <v>12.3800001144409</v>
      </c>
      <c r="AA74" s="96">
        <v>12.6069984436035</v>
      </c>
      <c r="AB74" s="96">
        <v>10.5900001525879</v>
      </c>
      <c r="AC74" s="96">
        <v>38.135829925537102</v>
      </c>
      <c r="AD74" s="96">
        <v>21.693317413330099</v>
      </c>
      <c r="AE74" s="96">
        <v>23.588336944580099</v>
      </c>
      <c r="AF74" s="96">
        <v>6.4400000572204599</v>
      </c>
      <c r="AG74" s="96">
        <v>15.758397102356</v>
      </c>
      <c r="AH74" s="96">
        <v>35</v>
      </c>
      <c r="AI74" s="96">
        <v>42.723926544189503</v>
      </c>
      <c r="AJ74" s="96">
        <v>17.312025070190401</v>
      </c>
      <c r="AK74" s="96">
        <v>27.290000915527301</v>
      </c>
      <c r="AL74" s="96">
        <v>19.7798042297363</v>
      </c>
      <c r="AM74" s="96">
        <v>11.6553144454956</v>
      </c>
      <c r="AN74" s="96">
        <v>55.319999694824197</v>
      </c>
      <c r="AO74" s="96">
        <v>5.3488035202026403</v>
      </c>
      <c r="AP74" s="96">
        <v>11.6499996185303</v>
      </c>
      <c r="AQ74" s="96">
        <v>10.037365913391101</v>
      </c>
      <c r="AR74" s="96">
        <v>12.194114685058601</v>
      </c>
      <c r="AS74" s="96">
        <v>27.526363372802699</v>
      </c>
      <c r="AT74" s="96">
        <v>30.687473297119102</v>
      </c>
      <c r="AU74" s="96">
        <v>6.3486509323120099</v>
      </c>
      <c r="AV74" s="96">
        <v>8.0670661926269496</v>
      </c>
      <c r="AW74" s="96">
        <v>21.448196411132798</v>
      </c>
      <c r="AX74" s="96">
        <v>21.299999237060501</v>
      </c>
      <c r="AY74" s="96">
        <v>3.8099284172058101</v>
      </c>
      <c r="AZ74" s="96">
        <v>20.040000915527301</v>
      </c>
      <c r="BA74" s="96">
        <v>27.5756320953369</v>
      </c>
      <c r="BB74" s="96">
        <v>13.5830383300781</v>
      </c>
      <c r="BC74" s="96">
        <v>36.5931587219238</v>
      </c>
      <c r="BD74" s="96">
        <v>14.5450172424316</v>
      </c>
      <c r="BE74" s="96">
        <v>13.4799995422363</v>
      </c>
      <c r="BF74" s="96">
        <v>14.6884603500366</v>
      </c>
      <c r="BG74" s="96">
        <v>19.301105499267599</v>
      </c>
      <c r="BH74" s="96">
        <v>55.069999694824197</v>
      </c>
      <c r="BI74" s="96">
        <v>19.1049709320068</v>
      </c>
      <c r="BJ74" s="96">
        <v>18.6796264648438</v>
      </c>
      <c r="BK74" s="96">
        <v>27</v>
      </c>
      <c r="BL74" s="96">
        <v>20.30126953125</v>
      </c>
      <c r="BM74" s="96">
        <v>20.526536941528299</v>
      </c>
      <c r="BN74" s="96">
        <v>20.120000839233398</v>
      </c>
      <c r="BO74" s="96">
        <v>34.892864227294901</v>
      </c>
      <c r="BP74" s="96">
        <v>23.0607585906982</v>
      </c>
      <c r="BQ74" s="96">
        <v>40.299999237060597</v>
      </c>
      <c r="BR74" s="96">
        <v>37.6586303710937</v>
      </c>
      <c r="BS74" s="96">
        <v>41.759998321533203</v>
      </c>
      <c r="BT74" s="96">
        <v>25.1897296905518</v>
      </c>
      <c r="BU74" s="96">
        <v>19.0118522644043</v>
      </c>
      <c r="BV74" s="96">
        <v>15.1400003433228</v>
      </c>
      <c r="BW74" s="96">
        <v>4.82999992370606</v>
      </c>
      <c r="BX74" s="96">
        <v>50.201450347900398</v>
      </c>
      <c r="BY74" s="96">
        <v>43.675495147705099</v>
      </c>
      <c r="BZ74" s="96">
        <v>9.2899999618530291</v>
      </c>
      <c r="CA74" s="96">
        <v>36.783256530761697</v>
      </c>
      <c r="CB74" s="96">
        <v>26.049999237060501</v>
      </c>
      <c r="CC74" s="96">
        <v>39.799999999999997</v>
      </c>
      <c r="CD74" s="96">
        <v>30.35</v>
      </c>
    </row>
    <row r="75" spans="1:82" x14ac:dyDescent="0.3">
      <c r="A75" s="88" t="s">
        <v>294</v>
      </c>
      <c r="B75" s="96">
        <v>11.7711782455444</v>
      </c>
      <c r="C75" s="96">
        <v>15.329999923706101</v>
      </c>
      <c r="D75" s="96">
        <v>39.624588012695298</v>
      </c>
      <c r="E75" s="96">
        <v>26.641025543212901</v>
      </c>
      <c r="F75" s="96">
        <v>15.93128490448</v>
      </c>
      <c r="G75" s="96">
        <v>17.264509201049801</v>
      </c>
      <c r="H75" s="96">
        <v>22.818611145019499</v>
      </c>
      <c r="I75" s="96">
        <v>12.7760772705078</v>
      </c>
      <c r="J75" s="96">
        <v>42.388763427734403</v>
      </c>
      <c r="K75" s="96">
        <v>35.092159271240199</v>
      </c>
      <c r="L75" s="96">
        <v>18.709733963012699</v>
      </c>
      <c r="M75" s="96">
        <v>22.469999313354499</v>
      </c>
      <c r="N75" s="96">
        <v>26.170000076293899</v>
      </c>
      <c r="O75" s="96">
        <v>9.4700002670288104</v>
      </c>
      <c r="P75" s="96">
        <v>88.529998779296903</v>
      </c>
      <c r="Q75" s="96">
        <v>12.516812324523899</v>
      </c>
      <c r="R75" s="96">
        <v>3.5033810138702401</v>
      </c>
      <c r="S75" s="96">
        <v>8.0188055038452202</v>
      </c>
      <c r="T75" s="96">
        <v>4.5700001716613796</v>
      </c>
      <c r="U75" s="96">
        <v>27.0679931640625</v>
      </c>
      <c r="V75" s="96">
        <v>54.413894653320298</v>
      </c>
      <c r="W75" s="96">
        <v>17.1762886047363</v>
      </c>
      <c r="X75" s="96">
        <v>62.087818145752003</v>
      </c>
      <c r="Y75" s="96">
        <v>8.5699996948242205</v>
      </c>
      <c r="Z75" s="96">
        <v>13.2299995422363</v>
      </c>
      <c r="AA75" s="96">
        <v>13.181327819824199</v>
      </c>
      <c r="AB75" s="96">
        <v>11.189999580383301</v>
      </c>
      <c r="AC75" s="96">
        <v>37.768299102783203</v>
      </c>
      <c r="AD75" s="96">
        <v>21.5010166168213</v>
      </c>
      <c r="AE75" s="96">
        <v>23.6793422698975</v>
      </c>
      <c r="AF75" s="96">
        <v>6.57999992370606</v>
      </c>
      <c r="AG75" s="96">
        <v>15.521725654602101</v>
      </c>
      <c r="AH75" s="96">
        <v>35.099998474121101</v>
      </c>
      <c r="AI75" s="96">
        <v>41.451847076416001</v>
      </c>
      <c r="AJ75" s="96">
        <v>17.0489826202393</v>
      </c>
      <c r="AK75" s="96">
        <v>27.879999160766602</v>
      </c>
      <c r="AL75" s="96">
        <v>20.681591033935501</v>
      </c>
      <c r="AM75" s="96">
        <v>11.773842811584499</v>
      </c>
      <c r="AN75" s="96">
        <v>55.470001220703097</v>
      </c>
      <c r="AO75" s="96">
        <v>5.3389534950256401</v>
      </c>
      <c r="AP75" s="96">
        <v>12.680000305175801</v>
      </c>
      <c r="AQ75" s="96">
        <v>10.138955116271999</v>
      </c>
      <c r="AR75" s="96">
        <v>12.7492771148682</v>
      </c>
      <c r="AS75" s="96">
        <v>27.010303497314499</v>
      </c>
      <c r="AT75" s="96">
        <v>31.582151412963899</v>
      </c>
      <c r="AU75" s="96">
        <v>6.8529410362243697</v>
      </c>
      <c r="AV75" s="96">
        <v>8.0768585205078107</v>
      </c>
      <c r="AW75" s="96">
        <v>21.359199523925799</v>
      </c>
      <c r="AX75" s="96">
        <v>21.049999237060501</v>
      </c>
      <c r="AY75" s="96">
        <v>3.9964973926544198</v>
      </c>
      <c r="AZ75" s="96">
        <v>19.850000381469702</v>
      </c>
      <c r="BA75" s="96">
        <v>26.613807678222699</v>
      </c>
      <c r="BB75" s="96">
        <v>13.7503652572632</v>
      </c>
      <c r="BC75" s="96">
        <v>38.075183868408203</v>
      </c>
      <c r="BD75" s="96">
        <v>14.1278848648071</v>
      </c>
      <c r="BE75" s="96">
        <v>13.060000419616699</v>
      </c>
      <c r="BF75" s="96">
        <v>14.630209922790501</v>
      </c>
      <c r="BG75" s="96">
        <v>20.233291625976602</v>
      </c>
      <c r="BH75" s="96">
        <v>55</v>
      </c>
      <c r="BI75" s="96">
        <v>19.6791095733643</v>
      </c>
      <c r="BJ75" s="96">
        <v>19.2996120452881</v>
      </c>
      <c r="BK75" s="96">
        <v>26.2600002288818</v>
      </c>
      <c r="BL75" s="96">
        <v>21.381757736206101</v>
      </c>
      <c r="BM75" s="96">
        <v>20.512590408325199</v>
      </c>
      <c r="BN75" s="96">
        <v>20.329999923706101</v>
      </c>
      <c r="BO75" s="96">
        <v>35.1217041015625</v>
      </c>
      <c r="BP75" s="96">
        <v>23.315790176391602</v>
      </c>
      <c r="BQ75" s="96">
        <v>39.319999694824197</v>
      </c>
      <c r="BR75" s="96">
        <v>38.299148559570298</v>
      </c>
      <c r="BS75" s="96">
        <v>40.25</v>
      </c>
      <c r="BT75" s="96">
        <v>25.144895553588899</v>
      </c>
      <c r="BU75" s="96">
        <v>19.300062179565401</v>
      </c>
      <c r="BV75" s="96">
        <v>15.460000038146999</v>
      </c>
      <c r="BW75" s="96">
        <v>5.0500001907348597</v>
      </c>
      <c r="BX75" s="96">
        <v>50.393428802490199</v>
      </c>
      <c r="BY75" s="96">
        <v>44.229656219482401</v>
      </c>
      <c r="BZ75" s="96">
        <v>9.1599998474121094</v>
      </c>
      <c r="CA75" s="96">
        <v>37.500595092773402</v>
      </c>
      <c r="CB75" s="96">
        <v>25.950000762939499</v>
      </c>
      <c r="CC75" s="96">
        <v>39.700000000000003</v>
      </c>
      <c r="CD75" s="96">
        <v>28.53</v>
      </c>
    </row>
    <row r="76" spans="1:82" x14ac:dyDescent="0.3">
      <c r="A76" s="88" t="s">
        <v>295</v>
      </c>
      <c r="B76" s="96">
        <v>11.519076347351101</v>
      </c>
      <c r="C76" s="96">
        <v>15.430000305175801</v>
      </c>
      <c r="D76" s="96">
        <v>42.530128479003899</v>
      </c>
      <c r="E76" s="96">
        <v>28.522373199462901</v>
      </c>
      <c r="F76" s="96">
        <v>16.908664703369102</v>
      </c>
      <c r="G76" s="96">
        <v>18.222560882568398</v>
      </c>
      <c r="H76" s="96">
        <v>23.419864654541001</v>
      </c>
      <c r="I76" s="96">
        <v>12.3100805282593</v>
      </c>
      <c r="J76" s="96">
        <v>46.354381561279297</v>
      </c>
      <c r="K76" s="96">
        <v>33.8933296203613</v>
      </c>
      <c r="L76" s="96">
        <v>20.116554260253899</v>
      </c>
      <c r="M76" s="96">
        <v>21.799999237060501</v>
      </c>
      <c r="N76" s="96">
        <v>26.389999389648398</v>
      </c>
      <c r="O76" s="96">
        <v>10.210000038146999</v>
      </c>
      <c r="P76" s="96">
        <v>86.599998474121094</v>
      </c>
      <c r="Q76" s="96">
        <v>13.9754648208618</v>
      </c>
      <c r="R76" s="96">
        <v>3.4246535301208501</v>
      </c>
      <c r="S76" s="96">
        <v>8.4576911926269496</v>
      </c>
      <c r="T76" s="96">
        <v>4.6999998092651403</v>
      </c>
      <c r="U76" s="96">
        <v>28.193067550659201</v>
      </c>
      <c r="V76" s="96">
        <v>57.550941467285199</v>
      </c>
      <c r="W76" s="96">
        <v>17.571144104003899</v>
      </c>
      <c r="X76" s="96">
        <v>64.192985534667997</v>
      </c>
      <c r="Y76" s="96">
        <v>8.5200004577636701</v>
      </c>
      <c r="Z76" s="96">
        <v>12.930000305175801</v>
      </c>
      <c r="AA76" s="96">
        <v>14.631273269653301</v>
      </c>
      <c r="AB76" s="96">
        <v>12.289999961853001</v>
      </c>
      <c r="AC76" s="96">
        <v>38.571060180664098</v>
      </c>
      <c r="AD76" s="96">
        <v>21.610902786254901</v>
      </c>
      <c r="AE76" s="96">
        <v>24.079759597778299</v>
      </c>
      <c r="AF76" s="96">
        <v>6.5900001525878897</v>
      </c>
      <c r="AG76" s="96">
        <v>16.123266220092798</v>
      </c>
      <c r="AH76" s="96">
        <v>36</v>
      </c>
      <c r="AI76" s="96">
        <v>42.574851989746101</v>
      </c>
      <c r="AJ76" s="96">
        <v>17.087953567504901</v>
      </c>
      <c r="AK76" s="96">
        <v>31.200000762939499</v>
      </c>
      <c r="AL76" s="96">
        <v>21.8806667327881</v>
      </c>
      <c r="AM76" s="96">
        <v>11.902249336242701</v>
      </c>
      <c r="AN76" s="96">
        <v>56.5200004577637</v>
      </c>
      <c r="AO76" s="96">
        <v>5.3980560302734402</v>
      </c>
      <c r="AP76" s="96">
        <v>12.5</v>
      </c>
      <c r="AQ76" s="96">
        <v>10.4397373199463</v>
      </c>
      <c r="AR76" s="96">
        <v>13.8206443786621</v>
      </c>
      <c r="AS76" s="96">
        <v>27.798997879028299</v>
      </c>
      <c r="AT76" s="96">
        <v>33.242275238037102</v>
      </c>
      <c r="AU76" s="96">
        <v>6.3486509323120099</v>
      </c>
      <c r="AV76" s="96">
        <v>8.5076236724853498</v>
      </c>
      <c r="AW76" s="96">
        <v>22.585374832153299</v>
      </c>
      <c r="AX76" s="96">
        <v>20.399999618530298</v>
      </c>
      <c r="AY76" s="96">
        <v>4.2027049064636204</v>
      </c>
      <c r="AZ76" s="96">
        <v>19.069999694824201</v>
      </c>
      <c r="BA76" s="96">
        <v>26.623723983764599</v>
      </c>
      <c r="BB76" s="96">
        <v>13.701150894165</v>
      </c>
      <c r="BC76" s="96">
        <v>40.551864624023402</v>
      </c>
      <c r="BD76" s="96">
        <v>14.4730129241943</v>
      </c>
      <c r="BE76" s="96">
        <v>12.5100002288818</v>
      </c>
      <c r="BF76" s="96">
        <v>14.8340816497803</v>
      </c>
      <c r="BG76" s="96">
        <v>21.293035507202099</v>
      </c>
      <c r="BH76" s="96">
        <v>56.349998474121101</v>
      </c>
      <c r="BI76" s="96">
        <v>19.748405456543001</v>
      </c>
      <c r="BJ76" s="96">
        <v>19.189617156982401</v>
      </c>
      <c r="BK76" s="96">
        <v>27.5</v>
      </c>
      <c r="BL76" s="96">
        <v>22.115299224853501</v>
      </c>
      <c r="BM76" s="96">
        <v>21.401237487793001</v>
      </c>
      <c r="BN76" s="96">
        <v>20.610000610351602</v>
      </c>
      <c r="BO76" s="96">
        <v>36.1067085266113</v>
      </c>
      <c r="BP76" s="96">
        <v>24.571331024169901</v>
      </c>
      <c r="BQ76" s="96">
        <v>42.380001068115199</v>
      </c>
      <c r="BR76" s="96">
        <v>40.1924438476563</v>
      </c>
      <c r="BS76" s="96">
        <v>38.4799995422363</v>
      </c>
      <c r="BT76" s="96">
        <v>25.915300369262699</v>
      </c>
      <c r="BU76" s="96">
        <v>20.005674362182599</v>
      </c>
      <c r="BV76" s="96">
        <v>16.450000762939499</v>
      </c>
      <c r="BW76" s="96">
        <v>4.9699997901916504</v>
      </c>
      <c r="BX76" s="96">
        <v>49.078399658203097</v>
      </c>
      <c r="BY76" s="96">
        <v>44.351760864257798</v>
      </c>
      <c r="BZ76" s="96">
        <v>9.4899997711181605</v>
      </c>
      <c r="CA76" s="96">
        <v>37.3013305664062</v>
      </c>
      <c r="CB76" s="96">
        <v>26.9799995422363</v>
      </c>
      <c r="CC76" s="96">
        <v>38.880000000000003</v>
      </c>
      <c r="CD76" s="96">
        <v>28.84</v>
      </c>
    </row>
    <row r="77" spans="1:82" x14ac:dyDescent="0.3">
      <c r="A77" s="88" t="s">
        <v>296</v>
      </c>
      <c r="B77" s="96">
        <v>11.383329391479499</v>
      </c>
      <c r="C77" s="96">
        <v>14.800000190734901</v>
      </c>
      <c r="D77" s="96">
        <v>42.783634185791001</v>
      </c>
      <c r="E77" s="96">
        <v>27.7912788391113</v>
      </c>
      <c r="F77" s="96">
        <v>16.635002136230501</v>
      </c>
      <c r="G77" s="96">
        <v>18.330099105835</v>
      </c>
      <c r="H77" s="96">
        <v>22.7992153167725</v>
      </c>
      <c r="I77" s="96">
        <v>12.4848279953003</v>
      </c>
      <c r="J77" s="96">
        <v>45.446826934814503</v>
      </c>
      <c r="K77" s="96">
        <v>33.231575012207003</v>
      </c>
      <c r="L77" s="96">
        <v>19.264804840087901</v>
      </c>
      <c r="M77" s="96">
        <v>21.7600002288818</v>
      </c>
      <c r="N77" s="96">
        <v>25.9899997711182</v>
      </c>
      <c r="O77" s="96">
        <v>9.6499996185302699</v>
      </c>
      <c r="P77" s="96">
        <v>85.150001525878906</v>
      </c>
      <c r="Q77" s="96">
        <v>13.2757062911987</v>
      </c>
      <c r="R77" s="96">
        <v>3.3557667732238801</v>
      </c>
      <c r="S77" s="96">
        <v>8.5582695007324201</v>
      </c>
      <c r="T77" s="96">
        <v>4.3000001907348597</v>
      </c>
      <c r="U77" s="96">
        <v>28.902149200439499</v>
      </c>
      <c r="V77" s="96">
        <v>56.764278411865199</v>
      </c>
      <c r="W77" s="96">
        <v>17.3894939422607</v>
      </c>
      <c r="X77" s="96">
        <v>61.676578521728501</v>
      </c>
      <c r="Y77" s="96">
        <v>8.5</v>
      </c>
      <c r="Z77" s="96">
        <v>12.4700002670288</v>
      </c>
      <c r="AA77" s="96">
        <v>14.0098686218262</v>
      </c>
      <c r="AB77" s="96">
        <v>11.9099998474121</v>
      </c>
      <c r="AC77" s="96">
        <v>38.000423431396499</v>
      </c>
      <c r="AD77" s="96">
        <v>23.268348693847699</v>
      </c>
      <c r="AE77" s="96">
        <v>25.317420959472699</v>
      </c>
      <c r="AF77" s="96">
        <v>6.4699997901916504</v>
      </c>
      <c r="AG77" s="96">
        <v>16.083820343017599</v>
      </c>
      <c r="AH77" s="96">
        <v>37.029998779296903</v>
      </c>
      <c r="AI77" s="96">
        <v>42.733863830566399</v>
      </c>
      <c r="AJ77" s="96">
        <v>17.565324783325199</v>
      </c>
      <c r="AK77" s="96">
        <v>30.920000076293899</v>
      </c>
      <c r="AL77" s="96">
        <v>22.029312133789102</v>
      </c>
      <c r="AM77" s="96">
        <v>11.457766532897899</v>
      </c>
      <c r="AN77" s="96">
        <v>56.590000152587898</v>
      </c>
      <c r="AO77" s="96">
        <v>5.2404489517211896</v>
      </c>
      <c r="AP77" s="96">
        <v>12.2299995422363</v>
      </c>
      <c r="AQ77" s="96">
        <v>10.397905349731399</v>
      </c>
      <c r="AR77" s="96">
        <v>12.564221382141101</v>
      </c>
      <c r="AS77" s="96">
        <v>27.6529426574707</v>
      </c>
      <c r="AT77" s="96">
        <v>32.516593933105497</v>
      </c>
      <c r="AU77" s="96">
        <v>6.4567117691040004</v>
      </c>
      <c r="AV77" s="96">
        <v>8.67405509948731</v>
      </c>
      <c r="AW77" s="96">
        <v>22.704036712646499</v>
      </c>
      <c r="AX77" s="96">
        <v>20.649999618530298</v>
      </c>
      <c r="AY77" s="96">
        <v>4.0848717689514196</v>
      </c>
      <c r="AZ77" s="96">
        <v>19.200000762939499</v>
      </c>
      <c r="BA77" s="96">
        <v>25.1363639831543</v>
      </c>
      <c r="BB77" s="96">
        <v>13.090899467468301</v>
      </c>
      <c r="BC77" s="96">
        <v>37.170055389404297</v>
      </c>
      <c r="BD77" s="96">
        <v>14.314105033874499</v>
      </c>
      <c r="BE77" s="96">
        <v>12.6300001144409</v>
      </c>
      <c r="BF77" s="96">
        <v>14.494296073913601</v>
      </c>
      <c r="BG77" s="96">
        <v>20.792600631713899</v>
      </c>
      <c r="BH77" s="96">
        <v>57.209999084472699</v>
      </c>
      <c r="BI77" s="96">
        <v>19.322750091552699</v>
      </c>
      <c r="BJ77" s="96">
        <v>18.6696262359619</v>
      </c>
      <c r="BK77" s="96">
        <v>26.899999618530298</v>
      </c>
      <c r="BL77" s="96">
        <v>22.115299224853501</v>
      </c>
      <c r="BM77" s="96">
        <v>21.0326251983643</v>
      </c>
      <c r="BN77" s="96">
        <v>20.889999389648398</v>
      </c>
      <c r="BO77" s="96">
        <v>36.007209777832003</v>
      </c>
      <c r="BP77" s="96">
        <v>24.1397399902344</v>
      </c>
      <c r="BQ77" s="96">
        <v>44.169998168945298</v>
      </c>
      <c r="BR77" s="96">
        <v>38.854885101318402</v>
      </c>
      <c r="BS77" s="96">
        <v>38.610000610351598</v>
      </c>
      <c r="BT77" s="96">
        <v>25.924583435058601</v>
      </c>
      <c r="BU77" s="96">
        <v>19.608146667480501</v>
      </c>
      <c r="BV77" s="96">
        <v>16.100000381469702</v>
      </c>
      <c r="BW77" s="96">
        <v>4.7199997901916504</v>
      </c>
      <c r="BX77" s="96">
        <v>48.252906799316399</v>
      </c>
      <c r="BY77" s="96">
        <v>44.520824432372997</v>
      </c>
      <c r="BZ77" s="96">
        <v>9.6999998092651403</v>
      </c>
      <c r="CA77" s="96">
        <v>37.102077484130902</v>
      </c>
      <c r="CB77" s="96">
        <v>25.579999923706101</v>
      </c>
      <c r="CC77" s="96">
        <v>38.700000000000003</v>
      </c>
      <c r="CD77" s="96">
        <v>28.04</v>
      </c>
    </row>
    <row r="78" spans="1:82" x14ac:dyDescent="0.3">
      <c r="A78" s="88" t="s">
        <v>297</v>
      </c>
      <c r="B78" s="96">
        <v>11.8972282409668</v>
      </c>
      <c r="C78" s="96">
        <v>15.3400001525879</v>
      </c>
      <c r="D78" s="96">
        <v>45.338169097900398</v>
      </c>
      <c r="E78" s="96">
        <v>30.7059001922607</v>
      </c>
      <c r="F78" s="96">
        <v>17.964235305786101</v>
      </c>
      <c r="G78" s="96">
        <v>19.6303195953369</v>
      </c>
      <c r="H78" s="96">
        <v>23.904748916626001</v>
      </c>
      <c r="I78" s="96">
        <v>12.2615394592285</v>
      </c>
      <c r="J78" s="96">
        <v>49.264476776122997</v>
      </c>
      <c r="K78" s="96">
        <v>33.106895446777301</v>
      </c>
      <c r="L78" s="96">
        <v>21.264976501464801</v>
      </c>
      <c r="M78" s="96">
        <v>21.75</v>
      </c>
      <c r="N78" s="96">
        <v>26.389999389648398</v>
      </c>
      <c r="O78" s="96">
        <v>10.180000305175801</v>
      </c>
      <c r="P78" s="96">
        <v>87.379997253417997</v>
      </c>
      <c r="Q78" s="96">
        <v>14.0937337875366</v>
      </c>
      <c r="R78" s="96">
        <v>3.6214725971221902</v>
      </c>
      <c r="S78" s="96">
        <v>9.17088127136231</v>
      </c>
      <c r="T78" s="96">
        <v>4.7300000190734899</v>
      </c>
      <c r="U78" s="96">
        <v>30.0839519500732</v>
      </c>
      <c r="V78" s="96">
        <v>59.9876708984375</v>
      </c>
      <c r="W78" s="96">
        <v>17.764734268188501</v>
      </c>
      <c r="X78" s="96">
        <v>62.420730590820298</v>
      </c>
      <c r="Y78" s="96">
        <v>8.6400003433227504</v>
      </c>
      <c r="Z78" s="96">
        <v>14.1000003814697</v>
      </c>
      <c r="AA78" s="96">
        <v>15.751686096191399</v>
      </c>
      <c r="AB78" s="96">
        <v>12.960000038146999</v>
      </c>
      <c r="AC78" s="96">
        <v>39.915435791015597</v>
      </c>
      <c r="AD78" s="96">
        <v>24.3580513000488</v>
      </c>
      <c r="AE78" s="96">
        <v>27.064704895019499</v>
      </c>
      <c r="AF78" s="96">
        <v>6.8600001335143999</v>
      </c>
      <c r="AG78" s="96">
        <v>16.981201171875</v>
      </c>
      <c r="AH78" s="96">
        <v>37.759998321533203</v>
      </c>
      <c r="AI78" s="96">
        <v>44.741359710693402</v>
      </c>
      <c r="AJ78" s="96">
        <v>18.997438430786101</v>
      </c>
      <c r="AK78" s="96">
        <v>33.150001525878899</v>
      </c>
      <c r="AL78" s="96">
        <v>22.792360305786101</v>
      </c>
      <c r="AM78" s="96">
        <v>12.208447456359901</v>
      </c>
      <c r="AN78" s="96">
        <v>59.5</v>
      </c>
      <c r="AO78" s="96">
        <v>5.5359625816345197</v>
      </c>
      <c r="AP78" s="96">
        <v>12.6000003814697</v>
      </c>
      <c r="AQ78" s="96">
        <v>10.8042602539063</v>
      </c>
      <c r="AR78" s="96">
        <v>13.3726186752319</v>
      </c>
      <c r="AS78" s="96">
        <v>27.750312805175799</v>
      </c>
      <c r="AT78" s="96">
        <v>34.683704376220703</v>
      </c>
      <c r="AU78" s="96">
        <v>7.0240392684936497</v>
      </c>
      <c r="AV78" s="96">
        <v>9.04608058929443</v>
      </c>
      <c r="AW78" s="96">
        <v>23.692886352539102</v>
      </c>
      <c r="AX78" s="96">
        <v>20.780000686645501</v>
      </c>
      <c r="AY78" s="96">
        <v>4.24198246002197</v>
      </c>
      <c r="AZ78" s="96">
        <v>18.9799995422363</v>
      </c>
      <c r="BA78" s="96">
        <v>25.532993316650401</v>
      </c>
      <c r="BB78" s="96">
        <v>13.6814641952515</v>
      </c>
      <c r="BC78" s="96">
        <v>40.154003143310597</v>
      </c>
      <c r="BD78" s="96">
        <v>14.9969120025635</v>
      </c>
      <c r="BE78" s="96">
        <v>12.300000190734901</v>
      </c>
      <c r="BF78" s="96">
        <v>16.2514762878418</v>
      </c>
      <c r="BG78" s="96">
        <v>22.215406417846701</v>
      </c>
      <c r="BH78" s="96">
        <v>59.470001220703097</v>
      </c>
      <c r="BI78" s="96">
        <v>20.134462356567401</v>
      </c>
      <c r="BJ78" s="96">
        <v>19.479608535766602</v>
      </c>
      <c r="BK78" s="96">
        <v>28.9799995422363</v>
      </c>
      <c r="BL78" s="96">
        <v>23.225526809692401</v>
      </c>
      <c r="BM78" s="96">
        <v>21.3115749359131</v>
      </c>
      <c r="BN78" s="96">
        <v>21.299999237060501</v>
      </c>
      <c r="BO78" s="96">
        <v>36.514640808105497</v>
      </c>
      <c r="BP78" s="96">
        <v>25.414899826049801</v>
      </c>
      <c r="BQ78" s="96">
        <v>49.900001525878899</v>
      </c>
      <c r="BR78" s="96">
        <v>40.738758087158203</v>
      </c>
      <c r="BS78" s="96">
        <v>37.700000762939503</v>
      </c>
      <c r="BT78" s="96">
        <v>26.4722194671631</v>
      </c>
      <c r="BU78" s="96">
        <v>20.174625396728501</v>
      </c>
      <c r="BV78" s="96">
        <v>17</v>
      </c>
      <c r="BW78" s="96">
        <v>4.8800001144409197</v>
      </c>
      <c r="BX78" s="96">
        <v>48.089725494384801</v>
      </c>
      <c r="BY78" s="96">
        <v>45.337982177734403</v>
      </c>
      <c r="BZ78" s="96">
        <v>11.210000038146999</v>
      </c>
      <c r="CA78" s="96">
        <v>37.899116516113303</v>
      </c>
      <c r="CB78" s="96">
        <v>27.530000686645501</v>
      </c>
      <c r="CC78" s="96">
        <v>38.96</v>
      </c>
      <c r="CD78" s="96">
        <v>26.78</v>
      </c>
    </row>
    <row r="79" spans="1:82" x14ac:dyDescent="0.3">
      <c r="A79" s="88" t="s">
        <v>298</v>
      </c>
      <c r="B79" s="96">
        <v>12.1493282318115</v>
      </c>
      <c r="C79" s="96">
        <v>14.75</v>
      </c>
      <c r="D79" s="96">
        <v>45.338169097900398</v>
      </c>
      <c r="E79" s="96">
        <v>30.013799667358398</v>
      </c>
      <c r="F79" s="96">
        <v>17.153011322021499</v>
      </c>
      <c r="G79" s="96">
        <v>18.7797966003418</v>
      </c>
      <c r="H79" s="96">
        <v>24.418725967407202</v>
      </c>
      <c r="I79" s="96">
        <v>12.4557046890259</v>
      </c>
      <c r="J79" s="96">
        <v>48.544349670410199</v>
      </c>
      <c r="K79" s="96">
        <v>32.310871124267599</v>
      </c>
      <c r="L79" s="96">
        <v>20.547212600708001</v>
      </c>
      <c r="M79" s="96">
        <v>22.5</v>
      </c>
      <c r="N79" s="96">
        <v>26.469999313354499</v>
      </c>
      <c r="O79" s="96">
        <v>10.0299997329712</v>
      </c>
      <c r="P79" s="96">
        <v>95.400001525878906</v>
      </c>
      <c r="Q79" s="96">
        <v>14.4781084060669</v>
      </c>
      <c r="R79" s="96">
        <v>3.7494051456451398</v>
      </c>
      <c r="S79" s="96">
        <v>9.5731925964355504</v>
      </c>
      <c r="T79" s="96">
        <v>4.8099999427795401</v>
      </c>
      <c r="U79" s="96">
        <v>29.828681945800799</v>
      </c>
      <c r="V79" s="96">
        <v>59.191417694091797</v>
      </c>
      <c r="W79" s="96">
        <v>17.5672397613525</v>
      </c>
      <c r="X79" s="96">
        <v>62.548019409179702</v>
      </c>
      <c r="Y79" s="96">
        <v>8.5299997329711896</v>
      </c>
      <c r="Z79" s="96">
        <v>13.5</v>
      </c>
      <c r="AA79" s="96">
        <v>15.205602645874</v>
      </c>
      <c r="AB79" s="96">
        <v>13.1199998855591</v>
      </c>
      <c r="AC79" s="96">
        <v>40.292633056640597</v>
      </c>
      <c r="AD79" s="96">
        <v>24.944108963012699</v>
      </c>
      <c r="AE79" s="96">
        <v>27.2012119293213</v>
      </c>
      <c r="AF79" s="96">
        <v>6.6399998664856001</v>
      </c>
      <c r="AG79" s="96">
        <v>16.9318943023682</v>
      </c>
      <c r="AH79" s="96">
        <v>38</v>
      </c>
      <c r="AI79" s="96">
        <v>44.423343658447301</v>
      </c>
      <c r="AJ79" s="96">
        <v>18.890272140502901</v>
      </c>
      <c r="AK79" s="96">
        <v>32.430000305175803</v>
      </c>
      <c r="AL79" s="96">
        <v>22.8914585113525</v>
      </c>
      <c r="AM79" s="96">
        <v>11.8034753799438</v>
      </c>
      <c r="AN79" s="96">
        <v>62.400001525878899</v>
      </c>
      <c r="AO79" s="96">
        <v>5.3586544990539604</v>
      </c>
      <c r="AP79" s="96">
        <v>12.289999961853001</v>
      </c>
      <c r="AQ79" s="96">
        <v>10.9178009033203</v>
      </c>
      <c r="AR79" s="96">
        <v>13.1778240203857</v>
      </c>
      <c r="AS79" s="96">
        <v>29.6977024078369</v>
      </c>
      <c r="AT79" s="96">
        <v>33.470916748046903</v>
      </c>
      <c r="AU79" s="96">
        <v>6.6548266410827601</v>
      </c>
      <c r="AV79" s="96">
        <v>8.7327957153320295</v>
      </c>
      <c r="AW79" s="96">
        <v>22.7534790039063</v>
      </c>
      <c r="AX79" s="96">
        <v>20.670000076293899</v>
      </c>
      <c r="AY79" s="96">
        <v>4.2812600135803196</v>
      </c>
      <c r="AZ79" s="96">
        <v>18.799999237060501</v>
      </c>
      <c r="BA79" s="96">
        <v>26.673301696777301</v>
      </c>
      <c r="BB79" s="96">
        <v>13.632251739501999</v>
      </c>
      <c r="BC79" s="96">
        <v>37.945884704589801</v>
      </c>
      <c r="BD79" s="96">
        <v>16.009946823120099</v>
      </c>
      <c r="BE79" s="96">
        <v>12.3500003814697</v>
      </c>
      <c r="BF79" s="96">
        <v>15.853441238403301</v>
      </c>
      <c r="BG79" s="96">
        <v>21.371536254882798</v>
      </c>
      <c r="BH79" s="96">
        <v>59.840000152587898</v>
      </c>
      <c r="BI79" s="96">
        <v>20.342340469360401</v>
      </c>
      <c r="BJ79" s="96">
        <v>19.669605255126999</v>
      </c>
      <c r="BK79" s="96">
        <v>28.799999237060501</v>
      </c>
      <c r="BL79" s="96">
        <v>23.314741134643601</v>
      </c>
      <c r="BM79" s="96">
        <v>21.739955902099599</v>
      </c>
      <c r="BN79" s="96">
        <v>21.409999847412099</v>
      </c>
      <c r="BO79" s="96">
        <v>36.693729400634801</v>
      </c>
      <c r="BP79" s="96">
        <v>24.659610748291001</v>
      </c>
      <c r="BQ79" s="96">
        <v>50.150001525878899</v>
      </c>
      <c r="BR79" s="96">
        <v>41.529987335205099</v>
      </c>
      <c r="BS79" s="96">
        <v>37.880001068115199</v>
      </c>
      <c r="BT79" s="96">
        <v>26.258735656738299</v>
      </c>
      <c r="BU79" s="96">
        <v>20.542343139648398</v>
      </c>
      <c r="BV79" s="96">
        <v>17.100000381469702</v>
      </c>
      <c r="BW79" s="96">
        <v>4.9000000953674299</v>
      </c>
      <c r="BX79" s="96">
        <v>47.225841522216797</v>
      </c>
      <c r="BY79" s="96">
        <v>45.723075866699197</v>
      </c>
      <c r="BZ79" s="96">
        <v>11.569999694824199</v>
      </c>
      <c r="CA79" s="96">
        <v>40.270294189453097</v>
      </c>
      <c r="CB79" s="96">
        <v>27.930000305175799</v>
      </c>
      <c r="CC79" s="96">
        <v>38.11</v>
      </c>
      <c r="CD79" s="96">
        <v>27.04</v>
      </c>
    </row>
    <row r="80" spans="1:82" x14ac:dyDescent="0.3">
      <c r="A80" s="88" t="s">
        <v>299</v>
      </c>
      <c r="B80" s="96">
        <v>12.9735050201416</v>
      </c>
      <c r="C80" s="96">
        <v>14.8699998855591</v>
      </c>
      <c r="D80" s="96">
        <v>45.4259223937988</v>
      </c>
      <c r="E80" s="96">
        <v>30.121025085449201</v>
      </c>
      <c r="F80" s="96">
        <v>17.426679611206101</v>
      </c>
      <c r="G80" s="96">
        <v>19.102415084838899</v>
      </c>
      <c r="H80" s="96">
        <v>24.535097122192401</v>
      </c>
      <c r="I80" s="96">
        <v>12.824618339538601</v>
      </c>
      <c r="J80" s="96">
        <v>50.201625823974602</v>
      </c>
      <c r="K80" s="96">
        <v>32.684909820556598</v>
      </c>
      <c r="L80" s="96">
        <v>21.245836257934599</v>
      </c>
      <c r="M80" s="96">
        <v>23.25</v>
      </c>
      <c r="N80" s="96">
        <v>27.600000381469702</v>
      </c>
      <c r="O80" s="96">
        <v>10.460000038146999</v>
      </c>
      <c r="P80" s="96">
        <v>94</v>
      </c>
      <c r="Q80" s="96">
        <v>14.487963676452599</v>
      </c>
      <c r="R80" s="96">
        <v>3.9363832473754901</v>
      </c>
      <c r="S80" s="96">
        <v>9.9937906265258807</v>
      </c>
      <c r="T80" s="96">
        <v>5.3000001907348597</v>
      </c>
      <c r="U80" s="96">
        <v>31.776292800903299</v>
      </c>
      <c r="V80" s="96">
        <v>60.975795745849602</v>
      </c>
      <c r="W80" s="96">
        <v>18.238723754882798</v>
      </c>
      <c r="X80" s="96">
        <v>64.88818359375</v>
      </c>
      <c r="Y80" s="96">
        <v>9.4499998092651403</v>
      </c>
      <c r="Z80" s="96">
        <v>15.25</v>
      </c>
      <c r="AA80" s="96">
        <v>16.476659774780298</v>
      </c>
      <c r="AB80" s="96">
        <v>13.560000419616699</v>
      </c>
      <c r="AC80" s="96">
        <v>40.273288726806598</v>
      </c>
      <c r="AD80" s="96">
        <v>26.2444248199463</v>
      </c>
      <c r="AE80" s="96">
        <v>28.193161010742202</v>
      </c>
      <c r="AF80" s="96">
        <v>7.2699999809265101</v>
      </c>
      <c r="AG80" s="96">
        <v>17.0600910186768</v>
      </c>
      <c r="AH80" s="96">
        <v>39.069999694824197</v>
      </c>
      <c r="AI80" s="96">
        <v>46.629600524902301</v>
      </c>
      <c r="AJ80" s="96">
        <v>19.581974029541001</v>
      </c>
      <c r="AK80" s="96">
        <v>34.450000762939503</v>
      </c>
      <c r="AL80" s="96">
        <v>23.139202117919901</v>
      </c>
      <c r="AM80" s="96">
        <v>13.0974130630493</v>
      </c>
      <c r="AN80" s="96">
        <v>62.400001525878899</v>
      </c>
      <c r="AO80" s="96">
        <v>5.9890837669372603</v>
      </c>
      <c r="AP80" s="96">
        <v>12.3699998855591</v>
      </c>
      <c r="AQ80" s="96">
        <v>10.9556474685669</v>
      </c>
      <c r="AR80" s="96">
        <v>13.586891174316399</v>
      </c>
      <c r="AS80" s="96">
        <v>30.184549331665</v>
      </c>
      <c r="AT80" s="96">
        <v>34.971988677978501</v>
      </c>
      <c r="AU80" s="96">
        <v>6.9339871406555202</v>
      </c>
      <c r="AV80" s="96">
        <v>8.9188089370727504</v>
      </c>
      <c r="AW80" s="96">
        <v>23.465450286865199</v>
      </c>
      <c r="AX80" s="96">
        <v>21.7600002288818</v>
      </c>
      <c r="AY80" s="96">
        <v>4.6740360260009801</v>
      </c>
      <c r="AZ80" s="96">
        <v>19.790000915527301</v>
      </c>
      <c r="BA80" s="96">
        <v>28.656446456909201</v>
      </c>
      <c r="BB80" s="96">
        <v>14.882285118103001</v>
      </c>
      <c r="BC80" s="96">
        <v>39.577106475830099</v>
      </c>
      <c r="BD80" s="96">
        <v>16.725030899047901</v>
      </c>
      <c r="BE80" s="96">
        <v>13.050000190734901</v>
      </c>
      <c r="BF80" s="96">
        <v>16.1349792480469</v>
      </c>
      <c r="BG80" s="96">
        <v>22.117282867431602</v>
      </c>
      <c r="BH80" s="96">
        <v>60.380001068115199</v>
      </c>
      <c r="BI80" s="96">
        <v>20.441329956054702</v>
      </c>
      <c r="BJ80" s="96">
        <v>19.929601669311499</v>
      </c>
      <c r="BK80" s="96">
        <v>29.75</v>
      </c>
      <c r="BL80" s="96">
        <v>23.622035980224599</v>
      </c>
      <c r="BM80" s="96">
        <v>22.307813644409201</v>
      </c>
      <c r="BN80" s="96">
        <v>23.450000762939499</v>
      </c>
      <c r="BO80" s="96">
        <v>38.902515411377003</v>
      </c>
      <c r="BP80" s="96">
        <v>25.405088424682599</v>
      </c>
      <c r="BQ80" s="96">
        <v>53.639999389648402</v>
      </c>
      <c r="BR80" s="96">
        <v>41.454635620117202</v>
      </c>
      <c r="BS80" s="96">
        <v>38.409999847412102</v>
      </c>
      <c r="BT80" s="96">
        <v>26.342271804809599</v>
      </c>
      <c r="BU80" s="96">
        <v>20.194503784179702</v>
      </c>
      <c r="BV80" s="96">
        <v>17.309999465942401</v>
      </c>
      <c r="BW80" s="96">
        <v>5.6999998092651403</v>
      </c>
      <c r="BX80" s="96">
        <v>48.608058929443402</v>
      </c>
      <c r="BY80" s="96">
        <v>45.619754791259801</v>
      </c>
      <c r="BZ80" s="96">
        <v>12.180000305175801</v>
      </c>
      <c r="CA80" s="96">
        <v>40.4297065734863</v>
      </c>
      <c r="CB80" s="96">
        <v>30.100000381469702</v>
      </c>
      <c r="CC80" s="96">
        <v>38.700000000000003</v>
      </c>
      <c r="CD80" s="96">
        <v>25.81</v>
      </c>
    </row>
    <row r="81" spans="1:82" x14ac:dyDescent="0.3">
      <c r="A81" s="88" t="s">
        <v>300</v>
      </c>
      <c r="B81" s="96">
        <v>12.430518150329601</v>
      </c>
      <c r="C81" s="96">
        <v>14.75</v>
      </c>
      <c r="D81" s="96">
        <v>44.801918029785199</v>
      </c>
      <c r="E81" s="96">
        <v>30.013799667358398</v>
      </c>
      <c r="F81" s="96">
        <v>17.2702960968018</v>
      </c>
      <c r="G81" s="96">
        <v>18.672264099121101</v>
      </c>
      <c r="H81" s="96">
        <v>24.8357257843018</v>
      </c>
      <c r="I81" s="96">
        <v>12.6692867279053</v>
      </c>
      <c r="J81" s="96">
        <v>48.919212341308601</v>
      </c>
      <c r="K81" s="96">
        <v>32.378005981445298</v>
      </c>
      <c r="L81" s="96">
        <v>21.226697921752901</v>
      </c>
      <c r="M81" s="96">
        <v>23.209999084472699</v>
      </c>
      <c r="N81" s="96">
        <v>29</v>
      </c>
      <c r="O81" s="96">
        <v>9.9499998092651403</v>
      </c>
      <c r="P81" s="96">
        <v>92.489997863769503</v>
      </c>
      <c r="Q81" s="96">
        <v>14.566809654235801</v>
      </c>
      <c r="R81" s="96">
        <v>3.9855883121490501</v>
      </c>
      <c r="S81" s="96">
        <v>9.7012004852294904</v>
      </c>
      <c r="T81" s="96">
        <v>5.2300000190734899</v>
      </c>
      <c r="U81" s="96">
        <v>30.991575241088899</v>
      </c>
      <c r="V81" s="96">
        <v>60.764736175537102</v>
      </c>
      <c r="W81" s="96">
        <v>17.754859924316399</v>
      </c>
      <c r="X81" s="96">
        <v>63.820911407470703</v>
      </c>
      <c r="Y81" s="96">
        <v>9.6099996566772496</v>
      </c>
      <c r="Z81" s="96">
        <v>14.7399997711182</v>
      </c>
      <c r="AA81" s="96">
        <v>16.476659774780298</v>
      </c>
      <c r="AB81" s="96">
        <v>13.420000076293899</v>
      </c>
      <c r="AC81" s="96">
        <v>40.882614135742202</v>
      </c>
      <c r="AD81" s="96">
        <v>26.024654388427699</v>
      </c>
      <c r="AE81" s="96">
        <v>28.056653976440401</v>
      </c>
      <c r="AF81" s="96">
        <v>6.9800000190734899</v>
      </c>
      <c r="AG81" s="96">
        <v>17.1685676574707</v>
      </c>
      <c r="AH81" s="96">
        <v>38.659999847412102</v>
      </c>
      <c r="AI81" s="96">
        <v>46.599784851074197</v>
      </c>
      <c r="AJ81" s="96">
        <v>19.387126922607401</v>
      </c>
      <c r="AK81" s="96">
        <v>33.159999847412102</v>
      </c>
      <c r="AL81" s="96">
        <v>22.6536254882812</v>
      </c>
      <c r="AM81" s="96">
        <v>13.3641014099121</v>
      </c>
      <c r="AN81" s="96">
        <v>62.590000152587898</v>
      </c>
      <c r="AO81" s="96">
        <v>6.1072893142700204</v>
      </c>
      <c r="AP81" s="96">
        <v>12.2399997711182</v>
      </c>
      <c r="AQ81" s="96">
        <v>10.957639694213899</v>
      </c>
      <c r="AR81" s="96">
        <v>13.0317287445068</v>
      </c>
      <c r="AS81" s="96">
        <v>30.427974700927699</v>
      </c>
      <c r="AT81" s="96">
        <v>32.7352905273437</v>
      </c>
      <c r="AU81" s="96">
        <v>7.3212094306945801</v>
      </c>
      <c r="AV81" s="96">
        <v>8.8111181259155291</v>
      </c>
      <c r="AW81" s="96">
        <v>23.050132751464801</v>
      </c>
      <c r="AX81" s="96">
        <v>22</v>
      </c>
      <c r="AY81" s="96">
        <v>4.5562028884887704</v>
      </c>
      <c r="AZ81" s="96">
        <v>19.4899997711182</v>
      </c>
      <c r="BA81" s="96">
        <v>28.4680480957031</v>
      </c>
      <c r="BB81" s="96">
        <v>14.2917184829712</v>
      </c>
      <c r="BC81" s="96">
        <v>38.821170806884801</v>
      </c>
      <c r="BD81" s="96">
        <v>16.201133728027301</v>
      </c>
      <c r="BE81" s="96">
        <v>12.8900003433228</v>
      </c>
      <c r="BF81" s="96">
        <v>15.290367126464799</v>
      </c>
      <c r="BG81" s="96">
        <v>20.900535583496101</v>
      </c>
      <c r="BH81" s="96">
        <v>60.849998474121101</v>
      </c>
      <c r="BI81" s="96">
        <v>20.352239608764599</v>
      </c>
      <c r="BJ81" s="96">
        <v>19.769603729248001</v>
      </c>
      <c r="BK81" s="96">
        <v>29.2299995422363</v>
      </c>
      <c r="BL81" s="96">
        <v>23.086748123168899</v>
      </c>
      <c r="BM81" s="96">
        <v>21.8116855621338</v>
      </c>
      <c r="BN81" s="96">
        <v>23.170000076293899</v>
      </c>
      <c r="BO81" s="96">
        <v>37.131500244140597</v>
      </c>
      <c r="BP81" s="96">
        <v>24.747890472412099</v>
      </c>
      <c r="BQ81" s="96">
        <v>53.090000152587898</v>
      </c>
      <c r="BR81" s="96">
        <v>41.435791015625</v>
      </c>
      <c r="BS81" s="96">
        <v>38.360000610351598</v>
      </c>
      <c r="BT81" s="96">
        <v>26.453655242919901</v>
      </c>
      <c r="BU81" s="96">
        <v>20.3733921051025</v>
      </c>
      <c r="BV81" s="96">
        <v>17.389999389648398</v>
      </c>
      <c r="BW81" s="96">
        <v>6</v>
      </c>
      <c r="BX81" s="96">
        <v>48.080127716064503</v>
      </c>
      <c r="BY81" s="96">
        <v>45.1219482421875</v>
      </c>
      <c r="BZ81" s="96">
        <v>12.579999923706101</v>
      </c>
      <c r="CA81" s="96">
        <v>40.529335021972699</v>
      </c>
      <c r="CB81" s="96">
        <v>28.5100002288818</v>
      </c>
      <c r="CC81" s="96">
        <v>37.369999999999997</v>
      </c>
      <c r="CD81" s="96">
        <v>24.65</v>
      </c>
    </row>
    <row r="82" spans="1:82" x14ac:dyDescent="0.3">
      <c r="A82" s="88" t="s">
        <v>301</v>
      </c>
      <c r="B82" s="96">
        <v>12.100847244262701</v>
      </c>
      <c r="C82" s="96">
        <v>14.2799997329712</v>
      </c>
      <c r="D82" s="96">
        <v>44.411907196044901</v>
      </c>
      <c r="E82" s="96">
        <v>30.0625400543213</v>
      </c>
      <c r="F82" s="96">
        <v>17.3973579406738</v>
      </c>
      <c r="G82" s="96">
        <v>18.525621414184599</v>
      </c>
      <c r="H82" s="96">
        <v>24.515701293945298</v>
      </c>
      <c r="I82" s="96">
        <v>12.9993677139282</v>
      </c>
      <c r="J82" s="96">
        <v>48.179359436035199</v>
      </c>
      <c r="K82" s="96">
        <v>33.807010650634801</v>
      </c>
      <c r="L82" s="96">
        <v>20.709905624389599</v>
      </c>
      <c r="M82" s="96">
        <v>23.129999160766602</v>
      </c>
      <c r="N82" s="96">
        <v>27.7399997711182</v>
      </c>
      <c r="O82" s="96">
        <v>9.8100004196166992</v>
      </c>
      <c r="P82" s="96">
        <v>91.620002746582003</v>
      </c>
      <c r="Q82" s="96">
        <v>14.487963676452599</v>
      </c>
      <c r="R82" s="96">
        <v>4.0249524116516104</v>
      </c>
      <c r="S82" s="96">
        <v>9.8749265670776403</v>
      </c>
      <c r="T82" s="96">
        <v>5.2600002288818404</v>
      </c>
      <c r="U82" s="96">
        <v>30.490491867065401</v>
      </c>
      <c r="V82" s="96">
        <v>60.726364135742202</v>
      </c>
      <c r="W82" s="96">
        <v>18.2584743499756</v>
      </c>
      <c r="X82" s="96">
        <v>64.476936340332003</v>
      </c>
      <c r="Y82" s="96">
        <v>10.319999694824199</v>
      </c>
      <c r="Z82" s="96">
        <v>14.3999996185303</v>
      </c>
      <c r="AA82" s="96">
        <v>15.958823204040501</v>
      </c>
      <c r="AB82" s="96">
        <v>13.1499996185303</v>
      </c>
      <c r="AC82" s="96">
        <v>41.018016815185497</v>
      </c>
      <c r="AD82" s="96">
        <v>25.6125812530518</v>
      </c>
      <c r="AE82" s="96">
        <v>27.938348770141602</v>
      </c>
      <c r="AF82" s="96">
        <v>7.1500000953674299</v>
      </c>
      <c r="AG82" s="96">
        <v>17.424961090087901</v>
      </c>
      <c r="AH82" s="96">
        <v>38.189998626708999</v>
      </c>
      <c r="AI82" s="96">
        <v>46.699169158935497</v>
      </c>
      <c r="AJ82" s="96">
        <v>19.533260345458999</v>
      </c>
      <c r="AK82" s="96">
        <v>32.610000610351598</v>
      </c>
      <c r="AL82" s="96">
        <v>23.139202117919901</v>
      </c>
      <c r="AM82" s="96">
        <v>13.265328407287599</v>
      </c>
      <c r="AN82" s="96">
        <v>62.299999237060597</v>
      </c>
      <c r="AO82" s="96">
        <v>6.0777382850646999</v>
      </c>
      <c r="AP82" s="96">
        <v>12.0299997329712</v>
      </c>
      <c r="AQ82" s="96">
        <v>10.9277610778809</v>
      </c>
      <c r="AR82" s="96">
        <v>12.973290443420399</v>
      </c>
      <c r="AS82" s="96">
        <v>31.372459411621101</v>
      </c>
      <c r="AT82" s="96">
        <v>32.397300720214801</v>
      </c>
      <c r="AU82" s="96">
        <v>7.4742980003356898</v>
      </c>
      <c r="AV82" s="96">
        <v>8.67405509948731</v>
      </c>
      <c r="AW82" s="96">
        <v>22.783147811889599</v>
      </c>
      <c r="AX82" s="96">
        <v>21.969999313354499</v>
      </c>
      <c r="AY82" s="96">
        <v>4.6936750411987296</v>
      </c>
      <c r="AZ82" s="96">
        <v>19.559999465942401</v>
      </c>
      <c r="BA82" s="96">
        <v>28.011924743652301</v>
      </c>
      <c r="BB82" s="96">
        <v>14.5574741363525</v>
      </c>
      <c r="BC82" s="96">
        <v>38.343738555908203</v>
      </c>
      <c r="BD82" s="96">
        <v>15.9776697158813</v>
      </c>
      <c r="BE82" s="96">
        <v>13.0299997329712</v>
      </c>
      <c r="BF82" s="96">
        <v>14.727293014526399</v>
      </c>
      <c r="BG82" s="96">
        <v>20.301977157592798</v>
      </c>
      <c r="BH82" s="96">
        <v>62.9799995422363</v>
      </c>
      <c r="BI82" s="96">
        <v>20.629409790039102</v>
      </c>
      <c r="BJ82" s="96">
        <v>20.339591979980501</v>
      </c>
      <c r="BK82" s="96">
        <v>30.9799995422363</v>
      </c>
      <c r="BL82" s="96">
        <v>23.512994766235401</v>
      </c>
      <c r="BM82" s="96">
        <v>21.805711746215799</v>
      </c>
      <c r="BN82" s="96">
        <v>22.530000686645501</v>
      </c>
      <c r="BO82" s="96">
        <v>38.28564453125</v>
      </c>
      <c r="BP82" s="96">
        <v>24.698846817016602</v>
      </c>
      <c r="BQ82" s="96">
        <v>54.319999694824197</v>
      </c>
      <c r="BR82" s="96">
        <v>42.104568481445298</v>
      </c>
      <c r="BS82" s="96">
        <v>37.860000610351598</v>
      </c>
      <c r="BT82" s="96">
        <v>26.685707092285199</v>
      </c>
      <c r="BU82" s="96">
        <v>19.985801696777301</v>
      </c>
      <c r="BV82" s="96">
        <v>17.120000839233398</v>
      </c>
      <c r="BW82" s="96">
        <v>6.1500000953674299</v>
      </c>
      <c r="BX82" s="96">
        <v>50.873363494872997</v>
      </c>
      <c r="BY82" s="96">
        <v>44.857627868652301</v>
      </c>
      <c r="BZ82" s="96">
        <v>12.3999996185303</v>
      </c>
      <c r="CA82" s="96">
        <v>41.675079345703097</v>
      </c>
      <c r="CB82" s="96">
        <v>28.4799995422363</v>
      </c>
      <c r="CC82" s="96">
        <v>37.869999999999997</v>
      </c>
      <c r="CD82" s="96">
        <v>23.78</v>
      </c>
    </row>
    <row r="83" spans="1:82" x14ac:dyDescent="0.3">
      <c r="A83" s="88" t="s">
        <v>302</v>
      </c>
      <c r="B83" s="96">
        <v>12.2172031402588</v>
      </c>
      <c r="C83" s="96">
        <v>15.3500003814697</v>
      </c>
      <c r="D83" s="96">
        <v>44.392406463623097</v>
      </c>
      <c r="E83" s="96">
        <v>30.998338699340799</v>
      </c>
      <c r="F83" s="96">
        <v>17.954463958740199</v>
      </c>
      <c r="G83" s="96">
        <v>19.356584548950199</v>
      </c>
      <c r="H83" s="96">
        <v>24.874515533447301</v>
      </c>
      <c r="I83" s="96">
        <v>12.698410987854</v>
      </c>
      <c r="J83" s="96">
        <v>49.4617729187012</v>
      </c>
      <c r="K83" s="96">
        <v>34.334495544433601</v>
      </c>
      <c r="L83" s="96">
        <v>20.671625137329102</v>
      </c>
      <c r="M83" s="96">
        <v>23.670000076293899</v>
      </c>
      <c r="N83" s="96">
        <v>27.920000076293899</v>
      </c>
      <c r="O83" s="96">
        <v>10.430000305175801</v>
      </c>
      <c r="P83" s="96">
        <v>91.400001525878906</v>
      </c>
      <c r="Q83" s="96">
        <v>14.3795509338379</v>
      </c>
      <c r="R83" s="96">
        <v>4.1036796569824201</v>
      </c>
      <c r="S83" s="96">
        <v>9.9663610458374006</v>
      </c>
      <c r="T83" s="96">
        <v>5.6300001144409197</v>
      </c>
      <c r="U83" s="96">
        <v>29.989406585693398</v>
      </c>
      <c r="V83" s="96">
        <v>59.7574272155762</v>
      </c>
      <c r="W83" s="96">
        <v>18.169601440429702</v>
      </c>
      <c r="X83" s="96">
        <v>66.866065979003906</v>
      </c>
      <c r="Y83" s="96">
        <v>10.3500003814697</v>
      </c>
      <c r="Z83" s="96">
        <v>15.5</v>
      </c>
      <c r="AA83" s="96">
        <v>16.081220626831101</v>
      </c>
      <c r="AB83" s="96">
        <v>13.189999580383301</v>
      </c>
      <c r="AC83" s="96">
        <v>40.224933624267599</v>
      </c>
      <c r="AD83" s="96">
        <v>26.857955932617202</v>
      </c>
      <c r="AE83" s="96">
        <v>28.002052307128899</v>
      </c>
      <c r="AF83" s="96">
        <v>7.4099998474121103</v>
      </c>
      <c r="AG83" s="96">
        <v>17.326347351074201</v>
      </c>
      <c r="AH83" s="96">
        <v>38.200000762939503</v>
      </c>
      <c r="AI83" s="96">
        <v>46.599784851074197</v>
      </c>
      <c r="AJ83" s="96">
        <v>19.338417053222699</v>
      </c>
      <c r="AK83" s="96">
        <v>33.669998168945298</v>
      </c>
      <c r="AL83" s="96">
        <v>23.773424148559599</v>
      </c>
      <c r="AM83" s="96">
        <v>13.354224205017101</v>
      </c>
      <c r="AN83" s="96">
        <v>61.75</v>
      </c>
      <c r="AO83" s="96">
        <v>6.1171402931213397</v>
      </c>
      <c r="AP83" s="96">
        <v>13.060000419616699</v>
      </c>
      <c r="AQ83" s="96">
        <v>10.856050491333001</v>
      </c>
      <c r="AR83" s="96">
        <v>13.3920984268188</v>
      </c>
      <c r="AS83" s="96">
        <v>32.054042816162102</v>
      </c>
      <c r="AT83" s="96">
        <v>34.842758178710902</v>
      </c>
      <c r="AU83" s="96">
        <v>7.4833030700683603</v>
      </c>
      <c r="AV83" s="96">
        <v>8.8997392654418892</v>
      </c>
      <c r="AW83" s="96">
        <v>23.411474227905298</v>
      </c>
      <c r="AX83" s="96">
        <v>21.959999084472699</v>
      </c>
      <c r="AY83" s="96">
        <v>5.0569925308227504</v>
      </c>
      <c r="AZ83" s="96">
        <v>19.4799995422363</v>
      </c>
      <c r="BA83" s="96">
        <v>29.053075790405298</v>
      </c>
      <c r="BB83" s="96">
        <v>14.714958190918001</v>
      </c>
      <c r="BC83" s="96">
        <v>40.770687103271499</v>
      </c>
      <c r="BD83" s="96">
        <v>15.8162794113159</v>
      </c>
      <c r="BE83" s="96">
        <v>13.1499996185303</v>
      </c>
      <c r="BF83" s="96">
        <v>15.3291988372803</v>
      </c>
      <c r="BG83" s="96">
        <v>21.862159729003899</v>
      </c>
      <c r="BH83" s="96">
        <v>64.75</v>
      </c>
      <c r="BI83" s="96">
        <v>20.7383003234863</v>
      </c>
      <c r="BJ83" s="96">
        <v>20.329593658447301</v>
      </c>
      <c r="BK83" s="96">
        <v>31.290000915527301</v>
      </c>
      <c r="BL83" s="96">
        <v>24.0185432434082</v>
      </c>
      <c r="BM83" s="96">
        <v>21.867477416992202</v>
      </c>
      <c r="BN83" s="96">
        <v>22.620000839233398</v>
      </c>
      <c r="BO83" s="96">
        <v>37.4200439453125</v>
      </c>
      <c r="BP83" s="96">
        <v>26.1015224456787</v>
      </c>
      <c r="BQ83" s="96">
        <v>54.150001525878899</v>
      </c>
      <c r="BR83" s="96">
        <v>43.0559272766113</v>
      </c>
      <c r="BS83" s="96">
        <v>38.450000762939403</v>
      </c>
      <c r="BT83" s="96">
        <v>26.889907836914102</v>
      </c>
      <c r="BU83" s="96">
        <v>20.313764572143601</v>
      </c>
      <c r="BV83" s="96">
        <v>17.190000534057599</v>
      </c>
      <c r="BW83" s="96">
        <v>6.1900000572204599</v>
      </c>
      <c r="BX83" s="96">
        <v>51.276512145996101</v>
      </c>
      <c r="BY83" s="96">
        <v>45.662418365478501</v>
      </c>
      <c r="BZ83" s="96">
        <v>13.430000305175801</v>
      </c>
      <c r="CA83" s="96">
        <v>42.003852844238303</v>
      </c>
      <c r="CB83" s="96">
        <v>29.819999694824201</v>
      </c>
      <c r="CC83" s="96">
        <v>37.22</v>
      </c>
      <c r="CD83" s="96">
        <v>24.12</v>
      </c>
    </row>
    <row r="84" spans="1:82" x14ac:dyDescent="0.3">
      <c r="A84" s="88" t="s">
        <v>303</v>
      </c>
      <c r="B84" s="96">
        <v>12.575961112976101</v>
      </c>
      <c r="C84" s="96">
        <v>16.75</v>
      </c>
      <c r="D84" s="96">
        <v>45.299171447753899</v>
      </c>
      <c r="E84" s="96">
        <v>31.992626190185501</v>
      </c>
      <c r="F84" s="96">
        <v>18.6365776062012</v>
      </c>
      <c r="G84" s="96">
        <v>20.226486206054702</v>
      </c>
      <c r="H84" s="96">
        <v>25.7085151672363</v>
      </c>
      <c r="I84" s="96">
        <v>12.5042457580566</v>
      </c>
      <c r="J84" s="96">
        <v>54.561840057372997</v>
      </c>
      <c r="K84" s="96">
        <v>34.133094787597699</v>
      </c>
      <c r="L84" s="96">
        <v>21.839187622070298</v>
      </c>
      <c r="M84" s="96">
        <v>23.350000381469702</v>
      </c>
      <c r="N84" s="96">
        <v>29.379999160766602</v>
      </c>
      <c r="O84" s="96">
        <v>10.420000076293899</v>
      </c>
      <c r="P84" s="96">
        <v>89.190002441406193</v>
      </c>
      <c r="Q84" s="96">
        <v>14.2908487319946</v>
      </c>
      <c r="R84" s="96">
        <v>4.3300213813781703</v>
      </c>
      <c r="S84" s="96">
        <v>10.1766605377197</v>
      </c>
      <c r="T84" s="96">
        <v>6.4000000953674299</v>
      </c>
      <c r="U84" s="96">
        <v>30.2541313171387</v>
      </c>
      <c r="V84" s="96">
        <v>61.925544738769503</v>
      </c>
      <c r="W84" s="96">
        <v>18.465845108032202</v>
      </c>
      <c r="X84" s="96">
        <v>68.442497253417997</v>
      </c>
      <c r="Y84" s="96">
        <v>10.75</v>
      </c>
      <c r="Z84" s="96">
        <v>18.600000381469702</v>
      </c>
      <c r="AA84" s="96">
        <v>17.135725021362301</v>
      </c>
      <c r="AB84" s="96">
        <v>13.0299997329712</v>
      </c>
      <c r="AC84" s="96">
        <v>40.708518981933601</v>
      </c>
      <c r="AD84" s="96">
        <v>27.2791862487793</v>
      </c>
      <c r="AE84" s="96">
        <v>28.429771423339801</v>
      </c>
      <c r="AF84" s="96">
        <v>8.2399997711181605</v>
      </c>
      <c r="AG84" s="96">
        <v>17.701078414916999</v>
      </c>
      <c r="AH84" s="96">
        <v>37.5200004577637</v>
      </c>
      <c r="AI84" s="96">
        <v>46.609725952148402</v>
      </c>
      <c r="AJ84" s="96">
        <v>19.581974029541001</v>
      </c>
      <c r="AK84" s="96">
        <v>36.860000610351598</v>
      </c>
      <c r="AL84" s="96">
        <v>25.378799438476602</v>
      </c>
      <c r="AM84" s="96">
        <v>14.1839246749878</v>
      </c>
      <c r="AN84" s="96">
        <v>63.259998321533203</v>
      </c>
      <c r="AO84" s="96">
        <v>6.3831028938293501</v>
      </c>
      <c r="AP84" s="96">
        <v>15.1099996566772</v>
      </c>
      <c r="AQ84" s="96">
        <v>10.8680019378662</v>
      </c>
      <c r="AR84" s="96">
        <v>13.8206443786621</v>
      </c>
      <c r="AS84" s="96">
        <v>33.203006744384801</v>
      </c>
      <c r="AT84" s="96">
        <v>34.962047576904297</v>
      </c>
      <c r="AU84" s="96">
        <v>7.7444529533386204</v>
      </c>
      <c r="AV84" s="96">
        <v>9.3609151840209996</v>
      </c>
      <c r="AW84" s="96">
        <v>24.9847736358643</v>
      </c>
      <c r="AX84" s="96">
        <v>21.809999465942401</v>
      </c>
      <c r="AY84" s="96">
        <v>5.3515744209289604</v>
      </c>
      <c r="AZ84" s="96">
        <v>19.709999084472699</v>
      </c>
      <c r="BA84" s="96">
        <v>29.6777667999268</v>
      </c>
      <c r="BB84" s="96">
        <v>14.8724422454834</v>
      </c>
      <c r="BC84" s="96">
        <v>41.904586791992202</v>
      </c>
      <c r="BD84" s="96">
        <v>15.344520568847701</v>
      </c>
      <c r="BE84" s="96">
        <v>13.0200004577637</v>
      </c>
      <c r="BF84" s="96">
        <v>16.164100646972699</v>
      </c>
      <c r="BG84" s="96">
        <v>22.284093856811499</v>
      </c>
      <c r="BH84" s="96">
        <v>66.680000305175795</v>
      </c>
      <c r="BI84" s="96">
        <v>21.639102935791001</v>
      </c>
      <c r="BJ84" s="96">
        <v>21.399570465087901</v>
      </c>
      <c r="BK84" s="96">
        <v>33.590000152587898</v>
      </c>
      <c r="BL84" s="96">
        <v>24.196971893310501</v>
      </c>
      <c r="BM84" s="96">
        <v>22.588752746581999</v>
      </c>
      <c r="BN84" s="96">
        <v>22.649999618530298</v>
      </c>
      <c r="BO84" s="96">
        <v>38.056804656982401</v>
      </c>
      <c r="BP84" s="96">
        <v>27.592473983764599</v>
      </c>
      <c r="BQ84" s="96">
        <v>54.619998931884801</v>
      </c>
      <c r="BR84" s="96">
        <v>43.329086303710902</v>
      </c>
      <c r="BS84" s="96">
        <v>38.419998168945298</v>
      </c>
      <c r="BT84" s="96">
        <v>26.9177570343018</v>
      </c>
      <c r="BU84" s="96">
        <v>20.621849060058601</v>
      </c>
      <c r="BV84" s="96">
        <v>18.940000534057599</v>
      </c>
      <c r="BW84" s="96">
        <v>6.9200000762939498</v>
      </c>
      <c r="BX84" s="96">
        <v>51.276512145996101</v>
      </c>
      <c r="BY84" s="96">
        <v>46.1606254577637</v>
      </c>
      <c r="BZ84" s="96">
        <v>13.2799997329712</v>
      </c>
      <c r="CA84" s="96">
        <v>42.262886047363303</v>
      </c>
      <c r="CB84" s="96">
        <v>33.549999237060497</v>
      </c>
      <c r="CC84" s="96">
        <v>36.28</v>
      </c>
      <c r="CD84" s="96">
        <v>23.81</v>
      </c>
    </row>
    <row r="85" spans="1:82" x14ac:dyDescent="0.3">
      <c r="A85" s="88" t="s">
        <v>304</v>
      </c>
      <c r="B85" s="96">
        <v>12.847455024719199</v>
      </c>
      <c r="C85" s="96">
        <v>18.450000762939499</v>
      </c>
      <c r="D85" s="96">
        <v>47.600204467773402</v>
      </c>
      <c r="E85" s="96">
        <v>33.873970031738303</v>
      </c>
      <c r="F85" s="96">
        <v>19.4779148101807</v>
      </c>
      <c r="G85" s="96">
        <v>21.126745223998999</v>
      </c>
      <c r="H85" s="96">
        <v>27.046791076660199</v>
      </c>
      <c r="I85" s="96">
        <v>12.086790084838899</v>
      </c>
      <c r="J85" s="96">
        <v>58.695163726806598</v>
      </c>
      <c r="K85" s="96">
        <v>33.989234924316399</v>
      </c>
      <c r="L85" s="96">
        <v>22.442111968994102</v>
      </c>
      <c r="M85" s="96">
        <v>22.649999618530298</v>
      </c>
      <c r="N85" s="96">
        <v>27.950000762939499</v>
      </c>
      <c r="O85" s="96">
        <v>11.2299995422363</v>
      </c>
      <c r="P85" s="96">
        <v>87.349998474121094</v>
      </c>
      <c r="Q85" s="96">
        <v>14.9314727783203</v>
      </c>
      <c r="R85" s="96">
        <v>4.46779489517212</v>
      </c>
      <c r="S85" s="96">
        <v>10.295524597168001</v>
      </c>
      <c r="T85" s="96">
        <v>6.7800002098083496</v>
      </c>
      <c r="U85" s="96">
        <v>30.348674774169901</v>
      </c>
      <c r="V85" s="96">
        <v>62.9040718078613</v>
      </c>
      <c r="W85" s="96">
        <v>18.613965988159201</v>
      </c>
      <c r="X85" s="96">
        <v>70.332252502441406</v>
      </c>
      <c r="Y85" s="96">
        <v>10.6000003814697</v>
      </c>
      <c r="Z85" s="96">
        <v>19.819999694824201</v>
      </c>
      <c r="AA85" s="96">
        <v>19.6684246063232</v>
      </c>
      <c r="AB85" s="96">
        <v>14.170000076293899</v>
      </c>
      <c r="AC85" s="96">
        <v>41.482261657714901</v>
      </c>
      <c r="AD85" s="96">
        <v>27.059412002563501</v>
      </c>
      <c r="AE85" s="96">
        <v>28.538978576660199</v>
      </c>
      <c r="AF85" s="96">
        <v>8.5200004577636701</v>
      </c>
      <c r="AG85" s="96">
        <v>17.720800399780298</v>
      </c>
      <c r="AH85" s="96">
        <v>39.5</v>
      </c>
      <c r="AI85" s="96">
        <v>47.136444091796903</v>
      </c>
      <c r="AJ85" s="96">
        <v>20.263931274414102</v>
      </c>
      <c r="AK85" s="96">
        <v>39.869998931884801</v>
      </c>
      <c r="AL85" s="96">
        <v>25.616632461547901</v>
      </c>
      <c r="AM85" s="96">
        <v>15.151908874511699</v>
      </c>
      <c r="AN85" s="96">
        <v>62.75</v>
      </c>
      <c r="AO85" s="96">
        <v>6.8460745811462402</v>
      </c>
      <c r="AP85" s="96">
        <v>17.590000152587901</v>
      </c>
      <c r="AQ85" s="96">
        <v>11.563188552856399</v>
      </c>
      <c r="AR85" s="96">
        <v>15.047847747802701</v>
      </c>
      <c r="AS85" s="96">
        <v>33.2809028625488</v>
      </c>
      <c r="AT85" s="96">
        <v>37.119216918945298</v>
      </c>
      <c r="AU85" s="96">
        <v>9.6805658340454102</v>
      </c>
      <c r="AV85" s="96">
        <v>9.6258468627929705</v>
      </c>
      <c r="AW85" s="96">
        <v>25.647739410400401</v>
      </c>
      <c r="AX85" s="96">
        <v>20.600000381469702</v>
      </c>
      <c r="AY85" s="96">
        <v>5.5774207115173304</v>
      </c>
      <c r="AZ85" s="96">
        <v>19.4799995422363</v>
      </c>
      <c r="BA85" s="96">
        <v>29.9752388000488</v>
      </c>
      <c r="BB85" s="96">
        <v>16.270116806030298</v>
      </c>
      <c r="BC85" s="96">
        <v>43.943618774414098</v>
      </c>
      <c r="BD85" s="96">
        <v>15.488533020019499</v>
      </c>
      <c r="BE85" s="96">
        <v>12.75</v>
      </c>
      <c r="BF85" s="96">
        <v>17.066961288452099</v>
      </c>
      <c r="BG85" s="96">
        <v>23.1181526184082</v>
      </c>
      <c r="BH85" s="96">
        <v>67.5</v>
      </c>
      <c r="BI85" s="96">
        <v>21.837081909179702</v>
      </c>
      <c r="BJ85" s="96">
        <v>21.469570159912099</v>
      </c>
      <c r="BK85" s="96">
        <v>32.4799995422363</v>
      </c>
      <c r="BL85" s="96">
        <v>26.585941314697301</v>
      </c>
      <c r="BM85" s="96">
        <v>22.309806823730501</v>
      </c>
      <c r="BN85" s="96">
        <v>23.149999618530298</v>
      </c>
      <c r="BO85" s="96">
        <v>40.812816619873097</v>
      </c>
      <c r="BP85" s="96">
        <v>28.8284015655518</v>
      </c>
      <c r="BQ85" s="96">
        <v>54.840000152587898</v>
      </c>
      <c r="BR85" s="96">
        <v>44.459415435791001</v>
      </c>
      <c r="BS85" s="96">
        <v>38.130001068115199</v>
      </c>
      <c r="BT85" s="96">
        <v>26.648576736450199</v>
      </c>
      <c r="BU85" s="96">
        <v>21.347337722778299</v>
      </c>
      <c r="BV85" s="96">
        <v>18.7600002288818</v>
      </c>
      <c r="BW85" s="96">
        <v>6.9000000953674299</v>
      </c>
      <c r="BX85" s="96">
        <v>51.506881713867202</v>
      </c>
      <c r="BY85" s="96">
        <v>45.030082702636697</v>
      </c>
      <c r="BZ85" s="96">
        <v>13.4799995422363</v>
      </c>
      <c r="CA85" s="96">
        <v>42.442226409912102</v>
      </c>
      <c r="CB85" s="96">
        <v>35.139999389648402</v>
      </c>
      <c r="CC85" s="96">
        <v>36.49</v>
      </c>
      <c r="CD85" s="96">
        <v>26.44</v>
      </c>
    </row>
    <row r="86" spans="1:82" x14ac:dyDescent="0.3">
      <c r="A86" s="88" t="s">
        <v>305</v>
      </c>
      <c r="B86" s="96">
        <v>12.9735050201416</v>
      </c>
      <c r="C86" s="96">
        <v>19.079999923706101</v>
      </c>
      <c r="D86" s="96">
        <v>48.341217041015597</v>
      </c>
      <c r="E86" s="96">
        <v>34.059181213378899</v>
      </c>
      <c r="F86" s="96">
        <v>19.556179046630898</v>
      </c>
      <c r="G86" s="96">
        <v>21.4300937652588</v>
      </c>
      <c r="H86" s="96">
        <v>27.201953887939499</v>
      </c>
      <c r="I86" s="96">
        <v>12.970242500305201</v>
      </c>
      <c r="J86" s="96">
        <v>59.435016632080099</v>
      </c>
      <c r="K86" s="96">
        <v>35.2935600280762</v>
      </c>
      <c r="L86" s="96">
        <v>22.384689331054702</v>
      </c>
      <c r="M86" s="96">
        <v>23.450000762939499</v>
      </c>
      <c r="N86" s="96">
        <v>27.219999313354499</v>
      </c>
      <c r="O86" s="96">
        <v>10.9700002670288</v>
      </c>
      <c r="P86" s="96">
        <v>86.029998779296903</v>
      </c>
      <c r="Q86" s="96">
        <v>14.4781084060669</v>
      </c>
      <c r="R86" s="96">
        <v>4.3103399276733398</v>
      </c>
      <c r="S86" s="96">
        <v>10.2223777770996</v>
      </c>
      <c r="T86" s="96">
        <v>6.7399997711181596</v>
      </c>
      <c r="U86" s="96">
        <v>30.3014030456543</v>
      </c>
      <c r="V86" s="96">
        <v>62.635456085205099</v>
      </c>
      <c r="W86" s="96">
        <v>18.268348693847699</v>
      </c>
      <c r="X86" s="96">
        <v>69.430000305175795</v>
      </c>
      <c r="Y86" s="96">
        <v>10.4899997711182</v>
      </c>
      <c r="Z86" s="96">
        <v>19.799999237060501</v>
      </c>
      <c r="AA86" s="96">
        <v>19.724916458129901</v>
      </c>
      <c r="AB86" s="96">
        <v>13.569999694824199</v>
      </c>
      <c r="AC86" s="96">
        <v>41.298500061035199</v>
      </c>
      <c r="AD86" s="96">
        <v>26.848798751831101</v>
      </c>
      <c r="AE86" s="96">
        <v>28.3478679656982</v>
      </c>
      <c r="AF86" s="96">
        <v>8.9300003051757795</v>
      </c>
      <c r="AG86" s="96">
        <v>17.474267959594702</v>
      </c>
      <c r="AH86" s="96">
        <v>39.369998931884801</v>
      </c>
      <c r="AI86" s="96">
        <v>46.738918304443402</v>
      </c>
      <c r="AJ86" s="96">
        <v>20.069087982177699</v>
      </c>
      <c r="AK86" s="96">
        <v>39.5</v>
      </c>
      <c r="AL86" s="96">
        <v>24.972499847412099</v>
      </c>
      <c r="AM86" s="96">
        <v>15.1716632843018</v>
      </c>
      <c r="AN86" s="96">
        <v>62.4799995422363</v>
      </c>
      <c r="AO86" s="96">
        <v>6.9347286224365199</v>
      </c>
      <c r="AP86" s="96">
        <v>17.040000915527301</v>
      </c>
      <c r="AQ86" s="96">
        <v>11.684696197509799</v>
      </c>
      <c r="AR86" s="96">
        <v>15.057588577270501</v>
      </c>
      <c r="AS86" s="96">
        <v>33.709323883056598</v>
      </c>
      <c r="AT86" s="96">
        <v>36.6221733093262</v>
      </c>
      <c r="AU86" s="96">
        <v>9.4104108810424805</v>
      </c>
      <c r="AV86" s="96">
        <v>9.7337827682495099</v>
      </c>
      <c r="AW86" s="96">
        <v>26.3898601531982</v>
      </c>
      <c r="AX86" s="96">
        <v>21.469999313354499</v>
      </c>
      <c r="AY86" s="96">
        <v>5.8818221092224103</v>
      </c>
      <c r="AZ86" s="96">
        <v>19.709999084472699</v>
      </c>
      <c r="BA86" s="96">
        <v>30.1338901519775</v>
      </c>
      <c r="BB86" s="96">
        <v>16.339015960693398</v>
      </c>
      <c r="BC86" s="96">
        <v>44.321586608886697</v>
      </c>
      <c r="BD86" s="96">
        <v>15.019258499145501</v>
      </c>
      <c r="BE86" s="96">
        <v>13.1499996185303</v>
      </c>
      <c r="BF86" s="96">
        <v>16.678636550903299</v>
      </c>
      <c r="BG86" s="96">
        <v>22.558841705322301</v>
      </c>
      <c r="BH86" s="96">
        <v>67.550003051757798</v>
      </c>
      <c r="BI86" s="96">
        <v>21.936071395873999</v>
      </c>
      <c r="BJ86" s="96">
        <v>21.429571151733398</v>
      </c>
      <c r="BK86" s="96">
        <v>33.919998168945298</v>
      </c>
      <c r="BL86" s="96">
        <v>25.921787261962901</v>
      </c>
      <c r="BM86" s="96">
        <v>22.275936126708999</v>
      </c>
      <c r="BN86" s="96">
        <v>22.360000610351602</v>
      </c>
      <c r="BO86" s="96">
        <v>39.797966003417997</v>
      </c>
      <c r="BP86" s="96">
        <v>29.858335494995099</v>
      </c>
      <c r="BQ86" s="96">
        <v>53.599998474121101</v>
      </c>
      <c r="BR86" s="96">
        <v>44.082637786865199</v>
      </c>
      <c r="BS86" s="96">
        <v>39.849998474121101</v>
      </c>
      <c r="BT86" s="96">
        <v>26.230888366699201</v>
      </c>
      <c r="BU86" s="96">
        <v>21.556043624877901</v>
      </c>
      <c r="BV86" s="96">
        <v>18.629999160766602</v>
      </c>
      <c r="BW86" s="96">
        <v>6.8800001144409197</v>
      </c>
      <c r="BX86" s="96">
        <v>53.426631927490199</v>
      </c>
      <c r="BY86" s="96">
        <v>45.403736114502003</v>
      </c>
      <c r="BZ86" s="96">
        <v>13.949999809265099</v>
      </c>
      <c r="CA86" s="96">
        <v>43.637779235839801</v>
      </c>
      <c r="CB86" s="96">
        <v>35.110000610351598</v>
      </c>
      <c r="CC86" s="96">
        <v>36.79</v>
      </c>
      <c r="CD86" s="96">
        <v>26.05</v>
      </c>
    </row>
    <row r="87" spans="1:82" x14ac:dyDescent="0.3">
      <c r="A87" s="88" t="s">
        <v>306</v>
      </c>
      <c r="B87" s="96">
        <v>13.6231498718262</v>
      </c>
      <c r="C87" s="96">
        <v>21.159999847412099</v>
      </c>
      <c r="D87" s="96">
        <v>47.843955993652401</v>
      </c>
      <c r="E87" s="96">
        <v>34.312629699707003</v>
      </c>
      <c r="F87" s="96">
        <v>20.006196975708001</v>
      </c>
      <c r="G87" s="96">
        <v>21.821510314941399</v>
      </c>
      <c r="H87" s="96">
        <v>27.6286525726318</v>
      </c>
      <c r="I87" s="96">
        <v>12.6304531097412</v>
      </c>
      <c r="J87" s="96">
        <v>59.425155639648402</v>
      </c>
      <c r="K87" s="96">
        <v>34.583854675292997</v>
      </c>
      <c r="L87" s="96">
        <v>21.934890747070298</v>
      </c>
      <c r="M87" s="96">
        <v>22.700000762939499</v>
      </c>
      <c r="N87" s="96">
        <v>27.2399997711182</v>
      </c>
      <c r="O87" s="96">
        <v>10.8999996185303</v>
      </c>
      <c r="P87" s="96">
        <v>86.330001831054702</v>
      </c>
      <c r="Q87" s="96">
        <v>14.389407157897899</v>
      </c>
      <c r="R87" s="96">
        <v>4.4284315109252903</v>
      </c>
      <c r="S87" s="96">
        <v>10.4235334396362</v>
      </c>
      <c r="T87" s="96">
        <v>6.9000000953674299</v>
      </c>
      <c r="U87" s="96">
        <v>30.632308959960898</v>
      </c>
      <c r="V87" s="96">
        <v>61.397903442382798</v>
      </c>
      <c r="W87" s="96">
        <v>18.021478652954102</v>
      </c>
      <c r="X87" s="96">
        <v>69.220001220703097</v>
      </c>
      <c r="Y87" s="96">
        <v>10.6300001144409</v>
      </c>
      <c r="Z87" s="96">
        <v>20.909999847412099</v>
      </c>
      <c r="AA87" s="96">
        <v>19.470705032348601</v>
      </c>
      <c r="AB87" s="96">
        <v>13.9899997711182</v>
      </c>
      <c r="AC87" s="96">
        <v>41.2791557312012</v>
      </c>
      <c r="AD87" s="96">
        <v>27.114356994628899</v>
      </c>
      <c r="AE87" s="96">
        <v>28.493474960327099</v>
      </c>
      <c r="AF87" s="96">
        <v>9.0399999618530291</v>
      </c>
      <c r="AG87" s="96">
        <v>17.553157806396499</v>
      </c>
      <c r="AH87" s="96">
        <v>39.0200004577637</v>
      </c>
      <c r="AI87" s="96">
        <v>47.076816558837898</v>
      </c>
      <c r="AJ87" s="96">
        <v>20.0301189422607</v>
      </c>
      <c r="AK87" s="96">
        <v>38.630001068115199</v>
      </c>
      <c r="AL87" s="96">
        <v>25.557174682617202</v>
      </c>
      <c r="AM87" s="96">
        <v>14.9839925765991</v>
      </c>
      <c r="AN87" s="96">
        <v>64.099998474121094</v>
      </c>
      <c r="AO87" s="96">
        <v>6.9642806053161603</v>
      </c>
      <c r="AP87" s="96">
        <v>18.700000762939499</v>
      </c>
      <c r="AQ87" s="96">
        <v>11.8619794845581</v>
      </c>
      <c r="AR87" s="96">
        <v>15.1062870025635</v>
      </c>
      <c r="AS87" s="96">
        <v>33.592483520507798</v>
      </c>
      <c r="AT87" s="96">
        <v>37.168922424316399</v>
      </c>
      <c r="AU87" s="96">
        <v>9.6805658340454102</v>
      </c>
      <c r="AV87" s="96">
        <v>9.8515300750732404</v>
      </c>
      <c r="AW87" s="96">
        <v>26.9736633300781</v>
      </c>
      <c r="AX87" s="96">
        <v>20.950000762939499</v>
      </c>
      <c r="AY87" s="96">
        <v>5.9407391548156703</v>
      </c>
      <c r="AZ87" s="96">
        <v>19.059999465942401</v>
      </c>
      <c r="BA87" s="96">
        <v>29.449705123901399</v>
      </c>
      <c r="BB87" s="96">
        <v>16.5653991699219</v>
      </c>
      <c r="BC87" s="96">
        <v>45.733985900878899</v>
      </c>
      <c r="BD87" s="96">
        <v>14.7610330581665</v>
      </c>
      <c r="BE87" s="96">
        <v>12.680000305175801</v>
      </c>
      <c r="BF87" s="96">
        <v>16.979587554931602</v>
      </c>
      <c r="BG87" s="96">
        <v>22.656967163085898</v>
      </c>
      <c r="BH87" s="96">
        <v>66.839996337890597</v>
      </c>
      <c r="BI87" s="96">
        <v>22.619098663330099</v>
      </c>
      <c r="BJ87" s="96">
        <v>22.0995578765869</v>
      </c>
      <c r="BK87" s="96">
        <v>37.2700004577637</v>
      </c>
      <c r="BL87" s="96">
        <v>26.615678787231399</v>
      </c>
      <c r="BM87" s="96">
        <v>22.1165370941162</v>
      </c>
      <c r="BN87" s="96">
        <v>23.110000610351602</v>
      </c>
      <c r="BO87" s="96">
        <v>40.633724212646499</v>
      </c>
      <c r="BP87" s="96">
        <v>30.535150527954102</v>
      </c>
      <c r="BQ87" s="96">
        <v>52.990001678466797</v>
      </c>
      <c r="BR87" s="96">
        <v>43.5174751281738</v>
      </c>
      <c r="BS87" s="96">
        <v>38.299999237060497</v>
      </c>
      <c r="BT87" s="96">
        <v>26.852783203125</v>
      </c>
      <c r="BU87" s="96">
        <v>20.631786346435501</v>
      </c>
      <c r="BV87" s="96">
        <v>18.680000305175799</v>
      </c>
      <c r="BW87" s="96">
        <v>6.9000000953674299</v>
      </c>
      <c r="BX87" s="96">
        <v>52.4187622070312</v>
      </c>
      <c r="BY87" s="96">
        <v>45.921104431152301</v>
      </c>
      <c r="BZ87" s="96">
        <v>14.8500003814697</v>
      </c>
      <c r="CA87" s="96">
        <v>44.165817260742202</v>
      </c>
      <c r="CB87" s="96">
        <v>38.560001373291001</v>
      </c>
      <c r="CC87" s="96">
        <v>37.51</v>
      </c>
      <c r="CD87" s="96">
        <v>25.95</v>
      </c>
    </row>
    <row r="88" spans="1:82" x14ac:dyDescent="0.3">
      <c r="A88" s="88" t="s">
        <v>307</v>
      </c>
      <c r="B88" s="96">
        <v>14.156440734863301</v>
      </c>
      <c r="C88" s="96">
        <v>27.350000381469702</v>
      </c>
      <c r="D88" s="96">
        <v>50.427749633789098</v>
      </c>
      <c r="E88" s="96">
        <v>35.472625732421903</v>
      </c>
      <c r="F88" s="96">
        <v>20.964929580688501</v>
      </c>
      <c r="G88" s="96">
        <v>22.966403961181602</v>
      </c>
      <c r="H88" s="96">
        <v>27.5413722991943</v>
      </c>
      <c r="I88" s="96">
        <v>12.6692867279053</v>
      </c>
      <c r="J88" s="96">
        <v>65.126968383789105</v>
      </c>
      <c r="K88" s="96">
        <v>34.200229644775398</v>
      </c>
      <c r="L88" s="96">
        <v>22.968471527099599</v>
      </c>
      <c r="M88" s="96">
        <v>23.25</v>
      </c>
      <c r="N88" s="96">
        <v>27.549999237060501</v>
      </c>
      <c r="O88" s="96">
        <v>11.439999580383301</v>
      </c>
      <c r="P88" s="96">
        <v>93</v>
      </c>
      <c r="Q88" s="96">
        <v>14.7245016098022</v>
      </c>
      <c r="R88" s="96">
        <v>4.5662045478820801</v>
      </c>
      <c r="S88" s="96">
        <v>10.981284141540501</v>
      </c>
      <c r="T88" s="96">
        <v>6.9000000953674299</v>
      </c>
      <c r="U88" s="96">
        <v>31.398115158081101</v>
      </c>
      <c r="V88" s="96">
        <v>65.235275268554702</v>
      </c>
      <c r="W88" s="96">
        <v>18.169601440429702</v>
      </c>
      <c r="X88" s="96">
        <v>69.300003051757798</v>
      </c>
      <c r="Y88" s="96">
        <v>12.449999809265099</v>
      </c>
      <c r="Z88" s="96">
        <v>23.040000915527301</v>
      </c>
      <c r="AA88" s="96">
        <v>20.854742050170898</v>
      </c>
      <c r="AB88" s="96">
        <v>14.4099998474121</v>
      </c>
      <c r="AC88" s="96">
        <v>42.323707580566399</v>
      </c>
      <c r="AD88" s="96">
        <v>29.028203964233398</v>
      </c>
      <c r="AE88" s="96">
        <v>29.822139739990199</v>
      </c>
      <c r="AF88" s="96">
        <v>10.699999809265099</v>
      </c>
      <c r="AG88" s="96">
        <v>18.065946578979499</v>
      </c>
      <c r="AH88" s="96">
        <v>39.759998321533203</v>
      </c>
      <c r="AI88" s="96">
        <v>49.819736480712898</v>
      </c>
      <c r="AJ88" s="96">
        <v>20.994602203369102</v>
      </c>
      <c r="AK88" s="96">
        <v>40.150001525878899</v>
      </c>
      <c r="AL88" s="96">
        <v>25.824735641479499</v>
      </c>
      <c r="AM88" s="96">
        <v>15.3099460601807</v>
      </c>
      <c r="AN88" s="96">
        <v>64.239997863769503</v>
      </c>
      <c r="AO88" s="96">
        <v>7.12188768386841</v>
      </c>
      <c r="AP88" s="96">
        <v>23.9899997711182</v>
      </c>
      <c r="AQ88" s="96">
        <v>12.164752960205099</v>
      </c>
      <c r="AR88" s="96">
        <v>16.450366973876999</v>
      </c>
      <c r="AS88" s="96">
        <v>33.689849853515597</v>
      </c>
      <c r="AT88" s="96">
        <v>36.781227111816399</v>
      </c>
      <c r="AU88" s="96">
        <v>10.5810852050781</v>
      </c>
      <c r="AV88" s="96">
        <v>10.204771041870099</v>
      </c>
      <c r="AW88" s="96">
        <v>28.062108993530298</v>
      </c>
      <c r="AX88" s="96">
        <v>21.889999389648398</v>
      </c>
      <c r="AY88" s="96">
        <v>6.1567659378051802</v>
      </c>
      <c r="AZ88" s="96">
        <v>19.600000381469702</v>
      </c>
      <c r="BA88" s="96">
        <v>29.5488605499268</v>
      </c>
      <c r="BB88" s="96">
        <v>17.175653457641602</v>
      </c>
      <c r="BC88" s="96">
        <v>45.962757110595703</v>
      </c>
      <c r="BD88" s="96">
        <v>15.488533020019499</v>
      </c>
      <c r="BE88" s="96">
        <v>12.8699998855591</v>
      </c>
      <c r="BF88" s="96">
        <v>17.474704742431602</v>
      </c>
      <c r="BG88" s="96">
        <v>22.4214687347412</v>
      </c>
      <c r="BH88" s="96">
        <v>67</v>
      </c>
      <c r="BI88" s="96">
        <v>23.1140460968018</v>
      </c>
      <c r="BJ88" s="96">
        <v>22.529548645019499</v>
      </c>
      <c r="BK88" s="96">
        <v>37.360000610351598</v>
      </c>
      <c r="BL88" s="96">
        <v>27.5871257781982</v>
      </c>
      <c r="BM88" s="96">
        <v>22.046800613403299</v>
      </c>
      <c r="BN88" s="96">
        <v>24.170000076293899</v>
      </c>
      <c r="BO88" s="96">
        <v>42.981807708740199</v>
      </c>
      <c r="BP88" s="96">
        <v>31.712221145629901</v>
      </c>
      <c r="BQ88" s="96">
        <v>54.930000305175803</v>
      </c>
      <c r="BR88" s="96">
        <v>43.611667633056598</v>
      </c>
      <c r="BS88" s="96">
        <v>38.159999847412102</v>
      </c>
      <c r="BT88" s="96">
        <v>26.862064361572301</v>
      </c>
      <c r="BU88" s="96">
        <v>20.900119781494102</v>
      </c>
      <c r="BV88" s="96">
        <v>19.129999160766602</v>
      </c>
      <c r="BW88" s="96">
        <v>7.4499998092651403</v>
      </c>
      <c r="BX88" s="96">
        <v>52.581939697265597</v>
      </c>
      <c r="BY88" s="96">
        <v>46.783382415771499</v>
      </c>
      <c r="BZ88" s="96">
        <v>15.5</v>
      </c>
      <c r="CA88" s="96">
        <v>45.63037109375</v>
      </c>
      <c r="CB88" s="96">
        <v>37.150001525878899</v>
      </c>
      <c r="CC88" s="96">
        <v>37.31</v>
      </c>
      <c r="CD88" s="96">
        <v>26.98</v>
      </c>
    </row>
    <row r="89" spans="1:82" x14ac:dyDescent="0.3">
      <c r="A89" s="88" t="s">
        <v>308</v>
      </c>
      <c r="B89" s="96">
        <v>13.884946823120099</v>
      </c>
      <c r="C89" s="96">
        <v>25.780000686645501</v>
      </c>
      <c r="D89" s="96">
        <v>49.793983459472699</v>
      </c>
      <c r="E89" s="96">
        <v>34.8877563476562</v>
      </c>
      <c r="F89" s="96">
        <v>20.749706268310501</v>
      </c>
      <c r="G89" s="96">
        <v>22.457567214965799</v>
      </c>
      <c r="H89" s="96">
        <v>26.784955978393601</v>
      </c>
      <c r="I89" s="96">
        <v>12.222705841064499</v>
      </c>
      <c r="J89" s="96">
        <v>64.692924499511705</v>
      </c>
      <c r="K89" s="96">
        <v>34.660579681396499</v>
      </c>
      <c r="L89" s="96">
        <v>22.403829574585</v>
      </c>
      <c r="M89" s="96">
        <v>23.069999694824201</v>
      </c>
      <c r="N89" s="96">
        <v>27</v>
      </c>
      <c r="O89" s="96">
        <v>11.7700004577637</v>
      </c>
      <c r="P89" s="96">
        <v>94.5</v>
      </c>
      <c r="Q89" s="96">
        <v>14.2711372375488</v>
      </c>
      <c r="R89" s="96">
        <v>4.7630238533020002</v>
      </c>
      <c r="S89" s="96">
        <v>11.0178565979004</v>
      </c>
      <c r="T89" s="96">
        <v>6.9499998092651403</v>
      </c>
      <c r="U89" s="96">
        <v>31.625022888183601</v>
      </c>
      <c r="V89" s="96">
        <v>64.410240173339801</v>
      </c>
      <c r="W89" s="96">
        <v>18.139978408813501</v>
      </c>
      <c r="X89" s="96">
        <v>68.529998779296903</v>
      </c>
      <c r="Y89" s="96">
        <v>12.050000190734901</v>
      </c>
      <c r="Z89" s="96">
        <v>24.049999237060501</v>
      </c>
      <c r="AA89" s="96">
        <v>20.1768474578857</v>
      </c>
      <c r="AB89" s="96">
        <v>13.9799995422363</v>
      </c>
      <c r="AC89" s="96">
        <v>41.936840057373097</v>
      </c>
      <c r="AD89" s="96">
        <v>29.183876037597699</v>
      </c>
      <c r="AE89" s="96">
        <v>30.222557067871101</v>
      </c>
      <c r="AF89" s="96">
        <v>10.310000419616699</v>
      </c>
      <c r="AG89" s="96">
        <v>18.2927570343018</v>
      </c>
      <c r="AH89" s="96">
        <v>39.700000762939403</v>
      </c>
      <c r="AI89" s="96">
        <v>49.342704772949197</v>
      </c>
      <c r="AJ89" s="96">
        <v>21.208934783935501</v>
      </c>
      <c r="AK89" s="96">
        <v>38.569999694824197</v>
      </c>
      <c r="AL89" s="96">
        <v>25.358980178833001</v>
      </c>
      <c r="AM89" s="96">
        <v>14.776568412780801</v>
      </c>
      <c r="AN89" s="96">
        <v>63.659999847412102</v>
      </c>
      <c r="AO89" s="96">
        <v>6.9248785972595197</v>
      </c>
      <c r="AP89" s="96">
        <v>22.399999618530298</v>
      </c>
      <c r="AQ89" s="96">
        <v>11.9695434570313</v>
      </c>
      <c r="AR89" s="96">
        <v>16.070518493652301</v>
      </c>
      <c r="AS89" s="96">
        <v>34.079330444335902</v>
      </c>
      <c r="AT89" s="96">
        <v>38.570583343505902</v>
      </c>
      <c r="AU89" s="96">
        <v>11.9048452377319</v>
      </c>
      <c r="AV89" s="96">
        <v>10.1655225753784</v>
      </c>
      <c r="AW89" s="96">
        <v>27.507987976074201</v>
      </c>
      <c r="AX89" s="96">
        <v>22.059999465942401</v>
      </c>
      <c r="AY89" s="96">
        <v>6.2156825065612802</v>
      </c>
      <c r="AZ89" s="96">
        <v>19.680000305175799</v>
      </c>
      <c r="BA89" s="96">
        <v>29.995069503784201</v>
      </c>
      <c r="BB89" s="96">
        <v>16.880367279052699</v>
      </c>
      <c r="BC89" s="96">
        <v>45.574844360351598</v>
      </c>
      <c r="BD89" s="96">
        <v>15.488533020019499</v>
      </c>
      <c r="BE89" s="96">
        <v>12.6599998474121</v>
      </c>
      <c r="BF89" s="96">
        <v>16.649509429931602</v>
      </c>
      <c r="BG89" s="96">
        <v>23.481214523315401</v>
      </c>
      <c r="BH89" s="96">
        <v>66.879997253417997</v>
      </c>
      <c r="BI89" s="96">
        <v>22.460716247558601</v>
      </c>
      <c r="BJ89" s="96">
        <v>21.7195644378662</v>
      </c>
      <c r="BK89" s="96">
        <v>35.200000762939503</v>
      </c>
      <c r="BL89" s="96">
        <v>26.853584289550799</v>
      </c>
      <c r="BM89" s="96">
        <v>22.006950378418001</v>
      </c>
      <c r="BN89" s="96">
        <v>24.309999465942401</v>
      </c>
      <c r="BO89" s="96">
        <v>42.683322906494098</v>
      </c>
      <c r="BP89" s="96">
        <v>31.2806282043457</v>
      </c>
      <c r="BQ89" s="96">
        <v>55.299999237060597</v>
      </c>
      <c r="BR89" s="96">
        <v>43.159538269042997</v>
      </c>
      <c r="BS89" s="96">
        <v>38.169998168945298</v>
      </c>
      <c r="BT89" s="96">
        <v>26.741395950317401</v>
      </c>
      <c r="BU89" s="96">
        <v>20.9796257019043</v>
      </c>
      <c r="BV89" s="96">
        <v>19.2700004577637</v>
      </c>
      <c r="BW89" s="96">
        <v>7.3000001907348597</v>
      </c>
      <c r="BX89" s="96">
        <v>52.783515930175803</v>
      </c>
      <c r="BY89" s="96">
        <v>46.754638671875</v>
      </c>
      <c r="BZ89" s="96">
        <v>14.9700002670288</v>
      </c>
      <c r="CA89" s="96">
        <v>45.640338897705099</v>
      </c>
      <c r="CB89" s="96">
        <v>36.639999389648402</v>
      </c>
      <c r="CC89" s="96">
        <v>37.11</v>
      </c>
      <c r="CD89" s="96">
        <v>25.58</v>
      </c>
    </row>
    <row r="90" spans="1:82" x14ac:dyDescent="0.3">
      <c r="A90" s="88" t="s">
        <v>309</v>
      </c>
      <c r="B90" s="96">
        <v>13.5358839035034</v>
      </c>
      <c r="C90" s="96">
        <v>23.5</v>
      </c>
      <c r="D90" s="96">
        <v>49.472236633300803</v>
      </c>
      <c r="E90" s="96">
        <v>33.347579956054702</v>
      </c>
      <c r="F90" s="96">
        <v>19.918149948120099</v>
      </c>
      <c r="G90" s="96">
        <v>21.410526275634801</v>
      </c>
      <c r="H90" s="96">
        <v>26.038234710693398</v>
      </c>
      <c r="I90" s="96">
        <v>12.3974552154541</v>
      </c>
      <c r="J90" s="96">
        <v>62.5029487609863</v>
      </c>
      <c r="K90" s="96">
        <v>34.334495544433601</v>
      </c>
      <c r="L90" s="96">
        <v>21.437240600585898</v>
      </c>
      <c r="M90" s="96">
        <v>22.5200004577637</v>
      </c>
      <c r="N90" s="96">
        <v>26.780000686645501</v>
      </c>
      <c r="O90" s="96">
        <v>11.1599998474121</v>
      </c>
      <c r="P90" s="96">
        <v>99.699996948242202</v>
      </c>
      <c r="Q90" s="96">
        <v>14.143013000488301</v>
      </c>
      <c r="R90" s="96">
        <v>4.4874773025512704</v>
      </c>
      <c r="S90" s="96">
        <v>10.524112701416</v>
      </c>
      <c r="T90" s="96">
        <v>6.6599998474121103</v>
      </c>
      <c r="U90" s="96">
        <v>31.256299972534201</v>
      </c>
      <c r="V90" s="96">
        <v>62.952041625976598</v>
      </c>
      <c r="W90" s="96">
        <v>17.7844848632812</v>
      </c>
      <c r="X90" s="96">
        <v>66.25</v>
      </c>
      <c r="Y90" s="96">
        <v>11.4799995422363</v>
      </c>
      <c r="Z90" s="96">
        <v>22.9799995422363</v>
      </c>
      <c r="AA90" s="96">
        <v>19.6684246063232</v>
      </c>
      <c r="AB90" s="96">
        <v>13.6400003433228</v>
      </c>
      <c r="AC90" s="96">
        <v>42.333377838134801</v>
      </c>
      <c r="AD90" s="96">
        <v>27.553901672363299</v>
      </c>
      <c r="AE90" s="96">
        <v>28.611782073974599</v>
      </c>
      <c r="AF90" s="96">
        <v>9.32999992370606</v>
      </c>
      <c r="AG90" s="96">
        <v>17.888442993164102</v>
      </c>
      <c r="AH90" s="96">
        <v>39.599998474121101</v>
      </c>
      <c r="AI90" s="96">
        <v>47.931491851806598</v>
      </c>
      <c r="AJ90" s="96">
        <v>20.975120544433601</v>
      </c>
      <c r="AK90" s="96">
        <v>38.450000762939403</v>
      </c>
      <c r="AL90" s="96">
        <v>25.150873184204102</v>
      </c>
      <c r="AM90" s="96">
        <v>14.1641702651978</v>
      </c>
      <c r="AN90" s="96">
        <v>64</v>
      </c>
      <c r="AO90" s="96">
        <v>6.6687660217285201</v>
      </c>
      <c r="AP90" s="96">
        <v>20.2399997711182</v>
      </c>
      <c r="AQ90" s="96">
        <v>12.089058876037599</v>
      </c>
      <c r="AR90" s="96">
        <v>14.9017524719238</v>
      </c>
      <c r="AS90" s="96">
        <v>33.456169128417997</v>
      </c>
      <c r="AT90" s="96">
        <v>36.960163116455099</v>
      </c>
      <c r="AU90" s="96">
        <v>11.6707105636597</v>
      </c>
      <c r="AV90" s="96">
        <v>9.8417167663574201</v>
      </c>
      <c r="AW90" s="96">
        <v>26.3106994628906</v>
      </c>
      <c r="AX90" s="96">
        <v>22.090000152587901</v>
      </c>
      <c r="AY90" s="96">
        <v>5.8425445556640598</v>
      </c>
      <c r="AZ90" s="96">
        <v>19.549999237060501</v>
      </c>
      <c r="BA90" s="96">
        <v>30.3718662261963</v>
      </c>
      <c r="BB90" s="96">
        <v>15.935463905334499</v>
      </c>
      <c r="BC90" s="96">
        <v>43.665115356445298</v>
      </c>
      <c r="BD90" s="96">
        <v>16.0397434234619</v>
      </c>
      <c r="BE90" s="96">
        <v>12.6000003814697</v>
      </c>
      <c r="BF90" s="96">
        <v>16.3873901367187</v>
      </c>
      <c r="BG90" s="96">
        <v>22.2742824554443</v>
      </c>
      <c r="BH90" s="96">
        <v>65.209999084472699</v>
      </c>
      <c r="BI90" s="96">
        <v>21.797487258911101</v>
      </c>
      <c r="BJ90" s="96">
        <v>21.399570465087901</v>
      </c>
      <c r="BK90" s="96">
        <v>32.919998168945298</v>
      </c>
      <c r="BL90" s="96">
        <v>26.605766296386701</v>
      </c>
      <c r="BM90" s="96">
        <v>22.236083984375</v>
      </c>
      <c r="BN90" s="96">
        <v>24.170000076293899</v>
      </c>
      <c r="BO90" s="96">
        <v>40.892410278320298</v>
      </c>
      <c r="BP90" s="96">
        <v>29.750438690185501</v>
      </c>
      <c r="BQ90" s="96">
        <v>54.5</v>
      </c>
      <c r="BR90" s="96">
        <v>42.453086853027301</v>
      </c>
      <c r="BS90" s="96">
        <v>38.130001068115199</v>
      </c>
      <c r="BT90" s="96">
        <v>26.964164733886701</v>
      </c>
      <c r="BU90" s="96">
        <v>21.3572788238525</v>
      </c>
      <c r="BV90" s="96">
        <v>18.620000839233398</v>
      </c>
      <c r="BW90" s="96">
        <v>6.8899998664856001</v>
      </c>
      <c r="BX90" s="96">
        <v>52.025215148925803</v>
      </c>
      <c r="BY90" s="96">
        <v>47.626495361328097</v>
      </c>
      <c r="BZ90" s="96">
        <v>14.949999809265099</v>
      </c>
      <c r="CA90" s="96">
        <v>44.823371887207003</v>
      </c>
      <c r="CB90" s="96">
        <v>34.900001525878899</v>
      </c>
      <c r="CC90" s="96">
        <v>37.909999999999997</v>
      </c>
      <c r="CD90" s="96">
        <v>27.53</v>
      </c>
    </row>
    <row r="91" spans="1:82" x14ac:dyDescent="0.3">
      <c r="A91" s="88" t="s">
        <v>310</v>
      </c>
      <c r="B91" s="96">
        <v>13.157732009887701</v>
      </c>
      <c r="C91" s="96">
        <v>22.120000839233398</v>
      </c>
      <c r="D91" s="96">
        <v>48.604469299316399</v>
      </c>
      <c r="E91" s="96">
        <v>32.509262084960902</v>
      </c>
      <c r="F91" s="96">
        <v>19.458349227905298</v>
      </c>
      <c r="G91" s="96">
        <v>21.165885925293001</v>
      </c>
      <c r="H91" s="96">
        <v>25.6212348937988</v>
      </c>
      <c r="I91" s="96">
        <v>12.688702583313001</v>
      </c>
      <c r="J91" s="96">
        <v>62.157680511474602</v>
      </c>
      <c r="K91" s="96">
        <v>33.950874328613303</v>
      </c>
      <c r="L91" s="96">
        <v>21.4563808441162</v>
      </c>
      <c r="M91" s="96">
        <v>21.559999465942401</v>
      </c>
      <c r="N91" s="96">
        <v>24.700000762939499</v>
      </c>
      <c r="O91" s="96">
        <v>10.789999961853001</v>
      </c>
      <c r="P91" s="96">
        <v>99.470001220703097</v>
      </c>
      <c r="Q91" s="96">
        <v>14.152868270874</v>
      </c>
      <c r="R91" s="96">
        <v>4.1430435180664098</v>
      </c>
      <c r="S91" s="96">
        <v>10.0852251052856</v>
      </c>
      <c r="T91" s="96">
        <v>6.3499999046325701</v>
      </c>
      <c r="U91" s="96">
        <v>30.5472202301025</v>
      </c>
      <c r="V91" s="96">
        <v>61.7432670593262</v>
      </c>
      <c r="W91" s="96">
        <v>18.268348693847699</v>
      </c>
      <c r="X91" s="96">
        <v>65.760002136230497</v>
      </c>
      <c r="Y91" s="96">
        <v>10.8699998855591</v>
      </c>
      <c r="Z91" s="96">
        <v>20.809999465942401</v>
      </c>
      <c r="AA91" s="96">
        <v>19.150587081909201</v>
      </c>
      <c r="AB91" s="96">
        <v>13.5</v>
      </c>
      <c r="AC91" s="96">
        <v>41.346858978271499</v>
      </c>
      <c r="AD91" s="96">
        <v>27.4165439605713</v>
      </c>
      <c r="AE91" s="96">
        <v>28.6026802062988</v>
      </c>
      <c r="AF91" s="96">
        <v>8.8199996948242205</v>
      </c>
      <c r="AG91" s="96">
        <v>17.858860015869102</v>
      </c>
      <c r="AH91" s="96">
        <v>40.470001220703097</v>
      </c>
      <c r="AI91" s="96">
        <v>48.468151092529297</v>
      </c>
      <c r="AJ91" s="96">
        <v>21.0433158874512</v>
      </c>
      <c r="AK91" s="96">
        <v>37</v>
      </c>
      <c r="AL91" s="96">
        <v>24.685117721557599</v>
      </c>
      <c r="AM91" s="96">
        <v>13.709810256958001</v>
      </c>
      <c r="AN91" s="96">
        <v>63.840000152587898</v>
      </c>
      <c r="AO91" s="96">
        <v>6.4126543998718297</v>
      </c>
      <c r="AP91" s="96">
        <v>18.540000915527301</v>
      </c>
      <c r="AQ91" s="96">
        <v>11.8938503265381</v>
      </c>
      <c r="AR91" s="96">
        <v>13.8206443786621</v>
      </c>
      <c r="AS91" s="96">
        <v>32.511680603027301</v>
      </c>
      <c r="AT91" s="96">
        <v>35.568439483642599</v>
      </c>
      <c r="AU91" s="96">
        <v>10.3469505310059</v>
      </c>
      <c r="AV91" s="96">
        <v>9.6062221527099592</v>
      </c>
      <c r="AW91" s="96">
        <v>25.7862663269043</v>
      </c>
      <c r="AX91" s="96">
        <v>21.9799995422363</v>
      </c>
      <c r="AY91" s="96">
        <v>5.8425445556640598</v>
      </c>
      <c r="AZ91" s="96">
        <v>19.2399997711182</v>
      </c>
      <c r="BA91" s="96">
        <v>31.036220550537099</v>
      </c>
      <c r="BB91" s="96">
        <v>15.5712795257568</v>
      </c>
      <c r="BC91" s="96">
        <v>42.750041961669901</v>
      </c>
      <c r="BD91" s="96">
        <v>15.8783531188965</v>
      </c>
      <c r="BE91" s="96">
        <v>12.8800001144409</v>
      </c>
      <c r="BF91" s="96">
        <v>15.872856140136699</v>
      </c>
      <c r="BG91" s="96">
        <v>21.587409973144499</v>
      </c>
      <c r="BH91" s="96">
        <v>64.089996337890597</v>
      </c>
      <c r="BI91" s="96">
        <v>21.025367736816399</v>
      </c>
      <c r="BJ91" s="96">
        <v>20.599588394165</v>
      </c>
      <c r="BK91" s="96">
        <v>30.840000152587901</v>
      </c>
      <c r="BL91" s="96">
        <v>25.753271102905298</v>
      </c>
      <c r="BM91" s="96">
        <v>21.578567504882798</v>
      </c>
      <c r="BN91" s="96">
        <v>24.069999694824201</v>
      </c>
      <c r="BO91" s="96">
        <v>40.086505889892599</v>
      </c>
      <c r="BP91" s="96">
        <v>29.348272323608398</v>
      </c>
      <c r="BQ91" s="96">
        <v>53.959999084472699</v>
      </c>
      <c r="BR91" s="96">
        <v>42.161087036132798</v>
      </c>
      <c r="BS91" s="96">
        <v>37.009998321533203</v>
      </c>
      <c r="BT91" s="96">
        <v>26.444374084472699</v>
      </c>
      <c r="BU91" s="96">
        <v>21.416906356811499</v>
      </c>
      <c r="BV91" s="96">
        <v>17.9899997711182</v>
      </c>
      <c r="BW91" s="96">
        <v>6.4099998474121103</v>
      </c>
      <c r="BX91" s="96">
        <v>51.257316589355497</v>
      </c>
      <c r="BY91" s="96">
        <v>47.856437683105497</v>
      </c>
      <c r="BZ91" s="96">
        <v>14.6400003433228</v>
      </c>
      <c r="CA91" s="96">
        <v>44.086116790771499</v>
      </c>
      <c r="CB91" s="96">
        <v>33.430000305175803</v>
      </c>
      <c r="CC91" s="96">
        <v>40.28</v>
      </c>
      <c r="CD91" s="96">
        <v>27.93</v>
      </c>
    </row>
    <row r="92" spans="1:82" x14ac:dyDescent="0.3">
      <c r="A92" s="88" t="s">
        <v>311</v>
      </c>
      <c r="B92" s="96">
        <v>13.0219869613647</v>
      </c>
      <c r="C92" s="96">
        <v>22.149999618530298</v>
      </c>
      <c r="D92" s="96">
        <v>48.272964477539098</v>
      </c>
      <c r="E92" s="96">
        <v>32.236320495605497</v>
      </c>
      <c r="F92" s="96">
        <v>19.125728607177699</v>
      </c>
      <c r="G92" s="96">
        <v>20.6961860656738</v>
      </c>
      <c r="H92" s="96">
        <v>25.553352355956999</v>
      </c>
      <c r="I92" s="96">
        <v>12.717827796936</v>
      </c>
      <c r="J92" s="96">
        <v>59.9874458312988</v>
      </c>
      <c r="K92" s="96">
        <v>34.075550079345703</v>
      </c>
      <c r="L92" s="96">
        <v>21.666923522949201</v>
      </c>
      <c r="M92" s="96">
        <v>21.200000762939499</v>
      </c>
      <c r="N92" s="96">
        <v>24.5</v>
      </c>
      <c r="O92" s="96">
        <v>10.5</v>
      </c>
      <c r="P92" s="96">
        <v>101.90000152587901</v>
      </c>
      <c r="Q92" s="96">
        <v>14.0148878097534</v>
      </c>
      <c r="R92" s="96">
        <v>4.7236604690551802</v>
      </c>
      <c r="S92" s="96">
        <v>9.8292093276977504</v>
      </c>
      <c r="T92" s="96">
        <v>6.3899998664856001</v>
      </c>
      <c r="U92" s="96">
        <v>29.875955581665</v>
      </c>
      <c r="V92" s="96">
        <v>60.812705993652401</v>
      </c>
      <c r="W92" s="96">
        <v>18.0708522796631</v>
      </c>
      <c r="X92" s="96">
        <v>66.819999694824205</v>
      </c>
      <c r="Y92" s="96">
        <v>10.6099996566772</v>
      </c>
      <c r="Z92" s="96">
        <v>20.450000762939499</v>
      </c>
      <c r="AA92" s="96">
        <v>19.5366115570068</v>
      </c>
      <c r="AB92" s="96">
        <v>13.3500003814697</v>
      </c>
      <c r="AC92" s="96">
        <v>41.462917327880902</v>
      </c>
      <c r="AD92" s="96">
        <v>26.427570343017599</v>
      </c>
      <c r="AE92" s="96">
        <v>27.710838317871101</v>
      </c>
      <c r="AF92" s="96">
        <v>8.57999992370606</v>
      </c>
      <c r="AG92" s="96">
        <v>17.523574829101602</v>
      </c>
      <c r="AH92" s="96">
        <v>40.630001068115199</v>
      </c>
      <c r="AI92" s="96">
        <v>48.229637145996101</v>
      </c>
      <c r="AJ92" s="96">
        <v>20.926406860351602</v>
      </c>
      <c r="AK92" s="96">
        <v>37.5</v>
      </c>
      <c r="AL92" s="96">
        <v>24.556291580200199</v>
      </c>
      <c r="AM92" s="96">
        <v>13.3838567733765</v>
      </c>
      <c r="AN92" s="96">
        <v>62.900001525878899</v>
      </c>
      <c r="AO92" s="96">
        <v>6.3240003585815403</v>
      </c>
      <c r="AP92" s="96">
        <v>19.5100002288818</v>
      </c>
      <c r="AQ92" s="96">
        <v>12.0571889877319</v>
      </c>
      <c r="AR92" s="96">
        <v>13.9472608566284</v>
      </c>
      <c r="AS92" s="96">
        <v>32.112464904785199</v>
      </c>
      <c r="AT92" s="96">
        <v>34.862640380859403</v>
      </c>
      <c r="AU92" s="96">
        <v>9.3203582763671893</v>
      </c>
      <c r="AV92" s="96">
        <v>9.3805418014526403</v>
      </c>
      <c r="AW92" s="96">
        <v>25.182674407958999</v>
      </c>
      <c r="AX92" s="96">
        <v>21.4899997711182</v>
      </c>
      <c r="AY92" s="96">
        <v>5.8327260017395002</v>
      </c>
      <c r="AZ92" s="96">
        <v>19.350000381469702</v>
      </c>
      <c r="BA92" s="96">
        <v>31.532007217407202</v>
      </c>
      <c r="BB92" s="96">
        <v>15.640179634094199</v>
      </c>
      <c r="BC92" s="96">
        <v>41.904586791992202</v>
      </c>
      <c r="BD92" s="96">
        <v>16.3501091003418</v>
      </c>
      <c r="BE92" s="96">
        <v>12.800000190734901</v>
      </c>
      <c r="BF92" s="96">
        <v>16.377681732177699</v>
      </c>
      <c r="BG92" s="96">
        <v>21.273410797119102</v>
      </c>
      <c r="BH92" s="96">
        <v>65</v>
      </c>
      <c r="BI92" s="96">
        <v>21.104558944702099</v>
      </c>
      <c r="BJ92" s="96">
        <v>20.699586868286101</v>
      </c>
      <c r="BK92" s="96">
        <v>33.5</v>
      </c>
      <c r="BL92" s="96">
        <v>25.574842453002901</v>
      </c>
      <c r="BM92" s="96">
        <v>21.6722106933594</v>
      </c>
      <c r="BN92" s="96">
        <v>23.530000686645501</v>
      </c>
      <c r="BO92" s="96">
        <v>40.494434356689503</v>
      </c>
      <c r="BP92" s="96">
        <v>28.740119934081999</v>
      </c>
      <c r="BQ92" s="96">
        <v>55</v>
      </c>
      <c r="BR92" s="96">
        <v>41.0213432312012</v>
      </c>
      <c r="BS92" s="96">
        <v>38.490001678466797</v>
      </c>
      <c r="BT92" s="96">
        <v>26.351554870605501</v>
      </c>
      <c r="BU92" s="96">
        <v>21.039253234863299</v>
      </c>
      <c r="BV92" s="96">
        <v>17.860000610351602</v>
      </c>
      <c r="BW92" s="96">
        <v>6.3600001335143999</v>
      </c>
      <c r="BX92" s="96">
        <v>51.718055725097699</v>
      </c>
      <c r="BY92" s="96">
        <v>46.371406555175803</v>
      </c>
      <c r="BZ92" s="96">
        <v>15.6199998855591</v>
      </c>
      <c r="CA92" s="96">
        <v>44.106037139892599</v>
      </c>
      <c r="CB92" s="96">
        <v>32.860000610351598</v>
      </c>
      <c r="CC92" s="96">
        <v>40.44</v>
      </c>
      <c r="CD92" s="96">
        <v>30.1</v>
      </c>
    </row>
    <row r="93" spans="1:82" x14ac:dyDescent="0.3">
      <c r="A93" s="88" t="s">
        <v>312</v>
      </c>
      <c r="B93" s="96">
        <v>12.8571510314941</v>
      </c>
      <c r="C93" s="96">
        <v>22.590000152587901</v>
      </c>
      <c r="D93" s="96">
        <v>48.263214111328097</v>
      </c>
      <c r="E93" s="96">
        <v>32.655479431152301</v>
      </c>
      <c r="F93" s="96">
        <v>19.7518424987793</v>
      </c>
      <c r="G93" s="96">
        <v>21.557306289672798</v>
      </c>
      <c r="H93" s="96">
        <v>25.359397888183601</v>
      </c>
      <c r="I93" s="96">
        <v>13.5236139297485</v>
      </c>
      <c r="J93" s="96">
        <v>62.049171447753899</v>
      </c>
      <c r="K93" s="96">
        <v>34.8811645507813</v>
      </c>
      <c r="L93" s="96">
        <v>21.303258895873999</v>
      </c>
      <c r="M93" s="96">
        <v>22.100000381469702</v>
      </c>
      <c r="N93" s="96">
        <v>25.069999694824201</v>
      </c>
      <c r="O93" s="96">
        <v>10.3699998855591</v>
      </c>
      <c r="P93" s="96">
        <v>100.080001831055</v>
      </c>
      <c r="Q93" s="96">
        <v>13.778348922729499</v>
      </c>
      <c r="R93" s="96">
        <v>4.8811154365539604</v>
      </c>
      <c r="S93" s="96">
        <v>10.167516708374</v>
      </c>
      <c r="T93" s="96">
        <v>6.1500000953674299</v>
      </c>
      <c r="U93" s="96">
        <v>29.469415664672901</v>
      </c>
      <c r="V93" s="96">
        <v>62.079036712646499</v>
      </c>
      <c r="W93" s="96">
        <v>18.762088775634801</v>
      </c>
      <c r="X93" s="96">
        <v>67.699996948242202</v>
      </c>
      <c r="Y93" s="96">
        <v>11.300000190734901</v>
      </c>
      <c r="Z93" s="96">
        <v>19.7700004577637</v>
      </c>
      <c r="AA93" s="96">
        <v>19.715501785278299</v>
      </c>
      <c r="AB93" s="96">
        <v>13.1000003814697</v>
      </c>
      <c r="AC93" s="96">
        <v>41.346858978271499</v>
      </c>
      <c r="AD93" s="96">
        <v>26.3909397125244</v>
      </c>
      <c r="AE93" s="96">
        <v>27.983850479126001</v>
      </c>
      <c r="AF93" s="96">
        <v>9.0500001907348597</v>
      </c>
      <c r="AG93" s="96">
        <v>17.375656127929702</v>
      </c>
      <c r="AH93" s="96">
        <v>40.209999084472699</v>
      </c>
      <c r="AI93" s="96">
        <v>47.931491851806598</v>
      </c>
      <c r="AJ93" s="96">
        <v>20.809501647949201</v>
      </c>
      <c r="AK93" s="96">
        <v>38.409999847412102</v>
      </c>
      <c r="AL93" s="96">
        <v>24.774305343627901</v>
      </c>
      <c r="AM93" s="96">
        <v>14.6185293197632</v>
      </c>
      <c r="AN93" s="96">
        <v>62.840000152587898</v>
      </c>
      <c r="AO93" s="96">
        <v>6.7869720458984402</v>
      </c>
      <c r="AP93" s="96">
        <v>19.159999847412099</v>
      </c>
      <c r="AQ93" s="96">
        <v>12.021333694458001</v>
      </c>
      <c r="AR93" s="96">
        <v>13.7524671554565</v>
      </c>
      <c r="AS93" s="96">
        <v>31.323772430419901</v>
      </c>
      <c r="AT93" s="96">
        <v>34.315891265869098</v>
      </c>
      <c r="AU93" s="96">
        <v>9.1942863464355504</v>
      </c>
      <c r="AV93" s="96">
        <v>9.5767850875854492</v>
      </c>
      <c r="AW93" s="96">
        <v>25.905002593994102</v>
      </c>
      <c r="AX93" s="96">
        <v>21.549999237060501</v>
      </c>
      <c r="AY93" s="96">
        <v>5.8229060173034703</v>
      </c>
      <c r="AZ93" s="96">
        <v>19.110000610351602</v>
      </c>
      <c r="BA93" s="96">
        <v>31.294029235839801</v>
      </c>
      <c r="BB93" s="96">
        <v>15.7386074066162</v>
      </c>
      <c r="BC93" s="96">
        <v>41.536567687988303</v>
      </c>
      <c r="BD93" s="96">
        <v>16.387351989746101</v>
      </c>
      <c r="BE93" s="96">
        <v>13.1199998855591</v>
      </c>
      <c r="BF93" s="96">
        <v>16.3582649230957</v>
      </c>
      <c r="BG93" s="96">
        <v>21.018287658691399</v>
      </c>
      <c r="BH93" s="96">
        <v>65.400001525878906</v>
      </c>
      <c r="BI93" s="96">
        <v>21.9756679534912</v>
      </c>
      <c r="BJ93" s="96">
        <v>21.369573593139599</v>
      </c>
      <c r="BK93" s="96">
        <v>33.130001068115199</v>
      </c>
      <c r="BL93" s="96">
        <v>25.6541442871094</v>
      </c>
      <c r="BM93" s="96">
        <v>21.71803855896</v>
      </c>
      <c r="BN93" s="96">
        <v>23.670000076293899</v>
      </c>
      <c r="BO93" s="96">
        <v>39.967105865478501</v>
      </c>
      <c r="BP93" s="96">
        <v>29.789674758911101</v>
      </c>
      <c r="BQ93" s="96">
        <v>54.470001220703097</v>
      </c>
      <c r="BR93" s="96">
        <v>39.712051391601598</v>
      </c>
      <c r="BS93" s="96">
        <v>38.099998474121101</v>
      </c>
      <c r="BT93" s="96">
        <v>26.3051433563232</v>
      </c>
      <c r="BU93" s="96">
        <v>20.900119781494102</v>
      </c>
      <c r="BV93" s="96">
        <v>17.5</v>
      </c>
      <c r="BW93" s="96">
        <v>6.5500001907348597</v>
      </c>
      <c r="BX93" s="96">
        <v>53.167465209960902</v>
      </c>
      <c r="BY93" s="96">
        <v>47.195358276367202</v>
      </c>
      <c r="BZ93" s="96">
        <v>15.1499996185303</v>
      </c>
      <c r="CA93" s="96">
        <v>44.5942192077637</v>
      </c>
      <c r="CB93" s="96">
        <v>32.009998321533203</v>
      </c>
      <c r="CC93" s="96">
        <v>40.54</v>
      </c>
      <c r="CD93" s="96">
        <v>28.51</v>
      </c>
    </row>
    <row r="94" spans="1:82" x14ac:dyDescent="0.3">
      <c r="A94" s="88" t="s">
        <v>313</v>
      </c>
      <c r="B94" s="96">
        <v>13.351656913757299</v>
      </c>
      <c r="C94" s="96">
        <v>22.620000839233398</v>
      </c>
      <c r="D94" s="96">
        <v>49.920742034912102</v>
      </c>
      <c r="E94" s="96">
        <v>33.630271911621101</v>
      </c>
      <c r="F94" s="96">
        <v>20.015977859497099</v>
      </c>
      <c r="G94" s="96">
        <v>21.899793624877901</v>
      </c>
      <c r="H94" s="96">
        <v>26.270978927612301</v>
      </c>
      <c r="I94" s="96">
        <v>13.0284929275513</v>
      </c>
      <c r="J94" s="96">
        <v>62.927131652832003</v>
      </c>
      <c r="K94" s="96">
        <v>35.638824462890597</v>
      </c>
      <c r="L94" s="96">
        <v>22.0018825531006</v>
      </c>
      <c r="M94" s="96">
        <v>22.4899997711182</v>
      </c>
      <c r="N94" s="96">
        <v>25.5100002288818</v>
      </c>
      <c r="O94" s="96">
        <v>10.6400003433228</v>
      </c>
      <c r="P94" s="96">
        <v>106.199996948242</v>
      </c>
      <c r="Q94" s="96">
        <v>13.857195854186999</v>
      </c>
      <c r="R94" s="96">
        <v>5.09761619567871</v>
      </c>
      <c r="S94" s="96">
        <v>10.716123580932599</v>
      </c>
      <c r="T94" s="96">
        <v>6.4299998283386204</v>
      </c>
      <c r="U94" s="96">
        <v>30.216312408447301</v>
      </c>
      <c r="V94" s="96">
        <v>63.095935821533203</v>
      </c>
      <c r="W94" s="96">
        <v>18.801588058471701</v>
      </c>
      <c r="X94" s="96">
        <v>69.819999694824205</v>
      </c>
      <c r="Y94" s="96">
        <v>11.1599998474121</v>
      </c>
      <c r="Z94" s="96">
        <v>19.469999313354499</v>
      </c>
      <c r="AA94" s="96">
        <v>21.043046951293899</v>
      </c>
      <c r="AB94" s="96">
        <v>13.079999923706101</v>
      </c>
      <c r="AC94" s="96">
        <v>43.0490913391113</v>
      </c>
      <c r="AD94" s="96">
        <v>29.028203964233398</v>
      </c>
      <c r="AE94" s="96">
        <v>29.849439620971701</v>
      </c>
      <c r="AF94" s="96">
        <v>8.9499998092651403</v>
      </c>
      <c r="AG94" s="96">
        <v>18.006780624389599</v>
      </c>
      <c r="AH94" s="96">
        <v>41.139999389648402</v>
      </c>
      <c r="AI94" s="96">
        <v>48.796108245849602</v>
      </c>
      <c r="AJ94" s="96">
        <v>21.520687103271499</v>
      </c>
      <c r="AK94" s="96">
        <v>39</v>
      </c>
      <c r="AL94" s="96">
        <v>25.953563690185501</v>
      </c>
      <c r="AM94" s="96">
        <v>14.5395107269287</v>
      </c>
      <c r="AN94" s="96">
        <v>63</v>
      </c>
      <c r="AO94" s="96">
        <v>6.7475695610046396</v>
      </c>
      <c r="AP94" s="96">
        <v>18.889999389648398</v>
      </c>
      <c r="AQ94" s="96">
        <v>12.114953994751</v>
      </c>
      <c r="AR94" s="96">
        <v>14.5608625411987</v>
      </c>
      <c r="AS94" s="96">
        <v>32.842739105224602</v>
      </c>
      <c r="AT94" s="96">
        <v>35.8766059875488</v>
      </c>
      <c r="AU94" s="96">
        <v>9.0772199630737305</v>
      </c>
      <c r="AV94" s="96">
        <v>9.7435960769653303</v>
      </c>
      <c r="AW94" s="96">
        <v>26.2315368652344</v>
      </c>
      <c r="AX94" s="96">
        <v>22.379999160766602</v>
      </c>
      <c r="AY94" s="96">
        <v>6.2353210449218803</v>
      </c>
      <c r="AZ94" s="96">
        <v>19.549999237060501</v>
      </c>
      <c r="BA94" s="96">
        <v>32.424423217773402</v>
      </c>
      <c r="BB94" s="96">
        <v>16.5358695983887</v>
      </c>
      <c r="BC94" s="96">
        <v>43.167793273925803</v>
      </c>
      <c r="BD94" s="96">
        <v>16.6828212738037</v>
      </c>
      <c r="BE94" s="96">
        <v>13.0200004577637</v>
      </c>
      <c r="BF94" s="96">
        <v>16.620386123657202</v>
      </c>
      <c r="BG94" s="96">
        <v>22.166343688964801</v>
      </c>
      <c r="BH94" s="96">
        <v>66.699996948242202</v>
      </c>
      <c r="BI94" s="96">
        <v>22.025161743164102</v>
      </c>
      <c r="BJ94" s="96">
        <v>21.439571380615199</v>
      </c>
      <c r="BK94" s="96">
        <v>33.330001831054702</v>
      </c>
      <c r="BL94" s="96">
        <v>26.952713012695298</v>
      </c>
      <c r="BM94" s="96">
        <v>22.1882629394531</v>
      </c>
      <c r="BN94" s="96">
        <v>24.100000381469702</v>
      </c>
      <c r="BO94" s="96">
        <v>40.623779296875</v>
      </c>
      <c r="BP94" s="96">
        <v>30.388015747070298</v>
      </c>
      <c r="BQ94" s="96">
        <v>56.590000152587898</v>
      </c>
      <c r="BR94" s="96">
        <v>39.5613403320312</v>
      </c>
      <c r="BS94" s="96">
        <v>38.900001525878899</v>
      </c>
      <c r="BT94" s="96">
        <v>26.89919090271</v>
      </c>
      <c r="BU94" s="96">
        <v>22.013200759887699</v>
      </c>
      <c r="BV94" s="96">
        <v>18.100000381469702</v>
      </c>
      <c r="BW94" s="96">
        <v>6.7699999809265101</v>
      </c>
      <c r="BX94" s="96">
        <v>53.9449653625488</v>
      </c>
      <c r="BY94" s="96">
        <v>47.4540405273438</v>
      </c>
      <c r="BZ94" s="96">
        <v>15.1400003433228</v>
      </c>
      <c r="CA94" s="96">
        <v>45.989036560058601</v>
      </c>
      <c r="CB94" s="96">
        <v>34.290000915527301</v>
      </c>
      <c r="CC94" s="96">
        <v>41.69</v>
      </c>
      <c r="CD94" s="96">
        <v>28.48</v>
      </c>
    </row>
    <row r="95" spans="1:82" x14ac:dyDescent="0.3">
      <c r="A95" s="88" t="s">
        <v>314</v>
      </c>
      <c r="B95" s="96">
        <v>13.264390945434601</v>
      </c>
      <c r="C95" s="96">
        <v>21.930000305175799</v>
      </c>
      <c r="D95" s="96">
        <v>49.101726531982401</v>
      </c>
      <c r="E95" s="96">
        <v>33.532798767089801</v>
      </c>
      <c r="F95" s="96">
        <v>20.006196975708001</v>
      </c>
      <c r="G95" s="96">
        <v>21.821510314941399</v>
      </c>
      <c r="H95" s="96">
        <v>26.978908538818398</v>
      </c>
      <c r="I95" s="96">
        <v>13.067324638366699</v>
      </c>
      <c r="J95" s="96">
        <v>68.313278198242202</v>
      </c>
      <c r="K95" s="96">
        <v>35.610054016113303</v>
      </c>
      <c r="L95" s="96">
        <v>21.896610260009801</v>
      </c>
      <c r="M95" s="96">
        <v>22.360000610351602</v>
      </c>
      <c r="N95" s="96">
        <v>25.610000610351602</v>
      </c>
      <c r="O95" s="96">
        <v>10.560000419616699</v>
      </c>
      <c r="P95" s="96">
        <v>104.879997253418</v>
      </c>
      <c r="Q95" s="96">
        <v>14.3992624282837</v>
      </c>
      <c r="R95" s="96">
        <v>5.5404596328735396</v>
      </c>
      <c r="S95" s="96">
        <v>10.386959075927701</v>
      </c>
      <c r="T95" s="96">
        <v>6.32999992370606</v>
      </c>
      <c r="U95" s="96">
        <v>29.961044311523398</v>
      </c>
      <c r="V95" s="96">
        <v>62.7793579101563</v>
      </c>
      <c r="W95" s="96">
        <v>18.9200839996338</v>
      </c>
      <c r="X95" s="96">
        <v>71.599998474121094</v>
      </c>
      <c r="Y95" s="96">
        <v>11.6499996185303</v>
      </c>
      <c r="Z95" s="96">
        <v>19.200000762939499</v>
      </c>
      <c r="AA95" s="96">
        <v>21.043046951293899</v>
      </c>
      <c r="AB95" s="96">
        <v>13</v>
      </c>
      <c r="AC95" s="96">
        <v>42.168960571289098</v>
      </c>
      <c r="AD95" s="96">
        <v>28.286472320556602</v>
      </c>
      <c r="AE95" s="96">
        <v>29.285213470458999</v>
      </c>
      <c r="AF95" s="96">
        <v>8.8699998855590803</v>
      </c>
      <c r="AG95" s="96">
        <v>17.701078414916999</v>
      </c>
      <c r="AH95" s="96">
        <v>41.450000762939503</v>
      </c>
      <c r="AI95" s="96">
        <v>47.653228759765597</v>
      </c>
      <c r="AJ95" s="96">
        <v>21.169963836669901</v>
      </c>
      <c r="AK95" s="96">
        <v>38.990001678466797</v>
      </c>
      <c r="AL95" s="96">
        <v>25.7652778625488</v>
      </c>
      <c r="AM95" s="96">
        <v>15.112399101257299</v>
      </c>
      <c r="AN95" s="96">
        <v>62.9799995422363</v>
      </c>
      <c r="AO95" s="96">
        <v>6.9150276184081996</v>
      </c>
      <c r="AP95" s="96">
        <v>18.659999847412099</v>
      </c>
      <c r="AQ95" s="96">
        <v>12.0113744735718</v>
      </c>
      <c r="AR95" s="96">
        <v>14.8140954971313</v>
      </c>
      <c r="AS95" s="96">
        <v>33.426959991455099</v>
      </c>
      <c r="AT95" s="96">
        <v>35.369625091552699</v>
      </c>
      <c r="AU95" s="96">
        <v>9.1402559280395508</v>
      </c>
      <c r="AV95" s="96">
        <v>10.0575876235962</v>
      </c>
      <c r="AW95" s="96">
        <v>27.260612487793001</v>
      </c>
      <c r="AX95" s="96">
        <v>22.450000762939499</v>
      </c>
      <c r="AY95" s="96">
        <v>6.2255015373229998</v>
      </c>
      <c r="AZ95" s="96">
        <v>20.079999923706101</v>
      </c>
      <c r="BA95" s="96">
        <v>33.118526458740199</v>
      </c>
      <c r="BB95" s="96">
        <v>16.919740676879901</v>
      </c>
      <c r="BC95" s="96">
        <v>42.809719085693402</v>
      </c>
      <c r="BD95" s="96">
        <v>17.306035995483398</v>
      </c>
      <c r="BE95" s="96">
        <v>13.4700002670288</v>
      </c>
      <c r="BF95" s="96">
        <v>16.290307998657202</v>
      </c>
      <c r="BG95" s="96">
        <v>21.400972366333001</v>
      </c>
      <c r="BH95" s="96">
        <v>66.160003662109403</v>
      </c>
      <c r="BI95" s="96">
        <v>22.371625900268601</v>
      </c>
      <c r="BJ95" s="96">
        <v>21.599567413330099</v>
      </c>
      <c r="BK95" s="96">
        <v>35.169998168945298</v>
      </c>
      <c r="BL95" s="96">
        <v>27.4582614898682</v>
      </c>
      <c r="BM95" s="96">
        <v>21.7379665374756</v>
      </c>
      <c r="BN95" s="96">
        <v>23.459999084472699</v>
      </c>
      <c r="BO95" s="96">
        <v>41.001853942871101</v>
      </c>
      <c r="BP95" s="96">
        <v>30.123176574706999</v>
      </c>
      <c r="BQ95" s="96">
        <v>57.799999237060597</v>
      </c>
      <c r="BR95" s="96">
        <v>41.390834808349602</v>
      </c>
      <c r="BS95" s="96">
        <v>39.549999237060497</v>
      </c>
      <c r="BT95" s="96">
        <v>26.797090530395501</v>
      </c>
      <c r="BU95" s="96">
        <v>22.5995578765869</v>
      </c>
      <c r="BV95" s="96">
        <v>18.840000152587901</v>
      </c>
      <c r="BW95" s="96">
        <v>6.8000001907348597</v>
      </c>
      <c r="BX95" s="96">
        <v>53.916164398193402</v>
      </c>
      <c r="BY95" s="96">
        <v>48.373802185058601</v>
      </c>
      <c r="BZ95" s="96">
        <v>15.1300001144409</v>
      </c>
      <c r="CA95" s="96">
        <v>45.959152221679702</v>
      </c>
      <c r="CB95" s="96">
        <v>34.099998474121101</v>
      </c>
      <c r="CC95" s="96">
        <v>42.02</v>
      </c>
      <c r="CD95" s="96">
        <v>29.82</v>
      </c>
    </row>
    <row r="96" spans="1:82" x14ac:dyDescent="0.3">
      <c r="A96" s="88" t="s">
        <v>315</v>
      </c>
      <c r="B96" s="96">
        <v>13.419529914856</v>
      </c>
      <c r="C96" s="96">
        <v>21.799999237060501</v>
      </c>
      <c r="D96" s="96">
        <v>49.725734710693402</v>
      </c>
      <c r="E96" s="96">
        <v>33.084388732910199</v>
      </c>
      <c r="F96" s="96">
        <v>19.556179046630898</v>
      </c>
      <c r="G96" s="96">
        <v>21.880224227905298</v>
      </c>
      <c r="H96" s="96">
        <v>27.919584274291999</v>
      </c>
      <c r="I96" s="96">
        <v>13.2420740127563</v>
      </c>
      <c r="J96" s="96">
        <v>71.026084899902301</v>
      </c>
      <c r="K96" s="96">
        <v>34.583854675292997</v>
      </c>
      <c r="L96" s="96">
        <v>21.264976501464801</v>
      </c>
      <c r="M96" s="96">
        <v>22.450000762939499</v>
      </c>
      <c r="N96" s="96">
        <v>25.700000762939499</v>
      </c>
      <c r="O96" s="96">
        <v>10.7200002670288</v>
      </c>
      <c r="P96" s="96">
        <v>104</v>
      </c>
      <c r="Q96" s="96">
        <v>14.783637046814</v>
      </c>
      <c r="R96" s="96">
        <v>5.6093459129333496</v>
      </c>
      <c r="S96" s="96">
        <v>10.4052467346191</v>
      </c>
      <c r="T96" s="96">
        <v>6.3099999427795401</v>
      </c>
      <c r="U96" s="96">
        <v>30.424310684204102</v>
      </c>
      <c r="V96" s="96">
        <v>63.220653533935597</v>
      </c>
      <c r="W96" s="96">
        <v>19.561944961547901</v>
      </c>
      <c r="X96" s="96">
        <v>70.540000915527301</v>
      </c>
      <c r="Y96" s="96">
        <v>11.210000038146999</v>
      </c>
      <c r="Z96" s="96">
        <v>19.840000152587901</v>
      </c>
      <c r="AA96" s="96">
        <v>21.4384880065918</v>
      </c>
      <c r="AB96" s="96">
        <v>13.2399997711182</v>
      </c>
      <c r="AC96" s="96">
        <v>41.830448150634801</v>
      </c>
      <c r="AD96" s="96">
        <v>28.194902420043899</v>
      </c>
      <c r="AE96" s="96">
        <v>28.757387161254901</v>
      </c>
      <c r="AF96" s="96">
        <v>8.7600002288818395</v>
      </c>
      <c r="AG96" s="96">
        <v>17.9476127624512</v>
      </c>
      <c r="AH96" s="96">
        <v>41.450000762939503</v>
      </c>
      <c r="AI96" s="96">
        <v>49.044559478759801</v>
      </c>
      <c r="AJ96" s="96">
        <v>21.579139709472699</v>
      </c>
      <c r="AK96" s="96">
        <v>38.840000152587898</v>
      </c>
      <c r="AL96" s="96">
        <v>24.8833122253418</v>
      </c>
      <c r="AM96" s="96">
        <v>15.2605600357056</v>
      </c>
      <c r="AN96" s="96">
        <v>64.669998168945298</v>
      </c>
      <c r="AO96" s="96">
        <v>6.9544296264648402</v>
      </c>
      <c r="AP96" s="96">
        <v>18.379999160766602</v>
      </c>
      <c r="AQ96" s="96">
        <v>12.511349678039601</v>
      </c>
      <c r="AR96" s="96">
        <v>14.8920125961304</v>
      </c>
      <c r="AS96" s="96">
        <v>33.465900421142599</v>
      </c>
      <c r="AT96" s="96">
        <v>35.787139892578097</v>
      </c>
      <c r="AU96" s="96">
        <v>9.3563804626464808</v>
      </c>
      <c r="AV96" s="96">
        <v>10.2145833969116</v>
      </c>
      <c r="AW96" s="96">
        <v>27.794942855835</v>
      </c>
      <c r="AX96" s="96">
        <v>22.360000610351602</v>
      </c>
      <c r="AY96" s="96">
        <v>6.7753887176513699</v>
      </c>
      <c r="AZ96" s="96">
        <v>20.5100002288818</v>
      </c>
      <c r="BA96" s="96">
        <v>32.6524848937988</v>
      </c>
      <c r="BB96" s="96">
        <v>17.028011322021499</v>
      </c>
      <c r="BC96" s="96">
        <v>43.675064086914098</v>
      </c>
      <c r="BD96" s="96">
        <v>17.728136062622099</v>
      </c>
      <c r="BE96" s="96">
        <v>13.199999809265099</v>
      </c>
      <c r="BF96" s="96">
        <v>17.212583541870099</v>
      </c>
      <c r="BG96" s="96">
        <v>21.616847991943398</v>
      </c>
      <c r="BH96" s="96">
        <v>68.419998168945298</v>
      </c>
      <c r="BI96" s="96">
        <v>22.054859161376999</v>
      </c>
      <c r="BJ96" s="96">
        <v>21.469570159912099</v>
      </c>
      <c r="BK96" s="96">
        <v>35.119998931884801</v>
      </c>
      <c r="BL96" s="96">
        <v>28.7469158172607</v>
      </c>
      <c r="BM96" s="96">
        <v>22.760108947753899</v>
      </c>
      <c r="BN96" s="96">
        <v>23.829999923706101</v>
      </c>
      <c r="BO96" s="96">
        <v>41.6883735656738</v>
      </c>
      <c r="BP96" s="96">
        <v>30.064323425293001</v>
      </c>
      <c r="BQ96" s="96">
        <v>57.659999847412102</v>
      </c>
      <c r="BR96" s="96">
        <v>42.639942169189503</v>
      </c>
      <c r="BS96" s="96">
        <v>39.5</v>
      </c>
      <c r="BT96" s="96">
        <v>26.889907836914102</v>
      </c>
      <c r="BU96" s="96">
        <v>22.450485229492202</v>
      </c>
      <c r="BV96" s="96">
        <v>18.659999847412099</v>
      </c>
      <c r="BW96" s="96">
        <v>6.9800000190734899</v>
      </c>
      <c r="BX96" s="96">
        <v>52.956291198730497</v>
      </c>
      <c r="BY96" s="96">
        <v>48.814525604248097</v>
      </c>
      <c r="BZ96" s="96">
        <v>15.180000305175801</v>
      </c>
      <c r="CA96" s="96">
        <v>46.038852691650398</v>
      </c>
      <c r="CB96" s="96">
        <v>35.240001678466797</v>
      </c>
      <c r="CC96" s="96">
        <v>42.27</v>
      </c>
      <c r="CD96" s="96">
        <v>33.549999999999997</v>
      </c>
    </row>
    <row r="97" spans="1:82" x14ac:dyDescent="0.3">
      <c r="A97" s="88" t="s">
        <v>316</v>
      </c>
      <c r="B97" s="96">
        <v>13.6813259124756</v>
      </c>
      <c r="C97" s="96">
        <v>20.629999160766602</v>
      </c>
      <c r="D97" s="96">
        <v>49.072479248046903</v>
      </c>
      <c r="E97" s="96">
        <v>32.4020385742187</v>
      </c>
      <c r="F97" s="96">
        <v>19.2137756347656</v>
      </c>
      <c r="G97" s="96">
        <v>21.116958618164102</v>
      </c>
      <c r="H97" s="96">
        <v>27.9583740234375</v>
      </c>
      <c r="I97" s="96">
        <v>12.6013278961182</v>
      </c>
      <c r="J97" s="96">
        <v>74.962104797363295</v>
      </c>
      <c r="K97" s="96">
        <v>34.5934448242187</v>
      </c>
      <c r="L97" s="96">
        <v>20.853458404541001</v>
      </c>
      <c r="M97" s="96">
        <v>22.0100002288818</v>
      </c>
      <c r="N97" s="96">
        <v>24.829999923706101</v>
      </c>
      <c r="O97" s="96">
        <v>10.6000003814697</v>
      </c>
      <c r="P97" s="96">
        <v>102.40000152587901</v>
      </c>
      <c r="Q97" s="96">
        <v>14.4781084060669</v>
      </c>
      <c r="R97" s="96">
        <v>5.4223680496215803</v>
      </c>
      <c r="S97" s="96">
        <v>10.5881147384644</v>
      </c>
      <c r="T97" s="96">
        <v>6.6100001335143999</v>
      </c>
      <c r="U97" s="96">
        <v>29.875955581665</v>
      </c>
      <c r="V97" s="96">
        <v>62.577896118164098</v>
      </c>
      <c r="W97" s="96">
        <v>19.157079696655298</v>
      </c>
      <c r="X97" s="96">
        <v>70.290000915527301</v>
      </c>
      <c r="Y97" s="96">
        <v>11.1199998855591</v>
      </c>
      <c r="Z97" s="96">
        <v>19.600000381469702</v>
      </c>
      <c r="AA97" s="96">
        <v>21.5232257843018</v>
      </c>
      <c r="AB97" s="96">
        <v>13.0100002288818</v>
      </c>
      <c r="AC97" s="96">
        <v>42.275348663330099</v>
      </c>
      <c r="AD97" s="96">
        <v>28.1124877929687</v>
      </c>
      <c r="AE97" s="96">
        <v>29.003099441528299</v>
      </c>
      <c r="AF97" s="96">
        <v>8.4499998092651403</v>
      </c>
      <c r="AG97" s="96">
        <v>17.671495437622099</v>
      </c>
      <c r="AH97" s="96">
        <v>42.189998626708999</v>
      </c>
      <c r="AI97" s="96">
        <v>48.289264678955099</v>
      </c>
      <c r="AJ97" s="96">
        <v>21.6083679199219</v>
      </c>
      <c r="AK97" s="96">
        <v>38.159999847412102</v>
      </c>
      <c r="AL97" s="96">
        <v>24.5761108398437</v>
      </c>
      <c r="AM97" s="96">
        <v>15.0333805084229</v>
      </c>
      <c r="AN97" s="96">
        <v>63.9799995422363</v>
      </c>
      <c r="AO97" s="96">
        <v>6.88547658920288</v>
      </c>
      <c r="AP97" s="96">
        <v>17.950000762939499</v>
      </c>
      <c r="AQ97" s="96">
        <v>12.087067604064901</v>
      </c>
      <c r="AR97" s="96">
        <v>14.327109336853001</v>
      </c>
      <c r="AS97" s="96">
        <v>33.952751159667997</v>
      </c>
      <c r="AT97" s="96">
        <v>35.985958099365199</v>
      </c>
      <c r="AU97" s="96">
        <v>10.8962650299072</v>
      </c>
      <c r="AV97" s="96">
        <v>9.9594640731811506</v>
      </c>
      <c r="AW97" s="96">
        <v>26.93408203125</v>
      </c>
      <c r="AX97" s="96">
        <v>21.649999618530298</v>
      </c>
      <c r="AY97" s="96">
        <v>6.7459301948547399</v>
      </c>
      <c r="AZ97" s="96">
        <v>20.360000610351602</v>
      </c>
      <c r="BA97" s="96">
        <v>32.226108551025398</v>
      </c>
      <c r="BB97" s="96">
        <v>16.840999603271499</v>
      </c>
      <c r="BC97" s="96">
        <v>42.710250854492202</v>
      </c>
      <c r="BD97" s="96">
        <v>17.603990554809599</v>
      </c>
      <c r="BE97" s="96">
        <v>12.829999923706101</v>
      </c>
      <c r="BF97" s="96">
        <v>17.261125564575199</v>
      </c>
      <c r="BG97" s="96">
        <v>21.587409973144499</v>
      </c>
      <c r="BH97" s="96">
        <v>68.040000915527301</v>
      </c>
      <c r="BI97" s="96">
        <v>21.649002075195298</v>
      </c>
      <c r="BJ97" s="96">
        <v>20.949581146240199</v>
      </c>
      <c r="BK97" s="96">
        <v>34.599998474121101</v>
      </c>
      <c r="BL97" s="96">
        <v>29.143424987793001</v>
      </c>
      <c r="BM97" s="96">
        <v>21.4948825836182</v>
      </c>
      <c r="BN97" s="96">
        <v>23.389999389648398</v>
      </c>
      <c r="BO97" s="96">
        <v>41.031707763671903</v>
      </c>
      <c r="BP97" s="96">
        <v>30.2016506195068</v>
      </c>
      <c r="BQ97" s="96">
        <v>60.200000762939503</v>
      </c>
      <c r="BR97" s="96">
        <v>42.233036041259801</v>
      </c>
      <c r="BS97" s="96">
        <v>38.990001678466797</v>
      </c>
      <c r="BT97" s="96">
        <v>26.769243240356399</v>
      </c>
      <c r="BU97" s="96">
        <v>22.500175476074201</v>
      </c>
      <c r="BV97" s="96">
        <v>18.340000152587901</v>
      </c>
      <c r="BW97" s="96">
        <v>6.96000003814697</v>
      </c>
      <c r="BX97" s="96">
        <v>52.793113708496101</v>
      </c>
      <c r="BY97" s="96">
        <v>47.7031440734863</v>
      </c>
      <c r="BZ97" s="96">
        <v>14.8999996185303</v>
      </c>
      <c r="CA97" s="96">
        <v>45.431106567382798</v>
      </c>
      <c r="CB97" s="96">
        <v>35.200000762939503</v>
      </c>
      <c r="CC97" s="96">
        <v>42.45</v>
      </c>
      <c r="CD97" s="96">
        <v>35.14</v>
      </c>
    </row>
    <row r="98" spans="1:82" x14ac:dyDescent="0.3">
      <c r="A98" s="88" t="s">
        <v>317</v>
      </c>
      <c r="B98" s="96">
        <v>13.5067958831787</v>
      </c>
      <c r="C98" s="96">
        <v>22.5</v>
      </c>
      <c r="D98" s="96">
        <v>50.973751068115199</v>
      </c>
      <c r="E98" s="96">
        <v>32.684730529785199</v>
      </c>
      <c r="F98" s="96">
        <v>19.223558425903299</v>
      </c>
      <c r="G98" s="96">
        <v>21.087602615356399</v>
      </c>
      <c r="H98" s="96">
        <v>27.880792617797901</v>
      </c>
      <c r="I98" s="96">
        <v>12.5624942779541</v>
      </c>
      <c r="J98" s="96">
        <v>77.398696899414105</v>
      </c>
      <c r="K98" s="96">
        <v>35.312744140625</v>
      </c>
      <c r="L98" s="96">
        <v>20.671625137329102</v>
      </c>
      <c r="M98" s="96">
        <v>22.180000305175799</v>
      </c>
      <c r="N98" s="96">
        <v>24.899999618530298</v>
      </c>
      <c r="O98" s="96">
        <v>10.4799995422363</v>
      </c>
      <c r="P98" s="96">
        <v>103.300003051758</v>
      </c>
      <c r="Q98" s="96">
        <v>14.4386854171753</v>
      </c>
      <c r="R98" s="96">
        <v>5.3141174316406303</v>
      </c>
      <c r="S98" s="96">
        <v>10.4235334396362</v>
      </c>
      <c r="T98" s="96">
        <v>7.0100002288818404</v>
      </c>
      <c r="U98" s="96">
        <v>28.8832397460937</v>
      </c>
      <c r="V98" s="96">
        <v>60.649616241455099</v>
      </c>
      <c r="W98" s="96">
        <v>19.482946395873999</v>
      </c>
      <c r="X98" s="96">
        <v>68.760002136230497</v>
      </c>
      <c r="Y98" s="96">
        <v>11.3800001144409</v>
      </c>
      <c r="Z98" s="96">
        <v>19.659999847412099</v>
      </c>
      <c r="AA98" s="96">
        <v>22.0975532531738</v>
      </c>
      <c r="AB98" s="96">
        <v>13</v>
      </c>
      <c r="AC98" s="96">
        <v>41.820777893066399</v>
      </c>
      <c r="AD98" s="96">
        <v>27.663784027099599</v>
      </c>
      <c r="AE98" s="96">
        <v>28.839292526245099</v>
      </c>
      <c r="AF98" s="96">
        <v>8.5200004577636701</v>
      </c>
      <c r="AG98" s="96">
        <v>17.316486358642599</v>
      </c>
      <c r="AH98" s="96">
        <v>41.7299995422363</v>
      </c>
      <c r="AI98" s="96">
        <v>47.643287658691399</v>
      </c>
      <c r="AJ98" s="96">
        <v>21.579139709472699</v>
      </c>
      <c r="AK98" s="96">
        <v>39.430000305175803</v>
      </c>
      <c r="AL98" s="96">
        <v>24.922950744628899</v>
      </c>
      <c r="AM98" s="96">
        <v>15.31982421875</v>
      </c>
      <c r="AN98" s="96">
        <v>66.269996643066406</v>
      </c>
      <c r="AO98" s="96">
        <v>7.0529341697692898</v>
      </c>
      <c r="AP98" s="96">
        <v>19.899999618530298</v>
      </c>
      <c r="AQ98" s="96">
        <v>12.429679870605501</v>
      </c>
      <c r="AR98" s="96">
        <v>14.1323156356812</v>
      </c>
      <c r="AS98" s="96">
        <v>34.147491455078097</v>
      </c>
      <c r="AT98" s="96">
        <v>35.6181449890137</v>
      </c>
      <c r="AU98" s="96">
        <v>10.355955123901399</v>
      </c>
      <c r="AV98" s="96">
        <v>9.87115478515625</v>
      </c>
      <c r="AW98" s="96">
        <v>26.577865600585898</v>
      </c>
      <c r="AX98" s="96">
        <v>21.530000686645501</v>
      </c>
      <c r="AY98" s="96">
        <v>6.8441238403320304</v>
      </c>
      <c r="AZ98" s="96">
        <v>19.969999313354499</v>
      </c>
      <c r="BA98" s="96">
        <v>32.414505004882798</v>
      </c>
      <c r="BB98" s="96">
        <v>16.9295864105225</v>
      </c>
      <c r="BC98" s="96">
        <v>41.6459770202637</v>
      </c>
      <c r="BD98" s="96">
        <v>17.442598342895501</v>
      </c>
      <c r="BE98" s="96">
        <v>12.5</v>
      </c>
      <c r="BF98" s="96">
        <v>17.727117538452099</v>
      </c>
      <c r="BG98" s="96">
        <v>21.499097824096701</v>
      </c>
      <c r="BH98" s="96">
        <v>70</v>
      </c>
      <c r="BI98" s="96">
        <v>22.282535552978501</v>
      </c>
      <c r="BJ98" s="96">
        <v>21.6495666503906</v>
      </c>
      <c r="BK98" s="96">
        <v>35.659999847412102</v>
      </c>
      <c r="BL98" s="96">
        <v>28.846044540405298</v>
      </c>
      <c r="BM98" s="96">
        <v>21.767850875854499</v>
      </c>
      <c r="BN98" s="96">
        <v>23.799999237060501</v>
      </c>
      <c r="BO98" s="96">
        <v>41.549076080322301</v>
      </c>
      <c r="BP98" s="96">
        <v>29.6719665527344</v>
      </c>
      <c r="BQ98" s="96">
        <v>58.700000762939503</v>
      </c>
      <c r="BR98" s="96">
        <v>42.204647064208999</v>
      </c>
      <c r="BS98" s="96">
        <v>38.040000915527301</v>
      </c>
      <c r="BT98" s="96">
        <v>26.4907836914062</v>
      </c>
      <c r="BU98" s="96">
        <v>22.698938369751001</v>
      </c>
      <c r="BV98" s="96">
        <v>18.459999084472699</v>
      </c>
      <c r="BW98" s="96">
        <v>7.6799998283386204</v>
      </c>
      <c r="BX98" s="96">
        <v>53.359439849853501</v>
      </c>
      <c r="BY98" s="96">
        <v>47.176197052002003</v>
      </c>
      <c r="BZ98" s="96">
        <v>15.0299997329712</v>
      </c>
      <c r="CA98" s="96">
        <v>45.949184417724602</v>
      </c>
      <c r="CB98" s="96">
        <v>37.049999237060497</v>
      </c>
      <c r="CC98" s="96">
        <v>43.65</v>
      </c>
      <c r="CD98" s="96">
        <v>35.11</v>
      </c>
    </row>
    <row r="99" spans="1:82" x14ac:dyDescent="0.3">
      <c r="A99" s="88" t="s">
        <v>318</v>
      </c>
      <c r="B99" s="96">
        <v>13.264390945434601</v>
      </c>
      <c r="C99" s="96">
        <v>21.100000381469702</v>
      </c>
      <c r="D99" s="96">
        <v>51.334510803222699</v>
      </c>
      <c r="E99" s="96">
        <v>31.407749176025401</v>
      </c>
      <c r="F99" s="96">
        <v>18.802890777587901</v>
      </c>
      <c r="G99" s="96">
        <v>20.402624130248999</v>
      </c>
      <c r="H99" s="96">
        <v>27.512281417846701</v>
      </c>
      <c r="I99" s="96">
        <v>12.7663688659668</v>
      </c>
      <c r="J99" s="96">
        <v>75.662498474121094</v>
      </c>
      <c r="K99" s="96">
        <v>35.034614562988303</v>
      </c>
      <c r="L99" s="96">
        <v>20.5663547515869</v>
      </c>
      <c r="M99" s="96">
        <v>21.870000839233398</v>
      </c>
      <c r="N99" s="96">
        <v>23.790000915527301</v>
      </c>
      <c r="O99" s="96">
        <v>10.3400001525879</v>
      </c>
      <c r="P99" s="96">
        <v>106.26999664306599</v>
      </c>
      <c r="Q99" s="96">
        <v>14.1922912597656</v>
      </c>
      <c r="R99" s="96">
        <v>4.6252498626709002</v>
      </c>
      <c r="S99" s="96">
        <v>10.0943689346313</v>
      </c>
      <c r="T99" s="96">
        <v>6.7600002288818404</v>
      </c>
      <c r="U99" s="96">
        <v>28.618516921997099</v>
      </c>
      <c r="V99" s="96">
        <v>59.268161773681598</v>
      </c>
      <c r="W99" s="96">
        <v>19.384199142456101</v>
      </c>
      <c r="X99" s="96">
        <v>68.790000915527401</v>
      </c>
      <c r="Y99" s="96">
        <v>11.079999923706101</v>
      </c>
      <c r="Z99" s="96">
        <v>18.7600002288818</v>
      </c>
      <c r="AA99" s="96">
        <v>21.316087722778299</v>
      </c>
      <c r="AB99" s="96">
        <v>12.689999580383301</v>
      </c>
      <c r="AC99" s="96">
        <v>40.989002227783203</v>
      </c>
      <c r="AD99" s="96">
        <v>26.949527740478501</v>
      </c>
      <c r="AE99" s="96">
        <v>28.029352188110401</v>
      </c>
      <c r="AF99" s="96">
        <v>8.0900001525878906</v>
      </c>
      <c r="AG99" s="96">
        <v>17.306625366210898</v>
      </c>
      <c r="AH99" s="96">
        <v>42.049999237060597</v>
      </c>
      <c r="AI99" s="96">
        <v>47.374958038330099</v>
      </c>
      <c r="AJ99" s="96">
        <v>21.6083679199219</v>
      </c>
      <c r="AK99" s="96">
        <v>38.669998168945298</v>
      </c>
      <c r="AL99" s="96">
        <v>24.3382778167725</v>
      </c>
      <c r="AM99" s="96">
        <v>15.547003746032701</v>
      </c>
      <c r="AN99" s="96">
        <v>65.169998168945298</v>
      </c>
      <c r="AO99" s="96">
        <v>7.0824861526489302</v>
      </c>
      <c r="AP99" s="96">
        <v>18.2399997711182</v>
      </c>
      <c r="AQ99" s="96">
        <v>12.0930433273315</v>
      </c>
      <c r="AR99" s="96">
        <v>14.0446586608887</v>
      </c>
      <c r="AS99" s="96">
        <v>33.495113372802699</v>
      </c>
      <c r="AT99" s="96">
        <v>34.8228759765625</v>
      </c>
      <c r="AU99" s="96">
        <v>9.9597272872924805</v>
      </c>
      <c r="AV99" s="96">
        <v>9.5865983963012695</v>
      </c>
      <c r="AW99" s="96">
        <v>25.568576812744102</v>
      </c>
      <c r="AX99" s="96">
        <v>21.829999923706101</v>
      </c>
      <c r="AY99" s="96">
        <v>6.9226794242858896</v>
      </c>
      <c r="AZ99" s="96">
        <v>20.5</v>
      </c>
      <c r="BA99" s="96">
        <v>31.532007217407202</v>
      </c>
      <c r="BB99" s="96">
        <v>16.772100448608398</v>
      </c>
      <c r="BC99" s="96">
        <v>40.899326324462898</v>
      </c>
      <c r="BD99" s="96">
        <v>17.330869674682599</v>
      </c>
      <c r="BE99" s="96">
        <v>12.9099998474121</v>
      </c>
      <c r="BF99" s="96">
        <v>17.319374084472699</v>
      </c>
      <c r="BG99" s="96">
        <v>20.998661041259801</v>
      </c>
      <c r="BH99" s="96">
        <v>69.279998779296903</v>
      </c>
      <c r="BI99" s="96">
        <v>21.6885986328125</v>
      </c>
      <c r="BJ99" s="96">
        <v>20.999580383300799</v>
      </c>
      <c r="BK99" s="96">
        <v>33.580001831054702</v>
      </c>
      <c r="BL99" s="96">
        <v>27.706079483032202</v>
      </c>
      <c r="BM99" s="96">
        <v>21.518793106079102</v>
      </c>
      <c r="BN99" s="96">
        <v>23.079999923706101</v>
      </c>
      <c r="BO99" s="96">
        <v>40.857372283935597</v>
      </c>
      <c r="BP99" s="96">
        <v>28.2987174987793</v>
      </c>
      <c r="BQ99" s="96">
        <v>60.069999694824197</v>
      </c>
      <c r="BR99" s="96">
        <v>41.882907867431598</v>
      </c>
      <c r="BS99" s="96">
        <v>38.599998474121101</v>
      </c>
      <c r="BT99" s="96">
        <v>26.1659126281738</v>
      </c>
      <c r="BU99" s="96">
        <v>22.2715969085693</v>
      </c>
      <c r="BV99" s="96">
        <v>18.4899997711182</v>
      </c>
      <c r="BW99" s="96">
        <v>7.32999992370606</v>
      </c>
      <c r="BX99" s="96">
        <v>53.167465209960902</v>
      </c>
      <c r="BY99" s="96">
        <v>46.601345062255902</v>
      </c>
      <c r="BZ99" s="96">
        <v>14.579999923706101</v>
      </c>
      <c r="CA99" s="96">
        <v>45.879447937011697</v>
      </c>
      <c r="CB99" s="96">
        <v>35.130001068115199</v>
      </c>
      <c r="CC99" s="96">
        <v>44.18</v>
      </c>
      <c r="CD99" s="96">
        <v>38.56</v>
      </c>
    </row>
    <row r="100" spans="1:82" x14ac:dyDescent="0.3">
      <c r="A100" s="88" t="s">
        <v>319</v>
      </c>
      <c r="B100" s="96">
        <v>13.7492008209229</v>
      </c>
      <c r="C100" s="96">
        <v>21.200000762939499</v>
      </c>
      <c r="D100" s="96">
        <v>53.6257934570313</v>
      </c>
      <c r="E100" s="96">
        <v>32.177833557128899</v>
      </c>
      <c r="F100" s="96">
        <v>19.203992843627901</v>
      </c>
      <c r="G100" s="96">
        <v>20.891895294189499</v>
      </c>
      <c r="H100" s="96">
        <v>28.123233795166001</v>
      </c>
      <c r="I100" s="96">
        <v>12.572202682495099</v>
      </c>
      <c r="J100" s="96">
        <v>75.859802246093807</v>
      </c>
      <c r="K100" s="96">
        <v>35.4566040039062</v>
      </c>
      <c r="L100" s="96">
        <v>21.1501350402832</v>
      </c>
      <c r="M100" s="96">
        <v>21.9899997711182</v>
      </c>
      <c r="N100" s="96">
        <v>23.389999389648398</v>
      </c>
      <c r="O100" s="96">
        <v>10.199999809265099</v>
      </c>
      <c r="P100" s="96">
        <v>105.25</v>
      </c>
      <c r="Q100" s="96">
        <v>15.473539352416999</v>
      </c>
      <c r="R100" s="96">
        <v>4.7925462722778303</v>
      </c>
      <c r="S100" s="96">
        <v>10.2315216064453</v>
      </c>
      <c r="T100" s="96">
        <v>6.71000003814697</v>
      </c>
      <c r="U100" s="96">
        <v>28.750879287719702</v>
      </c>
      <c r="V100" s="96">
        <v>59.460033416748097</v>
      </c>
      <c r="W100" s="96">
        <v>19.749567031860401</v>
      </c>
      <c r="X100" s="96">
        <v>70.160003662109403</v>
      </c>
      <c r="Y100" s="96">
        <v>11.1300001144409</v>
      </c>
      <c r="Z100" s="96">
        <v>18.280000686645501</v>
      </c>
      <c r="AA100" s="96">
        <v>21.796266555786101</v>
      </c>
      <c r="AB100" s="96">
        <v>13.420000076293899</v>
      </c>
      <c r="AC100" s="96">
        <v>41.375869750976598</v>
      </c>
      <c r="AD100" s="96">
        <v>27.993444442748999</v>
      </c>
      <c r="AE100" s="96">
        <v>29.075902938842798</v>
      </c>
      <c r="AF100" s="96">
        <v>8.1499996185302699</v>
      </c>
      <c r="AG100" s="96">
        <v>17.454545974731399</v>
      </c>
      <c r="AH100" s="96">
        <v>43.900001525878899</v>
      </c>
      <c r="AI100" s="96">
        <v>48.448276519775398</v>
      </c>
      <c r="AJ100" s="96">
        <v>22.0078010559082</v>
      </c>
      <c r="AK100" s="96">
        <v>39.130001068115199</v>
      </c>
      <c r="AL100" s="96">
        <v>24.714847564697301</v>
      </c>
      <c r="AM100" s="96">
        <v>15.4679851531982</v>
      </c>
      <c r="AN100" s="96">
        <v>66.5</v>
      </c>
      <c r="AO100" s="96">
        <v>7.0430841445922896</v>
      </c>
      <c r="AP100" s="96">
        <v>19.149999618530298</v>
      </c>
      <c r="AQ100" s="96">
        <v>12.365939140319799</v>
      </c>
      <c r="AR100" s="96">
        <v>14.015439987182599</v>
      </c>
      <c r="AS100" s="96">
        <v>34.254596710205099</v>
      </c>
      <c r="AT100" s="96">
        <v>34.544532775878899</v>
      </c>
      <c r="AU100" s="96">
        <v>10.130825996398899</v>
      </c>
      <c r="AV100" s="96">
        <v>9.7730312347412092</v>
      </c>
      <c r="AW100" s="96">
        <v>25.875320434570298</v>
      </c>
      <c r="AX100" s="96">
        <v>21.709999084472699</v>
      </c>
      <c r="AY100" s="96">
        <v>6.8735823631286603</v>
      </c>
      <c r="AZ100" s="96">
        <v>20.459999084472699</v>
      </c>
      <c r="BA100" s="96">
        <v>32.126953125</v>
      </c>
      <c r="BB100" s="96">
        <v>17.2051811218262</v>
      </c>
      <c r="BC100" s="96">
        <v>40.660209655761697</v>
      </c>
      <c r="BD100" s="96">
        <v>17.3035564422607</v>
      </c>
      <c r="BE100" s="96">
        <v>12.710000038146999</v>
      </c>
      <c r="BF100" s="96">
        <v>17.387331008911101</v>
      </c>
      <c r="BG100" s="96">
        <v>20.900535583496101</v>
      </c>
      <c r="BH100" s="96">
        <v>71.190002441406307</v>
      </c>
      <c r="BI100" s="96">
        <v>22.143949508666999</v>
      </c>
      <c r="BJ100" s="96">
        <v>21.469570159912099</v>
      </c>
      <c r="BK100" s="96">
        <v>35.439998626708999</v>
      </c>
      <c r="BL100" s="96">
        <v>28.548660278320298</v>
      </c>
      <c r="BM100" s="96">
        <v>21.9352207183838</v>
      </c>
      <c r="BN100" s="96">
        <v>23.409999847412099</v>
      </c>
      <c r="BO100" s="96">
        <v>41.325969696044901</v>
      </c>
      <c r="BP100" s="96">
        <v>28.848016738891602</v>
      </c>
      <c r="BQ100" s="96">
        <v>59.2700004577637</v>
      </c>
      <c r="BR100" s="96">
        <v>43.974216461181598</v>
      </c>
      <c r="BS100" s="96">
        <v>38.080001831054702</v>
      </c>
      <c r="BT100" s="96">
        <v>26.268016815185501</v>
      </c>
      <c r="BU100" s="96">
        <v>22.927518844604499</v>
      </c>
      <c r="BV100" s="96">
        <v>18.309999465942401</v>
      </c>
      <c r="BW100" s="96">
        <v>7.28999996185303</v>
      </c>
      <c r="BX100" s="96">
        <v>53.7529907226562</v>
      </c>
      <c r="BY100" s="96">
        <v>47.482784271240199</v>
      </c>
      <c r="BZ100" s="96">
        <v>14.550000190734901</v>
      </c>
      <c r="CA100" s="96">
        <v>49.037704467773402</v>
      </c>
      <c r="CB100" s="96">
        <v>34.75</v>
      </c>
      <c r="CC100" s="96">
        <v>45.64</v>
      </c>
      <c r="CD100" s="96">
        <v>37.15</v>
      </c>
    </row>
    <row r="101" spans="1:82" x14ac:dyDescent="0.3">
      <c r="A101" s="88" t="s">
        <v>320</v>
      </c>
      <c r="B101" s="96">
        <v>13.5261878967285</v>
      </c>
      <c r="C101" s="96">
        <v>20</v>
      </c>
      <c r="D101" s="96">
        <v>52.1145210266113</v>
      </c>
      <c r="E101" s="96">
        <v>31.017835617065401</v>
      </c>
      <c r="F101" s="96">
        <v>18.665927886962901</v>
      </c>
      <c r="G101" s="96">
        <v>20.246057510376001</v>
      </c>
      <c r="H101" s="96">
        <v>27.008003234863299</v>
      </c>
      <c r="I101" s="96">
        <v>12.416872024536101</v>
      </c>
      <c r="J101" s="96">
        <v>71.68701171875</v>
      </c>
      <c r="K101" s="96">
        <v>34.938709259033203</v>
      </c>
      <c r="L101" s="96">
        <v>20.307958602905298</v>
      </c>
      <c r="M101" s="96">
        <v>21.450000762939499</v>
      </c>
      <c r="N101" s="96">
        <v>22.909999847412099</v>
      </c>
      <c r="O101" s="96">
        <v>9.6400003433227504</v>
      </c>
      <c r="P101" s="96">
        <v>103.09999847412099</v>
      </c>
      <c r="Q101" s="96">
        <v>14.586522102356</v>
      </c>
      <c r="R101" s="96">
        <v>4.5563635826110804</v>
      </c>
      <c r="S101" s="96">
        <v>9.6920585632324201</v>
      </c>
      <c r="T101" s="96">
        <v>6.3600001335143999</v>
      </c>
      <c r="U101" s="96">
        <v>28.3254299163818</v>
      </c>
      <c r="V101" s="96">
        <v>58.1073608398438</v>
      </c>
      <c r="W101" s="96">
        <v>19.2558269500732</v>
      </c>
      <c r="X101" s="96">
        <v>68.690002441406307</v>
      </c>
      <c r="Y101" s="96">
        <v>10.710000038146999</v>
      </c>
      <c r="Z101" s="96">
        <v>17.700000762939499</v>
      </c>
      <c r="AA101" s="96">
        <v>20.6381931304932</v>
      </c>
      <c r="AB101" s="96">
        <v>12.920000076293899</v>
      </c>
      <c r="AC101" s="96">
        <v>40.234603881835902</v>
      </c>
      <c r="AD101" s="96">
        <v>27.727888107299801</v>
      </c>
      <c r="AE101" s="96">
        <v>28.584480285644499</v>
      </c>
      <c r="AF101" s="96">
        <v>7.82999992370606</v>
      </c>
      <c r="AG101" s="96">
        <v>17.158704757690401</v>
      </c>
      <c r="AH101" s="96">
        <v>42.790000915527301</v>
      </c>
      <c r="AI101" s="96">
        <v>47.315330505371101</v>
      </c>
      <c r="AJ101" s="96">
        <v>21.910377502441399</v>
      </c>
      <c r="AK101" s="96">
        <v>37.4799995422363</v>
      </c>
      <c r="AL101" s="96">
        <v>24.140083312988299</v>
      </c>
      <c r="AM101" s="96">
        <v>14.9938707351685</v>
      </c>
      <c r="AN101" s="96">
        <v>66.519996643066406</v>
      </c>
      <c r="AO101" s="96">
        <v>6.8657755851745597</v>
      </c>
      <c r="AP101" s="96">
        <v>18.329999923706101</v>
      </c>
      <c r="AQ101" s="96">
        <v>12.214551925659199</v>
      </c>
      <c r="AR101" s="96">
        <v>13.5576725006104</v>
      </c>
      <c r="AS101" s="96">
        <v>32.862213134765597</v>
      </c>
      <c r="AT101" s="96">
        <v>33.090000152587898</v>
      </c>
      <c r="AU101" s="96">
        <v>10.6801414489746</v>
      </c>
      <c r="AV101" s="96">
        <v>9.4786634445190394</v>
      </c>
      <c r="AW101" s="96">
        <v>25.439943313598601</v>
      </c>
      <c r="AX101" s="96">
        <v>21.180000305175799</v>
      </c>
      <c r="AY101" s="96">
        <v>6.6771941184997603</v>
      </c>
      <c r="AZ101" s="96">
        <v>20.5100002288818</v>
      </c>
      <c r="BA101" s="96">
        <v>30.867652893066399</v>
      </c>
      <c r="BB101" s="96">
        <v>16.388231277465799</v>
      </c>
      <c r="BC101" s="96">
        <v>40.450977325439503</v>
      </c>
      <c r="BD101" s="96">
        <v>17.2191352844238</v>
      </c>
      <c r="BE101" s="96">
        <v>12.550000190734901</v>
      </c>
      <c r="BF101" s="96">
        <v>16.8533821105957</v>
      </c>
      <c r="BG101" s="96">
        <v>19.850603103637699</v>
      </c>
      <c r="BH101" s="96">
        <v>68.809997558593807</v>
      </c>
      <c r="BI101" s="96">
        <v>21.658899307251001</v>
      </c>
      <c r="BJ101" s="96">
        <v>20.839582443237301</v>
      </c>
      <c r="BK101" s="96">
        <v>34.450000762939503</v>
      </c>
      <c r="BL101" s="96">
        <v>27.4384365081787</v>
      </c>
      <c r="BM101" s="96">
        <v>21.651615142822301</v>
      </c>
      <c r="BN101" s="96">
        <v>22.790000915527301</v>
      </c>
      <c r="BO101" s="96">
        <v>40.129554748535199</v>
      </c>
      <c r="BP101" s="96">
        <v>27.798463821411101</v>
      </c>
      <c r="BQ101" s="96">
        <v>56.299999237060497</v>
      </c>
      <c r="BR101" s="96">
        <v>43.160404205322301</v>
      </c>
      <c r="BS101" s="96">
        <v>37.880001068115199</v>
      </c>
      <c r="BT101" s="96">
        <v>26.008121490478501</v>
      </c>
      <c r="BU101" s="96">
        <v>22.122522354126001</v>
      </c>
      <c r="BV101" s="96">
        <v>17.639999389648398</v>
      </c>
      <c r="BW101" s="96">
        <v>7.0999999046325701</v>
      </c>
      <c r="BX101" s="96">
        <v>53.388236999511697</v>
      </c>
      <c r="BY101" s="96">
        <v>46.620506286621101</v>
      </c>
      <c r="BZ101" s="96">
        <v>14.289999961853001</v>
      </c>
      <c r="CA101" s="96">
        <v>49.8148193359375</v>
      </c>
      <c r="CB101" s="96">
        <v>33.090000152587898</v>
      </c>
      <c r="CC101" s="96">
        <v>45.65</v>
      </c>
      <c r="CD101" s="96">
        <v>36.64</v>
      </c>
    </row>
    <row r="102" spans="1:82" x14ac:dyDescent="0.3">
      <c r="A102" s="88" t="s">
        <v>321</v>
      </c>
      <c r="B102" s="96">
        <v>13.826769828796399</v>
      </c>
      <c r="C102" s="96">
        <v>20.7299995422363</v>
      </c>
      <c r="D102" s="96">
        <v>53.5867919921875</v>
      </c>
      <c r="E102" s="96">
        <v>32.596992492675803</v>
      </c>
      <c r="F102" s="96">
        <v>19.135513305664102</v>
      </c>
      <c r="G102" s="96">
        <v>20.950609207153299</v>
      </c>
      <c r="H102" s="96">
        <v>27.395908355712901</v>
      </c>
      <c r="I102" s="96">
        <v>12.581912040710501</v>
      </c>
      <c r="J102" s="96">
        <v>74.676025390625</v>
      </c>
      <c r="K102" s="96">
        <v>34.852394104003899</v>
      </c>
      <c r="L102" s="96">
        <v>20.547212600708001</v>
      </c>
      <c r="M102" s="96">
        <v>20.870000839233398</v>
      </c>
      <c r="N102" s="96">
        <v>23.129999160766602</v>
      </c>
      <c r="O102" s="96">
        <v>10.1499996185303</v>
      </c>
      <c r="P102" s="96">
        <v>106.15000152587901</v>
      </c>
      <c r="Q102" s="96">
        <v>14.487963676452599</v>
      </c>
      <c r="R102" s="96">
        <v>4.5465226173400897</v>
      </c>
      <c r="S102" s="96">
        <v>9.9389305114746094</v>
      </c>
      <c r="T102" s="96">
        <v>6.5500001907348597</v>
      </c>
      <c r="U102" s="96">
        <v>28.656333923339801</v>
      </c>
      <c r="V102" s="96">
        <v>58.884426116943402</v>
      </c>
      <c r="W102" s="96">
        <v>19.591569900512699</v>
      </c>
      <c r="X102" s="96">
        <v>70.180000305175795</v>
      </c>
      <c r="Y102" s="96">
        <v>10.550000190734901</v>
      </c>
      <c r="Z102" s="96">
        <v>18.200000762939499</v>
      </c>
      <c r="AA102" s="96">
        <v>21.6267910003662</v>
      </c>
      <c r="AB102" s="96">
        <v>12.960000038146999</v>
      </c>
      <c r="AC102" s="96">
        <v>41.308170318603501</v>
      </c>
      <c r="AD102" s="96">
        <v>28.387201309204102</v>
      </c>
      <c r="AE102" s="96">
        <v>29.039501190185501</v>
      </c>
      <c r="AF102" s="96">
        <v>8.4200000762939506</v>
      </c>
      <c r="AG102" s="96">
        <v>17.208013534545898</v>
      </c>
      <c r="AH102" s="96">
        <v>43.740001678466797</v>
      </c>
      <c r="AI102" s="96">
        <v>48.428398132324197</v>
      </c>
      <c r="AJ102" s="96">
        <v>22.251358032226602</v>
      </c>
      <c r="AK102" s="96">
        <v>39.919998168945298</v>
      </c>
      <c r="AL102" s="96">
        <v>24.3878269195557</v>
      </c>
      <c r="AM102" s="96">
        <v>15.497616767883301</v>
      </c>
      <c r="AN102" s="96">
        <v>68.010002136230497</v>
      </c>
      <c r="AO102" s="96">
        <v>7.0036826133728001</v>
      </c>
      <c r="AP102" s="96">
        <v>18.799999237060501</v>
      </c>
      <c r="AQ102" s="96">
        <v>12.569115638732899</v>
      </c>
      <c r="AR102" s="96">
        <v>13.8790836334229</v>
      </c>
      <c r="AS102" s="96">
        <v>33.012977600097699</v>
      </c>
      <c r="AT102" s="96">
        <v>33.819999694824197</v>
      </c>
      <c r="AU102" s="96">
        <v>11.220452308654799</v>
      </c>
      <c r="AV102" s="96">
        <v>9.704345703125</v>
      </c>
      <c r="AW102" s="96">
        <v>26.201854705810501</v>
      </c>
      <c r="AX102" s="96">
        <v>21.090000152587901</v>
      </c>
      <c r="AY102" s="96">
        <v>7.1190676689148003</v>
      </c>
      <c r="AZ102" s="96">
        <v>20.2399997711182</v>
      </c>
      <c r="BA102" s="96">
        <v>31.730321884155298</v>
      </c>
      <c r="BB102" s="96">
        <v>16.644142150878899</v>
      </c>
      <c r="BC102" s="96">
        <v>41.048778533935597</v>
      </c>
      <c r="BD102" s="96">
        <v>17.482326507568398</v>
      </c>
      <c r="BE102" s="96">
        <v>12.560000419616699</v>
      </c>
      <c r="BF102" s="96">
        <v>17.2999572753906</v>
      </c>
      <c r="BG102" s="96">
        <v>20.331413269043001</v>
      </c>
      <c r="BH102" s="96">
        <v>72.900001525878906</v>
      </c>
      <c r="BI102" s="96">
        <v>22.332029342651399</v>
      </c>
      <c r="BJ102" s="96">
        <v>21.6595668792725</v>
      </c>
      <c r="BK102" s="96">
        <v>34.950000762939503</v>
      </c>
      <c r="BL102" s="96">
        <v>28.0431118011475</v>
      </c>
      <c r="BM102" s="96">
        <v>21.994785308837901</v>
      </c>
      <c r="BN102" s="96">
        <v>22.680000305175799</v>
      </c>
      <c r="BO102" s="96">
        <v>41.086681365966797</v>
      </c>
      <c r="BP102" s="96">
        <v>28.494897842407202</v>
      </c>
      <c r="BQ102" s="96">
        <v>57.200000762939503</v>
      </c>
      <c r="BR102" s="96">
        <v>43.482143402099602</v>
      </c>
      <c r="BS102" s="96">
        <v>37.7299995422363</v>
      </c>
      <c r="BT102" s="96">
        <v>26.6114501953125</v>
      </c>
      <c r="BU102" s="96">
        <v>22.2815341949463</v>
      </c>
      <c r="BV102" s="96">
        <v>18</v>
      </c>
      <c r="BW102" s="96">
        <v>7.1500000953674299</v>
      </c>
      <c r="BX102" s="96">
        <v>53.397834777832003</v>
      </c>
      <c r="BY102" s="96">
        <v>46.1606254577637</v>
      </c>
      <c r="BZ102" s="96">
        <v>15.3800001144409</v>
      </c>
      <c r="CA102" s="96">
        <v>49.7731742858887</v>
      </c>
      <c r="CB102" s="96">
        <v>34.2299995422363</v>
      </c>
      <c r="CC102" s="96">
        <v>44.84</v>
      </c>
      <c r="CD102" s="96">
        <v>34.9</v>
      </c>
    </row>
    <row r="103" spans="1:82" x14ac:dyDescent="0.3">
      <c r="A103" s="88" t="s">
        <v>322</v>
      </c>
      <c r="B103" s="96">
        <v>13.710415840148899</v>
      </c>
      <c r="C103" s="96">
        <v>20.110000610351602</v>
      </c>
      <c r="D103" s="96">
        <v>53.713546752929702</v>
      </c>
      <c r="E103" s="96">
        <v>31.3395175933838</v>
      </c>
      <c r="F103" s="96">
        <v>18.5485324859619</v>
      </c>
      <c r="G103" s="96">
        <v>20.255842208862301</v>
      </c>
      <c r="H103" s="96">
        <v>26.4455375671387</v>
      </c>
      <c r="I103" s="96">
        <v>12.7663688659668</v>
      </c>
      <c r="J103" s="96">
        <v>76.155738830566406</v>
      </c>
      <c r="K103" s="96">
        <v>35.015430450439503</v>
      </c>
      <c r="L103" s="96">
        <v>20.623773574829102</v>
      </c>
      <c r="M103" s="96">
        <v>21.2600002288818</v>
      </c>
      <c r="N103" s="96">
        <v>23.219999313354499</v>
      </c>
      <c r="O103" s="96">
        <v>10.079999923706101</v>
      </c>
      <c r="P103" s="96">
        <v>107.050003051758</v>
      </c>
      <c r="Q103" s="96">
        <v>14.2908487319946</v>
      </c>
      <c r="R103" s="96">
        <v>4.5465226173400897</v>
      </c>
      <c r="S103" s="96">
        <v>10.076083183288601</v>
      </c>
      <c r="T103" s="96">
        <v>6.6100001335143999</v>
      </c>
      <c r="U103" s="96">
        <v>28.987239837646499</v>
      </c>
      <c r="V103" s="96">
        <v>58.347194671630902</v>
      </c>
      <c r="W103" s="96">
        <v>19.5026969909668</v>
      </c>
      <c r="X103" s="96">
        <v>70.919998168945298</v>
      </c>
      <c r="Y103" s="96">
        <v>10.680000305175801</v>
      </c>
      <c r="Z103" s="96">
        <v>18.139999389648398</v>
      </c>
      <c r="AA103" s="96">
        <v>21.513809204101602</v>
      </c>
      <c r="AB103" s="96">
        <v>12.9700002670288</v>
      </c>
      <c r="AC103" s="96">
        <v>40.708518981933601</v>
      </c>
      <c r="AD103" s="96">
        <v>28.387201309204102</v>
      </c>
      <c r="AE103" s="96">
        <v>29.339817047119102</v>
      </c>
      <c r="AF103" s="96">
        <v>8.0900001525878906</v>
      </c>
      <c r="AG103" s="96">
        <v>17.178428649902301</v>
      </c>
      <c r="AH103" s="96">
        <v>44.9799995422363</v>
      </c>
      <c r="AI103" s="96">
        <v>49.402332305908203</v>
      </c>
      <c r="AJ103" s="96">
        <v>22.621564865112301</v>
      </c>
      <c r="AK103" s="96">
        <v>39.900001525878899</v>
      </c>
      <c r="AL103" s="96">
        <v>24.368007659912099</v>
      </c>
      <c r="AM103" s="96">
        <v>15.8136940002441</v>
      </c>
      <c r="AN103" s="96">
        <v>68.010002136230497</v>
      </c>
      <c r="AO103" s="96">
        <v>7.2006916999816903</v>
      </c>
      <c r="AP103" s="96">
        <v>18.549999237060501</v>
      </c>
      <c r="AQ103" s="96">
        <v>12.3838663101196</v>
      </c>
      <c r="AR103" s="96">
        <v>13.9472608566284</v>
      </c>
      <c r="AS103" s="96">
        <v>32.708480834960902</v>
      </c>
      <c r="AT103" s="96">
        <v>33.349998474121101</v>
      </c>
      <c r="AU103" s="96">
        <v>9.9056968688964808</v>
      </c>
      <c r="AV103" s="96">
        <v>9.4099750518798793</v>
      </c>
      <c r="AW103" s="96">
        <v>25.182674407958999</v>
      </c>
      <c r="AX103" s="96">
        <v>21.149999618530298</v>
      </c>
      <c r="AY103" s="96">
        <v>6.9717764854431197</v>
      </c>
      <c r="AZ103" s="96">
        <v>20.680000305175799</v>
      </c>
      <c r="BA103" s="96">
        <v>31.908805847168001</v>
      </c>
      <c r="BB103" s="96">
        <v>16.6638298034668</v>
      </c>
      <c r="BC103" s="96">
        <v>41.646572113037102</v>
      </c>
      <c r="BD103" s="96">
        <v>17.790210723876999</v>
      </c>
      <c r="BE103" s="96">
        <v>12.6099996566772</v>
      </c>
      <c r="BF103" s="96">
        <v>17.474704742431602</v>
      </c>
      <c r="BG103" s="96">
        <v>20.1155395507813</v>
      </c>
      <c r="BH103" s="96">
        <v>70.980003356933594</v>
      </c>
      <c r="BI103" s="96">
        <v>22.114252090454102</v>
      </c>
      <c r="BJ103" s="96">
        <v>21.549568176269499</v>
      </c>
      <c r="BK103" s="96">
        <v>35.389999389648402</v>
      </c>
      <c r="BL103" s="96">
        <v>28.7469158172607</v>
      </c>
      <c r="BM103" s="96">
        <v>22.070600509643601</v>
      </c>
      <c r="BN103" s="96">
        <v>22.4899997711182</v>
      </c>
      <c r="BO103" s="96">
        <v>40.7875785827637</v>
      </c>
      <c r="BP103" s="96">
        <v>27.4845790863037</v>
      </c>
      <c r="BQ103" s="96">
        <v>57.700000762939503</v>
      </c>
      <c r="BR103" s="96">
        <v>42.649406433105497</v>
      </c>
      <c r="BS103" s="96">
        <v>36.790000915527301</v>
      </c>
      <c r="BT103" s="96">
        <v>26.425809860229499</v>
      </c>
      <c r="BU103" s="96">
        <v>23.007026672363299</v>
      </c>
      <c r="BV103" s="96">
        <v>18.379999160766602</v>
      </c>
      <c r="BW103" s="96">
        <v>7.2699999809265101</v>
      </c>
      <c r="BX103" s="96">
        <v>53.676197052002003</v>
      </c>
      <c r="BY103" s="96">
        <v>46.371406555175803</v>
      </c>
      <c r="BZ103" s="96">
        <v>15.310000419616699</v>
      </c>
      <c r="CA103" s="96">
        <v>50.461147308349602</v>
      </c>
      <c r="CB103" s="96">
        <v>33.650001525878899</v>
      </c>
      <c r="CC103" s="96">
        <v>44.1</v>
      </c>
      <c r="CD103" s="96">
        <v>33.43</v>
      </c>
    </row>
    <row r="104" spans="1:82" x14ac:dyDescent="0.3">
      <c r="A104" s="88" t="s">
        <v>323</v>
      </c>
      <c r="B104" s="96">
        <v>13.923731803894</v>
      </c>
      <c r="C104" s="96">
        <v>20.670000076293899</v>
      </c>
      <c r="D104" s="96">
        <v>54.7760200500488</v>
      </c>
      <c r="E104" s="96">
        <v>32.236320495605497</v>
      </c>
      <c r="F104" s="96">
        <v>18.861589431762699</v>
      </c>
      <c r="G104" s="96">
        <v>20.705970764160199</v>
      </c>
      <c r="H104" s="96">
        <v>26.8625373840332</v>
      </c>
      <c r="I104" s="96">
        <v>12.4654130935669</v>
      </c>
      <c r="J104" s="96">
        <v>75.366561889648395</v>
      </c>
      <c r="K104" s="96">
        <v>33.989234924316399</v>
      </c>
      <c r="L104" s="96">
        <v>20.8630275726318</v>
      </c>
      <c r="M104" s="96">
        <v>20.5</v>
      </c>
      <c r="N104" s="96">
        <v>23.959999084472699</v>
      </c>
      <c r="O104" s="96">
        <v>10.3900003433228</v>
      </c>
      <c r="P104" s="96">
        <v>112.01999664306599</v>
      </c>
      <c r="Q104" s="96">
        <v>14.7639245986938</v>
      </c>
      <c r="R104" s="96">
        <v>4.7925462722778303</v>
      </c>
      <c r="S104" s="96">
        <v>10.2132349014282</v>
      </c>
      <c r="T104" s="96">
        <v>6.9699997901916504</v>
      </c>
      <c r="U104" s="96">
        <v>29.129055023193398</v>
      </c>
      <c r="V104" s="96">
        <v>58.385570526122997</v>
      </c>
      <c r="W104" s="96">
        <v>19.6903190612793</v>
      </c>
      <c r="X104" s="96">
        <v>74.940002441406307</v>
      </c>
      <c r="Y104" s="96">
        <v>10.5900001525879</v>
      </c>
      <c r="Z104" s="96">
        <v>19.090000152587901</v>
      </c>
      <c r="AA104" s="96">
        <v>23.1332302093506</v>
      </c>
      <c r="AB104" s="96">
        <v>13.699999809265099</v>
      </c>
      <c r="AC104" s="96">
        <v>41.433902740478501</v>
      </c>
      <c r="AD104" s="96">
        <v>29.870660781860298</v>
      </c>
      <c r="AE104" s="96">
        <v>30.622978210449201</v>
      </c>
      <c r="AF104" s="96">
        <v>8.1000003814697301</v>
      </c>
      <c r="AG104" s="96">
        <v>17.651771545410199</v>
      </c>
      <c r="AH104" s="96">
        <v>46.380001068115199</v>
      </c>
      <c r="AI104" s="96">
        <v>48.050750732421903</v>
      </c>
      <c r="AJ104" s="96">
        <v>23.332750320434599</v>
      </c>
      <c r="AK104" s="96">
        <v>42.369998931884801</v>
      </c>
      <c r="AL104" s="96">
        <v>24.6950283050537</v>
      </c>
      <c r="AM104" s="96">
        <v>15.2901906967163</v>
      </c>
      <c r="AN104" s="96">
        <v>68.279998779296903</v>
      </c>
      <c r="AO104" s="96">
        <v>6.9642806053161603</v>
      </c>
      <c r="AP104" s="96">
        <v>19.0200004577637</v>
      </c>
      <c r="AQ104" s="96">
        <v>12.5472049713135</v>
      </c>
      <c r="AR104" s="96">
        <v>14.3465881347656</v>
      </c>
      <c r="AS104" s="96">
        <v>32.561145782470703</v>
      </c>
      <c r="AT104" s="96">
        <v>34.209999084472699</v>
      </c>
      <c r="AU104" s="96">
        <v>9.1942863464355504</v>
      </c>
      <c r="AV104" s="96">
        <v>9.6062221527099592</v>
      </c>
      <c r="AW104" s="96">
        <v>25.8410739898682</v>
      </c>
      <c r="AX104" s="96">
        <v>20.889999389648398</v>
      </c>
      <c r="AY104" s="96">
        <v>7.7475090026855504</v>
      </c>
      <c r="AZ104" s="96">
        <v>20.799999237060501</v>
      </c>
      <c r="BA104" s="96">
        <v>32.315349578857401</v>
      </c>
      <c r="BB104" s="96">
        <v>17.372509002685501</v>
      </c>
      <c r="BC104" s="96">
        <v>41.277931213378899</v>
      </c>
      <c r="BD104" s="96">
        <v>17.951601028442401</v>
      </c>
      <c r="BE104" s="96">
        <v>12.3699998855591</v>
      </c>
      <c r="BF104" s="96">
        <v>18.193107604980501</v>
      </c>
      <c r="BG104" s="96">
        <v>20.557102203369102</v>
      </c>
      <c r="BH104" s="96">
        <v>72.629997253417997</v>
      </c>
      <c r="BI104" s="96">
        <v>22.134050369262699</v>
      </c>
      <c r="BJ104" s="96">
        <v>21.7095642089844</v>
      </c>
      <c r="BK104" s="96">
        <v>34.5</v>
      </c>
      <c r="BL104" s="96">
        <v>28.9451713562012</v>
      </c>
      <c r="BM104" s="96">
        <v>23.138019561767599</v>
      </c>
      <c r="BN104" s="96">
        <v>22.969999313354499</v>
      </c>
      <c r="BO104" s="96">
        <v>42.223270416259801</v>
      </c>
      <c r="BP104" s="96">
        <v>27.925981521606399</v>
      </c>
      <c r="BQ104" s="96">
        <v>58.900001525878899</v>
      </c>
      <c r="BR104" s="96">
        <v>43.907974243164098</v>
      </c>
      <c r="BS104" s="96">
        <v>37.139999389648402</v>
      </c>
      <c r="BT104" s="96">
        <v>26.453655242919901</v>
      </c>
      <c r="BU104" s="96">
        <v>23.603319168090799</v>
      </c>
      <c r="BV104" s="96">
        <v>18.799999237060501</v>
      </c>
      <c r="BW104" s="96">
        <v>7.3400001525878897</v>
      </c>
      <c r="BX104" s="96">
        <v>52.351573944091797</v>
      </c>
      <c r="BY104" s="96">
        <v>46.3712348937988</v>
      </c>
      <c r="BZ104" s="96">
        <v>15.9899997711182</v>
      </c>
      <c r="CA104" s="96">
        <v>52.4353218078613</v>
      </c>
      <c r="CB104" s="96">
        <v>34.409999847412102</v>
      </c>
      <c r="CC104" s="96">
        <v>44.12</v>
      </c>
      <c r="CD104" s="96">
        <v>32.86</v>
      </c>
    </row>
    <row r="105" spans="1:82" x14ac:dyDescent="0.3">
      <c r="A105" s="88" t="s">
        <v>324</v>
      </c>
      <c r="B105" s="96">
        <v>13.739504814148001</v>
      </c>
      <c r="C105" s="96">
        <v>20.7600002288818</v>
      </c>
      <c r="D105" s="96">
        <v>54.942214965820298</v>
      </c>
      <c r="E105" s="96">
        <v>32.324058532714801</v>
      </c>
      <c r="F105" s="96">
        <v>19.025356292724599</v>
      </c>
      <c r="G105" s="96">
        <v>20.773525238037099</v>
      </c>
      <c r="H105" s="96">
        <v>26.697677612304702</v>
      </c>
      <c r="I105" s="96">
        <v>12.4362888336182</v>
      </c>
      <c r="J105" s="96">
        <v>77.931396484375</v>
      </c>
      <c r="K105" s="96">
        <v>34.487945556640597</v>
      </c>
      <c r="L105" s="96">
        <v>21.044862747192401</v>
      </c>
      <c r="M105" s="96">
        <v>20.399999618530298</v>
      </c>
      <c r="N105" s="96">
        <v>23.649999618530298</v>
      </c>
      <c r="O105" s="96">
        <v>10.300000190734901</v>
      </c>
      <c r="P105" s="96">
        <v>107.93000030517599</v>
      </c>
      <c r="Q105" s="96">
        <v>14.6555118560791</v>
      </c>
      <c r="R105" s="96">
        <v>4.7728648185729998</v>
      </c>
      <c r="S105" s="96">
        <v>10.167516708374</v>
      </c>
      <c r="T105" s="96">
        <v>6.9200000762939498</v>
      </c>
      <c r="U105" s="96">
        <v>28.769788742065401</v>
      </c>
      <c r="V105" s="96">
        <v>56.265422821044901</v>
      </c>
      <c r="W105" s="96">
        <v>19.868064880371101</v>
      </c>
      <c r="X105" s="96">
        <v>74.029998779296903</v>
      </c>
      <c r="Y105" s="96">
        <v>10.8599996566772</v>
      </c>
      <c r="Z105" s="96">
        <v>18.1409301757812</v>
      </c>
      <c r="AA105" s="96">
        <v>23.123813629150401</v>
      </c>
      <c r="AB105" s="96">
        <v>13.8500003814697</v>
      </c>
      <c r="AC105" s="96">
        <v>42.2269897460938</v>
      </c>
      <c r="AD105" s="96">
        <v>29.357862472534201</v>
      </c>
      <c r="AE105" s="96">
        <v>30.4136657714844</v>
      </c>
      <c r="AF105" s="96">
        <v>8.1700000762939506</v>
      </c>
      <c r="AG105" s="96">
        <v>17.405239105224599</v>
      </c>
      <c r="AH105" s="96">
        <v>47.130001068115199</v>
      </c>
      <c r="AI105" s="96">
        <v>47.1463813781738</v>
      </c>
      <c r="AJ105" s="96">
        <v>23.001512527465799</v>
      </c>
      <c r="AK105" s="96">
        <v>42.2299995422363</v>
      </c>
      <c r="AL105" s="96">
        <v>24.427465438842798</v>
      </c>
      <c r="AM105" s="96">
        <v>15.5865135192871</v>
      </c>
      <c r="AN105" s="96">
        <v>65.5</v>
      </c>
      <c r="AO105" s="96">
        <v>7.12188768386841</v>
      </c>
      <c r="AP105" s="96">
        <v>18.870000839233398</v>
      </c>
      <c r="AQ105" s="96">
        <v>12.0970268249512</v>
      </c>
      <c r="AR105" s="96">
        <v>14.1810150146484</v>
      </c>
      <c r="AS105" s="96">
        <v>31.628023147583001</v>
      </c>
      <c r="AT105" s="96">
        <v>33.669998168945298</v>
      </c>
      <c r="AU105" s="96">
        <v>8.0686388015747106</v>
      </c>
      <c r="AV105" s="96">
        <v>9.7632188796997106</v>
      </c>
      <c r="AW105" s="96">
        <v>26.2866115570068</v>
      </c>
      <c r="AX105" s="96">
        <v>21.299999237060501</v>
      </c>
      <c r="AY105" s="96">
        <v>7.6984124183654803</v>
      </c>
      <c r="AZ105" s="96">
        <v>20.719999313354499</v>
      </c>
      <c r="BA105" s="96">
        <v>30.937065124511701</v>
      </c>
      <c r="BB105" s="96">
        <v>17.1585502624512</v>
      </c>
      <c r="BC105" s="96">
        <v>41.307819366455099</v>
      </c>
      <c r="BD105" s="96">
        <v>17.4053554534912</v>
      </c>
      <c r="BE105" s="96">
        <v>12.199999809265099</v>
      </c>
      <c r="BF105" s="96">
        <v>18.008653640747099</v>
      </c>
      <c r="BG105" s="96">
        <v>20.3608512878418</v>
      </c>
      <c r="BH105" s="96">
        <v>71.319999694824205</v>
      </c>
      <c r="BI105" s="96">
        <v>22.411220550537099</v>
      </c>
      <c r="BJ105" s="96">
        <v>22.059556961059599</v>
      </c>
      <c r="BK105" s="96">
        <v>35.419998168945298</v>
      </c>
      <c r="BL105" s="96">
        <v>28.201717376708999</v>
      </c>
      <c r="BM105" s="96">
        <v>22.850713729858398</v>
      </c>
      <c r="BN105" s="96">
        <v>22.459999084472699</v>
      </c>
      <c r="BO105" s="96">
        <v>42.263153076171903</v>
      </c>
      <c r="BP105" s="96">
        <v>28.141777038574201</v>
      </c>
      <c r="BQ105" s="96">
        <v>57.590000152587898</v>
      </c>
      <c r="BR105" s="96">
        <v>43.718715667724602</v>
      </c>
      <c r="BS105" s="96">
        <v>36.819999694824197</v>
      </c>
      <c r="BT105" s="96">
        <v>26.370119094848601</v>
      </c>
      <c r="BU105" s="96">
        <v>23.980972290039102</v>
      </c>
      <c r="BV105" s="96">
        <v>18.639999389648398</v>
      </c>
      <c r="BW105" s="96">
        <v>7.3499999046325701</v>
      </c>
      <c r="BX105" s="96">
        <v>53.263454437255902</v>
      </c>
      <c r="BY105" s="96">
        <v>46.6035766601563</v>
      </c>
      <c r="BZ105" s="96">
        <v>15.3900003433228</v>
      </c>
      <c r="CA105" s="96">
        <v>53.412441253662102</v>
      </c>
      <c r="CB105" s="96">
        <v>34.200000762939503</v>
      </c>
      <c r="CC105" s="96">
        <v>44.61</v>
      </c>
      <c r="CD105" s="96">
        <v>32.01</v>
      </c>
    </row>
    <row r="106" spans="1:82" x14ac:dyDescent="0.3">
      <c r="A106" s="88" t="s">
        <v>325</v>
      </c>
      <c r="B106" s="96">
        <v>13.710415840148899</v>
      </c>
      <c r="C106" s="96">
        <v>21.149999618530298</v>
      </c>
      <c r="D106" s="96">
        <v>55.235500335693402</v>
      </c>
      <c r="E106" s="96">
        <v>32.655479431152301</v>
      </c>
      <c r="F106" s="96">
        <v>19.025356292724599</v>
      </c>
      <c r="G106" s="96">
        <v>20.91064453125</v>
      </c>
      <c r="H106" s="96">
        <v>26.920722961425799</v>
      </c>
      <c r="I106" s="96">
        <v>12.814909934997599</v>
      </c>
      <c r="J106" s="96">
        <v>78.434494018554702</v>
      </c>
      <c r="K106" s="96">
        <v>34.516719818115199</v>
      </c>
      <c r="L106" s="96">
        <v>21.245836257934599</v>
      </c>
      <c r="M106" s="96">
        <v>20.190000534057599</v>
      </c>
      <c r="N106" s="96">
        <v>23.5100002288818</v>
      </c>
      <c r="O106" s="96">
        <v>10.4799995422363</v>
      </c>
      <c r="P106" s="96">
        <v>108.860000610352</v>
      </c>
      <c r="Q106" s="96">
        <v>14.586522102356</v>
      </c>
      <c r="R106" s="96">
        <v>4.7236604690551802</v>
      </c>
      <c r="S106" s="96">
        <v>10.1766605377197</v>
      </c>
      <c r="T106" s="96">
        <v>7.1999998092651403</v>
      </c>
      <c r="U106" s="96">
        <v>29.119600296020501</v>
      </c>
      <c r="V106" s="96">
        <v>58.663780212402301</v>
      </c>
      <c r="W106" s="96">
        <v>19.947063446044901</v>
      </c>
      <c r="X106" s="96">
        <v>75.620002746582003</v>
      </c>
      <c r="Y106" s="96">
        <v>10.710000038146999</v>
      </c>
      <c r="Z106" s="96">
        <v>18.545526504516602</v>
      </c>
      <c r="AA106" s="96">
        <v>23.839372634887699</v>
      </c>
      <c r="AB106" s="96">
        <v>13.8699998855591</v>
      </c>
      <c r="AC106" s="96">
        <v>43.571365356445298</v>
      </c>
      <c r="AD106" s="96">
        <v>29.8431911468506</v>
      </c>
      <c r="AE106" s="96">
        <v>30.895990371704102</v>
      </c>
      <c r="AF106" s="96">
        <v>8.1899995803833008</v>
      </c>
      <c r="AG106" s="96">
        <v>17.8983039855957</v>
      </c>
      <c r="AH106" s="96">
        <v>47.790000915527301</v>
      </c>
      <c r="AI106" s="96">
        <v>46.957557678222699</v>
      </c>
      <c r="AJ106" s="96">
        <v>23.615276336669901</v>
      </c>
      <c r="AK106" s="96">
        <v>42.919998168945298</v>
      </c>
      <c r="AL106" s="96">
        <v>24.5662021636963</v>
      </c>
      <c r="AM106" s="96">
        <v>15.517372131347701</v>
      </c>
      <c r="AN106" s="96">
        <v>65.800003051757798</v>
      </c>
      <c r="AO106" s="96">
        <v>7.1612896919250497</v>
      </c>
      <c r="AP106" s="96">
        <v>19.559999465942401</v>
      </c>
      <c r="AQ106" s="96">
        <v>12.132882118225099</v>
      </c>
      <c r="AR106" s="96">
        <v>14.414767265319799</v>
      </c>
      <c r="AS106" s="96">
        <v>31.824470520019499</v>
      </c>
      <c r="AT106" s="96">
        <v>34.459999084472699</v>
      </c>
      <c r="AU106" s="96">
        <v>8.7170124053955096</v>
      </c>
      <c r="AV106" s="96">
        <v>9.7828435897827202</v>
      </c>
      <c r="AW106" s="96">
        <v>26.237108230590799</v>
      </c>
      <c r="AX106" s="96">
        <v>21.950000762939499</v>
      </c>
      <c r="AY106" s="96">
        <v>8.9356575012206996</v>
      </c>
      <c r="AZ106" s="96">
        <v>20.870000839233398</v>
      </c>
      <c r="BA106" s="96">
        <v>30.738748550415</v>
      </c>
      <c r="BB106" s="96">
        <v>17.3663539886475</v>
      </c>
      <c r="BC106" s="96">
        <v>40.849510192871101</v>
      </c>
      <c r="BD106" s="96">
        <v>17.877113342285199</v>
      </c>
      <c r="BE106" s="96">
        <v>12.3500003814697</v>
      </c>
      <c r="BF106" s="96">
        <v>18.7076416015625</v>
      </c>
      <c r="BG106" s="96">
        <v>20.949600219726602</v>
      </c>
      <c r="BH106" s="96">
        <v>72.540000915527401</v>
      </c>
      <c r="BI106" s="96">
        <v>22.272636413574201</v>
      </c>
      <c r="BJ106" s="96">
        <v>21.979558944702099</v>
      </c>
      <c r="BK106" s="96">
        <v>34.830001831054702</v>
      </c>
      <c r="BL106" s="96">
        <v>28.350406646728501</v>
      </c>
      <c r="BM106" s="96">
        <v>22.8686714172363</v>
      </c>
      <c r="BN106" s="96">
        <v>22.4899997711182</v>
      </c>
      <c r="BO106" s="96">
        <v>42.572227478027301</v>
      </c>
      <c r="BP106" s="96">
        <v>27.9063625335693</v>
      </c>
      <c r="BQ106" s="96">
        <v>57.880001068115199</v>
      </c>
      <c r="BR106" s="96">
        <v>45.9519653320313</v>
      </c>
      <c r="BS106" s="96">
        <v>37.2700004577637</v>
      </c>
      <c r="BT106" s="96">
        <v>26.360836029052699</v>
      </c>
      <c r="BU106" s="96">
        <v>24.050542831420898</v>
      </c>
      <c r="BV106" s="96">
        <v>18.430000305175799</v>
      </c>
      <c r="BW106" s="96">
        <v>7.46000003814697</v>
      </c>
      <c r="BX106" s="96">
        <v>53.042678833007798</v>
      </c>
      <c r="BY106" s="96">
        <v>47.358680725097699</v>
      </c>
      <c r="BZ106" s="96">
        <v>15.550000190734901</v>
      </c>
      <c r="CA106" s="96">
        <v>53.841175079345703</v>
      </c>
      <c r="CB106" s="96">
        <v>34.4799995422363</v>
      </c>
      <c r="CC106" s="96">
        <v>46</v>
      </c>
      <c r="CD106" s="96">
        <v>34.29</v>
      </c>
    </row>
    <row r="107" spans="1:82" x14ac:dyDescent="0.3">
      <c r="A107" s="88" t="s">
        <v>326</v>
      </c>
      <c r="B107" s="96">
        <v>13.923731803894</v>
      </c>
      <c r="C107" s="96">
        <v>22.049999237060501</v>
      </c>
      <c r="D107" s="96">
        <v>55.255054473877003</v>
      </c>
      <c r="E107" s="96">
        <v>33.795986175537102</v>
      </c>
      <c r="F107" s="96">
        <v>20.298282623291001</v>
      </c>
      <c r="G107" s="96">
        <v>22.183895111083999</v>
      </c>
      <c r="H107" s="96">
        <v>27.182559967041001</v>
      </c>
      <c r="I107" s="96">
        <v>12.931409835815399</v>
      </c>
      <c r="J107" s="96">
        <v>78.917869567871094</v>
      </c>
      <c r="K107" s="96">
        <v>34.967479705810497</v>
      </c>
      <c r="L107" s="96">
        <v>21.513801574706999</v>
      </c>
      <c r="M107" s="96">
        <v>21.149999618530298</v>
      </c>
      <c r="N107" s="96">
        <v>24.129999160766602</v>
      </c>
      <c r="O107" s="96">
        <v>10.930000305175801</v>
      </c>
      <c r="P107" s="96">
        <v>118.25</v>
      </c>
      <c r="Q107" s="96">
        <v>15.17786693573</v>
      </c>
      <c r="R107" s="96">
        <v>4.7531828880310103</v>
      </c>
      <c r="S107" s="96">
        <v>10.386959075927701</v>
      </c>
      <c r="T107" s="96">
        <v>7.5999999046325701</v>
      </c>
      <c r="U107" s="96">
        <v>29.771955490112301</v>
      </c>
      <c r="V107" s="96">
        <v>60.045230865478501</v>
      </c>
      <c r="W107" s="96">
        <v>19.808815002441399</v>
      </c>
      <c r="X107" s="96">
        <v>76.779998779296903</v>
      </c>
      <c r="Y107" s="96">
        <v>11.199999809265099</v>
      </c>
      <c r="Z107" s="96">
        <v>20.502639770507798</v>
      </c>
      <c r="AA107" s="96">
        <v>24.103000640869102</v>
      </c>
      <c r="AB107" s="96">
        <v>14.6400003433228</v>
      </c>
      <c r="AC107" s="96">
        <v>43.097454071044901</v>
      </c>
      <c r="AD107" s="96">
        <v>30.044649124145501</v>
      </c>
      <c r="AE107" s="96">
        <v>30.723081588745099</v>
      </c>
      <c r="AF107" s="96">
        <v>8.4700002670288104</v>
      </c>
      <c r="AG107" s="96">
        <v>17.710939407348601</v>
      </c>
      <c r="AH107" s="96">
        <v>47.349998474121101</v>
      </c>
      <c r="AI107" s="96">
        <v>46.957557678222699</v>
      </c>
      <c r="AJ107" s="96">
        <v>23.527593612670898</v>
      </c>
      <c r="AK107" s="96">
        <v>42.369998931884801</v>
      </c>
      <c r="AL107" s="96">
        <v>24.7544860839844</v>
      </c>
      <c r="AM107" s="96">
        <v>15.951976776123001</v>
      </c>
      <c r="AN107" s="96">
        <v>65.959999084472699</v>
      </c>
      <c r="AO107" s="96">
        <v>7.2499437332153303</v>
      </c>
      <c r="AP107" s="96">
        <v>20.170000076293899</v>
      </c>
      <c r="AQ107" s="96">
        <v>12.150809288024901</v>
      </c>
      <c r="AR107" s="96">
        <v>14.950451850891101</v>
      </c>
      <c r="AS107" s="96">
        <v>32.040561676025398</v>
      </c>
      <c r="AT107" s="96">
        <v>36.099998474121101</v>
      </c>
      <c r="AU107" s="96">
        <v>8.5639247894287092</v>
      </c>
      <c r="AV107" s="96">
        <v>10.1655225753784</v>
      </c>
      <c r="AW107" s="96">
        <v>27.4549045562744</v>
      </c>
      <c r="AX107" s="96">
        <v>22.319999694824201</v>
      </c>
      <c r="AY107" s="96">
        <v>9.24987888336182</v>
      </c>
      <c r="AZ107" s="96">
        <v>20.639999389648398</v>
      </c>
      <c r="BA107" s="96">
        <v>32.325263977050803</v>
      </c>
      <c r="BB107" s="96">
        <v>17.5642604827881</v>
      </c>
      <c r="BC107" s="96">
        <v>42.363933563232401</v>
      </c>
      <c r="BD107" s="96">
        <v>17.874629974365199</v>
      </c>
      <c r="BE107" s="96">
        <v>12.6199998855591</v>
      </c>
      <c r="BF107" s="96">
        <v>18.503768920898398</v>
      </c>
      <c r="BG107" s="96">
        <v>22.3724060058594</v>
      </c>
      <c r="BH107" s="96">
        <v>72.769996643066406</v>
      </c>
      <c r="BI107" s="96">
        <v>22.9160671234131</v>
      </c>
      <c r="BJ107" s="96">
        <v>22.509550094604499</v>
      </c>
      <c r="BK107" s="96">
        <v>37.159999847412102</v>
      </c>
      <c r="BL107" s="96">
        <v>30.441991806030298</v>
      </c>
      <c r="BM107" s="96">
        <v>22.8846321105957</v>
      </c>
      <c r="BN107" s="96">
        <v>23.280000686645501</v>
      </c>
      <c r="BO107" s="96">
        <v>43.120578765869098</v>
      </c>
      <c r="BP107" s="96">
        <v>29.201137542724599</v>
      </c>
      <c r="BQ107" s="96">
        <v>59.169998168945298</v>
      </c>
      <c r="BR107" s="96">
        <v>45.4788208007813</v>
      </c>
      <c r="BS107" s="96">
        <v>36.900001525878899</v>
      </c>
      <c r="BT107" s="96">
        <v>26.435092926025401</v>
      </c>
      <c r="BU107" s="96">
        <v>24.209552764892599</v>
      </c>
      <c r="BV107" s="96">
        <v>18.540000915527301</v>
      </c>
      <c r="BW107" s="96">
        <v>7.6100001335143999</v>
      </c>
      <c r="BX107" s="96">
        <v>54.300117492675803</v>
      </c>
      <c r="BY107" s="96">
        <v>47.213466644287102</v>
      </c>
      <c r="BZ107" s="96">
        <v>15.960000038146999</v>
      </c>
      <c r="CA107" s="96">
        <v>53.043529510498097</v>
      </c>
      <c r="CB107" s="96">
        <v>34.959999084472699</v>
      </c>
      <c r="CC107" s="96">
        <v>45.97</v>
      </c>
      <c r="CD107" s="96">
        <v>34.1</v>
      </c>
    </row>
    <row r="108" spans="1:82" x14ac:dyDescent="0.3">
      <c r="A108" s="88" t="s">
        <v>327</v>
      </c>
      <c r="B108" s="96">
        <v>14.0109968185425</v>
      </c>
      <c r="C108" s="96">
        <v>21.5</v>
      </c>
      <c r="D108" s="96">
        <v>55.890506744384801</v>
      </c>
      <c r="E108" s="96">
        <v>32.441028594970703</v>
      </c>
      <c r="F108" s="96">
        <v>19.4659824371338</v>
      </c>
      <c r="G108" s="96">
        <v>21.263236999511701</v>
      </c>
      <c r="H108" s="96">
        <v>26.9595127105713</v>
      </c>
      <c r="I108" s="96">
        <v>13.3003234863281</v>
      </c>
      <c r="J108" s="96">
        <v>79.855018615722699</v>
      </c>
      <c r="K108" s="96">
        <v>35.034614562988303</v>
      </c>
      <c r="L108" s="96">
        <v>21.4468097686768</v>
      </c>
      <c r="M108" s="96">
        <v>20.5</v>
      </c>
      <c r="N108" s="96">
        <v>23.799999237060501</v>
      </c>
      <c r="O108" s="96">
        <v>10.7399997711182</v>
      </c>
      <c r="P108" s="96">
        <v>117.09999847412099</v>
      </c>
      <c r="Q108" s="96">
        <v>14.793493270874</v>
      </c>
      <c r="R108" s="96">
        <v>4.6744551658630398</v>
      </c>
      <c r="S108" s="96">
        <v>10.295524597168001</v>
      </c>
      <c r="T108" s="96">
        <v>7.4499998092651403</v>
      </c>
      <c r="U108" s="96">
        <v>29.545049667358398</v>
      </c>
      <c r="V108" s="96">
        <v>59.095481872558601</v>
      </c>
      <c r="W108" s="96">
        <v>19.6508178710938</v>
      </c>
      <c r="X108" s="96">
        <v>73.5</v>
      </c>
      <c r="Y108" s="96">
        <v>10.939999580383301</v>
      </c>
      <c r="Z108" s="96">
        <v>19.081850051879901</v>
      </c>
      <c r="AA108" s="96">
        <v>24.1124153137207</v>
      </c>
      <c r="AB108" s="96">
        <v>14.3599996566772</v>
      </c>
      <c r="AC108" s="96">
        <v>42.439769744873097</v>
      </c>
      <c r="AD108" s="96">
        <v>30.67649269104</v>
      </c>
      <c r="AE108" s="96">
        <v>31.1143989562988</v>
      </c>
      <c r="AF108" s="96">
        <v>8.1999998092651403</v>
      </c>
      <c r="AG108" s="96">
        <v>17.444684982299801</v>
      </c>
      <c r="AH108" s="96">
        <v>47.490001678466797</v>
      </c>
      <c r="AI108" s="96">
        <v>47.365020751953097</v>
      </c>
      <c r="AJ108" s="96">
        <v>23.741926193237301</v>
      </c>
      <c r="AK108" s="96">
        <v>41.299999237060497</v>
      </c>
      <c r="AL108" s="96">
        <v>25.507625579833999</v>
      </c>
      <c r="AM108" s="96">
        <v>15.576636314392101</v>
      </c>
      <c r="AN108" s="96">
        <v>64.470001220703097</v>
      </c>
      <c r="AO108" s="96">
        <v>7.1514391899108896</v>
      </c>
      <c r="AP108" s="96">
        <v>20.149999618530298</v>
      </c>
      <c r="AQ108" s="96">
        <v>11.9416561126709</v>
      </c>
      <c r="AR108" s="96">
        <v>14.8808889389038</v>
      </c>
      <c r="AS108" s="96">
        <v>31.785181045532202</v>
      </c>
      <c r="AT108" s="96">
        <v>35.419998168945298</v>
      </c>
      <c r="AU108" s="96">
        <v>8.5639247894287092</v>
      </c>
      <c r="AV108" s="96">
        <v>9.8024673461914098</v>
      </c>
      <c r="AW108" s="96">
        <v>26.108400344848601</v>
      </c>
      <c r="AX108" s="96">
        <v>22.950000762939499</v>
      </c>
      <c r="AY108" s="96">
        <v>9.5935583114624006</v>
      </c>
      <c r="AZ108" s="96">
        <v>20.590000152587901</v>
      </c>
      <c r="BA108" s="96">
        <v>31.482429504394499</v>
      </c>
      <c r="BB108" s="96">
        <v>17.811643600463899</v>
      </c>
      <c r="BC108" s="96">
        <v>42.583122253417997</v>
      </c>
      <c r="BD108" s="96">
        <v>18.5524711608887</v>
      </c>
      <c r="BE108" s="96">
        <v>13.6199998855591</v>
      </c>
      <c r="BF108" s="96">
        <v>18.76589012146</v>
      </c>
      <c r="BG108" s="96">
        <v>21.979907989501999</v>
      </c>
      <c r="BH108" s="96">
        <v>70.900001525878906</v>
      </c>
      <c r="BI108" s="96">
        <v>22.53000831604</v>
      </c>
      <c r="BJ108" s="96">
        <v>22.229555130004901</v>
      </c>
      <c r="BK108" s="96">
        <v>37.150001525878899</v>
      </c>
      <c r="BL108" s="96">
        <v>29.916618347168001</v>
      </c>
      <c r="BM108" s="96">
        <v>22.493577957153299</v>
      </c>
      <c r="BN108" s="96">
        <v>23.200000762939499</v>
      </c>
      <c r="BO108" s="96">
        <v>43.878303527832003</v>
      </c>
      <c r="BP108" s="96">
        <v>27.975025177001999</v>
      </c>
      <c r="BQ108" s="96">
        <v>57.689998626708999</v>
      </c>
      <c r="BR108" s="96">
        <v>44.967823028564503</v>
      </c>
      <c r="BS108" s="96">
        <v>36.189998626708999</v>
      </c>
      <c r="BT108" s="96">
        <v>26.416526794433601</v>
      </c>
      <c r="BU108" s="96">
        <v>24.368564605712901</v>
      </c>
      <c r="BV108" s="96">
        <v>18.040000915527301</v>
      </c>
      <c r="BW108" s="96">
        <v>7.4499998092651403</v>
      </c>
      <c r="BX108" s="96">
        <v>54.108142852783203</v>
      </c>
      <c r="BY108" s="96">
        <v>46.942405700683601</v>
      </c>
      <c r="BZ108" s="96">
        <v>15.8599996566772</v>
      </c>
      <c r="CA108" s="96">
        <v>53.751441955566399</v>
      </c>
      <c r="CB108" s="96">
        <v>34.400001525878899</v>
      </c>
      <c r="CC108" s="96">
        <v>46.05</v>
      </c>
      <c r="CD108" s="96">
        <v>35.24</v>
      </c>
    </row>
    <row r="109" spans="1:82" x14ac:dyDescent="0.3">
      <c r="A109" s="88" t="s">
        <v>328</v>
      </c>
      <c r="B109" s="96">
        <v>14.263098716735801</v>
      </c>
      <c r="C109" s="96">
        <v>21.530000686645501</v>
      </c>
      <c r="D109" s="96">
        <v>59.2926216125488</v>
      </c>
      <c r="E109" s="96">
        <v>33.230606079101598</v>
      </c>
      <c r="F109" s="96">
        <v>20.131818771362301</v>
      </c>
      <c r="G109" s="96">
        <v>21.988010406494102</v>
      </c>
      <c r="H109" s="96">
        <v>27.483188629150401</v>
      </c>
      <c r="I109" s="96">
        <v>13.1935329437256</v>
      </c>
      <c r="J109" s="96">
        <v>83.850234985351605</v>
      </c>
      <c r="K109" s="96">
        <v>35.648414611816399</v>
      </c>
      <c r="L109" s="96">
        <v>21.973171234130898</v>
      </c>
      <c r="M109" s="96">
        <v>20.909999847412099</v>
      </c>
      <c r="N109" s="96">
        <v>25.350000381469702</v>
      </c>
      <c r="O109" s="96">
        <v>10.8699998855591</v>
      </c>
      <c r="P109" s="96">
        <v>115.41000366210901</v>
      </c>
      <c r="Q109" s="96">
        <v>15.0004634857178</v>
      </c>
      <c r="R109" s="96">
        <v>4.9204792976379403</v>
      </c>
      <c r="S109" s="96">
        <v>10.514967918396</v>
      </c>
      <c r="T109" s="96">
        <v>7.6599998474121103</v>
      </c>
      <c r="U109" s="96">
        <v>29.2236003875732</v>
      </c>
      <c r="V109" s="96">
        <v>60.074008941650398</v>
      </c>
      <c r="W109" s="96">
        <v>20.440801620483398</v>
      </c>
      <c r="X109" s="96">
        <v>75.239997863769503</v>
      </c>
      <c r="Y109" s="96">
        <v>11.3599996566772</v>
      </c>
      <c r="Z109" s="96">
        <v>17.924518585205099</v>
      </c>
      <c r="AA109" s="96">
        <v>25.176334381103501</v>
      </c>
      <c r="AB109" s="96">
        <v>14.8999996185303</v>
      </c>
      <c r="AC109" s="96">
        <v>42.081912994384801</v>
      </c>
      <c r="AD109" s="96">
        <v>30.996992111206101</v>
      </c>
      <c r="AE109" s="96">
        <v>31.4875183105469</v>
      </c>
      <c r="AF109" s="96">
        <v>8.1800003051757795</v>
      </c>
      <c r="AG109" s="96">
        <v>17.701078414916999</v>
      </c>
      <c r="AH109" s="96">
        <v>48.380001068115199</v>
      </c>
      <c r="AI109" s="96">
        <v>47.702919006347699</v>
      </c>
      <c r="AJ109" s="96">
        <v>23.897804260253899</v>
      </c>
      <c r="AK109" s="96">
        <v>42.080001831054702</v>
      </c>
      <c r="AL109" s="96">
        <v>26.032840728759801</v>
      </c>
      <c r="AM109" s="96">
        <v>15.764306068420399</v>
      </c>
      <c r="AN109" s="96">
        <v>64.589996337890597</v>
      </c>
      <c r="AO109" s="96">
        <v>7.2597942352294904</v>
      </c>
      <c r="AP109" s="96">
        <v>19.840000152587901</v>
      </c>
      <c r="AQ109" s="96">
        <v>12.0950355529785</v>
      </c>
      <c r="AR109" s="96">
        <v>15.0389852523804</v>
      </c>
      <c r="AS109" s="96">
        <v>31.961982727050799</v>
      </c>
      <c r="AT109" s="96">
        <v>35.5</v>
      </c>
      <c r="AU109" s="96">
        <v>8.3928260803222692</v>
      </c>
      <c r="AV109" s="96">
        <v>9.9790887832641602</v>
      </c>
      <c r="AW109" s="96">
        <v>26.672744750976602</v>
      </c>
      <c r="AX109" s="96">
        <v>22.620000839233398</v>
      </c>
      <c r="AY109" s="96">
        <v>9.3677110671997106</v>
      </c>
      <c r="AZ109" s="96">
        <v>21</v>
      </c>
      <c r="BA109" s="96">
        <v>31.849309921264599</v>
      </c>
      <c r="BB109" s="96">
        <v>17.8908081054688</v>
      </c>
      <c r="BC109" s="96">
        <v>43.439964294433601</v>
      </c>
      <c r="BD109" s="96">
        <v>19.044090270996101</v>
      </c>
      <c r="BE109" s="96">
        <v>13.310000419616699</v>
      </c>
      <c r="BF109" s="96">
        <v>19.610502243041999</v>
      </c>
      <c r="BG109" s="96">
        <v>22.4214687347412</v>
      </c>
      <c r="BH109" s="96">
        <v>72.300003051757798</v>
      </c>
      <c r="BI109" s="96">
        <v>23.084348678588899</v>
      </c>
      <c r="BJ109" s="96">
        <v>22.6495456695557</v>
      </c>
      <c r="BK109" s="96">
        <v>36.650001525878899</v>
      </c>
      <c r="BL109" s="96">
        <v>30.481643676757798</v>
      </c>
      <c r="BM109" s="96">
        <v>22.443698883056602</v>
      </c>
      <c r="BN109" s="96">
        <v>23.129999160766602</v>
      </c>
      <c r="BO109" s="96">
        <v>44.287075042724602</v>
      </c>
      <c r="BP109" s="96">
        <v>28.9362983703613</v>
      </c>
      <c r="BQ109" s="96">
        <v>58.75</v>
      </c>
      <c r="BR109" s="96">
        <v>44.7880249023438</v>
      </c>
      <c r="BS109" s="96">
        <v>36.150001525878899</v>
      </c>
      <c r="BT109" s="96">
        <v>26.639297485351602</v>
      </c>
      <c r="BU109" s="96">
        <v>24.169797897338899</v>
      </c>
      <c r="BV109" s="96">
        <v>18.7700004577637</v>
      </c>
      <c r="BW109" s="96">
        <v>7.6999998092651403</v>
      </c>
      <c r="BX109" s="96">
        <v>55.020023345947301</v>
      </c>
      <c r="BY109" s="96">
        <v>47.242507934570298</v>
      </c>
      <c r="BZ109" s="96">
        <v>16.370000839233398</v>
      </c>
      <c r="CA109" s="96">
        <v>54.140293121337898</v>
      </c>
      <c r="CB109" s="96">
        <v>34.549999237060497</v>
      </c>
      <c r="CC109" s="96">
        <v>45.44</v>
      </c>
      <c r="CD109" s="96">
        <v>35.200000000000003</v>
      </c>
    </row>
    <row r="110" spans="1:82" x14ac:dyDescent="0.3">
      <c r="A110" s="88" t="s">
        <v>329</v>
      </c>
      <c r="B110" s="96">
        <v>14.1952257156372</v>
      </c>
      <c r="C110" s="96">
        <v>20.899999618530298</v>
      </c>
      <c r="D110" s="96">
        <v>57.572010040283203</v>
      </c>
      <c r="E110" s="96">
        <v>33.103885650634801</v>
      </c>
      <c r="F110" s="96">
        <v>19.8772373199463</v>
      </c>
      <c r="G110" s="96">
        <v>21.498298645019499</v>
      </c>
      <c r="H110" s="96">
        <v>27.201953887939499</v>
      </c>
      <c r="I110" s="96">
        <v>12.8731603622437</v>
      </c>
      <c r="J110" s="96">
        <v>81.739181518554702</v>
      </c>
      <c r="K110" s="96">
        <v>35.312744140625</v>
      </c>
      <c r="L110" s="96">
        <v>21.820045471191399</v>
      </c>
      <c r="M110" s="96">
        <v>20.700000762939499</v>
      </c>
      <c r="N110" s="96">
        <v>23.569999694824201</v>
      </c>
      <c r="O110" s="96">
        <v>11.0299997329712</v>
      </c>
      <c r="P110" s="96">
        <v>120.18000030517599</v>
      </c>
      <c r="Q110" s="96">
        <v>14.2612819671631</v>
      </c>
      <c r="R110" s="96">
        <v>4.8220696449279803</v>
      </c>
      <c r="S110" s="96">
        <v>10.578972816467299</v>
      </c>
      <c r="T110" s="96">
        <v>7.7800002098083496</v>
      </c>
      <c r="U110" s="96">
        <v>28.609062194824201</v>
      </c>
      <c r="V110" s="96">
        <v>58.855644226074197</v>
      </c>
      <c r="W110" s="96">
        <v>19.897687911987301</v>
      </c>
      <c r="X110" s="96">
        <v>73.75</v>
      </c>
      <c r="Y110" s="96">
        <v>11.079999923706101</v>
      </c>
      <c r="Z110" s="96">
        <v>18.159748077392599</v>
      </c>
      <c r="AA110" s="96">
        <v>25.326978683471701</v>
      </c>
      <c r="AB110" s="96">
        <v>14.4099998474121</v>
      </c>
      <c r="AC110" s="96">
        <v>41.859462738037102</v>
      </c>
      <c r="AD110" s="96">
        <v>33.6617240905762</v>
      </c>
      <c r="AE110" s="96">
        <v>34.445159912109403</v>
      </c>
      <c r="AF110" s="96">
        <v>7.9899997711181596</v>
      </c>
      <c r="AG110" s="96">
        <v>17.513713836669901</v>
      </c>
      <c r="AH110" s="96">
        <v>48.060001373291001</v>
      </c>
      <c r="AI110" s="96">
        <v>47.444526672363303</v>
      </c>
      <c r="AJ110" s="96">
        <v>23.710222244262699</v>
      </c>
      <c r="AK110" s="96">
        <v>42.110000610351598</v>
      </c>
      <c r="AL110" s="96">
        <v>25.4679870605469</v>
      </c>
      <c r="AM110" s="96">
        <v>15.853202819824199</v>
      </c>
      <c r="AN110" s="96">
        <v>64.910003662109403</v>
      </c>
      <c r="AO110" s="96">
        <v>7.2203922271728498</v>
      </c>
      <c r="AP110" s="96">
        <v>19.709999084472699</v>
      </c>
      <c r="AQ110" s="96">
        <v>11.9376726150513</v>
      </c>
      <c r="AR110" s="96">
        <v>14.9994611740112</v>
      </c>
      <c r="AS110" s="96">
        <v>31.755714416503899</v>
      </c>
      <c r="AT110" s="96">
        <v>36.069999694824197</v>
      </c>
      <c r="AU110" s="96">
        <v>8.37481594085693</v>
      </c>
      <c r="AV110" s="96">
        <v>10.0085248947144</v>
      </c>
      <c r="AW110" s="96">
        <v>26.682645797729499</v>
      </c>
      <c r="AX110" s="96">
        <v>22.2399997711182</v>
      </c>
      <c r="AY110" s="96">
        <v>9.2695159912109393</v>
      </c>
      <c r="AZ110" s="96">
        <v>20.639999389648398</v>
      </c>
      <c r="BA110" s="96">
        <v>35.0719184875488</v>
      </c>
      <c r="BB110" s="96">
        <v>17.8017482757568</v>
      </c>
      <c r="BC110" s="96">
        <v>43.948093414306598</v>
      </c>
      <c r="BD110" s="96">
        <v>19.714481353759801</v>
      </c>
      <c r="BE110" s="96">
        <v>13.079999923706101</v>
      </c>
      <c r="BF110" s="96">
        <v>19.717290878295898</v>
      </c>
      <c r="BG110" s="96">
        <v>22.931716918945298</v>
      </c>
      <c r="BH110" s="96">
        <v>71.529998779296903</v>
      </c>
      <c r="BI110" s="96">
        <v>22.421119689941399</v>
      </c>
      <c r="BJ110" s="96">
        <v>22.1395568847656</v>
      </c>
      <c r="BK110" s="96">
        <v>36.639999389648402</v>
      </c>
      <c r="BL110" s="96">
        <v>30.154523849487301</v>
      </c>
      <c r="BM110" s="96">
        <v>22.445692062377901</v>
      </c>
      <c r="BN110" s="96">
        <v>22.850000381469702</v>
      </c>
      <c r="BO110" s="96">
        <v>43.200344085693402</v>
      </c>
      <c r="BP110" s="96">
        <v>28.4458522796631</v>
      </c>
      <c r="BQ110" s="96">
        <v>58.150001525878899</v>
      </c>
      <c r="BR110" s="96">
        <v>44.475749969482401</v>
      </c>
      <c r="BS110" s="96">
        <v>36.470001220703097</v>
      </c>
      <c r="BT110" s="96">
        <v>26.500064849853501</v>
      </c>
      <c r="BU110" s="96">
        <v>24.935045242309599</v>
      </c>
      <c r="BV110" s="96">
        <v>18.590000152587901</v>
      </c>
      <c r="BW110" s="96">
        <v>7.4699997901916504</v>
      </c>
      <c r="BX110" s="96">
        <v>54.156135559082003</v>
      </c>
      <c r="BY110" s="96">
        <v>48.288040161132798</v>
      </c>
      <c r="BZ110" s="96">
        <v>17.549999237060501</v>
      </c>
      <c r="CA110" s="96">
        <v>54.2998237609863</v>
      </c>
      <c r="CB110" s="96">
        <v>34.580001831054702</v>
      </c>
      <c r="CC110" s="96">
        <v>45.96</v>
      </c>
      <c r="CD110" s="96">
        <v>37.049999999999997</v>
      </c>
    </row>
    <row r="111" spans="1:82" x14ac:dyDescent="0.3">
      <c r="A111" s="88" t="s">
        <v>330</v>
      </c>
      <c r="B111" s="96">
        <v>14.398845672607401</v>
      </c>
      <c r="C111" s="96">
        <v>21.909999847412099</v>
      </c>
      <c r="D111" s="96">
        <v>58.608287811279297</v>
      </c>
      <c r="E111" s="96">
        <v>33.279346466064503</v>
      </c>
      <c r="F111" s="96">
        <v>20.024112701416001</v>
      </c>
      <c r="G111" s="96">
        <v>21.8117160797119</v>
      </c>
      <c r="H111" s="96">
        <v>26.881931304931602</v>
      </c>
      <c r="I111" s="96">
        <v>13.0479078292847</v>
      </c>
      <c r="J111" s="96">
        <v>84.244819641113295</v>
      </c>
      <c r="K111" s="96">
        <v>36.022453308105497</v>
      </c>
      <c r="L111" s="96">
        <v>21.6382160186768</v>
      </c>
      <c r="M111" s="96">
        <v>20.600000381469702</v>
      </c>
      <c r="N111" s="96">
        <v>23.600000381469702</v>
      </c>
      <c r="O111" s="96">
        <v>11.2700004577637</v>
      </c>
      <c r="P111" s="96">
        <v>120.23999786377</v>
      </c>
      <c r="Q111" s="96">
        <v>14.2908487319946</v>
      </c>
      <c r="R111" s="96">
        <v>4.8319106101989702</v>
      </c>
      <c r="S111" s="96">
        <v>10.533255577087401</v>
      </c>
      <c r="T111" s="96">
        <v>8.6400003433227504</v>
      </c>
      <c r="U111" s="96">
        <v>28.684698104858398</v>
      </c>
      <c r="V111" s="96">
        <v>58.059391021728501</v>
      </c>
      <c r="W111" s="96">
        <v>19.947063446044901</v>
      </c>
      <c r="X111" s="96">
        <v>74.400001525878906</v>
      </c>
      <c r="Y111" s="96">
        <v>11.2299995422363</v>
      </c>
      <c r="Z111" s="96">
        <v>20.700231552123999</v>
      </c>
      <c r="AA111" s="96">
        <v>26.3909015655518</v>
      </c>
      <c r="AB111" s="96">
        <v>14.289999961853001</v>
      </c>
      <c r="AC111" s="96">
        <v>41.5306205749512</v>
      </c>
      <c r="AD111" s="96">
        <v>33.213027954101598</v>
      </c>
      <c r="AE111" s="96">
        <v>33.753528594970703</v>
      </c>
      <c r="AF111" s="96">
        <v>8.0600004196166992</v>
      </c>
      <c r="AG111" s="96">
        <v>17.474267959594702</v>
      </c>
      <c r="AH111" s="96">
        <v>47.7700004577637</v>
      </c>
      <c r="AI111" s="96">
        <v>47.275577545166001</v>
      </c>
      <c r="AJ111" s="96">
        <v>24.124805450439499</v>
      </c>
      <c r="AK111" s="96">
        <v>42.389999389648402</v>
      </c>
      <c r="AL111" s="96">
        <v>25.210334777831999</v>
      </c>
      <c r="AM111" s="96">
        <v>15.902589797973601</v>
      </c>
      <c r="AN111" s="96">
        <v>63.75</v>
      </c>
      <c r="AO111" s="96">
        <v>7.2105417251586896</v>
      </c>
      <c r="AP111" s="96">
        <v>20.899999618530298</v>
      </c>
      <c r="AQ111" s="96">
        <v>12.0452365875244</v>
      </c>
      <c r="AR111" s="96">
        <v>15.9480428695679</v>
      </c>
      <c r="AS111" s="96">
        <v>31.736068725585898</v>
      </c>
      <c r="AT111" s="96">
        <v>36.540000915527301</v>
      </c>
      <c r="AU111" s="96">
        <v>8.2847642898559606</v>
      </c>
      <c r="AV111" s="96">
        <v>10.0379638671875</v>
      </c>
      <c r="AW111" s="96">
        <v>26.9301643371582</v>
      </c>
      <c r="AX111" s="96">
        <v>22.840000152587901</v>
      </c>
      <c r="AY111" s="96">
        <v>9.2695159912109393</v>
      </c>
      <c r="AZ111" s="96">
        <v>20.450000762939499</v>
      </c>
      <c r="BA111" s="96">
        <v>34.863689422607401</v>
      </c>
      <c r="BB111" s="96">
        <v>17.910596847534201</v>
      </c>
      <c r="BC111" s="96">
        <v>44.246990203857401</v>
      </c>
      <c r="BD111" s="96">
        <v>19.9081516265869</v>
      </c>
      <c r="BE111" s="96">
        <v>13.2799997329712</v>
      </c>
      <c r="BF111" s="96">
        <v>20.9405212402344</v>
      </c>
      <c r="BG111" s="96">
        <v>22.961153030395501</v>
      </c>
      <c r="BH111" s="96">
        <v>70.699996948242202</v>
      </c>
      <c r="BI111" s="96">
        <v>22.767583847045898</v>
      </c>
      <c r="BJ111" s="96">
        <v>22.509550094604499</v>
      </c>
      <c r="BK111" s="96">
        <v>36.119998931884801</v>
      </c>
      <c r="BL111" s="96">
        <v>29.391242980956999</v>
      </c>
      <c r="BM111" s="96">
        <v>22.066612243652301</v>
      </c>
      <c r="BN111" s="96">
        <v>22.840000152587901</v>
      </c>
      <c r="BO111" s="96">
        <v>43.409713745117202</v>
      </c>
      <c r="BP111" s="96">
        <v>28.4752807617187</v>
      </c>
      <c r="BQ111" s="96">
        <v>58.720001220703097</v>
      </c>
      <c r="BR111" s="96">
        <v>45.100303649902301</v>
      </c>
      <c r="BS111" s="96">
        <v>36.680000305175803</v>
      </c>
      <c r="BT111" s="96">
        <v>26.444374084472699</v>
      </c>
      <c r="BU111" s="96">
        <v>24.915166854858398</v>
      </c>
      <c r="BV111" s="96">
        <v>18.5100002288818</v>
      </c>
      <c r="BW111" s="96">
        <v>7.4299998283386204</v>
      </c>
      <c r="BX111" s="96">
        <v>54.684070587158203</v>
      </c>
      <c r="BY111" s="96">
        <v>47.426448822021499</v>
      </c>
      <c r="BZ111" s="96">
        <v>17.620000839233398</v>
      </c>
      <c r="CA111" s="96">
        <v>54.539115905761697</v>
      </c>
      <c r="CB111" s="96">
        <v>35.549999237060497</v>
      </c>
      <c r="CC111" s="96">
        <v>45.89</v>
      </c>
      <c r="CD111" s="96">
        <v>35.130000000000003</v>
      </c>
    </row>
    <row r="112" spans="1:82" x14ac:dyDescent="0.3">
      <c r="A112" s="88" t="s">
        <v>331</v>
      </c>
      <c r="B112" s="96">
        <v>13.574669837951699</v>
      </c>
      <c r="C112" s="96">
        <v>21.159999847412099</v>
      </c>
      <c r="D112" s="96">
        <v>58.549633026123097</v>
      </c>
      <c r="E112" s="96">
        <v>32.947917938232401</v>
      </c>
      <c r="F112" s="96">
        <v>19.622652053833001</v>
      </c>
      <c r="G112" s="96">
        <v>21.508090972900401</v>
      </c>
      <c r="H112" s="96">
        <v>26.552209854126001</v>
      </c>
      <c r="I112" s="96">
        <v>12.6789951324463</v>
      </c>
      <c r="J112" s="96">
        <v>83.810775756835895</v>
      </c>
      <c r="K112" s="96">
        <v>36.588298797607401</v>
      </c>
      <c r="L112" s="96">
        <v>21.0544338226318</v>
      </c>
      <c r="M112" s="96">
        <v>20.079999923706101</v>
      </c>
      <c r="N112" s="96">
        <v>23.2399997711182</v>
      </c>
      <c r="O112" s="96">
        <v>10.810000419616699</v>
      </c>
      <c r="P112" s="96">
        <v>117</v>
      </c>
      <c r="Q112" s="96">
        <v>14.024743080139199</v>
      </c>
      <c r="R112" s="96">
        <v>4.90079689025879</v>
      </c>
      <c r="S112" s="96">
        <v>10.670407295227101</v>
      </c>
      <c r="T112" s="96">
        <v>8.6800003051757795</v>
      </c>
      <c r="U112" s="96">
        <v>28.287612915039102</v>
      </c>
      <c r="V112" s="96">
        <v>57.397449493408203</v>
      </c>
      <c r="W112" s="96">
        <v>19.601444244384801</v>
      </c>
      <c r="X112" s="96">
        <v>73.180000305175795</v>
      </c>
      <c r="Y112" s="96">
        <v>11.670000076293899</v>
      </c>
      <c r="Z112" s="96">
        <v>21.189510345458999</v>
      </c>
      <c r="AA112" s="96">
        <v>24.988031387329102</v>
      </c>
      <c r="AB112" s="96">
        <v>13.8500003814697</v>
      </c>
      <c r="AC112" s="96">
        <v>42.555831909179702</v>
      </c>
      <c r="AD112" s="96">
        <v>32.150794982910199</v>
      </c>
      <c r="AE112" s="96">
        <v>32.970890045166001</v>
      </c>
      <c r="AF112" s="96">
        <v>8.1599998474121094</v>
      </c>
      <c r="AG112" s="96">
        <v>17.375656127929702</v>
      </c>
      <c r="AH112" s="96">
        <v>47.799999237060597</v>
      </c>
      <c r="AI112" s="96">
        <v>46.0233764648438</v>
      </c>
      <c r="AJ112" s="96">
        <v>23.591768264770501</v>
      </c>
      <c r="AK112" s="96">
        <v>40.470001220703097</v>
      </c>
      <c r="AL112" s="96">
        <v>25.398616790771499</v>
      </c>
      <c r="AM112" s="96">
        <v>16.0606288909912</v>
      </c>
      <c r="AN112" s="96">
        <v>61.700000762939503</v>
      </c>
      <c r="AO112" s="96">
        <v>7.2991962432861301</v>
      </c>
      <c r="AP112" s="96">
        <v>20.170000076293899</v>
      </c>
      <c r="AQ112" s="96">
        <v>11.744454383850099</v>
      </c>
      <c r="AR112" s="96">
        <v>15.374941825866699</v>
      </c>
      <c r="AS112" s="96">
        <v>31.5297966003418</v>
      </c>
      <c r="AT112" s="96">
        <v>35.380001068115199</v>
      </c>
      <c r="AU112" s="96">
        <v>8.7530326843261701</v>
      </c>
      <c r="AV112" s="96">
        <v>9.8515300750732404</v>
      </c>
      <c r="AW112" s="96">
        <v>26.534132003784201</v>
      </c>
      <c r="AX112" s="96">
        <v>22.2399997711182</v>
      </c>
      <c r="AY112" s="96">
        <v>9.2793359756469709</v>
      </c>
      <c r="AZ112" s="96">
        <v>20.0200004577637</v>
      </c>
      <c r="BA112" s="96">
        <v>33.862205505371101</v>
      </c>
      <c r="BB112" s="96">
        <v>17.5642604827881</v>
      </c>
      <c r="BC112" s="96">
        <v>42.613014221191399</v>
      </c>
      <c r="BD112" s="96">
        <v>19.987604141235401</v>
      </c>
      <c r="BE112" s="96">
        <v>13</v>
      </c>
      <c r="BF112" s="96">
        <v>20.3871555328369</v>
      </c>
      <c r="BG112" s="96">
        <v>22.490156173706101</v>
      </c>
      <c r="BH112" s="96">
        <v>68.569999694824205</v>
      </c>
      <c r="BI112" s="96">
        <v>22.619098663330099</v>
      </c>
      <c r="BJ112" s="96">
        <v>22.1595554351807</v>
      </c>
      <c r="BK112" s="96">
        <v>38.639999389648402</v>
      </c>
      <c r="BL112" s="96">
        <v>29.530021667480501</v>
      </c>
      <c r="BM112" s="96">
        <v>21.853126525878899</v>
      </c>
      <c r="BN112" s="96">
        <v>22.2299995422363</v>
      </c>
      <c r="BO112" s="96">
        <v>41.9740180969238</v>
      </c>
      <c r="BP112" s="96">
        <v>27.847507476806602</v>
      </c>
      <c r="BQ112" s="96">
        <v>56.860000610351598</v>
      </c>
      <c r="BR112" s="96">
        <v>44.456829071044901</v>
      </c>
      <c r="BS112" s="96">
        <v>36.060001373291001</v>
      </c>
      <c r="BT112" s="96">
        <v>26.4072456359863</v>
      </c>
      <c r="BU112" s="96">
        <v>24.517637252807599</v>
      </c>
      <c r="BV112" s="96">
        <v>17.700000762939499</v>
      </c>
      <c r="BW112" s="96">
        <v>7.3899998664856001</v>
      </c>
      <c r="BX112" s="96">
        <v>55.336784362792997</v>
      </c>
      <c r="BY112" s="96">
        <v>46.816551208496101</v>
      </c>
      <c r="BZ112" s="96">
        <v>17.649999618530298</v>
      </c>
      <c r="CA112" s="96">
        <v>54.778408050537102</v>
      </c>
      <c r="CB112" s="96">
        <v>33.9799995422363</v>
      </c>
      <c r="CC112" s="96">
        <v>49.05</v>
      </c>
      <c r="CD112" s="96">
        <v>34.75</v>
      </c>
    </row>
    <row r="113" spans="1:82" x14ac:dyDescent="0.3">
      <c r="A113" s="88" t="s">
        <v>332</v>
      </c>
      <c r="B113" s="96">
        <v>13.487402915954601</v>
      </c>
      <c r="C113" s="96">
        <v>21.75</v>
      </c>
      <c r="D113" s="96">
        <v>59.771656036377003</v>
      </c>
      <c r="E113" s="96">
        <v>33.484054565429702</v>
      </c>
      <c r="F113" s="96">
        <v>19.8968181610107</v>
      </c>
      <c r="G113" s="96">
        <v>21.870477676391602</v>
      </c>
      <c r="H113" s="96">
        <v>26.484327316284201</v>
      </c>
      <c r="I113" s="96">
        <v>13.144990921020501</v>
      </c>
      <c r="J113" s="96">
        <v>82.271873474121094</v>
      </c>
      <c r="K113" s="96">
        <v>39.053092956542997</v>
      </c>
      <c r="L113" s="96">
        <v>21.762626647949201</v>
      </c>
      <c r="M113" s="96">
        <v>20.100000381469702</v>
      </c>
      <c r="N113" s="96">
        <v>23.700000762939499</v>
      </c>
      <c r="O113" s="96">
        <v>10.8500003814697</v>
      </c>
      <c r="P113" s="96">
        <v>115.69000244140599</v>
      </c>
      <c r="Q113" s="96">
        <v>14.064167022705099</v>
      </c>
      <c r="R113" s="96">
        <v>4.8220696449279803</v>
      </c>
      <c r="S113" s="96">
        <v>10.432676315307599</v>
      </c>
      <c r="T113" s="96">
        <v>8.6199998855590803</v>
      </c>
      <c r="U113" s="96">
        <v>28.731969833373999</v>
      </c>
      <c r="V113" s="96">
        <v>57.416629791259801</v>
      </c>
      <c r="W113" s="96">
        <v>19.640943527221701</v>
      </c>
      <c r="X113" s="96">
        <v>74.510002136230497</v>
      </c>
      <c r="Y113" s="96">
        <v>12.189999580383301</v>
      </c>
      <c r="Z113" s="96">
        <v>21.3588752746582</v>
      </c>
      <c r="AA113" s="96">
        <v>25.308147430419901</v>
      </c>
      <c r="AB113" s="96">
        <v>14.0299997329712</v>
      </c>
      <c r="AC113" s="96">
        <v>41.965854644775398</v>
      </c>
      <c r="AD113" s="96">
        <v>31.8669242858887</v>
      </c>
      <c r="AE113" s="96">
        <v>32.879890441894503</v>
      </c>
      <c r="AF113" s="96">
        <v>8.0100002288818395</v>
      </c>
      <c r="AG113" s="96">
        <v>17.237596511840799</v>
      </c>
      <c r="AH113" s="96">
        <v>49.159999847412102</v>
      </c>
      <c r="AI113" s="96">
        <v>46.112819671630902</v>
      </c>
      <c r="AJ113" s="96">
        <v>23.3943481445313</v>
      </c>
      <c r="AK113" s="96">
        <v>40.909999847412102</v>
      </c>
      <c r="AL113" s="96">
        <v>25.398616790771499</v>
      </c>
      <c r="AM113" s="96">
        <v>16.396459579467798</v>
      </c>
      <c r="AN113" s="96">
        <v>64.110000610351605</v>
      </c>
      <c r="AO113" s="96">
        <v>7.5159063339233398</v>
      </c>
      <c r="AP113" s="96">
        <v>20.5200004577637</v>
      </c>
      <c r="AQ113" s="96">
        <v>11.9297037124634</v>
      </c>
      <c r="AR113" s="96">
        <v>15.1377954483032</v>
      </c>
      <c r="AS113" s="96">
        <v>31.136905670166001</v>
      </c>
      <c r="AT113" s="96">
        <v>35.299999237060497</v>
      </c>
      <c r="AU113" s="96">
        <v>9.0625314712524396</v>
      </c>
      <c r="AV113" s="96">
        <v>9.9692764282226598</v>
      </c>
      <c r="AW113" s="96">
        <v>26.979667663574201</v>
      </c>
      <c r="AX113" s="96">
        <v>22.0100002288818</v>
      </c>
      <c r="AY113" s="96">
        <v>9.5739183425903303</v>
      </c>
      <c r="AZ113" s="96">
        <v>20.399999618530298</v>
      </c>
      <c r="BA113" s="96">
        <v>34.357990264892599</v>
      </c>
      <c r="BB113" s="96">
        <v>17.732481002807599</v>
      </c>
      <c r="BC113" s="96">
        <v>41.756168365478501</v>
      </c>
      <c r="BD113" s="96">
        <v>19.987604141235401</v>
      </c>
      <c r="BE113" s="96">
        <v>12.8699998855591</v>
      </c>
      <c r="BF113" s="96">
        <v>20.25124168396</v>
      </c>
      <c r="BG113" s="96">
        <v>22.441093444824201</v>
      </c>
      <c r="BH113" s="96">
        <v>69.870002746582003</v>
      </c>
      <c r="BI113" s="96">
        <v>23.401115417480501</v>
      </c>
      <c r="BJ113" s="96">
        <v>22.899541854858398</v>
      </c>
      <c r="BK113" s="96">
        <v>39.869998931884801</v>
      </c>
      <c r="BL113" s="96">
        <v>28.9451713562012</v>
      </c>
      <c r="BM113" s="96">
        <v>21.97682762146</v>
      </c>
      <c r="BN113" s="96">
        <v>22.2399997711182</v>
      </c>
      <c r="BO113" s="96">
        <v>43.768638610839901</v>
      </c>
      <c r="BP113" s="96">
        <v>28.249671936035199</v>
      </c>
      <c r="BQ113" s="96">
        <v>56.799999237060497</v>
      </c>
      <c r="BR113" s="96">
        <v>45.052986145019503</v>
      </c>
      <c r="BS113" s="96">
        <v>36.659999847412102</v>
      </c>
      <c r="BT113" s="96">
        <v>26.3329887390137</v>
      </c>
      <c r="BU113" s="96">
        <v>24.5275764465332</v>
      </c>
      <c r="BV113" s="96">
        <v>18.840000152587901</v>
      </c>
      <c r="BW113" s="96">
        <v>7.5199999809265101</v>
      </c>
      <c r="BX113" s="96">
        <v>59.224277496337898</v>
      </c>
      <c r="BY113" s="96">
        <v>46.3712348937988</v>
      </c>
      <c r="BZ113" s="96">
        <v>17.75</v>
      </c>
      <c r="CA113" s="96">
        <v>53.831207275390597</v>
      </c>
      <c r="CB113" s="96">
        <v>34.5</v>
      </c>
      <c r="CC113" s="96">
        <v>49.83</v>
      </c>
      <c r="CD113" s="96">
        <v>33.090000000000003</v>
      </c>
    </row>
    <row r="114" spans="1:82" x14ac:dyDescent="0.3">
      <c r="A114" s="88" t="s">
        <v>333</v>
      </c>
      <c r="B114" s="96">
        <v>13.855858802795399</v>
      </c>
      <c r="C114" s="96">
        <v>22.7299995422363</v>
      </c>
      <c r="D114" s="96">
        <v>60.504867553710902</v>
      </c>
      <c r="E114" s="96">
        <v>33.815483093261697</v>
      </c>
      <c r="F114" s="96">
        <v>20.3080730438232</v>
      </c>
      <c r="G114" s="96">
        <v>22.232868194580099</v>
      </c>
      <c r="H114" s="96">
        <v>26.726768493652301</v>
      </c>
      <c r="I114" s="96">
        <v>13.8051538467407</v>
      </c>
      <c r="J114" s="96">
        <v>82.844032287597699</v>
      </c>
      <c r="K114" s="96">
        <v>39.053092956542997</v>
      </c>
      <c r="L114" s="96">
        <v>21.829618453979499</v>
      </c>
      <c r="M114" s="96">
        <v>20.309999465942401</v>
      </c>
      <c r="N114" s="96">
        <v>24.110000610351602</v>
      </c>
      <c r="O114" s="96">
        <v>11.050000190734901</v>
      </c>
      <c r="P114" s="96">
        <v>113.60589599609401</v>
      </c>
      <c r="Q114" s="96">
        <v>14.143013000488301</v>
      </c>
      <c r="R114" s="96">
        <v>4.8220696449279803</v>
      </c>
      <c r="S114" s="96">
        <v>10.469250679016101</v>
      </c>
      <c r="T114" s="96">
        <v>8.75</v>
      </c>
      <c r="U114" s="96">
        <v>29.119600296020501</v>
      </c>
      <c r="V114" s="96">
        <v>59.296943664550803</v>
      </c>
      <c r="W114" s="96">
        <v>19.423698425293001</v>
      </c>
      <c r="X114" s="96">
        <v>77.400001525878906</v>
      </c>
      <c r="Y114" s="96">
        <v>11.930000305175801</v>
      </c>
      <c r="Z114" s="96">
        <v>21.700000762939499</v>
      </c>
      <c r="AA114" s="96">
        <v>25.129259109497099</v>
      </c>
      <c r="AB114" s="96">
        <v>14.050000190734901</v>
      </c>
      <c r="AC114" s="96">
        <v>41.791759490966797</v>
      </c>
      <c r="AD114" s="96">
        <v>32.919998168945298</v>
      </c>
      <c r="AE114" s="96">
        <v>34.217647552490199</v>
      </c>
      <c r="AF114" s="96">
        <v>8.8000001907348597</v>
      </c>
      <c r="AG114" s="96">
        <v>17.464405059814499</v>
      </c>
      <c r="AH114" s="96">
        <v>49.5</v>
      </c>
      <c r="AI114" s="96">
        <v>46.430839538574197</v>
      </c>
      <c r="AJ114" s="96">
        <v>24.085319519043001</v>
      </c>
      <c r="AK114" s="96">
        <v>39.959999084472699</v>
      </c>
      <c r="AL114" s="96">
        <v>26.1319389343262</v>
      </c>
      <c r="AM114" s="96">
        <v>16.347070693969702</v>
      </c>
      <c r="AN114" s="96">
        <v>64.279998779296903</v>
      </c>
      <c r="AO114" s="96">
        <v>7.5454578399658203</v>
      </c>
      <c r="AP114" s="96">
        <v>21.950000762939499</v>
      </c>
      <c r="AQ114" s="96">
        <v>12.0771083831787</v>
      </c>
      <c r="AR114" s="96">
        <v>15.019223213195801</v>
      </c>
      <c r="AS114" s="96">
        <v>31.205661773681602</v>
      </c>
      <c r="AT114" s="96">
        <v>35.700000762939503</v>
      </c>
      <c r="AU114" s="96">
        <v>8.90661716461182</v>
      </c>
      <c r="AV114" s="96">
        <v>10.0772132873535</v>
      </c>
      <c r="AW114" s="96">
        <v>27.167783737182599</v>
      </c>
      <c r="AX114" s="96">
        <v>22.149999618530298</v>
      </c>
      <c r="AY114" s="96">
        <v>10.320193290710399</v>
      </c>
      <c r="AZ114" s="96">
        <v>20.959999084472699</v>
      </c>
      <c r="BA114" s="96">
        <v>35.002510070800803</v>
      </c>
      <c r="BB114" s="96">
        <v>17.8512268066406</v>
      </c>
      <c r="BC114" s="96">
        <v>41.427379608154297</v>
      </c>
      <c r="BD114" s="96">
        <v>20.235898971557599</v>
      </c>
      <c r="BE114" s="96">
        <v>13.319999694824199</v>
      </c>
      <c r="BF114" s="96">
        <v>19.843498229980501</v>
      </c>
      <c r="BG114" s="96">
        <v>22.3233432769775</v>
      </c>
      <c r="BH114" s="96">
        <v>70.319999694824205</v>
      </c>
      <c r="BI114" s="96">
        <v>23.955457687377901</v>
      </c>
      <c r="BJ114" s="96">
        <v>23.339532852172798</v>
      </c>
      <c r="BK114" s="96">
        <v>40.130001068115199</v>
      </c>
      <c r="BL114" s="96">
        <v>29.539932250976602</v>
      </c>
      <c r="BM114" s="96">
        <v>22.419757843017599</v>
      </c>
      <c r="BN114" s="96">
        <v>22.639999389648398</v>
      </c>
      <c r="BO114" s="96">
        <v>44.606124877929702</v>
      </c>
      <c r="BP114" s="96">
        <v>28.838207244873001</v>
      </c>
      <c r="BQ114" s="96">
        <v>61.380001068115199</v>
      </c>
      <c r="BR114" s="96">
        <v>44.428432464599602</v>
      </c>
      <c r="BS114" s="96">
        <v>38.849998474121101</v>
      </c>
      <c r="BT114" s="96">
        <v>26.295862197876001</v>
      </c>
      <c r="BU114" s="96">
        <v>24.8456001281738</v>
      </c>
      <c r="BV114" s="96">
        <v>19.280000686645501</v>
      </c>
      <c r="BW114" s="96">
        <v>7.5100002288818404</v>
      </c>
      <c r="BX114" s="96">
        <v>59.310665130615199</v>
      </c>
      <c r="BY114" s="96">
        <v>47.145702362060597</v>
      </c>
      <c r="BZ114" s="96">
        <v>18.450000762939499</v>
      </c>
      <c r="CA114" s="96">
        <v>54.190143585205099</v>
      </c>
      <c r="CB114" s="96">
        <v>34</v>
      </c>
      <c r="CC114" s="96">
        <v>49.78</v>
      </c>
      <c r="CD114" s="96">
        <v>34.229999999999997</v>
      </c>
    </row>
    <row r="115" spans="1:82" x14ac:dyDescent="0.3">
      <c r="A115" s="88" t="s">
        <v>334</v>
      </c>
      <c r="B115" s="96">
        <v>13.6231498718262</v>
      </c>
      <c r="C115" s="96">
        <v>22.049999237060501</v>
      </c>
      <c r="D115" s="96">
        <v>60.1235961914063</v>
      </c>
      <c r="E115" s="96">
        <v>33.532798767089801</v>
      </c>
      <c r="F115" s="96">
        <v>19.975154876708999</v>
      </c>
      <c r="G115" s="96">
        <v>21.841093063354499</v>
      </c>
      <c r="H115" s="96">
        <v>26.571605682373001</v>
      </c>
      <c r="I115" s="96">
        <v>13.251781463623001</v>
      </c>
      <c r="J115" s="96">
        <v>84.866294860839801</v>
      </c>
      <c r="K115" s="96">
        <v>38.343387603759801</v>
      </c>
      <c r="L115" s="96">
        <v>21.379819869995099</v>
      </c>
      <c r="M115" s="96">
        <v>20.149999618530298</v>
      </c>
      <c r="N115" s="96">
        <v>24.2399997711182</v>
      </c>
      <c r="O115" s="96">
        <v>11.0100002288818</v>
      </c>
      <c r="P115" s="96">
        <v>110.23728942871099</v>
      </c>
      <c r="Q115" s="96">
        <v>14.172579765319799</v>
      </c>
      <c r="R115" s="96">
        <v>4.7433419227600098</v>
      </c>
      <c r="S115" s="96">
        <v>10.2863826751709</v>
      </c>
      <c r="T115" s="96">
        <v>9.1899995803833008</v>
      </c>
      <c r="U115" s="96">
        <v>28.590154647827099</v>
      </c>
      <c r="V115" s="96">
        <v>58.615810394287102</v>
      </c>
      <c r="W115" s="96">
        <v>19.196578979492202</v>
      </c>
      <c r="X115" s="96">
        <v>77.730003356933594</v>
      </c>
      <c r="Y115" s="96">
        <v>11.689999580383301</v>
      </c>
      <c r="Z115" s="96">
        <v>22.200000762939499</v>
      </c>
      <c r="AA115" s="96">
        <v>24.620836257934599</v>
      </c>
      <c r="AB115" s="96">
        <v>13.6499996185303</v>
      </c>
      <c r="AC115" s="96">
        <v>41.772415161132798</v>
      </c>
      <c r="AD115" s="96">
        <v>32.352252960205099</v>
      </c>
      <c r="AE115" s="96">
        <v>33.207504272460902</v>
      </c>
      <c r="AF115" s="96">
        <v>8.2600002288818395</v>
      </c>
      <c r="AG115" s="96">
        <v>17.316486358642599</v>
      </c>
      <c r="AH115" s="96">
        <v>50.659999847412102</v>
      </c>
      <c r="AI115" s="96">
        <v>46.033313751220703</v>
      </c>
      <c r="AJ115" s="96">
        <v>24.065576553344702</v>
      </c>
      <c r="AK115" s="96">
        <v>40.470001220703097</v>
      </c>
      <c r="AL115" s="96">
        <v>25.576992034912099</v>
      </c>
      <c r="AM115" s="96">
        <v>16.0408725738525</v>
      </c>
      <c r="AN115" s="96">
        <v>63.029998779296903</v>
      </c>
      <c r="AO115" s="96">
        <v>7.4371027946472203</v>
      </c>
      <c r="AP115" s="96">
        <v>21.030000686645501</v>
      </c>
      <c r="AQ115" s="96">
        <v>12.1249141693115</v>
      </c>
      <c r="AR115" s="96">
        <v>15.216844558715801</v>
      </c>
      <c r="AS115" s="96">
        <v>31.873580932617202</v>
      </c>
      <c r="AT115" s="96">
        <v>35.360000610351598</v>
      </c>
      <c r="AU115" s="96">
        <v>8.7214670181274396</v>
      </c>
      <c r="AV115" s="96">
        <v>9.9594640731811506</v>
      </c>
      <c r="AW115" s="96">
        <v>26.712343215942401</v>
      </c>
      <c r="AX115" s="96">
        <v>21.420000076293899</v>
      </c>
      <c r="AY115" s="96">
        <v>9.8881387710571307</v>
      </c>
      <c r="AZ115" s="96">
        <v>20.680000305175799</v>
      </c>
      <c r="BA115" s="96">
        <v>34.427398681640597</v>
      </c>
      <c r="BB115" s="96">
        <v>17.7225856781006</v>
      </c>
      <c r="BC115" s="96">
        <v>41.387527465820298</v>
      </c>
      <c r="BD115" s="96">
        <v>19.9081516265869</v>
      </c>
      <c r="BE115" s="96">
        <v>13.439999580383301</v>
      </c>
      <c r="BF115" s="96">
        <v>20.095911026001001</v>
      </c>
      <c r="BG115" s="96">
        <v>22.107469558715799</v>
      </c>
      <c r="BH115" s="96">
        <v>69.569999694824205</v>
      </c>
      <c r="BI115" s="96">
        <v>23.3912162780762</v>
      </c>
      <c r="BJ115" s="96">
        <v>22.7195434570312</v>
      </c>
      <c r="BK115" s="96">
        <v>39.669998168945298</v>
      </c>
      <c r="BL115" s="96">
        <v>28.85595703125</v>
      </c>
      <c r="BM115" s="96">
        <v>22.345933914184599</v>
      </c>
      <c r="BN115" s="96">
        <v>22.649999618530298</v>
      </c>
      <c r="BO115" s="96">
        <v>44.456569671630902</v>
      </c>
      <c r="BP115" s="96">
        <v>28.691076278686499</v>
      </c>
      <c r="BQ115" s="96">
        <v>60</v>
      </c>
      <c r="BR115" s="96">
        <v>44.0783081054687</v>
      </c>
      <c r="BS115" s="96">
        <v>38.7299995422363</v>
      </c>
      <c r="BT115" s="96">
        <v>26.1009426116943</v>
      </c>
      <c r="BU115" s="96">
        <v>24.984733581543001</v>
      </c>
      <c r="BV115" s="96">
        <v>19.340000152587901</v>
      </c>
      <c r="BW115" s="96">
        <v>7.3899998664856001</v>
      </c>
      <c r="BX115" s="96">
        <v>57.707672119140597</v>
      </c>
      <c r="BY115" s="96">
        <v>48.307403564453097</v>
      </c>
      <c r="BZ115" s="96">
        <v>19</v>
      </c>
      <c r="CA115" s="96">
        <v>54.389556884765597</v>
      </c>
      <c r="CB115" s="96">
        <v>34</v>
      </c>
      <c r="CC115" s="96">
        <v>50.47</v>
      </c>
      <c r="CD115" s="96">
        <v>33.65</v>
      </c>
    </row>
    <row r="116" spans="1:82" x14ac:dyDescent="0.3">
      <c r="A116" s="88" t="s">
        <v>335</v>
      </c>
      <c r="B116" s="96">
        <v>13.7298078536987</v>
      </c>
      <c r="C116" s="96">
        <v>21.799999237060501</v>
      </c>
      <c r="D116" s="96">
        <v>62.460109710693402</v>
      </c>
      <c r="E116" s="96">
        <v>34.566070556640597</v>
      </c>
      <c r="F116" s="96">
        <v>20.357032775878899</v>
      </c>
      <c r="G116" s="96">
        <v>21.9488315582275</v>
      </c>
      <c r="H116" s="96">
        <v>26.7170715332031</v>
      </c>
      <c r="I116" s="96">
        <v>13.8051538467407</v>
      </c>
      <c r="J116" s="96">
        <v>87.825721740722699</v>
      </c>
      <c r="K116" s="96">
        <v>39.120227813720703</v>
      </c>
      <c r="L116" s="96">
        <v>22.7292175292969</v>
      </c>
      <c r="M116" s="96">
        <v>20.680000305175799</v>
      </c>
      <c r="N116" s="96">
        <v>25.079999923706101</v>
      </c>
      <c r="O116" s="96">
        <v>11.329999923706101</v>
      </c>
      <c r="P116" s="96">
        <v>115.090873718262</v>
      </c>
      <c r="Q116" s="96">
        <v>14.5372428894043</v>
      </c>
      <c r="R116" s="96">
        <v>5.1763443946838397</v>
      </c>
      <c r="S116" s="96">
        <v>10.3595294952393</v>
      </c>
      <c r="T116" s="96">
        <v>9.3500003814697301</v>
      </c>
      <c r="U116" s="96">
        <v>28.977785110473601</v>
      </c>
      <c r="V116" s="96">
        <v>61.0813179016113</v>
      </c>
      <c r="W116" s="96">
        <v>19.966810226440401</v>
      </c>
      <c r="X116" s="96">
        <v>81.730003356933594</v>
      </c>
      <c r="Y116" s="96">
        <v>11.8999996185303</v>
      </c>
      <c r="Z116" s="96">
        <v>21.799999237060501</v>
      </c>
      <c r="AA116" s="96">
        <v>25.9954624176025</v>
      </c>
      <c r="AB116" s="96">
        <v>13.939999580383301</v>
      </c>
      <c r="AC116" s="96">
        <v>42.555831909179702</v>
      </c>
      <c r="AD116" s="96">
        <v>36.9949340820312</v>
      </c>
      <c r="AE116" s="96">
        <v>37.138893127441399</v>
      </c>
      <c r="AF116" s="96">
        <v>8.3800001144409197</v>
      </c>
      <c r="AG116" s="96">
        <v>17.8292751312256</v>
      </c>
      <c r="AH116" s="96">
        <v>50.200000762939503</v>
      </c>
      <c r="AI116" s="96">
        <v>47.623409271240199</v>
      </c>
      <c r="AJ116" s="96">
        <v>24.490032196044901</v>
      </c>
      <c r="AK116" s="96">
        <v>39.849998474121101</v>
      </c>
      <c r="AL116" s="96">
        <v>25.666179656982401</v>
      </c>
      <c r="AM116" s="96">
        <v>16.110013961791999</v>
      </c>
      <c r="AN116" s="96">
        <v>67.419998168945298</v>
      </c>
      <c r="AO116" s="96">
        <v>7.4863553047180202</v>
      </c>
      <c r="AP116" s="96">
        <v>20.799999237060501</v>
      </c>
      <c r="AQ116" s="96">
        <v>12.710543632507299</v>
      </c>
      <c r="AR116" s="96">
        <v>15.3156547546387</v>
      </c>
      <c r="AS116" s="96">
        <v>33.1013793945313</v>
      </c>
      <c r="AT116" s="96">
        <v>35.630001068115199</v>
      </c>
      <c r="AU116" s="96">
        <v>8.7701911926269496</v>
      </c>
      <c r="AV116" s="96">
        <v>10.0772132873535</v>
      </c>
      <c r="AW116" s="96">
        <v>26.949966430664102</v>
      </c>
      <c r="AX116" s="96">
        <v>22.290000915527301</v>
      </c>
      <c r="AY116" s="96">
        <v>9.7212085723877006</v>
      </c>
      <c r="AZ116" s="96">
        <v>20.940000534057599</v>
      </c>
      <c r="BA116" s="96">
        <v>35.101669311523402</v>
      </c>
      <c r="BB116" s="96">
        <v>18.820970535278299</v>
      </c>
      <c r="BC116" s="96">
        <v>42.094921112060597</v>
      </c>
      <c r="BD116" s="96">
        <v>20.360044479370099</v>
      </c>
      <c r="BE116" s="96">
        <v>14.6099996566772</v>
      </c>
      <c r="BF116" s="96">
        <v>20.163867950439499</v>
      </c>
      <c r="BG116" s="96">
        <v>22.342969894409201</v>
      </c>
      <c r="BH116" s="96">
        <v>71.099998474121094</v>
      </c>
      <c r="BI116" s="96">
        <v>23.411014556884801</v>
      </c>
      <c r="BJ116" s="96">
        <v>22.739543914794901</v>
      </c>
      <c r="BK116" s="96">
        <v>39.159999847412102</v>
      </c>
      <c r="BL116" s="96">
        <v>30.392427444458001</v>
      </c>
      <c r="BM116" s="96">
        <v>22.461656570434599</v>
      </c>
      <c r="BN116" s="96">
        <v>23.469999313354499</v>
      </c>
      <c r="BO116" s="96">
        <v>45.8125</v>
      </c>
      <c r="BP116" s="96">
        <v>29.240373611450199</v>
      </c>
      <c r="BQ116" s="96">
        <v>63.880001068115199</v>
      </c>
      <c r="BR116" s="96">
        <v>46.387260437011697</v>
      </c>
      <c r="BS116" s="96">
        <v>39.849998474121101</v>
      </c>
      <c r="BT116" s="96">
        <v>26.212324142456101</v>
      </c>
      <c r="BU116" s="96">
        <v>25.551214218139599</v>
      </c>
      <c r="BV116" s="96">
        <v>19.5</v>
      </c>
      <c r="BW116" s="96">
        <v>7.4899997711181596</v>
      </c>
      <c r="BX116" s="96">
        <v>58.5907592773438</v>
      </c>
      <c r="BY116" s="96">
        <v>48.926979064941399</v>
      </c>
      <c r="BZ116" s="96">
        <v>19.719999313354499</v>
      </c>
      <c r="CA116" s="96">
        <v>57.919143676757798</v>
      </c>
      <c r="CB116" s="96">
        <v>34.299999237060497</v>
      </c>
      <c r="CC116" s="96">
        <v>52.44</v>
      </c>
      <c r="CD116" s="96">
        <v>34.409999999999997</v>
      </c>
    </row>
    <row r="117" spans="1:82" x14ac:dyDescent="0.3">
      <c r="A117" s="88" t="s">
        <v>336</v>
      </c>
      <c r="B117" s="96">
        <v>13.6910238265991</v>
      </c>
      <c r="C117" s="96">
        <v>21.590000152587901</v>
      </c>
      <c r="D117" s="96">
        <v>65.891555786132798</v>
      </c>
      <c r="E117" s="96">
        <v>34.429599761962898</v>
      </c>
      <c r="F117" s="96">
        <v>20.611616134643601</v>
      </c>
      <c r="G117" s="96">
        <v>22.1545085906982</v>
      </c>
      <c r="H117" s="96">
        <v>27.454093933105501</v>
      </c>
      <c r="I117" s="96">
        <v>13.9216527938843</v>
      </c>
      <c r="J117" s="96">
        <v>91.248779296875</v>
      </c>
      <c r="K117" s="96">
        <v>39.590167999267599</v>
      </c>
      <c r="L117" s="96">
        <v>22.4995307922363</v>
      </c>
      <c r="M117" s="96">
        <v>21.25</v>
      </c>
      <c r="N117" s="96">
        <v>25.110000610351602</v>
      </c>
      <c r="O117" s="96">
        <v>11.5</v>
      </c>
      <c r="P117" s="96">
        <v>119.236862182617</v>
      </c>
      <c r="Q117" s="96">
        <v>14.783637046814</v>
      </c>
      <c r="R117" s="96">
        <v>5.1566619873046902</v>
      </c>
      <c r="S117" s="96">
        <v>10.6429767608643</v>
      </c>
      <c r="T117" s="96">
        <v>9.6000003814697301</v>
      </c>
      <c r="U117" s="96">
        <v>29.4410514831543</v>
      </c>
      <c r="V117" s="96">
        <v>60.179538726806598</v>
      </c>
      <c r="W117" s="96">
        <v>20.075433731079102</v>
      </c>
      <c r="X117" s="96">
        <v>84.75</v>
      </c>
      <c r="Y117" s="96">
        <v>11.8699998855591</v>
      </c>
      <c r="Z117" s="96">
        <v>21.620000839233398</v>
      </c>
      <c r="AA117" s="96">
        <v>26.3909015655518</v>
      </c>
      <c r="AB117" s="96">
        <v>14.3500003814697</v>
      </c>
      <c r="AC117" s="96">
        <v>43.029747009277301</v>
      </c>
      <c r="AD117" s="96">
        <v>36.628646850585902</v>
      </c>
      <c r="AE117" s="96">
        <v>36.765777587890597</v>
      </c>
      <c r="AF117" s="96">
        <v>8.3199996948242205</v>
      </c>
      <c r="AG117" s="96">
        <v>18.0462245941162</v>
      </c>
      <c r="AH117" s="96">
        <v>51.2700004577637</v>
      </c>
      <c r="AI117" s="96">
        <v>47.424652099609403</v>
      </c>
      <c r="AJ117" s="96">
        <v>24.299999237060501</v>
      </c>
      <c r="AK117" s="96">
        <v>40.330001831054702</v>
      </c>
      <c r="AL117" s="96">
        <v>25.279701232910199</v>
      </c>
      <c r="AM117" s="96">
        <v>16.110013961791999</v>
      </c>
      <c r="AN117" s="96">
        <v>69.110000610351605</v>
      </c>
      <c r="AO117" s="96">
        <v>7.5651588439941397</v>
      </c>
      <c r="AP117" s="96">
        <v>20.620000839233398</v>
      </c>
      <c r="AQ117" s="96">
        <v>13.1029558181763</v>
      </c>
      <c r="AR117" s="96">
        <v>15.2958927154541</v>
      </c>
      <c r="AS117" s="96">
        <v>33.641609191894503</v>
      </c>
      <c r="AT117" s="96">
        <v>36.200000762939503</v>
      </c>
      <c r="AU117" s="96">
        <v>8.6922340393066406</v>
      </c>
      <c r="AV117" s="96">
        <v>10.2243957519531</v>
      </c>
      <c r="AW117" s="96">
        <v>27.029170989990199</v>
      </c>
      <c r="AX117" s="96">
        <v>22.659999847412099</v>
      </c>
      <c r="AY117" s="96">
        <v>9.9568748474121094</v>
      </c>
      <c r="AZ117" s="96">
        <v>21.2700004577637</v>
      </c>
      <c r="BA117" s="96">
        <v>35.032260894775398</v>
      </c>
      <c r="BB117" s="96">
        <v>19.2167854309082</v>
      </c>
      <c r="BC117" s="96">
        <v>42.593086242675803</v>
      </c>
      <c r="BD117" s="96">
        <v>21.6015110015869</v>
      </c>
      <c r="BE117" s="96">
        <v>15.1000003814697</v>
      </c>
      <c r="BF117" s="96">
        <v>20.6201496124268</v>
      </c>
      <c r="BG117" s="96">
        <v>22.755092620849599</v>
      </c>
      <c r="BH117" s="96">
        <v>72</v>
      </c>
      <c r="BI117" s="96">
        <v>23.262531280517599</v>
      </c>
      <c r="BJ117" s="96">
        <v>22.739543914794901</v>
      </c>
      <c r="BK117" s="96">
        <v>40.119998931884801</v>
      </c>
      <c r="BL117" s="96">
        <v>31.572044372558601</v>
      </c>
      <c r="BM117" s="96">
        <v>23.1280422210693</v>
      </c>
      <c r="BN117" s="96">
        <v>23.920000076293899</v>
      </c>
      <c r="BO117" s="96">
        <v>46.071720123291001</v>
      </c>
      <c r="BP117" s="96">
        <v>29.2796115875244</v>
      </c>
      <c r="BQ117" s="96">
        <v>62.610000610351598</v>
      </c>
      <c r="BR117" s="96">
        <v>48.629974365234403</v>
      </c>
      <c r="BS117" s="96">
        <v>40.240001678466797</v>
      </c>
      <c r="BT117" s="96">
        <v>26.286579132080099</v>
      </c>
      <c r="BU117" s="96">
        <v>26.227014541626001</v>
      </c>
      <c r="BV117" s="96">
        <v>19.75</v>
      </c>
      <c r="BW117" s="96">
        <v>7.46000003814697</v>
      </c>
      <c r="BX117" s="96">
        <v>58.360385894775398</v>
      </c>
      <c r="BY117" s="96">
        <v>51.6860160827637</v>
      </c>
      <c r="BZ117" s="96">
        <v>21.170000076293899</v>
      </c>
      <c r="CA117" s="96">
        <v>59.983058929443402</v>
      </c>
      <c r="CB117" s="96">
        <v>35.290000915527301</v>
      </c>
      <c r="CC117" s="96">
        <v>53.42</v>
      </c>
      <c r="CD117" s="96">
        <v>34.200000000000003</v>
      </c>
    </row>
    <row r="118" spans="1:82" x14ac:dyDescent="0.3">
      <c r="A118" s="88" t="s">
        <v>337</v>
      </c>
      <c r="B118" s="96">
        <v>14.2340097427368</v>
      </c>
      <c r="C118" s="96">
        <v>21.799999237060501</v>
      </c>
      <c r="D118" s="96">
        <v>64.649978637695298</v>
      </c>
      <c r="E118" s="96">
        <v>34.5953178405762</v>
      </c>
      <c r="F118" s="96">
        <v>20.9543266296387</v>
      </c>
      <c r="G118" s="96">
        <v>22.751958847045898</v>
      </c>
      <c r="H118" s="96">
        <v>27.3571166992187</v>
      </c>
      <c r="I118" s="96">
        <v>13.950777053833001</v>
      </c>
      <c r="J118" s="96">
        <v>88.092071533203097</v>
      </c>
      <c r="K118" s="96">
        <v>39.081867218017599</v>
      </c>
      <c r="L118" s="96">
        <v>22.844060897827099</v>
      </c>
      <c r="M118" s="96">
        <v>20.889999389648398</v>
      </c>
      <c r="N118" s="96">
        <v>24.610000610351602</v>
      </c>
      <c r="O118" s="96">
        <v>11.4899997711182</v>
      </c>
      <c r="P118" s="96">
        <v>118.828239440918</v>
      </c>
      <c r="Q118" s="96">
        <v>14.6850786209106</v>
      </c>
      <c r="R118" s="96">
        <v>5.2452306747436497</v>
      </c>
      <c r="S118" s="96">
        <v>10.524112701416</v>
      </c>
      <c r="T118" s="96">
        <v>9.3999996185302699</v>
      </c>
      <c r="U118" s="96">
        <v>29.4410514831543</v>
      </c>
      <c r="V118" s="96">
        <v>59.133853912353501</v>
      </c>
      <c r="W118" s="96">
        <v>20.6382961273193</v>
      </c>
      <c r="X118" s="96">
        <v>83.629997253417997</v>
      </c>
      <c r="Y118" s="96">
        <v>11.6599998474121</v>
      </c>
      <c r="Z118" s="96">
        <v>22.649999618530298</v>
      </c>
      <c r="AA118" s="96">
        <v>25.835401535034201</v>
      </c>
      <c r="AB118" s="96">
        <v>14.039999961853001</v>
      </c>
      <c r="AC118" s="96">
        <v>42.4784545898438</v>
      </c>
      <c r="AD118" s="96">
        <v>35.493156433105497</v>
      </c>
      <c r="AE118" s="96">
        <v>35.792030334472699</v>
      </c>
      <c r="AF118" s="96">
        <v>8.5</v>
      </c>
      <c r="AG118" s="96">
        <v>17.701078414916999</v>
      </c>
      <c r="AH118" s="96">
        <v>50.720001220703097</v>
      </c>
      <c r="AI118" s="96">
        <v>46.8780517578125</v>
      </c>
      <c r="AJ118" s="96">
        <v>24.040000915527301</v>
      </c>
      <c r="AK118" s="96">
        <v>39.939998626708999</v>
      </c>
      <c r="AL118" s="96">
        <v>25.022048950195298</v>
      </c>
      <c r="AM118" s="96">
        <v>15.951976776123001</v>
      </c>
      <c r="AN118" s="96">
        <v>68.269996643066406</v>
      </c>
      <c r="AO118" s="96">
        <v>7.4568037986755398</v>
      </c>
      <c r="AP118" s="96">
        <v>20.659999847412099</v>
      </c>
      <c r="AQ118" s="96">
        <v>13.0471811294556</v>
      </c>
      <c r="AR118" s="96">
        <v>15.1970825195313</v>
      </c>
      <c r="AS118" s="96">
        <v>33.150489807128899</v>
      </c>
      <c r="AT118" s="96">
        <v>36.759998321533203</v>
      </c>
      <c r="AU118" s="96">
        <v>8.3024473190307599</v>
      </c>
      <c r="AV118" s="96">
        <v>10.3225193023682</v>
      </c>
      <c r="AW118" s="96">
        <v>27.504409790039102</v>
      </c>
      <c r="AX118" s="96">
        <v>22.2700004577637</v>
      </c>
      <c r="AY118" s="96">
        <v>9.4364461898803693</v>
      </c>
      <c r="AZ118" s="96">
        <v>20.9899997711182</v>
      </c>
      <c r="BA118" s="96">
        <v>35.339645385742202</v>
      </c>
      <c r="BB118" s="96">
        <v>19.404798507690401</v>
      </c>
      <c r="BC118" s="96">
        <v>42.144737243652301</v>
      </c>
      <c r="BD118" s="96">
        <v>20.9311199188232</v>
      </c>
      <c r="BE118" s="96">
        <v>15.2799997329712</v>
      </c>
      <c r="BF118" s="96">
        <v>20.0570774078369</v>
      </c>
      <c r="BG118" s="96">
        <v>22.5980930328369</v>
      </c>
      <c r="BH118" s="96">
        <v>76.989997863769503</v>
      </c>
      <c r="BI118" s="96">
        <v>23.747579574585</v>
      </c>
      <c r="BJ118" s="96">
        <v>23.369533538818398</v>
      </c>
      <c r="BK118" s="96">
        <v>41.150001525878899</v>
      </c>
      <c r="BL118" s="96">
        <v>29.549846649169901</v>
      </c>
      <c r="BM118" s="96">
        <v>23.3674640655518</v>
      </c>
      <c r="BN118" s="96">
        <v>23.5200004577637</v>
      </c>
      <c r="BO118" s="96">
        <v>46.749687194824197</v>
      </c>
      <c r="BP118" s="96">
        <v>30.103559494018601</v>
      </c>
      <c r="BQ118" s="96">
        <v>62.150001525878899</v>
      </c>
      <c r="BR118" s="96">
        <v>48.2703857421875</v>
      </c>
      <c r="BS118" s="96">
        <v>40.5</v>
      </c>
      <c r="BT118" s="96">
        <v>26.230888366699201</v>
      </c>
      <c r="BU118" s="96">
        <v>26.1077575683594</v>
      </c>
      <c r="BV118" s="96">
        <v>19.799999237060501</v>
      </c>
      <c r="BW118" s="96">
        <v>7.3899998664856001</v>
      </c>
      <c r="BX118" s="96">
        <v>57.304527282714801</v>
      </c>
      <c r="BY118" s="96">
        <v>51.018039703369098</v>
      </c>
      <c r="BZ118" s="96">
        <v>20.620000839233398</v>
      </c>
      <c r="CA118" s="96">
        <v>59.703884124755902</v>
      </c>
      <c r="CB118" s="96">
        <v>35</v>
      </c>
      <c r="CC118" s="96">
        <v>53.85</v>
      </c>
      <c r="CD118" s="96">
        <v>34.479999999999997</v>
      </c>
    </row>
    <row r="119" spans="1:82" x14ac:dyDescent="0.3">
      <c r="A119" s="88" t="s">
        <v>338</v>
      </c>
      <c r="B119" s="96">
        <v>14.263098716735801</v>
      </c>
      <c r="C119" s="96">
        <v>21.680000305175799</v>
      </c>
      <c r="D119" s="96">
        <v>65.207214355468807</v>
      </c>
      <c r="E119" s="96">
        <v>34.312629699707003</v>
      </c>
      <c r="F119" s="96">
        <v>20.699741363525401</v>
      </c>
      <c r="G119" s="96">
        <v>22.360187530517599</v>
      </c>
      <c r="H119" s="96">
        <v>27.4734897613525</v>
      </c>
      <c r="I119" s="96">
        <v>13.8536949157715</v>
      </c>
      <c r="J119" s="96">
        <v>87.993423461914105</v>
      </c>
      <c r="K119" s="96">
        <v>39.705257415771499</v>
      </c>
      <c r="L119" s="96">
        <v>22.614374160766602</v>
      </c>
      <c r="M119" s="96">
        <v>20.579999923706101</v>
      </c>
      <c r="N119" s="96">
        <v>24.219999313354499</v>
      </c>
      <c r="O119" s="96">
        <v>10.930000305175801</v>
      </c>
      <c r="P119" s="96">
        <v>125.126945495605</v>
      </c>
      <c r="Q119" s="96">
        <v>14.5569553375244</v>
      </c>
      <c r="R119" s="96">
        <v>5.4322090148925799</v>
      </c>
      <c r="S119" s="96">
        <v>11.337878227233899</v>
      </c>
      <c r="T119" s="96">
        <v>9.3900003433227504</v>
      </c>
      <c r="U119" s="96">
        <v>29.979951858520501</v>
      </c>
      <c r="V119" s="96">
        <v>60.035640716552699</v>
      </c>
      <c r="W119" s="96">
        <v>20.588922500610401</v>
      </c>
      <c r="X119" s="96">
        <v>84.019996643066406</v>
      </c>
      <c r="Y119" s="96">
        <v>11.810000419616699</v>
      </c>
      <c r="Z119" s="96">
        <v>21.899999618530298</v>
      </c>
      <c r="AA119" s="96">
        <v>25.741249084472699</v>
      </c>
      <c r="AB119" s="96">
        <v>13.949999809265099</v>
      </c>
      <c r="AC119" s="96">
        <v>42.9523735046387</v>
      </c>
      <c r="AD119" s="96">
        <v>35.8136596679687</v>
      </c>
      <c r="AE119" s="96">
        <v>36.119640350341797</v>
      </c>
      <c r="AF119" s="96">
        <v>8.3100004196166992</v>
      </c>
      <c r="AG119" s="96">
        <v>17.858860015869102</v>
      </c>
      <c r="AH119" s="96">
        <v>51.5</v>
      </c>
      <c r="AI119" s="96">
        <v>48.120315551757798</v>
      </c>
      <c r="AJ119" s="96">
        <v>24.299999237060501</v>
      </c>
      <c r="AK119" s="96">
        <v>40.799999237060597</v>
      </c>
      <c r="AL119" s="96">
        <v>24.724758148193398</v>
      </c>
      <c r="AM119" s="96">
        <v>16.534742355346701</v>
      </c>
      <c r="AN119" s="96">
        <v>69.650001525878906</v>
      </c>
      <c r="AO119" s="96">
        <v>7.8508219718933097</v>
      </c>
      <c r="AP119" s="96">
        <v>20</v>
      </c>
      <c r="AQ119" s="96">
        <v>12.9675035476685</v>
      </c>
      <c r="AR119" s="96">
        <v>15.2267255783081</v>
      </c>
      <c r="AS119" s="96">
        <v>32.993328094482401</v>
      </c>
      <c r="AT119" s="96">
        <v>35.25</v>
      </c>
      <c r="AU119" s="96">
        <v>7.9613847732543901</v>
      </c>
      <c r="AV119" s="96">
        <v>10.3225193023682</v>
      </c>
      <c r="AW119" s="96">
        <v>26.801454544067401</v>
      </c>
      <c r="AX119" s="96">
        <v>22.059999465942401</v>
      </c>
      <c r="AY119" s="96">
        <v>9.3186130523681605</v>
      </c>
      <c r="AZ119" s="96">
        <v>21.129999160766602</v>
      </c>
      <c r="BA119" s="96">
        <v>36.291553497314503</v>
      </c>
      <c r="BB119" s="96">
        <v>19.098039627075199</v>
      </c>
      <c r="BC119" s="96">
        <v>42.523345947265597</v>
      </c>
      <c r="BD119" s="96">
        <v>21.018022537231399</v>
      </c>
      <c r="BE119" s="96">
        <v>15.3599996566772</v>
      </c>
      <c r="BF119" s="96">
        <v>19.8920383453369</v>
      </c>
      <c r="BG119" s="96">
        <v>21.7542209625244</v>
      </c>
      <c r="BH119" s="96">
        <v>75.870002746582003</v>
      </c>
      <c r="BI119" s="96">
        <v>23.500104904174801</v>
      </c>
      <c r="BJ119" s="96">
        <v>23.049537658691399</v>
      </c>
      <c r="BK119" s="96">
        <v>40.619998931884801</v>
      </c>
      <c r="BL119" s="96">
        <v>27.854770660400401</v>
      </c>
      <c r="BM119" s="96">
        <v>23.533063888549801</v>
      </c>
      <c r="BN119" s="96">
        <v>23.219999313354499</v>
      </c>
      <c r="BO119" s="96">
        <v>46.251182556152301</v>
      </c>
      <c r="BP119" s="96">
        <v>29.004959106445298</v>
      </c>
      <c r="BQ119" s="96">
        <v>63.220001220703097</v>
      </c>
      <c r="BR119" s="96">
        <v>48.431251525878899</v>
      </c>
      <c r="BS119" s="96">
        <v>39.5</v>
      </c>
      <c r="BT119" s="96">
        <v>26.3051433563232</v>
      </c>
      <c r="BU119" s="96">
        <v>26.137571334838899</v>
      </c>
      <c r="BV119" s="96">
        <v>19.7299995422363</v>
      </c>
      <c r="BW119" s="96">
        <v>7.5100002288818404</v>
      </c>
      <c r="BX119" s="96">
        <v>56.862983703613303</v>
      </c>
      <c r="BY119" s="96">
        <v>49.924102783203097</v>
      </c>
      <c r="BZ119" s="96">
        <v>21.290000915527301</v>
      </c>
      <c r="CA119" s="96">
        <v>67.999404907226605</v>
      </c>
      <c r="CB119" s="96">
        <v>34.590000152587898</v>
      </c>
      <c r="CC119" s="96">
        <v>53.05</v>
      </c>
      <c r="CD119" s="96">
        <v>34.96</v>
      </c>
    </row>
    <row r="120" spans="1:82" x14ac:dyDescent="0.3">
      <c r="A120" s="88" t="s">
        <v>339</v>
      </c>
      <c r="B120" s="96">
        <v>13.9625158309937</v>
      </c>
      <c r="C120" s="96">
        <v>20.950000762939499</v>
      </c>
      <c r="D120" s="96">
        <v>64.053627014160199</v>
      </c>
      <c r="E120" s="96">
        <v>33.484054565429702</v>
      </c>
      <c r="F120" s="96">
        <v>20.4451580047607</v>
      </c>
      <c r="G120" s="96">
        <v>22.036979675293001</v>
      </c>
      <c r="H120" s="96">
        <v>27.027397155761701</v>
      </c>
      <c r="I120" s="96">
        <v>13.5915718078613</v>
      </c>
      <c r="J120" s="96">
        <v>86.791305541992202</v>
      </c>
      <c r="K120" s="96">
        <v>39.292861938476598</v>
      </c>
      <c r="L120" s="96">
        <v>22.164575576782202</v>
      </c>
      <c r="M120" s="96">
        <v>20.399999618530298</v>
      </c>
      <c r="N120" s="96">
        <v>24.030000686645501</v>
      </c>
      <c r="O120" s="96">
        <v>10.420000076293899</v>
      </c>
      <c r="P120" s="96">
        <v>119.595649719238</v>
      </c>
      <c r="Q120" s="96">
        <v>14.389407157897899</v>
      </c>
      <c r="R120" s="96">
        <v>5.1369795799255398</v>
      </c>
      <c r="S120" s="96">
        <v>11.1001482009888</v>
      </c>
      <c r="T120" s="96">
        <v>8.75</v>
      </c>
      <c r="U120" s="96">
        <v>29.866500854492202</v>
      </c>
      <c r="V120" s="96">
        <v>60.822299957275398</v>
      </c>
      <c r="W120" s="96">
        <v>20.2433052062988</v>
      </c>
      <c r="X120" s="96">
        <v>82.959999084472699</v>
      </c>
      <c r="Y120" s="96">
        <v>11.6499996185303</v>
      </c>
      <c r="Z120" s="96">
        <v>21.100000381469702</v>
      </c>
      <c r="AA120" s="96">
        <v>24.818555831909201</v>
      </c>
      <c r="AB120" s="96">
        <v>13.6000003814697</v>
      </c>
      <c r="AC120" s="96">
        <v>42.362392425537102</v>
      </c>
      <c r="AD120" s="96">
        <v>35.2184448242187</v>
      </c>
      <c r="AE120" s="96">
        <v>35.710121154785199</v>
      </c>
      <c r="AF120" s="96">
        <v>8.2200002670288104</v>
      </c>
      <c r="AG120" s="96">
        <v>17.701078414916999</v>
      </c>
      <c r="AH120" s="96">
        <v>52.169998168945298</v>
      </c>
      <c r="AI120" s="96">
        <v>48.239574432373097</v>
      </c>
      <c r="AJ120" s="96">
        <v>24.209999084472699</v>
      </c>
      <c r="AK120" s="96">
        <v>39.490001678466797</v>
      </c>
      <c r="AL120" s="96">
        <v>24.070716857910199</v>
      </c>
      <c r="AM120" s="96">
        <v>16.189033508300799</v>
      </c>
      <c r="AN120" s="96">
        <v>67.209999084472699</v>
      </c>
      <c r="AO120" s="96">
        <v>7.5553083419799796</v>
      </c>
      <c r="AP120" s="96">
        <v>19.100000381469702</v>
      </c>
      <c r="AQ120" s="96">
        <v>12.8101406097412</v>
      </c>
      <c r="AR120" s="96">
        <v>14.6042184829712</v>
      </c>
      <c r="AS120" s="96">
        <v>33.140670776367202</v>
      </c>
      <c r="AT120" s="96">
        <v>34.240001678466797</v>
      </c>
      <c r="AU120" s="96">
        <v>7.6495556831359899</v>
      </c>
      <c r="AV120" s="96">
        <v>10.175334930419901</v>
      </c>
      <c r="AW120" s="96">
        <v>26.237108230590799</v>
      </c>
      <c r="AX120" s="96">
        <v>22.360000610351602</v>
      </c>
      <c r="AY120" s="96">
        <v>9.08294773101807</v>
      </c>
      <c r="AZ120" s="96">
        <v>21.360000610351602</v>
      </c>
      <c r="BA120" s="96">
        <v>35.458633422851598</v>
      </c>
      <c r="BB120" s="96">
        <v>18.068923950195298</v>
      </c>
      <c r="BC120" s="96">
        <v>40.9192504882813</v>
      </c>
      <c r="BD120" s="96">
        <v>19.962776184081999</v>
      </c>
      <c r="BE120" s="96">
        <v>15.1599998474121</v>
      </c>
      <c r="BF120" s="96">
        <v>19.338672637939499</v>
      </c>
      <c r="BG120" s="96">
        <v>21.400972366333001</v>
      </c>
      <c r="BH120" s="96">
        <v>74.209999084472699</v>
      </c>
      <c r="BI120" s="96">
        <v>23.2299995422363</v>
      </c>
      <c r="BJ120" s="96">
        <v>22.569999694824201</v>
      </c>
      <c r="BK120" s="96">
        <v>39.5</v>
      </c>
      <c r="BL120" s="96">
        <v>28.271104812622099</v>
      </c>
      <c r="BM120" s="96">
        <v>22.824775695800799</v>
      </c>
      <c r="BN120" s="96">
        <v>22.75</v>
      </c>
      <c r="BO120" s="96">
        <v>45.742710113525398</v>
      </c>
      <c r="BP120" s="96">
        <v>28.4066162109375</v>
      </c>
      <c r="BQ120" s="96">
        <v>61.200000762939503</v>
      </c>
      <c r="BR120" s="96">
        <v>47.589054107666001</v>
      </c>
      <c r="BS120" s="96">
        <v>40.740001678466797</v>
      </c>
      <c r="BT120" s="96">
        <v>26.1473503112793</v>
      </c>
      <c r="BU120" s="96">
        <v>26.0680027008057</v>
      </c>
      <c r="BV120" s="96">
        <v>19.149999618530298</v>
      </c>
      <c r="BW120" s="96">
        <v>7.3099999427795401</v>
      </c>
      <c r="BX120" s="96">
        <v>56.488632202148402</v>
      </c>
      <c r="BY120" s="96">
        <v>48.181556701660199</v>
      </c>
      <c r="BZ120" s="96">
        <v>19.799999237060501</v>
      </c>
      <c r="CA120" s="96">
        <v>66.782997131347699</v>
      </c>
      <c r="CB120" s="96">
        <v>34.049999237060497</v>
      </c>
      <c r="CC120" s="96">
        <v>53.76</v>
      </c>
      <c r="CD120" s="96">
        <v>34.4</v>
      </c>
    </row>
    <row r="121" spans="1:82" x14ac:dyDescent="0.3">
      <c r="A121" s="88" t="s">
        <v>340</v>
      </c>
      <c r="B121" s="96">
        <v>14.4764156341553</v>
      </c>
      <c r="C121" s="96">
        <v>20.540000915527301</v>
      </c>
      <c r="D121" s="96">
        <v>63.887435913085902</v>
      </c>
      <c r="E121" s="96">
        <v>33.094139099121101</v>
      </c>
      <c r="F121" s="96">
        <v>20.288486480712901</v>
      </c>
      <c r="G121" s="96">
        <v>22.174100875854499</v>
      </c>
      <c r="H121" s="96">
        <v>27.153467178344702</v>
      </c>
      <c r="I121" s="96">
        <v>13.5915718078613</v>
      </c>
      <c r="J121" s="96">
        <v>85.798271179199205</v>
      </c>
      <c r="K121" s="96">
        <v>39.647712707519503</v>
      </c>
      <c r="L121" s="96">
        <v>21.96360206604</v>
      </c>
      <c r="M121" s="96">
        <v>20.329999923706101</v>
      </c>
      <c r="N121" s="96">
        <v>24.139999389648398</v>
      </c>
      <c r="O121" s="96">
        <v>10.300000190734901</v>
      </c>
      <c r="P121" s="96">
        <v>121.180290222168</v>
      </c>
      <c r="Q121" s="96">
        <v>14.428830146789601</v>
      </c>
      <c r="R121" s="96">
        <v>5.1861853599548304</v>
      </c>
      <c r="S121" s="96">
        <v>10.981284141540501</v>
      </c>
      <c r="T121" s="96">
        <v>8.2799997329711896</v>
      </c>
      <c r="U121" s="96">
        <v>30.462129592895501</v>
      </c>
      <c r="V121" s="96">
        <v>60.467338562011697</v>
      </c>
      <c r="W121" s="96">
        <v>20.371677398681602</v>
      </c>
      <c r="X121" s="96">
        <v>82.440002441406307</v>
      </c>
      <c r="Y121" s="96">
        <v>11.6099996566772</v>
      </c>
      <c r="Z121" s="96">
        <v>20.639999389648398</v>
      </c>
      <c r="AA121" s="96">
        <v>24.568412780761701</v>
      </c>
      <c r="AB121" s="96">
        <v>13.7200002670288</v>
      </c>
      <c r="AC121" s="96">
        <v>42.739593505859403</v>
      </c>
      <c r="AD121" s="96">
        <v>34.888782501220703</v>
      </c>
      <c r="AE121" s="96">
        <v>35.5372123718262</v>
      </c>
      <c r="AF121" s="96">
        <v>8.0200004577636701</v>
      </c>
      <c r="AG121" s="96">
        <v>18.105392456054702</v>
      </c>
      <c r="AH121" s="96">
        <v>51.209999084472699</v>
      </c>
      <c r="AI121" s="96">
        <v>47.8122367858887</v>
      </c>
      <c r="AJ121" s="96">
        <v>24.639999389648398</v>
      </c>
      <c r="AK121" s="96">
        <v>39.439998626708999</v>
      </c>
      <c r="AL121" s="96">
        <v>24.209451675415</v>
      </c>
      <c r="AM121" s="96">
        <v>16.929836273193398</v>
      </c>
      <c r="AN121" s="96">
        <v>68.059997558593807</v>
      </c>
      <c r="AO121" s="96">
        <v>7.7720184326171902</v>
      </c>
      <c r="AP121" s="96">
        <v>18.840000152587901</v>
      </c>
      <c r="AQ121" s="96">
        <v>13.0850276947022</v>
      </c>
      <c r="AR121" s="96">
        <v>14.4461212158203</v>
      </c>
      <c r="AS121" s="96">
        <v>33.641609191894503</v>
      </c>
      <c r="AT121" s="96">
        <v>33.680000305175803</v>
      </c>
      <c r="AU121" s="96">
        <v>8.1270437240600604</v>
      </c>
      <c r="AV121" s="96">
        <v>10.253832817077599</v>
      </c>
      <c r="AW121" s="96">
        <v>26.2074069976807</v>
      </c>
      <c r="AX121" s="96">
        <v>22.069999694824201</v>
      </c>
      <c r="AY121" s="96">
        <v>9.0043926239013707</v>
      </c>
      <c r="AZ121" s="96">
        <v>21.549999237060501</v>
      </c>
      <c r="BA121" s="96">
        <v>35.2305717468262</v>
      </c>
      <c r="BB121" s="96">
        <v>17.841329574585</v>
      </c>
      <c r="BC121" s="96">
        <v>41.048778533935597</v>
      </c>
      <c r="BD121" s="96">
        <v>19.781520843505898</v>
      </c>
      <c r="BE121" s="96">
        <v>14.829999923706101</v>
      </c>
      <c r="BF121" s="96">
        <v>18.911512374877901</v>
      </c>
      <c r="BG121" s="96">
        <v>20.969224929809599</v>
      </c>
      <c r="BH121" s="96">
        <v>74.900001525878906</v>
      </c>
      <c r="BI121" s="96">
        <v>23.329999923706101</v>
      </c>
      <c r="BJ121" s="96">
        <v>22.7299995422363</v>
      </c>
      <c r="BK121" s="96">
        <v>38.490001678466797</v>
      </c>
      <c r="BL121" s="96">
        <v>27.9538974761963</v>
      </c>
      <c r="BM121" s="96">
        <v>22.774898529052699</v>
      </c>
      <c r="BN121" s="96">
        <v>22.299999237060501</v>
      </c>
      <c r="BO121" s="96">
        <v>44.566242218017599</v>
      </c>
      <c r="BP121" s="96">
        <v>28.4752807617187</v>
      </c>
      <c r="BQ121" s="96">
        <v>61.540000915527301</v>
      </c>
      <c r="BR121" s="96">
        <v>48.0432739257813</v>
      </c>
      <c r="BS121" s="96">
        <v>42.299999237060597</v>
      </c>
      <c r="BT121" s="96">
        <v>26.379400253295898</v>
      </c>
      <c r="BU121" s="96">
        <v>26.197200775146499</v>
      </c>
      <c r="BV121" s="96">
        <v>19.149999618530298</v>
      </c>
      <c r="BW121" s="96">
        <v>7.5500001907348597</v>
      </c>
      <c r="BX121" s="96">
        <v>56.248661041259801</v>
      </c>
      <c r="BY121" s="96">
        <v>47.8233642578125</v>
      </c>
      <c r="BZ121" s="96">
        <v>19.540000915527301</v>
      </c>
      <c r="CA121" s="96">
        <v>66.513786315917997</v>
      </c>
      <c r="CB121" s="96">
        <v>33.450000762939503</v>
      </c>
      <c r="CC121" s="96">
        <v>54.15</v>
      </c>
      <c r="CD121" s="96">
        <v>34.549999999999997</v>
      </c>
    </row>
    <row r="122" spans="1:82" x14ac:dyDescent="0.3">
      <c r="A122" s="88" t="s">
        <v>341</v>
      </c>
      <c r="B122" s="96">
        <v>14.8157815933228</v>
      </c>
      <c r="C122" s="96">
        <v>20.709999084472699</v>
      </c>
      <c r="D122" s="96">
        <v>64.747741699218807</v>
      </c>
      <c r="E122" s="96">
        <v>34.029937744140597</v>
      </c>
      <c r="F122" s="96">
        <v>21.130577087402301</v>
      </c>
      <c r="G122" s="96">
        <v>23.192699432373001</v>
      </c>
      <c r="H122" s="96">
        <v>27.6286525726318</v>
      </c>
      <c r="I122" s="96">
        <v>13.669237136840801</v>
      </c>
      <c r="J122" s="96">
        <v>87.099143981933594</v>
      </c>
      <c r="K122" s="96">
        <v>41.853561401367202</v>
      </c>
      <c r="L122" s="96">
        <v>21.934890747070298</v>
      </c>
      <c r="M122" s="96">
        <v>20.120000839233398</v>
      </c>
      <c r="N122" s="96">
        <v>24.040000915527301</v>
      </c>
      <c r="O122" s="96">
        <v>10.1300001144409</v>
      </c>
      <c r="P122" s="96">
        <v>120.5</v>
      </c>
      <c r="Q122" s="96">
        <v>14.5470991134644</v>
      </c>
      <c r="R122" s="96">
        <v>5.1566619873046902</v>
      </c>
      <c r="S122" s="96">
        <v>11.2921600341797</v>
      </c>
      <c r="T122" s="96">
        <v>8.32999992370606</v>
      </c>
      <c r="U122" s="96">
        <v>31.209026336669901</v>
      </c>
      <c r="V122" s="96">
        <v>62.453178405761697</v>
      </c>
      <c r="W122" s="96">
        <v>21.092536926269499</v>
      </c>
      <c r="X122" s="96">
        <v>83</v>
      </c>
      <c r="Y122" s="96">
        <v>12.2399997711182</v>
      </c>
      <c r="Z122" s="96">
        <v>21.0100002288818</v>
      </c>
      <c r="AA122" s="96">
        <v>24.701522827148398</v>
      </c>
      <c r="AB122" s="96">
        <v>13.579999923706101</v>
      </c>
      <c r="AC122" s="96">
        <v>42.913684844970703</v>
      </c>
      <c r="AD122" s="96">
        <v>35.987644195556598</v>
      </c>
      <c r="AE122" s="96">
        <v>36.201545715332003</v>
      </c>
      <c r="AF122" s="96">
        <v>8.0200004577636701</v>
      </c>
      <c r="AG122" s="96">
        <v>18.233589172363299</v>
      </c>
      <c r="AH122" s="96">
        <v>50.900001525878899</v>
      </c>
      <c r="AI122" s="96">
        <v>49.193634033203097</v>
      </c>
      <c r="AJ122" s="96">
        <v>25.0100002288818</v>
      </c>
      <c r="AK122" s="96">
        <v>39.509998321533203</v>
      </c>
      <c r="AL122" s="96">
        <v>24.080623626708999</v>
      </c>
      <c r="AM122" s="96">
        <v>17.621253967285199</v>
      </c>
      <c r="AN122" s="96">
        <v>67.010002136230497</v>
      </c>
      <c r="AO122" s="96">
        <v>8.1266355514526403</v>
      </c>
      <c r="AP122" s="96">
        <v>18.5200004577637</v>
      </c>
      <c r="AQ122" s="96">
        <v>12.871890068054199</v>
      </c>
      <c r="AR122" s="96">
        <v>14.6931476593018</v>
      </c>
      <c r="AS122" s="96">
        <v>35.6060791015625</v>
      </c>
      <c r="AT122" s="96">
        <v>33.7700004577637</v>
      </c>
      <c r="AU122" s="96">
        <v>7.9613847732543901</v>
      </c>
      <c r="AV122" s="96">
        <v>10.8131322860718</v>
      </c>
      <c r="AW122" s="96">
        <v>27.5242099761963</v>
      </c>
      <c r="AX122" s="96">
        <v>21.9799995422363</v>
      </c>
      <c r="AY122" s="96">
        <v>9.0633096694946307</v>
      </c>
      <c r="AZ122" s="96">
        <v>21.440000534057599</v>
      </c>
      <c r="BA122" s="96">
        <v>34.774448394775398</v>
      </c>
      <c r="BB122" s="96">
        <v>17.871015548706101</v>
      </c>
      <c r="BC122" s="96">
        <v>39.853179931640597</v>
      </c>
      <c r="BD122" s="96">
        <v>19.7020664215088</v>
      </c>
      <c r="BE122" s="96">
        <v>14.8800001144409</v>
      </c>
      <c r="BF122" s="96">
        <v>19.086261749267599</v>
      </c>
      <c r="BG122" s="96">
        <v>20.8612880706787</v>
      </c>
      <c r="BH122" s="96">
        <v>75.300003051757798</v>
      </c>
      <c r="BI122" s="96">
        <v>23.7700004577637</v>
      </c>
      <c r="BJ122" s="96">
        <v>23.200000762939499</v>
      </c>
      <c r="BK122" s="96">
        <v>40.139999389648402</v>
      </c>
      <c r="BL122" s="96">
        <v>28.350406646728501</v>
      </c>
      <c r="BM122" s="96">
        <v>23.475202560424801</v>
      </c>
      <c r="BN122" s="96">
        <v>22.7299995422363</v>
      </c>
      <c r="BO122" s="96">
        <v>45.274112701416001</v>
      </c>
      <c r="BP122" s="96">
        <v>29.103050231933601</v>
      </c>
      <c r="BQ122" s="96">
        <v>60.889999389648402</v>
      </c>
      <c r="BR122" s="96">
        <v>47.475498199462898</v>
      </c>
      <c r="BS122" s="96">
        <v>41.669998168945298</v>
      </c>
      <c r="BT122" s="96">
        <v>26.583604812622099</v>
      </c>
      <c r="BU122" s="96">
        <v>26.077939987182599</v>
      </c>
      <c r="BV122" s="96">
        <v>19.389999389648398</v>
      </c>
      <c r="BW122" s="96">
        <v>8.0900001525878906</v>
      </c>
      <c r="BX122" s="96">
        <v>58.907516479492202</v>
      </c>
      <c r="BY122" s="96">
        <v>49.178680419921903</v>
      </c>
      <c r="BZ122" s="96">
        <v>18.909999847412099</v>
      </c>
      <c r="CA122" s="96">
        <v>69.877082824707003</v>
      </c>
      <c r="CB122" s="96">
        <v>33.400001525878899</v>
      </c>
      <c r="CC122" s="96">
        <v>54.31</v>
      </c>
      <c r="CD122" s="96">
        <v>34.58</v>
      </c>
    </row>
    <row r="123" spans="1:82" x14ac:dyDescent="0.3">
      <c r="A123" s="88" t="s">
        <v>342</v>
      </c>
      <c r="B123" s="96">
        <v>14.631553649902299</v>
      </c>
      <c r="C123" s="96">
        <v>21.5200004577637</v>
      </c>
      <c r="D123" s="96">
        <v>63.7701225280762</v>
      </c>
      <c r="E123" s="96">
        <v>34.1469116210938</v>
      </c>
      <c r="F123" s="96">
        <v>20.9739093780518</v>
      </c>
      <c r="G123" s="96">
        <v>23.0359916687012</v>
      </c>
      <c r="H123" s="96">
        <v>27.221349716186499</v>
      </c>
      <c r="I123" s="96">
        <v>14.3099822998047</v>
      </c>
      <c r="J123" s="96">
        <v>84.159759521484403</v>
      </c>
      <c r="K123" s="96">
        <v>41.163032531738303</v>
      </c>
      <c r="L123" s="96">
        <v>21.887041091918899</v>
      </c>
      <c r="M123" s="96">
        <v>21.299999237060501</v>
      </c>
      <c r="N123" s="96">
        <v>23.799999237060501</v>
      </c>
      <c r="O123" s="96">
        <v>10.310000419616699</v>
      </c>
      <c r="P123" s="96">
        <v>121.830001831055</v>
      </c>
      <c r="Q123" s="96">
        <v>14.241570472717299</v>
      </c>
      <c r="R123" s="96">
        <v>5.0385704040527299</v>
      </c>
      <c r="S123" s="96">
        <v>11.3287353515625</v>
      </c>
      <c r="T123" s="96">
        <v>9</v>
      </c>
      <c r="U123" s="96">
        <v>31.200000762939499</v>
      </c>
      <c r="V123" s="96">
        <v>63.182281494140597</v>
      </c>
      <c r="W123" s="96">
        <v>22.21826171875</v>
      </c>
      <c r="X123" s="96">
        <v>82.650001525878906</v>
      </c>
      <c r="Y123" s="96">
        <v>12.300000190734901</v>
      </c>
      <c r="Z123" s="96">
        <v>21.4899997711182</v>
      </c>
      <c r="AA123" s="96">
        <v>24.397270202636701</v>
      </c>
      <c r="AB123" s="96">
        <v>13.329999923706101</v>
      </c>
      <c r="AC123" s="96">
        <v>42.507472991943402</v>
      </c>
      <c r="AD123" s="96">
        <v>35.621360778808601</v>
      </c>
      <c r="AE123" s="96">
        <v>36.092342376708999</v>
      </c>
      <c r="AF123" s="96">
        <v>8.1700000762939506</v>
      </c>
      <c r="AG123" s="96">
        <v>17.878582000732401</v>
      </c>
      <c r="AH123" s="96">
        <v>49.810001373291001</v>
      </c>
      <c r="AI123" s="96">
        <v>49.938991546630902</v>
      </c>
      <c r="AJ123" s="96">
        <v>24.850000381469702</v>
      </c>
      <c r="AK123" s="96">
        <v>39.169998168945298</v>
      </c>
      <c r="AL123" s="96">
        <v>24.318458557128899</v>
      </c>
      <c r="AM123" s="96">
        <v>17.5126037597656</v>
      </c>
      <c r="AN123" s="96">
        <v>68.050003051757798</v>
      </c>
      <c r="AO123" s="96">
        <v>8.0478315353393608</v>
      </c>
      <c r="AP123" s="96">
        <v>19.079999923706101</v>
      </c>
      <c r="AQ123" s="96">
        <v>12.9834384918213</v>
      </c>
      <c r="AR123" s="96">
        <v>14.436240196228001</v>
      </c>
      <c r="AS123" s="96">
        <v>35.537322998046903</v>
      </c>
      <c r="AT123" s="96">
        <v>34.580001831054702</v>
      </c>
      <c r="AU123" s="96">
        <v>7.9906187057495099</v>
      </c>
      <c r="AV123" s="96">
        <v>10.6757612228394</v>
      </c>
      <c r="AW123" s="96">
        <v>27.365800857543899</v>
      </c>
      <c r="AX123" s="96">
        <v>22.25</v>
      </c>
      <c r="AY123" s="96">
        <v>9.08294773101807</v>
      </c>
      <c r="AZ123" s="96">
        <v>21.190000534057599</v>
      </c>
      <c r="BA123" s="96">
        <v>34.427398681640597</v>
      </c>
      <c r="BB123" s="96">
        <v>17.5642604827881</v>
      </c>
      <c r="BC123" s="96">
        <v>40.002632141113303</v>
      </c>
      <c r="BD123" s="96">
        <v>19.962776184081999</v>
      </c>
      <c r="BE123" s="96">
        <v>14.949999809265099</v>
      </c>
      <c r="BF123" s="96">
        <v>19.076553344726602</v>
      </c>
      <c r="BG123" s="96">
        <v>21.1850986480713</v>
      </c>
      <c r="BH123" s="96">
        <v>77.720001220703097</v>
      </c>
      <c r="BI123" s="96">
        <v>23.389999389648398</v>
      </c>
      <c r="BJ123" s="96">
        <v>22.799999237060501</v>
      </c>
      <c r="BK123" s="96">
        <v>39.369998931884801</v>
      </c>
      <c r="BL123" s="96">
        <v>27.825031280517599</v>
      </c>
      <c r="BM123" s="96">
        <v>23.443281173706101</v>
      </c>
      <c r="BN123" s="96">
        <v>22.809999465942401</v>
      </c>
      <c r="BO123" s="96">
        <v>44.755668640136697</v>
      </c>
      <c r="BP123" s="96">
        <v>29.426744461059599</v>
      </c>
      <c r="BQ123" s="96">
        <v>60.119998931884801</v>
      </c>
      <c r="BR123" s="96">
        <v>46.926643371582003</v>
      </c>
      <c r="BS123" s="96">
        <v>42</v>
      </c>
      <c r="BT123" s="96">
        <v>26.9827270507812</v>
      </c>
      <c r="BU123" s="96">
        <v>25.7897338867187</v>
      </c>
      <c r="BV123" s="96">
        <v>19.5</v>
      </c>
      <c r="BW123" s="96">
        <v>7.9899997711181596</v>
      </c>
      <c r="BX123" s="96">
        <v>57.918846130371101</v>
      </c>
      <c r="BY123" s="96">
        <v>49.3722953796387</v>
      </c>
      <c r="BZ123" s="96">
        <v>20.409999847412099</v>
      </c>
      <c r="CA123" s="96">
        <v>67.119964599609403</v>
      </c>
      <c r="CB123" s="96">
        <v>33.380001068115199</v>
      </c>
      <c r="CC123" s="96">
        <v>54.55</v>
      </c>
      <c r="CD123" s="96">
        <v>35.549999999999997</v>
      </c>
    </row>
    <row r="124" spans="1:82" x14ac:dyDescent="0.3">
      <c r="A124" s="88" t="s">
        <v>343</v>
      </c>
      <c r="B124" s="96">
        <v>14.689730644226101</v>
      </c>
      <c r="C124" s="96">
        <v>20.959999084472699</v>
      </c>
      <c r="D124" s="96">
        <v>63.183544158935497</v>
      </c>
      <c r="E124" s="96">
        <v>35.0437202453613</v>
      </c>
      <c r="F124" s="96">
        <v>21.600580215454102</v>
      </c>
      <c r="G124" s="96">
        <v>23.7607612609863</v>
      </c>
      <c r="H124" s="96">
        <v>27.3862113952637</v>
      </c>
      <c r="I124" s="96">
        <v>13.6789455413818</v>
      </c>
      <c r="J124" s="96">
        <v>87.218307495117202</v>
      </c>
      <c r="K124" s="96">
        <v>42.227596282958999</v>
      </c>
      <c r="L124" s="96">
        <v>22.3307800292969</v>
      </c>
      <c r="M124" s="96">
        <v>21.860000610351602</v>
      </c>
      <c r="N124" s="96">
        <v>23.9899997711182</v>
      </c>
      <c r="O124" s="96">
        <v>10.3400001525879</v>
      </c>
      <c r="P124" s="96">
        <v>123.41000366210901</v>
      </c>
      <c r="Q124" s="96">
        <v>14.458396911621101</v>
      </c>
      <c r="R124" s="96">
        <v>4.8614335060119602</v>
      </c>
      <c r="S124" s="96">
        <v>11.1458654403687</v>
      </c>
      <c r="T124" s="96">
        <v>9.2399997711181605</v>
      </c>
      <c r="U124" s="96">
        <v>31.399999618530298</v>
      </c>
      <c r="V124" s="96">
        <v>62.5107421875</v>
      </c>
      <c r="W124" s="96">
        <v>22.030641555786101</v>
      </c>
      <c r="X124" s="96">
        <v>84.050003051757798</v>
      </c>
      <c r="Y124" s="96">
        <v>13</v>
      </c>
      <c r="Z124" s="96">
        <v>21.440000534057599</v>
      </c>
      <c r="AA124" s="96">
        <v>25.576248168945298</v>
      </c>
      <c r="AB124" s="96">
        <v>13.439999580383301</v>
      </c>
      <c r="AC124" s="96">
        <v>43.039421081542997</v>
      </c>
      <c r="AD124" s="96">
        <v>36.3997192382813</v>
      </c>
      <c r="AE124" s="96">
        <v>36.9295845031738</v>
      </c>
      <c r="AF124" s="96">
        <v>8.1800003051757795</v>
      </c>
      <c r="AG124" s="96">
        <v>18.144838333129901</v>
      </c>
      <c r="AH124" s="96">
        <v>49.900001525878899</v>
      </c>
      <c r="AI124" s="96">
        <v>49.074375152587898</v>
      </c>
      <c r="AJ124" s="96">
        <v>24.850000381469702</v>
      </c>
      <c r="AK124" s="96">
        <v>40.099998474121101</v>
      </c>
      <c r="AL124" s="96">
        <v>24.665298461914102</v>
      </c>
      <c r="AM124" s="96">
        <v>17.769414901733398</v>
      </c>
      <c r="AN124" s="96">
        <v>67.419998168945298</v>
      </c>
      <c r="AO124" s="96">
        <v>8.0970840454101598</v>
      </c>
      <c r="AP124" s="96">
        <v>18.450000762939499</v>
      </c>
      <c r="AQ124" s="96">
        <v>13.0471811294556</v>
      </c>
      <c r="AR124" s="96">
        <v>14.821601867675801</v>
      </c>
      <c r="AS124" s="96">
        <v>35.556968688964801</v>
      </c>
      <c r="AT124" s="96">
        <v>34.580001831054702</v>
      </c>
      <c r="AU124" s="96">
        <v>7.97112941741943</v>
      </c>
      <c r="AV124" s="96">
        <v>10.921069145202599</v>
      </c>
      <c r="AW124" s="96">
        <v>28.009353637695298</v>
      </c>
      <c r="AX124" s="96">
        <v>22.170000076293899</v>
      </c>
      <c r="AY124" s="96">
        <v>9.3382530212402308</v>
      </c>
      <c r="AZ124" s="96">
        <v>21.049999237060501</v>
      </c>
      <c r="BA124" s="96">
        <v>34.526557922363303</v>
      </c>
      <c r="BB124" s="96">
        <v>18.0887145996094</v>
      </c>
      <c r="BC124" s="96">
        <v>41.546939849853501</v>
      </c>
      <c r="BD124" s="96">
        <v>19.915599822998001</v>
      </c>
      <c r="BE124" s="96">
        <v>14.550000190734901</v>
      </c>
      <c r="BF124" s="96">
        <v>19.377506256103501</v>
      </c>
      <c r="BG124" s="96">
        <v>21.489284515380898</v>
      </c>
      <c r="BH124" s="96">
        <v>78.639999389648395</v>
      </c>
      <c r="BI124" s="96">
        <v>23.829999923706101</v>
      </c>
      <c r="BJ124" s="96">
        <v>23.170000076293899</v>
      </c>
      <c r="BK124" s="96">
        <v>39.369998931884801</v>
      </c>
      <c r="BL124" s="96">
        <v>28.142238616943398</v>
      </c>
      <c r="BM124" s="96">
        <v>24.061784744262699</v>
      </c>
      <c r="BN124" s="96">
        <v>22.450000762939499</v>
      </c>
      <c r="BO124" s="96">
        <v>44.935131072998097</v>
      </c>
      <c r="BP124" s="96">
        <v>30.3683986663818</v>
      </c>
      <c r="BQ124" s="96">
        <v>58.959999084472699</v>
      </c>
      <c r="BR124" s="96">
        <v>48.6678276062012</v>
      </c>
      <c r="BS124" s="96">
        <v>41.490001678466797</v>
      </c>
      <c r="BT124" s="96">
        <v>26.862064361572301</v>
      </c>
      <c r="BU124" s="96">
        <v>25.928869247436499</v>
      </c>
      <c r="BV124" s="96">
        <v>19.450000762939499</v>
      </c>
      <c r="BW124" s="96">
        <v>8.1499996185302699</v>
      </c>
      <c r="BX124" s="96">
        <v>60.424118041992202</v>
      </c>
      <c r="BY124" s="96">
        <v>48.888252258300803</v>
      </c>
      <c r="BZ124" s="96">
        <v>20.120000839233398</v>
      </c>
      <c r="CA124" s="96">
        <v>66.910179138183594</v>
      </c>
      <c r="CB124" s="96">
        <v>33.4799995422363</v>
      </c>
      <c r="CC124" s="96">
        <v>54.79</v>
      </c>
      <c r="CD124" s="96">
        <v>33.979999999999997</v>
      </c>
    </row>
    <row r="125" spans="1:82" x14ac:dyDescent="0.3">
      <c r="A125" s="88" t="s">
        <v>344</v>
      </c>
      <c r="B125" s="96">
        <v>14.107959747314499</v>
      </c>
      <c r="C125" s="96">
        <v>21.0200004577637</v>
      </c>
      <c r="D125" s="96">
        <v>63.163997650146499</v>
      </c>
      <c r="E125" s="96">
        <v>33.922706604003899</v>
      </c>
      <c r="F125" s="96">
        <v>21.05224609375</v>
      </c>
      <c r="G125" s="96">
        <v>22.928251266479499</v>
      </c>
      <c r="H125" s="96">
        <v>27.221349716186499</v>
      </c>
      <c r="I125" s="96">
        <v>13.562447547912599</v>
      </c>
      <c r="J125" s="96">
        <v>86.255065917968693</v>
      </c>
      <c r="K125" s="96">
        <v>41.105491638183601</v>
      </c>
      <c r="L125" s="96">
        <v>22.0527229309082</v>
      </c>
      <c r="M125" s="96">
        <v>21.200000762939499</v>
      </c>
      <c r="N125" s="96">
        <v>23.809999465942401</v>
      </c>
      <c r="O125" s="96">
        <v>10.300000190734901</v>
      </c>
      <c r="P125" s="96">
        <v>122</v>
      </c>
      <c r="Q125" s="96">
        <v>14.6160888671875</v>
      </c>
      <c r="R125" s="96">
        <v>4.7630238533020002</v>
      </c>
      <c r="S125" s="96">
        <v>11.1915836334229</v>
      </c>
      <c r="T125" s="96">
        <v>9.4600000381469709</v>
      </c>
      <c r="U125" s="96">
        <v>31.7299995422363</v>
      </c>
      <c r="V125" s="96">
        <v>64.602104187011705</v>
      </c>
      <c r="W125" s="96">
        <v>22.366382598876999</v>
      </c>
      <c r="X125" s="96">
        <v>88.099998474121094</v>
      </c>
      <c r="Y125" s="96">
        <v>12.7799997329712</v>
      </c>
      <c r="Z125" s="96">
        <v>21.5</v>
      </c>
      <c r="AA125" s="96">
        <v>26.260818481445298</v>
      </c>
      <c r="AB125" s="96">
        <v>13.579999923706101</v>
      </c>
      <c r="AC125" s="96">
        <v>43.2038383483887</v>
      </c>
      <c r="AD125" s="96">
        <v>36.423954010009801</v>
      </c>
      <c r="AE125" s="96">
        <v>37.308399200439503</v>
      </c>
      <c r="AF125" s="96">
        <v>7.9499998092651403</v>
      </c>
      <c r="AG125" s="96">
        <v>18.2631740570068</v>
      </c>
      <c r="AH125" s="96">
        <v>49.889999389648402</v>
      </c>
      <c r="AI125" s="96">
        <v>49.293014526367202</v>
      </c>
      <c r="AJ125" s="96">
        <v>25.450000762939499</v>
      </c>
      <c r="AK125" s="96">
        <v>40.810001373291001</v>
      </c>
      <c r="AL125" s="96">
        <v>25.398616790771499</v>
      </c>
      <c r="AM125" s="96">
        <v>17.5224800109863</v>
      </c>
      <c r="AN125" s="96">
        <v>68.900001525878906</v>
      </c>
      <c r="AO125" s="96">
        <v>7.9985795021057102</v>
      </c>
      <c r="AP125" s="96">
        <v>18.549999237060501</v>
      </c>
      <c r="AQ125" s="96">
        <v>13.1866159439087</v>
      </c>
      <c r="AR125" s="96">
        <v>15.009341239929199</v>
      </c>
      <c r="AS125" s="96">
        <v>35.615901947021499</v>
      </c>
      <c r="AT125" s="96">
        <v>34.299999237060497</v>
      </c>
      <c r="AU125" s="96">
        <v>7.8639378547668501</v>
      </c>
      <c r="AV125" s="96">
        <v>10.705197334289601</v>
      </c>
      <c r="AW125" s="96">
        <v>27.534111022949201</v>
      </c>
      <c r="AX125" s="96">
        <v>21.969999313354499</v>
      </c>
      <c r="AY125" s="96">
        <v>9.3775300979614293</v>
      </c>
      <c r="AZ125" s="96">
        <v>21.290000915527301</v>
      </c>
      <c r="BA125" s="96">
        <v>34.7248725891113</v>
      </c>
      <c r="BB125" s="96">
        <v>18.8110752105713</v>
      </c>
      <c r="BC125" s="96">
        <v>41.238075256347699</v>
      </c>
      <c r="BD125" s="96">
        <v>20.680343627929702</v>
      </c>
      <c r="BE125" s="96">
        <v>14.6300001144409</v>
      </c>
      <c r="BF125" s="96">
        <v>19.173633575439499</v>
      </c>
      <c r="BG125" s="96">
        <v>21.194911956787099</v>
      </c>
      <c r="BH125" s="96">
        <v>73.709999084472699</v>
      </c>
      <c r="BI125" s="96">
        <v>23.319999694824201</v>
      </c>
      <c r="BJ125" s="96">
        <v>22.819999694824201</v>
      </c>
      <c r="BK125" s="96">
        <v>39.659999847412102</v>
      </c>
      <c r="BL125" s="96">
        <v>28.479270935058601</v>
      </c>
      <c r="BM125" s="96">
        <v>24.9935302734375</v>
      </c>
      <c r="BN125" s="96">
        <v>22.7299995422363</v>
      </c>
      <c r="BO125" s="96">
        <v>49.810501098632798</v>
      </c>
      <c r="BP125" s="96">
        <v>30.456678390502901</v>
      </c>
      <c r="BQ125" s="96">
        <v>59.139999389648402</v>
      </c>
      <c r="BR125" s="96">
        <v>48.437213897705099</v>
      </c>
      <c r="BS125" s="96">
        <v>42.220001220703097</v>
      </c>
      <c r="BT125" s="96">
        <v>27.103395462036101</v>
      </c>
      <c r="BU125" s="96">
        <v>25.958683013916001</v>
      </c>
      <c r="BV125" s="96">
        <v>19.75</v>
      </c>
      <c r="BW125" s="96">
        <v>8.2100000381469709</v>
      </c>
      <c r="BX125" s="96">
        <v>58.811531066894503</v>
      </c>
      <c r="BY125" s="96">
        <v>49.6627197265625</v>
      </c>
      <c r="BZ125" s="96">
        <v>20.200000762939499</v>
      </c>
      <c r="CA125" s="96">
        <v>67.929122924804702</v>
      </c>
      <c r="CB125" s="96">
        <v>35.090000152587898</v>
      </c>
      <c r="CC125" s="96">
        <v>53.84</v>
      </c>
      <c r="CD125" s="96">
        <v>34.5</v>
      </c>
    </row>
    <row r="126" spans="1:82" x14ac:dyDescent="0.3">
      <c r="A126" s="88" t="s">
        <v>345</v>
      </c>
      <c r="B126" s="96">
        <v>13.4777069091797</v>
      </c>
      <c r="C126" s="96">
        <v>20.309999465942401</v>
      </c>
      <c r="D126" s="96">
        <v>62.020179748535199</v>
      </c>
      <c r="E126" s="96">
        <v>32.733467102050803</v>
      </c>
      <c r="F126" s="96">
        <v>20.298282623291001</v>
      </c>
      <c r="G126" s="96">
        <v>21.978216171264599</v>
      </c>
      <c r="H126" s="96">
        <v>26.9886074066162</v>
      </c>
      <c r="I126" s="96">
        <v>13.1838235855103</v>
      </c>
      <c r="J126" s="96">
        <v>85.818122863769503</v>
      </c>
      <c r="K126" s="96">
        <v>41.287712097167997</v>
      </c>
      <c r="L126" s="96">
        <v>21.765081405639599</v>
      </c>
      <c r="M126" s="96">
        <v>20.700000762939499</v>
      </c>
      <c r="N126" s="96">
        <v>22.799999237060501</v>
      </c>
      <c r="O126" s="96">
        <v>9.8999996185302699</v>
      </c>
      <c r="P126" s="96">
        <v>119.31999969482401</v>
      </c>
      <c r="Q126" s="96">
        <v>14.744214057922401</v>
      </c>
      <c r="R126" s="96">
        <v>5.2845945358276403</v>
      </c>
      <c r="S126" s="96">
        <v>10.972140312194799</v>
      </c>
      <c r="T126" s="96">
        <v>8.2799997329711896</v>
      </c>
      <c r="U126" s="96">
        <v>31.399999618530298</v>
      </c>
      <c r="V126" s="96">
        <v>63.681137084960902</v>
      </c>
      <c r="W126" s="96">
        <v>22.159013748168899</v>
      </c>
      <c r="X126" s="96">
        <v>90.400001525878906</v>
      </c>
      <c r="Y126" s="96">
        <v>12.25</v>
      </c>
      <c r="Z126" s="96">
        <v>20.799999237060501</v>
      </c>
      <c r="AA126" s="96">
        <v>26.0706596374512</v>
      </c>
      <c r="AB126" s="96">
        <v>14.5200004577637</v>
      </c>
      <c r="AC126" s="96">
        <v>44.654605865478501</v>
      </c>
      <c r="AD126" s="96">
        <v>35.2686958312988</v>
      </c>
      <c r="AE126" s="96">
        <v>36.603927612304702</v>
      </c>
      <c r="AF126" s="96">
        <v>7.6100001335143999</v>
      </c>
      <c r="AG126" s="96">
        <v>18.302618026733398</v>
      </c>
      <c r="AH126" s="96">
        <v>50.369998931884801</v>
      </c>
      <c r="AI126" s="96">
        <v>48.448276519775398</v>
      </c>
      <c r="AJ126" s="96">
        <v>25.530000686645501</v>
      </c>
      <c r="AK126" s="96">
        <v>41.169998168945298</v>
      </c>
      <c r="AL126" s="96">
        <v>25.378799438476602</v>
      </c>
      <c r="AM126" s="96">
        <v>17.236036300659201</v>
      </c>
      <c r="AN126" s="96">
        <v>66.760002136230497</v>
      </c>
      <c r="AO126" s="96">
        <v>7.9197754859924299</v>
      </c>
      <c r="AP126" s="96">
        <v>17.909999847412099</v>
      </c>
      <c r="AQ126" s="96">
        <v>12.975470542907701</v>
      </c>
      <c r="AR126" s="96">
        <v>14.623980522155801</v>
      </c>
      <c r="AS126" s="96">
        <v>35.478389739990199</v>
      </c>
      <c r="AT126" s="96">
        <v>33.549999237060497</v>
      </c>
      <c r="AU126" s="96">
        <v>7.7664914131164604</v>
      </c>
      <c r="AV126" s="96">
        <v>10.469702720642101</v>
      </c>
      <c r="AW126" s="96">
        <v>26.623237609863299</v>
      </c>
      <c r="AX126" s="96">
        <v>21.540000915527301</v>
      </c>
      <c r="AY126" s="96">
        <v>9.0534896850585902</v>
      </c>
      <c r="AZ126" s="96">
        <v>20.7700004577637</v>
      </c>
      <c r="BA126" s="96">
        <v>33.8126220703125</v>
      </c>
      <c r="BB126" s="96">
        <v>18.9298191070557</v>
      </c>
      <c r="BC126" s="96">
        <v>40.979030609130902</v>
      </c>
      <c r="BD126" s="96">
        <v>20.0624294281006</v>
      </c>
      <c r="BE126" s="96">
        <v>14.4099998474121</v>
      </c>
      <c r="BF126" s="96">
        <v>18.581434249877901</v>
      </c>
      <c r="BG126" s="96">
        <v>20.743537902831999</v>
      </c>
      <c r="BH126" s="96">
        <v>71</v>
      </c>
      <c r="BI126" s="96">
        <v>22.700000762939499</v>
      </c>
      <c r="BJ126" s="96">
        <v>22.200000762939499</v>
      </c>
      <c r="BK126" s="96">
        <v>39.590000152587898</v>
      </c>
      <c r="BL126" s="96">
        <v>27.755643844604499</v>
      </c>
      <c r="BM126" s="96">
        <v>24.760093688964801</v>
      </c>
      <c r="BN126" s="96">
        <v>22.219999313354499</v>
      </c>
      <c r="BO126" s="96">
        <v>50.767627716064503</v>
      </c>
      <c r="BP126" s="96">
        <v>29.436552047729499</v>
      </c>
      <c r="BQ126" s="96">
        <v>60.849998474121101</v>
      </c>
      <c r="BR126" s="96">
        <v>48.465797424316399</v>
      </c>
      <c r="BS126" s="96">
        <v>42</v>
      </c>
      <c r="BT126" s="96">
        <v>26.945602416992202</v>
      </c>
      <c r="BU126" s="96">
        <v>25.670473098754901</v>
      </c>
      <c r="BV126" s="96">
        <v>18.940000534057599</v>
      </c>
      <c r="BW126" s="96">
        <v>8.1300001144409197</v>
      </c>
      <c r="BX126" s="96">
        <v>58.273998260497997</v>
      </c>
      <c r="BY126" s="96">
        <v>50.8825073242187</v>
      </c>
      <c r="BZ126" s="96">
        <v>19.5200004577637</v>
      </c>
      <c r="CA126" s="96">
        <v>67.279792785644503</v>
      </c>
      <c r="CB126" s="96">
        <v>33.889999389648402</v>
      </c>
      <c r="CC126" s="96">
        <v>54.2</v>
      </c>
      <c r="CD126" s="96">
        <v>34</v>
      </c>
    </row>
    <row r="127" spans="1:82" x14ac:dyDescent="0.3">
      <c r="A127" s="88" t="s">
        <v>346</v>
      </c>
      <c r="B127" s="96">
        <v>13.293479919433601</v>
      </c>
      <c r="C127" s="96">
        <v>20.100000381469702</v>
      </c>
      <c r="D127" s="96">
        <v>62.460109710693402</v>
      </c>
      <c r="E127" s="96">
        <v>33.484054565429702</v>
      </c>
      <c r="F127" s="96">
        <v>20.219945907592798</v>
      </c>
      <c r="G127" s="96">
        <v>21.7431526184082</v>
      </c>
      <c r="H127" s="96">
        <v>27.41530418396</v>
      </c>
      <c r="I127" s="96">
        <v>13.0284929275513</v>
      </c>
      <c r="J127" s="96">
        <v>89.124938964843693</v>
      </c>
      <c r="K127" s="96">
        <v>41.469936370849602</v>
      </c>
      <c r="L127" s="96">
        <v>21.384954452514599</v>
      </c>
      <c r="M127" s="96">
        <v>20.629999160766602</v>
      </c>
      <c r="N127" s="96">
        <v>23.299999237060501</v>
      </c>
      <c r="O127" s="96">
        <v>9.5900001525878906</v>
      </c>
      <c r="P127" s="96">
        <v>126</v>
      </c>
      <c r="Q127" s="96">
        <v>14.3696947097778</v>
      </c>
      <c r="R127" s="96">
        <v>5.3141174316406303</v>
      </c>
      <c r="S127" s="96">
        <v>11.0050506591797</v>
      </c>
      <c r="T127" s="96">
        <v>7.8499999046325701</v>
      </c>
      <c r="U127" s="96">
        <v>31.040000915527301</v>
      </c>
      <c r="V127" s="96">
        <v>60.582462310791001</v>
      </c>
      <c r="W127" s="96">
        <v>21.645524978637699</v>
      </c>
      <c r="X127" s="96">
        <v>88.010002136230497</v>
      </c>
      <c r="Y127" s="96">
        <v>13.0200004577637</v>
      </c>
      <c r="Z127" s="96">
        <v>20</v>
      </c>
      <c r="AA127" s="96">
        <v>25.433629989623999</v>
      </c>
      <c r="AB127" s="96">
        <v>14.180000305175801</v>
      </c>
      <c r="AC127" s="96">
        <v>44.606246948242202</v>
      </c>
      <c r="AD127" s="96">
        <v>35.851100921630902</v>
      </c>
      <c r="AE127" s="96">
        <v>36.651527404785199</v>
      </c>
      <c r="AF127" s="96">
        <v>7.6599998474121103</v>
      </c>
      <c r="AG127" s="96">
        <v>18.085670471191399</v>
      </c>
      <c r="AH127" s="96">
        <v>49.880001068115199</v>
      </c>
      <c r="AI127" s="96">
        <v>49.024688720703097</v>
      </c>
      <c r="AJ127" s="96">
        <v>25.350000381469702</v>
      </c>
      <c r="AK127" s="96">
        <v>40.810001373291001</v>
      </c>
      <c r="AL127" s="96">
        <v>26.2013053894043</v>
      </c>
      <c r="AM127" s="96">
        <v>17.285425186157202</v>
      </c>
      <c r="AN127" s="96">
        <v>68.660003662109403</v>
      </c>
      <c r="AO127" s="96">
        <v>7.9493265151977504</v>
      </c>
      <c r="AP127" s="96">
        <v>17.629999160766602</v>
      </c>
      <c r="AQ127" s="96">
        <v>12.9894142150879</v>
      </c>
      <c r="AR127" s="96">
        <v>14.199094772338899</v>
      </c>
      <c r="AS127" s="96">
        <v>35.448921203613303</v>
      </c>
      <c r="AT127" s="96">
        <v>32.799999237060497</v>
      </c>
      <c r="AU127" s="96">
        <v>7.5033855438232404</v>
      </c>
      <c r="AV127" s="96">
        <v>10.4991397857666</v>
      </c>
      <c r="AW127" s="96">
        <v>27.0244445800781</v>
      </c>
      <c r="AX127" s="96">
        <v>22.5</v>
      </c>
      <c r="AY127" s="96">
        <v>8.7196302413940394</v>
      </c>
      <c r="AZ127" s="96">
        <v>20.870000839233398</v>
      </c>
      <c r="BA127" s="96">
        <v>34.100181579589801</v>
      </c>
      <c r="BB127" s="96">
        <v>18.672540664672901</v>
      </c>
      <c r="BC127" s="96">
        <v>40.670169830322301</v>
      </c>
      <c r="BD127" s="96">
        <v>20.6210231781006</v>
      </c>
      <c r="BE127" s="96">
        <v>14.5</v>
      </c>
      <c r="BF127" s="96">
        <v>17.921277999877901</v>
      </c>
      <c r="BG127" s="96">
        <v>20.1940402984619</v>
      </c>
      <c r="BH127" s="96">
        <v>68.879997253417997</v>
      </c>
      <c r="BI127" s="96">
        <v>22.340000152587901</v>
      </c>
      <c r="BJ127" s="96">
        <v>21.799999237060501</v>
      </c>
      <c r="BK127" s="96">
        <v>39.509998321533203</v>
      </c>
      <c r="BL127" s="96">
        <v>27.745731353759801</v>
      </c>
      <c r="BM127" s="96">
        <v>23.6348171234131</v>
      </c>
      <c r="BN127" s="96">
        <v>22.049999237060501</v>
      </c>
      <c r="BO127" s="96">
        <v>50.139511108398402</v>
      </c>
      <c r="BP127" s="96">
        <v>29.073621749877901</v>
      </c>
      <c r="BQ127" s="96">
        <v>60.139999389648402</v>
      </c>
      <c r="BR127" s="96">
        <v>47.675174713134801</v>
      </c>
      <c r="BS127" s="96">
        <v>43.090000152587898</v>
      </c>
      <c r="BT127" s="96">
        <v>26.5928859710693</v>
      </c>
      <c r="BU127" s="96">
        <v>25.670473098754901</v>
      </c>
      <c r="BV127" s="96">
        <v>18.959999084472699</v>
      </c>
      <c r="BW127" s="96">
        <v>8.3999996185302699</v>
      </c>
      <c r="BX127" s="96">
        <v>57.842052459716797</v>
      </c>
      <c r="BY127" s="96">
        <v>49.759532928466797</v>
      </c>
      <c r="BZ127" s="96">
        <v>20.110000610351602</v>
      </c>
      <c r="CA127" s="96">
        <v>66.500602722167997</v>
      </c>
      <c r="CB127" s="96">
        <v>33.75</v>
      </c>
      <c r="CC127" s="96">
        <v>54.4</v>
      </c>
      <c r="CD127" s="96">
        <v>34</v>
      </c>
    </row>
    <row r="128" spans="1:82" x14ac:dyDescent="0.3">
      <c r="A128" s="88" t="s">
        <v>347</v>
      </c>
      <c r="B128" s="96">
        <v>12.992897033691399</v>
      </c>
      <c r="C128" s="96">
        <v>19.819999694824201</v>
      </c>
      <c r="D128" s="96">
        <v>61.805103302002003</v>
      </c>
      <c r="E128" s="96">
        <v>32.460521697997997</v>
      </c>
      <c r="F128" s="96">
        <v>19.6194553375244</v>
      </c>
      <c r="G128" s="96">
        <v>21.291231155395501</v>
      </c>
      <c r="H128" s="96">
        <v>27.250444412231399</v>
      </c>
      <c r="I128" s="96">
        <v>12.8052015304565</v>
      </c>
      <c r="J128" s="96">
        <v>86.592689514160199</v>
      </c>
      <c r="K128" s="96">
        <v>41.163032531738303</v>
      </c>
      <c r="L128" s="96">
        <v>20.992570877075199</v>
      </c>
      <c r="M128" s="96">
        <v>20.389999389648398</v>
      </c>
      <c r="N128" s="96">
        <v>22.569999694824201</v>
      </c>
      <c r="O128" s="96">
        <v>9.4499998092651403</v>
      </c>
      <c r="P128" s="96">
        <v>122.98999786377</v>
      </c>
      <c r="Q128" s="96">
        <v>13.985320091247599</v>
      </c>
      <c r="R128" s="96">
        <v>5.0484118461608896</v>
      </c>
      <c r="S128" s="96">
        <v>10.761791229248001</v>
      </c>
      <c r="T128" s="96">
        <v>7.4000000953674299</v>
      </c>
      <c r="U128" s="96">
        <v>30.569999694824201</v>
      </c>
      <c r="V128" s="96">
        <v>58.174514770507798</v>
      </c>
      <c r="W128" s="96">
        <v>21.329532623291001</v>
      </c>
      <c r="X128" s="96">
        <v>86.139999389648395</v>
      </c>
      <c r="Y128" s="96">
        <v>12.7600002288818</v>
      </c>
      <c r="Z128" s="96">
        <v>18.920000076293899</v>
      </c>
      <c r="AA128" s="96">
        <v>24.615951538085898</v>
      </c>
      <c r="AB128" s="96">
        <v>13.8999996185303</v>
      </c>
      <c r="AC128" s="96">
        <v>44.3741264343262</v>
      </c>
      <c r="AD128" s="96">
        <v>35.325984954833999</v>
      </c>
      <c r="AE128" s="96">
        <v>36.451610565185497</v>
      </c>
      <c r="AF128" s="96">
        <v>7.4699997901916504</v>
      </c>
      <c r="AG128" s="96">
        <v>17.6813564300537</v>
      </c>
      <c r="AH128" s="96">
        <v>49.610000610351598</v>
      </c>
      <c r="AI128" s="96">
        <v>47.583660125732401</v>
      </c>
      <c r="AJ128" s="96">
        <v>24.799999237060501</v>
      </c>
      <c r="AK128" s="96">
        <v>38.950000762939503</v>
      </c>
      <c r="AL128" s="96">
        <v>25.864376068115199</v>
      </c>
      <c r="AM128" s="96">
        <v>17.265668869018601</v>
      </c>
      <c r="AN128" s="96">
        <v>66.199996948242202</v>
      </c>
      <c r="AO128" s="96">
        <v>7.9591779708862296</v>
      </c>
      <c r="AP128" s="96">
        <v>17.649999618530298</v>
      </c>
      <c r="AQ128" s="96">
        <v>12.780261039733899</v>
      </c>
      <c r="AR128" s="96">
        <v>13.8532571792603</v>
      </c>
      <c r="AS128" s="96">
        <v>35.655189514160199</v>
      </c>
      <c r="AT128" s="96">
        <v>32.459999084472699</v>
      </c>
      <c r="AU128" s="96">
        <v>7.4059391021728498</v>
      </c>
      <c r="AV128" s="96">
        <v>10.018339157104499</v>
      </c>
      <c r="AW128" s="96">
        <v>25.449342727661101</v>
      </c>
      <c r="AX128" s="96">
        <v>21.959999084472699</v>
      </c>
      <c r="AY128" s="96">
        <v>8.5232419967651403</v>
      </c>
      <c r="AZ128" s="96">
        <v>20.850000381469702</v>
      </c>
      <c r="BA128" s="96">
        <v>33.8126220703125</v>
      </c>
      <c r="BB128" s="96">
        <v>18.444948196411101</v>
      </c>
      <c r="BC128" s="96">
        <v>39.335086822509801</v>
      </c>
      <c r="BD128" s="96">
        <v>20.603542327880898</v>
      </c>
      <c r="BE128" s="96">
        <v>14.1499996185303</v>
      </c>
      <c r="BF128" s="96">
        <v>18.037776947021499</v>
      </c>
      <c r="BG128" s="96">
        <v>19.9192905426025</v>
      </c>
      <c r="BH128" s="96">
        <v>68.300003051757798</v>
      </c>
      <c r="BI128" s="96">
        <v>22.309999465942401</v>
      </c>
      <c r="BJ128" s="96">
        <v>21.780000686645501</v>
      </c>
      <c r="BK128" s="96">
        <v>38.290000915527301</v>
      </c>
      <c r="BL128" s="96">
        <v>27.676342010498001</v>
      </c>
      <c r="BM128" s="96">
        <v>23.624839782714801</v>
      </c>
      <c r="BN128" s="96">
        <v>21.569999694824201</v>
      </c>
      <c r="BO128" s="96">
        <v>49.750682830810597</v>
      </c>
      <c r="BP128" s="96">
        <v>28.259483337402301</v>
      </c>
      <c r="BQ128" s="96">
        <v>58.869998931884801</v>
      </c>
      <c r="BR128" s="96">
        <v>47.760906219482401</v>
      </c>
      <c r="BS128" s="96">
        <v>42.080001831054702</v>
      </c>
      <c r="BT128" s="96">
        <v>26.565040588378899</v>
      </c>
      <c r="BU128" s="96">
        <v>25.7797946929932</v>
      </c>
      <c r="BV128" s="96">
        <v>18.850000381469702</v>
      </c>
      <c r="BW128" s="96">
        <v>8.1800003051757795</v>
      </c>
      <c r="BX128" s="96">
        <v>58.264400482177699</v>
      </c>
      <c r="BY128" s="96">
        <v>49.014106750488303</v>
      </c>
      <c r="BZ128" s="96">
        <v>19.860000610351602</v>
      </c>
      <c r="CA128" s="96">
        <v>66.720382690429702</v>
      </c>
      <c r="CB128" s="96">
        <v>32.720001220703097</v>
      </c>
      <c r="CC128" s="96">
        <v>57.93</v>
      </c>
      <c r="CD128" s="96">
        <v>34.299999999999997</v>
      </c>
    </row>
    <row r="129" spans="1:82" x14ac:dyDescent="0.3">
      <c r="A129" s="88" t="s">
        <v>348</v>
      </c>
      <c r="B129" s="96">
        <v>12.7795810699463</v>
      </c>
      <c r="C129" s="96">
        <v>20.159999847412099</v>
      </c>
      <c r="D129" s="96">
        <v>62.0788383483887</v>
      </c>
      <c r="E129" s="96">
        <v>32.489772796630902</v>
      </c>
      <c r="F129" s="96">
        <v>19.7370510101318</v>
      </c>
      <c r="G129" s="96">
        <v>21.389255523681602</v>
      </c>
      <c r="H129" s="96">
        <v>27.3571166992187</v>
      </c>
      <c r="I129" s="96">
        <v>12.9217014312744</v>
      </c>
      <c r="J129" s="96">
        <v>87.585723876953097</v>
      </c>
      <c r="K129" s="96">
        <v>42.429000854492202</v>
      </c>
      <c r="L129" s="96">
        <v>21.747911453247099</v>
      </c>
      <c r="M129" s="96">
        <v>20.659999847412099</v>
      </c>
      <c r="N129" s="96">
        <v>23.399999618530298</v>
      </c>
      <c r="O129" s="96">
        <v>10.180000305175801</v>
      </c>
      <c r="P129" s="96">
        <v>121.5</v>
      </c>
      <c r="Q129" s="96">
        <v>14.034599304199199</v>
      </c>
      <c r="R129" s="96">
        <v>4.9795246124267596</v>
      </c>
      <c r="S129" s="96">
        <v>10.674217224121101</v>
      </c>
      <c r="T129" s="96">
        <v>7.3800001144409197</v>
      </c>
      <c r="U129" s="96">
        <v>30.850000381469702</v>
      </c>
      <c r="V129" s="96">
        <v>57.905899047851598</v>
      </c>
      <c r="W129" s="96">
        <v>21.132036209106399</v>
      </c>
      <c r="X129" s="96">
        <v>87.910003662109403</v>
      </c>
      <c r="Y129" s="96">
        <v>13.1199998855591</v>
      </c>
      <c r="Z129" s="96">
        <v>19.850000381469702</v>
      </c>
      <c r="AA129" s="96">
        <v>24.9392185211182</v>
      </c>
      <c r="AB129" s="96">
        <v>14.079999923706101</v>
      </c>
      <c r="AC129" s="96">
        <v>43.880863189697301</v>
      </c>
      <c r="AD129" s="96">
        <v>35.039558410644503</v>
      </c>
      <c r="AE129" s="96">
        <v>36.384971618652301</v>
      </c>
      <c r="AF129" s="96">
        <v>7.6599998474121103</v>
      </c>
      <c r="AG129" s="96">
        <v>17.572881698608398</v>
      </c>
      <c r="AH129" s="96">
        <v>49.790000915527301</v>
      </c>
      <c r="AI129" s="96">
        <v>47.911617279052699</v>
      </c>
      <c r="AJ129" s="96">
        <v>25.170000076293899</v>
      </c>
      <c r="AK129" s="96">
        <v>39.900001525878899</v>
      </c>
      <c r="AL129" s="96">
        <v>25.963472366333001</v>
      </c>
      <c r="AM129" s="96">
        <v>18.2929172515869</v>
      </c>
      <c r="AN129" s="96">
        <v>67.989997863769503</v>
      </c>
      <c r="AO129" s="96">
        <v>8.40244865417481</v>
      </c>
      <c r="AP129" s="96">
        <v>17.629999160766602</v>
      </c>
      <c r="AQ129" s="96">
        <v>13.001365661621101</v>
      </c>
      <c r="AR129" s="96">
        <v>14.060759544372599</v>
      </c>
      <c r="AS129" s="96">
        <v>34.643489837646499</v>
      </c>
      <c r="AT129" s="96">
        <v>34.9799995422363</v>
      </c>
      <c r="AU129" s="96">
        <v>7.3377265930175799</v>
      </c>
      <c r="AV129" s="96">
        <v>10.0085248947144</v>
      </c>
      <c r="AW129" s="96">
        <v>25.4295253753662</v>
      </c>
      <c r="AX129" s="96">
        <v>21.809999465942401</v>
      </c>
      <c r="AY129" s="96">
        <v>8.6312551498413104</v>
      </c>
      <c r="AZ129" s="96">
        <v>22.75</v>
      </c>
      <c r="BA129" s="96">
        <v>33.901863098144503</v>
      </c>
      <c r="BB129" s="96">
        <v>19.167308807373001</v>
      </c>
      <c r="BC129" s="96">
        <v>40.590465545654297</v>
      </c>
      <c r="BD129" s="96">
        <v>20.7284126281738</v>
      </c>
      <c r="BE129" s="96">
        <v>14.060000419616699</v>
      </c>
      <c r="BF129" s="96">
        <v>18.309606552123999</v>
      </c>
      <c r="BG129" s="96">
        <v>21.518722534179702</v>
      </c>
      <c r="BH129" s="96">
        <v>68.650001525878906</v>
      </c>
      <c r="BI129" s="96">
        <v>23.75</v>
      </c>
      <c r="BJ129" s="96">
        <v>23.180000305175799</v>
      </c>
      <c r="BK129" s="96">
        <v>43.490001678466797</v>
      </c>
      <c r="BL129" s="96">
        <v>27.884508132934599</v>
      </c>
      <c r="BM129" s="96">
        <v>23.533063888549801</v>
      </c>
      <c r="BN129" s="96">
        <v>21.889999389648398</v>
      </c>
      <c r="BO129" s="96">
        <v>50.857357025146499</v>
      </c>
      <c r="BP129" s="96">
        <v>28.347763061523398</v>
      </c>
      <c r="BQ129" s="96">
        <v>58.450000762939503</v>
      </c>
      <c r="BR129" s="96">
        <v>48.370536804199197</v>
      </c>
      <c r="BS129" s="96">
        <v>45.279998779296903</v>
      </c>
      <c r="BT129" s="96">
        <v>26.379400253295898</v>
      </c>
      <c r="BU129" s="96">
        <v>25.839424133300799</v>
      </c>
      <c r="BV129" s="96">
        <v>18.889999389648398</v>
      </c>
      <c r="BW129" s="96">
        <v>8.5</v>
      </c>
      <c r="BX129" s="96">
        <v>59.694614410400398</v>
      </c>
      <c r="BY129" s="96">
        <v>48.4526176452637</v>
      </c>
      <c r="BZ129" s="96">
        <v>20</v>
      </c>
      <c r="CA129" s="96">
        <v>68.12890625</v>
      </c>
      <c r="CB129" s="96">
        <v>32.75</v>
      </c>
      <c r="CC129" s="96">
        <v>59.99</v>
      </c>
      <c r="CD129" s="96">
        <v>35.29</v>
      </c>
    </row>
    <row r="130" spans="1:82" x14ac:dyDescent="0.3">
      <c r="A130" s="88" t="s">
        <v>349</v>
      </c>
      <c r="B130" s="96">
        <v>12.8571510314941</v>
      </c>
      <c r="C130" s="96">
        <v>21.450000762939499</v>
      </c>
      <c r="D130" s="96">
        <v>62.616531372070298</v>
      </c>
      <c r="E130" s="96">
        <v>33.484054565429702</v>
      </c>
      <c r="F130" s="96">
        <v>20.011451721191399</v>
      </c>
      <c r="G130" s="96">
        <v>21.536291122436499</v>
      </c>
      <c r="H130" s="96">
        <v>27.900188446044901</v>
      </c>
      <c r="I130" s="96">
        <v>12.8537435531616</v>
      </c>
      <c r="J130" s="96">
        <v>89.015701293945298</v>
      </c>
      <c r="K130" s="96">
        <v>42.054962158203097</v>
      </c>
      <c r="L130" s="96">
        <v>22.0618190765381</v>
      </c>
      <c r="M130" s="96">
        <v>21.909999847412099</v>
      </c>
      <c r="N130" s="96">
        <v>24.100000381469702</v>
      </c>
      <c r="O130" s="96">
        <v>11.319999694824199</v>
      </c>
      <c r="P130" s="96">
        <v>123.01000213623</v>
      </c>
      <c r="Q130" s="96">
        <v>14.4682531356812</v>
      </c>
      <c r="R130" s="96">
        <v>5.5109367370605504</v>
      </c>
      <c r="S130" s="96">
        <v>11.102353096008301</v>
      </c>
      <c r="T130" s="96">
        <v>7.2699999809265101</v>
      </c>
      <c r="U130" s="96">
        <v>31.7600002288818</v>
      </c>
      <c r="V130" s="96">
        <v>60.908641815185597</v>
      </c>
      <c r="W130" s="96">
        <v>21.033287048339801</v>
      </c>
      <c r="X130" s="96">
        <v>87.860000610351605</v>
      </c>
      <c r="Y130" s="96">
        <v>13.1099996566772</v>
      </c>
      <c r="Z130" s="96">
        <v>19.590000152587901</v>
      </c>
      <c r="AA130" s="96">
        <v>24.9106960296631</v>
      </c>
      <c r="AB130" s="96">
        <v>14.449999809265099</v>
      </c>
      <c r="AC130" s="96">
        <v>44.954433441162102</v>
      </c>
      <c r="AD130" s="96">
        <v>36.318931579589801</v>
      </c>
      <c r="AE130" s="96">
        <v>37.555915832519503</v>
      </c>
      <c r="AF130" s="96">
        <v>7.57999992370606</v>
      </c>
      <c r="AG130" s="96">
        <v>18.036363601684599</v>
      </c>
      <c r="AH130" s="96">
        <v>51.2299995422363</v>
      </c>
      <c r="AI130" s="96">
        <v>49.084312438964801</v>
      </c>
      <c r="AJ130" s="96">
        <v>25.0200004577637</v>
      </c>
      <c r="AK130" s="96">
        <v>40.75</v>
      </c>
      <c r="AL130" s="96">
        <v>25.666179656982401</v>
      </c>
      <c r="AM130" s="96">
        <v>17.838556289672901</v>
      </c>
      <c r="AN130" s="96">
        <v>70.569999694824205</v>
      </c>
      <c r="AO130" s="96">
        <v>8.1955890655517596</v>
      </c>
      <c r="AP130" s="96">
        <v>18.600000381469702</v>
      </c>
      <c r="AQ130" s="96">
        <v>13.196575164794901</v>
      </c>
      <c r="AR130" s="96">
        <v>14.6042184829712</v>
      </c>
      <c r="AS130" s="96">
        <v>34.437221527099602</v>
      </c>
      <c r="AT130" s="96">
        <v>36.650001525878899</v>
      </c>
      <c r="AU130" s="96">
        <v>7.6398110389709499</v>
      </c>
      <c r="AV130" s="96">
        <v>10.126274108886699</v>
      </c>
      <c r="AW130" s="96">
        <v>25.786157608032202</v>
      </c>
      <c r="AX130" s="96">
        <v>22.049999237060501</v>
      </c>
      <c r="AY130" s="96">
        <v>8.4839649200439506</v>
      </c>
      <c r="AZ130" s="96">
        <v>23.319999694824201</v>
      </c>
      <c r="BA130" s="96">
        <v>34.258831024169901</v>
      </c>
      <c r="BB130" s="96">
        <v>19.464170455932599</v>
      </c>
      <c r="BC130" s="96">
        <v>42.692718505859403</v>
      </c>
      <c r="BD130" s="96">
        <v>21.455156326293899</v>
      </c>
      <c r="BE130" s="96">
        <v>13.939999580383301</v>
      </c>
      <c r="BF130" s="96">
        <v>18.435813903808601</v>
      </c>
      <c r="BG130" s="96">
        <v>23.16721534729</v>
      </c>
      <c r="BH130" s="96">
        <v>67.330001831054702</v>
      </c>
      <c r="BI130" s="96">
        <v>23.829999923706101</v>
      </c>
      <c r="BJ130" s="96">
        <v>23.219999313354499</v>
      </c>
      <c r="BK130" s="96">
        <v>42.180000305175803</v>
      </c>
      <c r="BL130" s="96">
        <v>28.6279621124268</v>
      </c>
      <c r="BM130" s="96">
        <v>23.670730590820298</v>
      </c>
      <c r="BN130" s="96">
        <v>22.7700004577637</v>
      </c>
      <c r="BO130" s="96">
        <v>51.475502014160199</v>
      </c>
      <c r="BP130" s="96">
        <v>29.230564117431602</v>
      </c>
      <c r="BQ130" s="96">
        <v>59.619998931884801</v>
      </c>
      <c r="BR130" s="96">
        <v>48.465797424316399</v>
      </c>
      <c r="BS130" s="96">
        <v>46.319999694824197</v>
      </c>
      <c r="BT130" s="96">
        <v>26.815650939941399</v>
      </c>
      <c r="BU130" s="96">
        <v>28.642005920410199</v>
      </c>
      <c r="BV130" s="96">
        <v>19.059999465942401</v>
      </c>
      <c r="BW130" s="96">
        <v>8.32999992370606</v>
      </c>
      <c r="BX130" s="96">
        <v>59.3490600585938</v>
      </c>
      <c r="BY130" s="96">
        <v>49.682083129882798</v>
      </c>
      <c r="BZ130" s="96">
        <v>19.590000152587901</v>
      </c>
      <c r="CA130" s="96">
        <v>69.757209777832003</v>
      </c>
      <c r="CB130" s="96">
        <v>33.380001068115199</v>
      </c>
      <c r="CC130" s="96">
        <v>59.71</v>
      </c>
      <c r="CD130" s="96">
        <v>35</v>
      </c>
    </row>
    <row r="131" spans="1:82" x14ac:dyDescent="0.3">
      <c r="A131" s="88" t="s">
        <v>350</v>
      </c>
      <c r="B131" s="96">
        <v>12.905632019043001</v>
      </c>
      <c r="C131" s="96">
        <v>21.0100002288818</v>
      </c>
      <c r="D131" s="96">
        <v>61.150096893310597</v>
      </c>
      <c r="E131" s="96">
        <v>33.2501029968262</v>
      </c>
      <c r="F131" s="96">
        <v>19.884050369262699</v>
      </c>
      <c r="G131" s="96">
        <v>21.408861160278299</v>
      </c>
      <c r="H131" s="96">
        <v>27.6868381500244</v>
      </c>
      <c r="I131" s="96">
        <v>12.727535247802701</v>
      </c>
      <c r="J131" s="96">
        <v>87.526145935058594</v>
      </c>
      <c r="K131" s="96">
        <v>41.421981811523402</v>
      </c>
      <c r="L131" s="96">
        <v>21.6890544891357</v>
      </c>
      <c r="M131" s="96">
        <v>22.420000076293899</v>
      </c>
      <c r="N131" s="96">
        <v>23.389999389648398</v>
      </c>
      <c r="O131" s="96">
        <v>10.8400001525879</v>
      </c>
      <c r="P131" s="96">
        <v>121.669998168945</v>
      </c>
      <c r="Q131" s="96">
        <v>14.2612819671631</v>
      </c>
      <c r="R131" s="96">
        <v>5.16650295257568</v>
      </c>
      <c r="S131" s="96">
        <v>10.8785552978516</v>
      </c>
      <c r="T131" s="96">
        <v>7.28999996185303</v>
      </c>
      <c r="U131" s="96">
        <v>31.180000305175799</v>
      </c>
      <c r="V131" s="96">
        <v>58.999546051025398</v>
      </c>
      <c r="W131" s="96">
        <v>20.983913421630898</v>
      </c>
      <c r="X131" s="96">
        <v>87.099998474121094</v>
      </c>
      <c r="Y131" s="96">
        <v>12.949999809265099</v>
      </c>
      <c r="Z131" s="96">
        <v>19.0100002288818</v>
      </c>
      <c r="AA131" s="96">
        <v>24.568412780761701</v>
      </c>
      <c r="AB131" s="96">
        <v>14.539999961853001</v>
      </c>
      <c r="AC131" s="96">
        <v>44.722312927246101</v>
      </c>
      <c r="AD131" s="96">
        <v>35.956123352050803</v>
      </c>
      <c r="AE131" s="96">
        <v>37.394077301025398</v>
      </c>
      <c r="AF131" s="96">
        <v>7.5</v>
      </c>
      <c r="AG131" s="96">
        <v>17.7306613922119</v>
      </c>
      <c r="AH131" s="96">
        <v>50.130001068115199</v>
      </c>
      <c r="AI131" s="96">
        <v>48.617221832275398</v>
      </c>
      <c r="AJ131" s="96">
        <v>24.649999618530298</v>
      </c>
      <c r="AK131" s="96">
        <v>40.330001831054702</v>
      </c>
      <c r="AL131" s="96">
        <v>25.804918289184599</v>
      </c>
      <c r="AM131" s="96">
        <v>17.394077301025401</v>
      </c>
      <c r="AN131" s="96">
        <v>70.430000305175795</v>
      </c>
      <c r="AO131" s="96">
        <v>7.9788784980773899</v>
      </c>
      <c r="AP131" s="96">
        <v>17.969999313354499</v>
      </c>
      <c r="AQ131" s="96">
        <v>13.051164627075201</v>
      </c>
      <c r="AR131" s="96">
        <v>15.671373367309601</v>
      </c>
      <c r="AS131" s="96">
        <v>33.828231811523402</v>
      </c>
      <c r="AT131" s="96">
        <v>35.849998474121101</v>
      </c>
      <c r="AU131" s="96">
        <v>7.5715980529785201</v>
      </c>
      <c r="AV131" s="96">
        <v>10.018339157104499</v>
      </c>
      <c r="AW131" s="96">
        <v>25.241306304931602</v>
      </c>
      <c r="AX131" s="96">
        <v>21.670000076293899</v>
      </c>
      <c r="AY131" s="96">
        <v>8.4839649200439506</v>
      </c>
      <c r="AZ131" s="96">
        <v>23.069999694824201</v>
      </c>
      <c r="BA131" s="96">
        <v>34.1993408203125</v>
      </c>
      <c r="BB131" s="96">
        <v>19.9688320159912</v>
      </c>
      <c r="BC131" s="96">
        <v>43.061363220214801</v>
      </c>
      <c r="BD131" s="96">
        <v>21.390222549438501</v>
      </c>
      <c r="BE131" s="96">
        <v>13.8599996566772</v>
      </c>
      <c r="BF131" s="96">
        <v>18.008653640747099</v>
      </c>
      <c r="BG131" s="96">
        <v>22.3724060058594</v>
      </c>
      <c r="BH131" s="96">
        <v>67.949996948242202</v>
      </c>
      <c r="BI131" s="96">
        <v>23.309999465942401</v>
      </c>
      <c r="BJ131" s="96">
        <v>22.790000915527301</v>
      </c>
      <c r="BK131" s="96">
        <v>43.889999389648402</v>
      </c>
      <c r="BL131" s="96">
        <v>28.429708480835</v>
      </c>
      <c r="BM131" s="96">
        <v>23.744550704956101</v>
      </c>
      <c r="BN131" s="96">
        <v>23.329999923706101</v>
      </c>
      <c r="BO131" s="96">
        <v>50.657958984375</v>
      </c>
      <c r="BP131" s="96">
        <v>28.891372680664102</v>
      </c>
      <c r="BQ131" s="96">
        <v>59.490001678466797</v>
      </c>
      <c r="BR131" s="96">
        <v>47.056018829345703</v>
      </c>
      <c r="BS131" s="96">
        <v>46.180000305175803</v>
      </c>
      <c r="BT131" s="96">
        <v>26.694988250732401</v>
      </c>
      <c r="BU131" s="96">
        <v>28.6022548675537</v>
      </c>
      <c r="BV131" s="96">
        <v>19.219999313354499</v>
      </c>
      <c r="BW131" s="96">
        <v>8.3000001907348597</v>
      </c>
      <c r="BX131" s="96">
        <v>58.0244331359863</v>
      </c>
      <c r="BY131" s="96">
        <v>49.081871032714801</v>
      </c>
      <c r="BZ131" s="96">
        <v>19.030000686645501</v>
      </c>
      <c r="CA131" s="96">
        <v>68.378646850585895</v>
      </c>
      <c r="CB131" s="96">
        <v>32.180000305175803</v>
      </c>
      <c r="CC131" s="96">
        <v>68.010000000000005</v>
      </c>
      <c r="CD131" s="96">
        <v>34.590000000000003</v>
      </c>
    </row>
    <row r="132" spans="1:82" x14ac:dyDescent="0.3">
      <c r="A132" s="88" t="s">
        <v>351</v>
      </c>
      <c r="B132" s="96">
        <v>12.8377590179443</v>
      </c>
      <c r="C132" s="96">
        <v>21.780000686645501</v>
      </c>
      <c r="D132" s="96">
        <v>60.8568115234375</v>
      </c>
      <c r="E132" s="96">
        <v>33.562034606933601</v>
      </c>
      <c r="F132" s="96">
        <v>20.050651550293001</v>
      </c>
      <c r="G132" s="96">
        <v>21.5951118469238</v>
      </c>
      <c r="H132" s="96">
        <v>27.87109375</v>
      </c>
      <c r="I132" s="96">
        <v>12.688702583313001</v>
      </c>
      <c r="J132" s="96">
        <v>87.843917846679702</v>
      </c>
      <c r="K132" s="96">
        <v>42.5728569030762</v>
      </c>
      <c r="L132" s="96">
        <v>21.649814605712901</v>
      </c>
      <c r="M132" s="96">
        <v>21.920000076293899</v>
      </c>
      <c r="N132" s="96">
        <v>25.569999694824201</v>
      </c>
      <c r="O132" s="96">
        <v>10.8599996566772</v>
      </c>
      <c r="P132" s="96">
        <v>121.779998779297</v>
      </c>
      <c r="Q132" s="96">
        <v>14.143013000488301</v>
      </c>
      <c r="R132" s="96">
        <v>5.06809377670288</v>
      </c>
      <c r="S132" s="96">
        <v>10.8882846832275</v>
      </c>
      <c r="T132" s="96">
        <v>7.3899998664856001</v>
      </c>
      <c r="U132" s="96">
        <v>31.299999237060501</v>
      </c>
      <c r="V132" s="96">
        <v>58.941986083984403</v>
      </c>
      <c r="W132" s="96">
        <v>21.033287048339801</v>
      </c>
      <c r="X132" s="96">
        <v>86.980003356933594</v>
      </c>
      <c r="Y132" s="96">
        <v>13.9700002670288</v>
      </c>
      <c r="Z132" s="96">
        <v>19.100000381469702</v>
      </c>
      <c r="AA132" s="96">
        <v>24.359239578247099</v>
      </c>
      <c r="AB132" s="96">
        <v>14.210000038146999</v>
      </c>
      <c r="AC132" s="96">
        <v>44.6243896484375</v>
      </c>
      <c r="AD132" s="96">
        <v>35.564674377441399</v>
      </c>
      <c r="AE132" s="96">
        <v>37.108482360839801</v>
      </c>
      <c r="AF132" s="96">
        <v>7.9299998283386204</v>
      </c>
      <c r="AG132" s="96">
        <v>17.651771545410199</v>
      </c>
      <c r="AH132" s="96">
        <v>49.810001373291001</v>
      </c>
      <c r="AI132" s="96">
        <v>48.935245513916001</v>
      </c>
      <c r="AJ132" s="96">
        <v>24.600000381469702</v>
      </c>
      <c r="AK132" s="96">
        <v>39.560001373291001</v>
      </c>
      <c r="AL132" s="96">
        <v>25.745458602905298</v>
      </c>
      <c r="AM132" s="96">
        <v>18.036104202270501</v>
      </c>
      <c r="AN132" s="96">
        <v>68.660003662109403</v>
      </c>
      <c r="AO132" s="96">
        <v>8.3137941360473597</v>
      </c>
      <c r="AP132" s="96">
        <v>17.9799995422363</v>
      </c>
      <c r="AQ132" s="96">
        <v>12.828067779541</v>
      </c>
      <c r="AR132" s="96">
        <v>14.8710069656372</v>
      </c>
      <c r="AS132" s="96">
        <v>33.405872344970703</v>
      </c>
      <c r="AT132" s="96">
        <v>36.080001831054702</v>
      </c>
      <c r="AU132" s="96">
        <v>7.5499496459960902</v>
      </c>
      <c r="AV132" s="96">
        <v>10.1655225753784</v>
      </c>
      <c r="AW132" s="96">
        <v>25.5682163238525</v>
      </c>
      <c r="AX132" s="96">
        <v>21.950000762939499</v>
      </c>
      <c r="AY132" s="96">
        <v>8.2482986450195295</v>
      </c>
      <c r="AZ132" s="96">
        <v>23.299999237060501</v>
      </c>
      <c r="BA132" s="96">
        <v>33.693634033203097</v>
      </c>
      <c r="BB132" s="96">
        <v>19.592807769775401</v>
      </c>
      <c r="BC132" s="96">
        <v>42.493453979492202</v>
      </c>
      <c r="BD132" s="96">
        <v>20.461189270019499</v>
      </c>
      <c r="BE132" s="96">
        <v>14.1599998474121</v>
      </c>
      <c r="BF132" s="96">
        <v>17.765947341918899</v>
      </c>
      <c r="BG132" s="96">
        <v>22.352781295776399</v>
      </c>
      <c r="BH132" s="96">
        <v>66.580001831054702</v>
      </c>
      <c r="BI132" s="96">
        <v>24.100000381469702</v>
      </c>
      <c r="BJ132" s="96">
        <v>23.450000762939499</v>
      </c>
      <c r="BK132" s="96">
        <v>45.409999847412102</v>
      </c>
      <c r="BL132" s="96">
        <v>28.053022384643601</v>
      </c>
      <c r="BM132" s="96">
        <v>23.124052047729499</v>
      </c>
      <c r="BN132" s="96">
        <v>22.870000839233398</v>
      </c>
      <c r="BO132" s="96">
        <v>50.757656097412102</v>
      </c>
      <c r="BP132" s="96">
        <v>29.9680080413818</v>
      </c>
      <c r="BQ132" s="96">
        <v>58.990001678466797</v>
      </c>
      <c r="BR132" s="96">
        <v>46.770252227783203</v>
      </c>
      <c r="BS132" s="96">
        <v>47.360000610351598</v>
      </c>
      <c r="BT132" s="96">
        <v>26.852783203125</v>
      </c>
      <c r="BU132" s="96">
        <v>26.485410690307599</v>
      </c>
      <c r="BV132" s="96">
        <v>19.0200004577637</v>
      </c>
      <c r="BW132" s="96">
        <v>8.6800003051757795</v>
      </c>
      <c r="BX132" s="96">
        <v>59.704212188720703</v>
      </c>
      <c r="BY132" s="96">
        <v>50.253253936767599</v>
      </c>
      <c r="BZ132" s="96">
        <v>19.170000076293899</v>
      </c>
      <c r="CA132" s="96">
        <v>68.918083190917997</v>
      </c>
      <c r="CB132" s="96">
        <v>32.029998779296903</v>
      </c>
      <c r="CC132" s="96">
        <v>66.790000000000006</v>
      </c>
      <c r="CD132" s="96">
        <v>34.049999999999997</v>
      </c>
    </row>
    <row r="133" spans="1:82" x14ac:dyDescent="0.3">
      <c r="A133" s="88" t="s">
        <v>352</v>
      </c>
      <c r="B133" s="96">
        <v>13.0025930404663</v>
      </c>
      <c r="C133" s="96">
        <v>23.319999694824201</v>
      </c>
      <c r="D133" s="96">
        <v>59.478366851806598</v>
      </c>
      <c r="E133" s="96">
        <v>33.074642181396499</v>
      </c>
      <c r="F133" s="96">
        <v>19.795854568481399</v>
      </c>
      <c r="G133" s="96">
        <v>21.418663024902301</v>
      </c>
      <c r="H133" s="96">
        <v>28.035953521728501</v>
      </c>
      <c r="I133" s="96">
        <v>12.649868965148899</v>
      </c>
      <c r="J133" s="96">
        <v>86.701927185058594</v>
      </c>
      <c r="K133" s="96">
        <v>41.498706817627003</v>
      </c>
      <c r="L133" s="96">
        <v>21.3947639465332</v>
      </c>
      <c r="M133" s="96">
        <v>22.370000839233398</v>
      </c>
      <c r="N133" s="96">
        <v>24.7399997711182</v>
      </c>
      <c r="O133" s="96">
        <v>11.0299997329712</v>
      </c>
      <c r="P133" s="96">
        <v>120</v>
      </c>
      <c r="Q133" s="96">
        <v>13.9163303375244</v>
      </c>
      <c r="R133" s="96">
        <v>4.9795246124267596</v>
      </c>
      <c r="S133" s="96">
        <v>10.7131395339966</v>
      </c>
      <c r="T133" s="96">
        <v>7.32999992370606</v>
      </c>
      <c r="U133" s="96">
        <v>30.7399997711182</v>
      </c>
      <c r="V133" s="96">
        <v>57.8387451171875</v>
      </c>
      <c r="W133" s="96">
        <v>20.588922500610401</v>
      </c>
      <c r="X133" s="96">
        <v>84</v>
      </c>
      <c r="Y133" s="96">
        <v>13.920000076293899</v>
      </c>
      <c r="Z133" s="96">
        <v>20.350000381469702</v>
      </c>
      <c r="AA133" s="96">
        <v>23.855319976806602</v>
      </c>
      <c r="AB133" s="96">
        <v>13.949999809265099</v>
      </c>
      <c r="AC133" s="96">
        <v>44.122104644775398</v>
      </c>
      <c r="AD133" s="96">
        <v>34.9918212890625</v>
      </c>
      <c r="AE133" s="96">
        <v>36.594406127929702</v>
      </c>
      <c r="AF133" s="96">
        <v>8.0200004577636701</v>
      </c>
      <c r="AG133" s="96">
        <v>17.513713836669901</v>
      </c>
      <c r="AH133" s="96">
        <v>49.310001373291001</v>
      </c>
      <c r="AI133" s="96">
        <v>47.702919006347699</v>
      </c>
      <c r="AJ133" s="96">
        <v>23.909999847412099</v>
      </c>
      <c r="AK133" s="96">
        <v>39.299999237060497</v>
      </c>
      <c r="AL133" s="96">
        <v>25.7256374359131</v>
      </c>
      <c r="AM133" s="96">
        <v>17.927452087402301</v>
      </c>
      <c r="AN133" s="96">
        <v>67.790000915527301</v>
      </c>
      <c r="AO133" s="96">
        <v>8.1857385635375994</v>
      </c>
      <c r="AP133" s="96">
        <v>19.5</v>
      </c>
      <c r="AQ133" s="96">
        <v>12.495414733886699</v>
      </c>
      <c r="AR133" s="96">
        <v>15.602206230163601</v>
      </c>
      <c r="AS133" s="96">
        <v>33.0031547546387</v>
      </c>
      <c r="AT133" s="96">
        <v>36.700000762939503</v>
      </c>
      <c r="AU133" s="96">
        <v>8.0039329528808594</v>
      </c>
      <c r="AV133" s="96">
        <v>10.0085248947144</v>
      </c>
      <c r="AW133" s="96">
        <v>25.2710285186768</v>
      </c>
      <c r="AX133" s="96">
        <v>21.809999465942401</v>
      </c>
      <c r="AY133" s="96">
        <v>8.4054098129272496</v>
      </c>
      <c r="AZ133" s="96">
        <v>23.959999084472699</v>
      </c>
      <c r="BA133" s="96">
        <v>34.377819061279297</v>
      </c>
      <c r="BB133" s="96">
        <v>20.3349609375</v>
      </c>
      <c r="BC133" s="96">
        <v>42.334041595458999</v>
      </c>
      <c r="BD133" s="96">
        <v>20.226434707641602</v>
      </c>
      <c r="BE133" s="96">
        <v>14.050000190734901</v>
      </c>
      <c r="BF133" s="96">
        <v>17.426164627075199</v>
      </c>
      <c r="BG133" s="96">
        <v>23.2457160949707</v>
      </c>
      <c r="BH133" s="96">
        <v>67.919998168945298</v>
      </c>
      <c r="BI133" s="96">
        <v>23.690000534057599</v>
      </c>
      <c r="BJ133" s="96">
        <v>23.079999923706101</v>
      </c>
      <c r="BK133" s="96">
        <v>43.799999237060497</v>
      </c>
      <c r="BL133" s="96">
        <v>28.251279830932599</v>
      </c>
      <c r="BM133" s="96">
        <v>22.8108100891113</v>
      </c>
      <c r="BN133" s="96">
        <v>22.290000915527301</v>
      </c>
      <c r="BO133" s="96">
        <v>50.638015747070298</v>
      </c>
      <c r="BP133" s="96">
        <v>29.602542877197301</v>
      </c>
      <c r="BQ133" s="96">
        <v>57.130001068115199</v>
      </c>
      <c r="BR133" s="96">
        <v>47.094120025634801</v>
      </c>
      <c r="BS133" s="96">
        <v>46.900001525878899</v>
      </c>
      <c r="BT133" s="96">
        <v>26.5928859710693</v>
      </c>
      <c r="BU133" s="96">
        <v>27.4120998382568</v>
      </c>
      <c r="BV133" s="96">
        <v>18.809999465942401</v>
      </c>
      <c r="BW133" s="96">
        <v>8.4799995422363299</v>
      </c>
      <c r="BX133" s="96">
        <v>57.861251831054702</v>
      </c>
      <c r="BY133" s="96">
        <v>49.362617492675803</v>
      </c>
      <c r="BZ133" s="96">
        <v>18.7399997711182</v>
      </c>
      <c r="CA133" s="96">
        <v>67.299774169921903</v>
      </c>
      <c r="CB133" s="96">
        <v>32.319999694824197</v>
      </c>
      <c r="CC133" s="96">
        <v>66.52</v>
      </c>
      <c r="CD133" s="96">
        <v>33.450000000000003</v>
      </c>
    </row>
    <row r="134" spans="1:82" x14ac:dyDescent="0.3">
      <c r="A134" s="88" t="s">
        <v>353</v>
      </c>
      <c r="B134" s="96">
        <v>13.0704669952393</v>
      </c>
      <c r="C134" s="96">
        <v>22.879999160766602</v>
      </c>
      <c r="D134" s="96">
        <v>60.1235961914063</v>
      </c>
      <c r="E134" s="96">
        <v>32.899177551269503</v>
      </c>
      <c r="F134" s="96">
        <v>19.6978569030762</v>
      </c>
      <c r="G134" s="96">
        <v>21.222610473632798</v>
      </c>
      <c r="H134" s="96">
        <v>28.074745178222699</v>
      </c>
      <c r="I134" s="96">
        <v>12.863451957702599</v>
      </c>
      <c r="J134" s="96">
        <v>85.083282470703097</v>
      </c>
      <c r="K134" s="96">
        <v>42.189235687255902</v>
      </c>
      <c r="L134" s="96">
        <v>21.198574066162099</v>
      </c>
      <c r="M134" s="96">
        <v>22.700000762939499</v>
      </c>
      <c r="N134" s="96">
        <v>24.670000076293899</v>
      </c>
      <c r="O134" s="96">
        <v>10.5900001525879</v>
      </c>
      <c r="P134" s="96">
        <v>120.26000213623</v>
      </c>
      <c r="Q134" s="96">
        <v>13.650224685668899</v>
      </c>
      <c r="R134" s="96">
        <v>4.9500021934509304</v>
      </c>
      <c r="S134" s="96">
        <v>10.479610443115201</v>
      </c>
      <c r="T134" s="96">
        <v>7.1900000572204599</v>
      </c>
      <c r="U134" s="96">
        <v>30.200000762939499</v>
      </c>
      <c r="V134" s="96">
        <v>57.723621368408203</v>
      </c>
      <c r="W134" s="96">
        <v>20.065559387206999</v>
      </c>
      <c r="X134" s="96">
        <v>83.5</v>
      </c>
      <c r="Y134" s="96">
        <v>13.810000419616699</v>
      </c>
      <c r="Z134" s="96">
        <v>19.719999313354499</v>
      </c>
      <c r="AA134" s="96">
        <v>23.199274063110401</v>
      </c>
      <c r="AB134" s="96">
        <v>13.710000038146999</v>
      </c>
      <c r="AC134" s="96">
        <v>43.117538452148402</v>
      </c>
      <c r="AD134" s="96">
        <v>34.247108459472699</v>
      </c>
      <c r="AE134" s="96">
        <v>35.366344451904297</v>
      </c>
      <c r="AF134" s="96">
        <v>7.8000001907348597</v>
      </c>
      <c r="AG134" s="96">
        <v>17.424961090087901</v>
      </c>
      <c r="AH134" s="96">
        <v>48.869998931884801</v>
      </c>
      <c r="AI134" s="96">
        <v>46.212200164794901</v>
      </c>
      <c r="AJ134" s="96">
        <v>24.0100002288818</v>
      </c>
      <c r="AK134" s="96">
        <v>37.5</v>
      </c>
      <c r="AL134" s="96">
        <v>24.932861328125</v>
      </c>
      <c r="AM134" s="96">
        <v>17.887943267822301</v>
      </c>
      <c r="AN134" s="96">
        <v>65.569999694824205</v>
      </c>
      <c r="AO134" s="96">
        <v>8.1955890655517596</v>
      </c>
      <c r="AP134" s="96">
        <v>18.75</v>
      </c>
      <c r="AQ134" s="96">
        <v>12.2125597000122</v>
      </c>
      <c r="AR134" s="96">
        <v>14.6733865737915</v>
      </c>
      <c r="AS134" s="96">
        <v>33.248714447021499</v>
      </c>
      <c r="AT134" s="96">
        <v>35.7299995422363</v>
      </c>
      <c r="AU134" s="96">
        <v>7.7275953292846697</v>
      </c>
      <c r="AV134" s="96">
        <v>9.9202156066894496</v>
      </c>
      <c r="AW134" s="96">
        <v>24.983739852905298</v>
      </c>
      <c r="AX134" s="96">
        <v>22.370000839233398</v>
      </c>
      <c r="AY134" s="96">
        <v>7.98317527770996</v>
      </c>
      <c r="AZ134" s="96">
        <v>24.5200004577637</v>
      </c>
      <c r="BA134" s="96">
        <v>34.843860626220703</v>
      </c>
      <c r="BB134" s="96">
        <v>20.493284225463899</v>
      </c>
      <c r="BC134" s="96">
        <v>41.696388244628899</v>
      </c>
      <c r="BD134" s="96">
        <v>19.994174957275401</v>
      </c>
      <c r="BE134" s="96">
        <v>14.7200002670288</v>
      </c>
      <c r="BF134" s="96">
        <v>17.232000350952099</v>
      </c>
      <c r="BG134" s="96">
        <v>22.980777740478501</v>
      </c>
      <c r="BH134" s="96">
        <v>65.800003051757798</v>
      </c>
      <c r="BI134" s="96">
        <v>24.049999237060501</v>
      </c>
      <c r="BJ134" s="96">
        <v>23.4799995422363</v>
      </c>
      <c r="BK134" s="96">
        <v>44.400001525878899</v>
      </c>
      <c r="BL134" s="96">
        <v>27.65651512146</v>
      </c>
      <c r="BM134" s="96">
        <v>22.2461757659912</v>
      </c>
      <c r="BN134" s="96">
        <v>22.530000686645501</v>
      </c>
      <c r="BO134" s="96">
        <v>50.299034118652301</v>
      </c>
      <c r="BP134" s="96">
        <v>29.582790374755898</v>
      </c>
      <c r="BQ134" s="96">
        <v>56.470001220703097</v>
      </c>
      <c r="BR134" s="96">
        <v>45.598617553710902</v>
      </c>
      <c r="BS134" s="96">
        <v>47.2299995422363</v>
      </c>
      <c r="BT134" s="96">
        <v>26.295862197876001</v>
      </c>
      <c r="BU134" s="96">
        <v>27.900356292724599</v>
      </c>
      <c r="BV134" s="96">
        <v>18.659999847412099</v>
      </c>
      <c r="BW134" s="96">
        <v>8.6400003433227504</v>
      </c>
      <c r="BX134" s="96">
        <v>59.032299041748097</v>
      </c>
      <c r="BY134" s="96">
        <v>47.920169830322301</v>
      </c>
      <c r="BZ134" s="96">
        <v>18.159999847412099</v>
      </c>
      <c r="CA134" s="96">
        <v>67.929122924804702</v>
      </c>
      <c r="CB134" s="96">
        <v>31.9799995422363</v>
      </c>
      <c r="CC134" s="96">
        <v>69.89</v>
      </c>
      <c r="CD134" s="96">
        <v>33.4</v>
      </c>
    </row>
    <row r="135" spans="1:82" x14ac:dyDescent="0.3">
      <c r="A135" s="88" t="s">
        <v>354</v>
      </c>
      <c r="B135" s="96">
        <v>12.8086700439453</v>
      </c>
      <c r="C135" s="96">
        <v>22.0100002288818</v>
      </c>
      <c r="D135" s="96">
        <v>59.2926216125488</v>
      </c>
      <c r="E135" s="96">
        <v>32.236320495605497</v>
      </c>
      <c r="F135" s="96">
        <v>19.1196594238281</v>
      </c>
      <c r="G135" s="96">
        <v>20.781497955322301</v>
      </c>
      <c r="H135" s="96">
        <v>27.100000381469702</v>
      </c>
      <c r="I135" s="96">
        <v>12.5236616134644</v>
      </c>
      <c r="J135" s="96">
        <v>84.864814758300795</v>
      </c>
      <c r="K135" s="96">
        <v>41.498706817627003</v>
      </c>
      <c r="L135" s="96">
        <v>20.551139831543001</v>
      </c>
      <c r="M135" s="96">
        <v>20.930000305175799</v>
      </c>
      <c r="N135" s="96">
        <v>24.079999923706101</v>
      </c>
      <c r="O135" s="96">
        <v>9.7700004577636701</v>
      </c>
      <c r="P135" s="96">
        <v>122</v>
      </c>
      <c r="Q135" s="96">
        <v>13.4531087875366</v>
      </c>
      <c r="R135" s="96">
        <v>4.9106378555297896</v>
      </c>
      <c r="S135" s="96">
        <v>10.1390466690063</v>
      </c>
      <c r="T135" s="96">
        <v>6.9200000762939498</v>
      </c>
      <c r="U135" s="96">
        <v>29.799999237060501</v>
      </c>
      <c r="V135" s="96">
        <v>57.042488098144503</v>
      </c>
      <c r="W135" s="96">
        <v>19.522447586059599</v>
      </c>
      <c r="X135" s="96">
        <v>83.050003051757798</v>
      </c>
      <c r="Y135" s="96">
        <v>13.689999580383301</v>
      </c>
      <c r="Z135" s="96">
        <v>18.930000305175799</v>
      </c>
      <c r="AA135" s="96">
        <v>22.7333869934082</v>
      </c>
      <c r="AB135" s="96">
        <v>13.430000305175801</v>
      </c>
      <c r="AC135" s="96">
        <v>42.457675933837898</v>
      </c>
      <c r="AD135" s="96">
        <v>31.869766235351602</v>
      </c>
      <c r="AE135" s="96">
        <v>33.462371826171903</v>
      </c>
      <c r="AF135" s="96">
        <v>7.5999999046325701</v>
      </c>
      <c r="AG135" s="96">
        <v>17.188289642333999</v>
      </c>
      <c r="AH135" s="96">
        <v>49.130001068115199</v>
      </c>
      <c r="AI135" s="96">
        <v>44.582351684570298</v>
      </c>
      <c r="AJ135" s="96">
        <v>23.559999465942401</v>
      </c>
      <c r="AK135" s="96">
        <v>36.240001678466797</v>
      </c>
      <c r="AL135" s="96">
        <v>24.794124603271499</v>
      </c>
      <c r="AM135" s="96">
        <v>17.6410102844238</v>
      </c>
      <c r="AN135" s="96">
        <v>66.309997558593807</v>
      </c>
      <c r="AO135" s="96">
        <v>8.1364860534668004</v>
      </c>
      <c r="AP135" s="96">
        <v>18.2299995422363</v>
      </c>
      <c r="AQ135" s="96">
        <v>12.4715118408203</v>
      </c>
      <c r="AR135" s="96">
        <v>14.722790718078601</v>
      </c>
      <c r="AS135" s="96">
        <v>32.502212524414098</v>
      </c>
      <c r="AT135" s="96">
        <v>33.970001220703097</v>
      </c>
      <c r="AU135" s="96">
        <v>7.5795569419860804</v>
      </c>
      <c r="AV135" s="96">
        <v>9.6749067306518608</v>
      </c>
      <c r="AW135" s="96">
        <v>24.270492553710898</v>
      </c>
      <c r="AX135" s="96">
        <v>22.149999618530298</v>
      </c>
      <c r="AY135" s="96">
        <v>8.1501045227050799</v>
      </c>
      <c r="AZ135" s="96">
        <v>25.25</v>
      </c>
      <c r="BA135" s="96">
        <v>35.002510070800803</v>
      </c>
      <c r="BB135" s="96">
        <v>20.483392715454102</v>
      </c>
      <c r="BC135" s="96">
        <v>40.490829467773402</v>
      </c>
      <c r="BD135" s="96">
        <v>20.09157371521</v>
      </c>
      <c r="BE135" s="96">
        <v>14.7799997329712</v>
      </c>
      <c r="BF135" s="96">
        <v>17.377622604370099</v>
      </c>
      <c r="BG135" s="96">
        <v>21.616847991943398</v>
      </c>
      <c r="BH135" s="96">
        <v>65.190002441406307</v>
      </c>
      <c r="BI135" s="96">
        <v>23.340000152587901</v>
      </c>
      <c r="BJ135" s="96">
        <v>22.840000152587901</v>
      </c>
      <c r="BK135" s="96">
        <v>43.580001831054702</v>
      </c>
      <c r="BL135" s="96">
        <v>28.053022384643601</v>
      </c>
      <c r="BM135" s="96">
        <v>21.9648551940918</v>
      </c>
      <c r="BN135" s="96">
        <v>22.0200004577637</v>
      </c>
      <c r="BO135" s="96">
        <v>48.873313903808601</v>
      </c>
      <c r="BP135" s="96">
        <v>28.5061550140381</v>
      </c>
      <c r="BQ135" s="96">
        <v>56.099998474121101</v>
      </c>
      <c r="BR135" s="96">
        <v>44.817527770996101</v>
      </c>
      <c r="BS135" s="96">
        <v>47.669998168945298</v>
      </c>
      <c r="BT135" s="96">
        <v>26.797090530395501</v>
      </c>
      <c r="BU135" s="96">
        <v>27.790746688842798</v>
      </c>
      <c r="BV135" s="96">
        <v>18.549999237060501</v>
      </c>
      <c r="BW135" s="96">
        <v>8.6899995803833008</v>
      </c>
      <c r="BX135" s="96">
        <v>57.928443908691399</v>
      </c>
      <c r="BY135" s="96">
        <v>47.900806427002003</v>
      </c>
      <c r="BZ135" s="96">
        <v>18.780000686645501</v>
      </c>
      <c r="CA135" s="96">
        <v>68.828178405761705</v>
      </c>
      <c r="CB135" s="96">
        <v>31.430000305175799</v>
      </c>
      <c r="CC135" s="96">
        <v>67.13</v>
      </c>
      <c r="CD135" s="96">
        <v>33.380000000000003</v>
      </c>
    </row>
    <row r="136" spans="1:82" x14ac:dyDescent="0.3">
      <c r="A136" s="88" t="s">
        <v>355</v>
      </c>
      <c r="B136" s="96">
        <v>12.8571510314941</v>
      </c>
      <c r="C136" s="96">
        <v>22.4899997711182</v>
      </c>
      <c r="D136" s="96">
        <v>59.214408874511697</v>
      </c>
      <c r="E136" s="96">
        <v>32.343551635742202</v>
      </c>
      <c r="F136" s="96">
        <v>19.2764587402344</v>
      </c>
      <c r="G136" s="96">
        <v>20.8109016418457</v>
      </c>
      <c r="H136" s="96">
        <v>27.040000915527301</v>
      </c>
      <c r="I136" s="96">
        <v>12.659577369689901</v>
      </c>
      <c r="J136" s="96">
        <v>82.024726867675795</v>
      </c>
      <c r="K136" s="96">
        <v>42.486541748046903</v>
      </c>
      <c r="L136" s="96">
        <v>20.688472747802699</v>
      </c>
      <c r="M136" s="96">
        <v>20.700000762939499</v>
      </c>
      <c r="N136" s="96">
        <v>23.969999313354499</v>
      </c>
      <c r="O136" s="96">
        <v>10.25</v>
      </c>
      <c r="P136" s="96">
        <v>113.59999847412099</v>
      </c>
      <c r="Q136" s="96">
        <v>13.3052730560303</v>
      </c>
      <c r="R136" s="96">
        <v>4.8712739944457999</v>
      </c>
      <c r="S136" s="96">
        <v>10.119585990905801</v>
      </c>
      <c r="T136" s="96">
        <v>7.1900000572204599</v>
      </c>
      <c r="U136" s="96">
        <v>30.030000686645501</v>
      </c>
      <c r="V136" s="96">
        <v>58.356788635253899</v>
      </c>
      <c r="W136" s="96">
        <v>19.937187194824201</v>
      </c>
      <c r="X136" s="96">
        <v>82.800003051757798</v>
      </c>
      <c r="Y136" s="96">
        <v>13.680000305175801</v>
      </c>
      <c r="Z136" s="96">
        <v>19.440000534057599</v>
      </c>
      <c r="AA136" s="96">
        <v>23.1612434387207</v>
      </c>
      <c r="AB136" s="96">
        <v>13.3699998855591</v>
      </c>
      <c r="AC136" s="96">
        <v>43.127388000488303</v>
      </c>
      <c r="AD136" s="96">
        <v>32.538097381591797</v>
      </c>
      <c r="AE136" s="96">
        <v>33.928844451904297</v>
      </c>
      <c r="AF136" s="96">
        <v>7.6799998283386204</v>
      </c>
      <c r="AG136" s="96">
        <v>17.346071243286101</v>
      </c>
      <c r="AH136" s="96">
        <v>49.200000762939503</v>
      </c>
      <c r="AI136" s="96">
        <v>44.950061798095703</v>
      </c>
      <c r="AJ136" s="96">
        <v>24.0100002288818</v>
      </c>
      <c r="AK136" s="96">
        <v>38.540000915527301</v>
      </c>
      <c r="AL136" s="96">
        <v>24.536472320556602</v>
      </c>
      <c r="AM136" s="96">
        <v>17.769414901733398</v>
      </c>
      <c r="AN136" s="96">
        <v>66.839996337890597</v>
      </c>
      <c r="AO136" s="96">
        <v>8.1857385635375994</v>
      </c>
      <c r="AP136" s="96">
        <v>18.680000305175799</v>
      </c>
      <c r="AQ136" s="96">
        <v>12.7722940444946</v>
      </c>
      <c r="AR136" s="96">
        <v>16.234594345092798</v>
      </c>
      <c r="AS136" s="96">
        <v>32.904930114746101</v>
      </c>
      <c r="AT136" s="96">
        <v>34.7700004577637</v>
      </c>
      <c r="AU136" s="96">
        <v>7.6683797836303702</v>
      </c>
      <c r="AV136" s="96">
        <v>9.7435960769653303</v>
      </c>
      <c r="AW136" s="96">
        <v>24.498332977294901</v>
      </c>
      <c r="AX136" s="96">
        <v>23.299999237060501</v>
      </c>
      <c r="AY136" s="96">
        <v>8.3072147369384801</v>
      </c>
      <c r="AZ136" s="96">
        <v>25.149999618530298</v>
      </c>
      <c r="BA136" s="96">
        <v>33.951446533203097</v>
      </c>
      <c r="BB136" s="96">
        <v>20.1370544433594</v>
      </c>
      <c r="BC136" s="96">
        <v>41.457271575927699</v>
      </c>
      <c r="BD136" s="96">
        <v>20.418735504150401</v>
      </c>
      <c r="BE136" s="96">
        <v>15.2600002288818</v>
      </c>
      <c r="BF136" s="96">
        <v>17.765947341918899</v>
      </c>
      <c r="BG136" s="96">
        <v>22.244844436645501</v>
      </c>
      <c r="BH136" s="96">
        <v>65.620002746582003</v>
      </c>
      <c r="BI136" s="96">
        <v>23.25</v>
      </c>
      <c r="BJ136" s="96">
        <v>22.670000076293899</v>
      </c>
      <c r="BK136" s="96">
        <v>43.090000152587898</v>
      </c>
      <c r="BL136" s="96">
        <v>27.884508132934599</v>
      </c>
      <c r="BM136" s="96">
        <v>22.541461944580099</v>
      </c>
      <c r="BN136" s="96">
        <v>22.809999465942401</v>
      </c>
      <c r="BO136" s="96">
        <v>49.431640625</v>
      </c>
      <c r="BP136" s="96">
        <v>28.733333587646499</v>
      </c>
      <c r="BQ136" s="96">
        <v>56.419998168945298</v>
      </c>
      <c r="BR136" s="96">
        <v>45.341426849365199</v>
      </c>
      <c r="BS136" s="96">
        <v>50.490001678466797</v>
      </c>
      <c r="BT136" s="96">
        <v>27.2426242828369</v>
      </c>
      <c r="BU136" s="96">
        <v>27.6711750030518</v>
      </c>
      <c r="BV136" s="96">
        <v>18.780000686645501</v>
      </c>
      <c r="BW136" s="96">
        <v>8.7799997329711896</v>
      </c>
      <c r="BX136" s="96">
        <v>58.888317108154297</v>
      </c>
      <c r="BY136" s="96">
        <v>48.646236419677699</v>
      </c>
      <c r="BZ136" s="96">
        <v>18.600000381469702</v>
      </c>
      <c r="CA136" s="96">
        <v>69.097892761230497</v>
      </c>
      <c r="CB136" s="96">
        <v>31.350000381469702</v>
      </c>
      <c r="CC136" s="96">
        <v>66.92</v>
      </c>
      <c r="CD136" s="96">
        <v>33.479999999999997</v>
      </c>
    </row>
    <row r="137" spans="1:82" x14ac:dyDescent="0.3">
      <c r="A137" s="88" t="s">
        <v>356</v>
      </c>
      <c r="B137" s="96">
        <v>12.459607124328601</v>
      </c>
      <c r="C137" s="96">
        <v>21.25</v>
      </c>
      <c r="D137" s="96">
        <v>56.799690246582003</v>
      </c>
      <c r="E137" s="96">
        <v>31.514978408813501</v>
      </c>
      <c r="F137" s="96">
        <v>18.766860961914102</v>
      </c>
      <c r="G137" s="96">
        <v>20.203140258789102</v>
      </c>
      <c r="H137" s="96">
        <v>26.25</v>
      </c>
      <c r="I137" s="96">
        <v>12.892576217651399</v>
      </c>
      <c r="J137" s="96">
        <v>78.449806213378906</v>
      </c>
      <c r="K137" s="96">
        <v>43.100341796875</v>
      </c>
      <c r="L137" s="96">
        <v>20.1587524414062</v>
      </c>
      <c r="M137" s="96">
        <v>20.9799995422363</v>
      </c>
      <c r="N137" s="96">
        <v>23.450000762939499</v>
      </c>
      <c r="O137" s="96">
        <v>9.6499996185302699</v>
      </c>
      <c r="P137" s="96">
        <v>108.459999084473</v>
      </c>
      <c r="Q137" s="96">
        <v>12.8420524597168</v>
      </c>
      <c r="R137" s="96">
        <v>4.7236604690551802</v>
      </c>
      <c r="S137" s="96">
        <v>9.9152479171752894</v>
      </c>
      <c r="T137" s="96">
        <v>6.8800001144409197</v>
      </c>
      <c r="U137" s="96">
        <v>29.030000686645501</v>
      </c>
      <c r="V137" s="96">
        <v>57.627689361572301</v>
      </c>
      <c r="W137" s="96">
        <v>19.453323364257798</v>
      </c>
      <c r="X137" s="96">
        <v>81.550003051757798</v>
      </c>
      <c r="Y137" s="96">
        <v>13.939999580383301</v>
      </c>
      <c r="Z137" s="96">
        <v>18.870000839233398</v>
      </c>
      <c r="AA137" s="96">
        <v>22.343563079833999</v>
      </c>
      <c r="AB137" s="96">
        <v>12.800000190734901</v>
      </c>
      <c r="AC137" s="96">
        <v>42.2508544921875</v>
      </c>
      <c r="AD137" s="96">
        <v>30.3707981109619</v>
      </c>
      <c r="AE137" s="96">
        <v>32.1771850585937</v>
      </c>
      <c r="AF137" s="96">
        <v>7.3899998664856001</v>
      </c>
      <c r="AG137" s="96">
        <v>17.0009250640869</v>
      </c>
      <c r="AH137" s="96">
        <v>46.740001678466797</v>
      </c>
      <c r="AI137" s="96">
        <v>43.2407035827637</v>
      </c>
      <c r="AJ137" s="96">
        <v>23.409999847412099</v>
      </c>
      <c r="AK137" s="96">
        <v>36.919998168945298</v>
      </c>
      <c r="AL137" s="96">
        <v>24.140083312988299</v>
      </c>
      <c r="AM137" s="96">
        <v>17.799047470092798</v>
      </c>
      <c r="AN137" s="96">
        <v>65.839996337890597</v>
      </c>
      <c r="AO137" s="96">
        <v>8.2349901199340803</v>
      </c>
      <c r="AP137" s="96">
        <v>17.549999237060501</v>
      </c>
      <c r="AQ137" s="96">
        <v>12.439640045166</v>
      </c>
      <c r="AR137" s="96">
        <v>14.8808889389038</v>
      </c>
      <c r="AS137" s="96">
        <v>31.8834018707275</v>
      </c>
      <c r="AT137" s="96">
        <v>33.220001220703097</v>
      </c>
      <c r="AU137" s="96">
        <v>7.4699997901916504</v>
      </c>
      <c r="AV137" s="96">
        <v>9.4492254257202202</v>
      </c>
      <c r="AW137" s="96">
        <v>23.913860321044901</v>
      </c>
      <c r="AX137" s="96">
        <v>23.889999389648398</v>
      </c>
      <c r="AY137" s="96">
        <v>7.6787738800048801</v>
      </c>
      <c r="AZ137" s="96">
        <v>25.7700004577637</v>
      </c>
      <c r="BA137" s="96">
        <v>32.8408813476562</v>
      </c>
      <c r="BB137" s="96">
        <v>19.068355560302699</v>
      </c>
      <c r="BC137" s="96">
        <v>40.431053161621101</v>
      </c>
      <c r="BD137" s="96">
        <v>20.391263961791999</v>
      </c>
      <c r="BE137" s="96">
        <v>16.079999923706101</v>
      </c>
      <c r="BF137" s="96">
        <v>16.931047439575199</v>
      </c>
      <c r="BG137" s="96">
        <v>21.440223693847699</v>
      </c>
      <c r="BH137" s="96">
        <v>63.919998168945298</v>
      </c>
      <c r="BI137" s="96">
        <v>23.2600002288818</v>
      </c>
      <c r="BJ137" s="96">
        <v>22.600000381469702</v>
      </c>
      <c r="BK137" s="96">
        <v>42.069999694824197</v>
      </c>
      <c r="BL137" s="96">
        <v>27.0518398284912</v>
      </c>
      <c r="BM137" s="96">
        <v>22.0227165222168</v>
      </c>
      <c r="BN137" s="96">
        <v>22.219999313354499</v>
      </c>
      <c r="BO137" s="96">
        <v>47.577205657958999</v>
      </c>
      <c r="BP137" s="96">
        <v>28.209831237793001</v>
      </c>
      <c r="BQ137" s="96">
        <v>54.509998321533203</v>
      </c>
      <c r="BR137" s="96">
        <v>44.703216552734403</v>
      </c>
      <c r="BS137" s="96">
        <v>50.9799995422363</v>
      </c>
      <c r="BT137" s="96">
        <v>27.149803161621101</v>
      </c>
      <c r="BU137" s="96">
        <v>26.903915405273398</v>
      </c>
      <c r="BV137" s="96">
        <v>18.2700004577637</v>
      </c>
      <c r="BW137" s="96">
        <v>8.8500003814697301</v>
      </c>
      <c r="BX137" s="96">
        <v>59.733009338378899</v>
      </c>
      <c r="BY137" s="96">
        <v>47.620063781738303</v>
      </c>
      <c r="BZ137" s="96">
        <v>17.540000915527301</v>
      </c>
      <c r="CA137" s="96">
        <v>67.899154663085895</v>
      </c>
      <c r="CB137" s="96">
        <v>30.389999389648398</v>
      </c>
      <c r="CC137" s="96">
        <v>67.94</v>
      </c>
      <c r="CD137" s="96">
        <v>35.090000000000003</v>
      </c>
    </row>
    <row r="138" spans="1:82" x14ac:dyDescent="0.3">
      <c r="A138" s="88" t="s">
        <v>357</v>
      </c>
      <c r="B138" s="96">
        <v>12.682619094848601</v>
      </c>
      <c r="C138" s="96">
        <v>21.799999237060501</v>
      </c>
      <c r="D138" s="96">
        <v>60.416885375976598</v>
      </c>
      <c r="E138" s="96">
        <v>31.943885803222699</v>
      </c>
      <c r="F138" s="96">
        <v>19.031459808349599</v>
      </c>
      <c r="G138" s="96">
        <v>20.418798446655298</v>
      </c>
      <c r="H138" s="96">
        <v>27.0200004577637</v>
      </c>
      <c r="I138" s="96">
        <v>13.0187845230103</v>
      </c>
      <c r="J138" s="96">
        <v>84.825088500976605</v>
      </c>
      <c r="K138" s="96">
        <v>44.452625274658203</v>
      </c>
      <c r="L138" s="96">
        <v>21.0906677246094</v>
      </c>
      <c r="M138" s="96">
        <v>21.090000152587901</v>
      </c>
      <c r="N138" s="96">
        <v>23.9799995422363</v>
      </c>
      <c r="O138" s="96">
        <v>9.75</v>
      </c>
      <c r="P138" s="96">
        <v>114.40000152587901</v>
      </c>
      <c r="Q138" s="96">
        <v>13.3939752578735</v>
      </c>
      <c r="R138" s="96">
        <v>4.7630238533020002</v>
      </c>
      <c r="S138" s="96">
        <v>10.1779689788818</v>
      </c>
      <c r="T138" s="96">
        <v>6.96000003814697</v>
      </c>
      <c r="U138" s="96">
        <v>29.889999389648398</v>
      </c>
      <c r="V138" s="96">
        <v>58.855644226074197</v>
      </c>
      <c r="W138" s="96">
        <v>19.818689346313501</v>
      </c>
      <c r="X138" s="96">
        <v>85.169998168945298</v>
      </c>
      <c r="Y138" s="96">
        <v>14.819999694824199</v>
      </c>
      <c r="Z138" s="96">
        <v>19.340000152587901</v>
      </c>
      <c r="AA138" s="96">
        <v>23.132719039916999</v>
      </c>
      <c r="AB138" s="96">
        <v>13.689999580383301</v>
      </c>
      <c r="AC138" s="96">
        <v>42.634952545166001</v>
      </c>
      <c r="AD138" s="96">
        <v>31.105962753295898</v>
      </c>
      <c r="AE138" s="96">
        <v>32.719818115234403</v>
      </c>
      <c r="AF138" s="96">
        <v>7.3899998664856001</v>
      </c>
      <c r="AG138" s="96">
        <v>17.306625366210898</v>
      </c>
      <c r="AH138" s="96">
        <v>48.369998931884801</v>
      </c>
      <c r="AI138" s="96">
        <v>44.960002899169901</v>
      </c>
      <c r="AJ138" s="96">
        <v>23.959999084472699</v>
      </c>
      <c r="AK138" s="96">
        <v>39.009998321533203</v>
      </c>
      <c r="AL138" s="96">
        <v>24.7643947601318</v>
      </c>
      <c r="AM138" s="96">
        <v>19.251022338867202</v>
      </c>
      <c r="AN138" s="96">
        <v>67</v>
      </c>
      <c r="AO138" s="96">
        <v>8.8161678314209002</v>
      </c>
      <c r="AP138" s="96">
        <v>18.139999389648398</v>
      </c>
      <c r="AQ138" s="96">
        <v>12.5352535247803</v>
      </c>
      <c r="AR138" s="96">
        <v>15.4836330413818</v>
      </c>
      <c r="AS138" s="96">
        <v>32.295944213867202</v>
      </c>
      <c r="AT138" s="96">
        <v>33.720001220703097</v>
      </c>
      <c r="AU138" s="96">
        <v>7.5500001907348597</v>
      </c>
      <c r="AV138" s="96">
        <v>9.63604831695557</v>
      </c>
      <c r="AW138" s="96">
        <v>24.065660476684599</v>
      </c>
      <c r="AX138" s="96">
        <v>23.860000610351602</v>
      </c>
      <c r="AY138" s="96">
        <v>8.4054098129272496</v>
      </c>
      <c r="AZ138" s="96">
        <v>25.870000839233398</v>
      </c>
      <c r="BA138" s="96">
        <v>33.396163940429702</v>
      </c>
      <c r="BB138" s="96">
        <v>19.988624572753899</v>
      </c>
      <c r="BC138" s="96">
        <v>41.158374786377003</v>
      </c>
      <c r="BD138" s="96">
        <v>22.351720809936499</v>
      </c>
      <c r="BE138" s="96">
        <v>16.25</v>
      </c>
      <c r="BF138" s="96">
        <v>18.251358032226602</v>
      </c>
      <c r="BG138" s="96">
        <v>21.4304103851318</v>
      </c>
      <c r="BH138" s="96">
        <v>65.309997558593693</v>
      </c>
      <c r="BI138" s="96">
        <v>23.610000610351602</v>
      </c>
      <c r="BJ138" s="96">
        <v>23.0200004577637</v>
      </c>
      <c r="BK138" s="96">
        <v>44.049999237060597</v>
      </c>
      <c r="BL138" s="96">
        <v>28.142238616943398</v>
      </c>
      <c r="BM138" s="96">
        <v>22.1364421844482</v>
      </c>
      <c r="BN138" s="96">
        <v>22.4799995422363</v>
      </c>
      <c r="BO138" s="96">
        <v>49.451576232910199</v>
      </c>
      <c r="BP138" s="96">
        <v>28.772842407226602</v>
      </c>
      <c r="BQ138" s="96">
        <v>55.549999237060497</v>
      </c>
      <c r="BR138" s="96">
        <v>46.160621643066399</v>
      </c>
      <c r="BS138" s="96">
        <v>52</v>
      </c>
      <c r="BT138" s="96">
        <v>27.0550651550293</v>
      </c>
      <c r="BU138" s="96">
        <v>27.900356292724599</v>
      </c>
      <c r="BV138" s="96">
        <v>18.809999465942401</v>
      </c>
      <c r="BW138" s="96">
        <v>9.4499998092651403</v>
      </c>
      <c r="BX138" s="96">
        <v>60.529705047607401</v>
      </c>
      <c r="BY138" s="96">
        <v>48.404212951660199</v>
      </c>
      <c r="BZ138" s="96">
        <v>18.969999313354499</v>
      </c>
      <c r="CA138" s="96">
        <v>67.629432678222699</v>
      </c>
      <c r="CB138" s="96">
        <v>31.399999618530298</v>
      </c>
      <c r="CC138" s="96">
        <v>67.290000000000006</v>
      </c>
      <c r="CD138" s="96">
        <v>33.89</v>
      </c>
    </row>
    <row r="139" spans="1:82" x14ac:dyDescent="0.3">
      <c r="A139" s="88" t="s">
        <v>358</v>
      </c>
      <c r="B139" s="96">
        <v>12.459607124328601</v>
      </c>
      <c r="C139" s="96">
        <v>21.469999313354499</v>
      </c>
      <c r="D139" s="96">
        <v>58.236793518066399</v>
      </c>
      <c r="E139" s="96">
        <v>31.797664642333999</v>
      </c>
      <c r="F139" s="96">
        <v>18.9628601074219</v>
      </c>
      <c r="G139" s="96">
        <v>20.340379714965799</v>
      </c>
      <c r="H139" s="96">
        <v>26.5200004577637</v>
      </c>
      <c r="I139" s="96">
        <v>13.038200378418001</v>
      </c>
      <c r="J139" s="96">
        <v>83.295814514160199</v>
      </c>
      <c r="K139" s="96">
        <v>44.222450256347699</v>
      </c>
      <c r="L139" s="96">
        <v>20.8454265594482</v>
      </c>
      <c r="M139" s="96">
        <v>20.829999923706101</v>
      </c>
      <c r="N139" s="96">
        <v>23.680000305175799</v>
      </c>
      <c r="O139" s="96">
        <v>9.5600004196166992</v>
      </c>
      <c r="P139" s="96">
        <v>112.389999389648</v>
      </c>
      <c r="Q139" s="96">
        <v>13.423542022705099</v>
      </c>
      <c r="R139" s="96">
        <v>4.8220696449279803</v>
      </c>
      <c r="S139" s="96">
        <v>10.236351013183601</v>
      </c>
      <c r="T139" s="96">
        <v>6.57999992370606</v>
      </c>
      <c r="U139" s="96">
        <v>29.350000381469702</v>
      </c>
      <c r="V139" s="96">
        <v>58.577438354492202</v>
      </c>
      <c r="W139" s="96">
        <v>19.403947830200199</v>
      </c>
      <c r="X139" s="96">
        <v>82.959999084472699</v>
      </c>
      <c r="Y139" s="96">
        <v>14.8900003433228</v>
      </c>
      <c r="Z139" s="96">
        <v>18.940000534057599</v>
      </c>
      <c r="AA139" s="96">
        <v>22.3911018371582</v>
      </c>
      <c r="AB139" s="96">
        <v>13.689999580383301</v>
      </c>
      <c r="AC139" s="96">
        <v>42.3788871765137</v>
      </c>
      <c r="AD139" s="96">
        <v>30.237133026123001</v>
      </c>
      <c r="AE139" s="96">
        <v>31.567913055419901</v>
      </c>
      <c r="AF139" s="96">
        <v>7.1599998474121103</v>
      </c>
      <c r="AG139" s="96">
        <v>17.1488437652588</v>
      </c>
      <c r="AH139" s="96">
        <v>48.880001068115199</v>
      </c>
      <c r="AI139" s="96">
        <v>43.880001068115199</v>
      </c>
      <c r="AJ139" s="96">
        <v>23.319999694824201</v>
      </c>
      <c r="AK139" s="96">
        <v>39.130001068115199</v>
      </c>
      <c r="AL139" s="96">
        <v>24.526561737060501</v>
      </c>
      <c r="AM139" s="96">
        <v>19.7745265960693</v>
      </c>
      <c r="AN139" s="96">
        <v>65.339996337890597</v>
      </c>
      <c r="AO139" s="96">
        <v>9.0230274200439506</v>
      </c>
      <c r="AP139" s="96">
        <v>17.75</v>
      </c>
      <c r="AQ139" s="96">
        <v>12.346019744873001</v>
      </c>
      <c r="AR139" s="96">
        <v>15.5626821517944</v>
      </c>
      <c r="AS139" s="96">
        <v>31.1860160827637</v>
      </c>
      <c r="AT139" s="96">
        <v>33.439998626708999</v>
      </c>
      <c r="AU139" s="96">
        <v>7.1900000572204599</v>
      </c>
      <c r="AV139" s="96">
        <v>9.5672168731689506</v>
      </c>
      <c r="AW139" s="96">
        <v>23.946525573730501</v>
      </c>
      <c r="AX139" s="96">
        <v>24.610000610351602</v>
      </c>
      <c r="AY139" s="96">
        <v>8.02758884429932</v>
      </c>
      <c r="AZ139" s="96">
        <v>25.7700004577637</v>
      </c>
      <c r="BA139" s="96">
        <v>32.474002838134801</v>
      </c>
      <c r="BB139" s="96">
        <v>19.731346130371101</v>
      </c>
      <c r="BC139" s="96">
        <v>39.614059448242202</v>
      </c>
      <c r="BD139" s="96">
        <v>22.401668548583999</v>
      </c>
      <c r="BE139" s="96">
        <v>17.219999313354499</v>
      </c>
      <c r="BF139" s="96">
        <v>17.765947341918899</v>
      </c>
      <c r="BG139" s="96">
        <v>21.1556606292725</v>
      </c>
      <c r="BH139" s="96">
        <v>63.900001525878899</v>
      </c>
      <c r="BI139" s="96">
        <v>23.5100002288818</v>
      </c>
      <c r="BJ139" s="96">
        <v>22.889999389648398</v>
      </c>
      <c r="BK139" s="96">
        <v>46.709999084472699</v>
      </c>
      <c r="BL139" s="96">
        <v>27.597040176391602</v>
      </c>
      <c r="BM139" s="96">
        <v>21.3762817382812</v>
      </c>
      <c r="BN139" s="96">
        <v>22.370000839233398</v>
      </c>
      <c r="BO139" s="96">
        <v>48.8633422851563</v>
      </c>
      <c r="BP139" s="96">
        <v>28.644435882568398</v>
      </c>
      <c r="BQ139" s="96">
        <v>52.75</v>
      </c>
      <c r="BR139" s="96">
        <v>44.207893371582003</v>
      </c>
      <c r="BS139" s="96">
        <v>50.630001068115199</v>
      </c>
      <c r="BT139" s="96">
        <v>27.179170608520501</v>
      </c>
      <c r="BU139" s="96">
        <v>27.601425170898398</v>
      </c>
      <c r="BV139" s="96">
        <v>19.690000534057599</v>
      </c>
      <c r="BW139" s="96">
        <v>9.6499996185302699</v>
      </c>
      <c r="BX139" s="96">
        <v>59.886589050292997</v>
      </c>
      <c r="BY139" s="96">
        <v>47.987937927246101</v>
      </c>
      <c r="BZ139" s="96">
        <v>19.280000686645501</v>
      </c>
      <c r="CA139" s="96">
        <v>65.811325073242202</v>
      </c>
      <c r="CB139" s="96">
        <v>31</v>
      </c>
      <c r="CC139" s="96">
        <v>66.510000000000005</v>
      </c>
      <c r="CD139" s="96">
        <v>33.75</v>
      </c>
    </row>
    <row r="140" spans="1:82" x14ac:dyDescent="0.3">
      <c r="A140" s="88" t="s">
        <v>359</v>
      </c>
      <c r="B140" s="96">
        <v>12.488695144653301</v>
      </c>
      <c r="C140" s="96">
        <v>21.569999694824201</v>
      </c>
      <c r="D140" s="96">
        <v>60.944797515869098</v>
      </c>
      <c r="E140" s="96">
        <v>31.826911926269499</v>
      </c>
      <c r="F140" s="96">
        <v>18.8354606628418</v>
      </c>
      <c r="G140" s="96">
        <v>20.291366577148398</v>
      </c>
      <c r="H140" s="96">
        <v>26.4799995422363</v>
      </c>
      <c r="I140" s="96">
        <v>13.135282516479499</v>
      </c>
      <c r="J140" s="96">
        <v>82.560974121093693</v>
      </c>
      <c r="K140" s="96">
        <v>44.596485137939503</v>
      </c>
      <c r="L140" s="96">
        <v>21.355527877807599</v>
      </c>
      <c r="M140" s="96">
        <v>20.590000152587901</v>
      </c>
      <c r="N140" s="96">
        <v>24.379999160766602</v>
      </c>
      <c r="O140" s="96">
        <v>9.8800001144409197</v>
      </c>
      <c r="P140" s="96">
        <v>112.80999755859401</v>
      </c>
      <c r="Q140" s="96">
        <v>13.4826774597168</v>
      </c>
      <c r="R140" s="96">
        <v>4.8023877143859899</v>
      </c>
      <c r="S140" s="96">
        <v>10.1682376861572</v>
      </c>
      <c r="T140" s="96">
        <v>6.5700001716613796</v>
      </c>
      <c r="U140" s="96">
        <v>29.280000686645501</v>
      </c>
      <c r="V140" s="96">
        <v>57.848335266113303</v>
      </c>
      <c r="W140" s="96">
        <v>19.611320495605501</v>
      </c>
      <c r="X140" s="96">
        <v>83.809997558593693</v>
      </c>
      <c r="Y140" s="96">
        <v>14.810000419616699</v>
      </c>
      <c r="Z140" s="96">
        <v>19.170000076293899</v>
      </c>
      <c r="AA140" s="96">
        <v>23.227798461914102</v>
      </c>
      <c r="AB140" s="96">
        <v>13.710000038146999</v>
      </c>
      <c r="AC140" s="96">
        <v>42.053882598877003</v>
      </c>
      <c r="AD140" s="96">
        <v>30.380346298217798</v>
      </c>
      <c r="AE140" s="96">
        <v>31.320398330688501</v>
      </c>
      <c r="AF140" s="96">
        <v>7.1599998474121103</v>
      </c>
      <c r="AG140" s="96">
        <v>17.069953918456999</v>
      </c>
      <c r="AH140" s="96">
        <v>49</v>
      </c>
      <c r="AI140" s="96">
        <v>44.459999084472699</v>
      </c>
      <c r="AJ140" s="96">
        <v>23.590000152587901</v>
      </c>
      <c r="AK140" s="96">
        <v>40.099998474121101</v>
      </c>
      <c r="AL140" s="96">
        <v>24.457195281982401</v>
      </c>
      <c r="AM140" s="96">
        <v>20.021459579467798</v>
      </c>
      <c r="AN140" s="96">
        <v>65.660003662109403</v>
      </c>
      <c r="AO140" s="96">
        <v>9.1412334442138707</v>
      </c>
      <c r="AP140" s="96">
        <v>17.700000762939499</v>
      </c>
      <c r="AQ140" s="96">
        <v>12.375898361206101</v>
      </c>
      <c r="AR140" s="96">
        <v>15.730660438537599</v>
      </c>
      <c r="AS140" s="96">
        <v>31.274417877197301</v>
      </c>
      <c r="AT140" s="96">
        <v>34.389999389648402</v>
      </c>
      <c r="AU140" s="96">
        <v>7.3099999427795401</v>
      </c>
      <c r="AV140" s="96">
        <v>9.50822257995606</v>
      </c>
      <c r="AW140" s="96">
        <v>23.946525573730501</v>
      </c>
      <c r="AX140" s="96">
        <v>24.430000305175799</v>
      </c>
      <c r="AY140" s="96">
        <v>8.4834766387939506</v>
      </c>
      <c r="AZ140" s="96">
        <v>26.180000305175799</v>
      </c>
      <c r="BA140" s="96">
        <v>32.702060699462898</v>
      </c>
      <c r="BB140" s="96">
        <v>19.988624572753899</v>
      </c>
      <c r="BC140" s="96">
        <v>40.969066619873097</v>
      </c>
      <c r="BD140" s="96">
        <v>21.8147792816162</v>
      </c>
      <c r="BE140" s="96">
        <v>17.459999084472699</v>
      </c>
      <c r="BF140" s="96">
        <v>18.066902160644499</v>
      </c>
      <c r="BG140" s="96">
        <v>21.979907989501999</v>
      </c>
      <c r="BH140" s="96">
        <v>64.150001525878906</v>
      </c>
      <c r="BI140" s="96">
        <v>23.2600002288818</v>
      </c>
      <c r="BJ140" s="96">
        <v>22.7299995422363</v>
      </c>
      <c r="BK140" s="96">
        <v>45.889999389648402</v>
      </c>
      <c r="BL140" s="96">
        <v>27.279832839965799</v>
      </c>
      <c r="BM140" s="96">
        <v>21.697504043579102</v>
      </c>
      <c r="BN140" s="96">
        <v>22.780000686645501</v>
      </c>
      <c r="BO140" s="96">
        <v>49.790557861328097</v>
      </c>
      <c r="BP140" s="96">
        <v>28.545661926269499</v>
      </c>
      <c r="BQ140" s="96">
        <v>51.490001678466797</v>
      </c>
      <c r="BR140" s="96">
        <v>44.5317573547363</v>
      </c>
      <c r="BS140" s="96">
        <v>52.25</v>
      </c>
      <c r="BT140" s="96">
        <v>27.351009368896499</v>
      </c>
      <c r="BU140" s="96">
        <v>27.441993713378899</v>
      </c>
      <c r="BV140" s="96">
        <v>19.930000305175799</v>
      </c>
      <c r="BW140" s="96">
        <v>9.75</v>
      </c>
      <c r="BX140" s="96">
        <v>60.424118041992202</v>
      </c>
      <c r="BY140" s="96">
        <v>48.200916290283203</v>
      </c>
      <c r="BZ140" s="96">
        <v>19.549999237060501</v>
      </c>
      <c r="CA140" s="96">
        <v>67.149925231933594</v>
      </c>
      <c r="CB140" s="96">
        <v>31.850000381469702</v>
      </c>
      <c r="CC140" s="96">
        <v>66.73</v>
      </c>
      <c r="CD140" s="96">
        <v>32.72</v>
      </c>
    </row>
    <row r="141" spans="1:82" x14ac:dyDescent="0.3">
      <c r="A141" s="88" t="s">
        <v>360</v>
      </c>
      <c r="B141" s="96">
        <v>12.575961112976101</v>
      </c>
      <c r="C141" s="96">
        <v>21.690000534057599</v>
      </c>
      <c r="D141" s="96">
        <v>59.605461120605497</v>
      </c>
      <c r="E141" s="96">
        <v>32.119350433349602</v>
      </c>
      <c r="F141" s="96">
        <v>18.923658370971701</v>
      </c>
      <c r="G141" s="96">
        <v>20.291366577148398</v>
      </c>
      <c r="H141" s="96">
        <v>26.629999160766602</v>
      </c>
      <c r="I141" s="96">
        <v>13.280907630920399</v>
      </c>
      <c r="J141" s="96">
        <v>82.054519653320298</v>
      </c>
      <c r="K141" s="96">
        <v>43.800460815429702</v>
      </c>
      <c r="L141" s="96">
        <v>22.130485534668001</v>
      </c>
      <c r="M141" s="96">
        <v>20.5200004577637</v>
      </c>
      <c r="N141" s="96">
        <v>24.190000534057599</v>
      </c>
      <c r="O141" s="96">
        <v>9.82999992370606</v>
      </c>
      <c r="P141" s="96">
        <v>115.76999664306599</v>
      </c>
      <c r="Q141" s="96">
        <v>13.255993843078601</v>
      </c>
      <c r="R141" s="96">
        <v>4.8614335060119602</v>
      </c>
      <c r="S141" s="96">
        <v>10.5185327529907</v>
      </c>
      <c r="T141" s="96">
        <v>6.5599999427795401</v>
      </c>
      <c r="U141" s="96">
        <v>29.4899997711182</v>
      </c>
      <c r="V141" s="96">
        <v>59.786209106445298</v>
      </c>
      <c r="W141" s="96">
        <v>19.147203445434599</v>
      </c>
      <c r="X141" s="96">
        <v>83.360000610351605</v>
      </c>
      <c r="Y141" s="96">
        <v>14.4799995422363</v>
      </c>
      <c r="Z141" s="96">
        <v>19.969999313354499</v>
      </c>
      <c r="AA141" s="96">
        <v>23.446479797363299</v>
      </c>
      <c r="AB141" s="96">
        <v>13.420000076293899</v>
      </c>
      <c r="AC141" s="96">
        <v>42.053882598877003</v>
      </c>
      <c r="AD141" s="96">
        <v>32.528549194335902</v>
      </c>
      <c r="AE141" s="96">
        <v>32.872135162353501</v>
      </c>
      <c r="AF141" s="96">
        <v>7.2399997711181596</v>
      </c>
      <c r="AG141" s="96">
        <v>17.257318496704102</v>
      </c>
      <c r="AH141" s="96">
        <v>48.7700004577637</v>
      </c>
      <c r="AI141" s="96">
        <v>45.2299995422363</v>
      </c>
      <c r="AJ141" s="96">
        <v>23.440000534057599</v>
      </c>
      <c r="AK141" s="96">
        <v>40.459999084472699</v>
      </c>
      <c r="AL141" s="96">
        <v>24.7544860839844</v>
      </c>
      <c r="AM141" s="96">
        <v>19.438694000244102</v>
      </c>
      <c r="AN141" s="96">
        <v>69.169998168945298</v>
      </c>
      <c r="AO141" s="96">
        <v>8.9048223495483398</v>
      </c>
      <c r="AP141" s="96">
        <v>17.709999084472699</v>
      </c>
      <c r="AQ141" s="96">
        <v>12.4715118408203</v>
      </c>
      <c r="AR141" s="96">
        <v>17.301750183105501</v>
      </c>
      <c r="AS141" s="96">
        <v>32.099494934082003</v>
      </c>
      <c r="AT141" s="96">
        <v>34.139999389648402</v>
      </c>
      <c r="AU141" s="96">
        <v>8.2100000381469709</v>
      </c>
      <c r="AV141" s="96">
        <v>9.5672168731689506</v>
      </c>
      <c r="AW141" s="96">
        <v>23.906810760498001</v>
      </c>
      <c r="AX141" s="96">
        <v>24.379999160766602</v>
      </c>
      <c r="AY141" s="96">
        <v>8.1564254760742205</v>
      </c>
      <c r="AZ141" s="96">
        <v>26.110000610351602</v>
      </c>
      <c r="BA141" s="96">
        <v>32.741725921630902</v>
      </c>
      <c r="BB141" s="96">
        <v>19.6620769500732</v>
      </c>
      <c r="BC141" s="96">
        <v>41.815952301025398</v>
      </c>
      <c r="BD141" s="96">
        <v>21.8147792816162</v>
      </c>
      <c r="BE141" s="96">
        <v>17.469999313354499</v>
      </c>
      <c r="BF141" s="96">
        <v>18.697935104370099</v>
      </c>
      <c r="BG141" s="96">
        <v>21.734596252441399</v>
      </c>
      <c r="BH141" s="96">
        <v>64.650001525878906</v>
      </c>
      <c r="BI141" s="96">
        <v>23.079999923706101</v>
      </c>
      <c r="BJ141" s="96">
        <v>22.559999465942401</v>
      </c>
      <c r="BK141" s="96">
        <v>44.7700004577637</v>
      </c>
      <c r="BL141" s="96">
        <v>29.411067962646499</v>
      </c>
      <c r="BM141" s="96">
        <v>21.4481086730957</v>
      </c>
      <c r="BN141" s="96">
        <v>22.559999465942401</v>
      </c>
      <c r="BO141" s="96">
        <v>48.8234672546387</v>
      </c>
      <c r="BP141" s="96">
        <v>28.545661926269499</v>
      </c>
      <c r="BQ141" s="96">
        <v>51.889999389648402</v>
      </c>
      <c r="BR141" s="96">
        <v>44.007854461669901</v>
      </c>
      <c r="BS141" s="96">
        <v>52.150001525878899</v>
      </c>
      <c r="BT141" s="96">
        <v>27.0359706878662</v>
      </c>
      <c r="BU141" s="96">
        <v>28.000001907348601</v>
      </c>
      <c r="BV141" s="96">
        <v>20.7299995422363</v>
      </c>
      <c r="BW141" s="96">
        <v>9.5699996948242205</v>
      </c>
      <c r="BX141" s="96">
        <v>59.704212188720703</v>
      </c>
      <c r="BY141" s="96">
        <v>47.842720031738303</v>
      </c>
      <c r="BZ141" s="96">
        <v>19.7399997711182</v>
      </c>
      <c r="CA141" s="96">
        <v>67.529533386230497</v>
      </c>
      <c r="CB141" s="96">
        <v>32.310001373291001</v>
      </c>
      <c r="CC141" s="96">
        <v>68.14</v>
      </c>
      <c r="CD141" s="96">
        <v>32.75</v>
      </c>
    </row>
    <row r="142" spans="1:82" x14ac:dyDescent="0.3">
      <c r="A142" s="88" t="s">
        <v>361</v>
      </c>
      <c r="B142" s="96">
        <v>12.4693031311035</v>
      </c>
      <c r="C142" s="96">
        <v>22.569999694824201</v>
      </c>
      <c r="D142" s="96">
        <v>59.537029266357401</v>
      </c>
      <c r="E142" s="96">
        <v>33.050071716308601</v>
      </c>
      <c r="F142" s="96">
        <v>19.2176609039307</v>
      </c>
      <c r="G142" s="96">
        <v>20.7520866394043</v>
      </c>
      <c r="H142" s="96">
        <v>26.4899997711182</v>
      </c>
      <c r="I142" s="96">
        <v>13.416822433471699</v>
      </c>
      <c r="J142" s="96">
        <v>82.978042602539105</v>
      </c>
      <c r="K142" s="96">
        <v>43.714145660400398</v>
      </c>
      <c r="L142" s="96">
        <v>21.924484252929702</v>
      </c>
      <c r="M142" s="96">
        <v>20.370000839233398</v>
      </c>
      <c r="N142" s="96">
        <v>24.200000762939499</v>
      </c>
      <c r="O142" s="96">
        <v>9.8000001907348597</v>
      </c>
      <c r="P142" s="96">
        <v>115.139999389648</v>
      </c>
      <c r="Q142" s="96">
        <v>13.2658500671387</v>
      </c>
      <c r="R142" s="96">
        <v>4.9500021934509304</v>
      </c>
      <c r="S142" s="96">
        <v>10.508801460266101</v>
      </c>
      <c r="T142" s="96">
        <v>6.3699998855590803</v>
      </c>
      <c r="U142" s="96">
        <v>29.379999160766602</v>
      </c>
      <c r="V142" s="96">
        <v>60.9182319641113</v>
      </c>
      <c r="W142" s="96">
        <v>19.360000610351602</v>
      </c>
      <c r="X142" s="96">
        <v>85.389999389648395</v>
      </c>
      <c r="Y142" s="96">
        <v>14.550000190734901</v>
      </c>
      <c r="Z142" s="96">
        <v>20.090000152587901</v>
      </c>
      <c r="AA142" s="96">
        <v>23.009117126464801</v>
      </c>
      <c r="AB142" s="96">
        <v>13.5299997329712</v>
      </c>
      <c r="AC142" s="96">
        <v>42.093276977539098</v>
      </c>
      <c r="AD142" s="96">
        <v>35.698337554931598</v>
      </c>
      <c r="AE142" s="96">
        <v>35.509143829345703</v>
      </c>
      <c r="AF142" s="96">
        <v>7.6399998664856001</v>
      </c>
      <c r="AG142" s="96">
        <v>17.4151000976563</v>
      </c>
      <c r="AH142" s="96">
        <v>48</v>
      </c>
      <c r="AI142" s="96">
        <v>45.430000305175803</v>
      </c>
      <c r="AJ142" s="96">
        <v>24.129999160766602</v>
      </c>
      <c r="AK142" s="96">
        <v>39.779998779296903</v>
      </c>
      <c r="AL142" s="96">
        <v>24.774305343627901</v>
      </c>
      <c r="AM142" s="96">
        <v>19.330041885376001</v>
      </c>
      <c r="AN142" s="96">
        <v>69.730003356933594</v>
      </c>
      <c r="AO142" s="96">
        <v>8.8851213455200195</v>
      </c>
      <c r="AP142" s="96">
        <v>18.340000152587901</v>
      </c>
      <c r="AQ142" s="96">
        <v>12.381875038146999</v>
      </c>
      <c r="AR142" s="96">
        <v>17.143653869628899</v>
      </c>
      <c r="AS142" s="96">
        <v>31.716424942016602</v>
      </c>
      <c r="AT142" s="96">
        <v>34.150001525878899</v>
      </c>
      <c r="AU142" s="96">
        <v>7.9299998283386204</v>
      </c>
      <c r="AV142" s="96">
        <v>9.6655454635620099</v>
      </c>
      <c r="AW142" s="96">
        <v>24.30393409729</v>
      </c>
      <c r="AX142" s="96">
        <v>24.5200004577637</v>
      </c>
      <c r="AY142" s="96">
        <v>7.8491978645324698</v>
      </c>
      <c r="AZ142" s="96">
        <v>26.579999923706101</v>
      </c>
      <c r="BA142" s="96">
        <v>32.5235786437988</v>
      </c>
      <c r="BB142" s="96">
        <v>19.9985160827637</v>
      </c>
      <c r="BC142" s="96">
        <v>41.8358764648437</v>
      </c>
      <c r="BD142" s="96">
        <v>21.747350692748999</v>
      </c>
      <c r="BE142" s="96">
        <v>17.809999465942401</v>
      </c>
      <c r="BF142" s="96">
        <v>18.552312850952099</v>
      </c>
      <c r="BG142" s="96">
        <v>21.675722122192401</v>
      </c>
      <c r="BH142" s="96">
        <v>64.809997558593807</v>
      </c>
      <c r="BI142" s="96">
        <v>23.540000915527301</v>
      </c>
      <c r="BJ142" s="96">
        <v>22.969999313354499</v>
      </c>
      <c r="BK142" s="96">
        <v>44.279998779296903</v>
      </c>
      <c r="BL142" s="96">
        <v>29.817489624023398</v>
      </c>
      <c r="BM142" s="96">
        <v>21.5139484405518</v>
      </c>
      <c r="BN142" s="96">
        <v>22.409999847412099</v>
      </c>
      <c r="BO142" s="96">
        <v>48.893253326416001</v>
      </c>
      <c r="BP142" s="96">
        <v>28.990146636962901</v>
      </c>
      <c r="BQ142" s="96">
        <v>51.349998474121101</v>
      </c>
      <c r="BR142" s="96">
        <v>43.683986663818402</v>
      </c>
      <c r="BS142" s="96">
        <v>52.150001525878899</v>
      </c>
      <c r="BT142" s="96">
        <v>26.969144821166999</v>
      </c>
      <c r="BU142" s="96">
        <v>27.711032867431602</v>
      </c>
      <c r="BV142" s="96">
        <v>20.649999618530298</v>
      </c>
      <c r="BW142" s="96">
        <v>9.6899995803833008</v>
      </c>
      <c r="BX142" s="96">
        <v>60.4337158203125</v>
      </c>
      <c r="BY142" s="96">
        <v>48.404212951660199</v>
      </c>
      <c r="BZ142" s="96">
        <v>20.350000381469702</v>
      </c>
      <c r="CA142" s="96">
        <v>66.400711059570298</v>
      </c>
      <c r="CB142" s="96">
        <v>30.340000152587901</v>
      </c>
      <c r="CC142" s="96">
        <v>69.77</v>
      </c>
      <c r="CD142" s="96">
        <v>33.380000000000003</v>
      </c>
    </row>
    <row r="143" spans="1:82" x14ac:dyDescent="0.3">
      <c r="A143" s="88" t="s">
        <v>362</v>
      </c>
      <c r="B143" s="96">
        <v>12.362645149231</v>
      </c>
      <c r="C143" s="96">
        <v>21.950000762939499</v>
      </c>
      <c r="D143" s="96">
        <v>60.465763092041001</v>
      </c>
      <c r="E143" s="96">
        <v>32.852466583252003</v>
      </c>
      <c r="F143" s="96">
        <v>19.207860946655298</v>
      </c>
      <c r="G143" s="96">
        <v>20.7520866394043</v>
      </c>
      <c r="H143" s="96">
        <v>26.75</v>
      </c>
      <c r="I143" s="96">
        <v>13.135282516479499</v>
      </c>
      <c r="J143" s="96">
        <v>80.465667724609403</v>
      </c>
      <c r="K143" s="96">
        <v>43.378471374511697</v>
      </c>
      <c r="L143" s="96">
        <v>21.895055770873999</v>
      </c>
      <c r="M143" s="96">
        <v>20</v>
      </c>
      <c r="N143" s="96">
        <v>23.350000381469702</v>
      </c>
      <c r="O143" s="96">
        <v>9.7700004577636701</v>
      </c>
      <c r="P143" s="96">
        <v>114.330001831055</v>
      </c>
      <c r="Q143" s="96">
        <v>13.3052730560303</v>
      </c>
      <c r="R143" s="96">
        <v>4.7827062606811497</v>
      </c>
      <c r="S143" s="96">
        <v>10.820173263549799</v>
      </c>
      <c r="T143" s="96">
        <v>6.1999998092651403</v>
      </c>
      <c r="U143" s="96">
        <v>29.2700004577637</v>
      </c>
      <c r="V143" s="96">
        <v>62.846511840820298</v>
      </c>
      <c r="W143" s="96">
        <v>19.799999237060501</v>
      </c>
      <c r="X143" s="96">
        <v>84.639999389648395</v>
      </c>
      <c r="Y143" s="96">
        <v>14.8400001525879</v>
      </c>
      <c r="Z143" s="96">
        <v>19.649999618530298</v>
      </c>
      <c r="AA143" s="96">
        <v>22.914037704467798</v>
      </c>
      <c r="AB143" s="96">
        <v>13.4700002670288</v>
      </c>
      <c r="AC143" s="96">
        <v>42.772834777832003</v>
      </c>
      <c r="AD143" s="96">
        <v>36.471691131591797</v>
      </c>
      <c r="AE143" s="96">
        <v>36.613449096679702</v>
      </c>
      <c r="AF143" s="96">
        <v>7.6599998474121103</v>
      </c>
      <c r="AG143" s="96">
        <v>17.444684982299801</v>
      </c>
      <c r="AH143" s="96">
        <v>49.139999389648402</v>
      </c>
      <c r="AI143" s="96">
        <v>44.880001068115199</v>
      </c>
      <c r="AJ143" s="96">
        <v>24.129999160766602</v>
      </c>
      <c r="AK143" s="96">
        <v>39.439998626708999</v>
      </c>
      <c r="AL143" s="96">
        <v>25.220243453979499</v>
      </c>
      <c r="AM143" s="96">
        <v>19.310285568237301</v>
      </c>
      <c r="AN143" s="96">
        <v>70.589996337890597</v>
      </c>
      <c r="AO143" s="96">
        <v>8.8260183334350604</v>
      </c>
      <c r="AP143" s="96">
        <v>18.090000152587901</v>
      </c>
      <c r="AQ143" s="96">
        <v>12.4495992660522</v>
      </c>
      <c r="AR143" s="96">
        <v>17.687110900878899</v>
      </c>
      <c r="AS143" s="96">
        <v>32.6790161132813</v>
      </c>
      <c r="AT143" s="96">
        <v>33.810001373291001</v>
      </c>
      <c r="AU143" s="96">
        <v>7.9400000572204599</v>
      </c>
      <c r="AV143" s="96">
        <v>9.5868835449218803</v>
      </c>
      <c r="AW143" s="96">
        <v>24.125228881835898</v>
      </c>
      <c r="AX143" s="96">
        <v>23.780000686645501</v>
      </c>
      <c r="AY143" s="96">
        <v>7.7996444702148402</v>
      </c>
      <c r="AZ143" s="96">
        <v>26.129999160766602</v>
      </c>
      <c r="BA143" s="96">
        <v>32.721893310546903</v>
      </c>
      <c r="BB143" s="96">
        <v>20.107366561889599</v>
      </c>
      <c r="BC143" s="96">
        <v>43.6292724609375</v>
      </c>
      <c r="BD143" s="96">
        <v>21.9771118164063</v>
      </c>
      <c r="BE143" s="96">
        <v>17.829999923706101</v>
      </c>
      <c r="BF143" s="96">
        <v>18.377565383911101</v>
      </c>
      <c r="BG143" s="96">
        <v>21.224348068237301</v>
      </c>
      <c r="BH143" s="96">
        <v>65.319999694824205</v>
      </c>
      <c r="BI143" s="96">
        <v>23.430000305175799</v>
      </c>
      <c r="BJ143" s="96">
        <v>22.870000839233398</v>
      </c>
      <c r="BK143" s="96">
        <v>44.299999237060497</v>
      </c>
      <c r="BL143" s="96">
        <v>30.432081222534201</v>
      </c>
      <c r="BM143" s="96">
        <v>21.434141159057599</v>
      </c>
      <c r="BN143" s="96">
        <v>23.190000534057599</v>
      </c>
      <c r="BO143" s="96">
        <v>49.022861480712898</v>
      </c>
      <c r="BP143" s="96">
        <v>28.782720565795898</v>
      </c>
      <c r="BQ143" s="96">
        <v>51.939998626708999</v>
      </c>
      <c r="BR143" s="96">
        <v>43.388694763183601</v>
      </c>
      <c r="BS143" s="96">
        <v>51.099998474121101</v>
      </c>
      <c r="BT143" s="96">
        <v>27.083703994751001</v>
      </c>
      <c r="BU143" s="96">
        <v>27.7409267425537</v>
      </c>
      <c r="BV143" s="96">
        <v>20.420000076293899</v>
      </c>
      <c r="BW143" s="96">
        <v>9.8800001144409197</v>
      </c>
      <c r="BX143" s="96">
        <v>59.147483825683601</v>
      </c>
      <c r="BY143" s="96">
        <v>48.404212951660199</v>
      </c>
      <c r="BZ143" s="96">
        <v>20.700000762939499</v>
      </c>
      <c r="CA143" s="96">
        <v>68.218811035156307</v>
      </c>
      <c r="CB143" s="96">
        <v>30.709999084472699</v>
      </c>
      <c r="CC143" s="96">
        <v>68.39</v>
      </c>
      <c r="CD143" s="96">
        <v>32.18</v>
      </c>
    </row>
    <row r="144" spans="1:82" x14ac:dyDescent="0.3">
      <c r="A144" s="88" t="s">
        <v>363</v>
      </c>
      <c r="B144" s="96">
        <v>12.3141632080078</v>
      </c>
      <c r="C144" s="96">
        <v>21.590000152587901</v>
      </c>
      <c r="D144" s="96">
        <v>59.1459770202637</v>
      </c>
      <c r="E144" s="96">
        <v>32.0620307922363</v>
      </c>
      <c r="F144" s="96">
        <v>18.7766628265381</v>
      </c>
      <c r="G144" s="96">
        <v>20.320772171020501</v>
      </c>
      <c r="H144" s="96">
        <v>26.329999923706101</v>
      </c>
      <c r="I144" s="96">
        <v>13.1255750656128</v>
      </c>
      <c r="J144" s="96">
        <v>80.088317871093807</v>
      </c>
      <c r="K144" s="96">
        <v>42.937305450439503</v>
      </c>
      <c r="L144" s="96">
        <v>21.316287994384801</v>
      </c>
      <c r="M144" s="96">
        <v>19.600000381469702</v>
      </c>
      <c r="N144" s="96">
        <v>22.709999084472699</v>
      </c>
      <c r="O144" s="96">
        <v>9.4300003051757795</v>
      </c>
      <c r="P144" s="96">
        <v>111</v>
      </c>
      <c r="Q144" s="96">
        <v>13.108158111572299</v>
      </c>
      <c r="R144" s="96">
        <v>4.6646142005920401</v>
      </c>
      <c r="S144" s="96">
        <v>10.362845420837401</v>
      </c>
      <c r="T144" s="96">
        <v>6.0599999427795401</v>
      </c>
      <c r="U144" s="96">
        <v>28.549999237060501</v>
      </c>
      <c r="V144" s="96">
        <v>61.618556976318402</v>
      </c>
      <c r="W144" s="96">
        <v>19.200000762939499</v>
      </c>
      <c r="X144" s="96">
        <v>82.849998474121094</v>
      </c>
      <c r="Y144" s="96">
        <v>14.6099996566772</v>
      </c>
      <c r="Z144" s="96">
        <v>18.870000839233398</v>
      </c>
      <c r="AA144" s="96">
        <v>22.486181259155298</v>
      </c>
      <c r="AB144" s="96">
        <v>13.0200004577637</v>
      </c>
      <c r="AC144" s="96">
        <v>42.457675933837898</v>
      </c>
      <c r="AD144" s="96">
        <v>34.753131866455099</v>
      </c>
      <c r="AE144" s="96">
        <v>35.147384643554702</v>
      </c>
      <c r="AF144" s="96">
        <v>7.3099999427795401</v>
      </c>
      <c r="AG144" s="96">
        <v>17.0600910186768</v>
      </c>
      <c r="AH144" s="96">
        <v>50.0200004577637</v>
      </c>
      <c r="AI144" s="96">
        <v>44.349998474121101</v>
      </c>
      <c r="AJ144" s="96">
        <v>23.780000686645501</v>
      </c>
      <c r="AK144" s="96">
        <v>39.220001220703097</v>
      </c>
      <c r="AL144" s="96">
        <v>24.893222808837901</v>
      </c>
      <c r="AM144" s="96">
        <v>19.300411224365199</v>
      </c>
      <c r="AN144" s="96">
        <v>72.879997253417997</v>
      </c>
      <c r="AO144" s="96">
        <v>8.7570657730102504</v>
      </c>
      <c r="AP144" s="96">
        <v>17.549999237060501</v>
      </c>
      <c r="AQ144" s="96">
        <v>12.435656547546399</v>
      </c>
      <c r="AR144" s="96">
        <v>17.687110900878899</v>
      </c>
      <c r="AS144" s="96">
        <v>31.922693252563501</v>
      </c>
      <c r="AT144" s="96">
        <v>33.470001220703097</v>
      </c>
      <c r="AU144" s="96">
        <v>7.6900000572204599</v>
      </c>
      <c r="AV144" s="96">
        <v>9.4686498641967791</v>
      </c>
      <c r="AW144" s="96">
        <v>23.618898391723601</v>
      </c>
      <c r="AX144" s="96">
        <v>23.350000381469702</v>
      </c>
      <c r="AY144" s="96">
        <v>7.2942042350768999</v>
      </c>
      <c r="AZ144" s="96">
        <v>26.180000305175799</v>
      </c>
      <c r="BA144" s="96">
        <v>31.849309921264599</v>
      </c>
      <c r="BB144" s="96">
        <v>19.9688320159912</v>
      </c>
      <c r="BC144" s="96">
        <v>42.842166900634801</v>
      </c>
      <c r="BD144" s="96">
        <v>22.514051437377901</v>
      </c>
      <c r="BE144" s="96">
        <v>18.069999694824201</v>
      </c>
      <c r="BF144" s="96">
        <v>17.998947143554702</v>
      </c>
      <c r="BG144" s="96">
        <v>21.1065998077393</v>
      </c>
      <c r="BH144" s="96">
        <v>64.730003356933594</v>
      </c>
      <c r="BI144" s="96">
        <v>22.7600002288818</v>
      </c>
      <c r="BJ144" s="96">
        <v>22.219999313354499</v>
      </c>
      <c r="BK144" s="96">
        <v>43.830001831054702</v>
      </c>
      <c r="BL144" s="96">
        <v>29.639060974121101</v>
      </c>
      <c r="BM144" s="96">
        <v>21.535894393920898</v>
      </c>
      <c r="BN144" s="96">
        <v>22.299999237060501</v>
      </c>
      <c r="BO144" s="96">
        <v>48.275108337402301</v>
      </c>
      <c r="BP144" s="96">
        <v>28.041913986206101</v>
      </c>
      <c r="BQ144" s="96">
        <v>50.209999084472699</v>
      </c>
      <c r="BR144" s="96">
        <v>42.579025268554702</v>
      </c>
      <c r="BS144" s="96">
        <v>51.759998321533203</v>
      </c>
      <c r="BT144" s="96">
        <v>26.978691101074201</v>
      </c>
      <c r="BU144" s="96">
        <v>28.000001907348601</v>
      </c>
      <c r="BV144" s="96">
        <v>19.600000381469702</v>
      </c>
      <c r="BW144" s="96">
        <v>9.7399997711181605</v>
      </c>
      <c r="BX144" s="96">
        <v>59.272270202636697</v>
      </c>
      <c r="BY144" s="96">
        <v>47.726551055908203</v>
      </c>
      <c r="BZ144" s="96">
        <v>20.290000915527301</v>
      </c>
      <c r="CA144" s="96">
        <v>66.360755920410199</v>
      </c>
      <c r="CB144" s="96">
        <v>29.950000762939499</v>
      </c>
      <c r="CC144" s="96">
        <v>68.930000000000007</v>
      </c>
      <c r="CD144" s="96">
        <v>32.03</v>
      </c>
    </row>
    <row r="145" spans="1:82" x14ac:dyDescent="0.3">
      <c r="A145" s="88" t="s">
        <v>364</v>
      </c>
      <c r="B145" s="96">
        <v>12.294772148132299</v>
      </c>
      <c r="C145" s="96">
        <v>22.370000839233398</v>
      </c>
      <c r="D145" s="96">
        <v>58.930900573730497</v>
      </c>
      <c r="E145" s="96">
        <v>32.358440399169901</v>
      </c>
      <c r="F145" s="96">
        <v>19.168657302856399</v>
      </c>
      <c r="G145" s="96">
        <v>20.624650955200199</v>
      </c>
      <c r="H145" s="96">
        <v>26.5</v>
      </c>
      <c r="I145" s="96">
        <v>12.795494079589799</v>
      </c>
      <c r="J145" s="96">
        <v>82.203475952148395</v>
      </c>
      <c r="K145" s="96">
        <v>41.911106109619098</v>
      </c>
      <c r="L145" s="96">
        <v>20.619806289672798</v>
      </c>
      <c r="M145" s="96">
        <v>19.700000762939499</v>
      </c>
      <c r="N145" s="96">
        <v>22.2299995422363</v>
      </c>
      <c r="O145" s="96">
        <v>9.4200000762939506</v>
      </c>
      <c r="P145" s="96">
        <v>111.23000335693401</v>
      </c>
      <c r="Q145" s="96">
        <v>12.792773246765099</v>
      </c>
      <c r="R145" s="96">
        <v>4.5760455131530797</v>
      </c>
      <c r="S145" s="96">
        <v>10.4893398284912</v>
      </c>
      <c r="T145" s="96">
        <v>6.0700001716613796</v>
      </c>
      <c r="U145" s="96">
        <v>28.860000610351602</v>
      </c>
      <c r="V145" s="96">
        <v>61.503433227539098</v>
      </c>
      <c r="W145" s="96">
        <v>19.399999618530298</v>
      </c>
      <c r="X145" s="96">
        <v>82.919998168945298</v>
      </c>
      <c r="Y145" s="96">
        <v>14.949999809265099</v>
      </c>
      <c r="Z145" s="96">
        <v>19.090000152587901</v>
      </c>
      <c r="AA145" s="96">
        <v>22.400609970092798</v>
      </c>
      <c r="AB145" s="96">
        <v>12.699999809265099</v>
      </c>
      <c r="AC145" s="96">
        <v>42.339492797851598</v>
      </c>
      <c r="AD145" s="96">
        <v>34.428512573242202</v>
      </c>
      <c r="AE145" s="96">
        <v>34.776111602783203</v>
      </c>
      <c r="AF145" s="96">
        <v>7.32999992370606</v>
      </c>
      <c r="AG145" s="96">
        <v>16.9023113250732</v>
      </c>
      <c r="AH145" s="96">
        <v>50.799999237060597</v>
      </c>
      <c r="AI145" s="96">
        <v>44.209999084472699</v>
      </c>
      <c r="AJ145" s="96">
        <v>23.700000762939499</v>
      </c>
      <c r="AK145" s="96">
        <v>38.830001831054702</v>
      </c>
      <c r="AL145" s="96">
        <v>25.041868209838899</v>
      </c>
      <c r="AM145" s="96">
        <v>19.013965606689499</v>
      </c>
      <c r="AN145" s="96">
        <v>73.629997253417997</v>
      </c>
      <c r="AO145" s="96">
        <v>8.6585607528686506</v>
      </c>
      <c r="AP145" s="96">
        <v>18.299999237060501</v>
      </c>
      <c r="AQ145" s="96">
        <v>12.501390457153301</v>
      </c>
      <c r="AR145" s="96">
        <v>17.914375305175799</v>
      </c>
      <c r="AS145" s="96">
        <v>31.893226623535199</v>
      </c>
      <c r="AT145" s="96">
        <v>33.490001678466797</v>
      </c>
      <c r="AU145" s="96">
        <v>7.6199998855590803</v>
      </c>
      <c r="AV145" s="96">
        <v>9.5474729537963903</v>
      </c>
      <c r="AW145" s="96">
        <v>24.006095886230501</v>
      </c>
      <c r="AX145" s="96">
        <v>23.100000381469702</v>
      </c>
      <c r="AY145" s="96">
        <v>7.31402540206909</v>
      </c>
      <c r="AZ145" s="96">
        <v>26.079999923706101</v>
      </c>
      <c r="BA145" s="96">
        <v>32.087287902832003</v>
      </c>
      <c r="BB145" s="96">
        <v>20.483392715454102</v>
      </c>
      <c r="BC145" s="96">
        <v>42.533302307128899</v>
      </c>
      <c r="BD145" s="96">
        <v>22.971076965331999</v>
      </c>
      <c r="BE145" s="96">
        <v>17.870000839233398</v>
      </c>
      <c r="BF145" s="96">
        <v>17.649450302123999</v>
      </c>
      <c r="BG145" s="96">
        <v>21.096786499023398</v>
      </c>
      <c r="BH145" s="96">
        <v>64.349998474121094</v>
      </c>
      <c r="BI145" s="96">
        <v>22.649999618530298</v>
      </c>
      <c r="BJ145" s="96">
        <v>22.149999618530298</v>
      </c>
      <c r="BK145" s="96">
        <v>43.069999694824197</v>
      </c>
      <c r="BL145" s="96">
        <v>29.569673538208001</v>
      </c>
      <c r="BM145" s="96">
        <v>21.4979858398438</v>
      </c>
      <c r="BN145" s="96">
        <v>22.540000915527301</v>
      </c>
      <c r="BO145" s="96">
        <v>48.963043212890597</v>
      </c>
      <c r="BP145" s="96">
        <v>28.4666423797607</v>
      </c>
      <c r="BQ145" s="96">
        <v>50.549999237060497</v>
      </c>
      <c r="BR145" s="96">
        <v>42.0265502929688</v>
      </c>
      <c r="BS145" s="96">
        <v>51.419998168945298</v>
      </c>
      <c r="BT145" s="96">
        <v>26.969144821166999</v>
      </c>
      <c r="BU145" s="96">
        <v>28.1096076965332</v>
      </c>
      <c r="BV145" s="96">
        <v>19.450000762939499</v>
      </c>
      <c r="BW145" s="96">
        <v>9.7600002288818395</v>
      </c>
      <c r="BX145" s="96">
        <v>58.350791931152301</v>
      </c>
      <c r="BY145" s="96">
        <v>47.707187652587898</v>
      </c>
      <c r="BZ145" s="96">
        <v>20.360000610351602</v>
      </c>
      <c r="CA145" s="96">
        <v>66.220901489257798</v>
      </c>
      <c r="CB145" s="96">
        <v>27.709999084472699</v>
      </c>
      <c r="CC145" s="96">
        <v>67.31</v>
      </c>
      <c r="CD145" s="96">
        <v>32.32</v>
      </c>
    </row>
    <row r="146" spans="1:82" x14ac:dyDescent="0.3">
      <c r="A146" s="88" t="s">
        <v>365</v>
      </c>
      <c r="B146" s="96">
        <v>12.362645149231</v>
      </c>
      <c r="C146" s="96">
        <v>22.879999160766602</v>
      </c>
      <c r="D146" s="96">
        <v>59.654342651367202</v>
      </c>
      <c r="E146" s="96">
        <v>32.990787506103501</v>
      </c>
      <c r="F146" s="96">
        <v>19.531255722045898</v>
      </c>
      <c r="G146" s="96">
        <v>21.0461616516113</v>
      </c>
      <c r="H146" s="96">
        <v>27.549999237060501</v>
      </c>
      <c r="I146" s="96">
        <v>12.824618339538601</v>
      </c>
      <c r="J146" s="96">
        <v>82.223342895507798</v>
      </c>
      <c r="K146" s="96">
        <v>42.8797607421875</v>
      </c>
      <c r="L146" s="96">
        <v>21.5517177581787</v>
      </c>
      <c r="M146" s="96">
        <v>19.920000076293899</v>
      </c>
      <c r="N146" s="96">
        <v>21.9899997711182</v>
      </c>
      <c r="O146" s="96">
        <v>9.4600000381469709</v>
      </c>
      <c r="P146" s="96">
        <v>115.55999755859401</v>
      </c>
      <c r="Q146" s="96">
        <v>13.2461385726929</v>
      </c>
      <c r="R146" s="96">
        <v>4.5858864784240696</v>
      </c>
      <c r="S146" s="96">
        <v>10.674217224121101</v>
      </c>
      <c r="T146" s="96">
        <v>6.0100002288818404</v>
      </c>
      <c r="U146" s="96">
        <v>29.5</v>
      </c>
      <c r="V146" s="96">
        <v>61.589767456054702</v>
      </c>
      <c r="W146" s="96">
        <v>19.7700004577637</v>
      </c>
      <c r="X146" s="96">
        <v>85.949996948242202</v>
      </c>
      <c r="Y146" s="96">
        <v>15.25</v>
      </c>
      <c r="Z146" s="96">
        <v>19.159999847412099</v>
      </c>
      <c r="AA146" s="96">
        <v>24.054985046386701</v>
      </c>
      <c r="AB146" s="96">
        <v>13.3900003433228</v>
      </c>
      <c r="AC146" s="96">
        <v>42.703895568847699</v>
      </c>
      <c r="AD146" s="96">
        <v>35.793815612792997</v>
      </c>
      <c r="AE146" s="96">
        <v>35.756660461425803</v>
      </c>
      <c r="AF146" s="96">
        <v>7.5599999427795401</v>
      </c>
      <c r="AG146" s="96">
        <v>17.286903381347699</v>
      </c>
      <c r="AH146" s="96">
        <v>50.840000152587898</v>
      </c>
      <c r="AI146" s="96">
        <v>45.700000762939503</v>
      </c>
      <c r="AJ146" s="96">
        <v>24.079999923706101</v>
      </c>
      <c r="AK146" s="96">
        <v>40.200000762939503</v>
      </c>
      <c r="AL146" s="96">
        <v>25.5968132019043</v>
      </c>
      <c r="AM146" s="96">
        <v>19.359674453735401</v>
      </c>
      <c r="AN146" s="96">
        <v>74.5</v>
      </c>
      <c r="AO146" s="96">
        <v>8.8063163757324201</v>
      </c>
      <c r="AP146" s="96">
        <v>18.9799995422363</v>
      </c>
      <c r="AQ146" s="96">
        <v>12.8440027236938</v>
      </c>
      <c r="AR146" s="96">
        <v>18.329380035400401</v>
      </c>
      <c r="AS146" s="96">
        <v>33.042446136474602</v>
      </c>
      <c r="AT146" s="96">
        <v>33.630001068115199</v>
      </c>
      <c r="AU146" s="96">
        <v>7.5</v>
      </c>
      <c r="AV146" s="96">
        <v>9.6361484527587908</v>
      </c>
      <c r="AW146" s="96">
        <v>24.2542934417725</v>
      </c>
      <c r="AX146" s="96">
        <v>22.879999160766602</v>
      </c>
      <c r="AY146" s="96">
        <v>7.4527735710143999</v>
      </c>
      <c r="AZ146" s="96">
        <v>26.170000076293899</v>
      </c>
      <c r="BA146" s="96">
        <v>32.930122375488303</v>
      </c>
      <c r="BB146" s="96">
        <v>20.7010898590088</v>
      </c>
      <c r="BC146" s="96">
        <v>43.559528350830099</v>
      </c>
      <c r="BD146" s="96">
        <v>23.620399475097699</v>
      </c>
      <c r="BE146" s="96">
        <v>17.620000839233398</v>
      </c>
      <c r="BF146" s="96">
        <v>17.707700729370099</v>
      </c>
      <c r="BG146" s="96">
        <v>21.2047233581543</v>
      </c>
      <c r="BH146" s="96">
        <v>65.300003051757798</v>
      </c>
      <c r="BI146" s="96">
        <v>23.110000610351602</v>
      </c>
      <c r="BJ146" s="96">
        <v>22.540000915527301</v>
      </c>
      <c r="BK146" s="96">
        <v>42.990001678466797</v>
      </c>
      <c r="BL146" s="96">
        <v>31.22509765625</v>
      </c>
      <c r="BM146" s="96">
        <v>21.478034973144499</v>
      </c>
      <c r="BN146" s="96">
        <v>23.7600002288818</v>
      </c>
      <c r="BO146" s="96">
        <v>49.850379943847699</v>
      </c>
      <c r="BP146" s="96">
        <v>28.921003341674801</v>
      </c>
      <c r="BQ146" s="96">
        <v>50.180000305175803</v>
      </c>
      <c r="BR146" s="96">
        <v>42.674282073974602</v>
      </c>
      <c r="BS146" s="96">
        <v>50.990001678466797</v>
      </c>
      <c r="BT146" s="96">
        <v>27.1123447418213</v>
      </c>
      <c r="BU146" s="96">
        <v>28.697509765625</v>
      </c>
      <c r="BV146" s="96">
        <v>20.280000686645501</v>
      </c>
      <c r="BW146" s="96">
        <v>10.050000190734901</v>
      </c>
      <c r="BX146" s="96">
        <v>58.648349761962898</v>
      </c>
      <c r="BY146" s="96">
        <v>48.104103088378899</v>
      </c>
      <c r="BZ146" s="96">
        <v>20.219999313354499</v>
      </c>
      <c r="CA146" s="96">
        <v>67.119964599609403</v>
      </c>
      <c r="CB146" s="96">
        <v>27.600000381469702</v>
      </c>
      <c r="CC146" s="96">
        <v>67.94</v>
      </c>
      <c r="CD146" s="96">
        <v>31.98</v>
      </c>
    </row>
    <row r="147" spans="1:82" x14ac:dyDescent="0.3">
      <c r="A147" s="88" t="s">
        <v>366</v>
      </c>
      <c r="B147" s="96">
        <v>11.9360132217407</v>
      </c>
      <c r="C147" s="96">
        <v>22.209999084472699</v>
      </c>
      <c r="D147" s="96">
        <v>57.4840278625488</v>
      </c>
      <c r="E147" s="96">
        <v>32.259639739990199</v>
      </c>
      <c r="F147" s="96">
        <v>18.6492595672607</v>
      </c>
      <c r="G147" s="96">
        <v>20.330574035644499</v>
      </c>
      <c r="H147" s="96">
        <v>26.379999160766602</v>
      </c>
      <c r="I147" s="96">
        <v>12.708119392395</v>
      </c>
      <c r="J147" s="96">
        <v>80.376296997070298</v>
      </c>
      <c r="K147" s="96">
        <v>42.189235687255902</v>
      </c>
      <c r="L147" s="96">
        <v>20.933713912963899</v>
      </c>
      <c r="M147" s="96">
        <v>19.590000152587901</v>
      </c>
      <c r="N147" s="96">
        <v>21.290000915527301</v>
      </c>
      <c r="O147" s="96">
        <v>9.2799997329711896</v>
      </c>
      <c r="P147" s="96">
        <v>112.08999633789099</v>
      </c>
      <c r="Q147" s="96">
        <v>13.1377248764038</v>
      </c>
      <c r="R147" s="96">
        <v>4.4874773025512704</v>
      </c>
      <c r="S147" s="96">
        <v>10.246080398559601</v>
      </c>
      <c r="T147" s="96">
        <v>5.6999998092651403</v>
      </c>
      <c r="U147" s="96">
        <v>28.7399997711182</v>
      </c>
      <c r="V147" s="96">
        <v>59.268161773681598</v>
      </c>
      <c r="W147" s="96">
        <v>19.549999237060501</v>
      </c>
      <c r="X147" s="96">
        <v>83.25</v>
      </c>
      <c r="Y147" s="96">
        <v>15.210000038146999</v>
      </c>
      <c r="Z147" s="96">
        <v>18.299999237060501</v>
      </c>
      <c r="AA147" s="96">
        <v>22.923545837402301</v>
      </c>
      <c r="AB147" s="96">
        <v>12.920000076293899</v>
      </c>
      <c r="AC147" s="96">
        <v>41.984939575195298</v>
      </c>
      <c r="AD147" s="96">
        <v>33.903396606445298</v>
      </c>
      <c r="AE147" s="96">
        <v>34.166839599609403</v>
      </c>
      <c r="AF147" s="96">
        <v>7.3400001525878897</v>
      </c>
      <c r="AG147" s="96">
        <v>18.4308166503906</v>
      </c>
      <c r="AH147" s="96">
        <v>49.5</v>
      </c>
      <c r="AI147" s="96">
        <v>43.9799995422363</v>
      </c>
      <c r="AJ147" s="96">
        <v>23.200000762939499</v>
      </c>
      <c r="AK147" s="96">
        <v>38.840000152587898</v>
      </c>
      <c r="AL147" s="96">
        <v>25.864376068115199</v>
      </c>
      <c r="AM147" s="96">
        <v>18.855928421020501</v>
      </c>
      <c r="AN147" s="96">
        <v>74.099998474121094</v>
      </c>
      <c r="AO147" s="96">
        <v>8.6585607528686506</v>
      </c>
      <c r="AP147" s="96">
        <v>17.889999389648398</v>
      </c>
      <c r="AQ147" s="96">
        <v>12.893801689148001</v>
      </c>
      <c r="AR147" s="96">
        <v>18.072473526001001</v>
      </c>
      <c r="AS147" s="96">
        <v>31.087791442871101</v>
      </c>
      <c r="AT147" s="96">
        <v>32.959999084472699</v>
      </c>
      <c r="AU147" s="96">
        <v>7.1300001144409197</v>
      </c>
      <c r="AV147" s="96">
        <v>9.2912960052490199</v>
      </c>
      <c r="AW147" s="96">
        <v>23.380619049072301</v>
      </c>
      <c r="AX147" s="96">
        <v>22.440000534057599</v>
      </c>
      <c r="AY147" s="96">
        <v>7.0464391708373997</v>
      </c>
      <c r="AZ147" s="96">
        <v>25.75</v>
      </c>
      <c r="BA147" s="96">
        <v>31.998046875</v>
      </c>
      <c r="BB147" s="96">
        <v>20.186529159545898</v>
      </c>
      <c r="BC147" s="96">
        <v>43.3104438781738</v>
      </c>
      <c r="BD147" s="96">
        <v>23.280754089355501</v>
      </c>
      <c r="BE147" s="96">
        <v>17.799999237060501</v>
      </c>
      <c r="BF147" s="96">
        <v>17.445579528808601</v>
      </c>
      <c r="BG147" s="96">
        <v>20.429538726806602</v>
      </c>
      <c r="BH147" s="96">
        <v>63.509998321533203</v>
      </c>
      <c r="BI147" s="96">
        <v>22.319999694824201</v>
      </c>
      <c r="BJ147" s="96">
        <v>21.889999389648398</v>
      </c>
      <c r="BK147" s="96">
        <v>41.889999389648402</v>
      </c>
      <c r="BL147" s="96">
        <v>30.9673671722412</v>
      </c>
      <c r="BM147" s="96">
        <v>21.507961273193398</v>
      </c>
      <c r="BN147" s="96">
        <v>22.600000381469702</v>
      </c>
      <c r="BO147" s="96">
        <v>48.0856742858887</v>
      </c>
      <c r="BP147" s="96">
        <v>28.209831237793001</v>
      </c>
      <c r="BQ147" s="96">
        <v>47.75</v>
      </c>
      <c r="BR147" s="96">
        <v>41.578845977783203</v>
      </c>
      <c r="BS147" s="96">
        <v>50.200000762939503</v>
      </c>
      <c r="BT147" s="96">
        <v>26.988239288330099</v>
      </c>
      <c r="BU147" s="96">
        <v>28.757297515869102</v>
      </c>
      <c r="BV147" s="96">
        <v>19.440000534057599</v>
      </c>
      <c r="BW147" s="96">
        <v>10.1499996185303</v>
      </c>
      <c r="BX147" s="96">
        <v>57.285327911377003</v>
      </c>
      <c r="BY147" s="96">
        <v>46.9520874023438</v>
      </c>
      <c r="BZ147" s="96">
        <v>20.5</v>
      </c>
      <c r="CA147" s="96">
        <v>64.552642822265597</v>
      </c>
      <c r="CB147" s="96">
        <v>26.950000762939499</v>
      </c>
      <c r="CC147" s="96">
        <v>68.84</v>
      </c>
      <c r="CD147" s="96">
        <v>31.43</v>
      </c>
    </row>
    <row r="148" spans="1:82" x14ac:dyDescent="0.3">
      <c r="A148" s="88" t="s">
        <v>367</v>
      </c>
      <c r="B148" s="96">
        <v>12.265682220459</v>
      </c>
      <c r="C148" s="96">
        <v>22.909999847412099</v>
      </c>
      <c r="D148" s="96">
        <v>58.706050872802699</v>
      </c>
      <c r="E148" s="96">
        <v>32.812942504882798</v>
      </c>
      <c r="F148" s="96">
        <v>19.227462768554702</v>
      </c>
      <c r="G148" s="96">
        <v>20.742282867431602</v>
      </c>
      <c r="H148" s="96">
        <v>26.899999618530298</v>
      </c>
      <c r="I148" s="96">
        <v>12.5333700180054</v>
      </c>
      <c r="J148" s="96">
        <v>83.275955200195298</v>
      </c>
      <c r="K148" s="96">
        <v>43.330520629882798</v>
      </c>
      <c r="L148" s="96">
        <v>21.777339935302699</v>
      </c>
      <c r="M148" s="96">
        <v>19.879999160766602</v>
      </c>
      <c r="N148" s="96">
        <v>21.5</v>
      </c>
      <c r="O148" s="96">
        <v>9.6700000762939506</v>
      </c>
      <c r="P148" s="96">
        <v>113.51000213623</v>
      </c>
      <c r="Q148" s="96">
        <v>13.8473405838013</v>
      </c>
      <c r="R148" s="96">
        <v>4.4776363372802699</v>
      </c>
      <c r="S148" s="96">
        <v>10.547722816467299</v>
      </c>
      <c r="T148" s="96">
        <v>5.9499998092651403</v>
      </c>
      <c r="U148" s="96">
        <v>29.2600002288818</v>
      </c>
      <c r="V148" s="96">
        <v>60.707176208496101</v>
      </c>
      <c r="W148" s="96">
        <v>20.200000762939499</v>
      </c>
      <c r="X148" s="96">
        <v>81.690002441406193</v>
      </c>
      <c r="Y148" s="96">
        <v>15.4700002670288</v>
      </c>
      <c r="Z148" s="96">
        <v>18.700000762939499</v>
      </c>
      <c r="AA148" s="96">
        <v>23.322877883911101</v>
      </c>
      <c r="AB148" s="96">
        <v>13.4099998474121</v>
      </c>
      <c r="AC148" s="96">
        <v>42.950111389160199</v>
      </c>
      <c r="AD148" s="96">
        <v>34.848606109619098</v>
      </c>
      <c r="AE148" s="96">
        <v>35.118827819824197</v>
      </c>
      <c r="AF148" s="96">
        <v>7.6700000762939498</v>
      </c>
      <c r="AG148" s="96">
        <v>18.726655960083001</v>
      </c>
      <c r="AH148" s="96">
        <v>49.860000610351598</v>
      </c>
      <c r="AI148" s="96">
        <v>44.330001831054702</v>
      </c>
      <c r="AJ148" s="96">
        <v>23.969999313354499</v>
      </c>
      <c r="AK148" s="96">
        <v>39.849998474121101</v>
      </c>
      <c r="AL148" s="96">
        <v>26.2508544921875</v>
      </c>
      <c r="AM148" s="96">
        <v>19.7547702789307</v>
      </c>
      <c r="AN148" s="96">
        <v>74.529998779296903</v>
      </c>
      <c r="AO148" s="96">
        <v>9.0033264160156303</v>
      </c>
      <c r="AP148" s="96">
        <v>18.819999694824201</v>
      </c>
      <c r="AQ148" s="96">
        <v>13.7423658370972</v>
      </c>
      <c r="AR148" s="96">
        <v>19.7028503417969</v>
      </c>
      <c r="AS148" s="96">
        <v>31.588731765747099</v>
      </c>
      <c r="AT148" s="96">
        <v>34.799999237060497</v>
      </c>
      <c r="AU148" s="96">
        <v>6.9699997901916504</v>
      </c>
      <c r="AV148" s="96">
        <v>9.5973863601684606</v>
      </c>
      <c r="AW148" s="96">
        <v>24.180343627929702</v>
      </c>
      <c r="AX148" s="96">
        <v>22.299999237060501</v>
      </c>
      <c r="AY148" s="96">
        <v>7.24465084075928</v>
      </c>
      <c r="AZ148" s="96">
        <v>26.090000152587901</v>
      </c>
      <c r="BA148" s="96">
        <v>32.721893310546903</v>
      </c>
      <c r="BB148" s="96">
        <v>20.483392715454102</v>
      </c>
      <c r="BC148" s="96">
        <v>45.3031005859375</v>
      </c>
      <c r="BD148" s="96">
        <v>23.807704925537099</v>
      </c>
      <c r="BE148" s="96">
        <v>17.200000762939499</v>
      </c>
      <c r="BF148" s="96">
        <v>17.785364151001001</v>
      </c>
      <c r="BG148" s="96">
        <v>21.6560955047607</v>
      </c>
      <c r="BH148" s="96">
        <v>64.839996337890597</v>
      </c>
      <c r="BI148" s="96">
        <v>23.360000610351602</v>
      </c>
      <c r="BJ148" s="96">
        <v>22.870000839233398</v>
      </c>
      <c r="BK148" s="96">
        <v>44</v>
      </c>
      <c r="BL148" s="96">
        <v>31.046669006347699</v>
      </c>
      <c r="BM148" s="96">
        <v>22.3758640289307</v>
      </c>
      <c r="BN148" s="96">
        <v>22.639999389648398</v>
      </c>
      <c r="BO148" s="96">
        <v>50.249187469482401</v>
      </c>
      <c r="BP148" s="96">
        <v>28.841985702514599</v>
      </c>
      <c r="BQ148" s="96">
        <v>49.349998474121101</v>
      </c>
      <c r="BR148" s="96">
        <v>42.093227386474602</v>
      </c>
      <c r="BS148" s="96">
        <v>51.119998931884801</v>
      </c>
      <c r="BT148" s="96">
        <v>27.255542755126999</v>
      </c>
      <c r="BU148" s="96">
        <v>28.747331619262699</v>
      </c>
      <c r="BV148" s="96">
        <v>20.649999618530298</v>
      </c>
      <c r="BW148" s="96">
        <v>10.6599998474121</v>
      </c>
      <c r="BX148" s="96">
        <v>59.281867980957003</v>
      </c>
      <c r="BY148" s="96">
        <v>47.610382080078097</v>
      </c>
      <c r="BZ148" s="96">
        <v>20.469999313354499</v>
      </c>
      <c r="CA148" s="96">
        <v>66.860237121582003</v>
      </c>
      <c r="CB148" s="96">
        <v>27.889999389648398</v>
      </c>
      <c r="CC148" s="96">
        <v>69.11</v>
      </c>
      <c r="CD148" s="96">
        <v>31.35</v>
      </c>
    </row>
    <row r="149" spans="1:82" x14ac:dyDescent="0.3">
      <c r="A149" s="88" t="s">
        <v>368</v>
      </c>
      <c r="B149" s="96">
        <v>12.3723411560059</v>
      </c>
      <c r="C149" s="96">
        <v>23.139999389648398</v>
      </c>
      <c r="D149" s="96">
        <v>58.627841949462898</v>
      </c>
      <c r="E149" s="96">
        <v>32.852466583252003</v>
      </c>
      <c r="F149" s="96">
        <v>19.224760055541999</v>
      </c>
      <c r="G149" s="96">
        <v>20.721652984619102</v>
      </c>
      <c r="H149" s="96">
        <v>27.2299995422363</v>
      </c>
      <c r="I149" s="96">
        <v>12.552786827087401</v>
      </c>
      <c r="J149" s="96">
        <v>82.521247863769503</v>
      </c>
      <c r="K149" s="96">
        <v>42.908535003662102</v>
      </c>
      <c r="L149" s="96">
        <v>21.581148147583001</v>
      </c>
      <c r="M149" s="96">
        <v>20.450000762939499</v>
      </c>
      <c r="N149" s="96">
        <v>21.309999465942401</v>
      </c>
      <c r="O149" s="96">
        <v>9.5600004196166992</v>
      </c>
      <c r="P149" s="96">
        <v>110.90000152587901</v>
      </c>
      <c r="Q149" s="96">
        <v>13.9064741134644</v>
      </c>
      <c r="R149" s="96">
        <v>4.60556840896606</v>
      </c>
      <c r="S149" s="96">
        <v>10.5769138336182</v>
      </c>
      <c r="T149" s="96">
        <v>5.9299998283386204</v>
      </c>
      <c r="U149" s="96">
        <v>29.030000686645501</v>
      </c>
      <c r="V149" s="96">
        <v>61.608959197997997</v>
      </c>
      <c r="W149" s="96">
        <v>20.5200004577637</v>
      </c>
      <c r="X149" s="96">
        <v>79.110000610351605</v>
      </c>
      <c r="Y149" s="96">
        <v>15.2600002288818</v>
      </c>
      <c r="Z149" s="96">
        <v>18.5</v>
      </c>
      <c r="AA149" s="96">
        <v>23.113702774047798</v>
      </c>
      <c r="AB149" s="96">
        <v>13.3900003433228</v>
      </c>
      <c r="AC149" s="96">
        <v>43.166782379150398</v>
      </c>
      <c r="AD149" s="96">
        <v>36.032505035400398</v>
      </c>
      <c r="AE149" s="96">
        <v>36.0422554016113</v>
      </c>
      <c r="AF149" s="96">
        <v>7.5700001716613796</v>
      </c>
      <c r="AG149" s="96">
        <v>18.549152374267599</v>
      </c>
      <c r="AH149" s="96">
        <v>49.259998321533203</v>
      </c>
      <c r="AI149" s="96">
        <v>44.4799995422363</v>
      </c>
      <c r="AJ149" s="96">
        <v>23.889999389648398</v>
      </c>
      <c r="AK149" s="96">
        <v>40.799999237060597</v>
      </c>
      <c r="AL149" s="96">
        <v>27.9850559234619</v>
      </c>
      <c r="AM149" s="96">
        <v>19.547346115112301</v>
      </c>
      <c r="AN149" s="96">
        <v>73.680000305175795</v>
      </c>
      <c r="AO149" s="96">
        <v>8.8654203414916992</v>
      </c>
      <c r="AP149" s="96">
        <v>18.860000610351602</v>
      </c>
      <c r="AQ149" s="96">
        <v>13.5073184967041</v>
      </c>
      <c r="AR149" s="96">
        <v>19.742372512817401</v>
      </c>
      <c r="AS149" s="96">
        <v>32.669189453125</v>
      </c>
      <c r="AT149" s="96">
        <v>34.819999694824197</v>
      </c>
      <c r="AU149" s="96">
        <v>7.0100002288818404</v>
      </c>
      <c r="AV149" s="96">
        <v>9.4690265655517596</v>
      </c>
      <c r="AW149" s="96">
        <v>24.130672454833999</v>
      </c>
      <c r="AX149" s="96">
        <v>22.559999465942401</v>
      </c>
      <c r="AY149" s="96">
        <v>7.0662603378295898</v>
      </c>
      <c r="AZ149" s="96">
        <v>25.389999389648398</v>
      </c>
      <c r="BA149" s="96">
        <v>32.285602569580099</v>
      </c>
      <c r="BB149" s="96">
        <v>20.5427646636963</v>
      </c>
      <c r="BC149" s="96">
        <v>45.4127006530762</v>
      </c>
      <c r="BD149" s="96">
        <v>23.353178024291999</v>
      </c>
      <c r="BE149" s="96">
        <v>17.5200004577637</v>
      </c>
      <c r="BF149" s="96">
        <v>17.707700729370099</v>
      </c>
      <c r="BG149" s="96">
        <v>21.538347244262699</v>
      </c>
      <c r="BH149" s="96">
        <v>64.459999084472699</v>
      </c>
      <c r="BI149" s="96">
        <v>23.299999237060501</v>
      </c>
      <c r="BJ149" s="96">
        <v>22.799999237060501</v>
      </c>
      <c r="BK149" s="96">
        <v>43.380001068115199</v>
      </c>
      <c r="BL149" s="96">
        <v>31.918989181518601</v>
      </c>
      <c r="BM149" s="96">
        <v>22.4696350097656</v>
      </c>
      <c r="BN149" s="96">
        <v>22.159999847412099</v>
      </c>
      <c r="BO149" s="96">
        <v>50.8972358703613</v>
      </c>
      <c r="BP149" s="96">
        <v>28.328361511230501</v>
      </c>
      <c r="BQ149" s="96">
        <v>50.299999237060597</v>
      </c>
      <c r="BR149" s="96">
        <v>42.074176788330099</v>
      </c>
      <c r="BS149" s="96">
        <v>49.009998321533203</v>
      </c>
      <c r="BT149" s="96">
        <v>27.284183502197301</v>
      </c>
      <c r="BU149" s="96">
        <v>29.743772506713899</v>
      </c>
      <c r="BV149" s="96">
        <v>20.75</v>
      </c>
      <c r="BW149" s="96">
        <v>10.699999809265099</v>
      </c>
      <c r="BX149" s="96">
        <v>58.859523773193402</v>
      </c>
      <c r="BY149" s="96">
        <v>47.048892974853501</v>
      </c>
      <c r="BZ149" s="96">
        <v>20.610000610351602</v>
      </c>
      <c r="CA149" s="96">
        <v>66.7403564453125</v>
      </c>
      <c r="CB149" s="96">
        <v>27.719999313354499</v>
      </c>
      <c r="CC149" s="96">
        <v>67.91</v>
      </c>
      <c r="CD149" s="96">
        <v>30.39</v>
      </c>
    </row>
    <row r="150" spans="1:82" x14ac:dyDescent="0.3">
      <c r="A150" s="88" t="s">
        <v>369</v>
      </c>
      <c r="B150" s="96">
        <v>12.2172031402588</v>
      </c>
      <c r="C150" s="96">
        <v>23.9899997711182</v>
      </c>
      <c r="D150" s="96">
        <v>56.525959014892599</v>
      </c>
      <c r="E150" s="96">
        <v>33.366249084472699</v>
      </c>
      <c r="F150" s="96">
        <v>19.960401535034201</v>
      </c>
      <c r="G150" s="96">
        <v>21.5359992980957</v>
      </c>
      <c r="H150" s="96">
        <v>26.969999313354499</v>
      </c>
      <c r="I150" s="96">
        <v>12.319787979126</v>
      </c>
      <c r="J150" s="96">
        <v>80.902603149414105</v>
      </c>
      <c r="K150" s="96">
        <v>41.987827301025398</v>
      </c>
      <c r="L150" s="96">
        <v>21.492860794067401</v>
      </c>
      <c r="M150" s="96">
        <v>19.860000610351602</v>
      </c>
      <c r="N150" s="96">
        <v>21.0200004577637</v>
      </c>
      <c r="O150" s="96">
        <v>9.3400001525878906</v>
      </c>
      <c r="P150" s="96">
        <v>102.5</v>
      </c>
      <c r="Q150" s="96">
        <v>13.6009464263916</v>
      </c>
      <c r="R150" s="96">
        <v>4.4874773025512704</v>
      </c>
      <c r="S150" s="96">
        <v>10.625566482543899</v>
      </c>
      <c r="T150" s="96">
        <v>5.8000001907348597</v>
      </c>
      <c r="U150" s="96">
        <v>29.409999847412099</v>
      </c>
      <c r="V150" s="96">
        <v>60.582462310791001</v>
      </c>
      <c r="W150" s="96">
        <v>20.75</v>
      </c>
      <c r="X150" s="96">
        <v>76.699996948242202</v>
      </c>
      <c r="Y150" s="96">
        <v>15.0299997329712</v>
      </c>
      <c r="Z150" s="96">
        <v>18.100000381469702</v>
      </c>
      <c r="AA150" s="96">
        <v>23.104194641113299</v>
      </c>
      <c r="AB150" s="96">
        <v>13.1199998855591</v>
      </c>
      <c r="AC150" s="96">
        <v>42.6251029968262</v>
      </c>
      <c r="AD150" s="96">
        <v>34.953628540039098</v>
      </c>
      <c r="AE150" s="96">
        <v>35.690021514892599</v>
      </c>
      <c r="AF150" s="96">
        <v>7.4400000572204599</v>
      </c>
      <c r="AG150" s="96">
        <v>18.519569396972699</v>
      </c>
      <c r="AH150" s="96">
        <v>48.590000152587898</v>
      </c>
      <c r="AI150" s="96">
        <v>43.5200004577637</v>
      </c>
      <c r="AJ150" s="96">
        <v>23.559999465942401</v>
      </c>
      <c r="AK150" s="96">
        <v>39.759998321533203</v>
      </c>
      <c r="AL150" s="96">
        <v>27.4499320983887</v>
      </c>
      <c r="AM150" s="96">
        <v>19.142370223998999</v>
      </c>
      <c r="AN150" s="96">
        <v>74.330001831054702</v>
      </c>
      <c r="AO150" s="96">
        <v>8.68811130523682</v>
      </c>
      <c r="AP150" s="96">
        <v>19.2700004577637</v>
      </c>
      <c r="AQ150" s="96">
        <v>13.326051712036101</v>
      </c>
      <c r="AR150" s="96">
        <v>20.562501907348601</v>
      </c>
      <c r="AS150" s="96">
        <v>32.040561676025398</v>
      </c>
      <c r="AT150" s="96">
        <v>34.169998168945298</v>
      </c>
      <c r="AU150" s="96">
        <v>6.8400001525878897</v>
      </c>
      <c r="AV150" s="96">
        <v>9.66650295257568</v>
      </c>
      <c r="AW150" s="96">
        <v>24.716800689697301</v>
      </c>
      <c r="AX150" s="96">
        <v>22.0100002288818</v>
      </c>
      <c r="AY150" s="96">
        <v>6.8581376075744602</v>
      </c>
      <c r="AZ150" s="96">
        <v>25.100000381469702</v>
      </c>
      <c r="BA150" s="96">
        <v>30.599929809570298</v>
      </c>
      <c r="BB150" s="96">
        <v>20.8989963531494</v>
      </c>
      <c r="BC150" s="96">
        <v>45.522293090820298</v>
      </c>
      <c r="BD150" s="96">
        <v>22.101982116699201</v>
      </c>
      <c r="BE150" s="96">
        <v>16.899999618530298</v>
      </c>
      <c r="BF150" s="96">
        <v>17.6882839202881</v>
      </c>
      <c r="BG150" s="96">
        <v>21.263597488403299</v>
      </c>
      <c r="BH150" s="96">
        <v>62.7700004577637</v>
      </c>
      <c r="BI150" s="96">
        <v>23.299999237060501</v>
      </c>
      <c r="BJ150" s="96">
        <v>22.879999160766602</v>
      </c>
      <c r="BK150" s="96">
        <v>43.369998931884801</v>
      </c>
      <c r="BL150" s="96">
        <v>31.254837036132798</v>
      </c>
      <c r="BM150" s="96">
        <v>22.262138366699201</v>
      </c>
      <c r="BN150" s="96">
        <v>22.180000305175799</v>
      </c>
      <c r="BO150" s="96">
        <v>50.538314819335902</v>
      </c>
      <c r="BP150" s="96">
        <v>29.2864665985107</v>
      </c>
      <c r="BQ150" s="96">
        <v>48.990001678466797</v>
      </c>
      <c r="BR150" s="96">
        <v>41.816989898681598</v>
      </c>
      <c r="BS150" s="96">
        <v>48</v>
      </c>
      <c r="BT150" s="96">
        <v>27.045518875122099</v>
      </c>
      <c r="BU150" s="96">
        <v>28.0199298858643</v>
      </c>
      <c r="BV150" s="96">
        <v>20.9799995422363</v>
      </c>
      <c r="BW150" s="96">
        <v>10.3900003433228</v>
      </c>
      <c r="BX150" s="96">
        <v>56.939773559570298</v>
      </c>
      <c r="BY150" s="96">
        <v>47.290916442871101</v>
      </c>
      <c r="BZ150" s="96">
        <v>19.190000534057599</v>
      </c>
      <c r="CA150" s="96">
        <v>64.362838745117202</v>
      </c>
      <c r="CB150" s="96">
        <v>27.559999465942401</v>
      </c>
      <c r="CC150" s="96">
        <v>67.64</v>
      </c>
      <c r="CD150" s="96">
        <v>31.4</v>
      </c>
    </row>
    <row r="151" spans="1:82" x14ac:dyDescent="0.3">
      <c r="A151" s="88" t="s">
        <v>370</v>
      </c>
      <c r="B151" s="96">
        <v>12.2172031402588</v>
      </c>
      <c r="C151" s="96">
        <v>24.590000152587901</v>
      </c>
      <c r="D151" s="96">
        <v>57.024547576904297</v>
      </c>
      <c r="E151" s="96">
        <v>33.544097900390597</v>
      </c>
      <c r="F151" s="96">
        <v>19.930976867675799</v>
      </c>
      <c r="G151" s="96">
        <v>21.555620193481399</v>
      </c>
      <c r="H151" s="96">
        <v>27</v>
      </c>
      <c r="I151" s="96">
        <v>12.35862159729</v>
      </c>
      <c r="J151" s="96">
        <v>79.591796875</v>
      </c>
      <c r="K151" s="96">
        <v>42.486541748046903</v>
      </c>
      <c r="L151" s="96">
        <v>21.953912734985401</v>
      </c>
      <c r="M151" s="96">
        <v>19.9799995422363</v>
      </c>
      <c r="N151" s="96">
        <v>21.879999160766602</v>
      </c>
      <c r="O151" s="96">
        <v>9.4499998092651403</v>
      </c>
      <c r="P151" s="96">
        <v>102.300003051758</v>
      </c>
      <c r="Q151" s="96">
        <v>14.1922912597656</v>
      </c>
      <c r="R151" s="96">
        <v>4.60556840896606</v>
      </c>
      <c r="S151" s="96">
        <v>10.499071121215801</v>
      </c>
      <c r="T151" s="96">
        <v>6.0100002288818404</v>
      </c>
      <c r="U151" s="96">
        <v>29.350000381469702</v>
      </c>
      <c r="V151" s="96">
        <v>61.359527587890597</v>
      </c>
      <c r="W151" s="96">
        <v>20.620000839233398</v>
      </c>
      <c r="X151" s="96">
        <v>76.870002746582003</v>
      </c>
      <c r="Y151" s="96">
        <v>14.9700002670288</v>
      </c>
      <c r="Z151" s="96">
        <v>18.069999694824201</v>
      </c>
      <c r="AA151" s="96">
        <v>22.6763401031494</v>
      </c>
      <c r="AB151" s="96">
        <v>13.539999961853001</v>
      </c>
      <c r="AC151" s="96">
        <v>42.6251029968262</v>
      </c>
      <c r="AD151" s="96">
        <v>34.800868988037102</v>
      </c>
      <c r="AE151" s="96">
        <v>35.356822967529297</v>
      </c>
      <c r="AF151" s="96">
        <v>7.4099998474121103</v>
      </c>
      <c r="AG151" s="96">
        <v>18.637903213501001</v>
      </c>
      <c r="AH151" s="96">
        <v>48.650001525878899</v>
      </c>
      <c r="AI151" s="96">
        <v>44.029998779296903</v>
      </c>
      <c r="AJ151" s="96">
        <v>23.780000686645501</v>
      </c>
      <c r="AK151" s="96">
        <v>39.700000762939403</v>
      </c>
      <c r="AL151" s="96">
        <v>28.2327976226807</v>
      </c>
      <c r="AM151" s="96">
        <v>19.6757507324219</v>
      </c>
      <c r="AN151" s="96">
        <v>74.580001831054702</v>
      </c>
      <c r="AO151" s="96">
        <v>8.9343738555908203</v>
      </c>
      <c r="AP151" s="96">
        <v>19.9799995422363</v>
      </c>
      <c r="AQ151" s="96">
        <v>13.228446960449199</v>
      </c>
      <c r="AR151" s="96">
        <v>19.544752120971701</v>
      </c>
      <c r="AS151" s="96">
        <v>31.696779251098601</v>
      </c>
      <c r="AT151" s="96">
        <v>34.529998779296903</v>
      </c>
      <c r="AU151" s="96">
        <v>6.9499998092651403</v>
      </c>
      <c r="AV151" s="96">
        <v>9.6467561721801793</v>
      </c>
      <c r="AW151" s="96">
        <v>24.796277999877901</v>
      </c>
      <c r="AX151" s="96">
        <v>21.870000839233398</v>
      </c>
      <c r="AY151" s="96">
        <v>7.0464391708373997</v>
      </c>
      <c r="AZ151" s="96">
        <v>25.0100002288818</v>
      </c>
      <c r="BA151" s="96">
        <v>30.5800971984863</v>
      </c>
      <c r="BB151" s="96">
        <v>21.364076614379901</v>
      </c>
      <c r="BC151" s="96">
        <v>46.130054473877003</v>
      </c>
      <c r="BD151" s="96">
        <v>22.169410705566399</v>
      </c>
      <c r="BE151" s="96">
        <v>16.719999313354499</v>
      </c>
      <c r="BF151" s="96">
        <v>17.4067478179932</v>
      </c>
      <c r="BG151" s="96">
        <v>21.832719802856399</v>
      </c>
      <c r="BH151" s="96">
        <v>63.2700004577637</v>
      </c>
      <c r="BI151" s="96">
        <v>23.329999923706101</v>
      </c>
      <c r="BJ151" s="96">
        <v>22.920000076293899</v>
      </c>
      <c r="BK151" s="96">
        <v>44.049999237060597</v>
      </c>
      <c r="BL151" s="96">
        <v>33.653720855712898</v>
      </c>
      <c r="BM151" s="96">
        <v>22.413770675659201</v>
      </c>
      <c r="BN151" s="96">
        <v>22.340000152587901</v>
      </c>
      <c r="BO151" s="96">
        <v>50.598136901855497</v>
      </c>
      <c r="BP151" s="96">
        <v>30.0371494293213</v>
      </c>
      <c r="BQ151" s="96">
        <v>49.159999847412102</v>
      </c>
      <c r="BR151" s="96">
        <v>41.988445281982401</v>
      </c>
      <c r="BS151" s="96">
        <v>47.540000915527401</v>
      </c>
      <c r="BT151" s="96">
        <v>27.074159622192401</v>
      </c>
      <c r="BU151" s="96">
        <v>27.511745452880898</v>
      </c>
      <c r="BV151" s="96">
        <v>21.4899997711182</v>
      </c>
      <c r="BW151" s="96">
        <v>10.6499996185303</v>
      </c>
      <c r="BX151" s="96">
        <v>58.062828063964801</v>
      </c>
      <c r="BY151" s="96">
        <v>47.4167671203613</v>
      </c>
      <c r="BZ151" s="96">
        <v>18.899999618530298</v>
      </c>
      <c r="CA151" s="96">
        <v>64.422767639160199</v>
      </c>
      <c r="CB151" s="96">
        <v>27.780000686645501</v>
      </c>
      <c r="CC151" s="96">
        <v>65.819999999999993</v>
      </c>
      <c r="CD151" s="96">
        <v>31</v>
      </c>
    </row>
    <row r="152" spans="1:82" x14ac:dyDescent="0.3">
      <c r="A152" s="88" t="s">
        <v>371</v>
      </c>
      <c r="B152" s="96">
        <v>11.9747972488403</v>
      </c>
      <c r="C152" s="96">
        <v>26.2600002288818</v>
      </c>
      <c r="D152" s="96">
        <v>55.763416290283203</v>
      </c>
      <c r="E152" s="96">
        <v>32.862346649169901</v>
      </c>
      <c r="F152" s="96">
        <v>19.5484428405762</v>
      </c>
      <c r="G152" s="96">
        <v>21.212226867675799</v>
      </c>
      <c r="H152" s="96">
        <v>26.579999923706101</v>
      </c>
      <c r="I152" s="96">
        <v>12.1935815811157</v>
      </c>
      <c r="J152" s="96">
        <v>77.486557006835895</v>
      </c>
      <c r="K152" s="96">
        <v>41.748062133789098</v>
      </c>
      <c r="L152" s="96">
        <v>22.532678604126001</v>
      </c>
      <c r="M152" s="96">
        <v>19.850000381469702</v>
      </c>
      <c r="N152" s="96">
        <v>22.200000762939499</v>
      </c>
      <c r="O152" s="96">
        <v>9.8599996566772496</v>
      </c>
      <c r="P152" s="96">
        <v>99.360000610351605</v>
      </c>
      <c r="Q152" s="96">
        <v>14.3007049560547</v>
      </c>
      <c r="R152" s="96">
        <v>4.6252498626709002</v>
      </c>
      <c r="S152" s="96">
        <v>10.430957794189499</v>
      </c>
      <c r="T152" s="96">
        <v>6.1500000953674299</v>
      </c>
      <c r="U152" s="96">
        <v>29.5200004577637</v>
      </c>
      <c r="V152" s="96">
        <v>61.724075317382798</v>
      </c>
      <c r="W152" s="96">
        <v>20.7700004577637</v>
      </c>
      <c r="X152" s="96">
        <v>76.019996643066406</v>
      </c>
      <c r="Y152" s="96">
        <v>15.060000419616699</v>
      </c>
      <c r="Z152" s="96">
        <v>18</v>
      </c>
      <c r="AA152" s="96">
        <v>22.771419525146499</v>
      </c>
      <c r="AB152" s="96">
        <v>13.6199998855591</v>
      </c>
      <c r="AC152" s="96">
        <v>43.452392578125</v>
      </c>
      <c r="AD152" s="96">
        <v>34.7244873046875</v>
      </c>
      <c r="AE152" s="96">
        <v>35.271144866943402</v>
      </c>
      <c r="AF152" s="96">
        <v>7.3600001335143999</v>
      </c>
      <c r="AG152" s="96">
        <v>18.549152374267599</v>
      </c>
      <c r="AH152" s="96">
        <v>49.150001525878899</v>
      </c>
      <c r="AI152" s="96">
        <v>43.779998779296903</v>
      </c>
      <c r="AJ152" s="96">
        <v>23.690000534057599</v>
      </c>
      <c r="AK152" s="96">
        <v>39.689998626708999</v>
      </c>
      <c r="AL152" s="96">
        <v>28.203067779541001</v>
      </c>
      <c r="AM152" s="96">
        <v>19.448572158813501</v>
      </c>
      <c r="AN152" s="96">
        <v>74.279998779296903</v>
      </c>
      <c r="AO152" s="96">
        <v>8.7964677810668892</v>
      </c>
      <c r="AP152" s="96">
        <v>20.389999389648398</v>
      </c>
      <c r="AQ152" s="96">
        <v>13.4136972427368</v>
      </c>
      <c r="AR152" s="96">
        <v>19.189033508300799</v>
      </c>
      <c r="AS152" s="96">
        <v>31.028858184814499</v>
      </c>
      <c r="AT152" s="96">
        <v>36.099998474121101</v>
      </c>
      <c r="AU152" s="96">
        <v>6.7199997901916504</v>
      </c>
      <c r="AV152" s="96">
        <v>9.5183963775634801</v>
      </c>
      <c r="AW152" s="96">
        <v>24.239946365356399</v>
      </c>
      <c r="AX152" s="96">
        <v>21.850000381469702</v>
      </c>
      <c r="AY152" s="96">
        <v>7.2545619010925302</v>
      </c>
      <c r="AZ152" s="96">
        <v>24.430000305175799</v>
      </c>
      <c r="BA152" s="96">
        <v>30.709001541137699</v>
      </c>
      <c r="BB152" s="96">
        <v>22.116123199462901</v>
      </c>
      <c r="BC152" s="96">
        <v>46.000530242919901</v>
      </c>
      <c r="BD152" s="96">
        <v>21.899692535400401</v>
      </c>
      <c r="BE152" s="96">
        <v>16.329999923706101</v>
      </c>
      <c r="BF152" s="96">
        <v>17.367912292480501</v>
      </c>
      <c r="BG152" s="96">
        <v>22.715841293335</v>
      </c>
      <c r="BH152" s="96">
        <v>62.490001678466797</v>
      </c>
      <c r="BI152" s="96">
        <v>22.5200004577637</v>
      </c>
      <c r="BJ152" s="96">
        <v>22.2600002288818</v>
      </c>
      <c r="BK152" s="96">
        <v>41.369998931884801</v>
      </c>
      <c r="BL152" s="96">
        <v>34.119613647460902</v>
      </c>
      <c r="BM152" s="96">
        <v>22.880643844604499</v>
      </c>
      <c r="BN152" s="96">
        <v>22.059999465942401</v>
      </c>
      <c r="BO152" s="96">
        <v>53.569217681884801</v>
      </c>
      <c r="BP152" s="96">
        <v>29.543279647827099</v>
      </c>
      <c r="BQ152" s="96">
        <v>49.189998626708999</v>
      </c>
      <c r="BR152" s="96">
        <v>41.435966491699197</v>
      </c>
      <c r="BS152" s="96">
        <v>46.779998779296903</v>
      </c>
      <c r="BT152" s="96">
        <v>27.4560222625732</v>
      </c>
      <c r="BU152" s="96">
        <v>27.601425170898398</v>
      </c>
      <c r="BV152" s="96">
        <v>21.5200004577637</v>
      </c>
      <c r="BW152" s="96">
        <v>10.539999961853001</v>
      </c>
      <c r="BX152" s="96">
        <v>56.891780853271499</v>
      </c>
      <c r="BY152" s="96">
        <v>47.629745483398402</v>
      </c>
      <c r="BZ152" s="96">
        <v>18.149999618530298</v>
      </c>
      <c r="CA152" s="96">
        <v>62.934329986572301</v>
      </c>
      <c r="CB152" s="96">
        <v>28.75</v>
      </c>
      <c r="CC152" s="96">
        <v>67.16</v>
      </c>
      <c r="CD152" s="96">
        <v>31.85</v>
      </c>
    </row>
    <row r="153" spans="1:82" x14ac:dyDescent="0.3">
      <c r="A153" s="88" t="s">
        <v>372</v>
      </c>
      <c r="B153" s="96">
        <v>11.9747972488403</v>
      </c>
      <c r="C153" s="96">
        <v>26.219999313354499</v>
      </c>
      <c r="D153" s="96">
        <v>56.956111907958999</v>
      </c>
      <c r="E153" s="96">
        <v>32.822826385497997</v>
      </c>
      <c r="F153" s="96">
        <v>19.597484588623001</v>
      </c>
      <c r="G153" s="96">
        <v>21.153354644775401</v>
      </c>
      <c r="H153" s="96">
        <v>26.600000381469702</v>
      </c>
      <c r="I153" s="96">
        <v>12.300372123718301</v>
      </c>
      <c r="J153" s="96">
        <v>81.101203918457003</v>
      </c>
      <c r="K153" s="96">
        <v>41.939876556396499</v>
      </c>
      <c r="L153" s="96">
        <v>22.650396347045898</v>
      </c>
      <c r="M153" s="96">
        <v>19.879999160766602</v>
      </c>
      <c r="N153" s="96">
        <v>22.170000076293899</v>
      </c>
      <c r="O153" s="96">
        <v>9.6599998474121094</v>
      </c>
      <c r="P153" s="96">
        <v>102.800003051758</v>
      </c>
      <c r="Q153" s="96">
        <v>14.586522102356</v>
      </c>
      <c r="R153" s="96">
        <v>4.6154093742370597</v>
      </c>
      <c r="S153" s="96">
        <v>10.8882846832275</v>
      </c>
      <c r="T153" s="96">
        <v>5.9000000953674299</v>
      </c>
      <c r="U153" s="96">
        <v>30.440000534057599</v>
      </c>
      <c r="V153" s="96">
        <v>63.594799041748097</v>
      </c>
      <c r="W153" s="96">
        <v>20.870000839233398</v>
      </c>
      <c r="X153" s="96">
        <v>78.309997558593807</v>
      </c>
      <c r="Y153" s="96">
        <v>15.810000419616699</v>
      </c>
      <c r="Z153" s="96">
        <v>17.709999084472699</v>
      </c>
      <c r="AA153" s="96">
        <v>23.275337219238299</v>
      </c>
      <c r="AB153" s="96">
        <v>13.6499996185303</v>
      </c>
      <c r="AC153" s="96">
        <v>44.614536285400398</v>
      </c>
      <c r="AD153" s="96">
        <v>34.734035491943402</v>
      </c>
      <c r="AE153" s="96">
        <v>35.052188873291001</v>
      </c>
      <c r="AF153" s="96">
        <v>7.1900000572204599</v>
      </c>
      <c r="AG153" s="96">
        <v>18.854854583740199</v>
      </c>
      <c r="AH153" s="96">
        <v>49.619998931884801</v>
      </c>
      <c r="AI153" s="96">
        <v>44.810001373291001</v>
      </c>
      <c r="AJ153" s="96">
        <v>24.120000839233398</v>
      </c>
      <c r="AK153" s="96">
        <v>40.939998626708999</v>
      </c>
      <c r="AL153" s="96">
        <v>28.450811386108398</v>
      </c>
      <c r="AM153" s="96">
        <v>20.278272628784201</v>
      </c>
      <c r="AN153" s="96">
        <v>75.169998168945298</v>
      </c>
      <c r="AO153" s="96">
        <v>9.2298870086669904</v>
      </c>
      <c r="AP153" s="96">
        <v>19.840000152587901</v>
      </c>
      <c r="AQ153" s="96">
        <v>13.602931022644</v>
      </c>
      <c r="AR153" s="96">
        <v>19.030937194824201</v>
      </c>
      <c r="AS153" s="96">
        <v>31.058326721191399</v>
      </c>
      <c r="AT153" s="96">
        <v>35.299999237060497</v>
      </c>
      <c r="AU153" s="96">
        <v>6.5100002288818404</v>
      </c>
      <c r="AV153" s="96">
        <v>9.5578918457031303</v>
      </c>
      <c r="AW153" s="96">
        <v>24.269752502441399</v>
      </c>
      <c r="AX153" s="96">
        <v>22</v>
      </c>
      <c r="AY153" s="96">
        <v>7.1356339454650897</v>
      </c>
      <c r="AZ153" s="96">
        <v>24.840000152587901</v>
      </c>
      <c r="BA153" s="96">
        <v>30.649507522583001</v>
      </c>
      <c r="BB153" s="96">
        <v>22.600997924804702</v>
      </c>
      <c r="BC153" s="96">
        <v>45.940753936767599</v>
      </c>
      <c r="BD153" s="96">
        <v>22.7762775421143</v>
      </c>
      <c r="BE153" s="96">
        <v>16.2700004577637</v>
      </c>
      <c r="BF153" s="96">
        <v>17.678575515747099</v>
      </c>
      <c r="BG153" s="96">
        <v>22.3724060058594</v>
      </c>
      <c r="BH153" s="96">
        <v>62.150001525878899</v>
      </c>
      <c r="BI153" s="96">
        <v>23.0200004577637</v>
      </c>
      <c r="BJ153" s="96">
        <v>22.7299995422363</v>
      </c>
      <c r="BK153" s="96">
        <v>41.310001373291001</v>
      </c>
      <c r="BL153" s="96">
        <v>34.198917388916001</v>
      </c>
      <c r="BM153" s="96">
        <v>22.629249572753899</v>
      </c>
      <c r="BN153" s="96">
        <v>22.079999923706101</v>
      </c>
      <c r="BO153" s="96">
        <v>54.705806732177699</v>
      </c>
      <c r="BP153" s="96">
        <v>29.345731735229499</v>
      </c>
      <c r="BQ153" s="96">
        <v>50.099998474121101</v>
      </c>
      <c r="BR153" s="96">
        <v>41.426445007324197</v>
      </c>
      <c r="BS153" s="96">
        <v>47.049999237060597</v>
      </c>
      <c r="BT153" s="96">
        <v>27.914257049560501</v>
      </c>
      <c r="BU153" s="96">
        <v>28.777223587036101</v>
      </c>
      <c r="BV153" s="96">
        <v>21.879999160766602</v>
      </c>
      <c r="BW153" s="96">
        <v>11.210000038146999</v>
      </c>
      <c r="BX153" s="96">
        <v>57.592487335205099</v>
      </c>
      <c r="BY153" s="96">
        <v>48.888252258300803</v>
      </c>
      <c r="BZ153" s="96">
        <v>18.5100002288818</v>
      </c>
      <c r="CA153" s="96">
        <v>64.862312316894503</v>
      </c>
      <c r="CB153" s="96">
        <v>27.9899997711182</v>
      </c>
      <c r="CC153" s="96">
        <v>67.540000000000006</v>
      </c>
      <c r="CD153" s="96">
        <v>32.31</v>
      </c>
    </row>
    <row r="154" spans="1:82" x14ac:dyDescent="0.3">
      <c r="A154" s="88" t="s">
        <v>373</v>
      </c>
      <c r="B154" s="96">
        <v>11.9360132217407</v>
      </c>
      <c r="C154" s="96">
        <v>26.100000381469702</v>
      </c>
      <c r="D154" s="96">
        <v>54.746692657470703</v>
      </c>
      <c r="E154" s="96">
        <v>32.141071319580099</v>
      </c>
      <c r="F154" s="96">
        <v>18.940311431884801</v>
      </c>
      <c r="G154" s="96">
        <v>20.4567470550537</v>
      </c>
      <c r="H154" s="96">
        <v>26.280000686645501</v>
      </c>
      <c r="I154" s="96">
        <v>12.552786827087401</v>
      </c>
      <c r="J154" s="96">
        <v>78.578895568847699</v>
      </c>
      <c r="K154" s="96">
        <v>41.268531799316399</v>
      </c>
      <c r="L154" s="96">
        <v>22.0618190765381</v>
      </c>
      <c r="M154" s="96">
        <v>20.620000839233398</v>
      </c>
      <c r="N154" s="96">
        <v>21.860000610351602</v>
      </c>
      <c r="O154" s="96">
        <v>9.4700002670288104</v>
      </c>
      <c r="P154" s="96">
        <v>100.18000030517599</v>
      </c>
      <c r="Q154" s="96">
        <v>14.143013000488301</v>
      </c>
      <c r="R154" s="96">
        <v>4.5662045478820801</v>
      </c>
      <c r="S154" s="96">
        <v>10.7326002120972</v>
      </c>
      <c r="T154" s="96">
        <v>5.8800001144409197</v>
      </c>
      <c r="U154" s="96">
        <v>29.780000686645501</v>
      </c>
      <c r="V154" s="96">
        <v>61.992698669433601</v>
      </c>
      <c r="W154" s="96">
        <v>20.549999237060501</v>
      </c>
      <c r="X154" s="96">
        <v>75.559997558593807</v>
      </c>
      <c r="Y154" s="96">
        <v>15.3800001144409</v>
      </c>
      <c r="Z154" s="96">
        <v>17.059999465942401</v>
      </c>
      <c r="AA154" s="96">
        <v>22.856990814208999</v>
      </c>
      <c r="AB154" s="96">
        <v>13.25</v>
      </c>
      <c r="AC154" s="96">
        <v>43.649368286132798</v>
      </c>
      <c r="AD154" s="96">
        <v>33.5119438171387</v>
      </c>
      <c r="AE154" s="96">
        <v>34.243000030517599</v>
      </c>
      <c r="AF154" s="96">
        <v>7.0100002288818404</v>
      </c>
      <c r="AG154" s="96">
        <v>18.420955657958999</v>
      </c>
      <c r="AH154" s="96">
        <v>47.779998779296903</v>
      </c>
      <c r="AI154" s="96">
        <v>43.990001678466797</v>
      </c>
      <c r="AJ154" s="96">
        <v>23.409999847412099</v>
      </c>
      <c r="AK154" s="96">
        <v>39.959999084472699</v>
      </c>
      <c r="AL154" s="96">
        <v>28.361625671386701</v>
      </c>
      <c r="AM154" s="96">
        <v>19.606609344482401</v>
      </c>
      <c r="AN154" s="96">
        <v>72.599998474121094</v>
      </c>
      <c r="AO154" s="96">
        <v>8.8752708435058594</v>
      </c>
      <c r="AP154" s="96">
        <v>20.25</v>
      </c>
      <c r="AQ154" s="96">
        <v>13.0471811294556</v>
      </c>
      <c r="AR154" s="96">
        <v>18.596168518066399</v>
      </c>
      <c r="AS154" s="96">
        <v>31.225305557251001</v>
      </c>
      <c r="AT154" s="96">
        <v>34.7299995422363</v>
      </c>
      <c r="AU154" s="96">
        <v>6.3000001907348597</v>
      </c>
      <c r="AV154" s="96">
        <v>9.3406658172607404</v>
      </c>
      <c r="AW154" s="96">
        <v>23.7531642913818</v>
      </c>
      <c r="AX154" s="96">
        <v>22.530000686645501</v>
      </c>
      <c r="AY154" s="96">
        <v>6.8977799415588397</v>
      </c>
      <c r="AZ154" s="96">
        <v>24.530000686645501</v>
      </c>
      <c r="BA154" s="96">
        <v>29.895912170410199</v>
      </c>
      <c r="BB154" s="96">
        <v>21.749996185302699</v>
      </c>
      <c r="BC154" s="96">
        <v>43.908241271972699</v>
      </c>
      <c r="BD154" s="96">
        <v>22.039546966552699</v>
      </c>
      <c r="BE154" s="96">
        <v>16.600000381469702</v>
      </c>
      <c r="BF154" s="96">
        <v>17.280540466308601</v>
      </c>
      <c r="BG154" s="96">
        <v>21.9014072418213</v>
      </c>
      <c r="BH154" s="96">
        <v>71.349998474121094</v>
      </c>
      <c r="BI154" s="96">
        <v>22.149999618530298</v>
      </c>
      <c r="BJ154" s="96">
        <v>22.120000839233398</v>
      </c>
      <c r="BK154" s="96">
        <v>39.590000152587898</v>
      </c>
      <c r="BL154" s="96">
        <v>33.0688667297363</v>
      </c>
      <c r="BM154" s="96">
        <v>22.4656467437744</v>
      </c>
      <c r="BN154" s="96">
        <v>21.450000762939499</v>
      </c>
      <c r="BO154" s="96">
        <v>51.764633178710902</v>
      </c>
      <c r="BP154" s="96">
        <v>28.4468879699707</v>
      </c>
      <c r="BQ154" s="96">
        <v>48.119998931884801</v>
      </c>
      <c r="BR154" s="96">
        <v>40.007137298583999</v>
      </c>
      <c r="BS154" s="96">
        <v>46.349998474121101</v>
      </c>
      <c r="BT154" s="96">
        <v>27.408288955688501</v>
      </c>
      <c r="BU154" s="96">
        <v>28.139501571655298</v>
      </c>
      <c r="BV154" s="96">
        <v>21.5</v>
      </c>
      <c r="BW154" s="96">
        <v>10.789999961853001</v>
      </c>
      <c r="BX154" s="96">
        <v>56.181472778320298</v>
      </c>
      <c r="BY154" s="96">
        <v>46.855281829833999</v>
      </c>
      <c r="BZ154" s="96">
        <v>18.0200004577637</v>
      </c>
      <c r="CA154" s="96">
        <v>62.354934692382798</v>
      </c>
      <c r="CB154" s="96">
        <v>27.309999465942401</v>
      </c>
      <c r="CC154" s="96">
        <v>66.41</v>
      </c>
      <c r="CD154" s="96">
        <v>30.34</v>
      </c>
    </row>
    <row r="155" spans="1:82" x14ac:dyDescent="0.3">
      <c r="A155" s="88" t="s">
        <v>374</v>
      </c>
      <c r="B155" s="96">
        <v>11.6742153167725</v>
      </c>
      <c r="C155" s="96">
        <v>26.579999923706101</v>
      </c>
      <c r="D155" s="96">
        <v>54.766242980957003</v>
      </c>
      <c r="E155" s="96">
        <v>31.617408752441399</v>
      </c>
      <c r="F155" s="96">
        <v>18.5087375640869</v>
      </c>
      <c r="G155" s="96">
        <v>20.074098587036101</v>
      </c>
      <c r="H155" s="96">
        <v>25.469999313354499</v>
      </c>
      <c r="I155" s="96">
        <v>12.552786827087401</v>
      </c>
      <c r="J155" s="96">
        <v>77.566001892089801</v>
      </c>
      <c r="K155" s="96">
        <v>43.061985015869098</v>
      </c>
      <c r="L155" s="96">
        <v>21.6890544891357</v>
      </c>
      <c r="M155" s="96">
        <v>20.100000381469702</v>
      </c>
      <c r="N155" s="96">
        <v>21.629999160766602</v>
      </c>
      <c r="O155" s="96">
        <v>9.3100004196166992</v>
      </c>
      <c r="P155" s="96">
        <v>98.160003662109403</v>
      </c>
      <c r="Q155" s="96">
        <v>14.024743080139199</v>
      </c>
      <c r="R155" s="96">
        <v>4.36938571929932</v>
      </c>
      <c r="S155" s="96">
        <v>10.469880104064901</v>
      </c>
      <c r="T155" s="96">
        <v>5.6999998092651403</v>
      </c>
      <c r="U155" s="96">
        <v>28.840000152587901</v>
      </c>
      <c r="V155" s="96">
        <v>60.716770172119098</v>
      </c>
      <c r="W155" s="96">
        <v>20.4799995422363</v>
      </c>
      <c r="X155" s="96">
        <v>74.260002136230497</v>
      </c>
      <c r="Y155" s="96">
        <v>16</v>
      </c>
      <c r="Z155" s="96">
        <v>16.879999160766602</v>
      </c>
      <c r="AA155" s="96">
        <v>22.495689392089801</v>
      </c>
      <c r="AB155" s="96">
        <v>12.9799995422363</v>
      </c>
      <c r="AC155" s="96">
        <v>42.339492797851598</v>
      </c>
      <c r="AD155" s="96">
        <v>32.843620300292997</v>
      </c>
      <c r="AE155" s="96">
        <v>33.8812446594238</v>
      </c>
      <c r="AF155" s="96">
        <v>6.8099999427795401</v>
      </c>
      <c r="AG155" s="96">
        <v>18.0462245941162</v>
      </c>
      <c r="AH155" s="96">
        <v>46.900001525878899</v>
      </c>
      <c r="AI155" s="96">
        <v>43.700000762939503</v>
      </c>
      <c r="AJ155" s="96">
        <v>22.860000610351602</v>
      </c>
      <c r="AK155" s="96">
        <v>39.25</v>
      </c>
      <c r="AL155" s="96">
        <v>27.5192985534668</v>
      </c>
      <c r="AM155" s="96">
        <v>19.6658744812012</v>
      </c>
      <c r="AN155" s="96">
        <v>69.860000610351605</v>
      </c>
      <c r="AO155" s="96">
        <v>8.9146728515625</v>
      </c>
      <c r="AP155" s="96">
        <v>19.7600002288818</v>
      </c>
      <c r="AQ155" s="96">
        <v>12.685635566711399</v>
      </c>
      <c r="AR155" s="96">
        <v>18.3689060211182</v>
      </c>
      <c r="AS155" s="96">
        <v>30.105554580688501</v>
      </c>
      <c r="AT155" s="96">
        <v>34.110000610351598</v>
      </c>
      <c r="AU155" s="96">
        <v>6.03999996185303</v>
      </c>
      <c r="AV155" s="96">
        <v>9.1530637741088903</v>
      </c>
      <c r="AW155" s="96">
        <v>23.475000381469702</v>
      </c>
      <c r="AX155" s="96">
        <v>22.530000686645501</v>
      </c>
      <c r="AY155" s="96">
        <v>7.16536617279053</v>
      </c>
      <c r="AZ155" s="96">
        <v>24.200000762939499</v>
      </c>
      <c r="BA155" s="96">
        <v>29.2414741516113</v>
      </c>
      <c r="BB155" s="96">
        <v>20.988054275512699</v>
      </c>
      <c r="BC155" s="96">
        <v>42.941799163818402</v>
      </c>
      <c r="BD155" s="96">
        <v>21.869722366333001</v>
      </c>
      <c r="BE155" s="96">
        <v>16.120000839233398</v>
      </c>
      <c r="BF155" s="96">
        <v>16.795131683349599</v>
      </c>
      <c r="BG155" s="96">
        <v>21.361722946166999</v>
      </c>
      <c r="BH155" s="96">
        <v>74.180000305175795</v>
      </c>
      <c r="BI155" s="96">
        <v>22.040000915527301</v>
      </c>
      <c r="BJ155" s="96">
        <v>21.879999160766602</v>
      </c>
      <c r="BK155" s="96">
        <v>39.610000610351598</v>
      </c>
      <c r="BL155" s="96">
        <v>31.978466033935501</v>
      </c>
      <c r="BM155" s="96">
        <v>22.641218185424801</v>
      </c>
      <c r="BN155" s="96">
        <v>21.0200004577637</v>
      </c>
      <c r="BO155" s="96">
        <v>50.473674774169901</v>
      </c>
      <c r="BP155" s="96">
        <v>28.091302871704102</v>
      </c>
      <c r="BQ155" s="96">
        <v>46.950000762939503</v>
      </c>
      <c r="BR155" s="96">
        <v>39.454662322997997</v>
      </c>
      <c r="BS155" s="96">
        <v>45.599998474121101</v>
      </c>
      <c r="BT155" s="96">
        <v>27.0932502746582</v>
      </c>
      <c r="BU155" s="96">
        <v>27.551601409912099</v>
      </c>
      <c r="BV155" s="96">
        <v>21.559999465942401</v>
      </c>
      <c r="BW155" s="96">
        <v>10.6199998855591</v>
      </c>
      <c r="BX155" s="96">
        <v>59.464244842529297</v>
      </c>
      <c r="BY155" s="96">
        <v>46.458366394042997</v>
      </c>
      <c r="BZ155" s="96">
        <v>17.959999084472699</v>
      </c>
      <c r="CA155" s="96">
        <v>62.025276184082003</v>
      </c>
      <c r="CB155" s="96">
        <v>27.889999389648398</v>
      </c>
      <c r="CC155" s="96">
        <v>68.23</v>
      </c>
      <c r="CD155" s="96">
        <v>30.71</v>
      </c>
    </row>
    <row r="156" spans="1:82" x14ac:dyDescent="0.3">
      <c r="A156" s="88" t="s">
        <v>375</v>
      </c>
      <c r="B156" s="96">
        <v>12.188113212585501</v>
      </c>
      <c r="C156" s="96">
        <v>28.25</v>
      </c>
      <c r="D156" s="96">
        <v>57.4155883789063</v>
      </c>
      <c r="E156" s="96">
        <v>32.076210021972699</v>
      </c>
      <c r="F156" s="96">
        <v>18.793184280395501</v>
      </c>
      <c r="G156" s="96">
        <v>20.309577941894499</v>
      </c>
      <c r="H156" s="96">
        <v>25.860000610351602</v>
      </c>
      <c r="I156" s="96">
        <v>12.8828687667847</v>
      </c>
      <c r="J156" s="96">
        <v>80.912536621093807</v>
      </c>
      <c r="K156" s="96">
        <v>42.726306915283203</v>
      </c>
      <c r="L156" s="96">
        <v>21.826387405395501</v>
      </c>
      <c r="M156" s="96">
        <v>20.7399997711182</v>
      </c>
      <c r="N156" s="96">
        <v>21.9899997711182</v>
      </c>
      <c r="O156" s="96">
        <v>9.8599996566772496</v>
      </c>
      <c r="P156" s="96">
        <v>100.470001220703</v>
      </c>
      <c r="Q156" s="96">
        <v>14.625945091247599</v>
      </c>
      <c r="R156" s="96">
        <v>4.6744551658630398</v>
      </c>
      <c r="S156" s="96">
        <v>10.528262138366699</v>
      </c>
      <c r="T156" s="96">
        <v>5.9800000190734899</v>
      </c>
      <c r="U156" s="96">
        <v>30.049999237060501</v>
      </c>
      <c r="V156" s="96">
        <v>61.935131072998097</v>
      </c>
      <c r="W156" s="96">
        <v>20.579999923706101</v>
      </c>
      <c r="X156" s="96">
        <v>74.239997863769503</v>
      </c>
      <c r="Y156" s="96">
        <v>16.200000762939499</v>
      </c>
      <c r="Z156" s="96">
        <v>17.639999389648398</v>
      </c>
      <c r="AA156" s="96">
        <v>23.398941040039102</v>
      </c>
      <c r="AB156" s="96">
        <v>13.6000003814697</v>
      </c>
      <c r="AC156" s="96">
        <v>42.6251029968262</v>
      </c>
      <c r="AD156" s="96">
        <v>32.814971923828097</v>
      </c>
      <c r="AE156" s="96">
        <v>33.719402313232401</v>
      </c>
      <c r="AF156" s="96">
        <v>6.9000000953674299</v>
      </c>
      <c r="AG156" s="96">
        <v>18.2138671875</v>
      </c>
      <c r="AH156" s="96">
        <v>47.759998321533203</v>
      </c>
      <c r="AI156" s="96">
        <v>45.040000915527401</v>
      </c>
      <c r="AJ156" s="96">
        <v>23.2399997711182</v>
      </c>
      <c r="AK156" s="96">
        <v>40.990001678466797</v>
      </c>
      <c r="AL156" s="96">
        <v>28.738193511962901</v>
      </c>
      <c r="AM156" s="96">
        <v>20.031337738037099</v>
      </c>
      <c r="AN156" s="96">
        <v>73</v>
      </c>
      <c r="AO156" s="96">
        <v>9.0033264160156303</v>
      </c>
      <c r="AP156" s="96">
        <v>21.200000762939499</v>
      </c>
      <c r="AQ156" s="96">
        <v>13.180763244628899</v>
      </c>
      <c r="AR156" s="96">
        <v>19.357011795043899</v>
      </c>
      <c r="AS156" s="96">
        <v>30.685075759887699</v>
      </c>
      <c r="AT156" s="96">
        <v>35.990001678466797</v>
      </c>
      <c r="AU156" s="96">
        <v>6.1199998855590803</v>
      </c>
      <c r="AV156" s="96">
        <v>9.2616748809814506</v>
      </c>
      <c r="AW156" s="96">
        <v>23.8922443389893</v>
      </c>
      <c r="AX156" s="96">
        <v>23.209999084472699</v>
      </c>
      <c r="AY156" s="96">
        <v>7.5816116333007804</v>
      </c>
      <c r="AZ156" s="96">
        <v>24.719999313354499</v>
      </c>
      <c r="BA156" s="96">
        <v>30.887485504150401</v>
      </c>
      <c r="BB156" s="96">
        <v>21.938009262085</v>
      </c>
      <c r="BC156" s="96">
        <v>44.814899444580099</v>
      </c>
      <c r="BD156" s="96">
        <v>22.551513671875</v>
      </c>
      <c r="BE156" s="96">
        <v>16.5100002288818</v>
      </c>
      <c r="BF156" s="96">
        <v>17.387331008911101</v>
      </c>
      <c r="BG156" s="96">
        <v>22.2742824554443</v>
      </c>
      <c r="BH156" s="96">
        <v>73.889999389648395</v>
      </c>
      <c r="BI156" s="96">
        <v>21.819999694824201</v>
      </c>
      <c r="BJ156" s="96">
        <v>21.680000305175799</v>
      </c>
      <c r="BK156" s="96">
        <v>39</v>
      </c>
      <c r="BL156" s="96">
        <v>32.860702514648402</v>
      </c>
      <c r="BM156" s="96">
        <v>22.731002807617202</v>
      </c>
      <c r="BN156" s="96">
        <v>21.4899997711182</v>
      </c>
      <c r="BO156" s="96">
        <v>52.760673522949197</v>
      </c>
      <c r="BP156" s="96">
        <v>28.278972625732401</v>
      </c>
      <c r="BQ156" s="96">
        <v>47.650001525878899</v>
      </c>
      <c r="BR156" s="96">
        <v>39.892837524414098</v>
      </c>
      <c r="BS156" s="96">
        <v>46.119998931884801</v>
      </c>
      <c r="BT156" s="96">
        <v>27.303276062011701</v>
      </c>
      <c r="BU156" s="96">
        <v>28.747331619262699</v>
      </c>
      <c r="BV156" s="96">
        <v>22.350000381469702</v>
      </c>
      <c r="BW156" s="96">
        <v>10.8500003814697</v>
      </c>
      <c r="BX156" s="96">
        <v>59.425849914550803</v>
      </c>
      <c r="BY156" s="96">
        <v>46.468044281005902</v>
      </c>
      <c r="BZ156" s="96">
        <v>18.370000839233398</v>
      </c>
      <c r="CA156" s="96">
        <v>63.263988494873097</v>
      </c>
      <c r="CB156" s="96">
        <v>30.110000610351602</v>
      </c>
      <c r="CC156" s="96">
        <v>66.37</v>
      </c>
      <c r="CD156" s="96">
        <v>29.95</v>
      </c>
    </row>
    <row r="157" spans="1:82" x14ac:dyDescent="0.3">
      <c r="A157" s="88" t="s">
        <v>376</v>
      </c>
      <c r="B157" s="96">
        <v>12.4983921051025</v>
      </c>
      <c r="C157" s="96">
        <v>28.030000686645501</v>
      </c>
      <c r="D157" s="96">
        <v>55.998043060302699</v>
      </c>
      <c r="E157" s="96">
        <v>31.709455490112301</v>
      </c>
      <c r="F157" s="96">
        <v>18.557781219482401</v>
      </c>
      <c r="G157" s="96">
        <v>20.093723297119102</v>
      </c>
      <c r="H157" s="96">
        <v>26.100000381469702</v>
      </c>
      <c r="I157" s="96">
        <v>13.4362392425537</v>
      </c>
      <c r="J157" s="96">
        <v>79.333602905273395</v>
      </c>
      <c r="K157" s="96">
        <v>43.445606231689503</v>
      </c>
      <c r="L157" s="96">
        <v>21.649814605712901</v>
      </c>
      <c r="M157" s="96">
        <v>21.610000610351602</v>
      </c>
      <c r="N157" s="96">
        <v>22.299999237060501</v>
      </c>
      <c r="O157" s="96">
        <v>9.7700004577636701</v>
      </c>
      <c r="P157" s="96">
        <v>99.900001525878906</v>
      </c>
      <c r="Q157" s="96">
        <v>14.3401279449463</v>
      </c>
      <c r="R157" s="96">
        <v>4.5268406867981001</v>
      </c>
      <c r="S157" s="96">
        <v>10.3336544036865</v>
      </c>
      <c r="T157" s="96">
        <v>5.8000001907348597</v>
      </c>
      <c r="U157" s="96">
        <v>29.7000007629394</v>
      </c>
      <c r="V157" s="96">
        <v>62.3668403625488</v>
      </c>
      <c r="W157" s="96">
        <v>20.920000076293899</v>
      </c>
      <c r="X157" s="96">
        <v>75.709999084472699</v>
      </c>
      <c r="Y157" s="96">
        <v>16.590000152587901</v>
      </c>
      <c r="Z157" s="96">
        <v>17.4799995422363</v>
      </c>
      <c r="AA157" s="96">
        <v>23.256320953369102</v>
      </c>
      <c r="AB157" s="96">
        <v>13.329999923706101</v>
      </c>
      <c r="AC157" s="96">
        <v>43.0781440734863</v>
      </c>
      <c r="AD157" s="96">
        <v>31.602432250976602</v>
      </c>
      <c r="AE157" s="96">
        <v>32.900699615478501</v>
      </c>
      <c r="AF157" s="96">
        <v>6.8699998855590803</v>
      </c>
      <c r="AG157" s="96">
        <v>18.342065811157202</v>
      </c>
      <c r="AH157" s="96">
        <v>48.240001678466797</v>
      </c>
      <c r="AI157" s="96">
        <v>44.459999084472699</v>
      </c>
      <c r="AJ157" s="96">
        <v>22.780000686645501</v>
      </c>
      <c r="AK157" s="96">
        <v>41.049999237060597</v>
      </c>
      <c r="AL157" s="96">
        <v>28.906660079956101</v>
      </c>
      <c r="AM157" s="96">
        <v>21.186990737915</v>
      </c>
      <c r="AN157" s="96">
        <v>71.269996643066406</v>
      </c>
      <c r="AO157" s="96">
        <v>9.4761495590209996</v>
      </c>
      <c r="AP157" s="96">
        <v>20.860000610351602</v>
      </c>
      <c r="AQ157" s="96">
        <v>13.1867523193359</v>
      </c>
      <c r="AR157" s="96">
        <v>18.754266738891602</v>
      </c>
      <c r="AS157" s="96">
        <v>31.0779705047607</v>
      </c>
      <c r="AT157" s="96">
        <v>36.069999694824197</v>
      </c>
      <c r="AU157" s="96">
        <v>5.9200000762939498</v>
      </c>
      <c r="AV157" s="96">
        <v>9.14318943023682</v>
      </c>
      <c r="AW157" s="96">
        <v>23.574342727661101</v>
      </c>
      <c r="AX157" s="96">
        <v>24.100000381469702</v>
      </c>
      <c r="AY157" s="96">
        <v>7.4329524040222203</v>
      </c>
      <c r="AZ157" s="96">
        <v>25.5</v>
      </c>
      <c r="BA157" s="96">
        <v>30.996559143066399</v>
      </c>
      <c r="BB157" s="96">
        <v>21.4828205108643</v>
      </c>
      <c r="BC157" s="96">
        <v>44.097541809082003</v>
      </c>
      <c r="BD157" s="96">
        <v>22.371700286865199</v>
      </c>
      <c r="BE157" s="96">
        <v>17.110000610351602</v>
      </c>
      <c r="BF157" s="96">
        <v>17.1057949066162</v>
      </c>
      <c r="BG157" s="96">
        <v>22.166343688964801</v>
      </c>
      <c r="BH157" s="96">
        <v>73.839996337890597</v>
      </c>
      <c r="BI157" s="96">
        <v>21.870000839233398</v>
      </c>
      <c r="BJ157" s="96">
        <v>21.670000076293899</v>
      </c>
      <c r="BK157" s="96">
        <v>38.990001678466797</v>
      </c>
      <c r="BL157" s="96">
        <v>32.672355651855497</v>
      </c>
      <c r="BM157" s="96">
        <v>22.740980148315401</v>
      </c>
      <c r="BN157" s="96">
        <v>21.290000915527301</v>
      </c>
      <c r="BO157" s="96">
        <v>52.750682830810597</v>
      </c>
      <c r="BP157" s="96">
        <v>28.091302871704102</v>
      </c>
      <c r="BQ157" s="96">
        <v>46.799999237060497</v>
      </c>
      <c r="BR157" s="96">
        <v>39.321304321289098</v>
      </c>
      <c r="BS157" s="96">
        <v>48.889999389648402</v>
      </c>
      <c r="BT157" s="96">
        <v>27.265089035034201</v>
      </c>
      <c r="BU157" s="96">
        <v>28.896797180175799</v>
      </c>
      <c r="BV157" s="96">
        <v>23.030000686645501</v>
      </c>
      <c r="BW157" s="96">
        <v>11.2299995422363</v>
      </c>
      <c r="BX157" s="96">
        <v>60.088161468505902</v>
      </c>
      <c r="BY157" s="96">
        <v>46.468044281005902</v>
      </c>
      <c r="BZ157" s="96">
        <v>18.549999237060501</v>
      </c>
      <c r="CA157" s="96">
        <v>64.013206481933594</v>
      </c>
      <c r="CB157" s="96">
        <v>29.7000007629394</v>
      </c>
      <c r="CC157" s="96">
        <v>66.23</v>
      </c>
      <c r="CD157" s="96">
        <v>27.71</v>
      </c>
    </row>
    <row r="158" spans="1:82" x14ac:dyDescent="0.3">
      <c r="A158" s="88" t="s">
        <v>377</v>
      </c>
      <c r="B158" s="96">
        <v>12.178418159484901</v>
      </c>
      <c r="C158" s="96">
        <v>29.090000152587901</v>
      </c>
      <c r="D158" s="96">
        <v>55.743862152099602</v>
      </c>
      <c r="E158" s="96">
        <v>31.808578491210898</v>
      </c>
      <c r="F158" s="96">
        <v>18.675483703613299</v>
      </c>
      <c r="G158" s="96">
        <v>20.132968902587901</v>
      </c>
      <c r="H158" s="96">
        <v>26.219999313354499</v>
      </c>
      <c r="I158" s="96">
        <v>12.9508266448975</v>
      </c>
      <c r="J158" s="96">
        <v>79.442840576171903</v>
      </c>
      <c r="K158" s="96">
        <v>42.8605766296387</v>
      </c>
      <c r="L158" s="96">
        <v>21.571338653564499</v>
      </c>
      <c r="M158" s="96">
        <v>21.350000381469702</v>
      </c>
      <c r="N158" s="96">
        <v>22.059999465942401</v>
      </c>
      <c r="O158" s="96">
        <v>9.9799995422363299</v>
      </c>
      <c r="P158" s="96">
        <v>98.5</v>
      </c>
      <c r="Q158" s="96">
        <v>13.9163303375244</v>
      </c>
      <c r="R158" s="96">
        <v>4.5071587562561</v>
      </c>
      <c r="S158" s="96">
        <v>10.5185327529907</v>
      </c>
      <c r="T158" s="96">
        <v>5.82999992370606</v>
      </c>
      <c r="U158" s="96">
        <v>29.950000762939499</v>
      </c>
      <c r="V158" s="96">
        <v>62.673831939697301</v>
      </c>
      <c r="W158" s="96">
        <v>21.049999237060501</v>
      </c>
      <c r="X158" s="96">
        <v>75.220001220703097</v>
      </c>
      <c r="Y158" s="96">
        <v>16.309999465942401</v>
      </c>
      <c r="Z158" s="96">
        <v>18.200000762939499</v>
      </c>
      <c r="AA158" s="96">
        <v>22.828466415405298</v>
      </c>
      <c r="AB158" s="96">
        <v>13.079999923706101</v>
      </c>
      <c r="AC158" s="96">
        <v>42.083427429199197</v>
      </c>
      <c r="AD158" s="96">
        <v>31.869766235351602</v>
      </c>
      <c r="AE158" s="96">
        <v>32.700778961181598</v>
      </c>
      <c r="AF158" s="96">
        <v>6.9200000762939498</v>
      </c>
      <c r="AG158" s="96">
        <v>18.3124809265137</v>
      </c>
      <c r="AH158" s="96">
        <v>47.560001373291001</v>
      </c>
      <c r="AI158" s="96">
        <v>45.619998931884801</v>
      </c>
      <c r="AJ158" s="96">
        <v>23.139999389648398</v>
      </c>
      <c r="AK158" s="96">
        <v>40.090000152587898</v>
      </c>
      <c r="AL158" s="96">
        <v>29.4318752288818</v>
      </c>
      <c r="AM158" s="96">
        <v>20.930179595947301</v>
      </c>
      <c r="AN158" s="96">
        <v>71.860000610351605</v>
      </c>
      <c r="AO158" s="96">
        <v>9.2988405227661097</v>
      </c>
      <c r="AP158" s="96">
        <v>21.569999694824201</v>
      </c>
      <c r="AQ158" s="96">
        <v>13.224684715271</v>
      </c>
      <c r="AR158" s="96">
        <v>18.447954177856399</v>
      </c>
      <c r="AS158" s="96">
        <v>30.311824798583999</v>
      </c>
      <c r="AT158" s="96">
        <v>36.819999694824197</v>
      </c>
      <c r="AU158" s="96">
        <v>5.9200000762939498</v>
      </c>
      <c r="AV158" s="96">
        <v>9.14318943023682</v>
      </c>
      <c r="AW158" s="96">
        <v>23.504798889160199</v>
      </c>
      <c r="AX158" s="96">
        <v>23.340000152587901</v>
      </c>
      <c r="AY158" s="96">
        <v>7.5221481323242196</v>
      </c>
      <c r="AZ158" s="96">
        <v>25.069999694824201</v>
      </c>
      <c r="BA158" s="96">
        <v>30.6197605133057</v>
      </c>
      <c r="BB158" s="96">
        <v>21.5718784332275</v>
      </c>
      <c r="BC158" s="96">
        <v>44.595706939697301</v>
      </c>
      <c r="BD158" s="96">
        <v>22.2693061828613</v>
      </c>
      <c r="BE158" s="96">
        <v>16.700000762939499</v>
      </c>
      <c r="BF158" s="96">
        <v>16.979587554931602</v>
      </c>
      <c r="BG158" s="96">
        <v>22.686405181884801</v>
      </c>
      <c r="BH158" s="96">
        <v>75.069999694824205</v>
      </c>
      <c r="BI158" s="96">
        <v>21.950000762939499</v>
      </c>
      <c r="BJ158" s="96">
        <v>21.7299995422363</v>
      </c>
      <c r="BK158" s="96">
        <v>38.7700004577637</v>
      </c>
      <c r="BL158" s="96">
        <v>32.791313171386697</v>
      </c>
      <c r="BM158" s="96">
        <v>22.806819915771499</v>
      </c>
      <c r="BN158" s="96">
        <v>21.5</v>
      </c>
      <c r="BO158" s="96">
        <v>52.610866546630902</v>
      </c>
      <c r="BP158" s="96">
        <v>27.8838787078857</v>
      </c>
      <c r="BQ158" s="96">
        <v>46.880001068115199</v>
      </c>
      <c r="BR158" s="96">
        <v>39.292724609375</v>
      </c>
      <c r="BS158" s="96">
        <v>47.580001831054702</v>
      </c>
      <c r="BT158" s="96">
        <v>27.408288955688501</v>
      </c>
      <c r="BU158" s="96">
        <v>29.046262741088899</v>
      </c>
      <c r="BV158" s="96">
        <v>22.950000762939499</v>
      </c>
      <c r="BW158" s="96">
        <v>10.8800001144409</v>
      </c>
      <c r="BX158" s="96">
        <v>58.523567199707003</v>
      </c>
      <c r="BY158" s="96">
        <v>45.858150482177699</v>
      </c>
      <c r="BZ158" s="96">
        <v>18.159999847412099</v>
      </c>
      <c r="CA158" s="96">
        <v>62.874393463134801</v>
      </c>
      <c r="CB158" s="96">
        <v>30.399999618530298</v>
      </c>
      <c r="CC158" s="96">
        <v>67.13</v>
      </c>
      <c r="CD158" s="96">
        <v>27.6</v>
      </c>
    </row>
    <row r="159" spans="1:82" x14ac:dyDescent="0.3">
      <c r="A159" s="88" t="s">
        <v>378</v>
      </c>
      <c r="B159" s="96">
        <v>12.7601881027222</v>
      </c>
      <c r="C159" s="96">
        <v>28.909999847412099</v>
      </c>
      <c r="D159" s="96">
        <v>55.411472320556598</v>
      </c>
      <c r="E159" s="96">
        <v>31.868055343627901</v>
      </c>
      <c r="F159" s="96">
        <v>18.744140625</v>
      </c>
      <c r="G159" s="96">
        <v>20.182029724121101</v>
      </c>
      <c r="H159" s="96">
        <v>26.100000381469702</v>
      </c>
      <c r="I159" s="96">
        <v>12.7760772705078</v>
      </c>
      <c r="J159" s="96">
        <v>79.164787292480497</v>
      </c>
      <c r="K159" s="96">
        <v>43.8196411132813</v>
      </c>
      <c r="L159" s="96">
        <v>21.747911453247099</v>
      </c>
      <c r="M159" s="96">
        <v>21.360000610351602</v>
      </c>
      <c r="N159" s="96">
        <v>22.620000839233398</v>
      </c>
      <c r="O159" s="96">
        <v>9.7899999618530291</v>
      </c>
      <c r="P159" s="96">
        <v>97.309997558593807</v>
      </c>
      <c r="Q159" s="96">
        <v>13.985320091247599</v>
      </c>
      <c r="R159" s="96">
        <v>4.4874773025512704</v>
      </c>
      <c r="S159" s="96">
        <v>10.625566482543899</v>
      </c>
      <c r="T159" s="96">
        <v>5.7699999809265101</v>
      </c>
      <c r="U159" s="96">
        <v>30.0100002288818</v>
      </c>
      <c r="V159" s="96">
        <v>63.076751708984403</v>
      </c>
      <c r="W159" s="96">
        <v>21.4799995422363</v>
      </c>
      <c r="X159" s="96">
        <v>75.610000610351605</v>
      </c>
      <c r="Y159" s="96">
        <v>16.7299995422363</v>
      </c>
      <c r="Z159" s="96">
        <v>17.799999237060501</v>
      </c>
      <c r="AA159" s="96">
        <v>22.467164993286101</v>
      </c>
      <c r="AB159" s="96">
        <v>13.1499996185303</v>
      </c>
      <c r="AC159" s="96">
        <v>42.201610565185497</v>
      </c>
      <c r="AD159" s="96">
        <v>31.793384552001999</v>
      </c>
      <c r="AE159" s="96">
        <v>32.776939392089801</v>
      </c>
      <c r="AF159" s="96">
        <v>6.9699997901916504</v>
      </c>
      <c r="AG159" s="96">
        <v>18.2927570343018</v>
      </c>
      <c r="AH159" s="96">
        <v>49.849998474121101</v>
      </c>
      <c r="AI159" s="96">
        <v>44.7299995422363</v>
      </c>
      <c r="AJ159" s="96">
        <v>23.329999923706101</v>
      </c>
      <c r="AK159" s="96">
        <v>39.349998474121101</v>
      </c>
      <c r="AL159" s="96">
        <v>29.2534999847412</v>
      </c>
      <c r="AM159" s="96">
        <v>21.1771144866943</v>
      </c>
      <c r="AN159" s="96">
        <v>69.699996948242202</v>
      </c>
      <c r="AO159" s="96">
        <v>9.4761495590209996</v>
      </c>
      <c r="AP159" s="96">
        <v>21.110000610351602</v>
      </c>
      <c r="AQ159" s="96">
        <v>12.789452552795399</v>
      </c>
      <c r="AR159" s="96">
        <v>18.270093917846701</v>
      </c>
      <c r="AS159" s="96">
        <v>30.7440090179443</v>
      </c>
      <c r="AT159" s="96">
        <v>36.389999389648402</v>
      </c>
      <c r="AU159" s="96">
        <v>5.9099998474121103</v>
      </c>
      <c r="AV159" s="96">
        <v>9.1333150863647496</v>
      </c>
      <c r="AW159" s="96">
        <v>23.534605026245099</v>
      </c>
      <c r="AX159" s="96">
        <v>23.290000915527301</v>
      </c>
      <c r="AY159" s="96">
        <v>7.5915217399597203</v>
      </c>
      <c r="AZ159" s="96">
        <v>25.409999847412099</v>
      </c>
      <c r="BA159" s="96">
        <v>29.8562507629394</v>
      </c>
      <c r="BB159" s="96">
        <v>21.7697868347168</v>
      </c>
      <c r="BC159" s="96">
        <v>44.2868461608887</v>
      </c>
      <c r="BD159" s="96">
        <v>21.752344131469702</v>
      </c>
      <c r="BE159" s="96">
        <v>16.540000915527301</v>
      </c>
      <c r="BF159" s="96">
        <v>16.5233039855957</v>
      </c>
      <c r="BG159" s="96">
        <v>22.480342864990199</v>
      </c>
      <c r="BH159" s="96">
        <v>76.239997863769503</v>
      </c>
      <c r="BI159" s="96">
        <v>22.440000534057599</v>
      </c>
      <c r="BJ159" s="96">
        <v>22.149999618530298</v>
      </c>
      <c r="BK159" s="96">
        <v>39.159999847412102</v>
      </c>
      <c r="BL159" s="96">
        <v>32.355148315429702</v>
      </c>
      <c r="BM159" s="96">
        <v>22.744968414306602</v>
      </c>
      <c r="BN159" s="96">
        <v>21.780000686645501</v>
      </c>
      <c r="BO159" s="96">
        <v>52.8805122375488</v>
      </c>
      <c r="BP159" s="96">
        <v>27.59743309021</v>
      </c>
      <c r="BQ159" s="96">
        <v>47.490001678466797</v>
      </c>
      <c r="BR159" s="96">
        <v>39.302253723144503</v>
      </c>
      <c r="BS159" s="96">
        <v>49.0200004577637</v>
      </c>
      <c r="BT159" s="96">
        <v>27.322370529174801</v>
      </c>
      <c r="BU159" s="96">
        <v>28.269041061401399</v>
      </c>
      <c r="BV159" s="96">
        <v>23.129999160766602</v>
      </c>
      <c r="BW159" s="96">
        <v>11.439999580383301</v>
      </c>
      <c r="BX159" s="96">
        <v>59.589031219482401</v>
      </c>
      <c r="BY159" s="96">
        <v>45.984001159667997</v>
      </c>
      <c r="BZ159" s="96">
        <v>18.079999923706101</v>
      </c>
      <c r="CA159" s="96">
        <v>62.7545166015625</v>
      </c>
      <c r="CB159" s="96">
        <v>29.819999694824201</v>
      </c>
      <c r="CC159" s="96">
        <v>64.56</v>
      </c>
      <c r="CD159" s="96">
        <v>26.95</v>
      </c>
    </row>
    <row r="160" spans="1:82" x14ac:dyDescent="0.3">
      <c r="A160" s="88" t="s">
        <v>379</v>
      </c>
      <c r="B160" s="96">
        <v>12.401430130004901</v>
      </c>
      <c r="C160" s="96">
        <v>28.200000762939499</v>
      </c>
      <c r="D160" s="96">
        <v>54.873783111572301</v>
      </c>
      <c r="E160" s="96">
        <v>31.065156936645501</v>
      </c>
      <c r="F160" s="96">
        <v>18.410652160644499</v>
      </c>
      <c r="G160" s="96">
        <v>19.701267242431602</v>
      </c>
      <c r="H160" s="96">
        <v>25.600000381469702</v>
      </c>
      <c r="I160" s="96">
        <v>12.756661415100099</v>
      </c>
      <c r="J160" s="96">
        <v>75.520355224609403</v>
      </c>
      <c r="K160" s="96">
        <v>43.790870666503899</v>
      </c>
      <c r="L160" s="96">
        <v>20.992570877075199</v>
      </c>
      <c r="M160" s="96">
        <v>20.940000534057599</v>
      </c>
      <c r="N160" s="96">
        <v>21.809999465942401</v>
      </c>
      <c r="O160" s="96">
        <v>9.3999996185302699</v>
      </c>
      <c r="P160" s="96">
        <v>94.190002441406193</v>
      </c>
      <c r="Q160" s="96">
        <v>13.6403694152832</v>
      </c>
      <c r="R160" s="96">
        <v>4.1922488212585503</v>
      </c>
      <c r="S160" s="96">
        <v>10.3433847427368</v>
      </c>
      <c r="T160" s="96">
        <v>5.5300002098083496</v>
      </c>
      <c r="U160" s="96">
        <v>29</v>
      </c>
      <c r="V160" s="96">
        <v>61.397903442382798</v>
      </c>
      <c r="W160" s="96">
        <v>21.180000305175799</v>
      </c>
      <c r="X160" s="96">
        <v>74.050003051757798</v>
      </c>
      <c r="Y160" s="96">
        <v>16.399999618530298</v>
      </c>
      <c r="Z160" s="96">
        <v>17.280000686645501</v>
      </c>
      <c r="AA160" s="96">
        <v>21.887184143066399</v>
      </c>
      <c r="AB160" s="96">
        <v>12.9899997711182</v>
      </c>
      <c r="AC160" s="96">
        <v>41.472808837890597</v>
      </c>
      <c r="AD160" s="96">
        <v>30.924556732177699</v>
      </c>
      <c r="AE160" s="96">
        <v>31.8915901184082</v>
      </c>
      <c r="AF160" s="96">
        <v>6.6799998283386204</v>
      </c>
      <c r="AG160" s="96">
        <v>17.8292751312256</v>
      </c>
      <c r="AH160" s="96">
        <v>50.880001068115199</v>
      </c>
      <c r="AI160" s="96">
        <v>43</v>
      </c>
      <c r="AJ160" s="96">
        <v>22.780000686645501</v>
      </c>
      <c r="AK160" s="96">
        <v>37.810001373291001</v>
      </c>
      <c r="AL160" s="96">
        <v>29.055305480956999</v>
      </c>
      <c r="AM160" s="96">
        <v>20.702999114990199</v>
      </c>
      <c r="AN160" s="96">
        <v>69.430000305175795</v>
      </c>
      <c r="AO160" s="96">
        <v>9.2988405227661097</v>
      </c>
      <c r="AP160" s="96">
        <v>20.100000381469702</v>
      </c>
      <c r="AQ160" s="96">
        <v>12.525917053222701</v>
      </c>
      <c r="AR160" s="96">
        <v>17.8847332000732</v>
      </c>
      <c r="AS160" s="96">
        <v>29.683193206787099</v>
      </c>
      <c r="AT160" s="96">
        <v>35.450000762939503</v>
      </c>
      <c r="AU160" s="96">
        <v>5.6199998855590803</v>
      </c>
      <c r="AV160" s="96">
        <v>8.8765954971313494</v>
      </c>
      <c r="AW160" s="96">
        <v>22.9484767913818</v>
      </c>
      <c r="AX160" s="96">
        <v>23.2700004577637</v>
      </c>
      <c r="AY160" s="96">
        <v>7.3833990097045898</v>
      </c>
      <c r="AZ160" s="96">
        <v>25.309999465942401</v>
      </c>
      <c r="BA160" s="96">
        <v>29.1522331237793</v>
      </c>
      <c r="BB160" s="96">
        <v>21.5421962738037</v>
      </c>
      <c r="BC160" s="96">
        <v>42.084957122802699</v>
      </c>
      <c r="BD160" s="96">
        <v>21.767330169677699</v>
      </c>
      <c r="BE160" s="96">
        <v>16.430000305175799</v>
      </c>
      <c r="BF160" s="96">
        <v>15.7951917648315</v>
      </c>
      <c r="BG160" s="96">
        <v>21.6560955047607</v>
      </c>
      <c r="BH160" s="96">
        <v>75.300003051757798</v>
      </c>
      <c r="BI160" s="96">
        <v>21.940000534057599</v>
      </c>
      <c r="BJ160" s="96">
        <v>21.649999618530298</v>
      </c>
      <c r="BK160" s="96">
        <v>38.110000610351598</v>
      </c>
      <c r="BL160" s="96">
        <v>31.690996170043899</v>
      </c>
      <c r="BM160" s="96">
        <v>23.0382595062256</v>
      </c>
      <c r="BN160" s="96">
        <v>21.350000381469702</v>
      </c>
      <c r="BO160" s="96">
        <v>52.6308403015137</v>
      </c>
      <c r="BP160" s="96">
        <v>27.004789352416999</v>
      </c>
      <c r="BQ160" s="96">
        <v>47.470001220703097</v>
      </c>
      <c r="BR160" s="96">
        <v>38.235397338867202</v>
      </c>
      <c r="BS160" s="96">
        <v>50.049999237060497</v>
      </c>
      <c r="BT160" s="96">
        <v>26.997785568237301</v>
      </c>
      <c r="BU160" s="96">
        <v>28.199287414550799</v>
      </c>
      <c r="BV160" s="96">
        <v>22.950000762939499</v>
      </c>
      <c r="BW160" s="96">
        <v>10.960000038146999</v>
      </c>
      <c r="BX160" s="96">
        <v>59.185878753662102</v>
      </c>
      <c r="BY160" s="96">
        <v>45.587085723877003</v>
      </c>
      <c r="BZ160" s="96">
        <v>17.430000305175799</v>
      </c>
      <c r="CA160" s="96">
        <v>61.925384521484403</v>
      </c>
      <c r="CB160" s="96">
        <v>29.350000381469702</v>
      </c>
      <c r="CC160" s="96">
        <v>66.87</v>
      </c>
      <c r="CD160" s="96">
        <v>27.89</v>
      </c>
    </row>
    <row r="161" spans="1:82" x14ac:dyDescent="0.3">
      <c r="A161" s="88" t="s">
        <v>380</v>
      </c>
      <c r="B161" s="96">
        <v>12.3432521820068</v>
      </c>
      <c r="C161" s="96">
        <v>26</v>
      </c>
      <c r="D161" s="96">
        <v>54.844451904296903</v>
      </c>
      <c r="E161" s="96">
        <v>30.609189987182599</v>
      </c>
      <c r="F161" s="96">
        <v>18.086967468261701</v>
      </c>
      <c r="G161" s="96">
        <v>19.4069309234619</v>
      </c>
      <c r="H161" s="96">
        <v>25.139999389648398</v>
      </c>
      <c r="I161" s="96">
        <v>12.513954162597701</v>
      </c>
      <c r="J161" s="96">
        <v>72.104309082031307</v>
      </c>
      <c r="K161" s="96">
        <v>42.563270568847699</v>
      </c>
      <c r="L161" s="96">
        <v>20.796379089355501</v>
      </c>
      <c r="M161" s="96">
        <v>20.5200004577637</v>
      </c>
      <c r="N161" s="96">
        <v>22.129999160766602</v>
      </c>
      <c r="O161" s="96">
        <v>9.1300001144409197</v>
      </c>
      <c r="P161" s="96">
        <v>97.970001220703097</v>
      </c>
      <c r="Q161" s="96">
        <v>13.157437324523899</v>
      </c>
      <c r="R161" s="96">
        <v>4.0839982032775897</v>
      </c>
      <c r="S161" s="96">
        <v>10.1585073471069</v>
      </c>
      <c r="T161" s="96">
        <v>5.5599999427795401</v>
      </c>
      <c r="U161" s="96">
        <v>28.5</v>
      </c>
      <c r="V161" s="96">
        <v>61.944728851318402</v>
      </c>
      <c r="W161" s="96">
        <v>21.0200004577637</v>
      </c>
      <c r="X161" s="96">
        <v>73.360000610351605</v>
      </c>
      <c r="Y161" s="96">
        <v>16.2299995422363</v>
      </c>
      <c r="Z161" s="96">
        <v>16.5200004577637</v>
      </c>
      <c r="AA161" s="96">
        <v>21.687517166137699</v>
      </c>
      <c r="AB161" s="96">
        <v>12.3999996185303</v>
      </c>
      <c r="AC161" s="96">
        <v>41.630386352539098</v>
      </c>
      <c r="AD161" s="96">
        <v>31.220531463623001</v>
      </c>
      <c r="AE161" s="96">
        <v>32.129585266113303</v>
      </c>
      <c r="AF161" s="96">
        <v>6.3600001335143999</v>
      </c>
      <c r="AG161" s="96">
        <v>18.006780624389599</v>
      </c>
      <c r="AH161" s="96">
        <v>51.610000610351598</v>
      </c>
      <c r="AI161" s="96">
        <v>42.680000305175803</v>
      </c>
      <c r="AJ161" s="96">
        <v>22.850000381469702</v>
      </c>
      <c r="AK161" s="96">
        <v>37.430000305175803</v>
      </c>
      <c r="AL161" s="96">
        <v>28.966117858886701</v>
      </c>
      <c r="AM161" s="96">
        <v>20.3375358581543</v>
      </c>
      <c r="AN161" s="96">
        <v>69.169998168945298</v>
      </c>
      <c r="AO161" s="96">
        <v>9.1609354019165004</v>
      </c>
      <c r="AP161" s="96">
        <v>18.399999618530298</v>
      </c>
      <c r="AQ161" s="96">
        <v>12.559856414794901</v>
      </c>
      <c r="AR161" s="96">
        <v>17.5784206390381</v>
      </c>
      <c r="AS161" s="96">
        <v>29.820707321166999</v>
      </c>
      <c r="AT161" s="96">
        <v>33.849998474121101</v>
      </c>
      <c r="AU161" s="96">
        <v>5.4099998474121103</v>
      </c>
      <c r="AV161" s="96">
        <v>8.8667201995849592</v>
      </c>
      <c r="AW161" s="96">
        <v>22.7497863769531</v>
      </c>
      <c r="AX161" s="96">
        <v>22.9899997711182</v>
      </c>
      <c r="AY161" s="96">
        <v>7.08608150482178</v>
      </c>
      <c r="AZ161" s="96">
        <v>24.780000686645501</v>
      </c>
      <c r="BA161" s="96">
        <v>29.2414741516113</v>
      </c>
      <c r="BB161" s="96">
        <v>21.018016815185501</v>
      </c>
      <c r="BC161" s="96">
        <v>41.297859191894503</v>
      </c>
      <c r="BD161" s="96">
        <v>22.151927947998001</v>
      </c>
      <c r="BE161" s="96">
        <v>16.530000686645501</v>
      </c>
      <c r="BF161" s="96">
        <v>15.6301527023315</v>
      </c>
      <c r="BG161" s="96">
        <v>21.0379123687744</v>
      </c>
      <c r="BH161" s="96">
        <v>74.550003051757798</v>
      </c>
      <c r="BI161" s="96">
        <v>21.280000686645501</v>
      </c>
      <c r="BJ161" s="96">
        <v>20.899999618530298</v>
      </c>
      <c r="BK161" s="96">
        <v>37.110000610351598</v>
      </c>
      <c r="BL161" s="96">
        <v>31.909074783325199</v>
      </c>
      <c r="BM161" s="96">
        <v>22.804824829101602</v>
      </c>
      <c r="BN161" s="96">
        <v>20.440000534057599</v>
      </c>
      <c r="BO161" s="96">
        <v>50.743324279785199</v>
      </c>
      <c r="BP161" s="96">
        <v>26.965278625488299</v>
      </c>
      <c r="BQ161" s="96">
        <v>47.159999847412102</v>
      </c>
      <c r="BR161" s="96">
        <v>39.035537719726598</v>
      </c>
      <c r="BS161" s="96">
        <v>48.529998779296903</v>
      </c>
      <c r="BT161" s="96">
        <v>27.045518875122099</v>
      </c>
      <c r="BU161" s="96">
        <v>27.960142135620099</v>
      </c>
      <c r="BV161" s="96">
        <v>22.409999847412099</v>
      </c>
      <c r="BW161" s="96">
        <v>10.8999996185303</v>
      </c>
      <c r="BX161" s="96">
        <v>57.592487335205099</v>
      </c>
      <c r="BY161" s="96">
        <v>45.2095336914063</v>
      </c>
      <c r="BZ161" s="96">
        <v>17.450000762939499</v>
      </c>
      <c r="CA161" s="96">
        <v>63.333915710449197</v>
      </c>
      <c r="CB161" s="96">
        <v>29.049999237060501</v>
      </c>
      <c r="CC161" s="96">
        <v>66.75</v>
      </c>
      <c r="CD161" s="96">
        <v>27.72</v>
      </c>
    </row>
    <row r="162" spans="1:82" x14ac:dyDescent="0.3">
      <c r="A162" s="88" t="s">
        <v>381</v>
      </c>
      <c r="B162" s="96">
        <v>12.411126136779799</v>
      </c>
      <c r="C162" s="96">
        <v>26.2700004577637</v>
      </c>
      <c r="D162" s="96">
        <v>56.076255798339801</v>
      </c>
      <c r="E162" s="96">
        <v>30.549716949462901</v>
      </c>
      <c r="F162" s="96">
        <v>18.273330688476602</v>
      </c>
      <c r="G162" s="96">
        <v>19.524665832519499</v>
      </c>
      <c r="H162" s="96">
        <v>25.2700004577637</v>
      </c>
      <c r="I162" s="96">
        <v>12.2906637191772</v>
      </c>
      <c r="J162" s="96">
        <v>72.690193176269503</v>
      </c>
      <c r="K162" s="96">
        <v>42.812625885009801</v>
      </c>
      <c r="L162" s="96">
        <v>20.943523406982401</v>
      </c>
      <c r="M162" s="96">
        <v>20.379999160766602</v>
      </c>
      <c r="N162" s="96">
        <v>22.639999389648398</v>
      </c>
      <c r="O162" s="96">
        <v>9.1000003814697301</v>
      </c>
      <c r="P162" s="96">
        <v>94.25</v>
      </c>
      <c r="Q162" s="96">
        <v>13.413685798645</v>
      </c>
      <c r="R162" s="96">
        <v>4.1824073791503897</v>
      </c>
      <c r="S162" s="96">
        <v>10.3433847427368</v>
      </c>
      <c r="T162" s="96">
        <v>5.6700000762939498</v>
      </c>
      <c r="U162" s="96">
        <v>29</v>
      </c>
      <c r="V162" s="96">
        <v>62.011882781982401</v>
      </c>
      <c r="W162" s="96">
        <v>21.329999923706101</v>
      </c>
      <c r="X162" s="96">
        <v>71.970001220703097</v>
      </c>
      <c r="Y162" s="96">
        <v>16.780000686645501</v>
      </c>
      <c r="Z162" s="96">
        <v>16.200000762939499</v>
      </c>
      <c r="AA162" s="96">
        <v>22.372087478637699</v>
      </c>
      <c r="AB162" s="96">
        <v>12.680000305175801</v>
      </c>
      <c r="AC162" s="96">
        <v>41.590991973877003</v>
      </c>
      <c r="AD162" s="96">
        <v>30.9818439483643</v>
      </c>
      <c r="AE162" s="96">
        <v>32.1867065429687</v>
      </c>
      <c r="AF162" s="96">
        <v>6.1799998283386204</v>
      </c>
      <c r="AG162" s="96">
        <v>17.987056732177699</v>
      </c>
      <c r="AH162" s="96">
        <v>51.209999084472699</v>
      </c>
      <c r="AI162" s="96">
        <v>42.75</v>
      </c>
      <c r="AJ162" s="96">
        <v>22.590000152587901</v>
      </c>
      <c r="AK162" s="96">
        <v>37.400001525878899</v>
      </c>
      <c r="AL162" s="96">
        <v>28.688646316528299</v>
      </c>
      <c r="AM162" s="96">
        <v>20.4659423828125</v>
      </c>
      <c r="AN162" s="96">
        <v>68.440002441406307</v>
      </c>
      <c r="AO162" s="96">
        <v>9.1806354522705096</v>
      </c>
      <c r="AP162" s="96">
        <v>18.180000305175799</v>
      </c>
      <c r="AQ162" s="96">
        <v>12.549874305725099</v>
      </c>
      <c r="AR162" s="96">
        <v>17.5191326141357</v>
      </c>
      <c r="AS162" s="96">
        <v>30.3707580566406</v>
      </c>
      <c r="AT162" s="96">
        <v>33.450000762939503</v>
      </c>
      <c r="AU162" s="96">
        <v>5.75</v>
      </c>
      <c r="AV162" s="96">
        <v>8.8667201995849592</v>
      </c>
      <c r="AW162" s="96">
        <v>22.9484767913818</v>
      </c>
      <c r="AX162" s="96">
        <v>22.5</v>
      </c>
      <c r="AY162" s="96">
        <v>7.23474073410034</v>
      </c>
      <c r="AZ162" s="96">
        <v>24.329999923706101</v>
      </c>
      <c r="BA162" s="96">
        <v>28.894424438476602</v>
      </c>
      <c r="BB162" s="96">
        <v>21.0577697753906</v>
      </c>
      <c r="BC162" s="96">
        <v>41.805984497070298</v>
      </c>
      <c r="BD162" s="96">
        <v>22.3492240905762</v>
      </c>
      <c r="BE162" s="96">
        <v>16.290000915527301</v>
      </c>
      <c r="BF162" s="96">
        <v>16.212642669677699</v>
      </c>
      <c r="BG162" s="96">
        <v>20.9594116210937</v>
      </c>
      <c r="BH162" s="96">
        <v>75.180000305175795</v>
      </c>
      <c r="BI162" s="96">
        <v>21.2700004577637</v>
      </c>
      <c r="BJ162" s="96">
        <v>20.799999237060501</v>
      </c>
      <c r="BK162" s="96">
        <v>36.5</v>
      </c>
      <c r="BL162" s="96">
        <v>31.681083679199201</v>
      </c>
      <c r="BM162" s="96">
        <v>23.054222106933601</v>
      </c>
      <c r="BN162" s="96">
        <v>20.610000610351602</v>
      </c>
      <c r="BO162" s="96">
        <v>51.672103881835902</v>
      </c>
      <c r="BP162" s="96">
        <v>27.152950286865199</v>
      </c>
      <c r="BQ162" s="96">
        <v>48.299999237060597</v>
      </c>
      <c r="BR162" s="96">
        <v>38.968864440917997</v>
      </c>
      <c r="BS162" s="96">
        <v>47.369998931884801</v>
      </c>
      <c r="BT162" s="96">
        <v>27.045518875122099</v>
      </c>
      <c r="BU162" s="96">
        <v>28.298933029174801</v>
      </c>
      <c r="BV162" s="96">
        <v>22.450000762939499</v>
      </c>
      <c r="BW162" s="96">
        <v>10.7600002288818</v>
      </c>
      <c r="BX162" s="96">
        <v>57.810001373291001</v>
      </c>
      <c r="BY162" s="96">
        <v>45.199855804443402</v>
      </c>
      <c r="BZ162" s="96">
        <v>17.579999923706101</v>
      </c>
      <c r="CA162" s="96">
        <v>64.552642822265597</v>
      </c>
      <c r="CB162" s="96">
        <v>28.790000915527301</v>
      </c>
      <c r="CC162" s="96">
        <v>64.37</v>
      </c>
      <c r="CD162" s="96">
        <v>27.56</v>
      </c>
    </row>
    <row r="163" spans="1:82" x14ac:dyDescent="0.3">
      <c r="A163" s="88" t="s">
        <v>382</v>
      </c>
      <c r="B163" s="96">
        <v>12.0620632171631</v>
      </c>
      <c r="C163" s="96">
        <v>26.75</v>
      </c>
      <c r="D163" s="96">
        <v>54.639152526855497</v>
      </c>
      <c r="E163" s="96">
        <v>29.915328979492202</v>
      </c>
      <c r="F163" s="96">
        <v>17.792709350585898</v>
      </c>
      <c r="G163" s="96">
        <v>19.0635280609131</v>
      </c>
      <c r="H163" s="96">
        <v>24.709999084472699</v>
      </c>
      <c r="I163" s="96">
        <v>11.970290184021</v>
      </c>
      <c r="J163" s="96">
        <v>72.620681762695298</v>
      </c>
      <c r="K163" s="96">
        <v>42.850986480712898</v>
      </c>
      <c r="L163" s="96">
        <v>20.4530429840088</v>
      </c>
      <c r="M163" s="96">
        <v>19.799999237060501</v>
      </c>
      <c r="N163" s="96">
        <v>21.2399997711182</v>
      </c>
      <c r="O163" s="96">
        <v>8.7700004577636701</v>
      </c>
      <c r="P163" s="96">
        <v>91.400001525878906</v>
      </c>
      <c r="Q163" s="96">
        <v>13.443254470825201</v>
      </c>
      <c r="R163" s="96">
        <v>4.0643157958984402</v>
      </c>
      <c r="S163" s="96">
        <v>10.129316329956101</v>
      </c>
      <c r="T163" s="96">
        <v>5.5100002288818404</v>
      </c>
      <c r="U163" s="96">
        <v>28.440000534057599</v>
      </c>
      <c r="V163" s="96">
        <v>60.879856109619098</v>
      </c>
      <c r="W163" s="96">
        <v>20.5</v>
      </c>
      <c r="X163" s="96">
        <v>68.959999084472699</v>
      </c>
      <c r="Y163" s="96">
        <v>16.110000610351602</v>
      </c>
      <c r="Z163" s="96">
        <v>16.360000610351602</v>
      </c>
      <c r="AA163" s="96">
        <v>21.754072189331101</v>
      </c>
      <c r="AB163" s="96">
        <v>12.6499996185303</v>
      </c>
      <c r="AC163" s="96">
        <v>40.773551940917997</v>
      </c>
      <c r="AD163" s="96">
        <v>30.342157363891602</v>
      </c>
      <c r="AE163" s="96">
        <v>31.291835784912099</v>
      </c>
      <c r="AF163" s="96">
        <v>6.03999996185303</v>
      </c>
      <c r="AG163" s="96">
        <v>17.622188568115199</v>
      </c>
      <c r="AH163" s="96">
        <v>51.610000610351598</v>
      </c>
      <c r="AI163" s="96">
        <v>41.540000915527301</v>
      </c>
      <c r="AJ163" s="96">
        <v>22.120000839233398</v>
      </c>
      <c r="AK163" s="96">
        <v>36.389999389648402</v>
      </c>
      <c r="AL163" s="96">
        <v>27.6382141113281</v>
      </c>
      <c r="AM163" s="96">
        <v>20.3967990875244</v>
      </c>
      <c r="AN163" s="96">
        <v>66.809997558593807</v>
      </c>
      <c r="AO163" s="96">
        <v>9.1510839462280291</v>
      </c>
      <c r="AP163" s="96">
        <v>17.860000610351602</v>
      </c>
      <c r="AQ163" s="96">
        <v>12.5059518814087</v>
      </c>
      <c r="AR163" s="96">
        <v>17.341274261474599</v>
      </c>
      <c r="AS163" s="96">
        <v>29.201898574829102</v>
      </c>
      <c r="AT163" s="96">
        <v>32.580001831054702</v>
      </c>
      <c r="AU163" s="96">
        <v>6.3000001907348597</v>
      </c>
      <c r="AV163" s="96">
        <v>8.6889915466308594</v>
      </c>
      <c r="AW163" s="96">
        <v>22.332542419433601</v>
      </c>
      <c r="AX163" s="96">
        <v>21.620000839233398</v>
      </c>
      <c r="AY163" s="96">
        <v>6.9770646095275897</v>
      </c>
      <c r="AZ163" s="96">
        <v>24.2600002288818</v>
      </c>
      <c r="BA163" s="96">
        <v>28.626701354980501</v>
      </c>
      <c r="BB163" s="96">
        <v>24.694929122924801</v>
      </c>
      <c r="BC163" s="96">
        <v>39.9724311828613</v>
      </c>
      <c r="BD163" s="96">
        <v>21.597507476806602</v>
      </c>
      <c r="BE163" s="96">
        <v>15.6300001144409</v>
      </c>
      <c r="BF163" s="96">
        <v>15.901979446411101</v>
      </c>
      <c r="BG163" s="96">
        <v>20.419725418090799</v>
      </c>
      <c r="BH163" s="96">
        <v>72.180000305175795</v>
      </c>
      <c r="BI163" s="96">
        <v>20.75</v>
      </c>
      <c r="BJ163" s="96">
        <v>20.2299995422363</v>
      </c>
      <c r="BK163" s="96">
        <v>34.849998474121101</v>
      </c>
      <c r="BL163" s="96">
        <v>30.9673671722412</v>
      </c>
      <c r="BM163" s="96">
        <v>22.774898529052699</v>
      </c>
      <c r="BN163" s="96">
        <v>20.790000915527301</v>
      </c>
      <c r="BO163" s="96">
        <v>58.892612457275398</v>
      </c>
      <c r="BP163" s="96">
        <v>26.510919570922798</v>
      </c>
      <c r="BQ163" s="96">
        <v>47.7700004577637</v>
      </c>
      <c r="BR163" s="96">
        <v>38.5592651367187</v>
      </c>
      <c r="BS163" s="96">
        <v>46.630001068115199</v>
      </c>
      <c r="BT163" s="96">
        <v>26.930957794189499</v>
      </c>
      <c r="BU163" s="96">
        <v>27.013525009155298</v>
      </c>
      <c r="BV163" s="96">
        <v>21.4799995422363</v>
      </c>
      <c r="BW163" s="96">
        <v>10.5100002288818</v>
      </c>
      <c r="BX163" s="96">
        <v>59.099998474121101</v>
      </c>
      <c r="BY163" s="96">
        <v>44.435070037841797</v>
      </c>
      <c r="BZ163" s="96">
        <v>16.930000305175799</v>
      </c>
      <c r="CA163" s="96">
        <v>62.434848785400398</v>
      </c>
      <c r="CB163" s="96">
        <v>28.350000381469702</v>
      </c>
      <c r="CC163" s="96">
        <v>64.430000000000007</v>
      </c>
      <c r="CD163" s="96">
        <v>27.78</v>
      </c>
    </row>
    <row r="164" spans="1:82" x14ac:dyDescent="0.3">
      <c r="A164" s="88" t="s">
        <v>383</v>
      </c>
      <c r="B164" s="96">
        <v>12.285076141357401</v>
      </c>
      <c r="C164" s="96">
        <v>26.850000381469702</v>
      </c>
      <c r="D164" s="96">
        <v>57.650218963622997</v>
      </c>
      <c r="E164" s="96">
        <v>30.153224945068398</v>
      </c>
      <c r="F164" s="96">
        <v>18.0771579742432</v>
      </c>
      <c r="G164" s="96">
        <v>19.426551818847699</v>
      </c>
      <c r="H164" s="96">
        <v>25.2700004577637</v>
      </c>
      <c r="I164" s="96">
        <v>11.785834312439</v>
      </c>
      <c r="J164" s="96">
        <v>73.554138183593807</v>
      </c>
      <c r="K164" s="96">
        <v>43.330520629882798</v>
      </c>
      <c r="L164" s="96">
        <v>20.688472747802699</v>
      </c>
      <c r="M164" s="96">
        <v>19.819999694824201</v>
      </c>
      <c r="N164" s="96">
        <v>21.0200004577637</v>
      </c>
      <c r="O164" s="96">
        <v>8.8199996948242205</v>
      </c>
      <c r="P164" s="96">
        <v>95.150001525878906</v>
      </c>
      <c r="Q164" s="96">
        <v>13.5910902023315</v>
      </c>
      <c r="R164" s="96">
        <v>4.1036796569824201</v>
      </c>
      <c r="S164" s="96">
        <v>10.4893398284912</v>
      </c>
      <c r="T164" s="96">
        <v>5.5</v>
      </c>
      <c r="U164" s="96">
        <v>28.629999160766602</v>
      </c>
      <c r="V164" s="96">
        <v>62.827320098877003</v>
      </c>
      <c r="W164" s="96">
        <v>21.069999694824201</v>
      </c>
      <c r="X164" s="96">
        <v>69.489997863769503</v>
      </c>
      <c r="Y164" s="96">
        <v>15.819999694824199</v>
      </c>
      <c r="Z164" s="96">
        <v>17.120000839233398</v>
      </c>
      <c r="AA164" s="96">
        <v>22.267499923706101</v>
      </c>
      <c r="AB164" s="96">
        <v>12.7399997711182</v>
      </c>
      <c r="AC164" s="96">
        <v>41.088710784912102</v>
      </c>
      <c r="AD164" s="96">
        <v>30.5617485046387</v>
      </c>
      <c r="AE164" s="96">
        <v>31.339435577392599</v>
      </c>
      <c r="AF164" s="96">
        <v>6.1799998283386204</v>
      </c>
      <c r="AG164" s="96">
        <v>17.710939407348601</v>
      </c>
      <c r="AH164" s="96">
        <v>50.299999237060597</v>
      </c>
      <c r="AI164" s="96">
        <v>42.240001678466797</v>
      </c>
      <c r="AJ164" s="96">
        <v>22.450000762939499</v>
      </c>
      <c r="AK164" s="96">
        <v>36.919998168945298</v>
      </c>
      <c r="AL164" s="96">
        <v>27.598577499389599</v>
      </c>
      <c r="AM164" s="96">
        <v>20.426433563232401</v>
      </c>
      <c r="AN164" s="96">
        <v>67.870002746582003</v>
      </c>
      <c r="AO164" s="96">
        <v>9.1412334442138707</v>
      </c>
      <c r="AP164" s="96">
        <v>17.940000534057599</v>
      </c>
      <c r="AQ164" s="96">
        <v>12.517930984497101</v>
      </c>
      <c r="AR164" s="96">
        <v>17.4400844573975</v>
      </c>
      <c r="AS164" s="96">
        <v>30.223423004150401</v>
      </c>
      <c r="AT164" s="96">
        <v>32.430000305175803</v>
      </c>
      <c r="AU164" s="96">
        <v>7.07999992370606</v>
      </c>
      <c r="AV164" s="96">
        <v>8.9160900115966797</v>
      </c>
      <c r="AW164" s="96">
        <v>22.878934860229499</v>
      </c>
      <c r="AX164" s="96">
        <v>21.659999847412099</v>
      </c>
      <c r="AY164" s="96">
        <v>7.0563492774963397</v>
      </c>
      <c r="AZ164" s="96">
        <v>24.430000305175799</v>
      </c>
      <c r="BA164" s="96">
        <v>28.636613845825199</v>
      </c>
      <c r="BB164" s="96">
        <v>24.446489334106399</v>
      </c>
      <c r="BC164" s="96">
        <v>40.162109375</v>
      </c>
      <c r="BD164" s="96">
        <v>22.301773071289102</v>
      </c>
      <c r="BE164" s="96">
        <v>15.670000076293899</v>
      </c>
      <c r="BF164" s="96">
        <v>16.115562438964801</v>
      </c>
      <c r="BG164" s="96">
        <v>20.351039886474599</v>
      </c>
      <c r="BH164" s="96">
        <v>74.830001831054702</v>
      </c>
      <c r="BI164" s="96">
        <v>20.899999618530298</v>
      </c>
      <c r="BJ164" s="96">
        <v>20.399999618530298</v>
      </c>
      <c r="BK164" s="96">
        <v>36.5</v>
      </c>
      <c r="BL164" s="96">
        <v>32.503841400146499</v>
      </c>
      <c r="BM164" s="96">
        <v>23.343521118164102</v>
      </c>
      <c r="BN164" s="96">
        <v>20.700000762939499</v>
      </c>
      <c r="BO164" s="96">
        <v>57.913902282714801</v>
      </c>
      <c r="BP164" s="96">
        <v>27.103563308715799</v>
      </c>
      <c r="BQ164" s="96">
        <v>48.200000762939503</v>
      </c>
      <c r="BR164" s="96">
        <v>39.273677825927699</v>
      </c>
      <c r="BS164" s="96">
        <v>46</v>
      </c>
      <c r="BT164" s="96">
        <v>27.207809448242202</v>
      </c>
      <c r="BU164" s="96">
        <v>27.880426406860401</v>
      </c>
      <c r="BV164" s="96">
        <v>21.309999465942401</v>
      </c>
      <c r="BW164" s="96">
        <v>10.3999996185303</v>
      </c>
      <c r="BX164" s="96">
        <v>58.659999847412102</v>
      </c>
      <c r="BY164" s="96">
        <v>44.522193908691399</v>
      </c>
      <c r="BZ164" s="96">
        <v>17.040000915527301</v>
      </c>
      <c r="CA164" s="96">
        <v>64.422767639160199</v>
      </c>
      <c r="CB164" s="96">
        <v>29.0100002288818</v>
      </c>
      <c r="CC164" s="96">
        <v>62.94</v>
      </c>
      <c r="CD164" s="96">
        <v>28.75</v>
      </c>
    </row>
    <row r="165" spans="1:82" x14ac:dyDescent="0.3">
      <c r="A165" s="88" t="s">
        <v>384</v>
      </c>
      <c r="B165" s="96">
        <v>12.4499111175537</v>
      </c>
      <c r="C165" s="96">
        <v>26.780000686645501</v>
      </c>
      <c r="D165" s="96">
        <v>56.834236145019503</v>
      </c>
      <c r="E165" s="96">
        <v>30.034276962280298</v>
      </c>
      <c r="F165" s="96">
        <v>18.0379238128662</v>
      </c>
      <c r="G165" s="96">
        <v>19.4069309234619</v>
      </c>
      <c r="H165" s="96">
        <v>25.030000686645501</v>
      </c>
      <c r="I165" s="96">
        <v>11.601376533508301</v>
      </c>
      <c r="J165" s="96">
        <v>73.782539367675795</v>
      </c>
      <c r="K165" s="96">
        <v>43.675785064697301</v>
      </c>
      <c r="L165" s="96">
        <v>20.482469558715799</v>
      </c>
      <c r="M165" s="96">
        <v>19.590000152587901</v>
      </c>
      <c r="N165" s="96">
        <v>20.780000686645501</v>
      </c>
      <c r="O165" s="96">
        <v>8.7200002670288104</v>
      </c>
      <c r="P165" s="96">
        <v>95.410003662109403</v>
      </c>
      <c r="Q165" s="96">
        <v>13.5221004486084</v>
      </c>
      <c r="R165" s="96">
        <v>4.0839982032775897</v>
      </c>
      <c r="S165" s="96">
        <v>10.255811691284199</v>
      </c>
      <c r="T165" s="96">
        <v>5.57999992370606</v>
      </c>
      <c r="U165" s="96">
        <v>28.319999694824201</v>
      </c>
      <c r="V165" s="96">
        <v>61.282783508300803</v>
      </c>
      <c r="W165" s="96">
        <v>20.889999389648398</v>
      </c>
      <c r="X165" s="96">
        <v>68.300003051757798</v>
      </c>
      <c r="Y165" s="96">
        <v>15.9099998474121</v>
      </c>
      <c r="Z165" s="96">
        <v>16.75</v>
      </c>
      <c r="AA165" s="96">
        <v>22.438642501831101</v>
      </c>
      <c r="AB165" s="96">
        <v>12.800000190734901</v>
      </c>
      <c r="AC165" s="96">
        <v>41.019771575927699</v>
      </c>
      <c r="AD165" s="96">
        <v>30.5808429718018</v>
      </c>
      <c r="AE165" s="96">
        <v>31.177598953247099</v>
      </c>
      <c r="AF165" s="96">
        <v>6.1199998855590803</v>
      </c>
      <c r="AG165" s="96">
        <v>17.789831161498999</v>
      </c>
      <c r="AH165" s="96">
        <v>50.430000305175803</v>
      </c>
      <c r="AI165" s="96">
        <v>42.080001831054702</v>
      </c>
      <c r="AJ165" s="96">
        <v>22.600000381469702</v>
      </c>
      <c r="AK165" s="96">
        <v>36.580001831054702</v>
      </c>
      <c r="AL165" s="96">
        <v>27.073360443115199</v>
      </c>
      <c r="AM165" s="96">
        <v>20.258516311645501</v>
      </c>
      <c r="AN165" s="96">
        <v>67.680000305175795</v>
      </c>
      <c r="AO165" s="96">
        <v>9.09198093414307</v>
      </c>
      <c r="AP165" s="96">
        <v>17.840000152587901</v>
      </c>
      <c r="AQ165" s="96">
        <v>12.555864334106399</v>
      </c>
      <c r="AR165" s="96">
        <v>17.173295974731399</v>
      </c>
      <c r="AS165" s="96">
        <v>30.095731735229499</v>
      </c>
      <c r="AT165" s="96">
        <v>31.690000534057599</v>
      </c>
      <c r="AU165" s="96">
        <v>7.1700000762939498</v>
      </c>
      <c r="AV165" s="96">
        <v>8.9062175750732404</v>
      </c>
      <c r="AW165" s="96">
        <v>22.759723663330099</v>
      </c>
      <c r="AX165" s="96">
        <v>21.600000381469702</v>
      </c>
      <c r="AY165" s="96">
        <v>7.1851873397827202</v>
      </c>
      <c r="AZ165" s="96">
        <v>24.549999237060501</v>
      </c>
      <c r="BA165" s="96">
        <v>28.7952671051025</v>
      </c>
      <c r="BB165" s="96">
        <v>24.853929519653299</v>
      </c>
      <c r="BC165" s="96">
        <v>39.752799987792997</v>
      </c>
      <c r="BD165" s="96">
        <v>22.633926391601602</v>
      </c>
      <c r="BE165" s="96">
        <v>15.7399997711182</v>
      </c>
      <c r="BF165" s="96">
        <v>16.018478393554702</v>
      </c>
      <c r="BG165" s="96">
        <v>19.742668151855501</v>
      </c>
      <c r="BH165" s="96">
        <v>74.040000915527301</v>
      </c>
      <c r="BI165" s="96">
        <v>20.680000305175799</v>
      </c>
      <c r="BJ165" s="96">
        <v>20.129999160766602</v>
      </c>
      <c r="BK165" s="96">
        <v>35.5</v>
      </c>
      <c r="BL165" s="96">
        <v>32.959823608398402</v>
      </c>
      <c r="BM165" s="96">
        <v>23.024192810058601</v>
      </c>
      <c r="BN165" s="96">
        <v>20.840000152587901</v>
      </c>
      <c r="BO165" s="96">
        <v>58.922573089599602</v>
      </c>
      <c r="BP165" s="96">
        <v>26.8665065765381</v>
      </c>
      <c r="BQ165" s="96">
        <v>48.310001373291001</v>
      </c>
      <c r="BR165" s="96">
        <v>39.378456115722699</v>
      </c>
      <c r="BS165" s="96">
        <v>48.139999389648402</v>
      </c>
      <c r="BT165" s="96">
        <v>27.0168781280518</v>
      </c>
      <c r="BU165" s="96">
        <v>28.209253311157202</v>
      </c>
      <c r="BV165" s="96">
        <v>21.180000305175799</v>
      </c>
      <c r="BW165" s="96">
        <v>10.2700004577637</v>
      </c>
      <c r="BX165" s="96">
        <v>59.25</v>
      </c>
      <c r="BY165" s="96">
        <v>44.241451263427699</v>
      </c>
      <c r="BZ165" s="96">
        <v>17.719999313354499</v>
      </c>
      <c r="CA165" s="96">
        <v>64.183021545410199</v>
      </c>
      <c r="CB165" s="96">
        <v>28.610000610351602</v>
      </c>
      <c r="CC165" s="96">
        <v>64.87</v>
      </c>
      <c r="CD165" s="96">
        <v>27.99</v>
      </c>
    </row>
    <row r="166" spans="1:82" x14ac:dyDescent="0.3">
      <c r="A166" s="88" t="s">
        <v>385</v>
      </c>
      <c r="B166" s="96">
        <v>12.100847244262701</v>
      </c>
      <c r="C166" s="96">
        <v>25.950000762939499</v>
      </c>
      <c r="D166" s="96">
        <v>54.515281677246101</v>
      </c>
      <c r="E166" s="96">
        <v>30.242435455322301</v>
      </c>
      <c r="F166" s="96">
        <v>17.871181488037099</v>
      </c>
      <c r="G166" s="96">
        <v>19.348058700561499</v>
      </c>
      <c r="H166" s="96">
        <v>24.25</v>
      </c>
      <c r="I166" s="96">
        <v>11.018881797790501</v>
      </c>
      <c r="J166" s="96">
        <v>71.796470642089801</v>
      </c>
      <c r="K166" s="96">
        <v>42.822216033935497</v>
      </c>
      <c r="L166" s="96">
        <v>19.864465713501001</v>
      </c>
      <c r="M166" s="96">
        <v>18.719999313354499</v>
      </c>
      <c r="N166" s="96">
        <v>19.819999694824201</v>
      </c>
      <c r="O166" s="96">
        <v>8.5</v>
      </c>
      <c r="P166" s="96">
        <v>91.230003356933594</v>
      </c>
      <c r="Q166" s="96">
        <v>12.901186943054199</v>
      </c>
      <c r="R166" s="96">
        <v>4.00527000427246</v>
      </c>
      <c r="S166" s="96">
        <v>9.9999704360961896</v>
      </c>
      <c r="T166" s="96">
        <v>5.32999992370606</v>
      </c>
      <c r="U166" s="96">
        <v>27.7700004577637</v>
      </c>
      <c r="V166" s="96">
        <v>59.517593383789098</v>
      </c>
      <c r="W166" s="96">
        <v>20.2299995422363</v>
      </c>
      <c r="X166" s="96">
        <v>66.309997558593807</v>
      </c>
      <c r="Y166" s="96">
        <v>15.7399997711182</v>
      </c>
      <c r="Z166" s="96">
        <v>16.25</v>
      </c>
      <c r="AA166" s="96">
        <v>21.468835830688501</v>
      </c>
      <c r="AB166" s="96">
        <v>12.210000038146999</v>
      </c>
      <c r="AC166" s="96">
        <v>40.044750213623097</v>
      </c>
      <c r="AD166" s="96">
        <v>29.139163970947301</v>
      </c>
      <c r="AE166" s="96">
        <v>30.025693893432599</v>
      </c>
      <c r="AF166" s="96">
        <v>6.3600001335143999</v>
      </c>
      <c r="AG166" s="96">
        <v>17.3953762054443</v>
      </c>
      <c r="AH166" s="96">
        <v>49.110000610351598</v>
      </c>
      <c r="AI166" s="96">
        <v>41.5</v>
      </c>
      <c r="AJ166" s="96">
        <v>21.799999237060501</v>
      </c>
      <c r="AK166" s="96">
        <v>34.9799995422363</v>
      </c>
      <c r="AL166" s="96">
        <v>26.0229301452637</v>
      </c>
      <c r="AM166" s="96">
        <v>20.288148880004901</v>
      </c>
      <c r="AN166" s="96">
        <v>64.160003662109403</v>
      </c>
      <c r="AO166" s="96">
        <v>9.0427293777465803</v>
      </c>
      <c r="AP166" s="96">
        <v>17.469999313354499</v>
      </c>
      <c r="AQ166" s="96">
        <v>12.0747117996216</v>
      </c>
      <c r="AR166" s="96">
        <v>16.600193023681602</v>
      </c>
      <c r="AS166" s="96">
        <v>28.818824768066399</v>
      </c>
      <c r="AT166" s="96">
        <v>30.909999847412099</v>
      </c>
      <c r="AU166" s="96">
        <v>7.2300000190734899</v>
      </c>
      <c r="AV166" s="96">
        <v>8.8568477630615199</v>
      </c>
      <c r="AW166" s="96">
        <v>22.7497863769531</v>
      </c>
      <c r="AX166" s="96">
        <v>20.620000839233398</v>
      </c>
      <c r="AY166" s="96">
        <v>6.9968857765197798</v>
      </c>
      <c r="AZ166" s="96">
        <v>23.809999465942401</v>
      </c>
      <c r="BA166" s="96">
        <v>27.565715789794901</v>
      </c>
      <c r="BB166" s="96">
        <v>23.8502311706543</v>
      </c>
      <c r="BC166" s="96">
        <v>38.614723205566399</v>
      </c>
      <c r="BD166" s="96">
        <v>21.844749450683601</v>
      </c>
      <c r="BE166" s="96">
        <v>15.069999694824199</v>
      </c>
      <c r="BF166" s="96">
        <v>15.241825103759799</v>
      </c>
      <c r="BG166" s="96">
        <v>19.0557956695557</v>
      </c>
      <c r="BH166" s="96">
        <v>70.870002746582003</v>
      </c>
      <c r="BI166" s="96">
        <v>20.180000305175799</v>
      </c>
      <c r="BJ166" s="96">
        <v>19.629999160766602</v>
      </c>
      <c r="BK166" s="96">
        <v>34.799999237060497</v>
      </c>
      <c r="BL166" s="96">
        <v>31.998291015625</v>
      </c>
      <c r="BM166" s="96">
        <v>22.095235824585</v>
      </c>
      <c r="BN166" s="96">
        <v>19.889999389648398</v>
      </c>
      <c r="BO166" s="96">
        <v>56.575660705566399</v>
      </c>
      <c r="BP166" s="96">
        <v>27.429519653320298</v>
      </c>
      <c r="BQ166" s="96">
        <v>46.700000762939503</v>
      </c>
      <c r="BR166" s="96">
        <v>37.902004241943402</v>
      </c>
      <c r="BS166" s="96">
        <v>47.599998474121101</v>
      </c>
      <c r="BT166" s="96">
        <v>26.673202514648398</v>
      </c>
      <c r="BU166" s="96">
        <v>27.232740402221701</v>
      </c>
      <c r="BV166" s="96">
        <v>20.120000839233398</v>
      </c>
      <c r="BW166" s="96">
        <v>10.1400003433228</v>
      </c>
      <c r="BX166" s="96">
        <v>58.779998779296903</v>
      </c>
      <c r="BY166" s="96">
        <v>43.176559448242202</v>
      </c>
      <c r="BZ166" s="96">
        <v>17.290000915527301</v>
      </c>
      <c r="CA166" s="96">
        <v>62.858165740966797</v>
      </c>
      <c r="CB166" s="96">
        <v>27.079999923706101</v>
      </c>
      <c r="CC166" s="96">
        <v>62.36</v>
      </c>
      <c r="CD166" s="96">
        <v>27.31</v>
      </c>
    </row>
    <row r="167" spans="1:82" x14ac:dyDescent="0.3">
      <c r="A167" s="88" t="s">
        <v>386</v>
      </c>
      <c r="B167" s="96">
        <v>11.9747972488403</v>
      </c>
      <c r="C167" s="96">
        <v>23.950000762939499</v>
      </c>
      <c r="D167" s="96">
        <v>53.167514801025398</v>
      </c>
      <c r="E167" s="96">
        <v>29.4990119934082</v>
      </c>
      <c r="F167" s="96">
        <v>17.5474967956543</v>
      </c>
      <c r="G167" s="96">
        <v>18.886924743652301</v>
      </c>
      <c r="H167" s="96">
        <v>24.450000762939499</v>
      </c>
      <c r="I167" s="96">
        <v>10.8926734924316</v>
      </c>
      <c r="J167" s="96">
        <v>70.346633911132798</v>
      </c>
      <c r="K167" s="96">
        <v>42.429000854492202</v>
      </c>
      <c r="L167" s="96">
        <v>19.687892913818398</v>
      </c>
      <c r="M167" s="96">
        <v>18.209999084472699</v>
      </c>
      <c r="N167" s="96">
        <v>20.040000915527301</v>
      </c>
      <c r="O167" s="96">
        <v>8.3599996566772496</v>
      </c>
      <c r="P167" s="96">
        <v>89.169998168945298</v>
      </c>
      <c r="Q167" s="96">
        <v>12.497101783752401</v>
      </c>
      <c r="R167" s="96">
        <v>3.9068603515625</v>
      </c>
      <c r="S167" s="96">
        <v>9.9313440322875994</v>
      </c>
      <c r="T167" s="96">
        <v>5.21000003814697</v>
      </c>
      <c r="U167" s="96">
        <v>27.569999694824201</v>
      </c>
      <c r="V167" s="96">
        <v>59.460033416748097</v>
      </c>
      <c r="W167" s="96">
        <v>20.059999465942401</v>
      </c>
      <c r="X167" s="96">
        <v>65.860000610351605</v>
      </c>
      <c r="Y167" s="96">
        <v>15.319999694824199</v>
      </c>
      <c r="Z167" s="96">
        <v>15.6199998855591</v>
      </c>
      <c r="AA167" s="96">
        <v>21.297693252563501</v>
      </c>
      <c r="AB167" s="96">
        <v>11.789999961853001</v>
      </c>
      <c r="AC167" s="96">
        <v>39.532615661621101</v>
      </c>
      <c r="AD167" s="96">
        <v>28.804998397827099</v>
      </c>
      <c r="AE167" s="96">
        <v>29.8257751464844</v>
      </c>
      <c r="AF167" s="96">
        <v>6.0999999046325701</v>
      </c>
      <c r="AG167" s="96">
        <v>17.2967643737793</v>
      </c>
      <c r="AH167" s="96">
        <v>48.389999389648402</v>
      </c>
      <c r="AI167" s="96">
        <v>40.959999084472699</v>
      </c>
      <c r="AJ167" s="96">
        <v>21.610000610351602</v>
      </c>
      <c r="AK167" s="96">
        <v>34.639999389648402</v>
      </c>
      <c r="AL167" s="96">
        <v>26.379680633544901</v>
      </c>
      <c r="AM167" s="96">
        <v>19.962192535400401</v>
      </c>
      <c r="AN167" s="96">
        <v>63.599998474121101</v>
      </c>
      <c r="AO167" s="96">
        <v>8.9245233535766602</v>
      </c>
      <c r="AP167" s="96">
        <v>16.469999313354499</v>
      </c>
      <c r="AQ167" s="96">
        <v>12.094676971435501</v>
      </c>
      <c r="AR167" s="96">
        <v>16.560670852661101</v>
      </c>
      <c r="AS167" s="96">
        <v>28.730422973632798</v>
      </c>
      <c r="AT167" s="96">
        <v>30.340000152587901</v>
      </c>
      <c r="AU167" s="96">
        <v>7.3099999427795401</v>
      </c>
      <c r="AV167" s="96">
        <v>8.708740234375</v>
      </c>
      <c r="AW167" s="96">
        <v>22.253068923950199</v>
      </c>
      <c r="AX167" s="96">
        <v>20.360000610351602</v>
      </c>
      <c r="AY167" s="96">
        <v>6.7392101287841797</v>
      </c>
      <c r="AZ167" s="96">
        <v>24</v>
      </c>
      <c r="BA167" s="96">
        <v>28.130914688110401</v>
      </c>
      <c r="BB167" s="96">
        <v>23.691230773925799</v>
      </c>
      <c r="BC167" s="96">
        <v>38.734519958496101</v>
      </c>
      <c r="BD167" s="96">
        <v>21.847248077392599</v>
      </c>
      <c r="BE167" s="96">
        <v>15</v>
      </c>
      <c r="BF167" s="96">
        <v>15.290367126464799</v>
      </c>
      <c r="BG167" s="96">
        <v>18.8497314453125</v>
      </c>
      <c r="BH167" s="96">
        <v>70.620002746582003</v>
      </c>
      <c r="BI167" s="96">
        <v>19.610000610351602</v>
      </c>
      <c r="BJ167" s="96">
        <v>19.309999465942401</v>
      </c>
      <c r="BK167" s="96">
        <v>34.340000152587898</v>
      </c>
      <c r="BL167" s="96">
        <v>32.047855377197301</v>
      </c>
      <c r="BM167" s="96">
        <v>21.9054470062256</v>
      </c>
      <c r="BN167" s="96">
        <v>19.139999389648398</v>
      </c>
      <c r="BO167" s="96">
        <v>56.7154731750488</v>
      </c>
      <c r="BP167" s="96">
        <v>26.757854461669901</v>
      </c>
      <c r="BQ167" s="96">
        <v>46.930000305175803</v>
      </c>
      <c r="BR167" s="96">
        <v>37.520984649658203</v>
      </c>
      <c r="BS167" s="96">
        <v>47.069999694824197</v>
      </c>
      <c r="BT167" s="96">
        <v>26.7304801940918</v>
      </c>
      <c r="BU167" s="96">
        <v>27.143060684204102</v>
      </c>
      <c r="BV167" s="96">
        <v>19.709999084472699</v>
      </c>
      <c r="BW167" s="96">
        <v>9.8500003814697301</v>
      </c>
      <c r="BX167" s="96">
        <v>58.349998474121101</v>
      </c>
      <c r="BY167" s="96">
        <v>43.138477325439503</v>
      </c>
      <c r="BZ167" s="96">
        <v>16.969999313354499</v>
      </c>
      <c r="CA167" s="96">
        <v>64.907135009765597</v>
      </c>
      <c r="CB167" s="96">
        <v>27.2700004577637</v>
      </c>
      <c r="CC167" s="96">
        <v>62.03</v>
      </c>
      <c r="CD167" s="96">
        <v>27.89</v>
      </c>
    </row>
    <row r="168" spans="1:82" x14ac:dyDescent="0.3">
      <c r="A168" s="88" t="s">
        <v>387</v>
      </c>
      <c r="B168" s="96">
        <v>12.159024238586399</v>
      </c>
      <c r="C168" s="96">
        <v>24.379999160766602</v>
      </c>
      <c r="D168" s="96">
        <v>54.515281677246101</v>
      </c>
      <c r="E168" s="96">
        <v>29.3602409362793</v>
      </c>
      <c r="F168" s="96">
        <v>17.6750087738037</v>
      </c>
      <c r="G168" s="96">
        <v>19.043907165527301</v>
      </c>
      <c r="H168" s="96">
        <v>24.2700004577637</v>
      </c>
      <c r="I168" s="96">
        <v>11.397502899169901</v>
      </c>
      <c r="J168" s="96">
        <v>72.342636108398395</v>
      </c>
      <c r="K168" s="96">
        <v>43.052391052246101</v>
      </c>
      <c r="L168" s="96">
        <v>19.7663688659668</v>
      </c>
      <c r="M168" s="96">
        <v>18.379999160766602</v>
      </c>
      <c r="N168" s="96">
        <v>20.790000915527301</v>
      </c>
      <c r="O168" s="96">
        <v>8.3800001144409197</v>
      </c>
      <c r="P168" s="96">
        <v>89.980003356933594</v>
      </c>
      <c r="Q168" s="96">
        <v>12.487245559692401</v>
      </c>
      <c r="R168" s="96">
        <v>3.8674967288970898</v>
      </c>
      <c r="S168" s="96">
        <v>9.9019327163696307</v>
      </c>
      <c r="T168" s="96">
        <v>5.1799998283386204</v>
      </c>
      <c r="U168" s="96">
        <v>27.559999465942401</v>
      </c>
      <c r="V168" s="96">
        <v>59.488811492919901</v>
      </c>
      <c r="W168" s="96">
        <v>20.4899997711182</v>
      </c>
      <c r="X168" s="96">
        <v>68.330001831054702</v>
      </c>
      <c r="Y168" s="96">
        <v>16.5</v>
      </c>
      <c r="Z168" s="96">
        <v>16.129999160766602</v>
      </c>
      <c r="AA168" s="96">
        <v>22.096357345581101</v>
      </c>
      <c r="AB168" s="96">
        <v>11.8400001525879</v>
      </c>
      <c r="AC168" s="96">
        <v>39.739437103271499</v>
      </c>
      <c r="AD168" s="96">
        <v>28.9482116699219</v>
      </c>
      <c r="AE168" s="96">
        <v>29.692499160766602</v>
      </c>
      <c r="AF168" s="96">
        <v>6.2399997711181596</v>
      </c>
      <c r="AG168" s="96">
        <v>17.1685676574707</v>
      </c>
      <c r="AH168" s="96">
        <v>48.099998474121101</v>
      </c>
      <c r="AI168" s="96">
        <v>41.299999237060497</v>
      </c>
      <c r="AJ168" s="96">
        <v>21.180000305175799</v>
      </c>
      <c r="AK168" s="96">
        <v>35.240001678466797</v>
      </c>
      <c r="AL168" s="96">
        <v>26.240943908691399</v>
      </c>
      <c r="AM168" s="96">
        <v>20.544960021972699</v>
      </c>
      <c r="AN168" s="96">
        <v>65.059997558593807</v>
      </c>
      <c r="AO168" s="96">
        <v>9.2594385147094709</v>
      </c>
      <c r="AP168" s="96">
        <v>17.079999923706101</v>
      </c>
      <c r="AQ168" s="96">
        <v>12.4061288833618</v>
      </c>
      <c r="AR168" s="96">
        <v>16.53102684021</v>
      </c>
      <c r="AS168" s="96">
        <v>29.290298461914102</v>
      </c>
      <c r="AT168" s="96">
        <v>30.75</v>
      </c>
      <c r="AU168" s="96">
        <v>7.4899997711181596</v>
      </c>
      <c r="AV168" s="96">
        <v>8.6889915466308594</v>
      </c>
      <c r="AW168" s="96">
        <v>22.352413177490199</v>
      </c>
      <c r="AX168" s="96">
        <v>20.670000076293899</v>
      </c>
      <c r="AY168" s="96">
        <v>6.9374222755432102</v>
      </c>
      <c r="AZ168" s="96">
        <v>23.799999237060501</v>
      </c>
      <c r="BA168" s="96">
        <v>28.150743484497099</v>
      </c>
      <c r="BB168" s="96">
        <v>23.601791381835898</v>
      </c>
      <c r="BC168" s="96">
        <v>39.583087921142599</v>
      </c>
      <c r="BD168" s="96">
        <v>22.276798248291001</v>
      </c>
      <c r="BE168" s="96">
        <v>15.25</v>
      </c>
      <c r="BF168" s="96">
        <v>15.620444297790501</v>
      </c>
      <c r="BG168" s="96">
        <v>19.065607070922901</v>
      </c>
      <c r="BH168" s="96">
        <v>69.739997863769503</v>
      </c>
      <c r="BI168" s="96">
        <v>19.7700004577637</v>
      </c>
      <c r="BJ168" s="96">
        <v>19.610000610351602</v>
      </c>
      <c r="BK168" s="96">
        <v>34.889999389648402</v>
      </c>
      <c r="BL168" s="96">
        <v>33.693370819091797</v>
      </c>
      <c r="BM168" s="96">
        <v>23.39377784729</v>
      </c>
      <c r="BN168" s="96">
        <v>19.059999465942401</v>
      </c>
      <c r="BO168" s="96">
        <v>56.595630645752003</v>
      </c>
      <c r="BP168" s="96">
        <v>27.6171875</v>
      </c>
      <c r="BQ168" s="96">
        <v>46.799999237060497</v>
      </c>
      <c r="BR168" s="96">
        <v>37.5971870422363</v>
      </c>
      <c r="BS168" s="96">
        <v>45.549999237060497</v>
      </c>
      <c r="BT168" s="96">
        <v>26.6922931671143</v>
      </c>
      <c r="BU168" s="96">
        <v>27.0035591125488</v>
      </c>
      <c r="BV168" s="96">
        <v>19.2700004577637</v>
      </c>
      <c r="BW168" s="96">
        <v>10.0299997329712</v>
      </c>
      <c r="BX168" s="96">
        <v>59.110000610351598</v>
      </c>
      <c r="BY168" s="96">
        <v>43.0506401062012</v>
      </c>
      <c r="BZ168" s="96">
        <v>17.350000381469702</v>
      </c>
      <c r="CA168" s="96">
        <v>65.666740417480497</v>
      </c>
      <c r="CB168" s="96">
        <v>27.409999847412099</v>
      </c>
      <c r="CC168" s="96">
        <v>63.27</v>
      </c>
      <c r="CD168" s="96">
        <v>30.11</v>
      </c>
    </row>
    <row r="169" spans="1:82" x14ac:dyDescent="0.3">
      <c r="A169" s="88" t="s">
        <v>388</v>
      </c>
      <c r="B169" s="96">
        <v>12.3141632080078</v>
      </c>
      <c r="C169" s="96">
        <v>25.700000762939499</v>
      </c>
      <c r="D169" s="96">
        <v>54.039600372314503</v>
      </c>
      <c r="E169" s="96">
        <v>29.528749465942401</v>
      </c>
      <c r="F169" s="96">
        <v>17.704433441162099</v>
      </c>
      <c r="G169" s="96">
        <v>19.132209777831999</v>
      </c>
      <c r="H169" s="96">
        <v>24.610000610351602</v>
      </c>
      <c r="I169" s="96">
        <v>11.2130470275879</v>
      </c>
      <c r="J169" s="96">
        <v>73.991073608398395</v>
      </c>
      <c r="K169" s="96">
        <v>43.014026641845703</v>
      </c>
      <c r="L169" s="96">
        <v>20.6001873016357</v>
      </c>
      <c r="M169" s="96">
        <v>18.5100002288818</v>
      </c>
      <c r="N169" s="96">
        <v>21.319999694824201</v>
      </c>
      <c r="O169" s="96">
        <v>8.8500003814697301</v>
      </c>
      <c r="P169" s="96">
        <v>89.230003356933594</v>
      </c>
      <c r="Q169" s="96">
        <v>12.625226020813001</v>
      </c>
      <c r="R169" s="96">
        <v>3.9068603515625</v>
      </c>
      <c r="S169" s="96">
        <v>10.0685987472534</v>
      </c>
      <c r="T169" s="96">
        <v>5.5199999809265101</v>
      </c>
      <c r="U169" s="96">
        <v>27.780000686645501</v>
      </c>
      <c r="V169" s="96">
        <v>59.479217529296903</v>
      </c>
      <c r="W169" s="96">
        <v>20.719999313354499</v>
      </c>
      <c r="X169" s="96">
        <v>70.330001831054702</v>
      </c>
      <c r="Y169" s="96">
        <v>16.540000915527301</v>
      </c>
      <c r="Z169" s="96">
        <v>15.710000038146999</v>
      </c>
      <c r="AA169" s="96">
        <v>23.104194641113299</v>
      </c>
      <c r="AB169" s="96">
        <v>12.1000003814697</v>
      </c>
      <c r="AC169" s="96">
        <v>40.2318725585937</v>
      </c>
      <c r="AD169" s="96">
        <v>28.890926361083999</v>
      </c>
      <c r="AE169" s="96">
        <v>29.5306606292725</v>
      </c>
      <c r="AF169" s="96">
        <v>6.4699997901916504</v>
      </c>
      <c r="AG169" s="96">
        <v>17.3953762054443</v>
      </c>
      <c r="AH169" s="96">
        <v>47</v>
      </c>
      <c r="AI169" s="96">
        <v>41.049999237060597</v>
      </c>
      <c r="AJ169" s="96">
        <v>21.450000762939499</v>
      </c>
      <c r="AK169" s="96">
        <v>37.189998626708999</v>
      </c>
      <c r="AL169" s="96">
        <v>26.3697719573975</v>
      </c>
      <c r="AM169" s="96">
        <v>20.4955730438232</v>
      </c>
      <c r="AN169" s="96">
        <v>65.889999389648395</v>
      </c>
      <c r="AO169" s="96">
        <v>9.2200365066528303</v>
      </c>
      <c r="AP169" s="96">
        <v>17.899999618530298</v>
      </c>
      <c r="AQ169" s="96">
        <v>12.5778255462647</v>
      </c>
      <c r="AR169" s="96">
        <v>17.044841766357401</v>
      </c>
      <c r="AS169" s="96">
        <v>29.761772155761701</v>
      </c>
      <c r="AT169" s="96">
        <v>32.119998931884801</v>
      </c>
      <c r="AU169" s="96">
        <v>8.1000003814697301</v>
      </c>
      <c r="AV169" s="96">
        <v>8.7877292633056605</v>
      </c>
      <c r="AW169" s="96">
        <v>22.387203216552699</v>
      </c>
      <c r="AX169" s="96">
        <v>20.5100002288818</v>
      </c>
      <c r="AY169" s="96">
        <v>7.40322017669678</v>
      </c>
      <c r="AZ169" s="96">
        <v>24.319999694824201</v>
      </c>
      <c r="BA169" s="96">
        <v>29.082822799682599</v>
      </c>
      <c r="BB169" s="96">
        <v>24.058921813964801</v>
      </c>
      <c r="BC169" s="96">
        <v>40.661262512207003</v>
      </c>
      <c r="BD169" s="96">
        <v>22.951097488403299</v>
      </c>
      <c r="BE169" s="96">
        <v>15.199999809265099</v>
      </c>
      <c r="BF169" s="96">
        <v>16.241767883300799</v>
      </c>
      <c r="BG169" s="96">
        <v>20.1646022796631</v>
      </c>
      <c r="BH169" s="96">
        <v>70.239997863769503</v>
      </c>
      <c r="BI169" s="96">
        <v>19.950000762939499</v>
      </c>
      <c r="BJ169" s="96">
        <v>19.850000381469702</v>
      </c>
      <c r="BK169" s="96">
        <v>35.529998779296903</v>
      </c>
      <c r="BL169" s="96">
        <v>32.513751983642599</v>
      </c>
      <c r="BM169" s="96">
        <v>24.0630283355713</v>
      </c>
      <c r="BN169" s="96">
        <v>19.530000686645501</v>
      </c>
      <c r="BO169" s="96">
        <v>57.045040130615199</v>
      </c>
      <c r="BP169" s="96">
        <v>27.5579223632812</v>
      </c>
      <c r="BQ169" s="96">
        <v>47.090000152587898</v>
      </c>
      <c r="BR169" s="96">
        <v>39.149848937988303</v>
      </c>
      <c r="BS169" s="96">
        <v>46.5</v>
      </c>
      <c r="BT169" s="96">
        <v>26.8450412750244</v>
      </c>
      <c r="BU169" s="96">
        <v>27.4120998382568</v>
      </c>
      <c r="BV169" s="96">
        <v>19.5200004577637</v>
      </c>
      <c r="BW169" s="96">
        <v>10.069999694824199</v>
      </c>
      <c r="BX169" s="96">
        <v>58.860000610351598</v>
      </c>
      <c r="BY169" s="96">
        <v>42.943279266357401</v>
      </c>
      <c r="BZ169" s="96">
        <v>17.870000839233398</v>
      </c>
      <c r="CA169" s="96">
        <v>66.866142272949205</v>
      </c>
      <c r="CB169" s="96">
        <v>28</v>
      </c>
      <c r="CC169" s="96">
        <v>64.02</v>
      </c>
      <c r="CD169" s="96">
        <v>29.7</v>
      </c>
    </row>
    <row r="170" spans="1:82" x14ac:dyDescent="0.3">
      <c r="A170" s="88" t="s">
        <v>389</v>
      </c>
      <c r="B170" s="96">
        <v>12.1493282318115</v>
      </c>
      <c r="C170" s="96">
        <v>24.2700004577637</v>
      </c>
      <c r="D170" s="96">
        <v>52.781021118164098</v>
      </c>
      <c r="E170" s="96">
        <v>29.449449539184599</v>
      </c>
      <c r="F170" s="96">
        <v>17.790096282958999</v>
      </c>
      <c r="G170" s="96">
        <v>19.288335800170898</v>
      </c>
      <c r="H170" s="96">
        <v>24.399999618530298</v>
      </c>
      <c r="I170" s="96">
        <v>10.9217977523804</v>
      </c>
      <c r="J170" s="96">
        <v>71.5780029296875</v>
      </c>
      <c r="K170" s="96">
        <v>42.361862182617202</v>
      </c>
      <c r="L170" s="96">
        <v>19.9723720550537</v>
      </c>
      <c r="M170" s="96">
        <v>18.040000915527301</v>
      </c>
      <c r="N170" s="96">
        <v>20.790000915527301</v>
      </c>
      <c r="O170" s="96">
        <v>8.8100004196166992</v>
      </c>
      <c r="P170" s="96">
        <v>87.339996337890597</v>
      </c>
      <c r="Q170" s="96">
        <v>12.430000305175801</v>
      </c>
      <c r="R170" s="96">
        <v>3.8674967288970898</v>
      </c>
      <c r="S170" s="96">
        <v>9.9509506225585902</v>
      </c>
      <c r="T170" s="96">
        <v>5.4000000953674299</v>
      </c>
      <c r="U170" s="96">
        <v>27.420000076293899</v>
      </c>
      <c r="V170" s="96">
        <v>59.095481872558601</v>
      </c>
      <c r="W170" s="96">
        <v>20.360000610351602</v>
      </c>
      <c r="X170" s="96">
        <v>68.279998779296903</v>
      </c>
      <c r="Y170" s="96">
        <v>16.780000686645501</v>
      </c>
      <c r="Z170" s="96">
        <v>14.8800001144409</v>
      </c>
      <c r="AA170" s="96">
        <v>22.286516189575199</v>
      </c>
      <c r="AB170" s="96">
        <v>11.819999694824199</v>
      </c>
      <c r="AC170" s="96">
        <v>39.473526000976598</v>
      </c>
      <c r="AD170" s="96">
        <v>28.327619552612301</v>
      </c>
      <c r="AE170" s="96">
        <v>28.8737888336182</v>
      </c>
      <c r="AF170" s="96">
        <v>6.4899997711181596</v>
      </c>
      <c r="AG170" s="96">
        <v>17.257318496704102</v>
      </c>
      <c r="AH170" s="96">
        <v>47.099998474121101</v>
      </c>
      <c r="AI170" s="96">
        <v>40.009998321533203</v>
      </c>
      <c r="AJ170" s="96">
        <v>21.030000686645501</v>
      </c>
      <c r="AK170" s="96">
        <v>35.580001831054702</v>
      </c>
      <c r="AL170" s="96">
        <v>26.0823879241943</v>
      </c>
      <c r="AM170" s="96">
        <v>20.347414016723601</v>
      </c>
      <c r="AN170" s="96">
        <v>64.25</v>
      </c>
      <c r="AO170" s="96">
        <v>9.1116819381713903</v>
      </c>
      <c r="AP170" s="96">
        <v>17.389999389648398</v>
      </c>
      <c r="AQ170" s="96">
        <v>12.3382472991943</v>
      </c>
      <c r="AR170" s="96">
        <v>16.9855556488037</v>
      </c>
      <c r="AS170" s="96">
        <v>29.761772155761701</v>
      </c>
      <c r="AT170" s="96">
        <v>31.25</v>
      </c>
      <c r="AU170" s="96">
        <v>8.0900001525878906</v>
      </c>
      <c r="AV170" s="96">
        <v>8.80747795104981</v>
      </c>
      <c r="AW170" s="96">
        <v>22.456792831420898</v>
      </c>
      <c r="AX170" s="96">
        <v>20.079999923706101</v>
      </c>
      <c r="AY170" s="96">
        <v>7.1851873397827202</v>
      </c>
      <c r="AZ170" s="96">
        <v>23.879999160766602</v>
      </c>
      <c r="BA170" s="96">
        <v>28.3490600585937</v>
      </c>
      <c r="BB170" s="96">
        <v>23.949609756469702</v>
      </c>
      <c r="BC170" s="96">
        <v>39.702884674072301</v>
      </c>
      <c r="BD170" s="96">
        <v>21.989599227905298</v>
      </c>
      <c r="BE170" s="96">
        <v>14.939999580383301</v>
      </c>
      <c r="BF170" s="96">
        <v>15.989354133606</v>
      </c>
      <c r="BG170" s="96">
        <v>19.880041122436499</v>
      </c>
      <c r="BH170" s="96">
        <v>68.569999694824205</v>
      </c>
      <c r="BI170" s="96">
        <v>19.180000305175799</v>
      </c>
      <c r="BJ170" s="96">
        <v>19.0200004577637</v>
      </c>
      <c r="BK170" s="96">
        <v>34.2700004577637</v>
      </c>
      <c r="BL170" s="96">
        <v>31.839685440063501</v>
      </c>
      <c r="BM170" s="96">
        <v>23.873241424560501</v>
      </c>
      <c r="BN170" s="96">
        <v>18.950000762939499</v>
      </c>
      <c r="BO170" s="96">
        <v>56.6255912780762</v>
      </c>
      <c r="BP170" s="96">
        <v>28.051794052123999</v>
      </c>
      <c r="BQ170" s="96">
        <v>45.459999084472699</v>
      </c>
      <c r="BR170" s="96">
        <v>38.968864440917997</v>
      </c>
      <c r="BS170" s="96">
        <v>46.330001831054702</v>
      </c>
      <c r="BT170" s="96">
        <v>26.740028381347699</v>
      </c>
      <c r="BU170" s="96">
        <v>26.953737258911101</v>
      </c>
      <c r="BV170" s="96">
        <v>19.129999160766602</v>
      </c>
      <c r="BW170" s="96">
        <v>10.0200004577637</v>
      </c>
      <c r="BX170" s="96">
        <v>58.319999694824197</v>
      </c>
      <c r="BY170" s="96">
        <v>42.660247802734403</v>
      </c>
      <c r="BZ170" s="96">
        <v>17.309999465942401</v>
      </c>
      <c r="CA170" s="96">
        <v>67.016067504882798</v>
      </c>
      <c r="CB170" s="96">
        <v>27.110000610351602</v>
      </c>
      <c r="CC170" s="96">
        <v>62.88</v>
      </c>
      <c r="CD170" s="96">
        <v>30.4</v>
      </c>
    </row>
    <row r="171" spans="1:82" x14ac:dyDescent="0.3">
      <c r="A171" s="88" t="s">
        <v>390</v>
      </c>
      <c r="B171" s="96">
        <v>12.4208221435547</v>
      </c>
      <c r="C171" s="96">
        <v>24.309999465942401</v>
      </c>
      <c r="D171" s="96">
        <v>55.248630523681598</v>
      </c>
      <c r="E171" s="96">
        <v>29.964891433715799</v>
      </c>
      <c r="F171" s="96">
        <v>18.182815551757798</v>
      </c>
      <c r="G171" s="96">
        <v>19.5633239746094</v>
      </c>
      <c r="H171" s="96">
        <v>24.459999084472699</v>
      </c>
      <c r="I171" s="96">
        <v>11.018881797790501</v>
      </c>
      <c r="J171" s="96">
        <v>73.792465209960895</v>
      </c>
      <c r="K171" s="96">
        <v>43.608650207519503</v>
      </c>
      <c r="L171" s="96">
        <v>20.178373336791999</v>
      </c>
      <c r="M171" s="96">
        <v>18.0200004577637</v>
      </c>
      <c r="N171" s="96">
        <v>21.049999237060501</v>
      </c>
      <c r="O171" s="96">
        <v>8.8000001907348597</v>
      </c>
      <c r="P171" s="96">
        <v>87.010002136230497</v>
      </c>
      <c r="Q171" s="96">
        <v>12.6000003814697</v>
      </c>
      <c r="R171" s="96">
        <v>3.8478147983550999</v>
      </c>
      <c r="S171" s="96">
        <v>10.2940874099731</v>
      </c>
      <c r="T171" s="96">
        <v>5.3099999427795401</v>
      </c>
      <c r="U171" s="96">
        <v>27.549999237060501</v>
      </c>
      <c r="V171" s="96">
        <v>60.0068550109863</v>
      </c>
      <c r="W171" s="96">
        <v>20.5200004577637</v>
      </c>
      <c r="X171" s="96">
        <v>68.690002441406307</v>
      </c>
      <c r="Y171" s="96">
        <v>17.719999313354499</v>
      </c>
      <c r="Z171" s="96">
        <v>14.460000038146999</v>
      </c>
      <c r="AA171" s="96">
        <v>22.400609970092798</v>
      </c>
      <c r="AB171" s="96">
        <v>11.920000076293899</v>
      </c>
      <c r="AC171" s="96">
        <v>39.887168884277301</v>
      </c>
      <c r="AD171" s="96">
        <v>29.874326705932599</v>
      </c>
      <c r="AE171" s="96">
        <v>30.035213470458999</v>
      </c>
      <c r="AF171" s="96">
        <v>6.4200000762939498</v>
      </c>
      <c r="AG171" s="96">
        <v>17.257318496704102</v>
      </c>
      <c r="AH171" s="96">
        <v>47.099998474121101</v>
      </c>
      <c r="AI171" s="96">
        <v>40.909999847412102</v>
      </c>
      <c r="AJ171" s="96">
        <v>21.629999160766602</v>
      </c>
      <c r="AK171" s="96">
        <v>35.360000610351598</v>
      </c>
      <c r="AL171" s="96">
        <v>26.964353561401399</v>
      </c>
      <c r="AM171" s="96">
        <v>21.532697677612301</v>
      </c>
      <c r="AN171" s="96">
        <v>65.730003356933594</v>
      </c>
      <c r="AO171" s="96">
        <v>9.7125606536865199</v>
      </c>
      <c r="AP171" s="96">
        <v>17.659999847412099</v>
      </c>
      <c r="AQ171" s="96">
        <v>12.651695251464799</v>
      </c>
      <c r="AR171" s="96">
        <v>17.054723739623999</v>
      </c>
      <c r="AS171" s="96">
        <v>30.5377388000488</v>
      </c>
      <c r="AT171" s="96">
        <v>31.399999618530298</v>
      </c>
      <c r="AU171" s="96">
        <v>8.6499996185302699</v>
      </c>
      <c r="AV171" s="96">
        <v>8.8469734191894496</v>
      </c>
      <c r="AW171" s="96">
        <v>22.695379257202099</v>
      </c>
      <c r="AX171" s="96">
        <v>20.459999084472699</v>
      </c>
      <c r="AY171" s="96">
        <v>7.1752762794494602</v>
      </c>
      <c r="AZ171" s="96">
        <v>24.2700004577637</v>
      </c>
      <c r="BA171" s="96">
        <v>28.2201538085937</v>
      </c>
      <c r="BB171" s="96">
        <v>24.058921813964801</v>
      </c>
      <c r="BC171" s="96">
        <v>40.042312622070298</v>
      </c>
      <c r="BD171" s="96">
        <v>22.511554718017599</v>
      </c>
      <c r="BE171" s="96">
        <v>15.050000190734901</v>
      </c>
      <c r="BF171" s="96">
        <v>15.940814018249499</v>
      </c>
      <c r="BG171" s="96">
        <v>20.2921657562256</v>
      </c>
      <c r="BH171" s="96">
        <v>68.160003662109403</v>
      </c>
      <c r="BI171" s="96">
        <v>20.120000839233398</v>
      </c>
      <c r="BJ171" s="96">
        <v>20.030000686645501</v>
      </c>
      <c r="BK171" s="96">
        <v>36.529998779296903</v>
      </c>
      <c r="BL171" s="96">
        <v>32.484016418457003</v>
      </c>
      <c r="BM171" s="96">
        <v>24.5325012207031</v>
      </c>
      <c r="BN171" s="96">
        <v>18.870000839233398</v>
      </c>
      <c r="BO171" s="96">
        <v>57.174869537353501</v>
      </c>
      <c r="BP171" s="96">
        <v>28.120933532714801</v>
      </c>
      <c r="BQ171" s="96">
        <v>45.830001831054702</v>
      </c>
      <c r="BR171" s="96">
        <v>39.149848937988303</v>
      </c>
      <c r="BS171" s="96">
        <v>47.400001525878899</v>
      </c>
      <c r="BT171" s="96">
        <v>26.797307968139599</v>
      </c>
      <c r="BU171" s="96">
        <v>26.903915405273398</v>
      </c>
      <c r="BV171" s="96">
        <v>19.360000610351602</v>
      </c>
      <c r="BW171" s="96">
        <v>10.569999694824199</v>
      </c>
      <c r="BX171" s="96">
        <v>59.590000152587898</v>
      </c>
      <c r="BY171" s="96">
        <v>42.455291748046903</v>
      </c>
      <c r="BZ171" s="96">
        <v>17.870000839233398</v>
      </c>
      <c r="CA171" s="96">
        <v>70.144477844238295</v>
      </c>
      <c r="CB171" s="96">
        <v>27.719999313354499</v>
      </c>
      <c r="CC171" s="96">
        <v>62.76</v>
      </c>
      <c r="CD171" s="96">
        <v>29.82</v>
      </c>
    </row>
    <row r="172" spans="1:82" x14ac:dyDescent="0.3">
      <c r="A172" s="88" t="s">
        <v>391</v>
      </c>
      <c r="B172" s="96">
        <v>12.934720039367701</v>
      </c>
      <c r="C172" s="96">
        <v>25.889999389648398</v>
      </c>
      <c r="D172" s="96">
        <v>53.276523590087898</v>
      </c>
      <c r="E172" s="96">
        <v>29.766645431518601</v>
      </c>
      <c r="F172" s="96">
        <v>18.074815750122099</v>
      </c>
      <c r="G172" s="96">
        <v>19.4945774078369</v>
      </c>
      <c r="H172" s="96">
        <v>24.309999465942401</v>
      </c>
      <c r="I172" s="96">
        <v>10.6305503845215</v>
      </c>
      <c r="J172" s="96">
        <v>73.573997497558594</v>
      </c>
      <c r="K172" s="96">
        <v>42.822216033935497</v>
      </c>
      <c r="L172" s="96">
        <v>19.835035324096701</v>
      </c>
      <c r="M172" s="96">
        <v>17.909999847412099</v>
      </c>
      <c r="N172" s="96">
        <v>22</v>
      </c>
      <c r="O172" s="96">
        <v>8.9799995422363299</v>
      </c>
      <c r="P172" s="96">
        <v>89.129997253417997</v>
      </c>
      <c r="Q172" s="96">
        <v>12.449999809265099</v>
      </c>
      <c r="R172" s="96">
        <v>3.83797383308411</v>
      </c>
      <c r="S172" s="96">
        <v>10.215656280517599</v>
      </c>
      <c r="T172" s="96">
        <v>5.2399997711181596</v>
      </c>
      <c r="U172" s="96">
        <v>27.829999923706101</v>
      </c>
      <c r="V172" s="96">
        <v>60.3810005187988</v>
      </c>
      <c r="W172" s="96">
        <v>20.639999389648398</v>
      </c>
      <c r="X172" s="96">
        <v>67.870002746582003</v>
      </c>
      <c r="Y172" s="96">
        <v>17.680000305175799</v>
      </c>
      <c r="Z172" s="96">
        <v>15.810000419616699</v>
      </c>
      <c r="AA172" s="96">
        <v>23.104194641113299</v>
      </c>
      <c r="AB172" s="96">
        <v>11.75</v>
      </c>
      <c r="AC172" s="96">
        <v>39.7197456359863</v>
      </c>
      <c r="AD172" s="96">
        <v>29.845682144165</v>
      </c>
      <c r="AE172" s="96">
        <v>30.149452209472699</v>
      </c>
      <c r="AF172" s="96">
        <v>6.6199998855590803</v>
      </c>
      <c r="AG172" s="96">
        <v>17.306625366210898</v>
      </c>
      <c r="AH172" s="96">
        <v>46.349998474121101</v>
      </c>
      <c r="AI172" s="96">
        <v>40.4799995422363</v>
      </c>
      <c r="AJ172" s="96">
        <v>21.360000610351602</v>
      </c>
      <c r="AK172" s="96">
        <v>35.959999084472699</v>
      </c>
      <c r="AL172" s="96">
        <v>27.608486175537099</v>
      </c>
      <c r="AM172" s="96">
        <v>21.433925628662099</v>
      </c>
      <c r="AN172" s="96">
        <v>64.199996948242202</v>
      </c>
      <c r="AO172" s="96">
        <v>9.5746536254882795</v>
      </c>
      <c r="AP172" s="96">
        <v>18.950000762939499</v>
      </c>
      <c r="AQ172" s="96">
        <v>12.4260931015015</v>
      </c>
      <c r="AR172" s="96">
        <v>17.311632156372099</v>
      </c>
      <c r="AS172" s="96">
        <v>30.930635452270501</v>
      </c>
      <c r="AT172" s="96">
        <v>32.090000152587898</v>
      </c>
      <c r="AU172" s="96">
        <v>7.1700000762939498</v>
      </c>
      <c r="AV172" s="96">
        <v>8.8667201995849592</v>
      </c>
      <c r="AW172" s="96">
        <v>22.735143661498999</v>
      </c>
      <c r="AX172" s="96">
        <v>20.110000610351602</v>
      </c>
      <c r="AY172" s="96">
        <v>7.2050085067748997</v>
      </c>
      <c r="AZ172" s="96">
        <v>24.059999465942401</v>
      </c>
      <c r="BA172" s="96">
        <v>28.299482345581101</v>
      </c>
      <c r="BB172" s="96">
        <v>23.919794082641602</v>
      </c>
      <c r="BC172" s="96">
        <v>40.132160186767599</v>
      </c>
      <c r="BD172" s="96">
        <v>22.301773071289102</v>
      </c>
      <c r="BE172" s="96">
        <v>14.5</v>
      </c>
      <c r="BF172" s="96">
        <v>16.0864353179932</v>
      </c>
      <c r="BG172" s="96">
        <v>20.753349304199201</v>
      </c>
      <c r="BH172" s="96">
        <v>68.5</v>
      </c>
      <c r="BI172" s="96">
        <v>19.9899997711182</v>
      </c>
      <c r="BJ172" s="96">
        <v>19.930000305175799</v>
      </c>
      <c r="BK172" s="96">
        <v>35.7299995422363</v>
      </c>
      <c r="BL172" s="96">
        <v>32.037940979003899</v>
      </c>
      <c r="BM172" s="96">
        <v>24.612411499023398</v>
      </c>
      <c r="BN172" s="96">
        <v>18.799999237060501</v>
      </c>
      <c r="BO172" s="96">
        <v>57.234790802002003</v>
      </c>
      <c r="BP172" s="96">
        <v>28.190076828002901</v>
      </c>
      <c r="BQ172" s="96">
        <v>45.689998626708999</v>
      </c>
      <c r="BR172" s="96">
        <v>39.416389465332003</v>
      </c>
      <c r="BS172" s="96">
        <v>47.939998626708999</v>
      </c>
      <c r="BT172" s="96">
        <v>26.7495727539062</v>
      </c>
      <c r="BU172" s="96">
        <v>26.604984283447301</v>
      </c>
      <c r="BV172" s="96">
        <v>19.200000762939499</v>
      </c>
      <c r="BW172" s="96">
        <v>10.319999694824199</v>
      </c>
      <c r="BX172" s="96">
        <v>58.619998931884801</v>
      </c>
      <c r="BY172" s="96">
        <v>43.070159912109403</v>
      </c>
      <c r="BZ172" s="96">
        <v>18.170000076293899</v>
      </c>
      <c r="CA172" s="96">
        <v>71.443824768066406</v>
      </c>
      <c r="CB172" s="96">
        <v>27.430000305175799</v>
      </c>
      <c r="CC172" s="96">
        <v>61.94</v>
      </c>
      <c r="CD172" s="96">
        <v>29.35</v>
      </c>
    </row>
    <row r="173" spans="1:82" x14ac:dyDescent="0.3">
      <c r="A173" s="88" t="s">
        <v>392</v>
      </c>
      <c r="B173" s="96">
        <v>13.1189479827881</v>
      </c>
      <c r="C173" s="96">
        <v>24.969999313354499</v>
      </c>
      <c r="D173" s="96">
        <v>53.226974487304702</v>
      </c>
      <c r="E173" s="96">
        <v>29.5485725402832</v>
      </c>
      <c r="F173" s="96">
        <v>17.839185714721701</v>
      </c>
      <c r="G173" s="96">
        <v>19.288335800170898</v>
      </c>
      <c r="H173" s="96">
        <v>24</v>
      </c>
      <c r="I173" s="96">
        <v>10.7082166671753</v>
      </c>
      <c r="J173" s="96">
        <v>72.163887023925795</v>
      </c>
      <c r="K173" s="96">
        <v>43.4360160827637</v>
      </c>
      <c r="L173" s="96">
        <v>19.619224548339801</v>
      </c>
      <c r="M173" s="96">
        <v>17.700000762939499</v>
      </c>
      <c r="N173" s="96">
        <v>22.219999313354499</v>
      </c>
      <c r="O173" s="96">
        <v>8.9600000381469709</v>
      </c>
      <c r="P173" s="96">
        <v>88.629997253417997</v>
      </c>
      <c r="Q173" s="96">
        <v>12.1099996566772</v>
      </c>
      <c r="R173" s="96">
        <v>3.6411545276641801</v>
      </c>
      <c r="S173" s="96">
        <v>10.196048736572299</v>
      </c>
      <c r="T173" s="96">
        <v>5.1999998092651403</v>
      </c>
      <c r="U173" s="96">
        <v>27.450000762939499</v>
      </c>
      <c r="V173" s="96">
        <v>60.054821014404297</v>
      </c>
      <c r="W173" s="96">
        <v>20.4899997711182</v>
      </c>
      <c r="X173" s="96">
        <v>67.949996948242202</v>
      </c>
      <c r="Y173" s="96">
        <v>18</v>
      </c>
      <c r="Z173" s="96">
        <v>14.8999996185303</v>
      </c>
      <c r="AA173" s="96">
        <v>23.294353485107401</v>
      </c>
      <c r="AB173" s="96">
        <v>11.3999996185303</v>
      </c>
      <c r="AC173" s="96">
        <v>39.640953063964801</v>
      </c>
      <c r="AD173" s="96">
        <v>29.902967453002901</v>
      </c>
      <c r="AE173" s="96">
        <v>29.892414093017599</v>
      </c>
      <c r="AF173" s="96">
        <v>6.3699998855590803</v>
      </c>
      <c r="AG173" s="96">
        <v>17.286903381347699</v>
      </c>
      <c r="AH173" s="96">
        <v>46.009998321533203</v>
      </c>
      <c r="AI173" s="96">
        <v>40.150001525878899</v>
      </c>
      <c r="AJ173" s="96">
        <v>21.079999923706101</v>
      </c>
      <c r="AK173" s="96">
        <v>36.029998779296903</v>
      </c>
      <c r="AL173" s="96">
        <v>27.2021884918213</v>
      </c>
      <c r="AM173" s="96">
        <v>22.125341415405298</v>
      </c>
      <c r="AN173" s="96">
        <v>64.989997863769503</v>
      </c>
      <c r="AO173" s="96">
        <v>9.8800182342529297</v>
      </c>
      <c r="AP173" s="96">
        <v>18.299999237060501</v>
      </c>
      <c r="AQ173" s="96">
        <v>12.5279140472412</v>
      </c>
      <c r="AR173" s="96">
        <v>17.32151222229</v>
      </c>
      <c r="AS173" s="96">
        <v>30.694898605346701</v>
      </c>
      <c r="AT173" s="96">
        <v>32.319999694824197</v>
      </c>
      <c r="AU173" s="96">
        <v>6.4400000572204599</v>
      </c>
      <c r="AV173" s="96">
        <v>8.7877292633056605</v>
      </c>
      <c r="AW173" s="96">
        <v>22.566144943237301</v>
      </c>
      <c r="AX173" s="96">
        <v>19.959999084472699</v>
      </c>
      <c r="AY173" s="96">
        <v>7.4428629875183097</v>
      </c>
      <c r="AZ173" s="96">
        <v>24.440000534057599</v>
      </c>
      <c r="BA173" s="96">
        <v>27.4963073730469</v>
      </c>
      <c r="BB173" s="96">
        <v>23.7707328796387</v>
      </c>
      <c r="BC173" s="96">
        <v>39.583087921142599</v>
      </c>
      <c r="BD173" s="96">
        <v>22.211868286132798</v>
      </c>
      <c r="BE173" s="96">
        <v>14.550000190734901</v>
      </c>
      <c r="BF173" s="96">
        <v>16.261184692382798</v>
      </c>
      <c r="BG173" s="96">
        <v>21.194911956787099</v>
      </c>
      <c r="BH173" s="96">
        <v>69.209999084472699</v>
      </c>
      <c r="BI173" s="96">
        <v>19.909999847412099</v>
      </c>
      <c r="BJ173" s="96">
        <v>19.790000915527301</v>
      </c>
      <c r="BK173" s="96">
        <v>36.4799995422363</v>
      </c>
      <c r="BL173" s="96">
        <v>31.215185165405298</v>
      </c>
      <c r="BM173" s="96">
        <v>24.8821105957031</v>
      </c>
      <c r="BN173" s="96">
        <v>18.430000305175799</v>
      </c>
      <c r="BO173" s="96">
        <v>56.815341949462898</v>
      </c>
      <c r="BP173" s="96">
        <v>28.120933532714801</v>
      </c>
      <c r="BQ173" s="96">
        <v>45.340000152587898</v>
      </c>
      <c r="BR173" s="96">
        <v>38.947380065917997</v>
      </c>
      <c r="BS173" s="96">
        <v>48.389999389648402</v>
      </c>
      <c r="BT173" s="96">
        <v>26.8450412750244</v>
      </c>
      <c r="BU173" s="96">
        <v>26.8540935516357</v>
      </c>
      <c r="BV173" s="96">
        <v>18.620000839233398</v>
      </c>
      <c r="BW173" s="96">
        <v>10.5900001525879</v>
      </c>
      <c r="BX173" s="96">
        <v>60.169998168945298</v>
      </c>
      <c r="BY173" s="96">
        <v>42.5040893554688</v>
      </c>
      <c r="BZ173" s="96">
        <v>17.909999847412099</v>
      </c>
      <c r="CA173" s="96">
        <v>73.132965087890597</v>
      </c>
      <c r="CB173" s="96">
        <v>27.25</v>
      </c>
      <c r="CC173" s="96">
        <v>63.34</v>
      </c>
      <c r="CD173" s="96">
        <v>29.05</v>
      </c>
    </row>
    <row r="174" spans="1:82" x14ac:dyDescent="0.3">
      <c r="A174" s="88" t="s">
        <v>393</v>
      </c>
      <c r="B174" s="96">
        <v>13.264390945434601</v>
      </c>
      <c r="C174" s="96">
        <v>25.129999160766602</v>
      </c>
      <c r="D174" s="96">
        <v>54.356719970703097</v>
      </c>
      <c r="E174" s="96">
        <v>30.975946426391602</v>
      </c>
      <c r="F174" s="96">
        <v>18.8504333496094</v>
      </c>
      <c r="G174" s="96">
        <v>20.280252456665</v>
      </c>
      <c r="H174" s="96">
        <v>24.5</v>
      </c>
      <c r="I174" s="96">
        <v>10.941215515136699</v>
      </c>
      <c r="J174" s="96">
        <v>73.057624816894503</v>
      </c>
      <c r="K174" s="96">
        <v>43.925140380859403</v>
      </c>
      <c r="L174" s="96">
        <v>19.9429416656494</v>
      </c>
      <c r="M174" s="96">
        <v>17.930000305175799</v>
      </c>
      <c r="N174" s="96">
        <v>21.9799995422363</v>
      </c>
      <c r="O174" s="96">
        <v>9.1300001144409197</v>
      </c>
      <c r="P174" s="96">
        <v>87.199996948242202</v>
      </c>
      <c r="Q174" s="96">
        <v>12.689999580383301</v>
      </c>
      <c r="R174" s="96">
        <v>3.7395641803741499</v>
      </c>
      <c r="S174" s="96">
        <v>10.401929855346699</v>
      </c>
      <c r="T174" s="96">
        <v>5.3800001144409197</v>
      </c>
      <c r="U174" s="96">
        <v>27.809999465942401</v>
      </c>
      <c r="V174" s="96">
        <v>62.0694389343262</v>
      </c>
      <c r="W174" s="96">
        <v>20.860000610351602</v>
      </c>
      <c r="X174" s="96">
        <v>68.400001525878906</v>
      </c>
      <c r="Y174" s="96">
        <v>17.850000381469702</v>
      </c>
      <c r="Z174" s="96">
        <v>14.939999580383301</v>
      </c>
      <c r="AA174" s="96">
        <v>23.845811843872099</v>
      </c>
      <c r="AB174" s="96">
        <v>11.7700004577637</v>
      </c>
      <c r="AC174" s="96">
        <v>39.906867980957003</v>
      </c>
      <c r="AD174" s="96">
        <v>29.4733276367187</v>
      </c>
      <c r="AE174" s="96">
        <v>29.663938522338899</v>
      </c>
      <c r="AF174" s="96">
        <v>6.6900000572204599</v>
      </c>
      <c r="AG174" s="96">
        <v>17.592603683471701</v>
      </c>
      <c r="AH174" s="96">
        <v>46.599998474121101</v>
      </c>
      <c r="AI174" s="96">
        <v>40.319999694824197</v>
      </c>
      <c r="AJ174" s="96">
        <v>21.25</v>
      </c>
      <c r="AK174" s="96">
        <v>36.619998931884801</v>
      </c>
      <c r="AL174" s="96">
        <v>27.846319198608398</v>
      </c>
      <c r="AM174" s="96">
        <v>21.9771823883057</v>
      </c>
      <c r="AN174" s="96">
        <v>66.059997558593807</v>
      </c>
      <c r="AO174" s="96">
        <v>9.7815141677856392</v>
      </c>
      <c r="AP174" s="96">
        <v>18.5100002288818</v>
      </c>
      <c r="AQ174" s="96">
        <v>12.983110427856399</v>
      </c>
      <c r="AR174" s="96">
        <v>17.430202484130898</v>
      </c>
      <c r="AS174" s="96">
        <v>30.645786285400401</v>
      </c>
      <c r="AT174" s="96">
        <v>32.549999237060497</v>
      </c>
      <c r="AU174" s="96">
        <v>7.7399997711181596</v>
      </c>
      <c r="AV174" s="96">
        <v>9.2123069763183594</v>
      </c>
      <c r="AW174" s="96">
        <v>23.928064346313501</v>
      </c>
      <c r="AX174" s="96">
        <v>20.120000839233398</v>
      </c>
      <c r="AY174" s="96">
        <v>7.6999998092651403</v>
      </c>
      <c r="AZ174" s="96">
        <v>24.889999389648398</v>
      </c>
      <c r="BA174" s="96">
        <v>27.466560363769499</v>
      </c>
      <c r="BB174" s="96">
        <v>24.784366607666001</v>
      </c>
      <c r="BC174" s="96">
        <v>39.842647552490199</v>
      </c>
      <c r="BD174" s="96">
        <v>22.943605422973601</v>
      </c>
      <c r="BE174" s="96">
        <v>14.680000305175801</v>
      </c>
      <c r="BF174" s="96">
        <v>16.319431304931602</v>
      </c>
      <c r="BG174" s="96">
        <v>21.1850986480713</v>
      </c>
      <c r="BH174" s="96">
        <v>68.699996948242202</v>
      </c>
      <c r="BI174" s="96">
        <v>20.590000152587901</v>
      </c>
      <c r="BJ174" s="96">
        <v>20.440000534057599</v>
      </c>
      <c r="BK174" s="96">
        <v>36.200000762939503</v>
      </c>
      <c r="BL174" s="96">
        <v>31.849601745605501</v>
      </c>
      <c r="BM174" s="96">
        <v>25.291650772094702</v>
      </c>
      <c r="BN174" s="96">
        <v>18.469999313354499</v>
      </c>
      <c r="BO174" s="96">
        <v>59.881313323974602</v>
      </c>
      <c r="BP174" s="96">
        <v>30.461875915527301</v>
      </c>
      <c r="BQ174" s="96">
        <v>45.909999847412102</v>
      </c>
      <c r="BR174" s="96">
        <v>39.196239471435497</v>
      </c>
      <c r="BS174" s="96">
        <v>49.2700004577637</v>
      </c>
      <c r="BT174" s="96">
        <v>26.8450412750244</v>
      </c>
      <c r="BU174" s="96">
        <v>27.342350006103501</v>
      </c>
      <c r="BV174" s="96">
        <v>19.190000534057599</v>
      </c>
      <c r="BW174" s="96">
        <v>10.319999694824199</v>
      </c>
      <c r="BX174" s="96">
        <v>61.290000915527401</v>
      </c>
      <c r="BY174" s="96">
        <v>43.636226654052699</v>
      </c>
      <c r="BZ174" s="96">
        <v>18.389999389648398</v>
      </c>
      <c r="CA174" s="96">
        <v>75.141944885253906</v>
      </c>
      <c r="CB174" s="96">
        <v>27.840000152587901</v>
      </c>
      <c r="CC174" s="96">
        <v>64.56</v>
      </c>
      <c r="CD174" s="96">
        <v>28.79</v>
      </c>
    </row>
    <row r="175" spans="1:82" x14ac:dyDescent="0.3">
      <c r="A175" s="88" t="s">
        <v>394</v>
      </c>
      <c r="B175" s="96">
        <v>13.157732009887701</v>
      </c>
      <c r="C175" s="96">
        <v>25.299999237060501</v>
      </c>
      <c r="D175" s="96">
        <v>54.217979431152301</v>
      </c>
      <c r="E175" s="96">
        <v>30.767787933349599</v>
      </c>
      <c r="F175" s="96">
        <v>18.811161041259801</v>
      </c>
      <c r="G175" s="96">
        <v>20.368638992309599</v>
      </c>
      <c r="H175" s="96">
        <v>24.200000762939499</v>
      </c>
      <c r="I175" s="96">
        <v>10.688800811767599</v>
      </c>
      <c r="J175" s="96">
        <v>72.441932678222699</v>
      </c>
      <c r="K175" s="96">
        <v>44.145721435546903</v>
      </c>
      <c r="L175" s="96">
        <v>19.717321395873999</v>
      </c>
      <c r="M175" s="96">
        <v>17.450000762939499</v>
      </c>
      <c r="N175" s="96">
        <v>21.319999694824201</v>
      </c>
      <c r="O175" s="96">
        <v>9.0900001525878906</v>
      </c>
      <c r="P175" s="96">
        <v>89.029998779296903</v>
      </c>
      <c r="Q175" s="96">
        <v>12.6199998855591</v>
      </c>
      <c r="R175" s="96">
        <v>3.6509954929351802</v>
      </c>
      <c r="S175" s="96">
        <v>10.470558166503899</v>
      </c>
      <c r="T175" s="96">
        <v>5.25</v>
      </c>
      <c r="U175" s="96">
        <v>27.569999694824201</v>
      </c>
      <c r="V175" s="96">
        <v>61.762451171875</v>
      </c>
      <c r="W175" s="96">
        <v>20.870000839233398</v>
      </c>
      <c r="X175" s="96">
        <v>66.239997863769503</v>
      </c>
      <c r="Y175" s="96">
        <v>17.7600002288818</v>
      </c>
      <c r="Z175" s="96">
        <v>15.569999694824199</v>
      </c>
      <c r="AA175" s="96">
        <v>24.9392185211182</v>
      </c>
      <c r="AB175" s="96">
        <v>11.6599998474121</v>
      </c>
      <c r="AC175" s="96">
        <v>39.296249389648402</v>
      </c>
      <c r="AD175" s="96">
        <v>29.511518478393601</v>
      </c>
      <c r="AE175" s="96">
        <v>29.311702728271499</v>
      </c>
      <c r="AF175" s="96">
        <v>6.6900000572204599</v>
      </c>
      <c r="AG175" s="96">
        <v>17.493989944458001</v>
      </c>
      <c r="AH175" s="96">
        <v>48.099998474121101</v>
      </c>
      <c r="AI175" s="96">
        <v>39.950000762939503</v>
      </c>
      <c r="AJ175" s="96">
        <v>20.870000839233398</v>
      </c>
      <c r="AK175" s="96">
        <v>37.709999084472699</v>
      </c>
      <c r="AL175" s="96">
        <v>27.469749450683601</v>
      </c>
      <c r="AM175" s="96">
        <v>21.532697677612301</v>
      </c>
      <c r="AN175" s="96">
        <v>64.699996948242202</v>
      </c>
      <c r="AO175" s="96">
        <v>9.6731586456298793</v>
      </c>
      <c r="AP175" s="96">
        <v>19.110000610351602</v>
      </c>
      <c r="AQ175" s="96">
        <v>12.8892765045166</v>
      </c>
      <c r="AR175" s="96">
        <v>17.390680313110401</v>
      </c>
      <c r="AS175" s="96">
        <v>30.3511142730713</v>
      </c>
      <c r="AT175" s="96">
        <v>32.400001525878899</v>
      </c>
      <c r="AU175" s="96">
        <v>7.1799998283386204</v>
      </c>
      <c r="AV175" s="96">
        <v>9.2419281005859393</v>
      </c>
      <c r="AW175" s="96">
        <v>23.858478546142599</v>
      </c>
      <c r="AX175" s="96">
        <v>19.299999237060501</v>
      </c>
      <c r="AY175" s="96">
        <v>7.96000003814697</v>
      </c>
      <c r="AZ175" s="96">
        <v>24.180000305175799</v>
      </c>
      <c r="BA175" s="96">
        <v>26.9707736968994</v>
      </c>
      <c r="BB175" s="96">
        <v>24.645240783691399</v>
      </c>
      <c r="BC175" s="96">
        <v>39.143829345703097</v>
      </c>
      <c r="BD175" s="96">
        <v>24.5119724273682</v>
      </c>
      <c r="BE175" s="96">
        <v>14.199999809265099</v>
      </c>
      <c r="BF175" s="96">
        <v>17.707700729370099</v>
      </c>
      <c r="BG175" s="96">
        <v>20.9594116210937</v>
      </c>
      <c r="BH175" s="96">
        <v>67.650001525878906</v>
      </c>
      <c r="BI175" s="96">
        <v>19.909999847412099</v>
      </c>
      <c r="BJ175" s="96">
        <v>19.799999237060501</v>
      </c>
      <c r="BK175" s="96">
        <v>35.569999694824197</v>
      </c>
      <c r="BL175" s="96">
        <v>31.3539638519287</v>
      </c>
      <c r="BM175" s="96">
        <v>25.221729278564499</v>
      </c>
      <c r="BN175" s="96">
        <v>18.0200004577637</v>
      </c>
      <c r="BO175" s="96">
        <v>60.0710639953613</v>
      </c>
      <c r="BP175" s="96">
        <v>31.015008926391602</v>
      </c>
      <c r="BQ175" s="96">
        <v>45.25</v>
      </c>
      <c r="BR175" s="96">
        <v>38.535793304443402</v>
      </c>
      <c r="BS175" s="96">
        <v>48.950000762939503</v>
      </c>
      <c r="BT175" s="96">
        <v>26.7304801940918</v>
      </c>
      <c r="BU175" s="96">
        <v>26.903915405273398</v>
      </c>
      <c r="BV175" s="96">
        <v>18.850000381469702</v>
      </c>
      <c r="BW175" s="96">
        <v>10.1199998855591</v>
      </c>
      <c r="BX175" s="96">
        <v>61.599998474121101</v>
      </c>
      <c r="BY175" s="96">
        <v>43.284877777099602</v>
      </c>
      <c r="BZ175" s="96">
        <v>18.909999847412099</v>
      </c>
      <c r="CA175" s="96">
        <v>76.861076354980497</v>
      </c>
      <c r="CB175" s="96">
        <v>27.370000839233398</v>
      </c>
      <c r="CC175" s="96">
        <v>62.44</v>
      </c>
      <c r="CD175" s="96">
        <v>28.35</v>
      </c>
    </row>
    <row r="176" spans="1:82" x14ac:dyDescent="0.3">
      <c r="A176" s="88" t="s">
        <v>410</v>
      </c>
      <c r="B176" s="96">
        <v>13.3322639465332</v>
      </c>
      <c r="C176" s="96">
        <v>25.190000534057599</v>
      </c>
      <c r="D176" s="96">
        <v>54.307170867919901</v>
      </c>
      <c r="E176" s="96">
        <v>30.7776985168457</v>
      </c>
      <c r="F176" s="96">
        <v>18.820976257324201</v>
      </c>
      <c r="G176" s="96">
        <v>20.486492156982401</v>
      </c>
      <c r="H176" s="96">
        <v>24.540000915527301</v>
      </c>
      <c r="I176" s="96">
        <v>10.834423065185501</v>
      </c>
      <c r="J176" s="96">
        <v>71.250297546386705</v>
      </c>
      <c r="K176" s="96">
        <v>45.469234466552699</v>
      </c>
      <c r="L176" s="96">
        <v>20.011610031127901</v>
      </c>
      <c r="M176" s="96">
        <v>18.090000152587901</v>
      </c>
      <c r="N176" s="96">
        <v>21.709999084472699</v>
      </c>
      <c r="O176" s="96">
        <v>9</v>
      </c>
      <c r="P176" s="96">
        <v>95.019996643066406</v>
      </c>
      <c r="Q176" s="96">
        <v>12.680000305175801</v>
      </c>
      <c r="R176" s="96">
        <v>3.6411545276641801</v>
      </c>
      <c r="S176" s="96">
        <v>10.4999694824219</v>
      </c>
      <c r="T176" s="96">
        <v>5.21000003814697</v>
      </c>
      <c r="U176" s="96">
        <v>27.579999923706101</v>
      </c>
      <c r="V176" s="96">
        <v>61.820014953613303</v>
      </c>
      <c r="W176" s="96">
        <v>20.889999389648398</v>
      </c>
      <c r="X176" s="96">
        <v>67.239997863769503</v>
      </c>
      <c r="Y176" s="96">
        <v>18.309999465942401</v>
      </c>
      <c r="Z176" s="96">
        <v>15.5900001525879</v>
      </c>
      <c r="AA176" s="96">
        <v>25.119869232177699</v>
      </c>
      <c r="AB176" s="96">
        <v>11.4700002670288</v>
      </c>
      <c r="AC176" s="96">
        <v>39.572013854980497</v>
      </c>
      <c r="AD176" s="96">
        <v>29.836135864257798</v>
      </c>
      <c r="AE176" s="96">
        <v>29.987613677978501</v>
      </c>
      <c r="AF176" s="96">
        <v>6.4899997711181596</v>
      </c>
      <c r="AG176" s="96">
        <v>17.513713836669901</v>
      </c>
      <c r="AH176" s="96">
        <v>47.369998931884801</v>
      </c>
      <c r="AI176" s="96">
        <v>40.560001373291001</v>
      </c>
      <c r="AJ176" s="96">
        <v>20.600000381469702</v>
      </c>
      <c r="AK176" s="96">
        <v>37.470001220703097</v>
      </c>
      <c r="AL176" s="96">
        <v>27.8066806793213</v>
      </c>
      <c r="AM176" s="96">
        <v>21.710491180419901</v>
      </c>
      <c r="AN176" s="96">
        <v>66.949996948242202</v>
      </c>
      <c r="AO176" s="96">
        <v>9.72241115570068</v>
      </c>
      <c r="AP176" s="96">
        <v>19.159999847412099</v>
      </c>
      <c r="AQ176" s="96">
        <v>13.1647901535034</v>
      </c>
      <c r="AR176" s="96">
        <v>17.805685043335</v>
      </c>
      <c r="AS176" s="96">
        <v>30.017152786254901</v>
      </c>
      <c r="AT176" s="96">
        <v>32.080001831054702</v>
      </c>
      <c r="AU176" s="96">
        <v>7.1399998664856001</v>
      </c>
      <c r="AV176" s="96">
        <v>9.2024316787719709</v>
      </c>
      <c r="AW176" s="96">
        <v>23.629835128784201</v>
      </c>
      <c r="AX176" s="96">
        <v>19.670000076293899</v>
      </c>
      <c r="AY176" s="96">
        <v>7.8800001144409197</v>
      </c>
      <c r="AZ176" s="96">
        <v>24.659999847412099</v>
      </c>
      <c r="BA176" s="96">
        <v>27.565715789794901</v>
      </c>
      <c r="BB176" s="96">
        <v>24.048984527587901</v>
      </c>
      <c r="BC176" s="96">
        <v>39.792732238769503</v>
      </c>
      <c r="BD176" s="96">
        <v>25.972949981689499</v>
      </c>
      <c r="BE176" s="96">
        <v>14.8699998855591</v>
      </c>
      <c r="BF176" s="96">
        <v>17.319374084472699</v>
      </c>
      <c r="BG176" s="96">
        <v>20.753349304199201</v>
      </c>
      <c r="BH176" s="96">
        <v>66.300003051757798</v>
      </c>
      <c r="BI176" s="96">
        <v>20.129999160766602</v>
      </c>
      <c r="BJ176" s="96">
        <v>20.129999160766602</v>
      </c>
      <c r="BK176" s="96">
        <v>35.529998779296903</v>
      </c>
      <c r="BL176" s="96">
        <v>31.532392501831101</v>
      </c>
      <c r="BM176" s="96">
        <v>25.661237716674801</v>
      </c>
      <c r="BN176" s="96">
        <v>17.940000534057599</v>
      </c>
      <c r="BO176" s="96">
        <v>59.292087554931598</v>
      </c>
      <c r="BP176" s="96">
        <v>31.390352249145501</v>
      </c>
      <c r="BQ176" s="96">
        <v>46.700000762939503</v>
      </c>
      <c r="BR176" s="96">
        <v>38.966522216796903</v>
      </c>
      <c r="BS176" s="96">
        <v>48.950000762939503</v>
      </c>
      <c r="BT176" s="96">
        <v>26.7113857269287</v>
      </c>
      <c r="BU176" s="96">
        <v>27.7409267425537</v>
      </c>
      <c r="BV176" s="96">
        <v>18.600000381469702</v>
      </c>
      <c r="BW176" s="96">
        <v>10.1499996185303</v>
      </c>
      <c r="BX176" s="96">
        <v>62.139999389648402</v>
      </c>
      <c r="BY176" s="96">
        <v>43.411750793457003</v>
      </c>
      <c r="BZ176" s="96">
        <v>19.440000534057599</v>
      </c>
      <c r="CA176" s="96">
        <v>79.109939575195298</v>
      </c>
      <c r="CB176" s="96">
        <v>26.649999618530298</v>
      </c>
      <c r="CC176" s="96">
        <v>64.430000000000007</v>
      </c>
      <c r="CD176" s="96">
        <v>29.01</v>
      </c>
    </row>
    <row r="177" spans="1:82" x14ac:dyDescent="0.3">
      <c r="A177" s="88" t="s">
        <v>411</v>
      </c>
      <c r="B177" s="96">
        <v>13.380744934081999</v>
      </c>
      <c r="C177" s="96">
        <v>25.809999465942401</v>
      </c>
      <c r="D177" s="96">
        <v>55.872962951660199</v>
      </c>
      <c r="E177" s="96">
        <v>30.579454421997099</v>
      </c>
      <c r="F177" s="96">
        <v>18.8602485656738</v>
      </c>
      <c r="G177" s="96">
        <v>20.5061340332031</v>
      </c>
      <c r="H177" s="96">
        <v>24.7299995422363</v>
      </c>
      <c r="I177" s="96">
        <v>11.115963935852101</v>
      </c>
      <c r="J177" s="96">
        <v>74.090377807617202</v>
      </c>
      <c r="K177" s="96">
        <v>46.015899658203097</v>
      </c>
      <c r="L177" s="96">
        <v>20.207801818847699</v>
      </c>
      <c r="M177" s="96">
        <v>18.629999160766602</v>
      </c>
      <c r="N177" s="96">
        <v>21.450000762939499</v>
      </c>
      <c r="O177" s="96">
        <v>8.9300003051757795</v>
      </c>
      <c r="P177" s="96">
        <v>95.610000610351605</v>
      </c>
      <c r="Q177" s="96">
        <v>13.2399997711182</v>
      </c>
      <c r="R177" s="96">
        <v>3.6116316318511998</v>
      </c>
      <c r="S177" s="96">
        <v>10.676440238952599</v>
      </c>
      <c r="T177" s="96">
        <v>5.2199997901916504</v>
      </c>
      <c r="U177" s="96">
        <v>27.799999237060501</v>
      </c>
      <c r="V177" s="96">
        <v>63.575607299804702</v>
      </c>
      <c r="W177" s="96">
        <v>20.9799995422363</v>
      </c>
      <c r="X177" s="96">
        <v>69</v>
      </c>
      <c r="Y177" s="96">
        <v>18.399999618530298</v>
      </c>
      <c r="Z177" s="96">
        <v>15.420000076293899</v>
      </c>
      <c r="AA177" s="96">
        <v>24.730045318603501</v>
      </c>
      <c r="AB177" s="96">
        <v>11.819999694824199</v>
      </c>
      <c r="AC177" s="96">
        <v>39.867473602294901</v>
      </c>
      <c r="AD177" s="96">
        <v>30.0843715667725</v>
      </c>
      <c r="AE177" s="96">
        <v>30.1399326324463</v>
      </c>
      <c r="AF177" s="96">
        <v>6.5700001716613796</v>
      </c>
      <c r="AG177" s="96">
        <v>17.779970169067401</v>
      </c>
      <c r="AH177" s="96">
        <v>48.180000305175803</v>
      </c>
      <c r="AI177" s="96">
        <v>40.799999237060597</v>
      </c>
      <c r="AJ177" s="96">
        <v>20.879999160766602</v>
      </c>
      <c r="AK177" s="96">
        <v>37.330001831054702</v>
      </c>
      <c r="AL177" s="96">
        <v>28.143610000610298</v>
      </c>
      <c r="AM177" s="96">
        <v>21.8388977050781</v>
      </c>
      <c r="AN177" s="96">
        <v>68.720001220703097</v>
      </c>
      <c r="AO177" s="96">
        <v>9.7322616577148402</v>
      </c>
      <c r="AP177" s="96">
        <v>19.620000839233398</v>
      </c>
      <c r="AQ177" s="96">
        <v>13.4502868652344</v>
      </c>
      <c r="AR177" s="96">
        <v>17.410442352294901</v>
      </c>
      <c r="AS177" s="96">
        <v>30.390403747558601</v>
      </c>
      <c r="AT177" s="96">
        <v>32.090000152587898</v>
      </c>
      <c r="AU177" s="96">
        <v>7.1599998474121103</v>
      </c>
      <c r="AV177" s="96">
        <v>9.1728105545043892</v>
      </c>
      <c r="AW177" s="96">
        <v>23.560247421264599</v>
      </c>
      <c r="AX177" s="96">
        <v>21.4799995422363</v>
      </c>
      <c r="AY177" s="96">
        <v>7.8000001907348597</v>
      </c>
      <c r="AZ177" s="96">
        <v>24.450000762939499</v>
      </c>
      <c r="BA177" s="96">
        <v>27.020351409912099</v>
      </c>
      <c r="BB177" s="96">
        <v>24.7048664093018</v>
      </c>
      <c r="BC177" s="96">
        <v>39.083930969238303</v>
      </c>
      <c r="BD177" s="96">
        <v>25.653282165527301</v>
      </c>
      <c r="BE177" s="96">
        <v>15.3500003814697</v>
      </c>
      <c r="BF177" s="96">
        <v>17.4877624511719</v>
      </c>
      <c r="BG177" s="96">
        <v>20.772975921630898</v>
      </c>
      <c r="BH177" s="96">
        <v>66.099998474121094</v>
      </c>
      <c r="BI177" s="96">
        <v>20.0100002288818</v>
      </c>
      <c r="BJ177" s="96">
        <v>19.969999313354499</v>
      </c>
      <c r="BK177" s="96">
        <v>38.380001068115199</v>
      </c>
      <c r="BL177" s="96">
        <v>32.757499694824197</v>
      </c>
      <c r="BM177" s="96">
        <v>26.3604526519775</v>
      </c>
      <c r="BN177" s="96">
        <v>18.930000305175799</v>
      </c>
      <c r="BO177" s="96">
        <v>61.609043121337898</v>
      </c>
      <c r="BP177" s="96">
        <v>31.775568008422798</v>
      </c>
      <c r="BQ177" s="96">
        <v>46.700000762939503</v>
      </c>
      <c r="BR177" s="96">
        <v>39.148384094238303</v>
      </c>
      <c r="BS177" s="96">
        <v>48.189998626708999</v>
      </c>
      <c r="BT177" s="96">
        <v>26.7877597808838</v>
      </c>
      <c r="BU177" s="96">
        <v>28.249111175537099</v>
      </c>
      <c r="BV177" s="96">
        <v>18.430000305175799</v>
      </c>
      <c r="BW177" s="96">
        <v>10.2299995422363</v>
      </c>
      <c r="BX177" s="96">
        <v>63</v>
      </c>
      <c r="BY177" s="96">
        <v>43.236080169677699</v>
      </c>
      <c r="BZ177" s="96">
        <v>19.2700004577637</v>
      </c>
      <c r="CA177" s="96">
        <v>80.539215087890597</v>
      </c>
      <c r="CB177" s="96">
        <v>26.540000915527301</v>
      </c>
      <c r="CC177" s="96">
        <v>64.19</v>
      </c>
      <c r="CD177" s="96">
        <v>28.61</v>
      </c>
    </row>
    <row r="178" spans="1:82" x14ac:dyDescent="0.3">
      <c r="A178" s="88" t="s">
        <v>412</v>
      </c>
      <c r="B178" s="96">
        <v>13.0316820144653</v>
      </c>
      <c r="C178" s="96">
        <v>25.7299995422363</v>
      </c>
      <c r="D178" s="96">
        <v>55.109889984130902</v>
      </c>
      <c r="E178" s="96">
        <v>30.787611007690401</v>
      </c>
      <c r="F178" s="96">
        <v>18.820976257324201</v>
      </c>
      <c r="G178" s="96">
        <v>20.368638992309599</v>
      </c>
      <c r="H178" s="96">
        <v>24.790000915527301</v>
      </c>
      <c r="I178" s="96">
        <v>11.067421913146999</v>
      </c>
      <c r="J178" s="96">
        <v>73.524345397949205</v>
      </c>
      <c r="K178" s="96">
        <v>46.188529968261697</v>
      </c>
      <c r="L178" s="96">
        <v>19.8840847015381</v>
      </c>
      <c r="M178" s="96">
        <v>18.569999694824201</v>
      </c>
      <c r="N178" s="96">
        <v>21.159999847412099</v>
      </c>
      <c r="O178" s="96">
        <v>9</v>
      </c>
      <c r="P178" s="96">
        <v>94.540000915527301</v>
      </c>
      <c r="Q178" s="96">
        <v>13.25</v>
      </c>
      <c r="R178" s="96">
        <v>3.5919499397277801</v>
      </c>
      <c r="S178" s="96">
        <v>10.7058515548706</v>
      </c>
      <c r="T178" s="96">
        <v>5.03999996185303</v>
      </c>
      <c r="U178" s="96">
        <v>28.079999923706101</v>
      </c>
      <c r="V178" s="96">
        <v>64.323898315429702</v>
      </c>
      <c r="W178" s="96">
        <v>20.700000762939499</v>
      </c>
      <c r="X178" s="96">
        <v>70.379997253417997</v>
      </c>
      <c r="Y178" s="96">
        <v>19.450000762939499</v>
      </c>
      <c r="Z178" s="96">
        <v>15.3999996185303</v>
      </c>
      <c r="AA178" s="96">
        <v>24.9962673187256</v>
      </c>
      <c r="AB178" s="96">
        <v>11.7799997329712</v>
      </c>
      <c r="AC178" s="96">
        <v>40.034900665283203</v>
      </c>
      <c r="AD178" s="96">
        <v>30.466274261474599</v>
      </c>
      <c r="AE178" s="96">
        <v>30.539768218994102</v>
      </c>
      <c r="AF178" s="96">
        <v>6.5999999046325701</v>
      </c>
      <c r="AG178" s="96">
        <v>17.7306613922119</v>
      </c>
      <c r="AH178" s="96">
        <v>48.7700004577637</v>
      </c>
      <c r="AI178" s="96">
        <v>41.680000305175803</v>
      </c>
      <c r="AJ178" s="96">
        <v>20.860000610351602</v>
      </c>
      <c r="AK178" s="96">
        <v>38</v>
      </c>
      <c r="AL178" s="96">
        <v>27.826499938964801</v>
      </c>
      <c r="AM178" s="96">
        <v>22.392032623291001</v>
      </c>
      <c r="AN178" s="96">
        <v>67.069999694824205</v>
      </c>
      <c r="AO178" s="96">
        <v>9.96867179870606</v>
      </c>
      <c r="AP178" s="96">
        <v>19.530000686645501</v>
      </c>
      <c r="AQ178" s="96">
        <v>13.268607139587401</v>
      </c>
      <c r="AR178" s="96">
        <v>17.8353271484375</v>
      </c>
      <c r="AS178" s="96">
        <v>30.026975631713899</v>
      </c>
      <c r="AT178" s="96">
        <v>32.529998779296903</v>
      </c>
      <c r="AU178" s="96">
        <v>7</v>
      </c>
      <c r="AV178" s="96">
        <v>9.1333150863647496</v>
      </c>
      <c r="AW178" s="96">
        <v>23.351484298706101</v>
      </c>
      <c r="AX178" s="96">
        <v>22.399999618530298</v>
      </c>
      <c r="AY178" s="96">
        <v>7.7800002098083496</v>
      </c>
      <c r="AZ178" s="96">
        <v>24.819999694824201</v>
      </c>
      <c r="BA178" s="96">
        <v>27.585548400878899</v>
      </c>
      <c r="BB178" s="96">
        <v>25.2514343261719</v>
      </c>
      <c r="BC178" s="96">
        <v>39.633003234863303</v>
      </c>
      <c r="BD178" s="96">
        <v>25.4834594726562</v>
      </c>
      <c r="BE178" s="96">
        <v>15.4899997711182</v>
      </c>
      <c r="BF178" s="96">
        <v>17.9727077484131</v>
      </c>
      <c r="BG178" s="96">
        <v>20.802413940429702</v>
      </c>
      <c r="BH178" s="96">
        <v>65.480003356933594</v>
      </c>
      <c r="BI178" s="96">
        <v>19.790000915527301</v>
      </c>
      <c r="BJ178" s="96">
        <v>19.75</v>
      </c>
      <c r="BK178" s="96">
        <v>36.2299995422363</v>
      </c>
      <c r="BL178" s="96">
        <v>32.717639923095703</v>
      </c>
      <c r="BM178" s="96">
        <v>25.960901260376001</v>
      </c>
      <c r="BN178" s="96">
        <v>19</v>
      </c>
      <c r="BO178" s="96">
        <v>62.298137664794901</v>
      </c>
      <c r="BP178" s="96">
        <v>31.311334609985298</v>
      </c>
      <c r="BQ178" s="96">
        <v>46</v>
      </c>
      <c r="BR178" s="96">
        <v>38.583652496337898</v>
      </c>
      <c r="BS178" s="96">
        <v>48.360000610351598</v>
      </c>
      <c r="BT178" s="96">
        <v>26.740028381347699</v>
      </c>
      <c r="BU178" s="96">
        <v>28.338790893554702</v>
      </c>
      <c r="BV178" s="96">
        <v>18.819999694824201</v>
      </c>
      <c r="BW178" s="96">
        <v>10.8500003814697</v>
      </c>
      <c r="BX178" s="96">
        <v>62.470001220703097</v>
      </c>
      <c r="BY178" s="96">
        <v>43.3336791992187</v>
      </c>
      <c r="BZ178" s="96">
        <v>19.459999084472699</v>
      </c>
      <c r="CA178" s="96">
        <v>80.729110717773395</v>
      </c>
      <c r="CB178" s="96">
        <v>26.690000534057599</v>
      </c>
      <c r="CC178" s="96">
        <v>62.86</v>
      </c>
      <c r="CD178" s="96">
        <v>27.08</v>
      </c>
    </row>
    <row r="179" spans="1:82" x14ac:dyDescent="0.3">
      <c r="A179" s="88" t="s">
        <v>413</v>
      </c>
      <c r="B179" s="96">
        <v>12.866847038269</v>
      </c>
      <c r="C179" s="96">
        <v>25.5</v>
      </c>
      <c r="D179" s="96">
        <v>53.851310729980497</v>
      </c>
      <c r="E179" s="96">
        <v>30.004541397094702</v>
      </c>
      <c r="F179" s="96">
        <v>18.320262908935501</v>
      </c>
      <c r="G179" s="96">
        <v>19.965980529785199</v>
      </c>
      <c r="H179" s="96">
        <v>24.7299995422363</v>
      </c>
      <c r="I179" s="96">
        <v>11.086838722229</v>
      </c>
      <c r="J179" s="96">
        <v>71.836181640625</v>
      </c>
      <c r="K179" s="96">
        <v>46.274845123291001</v>
      </c>
      <c r="L179" s="96">
        <v>20.050848007202099</v>
      </c>
      <c r="M179" s="96">
        <v>18.840000152587901</v>
      </c>
      <c r="N179" s="96">
        <v>22.340000152587901</v>
      </c>
      <c r="O179" s="96">
        <v>8.8400001525878906</v>
      </c>
      <c r="P179" s="96">
        <v>93.449996948242202</v>
      </c>
      <c r="Q179" s="96">
        <v>13.189999580383301</v>
      </c>
      <c r="R179" s="96">
        <v>3.5132219791412398</v>
      </c>
      <c r="S179" s="96">
        <v>10.696046829223601</v>
      </c>
      <c r="T179" s="96">
        <v>4.8400001525878897</v>
      </c>
      <c r="U179" s="96">
        <v>27.920000076293899</v>
      </c>
      <c r="V179" s="96">
        <v>62.827320098877003</v>
      </c>
      <c r="W179" s="96">
        <v>20.7399997711182</v>
      </c>
      <c r="X179" s="96">
        <v>68.580001831054702</v>
      </c>
      <c r="Y179" s="96">
        <v>19.549999237060501</v>
      </c>
      <c r="Z179" s="96">
        <v>15.1099996566772</v>
      </c>
      <c r="AA179" s="96">
        <v>24.416286468505898</v>
      </c>
      <c r="AB179" s="96">
        <v>11.920000076293899</v>
      </c>
      <c r="AC179" s="96">
        <v>40.123538970947301</v>
      </c>
      <c r="AD179" s="96">
        <v>30.619035720825199</v>
      </c>
      <c r="AE179" s="96">
        <v>30.758726119995099</v>
      </c>
      <c r="AF179" s="96">
        <v>6.4699997901916504</v>
      </c>
      <c r="AG179" s="96">
        <v>17.6813564300537</v>
      </c>
      <c r="AH179" s="96">
        <v>49.150001525878899</v>
      </c>
      <c r="AI179" s="96">
        <v>41.7299995422363</v>
      </c>
      <c r="AJ179" s="96">
        <v>20.7700004577637</v>
      </c>
      <c r="AK179" s="96">
        <v>37.240001678466797</v>
      </c>
      <c r="AL179" s="96">
        <v>27.5192985534668</v>
      </c>
      <c r="AM179" s="96">
        <v>22.688352584838899</v>
      </c>
      <c r="AN179" s="96">
        <v>65.029998779296903</v>
      </c>
      <c r="AO179" s="96">
        <v>10.037625312805201</v>
      </c>
      <c r="AP179" s="96">
        <v>19.049999237060501</v>
      </c>
      <c r="AQ179" s="96">
        <v>12.913233757019</v>
      </c>
      <c r="AR179" s="96">
        <v>17.785923004150401</v>
      </c>
      <c r="AS179" s="96">
        <v>29.899286270141602</v>
      </c>
      <c r="AT179" s="96">
        <v>32.139999389648402</v>
      </c>
      <c r="AU179" s="96">
        <v>6.78999996185303</v>
      </c>
      <c r="AV179" s="96">
        <v>8.9555854797363299</v>
      </c>
      <c r="AW179" s="96">
        <v>22.973726272583001</v>
      </c>
      <c r="AX179" s="96">
        <v>23.200000762939499</v>
      </c>
      <c r="AY179" s="96">
        <v>7.6999998092651403</v>
      </c>
      <c r="AZ179" s="96">
        <v>25.809999465942401</v>
      </c>
      <c r="BA179" s="96">
        <v>27.1294250488281</v>
      </c>
      <c r="BB179" s="96">
        <v>25.6787509918213</v>
      </c>
      <c r="BC179" s="96">
        <v>40.261940002441399</v>
      </c>
      <c r="BD179" s="96">
        <v>25.773157119751001</v>
      </c>
      <c r="BE179" s="96">
        <v>15.539999961853001</v>
      </c>
      <c r="BF179" s="96">
        <v>17.9925022125244</v>
      </c>
      <c r="BG179" s="96">
        <v>20.5080375671387</v>
      </c>
      <c r="BH179" s="96">
        <v>66.580001831054702</v>
      </c>
      <c r="BI179" s="96">
        <v>19.399999618530298</v>
      </c>
      <c r="BJ179" s="96">
        <v>19.340000152587901</v>
      </c>
      <c r="BK179" s="96">
        <v>35.450000762939503</v>
      </c>
      <c r="BL179" s="96">
        <v>32.039966583252003</v>
      </c>
      <c r="BM179" s="96">
        <v>25.8809909820557</v>
      </c>
      <c r="BN179" s="96">
        <v>18.75</v>
      </c>
      <c r="BO179" s="96">
        <v>62.188282012939503</v>
      </c>
      <c r="BP179" s="96">
        <v>30.333469390869102</v>
      </c>
      <c r="BQ179" s="96">
        <v>45.150001525878899</v>
      </c>
      <c r="BR179" s="96">
        <v>38.267787933349602</v>
      </c>
      <c r="BS179" s="96">
        <v>50.590000152587898</v>
      </c>
      <c r="BT179" s="96">
        <v>27.045518875122099</v>
      </c>
      <c r="BU179" s="96">
        <v>28.777223587036101</v>
      </c>
      <c r="BV179" s="96">
        <v>18.950000762939499</v>
      </c>
      <c r="BW179" s="96">
        <v>11.2799997329712</v>
      </c>
      <c r="BX179" s="96">
        <v>62.240001678466797</v>
      </c>
      <c r="BY179" s="96">
        <v>42.465049743652301</v>
      </c>
      <c r="BZ179" s="96">
        <v>19.299999237060501</v>
      </c>
      <c r="CA179" s="96">
        <v>82.008468627929702</v>
      </c>
      <c r="CB179" s="96">
        <v>25.809999465942401</v>
      </c>
      <c r="CC179" s="96">
        <v>64.91</v>
      </c>
      <c r="CD179" s="96">
        <v>27.27</v>
      </c>
    </row>
    <row r="180" spans="1:82" x14ac:dyDescent="0.3">
      <c r="A180" s="88" t="s">
        <v>414</v>
      </c>
      <c r="B180" s="96">
        <v>12.750492095947299</v>
      </c>
      <c r="C180" s="96">
        <v>26.530000686645501</v>
      </c>
      <c r="D180" s="96">
        <v>55.635120391845703</v>
      </c>
      <c r="E180" s="96">
        <v>30.331647872924801</v>
      </c>
      <c r="F180" s="96">
        <v>18.546075820922901</v>
      </c>
      <c r="G180" s="96">
        <v>20.240970611572301</v>
      </c>
      <c r="H180" s="96">
        <v>25.110000610351602</v>
      </c>
      <c r="I180" s="96">
        <v>10.9509229660034</v>
      </c>
      <c r="J180" s="96">
        <v>74.259193420410199</v>
      </c>
      <c r="K180" s="96">
        <v>46.178943634033203</v>
      </c>
      <c r="L180" s="96">
        <v>20.649234771728501</v>
      </c>
      <c r="M180" s="96">
        <v>18.149999618530298</v>
      </c>
      <c r="N180" s="96">
        <v>22.590000152587901</v>
      </c>
      <c r="O180" s="96">
        <v>9.3199996948242205</v>
      </c>
      <c r="P180" s="96">
        <v>90.160003662109403</v>
      </c>
      <c r="Q180" s="96">
        <v>12.8400001525879</v>
      </c>
      <c r="R180" s="96">
        <v>3.7395641803741499</v>
      </c>
      <c r="S180" s="96">
        <v>10.607811927795399</v>
      </c>
      <c r="T180" s="96">
        <v>4.8099999427795401</v>
      </c>
      <c r="U180" s="96">
        <v>28.200000762939499</v>
      </c>
      <c r="V180" s="96">
        <v>61.321155548095703</v>
      </c>
      <c r="W180" s="96">
        <v>20.389999389648398</v>
      </c>
      <c r="X180" s="96">
        <v>70.839996337890597</v>
      </c>
      <c r="Y180" s="96">
        <v>19.659999847412099</v>
      </c>
      <c r="Z180" s="96">
        <v>15.569999694824199</v>
      </c>
      <c r="AA180" s="96">
        <v>24.549396514892599</v>
      </c>
      <c r="AB180" s="96">
        <v>11.6000003814697</v>
      </c>
      <c r="AC180" s="96">
        <v>40.084144592285199</v>
      </c>
      <c r="AD180" s="96">
        <v>30.5808429718018</v>
      </c>
      <c r="AE180" s="96">
        <v>30.615924835205099</v>
      </c>
      <c r="AF180" s="96">
        <v>6.4000000953674299</v>
      </c>
      <c r="AG180" s="96">
        <v>17.671495437622099</v>
      </c>
      <c r="AH180" s="96">
        <v>49.430000305175803</v>
      </c>
      <c r="AI180" s="96">
        <v>41.849998474121101</v>
      </c>
      <c r="AJ180" s="96">
        <v>20.920000076293899</v>
      </c>
      <c r="AK180" s="96">
        <v>37.299999237060497</v>
      </c>
      <c r="AL180" s="96">
        <v>27.558937072753899</v>
      </c>
      <c r="AM180" s="96">
        <v>22.4710502624512</v>
      </c>
      <c r="AN180" s="96">
        <v>65.129997253417997</v>
      </c>
      <c r="AO180" s="96">
        <v>9.9982233047485405</v>
      </c>
      <c r="AP180" s="96">
        <v>19.909999847412099</v>
      </c>
      <c r="AQ180" s="96">
        <v>12.85533618927</v>
      </c>
      <c r="AR180" s="96">
        <v>17.924257278442401</v>
      </c>
      <c r="AS180" s="96">
        <v>29.928752899169901</v>
      </c>
      <c r="AT180" s="96">
        <v>32.400001525878899</v>
      </c>
      <c r="AU180" s="96">
        <v>7.0900001525878897</v>
      </c>
      <c r="AV180" s="96">
        <v>9.1036939620971697</v>
      </c>
      <c r="AW180" s="96">
        <v>23.222253799438501</v>
      </c>
      <c r="AX180" s="96">
        <v>22.139999389648398</v>
      </c>
      <c r="AY180" s="96">
        <v>7.5999999046325701</v>
      </c>
      <c r="AZ180" s="96">
        <v>25.180000305175799</v>
      </c>
      <c r="BA180" s="96">
        <v>27.268245697021499</v>
      </c>
      <c r="BB180" s="96">
        <v>25.3806247711182</v>
      </c>
      <c r="BC180" s="96">
        <v>41.779373168945298</v>
      </c>
      <c r="BD180" s="96">
        <v>25.663272857666001</v>
      </c>
      <c r="BE180" s="96">
        <v>15.1199998855591</v>
      </c>
      <c r="BF180" s="96">
        <v>17.923225402831999</v>
      </c>
      <c r="BG180" s="96">
        <v>20.665037155151399</v>
      </c>
      <c r="BH180" s="96">
        <v>66.279998779296903</v>
      </c>
      <c r="BI180" s="96">
        <v>19.5100002288818</v>
      </c>
      <c r="BJ180" s="96">
        <v>19.5200004577637</v>
      </c>
      <c r="BK180" s="96">
        <v>35.860000610351598</v>
      </c>
      <c r="BL180" s="96">
        <v>31.64133644104</v>
      </c>
      <c r="BM180" s="96">
        <v>25.2616863250732</v>
      </c>
      <c r="BN180" s="96">
        <v>18.670000076293899</v>
      </c>
      <c r="BO180" s="96">
        <v>61.599056243896499</v>
      </c>
      <c r="BP180" s="96">
        <v>30.6297931671143</v>
      </c>
      <c r="BQ180" s="96">
        <v>45.590000152587898</v>
      </c>
      <c r="BR180" s="96">
        <v>39.129241943359403</v>
      </c>
      <c r="BS180" s="96">
        <v>50.110000610351598</v>
      </c>
      <c r="BT180" s="96">
        <v>27.169622421264599</v>
      </c>
      <c r="BU180" s="96">
        <v>28.777223587036101</v>
      </c>
      <c r="BV180" s="96">
        <v>19.079999923706101</v>
      </c>
      <c r="BW180" s="96">
        <v>11.2299995422363</v>
      </c>
      <c r="BX180" s="96">
        <v>61.950000762939503</v>
      </c>
      <c r="BY180" s="96">
        <v>42.123455047607401</v>
      </c>
      <c r="BZ180" s="96">
        <v>19.2299995422363</v>
      </c>
      <c r="CA180" s="96">
        <v>82.018463134765597</v>
      </c>
      <c r="CB180" s="96">
        <v>26.700000762939499</v>
      </c>
      <c r="CC180" s="96">
        <v>65.67</v>
      </c>
      <c r="CD180" s="96">
        <v>27.41</v>
      </c>
    </row>
    <row r="181" spans="1:82" x14ac:dyDescent="0.3">
      <c r="A181" s="88" t="s">
        <v>415</v>
      </c>
      <c r="B181" s="96">
        <v>12.9735050201416</v>
      </c>
      <c r="C181" s="96">
        <v>26.280000686645501</v>
      </c>
      <c r="D181" s="96">
        <v>57.379295349121101</v>
      </c>
      <c r="E181" s="96">
        <v>31.7292785644531</v>
      </c>
      <c r="F181" s="96">
        <v>19.233331680297901</v>
      </c>
      <c r="G181" s="96">
        <v>21.115032196044901</v>
      </c>
      <c r="H181" s="96">
        <v>25.129999160766602</v>
      </c>
      <c r="I181" s="96">
        <v>11.183921813964799</v>
      </c>
      <c r="J181" s="96">
        <v>78.231338500976605</v>
      </c>
      <c r="K181" s="96">
        <v>46.399524688720703</v>
      </c>
      <c r="L181" s="96">
        <v>20.560947418212901</v>
      </c>
      <c r="M181" s="96">
        <v>18.579999923706101</v>
      </c>
      <c r="N181" s="96">
        <v>23.25</v>
      </c>
      <c r="O181" s="96">
        <v>9.4600000381469709</v>
      </c>
      <c r="P181" s="96">
        <v>90.199996948242202</v>
      </c>
      <c r="Q181" s="96">
        <v>13.0200004577637</v>
      </c>
      <c r="R181" s="96">
        <v>3.7789280414581299</v>
      </c>
      <c r="S181" s="96">
        <v>10.7450666427612</v>
      </c>
      <c r="T181" s="96">
        <v>4.9400000572204599</v>
      </c>
      <c r="U181" s="96">
        <v>29.280000686645501</v>
      </c>
      <c r="V181" s="96">
        <v>61.6569213867188</v>
      </c>
      <c r="W181" s="96">
        <v>20.700000762939499</v>
      </c>
      <c r="X181" s="96">
        <v>70.269996643066406</v>
      </c>
      <c r="Y181" s="96">
        <v>20.680000305175799</v>
      </c>
      <c r="Z181" s="96">
        <v>15.5200004577637</v>
      </c>
      <c r="AA181" s="96">
        <v>25.414613723754901</v>
      </c>
      <c r="AB181" s="96">
        <v>11.710000038146999</v>
      </c>
      <c r="AC181" s="96">
        <v>40.704612731933601</v>
      </c>
      <c r="AD181" s="96">
        <v>30.8768196105957</v>
      </c>
      <c r="AE181" s="96">
        <v>31.0252799987793</v>
      </c>
      <c r="AF181" s="96">
        <v>6.5900001525878897</v>
      </c>
      <c r="AG181" s="96">
        <v>17.8489990234375</v>
      </c>
      <c r="AH181" s="96">
        <v>50.689998626708999</v>
      </c>
      <c r="AI181" s="96">
        <v>42.939998626708999</v>
      </c>
      <c r="AJ181" s="96">
        <v>21.159999847412099</v>
      </c>
      <c r="AK181" s="96">
        <v>39.400001525878899</v>
      </c>
      <c r="AL181" s="96">
        <v>27.846319198608398</v>
      </c>
      <c r="AM181" s="96">
        <v>22.7179851531982</v>
      </c>
      <c r="AN181" s="96">
        <v>65.300003051757798</v>
      </c>
      <c r="AO181" s="96">
        <v>10.086877822876</v>
      </c>
      <c r="AP181" s="96">
        <v>19.719999313354499</v>
      </c>
      <c r="AQ181" s="96">
        <v>12.983110427856399</v>
      </c>
      <c r="AR181" s="96">
        <v>18.349142074585</v>
      </c>
      <c r="AS181" s="96">
        <v>30.203779220581101</v>
      </c>
      <c r="AT181" s="96">
        <v>33.060001373291001</v>
      </c>
      <c r="AU181" s="96">
        <v>7.0999999046325701</v>
      </c>
      <c r="AV181" s="96">
        <v>9.3801622390747106</v>
      </c>
      <c r="AW181" s="96">
        <v>24.146770477294901</v>
      </c>
      <c r="AX181" s="96">
        <v>22.360000610351602</v>
      </c>
      <c r="AY181" s="96">
        <v>7.7699999809265101</v>
      </c>
      <c r="AZ181" s="96">
        <v>25.5</v>
      </c>
      <c r="BA181" s="96">
        <v>27.1690883636475</v>
      </c>
      <c r="BB181" s="96">
        <v>26.4041938781738</v>
      </c>
      <c r="BC181" s="96">
        <v>41.459915161132798</v>
      </c>
      <c r="BD181" s="96">
        <v>26.0129089355469</v>
      </c>
      <c r="BE181" s="96">
        <v>15.300000190734901</v>
      </c>
      <c r="BF181" s="96">
        <v>18.68528175354</v>
      </c>
      <c r="BG181" s="96">
        <v>20.782787322998001</v>
      </c>
      <c r="BH181" s="96">
        <v>67.349998474121094</v>
      </c>
      <c r="BI181" s="96">
        <v>20.180000305175799</v>
      </c>
      <c r="BJ181" s="96">
        <v>20.180000305175799</v>
      </c>
      <c r="BK181" s="96">
        <v>35.849998474121101</v>
      </c>
      <c r="BL181" s="96">
        <v>32.388767242431598</v>
      </c>
      <c r="BM181" s="96">
        <v>26.170667648315401</v>
      </c>
      <c r="BN181" s="96">
        <v>18.4799995422363</v>
      </c>
      <c r="BO181" s="96">
        <v>64.385398864746094</v>
      </c>
      <c r="BP181" s="96">
        <v>31.390352249145501</v>
      </c>
      <c r="BQ181" s="96">
        <v>45.7700004577637</v>
      </c>
      <c r="BR181" s="96">
        <v>40.124702453613303</v>
      </c>
      <c r="BS181" s="96">
        <v>50.689998626708999</v>
      </c>
      <c r="BT181" s="96">
        <v>27.4560222625732</v>
      </c>
      <c r="BU181" s="96">
        <v>28.468328475952099</v>
      </c>
      <c r="BV181" s="96">
        <v>19.2299995422363</v>
      </c>
      <c r="BW181" s="96">
        <v>11.5200004577637</v>
      </c>
      <c r="BX181" s="96">
        <v>61.840000152587898</v>
      </c>
      <c r="BY181" s="96">
        <v>42.162498474121101</v>
      </c>
      <c r="BZ181" s="96">
        <v>19.920000076293899</v>
      </c>
      <c r="CA181" s="96">
        <v>83.507713317871094</v>
      </c>
      <c r="CB181" s="96">
        <v>26.649999618530298</v>
      </c>
      <c r="CC181" s="96">
        <v>66.87</v>
      </c>
      <c r="CD181" s="96">
        <v>28</v>
      </c>
    </row>
    <row r="182" spans="1:82" x14ac:dyDescent="0.3">
      <c r="A182" s="88" t="s">
        <v>416</v>
      </c>
      <c r="B182" s="96">
        <v>12.963809013366699</v>
      </c>
      <c r="C182" s="96">
        <v>26.120000839233398</v>
      </c>
      <c r="D182" s="96">
        <v>56.854057312011697</v>
      </c>
      <c r="E182" s="96">
        <v>31.9671745300293</v>
      </c>
      <c r="F182" s="96">
        <v>19.4100532531738</v>
      </c>
      <c r="G182" s="96">
        <v>21.3310947418213</v>
      </c>
      <c r="H182" s="96">
        <v>25.629999160766602</v>
      </c>
      <c r="I182" s="96">
        <v>10.9315071105957</v>
      </c>
      <c r="J182" s="96">
        <v>80.2471923828125</v>
      </c>
      <c r="K182" s="96">
        <v>46.5337944030762</v>
      </c>
      <c r="L182" s="96">
        <v>20.443233489990199</v>
      </c>
      <c r="M182" s="96">
        <v>18.2600002288818</v>
      </c>
      <c r="N182" s="96">
        <v>24.350000381469702</v>
      </c>
      <c r="O182" s="96">
        <v>9.7100000381469709</v>
      </c>
      <c r="P182" s="96">
        <v>89.150001525878906</v>
      </c>
      <c r="Q182" s="96">
        <v>12.7399997711182</v>
      </c>
      <c r="R182" s="96">
        <v>3.7100412845611599</v>
      </c>
      <c r="S182" s="96">
        <v>10.715655326843301</v>
      </c>
      <c r="T182" s="96">
        <v>5.03999996185303</v>
      </c>
      <c r="U182" s="96">
        <v>29.100000381469702</v>
      </c>
      <c r="V182" s="96">
        <v>62.280494689941399</v>
      </c>
      <c r="W182" s="96">
        <v>20.5</v>
      </c>
      <c r="X182" s="96">
        <v>70.889999389648395</v>
      </c>
      <c r="Y182" s="96">
        <v>20.940000534057599</v>
      </c>
      <c r="Z182" s="96">
        <v>15.069999694824199</v>
      </c>
      <c r="AA182" s="96">
        <v>25.633295059204102</v>
      </c>
      <c r="AB182" s="96">
        <v>11.449999809265099</v>
      </c>
      <c r="AC182" s="96">
        <v>40.901584625244098</v>
      </c>
      <c r="AD182" s="96">
        <v>31.230077743530298</v>
      </c>
      <c r="AE182" s="96">
        <v>31.415596008300799</v>
      </c>
      <c r="AF182" s="96">
        <v>6.78999996185303</v>
      </c>
      <c r="AG182" s="96">
        <v>17.8983039855957</v>
      </c>
      <c r="AH182" s="96">
        <v>50.75</v>
      </c>
      <c r="AI182" s="96">
        <v>43</v>
      </c>
      <c r="AJ182" s="96">
        <v>20.899999618530298</v>
      </c>
      <c r="AK182" s="96">
        <v>40.900001525878899</v>
      </c>
      <c r="AL182" s="96">
        <v>27.846319198608398</v>
      </c>
      <c r="AM182" s="96">
        <v>22.777250289916999</v>
      </c>
      <c r="AN182" s="96">
        <v>65.510002136230497</v>
      </c>
      <c r="AO182" s="96">
        <v>10.1656818389893</v>
      </c>
      <c r="AP182" s="96">
        <v>19.409999847412099</v>
      </c>
      <c r="AQ182" s="96">
        <v>12.881290435791</v>
      </c>
      <c r="AR182" s="96">
        <v>17.963781356811499</v>
      </c>
      <c r="AS182" s="96">
        <v>30.223423004150401</v>
      </c>
      <c r="AT182" s="96">
        <v>34.159999847412102</v>
      </c>
      <c r="AU182" s="96">
        <v>6.82999992370606</v>
      </c>
      <c r="AV182" s="96">
        <v>9.4196577072143608</v>
      </c>
      <c r="AW182" s="96">
        <v>24.365472793579102</v>
      </c>
      <c r="AX182" s="96">
        <v>22.090000152587901</v>
      </c>
      <c r="AY182" s="96">
        <v>7.78999996185303</v>
      </c>
      <c r="AZ182" s="96">
        <v>25.200000762939499</v>
      </c>
      <c r="BA182" s="96">
        <v>26.355998992919901</v>
      </c>
      <c r="BB182" s="96">
        <v>25.817876815795898</v>
      </c>
      <c r="BC182" s="96">
        <v>40.431652069091797</v>
      </c>
      <c r="BD182" s="96">
        <v>26.192720413208001</v>
      </c>
      <c r="BE182" s="96">
        <v>15.180000305175801</v>
      </c>
      <c r="BF182" s="96">
        <v>18.378480911254901</v>
      </c>
      <c r="BG182" s="96">
        <v>21.5579719543457</v>
      </c>
      <c r="BH182" s="96">
        <v>66.709999084472699</v>
      </c>
      <c r="BI182" s="96">
        <v>20.170000076293899</v>
      </c>
      <c r="BJ182" s="96">
        <v>20.159999847412099</v>
      </c>
      <c r="BK182" s="96">
        <v>35.909999847412102</v>
      </c>
      <c r="BL182" s="96">
        <v>34.252368927002003</v>
      </c>
      <c r="BM182" s="96">
        <v>26.130710601806602</v>
      </c>
      <c r="BN182" s="96">
        <v>18.350000381469702</v>
      </c>
      <c r="BO182" s="96">
        <v>62.807468414306598</v>
      </c>
      <c r="BP182" s="96">
        <v>31.726181030273398</v>
      </c>
      <c r="BQ182" s="96">
        <v>45.439998626708999</v>
      </c>
      <c r="BR182" s="96">
        <v>40.9765815734863</v>
      </c>
      <c r="BS182" s="96">
        <v>50.0200004577637</v>
      </c>
      <c r="BT182" s="96">
        <v>27.312822341918899</v>
      </c>
      <c r="BU182" s="96">
        <v>28.7174377441406</v>
      </c>
      <c r="BV182" s="96">
        <v>18.870000839233398</v>
      </c>
      <c r="BW182" s="96">
        <v>11.7399997711182</v>
      </c>
      <c r="BX182" s="96">
        <v>62.849998474121101</v>
      </c>
      <c r="BY182" s="96">
        <v>42.0941772460938</v>
      </c>
      <c r="BZ182" s="96">
        <v>20.129999160766602</v>
      </c>
      <c r="CA182" s="96">
        <v>78.360321044921903</v>
      </c>
      <c r="CB182" s="96">
        <v>26.370000839233398</v>
      </c>
      <c r="CC182" s="96">
        <v>67.02</v>
      </c>
      <c r="CD182" s="96">
        <v>27.11</v>
      </c>
    </row>
    <row r="183" spans="1:82" x14ac:dyDescent="0.3">
      <c r="A183" s="88" t="s">
        <v>417</v>
      </c>
      <c r="B183" s="96">
        <v>13.157732009887701</v>
      </c>
      <c r="C183" s="96">
        <v>26.7399997711182</v>
      </c>
      <c r="D183" s="96">
        <v>55.565750122070298</v>
      </c>
      <c r="E183" s="96">
        <v>33.354900360107401</v>
      </c>
      <c r="F183" s="96">
        <v>20.067857742309599</v>
      </c>
      <c r="G183" s="96">
        <v>22.313190460205099</v>
      </c>
      <c r="H183" s="96">
        <v>25.620000839233398</v>
      </c>
      <c r="I183" s="96">
        <v>10.902380943298301</v>
      </c>
      <c r="J183" s="96">
        <v>79.552070617675795</v>
      </c>
      <c r="K183" s="96">
        <v>45.900814056396499</v>
      </c>
      <c r="L183" s="96">
        <v>20.384376525878899</v>
      </c>
      <c r="M183" s="96">
        <v>18.819999694824201</v>
      </c>
      <c r="N183" s="96">
        <v>24.379999160766602</v>
      </c>
      <c r="O183" s="96">
        <v>9.4799995422363299</v>
      </c>
      <c r="P183" s="96">
        <v>87.099998474121094</v>
      </c>
      <c r="Q183" s="96">
        <v>12.7399997711182</v>
      </c>
      <c r="R183" s="96">
        <v>3.7100412845611599</v>
      </c>
      <c r="S183" s="96">
        <v>10.7842826843262</v>
      </c>
      <c r="T183" s="96">
        <v>4.9099998474121103</v>
      </c>
      <c r="U183" s="96">
        <v>29.7399997711182</v>
      </c>
      <c r="V183" s="96">
        <v>63.700325012207003</v>
      </c>
      <c r="W183" s="96">
        <v>20.450000762939499</v>
      </c>
      <c r="X183" s="96">
        <v>70.290000915527301</v>
      </c>
      <c r="Y183" s="96">
        <v>20.920000076293899</v>
      </c>
      <c r="Z183" s="96">
        <v>14.8400001525879</v>
      </c>
      <c r="AA183" s="96">
        <v>25.2244567871094</v>
      </c>
      <c r="AB183" s="96">
        <v>11.3400001525879</v>
      </c>
      <c r="AC183" s="96">
        <v>40.744003295898402</v>
      </c>
      <c r="AD183" s="96">
        <v>31.717006683349599</v>
      </c>
      <c r="AE183" s="96">
        <v>31.767829895019499</v>
      </c>
      <c r="AF183" s="96">
        <v>6.8200001716613796</v>
      </c>
      <c r="AG183" s="96">
        <v>17.987056732177699</v>
      </c>
      <c r="AH183" s="96">
        <v>52.0200004577637</v>
      </c>
      <c r="AI183" s="96">
        <v>43.349998474121101</v>
      </c>
      <c r="AJ183" s="96">
        <v>20.850000381469702</v>
      </c>
      <c r="AK183" s="96">
        <v>40.290000915527301</v>
      </c>
      <c r="AL183" s="96">
        <v>27.9949645996094</v>
      </c>
      <c r="AM183" s="96">
        <v>22.895778656005898</v>
      </c>
      <c r="AN183" s="96">
        <v>66.430000305175795</v>
      </c>
      <c r="AO183" s="96">
        <v>10.214934349060099</v>
      </c>
      <c r="AP183" s="96">
        <v>19.600000381469702</v>
      </c>
      <c r="AQ183" s="96">
        <v>13.0529880523682</v>
      </c>
      <c r="AR183" s="96">
        <v>17.795803070068398</v>
      </c>
      <c r="AS183" s="96">
        <v>30.753831863403299</v>
      </c>
      <c r="AT183" s="96">
        <v>33.700000762939503</v>
      </c>
      <c r="AU183" s="96">
        <v>6.9200000762939498</v>
      </c>
      <c r="AV183" s="96">
        <v>9.7751159667968803</v>
      </c>
      <c r="AW183" s="96">
        <v>25.6180419921875</v>
      </c>
      <c r="AX183" s="96">
        <v>22.030000686645501</v>
      </c>
      <c r="AY183" s="96">
        <v>7.6999998092651403</v>
      </c>
      <c r="AZ183" s="96">
        <v>25.350000381469702</v>
      </c>
      <c r="BA183" s="96">
        <v>25.800718307495099</v>
      </c>
      <c r="BB183" s="96">
        <v>26.016628265380898</v>
      </c>
      <c r="BC183" s="96">
        <v>40.711177825927699</v>
      </c>
      <c r="BD183" s="96">
        <v>26.0728454589844</v>
      </c>
      <c r="BE183" s="96">
        <v>15.170000076293899</v>
      </c>
      <c r="BF183" s="96">
        <v>18.041986465454102</v>
      </c>
      <c r="BG183" s="96">
        <v>21.1850986480713</v>
      </c>
      <c r="BH183" s="96">
        <v>66.650001525878906</v>
      </c>
      <c r="BI183" s="96">
        <v>20.809999465942401</v>
      </c>
      <c r="BJ183" s="96">
        <v>20.840000152587901</v>
      </c>
      <c r="BK183" s="96">
        <v>37.680000305175803</v>
      </c>
      <c r="BL183" s="96">
        <v>34.381923675537102</v>
      </c>
      <c r="BM183" s="96">
        <v>25.611291885376001</v>
      </c>
      <c r="BN183" s="96">
        <v>18.620000839233398</v>
      </c>
      <c r="BO183" s="96">
        <v>63.916011810302699</v>
      </c>
      <c r="BP183" s="96">
        <v>33.039875030517599</v>
      </c>
      <c r="BQ183" s="96">
        <v>46.159999847412102</v>
      </c>
      <c r="BR183" s="96">
        <v>40.383136749267599</v>
      </c>
      <c r="BS183" s="96">
        <v>51.599998474121101</v>
      </c>
      <c r="BT183" s="96">
        <v>27.331914901733398</v>
      </c>
      <c r="BU183" s="96">
        <v>28.906763076782202</v>
      </c>
      <c r="BV183" s="96">
        <v>18.659999847412099</v>
      </c>
      <c r="BW183" s="96">
        <v>11.7299995422363</v>
      </c>
      <c r="BX183" s="96">
        <v>63.099998474121101</v>
      </c>
      <c r="BY183" s="96">
        <v>42.748085021972699</v>
      </c>
      <c r="BZ183" s="96">
        <v>20.170000076293899</v>
      </c>
      <c r="CA183" s="96">
        <v>82.068443298339801</v>
      </c>
      <c r="CB183" s="96">
        <v>26.459999084472699</v>
      </c>
      <c r="CC183" s="96">
        <v>70.150000000000006</v>
      </c>
      <c r="CD183" s="96">
        <v>27.72</v>
      </c>
    </row>
    <row r="184" spans="1:82" x14ac:dyDescent="0.3">
      <c r="A184" s="88" t="s">
        <v>418</v>
      </c>
      <c r="B184" s="96">
        <v>13.4001369476318</v>
      </c>
      <c r="C184" s="96">
        <v>27.079999923706101</v>
      </c>
      <c r="D184" s="96">
        <v>54.8026733398438</v>
      </c>
      <c r="E184" s="96">
        <v>33.265689849853501</v>
      </c>
      <c r="F184" s="96">
        <v>20.0285835266113</v>
      </c>
      <c r="G184" s="96">
        <v>22.2149772644043</v>
      </c>
      <c r="H184" s="96">
        <v>25.530000686645501</v>
      </c>
      <c r="I184" s="96">
        <v>10.737341880798301</v>
      </c>
      <c r="J184" s="96">
        <v>78.995979309082003</v>
      </c>
      <c r="K184" s="96">
        <v>46.063850402832003</v>
      </c>
      <c r="L184" s="96">
        <v>20.413803100585898</v>
      </c>
      <c r="M184" s="96">
        <v>18.370000839233398</v>
      </c>
      <c r="N184" s="96">
        <v>25.350000381469702</v>
      </c>
      <c r="O184" s="96">
        <v>9.4600000381469709</v>
      </c>
      <c r="P184" s="96">
        <v>86.550003051757798</v>
      </c>
      <c r="Q184" s="96">
        <v>12.3400001525879</v>
      </c>
      <c r="R184" s="96">
        <v>3.6509954929351802</v>
      </c>
      <c r="S184" s="96">
        <v>10.696046829223601</v>
      </c>
      <c r="T184" s="96">
        <v>4.8800001144409197</v>
      </c>
      <c r="U184" s="96">
        <v>29.450000762939499</v>
      </c>
      <c r="V184" s="96">
        <v>63.786663055419901</v>
      </c>
      <c r="W184" s="96">
        <v>20.120000839233398</v>
      </c>
      <c r="X184" s="96">
        <v>70.040000915527401</v>
      </c>
      <c r="Y184" s="96">
        <v>21.5200004577637</v>
      </c>
      <c r="Z184" s="96">
        <v>15.180000305175801</v>
      </c>
      <c r="AA184" s="96">
        <v>24.948726654052699</v>
      </c>
      <c r="AB184" s="96">
        <v>11.1199998855591</v>
      </c>
      <c r="AC184" s="96">
        <v>40.753856658935497</v>
      </c>
      <c r="AD184" s="96">
        <v>31.9652404785156</v>
      </c>
      <c r="AE184" s="96">
        <v>31.996309280395501</v>
      </c>
      <c r="AF184" s="96">
        <v>7.0900001525878897</v>
      </c>
      <c r="AG184" s="96">
        <v>17.809553146362301</v>
      </c>
      <c r="AH184" s="96">
        <v>53.560001373291001</v>
      </c>
      <c r="AI184" s="96">
        <v>43.290000915527301</v>
      </c>
      <c r="AJ184" s="96">
        <v>20.7299995422363</v>
      </c>
      <c r="AK184" s="96">
        <v>39.450000762939503</v>
      </c>
      <c r="AL184" s="96">
        <v>27.707582473754901</v>
      </c>
      <c r="AM184" s="96">
        <v>23.053815841674801</v>
      </c>
      <c r="AN184" s="96">
        <v>64.330001831054702</v>
      </c>
      <c r="AO184" s="96">
        <v>10.254336357116699</v>
      </c>
      <c r="AP184" s="96">
        <v>19.680000305175799</v>
      </c>
      <c r="AQ184" s="96">
        <v>12.723568916320801</v>
      </c>
      <c r="AR184" s="96">
        <v>18.349142074585</v>
      </c>
      <c r="AS184" s="96">
        <v>30.4395141601562</v>
      </c>
      <c r="AT184" s="96">
        <v>33.279998779296903</v>
      </c>
      <c r="AU184" s="96">
        <v>6.8499999046325701</v>
      </c>
      <c r="AV184" s="96">
        <v>9.7158737182617205</v>
      </c>
      <c r="AW184" s="96">
        <v>25.289985656738299</v>
      </c>
      <c r="AX184" s="96">
        <v>21.2399997711182</v>
      </c>
      <c r="AY184" s="96">
        <v>7.5700001716613796</v>
      </c>
      <c r="AZ184" s="96">
        <v>25.5</v>
      </c>
      <c r="BA184" s="96">
        <v>25.5528259277344</v>
      </c>
      <c r="BB184" s="96">
        <v>25.927190780639599</v>
      </c>
      <c r="BC184" s="96">
        <v>40.9008598327637</v>
      </c>
      <c r="BD184" s="96">
        <v>25.893032073974599</v>
      </c>
      <c r="BE184" s="96">
        <v>14.6599998474121</v>
      </c>
      <c r="BF184" s="96">
        <v>18.170646667480501</v>
      </c>
      <c r="BG184" s="96">
        <v>20.8122234344482</v>
      </c>
      <c r="BH184" s="96">
        <v>66.339996337890597</v>
      </c>
      <c r="BI184" s="96">
        <v>20.5100002288818</v>
      </c>
      <c r="BJ184" s="96">
        <v>20.610000610351602</v>
      </c>
      <c r="BK184" s="96">
        <v>36.299999237060497</v>
      </c>
      <c r="BL184" s="96">
        <v>33.275722503662102</v>
      </c>
      <c r="BM184" s="96">
        <v>25.651248931884801</v>
      </c>
      <c r="BN184" s="96">
        <v>18.309999465942401</v>
      </c>
      <c r="BO184" s="96">
        <v>62.477901458740199</v>
      </c>
      <c r="BP184" s="96">
        <v>33.306568145752003</v>
      </c>
      <c r="BQ184" s="96">
        <v>45.799999237060597</v>
      </c>
      <c r="BR184" s="96">
        <v>39.492965698242202</v>
      </c>
      <c r="BS184" s="96">
        <v>51.090000152587898</v>
      </c>
      <c r="BT184" s="96">
        <v>27.27463722229</v>
      </c>
      <c r="BU184" s="96">
        <v>28.348756790161101</v>
      </c>
      <c r="BV184" s="96">
        <v>18.5100002288818</v>
      </c>
      <c r="BW184" s="96">
        <v>11.699999809265099</v>
      </c>
      <c r="BX184" s="96">
        <v>63.4799995422363</v>
      </c>
      <c r="BY184" s="96">
        <v>43.040878295898402</v>
      </c>
      <c r="BZ184" s="96">
        <v>20.299999237060501</v>
      </c>
      <c r="CA184" s="96">
        <v>81.628662109375</v>
      </c>
      <c r="CB184" s="96">
        <v>26.209999084472699</v>
      </c>
      <c r="CC184" s="96">
        <v>71.45</v>
      </c>
      <c r="CD184" s="96">
        <v>27.43</v>
      </c>
    </row>
    <row r="185" spans="1:82" x14ac:dyDescent="0.3">
      <c r="A185" s="88" t="s">
        <v>419</v>
      </c>
      <c r="B185" s="96">
        <v>13.768592834472701</v>
      </c>
      <c r="C185" s="96">
        <v>26.139999389648398</v>
      </c>
      <c r="D185" s="96">
        <v>54.485553741455099</v>
      </c>
      <c r="E185" s="96">
        <v>33.206211090087898</v>
      </c>
      <c r="F185" s="96">
        <v>20.254396438598601</v>
      </c>
      <c r="G185" s="96">
        <v>22.489965438842798</v>
      </c>
      <c r="H185" s="96">
        <v>25.709999084472699</v>
      </c>
      <c r="I185" s="96">
        <v>10.776175498962401</v>
      </c>
      <c r="J185" s="96">
        <v>78.082374572753906</v>
      </c>
      <c r="K185" s="96">
        <v>45.5459594726563</v>
      </c>
      <c r="L185" s="96">
        <v>20.1587524414062</v>
      </c>
      <c r="M185" s="96">
        <v>17.940000534057599</v>
      </c>
      <c r="N185" s="96">
        <v>24.629999160766602</v>
      </c>
      <c r="O185" s="96">
        <v>9.0900001525878906</v>
      </c>
      <c r="P185" s="96">
        <v>86.860000610351605</v>
      </c>
      <c r="Q185" s="96">
        <v>12.2700004577637</v>
      </c>
      <c r="R185" s="96">
        <v>3.8182919025421098</v>
      </c>
      <c r="S185" s="96">
        <v>10.715655326843301</v>
      </c>
      <c r="T185" s="96">
        <v>4.8000001907348597</v>
      </c>
      <c r="U185" s="96">
        <v>29.530000686645501</v>
      </c>
      <c r="V185" s="96">
        <v>64.486984252929702</v>
      </c>
      <c r="W185" s="96">
        <v>20.25</v>
      </c>
      <c r="X185" s="96">
        <v>68.25</v>
      </c>
      <c r="Y185" s="96">
        <v>21.2299995422363</v>
      </c>
      <c r="Z185" s="96">
        <v>14.430000305175801</v>
      </c>
      <c r="AA185" s="96">
        <v>24.169080734252901</v>
      </c>
      <c r="AB185" s="96">
        <v>11.189999580383301</v>
      </c>
      <c r="AC185" s="96">
        <v>41.305377960205099</v>
      </c>
      <c r="AD185" s="96">
        <v>32.194385528564503</v>
      </c>
      <c r="AE185" s="96">
        <v>32.129585266113303</v>
      </c>
      <c r="AF185" s="96">
        <v>6.8800001144409197</v>
      </c>
      <c r="AG185" s="96">
        <v>17.779970169067401</v>
      </c>
      <c r="AH185" s="96">
        <v>54.259998321533203</v>
      </c>
      <c r="AI185" s="96">
        <v>43.689998626708999</v>
      </c>
      <c r="AJ185" s="96">
        <v>20.790000915527301</v>
      </c>
      <c r="AK185" s="96">
        <v>38.709999084472699</v>
      </c>
      <c r="AL185" s="96">
        <v>27.489568710327099</v>
      </c>
      <c r="AM185" s="96">
        <v>22.777250289916999</v>
      </c>
      <c r="AN185" s="96">
        <v>66.529998779296903</v>
      </c>
      <c r="AO185" s="96">
        <v>10.1164302825928</v>
      </c>
      <c r="AP185" s="96">
        <v>18.959999084472699</v>
      </c>
      <c r="AQ185" s="96">
        <v>13.1168756484985</v>
      </c>
      <c r="AR185" s="96">
        <v>18.042829513549801</v>
      </c>
      <c r="AS185" s="96">
        <v>30.8192024230957</v>
      </c>
      <c r="AT185" s="96">
        <v>32.290000915527301</v>
      </c>
      <c r="AU185" s="96">
        <v>6.9499998092651403</v>
      </c>
      <c r="AV185" s="96">
        <v>9.7849893569946307</v>
      </c>
      <c r="AW185" s="96">
        <v>25.468925476074201</v>
      </c>
      <c r="AX185" s="96">
        <v>21.090000152587901</v>
      </c>
      <c r="AY185" s="96">
        <v>7.3400001525878897</v>
      </c>
      <c r="AZ185" s="96">
        <v>25.200000762939499</v>
      </c>
      <c r="BA185" s="96">
        <v>25.9097900390625</v>
      </c>
      <c r="BB185" s="96">
        <v>25.728437423706101</v>
      </c>
      <c r="BC185" s="96">
        <v>41.120487213134801</v>
      </c>
      <c r="BD185" s="96">
        <v>25.4435005187988</v>
      </c>
      <c r="BE185" s="96">
        <v>14.8500003814697</v>
      </c>
      <c r="BF185" s="96">
        <v>17.764875411987301</v>
      </c>
      <c r="BG185" s="96">
        <v>19.9192905426025</v>
      </c>
      <c r="BH185" s="96">
        <v>66.669998168945298</v>
      </c>
      <c r="BI185" s="96">
        <v>20.200000762939499</v>
      </c>
      <c r="BJ185" s="96">
        <v>20.25</v>
      </c>
      <c r="BK185" s="96">
        <v>35.5</v>
      </c>
      <c r="BL185" s="96">
        <v>33.116268157958999</v>
      </c>
      <c r="BM185" s="96">
        <v>25.5413703918457</v>
      </c>
      <c r="BN185" s="96">
        <v>18.0200004577637</v>
      </c>
      <c r="BO185" s="96">
        <v>62.807468414306598</v>
      </c>
      <c r="BP185" s="96">
        <v>33.820194244384801</v>
      </c>
      <c r="BQ185" s="96">
        <v>46.569999694824197</v>
      </c>
      <c r="BR185" s="96">
        <v>39.636539459228501</v>
      </c>
      <c r="BS185" s="96">
        <v>51</v>
      </c>
      <c r="BT185" s="96">
        <v>27.312822341918899</v>
      </c>
      <c r="BU185" s="96">
        <v>28.169395446777301</v>
      </c>
      <c r="BV185" s="96">
        <v>17.950000762939499</v>
      </c>
      <c r="BW185" s="96">
        <v>11.6300001144409</v>
      </c>
      <c r="BX185" s="96">
        <v>62.5</v>
      </c>
      <c r="BY185" s="96">
        <v>43.265357971191399</v>
      </c>
      <c r="BZ185" s="96">
        <v>19.610000610351602</v>
      </c>
      <c r="CA185" s="96">
        <v>82.708114624023395</v>
      </c>
      <c r="CB185" s="96">
        <v>25.469999313354499</v>
      </c>
      <c r="CC185" s="96">
        <v>73.14</v>
      </c>
      <c r="CD185" s="96">
        <v>27.25</v>
      </c>
    </row>
    <row r="186" spans="1:82" x14ac:dyDescent="0.3">
      <c r="A186" s="88" t="s">
        <v>420</v>
      </c>
      <c r="B186" s="96">
        <v>13.3031759262085</v>
      </c>
      <c r="C186" s="96">
        <v>25.879999160766602</v>
      </c>
      <c r="D186" s="96">
        <v>52.275608062744098</v>
      </c>
      <c r="E186" s="96">
        <v>32.492527008056598</v>
      </c>
      <c r="F186" s="96">
        <v>19.7340488433838</v>
      </c>
      <c r="G186" s="96">
        <v>21.861425399780298</v>
      </c>
      <c r="H186" s="96">
        <v>25.280000686645501</v>
      </c>
      <c r="I186" s="96">
        <v>10.4266767501831</v>
      </c>
      <c r="J186" s="96">
        <v>77.029762268066406</v>
      </c>
      <c r="K186" s="96">
        <v>46.0254936218262</v>
      </c>
      <c r="L186" s="96">
        <v>19.844846725463899</v>
      </c>
      <c r="M186" s="96">
        <v>17.430000305175799</v>
      </c>
      <c r="N186" s="96">
        <v>24.219999313354499</v>
      </c>
      <c r="O186" s="96">
        <v>8.8100004196166992</v>
      </c>
      <c r="P186" s="96">
        <v>85.650001525878906</v>
      </c>
      <c r="Q186" s="96">
        <v>11.8999996185303</v>
      </c>
      <c r="R186" s="96">
        <v>3.7986097335815399</v>
      </c>
      <c r="S186" s="96">
        <v>10.5195770263672</v>
      </c>
      <c r="T186" s="96">
        <v>4.6199998855590803</v>
      </c>
      <c r="U186" s="96">
        <v>29.590000152587901</v>
      </c>
      <c r="V186" s="96">
        <v>63.489269256591797</v>
      </c>
      <c r="W186" s="96">
        <v>20.129999160766602</v>
      </c>
      <c r="X186" s="96">
        <v>70.169998168945298</v>
      </c>
      <c r="Y186" s="96">
        <v>21.459999084472699</v>
      </c>
      <c r="Z186" s="96">
        <v>14.170000076293899</v>
      </c>
      <c r="AA186" s="96">
        <v>23.475004196166999</v>
      </c>
      <c r="AB186" s="96">
        <v>10.810000419616699</v>
      </c>
      <c r="AC186" s="96">
        <v>41.078861236572301</v>
      </c>
      <c r="AD186" s="96">
        <v>31.316005706787099</v>
      </c>
      <c r="AE186" s="96">
        <v>31.558395385742202</v>
      </c>
      <c r="AF186" s="96">
        <v>6.4499998092651403</v>
      </c>
      <c r="AG186" s="96">
        <v>17.858860015869102</v>
      </c>
      <c r="AH186" s="96">
        <v>55.009998321533203</v>
      </c>
      <c r="AI186" s="96">
        <v>43.430000305175803</v>
      </c>
      <c r="AJ186" s="96">
        <v>20.469999313354499</v>
      </c>
      <c r="AK186" s="96">
        <v>39.240001678466797</v>
      </c>
      <c r="AL186" s="96">
        <v>27.717493057251001</v>
      </c>
      <c r="AM186" s="96">
        <v>23.320507049560501</v>
      </c>
      <c r="AN186" s="96">
        <v>66.870002746582003</v>
      </c>
      <c r="AO186" s="96">
        <v>10.352840423584</v>
      </c>
      <c r="AP186" s="96">
        <v>18.600000381469702</v>
      </c>
      <c r="AQ186" s="96">
        <v>13.256628036499</v>
      </c>
      <c r="AR186" s="96">
        <v>18.279975891113299</v>
      </c>
      <c r="AS186" s="96">
        <v>30.2440700531006</v>
      </c>
      <c r="AT186" s="96">
        <v>31.700000762939499</v>
      </c>
      <c r="AU186" s="96">
        <v>6.7300000190734899</v>
      </c>
      <c r="AV186" s="96">
        <v>9.5085210800170898</v>
      </c>
      <c r="AW186" s="96">
        <v>24.743228912353501</v>
      </c>
      <c r="AX186" s="96">
        <v>20.420000076293899</v>
      </c>
      <c r="AY186" s="96">
        <v>7.1900000572204599</v>
      </c>
      <c r="AZ186" s="96">
        <v>24.780000686645501</v>
      </c>
      <c r="BA186" s="96">
        <v>25.6321506500244</v>
      </c>
      <c r="BB186" s="96">
        <v>26.563196182251001</v>
      </c>
      <c r="BC186" s="96">
        <v>40.820995330810497</v>
      </c>
      <c r="BD186" s="96">
        <v>25.4235229492187</v>
      </c>
      <c r="BE186" s="96">
        <v>14.5299997329712</v>
      </c>
      <c r="BF186" s="96">
        <v>17.616420745849599</v>
      </c>
      <c r="BG186" s="96">
        <v>19.713230133056602</v>
      </c>
      <c r="BH186" s="96">
        <v>65.580001831054702</v>
      </c>
      <c r="BI186" s="96">
        <v>19.860000610351602</v>
      </c>
      <c r="BJ186" s="96">
        <v>19.879999160766602</v>
      </c>
      <c r="BK186" s="96">
        <v>34.700000762939503</v>
      </c>
      <c r="BL186" s="96">
        <v>32.3788032531738</v>
      </c>
      <c r="BM186" s="96">
        <v>26.0508003234863</v>
      </c>
      <c r="BN186" s="96">
        <v>18.049999237060501</v>
      </c>
      <c r="BO186" s="96">
        <v>64.485260009765597</v>
      </c>
      <c r="BP186" s="96">
        <v>32.871959686279297</v>
      </c>
      <c r="BQ186" s="96">
        <v>45.380001068115199</v>
      </c>
      <c r="BR186" s="96">
        <v>39.435531616210902</v>
      </c>
      <c r="BS186" s="96">
        <v>50.099998474121101</v>
      </c>
      <c r="BT186" s="96">
        <v>27.475114822387699</v>
      </c>
      <c r="BU186" s="96">
        <v>28.398576736450199</v>
      </c>
      <c r="BV186" s="96">
        <v>17.7299995422363</v>
      </c>
      <c r="BW186" s="96">
        <v>11.75</v>
      </c>
      <c r="BX186" s="96">
        <v>62.529998779296903</v>
      </c>
      <c r="BY186" s="96">
        <v>42.4357719421387</v>
      </c>
      <c r="BZ186" s="96">
        <v>18.879999160766602</v>
      </c>
      <c r="CA186" s="96">
        <v>83.197868347167997</v>
      </c>
      <c r="CB186" s="96">
        <v>24.940000534057599</v>
      </c>
      <c r="CC186" s="96">
        <v>75.150000000000006</v>
      </c>
      <c r="CD186" s="96">
        <v>27.84</v>
      </c>
    </row>
    <row r="187" spans="1:82" x14ac:dyDescent="0.3">
      <c r="A187" s="88" t="s">
        <v>421</v>
      </c>
      <c r="B187" s="96">
        <v>12.963809013366699</v>
      </c>
      <c r="C187" s="96">
        <v>23.399999618530298</v>
      </c>
      <c r="D187" s="96">
        <v>50.868381500244098</v>
      </c>
      <c r="E187" s="96">
        <v>30.866909027099599</v>
      </c>
      <c r="F187" s="96">
        <v>18.546075820922901</v>
      </c>
      <c r="G187" s="96">
        <v>20.623985290527301</v>
      </c>
      <c r="H187" s="96">
        <v>24.319999694824201</v>
      </c>
      <c r="I187" s="96">
        <v>10.0189294815063</v>
      </c>
      <c r="J187" s="96">
        <v>72.134094238281307</v>
      </c>
      <c r="K187" s="96">
        <v>44.749935150146499</v>
      </c>
      <c r="L187" s="96">
        <v>18.775598526001001</v>
      </c>
      <c r="M187" s="96">
        <v>17</v>
      </c>
      <c r="N187" s="96">
        <v>23.399999618530298</v>
      </c>
      <c r="O187" s="96">
        <v>8.2399997711181605</v>
      </c>
      <c r="P187" s="96">
        <v>83.199996948242202</v>
      </c>
      <c r="Q187" s="96">
        <v>11.5299997329712</v>
      </c>
      <c r="R187" s="96">
        <v>3.3557667732238801</v>
      </c>
      <c r="S187" s="96">
        <v>10.245067596435501</v>
      </c>
      <c r="T187" s="96">
        <v>4.25</v>
      </c>
      <c r="U187" s="96">
        <v>28.620000839233398</v>
      </c>
      <c r="V187" s="96">
        <v>61.800827026367202</v>
      </c>
      <c r="W187" s="96">
        <v>19.700000762939499</v>
      </c>
      <c r="X187" s="96">
        <v>67.900001525878906</v>
      </c>
      <c r="Y187" s="96">
        <v>20.670000076293899</v>
      </c>
      <c r="Z187" s="96">
        <v>12.7700004577637</v>
      </c>
      <c r="AA187" s="96">
        <v>22.086849212646499</v>
      </c>
      <c r="AB187" s="96">
        <v>10.300000190734901</v>
      </c>
      <c r="AC187" s="96">
        <v>39.887168884277301</v>
      </c>
      <c r="AD187" s="96">
        <v>30.389894485473601</v>
      </c>
      <c r="AE187" s="96">
        <v>30.349369049072301</v>
      </c>
      <c r="AF187" s="96">
        <v>6.0500001907348597</v>
      </c>
      <c r="AG187" s="96">
        <v>17.257318496704102</v>
      </c>
      <c r="AH187" s="96">
        <v>54.060001373291001</v>
      </c>
      <c r="AI187" s="96">
        <v>42.2700004577637</v>
      </c>
      <c r="AJ187" s="96">
        <v>19.7700004577637</v>
      </c>
      <c r="AK187" s="96">
        <v>37.2299995422363</v>
      </c>
      <c r="AL187" s="96">
        <v>26.0130214691162</v>
      </c>
      <c r="AM187" s="96">
        <v>21.947547912597699</v>
      </c>
      <c r="AN187" s="96">
        <v>65.930000305175795</v>
      </c>
      <c r="AO187" s="96">
        <v>9.72241115570068</v>
      </c>
      <c r="AP187" s="96">
        <v>16.920000076293899</v>
      </c>
      <c r="AQ187" s="96">
        <v>12.8972625732422</v>
      </c>
      <c r="AR187" s="96">
        <v>16.8472194671631</v>
      </c>
      <c r="AS187" s="96">
        <v>28.558334350585898</v>
      </c>
      <c r="AT187" s="96">
        <v>30</v>
      </c>
      <c r="AU187" s="96">
        <v>6.0900001525878897</v>
      </c>
      <c r="AV187" s="96">
        <v>9.0641984939575195</v>
      </c>
      <c r="AW187" s="96">
        <v>23.639776229858398</v>
      </c>
      <c r="AX187" s="96">
        <v>19.9799995422363</v>
      </c>
      <c r="AY187" s="96">
        <v>6.7199997901916504</v>
      </c>
      <c r="AZ187" s="96">
        <v>23.950000762939499</v>
      </c>
      <c r="BA187" s="96">
        <v>24.511672973632798</v>
      </c>
      <c r="BB187" s="96">
        <v>25.8476886749268</v>
      </c>
      <c r="BC187" s="96">
        <v>39.613037109375</v>
      </c>
      <c r="BD187" s="96">
        <v>24.604373931884801</v>
      </c>
      <c r="BE187" s="96">
        <v>14.2399997711182</v>
      </c>
      <c r="BF187" s="96">
        <v>17.131475448608398</v>
      </c>
      <c r="BG187" s="96">
        <v>18.6632976531982</v>
      </c>
      <c r="BH187" s="96">
        <v>63.080001831054702</v>
      </c>
      <c r="BI187" s="96">
        <v>18.639999389648398</v>
      </c>
      <c r="BJ187" s="96">
        <v>18.670000076293899</v>
      </c>
      <c r="BK187" s="96">
        <v>32.139999389648402</v>
      </c>
      <c r="BL187" s="96">
        <v>31.0533542633057</v>
      </c>
      <c r="BM187" s="96">
        <v>24.172906875610401</v>
      </c>
      <c r="BN187" s="96">
        <v>17.530000686645501</v>
      </c>
      <c r="BO187" s="96">
        <v>62.4679145812988</v>
      </c>
      <c r="BP187" s="96">
        <v>31.943485260009801</v>
      </c>
      <c r="BQ187" s="96">
        <v>43.5</v>
      </c>
      <c r="BR187" s="96">
        <v>38.545364379882798</v>
      </c>
      <c r="BS187" s="96">
        <v>48.5200004577637</v>
      </c>
      <c r="BT187" s="96">
        <v>27.226903915405298</v>
      </c>
      <c r="BU187" s="96">
        <v>27.402135848998999</v>
      </c>
      <c r="BV187" s="96">
        <v>16.7399997711182</v>
      </c>
      <c r="BW187" s="96">
        <v>10.8400001525879</v>
      </c>
      <c r="BX187" s="96">
        <v>60.259998321533203</v>
      </c>
      <c r="BY187" s="96">
        <v>41.586666107177699</v>
      </c>
      <c r="BZ187" s="96">
        <v>17.4899997711182</v>
      </c>
      <c r="CA187" s="96">
        <v>79.099945068359403</v>
      </c>
      <c r="CB187" s="96">
        <v>23.350000381469702</v>
      </c>
      <c r="CC187" s="96">
        <v>76.87</v>
      </c>
      <c r="CD187" s="96">
        <v>27.37</v>
      </c>
    </row>
    <row r="188" spans="1:82" x14ac:dyDescent="0.3">
      <c r="A188" s="88" t="s">
        <v>422</v>
      </c>
      <c r="B188" s="96">
        <v>12.4983921051025</v>
      </c>
      <c r="C188" s="96">
        <v>23.389999389648398</v>
      </c>
      <c r="D188" s="96">
        <v>52.5035400390625</v>
      </c>
      <c r="E188" s="96">
        <v>30.6884880065918</v>
      </c>
      <c r="F188" s="96">
        <v>18.398809432983398</v>
      </c>
      <c r="G188" s="96">
        <v>20.417747497558601</v>
      </c>
      <c r="H188" s="96">
        <v>24.280000686645501</v>
      </c>
      <c r="I188" s="96">
        <v>9.9995136260986293</v>
      </c>
      <c r="J188" s="96">
        <v>74.835159301757798</v>
      </c>
      <c r="K188" s="96">
        <v>45.258235931396499</v>
      </c>
      <c r="L188" s="96">
        <v>19.266078948974599</v>
      </c>
      <c r="M188" s="96">
        <v>16.920000076293899</v>
      </c>
      <c r="N188" s="96">
        <v>23.049999237060501</v>
      </c>
      <c r="O188" s="96">
        <v>8.3699998855590803</v>
      </c>
      <c r="P188" s="96">
        <v>82.650001525878906</v>
      </c>
      <c r="Q188" s="96">
        <v>11.430000305175801</v>
      </c>
      <c r="R188" s="96">
        <v>3.3656077384948699</v>
      </c>
      <c r="S188" s="96">
        <v>10.1862449645996</v>
      </c>
      <c r="T188" s="96">
        <v>4.53999996185303</v>
      </c>
      <c r="U188" s="96">
        <v>28.569999694824201</v>
      </c>
      <c r="V188" s="96">
        <v>61.474651336669901</v>
      </c>
      <c r="W188" s="96">
        <v>19.200000762939499</v>
      </c>
      <c r="X188" s="96">
        <v>67.220001220703097</v>
      </c>
      <c r="Y188" s="96">
        <v>21.059999465942401</v>
      </c>
      <c r="Z188" s="96">
        <v>12.680000305175801</v>
      </c>
      <c r="AA188" s="96">
        <v>22.5907688140869</v>
      </c>
      <c r="AB188" s="96">
        <v>10.3400001525879</v>
      </c>
      <c r="AC188" s="96">
        <v>39.709892272949197</v>
      </c>
      <c r="AD188" s="96">
        <v>30.3326091766357</v>
      </c>
      <c r="AE188" s="96">
        <v>30.358888626098601</v>
      </c>
      <c r="AF188" s="96">
        <v>6.1100001335143999</v>
      </c>
      <c r="AG188" s="96">
        <v>17.227733612060501</v>
      </c>
      <c r="AH188" s="96">
        <v>53.5</v>
      </c>
      <c r="AI188" s="96">
        <v>42</v>
      </c>
      <c r="AJ188" s="96">
        <v>20.219999313354499</v>
      </c>
      <c r="AK188" s="96">
        <v>36.389999389648402</v>
      </c>
      <c r="AL188" s="96">
        <v>27.182369232177699</v>
      </c>
      <c r="AM188" s="96">
        <v>22.224115371704102</v>
      </c>
      <c r="AN188" s="96">
        <v>67.459999084472699</v>
      </c>
      <c r="AO188" s="96">
        <v>9.9194202423095703</v>
      </c>
      <c r="AP188" s="96">
        <v>16.610000610351602</v>
      </c>
      <c r="AQ188" s="96">
        <v>13.3205156326294</v>
      </c>
      <c r="AR188" s="96">
        <v>16.8669834136963</v>
      </c>
      <c r="AS188" s="96">
        <v>28.578166961669901</v>
      </c>
      <c r="AT188" s="96">
        <v>30.340000152587901</v>
      </c>
      <c r="AU188" s="96">
        <v>6.1100001335143999</v>
      </c>
      <c r="AV188" s="96">
        <v>9.1135673522949201</v>
      </c>
      <c r="AW188" s="96">
        <v>23.7590656280518</v>
      </c>
      <c r="AX188" s="96">
        <v>19.649999618530298</v>
      </c>
      <c r="AY188" s="96">
        <v>6.7399997711181596</v>
      </c>
      <c r="AZ188" s="96">
        <v>23.840000152587901</v>
      </c>
      <c r="BA188" s="96">
        <v>24.481927871704102</v>
      </c>
      <c r="BB188" s="96">
        <v>25.748313903808601</v>
      </c>
      <c r="BC188" s="96">
        <v>39.553134918212898</v>
      </c>
      <c r="BD188" s="96">
        <v>25.333616256713899</v>
      </c>
      <c r="BE188" s="96">
        <v>14.0900001525879</v>
      </c>
      <c r="BF188" s="96">
        <v>17.3689994812012</v>
      </c>
      <c r="BG188" s="96">
        <v>18.741796493530298</v>
      </c>
      <c r="BH188" s="96">
        <v>62.779998779296903</v>
      </c>
      <c r="BI188" s="96">
        <v>19.329999923706101</v>
      </c>
      <c r="BJ188" s="96">
        <v>19.290000915527301</v>
      </c>
      <c r="BK188" s="96">
        <v>33</v>
      </c>
      <c r="BL188" s="96">
        <v>31.810754776001001</v>
      </c>
      <c r="BM188" s="96">
        <v>24.3626918792725</v>
      </c>
      <c r="BN188" s="96">
        <v>18.329999923706101</v>
      </c>
      <c r="BO188" s="96">
        <v>62.477901458740199</v>
      </c>
      <c r="BP188" s="96">
        <v>32.7830619812012</v>
      </c>
      <c r="BQ188" s="96">
        <v>43.889999389648402</v>
      </c>
      <c r="BR188" s="96">
        <v>38.152923583984403</v>
      </c>
      <c r="BS188" s="96">
        <v>50.169998168945298</v>
      </c>
      <c r="BT188" s="96">
        <v>27.169622421264599</v>
      </c>
      <c r="BU188" s="96">
        <v>28.398576736450199</v>
      </c>
      <c r="BV188" s="96">
        <v>16.790000915527301</v>
      </c>
      <c r="BW188" s="96">
        <v>11.2399997711182</v>
      </c>
      <c r="BX188" s="96">
        <v>62.0200004577637</v>
      </c>
      <c r="BY188" s="96">
        <v>41.235309600830099</v>
      </c>
      <c r="BZ188" s="96">
        <v>18.25</v>
      </c>
      <c r="CA188" s="96">
        <v>79.989494323730497</v>
      </c>
      <c r="CB188" s="96">
        <v>23.620000839233398</v>
      </c>
      <c r="CC188" s="96">
        <v>79.12</v>
      </c>
      <c r="CD188" s="96">
        <v>26.65</v>
      </c>
    </row>
    <row r="189" spans="1:82" x14ac:dyDescent="0.3">
      <c r="A189" s="88" t="s">
        <v>423</v>
      </c>
      <c r="B189" s="96">
        <v>11.809962272644</v>
      </c>
      <c r="C189" s="96">
        <v>22.549999237060501</v>
      </c>
      <c r="D189" s="96">
        <v>50.590896606445298</v>
      </c>
      <c r="E189" s="96">
        <v>29.538660049438501</v>
      </c>
      <c r="F189" s="96">
        <v>17.839185714721701</v>
      </c>
      <c r="G189" s="96">
        <v>19.799024581909201</v>
      </c>
      <c r="H189" s="96">
        <v>23.680000305175799</v>
      </c>
      <c r="I189" s="96">
        <v>9.6791410446166992</v>
      </c>
      <c r="J189" s="96">
        <v>71.6077880859375</v>
      </c>
      <c r="K189" s="96">
        <v>44.82666015625</v>
      </c>
      <c r="L189" s="96">
        <v>18.814836502075199</v>
      </c>
      <c r="M189" s="96">
        <v>16.780000686645501</v>
      </c>
      <c r="N189" s="96">
        <v>22.840000152587901</v>
      </c>
      <c r="O189" s="96">
        <v>8.1599998474121094</v>
      </c>
      <c r="P189" s="96">
        <v>75.239997863769503</v>
      </c>
      <c r="Q189" s="96">
        <v>11.1599998474121</v>
      </c>
      <c r="R189" s="96">
        <v>3.3164029121398899</v>
      </c>
      <c r="S189" s="96">
        <v>10.0489902496338</v>
      </c>
      <c r="T189" s="96">
        <v>4.28999996185303</v>
      </c>
      <c r="U189" s="96">
        <v>27.870000839233398</v>
      </c>
      <c r="V189" s="96">
        <v>59.248973846435597</v>
      </c>
      <c r="W189" s="96">
        <v>18.450000762939499</v>
      </c>
      <c r="X189" s="96">
        <v>64.989997863769503</v>
      </c>
      <c r="Y189" s="96">
        <v>20.540000915527301</v>
      </c>
      <c r="Z189" s="96">
        <v>12.2799997329712</v>
      </c>
      <c r="AA189" s="96">
        <v>21.668502807617202</v>
      </c>
      <c r="AB189" s="96">
        <v>9.9899997711181605</v>
      </c>
      <c r="AC189" s="96">
        <v>39.286399841308601</v>
      </c>
      <c r="AD189" s="96">
        <v>29.654729843139599</v>
      </c>
      <c r="AE189" s="96">
        <v>29.502099990844702</v>
      </c>
      <c r="AF189" s="96">
        <v>6.0300002098083496</v>
      </c>
      <c r="AG189" s="96">
        <v>16.7642517089844</v>
      </c>
      <c r="AH189" s="96">
        <v>52.599998474121101</v>
      </c>
      <c r="AI189" s="96">
        <v>41.669998168945298</v>
      </c>
      <c r="AJ189" s="96">
        <v>19.930000305175799</v>
      </c>
      <c r="AK189" s="96">
        <v>35.099998474121101</v>
      </c>
      <c r="AL189" s="96">
        <v>27.103090286254901</v>
      </c>
      <c r="AM189" s="96">
        <v>21.542575836181602</v>
      </c>
      <c r="AN189" s="96">
        <v>65.75</v>
      </c>
      <c r="AO189" s="96">
        <v>9.6534576416015607</v>
      </c>
      <c r="AP189" s="96">
        <v>15.689999580383301</v>
      </c>
      <c r="AQ189" s="96">
        <v>12.8513431549072</v>
      </c>
      <c r="AR189" s="96">
        <v>15.720778465271</v>
      </c>
      <c r="AS189" s="96">
        <v>27.665885925293001</v>
      </c>
      <c r="AT189" s="96">
        <v>29.9899997711182</v>
      </c>
      <c r="AU189" s="96">
        <v>6.1399998664856001</v>
      </c>
      <c r="AV189" s="96">
        <v>8.9753332138061506</v>
      </c>
      <c r="AW189" s="96">
        <v>23.341545104980501</v>
      </c>
      <c r="AX189" s="96">
        <v>19.450000762939499</v>
      </c>
      <c r="AY189" s="96">
        <v>6.4299998283386204</v>
      </c>
      <c r="AZ189" s="96">
        <v>23.790000915527301</v>
      </c>
      <c r="BA189" s="96">
        <v>23.034229278564499</v>
      </c>
      <c r="BB189" s="96">
        <v>24.983118057251001</v>
      </c>
      <c r="BC189" s="96">
        <v>37.386798858642599</v>
      </c>
      <c r="BD189" s="96">
        <v>24.604373931884801</v>
      </c>
      <c r="BE189" s="96">
        <v>13.7700004577637</v>
      </c>
      <c r="BF189" s="96">
        <v>16.676219940185501</v>
      </c>
      <c r="BG189" s="96">
        <v>18.614233016967798</v>
      </c>
      <c r="BH189" s="96">
        <v>61.950000762939503</v>
      </c>
      <c r="BI189" s="96">
        <v>19</v>
      </c>
      <c r="BJ189" s="96">
        <v>18.940000534057599</v>
      </c>
      <c r="BK189" s="96">
        <v>31.319999694824201</v>
      </c>
      <c r="BL189" s="96">
        <v>31.721061706543001</v>
      </c>
      <c r="BM189" s="96">
        <v>24.0330619812012</v>
      </c>
      <c r="BN189" s="96">
        <v>18.340000152587901</v>
      </c>
      <c r="BO189" s="96">
        <v>60.600368499755902</v>
      </c>
      <c r="BP189" s="96">
        <v>31.459493637085</v>
      </c>
      <c r="BQ189" s="96">
        <v>42.5</v>
      </c>
      <c r="BR189" s="96">
        <v>37.875339508056598</v>
      </c>
      <c r="BS189" s="96">
        <v>50.049999237060497</v>
      </c>
      <c r="BT189" s="96">
        <v>26.8736782073975</v>
      </c>
      <c r="BU189" s="96">
        <v>26.903915405273398</v>
      </c>
      <c r="BV189" s="96">
        <v>16.379999160766602</v>
      </c>
      <c r="BW189" s="96">
        <v>10.8999996185303</v>
      </c>
      <c r="BX189" s="96">
        <v>60.549999237060497</v>
      </c>
      <c r="BY189" s="96">
        <v>41.645225524902401</v>
      </c>
      <c r="BZ189" s="96">
        <v>17.159999847412099</v>
      </c>
      <c r="CA189" s="96">
        <v>75.791618347167997</v>
      </c>
      <c r="CB189" s="96">
        <v>22.920000076293899</v>
      </c>
      <c r="CC189" s="96">
        <v>80.55</v>
      </c>
      <c r="CD189" s="96">
        <v>26.54</v>
      </c>
    </row>
    <row r="190" spans="1:82" x14ac:dyDescent="0.3">
      <c r="A190" s="88" t="s">
        <v>424</v>
      </c>
      <c r="B190" s="96">
        <v>12.3917331695557</v>
      </c>
      <c r="C190" s="96">
        <v>22.4899997711182</v>
      </c>
      <c r="D190" s="96">
        <v>50.5116157531738</v>
      </c>
      <c r="E190" s="96">
        <v>29.836030960083001</v>
      </c>
      <c r="F190" s="96">
        <v>18.290809631347699</v>
      </c>
      <c r="G190" s="96">
        <v>20.4766731262207</v>
      </c>
      <c r="H190" s="96">
        <v>24.680000305175799</v>
      </c>
      <c r="I190" s="96">
        <v>9.5432252883911097</v>
      </c>
      <c r="J190" s="96">
        <v>70.773635864257798</v>
      </c>
      <c r="K190" s="96">
        <v>46.888648986816399</v>
      </c>
      <c r="L190" s="96">
        <v>18.785408020019499</v>
      </c>
      <c r="M190" s="96">
        <v>17.079999923706101</v>
      </c>
      <c r="N190" s="96">
        <v>22.899999618530298</v>
      </c>
      <c r="O190" s="96">
        <v>7.9200000762939498</v>
      </c>
      <c r="P190" s="96">
        <v>75.980003356933594</v>
      </c>
      <c r="Q190" s="96">
        <v>11.199999809265099</v>
      </c>
      <c r="R190" s="96">
        <v>3.2475161552429199</v>
      </c>
      <c r="S190" s="96">
        <v>10.1274213790894</v>
      </c>
      <c r="T190" s="96">
        <v>4.1999998092651403</v>
      </c>
      <c r="U190" s="96">
        <v>28.069999694824201</v>
      </c>
      <c r="V190" s="96">
        <v>62.357246398925803</v>
      </c>
      <c r="W190" s="96">
        <v>18.7299995422363</v>
      </c>
      <c r="X190" s="96">
        <v>66.300003051757798</v>
      </c>
      <c r="Y190" s="96">
        <v>22.389999389648398</v>
      </c>
      <c r="Z190" s="96">
        <v>11.8800001144409</v>
      </c>
      <c r="AA190" s="96">
        <v>21.716041564941399</v>
      </c>
      <c r="AB190" s="96">
        <v>9.9300003051757795</v>
      </c>
      <c r="AC190" s="96">
        <v>39.266700744628899</v>
      </c>
      <c r="AD190" s="96">
        <v>30.313512802123999</v>
      </c>
      <c r="AE190" s="96">
        <v>30.0732936859131</v>
      </c>
      <c r="AF190" s="96">
        <v>6.0300002098083496</v>
      </c>
      <c r="AG190" s="96">
        <v>17.089675903320298</v>
      </c>
      <c r="AH190" s="96">
        <v>55.220001220703097</v>
      </c>
      <c r="AI190" s="96">
        <v>41.630001068115199</v>
      </c>
      <c r="AJ190" s="96">
        <v>19.870000839233398</v>
      </c>
      <c r="AK190" s="96">
        <v>34.790000915527301</v>
      </c>
      <c r="AL190" s="96">
        <v>26.7364292144775</v>
      </c>
      <c r="AM190" s="96">
        <v>22.895778656005898</v>
      </c>
      <c r="AN190" s="96">
        <v>67.5</v>
      </c>
      <c r="AO190" s="96">
        <v>10.2444858551025</v>
      </c>
      <c r="AP190" s="96">
        <v>15.6199998855591</v>
      </c>
      <c r="AQ190" s="96">
        <v>13.043004989624</v>
      </c>
      <c r="AR190" s="96">
        <v>16.125902175903299</v>
      </c>
      <c r="AS190" s="96">
        <v>27.199831008911101</v>
      </c>
      <c r="AT190" s="96">
        <v>29.4799995422363</v>
      </c>
      <c r="AU190" s="96">
        <v>6.4000000953674299</v>
      </c>
      <c r="AV190" s="96">
        <v>9.0641984939575195</v>
      </c>
      <c r="AW190" s="96">
        <v>23.913518905639599</v>
      </c>
      <c r="AX190" s="96">
        <v>19.110000610351602</v>
      </c>
      <c r="AY190" s="96">
        <v>6.3400001525878897</v>
      </c>
      <c r="AZ190" s="96">
        <v>24.219999313354499</v>
      </c>
      <c r="BA190" s="96">
        <v>23.569679260253899</v>
      </c>
      <c r="BB190" s="96">
        <v>26.3843173980713</v>
      </c>
      <c r="BC190" s="96">
        <v>37.985786437988303</v>
      </c>
      <c r="BD190" s="96">
        <v>24.9640007019043</v>
      </c>
      <c r="BE190" s="96">
        <v>13.75</v>
      </c>
      <c r="BF190" s="96">
        <v>16.794981002807599</v>
      </c>
      <c r="BG190" s="96">
        <v>18.300235748291001</v>
      </c>
      <c r="BH190" s="96">
        <v>62.209999084472699</v>
      </c>
      <c r="BI190" s="96">
        <v>19.75</v>
      </c>
      <c r="BJ190" s="96">
        <v>19.649999618530298</v>
      </c>
      <c r="BK190" s="96">
        <v>32.430000305175803</v>
      </c>
      <c r="BL190" s="96">
        <v>31.153013229370099</v>
      </c>
      <c r="BM190" s="96">
        <v>23.473690032958999</v>
      </c>
      <c r="BN190" s="96">
        <v>18.360000610351602</v>
      </c>
      <c r="BO190" s="96">
        <v>63.686313629150398</v>
      </c>
      <c r="BP190" s="96">
        <v>31.963239669799801</v>
      </c>
      <c r="BQ190" s="96">
        <v>43.200000762939503</v>
      </c>
      <c r="BR190" s="96">
        <v>37.396755218505902</v>
      </c>
      <c r="BS190" s="96">
        <v>52.680000305175803</v>
      </c>
      <c r="BT190" s="96">
        <v>27.0168781280518</v>
      </c>
      <c r="BU190" s="96">
        <v>27.5914611816406</v>
      </c>
      <c r="BV190" s="96">
        <v>16.590000152587901</v>
      </c>
      <c r="BW190" s="96">
        <v>11.579999923706101</v>
      </c>
      <c r="BX190" s="96">
        <v>63.340000152587898</v>
      </c>
      <c r="BY190" s="96">
        <v>41.293872833252003</v>
      </c>
      <c r="BZ190" s="96">
        <v>17.120000839233398</v>
      </c>
      <c r="CA190" s="96">
        <v>77.280860900878906</v>
      </c>
      <c r="CB190" s="96">
        <v>22.870000839233398</v>
      </c>
      <c r="CC190" s="96">
        <v>80.739999999999995</v>
      </c>
      <c r="CD190" s="96">
        <v>26.69</v>
      </c>
    </row>
    <row r="191" spans="1:82" x14ac:dyDescent="0.3">
      <c r="A191" s="88" t="s">
        <v>425</v>
      </c>
      <c r="B191" s="96">
        <v>12.430518150329601</v>
      </c>
      <c r="C191" s="96">
        <v>23.379999160766602</v>
      </c>
      <c r="D191" s="96">
        <v>53.6134643554688</v>
      </c>
      <c r="E191" s="96">
        <v>30.054100036621101</v>
      </c>
      <c r="F191" s="96">
        <v>18.2979335784912</v>
      </c>
      <c r="G191" s="96">
        <v>20.3282165527344</v>
      </c>
      <c r="H191" s="96">
        <v>25.5</v>
      </c>
      <c r="I191" s="96">
        <v>9.6403083801269496</v>
      </c>
      <c r="J191" s="96">
        <v>74.616683959960895</v>
      </c>
      <c r="K191" s="96">
        <v>45.891220092773402</v>
      </c>
      <c r="L191" s="96">
        <v>19.442651748657202</v>
      </c>
      <c r="M191" s="96">
        <v>17.2399997711182</v>
      </c>
      <c r="N191" s="96">
        <v>22.309999465942401</v>
      </c>
      <c r="O191" s="96">
        <v>8.3000001907348597</v>
      </c>
      <c r="P191" s="96">
        <v>80.989997863769503</v>
      </c>
      <c r="Q191" s="96">
        <v>11.3400001525879</v>
      </c>
      <c r="R191" s="96">
        <v>3.27703905105591</v>
      </c>
      <c r="S191" s="96">
        <v>10.4509496688843</v>
      </c>
      <c r="T191" s="96">
        <v>4.4699997901916504</v>
      </c>
      <c r="U191" s="96">
        <v>28.790000915527301</v>
      </c>
      <c r="V191" s="96">
        <v>63.000003814697301</v>
      </c>
      <c r="W191" s="96">
        <v>19.049999237060501</v>
      </c>
      <c r="X191" s="96">
        <v>66.790000915527301</v>
      </c>
      <c r="Y191" s="96">
        <v>21.440000534057599</v>
      </c>
      <c r="Z191" s="96">
        <v>12.300000190734901</v>
      </c>
      <c r="AA191" s="96">
        <v>23.294353485107401</v>
      </c>
      <c r="AB191" s="96">
        <v>10.579999923706101</v>
      </c>
      <c r="AC191" s="96">
        <v>41.029617309570298</v>
      </c>
      <c r="AD191" s="96">
        <v>31.067771911621101</v>
      </c>
      <c r="AE191" s="96">
        <v>31.006240844726602</v>
      </c>
      <c r="AF191" s="96">
        <v>6.2399997711181596</v>
      </c>
      <c r="AG191" s="96">
        <v>17.602464675903299</v>
      </c>
      <c r="AH191" s="96">
        <v>57.599998474121101</v>
      </c>
      <c r="AI191" s="96">
        <v>43.529998779296903</v>
      </c>
      <c r="AJ191" s="96">
        <v>21</v>
      </c>
      <c r="AK191" s="96">
        <v>36.849998474121101</v>
      </c>
      <c r="AL191" s="96">
        <v>26.934625625610401</v>
      </c>
      <c r="AM191" s="96">
        <v>22.006814956665</v>
      </c>
      <c r="AN191" s="96">
        <v>71.790000915527301</v>
      </c>
      <c r="AO191" s="96">
        <v>9.8603181838989293</v>
      </c>
      <c r="AP191" s="96">
        <v>15.8699998855591</v>
      </c>
      <c r="AQ191" s="96">
        <v>13.7238054275513</v>
      </c>
      <c r="AR191" s="96">
        <v>16.906507492065401</v>
      </c>
      <c r="AS191" s="96">
        <v>28.003034591674801</v>
      </c>
      <c r="AT191" s="96">
        <v>30.819999694824201</v>
      </c>
      <c r="AU191" s="96">
        <v>6.2300000190734899</v>
      </c>
      <c r="AV191" s="96">
        <v>9.2715501785278303</v>
      </c>
      <c r="AW191" s="96">
        <v>24.868471145629901</v>
      </c>
      <c r="AX191" s="96">
        <v>19.4799995422363</v>
      </c>
      <c r="AY191" s="96">
        <v>6.8499999046325701</v>
      </c>
      <c r="AZ191" s="96">
        <v>23.889999389648398</v>
      </c>
      <c r="BA191" s="96">
        <v>24.7397365570068</v>
      </c>
      <c r="BB191" s="96">
        <v>27.219078063964801</v>
      </c>
      <c r="BC191" s="96">
        <v>40.631317138671903</v>
      </c>
      <c r="BD191" s="96">
        <v>26.1627521514893</v>
      </c>
      <c r="BE191" s="96">
        <v>13.8900003433228</v>
      </c>
      <c r="BF191" s="96">
        <v>17.735183715820298</v>
      </c>
      <c r="BG191" s="96">
        <v>19.0263576507568</v>
      </c>
      <c r="BH191" s="96">
        <v>64.319999694824205</v>
      </c>
      <c r="BI191" s="96">
        <v>19.840000152587901</v>
      </c>
      <c r="BJ191" s="96">
        <v>19.719999313354499</v>
      </c>
      <c r="BK191" s="96">
        <v>32.200000762939503</v>
      </c>
      <c r="BL191" s="96">
        <v>31.790821075439499</v>
      </c>
      <c r="BM191" s="96">
        <v>24.462579727172798</v>
      </c>
      <c r="BN191" s="96">
        <v>19.040000915527301</v>
      </c>
      <c r="BO191" s="96">
        <v>66.212997436523395</v>
      </c>
      <c r="BP191" s="96">
        <v>31.657041549682599</v>
      </c>
      <c r="BQ191" s="96">
        <v>43.880001068115199</v>
      </c>
      <c r="BR191" s="96">
        <v>38.267787933349602</v>
      </c>
      <c r="BS191" s="96">
        <v>51.630001068115199</v>
      </c>
      <c r="BT191" s="96">
        <v>27.751966476440401</v>
      </c>
      <c r="BU191" s="96">
        <v>28.498222351074201</v>
      </c>
      <c r="BV191" s="96">
        <v>17.159999847412099</v>
      </c>
      <c r="BW191" s="96">
        <v>11.180000305175801</v>
      </c>
      <c r="BX191" s="96">
        <v>61.580001831054702</v>
      </c>
      <c r="BY191" s="96">
        <v>41.186511993408203</v>
      </c>
      <c r="BZ191" s="96">
        <v>18.059999465942401</v>
      </c>
      <c r="CA191" s="96">
        <v>82.158393859863295</v>
      </c>
      <c r="CB191" s="96">
        <v>23.799999237060501</v>
      </c>
      <c r="CC191" s="96">
        <v>82.01</v>
      </c>
      <c r="CD191" s="96">
        <v>25.81</v>
      </c>
    </row>
    <row r="192" spans="1:82" x14ac:dyDescent="0.3">
      <c r="A192" s="88" t="s">
        <v>426</v>
      </c>
      <c r="B192" s="96">
        <v>12.9250240325928</v>
      </c>
      <c r="C192" s="96">
        <v>25.600000381469702</v>
      </c>
      <c r="D192" s="96">
        <v>56.100894927978501</v>
      </c>
      <c r="E192" s="96">
        <v>30.420856475830099</v>
      </c>
      <c r="F192" s="96">
        <v>18.651706695556602</v>
      </c>
      <c r="G192" s="96">
        <v>20.6427707672119</v>
      </c>
      <c r="H192" s="96">
        <v>26.0200004577637</v>
      </c>
      <c r="I192" s="96">
        <v>9.9898052215576207</v>
      </c>
      <c r="J192" s="96">
        <v>77.913566589355497</v>
      </c>
      <c r="K192" s="96">
        <v>46.754379272460902</v>
      </c>
      <c r="L192" s="96">
        <v>20.541328430175799</v>
      </c>
      <c r="M192" s="96">
        <v>17.709999084472699</v>
      </c>
      <c r="N192" s="96">
        <v>22.959999084472699</v>
      </c>
      <c r="O192" s="96">
        <v>8.7799997329711896</v>
      </c>
      <c r="P192" s="96">
        <v>84.029998779296903</v>
      </c>
      <c r="Q192" s="96">
        <v>12.3400001525879</v>
      </c>
      <c r="R192" s="96">
        <v>3.5624268054962198</v>
      </c>
      <c r="S192" s="96">
        <v>10.833301544189499</v>
      </c>
      <c r="T192" s="96">
        <v>4.3899998664856001</v>
      </c>
      <c r="U192" s="96">
        <v>30.469999313354499</v>
      </c>
      <c r="V192" s="96">
        <v>63.815441131591797</v>
      </c>
      <c r="W192" s="96">
        <v>19.370000839233398</v>
      </c>
      <c r="X192" s="96">
        <v>73.550003051757798</v>
      </c>
      <c r="Y192" s="96">
        <v>20.9799995422363</v>
      </c>
      <c r="Z192" s="96">
        <v>13.069999694824199</v>
      </c>
      <c r="AA192" s="96">
        <v>24.634967803955099</v>
      </c>
      <c r="AB192" s="96">
        <v>11.5</v>
      </c>
      <c r="AC192" s="96">
        <v>42.644802093505902</v>
      </c>
      <c r="AD192" s="96">
        <v>32.251667022705099</v>
      </c>
      <c r="AE192" s="96">
        <v>32.224784851074197</v>
      </c>
      <c r="AF192" s="96">
        <v>6.6100001335143999</v>
      </c>
      <c r="AG192" s="96">
        <v>18.134975433349599</v>
      </c>
      <c r="AH192" s="96">
        <v>58.709999084472699</v>
      </c>
      <c r="AI192" s="96">
        <v>45.430000305175803</v>
      </c>
      <c r="AJ192" s="96">
        <v>22.0100002288818</v>
      </c>
      <c r="AK192" s="96">
        <v>37.930000305175803</v>
      </c>
      <c r="AL192" s="96">
        <v>28.748104095458999</v>
      </c>
      <c r="AM192" s="96">
        <v>22.075956344604499</v>
      </c>
      <c r="AN192" s="96">
        <v>72.720001220703097</v>
      </c>
      <c r="AO192" s="96">
        <v>9.9391222000122106</v>
      </c>
      <c r="AP192" s="96">
        <v>17.440000534057599</v>
      </c>
      <c r="AQ192" s="96">
        <v>13.903489112854</v>
      </c>
      <c r="AR192" s="96">
        <v>17.361036300659201</v>
      </c>
      <c r="AS192" s="96">
        <v>29.480531692504901</v>
      </c>
      <c r="AT192" s="96">
        <v>32.330001831054702</v>
      </c>
      <c r="AU192" s="96">
        <v>6.2399997711181596</v>
      </c>
      <c r="AV192" s="96">
        <v>9.6566295623779297</v>
      </c>
      <c r="AW192" s="96">
        <v>25.455364227294901</v>
      </c>
      <c r="AX192" s="96">
        <v>19.9899997711182</v>
      </c>
      <c r="AY192" s="96">
        <v>7.2199997901916504</v>
      </c>
      <c r="AZ192" s="96">
        <v>24.059999465942401</v>
      </c>
      <c r="BA192" s="96">
        <v>25.047122955322301</v>
      </c>
      <c r="BB192" s="96">
        <v>27.904771804809599</v>
      </c>
      <c r="BC192" s="96">
        <v>42.478191375732401</v>
      </c>
      <c r="BD192" s="96">
        <v>27.421442031860401</v>
      </c>
      <c r="BE192" s="96">
        <v>14.2799997329712</v>
      </c>
      <c r="BF192" s="96">
        <v>18.061780929565401</v>
      </c>
      <c r="BG192" s="96">
        <v>20.321601867675799</v>
      </c>
      <c r="BH192" s="96">
        <v>65.449996948242202</v>
      </c>
      <c r="BI192" s="96">
        <v>19.940000534057599</v>
      </c>
      <c r="BJ192" s="96">
        <v>19.889999389648398</v>
      </c>
      <c r="BK192" s="96">
        <v>32.349998474121101</v>
      </c>
      <c r="BL192" s="96">
        <v>32.687740325927699</v>
      </c>
      <c r="BM192" s="96">
        <v>25.5513610839844</v>
      </c>
      <c r="BN192" s="96">
        <v>19.860000610351602</v>
      </c>
      <c r="BO192" s="96">
        <v>67.790916442871094</v>
      </c>
      <c r="BP192" s="96">
        <v>32.133468627929702</v>
      </c>
      <c r="BQ192" s="96">
        <v>45.299999237060597</v>
      </c>
      <c r="BR192" s="96">
        <v>39.674831390380902</v>
      </c>
      <c r="BS192" s="96">
        <v>51.299999237060497</v>
      </c>
      <c r="BT192" s="96">
        <v>28.162469863891602</v>
      </c>
      <c r="BU192" s="96">
        <v>30.381494522094702</v>
      </c>
      <c r="BV192" s="96">
        <v>19.75</v>
      </c>
      <c r="BW192" s="96">
        <v>11.3800001144409</v>
      </c>
      <c r="BX192" s="96">
        <v>62.549999237060497</v>
      </c>
      <c r="BY192" s="96">
        <v>42.250335693359403</v>
      </c>
      <c r="BZ192" s="96">
        <v>19.120000839233398</v>
      </c>
      <c r="CA192" s="96">
        <v>85.706596374511705</v>
      </c>
      <c r="CB192" s="96">
        <v>23.950000762939499</v>
      </c>
      <c r="CC192" s="96">
        <v>82.02</v>
      </c>
      <c r="CD192" s="96">
        <v>26.7</v>
      </c>
    </row>
    <row r="193" spans="1:82" x14ac:dyDescent="0.3">
      <c r="A193" s="88" t="s">
        <v>427</v>
      </c>
      <c r="B193" s="96">
        <v>12.944416046142599</v>
      </c>
      <c r="C193" s="96">
        <v>25.889999389648398</v>
      </c>
      <c r="D193" s="96">
        <v>55.436920166015597</v>
      </c>
      <c r="E193" s="96">
        <v>30.133399963378899</v>
      </c>
      <c r="F193" s="96">
        <v>18.671363830566399</v>
      </c>
      <c r="G193" s="96">
        <v>20.593624114990199</v>
      </c>
      <c r="H193" s="96">
        <v>26.200000762939499</v>
      </c>
      <c r="I193" s="96">
        <v>9.9800968170165998</v>
      </c>
      <c r="J193" s="96">
        <v>78.767578125</v>
      </c>
      <c r="K193" s="96">
        <v>47.838123321533203</v>
      </c>
      <c r="L193" s="96">
        <v>20.923904418945298</v>
      </c>
      <c r="M193" s="96">
        <v>17.709999084472699</v>
      </c>
      <c r="N193" s="96">
        <v>23.799999237060501</v>
      </c>
      <c r="O193" s="96">
        <v>8.9499998092651403</v>
      </c>
      <c r="P193" s="96">
        <v>82.019996643066406</v>
      </c>
      <c r="Q193" s="96">
        <v>12.319999694824199</v>
      </c>
      <c r="R193" s="96">
        <v>3.6805183887481698</v>
      </c>
      <c r="S193" s="96">
        <v>10.980360031127899</v>
      </c>
      <c r="T193" s="96">
        <v>4.4400000572204599</v>
      </c>
      <c r="U193" s="96">
        <v>30.829999923706101</v>
      </c>
      <c r="V193" s="96">
        <v>65.062591552734403</v>
      </c>
      <c r="W193" s="96">
        <v>19.780000686645501</v>
      </c>
      <c r="X193" s="96">
        <v>72.709999084472699</v>
      </c>
      <c r="Y193" s="96">
        <v>20.930000305175799</v>
      </c>
      <c r="Z193" s="96">
        <v>13.4700002670288</v>
      </c>
      <c r="AA193" s="96">
        <v>24.8536472320557</v>
      </c>
      <c r="AB193" s="96">
        <v>11.7600002288818</v>
      </c>
      <c r="AC193" s="96">
        <v>42.6251029968262</v>
      </c>
      <c r="AD193" s="96">
        <v>32.413978576660199</v>
      </c>
      <c r="AE193" s="96">
        <v>32.396141052246101</v>
      </c>
      <c r="AF193" s="96">
        <v>6.5500001907348597</v>
      </c>
      <c r="AG193" s="96">
        <v>18.361787796020501</v>
      </c>
      <c r="AH193" s="96">
        <v>59.700000762939503</v>
      </c>
      <c r="AI193" s="96">
        <v>46.25</v>
      </c>
      <c r="AJ193" s="96">
        <v>22.190000534057599</v>
      </c>
      <c r="AK193" s="96">
        <v>38.189998626708999</v>
      </c>
      <c r="AL193" s="96">
        <v>28.1237907409668</v>
      </c>
      <c r="AM193" s="96">
        <v>22.243871688842798</v>
      </c>
      <c r="AN193" s="96">
        <v>72.819999694824205</v>
      </c>
      <c r="AO193" s="96">
        <v>9.9391222000122106</v>
      </c>
      <c r="AP193" s="96">
        <v>17.649999618530298</v>
      </c>
      <c r="AQ193" s="96">
        <v>14.274833679199199</v>
      </c>
      <c r="AR193" s="96">
        <v>17.420322418212901</v>
      </c>
      <c r="AS193" s="96">
        <v>30.541551589965799</v>
      </c>
      <c r="AT193" s="96">
        <v>33.75</v>
      </c>
      <c r="AU193" s="96">
        <v>6.5500001907348597</v>
      </c>
      <c r="AV193" s="96">
        <v>9.7059984207153303</v>
      </c>
      <c r="AW193" s="96">
        <v>25.425523757934599</v>
      </c>
      <c r="AX193" s="96">
        <v>19.840000152587901</v>
      </c>
      <c r="AY193" s="96">
        <v>7.4400000572204599</v>
      </c>
      <c r="AZ193" s="96">
        <v>23.780000686645501</v>
      </c>
      <c r="BA193" s="96">
        <v>24.809144973754901</v>
      </c>
      <c r="BB193" s="96">
        <v>28.351964950561499</v>
      </c>
      <c r="BC193" s="96">
        <v>41.829292297363303</v>
      </c>
      <c r="BD193" s="96">
        <v>27.3015651702881</v>
      </c>
      <c r="BE193" s="96">
        <v>14.319999694824199</v>
      </c>
      <c r="BF193" s="96">
        <v>18.140954971313501</v>
      </c>
      <c r="BG193" s="96">
        <v>21.096786499023398</v>
      </c>
      <c r="BH193" s="96">
        <v>65.629997253417997</v>
      </c>
      <c r="BI193" s="96">
        <v>19.7399997711182</v>
      </c>
      <c r="BJ193" s="96">
        <v>19.719999313354499</v>
      </c>
      <c r="BK193" s="96">
        <v>34</v>
      </c>
      <c r="BL193" s="96">
        <v>33.325550079345703</v>
      </c>
      <c r="BM193" s="96">
        <v>25.281661987304702</v>
      </c>
      <c r="BN193" s="96">
        <v>19.420000076293899</v>
      </c>
      <c r="BO193" s="96">
        <v>67.910758972167997</v>
      </c>
      <c r="BP193" s="96">
        <v>31.595586776733398</v>
      </c>
      <c r="BQ193" s="96">
        <v>45.490001678466797</v>
      </c>
      <c r="BR193" s="96">
        <v>39.8758354187012</v>
      </c>
      <c r="BS193" s="96">
        <v>49.680000305175803</v>
      </c>
      <c r="BT193" s="96">
        <v>28.735267639160199</v>
      </c>
      <c r="BU193" s="96">
        <v>30.959430694580099</v>
      </c>
      <c r="BV193" s="96">
        <v>19.940000534057599</v>
      </c>
      <c r="BW193" s="96">
        <v>11.430000305175801</v>
      </c>
      <c r="BX193" s="96">
        <v>63.340000152587898</v>
      </c>
      <c r="BY193" s="96">
        <v>42.055137634277301</v>
      </c>
      <c r="BZ193" s="96">
        <v>19.129999160766602</v>
      </c>
      <c r="CA193" s="96">
        <v>83.957481384277301</v>
      </c>
      <c r="CB193" s="96">
        <v>24.290000915527301</v>
      </c>
      <c r="CC193" s="96">
        <v>83.51</v>
      </c>
      <c r="CD193" s="96">
        <v>26.65</v>
      </c>
    </row>
    <row r="194" spans="1:82" x14ac:dyDescent="0.3">
      <c r="A194" s="88" t="s">
        <v>428</v>
      </c>
      <c r="B194" s="96">
        <v>13.7879848480225</v>
      </c>
      <c r="C194" s="96">
        <v>30.709999084472699</v>
      </c>
      <c r="D194" s="96">
        <v>53.365715026855497</v>
      </c>
      <c r="E194" s="96">
        <v>32.4132270812988</v>
      </c>
      <c r="F194" s="96">
        <v>20.371437072753899</v>
      </c>
      <c r="G194" s="96">
        <v>22.549768447876001</v>
      </c>
      <c r="H194" s="96">
        <v>26.620000839233398</v>
      </c>
      <c r="I194" s="96">
        <v>10.0078115463257</v>
      </c>
      <c r="J194" s="96">
        <v>78.191612243652301</v>
      </c>
      <c r="K194" s="96">
        <v>47.531223297119098</v>
      </c>
      <c r="L194" s="96">
        <v>21.4536228179932</v>
      </c>
      <c r="M194" s="96">
        <v>18.5</v>
      </c>
      <c r="N194" s="96">
        <v>24.170000076293899</v>
      </c>
      <c r="O194" s="96">
        <v>10.1400003433228</v>
      </c>
      <c r="P194" s="96">
        <v>79.690002441406307</v>
      </c>
      <c r="Q194" s="96">
        <v>12.430000305175801</v>
      </c>
      <c r="R194" s="96">
        <v>3.6411545276641801</v>
      </c>
      <c r="S194" s="96">
        <v>11.2156534194946</v>
      </c>
      <c r="T194" s="96">
        <v>4.9200000762939498</v>
      </c>
      <c r="U194" s="96">
        <v>30.670000076293899</v>
      </c>
      <c r="V194" s="96">
        <v>66.655105590820298</v>
      </c>
      <c r="W194" s="96">
        <v>19.930000305175799</v>
      </c>
      <c r="X194" s="96">
        <v>73.699996948242202</v>
      </c>
      <c r="Y194" s="96">
        <v>20.950000762939499</v>
      </c>
      <c r="Z194" s="96">
        <v>14.9899997711182</v>
      </c>
      <c r="AA194" s="96">
        <v>24.615951538085898</v>
      </c>
      <c r="AB194" s="96">
        <v>11.539999961853001</v>
      </c>
      <c r="AC194" s="96">
        <v>43.235725402832003</v>
      </c>
      <c r="AD194" s="96">
        <v>32.299407958984403</v>
      </c>
      <c r="AE194" s="96">
        <v>32.272384643554702</v>
      </c>
      <c r="AF194" s="96">
        <v>7.4099998474121103</v>
      </c>
      <c r="AG194" s="96">
        <v>18.509708404541001</v>
      </c>
      <c r="AH194" s="96">
        <v>57.580001831054702</v>
      </c>
      <c r="AI194" s="96">
        <v>46.25</v>
      </c>
      <c r="AJ194" s="96">
        <v>21.950000762939499</v>
      </c>
      <c r="AK194" s="96">
        <v>38.990001678466797</v>
      </c>
      <c r="AL194" s="96">
        <v>27.885957717895501</v>
      </c>
      <c r="AM194" s="96">
        <v>21.846658706665</v>
      </c>
      <c r="AN194" s="96">
        <v>72.099998474121094</v>
      </c>
      <c r="AO194" s="96">
        <v>9.8399286270141602</v>
      </c>
      <c r="AP194" s="96">
        <v>21.049999237060501</v>
      </c>
      <c r="AQ194" s="96">
        <v>13.939424514770501</v>
      </c>
      <c r="AR194" s="96">
        <v>18.823432922363299</v>
      </c>
      <c r="AS194" s="96">
        <v>31.533161163330099</v>
      </c>
      <c r="AT194" s="96">
        <v>38.169998168945298</v>
      </c>
      <c r="AU194" s="96">
        <v>6.6500000953674299</v>
      </c>
      <c r="AV194" s="96">
        <v>10.2984313964844</v>
      </c>
      <c r="AW194" s="96">
        <v>27.484632492065401</v>
      </c>
      <c r="AX194" s="96">
        <v>20.25</v>
      </c>
      <c r="AY194" s="96">
        <v>7.6199998855590803</v>
      </c>
      <c r="AZ194" s="96">
        <v>23.889999389648398</v>
      </c>
      <c r="BA194" s="96">
        <v>25.0570392608643</v>
      </c>
      <c r="BB194" s="96">
        <v>27.199203491210898</v>
      </c>
      <c r="BC194" s="96">
        <v>47.8990287780762</v>
      </c>
      <c r="BD194" s="96">
        <v>26.422481536865199</v>
      </c>
      <c r="BE194" s="96">
        <v>14.189999580383301</v>
      </c>
      <c r="BF194" s="96">
        <v>19.180126190185501</v>
      </c>
      <c r="BG194" s="96">
        <v>24.0601501464844</v>
      </c>
      <c r="BH194" s="96">
        <v>65.900001525878906</v>
      </c>
      <c r="BI194" s="96">
        <v>21.899999618530298</v>
      </c>
      <c r="BJ194" s="96">
        <v>21.610000610351602</v>
      </c>
      <c r="BK194" s="96">
        <v>35.240001678466797</v>
      </c>
      <c r="BL194" s="96">
        <v>33.694286346435497</v>
      </c>
      <c r="BM194" s="96">
        <v>25.141819000244102</v>
      </c>
      <c r="BN194" s="96">
        <v>20.450000762939499</v>
      </c>
      <c r="BO194" s="96">
        <v>66.013252258300795</v>
      </c>
      <c r="BP194" s="96">
        <v>34.055896759033203</v>
      </c>
      <c r="BQ194" s="96">
        <v>46.450000762939503</v>
      </c>
      <c r="BR194" s="96">
        <v>39.7514038085937</v>
      </c>
      <c r="BS194" s="96">
        <v>48.680000305175803</v>
      </c>
      <c r="BT194" s="96">
        <v>29.0503044128418</v>
      </c>
      <c r="BU194" s="96">
        <v>29.2654819488525</v>
      </c>
      <c r="BV194" s="96">
        <v>20.0100002288818</v>
      </c>
      <c r="BW194" s="96">
        <v>11.3800001144409</v>
      </c>
      <c r="BX194" s="96">
        <v>63.189998626708999</v>
      </c>
      <c r="BY194" s="96">
        <v>43.704547882080099</v>
      </c>
      <c r="BZ194" s="96">
        <v>18.540000915527301</v>
      </c>
      <c r="CA194" s="96">
        <v>82.088424682617202</v>
      </c>
      <c r="CB194" s="96">
        <v>26.170000076293899</v>
      </c>
      <c r="CC194" s="96">
        <v>78.37</v>
      </c>
      <c r="CD194" s="96">
        <v>26.37</v>
      </c>
    </row>
    <row r="195" spans="1:82" x14ac:dyDescent="0.3">
      <c r="A195" s="88" t="s">
        <v>429</v>
      </c>
      <c r="B195" s="96">
        <v>14.747907638549799</v>
      </c>
      <c r="C195" s="96">
        <v>30.290000915527301</v>
      </c>
      <c r="D195" s="96">
        <v>53.6134643554688</v>
      </c>
      <c r="E195" s="96">
        <v>34.0685844421387</v>
      </c>
      <c r="F195" s="96">
        <v>21.5113735198975</v>
      </c>
      <c r="G195" s="96">
        <v>24.004594802856399</v>
      </c>
      <c r="H195" s="96">
        <v>27.25</v>
      </c>
      <c r="I195" s="96">
        <v>10.177098274231</v>
      </c>
      <c r="J195" s="96">
        <v>75.758682250976605</v>
      </c>
      <c r="K195" s="96">
        <v>46.514614105224602</v>
      </c>
      <c r="L195" s="96">
        <v>22.169725418090799</v>
      </c>
      <c r="M195" s="96">
        <v>19.600000381469702</v>
      </c>
      <c r="N195" s="96">
        <v>25.420000076293899</v>
      </c>
      <c r="O195" s="96">
        <v>10.039999961853001</v>
      </c>
      <c r="P195" s="96">
        <v>73.069999694824205</v>
      </c>
      <c r="Q195" s="96">
        <v>12.5</v>
      </c>
      <c r="R195" s="96">
        <v>3.6903593540191602</v>
      </c>
      <c r="S195" s="96">
        <v>11.460750579834</v>
      </c>
      <c r="T195" s="96">
        <v>4.9000000953674299</v>
      </c>
      <c r="U195" s="96">
        <v>30.790000915527301</v>
      </c>
      <c r="V195" s="96">
        <v>66.482421875</v>
      </c>
      <c r="W195" s="96">
        <v>19.639999389648398</v>
      </c>
      <c r="X195" s="96">
        <v>76.269996643066406</v>
      </c>
      <c r="Y195" s="96">
        <v>20.0100002288818</v>
      </c>
      <c r="Z195" s="96">
        <v>14.75</v>
      </c>
      <c r="AA195" s="96">
        <v>25.005773544311499</v>
      </c>
      <c r="AB195" s="96">
        <v>11.8900003433228</v>
      </c>
      <c r="AC195" s="96">
        <v>42.684196472167997</v>
      </c>
      <c r="AD195" s="96">
        <v>33.158687591552699</v>
      </c>
      <c r="AE195" s="96">
        <v>33.291011810302699</v>
      </c>
      <c r="AF195" s="96">
        <v>7.3200001716613796</v>
      </c>
      <c r="AG195" s="96">
        <v>18.450538635253899</v>
      </c>
      <c r="AH195" s="96">
        <v>57.169998168945298</v>
      </c>
      <c r="AI195" s="96">
        <v>47.200000762939503</v>
      </c>
      <c r="AJ195" s="96">
        <v>21.9899997711182</v>
      </c>
      <c r="AK195" s="96">
        <v>39.180000305175803</v>
      </c>
      <c r="AL195" s="96">
        <v>27.241827011108398</v>
      </c>
      <c r="AM195" s="96">
        <v>20.684814453125</v>
      </c>
      <c r="AN195" s="96">
        <v>69.360000610351605</v>
      </c>
      <c r="AO195" s="96">
        <v>9.4233188629150408</v>
      </c>
      <c r="AP195" s="96">
        <v>20.780000686645501</v>
      </c>
      <c r="AQ195" s="96">
        <v>13.6379556655884</v>
      </c>
      <c r="AR195" s="96">
        <v>18.764146804809599</v>
      </c>
      <c r="AS195" s="96">
        <v>30.8092861175537</v>
      </c>
      <c r="AT195" s="96">
        <v>37.689998626708999</v>
      </c>
      <c r="AU195" s="96">
        <v>6.53999996185303</v>
      </c>
      <c r="AV195" s="96">
        <v>10.634141921997101</v>
      </c>
      <c r="AW195" s="96">
        <v>28.728052139282202</v>
      </c>
      <c r="AX195" s="96">
        <v>20.940000534057599</v>
      </c>
      <c r="AY195" s="96">
        <v>7.4699997901916504</v>
      </c>
      <c r="AZ195" s="96">
        <v>23.190000534057599</v>
      </c>
      <c r="BA195" s="96">
        <v>24.898387908935501</v>
      </c>
      <c r="BB195" s="96">
        <v>27.2290153503418</v>
      </c>
      <c r="BC195" s="96">
        <v>48.438117980957003</v>
      </c>
      <c r="BD195" s="96">
        <v>25.193759918212901</v>
      </c>
      <c r="BE195" s="96">
        <v>14.5200004577637</v>
      </c>
      <c r="BF195" s="96">
        <v>19.625484466552699</v>
      </c>
      <c r="BG195" s="96">
        <v>23.5891513824463</v>
      </c>
      <c r="BH195" s="96">
        <v>67.080001831054702</v>
      </c>
      <c r="BI195" s="96">
        <v>23.639999389648398</v>
      </c>
      <c r="BJ195" s="96">
        <v>23.079999923706101</v>
      </c>
      <c r="BK195" s="96">
        <v>34.529998779296903</v>
      </c>
      <c r="BL195" s="96">
        <v>33.903568267822301</v>
      </c>
      <c r="BM195" s="96">
        <v>25.5613498687744</v>
      </c>
      <c r="BN195" s="96">
        <v>20.069999694824201</v>
      </c>
      <c r="BO195" s="96">
        <v>66.232963562011705</v>
      </c>
      <c r="BP195" s="96">
        <v>36.167587280273402</v>
      </c>
      <c r="BQ195" s="96">
        <v>46.740001678466797</v>
      </c>
      <c r="BR195" s="96">
        <v>40.938297271728501</v>
      </c>
      <c r="BS195" s="96">
        <v>47.970001220703097</v>
      </c>
      <c r="BT195" s="96">
        <v>29.174409866333001</v>
      </c>
      <c r="BU195" s="96">
        <v>27.272600173950199</v>
      </c>
      <c r="BV195" s="96">
        <v>21.700000762939499</v>
      </c>
      <c r="BW195" s="96">
        <v>10.939999580383301</v>
      </c>
      <c r="BX195" s="96">
        <v>63.159999847412102</v>
      </c>
      <c r="BY195" s="96">
        <v>44.348697662353501</v>
      </c>
      <c r="BZ195" s="96">
        <v>17.840000152587901</v>
      </c>
      <c r="CA195" s="96">
        <v>78.989997863769503</v>
      </c>
      <c r="CB195" s="96">
        <v>27.469999313354499</v>
      </c>
      <c r="CC195" s="96">
        <v>82.07</v>
      </c>
      <c r="CD195" s="96">
        <v>26.46</v>
      </c>
    </row>
    <row r="196" spans="1:82" x14ac:dyDescent="0.3">
      <c r="A196" s="88" t="s">
        <v>430</v>
      </c>
      <c r="B196" s="96">
        <v>14.4473257064819</v>
      </c>
      <c r="C196" s="96">
        <v>29.799999237060501</v>
      </c>
      <c r="D196" s="96">
        <v>54.901779174804702</v>
      </c>
      <c r="E196" s="96">
        <v>33.860424041747997</v>
      </c>
      <c r="F196" s="96">
        <v>21.550683975219702</v>
      </c>
      <c r="G196" s="96">
        <v>23.906293869018601</v>
      </c>
      <c r="H196" s="96">
        <v>26.969999313354499</v>
      </c>
      <c r="I196" s="96">
        <v>9.9978532791137695</v>
      </c>
      <c r="J196" s="96">
        <v>79.661308288574205</v>
      </c>
      <c r="K196" s="96">
        <v>46.936599731445298</v>
      </c>
      <c r="L196" s="96">
        <v>21.777339935302699</v>
      </c>
      <c r="M196" s="96">
        <v>19.280000686645501</v>
      </c>
      <c r="N196" s="96">
        <v>23.75</v>
      </c>
      <c r="O196" s="96">
        <v>10.050000190734901</v>
      </c>
      <c r="P196" s="96">
        <v>74.730003356933594</v>
      </c>
      <c r="Q196" s="96">
        <v>12.4099998474121</v>
      </c>
      <c r="R196" s="96">
        <v>3.7395641803741499</v>
      </c>
      <c r="S196" s="96">
        <v>11.0685949325562</v>
      </c>
      <c r="T196" s="96">
        <v>4.71000003814697</v>
      </c>
      <c r="U196" s="96">
        <v>30.409999847412099</v>
      </c>
      <c r="V196" s="96">
        <v>63.335769653320298</v>
      </c>
      <c r="W196" s="96">
        <v>19.200000762939499</v>
      </c>
      <c r="X196" s="96">
        <v>75.800003051757798</v>
      </c>
      <c r="Y196" s="96">
        <v>19.950000762939499</v>
      </c>
      <c r="Z196" s="96">
        <v>14.2700004577637</v>
      </c>
      <c r="AA196" s="96">
        <v>24.834632873535199</v>
      </c>
      <c r="AB196" s="96">
        <v>11.9099998474121</v>
      </c>
      <c r="AC196" s="96">
        <v>42.634952545166001</v>
      </c>
      <c r="AD196" s="96">
        <v>32.786331176757798</v>
      </c>
      <c r="AE196" s="96">
        <v>33.005413055419901</v>
      </c>
      <c r="AF196" s="96">
        <v>7.1799998283386204</v>
      </c>
      <c r="AG196" s="96">
        <v>18.519569396972699</v>
      </c>
      <c r="AH196" s="96">
        <v>56.930000305175803</v>
      </c>
      <c r="AI196" s="96">
        <v>45.610000610351598</v>
      </c>
      <c r="AJ196" s="96">
        <v>21.309999465942401</v>
      </c>
      <c r="AK196" s="96">
        <v>38.840000152587898</v>
      </c>
      <c r="AL196" s="96">
        <v>26.706701278686499</v>
      </c>
      <c r="AM196" s="96">
        <v>20.784116744995099</v>
      </c>
      <c r="AN196" s="96">
        <v>68.900001525878906</v>
      </c>
      <c r="AO196" s="96">
        <v>9.5225114822387695</v>
      </c>
      <c r="AP196" s="96">
        <v>20.2600002288818</v>
      </c>
      <c r="AQ196" s="96">
        <v>13.6758890151978</v>
      </c>
      <c r="AR196" s="96">
        <v>17.953901290893601</v>
      </c>
      <c r="AS196" s="96">
        <v>29.649105072021499</v>
      </c>
      <c r="AT196" s="96">
        <v>37.130001068115199</v>
      </c>
      <c r="AU196" s="96">
        <v>6.4099998474121103</v>
      </c>
      <c r="AV196" s="96">
        <v>10.4662866592407</v>
      </c>
      <c r="AW196" s="96">
        <v>28.489316940307599</v>
      </c>
      <c r="AX196" s="96">
        <v>21.090000152587901</v>
      </c>
      <c r="AY196" s="96">
        <v>7.5300002098083496</v>
      </c>
      <c r="AZ196" s="96">
        <v>23.090000152587901</v>
      </c>
      <c r="BA196" s="96">
        <v>24.2142028808594</v>
      </c>
      <c r="BB196" s="96">
        <v>27.179328918456999</v>
      </c>
      <c r="BC196" s="96">
        <v>46.800888061523402</v>
      </c>
      <c r="BD196" s="96">
        <v>25.553386688232401</v>
      </c>
      <c r="BE196" s="96">
        <v>14.960000038146999</v>
      </c>
      <c r="BF196" s="96">
        <v>19.249404907226602</v>
      </c>
      <c r="BG196" s="96">
        <v>23.186840057373001</v>
      </c>
      <c r="BH196" s="96">
        <v>66.050003051757798</v>
      </c>
      <c r="BI196" s="96">
        <v>23.620000839233398</v>
      </c>
      <c r="BJ196" s="96">
        <v>22.879999160766602</v>
      </c>
      <c r="BK196" s="96">
        <v>33.380001068115199</v>
      </c>
      <c r="BL196" s="96">
        <v>33.7241821289062</v>
      </c>
      <c r="BM196" s="96">
        <v>26.0208339691162</v>
      </c>
      <c r="BN196" s="96">
        <v>20.040000915527301</v>
      </c>
      <c r="BO196" s="96">
        <v>66.133102416992202</v>
      </c>
      <c r="BP196" s="96">
        <v>36.167587280273402</v>
      </c>
      <c r="BQ196" s="96">
        <v>46.349998474121101</v>
      </c>
      <c r="BR196" s="96">
        <v>40.019412994384801</v>
      </c>
      <c r="BS196" s="96">
        <v>48.349998474121101</v>
      </c>
      <c r="BT196" s="96">
        <v>29.260328292846701</v>
      </c>
      <c r="BU196" s="96">
        <v>27.661211013793899</v>
      </c>
      <c r="BV196" s="96">
        <v>20.219999313354499</v>
      </c>
      <c r="BW196" s="96">
        <v>10.810000419616699</v>
      </c>
      <c r="BX196" s="96">
        <v>63.599998474121101</v>
      </c>
      <c r="BY196" s="96">
        <v>43.724067687988303</v>
      </c>
      <c r="BZ196" s="96">
        <v>18.840000152587901</v>
      </c>
      <c r="CA196" s="96">
        <v>80.549201965332003</v>
      </c>
      <c r="CB196" s="96">
        <v>26.889999389648398</v>
      </c>
      <c r="CC196" s="96">
        <v>81.63</v>
      </c>
      <c r="CD196" s="96">
        <v>26.05</v>
      </c>
    </row>
    <row r="197" spans="1:82" x14ac:dyDescent="0.3">
      <c r="A197" s="88" t="s">
        <v>431</v>
      </c>
      <c r="B197" s="96">
        <v>14.1758327484131</v>
      </c>
      <c r="C197" s="96">
        <v>27.899999618530298</v>
      </c>
      <c r="D197" s="96">
        <v>53.296344757080099</v>
      </c>
      <c r="E197" s="96">
        <v>32.442962646484403</v>
      </c>
      <c r="F197" s="96">
        <v>20.793998718261701</v>
      </c>
      <c r="G197" s="96">
        <v>22.9626274108887</v>
      </c>
      <c r="H197" s="96">
        <v>26.5</v>
      </c>
      <c r="I197" s="96">
        <v>9.9878950119018608</v>
      </c>
      <c r="J197" s="96">
        <v>78.956253051757798</v>
      </c>
      <c r="K197" s="96">
        <v>46.75</v>
      </c>
      <c r="L197" s="96">
        <v>21.100477218627901</v>
      </c>
      <c r="M197" s="96">
        <v>19.2299995422363</v>
      </c>
      <c r="N197" s="96">
        <v>23.629999160766602</v>
      </c>
      <c r="O197" s="96">
        <v>9.6000003814697301</v>
      </c>
      <c r="P197" s="96">
        <v>75.860000610351605</v>
      </c>
      <c r="Q197" s="96">
        <v>11.699999809265099</v>
      </c>
      <c r="R197" s="96">
        <v>3.6313138008117698</v>
      </c>
      <c r="S197" s="96">
        <v>10.8136940002441</v>
      </c>
      <c r="T197" s="96">
        <v>4.57999992370606</v>
      </c>
      <c r="U197" s="96">
        <v>29.7000007629394</v>
      </c>
      <c r="V197" s="96">
        <v>63.0479736328125</v>
      </c>
      <c r="W197" s="96">
        <v>19.0100002288818</v>
      </c>
      <c r="X197" s="96">
        <v>74.839996337890597</v>
      </c>
      <c r="Y197" s="96">
        <v>19.5200004577637</v>
      </c>
      <c r="Z197" s="96">
        <v>13.8500003814697</v>
      </c>
      <c r="AA197" s="96">
        <v>23.560575485229499</v>
      </c>
      <c r="AB197" s="96">
        <v>11.329999923706101</v>
      </c>
      <c r="AC197" s="96">
        <v>42.940261840820298</v>
      </c>
      <c r="AD197" s="96">
        <v>31.086866378784201</v>
      </c>
      <c r="AE197" s="96">
        <v>31.653593063354499</v>
      </c>
      <c r="AF197" s="96">
        <v>7.0199999809265101</v>
      </c>
      <c r="AG197" s="96">
        <v>18.342065811157202</v>
      </c>
      <c r="AH197" s="96">
        <v>55.990001678466797</v>
      </c>
      <c r="AI197" s="96">
        <v>44.810001373291001</v>
      </c>
      <c r="AJ197" s="96">
        <v>20.7600002288818</v>
      </c>
      <c r="AK197" s="96">
        <v>37.650001525878899</v>
      </c>
      <c r="AL197" s="96">
        <v>26.260763168335</v>
      </c>
      <c r="AM197" s="96">
        <v>20.535860061645501</v>
      </c>
      <c r="AN197" s="96">
        <v>69.330001831054702</v>
      </c>
      <c r="AO197" s="96">
        <v>9.3241252899169904</v>
      </c>
      <c r="AP197" s="96">
        <v>19.059999465942401</v>
      </c>
      <c r="AQ197" s="96">
        <v>13.9454145431519</v>
      </c>
      <c r="AR197" s="96">
        <v>17.193058013916001</v>
      </c>
      <c r="AS197" s="96">
        <v>28.6773281097412</v>
      </c>
      <c r="AT197" s="96">
        <v>35.560001373291001</v>
      </c>
      <c r="AU197" s="96">
        <v>6.2300000190734899</v>
      </c>
      <c r="AV197" s="96">
        <v>10.3379259109497</v>
      </c>
      <c r="AW197" s="96">
        <v>27.7930011749268</v>
      </c>
      <c r="AX197" s="96">
        <v>20.9899997711182</v>
      </c>
      <c r="AY197" s="96">
        <v>7.3099999427795401</v>
      </c>
      <c r="AZ197" s="96">
        <v>23.4799995422363</v>
      </c>
      <c r="BA197" s="96">
        <v>23.7283325195312</v>
      </c>
      <c r="BB197" s="96">
        <v>26.652633666992202</v>
      </c>
      <c r="BC197" s="96">
        <v>45.303417205810497</v>
      </c>
      <c r="BD197" s="96">
        <v>25.453489303588899</v>
      </c>
      <c r="BE197" s="96">
        <v>15.060000419616699</v>
      </c>
      <c r="BF197" s="96">
        <v>18.427965164184599</v>
      </c>
      <c r="BG197" s="96">
        <v>22.558841705322301</v>
      </c>
      <c r="BH197" s="96">
        <v>66.379997253417997</v>
      </c>
      <c r="BI197" s="96">
        <v>22.649999618530298</v>
      </c>
      <c r="BJ197" s="96">
        <v>21.909999847412099</v>
      </c>
      <c r="BK197" s="96">
        <v>32.060001373291001</v>
      </c>
      <c r="BL197" s="96">
        <v>32.996681213378899</v>
      </c>
      <c r="BM197" s="96">
        <v>25.301639556884801</v>
      </c>
      <c r="BN197" s="96">
        <v>19</v>
      </c>
      <c r="BO197" s="96">
        <v>65.364105224609403</v>
      </c>
      <c r="BP197" s="96">
        <v>35.042015075683601</v>
      </c>
      <c r="BQ197" s="96">
        <v>44.75</v>
      </c>
      <c r="BR197" s="96">
        <v>38.8133735656738</v>
      </c>
      <c r="BS197" s="96">
        <v>48.569999694824197</v>
      </c>
      <c r="BT197" s="96">
        <v>30.0622444152832</v>
      </c>
      <c r="BU197" s="96">
        <v>27.252670288085898</v>
      </c>
      <c r="BV197" s="96">
        <v>20.0200004577637</v>
      </c>
      <c r="BW197" s="96">
        <v>10.800000190734901</v>
      </c>
      <c r="BX197" s="96">
        <v>62.669998168945298</v>
      </c>
      <c r="BY197" s="96">
        <v>43.372714996337898</v>
      </c>
      <c r="BZ197" s="96">
        <v>17.7600002288818</v>
      </c>
      <c r="CA197" s="96">
        <v>80.759101867675795</v>
      </c>
      <c r="CB197" s="96">
        <v>25.819999694824201</v>
      </c>
      <c r="CC197" s="96">
        <v>82.71</v>
      </c>
      <c r="CD197" s="96">
        <v>25.47</v>
      </c>
    </row>
    <row r="198" spans="1:82" x14ac:dyDescent="0.3">
      <c r="A198" s="88" t="s">
        <v>432</v>
      </c>
      <c r="B198" s="96">
        <v>14.592769622802701</v>
      </c>
      <c r="C198" s="96">
        <v>28.559999465942401</v>
      </c>
      <c r="D198" s="96">
        <v>53.3062553405762</v>
      </c>
      <c r="E198" s="96">
        <v>32.720508575439503</v>
      </c>
      <c r="F198" s="96">
        <v>21.363967895507798</v>
      </c>
      <c r="G198" s="96">
        <v>23.778507232666001</v>
      </c>
      <c r="H198" s="96">
        <v>26.920000076293899</v>
      </c>
      <c r="I198" s="96">
        <v>9.9679794311523402</v>
      </c>
      <c r="J198" s="96">
        <v>80.723854064941406</v>
      </c>
      <c r="K198" s="96">
        <v>47.209999084472699</v>
      </c>
      <c r="L198" s="96">
        <v>21.051427841186499</v>
      </c>
      <c r="M198" s="96">
        <v>19.819999694824201</v>
      </c>
      <c r="N198" s="96">
        <v>24.909999847412099</v>
      </c>
      <c r="O198" s="96">
        <v>9.5699996948242205</v>
      </c>
      <c r="P198" s="96">
        <v>75.349998474121094</v>
      </c>
      <c r="Q198" s="96">
        <v>11.7799997329712</v>
      </c>
      <c r="R198" s="96">
        <v>3.6706774234771702</v>
      </c>
      <c r="S198" s="96">
        <v>11.0980062484741</v>
      </c>
      <c r="T198" s="96">
        <v>4.6900000572204599</v>
      </c>
      <c r="U198" s="96">
        <v>30.059999465942401</v>
      </c>
      <c r="V198" s="96">
        <v>65.571037292480497</v>
      </c>
      <c r="W198" s="96">
        <v>19.379999160766602</v>
      </c>
      <c r="X198" s="96">
        <v>78.800003051757798</v>
      </c>
      <c r="Y198" s="96">
        <v>19.360000610351602</v>
      </c>
      <c r="Z198" s="96">
        <v>14.310000419616699</v>
      </c>
      <c r="AA198" s="96">
        <v>24.387762069702099</v>
      </c>
      <c r="AB198" s="96">
        <v>11.5200004577637</v>
      </c>
      <c r="AC198" s="96">
        <v>42.674350738525398</v>
      </c>
      <c r="AD198" s="96">
        <v>31.020034790039102</v>
      </c>
      <c r="AE198" s="96">
        <v>32.005825042724602</v>
      </c>
      <c r="AF198" s="96">
        <v>7.5</v>
      </c>
      <c r="AG198" s="96">
        <v>18.726655960083001</v>
      </c>
      <c r="AH198" s="96">
        <v>56.860000610351598</v>
      </c>
      <c r="AI198" s="96">
        <v>46.060001373291001</v>
      </c>
      <c r="AJ198" s="96">
        <v>21.139999389648398</v>
      </c>
      <c r="AK198" s="96">
        <v>39.650001525878899</v>
      </c>
      <c r="AL198" s="96">
        <v>27.172458648681602</v>
      </c>
      <c r="AM198" s="96">
        <v>20.774187088012699</v>
      </c>
      <c r="AN198" s="96">
        <v>74.099998474121094</v>
      </c>
      <c r="AO198" s="96">
        <v>9.3836412429809606</v>
      </c>
      <c r="AP198" s="96">
        <v>19.430000305175799</v>
      </c>
      <c r="AQ198" s="96">
        <v>14.6322031021118</v>
      </c>
      <c r="AR198" s="96">
        <v>17.568538665771499</v>
      </c>
      <c r="AS198" s="96">
        <v>29.073970794677699</v>
      </c>
      <c r="AT198" s="96">
        <v>35.009998321533203</v>
      </c>
      <c r="AU198" s="96">
        <v>6.71000003814697</v>
      </c>
      <c r="AV198" s="96">
        <v>10.515653610229499</v>
      </c>
      <c r="AW198" s="96">
        <v>28.3202114105225</v>
      </c>
      <c r="AX198" s="96">
        <v>21.219999313354499</v>
      </c>
      <c r="AY198" s="96">
        <v>7.4400000572204599</v>
      </c>
      <c r="AZ198" s="96">
        <v>24.4799995422363</v>
      </c>
      <c r="BA198" s="96">
        <v>23.837406158447301</v>
      </c>
      <c r="BB198" s="96">
        <v>27.755708694458001</v>
      </c>
      <c r="BC198" s="96">
        <v>45.592926025390597</v>
      </c>
      <c r="BD198" s="96">
        <v>25.073886871337901</v>
      </c>
      <c r="BE198" s="96">
        <v>14.930000305175801</v>
      </c>
      <c r="BF198" s="96">
        <v>19.38796043396</v>
      </c>
      <c r="BG198" s="96">
        <v>22.0289707183838</v>
      </c>
      <c r="BH198" s="96">
        <v>68.760002136230497</v>
      </c>
      <c r="BI198" s="96">
        <v>23.329999923706101</v>
      </c>
      <c r="BJ198" s="96">
        <v>22.610000610351602</v>
      </c>
      <c r="BK198" s="96">
        <v>34</v>
      </c>
      <c r="BL198" s="96">
        <v>34.391887664794901</v>
      </c>
      <c r="BM198" s="96">
        <v>26.9997367858887</v>
      </c>
      <c r="BN198" s="96">
        <v>19.290000915527301</v>
      </c>
      <c r="BO198" s="96">
        <v>66.912071228027301</v>
      </c>
      <c r="BP198" s="96">
        <v>35.759193420410199</v>
      </c>
      <c r="BQ198" s="96">
        <v>44.630001068115199</v>
      </c>
      <c r="BR198" s="96">
        <v>40.2012748718262</v>
      </c>
      <c r="BS198" s="96">
        <v>51.4799995422363</v>
      </c>
      <c r="BT198" s="96">
        <v>31.169651031494102</v>
      </c>
      <c r="BU198" s="96">
        <v>28.099645614623999</v>
      </c>
      <c r="BV198" s="96">
        <v>20.649999618530298</v>
      </c>
      <c r="BW198" s="96">
        <v>10.939999580383301</v>
      </c>
      <c r="BX198" s="96">
        <v>63.159999847412102</v>
      </c>
      <c r="BY198" s="96">
        <v>43.987583160400398</v>
      </c>
      <c r="BZ198" s="96">
        <v>17.860000610351602</v>
      </c>
      <c r="CA198" s="96">
        <v>82.828056335449205</v>
      </c>
      <c r="CB198" s="96">
        <v>28.569999694824201</v>
      </c>
      <c r="CC198" s="96">
        <v>83.2</v>
      </c>
      <c r="CD198" s="96">
        <v>24.94</v>
      </c>
    </row>
    <row r="199" spans="1:82" x14ac:dyDescent="0.3">
      <c r="A199" s="88" t="s">
        <v>433</v>
      </c>
      <c r="B199" s="96">
        <v>14.8933506011963</v>
      </c>
      <c r="C199" s="96">
        <v>32.150001525878899</v>
      </c>
      <c r="D199" s="96">
        <v>52.919765472412102</v>
      </c>
      <c r="E199" s="96">
        <v>33.602710723877003</v>
      </c>
      <c r="F199" s="96">
        <v>22.297538757324201</v>
      </c>
      <c r="G199" s="96">
        <v>24.830305099487301</v>
      </c>
      <c r="H199" s="96">
        <v>28</v>
      </c>
      <c r="I199" s="96">
        <v>9.8186092376709002</v>
      </c>
      <c r="J199" s="96">
        <v>80.6146240234375</v>
      </c>
      <c r="K199" s="96">
        <v>48.669998168945298</v>
      </c>
      <c r="L199" s="96">
        <v>21.4536228179932</v>
      </c>
      <c r="M199" s="96">
        <v>19.9799995422363</v>
      </c>
      <c r="N199" s="96">
        <v>23.930000305175799</v>
      </c>
      <c r="O199" s="96">
        <v>9.8000001907348597</v>
      </c>
      <c r="P199" s="96">
        <v>74.300003051757798</v>
      </c>
      <c r="Q199" s="96">
        <v>12.25</v>
      </c>
      <c r="R199" s="96">
        <v>3.7100412845611599</v>
      </c>
      <c r="S199" s="96">
        <v>11.519574165344199</v>
      </c>
      <c r="T199" s="96">
        <v>4.75</v>
      </c>
      <c r="U199" s="96">
        <v>30.2600002288818</v>
      </c>
      <c r="V199" s="96">
        <v>66.904525756835895</v>
      </c>
      <c r="W199" s="96">
        <v>19.780000686645501</v>
      </c>
      <c r="X199" s="96">
        <v>79.930000305175795</v>
      </c>
      <c r="Y199" s="96">
        <v>19.75</v>
      </c>
      <c r="Z199" s="96">
        <v>14.6599998474121</v>
      </c>
      <c r="AA199" s="96">
        <v>24.977251052856399</v>
      </c>
      <c r="AB199" s="96">
        <v>11.7700004577637</v>
      </c>
      <c r="AC199" s="96">
        <v>42.950111389160199</v>
      </c>
      <c r="AD199" s="96">
        <v>30.9818439483643</v>
      </c>
      <c r="AE199" s="96">
        <v>32.120067596435497</v>
      </c>
      <c r="AF199" s="96">
        <v>8.0500001907348597</v>
      </c>
      <c r="AG199" s="96">
        <v>18.706932067871101</v>
      </c>
      <c r="AH199" s="96">
        <v>57.099998474121101</v>
      </c>
      <c r="AI199" s="96">
        <v>46.709999084472699</v>
      </c>
      <c r="AJ199" s="96">
        <v>21.329999923706101</v>
      </c>
      <c r="AK199" s="96">
        <v>40.319999694824197</v>
      </c>
      <c r="AL199" s="96">
        <v>27.301284790039102</v>
      </c>
      <c r="AM199" s="96">
        <v>20.8436985015869</v>
      </c>
      <c r="AN199" s="96">
        <v>73.980003356933594</v>
      </c>
      <c r="AO199" s="96">
        <v>9.5423498153686506</v>
      </c>
      <c r="AP199" s="96">
        <v>21.219999313354499</v>
      </c>
      <c r="AQ199" s="96">
        <v>14.5782985687256</v>
      </c>
      <c r="AR199" s="96">
        <v>17.963781356811499</v>
      </c>
      <c r="AS199" s="96">
        <v>29.302040100097699</v>
      </c>
      <c r="AT199" s="96">
        <v>35.509998321533203</v>
      </c>
      <c r="AU199" s="96">
        <v>6.6399998664856001</v>
      </c>
      <c r="AV199" s="96">
        <v>10.742753982543899</v>
      </c>
      <c r="AW199" s="96">
        <v>29.314949035644499</v>
      </c>
      <c r="AX199" s="96">
        <v>21.139999389648398</v>
      </c>
      <c r="AY199" s="96">
        <v>7.5199999809265101</v>
      </c>
      <c r="AZ199" s="96">
        <v>24.2299995422363</v>
      </c>
      <c r="BA199" s="96">
        <v>23.381280899047901</v>
      </c>
      <c r="BB199" s="96">
        <v>27.6762084960937</v>
      </c>
      <c r="BC199" s="96">
        <v>47.419837951660199</v>
      </c>
      <c r="BD199" s="96">
        <v>24.824146270751999</v>
      </c>
      <c r="BE199" s="96">
        <v>14.6400003433228</v>
      </c>
      <c r="BF199" s="96">
        <v>20.674552917480501</v>
      </c>
      <c r="BG199" s="96">
        <v>22.2939052581787</v>
      </c>
      <c r="BH199" s="96">
        <v>69.080001831054702</v>
      </c>
      <c r="BI199" s="96">
        <v>23.930000305175799</v>
      </c>
      <c r="BJ199" s="96">
        <v>23.290000915527301</v>
      </c>
      <c r="BK199" s="96">
        <v>34.650001525878899</v>
      </c>
      <c r="BL199" s="96">
        <v>34.381923675537102</v>
      </c>
      <c r="BM199" s="96">
        <v>26.9997367858887</v>
      </c>
      <c r="BN199" s="96">
        <v>18.930000305175799</v>
      </c>
      <c r="BO199" s="96">
        <v>66.732307434082003</v>
      </c>
      <c r="BP199" s="96">
        <v>37.771266937255902</v>
      </c>
      <c r="BQ199" s="96">
        <v>44.740001678466797</v>
      </c>
      <c r="BR199" s="96">
        <v>41.062732696533203</v>
      </c>
      <c r="BS199" s="96">
        <v>53.090000152587898</v>
      </c>
      <c r="BT199" s="96">
        <v>31.828365325927699</v>
      </c>
      <c r="BU199" s="96">
        <v>27.4120998382568</v>
      </c>
      <c r="BV199" s="96">
        <v>21.319999694824201</v>
      </c>
      <c r="BW199" s="96">
        <v>11.1000003814697</v>
      </c>
      <c r="BX199" s="96">
        <v>64.919998168945298</v>
      </c>
      <c r="BY199" s="96">
        <v>44.543895721435597</v>
      </c>
      <c r="BZ199" s="96">
        <v>17.819999694824201</v>
      </c>
      <c r="CA199" s="96">
        <v>81.538711547851605</v>
      </c>
      <c r="CB199" s="96">
        <v>28.639999389648398</v>
      </c>
      <c r="CC199" s="96">
        <v>79.11</v>
      </c>
      <c r="CD199" s="96">
        <v>23.35</v>
      </c>
    </row>
    <row r="200" spans="1:82" x14ac:dyDescent="0.3">
      <c r="A200" s="88" t="s">
        <v>434</v>
      </c>
      <c r="B200" s="96">
        <v>14.990313529968301</v>
      </c>
      <c r="C200" s="96">
        <v>32.849998474121101</v>
      </c>
      <c r="D200" s="96">
        <v>53.068412780761697</v>
      </c>
      <c r="E200" s="96">
        <v>34.095973968505902</v>
      </c>
      <c r="F200" s="96">
        <v>22.425287246704102</v>
      </c>
      <c r="G200" s="96">
        <v>24.967924118041999</v>
      </c>
      <c r="H200" s="96">
        <v>28.75</v>
      </c>
      <c r="I200" s="96">
        <v>9.7588615417480504</v>
      </c>
      <c r="J200" s="96">
        <v>82.421943664550795</v>
      </c>
      <c r="K200" s="96">
        <v>50.240001678466797</v>
      </c>
      <c r="L200" s="96">
        <v>21.277050018310501</v>
      </c>
      <c r="M200" s="96">
        <v>20.680000305175799</v>
      </c>
      <c r="N200" s="96">
        <v>24.049999237060501</v>
      </c>
      <c r="O200" s="96">
        <v>9.7899999618530291</v>
      </c>
      <c r="P200" s="96">
        <v>76.319999694824205</v>
      </c>
      <c r="Q200" s="96">
        <v>12.6300001144409</v>
      </c>
      <c r="R200" s="96">
        <v>3.6706774234771702</v>
      </c>
      <c r="S200" s="96">
        <v>11.656828880310099</v>
      </c>
      <c r="T200" s="96">
        <v>4.8699998855590803</v>
      </c>
      <c r="U200" s="96">
        <v>31.030000686645501</v>
      </c>
      <c r="V200" s="96">
        <v>66.223396301269503</v>
      </c>
      <c r="W200" s="96">
        <v>19.889999389648398</v>
      </c>
      <c r="X200" s="96">
        <v>79.5</v>
      </c>
      <c r="Y200" s="96">
        <v>19.950000762939499</v>
      </c>
      <c r="Z200" s="96">
        <v>16.0100002288818</v>
      </c>
      <c r="AA200" s="96">
        <v>25.7093601226807</v>
      </c>
      <c r="AB200" s="96">
        <v>12.0100002288818</v>
      </c>
      <c r="AC200" s="96">
        <v>45.047882080078097</v>
      </c>
      <c r="AD200" s="96">
        <v>31.058221817016602</v>
      </c>
      <c r="AE200" s="96">
        <v>32.139102935791001</v>
      </c>
      <c r="AF200" s="96">
        <v>8.1000003814697301</v>
      </c>
      <c r="AG200" s="96">
        <v>18.726655960083001</v>
      </c>
      <c r="AH200" s="96">
        <v>56.470001220703097</v>
      </c>
      <c r="AI200" s="96">
        <v>47.25</v>
      </c>
      <c r="AJ200" s="96">
        <v>21.639999389648398</v>
      </c>
      <c r="AK200" s="96">
        <v>40.619998931884801</v>
      </c>
      <c r="AL200" s="96">
        <v>27.2120971679688</v>
      </c>
      <c r="AM200" s="96">
        <v>21.240909576416001</v>
      </c>
      <c r="AN200" s="96">
        <v>71.800003051757798</v>
      </c>
      <c r="AO200" s="96">
        <v>9.6514616012573207</v>
      </c>
      <c r="AP200" s="96">
        <v>21.280000686645501</v>
      </c>
      <c r="AQ200" s="96">
        <v>14.4225730895996</v>
      </c>
      <c r="AR200" s="96">
        <v>17.9736633300781</v>
      </c>
      <c r="AS200" s="96">
        <v>31.503414154052699</v>
      </c>
      <c r="AT200" s="96">
        <v>36.220001220703097</v>
      </c>
      <c r="AU200" s="96">
        <v>6.8400001525878897</v>
      </c>
      <c r="AV200" s="96">
        <v>10.7723751068115</v>
      </c>
      <c r="AW200" s="96">
        <v>29.334846496581999</v>
      </c>
      <c r="AX200" s="96">
        <v>21.200000762939499</v>
      </c>
      <c r="AY200" s="96">
        <v>7.5300002098083496</v>
      </c>
      <c r="AZ200" s="96">
        <v>23.799999237060501</v>
      </c>
      <c r="BA200" s="96">
        <v>23.668838500976602</v>
      </c>
      <c r="BB200" s="96">
        <v>27.169389724731399</v>
      </c>
      <c r="BC200" s="96">
        <v>48.7675590515137</v>
      </c>
      <c r="BD200" s="96">
        <v>24.704271316528299</v>
      </c>
      <c r="BE200" s="96">
        <v>14.4700002670288</v>
      </c>
      <c r="BF200" s="96">
        <v>19.922389984130898</v>
      </c>
      <c r="BG200" s="96">
        <v>22.656967163085898</v>
      </c>
      <c r="BH200" s="96">
        <v>68.650001525878906</v>
      </c>
      <c r="BI200" s="96">
        <v>24.200000762939499</v>
      </c>
      <c r="BJ200" s="96">
        <v>23.690000534057599</v>
      </c>
      <c r="BK200" s="96">
        <v>35.2700004577637</v>
      </c>
      <c r="BL200" s="96">
        <v>34.142742156982401</v>
      </c>
      <c r="BM200" s="96">
        <v>26.440362930297901</v>
      </c>
      <c r="BN200" s="96">
        <v>18.799999237060501</v>
      </c>
      <c r="BO200" s="96">
        <v>65.913383483886705</v>
      </c>
      <c r="BP200" s="96">
        <v>38.717540740966797</v>
      </c>
      <c r="BQ200" s="96">
        <v>44.599998474121101</v>
      </c>
      <c r="BR200" s="96">
        <v>41.129734039306598</v>
      </c>
      <c r="BS200" s="96">
        <v>51.299999237060497</v>
      </c>
      <c r="BT200" s="96">
        <v>31.899967193603501</v>
      </c>
      <c r="BU200" s="96">
        <v>27.053380966186499</v>
      </c>
      <c r="BV200" s="96">
        <v>21.040000915527301</v>
      </c>
      <c r="BW200" s="96">
        <v>11.2799997329712</v>
      </c>
      <c r="BX200" s="96">
        <v>66.970001220703097</v>
      </c>
      <c r="BY200" s="96">
        <v>45.8712348937988</v>
      </c>
      <c r="BZ200" s="96">
        <v>17.870000839233398</v>
      </c>
      <c r="CA200" s="96">
        <v>81.648651123046903</v>
      </c>
      <c r="CB200" s="96">
        <v>28.959999084472699</v>
      </c>
      <c r="CC200" s="96">
        <v>80</v>
      </c>
      <c r="CD200" s="96">
        <v>23.62</v>
      </c>
    </row>
    <row r="201" spans="1:82" x14ac:dyDescent="0.3">
      <c r="A201" s="88" t="s">
        <v>435</v>
      </c>
      <c r="B201" s="96">
        <v>14.3891496658325</v>
      </c>
      <c r="C201" s="96">
        <v>34.299999237060497</v>
      </c>
      <c r="D201" s="96">
        <v>53.563915252685497</v>
      </c>
      <c r="E201" s="96">
        <v>34.175731658935497</v>
      </c>
      <c r="F201" s="96">
        <v>21.904457092285199</v>
      </c>
      <c r="G201" s="96">
        <v>24.201192855835</v>
      </c>
      <c r="H201" s="96">
        <v>28.290000915527301</v>
      </c>
      <c r="I201" s="96">
        <v>10.1073913574219</v>
      </c>
      <c r="J201" s="96">
        <v>82.431877136230497</v>
      </c>
      <c r="K201" s="96">
        <v>50.099998474121101</v>
      </c>
      <c r="L201" s="96">
        <v>20.776760101318398</v>
      </c>
      <c r="M201" s="96">
        <v>21.319999694824201</v>
      </c>
      <c r="N201" s="96">
        <v>23.590000152587901</v>
      </c>
      <c r="O201" s="96">
        <v>9.57999992370606</v>
      </c>
      <c r="P201" s="96">
        <v>75.599998474121094</v>
      </c>
      <c r="Q201" s="96">
        <v>12.6199998855591</v>
      </c>
      <c r="R201" s="96">
        <v>3.7002003192901598</v>
      </c>
      <c r="S201" s="96">
        <v>11.8136911392212</v>
      </c>
      <c r="T201" s="96">
        <v>5.1300001144409197</v>
      </c>
      <c r="U201" s="96">
        <v>30.879999160766602</v>
      </c>
      <c r="V201" s="96">
        <v>65.475105285644503</v>
      </c>
      <c r="W201" s="96">
        <v>20</v>
      </c>
      <c r="X201" s="96">
        <v>79.25</v>
      </c>
      <c r="Y201" s="96">
        <v>19.620000839233398</v>
      </c>
      <c r="Z201" s="96">
        <v>15.8500003814697</v>
      </c>
      <c r="AA201" s="96">
        <v>24.634967803955099</v>
      </c>
      <c r="AB201" s="96">
        <v>11.789999961853001</v>
      </c>
      <c r="AC201" s="96">
        <v>44.023616790771499</v>
      </c>
      <c r="AD201" s="96">
        <v>30.284870147705099</v>
      </c>
      <c r="AE201" s="96">
        <v>31.2156791687012</v>
      </c>
      <c r="AF201" s="96">
        <v>8.0500001907348597</v>
      </c>
      <c r="AG201" s="96">
        <v>18.578737258911101</v>
      </c>
      <c r="AH201" s="96">
        <v>56.5</v>
      </c>
      <c r="AI201" s="96">
        <v>47.150001525878899</v>
      </c>
      <c r="AJ201" s="96">
        <v>21.0100002288818</v>
      </c>
      <c r="AK201" s="96">
        <v>39.439998626708999</v>
      </c>
      <c r="AL201" s="96">
        <v>26.7859802246094</v>
      </c>
      <c r="AM201" s="96">
        <v>20.823837280273398</v>
      </c>
      <c r="AN201" s="96">
        <v>71</v>
      </c>
      <c r="AO201" s="96">
        <v>9.5225114822387695</v>
      </c>
      <c r="AP201" s="96">
        <v>21.940000534057599</v>
      </c>
      <c r="AQ201" s="96">
        <v>14.244886398315399</v>
      </c>
      <c r="AR201" s="96">
        <v>17.459846496581999</v>
      </c>
      <c r="AS201" s="96">
        <v>30.8588676452637</v>
      </c>
      <c r="AT201" s="96">
        <v>34.659999847412102</v>
      </c>
      <c r="AU201" s="96">
        <v>6.7600002288818404</v>
      </c>
      <c r="AV201" s="96">
        <v>10.565024375915501</v>
      </c>
      <c r="AW201" s="96">
        <v>28.618635177612301</v>
      </c>
      <c r="AX201" s="96">
        <v>21.629999160766602</v>
      </c>
      <c r="AY201" s="96">
        <v>7.4299998283386204</v>
      </c>
      <c r="AZ201" s="96">
        <v>23.799999237060501</v>
      </c>
      <c r="BA201" s="96">
        <v>24.184453964233398</v>
      </c>
      <c r="BB201" s="96">
        <v>26.5035705566406</v>
      </c>
      <c r="BC201" s="96">
        <v>47.040481567382798</v>
      </c>
      <c r="BD201" s="96">
        <v>24.514469146728501</v>
      </c>
      <c r="BE201" s="96">
        <v>14.819999694824199</v>
      </c>
      <c r="BF201" s="96">
        <v>19.447341918945298</v>
      </c>
      <c r="BG201" s="96">
        <v>21.7051601409912</v>
      </c>
      <c r="BH201" s="96">
        <v>69.199996948242202</v>
      </c>
      <c r="BI201" s="96">
        <v>24.2299995422363</v>
      </c>
      <c r="BJ201" s="96">
        <v>23.549999237060501</v>
      </c>
      <c r="BK201" s="96">
        <v>35.400001525878899</v>
      </c>
      <c r="BL201" s="96">
        <v>34.102882385253899</v>
      </c>
      <c r="BM201" s="96">
        <v>26.0408115386963</v>
      </c>
      <c r="BN201" s="96">
        <v>18.370000839233398</v>
      </c>
      <c r="BO201" s="96">
        <v>64.405364990234403</v>
      </c>
      <c r="BP201" s="96">
        <v>38.976524353027301</v>
      </c>
      <c r="BQ201" s="96">
        <v>44.900001525878899</v>
      </c>
      <c r="BR201" s="96">
        <v>40.814613342285199</v>
      </c>
      <c r="BS201" s="96">
        <v>50.740001678466797</v>
      </c>
      <c r="BT201" s="96">
        <v>32.268234252929702</v>
      </c>
      <c r="BU201" s="96">
        <v>27.342350006103501</v>
      </c>
      <c r="BV201" s="96">
        <v>20.670000076293899</v>
      </c>
      <c r="BW201" s="96">
        <v>11.210000038146999</v>
      </c>
      <c r="BX201" s="96">
        <v>66.449996948242202</v>
      </c>
      <c r="BY201" s="96">
        <v>45.402759552002003</v>
      </c>
      <c r="BZ201" s="96">
        <v>17.620000839233398</v>
      </c>
      <c r="CA201" s="96">
        <v>81.0489501953125</v>
      </c>
      <c r="CB201" s="96">
        <v>30.5</v>
      </c>
      <c r="CC201" s="96">
        <v>75.8</v>
      </c>
      <c r="CD201" s="96">
        <v>22.92</v>
      </c>
    </row>
    <row r="202" spans="1:82" x14ac:dyDescent="0.3">
      <c r="A202" s="88" t="s">
        <v>436</v>
      </c>
      <c r="B202" s="96">
        <v>14.2824907302856</v>
      </c>
      <c r="C202" s="96">
        <v>35.680000305175803</v>
      </c>
      <c r="D202" s="96">
        <v>54.822494506835902</v>
      </c>
      <c r="E202" s="96">
        <v>34.514694213867202</v>
      </c>
      <c r="F202" s="96">
        <v>21.904457092285199</v>
      </c>
      <c r="G202" s="96">
        <v>24.220849990844702</v>
      </c>
      <c r="H202" s="96">
        <v>28.069999694824201</v>
      </c>
      <c r="I202" s="96">
        <v>9.8982734680175799</v>
      </c>
      <c r="J202" s="96">
        <v>81.260093688964901</v>
      </c>
      <c r="K202" s="96">
        <v>50.790000915527301</v>
      </c>
      <c r="L202" s="96">
        <v>20.6099967956543</v>
      </c>
      <c r="M202" s="96">
        <v>20.790000915527301</v>
      </c>
      <c r="N202" s="96">
        <v>23.2600002288818</v>
      </c>
      <c r="O202" s="96">
        <v>9.4600000381469709</v>
      </c>
      <c r="P202" s="96">
        <v>74.629997253417997</v>
      </c>
      <c r="Q202" s="96">
        <v>12.699999809265099</v>
      </c>
      <c r="R202" s="96">
        <v>3.7100412845611599</v>
      </c>
      <c r="S202" s="96">
        <v>11.715651512146</v>
      </c>
      <c r="T202" s="96">
        <v>4.9800000190734899</v>
      </c>
      <c r="U202" s="96">
        <v>30.7700004577637</v>
      </c>
      <c r="V202" s="96">
        <v>65.465515136718807</v>
      </c>
      <c r="W202" s="96">
        <v>20.290000915527301</v>
      </c>
      <c r="X202" s="96">
        <v>80.010002136230497</v>
      </c>
      <c r="Y202" s="96">
        <v>20.290000915527301</v>
      </c>
      <c r="Z202" s="96">
        <v>16.399999618530298</v>
      </c>
      <c r="AA202" s="96">
        <v>25.271995544433601</v>
      </c>
      <c r="AB202" s="96">
        <v>11.9099998474121</v>
      </c>
      <c r="AC202" s="96">
        <v>43.3440551757812</v>
      </c>
      <c r="AD202" s="96">
        <v>29.969800949096701</v>
      </c>
      <c r="AE202" s="96">
        <v>31.0252799987793</v>
      </c>
      <c r="AF202" s="96">
        <v>8.07999992370606</v>
      </c>
      <c r="AG202" s="96">
        <v>18.4998455047607</v>
      </c>
      <c r="AH202" s="96">
        <v>56.889999389648402</v>
      </c>
      <c r="AI202" s="96">
        <v>46.990001678466797</v>
      </c>
      <c r="AJ202" s="96">
        <v>21.120000839233398</v>
      </c>
      <c r="AK202" s="96">
        <v>39.560001373291001</v>
      </c>
      <c r="AL202" s="96">
        <v>27.0832710266113</v>
      </c>
      <c r="AM202" s="96">
        <v>21.091955184936499</v>
      </c>
      <c r="AN202" s="96">
        <v>70.389999389648395</v>
      </c>
      <c r="AO202" s="96">
        <v>9.5721073150634801</v>
      </c>
      <c r="AP202" s="96">
        <v>23.0200004577637</v>
      </c>
      <c r="AQ202" s="96">
        <v>14.2488794326782</v>
      </c>
      <c r="AR202" s="96">
        <v>17.193058013916001</v>
      </c>
      <c r="AS202" s="96">
        <v>30.898530960083001</v>
      </c>
      <c r="AT202" s="96">
        <v>34.599998474121101</v>
      </c>
      <c r="AU202" s="96">
        <v>6.6799998283386204</v>
      </c>
      <c r="AV202" s="96">
        <v>10.5847730636597</v>
      </c>
      <c r="AW202" s="96">
        <v>28.658424377441399</v>
      </c>
      <c r="AX202" s="96">
        <v>21.840000152587901</v>
      </c>
      <c r="AY202" s="96">
        <v>7.3499999046325701</v>
      </c>
      <c r="AZ202" s="96">
        <v>23.360000610351602</v>
      </c>
      <c r="BA202" s="96">
        <v>24.055549621581999</v>
      </c>
      <c r="BB202" s="96">
        <v>26.7122592926025</v>
      </c>
      <c r="BC202" s="96">
        <v>46.860782623291001</v>
      </c>
      <c r="BD202" s="96">
        <v>24.614364624023398</v>
      </c>
      <c r="BE202" s="96">
        <v>14.449999809265099</v>
      </c>
      <c r="BF202" s="96">
        <v>19.130641937255898</v>
      </c>
      <c r="BG202" s="96">
        <v>21.587409973144499</v>
      </c>
      <c r="BH202" s="96">
        <v>69.819999694824205</v>
      </c>
      <c r="BI202" s="96">
        <v>24.450000762939499</v>
      </c>
      <c r="BJ202" s="96">
        <v>23.819999694824201</v>
      </c>
      <c r="BK202" s="96">
        <v>46</v>
      </c>
      <c r="BL202" s="96">
        <v>34.391887664794901</v>
      </c>
      <c r="BM202" s="96">
        <v>25.831047058105501</v>
      </c>
      <c r="BN202" s="96">
        <v>18.600000381469702</v>
      </c>
      <c r="BO202" s="96">
        <v>65.394073486328097</v>
      </c>
      <c r="BP202" s="96">
        <v>39.1458549499512</v>
      </c>
      <c r="BQ202" s="96">
        <v>44.360000610351598</v>
      </c>
      <c r="BR202" s="96">
        <v>40.7852783203125</v>
      </c>
      <c r="BS202" s="96">
        <v>50.209999084472699</v>
      </c>
      <c r="BT202" s="96">
        <v>32.7459907531738</v>
      </c>
      <c r="BU202" s="96">
        <v>27.202846527099599</v>
      </c>
      <c r="BV202" s="96">
        <v>20.690000534057599</v>
      </c>
      <c r="BW202" s="96">
        <v>11.3699998855591</v>
      </c>
      <c r="BX202" s="96">
        <v>67.720001220703097</v>
      </c>
      <c r="BY202" s="96">
        <v>45.28564453125</v>
      </c>
      <c r="BZ202" s="96">
        <v>17.940000534057599</v>
      </c>
      <c r="CA202" s="96">
        <v>80.8890380859375</v>
      </c>
      <c r="CB202" s="96">
        <v>29.7700004577637</v>
      </c>
      <c r="CC202" s="96">
        <v>77.290000000000006</v>
      </c>
      <c r="CD202" s="96">
        <v>22.87</v>
      </c>
    </row>
    <row r="203" spans="1:82" x14ac:dyDescent="0.3">
      <c r="A203" s="88" t="s">
        <v>437</v>
      </c>
      <c r="B203" s="96">
        <v>14.214617729186999</v>
      </c>
      <c r="C203" s="96">
        <v>35.619998931884801</v>
      </c>
      <c r="D203" s="96">
        <v>53.603557586669901</v>
      </c>
      <c r="E203" s="96">
        <v>34.415000915527301</v>
      </c>
      <c r="F203" s="96">
        <v>21.7472229003906</v>
      </c>
      <c r="G203" s="96">
        <v>24.063573837280298</v>
      </c>
      <c r="H203" s="96">
        <v>29.120000839233398</v>
      </c>
      <c r="I203" s="96">
        <v>9.9978532791137695</v>
      </c>
      <c r="J203" s="96">
        <v>79.025764465332003</v>
      </c>
      <c r="K203" s="96">
        <v>53.209999084472699</v>
      </c>
      <c r="L203" s="96">
        <v>19.962562561035199</v>
      </c>
      <c r="M203" s="96">
        <v>22.030000686645501</v>
      </c>
      <c r="N203" s="96">
        <v>23.549999237060501</v>
      </c>
      <c r="O203" s="96">
        <v>9.32999992370606</v>
      </c>
      <c r="P203" s="96">
        <v>73.860000610351605</v>
      </c>
      <c r="Q203" s="96">
        <v>12.300000190734901</v>
      </c>
      <c r="R203" s="96">
        <v>3.7100412845611599</v>
      </c>
      <c r="S203" s="96">
        <v>11.6176137924194</v>
      </c>
      <c r="T203" s="96">
        <v>5.03999996185303</v>
      </c>
      <c r="U203" s="96">
        <v>30.110000610351602</v>
      </c>
      <c r="V203" s="96">
        <v>64.189590454101605</v>
      </c>
      <c r="W203" s="96">
        <v>19.299999237060501</v>
      </c>
      <c r="X203" s="96">
        <v>84.760002136230497</v>
      </c>
      <c r="Y203" s="96">
        <v>21.350000381469702</v>
      </c>
      <c r="Z203" s="96">
        <v>16.329999923706101</v>
      </c>
      <c r="AA203" s="96">
        <v>24.806108474731399</v>
      </c>
      <c r="AB203" s="96">
        <v>11.5</v>
      </c>
      <c r="AC203" s="96">
        <v>42.359188079833999</v>
      </c>
      <c r="AD203" s="96">
        <v>29.5783500671387</v>
      </c>
      <c r="AE203" s="96">
        <v>30.463607788085898</v>
      </c>
      <c r="AF203" s="96">
        <v>8.2100000381469709</v>
      </c>
      <c r="AG203" s="96">
        <v>18.0462245941162</v>
      </c>
      <c r="AH203" s="96">
        <v>59.380001068115199</v>
      </c>
      <c r="AI203" s="96">
        <v>45.099998474121101</v>
      </c>
      <c r="AJ203" s="96">
        <v>20.649999618530298</v>
      </c>
      <c r="AK203" s="96">
        <v>38.840000152587898</v>
      </c>
      <c r="AL203" s="96">
        <v>27.013902664184599</v>
      </c>
      <c r="AM203" s="96">
        <v>21.896308898925799</v>
      </c>
      <c r="AN203" s="96">
        <v>71.480003356933594</v>
      </c>
      <c r="AO203" s="96">
        <v>9.9192829132080096</v>
      </c>
      <c r="AP203" s="96">
        <v>22.709999084472699</v>
      </c>
      <c r="AQ203" s="96">
        <v>14.3946228027344</v>
      </c>
      <c r="AR203" s="96">
        <v>16.886745452880898</v>
      </c>
      <c r="AS203" s="96">
        <v>30.1449089050293</v>
      </c>
      <c r="AT203" s="96">
        <v>34.25</v>
      </c>
      <c r="AU203" s="96">
        <v>7.1700000762939498</v>
      </c>
      <c r="AV203" s="96">
        <v>10.574897766113301</v>
      </c>
      <c r="AW203" s="96">
        <v>28.747949600219702</v>
      </c>
      <c r="AX203" s="96">
        <v>22.329999923706101</v>
      </c>
      <c r="AY203" s="96">
        <v>7.2600002288818404</v>
      </c>
      <c r="AZ203" s="96">
        <v>23.430000305175799</v>
      </c>
      <c r="BA203" s="96">
        <v>23.500270843505898</v>
      </c>
      <c r="BB203" s="96">
        <v>26.443944931030298</v>
      </c>
      <c r="BC203" s="96">
        <v>45.503082275390597</v>
      </c>
      <c r="BD203" s="96">
        <v>23.395633697509801</v>
      </c>
      <c r="BE203" s="96">
        <v>14.7200002670288</v>
      </c>
      <c r="BF203" s="96">
        <v>19.645278930664102</v>
      </c>
      <c r="BG203" s="96">
        <v>21.518722534179702</v>
      </c>
      <c r="BH203" s="96">
        <v>70.099998474121094</v>
      </c>
      <c r="BI203" s="96">
        <v>25.4799995422363</v>
      </c>
      <c r="BJ203" s="96">
        <v>25.100000381469702</v>
      </c>
      <c r="BK203" s="96">
        <v>46.509998321533203</v>
      </c>
      <c r="BL203" s="96">
        <v>34.531410217285199</v>
      </c>
      <c r="BM203" s="96">
        <v>26.290531158447301</v>
      </c>
      <c r="BN203" s="96">
        <v>19.200000762939499</v>
      </c>
      <c r="BO203" s="96">
        <v>65.274230957031307</v>
      </c>
      <c r="BP203" s="96">
        <v>38.488445281982401</v>
      </c>
      <c r="BQ203" s="96">
        <v>43.7299995422363</v>
      </c>
      <c r="BR203" s="96">
        <v>41.088401794433601</v>
      </c>
      <c r="BS203" s="96">
        <v>50.619998931884801</v>
      </c>
      <c r="BT203" s="96">
        <v>32.118938446044901</v>
      </c>
      <c r="BU203" s="96">
        <v>26.7145900726318</v>
      </c>
      <c r="BV203" s="96">
        <v>20.590000152587901</v>
      </c>
      <c r="BW203" s="96">
        <v>11.7600002288818</v>
      </c>
      <c r="BX203" s="96">
        <v>71.290000915527401</v>
      </c>
      <c r="BY203" s="96">
        <v>43.167755126953097</v>
      </c>
      <c r="BZ203" s="96">
        <v>17.799999237060501</v>
      </c>
      <c r="CA203" s="96">
        <v>78.470260620117202</v>
      </c>
      <c r="CB203" s="96">
        <v>29.579999923706101</v>
      </c>
      <c r="CC203" s="96">
        <v>82.16</v>
      </c>
      <c r="CD203" s="96">
        <v>23.8</v>
      </c>
    </row>
    <row r="204" spans="1:82" x14ac:dyDescent="0.3">
      <c r="A204" s="88" t="s">
        <v>450</v>
      </c>
      <c r="B204" s="96">
        <v>14.301882743835501</v>
      </c>
      <c r="C204" s="96">
        <v>35.889999389648402</v>
      </c>
      <c r="D204" s="96">
        <v>55.1990776062012</v>
      </c>
      <c r="E204" s="96">
        <v>35.332202911377003</v>
      </c>
      <c r="F204" s="96">
        <v>22.543212890625</v>
      </c>
      <c r="G204" s="96">
        <v>25.144861221313501</v>
      </c>
      <c r="H204" s="96">
        <v>29.379999160766602</v>
      </c>
      <c r="I204" s="96">
        <v>10.2268886566162</v>
      </c>
      <c r="J204" s="96">
        <v>79.244232177734403</v>
      </c>
      <c r="K204" s="96">
        <v>55.700000762939503</v>
      </c>
      <c r="L204" s="96">
        <v>20.590375900268601</v>
      </c>
      <c r="M204" s="96">
        <v>22.370000839233398</v>
      </c>
      <c r="N204" s="96">
        <v>23.700000762939499</v>
      </c>
      <c r="O204" s="96">
        <v>9.9899997711181605</v>
      </c>
      <c r="P204" s="96">
        <v>74.099998474121094</v>
      </c>
      <c r="Q204" s="96">
        <v>12.829999923706101</v>
      </c>
      <c r="R204" s="96">
        <v>3.7002003192901598</v>
      </c>
      <c r="S204" s="96">
        <v>12.039180755615201</v>
      </c>
      <c r="T204" s="96">
        <v>5.0199999809265101</v>
      </c>
      <c r="U204" s="96">
        <v>30.25</v>
      </c>
      <c r="V204" s="96">
        <v>64.698043823242202</v>
      </c>
      <c r="W204" s="96">
        <v>19.200000762939499</v>
      </c>
      <c r="X204" s="96">
        <v>83.650001525878906</v>
      </c>
      <c r="Y204" s="96">
        <v>22.629999160766602</v>
      </c>
      <c r="Z204" s="96">
        <v>16.350000381469702</v>
      </c>
      <c r="AA204" s="96">
        <v>24.986759185791001</v>
      </c>
      <c r="AB204" s="96">
        <v>12.0100002288818</v>
      </c>
      <c r="AC204" s="96">
        <v>42.093276977539098</v>
      </c>
      <c r="AD204" s="96">
        <v>30.638130187988299</v>
      </c>
      <c r="AE204" s="96">
        <v>31.063360214233398</v>
      </c>
      <c r="AF204" s="96">
        <v>8.4099998474121094</v>
      </c>
      <c r="AG204" s="96">
        <v>18.2631740570068</v>
      </c>
      <c r="AH204" s="96">
        <v>59.5</v>
      </c>
      <c r="AI204" s="96">
        <v>44.919998168945298</v>
      </c>
      <c r="AJ204" s="96">
        <v>20.700000762939499</v>
      </c>
      <c r="AK204" s="96">
        <v>38.799999237060497</v>
      </c>
      <c r="AL204" s="96">
        <v>26.756250381469702</v>
      </c>
      <c r="AM204" s="96">
        <v>22.462337493896499</v>
      </c>
      <c r="AN204" s="96">
        <v>70.589996337890597</v>
      </c>
      <c r="AO204" s="96">
        <v>10.2168617248535</v>
      </c>
      <c r="AP204" s="96">
        <v>23.469999313354499</v>
      </c>
      <c r="AQ204" s="96">
        <v>14.358685493469199</v>
      </c>
      <c r="AR204" s="96">
        <v>17.479610443115199</v>
      </c>
      <c r="AS204" s="96">
        <v>31.146434783935501</v>
      </c>
      <c r="AT204" s="96">
        <v>36.299999237060497</v>
      </c>
      <c r="AU204" s="96">
        <v>7.0599999427795401</v>
      </c>
      <c r="AV204" s="96">
        <v>10.8019971847534</v>
      </c>
      <c r="AW204" s="96">
        <v>29.553686141967798</v>
      </c>
      <c r="AX204" s="96">
        <v>22.579999923706101</v>
      </c>
      <c r="AY204" s="96">
        <v>7.5500001907348597</v>
      </c>
      <c r="AZ204" s="96">
        <v>23.530000686645501</v>
      </c>
      <c r="BA204" s="96">
        <v>23.510185241699201</v>
      </c>
      <c r="BB204" s="96">
        <v>26.990512847900401</v>
      </c>
      <c r="BC204" s="96">
        <v>45.992252349853501</v>
      </c>
      <c r="BD204" s="96">
        <v>23.675342559814499</v>
      </c>
      <c r="BE204" s="96">
        <v>14.920000076293899</v>
      </c>
      <c r="BF204" s="96">
        <v>19.853113174438501</v>
      </c>
      <c r="BG204" s="96">
        <v>23.059278488159201</v>
      </c>
      <c r="BH204" s="96">
        <v>71.309997558593807</v>
      </c>
      <c r="BI204" s="96">
        <v>26.840000152587901</v>
      </c>
      <c r="BJ204" s="96">
        <v>26.219999313354499</v>
      </c>
      <c r="BK204" s="96">
        <v>45.299999237060597</v>
      </c>
      <c r="BL204" s="96">
        <v>34.641033172607401</v>
      </c>
      <c r="BM204" s="96">
        <v>25.671226501464801</v>
      </c>
      <c r="BN204" s="96">
        <v>18.940000534057599</v>
      </c>
      <c r="BO204" s="96">
        <v>65.513908386230497</v>
      </c>
      <c r="BP204" s="96">
        <v>40.400917053222699</v>
      </c>
      <c r="BQ204" s="96">
        <v>43.569999694824197</v>
      </c>
      <c r="BR204" s="96">
        <v>42.056453704833999</v>
      </c>
      <c r="BS204" s="96">
        <v>50.099998474121101</v>
      </c>
      <c r="BT204" s="96">
        <v>32.3379096984863</v>
      </c>
      <c r="BU204" s="96">
        <v>26.226335525512699</v>
      </c>
      <c r="BV204" s="96">
        <v>20.5200004577637</v>
      </c>
      <c r="BW204" s="96">
        <v>12.4799995422363</v>
      </c>
      <c r="BX204" s="96">
        <v>74.800003051757798</v>
      </c>
      <c r="BY204" s="96">
        <v>43.089679718017599</v>
      </c>
      <c r="BZ204" s="96">
        <v>18.440000534057599</v>
      </c>
      <c r="CA204" s="96">
        <v>76.901062011718807</v>
      </c>
      <c r="CB204" s="96">
        <v>31.25</v>
      </c>
      <c r="CC204" s="96">
        <v>85.71</v>
      </c>
      <c r="CD204" s="96">
        <v>23.95</v>
      </c>
    </row>
    <row r="205" spans="1:82" x14ac:dyDescent="0.3">
      <c r="A205" s="88" t="s">
        <v>451</v>
      </c>
      <c r="B205" s="96">
        <v>14.049781799316399</v>
      </c>
      <c r="C205" s="96">
        <v>36</v>
      </c>
      <c r="D205" s="96">
        <v>56.100894927978501</v>
      </c>
      <c r="E205" s="96">
        <v>35.232505798339801</v>
      </c>
      <c r="F205" s="96">
        <v>22.179611206054702</v>
      </c>
      <c r="G205" s="96">
        <v>24.8204746246338</v>
      </c>
      <c r="H205" s="96">
        <v>29.340000152587901</v>
      </c>
      <c r="I205" s="96">
        <v>10.147223472595201</v>
      </c>
      <c r="J205" s="96">
        <v>80.028724670410199</v>
      </c>
      <c r="K205" s="96">
        <v>56.380001068115199</v>
      </c>
      <c r="L205" s="96">
        <v>20.63942527771</v>
      </c>
      <c r="M205" s="96">
        <v>22.299999237060501</v>
      </c>
      <c r="N205" s="96">
        <v>23.9799995422363</v>
      </c>
      <c r="O205" s="96">
        <v>10.1599998474121</v>
      </c>
      <c r="P205" s="96">
        <v>74.800003051757798</v>
      </c>
      <c r="Q205" s="96">
        <v>12.789999961853001</v>
      </c>
      <c r="R205" s="96">
        <v>3.6805183887481698</v>
      </c>
      <c r="S205" s="96">
        <v>12.176435470581101</v>
      </c>
      <c r="T205" s="96">
        <v>4.8800001144409197</v>
      </c>
      <c r="U205" s="96">
        <v>30.219999313354499</v>
      </c>
      <c r="V205" s="96">
        <v>65.830070495605497</v>
      </c>
      <c r="W205" s="96">
        <v>19.049999237060501</v>
      </c>
      <c r="X205" s="96">
        <v>84.470001220703097</v>
      </c>
      <c r="Y205" s="96">
        <v>23.200000762939499</v>
      </c>
      <c r="Z205" s="96">
        <v>17.950000762939499</v>
      </c>
      <c r="AA205" s="96">
        <v>25.519201278686499</v>
      </c>
      <c r="AB205" s="96">
        <v>12.1300001144409</v>
      </c>
      <c r="AC205" s="96">
        <v>42.329643249511697</v>
      </c>
      <c r="AD205" s="96">
        <v>30.265775680541999</v>
      </c>
      <c r="AE205" s="96">
        <v>31.101438522338899</v>
      </c>
      <c r="AF205" s="96">
        <v>8.3100004196166992</v>
      </c>
      <c r="AG205" s="96">
        <v>18.243452072143601</v>
      </c>
      <c r="AH205" s="96">
        <v>59.209999084472699</v>
      </c>
      <c r="AI205" s="96">
        <v>45.279998779296903</v>
      </c>
      <c r="AJ205" s="96">
        <v>21.639999389648398</v>
      </c>
      <c r="AK205" s="96">
        <v>39.889999389648402</v>
      </c>
      <c r="AL205" s="96">
        <v>26.7958889007568</v>
      </c>
      <c r="AM205" s="96">
        <v>22.382896423339801</v>
      </c>
      <c r="AN205" s="96">
        <v>72.349998474121094</v>
      </c>
      <c r="AO205" s="96">
        <v>10.1771841049194</v>
      </c>
      <c r="AP205" s="96">
        <v>23.559999465942401</v>
      </c>
      <c r="AQ205" s="96">
        <v>14.4944467544556</v>
      </c>
      <c r="AR205" s="96">
        <v>17.4400844573975</v>
      </c>
      <c r="AS205" s="96">
        <v>31.354673385620099</v>
      </c>
      <c r="AT205" s="96">
        <v>36.909999847412102</v>
      </c>
      <c r="AU205" s="96">
        <v>6.9499998092651403</v>
      </c>
      <c r="AV205" s="96">
        <v>10.653888702392599</v>
      </c>
      <c r="AW205" s="96">
        <v>29.205530166626001</v>
      </c>
      <c r="AX205" s="96">
        <v>22.680000305175799</v>
      </c>
      <c r="AY205" s="96">
        <v>7.6399998664856001</v>
      </c>
      <c r="AZ205" s="96">
        <v>23.340000152587901</v>
      </c>
      <c r="BA205" s="96">
        <v>23.450691223144499</v>
      </c>
      <c r="BB205" s="96">
        <v>27.0302639007568</v>
      </c>
      <c r="BC205" s="96">
        <v>46.321697235107401</v>
      </c>
      <c r="BD205" s="96">
        <v>23.975030899047901</v>
      </c>
      <c r="BE205" s="96">
        <v>14.789999961853001</v>
      </c>
      <c r="BF205" s="96">
        <v>19.655176162719702</v>
      </c>
      <c r="BG205" s="96">
        <v>23.294776916503899</v>
      </c>
      <c r="BH205" s="96">
        <v>70.449996948242202</v>
      </c>
      <c r="BI205" s="96">
        <v>26.659999847412099</v>
      </c>
      <c r="BJ205" s="96">
        <v>26.25</v>
      </c>
      <c r="BK205" s="96">
        <v>48</v>
      </c>
      <c r="BL205" s="96">
        <v>34.840347290039098</v>
      </c>
      <c r="BM205" s="96">
        <v>25.601303100585898</v>
      </c>
      <c r="BN205" s="96">
        <v>19.159999847412099</v>
      </c>
      <c r="BO205" s="96">
        <v>65.663711547851605</v>
      </c>
      <c r="BP205" s="96">
        <v>40.630012512207003</v>
      </c>
      <c r="BQ205" s="96">
        <v>43.409999847412102</v>
      </c>
      <c r="BR205" s="96">
        <v>42.828941345214801</v>
      </c>
      <c r="BS205" s="96">
        <v>50.529998779296903</v>
      </c>
      <c r="BT205" s="96">
        <v>32.805706024169901</v>
      </c>
      <c r="BU205" s="96">
        <v>26.335943222045898</v>
      </c>
      <c r="BV205" s="96">
        <v>20.7600002288818</v>
      </c>
      <c r="BW205" s="96">
        <v>13.3599996566772</v>
      </c>
      <c r="BX205" s="96">
        <v>75.5</v>
      </c>
      <c r="BY205" s="96">
        <v>42.357692718505902</v>
      </c>
      <c r="BZ205" s="96">
        <v>18.700000762939499</v>
      </c>
      <c r="CA205" s="96">
        <v>77.280860900878906</v>
      </c>
      <c r="CB205" s="96">
        <v>30.709999084472699</v>
      </c>
      <c r="CC205" s="96">
        <v>83.96</v>
      </c>
      <c r="CD205" s="96">
        <v>24.52</v>
      </c>
    </row>
    <row r="206" spans="1:82" x14ac:dyDescent="0.3">
      <c r="A206" s="88" t="s">
        <v>452</v>
      </c>
      <c r="B206" s="96">
        <v>13.981909751892101</v>
      </c>
      <c r="C206" s="96">
        <v>37.2299995422363</v>
      </c>
      <c r="D206" s="96">
        <v>56.487388610839801</v>
      </c>
      <c r="E206" s="96">
        <v>34.674209594726598</v>
      </c>
      <c r="F206" s="96">
        <v>21.796358108520501</v>
      </c>
      <c r="G206" s="96">
        <v>24.4174499511719</v>
      </c>
      <c r="H206" s="96">
        <v>29.420000076293899</v>
      </c>
      <c r="I206" s="96">
        <v>10.0974340438843</v>
      </c>
      <c r="J206" s="96">
        <v>79.701034545898395</v>
      </c>
      <c r="K206" s="96">
        <v>57.709999084472699</v>
      </c>
      <c r="L206" s="96">
        <v>20.374565124511701</v>
      </c>
      <c r="M206" s="96">
        <v>21.950000762939499</v>
      </c>
      <c r="N206" s="96">
        <v>23.569999694824201</v>
      </c>
      <c r="O206" s="96">
        <v>10.180000305175801</v>
      </c>
      <c r="P206" s="96">
        <v>75.75</v>
      </c>
      <c r="Q206" s="96">
        <v>12.680000305175801</v>
      </c>
      <c r="R206" s="96">
        <v>3.7986097335815399</v>
      </c>
      <c r="S206" s="96">
        <v>12.0685930252075</v>
      </c>
      <c r="T206" s="96">
        <v>5.0900001525878897</v>
      </c>
      <c r="U206" s="96">
        <v>30.319999694824201</v>
      </c>
      <c r="V206" s="96">
        <v>65.494293212890597</v>
      </c>
      <c r="W206" s="96">
        <v>19.469999313354499</v>
      </c>
      <c r="X206" s="96">
        <v>84.470001220703097</v>
      </c>
      <c r="Y206" s="96">
        <v>24.25</v>
      </c>
      <c r="Z206" s="96">
        <v>18.2600002288818</v>
      </c>
      <c r="AA206" s="96">
        <v>25.100852966308601</v>
      </c>
      <c r="AB206" s="96">
        <v>12</v>
      </c>
      <c r="AC206" s="96">
        <v>42.457675933837898</v>
      </c>
      <c r="AD206" s="96">
        <v>30.895915985107401</v>
      </c>
      <c r="AE206" s="96">
        <v>31.7011909484863</v>
      </c>
      <c r="AF206" s="96">
        <v>8.2700004577636701</v>
      </c>
      <c r="AG206" s="96">
        <v>18.559013366699201</v>
      </c>
      <c r="AH206" s="96">
        <v>60</v>
      </c>
      <c r="AI206" s="96">
        <v>46.150001525878899</v>
      </c>
      <c r="AJ206" s="96">
        <v>21.7399997711182</v>
      </c>
      <c r="AK206" s="96">
        <v>40.340000152587898</v>
      </c>
      <c r="AL206" s="96">
        <v>26.657152175903299</v>
      </c>
      <c r="AM206" s="96">
        <v>22.8098964691162</v>
      </c>
      <c r="AN206" s="96">
        <v>70.480003356933594</v>
      </c>
      <c r="AO206" s="96">
        <v>10.365650177001999</v>
      </c>
      <c r="AP206" s="96">
        <v>23.2399997711182</v>
      </c>
      <c r="AQ206" s="96">
        <v>14.2249212265015</v>
      </c>
      <c r="AR206" s="96">
        <v>17.509250640869102</v>
      </c>
      <c r="AS206" s="96">
        <v>31.572826385498001</v>
      </c>
      <c r="AT206" s="96">
        <v>36.290000915527301</v>
      </c>
      <c r="AU206" s="96">
        <v>7.0700001716613796</v>
      </c>
      <c r="AV206" s="96">
        <v>10.574897766113301</v>
      </c>
      <c r="AW206" s="96">
        <v>28.588792800903299</v>
      </c>
      <c r="AX206" s="96">
        <v>22.909999847412099</v>
      </c>
      <c r="AY206" s="96">
        <v>7.4800000190734899</v>
      </c>
      <c r="AZ206" s="96">
        <v>24.090000152587901</v>
      </c>
      <c r="BA206" s="96">
        <v>23.500270843505898</v>
      </c>
      <c r="BB206" s="96">
        <v>26.9308891296387</v>
      </c>
      <c r="BC206" s="96">
        <v>45.912387847900398</v>
      </c>
      <c r="BD206" s="96">
        <v>24.224769592285199</v>
      </c>
      <c r="BE206" s="96">
        <v>14.930000305175801</v>
      </c>
      <c r="BF206" s="96">
        <v>19.477033615112301</v>
      </c>
      <c r="BG206" s="96">
        <v>23.000404357910199</v>
      </c>
      <c r="BH206" s="96">
        <v>69</v>
      </c>
      <c r="BI206" s="96">
        <v>26.25</v>
      </c>
      <c r="BJ206" s="96">
        <v>25.819999694824201</v>
      </c>
      <c r="BK206" s="96">
        <v>50.4799995422363</v>
      </c>
      <c r="BL206" s="96">
        <v>34.3420600891113</v>
      </c>
      <c r="BM206" s="96">
        <v>25.321619033813501</v>
      </c>
      <c r="BN206" s="96">
        <v>19.459999084472699</v>
      </c>
      <c r="BO206" s="96">
        <v>65.3541259765625</v>
      </c>
      <c r="BP206" s="96">
        <v>40.122013092041001</v>
      </c>
      <c r="BQ206" s="96">
        <v>44.880001068115199</v>
      </c>
      <c r="BR206" s="96">
        <v>43.259185791015597</v>
      </c>
      <c r="BS206" s="96">
        <v>53.400001525878899</v>
      </c>
      <c r="BT206" s="96">
        <v>32.9749145507812</v>
      </c>
      <c r="BU206" s="96">
        <v>27.123130798339801</v>
      </c>
      <c r="BV206" s="96">
        <v>20.780000686645501</v>
      </c>
      <c r="BW206" s="96">
        <v>13.8999996185303</v>
      </c>
      <c r="BX206" s="96">
        <v>76.569999694824205</v>
      </c>
      <c r="BY206" s="96">
        <v>42.904243469238303</v>
      </c>
      <c r="BZ206" s="96">
        <v>19.209999084472699</v>
      </c>
      <c r="CA206" s="96">
        <v>77.660667419433594</v>
      </c>
      <c r="CB206" s="96">
        <v>31.579999923706101</v>
      </c>
      <c r="CC206" s="96">
        <v>82.09</v>
      </c>
      <c r="CD206" s="96">
        <v>26.17</v>
      </c>
    </row>
    <row r="207" spans="1:82" x14ac:dyDescent="0.3">
      <c r="A207" s="88" t="s">
        <v>453</v>
      </c>
      <c r="B207" s="96">
        <v>14.0400857925415</v>
      </c>
      <c r="C207" s="96">
        <v>37</v>
      </c>
      <c r="D207" s="96">
        <v>56.249542236328097</v>
      </c>
      <c r="E207" s="96">
        <v>34.634334564208999</v>
      </c>
      <c r="F207" s="96">
        <v>21.639125823974599</v>
      </c>
      <c r="G207" s="96">
        <v>24.220849990844702</v>
      </c>
      <c r="H207" s="96">
        <v>29.620000839233398</v>
      </c>
      <c r="I207" s="96">
        <v>10.1273078918457</v>
      </c>
      <c r="J207" s="96">
        <v>80.296852111816406</v>
      </c>
      <c r="K207" s="96">
        <v>59.209999084472699</v>
      </c>
      <c r="L207" s="96">
        <v>21.100477218627901</v>
      </c>
      <c r="M207" s="96">
        <v>21.940000534057599</v>
      </c>
      <c r="N207" s="96">
        <v>23.389999389648398</v>
      </c>
      <c r="O207" s="96">
        <v>10.289999961853001</v>
      </c>
      <c r="P207" s="96">
        <v>77.010002136230497</v>
      </c>
      <c r="Q207" s="96">
        <v>13.0100002288818</v>
      </c>
      <c r="R207" s="96">
        <v>3.7297229766845699</v>
      </c>
      <c r="S207" s="96">
        <v>12.205846786499</v>
      </c>
      <c r="T207" s="96">
        <v>4.9200000762939498</v>
      </c>
      <c r="U207" s="96">
        <v>30.7700004577637</v>
      </c>
      <c r="V207" s="96">
        <v>65.638191223144503</v>
      </c>
      <c r="W207" s="96">
        <v>19.590000152587901</v>
      </c>
      <c r="X207" s="96">
        <v>82.290000915527301</v>
      </c>
      <c r="Y207" s="96">
        <v>24.110000610351602</v>
      </c>
      <c r="Z207" s="96">
        <v>18.0100002288818</v>
      </c>
      <c r="AA207" s="96">
        <v>26.004104614257798</v>
      </c>
      <c r="AB207" s="96">
        <v>12.199999809265099</v>
      </c>
      <c r="AC207" s="96">
        <v>42.3788871765137</v>
      </c>
      <c r="AD207" s="96">
        <v>30.819532394409201</v>
      </c>
      <c r="AE207" s="96">
        <v>31.805910110473601</v>
      </c>
      <c r="AF207" s="96">
        <v>8.3199996948242205</v>
      </c>
      <c r="AG207" s="96">
        <v>18.549152374267599</v>
      </c>
      <c r="AH207" s="96">
        <v>59.630001068115199</v>
      </c>
      <c r="AI207" s="96">
        <v>45.830001831054702</v>
      </c>
      <c r="AJ207" s="96">
        <v>22.139999389648398</v>
      </c>
      <c r="AK207" s="96">
        <v>42.759998321533203</v>
      </c>
      <c r="AL207" s="96">
        <v>26.696792602539102</v>
      </c>
      <c r="AM207" s="96">
        <v>22.492128372192401</v>
      </c>
      <c r="AN207" s="96">
        <v>69.889999389648395</v>
      </c>
      <c r="AO207" s="96">
        <v>10.246619224548301</v>
      </c>
      <c r="AP207" s="96">
        <v>23.090000152587901</v>
      </c>
      <c r="AQ207" s="96">
        <v>14.324746131896999</v>
      </c>
      <c r="AR207" s="96">
        <v>18.013185501098601</v>
      </c>
      <c r="AS207" s="96">
        <v>31.76123046875</v>
      </c>
      <c r="AT207" s="96">
        <v>37.349998474121101</v>
      </c>
      <c r="AU207" s="96">
        <v>6.8200001716613796</v>
      </c>
      <c r="AV207" s="96">
        <v>10.7328796386719</v>
      </c>
      <c r="AW207" s="96">
        <v>28.807632446289102</v>
      </c>
      <c r="AX207" s="96">
        <v>23.170000076293899</v>
      </c>
      <c r="AY207" s="96">
        <v>7.6700000762939498</v>
      </c>
      <c r="AZ207" s="96">
        <v>25.0100002288818</v>
      </c>
      <c r="BA207" s="96">
        <v>23.708499908447301</v>
      </c>
      <c r="BB207" s="96">
        <v>27.020326614379901</v>
      </c>
      <c r="BC207" s="96">
        <v>46.271778106689503</v>
      </c>
      <c r="BD207" s="96">
        <v>24.164833068847699</v>
      </c>
      <c r="BE207" s="96">
        <v>15.1000003814697</v>
      </c>
      <c r="BF207" s="96">
        <v>19.467136383056602</v>
      </c>
      <c r="BG207" s="96">
        <v>23.059278488159201</v>
      </c>
      <c r="BH207" s="96">
        <v>69.669998168945298</v>
      </c>
      <c r="BI207" s="96">
        <v>26.290000915527301</v>
      </c>
      <c r="BJ207" s="96">
        <v>25.889999389648398</v>
      </c>
      <c r="BK207" s="96">
        <v>51.75</v>
      </c>
      <c r="BL207" s="96">
        <v>34.033123016357401</v>
      </c>
      <c r="BM207" s="96">
        <v>25.651248931884801</v>
      </c>
      <c r="BN207" s="96">
        <v>19.530000686645501</v>
      </c>
      <c r="BO207" s="96">
        <v>66.352813720703097</v>
      </c>
      <c r="BP207" s="96">
        <v>40.669857025146499</v>
      </c>
      <c r="BQ207" s="96">
        <v>45.310001373291001</v>
      </c>
      <c r="BR207" s="96">
        <v>43.455104827880902</v>
      </c>
      <c r="BS207" s="96">
        <v>55.5</v>
      </c>
      <c r="BT207" s="96">
        <v>32.9749145507812</v>
      </c>
      <c r="BU207" s="96">
        <v>27.571531295776399</v>
      </c>
      <c r="BV207" s="96">
        <v>20.399999618530298</v>
      </c>
      <c r="BW207" s="96">
        <v>13.7399997711182</v>
      </c>
      <c r="BX207" s="96">
        <v>78.199996948242202</v>
      </c>
      <c r="BY207" s="96">
        <v>43.8411865234375</v>
      </c>
      <c r="BZ207" s="96">
        <v>18.709999084472699</v>
      </c>
      <c r="CA207" s="96">
        <v>76.961029052734403</v>
      </c>
      <c r="CB207" s="96">
        <v>31.930000305175799</v>
      </c>
      <c r="CC207" s="96">
        <v>79</v>
      </c>
      <c r="CD207" s="96">
        <v>27.47</v>
      </c>
    </row>
    <row r="208" spans="1:82" x14ac:dyDescent="0.3">
      <c r="A208" s="88" t="s">
        <v>459</v>
      </c>
      <c r="B208" s="96">
        <v>13.5552759170532</v>
      </c>
      <c r="C208" s="96">
        <v>38.0200004577637</v>
      </c>
      <c r="D208" s="96">
        <v>55.625213623046903</v>
      </c>
      <c r="E208" s="96">
        <v>33.757007598877003</v>
      </c>
      <c r="F208" s="96">
        <v>21.2755241394043</v>
      </c>
      <c r="G208" s="96">
        <v>23.886632919311499</v>
      </c>
      <c r="H208" s="96">
        <v>28.559999465942401</v>
      </c>
      <c r="I208" s="96">
        <v>9.9878950119018608</v>
      </c>
      <c r="J208" s="96">
        <v>78.280990600585895</v>
      </c>
      <c r="K208" s="96">
        <v>58.099998474121101</v>
      </c>
      <c r="L208" s="96">
        <v>20.139135360717798</v>
      </c>
      <c r="M208" s="96">
        <v>22.030000686645501</v>
      </c>
      <c r="N208" s="96">
        <v>22.600000381469702</v>
      </c>
      <c r="O208" s="96">
        <v>9.7899999618530291</v>
      </c>
      <c r="P208" s="96">
        <v>70.400001525878906</v>
      </c>
      <c r="Q208" s="96">
        <v>13.039999961853001</v>
      </c>
      <c r="R208" s="96">
        <v>3.49354028701782</v>
      </c>
      <c r="S208" s="96">
        <v>12.382316589355501</v>
      </c>
      <c r="T208" s="96">
        <v>4.6900000572204599</v>
      </c>
      <c r="U208" s="96">
        <v>31.350000381469702</v>
      </c>
      <c r="V208" s="96">
        <v>65.494293212890597</v>
      </c>
      <c r="W208" s="96">
        <v>20.110000610351602</v>
      </c>
      <c r="X208" s="96">
        <v>77.540000915527401</v>
      </c>
      <c r="Y208" s="96">
        <v>23.5100002288818</v>
      </c>
      <c r="Z208" s="96">
        <v>18.2299995422363</v>
      </c>
      <c r="AA208" s="96">
        <v>25.7283744812012</v>
      </c>
      <c r="AB208" s="96">
        <v>12.0299997329712</v>
      </c>
      <c r="AC208" s="96">
        <v>41.699329376220703</v>
      </c>
      <c r="AD208" s="96">
        <v>29.654729843139599</v>
      </c>
      <c r="AE208" s="96">
        <v>30.463607788085898</v>
      </c>
      <c r="AF208" s="96">
        <v>8.1000003814697301</v>
      </c>
      <c r="AG208" s="96">
        <v>18.2927570343018</v>
      </c>
      <c r="AH208" s="96">
        <v>58.240001678466797</v>
      </c>
      <c r="AI208" s="96">
        <v>46.139999389648402</v>
      </c>
      <c r="AJ208" s="96">
        <v>21.790000915527301</v>
      </c>
      <c r="AK208" s="96">
        <v>40.950000762939503</v>
      </c>
      <c r="AL208" s="96">
        <v>26.3202209472656</v>
      </c>
      <c r="AM208" s="96">
        <v>22.442478179931602</v>
      </c>
      <c r="AN208" s="96">
        <v>68.5</v>
      </c>
      <c r="AO208" s="96">
        <v>10.1771841049194</v>
      </c>
      <c r="AP208" s="96">
        <v>23.5200004577637</v>
      </c>
      <c r="AQ208" s="96">
        <v>14.3946228027344</v>
      </c>
      <c r="AR208" s="96">
        <v>17.1831760406494</v>
      </c>
      <c r="AS208" s="96">
        <v>31.840560913085898</v>
      </c>
      <c r="AT208" s="96">
        <v>36.159999847412102</v>
      </c>
      <c r="AU208" s="96">
        <v>6.6300001144409197</v>
      </c>
      <c r="AV208" s="96">
        <v>10.4465379714966</v>
      </c>
      <c r="AW208" s="96">
        <v>28.4097385406494</v>
      </c>
      <c r="AX208" s="96">
        <v>23.149999618530298</v>
      </c>
      <c r="AY208" s="96">
        <v>7.3400001525878897</v>
      </c>
      <c r="AZ208" s="96">
        <v>25.0100002288818</v>
      </c>
      <c r="BA208" s="96">
        <v>22.736759185791001</v>
      </c>
      <c r="BB208" s="96">
        <v>27.070013046264599</v>
      </c>
      <c r="BC208" s="96">
        <v>44.604598999023402</v>
      </c>
      <c r="BD208" s="96">
        <v>23.355674743652301</v>
      </c>
      <c r="BE208" s="96">
        <v>14.680000305175801</v>
      </c>
      <c r="BF208" s="96">
        <v>18.734767913818398</v>
      </c>
      <c r="BG208" s="96">
        <v>22.244844436645501</v>
      </c>
      <c r="BH208" s="96">
        <v>69.25</v>
      </c>
      <c r="BI208" s="96">
        <v>25.549999237060501</v>
      </c>
      <c r="BJ208" s="96">
        <v>24.899999618530298</v>
      </c>
      <c r="BK208" s="96">
        <v>50.169998168945298</v>
      </c>
      <c r="BL208" s="96">
        <v>33.056472778320298</v>
      </c>
      <c r="BM208" s="96">
        <v>25.821058273315401</v>
      </c>
      <c r="BN208" s="96">
        <v>18.959999084472699</v>
      </c>
      <c r="BO208" s="96">
        <v>67.131790161132798</v>
      </c>
      <c r="BP208" s="96">
        <v>38.986484527587898</v>
      </c>
      <c r="BQ208" s="96">
        <v>44.540000915527301</v>
      </c>
      <c r="BR208" s="96">
        <v>42.508693695068402</v>
      </c>
      <c r="BS208" s="96">
        <v>56.5</v>
      </c>
      <c r="BT208" s="96">
        <v>32.895286560058601</v>
      </c>
      <c r="BU208" s="96">
        <v>26.6548042297363</v>
      </c>
      <c r="BV208" s="96">
        <v>20.329999923706101</v>
      </c>
      <c r="BW208" s="96">
        <v>13.6499996185303</v>
      </c>
      <c r="BX208" s="96">
        <v>78</v>
      </c>
      <c r="BY208" s="96">
        <v>43.906829833984403</v>
      </c>
      <c r="BZ208" s="96">
        <v>17.75</v>
      </c>
      <c r="CA208" s="96">
        <v>73.532760620117202</v>
      </c>
      <c r="CB208" s="96">
        <v>33.0200004577637</v>
      </c>
      <c r="CC208" s="96">
        <v>80.56</v>
      </c>
      <c r="CD208" s="96">
        <v>26.89</v>
      </c>
    </row>
    <row r="209" spans="1:82" x14ac:dyDescent="0.3">
      <c r="A209" s="88" t="s">
        <v>460</v>
      </c>
      <c r="B209" s="96">
        <v>14.2340097427368</v>
      </c>
      <c r="C209" s="96">
        <v>38.939998626708999</v>
      </c>
      <c r="D209" s="96">
        <v>56.269363403320298</v>
      </c>
      <c r="E209" s="96">
        <v>34.684181213378899</v>
      </c>
      <c r="F209" s="96">
        <v>22.405633926391602</v>
      </c>
      <c r="G209" s="96">
        <v>25.2235012054443</v>
      </c>
      <c r="H209" s="96">
        <v>28.379999160766602</v>
      </c>
      <c r="I209" s="96">
        <v>9.7887353897094709</v>
      </c>
      <c r="J209" s="96">
        <v>81.27001953125</v>
      </c>
      <c r="K209" s="96">
        <v>60.279998779296903</v>
      </c>
      <c r="L209" s="96">
        <v>20.6001873016357</v>
      </c>
      <c r="M209" s="96">
        <v>21.639999389648398</v>
      </c>
      <c r="N209" s="96">
        <v>23.420000076293899</v>
      </c>
      <c r="O209" s="96">
        <v>10.199999809265099</v>
      </c>
      <c r="P209" s="96">
        <v>69.760002136230497</v>
      </c>
      <c r="Q209" s="96">
        <v>13.670000076293899</v>
      </c>
      <c r="R209" s="96">
        <v>3.5427448749542201</v>
      </c>
      <c r="S209" s="96">
        <v>12.696041107177701</v>
      </c>
      <c r="T209" s="96">
        <v>5</v>
      </c>
      <c r="U209" s="96">
        <v>30.690000534057599</v>
      </c>
      <c r="V209" s="96">
        <v>67.096397399902301</v>
      </c>
      <c r="W209" s="96">
        <v>19.840000152587901</v>
      </c>
      <c r="X209" s="96">
        <v>76.739997863769503</v>
      </c>
      <c r="Y209" s="96">
        <v>23.959999084472699</v>
      </c>
      <c r="Z209" s="96">
        <v>18.600000381469702</v>
      </c>
      <c r="AA209" s="96">
        <v>27.373243331909201</v>
      </c>
      <c r="AB209" s="96">
        <v>12.8999996185303</v>
      </c>
      <c r="AC209" s="96">
        <v>42.103122711181598</v>
      </c>
      <c r="AD209" s="96">
        <v>30.3707981109619</v>
      </c>
      <c r="AE209" s="96">
        <v>31.2061576843262</v>
      </c>
      <c r="AF209" s="96">
        <v>8.2100000381469709</v>
      </c>
      <c r="AG209" s="96">
        <v>18.559013366699201</v>
      </c>
      <c r="AH209" s="96">
        <v>59.159999847412102</v>
      </c>
      <c r="AI209" s="96">
        <v>46.430000305175803</v>
      </c>
      <c r="AJ209" s="96">
        <v>21.959999084472699</v>
      </c>
      <c r="AK209" s="96">
        <v>42.069999694824197</v>
      </c>
      <c r="AL209" s="96">
        <v>25.5869026184082</v>
      </c>
      <c r="AM209" s="96">
        <v>23.634111404418899</v>
      </c>
      <c r="AN209" s="96">
        <v>70.069999694824205</v>
      </c>
      <c r="AO209" s="96">
        <v>10.732664108276399</v>
      </c>
      <c r="AP209" s="96">
        <v>23.870000839233398</v>
      </c>
      <c r="AQ209" s="96">
        <v>14.3946228027344</v>
      </c>
      <c r="AR209" s="96">
        <v>17.410442352294901</v>
      </c>
      <c r="AS209" s="96">
        <v>31.136518478393601</v>
      </c>
      <c r="AT209" s="96">
        <v>38.069999694824197</v>
      </c>
      <c r="AU209" s="96">
        <v>6.6799998283386204</v>
      </c>
      <c r="AV209" s="96">
        <v>10.9213809967041</v>
      </c>
      <c r="AW209" s="96">
        <v>29.6090278625488</v>
      </c>
      <c r="AX209" s="96">
        <v>23.4899997711182</v>
      </c>
      <c r="AY209" s="96">
        <v>7.4499998092651403</v>
      </c>
      <c r="AZ209" s="96">
        <v>25.559999465942401</v>
      </c>
      <c r="BA209" s="96">
        <v>22.7962532043457</v>
      </c>
      <c r="BB209" s="96">
        <v>26.364444732666001</v>
      </c>
      <c r="BC209" s="96">
        <v>44.844192504882798</v>
      </c>
      <c r="BD209" s="96">
        <v>22.856195449829102</v>
      </c>
      <c r="BE209" s="96">
        <v>14.449999809265099</v>
      </c>
      <c r="BF209" s="96">
        <v>19.6848659515381</v>
      </c>
      <c r="BG209" s="96">
        <v>23.5891513824463</v>
      </c>
      <c r="BH209" s="96">
        <v>67.830001831054702</v>
      </c>
      <c r="BI209" s="96">
        <v>26.299999237060501</v>
      </c>
      <c r="BJ209" s="96">
        <v>25.600000381469702</v>
      </c>
      <c r="BK209" s="96">
        <v>53.450000762939503</v>
      </c>
      <c r="BL209" s="96">
        <v>33.066440582275398</v>
      </c>
      <c r="BM209" s="96">
        <v>24.952032089233398</v>
      </c>
      <c r="BN209" s="96">
        <v>19.670000076293899</v>
      </c>
      <c r="BO209" s="96">
        <v>65.364105224609403</v>
      </c>
      <c r="BP209" s="96">
        <v>42.522560119628899</v>
      </c>
      <c r="BQ209" s="96">
        <v>46.590000152587898</v>
      </c>
      <c r="BR209" s="96">
        <v>43.166202545166001</v>
      </c>
      <c r="BS209" s="96">
        <v>57.459999084472699</v>
      </c>
      <c r="BT209" s="96">
        <v>32.935100555419901</v>
      </c>
      <c r="BU209" s="96">
        <v>25.668327331543001</v>
      </c>
      <c r="BV209" s="96">
        <v>21.280000686645501</v>
      </c>
      <c r="BW209" s="96">
        <v>13.8999996185303</v>
      </c>
      <c r="BX209" s="96">
        <v>81.25</v>
      </c>
      <c r="BY209" s="96">
        <v>44.613265991210902</v>
      </c>
      <c r="BZ209" s="96">
        <v>17.149999618530298</v>
      </c>
      <c r="CA209" s="96">
        <v>73.562744140625</v>
      </c>
      <c r="CB209" s="96">
        <v>35.630001068115199</v>
      </c>
      <c r="CC209" s="96">
        <v>80.77</v>
      </c>
      <c r="CD209" s="96">
        <v>25.82</v>
      </c>
    </row>
    <row r="210" spans="1:82" x14ac:dyDescent="0.3">
      <c r="A210" s="88" t="s">
        <v>461</v>
      </c>
      <c r="B210" s="96">
        <v>14.427934646606399</v>
      </c>
      <c r="C210" s="96">
        <v>40.5200004577637</v>
      </c>
      <c r="D210" s="96">
        <v>59.064002990722699</v>
      </c>
      <c r="E210" s="96">
        <v>34.8337211608887</v>
      </c>
      <c r="F210" s="96">
        <v>22.609451293945298</v>
      </c>
      <c r="G210" s="96">
        <v>25.497932434081999</v>
      </c>
      <c r="H210" s="96">
        <v>28.540000915527301</v>
      </c>
      <c r="I210" s="96">
        <v>9.6891546249389702</v>
      </c>
      <c r="J210" s="96">
        <v>78.241264343261705</v>
      </c>
      <c r="K210" s="96">
        <v>59.080001831054702</v>
      </c>
      <c r="L210" s="96">
        <v>20.629615783691399</v>
      </c>
      <c r="M210" s="96">
        <v>21.399999618530298</v>
      </c>
      <c r="N210" s="96">
        <v>22.280000686645501</v>
      </c>
      <c r="O210" s="96">
        <v>10.3400001525879</v>
      </c>
      <c r="P210" s="96">
        <v>68.5</v>
      </c>
      <c r="Q210" s="96">
        <v>13.8500003814697</v>
      </c>
      <c r="R210" s="96">
        <v>3.5230629444122301</v>
      </c>
      <c r="S210" s="96">
        <v>12.754864692688001</v>
      </c>
      <c r="T210" s="96">
        <v>5.1700000762939498</v>
      </c>
      <c r="U210" s="96">
        <v>30.850000381469702</v>
      </c>
      <c r="V210" s="96">
        <v>67.604850769042997</v>
      </c>
      <c r="W210" s="96">
        <v>19.399999618530298</v>
      </c>
      <c r="X210" s="96">
        <v>75.839996337890597</v>
      </c>
      <c r="Y210" s="96">
        <v>24.110000610351602</v>
      </c>
      <c r="Z210" s="96">
        <v>19.340000152587901</v>
      </c>
      <c r="AA210" s="96">
        <v>28.247968673706101</v>
      </c>
      <c r="AB210" s="96">
        <v>13</v>
      </c>
      <c r="AC210" s="96">
        <v>42.053882598877003</v>
      </c>
      <c r="AD210" s="96">
        <v>31.697910308837901</v>
      </c>
      <c r="AE210" s="96">
        <v>32.462779998779297</v>
      </c>
      <c r="AF210" s="96">
        <v>8.4200000762939506</v>
      </c>
      <c r="AG210" s="96">
        <v>18.6477661132813</v>
      </c>
      <c r="AH210" s="96">
        <v>58.709999084472699</v>
      </c>
      <c r="AI210" s="96">
        <v>46.159999847412102</v>
      </c>
      <c r="AJ210" s="96">
        <v>22.069999694824201</v>
      </c>
      <c r="AK210" s="96">
        <v>41.889999389648402</v>
      </c>
      <c r="AL210" s="96">
        <v>25.993200302123999</v>
      </c>
      <c r="AM210" s="96">
        <v>23.2766227722168</v>
      </c>
      <c r="AN210" s="96">
        <v>73.139999389648395</v>
      </c>
      <c r="AO210" s="96">
        <v>10.6533098220825</v>
      </c>
      <c r="AP210" s="96">
        <v>25.149999618530298</v>
      </c>
      <c r="AQ210" s="96">
        <v>14.7539882659912</v>
      </c>
      <c r="AR210" s="96">
        <v>18.477598190307599</v>
      </c>
      <c r="AS210" s="96">
        <v>31.275344848632798</v>
      </c>
      <c r="AT210" s="96">
        <v>38.5200004577637</v>
      </c>
      <c r="AU210" s="96">
        <v>6.7600002288818404</v>
      </c>
      <c r="AV210" s="96">
        <v>10.9114875793457</v>
      </c>
      <c r="AW210" s="96">
        <v>29.837938308715799</v>
      </c>
      <c r="AX210" s="96">
        <v>23.4799995422363</v>
      </c>
      <c r="AY210" s="96">
        <v>8.0399999618530291</v>
      </c>
      <c r="AZ210" s="96">
        <v>24.909999847412099</v>
      </c>
      <c r="BA210" s="96">
        <v>22.826000213623001</v>
      </c>
      <c r="BB210" s="96">
        <v>26.473756790161101</v>
      </c>
      <c r="BC210" s="96">
        <v>45.952320098877003</v>
      </c>
      <c r="BD210" s="96">
        <v>23.026018142700199</v>
      </c>
      <c r="BE210" s="96">
        <v>14.460000038146999</v>
      </c>
      <c r="BF210" s="96">
        <v>19.447341918945298</v>
      </c>
      <c r="BG210" s="96">
        <v>23.942398071289102</v>
      </c>
      <c r="BH210" s="96">
        <v>66.769996643066406</v>
      </c>
      <c r="BI210" s="96">
        <v>26.659999847412099</v>
      </c>
      <c r="BJ210" s="96">
        <v>25.909999847412099</v>
      </c>
      <c r="BK210" s="96">
        <v>50.889999389648402</v>
      </c>
      <c r="BL210" s="96">
        <v>33.714218139648402</v>
      </c>
      <c r="BM210" s="96">
        <v>24.302759170532202</v>
      </c>
      <c r="BN210" s="96">
        <v>20</v>
      </c>
      <c r="BO210" s="96">
        <v>65.483947753906193</v>
      </c>
      <c r="BP210" s="96">
        <v>41.805385589599602</v>
      </c>
      <c r="BQ210" s="96">
        <v>48.340000152587898</v>
      </c>
      <c r="BR210" s="96">
        <v>43.793819427490199</v>
      </c>
      <c r="BS210" s="96">
        <v>54.580001831054702</v>
      </c>
      <c r="BT210" s="96">
        <v>32.586738586425803</v>
      </c>
      <c r="BU210" s="96">
        <v>25.598577499389599</v>
      </c>
      <c r="BV210" s="96">
        <v>20.809999465942401</v>
      </c>
      <c r="BW210" s="96">
        <v>13.819999694824199</v>
      </c>
      <c r="BX210" s="96">
        <v>79.839996337890597</v>
      </c>
      <c r="BY210" s="96">
        <v>43.367191314697301</v>
      </c>
      <c r="BZ210" s="96">
        <v>17.120000839233398</v>
      </c>
      <c r="CA210" s="96">
        <v>73.192939758300795</v>
      </c>
      <c r="CB210" s="96">
        <v>36.549999237060497</v>
      </c>
      <c r="CC210" s="96">
        <v>82.83</v>
      </c>
      <c r="CD210" s="96">
        <v>28.34</v>
      </c>
    </row>
    <row r="211" spans="1:82" x14ac:dyDescent="0.3">
      <c r="A211" s="88" t="s">
        <v>462</v>
      </c>
      <c r="B211" s="96">
        <v>14.2534027099609</v>
      </c>
      <c r="C211" s="96">
        <v>42.279998779296903</v>
      </c>
      <c r="D211" s="96">
        <v>58.360389709472699</v>
      </c>
      <c r="E211" s="96">
        <v>35.1328125</v>
      </c>
      <c r="F211" s="96">
        <v>22.452102661132798</v>
      </c>
      <c r="G211" s="96">
        <v>25.163469314575199</v>
      </c>
      <c r="H211" s="96">
        <v>28.7399997711182</v>
      </c>
      <c r="I211" s="96">
        <v>9.7688198089599592</v>
      </c>
      <c r="J211" s="96">
        <v>85.738677978515597</v>
      </c>
      <c r="K211" s="96">
        <v>58.569999694824197</v>
      </c>
      <c r="L211" s="96">
        <v>20.8552360534668</v>
      </c>
      <c r="M211" s="96">
        <v>21.5</v>
      </c>
      <c r="N211" s="96">
        <v>22.049999237060501</v>
      </c>
      <c r="O211" s="96">
        <v>10.710000038146999</v>
      </c>
      <c r="P211" s="96">
        <v>72.440002441406307</v>
      </c>
      <c r="Q211" s="96">
        <v>14.2399997711182</v>
      </c>
      <c r="R211" s="96">
        <v>3.7198822498321502</v>
      </c>
      <c r="S211" s="96">
        <v>12.6568260192871</v>
      </c>
      <c r="T211" s="96">
        <v>5.2600002288818404</v>
      </c>
      <c r="U211" s="96">
        <v>31.590000152587901</v>
      </c>
      <c r="V211" s="96">
        <v>67.144363403320298</v>
      </c>
      <c r="W211" s="96">
        <v>19.440000534057599</v>
      </c>
      <c r="X211" s="96">
        <v>75.980003356933594</v>
      </c>
      <c r="Y211" s="96">
        <v>23.219999313354499</v>
      </c>
      <c r="Z211" s="96">
        <v>20.799999237060501</v>
      </c>
      <c r="AA211" s="96">
        <v>29.018108367919901</v>
      </c>
      <c r="AB211" s="96">
        <v>13.430000305175801</v>
      </c>
      <c r="AC211" s="96">
        <v>42.231159210205099</v>
      </c>
      <c r="AD211" s="96">
        <v>31.611982345581101</v>
      </c>
      <c r="AE211" s="96">
        <v>32.262863159179702</v>
      </c>
      <c r="AF211" s="96">
        <v>9.3500003814697301</v>
      </c>
      <c r="AG211" s="96">
        <v>19.121109008789102</v>
      </c>
      <c r="AH211" s="96">
        <v>55</v>
      </c>
      <c r="AI211" s="96">
        <v>47.619998931884801</v>
      </c>
      <c r="AJ211" s="96">
        <v>22.559999465942401</v>
      </c>
      <c r="AK211" s="96">
        <v>43.5</v>
      </c>
      <c r="AL211" s="96">
        <v>26.984172821044901</v>
      </c>
      <c r="AM211" s="96">
        <v>22.3233127593994</v>
      </c>
      <c r="AN211" s="96">
        <v>73.830001831054702</v>
      </c>
      <c r="AO211" s="96">
        <v>10.2069416046143</v>
      </c>
      <c r="AP211" s="96">
        <v>27.360000610351602</v>
      </c>
      <c r="AQ211" s="96">
        <v>15.1333198547363</v>
      </c>
      <c r="AR211" s="96">
        <v>18.072473526001001</v>
      </c>
      <c r="AS211" s="96">
        <v>30.8192024230957</v>
      </c>
      <c r="AT211" s="96">
        <v>39.2700004577637</v>
      </c>
      <c r="AU211" s="96">
        <v>6.9099998474121103</v>
      </c>
      <c r="AV211" s="96">
        <v>11.0697679519653</v>
      </c>
      <c r="AW211" s="96">
        <v>29.8180332183838</v>
      </c>
      <c r="AX211" s="96">
        <v>23.2600002288818</v>
      </c>
      <c r="AY211" s="96">
        <v>8.3699998855590803</v>
      </c>
      <c r="AZ211" s="96">
        <v>24.2299995422363</v>
      </c>
      <c r="BA211" s="96">
        <v>23.450691223144499</v>
      </c>
      <c r="BB211" s="96">
        <v>27.9842739105225</v>
      </c>
      <c r="BC211" s="96">
        <v>46.301731109619098</v>
      </c>
      <c r="BD211" s="96">
        <v>23.275758743286101</v>
      </c>
      <c r="BE211" s="96">
        <v>14.2200002670288</v>
      </c>
      <c r="BF211" s="96">
        <v>20.4073390960693</v>
      </c>
      <c r="BG211" s="96">
        <v>24.6783332824707</v>
      </c>
      <c r="BH211" s="96">
        <v>71.639999389648395</v>
      </c>
      <c r="BI211" s="96">
        <v>27.200000762939499</v>
      </c>
      <c r="BJ211" s="96">
        <v>26.639999389648398</v>
      </c>
      <c r="BK211" s="96">
        <v>51.599998474121101</v>
      </c>
      <c r="BL211" s="96">
        <v>35.139320373535199</v>
      </c>
      <c r="BM211" s="96">
        <v>24.282781600952099</v>
      </c>
      <c r="BN211" s="96">
        <v>20.25</v>
      </c>
      <c r="BO211" s="96">
        <v>68.000640869140597</v>
      </c>
      <c r="BP211" s="96">
        <v>41.815345764160199</v>
      </c>
      <c r="BQ211" s="96">
        <v>47.470001220703097</v>
      </c>
      <c r="BR211" s="96">
        <v>44.132534027099602</v>
      </c>
      <c r="BS211" s="96">
        <v>51.9799995422363</v>
      </c>
      <c r="BT211" s="96">
        <v>33.124210357666001</v>
      </c>
      <c r="BU211" s="96">
        <v>25.229892730712901</v>
      </c>
      <c r="BV211" s="96">
        <v>21.25</v>
      </c>
      <c r="BW211" s="96">
        <v>13.1099996566772</v>
      </c>
      <c r="BX211" s="96">
        <v>78.959999084472699</v>
      </c>
      <c r="BY211" s="96">
        <v>43.1709594726563</v>
      </c>
      <c r="BZ211" s="96">
        <v>17.209999084472699</v>
      </c>
      <c r="CA211" s="96">
        <v>73.892578125</v>
      </c>
      <c r="CB211" s="96">
        <v>37.040000915527301</v>
      </c>
      <c r="CC211" s="96">
        <v>81.540000000000006</v>
      </c>
      <c r="CD211" s="96">
        <v>28.64</v>
      </c>
    </row>
    <row r="212" spans="1:82" x14ac:dyDescent="0.3">
      <c r="A212" s="88" t="s">
        <v>463</v>
      </c>
      <c r="B212" s="96">
        <v>14.2727947235107</v>
      </c>
      <c r="C212" s="96">
        <v>41.580001831054702</v>
      </c>
      <c r="D212" s="96">
        <v>58.003627777099602</v>
      </c>
      <c r="E212" s="96">
        <v>35.561500549316399</v>
      </c>
      <c r="F212" s="96">
        <v>22.570116043090799</v>
      </c>
      <c r="G212" s="96">
        <v>25.379886627197301</v>
      </c>
      <c r="H212" s="96">
        <v>28.7299995422363</v>
      </c>
      <c r="I212" s="96">
        <v>9.7688198089599592</v>
      </c>
      <c r="J212" s="96">
        <v>81.508354187011705</v>
      </c>
      <c r="K212" s="96">
        <v>61.209999084472699</v>
      </c>
      <c r="L212" s="96">
        <v>20.815998077392599</v>
      </c>
      <c r="M212" s="96">
        <v>21.389999389648398</v>
      </c>
      <c r="N212" s="96">
        <v>22.190000534057599</v>
      </c>
      <c r="O212" s="96">
        <v>10.4799995422363</v>
      </c>
      <c r="P212" s="96">
        <v>76.199996948242202</v>
      </c>
      <c r="Q212" s="96">
        <v>13.9700002670288</v>
      </c>
      <c r="R212" s="96">
        <v>3.7002003192901598</v>
      </c>
      <c r="S212" s="96">
        <v>12.4117279052734</v>
      </c>
      <c r="T212" s="96">
        <v>5.21000003814697</v>
      </c>
      <c r="U212" s="96">
        <v>30.5200004577637</v>
      </c>
      <c r="V212" s="96">
        <v>67.000457763671903</v>
      </c>
      <c r="W212" s="96">
        <v>19.389999389648398</v>
      </c>
      <c r="X212" s="96">
        <v>75.569999694824205</v>
      </c>
      <c r="Y212" s="96">
        <v>25.659999847412099</v>
      </c>
      <c r="Z212" s="96">
        <v>20.2399997711182</v>
      </c>
      <c r="AA212" s="96">
        <v>27.886669158935501</v>
      </c>
      <c r="AB212" s="96">
        <v>13.180000305175801</v>
      </c>
      <c r="AC212" s="96">
        <v>42.201610565185497</v>
      </c>
      <c r="AD212" s="96">
        <v>32.919998168945298</v>
      </c>
      <c r="AE212" s="96">
        <v>33.167251586914098</v>
      </c>
      <c r="AF212" s="96">
        <v>9.25</v>
      </c>
      <c r="AG212" s="96">
        <v>18.8942985534668</v>
      </c>
      <c r="AH212" s="96">
        <v>57.200000762939503</v>
      </c>
      <c r="AI212" s="96">
        <v>47</v>
      </c>
      <c r="AJ212" s="96">
        <v>22.110000610351602</v>
      </c>
      <c r="AK212" s="96">
        <v>43.0200004577637</v>
      </c>
      <c r="AL212" s="96">
        <v>27.122911453247099</v>
      </c>
      <c r="AM212" s="96">
        <v>22.889339447021499</v>
      </c>
      <c r="AN212" s="96">
        <v>74.389999389648395</v>
      </c>
      <c r="AO212" s="96">
        <v>10.5441980361938</v>
      </c>
      <c r="AP212" s="96">
        <v>26.840000152587901</v>
      </c>
      <c r="AQ212" s="96">
        <v>15.303020477294901</v>
      </c>
      <c r="AR212" s="96">
        <v>18.042829513549801</v>
      </c>
      <c r="AS212" s="96">
        <v>31.215847015380898</v>
      </c>
      <c r="AT212" s="96">
        <v>38.389999389648402</v>
      </c>
      <c r="AU212" s="96">
        <v>6.8899998664856001</v>
      </c>
      <c r="AV212" s="96">
        <v>11.0895538330078</v>
      </c>
      <c r="AW212" s="96">
        <v>30.116613388061499</v>
      </c>
      <c r="AX212" s="96">
        <v>22.969999313354499</v>
      </c>
      <c r="AY212" s="96">
        <v>8.32999992370606</v>
      </c>
      <c r="AZ212" s="96">
        <v>24.180000305175799</v>
      </c>
      <c r="BA212" s="96">
        <v>24.6108303070068</v>
      </c>
      <c r="BB212" s="96">
        <v>27.586769104003899</v>
      </c>
      <c r="BC212" s="96">
        <v>45.722709655761697</v>
      </c>
      <c r="BD212" s="96">
        <v>23.635383605956999</v>
      </c>
      <c r="BE212" s="96">
        <v>14.180000305175801</v>
      </c>
      <c r="BF212" s="96">
        <v>19.823423385620099</v>
      </c>
      <c r="BG212" s="96">
        <v>24.295648574829102</v>
      </c>
      <c r="BH212" s="96">
        <v>70.160003662109403</v>
      </c>
      <c r="BI212" s="96">
        <v>28.100000381469702</v>
      </c>
      <c r="BJ212" s="96">
        <v>27.409999847412099</v>
      </c>
      <c r="BK212" s="96">
        <v>55.779998779296903</v>
      </c>
      <c r="BL212" s="96">
        <v>34.999801635742202</v>
      </c>
      <c r="BM212" s="96">
        <v>24.582447052001999</v>
      </c>
      <c r="BN212" s="96">
        <v>20.840000152587901</v>
      </c>
      <c r="BO212" s="96">
        <v>66.932044982910199</v>
      </c>
      <c r="BP212" s="96">
        <v>41.367107391357401</v>
      </c>
      <c r="BQ212" s="96">
        <v>46.360000610351598</v>
      </c>
      <c r="BR212" s="96">
        <v>43.893444061279297</v>
      </c>
      <c r="BS212" s="96">
        <v>52.680000305175803</v>
      </c>
      <c r="BT212" s="96">
        <v>32.606643676757798</v>
      </c>
      <c r="BU212" s="96">
        <v>26.017082214355501</v>
      </c>
      <c r="BV212" s="96">
        <v>22</v>
      </c>
      <c r="BW212" s="96">
        <v>13.9700002670288</v>
      </c>
      <c r="BX212" s="96">
        <v>82.269996643066406</v>
      </c>
      <c r="BY212" s="96">
        <v>43.033599853515597</v>
      </c>
      <c r="BZ212" s="96">
        <v>17.7299995422363</v>
      </c>
      <c r="CA212" s="96">
        <v>71.763664245605497</v>
      </c>
      <c r="CB212" s="96">
        <v>37.169998168945298</v>
      </c>
      <c r="CC212" s="96">
        <v>81.650000000000006</v>
      </c>
      <c r="CD212" s="96">
        <v>28.96</v>
      </c>
    </row>
    <row r="213" spans="1:82" x14ac:dyDescent="0.3">
      <c r="A213" s="88" t="s">
        <v>464</v>
      </c>
      <c r="B213" s="96">
        <v>14.515199661254901</v>
      </c>
      <c r="C213" s="96">
        <v>41.889999389648402</v>
      </c>
      <c r="D213" s="96">
        <v>57.934257507324197</v>
      </c>
      <c r="E213" s="96">
        <v>36.040042877197301</v>
      </c>
      <c r="F213" s="96">
        <v>22.6487922668457</v>
      </c>
      <c r="G213" s="96">
        <v>25.547119140625</v>
      </c>
      <c r="H213" s="96">
        <v>28.969999313354499</v>
      </c>
      <c r="I213" s="96">
        <v>9.9679794311523402</v>
      </c>
      <c r="J213" s="96">
        <v>81.994941711425795</v>
      </c>
      <c r="K213" s="96">
        <v>62.310001373291001</v>
      </c>
      <c r="L213" s="96">
        <v>20.374565124511701</v>
      </c>
      <c r="M213" s="96">
        <v>21.280000686645501</v>
      </c>
      <c r="N213" s="96">
        <v>22.0200004577637</v>
      </c>
      <c r="O213" s="96">
        <v>10.6099996566772</v>
      </c>
      <c r="P213" s="96">
        <v>84.029998779296903</v>
      </c>
      <c r="Q213" s="96">
        <v>13.699999809265099</v>
      </c>
      <c r="R213" s="96">
        <v>3.7198822498321502</v>
      </c>
      <c r="S213" s="96">
        <v>12.970549583435099</v>
      </c>
      <c r="T213" s="96">
        <v>5.1100001335143999</v>
      </c>
      <c r="U213" s="96">
        <v>30.850000381469702</v>
      </c>
      <c r="V213" s="96">
        <v>67.950210571289105</v>
      </c>
      <c r="W213" s="96">
        <v>19.069999694824201</v>
      </c>
      <c r="X213" s="96">
        <v>71.760002136230497</v>
      </c>
      <c r="Y213" s="96">
        <v>26.25</v>
      </c>
      <c r="Z213" s="96">
        <v>20.639999389648398</v>
      </c>
      <c r="AA213" s="96">
        <v>28.209938049316399</v>
      </c>
      <c r="AB213" s="96">
        <v>12.9799995422363</v>
      </c>
      <c r="AC213" s="96">
        <v>42.595558166503899</v>
      </c>
      <c r="AD213" s="96">
        <v>32.108455657958999</v>
      </c>
      <c r="AE213" s="96">
        <v>32.605579376220703</v>
      </c>
      <c r="AF213" s="96">
        <v>9.3699998855590803</v>
      </c>
      <c r="AG213" s="96">
        <v>18.904159545898398</v>
      </c>
      <c r="AH213" s="96">
        <v>56.400001525878899</v>
      </c>
      <c r="AI213" s="96">
        <v>48.349998474121101</v>
      </c>
      <c r="AJ213" s="96">
        <v>22.0100002288818</v>
      </c>
      <c r="AK213" s="96">
        <v>42.509998321533203</v>
      </c>
      <c r="AL213" s="96">
        <v>26.8553466796875</v>
      </c>
      <c r="AM213" s="96">
        <v>23.1078071594238</v>
      </c>
      <c r="AN213" s="96">
        <v>73.470001220703097</v>
      </c>
      <c r="AO213" s="96">
        <v>10.633471488952599</v>
      </c>
      <c r="AP213" s="96">
        <v>27.940000534057599</v>
      </c>
      <c r="AQ213" s="96">
        <v>15.0035486221313</v>
      </c>
      <c r="AR213" s="96">
        <v>17.904495239257798</v>
      </c>
      <c r="AS213" s="96">
        <v>31.166267395019499</v>
      </c>
      <c r="AT213" s="96">
        <v>38.619998931884801</v>
      </c>
      <c r="AU213" s="96">
        <v>7.3600001335143999</v>
      </c>
      <c r="AV213" s="96">
        <v>11.1390171051025</v>
      </c>
      <c r="AW213" s="96">
        <v>30.295761108398398</v>
      </c>
      <c r="AX213" s="96">
        <v>22.850000381469702</v>
      </c>
      <c r="AY213" s="96">
        <v>8.1899995803833008</v>
      </c>
      <c r="AZ213" s="96">
        <v>24.309999465942401</v>
      </c>
      <c r="BA213" s="96">
        <v>25.225606918335</v>
      </c>
      <c r="BB213" s="96">
        <v>26.801698684692401</v>
      </c>
      <c r="BC213" s="96">
        <v>44.944026947021499</v>
      </c>
      <c r="BD213" s="96">
        <v>23.7752380371094</v>
      </c>
      <c r="BE213" s="96">
        <v>14.439999580383301</v>
      </c>
      <c r="BF213" s="96">
        <v>19.358268737793001</v>
      </c>
      <c r="BG213" s="96">
        <v>24.433021545410199</v>
      </c>
      <c r="BH213" s="96">
        <v>69.709999084472699</v>
      </c>
      <c r="BI213" s="96">
        <v>27.469999313354499</v>
      </c>
      <c r="BJ213" s="96">
        <v>27</v>
      </c>
      <c r="BK213" s="96">
        <v>55.5200004577637</v>
      </c>
      <c r="BL213" s="96">
        <v>34.8303833007812</v>
      </c>
      <c r="BM213" s="96">
        <v>24.142938613891602</v>
      </c>
      <c r="BN213" s="96">
        <v>19.9799995422363</v>
      </c>
      <c r="BO213" s="96">
        <v>64.874748229980497</v>
      </c>
      <c r="BP213" s="96">
        <v>43.518634796142599</v>
      </c>
      <c r="BQ213" s="96">
        <v>45.669998168945298</v>
      </c>
      <c r="BR213" s="96">
        <v>42.937068939208999</v>
      </c>
      <c r="BS213" s="96">
        <v>52.75</v>
      </c>
      <c r="BT213" s="96">
        <v>33.472572326660199</v>
      </c>
      <c r="BU213" s="96">
        <v>25.748043060302699</v>
      </c>
      <c r="BV213" s="96">
        <v>21.920000076293899</v>
      </c>
      <c r="BW213" s="96">
        <v>14.460000038146999</v>
      </c>
      <c r="BX213" s="96">
        <v>82.949996948242202</v>
      </c>
      <c r="BY213" s="96">
        <v>42.817741394042997</v>
      </c>
      <c r="BZ213" s="96">
        <v>17.430000305175799</v>
      </c>
      <c r="CA213" s="96">
        <v>71.573753356933594</v>
      </c>
      <c r="CB213" s="96">
        <v>36.75</v>
      </c>
      <c r="CC213" s="96">
        <v>81.06</v>
      </c>
      <c r="CD213" s="96">
        <v>30.5</v>
      </c>
    </row>
    <row r="214" spans="1:82" x14ac:dyDescent="0.3">
      <c r="A214" s="88" t="s">
        <v>465</v>
      </c>
      <c r="B214" s="96">
        <v>14.592769622802701</v>
      </c>
      <c r="C214" s="96">
        <v>41.389999389648402</v>
      </c>
      <c r="D214" s="96">
        <v>57.597312927246101</v>
      </c>
      <c r="E214" s="96">
        <v>36.349098205566399</v>
      </c>
      <c r="F214" s="96">
        <v>22.402929306030298</v>
      </c>
      <c r="G214" s="96">
        <v>25.242166519165</v>
      </c>
      <c r="H214" s="96">
        <v>28.649999618530298</v>
      </c>
      <c r="I214" s="96">
        <v>10.0576019287109</v>
      </c>
      <c r="J214" s="96">
        <v>81.965148925781307</v>
      </c>
      <c r="K214" s="96">
        <v>62.150001525878899</v>
      </c>
      <c r="L214" s="96">
        <v>20.511899948120099</v>
      </c>
      <c r="M214" s="96">
        <v>23.129999160766602</v>
      </c>
      <c r="N214" s="96">
        <v>21.879999160766602</v>
      </c>
      <c r="O214" s="96">
        <v>10.6300001144409</v>
      </c>
      <c r="P214" s="96">
        <v>83.75</v>
      </c>
      <c r="Q214" s="96">
        <v>13.7399997711182</v>
      </c>
      <c r="R214" s="96">
        <v>3.7198822498321502</v>
      </c>
      <c r="S214" s="96">
        <v>12.794080734252899</v>
      </c>
      <c r="T214" s="96">
        <v>5.1199998855590803</v>
      </c>
      <c r="U214" s="96">
        <v>30.340000152587901</v>
      </c>
      <c r="V214" s="96">
        <v>66.616729736328097</v>
      </c>
      <c r="W214" s="96">
        <v>19.25</v>
      </c>
      <c r="X214" s="96">
        <v>71.769996643066406</v>
      </c>
      <c r="Y214" s="96">
        <v>26.2600002288818</v>
      </c>
      <c r="Z214" s="96">
        <v>21</v>
      </c>
      <c r="AA214" s="96">
        <v>28.561729431152301</v>
      </c>
      <c r="AB214" s="96">
        <v>12.9700002670288</v>
      </c>
      <c r="AC214" s="96">
        <v>42.506919860839801</v>
      </c>
      <c r="AD214" s="96">
        <v>34.008419036865199</v>
      </c>
      <c r="AE214" s="96">
        <v>34.233478546142599</v>
      </c>
      <c r="AF214" s="96">
        <v>9.1800003051757795</v>
      </c>
      <c r="AG214" s="96">
        <v>18.884437561035199</v>
      </c>
      <c r="AH214" s="96">
        <v>55.889999389648402</v>
      </c>
      <c r="AI214" s="96">
        <v>46.680000305175803</v>
      </c>
      <c r="AJ214" s="96">
        <v>21.629999160766602</v>
      </c>
      <c r="AK214" s="96">
        <v>42.549999237060497</v>
      </c>
      <c r="AL214" s="96">
        <v>26.6175136566162</v>
      </c>
      <c r="AM214" s="96">
        <v>22.909200668335</v>
      </c>
      <c r="AN214" s="96">
        <v>74.900001525878906</v>
      </c>
      <c r="AO214" s="96">
        <v>10.4549236297607</v>
      </c>
      <c r="AP214" s="96">
        <v>27.690000534057599</v>
      </c>
      <c r="AQ214" s="96">
        <v>15.2830562591553</v>
      </c>
      <c r="AR214" s="96">
        <v>17.944019317626999</v>
      </c>
      <c r="AS214" s="96">
        <v>32.366111755371101</v>
      </c>
      <c r="AT214" s="96">
        <v>38.400001525878899</v>
      </c>
      <c r="AU214" s="96">
        <v>7.5300002098083496</v>
      </c>
      <c r="AV214" s="96">
        <v>11.0895538330078</v>
      </c>
      <c r="AW214" s="96">
        <v>30.216138839721701</v>
      </c>
      <c r="AX214" s="96">
        <v>23</v>
      </c>
      <c r="AY214" s="96">
        <v>8.2100000381469709</v>
      </c>
      <c r="AZ214" s="96">
        <v>23.870000839233398</v>
      </c>
      <c r="BA214" s="96">
        <v>25.225606918335</v>
      </c>
      <c r="BB214" s="96">
        <v>27.149513244628899</v>
      </c>
      <c r="BC214" s="96">
        <v>44.554683685302699</v>
      </c>
      <c r="BD214" s="96">
        <v>24.924043655395501</v>
      </c>
      <c r="BE214" s="96">
        <v>14.460000038146999</v>
      </c>
      <c r="BF214" s="96">
        <v>19.655176162719702</v>
      </c>
      <c r="BG214" s="96">
        <v>24.030712127685501</v>
      </c>
      <c r="BH214" s="96">
        <v>71.580001831054702</v>
      </c>
      <c r="BI214" s="96">
        <v>27.2299995422363</v>
      </c>
      <c r="BJ214" s="96">
        <v>26.659999847412099</v>
      </c>
      <c r="BK214" s="96">
        <v>54</v>
      </c>
      <c r="BL214" s="96">
        <v>34.481578826904297</v>
      </c>
      <c r="BM214" s="96">
        <v>24.2228488922119</v>
      </c>
      <c r="BN214" s="96">
        <v>19.809999465942401</v>
      </c>
      <c r="BO214" s="96">
        <v>65.873435974121094</v>
      </c>
      <c r="BP214" s="96">
        <v>43.120208740234403</v>
      </c>
      <c r="BQ214" s="96">
        <v>45.159999847412102</v>
      </c>
      <c r="BR214" s="96">
        <v>42.688014984130902</v>
      </c>
      <c r="BS214" s="96">
        <v>52.830001831054702</v>
      </c>
      <c r="BT214" s="96">
        <v>33.1540718078613</v>
      </c>
      <c r="BU214" s="96">
        <v>26.276157379150401</v>
      </c>
      <c r="BV214" s="96">
        <v>22.360000610351602</v>
      </c>
      <c r="BW214" s="96">
        <v>13.8400001525879</v>
      </c>
      <c r="BX214" s="96">
        <v>82.900001525878906</v>
      </c>
      <c r="BY214" s="96">
        <v>43.475120544433601</v>
      </c>
      <c r="BZ214" s="96">
        <v>17.700000762939499</v>
      </c>
      <c r="CA214" s="96">
        <v>72.663200378417997</v>
      </c>
      <c r="CB214" s="96">
        <v>36.630001068115199</v>
      </c>
      <c r="CC214" s="96">
        <v>80.900000000000006</v>
      </c>
      <c r="CD214" s="96">
        <v>29.77</v>
      </c>
    </row>
    <row r="215" spans="1:82" x14ac:dyDescent="0.3">
      <c r="A215" s="88" t="s">
        <v>466</v>
      </c>
      <c r="B215" s="96">
        <v>14.796389579772899</v>
      </c>
      <c r="C215" s="96">
        <v>40.889999389648402</v>
      </c>
      <c r="D215" s="96">
        <v>56.140537261962898</v>
      </c>
      <c r="E215" s="96">
        <v>35.850620269775398</v>
      </c>
      <c r="F215" s="96">
        <v>22.353755950927699</v>
      </c>
      <c r="G215" s="96">
        <v>25.311027526855501</v>
      </c>
      <c r="H215" s="96">
        <v>28.579999923706101</v>
      </c>
      <c r="I215" s="96">
        <v>9.87835788726807</v>
      </c>
      <c r="J215" s="96">
        <v>79.849990844726605</v>
      </c>
      <c r="K215" s="96">
        <v>62.2700004577637</v>
      </c>
      <c r="L215" s="96">
        <v>20.551139831543001</v>
      </c>
      <c r="M215" s="96">
        <v>22.680000305175799</v>
      </c>
      <c r="N215" s="96">
        <v>21.719999313354499</v>
      </c>
      <c r="O215" s="96">
        <v>10.6300001144409</v>
      </c>
      <c r="P215" s="96">
        <v>81.400001525878906</v>
      </c>
      <c r="Q215" s="96">
        <v>13.1499996185303</v>
      </c>
      <c r="R215" s="96">
        <v>3.6313138008117698</v>
      </c>
      <c r="S215" s="96">
        <v>12.764669418335</v>
      </c>
      <c r="T215" s="96">
        <v>5.0500001907348597</v>
      </c>
      <c r="U215" s="96">
        <v>30.399999618530298</v>
      </c>
      <c r="V215" s="96">
        <v>66.578353881835895</v>
      </c>
      <c r="W215" s="96">
        <v>19.2700004577637</v>
      </c>
      <c r="X215" s="96">
        <v>70</v>
      </c>
      <c r="Y215" s="96">
        <v>25.819999694824201</v>
      </c>
      <c r="Z215" s="96">
        <v>20.829999923706101</v>
      </c>
      <c r="AA215" s="96">
        <v>28.019779205322301</v>
      </c>
      <c r="AB215" s="96">
        <v>12.680000305175801</v>
      </c>
      <c r="AC215" s="96">
        <v>42.644802093505902</v>
      </c>
      <c r="AD215" s="96">
        <v>34.342586517333999</v>
      </c>
      <c r="AE215" s="96">
        <v>34.699954986572301</v>
      </c>
      <c r="AF215" s="96">
        <v>8.9700002670288104</v>
      </c>
      <c r="AG215" s="96">
        <v>18.973188400268601</v>
      </c>
      <c r="AH215" s="96">
        <v>56.470001220703097</v>
      </c>
      <c r="AI215" s="96">
        <v>46.299999237060497</v>
      </c>
      <c r="AJ215" s="96">
        <v>21.25</v>
      </c>
      <c r="AK215" s="96">
        <v>42.900001525878899</v>
      </c>
      <c r="AL215" s="96">
        <v>26.449048995971701</v>
      </c>
      <c r="AM215" s="96">
        <v>22.472267150878899</v>
      </c>
      <c r="AN215" s="96">
        <v>75.25</v>
      </c>
      <c r="AO215" s="96">
        <v>10.246619224548301</v>
      </c>
      <c r="AP215" s="96">
        <v>27.309999465942401</v>
      </c>
      <c r="AQ215" s="96">
        <v>15.0734262466431</v>
      </c>
      <c r="AR215" s="96">
        <v>17.963781356811499</v>
      </c>
      <c r="AS215" s="96">
        <v>31.959552764892599</v>
      </c>
      <c r="AT215" s="96">
        <v>39.209999084472699</v>
      </c>
      <c r="AU215" s="96">
        <v>7.2600002288818404</v>
      </c>
      <c r="AV215" s="96">
        <v>11.1489095687866</v>
      </c>
      <c r="AW215" s="96">
        <v>30.395286560058601</v>
      </c>
      <c r="AX215" s="96">
        <v>22.600000381469702</v>
      </c>
      <c r="AY215" s="96">
        <v>8.1199998855590803</v>
      </c>
      <c r="AZ215" s="96">
        <v>23.719999313354499</v>
      </c>
      <c r="BA215" s="96">
        <v>24.1348762512207</v>
      </c>
      <c r="BB215" s="96">
        <v>26.2849445343018</v>
      </c>
      <c r="BC215" s="96">
        <v>44.464836120605497</v>
      </c>
      <c r="BD215" s="96">
        <v>23.955051422119102</v>
      </c>
      <c r="BE215" s="96">
        <v>14.319999694824199</v>
      </c>
      <c r="BF215" s="96">
        <v>19.477033615112301</v>
      </c>
      <c r="BG215" s="96">
        <v>24.374147415161101</v>
      </c>
      <c r="BH215" s="96">
        <v>71.720001220703097</v>
      </c>
      <c r="BI215" s="96">
        <v>27.2600002288818</v>
      </c>
      <c r="BJ215" s="96">
        <v>26.940000534057599</v>
      </c>
      <c r="BK215" s="96">
        <v>54.450000762939503</v>
      </c>
      <c r="BL215" s="96">
        <v>34.332096099853501</v>
      </c>
      <c r="BM215" s="96">
        <v>24.2228488922119</v>
      </c>
      <c r="BN215" s="96">
        <v>19.2399997711182</v>
      </c>
      <c r="BO215" s="96">
        <v>63.786182403564503</v>
      </c>
      <c r="BP215" s="96">
        <v>42.612205505371101</v>
      </c>
      <c r="BQ215" s="96">
        <v>45.319999694824197</v>
      </c>
      <c r="BR215" s="96">
        <v>42.219795227050803</v>
      </c>
      <c r="BS215" s="96">
        <v>52.4799995422363</v>
      </c>
      <c r="BT215" s="96">
        <v>33.054538726806598</v>
      </c>
      <c r="BU215" s="96">
        <v>25.638433456420898</v>
      </c>
      <c r="BV215" s="96">
        <v>22.5</v>
      </c>
      <c r="BW215" s="96">
        <v>13.2600002288818</v>
      </c>
      <c r="BX215" s="96">
        <v>82.699996948242202</v>
      </c>
      <c r="BY215" s="96">
        <v>44.446464538574197</v>
      </c>
      <c r="BZ215" s="96">
        <v>17.209999084472699</v>
      </c>
      <c r="CA215" s="96">
        <v>70.964065551757798</v>
      </c>
      <c r="CB215" s="96">
        <v>35.220001220703097</v>
      </c>
      <c r="CC215" s="96">
        <v>79.97</v>
      </c>
      <c r="CD215" s="96">
        <v>30.13</v>
      </c>
    </row>
    <row r="216" spans="1:82" x14ac:dyDescent="0.3">
      <c r="A216" s="88" t="s">
        <v>467</v>
      </c>
      <c r="B216" s="96">
        <v>15.213325500488301</v>
      </c>
      <c r="C216" s="96">
        <v>40.049999237060497</v>
      </c>
      <c r="D216" s="96">
        <v>57.6865043640137</v>
      </c>
      <c r="E216" s="96">
        <v>37.714935302734403</v>
      </c>
      <c r="F216" s="96">
        <v>23.327367782592798</v>
      </c>
      <c r="G216" s="96">
        <v>26.353767395019499</v>
      </c>
      <c r="H216" s="96">
        <v>29.469999313354499</v>
      </c>
      <c r="I216" s="96">
        <v>9.8086519241333008</v>
      </c>
      <c r="J216" s="96">
        <v>80.276985168457003</v>
      </c>
      <c r="K216" s="96">
        <v>64.279998779296903</v>
      </c>
      <c r="L216" s="96">
        <v>20.982761383056602</v>
      </c>
      <c r="M216" s="96">
        <v>22.110000610351602</v>
      </c>
      <c r="N216" s="96">
        <v>21.639999389648398</v>
      </c>
      <c r="O216" s="96">
        <v>10.789999961853001</v>
      </c>
      <c r="P216" s="96">
        <v>81.5</v>
      </c>
      <c r="Q216" s="96">
        <v>13.6199998855591</v>
      </c>
      <c r="R216" s="96">
        <v>3.7789280414581299</v>
      </c>
      <c r="S216" s="96">
        <v>12.980354309081999</v>
      </c>
      <c r="T216" s="96">
        <v>5.2199997901916504</v>
      </c>
      <c r="U216" s="96">
        <v>30.809999465942401</v>
      </c>
      <c r="V216" s="96">
        <v>66.818191528320298</v>
      </c>
      <c r="W216" s="96">
        <v>19.100000381469702</v>
      </c>
      <c r="X216" s="96">
        <v>71.349998474121094</v>
      </c>
      <c r="Y216" s="96">
        <v>28.530000686645501</v>
      </c>
      <c r="Z216" s="96">
        <v>21</v>
      </c>
      <c r="AA216" s="96">
        <v>28.761394500732401</v>
      </c>
      <c r="AB216" s="96">
        <v>13.199999809265099</v>
      </c>
      <c r="AC216" s="96">
        <v>42.664497375488303</v>
      </c>
      <c r="AD216" s="96">
        <v>34.963176727294901</v>
      </c>
      <c r="AE216" s="96">
        <v>35.118827819824197</v>
      </c>
      <c r="AF216" s="96">
        <v>8.8900003433227504</v>
      </c>
      <c r="AG216" s="96">
        <v>19.032356262206999</v>
      </c>
      <c r="AH216" s="96">
        <v>56.709999084472699</v>
      </c>
      <c r="AI216" s="96">
        <v>47.169998168945298</v>
      </c>
      <c r="AJ216" s="96">
        <v>21.670000076293899</v>
      </c>
      <c r="AK216" s="96">
        <v>43.299999237060597</v>
      </c>
      <c r="AL216" s="96">
        <v>26.726520538330099</v>
      </c>
      <c r="AM216" s="96">
        <v>22.8396892547607</v>
      </c>
      <c r="AN216" s="96">
        <v>75.050003051757798</v>
      </c>
      <c r="AO216" s="96">
        <v>10.415246963501</v>
      </c>
      <c r="AP216" s="96">
        <v>27.309999465942401</v>
      </c>
      <c r="AQ216" s="96">
        <v>15.2331447601318</v>
      </c>
      <c r="AR216" s="96">
        <v>17.756278991699201</v>
      </c>
      <c r="AS216" s="96">
        <v>31.880226135253899</v>
      </c>
      <c r="AT216" s="96">
        <v>40.099998474121101</v>
      </c>
      <c r="AU216" s="96">
        <v>7.3800001144409197</v>
      </c>
      <c r="AV216" s="96">
        <v>11.3764381408691</v>
      </c>
      <c r="AW216" s="96">
        <v>31.400499343872099</v>
      </c>
      <c r="AX216" s="96">
        <v>22.280000686645501</v>
      </c>
      <c r="AY216" s="96">
        <v>8.1000003814697301</v>
      </c>
      <c r="AZ216" s="96">
        <v>23.809999465942401</v>
      </c>
      <c r="BA216" s="96">
        <v>24.769481658935501</v>
      </c>
      <c r="BB216" s="96">
        <v>26.2849445343018</v>
      </c>
      <c r="BC216" s="96">
        <v>43.736068725585902</v>
      </c>
      <c r="BD216" s="96">
        <v>23.375654220581101</v>
      </c>
      <c r="BE216" s="96">
        <v>14.289999961853001</v>
      </c>
      <c r="BF216" s="96">
        <v>19.239507675170898</v>
      </c>
      <c r="BG216" s="96">
        <v>25.463331222534201</v>
      </c>
      <c r="BH216" s="96">
        <v>71.690002441406193</v>
      </c>
      <c r="BI216" s="96">
        <v>28.25</v>
      </c>
      <c r="BJ216" s="96">
        <v>27.819999694824201</v>
      </c>
      <c r="BK216" s="96">
        <v>57.759998321533203</v>
      </c>
      <c r="BL216" s="96">
        <v>34.0929145812988</v>
      </c>
      <c r="BM216" s="96">
        <v>24.5624694824219</v>
      </c>
      <c r="BN216" s="96">
        <v>19.299999237060501</v>
      </c>
      <c r="BO216" s="96">
        <v>63.446628570556598</v>
      </c>
      <c r="BP216" s="96">
        <v>43.837379455566399</v>
      </c>
      <c r="BQ216" s="96">
        <v>46.110000610351598</v>
      </c>
      <c r="BR216" s="96">
        <v>44.281967163085902</v>
      </c>
      <c r="BS216" s="96">
        <v>50.549999237060497</v>
      </c>
      <c r="BT216" s="96">
        <v>32.994819641113303</v>
      </c>
      <c r="BU216" s="96">
        <v>25.987188339233398</v>
      </c>
      <c r="BV216" s="96">
        <v>22.879999160766602</v>
      </c>
      <c r="BW216" s="96">
        <v>13.670000076293899</v>
      </c>
      <c r="BX216" s="96">
        <v>85</v>
      </c>
      <c r="BY216" s="96">
        <v>44.672130584716797</v>
      </c>
      <c r="BZ216" s="96">
        <v>17.0200004577637</v>
      </c>
      <c r="CA216" s="96">
        <v>70.964065551757798</v>
      </c>
      <c r="CB216" s="96">
        <v>36.459999084472699</v>
      </c>
      <c r="CC216" s="96">
        <v>78.48</v>
      </c>
      <c r="CD216" s="96">
        <v>29.58</v>
      </c>
    </row>
    <row r="217" spans="1:82" x14ac:dyDescent="0.3">
      <c r="A217" s="88" t="s">
        <v>468</v>
      </c>
      <c r="B217" s="96">
        <v>14.912743568420399</v>
      </c>
      <c r="C217" s="96">
        <v>40.150001525878899</v>
      </c>
      <c r="D217" s="96">
        <v>58.320747375488303</v>
      </c>
      <c r="E217" s="96">
        <v>38.343017578125</v>
      </c>
      <c r="F217" s="96">
        <v>23.297866821289102</v>
      </c>
      <c r="G217" s="96">
        <v>26.1471843719482</v>
      </c>
      <c r="H217" s="96">
        <v>29.950000762939499</v>
      </c>
      <c r="I217" s="96">
        <v>9.7986936569213903</v>
      </c>
      <c r="J217" s="96">
        <v>81.121070861816406</v>
      </c>
      <c r="K217" s="96">
        <v>64.080001831054702</v>
      </c>
      <c r="L217" s="96">
        <v>20.9729518890381</v>
      </c>
      <c r="M217" s="96">
        <v>22.139999389648398</v>
      </c>
      <c r="N217" s="96">
        <v>21.459999084472699</v>
      </c>
      <c r="O217" s="96">
        <v>10.6300001144409</v>
      </c>
      <c r="P217" s="96">
        <v>79.019996643066406</v>
      </c>
      <c r="Q217" s="96">
        <v>13.569999694824199</v>
      </c>
      <c r="R217" s="96">
        <v>3.80845069885254</v>
      </c>
      <c r="S217" s="96">
        <v>13.4215288162231</v>
      </c>
      <c r="T217" s="96">
        <v>5.1900000572204599</v>
      </c>
      <c r="U217" s="96">
        <v>30.569999694824201</v>
      </c>
      <c r="V217" s="96">
        <v>69.331657409667997</v>
      </c>
      <c r="W217" s="96">
        <v>19.5100002288818</v>
      </c>
      <c r="X217" s="96">
        <v>70.650001525878906</v>
      </c>
      <c r="Y217" s="96">
        <v>27.889999389648398</v>
      </c>
      <c r="Z217" s="96">
        <v>21.2600002288818</v>
      </c>
      <c r="AA217" s="96">
        <v>28.751886367797798</v>
      </c>
      <c r="AB217" s="96">
        <v>12.949999809265099</v>
      </c>
      <c r="AC217" s="96">
        <v>44.230438232421903</v>
      </c>
      <c r="AD217" s="96">
        <v>36.700832366943402</v>
      </c>
      <c r="AE217" s="96">
        <v>36.622970581054702</v>
      </c>
      <c r="AF217" s="96">
        <v>8.9700002670288104</v>
      </c>
      <c r="AG217" s="96">
        <v>19.3775024414062</v>
      </c>
      <c r="AH217" s="96">
        <v>57.0200004577637</v>
      </c>
      <c r="AI217" s="96">
        <v>48.639999389648402</v>
      </c>
      <c r="AJ217" s="96">
        <v>22.5</v>
      </c>
      <c r="AK217" s="96">
        <v>44.049999237060597</v>
      </c>
      <c r="AL217" s="96">
        <v>26.84543800354</v>
      </c>
      <c r="AM217" s="96">
        <v>22.8496189117432</v>
      </c>
      <c r="AN217" s="96">
        <v>74.620002746582003</v>
      </c>
      <c r="AO217" s="96">
        <v>10.405327796936</v>
      </c>
      <c r="AP217" s="96">
        <v>26.959999084472699</v>
      </c>
      <c r="AQ217" s="96">
        <v>15.143302917480501</v>
      </c>
      <c r="AR217" s="96">
        <v>17.8847332000732</v>
      </c>
      <c r="AS217" s="96">
        <v>32.395858764648402</v>
      </c>
      <c r="AT217" s="96">
        <v>39.200000762939503</v>
      </c>
      <c r="AU217" s="96">
        <v>7.2800002098083496</v>
      </c>
      <c r="AV217" s="96">
        <v>11.388065338134799</v>
      </c>
      <c r="AW217" s="96">
        <v>31.2149658203125</v>
      </c>
      <c r="AX217" s="96">
        <v>22.340000152587901</v>
      </c>
      <c r="AY217" s="96">
        <v>8.0200004577636701</v>
      </c>
      <c r="AZ217" s="96">
        <v>23.819999694824201</v>
      </c>
      <c r="BA217" s="96">
        <v>23.589511871337901</v>
      </c>
      <c r="BB217" s="96">
        <v>26.0762538909912</v>
      </c>
      <c r="BC217" s="96">
        <v>44.534717559814503</v>
      </c>
      <c r="BD217" s="96">
        <v>22.966081619262699</v>
      </c>
      <c r="BE217" s="96">
        <v>14.2700004577637</v>
      </c>
      <c r="BF217" s="96">
        <v>19.1900234222412</v>
      </c>
      <c r="BG217" s="96">
        <v>24.5507717132568</v>
      </c>
      <c r="BH217" s="96">
        <v>72.589996337890597</v>
      </c>
      <c r="BI217" s="96">
        <v>27.780000686645501</v>
      </c>
      <c r="BJ217" s="96">
        <v>27.409999847412099</v>
      </c>
      <c r="BK217" s="96">
        <v>55.700000762939503</v>
      </c>
      <c r="BL217" s="96">
        <v>34.013191223144503</v>
      </c>
      <c r="BM217" s="96">
        <v>24.772232055664102</v>
      </c>
      <c r="BN217" s="96">
        <v>18.780000686645501</v>
      </c>
      <c r="BO217" s="96">
        <v>63.616405487060497</v>
      </c>
      <c r="BP217" s="96">
        <v>44.405147552490199</v>
      </c>
      <c r="BQ217" s="96">
        <v>47.009998321533203</v>
      </c>
      <c r="BR217" s="96">
        <v>44.869739532470703</v>
      </c>
      <c r="BS217" s="96">
        <v>50.759998321533203</v>
      </c>
      <c r="BT217" s="96">
        <v>33.731353759765597</v>
      </c>
      <c r="BU217" s="96">
        <v>25.2398586273193</v>
      </c>
      <c r="BV217" s="96">
        <v>22.950000762939499</v>
      </c>
      <c r="BW217" s="96">
        <v>13.5200004577637</v>
      </c>
      <c r="BX217" s="96">
        <v>84.760002136230497</v>
      </c>
      <c r="BY217" s="96">
        <v>46.035942077636697</v>
      </c>
      <c r="BZ217" s="96">
        <v>16.870000839233398</v>
      </c>
      <c r="CA217" s="96">
        <v>70.964065551757798</v>
      </c>
      <c r="CB217" s="96">
        <v>34.909999847412102</v>
      </c>
      <c r="CC217" s="96">
        <v>76.91</v>
      </c>
      <c r="CD217" s="96">
        <v>31.25</v>
      </c>
    </row>
    <row r="218" spans="1:82" x14ac:dyDescent="0.3">
      <c r="A218" s="88" t="s">
        <v>469</v>
      </c>
      <c r="B218" s="96">
        <v>14.854565620422401</v>
      </c>
      <c r="C218" s="96">
        <v>39.540000915527301</v>
      </c>
      <c r="D218" s="96">
        <v>57.755874633789098</v>
      </c>
      <c r="E218" s="96">
        <v>38.5</v>
      </c>
      <c r="F218" s="96">
        <v>23.347038269043001</v>
      </c>
      <c r="G218" s="96">
        <v>26.009464263916001</v>
      </c>
      <c r="H218" s="96">
        <v>29.850000381469702</v>
      </c>
      <c r="I218" s="96">
        <v>9.8385257720947301</v>
      </c>
      <c r="J218" s="96">
        <v>84.586761474609403</v>
      </c>
      <c r="K218" s="96">
        <v>63.049999237060497</v>
      </c>
      <c r="L218" s="96">
        <v>21.796958923339801</v>
      </c>
      <c r="M218" s="96">
        <v>21.819999694824201</v>
      </c>
      <c r="N218" s="96">
        <v>21.2700004577637</v>
      </c>
      <c r="O218" s="96">
        <v>10.6599998474121</v>
      </c>
      <c r="P218" s="96">
        <v>78.110000610351605</v>
      </c>
      <c r="Q218" s="96">
        <v>13.430000305175801</v>
      </c>
      <c r="R218" s="96">
        <v>3.7100412845611599</v>
      </c>
      <c r="S218" s="96">
        <v>13.3234910964966</v>
      </c>
      <c r="T218" s="96">
        <v>5.0100002288818404</v>
      </c>
      <c r="U218" s="96">
        <v>30.379999160766602</v>
      </c>
      <c r="V218" s="96">
        <v>68.679306030273395</v>
      </c>
      <c r="W218" s="96">
        <v>19.450000762939499</v>
      </c>
      <c r="X218" s="96">
        <v>69.580001831054702</v>
      </c>
      <c r="Y218" s="96">
        <v>27.209999084472699</v>
      </c>
      <c r="Z218" s="96">
        <v>21.860000610351602</v>
      </c>
      <c r="AA218" s="96">
        <v>29.522026062011701</v>
      </c>
      <c r="AB218" s="96">
        <v>13.1400003433228</v>
      </c>
      <c r="AC218" s="96">
        <v>43.5607299804687</v>
      </c>
      <c r="AD218" s="96">
        <v>36.404857635497997</v>
      </c>
      <c r="AE218" s="96">
        <v>36.0422554016113</v>
      </c>
      <c r="AF218" s="96">
        <v>9.0100002288818395</v>
      </c>
      <c r="AG218" s="96">
        <v>19.239444732666001</v>
      </c>
      <c r="AH218" s="96">
        <v>56.4799995422363</v>
      </c>
      <c r="AI218" s="96">
        <v>48.720001220703097</v>
      </c>
      <c r="AJ218" s="96">
        <v>22.129999160766602</v>
      </c>
      <c r="AK218" s="96">
        <v>45.259998321533203</v>
      </c>
      <c r="AL218" s="96">
        <v>27.2021884918213</v>
      </c>
      <c r="AM218" s="96">
        <v>22.6510124206543</v>
      </c>
      <c r="AN218" s="96">
        <v>74.430000305175795</v>
      </c>
      <c r="AO218" s="96">
        <v>10.3755702972412</v>
      </c>
      <c r="AP218" s="96">
        <v>26.4799995422363</v>
      </c>
      <c r="AQ218" s="96">
        <v>15.113355636596699</v>
      </c>
      <c r="AR218" s="96">
        <v>17.815565109252901</v>
      </c>
      <c r="AS218" s="96">
        <v>31.731483459472699</v>
      </c>
      <c r="AT218" s="96">
        <v>39.659999847412102</v>
      </c>
      <c r="AU218" s="96">
        <v>7.3499999046325701</v>
      </c>
      <c r="AV218" s="96">
        <v>11.2583150863647</v>
      </c>
      <c r="AW218" s="96">
        <v>30.796106338501001</v>
      </c>
      <c r="AX218" s="96">
        <v>22.280000686645501</v>
      </c>
      <c r="AY218" s="96">
        <v>8.1700000762939506</v>
      </c>
      <c r="AZ218" s="96">
        <v>23.950000762939499</v>
      </c>
      <c r="BA218" s="96">
        <v>23.3118705749512</v>
      </c>
      <c r="BB218" s="96">
        <v>26.046440124511701</v>
      </c>
      <c r="BC218" s="96">
        <v>44.963993072509801</v>
      </c>
      <c r="BD218" s="96">
        <v>24.024976730346701</v>
      </c>
      <c r="BE218" s="96">
        <v>14.2700004577637</v>
      </c>
      <c r="BF218" s="96">
        <v>19.872907638549801</v>
      </c>
      <c r="BG218" s="96">
        <v>24.590021133422901</v>
      </c>
      <c r="BH218" s="96">
        <v>72.519996643066406</v>
      </c>
      <c r="BI218" s="96">
        <v>27.889999389648398</v>
      </c>
      <c r="BJ218" s="96">
        <v>27.620000839233398</v>
      </c>
      <c r="BK218" s="96">
        <v>55.5</v>
      </c>
      <c r="BL218" s="96">
        <v>34.381923675537102</v>
      </c>
      <c r="BM218" s="96">
        <v>25.091876983642599</v>
      </c>
      <c r="BN218" s="96">
        <v>18.549999237060501</v>
      </c>
      <c r="BO218" s="96">
        <v>63.206943511962898</v>
      </c>
      <c r="BP218" s="96">
        <v>44.195968627929702</v>
      </c>
      <c r="BQ218" s="96">
        <v>45.259998321533203</v>
      </c>
      <c r="BR218" s="96">
        <v>44.680454254150398</v>
      </c>
      <c r="BS218" s="96">
        <v>51.659999847412102</v>
      </c>
      <c r="BT218" s="96">
        <v>33.641777038574197</v>
      </c>
      <c r="BU218" s="96">
        <v>25.648399353027301</v>
      </c>
      <c r="BV218" s="96">
        <v>23.680000305175799</v>
      </c>
      <c r="BW218" s="96">
        <v>13.300000190734901</v>
      </c>
      <c r="BX218" s="96">
        <v>83.550003051757798</v>
      </c>
      <c r="BY218" s="96">
        <v>45.025348663330099</v>
      </c>
      <c r="BZ218" s="96">
        <v>16.829999923706101</v>
      </c>
      <c r="CA218" s="96">
        <v>70.514289855957003</v>
      </c>
      <c r="CB218" s="96">
        <v>33.790000915527301</v>
      </c>
      <c r="CC218" s="96">
        <v>77.290000000000006</v>
      </c>
      <c r="CD218" s="96">
        <v>30.71</v>
      </c>
    </row>
    <row r="219" spans="1:82" x14ac:dyDescent="0.3">
      <c r="A219" s="88" t="s">
        <v>470</v>
      </c>
      <c r="B219" s="96">
        <v>15.0872745513916</v>
      </c>
      <c r="C219" s="96">
        <v>39.909999847412102</v>
      </c>
      <c r="D219" s="96">
        <v>58.350479125976598</v>
      </c>
      <c r="E219" s="96">
        <v>38.990001678466797</v>
      </c>
      <c r="F219" s="96">
        <v>23.4748859405518</v>
      </c>
      <c r="G219" s="96">
        <v>26.009464263916001</v>
      </c>
      <c r="H219" s="96">
        <v>29.930000305175799</v>
      </c>
      <c r="I219" s="96">
        <v>9.8285675048828107</v>
      </c>
      <c r="J219" s="96">
        <v>87.853851318359403</v>
      </c>
      <c r="K219" s="96">
        <v>64.129997253417997</v>
      </c>
      <c r="L219" s="96">
        <v>22.2482013702393</v>
      </c>
      <c r="M219" s="96">
        <v>21.799999237060501</v>
      </c>
      <c r="N219" s="96">
        <v>21.209999084472699</v>
      </c>
      <c r="O219" s="96">
        <v>10.670000076293899</v>
      </c>
      <c r="P219" s="96">
        <v>78.480003356933594</v>
      </c>
      <c r="Q219" s="96">
        <v>13.6099996566772</v>
      </c>
      <c r="R219" s="96">
        <v>3.7100412845611599</v>
      </c>
      <c r="S219" s="96">
        <v>13.2156476974487</v>
      </c>
      <c r="T219" s="96">
        <v>4.8699998855590803</v>
      </c>
      <c r="U219" s="96">
        <v>31.930000305175799</v>
      </c>
      <c r="V219" s="96">
        <v>68.669715881347699</v>
      </c>
      <c r="W219" s="96">
        <v>19.790000915527301</v>
      </c>
      <c r="X219" s="96">
        <v>73.860000610351605</v>
      </c>
      <c r="Y219" s="96">
        <v>28.149999618530298</v>
      </c>
      <c r="Z219" s="96">
        <v>21.860000610351602</v>
      </c>
      <c r="AA219" s="96">
        <v>30.1495475769043</v>
      </c>
      <c r="AB219" s="96">
        <v>13.1000003814697</v>
      </c>
      <c r="AC219" s="96">
        <v>43.5804252624512</v>
      </c>
      <c r="AD219" s="96">
        <v>36.949069976806598</v>
      </c>
      <c r="AE219" s="96">
        <v>36.661045074462898</v>
      </c>
      <c r="AF219" s="96">
        <v>9.2700004577636701</v>
      </c>
      <c r="AG219" s="96">
        <v>19.584592819213899</v>
      </c>
      <c r="AH219" s="96">
        <v>56.439998626708999</v>
      </c>
      <c r="AI219" s="96">
        <v>49.7700004577637</v>
      </c>
      <c r="AJ219" s="96">
        <v>22.639999389648398</v>
      </c>
      <c r="AK219" s="96">
        <v>45.099998474121101</v>
      </c>
      <c r="AL219" s="96">
        <v>26.726520538330099</v>
      </c>
      <c r="AM219" s="96">
        <v>23.634111404418899</v>
      </c>
      <c r="AN219" s="96">
        <v>74.050003051757798</v>
      </c>
      <c r="AO219" s="96">
        <v>10.7425832748413</v>
      </c>
      <c r="AP219" s="96">
        <v>27.0100002288818</v>
      </c>
      <c r="AQ219" s="96">
        <v>15.1532850265503</v>
      </c>
      <c r="AR219" s="96">
        <v>18.3689060211182</v>
      </c>
      <c r="AS219" s="96">
        <v>33.506465911865199</v>
      </c>
      <c r="AT219" s="96">
        <v>39.549999237060497</v>
      </c>
      <c r="AU219" s="96">
        <v>7.25</v>
      </c>
      <c r="AV219" s="96">
        <v>11.477892875671399</v>
      </c>
      <c r="AW219" s="96">
        <v>31.075345993041999</v>
      </c>
      <c r="AX219" s="96">
        <v>22.809999465942401</v>
      </c>
      <c r="AY219" s="96">
        <v>8.1400003433227504</v>
      </c>
      <c r="AZ219" s="96">
        <v>24.399999618530298</v>
      </c>
      <c r="BA219" s="96">
        <v>25.0570392608643</v>
      </c>
      <c r="BB219" s="96">
        <v>26.344570159912099</v>
      </c>
      <c r="BC219" s="96">
        <v>45.942337036132798</v>
      </c>
      <c r="BD219" s="96">
        <v>24.584396362304702</v>
      </c>
      <c r="BE219" s="96">
        <v>14.1300001144409</v>
      </c>
      <c r="BF219" s="96">
        <v>20.1995029449463</v>
      </c>
      <c r="BG219" s="96">
        <v>24.590021133422901</v>
      </c>
      <c r="BH219" s="96">
        <v>73.470001220703097</v>
      </c>
      <c r="BI219" s="96">
        <v>28.25</v>
      </c>
      <c r="BJ219" s="96">
        <v>27.850000381469702</v>
      </c>
      <c r="BK219" s="96">
        <v>55.540000915527301</v>
      </c>
      <c r="BL219" s="96">
        <v>34.571273803710902</v>
      </c>
      <c r="BM219" s="96">
        <v>25.161796569824201</v>
      </c>
      <c r="BN219" s="96">
        <v>19.5</v>
      </c>
      <c r="BO219" s="96">
        <v>64.615089416503906</v>
      </c>
      <c r="BP219" s="96">
        <v>44.833457946777301</v>
      </c>
      <c r="BQ219" s="96">
        <v>45.7299995422363</v>
      </c>
      <c r="BR219" s="96">
        <v>44.391551971435497</v>
      </c>
      <c r="BS219" s="96">
        <v>53.5</v>
      </c>
      <c r="BT219" s="96">
        <v>33.462619781494098</v>
      </c>
      <c r="BU219" s="96">
        <v>26.007118225097699</v>
      </c>
      <c r="BV219" s="96">
        <v>23.600000381469702</v>
      </c>
      <c r="BW219" s="96">
        <v>13.819999694824199</v>
      </c>
      <c r="BX219" s="96">
        <v>84.5</v>
      </c>
      <c r="BY219" s="96">
        <v>44.878177642822301</v>
      </c>
      <c r="BZ219" s="96">
        <v>17.0200004577637</v>
      </c>
      <c r="CA219" s="96">
        <v>72.713172912597699</v>
      </c>
      <c r="CB219" s="96">
        <v>34.5</v>
      </c>
      <c r="CC219" s="96">
        <v>77.67</v>
      </c>
      <c r="CD219" s="96">
        <v>31.58</v>
      </c>
    </row>
    <row r="220" spans="1:82" x14ac:dyDescent="0.3">
      <c r="A220" s="88" t="s">
        <v>471</v>
      </c>
      <c r="B220" s="96">
        <v>15.3393754959106</v>
      </c>
      <c r="C220" s="96">
        <v>39.680000305175803</v>
      </c>
      <c r="D220" s="96">
        <v>60.005458831787102</v>
      </c>
      <c r="E220" s="96">
        <v>39.349998474121101</v>
      </c>
      <c r="F220" s="96">
        <v>24.025617599487301</v>
      </c>
      <c r="G220" s="96">
        <v>26.599697113037099</v>
      </c>
      <c r="H220" s="96">
        <v>30.2600002288818</v>
      </c>
      <c r="I220" s="96">
        <v>10.2468042373657</v>
      </c>
      <c r="J220" s="96">
        <v>90.326507568359403</v>
      </c>
      <c r="K220" s="96">
        <v>64.849998474121094</v>
      </c>
      <c r="L220" s="96">
        <v>22.316867828369102</v>
      </c>
      <c r="M220" s="96">
        <v>22.139999389648398</v>
      </c>
      <c r="N220" s="96">
        <v>22.399999618530298</v>
      </c>
      <c r="O220" s="96">
        <v>10.7399997711182</v>
      </c>
      <c r="P220" s="96">
        <v>81.489997863769503</v>
      </c>
      <c r="Q220" s="96">
        <v>13.75</v>
      </c>
      <c r="R220" s="96">
        <v>3.7395641803741499</v>
      </c>
      <c r="S220" s="96">
        <v>13.2156476974487</v>
      </c>
      <c r="T220" s="96">
        <v>4.9200000762939498</v>
      </c>
      <c r="U220" s="96">
        <v>32.319999694824197</v>
      </c>
      <c r="V220" s="96">
        <v>69.370033264160199</v>
      </c>
      <c r="W220" s="96">
        <v>19.799999237060501</v>
      </c>
      <c r="X220" s="96">
        <v>74.019996643066406</v>
      </c>
      <c r="Y220" s="96">
        <v>28.370000839233398</v>
      </c>
      <c r="Z220" s="96">
        <v>21.860000610351602</v>
      </c>
      <c r="AA220" s="96">
        <v>29.829999923706101</v>
      </c>
      <c r="AB220" s="96">
        <v>13.180000305175801</v>
      </c>
      <c r="AC220" s="96">
        <v>44.7622680664063</v>
      </c>
      <c r="AD220" s="96">
        <v>35.707889556884801</v>
      </c>
      <c r="AE220" s="96">
        <v>35.623378753662102</v>
      </c>
      <c r="AF220" s="96">
        <v>9.2200002670288104</v>
      </c>
      <c r="AG220" s="96">
        <v>19.584592819213899</v>
      </c>
      <c r="AH220" s="96">
        <v>58.0200004577637</v>
      </c>
      <c r="AI220" s="96">
        <v>50.139999389648402</v>
      </c>
      <c r="AJ220" s="96">
        <v>22.680000305175799</v>
      </c>
      <c r="AK220" s="96">
        <v>45.580001831054702</v>
      </c>
      <c r="AL220" s="96">
        <v>27.370653152465799</v>
      </c>
      <c r="AM220" s="96">
        <v>23.614252090454102</v>
      </c>
      <c r="AN220" s="96">
        <v>74.790000915527301</v>
      </c>
      <c r="AO220" s="96">
        <v>10.8120174407959</v>
      </c>
      <c r="AP220" s="96">
        <v>26.680000305175799</v>
      </c>
      <c r="AQ220" s="96">
        <v>15.402845382690399</v>
      </c>
      <c r="AR220" s="96">
        <v>18.319499969482401</v>
      </c>
      <c r="AS220" s="96">
        <v>34.299751281738303</v>
      </c>
      <c r="AT220" s="96">
        <v>39.419998168945298</v>
      </c>
      <c r="AU220" s="96">
        <v>7.4699997901916504</v>
      </c>
      <c r="AV220" s="96">
        <v>11.6375846862793</v>
      </c>
      <c r="AW220" s="96">
        <v>31.663745880126999</v>
      </c>
      <c r="AX220" s="96">
        <v>23.549999237060501</v>
      </c>
      <c r="AY220" s="96">
        <v>8.0900001525878906</v>
      </c>
      <c r="AZ220" s="96">
        <v>24.75</v>
      </c>
      <c r="BA220" s="96">
        <v>25.404088973998999</v>
      </c>
      <c r="BB220" s="96">
        <v>26.672510147094702</v>
      </c>
      <c r="BC220" s="96">
        <v>46.231849670410199</v>
      </c>
      <c r="BD220" s="96">
        <v>24.9340305328369</v>
      </c>
      <c r="BE220" s="96">
        <v>14.5900001525879</v>
      </c>
      <c r="BF220" s="96">
        <v>20.278678894043001</v>
      </c>
      <c r="BG220" s="96">
        <v>24.825519561767599</v>
      </c>
      <c r="BH220" s="96">
        <v>74.400001525878906</v>
      </c>
      <c r="BI220" s="96">
        <v>28.559999465942401</v>
      </c>
      <c r="BJ220" s="96">
        <v>28.190000534057599</v>
      </c>
      <c r="BK220" s="96">
        <v>56.150001525878899</v>
      </c>
      <c r="BL220" s="96">
        <v>34.660964965820298</v>
      </c>
      <c r="BM220" s="96">
        <v>25.421506881713899</v>
      </c>
      <c r="BN220" s="96">
        <v>19.5200004577637</v>
      </c>
      <c r="BO220" s="96">
        <v>65.959999084472699</v>
      </c>
      <c r="BP220" s="96">
        <v>44.514713287353501</v>
      </c>
      <c r="BQ220" s="96">
        <v>44.599998474121101</v>
      </c>
      <c r="BR220" s="96">
        <v>44.979324340820298</v>
      </c>
      <c r="BS220" s="96">
        <v>54.369998931884801</v>
      </c>
      <c r="BT220" s="96">
        <v>33.419998168945298</v>
      </c>
      <c r="BU220" s="96">
        <v>26.7843418121338</v>
      </c>
      <c r="BV220" s="96">
        <v>23.9899997711182</v>
      </c>
      <c r="BW220" s="96">
        <v>13.819999694824199</v>
      </c>
      <c r="BX220" s="96">
        <v>86.220001220703097</v>
      </c>
      <c r="BY220" s="96">
        <v>45.054782867431598</v>
      </c>
      <c r="BZ220" s="96">
        <v>17.100000381469702</v>
      </c>
      <c r="CA220" s="96">
        <v>73.262901306152301</v>
      </c>
      <c r="CB220" s="96">
        <v>33.75</v>
      </c>
      <c r="CC220" s="96">
        <v>76.97</v>
      </c>
      <c r="CD220" s="96">
        <v>32</v>
      </c>
    </row>
    <row r="221" spans="1:82" x14ac:dyDescent="0.3">
      <c r="A221" s="88" t="s">
        <v>472</v>
      </c>
      <c r="B221" s="96">
        <v>15.572084426879901</v>
      </c>
      <c r="C221" s="96">
        <v>38.740001678466797</v>
      </c>
      <c r="D221" s="96">
        <v>59.906360626220703</v>
      </c>
      <c r="E221" s="96">
        <v>39.389999389648402</v>
      </c>
      <c r="F221" s="96">
        <v>24.3304843902588</v>
      </c>
      <c r="G221" s="96">
        <v>26.7275791168213</v>
      </c>
      <c r="H221" s="96">
        <v>30.2600002288818</v>
      </c>
      <c r="I221" s="96">
        <v>10.1173496246338</v>
      </c>
      <c r="J221" s="96">
        <v>91.309608459472699</v>
      </c>
      <c r="K221" s="96">
        <v>65.760002136230497</v>
      </c>
      <c r="L221" s="96">
        <v>22.3659152984619</v>
      </c>
      <c r="M221" s="96">
        <v>21.840000152587901</v>
      </c>
      <c r="N221" s="96">
        <v>24.100000381469702</v>
      </c>
      <c r="O221" s="96">
        <v>10.6300001144409</v>
      </c>
      <c r="P221" s="96">
        <v>79.949996948242202</v>
      </c>
      <c r="Q221" s="96">
        <v>13.5200004577637</v>
      </c>
      <c r="R221" s="96">
        <v>3.78876876831055</v>
      </c>
      <c r="S221" s="96">
        <v>13.539176940918001</v>
      </c>
      <c r="T221" s="96">
        <v>4.8200001716613796</v>
      </c>
      <c r="U221" s="96">
        <v>32.700000762939503</v>
      </c>
      <c r="V221" s="96">
        <v>68.832809448242202</v>
      </c>
      <c r="W221" s="96">
        <v>19.879999160766602</v>
      </c>
      <c r="X221" s="96">
        <v>77.419998168945298</v>
      </c>
      <c r="Y221" s="96">
        <v>29.420000076293899</v>
      </c>
      <c r="Z221" s="96">
        <v>21.139999389648398</v>
      </c>
      <c r="AA221" s="96">
        <v>29.25</v>
      </c>
      <c r="AB221" s="96">
        <v>13.0900001525879</v>
      </c>
      <c r="AC221" s="96">
        <v>44.191043853759801</v>
      </c>
      <c r="AD221" s="96">
        <v>35.173221588134801</v>
      </c>
      <c r="AE221" s="96">
        <v>35.156906127929702</v>
      </c>
      <c r="AF221" s="96">
        <v>9.1099996566772496</v>
      </c>
      <c r="AG221" s="96">
        <v>19.564868927001999</v>
      </c>
      <c r="AH221" s="96">
        <v>56.709999084472699</v>
      </c>
      <c r="AI221" s="96">
        <v>50.75</v>
      </c>
      <c r="AJ221" s="96">
        <v>23.0200004577637</v>
      </c>
      <c r="AK221" s="96">
        <v>44.880001068115199</v>
      </c>
      <c r="AL221" s="96">
        <v>27.0832710266113</v>
      </c>
      <c r="AM221" s="96">
        <v>24.229930877685501</v>
      </c>
      <c r="AN221" s="96">
        <v>75.580001831054702</v>
      </c>
      <c r="AO221" s="96">
        <v>11.000484466552701</v>
      </c>
      <c r="AP221" s="96">
        <v>26.209999084472699</v>
      </c>
      <c r="AQ221" s="96">
        <v>15.4727220535278</v>
      </c>
      <c r="AR221" s="96">
        <v>18.299999237060501</v>
      </c>
      <c r="AS221" s="96">
        <v>34.408828735351598</v>
      </c>
      <c r="AT221" s="96">
        <v>38.930000305175803</v>
      </c>
      <c r="AU221" s="96">
        <v>7.3400001525878897</v>
      </c>
      <c r="AV221" s="96">
        <v>11.647565841674799</v>
      </c>
      <c r="AW221" s="96">
        <v>31.623853683471701</v>
      </c>
      <c r="AX221" s="96">
        <v>23.5200004577637</v>
      </c>
      <c r="AY221" s="96">
        <v>8.0100002288818395</v>
      </c>
      <c r="AZ221" s="96">
        <v>25.0100002288818</v>
      </c>
      <c r="BA221" s="96">
        <v>25.979202270507798</v>
      </c>
      <c r="BB221" s="96">
        <v>27.338329315185501</v>
      </c>
      <c r="BC221" s="96">
        <v>45.423213958740199</v>
      </c>
      <c r="BD221" s="96">
        <v>24.514469146728501</v>
      </c>
      <c r="BE221" s="96">
        <v>14.420000076293899</v>
      </c>
      <c r="BF221" s="96">
        <v>19.853113174438501</v>
      </c>
      <c r="BG221" s="96">
        <v>24.442834854126001</v>
      </c>
      <c r="BH221" s="96">
        <v>73.559997558593807</v>
      </c>
      <c r="BI221" s="96">
        <v>28.920000076293899</v>
      </c>
      <c r="BJ221" s="96">
        <v>28.2399997711182</v>
      </c>
      <c r="BK221" s="96">
        <v>58.25</v>
      </c>
      <c r="BL221" s="96">
        <v>35.049629211425803</v>
      </c>
      <c r="BM221" s="96">
        <v>25.899999618530298</v>
      </c>
      <c r="BN221" s="96">
        <v>19.799999237060501</v>
      </c>
      <c r="BO221" s="96">
        <v>67.129997253417997</v>
      </c>
      <c r="BP221" s="96">
        <v>44.066482543945298</v>
      </c>
      <c r="BQ221" s="96">
        <v>44.090000152587898</v>
      </c>
      <c r="BR221" s="96">
        <v>44.570873260497997</v>
      </c>
      <c r="BS221" s="96">
        <v>54.959999084472699</v>
      </c>
      <c r="BT221" s="96">
        <v>33.349998474121101</v>
      </c>
      <c r="BU221" s="96">
        <v>28.219217300415</v>
      </c>
      <c r="BV221" s="96">
        <v>23.370000839233398</v>
      </c>
      <c r="BW221" s="96">
        <v>13.710000038146999</v>
      </c>
      <c r="BX221" s="96">
        <v>87.199996948242202</v>
      </c>
      <c r="BY221" s="96">
        <v>45.319694519042997</v>
      </c>
      <c r="BZ221" s="96">
        <v>16.969999313354499</v>
      </c>
      <c r="CA221" s="96">
        <v>75.731643676757798</v>
      </c>
      <c r="CB221" s="96">
        <v>33.830001831054702</v>
      </c>
      <c r="CC221" s="96">
        <v>73.540000000000006</v>
      </c>
      <c r="CD221" s="96">
        <v>33.020000000000003</v>
      </c>
    </row>
    <row r="222" spans="1:82" x14ac:dyDescent="0.3">
      <c r="A222" s="88" t="s">
        <v>473</v>
      </c>
      <c r="B222" s="96">
        <v>15.9141540527344</v>
      </c>
      <c r="C222" s="96">
        <v>38.130001068115199</v>
      </c>
      <c r="D222" s="96">
        <v>59.747798919677699</v>
      </c>
      <c r="E222" s="96">
        <v>39.2299995422363</v>
      </c>
      <c r="F222" s="96">
        <v>24.143630981445298</v>
      </c>
      <c r="G222" s="96">
        <v>26.7767639160156</v>
      </c>
      <c r="H222" s="96">
        <v>29.719999313354499</v>
      </c>
      <c r="I222" s="96">
        <v>10.3663005828857</v>
      </c>
      <c r="J222" s="96">
        <v>89.502288818359403</v>
      </c>
      <c r="K222" s="96">
        <v>66.790000915527301</v>
      </c>
      <c r="L222" s="96">
        <v>22.4542026519775</v>
      </c>
      <c r="M222" s="96">
        <v>22.360000610351602</v>
      </c>
      <c r="N222" s="96">
        <v>23.850000381469702</v>
      </c>
      <c r="O222" s="96">
        <v>10.4700002670288</v>
      </c>
      <c r="P222" s="96">
        <v>79.580001831054702</v>
      </c>
      <c r="Q222" s="96">
        <v>13.420000076293899</v>
      </c>
      <c r="R222" s="96">
        <v>3.6903593540191602</v>
      </c>
      <c r="S222" s="96">
        <v>13.6862344741821</v>
      </c>
      <c r="T222" s="96">
        <v>4.8200001716613796</v>
      </c>
      <c r="U222" s="96">
        <v>32.569999694824197</v>
      </c>
      <c r="V222" s="96">
        <v>69.082237243652301</v>
      </c>
      <c r="W222" s="96">
        <v>19.680000305175799</v>
      </c>
      <c r="X222" s="96">
        <v>75.699996948242202</v>
      </c>
      <c r="Y222" s="96">
        <v>30.5</v>
      </c>
      <c r="Z222" s="96">
        <v>20.799999237060501</v>
      </c>
      <c r="AA222" s="96">
        <v>29.059999465942401</v>
      </c>
      <c r="AB222" s="96">
        <v>13</v>
      </c>
      <c r="AC222" s="96">
        <v>44.230438232421903</v>
      </c>
      <c r="AD222" s="96">
        <v>35.115936279296903</v>
      </c>
      <c r="AE222" s="96">
        <v>35.090267181396499</v>
      </c>
      <c r="AF222" s="96">
        <v>9.0299997329711896</v>
      </c>
      <c r="AG222" s="96">
        <v>19.535284042358398</v>
      </c>
      <c r="AH222" s="96">
        <v>56.810001373291001</v>
      </c>
      <c r="AI222" s="96">
        <v>51.2299995422363</v>
      </c>
      <c r="AJ222" s="96">
        <v>22.899999618530298</v>
      </c>
      <c r="AK222" s="96">
        <v>43.9799995422363</v>
      </c>
      <c r="AL222" s="96">
        <v>26.508506774902301</v>
      </c>
      <c r="AM222" s="96">
        <v>24.9151210784912</v>
      </c>
      <c r="AN222" s="96">
        <v>74.650001525878906</v>
      </c>
      <c r="AO222" s="96">
        <v>11.3079824447632</v>
      </c>
      <c r="AP222" s="96">
        <v>25.590000152587901</v>
      </c>
      <c r="AQ222" s="96">
        <v>15.173249244689901</v>
      </c>
      <c r="AR222" s="96">
        <v>18.190000534057599</v>
      </c>
      <c r="AS222" s="96">
        <v>33.6849555969238</v>
      </c>
      <c r="AT222" s="96">
        <v>38.659999847412102</v>
      </c>
      <c r="AU222" s="96">
        <v>7.3899998664856001</v>
      </c>
      <c r="AV222" s="96">
        <v>11.537777900695801</v>
      </c>
      <c r="AW222" s="96">
        <v>31.573987960815401</v>
      </c>
      <c r="AX222" s="96">
        <v>23.829999923706101</v>
      </c>
      <c r="AY222" s="96">
        <v>7.8099999427795401</v>
      </c>
      <c r="AZ222" s="96">
        <v>25.639999389648398</v>
      </c>
      <c r="BA222" s="96">
        <v>25.721393585205099</v>
      </c>
      <c r="BB222" s="96">
        <v>27.308515548706101</v>
      </c>
      <c r="BC222" s="96">
        <v>45.113735198974602</v>
      </c>
      <c r="BD222" s="96">
        <v>24.494489669799801</v>
      </c>
      <c r="BE222" s="96">
        <v>14.7600002288818</v>
      </c>
      <c r="BF222" s="96">
        <v>19.7244548797607</v>
      </c>
      <c r="BG222" s="96">
        <v>23.912961959838899</v>
      </c>
      <c r="BH222" s="96">
        <v>74.680000305175795</v>
      </c>
      <c r="BI222" s="96">
        <v>28.780000686645501</v>
      </c>
      <c r="BJ222" s="96">
        <v>28.25</v>
      </c>
      <c r="BK222" s="96">
        <v>56.75</v>
      </c>
      <c r="BL222" s="96">
        <v>34.182605743408203</v>
      </c>
      <c r="BM222" s="96">
        <v>25.530000686645501</v>
      </c>
      <c r="BN222" s="96">
        <v>19.430000305175799</v>
      </c>
      <c r="BO222" s="96">
        <v>66.709999084472699</v>
      </c>
      <c r="BP222" s="96">
        <v>44.0565185546875</v>
      </c>
      <c r="BQ222" s="96">
        <v>44.279998779296903</v>
      </c>
      <c r="BR222" s="96">
        <v>44.062797546386697</v>
      </c>
      <c r="BS222" s="96">
        <v>56.919998168945298</v>
      </c>
      <c r="BT222" s="96">
        <v>33.130001068115199</v>
      </c>
      <c r="BU222" s="96">
        <v>28.119573593139599</v>
      </c>
      <c r="BV222" s="96">
        <v>23.7299995422363</v>
      </c>
      <c r="BW222" s="96">
        <v>14.449999809265099</v>
      </c>
      <c r="BX222" s="96">
        <v>88.190002441406307</v>
      </c>
      <c r="BY222" s="96">
        <v>44.858554840087898</v>
      </c>
      <c r="BZ222" s="96">
        <v>16.950000762939499</v>
      </c>
      <c r="CA222" s="96">
        <v>72.833122253417997</v>
      </c>
      <c r="CB222" s="96">
        <v>33.5200004577637</v>
      </c>
      <c r="CC222" s="96">
        <v>73.569999999999993</v>
      </c>
      <c r="CD222" s="96">
        <v>35.630000000000003</v>
      </c>
    </row>
    <row r="223" spans="1:82" x14ac:dyDescent="0.3">
      <c r="A223" s="88" t="s">
        <v>474</v>
      </c>
      <c r="B223" s="96">
        <v>15.3468580245972</v>
      </c>
      <c r="C223" s="96">
        <v>36.5</v>
      </c>
      <c r="D223" s="96">
        <v>58.469402313232401</v>
      </c>
      <c r="E223" s="96">
        <v>37.790000915527301</v>
      </c>
      <c r="F223" s="96">
        <v>23.553562164306602</v>
      </c>
      <c r="G223" s="96">
        <v>26.1275119781494</v>
      </c>
      <c r="H223" s="96">
        <v>28.969999313354499</v>
      </c>
      <c r="I223" s="96">
        <v>10.177098274231</v>
      </c>
      <c r="J223" s="96">
        <v>90.0782470703125</v>
      </c>
      <c r="K223" s="96">
        <v>65.190002441406307</v>
      </c>
      <c r="L223" s="96">
        <v>22.042198181152301</v>
      </c>
      <c r="M223" s="96">
        <v>21.809999465942401</v>
      </c>
      <c r="N223" s="96">
        <v>23.2700004577637</v>
      </c>
      <c r="O223" s="96">
        <v>10.0900001525879</v>
      </c>
      <c r="P223" s="96">
        <v>77.099998474121094</v>
      </c>
      <c r="Q223" s="96">
        <v>13.199999809265099</v>
      </c>
      <c r="R223" s="96">
        <v>3.5329039096832302</v>
      </c>
      <c r="S223" s="96">
        <v>13.235255241394</v>
      </c>
      <c r="T223" s="96">
        <v>4.6399998664856001</v>
      </c>
      <c r="U223" s="96">
        <v>31.659999847412099</v>
      </c>
      <c r="V223" s="96">
        <v>68.669715881347699</v>
      </c>
      <c r="W223" s="96">
        <v>18.969999313354499</v>
      </c>
      <c r="X223" s="96">
        <v>73.809997558593807</v>
      </c>
      <c r="Y223" s="96">
        <v>30.860000610351602</v>
      </c>
      <c r="Z223" s="96">
        <v>19.780000686645501</v>
      </c>
      <c r="AA223" s="96">
        <v>28.709999084472699</v>
      </c>
      <c r="AB223" s="96">
        <v>12.939999580383301</v>
      </c>
      <c r="AC223" s="96">
        <v>43.5</v>
      </c>
      <c r="AD223" s="96">
        <v>34.352130889892599</v>
      </c>
      <c r="AE223" s="96">
        <v>34.271560668945298</v>
      </c>
      <c r="AF223" s="96">
        <v>8.5399999618530291</v>
      </c>
      <c r="AG223" s="96">
        <v>19.2295837402344</v>
      </c>
      <c r="AH223" s="96">
        <v>56.25</v>
      </c>
      <c r="AI223" s="96">
        <v>49.490001678466797</v>
      </c>
      <c r="AJ223" s="96">
        <v>22.190000534057599</v>
      </c>
      <c r="AK223" s="96">
        <v>43.150001525878899</v>
      </c>
      <c r="AL223" s="96">
        <v>26.4292297363281</v>
      </c>
      <c r="AM223" s="96">
        <v>24.219999313354499</v>
      </c>
      <c r="AN223" s="96">
        <v>75.480003356933594</v>
      </c>
      <c r="AO223" s="96">
        <v>11.059999465942401</v>
      </c>
      <c r="AP223" s="96">
        <v>23.950000762939499</v>
      </c>
      <c r="AQ223" s="96">
        <v>15.0235137939453</v>
      </c>
      <c r="AR223" s="96">
        <v>17.719999313354499</v>
      </c>
      <c r="AS223" s="96">
        <v>33.020572662353501</v>
      </c>
      <c r="AT223" s="96">
        <v>37.069999694824197</v>
      </c>
      <c r="AU223" s="96">
        <v>7.1500000953674299</v>
      </c>
      <c r="AV223" s="96">
        <v>11.3581237792969</v>
      </c>
      <c r="AW223" s="96">
        <v>31.015510559081999</v>
      </c>
      <c r="AX223" s="96">
        <v>23.2299995422363</v>
      </c>
      <c r="AY223" s="96">
        <v>7.6900000572204599</v>
      </c>
      <c r="AZ223" s="96">
        <v>24.920000076293899</v>
      </c>
      <c r="BA223" s="96">
        <v>24.719903945922798</v>
      </c>
      <c r="BB223" s="96">
        <v>26.881196975708001</v>
      </c>
      <c r="BC223" s="96">
        <v>43.950000762939503</v>
      </c>
      <c r="BD223" s="96">
        <v>24.9739894866943</v>
      </c>
      <c r="BE223" s="96">
        <v>14.430000305175801</v>
      </c>
      <c r="BF223" s="96">
        <v>18.922809600830099</v>
      </c>
      <c r="BG223" s="96">
        <v>23.353651046752901</v>
      </c>
      <c r="BH223" s="96">
        <v>72.199996948242202</v>
      </c>
      <c r="BI223" s="96">
        <v>27.559999465942401</v>
      </c>
      <c r="BJ223" s="96">
        <v>27.0200004577637</v>
      </c>
      <c r="BK223" s="96">
        <v>56.599998474121101</v>
      </c>
      <c r="BL223" s="96">
        <v>34.481578826904297</v>
      </c>
      <c r="BM223" s="96">
        <v>24.899999618530298</v>
      </c>
      <c r="BN223" s="96">
        <v>19.25</v>
      </c>
      <c r="BO223" s="96">
        <v>65.739997863769503</v>
      </c>
      <c r="BP223" s="96">
        <v>43.538558959960902</v>
      </c>
      <c r="BQ223" s="96">
        <v>43.290000915527301</v>
      </c>
      <c r="BR223" s="96">
        <v>43.544765472412102</v>
      </c>
      <c r="BS223" s="96">
        <v>55.220001220703097</v>
      </c>
      <c r="BT223" s="96">
        <v>32.959999084472699</v>
      </c>
      <c r="BU223" s="96">
        <v>28.000001907348601</v>
      </c>
      <c r="BV223" s="96">
        <v>23.190000534057599</v>
      </c>
      <c r="BW223" s="96">
        <v>14.2399997711182</v>
      </c>
      <c r="BX223" s="96">
        <v>86.860000610351605</v>
      </c>
      <c r="BY223" s="96">
        <v>44.230613708496101</v>
      </c>
      <c r="BZ223" s="96">
        <v>16.149999618530298</v>
      </c>
      <c r="CA223" s="96">
        <v>72.010002136230497</v>
      </c>
      <c r="CB223" s="96">
        <v>32.740001678466797</v>
      </c>
      <c r="CC223" s="96">
        <v>73.2</v>
      </c>
      <c r="CD223" s="96">
        <v>36.549999999999997</v>
      </c>
    </row>
    <row r="224" spans="1:82" x14ac:dyDescent="0.3">
      <c r="A224" s="88" t="s">
        <v>475</v>
      </c>
      <c r="B224" s="96">
        <v>15.4364309310913</v>
      </c>
      <c r="C224" s="96">
        <v>35.2700004577637</v>
      </c>
      <c r="D224" s="96">
        <v>59.737888336181598</v>
      </c>
      <c r="E224" s="96">
        <v>38.290000915527301</v>
      </c>
      <c r="F224" s="96">
        <v>23.927272796630898</v>
      </c>
      <c r="G224" s="96">
        <v>26.658718109130898</v>
      </c>
      <c r="H224" s="96">
        <v>29.159999847412099</v>
      </c>
      <c r="I224" s="96">
        <v>10.595335006713899</v>
      </c>
      <c r="J224" s="96">
        <v>92.282791137695298</v>
      </c>
      <c r="K224" s="96">
        <v>64.480003356933594</v>
      </c>
      <c r="L224" s="96">
        <v>22.040000915527301</v>
      </c>
      <c r="M224" s="96">
        <v>22.219999313354499</v>
      </c>
      <c r="N224" s="96">
        <v>23.069999694824201</v>
      </c>
      <c r="O224" s="96">
        <v>9.8500003814697301</v>
      </c>
      <c r="P224" s="96">
        <v>75.970001220703097</v>
      </c>
      <c r="Q224" s="96">
        <v>13.199999809265099</v>
      </c>
      <c r="R224" s="96">
        <v>3.4344944953918501</v>
      </c>
      <c r="S224" s="96">
        <v>13.578392028808601</v>
      </c>
      <c r="T224" s="96">
        <v>4.5</v>
      </c>
      <c r="U224" s="96">
        <v>32.060001373291001</v>
      </c>
      <c r="V224" s="96">
        <v>69.389228820800795</v>
      </c>
      <c r="W224" s="96">
        <v>19.190000534057599</v>
      </c>
      <c r="X224" s="96">
        <v>75.110000610351605</v>
      </c>
      <c r="Y224" s="96">
        <v>30.309999465942401</v>
      </c>
      <c r="Z224" s="96">
        <v>18.530000686645501</v>
      </c>
      <c r="AA224" s="96">
        <v>28.700000762939499</v>
      </c>
      <c r="AB224" s="96">
        <v>12.829999923706101</v>
      </c>
      <c r="AC224" s="96">
        <v>43.259998321533203</v>
      </c>
      <c r="AD224" s="96">
        <v>33.798374176025398</v>
      </c>
      <c r="AE224" s="96">
        <v>33.900283813476598</v>
      </c>
      <c r="AF224" s="96">
        <v>8.2200002670288104</v>
      </c>
      <c r="AG224" s="96">
        <v>19.239444732666001</v>
      </c>
      <c r="AH224" s="96">
        <v>55.889999389648402</v>
      </c>
      <c r="AI224" s="96">
        <v>49.340000152587898</v>
      </c>
      <c r="AJ224" s="96">
        <v>22.649999618530298</v>
      </c>
      <c r="AK224" s="96">
        <v>43.099998474121101</v>
      </c>
      <c r="AL224" s="96">
        <v>26.4886875152588</v>
      </c>
      <c r="AM224" s="96">
        <v>24.059999465942401</v>
      </c>
      <c r="AN224" s="96">
        <v>77.569999694824205</v>
      </c>
      <c r="AO224" s="96">
        <v>10.8999996185303</v>
      </c>
      <c r="AP224" s="96">
        <v>23.299999237060501</v>
      </c>
      <c r="AQ224" s="96">
        <v>15.1832323074341</v>
      </c>
      <c r="AR224" s="96">
        <v>17.219999313354499</v>
      </c>
      <c r="AS224" s="96">
        <v>33.119735717773402</v>
      </c>
      <c r="AT224" s="96">
        <v>36.490001678466797</v>
      </c>
      <c r="AU224" s="96">
        <v>7.1900000572204599</v>
      </c>
      <c r="AV224" s="96">
        <v>11.3780841827393</v>
      </c>
      <c r="AW224" s="96">
        <v>31.165103912353501</v>
      </c>
      <c r="AX224" s="96">
        <v>24.059999465942401</v>
      </c>
      <c r="AY224" s="96">
        <v>7.4699997901916504</v>
      </c>
      <c r="AZ224" s="96">
        <v>25.680000305175799</v>
      </c>
      <c r="BA224" s="96">
        <v>24.670324325561499</v>
      </c>
      <c r="BB224" s="96">
        <v>26.563196182251001</v>
      </c>
      <c r="BC224" s="96">
        <v>43.159999847412102</v>
      </c>
      <c r="BD224" s="96">
        <v>25.133823394775401</v>
      </c>
      <c r="BE224" s="96">
        <v>14.930000305175801</v>
      </c>
      <c r="BF224" s="96">
        <v>18.9821891784668</v>
      </c>
      <c r="BG224" s="96">
        <v>22.804153442382798</v>
      </c>
      <c r="BH224" s="96">
        <v>72.699996948242202</v>
      </c>
      <c r="BI224" s="96">
        <v>27.840000152587901</v>
      </c>
      <c r="BJ224" s="96">
        <v>27.280000686645501</v>
      </c>
      <c r="BK224" s="96">
        <v>59.680000305175803</v>
      </c>
      <c r="BL224" s="96">
        <v>35.059597015380902</v>
      </c>
      <c r="BM224" s="96">
        <v>25.379999160766602</v>
      </c>
      <c r="BN224" s="96">
        <v>19.149999618530298</v>
      </c>
      <c r="BO224" s="96">
        <v>64.879997253417997</v>
      </c>
      <c r="BP224" s="96">
        <v>44.195968627929702</v>
      </c>
      <c r="BQ224" s="96">
        <v>43.5</v>
      </c>
      <c r="BR224" s="96">
        <v>42.727863311767599</v>
      </c>
      <c r="BS224" s="96">
        <v>57.680000305175803</v>
      </c>
      <c r="BT224" s="96">
        <v>32.959999084472699</v>
      </c>
      <c r="BU224" s="96">
        <v>27.659999847412099</v>
      </c>
      <c r="BV224" s="96">
        <v>23.350000381469702</v>
      </c>
      <c r="BW224" s="96">
        <v>13.9700002670288</v>
      </c>
      <c r="BX224" s="96">
        <v>86.940002441406307</v>
      </c>
      <c r="BY224" s="96">
        <v>44.5347709655762</v>
      </c>
      <c r="BZ224" s="96">
        <v>15.939999580383301</v>
      </c>
      <c r="CA224" s="96">
        <v>72.819999694824205</v>
      </c>
      <c r="CB224" s="96">
        <v>32.200000762939503</v>
      </c>
      <c r="CC224" s="96">
        <v>73.900000000000006</v>
      </c>
      <c r="CD224" s="96">
        <v>37.04</v>
      </c>
    </row>
    <row r="225" spans="1:82" x14ac:dyDescent="0.3">
      <c r="A225" s="88" t="s">
        <v>476</v>
      </c>
      <c r="B225" s="96">
        <v>15.4264783859253</v>
      </c>
      <c r="C225" s="96">
        <v>37.700000762939503</v>
      </c>
      <c r="D225" s="96">
        <v>59.4505004882813</v>
      </c>
      <c r="E225" s="96">
        <v>38.919998168945298</v>
      </c>
      <c r="F225" s="96">
        <v>24.438665390014599</v>
      </c>
      <c r="G225" s="96">
        <v>27.268621444702099</v>
      </c>
      <c r="H225" s="96">
        <v>29.129999160766602</v>
      </c>
      <c r="I225" s="96">
        <v>10.326468467712401</v>
      </c>
      <c r="J225" s="96">
        <v>92.421813964843693</v>
      </c>
      <c r="K225" s="96">
        <v>64.709999084472699</v>
      </c>
      <c r="L225" s="96">
        <v>22.100000381469702</v>
      </c>
      <c r="M225" s="96">
        <v>22.389999389648398</v>
      </c>
      <c r="N225" s="96">
        <v>23.2399997711182</v>
      </c>
      <c r="O225" s="96">
        <v>10.0100002288818</v>
      </c>
      <c r="P225" s="96">
        <v>75.599998474121094</v>
      </c>
      <c r="Q225" s="96">
        <v>13.439999580383301</v>
      </c>
      <c r="R225" s="96">
        <v>3.4738581180572501</v>
      </c>
      <c r="S225" s="96">
        <v>13.9019203186035</v>
      </c>
      <c r="T225" s="96">
        <v>4.5999999046325701</v>
      </c>
      <c r="U225" s="96">
        <v>31.860000610351602</v>
      </c>
      <c r="V225" s="96">
        <v>71.4805908203125</v>
      </c>
      <c r="W225" s="96">
        <v>19.219999313354499</v>
      </c>
      <c r="X225" s="96">
        <v>74.110000610351605</v>
      </c>
      <c r="Y225" s="96">
        <v>30.860000610351602</v>
      </c>
      <c r="Z225" s="96">
        <v>18.940000534057599</v>
      </c>
      <c r="AA225" s="96">
        <v>28.799999237060501</v>
      </c>
      <c r="AB225" s="96">
        <v>13.1499996185303</v>
      </c>
      <c r="AC225" s="96">
        <v>43.659999847412102</v>
      </c>
      <c r="AD225" s="96">
        <v>34.409420013427699</v>
      </c>
      <c r="AE225" s="96">
        <v>34.395317077636697</v>
      </c>
      <c r="AF225" s="96">
        <v>8.5600004196166992</v>
      </c>
      <c r="AG225" s="96">
        <v>19.269029617309599</v>
      </c>
      <c r="AH225" s="96">
        <v>58.220001220703097</v>
      </c>
      <c r="AI225" s="96">
        <v>49.290000915527301</v>
      </c>
      <c r="AJ225" s="96">
        <v>22.670000076293899</v>
      </c>
      <c r="AK225" s="96">
        <v>42.490001678466797</v>
      </c>
      <c r="AL225" s="96">
        <v>26.3202209472656</v>
      </c>
      <c r="AM225" s="96">
        <v>24.2399997711182</v>
      </c>
      <c r="AN225" s="96">
        <v>77.300003051757798</v>
      </c>
      <c r="AO225" s="96">
        <v>11.069999694824199</v>
      </c>
      <c r="AP225" s="96">
        <v>24.540000915527301</v>
      </c>
      <c r="AQ225" s="96">
        <v>15.0035486221313</v>
      </c>
      <c r="AR225" s="96">
        <v>17.170000076293899</v>
      </c>
      <c r="AS225" s="96">
        <v>33.367641448974602</v>
      </c>
      <c r="AT225" s="96">
        <v>36.959999084472699</v>
      </c>
      <c r="AU225" s="96">
        <v>7.2399997711181596</v>
      </c>
      <c r="AV225" s="96">
        <v>11.647565841674799</v>
      </c>
      <c r="AW225" s="96">
        <v>31.853229522705099</v>
      </c>
      <c r="AX225" s="96">
        <v>23.780000686645501</v>
      </c>
      <c r="AY225" s="96">
        <v>7.5</v>
      </c>
      <c r="AZ225" s="96">
        <v>25.139999389648398</v>
      </c>
      <c r="BA225" s="96">
        <v>24.9479656219482</v>
      </c>
      <c r="BB225" s="96">
        <v>27.586769104003899</v>
      </c>
      <c r="BC225" s="96">
        <v>43.720001220703097</v>
      </c>
      <c r="BD225" s="96">
        <v>24.9440212249756</v>
      </c>
      <c r="BE225" s="96">
        <v>14.680000305175801</v>
      </c>
      <c r="BF225" s="96">
        <v>18.823839187622099</v>
      </c>
      <c r="BG225" s="96">
        <v>23.294776916503899</v>
      </c>
      <c r="BH225" s="96">
        <v>72.709999084472699</v>
      </c>
      <c r="BI225" s="96">
        <v>28.440000534057599</v>
      </c>
      <c r="BJ225" s="96">
        <v>27.950000762939499</v>
      </c>
      <c r="BK225" s="96">
        <v>66.129997253417997</v>
      </c>
      <c r="BL225" s="96">
        <v>35.657543182372997</v>
      </c>
      <c r="BM225" s="96">
        <v>24.950000762939499</v>
      </c>
      <c r="BN225" s="96">
        <v>19.200000762939499</v>
      </c>
      <c r="BO225" s="96">
        <v>66.599998474121094</v>
      </c>
      <c r="BP225" s="96">
        <v>45.192047119140597</v>
      </c>
      <c r="BQ225" s="96">
        <v>45.139999389648402</v>
      </c>
      <c r="BR225" s="96">
        <v>42.917148590087898</v>
      </c>
      <c r="BS225" s="96">
        <v>56.369998931884801</v>
      </c>
      <c r="BT225" s="96">
        <v>32.950000762939503</v>
      </c>
      <c r="BU225" s="96">
        <v>27.809999465942401</v>
      </c>
      <c r="BV225" s="96">
        <v>23.700000762939499</v>
      </c>
      <c r="BW225" s="96">
        <v>14.6199998855591</v>
      </c>
      <c r="BX225" s="96">
        <v>87.360000610351605</v>
      </c>
      <c r="BY225" s="96">
        <v>44.632888793945298</v>
      </c>
      <c r="BZ225" s="96">
        <v>16.129999160766602</v>
      </c>
      <c r="CA225" s="96">
        <v>72.620002746582003</v>
      </c>
      <c r="CB225" s="96">
        <v>32.909999847412102</v>
      </c>
      <c r="CC225" s="96">
        <v>71.77</v>
      </c>
      <c r="CD225" s="96">
        <v>36.67</v>
      </c>
    </row>
    <row r="226" spans="1:82" x14ac:dyDescent="0.3">
      <c r="A226" s="88" t="s">
        <v>477</v>
      </c>
      <c r="B226" s="96">
        <v>15.695198059081999</v>
      </c>
      <c r="C226" s="96">
        <v>37.7700004577637</v>
      </c>
      <c r="D226" s="96">
        <v>60.9469184875488</v>
      </c>
      <c r="E226" s="96">
        <v>39.349998474121101</v>
      </c>
      <c r="F226" s="96">
        <v>24.645189285278299</v>
      </c>
      <c r="G226" s="96">
        <v>27.534225463867202</v>
      </c>
      <c r="H226" s="96">
        <v>29.7299995422363</v>
      </c>
      <c r="I226" s="96">
        <v>10.2468042373657</v>
      </c>
      <c r="J226" s="96">
        <v>94.556838989257798</v>
      </c>
      <c r="K226" s="96">
        <v>64.660003662109403</v>
      </c>
      <c r="L226" s="96">
        <v>22.159999847412099</v>
      </c>
      <c r="M226" s="96">
        <v>22.450000762939499</v>
      </c>
      <c r="N226" s="96">
        <v>23.030000686645501</v>
      </c>
      <c r="O226" s="96">
        <v>10.25</v>
      </c>
      <c r="P226" s="96">
        <v>77.040000915527301</v>
      </c>
      <c r="Q226" s="96">
        <v>13.460000038146999</v>
      </c>
      <c r="R226" s="96">
        <v>3.7494051456451398</v>
      </c>
      <c r="S226" s="96">
        <v>14.235253334045399</v>
      </c>
      <c r="T226" s="96">
        <v>4.5999999046325701</v>
      </c>
      <c r="U226" s="96">
        <v>32.209999084472699</v>
      </c>
      <c r="V226" s="96">
        <v>73.149848937988295</v>
      </c>
      <c r="W226" s="96">
        <v>19.469999313354499</v>
      </c>
      <c r="X226" s="96">
        <v>76.559997558593693</v>
      </c>
      <c r="Y226" s="96">
        <v>31.040000915527301</v>
      </c>
      <c r="Z226" s="96">
        <v>19.680000305175799</v>
      </c>
      <c r="AA226" s="96">
        <v>29.030000686645501</v>
      </c>
      <c r="AB226" s="96">
        <v>13.189999580383301</v>
      </c>
      <c r="AC226" s="96">
        <v>44.840000152587898</v>
      </c>
      <c r="AD226" s="96">
        <v>34.963176727294901</v>
      </c>
      <c r="AE226" s="96">
        <v>34.966510772705099</v>
      </c>
      <c r="AF226" s="96">
        <v>8.6700000762939506</v>
      </c>
      <c r="AG226" s="96">
        <v>19.555007934570298</v>
      </c>
      <c r="AH226" s="96">
        <v>58.75</v>
      </c>
      <c r="AI226" s="96">
        <v>50.180000305175803</v>
      </c>
      <c r="AJ226" s="96">
        <v>23.040000915527301</v>
      </c>
      <c r="AK226" s="96">
        <v>42.799999237060597</v>
      </c>
      <c r="AL226" s="96">
        <v>26.885074615478501</v>
      </c>
      <c r="AM226" s="96">
        <v>24.2299995422363</v>
      </c>
      <c r="AN226" s="96">
        <v>78</v>
      </c>
      <c r="AO226" s="96">
        <v>11.0900001525879</v>
      </c>
      <c r="AP226" s="96">
        <v>24.25</v>
      </c>
      <c r="AQ226" s="96">
        <v>15.1333198547363</v>
      </c>
      <c r="AR226" s="96">
        <v>17.190000534057599</v>
      </c>
      <c r="AS226" s="96">
        <v>34.607151031494098</v>
      </c>
      <c r="AT226" s="96">
        <v>37.580001831054702</v>
      </c>
      <c r="AU226" s="96">
        <v>8.1099996566772496</v>
      </c>
      <c r="AV226" s="96">
        <v>11.777316093444799</v>
      </c>
      <c r="AW226" s="96">
        <v>32.082603454589801</v>
      </c>
      <c r="AX226" s="96">
        <v>23.850000381469702</v>
      </c>
      <c r="AY226" s="96">
        <v>7.6500000953674299</v>
      </c>
      <c r="AZ226" s="96">
        <v>25.440000534057599</v>
      </c>
      <c r="BA226" s="96">
        <v>25.840379714965799</v>
      </c>
      <c r="BB226" s="96">
        <v>27.933357238769499</v>
      </c>
      <c r="BC226" s="96">
        <v>43.970001220703097</v>
      </c>
      <c r="BD226" s="96">
        <v>25.223730087280298</v>
      </c>
      <c r="BE226" s="96">
        <v>14.539999961853001</v>
      </c>
      <c r="BF226" s="96">
        <v>18.962394714355501</v>
      </c>
      <c r="BG226" s="96">
        <v>23.805025100708001</v>
      </c>
      <c r="BH226" s="96">
        <v>75.360000610351605</v>
      </c>
      <c r="BI226" s="96">
        <v>28.649999618530298</v>
      </c>
      <c r="BJ226" s="96">
        <v>28.180000305175799</v>
      </c>
      <c r="BK226" s="96">
        <v>66.540000915527301</v>
      </c>
      <c r="BL226" s="96">
        <v>35.089492797851598</v>
      </c>
      <c r="BM226" s="96">
        <v>25.209999084472699</v>
      </c>
      <c r="BN226" s="96">
        <v>19.649999618530298</v>
      </c>
      <c r="BO226" s="96">
        <v>66.699996948242202</v>
      </c>
      <c r="BP226" s="96">
        <v>46.008831024169901</v>
      </c>
      <c r="BQ226" s="96">
        <v>45.709999084472699</v>
      </c>
      <c r="BR226" s="96">
        <v>43.096466064453097</v>
      </c>
      <c r="BS226" s="96">
        <v>57.159999847412102</v>
      </c>
      <c r="BT226" s="96">
        <v>33.630001068115199</v>
      </c>
      <c r="BU226" s="96">
        <v>28.129999160766602</v>
      </c>
      <c r="BV226" s="96">
        <v>23.899999618530298</v>
      </c>
      <c r="BW226" s="96">
        <v>14.460000038146999</v>
      </c>
      <c r="BX226" s="96">
        <v>87.309997558593807</v>
      </c>
      <c r="BY226" s="96">
        <v>45.035163879394503</v>
      </c>
      <c r="BZ226" s="96">
        <v>16.590000152587901</v>
      </c>
      <c r="CA226" s="96">
        <v>75.5</v>
      </c>
      <c r="CB226" s="96">
        <v>33.080001831054702</v>
      </c>
      <c r="CC226" s="96">
        <v>71.58</v>
      </c>
      <c r="CD226" s="96">
        <v>36.75</v>
      </c>
    </row>
    <row r="227" spans="1:82" x14ac:dyDescent="0.3">
      <c r="A227" s="88" t="s">
        <v>478</v>
      </c>
      <c r="B227" s="96">
        <v>15.8743438720703</v>
      </c>
      <c r="C227" s="96">
        <v>37.669998168945298</v>
      </c>
      <c r="D227" s="96">
        <v>61.2640380859375</v>
      </c>
      <c r="E227" s="96">
        <v>39.119998931884801</v>
      </c>
      <c r="F227" s="96">
        <v>24.6427116394043</v>
      </c>
      <c r="G227" s="96">
        <v>27.489564895629901</v>
      </c>
      <c r="H227" s="96">
        <v>30.059999465942401</v>
      </c>
      <c r="I227" s="96">
        <v>10.316510200500501</v>
      </c>
      <c r="J227" s="96">
        <v>94.775306701660199</v>
      </c>
      <c r="K227" s="96">
        <v>64.059997558593693</v>
      </c>
      <c r="L227" s="96">
        <v>22.110000610351602</v>
      </c>
      <c r="M227" s="96">
        <v>22.5</v>
      </c>
      <c r="N227" s="96">
        <v>23.389999389648398</v>
      </c>
      <c r="O227" s="96">
        <v>10.060000419616699</v>
      </c>
      <c r="P227" s="96">
        <v>75.699996948242202</v>
      </c>
      <c r="Q227" s="96">
        <v>13.7700004577637</v>
      </c>
      <c r="R227" s="96">
        <v>3.7690868377685498</v>
      </c>
      <c r="S227" s="96">
        <v>14.1862335205078</v>
      </c>
      <c r="T227" s="96">
        <v>4.6900000572204599</v>
      </c>
      <c r="U227" s="96">
        <v>32.330001831054702</v>
      </c>
      <c r="V227" s="96">
        <v>72.760002136230497</v>
      </c>
      <c r="W227" s="96">
        <v>19.600000381469702</v>
      </c>
      <c r="X227" s="96">
        <v>77</v>
      </c>
      <c r="Y227" s="96">
        <v>32.549999237060497</v>
      </c>
      <c r="Z227" s="96">
        <v>19.7299995422363</v>
      </c>
      <c r="AA227" s="96">
        <v>29.170000076293899</v>
      </c>
      <c r="AB227" s="96">
        <v>13.460000038146999</v>
      </c>
      <c r="AC227" s="96">
        <v>44.490001678466797</v>
      </c>
      <c r="AD227" s="96">
        <v>34.9249877929687</v>
      </c>
      <c r="AE227" s="96">
        <v>35.0712280273437</v>
      </c>
      <c r="AF227" s="96">
        <v>8.6300001144409197</v>
      </c>
      <c r="AG227" s="96">
        <v>19.555007934570298</v>
      </c>
      <c r="AH227" s="96">
        <v>59.040000915527301</v>
      </c>
      <c r="AI227" s="96">
        <v>50.830001831054702</v>
      </c>
      <c r="AJ227" s="96">
        <v>22.9799995422363</v>
      </c>
      <c r="AK227" s="96">
        <v>43.2700004577637</v>
      </c>
      <c r="AL227" s="96">
        <v>27.063451766967798</v>
      </c>
      <c r="AM227" s="96">
        <v>24.5</v>
      </c>
      <c r="AN227" s="96">
        <v>79.970001220703097</v>
      </c>
      <c r="AO227" s="96">
        <v>11.300000190734901</v>
      </c>
      <c r="AP227" s="96">
        <v>24.4799995422363</v>
      </c>
      <c r="AQ227" s="96">
        <v>15.4926872253418</v>
      </c>
      <c r="AR227" s="96">
        <v>17.540000915527301</v>
      </c>
      <c r="AS227" s="96">
        <v>34.700000762939503</v>
      </c>
      <c r="AT227" s="96">
        <v>36.860000610351598</v>
      </c>
      <c r="AU227" s="96">
        <v>8.2100000381469709</v>
      </c>
      <c r="AV227" s="96">
        <v>11.847181320190399</v>
      </c>
      <c r="AW227" s="96">
        <v>32.012786865234403</v>
      </c>
      <c r="AX227" s="96">
        <v>24.0100002288818</v>
      </c>
      <c r="AY227" s="96">
        <v>7.6500000953674299</v>
      </c>
      <c r="AZ227" s="96">
        <v>25.569999694824201</v>
      </c>
      <c r="BA227" s="96">
        <v>25.9891166687012</v>
      </c>
      <c r="BB227" s="96">
        <v>28.262336730956999</v>
      </c>
      <c r="BC227" s="96">
        <v>44.130001068115199</v>
      </c>
      <c r="BD227" s="96">
        <v>25.253700256347699</v>
      </c>
      <c r="BE227" s="96">
        <v>14.7200002670288</v>
      </c>
      <c r="BF227" s="96">
        <v>19.0019836425781</v>
      </c>
      <c r="BG227" s="96">
        <v>23.360000610351602</v>
      </c>
      <c r="BH227" s="96">
        <v>75.370002746582003</v>
      </c>
      <c r="BI227" s="96">
        <v>28.670000076293899</v>
      </c>
      <c r="BJ227" s="96">
        <v>28.2700004577637</v>
      </c>
      <c r="BK227" s="96">
        <v>67.819999694824205</v>
      </c>
      <c r="BL227" s="96">
        <v>35.547916412353501</v>
      </c>
      <c r="BM227" s="96">
        <v>25.299999237060501</v>
      </c>
      <c r="BN227" s="96">
        <v>19.530000686645501</v>
      </c>
      <c r="BO227" s="96">
        <v>67.059997558593807</v>
      </c>
      <c r="BP227" s="96">
        <v>45.978950500488303</v>
      </c>
      <c r="BQ227" s="96">
        <v>44.740001678466797</v>
      </c>
      <c r="BR227" s="96">
        <v>44.620685577392599</v>
      </c>
      <c r="BS227" s="96">
        <v>57.209999084472699</v>
      </c>
      <c r="BT227" s="96">
        <v>33.569999694824197</v>
      </c>
      <c r="BU227" s="96">
        <v>28.059999465942401</v>
      </c>
      <c r="BV227" s="96">
        <v>24.110000610351602</v>
      </c>
      <c r="BW227" s="96">
        <v>15.079999923706101</v>
      </c>
      <c r="BX227" s="96">
        <v>87.069999694824205</v>
      </c>
      <c r="BY227" s="96">
        <v>45.200000762939503</v>
      </c>
      <c r="BZ227" s="96">
        <v>16.579999923706101</v>
      </c>
      <c r="CA227" s="96">
        <v>75.150001525878906</v>
      </c>
      <c r="CB227" s="96">
        <v>33.259998321533203</v>
      </c>
      <c r="CC227" s="96">
        <v>72.67</v>
      </c>
      <c r="CD227" s="96">
        <v>36.630000000000003</v>
      </c>
    </row>
    <row r="228" spans="1:82" x14ac:dyDescent="0.3">
      <c r="A228" s="88" t="s">
        <v>479</v>
      </c>
      <c r="B228" s="96">
        <v>15.575766563415501</v>
      </c>
      <c r="C228" s="96">
        <v>39.299999237060497</v>
      </c>
      <c r="D228" s="96">
        <v>61.422599792480497</v>
      </c>
      <c r="E228" s="96">
        <v>38.799999237060497</v>
      </c>
      <c r="F228" s="96">
        <v>24.163438796997099</v>
      </c>
      <c r="G228" s="96">
        <v>27.100135803222699</v>
      </c>
      <c r="H228" s="96">
        <v>29.629999160766602</v>
      </c>
      <c r="I228" s="96">
        <v>10.137266159057599</v>
      </c>
      <c r="J228" s="96">
        <v>93.255966186523395</v>
      </c>
      <c r="K228" s="96">
        <v>63.709999084472699</v>
      </c>
      <c r="L228" s="96">
        <v>22.129999160766602</v>
      </c>
      <c r="M228" s="96">
        <v>22.040000915527301</v>
      </c>
      <c r="N228" s="96">
        <v>23.569999694824201</v>
      </c>
      <c r="O228" s="96">
        <v>9.8999996185302699</v>
      </c>
      <c r="P228" s="96">
        <v>75.610000610351605</v>
      </c>
      <c r="Q228" s="96">
        <v>13.4700002670288</v>
      </c>
      <c r="R228" s="96">
        <v>3.99474096298218</v>
      </c>
      <c r="S228" s="96">
        <v>14.274468421936</v>
      </c>
      <c r="T228" s="96">
        <v>4.6300001144409197</v>
      </c>
      <c r="U228" s="96">
        <v>32.549999237060497</v>
      </c>
      <c r="V228" s="96">
        <v>74.940002441406307</v>
      </c>
      <c r="W228" s="96">
        <v>19.389999389648398</v>
      </c>
      <c r="X228" s="96">
        <v>75.730003356933594</v>
      </c>
      <c r="Y228" s="96">
        <v>31.850000381469702</v>
      </c>
      <c r="Z228" s="96">
        <v>20.579999923706101</v>
      </c>
      <c r="AA228" s="96">
        <v>29.4799995422363</v>
      </c>
      <c r="AB228" s="96">
        <v>13.3699998855591</v>
      </c>
      <c r="AC228" s="96">
        <v>43.939998626708999</v>
      </c>
      <c r="AD228" s="96">
        <v>35.010913848877003</v>
      </c>
      <c r="AE228" s="96">
        <v>35.223545074462898</v>
      </c>
      <c r="AF228" s="96">
        <v>8.8500003814697301</v>
      </c>
      <c r="AG228" s="96">
        <v>19.3775024414062</v>
      </c>
      <c r="AH228" s="96">
        <v>62.099998474121101</v>
      </c>
      <c r="AI228" s="96">
        <v>51.529998779296903</v>
      </c>
      <c r="AJ228" s="96">
        <v>23.159999847412099</v>
      </c>
      <c r="AK228" s="96">
        <v>42.900001525878899</v>
      </c>
      <c r="AL228" s="96">
        <v>26.776069641113299</v>
      </c>
      <c r="AM228" s="96">
        <v>24.450000762939499</v>
      </c>
      <c r="AN228" s="96">
        <v>78.339996337890597</v>
      </c>
      <c r="AO228" s="96">
        <v>11.2600002288818</v>
      </c>
      <c r="AP228" s="96">
        <v>24.940000534057599</v>
      </c>
      <c r="AQ228" s="96">
        <v>15.2331447601318</v>
      </c>
      <c r="AR228" s="96">
        <v>17.170000076293899</v>
      </c>
      <c r="AS228" s="96">
        <v>34.25</v>
      </c>
      <c r="AT228" s="96">
        <v>37.150001525878899</v>
      </c>
      <c r="AU228" s="96">
        <v>8.1800003051757795</v>
      </c>
      <c r="AV228" s="96">
        <v>11.707449913024901</v>
      </c>
      <c r="AW228" s="96">
        <v>31.544071197509801</v>
      </c>
      <c r="AX228" s="96">
        <v>23.659999847412099</v>
      </c>
      <c r="AY228" s="96">
        <v>7.8099999427795401</v>
      </c>
      <c r="AZ228" s="96">
        <v>26.549999237060501</v>
      </c>
      <c r="BA228" s="96">
        <v>26.068443298339801</v>
      </c>
      <c r="BB228" s="96">
        <v>29.309999465942401</v>
      </c>
      <c r="BC228" s="96">
        <v>43.540000915527301</v>
      </c>
      <c r="BD228" s="96">
        <v>24.950000762939499</v>
      </c>
      <c r="BE228" s="96">
        <v>14.5100002288818</v>
      </c>
      <c r="BF228" s="96">
        <v>18.754562377929702</v>
      </c>
      <c r="BG228" s="96">
        <v>23.530000686645501</v>
      </c>
      <c r="BH228" s="96">
        <v>75.050003051757798</v>
      </c>
      <c r="BI228" s="96">
        <v>28.850000381469702</v>
      </c>
      <c r="BJ228" s="96">
        <v>28.340000152587901</v>
      </c>
      <c r="BK228" s="96">
        <v>70.190002441406307</v>
      </c>
      <c r="BL228" s="96">
        <v>34.860279083252003</v>
      </c>
      <c r="BM228" s="96">
        <v>25.040000915527301</v>
      </c>
      <c r="BN228" s="96">
        <v>19.2399997711182</v>
      </c>
      <c r="BO228" s="96">
        <v>68.949996948242202</v>
      </c>
      <c r="BP228" s="96">
        <v>45.002792358398402</v>
      </c>
      <c r="BQ228" s="96">
        <v>44.439998626708999</v>
      </c>
      <c r="BR228" s="96">
        <v>43.9332885742188</v>
      </c>
      <c r="BS228" s="96">
        <v>58.540000915527301</v>
      </c>
      <c r="BT228" s="96">
        <v>33.400001525878899</v>
      </c>
      <c r="BU228" s="96">
        <v>28.719999313354499</v>
      </c>
      <c r="BV228" s="96">
        <v>23.7399997711182</v>
      </c>
      <c r="BW228" s="96">
        <v>14.6099996566772</v>
      </c>
      <c r="BX228" s="96">
        <v>87.449996948242202</v>
      </c>
      <c r="BY228" s="96">
        <v>46.5</v>
      </c>
      <c r="BZ228" s="96">
        <v>16.159999847412099</v>
      </c>
      <c r="CA228" s="96">
        <v>75.739997863769503</v>
      </c>
      <c r="CB228" s="96">
        <v>32.919998168945298</v>
      </c>
      <c r="CC228" s="96">
        <v>70.97</v>
      </c>
      <c r="CD228" s="96">
        <v>35.22</v>
      </c>
    </row>
    <row r="229" spans="1:82" x14ac:dyDescent="0.3">
      <c r="A229" s="88" t="s">
        <v>480</v>
      </c>
      <c r="B229" s="96">
        <v>15.406572341918899</v>
      </c>
      <c r="C229" s="96">
        <v>37.7299995422363</v>
      </c>
      <c r="D229" s="96">
        <v>60.9799995422363</v>
      </c>
      <c r="E229" s="96">
        <v>37.590000152587898</v>
      </c>
      <c r="F229" s="96">
        <v>23.564344406127901</v>
      </c>
      <c r="G229" s="96">
        <v>26.391180038452099</v>
      </c>
      <c r="H229" s="96">
        <v>29.389999389648398</v>
      </c>
      <c r="I229" s="96">
        <v>10.039999961853001</v>
      </c>
      <c r="J229" s="96">
        <v>92.431747436523395</v>
      </c>
      <c r="K229" s="96">
        <v>66.5</v>
      </c>
      <c r="L229" s="96">
        <v>21.850000381469702</v>
      </c>
      <c r="M229" s="96">
        <v>21.4799995422363</v>
      </c>
      <c r="N229" s="96">
        <v>23.350000381469702</v>
      </c>
      <c r="O229" s="96">
        <v>9.5299997329711896</v>
      </c>
      <c r="P229" s="96">
        <v>75.180000305175795</v>
      </c>
      <c r="Q229" s="96">
        <v>13.2700004577637</v>
      </c>
      <c r="R229" s="96">
        <v>3.8948724269866899</v>
      </c>
      <c r="S229" s="96">
        <v>14.1400003433228</v>
      </c>
      <c r="T229" s="96">
        <v>4.6999998092651403</v>
      </c>
      <c r="U229" s="96">
        <v>31.5200004577637</v>
      </c>
      <c r="V229" s="96">
        <v>73.650001525878906</v>
      </c>
      <c r="W229" s="96">
        <v>19.149999618530298</v>
      </c>
      <c r="X229" s="96">
        <v>79.239997863769503</v>
      </c>
      <c r="Y229" s="96">
        <v>34.169998168945298</v>
      </c>
      <c r="Z229" s="96">
        <v>20.170000076293899</v>
      </c>
      <c r="AA229" s="96">
        <v>28.5</v>
      </c>
      <c r="AB229" s="96">
        <v>13.25</v>
      </c>
      <c r="AC229" s="96">
        <v>43.580001831054702</v>
      </c>
      <c r="AD229" s="96">
        <v>34.017967224121101</v>
      </c>
      <c r="AE229" s="96">
        <v>34.461956024169901</v>
      </c>
      <c r="AF229" s="96">
        <v>8.3699998855590803</v>
      </c>
      <c r="AG229" s="96">
        <v>19.288751602172901</v>
      </c>
      <c r="AH229" s="96">
        <v>62.529998779296903</v>
      </c>
      <c r="AI229" s="96">
        <v>51.200000762939503</v>
      </c>
      <c r="AJ229" s="96">
        <v>22.75</v>
      </c>
      <c r="AK229" s="96">
        <v>41.700000762939503</v>
      </c>
      <c r="AL229" s="96">
        <v>26.756250381469702</v>
      </c>
      <c r="AM229" s="96">
        <v>26.040000915527301</v>
      </c>
      <c r="AN229" s="96">
        <v>77.260002136230497</v>
      </c>
      <c r="AO229" s="96">
        <v>11.800000190734901</v>
      </c>
      <c r="AP229" s="96">
        <v>23.959999084472699</v>
      </c>
      <c r="AQ229" s="96">
        <v>15.013531684875501</v>
      </c>
      <c r="AR229" s="96">
        <v>17.0200004577637</v>
      </c>
      <c r="AS229" s="96">
        <v>33.130001068115199</v>
      </c>
      <c r="AT229" s="96">
        <v>35.459999084472699</v>
      </c>
      <c r="AU229" s="96">
        <v>7.8899998664856001</v>
      </c>
      <c r="AV229" s="96">
        <v>11.5277967453003</v>
      </c>
      <c r="AW229" s="96">
        <v>30.830673217773398</v>
      </c>
      <c r="AX229" s="96">
        <v>23.409999847412099</v>
      </c>
      <c r="AY229" s="96">
        <v>7.4400000572204599</v>
      </c>
      <c r="AZ229" s="96">
        <v>26.049999237060501</v>
      </c>
      <c r="BA229" s="96">
        <v>25.228437423706101</v>
      </c>
      <c r="BB229" s="96">
        <v>28.9899997711182</v>
      </c>
      <c r="BC229" s="96">
        <v>42.209999084472699</v>
      </c>
      <c r="BD229" s="96">
        <v>25.200000762939499</v>
      </c>
      <c r="BE229" s="96">
        <v>14.300000190734901</v>
      </c>
      <c r="BF229" s="96">
        <v>18.536828994751001</v>
      </c>
      <c r="BG229" s="96">
        <v>22.549999237060501</v>
      </c>
      <c r="BH229" s="96">
        <v>75.089996337890597</v>
      </c>
      <c r="BI229" s="96">
        <v>29.5</v>
      </c>
      <c r="BJ229" s="96">
        <v>28.909999847412099</v>
      </c>
      <c r="BK229" s="96">
        <v>74.800003051757798</v>
      </c>
      <c r="BL229" s="96">
        <v>34.459999084472699</v>
      </c>
      <c r="BM229" s="96">
        <v>25.030000686645501</v>
      </c>
      <c r="BN229" s="96">
        <v>19.149999618530298</v>
      </c>
      <c r="BO229" s="96">
        <v>67.779998779296903</v>
      </c>
      <c r="BP229" s="96">
        <v>44.295581817627003</v>
      </c>
      <c r="BQ229" s="96">
        <v>42.560001373291001</v>
      </c>
      <c r="BR229" s="96">
        <v>42.568470001220703</v>
      </c>
      <c r="BS229" s="96">
        <v>58.909999847412102</v>
      </c>
      <c r="BT229" s="96">
        <v>33</v>
      </c>
      <c r="BU229" s="96">
        <v>27.7600002288818</v>
      </c>
      <c r="BV229" s="96">
        <v>24.120000839233398</v>
      </c>
      <c r="BW229" s="96">
        <v>14.939999580383301</v>
      </c>
      <c r="BX229" s="96">
        <v>91.459999084472699</v>
      </c>
      <c r="BY229" s="96">
        <v>45.939998626708999</v>
      </c>
      <c r="BZ229" s="96">
        <v>16.170000076293899</v>
      </c>
      <c r="CA229" s="96">
        <v>74.620002746582003</v>
      </c>
      <c r="CB229" s="96">
        <v>34</v>
      </c>
      <c r="CC229" s="96">
        <v>70.97</v>
      </c>
      <c r="CD229" s="96">
        <v>36.46</v>
      </c>
    </row>
    <row r="230" spans="1:82" x14ac:dyDescent="0.3">
      <c r="A230" s="88" t="s">
        <v>481</v>
      </c>
      <c r="B230" s="96">
        <v>15.735008239746101</v>
      </c>
      <c r="C230" s="96">
        <v>38.200000762939503</v>
      </c>
      <c r="D230" s="96">
        <v>61.099998474121101</v>
      </c>
      <c r="E230" s="96">
        <v>37.200000762939503</v>
      </c>
      <c r="F230" s="96">
        <v>23.451681137085</v>
      </c>
      <c r="G230" s="96">
        <v>26.230274200439499</v>
      </c>
      <c r="H230" s="96">
        <v>28.840000152587901</v>
      </c>
      <c r="I230" s="96">
        <v>9.8400001525878906</v>
      </c>
      <c r="J230" s="96">
        <v>91.736618041992202</v>
      </c>
      <c r="K230" s="96">
        <v>67.800003051757798</v>
      </c>
      <c r="L230" s="96">
        <v>22.100000381469702</v>
      </c>
      <c r="M230" s="96">
        <v>21.309999465942401</v>
      </c>
      <c r="N230" s="96">
        <v>23.360000610351602</v>
      </c>
      <c r="O230" s="96">
        <v>9.7200002670288104</v>
      </c>
      <c r="P230" s="96">
        <v>73.5</v>
      </c>
      <c r="Q230" s="96">
        <v>13.050000190734901</v>
      </c>
      <c r="R230" s="96">
        <v>3.8049907684326199</v>
      </c>
      <c r="S230" s="96">
        <v>14.1400003433228</v>
      </c>
      <c r="T230" s="96">
        <v>4.6700000762939498</v>
      </c>
      <c r="U230" s="96">
        <v>31.370000839233398</v>
      </c>
      <c r="V230" s="96">
        <v>72.540000915527401</v>
      </c>
      <c r="W230" s="96">
        <v>19.0200004577637</v>
      </c>
      <c r="X230" s="96">
        <v>79.489997863769503</v>
      </c>
      <c r="Y230" s="96">
        <v>34.790000915527301</v>
      </c>
      <c r="Z230" s="96">
        <v>20.2299995422363</v>
      </c>
      <c r="AA230" s="96">
        <v>27.950000762939499</v>
      </c>
      <c r="AB230" s="96">
        <v>13.0200004577637</v>
      </c>
      <c r="AC230" s="96">
        <v>43.189998626708999</v>
      </c>
      <c r="AD230" s="96">
        <v>33.139591217041001</v>
      </c>
      <c r="AE230" s="96">
        <v>33.471889495849602</v>
      </c>
      <c r="AF230" s="96">
        <v>8.5699996948242205</v>
      </c>
      <c r="AG230" s="96">
        <v>19.100000381469702</v>
      </c>
      <c r="AH230" s="96">
        <v>62.970001220703097</v>
      </c>
      <c r="AI230" s="96">
        <v>50.930000305175803</v>
      </c>
      <c r="AJ230" s="96">
        <v>22.799999237060501</v>
      </c>
      <c r="AK230" s="96">
        <v>40.700000762939503</v>
      </c>
      <c r="AL230" s="96">
        <v>26.3202209472656</v>
      </c>
      <c r="AM230" s="96">
        <v>26.670000076293899</v>
      </c>
      <c r="AN230" s="96">
        <v>75.5</v>
      </c>
      <c r="AO230" s="96">
        <v>12.060000419616699</v>
      </c>
      <c r="AP230" s="96">
        <v>23.950000762939499</v>
      </c>
      <c r="AQ230" s="96">
        <v>14.6242170333862</v>
      </c>
      <c r="AR230" s="96">
        <v>16.600000381469702</v>
      </c>
      <c r="AS230" s="96">
        <v>34.2299995422363</v>
      </c>
      <c r="AT230" s="96">
        <v>35.340000152587898</v>
      </c>
      <c r="AU230" s="96">
        <v>7.7600002288818404</v>
      </c>
      <c r="AV230" s="96">
        <v>11.437970161438001</v>
      </c>
      <c r="AW230" s="96">
        <v>30.6311225891113</v>
      </c>
      <c r="AX230" s="96">
        <v>23.75</v>
      </c>
      <c r="AY230" s="96">
        <v>7.3600001335143999</v>
      </c>
      <c r="AZ230" s="96">
        <v>25.870000839233398</v>
      </c>
      <c r="BA230" s="96">
        <v>24.930000305175799</v>
      </c>
      <c r="BB230" s="96">
        <v>28.5</v>
      </c>
      <c r="BC230" s="96">
        <v>41.799999237060497</v>
      </c>
      <c r="BD230" s="96">
        <v>24.7600002288818</v>
      </c>
      <c r="BE230" s="96">
        <v>14.210000038146999</v>
      </c>
      <c r="BF230" s="96">
        <v>18.427965164184599</v>
      </c>
      <c r="BG230" s="96">
        <v>22.579999923706101</v>
      </c>
      <c r="BH230" s="96">
        <v>73.339996337890597</v>
      </c>
      <c r="BI230" s="96">
        <v>30.399999618530298</v>
      </c>
      <c r="BJ230" s="96">
        <v>30.040000915527301</v>
      </c>
      <c r="BK230" s="96">
        <v>73.790000915527401</v>
      </c>
      <c r="BL230" s="96">
        <v>33.810001373291001</v>
      </c>
      <c r="BM230" s="96">
        <v>24.959999084472699</v>
      </c>
      <c r="BN230" s="96">
        <v>19.299999237060501</v>
      </c>
      <c r="BO230" s="96">
        <v>67.379997253417997</v>
      </c>
      <c r="BP230" s="96">
        <v>43.638168334960902</v>
      </c>
      <c r="BQ230" s="96">
        <v>42.459999084472699</v>
      </c>
      <c r="BR230" s="96">
        <v>42.429000854492202</v>
      </c>
      <c r="BS230" s="96">
        <v>58.639999389648402</v>
      </c>
      <c r="BT230" s="96">
        <v>33.060001373291001</v>
      </c>
      <c r="BU230" s="96">
        <v>27.629999160766602</v>
      </c>
      <c r="BV230" s="96">
        <v>23.920000076293899</v>
      </c>
      <c r="BW230" s="96">
        <v>15.1000003814697</v>
      </c>
      <c r="BX230" s="96">
        <v>93</v>
      </c>
      <c r="BY230" s="96">
        <v>45.549999237060497</v>
      </c>
      <c r="BZ230" s="96">
        <v>16.219999313354499</v>
      </c>
      <c r="CA230" s="96">
        <v>79.199996948242202</v>
      </c>
      <c r="CB230" s="96">
        <v>34.169998168945298</v>
      </c>
      <c r="CC230" s="96">
        <v>70.97</v>
      </c>
      <c r="CD230" s="96">
        <v>35.200000000000003</v>
      </c>
    </row>
    <row r="231" spans="1:82" x14ac:dyDescent="0.3">
      <c r="A231" s="88" t="s">
        <v>482</v>
      </c>
      <c r="B231" s="96">
        <v>16.053489685058601</v>
      </c>
      <c r="C231" s="96">
        <v>36.669998168945298</v>
      </c>
      <c r="D231" s="96">
        <v>60.099998474121101</v>
      </c>
      <c r="E231" s="96">
        <v>38.049999237060497</v>
      </c>
      <c r="F231" s="96">
        <v>24.0412197113037</v>
      </c>
      <c r="G231" s="96">
        <v>27.099622726440401</v>
      </c>
      <c r="H231" s="96">
        <v>28.370000839233398</v>
      </c>
      <c r="I231" s="96">
        <v>9.6999998092651403</v>
      </c>
      <c r="J231" s="96">
        <v>88.777374267578097</v>
      </c>
      <c r="K231" s="96">
        <v>71</v>
      </c>
      <c r="L231" s="96">
        <v>21.780000686645501</v>
      </c>
      <c r="M231" s="96">
        <v>21.25</v>
      </c>
      <c r="N231" s="96">
        <v>24.2700004577637</v>
      </c>
      <c r="O231" s="96">
        <v>9.2100000381469709</v>
      </c>
      <c r="P231" s="96">
        <v>68.699996948242202</v>
      </c>
      <c r="Q231" s="96">
        <v>12.670000076293899</v>
      </c>
      <c r="R231" s="96">
        <v>3.71510910987854</v>
      </c>
      <c r="S231" s="96">
        <v>14.430000305175801</v>
      </c>
      <c r="T231" s="96">
        <v>4.5300002098083496</v>
      </c>
      <c r="U231" s="96">
        <v>31.360000610351602</v>
      </c>
      <c r="V231" s="96">
        <v>72.629997253417997</v>
      </c>
      <c r="W231" s="96">
        <v>18.950000762939499</v>
      </c>
      <c r="X231" s="96">
        <v>79.300003051757798</v>
      </c>
      <c r="Y231" s="96">
        <v>36.259998321533203</v>
      </c>
      <c r="Z231" s="96">
        <v>20.379999160766602</v>
      </c>
      <c r="AA231" s="96">
        <v>27.2299995422363</v>
      </c>
      <c r="AB231" s="96">
        <v>12.4899997711182</v>
      </c>
      <c r="AC231" s="96">
        <v>42.840000152587898</v>
      </c>
      <c r="AD231" s="96">
        <v>32.604930877685497</v>
      </c>
      <c r="AE231" s="96">
        <v>33.281490325927699</v>
      </c>
      <c r="AF231" s="96">
        <v>8.8999996185302699</v>
      </c>
      <c r="AG231" s="96">
        <v>19.059999465942401</v>
      </c>
      <c r="AH231" s="96">
        <v>59.740001678466797</v>
      </c>
      <c r="AI231" s="96">
        <v>50.180000305175803</v>
      </c>
      <c r="AJ231" s="96">
        <v>22.309999465942401</v>
      </c>
      <c r="AK231" s="96">
        <v>39.049999237060497</v>
      </c>
      <c r="AL231" s="96">
        <v>25.7652778625488</v>
      </c>
      <c r="AM231" s="96">
        <v>27.950000762939499</v>
      </c>
      <c r="AN231" s="96">
        <v>72.660003662109403</v>
      </c>
      <c r="AO231" s="96">
        <v>12.5200004577637</v>
      </c>
      <c r="AP231" s="96">
        <v>23.219999313354499</v>
      </c>
      <c r="AQ231" s="96">
        <v>14.085167884826699</v>
      </c>
      <c r="AR231" s="96">
        <v>15.960000038146999</v>
      </c>
      <c r="AS231" s="96">
        <v>33.5</v>
      </c>
      <c r="AT231" s="96">
        <v>33.939998626708999</v>
      </c>
      <c r="AU231" s="96">
        <v>7.7699999809265101</v>
      </c>
      <c r="AV231" s="96">
        <v>11.6675271987915</v>
      </c>
      <c r="AW231" s="96">
        <v>31.5291042327881</v>
      </c>
      <c r="AX231" s="96">
        <v>23.540000915527301</v>
      </c>
      <c r="AY231" s="96">
        <v>7.0700001716613796</v>
      </c>
      <c r="AZ231" s="96">
        <v>26.360000610351602</v>
      </c>
      <c r="BA231" s="96">
        <v>23.469999313354499</v>
      </c>
      <c r="BB231" s="96">
        <v>27.540000915527301</v>
      </c>
      <c r="BC231" s="96">
        <v>39.700000762939403</v>
      </c>
      <c r="BD231" s="96">
        <v>23.459999084472699</v>
      </c>
      <c r="BE231" s="96">
        <v>13.7799997329712</v>
      </c>
      <c r="BF231" s="96">
        <v>17.8836364746094</v>
      </c>
      <c r="BG231" s="96">
        <v>21.620000839233398</v>
      </c>
      <c r="BH231" s="96">
        <v>72.739997863769503</v>
      </c>
      <c r="BI231" s="96">
        <v>30.75</v>
      </c>
      <c r="BJ231" s="96">
        <v>30.100000381469702</v>
      </c>
      <c r="BK231" s="96">
        <v>72.949996948242202</v>
      </c>
      <c r="BL231" s="96">
        <v>32.599998474121101</v>
      </c>
      <c r="BM231" s="96">
        <v>24.379999160766602</v>
      </c>
      <c r="BN231" s="96">
        <v>19.180000305175799</v>
      </c>
      <c r="BO231" s="96">
        <v>63.5</v>
      </c>
      <c r="BP231" s="96">
        <v>45.132286071777301</v>
      </c>
      <c r="BQ231" s="96">
        <v>42.25</v>
      </c>
      <c r="BR231" s="96">
        <v>41.532402038574197</v>
      </c>
      <c r="BS231" s="96">
        <v>57.569999694824197</v>
      </c>
      <c r="BT231" s="96">
        <v>33.119998931884801</v>
      </c>
      <c r="BU231" s="96">
        <v>26.319999694824201</v>
      </c>
      <c r="BV231" s="96">
        <v>23.629999160766602</v>
      </c>
      <c r="BW231" s="96">
        <v>15.829999923706101</v>
      </c>
      <c r="BX231" s="96">
        <v>96.050003051757798</v>
      </c>
      <c r="BY231" s="96">
        <v>45.040000915527401</v>
      </c>
      <c r="BZ231" s="96">
        <v>15.4899997711182</v>
      </c>
      <c r="CA231" s="96">
        <v>81.300003051757798</v>
      </c>
      <c r="CB231" s="96">
        <v>32.810001373291001</v>
      </c>
      <c r="CC231" s="96">
        <v>70.52</v>
      </c>
      <c r="CD231" s="96">
        <v>33.79</v>
      </c>
    </row>
    <row r="232" spans="1:82" x14ac:dyDescent="0.3">
      <c r="A232" s="88" t="s">
        <v>483</v>
      </c>
      <c r="B232" s="96">
        <v>15.9738683700562</v>
      </c>
      <c r="C232" s="96">
        <v>36.049999237060497</v>
      </c>
      <c r="D232" s="96">
        <v>61.779998779296903</v>
      </c>
      <c r="E232" s="96">
        <v>39.560001373291001</v>
      </c>
      <c r="F232" s="96">
        <v>24.630760192871101</v>
      </c>
      <c r="G232" s="96">
        <v>27.8190803527832</v>
      </c>
      <c r="H232" s="96">
        <v>28.969999313354499</v>
      </c>
      <c r="I232" s="96">
        <v>9.6499996185302699</v>
      </c>
      <c r="J232" s="96">
        <v>89.339996337890597</v>
      </c>
      <c r="K232" s="96">
        <v>76.379997253417997</v>
      </c>
      <c r="L232" s="96">
        <v>22.180000305175799</v>
      </c>
      <c r="M232" s="96">
        <v>21.930000305175799</v>
      </c>
      <c r="N232" s="96">
        <v>24.870000839233398</v>
      </c>
      <c r="O232" s="96">
        <v>9.1400003433227504</v>
      </c>
      <c r="P232" s="96">
        <v>67.309997558593807</v>
      </c>
      <c r="Q232" s="96">
        <v>12.6300001144409</v>
      </c>
      <c r="R232" s="96">
        <v>3.7450697422027601</v>
      </c>
      <c r="S232" s="96">
        <v>14.2700004577637</v>
      </c>
      <c r="T232" s="96">
        <v>4.6199998855590803</v>
      </c>
      <c r="U232" s="96">
        <v>30.25</v>
      </c>
      <c r="V232" s="96">
        <v>70.739997863769503</v>
      </c>
      <c r="W232" s="96">
        <v>18.809999465942401</v>
      </c>
      <c r="X232" s="96">
        <v>82.389999389648395</v>
      </c>
      <c r="Y232" s="96">
        <v>38.529998779296903</v>
      </c>
      <c r="Z232" s="96">
        <v>19.559999465942401</v>
      </c>
      <c r="AA232" s="96">
        <v>27.399999618530298</v>
      </c>
      <c r="AB232" s="96">
        <v>12.6000003814697</v>
      </c>
      <c r="AC232" s="96">
        <v>42.4799995422363</v>
      </c>
      <c r="AD232" s="96">
        <v>32.375785827636697</v>
      </c>
      <c r="AE232" s="96">
        <v>32.6531791687012</v>
      </c>
      <c r="AF232" s="96">
        <v>8.8800001144409197</v>
      </c>
      <c r="AG232" s="96">
        <v>18.559999465942401</v>
      </c>
      <c r="AH232" s="96">
        <v>59.700000762939503</v>
      </c>
      <c r="AI232" s="96">
        <v>47.659999847412102</v>
      </c>
      <c r="AJ232" s="96">
        <v>21.829999923706101</v>
      </c>
      <c r="AK232" s="96">
        <v>38.319999694824197</v>
      </c>
      <c r="AL232" s="96">
        <v>25.870000839233398</v>
      </c>
      <c r="AM232" s="96">
        <v>29.540000915527301</v>
      </c>
      <c r="AN232" s="96">
        <v>72.199996948242202</v>
      </c>
      <c r="AO232" s="96">
        <v>13.1000003814697</v>
      </c>
      <c r="AP232" s="96">
        <v>23.399999618530298</v>
      </c>
      <c r="AQ232" s="96">
        <v>14.2548685073853</v>
      </c>
      <c r="AR232" s="96">
        <v>15.6400003433228</v>
      </c>
      <c r="AS232" s="96">
        <v>33.430000305175803</v>
      </c>
      <c r="AT232" s="96">
        <v>33.5</v>
      </c>
      <c r="AU232" s="96">
        <v>7.75</v>
      </c>
      <c r="AV232" s="96">
        <v>12.1366233825684</v>
      </c>
      <c r="AW232" s="96">
        <v>32.756343841552699</v>
      </c>
      <c r="AX232" s="96">
        <v>23.829999923706101</v>
      </c>
      <c r="AY232" s="96">
        <v>7.0199999809265101</v>
      </c>
      <c r="AZ232" s="96">
        <v>27.7600002288818</v>
      </c>
      <c r="BA232" s="96">
        <v>23.180000305175799</v>
      </c>
      <c r="BB232" s="96">
        <v>27.780000686645501</v>
      </c>
      <c r="BC232" s="96">
        <v>40.75</v>
      </c>
      <c r="BD232" s="96">
        <v>23.159999847412099</v>
      </c>
      <c r="BE232" s="96">
        <v>13.8400001525879</v>
      </c>
      <c r="BF232" s="96">
        <v>17.764875411987301</v>
      </c>
      <c r="BG232" s="96">
        <v>21.600000381469702</v>
      </c>
      <c r="BH232" s="96">
        <v>74.029998779296903</v>
      </c>
      <c r="BI232" s="96">
        <v>31.649999618530298</v>
      </c>
      <c r="BJ232" s="96">
        <v>31</v>
      </c>
      <c r="BK232" s="96">
        <v>74.029998779296903</v>
      </c>
      <c r="BL232" s="96">
        <v>32.150001525878899</v>
      </c>
      <c r="BM232" s="96">
        <v>24.069999694824201</v>
      </c>
      <c r="BN232" s="96">
        <v>19.629999160766602</v>
      </c>
      <c r="BO232" s="96">
        <v>66.510002136230497</v>
      </c>
      <c r="BP232" s="96">
        <v>45.749851226806598</v>
      </c>
      <c r="BQ232" s="96">
        <v>42.220001220703097</v>
      </c>
      <c r="BR232" s="96">
        <v>41.049999237060597</v>
      </c>
      <c r="BS232" s="96">
        <v>62.490001678466797</v>
      </c>
      <c r="BT232" s="96">
        <v>32.150001525878899</v>
      </c>
      <c r="BU232" s="96">
        <v>26.25</v>
      </c>
      <c r="BV232" s="96">
        <v>24.350000381469702</v>
      </c>
      <c r="BW232" s="96">
        <v>16.590000152587901</v>
      </c>
      <c r="BX232" s="96">
        <v>102.31999969482401</v>
      </c>
      <c r="BY232" s="96">
        <v>43.900001525878899</v>
      </c>
      <c r="BZ232" s="96">
        <v>15.079999923706101</v>
      </c>
      <c r="CA232" s="96">
        <v>84.660003662109403</v>
      </c>
      <c r="CB232" s="96">
        <v>33.220001220703097</v>
      </c>
      <c r="CC232" s="96">
        <v>72.72</v>
      </c>
      <c r="CD232" s="96">
        <v>34.5</v>
      </c>
    </row>
    <row r="233" spans="1:82" x14ac:dyDescent="0.3">
      <c r="A233" s="88" t="s">
        <v>484</v>
      </c>
      <c r="B233" s="96">
        <v>16.561069488525401</v>
      </c>
      <c r="C233" s="96">
        <v>36.450000762939503</v>
      </c>
      <c r="D233" s="96">
        <v>63.2700004577637</v>
      </c>
      <c r="E233" s="96">
        <v>39.540000915527301</v>
      </c>
      <c r="F233" s="96">
        <v>24.4409084320068</v>
      </c>
      <c r="G233" s="96">
        <v>27.579259872436499</v>
      </c>
      <c r="H233" s="96">
        <v>29.909999847412099</v>
      </c>
      <c r="I233" s="96">
        <v>9.8100004196166992</v>
      </c>
      <c r="J233" s="96">
        <v>92.169998168945298</v>
      </c>
      <c r="K233" s="96">
        <v>76.989997863769503</v>
      </c>
      <c r="L233" s="96">
        <v>22.610000610351602</v>
      </c>
      <c r="M233" s="96">
        <v>21.870000839233398</v>
      </c>
      <c r="N233" s="96">
        <v>24.5200004577637</v>
      </c>
      <c r="O233" s="96">
        <v>9.3999996185302699</v>
      </c>
      <c r="P233" s="96">
        <v>71.900001525878906</v>
      </c>
      <c r="Q233" s="96">
        <v>13.039999961853001</v>
      </c>
      <c r="R233" s="96">
        <v>3.76504325866699</v>
      </c>
      <c r="S233" s="96">
        <v>15.0200004577637</v>
      </c>
      <c r="T233" s="96">
        <v>4.8000001907348597</v>
      </c>
      <c r="U233" s="96">
        <v>31.120000839233398</v>
      </c>
      <c r="V233" s="96">
        <v>72.620002746582003</v>
      </c>
      <c r="W233" s="96">
        <v>19.450000762939499</v>
      </c>
      <c r="X233" s="96">
        <v>81.660003662109403</v>
      </c>
      <c r="Y233" s="96">
        <v>38.049999237060497</v>
      </c>
      <c r="Z233" s="96">
        <v>19.4799995422363</v>
      </c>
      <c r="AA233" s="96">
        <v>28.569999694824201</v>
      </c>
      <c r="AB233" s="96">
        <v>12.8900003433228</v>
      </c>
      <c r="AC233" s="96">
        <v>44.130001068115199</v>
      </c>
      <c r="AD233" s="96">
        <v>33.292350769042997</v>
      </c>
      <c r="AE233" s="96">
        <v>33.490928649902301</v>
      </c>
      <c r="AF233" s="96">
        <v>8.7600002288818395</v>
      </c>
      <c r="AG233" s="96">
        <v>19.329999923706101</v>
      </c>
      <c r="AH233" s="96">
        <v>61.799999237060497</v>
      </c>
      <c r="AI233" s="96">
        <v>48.590000152587898</v>
      </c>
      <c r="AJ233" s="96">
        <v>22.430000305175799</v>
      </c>
      <c r="AK233" s="96">
        <v>40.0200004577637</v>
      </c>
      <c r="AL233" s="96">
        <v>27.389999389648398</v>
      </c>
      <c r="AM233" s="96">
        <v>29.100000381469702</v>
      </c>
      <c r="AN233" s="96">
        <v>88.589996337890597</v>
      </c>
      <c r="AO233" s="96">
        <v>12.689999580383301</v>
      </c>
      <c r="AP233" s="96">
        <v>23.389999389648398</v>
      </c>
      <c r="AQ233" s="96">
        <v>16.860000610351602</v>
      </c>
      <c r="AR233" s="96">
        <v>16.040000915527301</v>
      </c>
      <c r="AS233" s="96">
        <v>35.279998779296903</v>
      </c>
      <c r="AT233" s="96">
        <v>34.919998168945298</v>
      </c>
      <c r="AU233" s="96">
        <v>7.9499998092651403</v>
      </c>
      <c r="AV233" s="96">
        <v>12.106681823730501</v>
      </c>
      <c r="AW233" s="96">
        <v>32.646591186523402</v>
      </c>
      <c r="AX233" s="96">
        <v>24.340000152587901</v>
      </c>
      <c r="AY233" s="96">
        <v>7.3200001716613796</v>
      </c>
      <c r="AZ233" s="96">
        <v>28.889999389648398</v>
      </c>
      <c r="BA233" s="96">
        <v>23.940000534057599</v>
      </c>
      <c r="BB233" s="96">
        <v>29.040000915527301</v>
      </c>
      <c r="BC233" s="96">
        <v>43.119998931884801</v>
      </c>
      <c r="BD233" s="96">
        <v>23.840000152587901</v>
      </c>
      <c r="BE233" s="96">
        <v>14.1300001144409</v>
      </c>
      <c r="BF233" s="96">
        <v>19.130641937255898</v>
      </c>
      <c r="BG233" s="96">
        <v>22.379999160766602</v>
      </c>
      <c r="BH233" s="96">
        <v>76.599998474121094</v>
      </c>
      <c r="BI233" s="96">
        <v>31.620000839233398</v>
      </c>
      <c r="BJ233" s="96">
        <v>31.100000381469702</v>
      </c>
      <c r="BK233" s="96">
        <v>74.379997253417997</v>
      </c>
      <c r="BL233" s="96">
        <v>33.680000305175803</v>
      </c>
      <c r="BM233" s="96">
        <v>24.959999084472699</v>
      </c>
      <c r="BN233" s="96">
        <v>19.870000839233398</v>
      </c>
      <c r="BO233" s="96">
        <v>71</v>
      </c>
      <c r="BP233" s="96">
        <v>45.311580657958999</v>
      </c>
      <c r="BQ233" s="96">
        <v>43.409999847412102</v>
      </c>
      <c r="BR233" s="96">
        <v>42.7299995422363</v>
      </c>
      <c r="BS233" s="96">
        <v>61.700000762939503</v>
      </c>
      <c r="BT233" s="96">
        <v>32.849998474121101</v>
      </c>
      <c r="BU233" s="96">
        <v>27.5100002288818</v>
      </c>
      <c r="BV233" s="96">
        <v>24.909999847412099</v>
      </c>
      <c r="BW233" s="96">
        <v>16.299999237060501</v>
      </c>
      <c r="BX233" s="96">
        <v>101.26000213623</v>
      </c>
      <c r="BY233" s="96">
        <v>44.779998779296903</v>
      </c>
      <c r="BZ233" s="96">
        <v>15.579999923706101</v>
      </c>
      <c r="CA233" s="96">
        <v>89.779998779296903</v>
      </c>
      <c r="CB233" s="96">
        <v>33.930000305175803</v>
      </c>
      <c r="CC233" s="96">
        <v>73.27</v>
      </c>
      <c r="CD233" s="96">
        <v>33.75</v>
      </c>
    </row>
    <row r="234" spans="1:82" x14ac:dyDescent="0.3">
      <c r="A234" s="88" t="s">
        <v>487</v>
      </c>
      <c r="B234" s="96">
        <v>16.023632049560501</v>
      </c>
      <c r="C234" s="96">
        <v>36.439998626708999</v>
      </c>
      <c r="D234" s="96">
        <v>60.110000610351598</v>
      </c>
      <c r="E234" s="96">
        <v>39.139999389648402</v>
      </c>
      <c r="F234" s="96">
        <v>24.0711975097656</v>
      </c>
      <c r="G234" s="96">
        <v>27.0896301269531</v>
      </c>
      <c r="H234" s="96">
        <v>29.25</v>
      </c>
      <c r="I234" s="96">
        <v>9.6099996566772496</v>
      </c>
      <c r="J234" s="96">
        <v>90.010002136230497</v>
      </c>
      <c r="K234" s="96">
        <v>76</v>
      </c>
      <c r="L234" s="96">
        <v>22.340000152587901</v>
      </c>
      <c r="M234" s="96">
        <v>21.530000686645501</v>
      </c>
      <c r="N234" s="96">
        <v>25.100000381469702</v>
      </c>
      <c r="O234" s="96">
        <v>9.1400003433227504</v>
      </c>
      <c r="P234" s="96">
        <v>71.309997558593807</v>
      </c>
      <c r="Q234" s="96">
        <v>12.930000305175801</v>
      </c>
      <c r="R234" s="96">
        <v>3.71510910987854</v>
      </c>
      <c r="S234" s="96">
        <v>14.7200002670288</v>
      </c>
      <c r="T234" s="96">
        <v>4.6199998855590803</v>
      </c>
      <c r="U234" s="96">
        <v>30.530000686645501</v>
      </c>
      <c r="V234" s="96">
        <v>69.309997558593807</v>
      </c>
      <c r="W234" s="96">
        <v>19</v>
      </c>
      <c r="X234" s="96">
        <v>80.879997253417997</v>
      </c>
      <c r="Y234" s="96">
        <v>37.909999847412102</v>
      </c>
      <c r="Z234" s="96">
        <v>19.079999923706101</v>
      </c>
      <c r="AA234" s="96">
        <v>27.600000381469702</v>
      </c>
      <c r="AB234" s="96">
        <v>12.810000419616699</v>
      </c>
      <c r="AC234" s="96">
        <v>43.400001525878899</v>
      </c>
      <c r="AD234" s="96">
        <v>32.1848335266113</v>
      </c>
      <c r="AE234" s="96">
        <v>32.872135162353501</v>
      </c>
      <c r="AF234" s="96">
        <v>8.6099996566772496</v>
      </c>
      <c r="AG234" s="96">
        <v>19.309999465942401</v>
      </c>
      <c r="AH234" s="96">
        <v>62.400001525878899</v>
      </c>
      <c r="AI234" s="96">
        <v>47.470001220703097</v>
      </c>
      <c r="AJ234" s="96">
        <v>22.059999465942401</v>
      </c>
      <c r="AK234" s="96">
        <v>38.590000152587898</v>
      </c>
      <c r="AL234" s="96">
        <v>26.799999237060501</v>
      </c>
      <c r="AM234" s="96">
        <v>28.299999237060501</v>
      </c>
      <c r="AN234" s="96">
        <v>101.449996948242</v>
      </c>
      <c r="AO234" s="96">
        <v>12.6599998474121</v>
      </c>
      <c r="AP234" s="96">
        <v>23.360000610351602</v>
      </c>
      <c r="AQ234" s="96">
        <v>18.200000762939499</v>
      </c>
      <c r="AR234" s="96">
        <v>15.8599996566772</v>
      </c>
      <c r="AS234" s="96">
        <v>34.099998474121101</v>
      </c>
      <c r="AT234" s="96">
        <v>33.700000762939503</v>
      </c>
      <c r="AU234" s="96">
        <v>7.6199998855590803</v>
      </c>
      <c r="AV234" s="96">
        <v>11.8272199630737</v>
      </c>
      <c r="AW234" s="96">
        <v>32.008026123046903</v>
      </c>
      <c r="AX234" s="96">
        <v>24.25</v>
      </c>
      <c r="AY234" s="96">
        <v>7.1199998855590803</v>
      </c>
      <c r="AZ234" s="96">
        <v>29.5</v>
      </c>
      <c r="BA234" s="96">
        <v>23.379999160766602</v>
      </c>
      <c r="BB234" s="96">
        <v>28.700000762939499</v>
      </c>
      <c r="BC234" s="96">
        <v>41.450000762939503</v>
      </c>
      <c r="BD234" s="96">
        <v>23.4899997711182</v>
      </c>
      <c r="BE234" s="96">
        <v>13.960000038146999</v>
      </c>
      <c r="BF234" s="96">
        <v>18.4972438812256</v>
      </c>
      <c r="BG234" s="96">
        <v>21.420000076293899</v>
      </c>
      <c r="BH234" s="96">
        <v>74.430000305175795</v>
      </c>
      <c r="BI234" s="96">
        <v>31.290000915527301</v>
      </c>
      <c r="BJ234" s="96">
        <v>30.860000610351602</v>
      </c>
      <c r="BK234" s="96">
        <v>77.849998474121094</v>
      </c>
      <c r="BL234" s="96">
        <v>33.349998474121101</v>
      </c>
      <c r="BM234" s="96">
        <v>24.639999389648398</v>
      </c>
      <c r="BN234" s="96">
        <v>19.649999618530298</v>
      </c>
      <c r="BO234" s="96">
        <v>69.620002746582003</v>
      </c>
      <c r="BP234" s="96">
        <v>44.490001678466797</v>
      </c>
      <c r="BQ234" s="96">
        <v>41.549999237060597</v>
      </c>
      <c r="BR234" s="96">
        <v>42.409999847412102</v>
      </c>
      <c r="BS234" s="96">
        <v>61.310001373291001</v>
      </c>
      <c r="BT234" s="96">
        <v>32.700000762939503</v>
      </c>
      <c r="BU234" s="96">
        <v>27.950000762939499</v>
      </c>
      <c r="BV234" s="96">
        <v>23.809999465942401</v>
      </c>
      <c r="BW234" s="96">
        <v>16.709999084472699</v>
      </c>
      <c r="BX234" s="96">
        <v>101.98000335693401</v>
      </c>
      <c r="BY234" s="96">
        <v>44.540000915527301</v>
      </c>
      <c r="BZ234" s="96">
        <v>15.1199998855591</v>
      </c>
      <c r="CA234" s="96">
        <v>87.029998779296903</v>
      </c>
      <c r="CB234" s="96">
        <v>32.590000152587898</v>
      </c>
      <c r="CC234" s="96">
        <v>75.739999999999995</v>
      </c>
      <c r="CD234" s="96">
        <v>33.83</v>
      </c>
    </row>
    <row r="235" spans="1:82" x14ac:dyDescent="0.3">
      <c r="A235" s="88" t="s">
        <v>491</v>
      </c>
      <c r="B235" s="96">
        <v>16.720312118530298</v>
      </c>
      <c r="C235" s="96">
        <v>37.720001220703097</v>
      </c>
      <c r="D235" s="96">
        <v>61.849998474121101</v>
      </c>
      <c r="E235" s="96">
        <v>39.5</v>
      </c>
      <c r="F235" s="96">
        <v>24.081190109252901</v>
      </c>
      <c r="G235" s="96">
        <v>27.069643020629901</v>
      </c>
      <c r="H235" s="96">
        <v>29.440000534057599</v>
      </c>
      <c r="I235" s="96">
        <v>9.9899997711181605</v>
      </c>
      <c r="J235" s="96">
        <v>90.809997558593807</v>
      </c>
      <c r="K235" s="96">
        <v>75.930000305175795</v>
      </c>
      <c r="L235" s="96">
        <v>22.5100002288818</v>
      </c>
      <c r="M235" s="96">
        <v>21.360000610351602</v>
      </c>
      <c r="N235" s="96">
        <v>25.110000610351602</v>
      </c>
      <c r="O235" s="96">
        <v>9.2399997711181605</v>
      </c>
      <c r="P235" s="96">
        <v>74.089996337890597</v>
      </c>
      <c r="Q235" s="96">
        <v>13.1000003814697</v>
      </c>
      <c r="R235" s="96">
        <v>3.8149776458740199</v>
      </c>
      <c r="S235" s="96">
        <v>14.6599998474121</v>
      </c>
      <c r="T235" s="96">
        <v>4.6500000953674299</v>
      </c>
      <c r="U235" s="96">
        <v>30.680000305175799</v>
      </c>
      <c r="V235" s="96">
        <v>67.069999694824205</v>
      </c>
      <c r="W235" s="96">
        <v>20.149999618530298</v>
      </c>
      <c r="X235" s="96">
        <v>82.919998168945298</v>
      </c>
      <c r="Y235" s="96">
        <v>38.080001831054702</v>
      </c>
      <c r="Z235" s="96">
        <v>19.639999389648398</v>
      </c>
      <c r="AA235" s="96">
        <v>28.959999084472699</v>
      </c>
      <c r="AB235" s="96">
        <v>12.829999923706101</v>
      </c>
      <c r="AC235" s="96">
        <v>43.599998474121101</v>
      </c>
      <c r="AD235" s="96">
        <v>32.853164672851598</v>
      </c>
      <c r="AE235" s="96">
        <v>33.3862113952637</v>
      </c>
      <c r="AF235" s="96">
        <v>9.2899999618530291</v>
      </c>
      <c r="AG235" s="96">
        <v>19.680000305175799</v>
      </c>
      <c r="AH235" s="96">
        <v>65.110000610351605</v>
      </c>
      <c r="AI235" s="96">
        <v>46.709999084472699</v>
      </c>
      <c r="AJ235" s="96">
        <v>22.059999465942401</v>
      </c>
      <c r="AK235" s="96">
        <v>40</v>
      </c>
      <c r="AL235" s="96">
        <v>27.7600002288818</v>
      </c>
      <c r="AM235" s="96">
        <v>27.5200004577637</v>
      </c>
      <c r="AN235" s="96">
        <v>98.669998168945298</v>
      </c>
      <c r="AO235" s="96">
        <v>12.439999580383301</v>
      </c>
      <c r="AP235" s="96">
        <v>24.280000686645501</v>
      </c>
      <c r="AQ235" s="96">
        <v>17.719999313354499</v>
      </c>
      <c r="AR235" s="96">
        <v>16.360000610351602</v>
      </c>
      <c r="AS235" s="96">
        <v>34.869998931884801</v>
      </c>
      <c r="AT235" s="96">
        <v>34.130001068115199</v>
      </c>
      <c r="AU235" s="96">
        <v>7.7800002098083496</v>
      </c>
      <c r="AV235" s="96">
        <v>11.917046546936</v>
      </c>
      <c r="AW235" s="96">
        <v>32.107799530029297</v>
      </c>
      <c r="AX235" s="96">
        <v>24.629999160766602</v>
      </c>
      <c r="AY235" s="96">
        <v>7.2800002098083496</v>
      </c>
      <c r="AZ235" s="96">
        <v>29.690000534057599</v>
      </c>
      <c r="BA235" s="96">
        <v>23.659999847412099</v>
      </c>
      <c r="BB235" s="96">
        <v>29.4899997711182</v>
      </c>
      <c r="BC235" s="96">
        <v>41.900001525878899</v>
      </c>
      <c r="BD235" s="96">
        <v>24.200000762939499</v>
      </c>
      <c r="BE235" s="96">
        <v>14.210000038146999</v>
      </c>
      <c r="BF235" s="96">
        <v>19.160333633422901</v>
      </c>
      <c r="BG235" s="96">
        <v>21.639999389648398</v>
      </c>
      <c r="BH235" s="96">
        <v>76.349998474121094</v>
      </c>
      <c r="BI235" s="96">
        <v>31.180000305175799</v>
      </c>
      <c r="BJ235" s="96">
        <v>30.629999160766602</v>
      </c>
      <c r="BK235" s="96">
        <v>76.5</v>
      </c>
      <c r="BL235" s="96">
        <v>33.389999389648402</v>
      </c>
      <c r="BM235" s="96">
        <v>25.079999923706101</v>
      </c>
      <c r="BN235" s="96">
        <v>20.690000534057599</v>
      </c>
      <c r="BO235" s="96">
        <v>71.080001831054702</v>
      </c>
      <c r="BP235" s="96">
        <v>45.380001068115199</v>
      </c>
      <c r="BQ235" s="96">
        <v>41.689998626708999</v>
      </c>
      <c r="BR235" s="96">
        <v>42.419998168945298</v>
      </c>
      <c r="BS235" s="96">
        <v>61.2299995422363</v>
      </c>
      <c r="BT235" s="96">
        <v>33.180000305175803</v>
      </c>
      <c r="BU235" s="96">
        <v>28.670000076293899</v>
      </c>
      <c r="BV235" s="96">
        <v>23.639999389648398</v>
      </c>
      <c r="BW235" s="96">
        <v>16.4799995422363</v>
      </c>
      <c r="BX235" s="96">
        <v>99.190002441406193</v>
      </c>
      <c r="BY235" s="96">
        <v>44.5</v>
      </c>
      <c r="BZ235" s="96">
        <v>15.170000076293899</v>
      </c>
      <c r="CA235" s="96">
        <v>90.069999694824205</v>
      </c>
      <c r="CB235" s="96">
        <v>34.099998474121101</v>
      </c>
      <c r="CC235" s="96">
        <v>72.84</v>
      </c>
      <c r="CD235" s="96">
        <v>33.200000000000003</v>
      </c>
    </row>
    <row r="236" spans="1:82" x14ac:dyDescent="0.3">
      <c r="A236" s="88" t="s">
        <v>492</v>
      </c>
      <c r="B236" s="96">
        <v>16.093299865722699</v>
      </c>
      <c r="C236" s="96">
        <v>35.959999084472699</v>
      </c>
      <c r="D236" s="96">
        <v>62.099998474121101</v>
      </c>
      <c r="E236" s="96">
        <v>37.549999237060497</v>
      </c>
      <c r="F236" s="96">
        <v>23.6315402984619</v>
      </c>
      <c r="G236" s="96">
        <v>26.6599521636963</v>
      </c>
      <c r="H236" s="96">
        <v>29.579999923706101</v>
      </c>
      <c r="I236" s="96">
        <v>9.8000001907348597</v>
      </c>
      <c r="J236" s="96">
        <v>91.319999694824205</v>
      </c>
      <c r="K236" s="96">
        <v>74.419998168945298</v>
      </c>
      <c r="L236" s="96">
        <v>22.209999084472699</v>
      </c>
      <c r="M236" s="96">
        <v>21.2399997711182</v>
      </c>
      <c r="N236" s="96">
        <v>25.100000381469702</v>
      </c>
      <c r="O236" s="96">
        <v>9.2299995422363299</v>
      </c>
      <c r="P236" s="96">
        <v>75.300003051757798</v>
      </c>
      <c r="Q236" s="96">
        <v>13.039999961853001</v>
      </c>
      <c r="R236" s="96">
        <v>3.87489891052246</v>
      </c>
      <c r="S236" s="96">
        <v>14.789999961853001</v>
      </c>
      <c r="T236" s="96">
        <v>4.6300001144409197</v>
      </c>
      <c r="U236" s="96">
        <v>31.030000686645501</v>
      </c>
      <c r="V236" s="96">
        <v>65.400001525878906</v>
      </c>
      <c r="W236" s="96">
        <v>20.360000610351602</v>
      </c>
      <c r="X236" s="96">
        <v>84.699996948242202</v>
      </c>
      <c r="Y236" s="96">
        <v>36.25</v>
      </c>
      <c r="Z236" s="96">
        <v>19.309999465942401</v>
      </c>
      <c r="AA236" s="96">
        <v>28.780000686645501</v>
      </c>
      <c r="AB236" s="96">
        <v>12.829999923706101</v>
      </c>
      <c r="AC236" s="96">
        <v>44.299999237060497</v>
      </c>
      <c r="AD236" s="96">
        <v>32.681308746337898</v>
      </c>
      <c r="AE236" s="96">
        <v>33.167251586914098</v>
      </c>
      <c r="AF236" s="96">
        <v>9.1999998092651403</v>
      </c>
      <c r="AG236" s="96">
        <v>19.889999389648398</v>
      </c>
      <c r="AH236" s="96">
        <v>67.5</v>
      </c>
      <c r="AI236" s="96">
        <v>47.349998474121101</v>
      </c>
      <c r="AJ236" s="96">
        <v>22.389999389648398</v>
      </c>
      <c r="AK236" s="96">
        <v>39.240001678466797</v>
      </c>
      <c r="AL236" s="96">
        <v>27.680000305175799</v>
      </c>
      <c r="AM236" s="96">
        <v>26.610000610351602</v>
      </c>
      <c r="AN236" s="96">
        <v>95.089996337890597</v>
      </c>
      <c r="AO236" s="96">
        <v>12.1199998855591</v>
      </c>
      <c r="AP236" s="96">
        <v>23.159999847412099</v>
      </c>
      <c r="AQ236" s="96">
        <v>17</v>
      </c>
      <c r="AR236" s="96">
        <v>16.200000762939499</v>
      </c>
      <c r="AS236" s="96">
        <v>34.990001678466797</v>
      </c>
      <c r="AT236" s="96">
        <v>33.639999389648402</v>
      </c>
      <c r="AU236" s="96">
        <v>7.8000001907348597</v>
      </c>
      <c r="AV236" s="96">
        <v>11.7972774505615</v>
      </c>
      <c r="AW236" s="96">
        <v>31.5789909362793</v>
      </c>
      <c r="AX236" s="96">
        <v>24.860000610351602</v>
      </c>
      <c r="AY236" s="96">
        <v>7.1700000762939498</v>
      </c>
      <c r="AZ236" s="96">
        <v>28.879999160766602</v>
      </c>
      <c r="BA236" s="96">
        <v>23.600000381469702</v>
      </c>
      <c r="BB236" s="96">
        <v>29.659999847412099</v>
      </c>
      <c r="BC236" s="96">
        <v>41.400001525878899</v>
      </c>
      <c r="BD236" s="96">
        <v>24.0200004577637</v>
      </c>
      <c r="BE236" s="96">
        <v>14.189999580383301</v>
      </c>
      <c r="BF236" s="96">
        <v>20.0015659332275</v>
      </c>
      <c r="BG236" s="96">
        <v>21.4799995422363</v>
      </c>
      <c r="BH236" s="96">
        <v>77.839996337890597</v>
      </c>
      <c r="BI236" s="96">
        <v>29.7399997711182</v>
      </c>
      <c r="BJ236" s="96">
        <v>29.149999618530298</v>
      </c>
      <c r="BK236" s="96">
        <v>79.480003356933594</v>
      </c>
      <c r="BL236" s="96">
        <v>33.360000610351598</v>
      </c>
      <c r="BM236" s="96">
        <v>25.079999923706101</v>
      </c>
      <c r="BN236" s="96">
        <v>20.700000762939499</v>
      </c>
      <c r="BO236" s="96">
        <v>71.050003051757798</v>
      </c>
      <c r="BP236" s="96">
        <v>45.069999694824197</v>
      </c>
      <c r="BQ236" s="96">
        <v>42.240001678466797</v>
      </c>
      <c r="BR236" s="96">
        <v>42.650001525878899</v>
      </c>
      <c r="BS236" s="96">
        <v>60</v>
      </c>
      <c r="BT236" s="96">
        <v>33.819999694824197</v>
      </c>
      <c r="BU236" s="96">
        <v>28.600000381469702</v>
      </c>
      <c r="BV236" s="96">
        <v>23.459999084472699</v>
      </c>
      <c r="BW236" s="96">
        <v>15.4799995422363</v>
      </c>
      <c r="BX236" s="96">
        <v>96.220001220703097</v>
      </c>
      <c r="BY236" s="96">
        <v>44.599998474121101</v>
      </c>
      <c r="BZ236" s="96">
        <v>14.8500003814697</v>
      </c>
      <c r="CA236" s="96">
        <v>90.279998779296903</v>
      </c>
      <c r="CB236" s="96">
        <v>33.7700004577637</v>
      </c>
      <c r="CC236" s="96">
        <v>72.010000000000005</v>
      </c>
      <c r="CD236" s="96">
        <v>32.74</v>
      </c>
    </row>
    <row r="237" spans="1:82" x14ac:dyDescent="0.3">
      <c r="A237" s="88" t="s">
        <v>493</v>
      </c>
      <c r="B237" s="96">
        <v>16.2600002288818</v>
      </c>
      <c r="C237" s="96">
        <v>38.569999694824197</v>
      </c>
      <c r="D237" s="96">
        <v>61.659999847412102</v>
      </c>
      <c r="E237" s="96">
        <v>37.459999084472699</v>
      </c>
      <c r="F237" s="96">
        <v>24.380954742431602</v>
      </c>
      <c r="G237" s="96">
        <v>27.479335784912099</v>
      </c>
      <c r="H237" s="96">
        <v>29.9799995422363</v>
      </c>
      <c r="I237" s="96">
        <v>9.8199996948242205</v>
      </c>
      <c r="J237" s="96">
        <v>91.510002136230497</v>
      </c>
      <c r="K237" s="96">
        <v>75.120002746582003</v>
      </c>
      <c r="L237" s="96">
        <v>22.329999923706101</v>
      </c>
      <c r="M237" s="96">
        <v>21.100000381469702</v>
      </c>
      <c r="N237" s="96">
        <v>25.2399997711182</v>
      </c>
      <c r="O237" s="96">
        <v>9.3800001144409197</v>
      </c>
      <c r="P237" s="96">
        <v>77.349998474121094</v>
      </c>
      <c r="Q237" s="96">
        <v>13.6099996566772</v>
      </c>
      <c r="R237" s="96">
        <v>3.92483305931091</v>
      </c>
      <c r="S237" s="96">
        <v>15.0100002288818</v>
      </c>
      <c r="T237" s="96">
        <v>4.7699999809265101</v>
      </c>
      <c r="U237" s="96">
        <v>31.7600002288818</v>
      </c>
      <c r="V237" s="96">
        <v>67.050003051757798</v>
      </c>
      <c r="W237" s="96">
        <v>20.569999694824201</v>
      </c>
      <c r="X237" s="96">
        <v>84.400001525878906</v>
      </c>
      <c r="Y237" s="96">
        <v>37.389999389648402</v>
      </c>
      <c r="Z237" s="96">
        <v>20.370000839233398</v>
      </c>
      <c r="AA237" s="96">
        <v>29.780000686645501</v>
      </c>
      <c r="AB237" s="96">
        <v>13.550000190734901</v>
      </c>
      <c r="AC237" s="96">
        <v>45.2299995422363</v>
      </c>
      <c r="AD237" s="96">
        <v>33.884304046630902</v>
      </c>
      <c r="AE237" s="96">
        <v>34.290599822997997</v>
      </c>
      <c r="AF237" s="96">
        <v>9.9799995422363299</v>
      </c>
      <c r="AG237" s="96">
        <v>20.5</v>
      </c>
      <c r="AH237" s="96">
        <v>67.940002441406193</v>
      </c>
      <c r="AI237" s="96">
        <v>49.200000762939503</v>
      </c>
      <c r="AJ237" s="96">
        <v>23.209999084472699</v>
      </c>
      <c r="AK237" s="96">
        <v>40.810001373291001</v>
      </c>
      <c r="AL237" s="96">
        <v>27.840000152587901</v>
      </c>
      <c r="AM237" s="96">
        <v>27.719999313354499</v>
      </c>
      <c r="AN237" s="96">
        <v>94.180000305175795</v>
      </c>
      <c r="AO237" s="96">
        <v>12.460000038146999</v>
      </c>
      <c r="AP237" s="96">
        <v>24.200000762939499</v>
      </c>
      <c r="AQ237" s="96">
        <v>17.200000762939499</v>
      </c>
      <c r="AR237" s="96">
        <v>16.850000381469702</v>
      </c>
      <c r="AS237" s="96">
        <v>34.700000762939503</v>
      </c>
      <c r="AT237" s="96">
        <v>34.720001220703097</v>
      </c>
      <c r="AU237" s="96">
        <v>7.8600001335143999</v>
      </c>
      <c r="AV237" s="96">
        <v>12.0567779541016</v>
      </c>
      <c r="AW237" s="96">
        <v>32.516880035400398</v>
      </c>
      <c r="AX237" s="96">
        <v>24.559999465942401</v>
      </c>
      <c r="AY237" s="96">
        <v>7.32999992370606</v>
      </c>
      <c r="AZ237" s="96">
        <v>28.420000076293899</v>
      </c>
      <c r="BA237" s="96">
        <v>23.9799995422363</v>
      </c>
      <c r="BB237" s="96">
        <v>30.649999618530298</v>
      </c>
      <c r="BC237" s="96">
        <v>43.380001068115199</v>
      </c>
      <c r="BD237" s="96">
        <v>23.7299995422363</v>
      </c>
      <c r="BE237" s="96">
        <v>14.0900001525879</v>
      </c>
      <c r="BF237" s="96">
        <v>20.486513137817401</v>
      </c>
      <c r="BG237" s="96">
        <v>21.940000534057599</v>
      </c>
      <c r="BH237" s="96">
        <v>77.300003051757798</v>
      </c>
      <c r="BI237" s="96">
        <v>29.860000610351602</v>
      </c>
      <c r="BJ237" s="96">
        <v>29.450000762939499</v>
      </c>
      <c r="BK237" s="96">
        <v>78</v>
      </c>
      <c r="BL237" s="96">
        <v>33.049999237060497</v>
      </c>
      <c r="BM237" s="96">
        <v>25.889999389648398</v>
      </c>
      <c r="BN237" s="96">
        <v>20.7399997711182</v>
      </c>
      <c r="BO237" s="96">
        <v>73.930000305175795</v>
      </c>
      <c r="BP237" s="96">
        <v>46.049999237060597</v>
      </c>
      <c r="BQ237" s="96">
        <v>42.5200004577637</v>
      </c>
      <c r="BR237" s="96">
        <v>42.840000152587898</v>
      </c>
      <c r="BS237" s="96">
        <v>59.659999847412102</v>
      </c>
      <c r="BT237" s="96">
        <v>33.759998321533203</v>
      </c>
      <c r="BU237" s="96">
        <v>28.180000305175799</v>
      </c>
      <c r="BV237" s="96">
        <v>23.319999694824201</v>
      </c>
      <c r="BW237" s="96">
        <v>15.7600002288818</v>
      </c>
      <c r="BX237" s="96">
        <v>97.800003051757798</v>
      </c>
      <c r="BY237" s="96">
        <v>44.439998626708999</v>
      </c>
      <c r="BZ237" s="96">
        <v>14.8999996185303</v>
      </c>
      <c r="CA237" s="96">
        <v>89.870002746582003</v>
      </c>
      <c r="CB237" s="96">
        <v>35.299999237060497</v>
      </c>
      <c r="CC237" s="96">
        <v>72.819999999999993</v>
      </c>
      <c r="CD237" s="96">
        <v>32.200000000000003</v>
      </c>
    </row>
    <row r="238" spans="1:82" x14ac:dyDescent="0.3">
      <c r="A238" s="88" t="s">
        <v>494</v>
      </c>
      <c r="B238" s="96">
        <v>16.079999923706101</v>
      </c>
      <c r="C238" s="96">
        <v>37.430000305175803</v>
      </c>
      <c r="D238" s="96">
        <v>59.970001220703097</v>
      </c>
      <c r="E238" s="96">
        <v>36.779998779296903</v>
      </c>
      <c r="F238" s="96">
        <v>23.721469879150401</v>
      </c>
      <c r="G238" s="96">
        <v>26.889778137206999</v>
      </c>
      <c r="H238" s="96">
        <v>29.649999618530298</v>
      </c>
      <c r="I238" s="96">
        <v>9.7799997329711896</v>
      </c>
      <c r="J238" s="96">
        <v>89.610000610351605</v>
      </c>
      <c r="K238" s="96">
        <v>71.889999389648395</v>
      </c>
      <c r="L238" s="96">
        <v>22.059999465942401</v>
      </c>
      <c r="M238" s="96">
        <v>20.790000915527301</v>
      </c>
      <c r="N238" s="96">
        <v>25.549999237060501</v>
      </c>
      <c r="O238" s="96">
        <v>9.2799997329711896</v>
      </c>
      <c r="P238" s="96">
        <v>81.279998779296903</v>
      </c>
      <c r="Q238" s="96">
        <v>13.189999580383301</v>
      </c>
      <c r="R238" s="96">
        <v>3.8549249172210698</v>
      </c>
      <c r="S238" s="96">
        <v>14.819999694824199</v>
      </c>
      <c r="T238" s="96">
        <v>4.8200001716613796</v>
      </c>
      <c r="U238" s="96">
        <v>32.470001220703097</v>
      </c>
      <c r="V238" s="96">
        <v>66.839996337890597</v>
      </c>
      <c r="W238" s="96">
        <v>20.409999847412099</v>
      </c>
      <c r="X238" s="96">
        <v>82.599998474121094</v>
      </c>
      <c r="Y238" s="96">
        <v>34.799999237060497</v>
      </c>
      <c r="Z238" s="96">
        <v>19.780000686645501</v>
      </c>
      <c r="AA238" s="96">
        <v>28.719999313354499</v>
      </c>
      <c r="AB238" s="96">
        <v>13.1599998474121</v>
      </c>
      <c r="AC238" s="96">
        <v>45.090000152587898</v>
      </c>
      <c r="AD238" s="96">
        <v>32.814971923828097</v>
      </c>
      <c r="AE238" s="96">
        <v>33.319572448730497</v>
      </c>
      <c r="AF238" s="96">
        <v>9.5500001907348597</v>
      </c>
      <c r="AG238" s="96">
        <v>20.559999465942401</v>
      </c>
      <c r="AH238" s="96">
        <v>67.089996337890597</v>
      </c>
      <c r="AI238" s="96">
        <v>48.919998168945298</v>
      </c>
      <c r="AJ238" s="96">
        <v>23.4899997711182</v>
      </c>
      <c r="AK238" s="96">
        <v>39.330001831054702</v>
      </c>
      <c r="AL238" s="96">
        <v>28.209999084472699</v>
      </c>
      <c r="AM238" s="96">
        <v>26.149999618530298</v>
      </c>
      <c r="AN238" s="96">
        <v>96.040000915527301</v>
      </c>
      <c r="AO238" s="96">
        <v>11.819999694824199</v>
      </c>
      <c r="AP238" s="96">
        <v>23.5200004577637</v>
      </c>
      <c r="AQ238" s="96">
        <v>17.549999237060501</v>
      </c>
      <c r="AR238" s="96">
        <v>16.9799995422363</v>
      </c>
      <c r="AS238" s="96">
        <v>34.759998321533203</v>
      </c>
      <c r="AT238" s="96">
        <v>34.150001525878899</v>
      </c>
      <c r="AU238" s="96">
        <v>7.75</v>
      </c>
      <c r="AV238" s="96">
        <v>11.707449913024901</v>
      </c>
      <c r="AW238" s="96">
        <v>31.479213714599599</v>
      </c>
      <c r="AX238" s="96">
        <v>24.540000915527301</v>
      </c>
      <c r="AY238" s="96">
        <v>7.5999999046325701</v>
      </c>
      <c r="AZ238" s="96">
        <v>28.889999389648398</v>
      </c>
      <c r="BA238" s="96">
        <v>24.379999160766602</v>
      </c>
      <c r="BB238" s="96">
        <v>29.079999923706101</v>
      </c>
      <c r="BC238" s="96">
        <v>43.119998931884801</v>
      </c>
      <c r="BD238" s="96">
        <v>23.860000610351602</v>
      </c>
      <c r="BE238" s="96">
        <v>14.039999961853001</v>
      </c>
      <c r="BF238" s="96">
        <v>20.367750167846701</v>
      </c>
      <c r="BG238" s="96">
        <v>21.409999847412099</v>
      </c>
      <c r="BH238" s="96">
        <v>76.269996643066406</v>
      </c>
      <c r="BI238" s="96">
        <v>28.920000076293899</v>
      </c>
      <c r="BJ238" s="96">
        <v>28.290000915527301</v>
      </c>
      <c r="BK238" s="96">
        <v>75.160003662109403</v>
      </c>
      <c r="BL238" s="96">
        <v>33.439998626708999</v>
      </c>
      <c r="BM238" s="96">
        <v>26.280000686645501</v>
      </c>
      <c r="BN238" s="96">
        <v>21.360000610351602</v>
      </c>
      <c r="BO238" s="96">
        <v>71.269996643066406</v>
      </c>
      <c r="BP238" s="96">
        <v>44.049999237060597</v>
      </c>
      <c r="BQ238" s="96">
        <v>42.639999389648402</v>
      </c>
      <c r="BR238" s="96">
        <v>42.169998168945298</v>
      </c>
      <c r="BS238" s="96">
        <v>61.779998779296903</v>
      </c>
      <c r="BT238" s="96">
        <v>33.759998321533203</v>
      </c>
      <c r="BU238" s="96">
        <v>28.309999465942401</v>
      </c>
      <c r="BV238" s="96">
        <v>22.940000534057599</v>
      </c>
      <c r="BW238" s="96">
        <v>15.0900001525879</v>
      </c>
      <c r="BX238" s="96">
        <v>93.849998474121094</v>
      </c>
      <c r="BY238" s="96">
        <v>44.939998626708999</v>
      </c>
      <c r="BZ238" s="96">
        <v>14.6400003433228</v>
      </c>
      <c r="CA238" s="96">
        <v>87.720001220703097</v>
      </c>
      <c r="CB238" s="96">
        <v>34.0200004577637</v>
      </c>
      <c r="CC238" s="96">
        <v>72.62</v>
      </c>
      <c r="CD238" s="96">
        <v>32.909999999999997</v>
      </c>
    </row>
    <row r="239" spans="1:82" x14ac:dyDescent="0.3">
      <c r="A239" s="88" t="s">
        <v>496</v>
      </c>
      <c r="B239" s="96">
        <v>16.2700004577637</v>
      </c>
      <c r="C239" s="96">
        <v>37.590000152587898</v>
      </c>
      <c r="D239" s="96">
        <v>60.590000152587898</v>
      </c>
      <c r="E239" s="96">
        <v>35.319999694824197</v>
      </c>
      <c r="F239" s="96">
        <v>23.141921997070298</v>
      </c>
      <c r="G239" s="96">
        <v>26.380161285400401</v>
      </c>
      <c r="H239" s="96">
        <v>28.829999923706101</v>
      </c>
      <c r="I239" s="96">
        <v>9.57999992370606</v>
      </c>
      <c r="J239" s="96">
        <v>94.690002441406307</v>
      </c>
      <c r="K239" s="96">
        <v>71.709999084472699</v>
      </c>
      <c r="L239" s="96">
        <v>21.75</v>
      </c>
      <c r="M239" s="96">
        <v>20.409999847412099</v>
      </c>
      <c r="N239" s="96">
        <v>25.379999160766602</v>
      </c>
      <c r="O239" s="96">
        <v>9.4499998092651403</v>
      </c>
      <c r="P239" s="96">
        <v>80.620002746582003</v>
      </c>
      <c r="Q239" s="96">
        <v>13.0100002288818</v>
      </c>
      <c r="R239" s="96">
        <v>3.76504325866699</v>
      </c>
      <c r="S239" s="96">
        <v>14.180000305175801</v>
      </c>
      <c r="T239" s="96">
        <v>4.6300001144409197</v>
      </c>
      <c r="U239" s="96">
        <v>31.690000534057599</v>
      </c>
      <c r="V239" s="96">
        <v>64.989997863769503</v>
      </c>
      <c r="W239" s="96">
        <v>19.940000534057599</v>
      </c>
      <c r="X239" s="96">
        <v>82.349998474121094</v>
      </c>
      <c r="Y239" s="96">
        <v>33.040000915527301</v>
      </c>
      <c r="Z239" s="96">
        <v>19.870000839233398</v>
      </c>
      <c r="AA239" s="96">
        <v>28.2600002288818</v>
      </c>
      <c r="AB239" s="96">
        <v>12.9799995422363</v>
      </c>
      <c r="AC239" s="96">
        <v>44.990001678466797</v>
      </c>
      <c r="AD239" s="96">
        <v>31.793384552001999</v>
      </c>
      <c r="AE239" s="96">
        <v>32.120067596435497</v>
      </c>
      <c r="AF239" s="96">
        <v>9.4700002670288104</v>
      </c>
      <c r="AG239" s="96">
        <v>20.170000076293899</v>
      </c>
      <c r="AH239" s="96">
        <v>66.650001525878906</v>
      </c>
      <c r="AI239" s="96">
        <v>47.650001525878899</v>
      </c>
      <c r="AJ239" s="96">
        <v>22.7700004577637</v>
      </c>
      <c r="AK239" s="96">
        <v>39.599998474121101</v>
      </c>
      <c r="AL239" s="96">
        <v>27.530000686645501</v>
      </c>
      <c r="AM239" s="96">
        <v>25.670000076293899</v>
      </c>
      <c r="AN239" s="96">
        <v>96.800003051757798</v>
      </c>
      <c r="AO239" s="96">
        <v>11.5900001525879</v>
      </c>
      <c r="AP239" s="96">
        <v>23.2399997711182</v>
      </c>
      <c r="AQ239" s="96">
        <v>17.370000839233398</v>
      </c>
      <c r="AR239" s="96">
        <v>16.709999084472699</v>
      </c>
      <c r="AS239" s="96">
        <v>35.409999847412102</v>
      </c>
      <c r="AT239" s="96">
        <v>34.599998474121101</v>
      </c>
      <c r="AU239" s="96">
        <v>7.5999999046325701</v>
      </c>
      <c r="AV239" s="96">
        <v>11.4279890060425</v>
      </c>
      <c r="AW239" s="96">
        <v>30.7608318328857</v>
      </c>
      <c r="AX239" s="96">
        <v>24.469999313354499</v>
      </c>
      <c r="AY239" s="96">
        <v>7.3400001525878897</v>
      </c>
      <c r="AZ239" s="96">
        <v>29.190000534057599</v>
      </c>
      <c r="BA239" s="96">
        <v>24.649999618530298</v>
      </c>
      <c r="BB239" s="96">
        <v>28.209999084472699</v>
      </c>
      <c r="BC239" s="96">
        <v>43.900001525878899</v>
      </c>
      <c r="BD239" s="96">
        <v>24.079999923706101</v>
      </c>
      <c r="BE239" s="96">
        <v>13.670000076293899</v>
      </c>
      <c r="BF239" s="96">
        <v>19.7399997711182</v>
      </c>
      <c r="BG239" s="96">
        <v>21.190000534057599</v>
      </c>
      <c r="BH239" s="96">
        <v>78.599998474121094</v>
      </c>
      <c r="BI239" s="96">
        <v>29.120000839233398</v>
      </c>
      <c r="BJ239" s="96">
        <v>28.690000534057599</v>
      </c>
      <c r="BK239" s="96">
        <v>73.5</v>
      </c>
      <c r="BL239" s="96">
        <v>32.5200004577637</v>
      </c>
      <c r="BM239" s="96">
        <v>26.799999237060501</v>
      </c>
      <c r="BN239" s="96">
        <v>21.100000381469702</v>
      </c>
      <c r="BO239" s="96">
        <v>68.800003051757798</v>
      </c>
      <c r="BP239" s="96">
        <v>42.630001068115199</v>
      </c>
      <c r="BQ239" s="96">
        <v>41.580001831054702</v>
      </c>
      <c r="BR239" s="96">
        <v>41.099998474121101</v>
      </c>
      <c r="BS239" s="96">
        <v>65.209999084472699</v>
      </c>
      <c r="BT239" s="96">
        <v>33.630001068115199</v>
      </c>
      <c r="BU239" s="96">
        <v>29.5200004577637</v>
      </c>
      <c r="BV239" s="96">
        <v>22.190000534057599</v>
      </c>
      <c r="BW239" s="96">
        <v>14.3500003814697</v>
      </c>
      <c r="BX239" s="96">
        <v>94.059997558593693</v>
      </c>
      <c r="BY239" s="96">
        <v>43.790000915527401</v>
      </c>
      <c r="BZ239" s="96">
        <v>14.319999694824199</v>
      </c>
      <c r="CA239" s="96">
        <v>89.599998474121094</v>
      </c>
      <c r="CB239" s="96">
        <v>34.5</v>
      </c>
      <c r="CC239" s="96">
        <v>75.5</v>
      </c>
      <c r="CD239" s="96">
        <v>33.08</v>
      </c>
    </row>
    <row r="240" spans="1:82" x14ac:dyDescent="0.3">
      <c r="A240" s="88" t="s">
        <v>501</v>
      </c>
      <c r="B240" s="96">
        <v>16.0200004577637</v>
      </c>
      <c r="C240" s="96">
        <v>37.909999847412102</v>
      </c>
      <c r="D240" s="96">
        <v>60</v>
      </c>
      <c r="E240" s="96">
        <v>34.529998779296903</v>
      </c>
      <c r="F240" s="96">
        <v>22.6822834014893</v>
      </c>
      <c r="G240" s="96">
        <v>25.8305759429932</v>
      </c>
      <c r="H240" s="96">
        <v>28.649999618530298</v>
      </c>
      <c r="I240" s="96">
        <v>9.5</v>
      </c>
      <c r="J240" s="96">
        <v>93.699996948242202</v>
      </c>
      <c r="K240" s="96">
        <v>70.910003662109403</v>
      </c>
      <c r="L240" s="96">
        <v>21.530000686645501</v>
      </c>
      <c r="M240" s="96">
        <v>20.409999847412099</v>
      </c>
      <c r="N240" s="96">
        <v>25.209999084472699</v>
      </c>
      <c r="O240" s="96">
        <v>9.3999996185302699</v>
      </c>
      <c r="P240" s="96">
        <v>87.5</v>
      </c>
      <c r="Q240" s="96">
        <v>12.8999996185303</v>
      </c>
      <c r="R240" s="96">
        <v>3.7450697422027601</v>
      </c>
      <c r="S240" s="96">
        <v>13.8400001525879</v>
      </c>
      <c r="T240" s="96">
        <v>4.6399998664856001</v>
      </c>
      <c r="U240" s="96">
        <v>31.409999847412099</v>
      </c>
      <c r="V240" s="96">
        <v>65.129997253417997</v>
      </c>
      <c r="W240" s="96">
        <v>19.540000915527301</v>
      </c>
      <c r="X240" s="96">
        <v>80.769996643066406</v>
      </c>
      <c r="Y240" s="96">
        <v>33.099998474121101</v>
      </c>
      <c r="Z240" s="96">
        <v>19.799999237060501</v>
      </c>
      <c r="AA240" s="96">
        <v>28.420000076293899</v>
      </c>
      <c r="AB240" s="96">
        <v>12.75</v>
      </c>
      <c r="AC240" s="96">
        <v>44.0200004577637</v>
      </c>
      <c r="AD240" s="96">
        <v>31.5069580078125</v>
      </c>
      <c r="AE240" s="96">
        <v>31.8820705413818</v>
      </c>
      <c r="AF240" s="96">
        <v>9.1599998474121094</v>
      </c>
      <c r="AG240" s="96">
        <v>20.049999237060501</v>
      </c>
      <c r="AH240" s="96">
        <v>65.720001220703097</v>
      </c>
      <c r="AI240" s="96">
        <v>47.180000305175803</v>
      </c>
      <c r="AJ240" s="96">
        <v>22.280000686645501</v>
      </c>
      <c r="AK240" s="96">
        <v>39</v>
      </c>
      <c r="AL240" s="96">
        <v>27.219999313354499</v>
      </c>
      <c r="AM240" s="96">
        <v>25.139999389648398</v>
      </c>
      <c r="AN240" s="96">
        <v>98.089996337890597</v>
      </c>
      <c r="AO240" s="96">
        <v>11.4099998474121</v>
      </c>
      <c r="AP240" s="96">
        <v>23.2299995422363</v>
      </c>
      <c r="AQ240" s="96">
        <v>17.370000839233398</v>
      </c>
      <c r="AR240" s="96">
        <v>17.0100002288818</v>
      </c>
      <c r="AS240" s="96">
        <v>34.990001678466797</v>
      </c>
      <c r="AT240" s="96">
        <v>34.009998321533203</v>
      </c>
      <c r="AU240" s="96">
        <v>7.6599998474121103</v>
      </c>
      <c r="AV240" s="96">
        <v>11.248334884643601</v>
      </c>
      <c r="AW240" s="96">
        <v>30.251976013183601</v>
      </c>
      <c r="AX240" s="96">
        <v>24.75</v>
      </c>
      <c r="AY240" s="96">
        <v>7.3499999046325701</v>
      </c>
      <c r="AZ240" s="96">
        <v>29.209999084472699</v>
      </c>
      <c r="BA240" s="96">
        <v>25.649999618530298</v>
      </c>
      <c r="BB240" s="96">
        <v>27.959999084472699</v>
      </c>
      <c r="BC240" s="96">
        <v>43.110000610351598</v>
      </c>
      <c r="BD240" s="96">
        <v>25.420000076293899</v>
      </c>
      <c r="BE240" s="96">
        <v>13.5299997329712</v>
      </c>
      <c r="BF240" s="96">
        <v>19.719999313354499</v>
      </c>
      <c r="BG240" s="96">
        <v>20.959999084472699</v>
      </c>
      <c r="BH240" s="96">
        <v>77.269996643066406</v>
      </c>
      <c r="BI240" s="96">
        <v>28.629999160766602</v>
      </c>
      <c r="BJ240" s="96">
        <v>28.209999084472699</v>
      </c>
      <c r="BK240" s="96">
        <v>70.809997558593807</v>
      </c>
      <c r="BL240" s="96">
        <v>32.349998474121101</v>
      </c>
      <c r="BM240" s="96">
        <v>26.209999084472699</v>
      </c>
      <c r="BN240" s="96">
        <v>21.030000686645501</v>
      </c>
      <c r="BO240" s="96">
        <v>69.569999694824205</v>
      </c>
      <c r="BP240" s="96">
        <v>41.7700004577637</v>
      </c>
      <c r="BQ240" s="96">
        <v>40.709999084472699</v>
      </c>
      <c r="BR240" s="96">
        <v>40.900001525878899</v>
      </c>
      <c r="BS240" s="96">
        <v>65.900001525878906</v>
      </c>
      <c r="BT240" s="96">
        <v>33.220001220703097</v>
      </c>
      <c r="BU240" s="96">
        <v>29.870000839233398</v>
      </c>
      <c r="BV240" s="96">
        <v>22.549999237060501</v>
      </c>
      <c r="BW240" s="96">
        <v>14.1099996566772</v>
      </c>
      <c r="BX240" s="96">
        <v>92.319999694824205</v>
      </c>
      <c r="BY240" s="96">
        <v>43.860000610351598</v>
      </c>
      <c r="BZ240" s="96">
        <v>14.569999694824199</v>
      </c>
      <c r="CA240" s="96">
        <v>88.699996948242202</v>
      </c>
      <c r="CB240" s="96">
        <v>34.680000305175803</v>
      </c>
      <c r="CC240" s="96">
        <v>75.150000000000006</v>
      </c>
      <c r="CD240" s="96">
        <v>33.26</v>
      </c>
    </row>
    <row r="241" spans="1:82" x14ac:dyDescent="0.3">
      <c r="A241" s="88" t="s">
        <v>512</v>
      </c>
      <c r="B241" s="96">
        <v>15.6099996566772</v>
      </c>
      <c r="C241" s="96">
        <v>38.299999237060497</v>
      </c>
      <c r="D241" s="96">
        <v>58.099998474121101</v>
      </c>
      <c r="E241" s="96">
        <v>34.180000305175803</v>
      </c>
      <c r="F241" s="96">
        <v>22.2726039886475</v>
      </c>
      <c r="G241" s="96">
        <v>25.460853576660199</v>
      </c>
      <c r="H241" s="96">
        <v>28.790000915527301</v>
      </c>
      <c r="I241" s="96">
        <v>9.3400001525878906</v>
      </c>
      <c r="J241" s="96">
        <v>94.489997863769503</v>
      </c>
      <c r="K241" s="96">
        <v>71.139999389648395</v>
      </c>
      <c r="L241" s="96">
        <v>20.829999923706101</v>
      </c>
      <c r="M241" s="96">
        <v>20.049999237060501</v>
      </c>
      <c r="N241" s="96">
        <v>24.829999923706101</v>
      </c>
      <c r="O241" s="96">
        <v>9.3699998855590803</v>
      </c>
      <c r="P241" s="96">
        <v>89.790000915527301</v>
      </c>
      <c r="Q241" s="96">
        <v>12.560000419616699</v>
      </c>
      <c r="R241" s="96">
        <v>3.6551880836486799</v>
      </c>
      <c r="S241" s="96">
        <v>13.829999923706101</v>
      </c>
      <c r="T241" s="96">
        <v>4.5</v>
      </c>
      <c r="U241" s="96">
        <v>31.0100002288818</v>
      </c>
      <c r="V241" s="96">
        <v>66.279998779296903</v>
      </c>
      <c r="W241" s="96">
        <v>19.149999618530298</v>
      </c>
      <c r="X241" s="96">
        <v>77.620002746582003</v>
      </c>
      <c r="Y241" s="96">
        <v>33.419998168945298</v>
      </c>
      <c r="Z241" s="96">
        <v>19.2600002288818</v>
      </c>
      <c r="AA241" s="96">
        <v>26.899999618530298</v>
      </c>
      <c r="AB241" s="96">
        <v>12.6599998474121</v>
      </c>
      <c r="AC241" s="96">
        <v>43.610000610351598</v>
      </c>
      <c r="AD241" s="96">
        <v>29.883872985839801</v>
      </c>
      <c r="AE241" s="96">
        <v>29.920974731445298</v>
      </c>
      <c r="AF241" s="96">
        <v>8.8800001144409197</v>
      </c>
      <c r="AG241" s="96">
        <v>19.680000305175799</v>
      </c>
      <c r="AH241" s="96">
        <v>64.680000305175795</v>
      </c>
      <c r="AI241" s="96">
        <v>47.430000305175803</v>
      </c>
      <c r="AJ241" s="96">
        <v>22</v>
      </c>
      <c r="AK241" s="96">
        <v>36.799999237060497</v>
      </c>
      <c r="AL241" s="96">
        <v>26.930000305175799</v>
      </c>
      <c r="AM241" s="96">
        <v>25.0200004577637</v>
      </c>
      <c r="AN241" s="96">
        <v>98.620002746582003</v>
      </c>
      <c r="AO241" s="96">
        <v>11.430000305175801</v>
      </c>
      <c r="AP241" s="96">
        <v>22.7600002288818</v>
      </c>
      <c r="AQ241" s="96">
        <v>17.620000839233398</v>
      </c>
      <c r="AR241" s="96">
        <v>16.870000839233398</v>
      </c>
      <c r="AS241" s="96">
        <v>34.7299995422363</v>
      </c>
      <c r="AT241" s="96">
        <v>33.099998474121101</v>
      </c>
      <c r="AU241" s="96">
        <v>7.5999999046325701</v>
      </c>
      <c r="AV241" s="96">
        <v>11.0187768936157</v>
      </c>
      <c r="AW241" s="96">
        <v>29.8428955078125</v>
      </c>
      <c r="AX241" s="96">
        <v>24.469999313354499</v>
      </c>
      <c r="AY241" s="96">
        <v>7.1599998474121103</v>
      </c>
      <c r="AZ241" s="96">
        <v>29.090000152587901</v>
      </c>
      <c r="BA241" s="96">
        <v>25.290000915527301</v>
      </c>
      <c r="BB241" s="96">
        <v>27.299999237060501</v>
      </c>
      <c r="BC241" s="96">
        <v>42.360000610351598</v>
      </c>
      <c r="BD241" s="96">
        <v>25.4899997711182</v>
      </c>
      <c r="BE241" s="96">
        <v>13.329999923706101</v>
      </c>
      <c r="BF241" s="96">
        <v>19.100000381469702</v>
      </c>
      <c r="BG241" s="96">
        <v>20.590000152587901</v>
      </c>
      <c r="BH241" s="96">
        <v>76.019996643066406</v>
      </c>
      <c r="BI241" s="96">
        <v>28.090000152587901</v>
      </c>
      <c r="BJ241" s="96">
        <v>27.549999237060501</v>
      </c>
      <c r="BK241" s="96">
        <v>74.279998779296903</v>
      </c>
      <c r="BL241" s="96">
        <v>32.849998474121101</v>
      </c>
      <c r="BM241" s="96">
        <v>25.469999313354499</v>
      </c>
      <c r="BN241" s="96">
        <v>20.889999389648398</v>
      </c>
      <c r="BO241" s="96">
        <v>67.910003662109403</v>
      </c>
      <c r="BP241" s="96">
        <v>41.0200004577637</v>
      </c>
      <c r="BQ241" s="96">
        <v>40.259998321533203</v>
      </c>
      <c r="BR241" s="96">
        <v>40.540000915527301</v>
      </c>
      <c r="BS241" s="96">
        <v>65.430000305175795</v>
      </c>
      <c r="BT241" s="96">
        <v>32.830001831054702</v>
      </c>
      <c r="BU241" s="96">
        <v>29.75</v>
      </c>
      <c r="BV241" s="96">
        <v>22.4899997711182</v>
      </c>
      <c r="BW241" s="96">
        <v>14.1599998474121</v>
      </c>
      <c r="BX241" s="96">
        <v>93.360000610351605</v>
      </c>
      <c r="BY241" s="96">
        <v>43.819999694824197</v>
      </c>
      <c r="BZ241" s="96">
        <v>14.2600002288818</v>
      </c>
      <c r="CA241" s="96">
        <v>87.650001525878906</v>
      </c>
      <c r="CB241" s="96">
        <v>33.830001831054702</v>
      </c>
      <c r="CC241" s="96">
        <v>75.739999999999995</v>
      </c>
      <c r="CD241" s="96">
        <v>32.92</v>
      </c>
    </row>
    <row r="242" spans="1:82" x14ac:dyDescent="0.3">
      <c r="A242" s="88" t="s">
        <v>513</v>
      </c>
      <c r="B242" s="96">
        <v>15.0299997329712</v>
      </c>
      <c r="C242" s="96">
        <v>38.279998779296903</v>
      </c>
      <c r="D242" s="96">
        <v>58.459999084472699</v>
      </c>
      <c r="E242" s="96">
        <v>33.419998168945298</v>
      </c>
      <c r="F242" s="96">
        <v>21.8729133605957</v>
      </c>
      <c r="G242" s="96">
        <v>24.9712219238281</v>
      </c>
      <c r="H242" s="96">
        <v>28.360000610351602</v>
      </c>
      <c r="I242" s="96">
        <v>9.1700000762939506</v>
      </c>
      <c r="J242" s="96">
        <v>91.830001831054702</v>
      </c>
      <c r="K242" s="96">
        <v>70.629997253417997</v>
      </c>
      <c r="L242" s="96">
        <v>20.75</v>
      </c>
      <c r="M242" s="96">
        <v>20.350000381469702</v>
      </c>
      <c r="N242" s="96">
        <v>23.959999084472699</v>
      </c>
      <c r="O242" s="96">
        <v>9.1700000762939506</v>
      </c>
      <c r="P242" s="96">
        <v>89.949996948242202</v>
      </c>
      <c r="Q242" s="96">
        <v>12.430000305175801</v>
      </c>
      <c r="R242" s="96">
        <v>3.5852799415588401</v>
      </c>
      <c r="S242" s="96">
        <v>13.7299995422363</v>
      </c>
      <c r="T242" s="96">
        <v>4.32999992370606</v>
      </c>
      <c r="U242" s="96">
        <v>30.309999465942401</v>
      </c>
      <c r="V242" s="96">
        <v>65.110000610351605</v>
      </c>
      <c r="W242" s="96">
        <v>19</v>
      </c>
      <c r="X242" s="96">
        <v>75.970001220703097</v>
      </c>
      <c r="Y242" s="96">
        <v>33.689998626708999</v>
      </c>
      <c r="Z242" s="96">
        <v>18.370000839233398</v>
      </c>
      <c r="AA242" s="96">
        <v>25.860000610351602</v>
      </c>
      <c r="AB242" s="96">
        <v>12.3400001525879</v>
      </c>
      <c r="AC242" s="96">
        <v>43.069999694824197</v>
      </c>
      <c r="AD242" s="96">
        <v>28.661785125732401</v>
      </c>
      <c r="AE242" s="96">
        <v>28.692909240722699</v>
      </c>
      <c r="AF242" s="96">
        <v>8.5699996948242205</v>
      </c>
      <c r="AG242" s="96">
        <v>19.2600002288818</v>
      </c>
      <c r="AH242" s="96">
        <v>63.669998168945298</v>
      </c>
      <c r="AI242" s="96">
        <v>47</v>
      </c>
      <c r="AJ242" s="96">
        <v>21.909999847412099</v>
      </c>
      <c r="AK242" s="96">
        <v>36</v>
      </c>
      <c r="AL242" s="96">
        <v>26.579999923706101</v>
      </c>
      <c r="AM242" s="96">
        <v>25.190000534057599</v>
      </c>
      <c r="AN242" s="96">
        <v>96.620002746582003</v>
      </c>
      <c r="AO242" s="96">
        <v>11.5299997329712</v>
      </c>
      <c r="AP242" s="96">
        <v>22.670000076293899</v>
      </c>
      <c r="AQ242" s="96">
        <v>17.440000534057599</v>
      </c>
      <c r="AR242" s="96">
        <v>16.620000839233398</v>
      </c>
      <c r="AS242" s="96">
        <v>33.959999084472699</v>
      </c>
      <c r="AT242" s="96">
        <v>32.650001525878899</v>
      </c>
      <c r="AU242" s="96">
        <v>7.0500001907348597</v>
      </c>
      <c r="AV242" s="96">
        <v>10.7992000579834</v>
      </c>
      <c r="AW242" s="96">
        <v>29.084598541259801</v>
      </c>
      <c r="AX242" s="96">
        <v>24.340000152587901</v>
      </c>
      <c r="AY242" s="96">
        <v>7.0300002098083496</v>
      </c>
      <c r="AZ242" s="96">
        <v>28.5100002288818</v>
      </c>
      <c r="BA242" s="96">
        <v>24.579999923706101</v>
      </c>
      <c r="BB242" s="96">
        <v>26.9899997711182</v>
      </c>
      <c r="BC242" s="96">
        <v>40.669998168945298</v>
      </c>
      <c r="BD242" s="96">
        <v>26</v>
      </c>
      <c r="BE242" s="96">
        <v>13.1099996566772</v>
      </c>
      <c r="BF242" s="96">
        <v>18.920000076293899</v>
      </c>
      <c r="BG242" s="96">
        <v>20.309999465942401</v>
      </c>
      <c r="BH242" s="96">
        <v>75.150001525878906</v>
      </c>
      <c r="BI242" s="96">
        <v>27.700000762939499</v>
      </c>
      <c r="BJ242" s="96">
        <v>27.0200004577637</v>
      </c>
      <c r="BK242" s="96">
        <v>72.080001831054702</v>
      </c>
      <c r="BL242" s="96">
        <v>32.069999694824197</v>
      </c>
      <c r="BM242" s="96">
        <v>24.969999313354499</v>
      </c>
      <c r="BN242" s="96">
        <v>20.7399997711182</v>
      </c>
      <c r="BO242" s="96">
        <v>66.839996337890597</v>
      </c>
      <c r="BP242" s="96">
        <v>40.150001525878899</v>
      </c>
      <c r="BQ242" s="96">
        <v>40.779998779296903</v>
      </c>
      <c r="BR242" s="96">
        <v>40.049999237060497</v>
      </c>
      <c r="BS242" s="96">
        <v>64.220001220703097</v>
      </c>
      <c r="BT242" s="96">
        <v>32.2700004577637</v>
      </c>
      <c r="BU242" s="96">
        <v>30.149999618530298</v>
      </c>
      <c r="BV242" s="96">
        <v>22</v>
      </c>
      <c r="BW242" s="96">
        <v>14.1199998855591</v>
      </c>
      <c r="BX242" s="96">
        <v>92.629997253417997</v>
      </c>
      <c r="BY242" s="96">
        <v>44.069999694824197</v>
      </c>
      <c r="BZ242" s="96">
        <v>14.2299995422363</v>
      </c>
      <c r="CA242" s="96">
        <v>88.260002136230497</v>
      </c>
      <c r="CB242" s="96">
        <v>33.169998168945298</v>
      </c>
      <c r="CC242" s="96">
        <v>74.62</v>
      </c>
      <c r="CD242" s="96">
        <v>34</v>
      </c>
    </row>
    <row r="243" spans="1:82" x14ac:dyDescent="0.3">
      <c r="A243" s="88" t="s">
        <v>514</v>
      </c>
      <c r="B243" s="96">
        <v>15.3999996185303</v>
      </c>
      <c r="C243" s="96">
        <v>37.869998931884801</v>
      </c>
      <c r="D243" s="96">
        <v>59.299999237060497</v>
      </c>
      <c r="E243" s="96">
        <v>32.790000915527301</v>
      </c>
      <c r="F243" s="96">
        <v>21.4332580566406</v>
      </c>
      <c r="G243" s="96">
        <v>24.391656875610401</v>
      </c>
      <c r="H243" s="96">
        <v>28.4500007629394</v>
      </c>
      <c r="I243" s="96">
        <v>9.0600004196166992</v>
      </c>
      <c r="J243" s="96">
        <v>92.580001831054702</v>
      </c>
      <c r="K243" s="96">
        <v>70.169998168945298</v>
      </c>
      <c r="L243" s="96">
        <v>22.899999618530298</v>
      </c>
      <c r="M243" s="96">
        <v>20.409999847412099</v>
      </c>
      <c r="N243" s="96">
        <v>23.649999618530298</v>
      </c>
      <c r="O243" s="96">
        <v>9.3400001525878906</v>
      </c>
      <c r="P243" s="96">
        <v>85.849998474121094</v>
      </c>
      <c r="Q243" s="96">
        <v>12.1499996185303</v>
      </c>
      <c r="R243" s="96">
        <v>3.6651749610900901</v>
      </c>
      <c r="S243" s="96">
        <v>13.4799995422363</v>
      </c>
      <c r="T243" s="96">
        <v>4.32999992370606</v>
      </c>
      <c r="U243" s="96">
        <v>30.370000839233398</v>
      </c>
      <c r="V243" s="96">
        <v>63.659999847412102</v>
      </c>
      <c r="W243" s="96">
        <v>19.25</v>
      </c>
      <c r="X243" s="96">
        <v>75.75</v>
      </c>
      <c r="Y243" s="96">
        <v>33</v>
      </c>
      <c r="Z243" s="96">
        <v>17.440000534057599</v>
      </c>
      <c r="AA243" s="96">
        <v>25.540000915527301</v>
      </c>
      <c r="AB243" s="96">
        <v>12.1599998474121</v>
      </c>
      <c r="AC243" s="96">
        <v>42.7299995422363</v>
      </c>
      <c r="AD243" s="96">
        <v>26.074394226074201</v>
      </c>
      <c r="AE243" s="96">
        <v>27.131650924682599</v>
      </c>
      <c r="AF243" s="96">
        <v>8.6499996185302699</v>
      </c>
      <c r="AG243" s="96">
        <v>19.190000534057599</v>
      </c>
      <c r="AH243" s="96">
        <v>63.900001525878899</v>
      </c>
      <c r="AI243" s="96">
        <v>47.959999084472699</v>
      </c>
      <c r="AJ243" s="96">
        <v>21.870000839233398</v>
      </c>
      <c r="AK243" s="96">
        <v>35.400001525878899</v>
      </c>
      <c r="AL243" s="96">
        <v>26.719999313354499</v>
      </c>
      <c r="AM243" s="96">
        <v>24.049999237060501</v>
      </c>
      <c r="AN243" s="96">
        <v>98.559997558593807</v>
      </c>
      <c r="AO243" s="96">
        <v>10.920000076293899</v>
      </c>
      <c r="AP243" s="96">
        <v>22.209999084472699</v>
      </c>
      <c r="AQ243" s="96">
        <v>17.899999618530298</v>
      </c>
      <c r="AR243" s="96">
        <v>16.690000534057599</v>
      </c>
      <c r="AS243" s="96">
        <v>34.240001678466797</v>
      </c>
      <c r="AT243" s="96">
        <v>33.189998626708999</v>
      </c>
      <c r="AU243" s="96">
        <v>6.5300002098083496</v>
      </c>
      <c r="AV243" s="96">
        <v>10.6199998855591</v>
      </c>
      <c r="AW243" s="96">
        <v>28.235204696655298</v>
      </c>
      <c r="AX243" s="96">
        <v>24.139999389648398</v>
      </c>
      <c r="AY243" s="96">
        <v>7.03999996185303</v>
      </c>
      <c r="AZ243" s="96">
        <v>29.290000915527301</v>
      </c>
      <c r="BA243" s="96">
        <v>24.350000381469702</v>
      </c>
      <c r="BB243" s="96">
        <v>26.860000610351602</v>
      </c>
      <c r="BC243" s="96">
        <v>41.419998168945298</v>
      </c>
      <c r="BD243" s="96">
        <v>25.75</v>
      </c>
      <c r="BE243" s="96">
        <v>12.800000190734901</v>
      </c>
      <c r="BF243" s="96">
        <v>18.670000076293899</v>
      </c>
      <c r="BG243" s="96">
        <v>20.5100002288818</v>
      </c>
      <c r="BH243" s="96">
        <v>75.360000610351605</v>
      </c>
      <c r="BI243" s="96">
        <v>27.600000381469702</v>
      </c>
      <c r="BJ243" s="96">
        <v>27</v>
      </c>
      <c r="BK243" s="96">
        <v>70.599998474121094</v>
      </c>
      <c r="BL243" s="96">
        <v>31.790000915527301</v>
      </c>
      <c r="BM243" s="96">
        <v>25.870000839233398</v>
      </c>
      <c r="BN243" s="96">
        <v>20.670000076293899</v>
      </c>
      <c r="BO243" s="96">
        <v>65.959999084472699</v>
      </c>
      <c r="BP243" s="96">
        <v>39.319999694824197</v>
      </c>
      <c r="BQ243" s="96">
        <v>40.599998474121101</v>
      </c>
      <c r="BR243" s="96">
        <v>40.090000152587898</v>
      </c>
      <c r="BS243" s="96">
        <v>66.199996948242202</v>
      </c>
      <c r="BT243" s="96">
        <v>32.220001220703097</v>
      </c>
      <c r="BU243" s="96">
        <v>30.110000610351602</v>
      </c>
      <c r="BV243" s="96">
        <v>22.079999923706101</v>
      </c>
      <c r="BW243" s="96">
        <v>13.5200004577637</v>
      </c>
      <c r="BX243" s="96">
        <v>91.75</v>
      </c>
      <c r="BY243" s="96">
        <v>44.830001831054702</v>
      </c>
      <c r="BZ243" s="96">
        <v>14.5200004577637</v>
      </c>
      <c r="CA243" s="96">
        <v>88.949996948242202</v>
      </c>
      <c r="CB243" s="96">
        <v>33.439998626708999</v>
      </c>
      <c r="CC243" s="96">
        <v>79.2</v>
      </c>
      <c r="CD243" s="96">
        <v>34.17</v>
      </c>
    </row>
    <row r="244" spans="1:82" x14ac:dyDescent="0.3">
      <c r="A244" s="88" t="s">
        <v>515</v>
      </c>
      <c r="B244" s="96">
        <v>15.3999996185303</v>
      </c>
      <c r="C244" s="96">
        <v>39.720001220703097</v>
      </c>
      <c r="D244" s="96">
        <v>59.009998321533203</v>
      </c>
      <c r="E244" s="96">
        <v>33.75</v>
      </c>
      <c r="F244" s="96">
        <v>21.613117218017599</v>
      </c>
      <c r="G244" s="96">
        <v>24.7413940429688</v>
      </c>
      <c r="H244" s="96">
        <v>28</v>
      </c>
      <c r="I244" s="96">
        <v>9.2600002288818395</v>
      </c>
      <c r="J244" s="96">
        <v>91.360000610351605</v>
      </c>
      <c r="K244" s="96">
        <v>67.900001525878906</v>
      </c>
      <c r="L244" s="96">
        <v>23.2700004577637</v>
      </c>
      <c r="M244" s="96">
        <v>21.0200004577637</v>
      </c>
      <c r="N244" s="96">
        <v>23.299999237060501</v>
      </c>
      <c r="O244" s="96">
        <v>9.3199996948242205</v>
      </c>
      <c r="P244" s="96">
        <v>84.769996643066406</v>
      </c>
      <c r="Q244" s="96">
        <v>12.5</v>
      </c>
      <c r="R244" s="96">
        <v>4.1545305252075204</v>
      </c>
      <c r="S244" s="96">
        <v>13.449999809265099</v>
      </c>
      <c r="T244" s="96">
        <v>4.3499999046325701</v>
      </c>
      <c r="U244" s="96">
        <v>30.790000915527301</v>
      </c>
      <c r="V244" s="96">
        <v>64.900001525878906</v>
      </c>
      <c r="W244" s="96">
        <v>19.329999923706101</v>
      </c>
      <c r="X244" s="96">
        <v>77</v>
      </c>
      <c r="Y244" s="96">
        <v>32.119998931884801</v>
      </c>
      <c r="Z244" s="96">
        <v>18.0200004577637</v>
      </c>
      <c r="AA244" s="96">
        <v>25.700000762939499</v>
      </c>
      <c r="AB244" s="96">
        <v>12.539999961853001</v>
      </c>
      <c r="AC244" s="96">
        <v>42.909999847412102</v>
      </c>
      <c r="AD244" s="96">
        <v>26.8477478027344</v>
      </c>
      <c r="AE244" s="96">
        <v>27.5505256652832</v>
      </c>
      <c r="AF244" s="96">
        <v>8.82999992370606</v>
      </c>
      <c r="AG244" s="96">
        <v>19.350000381469702</v>
      </c>
      <c r="AH244" s="96">
        <v>63.7700004577637</v>
      </c>
      <c r="AI244" s="96">
        <v>49.889999389648402</v>
      </c>
      <c r="AJ244" s="96">
        <v>22.180000305175799</v>
      </c>
      <c r="AK244" s="96">
        <v>36.810001373291001</v>
      </c>
      <c r="AL244" s="96">
        <v>26.469999313354499</v>
      </c>
      <c r="AM244" s="96">
        <v>23.649999618530298</v>
      </c>
      <c r="AN244" s="96">
        <v>94.209999084472699</v>
      </c>
      <c r="AO244" s="96">
        <v>10.75</v>
      </c>
      <c r="AP244" s="96">
        <v>23.030000686645501</v>
      </c>
      <c r="AQ244" s="96">
        <v>17.209999084472699</v>
      </c>
      <c r="AR244" s="96">
        <v>16.889999389648398</v>
      </c>
      <c r="AS244" s="96">
        <v>33.319999694824197</v>
      </c>
      <c r="AT244" s="96">
        <v>33.099998474121101</v>
      </c>
      <c r="AU244" s="96">
        <v>6.5300002098083496</v>
      </c>
      <c r="AV244" s="96">
        <v>10.550000190734901</v>
      </c>
      <c r="AW244" s="96">
        <v>28.235204696655298</v>
      </c>
      <c r="AX244" s="96">
        <v>23.850000381469702</v>
      </c>
      <c r="AY244" s="96">
        <v>7.0599999427795401</v>
      </c>
      <c r="AZ244" s="96">
        <v>28.700000762939499</v>
      </c>
      <c r="BA244" s="96">
        <v>24.450000762939499</v>
      </c>
      <c r="BB244" s="96">
        <v>26.190000534057599</v>
      </c>
      <c r="BC244" s="96">
        <v>41.840000152587898</v>
      </c>
      <c r="BD244" s="96">
        <v>25.790000915527301</v>
      </c>
      <c r="BE244" s="96">
        <v>13.1300001144409</v>
      </c>
      <c r="BF244" s="96">
        <v>18.809999465942401</v>
      </c>
      <c r="BG244" s="96">
        <v>20.430000305175799</v>
      </c>
      <c r="BH244" s="96">
        <v>74.019996643066406</v>
      </c>
      <c r="BI244" s="96">
        <v>27.9799995422363</v>
      </c>
      <c r="BJ244" s="96">
        <v>27.399999618530298</v>
      </c>
      <c r="BK244" s="96">
        <v>68.400001525878906</v>
      </c>
      <c r="BL244" s="96">
        <v>32.080001831054702</v>
      </c>
      <c r="BM244" s="96">
        <v>25.090000152587901</v>
      </c>
      <c r="BN244" s="96">
        <v>20.7600002288818</v>
      </c>
      <c r="BO244" s="96">
        <v>64.980003356933594</v>
      </c>
      <c r="BP244" s="96">
        <v>39.290000915527301</v>
      </c>
      <c r="BQ244" s="96">
        <v>40.740001678466797</v>
      </c>
      <c r="BR244" s="96">
        <v>40.319999694824197</v>
      </c>
      <c r="BS244" s="96">
        <v>62.25</v>
      </c>
      <c r="BT244" s="96">
        <v>32.349998474121101</v>
      </c>
      <c r="BU244" s="96">
        <v>28.7399997711182</v>
      </c>
      <c r="BV244" s="96">
        <v>22.030000686645501</v>
      </c>
      <c r="BW244" s="96">
        <v>13.1000003814697</v>
      </c>
      <c r="BX244" s="96">
        <v>89.199996948242202</v>
      </c>
      <c r="BY244" s="96">
        <v>45.659999847412102</v>
      </c>
      <c r="BZ244" s="96">
        <v>14.1599998474121</v>
      </c>
      <c r="CA244" s="96">
        <v>88.690002441406307</v>
      </c>
      <c r="CB244" s="96">
        <v>33.299999237060497</v>
      </c>
      <c r="CC244" s="96">
        <v>81.540000000000006</v>
      </c>
      <c r="CD244" s="96">
        <v>32.92</v>
      </c>
    </row>
    <row r="245" spans="1:82" x14ac:dyDescent="0.3">
      <c r="A245" s="88" t="s">
        <v>516</v>
      </c>
      <c r="B245" s="96">
        <v>15.539999961853001</v>
      </c>
      <c r="C245" s="96">
        <v>41.439998626708999</v>
      </c>
      <c r="D245" s="96">
        <v>61.290000915527401</v>
      </c>
      <c r="E245" s="96">
        <v>34.540000915527301</v>
      </c>
      <c r="F245" s="96">
        <v>22.2825927734375</v>
      </c>
      <c r="G245" s="96">
        <v>25.510816574096701</v>
      </c>
      <c r="H245" s="96">
        <v>28.2299995422363</v>
      </c>
      <c r="I245" s="96">
        <v>9.5</v>
      </c>
      <c r="J245" s="96">
        <v>95.830001831054702</v>
      </c>
      <c r="K245" s="96">
        <v>65.989997863769503</v>
      </c>
      <c r="L245" s="96">
        <v>23.799999237060501</v>
      </c>
      <c r="M245" s="96">
        <v>21.649999618530298</v>
      </c>
      <c r="N245" s="96">
        <v>23.829999923706101</v>
      </c>
      <c r="O245" s="96">
        <v>9.8900003433227504</v>
      </c>
      <c r="P245" s="96">
        <v>86.199996948242202</v>
      </c>
      <c r="Q245" s="96">
        <v>12.689999580383301</v>
      </c>
      <c r="R245" s="96">
        <v>4.1245703697204599</v>
      </c>
      <c r="S245" s="96">
        <v>14.1499996185303</v>
      </c>
      <c r="T245" s="96">
        <v>4.5900001525878897</v>
      </c>
      <c r="U245" s="96">
        <v>31.399999618530298</v>
      </c>
      <c r="V245" s="96">
        <v>66.160003662109403</v>
      </c>
      <c r="W245" s="96">
        <v>19.4799995422363</v>
      </c>
      <c r="X245" s="96">
        <v>77.150001525878906</v>
      </c>
      <c r="Y245" s="96">
        <v>33.139999389648402</v>
      </c>
      <c r="Z245" s="96">
        <v>19.2399997711182</v>
      </c>
      <c r="AA245" s="96">
        <v>26.649999618530298</v>
      </c>
      <c r="AB245" s="96">
        <v>12.9099998474121</v>
      </c>
      <c r="AC245" s="96">
        <v>43.860000610351598</v>
      </c>
      <c r="AD245" s="96">
        <v>27.907526016235401</v>
      </c>
      <c r="AE245" s="96">
        <v>28.340675354003899</v>
      </c>
      <c r="AF245" s="96">
        <v>9.1300001144409197</v>
      </c>
      <c r="AG245" s="96">
        <v>19.860000610351602</v>
      </c>
      <c r="AH245" s="96">
        <v>65.739997863769503</v>
      </c>
      <c r="AI245" s="96">
        <v>49.970001220703097</v>
      </c>
      <c r="AJ245" s="96">
        <v>22.75</v>
      </c>
      <c r="AK245" s="96">
        <v>37.939998626708999</v>
      </c>
      <c r="AL245" s="96">
        <v>26.889999389648398</v>
      </c>
      <c r="AM245" s="96">
        <v>24.290000915527301</v>
      </c>
      <c r="AN245" s="96">
        <v>97.720001220703097</v>
      </c>
      <c r="AO245" s="96">
        <v>10.9799995422363</v>
      </c>
      <c r="AP245" s="96">
        <v>24.610000610351602</v>
      </c>
      <c r="AQ245" s="96">
        <v>17.840000152587901</v>
      </c>
      <c r="AR245" s="96">
        <v>17.639999389648398</v>
      </c>
      <c r="AS245" s="96">
        <v>34.200000762939503</v>
      </c>
      <c r="AT245" s="96">
        <v>35.470001220703097</v>
      </c>
      <c r="AU245" s="96">
        <v>7.6700000762939498</v>
      </c>
      <c r="AV245" s="96">
        <v>10.9700002670288</v>
      </c>
      <c r="AW245" s="96">
        <v>29.374607086181602</v>
      </c>
      <c r="AX245" s="96">
        <v>24.299999237060501</v>
      </c>
      <c r="AY245" s="96">
        <v>7.32999992370606</v>
      </c>
      <c r="AZ245" s="96">
        <v>28.290000915527301</v>
      </c>
      <c r="BA245" s="96">
        <v>24.850000381469702</v>
      </c>
      <c r="BB245" s="96">
        <v>27.389999389648398</v>
      </c>
      <c r="BC245" s="96">
        <v>43.2299995422363</v>
      </c>
      <c r="BD245" s="96">
        <v>26.190000534057599</v>
      </c>
      <c r="BE245" s="96">
        <v>13.2799997329712</v>
      </c>
      <c r="BF245" s="96">
        <v>19.610000610351602</v>
      </c>
      <c r="BG245" s="96">
        <v>21.799999237060501</v>
      </c>
      <c r="BH245" s="96">
        <v>75.519996643066406</v>
      </c>
      <c r="BI245" s="96">
        <v>28.600000381469702</v>
      </c>
      <c r="BJ245" s="96">
        <v>27.7600002288818</v>
      </c>
      <c r="BK245" s="96">
        <v>71.779998779296903</v>
      </c>
      <c r="BL245" s="96">
        <v>32.439998626708999</v>
      </c>
      <c r="BM245" s="96">
        <v>25.350000381469702</v>
      </c>
      <c r="BN245" s="96">
        <v>20.920000076293899</v>
      </c>
      <c r="BO245" s="96">
        <v>67.239997863769503</v>
      </c>
      <c r="BP245" s="96">
        <v>40.7700004577637</v>
      </c>
      <c r="BQ245" s="96">
        <v>41.860000610351598</v>
      </c>
      <c r="BR245" s="96">
        <v>41.0200004577637</v>
      </c>
      <c r="BS245" s="96">
        <v>62.930000305175803</v>
      </c>
      <c r="BT245" s="96">
        <v>32.380001068115199</v>
      </c>
      <c r="BU245" s="96">
        <v>29.459999084472699</v>
      </c>
      <c r="BV245" s="96">
        <v>22.969999313354499</v>
      </c>
      <c r="BW245" s="96">
        <v>13.9099998474121</v>
      </c>
      <c r="BX245" s="96">
        <v>91.099998474121094</v>
      </c>
      <c r="BY245" s="96">
        <v>45.709999084472699</v>
      </c>
      <c r="BZ245" s="96">
        <v>15.289999961853001</v>
      </c>
      <c r="CA245" s="96">
        <v>87.970001220703097</v>
      </c>
      <c r="CB245" s="96">
        <v>34.319999694824197</v>
      </c>
      <c r="CC245" s="96">
        <v>84.66</v>
      </c>
      <c r="CD245" s="96">
        <v>33.22</v>
      </c>
    </row>
    <row r="246" spans="1:82" x14ac:dyDescent="0.3">
      <c r="A246" s="88" t="s">
        <v>517</v>
      </c>
      <c r="B246" s="96">
        <v>15.300000190734901</v>
      </c>
      <c r="C246" s="96">
        <v>40.040000915527401</v>
      </c>
      <c r="D246" s="96">
        <v>59.75</v>
      </c>
      <c r="E246" s="96">
        <v>34.069999694824197</v>
      </c>
      <c r="F246" s="96">
        <v>21.922876358032202</v>
      </c>
      <c r="G246" s="96">
        <v>24.871295928955099</v>
      </c>
      <c r="H246" s="96">
        <v>27.889999389648398</v>
      </c>
      <c r="I246" s="96">
        <v>9.3400001525878906</v>
      </c>
      <c r="J246" s="96">
        <v>94.169998168945298</v>
      </c>
      <c r="K246" s="96">
        <v>62.889999389648402</v>
      </c>
      <c r="L246" s="96">
        <v>23.579999923706101</v>
      </c>
      <c r="M246" s="96">
        <v>21.450000762939499</v>
      </c>
      <c r="N246" s="96">
        <v>24.129999160766602</v>
      </c>
      <c r="O246" s="96">
        <v>9.6700000762939506</v>
      </c>
      <c r="P246" s="96">
        <v>84.220001220703097</v>
      </c>
      <c r="Q246" s="96">
        <v>12.2200002670288</v>
      </c>
      <c r="R246" s="96">
        <v>4.1745042800903303</v>
      </c>
      <c r="S246" s="96">
        <v>13.8699998855591</v>
      </c>
      <c r="T246" s="96">
        <v>4.57999992370606</v>
      </c>
      <c r="U246" s="96">
        <v>31.430000305175799</v>
      </c>
      <c r="V246" s="96">
        <v>66.230003356933594</v>
      </c>
      <c r="W246" s="96">
        <v>19.180000305175799</v>
      </c>
      <c r="X246" s="96">
        <v>76.139999389648395</v>
      </c>
      <c r="Y246" s="96">
        <v>30.7399997711182</v>
      </c>
      <c r="Z246" s="96">
        <v>19.0200004577637</v>
      </c>
      <c r="AA246" s="96">
        <v>25.809999465942401</v>
      </c>
      <c r="AB246" s="96">
        <v>12.289999961853001</v>
      </c>
      <c r="AC246" s="96">
        <v>43.939998626708999</v>
      </c>
      <c r="AD246" s="96">
        <v>27.812049865722699</v>
      </c>
      <c r="AE246" s="96">
        <v>28.064598083496101</v>
      </c>
      <c r="AF246" s="96">
        <v>8.8599996566772496</v>
      </c>
      <c r="AG246" s="96">
        <v>19.620000839233398</v>
      </c>
      <c r="AH246" s="96">
        <v>64.599998474121094</v>
      </c>
      <c r="AI246" s="96">
        <v>50.049999237060497</v>
      </c>
      <c r="AJ246" s="96">
        <v>22.819999694824201</v>
      </c>
      <c r="AK246" s="96">
        <v>37.25</v>
      </c>
      <c r="AL246" s="96">
        <v>26.430000305175799</v>
      </c>
      <c r="AM246" s="96">
        <v>23.280000686645501</v>
      </c>
      <c r="AN246" s="96">
        <v>95.550003051757798</v>
      </c>
      <c r="AO246" s="96">
        <v>10.550000190734901</v>
      </c>
      <c r="AP246" s="96">
        <v>24.069999694824201</v>
      </c>
      <c r="AQ246" s="96">
        <v>17.399999618530298</v>
      </c>
      <c r="AR246" s="96">
        <v>17.579999923706101</v>
      </c>
      <c r="AS246" s="96">
        <v>32.5200004577637</v>
      </c>
      <c r="AT246" s="96">
        <v>34.779998779296903</v>
      </c>
      <c r="AU246" s="96">
        <v>7.1300001144409197</v>
      </c>
      <c r="AV246" s="96">
        <v>10.7399997711182</v>
      </c>
      <c r="AW246" s="96">
        <v>28625</v>
      </c>
      <c r="AX246" s="96">
        <v>24.309999465942401</v>
      </c>
      <c r="AY246" s="96">
        <v>7.3499999046325701</v>
      </c>
      <c r="AZ246" s="96">
        <v>27.899999618530298</v>
      </c>
      <c r="BA246" s="96">
        <v>24.340000152587901</v>
      </c>
      <c r="BB246" s="96">
        <v>26.549999237060501</v>
      </c>
      <c r="BC246" s="96">
        <v>42.2700004577637</v>
      </c>
      <c r="BD246" s="96">
        <v>25.559999465942401</v>
      </c>
      <c r="BE246" s="96">
        <v>13.420000076293899</v>
      </c>
      <c r="BF246" s="96">
        <v>19.329999923706101</v>
      </c>
      <c r="BG246" s="96">
        <v>21.450000762939499</v>
      </c>
      <c r="BH246" s="96">
        <v>75.639999389648395</v>
      </c>
      <c r="BI246" s="96">
        <v>27.7299995422363</v>
      </c>
      <c r="BJ246" s="96">
        <v>27.059999465942401</v>
      </c>
      <c r="BK246" s="96">
        <v>69.569999694824205</v>
      </c>
      <c r="BL246" s="96">
        <v>31.350000381469702</v>
      </c>
      <c r="BM246" s="96">
        <v>25.0100002288818</v>
      </c>
      <c r="BN246" s="96">
        <v>20.569999694824201</v>
      </c>
      <c r="BO246" s="96">
        <v>64.970001220703097</v>
      </c>
      <c r="BP246" s="96">
        <v>39.470001220703097</v>
      </c>
      <c r="BQ246" s="96">
        <v>41.5</v>
      </c>
      <c r="BR246" s="96">
        <v>40.490001678466797</v>
      </c>
      <c r="BS246" s="96">
        <v>62.319999694824197</v>
      </c>
      <c r="BT246" s="96">
        <v>32.549999237060497</v>
      </c>
      <c r="BU246" s="96">
        <v>28.559999465942401</v>
      </c>
      <c r="BV246" s="96">
        <v>22.0100002288818</v>
      </c>
      <c r="BW246" s="96">
        <v>13.2200002670288</v>
      </c>
      <c r="BX246" s="96">
        <v>88.669998168945298</v>
      </c>
      <c r="BY246" s="96">
        <v>45.509998321533203</v>
      </c>
      <c r="BZ246" s="96">
        <v>14.7600002288818</v>
      </c>
      <c r="CA246" s="96">
        <v>86.089996337890597</v>
      </c>
      <c r="CB246" s="96">
        <v>33.849998474121101</v>
      </c>
      <c r="CC246" s="96">
        <v>89.78</v>
      </c>
      <c r="CD246" s="96">
        <v>34.35</v>
      </c>
    </row>
    <row r="247" spans="1:82" x14ac:dyDescent="0.3">
      <c r="A247" s="88" t="s">
        <v>518</v>
      </c>
      <c r="B247" s="96">
        <v>15.6000003814697</v>
      </c>
      <c r="C247" s="96">
        <v>41.400001525878899</v>
      </c>
      <c r="D247" s="96">
        <v>61.25</v>
      </c>
      <c r="E247" s="96">
        <v>34.290000915527301</v>
      </c>
      <c r="F247" s="96">
        <v>22.082750320434599</v>
      </c>
      <c r="G247" s="96">
        <v>25.231025695800799</v>
      </c>
      <c r="H247" s="96">
        <v>28.049999237060501</v>
      </c>
      <c r="I247" s="96">
        <v>9.2600002288818395</v>
      </c>
      <c r="J247" s="96">
        <v>98.410003662109403</v>
      </c>
      <c r="K247" s="96">
        <v>64.760002136230497</v>
      </c>
      <c r="L247" s="96">
        <v>23.7700004577637</v>
      </c>
      <c r="M247" s="96">
        <v>21.049999237060501</v>
      </c>
      <c r="N247" s="96">
        <v>25.559999465942401</v>
      </c>
      <c r="O247" s="96">
        <v>9.6700000762939506</v>
      </c>
      <c r="P247" s="96">
        <v>83.559997558593807</v>
      </c>
      <c r="Q247" s="96">
        <v>12.210000038146999</v>
      </c>
      <c r="R247" s="96">
        <v>4.1944780349731401</v>
      </c>
      <c r="S247" s="96">
        <v>14.1400003433228</v>
      </c>
      <c r="T247" s="96">
        <v>4.53999996185303</v>
      </c>
      <c r="U247" s="96">
        <v>31.559999465942401</v>
      </c>
      <c r="V247" s="96">
        <v>65.400001525878906</v>
      </c>
      <c r="W247" s="96">
        <v>19.440000534057599</v>
      </c>
      <c r="X247" s="96">
        <v>76.879997253417997</v>
      </c>
      <c r="Y247" s="96">
        <v>31.690000534057599</v>
      </c>
      <c r="Z247" s="96">
        <v>19.2399997711182</v>
      </c>
      <c r="AA247" s="96">
        <v>26.420000076293899</v>
      </c>
      <c r="AB247" s="96">
        <v>12.2200002670288</v>
      </c>
      <c r="AC247" s="96">
        <v>43.779998779296903</v>
      </c>
      <c r="AD247" s="96">
        <v>29.435136795043899</v>
      </c>
      <c r="AE247" s="96">
        <v>29.816255569458001</v>
      </c>
      <c r="AF247" s="96">
        <v>8.9300003051757795</v>
      </c>
      <c r="AG247" s="96">
        <v>19.5</v>
      </c>
      <c r="AH247" s="96">
        <v>71.059997558593807</v>
      </c>
      <c r="AI247" s="96">
        <v>49.400001525878899</v>
      </c>
      <c r="AJ247" s="96">
        <v>22.600000381469702</v>
      </c>
      <c r="AK247" s="96">
        <v>37.930000305175803</v>
      </c>
      <c r="AL247" s="96">
        <v>27.280000686645501</v>
      </c>
      <c r="AM247" s="96">
        <v>23.2399997711182</v>
      </c>
      <c r="AN247" s="96">
        <v>96.569999694824205</v>
      </c>
      <c r="AO247" s="96">
        <v>10.670000076293899</v>
      </c>
      <c r="AP247" s="96">
        <v>24.819999694824201</v>
      </c>
      <c r="AQ247" s="96">
        <v>17.5100002288818</v>
      </c>
      <c r="AR247" s="96">
        <v>17.2600002288818</v>
      </c>
      <c r="AS247" s="96">
        <v>33.060001373291001</v>
      </c>
      <c r="AT247" s="96">
        <v>34.720001220703097</v>
      </c>
      <c r="AU247" s="96">
        <v>7.32999992370606</v>
      </c>
      <c r="AV247" s="96">
        <v>10.789999961853001</v>
      </c>
      <c r="AW247" s="96">
        <v>29.079999923706101</v>
      </c>
      <c r="AX247" s="96">
        <v>24.2299995422363</v>
      </c>
      <c r="AY247" s="96">
        <v>7.32999992370606</v>
      </c>
      <c r="AZ247" s="96">
        <v>28.280000686645501</v>
      </c>
      <c r="BA247" s="96">
        <v>23.930000305175799</v>
      </c>
      <c r="BB247" s="96">
        <v>26</v>
      </c>
      <c r="BC247" s="96">
        <v>41.069999694824197</v>
      </c>
      <c r="BD247" s="96">
        <v>24.930000305175799</v>
      </c>
      <c r="BE247" s="96">
        <v>13.310000419616699</v>
      </c>
      <c r="BF247" s="96">
        <v>19.319999694824201</v>
      </c>
      <c r="BG247" s="96">
        <v>21.309999465942401</v>
      </c>
      <c r="BH247" s="96">
        <v>79.410003662109403</v>
      </c>
      <c r="BI247" s="96">
        <v>28.110000610351602</v>
      </c>
      <c r="BJ247" s="96">
        <v>27.530000686645501</v>
      </c>
      <c r="BK247" s="96">
        <v>73.470001220703097</v>
      </c>
      <c r="BL247" s="96">
        <v>30.879999160766602</v>
      </c>
      <c r="BM247" s="96">
        <v>25.030000686645501</v>
      </c>
      <c r="BN247" s="96">
        <v>21.100000381469702</v>
      </c>
      <c r="BO247" s="96">
        <v>63.950000762939503</v>
      </c>
      <c r="BP247" s="96">
        <v>40.759998321533203</v>
      </c>
      <c r="BQ247" s="96">
        <v>41.569999694824197</v>
      </c>
      <c r="BR247" s="96">
        <v>39.569999694824197</v>
      </c>
      <c r="BS247" s="96">
        <v>64.230003356933594</v>
      </c>
      <c r="BT247" s="96">
        <v>32.630001068115199</v>
      </c>
      <c r="BU247" s="96">
        <v>28.360000610351602</v>
      </c>
      <c r="BV247" s="96">
        <v>22.219999313354499</v>
      </c>
      <c r="BW247" s="96">
        <v>13.3500003814697</v>
      </c>
      <c r="BX247" s="96">
        <v>91.269996643066406</v>
      </c>
      <c r="BY247" s="96">
        <v>45.930000305175803</v>
      </c>
      <c r="BZ247" s="96">
        <v>14.3800001144409</v>
      </c>
      <c r="CA247" s="96">
        <v>84.540000915527301</v>
      </c>
      <c r="CB247" s="96">
        <v>33.819999694824197</v>
      </c>
      <c r="CC247" s="96">
        <v>87.03</v>
      </c>
      <c r="CD247" s="96">
        <v>32.590000000000003</v>
      </c>
    </row>
    <row r="248" spans="1:82" x14ac:dyDescent="0.3">
      <c r="A248" s="88" t="s">
        <v>519</v>
      </c>
      <c r="B248" s="96">
        <v>15.6099996566772</v>
      </c>
      <c r="C248" s="96">
        <v>42.139999389648402</v>
      </c>
      <c r="D248" s="96">
        <v>62.689998626708999</v>
      </c>
      <c r="E248" s="96">
        <v>34.060001373291001</v>
      </c>
      <c r="F248" s="96">
        <v>22.040000915527301</v>
      </c>
      <c r="G248" s="96">
        <v>25.129999160766602</v>
      </c>
      <c r="H248" s="96">
        <v>28.290000915527301</v>
      </c>
      <c r="I248" s="96">
        <v>9.3100004196166992</v>
      </c>
      <c r="J248" s="96">
        <v>98.129997253417997</v>
      </c>
      <c r="K248" s="96">
        <v>61.060001373291001</v>
      </c>
      <c r="L248" s="96">
        <v>23.340000152587901</v>
      </c>
      <c r="M248" s="96">
        <v>21.899999618530298</v>
      </c>
      <c r="N248" s="96">
        <v>27.180000305175799</v>
      </c>
      <c r="O248" s="96">
        <v>9.8699998855590803</v>
      </c>
      <c r="P248" s="96">
        <v>89.300003051757798</v>
      </c>
      <c r="Q248" s="96">
        <v>12.4099998474121</v>
      </c>
      <c r="R248" s="96">
        <v>4.2199997901916504</v>
      </c>
      <c r="S248" s="96">
        <v>14.2799997329712</v>
      </c>
      <c r="T248" s="96">
        <v>4.6500000953674299</v>
      </c>
      <c r="U248" s="96">
        <v>32.369998931884801</v>
      </c>
      <c r="V248" s="96">
        <v>66.199996948242202</v>
      </c>
      <c r="W248" s="96">
        <v>19.4799995422363</v>
      </c>
      <c r="X248" s="96">
        <v>78.580001831054702</v>
      </c>
      <c r="Y248" s="96">
        <v>30.600000381469702</v>
      </c>
      <c r="Z248" s="96">
        <v>19.969999313354499</v>
      </c>
      <c r="AA248" s="96">
        <v>27.100000381469702</v>
      </c>
      <c r="AB248" s="96">
        <v>12.5299997329712</v>
      </c>
      <c r="AC248" s="96">
        <v>44.25</v>
      </c>
      <c r="AD248" s="96">
        <v>29.9125156402588</v>
      </c>
      <c r="AE248" s="96">
        <v>30.768243789672901</v>
      </c>
      <c r="AF248" s="96">
        <v>9.5299997329711896</v>
      </c>
      <c r="AG248" s="96">
        <v>19.829999923706101</v>
      </c>
      <c r="AH248" s="96">
        <v>72</v>
      </c>
      <c r="AI248" s="96">
        <v>50.569999694824197</v>
      </c>
      <c r="AJ248" s="96">
        <v>22.819999694824201</v>
      </c>
      <c r="AK248" s="96">
        <v>38.689998626708999</v>
      </c>
      <c r="AL248" s="96">
        <v>28.700000762939499</v>
      </c>
      <c r="AM248" s="96">
        <v>22.969999313354499</v>
      </c>
      <c r="AN248" s="96">
        <v>97.889999389648395</v>
      </c>
      <c r="AO248" s="96">
        <v>10.5200004577637</v>
      </c>
      <c r="AP248" s="96">
        <v>25.370000839233398</v>
      </c>
      <c r="AQ248" s="96">
        <v>17.7600002288818</v>
      </c>
      <c r="AR248" s="96">
        <v>17.959999084472699</v>
      </c>
      <c r="AS248" s="96">
        <v>33.25</v>
      </c>
      <c r="AT248" s="96">
        <v>34.9799995422363</v>
      </c>
      <c r="AU248" s="96">
        <v>7.2399997711181596</v>
      </c>
      <c r="AV248" s="96">
        <v>10.810000419616699</v>
      </c>
      <c r="AW248" s="96">
        <v>28.459999084472699</v>
      </c>
      <c r="AX248" s="96">
        <v>24.5200004577637</v>
      </c>
      <c r="AY248" s="96">
        <v>7.6100001335143999</v>
      </c>
      <c r="AZ248" s="96">
        <v>28.040000915527301</v>
      </c>
      <c r="BA248" s="96">
        <v>25.25</v>
      </c>
      <c r="BB248" s="96">
        <v>27.459999084472699</v>
      </c>
      <c r="BC248" s="96">
        <v>41.009998321533203</v>
      </c>
      <c r="BD248" s="96">
        <v>25.299999237060501</v>
      </c>
      <c r="BE248" s="96">
        <v>13.550000190734901</v>
      </c>
      <c r="BF248" s="96">
        <v>19.399999618530298</v>
      </c>
      <c r="BG248" s="96">
        <v>21.299999237060501</v>
      </c>
      <c r="BH248" s="96">
        <v>81.690002441406193</v>
      </c>
      <c r="BI248" s="96">
        <v>29.079999923706101</v>
      </c>
      <c r="BJ248" s="96">
        <v>28.659999847412099</v>
      </c>
      <c r="BK248" s="96">
        <v>77.830001831054702</v>
      </c>
      <c r="BL248" s="96">
        <v>31.75</v>
      </c>
      <c r="BM248" s="96">
        <v>25.2700004577637</v>
      </c>
      <c r="BN248" s="96">
        <v>20.7700004577637</v>
      </c>
      <c r="BO248" s="96">
        <v>67.510002136230497</v>
      </c>
      <c r="BP248" s="96">
        <v>40.430000305175803</v>
      </c>
      <c r="BQ248" s="96">
        <v>42.240001678466797</v>
      </c>
      <c r="BR248" s="96">
        <v>39.360000610351598</v>
      </c>
      <c r="BS248" s="96">
        <v>63.080001831054702</v>
      </c>
      <c r="BT248" s="96">
        <v>33.200000762939503</v>
      </c>
      <c r="BU248" s="96">
        <v>30.280000686645501</v>
      </c>
      <c r="BV248" s="96">
        <v>22.829999923706101</v>
      </c>
      <c r="BW248" s="96">
        <v>13.069999694824199</v>
      </c>
      <c r="BX248" s="96">
        <v>87.660003662109403</v>
      </c>
      <c r="BY248" s="96">
        <v>46.610000610351598</v>
      </c>
      <c r="BZ248" s="96">
        <v>15.2799997329712</v>
      </c>
      <c r="CA248" s="96">
        <v>85.230003356933594</v>
      </c>
      <c r="CB248" s="96">
        <v>34.830001831054702</v>
      </c>
      <c r="CC248" s="96">
        <v>90.07</v>
      </c>
      <c r="CD248" s="96">
        <v>34.1</v>
      </c>
    </row>
    <row r="249" spans="1:82" x14ac:dyDescent="0.3">
      <c r="A249" s="88" t="s">
        <v>520</v>
      </c>
      <c r="B249" s="96">
        <v>15.680000305175801</v>
      </c>
      <c r="C249" s="96">
        <v>42.509998321533203</v>
      </c>
      <c r="D249" s="96">
        <v>62.959999084472699</v>
      </c>
      <c r="E249" s="96">
        <v>34.330001831054702</v>
      </c>
      <c r="F249" s="96">
        <v>22.180000305175799</v>
      </c>
      <c r="G249" s="96">
        <v>25.25</v>
      </c>
      <c r="H249" s="96">
        <v>28.350000381469702</v>
      </c>
      <c r="I249" s="96">
        <v>9.5</v>
      </c>
      <c r="J249" s="96">
        <v>105.5</v>
      </c>
      <c r="K249" s="96">
        <v>62.400001525878899</v>
      </c>
      <c r="L249" s="96">
        <v>22.9899997711182</v>
      </c>
      <c r="M249" s="96">
        <v>22.569999694824201</v>
      </c>
      <c r="N249" s="96">
        <v>28.870000839233398</v>
      </c>
      <c r="O249" s="96">
        <v>10.1400003433228</v>
      </c>
      <c r="P249" s="96">
        <v>90.389999389648395</v>
      </c>
      <c r="Q249" s="96">
        <v>12.6099996566772</v>
      </c>
      <c r="R249" s="96">
        <v>4.1999998092651403</v>
      </c>
      <c r="S249" s="96">
        <v>14.420000076293899</v>
      </c>
      <c r="T249" s="96">
        <v>4.7399997711181596</v>
      </c>
      <c r="U249" s="96">
        <v>32.720001220703097</v>
      </c>
      <c r="V249" s="96">
        <v>66.029998779296903</v>
      </c>
      <c r="W249" s="96">
        <v>19.639999389648398</v>
      </c>
      <c r="X249" s="96">
        <v>78.949996948242202</v>
      </c>
      <c r="Y249" s="96">
        <v>31.180000305175799</v>
      </c>
      <c r="Z249" s="96">
        <v>19.5200004577637</v>
      </c>
      <c r="AA249" s="96">
        <v>28.139999389648398</v>
      </c>
      <c r="AB249" s="96">
        <v>12.75</v>
      </c>
      <c r="AC249" s="96">
        <v>45</v>
      </c>
      <c r="AD249" s="96">
        <v>30.284870147705099</v>
      </c>
      <c r="AE249" s="96">
        <v>31.301357269287099</v>
      </c>
      <c r="AF249" s="96">
        <v>9.6400003433227504</v>
      </c>
      <c r="AG249" s="96">
        <v>19.909999847412099</v>
      </c>
      <c r="AH249" s="96">
        <v>73.080001831054702</v>
      </c>
      <c r="AI249" s="96">
        <v>51.430000305175803</v>
      </c>
      <c r="AJ249" s="96">
        <v>23.2399997711182</v>
      </c>
      <c r="AK249" s="96">
        <v>39.180000305175803</v>
      </c>
      <c r="AL249" s="96">
        <v>28.340000152587901</v>
      </c>
      <c r="AM249" s="96">
        <v>23.530000686645501</v>
      </c>
      <c r="AN249" s="96">
        <v>97.529998779296903</v>
      </c>
      <c r="AO249" s="96">
        <v>10.819999694824199</v>
      </c>
      <c r="AP249" s="96">
        <v>25</v>
      </c>
      <c r="AQ249" s="96">
        <v>17.690000534057599</v>
      </c>
      <c r="AR249" s="96">
        <v>17.850000381469702</v>
      </c>
      <c r="AS249" s="96">
        <v>33.0200004577637</v>
      </c>
      <c r="AT249" s="96">
        <v>36.389999389648402</v>
      </c>
      <c r="AU249" s="96">
        <v>7.28999996185303</v>
      </c>
      <c r="AV249" s="96">
        <v>10.819999694824199</v>
      </c>
      <c r="AW249" s="96">
        <v>28.319999694824201</v>
      </c>
      <c r="AX249" s="96">
        <v>24.829999923706101</v>
      </c>
      <c r="AY249" s="96">
        <v>7.8800001144409197</v>
      </c>
      <c r="AZ249" s="96">
        <v>28.430000305175799</v>
      </c>
      <c r="BA249" s="96">
        <v>25.25</v>
      </c>
      <c r="BB249" s="96">
        <v>28.059999465942401</v>
      </c>
      <c r="BC249" s="96">
        <v>41.840000152587898</v>
      </c>
      <c r="BD249" s="96">
        <v>25.649999618530298</v>
      </c>
      <c r="BE249" s="96">
        <v>14.069999694824199</v>
      </c>
      <c r="BF249" s="96">
        <v>20.200000762939499</v>
      </c>
      <c r="BG249" s="96">
        <v>22.5</v>
      </c>
      <c r="BH249" s="96">
        <v>82</v>
      </c>
      <c r="BI249" s="96">
        <v>29.299999237060501</v>
      </c>
      <c r="BJ249" s="96">
        <v>28.940000534057599</v>
      </c>
      <c r="BK249" s="96">
        <v>76.879997253417997</v>
      </c>
      <c r="BL249" s="96">
        <v>31.620000839233398</v>
      </c>
      <c r="BM249" s="96">
        <v>25.440000534057599</v>
      </c>
      <c r="BN249" s="96">
        <v>21.700000762939499</v>
      </c>
      <c r="BO249" s="96">
        <v>68.800003051757798</v>
      </c>
      <c r="BP249" s="96">
        <v>40.970001220703097</v>
      </c>
      <c r="BQ249" s="96">
        <v>41.7299995422363</v>
      </c>
      <c r="BR249" s="96">
        <v>40.470001220703097</v>
      </c>
      <c r="BS249" s="96">
        <v>63.849998474121101</v>
      </c>
      <c r="BT249" s="96">
        <v>33.340000152587898</v>
      </c>
      <c r="BU249" s="96">
        <v>29.579999923706101</v>
      </c>
      <c r="BV249" s="96">
        <v>23.450000762939499</v>
      </c>
      <c r="BW249" s="96">
        <v>13.0200004577637</v>
      </c>
      <c r="BX249" s="96">
        <v>90.430000305175795</v>
      </c>
      <c r="BY249" s="96">
        <v>48.389999389648402</v>
      </c>
      <c r="BZ249" s="96">
        <v>15.079999923706101</v>
      </c>
      <c r="CA249" s="96">
        <v>88.669998168945298</v>
      </c>
      <c r="CB249" s="96">
        <v>34.389999389648402</v>
      </c>
      <c r="CC249" s="96">
        <v>90.28</v>
      </c>
      <c r="CD249" s="96">
        <v>33.770000000000003</v>
      </c>
    </row>
    <row r="250" spans="1:82" x14ac:dyDescent="0.3">
      <c r="A250" s="88" t="s">
        <v>521</v>
      </c>
      <c r="B250" s="96">
        <v>15.6000003814697</v>
      </c>
      <c r="C250" s="96">
        <v>43.369998931884801</v>
      </c>
      <c r="D250" s="96">
        <v>62.439998626708999</v>
      </c>
      <c r="E250" s="96">
        <v>34.189998626708999</v>
      </c>
      <c r="F250" s="96">
        <v>22.860000610351602</v>
      </c>
      <c r="G250" s="96">
        <v>26.0100002288818</v>
      </c>
      <c r="H250" s="96">
        <v>28.280000686645501</v>
      </c>
      <c r="I250" s="96">
        <v>9.3699998855590803</v>
      </c>
      <c r="J250" s="96">
        <v>107.65000152587901</v>
      </c>
      <c r="K250" s="96">
        <v>61.509998321533203</v>
      </c>
      <c r="L250" s="96">
        <v>22.7700004577637</v>
      </c>
      <c r="M250" s="96">
        <v>22.389999389648398</v>
      </c>
      <c r="N250" s="96">
        <v>29.709999084472699</v>
      </c>
      <c r="O250" s="96">
        <v>9.9099998474121094</v>
      </c>
      <c r="P250" s="96">
        <v>86.339996337890597</v>
      </c>
      <c r="Q250" s="96">
        <v>12.439999580383301</v>
      </c>
      <c r="R250" s="96">
        <v>4.1300001144409197</v>
      </c>
      <c r="S250" s="96">
        <v>14.289999961853001</v>
      </c>
      <c r="T250" s="96">
        <v>4.6199998855590803</v>
      </c>
      <c r="U250" s="96">
        <v>33.130001068115199</v>
      </c>
      <c r="V250" s="96">
        <v>67.339996337890597</v>
      </c>
      <c r="W250" s="96">
        <v>19.389999389648398</v>
      </c>
      <c r="X250" s="96">
        <v>79.930000305175795</v>
      </c>
      <c r="Y250" s="96">
        <v>31.100000381469702</v>
      </c>
      <c r="Z250" s="96">
        <v>20.110000610351602</v>
      </c>
      <c r="AA250" s="96">
        <v>27.860000610351602</v>
      </c>
      <c r="AB250" s="96">
        <v>12.539999961853001</v>
      </c>
      <c r="AC250" s="96">
        <v>45.119998931884801</v>
      </c>
      <c r="AD250" s="96">
        <v>29.850000381469702</v>
      </c>
      <c r="AE250" s="96">
        <v>30.899999618530298</v>
      </c>
      <c r="AF250" s="96">
        <v>9.4499998092651403</v>
      </c>
      <c r="AG250" s="96">
        <v>19.899999618530298</v>
      </c>
      <c r="AH250" s="96">
        <v>72.930000305175795</v>
      </c>
      <c r="AI250" s="96">
        <v>50.740001678466797</v>
      </c>
      <c r="AJ250" s="96">
        <v>23.319999694824201</v>
      </c>
      <c r="AK250" s="96">
        <v>38.650001525878899</v>
      </c>
      <c r="AL250" s="96">
        <v>27.950000762939499</v>
      </c>
      <c r="AM250" s="96">
        <v>23.190000534057599</v>
      </c>
      <c r="AN250" s="96">
        <v>97.129997253417997</v>
      </c>
      <c r="AO250" s="96">
        <v>10.6199998855591</v>
      </c>
      <c r="AP250" s="96">
        <v>25.2299995422363</v>
      </c>
      <c r="AQ250" s="96">
        <v>17.819999694824201</v>
      </c>
      <c r="AR250" s="96">
        <v>17.799999237060501</v>
      </c>
      <c r="AS250" s="96">
        <v>33.209999084472699</v>
      </c>
      <c r="AT250" s="96">
        <v>35.630001068115199</v>
      </c>
      <c r="AU250" s="96">
        <v>7.1199998855590803</v>
      </c>
      <c r="AV250" s="96">
        <v>10.819999694824199</v>
      </c>
      <c r="AW250" s="96">
        <v>28.200000762939499</v>
      </c>
      <c r="AX250" s="96">
        <v>25.100000381469702</v>
      </c>
      <c r="AY250" s="96">
        <v>7.6300001144409197</v>
      </c>
      <c r="AZ250" s="96">
        <v>28.139999389648398</v>
      </c>
      <c r="BA250" s="96">
        <v>24.809999465942401</v>
      </c>
      <c r="BB250" s="96">
        <v>28.059999465942401</v>
      </c>
      <c r="BC250" s="96">
        <v>41.340000152587898</v>
      </c>
      <c r="BD250" s="96">
        <v>25.309999465942401</v>
      </c>
      <c r="BE250" s="96">
        <v>14.2799997329712</v>
      </c>
      <c r="BF250" s="96">
        <v>19.9799995422363</v>
      </c>
      <c r="BG250" s="96">
        <v>22.129999160766602</v>
      </c>
      <c r="BH250" s="96">
        <v>83.730003356933594</v>
      </c>
      <c r="BI250" s="96">
        <v>29.2700004577637</v>
      </c>
      <c r="BJ250" s="96">
        <v>28.819999694824201</v>
      </c>
      <c r="BK250" s="96">
        <v>75.879997253417997</v>
      </c>
      <c r="BL250" s="96">
        <v>31.309999465942401</v>
      </c>
      <c r="BM250" s="96">
        <v>24.879999160766602</v>
      </c>
      <c r="BN250" s="96">
        <v>21.5</v>
      </c>
      <c r="BO250" s="96">
        <v>69.599998474121094</v>
      </c>
      <c r="BP250" s="96">
        <v>41.5</v>
      </c>
      <c r="BQ250" s="96">
        <v>40.450000762939503</v>
      </c>
      <c r="BR250" s="96">
        <v>39.580001831054702</v>
      </c>
      <c r="BS250" s="96">
        <v>64.660003662109403</v>
      </c>
      <c r="BT250" s="96">
        <v>32.9799995422363</v>
      </c>
      <c r="BU250" s="96">
        <v>29.719999313354499</v>
      </c>
      <c r="BV250" s="96">
        <v>23.309999465942401</v>
      </c>
      <c r="BW250" s="96">
        <v>13.1499996185303</v>
      </c>
      <c r="BX250" s="96">
        <v>89.290000915527301</v>
      </c>
      <c r="BY250" s="96">
        <v>48.389999389648402</v>
      </c>
      <c r="BZ250" s="96">
        <v>15</v>
      </c>
      <c r="CA250" s="96">
        <v>85.569999694824205</v>
      </c>
      <c r="CB250" s="96">
        <v>33.400001525878899</v>
      </c>
      <c r="CC250" s="96">
        <v>89.87</v>
      </c>
      <c r="CD250" s="96">
        <v>35.299999999999997</v>
      </c>
    </row>
    <row r="251" spans="1:82" x14ac:dyDescent="0.3">
      <c r="A251" s="88" t="s">
        <v>522</v>
      </c>
      <c r="B251" s="96">
        <v>15.5200004577637</v>
      </c>
      <c r="C251" s="96">
        <v>43.549999237060597</v>
      </c>
      <c r="D251" s="96">
        <v>63.450000762939503</v>
      </c>
      <c r="E251" s="96">
        <v>33.959999084472699</v>
      </c>
      <c r="F251" s="96">
        <v>22.709999084472699</v>
      </c>
      <c r="G251" s="96">
        <v>25.870000839233398</v>
      </c>
      <c r="H251" s="96">
        <v>28.5200004577637</v>
      </c>
      <c r="I251" s="96">
        <v>9.3500003814697301</v>
      </c>
      <c r="J251" s="96">
        <v>109.860000610352</v>
      </c>
      <c r="K251" s="96">
        <v>63.069999694824197</v>
      </c>
      <c r="L251" s="96">
        <v>22.4799995422363</v>
      </c>
      <c r="M251" s="96">
        <v>22.409999847412099</v>
      </c>
      <c r="N251" s="96">
        <v>29.159999847412099</v>
      </c>
      <c r="O251" s="96">
        <v>9.82999992370606</v>
      </c>
      <c r="P251" s="96">
        <v>84.510002136230497</v>
      </c>
      <c r="Q251" s="96">
        <v>12.2700004577637</v>
      </c>
      <c r="R251" s="96">
        <v>4.1900000572204599</v>
      </c>
      <c r="S251" s="96">
        <v>14.1400003433228</v>
      </c>
      <c r="T251" s="96">
        <v>4.6300001144409197</v>
      </c>
      <c r="U251" s="96">
        <v>33.430000305175803</v>
      </c>
      <c r="V251" s="96">
        <v>67.930000305175795</v>
      </c>
      <c r="W251" s="96">
        <v>19.5200004577637</v>
      </c>
      <c r="X251" s="96">
        <v>78.739997863769503</v>
      </c>
      <c r="Y251" s="96">
        <v>33.389999389648402</v>
      </c>
      <c r="Z251" s="96">
        <v>19.969999313354499</v>
      </c>
      <c r="AA251" s="96">
        <v>27.440000534057599</v>
      </c>
      <c r="AB251" s="96">
        <v>12.5</v>
      </c>
      <c r="AC251" s="96">
        <v>45.119998931884801</v>
      </c>
      <c r="AD251" s="96">
        <v>29.799999237060501</v>
      </c>
      <c r="AE251" s="96">
        <v>30.870000839233398</v>
      </c>
      <c r="AF251" s="96">
        <v>9.4700002670288104</v>
      </c>
      <c r="AG251" s="96">
        <v>19.659999847412099</v>
      </c>
      <c r="AH251" s="96">
        <v>73.75</v>
      </c>
      <c r="AI251" s="96">
        <v>50.389999389648402</v>
      </c>
      <c r="AJ251" s="96">
        <v>23.4899997711182</v>
      </c>
      <c r="AK251" s="96">
        <v>38.200000762939503</v>
      </c>
      <c r="AL251" s="96">
        <v>28.159999847412099</v>
      </c>
      <c r="AM251" s="96">
        <v>24.200000762939499</v>
      </c>
      <c r="AN251" s="96">
        <v>98.730003356933594</v>
      </c>
      <c r="AO251" s="96">
        <v>11.0200004577637</v>
      </c>
      <c r="AP251" s="96">
        <v>25.090000152587901</v>
      </c>
      <c r="AQ251" s="96">
        <v>17.850000381469702</v>
      </c>
      <c r="AR251" s="96">
        <v>17.7700004577637</v>
      </c>
      <c r="AS251" s="96">
        <v>33</v>
      </c>
      <c r="AT251" s="96">
        <v>35.189998626708999</v>
      </c>
      <c r="AU251" s="96">
        <v>6.9099998474121103</v>
      </c>
      <c r="AV251" s="96">
        <v>10.7600002288818</v>
      </c>
      <c r="AW251" s="96">
        <v>28.079999923706101</v>
      </c>
      <c r="AX251" s="96">
        <v>25.149999618530298</v>
      </c>
      <c r="AY251" s="96">
        <v>7.5900001525878897</v>
      </c>
      <c r="AZ251" s="96">
        <v>28.4500007629394</v>
      </c>
      <c r="BA251" s="96">
        <v>24.799999237060501</v>
      </c>
      <c r="BB251" s="96">
        <v>27.620000839233398</v>
      </c>
      <c r="BC251" s="96">
        <v>41.009998321533203</v>
      </c>
      <c r="BD251" s="96">
        <v>25.850000381469702</v>
      </c>
      <c r="BE251" s="96">
        <v>14.310000419616699</v>
      </c>
      <c r="BF251" s="96">
        <v>19.75</v>
      </c>
      <c r="BG251" s="96">
        <v>21.840000152587901</v>
      </c>
      <c r="BH251" s="96">
        <v>85.099998474121094</v>
      </c>
      <c r="BI251" s="96">
        <v>29.680000305175799</v>
      </c>
      <c r="BJ251" s="96">
        <v>28.840000152587901</v>
      </c>
      <c r="BK251" s="96">
        <v>78.5</v>
      </c>
      <c r="BL251" s="96">
        <v>31.559999465942401</v>
      </c>
      <c r="BM251" s="96">
        <v>25.25</v>
      </c>
      <c r="BN251" s="96">
        <v>21.350000381469702</v>
      </c>
      <c r="BO251" s="96">
        <v>68.870002746582003</v>
      </c>
      <c r="BP251" s="96">
        <v>41.560001373291001</v>
      </c>
      <c r="BQ251" s="96">
        <v>40.450000762939503</v>
      </c>
      <c r="BR251" s="96">
        <v>40.110000610351598</v>
      </c>
      <c r="BS251" s="96">
        <v>66.5</v>
      </c>
      <c r="BT251" s="96">
        <v>33.130001068115199</v>
      </c>
      <c r="BU251" s="96">
        <v>29.559999465942401</v>
      </c>
      <c r="BV251" s="96">
        <v>23.600000381469702</v>
      </c>
      <c r="BW251" s="96">
        <v>13.7299995422363</v>
      </c>
      <c r="BX251" s="96">
        <v>92.690002441406193</v>
      </c>
      <c r="BY251" s="96">
        <v>47.849998474121101</v>
      </c>
      <c r="BZ251" s="96">
        <v>15.079999923706101</v>
      </c>
      <c r="CA251" s="96">
        <v>84.5</v>
      </c>
      <c r="CB251" s="96">
        <v>33.439998626708999</v>
      </c>
      <c r="CC251" s="96">
        <v>86.16</v>
      </c>
      <c r="CD251" s="96">
        <v>34.14</v>
      </c>
    </row>
  </sheetData>
  <autoFilter ref="A1:CD1" xr:uid="{6C7B351C-E584-427C-89F1-4A42CE6F4CDE}"/>
  <pageMargins left="0.511811024" right="0.511811024" top="0.78740157499999996" bottom="0.78740157499999996" header="0.31496062000000002" footer="0.31496062000000002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2C609-B7FE-4F6C-9C6B-B3B75D591808}">
  <sheetPr>
    <tabColor rgb="FFFF0000"/>
  </sheetPr>
  <dimension ref="A1:AS1079"/>
  <sheetViews>
    <sheetView topLeftCell="A2" workbookViewId="0">
      <selection activeCell="A2" sqref="A2"/>
    </sheetView>
  </sheetViews>
  <sheetFormatPr defaultRowHeight="14.4" x14ac:dyDescent="0.3"/>
  <cols>
    <col min="1" max="1" width="13.5546875" style="93" customWidth="1"/>
    <col min="2" max="2" width="8.88671875" style="93" customWidth="1"/>
    <col min="7" max="7" width="15.44140625" bestFit="1" customWidth="1"/>
    <col min="8" max="9" width="13.44140625" customWidth="1"/>
    <col min="45" max="45" width="8.88671875" style="93" customWidth="1"/>
  </cols>
  <sheetData>
    <row r="1" spans="1:45" hidden="1" x14ac:dyDescent="0.3">
      <c r="E1">
        <v>1</v>
      </c>
      <c r="F1">
        <v>0</v>
      </c>
      <c r="G1">
        <v>0</v>
      </c>
      <c r="H1">
        <v>0</v>
      </c>
      <c r="I1">
        <v>0</v>
      </c>
      <c r="J1">
        <v>1</v>
      </c>
      <c r="K1">
        <v>0</v>
      </c>
      <c r="L1">
        <v>0</v>
      </c>
      <c r="M1">
        <v>0</v>
      </c>
      <c r="N1">
        <v>0</v>
      </c>
      <c r="O1">
        <v>1</v>
      </c>
      <c r="P1">
        <v>0</v>
      </c>
      <c r="Q1">
        <v>0</v>
      </c>
      <c r="R1">
        <v>0</v>
      </c>
      <c r="S1">
        <v>0</v>
      </c>
      <c r="T1">
        <v>1</v>
      </c>
      <c r="U1">
        <v>0</v>
      </c>
      <c r="V1">
        <v>0</v>
      </c>
      <c r="W1">
        <v>0</v>
      </c>
      <c r="X1">
        <v>0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0</v>
      </c>
      <c r="AH1">
        <v>0</v>
      </c>
      <c r="AI1">
        <v>1</v>
      </c>
      <c r="AJ1">
        <v>0</v>
      </c>
      <c r="AK1">
        <v>0</v>
      </c>
      <c r="AL1">
        <v>0</v>
      </c>
      <c r="AM1">
        <v>0</v>
      </c>
      <c r="AN1">
        <v>1</v>
      </c>
      <c r="AO1">
        <v>0</v>
      </c>
      <c r="AP1">
        <v>0</v>
      </c>
      <c r="AQ1">
        <v>0</v>
      </c>
    </row>
    <row r="2" spans="1:45" x14ac:dyDescent="0.3">
      <c r="B2" s="93" t="s">
        <v>153</v>
      </c>
      <c r="C2" s="64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222</v>
      </c>
      <c r="J2" t="s">
        <v>53</v>
      </c>
      <c r="K2" t="s">
        <v>54</v>
      </c>
      <c r="L2" t="s">
        <v>55</v>
      </c>
      <c r="M2" t="s">
        <v>56</v>
      </c>
      <c r="N2" t="s">
        <v>223</v>
      </c>
      <c r="O2" t="s">
        <v>57</v>
      </c>
      <c r="P2" t="s">
        <v>58</v>
      </c>
      <c r="Q2" t="s">
        <v>59</v>
      </c>
      <c r="R2" t="s">
        <v>60</v>
      </c>
      <c r="S2" t="s">
        <v>224</v>
      </c>
      <c r="T2" t="s">
        <v>61</v>
      </c>
      <c r="U2" t="s">
        <v>62</v>
      </c>
      <c r="V2" t="s">
        <v>63</v>
      </c>
      <c r="W2" t="s">
        <v>64</v>
      </c>
      <c r="X2" t="s">
        <v>225</v>
      </c>
      <c r="Y2" t="s">
        <v>65</v>
      </c>
      <c r="Z2" t="s">
        <v>66</v>
      </c>
      <c r="AA2" t="s">
        <v>67</v>
      </c>
      <c r="AB2" t="s">
        <v>68</v>
      </c>
      <c r="AC2" t="s">
        <v>226</v>
      </c>
      <c r="AD2" t="s">
        <v>69</v>
      </c>
      <c r="AE2" t="s">
        <v>70</v>
      </c>
      <c r="AF2" t="s">
        <v>71</v>
      </c>
      <c r="AG2" t="s">
        <v>72</v>
      </c>
      <c r="AH2" t="s">
        <v>227</v>
      </c>
      <c r="AI2" t="s">
        <v>73</v>
      </c>
      <c r="AJ2" t="s">
        <v>74</v>
      </c>
      <c r="AK2" t="s">
        <v>75</v>
      </c>
      <c r="AL2" t="s">
        <v>76</v>
      </c>
      <c r="AM2" t="s">
        <v>228</v>
      </c>
      <c r="AN2" t="s">
        <v>77</v>
      </c>
      <c r="AO2" t="s">
        <v>78</v>
      </c>
      <c r="AP2" t="s">
        <v>79</v>
      </c>
      <c r="AQ2" t="s">
        <v>80</v>
      </c>
      <c r="AR2" t="s">
        <v>229</v>
      </c>
      <c r="AS2" s="93" t="s">
        <v>219</v>
      </c>
    </row>
    <row r="3" spans="1:45" x14ac:dyDescent="0.3">
      <c r="A3" s="93" t="str">
        <f>_xlfn.CONCAT(C3,D3)</f>
        <v>ABEV3BBDC3</v>
      </c>
      <c r="B3" s="93">
        <v>1</v>
      </c>
      <c r="C3" s="89" t="s">
        <v>81</v>
      </c>
      <c r="D3" s="89" t="s">
        <v>42</v>
      </c>
      <c r="E3" s="89">
        <v>0</v>
      </c>
      <c r="F3" s="89">
        <v>0</v>
      </c>
      <c r="G3" s="89">
        <v>0</v>
      </c>
      <c r="H3" s="89">
        <v>0</v>
      </c>
      <c r="I3" s="89" t="s">
        <v>230</v>
      </c>
      <c r="J3" s="89">
        <v>0</v>
      </c>
      <c r="K3" s="89">
        <v>0</v>
      </c>
      <c r="L3" s="89">
        <v>0</v>
      </c>
      <c r="M3" s="89">
        <v>0</v>
      </c>
      <c r="N3" s="89" t="s">
        <v>230</v>
      </c>
      <c r="O3" s="89">
        <v>0</v>
      </c>
      <c r="P3" s="89">
        <v>0</v>
      </c>
      <c r="Q3" s="89">
        <v>0</v>
      </c>
      <c r="R3" s="89">
        <v>0</v>
      </c>
      <c r="S3" s="89" t="s">
        <v>230</v>
      </c>
      <c r="T3" s="89">
        <v>1.4045235871019599</v>
      </c>
      <c r="U3" s="89">
        <v>1.15323233987166</v>
      </c>
      <c r="V3" s="89">
        <v>4.4408920985006301E-16</v>
      </c>
      <c r="W3" s="89">
        <v>0.83575889013775695</v>
      </c>
      <c r="X3" s="89">
        <v>95</v>
      </c>
      <c r="Y3" s="89">
        <v>1.47593535012349</v>
      </c>
      <c r="Z3" s="89">
        <v>0.10479794758861199</v>
      </c>
      <c r="AA3" s="89">
        <v>1.97372982155583E-16</v>
      </c>
      <c r="AB3" s="89">
        <v>0.84387639271750203</v>
      </c>
      <c r="AC3" s="89">
        <v>95</v>
      </c>
      <c r="AD3" s="89">
        <v>1.4653124036871801</v>
      </c>
      <c r="AE3" s="89">
        <v>0.25495734074972298</v>
      </c>
      <c r="AF3" s="89">
        <v>9.0594198809412795E-16</v>
      </c>
      <c r="AG3" s="89">
        <v>0.874656140095322</v>
      </c>
      <c r="AH3" s="89">
        <v>99</v>
      </c>
      <c r="AI3" s="89">
        <v>1.4845433339332801</v>
      </c>
      <c r="AJ3" s="89">
        <v>-2.30454757245546E-2</v>
      </c>
      <c r="AK3" s="89">
        <v>3.1005501196804402E-15</v>
      </c>
      <c r="AL3" s="89">
        <v>0.906853095681182</v>
      </c>
      <c r="AM3" s="89">
        <v>99</v>
      </c>
      <c r="AN3" s="89">
        <v>1.7471786467191299</v>
      </c>
      <c r="AO3" s="89">
        <v>-3.2530858972277898</v>
      </c>
      <c r="AP3" s="89">
        <v>1.8474111129762599E-16</v>
      </c>
      <c r="AQ3" s="89">
        <v>1.2219447093842699</v>
      </c>
      <c r="AR3" s="89">
        <v>99</v>
      </c>
      <c r="AS3" s="93">
        <f>IF(AR3="",0,8-SUMIFS($E$1:$AQ$1,E3:AQ3,0))</f>
        <v>5</v>
      </c>
    </row>
    <row r="4" spans="1:45" x14ac:dyDescent="0.3">
      <c r="A4" s="93" t="str">
        <f t="shared" ref="A4:A67" si="0">_xlfn.CONCAT(C4,D4)</f>
        <v>ABEV3BBDC4</v>
      </c>
      <c r="B4" s="93">
        <v>2</v>
      </c>
      <c r="C4" s="89" t="s">
        <v>81</v>
      </c>
      <c r="D4" s="89" t="s">
        <v>37</v>
      </c>
      <c r="E4" s="89">
        <v>0</v>
      </c>
      <c r="F4" s="89">
        <v>0</v>
      </c>
      <c r="G4" s="89">
        <v>0</v>
      </c>
      <c r="H4" s="89">
        <v>0</v>
      </c>
      <c r="I4" s="89" t="s">
        <v>230</v>
      </c>
      <c r="J4" s="89">
        <v>1.85179020432597</v>
      </c>
      <c r="K4" s="89">
        <v>-2.6631143252985399</v>
      </c>
      <c r="L4" s="89">
        <v>2.3980817331903399E-15</v>
      </c>
      <c r="M4" s="89">
        <v>0.88586986309198901</v>
      </c>
      <c r="N4" s="89">
        <v>95</v>
      </c>
      <c r="O4" s="89">
        <v>1.8279657216951599</v>
      </c>
      <c r="P4" s="89">
        <v>-2.4315583427553902</v>
      </c>
      <c r="Q4" s="89">
        <v>2.4361465226060602E-15</v>
      </c>
      <c r="R4" s="89">
        <v>0.88532383945672899</v>
      </c>
      <c r="S4" s="89">
        <v>95</v>
      </c>
      <c r="T4" s="89">
        <v>1.82365817624523</v>
      </c>
      <c r="U4" s="89">
        <v>-2.54145122176452</v>
      </c>
      <c r="V4" s="89">
        <v>2.8865798640254101E-16</v>
      </c>
      <c r="W4" s="89">
        <v>0.98595264234646496</v>
      </c>
      <c r="X4" s="89">
        <v>95</v>
      </c>
      <c r="Y4" s="89">
        <v>1.8815127708006001</v>
      </c>
      <c r="Z4" s="89">
        <v>-3.4024376615980398</v>
      </c>
      <c r="AA4" s="89">
        <v>1.63819575189134E-15</v>
      </c>
      <c r="AB4" s="89">
        <v>0.97585674337735795</v>
      </c>
      <c r="AC4" s="89">
        <v>95</v>
      </c>
      <c r="AD4" s="89">
        <v>1.82937519131193</v>
      </c>
      <c r="AE4" s="89">
        <v>-2.6574170923095601</v>
      </c>
      <c r="AF4" s="89">
        <v>7.6383344094210798E-16</v>
      </c>
      <c r="AG4" s="89">
        <v>1.0071079052347001</v>
      </c>
      <c r="AH4" s="89">
        <v>95</v>
      </c>
      <c r="AI4" s="89">
        <v>1.81092745331636</v>
      </c>
      <c r="AJ4" s="89">
        <v>-2.39358742159436</v>
      </c>
      <c r="AK4" s="89">
        <v>-1.25959848612018E-15</v>
      </c>
      <c r="AL4" s="89">
        <v>1.02451232378053</v>
      </c>
      <c r="AM4" s="89">
        <v>99</v>
      </c>
      <c r="AN4" s="89">
        <v>1.9602221003426601</v>
      </c>
      <c r="AO4" s="89">
        <v>-4.1556909550162402</v>
      </c>
      <c r="AP4" s="89">
        <v>-8.5265128291211999E-16</v>
      </c>
      <c r="AQ4" s="89">
        <v>1.2181004055375899</v>
      </c>
      <c r="AR4" s="89">
        <v>95</v>
      </c>
      <c r="AS4" s="93">
        <f t="shared" ref="AS4:AS67" si="1">IF(AR4="",0,8-SUMIFS($E$1:$AQ$1,E4:AQ4,0))</f>
        <v>7</v>
      </c>
    </row>
    <row r="5" spans="1:45" x14ac:dyDescent="0.3">
      <c r="A5" s="93" t="str">
        <f t="shared" si="0"/>
        <v>ABEV3BRDT3</v>
      </c>
      <c r="B5" s="93">
        <v>3</v>
      </c>
      <c r="C5" s="89" t="s">
        <v>81</v>
      </c>
      <c r="D5" s="89" t="s">
        <v>83</v>
      </c>
      <c r="E5" s="89">
        <v>0.50565028439461601</v>
      </c>
      <c r="F5" s="89">
        <v>14.0628172614236</v>
      </c>
      <c r="G5" s="89">
        <v>-1.0302869668521499E-15</v>
      </c>
      <c r="H5" s="89">
        <v>0.87864556370936497</v>
      </c>
      <c r="I5" s="89">
        <v>95</v>
      </c>
      <c r="J5" s="89">
        <v>0</v>
      </c>
      <c r="K5" s="89">
        <v>0</v>
      </c>
      <c r="L5" s="89">
        <v>0</v>
      </c>
      <c r="M5" s="89">
        <v>0</v>
      </c>
      <c r="N5" s="89" t="s">
        <v>230</v>
      </c>
      <c r="O5" s="89">
        <v>0.39777180873444101</v>
      </c>
      <c r="P5" s="89">
        <v>15.8145710116905</v>
      </c>
      <c r="Q5" s="89">
        <v>-2.5376526277146401E-17</v>
      </c>
      <c r="R5" s="89">
        <v>0.88051610494794497</v>
      </c>
      <c r="S5" s="89">
        <v>95</v>
      </c>
      <c r="T5" s="89">
        <v>0.39556565583563502</v>
      </c>
      <c r="U5" s="89">
        <v>15.8411340613292</v>
      </c>
      <c r="V5" s="89">
        <v>-1.2656542480726801E-15</v>
      </c>
      <c r="W5" s="89">
        <v>0.84325514394176504</v>
      </c>
      <c r="X5" s="89">
        <v>95</v>
      </c>
      <c r="Y5" s="89">
        <v>0.45217708216476099</v>
      </c>
      <c r="Z5" s="89">
        <v>15.0633848492641</v>
      </c>
      <c r="AA5" s="89">
        <v>-1.1842378929335E-16</v>
      </c>
      <c r="AB5" s="89">
        <v>0.89679048184195598</v>
      </c>
      <c r="AC5" s="89">
        <v>99</v>
      </c>
      <c r="AD5" s="89">
        <v>0.69523931790218196</v>
      </c>
      <c r="AE5" s="89">
        <v>11.5753024417443</v>
      </c>
      <c r="AF5" s="89">
        <v>1.7941204077942498E-15</v>
      </c>
      <c r="AG5" s="89">
        <v>1.0640936948377799</v>
      </c>
      <c r="AH5" s="89">
        <v>95</v>
      </c>
      <c r="AI5" s="89">
        <v>0</v>
      </c>
      <c r="AJ5" s="89">
        <v>0</v>
      </c>
      <c r="AK5" s="89">
        <v>0</v>
      </c>
      <c r="AL5" s="89">
        <v>0</v>
      </c>
      <c r="AM5" s="89" t="s">
        <v>230</v>
      </c>
      <c r="AN5" s="89">
        <v>0</v>
      </c>
      <c r="AO5" s="89">
        <v>0</v>
      </c>
      <c r="AP5" s="89">
        <v>0</v>
      </c>
      <c r="AQ5" s="89">
        <v>0</v>
      </c>
      <c r="AR5" s="89" t="s">
        <v>230</v>
      </c>
      <c r="AS5" s="93">
        <f t="shared" si="1"/>
        <v>5</v>
      </c>
    </row>
    <row r="6" spans="1:45" x14ac:dyDescent="0.3">
      <c r="A6" s="93" t="str">
        <f t="shared" si="0"/>
        <v>ABEV3CMIG4</v>
      </c>
      <c r="B6" s="93">
        <v>4</v>
      </c>
      <c r="C6" s="89" t="s">
        <v>81</v>
      </c>
      <c r="D6" s="89" t="s">
        <v>454</v>
      </c>
      <c r="E6" s="89">
        <v>1.0924429204475501</v>
      </c>
      <c r="F6" s="89">
        <v>-3.3273958041546599</v>
      </c>
      <c r="G6" s="89">
        <v>-1.1723955140041701E-15</v>
      </c>
      <c r="H6" s="89">
        <v>0.55577053020894895</v>
      </c>
      <c r="I6" s="89">
        <v>95</v>
      </c>
      <c r="J6" s="89">
        <v>1.07405010228159</v>
      </c>
      <c r="K6" s="89">
        <v>-3.0557568919753599</v>
      </c>
      <c r="L6" s="89">
        <v>-1.1842378929335E-16</v>
      </c>
      <c r="M6" s="89">
        <v>0.53349105463783897</v>
      </c>
      <c r="N6" s="89">
        <v>95</v>
      </c>
      <c r="O6" s="89">
        <v>0</v>
      </c>
      <c r="P6" s="89">
        <v>0</v>
      </c>
      <c r="Q6" s="89">
        <v>0</v>
      </c>
      <c r="R6" s="89">
        <v>0</v>
      </c>
      <c r="S6" s="89" t="s">
        <v>230</v>
      </c>
      <c r="T6" s="89">
        <v>0</v>
      </c>
      <c r="U6" s="89">
        <v>0</v>
      </c>
      <c r="V6" s="89">
        <v>0</v>
      </c>
      <c r="W6" s="89">
        <v>0</v>
      </c>
      <c r="X6" s="89" t="s">
        <v>230</v>
      </c>
      <c r="Y6" s="89">
        <v>1.1031853411736201</v>
      </c>
      <c r="Z6" s="89">
        <v>-3.7948113364473701</v>
      </c>
      <c r="AA6" s="89">
        <v>1.14476329650238E-15</v>
      </c>
      <c r="AB6" s="89">
        <v>0.72252591548885103</v>
      </c>
      <c r="AC6" s="89">
        <v>95</v>
      </c>
      <c r="AD6" s="89">
        <v>1.12846237076121</v>
      </c>
      <c r="AE6" s="89">
        <v>-4.1605375784545799</v>
      </c>
      <c r="AF6" s="89">
        <v>6.7501559897209499E-16</v>
      </c>
      <c r="AG6" s="89">
        <v>0.72525132725306296</v>
      </c>
      <c r="AH6" s="89">
        <v>95</v>
      </c>
      <c r="AI6" s="89">
        <v>1.1739962615458801</v>
      </c>
      <c r="AJ6" s="89">
        <v>-4.8270941192369703</v>
      </c>
      <c r="AK6" s="89">
        <v>-2.5837917664003602E-16</v>
      </c>
      <c r="AL6" s="89">
        <v>0.73514369830070303</v>
      </c>
      <c r="AM6" s="89">
        <v>99</v>
      </c>
      <c r="AN6" s="89">
        <v>1.12552004325627</v>
      </c>
      <c r="AO6" s="89">
        <v>-4.1891061428362297</v>
      </c>
      <c r="AP6" s="89">
        <v>-1.7905676941154501E-15</v>
      </c>
      <c r="AQ6" s="89">
        <v>0.74323233315992199</v>
      </c>
      <c r="AR6" s="89">
        <v>99</v>
      </c>
      <c r="AS6" s="93">
        <f t="shared" si="1"/>
        <v>6</v>
      </c>
    </row>
    <row r="7" spans="1:45" x14ac:dyDescent="0.3">
      <c r="A7" s="93" t="str">
        <f t="shared" si="0"/>
        <v>ABEV3CPFE3</v>
      </c>
      <c r="B7" s="93">
        <v>5</v>
      </c>
      <c r="C7" s="89" t="s">
        <v>81</v>
      </c>
      <c r="D7" s="89" t="s">
        <v>128</v>
      </c>
      <c r="E7" s="89">
        <v>0</v>
      </c>
      <c r="F7" s="89">
        <v>0</v>
      </c>
      <c r="G7" s="89">
        <v>0</v>
      </c>
      <c r="H7" s="89">
        <v>0</v>
      </c>
      <c r="I7" s="89" t="s">
        <v>230</v>
      </c>
      <c r="J7" s="89">
        <v>0.79154023647587302</v>
      </c>
      <c r="K7" s="89">
        <v>19.114973295933702</v>
      </c>
      <c r="L7" s="89">
        <v>-1.00660220899348E-15</v>
      </c>
      <c r="M7" s="89">
        <v>0.89375273818179002</v>
      </c>
      <c r="N7" s="89">
        <v>95</v>
      </c>
      <c r="O7" s="89">
        <v>0.76856642910478001</v>
      </c>
      <c r="P7" s="89">
        <v>19.467464754148999</v>
      </c>
      <c r="Q7" s="89">
        <v>-3.9079850466805498E-15</v>
      </c>
      <c r="R7" s="89">
        <v>0.94576014623123095</v>
      </c>
      <c r="S7" s="89">
        <v>95</v>
      </c>
      <c r="T7" s="89">
        <v>0.75994986882305704</v>
      </c>
      <c r="U7" s="89">
        <v>19.495510592603299</v>
      </c>
      <c r="V7" s="89">
        <v>-2.66453525910038E-16</v>
      </c>
      <c r="W7" s="89">
        <v>0.95534478361157305</v>
      </c>
      <c r="X7" s="89">
        <v>95</v>
      </c>
      <c r="Y7" s="89">
        <v>0.71356693911277902</v>
      </c>
      <c r="Z7" s="89">
        <v>20.231067255767101</v>
      </c>
      <c r="AA7" s="89">
        <v>2.90138283768708E-15</v>
      </c>
      <c r="AB7" s="89">
        <v>0.98834813004959599</v>
      </c>
      <c r="AC7" s="89">
        <v>95</v>
      </c>
      <c r="AD7" s="89">
        <v>0.86328653514494402</v>
      </c>
      <c r="AE7" s="89">
        <v>18.086342866583902</v>
      </c>
      <c r="AF7" s="89">
        <v>-1.4210854715201999E-16</v>
      </c>
      <c r="AG7" s="89">
        <v>1.0321625570490101</v>
      </c>
      <c r="AH7" s="89">
        <v>99</v>
      </c>
      <c r="AI7" s="89">
        <v>0</v>
      </c>
      <c r="AJ7" s="89">
        <v>0</v>
      </c>
      <c r="AK7" s="89">
        <v>0</v>
      </c>
      <c r="AL7" s="89">
        <v>0</v>
      </c>
      <c r="AM7" s="89" t="s">
        <v>230</v>
      </c>
      <c r="AN7" s="89">
        <v>1.2903695679693501</v>
      </c>
      <c r="AO7" s="89">
        <v>12.112110465647101</v>
      </c>
      <c r="AP7" s="89">
        <v>-2.37321273743873E-15</v>
      </c>
      <c r="AQ7" s="89">
        <v>1.56074461314696</v>
      </c>
      <c r="AR7" s="89">
        <v>95</v>
      </c>
      <c r="AS7" s="93">
        <f t="shared" si="1"/>
        <v>6</v>
      </c>
    </row>
    <row r="8" spans="1:45" x14ac:dyDescent="0.3">
      <c r="A8" s="93" t="str">
        <f t="shared" si="0"/>
        <v>ABEV3CRFB3</v>
      </c>
      <c r="B8" s="93">
        <v>6</v>
      </c>
      <c r="C8" s="89" t="s">
        <v>81</v>
      </c>
      <c r="D8" s="89" t="s">
        <v>135</v>
      </c>
      <c r="E8" s="89">
        <v>-0.27434584457848299</v>
      </c>
      <c r="F8" s="89">
        <v>23.753470787958999</v>
      </c>
      <c r="G8" s="89">
        <v>6.7501559897209499E-16</v>
      </c>
      <c r="H8" s="89">
        <v>0.57952779400693299</v>
      </c>
      <c r="I8" s="89">
        <v>99</v>
      </c>
      <c r="J8" s="89">
        <v>-0.22326934414977401</v>
      </c>
      <c r="K8" s="89">
        <v>22.974722495681199</v>
      </c>
      <c r="L8" s="89">
        <v>1.1842378929335E-16</v>
      </c>
      <c r="M8" s="89">
        <v>0.59493225580789999</v>
      </c>
      <c r="N8" s="89">
        <v>99</v>
      </c>
      <c r="O8" s="89">
        <v>-0.214093321018622</v>
      </c>
      <c r="P8" s="89">
        <v>22.974672658005399</v>
      </c>
      <c r="Q8" s="89">
        <v>-1.11656715619444E-15</v>
      </c>
      <c r="R8" s="89">
        <v>0.73239461770840097</v>
      </c>
      <c r="S8" s="89">
        <v>99</v>
      </c>
      <c r="T8" s="89">
        <v>-0.192420805503762</v>
      </c>
      <c r="U8" s="89">
        <v>22.603869215559801</v>
      </c>
      <c r="V8" s="89">
        <v>-1.55431223447522E-16</v>
      </c>
      <c r="W8" s="89">
        <v>0.74049636031848698</v>
      </c>
      <c r="X8" s="89">
        <v>99</v>
      </c>
      <c r="Y8" s="89">
        <v>1.82160914043921E-2</v>
      </c>
      <c r="Z8" s="89">
        <v>19.4649018203197</v>
      </c>
      <c r="AA8" s="89">
        <v>-9.0791571791568409E-16</v>
      </c>
      <c r="AB8" s="89">
        <v>1.00471422702887</v>
      </c>
      <c r="AC8" s="89">
        <v>95</v>
      </c>
      <c r="AD8" s="89">
        <v>0</v>
      </c>
      <c r="AE8" s="89">
        <v>0</v>
      </c>
      <c r="AF8" s="89">
        <v>0</v>
      </c>
      <c r="AG8" s="89">
        <v>0</v>
      </c>
      <c r="AH8" s="89" t="s">
        <v>230</v>
      </c>
      <c r="AI8" s="89">
        <v>-4.8326343981461503E-2</v>
      </c>
      <c r="AJ8" s="89">
        <v>20.434392996455401</v>
      </c>
      <c r="AK8" s="89">
        <v>1.48568026568021E-15</v>
      </c>
      <c r="AL8" s="89">
        <v>1.01508106813966</v>
      </c>
      <c r="AM8" s="89">
        <v>95</v>
      </c>
      <c r="AN8" s="89">
        <v>0</v>
      </c>
      <c r="AO8" s="89">
        <v>0</v>
      </c>
      <c r="AP8" s="89">
        <v>0</v>
      </c>
      <c r="AQ8" s="89">
        <v>0</v>
      </c>
      <c r="AR8" s="89" t="s">
        <v>230</v>
      </c>
      <c r="AS8" s="93">
        <f t="shared" si="1"/>
        <v>6</v>
      </c>
    </row>
    <row r="9" spans="1:45" x14ac:dyDescent="0.3">
      <c r="A9" s="93" t="str">
        <f t="shared" si="0"/>
        <v>ABEV3EGIE3</v>
      </c>
      <c r="B9" s="93">
        <v>7</v>
      </c>
      <c r="C9" s="89" t="s">
        <v>81</v>
      </c>
      <c r="D9" s="89" t="s">
        <v>89</v>
      </c>
      <c r="E9" s="89">
        <v>0.87442659908089304</v>
      </c>
      <c r="F9" s="89">
        <v>30.070700675727899</v>
      </c>
      <c r="G9" s="89">
        <v>4.1922021409845901E-15</v>
      </c>
      <c r="H9" s="89">
        <v>1.13754022612955</v>
      </c>
      <c r="I9" s="89">
        <v>95</v>
      </c>
      <c r="J9" s="89">
        <v>0</v>
      </c>
      <c r="K9" s="89">
        <v>0</v>
      </c>
      <c r="L9" s="89">
        <v>0</v>
      </c>
      <c r="M9" s="89">
        <v>0</v>
      </c>
      <c r="N9" s="89" t="s">
        <v>230</v>
      </c>
      <c r="O9" s="89">
        <v>0</v>
      </c>
      <c r="P9" s="89">
        <v>0</v>
      </c>
      <c r="Q9" s="89">
        <v>0</v>
      </c>
      <c r="R9" s="89">
        <v>0</v>
      </c>
      <c r="S9" s="89" t="s">
        <v>230</v>
      </c>
      <c r="T9" s="89">
        <v>0.64362423683310099</v>
      </c>
      <c r="U9" s="89">
        <v>33.578146696374503</v>
      </c>
      <c r="V9" s="89">
        <v>-6.6613381477509402E-16</v>
      </c>
      <c r="W9" s="89">
        <v>1.2191920439466699</v>
      </c>
      <c r="X9" s="89">
        <v>95</v>
      </c>
      <c r="Y9" s="89">
        <v>0.80244094526169396</v>
      </c>
      <c r="Z9" s="89">
        <v>31.249683017867198</v>
      </c>
      <c r="AA9" s="89">
        <v>-7.8949192862233394E-17</v>
      </c>
      <c r="AB9" s="89">
        <v>1.2721371371331001</v>
      </c>
      <c r="AC9" s="89">
        <v>99</v>
      </c>
      <c r="AD9" s="89">
        <v>1.11516809034395</v>
      </c>
      <c r="AE9" s="89">
        <v>26.757840152410001</v>
      </c>
      <c r="AF9" s="89">
        <v>1.06581410364015E-16</v>
      </c>
      <c r="AG9" s="89">
        <v>1.4598359473203399</v>
      </c>
      <c r="AH9" s="89">
        <v>95</v>
      </c>
      <c r="AI9" s="89">
        <v>1.2689410209973799</v>
      </c>
      <c r="AJ9" s="89">
        <v>24.512350169768101</v>
      </c>
      <c r="AK9" s="89">
        <v>-1.7763568394002501E-15</v>
      </c>
      <c r="AL9" s="89">
        <v>1.65641566397369</v>
      </c>
      <c r="AM9" s="89">
        <v>99</v>
      </c>
      <c r="AN9" s="89">
        <v>1.47545284464409</v>
      </c>
      <c r="AO9" s="89">
        <v>22.0387275313198</v>
      </c>
      <c r="AP9" s="89">
        <v>-1.6768808563938401E-15</v>
      </c>
      <c r="AQ9" s="89">
        <v>1.7702947859528999</v>
      </c>
      <c r="AR9" s="89">
        <v>99</v>
      </c>
      <c r="AS9" s="93">
        <f t="shared" si="1"/>
        <v>6</v>
      </c>
    </row>
    <row r="10" spans="1:45" x14ac:dyDescent="0.3">
      <c r="A10" s="93" t="str">
        <f t="shared" si="0"/>
        <v>ABEV3ENBR3</v>
      </c>
      <c r="B10" s="93">
        <v>8</v>
      </c>
      <c r="C10" s="89" t="s">
        <v>81</v>
      </c>
      <c r="D10" s="89" t="s">
        <v>90</v>
      </c>
      <c r="E10" s="89">
        <v>0.53682799089273903</v>
      </c>
      <c r="F10" s="89">
        <v>11.014895086921699</v>
      </c>
      <c r="G10" s="89">
        <v>6.03961325396085E-16</v>
      </c>
      <c r="H10" s="89">
        <v>0.43905832949986301</v>
      </c>
      <c r="I10" s="89">
        <v>95</v>
      </c>
      <c r="J10" s="89">
        <v>0.54158462763502602</v>
      </c>
      <c r="K10" s="89">
        <v>10.9270293790103</v>
      </c>
      <c r="L10" s="89">
        <v>-1.24344978758018E-15</v>
      </c>
      <c r="M10" s="89">
        <v>0.48859883522046099</v>
      </c>
      <c r="N10" s="89">
        <v>95</v>
      </c>
      <c r="O10" s="89">
        <v>0.53286461036046995</v>
      </c>
      <c r="P10" s="89">
        <v>10.9678444154315</v>
      </c>
      <c r="Q10" s="89">
        <v>1.39570894524305E-15</v>
      </c>
      <c r="R10" s="89">
        <v>0.51203983656934204</v>
      </c>
      <c r="S10" s="89">
        <v>99</v>
      </c>
      <c r="T10" s="89">
        <v>0.53392460349258197</v>
      </c>
      <c r="U10" s="89">
        <v>10.8634434389131</v>
      </c>
      <c r="V10" s="89">
        <v>7.1054273576010003E-16</v>
      </c>
      <c r="W10" s="89">
        <v>0.54635526802106604</v>
      </c>
      <c r="X10" s="89">
        <v>95</v>
      </c>
      <c r="Y10" s="89">
        <v>0.59056189914434998</v>
      </c>
      <c r="Z10" s="89">
        <v>10.0330281868135</v>
      </c>
      <c r="AA10" s="89">
        <v>2.8421709430404001E-15</v>
      </c>
      <c r="AB10" s="89">
        <v>0.56266814911176399</v>
      </c>
      <c r="AC10" s="89">
        <v>99</v>
      </c>
      <c r="AD10" s="89">
        <v>0.63183447346910404</v>
      </c>
      <c r="AE10" s="89">
        <v>9.4393125946449494</v>
      </c>
      <c r="AF10" s="89">
        <v>-6.5725203057809296E-16</v>
      </c>
      <c r="AG10" s="89">
        <v>0.57970620310030496</v>
      </c>
      <c r="AH10" s="89">
        <v>99</v>
      </c>
      <c r="AI10" s="89">
        <v>0.74649680035037902</v>
      </c>
      <c r="AJ10" s="89">
        <v>7.7790573533819396</v>
      </c>
      <c r="AK10" s="89">
        <v>1.1950036919601701E-15</v>
      </c>
      <c r="AL10" s="89">
        <v>0.73075074568776199</v>
      </c>
      <c r="AM10" s="89">
        <v>99</v>
      </c>
      <c r="AN10" s="89">
        <v>0.86093148929113394</v>
      </c>
      <c r="AO10" s="89">
        <v>6.3755700564488302</v>
      </c>
      <c r="AP10" s="89">
        <v>-2.1316282072803E-17</v>
      </c>
      <c r="AQ10" s="89">
        <v>0.78696997493774901</v>
      </c>
      <c r="AR10" s="89">
        <v>99</v>
      </c>
      <c r="AS10" s="93">
        <f t="shared" si="1"/>
        <v>8</v>
      </c>
    </row>
    <row r="11" spans="1:45" x14ac:dyDescent="0.3">
      <c r="A11" s="93" t="str">
        <f t="shared" si="0"/>
        <v>ABEV3ENGI11</v>
      </c>
      <c r="B11" s="93">
        <v>9</v>
      </c>
      <c r="C11" s="89" t="s">
        <v>81</v>
      </c>
      <c r="D11" s="89" t="s">
        <v>91</v>
      </c>
      <c r="E11" s="89">
        <v>0</v>
      </c>
      <c r="F11" s="89">
        <v>0</v>
      </c>
      <c r="G11" s="89">
        <v>0</v>
      </c>
      <c r="H11" s="89">
        <v>0</v>
      </c>
      <c r="I11" s="89" t="s">
        <v>230</v>
      </c>
      <c r="J11" s="89">
        <v>1.7354872244639501</v>
      </c>
      <c r="K11" s="89">
        <v>21.6754200547484</v>
      </c>
      <c r="L11" s="89">
        <v>1.7763568394002501E-15</v>
      </c>
      <c r="M11" s="89">
        <v>1.8456460523834299</v>
      </c>
      <c r="N11" s="89">
        <v>95</v>
      </c>
      <c r="O11" s="89">
        <v>0</v>
      </c>
      <c r="P11" s="89">
        <v>0</v>
      </c>
      <c r="Q11" s="89">
        <v>0</v>
      </c>
      <c r="R11" s="89">
        <v>0</v>
      </c>
      <c r="S11" s="89" t="s">
        <v>230</v>
      </c>
      <c r="T11" s="89">
        <v>1.6411385288400899</v>
      </c>
      <c r="U11" s="89">
        <v>23.5828022632288</v>
      </c>
      <c r="V11" s="89">
        <v>8.8817841970012504E-17</v>
      </c>
      <c r="W11" s="89">
        <v>2.00619630089993</v>
      </c>
      <c r="X11" s="89">
        <v>95</v>
      </c>
      <c r="Y11" s="89">
        <v>1.5625118835802001</v>
      </c>
      <c r="Z11" s="89">
        <v>24.8366062619274</v>
      </c>
      <c r="AA11" s="89">
        <v>4.5001039931473002E-15</v>
      </c>
      <c r="AB11" s="89">
        <v>2.00384708081969</v>
      </c>
      <c r="AC11" s="89">
        <v>95</v>
      </c>
      <c r="AD11" s="89">
        <v>1.53069585981726</v>
      </c>
      <c r="AE11" s="89">
        <v>25.2872490219418</v>
      </c>
      <c r="AF11" s="89">
        <v>3.12638803734444E-15</v>
      </c>
      <c r="AG11" s="89">
        <v>2.03208040459532</v>
      </c>
      <c r="AH11" s="89">
        <v>95</v>
      </c>
      <c r="AI11" s="89">
        <v>1.84331091466551</v>
      </c>
      <c r="AJ11" s="89">
        <v>20.742077054067199</v>
      </c>
      <c r="AK11" s="89">
        <v>6.45947941600091E-16</v>
      </c>
      <c r="AL11" s="89">
        <v>2.4254438276101502</v>
      </c>
      <c r="AM11" s="89">
        <v>99</v>
      </c>
      <c r="AN11" s="89">
        <v>2.38389306231258</v>
      </c>
      <c r="AO11" s="89">
        <v>14.194720073632499</v>
      </c>
      <c r="AP11" s="89">
        <v>-6.3664629124105002E-15</v>
      </c>
      <c r="AQ11" s="89">
        <v>3.04571220614215</v>
      </c>
      <c r="AR11" s="89">
        <v>95</v>
      </c>
      <c r="AS11" s="93">
        <f t="shared" si="1"/>
        <v>6</v>
      </c>
    </row>
    <row r="12" spans="1:45" x14ac:dyDescent="0.3">
      <c r="A12" s="93" t="str">
        <f t="shared" si="0"/>
        <v>ABEV3GOLL4</v>
      </c>
      <c r="B12" s="93">
        <v>10</v>
      </c>
      <c r="C12" s="89" t="s">
        <v>81</v>
      </c>
      <c r="D12" s="89" t="s">
        <v>93</v>
      </c>
      <c r="E12" s="89">
        <v>0</v>
      </c>
      <c r="F12" s="89">
        <v>0</v>
      </c>
      <c r="G12" s="89">
        <v>0</v>
      </c>
      <c r="H12" s="89">
        <v>0</v>
      </c>
      <c r="I12" s="89" t="s">
        <v>230</v>
      </c>
      <c r="J12" s="89">
        <v>0</v>
      </c>
      <c r="K12" s="89">
        <v>0</v>
      </c>
      <c r="L12" s="89">
        <v>0</v>
      </c>
      <c r="M12" s="89">
        <v>0</v>
      </c>
      <c r="N12" s="89" t="s">
        <v>230</v>
      </c>
      <c r="O12" s="89">
        <v>1.75404955674509</v>
      </c>
      <c r="P12" s="89">
        <v>-3.3061370485547799</v>
      </c>
      <c r="Q12" s="89">
        <v>2.7660413642089599E-15</v>
      </c>
      <c r="R12" s="89">
        <v>1.9729061815697699</v>
      </c>
      <c r="S12" s="89">
        <v>95</v>
      </c>
      <c r="T12" s="89">
        <v>1.76012700149185</v>
      </c>
      <c r="U12" s="89">
        <v>-3.57498745551043</v>
      </c>
      <c r="V12" s="89">
        <v>8.8817841970012504E-17</v>
      </c>
      <c r="W12" s="89">
        <v>1.9253595540398001</v>
      </c>
      <c r="X12" s="89">
        <v>95</v>
      </c>
      <c r="Y12" s="89">
        <v>2.1340852270353601</v>
      </c>
      <c r="Z12" s="89">
        <v>-9.0563115301062993</v>
      </c>
      <c r="AA12" s="89">
        <v>2.3684757858670001E-15</v>
      </c>
      <c r="AB12" s="89">
        <v>2.2167456075047598</v>
      </c>
      <c r="AC12" s="89">
        <v>95</v>
      </c>
      <c r="AD12" s="89">
        <v>2.5094532126846998</v>
      </c>
      <c r="AE12" s="89">
        <v>-14.4526682827999</v>
      </c>
      <c r="AF12" s="89">
        <v>4.6895820560166599E-15</v>
      </c>
      <c r="AG12" s="89">
        <v>2.32289825173264</v>
      </c>
      <c r="AH12" s="89">
        <v>95</v>
      </c>
      <c r="AI12" s="89">
        <v>2.85227565806602</v>
      </c>
      <c r="AJ12" s="89">
        <v>-19.415691516994201</v>
      </c>
      <c r="AK12" s="89">
        <v>-5.1675835328007303E-16</v>
      </c>
      <c r="AL12" s="89">
        <v>2.5761663802428898</v>
      </c>
      <c r="AM12" s="89">
        <v>95</v>
      </c>
      <c r="AN12" s="89">
        <v>3.4706844103935</v>
      </c>
      <c r="AO12" s="89">
        <v>-27.208740193833801</v>
      </c>
      <c r="AP12" s="89">
        <v>2.55795384873636E-16</v>
      </c>
      <c r="AQ12" s="89">
        <v>3.1650630526196601</v>
      </c>
      <c r="AR12" s="89">
        <v>95</v>
      </c>
      <c r="AS12" s="93">
        <f t="shared" si="1"/>
        <v>6</v>
      </c>
    </row>
    <row r="13" spans="1:45" x14ac:dyDescent="0.3">
      <c r="A13" s="93" t="str">
        <f t="shared" si="0"/>
        <v>ABEV3IRBR3</v>
      </c>
      <c r="B13" s="93">
        <v>11</v>
      </c>
      <c r="C13" s="89" t="s">
        <v>81</v>
      </c>
      <c r="D13" s="89" t="s">
        <v>108</v>
      </c>
      <c r="E13" s="89">
        <v>0.24458602207441299</v>
      </c>
      <c r="F13" s="89">
        <v>3.57571668798056</v>
      </c>
      <c r="G13" s="89">
        <v>3.3750779948604799E-16</v>
      </c>
      <c r="H13" s="89">
        <v>0.52464579728119498</v>
      </c>
      <c r="I13" s="89">
        <v>95</v>
      </c>
      <c r="J13" s="89">
        <v>0.155318804791375</v>
      </c>
      <c r="K13" s="89">
        <v>4.9528483521522997</v>
      </c>
      <c r="L13" s="89">
        <v>6.3652786745175603E-16</v>
      </c>
      <c r="M13" s="89">
        <v>0.57862842245080204</v>
      </c>
      <c r="N13" s="89">
        <v>95</v>
      </c>
      <c r="O13" s="89">
        <v>0.153442404731365</v>
      </c>
      <c r="P13" s="89">
        <v>5.1224827085000904</v>
      </c>
      <c r="Q13" s="89">
        <v>5.8366010437436801E-16</v>
      </c>
      <c r="R13" s="89">
        <v>0.66970519408972795</v>
      </c>
      <c r="S13" s="89">
        <v>95</v>
      </c>
      <c r="T13" s="89">
        <v>0</v>
      </c>
      <c r="U13" s="89">
        <v>0</v>
      </c>
      <c r="V13" s="89">
        <v>0</v>
      </c>
      <c r="W13" s="89">
        <v>0</v>
      </c>
      <c r="X13" s="89" t="s">
        <v>230</v>
      </c>
      <c r="Y13" s="89">
        <v>0</v>
      </c>
      <c r="Z13" s="89">
        <v>0</v>
      </c>
      <c r="AA13" s="89">
        <v>0</v>
      </c>
      <c r="AB13" s="89">
        <v>0</v>
      </c>
      <c r="AC13" s="89" t="s">
        <v>230</v>
      </c>
      <c r="AD13" s="89">
        <v>-1.18539872599552E-3</v>
      </c>
      <c r="AE13" s="89">
        <v>7.6987564426027202</v>
      </c>
      <c r="AF13" s="89">
        <v>-5.6843418860807996E-16</v>
      </c>
      <c r="AG13" s="89">
        <v>1.2112511742384899</v>
      </c>
      <c r="AH13" s="89">
        <v>95</v>
      </c>
      <c r="AI13" s="89">
        <v>-2.51673201798365E-2</v>
      </c>
      <c r="AJ13" s="89">
        <v>8.0643042030846406</v>
      </c>
      <c r="AK13" s="89">
        <v>-3.8756876496005502E-16</v>
      </c>
      <c r="AL13" s="89">
        <v>1.2146400326447899</v>
      </c>
      <c r="AM13" s="89">
        <v>95</v>
      </c>
      <c r="AN13" s="89">
        <v>2.0918811472993601</v>
      </c>
      <c r="AO13" s="89">
        <v>-18.2633400806548</v>
      </c>
      <c r="AP13" s="89">
        <v>1.5916157281026199E-15</v>
      </c>
      <c r="AQ13" s="89">
        <v>6.1518405053424399</v>
      </c>
      <c r="AR13" s="89">
        <v>99</v>
      </c>
      <c r="AS13" s="93">
        <f t="shared" si="1"/>
        <v>6</v>
      </c>
    </row>
    <row r="14" spans="1:45" x14ac:dyDescent="0.3">
      <c r="A14" s="93" t="str">
        <f t="shared" si="0"/>
        <v>ABEV3JBSS3</v>
      </c>
      <c r="B14" s="93">
        <v>12</v>
      </c>
      <c r="C14" s="89" t="s">
        <v>81</v>
      </c>
      <c r="D14" s="89" t="s">
        <v>95</v>
      </c>
      <c r="E14" s="89">
        <v>0</v>
      </c>
      <c r="F14" s="89">
        <v>0</v>
      </c>
      <c r="G14" s="89">
        <v>0</v>
      </c>
      <c r="H14" s="89">
        <v>0</v>
      </c>
      <c r="I14" s="89" t="s">
        <v>230</v>
      </c>
      <c r="J14" s="89">
        <v>0</v>
      </c>
      <c r="K14" s="89">
        <v>0</v>
      </c>
      <c r="L14" s="89">
        <v>0</v>
      </c>
      <c r="M14" s="89">
        <v>0</v>
      </c>
      <c r="N14" s="89" t="s">
        <v>230</v>
      </c>
      <c r="O14" s="89">
        <v>0</v>
      </c>
      <c r="P14" s="89">
        <v>0</v>
      </c>
      <c r="Q14" s="89">
        <v>0</v>
      </c>
      <c r="R14" s="89">
        <v>0</v>
      </c>
      <c r="S14" s="89" t="s">
        <v>230</v>
      </c>
      <c r="T14" s="89">
        <v>0.56192686827618199</v>
      </c>
      <c r="U14" s="89">
        <v>14.6644595770022</v>
      </c>
      <c r="V14" s="89">
        <v>4.2188474935756001E-16</v>
      </c>
      <c r="W14" s="89">
        <v>1.17469612507871</v>
      </c>
      <c r="X14" s="89">
        <v>95</v>
      </c>
      <c r="Y14" s="89">
        <v>0.55396209199840496</v>
      </c>
      <c r="Z14" s="89">
        <v>14.755732097266399</v>
      </c>
      <c r="AA14" s="89">
        <v>-3.3553406966449199E-16</v>
      </c>
      <c r="AB14" s="89">
        <v>1.1384162219412499</v>
      </c>
      <c r="AC14" s="89">
        <v>95</v>
      </c>
      <c r="AD14" s="89">
        <v>0.379953971554573</v>
      </c>
      <c r="AE14" s="89">
        <v>17.254813353358202</v>
      </c>
      <c r="AF14" s="89">
        <v>-1.2434497875801799E-16</v>
      </c>
      <c r="AG14" s="89">
        <v>1.249725647659</v>
      </c>
      <c r="AH14" s="89">
        <v>95</v>
      </c>
      <c r="AI14" s="89">
        <v>0.52014078914284501</v>
      </c>
      <c r="AJ14" s="89">
        <v>15.224516493671301</v>
      </c>
      <c r="AK14" s="89">
        <v>7.26691434300103E-16</v>
      </c>
      <c r="AL14" s="89">
        <v>1.3432713593673999</v>
      </c>
      <c r="AM14" s="89">
        <v>99</v>
      </c>
      <c r="AN14" s="89">
        <v>0.69956438892138695</v>
      </c>
      <c r="AO14" s="89">
        <v>12.850568430129799</v>
      </c>
      <c r="AP14" s="89">
        <v>1.3216094885137901E-15</v>
      </c>
      <c r="AQ14" s="89">
        <v>1.47244204324919</v>
      </c>
      <c r="AR14" s="89">
        <v>99</v>
      </c>
      <c r="AS14" s="93">
        <f t="shared" si="1"/>
        <v>5</v>
      </c>
    </row>
    <row r="15" spans="1:45" x14ac:dyDescent="0.3">
      <c r="A15" s="93" t="str">
        <f t="shared" si="0"/>
        <v>ABEV3MRFG3</v>
      </c>
      <c r="B15" s="93">
        <v>13</v>
      </c>
      <c r="C15" s="89" t="s">
        <v>81</v>
      </c>
      <c r="D15" s="89" t="s">
        <v>35</v>
      </c>
      <c r="E15" s="89">
        <v>-0.40026870612691301</v>
      </c>
      <c r="F15" s="89">
        <v>20.3204036618896</v>
      </c>
      <c r="G15" s="89">
        <v>1.33226762955019E-15</v>
      </c>
      <c r="H15" s="89">
        <v>0.64570178636769504</v>
      </c>
      <c r="I15" s="89">
        <v>95</v>
      </c>
      <c r="J15" s="89">
        <v>-0.565244246807457</v>
      </c>
      <c r="K15" s="89">
        <v>22.821727855408501</v>
      </c>
      <c r="L15" s="89">
        <v>-1.68753899743024E-15</v>
      </c>
      <c r="M15" s="89">
        <v>0.88229655877425395</v>
      </c>
      <c r="N15" s="89">
        <v>99</v>
      </c>
      <c r="O15" s="89">
        <v>-0.52809893542415998</v>
      </c>
      <c r="P15" s="89">
        <v>22.2096380055733</v>
      </c>
      <c r="Q15" s="89">
        <v>-2.38539347005176E-15</v>
      </c>
      <c r="R15" s="89">
        <v>0.92367917684447098</v>
      </c>
      <c r="S15" s="89">
        <v>99</v>
      </c>
      <c r="T15" s="89">
        <v>-0.49933390531483102</v>
      </c>
      <c r="U15" s="89">
        <v>21.5456662029552</v>
      </c>
      <c r="V15" s="89">
        <v>1.4988010832439599E-15</v>
      </c>
      <c r="W15" s="89">
        <v>1.1267076788439601</v>
      </c>
      <c r="X15" s="89">
        <v>95</v>
      </c>
      <c r="Y15" s="89">
        <v>0</v>
      </c>
      <c r="Z15" s="89">
        <v>0</v>
      </c>
      <c r="AA15" s="89">
        <v>0</v>
      </c>
      <c r="AB15" s="89">
        <v>0</v>
      </c>
      <c r="AC15" s="89" t="s">
        <v>230</v>
      </c>
      <c r="AD15" s="89">
        <v>4.19287737369839E-2</v>
      </c>
      <c r="AE15" s="89">
        <v>13.652439443299199</v>
      </c>
      <c r="AF15" s="89">
        <v>-3.1974423109204502E-16</v>
      </c>
      <c r="AG15" s="89">
        <v>1.57018807969621</v>
      </c>
      <c r="AH15" s="89">
        <v>95</v>
      </c>
      <c r="AI15" s="89">
        <v>0</v>
      </c>
      <c r="AJ15" s="89">
        <v>0</v>
      </c>
      <c r="AK15" s="89">
        <v>0</v>
      </c>
      <c r="AL15" s="89">
        <v>0</v>
      </c>
      <c r="AM15" s="89" t="s">
        <v>230</v>
      </c>
      <c r="AN15" s="89">
        <v>0</v>
      </c>
      <c r="AO15" s="89">
        <v>0</v>
      </c>
      <c r="AP15" s="89">
        <v>0</v>
      </c>
      <c r="AQ15" s="89">
        <v>0</v>
      </c>
      <c r="AR15" s="89" t="s">
        <v>230</v>
      </c>
      <c r="AS15" s="93">
        <f t="shared" si="1"/>
        <v>5</v>
      </c>
    </row>
    <row r="16" spans="1:45" x14ac:dyDescent="0.3">
      <c r="A16" s="93" t="str">
        <f t="shared" si="0"/>
        <v>ABEV3MRVE3</v>
      </c>
      <c r="B16" s="93">
        <v>14</v>
      </c>
      <c r="C16" s="89" t="s">
        <v>81</v>
      </c>
      <c r="D16" s="89" t="s">
        <v>43</v>
      </c>
      <c r="E16" s="89">
        <v>0</v>
      </c>
      <c r="F16" s="89">
        <v>0</v>
      </c>
      <c r="G16" s="89">
        <v>0</v>
      </c>
      <c r="H16" s="89">
        <v>0</v>
      </c>
      <c r="I16" s="89" t="s">
        <v>230</v>
      </c>
      <c r="J16" s="89">
        <v>0.70311399326297097</v>
      </c>
      <c r="K16" s="89">
        <v>8.5521864462431001</v>
      </c>
      <c r="L16" s="89">
        <v>-1.12502599828683E-15</v>
      </c>
      <c r="M16" s="89">
        <v>0.85184680698859905</v>
      </c>
      <c r="N16" s="89">
        <v>95</v>
      </c>
      <c r="O16" s="89">
        <v>0.69473990387532003</v>
      </c>
      <c r="P16" s="89">
        <v>8.8168470273239894</v>
      </c>
      <c r="Q16" s="89">
        <v>-7.6129578831439294E-17</v>
      </c>
      <c r="R16" s="89">
        <v>0.91725317744678603</v>
      </c>
      <c r="S16" s="89">
        <v>95</v>
      </c>
      <c r="T16" s="89">
        <v>0.72438801009910503</v>
      </c>
      <c r="U16" s="89">
        <v>8.3476782324223695</v>
      </c>
      <c r="V16" s="89">
        <v>-2.4646951146678498E-15</v>
      </c>
      <c r="W16" s="89">
        <v>0.937505199404293</v>
      </c>
      <c r="X16" s="89">
        <v>95</v>
      </c>
      <c r="Y16" s="89">
        <v>0.87242945890875701</v>
      </c>
      <c r="Z16" s="89">
        <v>6.13667354790904</v>
      </c>
      <c r="AA16" s="89">
        <v>-3.5527136788005001E-16</v>
      </c>
      <c r="AB16" s="89">
        <v>1.0364216413029199</v>
      </c>
      <c r="AC16" s="89">
        <v>99</v>
      </c>
      <c r="AD16" s="89">
        <v>1.1207420470114899</v>
      </c>
      <c r="AE16" s="89">
        <v>2.5693558901932798</v>
      </c>
      <c r="AF16" s="89">
        <v>6.2172489379008797E-17</v>
      </c>
      <c r="AG16" s="89">
        <v>1.17737657330066</v>
      </c>
      <c r="AH16" s="89">
        <v>95</v>
      </c>
      <c r="AI16" s="89">
        <v>0</v>
      </c>
      <c r="AJ16" s="89">
        <v>0</v>
      </c>
      <c r="AK16" s="89">
        <v>0</v>
      </c>
      <c r="AL16" s="89">
        <v>0</v>
      </c>
      <c r="AM16" s="89" t="s">
        <v>230</v>
      </c>
      <c r="AN16" s="89">
        <v>1.26747122546246</v>
      </c>
      <c r="AO16" s="89">
        <v>0.14643267948885699</v>
      </c>
      <c r="AP16" s="89">
        <v>2.8421709430404001E-15</v>
      </c>
      <c r="AQ16" s="89">
        <v>1.51289924007683</v>
      </c>
      <c r="AR16" s="89">
        <v>95</v>
      </c>
      <c r="AS16" s="93">
        <f t="shared" si="1"/>
        <v>6</v>
      </c>
    </row>
    <row r="17" spans="1:45" x14ac:dyDescent="0.3">
      <c r="A17" s="93" t="str">
        <f t="shared" si="0"/>
        <v>AZUL4BRAP4</v>
      </c>
      <c r="B17" s="93">
        <v>15</v>
      </c>
      <c r="C17" s="89" t="s">
        <v>104</v>
      </c>
      <c r="D17" s="89" t="s">
        <v>120</v>
      </c>
      <c r="E17" s="89">
        <v>0</v>
      </c>
      <c r="F17" s="89">
        <v>0</v>
      </c>
      <c r="G17" s="89">
        <v>0</v>
      </c>
      <c r="H17" s="89">
        <v>0</v>
      </c>
      <c r="I17" s="89" t="s">
        <v>230</v>
      </c>
      <c r="J17" s="89">
        <v>0</v>
      </c>
      <c r="K17" s="89">
        <v>0</v>
      </c>
      <c r="L17" s="89">
        <v>0</v>
      </c>
      <c r="M17" s="89">
        <v>0</v>
      </c>
      <c r="N17" s="89" t="s">
        <v>230</v>
      </c>
      <c r="O17" s="89">
        <v>1.34343915050476</v>
      </c>
      <c r="P17" s="89">
        <v>11.416008966211599</v>
      </c>
      <c r="Q17" s="89">
        <v>4.3647625196691903E-15</v>
      </c>
      <c r="R17" s="89">
        <v>5.07442161938424</v>
      </c>
      <c r="S17" s="89">
        <v>95</v>
      </c>
      <c r="T17" s="89">
        <v>1.4252894568276</v>
      </c>
      <c r="U17" s="89">
        <v>8.4344949576646506</v>
      </c>
      <c r="V17" s="89">
        <v>7.0166095156309897E-15</v>
      </c>
      <c r="W17" s="89">
        <v>5.01937432289309</v>
      </c>
      <c r="X17" s="89">
        <v>95</v>
      </c>
      <c r="Y17" s="89">
        <v>1.3735347254896899</v>
      </c>
      <c r="Z17" s="89">
        <v>9.9114507389866997</v>
      </c>
      <c r="AA17" s="89">
        <v>7.7370209004988696E-15</v>
      </c>
      <c r="AB17" s="89">
        <v>5.0826020189914702</v>
      </c>
      <c r="AC17" s="89">
        <v>95</v>
      </c>
      <c r="AD17" s="89">
        <v>1.38839948351191</v>
      </c>
      <c r="AE17" s="89">
        <v>9.3792931987955495</v>
      </c>
      <c r="AF17" s="89">
        <v>-3.4816594052244901E-15</v>
      </c>
      <c r="AG17" s="89">
        <v>4.9600961574416997</v>
      </c>
      <c r="AH17" s="89">
        <v>99</v>
      </c>
      <c r="AI17" s="89">
        <v>1.4317842580024001</v>
      </c>
      <c r="AJ17" s="89">
        <v>7.8730929072690801</v>
      </c>
      <c r="AK17" s="89">
        <v>7.1054273576010003E-16</v>
      </c>
      <c r="AL17" s="89">
        <v>4.9892800653960903</v>
      </c>
      <c r="AM17" s="89">
        <v>99</v>
      </c>
      <c r="AN17" s="89">
        <v>0</v>
      </c>
      <c r="AO17" s="89">
        <v>0</v>
      </c>
      <c r="AP17" s="89">
        <v>0</v>
      </c>
      <c r="AQ17" s="89">
        <v>0</v>
      </c>
      <c r="AR17" s="89" t="s">
        <v>230</v>
      </c>
      <c r="AS17" s="93">
        <f t="shared" si="1"/>
        <v>5</v>
      </c>
    </row>
    <row r="18" spans="1:45" x14ac:dyDescent="0.3">
      <c r="A18" s="93" t="str">
        <f t="shared" si="0"/>
        <v>AZUL4BRDT3</v>
      </c>
      <c r="B18" s="93">
        <v>16</v>
      </c>
      <c r="C18" s="89" t="s">
        <v>104</v>
      </c>
      <c r="D18" s="89" t="s">
        <v>83</v>
      </c>
      <c r="E18" s="89">
        <v>0.108857563622</v>
      </c>
      <c r="F18" s="89">
        <v>17.628305716333902</v>
      </c>
      <c r="G18" s="89">
        <v>6.7501559897209499E-16</v>
      </c>
      <c r="H18" s="89">
        <v>0.88686574600224999</v>
      </c>
      <c r="I18" s="89">
        <v>95</v>
      </c>
      <c r="J18" s="89">
        <v>0</v>
      </c>
      <c r="K18" s="89">
        <v>0</v>
      </c>
      <c r="L18" s="89">
        <v>0</v>
      </c>
      <c r="M18" s="89">
        <v>0</v>
      </c>
      <c r="N18" s="89" t="s">
        <v>230</v>
      </c>
      <c r="O18" s="89">
        <v>0</v>
      </c>
      <c r="P18" s="89">
        <v>0</v>
      </c>
      <c r="Q18" s="89">
        <v>0</v>
      </c>
      <c r="R18" s="89">
        <v>0</v>
      </c>
      <c r="S18" s="89" t="s">
        <v>230</v>
      </c>
      <c r="T18" s="89">
        <v>3.8669244732079298E-2</v>
      </c>
      <c r="U18" s="89">
        <v>20.195209773044201</v>
      </c>
      <c r="V18" s="89">
        <v>-1.1546319456101601E-15</v>
      </c>
      <c r="W18" s="89">
        <v>0.93761798000548602</v>
      </c>
      <c r="X18" s="89">
        <v>95</v>
      </c>
      <c r="Y18" s="89">
        <v>4.8043161803541297E-2</v>
      </c>
      <c r="Z18" s="89">
        <v>19.924681401591499</v>
      </c>
      <c r="AA18" s="89">
        <v>1.26318708579573E-15</v>
      </c>
      <c r="AB18" s="89">
        <v>0.99998071532567101</v>
      </c>
      <c r="AC18" s="89">
        <v>99</v>
      </c>
      <c r="AD18" s="89">
        <v>9.1947605419922404E-2</v>
      </c>
      <c r="AE18" s="89">
        <v>18.505680111964899</v>
      </c>
      <c r="AF18" s="89">
        <v>5.5067062021407803E-16</v>
      </c>
      <c r="AG18" s="89">
        <v>1.2259885780405599</v>
      </c>
      <c r="AH18" s="89">
        <v>95</v>
      </c>
      <c r="AI18" s="89">
        <v>0.142941992566684</v>
      </c>
      <c r="AJ18" s="89">
        <v>16.8265345479575</v>
      </c>
      <c r="AK18" s="89">
        <v>-3.5527136788005001E-16</v>
      </c>
      <c r="AL18" s="89">
        <v>1.7384280507333401</v>
      </c>
      <c r="AM18" s="89">
        <v>95</v>
      </c>
      <c r="AN18" s="89">
        <v>0</v>
      </c>
      <c r="AO18" s="89">
        <v>0</v>
      </c>
      <c r="AP18" s="89">
        <v>0</v>
      </c>
      <c r="AQ18" s="89">
        <v>0</v>
      </c>
      <c r="AR18" s="89" t="s">
        <v>230</v>
      </c>
      <c r="AS18" s="93">
        <f t="shared" si="1"/>
        <v>5</v>
      </c>
    </row>
    <row r="19" spans="1:45" x14ac:dyDescent="0.3">
      <c r="A19" s="93" t="str">
        <f t="shared" si="0"/>
        <v>AZUL4CPLE6</v>
      </c>
      <c r="B19" s="93">
        <v>17</v>
      </c>
      <c r="C19" s="89" t="s">
        <v>104</v>
      </c>
      <c r="D19" s="89" t="s">
        <v>508</v>
      </c>
      <c r="E19" s="89">
        <v>0.41505927839015599</v>
      </c>
      <c r="F19" s="89">
        <v>51.577875169677903</v>
      </c>
      <c r="G19" s="89">
        <v>-1.7763568394002501E-15</v>
      </c>
      <c r="H19" s="89">
        <v>2.3612374519413999</v>
      </c>
      <c r="I19" s="89">
        <v>95</v>
      </c>
      <c r="J19" s="89">
        <v>0.44848060364321402</v>
      </c>
      <c r="K19" s="89">
        <v>50.3500554609342</v>
      </c>
      <c r="L19" s="89">
        <v>-5.0330110449673797E-15</v>
      </c>
      <c r="M19" s="89">
        <v>2.28155065326838</v>
      </c>
      <c r="N19" s="89">
        <v>99</v>
      </c>
      <c r="O19" s="89">
        <v>0.43562272304920802</v>
      </c>
      <c r="P19" s="89">
        <v>50.806695294583001</v>
      </c>
      <c r="Q19" s="89">
        <v>4.5677747298863599E-16</v>
      </c>
      <c r="R19" s="89">
        <v>2.2629413698823901</v>
      </c>
      <c r="S19" s="89">
        <v>99</v>
      </c>
      <c r="T19" s="89">
        <v>0.44008541830775399</v>
      </c>
      <c r="U19" s="89">
        <v>50.655650295909602</v>
      </c>
      <c r="V19" s="89">
        <v>-1.28785870856518E-15</v>
      </c>
      <c r="W19" s="89">
        <v>2.2030448012252202</v>
      </c>
      <c r="X19" s="89">
        <v>99</v>
      </c>
      <c r="Y19" s="89">
        <v>0.416563077867801</v>
      </c>
      <c r="Z19" s="89">
        <v>51.479284059281902</v>
      </c>
      <c r="AA19" s="89">
        <v>-5.1316975360451703E-15</v>
      </c>
      <c r="AB19" s="89">
        <v>2.2375549466456102</v>
      </c>
      <c r="AC19" s="89">
        <v>99</v>
      </c>
      <c r="AD19" s="89">
        <v>0.48662392030771001</v>
      </c>
      <c r="AE19" s="89">
        <v>49.206165482130302</v>
      </c>
      <c r="AF19" s="89">
        <v>6.3948846218409005E-16</v>
      </c>
      <c r="AG19" s="89">
        <v>2.4707155881043601</v>
      </c>
      <c r="AH19" s="89">
        <v>99</v>
      </c>
      <c r="AI19" s="89">
        <v>0.56630514748348404</v>
      </c>
      <c r="AJ19" s="89">
        <v>46.552134001731403</v>
      </c>
      <c r="AK19" s="89">
        <v>1.13040889780016E-15</v>
      </c>
      <c r="AL19" s="89">
        <v>3.2514901631186102</v>
      </c>
      <c r="AM19" s="89">
        <v>99</v>
      </c>
      <c r="AN19" s="89">
        <v>0.45798956619189102</v>
      </c>
      <c r="AO19" s="89">
        <v>48.9578937836406</v>
      </c>
      <c r="AP19" s="89">
        <v>-1.1368683772161599E-15</v>
      </c>
      <c r="AQ19" s="89">
        <v>3.4140611892530299</v>
      </c>
      <c r="AR19" s="89">
        <v>99</v>
      </c>
      <c r="AS19" s="93">
        <f t="shared" si="1"/>
        <v>8</v>
      </c>
    </row>
    <row r="20" spans="1:45" x14ac:dyDescent="0.3">
      <c r="A20" s="93" t="str">
        <f t="shared" si="0"/>
        <v>AZUL4CRFB3</v>
      </c>
      <c r="B20" s="93">
        <v>18</v>
      </c>
      <c r="C20" s="89" t="s">
        <v>104</v>
      </c>
      <c r="D20" s="89" t="s">
        <v>135</v>
      </c>
      <c r="E20" s="89">
        <v>-5.7417818382157898E-2</v>
      </c>
      <c r="F20" s="89">
        <v>21.765234426574398</v>
      </c>
      <c r="G20" s="89">
        <v>1.70530256582424E-15</v>
      </c>
      <c r="H20" s="89">
        <v>0.59011494389293495</v>
      </c>
      <c r="I20" s="89">
        <v>99</v>
      </c>
      <c r="J20" s="89">
        <v>-3.94603888257316E-2</v>
      </c>
      <c r="K20" s="89">
        <v>21.110562209115699</v>
      </c>
      <c r="L20" s="89">
        <v>-4.4408920985006301E-16</v>
      </c>
      <c r="M20" s="89">
        <v>0.61481203308548804</v>
      </c>
      <c r="N20" s="89">
        <v>99</v>
      </c>
      <c r="O20" s="89">
        <v>-5.1680796646482501E-2</v>
      </c>
      <c r="P20" s="89">
        <v>21.5450158771879</v>
      </c>
      <c r="Q20" s="89">
        <v>1.0150610510858599E-15</v>
      </c>
      <c r="R20" s="89">
        <v>0.68765268412880498</v>
      </c>
      <c r="S20" s="89">
        <v>99</v>
      </c>
      <c r="T20" s="89">
        <v>-3.6311352729656E-2</v>
      </c>
      <c r="U20" s="89">
        <v>20.985555615944602</v>
      </c>
      <c r="V20" s="89">
        <v>-3.2640556923979601E-15</v>
      </c>
      <c r="W20" s="89">
        <v>0.73123280667703805</v>
      </c>
      <c r="X20" s="89">
        <v>99</v>
      </c>
      <c r="Y20" s="89">
        <v>1.0375504916957001E-2</v>
      </c>
      <c r="Z20" s="89">
        <v>19.430200547742601</v>
      </c>
      <c r="AA20" s="89">
        <v>-7.5001733219121696E-16</v>
      </c>
      <c r="AB20" s="89">
        <v>1.0015846187995401</v>
      </c>
      <c r="AC20" s="89">
        <v>95</v>
      </c>
      <c r="AD20" s="89">
        <v>0</v>
      </c>
      <c r="AE20" s="89">
        <v>0</v>
      </c>
      <c r="AF20" s="89">
        <v>0</v>
      </c>
      <c r="AG20" s="89">
        <v>0</v>
      </c>
      <c r="AH20" s="89" t="s">
        <v>230</v>
      </c>
      <c r="AI20" s="89">
        <v>-1.2821469181307501E-3</v>
      </c>
      <c r="AJ20" s="89">
        <v>19.8263307119526</v>
      </c>
      <c r="AK20" s="89">
        <v>4.3601486058006202E-16</v>
      </c>
      <c r="AL20" s="89">
        <v>1.0174632569578399</v>
      </c>
      <c r="AM20" s="89">
        <v>95</v>
      </c>
      <c r="AN20" s="89">
        <v>0</v>
      </c>
      <c r="AO20" s="89">
        <v>0</v>
      </c>
      <c r="AP20" s="89">
        <v>0</v>
      </c>
      <c r="AQ20" s="89">
        <v>0</v>
      </c>
      <c r="AR20" s="89" t="s">
        <v>230</v>
      </c>
      <c r="AS20" s="93">
        <f t="shared" si="1"/>
        <v>6</v>
      </c>
    </row>
    <row r="21" spans="1:45" x14ac:dyDescent="0.3">
      <c r="A21" s="93" t="str">
        <f t="shared" si="0"/>
        <v>AZUL4EGIE3</v>
      </c>
      <c r="B21" s="93">
        <v>19</v>
      </c>
      <c r="C21" s="89" t="s">
        <v>104</v>
      </c>
      <c r="D21" s="89" t="s">
        <v>89</v>
      </c>
      <c r="E21" s="89">
        <v>0.19400629181923601</v>
      </c>
      <c r="F21" s="89">
        <v>36.048314950123903</v>
      </c>
      <c r="G21" s="89">
        <v>4.6185277824406498E-15</v>
      </c>
      <c r="H21" s="89">
        <v>1.11542564060873</v>
      </c>
      <c r="I21" s="89">
        <v>95</v>
      </c>
      <c r="J21" s="89">
        <v>0.12764972552720399</v>
      </c>
      <c r="K21" s="89">
        <v>38.492094949305702</v>
      </c>
      <c r="L21" s="89">
        <v>-3.7303493627405301E-15</v>
      </c>
      <c r="M21" s="89">
        <v>1.2795750781158599</v>
      </c>
      <c r="N21" s="89">
        <v>95</v>
      </c>
      <c r="O21" s="89">
        <v>0</v>
      </c>
      <c r="P21" s="89">
        <v>0</v>
      </c>
      <c r="Q21" s="89">
        <v>0</v>
      </c>
      <c r="R21" s="89">
        <v>0</v>
      </c>
      <c r="S21" s="89" t="s">
        <v>230</v>
      </c>
      <c r="T21" s="89">
        <v>8.4085163226350304E-2</v>
      </c>
      <c r="U21" s="89">
        <v>40.058289211386203</v>
      </c>
      <c r="V21" s="89">
        <v>2.97539770599542E-15</v>
      </c>
      <c r="W21" s="89">
        <v>1.3263080595447201</v>
      </c>
      <c r="X21" s="89">
        <v>95</v>
      </c>
      <c r="Y21" s="89">
        <v>0.11373816062531</v>
      </c>
      <c r="Z21" s="89">
        <v>39.0986916821265</v>
      </c>
      <c r="AA21" s="89">
        <v>-9.8686491077791697E-16</v>
      </c>
      <c r="AB21" s="89">
        <v>1.3692804011755899</v>
      </c>
      <c r="AC21" s="89">
        <v>99</v>
      </c>
      <c r="AD21" s="89">
        <v>0.16899119566564</v>
      </c>
      <c r="AE21" s="89">
        <v>37.313385935616097</v>
      </c>
      <c r="AF21" s="89">
        <v>4.7251091928046696E-15</v>
      </c>
      <c r="AG21" s="89">
        <v>1.6125308806715299</v>
      </c>
      <c r="AH21" s="89">
        <v>95</v>
      </c>
      <c r="AI21" s="89">
        <v>0.19602758179773599</v>
      </c>
      <c r="AJ21" s="89">
        <v>36.395081940478299</v>
      </c>
      <c r="AK21" s="89">
        <v>-9.6892191240013694E-17</v>
      </c>
      <c r="AL21" s="89">
        <v>1.8242854741724099</v>
      </c>
      <c r="AM21" s="89">
        <v>95</v>
      </c>
      <c r="AN21" s="89">
        <v>0.198680012796325</v>
      </c>
      <c r="AO21" s="89">
        <v>36.372401515510298</v>
      </c>
      <c r="AP21" s="89">
        <v>-1.9610979506978798E-15</v>
      </c>
      <c r="AQ21" s="89">
        <v>1.7622247407673699</v>
      </c>
      <c r="AR21" s="89">
        <v>95</v>
      </c>
      <c r="AS21" s="93">
        <f t="shared" si="1"/>
        <v>7</v>
      </c>
    </row>
    <row r="22" spans="1:45" x14ac:dyDescent="0.3">
      <c r="A22" s="93" t="str">
        <f t="shared" si="0"/>
        <v>AZUL4ENBR3</v>
      </c>
      <c r="B22" s="93">
        <v>20</v>
      </c>
      <c r="C22" s="89" t="s">
        <v>104</v>
      </c>
      <c r="D22" s="89" t="s">
        <v>90</v>
      </c>
      <c r="E22" s="89">
        <v>0.115887132918537</v>
      </c>
      <c r="F22" s="89">
        <v>14.7898453883152</v>
      </c>
      <c r="G22" s="89">
        <v>1.45661260830821E-15</v>
      </c>
      <c r="H22" s="89">
        <v>0.45389050274366599</v>
      </c>
      <c r="I22" s="89">
        <v>95</v>
      </c>
      <c r="J22" s="89">
        <v>0.11092922361968301</v>
      </c>
      <c r="K22" s="89">
        <v>14.977722366354399</v>
      </c>
      <c r="L22" s="89">
        <v>-1.4210854715202001E-15</v>
      </c>
      <c r="M22" s="89">
        <v>0.47210506418815101</v>
      </c>
      <c r="N22" s="89">
        <v>95</v>
      </c>
      <c r="O22" s="89">
        <v>9.9468131277074406E-2</v>
      </c>
      <c r="P22" s="89">
        <v>15.3886684314206</v>
      </c>
      <c r="Q22" s="89">
        <v>8.6280189342297899E-16</v>
      </c>
      <c r="R22" s="89">
        <v>0.48283794874743002</v>
      </c>
      <c r="S22" s="89">
        <v>95</v>
      </c>
      <c r="T22" s="89">
        <v>9.92552079409635E-2</v>
      </c>
      <c r="U22" s="89">
        <v>15.3967491742288</v>
      </c>
      <c r="V22" s="89">
        <v>2.2204460492503101E-16</v>
      </c>
      <c r="W22" s="89">
        <v>0.45842036799521202</v>
      </c>
      <c r="X22" s="89">
        <v>99</v>
      </c>
      <c r="Y22" s="89">
        <v>0.10290205058771699</v>
      </c>
      <c r="Z22" s="89">
        <v>15.285231007997799</v>
      </c>
      <c r="AA22" s="89">
        <v>1.1052887000712699E-15</v>
      </c>
      <c r="AB22" s="89">
        <v>0.477663835801243</v>
      </c>
      <c r="AC22" s="89">
        <v>99</v>
      </c>
      <c r="AD22" s="89">
        <v>0.111960356053715</v>
      </c>
      <c r="AE22" s="89">
        <v>14.997118576383899</v>
      </c>
      <c r="AF22" s="89">
        <v>8.8817841970012504E-17</v>
      </c>
      <c r="AG22" s="89">
        <v>0.496810004897417</v>
      </c>
      <c r="AH22" s="89">
        <v>99</v>
      </c>
      <c r="AI22" s="89">
        <v>0.12991548547199899</v>
      </c>
      <c r="AJ22" s="89">
        <v>14.402366621969</v>
      </c>
      <c r="AK22" s="89">
        <v>9.7699626167013803E-16</v>
      </c>
      <c r="AL22" s="89">
        <v>0.686935754541246</v>
      </c>
      <c r="AM22" s="89">
        <v>99</v>
      </c>
      <c r="AN22" s="89">
        <v>0.120408890821378</v>
      </c>
      <c r="AO22" s="89">
        <v>14.6141091876445</v>
      </c>
      <c r="AP22" s="89">
        <v>3.5527136788005001E-16</v>
      </c>
      <c r="AQ22" s="89">
        <v>0.67637820182055297</v>
      </c>
      <c r="AR22" s="89">
        <v>99</v>
      </c>
      <c r="AS22" s="93">
        <f t="shared" si="1"/>
        <v>8</v>
      </c>
    </row>
    <row r="23" spans="1:45" x14ac:dyDescent="0.3">
      <c r="A23" s="93" t="str">
        <f t="shared" si="0"/>
        <v>AZUL4IRBR3</v>
      </c>
      <c r="B23" s="93">
        <v>21</v>
      </c>
      <c r="C23" s="89" t="s">
        <v>104</v>
      </c>
      <c r="D23" s="89" t="s">
        <v>108</v>
      </c>
      <c r="E23" s="89">
        <v>4.0074512450874303E-2</v>
      </c>
      <c r="F23" s="89">
        <v>5.7116321337506299</v>
      </c>
      <c r="G23" s="89">
        <v>4.0856207306205802E-16</v>
      </c>
      <c r="H23" s="89">
        <v>0.572767000400767</v>
      </c>
      <c r="I23" s="89">
        <v>95</v>
      </c>
      <c r="J23" s="89">
        <v>1.4422656467520801E-2</v>
      </c>
      <c r="K23" s="89">
        <v>6.6532717712954303</v>
      </c>
      <c r="L23" s="89">
        <v>7.9195909089927798E-16</v>
      </c>
      <c r="M23" s="89">
        <v>0.61135928639061299</v>
      </c>
      <c r="N23" s="89">
        <v>95</v>
      </c>
      <c r="O23" s="89">
        <v>-9.8487219529226292E-3</v>
      </c>
      <c r="P23" s="89">
        <v>7.5339146617013304</v>
      </c>
      <c r="Q23" s="89">
        <v>5.7097184123579498E-17</v>
      </c>
      <c r="R23" s="89">
        <v>0.69695085065458495</v>
      </c>
      <c r="S23" s="89">
        <v>95</v>
      </c>
      <c r="T23" s="89">
        <v>0</v>
      </c>
      <c r="U23" s="89">
        <v>0</v>
      </c>
      <c r="V23" s="89">
        <v>0</v>
      </c>
      <c r="W23" s="89">
        <v>0</v>
      </c>
      <c r="X23" s="89" t="s">
        <v>230</v>
      </c>
      <c r="Y23" s="89">
        <v>-3.1501685172260603E-2</v>
      </c>
      <c r="Z23" s="89">
        <v>8.4378900089505002</v>
      </c>
      <c r="AA23" s="89">
        <v>-3.7500866609560799E-16</v>
      </c>
      <c r="AB23" s="89">
        <v>1.12528432198796</v>
      </c>
      <c r="AC23" s="89">
        <v>95</v>
      </c>
      <c r="AD23" s="89">
        <v>-3.9150560790281501E-2</v>
      </c>
      <c r="AE23" s="89">
        <v>8.7037673529551398</v>
      </c>
      <c r="AF23" s="89">
        <v>8.1712414612411495E-16</v>
      </c>
      <c r="AG23" s="89">
        <v>1.1653188146304101</v>
      </c>
      <c r="AH23" s="89">
        <v>95</v>
      </c>
      <c r="AI23" s="89">
        <v>-3.8116920602187902E-2</v>
      </c>
      <c r="AJ23" s="89">
        <v>8.6895387482847006</v>
      </c>
      <c r="AK23" s="89">
        <v>0</v>
      </c>
      <c r="AL23" s="89">
        <v>1.17021487975056</v>
      </c>
      <c r="AM23" s="89">
        <v>95</v>
      </c>
      <c r="AN23" s="89">
        <v>0</v>
      </c>
      <c r="AO23" s="89">
        <v>0</v>
      </c>
      <c r="AP23" s="89">
        <v>0</v>
      </c>
      <c r="AQ23" s="89">
        <v>0</v>
      </c>
      <c r="AR23" s="89" t="s">
        <v>230</v>
      </c>
      <c r="AS23" s="93">
        <f t="shared" si="1"/>
        <v>6</v>
      </c>
    </row>
    <row r="24" spans="1:45" x14ac:dyDescent="0.3">
      <c r="A24" s="93" t="str">
        <f t="shared" si="0"/>
        <v>AZUL4JBSS3</v>
      </c>
      <c r="B24" s="93">
        <v>22</v>
      </c>
      <c r="C24" s="89" t="s">
        <v>104</v>
      </c>
      <c r="D24" s="89" t="s">
        <v>95</v>
      </c>
      <c r="E24" s="89">
        <v>0</v>
      </c>
      <c r="F24" s="89">
        <v>0</v>
      </c>
      <c r="G24" s="89">
        <v>0</v>
      </c>
      <c r="H24" s="89">
        <v>0</v>
      </c>
      <c r="I24" s="89" t="s">
        <v>230</v>
      </c>
      <c r="J24" s="89">
        <v>0</v>
      </c>
      <c r="K24" s="89">
        <v>0</v>
      </c>
      <c r="L24" s="89">
        <v>0</v>
      </c>
      <c r="M24" s="89">
        <v>0</v>
      </c>
      <c r="N24" s="89" t="s">
        <v>230</v>
      </c>
      <c r="O24" s="89">
        <v>0</v>
      </c>
      <c r="P24" s="89">
        <v>0</v>
      </c>
      <c r="Q24" s="89">
        <v>0</v>
      </c>
      <c r="R24" s="89">
        <v>0</v>
      </c>
      <c r="S24" s="89" t="s">
        <v>230</v>
      </c>
      <c r="T24" s="89">
        <v>9.8704353595920599E-2</v>
      </c>
      <c r="U24" s="89">
        <v>19.5998821124385</v>
      </c>
      <c r="V24" s="89">
        <v>6.6613381477509402E-17</v>
      </c>
      <c r="W24" s="89">
        <v>1.1605090435897001</v>
      </c>
      <c r="X24" s="89">
        <v>95</v>
      </c>
      <c r="Y24" s="89">
        <v>9.2328433034222807E-2</v>
      </c>
      <c r="Z24" s="89">
        <v>19.797053977429599</v>
      </c>
      <c r="AA24" s="89">
        <v>3.5527136788005001E-16</v>
      </c>
      <c r="AB24" s="89">
        <v>1.1262737121339601</v>
      </c>
      <c r="AC24" s="89">
        <v>95</v>
      </c>
      <c r="AD24" s="89">
        <v>6.6906892124381695E-2</v>
      </c>
      <c r="AE24" s="89">
        <v>20.607968548840699</v>
      </c>
      <c r="AF24" s="89">
        <v>-1.59872115546023E-15</v>
      </c>
      <c r="AG24" s="89">
        <v>1.2383713623552799</v>
      </c>
      <c r="AH24" s="89">
        <v>95</v>
      </c>
      <c r="AI24" s="89">
        <v>9.0729102153822794E-2</v>
      </c>
      <c r="AJ24" s="89">
        <v>19.834266811369201</v>
      </c>
      <c r="AK24" s="89">
        <v>-1.25959848612018E-15</v>
      </c>
      <c r="AL24" s="89">
        <v>1.3309575906014299</v>
      </c>
      <c r="AM24" s="89">
        <v>99</v>
      </c>
      <c r="AN24" s="89">
        <v>9.7356206178204494E-2</v>
      </c>
      <c r="AO24" s="89">
        <v>19.558465443249901</v>
      </c>
      <c r="AP24" s="89">
        <v>2.04636307898909E-15</v>
      </c>
      <c r="AQ24" s="89">
        <v>1.44042104264625</v>
      </c>
      <c r="AR24" s="89">
        <v>95</v>
      </c>
      <c r="AS24" s="93">
        <f t="shared" si="1"/>
        <v>5</v>
      </c>
    </row>
    <row r="25" spans="1:45" x14ac:dyDescent="0.3">
      <c r="A25" s="93" t="str">
        <f t="shared" si="0"/>
        <v>AZUL4MULT3</v>
      </c>
      <c r="B25" s="93">
        <v>23</v>
      </c>
      <c r="C25" s="89" t="s">
        <v>104</v>
      </c>
      <c r="D25" s="89" t="s">
        <v>109</v>
      </c>
      <c r="E25" s="89">
        <v>0</v>
      </c>
      <c r="F25" s="89">
        <v>0</v>
      </c>
      <c r="G25" s="89">
        <v>0</v>
      </c>
      <c r="H25" s="89">
        <v>0</v>
      </c>
      <c r="I25" s="89" t="s">
        <v>230</v>
      </c>
      <c r="J25" s="89">
        <v>0</v>
      </c>
      <c r="K25" s="89">
        <v>0</v>
      </c>
      <c r="L25" s="89">
        <v>0</v>
      </c>
      <c r="M25" s="89">
        <v>0</v>
      </c>
      <c r="N25" s="89" t="s">
        <v>230</v>
      </c>
      <c r="O25" s="89">
        <v>9.7814977104089706E-2</v>
      </c>
      <c r="P25" s="89">
        <v>18.888823703028699</v>
      </c>
      <c r="Q25" s="89">
        <v>-5.8366010437436801E-16</v>
      </c>
      <c r="R25" s="89">
        <v>1.2243793380407599</v>
      </c>
      <c r="S25" s="89">
        <v>95</v>
      </c>
      <c r="T25" s="89">
        <v>9.2322914430803593E-2</v>
      </c>
      <c r="U25" s="89">
        <v>19.093567777570399</v>
      </c>
      <c r="V25" s="89">
        <v>-2.4646951146678498E-15</v>
      </c>
      <c r="W25" s="89">
        <v>1.18943051365559</v>
      </c>
      <c r="X25" s="89">
        <v>95</v>
      </c>
      <c r="Y25" s="89">
        <v>8.5028934411913407E-2</v>
      </c>
      <c r="Z25" s="89">
        <v>19.3680199557962</v>
      </c>
      <c r="AA25" s="89">
        <v>6.3159354289786695E-16</v>
      </c>
      <c r="AB25" s="89">
        <v>1.20674981714718</v>
      </c>
      <c r="AC25" s="89">
        <v>99</v>
      </c>
      <c r="AD25" s="89">
        <v>0.10108995914840101</v>
      </c>
      <c r="AE25" s="89">
        <v>18.861271760748799</v>
      </c>
      <c r="AF25" s="89">
        <v>-1.95399252334028E-15</v>
      </c>
      <c r="AG25" s="89">
        <v>1.2570749060335</v>
      </c>
      <c r="AH25" s="89">
        <v>99</v>
      </c>
      <c r="AI25" s="89">
        <v>0.11590354928325799</v>
      </c>
      <c r="AJ25" s="89">
        <v>18.394694102647598</v>
      </c>
      <c r="AK25" s="89">
        <v>4.3601486058006202E-16</v>
      </c>
      <c r="AL25" s="89">
        <v>1.2955644239740001</v>
      </c>
      <c r="AM25" s="89">
        <v>99</v>
      </c>
      <c r="AN25" s="89">
        <v>0</v>
      </c>
      <c r="AO25" s="89">
        <v>0</v>
      </c>
      <c r="AP25" s="89">
        <v>0</v>
      </c>
      <c r="AQ25" s="89">
        <v>0</v>
      </c>
      <c r="AR25" s="89" t="s">
        <v>230</v>
      </c>
      <c r="AS25" s="93">
        <f t="shared" si="1"/>
        <v>5</v>
      </c>
    </row>
    <row r="26" spans="1:45" x14ac:dyDescent="0.3">
      <c r="A26" s="93" t="str">
        <f t="shared" si="0"/>
        <v>B3SA3BRDT3</v>
      </c>
      <c r="B26" s="93">
        <v>24</v>
      </c>
      <c r="C26" s="89" t="s">
        <v>111</v>
      </c>
      <c r="D26" s="89" t="s">
        <v>83</v>
      </c>
      <c r="E26" s="89">
        <v>0.27801481325930399</v>
      </c>
      <c r="F26" s="89">
        <v>5.3634608992159301</v>
      </c>
      <c r="G26" s="89">
        <v>3.5527136788004998E-17</v>
      </c>
      <c r="H26" s="89">
        <v>0.72312350242614398</v>
      </c>
      <c r="I26" s="89">
        <v>99</v>
      </c>
      <c r="J26" s="89">
        <v>0.257540658719485</v>
      </c>
      <c r="K26" s="89">
        <v>6.4567722706653097</v>
      </c>
      <c r="L26" s="89">
        <v>1.7763568394002501E-15</v>
      </c>
      <c r="M26" s="89">
        <v>0.71709741075016997</v>
      </c>
      <c r="N26" s="89">
        <v>95</v>
      </c>
      <c r="O26" s="89">
        <v>0.21880928860493801</v>
      </c>
      <c r="P26" s="89">
        <v>8.6122789918715199</v>
      </c>
      <c r="Q26" s="89">
        <v>-5.5828357809722196E-16</v>
      </c>
      <c r="R26" s="89">
        <v>0.70335043248983697</v>
      </c>
      <c r="S26" s="89">
        <v>99</v>
      </c>
      <c r="T26" s="89">
        <v>0.162934773810545</v>
      </c>
      <c r="U26" s="89">
        <v>11.944795370081399</v>
      </c>
      <c r="V26" s="89">
        <v>-1.7097434579227399E-15</v>
      </c>
      <c r="W26" s="89">
        <v>0.76058853385694103</v>
      </c>
      <c r="X26" s="89">
        <v>99</v>
      </c>
      <c r="Y26" s="89">
        <v>0.113774531315323</v>
      </c>
      <c r="Z26" s="89">
        <v>14.8610092289146</v>
      </c>
      <c r="AA26" s="89">
        <v>9.2765301613124197E-16</v>
      </c>
      <c r="AB26" s="89">
        <v>0.87642170387782303</v>
      </c>
      <c r="AC26" s="89">
        <v>99</v>
      </c>
      <c r="AD26" s="89">
        <v>0.15079821040809299</v>
      </c>
      <c r="AE26" s="89">
        <v>12.7289118317141</v>
      </c>
      <c r="AF26" s="89">
        <v>1.95399252334028E-16</v>
      </c>
      <c r="AG26" s="89">
        <v>0.90215453077977703</v>
      </c>
      <c r="AH26" s="89">
        <v>99</v>
      </c>
      <c r="AI26" s="89">
        <v>0.20043236633078601</v>
      </c>
      <c r="AJ26" s="89">
        <v>9.8999276512847203</v>
      </c>
      <c r="AK26" s="89">
        <v>-1.0012193094801399E-15</v>
      </c>
      <c r="AL26" s="89">
        <v>1.1200387832658301</v>
      </c>
      <c r="AM26" s="89">
        <v>99</v>
      </c>
      <c r="AN26" s="89">
        <v>0.15669532699424699</v>
      </c>
      <c r="AO26" s="89">
        <v>12.970323014100501</v>
      </c>
      <c r="AP26" s="89">
        <v>1.1368683772161599E-15</v>
      </c>
      <c r="AQ26" s="89">
        <v>2.5633999612777001</v>
      </c>
      <c r="AR26" s="89">
        <v>95</v>
      </c>
      <c r="AS26" s="93">
        <f t="shared" si="1"/>
        <v>8</v>
      </c>
    </row>
    <row r="27" spans="1:45" x14ac:dyDescent="0.3">
      <c r="A27" s="93" t="str">
        <f t="shared" si="0"/>
        <v>B3SA3BRML3</v>
      </c>
      <c r="B27" s="93">
        <v>25</v>
      </c>
      <c r="C27" s="89" t="s">
        <v>111</v>
      </c>
      <c r="D27" s="89" t="s">
        <v>105</v>
      </c>
      <c r="E27" s="89">
        <v>0</v>
      </c>
      <c r="F27" s="89">
        <v>0</v>
      </c>
      <c r="G27" s="89">
        <v>0</v>
      </c>
      <c r="H27" s="89">
        <v>0</v>
      </c>
      <c r="I27" s="89" t="s">
        <v>230</v>
      </c>
      <c r="J27" s="89">
        <v>0</v>
      </c>
      <c r="K27" s="89">
        <v>0</v>
      </c>
      <c r="L27" s="89">
        <v>0</v>
      </c>
      <c r="M27" s="89">
        <v>0</v>
      </c>
      <c r="N27" s="89" t="s">
        <v>230</v>
      </c>
      <c r="O27" s="89">
        <v>0.12312582035425899</v>
      </c>
      <c r="P27" s="89">
        <v>2.5840824582280102</v>
      </c>
      <c r="Q27" s="89">
        <v>-1.7763568394002501E-16</v>
      </c>
      <c r="R27" s="89">
        <v>0.58964228166416799</v>
      </c>
      <c r="S27" s="89">
        <v>95</v>
      </c>
      <c r="T27" s="89">
        <v>0</v>
      </c>
      <c r="U27" s="89">
        <v>0</v>
      </c>
      <c r="V27" s="89">
        <v>0</v>
      </c>
      <c r="W27" s="89">
        <v>0</v>
      </c>
      <c r="X27" s="89" t="s">
        <v>230</v>
      </c>
      <c r="Y27" s="89">
        <v>1.9868683722620999E-2</v>
      </c>
      <c r="Z27" s="89">
        <v>8.7629402429127694</v>
      </c>
      <c r="AA27" s="89">
        <v>7.8949192862233394E-17</v>
      </c>
      <c r="AB27" s="89">
        <v>0.75661777102043004</v>
      </c>
      <c r="AC27" s="89">
        <v>95</v>
      </c>
      <c r="AD27" s="89">
        <v>2.91983085941033E-2</v>
      </c>
      <c r="AE27" s="89">
        <v>8.2324711383730893</v>
      </c>
      <c r="AF27" s="89">
        <v>6.03961325396085E-16</v>
      </c>
      <c r="AG27" s="89">
        <v>0.77068844791762803</v>
      </c>
      <c r="AH27" s="89">
        <v>95</v>
      </c>
      <c r="AI27" s="89">
        <v>2.5905998343680101E-2</v>
      </c>
      <c r="AJ27" s="89">
        <v>8.4279150544758998</v>
      </c>
      <c r="AK27" s="89">
        <v>-7.7513752992010896E-16</v>
      </c>
      <c r="AL27" s="89">
        <v>0.78400365175707798</v>
      </c>
      <c r="AM27" s="89">
        <v>99</v>
      </c>
      <c r="AN27" s="89">
        <v>-2.1165985095589E-2</v>
      </c>
      <c r="AO27" s="89">
        <v>11.7022547844826</v>
      </c>
      <c r="AP27" s="89">
        <v>-6.82121026329696E-16</v>
      </c>
      <c r="AQ27" s="89">
        <v>2.48979725764028</v>
      </c>
      <c r="AR27" s="89">
        <v>99</v>
      </c>
      <c r="AS27" s="93">
        <f t="shared" si="1"/>
        <v>5</v>
      </c>
    </row>
    <row r="28" spans="1:45" x14ac:dyDescent="0.3">
      <c r="A28" s="93" t="str">
        <f t="shared" si="0"/>
        <v>B3SA3EGIE3</v>
      </c>
      <c r="B28" s="93">
        <v>26</v>
      </c>
      <c r="C28" s="89" t="s">
        <v>111</v>
      </c>
      <c r="D28" s="89" t="s">
        <v>89</v>
      </c>
      <c r="E28" s="89">
        <v>0</v>
      </c>
      <c r="F28" s="89">
        <v>0</v>
      </c>
      <c r="G28" s="89">
        <v>0</v>
      </c>
      <c r="H28" s="89">
        <v>0</v>
      </c>
      <c r="I28" s="89" t="s">
        <v>230</v>
      </c>
      <c r="J28" s="89">
        <v>0.36022391309197899</v>
      </c>
      <c r="K28" s="89">
        <v>21.815785879761599</v>
      </c>
      <c r="L28" s="89">
        <v>-3.0790185216271001E-15</v>
      </c>
      <c r="M28" s="89">
        <v>1.12473451385277</v>
      </c>
      <c r="N28" s="89">
        <v>95</v>
      </c>
      <c r="O28" s="89">
        <v>0.27917370247572099</v>
      </c>
      <c r="P28" s="89">
        <v>26.345961784992699</v>
      </c>
      <c r="Q28" s="89">
        <v>2.0301221021717101E-16</v>
      </c>
      <c r="R28" s="89">
        <v>1.1758763052255701</v>
      </c>
      <c r="S28" s="89">
        <v>95</v>
      </c>
      <c r="T28" s="89">
        <v>0.229900938399664</v>
      </c>
      <c r="U28" s="89">
        <v>29.259922252154698</v>
      </c>
      <c r="V28" s="89">
        <v>4.4408920985006301E-16</v>
      </c>
      <c r="W28" s="89">
        <v>1.1777665826027599</v>
      </c>
      <c r="X28" s="89">
        <v>95</v>
      </c>
      <c r="Y28" s="89">
        <v>0.21571555643354101</v>
      </c>
      <c r="Z28" s="89">
        <v>30.116660518578001</v>
      </c>
      <c r="AA28" s="89">
        <v>-1.6579330501069001E-15</v>
      </c>
      <c r="AB28" s="89">
        <v>1.15585908038528</v>
      </c>
      <c r="AC28" s="89">
        <v>99</v>
      </c>
      <c r="AD28" s="89">
        <v>0.243303920265139</v>
      </c>
      <c r="AE28" s="89">
        <v>28.5311164319988</v>
      </c>
      <c r="AF28" s="89">
        <v>2.8421709430403998E-16</v>
      </c>
      <c r="AG28" s="89">
        <v>1.1281407570372799</v>
      </c>
      <c r="AH28" s="89">
        <v>99</v>
      </c>
      <c r="AI28" s="89">
        <v>0.235793273222696</v>
      </c>
      <c r="AJ28" s="89">
        <v>28.947363548477401</v>
      </c>
      <c r="AK28" s="89">
        <v>-5.2321783269607399E-15</v>
      </c>
      <c r="AL28" s="89">
        <v>1.2771551090925599</v>
      </c>
      <c r="AM28" s="89">
        <v>99</v>
      </c>
      <c r="AN28" s="89">
        <v>0.185301895254041</v>
      </c>
      <c r="AO28" s="89">
        <v>32.342185210163201</v>
      </c>
      <c r="AP28" s="89">
        <v>-1.4210854715202001E-15</v>
      </c>
      <c r="AQ28" s="89">
        <v>2.4682430620398201</v>
      </c>
      <c r="AR28" s="89">
        <v>99</v>
      </c>
      <c r="AS28" s="93">
        <f t="shared" si="1"/>
        <v>7</v>
      </c>
    </row>
    <row r="29" spans="1:45" x14ac:dyDescent="0.3">
      <c r="A29" s="93" t="str">
        <f t="shared" si="0"/>
        <v>B3SA3HYPE3</v>
      </c>
      <c r="B29" s="93">
        <v>27</v>
      </c>
      <c r="C29" s="89" t="s">
        <v>111</v>
      </c>
      <c r="D29" s="89" t="s">
        <v>94</v>
      </c>
      <c r="E29" s="89">
        <v>0.54017133865641198</v>
      </c>
      <c r="F29" s="89">
        <v>0.80629356740646696</v>
      </c>
      <c r="G29" s="89">
        <v>-1.95399252334028E-15</v>
      </c>
      <c r="H29" s="89">
        <v>0.97964401181717697</v>
      </c>
      <c r="I29" s="89">
        <v>99</v>
      </c>
      <c r="J29" s="89">
        <v>0.51539385086150102</v>
      </c>
      <c r="K29" s="89">
        <v>2.1423058063300999</v>
      </c>
      <c r="L29" s="89">
        <v>-6.2172489379008802E-16</v>
      </c>
      <c r="M29" s="89">
        <v>0.95551841261935899</v>
      </c>
      <c r="N29" s="89">
        <v>99</v>
      </c>
      <c r="O29" s="89">
        <v>0.47937354475876998</v>
      </c>
      <c r="P29" s="89">
        <v>4.1545246384300496</v>
      </c>
      <c r="Q29" s="89">
        <v>7.8667231459153995E-16</v>
      </c>
      <c r="R29" s="89">
        <v>1.03911034944731</v>
      </c>
      <c r="S29" s="89">
        <v>99</v>
      </c>
      <c r="T29" s="89">
        <v>0.30661405402434</v>
      </c>
      <c r="U29" s="89">
        <v>14.4547482551657</v>
      </c>
      <c r="V29" s="89">
        <v>9.1038288019262809E-16</v>
      </c>
      <c r="W29" s="89">
        <v>1.45392270978537</v>
      </c>
      <c r="X29" s="89">
        <v>95</v>
      </c>
      <c r="Y29" s="89">
        <v>0</v>
      </c>
      <c r="Z29" s="89">
        <v>0</v>
      </c>
      <c r="AA29" s="89">
        <v>0</v>
      </c>
      <c r="AB29" s="89">
        <v>0</v>
      </c>
      <c r="AC29" s="89" t="s">
        <v>230</v>
      </c>
      <c r="AD29" s="89">
        <v>0.19594545198963301</v>
      </c>
      <c r="AE29" s="89">
        <v>20.977008387069102</v>
      </c>
      <c r="AF29" s="89">
        <v>8.1712414612411495E-16</v>
      </c>
      <c r="AG29" s="89">
        <v>1.5873390921434201</v>
      </c>
      <c r="AH29" s="89">
        <v>95</v>
      </c>
      <c r="AI29" s="89">
        <v>0</v>
      </c>
      <c r="AJ29" s="89">
        <v>0</v>
      </c>
      <c r="AK29" s="89">
        <v>0</v>
      </c>
      <c r="AL29" s="89">
        <v>0</v>
      </c>
      <c r="AM29" s="89" t="s">
        <v>230</v>
      </c>
      <c r="AN29" s="89">
        <v>0.133080088277576</v>
      </c>
      <c r="AO29" s="89">
        <v>25.007147214508301</v>
      </c>
      <c r="AP29" s="89">
        <v>5.6843418860808004E-17</v>
      </c>
      <c r="AQ29" s="89">
        <v>2.3867084185835798</v>
      </c>
      <c r="AR29" s="89">
        <v>95</v>
      </c>
      <c r="AS29" s="93">
        <f t="shared" si="1"/>
        <v>6</v>
      </c>
    </row>
    <row r="30" spans="1:45" x14ac:dyDescent="0.3">
      <c r="A30" s="93" t="str">
        <f t="shared" si="0"/>
        <v>B3SA3IRBR3</v>
      </c>
      <c r="B30" s="93">
        <v>28</v>
      </c>
      <c r="C30" s="89" t="s">
        <v>111</v>
      </c>
      <c r="D30" s="89" t="s">
        <v>108</v>
      </c>
      <c r="E30" s="89">
        <v>0.10601172419150499</v>
      </c>
      <c r="F30" s="89">
        <v>0.98793879097039905</v>
      </c>
      <c r="G30" s="89">
        <v>7.6383344094210798E-16</v>
      </c>
      <c r="H30" s="89">
        <v>0.53364099049458102</v>
      </c>
      <c r="I30" s="89">
        <v>95</v>
      </c>
      <c r="J30" s="89">
        <v>0.115924052055973</v>
      </c>
      <c r="K30" s="89">
        <v>0.46084725545626398</v>
      </c>
      <c r="L30" s="89">
        <v>2.5905203907920301E-16</v>
      </c>
      <c r="M30" s="89">
        <v>0.51101796673935196</v>
      </c>
      <c r="N30" s="89">
        <v>95</v>
      </c>
      <c r="O30" s="89">
        <v>0.12834212686570501</v>
      </c>
      <c r="P30" s="89">
        <v>-0.20558419111444701</v>
      </c>
      <c r="Q30" s="89">
        <v>-1.6494742080145201E-16</v>
      </c>
      <c r="R30" s="89">
        <v>0.54418675736648203</v>
      </c>
      <c r="S30" s="89">
        <v>99</v>
      </c>
      <c r="T30" s="89">
        <v>0</v>
      </c>
      <c r="U30" s="89">
        <v>0</v>
      </c>
      <c r="V30" s="89">
        <v>0</v>
      </c>
      <c r="W30" s="89">
        <v>0</v>
      </c>
      <c r="X30" s="89" t="s">
        <v>230</v>
      </c>
      <c r="Y30" s="89">
        <v>0</v>
      </c>
      <c r="Z30" s="89">
        <v>0</v>
      </c>
      <c r="AA30" s="89">
        <v>0</v>
      </c>
      <c r="AB30" s="89">
        <v>0</v>
      </c>
      <c r="AC30" s="89" t="s">
        <v>230</v>
      </c>
      <c r="AD30" s="89">
        <v>-3.02970041373406E-2</v>
      </c>
      <c r="AE30" s="89">
        <v>9.3251887523582404</v>
      </c>
      <c r="AF30" s="89">
        <v>-2.4868995751603499E-16</v>
      </c>
      <c r="AG30" s="89">
        <v>1.18954156176784</v>
      </c>
      <c r="AH30" s="89">
        <v>95</v>
      </c>
      <c r="AI30" s="89">
        <v>-2.63706601869978E-2</v>
      </c>
      <c r="AJ30" s="89">
        <v>9.1151857594719594</v>
      </c>
      <c r="AK30" s="89">
        <v>-2.9067657372004098E-16</v>
      </c>
      <c r="AL30" s="89">
        <v>1.19162848659779</v>
      </c>
      <c r="AM30" s="89">
        <v>95</v>
      </c>
      <c r="AN30" s="89">
        <v>-0.133984614394244</v>
      </c>
      <c r="AO30" s="89">
        <v>16.864365315385101</v>
      </c>
      <c r="AP30" s="89">
        <v>-1.1368683772161599E-15</v>
      </c>
      <c r="AQ30" s="89">
        <v>6.9128622279764098</v>
      </c>
      <c r="AR30" s="89">
        <v>99</v>
      </c>
      <c r="AS30" s="93">
        <f t="shared" si="1"/>
        <v>6</v>
      </c>
    </row>
    <row r="31" spans="1:45" x14ac:dyDescent="0.3">
      <c r="A31" s="93" t="str">
        <f t="shared" si="0"/>
        <v>B3SA3JBSS3</v>
      </c>
      <c r="B31" s="93">
        <v>29</v>
      </c>
      <c r="C31" s="89" t="s">
        <v>111</v>
      </c>
      <c r="D31" s="89" t="s">
        <v>95</v>
      </c>
      <c r="E31" s="89">
        <v>0.43524089084828599</v>
      </c>
      <c r="F31" s="89">
        <v>-2.3077619618576999</v>
      </c>
      <c r="G31" s="89">
        <v>2.0961010704923002E-15</v>
      </c>
      <c r="H31" s="89">
        <v>0.83647271092416198</v>
      </c>
      <c r="I31" s="89">
        <v>99</v>
      </c>
      <c r="J31" s="89">
        <v>0.41772092293148</v>
      </c>
      <c r="K31" s="89">
        <v>-1.3571501048369501</v>
      </c>
      <c r="L31" s="89">
        <v>-2.78295904839373E-15</v>
      </c>
      <c r="M31" s="89">
        <v>0.86682729743143205</v>
      </c>
      <c r="N31" s="89">
        <v>99</v>
      </c>
      <c r="O31" s="89">
        <v>0</v>
      </c>
      <c r="P31" s="89">
        <v>0</v>
      </c>
      <c r="Q31" s="89">
        <v>0</v>
      </c>
      <c r="R31" s="89">
        <v>0</v>
      </c>
      <c r="S31" s="89" t="s">
        <v>230</v>
      </c>
      <c r="T31" s="89">
        <v>0</v>
      </c>
      <c r="U31" s="89">
        <v>0</v>
      </c>
      <c r="V31" s="89">
        <v>0</v>
      </c>
      <c r="W31" s="89">
        <v>0</v>
      </c>
      <c r="X31" s="89" t="s">
        <v>230</v>
      </c>
      <c r="Y31" s="89">
        <v>0.12925781173127601</v>
      </c>
      <c r="Z31" s="89">
        <v>15.075342539367901</v>
      </c>
      <c r="AA31" s="89">
        <v>-1.9934671197713898E-15</v>
      </c>
      <c r="AB31" s="89">
        <v>1.14948224547615</v>
      </c>
      <c r="AC31" s="89">
        <v>95</v>
      </c>
      <c r="AD31" s="89">
        <v>4.7644609774336301E-2</v>
      </c>
      <c r="AE31" s="89">
        <v>19.769962072317799</v>
      </c>
      <c r="AF31" s="89">
        <v>-1.1901590823981701E-15</v>
      </c>
      <c r="AG31" s="89">
        <v>1.3128147493698401</v>
      </c>
      <c r="AH31" s="89">
        <v>95</v>
      </c>
      <c r="AI31" s="89">
        <v>8.1060518866817199E-2</v>
      </c>
      <c r="AJ31" s="89">
        <v>17.860918240278298</v>
      </c>
      <c r="AK31" s="89">
        <v>8.5588102262012096E-16</v>
      </c>
      <c r="AL31" s="89">
        <v>1.35772959333327</v>
      </c>
      <c r="AM31" s="89">
        <v>99</v>
      </c>
      <c r="AN31" s="89">
        <v>7.9394493266373198E-2</v>
      </c>
      <c r="AO31" s="89">
        <v>18.173588263352901</v>
      </c>
      <c r="AP31" s="89">
        <v>1.16529008664656E-15</v>
      </c>
      <c r="AQ31" s="89">
        <v>1.71577495697476</v>
      </c>
      <c r="AR31" s="89">
        <v>99</v>
      </c>
      <c r="AS31" s="93">
        <f t="shared" si="1"/>
        <v>6</v>
      </c>
    </row>
    <row r="32" spans="1:45" x14ac:dyDescent="0.3">
      <c r="A32" s="93" t="str">
        <f t="shared" si="0"/>
        <v>B3SA3LREN3</v>
      </c>
      <c r="B32" s="93">
        <v>30</v>
      </c>
      <c r="C32" s="89" t="s">
        <v>111</v>
      </c>
      <c r="D32" s="89" t="s">
        <v>114</v>
      </c>
      <c r="E32" s="89">
        <v>0</v>
      </c>
      <c r="F32" s="89">
        <v>0</v>
      </c>
      <c r="G32" s="89">
        <v>0</v>
      </c>
      <c r="H32" s="89">
        <v>0</v>
      </c>
      <c r="I32" s="89" t="s">
        <v>230</v>
      </c>
      <c r="J32" s="89">
        <v>0</v>
      </c>
      <c r="K32" s="89">
        <v>0</v>
      </c>
      <c r="L32" s="89">
        <v>0</v>
      </c>
      <c r="M32" s="89">
        <v>0</v>
      </c>
      <c r="N32" s="89" t="s">
        <v>230</v>
      </c>
      <c r="O32" s="89">
        <v>0</v>
      </c>
      <c r="P32" s="89">
        <v>0</v>
      </c>
      <c r="Q32" s="89">
        <v>0</v>
      </c>
      <c r="R32" s="89">
        <v>0</v>
      </c>
      <c r="S32" s="89" t="s">
        <v>230</v>
      </c>
      <c r="T32" s="89">
        <v>-3.72022672541923E-3</v>
      </c>
      <c r="U32" s="89">
        <v>42.7398144368304</v>
      </c>
      <c r="V32" s="89">
        <v>-4.3076653355456102E-15</v>
      </c>
      <c r="W32" s="89">
        <v>2.2699510993115899</v>
      </c>
      <c r="X32" s="89">
        <v>95</v>
      </c>
      <c r="Y32" s="89">
        <v>0.122296607459395</v>
      </c>
      <c r="Z32" s="89">
        <v>35.4536901999412</v>
      </c>
      <c r="AA32" s="89">
        <v>-1.1842378929335E-16</v>
      </c>
      <c r="AB32" s="89">
        <v>2.4283300205390099</v>
      </c>
      <c r="AC32" s="89">
        <v>99</v>
      </c>
      <c r="AD32" s="89">
        <v>0.23711510160866101</v>
      </c>
      <c r="AE32" s="89">
        <v>28.854018383236902</v>
      </c>
      <c r="AF32" s="89">
        <v>-3.3395508580724699E-15</v>
      </c>
      <c r="AG32" s="89">
        <v>2.5512525668076398</v>
      </c>
      <c r="AH32" s="89">
        <v>95</v>
      </c>
      <c r="AI32" s="89">
        <v>0.29424549409491102</v>
      </c>
      <c r="AJ32" s="89">
        <v>25.593870334159099</v>
      </c>
      <c r="AK32" s="89">
        <v>-1.3564906773601899E-15</v>
      </c>
      <c r="AL32" s="89">
        <v>2.5974629433074701</v>
      </c>
      <c r="AM32" s="89">
        <v>99</v>
      </c>
      <c r="AN32" s="89">
        <v>0.20072103330746199</v>
      </c>
      <c r="AO32" s="89">
        <v>32.0213447743687</v>
      </c>
      <c r="AP32" s="89">
        <v>-6.82121026329696E-16</v>
      </c>
      <c r="AQ32" s="89">
        <v>5.0474815970725402</v>
      </c>
      <c r="AR32" s="89">
        <v>95</v>
      </c>
      <c r="AS32" s="93">
        <f t="shared" si="1"/>
        <v>5</v>
      </c>
    </row>
    <row r="33" spans="1:45" x14ac:dyDescent="0.3">
      <c r="A33" s="93" t="str">
        <f t="shared" si="0"/>
        <v>B3SA3MULT3</v>
      </c>
      <c r="B33" s="93">
        <v>31</v>
      </c>
      <c r="C33" s="89" t="s">
        <v>111</v>
      </c>
      <c r="D33" s="89" t="s">
        <v>109</v>
      </c>
      <c r="E33" s="89">
        <v>0</v>
      </c>
      <c r="F33" s="89">
        <v>0</v>
      </c>
      <c r="G33" s="89">
        <v>0</v>
      </c>
      <c r="H33" s="89">
        <v>0</v>
      </c>
      <c r="I33" s="89" t="s">
        <v>230</v>
      </c>
      <c r="J33" s="89">
        <v>0</v>
      </c>
      <c r="K33" s="89">
        <v>0</v>
      </c>
      <c r="L33" s="89">
        <v>0</v>
      </c>
      <c r="M33" s="89">
        <v>0</v>
      </c>
      <c r="N33" s="89" t="s">
        <v>230</v>
      </c>
      <c r="O33" s="89">
        <v>0</v>
      </c>
      <c r="P33" s="89">
        <v>0</v>
      </c>
      <c r="Q33" s="89">
        <v>0</v>
      </c>
      <c r="R33" s="89">
        <v>0</v>
      </c>
      <c r="S33" s="89" t="s">
        <v>230</v>
      </c>
      <c r="T33" s="89">
        <v>0.107945607131265</v>
      </c>
      <c r="U33" s="89">
        <v>15.5322071987356</v>
      </c>
      <c r="V33" s="89">
        <v>-1.22124532708767E-15</v>
      </c>
      <c r="W33" s="89">
        <v>1.31082758807133</v>
      </c>
      <c r="X33" s="89">
        <v>95</v>
      </c>
      <c r="Y33" s="89">
        <v>7.8327077599402495E-2</v>
      </c>
      <c r="Z33" s="89">
        <v>17.301101035206301</v>
      </c>
      <c r="AA33" s="89">
        <v>-4.9343245538895898E-16</v>
      </c>
      <c r="AB33" s="89">
        <v>1.3175403438461</v>
      </c>
      <c r="AC33" s="89">
        <v>99</v>
      </c>
      <c r="AD33" s="89">
        <v>9.6045944989031795E-2</v>
      </c>
      <c r="AE33" s="89">
        <v>16.290910581504399</v>
      </c>
      <c r="AF33" s="89">
        <v>1.08357767203415E-15</v>
      </c>
      <c r="AG33" s="89">
        <v>1.3357482678939201</v>
      </c>
      <c r="AH33" s="89">
        <v>99</v>
      </c>
      <c r="AI33" s="89">
        <v>0.102680411449077</v>
      </c>
      <c r="AJ33" s="89">
        <v>15.919571047434999</v>
      </c>
      <c r="AK33" s="89">
        <v>1.16270629488016E-15</v>
      </c>
      <c r="AL33" s="89">
        <v>1.3455928808643001</v>
      </c>
      <c r="AM33" s="89">
        <v>99</v>
      </c>
      <c r="AN33" s="89">
        <v>3.65201966307446E-2</v>
      </c>
      <c r="AO33" s="89">
        <v>20.550884752092799</v>
      </c>
      <c r="AP33" s="89">
        <v>2.1600499167107002E-15</v>
      </c>
      <c r="AQ33" s="89">
        <v>3.6759714712570002</v>
      </c>
      <c r="AR33" s="89">
        <v>99</v>
      </c>
      <c r="AS33" s="93">
        <f t="shared" si="1"/>
        <v>5</v>
      </c>
    </row>
    <row r="34" spans="1:45" x14ac:dyDescent="0.3">
      <c r="A34" s="93" t="str">
        <f t="shared" si="0"/>
        <v>BBAS3BBSE3</v>
      </c>
      <c r="B34" s="93">
        <v>32</v>
      </c>
      <c r="C34" s="89" t="s">
        <v>82</v>
      </c>
      <c r="D34" s="89" t="s">
        <v>46</v>
      </c>
      <c r="E34" s="89">
        <v>0</v>
      </c>
      <c r="F34" s="89">
        <v>0</v>
      </c>
      <c r="G34" s="89">
        <v>0</v>
      </c>
      <c r="H34" s="89">
        <v>0</v>
      </c>
      <c r="I34" s="89" t="s">
        <v>230</v>
      </c>
      <c r="J34" s="89">
        <v>0</v>
      </c>
      <c r="K34" s="89">
        <v>0</v>
      </c>
      <c r="L34" s="89">
        <v>0</v>
      </c>
      <c r="M34" s="89">
        <v>0</v>
      </c>
      <c r="N34" s="89" t="s">
        <v>230</v>
      </c>
      <c r="O34" s="89">
        <v>0.57175101621737801</v>
      </c>
      <c r="P34" s="89">
        <v>7.9703848282172496</v>
      </c>
      <c r="Q34" s="89">
        <v>9.8968452480871101E-16</v>
      </c>
      <c r="R34" s="89">
        <v>0.74697970172226202</v>
      </c>
      <c r="S34" s="89">
        <v>95</v>
      </c>
      <c r="T34" s="89">
        <v>0.55863055499020298</v>
      </c>
      <c r="U34" s="89">
        <v>8.4633051531034802</v>
      </c>
      <c r="V34" s="89">
        <v>1.7763568394002501E-16</v>
      </c>
      <c r="W34" s="89">
        <v>0.76885546508844804</v>
      </c>
      <c r="X34" s="89">
        <v>95</v>
      </c>
      <c r="Y34" s="89">
        <v>0.58616312883003296</v>
      </c>
      <c r="Z34" s="89">
        <v>7.4667458124569199</v>
      </c>
      <c r="AA34" s="89">
        <v>-4.1645699234828096E-15</v>
      </c>
      <c r="AB34" s="89">
        <v>0.768447896683223</v>
      </c>
      <c r="AC34" s="89">
        <v>99</v>
      </c>
      <c r="AD34" s="89">
        <v>0.535538588035124</v>
      </c>
      <c r="AE34" s="89">
        <v>9.2120026001054303</v>
      </c>
      <c r="AF34" s="89">
        <v>4.0856207306205797E-15</v>
      </c>
      <c r="AG34" s="89">
        <v>0.81112224486915196</v>
      </c>
      <c r="AH34" s="89">
        <v>99</v>
      </c>
      <c r="AI34" s="89">
        <v>0.51343640142757296</v>
      </c>
      <c r="AJ34" s="89">
        <v>9.9640188503263207</v>
      </c>
      <c r="AK34" s="89">
        <v>-4.6831225766006599E-16</v>
      </c>
      <c r="AL34" s="89">
        <v>0.822975130053616</v>
      </c>
      <c r="AM34" s="89">
        <v>99</v>
      </c>
      <c r="AN34" s="89">
        <v>0.432511725486389</v>
      </c>
      <c r="AO34" s="89">
        <v>12.454760058421799</v>
      </c>
      <c r="AP34" s="89">
        <v>1.70530256582424E-16</v>
      </c>
      <c r="AQ34" s="89">
        <v>0.89745952650176897</v>
      </c>
      <c r="AR34" s="89">
        <v>99</v>
      </c>
      <c r="AS34" s="93">
        <f t="shared" si="1"/>
        <v>6</v>
      </c>
    </row>
    <row r="35" spans="1:45" x14ac:dyDescent="0.3">
      <c r="A35" s="93" t="str">
        <f t="shared" si="0"/>
        <v>BBAS3BRDT3</v>
      </c>
      <c r="B35" s="93">
        <v>33</v>
      </c>
      <c r="C35" s="89" t="s">
        <v>82</v>
      </c>
      <c r="D35" s="89" t="s">
        <v>83</v>
      </c>
      <c r="E35" s="89">
        <v>0</v>
      </c>
      <c r="F35" s="89">
        <v>0</v>
      </c>
      <c r="G35" s="89">
        <v>0</v>
      </c>
      <c r="H35" s="89">
        <v>0</v>
      </c>
      <c r="I35" s="89" t="s">
        <v>230</v>
      </c>
      <c r="J35" s="89">
        <v>0</v>
      </c>
      <c r="K35" s="89">
        <v>0</v>
      </c>
      <c r="L35" s="89">
        <v>0</v>
      </c>
      <c r="M35" s="89">
        <v>0</v>
      </c>
      <c r="N35" s="89" t="s">
        <v>230</v>
      </c>
      <c r="O35" s="89">
        <v>0</v>
      </c>
      <c r="P35" s="89">
        <v>0</v>
      </c>
      <c r="Q35" s="89">
        <v>0</v>
      </c>
      <c r="R35" s="89">
        <v>0</v>
      </c>
      <c r="S35" s="89" t="s">
        <v>230</v>
      </c>
      <c r="T35" s="89">
        <v>0.212985152447728</v>
      </c>
      <c r="U35" s="89">
        <v>14.1603906065899</v>
      </c>
      <c r="V35" s="89">
        <v>-7.1054273576010003E-16</v>
      </c>
      <c r="W35" s="89">
        <v>0.81485425209773898</v>
      </c>
      <c r="X35" s="89">
        <v>95</v>
      </c>
      <c r="Y35" s="89">
        <v>0.24738728319419601</v>
      </c>
      <c r="Z35" s="89">
        <v>13.0230696588411</v>
      </c>
      <c r="AA35" s="89">
        <v>-8.6844112148456696E-16</v>
      </c>
      <c r="AB35" s="89">
        <v>0.82342792487551197</v>
      </c>
      <c r="AC35" s="89">
        <v>99</v>
      </c>
      <c r="AD35" s="89">
        <v>0.34524921817229098</v>
      </c>
      <c r="AE35" s="89">
        <v>9.6562732691007103</v>
      </c>
      <c r="AF35" s="89">
        <v>1.8474111129762602E-15</v>
      </c>
      <c r="AG35" s="89">
        <v>0.91582796128681199</v>
      </c>
      <c r="AH35" s="89">
        <v>95</v>
      </c>
      <c r="AI35" s="89">
        <v>0.47986806843816798</v>
      </c>
      <c r="AJ35" s="89">
        <v>5.0251066092222398</v>
      </c>
      <c r="AK35" s="89">
        <v>5.6520444890008E-17</v>
      </c>
      <c r="AL35" s="89">
        <v>1.2821323526603099</v>
      </c>
      <c r="AM35" s="89">
        <v>95</v>
      </c>
      <c r="AN35" s="89">
        <v>0.47975575734423898</v>
      </c>
      <c r="AO35" s="89">
        <v>4.9875656672099096</v>
      </c>
      <c r="AP35" s="89">
        <v>2.35900188272353E-15</v>
      </c>
      <c r="AQ35" s="89">
        <v>1.2594925904195999</v>
      </c>
      <c r="AR35" s="89">
        <v>95</v>
      </c>
      <c r="AS35" s="93">
        <f t="shared" si="1"/>
        <v>5</v>
      </c>
    </row>
    <row r="36" spans="1:45" x14ac:dyDescent="0.3">
      <c r="A36" s="93" t="str">
        <f t="shared" si="0"/>
        <v>BBAS3CPLE6</v>
      </c>
      <c r="B36" s="93">
        <v>34</v>
      </c>
      <c r="C36" s="89" t="s">
        <v>82</v>
      </c>
      <c r="D36" s="89" t="s">
        <v>508</v>
      </c>
      <c r="E36" s="89">
        <v>1.0261666431818499</v>
      </c>
      <c r="F36" s="89">
        <v>30.396882789068101</v>
      </c>
      <c r="G36" s="89">
        <v>-3.4816594052244901E-15</v>
      </c>
      <c r="H36" s="89">
        <v>1.61189566463773</v>
      </c>
      <c r="I36" s="89">
        <v>99</v>
      </c>
      <c r="J36" s="89">
        <v>1.1140090959195299</v>
      </c>
      <c r="K36" s="89">
        <v>26.7590301114334</v>
      </c>
      <c r="L36" s="89">
        <v>-5.9211894646675002E-15</v>
      </c>
      <c r="M36" s="89">
        <v>2.1966472572412199</v>
      </c>
      <c r="N36" s="89">
        <v>99</v>
      </c>
      <c r="O36" s="89">
        <v>1.11265984593236</v>
      </c>
      <c r="P36" s="89">
        <v>26.248692553030299</v>
      </c>
      <c r="Q36" s="89">
        <v>2.8421709430404001E-15</v>
      </c>
      <c r="R36" s="89">
        <v>2.5491369250956</v>
      </c>
      <c r="S36" s="89">
        <v>95</v>
      </c>
      <c r="T36" s="89">
        <v>0</v>
      </c>
      <c r="U36" s="89">
        <v>0</v>
      </c>
      <c r="V36" s="89">
        <v>0</v>
      </c>
      <c r="W36" s="89">
        <v>0</v>
      </c>
      <c r="X36" s="89" t="s">
        <v>230</v>
      </c>
      <c r="Y36" s="89">
        <v>1.13769710027225</v>
      </c>
      <c r="Z36" s="89">
        <v>25.083147306415999</v>
      </c>
      <c r="AA36" s="89">
        <v>-4.1053580288361301E-15</v>
      </c>
      <c r="AB36" s="89">
        <v>2.4729317685310099</v>
      </c>
      <c r="AC36" s="89">
        <v>95</v>
      </c>
      <c r="AD36" s="89">
        <v>1.2626481109071901</v>
      </c>
      <c r="AE36" s="89">
        <v>20.762733930312599</v>
      </c>
      <c r="AF36" s="89">
        <v>4.83169060316868E-15</v>
      </c>
      <c r="AG36" s="89">
        <v>2.4557923632051399</v>
      </c>
      <c r="AH36" s="89">
        <v>95</v>
      </c>
      <c r="AI36" s="89">
        <v>1.45403430114482</v>
      </c>
      <c r="AJ36" s="89">
        <v>14.1426537862149</v>
      </c>
      <c r="AK36" s="89">
        <v>-4.9092043561606899E-15</v>
      </c>
      <c r="AL36" s="89">
        <v>2.7834084547549001</v>
      </c>
      <c r="AM36" s="89">
        <v>99</v>
      </c>
      <c r="AN36" s="89">
        <v>0</v>
      </c>
      <c r="AO36" s="89">
        <v>0</v>
      </c>
      <c r="AP36" s="89">
        <v>0</v>
      </c>
      <c r="AQ36" s="89">
        <v>0</v>
      </c>
      <c r="AR36" s="89" t="s">
        <v>230</v>
      </c>
      <c r="AS36" s="93">
        <f t="shared" si="1"/>
        <v>6</v>
      </c>
    </row>
    <row r="37" spans="1:45" x14ac:dyDescent="0.3">
      <c r="A37" s="93" t="str">
        <f t="shared" si="0"/>
        <v>BBAS3CRFB3</v>
      </c>
      <c r="B37" s="93">
        <v>35</v>
      </c>
      <c r="C37" s="89" t="s">
        <v>82</v>
      </c>
      <c r="D37" s="89" t="s">
        <v>135</v>
      </c>
      <c r="E37" s="89">
        <v>-0.11105191208205401</v>
      </c>
      <c r="F37" s="89">
        <v>23.648808396285801</v>
      </c>
      <c r="G37" s="89">
        <v>-1.1723955140041701E-15</v>
      </c>
      <c r="H37" s="89">
        <v>0.60625952043476095</v>
      </c>
      <c r="I37" s="89">
        <v>99</v>
      </c>
      <c r="J37" s="89">
        <v>-0.102316823301436</v>
      </c>
      <c r="K37" s="89">
        <v>23.330906276323599</v>
      </c>
      <c r="L37" s="89">
        <v>-1.48029736616688E-16</v>
      </c>
      <c r="M37" s="89">
        <v>0.60646445249051295</v>
      </c>
      <c r="N37" s="89">
        <v>99</v>
      </c>
      <c r="O37" s="89">
        <v>-0.100919527827942</v>
      </c>
      <c r="P37" s="89">
        <v>23.4125344562907</v>
      </c>
      <c r="Q37" s="89">
        <v>1.3195793664116099E-15</v>
      </c>
      <c r="R37" s="89">
        <v>0.73825015942576899</v>
      </c>
      <c r="S37" s="89">
        <v>99</v>
      </c>
      <c r="T37" s="89">
        <v>-8.7460544308493898E-2</v>
      </c>
      <c r="U37" s="89">
        <v>22.880303521781201</v>
      </c>
      <c r="V37" s="89">
        <v>-1.64313007644523E-15</v>
      </c>
      <c r="W37" s="89">
        <v>0.74662581831361896</v>
      </c>
      <c r="X37" s="89">
        <v>99</v>
      </c>
      <c r="Y37" s="89">
        <v>2.8861382617911501E-2</v>
      </c>
      <c r="Z37" s="89">
        <v>18.755333125203698</v>
      </c>
      <c r="AA37" s="89">
        <v>-1.73688224296913E-15</v>
      </c>
      <c r="AB37" s="89">
        <v>1.0018133718708599</v>
      </c>
      <c r="AC37" s="89">
        <v>95</v>
      </c>
      <c r="AD37" s="89">
        <v>0</v>
      </c>
      <c r="AE37" s="89">
        <v>0</v>
      </c>
      <c r="AF37" s="89">
        <v>0</v>
      </c>
      <c r="AG37" s="89">
        <v>0</v>
      </c>
      <c r="AH37" s="89" t="s">
        <v>230</v>
      </c>
      <c r="AI37" s="89">
        <v>-2.0793705088733402E-2</v>
      </c>
      <c r="AJ37" s="89">
        <v>20.461251255844001</v>
      </c>
      <c r="AK37" s="89">
        <v>1.8248029350202602E-15</v>
      </c>
      <c r="AL37" s="89">
        <v>1.0148555236038601</v>
      </c>
      <c r="AM37" s="89">
        <v>95</v>
      </c>
      <c r="AN37" s="89">
        <v>0</v>
      </c>
      <c r="AO37" s="89">
        <v>0</v>
      </c>
      <c r="AP37" s="89">
        <v>0</v>
      </c>
      <c r="AQ37" s="89">
        <v>0</v>
      </c>
      <c r="AR37" s="89" t="s">
        <v>230</v>
      </c>
      <c r="AS37" s="93">
        <f t="shared" si="1"/>
        <v>6</v>
      </c>
    </row>
    <row r="38" spans="1:45" x14ac:dyDescent="0.3">
      <c r="A38" s="93" t="str">
        <f t="shared" si="0"/>
        <v>BBAS3CYRE3</v>
      </c>
      <c r="B38" s="93">
        <v>36</v>
      </c>
      <c r="C38" s="89" t="s">
        <v>82</v>
      </c>
      <c r="D38" s="89" t="s">
        <v>134</v>
      </c>
      <c r="E38" s="89">
        <v>0.72037159801434703</v>
      </c>
      <c r="F38" s="89">
        <v>1.229516255924</v>
      </c>
      <c r="G38" s="89">
        <v>1.7763568394002501E-15</v>
      </c>
      <c r="H38" s="89">
        <v>1.14812810965331</v>
      </c>
      <c r="I38" s="89">
        <v>95</v>
      </c>
      <c r="J38" s="89">
        <v>0.75276439897213498</v>
      </c>
      <c r="K38" s="89">
        <v>-0.12739811581815599</v>
      </c>
      <c r="L38" s="89">
        <v>-2.30926389122033E-15</v>
      </c>
      <c r="M38" s="89">
        <v>1.21776966730611</v>
      </c>
      <c r="N38" s="89">
        <v>95</v>
      </c>
      <c r="O38" s="89">
        <v>0.74928418737632696</v>
      </c>
      <c r="P38" s="89">
        <v>-6.1653369165419799E-3</v>
      </c>
      <c r="Q38" s="89">
        <v>-3.09593620581186E-15</v>
      </c>
      <c r="R38" s="89">
        <v>1.15022702336814</v>
      </c>
      <c r="S38" s="89">
        <v>95</v>
      </c>
      <c r="T38" s="89">
        <v>0.78683525870523896</v>
      </c>
      <c r="U38" s="89">
        <v>-1.5135078901921999</v>
      </c>
      <c r="V38" s="89">
        <v>-1.06581410364015E-15</v>
      </c>
      <c r="W38" s="89">
        <v>1.3944692470803399</v>
      </c>
      <c r="X38" s="89">
        <v>99</v>
      </c>
      <c r="Y38" s="89">
        <v>0</v>
      </c>
      <c r="Z38" s="89">
        <v>0</v>
      </c>
      <c r="AA38" s="89">
        <v>0</v>
      </c>
      <c r="AB38" s="89">
        <v>0</v>
      </c>
      <c r="AC38" s="89" t="s">
        <v>230</v>
      </c>
      <c r="AD38" s="89">
        <v>1.2212126761097799</v>
      </c>
      <c r="AE38" s="89">
        <v>-16.879601401128699</v>
      </c>
      <c r="AF38" s="89">
        <v>2.3447910280083299E-15</v>
      </c>
      <c r="AG38" s="89">
        <v>2.36413921638239</v>
      </c>
      <c r="AH38" s="89">
        <v>95</v>
      </c>
      <c r="AI38" s="89">
        <v>0</v>
      </c>
      <c r="AJ38" s="89">
        <v>0</v>
      </c>
      <c r="AK38" s="89">
        <v>0</v>
      </c>
      <c r="AL38" s="89">
        <v>0</v>
      </c>
      <c r="AM38" s="89" t="s">
        <v>230</v>
      </c>
      <c r="AN38" s="89">
        <v>0</v>
      </c>
      <c r="AO38" s="89">
        <v>0</v>
      </c>
      <c r="AP38" s="89">
        <v>0</v>
      </c>
      <c r="AQ38" s="89">
        <v>0</v>
      </c>
      <c r="AR38" s="89" t="s">
        <v>230</v>
      </c>
      <c r="AS38" s="93">
        <f t="shared" si="1"/>
        <v>5</v>
      </c>
    </row>
    <row r="39" spans="1:45" x14ac:dyDescent="0.3">
      <c r="A39" s="93" t="str">
        <f t="shared" si="0"/>
        <v>BBAS3EGIE3</v>
      </c>
      <c r="B39" s="93">
        <v>37</v>
      </c>
      <c r="C39" s="89" t="s">
        <v>82</v>
      </c>
      <c r="D39" s="89" t="s">
        <v>89</v>
      </c>
      <c r="E39" s="89">
        <v>0</v>
      </c>
      <c r="F39" s="89">
        <v>0</v>
      </c>
      <c r="G39" s="89">
        <v>0</v>
      </c>
      <c r="H39" s="89">
        <v>0</v>
      </c>
      <c r="I39" s="89" t="s">
        <v>230</v>
      </c>
      <c r="J39" s="89">
        <v>0.37821633564905699</v>
      </c>
      <c r="K39" s="89">
        <v>29.7202089021022</v>
      </c>
      <c r="L39" s="89">
        <v>-3.3158661002138001E-15</v>
      </c>
      <c r="M39" s="89">
        <v>1.1173962422278101</v>
      </c>
      <c r="N39" s="89">
        <v>95</v>
      </c>
      <c r="O39" s="89">
        <v>0</v>
      </c>
      <c r="P39" s="89">
        <v>0</v>
      </c>
      <c r="Q39" s="89">
        <v>0</v>
      </c>
      <c r="R39" s="89">
        <v>0</v>
      </c>
      <c r="S39" s="89" t="s">
        <v>230</v>
      </c>
      <c r="T39" s="89">
        <v>0.37859180224629002</v>
      </c>
      <c r="U39" s="89">
        <v>29.769344833554999</v>
      </c>
      <c r="V39" s="89">
        <v>3.33066907387547E-15</v>
      </c>
      <c r="W39" s="89">
        <v>1.09961616636681</v>
      </c>
      <c r="X39" s="89">
        <v>95</v>
      </c>
      <c r="Y39" s="89">
        <v>0.43656786387469199</v>
      </c>
      <c r="Z39" s="89">
        <v>27.710242656849999</v>
      </c>
      <c r="AA39" s="89">
        <v>-6.59225760399649E-15</v>
      </c>
      <c r="AB39" s="89">
        <v>1.1123468503227201</v>
      </c>
      <c r="AC39" s="89">
        <v>99</v>
      </c>
      <c r="AD39" s="89">
        <v>0.55047610776936196</v>
      </c>
      <c r="AE39" s="89">
        <v>23.787395785066099</v>
      </c>
      <c r="AF39" s="89">
        <v>5.1514348342607301E-15</v>
      </c>
      <c r="AG39" s="89">
        <v>1.18938540692447</v>
      </c>
      <c r="AH39" s="89">
        <v>99</v>
      </c>
      <c r="AI39" s="89">
        <v>0.59247612107560799</v>
      </c>
      <c r="AJ39" s="89">
        <v>22.315789450275499</v>
      </c>
      <c r="AK39" s="89">
        <v>-8.0743492700011402E-16</v>
      </c>
      <c r="AL39" s="89">
        <v>1.3283752310646999</v>
      </c>
      <c r="AM39" s="89">
        <v>99</v>
      </c>
      <c r="AN39" s="89">
        <v>0.47598967237447798</v>
      </c>
      <c r="AO39" s="89">
        <v>25.9653979653453</v>
      </c>
      <c r="AP39" s="89">
        <v>-2.6716406864579799E-15</v>
      </c>
      <c r="AQ39" s="89">
        <v>1.4074936120250401</v>
      </c>
      <c r="AR39" s="89">
        <v>99</v>
      </c>
      <c r="AS39" s="93">
        <f t="shared" si="1"/>
        <v>6</v>
      </c>
    </row>
    <row r="40" spans="1:45" x14ac:dyDescent="0.3">
      <c r="A40" s="93" t="str">
        <f t="shared" si="0"/>
        <v>BBAS3EZTC3</v>
      </c>
      <c r="B40" s="93">
        <v>38</v>
      </c>
      <c r="C40" s="89" t="s">
        <v>82</v>
      </c>
      <c r="D40" s="89" t="s">
        <v>455</v>
      </c>
      <c r="E40" s="89">
        <v>0</v>
      </c>
      <c r="F40" s="89">
        <v>0</v>
      </c>
      <c r="G40" s="89">
        <v>0</v>
      </c>
      <c r="H40" s="89">
        <v>0</v>
      </c>
      <c r="I40" s="89" t="s">
        <v>230</v>
      </c>
      <c r="J40" s="89">
        <v>0.62645606308738999</v>
      </c>
      <c r="K40" s="89">
        <v>18.266445966732</v>
      </c>
      <c r="L40" s="89">
        <v>-3.01980662698043E-15</v>
      </c>
      <c r="M40" s="89">
        <v>1.6243904567501899</v>
      </c>
      <c r="N40" s="89">
        <v>95</v>
      </c>
      <c r="O40" s="89">
        <v>0.62066673849742904</v>
      </c>
      <c r="P40" s="89">
        <v>18.575787912072698</v>
      </c>
      <c r="Q40" s="89">
        <v>-3.9587380992348401E-15</v>
      </c>
      <c r="R40" s="89">
        <v>1.55598589536043</v>
      </c>
      <c r="S40" s="89">
        <v>99</v>
      </c>
      <c r="T40" s="89">
        <v>0.59988360678227803</v>
      </c>
      <c r="U40" s="89">
        <v>19.441865881889299</v>
      </c>
      <c r="V40" s="89">
        <v>7.1054273576010003E-16</v>
      </c>
      <c r="W40" s="89">
        <v>1.6346933821610401</v>
      </c>
      <c r="X40" s="89">
        <v>99</v>
      </c>
      <c r="Y40" s="89">
        <v>0.85233960473602199</v>
      </c>
      <c r="Z40" s="89">
        <v>10.631029317978101</v>
      </c>
      <c r="AA40" s="89">
        <v>1.06581410364015E-15</v>
      </c>
      <c r="AB40" s="89">
        <v>2.0327252257885098</v>
      </c>
      <c r="AC40" s="89">
        <v>99</v>
      </c>
      <c r="AD40" s="89">
        <v>1.1011221233407</v>
      </c>
      <c r="AE40" s="89">
        <v>2.0721761930400402</v>
      </c>
      <c r="AF40" s="89">
        <v>4.9560355819266996E-15</v>
      </c>
      <c r="AG40" s="89">
        <v>2.34761836912908</v>
      </c>
      <c r="AH40" s="89">
        <v>99</v>
      </c>
      <c r="AI40" s="89">
        <v>1.1650389813080699</v>
      </c>
      <c r="AJ40" s="89">
        <v>-0.18978012200045</v>
      </c>
      <c r="AK40" s="89">
        <v>-2.2931151926803199E-15</v>
      </c>
      <c r="AL40" s="89">
        <v>2.5251965047201299</v>
      </c>
      <c r="AM40" s="89">
        <v>99</v>
      </c>
      <c r="AN40" s="89">
        <v>1.0090565275210299</v>
      </c>
      <c r="AO40" s="89">
        <v>4.6227495849369298</v>
      </c>
      <c r="AP40" s="89">
        <v>-3.1832314562052501E-15</v>
      </c>
      <c r="AQ40" s="89">
        <v>2.5822755820881098</v>
      </c>
      <c r="AR40" s="89">
        <v>99</v>
      </c>
      <c r="AS40" s="93">
        <f t="shared" si="1"/>
        <v>7</v>
      </c>
    </row>
    <row r="41" spans="1:45" x14ac:dyDescent="0.3">
      <c r="A41" s="93" t="str">
        <f t="shared" si="0"/>
        <v>BBAS3IGTA3</v>
      </c>
      <c r="B41" s="93">
        <v>39</v>
      </c>
      <c r="C41" s="89" t="s">
        <v>82</v>
      </c>
      <c r="D41" s="89" t="s">
        <v>107</v>
      </c>
      <c r="E41" s="89">
        <v>0</v>
      </c>
      <c r="F41" s="89">
        <v>0</v>
      </c>
      <c r="G41" s="89">
        <v>0</v>
      </c>
      <c r="H41" s="89">
        <v>0</v>
      </c>
      <c r="I41" s="89" t="s">
        <v>230</v>
      </c>
      <c r="J41" s="89">
        <v>0</v>
      </c>
      <c r="K41" s="89">
        <v>0</v>
      </c>
      <c r="L41" s="89">
        <v>0</v>
      </c>
      <c r="M41" s="89">
        <v>0</v>
      </c>
      <c r="N41" s="89" t="s">
        <v>230</v>
      </c>
      <c r="O41" s="89">
        <v>0.56487006124199501</v>
      </c>
      <c r="P41" s="89">
        <v>15.716396616654899</v>
      </c>
      <c r="Q41" s="89">
        <v>3.9587380992348401E-15</v>
      </c>
      <c r="R41" s="89">
        <v>1.6705805398101501</v>
      </c>
      <c r="S41" s="89">
        <v>95</v>
      </c>
      <c r="T41" s="89">
        <v>0.55441600249518996</v>
      </c>
      <c r="U41" s="89">
        <v>16.172330416522001</v>
      </c>
      <c r="V41" s="89">
        <v>-3.7747582837255299E-15</v>
      </c>
      <c r="W41" s="89">
        <v>1.60767919310423</v>
      </c>
      <c r="X41" s="89">
        <v>95</v>
      </c>
      <c r="Y41" s="89">
        <v>0.55590290424069</v>
      </c>
      <c r="Z41" s="89">
        <v>16.232115534948299</v>
      </c>
      <c r="AA41" s="89">
        <v>-4.5790531860095404E-15</v>
      </c>
      <c r="AB41" s="89">
        <v>1.5954778829332099</v>
      </c>
      <c r="AC41" s="89">
        <v>99</v>
      </c>
      <c r="AD41" s="89">
        <v>0.56437492453427696</v>
      </c>
      <c r="AE41" s="89">
        <v>15.9504751983022</v>
      </c>
      <c r="AF41" s="89">
        <v>7.2830630415410304E-16</v>
      </c>
      <c r="AG41" s="89">
        <v>1.6957545500778499</v>
      </c>
      <c r="AH41" s="89">
        <v>99</v>
      </c>
      <c r="AI41" s="89">
        <v>0.58174252359460199</v>
      </c>
      <c r="AJ41" s="89">
        <v>15.360069125537001</v>
      </c>
      <c r="AK41" s="89">
        <v>1.3241932802801899E-15</v>
      </c>
      <c r="AL41" s="89">
        <v>1.7262260199528201</v>
      </c>
      <c r="AM41" s="89">
        <v>99</v>
      </c>
      <c r="AN41" s="89">
        <v>1.02850356523794</v>
      </c>
      <c r="AO41" s="89">
        <v>1.4353387288938699</v>
      </c>
      <c r="AP41" s="89">
        <v>6.82121026329696E-16</v>
      </c>
      <c r="AQ41" s="89">
        <v>2.5354628612439001</v>
      </c>
      <c r="AR41" s="89">
        <v>95</v>
      </c>
      <c r="AS41" s="93">
        <f t="shared" si="1"/>
        <v>6</v>
      </c>
    </row>
    <row r="42" spans="1:45" x14ac:dyDescent="0.3">
      <c r="A42" s="93" t="str">
        <f t="shared" si="0"/>
        <v>BBAS3IRBR3</v>
      </c>
      <c r="B42" s="93">
        <v>40</v>
      </c>
      <c r="C42" s="89" t="s">
        <v>82</v>
      </c>
      <c r="D42" s="89" t="s">
        <v>108</v>
      </c>
      <c r="E42" s="89">
        <v>0.101736780221342</v>
      </c>
      <c r="F42" s="89">
        <v>3.5765347522909301</v>
      </c>
      <c r="G42" s="89">
        <v>6.3060667798708898E-16</v>
      </c>
      <c r="H42" s="89">
        <v>0.54322904506247505</v>
      </c>
      <c r="I42" s="89">
        <v>95</v>
      </c>
      <c r="J42" s="89">
        <v>8.76110372035665E-2</v>
      </c>
      <c r="K42" s="89">
        <v>4.1520988562192596</v>
      </c>
      <c r="L42" s="89">
        <v>-3.2566542055671301E-16</v>
      </c>
      <c r="M42" s="89">
        <v>0.56528191343801404</v>
      </c>
      <c r="N42" s="89">
        <v>95</v>
      </c>
      <c r="O42" s="89">
        <v>8.97185675394922E-2</v>
      </c>
      <c r="P42" s="89">
        <v>4.2235171099616098</v>
      </c>
      <c r="Q42" s="89">
        <v>-2.5376526277146401E-17</v>
      </c>
      <c r="R42" s="89">
        <v>0.65756546865457599</v>
      </c>
      <c r="S42" s="89">
        <v>95</v>
      </c>
      <c r="T42" s="89">
        <v>0</v>
      </c>
      <c r="U42" s="89">
        <v>0</v>
      </c>
      <c r="V42" s="89">
        <v>0</v>
      </c>
      <c r="W42" s="89">
        <v>0</v>
      </c>
      <c r="X42" s="89" t="s">
        <v>230</v>
      </c>
      <c r="Y42" s="89">
        <v>0</v>
      </c>
      <c r="Z42" s="89">
        <v>0</v>
      </c>
      <c r="AA42" s="89">
        <v>0</v>
      </c>
      <c r="AB42" s="89">
        <v>0</v>
      </c>
      <c r="AC42" s="89" t="s">
        <v>230</v>
      </c>
      <c r="AD42" s="89">
        <v>9.0348831362972396E-3</v>
      </c>
      <c r="AE42" s="89">
        <v>7.3885248887768498</v>
      </c>
      <c r="AF42" s="89">
        <v>-5.6843418860807996E-16</v>
      </c>
      <c r="AG42" s="89">
        <v>1.2108942777695999</v>
      </c>
      <c r="AH42" s="89">
        <v>95</v>
      </c>
      <c r="AI42" s="89">
        <v>2.1308540059180201E-3</v>
      </c>
      <c r="AJ42" s="89">
        <v>7.6624757985543601</v>
      </c>
      <c r="AK42" s="89">
        <v>7.1054273576010003E-16</v>
      </c>
      <c r="AL42" s="89">
        <v>1.2151705963886601</v>
      </c>
      <c r="AM42" s="89">
        <v>95</v>
      </c>
      <c r="AN42" s="89">
        <v>0</v>
      </c>
      <c r="AO42" s="89">
        <v>0</v>
      </c>
      <c r="AP42" s="89">
        <v>0</v>
      </c>
      <c r="AQ42" s="89">
        <v>0</v>
      </c>
      <c r="AR42" s="89" t="s">
        <v>230</v>
      </c>
      <c r="AS42" s="93">
        <f t="shared" si="1"/>
        <v>5</v>
      </c>
    </row>
    <row r="43" spans="1:45" x14ac:dyDescent="0.3">
      <c r="A43" s="93" t="str">
        <f t="shared" si="0"/>
        <v>BBAS3JBSS3</v>
      </c>
      <c r="B43" s="93">
        <v>41</v>
      </c>
      <c r="C43" s="89" t="s">
        <v>82</v>
      </c>
      <c r="D43" s="89" t="s">
        <v>95</v>
      </c>
      <c r="E43" s="89">
        <v>0</v>
      </c>
      <c r="F43" s="89">
        <v>0</v>
      </c>
      <c r="G43" s="89">
        <v>0</v>
      </c>
      <c r="H43" s="89">
        <v>0</v>
      </c>
      <c r="I43" s="89" t="s">
        <v>230</v>
      </c>
      <c r="J43" s="89">
        <v>0</v>
      </c>
      <c r="K43" s="89">
        <v>0</v>
      </c>
      <c r="L43" s="89">
        <v>0</v>
      </c>
      <c r="M43" s="89">
        <v>0</v>
      </c>
      <c r="N43" s="89" t="s">
        <v>230</v>
      </c>
      <c r="O43" s="89">
        <v>0</v>
      </c>
      <c r="P43" s="89">
        <v>0</v>
      </c>
      <c r="Q43" s="89">
        <v>0</v>
      </c>
      <c r="R43" s="89">
        <v>0</v>
      </c>
      <c r="S43" s="89" t="s">
        <v>230</v>
      </c>
      <c r="T43" s="89">
        <v>0.30960916116272802</v>
      </c>
      <c r="U43" s="89">
        <v>12.040553896192201</v>
      </c>
      <c r="V43" s="89">
        <v>9.7699626167013803E-16</v>
      </c>
      <c r="W43" s="89">
        <v>1.1209536379001701</v>
      </c>
      <c r="X43" s="89">
        <v>95</v>
      </c>
      <c r="Y43" s="89">
        <v>0.26810729997336902</v>
      </c>
      <c r="Z43" s="89">
        <v>13.417132937326</v>
      </c>
      <c r="AA43" s="89">
        <v>-1.24344978758018E-15</v>
      </c>
      <c r="AB43" s="89">
        <v>1.1222578616079499</v>
      </c>
      <c r="AC43" s="89">
        <v>99</v>
      </c>
      <c r="AD43" s="89">
        <v>0.14780602890592601</v>
      </c>
      <c r="AE43" s="89">
        <v>17.537638287011099</v>
      </c>
      <c r="AF43" s="89">
        <v>7.6383344094210798E-16</v>
      </c>
      <c r="AG43" s="89">
        <v>1.27289857962061</v>
      </c>
      <c r="AH43" s="89">
        <v>95</v>
      </c>
      <c r="AI43" s="89">
        <v>0.20818869168440399</v>
      </c>
      <c r="AJ43" s="89">
        <v>15.4364741937251</v>
      </c>
      <c r="AK43" s="89">
        <v>8.23583625540116E-16</v>
      </c>
      <c r="AL43" s="89">
        <v>1.35496126543623</v>
      </c>
      <c r="AM43" s="89">
        <v>99</v>
      </c>
      <c r="AN43" s="89">
        <v>0.19703041233542601</v>
      </c>
      <c r="AO43" s="89">
        <v>15.673179387888601</v>
      </c>
      <c r="AP43" s="89">
        <v>5.5422333389287805E-16</v>
      </c>
      <c r="AQ43" s="89">
        <v>1.50742157924124</v>
      </c>
      <c r="AR43" s="89">
        <v>95</v>
      </c>
      <c r="AS43" s="93">
        <f t="shared" si="1"/>
        <v>5</v>
      </c>
    </row>
    <row r="44" spans="1:45" x14ac:dyDescent="0.3">
      <c r="A44" s="93" t="str">
        <f t="shared" si="0"/>
        <v>BBAS3LREN3</v>
      </c>
      <c r="B44" s="93">
        <v>42</v>
      </c>
      <c r="C44" s="89" t="s">
        <v>82</v>
      </c>
      <c r="D44" s="89" t="s">
        <v>114</v>
      </c>
      <c r="E44" s="89">
        <v>0</v>
      </c>
      <c r="F44" s="89">
        <v>0</v>
      </c>
      <c r="G44" s="89">
        <v>0</v>
      </c>
      <c r="H44" s="89">
        <v>0</v>
      </c>
      <c r="I44" s="89" t="s">
        <v>230</v>
      </c>
      <c r="J44" s="89">
        <v>0</v>
      </c>
      <c r="K44" s="89">
        <v>0</v>
      </c>
      <c r="L44" s="89">
        <v>0</v>
      </c>
      <c r="M44" s="89">
        <v>0</v>
      </c>
      <c r="N44" s="89" t="s">
        <v>230</v>
      </c>
      <c r="O44" s="89">
        <v>0</v>
      </c>
      <c r="P44" s="89">
        <v>0</v>
      </c>
      <c r="Q44" s="89">
        <v>0</v>
      </c>
      <c r="R44" s="89">
        <v>0</v>
      </c>
      <c r="S44" s="89" t="s">
        <v>230</v>
      </c>
      <c r="T44" s="89">
        <v>0.406911825196488</v>
      </c>
      <c r="U44" s="89">
        <v>28.8871532725985</v>
      </c>
      <c r="V44" s="89">
        <v>-4.4408920985006301E-15</v>
      </c>
      <c r="W44" s="89">
        <v>2.0163038949746599</v>
      </c>
      <c r="X44" s="89">
        <v>95</v>
      </c>
      <c r="Y44" s="89">
        <v>0.52977158392228996</v>
      </c>
      <c r="Z44" s="89">
        <v>24.717430049258599</v>
      </c>
      <c r="AA44" s="89">
        <v>6.3159354289786695E-16</v>
      </c>
      <c r="AB44" s="89">
        <v>2.0458878848998201</v>
      </c>
      <c r="AC44" s="89">
        <v>99</v>
      </c>
      <c r="AD44" s="89">
        <v>0.67991866991416505</v>
      </c>
      <c r="AE44" s="89">
        <v>19.557998822461201</v>
      </c>
      <c r="AF44" s="89">
        <v>7.1054273576009995E-17</v>
      </c>
      <c r="AG44" s="89">
        <v>2.18857197193284</v>
      </c>
      <c r="AH44" s="89">
        <v>99</v>
      </c>
      <c r="AI44" s="89">
        <v>0.81728055784814402</v>
      </c>
      <c r="AJ44" s="89">
        <v>14.8179000081295</v>
      </c>
      <c r="AK44" s="89">
        <v>1.2918958832001801E-16</v>
      </c>
      <c r="AL44" s="89">
        <v>2.3310172393638999</v>
      </c>
      <c r="AM44" s="89">
        <v>99</v>
      </c>
      <c r="AN44" s="89">
        <v>0.88499466637338298</v>
      </c>
      <c r="AO44" s="89">
        <v>12.7267769656948</v>
      </c>
      <c r="AP44" s="89">
        <v>-2.1032064978499E-15</v>
      </c>
      <c r="AQ44" s="89">
        <v>2.2649143835954502</v>
      </c>
      <c r="AR44" s="89">
        <v>99</v>
      </c>
      <c r="AS44" s="93">
        <f t="shared" si="1"/>
        <v>5</v>
      </c>
    </row>
    <row r="45" spans="1:45" x14ac:dyDescent="0.3">
      <c r="A45" s="93" t="str">
        <f t="shared" si="0"/>
        <v>BBAS3MRVE3</v>
      </c>
      <c r="B45" s="93">
        <v>43</v>
      </c>
      <c r="C45" s="89" t="s">
        <v>82</v>
      </c>
      <c r="D45" s="89" t="s">
        <v>43</v>
      </c>
      <c r="E45" s="89">
        <v>0</v>
      </c>
      <c r="F45" s="89">
        <v>0</v>
      </c>
      <c r="G45" s="89">
        <v>0</v>
      </c>
      <c r="H45" s="89">
        <v>0</v>
      </c>
      <c r="I45" s="89" t="s">
        <v>230</v>
      </c>
      <c r="J45" s="89">
        <v>0</v>
      </c>
      <c r="K45" s="89">
        <v>0</v>
      </c>
      <c r="L45" s="89">
        <v>0</v>
      </c>
      <c r="M45" s="89">
        <v>0</v>
      </c>
      <c r="N45" s="89" t="s">
        <v>230</v>
      </c>
      <c r="O45" s="89">
        <v>0.324509451763138</v>
      </c>
      <c r="P45" s="89">
        <v>7.49617507200439</v>
      </c>
      <c r="Q45" s="89">
        <v>-7.6129578831439301E-16</v>
      </c>
      <c r="R45" s="89">
        <v>0.97271948136118802</v>
      </c>
      <c r="S45" s="89">
        <v>95</v>
      </c>
      <c r="T45" s="89">
        <v>0.33024550800249097</v>
      </c>
      <c r="U45" s="89">
        <v>7.2737875256080002</v>
      </c>
      <c r="V45" s="89">
        <v>-1.73194791841524E-15</v>
      </c>
      <c r="W45" s="89">
        <v>1.00190134218617</v>
      </c>
      <c r="X45" s="89">
        <v>95</v>
      </c>
      <c r="Y45" s="89">
        <v>0.39141339885364501</v>
      </c>
      <c r="Z45" s="89">
        <v>5.0520362492134598</v>
      </c>
      <c r="AA45" s="89">
        <v>-2.1217595581725202E-15</v>
      </c>
      <c r="AB45" s="89">
        <v>1.0842319191224801</v>
      </c>
      <c r="AC45" s="89">
        <v>95</v>
      </c>
      <c r="AD45" s="89">
        <v>0.49202904070245401</v>
      </c>
      <c r="AE45" s="89">
        <v>1.5777122258559599</v>
      </c>
      <c r="AF45" s="89">
        <v>1.8918200339612698E-15</v>
      </c>
      <c r="AG45" s="89">
        <v>1.158530649217</v>
      </c>
      <c r="AH45" s="89">
        <v>95</v>
      </c>
      <c r="AI45" s="89">
        <v>0.59746239716082195</v>
      </c>
      <c r="AJ45" s="89">
        <v>-2.0829462661415898</v>
      </c>
      <c r="AK45" s="89">
        <v>-1.9378438248002699E-16</v>
      </c>
      <c r="AL45" s="89">
        <v>1.3756388402316</v>
      </c>
      <c r="AM45" s="89">
        <v>99</v>
      </c>
      <c r="AN45" s="89">
        <v>0</v>
      </c>
      <c r="AO45" s="89">
        <v>0</v>
      </c>
      <c r="AP45" s="89">
        <v>0</v>
      </c>
      <c r="AQ45" s="89">
        <v>0</v>
      </c>
      <c r="AR45" s="89" t="s">
        <v>230</v>
      </c>
      <c r="AS45" s="93">
        <f t="shared" si="1"/>
        <v>5</v>
      </c>
    </row>
    <row r="46" spans="1:45" x14ac:dyDescent="0.3">
      <c r="A46" s="93" t="str">
        <f t="shared" si="0"/>
        <v>BBAS3MULT3</v>
      </c>
      <c r="B46" s="93">
        <v>44</v>
      </c>
      <c r="C46" s="89" t="s">
        <v>82</v>
      </c>
      <c r="D46" s="89" t="s">
        <v>109</v>
      </c>
      <c r="E46" s="89">
        <v>0</v>
      </c>
      <c r="F46" s="89">
        <v>0</v>
      </c>
      <c r="G46" s="89">
        <v>0</v>
      </c>
      <c r="H46" s="89">
        <v>0</v>
      </c>
      <c r="I46" s="89" t="s">
        <v>230</v>
      </c>
      <c r="J46" s="89">
        <v>0.35435180317116499</v>
      </c>
      <c r="K46" s="89">
        <v>9.8734654933440709</v>
      </c>
      <c r="L46" s="89">
        <v>-1.12502599828683E-15</v>
      </c>
      <c r="M46" s="89">
        <v>1.0850245720240601</v>
      </c>
      <c r="N46" s="89">
        <v>95</v>
      </c>
      <c r="O46" s="89">
        <v>0.35487121550921502</v>
      </c>
      <c r="P46" s="89">
        <v>9.8400686603829204</v>
      </c>
      <c r="Q46" s="89">
        <v>-1.8017333656774E-15</v>
      </c>
      <c r="R46" s="89">
        <v>1.05149732860333</v>
      </c>
      <c r="S46" s="89">
        <v>95</v>
      </c>
      <c r="T46" s="89">
        <v>0.36123756777666399</v>
      </c>
      <c r="U46" s="89">
        <v>9.6215237580811994</v>
      </c>
      <c r="V46" s="89">
        <v>-1.33226762955019E-15</v>
      </c>
      <c r="W46" s="89">
        <v>1.01467547232223</v>
      </c>
      <c r="X46" s="89">
        <v>99</v>
      </c>
      <c r="Y46" s="89">
        <v>0.34435762063377201</v>
      </c>
      <c r="Z46" s="89">
        <v>10.257002454558499</v>
      </c>
      <c r="AA46" s="89">
        <v>8.6844112148456696E-16</v>
      </c>
      <c r="AB46" s="89">
        <v>1.0037681817019499</v>
      </c>
      <c r="AC46" s="89">
        <v>99</v>
      </c>
      <c r="AD46" s="89">
        <v>0.33531079703864097</v>
      </c>
      <c r="AE46" s="89">
        <v>10.574028189348599</v>
      </c>
      <c r="AF46" s="89">
        <v>6.03961325396085E-16</v>
      </c>
      <c r="AG46" s="89">
        <v>1.0552172055207201</v>
      </c>
      <c r="AH46" s="89">
        <v>99</v>
      </c>
      <c r="AI46" s="89">
        <v>0.34516524590481401</v>
      </c>
      <c r="AJ46" s="89">
        <v>10.235166292291201</v>
      </c>
      <c r="AK46" s="89">
        <v>4.52163559120064E-16</v>
      </c>
      <c r="AL46" s="89">
        <v>1.0847910255222999</v>
      </c>
      <c r="AM46" s="89">
        <v>99</v>
      </c>
      <c r="AN46" s="89">
        <v>0</v>
      </c>
      <c r="AO46" s="89">
        <v>0</v>
      </c>
      <c r="AP46" s="89">
        <v>0</v>
      </c>
      <c r="AQ46" s="89">
        <v>0</v>
      </c>
      <c r="AR46" s="89" t="s">
        <v>230</v>
      </c>
      <c r="AS46" s="93">
        <f t="shared" si="1"/>
        <v>6</v>
      </c>
    </row>
    <row r="47" spans="1:45" x14ac:dyDescent="0.3">
      <c r="A47" s="93" t="str">
        <f t="shared" si="0"/>
        <v>BBDC3BBSE3</v>
      </c>
      <c r="B47" s="93">
        <v>45</v>
      </c>
      <c r="C47" s="89" t="s">
        <v>42</v>
      </c>
      <c r="D47" s="89" t="s">
        <v>46</v>
      </c>
      <c r="E47" s="89">
        <v>0.83485266579862705</v>
      </c>
      <c r="F47" s="89">
        <v>9.6992112903212107</v>
      </c>
      <c r="G47" s="89">
        <v>7.8159700933611001E-16</v>
      </c>
      <c r="H47" s="89">
        <v>0.62738581506500202</v>
      </c>
      <c r="I47" s="89">
        <v>95</v>
      </c>
      <c r="J47" s="89">
        <v>0.77560657063782801</v>
      </c>
      <c r="K47" s="89">
        <v>11.123612240168899</v>
      </c>
      <c r="L47" s="89">
        <v>-1.3914795241968601E-15</v>
      </c>
      <c r="M47" s="89">
        <v>0.723074071870075</v>
      </c>
      <c r="N47" s="89">
        <v>95</v>
      </c>
      <c r="O47" s="89">
        <v>0.76756404972917303</v>
      </c>
      <c r="P47" s="89">
        <v>11.325036207100601</v>
      </c>
      <c r="Q47" s="89">
        <v>1.67485073429166E-15</v>
      </c>
      <c r="R47" s="89">
        <v>0.69806415728343496</v>
      </c>
      <c r="S47" s="89">
        <v>95</v>
      </c>
      <c r="T47" s="89">
        <v>0.73060269498656905</v>
      </c>
      <c r="U47" s="89">
        <v>12.1859302155974</v>
      </c>
      <c r="V47" s="89">
        <v>-8.8817841970012504E-17</v>
      </c>
      <c r="W47" s="89">
        <v>0.76148282175703996</v>
      </c>
      <c r="X47" s="89">
        <v>95</v>
      </c>
      <c r="Y47" s="89">
        <v>0.77755360842624499</v>
      </c>
      <c r="Z47" s="89">
        <v>11.178927498830401</v>
      </c>
      <c r="AA47" s="89">
        <v>-6.9080543754454196E-16</v>
      </c>
      <c r="AB47" s="89">
        <v>0.76507014670218998</v>
      </c>
      <c r="AC47" s="89">
        <v>99</v>
      </c>
      <c r="AD47" s="89">
        <v>0.78487567276169201</v>
      </c>
      <c r="AE47" s="89">
        <v>11.0271984417362</v>
      </c>
      <c r="AF47" s="89">
        <v>3.5527136788004998E-17</v>
      </c>
      <c r="AG47" s="89">
        <v>0.75601217778490304</v>
      </c>
      <c r="AH47" s="89">
        <v>99</v>
      </c>
      <c r="AI47" s="89">
        <v>0.78476492616428795</v>
      </c>
      <c r="AJ47" s="89">
        <v>11.0196227159632</v>
      </c>
      <c r="AK47" s="89">
        <v>-2.2123716999803098E-15</v>
      </c>
      <c r="AL47" s="89">
        <v>0.76912797511803099</v>
      </c>
      <c r="AM47" s="89">
        <v>99</v>
      </c>
      <c r="AN47" s="89">
        <v>0.78716367853317604</v>
      </c>
      <c r="AO47" s="89">
        <v>10.980627621357399</v>
      </c>
      <c r="AP47" s="89">
        <v>2.8421709430403998E-16</v>
      </c>
      <c r="AQ47" s="89">
        <v>0.76695960679157404</v>
      </c>
      <c r="AR47" s="89">
        <v>99</v>
      </c>
      <c r="AS47" s="93">
        <f t="shared" si="1"/>
        <v>8</v>
      </c>
    </row>
    <row r="48" spans="1:45" x14ac:dyDescent="0.3">
      <c r="A48" s="93" t="str">
        <f t="shared" si="0"/>
        <v>BBDC3CPFE3</v>
      </c>
      <c r="B48" s="93">
        <v>46</v>
      </c>
      <c r="C48" s="89" t="s">
        <v>42</v>
      </c>
      <c r="D48" s="89" t="s">
        <v>128</v>
      </c>
      <c r="E48" s="89">
        <v>0</v>
      </c>
      <c r="F48" s="89">
        <v>0</v>
      </c>
      <c r="G48" s="89">
        <v>0</v>
      </c>
      <c r="H48" s="89">
        <v>0</v>
      </c>
      <c r="I48" s="89" t="s">
        <v>230</v>
      </c>
      <c r="J48" s="89">
        <v>0.55827623177116803</v>
      </c>
      <c r="K48" s="89">
        <v>18.4748501851169</v>
      </c>
      <c r="L48" s="89">
        <v>2.07241631263363E-15</v>
      </c>
      <c r="M48" s="89">
        <v>0.76653731541216397</v>
      </c>
      <c r="N48" s="89">
        <v>95</v>
      </c>
      <c r="O48" s="89">
        <v>0.55535327122594103</v>
      </c>
      <c r="P48" s="89">
        <v>18.593472147084299</v>
      </c>
      <c r="Q48" s="89">
        <v>-2.5122761014375E-15</v>
      </c>
      <c r="R48" s="89">
        <v>0.82329644420252701</v>
      </c>
      <c r="S48" s="89">
        <v>95</v>
      </c>
      <c r="T48" s="89">
        <v>0.55942349634231503</v>
      </c>
      <c r="U48" s="89">
        <v>18.494728848609999</v>
      </c>
      <c r="V48" s="89">
        <v>9.7699626167013803E-16</v>
      </c>
      <c r="W48" s="89">
        <v>0.79386958351286796</v>
      </c>
      <c r="X48" s="89">
        <v>99</v>
      </c>
      <c r="Y48" s="89">
        <v>0.48874609990960499</v>
      </c>
      <c r="Z48" s="89">
        <v>20.0734808154244</v>
      </c>
      <c r="AA48" s="89">
        <v>6.5133084111342503E-16</v>
      </c>
      <c r="AB48" s="89">
        <v>0.88769977923306898</v>
      </c>
      <c r="AC48" s="89">
        <v>95</v>
      </c>
      <c r="AD48" s="89">
        <v>0.55538925503314096</v>
      </c>
      <c r="AE48" s="89">
        <v>18.608454032011402</v>
      </c>
      <c r="AF48" s="89">
        <v>-1.1901590823981701E-15</v>
      </c>
      <c r="AG48" s="89">
        <v>0.99818098055827997</v>
      </c>
      <c r="AH48" s="89">
        <v>99</v>
      </c>
      <c r="AI48" s="89">
        <v>0</v>
      </c>
      <c r="AJ48" s="89">
        <v>0</v>
      </c>
      <c r="AK48" s="89">
        <v>0</v>
      </c>
      <c r="AL48" s="89">
        <v>0</v>
      </c>
      <c r="AM48" s="89" t="s">
        <v>230</v>
      </c>
      <c r="AN48" s="89">
        <v>0.69132085809168997</v>
      </c>
      <c r="AO48" s="89">
        <v>15.473202906379401</v>
      </c>
      <c r="AP48" s="89">
        <v>-1.76214598468505E-15</v>
      </c>
      <c r="AQ48" s="89">
        <v>1.5022679564386701</v>
      </c>
      <c r="AR48" s="89">
        <v>95</v>
      </c>
      <c r="AS48" s="93">
        <f t="shared" si="1"/>
        <v>6</v>
      </c>
    </row>
    <row r="49" spans="1:45" x14ac:dyDescent="0.3">
      <c r="A49" s="93" t="str">
        <f t="shared" si="0"/>
        <v>BBDC3CPLE6</v>
      </c>
      <c r="B49" s="93">
        <v>47</v>
      </c>
      <c r="C49" s="89" t="s">
        <v>42</v>
      </c>
      <c r="D49" s="89" t="s">
        <v>508</v>
      </c>
      <c r="E49" s="89">
        <v>1.4166206994403401</v>
      </c>
      <c r="F49" s="89">
        <v>35.335724153478999</v>
      </c>
      <c r="G49" s="89">
        <v>-8.3844042819691802E-15</v>
      </c>
      <c r="H49" s="89">
        <v>1.5679262960529099</v>
      </c>
      <c r="I49" s="89">
        <v>99</v>
      </c>
      <c r="J49" s="89">
        <v>1.5597263639551999</v>
      </c>
      <c r="K49" s="89">
        <v>31.883159124464399</v>
      </c>
      <c r="L49" s="89">
        <v>-5.3290705182007498E-15</v>
      </c>
      <c r="M49" s="89">
        <v>1.9024374603313501</v>
      </c>
      <c r="N49" s="89">
        <v>99</v>
      </c>
      <c r="O49" s="89">
        <v>1.6066651765228801</v>
      </c>
      <c r="P49" s="89">
        <v>30.439616724505399</v>
      </c>
      <c r="Q49" s="89">
        <v>1.97936904961742E-15</v>
      </c>
      <c r="R49" s="89">
        <v>2.1845812932761599</v>
      </c>
      <c r="S49" s="89">
        <v>99</v>
      </c>
      <c r="T49" s="89">
        <v>1.66831993773578</v>
      </c>
      <c r="U49" s="89">
        <v>28.9649598047437</v>
      </c>
      <c r="V49" s="89">
        <v>-1.06581410364015E-15</v>
      </c>
      <c r="W49" s="89">
        <v>2.1974366962945902</v>
      </c>
      <c r="X49" s="89">
        <v>95</v>
      </c>
      <c r="Y49" s="89">
        <v>1.6253142155795699</v>
      </c>
      <c r="Z49" s="89">
        <v>29.9356323051983</v>
      </c>
      <c r="AA49" s="89">
        <v>1.50003466438243E-15</v>
      </c>
      <c r="AB49" s="89">
        <v>2.1234679601290298</v>
      </c>
      <c r="AC49" s="89">
        <v>99</v>
      </c>
      <c r="AD49" s="89">
        <v>1.85754028326573</v>
      </c>
      <c r="AE49" s="89">
        <v>24.902526435149099</v>
      </c>
      <c r="AF49" s="89">
        <v>-2.2026824808563102E-15</v>
      </c>
      <c r="AG49" s="89">
        <v>2.32772550481595</v>
      </c>
      <c r="AH49" s="89">
        <v>99</v>
      </c>
      <c r="AI49" s="89">
        <v>2.16758523757689</v>
      </c>
      <c r="AJ49" s="89">
        <v>18.2095564117562</v>
      </c>
      <c r="AK49" s="89">
        <v>-8.0097544758411305E-15</v>
      </c>
      <c r="AL49" s="89">
        <v>2.8957614888032301</v>
      </c>
      <c r="AM49" s="89">
        <v>95</v>
      </c>
      <c r="AN49" s="89">
        <v>0</v>
      </c>
      <c r="AO49" s="89">
        <v>0</v>
      </c>
      <c r="AP49" s="89">
        <v>0</v>
      </c>
      <c r="AQ49" s="89">
        <v>0</v>
      </c>
      <c r="AR49" s="89" t="s">
        <v>230</v>
      </c>
      <c r="AS49" s="93">
        <f t="shared" si="1"/>
        <v>7</v>
      </c>
    </row>
    <row r="50" spans="1:45" x14ac:dyDescent="0.3">
      <c r="A50" s="93" t="str">
        <f t="shared" si="0"/>
        <v>BBDC3CRFB3</v>
      </c>
      <c r="B50" s="93">
        <v>48</v>
      </c>
      <c r="C50" s="89" t="s">
        <v>42</v>
      </c>
      <c r="D50" s="89" t="s">
        <v>135</v>
      </c>
      <c r="E50" s="89">
        <v>-0.17917185088394899</v>
      </c>
      <c r="F50" s="89">
        <v>23.6586171695687</v>
      </c>
      <c r="G50" s="89">
        <v>-4.2632564145606E-16</v>
      </c>
      <c r="H50" s="89">
        <v>0.56682185599808399</v>
      </c>
      <c r="I50" s="89">
        <v>99</v>
      </c>
      <c r="J50" s="89">
        <v>-0.155094144991064</v>
      </c>
      <c r="K50" s="89">
        <v>23.105932611649401</v>
      </c>
      <c r="L50" s="89">
        <v>-3.8487731520338801E-16</v>
      </c>
      <c r="M50" s="89">
        <v>0.58369635292512401</v>
      </c>
      <c r="N50" s="89">
        <v>99</v>
      </c>
      <c r="O50" s="89">
        <v>-0.154868720269211</v>
      </c>
      <c r="P50" s="89">
        <v>23.2216201072691</v>
      </c>
      <c r="Q50" s="89">
        <v>-6.5978968320580704E-16</v>
      </c>
      <c r="R50" s="89">
        <v>0.72067591427686395</v>
      </c>
      <c r="S50" s="89">
        <v>99</v>
      </c>
      <c r="T50" s="89">
        <v>-0.125196544115798</v>
      </c>
      <c r="U50" s="89">
        <v>22.5194809503618</v>
      </c>
      <c r="V50" s="89">
        <v>-2.26485497023532E-15</v>
      </c>
      <c r="W50" s="89">
        <v>0.73971176259683302</v>
      </c>
      <c r="X50" s="89">
        <v>99</v>
      </c>
      <c r="Y50" s="89">
        <v>3.72375265932504E-2</v>
      </c>
      <c r="Z50" s="89">
        <v>18.959330781640698</v>
      </c>
      <c r="AA50" s="89">
        <v>-1.28292438401129E-15</v>
      </c>
      <c r="AB50" s="89">
        <v>1.0019791851233699</v>
      </c>
      <c r="AC50" s="89">
        <v>95</v>
      </c>
      <c r="AD50" s="89">
        <v>0</v>
      </c>
      <c r="AE50" s="89">
        <v>0</v>
      </c>
      <c r="AF50" s="89">
        <v>0</v>
      </c>
      <c r="AG50" s="89">
        <v>0</v>
      </c>
      <c r="AH50" s="89" t="s">
        <v>230</v>
      </c>
      <c r="AI50" s="89">
        <v>-1.6547374201997499E-2</v>
      </c>
      <c r="AJ50" s="89">
        <v>20.1191846125346</v>
      </c>
      <c r="AK50" s="89">
        <v>1.16270629488016E-15</v>
      </c>
      <c r="AL50" s="89">
        <v>1.0167817995352499</v>
      </c>
      <c r="AM50" s="89">
        <v>95</v>
      </c>
      <c r="AN50" s="89">
        <v>0</v>
      </c>
      <c r="AO50" s="89">
        <v>0</v>
      </c>
      <c r="AP50" s="89">
        <v>0</v>
      </c>
      <c r="AQ50" s="89">
        <v>0</v>
      </c>
      <c r="AR50" s="89" t="s">
        <v>230</v>
      </c>
      <c r="AS50" s="93">
        <f t="shared" si="1"/>
        <v>6</v>
      </c>
    </row>
    <row r="51" spans="1:45" x14ac:dyDescent="0.3">
      <c r="A51" s="93" t="str">
        <f t="shared" si="0"/>
        <v>BBDC3CYRE3</v>
      </c>
      <c r="B51" s="93">
        <v>49</v>
      </c>
      <c r="C51" s="89" t="s">
        <v>42</v>
      </c>
      <c r="D51" s="89" t="s">
        <v>134</v>
      </c>
      <c r="E51" s="89">
        <v>1.0152691309140101</v>
      </c>
      <c r="F51" s="89">
        <v>4.2589355096964496</v>
      </c>
      <c r="G51" s="89">
        <v>2.06057393370429E-15</v>
      </c>
      <c r="H51" s="89">
        <v>1.0160662551088999</v>
      </c>
      <c r="I51" s="89">
        <v>95</v>
      </c>
      <c r="J51" s="89">
        <v>1.05078074746109</v>
      </c>
      <c r="K51" s="89">
        <v>3.4007976966768498</v>
      </c>
      <c r="L51" s="89">
        <v>-2.9605947323337501E-17</v>
      </c>
      <c r="M51" s="89">
        <v>0.98195168596297699</v>
      </c>
      <c r="N51" s="89">
        <v>99</v>
      </c>
      <c r="O51" s="89">
        <v>1.0400615268875399</v>
      </c>
      <c r="P51" s="89">
        <v>3.68310744604275</v>
      </c>
      <c r="Q51" s="89">
        <v>-6.0903663065151396E-16</v>
      </c>
      <c r="R51" s="89">
        <v>0.95425064922178804</v>
      </c>
      <c r="S51" s="89">
        <v>99</v>
      </c>
      <c r="T51" s="89">
        <v>1.0961849274945601</v>
      </c>
      <c r="U51" s="89">
        <v>2.3515125574617102</v>
      </c>
      <c r="V51" s="89">
        <v>-4.6407322429331501E-15</v>
      </c>
      <c r="W51" s="89">
        <v>1.17107188649838</v>
      </c>
      <c r="X51" s="89">
        <v>99</v>
      </c>
      <c r="Y51" s="89">
        <v>1.44938151591961</v>
      </c>
      <c r="Z51" s="89">
        <v>-5.4223687794319302</v>
      </c>
      <c r="AA51" s="89">
        <v>2.6447979608848202E-15</v>
      </c>
      <c r="AB51" s="89">
        <v>1.9663147999782999</v>
      </c>
      <c r="AC51" s="89">
        <v>95</v>
      </c>
      <c r="AD51" s="89">
        <v>0</v>
      </c>
      <c r="AE51" s="89">
        <v>0</v>
      </c>
      <c r="AF51" s="89">
        <v>0</v>
      </c>
      <c r="AG51" s="89">
        <v>0</v>
      </c>
      <c r="AH51" s="89" t="s">
        <v>230</v>
      </c>
      <c r="AI51" s="89">
        <v>0</v>
      </c>
      <c r="AJ51" s="89">
        <v>0</v>
      </c>
      <c r="AK51" s="89">
        <v>0</v>
      </c>
      <c r="AL51" s="89">
        <v>0</v>
      </c>
      <c r="AM51" s="89" t="s">
        <v>230</v>
      </c>
      <c r="AN51" s="89">
        <v>0</v>
      </c>
      <c r="AO51" s="89">
        <v>0</v>
      </c>
      <c r="AP51" s="89">
        <v>0</v>
      </c>
      <c r="AQ51" s="89">
        <v>0</v>
      </c>
      <c r="AR51" s="89" t="s">
        <v>230</v>
      </c>
      <c r="AS51" s="93">
        <f t="shared" si="1"/>
        <v>5</v>
      </c>
    </row>
    <row r="52" spans="1:45" x14ac:dyDescent="0.3">
      <c r="A52" s="93" t="str">
        <f t="shared" si="0"/>
        <v>BBDC3EGIE3</v>
      </c>
      <c r="B52" s="93">
        <v>50</v>
      </c>
      <c r="C52" s="89" t="s">
        <v>42</v>
      </c>
      <c r="D52" s="89" t="s">
        <v>89</v>
      </c>
      <c r="E52" s="89">
        <v>0.58015730948135402</v>
      </c>
      <c r="F52" s="89">
        <v>30.181949136332499</v>
      </c>
      <c r="G52" s="89">
        <v>3.9790393202565598E-15</v>
      </c>
      <c r="H52" s="89">
        <v>1.04488328006316</v>
      </c>
      <c r="I52" s="89">
        <v>95</v>
      </c>
      <c r="J52" s="89">
        <v>0.51295739741144597</v>
      </c>
      <c r="K52" s="89">
        <v>31.803977329260299</v>
      </c>
      <c r="L52" s="89">
        <v>-1.12502599828683E-15</v>
      </c>
      <c r="M52" s="89">
        <v>1.0919689864726601</v>
      </c>
      <c r="N52" s="89">
        <v>95</v>
      </c>
      <c r="O52" s="89">
        <v>0.49380818742877303</v>
      </c>
      <c r="P52" s="89">
        <v>32.327825750783397</v>
      </c>
      <c r="Q52" s="89">
        <v>3.45120757369191E-15</v>
      </c>
      <c r="R52" s="89">
        <v>1.13562086224489</v>
      </c>
      <c r="S52" s="89">
        <v>95</v>
      </c>
      <c r="T52" s="89">
        <v>0.49890523668703801</v>
      </c>
      <c r="U52" s="89">
        <v>32.214901606465602</v>
      </c>
      <c r="V52" s="89">
        <v>5.06261699229071E-15</v>
      </c>
      <c r="W52" s="89">
        <v>1.09065257124682</v>
      </c>
      <c r="X52" s="89">
        <v>99</v>
      </c>
      <c r="Y52" s="89">
        <v>0.58236869404670699</v>
      </c>
      <c r="Z52" s="89">
        <v>30.4090960638868</v>
      </c>
      <c r="AA52" s="89">
        <v>-3.0000693287648698E-15</v>
      </c>
      <c r="AB52" s="89">
        <v>1.1036132684259701</v>
      </c>
      <c r="AC52" s="89">
        <v>99</v>
      </c>
      <c r="AD52" s="89">
        <v>0.75834600428925303</v>
      </c>
      <c r="AE52" s="89">
        <v>26.617549111772799</v>
      </c>
      <c r="AF52" s="89">
        <v>1.8474111129762602E-15</v>
      </c>
      <c r="AG52" s="89">
        <v>1.3072430645278601</v>
      </c>
      <c r="AH52" s="89">
        <v>99</v>
      </c>
      <c r="AI52" s="89">
        <v>0.84247439771010701</v>
      </c>
      <c r="AJ52" s="89">
        <v>24.773589442154499</v>
      </c>
      <c r="AK52" s="89">
        <v>-3.68190326712052E-15</v>
      </c>
      <c r="AL52" s="89">
        <v>1.50258017748594</v>
      </c>
      <c r="AM52" s="89">
        <v>95</v>
      </c>
      <c r="AN52" s="89">
        <v>0.83689901036431402</v>
      </c>
      <c r="AO52" s="89">
        <v>24.939709597292801</v>
      </c>
      <c r="AP52" s="89">
        <v>-2.6147972675971698E-15</v>
      </c>
      <c r="AQ52" s="89">
        <v>1.47952855683869</v>
      </c>
      <c r="AR52" s="89">
        <v>95</v>
      </c>
      <c r="AS52" s="93">
        <f t="shared" si="1"/>
        <v>8</v>
      </c>
    </row>
    <row r="53" spans="1:45" x14ac:dyDescent="0.3">
      <c r="A53" s="93" t="str">
        <f t="shared" si="0"/>
        <v>BBDC3ENBR3</v>
      </c>
      <c r="B53" s="93">
        <v>51</v>
      </c>
      <c r="C53" s="89" t="s">
        <v>42</v>
      </c>
      <c r="D53" s="89" t="s">
        <v>90</v>
      </c>
      <c r="E53" s="89">
        <v>0</v>
      </c>
      <c r="F53" s="89">
        <v>0</v>
      </c>
      <c r="G53" s="89">
        <v>0</v>
      </c>
      <c r="H53" s="89">
        <v>0</v>
      </c>
      <c r="I53" s="89" t="s">
        <v>230</v>
      </c>
      <c r="J53" s="89">
        <v>0.35240774924526402</v>
      </c>
      <c r="K53" s="89">
        <v>11.102634149053801</v>
      </c>
      <c r="L53" s="89">
        <v>5.3290705182007502E-16</v>
      </c>
      <c r="M53" s="89">
        <v>0.49386694240962598</v>
      </c>
      <c r="N53" s="89">
        <v>95</v>
      </c>
      <c r="O53" s="89">
        <v>0</v>
      </c>
      <c r="P53" s="89">
        <v>0</v>
      </c>
      <c r="Q53" s="89">
        <v>0</v>
      </c>
      <c r="R53" s="89">
        <v>0</v>
      </c>
      <c r="S53" s="89" t="s">
        <v>230</v>
      </c>
      <c r="T53" s="89">
        <v>0</v>
      </c>
      <c r="U53" s="89">
        <v>0</v>
      </c>
      <c r="V53" s="89">
        <v>0</v>
      </c>
      <c r="W53" s="89">
        <v>0</v>
      </c>
      <c r="X53" s="89" t="s">
        <v>230</v>
      </c>
      <c r="Y53" s="89">
        <v>0.39293915595783602</v>
      </c>
      <c r="Z53" s="89">
        <v>10.136695576087901</v>
      </c>
      <c r="AA53" s="89">
        <v>1.8947806286936001E-15</v>
      </c>
      <c r="AB53" s="89">
        <v>0.47689574045940097</v>
      </c>
      <c r="AC53" s="89">
        <v>95</v>
      </c>
      <c r="AD53" s="89">
        <v>0.42195106625661399</v>
      </c>
      <c r="AE53" s="89">
        <v>9.5134582398678607</v>
      </c>
      <c r="AF53" s="89">
        <v>-1.35003119794419E-15</v>
      </c>
      <c r="AG53" s="89">
        <v>0.48366568190069498</v>
      </c>
      <c r="AH53" s="89">
        <v>95</v>
      </c>
      <c r="AI53" s="89">
        <v>0.49167154566376797</v>
      </c>
      <c r="AJ53" s="89">
        <v>8.0101887349149692</v>
      </c>
      <c r="AK53" s="89">
        <v>1.0981115007201501E-15</v>
      </c>
      <c r="AL53" s="89">
        <v>0.62228959902727798</v>
      </c>
      <c r="AM53" s="89">
        <v>99</v>
      </c>
      <c r="AN53" s="89">
        <v>0.47948413632096298</v>
      </c>
      <c r="AO53" s="89">
        <v>8.2479208360221694</v>
      </c>
      <c r="AP53" s="89">
        <v>-1.6342482922482299E-15</v>
      </c>
      <c r="AQ53" s="89">
        <v>0.61495798246343403</v>
      </c>
      <c r="AR53" s="89">
        <v>99</v>
      </c>
      <c r="AS53" s="93">
        <f t="shared" si="1"/>
        <v>5</v>
      </c>
    </row>
    <row r="54" spans="1:45" x14ac:dyDescent="0.3">
      <c r="A54" s="93" t="str">
        <f t="shared" si="0"/>
        <v>BBDC3ENGI11</v>
      </c>
      <c r="B54" s="93">
        <v>52</v>
      </c>
      <c r="C54" s="89" t="s">
        <v>42</v>
      </c>
      <c r="D54" s="89" t="s">
        <v>91</v>
      </c>
      <c r="E54" s="89">
        <v>0</v>
      </c>
      <c r="F54" s="89">
        <v>0</v>
      </c>
      <c r="G54" s="89">
        <v>0</v>
      </c>
      <c r="H54" s="89">
        <v>0</v>
      </c>
      <c r="I54" s="89" t="s">
        <v>230</v>
      </c>
      <c r="J54" s="89">
        <v>1.2156409119524001</v>
      </c>
      <c r="K54" s="89">
        <v>20.446296864425101</v>
      </c>
      <c r="L54" s="89">
        <v>-9.4739031434680004E-16</v>
      </c>
      <c r="M54" s="89">
        <v>1.5777474782680001</v>
      </c>
      <c r="N54" s="89">
        <v>99</v>
      </c>
      <c r="O54" s="89">
        <v>1.18548840269741</v>
      </c>
      <c r="P54" s="89">
        <v>21.4584812441114</v>
      </c>
      <c r="Q54" s="89">
        <v>-3.2481953634747401E-15</v>
      </c>
      <c r="R54" s="89">
        <v>1.7817124183009001</v>
      </c>
      <c r="S54" s="89">
        <v>95</v>
      </c>
      <c r="T54" s="89">
        <v>1.0473935026172401</v>
      </c>
      <c r="U54" s="89">
        <v>24.721338251543798</v>
      </c>
      <c r="V54" s="89">
        <v>-3.5527136788005001E-16</v>
      </c>
      <c r="W54" s="89">
        <v>2.0265472740895998</v>
      </c>
      <c r="X54" s="89">
        <v>95</v>
      </c>
      <c r="Y54" s="89">
        <v>0</v>
      </c>
      <c r="Z54" s="89">
        <v>0</v>
      </c>
      <c r="AA54" s="89">
        <v>0</v>
      </c>
      <c r="AB54" s="89">
        <v>0</v>
      </c>
      <c r="AC54" s="89" t="s">
        <v>230</v>
      </c>
      <c r="AD54" s="89">
        <v>0.96612126949555399</v>
      </c>
      <c r="AE54" s="89">
        <v>26.5842444196199</v>
      </c>
      <c r="AF54" s="89">
        <v>1.2789769243681801E-15</v>
      </c>
      <c r="AG54" s="89">
        <v>2.0242095691246802</v>
      </c>
      <c r="AH54" s="89">
        <v>99</v>
      </c>
      <c r="AI54" s="89">
        <v>1.16802052552224</v>
      </c>
      <c r="AJ54" s="89">
        <v>22.217636275409401</v>
      </c>
      <c r="AK54" s="89">
        <v>-2.2608177956003199E-15</v>
      </c>
      <c r="AL54" s="89">
        <v>2.3647485102250498</v>
      </c>
      <c r="AM54" s="89">
        <v>95</v>
      </c>
      <c r="AN54" s="89">
        <v>1.3699885694887499</v>
      </c>
      <c r="AO54" s="89">
        <v>18.520367613509102</v>
      </c>
      <c r="AP54" s="89">
        <v>-3.06954461848363E-15</v>
      </c>
      <c r="AQ54" s="89">
        <v>2.5206113999424198</v>
      </c>
      <c r="AR54" s="89">
        <v>99</v>
      </c>
      <c r="AS54" s="93">
        <f t="shared" si="1"/>
        <v>6</v>
      </c>
    </row>
    <row r="55" spans="1:45" x14ac:dyDescent="0.3">
      <c r="A55" s="93" t="str">
        <f t="shared" si="0"/>
        <v>BBDC3GOLL4</v>
      </c>
      <c r="B55" s="93">
        <v>53</v>
      </c>
      <c r="C55" s="89" t="s">
        <v>42</v>
      </c>
      <c r="D55" s="89" t="s">
        <v>93</v>
      </c>
      <c r="E55" s="89">
        <v>0</v>
      </c>
      <c r="F55" s="89">
        <v>0</v>
      </c>
      <c r="G55" s="89">
        <v>0</v>
      </c>
      <c r="H55" s="89">
        <v>0</v>
      </c>
      <c r="I55" s="89" t="s">
        <v>230</v>
      </c>
      <c r="J55" s="89">
        <v>0</v>
      </c>
      <c r="K55" s="89">
        <v>0</v>
      </c>
      <c r="L55" s="89">
        <v>0</v>
      </c>
      <c r="M55" s="89">
        <v>0</v>
      </c>
      <c r="N55" s="89" t="s">
        <v>230</v>
      </c>
      <c r="O55" s="89">
        <v>0</v>
      </c>
      <c r="P55" s="89">
        <v>0</v>
      </c>
      <c r="Q55" s="89">
        <v>0</v>
      </c>
      <c r="R55" s="89">
        <v>0</v>
      </c>
      <c r="S55" s="89" t="s">
        <v>230</v>
      </c>
      <c r="T55" s="89">
        <v>1.2727495577319701</v>
      </c>
      <c r="U55" s="89">
        <v>-5.42194207525149</v>
      </c>
      <c r="V55" s="89">
        <v>-1.22124532708767E-15</v>
      </c>
      <c r="W55" s="89">
        <v>1.5553946666396301</v>
      </c>
      <c r="X55" s="89">
        <v>95</v>
      </c>
      <c r="Y55" s="89">
        <v>1.4755541807057599</v>
      </c>
      <c r="Z55" s="89">
        <v>-9.8080944611709207</v>
      </c>
      <c r="AA55" s="89">
        <v>4.8948499574584703E-15</v>
      </c>
      <c r="AB55" s="89">
        <v>1.7457893461370499</v>
      </c>
      <c r="AC55" s="89">
        <v>95</v>
      </c>
      <c r="AD55" s="89">
        <v>1.67447841990035</v>
      </c>
      <c r="AE55" s="89">
        <v>-14.130659458033699</v>
      </c>
      <c r="AF55" s="89">
        <v>-2.7000623958883799E-15</v>
      </c>
      <c r="AG55" s="89">
        <v>1.95151897207096</v>
      </c>
      <c r="AH55" s="89">
        <v>99</v>
      </c>
      <c r="AI55" s="89">
        <v>1.84485603505846</v>
      </c>
      <c r="AJ55" s="89">
        <v>-17.8692419368085</v>
      </c>
      <c r="AK55" s="89">
        <v>-3.2943345021604601E-15</v>
      </c>
      <c r="AL55" s="89">
        <v>2.27735993345296</v>
      </c>
      <c r="AM55" s="89">
        <v>99</v>
      </c>
      <c r="AN55" s="89">
        <v>1.94710106754138</v>
      </c>
      <c r="AO55" s="89">
        <v>-19.9479301848977</v>
      </c>
      <c r="AP55" s="89">
        <v>-2.72848410531878E-15</v>
      </c>
      <c r="AQ55" s="89">
        <v>2.3626296745133901</v>
      </c>
      <c r="AR55" s="89">
        <v>99</v>
      </c>
      <c r="AS55" s="93">
        <f t="shared" si="1"/>
        <v>5</v>
      </c>
    </row>
    <row r="56" spans="1:45" x14ac:dyDescent="0.3">
      <c r="A56" s="93" t="str">
        <f t="shared" si="0"/>
        <v>BBDC3IGTA3</v>
      </c>
      <c r="B56" s="93">
        <v>54</v>
      </c>
      <c r="C56" s="89" t="s">
        <v>42</v>
      </c>
      <c r="D56" s="89" t="s">
        <v>107</v>
      </c>
      <c r="E56" s="89">
        <v>0</v>
      </c>
      <c r="F56" s="89">
        <v>0</v>
      </c>
      <c r="G56" s="89">
        <v>0</v>
      </c>
      <c r="H56" s="89">
        <v>0</v>
      </c>
      <c r="I56" s="89" t="s">
        <v>230</v>
      </c>
      <c r="J56" s="89">
        <v>0</v>
      </c>
      <c r="K56" s="89">
        <v>0</v>
      </c>
      <c r="L56" s="89">
        <v>0</v>
      </c>
      <c r="M56" s="89">
        <v>0</v>
      </c>
      <c r="N56" s="89" t="s">
        <v>230</v>
      </c>
      <c r="O56" s="89">
        <v>0.69592117886960203</v>
      </c>
      <c r="P56" s="89">
        <v>20.3221981865759</v>
      </c>
      <c r="Q56" s="89">
        <v>2.1316282072803001E-15</v>
      </c>
      <c r="R56" s="89">
        <v>1.7606023685724199</v>
      </c>
      <c r="S56" s="89">
        <v>95</v>
      </c>
      <c r="T56" s="89">
        <v>0.66014607130914005</v>
      </c>
      <c r="U56" s="89">
        <v>21.2004111804149</v>
      </c>
      <c r="V56" s="89">
        <v>-3.5971225997855102E-15</v>
      </c>
      <c r="W56" s="89">
        <v>1.7090453875831999</v>
      </c>
      <c r="X56" s="89">
        <v>95</v>
      </c>
      <c r="Y56" s="89">
        <v>0.65970035414517203</v>
      </c>
      <c r="Z56" s="89">
        <v>21.326790856172298</v>
      </c>
      <c r="AA56" s="89">
        <v>-2.5263741715914702E-15</v>
      </c>
      <c r="AB56" s="89">
        <v>1.7361233974699799</v>
      </c>
      <c r="AC56" s="89">
        <v>99</v>
      </c>
      <c r="AD56" s="89">
        <v>0.75707069498912605</v>
      </c>
      <c r="AE56" s="89">
        <v>19.258804552052801</v>
      </c>
      <c r="AF56" s="89">
        <v>-1.10134124042816E-15</v>
      </c>
      <c r="AG56" s="89">
        <v>1.8287404216368699</v>
      </c>
      <c r="AH56" s="89">
        <v>99</v>
      </c>
      <c r="AI56" s="89">
        <v>0.81207535346248205</v>
      </c>
      <c r="AJ56" s="89">
        <v>18.070722093292598</v>
      </c>
      <c r="AK56" s="89">
        <v>-1.3887880744402E-15</v>
      </c>
      <c r="AL56" s="89">
        <v>1.89524062251249</v>
      </c>
      <c r="AM56" s="89">
        <v>99</v>
      </c>
      <c r="AN56" s="89">
        <v>0</v>
      </c>
      <c r="AO56" s="89">
        <v>0</v>
      </c>
      <c r="AP56" s="89">
        <v>0</v>
      </c>
      <c r="AQ56" s="89">
        <v>0</v>
      </c>
      <c r="AR56" s="89" t="s">
        <v>230</v>
      </c>
      <c r="AS56" s="93">
        <f t="shared" si="1"/>
        <v>5</v>
      </c>
    </row>
    <row r="57" spans="1:45" x14ac:dyDescent="0.3">
      <c r="A57" s="93" t="str">
        <f t="shared" si="0"/>
        <v>BBDC3IRBR3</v>
      </c>
      <c r="B57" s="93">
        <v>55</v>
      </c>
      <c r="C57" s="89" t="s">
        <v>42</v>
      </c>
      <c r="D57" s="89" t="s">
        <v>108</v>
      </c>
      <c r="E57" s="89">
        <v>0.14279395711418799</v>
      </c>
      <c r="F57" s="89">
        <v>4.0168039600622603</v>
      </c>
      <c r="G57" s="89">
        <v>9.0594198809412795E-16</v>
      </c>
      <c r="H57" s="89">
        <v>0.53877123408368499</v>
      </c>
      <c r="I57" s="89">
        <v>95</v>
      </c>
      <c r="J57" s="89">
        <v>0.104025245348076</v>
      </c>
      <c r="K57" s="89">
        <v>4.9418027789557</v>
      </c>
      <c r="L57" s="89">
        <v>7.4014868308343799E-18</v>
      </c>
      <c r="M57" s="89">
        <v>0.576479249226719</v>
      </c>
      <c r="N57" s="89">
        <v>95</v>
      </c>
      <c r="O57" s="89">
        <v>9.1903027227658807E-2</v>
      </c>
      <c r="P57" s="89">
        <v>5.3406291452304098</v>
      </c>
      <c r="Q57" s="89">
        <v>-5.07530525542929E-17</v>
      </c>
      <c r="R57" s="89">
        <v>0.67519492066228803</v>
      </c>
      <c r="S57" s="89">
        <v>95</v>
      </c>
      <c r="T57" s="89">
        <v>0</v>
      </c>
      <c r="U57" s="89">
        <v>0</v>
      </c>
      <c r="V57" s="89">
        <v>0</v>
      </c>
      <c r="W57" s="89">
        <v>0</v>
      </c>
      <c r="X57" s="89" t="s">
        <v>230</v>
      </c>
      <c r="Y57" s="89">
        <v>0</v>
      </c>
      <c r="Z57" s="89">
        <v>0</v>
      </c>
      <c r="AA57" s="89">
        <v>0</v>
      </c>
      <c r="AB57" s="89">
        <v>0</v>
      </c>
      <c r="AC57" s="89" t="s">
        <v>230</v>
      </c>
      <c r="AD57" s="89">
        <v>-1.01452915796203E-2</v>
      </c>
      <c r="AE57" s="89">
        <v>7.8848967093473004</v>
      </c>
      <c r="AF57" s="89">
        <v>-4.2632564145606E-16</v>
      </c>
      <c r="AG57" s="89">
        <v>1.2110362009161599</v>
      </c>
      <c r="AH57" s="89">
        <v>95</v>
      </c>
      <c r="AI57" s="89">
        <v>-1.1876864938083299E-2</v>
      </c>
      <c r="AJ57" s="89">
        <v>7.96418598022378</v>
      </c>
      <c r="AK57" s="89">
        <v>6.4594794160009105E-17</v>
      </c>
      <c r="AL57" s="89">
        <v>1.2148744052393401</v>
      </c>
      <c r="AM57" s="89">
        <v>95</v>
      </c>
      <c r="AN57" s="89">
        <v>0</v>
      </c>
      <c r="AO57" s="89">
        <v>0</v>
      </c>
      <c r="AP57" s="89">
        <v>0</v>
      </c>
      <c r="AQ57" s="89">
        <v>0</v>
      </c>
      <c r="AR57" s="89" t="s">
        <v>230</v>
      </c>
      <c r="AS57" s="93">
        <f t="shared" si="1"/>
        <v>5</v>
      </c>
    </row>
    <row r="58" spans="1:45" x14ac:dyDescent="0.3">
      <c r="A58" s="93" t="str">
        <f t="shared" si="0"/>
        <v>BBDC3ITSA4</v>
      </c>
      <c r="B58" s="93">
        <v>56</v>
      </c>
      <c r="C58" s="89" t="s">
        <v>42</v>
      </c>
      <c r="D58" s="89" t="s">
        <v>23</v>
      </c>
      <c r="E58" s="89">
        <v>0.46487924842994299</v>
      </c>
      <c r="F58" s="89">
        <v>0.51577608788027796</v>
      </c>
      <c r="G58" s="89">
        <v>1.06581410364015E-15</v>
      </c>
      <c r="H58" s="89">
        <v>0.14834981287811499</v>
      </c>
      <c r="I58" s="89">
        <v>99</v>
      </c>
      <c r="J58" s="89">
        <v>0.45566031802398599</v>
      </c>
      <c r="K58" s="89">
        <v>0.735021533725982</v>
      </c>
      <c r="L58" s="89">
        <v>-1.1102230246251601E-15</v>
      </c>
      <c r="M58" s="89">
        <v>0.156782202547712</v>
      </c>
      <c r="N58" s="89">
        <v>99</v>
      </c>
      <c r="O58" s="89">
        <v>0</v>
      </c>
      <c r="P58" s="89">
        <v>0</v>
      </c>
      <c r="Q58" s="89">
        <v>0</v>
      </c>
      <c r="R58" s="89">
        <v>0</v>
      </c>
      <c r="S58" s="89" t="s">
        <v>230</v>
      </c>
      <c r="T58" s="89">
        <v>0</v>
      </c>
      <c r="U58" s="89">
        <v>0</v>
      </c>
      <c r="V58" s="89">
        <v>0</v>
      </c>
      <c r="W58" s="89">
        <v>0</v>
      </c>
      <c r="X58" s="89" t="s">
        <v>230</v>
      </c>
      <c r="Y58" s="89">
        <v>0</v>
      </c>
      <c r="Z58" s="89">
        <v>0</v>
      </c>
      <c r="AA58" s="89">
        <v>0</v>
      </c>
      <c r="AB58" s="89">
        <v>0</v>
      </c>
      <c r="AC58" s="89" t="s">
        <v>230</v>
      </c>
      <c r="AD58" s="89">
        <v>0.43481356261238602</v>
      </c>
      <c r="AE58" s="89">
        <v>1.2245171575925899</v>
      </c>
      <c r="AF58" s="89">
        <v>-9.4146912488213299E-16</v>
      </c>
      <c r="AG58" s="89">
        <v>0.18346161278723999</v>
      </c>
      <c r="AH58" s="89">
        <v>99</v>
      </c>
      <c r="AI58" s="89">
        <v>0.43403958786913199</v>
      </c>
      <c r="AJ58" s="89">
        <v>1.2367893391609199</v>
      </c>
      <c r="AK58" s="89">
        <v>-6.9843121185509898E-16</v>
      </c>
      <c r="AL58" s="89">
        <v>0.18844371378938299</v>
      </c>
      <c r="AM58" s="89">
        <v>95</v>
      </c>
      <c r="AN58" s="89">
        <v>0.394868549351444</v>
      </c>
      <c r="AO58" s="89">
        <v>1.9970988021951599</v>
      </c>
      <c r="AP58" s="89">
        <v>-1.8474111129762599E-16</v>
      </c>
      <c r="AQ58" s="89">
        <v>0.25427699438211299</v>
      </c>
      <c r="AR58" s="89">
        <v>99</v>
      </c>
      <c r="AS58" s="93">
        <f t="shared" si="1"/>
        <v>5</v>
      </c>
    </row>
    <row r="59" spans="1:45" x14ac:dyDescent="0.3">
      <c r="A59" s="93" t="str">
        <f t="shared" si="0"/>
        <v>BBDC3JBSS3</v>
      </c>
      <c r="B59" s="93">
        <v>57</v>
      </c>
      <c r="C59" s="89" t="s">
        <v>42</v>
      </c>
      <c r="D59" s="89" t="s">
        <v>95</v>
      </c>
      <c r="E59" s="89">
        <v>0</v>
      </c>
      <c r="F59" s="89">
        <v>0</v>
      </c>
      <c r="G59" s="89">
        <v>0</v>
      </c>
      <c r="H59" s="89">
        <v>0</v>
      </c>
      <c r="I59" s="89" t="s">
        <v>230</v>
      </c>
      <c r="J59" s="89">
        <v>0</v>
      </c>
      <c r="K59" s="89">
        <v>0</v>
      </c>
      <c r="L59" s="89">
        <v>0</v>
      </c>
      <c r="M59" s="89">
        <v>0</v>
      </c>
      <c r="N59" s="89" t="s">
        <v>230</v>
      </c>
      <c r="O59" s="89">
        <v>0</v>
      </c>
      <c r="P59" s="89">
        <v>0</v>
      </c>
      <c r="Q59" s="89">
        <v>0</v>
      </c>
      <c r="R59" s="89">
        <v>0</v>
      </c>
      <c r="S59" s="89" t="s">
        <v>230</v>
      </c>
      <c r="T59" s="89">
        <v>0.40597321157883898</v>
      </c>
      <c r="U59" s="89">
        <v>14.0821360951859</v>
      </c>
      <c r="V59" s="89">
        <v>-7.5495165674510603E-16</v>
      </c>
      <c r="W59" s="89">
        <v>1.1179345276359001</v>
      </c>
      <c r="X59" s="89">
        <v>95</v>
      </c>
      <c r="Y59" s="89">
        <v>0.37109733670709999</v>
      </c>
      <c r="Z59" s="89">
        <v>14.802124418467001</v>
      </c>
      <c r="AA59" s="89">
        <v>-1.3421362786579699E-15</v>
      </c>
      <c r="AB59" s="89">
        <v>1.0997461227651699</v>
      </c>
      <c r="AC59" s="89">
        <v>99</v>
      </c>
      <c r="AD59" s="89">
        <v>0.246188239920833</v>
      </c>
      <c r="AE59" s="89">
        <v>17.449804761353899</v>
      </c>
      <c r="AF59" s="89">
        <v>1.4210854715201999E-16</v>
      </c>
      <c r="AG59" s="89">
        <v>1.2426133754447699</v>
      </c>
      <c r="AH59" s="89">
        <v>95</v>
      </c>
      <c r="AI59" s="89">
        <v>0.32062823901508603</v>
      </c>
      <c r="AJ59" s="89">
        <v>15.8169368922064</v>
      </c>
      <c r="AK59" s="89">
        <v>-2.1477769058202999E-15</v>
      </c>
      <c r="AL59" s="89">
        <v>1.3465915941665001</v>
      </c>
      <c r="AM59" s="89">
        <v>99</v>
      </c>
      <c r="AN59" s="89">
        <v>0.380029479246278</v>
      </c>
      <c r="AO59" s="89">
        <v>14.566501763241099</v>
      </c>
      <c r="AP59" s="89">
        <v>9.2370555648813008E-16</v>
      </c>
      <c r="AQ59" s="89">
        <v>1.4416177262871399</v>
      </c>
      <c r="AR59" s="89">
        <v>95</v>
      </c>
      <c r="AS59" s="93">
        <f t="shared" si="1"/>
        <v>5</v>
      </c>
    </row>
    <row r="60" spans="1:45" x14ac:dyDescent="0.3">
      <c r="A60" s="93" t="str">
        <f t="shared" si="0"/>
        <v>BBDC3LREN3</v>
      </c>
      <c r="B60" s="93">
        <v>58</v>
      </c>
      <c r="C60" s="89" t="s">
        <v>42</v>
      </c>
      <c r="D60" s="89" t="s">
        <v>114</v>
      </c>
      <c r="E60" s="89">
        <v>0</v>
      </c>
      <c r="F60" s="89">
        <v>0</v>
      </c>
      <c r="G60" s="89">
        <v>0</v>
      </c>
      <c r="H60" s="89">
        <v>0</v>
      </c>
      <c r="I60" s="89" t="s">
        <v>230</v>
      </c>
      <c r="J60" s="89">
        <v>0</v>
      </c>
      <c r="K60" s="89">
        <v>0</v>
      </c>
      <c r="L60" s="89">
        <v>0</v>
      </c>
      <c r="M60" s="89">
        <v>0</v>
      </c>
      <c r="N60" s="89" t="s">
        <v>230</v>
      </c>
      <c r="O60" s="89">
        <v>0</v>
      </c>
      <c r="P60" s="89">
        <v>0</v>
      </c>
      <c r="Q60" s="89">
        <v>0</v>
      </c>
      <c r="R60" s="89">
        <v>0</v>
      </c>
      <c r="S60" s="89" t="s">
        <v>230</v>
      </c>
      <c r="T60" s="89">
        <v>0.53980560550381795</v>
      </c>
      <c r="U60" s="89">
        <v>31.4421268673497</v>
      </c>
      <c r="V60" s="89">
        <v>-3.5527136788005001E-15</v>
      </c>
      <c r="W60" s="89">
        <v>2.0069698119936201</v>
      </c>
      <c r="X60" s="89">
        <v>95</v>
      </c>
      <c r="Y60" s="89">
        <v>0.68000188739211298</v>
      </c>
      <c r="Z60" s="89">
        <v>28.533252938200601</v>
      </c>
      <c r="AA60" s="89">
        <v>3.3553406966449198E-15</v>
      </c>
      <c r="AB60" s="89">
        <v>2.0781058768151501</v>
      </c>
      <c r="AC60" s="89">
        <v>99</v>
      </c>
      <c r="AD60" s="89">
        <v>0.92291980251828498</v>
      </c>
      <c r="AE60" s="89">
        <v>23.327459240829501</v>
      </c>
      <c r="AF60" s="89">
        <v>-2.5579538487363602E-15</v>
      </c>
      <c r="AG60" s="89">
        <v>2.3170663389694099</v>
      </c>
      <c r="AH60" s="89">
        <v>95</v>
      </c>
      <c r="AI60" s="89">
        <v>1.13961875745282</v>
      </c>
      <c r="AJ60" s="89">
        <v>18.6506620379579</v>
      </c>
      <c r="AK60" s="89">
        <v>-1.0981115007201501E-15</v>
      </c>
      <c r="AL60" s="89">
        <v>2.58020011310014</v>
      </c>
      <c r="AM60" s="89">
        <v>95</v>
      </c>
      <c r="AN60" s="89">
        <v>1.4830477967937901</v>
      </c>
      <c r="AO60" s="89">
        <v>12.3009944000371</v>
      </c>
      <c r="AP60" s="89">
        <v>-1.9610979506978798E-15</v>
      </c>
      <c r="AQ60" s="89">
        <v>2.8169907097462201</v>
      </c>
      <c r="AR60" s="89">
        <v>95</v>
      </c>
      <c r="AS60" s="93">
        <f t="shared" si="1"/>
        <v>5</v>
      </c>
    </row>
    <row r="61" spans="1:45" x14ac:dyDescent="0.3">
      <c r="A61" s="93" t="str">
        <f t="shared" si="0"/>
        <v>BBDC3MRVE3</v>
      </c>
      <c r="B61" s="93">
        <v>59</v>
      </c>
      <c r="C61" s="89" t="s">
        <v>42</v>
      </c>
      <c r="D61" s="89" t="s">
        <v>43</v>
      </c>
      <c r="E61" s="89">
        <v>0.50867238012433302</v>
      </c>
      <c r="F61" s="89">
        <v>7.6667072745262503</v>
      </c>
      <c r="G61" s="89">
        <v>1.3855583347321999E-15</v>
      </c>
      <c r="H61" s="89">
        <v>0.80392359023625504</v>
      </c>
      <c r="I61" s="89">
        <v>95</v>
      </c>
      <c r="J61" s="89">
        <v>0.48818831658676398</v>
      </c>
      <c r="K61" s="89">
        <v>8.14375737713336</v>
      </c>
      <c r="L61" s="89">
        <v>-1.71714494475358E-15</v>
      </c>
      <c r="M61" s="89">
        <v>0.77161219614798504</v>
      </c>
      <c r="N61" s="89">
        <v>95</v>
      </c>
      <c r="O61" s="89">
        <v>0.47392659603827098</v>
      </c>
      <c r="P61" s="89">
        <v>8.6079614478740005</v>
      </c>
      <c r="Q61" s="89">
        <v>-1.7763568394002501E-16</v>
      </c>
      <c r="R61" s="89">
        <v>0.88229179426832105</v>
      </c>
      <c r="S61" s="89">
        <v>99</v>
      </c>
      <c r="T61" s="89">
        <v>0.47522539980024803</v>
      </c>
      <c r="U61" s="89">
        <v>8.5850791579085506</v>
      </c>
      <c r="V61" s="89">
        <v>-1.4210854715202001E-15</v>
      </c>
      <c r="W61" s="89">
        <v>0.92096061793731598</v>
      </c>
      <c r="X61" s="89">
        <v>95</v>
      </c>
      <c r="Y61" s="89">
        <v>0.56426538971252105</v>
      </c>
      <c r="Z61" s="89">
        <v>6.6183397497836101</v>
      </c>
      <c r="AA61" s="89">
        <v>-4.9343245538895898E-16</v>
      </c>
      <c r="AB61" s="89">
        <v>0.98005085904255196</v>
      </c>
      <c r="AC61" s="89">
        <v>95</v>
      </c>
      <c r="AD61" s="89">
        <v>0.70518819501521102</v>
      </c>
      <c r="AE61" s="89">
        <v>3.5624957343572698</v>
      </c>
      <c r="AF61" s="89">
        <v>-2.1316282072803001E-15</v>
      </c>
      <c r="AG61" s="89">
        <v>1.1767743055455799</v>
      </c>
      <c r="AH61" s="89">
        <v>99</v>
      </c>
      <c r="AI61" s="89">
        <v>0.86327937881938299</v>
      </c>
      <c r="AJ61" s="89">
        <v>0.12608921759842301</v>
      </c>
      <c r="AK61" s="89">
        <v>-2.8906170386604098E-15</v>
      </c>
      <c r="AL61" s="89">
        <v>1.5048389599001899</v>
      </c>
      <c r="AM61" s="89">
        <v>95</v>
      </c>
      <c r="AN61" s="89">
        <v>0</v>
      </c>
      <c r="AO61" s="89">
        <v>0</v>
      </c>
      <c r="AP61" s="89">
        <v>0</v>
      </c>
      <c r="AQ61" s="89">
        <v>0</v>
      </c>
      <c r="AR61" s="89" t="s">
        <v>230</v>
      </c>
      <c r="AS61" s="93">
        <f t="shared" si="1"/>
        <v>7</v>
      </c>
    </row>
    <row r="62" spans="1:45" x14ac:dyDescent="0.3">
      <c r="A62" s="93" t="str">
        <f t="shared" si="0"/>
        <v>BBDC3MULT3</v>
      </c>
      <c r="B62" s="93">
        <v>60</v>
      </c>
      <c r="C62" s="89" t="s">
        <v>42</v>
      </c>
      <c r="D62" s="89" t="s">
        <v>109</v>
      </c>
      <c r="E62" s="89">
        <v>0</v>
      </c>
      <c r="F62" s="89">
        <v>0</v>
      </c>
      <c r="G62" s="89">
        <v>0</v>
      </c>
      <c r="H62" s="89">
        <v>0</v>
      </c>
      <c r="I62" s="89" t="s">
        <v>230</v>
      </c>
      <c r="J62" s="89">
        <v>0</v>
      </c>
      <c r="K62" s="89">
        <v>0</v>
      </c>
      <c r="L62" s="89">
        <v>0</v>
      </c>
      <c r="M62" s="89">
        <v>0</v>
      </c>
      <c r="N62" s="89" t="s">
        <v>230</v>
      </c>
      <c r="O62" s="89">
        <v>0.43009185623485602</v>
      </c>
      <c r="P62" s="89">
        <v>12.8807472383602</v>
      </c>
      <c r="Q62" s="89">
        <v>-2.18238125983459E-15</v>
      </c>
      <c r="R62" s="89">
        <v>1.1194786971442301</v>
      </c>
      <c r="S62" s="89">
        <v>95</v>
      </c>
      <c r="T62" s="89">
        <v>0.43349059137421198</v>
      </c>
      <c r="U62" s="89">
        <v>12.8285843781825</v>
      </c>
      <c r="V62" s="89">
        <v>-1.84297022087776E-15</v>
      </c>
      <c r="W62" s="89">
        <v>1.0775360160843499</v>
      </c>
      <c r="X62" s="89">
        <v>95</v>
      </c>
      <c r="Y62" s="89">
        <v>0.41300370429736999</v>
      </c>
      <c r="Z62" s="89">
        <v>13.3248577558878</v>
      </c>
      <c r="AA62" s="89">
        <v>2.42768768051368E-15</v>
      </c>
      <c r="AB62" s="89">
        <v>1.08248929765472</v>
      </c>
      <c r="AC62" s="89">
        <v>99</v>
      </c>
      <c r="AD62" s="89">
        <v>0.45476352462832198</v>
      </c>
      <c r="AE62" s="89">
        <v>12.4406834368099</v>
      </c>
      <c r="AF62" s="89">
        <v>-7.4606987254810497E-16</v>
      </c>
      <c r="AG62" s="89">
        <v>1.12074894557764</v>
      </c>
      <c r="AH62" s="89">
        <v>99</v>
      </c>
      <c r="AI62" s="89">
        <v>0.48617465039691798</v>
      </c>
      <c r="AJ62" s="89">
        <v>11.758092263978501</v>
      </c>
      <c r="AK62" s="89">
        <v>-7.1054273576010003E-16</v>
      </c>
      <c r="AL62" s="89">
        <v>1.1700789403288101</v>
      </c>
      <c r="AM62" s="89">
        <v>99</v>
      </c>
      <c r="AN62" s="89">
        <v>0</v>
      </c>
      <c r="AO62" s="89">
        <v>0</v>
      </c>
      <c r="AP62" s="89">
        <v>0</v>
      </c>
      <c r="AQ62" s="89">
        <v>0</v>
      </c>
      <c r="AR62" s="89" t="s">
        <v>230</v>
      </c>
      <c r="AS62" s="93">
        <f t="shared" si="1"/>
        <v>5</v>
      </c>
    </row>
    <row r="63" spans="1:45" x14ac:dyDescent="0.3">
      <c r="A63" s="93" t="str">
        <f t="shared" si="0"/>
        <v>BBDC4ABEV3</v>
      </c>
      <c r="B63" s="93">
        <v>61</v>
      </c>
      <c r="C63" s="89" t="s">
        <v>37</v>
      </c>
      <c r="D63" s="89" t="s">
        <v>81</v>
      </c>
      <c r="E63" s="89">
        <v>0</v>
      </c>
      <c r="F63" s="89">
        <v>0</v>
      </c>
      <c r="G63" s="89">
        <v>0</v>
      </c>
      <c r="H63" s="89">
        <v>0</v>
      </c>
      <c r="I63" s="89" t="s">
        <v>230</v>
      </c>
      <c r="J63" s="89">
        <v>0</v>
      </c>
      <c r="K63" s="89">
        <v>0</v>
      </c>
      <c r="L63" s="89">
        <v>0</v>
      </c>
      <c r="M63" s="89">
        <v>0</v>
      </c>
      <c r="N63" s="89" t="s">
        <v>230</v>
      </c>
      <c r="O63" s="89">
        <v>0.48420972172769999</v>
      </c>
      <c r="P63" s="89">
        <v>2.7647218626618502</v>
      </c>
      <c r="Q63" s="89">
        <v>-1.82710989195454E-15</v>
      </c>
      <c r="R63" s="89">
        <v>0.455653685548218</v>
      </c>
      <c r="S63" s="89">
        <v>95</v>
      </c>
      <c r="T63" s="89">
        <v>0.46377896211925201</v>
      </c>
      <c r="U63" s="89">
        <v>3.30674950561782</v>
      </c>
      <c r="V63" s="89">
        <v>1.37667655053519E-15</v>
      </c>
      <c r="W63" s="89">
        <v>0.497210004201949</v>
      </c>
      <c r="X63" s="89">
        <v>95</v>
      </c>
      <c r="Y63" s="89">
        <v>0.45790270776560499</v>
      </c>
      <c r="Z63" s="89">
        <v>3.44825196291574</v>
      </c>
      <c r="AA63" s="89">
        <v>-1.6480644009991199E-15</v>
      </c>
      <c r="AB63" s="89">
        <v>0.48141441271647201</v>
      </c>
      <c r="AC63" s="89">
        <v>95</v>
      </c>
      <c r="AD63" s="89">
        <v>0.47509631468837399</v>
      </c>
      <c r="AE63" s="89">
        <v>3.0184267660046902</v>
      </c>
      <c r="AF63" s="89">
        <v>5.0626169922907104E-16</v>
      </c>
      <c r="AG63" s="89">
        <v>0.51323402833863696</v>
      </c>
      <c r="AH63" s="89">
        <v>99</v>
      </c>
      <c r="AI63" s="89">
        <v>0.47992569630547999</v>
      </c>
      <c r="AJ63" s="89">
        <v>2.8829905668174098</v>
      </c>
      <c r="AK63" s="89">
        <v>-3.7949441569005398E-16</v>
      </c>
      <c r="AL63" s="89">
        <v>0.52741643928648996</v>
      </c>
      <c r="AM63" s="89">
        <v>95</v>
      </c>
      <c r="AN63" s="89">
        <v>0</v>
      </c>
      <c r="AO63" s="89">
        <v>0</v>
      </c>
      <c r="AP63" s="89">
        <v>0</v>
      </c>
      <c r="AQ63" s="89">
        <v>0</v>
      </c>
      <c r="AR63" s="89" t="s">
        <v>230</v>
      </c>
      <c r="AS63" s="93">
        <f t="shared" si="1"/>
        <v>5</v>
      </c>
    </row>
    <row r="64" spans="1:45" x14ac:dyDescent="0.3">
      <c r="A64" s="93" t="str">
        <f t="shared" si="0"/>
        <v>BBDC4BBSE3</v>
      </c>
      <c r="B64" s="93">
        <v>62</v>
      </c>
      <c r="C64" s="89" t="s">
        <v>37</v>
      </c>
      <c r="D64" s="89" t="s">
        <v>46</v>
      </c>
      <c r="E64" s="89">
        <v>0.66010428744880301</v>
      </c>
      <c r="F64" s="89">
        <v>11.842740334352399</v>
      </c>
      <c r="G64" s="89">
        <v>-9.9475983006413996E-16</v>
      </c>
      <c r="H64" s="89">
        <v>0.65740206233548604</v>
      </c>
      <c r="I64" s="89">
        <v>95</v>
      </c>
      <c r="J64" s="89">
        <v>0.59731525687808296</v>
      </c>
      <c r="K64" s="89">
        <v>13.514822433859701</v>
      </c>
      <c r="L64" s="89">
        <v>-6.8093678843676302E-16</v>
      </c>
      <c r="M64" s="89">
        <v>0.788361151768461</v>
      </c>
      <c r="N64" s="89">
        <v>95</v>
      </c>
      <c r="O64" s="89">
        <v>0.58681375662570801</v>
      </c>
      <c r="P64" s="89">
        <v>13.8158178393561</v>
      </c>
      <c r="Q64" s="89">
        <v>5.5828357809722196E-16</v>
      </c>
      <c r="R64" s="89">
        <v>0.76877416592205094</v>
      </c>
      <c r="S64" s="89">
        <v>95</v>
      </c>
      <c r="T64" s="89">
        <v>0.561380329021543</v>
      </c>
      <c r="U64" s="89">
        <v>14.488085829646399</v>
      </c>
      <c r="V64" s="89">
        <v>1.84297022087776E-15</v>
      </c>
      <c r="W64" s="89">
        <v>0.80880887513385702</v>
      </c>
      <c r="X64" s="89">
        <v>95</v>
      </c>
      <c r="Y64" s="89">
        <v>0.607210422519875</v>
      </c>
      <c r="Z64" s="89">
        <v>13.396649839241899</v>
      </c>
      <c r="AA64" s="89">
        <v>-3.5132390823693801E-15</v>
      </c>
      <c r="AB64" s="89">
        <v>0.82733515580591599</v>
      </c>
      <c r="AC64" s="89">
        <v>99</v>
      </c>
      <c r="AD64" s="89">
        <v>0.62565498199754999</v>
      </c>
      <c r="AE64" s="89">
        <v>12.9641355855094</v>
      </c>
      <c r="AF64" s="89">
        <v>1.47437617670221E-15</v>
      </c>
      <c r="AG64" s="89">
        <v>0.81935654523781798</v>
      </c>
      <c r="AH64" s="89">
        <v>99</v>
      </c>
      <c r="AI64" s="89">
        <v>0.64257352112714305</v>
      </c>
      <c r="AJ64" s="89">
        <v>12.5576594412976</v>
      </c>
      <c r="AK64" s="89">
        <v>-5.9750184598008395E-16</v>
      </c>
      <c r="AL64" s="89">
        <v>0.81938014903727896</v>
      </c>
      <c r="AM64" s="89">
        <v>99</v>
      </c>
      <c r="AN64" s="89">
        <v>0.70527490653785097</v>
      </c>
      <c r="AO64" s="89">
        <v>11.2540404515088</v>
      </c>
      <c r="AP64" s="89">
        <v>7.1054273576010003E-16</v>
      </c>
      <c r="AQ64" s="89">
        <v>0.85090053542427302</v>
      </c>
      <c r="AR64" s="89">
        <v>99</v>
      </c>
      <c r="AS64" s="93">
        <f t="shared" si="1"/>
        <v>8</v>
      </c>
    </row>
    <row r="65" spans="1:45" x14ac:dyDescent="0.3">
      <c r="A65" s="93" t="str">
        <f t="shared" si="0"/>
        <v>BBDC4BRAP4</v>
      </c>
      <c r="B65" s="93">
        <v>63</v>
      </c>
      <c r="C65" s="89" t="s">
        <v>37</v>
      </c>
      <c r="D65" s="89" t="s">
        <v>120</v>
      </c>
      <c r="E65" s="89">
        <v>3.5161081825288201</v>
      </c>
      <c r="F65" s="89">
        <v>-27.1898634087243</v>
      </c>
      <c r="G65" s="89">
        <v>-6.1106675275368599E-15</v>
      </c>
      <c r="H65" s="89">
        <v>4.53523361863855</v>
      </c>
      <c r="I65" s="89">
        <v>95</v>
      </c>
      <c r="J65" s="89">
        <v>3.6333395104984501</v>
      </c>
      <c r="K65" s="89">
        <v>-30.378020404564101</v>
      </c>
      <c r="L65" s="89">
        <v>-1.5276668818842201E-14</v>
      </c>
      <c r="M65" s="89">
        <v>4.3710910285476796</v>
      </c>
      <c r="N65" s="89">
        <v>95</v>
      </c>
      <c r="O65" s="89">
        <v>3.7426839158706202</v>
      </c>
      <c r="P65" s="89">
        <v>-34.280176536165897</v>
      </c>
      <c r="Q65" s="89">
        <v>-8.1204884086868604E-15</v>
      </c>
      <c r="R65" s="89">
        <v>5.3934679176360003</v>
      </c>
      <c r="S65" s="89">
        <v>95</v>
      </c>
      <c r="T65" s="89">
        <v>0</v>
      </c>
      <c r="U65" s="89">
        <v>0</v>
      </c>
      <c r="V65" s="89">
        <v>0</v>
      </c>
      <c r="W65" s="89">
        <v>0</v>
      </c>
      <c r="X65" s="89" t="s">
        <v>230</v>
      </c>
      <c r="Y65" s="89">
        <v>0</v>
      </c>
      <c r="Z65" s="89">
        <v>0</v>
      </c>
      <c r="AA65" s="89">
        <v>0</v>
      </c>
      <c r="AB65" s="89">
        <v>0</v>
      </c>
      <c r="AC65" s="89" t="s">
        <v>230</v>
      </c>
      <c r="AD65" s="89">
        <v>3.98938591670924</v>
      </c>
      <c r="AE65" s="89">
        <v>-41.733216302209399</v>
      </c>
      <c r="AF65" s="89">
        <v>-3.6948222259525203E-15</v>
      </c>
      <c r="AG65" s="89">
        <v>6.2085192125781203</v>
      </c>
      <c r="AH65" s="89">
        <v>95</v>
      </c>
      <c r="AI65" s="89">
        <v>4.1294676384048099</v>
      </c>
      <c r="AJ65" s="89">
        <v>-45.314815406529497</v>
      </c>
      <c r="AK65" s="89">
        <v>4.1340668262405803E-15</v>
      </c>
      <c r="AL65" s="89">
        <v>6.2876509032542103</v>
      </c>
      <c r="AM65" s="89">
        <v>95</v>
      </c>
      <c r="AN65" s="89">
        <v>0</v>
      </c>
      <c r="AO65" s="89">
        <v>0</v>
      </c>
      <c r="AP65" s="89">
        <v>0</v>
      </c>
      <c r="AQ65" s="89">
        <v>0</v>
      </c>
      <c r="AR65" s="89" t="s">
        <v>230</v>
      </c>
      <c r="AS65" s="93">
        <f t="shared" si="1"/>
        <v>5</v>
      </c>
    </row>
    <row r="66" spans="1:45" x14ac:dyDescent="0.3">
      <c r="A66" s="93" t="str">
        <f t="shared" si="0"/>
        <v>BBDC4CMIG4</v>
      </c>
      <c r="B66" s="93">
        <v>64</v>
      </c>
      <c r="C66" s="89" t="s">
        <v>37</v>
      </c>
      <c r="D66" s="89" t="s">
        <v>454</v>
      </c>
      <c r="E66" s="89">
        <v>0</v>
      </c>
      <c r="F66" s="89">
        <v>0</v>
      </c>
      <c r="G66" s="89">
        <v>0</v>
      </c>
      <c r="H66" s="89">
        <v>0</v>
      </c>
      <c r="I66" s="89" t="s">
        <v>230</v>
      </c>
      <c r="J66" s="89">
        <v>0</v>
      </c>
      <c r="K66" s="89">
        <v>0</v>
      </c>
      <c r="L66" s="89">
        <v>0</v>
      </c>
      <c r="M66" s="89">
        <v>0</v>
      </c>
      <c r="N66" s="89" t="s">
        <v>230</v>
      </c>
      <c r="O66" s="89">
        <v>0</v>
      </c>
      <c r="P66" s="89">
        <v>0</v>
      </c>
      <c r="Q66" s="89">
        <v>0</v>
      </c>
      <c r="R66" s="89">
        <v>0</v>
      </c>
      <c r="S66" s="89" t="s">
        <v>230</v>
      </c>
      <c r="T66" s="89">
        <v>0.56468999261448105</v>
      </c>
      <c r="U66" s="89">
        <v>-1.2889933416102299</v>
      </c>
      <c r="V66" s="89">
        <v>9.2148511043888001E-16</v>
      </c>
      <c r="W66" s="89">
        <v>0.54780928717739696</v>
      </c>
      <c r="X66" s="89">
        <v>95</v>
      </c>
      <c r="Y66" s="89">
        <v>0.57381141466516605</v>
      </c>
      <c r="Z66" s="89">
        <v>-1.52089954848037</v>
      </c>
      <c r="AA66" s="89">
        <v>-2.2697892947892102E-16</v>
      </c>
      <c r="AB66" s="89">
        <v>0.54272294504700502</v>
      </c>
      <c r="AC66" s="89">
        <v>95</v>
      </c>
      <c r="AD66" s="89">
        <v>0.60030882102428895</v>
      </c>
      <c r="AE66" s="89">
        <v>-2.1591014986798598</v>
      </c>
      <c r="AF66" s="89">
        <v>-2.3092638912203301E-16</v>
      </c>
      <c r="AG66" s="89">
        <v>0.54419533294584199</v>
      </c>
      <c r="AH66" s="89">
        <v>99</v>
      </c>
      <c r="AI66" s="89">
        <v>0.62357592167045195</v>
      </c>
      <c r="AJ66" s="89">
        <v>-2.7416456217251701</v>
      </c>
      <c r="AK66" s="89">
        <v>-3.2297397080004503E-17</v>
      </c>
      <c r="AL66" s="89">
        <v>0.59272015304984205</v>
      </c>
      <c r="AM66" s="89">
        <v>99</v>
      </c>
      <c r="AN66" s="89">
        <v>0.54264157994671502</v>
      </c>
      <c r="AO66" s="89">
        <v>-1.1007309707010999</v>
      </c>
      <c r="AP66" s="89">
        <v>-1.5916157281026199E-15</v>
      </c>
      <c r="AQ66" s="89">
        <v>0.682960613707838</v>
      </c>
      <c r="AR66" s="89">
        <v>95</v>
      </c>
      <c r="AS66" s="93">
        <f t="shared" si="1"/>
        <v>5</v>
      </c>
    </row>
    <row r="67" spans="1:45" x14ac:dyDescent="0.3">
      <c r="A67" s="93" t="str">
        <f t="shared" si="0"/>
        <v>BBDC4CPFE3</v>
      </c>
      <c r="B67" s="93">
        <v>65</v>
      </c>
      <c r="C67" s="89" t="s">
        <v>37</v>
      </c>
      <c r="D67" s="89" t="s">
        <v>128</v>
      </c>
      <c r="E67" s="89">
        <v>0.459836723615273</v>
      </c>
      <c r="F67" s="89">
        <v>19.4196238381919</v>
      </c>
      <c r="G67" s="89">
        <v>-6.7501559897209499E-16</v>
      </c>
      <c r="H67" s="89">
        <v>0.78008925699112797</v>
      </c>
      <c r="I67" s="89">
        <v>95</v>
      </c>
      <c r="J67" s="89">
        <v>0.43670715578872699</v>
      </c>
      <c r="K67" s="89">
        <v>20.040884220924301</v>
      </c>
      <c r="L67" s="89">
        <v>1.1546319456101601E-15</v>
      </c>
      <c r="M67" s="89">
        <v>0.77004747571207099</v>
      </c>
      <c r="N67" s="89">
        <v>99</v>
      </c>
      <c r="O67" s="89">
        <v>0.42918438714020402</v>
      </c>
      <c r="P67" s="89">
        <v>20.290419592751</v>
      </c>
      <c r="Q67" s="89">
        <v>-2.6137822065460799E-15</v>
      </c>
      <c r="R67" s="89">
        <v>0.83980207978236698</v>
      </c>
      <c r="S67" s="89">
        <v>95</v>
      </c>
      <c r="T67" s="89">
        <v>0.434138218602727</v>
      </c>
      <c r="U67" s="89">
        <v>20.160476646317001</v>
      </c>
      <c r="V67" s="89">
        <v>7.7715611723760997E-16</v>
      </c>
      <c r="W67" s="89">
        <v>0.80650208021291203</v>
      </c>
      <c r="X67" s="89">
        <v>99</v>
      </c>
      <c r="Y67" s="89">
        <v>0.38716949411311002</v>
      </c>
      <c r="Z67" s="89">
        <v>21.344992374719499</v>
      </c>
      <c r="AA67" s="89">
        <v>-5.1316975360451705E-16</v>
      </c>
      <c r="AB67" s="89">
        <v>0.89337659428322203</v>
      </c>
      <c r="AC67" s="89">
        <v>95</v>
      </c>
      <c r="AD67" s="89">
        <v>0.44587353780596001</v>
      </c>
      <c r="AE67" s="89">
        <v>19.910088584951001</v>
      </c>
      <c r="AF67" s="89">
        <v>2.7178259642823801E-15</v>
      </c>
      <c r="AG67" s="89">
        <v>1.01224073408381</v>
      </c>
      <c r="AH67" s="89">
        <v>99</v>
      </c>
      <c r="AI67" s="89">
        <v>0.60464170771652404</v>
      </c>
      <c r="AJ67" s="89">
        <v>16.061873330023701</v>
      </c>
      <c r="AK67" s="89">
        <v>-1.5664237583802199E-15</v>
      </c>
      <c r="AL67" s="89">
        <v>1.59793783034755</v>
      </c>
      <c r="AM67" s="89">
        <v>95</v>
      </c>
      <c r="AN67" s="89">
        <v>0.61534380759531404</v>
      </c>
      <c r="AO67" s="89">
        <v>15.803703374329601</v>
      </c>
      <c r="AP67" s="89">
        <v>-1.05160324892495E-15</v>
      </c>
      <c r="AQ67" s="89">
        <v>1.5552901447983001</v>
      </c>
      <c r="AR67" s="89">
        <v>95</v>
      </c>
      <c r="AS67" s="93">
        <f t="shared" si="1"/>
        <v>8</v>
      </c>
    </row>
    <row r="68" spans="1:45" x14ac:dyDescent="0.3">
      <c r="A68" s="93" t="str">
        <f t="shared" ref="A68:A131" si="2">_xlfn.CONCAT(C68,D68)</f>
        <v>BBDC4CPLE6</v>
      </c>
      <c r="B68" s="93">
        <v>66</v>
      </c>
      <c r="C68" s="89" t="s">
        <v>37</v>
      </c>
      <c r="D68" s="89" t="s">
        <v>508</v>
      </c>
      <c r="E68" s="89">
        <v>1.10929890321588</v>
      </c>
      <c r="F68" s="89">
        <v>39.225334722109203</v>
      </c>
      <c r="G68" s="89">
        <v>-5.47117906535277E-15</v>
      </c>
      <c r="H68" s="89">
        <v>1.66347665031671</v>
      </c>
      <c r="I68" s="89">
        <v>95</v>
      </c>
      <c r="J68" s="89">
        <v>1.2232199056114801</v>
      </c>
      <c r="K68" s="89">
        <v>36.1864462350823</v>
      </c>
      <c r="L68" s="89">
        <v>-2.90138283768708E-15</v>
      </c>
      <c r="M68" s="89">
        <v>1.8977843070709399</v>
      </c>
      <c r="N68" s="89">
        <v>99</v>
      </c>
      <c r="O68" s="89">
        <v>1.2712872396714301</v>
      </c>
      <c r="P68" s="89">
        <v>34.672527516410902</v>
      </c>
      <c r="Q68" s="89">
        <v>1.3703324189659099E-15</v>
      </c>
      <c r="R68" s="89">
        <v>2.1199189756108598</v>
      </c>
      <c r="S68" s="89">
        <v>99</v>
      </c>
      <c r="T68" s="89">
        <v>1.3218933185359201</v>
      </c>
      <c r="U68" s="89">
        <v>33.317232726604097</v>
      </c>
      <c r="V68" s="89">
        <v>1.1990408665951699E-15</v>
      </c>
      <c r="W68" s="89">
        <v>2.1353956957904701</v>
      </c>
      <c r="X68" s="89">
        <v>99</v>
      </c>
      <c r="Y68" s="89">
        <v>1.3058940989018999</v>
      </c>
      <c r="Z68" s="89">
        <v>33.7546092481278</v>
      </c>
      <c r="AA68" s="89">
        <v>-4.8948499574584703E-15</v>
      </c>
      <c r="AB68" s="89">
        <v>2.0720114251759001</v>
      </c>
      <c r="AC68" s="89">
        <v>99</v>
      </c>
      <c r="AD68" s="89">
        <v>1.50322653902384</v>
      </c>
      <c r="AE68" s="89">
        <v>28.9939546863685</v>
      </c>
      <c r="AF68" s="89">
        <v>-1.6342482922482299E-15</v>
      </c>
      <c r="AG68" s="89">
        <v>2.3359595641831401</v>
      </c>
      <c r="AH68" s="89">
        <v>99</v>
      </c>
      <c r="AI68" s="89">
        <v>1.7594568644511399</v>
      </c>
      <c r="AJ68" s="89">
        <v>22.7900456176252</v>
      </c>
      <c r="AK68" s="89">
        <v>1.2918958832001801E-16</v>
      </c>
      <c r="AL68" s="89">
        <v>3.0709040183854599</v>
      </c>
      <c r="AM68" s="89">
        <v>95</v>
      </c>
      <c r="AN68" s="89">
        <v>1.6864270196018201</v>
      </c>
      <c r="AO68" s="89">
        <v>24.2104726376086</v>
      </c>
      <c r="AP68" s="89">
        <v>-3.06954461848363E-15</v>
      </c>
      <c r="AQ68" s="89">
        <v>3.0407752952164002</v>
      </c>
      <c r="AR68" s="89">
        <v>95</v>
      </c>
      <c r="AS68" s="93">
        <f t="shared" ref="AS68:AS131" si="3">IF(AR68="",0,8-SUMIFS($E$1:$AQ$1,E68:AQ68,0))</f>
        <v>8</v>
      </c>
    </row>
    <row r="69" spans="1:45" x14ac:dyDescent="0.3">
      <c r="A69" s="93" t="str">
        <f t="shared" si="2"/>
        <v>BBDC4CRFB3</v>
      </c>
      <c r="B69" s="93">
        <v>67</v>
      </c>
      <c r="C69" s="89" t="s">
        <v>37</v>
      </c>
      <c r="D69" s="89" t="s">
        <v>135</v>
      </c>
      <c r="E69" s="89">
        <v>-0.152813168586999</v>
      </c>
      <c r="F69" s="89">
        <v>23.459009128835898</v>
      </c>
      <c r="G69" s="89">
        <v>2.8421709430404001E-15</v>
      </c>
      <c r="H69" s="89">
        <v>0.54416124086463402</v>
      </c>
      <c r="I69" s="89">
        <v>99</v>
      </c>
      <c r="J69" s="89">
        <v>-0.129588484752861</v>
      </c>
      <c r="K69" s="89">
        <v>22.860503974113499</v>
      </c>
      <c r="L69" s="89">
        <v>6.8093678843676302E-16</v>
      </c>
      <c r="M69" s="89">
        <v>0.57003036099288296</v>
      </c>
      <c r="N69" s="89">
        <v>99</v>
      </c>
      <c r="O69" s="89">
        <v>-0.13462197794609501</v>
      </c>
      <c r="P69" s="89">
        <v>23.089358283140701</v>
      </c>
      <c r="Q69" s="89">
        <v>1.67485073429166E-15</v>
      </c>
      <c r="R69" s="89">
        <v>0.70398248787682105</v>
      </c>
      <c r="S69" s="89">
        <v>99</v>
      </c>
      <c r="T69" s="89">
        <v>-0.11122766787033</v>
      </c>
      <c r="U69" s="89">
        <v>22.464975600364198</v>
      </c>
      <c r="V69" s="89">
        <v>-2.08721928629529E-15</v>
      </c>
      <c r="W69" s="89">
        <v>0.72780912157998701</v>
      </c>
      <c r="X69" s="89">
        <v>99</v>
      </c>
      <c r="Y69" s="89">
        <v>1.2212486484666701E-2</v>
      </c>
      <c r="Z69" s="89">
        <v>19.441440197064299</v>
      </c>
      <c r="AA69" s="89">
        <v>0</v>
      </c>
      <c r="AB69" s="89">
        <v>1.0044801063377999</v>
      </c>
      <c r="AC69" s="89">
        <v>95</v>
      </c>
      <c r="AD69" s="89">
        <v>0</v>
      </c>
      <c r="AE69" s="89">
        <v>0</v>
      </c>
      <c r="AF69" s="89">
        <v>0</v>
      </c>
      <c r="AG69" s="89">
        <v>0</v>
      </c>
      <c r="AH69" s="89" t="s">
        <v>230</v>
      </c>
      <c r="AI69" s="89">
        <v>-1.97062917117862E-2</v>
      </c>
      <c r="AJ69" s="89">
        <v>20.2197521677971</v>
      </c>
      <c r="AK69" s="89">
        <v>1.5825724569202199E-15</v>
      </c>
      <c r="AL69" s="89">
        <v>1.0159914990621901</v>
      </c>
      <c r="AM69" s="89">
        <v>95</v>
      </c>
      <c r="AN69" s="89">
        <v>0</v>
      </c>
      <c r="AO69" s="89">
        <v>0</v>
      </c>
      <c r="AP69" s="89">
        <v>0</v>
      </c>
      <c r="AQ69" s="89">
        <v>0</v>
      </c>
      <c r="AR69" s="89" t="s">
        <v>230</v>
      </c>
      <c r="AS69" s="93">
        <f t="shared" si="3"/>
        <v>6</v>
      </c>
    </row>
    <row r="70" spans="1:45" x14ac:dyDescent="0.3">
      <c r="A70" s="93" t="str">
        <f t="shared" si="2"/>
        <v>BBDC4CYRE3</v>
      </c>
      <c r="B70" s="93">
        <v>68</v>
      </c>
      <c r="C70" s="89" t="s">
        <v>37</v>
      </c>
      <c r="D70" s="89" t="s">
        <v>134</v>
      </c>
      <c r="E70" s="89">
        <v>0.80484422793565802</v>
      </c>
      <c r="F70" s="89">
        <v>6.8169121119560296</v>
      </c>
      <c r="G70" s="89">
        <v>-2.1671553440683099E-15</v>
      </c>
      <c r="H70" s="89">
        <v>1.0304679385623301</v>
      </c>
      <c r="I70" s="89">
        <v>95</v>
      </c>
      <c r="J70" s="89">
        <v>0.82484899858301597</v>
      </c>
      <c r="K70" s="89">
        <v>6.2822148173404502</v>
      </c>
      <c r="L70" s="89">
        <v>-1.3026616822268501E-15</v>
      </c>
      <c r="M70" s="89">
        <v>0.97277081345591399</v>
      </c>
      <c r="N70" s="89">
        <v>99</v>
      </c>
      <c r="O70" s="89">
        <v>0.80990078522970799</v>
      </c>
      <c r="P70" s="89">
        <v>6.7212748109784499</v>
      </c>
      <c r="Q70" s="89">
        <v>-1.3703324189659099E-15</v>
      </c>
      <c r="R70" s="89">
        <v>0.96923295531838505</v>
      </c>
      <c r="S70" s="89">
        <v>99</v>
      </c>
      <c r="T70" s="89">
        <v>0.85377401375690998</v>
      </c>
      <c r="U70" s="89">
        <v>5.5457537891564304</v>
      </c>
      <c r="V70" s="89">
        <v>9.5479180117763498E-16</v>
      </c>
      <c r="W70" s="89">
        <v>1.1899145468087</v>
      </c>
      <c r="X70" s="89">
        <v>99</v>
      </c>
      <c r="Y70" s="89">
        <v>1.1364249921209799</v>
      </c>
      <c r="Z70" s="89">
        <v>-1.3902727863442099</v>
      </c>
      <c r="AA70" s="89">
        <v>-2.80269634660928E-15</v>
      </c>
      <c r="AB70" s="89">
        <v>2.0346097133575398</v>
      </c>
      <c r="AC70" s="89">
        <v>95</v>
      </c>
      <c r="AD70" s="89">
        <v>0</v>
      </c>
      <c r="AE70" s="89">
        <v>0</v>
      </c>
      <c r="AF70" s="89">
        <v>0</v>
      </c>
      <c r="AG70" s="89">
        <v>0</v>
      </c>
      <c r="AH70" s="89" t="s">
        <v>230</v>
      </c>
      <c r="AI70" s="89">
        <v>0</v>
      </c>
      <c r="AJ70" s="89">
        <v>0</v>
      </c>
      <c r="AK70" s="89">
        <v>0</v>
      </c>
      <c r="AL70" s="89">
        <v>0</v>
      </c>
      <c r="AM70" s="89" t="s">
        <v>230</v>
      </c>
      <c r="AN70" s="89">
        <v>0</v>
      </c>
      <c r="AO70" s="89">
        <v>0</v>
      </c>
      <c r="AP70" s="89">
        <v>0</v>
      </c>
      <c r="AQ70" s="89">
        <v>0</v>
      </c>
      <c r="AR70" s="89" t="s">
        <v>230</v>
      </c>
      <c r="AS70" s="93">
        <f t="shared" si="3"/>
        <v>5</v>
      </c>
    </row>
    <row r="71" spans="1:45" x14ac:dyDescent="0.3">
      <c r="A71" s="93" t="str">
        <f t="shared" si="2"/>
        <v>BBDC4EGIE3</v>
      </c>
      <c r="B71" s="93">
        <v>69</v>
      </c>
      <c r="C71" s="89" t="s">
        <v>37</v>
      </c>
      <c r="D71" s="89" t="s">
        <v>89</v>
      </c>
      <c r="E71" s="89">
        <v>0.45862460596191701</v>
      </c>
      <c r="F71" s="89">
        <v>31.673783208708901</v>
      </c>
      <c r="G71" s="89">
        <v>2.5579538487363602E-15</v>
      </c>
      <c r="H71" s="89">
        <v>1.0541013053785799</v>
      </c>
      <c r="I71" s="89">
        <v>95</v>
      </c>
      <c r="J71" s="89">
        <v>0.39120419396947398</v>
      </c>
      <c r="K71" s="89">
        <v>33.473466969438398</v>
      </c>
      <c r="L71" s="89">
        <v>-5.5659180967874498E-15</v>
      </c>
      <c r="M71" s="89">
        <v>1.12209598807453</v>
      </c>
      <c r="N71" s="89">
        <v>95</v>
      </c>
      <c r="O71" s="89">
        <v>0.36839932696272698</v>
      </c>
      <c r="P71" s="89">
        <v>34.138522555328002</v>
      </c>
      <c r="Q71" s="89">
        <v>2.53765262771464E-15</v>
      </c>
      <c r="R71" s="89">
        <v>1.17430754889483</v>
      </c>
      <c r="S71" s="89">
        <v>95</v>
      </c>
      <c r="T71" s="89">
        <v>0.37424988314004098</v>
      </c>
      <c r="U71" s="89">
        <v>33.992805428752398</v>
      </c>
      <c r="V71" s="89">
        <v>2.7089441800853798E-15</v>
      </c>
      <c r="W71" s="89">
        <v>1.1258889879176499</v>
      </c>
      <c r="X71" s="89">
        <v>99</v>
      </c>
      <c r="Y71" s="89">
        <v>0.44507171867763401</v>
      </c>
      <c r="Z71" s="89">
        <v>32.286603442973103</v>
      </c>
      <c r="AA71" s="89">
        <v>-4.5790531860095404E-15</v>
      </c>
      <c r="AB71" s="89">
        <v>1.15486248794501</v>
      </c>
      <c r="AC71" s="89">
        <v>99</v>
      </c>
      <c r="AD71" s="89">
        <v>0.59168309592547497</v>
      </c>
      <c r="AE71" s="89">
        <v>28.769700922945301</v>
      </c>
      <c r="AF71" s="89">
        <v>2.59348098552437E-15</v>
      </c>
      <c r="AG71" s="89">
        <v>1.38597634245163</v>
      </c>
      <c r="AH71" s="89">
        <v>99</v>
      </c>
      <c r="AI71" s="89">
        <v>0.67531431555916699</v>
      </c>
      <c r="AJ71" s="89">
        <v>26.738204905410701</v>
      </c>
      <c r="AK71" s="89">
        <v>-1.74405944232025E-15</v>
      </c>
      <c r="AL71" s="89">
        <v>1.58386109992591</v>
      </c>
      <c r="AM71" s="89">
        <v>95</v>
      </c>
      <c r="AN71" s="89">
        <v>0.74211960828110102</v>
      </c>
      <c r="AO71" s="89">
        <v>25.402223812106801</v>
      </c>
      <c r="AP71" s="89">
        <v>-6.2527760746888803E-16</v>
      </c>
      <c r="AQ71" s="89">
        <v>1.5729931639019099</v>
      </c>
      <c r="AR71" s="89">
        <v>99</v>
      </c>
      <c r="AS71" s="93">
        <f t="shared" si="3"/>
        <v>8</v>
      </c>
    </row>
    <row r="72" spans="1:45" x14ac:dyDescent="0.3">
      <c r="A72" s="93" t="str">
        <f t="shared" si="2"/>
        <v>BBDC4ENBR3</v>
      </c>
      <c r="B72" s="93">
        <v>70</v>
      </c>
      <c r="C72" s="89" t="s">
        <v>37</v>
      </c>
      <c r="D72" s="89" t="s">
        <v>90</v>
      </c>
      <c r="E72" s="89">
        <v>0</v>
      </c>
      <c r="F72" s="89">
        <v>0</v>
      </c>
      <c r="G72" s="89">
        <v>0</v>
      </c>
      <c r="H72" s="89">
        <v>0</v>
      </c>
      <c r="I72" s="89" t="s">
        <v>230</v>
      </c>
      <c r="J72" s="89">
        <v>0.280691415601661</v>
      </c>
      <c r="K72" s="89">
        <v>11.9759620225958</v>
      </c>
      <c r="L72" s="89">
        <v>-1.06581410364015E-15</v>
      </c>
      <c r="M72" s="89">
        <v>0.47355103914659502</v>
      </c>
      <c r="N72" s="89">
        <v>95</v>
      </c>
      <c r="O72" s="89">
        <v>0</v>
      </c>
      <c r="P72" s="89">
        <v>0</v>
      </c>
      <c r="Q72" s="89">
        <v>0</v>
      </c>
      <c r="R72" s="89">
        <v>0</v>
      </c>
      <c r="S72" s="89" t="s">
        <v>230</v>
      </c>
      <c r="T72" s="89">
        <v>0</v>
      </c>
      <c r="U72" s="89">
        <v>0</v>
      </c>
      <c r="V72" s="89">
        <v>0</v>
      </c>
      <c r="W72" s="89">
        <v>0</v>
      </c>
      <c r="X72" s="89" t="s">
        <v>230</v>
      </c>
      <c r="Y72" s="89">
        <v>0.31586154732662403</v>
      </c>
      <c r="Z72" s="89">
        <v>11.0567246154492</v>
      </c>
      <c r="AA72" s="89">
        <v>1.63819575189134E-15</v>
      </c>
      <c r="AB72" s="89">
        <v>0.46279257676793401</v>
      </c>
      <c r="AC72" s="89">
        <v>95</v>
      </c>
      <c r="AD72" s="89">
        <v>0.34272532134126599</v>
      </c>
      <c r="AE72" s="89">
        <v>10.4153006842444</v>
      </c>
      <c r="AF72" s="89">
        <v>1.06581410364015E-16</v>
      </c>
      <c r="AG72" s="89">
        <v>0.47878984250370099</v>
      </c>
      <c r="AH72" s="89">
        <v>95</v>
      </c>
      <c r="AI72" s="89">
        <v>0.40007037905529003</v>
      </c>
      <c r="AJ72" s="89">
        <v>9.0281327919788694</v>
      </c>
      <c r="AK72" s="89">
        <v>1.2273010890401699E-15</v>
      </c>
      <c r="AL72" s="89">
        <v>0.65936966686989296</v>
      </c>
      <c r="AM72" s="89">
        <v>99</v>
      </c>
      <c r="AN72" s="89">
        <v>0.42945606285367899</v>
      </c>
      <c r="AO72" s="89">
        <v>8.4177434493162799</v>
      </c>
      <c r="AP72" s="89">
        <v>-5.11590769747272E-16</v>
      </c>
      <c r="AQ72" s="89">
        <v>0.655751601634873</v>
      </c>
      <c r="AR72" s="89">
        <v>99</v>
      </c>
      <c r="AS72" s="93">
        <f t="shared" si="3"/>
        <v>5</v>
      </c>
    </row>
    <row r="73" spans="1:45" x14ac:dyDescent="0.3">
      <c r="A73" s="93" t="str">
        <f t="shared" si="2"/>
        <v>BBDC4ENGI11</v>
      </c>
      <c r="B73" s="93">
        <v>71</v>
      </c>
      <c r="C73" s="89" t="s">
        <v>37</v>
      </c>
      <c r="D73" s="89" t="s">
        <v>91</v>
      </c>
      <c r="E73" s="89">
        <v>1.0293739629206999</v>
      </c>
      <c r="F73" s="89">
        <v>21.757358311047199</v>
      </c>
      <c r="G73" s="89">
        <v>-2.6290081223123699E-15</v>
      </c>
      <c r="H73" s="89">
        <v>1.5172220021012399</v>
      </c>
      <c r="I73" s="89">
        <v>95</v>
      </c>
      <c r="J73" s="89">
        <v>0.94916657373611102</v>
      </c>
      <c r="K73" s="89">
        <v>23.896664457603599</v>
      </c>
      <c r="L73" s="89">
        <v>-8.8817841970012504E-16</v>
      </c>
      <c r="M73" s="89">
        <v>1.5940307568123899</v>
      </c>
      <c r="N73" s="89">
        <v>99</v>
      </c>
      <c r="O73" s="89">
        <v>0</v>
      </c>
      <c r="P73" s="89">
        <v>0</v>
      </c>
      <c r="Q73" s="89">
        <v>0</v>
      </c>
      <c r="R73" s="89">
        <v>0</v>
      </c>
      <c r="S73" s="89" t="s">
        <v>230</v>
      </c>
      <c r="T73" s="89">
        <v>0.80317352736637904</v>
      </c>
      <c r="U73" s="89">
        <v>28.058416613000301</v>
      </c>
      <c r="V73" s="89">
        <v>1.06581410364015E-15</v>
      </c>
      <c r="W73" s="89">
        <v>2.0678666472127198</v>
      </c>
      <c r="X73" s="89">
        <v>95</v>
      </c>
      <c r="Y73" s="89">
        <v>0</v>
      </c>
      <c r="Z73" s="89">
        <v>0</v>
      </c>
      <c r="AA73" s="89">
        <v>0</v>
      </c>
      <c r="AB73" s="89">
        <v>0</v>
      </c>
      <c r="AC73" s="89" t="s">
        <v>230</v>
      </c>
      <c r="AD73" s="89">
        <v>0.77236320727840901</v>
      </c>
      <c r="AE73" s="89">
        <v>28.919648850001199</v>
      </c>
      <c r="AF73" s="89">
        <v>1.4210854715202001E-15</v>
      </c>
      <c r="AG73" s="89">
        <v>2.0547413749632901</v>
      </c>
      <c r="AH73" s="89">
        <v>99</v>
      </c>
      <c r="AI73" s="89">
        <v>0.94248442781266795</v>
      </c>
      <c r="AJ73" s="89">
        <v>24.8071113180727</v>
      </c>
      <c r="AK73" s="89">
        <v>1.48568026568021E-15</v>
      </c>
      <c r="AL73" s="89">
        <v>2.4455206562984602</v>
      </c>
      <c r="AM73" s="89">
        <v>95</v>
      </c>
      <c r="AN73" s="89">
        <v>1.21165802480389</v>
      </c>
      <c r="AO73" s="89">
        <v>19.348267736094499</v>
      </c>
      <c r="AP73" s="89">
        <v>-2.8421709430404001E-15</v>
      </c>
      <c r="AQ73" s="89">
        <v>2.6844548061428202</v>
      </c>
      <c r="AR73" s="89">
        <v>95</v>
      </c>
      <c r="AS73" s="93">
        <f t="shared" si="3"/>
        <v>6</v>
      </c>
    </row>
    <row r="74" spans="1:45" x14ac:dyDescent="0.3">
      <c r="A74" s="93" t="str">
        <f t="shared" si="2"/>
        <v>BBDC4GOLL4</v>
      </c>
      <c r="B74" s="93">
        <v>72</v>
      </c>
      <c r="C74" s="89" t="s">
        <v>37</v>
      </c>
      <c r="D74" s="89" t="s">
        <v>93</v>
      </c>
      <c r="E74" s="89">
        <v>0</v>
      </c>
      <c r="F74" s="89">
        <v>0</v>
      </c>
      <c r="G74" s="89">
        <v>0</v>
      </c>
      <c r="H74" s="89">
        <v>0</v>
      </c>
      <c r="I74" s="89" t="s">
        <v>230</v>
      </c>
      <c r="J74" s="89">
        <v>0</v>
      </c>
      <c r="K74" s="89">
        <v>0</v>
      </c>
      <c r="L74" s="89">
        <v>0</v>
      </c>
      <c r="M74" s="89">
        <v>0</v>
      </c>
      <c r="N74" s="89" t="s">
        <v>230</v>
      </c>
      <c r="O74" s="89">
        <v>0</v>
      </c>
      <c r="P74" s="89">
        <v>0</v>
      </c>
      <c r="Q74" s="89">
        <v>0</v>
      </c>
      <c r="R74" s="89">
        <v>0</v>
      </c>
      <c r="S74" s="89" t="s">
        <v>230</v>
      </c>
      <c r="T74" s="89">
        <v>1.0070376656253699</v>
      </c>
      <c r="U74" s="89">
        <v>-2.0693765921026399</v>
      </c>
      <c r="V74" s="89">
        <v>3.0420110874729299E-15</v>
      </c>
      <c r="W74" s="89">
        <v>1.51026840651391</v>
      </c>
      <c r="X74" s="89">
        <v>99</v>
      </c>
      <c r="Y74" s="89">
        <v>1.1722758122701999</v>
      </c>
      <c r="Z74" s="89">
        <v>-6.0448191317915603</v>
      </c>
      <c r="AA74" s="89">
        <v>-1.12502599828683E-15</v>
      </c>
      <c r="AB74" s="89">
        <v>1.7565270816294201</v>
      </c>
      <c r="AC74" s="89">
        <v>95</v>
      </c>
      <c r="AD74" s="89">
        <v>1.34736120322769</v>
      </c>
      <c r="AE74" s="89">
        <v>-10.273444270871501</v>
      </c>
      <c r="AF74" s="89">
        <v>2.9132252166164102E-15</v>
      </c>
      <c r="AG74" s="89">
        <v>2.0003373803936801</v>
      </c>
      <c r="AH74" s="89">
        <v>95</v>
      </c>
      <c r="AI74" s="89">
        <v>1.5001961657830101</v>
      </c>
      <c r="AJ74" s="89">
        <v>-14.0291176494172</v>
      </c>
      <c r="AK74" s="89">
        <v>1.16270629488016E-15</v>
      </c>
      <c r="AL74" s="89">
        <v>2.4245405326023599</v>
      </c>
      <c r="AM74" s="89">
        <v>99</v>
      </c>
      <c r="AN74" s="89">
        <v>1.7147453568036399</v>
      </c>
      <c r="AO74" s="89">
        <v>-18.6081049780929</v>
      </c>
      <c r="AP74" s="89">
        <v>-4.2064129956997897E-15</v>
      </c>
      <c r="AQ74" s="89">
        <v>2.7555355178535801</v>
      </c>
      <c r="AR74" s="89">
        <v>95</v>
      </c>
      <c r="AS74" s="93">
        <f t="shared" si="3"/>
        <v>5</v>
      </c>
    </row>
    <row r="75" spans="1:45" x14ac:dyDescent="0.3">
      <c r="A75" s="93" t="str">
        <f t="shared" si="2"/>
        <v>BBDC4IRBR3</v>
      </c>
      <c r="B75" s="93">
        <v>73</v>
      </c>
      <c r="C75" s="89" t="s">
        <v>37</v>
      </c>
      <c r="D75" s="89" t="s">
        <v>108</v>
      </c>
      <c r="E75" s="89">
        <v>0.11208430795307001</v>
      </c>
      <c r="F75" s="89">
        <v>4.4026085183790897</v>
      </c>
      <c r="G75" s="89">
        <v>4.6185277824406504E-16</v>
      </c>
      <c r="H75" s="89">
        <v>0.54121962058011597</v>
      </c>
      <c r="I75" s="89">
        <v>95</v>
      </c>
      <c r="J75" s="89">
        <v>7.6201181048655101E-2</v>
      </c>
      <c r="K75" s="89">
        <v>5.3522320900065798</v>
      </c>
      <c r="L75" s="89">
        <v>5.4771002548174402E-16</v>
      </c>
      <c r="M75" s="89">
        <v>0.58212825749554198</v>
      </c>
      <c r="N75" s="89">
        <v>95</v>
      </c>
      <c r="O75" s="89">
        <v>6.1465859521835399E-2</v>
      </c>
      <c r="P75" s="89">
        <v>5.8396193778110996</v>
      </c>
      <c r="Q75" s="89">
        <v>2.2838873649431799E-16</v>
      </c>
      <c r="R75" s="89">
        <v>0.68211418599487295</v>
      </c>
      <c r="S75" s="89">
        <v>95</v>
      </c>
      <c r="T75" s="89">
        <v>0</v>
      </c>
      <c r="U75" s="89">
        <v>0</v>
      </c>
      <c r="V75" s="89">
        <v>0</v>
      </c>
      <c r="W75" s="89">
        <v>0</v>
      </c>
      <c r="X75" s="89" t="s">
        <v>230</v>
      </c>
      <c r="Y75" s="89">
        <v>0</v>
      </c>
      <c r="Z75" s="89">
        <v>0</v>
      </c>
      <c r="AA75" s="89">
        <v>0</v>
      </c>
      <c r="AB75" s="89">
        <v>0</v>
      </c>
      <c r="AC75" s="89" t="s">
        <v>230</v>
      </c>
      <c r="AD75" s="89">
        <v>-1.9397923826095599E-2</v>
      </c>
      <c r="AE75" s="89">
        <v>8.1074221554461907</v>
      </c>
      <c r="AF75" s="89">
        <v>-7.8159700933611001E-16</v>
      </c>
      <c r="AG75" s="89">
        <v>1.2100479388039</v>
      </c>
      <c r="AH75" s="89">
        <v>95</v>
      </c>
      <c r="AI75" s="89">
        <v>-2.28008736537266E-2</v>
      </c>
      <c r="AJ75" s="89">
        <v>8.2233588116565706</v>
      </c>
      <c r="AK75" s="89">
        <v>1.0981115007201501E-15</v>
      </c>
      <c r="AL75" s="89">
        <v>1.213477440034</v>
      </c>
      <c r="AM75" s="89">
        <v>95</v>
      </c>
      <c r="AN75" s="89">
        <v>0</v>
      </c>
      <c r="AO75" s="89">
        <v>0</v>
      </c>
      <c r="AP75" s="89">
        <v>0</v>
      </c>
      <c r="AQ75" s="89">
        <v>0</v>
      </c>
      <c r="AR75" s="89" t="s">
        <v>230</v>
      </c>
      <c r="AS75" s="93">
        <f t="shared" si="3"/>
        <v>5</v>
      </c>
    </row>
    <row r="76" spans="1:45" x14ac:dyDescent="0.3">
      <c r="A76" s="93" t="str">
        <f t="shared" si="2"/>
        <v>BBDC4JBSS3</v>
      </c>
      <c r="B76" s="93">
        <v>74</v>
      </c>
      <c r="C76" s="89" t="s">
        <v>37</v>
      </c>
      <c r="D76" s="89" t="s">
        <v>95</v>
      </c>
      <c r="E76" s="89">
        <v>0</v>
      </c>
      <c r="F76" s="89">
        <v>0</v>
      </c>
      <c r="G76" s="89">
        <v>0</v>
      </c>
      <c r="H76" s="89">
        <v>0</v>
      </c>
      <c r="I76" s="89" t="s">
        <v>230</v>
      </c>
      <c r="J76" s="89">
        <v>0</v>
      </c>
      <c r="K76" s="89">
        <v>0</v>
      </c>
      <c r="L76" s="89">
        <v>0</v>
      </c>
      <c r="M76" s="89">
        <v>0</v>
      </c>
      <c r="N76" s="89" t="s">
        <v>230</v>
      </c>
      <c r="O76" s="89">
        <v>0</v>
      </c>
      <c r="P76" s="89">
        <v>0</v>
      </c>
      <c r="Q76" s="89">
        <v>0</v>
      </c>
      <c r="R76" s="89">
        <v>0</v>
      </c>
      <c r="S76" s="89" t="s">
        <v>230</v>
      </c>
      <c r="T76" s="89">
        <v>0.31370684477871602</v>
      </c>
      <c r="U76" s="89">
        <v>15.321438691573899</v>
      </c>
      <c r="V76" s="89">
        <v>-1.55431223447522E-16</v>
      </c>
      <c r="W76" s="89">
        <v>1.1250611628064</v>
      </c>
      <c r="X76" s="89">
        <v>95</v>
      </c>
      <c r="Y76" s="89">
        <v>0.29436174390930397</v>
      </c>
      <c r="Z76" s="89">
        <v>15.7588730492641</v>
      </c>
      <c r="AA76" s="89">
        <v>-1.7763568394002501E-15</v>
      </c>
      <c r="AB76" s="89">
        <v>1.1016771549079101</v>
      </c>
      <c r="AC76" s="89">
        <v>99</v>
      </c>
      <c r="AD76" s="89">
        <v>0.206546268499358</v>
      </c>
      <c r="AE76" s="89">
        <v>17.8319137255261</v>
      </c>
      <c r="AF76" s="89">
        <v>6.03961325396085E-16</v>
      </c>
      <c r="AG76" s="89">
        <v>1.23359328271607</v>
      </c>
      <c r="AH76" s="89">
        <v>95</v>
      </c>
      <c r="AI76" s="89">
        <v>0.26526029373580901</v>
      </c>
      <c r="AJ76" s="89">
        <v>16.386429439700699</v>
      </c>
      <c r="AK76" s="89">
        <v>1.0819628021801501E-15</v>
      </c>
      <c r="AL76" s="89">
        <v>1.34725409690639</v>
      </c>
      <c r="AM76" s="89">
        <v>99</v>
      </c>
      <c r="AN76" s="89">
        <v>0.32706166457265201</v>
      </c>
      <c r="AO76" s="89">
        <v>14.997619120015599</v>
      </c>
      <c r="AP76" s="89">
        <v>4.6895820560166605E-16</v>
      </c>
      <c r="AQ76" s="89">
        <v>1.48747127966149</v>
      </c>
      <c r="AR76" s="89">
        <v>99</v>
      </c>
      <c r="AS76" s="93">
        <f t="shared" si="3"/>
        <v>5</v>
      </c>
    </row>
    <row r="77" spans="1:45" x14ac:dyDescent="0.3">
      <c r="A77" s="93" t="str">
        <f t="shared" si="2"/>
        <v>BBDC4MRVE3</v>
      </c>
      <c r="B77" s="93">
        <v>75</v>
      </c>
      <c r="C77" s="89" t="s">
        <v>37</v>
      </c>
      <c r="D77" s="89" t="s">
        <v>43</v>
      </c>
      <c r="E77" s="89">
        <v>0.41297215076711302</v>
      </c>
      <c r="F77" s="89">
        <v>8.7210105583118107</v>
      </c>
      <c r="G77" s="89">
        <v>-3.1974423109204502E-16</v>
      </c>
      <c r="H77" s="89">
        <v>0.76713170461477698</v>
      </c>
      <c r="I77" s="89">
        <v>95</v>
      </c>
      <c r="J77" s="89">
        <v>0.38823078054423998</v>
      </c>
      <c r="K77" s="89">
        <v>9.3675496390253592</v>
      </c>
      <c r="L77" s="89">
        <v>-2.30926389122033E-15</v>
      </c>
      <c r="M77" s="89">
        <v>0.74924136939575803</v>
      </c>
      <c r="N77" s="89">
        <v>95</v>
      </c>
      <c r="O77" s="89">
        <v>0.36941295970425198</v>
      </c>
      <c r="P77" s="89">
        <v>9.9840574690996995</v>
      </c>
      <c r="Q77" s="89">
        <v>-1.16732020874874E-15</v>
      </c>
      <c r="R77" s="89">
        <v>0.88464009439976898</v>
      </c>
      <c r="S77" s="89">
        <v>99</v>
      </c>
      <c r="T77" s="89">
        <v>0.37043805174176597</v>
      </c>
      <c r="U77" s="89">
        <v>9.9629851534939995</v>
      </c>
      <c r="V77" s="89">
        <v>-1.1990408665951699E-15</v>
      </c>
      <c r="W77" s="89">
        <v>0.92472127357115796</v>
      </c>
      <c r="X77" s="89">
        <v>95</v>
      </c>
      <c r="Y77" s="89">
        <v>0.44519221449330099</v>
      </c>
      <c r="Z77" s="89">
        <v>8.1264647505974406</v>
      </c>
      <c r="AA77" s="89">
        <v>-2.5954547153459202E-15</v>
      </c>
      <c r="AB77" s="89">
        <v>0.99248709135134106</v>
      </c>
      <c r="AC77" s="89">
        <v>99</v>
      </c>
      <c r="AD77" s="89">
        <v>0.56294464022542101</v>
      </c>
      <c r="AE77" s="89">
        <v>5.2850130382255296</v>
      </c>
      <c r="AF77" s="89">
        <v>3.5527136788004998E-17</v>
      </c>
      <c r="AG77" s="89">
        <v>1.2075912704543099</v>
      </c>
      <c r="AH77" s="89">
        <v>99</v>
      </c>
      <c r="AI77" s="89">
        <v>0.69263053516679596</v>
      </c>
      <c r="AJ77" s="89">
        <v>2.12541233291926</v>
      </c>
      <c r="AK77" s="89">
        <v>1.37263937590019E-15</v>
      </c>
      <c r="AL77" s="89">
        <v>1.58771986246969</v>
      </c>
      <c r="AM77" s="89">
        <v>95</v>
      </c>
      <c r="AN77" s="89">
        <v>0</v>
      </c>
      <c r="AO77" s="89">
        <v>0</v>
      </c>
      <c r="AP77" s="89">
        <v>0</v>
      </c>
      <c r="AQ77" s="89">
        <v>0</v>
      </c>
      <c r="AR77" s="89" t="s">
        <v>230</v>
      </c>
      <c r="AS77" s="93">
        <f t="shared" si="3"/>
        <v>7</v>
      </c>
    </row>
    <row r="78" spans="1:45" x14ac:dyDescent="0.3">
      <c r="A78" s="93" t="str">
        <f t="shared" si="2"/>
        <v>BBDC4MULT3</v>
      </c>
      <c r="B78" s="93">
        <v>76</v>
      </c>
      <c r="C78" s="89" t="s">
        <v>37</v>
      </c>
      <c r="D78" s="89" t="s">
        <v>109</v>
      </c>
      <c r="E78" s="89">
        <v>0</v>
      </c>
      <c r="F78" s="89">
        <v>0</v>
      </c>
      <c r="G78" s="89">
        <v>0</v>
      </c>
      <c r="H78" s="89">
        <v>0</v>
      </c>
      <c r="I78" s="89" t="s">
        <v>230</v>
      </c>
      <c r="J78" s="89">
        <v>0</v>
      </c>
      <c r="K78" s="89">
        <v>0</v>
      </c>
      <c r="L78" s="89">
        <v>0</v>
      </c>
      <c r="M78" s="89">
        <v>0</v>
      </c>
      <c r="N78" s="89" t="s">
        <v>230</v>
      </c>
      <c r="O78" s="89">
        <v>0.31299455105955398</v>
      </c>
      <c r="P78" s="89">
        <v>14.637448468566101</v>
      </c>
      <c r="Q78" s="89">
        <v>-2.2077577861117399E-15</v>
      </c>
      <c r="R78" s="89">
        <v>1.1640693412529901</v>
      </c>
      <c r="S78" s="89">
        <v>95</v>
      </c>
      <c r="T78" s="89">
        <v>0.31637996535915203</v>
      </c>
      <c r="U78" s="89">
        <v>14.5724431726477</v>
      </c>
      <c r="V78" s="89">
        <v>-1.7097434579227399E-15</v>
      </c>
      <c r="W78" s="89">
        <v>1.12055011469431</v>
      </c>
      <c r="X78" s="89">
        <v>95</v>
      </c>
      <c r="Y78" s="89">
        <v>0.30908236497756703</v>
      </c>
      <c r="Z78" s="89">
        <v>14.8023908120551</v>
      </c>
      <c r="AA78" s="89">
        <v>1.04607680542459E-15</v>
      </c>
      <c r="AB78" s="89">
        <v>1.12167474827032</v>
      </c>
      <c r="AC78" s="89">
        <v>99</v>
      </c>
      <c r="AD78" s="89">
        <v>0.35118526912229697</v>
      </c>
      <c r="AE78" s="89">
        <v>13.8108240059798</v>
      </c>
      <c r="AF78" s="89">
        <v>-5.6843418860807996E-16</v>
      </c>
      <c r="AG78" s="89">
        <v>1.16284893785393</v>
      </c>
      <c r="AH78" s="89">
        <v>99</v>
      </c>
      <c r="AI78" s="89">
        <v>0.38670158258265602</v>
      </c>
      <c r="AJ78" s="89">
        <v>12.9568153989837</v>
      </c>
      <c r="AK78" s="89">
        <v>8.0743492700011402E-16</v>
      </c>
      <c r="AL78" s="89">
        <v>1.21299637702728</v>
      </c>
      <c r="AM78" s="89">
        <v>99</v>
      </c>
      <c r="AN78" s="89">
        <v>0.84445671379060505</v>
      </c>
      <c r="AO78" s="89">
        <v>3.6364257564286802</v>
      </c>
      <c r="AP78" s="89">
        <v>-1.1368683772161601E-16</v>
      </c>
      <c r="AQ78" s="89">
        <v>2.3353332723352702</v>
      </c>
      <c r="AR78" s="89">
        <v>95</v>
      </c>
      <c r="AS78" s="93">
        <f t="shared" si="3"/>
        <v>6</v>
      </c>
    </row>
    <row r="79" spans="1:45" x14ac:dyDescent="0.3">
      <c r="A79" s="93" t="str">
        <f t="shared" si="2"/>
        <v>BBSE3BBAS3</v>
      </c>
      <c r="B79" s="93">
        <v>77</v>
      </c>
      <c r="C79" s="89" t="s">
        <v>46</v>
      </c>
      <c r="D79" s="89" t="s">
        <v>82</v>
      </c>
      <c r="E79" s="89">
        <v>0</v>
      </c>
      <c r="F79" s="89">
        <v>0</v>
      </c>
      <c r="G79" s="89">
        <v>0</v>
      </c>
      <c r="H79" s="89">
        <v>0</v>
      </c>
      <c r="I79" s="89" t="s">
        <v>230</v>
      </c>
      <c r="J79" s="89">
        <v>0</v>
      </c>
      <c r="K79" s="89">
        <v>0</v>
      </c>
      <c r="L79" s="89">
        <v>0</v>
      </c>
      <c r="M79" s="89">
        <v>0</v>
      </c>
      <c r="N79" s="89" t="s">
        <v>230</v>
      </c>
      <c r="O79" s="89">
        <v>1.4171162241694399</v>
      </c>
      <c r="P79" s="89">
        <v>-4.9092864284655704</v>
      </c>
      <c r="Q79" s="89">
        <v>-3.5019606262462098E-15</v>
      </c>
      <c r="R79" s="89">
        <v>1.17600200732858</v>
      </c>
      <c r="S79" s="89">
        <v>95</v>
      </c>
      <c r="T79" s="89">
        <v>1.3893502050725</v>
      </c>
      <c r="U79" s="89">
        <v>-4.2548254317596097</v>
      </c>
      <c r="V79" s="89">
        <v>6.2172489379008802E-16</v>
      </c>
      <c r="W79" s="89">
        <v>1.21251809168285</v>
      </c>
      <c r="X79" s="89">
        <v>95</v>
      </c>
      <c r="Y79" s="89">
        <v>1.39319786724596</v>
      </c>
      <c r="Z79" s="89">
        <v>-4.3146609362077299</v>
      </c>
      <c r="AA79" s="89">
        <v>3.03954392519598E-15</v>
      </c>
      <c r="AB79" s="89">
        <v>1.18470870163974</v>
      </c>
      <c r="AC79" s="89">
        <v>99</v>
      </c>
      <c r="AD79" s="89">
        <v>1.5357035206693801</v>
      </c>
      <c r="AE79" s="89">
        <v>-8.3622049293495699</v>
      </c>
      <c r="AF79" s="89">
        <v>-7.069900220813E-15</v>
      </c>
      <c r="AG79" s="89">
        <v>1.3735504557681599</v>
      </c>
      <c r="AH79" s="89">
        <v>99</v>
      </c>
      <c r="AI79" s="89">
        <v>1.6164306439832701</v>
      </c>
      <c r="AJ79" s="89">
        <v>-10.6495695254716</v>
      </c>
      <c r="AK79" s="89">
        <v>2.58379176640036E-15</v>
      </c>
      <c r="AL79" s="89">
        <v>1.46023219959672</v>
      </c>
      <c r="AM79" s="89">
        <v>99</v>
      </c>
      <c r="AN79" s="89">
        <v>2.0219286258025302</v>
      </c>
      <c r="AO79" s="89">
        <v>-20.974453844106701</v>
      </c>
      <c r="AP79" s="89">
        <v>-8.5265128291211999E-16</v>
      </c>
      <c r="AQ79" s="89">
        <v>1.9404338384450699</v>
      </c>
      <c r="AR79" s="89">
        <v>99</v>
      </c>
      <c r="AS79" s="93">
        <f t="shared" si="3"/>
        <v>6</v>
      </c>
    </row>
    <row r="80" spans="1:45" x14ac:dyDescent="0.3">
      <c r="A80" s="93" t="str">
        <f t="shared" si="2"/>
        <v>BBSE3BBDC3</v>
      </c>
      <c r="B80" s="93">
        <v>78</v>
      </c>
      <c r="C80" s="89" t="s">
        <v>46</v>
      </c>
      <c r="D80" s="89" t="s">
        <v>42</v>
      </c>
      <c r="E80" s="89">
        <v>1.0802554097999</v>
      </c>
      <c r="F80" s="89">
        <v>-8.4122845634251906</v>
      </c>
      <c r="G80" s="89">
        <v>-1.45661260830821E-15</v>
      </c>
      <c r="H80" s="89">
        <v>0.71366270389438102</v>
      </c>
      <c r="I80" s="89">
        <v>95</v>
      </c>
      <c r="J80" s="89">
        <v>1.09133905658786</v>
      </c>
      <c r="K80" s="89">
        <v>-8.9538309690084006</v>
      </c>
      <c r="L80" s="89">
        <v>-1.00660220899348E-15</v>
      </c>
      <c r="M80" s="89">
        <v>0.85771281318088199</v>
      </c>
      <c r="N80" s="89">
        <v>95</v>
      </c>
      <c r="O80" s="89">
        <v>1.0869149779949501</v>
      </c>
      <c r="P80" s="89">
        <v>-8.8795923729075401</v>
      </c>
      <c r="Q80" s="89">
        <v>-1.3195793664116099E-15</v>
      </c>
      <c r="R80" s="89">
        <v>0.83068393844419997</v>
      </c>
      <c r="S80" s="89">
        <v>95</v>
      </c>
      <c r="T80" s="89">
        <v>1.06816777478893</v>
      </c>
      <c r="U80" s="89">
        <v>-8.5075895409419893</v>
      </c>
      <c r="V80" s="89">
        <v>-1.33226762955019E-16</v>
      </c>
      <c r="W80" s="89">
        <v>0.92074466576612501</v>
      </c>
      <c r="X80" s="89">
        <v>95</v>
      </c>
      <c r="Y80" s="89">
        <v>1.0523385066107001</v>
      </c>
      <c r="Z80" s="89">
        <v>-8.0825151327661402</v>
      </c>
      <c r="AA80" s="89">
        <v>2.3684757858670001E-16</v>
      </c>
      <c r="AB80" s="89">
        <v>0.89004879484336397</v>
      </c>
      <c r="AC80" s="89">
        <v>95</v>
      </c>
      <c r="AD80" s="89">
        <v>1.0775442360497101</v>
      </c>
      <c r="AE80" s="89">
        <v>-8.8101510895030604</v>
      </c>
      <c r="AF80" s="89">
        <v>-1.10134124042816E-15</v>
      </c>
      <c r="AG80" s="89">
        <v>0.88582087605651305</v>
      </c>
      <c r="AH80" s="89">
        <v>99</v>
      </c>
      <c r="AI80" s="89">
        <v>1.08498862601132</v>
      </c>
      <c r="AJ80" s="89">
        <v>-9.0378608719361306</v>
      </c>
      <c r="AK80" s="89">
        <v>2.51919697224036E-15</v>
      </c>
      <c r="AL80" s="89">
        <v>0.90436013168426199</v>
      </c>
      <c r="AM80" s="89">
        <v>99</v>
      </c>
      <c r="AN80" s="89">
        <v>1.1539533110034701</v>
      </c>
      <c r="AO80" s="89">
        <v>-10.810836128403</v>
      </c>
      <c r="AP80" s="89">
        <v>8.6686213762732201E-16</v>
      </c>
      <c r="AQ80" s="89">
        <v>0.92861156311294002</v>
      </c>
      <c r="AR80" s="89">
        <v>99</v>
      </c>
      <c r="AS80" s="93">
        <f t="shared" si="3"/>
        <v>8</v>
      </c>
    </row>
    <row r="81" spans="1:45" x14ac:dyDescent="0.3">
      <c r="A81" s="93" t="str">
        <f t="shared" si="2"/>
        <v>BBSE3BBDC4</v>
      </c>
      <c r="B81" s="93">
        <v>79</v>
      </c>
      <c r="C81" s="89" t="s">
        <v>46</v>
      </c>
      <c r="D81" s="89" t="s">
        <v>37</v>
      </c>
      <c r="E81" s="89">
        <v>1.35166247494906</v>
      </c>
      <c r="F81" s="89">
        <v>-13.4893008255167</v>
      </c>
      <c r="G81" s="89">
        <v>5.4001247917767599E-15</v>
      </c>
      <c r="H81" s="89">
        <v>0.94071683003447204</v>
      </c>
      <c r="I81" s="89">
        <v>95</v>
      </c>
      <c r="J81" s="89">
        <v>1.3685729749075199</v>
      </c>
      <c r="K81" s="89">
        <v>-14.3092714692476</v>
      </c>
      <c r="L81" s="89">
        <v>3.1974423109204501E-15</v>
      </c>
      <c r="M81" s="89">
        <v>1.1933212965044999</v>
      </c>
      <c r="N81" s="89">
        <v>95</v>
      </c>
      <c r="O81" s="89">
        <v>0</v>
      </c>
      <c r="P81" s="89">
        <v>0</v>
      </c>
      <c r="Q81" s="89">
        <v>0</v>
      </c>
      <c r="R81" s="89">
        <v>0</v>
      </c>
      <c r="S81" s="89" t="s">
        <v>230</v>
      </c>
      <c r="T81" s="89">
        <v>0</v>
      </c>
      <c r="U81" s="89">
        <v>0</v>
      </c>
      <c r="V81" s="89">
        <v>0</v>
      </c>
      <c r="W81" s="89">
        <v>0</v>
      </c>
      <c r="X81" s="89" t="s">
        <v>230</v>
      </c>
      <c r="Y81" s="89">
        <v>1.29685254109424</v>
      </c>
      <c r="Z81" s="89">
        <v>-12.6368796089432</v>
      </c>
      <c r="AA81" s="89">
        <v>1.02633950720903E-15</v>
      </c>
      <c r="AB81" s="89">
        <v>1.2090859347540801</v>
      </c>
      <c r="AC81" s="89">
        <v>95</v>
      </c>
      <c r="AD81" s="89">
        <v>1.30871630501021</v>
      </c>
      <c r="AE81" s="89">
        <v>-13.0004840391982</v>
      </c>
      <c r="AF81" s="89">
        <v>-4.3343106881366103E-15</v>
      </c>
      <c r="AG81" s="89">
        <v>1.1850269585634601</v>
      </c>
      <c r="AH81" s="89">
        <v>99</v>
      </c>
      <c r="AI81" s="89">
        <v>1.29388598725547</v>
      </c>
      <c r="AJ81" s="89">
        <v>-12.606669817153101</v>
      </c>
      <c r="AK81" s="89">
        <v>7.1054273576010003E-16</v>
      </c>
      <c r="AL81" s="89">
        <v>1.16271166674939</v>
      </c>
      <c r="AM81" s="89">
        <v>99</v>
      </c>
      <c r="AN81" s="89">
        <v>1.2579361751040501</v>
      </c>
      <c r="AO81" s="89">
        <v>-11.6449484688036</v>
      </c>
      <c r="AP81" s="89">
        <v>3.06954461848363E-15</v>
      </c>
      <c r="AQ81" s="89">
        <v>1.13639387473195</v>
      </c>
      <c r="AR81" s="89">
        <v>99</v>
      </c>
      <c r="AS81" s="93">
        <f t="shared" si="3"/>
        <v>6</v>
      </c>
    </row>
    <row r="82" spans="1:45" x14ac:dyDescent="0.3">
      <c r="A82" s="93" t="str">
        <f t="shared" si="2"/>
        <v>BBSE3BRDT3</v>
      </c>
      <c r="B82" s="93">
        <v>80</v>
      </c>
      <c r="C82" s="89" t="s">
        <v>46</v>
      </c>
      <c r="D82" s="89" t="s">
        <v>83</v>
      </c>
      <c r="E82" s="89">
        <v>0</v>
      </c>
      <c r="F82" s="89">
        <v>0</v>
      </c>
      <c r="G82" s="89">
        <v>0</v>
      </c>
      <c r="H82" s="89">
        <v>0</v>
      </c>
      <c r="I82" s="89" t="s">
        <v>230</v>
      </c>
      <c r="J82" s="89">
        <v>0</v>
      </c>
      <c r="K82" s="89">
        <v>0</v>
      </c>
      <c r="L82" s="89">
        <v>0</v>
      </c>
      <c r="M82" s="89">
        <v>0</v>
      </c>
      <c r="N82" s="89" t="s">
        <v>230</v>
      </c>
      <c r="O82" s="89">
        <v>0.34650709611316599</v>
      </c>
      <c r="P82" s="89">
        <v>11.8820959214446</v>
      </c>
      <c r="Q82" s="89">
        <v>-2.5376526277146401E-17</v>
      </c>
      <c r="R82" s="89">
        <v>0.84155290284391804</v>
      </c>
      <c r="S82" s="89">
        <v>95</v>
      </c>
      <c r="T82" s="89">
        <v>0.33371362607355198</v>
      </c>
      <c r="U82" s="89">
        <v>12.226406235949799</v>
      </c>
      <c r="V82" s="89">
        <v>-1.17683640610267E-15</v>
      </c>
      <c r="W82" s="89">
        <v>0.817208543622297</v>
      </c>
      <c r="X82" s="89">
        <v>95</v>
      </c>
      <c r="Y82" s="89">
        <v>0.36880270651452002</v>
      </c>
      <c r="Z82" s="89">
        <v>11.305525619520401</v>
      </c>
      <c r="AA82" s="89">
        <v>-4.9343245538895898E-16</v>
      </c>
      <c r="AB82" s="89">
        <v>0.84169823983702896</v>
      </c>
      <c r="AC82" s="89">
        <v>99</v>
      </c>
      <c r="AD82" s="89">
        <v>0.521735331152964</v>
      </c>
      <c r="AE82" s="89">
        <v>6.9948922810109604</v>
      </c>
      <c r="AF82" s="89">
        <v>-9.7699626167013803E-16</v>
      </c>
      <c r="AG82" s="89">
        <v>1.04719423915077</v>
      </c>
      <c r="AH82" s="89">
        <v>99</v>
      </c>
      <c r="AI82" s="89">
        <v>0.74303559734652103</v>
      </c>
      <c r="AJ82" s="89">
        <v>0.77758747779833104</v>
      </c>
      <c r="AK82" s="89">
        <v>-8.0743492700011402E-16</v>
      </c>
      <c r="AL82" s="89">
        <v>1.52717806706659</v>
      </c>
      <c r="AM82" s="89">
        <v>95</v>
      </c>
      <c r="AN82" s="89">
        <v>0.96700638461965205</v>
      </c>
      <c r="AO82" s="89">
        <v>-4.9934864118730404</v>
      </c>
      <c r="AP82" s="89">
        <v>0</v>
      </c>
      <c r="AQ82" s="89">
        <v>1.5781553662421199</v>
      </c>
      <c r="AR82" s="89">
        <v>95</v>
      </c>
      <c r="AS82" s="93">
        <f t="shared" si="3"/>
        <v>6</v>
      </c>
    </row>
    <row r="83" spans="1:45" x14ac:dyDescent="0.3">
      <c r="A83" s="93" t="str">
        <f t="shared" si="2"/>
        <v>BBSE3BRFS3</v>
      </c>
      <c r="B83" s="93">
        <v>81</v>
      </c>
      <c r="C83" s="89" t="s">
        <v>46</v>
      </c>
      <c r="D83" s="89" t="s">
        <v>126</v>
      </c>
      <c r="E83" s="89">
        <v>0</v>
      </c>
      <c r="F83" s="89">
        <v>0</v>
      </c>
      <c r="G83" s="89">
        <v>0</v>
      </c>
      <c r="H83" s="89">
        <v>0</v>
      </c>
      <c r="I83" s="89" t="s">
        <v>230</v>
      </c>
      <c r="J83" s="89">
        <v>0.73000456685104198</v>
      </c>
      <c r="K83" s="89">
        <v>0.49848902933675299</v>
      </c>
      <c r="L83" s="89">
        <v>1.83556873404693E-15</v>
      </c>
      <c r="M83" s="89">
        <v>0.87753666189087498</v>
      </c>
      <c r="N83" s="89">
        <v>95</v>
      </c>
      <c r="O83" s="89">
        <v>0.73182745279225403</v>
      </c>
      <c r="P83" s="89">
        <v>0.51445200136492297</v>
      </c>
      <c r="Q83" s="89">
        <v>-3.0451831532575701E-15</v>
      </c>
      <c r="R83" s="89">
        <v>0.85056671092537794</v>
      </c>
      <c r="S83" s="89">
        <v>95</v>
      </c>
      <c r="T83" s="89">
        <v>0.70985349298510003</v>
      </c>
      <c r="U83" s="89">
        <v>1.24479760620207</v>
      </c>
      <c r="V83" s="89">
        <v>-8.8817841970012504E-17</v>
      </c>
      <c r="W83" s="89">
        <v>0.91896990062119699</v>
      </c>
      <c r="X83" s="89">
        <v>99</v>
      </c>
      <c r="Y83" s="89">
        <v>0.38811736755416598</v>
      </c>
      <c r="Z83" s="89">
        <v>10.323703141593301</v>
      </c>
      <c r="AA83" s="89">
        <v>-3.5527136788005001E-16</v>
      </c>
      <c r="AB83" s="89">
        <v>1.3865758498776</v>
      </c>
      <c r="AC83" s="89">
        <v>95</v>
      </c>
      <c r="AD83" s="89">
        <v>0</v>
      </c>
      <c r="AE83" s="89">
        <v>0</v>
      </c>
      <c r="AF83" s="89">
        <v>0</v>
      </c>
      <c r="AG83" s="89">
        <v>0</v>
      </c>
      <c r="AH83" s="89" t="s">
        <v>230</v>
      </c>
      <c r="AI83" s="89">
        <v>0.55529129153663503</v>
      </c>
      <c r="AJ83" s="89">
        <v>5.5443848902843902</v>
      </c>
      <c r="AK83" s="89">
        <v>7.1054273576010003E-16</v>
      </c>
      <c r="AL83" s="89">
        <v>1.7810375455135601</v>
      </c>
      <c r="AM83" s="89">
        <v>99</v>
      </c>
      <c r="AN83" s="89">
        <v>0</v>
      </c>
      <c r="AO83" s="89">
        <v>0</v>
      </c>
      <c r="AP83" s="89">
        <v>0</v>
      </c>
      <c r="AQ83" s="89">
        <v>0</v>
      </c>
      <c r="AR83" s="89" t="s">
        <v>230</v>
      </c>
      <c r="AS83" s="93">
        <f t="shared" si="3"/>
        <v>5</v>
      </c>
    </row>
    <row r="84" spans="1:45" x14ac:dyDescent="0.3">
      <c r="A84" s="93" t="str">
        <f t="shared" si="2"/>
        <v>BBSE3CPFE3</v>
      </c>
      <c r="B84" s="93">
        <v>82</v>
      </c>
      <c r="C84" s="89" t="s">
        <v>46</v>
      </c>
      <c r="D84" s="89" t="s">
        <v>128</v>
      </c>
      <c r="E84" s="89">
        <v>0</v>
      </c>
      <c r="F84" s="89">
        <v>0</v>
      </c>
      <c r="G84" s="89">
        <v>0</v>
      </c>
      <c r="H84" s="89">
        <v>0</v>
      </c>
      <c r="I84" s="89" t="s">
        <v>230</v>
      </c>
      <c r="J84" s="89">
        <v>0.67613782259932598</v>
      </c>
      <c r="K84" s="89">
        <v>11.656254798883699</v>
      </c>
      <c r="L84" s="89">
        <v>-1.48029736616688E-16</v>
      </c>
      <c r="M84" s="89">
        <v>0.72401359253935504</v>
      </c>
      <c r="N84" s="89">
        <v>95</v>
      </c>
      <c r="O84" s="89">
        <v>0.68641806700230501</v>
      </c>
      <c r="P84" s="89">
        <v>11.409247887555001</v>
      </c>
      <c r="Q84" s="89">
        <v>-3.8572319941262602E-15</v>
      </c>
      <c r="R84" s="89">
        <v>0.75932179303938396</v>
      </c>
      <c r="S84" s="89">
        <v>95</v>
      </c>
      <c r="T84" s="89">
        <v>0.67173223781615599</v>
      </c>
      <c r="U84" s="89">
        <v>11.7187559865024</v>
      </c>
      <c r="V84" s="89">
        <v>5.7731597280508103E-16</v>
      </c>
      <c r="W84" s="89">
        <v>0.804323101279943</v>
      </c>
      <c r="X84" s="89">
        <v>95</v>
      </c>
      <c r="Y84" s="89">
        <v>0.55607311154657102</v>
      </c>
      <c r="Z84" s="89">
        <v>14.9989883559396</v>
      </c>
      <c r="AA84" s="89">
        <v>1.0855514018557101E-15</v>
      </c>
      <c r="AB84" s="89">
        <v>0.91286971466043099</v>
      </c>
      <c r="AC84" s="89">
        <v>95</v>
      </c>
      <c r="AD84" s="89">
        <v>0.62376336944502397</v>
      </c>
      <c r="AE84" s="89">
        <v>13.0407574378824</v>
      </c>
      <c r="AF84" s="89">
        <v>5.6843418860807996E-16</v>
      </c>
      <c r="AG84" s="89">
        <v>1.0600963919194299</v>
      </c>
      <c r="AH84" s="89">
        <v>99</v>
      </c>
      <c r="AI84" s="89">
        <v>0.852575442487014</v>
      </c>
      <c r="AJ84" s="89">
        <v>6.58242473048207</v>
      </c>
      <c r="AK84" s="89">
        <v>2.0993308102003001E-15</v>
      </c>
      <c r="AL84" s="89">
        <v>1.60944848887481</v>
      </c>
      <c r="AM84" s="89">
        <v>95</v>
      </c>
      <c r="AN84" s="89">
        <v>0.81577254987539904</v>
      </c>
      <c r="AO84" s="89">
        <v>7.51364174565055</v>
      </c>
      <c r="AP84" s="89">
        <v>-1.5347723092418199E-15</v>
      </c>
      <c r="AQ84" s="89">
        <v>1.5755358340560299</v>
      </c>
      <c r="AR84" s="89">
        <v>95</v>
      </c>
      <c r="AS84" s="93">
        <f t="shared" si="3"/>
        <v>7</v>
      </c>
    </row>
    <row r="85" spans="1:45" x14ac:dyDescent="0.3">
      <c r="A85" s="93" t="str">
        <f t="shared" si="2"/>
        <v>BBSE3CRFB3</v>
      </c>
      <c r="B85" s="93">
        <v>83</v>
      </c>
      <c r="C85" s="89" t="s">
        <v>46</v>
      </c>
      <c r="D85" s="89" t="s">
        <v>135</v>
      </c>
      <c r="E85" s="89">
        <v>-0.18737182191776799</v>
      </c>
      <c r="F85" s="89">
        <v>24.997361177312101</v>
      </c>
      <c r="G85" s="89">
        <v>-8.5265128291211999E-16</v>
      </c>
      <c r="H85" s="89">
        <v>0.589133022660426</v>
      </c>
      <c r="I85" s="89">
        <v>99</v>
      </c>
      <c r="J85" s="89">
        <v>-0.17390761982574601</v>
      </c>
      <c r="K85" s="89">
        <v>24.621099017426999</v>
      </c>
      <c r="L85" s="89">
        <v>0</v>
      </c>
      <c r="M85" s="89">
        <v>0.59411034635258897</v>
      </c>
      <c r="N85" s="89">
        <v>99</v>
      </c>
      <c r="O85" s="89">
        <v>-0.16390336302738201</v>
      </c>
      <c r="P85" s="89">
        <v>24.4763646140985</v>
      </c>
      <c r="Q85" s="89">
        <v>8.3742536714583205E-16</v>
      </c>
      <c r="R85" s="89">
        <v>0.73501519852189001</v>
      </c>
      <c r="S85" s="89">
        <v>99</v>
      </c>
      <c r="T85" s="89">
        <v>-0.145845516780399</v>
      </c>
      <c r="U85" s="89">
        <v>23.9139706924649</v>
      </c>
      <c r="V85" s="89">
        <v>-5.5511151231257797E-16</v>
      </c>
      <c r="W85" s="89">
        <v>0.74264261072521298</v>
      </c>
      <c r="X85" s="89">
        <v>99</v>
      </c>
      <c r="Y85" s="89">
        <v>6.8774404342630199E-2</v>
      </c>
      <c r="Z85" s="89">
        <v>17.8615876679061</v>
      </c>
      <c r="AA85" s="89">
        <v>-2.3684757858670001E-16</v>
      </c>
      <c r="AB85" s="89">
        <v>0.99738322770777299</v>
      </c>
      <c r="AC85" s="89">
        <v>95</v>
      </c>
      <c r="AD85" s="89">
        <v>0</v>
      </c>
      <c r="AE85" s="89">
        <v>0</v>
      </c>
      <c r="AF85" s="89">
        <v>0</v>
      </c>
      <c r="AG85" s="89">
        <v>0</v>
      </c>
      <c r="AH85" s="89" t="s">
        <v>230</v>
      </c>
      <c r="AI85" s="89">
        <v>5.9043996699779397E-3</v>
      </c>
      <c r="AJ85" s="89">
        <v>19.6379842634733</v>
      </c>
      <c r="AK85" s="89">
        <v>8.5588102262012096E-16</v>
      </c>
      <c r="AL85" s="89">
        <v>1.01745468693366</v>
      </c>
      <c r="AM85" s="89">
        <v>95</v>
      </c>
      <c r="AN85" s="89">
        <v>0</v>
      </c>
      <c r="AO85" s="89">
        <v>0</v>
      </c>
      <c r="AP85" s="89">
        <v>0</v>
      </c>
      <c r="AQ85" s="89">
        <v>0</v>
      </c>
      <c r="AR85" s="89" t="s">
        <v>230</v>
      </c>
      <c r="AS85" s="93">
        <f t="shared" si="3"/>
        <v>6</v>
      </c>
    </row>
    <row r="86" spans="1:45" x14ac:dyDescent="0.3">
      <c r="A86" s="93" t="str">
        <f t="shared" si="2"/>
        <v>BBSE3EGIE3</v>
      </c>
      <c r="B86" s="93">
        <v>84</v>
      </c>
      <c r="C86" s="89" t="s">
        <v>46</v>
      </c>
      <c r="D86" s="89" t="s">
        <v>89</v>
      </c>
      <c r="E86" s="89">
        <v>0.70098457102424805</v>
      </c>
      <c r="F86" s="89">
        <v>23.2764389952338</v>
      </c>
      <c r="G86" s="89">
        <v>3.8369307731045397E-15</v>
      </c>
      <c r="H86" s="89">
        <v>0.93153523674968297</v>
      </c>
      <c r="I86" s="89">
        <v>95</v>
      </c>
      <c r="J86" s="89">
        <v>0.69806037966238799</v>
      </c>
      <c r="K86" s="89">
        <v>23.448488737087398</v>
      </c>
      <c r="L86" s="89">
        <v>-1.1842378929335E-16</v>
      </c>
      <c r="M86" s="89">
        <v>0.89097778519510196</v>
      </c>
      <c r="N86" s="89">
        <v>95</v>
      </c>
      <c r="O86" s="89">
        <v>0.70407992473393399</v>
      </c>
      <c r="P86" s="89">
        <v>23.389296997014799</v>
      </c>
      <c r="Q86" s="89">
        <v>3.5527136788005001E-16</v>
      </c>
      <c r="R86" s="89">
        <v>0.92049754357396196</v>
      </c>
      <c r="S86" s="89">
        <v>95</v>
      </c>
      <c r="T86" s="89">
        <v>0.69241442997693503</v>
      </c>
      <c r="U86" s="89">
        <v>23.6339744808358</v>
      </c>
      <c r="V86" s="89">
        <v>6.2172489379008802E-16</v>
      </c>
      <c r="W86" s="89">
        <v>0.94045886618050101</v>
      </c>
      <c r="X86" s="89">
        <v>99</v>
      </c>
      <c r="Y86" s="89">
        <v>0.75349180396788495</v>
      </c>
      <c r="Z86" s="89">
        <v>21.914735993759599</v>
      </c>
      <c r="AA86" s="89">
        <v>-1.1842378929335E-16</v>
      </c>
      <c r="AB86" s="89">
        <v>0.93153580451211504</v>
      </c>
      <c r="AC86" s="89">
        <v>99</v>
      </c>
      <c r="AD86" s="89">
        <v>0.93535974128129795</v>
      </c>
      <c r="AE86" s="89">
        <v>16.7851953800335</v>
      </c>
      <c r="AF86" s="89">
        <v>2.0250467969162901E-15</v>
      </c>
      <c r="AG86" s="89">
        <v>1.1800810161578199</v>
      </c>
      <c r="AH86" s="89">
        <v>99</v>
      </c>
      <c r="AI86" s="89">
        <v>1.0445761318948601</v>
      </c>
      <c r="AJ86" s="89">
        <v>13.709279169541199</v>
      </c>
      <c r="AK86" s="89">
        <v>-1.29189588320018E-15</v>
      </c>
      <c r="AL86" s="89">
        <v>1.3491798366001799</v>
      </c>
      <c r="AM86" s="89">
        <v>99</v>
      </c>
      <c r="AN86" s="89">
        <v>1.03057106106533</v>
      </c>
      <c r="AO86" s="89">
        <v>14.144456737997899</v>
      </c>
      <c r="AP86" s="89">
        <v>2.8421709430404002E-17</v>
      </c>
      <c r="AQ86" s="89">
        <v>1.4008356506681701</v>
      </c>
      <c r="AR86" s="89">
        <v>99</v>
      </c>
      <c r="AS86" s="93">
        <f t="shared" si="3"/>
        <v>8</v>
      </c>
    </row>
    <row r="87" spans="1:45" x14ac:dyDescent="0.3">
      <c r="A87" s="93" t="str">
        <f t="shared" si="2"/>
        <v>BBSE3EMBR3</v>
      </c>
      <c r="B87" s="93">
        <v>85</v>
      </c>
      <c r="C87" s="89" t="s">
        <v>46</v>
      </c>
      <c r="D87" s="89" t="s">
        <v>130</v>
      </c>
      <c r="E87" s="89">
        <v>0</v>
      </c>
      <c r="F87" s="89">
        <v>0</v>
      </c>
      <c r="G87" s="89">
        <v>0</v>
      </c>
      <c r="H87" s="89">
        <v>0</v>
      </c>
      <c r="I87" s="89" t="s">
        <v>230</v>
      </c>
      <c r="J87" s="89">
        <v>0.54679885211366797</v>
      </c>
      <c r="K87" s="89">
        <v>-7.1327912159275</v>
      </c>
      <c r="L87" s="89">
        <v>-5.1810407815840602E-16</v>
      </c>
      <c r="M87" s="89">
        <v>0.42484194750634502</v>
      </c>
      <c r="N87" s="89">
        <v>95</v>
      </c>
      <c r="O87" s="89">
        <v>0.53942843813310903</v>
      </c>
      <c r="P87" s="89">
        <v>-6.8878798625804398</v>
      </c>
      <c r="Q87" s="89">
        <v>-5.2656292025078903E-16</v>
      </c>
      <c r="R87" s="89">
        <v>0.44708886808110498</v>
      </c>
      <c r="S87" s="89">
        <v>99</v>
      </c>
      <c r="T87" s="89">
        <v>0.51783093026480898</v>
      </c>
      <c r="U87" s="89">
        <v>-6.2177888058681203</v>
      </c>
      <c r="V87" s="89">
        <v>-9.8254737679326409E-16</v>
      </c>
      <c r="W87" s="89">
        <v>0.51424627786793298</v>
      </c>
      <c r="X87" s="89">
        <v>99</v>
      </c>
      <c r="Y87" s="89">
        <v>0.45740490669139999</v>
      </c>
      <c r="Z87" s="89">
        <v>-4.4683009333438299</v>
      </c>
      <c r="AA87" s="89">
        <v>1.3223989804424101E-15</v>
      </c>
      <c r="AB87" s="89">
        <v>0.62518214932174199</v>
      </c>
      <c r="AC87" s="89">
        <v>95</v>
      </c>
      <c r="AD87" s="89">
        <v>0.37446352055576299</v>
      </c>
      <c r="AE87" s="89">
        <v>-2.1144864697812702</v>
      </c>
      <c r="AF87" s="89">
        <v>-4.6185277824406504E-16</v>
      </c>
      <c r="AG87" s="89">
        <v>0.738066917198138</v>
      </c>
      <c r="AH87" s="89">
        <v>95</v>
      </c>
      <c r="AI87" s="89">
        <v>0.25829561833116998</v>
      </c>
      <c r="AJ87" s="89">
        <v>1.1694895994269601</v>
      </c>
      <c r="AK87" s="89">
        <v>1.2918958832001801E-16</v>
      </c>
      <c r="AL87" s="89">
        <v>0.95510662052453998</v>
      </c>
      <c r="AM87" s="89">
        <v>95</v>
      </c>
      <c r="AN87" s="89">
        <v>0</v>
      </c>
      <c r="AO87" s="89">
        <v>0</v>
      </c>
      <c r="AP87" s="89">
        <v>0</v>
      </c>
      <c r="AQ87" s="89">
        <v>0</v>
      </c>
      <c r="AR87" s="89" t="s">
        <v>230</v>
      </c>
      <c r="AS87" s="93">
        <f t="shared" si="3"/>
        <v>6</v>
      </c>
    </row>
    <row r="88" spans="1:45" x14ac:dyDescent="0.3">
      <c r="A88" s="93" t="str">
        <f t="shared" si="2"/>
        <v>BBSE3ENGI11</v>
      </c>
      <c r="B88" s="93">
        <v>86</v>
      </c>
      <c r="C88" s="89" t="s">
        <v>46</v>
      </c>
      <c r="D88" s="89" t="s">
        <v>91</v>
      </c>
      <c r="E88" s="89">
        <v>0</v>
      </c>
      <c r="F88" s="89">
        <v>0</v>
      </c>
      <c r="G88" s="89">
        <v>0</v>
      </c>
      <c r="H88" s="89">
        <v>0</v>
      </c>
      <c r="I88" s="89" t="s">
        <v>230</v>
      </c>
      <c r="J88" s="89">
        <v>1.4775874074628701</v>
      </c>
      <c r="K88" s="89">
        <v>5.4545204277541499</v>
      </c>
      <c r="L88" s="89">
        <v>2.78295904839373E-15</v>
      </c>
      <c r="M88" s="89">
        <v>1.46132814203687</v>
      </c>
      <c r="N88" s="89">
        <v>95</v>
      </c>
      <c r="O88" s="89">
        <v>1.4785988480997601</v>
      </c>
      <c r="P88" s="89">
        <v>5.7598591666294503</v>
      </c>
      <c r="Q88" s="89">
        <v>-1.16732020874874E-15</v>
      </c>
      <c r="R88" s="89">
        <v>1.6117486794565401</v>
      </c>
      <c r="S88" s="89">
        <v>95</v>
      </c>
      <c r="T88" s="89">
        <v>1.4260875610966099</v>
      </c>
      <c r="U88" s="89">
        <v>7.4558654625061198</v>
      </c>
      <c r="V88" s="89">
        <v>7.1054273576010003E-16</v>
      </c>
      <c r="W88" s="89">
        <v>1.72392247271696</v>
      </c>
      <c r="X88" s="89">
        <v>99</v>
      </c>
      <c r="Y88" s="89">
        <v>1.2053323453468701</v>
      </c>
      <c r="Z88" s="89">
        <v>13.7113701126632</v>
      </c>
      <c r="AA88" s="89">
        <v>7.5001733219121704E-15</v>
      </c>
      <c r="AB88" s="89">
        <v>1.8502457067172799</v>
      </c>
      <c r="AC88" s="89">
        <v>95</v>
      </c>
      <c r="AD88" s="89">
        <v>1.2244808415878199</v>
      </c>
      <c r="AE88" s="89">
        <v>13.182343000286799</v>
      </c>
      <c r="AF88" s="89">
        <v>3.5527136788005001E-15</v>
      </c>
      <c r="AG88" s="89">
        <v>1.81384304357073</v>
      </c>
      <c r="AH88" s="89">
        <v>99</v>
      </c>
      <c r="AI88" s="89">
        <v>1.44587000925933</v>
      </c>
      <c r="AJ88" s="89">
        <v>6.9399607613234302</v>
      </c>
      <c r="AK88" s="89">
        <v>1.5502750598402201E-15</v>
      </c>
      <c r="AL88" s="89">
        <v>2.1859159832763799</v>
      </c>
      <c r="AM88" s="89">
        <v>99</v>
      </c>
      <c r="AN88" s="89">
        <v>1.6923375353321299</v>
      </c>
      <c r="AO88" s="89">
        <v>0.70554923608030196</v>
      </c>
      <c r="AP88" s="89">
        <v>-5.5706550483591896E-15</v>
      </c>
      <c r="AQ88" s="89">
        <v>2.3729492314687599</v>
      </c>
      <c r="AR88" s="89">
        <v>99</v>
      </c>
      <c r="AS88" s="93">
        <f t="shared" si="3"/>
        <v>7</v>
      </c>
    </row>
    <row r="89" spans="1:45" x14ac:dyDescent="0.3">
      <c r="A89" s="93" t="str">
        <f t="shared" si="2"/>
        <v>BBSE3EZTC3</v>
      </c>
      <c r="B89" s="93">
        <v>87</v>
      </c>
      <c r="C89" s="89" t="s">
        <v>46</v>
      </c>
      <c r="D89" s="89" t="s">
        <v>455</v>
      </c>
      <c r="E89" s="89">
        <v>0</v>
      </c>
      <c r="F89" s="89">
        <v>0</v>
      </c>
      <c r="G89" s="89">
        <v>0</v>
      </c>
      <c r="H89" s="89">
        <v>0</v>
      </c>
      <c r="I89" s="89" t="s">
        <v>230</v>
      </c>
      <c r="J89" s="89">
        <v>0</v>
      </c>
      <c r="K89" s="89">
        <v>0</v>
      </c>
      <c r="L89" s="89">
        <v>0</v>
      </c>
      <c r="M89" s="89">
        <v>0</v>
      </c>
      <c r="N89" s="89" t="s">
        <v>230</v>
      </c>
      <c r="O89" s="89">
        <v>0.91179497289334399</v>
      </c>
      <c r="P89" s="89">
        <v>14.651548831526</v>
      </c>
      <c r="Q89" s="89">
        <v>-4.3647625196691903E-15</v>
      </c>
      <c r="R89" s="89">
        <v>1.66854612577588</v>
      </c>
      <c r="S89" s="89">
        <v>95</v>
      </c>
      <c r="T89" s="89">
        <v>0.88837259125313806</v>
      </c>
      <c r="U89" s="89">
        <v>15.3962003718107</v>
      </c>
      <c r="V89" s="89">
        <v>1.37667655053519E-15</v>
      </c>
      <c r="W89" s="89">
        <v>1.7180133967460001</v>
      </c>
      <c r="X89" s="89">
        <v>95</v>
      </c>
      <c r="Y89" s="89">
        <v>1.3015628269281101</v>
      </c>
      <c r="Z89" s="89">
        <v>3.8812862019137002</v>
      </c>
      <c r="AA89" s="89">
        <v>8.2501906541033893E-15</v>
      </c>
      <c r="AB89" s="89">
        <v>2.0584233011800599</v>
      </c>
      <c r="AC89" s="89">
        <v>99</v>
      </c>
      <c r="AD89" s="89">
        <v>1.7531635982098099</v>
      </c>
      <c r="AE89" s="89">
        <v>-8.7928728929534508</v>
      </c>
      <c r="AF89" s="89">
        <v>-2.5224267119483599E-15</v>
      </c>
      <c r="AG89" s="89">
        <v>2.6467913530719498</v>
      </c>
      <c r="AH89" s="89">
        <v>95</v>
      </c>
      <c r="AI89" s="89">
        <v>1.94087605457987</v>
      </c>
      <c r="AJ89" s="89">
        <v>-14.121640458877801</v>
      </c>
      <c r="AK89" s="89">
        <v>1.16270629488016E-15</v>
      </c>
      <c r="AL89" s="89">
        <v>2.8969794801253999</v>
      </c>
      <c r="AM89" s="89">
        <v>99</v>
      </c>
      <c r="AN89" s="89">
        <v>2.11873008347786</v>
      </c>
      <c r="AO89" s="89">
        <v>-18.657616393243</v>
      </c>
      <c r="AP89" s="89">
        <v>-2.9558577807620202E-15</v>
      </c>
      <c r="AQ89" s="89">
        <v>2.8994489585801699</v>
      </c>
      <c r="AR89" s="89">
        <v>99</v>
      </c>
      <c r="AS89" s="93">
        <f t="shared" si="3"/>
        <v>6</v>
      </c>
    </row>
    <row r="90" spans="1:45" x14ac:dyDescent="0.3">
      <c r="A90" s="93" t="str">
        <f t="shared" si="2"/>
        <v>BBSE3GOLL4</v>
      </c>
      <c r="B90" s="93">
        <v>88</v>
      </c>
      <c r="C90" s="89" t="s">
        <v>46</v>
      </c>
      <c r="D90" s="89" t="s">
        <v>93</v>
      </c>
      <c r="E90" s="89">
        <v>1.4236821193907101</v>
      </c>
      <c r="F90" s="89">
        <v>-17.055852229917999</v>
      </c>
      <c r="G90" s="89">
        <v>3.12638803734444E-15</v>
      </c>
      <c r="H90" s="89">
        <v>1.47275083036935</v>
      </c>
      <c r="I90" s="89">
        <v>95</v>
      </c>
      <c r="J90" s="89">
        <v>1.45013166660931</v>
      </c>
      <c r="K90" s="89">
        <v>-18.2619509152563</v>
      </c>
      <c r="L90" s="89">
        <v>-3.3158661002138001E-15</v>
      </c>
      <c r="M90" s="89">
        <v>1.7503946674484301</v>
      </c>
      <c r="N90" s="89">
        <v>95</v>
      </c>
      <c r="O90" s="89">
        <v>0</v>
      </c>
      <c r="P90" s="89">
        <v>0</v>
      </c>
      <c r="Q90" s="89">
        <v>0</v>
      </c>
      <c r="R90" s="89">
        <v>0</v>
      </c>
      <c r="S90" s="89" t="s">
        <v>230</v>
      </c>
      <c r="T90" s="89">
        <v>1.4014099919279801</v>
      </c>
      <c r="U90" s="89">
        <v>-17.389138177269999</v>
      </c>
      <c r="V90" s="89">
        <v>-4.5297099404706399E-15</v>
      </c>
      <c r="W90" s="89">
        <v>1.8673724770234801</v>
      </c>
      <c r="X90" s="89">
        <v>95</v>
      </c>
      <c r="Y90" s="89">
        <v>1.6207181629577201</v>
      </c>
      <c r="Z90" s="89">
        <v>-23.563716749784799</v>
      </c>
      <c r="AA90" s="89">
        <v>6.7896305861520704E-15</v>
      </c>
      <c r="AB90" s="89">
        <v>2.0194679832425901</v>
      </c>
      <c r="AC90" s="89">
        <v>99</v>
      </c>
      <c r="AD90" s="89">
        <v>1.8596586322438</v>
      </c>
      <c r="AE90" s="89">
        <v>-30.358168380969499</v>
      </c>
      <c r="AF90" s="89">
        <v>-1.4210854715202001E-15</v>
      </c>
      <c r="AG90" s="89">
        <v>2.2928992688974699</v>
      </c>
      <c r="AH90" s="89">
        <v>99</v>
      </c>
      <c r="AI90" s="89">
        <v>2.0494741798693199</v>
      </c>
      <c r="AJ90" s="89">
        <v>-35.807212393583796</v>
      </c>
      <c r="AK90" s="89">
        <v>7.4929961225610606E-15</v>
      </c>
      <c r="AL90" s="89">
        <v>2.68297623489384</v>
      </c>
      <c r="AM90" s="89">
        <v>99</v>
      </c>
      <c r="AN90" s="89">
        <v>2.2822786083983702</v>
      </c>
      <c r="AO90" s="89">
        <v>-41.952447954292403</v>
      </c>
      <c r="AP90" s="89">
        <v>-3.41060513164848E-16</v>
      </c>
      <c r="AQ90" s="89">
        <v>2.79674340462664</v>
      </c>
      <c r="AR90" s="89">
        <v>99</v>
      </c>
      <c r="AS90" s="93">
        <f t="shared" si="3"/>
        <v>7</v>
      </c>
    </row>
    <row r="91" spans="1:45" x14ac:dyDescent="0.3">
      <c r="A91" s="93" t="str">
        <f t="shared" si="2"/>
        <v>BBSE3IGTA3</v>
      </c>
      <c r="B91" s="93">
        <v>89</v>
      </c>
      <c r="C91" s="89" t="s">
        <v>46</v>
      </c>
      <c r="D91" s="89" t="s">
        <v>107</v>
      </c>
      <c r="E91" s="89">
        <v>0</v>
      </c>
      <c r="F91" s="89">
        <v>0</v>
      </c>
      <c r="G91" s="89">
        <v>0</v>
      </c>
      <c r="H91" s="89">
        <v>0</v>
      </c>
      <c r="I91" s="89" t="s">
        <v>230</v>
      </c>
      <c r="J91" s="89">
        <v>0.95867797013371503</v>
      </c>
      <c r="K91" s="89">
        <v>8.6127554742442705</v>
      </c>
      <c r="L91" s="89">
        <v>8.8817841970012504E-17</v>
      </c>
      <c r="M91" s="89">
        <v>1.61621012858094</v>
      </c>
      <c r="N91" s="89">
        <v>95</v>
      </c>
      <c r="O91" s="89">
        <v>0.95156481520066905</v>
      </c>
      <c r="P91" s="89">
        <v>8.8323985085969596</v>
      </c>
      <c r="Q91" s="89">
        <v>2.2585108386660298E-15</v>
      </c>
      <c r="R91" s="89">
        <v>1.56646146066086</v>
      </c>
      <c r="S91" s="89">
        <v>95</v>
      </c>
      <c r="T91" s="89">
        <v>0.93419102021501299</v>
      </c>
      <c r="U91" s="89">
        <v>9.3569586475296394</v>
      </c>
      <c r="V91" s="89">
        <v>-5.4622972811557697E-15</v>
      </c>
      <c r="W91" s="89">
        <v>1.5161790982525101</v>
      </c>
      <c r="X91" s="89">
        <v>99</v>
      </c>
      <c r="Y91" s="89">
        <v>0.86883978339040602</v>
      </c>
      <c r="Z91" s="89">
        <v>11.292651396877201</v>
      </c>
      <c r="AA91" s="89">
        <v>-7.5001733219121696E-16</v>
      </c>
      <c r="AB91" s="89">
        <v>1.5747727311195201</v>
      </c>
      <c r="AC91" s="89">
        <v>99</v>
      </c>
      <c r="AD91" s="89">
        <v>0.98212791865266802</v>
      </c>
      <c r="AE91" s="89">
        <v>8.1543020531520707</v>
      </c>
      <c r="AF91" s="89">
        <v>-3.2507330161024601E-15</v>
      </c>
      <c r="AG91" s="89">
        <v>1.6388728994123201</v>
      </c>
      <c r="AH91" s="89">
        <v>99</v>
      </c>
      <c r="AI91" s="89">
        <v>1.0288756180168599</v>
      </c>
      <c r="AJ91" s="89">
        <v>6.8242553823749796</v>
      </c>
      <c r="AK91" s="89">
        <v>2.0024386189602799E-15</v>
      </c>
      <c r="AL91" s="89">
        <v>1.73412397243026</v>
      </c>
      <c r="AM91" s="89">
        <v>99</v>
      </c>
      <c r="AN91" s="89">
        <v>2.0233772078090499</v>
      </c>
      <c r="AO91" s="89">
        <v>-18.622344327481699</v>
      </c>
      <c r="AP91" s="89">
        <v>4.6611603465862598E-15</v>
      </c>
      <c r="AQ91" s="89">
        <v>3.4483432987377101</v>
      </c>
      <c r="AR91" s="89">
        <v>95</v>
      </c>
      <c r="AS91" s="93">
        <f t="shared" si="3"/>
        <v>7</v>
      </c>
    </row>
    <row r="92" spans="1:45" x14ac:dyDescent="0.3">
      <c r="A92" s="93" t="str">
        <f t="shared" si="2"/>
        <v>BBSE3IRBR3</v>
      </c>
      <c r="B92" s="93">
        <v>90</v>
      </c>
      <c r="C92" s="89" t="s">
        <v>46</v>
      </c>
      <c r="D92" s="89" t="s">
        <v>108</v>
      </c>
      <c r="E92" s="89">
        <v>0.13133692591182899</v>
      </c>
      <c r="F92" s="89">
        <v>3.4404703684520199</v>
      </c>
      <c r="G92" s="89">
        <v>6.6613381477509402E-16</v>
      </c>
      <c r="H92" s="89">
        <v>0.57175836984161099</v>
      </c>
      <c r="I92" s="89">
        <v>95</v>
      </c>
      <c r="J92" s="89">
        <v>0.12415831456177499</v>
      </c>
      <c r="K92" s="89">
        <v>3.7210356432199099</v>
      </c>
      <c r="L92" s="89">
        <v>3.9968028886505602E-16</v>
      </c>
      <c r="M92" s="89">
        <v>0.57592098944472503</v>
      </c>
      <c r="N92" s="89">
        <v>95</v>
      </c>
      <c r="O92" s="89">
        <v>0.11472789567685</v>
      </c>
      <c r="P92" s="89">
        <v>4.1208449095359603</v>
      </c>
      <c r="Q92" s="89">
        <v>-3.5527136788005001E-16</v>
      </c>
      <c r="R92" s="89">
        <v>0.67257202694326101</v>
      </c>
      <c r="S92" s="89">
        <v>95</v>
      </c>
      <c r="T92" s="89">
        <v>0</v>
      </c>
      <c r="U92" s="89">
        <v>0</v>
      </c>
      <c r="V92" s="89">
        <v>0</v>
      </c>
      <c r="W92" s="89">
        <v>0</v>
      </c>
      <c r="X92" s="89" t="s">
        <v>230</v>
      </c>
      <c r="Y92" s="89">
        <v>0</v>
      </c>
      <c r="Z92" s="89">
        <v>0</v>
      </c>
      <c r="AA92" s="89">
        <v>0</v>
      </c>
      <c r="AB92" s="89">
        <v>0</v>
      </c>
      <c r="AC92" s="89" t="s">
        <v>230</v>
      </c>
      <c r="AD92" s="89">
        <v>6.5591082685275401E-2</v>
      </c>
      <c r="AE92" s="89">
        <v>5.93431815268187</v>
      </c>
      <c r="AF92" s="89">
        <v>-4.2632564145606E-16</v>
      </c>
      <c r="AG92" s="89">
        <v>1.20465439532826</v>
      </c>
      <c r="AH92" s="89">
        <v>95</v>
      </c>
      <c r="AI92" s="89">
        <v>3.7391269380249101E-2</v>
      </c>
      <c r="AJ92" s="89">
        <v>6.7423059592989496</v>
      </c>
      <c r="AK92" s="89">
        <v>3.2297397080004599E-16</v>
      </c>
      <c r="AL92" s="89">
        <v>1.21290087539069</v>
      </c>
      <c r="AM92" s="89">
        <v>95</v>
      </c>
      <c r="AN92" s="89">
        <v>0</v>
      </c>
      <c r="AO92" s="89">
        <v>0</v>
      </c>
      <c r="AP92" s="89">
        <v>0</v>
      </c>
      <c r="AQ92" s="89">
        <v>0</v>
      </c>
      <c r="AR92" s="89" t="s">
        <v>230</v>
      </c>
      <c r="AS92" s="93">
        <f t="shared" si="3"/>
        <v>5</v>
      </c>
    </row>
    <row r="93" spans="1:45" x14ac:dyDescent="0.3">
      <c r="A93" s="93" t="str">
        <f t="shared" si="2"/>
        <v>BBSE3ITSA4</v>
      </c>
      <c r="B93" s="93">
        <v>91</v>
      </c>
      <c r="C93" s="89" t="s">
        <v>46</v>
      </c>
      <c r="D93" s="89" t="s">
        <v>23</v>
      </c>
      <c r="E93" s="89">
        <v>0.50653455099889799</v>
      </c>
      <c r="F93" s="89">
        <v>-3.5134312091197901</v>
      </c>
      <c r="G93" s="89">
        <v>4.4408920985006301E-16</v>
      </c>
      <c r="H93" s="89">
        <v>0.33837029409924502</v>
      </c>
      <c r="I93" s="89">
        <v>95</v>
      </c>
      <c r="J93" s="89">
        <v>0.50984233390924005</v>
      </c>
      <c r="K93" s="89">
        <v>-3.6867780443952398</v>
      </c>
      <c r="L93" s="89">
        <v>3.2566542055671301E-16</v>
      </c>
      <c r="M93" s="89">
        <v>0.366395759007552</v>
      </c>
      <c r="N93" s="89">
        <v>95</v>
      </c>
      <c r="O93" s="89">
        <v>0.50834647161361202</v>
      </c>
      <c r="P93" s="89">
        <v>-3.6311644188716601</v>
      </c>
      <c r="Q93" s="89">
        <v>-6.8516620948295398E-16</v>
      </c>
      <c r="R93" s="89">
        <v>0.35757659690153898</v>
      </c>
      <c r="S93" s="89">
        <v>95</v>
      </c>
      <c r="T93" s="89">
        <v>0.50272403346347505</v>
      </c>
      <c r="U93" s="89">
        <v>-3.5175830638753101</v>
      </c>
      <c r="V93" s="89">
        <v>4.4408920985006301E-17</v>
      </c>
      <c r="W93" s="89">
        <v>0.36656786128775198</v>
      </c>
      <c r="X93" s="89">
        <v>95</v>
      </c>
      <c r="Y93" s="89">
        <v>0.48333046058050899</v>
      </c>
      <c r="Z93" s="89">
        <v>-2.98674913304166</v>
      </c>
      <c r="AA93" s="89">
        <v>1.36187357687353E-15</v>
      </c>
      <c r="AB93" s="89">
        <v>0.36141854359624298</v>
      </c>
      <c r="AC93" s="89">
        <v>99</v>
      </c>
      <c r="AD93" s="89">
        <v>0.482916181129174</v>
      </c>
      <c r="AE93" s="89">
        <v>-2.9897416897163098</v>
      </c>
      <c r="AF93" s="89">
        <v>-1.2168044349891701E-15</v>
      </c>
      <c r="AG93" s="89">
        <v>0.36235414816773298</v>
      </c>
      <c r="AH93" s="89">
        <v>99</v>
      </c>
      <c r="AI93" s="89">
        <v>0.48589872335597301</v>
      </c>
      <c r="AJ93" s="89">
        <v>-3.0817908825303699</v>
      </c>
      <c r="AK93" s="89">
        <v>1.2918958832001801E-16</v>
      </c>
      <c r="AL93" s="89">
        <v>0.36406372496571299</v>
      </c>
      <c r="AM93" s="89">
        <v>99</v>
      </c>
      <c r="AN93" s="89">
        <v>0.46700709472834001</v>
      </c>
      <c r="AO93" s="89">
        <v>-2.57766294583304</v>
      </c>
      <c r="AP93" s="89">
        <v>3.2684965844964598E-16</v>
      </c>
      <c r="AQ93" s="89">
        <v>0.36319963190821902</v>
      </c>
      <c r="AR93" s="89">
        <v>99</v>
      </c>
      <c r="AS93" s="93">
        <f t="shared" si="3"/>
        <v>8</v>
      </c>
    </row>
    <row r="94" spans="1:45" x14ac:dyDescent="0.3">
      <c r="A94" s="93" t="str">
        <f t="shared" si="2"/>
        <v>BBSE3ITUB4</v>
      </c>
      <c r="B94" s="93">
        <v>92</v>
      </c>
      <c r="C94" s="89" t="s">
        <v>46</v>
      </c>
      <c r="D94" s="89" t="s">
        <v>22</v>
      </c>
      <c r="E94" s="89">
        <v>1.62702857632402</v>
      </c>
      <c r="F94" s="89">
        <v>-17.0088159683364</v>
      </c>
      <c r="G94" s="89">
        <v>2.6290081223123699E-15</v>
      </c>
      <c r="H94" s="89">
        <v>1.0621161625806099</v>
      </c>
      <c r="I94" s="89">
        <v>95</v>
      </c>
      <c r="J94" s="89">
        <v>0</v>
      </c>
      <c r="K94" s="89">
        <v>0</v>
      </c>
      <c r="L94" s="89">
        <v>0</v>
      </c>
      <c r="M94" s="89">
        <v>0</v>
      </c>
      <c r="N94" s="89" t="s">
        <v>230</v>
      </c>
      <c r="O94" s="89">
        <v>0</v>
      </c>
      <c r="P94" s="89">
        <v>0</v>
      </c>
      <c r="Q94" s="89">
        <v>0</v>
      </c>
      <c r="R94" s="89">
        <v>0</v>
      </c>
      <c r="S94" s="89" t="s">
        <v>230</v>
      </c>
      <c r="T94" s="89">
        <v>1.60615447073166</v>
      </c>
      <c r="U94" s="89">
        <v>-16.905353380647998</v>
      </c>
      <c r="V94" s="89">
        <v>-4.4408920985006301E-15</v>
      </c>
      <c r="W94" s="89">
        <v>1.3053481919259999</v>
      </c>
      <c r="X94" s="89">
        <v>95</v>
      </c>
      <c r="Y94" s="89">
        <v>1.47531771024042</v>
      </c>
      <c r="Z94" s="89">
        <v>-13.2581019980212</v>
      </c>
      <c r="AA94" s="89">
        <v>7.1054273576010003E-16</v>
      </c>
      <c r="AB94" s="89">
        <v>1.31187462463852</v>
      </c>
      <c r="AC94" s="89">
        <v>95</v>
      </c>
      <c r="AD94" s="89">
        <v>1.45258458995456</v>
      </c>
      <c r="AE94" s="89">
        <v>-12.6881225009991</v>
      </c>
      <c r="AF94" s="89">
        <v>-5.3290705182007502E-16</v>
      </c>
      <c r="AG94" s="89">
        <v>1.3404628620986001</v>
      </c>
      <c r="AH94" s="89">
        <v>99</v>
      </c>
      <c r="AI94" s="89">
        <v>1.4262610427955</v>
      </c>
      <c r="AJ94" s="89">
        <v>-11.976438112793399</v>
      </c>
      <c r="AK94" s="89">
        <v>-1.48568026568021E-15</v>
      </c>
      <c r="AL94" s="89">
        <v>1.3047422439855201</v>
      </c>
      <c r="AM94" s="89">
        <v>99</v>
      </c>
      <c r="AN94" s="89">
        <v>1.2985657821611301</v>
      </c>
      <c r="AO94" s="89">
        <v>-8.6534060512569209</v>
      </c>
      <c r="AP94" s="89">
        <v>-3.0411229090532299E-15</v>
      </c>
      <c r="AQ94" s="89">
        <v>1.2945967742929401</v>
      </c>
      <c r="AR94" s="89">
        <v>99</v>
      </c>
      <c r="AS94" s="93">
        <f t="shared" si="3"/>
        <v>6</v>
      </c>
    </row>
    <row r="95" spans="1:45" x14ac:dyDescent="0.3">
      <c r="A95" s="93" t="str">
        <f t="shared" si="2"/>
        <v>BBSE3LREN3</v>
      </c>
      <c r="B95" s="93">
        <v>93</v>
      </c>
      <c r="C95" s="89" t="s">
        <v>46</v>
      </c>
      <c r="D95" s="89" t="s">
        <v>114</v>
      </c>
      <c r="E95" s="89">
        <v>0</v>
      </c>
      <c r="F95" s="89">
        <v>0</v>
      </c>
      <c r="G95" s="89">
        <v>0</v>
      </c>
      <c r="H95" s="89">
        <v>0</v>
      </c>
      <c r="I95" s="89" t="s">
        <v>230</v>
      </c>
      <c r="J95" s="89">
        <v>0</v>
      </c>
      <c r="K95" s="89">
        <v>0</v>
      </c>
      <c r="L95" s="89">
        <v>0</v>
      </c>
      <c r="M95" s="89">
        <v>0</v>
      </c>
      <c r="N95" s="89" t="s">
        <v>230</v>
      </c>
      <c r="O95" s="89">
        <v>0</v>
      </c>
      <c r="P95" s="89">
        <v>0</v>
      </c>
      <c r="Q95" s="89">
        <v>0</v>
      </c>
      <c r="R95" s="89">
        <v>0</v>
      </c>
      <c r="S95" s="89" t="s">
        <v>230</v>
      </c>
      <c r="T95" s="89">
        <v>0.77621217068984205</v>
      </c>
      <c r="U95" s="89">
        <v>21.422754523226601</v>
      </c>
      <c r="V95" s="89">
        <v>-8.4376949871511903E-16</v>
      </c>
      <c r="W95" s="89">
        <v>1.8873025578142499</v>
      </c>
      <c r="X95" s="89">
        <v>95</v>
      </c>
      <c r="Y95" s="89">
        <v>0.90527565557268397</v>
      </c>
      <c r="Z95" s="89">
        <v>17.929159348599701</v>
      </c>
      <c r="AA95" s="89">
        <v>4.8159007645962404E-15</v>
      </c>
      <c r="AB95" s="89">
        <v>1.92215394991638</v>
      </c>
      <c r="AC95" s="89">
        <v>99</v>
      </c>
      <c r="AD95" s="89">
        <v>1.1774644839036501</v>
      </c>
      <c r="AE95" s="89">
        <v>10.318561716580801</v>
      </c>
      <c r="AF95" s="89">
        <v>-3.3750779948604801E-15</v>
      </c>
      <c r="AG95" s="89">
        <v>2.1365153502035898</v>
      </c>
      <c r="AH95" s="89">
        <v>99</v>
      </c>
      <c r="AI95" s="89">
        <v>1.4088976442416801</v>
      </c>
      <c r="AJ95" s="89">
        <v>3.7924484780465599</v>
      </c>
      <c r="AK95" s="89">
        <v>-4.52163559120064E-16</v>
      </c>
      <c r="AL95" s="89">
        <v>2.4296287059599599</v>
      </c>
      <c r="AM95" s="89">
        <v>99</v>
      </c>
      <c r="AN95" s="89">
        <v>1.81864116198947</v>
      </c>
      <c r="AO95" s="89">
        <v>-6.6239030780695396</v>
      </c>
      <c r="AP95" s="89">
        <v>1.8758328224066598E-15</v>
      </c>
      <c r="AQ95" s="89">
        <v>2.7205943854500401</v>
      </c>
      <c r="AR95" s="89">
        <v>95</v>
      </c>
      <c r="AS95" s="93">
        <f t="shared" si="3"/>
        <v>5</v>
      </c>
    </row>
    <row r="96" spans="1:45" x14ac:dyDescent="0.3">
      <c r="A96" s="93" t="str">
        <f t="shared" si="2"/>
        <v>BBSE3MRVE3</v>
      </c>
      <c r="B96" s="93">
        <v>94</v>
      </c>
      <c r="C96" s="89" t="s">
        <v>46</v>
      </c>
      <c r="D96" s="89" t="s">
        <v>43</v>
      </c>
      <c r="E96" s="89">
        <v>0</v>
      </c>
      <c r="F96" s="89">
        <v>0</v>
      </c>
      <c r="G96" s="89">
        <v>0</v>
      </c>
      <c r="H96" s="89">
        <v>0</v>
      </c>
      <c r="I96" s="89" t="s">
        <v>230</v>
      </c>
      <c r="J96" s="89">
        <v>0.57960433252152699</v>
      </c>
      <c r="K96" s="89">
        <v>2.4982216403387998</v>
      </c>
      <c r="L96" s="89">
        <v>-1.4210854715202001E-15</v>
      </c>
      <c r="M96" s="89">
        <v>0.77029760721481</v>
      </c>
      <c r="N96" s="89">
        <v>95</v>
      </c>
      <c r="O96" s="89">
        <v>0.56494806159873101</v>
      </c>
      <c r="P96" s="89">
        <v>3.0437920299362999</v>
      </c>
      <c r="Q96" s="89">
        <v>-2.9944301007032802E-15</v>
      </c>
      <c r="R96" s="89">
        <v>0.880439095667649</v>
      </c>
      <c r="S96" s="89">
        <v>99</v>
      </c>
      <c r="T96" s="89">
        <v>0.56484540237151104</v>
      </c>
      <c r="U96" s="89">
        <v>2.9862383723341801</v>
      </c>
      <c r="V96" s="89">
        <v>-2.4646951146678498E-15</v>
      </c>
      <c r="W96" s="89">
        <v>0.936787498515673</v>
      </c>
      <c r="X96" s="89">
        <v>95</v>
      </c>
      <c r="Y96" s="89">
        <v>0.65861874648638796</v>
      </c>
      <c r="Z96" s="89">
        <v>0.31210996502271399</v>
      </c>
      <c r="AA96" s="89">
        <v>3.1579677144893298E-16</v>
      </c>
      <c r="AB96" s="89">
        <v>0.97533495726523201</v>
      </c>
      <c r="AC96" s="89">
        <v>95</v>
      </c>
      <c r="AD96" s="89">
        <v>0.81446290065661697</v>
      </c>
      <c r="AE96" s="89">
        <v>-4.1056225732502298</v>
      </c>
      <c r="AF96" s="89">
        <v>-1.7763568394002499E-17</v>
      </c>
      <c r="AG96" s="89">
        <v>1.20688687501826</v>
      </c>
      <c r="AH96" s="89">
        <v>99</v>
      </c>
      <c r="AI96" s="89">
        <v>0.99292892143594302</v>
      </c>
      <c r="AJ96" s="89">
        <v>-9.1640387439848805</v>
      </c>
      <c r="AK96" s="89">
        <v>7.7513752992010896E-16</v>
      </c>
      <c r="AL96" s="89">
        <v>1.5625508696186801</v>
      </c>
      <c r="AM96" s="89">
        <v>95</v>
      </c>
      <c r="AN96" s="89">
        <v>0</v>
      </c>
      <c r="AO96" s="89">
        <v>0</v>
      </c>
      <c r="AP96" s="89">
        <v>0</v>
      </c>
      <c r="AQ96" s="89">
        <v>0</v>
      </c>
      <c r="AR96" s="89" t="s">
        <v>230</v>
      </c>
      <c r="AS96" s="93">
        <f t="shared" si="3"/>
        <v>6</v>
      </c>
    </row>
    <row r="97" spans="1:45" x14ac:dyDescent="0.3">
      <c r="A97" s="93" t="str">
        <f t="shared" si="2"/>
        <v>BBSE3MULT3</v>
      </c>
      <c r="B97" s="93">
        <v>95</v>
      </c>
      <c r="C97" s="89" t="s">
        <v>46</v>
      </c>
      <c r="D97" s="89" t="s">
        <v>109</v>
      </c>
      <c r="E97" s="89">
        <v>0</v>
      </c>
      <c r="F97" s="89">
        <v>0</v>
      </c>
      <c r="G97" s="89">
        <v>0</v>
      </c>
      <c r="H97" s="89">
        <v>0</v>
      </c>
      <c r="I97" s="89" t="s">
        <v>230</v>
      </c>
      <c r="J97" s="89">
        <v>0.582535995830194</v>
      </c>
      <c r="K97" s="89">
        <v>5.9428049344413196</v>
      </c>
      <c r="L97" s="89">
        <v>4.7369515717340002E-16</v>
      </c>
      <c r="M97" s="89">
        <v>1.03878554824272</v>
      </c>
      <c r="N97" s="89">
        <v>95</v>
      </c>
      <c r="O97" s="89">
        <v>0.57665912061609403</v>
      </c>
      <c r="P97" s="89">
        <v>6.0907247507438704</v>
      </c>
      <c r="Q97" s="89">
        <v>-2.0047455758945699E-15</v>
      </c>
      <c r="R97" s="89">
        <v>1.02257277198688</v>
      </c>
      <c r="S97" s="89">
        <v>95</v>
      </c>
      <c r="T97" s="89">
        <v>0.56850542062896103</v>
      </c>
      <c r="U97" s="89">
        <v>6.2732741513725401</v>
      </c>
      <c r="V97" s="89">
        <v>-1.6209256159527301E-15</v>
      </c>
      <c r="W97" s="89">
        <v>1.01642413673974</v>
      </c>
      <c r="X97" s="89">
        <v>99</v>
      </c>
      <c r="Y97" s="89">
        <v>0.51166597294538096</v>
      </c>
      <c r="Z97" s="89">
        <v>7.9119775424154604</v>
      </c>
      <c r="AA97" s="89">
        <v>2.7040098555314899E-15</v>
      </c>
      <c r="AB97" s="89">
        <v>1.03542572495144</v>
      </c>
      <c r="AC97" s="89">
        <v>99</v>
      </c>
      <c r="AD97" s="89">
        <v>0.56752046889540197</v>
      </c>
      <c r="AE97" s="89">
        <v>6.3683410440582202</v>
      </c>
      <c r="AF97" s="89">
        <v>-2.0961010704923002E-15</v>
      </c>
      <c r="AG97" s="89">
        <v>1.0558014512068501</v>
      </c>
      <c r="AH97" s="89">
        <v>99</v>
      </c>
      <c r="AI97" s="89">
        <v>0.60199205422961599</v>
      </c>
      <c r="AJ97" s="89">
        <v>5.3945565704096303</v>
      </c>
      <c r="AK97" s="89">
        <v>2.16392560436031E-15</v>
      </c>
      <c r="AL97" s="89">
        <v>1.1078330799454299</v>
      </c>
      <c r="AM97" s="89">
        <v>99</v>
      </c>
      <c r="AN97" s="89">
        <v>1.1959224824419901</v>
      </c>
      <c r="AO97" s="89">
        <v>-9.8002094683799008</v>
      </c>
      <c r="AP97" s="89">
        <v>9.0949470177292806E-16</v>
      </c>
      <c r="AQ97" s="89">
        <v>2.10656636144842</v>
      </c>
      <c r="AR97" s="89">
        <v>95</v>
      </c>
      <c r="AS97" s="93">
        <f t="shared" si="3"/>
        <v>7</v>
      </c>
    </row>
    <row r="98" spans="1:45" x14ac:dyDescent="0.3">
      <c r="A98" s="93" t="str">
        <f t="shared" si="2"/>
        <v>BBSE3SULA11</v>
      </c>
      <c r="B98" s="93">
        <v>96</v>
      </c>
      <c r="C98" s="89" t="s">
        <v>46</v>
      </c>
      <c r="D98" s="89" t="s">
        <v>457</v>
      </c>
      <c r="E98" s="89">
        <v>0.87257063080775998</v>
      </c>
      <c r="F98" s="89">
        <v>17.052415657984799</v>
      </c>
      <c r="G98" s="89">
        <v>-9.2370555648813008E-16</v>
      </c>
      <c r="H98" s="89">
        <v>0.976018170515072</v>
      </c>
      <c r="I98" s="89">
        <v>95</v>
      </c>
      <c r="J98" s="89">
        <v>0.84100601218823501</v>
      </c>
      <c r="K98" s="89">
        <v>18.458693627599999</v>
      </c>
      <c r="L98" s="89">
        <v>2.2500519965736501E-15</v>
      </c>
      <c r="M98" s="89">
        <v>1.63374221131436</v>
      </c>
      <c r="N98" s="89">
        <v>95</v>
      </c>
      <c r="O98" s="89">
        <v>0.84764411199279599</v>
      </c>
      <c r="P98" s="89">
        <v>19.123401804039201</v>
      </c>
      <c r="Q98" s="89">
        <v>-4.9737991503207002E-15</v>
      </c>
      <c r="R98" s="89">
        <v>2.6079917162580801</v>
      </c>
      <c r="S98" s="89">
        <v>99</v>
      </c>
      <c r="T98" s="89">
        <v>0</v>
      </c>
      <c r="U98" s="89">
        <v>0</v>
      </c>
      <c r="V98" s="89">
        <v>0</v>
      </c>
      <c r="W98" s="89">
        <v>0</v>
      </c>
      <c r="X98" s="89" t="s">
        <v>230</v>
      </c>
      <c r="Y98" s="89">
        <v>0</v>
      </c>
      <c r="Z98" s="89">
        <v>0</v>
      </c>
      <c r="AA98" s="89">
        <v>0</v>
      </c>
      <c r="AB98" s="89">
        <v>0</v>
      </c>
      <c r="AC98" s="89" t="s">
        <v>230</v>
      </c>
      <c r="AD98" s="89">
        <v>0</v>
      </c>
      <c r="AE98" s="89">
        <v>0</v>
      </c>
      <c r="AF98" s="89">
        <v>0</v>
      </c>
      <c r="AG98" s="89">
        <v>0</v>
      </c>
      <c r="AH98" s="89" t="s">
        <v>230</v>
      </c>
      <c r="AI98" s="89">
        <v>1.1386544212845899</v>
      </c>
      <c r="AJ98" s="89">
        <v>11.1321702887084</v>
      </c>
      <c r="AK98" s="89">
        <v>-2.0024386189602799E-15</v>
      </c>
      <c r="AL98" s="89">
        <v>3.3057118862514301</v>
      </c>
      <c r="AM98" s="89">
        <v>99</v>
      </c>
      <c r="AN98" s="89">
        <v>1.66002381650982</v>
      </c>
      <c r="AO98" s="89">
        <v>-2.45629409841347</v>
      </c>
      <c r="AP98" s="89">
        <v>3.9790393202565601E-16</v>
      </c>
      <c r="AQ98" s="89">
        <v>3.5643301088994299</v>
      </c>
      <c r="AR98" s="89">
        <v>95</v>
      </c>
      <c r="AS98" s="93">
        <f t="shared" si="3"/>
        <v>5</v>
      </c>
    </row>
    <row r="99" spans="1:45" x14ac:dyDescent="0.3">
      <c r="A99" s="93" t="str">
        <f t="shared" si="2"/>
        <v>BEEF3CCRO3</v>
      </c>
      <c r="B99" s="93">
        <v>97</v>
      </c>
      <c r="C99" s="89" t="s">
        <v>116</v>
      </c>
      <c r="D99" s="89" t="s">
        <v>84</v>
      </c>
      <c r="E99" s="89">
        <v>0</v>
      </c>
      <c r="F99" s="89">
        <v>0</v>
      </c>
      <c r="G99" s="89">
        <v>0</v>
      </c>
      <c r="H99" s="89">
        <v>0</v>
      </c>
      <c r="I99" s="89" t="s">
        <v>230</v>
      </c>
      <c r="J99" s="89">
        <v>0</v>
      </c>
      <c r="K99" s="89">
        <v>0</v>
      </c>
      <c r="L99" s="89">
        <v>0</v>
      </c>
      <c r="M99" s="89">
        <v>0</v>
      </c>
      <c r="N99" s="89" t="s">
        <v>230</v>
      </c>
      <c r="O99" s="89">
        <v>0.37300681562538901</v>
      </c>
      <c r="P99" s="89">
        <v>9.0413961610640605</v>
      </c>
      <c r="Q99" s="89">
        <v>-1.2815145769959001E-15</v>
      </c>
      <c r="R99" s="89">
        <v>0.59185442631584795</v>
      </c>
      <c r="S99" s="89">
        <v>95</v>
      </c>
      <c r="T99" s="89">
        <v>0.42383314505881597</v>
      </c>
      <c r="U99" s="89">
        <v>8.5469211139808206</v>
      </c>
      <c r="V99" s="89">
        <v>7.43849426498855E-16</v>
      </c>
      <c r="W99" s="89">
        <v>0.613800484876039</v>
      </c>
      <c r="X99" s="89">
        <v>95</v>
      </c>
      <c r="Y99" s="89">
        <v>0.39969389934308303</v>
      </c>
      <c r="Z99" s="89">
        <v>8.8130141493032994</v>
      </c>
      <c r="AA99" s="89">
        <v>4.9343245538895898E-16</v>
      </c>
      <c r="AB99" s="89">
        <v>0.70925570724244902</v>
      </c>
      <c r="AC99" s="89">
        <v>99</v>
      </c>
      <c r="AD99" s="89">
        <v>0.30361509633008799</v>
      </c>
      <c r="AE99" s="89">
        <v>9.78253000925862</v>
      </c>
      <c r="AF99" s="89">
        <v>4.3520742565306101E-16</v>
      </c>
      <c r="AG99" s="89">
        <v>0.88560195148084597</v>
      </c>
      <c r="AH99" s="89">
        <v>95</v>
      </c>
      <c r="AI99" s="89">
        <v>0.372144660161492</v>
      </c>
      <c r="AJ99" s="89">
        <v>8.9487293435479103</v>
      </c>
      <c r="AK99" s="89">
        <v>-6.4594794160009105E-17</v>
      </c>
      <c r="AL99" s="89">
        <v>0.90434975585206701</v>
      </c>
      <c r="AM99" s="89">
        <v>99</v>
      </c>
      <c r="AN99" s="89">
        <v>0.39138357746894198</v>
      </c>
      <c r="AO99" s="89">
        <v>9.1029704818011599</v>
      </c>
      <c r="AP99" s="89">
        <v>1.2221335055073701E-15</v>
      </c>
      <c r="AQ99" s="89">
        <v>1.40040377332729</v>
      </c>
      <c r="AR99" s="89">
        <v>99</v>
      </c>
      <c r="AS99" s="93">
        <f t="shared" si="3"/>
        <v>6</v>
      </c>
    </row>
    <row r="100" spans="1:45" x14ac:dyDescent="0.3">
      <c r="A100" s="93" t="str">
        <f t="shared" si="2"/>
        <v>BEEF3COGN3</v>
      </c>
      <c r="B100" s="93">
        <v>98</v>
      </c>
      <c r="C100" s="89" t="s">
        <v>116</v>
      </c>
      <c r="D100" s="89" t="s">
        <v>45</v>
      </c>
      <c r="E100" s="89">
        <v>0.35939090554665598</v>
      </c>
      <c r="F100" s="89">
        <v>1.2079611998895501</v>
      </c>
      <c r="G100" s="89">
        <v>-1.06581410364015E-16</v>
      </c>
      <c r="H100" s="89">
        <v>0.23630776372842099</v>
      </c>
      <c r="I100" s="89">
        <v>99</v>
      </c>
      <c r="J100" s="89">
        <v>0.49512849397927799</v>
      </c>
      <c r="K100" s="89">
        <v>-0.151526473220706</v>
      </c>
      <c r="L100" s="89">
        <v>-1.1842378929335E-16</v>
      </c>
      <c r="M100" s="89">
        <v>0.35399721261070499</v>
      </c>
      <c r="N100" s="89">
        <v>99</v>
      </c>
      <c r="O100" s="89">
        <v>0.80073235797227205</v>
      </c>
      <c r="P100" s="89">
        <v>-3.2772964062966099</v>
      </c>
      <c r="Q100" s="89">
        <v>-7.6763991988367999E-16</v>
      </c>
      <c r="R100" s="89">
        <v>0.69592674346832994</v>
      </c>
      <c r="S100" s="89">
        <v>95</v>
      </c>
      <c r="T100" s="89">
        <v>0</v>
      </c>
      <c r="U100" s="89">
        <v>0</v>
      </c>
      <c r="V100" s="89">
        <v>0</v>
      </c>
      <c r="W100" s="89">
        <v>0</v>
      </c>
      <c r="X100" s="89" t="s">
        <v>230</v>
      </c>
      <c r="Y100" s="89">
        <v>0.70528562812119899</v>
      </c>
      <c r="Z100" s="89">
        <v>-2.32737482295583</v>
      </c>
      <c r="AA100" s="89">
        <v>-1.6283271027835601E-16</v>
      </c>
      <c r="AB100" s="89">
        <v>0.840637302808807</v>
      </c>
      <c r="AC100" s="89">
        <v>99</v>
      </c>
      <c r="AD100" s="89">
        <v>0</v>
      </c>
      <c r="AE100" s="89">
        <v>0</v>
      </c>
      <c r="AF100" s="89">
        <v>0</v>
      </c>
      <c r="AG100" s="89">
        <v>0</v>
      </c>
      <c r="AH100" s="89" t="s">
        <v>230</v>
      </c>
      <c r="AI100" s="89">
        <v>0.48378738358566598</v>
      </c>
      <c r="AJ100" s="89">
        <v>0.197262287169991</v>
      </c>
      <c r="AK100" s="89">
        <v>-5.4905575036007701E-16</v>
      </c>
      <c r="AL100" s="89">
        <v>0.96975396410988102</v>
      </c>
      <c r="AM100" s="89">
        <v>95</v>
      </c>
      <c r="AN100" s="89">
        <v>0.46333849382924303</v>
      </c>
      <c r="AO100" s="89">
        <v>1.0084388774405599</v>
      </c>
      <c r="AP100" s="89">
        <v>6.2527760746888803E-16</v>
      </c>
      <c r="AQ100" s="89">
        <v>1.8682543576278301</v>
      </c>
      <c r="AR100" s="89">
        <v>95</v>
      </c>
      <c r="AS100" s="93">
        <f t="shared" si="3"/>
        <v>6</v>
      </c>
    </row>
    <row r="101" spans="1:45" x14ac:dyDescent="0.3">
      <c r="A101" s="93" t="str">
        <f t="shared" si="2"/>
        <v>BEEF3CPLE6</v>
      </c>
      <c r="B101" s="93">
        <v>99</v>
      </c>
      <c r="C101" s="89" t="s">
        <v>116</v>
      </c>
      <c r="D101" s="89" t="s">
        <v>508</v>
      </c>
      <c r="E101" s="89">
        <v>0</v>
      </c>
      <c r="F101" s="89">
        <v>0</v>
      </c>
      <c r="G101" s="89">
        <v>0</v>
      </c>
      <c r="H101" s="89">
        <v>0</v>
      </c>
      <c r="I101" s="89" t="s">
        <v>230</v>
      </c>
      <c r="J101" s="89">
        <v>0</v>
      </c>
      <c r="K101" s="89">
        <v>0</v>
      </c>
      <c r="L101" s="89">
        <v>0</v>
      </c>
      <c r="M101" s="89">
        <v>0</v>
      </c>
      <c r="N101" s="89" t="s">
        <v>230</v>
      </c>
      <c r="O101" s="89">
        <v>-1.77651198810495</v>
      </c>
      <c r="P101" s="89">
        <v>83.591808641316803</v>
      </c>
      <c r="Q101" s="89">
        <v>7.7144639882525205E-15</v>
      </c>
      <c r="R101" s="89">
        <v>2.9108917348324401</v>
      </c>
      <c r="S101" s="89">
        <v>95</v>
      </c>
      <c r="T101" s="89">
        <v>-1.8176912815952899</v>
      </c>
      <c r="U101" s="89">
        <v>83.957159603454102</v>
      </c>
      <c r="V101" s="89">
        <v>7.32747196252603E-15</v>
      </c>
      <c r="W101" s="89">
        <v>2.8467002450904402</v>
      </c>
      <c r="X101" s="89">
        <v>95</v>
      </c>
      <c r="Y101" s="89">
        <v>-1.89061209634875</v>
      </c>
      <c r="Z101" s="89">
        <v>84.690507855254296</v>
      </c>
      <c r="AA101" s="89">
        <v>-2.7632217501781699E-16</v>
      </c>
      <c r="AB101" s="89">
        <v>2.8657300841450399</v>
      </c>
      <c r="AC101" s="89">
        <v>99</v>
      </c>
      <c r="AD101" s="89">
        <v>-1.72122979413628</v>
      </c>
      <c r="AE101" s="89">
        <v>81.777406208354506</v>
      </c>
      <c r="AF101" s="89">
        <v>5.6843418860808002E-15</v>
      </c>
      <c r="AG101" s="89">
        <v>4.0343465751310497</v>
      </c>
      <c r="AH101" s="89">
        <v>95</v>
      </c>
      <c r="AI101" s="89">
        <v>0</v>
      </c>
      <c r="AJ101" s="89">
        <v>0</v>
      </c>
      <c r="AK101" s="89">
        <v>0</v>
      </c>
      <c r="AL101" s="89">
        <v>0</v>
      </c>
      <c r="AM101" s="89" t="s">
        <v>230</v>
      </c>
      <c r="AN101" s="89">
        <v>0.266340410388621</v>
      </c>
      <c r="AO101" s="89">
        <v>58.787474773359797</v>
      </c>
      <c r="AP101" s="89">
        <v>-2.72848410531878E-15</v>
      </c>
      <c r="AQ101" s="89">
        <v>6.4485563028620696</v>
      </c>
      <c r="AR101" s="89">
        <v>95</v>
      </c>
      <c r="AS101" s="93">
        <f t="shared" si="3"/>
        <v>5</v>
      </c>
    </row>
    <row r="102" spans="1:45" x14ac:dyDescent="0.3">
      <c r="A102" s="93" t="str">
        <f t="shared" si="2"/>
        <v>BEEF3FLRY3</v>
      </c>
      <c r="B102" s="93">
        <v>100</v>
      </c>
      <c r="C102" s="89" t="s">
        <v>116</v>
      </c>
      <c r="D102" s="89" t="s">
        <v>92</v>
      </c>
      <c r="E102" s="89">
        <v>0.45969486180339802</v>
      </c>
      <c r="F102" s="89">
        <v>22.462098760046398</v>
      </c>
      <c r="G102" s="89">
        <v>-2.59348098552437E-15</v>
      </c>
      <c r="H102" s="89">
        <v>0.68783922415063503</v>
      </c>
      <c r="I102" s="89">
        <v>99</v>
      </c>
      <c r="J102" s="89">
        <v>-0.15947965054221</v>
      </c>
      <c r="K102" s="89">
        <v>28.690808686253</v>
      </c>
      <c r="L102" s="89">
        <v>-1.12502599828683E-15</v>
      </c>
      <c r="M102" s="89">
        <v>1.08588822803047</v>
      </c>
      <c r="N102" s="89">
        <v>95</v>
      </c>
      <c r="O102" s="89">
        <v>-0.35384349956584699</v>
      </c>
      <c r="P102" s="89">
        <v>30.680990777834101</v>
      </c>
      <c r="Q102" s="89">
        <v>3.8064789415719601E-16</v>
      </c>
      <c r="R102" s="89">
        <v>1.0919066604255701</v>
      </c>
      <c r="S102" s="89">
        <v>95</v>
      </c>
      <c r="T102" s="89">
        <v>-0.44445161004189299</v>
      </c>
      <c r="U102" s="89">
        <v>31.560430100370699</v>
      </c>
      <c r="V102" s="89">
        <v>-3.7747582837255302E-16</v>
      </c>
      <c r="W102" s="89">
        <v>1.1132307214994199</v>
      </c>
      <c r="X102" s="89">
        <v>95</v>
      </c>
      <c r="Y102" s="89">
        <v>-0.61163511561770201</v>
      </c>
      <c r="Z102" s="89">
        <v>33.197759684261499</v>
      </c>
      <c r="AA102" s="89">
        <v>-2.2303146983580898E-15</v>
      </c>
      <c r="AB102" s="89">
        <v>1.4551604586489999</v>
      </c>
      <c r="AC102" s="89">
        <v>99</v>
      </c>
      <c r="AD102" s="89">
        <v>-0.634285047607547</v>
      </c>
      <c r="AE102" s="89">
        <v>33.051252539181199</v>
      </c>
      <c r="AF102" s="89">
        <v>1.4210854715201999E-16</v>
      </c>
      <c r="AG102" s="89">
        <v>1.8623731744084699</v>
      </c>
      <c r="AH102" s="89">
        <v>95</v>
      </c>
      <c r="AI102" s="89">
        <v>0</v>
      </c>
      <c r="AJ102" s="89">
        <v>0</v>
      </c>
      <c r="AK102" s="89">
        <v>0</v>
      </c>
      <c r="AL102" s="89">
        <v>0</v>
      </c>
      <c r="AM102" s="89" t="s">
        <v>230</v>
      </c>
      <c r="AN102" s="89">
        <v>0</v>
      </c>
      <c r="AO102" s="89">
        <v>0</v>
      </c>
      <c r="AP102" s="89">
        <v>0</v>
      </c>
      <c r="AQ102" s="89">
        <v>0</v>
      </c>
      <c r="AR102" s="89" t="s">
        <v>230</v>
      </c>
      <c r="AS102" s="93">
        <f t="shared" si="3"/>
        <v>6</v>
      </c>
    </row>
    <row r="103" spans="1:45" x14ac:dyDescent="0.3">
      <c r="A103" s="93" t="str">
        <f t="shared" si="2"/>
        <v>BEEF3IRBR3</v>
      </c>
      <c r="B103" s="93">
        <v>101</v>
      </c>
      <c r="C103" s="89" t="s">
        <v>116</v>
      </c>
      <c r="D103" s="89" t="s">
        <v>108</v>
      </c>
      <c r="E103" s="89">
        <v>-0.26901305811954701</v>
      </c>
      <c r="F103" s="89">
        <v>9.8287724498210398</v>
      </c>
      <c r="G103" s="89">
        <v>-2.6645352591003799E-17</v>
      </c>
      <c r="H103" s="89">
        <v>0.57097048677309803</v>
      </c>
      <c r="I103" s="89">
        <v>95</v>
      </c>
      <c r="J103" s="89">
        <v>-3.02907150400409E-2</v>
      </c>
      <c r="K103" s="89">
        <v>7.4282258984149401</v>
      </c>
      <c r="L103" s="89">
        <v>5.1070259132757197E-16</v>
      </c>
      <c r="M103" s="89">
        <v>0.61862046698193596</v>
      </c>
      <c r="N103" s="89">
        <v>95</v>
      </c>
      <c r="O103" s="89">
        <v>0.12748566944607001</v>
      </c>
      <c r="P103" s="89">
        <v>5.8144893888731</v>
      </c>
      <c r="Q103" s="89">
        <v>-1.9666807864788499E-16</v>
      </c>
      <c r="R103" s="89">
        <v>0.67436183706335795</v>
      </c>
      <c r="S103" s="89">
        <v>95</v>
      </c>
      <c r="T103" s="89">
        <v>0</v>
      </c>
      <c r="U103" s="89">
        <v>0</v>
      </c>
      <c r="V103" s="89">
        <v>0</v>
      </c>
      <c r="W103" s="89">
        <v>0</v>
      </c>
      <c r="X103" s="89" t="s">
        <v>230</v>
      </c>
      <c r="Y103" s="89">
        <v>0.271542064992909</v>
      </c>
      <c r="Z103" s="89">
        <v>4.4416500053928498</v>
      </c>
      <c r="AA103" s="89">
        <v>3.9474596431116697E-17</v>
      </c>
      <c r="AB103" s="89">
        <v>1.08080610188828</v>
      </c>
      <c r="AC103" s="89">
        <v>95</v>
      </c>
      <c r="AD103" s="89">
        <v>0.151093549782086</v>
      </c>
      <c r="AE103" s="89">
        <v>5.9375883956716802</v>
      </c>
      <c r="AF103" s="89">
        <v>1.06581410364015E-16</v>
      </c>
      <c r="AG103" s="89">
        <v>1.1897699198262599</v>
      </c>
      <c r="AH103" s="89">
        <v>95</v>
      </c>
      <c r="AI103" s="89">
        <v>6.11754121049937E-2</v>
      </c>
      <c r="AJ103" s="89">
        <v>7.0440186578263999</v>
      </c>
      <c r="AK103" s="89">
        <v>3.8756876496005502E-16</v>
      </c>
      <c r="AL103" s="89">
        <v>1.2103493508529599</v>
      </c>
      <c r="AM103" s="89">
        <v>95</v>
      </c>
      <c r="AN103" s="89">
        <v>0.25945890212844303</v>
      </c>
      <c r="AO103" s="89">
        <v>7.0362599320997301</v>
      </c>
      <c r="AP103" s="89">
        <v>-2.2737367544323201E-16</v>
      </c>
      <c r="AQ103" s="89">
        <v>6.9988431819326502</v>
      </c>
      <c r="AR103" s="89">
        <v>99</v>
      </c>
      <c r="AS103" s="93">
        <f t="shared" si="3"/>
        <v>7</v>
      </c>
    </row>
    <row r="104" spans="1:45" x14ac:dyDescent="0.3">
      <c r="A104" s="93" t="str">
        <f t="shared" si="2"/>
        <v>BEEF3LAME4</v>
      </c>
      <c r="B104" s="93">
        <v>102</v>
      </c>
      <c r="C104" s="89" t="s">
        <v>116</v>
      </c>
      <c r="D104" s="89" t="s">
        <v>138</v>
      </c>
      <c r="E104" s="89">
        <v>1.97210005051243</v>
      </c>
      <c r="F104" s="89">
        <v>5.1500913839893903</v>
      </c>
      <c r="G104" s="89">
        <v>-2.30926389122033E-15</v>
      </c>
      <c r="H104" s="89">
        <v>0.96778561425418996</v>
      </c>
      <c r="I104" s="89">
        <v>95</v>
      </c>
      <c r="J104" s="89">
        <v>2.4458511864521699</v>
      </c>
      <c r="K104" s="89">
        <v>0.41310149077778702</v>
      </c>
      <c r="L104" s="89">
        <v>-6.8093678843676302E-16</v>
      </c>
      <c r="M104" s="89">
        <v>1.20399022318682</v>
      </c>
      <c r="N104" s="89">
        <v>95</v>
      </c>
      <c r="O104" s="89">
        <v>2.6243112782540798</v>
      </c>
      <c r="P104" s="89">
        <v>-1.3855696727501201</v>
      </c>
      <c r="Q104" s="89">
        <v>-4.0094911517891399E-15</v>
      </c>
      <c r="R104" s="89">
        <v>1.22838354787424</v>
      </c>
      <c r="S104" s="89">
        <v>95</v>
      </c>
      <c r="T104" s="89">
        <v>2.6019957794228499</v>
      </c>
      <c r="U104" s="89">
        <v>-1.1503025099759301</v>
      </c>
      <c r="V104" s="89">
        <v>1.64313007644523E-15</v>
      </c>
      <c r="W104" s="89">
        <v>1.2304211067267601</v>
      </c>
      <c r="X104" s="89">
        <v>95</v>
      </c>
      <c r="Y104" s="89">
        <v>2.37237175252872</v>
      </c>
      <c r="Z104" s="89">
        <v>1.1076828565524499</v>
      </c>
      <c r="AA104" s="89">
        <v>-1.6776703483224599E-15</v>
      </c>
      <c r="AB104" s="89">
        <v>1.72970389743202</v>
      </c>
      <c r="AC104" s="89">
        <v>95</v>
      </c>
      <c r="AD104" s="89">
        <v>0</v>
      </c>
      <c r="AE104" s="89">
        <v>0</v>
      </c>
      <c r="AF104" s="89">
        <v>0</v>
      </c>
      <c r="AG104" s="89">
        <v>0</v>
      </c>
      <c r="AH104" s="89" t="s">
        <v>230</v>
      </c>
      <c r="AI104" s="89">
        <v>0</v>
      </c>
      <c r="AJ104" s="89">
        <v>0</v>
      </c>
      <c r="AK104" s="89">
        <v>0</v>
      </c>
      <c r="AL104" s="89">
        <v>0</v>
      </c>
      <c r="AM104" s="89" t="s">
        <v>230</v>
      </c>
      <c r="AN104" s="89">
        <v>0</v>
      </c>
      <c r="AO104" s="89">
        <v>0</v>
      </c>
      <c r="AP104" s="89">
        <v>0</v>
      </c>
      <c r="AQ104" s="89">
        <v>0</v>
      </c>
      <c r="AR104" s="89" t="s">
        <v>230</v>
      </c>
      <c r="AS104" s="93">
        <f t="shared" si="3"/>
        <v>5</v>
      </c>
    </row>
    <row r="105" spans="1:45" x14ac:dyDescent="0.3">
      <c r="A105" s="93" t="str">
        <f t="shared" si="2"/>
        <v>BEEF3LCAM3</v>
      </c>
      <c r="B105" s="93">
        <v>103</v>
      </c>
      <c r="C105" s="89" t="s">
        <v>116</v>
      </c>
      <c r="D105" s="89" t="s">
        <v>509</v>
      </c>
      <c r="E105" s="89">
        <v>-1.82403505007863</v>
      </c>
      <c r="F105" s="89">
        <v>45.143474990842002</v>
      </c>
      <c r="G105" s="89">
        <v>5.1159076974727204E-15</v>
      </c>
      <c r="H105" s="89">
        <v>1.1427385172684399</v>
      </c>
      <c r="I105" s="89">
        <v>99</v>
      </c>
      <c r="J105" s="89">
        <v>-2.1331103395059698</v>
      </c>
      <c r="K105" s="89">
        <v>48.235522001505998</v>
      </c>
      <c r="L105" s="89">
        <v>-3.01980662698043E-15</v>
      </c>
      <c r="M105" s="89">
        <v>1.1383424344047199</v>
      </c>
      <c r="N105" s="89">
        <v>99</v>
      </c>
      <c r="O105" s="89">
        <v>-2.2636999450327702</v>
      </c>
      <c r="P105" s="89">
        <v>49.541181513371797</v>
      </c>
      <c r="Q105" s="89">
        <v>-3.2228188371976E-15</v>
      </c>
      <c r="R105" s="89">
        <v>1.18123368395515</v>
      </c>
      <c r="S105" s="89">
        <v>99</v>
      </c>
      <c r="T105" s="89">
        <v>-2.5254635703809698</v>
      </c>
      <c r="U105" s="89">
        <v>52.0956010129227</v>
      </c>
      <c r="V105" s="89">
        <v>-3.5083047578154901E-15</v>
      </c>
      <c r="W105" s="89">
        <v>1.57811297542729</v>
      </c>
      <c r="X105" s="89">
        <v>99</v>
      </c>
      <c r="Y105" s="89">
        <v>-2.8208648084746599</v>
      </c>
      <c r="Z105" s="89">
        <v>54.912577656877602</v>
      </c>
      <c r="AA105" s="89">
        <v>-1.69740764653802E-15</v>
      </c>
      <c r="AB105" s="89">
        <v>2.2481872931801101</v>
      </c>
      <c r="AC105" s="89">
        <v>95</v>
      </c>
      <c r="AD105" s="89">
        <v>-2.5253647131385701</v>
      </c>
      <c r="AE105" s="89">
        <v>50.544837098057499</v>
      </c>
      <c r="AF105" s="89">
        <v>1.70530256582424E-15</v>
      </c>
      <c r="AG105" s="89">
        <v>3.77459112964703</v>
      </c>
      <c r="AH105" s="89">
        <v>99</v>
      </c>
      <c r="AI105" s="89">
        <v>0</v>
      </c>
      <c r="AJ105" s="89">
        <v>0</v>
      </c>
      <c r="AK105" s="89">
        <v>0</v>
      </c>
      <c r="AL105" s="89">
        <v>0</v>
      </c>
      <c r="AM105" s="89" t="s">
        <v>230</v>
      </c>
      <c r="AN105" s="89">
        <v>0</v>
      </c>
      <c r="AO105" s="89">
        <v>0</v>
      </c>
      <c r="AP105" s="89">
        <v>0</v>
      </c>
      <c r="AQ105" s="89">
        <v>0</v>
      </c>
      <c r="AR105" s="89" t="s">
        <v>230</v>
      </c>
      <c r="AS105" s="93">
        <f t="shared" si="3"/>
        <v>6</v>
      </c>
    </row>
    <row r="106" spans="1:45" x14ac:dyDescent="0.3">
      <c r="A106" s="93" t="str">
        <f t="shared" si="2"/>
        <v>BEEF3LREN3</v>
      </c>
      <c r="B106" s="93">
        <v>104</v>
      </c>
      <c r="C106" s="89" t="s">
        <v>116</v>
      </c>
      <c r="D106" s="89" t="s">
        <v>114</v>
      </c>
      <c r="E106" s="89">
        <v>0</v>
      </c>
      <c r="F106" s="89">
        <v>0</v>
      </c>
      <c r="G106" s="89">
        <v>0</v>
      </c>
      <c r="H106" s="89">
        <v>0</v>
      </c>
      <c r="I106" s="89" t="s">
        <v>230</v>
      </c>
      <c r="J106" s="89">
        <v>0</v>
      </c>
      <c r="K106" s="89">
        <v>0</v>
      </c>
      <c r="L106" s="89">
        <v>0</v>
      </c>
      <c r="M106" s="89">
        <v>0</v>
      </c>
      <c r="N106" s="89" t="s">
        <v>230</v>
      </c>
      <c r="O106" s="89">
        <v>0</v>
      </c>
      <c r="P106" s="89">
        <v>0</v>
      </c>
      <c r="Q106" s="89">
        <v>0</v>
      </c>
      <c r="R106" s="89">
        <v>0</v>
      </c>
      <c r="S106" s="89" t="s">
        <v>230</v>
      </c>
      <c r="T106" s="89">
        <v>-0.29798400584956602</v>
      </c>
      <c r="U106" s="89">
        <v>45.925550104709501</v>
      </c>
      <c r="V106" s="89">
        <v>-2.8865798640254102E-15</v>
      </c>
      <c r="W106" s="89">
        <v>2.2253348296296398</v>
      </c>
      <c r="X106" s="89">
        <v>95</v>
      </c>
      <c r="Y106" s="89">
        <v>-0.42551650846850197</v>
      </c>
      <c r="Z106" s="89">
        <v>47.221112281478597</v>
      </c>
      <c r="AA106" s="89">
        <v>-1.69740764653802E-15</v>
      </c>
      <c r="AB106" s="89">
        <v>2.43686658668376</v>
      </c>
      <c r="AC106" s="89">
        <v>99</v>
      </c>
      <c r="AD106" s="89">
        <v>-0.51110505864949995</v>
      </c>
      <c r="AE106" s="89">
        <v>47.611242585986098</v>
      </c>
      <c r="AF106" s="89">
        <v>-4.2632564145606E-16</v>
      </c>
      <c r="AG106" s="89">
        <v>3.0184952321235001</v>
      </c>
      <c r="AH106" s="89">
        <v>99</v>
      </c>
      <c r="AI106" s="89">
        <v>0.35383209239151497</v>
      </c>
      <c r="AJ106" s="89">
        <v>37.067910085341701</v>
      </c>
      <c r="AK106" s="89">
        <v>1.03351670656015E-15</v>
      </c>
      <c r="AL106" s="89">
        <v>3.66268164480877</v>
      </c>
      <c r="AM106" s="89">
        <v>95</v>
      </c>
      <c r="AN106" s="89">
        <v>0.39735275600731002</v>
      </c>
      <c r="AO106" s="89">
        <v>37.965909644484597</v>
      </c>
      <c r="AP106" s="89">
        <v>-5.6843418860807996E-16</v>
      </c>
      <c r="AQ106" s="89">
        <v>5.3047577064359102</v>
      </c>
      <c r="AR106" s="89">
        <v>95</v>
      </c>
      <c r="AS106" s="93">
        <f t="shared" si="3"/>
        <v>5</v>
      </c>
    </row>
    <row r="107" spans="1:45" x14ac:dyDescent="0.3">
      <c r="A107" s="93" t="str">
        <f t="shared" si="2"/>
        <v>BEEF3MGLU3</v>
      </c>
      <c r="B107" s="93">
        <v>105</v>
      </c>
      <c r="C107" s="89" t="s">
        <v>116</v>
      </c>
      <c r="D107" s="89" t="s">
        <v>132</v>
      </c>
      <c r="E107" s="89">
        <v>-0.83410919861055199</v>
      </c>
      <c r="F107" s="89">
        <v>32.950739410343303</v>
      </c>
      <c r="G107" s="89">
        <v>2.77111666946439E-15</v>
      </c>
      <c r="H107" s="89">
        <v>1.15791261336026</v>
      </c>
      <c r="I107" s="89">
        <v>95</v>
      </c>
      <c r="J107" s="89">
        <v>-0.90419819152648795</v>
      </c>
      <c r="K107" s="89">
        <v>33.6472113433163</v>
      </c>
      <c r="L107" s="89">
        <v>4.1448326252672502E-16</v>
      </c>
      <c r="M107" s="89">
        <v>1.17493090454448</v>
      </c>
      <c r="N107" s="89">
        <v>99</v>
      </c>
      <c r="O107" s="89">
        <v>-1.0461186755583101</v>
      </c>
      <c r="P107" s="89">
        <v>35.084060609857502</v>
      </c>
      <c r="Q107" s="89">
        <v>-3.1974423109204501E-15</v>
      </c>
      <c r="R107" s="89">
        <v>1.1578630890474</v>
      </c>
      <c r="S107" s="89">
        <v>99</v>
      </c>
      <c r="T107" s="89">
        <v>-1.3480411101030101</v>
      </c>
      <c r="U107" s="89">
        <v>38.041013331162603</v>
      </c>
      <c r="V107" s="89">
        <v>6.6613381477509402E-17</v>
      </c>
      <c r="W107" s="89">
        <v>1.6614164954256401</v>
      </c>
      <c r="X107" s="89">
        <v>99</v>
      </c>
      <c r="Y107" s="89">
        <v>0</v>
      </c>
      <c r="Z107" s="89">
        <v>0</v>
      </c>
      <c r="AA107" s="89">
        <v>0</v>
      </c>
      <c r="AB107" s="89">
        <v>0</v>
      </c>
      <c r="AC107" s="89" t="s">
        <v>230</v>
      </c>
      <c r="AD107" s="89">
        <v>-1.39969118743115</v>
      </c>
      <c r="AE107" s="89">
        <v>37.086636726056099</v>
      </c>
      <c r="AF107" s="89">
        <v>-4.2632564145606E-16</v>
      </c>
      <c r="AG107" s="89">
        <v>3.7030796443670302</v>
      </c>
      <c r="AH107" s="89">
        <v>99</v>
      </c>
      <c r="AI107" s="89">
        <v>0</v>
      </c>
      <c r="AJ107" s="89">
        <v>0</v>
      </c>
      <c r="AK107" s="89">
        <v>0</v>
      </c>
      <c r="AL107" s="89">
        <v>0</v>
      </c>
      <c r="AM107" s="89" t="s">
        <v>230</v>
      </c>
      <c r="AN107" s="89">
        <v>0</v>
      </c>
      <c r="AO107" s="89">
        <v>0</v>
      </c>
      <c r="AP107" s="89">
        <v>0</v>
      </c>
      <c r="AQ107" s="89">
        <v>0</v>
      </c>
      <c r="AR107" s="89" t="s">
        <v>230</v>
      </c>
      <c r="AS107" s="93">
        <f t="shared" si="3"/>
        <v>5</v>
      </c>
    </row>
    <row r="108" spans="1:45" x14ac:dyDescent="0.3">
      <c r="A108" s="93" t="str">
        <f t="shared" si="2"/>
        <v>BEEF3MULT3</v>
      </c>
      <c r="B108" s="93">
        <v>106</v>
      </c>
      <c r="C108" s="89" t="s">
        <v>116</v>
      </c>
      <c r="D108" s="89" t="s">
        <v>109</v>
      </c>
      <c r="E108" s="89">
        <v>0</v>
      </c>
      <c r="F108" s="89">
        <v>0</v>
      </c>
      <c r="G108" s="89">
        <v>0</v>
      </c>
      <c r="H108" s="89">
        <v>0</v>
      </c>
      <c r="I108" s="89" t="s">
        <v>230</v>
      </c>
      <c r="J108" s="89">
        <v>0</v>
      </c>
      <c r="K108" s="89">
        <v>0</v>
      </c>
      <c r="L108" s="89">
        <v>0</v>
      </c>
      <c r="M108" s="89">
        <v>0</v>
      </c>
      <c r="N108" s="89" t="s">
        <v>230</v>
      </c>
      <c r="O108" s="89">
        <v>0</v>
      </c>
      <c r="P108" s="89">
        <v>0</v>
      </c>
      <c r="Q108" s="89">
        <v>0</v>
      </c>
      <c r="R108" s="89">
        <v>0</v>
      </c>
      <c r="S108" s="89" t="s">
        <v>230</v>
      </c>
      <c r="T108" s="89">
        <v>-0.11723963103000699</v>
      </c>
      <c r="U108" s="89">
        <v>23.0671032282726</v>
      </c>
      <c r="V108" s="89">
        <v>1.33226762955019E-16</v>
      </c>
      <c r="W108" s="89">
        <v>1.3621577024292799</v>
      </c>
      <c r="X108" s="89">
        <v>95</v>
      </c>
      <c r="Y108" s="89">
        <v>-0.148737101650086</v>
      </c>
      <c r="Z108" s="89">
        <v>23.408199609326498</v>
      </c>
      <c r="AA108" s="89">
        <v>2.1711028037114201E-16</v>
      </c>
      <c r="AB108" s="89">
        <v>1.3663474615634199</v>
      </c>
      <c r="AC108" s="89">
        <v>99</v>
      </c>
      <c r="AD108" s="89">
        <v>-0.203869142510339</v>
      </c>
      <c r="AE108" s="89">
        <v>23.852227274113801</v>
      </c>
      <c r="AF108" s="89">
        <v>-4.9737991503206998E-16</v>
      </c>
      <c r="AG108" s="89">
        <v>1.4880008017894899</v>
      </c>
      <c r="AH108" s="89">
        <v>99</v>
      </c>
      <c r="AI108" s="89">
        <v>6.07638050611439E-2</v>
      </c>
      <c r="AJ108" s="89">
        <v>20.6276270269816</v>
      </c>
      <c r="AK108" s="89">
        <v>9.6892191240013694E-16</v>
      </c>
      <c r="AL108" s="89">
        <v>1.6306256154550101</v>
      </c>
      <c r="AM108" s="89">
        <v>99</v>
      </c>
      <c r="AN108" s="89">
        <v>0.12553266299096399</v>
      </c>
      <c r="AO108" s="89">
        <v>21.037907838787302</v>
      </c>
      <c r="AP108" s="89">
        <v>1.4210854715202001E-15</v>
      </c>
      <c r="AQ108" s="89">
        <v>3.68351888368678</v>
      </c>
      <c r="AR108" s="89">
        <v>99</v>
      </c>
      <c r="AS108" s="93">
        <f t="shared" si="3"/>
        <v>5</v>
      </c>
    </row>
    <row r="109" spans="1:45" x14ac:dyDescent="0.3">
      <c r="A109" s="93" t="str">
        <f t="shared" si="2"/>
        <v>BEEF3RADL3</v>
      </c>
      <c r="B109" s="93">
        <v>107</v>
      </c>
      <c r="C109" s="89" t="s">
        <v>116</v>
      </c>
      <c r="D109" s="89" t="s">
        <v>99</v>
      </c>
      <c r="E109" s="89">
        <v>-0.72983046059283896</v>
      </c>
      <c r="F109" s="89">
        <v>32.443604567760197</v>
      </c>
      <c r="G109" s="89">
        <v>1.4921397450962099E-15</v>
      </c>
      <c r="H109" s="89">
        <v>0.89934737689614697</v>
      </c>
      <c r="I109" s="89">
        <v>99</v>
      </c>
      <c r="J109" s="89">
        <v>-0.95713726613754702</v>
      </c>
      <c r="K109" s="89">
        <v>34.7244375909113</v>
      </c>
      <c r="L109" s="89">
        <v>3.87837909935721E-15</v>
      </c>
      <c r="M109" s="89">
        <v>0.88517392353776903</v>
      </c>
      <c r="N109" s="89">
        <v>99</v>
      </c>
      <c r="O109" s="89">
        <v>-0.74543951223587601</v>
      </c>
      <c r="P109" s="89">
        <v>32.552736572812101</v>
      </c>
      <c r="Q109" s="89">
        <v>1.19269673502588E-15</v>
      </c>
      <c r="R109" s="89">
        <v>0.96645385231614001</v>
      </c>
      <c r="S109" s="89">
        <v>99</v>
      </c>
      <c r="T109" s="89">
        <v>-0.80398431920814495</v>
      </c>
      <c r="U109" s="89">
        <v>33.121587774471699</v>
      </c>
      <c r="V109" s="89">
        <v>2.55351295663786E-15</v>
      </c>
      <c r="W109" s="89">
        <v>0.95816595116151404</v>
      </c>
      <c r="X109" s="89">
        <v>99</v>
      </c>
      <c r="Y109" s="89">
        <v>-0.87656334470653097</v>
      </c>
      <c r="Z109" s="89">
        <v>33.8173633759043</v>
      </c>
      <c r="AA109" s="89">
        <v>1.48029736616688E-15</v>
      </c>
      <c r="AB109" s="89">
        <v>1.00030648765873</v>
      </c>
      <c r="AC109" s="89">
        <v>99</v>
      </c>
      <c r="AD109" s="89">
        <v>-0.76867809097702799</v>
      </c>
      <c r="AE109" s="89">
        <v>32.313272411438497</v>
      </c>
      <c r="AF109" s="89">
        <v>-1.10134124042816E-15</v>
      </c>
      <c r="AG109" s="89">
        <v>1.3070858872015501</v>
      </c>
      <c r="AH109" s="89">
        <v>99</v>
      </c>
      <c r="AI109" s="89">
        <v>0</v>
      </c>
      <c r="AJ109" s="89">
        <v>0</v>
      </c>
      <c r="AK109" s="89">
        <v>0</v>
      </c>
      <c r="AL109" s="89">
        <v>0</v>
      </c>
      <c r="AM109" s="89" t="s">
        <v>230</v>
      </c>
      <c r="AN109" s="89">
        <v>0</v>
      </c>
      <c r="AO109" s="89">
        <v>0</v>
      </c>
      <c r="AP109" s="89">
        <v>0</v>
      </c>
      <c r="AQ109" s="89">
        <v>0</v>
      </c>
      <c r="AR109" s="89" t="s">
        <v>230</v>
      </c>
      <c r="AS109" s="93">
        <f t="shared" si="3"/>
        <v>6</v>
      </c>
    </row>
    <row r="110" spans="1:45" x14ac:dyDescent="0.3">
      <c r="A110" s="93" t="str">
        <f t="shared" si="2"/>
        <v>BEEF3RENT3</v>
      </c>
      <c r="B110" s="93">
        <v>108</v>
      </c>
      <c r="C110" s="89" t="s">
        <v>116</v>
      </c>
      <c r="D110" s="89" t="s">
        <v>118</v>
      </c>
      <c r="E110" s="89">
        <v>-4.6404547222952601</v>
      </c>
      <c r="F110" s="89">
        <v>111.796594097423</v>
      </c>
      <c r="G110" s="89">
        <v>1.10844666778576E-14</v>
      </c>
      <c r="H110" s="89">
        <v>2.66533492103907</v>
      </c>
      <c r="I110" s="89">
        <v>99</v>
      </c>
      <c r="J110" s="89">
        <v>-5.1862401447940698</v>
      </c>
      <c r="K110" s="89">
        <v>117.245263113169</v>
      </c>
      <c r="L110" s="89">
        <v>2.19084010192698E-15</v>
      </c>
      <c r="M110" s="89">
        <v>2.5976331965375699</v>
      </c>
      <c r="N110" s="89">
        <v>99</v>
      </c>
      <c r="O110" s="89">
        <v>-5.2558246249816198</v>
      </c>
      <c r="P110" s="89">
        <v>117.918883186804</v>
      </c>
      <c r="Q110" s="89">
        <v>1.4210854715202001E-15</v>
      </c>
      <c r="R110" s="89">
        <v>2.6388894114599899</v>
      </c>
      <c r="S110" s="89">
        <v>99</v>
      </c>
      <c r="T110" s="89">
        <v>-5.9093091222610203</v>
      </c>
      <c r="U110" s="89">
        <v>124.294873993545</v>
      </c>
      <c r="V110" s="89">
        <v>-1.64313007644523E-15</v>
      </c>
      <c r="W110" s="89">
        <v>3.7302703486339501</v>
      </c>
      <c r="X110" s="89">
        <v>99</v>
      </c>
      <c r="Y110" s="89">
        <v>-6.55778696168273</v>
      </c>
      <c r="Z110" s="89">
        <v>130.494408961685</v>
      </c>
      <c r="AA110" s="89">
        <v>1.8947806286936001E-15</v>
      </c>
      <c r="AB110" s="89">
        <v>5.0537061217413699</v>
      </c>
      <c r="AC110" s="89">
        <v>95</v>
      </c>
      <c r="AD110" s="89">
        <v>-5.8425526769269203</v>
      </c>
      <c r="AE110" s="89">
        <v>119.960811666666</v>
      </c>
      <c r="AF110" s="89">
        <v>-3.12638803734444E-15</v>
      </c>
      <c r="AG110" s="89">
        <v>8.8570969976720697</v>
      </c>
      <c r="AH110" s="89">
        <v>99</v>
      </c>
      <c r="AI110" s="89">
        <v>0</v>
      </c>
      <c r="AJ110" s="89">
        <v>0</v>
      </c>
      <c r="AK110" s="89">
        <v>0</v>
      </c>
      <c r="AL110" s="89">
        <v>0</v>
      </c>
      <c r="AM110" s="89" t="s">
        <v>230</v>
      </c>
      <c r="AN110" s="89">
        <v>0</v>
      </c>
      <c r="AO110" s="89">
        <v>0</v>
      </c>
      <c r="AP110" s="89">
        <v>0</v>
      </c>
      <c r="AQ110" s="89">
        <v>0</v>
      </c>
      <c r="AR110" s="89" t="s">
        <v>230</v>
      </c>
      <c r="AS110" s="93">
        <f t="shared" si="3"/>
        <v>6</v>
      </c>
    </row>
    <row r="111" spans="1:45" x14ac:dyDescent="0.3">
      <c r="A111" s="93" t="str">
        <f t="shared" si="2"/>
        <v>BPAC11BRDT3</v>
      </c>
      <c r="B111" s="93">
        <v>109</v>
      </c>
      <c r="C111" s="89" t="s">
        <v>119</v>
      </c>
      <c r="D111" s="89" t="s">
        <v>83</v>
      </c>
      <c r="E111" s="89">
        <v>0.101178978145797</v>
      </c>
      <c r="F111" s="89">
        <v>12.8274169337354</v>
      </c>
      <c r="G111" s="89">
        <v>-1.06581410364015E-16</v>
      </c>
      <c r="H111" s="89">
        <v>0.69451673578763495</v>
      </c>
      <c r="I111" s="89">
        <v>99</v>
      </c>
      <c r="J111" s="89">
        <v>0.100070723056878</v>
      </c>
      <c r="K111" s="89">
        <v>12.9388180340435</v>
      </c>
      <c r="L111" s="89">
        <v>2.2204460492503099E-15</v>
      </c>
      <c r="M111" s="89">
        <v>0.67482427742544604</v>
      </c>
      <c r="N111" s="89">
        <v>99</v>
      </c>
      <c r="O111" s="89">
        <v>0.102782186510496</v>
      </c>
      <c r="P111" s="89">
        <v>12.7603698906146</v>
      </c>
      <c r="Q111" s="89">
        <v>1.4972150503516401E-15</v>
      </c>
      <c r="R111" s="89">
        <v>0.65688028346972305</v>
      </c>
      <c r="S111" s="89">
        <v>99</v>
      </c>
      <c r="T111" s="89">
        <v>8.2264082885498302E-2</v>
      </c>
      <c r="U111" s="89">
        <v>14.544713525962401</v>
      </c>
      <c r="V111" s="89">
        <v>-7.9936057773011302E-16</v>
      </c>
      <c r="W111" s="89">
        <v>0.71856182079197295</v>
      </c>
      <c r="X111" s="89">
        <v>99</v>
      </c>
      <c r="Y111" s="89">
        <v>4.9432308802692899E-2</v>
      </c>
      <c r="Z111" s="89">
        <v>17.345337963340299</v>
      </c>
      <c r="AA111" s="89">
        <v>9.6712761256235909E-16</v>
      </c>
      <c r="AB111" s="89">
        <v>0.872129405340066</v>
      </c>
      <c r="AC111" s="89">
        <v>99</v>
      </c>
      <c r="AD111" s="89">
        <v>6.7225723677253907E-2</v>
      </c>
      <c r="AE111" s="89">
        <v>15.8762595345469</v>
      </c>
      <c r="AF111" s="89">
        <v>-8.7041485130612301E-16</v>
      </c>
      <c r="AG111" s="89">
        <v>0.90947460016852499</v>
      </c>
      <c r="AH111" s="89">
        <v>99</v>
      </c>
      <c r="AI111" s="89">
        <v>9.0376066775539401E-2</v>
      </c>
      <c r="AJ111" s="89">
        <v>13.9956352023615</v>
      </c>
      <c r="AK111" s="89">
        <v>-1.0173680080201399E-15</v>
      </c>
      <c r="AL111" s="89">
        <v>1.1474260532175</v>
      </c>
      <c r="AM111" s="89">
        <v>99</v>
      </c>
      <c r="AN111" s="89">
        <v>8.9863221194387694E-2</v>
      </c>
      <c r="AO111" s="89">
        <v>14.747061754707699</v>
      </c>
      <c r="AP111" s="89">
        <v>1.8758328224066598E-15</v>
      </c>
      <c r="AQ111" s="89">
        <v>2.34357450215253</v>
      </c>
      <c r="AR111" s="89">
        <v>95</v>
      </c>
      <c r="AS111" s="93">
        <f t="shared" si="3"/>
        <v>8</v>
      </c>
    </row>
    <row r="112" spans="1:45" x14ac:dyDescent="0.3">
      <c r="A112" s="93" t="str">
        <f t="shared" si="2"/>
        <v>BPAC11CPFE3</v>
      </c>
      <c r="B112" s="93">
        <v>110</v>
      </c>
      <c r="C112" s="89" t="s">
        <v>119</v>
      </c>
      <c r="D112" s="89" t="s">
        <v>128</v>
      </c>
      <c r="E112" s="89">
        <v>0</v>
      </c>
      <c r="F112" s="89">
        <v>0</v>
      </c>
      <c r="G112" s="89">
        <v>0</v>
      </c>
      <c r="H112" s="89">
        <v>0</v>
      </c>
      <c r="I112" s="89" t="s">
        <v>230</v>
      </c>
      <c r="J112" s="89">
        <v>0</v>
      </c>
      <c r="K112" s="89">
        <v>0</v>
      </c>
      <c r="L112" s="89">
        <v>0</v>
      </c>
      <c r="M112" s="89">
        <v>0</v>
      </c>
      <c r="N112" s="89" t="s">
        <v>230</v>
      </c>
      <c r="O112" s="89">
        <v>0.14837855948575501</v>
      </c>
      <c r="P112" s="89">
        <v>17.743515486226599</v>
      </c>
      <c r="Q112" s="89">
        <v>-3.2228188371976E-15</v>
      </c>
      <c r="R112" s="89">
        <v>0.80594141017893905</v>
      </c>
      <c r="S112" s="89">
        <v>95</v>
      </c>
      <c r="T112" s="89">
        <v>0.12580001322345599</v>
      </c>
      <c r="U112" s="89">
        <v>19.6523422409044</v>
      </c>
      <c r="V112" s="89">
        <v>1.75415237890775E-15</v>
      </c>
      <c r="W112" s="89">
        <v>0.89244893457927499</v>
      </c>
      <c r="X112" s="89">
        <v>99</v>
      </c>
      <c r="Y112" s="89">
        <v>0</v>
      </c>
      <c r="Z112" s="89">
        <v>0</v>
      </c>
      <c r="AA112" s="89">
        <v>0</v>
      </c>
      <c r="AB112" s="89">
        <v>0</v>
      </c>
      <c r="AC112" s="89" t="s">
        <v>230</v>
      </c>
      <c r="AD112" s="89">
        <v>6.5437078921844499E-2</v>
      </c>
      <c r="AE112" s="89">
        <v>24.775752442511401</v>
      </c>
      <c r="AF112" s="89">
        <v>3.5527136788004998E-17</v>
      </c>
      <c r="AG112" s="89">
        <v>1.16381322559888</v>
      </c>
      <c r="AH112" s="89">
        <v>99</v>
      </c>
      <c r="AI112" s="89">
        <v>9.4786619204440301E-2</v>
      </c>
      <c r="AJ112" s="89">
        <v>22.382844628442299</v>
      </c>
      <c r="AK112" s="89">
        <v>9.8507061094013893E-16</v>
      </c>
      <c r="AL112" s="89">
        <v>1.3961783434250801</v>
      </c>
      <c r="AM112" s="89">
        <v>95</v>
      </c>
      <c r="AN112" s="89">
        <v>9.3793741743351006E-2</v>
      </c>
      <c r="AO112" s="89">
        <v>22.9003782202678</v>
      </c>
      <c r="AP112" s="89">
        <v>-2.1032064978499E-15</v>
      </c>
      <c r="AQ112" s="89">
        <v>1.8669398160833499</v>
      </c>
      <c r="AR112" s="89">
        <v>95</v>
      </c>
      <c r="AS112" s="93">
        <f t="shared" si="3"/>
        <v>5</v>
      </c>
    </row>
    <row r="113" spans="1:45" x14ac:dyDescent="0.3">
      <c r="A113" s="93" t="str">
        <f t="shared" si="2"/>
        <v>BPAC11CRFB3</v>
      </c>
      <c r="B113" s="93">
        <v>111</v>
      </c>
      <c r="C113" s="89" t="s">
        <v>119</v>
      </c>
      <c r="D113" s="89" t="s">
        <v>135</v>
      </c>
      <c r="E113" s="89">
        <v>-3.5574371497227197E-2</v>
      </c>
      <c r="F113" s="89">
        <v>22.827397637607898</v>
      </c>
      <c r="G113" s="89">
        <v>2.2737367544323199E-15</v>
      </c>
      <c r="H113" s="89">
        <v>0.62307828399536302</v>
      </c>
      <c r="I113" s="89">
        <v>95</v>
      </c>
      <c r="J113" s="89">
        <v>-3.3917934110863399E-2</v>
      </c>
      <c r="K113" s="89">
        <v>22.690413690028301</v>
      </c>
      <c r="L113" s="89">
        <v>9.4739031434680004E-16</v>
      </c>
      <c r="M113" s="89">
        <v>0.61597548744062203</v>
      </c>
      <c r="N113" s="89">
        <v>99</v>
      </c>
      <c r="O113" s="89">
        <v>-2.38204762109832E-2</v>
      </c>
      <c r="P113" s="89">
        <v>21.998090767440701</v>
      </c>
      <c r="Q113" s="89">
        <v>1.7256037868459599E-15</v>
      </c>
      <c r="R113" s="89">
        <v>0.76512342637845798</v>
      </c>
      <c r="S113" s="89">
        <v>95</v>
      </c>
      <c r="T113" s="89">
        <v>-5.0681447308737601E-3</v>
      </c>
      <c r="U113" s="89">
        <v>20.364897713267901</v>
      </c>
      <c r="V113" s="89">
        <v>-6.2172489379008802E-16</v>
      </c>
      <c r="W113" s="89">
        <v>0.77845650915461795</v>
      </c>
      <c r="X113" s="89">
        <v>95</v>
      </c>
      <c r="Y113" s="89">
        <v>0</v>
      </c>
      <c r="Z113" s="89">
        <v>0</v>
      </c>
      <c r="AA113" s="89">
        <v>0</v>
      </c>
      <c r="AB113" s="89">
        <v>0</v>
      </c>
      <c r="AC113" s="89" t="s">
        <v>230</v>
      </c>
      <c r="AD113" s="89">
        <v>2.30363295935931E-2</v>
      </c>
      <c r="AE113" s="89">
        <v>17.972761978277699</v>
      </c>
      <c r="AF113" s="89">
        <v>-1.4033219031261999E-15</v>
      </c>
      <c r="AG113" s="89">
        <v>0.90465807432490797</v>
      </c>
      <c r="AH113" s="89">
        <v>95</v>
      </c>
      <c r="AI113" s="89">
        <v>0</v>
      </c>
      <c r="AJ113" s="89">
        <v>0</v>
      </c>
      <c r="AK113" s="89">
        <v>0</v>
      </c>
      <c r="AL113" s="89">
        <v>0</v>
      </c>
      <c r="AM113" s="89" t="s">
        <v>230</v>
      </c>
      <c r="AN113" s="89">
        <v>0</v>
      </c>
      <c r="AO113" s="89">
        <v>0</v>
      </c>
      <c r="AP113" s="89">
        <v>0</v>
      </c>
      <c r="AQ113" s="89">
        <v>0</v>
      </c>
      <c r="AR113" s="89" t="s">
        <v>230</v>
      </c>
      <c r="AS113" s="93">
        <f t="shared" si="3"/>
        <v>5</v>
      </c>
    </row>
    <row r="114" spans="1:45" x14ac:dyDescent="0.3">
      <c r="A114" s="93" t="str">
        <f t="shared" si="2"/>
        <v>BPAC11EGIE3</v>
      </c>
      <c r="B114" s="93">
        <v>112</v>
      </c>
      <c r="C114" s="89" t="s">
        <v>119</v>
      </c>
      <c r="D114" s="89" t="s">
        <v>89</v>
      </c>
      <c r="E114" s="89">
        <v>0.15579422687097799</v>
      </c>
      <c r="F114" s="89">
        <v>29.518628261973799</v>
      </c>
      <c r="G114" s="89">
        <v>3.1974423109204501E-15</v>
      </c>
      <c r="H114" s="89">
        <v>0.96290683558280499</v>
      </c>
      <c r="I114" s="89">
        <v>95</v>
      </c>
      <c r="J114" s="89">
        <v>0.15625653705418099</v>
      </c>
      <c r="K114" s="89">
        <v>29.536635984274501</v>
      </c>
      <c r="L114" s="89">
        <v>-1.5395092608135501E-15</v>
      </c>
      <c r="M114" s="89">
        <v>0.91049501340787298</v>
      </c>
      <c r="N114" s="89">
        <v>99</v>
      </c>
      <c r="O114" s="89">
        <v>0.15788057761327401</v>
      </c>
      <c r="P114" s="89">
        <v>29.413690784786301</v>
      </c>
      <c r="Q114" s="89">
        <v>1.7256037868459599E-15</v>
      </c>
      <c r="R114" s="89">
        <v>0.90499774397990795</v>
      </c>
      <c r="S114" s="89">
        <v>99</v>
      </c>
      <c r="T114" s="89">
        <v>0.136421527450482</v>
      </c>
      <c r="U114" s="89">
        <v>31.25774164057</v>
      </c>
      <c r="V114" s="89">
        <v>2.30926389122033E-15</v>
      </c>
      <c r="W114" s="89">
        <v>0.96182877577811798</v>
      </c>
      <c r="X114" s="89">
        <v>99</v>
      </c>
      <c r="Y114" s="89">
        <v>0.102479918262354</v>
      </c>
      <c r="Z114" s="89">
        <v>34.1375432675094</v>
      </c>
      <c r="AA114" s="89">
        <v>1.1842378929335E-16</v>
      </c>
      <c r="AB114" s="89">
        <v>1.0186798137480999</v>
      </c>
      <c r="AC114" s="89">
        <v>99</v>
      </c>
      <c r="AD114" s="89">
        <v>0.113049102891925</v>
      </c>
      <c r="AE114" s="89">
        <v>33.266354641711999</v>
      </c>
      <c r="AF114" s="89">
        <v>3.12638803734444E-15</v>
      </c>
      <c r="AG114" s="89">
        <v>1.00997220912904</v>
      </c>
      <c r="AH114" s="89">
        <v>99</v>
      </c>
      <c r="AI114" s="89">
        <v>0.110956604747614</v>
      </c>
      <c r="AJ114" s="89">
        <v>33.436003209566998</v>
      </c>
      <c r="AK114" s="89">
        <v>-4.4247433999606196E-15</v>
      </c>
      <c r="AL114" s="89">
        <v>1.1491910825579901</v>
      </c>
      <c r="AM114" s="89">
        <v>99</v>
      </c>
      <c r="AN114" s="89">
        <v>0.10444797601433101</v>
      </c>
      <c r="AO114" s="89">
        <v>34.571515076819701</v>
      </c>
      <c r="AP114" s="89">
        <v>2.2737367544323201E-16</v>
      </c>
      <c r="AQ114" s="89">
        <v>2.17399996478404</v>
      </c>
      <c r="AR114" s="89">
        <v>95</v>
      </c>
      <c r="AS114" s="93">
        <f t="shared" si="3"/>
        <v>8</v>
      </c>
    </row>
    <row r="115" spans="1:45" x14ac:dyDescent="0.3">
      <c r="A115" s="93" t="str">
        <f t="shared" si="2"/>
        <v>BPAC11ENGI11</v>
      </c>
      <c r="B115" s="93">
        <v>113</v>
      </c>
      <c r="C115" s="89" t="s">
        <v>119</v>
      </c>
      <c r="D115" s="89" t="s">
        <v>91</v>
      </c>
      <c r="E115" s="89">
        <v>0</v>
      </c>
      <c r="F115" s="89">
        <v>0</v>
      </c>
      <c r="G115" s="89">
        <v>0</v>
      </c>
      <c r="H115" s="89">
        <v>0</v>
      </c>
      <c r="I115" s="89" t="s">
        <v>230</v>
      </c>
      <c r="J115" s="89">
        <v>0.330413302784273</v>
      </c>
      <c r="K115" s="89">
        <v>18.369053747362901</v>
      </c>
      <c r="L115" s="89">
        <v>-1.36187357687353E-15</v>
      </c>
      <c r="M115" s="89">
        <v>1.5191343055789299</v>
      </c>
      <c r="N115" s="89">
        <v>95</v>
      </c>
      <c r="O115" s="89">
        <v>0.33697959835700098</v>
      </c>
      <c r="P115" s="89">
        <v>17.960184165137001</v>
      </c>
      <c r="Q115" s="89">
        <v>1.67485073429166E-15</v>
      </c>
      <c r="R115" s="89">
        <v>1.5022665703064799</v>
      </c>
      <c r="S115" s="89">
        <v>95</v>
      </c>
      <c r="T115" s="89">
        <v>0.23633752684110801</v>
      </c>
      <c r="U115" s="89">
        <v>26.822562850146301</v>
      </c>
      <c r="V115" s="89">
        <v>1.02140518265514E-15</v>
      </c>
      <c r="W115" s="89">
        <v>2.1597666554201198</v>
      </c>
      <c r="X115" s="89">
        <v>99</v>
      </c>
      <c r="Y115" s="89">
        <v>0</v>
      </c>
      <c r="Z115" s="89">
        <v>0</v>
      </c>
      <c r="AA115" s="89">
        <v>0</v>
      </c>
      <c r="AB115" s="89">
        <v>0</v>
      </c>
      <c r="AC115" s="89" t="s">
        <v>230</v>
      </c>
      <c r="AD115" s="89">
        <v>0</v>
      </c>
      <c r="AE115" s="89">
        <v>0</v>
      </c>
      <c r="AF115" s="89">
        <v>0</v>
      </c>
      <c r="AG115" s="89">
        <v>0</v>
      </c>
      <c r="AH115" s="89" t="s">
        <v>230</v>
      </c>
      <c r="AI115" s="89">
        <v>0.12836063887136501</v>
      </c>
      <c r="AJ115" s="89">
        <v>36.038470223321198</v>
      </c>
      <c r="AK115" s="89">
        <v>6.4594794160009105E-17</v>
      </c>
      <c r="AL115" s="89">
        <v>2.5728472420604498</v>
      </c>
      <c r="AM115" s="89">
        <v>99</v>
      </c>
      <c r="AN115" s="89">
        <v>0.12232053539422399</v>
      </c>
      <c r="AO115" s="89">
        <v>37.714122904245798</v>
      </c>
      <c r="AP115" s="89">
        <v>-2.9558577807620202E-15</v>
      </c>
      <c r="AQ115" s="89">
        <v>4.29585340933476</v>
      </c>
      <c r="AR115" s="89">
        <v>99</v>
      </c>
      <c r="AS115" s="93">
        <f t="shared" si="3"/>
        <v>5</v>
      </c>
    </row>
    <row r="116" spans="1:45" x14ac:dyDescent="0.3">
      <c r="A116" s="93" t="str">
        <f t="shared" si="2"/>
        <v>BPAC11IRBR3</v>
      </c>
      <c r="B116" s="93">
        <v>114</v>
      </c>
      <c r="C116" s="89" t="s">
        <v>119</v>
      </c>
      <c r="D116" s="89" t="s">
        <v>108</v>
      </c>
      <c r="E116" s="89">
        <v>0</v>
      </c>
      <c r="F116" s="89">
        <v>0</v>
      </c>
      <c r="G116" s="89">
        <v>0</v>
      </c>
      <c r="H116" s="89">
        <v>0</v>
      </c>
      <c r="I116" s="89" t="s">
        <v>230</v>
      </c>
      <c r="J116" s="89">
        <v>2.9700519568892102E-2</v>
      </c>
      <c r="K116" s="89">
        <v>4.6462085028977498</v>
      </c>
      <c r="L116" s="89">
        <v>5.3290705182007502E-16</v>
      </c>
      <c r="M116" s="89">
        <v>0.57052528060521002</v>
      </c>
      <c r="N116" s="89">
        <v>95</v>
      </c>
      <c r="O116" s="89">
        <v>3.5367700651949698E-2</v>
      </c>
      <c r="P116" s="89">
        <v>4.30044199671784</v>
      </c>
      <c r="Q116" s="89">
        <v>4.5677747298863599E-16</v>
      </c>
      <c r="R116" s="89">
        <v>0.64535836353110398</v>
      </c>
      <c r="S116" s="89">
        <v>95</v>
      </c>
      <c r="T116" s="89">
        <v>0</v>
      </c>
      <c r="U116" s="89">
        <v>0</v>
      </c>
      <c r="V116" s="89">
        <v>0</v>
      </c>
      <c r="W116" s="89">
        <v>0</v>
      </c>
      <c r="X116" s="89" t="s">
        <v>230</v>
      </c>
      <c r="Y116" s="89">
        <v>0</v>
      </c>
      <c r="Z116" s="89">
        <v>0</v>
      </c>
      <c r="AA116" s="89">
        <v>0</v>
      </c>
      <c r="AB116" s="89">
        <v>0</v>
      </c>
      <c r="AC116" s="89" t="s">
        <v>230</v>
      </c>
      <c r="AD116" s="89">
        <v>-1.45748567960029E-2</v>
      </c>
      <c r="AE116" s="89">
        <v>8.7727524082685004</v>
      </c>
      <c r="AF116" s="89">
        <v>-9.9475983006413996E-16</v>
      </c>
      <c r="AG116" s="89">
        <v>1.1861953681200501</v>
      </c>
      <c r="AH116" s="89">
        <v>95</v>
      </c>
      <c r="AI116" s="89">
        <v>-1.3184978780823E-2</v>
      </c>
      <c r="AJ116" s="89">
        <v>8.6683480535418198</v>
      </c>
      <c r="AK116" s="89">
        <v>5.8135314744008197E-16</v>
      </c>
      <c r="AL116" s="89">
        <v>1.18671000036001</v>
      </c>
      <c r="AM116" s="89">
        <v>95</v>
      </c>
      <c r="AN116" s="89">
        <v>-1.9674220906978099E-3</v>
      </c>
      <c r="AO116" s="89">
        <v>10.072534791720701</v>
      </c>
      <c r="AP116" s="89">
        <v>0</v>
      </c>
      <c r="AQ116" s="89">
        <v>7.0136223777878604</v>
      </c>
      <c r="AR116" s="89">
        <v>99</v>
      </c>
      <c r="AS116" s="93">
        <f t="shared" si="3"/>
        <v>5</v>
      </c>
    </row>
    <row r="117" spans="1:45" x14ac:dyDescent="0.3">
      <c r="A117" s="93" t="str">
        <f t="shared" si="2"/>
        <v>BPAC11JBSS3</v>
      </c>
      <c r="B117" s="93">
        <v>115</v>
      </c>
      <c r="C117" s="89" t="s">
        <v>119</v>
      </c>
      <c r="D117" s="89" t="s">
        <v>95</v>
      </c>
      <c r="E117" s="89">
        <v>0.146077277121824</v>
      </c>
      <c r="F117" s="89">
        <v>10.3953186207491</v>
      </c>
      <c r="G117" s="89">
        <v>1.0302869668521499E-15</v>
      </c>
      <c r="H117" s="89">
        <v>0.94641834859487195</v>
      </c>
      <c r="I117" s="89">
        <v>95</v>
      </c>
      <c r="J117" s="89">
        <v>0.14264713775806501</v>
      </c>
      <c r="K117" s="89">
        <v>10.7810976153098</v>
      </c>
      <c r="L117" s="89">
        <v>-1.24344978758018E-15</v>
      </c>
      <c r="M117" s="89">
        <v>0.99772734202539204</v>
      </c>
      <c r="N117" s="89">
        <v>95</v>
      </c>
      <c r="O117" s="89">
        <v>0.13290851921255101</v>
      </c>
      <c r="P117" s="89">
        <v>11.439467498518599</v>
      </c>
      <c r="Q117" s="89">
        <v>3.5527136788005001E-16</v>
      </c>
      <c r="R117" s="89">
        <v>1.0014144431140399</v>
      </c>
      <c r="S117" s="89">
        <v>99</v>
      </c>
      <c r="T117" s="89">
        <v>0.11630580241603999</v>
      </c>
      <c r="U117" s="89">
        <v>12.8684377643815</v>
      </c>
      <c r="V117" s="89">
        <v>9.1038288019262809E-16</v>
      </c>
      <c r="W117" s="89">
        <v>0.99771696474750304</v>
      </c>
      <c r="X117" s="89">
        <v>99</v>
      </c>
      <c r="Y117" s="89">
        <v>6.0133615083886198E-2</v>
      </c>
      <c r="Z117" s="89">
        <v>17.584882339590301</v>
      </c>
      <c r="AA117" s="89">
        <v>4.1448326252672502E-16</v>
      </c>
      <c r="AB117" s="89">
        <v>1.1129402500699901</v>
      </c>
      <c r="AC117" s="89">
        <v>99</v>
      </c>
      <c r="AD117" s="89">
        <v>2.57916869212193E-2</v>
      </c>
      <c r="AE117" s="89">
        <v>20.423986665441401</v>
      </c>
      <c r="AF117" s="89">
        <v>7.2830630415410304E-16</v>
      </c>
      <c r="AG117" s="89">
        <v>1.2900647074710601</v>
      </c>
      <c r="AH117" s="89">
        <v>95</v>
      </c>
      <c r="AI117" s="89">
        <v>3.8912997702893103E-2</v>
      </c>
      <c r="AJ117" s="89">
        <v>19.349365219779799</v>
      </c>
      <c r="AK117" s="89">
        <v>-1.59872115546023E-15</v>
      </c>
      <c r="AL117" s="89">
        <v>1.3354505100615</v>
      </c>
      <c r="AM117" s="89">
        <v>99</v>
      </c>
      <c r="AN117" s="89">
        <v>4.67280249312425E-2</v>
      </c>
      <c r="AO117" s="89">
        <v>18.989597816956302</v>
      </c>
      <c r="AP117" s="89">
        <v>1.9895196601282799E-15</v>
      </c>
      <c r="AQ117" s="89">
        <v>1.62048344302352</v>
      </c>
      <c r="AR117" s="89">
        <v>99</v>
      </c>
      <c r="AS117" s="93">
        <f t="shared" si="3"/>
        <v>8</v>
      </c>
    </row>
    <row r="118" spans="1:45" x14ac:dyDescent="0.3">
      <c r="A118" s="93" t="str">
        <f t="shared" si="2"/>
        <v>BPAC11LREN3</v>
      </c>
      <c r="B118" s="93">
        <v>116</v>
      </c>
      <c r="C118" s="89" t="s">
        <v>119</v>
      </c>
      <c r="D118" s="89" t="s">
        <v>114</v>
      </c>
      <c r="E118" s="89">
        <v>0</v>
      </c>
      <c r="F118" s="89">
        <v>0</v>
      </c>
      <c r="G118" s="89">
        <v>0</v>
      </c>
      <c r="H118" s="89">
        <v>0</v>
      </c>
      <c r="I118" s="89" t="s">
        <v>230</v>
      </c>
      <c r="J118" s="89">
        <v>0</v>
      </c>
      <c r="K118" s="89">
        <v>0</v>
      </c>
      <c r="L118" s="89">
        <v>0</v>
      </c>
      <c r="M118" s="89">
        <v>0</v>
      </c>
      <c r="N118" s="89" t="s">
        <v>230</v>
      </c>
      <c r="O118" s="89">
        <v>0</v>
      </c>
      <c r="P118" s="89">
        <v>0</v>
      </c>
      <c r="Q118" s="89">
        <v>0</v>
      </c>
      <c r="R118" s="89">
        <v>0</v>
      </c>
      <c r="S118" s="89" t="s">
        <v>230</v>
      </c>
      <c r="T118" s="89">
        <v>4.4263080984362803E-2</v>
      </c>
      <c r="U118" s="89">
        <v>38.891829871968099</v>
      </c>
      <c r="V118" s="89">
        <v>1.02140518265514E-15</v>
      </c>
      <c r="W118" s="89">
        <v>2.2414017982754402</v>
      </c>
      <c r="X118" s="89">
        <v>95</v>
      </c>
      <c r="Y118" s="89">
        <v>7.3681178804947095E-2</v>
      </c>
      <c r="Z118" s="89">
        <v>36.506567223870498</v>
      </c>
      <c r="AA118" s="89">
        <v>-1.5789838572446701E-16</v>
      </c>
      <c r="AB118" s="89">
        <v>2.34022169392669</v>
      </c>
      <c r="AC118" s="89">
        <v>99</v>
      </c>
      <c r="AD118" s="89">
        <v>0.11408973473414701</v>
      </c>
      <c r="AE118" s="89">
        <v>33.175955820774</v>
      </c>
      <c r="AF118" s="89">
        <v>-4.0500935938325699E-15</v>
      </c>
      <c r="AG118" s="89">
        <v>2.4536819446264899</v>
      </c>
      <c r="AH118" s="89">
        <v>95</v>
      </c>
      <c r="AI118" s="89">
        <v>0.13844105231869799</v>
      </c>
      <c r="AJ118" s="89">
        <v>31.196737445823899</v>
      </c>
      <c r="AK118" s="89">
        <v>-1.48568026568021E-15</v>
      </c>
      <c r="AL118" s="89">
        <v>2.5031238552801498</v>
      </c>
      <c r="AM118" s="89">
        <v>99</v>
      </c>
      <c r="AN118" s="89">
        <v>0.13066153530274799</v>
      </c>
      <c r="AO118" s="89">
        <v>33.202218367143601</v>
      </c>
      <c r="AP118" s="89">
        <v>1.1368683772161599E-15</v>
      </c>
      <c r="AQ118" s="89">
        <v>4.72094974299198</v>
      </c>
      <c r="AR118" s="89">
        <v>95</v>
      </c>
      <c r="AS118" s="93">
        <f t="shared" si="3"/>
        <v>5</v>
      </c>
    </row>
    <row r="119" spans="1:45" x14ac:dyDescent="0.3">
      <c r="A119" s="93" t="str">
        <f t="shared" si="2"/>
        <v>BPAC11MULT3</v>
      </c>
      <c r="B119" s="93">
        <v>117</v>
      </c>
      <c r="C119" s="89" t="s">
        <v>119</v>
      </c>
      <c r="D119" s="89" t="s">
        <v>109</v>
      </c>
      <c r="E119" s="89">
        <v>0</v>
      </c>
      <c r="F119" s="89">
        <v>0</v>
      </c>
      <c r="G119" s="89">
        <v>0</v>
      </c>
      <c r="H119" s="89">
        <v>0</v>
      </c>
      <c r="I119" s="89" t="s">
        <v>230</v>
      </c>
      <c r="J119" s="89">
        <v>0</v>
      </c>
      <c r="K119" s="89">
        <v>0</v>
      </c>
      <c r="L119" s="89">
        <v>0</v>
      </c>
      <c r="M119" s="89">
        <v>0</v>
      </c>
      <c r="N119" s="89" t="s">
        <v>230</v>
      </c>
      <c r="O119" s="89">
        <v>0</v>
      </c>
      <c r="P119" s="89">
        <v>0</v>
      </c>
      <c r="Q119" s="89">
        <v>0</v>
      </c>
      <c r="R119" s="89">
        <v>0</v>
      </c>
      <c r="S119" s="89" t="s">
        <v>230</v>
      </c>
      <c r="T119" s="89">
        <v>6.0128708557225997E-2</v>
      </c>
      <c r="U119" s="89">
        <v>16.792557562803001</v>
      </c>
      <c r="V119" s="89">
        <v>-6.4392935428259097E-16</v>
      </c>
      <c r="W119" s="89">
        <v>1.2839422394548801</v>
      </c>
      <c r="X119" s="89">
        <v>95</v>
      </c>
      <c r="Y119" s="89">
        <v>3.6216773525261502E-2</v>
      </c>
      <c r="Z119" s="89">
        <v>18.839355567493602</v>
      </c>
      <c r="AA119" s="89">
        <v>1.83556873404693E-15</v>
      </c>
      <c r="AB119" s="89">
        <v>1.3069467930953</v>
      </c>
      <c r="AC119" s="89">
        <v>99</v>
      </c>
      <c r="AD119" s="89">
        <v>4.3363702690353702E-2</v>
      </c>
      <c r="AE119" s="89">
        <v>18.2546431724558</v>
      </c>
      <c r="AF119" s="89">
        <v>7.1054273576009995E-17</v>
      </c>
      <c r="AG119" s="89">
        <v>1.3327731144938599</v>
      </c>
      <c r="AH119" s="89">
        <v>99</v>
      </c>
      <c r="AI119" s="89">
        <v>4.6448929313455602E-2</v>
      </c>
      <c r="AJ119" s="89">
        <v>18.007131112543199</v>
      </c>
      <c r="AK119" s="89">
        <v>1.59872115546023E-15</v>
      </c>
      <c r="AL119" s="89">
        <v>1.34961163416353</v>
      </c>
      <c r="AM119" s="89">
        <v>99</v>
      </c>
      <c r="AN119" s="89">
        <v>4.4645352851286201E-2</v>
      </c>
      <c r="AO119" s="89">
        <v>19.295879043567599</v>
      </c>
      <c r="AP119" s="89">
        <v>9.0949470177292806E-16</v>
      </c>
      <c r="AQ119" s="89">
        <v>3.5884086404411102</v>
      </c>
      <c r="AR119" s="89">
        <v>99</v>
      </c>
      <c r="AS119" s="93">
        <f t="shared" si="3"/>
        <v>5</v>
      </c>
    </row>
    <row r="120" spans="1:45" x14ac:dyDescent="0.3">
      <c r="A120" s="93" t="str">
        <f t="shared" si="2"/>
        <v>BRAP4BBDC3</v>
      </c>
      <c r="B120" s="93">
        <v>118</v>
      </c>
      <c r="C120" s="89" t="s">
        <v>120</v>
      </c>
      <c r="D120" s="89" t="s">
        <v>42</v>
      </c>
      <c r="E120" s="89">
        <v>0.18399319974471401</v>
      </c>
      <c r="F120" s="89">
        <v>10.929182198491301</v>
      </c>
      <c r="G120" s="89">
        <v>8.1712414612411495E-16</v>
      </c>
      <c r="H120" s="89">
        <v>1.0276376594349299</v>
      </c>
      <c r="I120" s="89">
        <v>95</v>
      </c>
      <c r="J120" s="89">
        <v>0.177458685387274</v>
      </c>
      <c r="K120" s="89">
        <v>11.349254112665999</v>
      </c>
      <c r="L120" s="89">
        <v>6.8093678843676302E-16</v>
      </c>
      <c r="M120" s="89">
        <v>0.97267439925849097</v>
      </c>
      <c r="N120" s="89">
        <v>95</v>
      </c>
      <c r="O120" s="89">
        <v>0</v>
      </c>
      <c r="P120" s="89">
        <v>0</v>
      </c>
      <c r="Q120" s="89">
        <v>0</v>
      </c>
      <c r="R120" s="89">
        <v>0</v>
      </c>
      <c r="S120" s="89" t="s">
        <v>230</v>
      </c>
      <c r="T120" s="89">
        <v>0</v>
      </c>
      <c r="U120" s="89">
        <v>0</v>
      </c>
      <c r="V120" s="89">
        <v>0</v>
      </c>
      <c r="W120" s="89">
        <v>0</v>
      </c>
      <c r="X120" s="89" t="s">
        <v>230</v>
      </c>
      <c r="Y120" s="89">
        <v>0.14295014819976901</v>
      </c>
      <c r="Z120" s="89">
        <v>13.4757552307957</v>
      </c>
      <c r="AA120" s="89">
        <v>-3.0000693287648698E-15</v>
      </c>
      <c r="AB120" s="89">
        <v>1.17610562534022</v>
      </c>
      <c r="AC120" s="89">
        <v>95</v>
      </c>
      <c r="AD120" s="89">
        <v>0.150184912844608</v>
      </c>
      <c r="AE120" s="89">
        <v>13.0690882325557</v>
      </c>
      <c r="AF120" s="89">
        <v>9.2370555648813008E-16</v>
      </c>
      <c r="AG120" s="89">
        <v>1.19797321427213</v>
      </c>
      <c r="AH120" s="89">
        <v>95</v>
      </c>
      <c r="AI120" s="89">
        <v>0.152142782285626</v>
      </c>
      <c r="AJ120" s="89">
        <v>12.9700169398852</v>
      </c>
      <c r="AK120" s="89">
        <v>1.74405944232025E-15</v>
      </c>
      <c r="AL120" s="89">
        <v>1.19398989535322</v>
      </c>
      <c r="AM120" s="89">
        <v>99</v>
      </c>
      <c r="AN120" s="89">
        <v>0.115426756851888</v>
      </c>
      <c r="AO120" s="89">
        <v>15.371962905992699</v>
      </c>
      <c r="AP120" s="89">
        <v>-6.2527760746888803E-16</v>
      </c>
      <c r="AQ120" s="89">
        <v>2.6789462623990801</v>
      </c>
      <c r="AR120" s="89">
        <v>99</v>
      </c>
      <c r="AS120" s="93">
        <f t="shared" si="3"/>
        <v>6</v>
      </c>
    </row>
    <row r="121" spans="1:45" x14ac:dyDescent="0.3">
      <c r="A121" s="93" t="str">
        <f t="shared" si="2"/>
        <v>BRAP4BBDC4</v>
      </c>
      <c r="B121" s="93">
        <v>119</v>
      </c>
      <c r="C121" s="89" t="s">
        <v>120</v>
      </c>
      <c r="D121" s="89" t="s">
        <v>37</v>
      </c>
      <c r="E121" s="89">
        <v>0.23649367328572601</v>
      </c>
      <c r="F121" s="89">
        <v>10.366723895615801</v>
      </c>
      <c r="G121" s="89">
        <v>6.3948846218409005E-16</v>
      </c>
      <c r="H121" s="89">
        <v>1.17619224694547</v>
      </c>
      <c r="I121" s="89">
        <v>95</v>
      </c>
      <c r="J121" s="89">
        <v>0.232158990002442</v>
      </c>
      <c r="K121" s="89">
        <v>10.641926720747801</v>
      </c>
      <c r="L121" s="89">
        <v>1.8059627867235898E-15</v>
      </c>
      <c r="M121" s="89">
        <v>1.1049168913929199</v>
      </c>
      <c r="N121" s="89">
        <v>95</v>
      </c>
      <c r="O121" s="89">
        <v>0.20483919514128801</v>
      </c>
      <c r="P121" s="89">
        <v>12.3483667937888</v>
      </c>
      <c r="Q121" s="89">
        <v>1.8017333656774E-15</v>
      </c>
      <c r="R121" s="89">
        <v>1.26177830153019</v>
      </c>
      <c r="S121" s="89">
        <v>95</v>
      </c>
      <c r="T121" s="89">
        <v>0</v>
      </c>
      <c r="U121" s="89">
        <v>0</v>
      </c>
      <c r="V121" s="89">
        <v>0</v>
      </c>
      <c r="W121" s="89">
        <v>0</v>
      </c>
      <c r="X121" s="89" t="s">
        <v>230</v>
      </c>
      <c r="Y121" s="89">
        <v>0.18604687895931901</v>
      </c>
      <c r="Z121" s="89">
        <v>13.4618299854755</v>
      </c>
      <c r="AA121" s="89">
        <v>2.0329417162025099E-15</v>
      </c>
      <c r="AB121" s="89">
        <v>1.3558476179823</v>
      </c>
      <c r="AC121" s="89">
        <v>95</v>
      </c>
      <c r="AD121" s="89">
        <v>0.19098255083334201</v>
      </c>
      <c r="AE121" s="89">
        <v>13.1816401024521</v>
      </c>
      <c r="AF121" s="89">
        <v>3.5527136788005001E-16</v>
      </c>
      <c r="AG121" s="89">
        <v>1.3584130625989099</v>
      </c>
      <c r="AH121" s="89">
        <v>95</v>
      </c>
      <c r="AI121" s="89">
        <v>0.18785248071949201</v>
      </c>
      <c r="AJ121" s="89">
        <v>13.3568685094755</v>
      </c>
      <c r="AK121" s="89">
        <v>-6.4594794160009105E-17</v>
      </c>
      <c r="AL121" s="89">
        <v>1.34106508296687</v>
      </c>
      <c r="AM121" s="89">
        <v>99</v>
      </c>
      <c r="AN121" s="89">
        <v>0.14651834469139399</v>
      </c>
      <c r="AO121" s="89">
        <v>16.0142103309405</v>
      </c>
      <c r="AP121" s="89">
        <v>1.4779288903810101E-15</v>
      </c>
      <c r="AQ121" s="89">
        <v>2.8019715265557599</v>
      </c>
      <c r="AR121" s="89">
        <v>99</v>
      </c>
      <c r="AS121" s="93">
        <f t="shared" si="3"/>
        <v>7</v>
      </c>
    </row>
    <row r="122" spans="1:45" x14ac:dyDescent="0.3">
      <c r="A122" s="93" t="str">
        <f t="shared" si="2"/>
        <v>BRAP4BRDT3</v>
      </c>
      <c r="B122" s="93">
        <v>120</v>
      </c>
      <c r="C122" s="89" t="s">
        <v>120</v>
      </c>
      <c r="D122" s="89" t="s">
        <v>83</v>
      </c>
      <c r="E122" s="89">
        <v>6.0175241907046803E-2</v>
      </c>
      <c r="F122" s="89">
        <v>17.879018169355501</v>
      </c>
      <c r="G122" s="89">
        <v>1.1368683772161599E-15</v>
      </c>
      <c r="H122" s="89">
        <v>0.91997282984752005</v>
      </c>
      <c r="I122" s="89">
        <v>99</v>
      </c>
      <c r="J122" s="89">
        <v>4.8675331164911399E-2</v>
      </c>
      <c r="K122" s="89">
        <v>18.628818847678101</v>
      </c>
      <c r="L122" s="89">
        <v>1.6283271027835599E-15</v>
      </c>
      <c r="M122" s="89">
        <v>0.91225228510104095</v>
      </c>
      <c r="N122" s="89">
        <v>95</v>
      </c>
      <c r="O122" s="89">
        <v>0</v>
      </c>
      <c r="P122" s="89">
        <v>0</v>
      </c>
      <c r="Q122" s="89">
        <v>0</v>
      </c>
      <c r="R122" s="89">
        <v>0</v>
      </c>
      <c r="S122" s="89" t="s">
        <v>230</v>
      </c>
      <c r="T122" s="89">
        <v>2.6474852282879199E-2</v>
      </c>
      <c r="U122" s="89">
        <v>19.998602447176701</v>
      </c>
      <c r="V122" s="89">
        <v>-2.7311486405778801E-15</v>
      </c>
      <c r="W122" s="89">
        <v>0.93028082916837396</v>
      </c>
      <c r="X122" s="89">
        <v>95</v>
      </c>
      <c r="Y122" s="89">
        <v>2.8389021956730001E-2</v>
      </c>
      <c r="Z122" s="89">
        <v>19.8905012763658</v>
      </c>
      <c r="AA122" s="89">
        <v>6.3159354289786695E-16</v>
      </c>
      <c r="AB122" s="89">
        <v>1.0144693418711399</v>
      </c>
      <c r="AC122" s="89">
        <v>99</v>
      </c>
      <c r="AD122" s="89">
        <v>5.6939000572634298E-2</v>
      </c>
      <c r="AE122" s="89">
        <v>18.307852506407698</v>
      </c>
      <c r="AF122" s="89">
        <v>7.4606987254810497E-16</v>
      </c>
      <c r="AG122" s="89">
        <v>1.2571050715874701</v>
      </c>
      <c r="AH122" s="89">
        <v>95</v>
      </c>
      <c r="AI122" s="89">
        <v>0</v>
      </c>
      <c r="AJ122" s="89">
        <v>0</v>
      </c>
      <c r="AK122" s="89">
        <v>0</v>
      </c>
      <c r="AL122" s="89">
        <v>0</v>
      </c>
      <c r="AM122" s="89" t="s">
        <v>230</v>
      </c>
      <c r="AN122" s="89">
        <v>6.1997339096461997E-2</v>
      </c>
      <c r="AO122" s="89">
        <v>18.429654900045001</v>
      </c>
      <c r="AP122" s="89">
        <v>9.0949470177292806E-16</v>
      </c>
      <c r="AQ122" s="89">
        <v>2.80148186020695</v>
      </c>
      <c r="AR122" s="89">
        <v>99</v>
      </c>
      <c r="AS122" s="93">
        <f t="shared" si="3"/>
        <v>6</v>
      </c>
    </row>
    <row r="123" spans="1:45" x14ac:dyDescent="0.3">
      <c r="A123" s="93" t="str">
        <f t="shared" si="2"/>
        <v>BRAP4BRML3</v>
      </c>
      <c r="B123" s="93">
        <v>121</v>
      </c>
      <c r="C123" s="89" t="s">
        <v>120</v>
      </c>
      <c r="D123" s="89" t="s">
        <v>105</v>
      </c>
      <c r="E123" s="89">
        <v>0</v>
      </c>
      <c r="F123" s="89">
        <v>0</v>
      </c>
      <c r="G123" s="89">
        <v>0</v>
      </c>
      <c r="H123" s="89">
        <v>0</v>
      </c>
      <c r="I123" s="89" t="s">
        <v>230</v>
      </c>
      <c r="J123" s="89">
        <v>1.7292858944152601E-2</v>
      </c>
      <c r="K123" s="89">
        <v>8.6682390900813697</v>
      </c>
      <c r="L123" s="89">
        <v>5.0330110449673801E-16</v>
      </c>
      <c r="M123" s="89">
        <v>0.61058495756683995</v>
      </c>
      <c r="N123" s="89">
        <v>95</v>
      </c>
      <c r="O123" s="89">
        <v>0</v>
      </c>
      <c r="P123" s="89">
        <v>0</v>
      </c>
      <c r="Q123" s="89">
        <v>0</v>
      </c>
      <c r="R123" s="89">
        <v>0</v>
      </c>
      <c r="S123" s="89" t="s">
        <v>230</v>
      </c>
      <c r="T123" s="89">
        <v>0</v>
      </c>
      <c r="U123" s="89">
        <v>0</v>
      </c>
      <c r="V123" s="89">
        <v>0</v>
      </c>
      <c r="W123" s="89">
        <v>0</v>
      </c>
      <c r="X123" s="89" t="s">
        <v>230</v>
      </c>
      <c r="Y123" s="89">
        <v>-1.1818987631548599E-2</v>
      </c>
      <c r="Z123" s="89">
        <v>10.4369572980358</v>
      </c>
      <c r="AA123" s="89">
        <v>-1.38161087508908E-16</v>
      </c>
      <c r="AB123" s="89">
        <v>0.75077973942911602</v>
      </c>
      <c r="AC123" s="89">
        <v>95</v>
      </c>
      <c r="AD123" s="89">
        <v>-3.7357655590572001E-3</v>
      </c>
      <c r="AE123" s="89">
        <v>9.9855415446512392</v>
      </c>
      <c r="AF123" s="89">
        <v>4.7961634663806795E-16</v>
      </c>
      <c r="AG123" s="89">
        <v>0.80007036989945202</v>
      </c>
      <c r="AH123" s="89">
        <v>95</v>
      </c>
      <c r="AI123" s="89">
        <v>-8.8820503782784403E-5</v>
      </c>
      <c r="AJ123" s="89">
        <v>9.7917615083770997</v>
      </c>
      <c r="AK123" s="89">
        <v>8.0743492700011402E-16</v>
      </c>
      <c r="AL123" s="89">
        <v>0.81816698269370602</v>
      </c>
      <c r="AM123" s="89">
        <v>99</v>
      </c>
      <c r="AN123" s="89">
        <v>-3.7282246555395998E-2</v>
      </c>
      <c r="AO123" s="89">
        <v>12.1984769244698</v>
      </c>
      <c r="AP123" s="89">
        <v>-1.02318153949454E-15</v>
      </c>
      <c r="AQ123" s="89">
        <v>2.4497510557075701</v>
      </c>
      <c r="AR123" s="89">
        <v>99</v>
      </c>
      <c r="AS123" s="93">
        <f t="shared" si="3"/>
        <v>5</v>
      </c>
    </row>
    <row r="124" spans="1:45" x14ac:dyDescent="0.3">
      <c r="A124" s="93" t="str">
        <f t="shared" si="2"/>
        <v>BRAP4CMIG4</v>
      </c>
      <c r="B124" s="93">
        <v>122</v>
      </c>
      <c r="C124" s="89" t="s">
        <v>120</v>
      </c>
      <c r="D124" s="89" t="s">
        <v>454</v>
      </c>
      <c r="E124" s="89">
        <v>0.14406115492549501</v>
      </c>
      <c r="F124" s="89">
        <v>4.1448110503467204</v>
      </c>
      <c r="G124" s="89">
        <v>2.1316282072803E-16</v>
      </c>
      <c r="H124" s="89">
        <v>0.43075411686029802</v>
      </c>
      <c r="I124" s="89">
        <v>95</v>
      </c>
      <c r="J124" s="89">
        <v>0.14233415214189901</v>
      </c>
      <c r="K124" s="89">
        <v>4.2544879686924402</v>
      </c>
      <c r="L124" s="89">
        <v>-5.9211894646675002E-17</v>
      </c>
      <c r="M124" s="89">
        <v>0.414205846922372</v>
      </c>
      <c r="N124" s="89">
        <v>95</v>
      </c>
      <c r="O124" s="89">
        <v>0</v>
      </c>
      <c r="P124" s="89">
        <v>0</v>
      </c>
      <c r="Q124" s="89">
        <v>0</v>
      </c>
      <c r="R124" s="89">
        <v>0</v>
      </c>
      <c r="S124" s="89" t="s">
        <v>230</v>
      </c>
      <c r="T124" s="89">
        <v>0</v>
      </c>
      <c r="U124" s="89">
        <v>0</v>
      </c>
      <c r="V124" s="89">
        <v>0</v>
      </c>
      <c r="W124" s="89">
        <v>0</v>
      </c>
      <c r="X124" s="89" t="s">
        <v>230</v>
      </c>
      <c r="Y124" s="89">
        <v>0</v>
      </c>
      <c r="Z124" s="89">
        <v>0</v>
      </c>
      <c r="AA124" s="89">
        <v>0</v>
      </c>
      <c r="AB124" s="89">
        <v>0</v>
      </c>
      <c r="AC124" s="89" t="s">
        <v>230</v>
      </c>
      <c r="AD124" s="89">
        <v>0.12874577059665801</v>
      </c>
      <c r="AE124" s="89">
        <v>5.1113423831929001</v>
      </c>
      <c r="AF124" s="89">
        <v>4.0856207306205802E-16</v>
      </c>
      <c r="AG124" s="89">
        <v>0.63691196001255701</v>
      </c>
      <c r="AH124" s="89">
        <v>95</v>
      </c>
      <c r="AI124" s="89">
        <v>0.13193147869508401</v>
      </c>
      <c r="AJ124" s="89">
        <v>4.9382720076226496</v>
      </c>
      <c r="AK124" s="89">
        <v>8.0743492700011399E-17</v>
      </c>
      <c r="AL124" s="89">
        <v>0.63340931874327899</v>
      </c>
      <c r="AM124" s="89">
        <v>99</v>
      </c>
      <c r="AN124" s="89">
        <v>0.112643584747214</v>
      </c>
      <c r="AO124" s="89">
        <v>6.17512424820635</v>
      </c>
      <c r="AP124" s="89">
        <v>-1.0800249583553501E-15</v>
      </c>
      <c r="AQ124" s="89">
        <v>1.30825678690373</v>
      </c>
      <c r="AR124" s="89">
        <v>99</v>
      </c>
      <c r="AS124" s="93">
        <f t="shared" si="3"/>
        <v>5</v>
      </c>
    </row>
    <row r="125" spans="1:45" x14ac:dyDescent="0.3">
      <c r="A125" s="93" t="str">
        <f t="shared" si="2"/>
        <v>BRAP4CPFE3</v>
      </c>
      <c r="B125" s="93">
        <v>123</v>
      </c>
      <c r="C125" s="89" t="s">
        <v>120</v>
      </c>
      <c r="D125" s="89" t="s">
        <v>128</v>
      </c>
      <c r="E125" s="89">
        <v>0</v>
      </c>
      <c r="F125" s="89">
        <v>0</v>
      </c>
      <c r="G125" s="89">
        <v>0</v>
      </c>
      <c r="H125" s="89">
        <v>0</v>
      </c>
      <c r="I125" s="89" t="s">
        <v>230</v>
      </c>
      <c r="J125" s="89">
        <v>9.4119343779256001E-2</v>
      </c>
      <c r="K125" s="89">
        <v>25.073111064337301</v>
      </c>
      <c r="L125" s="89">
        <v>1.00660220899348E-15</v>
      </c>
      <c r="M125" s="89">
        <v>0.99962419788164403</v>
      </c>
      <c r="N125" s="89">
        <v>95</v>
      </c>
      <c r="O125" s="89">
        <v>0</v>
      </c>
      <c r="P125" s="89">
        <v>0</v>
      </c>
      <c r="Q125" s="89">
        <v>0</v>
      </c>
      <c r="R125" s="89">
        <v>0</v>
      </c>
      <c r="S125" s="89" t="s">
        <v>230</v>
      </c>
      <c r="T125" s="89">
        <v>0</v>
      </c>
      <c r="U125" s="89">
        <v>0</v>
      </c>
      <c r="V125" s="89">
        <v>0</v>
      </c>
      <c r="W125" s="89">
        <v>0</v>
      </c>
      <c r="X125" s="89" t="s">
        <v>230</v>
      </c>
      <c r="Y125" s="89">
        <v>6.1865418021645399E-2</v>
      </c>
      <c r="Z125" s="89">
        <v>27.0391825627046</v>
      </c>
      <c r="AA125" s="89">
        <v>1.50003466438243E-15</v>
      </c>
      <c r="AB125" s="89">
        <v>1.1277813520739</v>
      </c>
      <c r="AC125" s="89">
        <v>95</v>
      </c>
      <c r="AD125" s="89">
        <v>8.1405137595351201E-2</v>
      </c>
      <c r="AE125" s="89">
        <v>25.958324602428799</v>
      </c>
      <c r="AF125" s="89">
        <v>1.8829382497642699E-15</v>
      </c>
      <c r="AG125" s="89">
        <v>1.2217068940531699</v>
      </c>
      <c r="AH125" s="89">
        <v>99</v>
      </c>
      <c r="AI125" s="89">
        <v>0.12151604205409899</v>
      </c>
      <c r="AJ125" s="89">
        <v>23.7898751719956</v>
      </c>
      <c r="AK125" s="89">
        <v>2.0024386189602799E-15</v>
      </c>
      <c r="AL125" s="89">
        <v>1.69768936222056</v>
      </c>
      <c r="AM125" s="89">
        <v>95</v>
      </c>
      <c r="AN125" s="89">
        <v>9.8481618013313704E-2</v>
      </c>
      <c r="AO125" s="89">
        <v>25.302783675470899</v>
      </c>
      <c r="AP125" s="89">
        <v>-2.8421709430403998E-16</v>
      </c>
      <c r="AQ125" s="89">
        <v>2.2646613556814299</v>
      </c>
      <c r="AR125" s="89">
        <v>99</v>
      </c>
      <c r="AS125" s="93">
        <f t="shared" si="3"/>
        <v>5</v>
      </c>
    </row>
    <row r="126" spans="1:45" x14ac:dyDescent="0.3">
      <c r="A126" s="93" t="str">
        <f t="shared" si="2"/>
        <v>BRAP4CPLE6</v>
      </c>
      <c r="B126" s="93">
        <v>124</v>
      </c>
      <c r="C126" s="89" t="s">
        <v>120</v>
      </c>
      <c r="D126" s="89" t="s">
        <v>508</v>
      </c>
      <c r="E126" s="89">
        <v>0.250643985678346</v>
      </c>
      <c r="F126" s="89">
        <v>51.368198025068402</v>
      </c>
      <c r="G126" s="89">
        <v>-6.6080474425689297E-15</v>
      </c>
      <c r="H126" s="89">
        <v>2.2808360854721799</v>
      </c>
      <c r="I126" s="89">
        <v>95</v>
      </c>
      <c r="J126" s="89">
        <v>0.28335731206838599</v>
      </c>
      <c r="K126" s="89">
        <v>49.2369202338988</v>
      </c>
      <c r="L126" s="89">
        <v>-4.6185277824406498E-15</v>
      </c>
      <c r="M126" s="89">
        <v>2.3391295112325898</v>
      </c>
      <c r="N126" s="89">
        <v>95</v>
      </c>
      <c r="O126" s="89">
        <v>0.28775334026301203</v>
      </c>
      <c r="P126" s="89">
        <v>48.972218186358901</v>
      </c>
      <c r="Q126" s="89">
        <v>5.1768113605378702E-15</v>
      </c>
      <c r="R126" s="89">
        <v>2.2800502030744099</v>
      </c>
      <c r="S126" s="89">
        <v>99</v>
      </c>
      <c r="T126" s="89">
        <v>0.27632591808424301</v>
      </c>
      <c r="U126" s="89">
        <v>49.645300019147498</v>
      </c>
      <c r="V126" s="89">
        <v>-2.62012633811537E-15</v>
      </c>
      <c r="W126" s="89">
        <v>2.2503798323415198</v>
      </c>
      <c r="X126" s="89">
        <v>99</v>
      </c>
      <c r="Y126" s="89">
        <v>0.26677620019531001</v>
      </c>
      <c r="Z126" s="89">
        <v>50.204626145268101</v>
      </c>
      <c r="AA126" s="89">
        <v>-4.8948499574584703E-15</v>
      </c>
      <c r="AB126" s="89">
        <v>2.3791593266046598</v>
      </c>
      <c r="AC126" s="89">
        <v>99</v>
      </c>
      <c r="AD126" s="89">
        <v>0.31416914795172501</v>
      </c>
      <c r="AE126" s="89">
        <v>47.574569087808698</v>
      </c>
      <c r="AF126" s="89">
        <v>-2.1671553440683099E-15</v>
      </c>
      <c r="AG126" s="89">
        <v>2.6439828681662298</v>
      </c>
      <c r="AH126" s="89">
        <v>99</v>
      </c>
      <c r="AI126" s="89">
        <v>0.37064971706217598</v>
      </c>
      <c r="AJ126" s="89">
        <v>44.529734667462201</v>
      </c>
      <c r="AK126" s="89">
        <v>-3.1974423109204501E-15</v>
      </c>
      <c r="AL126" s="89">
        <v>3.1682090041324602</v>
      </c>
      <c r="AM126" s="89">
        <v>99</v>
      </c>
      <c r="AN126" s="89">
        <v>0.30775507075485298</v>
      </c>
      <c r="AO126" s="89">
        <v>48.628466551375404</v>
      </c>
      <c r="AP126" s="89">
        <v>-2.2737367544323199E-15</v>
      </c>
      <c r="AQ126" s="89">
        <v>5.09274748894524</v>
      </c>
      <c r="AR126" s="89">
        <v>99</v>
      </c>
      <c r="AS126" s="93">
        <f t="shared" si="3"/>
        <v>8</v>
      </c>
    </row>
    <row r="127" spans="1:45" x14ac:dyDescent="0.3">
      <c r="A127" s="93" t="str">
        <f t="shared" si="2"/>
        <v>BRAP4CRFB3</v>
      </c>
      <c r="B127" s="93">
        <v>125</v>
      </c>
      <c r="C127" s="89" t="s">
        <v>120</v>
      </c>
      <c r="D127" s="89" t="s">
        <v>135</v>
      </c>
      <c r="E127" s="89">
        <v>-3.6384484704553903E-2</v>
      </c>
      <c r="F127" s="89">
        <v>21.8883127793485</v>
      </c>
      <c r="G127" s="89">
        <v>1.4210854715201999E-16</v>
      </c>
      <c r="H127" s="89">
        <v>0.57117988000114905</v>
      </c>
      <c r="I127" s="89">
        <v>99</v>
      </c>
      <c r="J127" s="89">
        <v>-3.0563246951159799E-2</v>
      </c>
      <c r="K127" s="89">
        <v>21.506754196842401</v>
      </c>
      <c r="L127" s="89">
        <v>7.6975463040677503E-16</v>
      </c>
      <c r="M127" s="89">
        <v>0.58471875372617699</v>
      </c>
      <c r="N127" s="89">
        <v>99</v>
      </c>
      <c r="O127" s="89">
        <v>-3.5543627957354898E-2</v>
      </c>
      <c r="P127" s="89">
        <v>21.834545473837</v>
      </c>
      <c r="Q127" s="89">
        <v>-1.34495589268876E-15</v>
      </c>
      <c r="R127" s="89">
        <v>0.67952252886973696</v>
      </c>
      <c r="S127" s="89">
        <v>99</v>
      </c>
      <c r="T127" s="89">
        <v>-2.1147450844808499E-2</v>
      </c>
      <c r="U127" s="89">
        <v>20.9877484189761</v>
      </c>
      <c r="V127" s="89">
        <v>-1.4654943925052099E-15</v>
      </c>
      <c r="W127" s="89">
        <v>0.73900626397068203</v>
      </c>
      <c r="X127" s="89">
        <v>99</v>
      </c>
      <c r="Y127" s="89">
        <v>4.2740014007070504E-3</v>
      </c>
      <c r="Z127" s="89">
        <v>19.5108932432682</v>
      </c>
      <c r="AA127" s="89">
        <v>1.97372982155583E-16</v>
      </c>
      <c r="AB127" s="89">
        <v>1.0036664471258101</v>
      </c>
      <c r="AC127" s="89">
        <v>95</v>
      </c>
      <c r="AD127" s="89">
        <v>0</v>
      </c>
      <c r="AE127" s="89">
        <v>0</v>
      </c>
      <c r="AF127" s="89">
        <v>0</v>
      </c>
      <c r="AG127" s="89">
        <v>0</v>
      </c>
      <c r="AH127" s="89" t="s">
        <v>230</v>
      </c>
      <c r="AI127" s="89">
        <v>-5.96518808650003E-3</v>
      </c>
      <c r="AJ127" s="89">
        <v>20.055862114118799</v>
      </c>
      <c r="AK127" s="89">
        <v>-1.4533828686002101E-16</v>
      </c>
      <c r="AL127" s="89">
        <v>1.0144358853753701</v>
      </c>
      <c r="AM127" s="89">
        <v>95</v>
      </c>
      <c r="AN127" s="89">
        <v>0</v>
      </c>
      <c r="AO127" s="89">
        <v>0</v>
      </c>
      <c r="AP127" s="89">
        <v>0</v>
      </c>
      <c r="AQ127" s="89">
        <v>0</v>
      </c>
      <c r="AR127" s="89" t="s">
        <v>230</v>
      </c>
      <c r="AS127" s="93">
        <f t="shared" si="3"/>
        <v>6</v>
      </c>
    </row>
    <row r="128" spans="1:45" x14ac:dyDescent="0.3">
      <c r="A128" s="93" t="str">
        <f t="shared" si="2"/>
        <v>BRAP4CYRE3</v>
      </c>
      <c r="B128" s="93">
        <v>126</v>
      </c>
      <c r="C128" s="89" t="s">
        <v>120</v>
      </c>
      <c r="D128" s="89" t="s">
        <v>134</v>
      </c>
      <c r="E128" s="89">
        <v>0.197254052997999</v>
      </c>
      <c r="F128" s="89">
        <v>14.780464773292699</v>
      </c>
      <c r="G128" s="89">
        <v>6.7501559897209499E-16</v>
      </c>
      <c r="H128" s="89">
        <v>1.27704565070181</v>
      </c>
      <c r="I128" s="89">
        <v>95</v>
      </c>
      <c r="J128" s="89">
        <v>0.199066026365427</v>
      </c>
      <c r="K128" s="89">
        <v>14.659288341456101</v>
      </c>
      <c r="L128" s="89">
        <v>8.8817841970012504E-16</v>
      </c>
      <c r="M128" s="89">
        <v>1.18993099694945</v>
      </c>
      <c r="N128" s="89">
        <v>99</v>
      </c>
      <c r="O128" s="89">
        <v>0.166531097743155</v>
      </c>
      <c r="P128" s="89">
        <v>16.689916926366301</v>
      </c>
      <c r="Q128" s="89">
        <v>9.3893147225441792E-16</v>
      </c>
      <c r="R128" s="89">
        <v>1.3991234268894699</v>
      </c>
      <c r="S128" s="89">
        <v>95</v>
      </c>
      <c r="T128" s="89">
        <v>0.168000600333089</v>
      </c>
      <c r="U128" s="89">
        <v>16.6060257301551</v>
      </c>
      <c r="V128" s="89">
        <v>-1.24344978758018E-15</v>
      </c>
      <c r="W128" s="89">
        <v>1.4579424684661799</v>
      </c>
      <c r="X128" s="89">
        <v>95</v>
      </c>
      <c r="Y128" s="89">
        <v>0.228288352025696</v>
      </c>
      <c r="Z128" s="89">
        <v>13.108424915471501</v>
      </c>
      <c r="AA128" s="89">
        <v>-5.3290705182007502E-16</v>
      </c>
      <c r="AB128" s="89">
        <v>2.33115591625825</v>
      </c>
      <c r="AC128" s="89">
        <v>99</v>
      </c>
      <c r="AD128" s="89">
        <v>0</v>
      </c>
      <c r="AE128" s="89">
        <v>0</v>
      </c>
      <c r="AF128" s="89">
        <v>0</v>
      </c>
      <c r="AG128" s="89">
        <v>0</v>
      </c>
      <c r="AH128" s="89" t="s">
        <v>230</v>
      </c>
      <c r="AI128" s="89">
        <v>0</v>
      </c>
      <c r="AJ128" s="89">
        <v>0</v>
      </c>
      <c r="AK128" s="89">
        <v>0</v>
      </c>
      <c r="AL128" s="89">
        <v>0</v>
      </c>
      <c r="AM128" s="89" t="s">
        <v>230</v>
      </c>
      <c r="AN128" s="89">
        <v>0.27687525495846099</v>
      </c>
      <c r="AO128" s="89">
        <v>10.8903517437617</v>
      </c>
      <c r="AP128" s="89">
        <v>3.41060513164848E-16</v>
      </c>
      <c r="AQ128" s="89">
        <v>4.0417851753678598</v>
      </c>
      <c r="AR128" s="89">
        <v>95</v>
      </c>
      <c r="AS128" s="93">
        <f t="shared" si="3"/>
        <v>6</v>
      </c>
    </row>
    <row r="129" spans="1:45" x14ac:dyDescent="0.3">
      <c r="A129" s="93" t="str">
        <f t="shared" si="2"/>
        <v>BRAP4EGIE3</v>
      </c>
      <c r="B129" s="93">
        <v>127</v>
      </c>
      <c r="C129" s="89" t="s">
        <v>120</v>
      </c>
      <c r="D129" s="89" t="s">
        <v>89</v>
      </c>
      <c r="E129" s="89">
        <v>0.103146879923872</v>
      </c>
      <c r="F129" s="89">
        <v>36.720388421029803</v>
      </c>
      <c r="G129" s="89">
        <v>1.2789769243681801E-15</v>
      </c>
      <c r="H129" s="89">
        <v>1.2407388999331601</v>
      </c>
      <c r="I129" s="89">
        <v>99</v>
      </c>
      <c r="J129" s="89">
        <v>8.10333203680903E-2</v>
      </c>
      <c r="K129" s="89">
        <v>38.155027244025703</v>
      </c>
      <c r="L129" s="89">
        <v>1.5395092608135501E-15</v>
      </c>
      <c r="M129" s="89">
        <v>1.2850377207525601</v>
      </c>
      <c r="N129" s="89">
        <v>95</v>
      </c>
      <c r="O129" s="89">
        <v>0</v>
      </c>
      <c r="P129" s="89">
        <v>0</v>
      </c>
      <c r="Q129" s="89">
        <v>0</v>
      </c>
      <c r="R129" s="89">
        <v>0</v>
      </c>
      <c r="S129" s="89" t="s">
        <v>230</v>
      </c>
      <c r="T129" s="89">
        <v>5.69569904028666E-2</v>
      </c>
      <c r="U129" s="89">
        <v>39.660831237312301</v>
      </c>
      <c r="V129" s="89">
        <v>2.4868995751603501E-15</v>
      </c>
      <c r="W129" s="89">
        <v>1.3053488039244101</v>
      </c>
      <c r="X129" s="89">
        <v>95</v>
      </c>
      <c r="Y129" s="89">
        <v>7.18833024044533E-2</v>
      </c>
      <c r="Z129" s="89">
        <v>38.796055892501499</v>
      </c>
      <c r="AA129" s="89">
        <v>-2.6053233644537001E-15</v>
      </c>
      <c r="AB129" s="89">
        <v>1.39421493969537</v>
      </c>
      <c r="AC129" s="89">
        <v>99</v>
      </c>
      <c r="AD129" s="89">
        <v>0.107528684286277</v>
      </c>
      <c r="AE129" s="89">
        <v>36.818511835970398</v>
      </c>
      <c r="AF129" s="89">
        <v>1.59872115546023E-15</v>
      </c>
      <c r="AG129" s="89">
        <v>1.6620232016509</v>
      </c>
      <c r="AH129" s="89">
        <v>95</v>
      </c>
      <c r="AI129" s="89">
        <v>0.128042990598249</v>
      </c>
      <c r="AJ129" s="89">
        <v>35.706351205188497</v>
      </c>
      <c r="AK129" s="89">
        <v>-5.8458288714808197E-15</v>
      </c>
      <c r="AL129" s="89">
        <v>1.8098672678055301</v>
      </c>
      <c r="AM129" s="89">
        <v>99</v>
      </c>
      <c r="AN129" s="89">
        <v>9.2703539925625897E-2</v>
      </c>
      <c r="AO129" s="89">
        <v>37.970796336429501</v>
      </c>
      <c r="AP129" s="89">
        <v>-3.3821834222180799E-15</v>
      </c>
      <c r="AQ129" s="89">
        <v>2.7090946829597899</v>
      </c>
      <c r="AR129" s="89">
        <v>99</v>
      </c>
      <c r="AS129" s="93">
        <f t="shared" si="3"/>
        <v>7</v>
      </c>
    </row>
    <row r="130" spans="1:45" x14ac:dyDescent="0.3">
      <c r="A130" s="93" t="str">
        <f t="shared" si="2"/>
        <v>BRAP4ENBR3</v>
      </c>
      <c r="B130" s="93">
        <v>128</v>
      </c>
      <c r="C130" s="89" t="s">
        <v>120</v>
      </c>
      <c r="D130" s="89" t="s">
        <v>90</v>
      </c>
      <c r="E130" s="89">
        <v>6.7359446591078703E-2</v>
      </c>
      <c r="F130" s="89">
        <v>14.8754329720214</v>
      </c>
      <c r="G130" s="89">
        <v>1.6697754290362401E-15</v>
      </c>
      <c r="H130" s="89">
        <v>0.46998592222736102</v>
      </c>
      <c r="I130" s="89">
        <v>99</v>
      </c>
      <c r="J130" s="89">
        <v>6.9476806140872302E-2</v>
      </c>
      <c r="K130" s="89">
        <v>14.7347045248756</v>
      </c>
      <c r="L130" s="89">
        <v>-1.59872115546023E-15</v>
      </c>
      <c r="M130" s="89">
        <v>0.49955570242168201</v>
      </c>
      <c r="N130" s="89">
        <v>99</v>
      </c>
      <c r="O130" s="89">
        <v>6.5955638465581806E-2</v>
      </c>
      <c r="P130" s="89">
        <v>14.956936421244601</v>
      </c>
      <c r="Q130" s="89">
        <v>1.0150610510858599E-15</v>
      </c>
      <c r="R130" s="89">
        <v>0.48276263127874802</v>
      </c>
      <c r="S130" s="89">
        <v>99</v>
      </c>
      <c r="T130" s="89">
        <v>6.2508956197624699E-2</v>
      </c>
      <c r="U130" s="89">
        <v>15.159669049396699</v>
      </c>
      <c r="V130" s="89">
        <v>1.55431223447522E-16</v>
      </c>
      <c r="W130" s="89">
        <v>0.46653116748856899</v>
      </c>
      <c r="X130" s="89">
        <v>99</v>
      </c>
      <c r="Y130" s="89">
        <v>6.5287055904138802E-2</v>
      </c>
      <c r="Z130" s="89">
        <v>14.999463986331801</v>
      </c>
      <c r="AA130" s="89">
        <v>1.7960941376158099E-15</v>
      </c>
      <c r="AB130" s="89">
        <v>0.52894071982948998</v>
      </c>
      <c r="AC130" s="89">
        <v>99</v>
      </c>
      <c r="AD130" s="89">
        <v>7.0806152942783196E-2</v>
      </c>
      <c r="AE130" s="89">
        <v>14.6890347960491</v>
      </c>
      <c r="AF130" s="89">
        <v>-7.1054273576010003E-16</v>
      </c>
      <c r="AG130" s="89">
        <v>0.57265643204414396</v>
      </c>
      <c r="AH130" s="89">
        <v>99</v>
      </c>
      <c r="AI130" s="89">
        <v>8.3527607251765307E-2</v>
      </c>
      <c r="AJ130" s="89">
        <v>14.0043581571869</v>
      </c>
      <c r="AK130" s="89">
        <v>2.4868995751603501E-15</v>
      </c>
      <c r="AL130" s="89">
        <v>0.69885344613971601</v>
      </c>
      <c r="AM130" s="89">
        <v>99</v>
      </c>
      <c r="AN130" s="89">
        <v>6.4960241878753502E-2</v>
      </c>
      <c r="AO130" s="89">
        <v>15.208211111058599</v>
      </c>
      <c r="AP130" s="89">
        <v>5.5422333389287805E-16</v>
      </c>
      <c r="AQ130" s="89">
        <v>1.3543835970995599</v>
      </c>
      <c r="AR130" s="89">
        <v>99</v>
      </c>
      <c r="AS130" s="93">
        <f t="shared" si="3"/>
        <v>8</v>
      </c>
    </row>
    <row r="131" spans="1:45" x14ac:dyDescent="0.3">
      <c r="A131" s="93" t="str">
        <f t="shared" si="2"/>
        <v>BRAP4GOLL4</v>
      </c>
      <c r="B131" s="93">
        <v>129</v>
      </c>
      <c r="C131" s="89" t="s">
        <v>120</v>
      </c>
      <c r="D131" s="89" t="s">
        <v>93</v>
      </c>
      <c r="E131" s="89">
        <v>0</v>
      </c>
      <c r="F131" s="89">
        <v>0</v>
      </c>
      <c r="G131" s="89">
        <v>0</v>
      </c>
      <c r="H131" s="89">
        <v>0</v>
      </c>
      <c r="I131" s="89" t="s">
        <v>230</v>
      </c>
      <c r="J131" s="89">
        <v>0.23349412304825201</v>
      </c>
      <c r="K131" s="89">
        <v>8.8382061026304992</v>
      </c>
      <c r="L131" s="89">
        <v>1.06581410364015E-15</v>
      </c>
      <c r="M131" s="89">
        <v>1.88880132519969</v>
      </c>
      <c r="N131" s="89">
        <v>95</v>
      </c>
      <c r="O131" s="89">
        <v>0.21819357157221</v>
      </c>
      <c r="P131" s="89">
        <v>9.7694013165676399</v>
      </c>
      <c r="Q131" s="89">
        <v>4.31400946711489E-16</v>
      </c>
      <c r="R131" s="89">
        <v>1.87560525948152</v>
      </c>
      <c r="S131" s="89">
        <v>95</v>
      </c>
      <c r="T131" s="89">
        <v>0.19540784255947399</v>
      </c>
      <c r="U131" s="89">
        <v>11.1115218229123</v>
      </c>
      <c r="V131" s="89">
        <v>3.3306690738754701E-16</v>
      </c>
      <c r="W131" s="89">
        <v>1.8485968196075999</v>
      </c>
      <c r="X131" s="89">
        <v>95</v>
      </c>
      <c r="Y131" s="89">
        <v>0.22457283903423</v>
      </c>
      <c r="Z131" s="89">
        <v>9.4290724798108201</v>
      </c>
      <c r="AA131" s="89">
        <v>4.9343245538895898E-16</v>
      </c>
      <c r="AB131" s="89">
        <v>2.2791101068745601</v>
      </c>
      <c r="AC131" s="89">
        <v>95</v>
      </c>
      <c r="AD131" s="89">
        <v>0</v>
      </c>
      <c r="AE131" s="89">
        <v>0</v>
      </c>
      <c r="AF131" s="89">
        <v>0</v>
      </c>
      <c r="AG131" s="89">
        <v>0</v>
      </c>
      <c r="AH131" s="89" t="s">
        <v>230</v>
      </c>
      <c r="AI131" s="89">
        <v>0.307516837582337</v>
      </c>
      <c r="AJ131" s="89">
        <v>4.88091845550999</v>
      </c>
      <c r="AK131" s="89">
        <v>6.7824533868009596E-16</v>
      </c>
      <c r="AL131" s="89">
        <v>2.6936804955982598</v>
      </c>
      <c r="AM131" s="89">
        <v>95</v>
      </c>
      <c r="AN131" s="89">
        <v>0.24460548394863901</v>
      </c>
      <c r="AO131" s="89">
        <v>9.1353892973103399</v>
      </c>
      <c r="AP131" s="89">
        <v>-9.6633812063373593E-16</v>
      </c>
      <c r="AQ131" s="89">
        <v>5.5882982479046204</v>
      </c>
      <c r="AR131" s="89">
        <v>99</v>
      </c>
      <c r="AS131" s="93">
        <f t="shared" si="3"/>
        <v>6</v>
      </c>
    </row>
    <row r="132" spans="1:45" x14ac:dyDescent="0.3">
      <c r="A132" s="93" t="str">
        <f t="shared" ref="A132:A195" si="4">_xlfn.CONCAT(C132,D132)</f>
        <v>BRAP4HGTX3</v>
      </c>
      <c r="B132" s="93">
        <v>130</v>
      </c>
      <c r="C132" s="89" t="s">
        <v>120</v>
      </c>
      <c r="D132" s="89" t="s">
        <v>106</v>
      </c>
      <c r="E132" s="89">
        <v>-2.54246921686931E-2</v>
      </c>
      <c r="F132" s="89">
        <v>18.8976307608181</v>
      </c>
      <c r="G132" s="89">
        <v>-2.77111666946439E-15</v>
      </c>
      <c r="H132" s="89">
        <v>0.69458414152268599</v>
      </c>
      <c r="I132" s="89">
        <v>99</v>
      </c>
      <c r="J132" s="89">
        <v>-1.5531315975481699E-2</v>
      </c>
      <c r="K132" s="89">
        <v>18.251298943941801</v>
      </c>
      <c r="L132" s="89">
        <v>-1.1842378929335E-15</v>
      </c>
      <c r="M132" s="89">
        <v>1.0102980998265501</v>
      </c>
      <c r="N132" s="89">
        <v>99</v>
      </c>
      <c r="O132" s="89">
        <v>0</v>
      </c>
      <c r="P132" s="89">
        <v>0</v>
      </c>
      <c r="Q132" s="89">
        <v>0</v>
      </c>
      <c r="R132" s="89">
        <v>0</v>
      </c>
      <c r="S132" s="89" t="s">
        <v>230</v>
      </c>
      <c r="T132" s="89">
        <v>0</v>
      </c>
      <c r="U132" s="89">
        <v>0</v>
      </c>
      <c r="V132" s="89">
        <v>0</v>
      </c>
      <c r="W132" s="89">
        <v>0</v>
      </c>
      <c r="X132" s="89" t="s">
        <v>230</v>
      </c>
      <c r="Y132" s="89">
        <v>7.1994604536046697E-2</v>
      </c>
      <c r="Z132" s="89">
        <v>12.9882302094954</v>
      </c>
      <c r="AA132" s="89">
        <v>1.97372982155583E-16</v>
      </c>
      <c r="AB132" s="89">
        <v>1.5315890983098099</v>
      </c>
      <c r="AC132" s="89">
        <v>95</v>
      </c>
      <c r="AD132" s="89">
        <v>0</v>
      </c>
      <c r="AE132" s="89">
        <v>0</v>
      </c>
      <c r="AF132" s="89">
        <v>0</v>
      </c>
      <c r="AG132" s="89">
        <v>0</v>
      </c>
      <c r="AH132" s="89" t="s">
        <v>230</v>
      </c>
      <c r="AI132" s="89">
        <v>9.6644924954705003E-2</v>
      </c>
      <c r="AJ132" s="89">
        <v>11.6263076834588</v>
      </c>
      <c r="AK132" s="89">
        <v>3.8756876496005502E-16</v>
      </c>
      <c r="AL132" s="89">
        <v>1.5712890572859799</v>
      </c>
      <c r="AM132" s="89">
        <v>95</v>
      </c>
      <c r="AN132" s="89">
        <v>5.6900010287963002E-2</v>
      </c>
      <c r="AO132" s="89">
        <v>14.203630160382</v>
      </c>
      <c r="AP132" s="89">
        <v>1.85451654033386E-15</v>
      </c>
      <c r="AQ132" s="89">
        <v>2.9182412242260898</v>
      </c>
      <c r="AR132" s="89">
        <v>95</v>
      </c>
      <c r="AS132" s="93">
        <f t="shared" ref="AS132:AS195" si="5">IF(AR132="",0,8-SUMIFS($E$1:$AQ$1,E132:AQ132,0))</f>
        <v>5</v>
      </c>
    </row>
    <row r="133" spans="1:45" x14ac:dyDescent="0.3">
      <c r="A133" s="93" t="str">
        <f t="shared" si="4"/>
        <v>BRAP4IGTA3</v>
      </c>
      <c r="B133" s="93">
        <v>131</v>
      </c>
      <c r="C133" s="89" t="s">
        <v>120</v>
      </c>
      <c r="D133" s="89" t="s">
        <v>107</v>
      </c>
      <c r="E133" s="89">
        <v>0</v>
      </c>
      <c r="F133" s="89">
        <v>0</v>
      </c>
      <c r="G133" s="89">
        <v>0</v>
      </c>
      <c r="H133" s="89">
        <v>0</v>
      </c>
      <c r="I133" s="89" t="s">
        <v>230</v>
      </c>
      <c r="J133" s="89">
        <v>0</v>
      </c>
      <c r="K133" s="89">
        <v>0</v>
      </c>
      <c r="L133" s="89">
        <v>0</v>
      </c>
      <c r="M133" s="89">
        <v>0</v>
      </c>
      <c r="N133" s="89" t="s">
        <v>230</v>
      </c>
      <c r="O133" s="89">
        <v>0</v>
      </c>
      <c r="P133" s="89">
        <v>0</v>
      </c>
      <c r="Q133" s="89">
        <v>0</v>
      </c>
      <c r="R133" s="89">
        <v>0</v>
      </c>
      <c r="S133" s="89" t="s">
        <v>230</v>
      </c>
      <c r="T133" s="89">
        <v>5.3702665645688402E-2</v>
      </c>
      <c r="U133" s="89">
        <v>32.117067206878197</v>
      </c>
      <c r="V133" s="89">
        <v>-1.5543122344752199E-15</v>
      </c>
      <c r="W133" s="89">
        <v>2.05093057757996</v>
      </c>
      <c r="X133" s="89">
        <v>95</v>
      </c>
      <c r="Y133" s="89">
        <v>5.2120751276267502E-2</v>
      </c>
      <c r="Z133" s="89">
        <v>32.217493202835399</v>
      </c>
      <c r="AA133" s="89">
        <v>-3.3553406966449198E-15</v>
      </c>
      <c r="AB133" s="89">
        <v>2.1249658298744598</v>
      </c>
      <c r="AC133" s="89">
        <v>99</v>
      </c>
      <c r="AD133" s="89">
        <v>7.7419739436419305E-2</v>
      </c>
      <c r="AE133" s="89">
        <v>30.806858490798199</v>
      </c>
      <c r="AF133" s="89">
        <v>1.06581410364015E-16</v>
      </c>
      <c r="AG133" s="89">
        <v>2.2998702821735102</v>
      </c>
      <c r="AH133" s="89">
        <v>99</v>
      </c>
      <c r="AI133" s="89">
        <v>9.5285170067083799E-2</v>
      </c>
      <c r="AJ133" s="89">
        <v>29.843802274221801</v>
      </c>
      <c r="AK133" s="89">
        <v>-6.4594794160009105E-17</v>
      </c>
      <c r="AL133" s="89">
        <v>2.37118176547034</v>
      </c>
      <c r="AM133" s="89">
        <v>99</v>
      </c>
      <c r="AN133" s="89">
        <v>4.2678420795999204E-3</v>
      </c>
      <c r="AO133" s="89">
        <v>35.742454348107998</v>
      </c>
      <c r="AP133" s="89">
        <v>2.72848410531878E-15</v>
      </c>
      <c r="AQ133" s="89">
        <v>6.17774066759657</v>
      </c>
      <c r="AR133" s="89">
        <v>99</v>
      </c>
      <c r="AS133" s="93">
        <f t="shared" si="5"/>
        <v>5</v>
      </c>
    </row>
    <row r="134" spans="1:45" x14ac:dyDescent="0.3">
      <c r="A134" s="93" t="str">
        <f t="shared" si="4"/>
        <v>BRAP4IRBR3</v>
      </c>
      <c r="B134" s="93">
        <v>132</v>
      </c>
      <c r="C134" s="89" t="s">
        <v>120</v>
      </c>
      <c r="D134" s="89" t="s">
        <v>108</v>
      </c>
      <c r="E134" s="89">
        <v>3.19968469516713E-2</v>
      </c>
      <c r="F134" s="89">
        <v>5.2627826354651503</v>
      </c>
      <c r="G134" s="89">
        <v>1.6875389974302399E-16</v>
      </c>
      <c r="H134" s="89">
        <v>0.52065929066431105</v>
      </c>
      <c r="I134" s="89">
        <v>95</v>
      </c>
      <c r="J134" s="89">
        <v>2.0225102819510898E-2</v>
      </c>
      <c r="K134" s="89">
        <v>6.0289401092275101</v>
      </c>
      <c r="L134" s="89">
        <v>1.8503717077085899E-16</v>
      </c>
      <c r="M134" s="89">
        <v>0.578126296781871</v>
      </c>
      <c r="N134" s="89">
        <v>95</v>
      </c>
      <c r="O134" s="89">
        <v>3.85452406496267E-3</v>
      </c>
      <c r="P134" s="89">
        <v>7.0454705592503402</v>
      </c>
      <c r="Q134" s="89">
        <v>1.26882631385732E-16</v>
      </c>
      <c r="R134" s="89">
        <v>0.69943127348024403</v>
      </c>
      <c r="S134" s="89">
        <v>95</v>
      </c>
      <c r="T134" s="89">
        <v>0</v>
      </c>
      <c r="U134" s="89">
        <v>0</v>
      </c>
      <c r="V134" s="89">
        <v>0</v>
      </c>
      <c r="W134" s="89">
        <v>0</v>
      </c>
      <c r="X134" s="89" t="s">
        <v>230</v>
      </c>
      <c r="Y134" s="89">
        <v>-2.6235237409612502E-2</v>
      </c>
      <c r="Z134" s="89">
        <v>8.8217467771016693</v>
      </c>
      <c r="AA134" s="89">
        <v>-4.3422056074228299E-16</v>
      </c>
      <c r="AB134" s="89">
        <v>1.1086239147627399</v>
      </c>
      <c r="AC134" s="89">
        <v>95</v>
      </c>
      <c r="AD134" s="89">
        <v>-3.2823088401185099E-2</v>
      </c>
      <c r="AE134" s="89">
        <v>9.1790628448938101</v>
      </c>
      <c r="AF134" s="89">
        <v>-4.2632564145606E-16</v>
      </c>
      <c r="AG134" s="89">
        <v>1.1369777009284101</v>
      </c>
      <c r="AH134" s="89">
        <v>95</v>
      </c>
      <c r="AI134" s="89">
        <v>-3.13163661776171E-2</v>
      </c>
      <c r="AJ134" s="89">
        <v>9.1051470710342901</v>
      </c>
      <c r="AK134" s="89">
        <v>-5.1675835328007303E-16</v>
      </c>
      <c r="AL134" s="89">
        <v>1.1418469651461101</v>
      </c>
      <c r="AM134" s="89">
        <v>95</v>
      </c>
      <c r="AN134" s="89">
        <v>-0.121724218773252</v>
      </c>
      <c r="AO134" s="89">
        <v>15.128621351424099</v>
      </c>
      <c r="AP134" s="89">
        <v>-2.2737367544323201E-16</v>
      </c>
      <c r="AQ134" s="89">
        <v>6.8344745986493196</v>
      </c>
      <c r="AR134" s="89">
        <v>99</v>
      </c>
      <c r="AS134" s="93">
        <f t="shared" si="5"/>
        <v>7</v>
      </c>
    </row>
    <row r="135" spans="1:45" x14ac:dyDescent="0.3">
      <c r="A135" s="93" t="str">
        <f t="shared" si="4"/>
        <v>BRAP4JBSS3</v>
      </c>
      <c r="B135" s="93">
        <v>133</v>
      </c>
      <c r="C135" s="89" t="s">
        <v>120</v>
      </c>
      <c r="D135" s="89" t="s">
        <v>95</v>
      </c>
      <c r="E135" s="89">
        <v>0</v>
      </c>
      <c r="F135" s="89">
        <v>0</v>
      </c>
      <c r="G135" s="89">
        <v>0</v>
      </c>
      <c r="H135" s="89">
        <v>0</v>
      </c>
      <c r="I135" s="89" t="s">
        <v>230</v>
      </c>
      <c r="J135" s="89">
        <v>0</v>
      </c>
      <c r="K135" s="89">
        <v>0</v>
      </c>
      <c r="L135" s="89">
        <v>0</v>
      </c>
      <c r="M135" s="89">
        <v>0</v>
      </c>
      <c r="N135" s="89" t="s">
        <v>230</v>
      </c>
      <c r="O135" s="89">
        <v>0</v>
      </c>
      <c r="P135" s="89">
        <v>0</v>
      </c>
      <c r="Q135" s="89">
        <v>0</v>
      </c>
      <c r="R135" s="89">
        <v>0</v>
      </c>
      <c r="S135" s="89" t="s">
        <v>230</v>
      </c>
      <c r="T135" s="89">
        <v>6.9017475308032303E-2</v>
      </c>
      <c r="U135" s="89">
        <v>19.027304792557398</v>
      </c>
      <c r="V135" s="89">
        <v>-7.9936057773011302E-16</v>
      </c>
      <c r="W135" s="89">
        <v>1.10924296771721</v>
      </c>
      <c r="X135" s="89">
        <v>95</v>
      </c>
      <c r="Y135" s="89">
        <v>6.7152774827835396E-2</v>
      </c>
      <c r="Z135" s="89">
        <v>19.133979110744999</v>
      </c>
      <c r="AA135" s="89">
        <v>-2.44742497872923E-15</v>
      </c>
      <c r="AB135" s="89">
        <v>1.07381312994945</v>
      </c>
      <c r="AC135" s="89">
        <v>95</v>
      </c>
      <c r="AD135" s="89">
        <v>5.1751348235400098E-2</v>
      </c>
      <c r="AE135" s="89">
        <v>19.9936374940071</v>
      </c>
      <c r="AF135" s="89">
        <v>-1.7763568394002501E-15</v>
      </c>
      <c r="AG135" s="89">
        <v>1.19113718781877</v>
      </c>
      <c r="AH135" s="89">
        <v>95</v>
      </c>
      <c r="AI135" s="89">
        <v>6.6131274070508797E-2</v>
      </c>
      <c r="AJ135" s="89">
        <v>19.214094703701399</v>
      </c>
      <c r="AK135" s="89">
        <v>-1.27574718466018E-15</v>
      </c>
      <c r="AL135" s="89">
        <v>1.26822980184305</v>
      </c>
      <c r="AM135" s="89">
        <v>99</v>
      </c>
      <c r="AN135" s="89">
        <v>6.0600028905788202E-2</v>
      </c>
      <c r="AO135" s="89">
        <v>19.6941501642488</v>
      </c>
      <c r="AP135" s="89">
        <v>-6.5369931689929196E-16</v>
      </c>
      <c r="AQ135" s="89">
        <v>1.6798420651021</v>
      </c>
      <c r="AR135" s="89">
        <v>99</v>
      </c>
      <c r="AS135" s="93">
        <f t="shared" si="5"/>
        <v>5</v>
      </c>
    </row>
    <row r="136" spans="1:45" x14ac:dyDescent="0.3">
      <c r="A136" s="93" t="str">
        <f t="shared" si="4"/>
        <v>BRAP4LREN3</v>
      </c>
      <c r="B136" s="93">
        <v>134</v>
      </c>
      <c r="C136" s="89" t="s">
        <v>120</v>
      </c>
      <c r="D136" s="89" t="s">
        <v>114</v>
      </c>
      <c r="E136" s="89">
        <v>0</v>
      </c>
      <c r="F136" s="89">
        <v>0</v>
      </c>
      <c r="G136" s="89">
        <v>0</v>
      </c>
      <c r="H136" s="89">
        <v>0</v>
      </c>
      <c r="I136" s="89" t="s">
        <v>230</v>
      </c>
      <c r="J136" s="89">
        <v>0</v>
      </c>
      <c r="K136" s="89">
        <v>0</v>
      </c>
      <c r="L136" s="89">
        <v>0</v>
      </c>
      <c r="M136" s="89">
        <v>0</v>
      </c>
      <c r="N136" s="89" t="s">
        <v>230</v>
      </c>
      <c r="O136" s="89">
        <v>0</v>
      </c>
      <c r="P136" s="89">
        <v>0</v>
      </c>
      <c r="Q136" s="89">
        <v>0</v>
      </c>
      <c r="R136" s="89">
        <v>0</v>
      </c>
      <c r="S136" s="89" t="s">
        <v>230</v>
      </c>
      <c r="T136" s="89">
        <v>4.59109119232569E-2</v>
      </c>
      <c r="U136" s="89">
        <v>40.270586772556797</v>
      </c>
      <c r="V136" s="89">
        <v>-3.4194869158454799E-15</v>
      </c>
      <c r="W136" s="89">
        <v>2.2051654645989598</v>
      </c>
      <c r="X136" s="89">
        <v>95</v>
      </c>
      <c r="Y136" s="89">
        <v>6.0463000117650101E-2</v>
      </c>
      <c r="Z136" s="89">
        <v>39.439510713123902</v>
      </c>
      <c r="AA136" s="89">
        <v>1.14476329650238E-15</v>
      </c>
      <c r="AB136" s="89">
        <v>2.4086660892561902</v>
      </c>
      <c r="AC136" s="89">
        <v>99</v>
      </c>
      <c r="AD136" s="89">
        <v>0.10916842781732999</v>
      </c>
      <c r="AE136" s="89">
        <v>36.731184711394697</v>
      </c>
      <c r="AF136" s="89">
        <v>-2.1316282072803E-16</v>
      </c>
      <c r="AG136" s="89">
        <v>2.78785783537373</v>
      </c>
      <c r="AH136" s="89">
        <v>95</v>
      </c>
      <c r="AI136" s="89">
        <v>0.15622937729654099</v>
      </c>
      <c r="AJ136" s="89">
        <v>34.184392125600702</v>
      </c>
      <c r="AK136" s="89">
        <v>1.80865423648026E-15</v>
      </c>
      <c r="AL136" s="89">
        <v>3.0831366370508602</v>
      </c>
      <c r="AM136" s="89">
        <v>95</v>
      </c>
      <c r="AN136" s="89">
        <v>8.4690392534311904E-2</v>
      </c>
      <c r="AO136" s="89">
        <v>38.7894785718428</v>
      </c>
      <c r="AP136" s="89">
        <v>1.5916157281026199E-15</v>
      </c>
      <c r="AQ136" s="89">
        <v>5.23716717193963</v>
      </c>
      <c r="AR136" s="89">
        <v>95</v>
      </c>
      <c r="AS136" s="93">
        <f t="shared" si="5"/>
        <v>5</v>
      </c>
    </row>
    <row r="137" spans="1:45" x14ac:dyDescent="0.3">
      <c r="A137" s="93" t="str">
        <f t="shared" si="4"/>
        <v>BRAP4MULT3</v>
      </c>
      <c r="B137" s="93">
        <v>135</v>
      </c>
      <c r="C137" s="89" t="s">
        <v>120</v>
      </c>
      <c r="D137" s="89" t="s">
        <v>109</v>
      </c>
      <c r="E137" s="89">
        <v>0</v>
      </c>
      <c r="F137" s="89">
        <v>0</v>
      </c>
      <c r="G137" s="89">
        <v>0</v>
      </c>
      <c r="H137" s="89">
        <v>0</v>
      </c>
      <c r="I137" s="89" t="s">
        <v>230</v>
      </c>
      <c r="J137" s="89">
        <v>0</v>
      </c>
      <c r="K137" s="89">
        <v>0</v>
      </c>
      <c r="L137" s="89">
        <v>0</v>
      </c>
      <c r="M137" s="89">
        <v>0</v>
      </c>
      <c r="N137" s="89" t="s">
        <v>230</v>
      </c>
      <c r="O137" s="89">
        <v>4.4775462712776097E-2</v>
      </c>
      <c r="P137" s="89">
        <v>19.491556698746901</v>
      </c>
      <c r="Q137" s="89">
        <v>-2.0047455758945699E-15</v>
      </c>
      <c r="R137" s="89">
        <v>1.3317368716065301</v>
      </c>
      <c r="S137" s="89">
        <v>95</v>
      </c>
      <c r="T137" s="89">
        <v>4.1056390689061001E-2</v>
      </c>
      <c r="U137" s="89">
        <v>19.7125312536254</v>
      </c>
      <c r="V137" s="89">
        <v>-3.0642155479654298E-15</v>
      </c>
      <c r="W137" s="89">
        <v>1.2862885534975601</v>
      </c>
      <c r="X137" s="89">
        <v>95</v>
      </c>
      <c r="Y137" s="89">
        <v>3.8532166838778699E-2</v>
      </c>
      <c r="Z137" s="89">
        <v>19.863020111708799</v>
      </c>
      <c r="AA137" s="89">
        <v>7.3028003397565899E-16</v>
      </c>
      <c r="AB137" s="89">
        <v>1.3034805967694301</v>
      </c>
      <c r="AC137" s="89">
        <v>99</v>
      </c>
      <c r="AD137" s="89">
        <v>5.0437633949371202E-2</v>
      </c>
      <c r="AE137" s="89">
        <v>19.198205062542801</v>
      </c>
      <c r="AF137" s="89">
        <v>-1.4210854715201999E-16</v>
      </c>
      <c r="AG137" s="89">
        <v>1.3770289581647599</v>
      </c>
      <c r="AH137" s="89">
        <v>99</v>
      </c>
      <c r="AI137" s="89">
        <v>6.0404274618862303E-2</v>
      </c>
      <c r="AJ137" s="89">
        <v>18.659021230423001</v>
      </c>
      <c r="AK137" s="89">
        <v>8.3973232408011799E-16</v>
      </c>
      <c r="AL137" s="89">
        <v>1.4238464049411199</v>
      </c>
      <c r="AM137" s="89">
        <v>99</v>
      </c>
      <c r="AN137" s="89">
        <v>6.0105091252535799E-3</v>
      </c>
      <c r="AO137" s="89">
        <v>22.183397889332401</v>
      </c>
      <c r="AP137" s="89">
        <v>1.4779288903810101E-15</v>
      </c>
      <c r="AQ137" s="89">
        <v>3.6893188143686499</v>
      </c>
      <c r="AR137" s="89">
        <v>99</v>
      </c>
      <c r="AS137" s="93">
        <f t="shared" si="5"/>
        <v>6</v>
      </c>
    </row>
    <row r="138" spans="1:45" x14ac:dyDescent="0.3">
      <c r="A138" s="93" t="str">
        <f t="shared" si="4"/>
        <v>BRAP4UGPA3</v>
      </c>
      <c r="B138" s="93">
        <v>136</v>
      </c>
      <c r="C138" s="89" t="s">
        <v>120</v>
      </c>
      <c r="D138" s="89" t="s">
        <v>133</v>
      </c>
      <c r="E138" s="89">
        <v>0</v>
      </c>
      <c r="F138" s="89">
        <v>0</v>
      </c>
      <c r="G138" s="89">
        <v>0</v>
      </c>
      <c r="H138" s="89">
        <v>0</v>
      </c>
      <c r="I138" s="89" t="s">
        <v>230</v>
      </c>
      <c r="J138" s="89">
        <v>0</v>
      </c>
      <c r="K138" s="89">
        <v>0</v>
      </c>
      <c r="L138" s="89">
        <v>0</v>
      </c>
      <c r="M138" s="89">
        <v>0</v>
      </c>
      <c r="N138" s="89" t="s">
        <v>230</v>
      </c>
      <c r="O138" s="89">
        <v>0.13128657780976699</v>
      </c>
      <c r="P138" s="89">
        <v>14.0697361045761</v>
      </c>
      <c r="Q138" s="89">
        <v>-4.5677747298863599E-16</v>
      </c>
      <c r="R138" s="89">
        <v>1.3062139150941099</v>
      </c>
      <c r="S138" s="89">
        <v>95</v>
      </c>
      <c r="T138" s="89">
        <v>0.135380394164796</v>
      </c>
      <c r="U138" s="89">
        <v>13.8286550594408</v>
      </c>
      <c r="V138" s="89">
        <v>-2.3314683517128299E-15</v>
      </c>
      <c r="W138" s="89">
        <v>1.23223443111551</v>
      </c>
      <c r="X138" s="89">
        <v>95</v>
      </c>
      <c r="Y138" s="89">
        <v>0.147410266977474</v>
      </c>
      <c r="Z138" s="89">
        <v>13.1324639932251</v>
      </c>
      <c r="AA138" s="89">
        <v>-1.50003466438243E-15</v>
      </c>
      <c r="AB138" s="89">
        <v>1.29650964760384</v>
      </c>
      <c r="AC138" s="89">
        <v>99</v>
      </c>
      <c r="AD138" s="89">
        <v>0.180159979366356</v>
      </c>
      <c r="AE138" s="89">
        <v>11.3178194471854</v>
      </c>
      <c r="AF138" s="89">
        <v>-6.5725203057809296E-16</v>
      </c>
      <c r="AG138" s="89">
        <v>1.51872247445032</v>
      </c>
      <c r="AH138" s="89">
        <v>95</v>
      </c>
      <c r="AI138" s="89">
        <v>0</v>
      </c>
      <c r="AJ138" s="89">
        <v>0</v>
      </c>
      <c r="AK138" s="89">
        <v>0</v>
      </c>
      <c r="AL138" s="89">
        <v>0</v>
      </c>
      <c r="AM138" s="89" t="s">
        <v>230</v>
      </c>
      <c r="AN138" s="89">
        <v>0.19047887536212799</v>
      </c>
      <c r="AO138" s="89">
        <v>11.0532733532729</v>
      </c>
      <c r="AP138" s="89">
        <v>2.8421709430403998E-16</v>
      </c>
      <c r="AQ138" s="89">
        <v>2.3953656345824501</v>
      </c>
      <c r="AR138" s="89">
        <v>95</v>
      </c>
      <c r="AS138" s="93">
        <f t="shared" si="5"/>
        <v>5</v>
      </c>
    </row>
    <row r="139" spans="1:45" x14ac:dyDescent="0.3">
      <c r="A139" s="93" t="str">
        <f t="shared" si="4"/>
        <v>BRDT3B3SA3</v>
      </c>
      <c r="B139" s="93">
        <v>137</v>
      </c>
      <c r="C139" s="89" t="s">
        <v>83</v>
      </c>
      <c r="D139" s="89" t="s">
        <v>111</v>
      </c>
      <c r="E139" s="89">
        <v>2.1371563080748901</v>
      </c>
      <c r="F139" s="89">
        <v>11.636163882312101</v>
      </c>
      <c r="G139" s="89">
        <v>-5.6843418860807996E-16</v>
      </c>
      <c r="H139" s="89">
        <v>2.0049181710257198</v>
      </c>
      <c r="I139" s="89">
        <v>95</v>
      </c>
      <c r="J139" s="89">
        <v>2.10248231194385</v>
      </c>
      <c r="K139" s="89">
        <v>12.6855269351888</v>
      </c>
      <c r="L139" s="89">
        <v>-6.8093678843676302E-15</v>
      </c>
      <c r="M139" s="89">
        <v>2.0489031431941598</v>
      </c>
      <c r="N139" s="89">
        <v>95</v>
      </c>
      <c r="O139" s="89">
        <v>2.43981070806581</v>
      </c>
      <c r="P139" s="89">
        <v>6.0400497192062401</v>
      </c>
      <c r="Q139" s="89">
        <v>-3.8064789415719596E-15</v>
      </c>
      <c r="R139" s="89">
        <v>2.3486426777657901</v>
      </c>
      <c r="S139" s="89">
        <v>95</v>
      </c>
      <c r="T139" s="89">
        <v>2.4463175558714698</v>
      </c>
      <c r="U139" s="89">
        <v>5.3078424438277301</v>
      </c>
      <c r="V139" s="89">
        <v>2.0428103653102898E-15</v>
      </c>
      <c r="W139" s="89">
        <v>2.9471300383624799</v>
      </c>
      <c r="X139" s="89">
        <v>99</v>
      </c>
      <c r="Y139" s="89">
        <v>0</v>
      </c>
      <c r="Z139" s="89">
        <v>0</v>
      </c>
      <c r="AA139" s="89">
        <v>0</v>
      </c>
      <c r="AB139" s="89">
        <v>0</v>
      </c>
      <c r="AC139" s="89" t="s">
        <v>230</v>
      </c>
      <c r="AD139" s="89">
        <v>0</v>
      </c>
      <c r="AE139" s="89">
        <v>0</v>
      </c>
      <c r="AF139" s="89">
        <v>0</v>
      </c>
      <c r="AG139" s="89">
        <v>0</v>
      </c>
      <c r="AH139" s="89" t="s">
        <v>230</v>
      </c>
      <c r="AI139" s="89">
        <v>3.60786986969301</v>
      </c>
      <c r="AJ139" s="89">
        <v>-21.1834231430419</v>
      </c>
      <c r="AK139" s="89">
        <v>-1.16270629488016E-15</v>
      </c>
      <c r="AL139" s="89">
        <v>4.75197958947596</v>
      </c>
      <c r="AM139" s="89">
        <v>95</v>
      </c>
      <c r="AN139" s="89">
        <v>0</v>
      </c>
      <c r="AO139" s="89">
        <v>0</v>
      </c>
      <c r="AP139" s="89">
        <v>0</v>
      </c>
      <c r="AQ139" s="89">
        <v>0</v>
      </c>
      <c r="AR139" s="89" t="s">
        <v>230</v>
      </c>
      <c r="AS139" s="93">
        <f t="shared" si="5"/>
        <v>5</v>
      </c>
    </row>
    <row r="140" spans="1:45" x14ac:dyDescent="0.3">
      <c r="A140" s="93" t="str">
        <f t="shared" si="4"/>
        <v>BRDT3CSAN3</v>
      </c>
      <c r="B140" s="93">
        <v>138</v>
      </c>
      <c r="C140" s="89" t="s">
        <v>83</v>
      </c>
      <c r="D140" s="89" t="s">
        <v>44</v>
      </c>
      <c r="E140" s="89">
        <v>2.7817344683236098</v>
      </c>
      <c r="F140" s="89">
        <v>15.723340322912501</v>
      </c>
      <c r="G140" s="89">
        <v>2.8421709430404001E-15</v>
      </c>
      <c r="H140" s="89">
        <v>4.0847626499774101</v>
      </c>
      <c r="I140" s="89">
        <v>95</v>
      </c>
      <c r="J140" s="89">
        <v>2.7782059206953802</v>
      </c>
      <c r="K140" s="89">
        <v>17.104489635441201</v>
      </c>
      <c r="L140" s="89">
        <v>-2.2500519965736501E-15</v>
      </c>
      <c r="M140" s="89">
        <v>4.8939736654835597</v>
      </c>
      <c r="N140" s="89">
        <v>95</v>
      </c>
      <c r="O140" s="89">
        <v>0</v>
      </c>
      <c r="P140" s="89">
        <v>0</v>
      </c>
      <c r="Q140" s="89">
        <v>0</v>
      </c>
      <c r="R140" s="89">
        <v>0</v>
      </c>
      <c r="S140" s="89" t="s">
        <v>230</v>
      </c>
      <c r="T140" s="89">
        <v>3.1944894835550501</v>
      </c>
      <c r="U140" s="89">
        <v>8.3509431686464204</v>
      </c>
      <c r="V140" s="89">
        <v>-8.8817841970012504E-16</v>
      </c>
      <c r="W140" s="89">
        <v>5.2227514423896002</v>
      </c>
      <c r="X140" s="89">
        <v>95</v>
      </c>
      <c r="Y140" s="89">
        <v>0</v>
      </c>
      <c r="Z140" s="89">
        <v>0</v>
      </c>
      <c r="AA140" s="89">
        <v>0</v>
      </c>
      <c r="AB140" s="89">
        <v>0</v>
      </c>
      <c r="AC140" s="89" t="s">
        <v>230</v>
      </c>
      <c r="AD140" s="89">
        <v>4.1877905810812797</v>
      </c>
      <c r="AE140" s="89">
        <v>-14.1568439380324</v>
      </c>
      <c r="AF140" s="89">
        <v>7.1054273576010003E-15</v>
      </c>
      <c r="AG140" s="89">
        <v>5.76954701660196</v>
      </c>
      <c r="AH140" s="89">
        <v>95</v>
      </c>
      <c r="AI140" s="89">
        <v>3.97685971700463</v>
      </c>
      <c r="AJ140" s="89">
        <v>-9.8534795215993398</v>
      </c>
      <c r="AK140" s="89">
        <v>6.0719106510408597E-15</v>
      </c>
      <c r="AL140" s="89">
        <v>5.8398137302443498</v>
      </c>
      <c r="AM140" s="89">
        <v>95</v>
      </c>
      <c r="AN140" s="89">
        <v>0</v>
      </c>
      <c r="AO140" s="89">
        <v>0</v>
      </c>
      <c r="AP140" s="89">
        <v>0</v>
      </c>
      <c r="AQ140" s="89">
        <v>0</v>
      </c>
      <c r="AR140" s="89" t="s">
        <v>230</v>
      </c>
      <c r="AS140" s="93">
        <f t="shared" si="5"/>
        <v>5</v>
      </c>
    </row>
    <row r="141" spans="1:45" x14ac:dyDescent="0.3">
      <c r="A141" s="93" t="str">
        <f t="shared" si="4"/>
        <v>BRDT3CVCB3</v>
      </c>
      <c r="B141" s="93">
        <v>139</v>
      </c>
      <c r="C141" s="89" t="s">
        <v>83</v>
      </c>
      <c r="D141" s="89" t="s">
        <v>87</v>
      </c>
      <c r="E141" s="89">
        <v>0</v>
      </c>
      <c r="F141" s="89">
        <v>0</v>
      </c>
      <c r="G141" s="89">
        <v>0</v>
      </c>
      <c r="H141" s="89">
        <v>0</v>
      </c>
      <c r="I141" s="89" t="s">
        <v>230</v>
      </c>
      <c r="J141" s="89">
        <v>0</v>
      </c>
      <c r="K141" s="89">
        <v>0</v>
      </c>
      <c r="L141" s="89">
        <v>0</v>
      </c>
      <c r="M141" s="89">
        <v>0</v>
      </c>
      <c r="N141" s="89" t="s">
        <v>230</v>
      </c>
      <c r="O141" s="89">
        <v>1.5743021699530999</v>
      </c>
      <c r="P141" s="89">
        <v>-15.344654101635401</v>
      </c>
      <c r="Q141" s="89">
        <v>1.6494742080145199E-15</v>
      </c>
      <c r="R141" s="89">
        <v>1.9435399453866</v>
      </c>
      <c r="S141" s="89">
        <v>95</v>
      </c>
      <c r="T141" s="89">
        <v>1.53098085299917</v>
      </c>
      <c r="U141" s="89">
        <v>-14.2970965634109</v>
      </c>
      <c r="V141" s="89">
        <v>-1.37667655053519E-15</v>
      </c>
      <c r="W141" s="89">
        <v>1.8794135482671399</v>
      </c>
      <c r="X141" s="89">
        <v>95</v>
      </c>
      <c r="Y141" s="89">
        <v>1.7342738350581599</v>
      </c>
      <c r="Z141" s="89">
        <v>-18.7111578667025</v>
      </c>
      <c r="AA141" s="89">
        <v>-1.06581410364015E-15</v>
      </c>
      <c r="AB141" s="89">
        <v>1.96724496495603</v>
      </c>
      <c r="AC141" s="89">
        <v>95</v>
      </c>
      <c r="AD141" s="89">
        <v>1.6332469603700599</v>
      </c>
      <c r="AE141" s="89">
        <v>-16.549839183900701</v>
      </c>
      <c r="AF141" s="89">
        <v>1.7763568394002501E-15</v>
      </c>
      <c r="AG141" s="89">
        <v>1.9283754139179099</v>
      </c>
      <c r="AH141" s="89">
        <v>99</v>
      </c>
      <c r="AI141" s="89">
        <v>1.4245911877822199</v>
      </c>
      <c r="AJ141" s="89">
        <v>-12.143776795369501</v>
      </c>
      <c r="AK141" s="89">
        <v>-1.2918958832001801E-16</v>
      </c>
      <c r="AL141" s="89">
        <v>1.9542340607618001</v>
      </c>
      <c r="AM141" s="89">
        <v>99</v>
      </c>
      <c r="AN141" s="89">
        <v>1.7807456665712</v>
      </c>
      <c r="AO141" s="89">
        <v>-19.2265068557695</v>
      </c>
      <c r="AP141" s="89">
        <v>3.41060513164848E-16</v>
      </c>
      <c r="AQ141" s="89">
        <v>2.2829096080651801</v>
      </c>
      <c r="AR141" s="89">
        <v>99</v>
      </c>
      <c r="AS141" s="93">
        <f t="shared" si="5"/>
        <v>6</v>
      </c>
    </row>
    <row r="142" spans="1:45" x14ac:dyDescent="0.3">
      <c r="A142" s="93" t="str">
        <f t="shared" si="4"/>
        <v>BRDT3EGIE3</v>
      </c>
      <c r="B142" s="93">
        <v>140</v>
      </c>
      <c r="C142" s="89" t="s">
        <v>83</v>
      </c>
      <c r="D142" s="89" t="s">
        <v>89</v>
      </c>
      <c r="E142" s="89">
        <v>1.20576736158827</v>
      </c>
      <c r="F142" s="89">
        <v>16.844007177127001</v>
      </c>
      <c r="G142" s="89">
        <v>4.12114786740858E-15</v>
      </c>
      <c r="H142" s="89">
        <v>0.98242961447473998</v>
      </c>
      <c r="I142" s="89">
        <v>99</v>
      </c>
      <c r="J142" s="89">
        <v>1.1678097509902401</v>
      </c>
      <c r="K142" s="89">
        <v>17.6812226487137</v>
      </c>
      <c r="L142" s="89">
        <v>-2.2500519965736501E-15</v>
      </c>
      <c r="M142" s="89">
        <v>0.96103767122362205</v>
      </c>
      <c r="N142" s="89">
        <v>99</v>
      </c>
      <c r="O142" s="89">
        <v>1.10126348018263</v>
      </c>
      <c r="P142" s="89">
        <v>19.078881465396101</v>
      </c>
      <c r="Q142" s="89">
        <v>1.62409768173737E-15</v>
      </c>
      <c r="R142" s="89">
        <v>1.0089034834415</v>
      </c>
      <c r="S142" s="89">
        <v>99</v>
      </c>
      <c r="T142" s="89">
        <v>1.1002283154833901</v>
      </c>
      <c r="U142" s="89">
        <v>19.025043915795202</v>
      </c>
      <c r="V142" s="89">
        <v>3.5083047578154901E-15</v>
      </c>
      <c r="W142" s="89">
        <v>0.99301532918564495</v>
      </c>
      <c r="X142" s="89">
        <v>99</v>
      </c>
      <c r="Y142" s="89">
        <v>1.1440714415408</v>
      </c>
      <c r="Z142" s="89">
        <v>17.908823528640202</v>
      </c>
      <c r="AA142" s="89">
        <v>-3.7106120645249702E-15</v>
      </c>
      <c r="AB142" s="89">
        <v>1.0934183522422001</v>
      </c>
      <c r="AC142" s="89">
        <v>99</v>
      </c>
      <c r="AD142" s="89">
        <v>1.2801006116986999</v>
      </c>
      <c r="AE142" s="89">
        <v>14.961699056593201</v>
      </c>
      <c r="AF142" s="89">
        <v>2.4868995751603499E-16</v>
      </c>
      <c r="AG142" s="89">
        <v>1.0883546423085899</v>
      </c>
      <c r="AH142" s="89">
        <v>99</v>
      </c>
      <c r="AI142" s="89">
        <v>0.98519400337806995</v>
      </c>
      <c r="AJ142" s="89">
        <v>21.206088783486301</v>
      </c>
      <c r="AK142" s="89">
        <v>-3.5527136788005001E-15</v>
      </c>
      <c r="AL142" s="89">
        <v>1.32962930046107</v>
      </c>
      <c r="AM142" s="89">
        <v>99</v>
      </c>
      <c r="AN142" s="89">
        <v>0</v>
      </c>
      <c r="AO142" s="89">
        <v>0</v>
      </c>
      <c r="AP142" s="89">
        <v>0</v>
      </c>
      <c r="AQ142" s="89">
        <v>0</v>
      </c>
      <c r="AR142" s="89" t="s">
        <v>230</v>
      </c>
      <c r="AS142" s="93">
        <f t="shared" si="5"/>
        <v>7</v>
      </c>
    </row>
    <row r="143" spans="1:45" x14ac:dyDescent="0.3">
      <c r="A143" s="93" t="str">
        <f t="shared" si="4"/>
        <v>BRDT3HYPE3</v>
      </c>
      <c r="B143" s="93">
        <v>141</v>
      </c>
      <c r="C143" s="89" t="s">
        <v>83</v>
      </c>
      <c r="D143" s="89" t="s">
        <v>94</v>
      </c>
      <c r="E143" s="89">
        <v>1.25663947161062</v>
      </c>
      <c r="F143" s="89">
        <v>4.9263215471853599</v>
      </c>
      <c r="G143" s="89">
        <v>-2.0250467969162901E-15</v>
      </c>
      <c r="H143" s="89">
        <v>1.34724566956575</v>
      </c>
      <c r="I143" s="89">
        <v>95</v>
      </c>
      <c r="J143" s="89">
        <v>1.2178633152346301</v>
      </c>
      <c r="K143" s="89">
        <v>5.83320274873744</v>
      </c>
      <c r="L143" s="89">
        <v>-3.9671969413272301E-15</v>
      </c>
      <c r="M143" s="89">
        <v>1.29676889723917</v>
      </c>
      <c r="N143" s="89">
        <v>95</v>
      </c>
      <c r="O143" s="89">
        <v>1.2856777723430299</v>
      </c>
      <c r="P143" s="89">
        <v>4.5758588693475497</v>
      </c>
      <c r="Q143" s="89">
        <v>5.0753052554292897E-16</v>
      </c>
      <c r="R143" s="89">
        <v>1.4299790229140099</v>
      </c>
      <c r="S143" s="89">
        <v>95</v>
      </c>
      <c r="T143" s="89">
        <v>1.2102435441114501</v>
      </c>
      <c r="U143" s="89">
        <v>6.2809317301182297</v>
      </c>
      <c r="V143" s="89">
        <v>2.1316282072803001E-15</v>
      </c>
      <c r="W143" s="89">
        <v>1.4362226728454499</v>
      </c>
      <c r="X143" s="89">
        <v>95</v>
      </c>
      <c r="Y143" s="89">
        <v>1.2828783697597299</v>
      </c>
      <c r="Z143" s="89">
        <v>4.6697582026513302</v>
      </c>
      <c r="AA143" s="89">
        <v>-5.3290705182007502E-16</v>
      </c>
      <c r="AB143" s="89">
        <v>1.4428999062401899</v>
      </c>
      <c r="AC143" s="89">
        <v>99</v>
      </c>
      <c r="AD143" s="89">
        <v>1.0825120902858101</v>
      </c>
      <c r="AE143" s="89">
        <v>8.9706531671867999</v>
      </c>
      <c r="AF143" s="89">
        <v>-3.05533376376843E-15</v>
      </c>
      <c r="AG143" s="89">
        <v>1.49430996929717</v>
      </c>
      <c r="AH143" s="89">
        <v>99</v>
      </c>
      <c r="AI143" s="89">
        <v>0.72492866782641097</v>
      </c>
      <c r="AJ143" s="89">
        <v>16.583797498224101</v>
      </c>
      <c r="AK143" s="89">
        <v>5.4905575036007701E-16</v>
      </c>
      <c r="AL143" s="89">
        <v>1.5986979838692901</v>
      </c>
      <c r="AM143" s="89">
        <v>95</v>
      </c>
      <c r="AN143" s="89">
        <v>0.698090286769389</v>
      </c>
      <c r="AO143" s="89">
        <v>17.178195229475101</v>
      </c>
      <c r="AP143" s="89">
        <v>-3.05533376376843E-15</v>
      </c>
      <c r="AQ143" s="89">
        <v>1.71569926035819</v>
      </c>
      <c r="AR143" s="89">
        <v>99</v>
      </c>
      <c r="AS143" s="93">
        <f t="shared" si="5"/>
        <v>8</v>
      </c>
    </row>
    <row r="144" spans="1:45" x14ac:dyDescent="0.3">
      <c r="A144" s="93" t="str">
        <f t="shared" si="4"/>
        <v>BRDT3IRBR3</v>
      </c>
      <c r="B144" s="93">
        <v>142</v>
      </c>
      <c r="C144" s="89" t="s">
        <v>83</v>
      </c>
      <c r="D144" s="89" t="s">
        <v>108</v>
      </c>
      <c r="E144" s="89">
        <v>0.130298275437777</v>
      </c>
      <c r="F144" s="89">
        <v>4.2610774042030499</v>
      </c>
      <c r="G144" s="89">
        <v>0</v>
      </c>
      <c r="H144" s="89">
        <v>0.61172794292143295</v>
      </c>
      <c r="I144" s="89">
        <v>95</v>
      </c>
      <c r="J144" s="89">
        <v>0.134134291844523</v>
      </c>
      <c r="K144" s="89">
        <v>4.2555320898144302</v>
      </c>
      <c r="L144" s="89">
        <v>4.9589961766590297E-16</v>
      </c>
      <c r="M144" s="89">
        <v>0.60332084461005298</v>
      </c>
      <c r="N144" s="89">
        <v>95</v>
      </c>
      <c r="O144" s="89">
        <v>0.21108708293023801</v>
      </c>
      <c r="P144" s="89">
        <v>2.7442217565404401</v>
      </c>
      <c r="Q144" s="89">
        <v>4.31400946711489E-16</v>
      </c>
      <c r="R144" s="89">
        <v>0.66615985665147903</v>
      </c>
      <c r="S144" s="89">
        <v>95</v>
      </c>
      <c r="T144" s="89">
        <v>0</v>
      </c>
      <c r="U144" s="89">
        <v>0</v>
      </c>
      <c r="V144" s="89">
        <v>0</v>
      </c>
      <c r="W144" s="89">
        <v>0</v>
      </c>
      <c r="X144" s="89" t="s">
        <v>230</v>
      </c>
      <c r="Y144" s="89">
        <v>0</v>
      </c>
      <c r="Z144" s="89">
        <v>0</v>
      </c>
      <c r="AA144" s="89">
        <v>0</v>
      </c>
      <c r="AB144" s="89">
        <v>0</v>
      </c>
      <c r="AC144" s="89" t="s">
        <v>230</v>
      </c>
      <c r="AD144" s="89">
        <v>2.5756080488994102E-3</v>
      </c>
      <c r="AE144" s="89">
        <v>7.6290130075965301</v>
      </c>
      <c r="AF144" s="89">
        <v>-4.2632564145606E-16</v>
      </c>
      <c r="AG144" s="89">
        <v>1.21124657693999</v>
      </c>
      <c r="AH144" s="89">
        <v>95</v>
      </c>
      <c r="AI144" s="89">
        <v>-2.3007725416305299E-2</v>
      </c>
      <c r="AJ144" s="89">
        <v>8.2007019758452593</v>
      </c>
      <c r="AK144" s="89">
        <v>7.1054273576010003E-16</v>
      </c>
      <c r="AL144" s="89">
        <v>1.2142067309481199</v>
      </c>
      <c r="AM144" s="89">
        <v>95</v>
      </c>
      <c r="AN144" s="89">
        <v>1.6560725061014701</v>
      </c>
      <c r="AO144" s="89">
        <v>-24.968438241625702</v>
      </c>
      <c r="AP144" s="89">
        <v>-5.4569682106375703E-15</v>
      </c>
      <c r="AQ144" s="89">
        <v>5.0893733164712698</v>
      </c>
      <c r="AR144" s="89">
        <v>99</v>
      </c>
      <c r="AS144" s="93">
        <f t="shared" si="5"/>
        <v>6</v>
      </c>
    </row>
    <row r="145" spans="1:45" x14ac:dyDescent="0.3">
      <c r="A145" s="93" t="str">
        <f t="shared" si="4"/>
        <v>BRDT3JBSS3</v>
      </c>
      <c r="B145" s="93">
        <v>143</v>
      </c>
      <c r="C145" s="89" t="s">
        <v>83</v>
      </c>
      <c r="D145" s="89" t="s">
        <v>95</v>
      </c>
      <c r="E145" s="89">
        <v>1.0426479306574301</v>
      </c>
      <c r="F145" s="89">
        <v>0.37387405268795598</v>
      </c>
      <c r="G145" s="89">
        <v>2.4868995751603501E-15</v>
      </c>
      <c r="H145" s="89">
        <v>1.08409759026672</v>
      </c>
      <c r="I145" s="89">
        <v>95</v>
      </c>
      <c r="J145" s="89">
        <v>1.00326882657645</v>
      </c>
      <c r="K145" s="89">
        <v>1.2906405957568601</v>
      </c>
      <c r="L145" s="89">
        <v>-4.8849813083506904E-15</v>
      </c>
      <c r="M145" s="89">
        <v>1.1045826725713599</v>
      </c>
      <c r="N145" s="89">
        <v>95</v>
      </c>
      <c r="O145" s="89">
        <v>0</v>
      </c>
      <c r="P145" s="89">
        <v>0</v>
      </c>
      <c r="Q145" s="89">
        <v>0</v>
      </c>
      <c r="R145" s="89">
        <v>0</v>
      </c>
      <c r="S145" s="89" t="s">
        <v>230</v>
      </c>
      <c r="T145" s="89">
        <v>0.88000987825416599</v>
      </c>
      <c r="U145" s="89">
        <v>3.6745643223540299</v>
      </c>
      <c r="V145" s="89">
        <v>2.9531932455029201E-15</v>
      </c>
      <c r="W145" s="89">
        <v>1.0682482248349201</v>
      </c>
      <c r="X145" s="89">
        <v>95</v>
      </c>
      <c r="Y145" s="89">
        <v>0.68619815252128802</v>
      </c>
      <c r="Z145" s="89">
        <v>7.7462251312269297</v>
      </c>
      <c r="AA145" s="89">
        <v>-1.5789838572446701E-16</v>
      </c>
      <c r="AB145" s="89">
        <v>1.1268703600543799</v>
      </c>
      <c r="AC145" s="89">
        <v>99</v>
      </c>
      <c r="AD145" s="89">
        <v>0.28996100722242302</v>
      </c>
      <c r="AE145" s="89">
        <v>16.291515200449599</v>
      </c>
      <c r="AF145" s="89">
        <v>-1.5099033134902101E-15</v>
      </c>
      <c r="AG145" s="89">
        <v>1.2943673791715899</v>
      </c>
      <c r="AH145" s="89">
        <v>95</v>
      </c>
      <c r="AI145" s="89">
        <v>0.364436599969715</v>
      </c>
      <c r="AJ145" s="89">
        <v>14.673806791875499</v>
      </c>
      <c r="AK145" s="89">
        <v>-3.71420066420052E-16</v>
      </c>
      <c r="AL145" s="89">
        <v>1.3332530929772499</v>
      </c>
      <c r="AM145" s="89">
        <v>99</v>
      </c>
      <c r="AN145" s="89">
        <v>0.40119619970875903</v>
      </c>
      <c r="AO145" s="89">
        <v>13.824905784848401</v>
      </c>
      <c r="AP145" s="89">
        <v>1.4779288903810101E-15</v>
      </c>
      <c r="AQ145" s="89">
        <v>1.4388232721029699</v>
      </c>
      <c r="AR145" s="89">
        <v>99</v>
      </c>
      <c r="AS145" s="93">
        <f t="shared" si="5"/>
        <v>7</v>
      </c>
    </row>
    <row r="146" spans="1:45" x14ac:dyDescent="0.3">
      <c r="A146" s="93" t="str">
        <f t="shared" si="4"/>
        <v>BRFS3BRDT3</v>
      </c>
      <c r="B146" s="93">
        <v>144</v>
      </c>
      <c r="C146" s="89" t="s">
        <v>126</v>
      </c>
      <c r="D146" s="89" t="s">
        <v>83</v>
      </c>
      <c r="E146" s="89">
        <v>0.43057542816815098</v>
      </c>
      <c r="F146" s="89">
        <v>12.4379121790152</v>
      </c>
      <c r="G146" s="89">
        <v>-9.2370555648813008E-16</v>
      </c>
      <c r="H146" s="89">
        <v>0.86239543750305703</v>
      </c>
      <c r="I146" s="89">
        <v>95</v>
      </c>
      <c r="J146" s="89">
        <v>0.40569087662590603</v>
      </c>
      <c r="K146" s="89">
        <v>12.9444046421804</v>
      </c>
      <c r="L146" s="89">
        <v>8.5857247237678803E-16</v>
      </c>
      <c r="M146" s="89">
        <v>0.83432346254531398</v>
      </c>
      <c r="N146" s="89">
        <v>95</v>
      </c>
      <c r="O146" s="89">
        <v>0.413594315039155</v>
      </c>
      <c r="P146" s="89">
        <v>12.8618798661404</v>
      </c>
      <c r="Q146" s="89">
        <v>-1.26882631385732E-16</v>
      </c>
      <c r="R146" s="89">
        <v>0.81738388119079297</v>
      </c>
      <c r="S146" s="89">
        <v>95</v>
      </c>
      <c r="T146" s="89">
        <v>0.37807757087335703</v>
      </c>
      <c r="U146" s="89">
        <v>13.5320598080749</v>
      </c>
      <c r="V146" s="89">
        <v>-3.1086244689504401E-16</v>
      </c>
      <c r="W146" s="89">
        <v>0.80683764343608699</v>
      </c>
      <c r="X146" s="89">
        <v>99</v>
      </c>
      <c r="Y146" s="89">
        <v>0.27715011612924301</v>
      </c>
      <c r="Z146" s="89">
        <v>15.479107028595299</v>
      </c>
      <c r="AA146" s="89">
        <v>1.12502599828683E-15</v>
      </c>
      <c r="AB146" s="89">
        <v>0.98058935886924004</v>
      </c>
      <c r="AC146" s="89">
        <v>99</v>
      </c>
      <c r="AD146" s="89">
        <v>0.36464690298166402</v>
      </c>
      <c r="AE146" s="89">
        <v>13.3673539325889</v>
      </c>
      <c r="AF146" s="89">
        <v>1.06581410364015E-15</v>
      </c>
      <c r="AG146" s="89">
        <v>1.3338382283609</v>
      </c>
      <c r="AH146" s="89">
        <v>95</v>
      </c>
      <c r="AI146" s="89">
        <v>0.70654184793042296</v>
      </c>
      <c r="AJ146" s="89">
        <v>6.1319181701510797</v>
      </c>
      <c r="AK146" s="89">
        <v>-1.29189588320018E-15</v>
      </c>
      <c r="AL146" s="89">
        <v>1.5279038293999501</v>
      </c>
      <c r="AM146" s="89">
        <v>99</v>
      </c>
      <c r="AN146" s="89">
        <v>0</v>
      </c>
      <c r="AO146" s="89">
        <v>0</v>
      </c>
      <c r="AP146" s="89">
        <v>0</v>
      </c>
      <c r="AQ146" s="89">
        <v>0</v>
      </c>
      <c r="AR146" s="89" t="s">
        <v>230</v>
      </c>
      <c r="AS146" s="93">
        <f t="shared" si="5"/>
        <v>7</v>
      </c>
    </row>
    <row r="147" spans="1:45" x14ac:dyDescent="0.3">
      <c r="A147" s="93" t="str">
        <f t="shared" si="4"/>
        <v>BRFS3BRML3</v>
      </c>
      <c r="B147" s="93">
        <v>145</v>
      </c>
      <c r="C147" s="89" t="s">
        <v>126</v>
      </c>
      <c r="D147" s="89" t="s">
        <v>105</v>
      </c>
      <c r="E147" s="89">
        <v>0.29132375518886</v>
      </c>
      <c r="F147" s="89">
        <v>3.6178760889510002</v>
      </c>
      <c r="G147" s="89">
        <v>1.7763568394002499E-17</v>
      </c>
      <c r="H147" s="89">
        <v>0.42720296951075198</v>
      </c>
      <c r="I147" s="89">
        <v>95</v>
      </c>
      <c r="J147" s="89">
        <v>0.303744712077549</v>
      </c>
      <c r="K147" s="89">
        <v>3.3980185248234198</v>
      </c>
      <c r="L147" s="89">
        <v>5.9211894646675002E-17</v>
      </c>
      <c r="M147" s="89">
        <v>0.413361315658416</v>
      </c>
      <c r="N147" s="89">
        <v>99</v>
      </c>
      <c r="O147" s="89">
        <v>0.32078048021862698</v>
      </c>
      <c r="P147" s="89">
        <v>3.1767594443730101</v>
      </c>
      <c r="Q147" s="89">
        <v>4.06024420434343E-16</v>
      </c>
      <c r="R147" s="89">
        <v>0.53905588949891303</v>
      </c>
      <c r="S147" s="89">
        <v>99</v>
      </c>
      <c r="T147" s="89">
        <v>0</v>
      </c>
      <c r="U147" s="89">
        <v>0</v>
      </c>
      <c r="V147" s="89">
        <v>0</v>
      </c>
      <c r="W147" s="89">
        <v>0</v>
      </c>
      <c r="X147" s="89" t="s">
        <v>230</v>
      </c>
      <c r="Y147" s="89">
        <v>0.31246594600426097</v>
      </c>
      <c r="Z147" s="89">
        <v>3.3848220725035598</v>
      </c>
      <c r="AA147" s="89">
        <v>6.1185624468230898E-16</v>
      </c>
      <c r="AB147" s="89">
        <v>0.590704963185956</v>
      </c>
      <c r="AC147" s="89">
        <v>95</v>
      </c>
      <c r="AD147" s="89">
        <v>0.28967860120654598</v>
      </c>
      <c r="AE147" s="89">
        <v>3.82857824164453</v>
      </c>
      <c r="AF147" s="89">
        <v>6.03961325396085E-16</v>
      </c>
      <c r="AG147" s="89">
        <v>0.66076367730251095</v>
      </c>
      <c r="AH147" s="89">
        <v>99</v>
      </c>
      <c r="AI147" s="89">
        <v>0.180369706790172</v>
      </c>
      <c r="AJ147" s="89">
        <v>6.1398863394928602</v>
      </c>
      <c r="AK147" s="89">
        <v>-3.2297397080004503E-17</v>
      </c>
      <c r="AL147" s="89">
        <v>0.72543041762609295</v>
      </c>
      <c r="AM147" s="89">
        <v>99</v>
      </c>
      <c r="AN147" s="89">
        <v>0</v>
      </c>
      <c r="AO147" s="89">
        <v>0</v>
      </c>
      <c r="AP147" s="89">
        <v>0</v>
      </c>
      <c r="AQ147" s="89">
        <v>0</v>
      </c>
      <c r="AR147" s="89" t="s">
        <v>230</v>
      </c>
      <c r="AS147" s="93">
        <f t="shared" si="5"/>
        <v>6</v>
      </c>
    </row>
    <row r="148" spans="1:45" x14ac:dyDescent="0.3">
      <c r="A148" s="93" t="str">
        <f t="shared" si="4"/>
        <v>BRFS3CRFB3</v>
      </c>
      <c r="B148" s="93">
        <v>146</v>
      </c>
      <c r="C148" s="89" t="s">
        <v>126</v>
      </c>
      <c r="D148" s="89" t="s">
        <v>135</v>
      </c>
      <c r="E148" s="89">
        <v>-0.12433445342761</v>
      </c>
      <c r="F148" s="89">
        <v>22.414601512034199</v>
      </c>
      <c r="G148" s="89">
        <v>1.0302869668521499E-15</v>
      </c>
      <c r="H148" s="89">
        <v>0.66517393584143503</v>
      </c>
      <c r="I148" s="89">
        <v>95</v>
      </c>
      <c r="J148" s="89">
        <v>-0.107889352970202</v>
      </c>
      <c r="K148" s="89">
        <v>22.085373667724699</v>
      </c>
      <c r="L148" s="89">
        <v>2.4868995751603501E-15</v>
      </c>
      <c r="M148" s="89">
        <v>0.65258088591562002</v>
      </c>
      <c r="N148" s="89">
        <v>99</v>
      </c>
      <c r="O148" s="89">
        <v>-6.4429997046089302E-2</v>
      </c>
      <c r="P148" s="89">
        <v>21.332658524071501</v>
      </c>
      <c r="Q148" s="89">
        <v>-1.11656715619444E-15</v>
      </c>
      <c r="R148" s="89">
        <v>0.78083209971227696</v>
      </c>
      <c r="S148" s="89">
        <v>95</v>
      </c>
      <c r="T148" s="89">
        <v>-9.6688407705855295E-2</v>
      </c>
      <c r="U148" s="89">
        <v>21.935136306727099</v>
      </c>
      <c r="V148" s="89">
        <v>-2.93098878501041E-15</v>
      </c>
      <c r="W148" s="89">
        <v>0.76638874114511601</v>
      </c>
      <c r="X148" s="89">
        <v>95</v>
      </c>
      <c r="Y148" s="89">
        <v>-0.249857004775386</v>
      </c>
      <c r="Z148" s="89">
        <v>24.904455581152199</v>
      </c>
      <c r="AA148" s="89">
        <v>-2.9605947323337501E-16</v>
      </c>
      <c r="AB148" s="89">
        <v>0.92719788250090696</v>
      </c>
      <c r="AC148" s="89">
        <v>99</v>
      </c>
      <c r="AD148" s="89">
        <v>-0.242510536584609</v>
      </c>
      <c r="AE148" s="89">
        <v>24.707275483193602</v>
      </c>
      <c r="AF148" s="89">
        <v>3.5527136788004998E-17</v>
      </c>
      <c r="AG148" s="89">
        <v>0.90789127160064498</v>
      </c>
      <c r="AH148" s="89">
        <v>95</v>
      </c>
      <c r="AI148" s="89">
        <v>-0.22991059137726</v>
      </c>
      <c r="AJ148" s="89">
        <v>24.444024629939101</v>
      </c>
      <c r="AK148" s="89">
        <v>1.1950036919601701E-15</v>
      </c>
      <c r="AL148" s="89">
        <v>0.89597364804597701</v>
      </c>
      <c r="AM148" s="89">
        <v>95</v>
      </c>
      <c r="AN148" s="89">
        <v>0</v>
      </c>
      <c r="AO148" s="89">
        <v>0</v>
      </c>
      <c r="AP148" s="89">
        <v>0</v>
      </c>
      <c r="AQ148" s="89">
        <v>0</v>
      </c>
      <c r="AR148" s="89" t="s">
        <v>230</v>
      </c>
      <c r="AS148" s="93">
        <f t="shared" si="5"/>
        <v>7</v>
      </c>
    </row>
    <row r="149" spans="1:45" x14ac:dyDescent="0.3">
      <c r="A149" s="93" t="str">
        <f t="shared" si="4"/>
        <v>BRFS3CVCB3</v>
      </c>
      <c r="B149" s="93">
        <v>147</v>
      </c>
      <c r="C149" s="89" t="s">
        <v>126</v>
      </c>
      <c r="D149" s="89" t="s">
        <v>87</v>
      </c>
      <c r="E149" s="89">
        <v>1.26470748459216</v>
      </c>
      <c r="F149" s="89">
        <v>-8.2326972650697794</v>
      </c>
      <c r="G149" s="89">
        <v>-1.7763568394002501E-15</v>
      </c>
      <c r="H149" s="89">
        <v>1.31576575639226</v>
      </c>
      <c r="I149" s="89">
        <v>95</v>
      </c>
      <c r="J149" s="89">
        <v>1.241074862639</v>
      </c>
      <c r="K149" s="89">
        <v>-7.5348973543622204</v>
      </c>
      <c r="L149" s="89">
        <v>-2.6053233644537001E-15</v>
      </c>
      <c r="M149" s="89">
        <v>1.34917626865187</v>
      </c>
      <c r="N149" s="89">
        <v>95</v>
      </c>
      <c r="O149" s="89">
        <v>1.2588548945281</v>
      </c>
      <c r="P149" s="89">
        <v>-7.5107539437818502</v>
      </c>
      <c r="Q149" s="89">
        <v>2.7406648379318199E-15</v>
      </c>
      <c r="R149" s="89">
        <v>1.66298101718073</v>
      </c>
      <c r="S149" s="89">
        <v>95</v>
      </c>
      <c r="T149" s="89">
        <v>1.2135698032020401</v>
      </c>
      <c r="U149" s="89">
        <v>-6.6199558269198402</v>
      </c>
      <c r="V149" s="89">
        <v>-1.02140518265514E-15</v>
      </c>
      <c r="W149" s="89">
        <v>1.6073096125984301</v>
      </c>
      <c r="X149" s="89">
        <v>95</v>
      </c>
      <c r="Y149" s="89">
        <v>0.86880630327707797</v>
      </c>
      <c r="Z149" s="89">
        <v>6.9884546095767802E-2</v>
      </c>
      <c r="AA149" s="89">
        <v>1.9737298215558299E-17</v>
      </c>
      <c r="AB149" s="89">
        <v>2.3454160044643602</v>
      </c>
      <c r="AC149" s="89">
        <v>99</v>
      </c>
      <c r="AD149" s="89">
        <v>0</v>
      </c>
      <c r="AE149" s="89">
        <v>0</v>
      </c>
      <c r="AF149" s="89">
        <v>0</v>
      </c>
      <c r="AG149" s="89">
        <v>0</v>
      </c>
      <c r="AH149" s="89" t="s">
        <v>230</v>
      </c>
      <c r="AI149" s="89">
        <v>0</v>
      </c>
      <c r="AJ149" s="89">
        <v>0</v>
      </c>
      <c r="AK149" s="89">
        <v>0</v>
      </c>
      <c r="AL149" s="89">
        <v>0</v>
      </c>
      <c r="AM149" s="89" t="s">
        <v>230</v>
      </c>
      <c r="AN149" s="89">
        <v>1.3916111157625899</v>
      </c>
      <c r="AO149" s="89">
        <v>-11.019182557442599</v>
      </c>
      <c r="AP149" s="89">
        <v>-1.25055521493778E-15</v>
      </c>
      <c r="AQ149" s="89">
        <v>2.7224555961746302</v>
      </c>
      <c r="AR149" s="89">
        <v>99</v>
      </c>
      <c r="AS149" s="93">
        <f t="shared" si="5"/>
        <v>6</v>
      </c>
    </row>
    <row r="150" spans="1:45" x14ac:dyDescent="0.3">
      <c r="A150" s="93" t="str">
        <f t="shared" si="4"/>
        <v>BRFS3EGIE3</v>
      </c>
      <c r="B150" s="93">
        <v>148</v>
      </c>
      <c r="C150" s="89" t="s">
        <v>126</v>
      </c>
      <c r="D150" s="89" t="s">
        <v>89</v>
      </c>
      <c r="E150" s="89">
        <v>0.73716252380087999</v>
      </c>
      <c r="F150" s="89">
        <v>27.4118356082612</v>
      </c>
      <c r="G150" s="89">
        <v>3.5527136788005001E-16</v>
      </c>
      <c r="H150" s="89">
        <v>1.1143453619257</v>
      </c>
      <c r="I150" s="89">
        <v>95</v>
      </c>
      <c r="J150" s="89">
        <v>0.72569689518025904</v>
      </c>
      <c r="K150" s="89">
        <v>27.667076592177001</v>
      </c>
      <c r="L150" s="89">
        <v>-4.8553753610273498E-15</v>
      </c>
      <c r="M150" s="89">
        <v>1.04494111717473</v>
      </c>
      <c r="N150" s="89">
        <v>99</v>
      </c>
      <c r="O150" s="89">
        <v>0.736352670863615</v>
      </c>
      <c r="P150" s="89">
        <v>27.505538082829801</v>
      </c>
      <c r="Q150" s="89">
        <v>1.8778629445088402E-15</v>
      </c>
      <c r="R150" s="89">
        <v>1.0289834627152601</v>
      </c>
      <c r="S150" s="89">
        <v>99</v>
      </c>
      <c r="T150" s="89">
        <v>0.64319879476346697</v>
      </c>
      <c r="U150" s="89">
        <v>29.245216377732898</v>
      </c>
      <c r="V150" s="89">
        <v>1.1990408665951699E-15</v>
      </c>
      <c r="W150" s="89">
        <v>1.11831136811263</v>
      </c>
      <c r="X150" s="89">
        <v>99</v>
      </c>
      <c r="Y150" s="89">
        <v>0.34331316465823603</v>
      </c>
      <c r="Z150" s="89">
        <v>35.0730168318062</v>
      </c>
      <c r="AA150" s="89">
        <v>-8.6844112148456696E-16</v>
      </c>
      <c r="AB150" s="89">
        <v>1.55320013686212</v>
      </c>
      <c r="AC150" s="89">
        <v>99</v>
      </c>
      <c r="AD150" s="89">
        <v>0</v>
      </c>
      <c r="AE150" s="89">
        <v>0</v>
      </c>
      <c r="AF150" s="89">
        <v>0</v>
      </c>
      <c r="AG150" s="89">
        <v>0</v>
      </c>
      <c r="AH150" s="89" t="s">
        <v>230</v>
      </c>
      <c r="AI150" s="89">
        <v>0.62175117542178204</v>
      </c>
      <c r="AJ150" s="89">
        <v>28.750534286389101</v>
      </c>
      <c r="AK150" s="89">
        <v>-4.3278512087206097E-15</v>
      </c>
      <c r="AL150" s="89">
        <v>2.1130058488034802</v>
      </c>
      <c r="AM150" s="89">
        <v>95</v>
      </c>
      <c r="AN150" s="89">
        <v>0</v>
      </c>
      <c r="AO150" s="89">
        <v>0</v>
      </c>
      <c r="AP150" s="89">
        <v>0</v>
      </c>
      <c r="AQ150" s="89">
        <v>0</v>
      </c>
      <c r="AR150" s="89" t="s">
        <v>230</v>
      </c>
      <c r="AS150" s="93">
        <f t="shared" si="5"/>
        <v>6</v>
      </c>
    </row>
    <row r="151" spans="1:45" x14ac:dyDescent="0.3">
      <c r="A151" s="93" t="str">
        <f t="shared" si="4"/>
        <v>BRFS3ENGI11</v>
      </c>
      <c r="B151" s="93">
        <v>149</v>
      </c>
      <c r="C151" s="89" t="s">
        <v>126</v>
      </c>
      <c r="D151" s="89" t="s">
        <v>91</v>
      </c>
      <c r="E151" s="89">
        <v>0</v>
      </c>
      <c r="F151" s="89">
        <v>0</v>
      </c>
      <c r="G151" s="89">
        <v>0</v>
      </c>
      <c r="H151" s="89">
        <v>0</v>
      </c>
      <c r="I151" s="89" t="s">
        <v>230</v>
      </c>
      <c r="J151" s="89">
        <v>0</v>
      </c>
      <c r="K151" s="89">
        <v>0</v>
      </c>
      <c r="L151" s="89">
        <v>0</v>
      </c>
      <c r="M151" s="89">
        <v>0</v>
      </c>
      <c r="N151" s="89" t="s">
        <v>230</v>
      </c>
      <c r="O151" s="89">
        <v>1.4873279702920901</v>
      </c>
      <c r="P151" s="89">
        <v>15.6103024562949</v>
      </c>
      <c r="Q151" s="89">
        <v>-6.5978968320580704E-16</v>
      </c>
      <c r="R151" s="89">
        <v>1.9854786926599399</v>
      </c>
      <c r="S151" s="89">
        <v>95</v>
      </c>
      <c r="T151" s="89">
        <v>1.4771171614271099</v>
      </c>
      <c r="U151" s="89">
        <v>15.8819142428154</v>
      </c>
      <c r="V151" s="89">
        <v>-1.37667655053519E-15</v>
      </c>
      <c r="W151" s="89">
        <v>1.89641564986494</v>
      </c>
      <c r="X151" s="89">
        <v>95</v>
      </c>
      <c r="Y151" s="89">
        <v>1.1764660886543401</v>
      </c>
      <c r="Z151" s="89">
        <v>21.7282372954778</v>
      </c>
      <c r="AA151" s="89">
        <v>3.8685104502494301E-15</v>
      </c>
      <c r="AB151" s="89">
        <v>2.1839921794804402</v>
      </c>
      <c r="AC151" s="89">
        <v>99</v>
      </c>
      <c r="AD151" s="89">
        <v>1.1647660818471399</v>
      </c>
      <c r="AE151" s="89">
        <v>21.752922660368601</v>
      </c>
      <c r="AF151" s="89">
        <v>3.6237679523765102E-15</v>
      </c>
      <c r="AG151" s="89">
        <v>2.3491661756368001</v>
      </c>
      <c r="AH151" s="89">
        <v>95</v>
      </c>
      <c r="AI151" s="89">
        <v>1.26735829962627</v>
      </c>
      <c r="AJ151" s="89">
        <v>19.533092093083201</v>
      </c>
      <c r="AK151" s="89">
        <v>-4.8446095620006798E-16</v>
      </c>
      <c r="AL151" s="89">
        <v>2.4569093860961302</v>
      </c>
      <c r="AM151" s="89">
        <v>99</v>
      </c>
      <c r="AN151" s="89">
        <v>1.1670387701819001</v>
      </c>
      <c r="AO151" s="89">
        <v>21.737519436032599</v>
      </c>
      <c r="AP151" s="89">
        <v>-5.0306425691815098E-15</v>
      </c>
      <c r="AQ151" s="89">
        <v>2.5730884018876301</v>
      </c>
      <c r="AR151" s="89">
        <v>99</v>
      </c>
      <c r="AS151" s="93">
        <f t="shared" si="5"/>
        <v>6</v>
      </c>
    </row>
    <row r="152" spans="1:45" x14ac:dyDescent="0.3">
      <c r="A152" s="93" t="str">
        <f t="shared" si="4"/>
        <v>BRFS3IGTA3</v>
      </c>
      <c r="B152" s="93">
        <v>150</v>
      </c>
      <c r="C152" s="89" t="s">
        <v>126</v>
      </c>
      <c r="D152" s="89" t="s">
        <v>107</v>
      </c>
      <c r="E152" s="89">
        <v>1.15862806135549</v>
      </c>
      <c r="F152" s="89">
        <v>11.2419728754306</v>
      </c>
      <c r="G152" s="89">
        <v>2.8776980798284099E-15</v>
      </c>
      <c r="H152" s="89">
        <v>1.6510772759585901</v>
      </c>
      <c r="I152" s="89">
        <v>95</v>
      </c>
      <c r="J152" s="89">
        <v>1.12861100745694</v>
      </c>
      <c r="K152" s="89">
        <v>11.7184581401226</v>
      </c>
      <c r="L152" s="89">
        <v>-3.16783636359711E-15</v>
      </c>
      <c r="M152" s="89">
        <v>1.56504066457652</v>
      </c>
      <c r="N152" s="89">
        <v>95</v>
      </c>
      <c r="O152" s="89">
        <v>1.1071447712893501</v>
      </c>
      <c r="P152" s="89">
        <v>12.1083486221098</v>
      </c>
      <c r="Q152" s="89">
        <v>3.5019606262462098E-15</v>
      </c>
      <c r="R152" s="89">
        <v>1.51628798564165</v>
      </c>
      <c r="S152" s="89">
        <v>99</v>
      </c>
      <c r="T152" s="89">
        <v>1.04366438264344</v>
      </c>
      <c r="U152" s="89">
        <v>13.3143496906947</v>
      </c>
      <c r="V152" s="89">
        <v>-4.1300296516055803E-15</v>
      </c>
      <c r="W152" s="89">
        <v>1.4946915665038001</v>
      </c>
      <c r="X152" s="89">
        <v>99</v>
      </c>
      <c r="Y152" s="89">
        <v>0.815100801263823</v>
      </c>
      <c r="Z152" s="89">
        <v>17.7556074797481</v>
      </c>
      <c r="AA152" s="89">
        <v>-3.27639150378268E-15</v>
      </c>
      <c r="AB152" s="89">
        <v>1.81971656893739</v>
      </c>
      <c r="AC152" s="89">
        <v>99</v>
      </c>
      <c r="AD152" s="89">
        <v>0.84059328632305397</v>
      </c>
      <c r="AE152" s="89">
        <v>16.963762432347899</v>
      </c>
      <c r="AF152" s="89">
        <v>8.5265128291211999E-16</v>
      </c>
      <c r="AG152" s="89">
        <v>2.1277013346685201</v>
      </c>
      <c r="AH152" s="89">
        <v>99</v>
      </c>
      <c r="AI152" s="89">
        <v>0.75652548479128801</v>
      </c>
      <c r="AJ152" s="89">
        <v>18.724614877828099</v>
      </c>
      <c r="AK152" s="89">
        <v>3.8756876496005502E-16</v>
      </c>
      <c r="AL152" s="89">
        <v>2.1690321542803899</v>
      </c>
      <c r="AM152" s="89">
        <v>99</v>
      </c>
      <c r="AN152" s="89">
        <v>0</v>
      </c>
      <c r="AO152" s="89">
        <v>0</v>
      </c>
      <c r="AP152" s="89">
        <v>0</v>
      </c>
      <c r="AQ152" s="89">
        <v>0</v>
      </c>
      <c r="AR152" s="89" t="s">
        <v>230</v>
      </c>
      <c r="AS152" s="93">
        <f t="shared" si="5"/>
        <v>7</v>
      </c>
    </row>
    <row r="153" spans="1:45" x14ac:dyDescent="0.3">
      <c r="A153" s="93" t="str">
        <f t="shared" si="4"/>
        <v>BRFS3IRBR3</v>
      </c>
      <c r="B153" s="93">
        <v>151</v>
      </c>
      <c r="C153" s="89" t="s">
        <v>126</v>
      </c>
      <c r="D153" s="89" t="s">
        <v>108</v>
      </c>
      <c r="E153" s="89">
        <v>9.3642883677742497E-2</v>
      </c>
      <c r="F153" s="89">
        <v>5.1189327878752202</v>
      </c>
      <c r="G153" s="89">
        <v>3.9968028886505602E-16</v>
      </c>
      <c r="H153" s="89">
        <v>0.60853983351600405</v>
      </c>
      <c r="I153" s="89">
        <v>95</v>
      </c>
      <c r="J153" s="89">
        <v>0.103397152058533</v>
      </c>
      <c r="K153" s="89">
        <v>4.9942920501434598</v>
      </c>
      <c r="L153" s="89">
        <v>6.9573976209843103E-16</v>
      </c>
      <c r="M153" s="89">
        <v>0.59711121709905102</v>
      </c>
      <c r="N153" s="89">
        <v>95</v>
      </c>
      <c r="O153" s="89">
        <v>0.114637961645619</v>
      </c>
      <c r="P153" s="89">
        <v>4.9008366264883598</v>
      </c>
      <c r="Q153" s="89">
        <v>-2.66453525910038E-16</v>
      </c>
      <c r="R153" s="89">
        <v>0.67886138075268398</v>
      </c>
      <c r="S153" s="89">
        <v>95</v>
      </c>
      <c r="T153" s="89">
        <v>0</v>
      </c>
      <c r="U153" s="89">
        <v>0</v>
      </c>
      <c r="V153" s="89">
        <v>0</v>
      </c>
      <c r="W153" s="89">
        <v>0</v>
      </c>
      <c r="X153" s="89" t="s">
        <v>230</v>
      </c>
      <c r="Y153" s="89">
        <v>0.24527865935964299</v>
      </c>
      <c r="Z153" s="89">
        <v>2.4816909350946901</v>
      </c>
      <c r="AA153" s="89">
        <v>-3.9474596431116697E-17</v>
      </c>
      <c r="AB153" s="89">
        <v>1.0883077970094299</v>
      </c>
      <c r="AC153" s="89">
        <v>95</v>
      </c>
      <c r="AD153" s="89">
        <v>0.13630302557378099</v>
      </c>
      <c r="AE153" s="89">
        <v>4.8659317710504197</v>
      </c>
      <c r="AF153" s="89">
        <v>-2.8421709430403998E-16</v>
      </c>
      <c r="AG153" s="89">
        <v>1.1922986972935701</v>
      </c>
      <c r="AH153" s="89">
        <v>95</v>
      </c>
      <c r="AI153" s="89">
        <v>4.85465295755085E-2</v>
      </c>
      <c r="AJ153" s="89">
        <v>6.7489909242847999</v>
      </c>
      <c r="AK153" s="89">
        <v>5.8135314744008197E-16</v>
      </c>
      <c r="AL153" s="89">
        <v>1.2109196979747501</v>
      </c>
      <c r="AM153" s="89">
        <v>95</v>
      </c>
      <c r="AN153" s="89">
        <v>0</v>
      </c>
      <c r="AO153" s="89">
        <v>0</v>
      </c>
      <c r="AP153" s="89">
        <v>0</v>
      </c>
      <c r="AQ153" s="89">
        <v>0</v>
      </c>
      <c r="AR153" s="89" t="s">
        <v>230</v>
      </c>
      <c r="AS153" s="93">
        <f t="shared" si="5"/>
        <v>6</v>
      </c>
    </row>
    <row r="154" spans="1:45" x14ac:dyDescent="0.3">
      <c r="A154" s="93" t="str">
        <f t="shared" si="4"/>
        <v>BRFS3JBSS3</v>
      </c>
      <c r="B154" s="93">
        <v>152</v>
      </c>
      <c r="C154" s="89" t="s">
        <v>126</v>
      </c>
      <c r="D154" s="89" t="s">
        <v>95</v>
      </c>
      <c r="E154" s="89">
        <v>0</v>
      </c>
      <c r="F154" s="89">
        <v>0</v>
      </c>
      <c r="G154" s="89">
        <v>0</v>
      </c>
      <c r="H154" s="89">
        <v>0</v>
      </c>
      <c r="I154" s="89" t="s">
        <v>230</v>
      </c>
      <c r="J154" s="89">
        <v>0.72136506578071002</v>
      </c>
      <c r="K154" s="89">
        <v>7.8753457224440897</v>
      </c>
      <c r="L154" s="89">
        <v>-2.2500519965736501E-15</v>
      </c>
      <c r="M154" s="89">
        <v>1.0019899057811501</v>
      </c>
      <c r="N154" s="89">
        <v>95</v>
      </c>
      <c r="O154" s="89">
        <v>0</v>
      </c>
      <c r="P154" s="89">
        <v>0</v>
      </c>
      <c r="Q154" s="89">
        <v>0</v>
      </c>
      <c r="R154" s="89">
        <v>0</v>
      </c>
      <c r="S154" s="89" t="s">
        <v>230</v>
      </c>
      <c r="T154" s="89">
        <v>0.60429823021998796</v>
      </c>
      <c r="U154" s="89">
        <v>10.0034090836395</v>
      </c>
      <c r="V154" s="89">
        <v>9.7699626167013803E-16</v>
      </c>
      <c r="W154" s="89">
        <v>1.04488213351922</v>
      </c>
      <c r="X154" s="89">
        <v>95</v>
      </c>
      <c r="Y154" s="89">
        <v>0.41739753882045699</v>
      </c>
      <c r="Z154" s="89">
        <v>13.647450152303399</v>
      </c>
      <c r="AA154" s="89">
        <v>-9.2765301613124197E-16</v>
      </c>
      <c r="AB154" s="89">
        <v>1.17907230612289</v>
      </c>
      <c r="AC154" s="89">
        <v>95</v>
      </c>
      <c r="AD154" s="89">
        <v>0.396895016123748</v>
      </c>
      <c r="AE154" s="89">
        <v>14.150205598425201</v>
      </c>
      <c r="AF154" s="89">
        <v>6.7501559897209499E-16</v>
      </c>
      <c r="AG154" s="89">
        <v>1.21083372588604</v>
      </c>
      <c r="AH154" s="89">
        <v>95</v>
      </c>
      <c r="AI154" s="89">
        <v>0.44656899430847602</v>
      </c>
      <c r="AJ154" s="89">
        <v>13.084373644232899</v>
      </c>
      <c r="AK154" s="89">
        <v>-5.1675835328007303E-16</v>
      </c>
      <c r="AL154" s="89">
        <v>1.2255053517371</v>
      </c>
      <c r="AM154" s="89">
        <v>95</v>
      </c>
      <c r="AN154" s="89">
        <v>0.36656863858995498</v>
      </c>
      <c r="AO154" s="89">
        <v>14.5563162480803</v>
      </c>
      <c r="AP154" s="89">
        <v>4.5474735088646403E-16</v>
      </c>
      <c r="AQ154" s="89">
        <v>1.31195752311306</v>
      </c>
      <c r="AR154" s="89">
        <v>95</v>
      </c>
      <c r="AS154" s="93">
        <f t="shared" si="5"/>
        <v>6</v>
      </c>
    </row>
    <row r="155" spans="1:45" x14ac:dyDescent="0.3">
      <c r="A155" s="93" t="str">
        <f t="shared" si="4"/>
        <v>BRFS3MULT3</v>
      </c>
      <c r="B155" s="93">
        <v>153</v>
      </c>
      <c r="C155" s="89" t="s">
        <v>126</v>
      </c>
      <c r="D155" s="89" t="s">
        <v>109</v>
      </c>
      <c r="E155" s="89">
        <v>0.69015943893511</v>
      </c>
      <c r="F155" s="89">
        <v>7.8005165258986704</v>
      </c>
      <c r="G155" s="89">
        <v>-1.6342482922482299E-15</v>
      </c>
      <c r="H155" s="89">
        <v>1.0929912538894999</v>
      </c>
      <c r="I155" s="89">
        <v>95</v>
      </c>
      <c r="J155" s="89">
        <v>0.68133566536890899</v>
      </c>
      <c r="K155" s="89">
        <v>7.9207883766544596</v>
      </c>
      <c r="L155" s="89">
        <v>-8.2896652505345003E-16</v>
      </c>
      <c r="M155" s="89">
        <v>1.0172156286276</v>
      </c>
      <c r="N155" s="89">
        <v>95</v>
      </c>
      <c r="O155" s="89">
        <v>0.66361093126769799</v>
      </c>
      <c r="P155" s="89">
        <v>8.22575190871658</v>
      </c>
      <c r="Q155" s="89">
        <v>-5.0753052554292897E-16</v>
      </c>
      <c r="R155" s="89">
        <v>1.00565316695193</v>
      </c>
      <c r="S155" s="89">
        <v>99</v>
      </c>
      <c r="T155" s="89">
        <v>0.59379854757481698</v>
      </c>
      <c r="U155" s="89">
        <v>9.5305923104805093</v>
      </c>
      <c r="V155" s="89">
        <v>-1.84297022087776E-15</v>
      </c>
      <c r="W155" s="89">
        <v>1.0581240941907499</v>
      </c>
      <c r="X155" s="89">
        <v>99</v>
      </c>
      <c r="Y155" s="89">
        <v>0.46171261464983898</v>
      </c>
      <c r="Z155" s="89">
        <v>12.098372719120899</v>
      </c>
      <c r="AA155" s="89">
        <v>2.0329417162025099E-15</v>
      </c>
      <c r="AB155" s="89">
        <v>1.18404975238805</v>
      </c>
      <c r="AC155" s="89">
        <v>99</v>
      </c>
      <c r="AD155" s="89">
        <v>0.468672416630044</v>
      </c>
      <c r="AE155" s="89">
        <v>11.8114938549811</v>
      </c>
      <c r="AF155" s="89">
        <v>-6.03961325396085E-16</v>
      </c>
      <c r="AG155" s="89">
        <v>1.33020391479142</v>
      </c>
      <c r="AH155" s="89">
        <v>99</v>
      </c>
      <c r="AI155" s="89">
        <v>0.43695501717435298</v>
      </c>
      <c r="AJ155" s="89">
        <v>12.472416440552401</v>
      </c>
      <c r="AK155" s="89">
        <v>1.2918958832001801E-16</v>
      </c>
      <c r="AL155" s="89">
        <v>1.3529318069302301</v>
      </c>
      <c r="AM155" s="89">
        <v>99</v>
      </c>
      <c r="AN155" s="89">
        <v>0</v>
      </c>
      <c r="AO155" s="89">
        <v>0</v>
      </c>
      <c r="AP155" s="89">
        <v>0</v>
      </c>
      <c r="AQ155" s="89">
        <v>0</v>
      </c>
      <c r="AR155" s="89" t="s">
        <v>230</v>
      </c>
      <c r="AS155" s="93">
        <f t="shared" si="5"/>
        <v>7</v>
      </c>
    </row>
    <row r="156" spans="1:45" x14ac:dyDescent="0.3">
      <c r="A156" s="93" t="str">
        <f t="shared" si="4"/>
        <v>BRFS3YDUQ3</v>
      </c>
      <c r="B156" s="93">
        <v>154</v>
      </c>
      <c r="C156" s="89" t="s">
        <v>126</v>
      </c>
      <c r="D156" s="89" t="s">
        <v>115</v>
      </c>
      <c r="E156" s="89">
        <v>0</v>
      </c>
      <c r="F156" s="89">
        <v>0</v>
      </c>
      <c r="G156" s="89">
        <v>0</v>
      </c>
      <c r="H156" s="89">
        <v>0</v>
      </c>
      <c r="I156" s="89" t="s">
        <v>230</v>
      </c>
      <c r="J156" s="89">
        <v>1.86752537845741</v>
      </c>
      <c r="K156" s="89">
        <v>-7.65260529120913</v>
      </c>
      <c r="L156" s="89">
        <v>8.8817841970012504E-17</v>
      </c>
      <c r="M156" s="89">
        <v>1.8801646455185701</v>
      </c>
      <c r="N156" s="89">
        <v>95</v>
      </c>
      <c r="O156" s="89">
        <v>1.8724528591056699</v>
      </c>
      <c r="P156" s="89">
        <v>-7.3717177780600203</v>
      </c>
      <c r="Q156" s="89">
        <v>3.3243249423061799E-15</v>
      </c>
      <c r="R156" s="89">
        <v>2.0659783012740198</v>
      </c>
      <c r="S156" s="89">
        <v>99</v>
      </c>
      <c r="T156" s="89">
        <v>1.9012940210068801</v>
      </c>
      <c r="U156" s="89">
        <v>-7.73742212011601</v>
      </c>
      <c r="V156" s="89">
        <v>3.5527136788005001E-16</v>
      </c>
      <c r="W156" s="89">
        <v>2.1071729398180001</v>
      </c>
      <c r="X156" s="89">
        <v>95</v>
      </c>
      <c r="Y156" s="89">
        <v>1.51855963544554</v>
      </c>
      <c r="Z156" s="89">
        <v>-0.30772048581281197</v>
      </c>
      <c r="AA156" s="89">
        <v>2.2500519965736501E-15</v>
      </c>
      <c r="AB156" s="89">
        <v>2.7568107277697602</v>
      </c>
      <c r="AC156" s="89">
        <v>95</v>
      </c>
      <c r="AD156" s="89">
        <v>1.42608860686755</v>
      </c>
      <c r="AE156" s="89">
        <v>1.4063317337091299</v>
      </c>
      <c r="AF156" s="89">
        <v>1.1368683772161599E-15</v>
      </c>
      <c r="AG156" s="89">
        <v>2.8918114805803401</v>
      </c>
      <c r="AH156" s="89">
        <v>95</v>
      </c>
      <c r="AI156" s="89">
        <v>0</v>
      </c>
      <c r="AJ156" s="89">
        <v>0</v>
      </c>
      <c r="AK156" s="89">
        <v>0</v>
      </c>
      <c r="AL156" s="89">
        <v>0</v>
      </c>
      <c r="AM156" s="89" t="s">
        <v>230</v>
      </c>
      <c r="AN156" s="89">
        <v>1.8345194028724401</v>
      </c>
      <c r="AO156" s="89">
        <v>-6.1608806960517697</v>
      </c>
      <c r="AP156" s="89">
        <v>-3.41060513164848E-15</v>
      </c>
      <c r="AQ156" s="89">
        <v>3.65465155298596</v>
      </c>
      <c r="AR156" s="89">
        <v>95</v>
      </c>
      <c r="AS156" s="93">
        <f t="shared" si="5"/>
        <v>6</v>
      </c>
    </row>
    <row r="157" spans="1:45" x14ac:dyDescent="0.3">
      <c r="A157" s="93" t="str">
        <f t="shared" si="4"/>
        <v>BRKM5BRDT3</v>
      </c>
      <c r="B157" s="93">
        <v>155</v>
      </c>
      <c r="C157" s="89" t="s">
        <v>127</v>
      </c>
      <c r="D157" s="89" t="s">
        <v>83</v>
      </c>
      <c r="E157" s="89">
        <v>0.31736162896067799</v>
      </c>
      <c r="F157" s="89">
        <v>13.8106054521225</v>
      </c>
      <c r="G157" s="89">
        <v>-8.1712414612411495E-16</v>
      </c>
      <c r="H157" s="89">
        <v>0.98997019571277101</v>
      </c>
      <c r="I157" s="89">
        <v>95</v>
      </c>
      <c r="J157" s="89">
        <v>0</v>
      </c>
      <c r="K157" s="89">
        <v>0</v>
      </c>
      <c r="L157" s="89">
        <v>0</v>
      </c>
      <c r="M157" s="89">
        <v>0</v>
      </c>
      <c r="N157" s="89" t="s">
        <v>230</v>
      </c>
      <c r="O157" s="89">
        <v>0.30626208146484202</v>
      </c>
      <c r="P157" s="89">
        <v>14.1657033133339</v>
      </c>
      <c r="Q157" s="89">
        <v>-4.8215399926578204E-16</v>
      </c>
      <c r="R157" s="89">
        <v>0.90684155572315595</v>
      </c>
      <c r="S157" s="89">
        <v>95</v>
      </c>
      <c r="T157" s="89">
        <v>0.29203067368160002</v>
      </c>
      <c r="U157" s="89">
        <v>14.454371031883699</v>
      </c>
      <c r="V157" s="89">
        <v>-1.24344978758018E-15</v>
      </c>
      <c r="W157" s="89">
        <v>0.86975781186896595</v>
      </c>
      <c r="X157" s="89">
        <v>95</v>
      </c>
      <c r="Y157" s="89">
        <v>0.15993390319895701</v>
      </c>
      <c r="Z157" s="89">
        <v>17.426863449930199</v>
      </c>
      <c r="AA157" s="89">
        <v>-1.38161087508908E-16</v>
      </c>
      <c r="AB157" s="89">
        <v>1.0279641972110201</v>
      </c>
      <c r="AC157" s="89">
        <v>99</v>
      </c>
      <c r="AD157" s="89">
        <v>0.34650914434499303</v>
      </c>
      <c r="AE157" s="89">
        <v>12.744010887796</v>
      </c>
      <c r="AF157" s="89">
        <v>5.6843418860807996E-16</v>
      </c>
      <c r="AG157" s="89">
        <v>1.2790717488215999</v>
      </c>
      <c r="AH157" s="89">
        <v>95</v>
      </c>
      <c r="AI157" s="89">
        <v>0</v>
      </c>
      <c r="AJ157" s="89">
        <v>0</v>
      </c>
      <c r="AK157" s="89">
        <v>0</v>
      </c>
      <c r="AL157" s="89">
        <v>0</v>
      </c>
      <c r="AM157" s="89" t="s">
        <v>230</v>
      </c>
      <c r="AN157" s="89">
        <v>0.66386727485242902</v>
      </c>
      <c r="AO157" s="89">
        <v>5.4614472613867502</v>
      </c>
      <c r="AP157" s="89">
        <v>7.3896444519050396E-16</v>
      </c>
      <c r="AQ157" s="89">
        <v>1.4976269593926299</v>
      </c>
      <c r="AR157" s="89">
        <v>95</v>
      </c>
      <c r="AS157" s="93">
        <f t="shared" si="5"/>
        <v>6</v>
      </c>
    </row>
    <row r="158" spans="1:45" x14ac:dyDescent="0.3">
      <c r="A158" s="93" t="str">
        <f t="shared" si="4"/>
        <v>BRKM5CRFB3</v>
      </c>
      <c r="B158" s="93">
        <v>156</v>
      </c>
      <c r="C158" s="89" t="s">
        <v>127</v>
      </c>
      <c r="D158" s="89" t="s">
        <v>135</v>
      </c>
      <c r="E158" s="89">
        <v>-0.13892884748878601</v>
      </c>
      <c r="F158" s="89">
        <v>23.117281521636301</v>
      </c>
      <c r="G158" s="89">
        <v>-5.3290705182007502E-16</v>
      </c>
      <c r="H158" s="89">
        <v>0.65480875420511497</v>
      </c>
      <c r="I158" s="89">
        <v>95</v>
      </c>
      <c r="J158" s="89">
        <v>-0.12815430250436599</v>
      </c>
      <c r="K158" s="89">
        <v>22.8660419693135</v>
      </c>
      <c r="L158" s="89">
        <v>2.66453525910038E-16</v>
      </c>
      <c r="M158" s="89">
        <v>0.63971535343250696</v>
      </c>
      <c r="N158" s="89">
        <v>99</v>
      </c>
      <c r="O158" s="89">
        <v>-0.108970623224901</v>
      </c>
      <c r="P158" s="89">
        <v>22.558738875648999</v>
      </c>
      <c r="Q158" s="89">
        <v>-7.1054273576010003E-16</v>
      </c>
      <c r="R158" s="89">
        <v>0.76746023664510599</v>
      </c>
      <c r="S158" s="89">
        <v>95</v>
      </c>
      <c r="T158" s="89">
        <v>-0.130058754011835</v>
      </c>
      <c r="U158" s="89">
        <v>22.997229071189199</v>
      </c>
      <c r="V158" s="89">
        <v>-3.0420110874729299E-15</v>
      </c>
      <c r="W158" s="89">
        <v>0.752955321367476</v>
      </c>
      <c r="X158" s="89">
        <v>95</v>
      </c>
      <c r="Y158" s="89">
        <v>-0.27396862067351802</v>
      </c>
      <c r="Z158" s="89">
        <v>26.240376528566301</v>
      </c>
      <c r="AA158" s="89">
        <v>7.6975463040677503E-16</v>
      </c>
      <c r="AB158" s="89">
        <v>0.86402201597773298</v>
      </c>
      <c r="AC158" s="89">
        <v>99</v>
      </c>
      <c r="AD158" s="89">
        <v>-0.21363367137393599</v>
      </c>
      <c r="AE158" s="89">
        <v>24.725903349562302</v>
      </c>
      <c r="AF158" s="89">
        <v>-7.1054273576009995E-17</v>
      </c>
      <c r="AG158" s="89">
        <v>0.88890335580497304</v>
      </c>
      <c r="AH158" s="89">
        <v>95</v>
      </c>
      <c r="AI158" s="89">
        <v>-0.16902562929236301</v>
      </c>
      <c r="AJ158" s="89">
        <v>23.655112296188001</v>
      </c>
      <c r="AK158" s="89">
        <v>6.6209664014009298E-16</v>
      </c>
      <c r="AL158" s="89">
        <v>0.87905681613481801</v>
      </c>
      <c r="AM158" s="89">
        <v>99</v>
      </c>
      <c r="AN158" s="89">
        <v>0</v>
      </c>
      <c r="AO158" s="89">
        <v>0</v>
      </c>
      <c r="AP158" s="89">
        <v>0</v>
      </c>
      <c r="AQ158" s="89">
        <v>0</v>
      </c>
      <c r="AR158" s="89" t="s">
        <v>230</v>
      </c>
      <c r="AS158" s="93">
        <f t="shared" si="5"/>
        <v>7</v>
      </c>
    </row>
    <row r="159" spans="1:45" x14ac:dyDescent="0.3">
      <c r="A159" s="93" t="str">
        <f t="shared" si="4"/>
        <v>BRKM5IRBR3</v>
      </c>
      <c r="B159" s="93">
        <v>157</v>
      </c>
      <c r="C159" s="89" t="s">
        <v>127</v>
      </c>
      <c r="D159" s="89" t="s">
        <v>108</v>
      </c>
      <c r="E159" s="89">
        <v>0</v>
      </c>
      <c r="F159" s="89">
        <v>0</v>
      </c>
      <c r="G159" s="89">
        <v>0</v>
      </c>
      <c r="H159" s="89">
        <v>0</v>
      </c>
      <c r="I159" s="89" t="s">
        <v>230</v>
      </c>
      <c r="J159" s="89">
        <v>5.7582275697228902E-2</v>
      </c>
      <c r="K159" s="89">
        <v>5.7620295250306803</v>
      </c>
      <c r="L159" s="89">
        <v>2.07241631263363E-16</v>
      </c>
      <c r="M159" s="89">
        <v>0.61216283390195902</v>
      </c>
      <c r="N159" s="89">
        <v>95</v>
      </c>
      <c r="O159" s="89">
        <v>9.60148783267952E-2</v>
      </c>
      <c r="P159" s="89">
        <v>5.0026422075946302</v>
      </c>
      <c r="Q159" s="89">
        <v>5.07530525542929E-17</v>
      </c>
      <c r="R159" s="89">
        <v>0.68379538781550897</v>
      </c>
      <c r="S159" s="89">
        <v>95</v>
      </c>
      <c r="T159" s="89">
        <v>0</v>
      </c>
      <c r="U159" s="89">
        <v>0</v>
      </c>
      <c r="V159" s="89">
        <v>0</v>
      </c>
      <c r="W159" s="89">
        <v>0</v>
      </c>
      <c r="X159" s="89" t="s">
        <v>230</v>
      </c>
      <c r="Y159" s="89">
        <v>0</v>
      </c>
      <c r="Z159" s="89">
        <v>0</v>
      </c>
      <c r="AA159" s="89">
        <v>0</v>
      </c>
      <c r="AB159" s="89">
        <v>0</v>
      </c>
      <c r="AC159" s="89" t="s">
        <v>230</v>
      </c>
      <c r="AD159" s="89">
        <v>7.1973755841036602E-2</v>
      </c>
      <c r="AE159" s="89">
        <v>5.9880642699564701</v>
      </c>
      <c r="AF159" s="89">
        <v>-5.6843418860807996E-16</v>
      </c>
      <c r="AG159" s="89">
        <v>1.2028680032073999</v>
      </c>
      <c r="AH159" s="89">
        <v>95</v>
      </c>
      <c r="AI159" s="89">
        <v>1.90576007708077E-2</v>
      </c>
      <c r="AJ159" s="89">
        <v>7.2955143129080602</v>
      </c>
      <c r="AK159" s="89">
        <v>-6.4594794160009105E-17</v>
      </c>
      <c r="AL159" s="89">
        <v>1.2138196116976201</v>
      </c>
      <c r="AM159" s="89">
        <v>95</v>
      </c>
      <c r="AN159" s="89">
        <v>1.1519304821390299</v>
      </c>
      <c r="AO159" s="89">
        <v>-17.159097545561501</v>
      </c>
      <c r="AP159" s="89">
        <v>-2.04636307898909E-15</v>
      </c>
      <c r="AQ159" s="89">
        <v>5.5114816996842597</v>
      </c>
      <c r="AR159" s="89">
        <v>95</v>
      </c>
      <c r="AS159" s="93">
        <f t="shared" si="5"/>
        <v>5</v>
      </c>
    </row>
    <row r="160" spans="1:45" x14ac:dyDescent="0.3">
      <c r="A160" s="93" t="str">
        <f t="shared" si="4"/>
        <v>BRML3CRFB3</v>
      </c>
      <c r="B160" s="93">
        <v>158</v>
      </c>
      <c r="C160" s="89" t="s">
        <v>105</v>
      </c>
      <c r="D160" s="89" t="s">
        <v>135</v>
      </c>
      <c r="E160" s="89">
        <v>-0.261907262290278</v>
      </c>
      <c r="F160" s="89">
        <v>22.3861143412873</v>
      </c>
      <c r="G160" s="89">
        <v>2.1671553440683099E-15</v>
      </c>
      <c r="H160" s="89">
        <v>0.67694497414243804</v>
      </c>
      <c r="I160" s="89">
        <v>95</v>
      </c>
      <c r="J160" s="89">
        <v>-0.18546964907449301</v>
      </c>
      <c r="K160" s="89">
        <v>21.6656556739234</v>
      </c>
      <c r="L160" s="89">
        <v>1.6283271027835599E-15</v>
      </c>
      <c r="M160" s="89">
        <v>0.66473044040597196</v>
      </c>
      <c r="N160" s="89">
        <v>99</v>
      </c>
      <c r="O160" s="89">
        <v>0</v>
      </c>
      <c r="P160" s="89">
        <v>0</v>
      </c>
      <c r="Q160" s="89">
        <v>0</v>
      </c>
      <c r="R160" s="89">
        <v>0</v>
      </c>
      <c r="S160" s="89" t="s">
        <v>230</v>
      </c>
      <c r="T160" s="89">
        <v>-7.5361248132389397E-2</v>
      </c>
      <c r="U160" s="89">
        <v>20.689384363666299</v>
      </c>
      <c r="V160" s="89">
        <v>-1.3544720900426899E-15</v>
      </c>
      <c r="W160" s="89">
        <v>0.77755584670839295</v>
      </c>
      <c r="X160" s="89">
        <v>95</v>
      </c>
      <c r="Y160" s="89">
        <v>-0.15604885473249699</v>
      </c>
      <c r="Z160" s="89">
        <v>21.254806066531302</v>
      </c>
      <c r="AA160" s="89">
        <v>-1.3223989804424101E-15</v>
      </c>
      <c r="AB160" s="89">
        <v>0.99789016249478601</v>
      </c>
      <c r="AC160" s="89">
        <v>95</v>
      </c>
      <c r="AD160" s="89">
        <v>0</v>
      </c>
      <c r="AE160" s="89">
        <v>0</v>
      </c>
      <c r="AF160" s="89">
        <v>0</v>
      </c>
      <c r="AG160" s="89">
        <v>0</v>
      </c>
      <c r="AH160" s="89" t="s">
        <v>230</v>
      </c>
      <c r="AI160" s="89">
        <v>-9.6977602232056995E-2</v>
      </c>
      <c r="AJ160" s="89">
        <v>20.743286459702301</v>
      </c>
      <c r="AK160" s="89">
        <v>1.0981115007201501E-15</v>
      </c>
      <c r="AL160" s="89">
        <v>1.01442467182255</v>
      </c>
      <c r="AM160" s="89">
        <v>95</v>
      </c>
      <c r="AN160" s="89">
        <v>0</v>
      </c>
      <c r="AO160" s="89">
        <v>0</v>
      </c>
      <c r="AP160" s="89">
        <v>0</v>
      </c>
      <c r="AQ160" s="89">
        <v>0</v>
      </c>
      <c r="AR160" s="89" t="s">
        <v>230</v>
      </c>
      <c r="AS160" s="93">
        <f t="shared" si="5"/>
        <v>5</v>
      </c>
    </row>
    <row r="161" spans="1:45" x14ac:dyDescent="0.3">
      <c r="A161" s="93" t="str">
        <f t="shared" si="4"/>
        <v>BRML3EZTC3</v>
      </c>
      <c r="B161" s="93">
        <v>159</v>
      </c>
      <c r="C161" s="89" t="s">
        <v>105</v>
      </c>
      <c r="D161" s="89" t="s">
        <v>455</v>
      </c>
      <c r="E161" s="89">
        <v>3.4041948080069302</v>
      </c>
      <c r="F161" s="89">
        <v>6.91593250346821</v>
      </c>
      <c r="G161" s="89">
        <v>-2.3447910280083299E-15</v>
      </c>
      <c r="H161" s="89">
        <v>1.36683296065058</v>
      </c>
      <c r="I161" s="89">
        <v>95</v>
      </c>
      <c r="J161" s="89">
        <v>2.9415946736659699</v>
      </c>
      <c r="K161" s="89">
        <v>11.153261509976399</v>
      </c>
      <c r="L161" s="89">
        <v>-2.42768768051368E-15</v>
      </c>
      <c r="M161" s="89">
        <v>1.5495815872043199</v>
      </c>
      <c r="N161" s="89">
        <v>95</v>
      </c>
      <c r="O161" s="89">
        <v>2.1717484562188298</v>
      </c>
      <c r="P161" s="89">
        <v>18.331603958260601</v>
      </c>
      <c r="Q161" s="89">
        <v>-3.4004545211376201E-15</v>
      </c>
      <c r="R161" s="89">
        <v>1.6561036478397999</v>
      </c>
      <c r="S161" s="89">
        <v>95</v>
      </c>
      <c r="T161" s="89">
        <v>2.0244282217394298</v>
      </c>
      <c r="U161" s="89">
        <v>19.653614520675301</v>
      </c>
      <c r="V161" s="89">
        <v>1.4654943925052099E-15</v>
      </c>
      <c r="W161" s="89">
        <v>1.6744658443169</v>
      </c>
      <c r="X161" s="89">
        <v>99</v>
      </c>
      <c r="Y161" s="89">
        <v>1.9471983468721099</v>
      </c>
      <c r="Z161" s="89">
        <v>19.699656316040901</v>
      </c>
      <c r="AA161" s="89">
        <v>1.6579330501069001E-15</v>
      </c>
      <c r="AB161" s="89">
        <v>2.7346979976628099</v>
      </c>
      <c r="AC161" s="89">
        <v>99</v>
      </c>
      <c r="AD161" s="89">
        <v>0</v>
      </c>
      <c r="AE161" s="89">
        <v>0</v>
      </c>
      <c r="AF161" s="89">
        <v>0</v>
      </c>
      <c r="AG161" s="89">
        <v>0</v>
      </c>
      <c r="AH161" s="89" t="s">
        <v>230</v>
      </c>
      <c r="AI161" s="89">
        <v>0</v>
      </c>
      <c r="AJ161" s="89">
        <v>0</v>
      </c>
      <c r="AK161" s="89">
        <v>0</v>
      </c>
      <c r="AL161" s="89">
        <v>0</v>
      </c>
      <c r="AM161" s="89" t="s">
        <v>230</v>
      </c>
      <c r="AN161" s="89">
        <v>0</v>
      </c>
      <c r="AO161" s="89">
        <v>0</v>
      </c>
      <c r="AP161" s="89">
        <v>0</v>
      </c>
      <c r="AQ161" s="89">
        <v>0</v>
      </c>
      <c r="AR161" s="89" t="s">
        <v>230</v>
      </c>
      <c r="AS161" s="93">
        <f t="shared" si="5"/>
        <v>5</v>
      </c>
    </row>
    <row r="162" spans="1:45" x14ac:dyDescent="0.3">
      <c r="A162" s="93" t="str">
        <f t="shared" si="4"/>
        <v>BRML3FLRY3</v>
      </c>
      <c r="B162" s="93">
        <v>160</v>
      </c>
      <c r="C162" s="89" t="s">
        <v>105</v>
      </c>
      <c r="D162" s="89" t="s">
        <v>92</v>
      </c>
      <c r="E162" s="89">
        <v>-6.6046019605005599E-2</v>
      </c>
      <c r="F162" s="89">
        <v>27.888787274595298</v>
      </c>
      <c r="G162" s="89">
        <v>1.10134124042816E-15</v>
      </c>
      <c r="H162" s="89">
        <v>0.82211535256288903</v>
      </c>
      <c r="I162" s="89">
        <v>99</v>
      </c>
      <c r="J162" s="89">
        <v>-0.27378359372703098</v>
      </c>
      <c r="K162" s="89">
        <v>29.587087626975201</v>
      </c>
      <c r="L162" s="89">
        <v>-7.1054273576010003E-16</v>
      </c>
      <c r="M162" s="89">
        <v>1.0906723053837599</v>
      </c>
      <c r="N162" s="89">
        <v>95</v>
      </c>
      <c r="O162" s="89">
        <v>-0.58451552710399302</v>
      </c>
      <c r="P162" s="89">
        <v>32.404198525719899</v>
      </c>
      <c r="Q162" s="89">
        <v>-5.07530525542929E-17</v>
      </c>
      <c r="R162" s="89">
        <v>1.1365591870971601</v>
      </c>
      <c r="S162" s="89">
        <v>95</v>
      </c>
      <c r="T162" s="89">
        <v>-0.75196299989400694</v>
      </c>
      <c r="U162" s="89">
        <v>33.880298878239003</v>
      </c>
      <c r="V162" s="89">
        <v>3.1974423109204501E-15</v>
      </c>
      <c r="W162" s="89">
        <v>1.17388279655698</v>
      </c>
      <c r="X162" s="89">
        <v>99</v>
      </c>
      <c r="Y162" s="89">
        <v>-0.56523456959818696</v>
      </c>
      <c r="Z162" s="89">
        <v>31.717061511028199</v>
      </c>
      <c r="AA162" s="89">
        <v>-1.57898385724467E-15</v>
      </c>
      <c r="AB162" s="89">
        <v>1.6578225933592401</v>
      </c>
      <c r="AC162" s="89">
        <v>99</v>
      </c>
      <c r="AD162" s="89">
        <v>0</v>
      </c>
      <c r="AE162" s="89">
        <v>0</v>
      </c>
      <c r="AF162" s="89">
        <v>0</v>
      </c>
      <c r="AG162" s="89">
        <v>0</v>
      </c>
      <c r="AH162" s="89" t="s">
        <v>230</v>
      </c>
      <c r="AI162" s="89">
        <v>0</v>
      </c>
      <c r="AJ162" s="89">
        <v>0</v>
      </c>
      <c r="AK162" s="89">
        <v>0</v>
      </c>
      <c r="AL162" s="89">
        <v>0</v>
      </c>
      <c r="AM162" s="89" t="s">
        <v>230</v>
      </c>
      <c r="AN162" s="89">
        <v>0</v>
      </c>
      <c r="AO162" s="89">
        <v>0</v>
      </c>
      <c r="AP162" s="89">
        <v>0</v>
      </c>
      <c r="AQ162" s="89">
        <v>0</v>
      </c>
      <c r="AR162" s="89" t="s">
        <v>230</v>
      </c>
      <c r="AS162" s="93">
        <f t="shared" si="5"/>
        <v>5</v>
      </c>
    </row>
    <row r="163" spans="1:45" x14ac:dyDescent="0.3">
      <c r="A163" s="93" t="str">
        <f t="shared" si="4"/>
        <v>BRML3IRBR3</v>
      </c>
      <c r="B163" s="93">
        <v>161</v>
      </c>
      <c r="C163" s="89" t="s">
        <v>105</v>
      </c>
      <c r="D163" s="89" t="s">
        <v>108</v>
      </c>
      <c r="E163" s="89">
        <v>0</v>
      </c>
      <c r="F163" s="89">
        <v>0</v>
      </c>
      <c r="G163" s="89">
        <v>0</v>
      </c>
      <c r="H163" s="89">
        <v>0</v>
      </c>
      <c r="I163" s="89" t="s">
        <v>230</v>
      </c>
      <c r="J163" s="89">
        <v>0.203403622913438</v>
      </c>
      <c r="K163" s="89">
        <v>5.1506411798111396</v>
      </c>
      <c r="L163" s="89">
        <v>4.0708177569589101E-16</v>
      </c>
      <c r="M163" s="89">
        <v>0.60600225737413305</v>
      </c>
      <c r="N163" s="89">
        <v>95</v>
      </c>
      <c r="O163" s="89">
        <v>0.42464612857087097</v>
      </c>
      <c r="P163" s="89">
        <v>3.1110033064331502</v>
      </c>
      <c r="Q163" s="89">
        <v>-6.3441315692866097E-17</v>
      </c>
      <c r="R163" s="89">
        <v>0.62929499187626003</v>
      </c>
      <c r="S163" s="89">
        <v>95</v>
      </c>
      <c r="T163" s="89">
        <v>0.64686613219642997</v>
      </c>
      <c r="U163" s="89">
        <v>1.1513374074387701</v>
      </c>
      <c r="V163" s="89">
        <v>3.3306690738754701E-16</v>
      </c>
      <c r="W163" s="89">
        <v>0.89402093815663897</v>
      </c>
      <c r="X163" s="89">
        <v>95</v>
      </c>
      <c r="Y163" s="89">
        <v>0.83893601605080703</v>
      </c>
      <c r="Z163" s="89">
        <v>-0.70823513883012701</v>
      </c>
      <c r="AA163" s="89">
        <v>-3.9474596431116697E-17</v>
      </c>
      <c r="AB163" s="89">
        <v>0.95824423143917803</v>
      </c>
      <c r="AC163" s="89">
        <v>95</v>
      </c>
      <c r="AD163" s="89">
        <v>0.71999786587988801</v>
      </c>
      <c r="AE163" s="89">
        <v>0.61589280828495896</v>
      </c>
      <c r="AF163" s="89">
        <v>-6.7501559897209499E-16</v>
      </c>
      <c r="AG163" s="89">
        <v>1.0649547396638199</v>
      </c>
      <c r="AH163" s="89">
        <v>99</v>
      </c>
      <c r="AI163" s="89">
        <v>0.70498942114116103</v>
      </c>
      <c r="AJ163" s="89">
        <v>0.830504146486996</v>
      </c>
      <c r="AK163" s="89">
        <v>4.52163559120064E-16</v>
      </c>
      <c r="AL163" s="89">
        <v>1.0695787264019601</v>
      </c>
      <c r="AM163" s="89">
        <v>95</v>
      </c>
      <c r="AN163" s="89">
        <v>2.6252205978668202</v>
      </c>
      <c r="AO163" s="89">
        <v>-17.912885313461398</v>
      </c>
      <c r="AP163" s="89">
        <v>3.8085090636741404E-15</v>
      </c>
      <c r="AQ163" s="89">
        <v>2.4955886583576898</v>
      </c>
      <c r="AR163" s="89">
        <v>99</v>
      </c>
      <c r="AS163" s="93">
        <f t="shared" si="5"/>
        <v>7</v>
      </c>
    </row>
    <row r="164" spans="1:45" x14ac:dyDescent="0.3">
      <c r="A164" s="93" t="str">
        <f t="shared" si="4"/>
        <v>BRML3JHSF3</v>
      </c>
      <c r="B164" s="93">
        <v>162</v>
      </c>
      <c r="C164" s="89" t="s">
        <v>105</v>
      </c>
      <c r="D164" s="89" t="s">
        <v>510</v>
      </c>
      <c r="E164" s="89">
        <v>0.47549319234348197</v>
      </c>
      <c r="F164" s="89">
        <v>2.91982595503708</v>
      </c>
      <c r="G164" s="89">
        <v>3.1086244689504401E-16</v>
      </c>
      <c r="H164" s="89">
        <v>0.23818969300604001</v>
      </c>
      <c r="I164" s="89">
        <v>95</v>
      </c>
      <c r="J164" s="89">
        <v>0.51506092883594301</v>
      </c>
      <c r="K164" s="89">
        <v>2.5660891560519699</v>
      </c>
      <c r="L164" s="89">
        <v>6.1432340695925298E-16</v>
      </c>
      <c r="M164" s="89">
        <v>0.27679570916088198</v>
      </c>
      <c r="N164" s="89">
        <v>99</v>
      </c>
      <c r="O164" s="89">
        <v>0.79204517853247902</v>
      </c>
      <c r="P164" s="89">
        <v>4.1145410588729503E-2</v>
      </c>
      <c r="Q164" s="89">
        <v>-3.8064789415719702E-17</v>
      </c>
      <c r="R164" s="89">
        <v>0.47285372216949501</v>
      </c>
      <c r="S164" s="89">
        <v>95</v>
      </c>
      <c r="T164" s="89">
        <v>0.69327764302490802</v>
      </c>
      <c r="U164" s="89">
        <v>0.90427605690047297</v>
      </c>
      <c r="V164" s="89">
        <v>1.0547118733939E-16</v>
      </c>
      <c r="W164" s="89">
        <v>0.65305155691637695</v>
      </c>
      <c r="X164" s="89">
        <v>99</v>
      </c>
      <c r="Y164" s="89">
        <v>0.49477868878174802</v>
      </c>
      <c r="Z164" s="89">
        <v>2.5170681874612999</v>
      </c>
      <c r="AA164" s="89">
        <v>-2.7632217501781699E-16</v>
      </c>
      <c r="AB164" s="89">
        <v>1.15732808683112</v>
      </c>
      <c r="AC164" s="89">
        <v>95</v>
      </c>
      <c r="AD164" s="89">
        <v>0</v>
      </c>
      <c r="AE164" s="89">
        <v>0</v>
      </c>
      <c r="AF164" s="89">
        <v>0</v>
      </c>
      <c r="AG164" s="89">
        <v>0</v>
      </c>
      <c r="AH164" s="89" t="s">
        <v>230</v>
      </c>
      <c r="AI164" s="89">
        <v>0</v>
      </c>
      <c r="AJ164" s="89">
        <v>0</v>
      </c>
      <c r="AK164" s="89">
        <v>0</v>
      </c>
      <c r="AL164" s="89">
        <v>0</v>
      </c>
      <c r="AM164" s="89" t="s">
        <v>230</v>
      </c>
      <c r="AN164" s="89">
        <v>0</v>
      </c>
      <c r="AO164" s="89">
        <v>0</v>
      </c>
      <c r="AP164" s="89">
        <v>0</v>
      </c>
      <c r="AQ164" s="89">
        <v>0</v>
      </c>
      <c r="AR164" s="89" t="s">
        <v>230</v>
      </c>
      <c r="AS164" s="93">
        <f t="shared" si="5"/>
        <v>5</v>
      </c>
    </row>
    <row r="165" spans="1:45" x14ac:dyDescent="0.3">
      <c r="A165" s="93" t="str">
        <f t="shared" si="4"/>
        <v>BRML3TOTS3</v>
      </c>
      <c r="B165" s="93">
        <v>163</v>
      </c>
      <c r="C165" s="89" t="s">
        <v>105</v>
      </c>
      <c r="D165" s="89" t="s">
        <v>123</v>
      </c>
      <c r="E165" s="89">
        <v>-0.50650101565683003</v>
      </c>
      <c r="F165" s="89">
        <v>32.656340893881598</v>
      </c>
      <c r="G165" s="89">
        <v>7.1054273576010003E-16</v>
      </c>
      <c r="H165" s="89">
        <v>1.1703985812820601</v>
      </c>
      <c r="I165" s="89">
        <v>95</v>
      </c>
      <c r="J165" s="89">
        <v>-0.50505320955857902</v>
      </c>
      <c r="K165" s="89">
        <v>32.6797257844417</v>
      </c>
      <c r="L165" s="89">
        <v>2.4868995751603501E-15</v>
      </c>
      <c r="M165" s="89">
        <v>1.0993048857249199</v>
      </c>
      <c r="N165" s="89">
        <v>99</v>
      </c>
      <c r="O165" s="89">
        <v>-0.75732827034442995</v>
      </c>
      <c r="P165" s="89">
        <v>34.938725293730997</v>
      </c>
      <c r="Q165" s="89">
        <v>5.4813296758636303E-15</v>
      </c>
      <c r="R165" s="89">
        <v>1.1866171641466701</v>
      </c>
      <c r="S165" s="89">
        <v>99</v>
      </c>
      <c r="T165" s="89">
        <v>-1.30124920438851</v>
      </c>
      <c r="U165" s="89">
        <v>39.7937662013899</v>
      </c>
      <c r="V165" s="89">
        <v>2.3536728122053298E-15</v>
      </c>
      <c r="W165" s="89">
        <v>1.7238834500617899</v>
      </c>
      <c r="X165" s="89">
        <v>99</v>
      </c>
      <c r="Y165" s="89">
        <v>-1.45128586989778</v>
      </c>
      <c r="Z165" s="89">
        <v>40.593500984125797</v>
      </c>
      <c r="AA165" s="89">
        <v>3.0790185216271001E-15</v>
      </c>
      <c r="AB165" s="89">
        <v>2.5990237660134099</v>
      </c>
      <c r="AC165" s="89">
        <v>99</v>
      </c>
      <c r="AD165" s="89">
        <v>0</v>
      </c>
      <c r="AE165" s="89">
        <v>0</v>
      </c>
      <c r="AF165" s="89">
        <v>0</v>
      </c>
      <c r="AG165" s="89">
        <v>0</v>
      </c>
      <c r="AH165" s="89" t="s">
        <v>230</v>
      </c>
      <c r="AI165" s="89">
        <v>0</v>
      </c>
      <c r="AJ165" s="89">
        <v>0</v>
      </c>
      <c r="AK165" s="89">
        <v>0</v>
      </c>
      <c r="AL165" s="89">
        <v>0</v>
      </c>
      <c r="AM165" s="89" t="s">
        <v>230</v>
      </c>
      <c r="AN165" s="89">
        <v>0</v>
      </c>
      <c r="AO165" s="89">
        <v>0</v>
      </c>
      <c r="AP165" s="89">
        <v>0</v>
      </c>
      <c r="AQ165" s="89">
        <v>0</v>
      </c>
      <c r="AR165" s="89" t="s">
        <v>230</v>
      </c>
      <c r="AS165" s="93">
        <f t="shared" si="5"/>
        <v>5</v>
      </c>
    </row>
    <row r="166" spans="1:45" x14ac:dyDescent="0.3">
      <c r="A166" s="93" t="str">
        <f t="shared" si="4"/>
        <v>BTOW3CCRO3</v>
      </c>
      <c r="B166" s="93">
        <v>164</v>
      </c>
      <c r="C166" s="89" t="s">
        <v>131</v>
      </c>
      <c r="D166" s="89" t="s">
        <v>84</v>
      </c>
      <c r="E166" s="89">
        <v>0</v>
      </c>
      <c r="F166" s="89">
        <v>0</v>
      </c>
      <c r="G166" s="89">
        <v>0</v>
      </c>
      <c r="H166" s="89">
        <v>0</v>
      </c>
      <c r="I166" s="89" t="s">
        <v>230</v>
      </c>
      <c r="J166" s="89">
        <v>0</v>
      </c>
      <c r="K166" s="89">
        <v>0</v>
      </c>
      <c r="L166" s="89">
        <v>0</v>
      </c>
      <c r="M166" s="89">
        <v>0</v>
      </c>
      <c r="N166" s="89" t="s">
        <v>230</v>
      </c>
      <c r="O166" s="89">
        <v>0</v>
      </c>
      <c r="P166" s="89">
        <v>0</v>
      </c>
      <c r="Q166" s="89">
        <v>0</v>
      </c>
      <c r="R166" s="89">
        <v>0</v>
      </c>
      <c r="S166" s="89" t="s">
        <v>230</v>
      </c>
      <c r="T166" s="89">
        <v>3.3803856281856302E-2</v>
      </c>
      <c r="U166" s="89">
        <v>10.173609008625901</v>
      </c>
      <c r="V166" s="89">
        <v>1.01030295240889E-15</v>
      </c>
      <c r="W166" s="89">
        <v>0.67798257024664899</v>
      </c>
      <c r="X166" s="89">
        <v>95</v>
      </c>
      <c r="Y166" s="89">
        <v>3.3348373435667801E-2</v>
      </c>
      <c r="Z166" s="89">
        <v>10.279872395295399</v>
      </c>
      <c r="AA166" s="89">
        <v>-2.5658487680225798E-16</v>
      </c>
      <c r="AB166" s="89">
        <v>0.75360769257868099</v>
      </c>
      <c r="AC166" s="89">
        <v>99</v>
      </c>
      <c r="AD166" s="89">
        <v>3.50297038193296E-2</v>
      </c>
      <c r="AE166" s="89">
        <v>10.0417599940951</v>
      </c>
      <c r="AF166" s="89">
        <v>5.1514348342607299E-16</v>
      </c>
      <c r="AG166" s="89">
        <v>0.81644094004696799</v>
      </c>
      <c r="AH166" s="89">
        <v>95</v>
      </c>
      <c r="AI166" s="89">
        <v>3.9197638855754002E-2</v>
      </c>
      <c r="AJ166" s="89">
        <v>9.6341045748280596</v>
      </c>
      <c r="AK166" s="89">
        <v>4.0371746350005701E-16</v>
      </c>
      <c r="AL166" s="89">
        <v>0.82352488851953198</v>
      </c>
      <c r="AM166" s="89">
        <v>99</v>
      </c>
      <c r="AN166" s="89">
        <v>1.9100722853250599E-2</v>
      </c>
      <c r="AO166" s="89">
        <v>11.826571539856101</v>
      </c>
      <c r="AP166" s="89">
        <v>7.1054273576010003E-16</v>
      </c>
      <c r="AQ166" s="89">
        <v>1.51345192246334</v>
      </c>
      <c r="AR166" s="89">
        <v>95</v>
      </c>
      <c r="AS166" s="93">
        <f t="shared" si="5"/>
        <v>5</v>
      </c>
    </row>
    <row r="167" spans="1:45" x14ac:dyDescent="0.3">
      <c r="A167" s="93" t="str">
        <f t="shared" si="4"/>
        <v>BTOW3CIEL3</v>
      </c>
      <c r="B167" s="93">
        <v>165</v>
      </c>
      <c r="C167" s="89" t="s">
        <v>131</v>
      </c>
      <c r="D167" s="89" t="s">
        <v>85</v>
      </c>
      <c r="E167" s="89">
        <v>0</v>
      </c>
      <c r="F167" s="89">
        <v>0</v>
      </c>
      <c r="G167" s="89">
        <v>0</v>
      </c>
      <c r="H167" s="89">
        <v>0</v>
      </c>
      <c r="I167" s="89" t="s">
        <v>230</v>
      </c>
      <c r="J167" s="89">
        <v>2.74810026309334E-2</v>
      </c>
      <c r="K167" s="89">
        <v>1.54883231451425</v>
      </c>
      <c r="L167" s="89">
        <v>-6.6613381477509402E-17</v>
      </c>
      <c r="M167" s="89">
        <v>0.22752003322534001</v>
      </c>
      <c r="N167" s="89">
        <v>95</v>
      </c>
      <c r="O167" s="89">
        <v>3.07595061484153E-2</v>
      </c>
      <c r="P167" s="89">
        <v>1.27886919154157</v>
      </c>
      <c r="Q167" s="89">
        <v>2.25216670709675E-16</v>
      </c>
      <c r="R167" s="89">
        <v>0.23070096310364499</v>
      </c>
      <c r="S167" s="89">
        <v>99</v>
      </c>
      <c r="T167" s="89">
        <v>3.1674274940281702E-2</v>
      </c>
      <c r="U167" s="89">
        <v>1.22707446460252</v>
      </c>
      <c r="V167" s="89">
        <v>-5.2180482157382399E-16</v>
      </c>
      <c r="W167" s="89">
        <v>0.27646457236003302</v>
      </c>
      <c r="X167" s="89">
        <v>99</v>
      </c>
      <c r="Y167" s="89">
        <v>3.1919190001365901E-2</v>
      </c>
      <c r="Z167" s="89">
        <v>1.1923540443416201</v>
      </c>
      <c r="AA167" s="89">
        <v>1.4309541206279799E-16</v>
      </c>
      <c r="AB167" s="89">
        <v>0.29328019740859401</v>
      </c>
      <c r="AC167" s="89">
        <v>99</v>
      </c>
      <c r="AD167" s="89">
        <v>2.7698987801277799E-2</v>
      </c>
      <c r="AE167" s="89">
        <v>1.6149060247082601</v>
      </c>
      <c r="AF167" s="89">
        <v>3.46389583683049E-16</v>
      </c>
      <c r="AG167" s="89">
        <v>0.35713904666465701</v>
      </c>
      <c r="AH167" s="89">
        <v>99</v>
      </c>
      <c r="AI167" s="89">
        <v>1.515249923561E-2</v>
      </c>
      <c r="AJ167" s="89">
        <v>2.8637000163548998</v>
      </c>
      <c r="AK167" s="89">
        <v>3.2297397080004503E-17</v>
      </c>
      <c r="AL167" s="89">
        <v>0.49008040367742201</v>
      </c>
      <c r="AM167" s="89">
        <v>99</v>
      </c>
      <c r="AN167" s="89">
        <v>0</v>
      </c>
      <c r="AO167" s="89">
        <v>0</v>
      </c>
      <c r="AP167" s="89">
        <v>0</v>
      </c>
      <c r="AQ167" s="89">
        <v>0</v>
      </c>
      <c r="AR167" s="89" t="s">
        <v>230</v>
      </c>
      <c r="AS167" s="93">
        <f t="shared" si="5"/>
        <v>6</v>
      </c>
    </row>
    <row r="168" spans="1:45" x14ac:dyDescent="0.3">
      <c r="A168" s="93" t="str">
        <f t="shared" si="4"/>
        <v>BTOW3COGN3</v>
      </c>
      <c r="B168" s="93">
        <v>166</v>
      </c>
      <c r="C168" s="89" t="s">
        <v>131</v>
      </c>
      <c r="D168" s="89" t="s">
        <v>45</v>
      </c>
      <c r="E168" s="89">
        <v>0</v>
      </c>
      <c r="F168" s="89">
        <v>0</v>
      </c>
      <c r="G168" s="89">
        <v>0</v>
      </c>
      <c r="H168" s="89">
        <v>0</v>
      </c>
      <c r="I168" s="89" t="s">
        <v>230</v>
      </c>
      <c r="J168" s="89">
        <v>4.4511752563691602E-2</v>
      </c>
      <c r="K168" s="89">
        <v>1.2741374885013701</v>
      </c>
      <c r="L168" s="89">
        <v>4.3668772301922802E-16</v>
      </c>
      <c r="M168" s="89">
        <v>0.37570407879787698</v>
      </c>
      <c r="N168" s="89">
        <v>95</v>
      </c>
      <c r="O168" s="89">
        <v>6.9972443967735901E-2</v>
      </c>
      <c r="P168" s="89">
        <v>-0.812088602577553</v>
      </c>
      <c r="Q168" s="89">
        <v>-5.2656292025078903E-16</v>
      </c>
      <c r="R168" s="89">
        <v>0.71311868459938998</v>
      </c>
      <c r="S168" s="89">
        <v>95</v>
      </c>
      <c r="T168" s="89">
        <v>7.1157631573336697E-2</v>
      </c>
      <c r="U168" s="89">
        <v>-0.90706305755193795</v>
      </c>
      <c r="V168" s="89">
        <v>-6.6613381477509402E-17</v>
      </c>
      <c r="W168" s="89">
        <v>0.676134855544684</v>
      </c>
      <c r="X168" s="89">
        <v>95</v>
      </c>
      <c r="Y168" s="89">
        <v>7.1100285916367106E-2</v>
      </c>
      <c r="Z168" s="89">
        <v>-0.89614236841677197</v>
      </c>
      <c r="AA168" s="89">
        <v>1.48029736616688E-17</v>
      </c>
      <c r="AB168" s="89">
        <v>0.70831921714718604</v>
      </c>
      <c r="AC168" s="89">
        <v>95</v>
      </c>
      <c r="AD168" s="89">
        <v>6.6122570298388597E-2</v>
      </c>
      <c r="AE168" s="89">
        <v>-0.40692791956137903</v>
      </c>
      <c r="AF168" s="89">
        <v>4.7961634663806795E-16</v>
      </c>
      <c r="AG168" s="89">
        <v>0.73928479646658996</v>
      </c>
      <c r="AH168" s="89">
        <v>95</v>
      </c>
      <c r="AI168" s="89">
        <v>5.21356943728414E-2</v>
      </c>
      <c r="AJ168" s="89">
        <v>0.98320740937120099</v>
      </c>
      <c r="AK168" s="89">
        <v>-2.9067657372004098E-16</v>
      </c>
      <c r="AL168" s="89">
        <v>0.81176603012491699</v>
      </c>
      <c r="AM168" s="89">
        <v>95</v>
      </c>
      <c r="AN168" s="89">
        <v>1.8678664207081998E-2</v>
      </c>
      <c r="AO168" s="89">
        <v>4.57206081000575</v>
      </c>
      <c r="AP168" s="89">
        <v>5.6843418860807996E-16</v>
      </c>
      <c r="AQ168" s="89">
        <v>2.0041537175870201</v>
      </c>
      <c r="AR168" s="89">
        <v>95</v>
      </c>
      <c r="AS168" s="93">
        <f t="shared" si="5"/>
        <v>7</v>
      </c>
    </row>
    <row r="169" spans="1:45" x14ac:dyDescent="0.3">
      <c r="A169" s="93" t="str">
        <f t="shared" si="4"/>
        <v>BTOW3CPLE6</v>
      </c>
      <c r="B169" s="93">
        <v>167</v>
      </c>
      <c r="C169" s="89" t="s">
        <v>131</v>
      </c>
      <c r="D169" s="89" t="s">
        <v>508</v>
      </c>
      <c r="E169" s="89">
        <v>0</v>
      </c>
      <c r="F169" s="89">
        <v>0</v>
      </c>
      <c r="G169" s="89">
        <v>0</v>
      </c>
      <c r="H169" s="89">
        <v>0</v>
      </c>
      <c r="I169" s="89" t="s">
        <v>230</v>
      </c>
      <c r="J169" s="89">
        <v>-0.20599158330245099</v>
      </c>
      <c r="K169" s="89">
        <v>82.468951422546297</v>
      </c>
      <c r="L169" s="89">
        <v>-6.6909440950742798E-15</v>
      </c>
      <c r="M169" s="89">
        <v>2.6703413949292401</v>
      </c>
      <c r="N169" s="89">
        <v>95</v>
      </c>
      <c r="O169" s="89">
        <v>-0.16839245744956599</v>
      </c>
      <c r="P169" s="89">
        <v>79.345034643425095</v>
      </c>
      <c r="Q169" s="89">
        <v>-2.18238125983459E-15</v>
      </c>
      <c r="R169" s="89">
        <v>2.71459030138687</v>
      </c>
      <c r="S169" s="89">
        <v>95</v>
      </c>
      <c r="T169" s="89">
        <v>-0.174588722034004</v>
      </c>
      <c r="U169" s="89">
        <v>79.791452454921696</v>
      </c>
      <c r="V169" s="89">
        <v>-3.1530333899354401E-15</v>
      </c>
      <c r="W169" s="89">
        <v>2.6365929951804401</v>
      </c>
      <c r="X169" s="89">
        <v>99</v>
      </c>
      <c r="Y169" s="89">
        <v>-0.16348956489722</v>
      </c>
      <c r="Z169" s="89">
        <v>78.294667671986801</v>
      </c>
      <c r="AA169" s="89">
        <v>2.80269634660928E-15</v>
      </c>
      <c r="AB169" s="89">
        <v>3.03188039450291</v>
      </c>
      <c r="AC169" s="89">
        <v>99</v>
      </c>
      <c r="AD169" s="89">
        <v>0</v>
      </c>
      <c r="AE169" s="89">
        <v>0</v>
      </c>
      <c r="AF169" s="89">
        <v>0</v>
      </c>
      <c r="AG169" s="89">
        <v>0</v>
      </c>
      <c r="AH169" s="89" t="s">
        <v>230</v>
      </c>
      <c r="AI169" s="89">
        <v>0</v>
      </c>
      <c r="AJ169" s="89">
        <v>0</v>
      </c>
      <c r="AK169" s="89">
        <v>0</v>
      </c>
      <c r="AL169" s="89">
        <v>0</v>
      </c>
      <c r="AM169" s="89" t="s">
        <v>230</v>
      </c>
      <c r="AN169" s="89">
        <v>7.1645193613336898E-3</v>
      </c>
      <c r="AO169" s="89">
        <v>61.144090126879902</v>
      </c>
      <c r="AP169" s="89">
        <v>-3.6379788070917099E-15</v>
      </c>
      <c r="AQ169" s="89">
        <v>6.4639928348318296</v>
      </c>
      <c r="AR169" s="89">
        <v>95</v>
      </c>
      <c r="AS169" s="93">
        <f t="shared" si="5"/>
        <v>5</v>
      </c>
    </row>
    <row r="170" spans="1:45" x14ac:dyDescent="0.3">
      <c r="A170" s="93" t="str">
        <f t="shared" si="4"/>
        <v>BTOW3CRFB3</v>
      </c>
      <c r="B170" s="93">
        <v>168</v>
      </c>
      <c r="C170" s="89" t="s">
        <v>131</v>
      </c>
      <c r="D170" s="89" t="s">
        <v>135</v>
      </c>
      <c r="E170" s="89">
        <v>5.73094509774634E-2</v>
      </c>
      <c r="F170" s="89">
        <v>15.1045686829665</v>
      </c>
      <c r="G170" s="89">
        <v>2.3447910280083299E-15</v>
      </c>
      <c r="H170" s="89">
        <v>0.49267682849205002</v>
      </c>
      <c r="I170" s="89">
        <v>99</v>
      </c>
      <c r="J170" s="89">
        <v>0</v>
      </c>
      <c r="K170" s="89">
        <v>0</v>
      </c>
      <c r="L170" s="89">
        <v>0</v>
      </c>
      <c r="M170" s="89">
        <v>0</v>
      </c>
      <c r="N170" s="89" t="s">
        <v>230</v>
      </c>
      <c r="O170" s="89">
        <v>2.3888443645716101E-2</v>
      </c>
      <c r="P170" s="89">
        <v>17.7957506822803</v>
      </c>
      <c r="Q170" s="89">
        <v>1.01506105108586E-16</v>
      </c>
      <c r="R170" s="89">
        <v>0.67467683760785802</v>
      </c>
      <c r="S170" s="89">
        <v>99</v>
      </c>
      <c r="T170" s="89">
        <v>1.8933884042149102E-2</v>
      </c>
      <c r="U170" s="89">
        <v>18.151761322215702</v>
      </c>
      <c r="V170" s="89">
        <v>-1.33226762955019E-15</v>
      </c>
      <c r="W170" s="89">
        <v>0.71153170270260402</v>
      </c>
      <c r="X170" s="89">
        <v>95</v>
      </c>
      <c r="Y170" s="89">
        <v>2.2479993402680701E-2</v>
      </c>
      <c r="Z170" s="89">
        <v>17.591004440642799</v>
      </c>
      <c r="AA170" s="89">
        <v>-1.1842378929335E-16</v>
      </c>
      <c r="AB170" s="89">
        <v>0.93854067348431203</v>
      </c>
      <c r="AC170" s="89">
        <v>95</v>
      </c>
      <c r="AD170" s="89">
        <v>1.8654840011227899E-2</v>
      </c>
      <c r="AE170" s="89">
        <v>17.965817005276001</v>
      </c>
      <c r="AF170" s="89">
        <v>-1.20792265079217E-15</v>
      </c>
      <c r="AG170" s="89">
        <v>0.93596242495353799</v>
      </c>
      <c r="AH170" s="89">
        <v>95</v>
      </c>
      <c r="AI170" s="89">
        <v>0</v>
      </c>
      <c r="AJ170" s="89">
        <v>0</v>
      </c>
      <c r="AK170" s="89">
        <v>0</v>
      </c>
      <c r="AL170" s="89">
        <v>0</v>
      </c>
      <c r="AM170" s="89" t="s">
        <v>230</v>
      </c>
      <c r="AN170" s="89">
        <v>0</v>
      </c>
      <c r="AO170" s="89">
        <v>0</v>
      </c>
      <c r="AP170" s="89">
        <v>0</v>
      </c>
      <c r="AQ170" s="89">
        <v>0</v>
      </c>
      <c r="AR170" s="89" t="s">
        <v>230</v>
      </c>
      <c r="AS170" s="93">
        <f t="shared" si="5"/>
        <v>5</v>
      </c>
    </row>
    <row r="171" spans="1:45" x14ac:dyDescent="0.3">
      <c r="A171" s="93" t="str">
        <f t="shared" si="4"/>
        <v>BTOW3FLRY3</v>
      </c>
      <c r="B171" s="93">
        <v>169</v>
      </c>
      <c r="C171" s="89" t="s">
        <v>131</v>
      </c>
      <c r="D171" s="89" t="s">
        <v>92</v>
      </c>
      <c r="E171" s="89">
        <v>5.9373856266509498E-2</v>
      </c>
      <c r="F171" s="89">
        <v>22.302932311392201</v>
      </c>
      <c r="G171" s="89">
        <v>-7.1054273576010003E-16</v>
      </c>
      <c r="H171" s="89">
        <v>0.64391739283964999</v>
      </c>
      <c r="I171" s="89">
        <v>99</v>
      </c>
      <c r="J171" s="89">
        <v>-2.1833047509212299E-2</v>
      </c>
      <c r="K171" s="89">
        <v>28.894810819343899</v>
      </c>
      <c r="L171" s="89">
        <v>1.3026616822268501E-15</v>
      </c>
      <c r="M171" s="89">
        <v>1.0624307636152901</v>
      </c>
      <c r="N171" s="89">
        <v>95</v>
      </c>
      <c r="O171" s="89">
        <v>-3.5747913306405199E-2</v>
      </c>
      <c r="P171" s="89">
        <v>30.040359490901501</v>
      </c>
      <c r="Q171" s="89">
        <v>-8.8817841970012504E-16</v>
      </c>
      <c r="R171" s="89">
        <v>1.0509404826916799</v>
      </c>
      <c r="S171" s="89">
        <v>95</v>
      </c>
      <c r="T171" s="89">
        <v>-4.20711657969665E-2</v>
      </c>
      <c r="U171" s="89">
        <v>30.483174292777299</v>
      </c>
      <c r="V171" s="89">
        <v>2.66453525910038E-16</v>
      </c>
      <c r="W171" s="89">
        <v>1.08868144562397</v>
      </c>
      <c r="X171" s="89">
        <v>99</v>
      </c>
      <c r="Y171" s="89">
        <v>-3.4681385103904401E-2</v>
      </c>
      <c r="Z171" s="89">
        <v>29.4092654327949</v>
      </c>
      <c r="AA171" s="89">
        <v>-1.5789838572446701E-16</v>
      </c>
      <c r="AB171" s="89">
        <v>1.62097910740218</v>
      </c>
      <c r="AC171" s="89">
        <v>99</v>
      </c>
      <c r="AD171" s="89">
        <v>0</v>
      </c>
      <c r="AE171" s="89">
        <v>0</v>
      </c>
      <c r="AF171" s="89">
        <v>0</v>
      </c>
      <c r="AG171" s="89">
        <v>0</v>
      </c>
      <c r="AH171" s="89" t="s">
        <v>230</v>
      </c>
      <c r="AI171" s="89">
        <v>0</v>
      </c>
      <c r="AJ171" s="89">
        <v>0</v>
      </c>
      <c r="AK171" s="89">
        <v>0</v>
      </c>
      <c r="AL171" s="89">
        <v>0</v>
      </c>
      <c r="AM171" s="89" t="s">
        <v>230</v>
      </c>
      <c r="AN171" s="89">
        <v>0</v>
      </c>
      <c r="AO171" s="89">
        <v>0</v>
      </c>
      <c r="AP171" s="89">
        <v>0</v>
      </c>
      <c r="AQ171" s="89">
        <v>0</v>
      </c>
      <c r="AR171" s="89" t="s">
        <v>230</v>
      </c>
      <c r="AS171" s="93">
        <f t="shared" si="5"/>
        <v>5</v>
      </c>
    </row>
    <row r="172" spans="1:45" x14ac:dyDescent="0.3">
      <c r="A172" s="93" t="str">
        <f t="shared" si="4"/>
        <v>BTOW3HGTX3</v>
      </c>
      <c r="B172" s="93">
        <v>170</v>
      </c>
      <c r="C172" s="89" t="s">
        <v>131</v>
      </c>
      <c r="D172" s="89" t="s">
        <v>106</v>
      </c>
      <c r="E172" s="89">
        <v>3.5500568162900703E-2</v>
      </c>
      <c r="F172" s="89">
        <v>14.5367556318552</v>
      </c>
      <c r="G172" s="89">
        <v>-1.2789769243681801E-15</v>
      </c>
      <c r="H172" s="89">
        <v>0.68359466561634197</v>
      </c>
      <c r="I172" s="89">
        <v>95</v>
      </c>
      <c r="J172" s="89">
        <v>-3.2540186575242699E-3</v>
      </c>
      <c r="K172" s="89">
        <v>17.716648127614999</v>
      </c>
      <c r="L172" s="89">
        <v>-1.1842378929335E-15</v>
      </c>
      <c r="M172" s="89">
        <v>1.02377834199238</v>
      </c>
      <c r="N172" s="89">
        <v>95</v>
      </c>
      <c r="O172" s="89">
        <v>-3.69173492327486E-2</v>
      </c>
      <c r="P172" s="89">
        <v>20.4909413448534</v>
      </c>
      <c r="Q172" s="89">
        <v>-2.01743383903314E-15</v>
      </c>
      <c r="R172" s="89">
        <v>1.1664589253108499</v>
      </c>
      <c r="S172" s="89">
        <v>95</v>
      </c>
      <c r="T172" s="89">
        <v>-4.7454954855428E-2</v>
      </c>
      <c r="U172" s="89">
        <v>21.234450739057699</v>
      </c>
      <c r="V172" s="89">
        <v>-1.58761892521397E-15</v>
      </c>
      <c r="W172" s="89">
        <v>1.3003781367729299</v>
      </c>
      <c r="X172" s="89">
        <v>95</v>
      </c>
      <c r="Y172" s="89">
        <v>-4.1100502621774899E-2</v>
      </c>
      <c r="Z172" s="89">
        <v>20.283681808577899</v>
      </c>
      <c r="AA172" s="89">
        <v>-1.4210854715202001E-15</v>
      </c>
      <c r="AB172" s="89">
        <v>1.63363682970678</v>
      </c>
      <c r="AC172" s="89">
        <v>95</v>
      </c>
      <c r="AD172" s="89">
        <v>0</v>
      </c>
      <c r="AE172" s="89">
        <v>0</v>
      </c>
      <c r="AF172" s="89">
        <v>0</v>
      </c>
      <c r="AG172" s="89">
        <v>0</v>
      </c>
      <c r="AH172" s="89" t="s">
        <v>230</v>
      </c>
      <c r="AI172" s="89">
        <v>0</v>
      </c>
      <c r="AJ172" s="89">
        <v>0</v>
      </c>
      <c r="AK172" s="89">
        <v>0</v>
      </c>
      <c r="AL172" s="89">
        <v>0</v>
      </c>
      <c r="AM172" s="89" t="s">
        <v>230</v>
      </c>
      <c r="AN172" s="89">
        <v>-2.56218900161303E-2</v>
      </c>
      <c r="AO172" s="89">
        <v>18.841840426463399</v>
      </c>
      <c r="AP172" s="89">
        <v>5.11590769747272E-16</v>
      </c>
      <c r="AQ172" s="89">
        <v>2.9660501508794601</v>
      </c>
      <c r="AR172" s="89">
        <v>95</v>
      </c>
      <c r="AS172" s="93">
        <f t="shared" si="5"/>
        <v>6</v>
      </c>
    </row>
    <row r="173" spans="1:45" x14ac:dyDescent="0.3">
      <c r="A173" s="93" t="str">
        <f t="shared" si="4"/>
        <v>BTOW3IGTA3</v>
      </c>
      <c r="B173" s="93">
        <v>171</v>
      </c>
      <c r="C173" s="89" t="s">
        <v>131</v>
      </c>
      <c r="D173" s="89" t="s">
        <v>107</v>
      </c>
      <c r="E173" s="89">
        <v>0</v>
      </c>
      <c r="F173" s="89">
        <v>0</v>
      </c>
      <c r="G173" s="89">
        <v>0</v>
      </c>
      <c r="H173" s="89">
        <v>0</v>
      </c>
      <c r="I173" s="89" t="s">
        <v>230</v>
      </c>
      <c r="J173" s="89">
        <v>0</v>
      </c>
      <c r="K173" s="89">
        <v>0</v>
      </c>
      <c r="L173" s="89">
        <v>0</v>
      </c>
      <c r="M173" s="89">
        <v>0</v>
      </c>
      <c r="N173" s="89" t="s">
        <v>230</v>
      </c>
      <c r="O173" s="89">
        <v>0</v>
      </c>
      <c r="P173" s="89">
        <v>0</v>
      </c>
      <c r="Q173" s="89">
        <v>0</v>
      </c>
      <c r="R173" s="89">
        <v>0</v>
      </c>
      <c r="S173" s="89" t="s">
        <v>230</v>
      </c>
      <c r="T173" s="89">
        <v>-1.7510486549718401E-2</v>
      </c>
      <c r="U173" s="89">
        <v>36.417424301360803</v>
      </c>
      <c r="V173" s="89">
        <v>-1.06581410364015E-15</v>
      </c>
      <c r="W173" s="89">
        <v>2.1252147725873498</v>
      </c>
      <c r="X173" s="89">
        <v>95</v>
      </c>
      <c r="Y173" s="89">
        <v>-1.43504225026885E-2</v>
      </c>
      <c r="Z173" s="89">
        <v>36.044546456716503</v>
      </c>
      <c r="AA173" s="89">
        <v>-1.97372982155583E-15</v>
      </c>
      <c r="AB173" s="89">
        <v>2.2041781242409502</v>
      </c>
      <c r="AC173" s="89">
        <v>99</v>
      </c>
      <c r="AD173" s="89">
        <v>2.5977009462571201E-3</v>
      </c>
      <c r="AE173" s="89">
        <v>34.0951208949772</v>
      </c>
      <c r="AF173" s="89">
        <v>3.5527136788005001E-16</v>
      </c>
      <c r="AG173" s="89">
        <v>2.5015904174256001</v>
      </c>
      <c r="AH173" s="89">
        <v>95</v>
      </c>
      <c r="AI173" s="89">
        <v>3.3078856079714801E-2</v>
      </c>
      <c r="AJ173" s="89">
        <v>31.077813466008301</v>
      </c>
      <c r="AK173" s="89">
        <v>2.0670334131202902E-15</v>
      </c>
      <c r="AL173" s="89">
        <v>2.61033809330754</v>
      </c>
      <c r="AM173" s="89">
        <v>99</v>
      </c>
      <c r="AN173" s="89">
        <v>-5.6507054241066799E-2</v>
      </c>
      <c r="AO173" s="89">
        <v>40.798514732012499</v>
      </c>
      <c r="AP173" s="89">
        <v>1.5916157281026199E-15</v>
      </c>
      <c r="AQ173" s="89">
        <v>6.07434371852887</v>
      </c>
      <c r="AR173" s="89">
        <v>99</v>
      </c>
      <c r="AS173" s="93">
        <f t="shared" si="5"/>
        <v>5</v>
      </c>
    </row>
    <row r="174" spans="1:45" x14ac:dyDescent="0.3">
      <c r="A174" s="93" t="str">
        <f t="shared" si="4"/>
        <v>BTOW3IRBR3</v>
      </c>
      <c r="B174" s="93">
        <v>172</v>
      </c>
      <c r="C174" s="89" t="s">
        <v>131</v>
      </c>
      <c r="D174" s="89" t="s">
        <v>108</v>
      </c>
      <c r="E174" s="89">
        <v>-2.45775664433391E-2</v>
      </c>
      <c r="F174" s="89">
        <v>9.0731943864766897</v>
      </c>
      <c r="G174" s="89">
        <v>-7.9936057773011305E-17</v>
      </c>
      <c r="H174" s="89">
        <v>0.59245152979841598</v>
      </c>
      <c r="I174" s="89">
        <v>95</v>
      </c>
      <c r="J174" s="89">
        <v>3.2854742043501302E-3</v>
      </c>
      <c r="K174" s="89">
        <v>6.80939475655497</v>
      </c>
      <c r="L174" s="89">
        <v>-1.48029736616688E-17</v>
      </c>
      <c r="M174" s="89">
        <v>0.61814403027322096</v>
      </c>
      <c r="N174" s="89">
        <v>95</v>
      </c>
      <c r="O174" s="89">
        <v>1.44417375919474E-2</v>
      </c>
      <c r="P174" s="89">
        <v>5.9000755381155798</v>
      </c>
      <c r="Q174" s="89">
        <v>3.4258310474147699E-16</v>
      </c>
      <c r="R174" s="89">
        <v>0.65658136334542005</v>
      </c>
      <c r="S174" s="89">
        <v>95</v>
      </c>
      <c r="T174" s="89">
        <v>2.4030154568225302E-2</v>
      </c>
      <c r="U174" s="89">
        <v>5.2278573821415</v>
      </c>
      <c r="V174" s="89">
        <v>8.4932061383824499E-16</v>
      </c>
      <c r="W174" s="89">
        <v>0.92939954140443704</v>
      </c>
      <c r="X174" s="89">
        <v>95</v>
      </c>
      <c r="Y174" s="89">
        <v>2.4345075772598899E-2</v>
      </c>
      <c r="Z174" s="89">
        <v>5.2787162661026104</v>
      </c>
      <c r="AA174" s="89">
        <v>-3.5527136788005001E-16</v>
      </c>
      <c r="AB174" s="89">
        <v>1.08526481339304</v>
      </c>
      <c r="AC174" s="89">
        <v>95</v>
      </c>
      <c r="AD174" s="89">
        <v>1.0862976496607399E-2</v>
      </c>
      <c r="AE174" s="89">
        <v>6.6756871041573298</v>
      </c>
      <c r="AF174" s="89">
        <v>-3.1974423109204502E-16</v>
      </c>
      <c r="AG174" s="89">
        <v>1.19824162023714</v>
      </c>
      <c r="AH174" s="89">
        <v>95</v>
      </c>
      <c r="AI174" s="89">
        <v>3.1616944958679102E-3</v>
      </c>
      <c r="AJ174" s="89">
        <v>7.4491180762627298</v>
      </c>
      <c r="AK174" s="89">
        <v>-6.4594794160009105E-17</v>
      </c>
      <c r="AL174" s="89">
        <v>1.21365510027307</v>
      </c>
      <c r="AM174" s="89">
        <v>95</v>
      </c>
      <c r="AN174" s="89">
        <v>-8.9915849671771006E-2</v>
      </c>
      <c r="AO174" s="89">
        <v>17.689536853428901</v>
      </c>
      <c r="AP174" s="89">
        <v>-1.36424205265939E-15</v>
      </c>
      <c r="AQ174" s="89">
        <v>6.7806324044739101</v>
      </c>
      <c r="AR174" s="89">
        <v>99</v>
      </c>
      <c r="AS174" s="93">
        <f t="shared" si="5"/>
        <v>8</v>
      </c>
    </row>
    <row r="175" spans="1:45" x14ac:dyDescent="0.3">
      <c r="A175" s="93" t="str">
        <f t="shared" si="4"/>
        <v>BTOW3LAME4</v>
      </c>
      <c r="B175" s="93">
        <v>173</v>
      </c>
      <c r="C175" s="89" t="s">
        <v>131</v>
      </c>
      <c r="D175" s="89" t="s">
        <v>138</v>
      </c>
      <c r="E175" s="89">
        <v>0</v>
      </c>
      <c r="F175" s="89">
        <v>0</v>
      </c>
      <c r="G175" s="89">
        <v>0</v>
      </c>
      <c r="H175" s="89">
        <v>0</v>
      </c>
      <c r="I175" s="89" t="s">
        <v>230</v>
      </c>
      <c r="J175" s="89">
        <v>0.23008893317860901</v>
      </c>
      <c r="K175" s="89">
        <v>6.5524493731536602</v>
      </c>
      <c r="L175" s="89">
        <v>-3.2566542055671301E-16</v>
      </c>
      <c r="M175" s="89">
        <v>0.97697998626758498</v>
      </c>
      <c r="N175" s="89">
        <v>95</v>
      </c>
      <c r="O175" s="89">
        <v>0.23500887123373501</v>
      </c>
      <c r="P175" s="89">
        <v>6.1656601403208402</v>
      </c>
      <c r="Q175" s="89">
        <v>2.7914178904861098E-16</v>
      </c>
      <c r="R175" s="89">
        <v>1.0053184899052301</v>
      </c>
      <c r="S175" s="89">
        <v>95</v>
      </c>
      <c r="T175" s="89">
        <v>0.23562171108614699</v>
      </c>
      <c r="U175" s="89">
        <v>6.1699660633299001</v>
      </c>
      <c r="V175" s="89">
        <v>1.4210854715202001E-15</v>
      </c>
      <c r="W175" s="89">
        <v>1.0569410793020599</v>
      </c>
      <c r="X175" s="89">
        <v>99</v>
      </c>
      <c r="Y175" s="89">
        <v>0.23402505753234401</v>
      </c>
      <c r="Z175" s="89">
        <v>6.4068019002946999</v>
      </c>
      <c r="AA175" s="89">
        <v>-1.9737298215558299E-17</v>
      </c>
      <c r="AB175" s="89">
        <v>1.1374982497566699</v>
      </c>
      <c r="AC175" s="89">
        <v>99</v>
      </c>
      <c r="AD175" s="89">
        <v>0.23066213688249701</v>
      </c>
      <c r="AE175" s="89">
        <v>6.74273187703555</v>
      </c>
      <c r="AF175" s="89">
        <v>4.2810199829545999E-15</v>
      </c>
      <c r="AG175" s="89">
        <v>1.1086341248404299</v>
      </c>
      <c r="AH175" s="89">
        <v>99</v>
      </c>
      <c r="AI175" s="89">
        <v>0.231676385276052</v>
      </c>
      <c r="AJ175" s="89">
        <v>6.6450283362759501</v>
      </c>
      <c r="AK175" s="89">
        <v>-5.6520444890007998E-16</v>
      </c>
      <c r="AL175" s="89">
        <v>1.08735602875069</v>
      </c>
      <c r="AM175" s="89">
        <v>99</v>
      </c>
      <c r="AN175" s="89">
        <v>0.20991492776017101</v>
      </c>
      <c r="AO175" s="89">
        <v>8.9669179664443899</v>
      </c>
      <c r="AP175" s="89">
        <v>5.6843418860808004E-17</v>
      </c>
      <c r="AQ175" s="89">
        <v>1.57403029869424</v>
      </c>
      <c r="AR175" s="89">
        <v>95</v>
      </c>
      <c r="AS175" s="93">
        <f t="shared" si="5"/>
        <v>7</v>
      </c>
    </row>
    <row r="176" spans="1:45" x14ac:dyDescent="0.3">
      <c r="A176" s="93" t="str">
        <f t="shared" si="4"/>
        <v>BTOW3LREN3</v>
      </c>
      <c r="B176" s="93">
        <v>174</v>
      </c>
      <c r="C176" s="89" t="s">
        <v>131</v>
      </c>
      <c r="D176" s="89" t="s">
        <v>114</v>
      </c>
      <c r="E176" s="89">
        <v>-0.107025117741036</v>
      </c>
      <c r="F176" s="89">
        <v>51.743466534878102</v>
      </c>
      <c r="G176" s="89">
        <v>-3.5527136788005001E-15</v>
      </c>
      <c r="H176" s="89">
        <v>2.4336008931906101</v>
      </c>
      <c r="I176" s="89">
        <v>95</v>
      </c>
      <c r="J176" s="89">
        <v>0</v>
      </c>
      <c r="K176" s="89">
        <v>0</v>
      </c>
      <c r="L176" s="89">
        <v>0</v>
      </c>
      <c r="M176" s="89">
        <v>0</v>
      </c>
      <c r="N176" s="89" t="s">
        <v>230</v>
      </c>
      <c r="O176" s="89">
        <v>-4.2902754549401401E-2</v>
      </c>
      <c r="P176" s="89">
        <v>46.574262984218997</v>
      </c>
      <c r="Q176" s="89">
        <v>1.4210854715202001E-15</v>
      </c>
      <c r="R176" s="89">
        <v>2.2690503799256301</v>
      </c>
      <c r="S176" s="89">
        <v>95</v>
      </c>
      <c r="T176" s="89">
        <v>-3.9435560276058997E-2</v>
      </c>
      <c r="U176" s="89">
        <v>46.269015995448598</v>
      </c>
      <c r="V176" s="89">
        <v>1.95399252334028E-15</v>
      </c>
      <c r="W176" s="89">
        <v>2.1709355768666101</v>
      </c>
      <c r="X176" s="89">
        <v>95</v>
      </c>
      <c r="Y176" s="89">
        <v>-3.3543698852338898E-2</v>
      </c>
      <c r="Z176" s="89">
        <v>45.474497012354</v>
      </c>
      <c r="AA176" s="89">
        <v>4.3816802038539498E-15</v>
      </c>
      <c r="AB176" s="89">
        <v>2.4589478827235198</v>
      </c>
      <c r="AC176" s="89">
        <v>99</v>
      </c>
      <c r="AD176" s="89">
        <v>-2.9928389249303002E-4</v>
      </c>
      <c r="AE176" s="89">
        <v>41.735277510810299</v>
      </c>
      <c r="AF176" s="89">
        <v>1.20792265079217E-15</v>
      </c>
      <c r="AG176" s="89">
        <v>3.1147233486468302</v>
      </c>
      <c r="AH176" s="89">
        <v>95</v>
      </c>
      <c r="AI176" s="89">
        <v>6.6262102379315305E-2</v>
      </c>
      <c r="AJ176" s="89">
        <v>35.136077249775497</v>
      </c>
      <c r="AK176" s="89">
        <v>-3.8756876496005502E-16</v>
      </c>
      <c r="AL176" s="89">
        <v>3.4880647521246799</v>
      </c>
      <c r="AM176" s="89">
        <v>95</v>
      </c>
      <c r="AN176" s="89">
        <v>-5.0584498072823803E-3</v>
      </c>
      <c r="AO176" s="89">
        <v>42.839988456424202</v>
      </c>
      <c r="AP176" s="89">
        <v>2.8990143619012101E-15</v>
      </c>
      <c r="AQ176" s="89">
        <v>5.3497069577998104</v>
      </c>
      <c r="AR176" s="89">
        <v>95</v>
      </c>
      <c r="AS176" s="93">
        <f t="shared" si="5"/>
        <v>7</v>
      </c>
    </row>
    <row r="177" spans="1:45" x14ac:dyDescent="0.3">
      <c r="A177" s="93" t="str">
        <f t="shared" si="4"/>
        <v>BTOW3MULT3</v>
      </c>
      <c r="B177" s="93">
        <v>175</v>
      </c>
      <c r="C177" s="89" t="s">
        <v>131</v>
      </c>
      <c r="D177" s="89" t="s">
        <v>109</v>
      </c>
      <c r="E177" s="89">
        <v>0</v>
      </c>
      <c r="F177" s="89">
        <v>0</v>
      </c>
      <c r="G177" s="89">
        <v>0</v>
      </c>
      <c r="H177" s="89">
        <v>0</v>
      </c>
      <c r="I177" s="89" t="s">
        <v>230</v>
      </c>
      <c r="J177" s="89">
        <v>0</v>
      </c>
      <c r="K177" s="89">
        <v>0</v>
      </c>
      <c r="L177" s="89">
        <v>0</v>
      </c>
      <c r="M177" s="89">
        <v>0</v>
      </c>
      <c r="N177" s="89" t="s">
        <v>230</v>
      </c>
      <c r="O177" s="89">
        <v>0</v>
      </c>
      <c r="P177" s="89">
        <v>0</v>
      </c>
      <c r="Q177" s="89">
        <v>0</v>
      </c>
      <c r="R177" s="89">
        <v>0</v>
      </c>
      <c r="S177" s="89" t="s">
        <v>230</v>
      </c>
      <c r="T177" s="89">
        <v>-1.5152611271707399E-2</v>
      </c>
      <c r="U177" s="89">
        <v>23.167783321300899</v>
      </c>
      <c r="V177" s="89">
        <v>-2.55351295663786E-15</v>
      </c>
      <c r="W177" s="89">
        <v>1.3496675847264601</v>
      </c>
      <c r="X177" s="89">
        <v>95</v>
      </c>
      <c r="Y177" s="89">
        <v>-1.3543220409403599E-2</v>
      </c>
      <c r="Z177" s="89">
        <v>22.9693564241053</v>
      </c>
      <c r="AA177" s="89">
        <v>3.3553406966449199E-16</v>
      </c>
      <c r="AB177" s="89">
        <v>1.3668843532409001</v>
      </c>
      <c r="AC177" s="89">
        <v>99</v>
      </c>
      <c r="AD177" s="89">
        <v>-3.4106687722128999E-3</v>
      </c>
      <c r="AE177" s="89">
        <v>21.813580621874401</v>
      </c>
      <c r="AF177" s="89">
        <v>-7.9936057773011302E-16</v>
      </c>
      <c r="AG177" s="89">
        <v>1.5182099427545801</v>
      </c>
      <c r="AH177" s="89">
        <v>99</v>
      </c>
      <c r="AI177" s="89">
        <v>1.6910488639815702E-2</v>
      </c>
      <c r="AJ177" s="89">
        <v>19.803003214427999</v>
      </c>
      <c r="AK177" s="89">
        <v>2.64838656056037E-15</v>
      </c>
      <c r="AL177" s="89">
        <v>1.60112642283382</v>
      </c>
      <c r="AM177" s="89">
        <v>99</v>
      </c>
      <c r="AN177" s="89">
        <v>-3.5803416370689803E-2</v>
      </c>
      <c r="AO177" s="89">
        <v>25.528067228070501</v>
      </c>
      <c r="AP177" s="89">
        <v>3.7516656448133299E-15</v>
      </c>
      <c r="AQ177" s="89">
        <v>3.6204030424527001</v>
      </c>
      <c r="AR177" s="89">
        <v>99</v>
      </c>
      <c r="AS177" s="93">
        <f t="shared" si="5"/>
        <v>5</v>
      </c>
    </row>
    <row r="178" spans="1:45" x14ac:dyDescent="0.3">
      <c r="A178" s="93" t="str">
        <f t="shared" si="4"/>
        <v>BTOW3QUAL3</v>
      </c>
      <c r="B178" s="93">
        <v>176</v>
      </c>
      <c r="C178" s="89" t="s">
        <v>131</v>
      </c>
      <c r="D178" s="89" t="s">
        <v>110</v>
      </c>
      <c r="E178" s="89">
        <v>-6.5194078033393402E-2</v>
      </c>
      <c r="F178" s="89">
        <v>38.562397228670598</v>
      </c>
      <c r="G178" s="89">
        <v>-3.9079850466805501E-16</v>
      </c>
      <c r="H178" s="89">
        <v>1.0907748966264399</v>
      </c>
      <c r="I178" s="89">
        <v>95</v>
      </c>
      <c r="J178" s="89">
        <v>-0.105355937255972</v>
      </c>
      <c r="K178" s="89">
        <v>41.829483804725001</v>
      </c>
      <c r="L178" s="89">
        <v>1.2730557349035101E-15</v>
      </c>
      <c r="M178" s="89">
        <v>1.2348607310589601</v>
      </c>
      <c r="N178" s="89">
        <v>99</v>
      </c>
      <c r="O178" s="89">
        <v>-0.112684973902915</v>
      </c>
      <c r="P178" s="89">
        <v>42.435223839679701</v>
      </c>
      <c r="Q178" s="89">
        <v>-2.89292399559469E-15</v>
      </c>
      <c r="R178" s="89">
        <v>1.1946941566059399</v>
      </c>
      <c r="S178" s="89">
        <v>99</v>
      </c>
      <c r="T178" s="89">
        <v>-0.118571634257291</v>
      </c>
      <c r="U178" s="89">
        <v>42.772852296898797</v>
      </c>
      <c r="V178" s="89">
        <v>-3.5305092183079998E-15</v>
      </c>
      <c r="W178" s="89">
        <v>1.4315985668001801</v>
      </c>
      <c r="X178" s="89">
        <v>99</v>
      </c>
      <c r="Y178" s="89">
        <v>-0.10160950691468899</v>
      </c>
      <c r="Z178" s="89">
        <v>40.256280776386099</v>
      </c>
      <c r="AA178" s="89">
        <v>1.02633950720903E-15</v>
      </c>
      <c r="AB178" s="89">
        <v>3.03938722091547</v>
      </c>
      <c r="AC178" s="89">
        <v>99</v>
      </c>
      <c r="AD178" s="89">
        <v>0</v>
      </c>
      <c r="AE178" s="89">
        <v>0</v>
      </c>
      <c r="AF178" s="89">
        <v>0</v>
      </c>
      <c r="AG178" s="89">
        <v>0</v>
      </c>
      <c r="AH178" s="89" t="s">
        <v>230</v>
      </c>
      <c r="AI178" s="89">
        <v>0</v>
      </c>
      <c r="AJ178" s="89">
        <v>0</v>
      </c>
      <c r="AK178" s="89">
        <v>0</v>
      </c>
      <c r="AL178" s="89">
        <v>0</v>
      </c>
      <c r="AM178" s="89" t="s">
        <v>230</v>
      </c>
      <c r="AN178" s="89">
        <v>-9.7618894194660497E-3</v>
      </c>
      <c r="AO178" s="89">
        <v>31.1188793748058</v>
      </c>
      <c r="AP178" s="89">
        <v>2.2737367544323199E-15</v>
      </c>
      <c r="AQ178" s="89">
        <v>5.1566903463562603</v>
      </c>
      <c r="AR178" s="89">
        <v>95</v>
      </c>
      <c r="AS178" s="93">
        <f t="shared" si="5"/>
        <v>6</v>
      </c>
    </row>
    <row r="179" spans="1:45" x14ac:dyDescent="0.3">
      <c r="A179" s="93" t="str">
        <f t="shared" si="4"/>
        <v>BTOW3RADL3</v>
      </c>
      <c r="B179" s="93">
        <v>177</v>
      </c>
      <c r="C179" s="89" t="s">
        <v>131</v>
      </c>
      <c r="D179" s="89" t="s">
        <v>99</v>
      </c>
      <c r="E179" s="89">
        <v>-6.4563017606853901E-2</v>
      </c>
      <c r="F179" s="89">
        <v>30.217125519071999</v>
      </c>
      <c r="G179" s="89">
        <v>-7.1054273576010003E-16</v>
      </c>
      <c r="H179" s="89">
        <v>1.0067260253210399</v>
      </c>
      <c r="I179" s="89">
        <v>95</v>
      </c>
      <c r="J179" s="89">
        <v>-8.2208743987865596E-2</v>
      </c>
      <c r="K179" s="89">
        <v>31.628965668692601</v>
      </c>
      <c r="L179" s="89">
        <v>-1.83556873404693E-15</v>
      </c>
      <c r="M179" s="89">
        <v>0.98317954851313705</v>
      </c>
      <c r="N179" s="89">
        <v>99</v>
      </c>
      <c r="O179" s="89">
        <v>-6.04139314712622E-2</v>
      </c>
      <c r="P179" s="89">
        <v>29.818346890354601</v>
      </c>
      <c r="Q179" s="89">
        <v>-4.06024420434343E-16</v>
      </c>
      <c r="R179" s="89">
        <v>1.06095861089499</v>
      </c>
      <c r="S179" s="89">
        <v>95</v>
      </c>
      <c r="T179" s="89">
        <v>-6.5095334943116298E-2</v>
      </c>
      <c r="U179" s="89">
        <v>30.128077292960999</v>
      </c>
      <c r="V179" s="89">
        <v>2.66453525910038E-16</v>
      </c>
      <c r="W179" s="89">
        <v>1.08669494288371</v>
      </c>
      <c r="X179" s="89">
        <v>99</v>
      </c>
      <c r="Y179" s="89">
        <v>-5.9789017061711899E-2</v>
      </c>
      <c r="Z179" s="89">
        <v>29.340181535430599</v>
      </c>
      <c r="AA179" s="89">
        <v>-2.4868995751603501E-15</v>
      </c>
      <c r="AB179" s="89">
        <v>1.32893322390812</v>
      </c>
      <c r="AC179" s="89">
        <v>99</v>
      </c>
      <c r="AD179" s="89">
        <v>0</v>
      </c>
      <c r="AE179" s="89">
        <v>0</v>
      </c>
      <c r="AF179" s="89">
        <v>0</v>
      </c>
      <c r="AG179" s="89">
        <v>0</v>
      </c>
      <c r="AH179" s="89" t="s">
        <v>230</v>
      </c>
      <c r="AI179" s="89">
        <v>0</v>
      </c>
      <c r="AJ179" s="89">
        <v>0</v>
      </c>
      <c r="AK179" s="89">
        <v>0</v>
      </c>
      <c r="AL179" s="89">
        <v>0</v>
      </c>
      <c r="AM179" s="89" t="s">
        <v>230</v>
      </c>
      <c r="AN179" s="89">
        <v>0</v>
      </c>
      <c r="AO179" s="89">
        <v>0</v>
      </c>
      <c r="AP179" s="89">
        <v>0</v>
      </c>
      <c r="AQ179" s="89">
        <v>0</v>
      </c>
      <c r="AR179" s="89" t="s">
        <v>230</v>
      </c>
      <c r="AS179" s="93">
        <f t="shared" si="5"/>
        <v>5</v>
      </c>
    </row>
    <row r="180" spans="1:45" x14ac:dyDescent="0.3">
      <c r="A180" s="93" t="str">
        <f t="shared" si="4"/>
        <v>CCRO3BRML3</v>
      </c>
      <c r="B180" s="93">
        <v>178</v>
      </c>
      <c r="C180" s="89" t="s">
        <v>84</v>
      </c>
      <c r="D180" s="89" t="s">
        <v>105</v>
      </c>
      <c r="E180" s="89">
        <v>0</v>
      </c>
      <c r="F180" s="89">
        <v>0</v>
      </c>
      <c r="G180" s="89">
        <v>0</v>
      </c>
      <c r="H180" s="89">
        <v>0</v>
      </c>
      <c r="I180" s="89" t="s">
        <v>230</v>
      </c>
      <c r="J180" s="89">
        <v>0</v>
      </c>
      <c r="K180" s="89">
        <v>0</v>
      </c>
      <c r="L180" s="89">
        <v>0</v>
      </c>
      <c r="M180" s="89">
        <v>0</v>
      </c>
      <c r="N180" s="89" t="s">
        <v>230</v>
      </c>
      <c r="O180" s="89">
        <v>0.58254464790849203</v>
      </c>
      <c r="P180" s="89">
        <v>2.02836143050745</v>
      </c>
      <c r="Q180" s="89">
        <v>2.5376526277146399E-16</v>
      </c>
      <c r="R180" s="89">
        <v>0.55023947831640796</v>
      </c>
      <c r="S180" s="89">
        <v>95</v>
      </c>
      <c r="T180" s="89">
        <v>0.57263838711786497</v>
      </c>
      <c r="U180" s="89">
        <v>2.1646981070140798</v>
      </c>
      <c r="V180" s="89">
        <v>-2.3314683517128298E-16</v>
      </c>
      <c r="W180" s="89">
        <v>0.53648538146153602</v>
      </c>
      <c r="X180" s="89">
        <v>95</v>
      </c>
      <c r="Y180" s="89">
        <v>0.59118403947642995</v>
      </c>
      <c r="Z180" s="89">
        <v>1.9375632923638799</v>
      </c>
      <c r="AA180" s="89">
        <v>6.4146219200564599E-16</v>
      </c>
      <c r="AB180" s="89">
        <v>0.53496642630931202</v>
      </c>
      <c r="AC180" s="89">
        <v>99</v>
      </c>
      <c r="AD180" s="89">
        <v>0.59534992723806701</v>
      </c>
      <c r="AE180" s="89">
        <v>1.90331645018332</v>
      </c>
      <c r="AF180" s="89">
        <v>3.1974423109204502E-16</v>
      </c>
      <c r="AG180" s="89">
        <v>0.53904161893421199</v>
      </c>
      <c r="AH180" s="89">
        <v>99</v>
      </c>
      <c r="AI180" s="89">
        <v>0.51600687301900505</v>
      </c>
      <c r="AJ180" s="89">
        <v>3.0143162157262502</v>
      </c>
      <c r="AK180" s="89">
        <v>1.61486985400023E-16</v>
      </c>
      <c r="AL180" s="89">
        <v>0.57952592093590805</v>
      </c>
      <c r="AM180" s="89">
        <v>99</v>
      </c>
      <c r="AN180" s="89">
        <v>0</v>
      </c>
      <c r="AO180" s="89">
        <v>0</v>
      </c>
      <c r="AP180" s="89">
        <v>0</v>
      </c>
      <c r="AQ180" s="89">
        <v>0</v>
      </c>
      <c r="AR180" s="89" t="s">
        <v>230</v>
      </c>
      <c r="AS180" s="93">
        <f t="shared" si="5"/>
        <v>5</v>
      </c>
    </row>
    <row r="181" spans="1:45" x14ac:dyDescent="0.3">
      <c r="A181" s="93" t="str">
        <f t="shared" si="4"/>
        <v>CCRO3IRBR3</v>
      </c>
      <c r="B181" s="93">
        <v>179</v>
      </c>
      <c r="C181" s="89" t="s">
        <v>84</v>
      </c>
      <c r="D181" s="89" t="s">
        <v>108</v>
      </c>
      <c r="E181" s="89">
        <v>0</v>
      </c>
      <c r="F181" s="89">
        <v>0</v>
      </c>
      <c r="G181" s="89">
        <v>0</v>
      </c>
      <c r="H181" s="89">
        <v>0</v>
      </c>
      <c r="I181" s="89" t="s">
        <v>230</v>
      </c>
      <c r="J181" s="89">
        <v>9.2668304348149599E-2</v>
      </c>
      <c r="K181" s="89">
        <v>5.8928571289134997</v>
      </c>
      <c r="L181" s="89">
        <v>9.9920072216264108E-16</v>
      </c>
      <c r="M181" s="89">
        <v>0.61633271874875295</v>
      </c>
      <c r="N181" s="89">
        <v>95</v>
      </c>
      <c r="O181" s="89">
        <v>0.30835624635092002</v>
      </c>
      <c r="P181" s="89">
        <v>3.1661745770479599</v>
      </c>
      <c r="Q181" s="89">
        <v>1.20538499816446E-16</v>
      </c>
      <c r="R181" s="89">
        <v>0.65437590774478605</v>
      </c>
      <c r="S181" s="89">
        <v>95</v>
      </c>
      <c r="T181" s="89">
        <v>0.61036027986567098</v>
      </c>
      <c r="U181" s="89">
        <v>-0.65924437805291602</v>
      </c>
      <c r="V181" s="89">
        <v>5.2735593669694896E-16</v>
      </c>
      <c r="W181" s="89">
        <v>0.85759383715667203</v>
      </c>
      <c r="X181" s="89">
        <v>95</v>
      </c>
      <c r="Y181" s="89">
        <v>0.66434025960771803</v>
      </c>
      <c r="Z181" s="89">
        <v>-1.34379439889375</v>
      </c>
      <c r="AA181" s="89">
        <v>-7.8949192862233394E-17</v>
      </c>
      <c r="AB181" s="89">
        <v>0.97630788202863805</v>
      </c>
      <c r="AC181" s="89">
        <v>95</v>
      </c>
      <c r="AD181" s="89">
        <v>0.45408233667692699</v>
      </c>
      <c r="AE181" s="89">
        <v>1.6483012376430299</v>
      </c>
      <c r="AF181" s="89">
        <v>2.8421709430403998E-16</v>
      </c>
      <c r="AG181" s="89">
        <v>1.12359895325662</v>
      </c>
      <c r="AH181" s="89">
        <v>95</v>
      </c>
      <c r="AI181" s="89">
        <v>0</v>
      </c>
      <c r="AJ181" s="89">
        <v>0</v>
      </c>
      <c r="AK181" s="89">
        <v>0</v>
      </c>
      <c r="AL181" s="89">
        <v>0</v>
      </c>
      <c r="AM181" s="89" t="s">
        <v>230</v>
      </c>
      <c r="AN181" s="89">
        <v>0</v>
      </c>
      <c r="AO181" s="89">
        <v>0</v>
      </c>
      <c r="AP181" s="89">
        <v>0</v>
      </c>
      <c r="AQ181" s="89">
        <v>0</v>
      </c>
      <c r="AR181" s="89" t="s">
        <v>230</v>
      </c>
      <c r="AS181" s="93">
        <f t="shared" si="5"/>
        <v>5</v>
      </c>
    </row>
    <row r="182" spans="1:45" x14ac:dyDescent="0.3">
      <c r="A182" s="93" t="str">
        <f t="shared" si="4"/>
        <v>CCRO3MGLU3</v>
      </c>
      <c r="B182" s="93">
        <v>180</v>
      </c>
      <c r="C182" s="89" t="s">
        <v>84</v>
      </c>
      <c r="D182" s="89" t="s">
        <v>132</v>
      </c>
      <c r="E182" s="89">
        <v>-0.91831456845739401</v>
      </c>
      <c r="F182" s="89">
        <v>36.130149531547701</v>
      </c>
      <c r="G182" s="89">
        <v>3.8724579098925502E-15</v>
      </c>
      <c r="H182" s="89">
        <v>1.2527504022054901</v>
      </c>
      <c r="I182" s="89">
        <v>95</v>
      </c>
      <c r="J182" s="89">
        <v>-1.1667528314442299</v>
      </c>
      <c r="K182" s="89">
        <v>39.051473293536503</v>
      </c>
      <c r="L182" s="89">
        <v>-6.5725203057809302E-15</v>
      </c>
      <c r="M182" s="89">
        <v>1.4207680981387001</v>
      </c>
      <c r="N182" s="89">
        <v>95</v>
      </c>
      <c r="O182" s="89">
        <v>-1.6016790646108201</v>
      </c>
      <c r="P182" s="89">
        <v>44.539189835919302</v>
      </c>
      <c r="Q182" s="89">
        <v>-3.2989484160290398E-15</v>
      </c>
      <c r="R182" s="89">
        <v>1.44523978549594</v>
      </c>
      <c r="S182" s="89">
        <v>99</v>
      </c>
      <c r="T182" s="89">
        <v>-2.1831200681510898</v>
      </c>
      <c r="U182" s="89">
        <v>51.877203846648598</v>
      </c>
      <c r="V182" s="89">
        <v>8.8817841970012504E-16</v>
      </c>
      <c r="W182" s="89">
        <v>1.77134885774342</v>
      </c>
      <c r="X182" s="89">
        <v>99</v>
      </c>
      <c r="Y182" s="89">
        <v>-2.0520626553374699</v>
      </c>
      <c r="Z182" s="89">
        <v>49.391462707184701</v>
      </c>
      <c r="AA182" s="89">
        <v>1.1052887000712699E-15</v>
      </c>
      <c r="AB182" s="89">
        <v>2.8421093160019599</v>
      </c>
      <c r="AC182" s="89">
        <v>99</v>
      </c>
      <c r="AD182" s="89">
        <v>0</v>
      </c>
      <c r="AE182" s="89">
        <v>0</v>
      </c>
      <c r="AF182" s="89">
        <v>0</v>
      </c>
      <c r="AG182" s="89">
        <v>0</v>
      </c>
      <c r="AH182" s="89" t="s">
        <v>230</v>
      </c>
      <c r="AI182" s="89">
        <v>0</v>
      </c>
      <c r="AJ182" s="89">
        <v>0</v>
      </c>
      <c r="AK182" s="89">
        <v>0</v>
      </c>
      <c r="AL182" s="89">
        <v>0</v>
      </c>
      <c r="AM182" s="89" t="s">
        <v>230</v>
      </c>
      <c r="AN182" s="89">
        <v>0</v>
      </c>
      <c r="AO182" s="89">
        <v>0</v>
      </c>
      <c r="AP182" s="89">
        <v>0</v>
      </c>
      <c r="AQ182" s="89">
        <v>0</v>
      </c>
      <c r="AR182" s="89" t="s">
        <v>230</v>
      </c>
      <c r="AS182" s="93">
        <f t="shared" si="5"/>
        <v>5</v>
      </c>
    </row>
    <row r="183" spans="1:45" x14ac:dyDescent="0.3">
      <c r="A183" s="93" t="str">
        <f t="shared" si="4"/>
        <v>CCRO3TOTS3</v>
      </c>
      <c r="B183" s="93">
        <v>181</v>
      </c>
      <c r="C183" s="89" t="s">
        <v>84</v>
      </c>
      <c r="D183" s="89" t="s">
        <v>123</v>
      </c>
      <c r="E183" s="89">
        <v>-0.32120238589996303</v>
      </c>
      <c r="F183" s="89">
        <v>31.982033607071099</v>
      </c>
      <c r="G183" s="89">
        <v>1.4210854715201999E-16</v>
      </c>
      <c r="H183" s="89">
        <v>1.1942238980761</v>
      </c>
      <c r="I183" s="89">
        <v>95</v>
      </c>
      <c r="J183" s="89">
        <v>-0.27368885305255197</v>
      </c>
      <c r="K183" s="89">
        <v>31.404690935143801</v>
      </c>
      <c r="L183" s="89">
        <v>-2.9605947323337501E-17</v>
      </c>
      <c r="M183" s="89">
        <v>1.12929452261045</v>
      </c>
      <c r="N183" s="89">
        <v>99</v>
      </c>
      <c r="O183" s="89">
        <v>-0.63175899827063797</v>
      </c>
      <c r="P183" s="89">
        <v>35.922066956764901</v>
      </c>
      <c r="Q183" s="89">
        <v>1.97936904961742E-15</v>
      </c>
      <c r="R183" s="89">
        <v>1.202726327565</v>
      </c>
      <c r="S183" s="89">
        <v>99</v>
      </c>
      <c r="T183" s="89">
        <v>-1.2491057258049001</v>
      </c>
      <c r="U183" s="89">
        <v>43.720903078476901</v>
      </c>
      <c r="V183" s="89">
        <v>1.84297022087776E-15</v>
      </c>
      <c r="W183" s="89">
        <v>1.63471242709805</v>
      </c>
      <c r="X183" s="89">
        <v>99</v>
      </c>
      <c r="Y183" s="89">
        <v>-1.2447251152460801</v>
      </c>
      <c r="Z183" s="89">
        <v>42.975061695112302</v>
      </c>
      <c r="AA183" s="89">
        <v>-3.5527136788005001E-15</v>
      </c>
      <c r="AB183" s="89">
        <v>2.5816144742069098</v>
      </c>
      <c r="AC183" s="89">
        <v>99</v>
      </c>
      <c r="AD183" s="89">
        <v>0</v>
      </c>
      <c r="AE183" s="89">
        <v>0</v>
      </c>
      <c r="AF183" s="89">
        <v>0</v>
      </c>
      <c r="AG183" s="89">
        <v>0</v>
      </c>
      <c r="AH183" s="89" t="s">
        <v>230</v>
      </c>
      <c r="AI183" s="89">
        <v>0</v>
      </c>
      <c r="AJ183" s="89">
        <v>0</v>
      </c>
      <c r="AK183" s="89">
        <v>0</v>
      </c>
      <c r="AL183" s="89">
        <v>0</v>
      </c>
      <c r="AM183" s="89" t="s">
        <v>230</v>
      </c>
      <c r="AN183" s="89">
        <v>0</v>
      </c>
      <c r="AO183" s="89">
        <v>0</v>
      </c>
      <c r="AP183" s="89">
        <v>0</v>
      </c>
      <c r="AQ183" s="89">
        <v>0</v>
      </c>
      <c r="AR183" s="89" t="s">
        <v>230</v>
      </c>
      <c r="AS183" s="93">
        <f t="shared" si="5"/>
        <v>5</v>
      </c>
    </row>
    <row r="184" spans="1:45" x14ac:dyDescent="0.3">
      <c r="A184" s="93" t="str">
        <f t="shared" si="4"/>
        <v>CIEL3BRML3</v>
      </c>
      <c r="B184" s="93">
        <v>182</v>
      </c>
      <c r="C184" s="89" t="s">
        <v>85</v>
      </c>
      <c r="D184" s="89" t="s">
        <v>105</v>
      </c>
      <c r="E184" s="89">
        <v>0</v>
      </c>
      <c r="F184" s="89">
        <v>0</v>
      </c>
      <c r="G184" s="89">
        <v>0</v>
      </c>
      <c r="H184" s="89">
        <v>0</v>
      </c>
      <c r="I184" s="89" t="s">
        <v>230</v>
      </c>
      <c r="J184" s="89">
        <v>0</v>
      </c>
      <c r="K184" s="89">
        <v>0</v>
      </c>
      <c r="L184" s="89">
        <v>0</v>
      </c>
      <c r="M184" s="89">
        <v>0</v>
      </c>
      <c r="N184" s="89" t="s">
        <v>230</v>
      </c>
      <c r="O184" s="89">
        <v>0</v>
      </c>
      <c r="P184" s="89">
        <v>0</v>
      </c>
      <c r="Q184" s="89">
        <v>0</v>
      </c>
      <c r="R184" s="89">
        <v>0</v>
      </c>
      <c r="S184" s="89" t="s">
        <v>230</v>
      </c>
      <c r="T184" s="89">
        <v>0.67322375617755204</v>
      </c>
      <c r="U184" s="89">
        <v>6.9777639880758002</v>
      </c>
      <c r="V184" s="89">
        <v>2.3314683517128298E-16</v>
      </c>
      <c r="W184" s="89">
        <v>0.61747437501672997</v>
      </c>
      <c r="X184" s="89">
        <v>95</v>
      </c>
      <c r="Y184" s="89">
        <v>0.69347954788014099</v>
      </c>
      <c r="Z184" s="89">
        <v>6.9594593973166301</v>
      </c>
      <c r="AA184" s="89">
        <v>6.1185624468230898E-16</v>
      </c>
      <c r="AB184" s="89">
        <v>0.64608615600407504</v>
      </c>
      <c r="AC184" s="89">
        <v>95</v>
      </c>
      <c r="AD184" s="89">
        <v>0.76789960241646604</v>
      </c>
      <c r="AE184" s="89">
        <v>6.6031047552022297</v>
      </c>
      <c r="AF184" s="89">
        <v>-3.1086244689504401E-16</v>
      </c>
      <c r="AG184" s="89">
        <v>0.66855900295868098</v>
      </c>
      <c r="AH184" s="89">
        <v>99</v>
      </c>
      <c r="AI184" s="89">
        <v>0.73163378053524197</v>
      </c>
      <c r="AJ184" s="89">
        <v>6.7048461099887202</v>
      </c>
      <c r="AK184" s="89">
        <v>-2.5837917664003602E-16</v>
      </c>
      <c r="AL184" s="89">
        <v>0.70347619918804205</v>
      </c>
      <c r="AM184" s="89">
        <v>99</v>
      </c>
      <c r="AN184" s="89">
        <v>2.19170664657132</v>
      </c>
      <c r="AO184" s="89">
        <v>0.71442775721505603</v>
      </c>
      <c r="AP184" s="89">
        <v>-7.8870243669371102E-16</v>
      </c>
      <c r="AQ184" s="89">
        <v>1.1910358671583201</v>
      </c>
      <c r="AR184" s="89">
        <v>95</v>
      </c>
      <c r="AS184" s="93">
        <f t="shared" si="5"/>
        <v>5</v>
      </c>
    </row>
    <row r="185" spans="1:45" x14ac:dyDescent="0.3">
      <c r="A185" s="93" t="str">
        <f t="shared" si="4"/>
        <v>CIEL3BTOW3</v>
      </c>
      <c r="B185" s="93">
        <v>183</v>
      </c>
      <c r="C185" s="89" t="s">
        <v>85</v>
      </c>
      <c r="D185" s="89" t="s">
        <v>131</v>
      </c>
      <c r="E185" s="89">
        <v>0</v>
      </c>
      <c r="F185" s="89">
        <v>0</v>
      </c>
      <c r="G185" s="89">
        <v>0</v>
      </c>
      <c r="H185" s="89">
        <v>0</v>
      </c>
      <c r="I185" s="89" t="s">
        <v>230</v>
      </c>
      <c r="J185" s="89">
        <v>26.8129086598097</v>
      </c>
      <c r="K185" s="89">
        <v>-18.246005388427999</v>
      </c>
      <c r="L185" s="89">
        <v>5.0922229396140498E-15</v>
      </c>
      <c r="M185" s="89">
        <v>7.1068200674525803</v>
      </c>
      <c r="N185" s="89">
        <v>95</v>
      </c>
      <c r="O185" s="89">
        <v>27.189863757487199</v>
      </c>
      <c r="P185" s="89">
        <v>-19.5585240821719</v>
      </c>
      <c r="Q185" s="89">
        <v>-6.2933785167323196E-15</v>
      </c>
      <c r="R185" s="89">
        <v>6.8590385548447701</v>
      </c>
      <c r="S185" s="89">
        <v>99</v>
      </c>
      <c r="T185" s="89">
        <v>24.8726251077826</v>
      </c>
      <c r="U185" s="89">
        <v>-10.38299337166</v>
      </c>
      <c r="V185" s="89">
        <v>1.7053025658242401E-14</v>
      </c>
      <c r="W185" s="89">
        <v>7.7472390587456701</v>
      </c>
      <c r="X185" s="89">
        <v>99</v>
      </c>
      <c r="Y185" s="89">
        <v>23.549614443550201</v>
      </c>
      <c r="Z185" s="89">
        <v>-4.6330815684198496</v>
      </c>
      <c r="AA185" s="89">
        <v>5.8422402718052703E-15</v>
      </c>
      <c r="AB185" s="89">
        <v>7.9661542154293503</v>
      </c>
      <c r="AC185" s="89">
        <v>99</v>
      </c>
      <c r="AD185" s="89">
        <v>22.206289567699901</v>
      </c>
      <c r="AE185" s="89">
        <v>-0.17416314368463801</v>
      </c>
      <c r="AF185" s="89">
        <v>-8.5265128291212003E-15</v>
      </c>
      <c r="AG185" s="89">
        <v>10.112147244818001</v>
      </c>
      <c r="AH185" s="89">
        <v>99</v>
      </c>
      <c r="AI185" s="89">
        <v>17.378160496814299</v>
      </c>
      <c r="AJ185" s="89">
        <v>15.876648519186</v>
      </c>
      <c r="AK185" s="89">
        <v>3.35892929632047E-15</v>
      </c>
      <c r="AL185" s="89">
        <v>16.5969048323491</v>
      </c>
      <c r="AM185" s="89">
        <v>95</v>
      </c>
      <c r="AN185" s="89">
        <v>0</v>
      </c>
      <c r="AO185" s="89">
        <v>0</v>
      </c>
      <c r="AP185" s="89">
        <v>0</v>
      </c>
      <c r="AQ185" s="89">
        <v>0</v>
      </c>
      <c r="AR185" s="89" t="s">
        <v>230</v>
      </c>
      <c r="AS185" s="93">
        <f t="shared" si="5"/>
        <v>6</v>
      </c>
    </row>
    <row r="186" spans="1:45" x14ac:dyDescent="0.3">
      <c r="A186" s="93" t="str">
        <f t="shared" si="4"/>
        <v>CIEL3CCRO3</v>
      </c>
      <c r="B186" s="93">
        <v>184</v>
      </c>
      <c r="C186" s="89" t="s">
        <v>85</v>
      </c>
      <c r="D186" s="89" t="s">
        <v>84</v>
      </c>
      <c r="E186" s="89">
        <v>0</v>
      </c>
      <c r="F186" s="89">
        <v>0</v>
      </c>
      <c r="G186" s="89">
        <v>0</v>
      </c>
      <c r="H186" s="89">
        <v>0</v>
      </c>
      <c r="I186" s="89" t="s">
        <v>230</v>
      </c>
      <c r="J186" s="89">
        <v>0</v>
      </c>
      <c r="K186" s="89">
        <v>0</v>
      </c>
      <c r="L186" s="89">
        <v>0</v>
      </c>
      <c r="M186" s="89">
        <v>0</v>
      </c>
      <c r="N186" s="89" t="s">
        <v>230</v>
      </c>
      <c r="O186" s="89">
        <v>0</v>
      </c>
      <c r="P186" s="89">
        <v>0</v>
      </c>
      <c r="Q186" s="89">
        <v>0</v>
      </c>
      <c r="R186" s="89">
        <v>0</v>
      </c>
      <c r="S186" s="89" t="s">
        <v>230</v>
      </c>
      <c r="T186" s="89">
        <v>1.09054523588644</v>
      </c>
      <c r="U186" s="89">
        <v>8.7653505110334606</v>
      </c>
      <c r="V186" s="89">
        <v>1.1435297153639099E-15</v>
      </c>
      <c r="W186" s="89">
        <v>0.59538608689000005</v>
      </c>
      <c r="X186" s="89">
        <v>95</v>
      </c>
      <c r="Y186" s="89">
        <v>1.07892187928822</v>
      </c>
      <c r="Z186" s="89">
        <v>8.8905014755153609</v>
      </c>
      <c r="AA186" s="89">
        <v>-3.4540271877227098E-16</v>
      </c>
      <c r="AB186" s="89">
        <v>0.67001283870897999</v>
      </c>
      <c r="AC186" s="89">
        <v>99</v>
      </c>
      <c r="AD186" s="89">
        <v>1.1712287087011899</v>
      </c>
      <c r="AE186" s="89">
        <v>8.3902695218996595</v>
      </c>
      <c r="AF186" s="89">
        <v>-8.2600593032111602E-16</v>
      </c>
      <c r="AG186" s="89">
        <v>0.73348098740466905</v>
      </c>
      <c r="AH186" s="89">
        <v>95</v>
      </c>
      <c r="AI186" s="89">
        <v>0.97505049078016004</v>
      </c>
      <c r="AJ186" s="89">
        <v>9.0181085325730699</v>
      </c>
      <c r="AK186" s="89">
        <v>1.2515241368501801E-15</v>
      </c>
      <c r="AL186" s="89">
        <v>0.97094686506289496</v>
      </c>
      <c r="AM186" s="89">
        <v>99</v>
      </c>
      <c r="AN186" s="89">
        <v>1.1827206341781</v>
      </c>
      <c r="AO186" s="89">
        <v>8.1354634982457306</v>
      </c>
      <c r="AP186" s="89">
        <v>4.4053649617126201E-16</v>
      </c>
      <c r="AQ186" s="89">
        <v>1.0165188332941899</v>
      </c>
      <c r="AR186" s="89">
        <v>99</v>
      </c>
      <c r="AS186" s="93">
        <f t="shared" si="5"/>
        <v>5</v>
      </c>
    </row>
    <row r="187" spans="1:45" x14ac:dyDescent="0.3">
      <c r="A187" s="93" t="str">
        <f t="shared" si="4"/>
        <v>CIEL3COGN3</v>
      </c>
      <c r="B187" s="93">
        <v>185</v>
      </c>
      <c r="C187" s="89" t="s">
        <v>85</v>
      </c>
      <c r="D187" s="89" t="s">
        <v>45</v>
      </c>
      <c r="E187" s="89">
        <v>0</v>
      </c>
      <c r="F187" s="89">
        <v>0</v>
      </c>
      <c r="G187" s="89">
        <v>0</v>
      </c>
      <c r="H187" s="89">
        <v>0</v>
      </c>
      <c r="I187" s="89" t="s">
        <v>230</v>
      </c>
      <c r="J187" s="89">
        <v>0</v>
      </c>
      <c r="K187" s="89">
        <v>0</v>
      </c>
      <c r="L187" s="89">
        <v>0</v>
      </c>
      <c r="M187" s="89">
        <v>0</v>
      </c>
      <c r="N187" s="89" t="s">
        <v>230</v>
      </c>
      <c r="O187" s="89">
        <v>0</v>
      </c>
      <c r="P187" s="89">
        <v>0</v>
      </c>
      <c r="Q187" s="89">
        <v>0</v>
      </c>
      <c r="R187" s="89">
        <v>0</v>
      </c>
      <c r="S187" s="89" t="s">
        <v>230</v>
      </c>
      <c r="T187" s="89">
        <v>1.9350280295326101</v>
      </c>
      <c r="U187" s="89">
        <v>-2.3450172474840398</v>
      </c>
      <c r="V187" s="89">
        <v>-4.9960036108132002E-17</v>
      </c>
      <c r="W187" s="89">
        <v>0.73528873251266902</v>
      </c>
      <c r="X187" s="89">
        <v>95</v>
      </c>
      <c r="Y187" s="89">
        <v>1.93741741185507</v>
      </c>
      <c r="Z187" s="89">
        <v>-2.3319315923645698</v>
      </c>
      <c r="AA187" s="89">
        <v>3.4540271877227099E-17</v>
      </c>
      <c r="AB187" s="89">
        <v>0.70245598446919999</v>
      </c>
      <c r="AC187" s="89">
        <v>95</v>
      </c>
      <c r="AD187" s="89">
        <v>1.9126560636885099</v>
      </c>
      <c r="AE187" s="89">
        <v>-2.2770432057988499</v>
      </c>
      <c r="AF187" s="89">
        <v>-1.10134124042816E-15</v>
      </c>
      <c r="AG187" s="89">
        <v>0.70414552973578004</v>
      </c>
      <c r="AH187" s="89">
        <v>99</v>
      </c>
      <c r="AI187" s="89">
        <v>1.7280393504840501</v>
      </c>
      <c r="AJ187" s="89">
        <v>-1.6529336871243501</v>
      </c>
      <c r="AK187" s="89">
        <v>1.7763568394002501E-16</v>
      </c>
      <c r="AL187" s="89">
        <v>0.83771058506058105</v>
      </c>
      <c r="AM187" s="89">
        <v>95</v>
      </c>
      <c r="AN187" s="89">
        <v>1.85450431745551</v>
      </c>
      <c r="AO187" s="89">
        <v>-2.1877750467366499</v>
      </c>
      <c r="AP187" s="89">
        <v>1.0800249583553501E-15</v>
      </c>
      <c r="AQ187" s="89">
        <v>0.84119507632339197</v>
      </c>
      <c r="AR187" s="89">
        <v>99</v>
      </c>
      <c r="AS187" s="93">
        <f t="shared" si="5"/>
        <v>5</v>
      </c>
    </row>
    <row r="188" spans="1:45" x14ac:dyDescent="0.3">
      <c r="A188" s="93" t="str">
        <f t="shared" si="4"/>
        <v>CIEL3FLRY3</v>
      </c>
      <c r="B188" s="93">
        <v>186</v>
      </c>
      <c r="C188" s="89" t="s">
        <v>85</v>
      </c>
      <c r="D188" s="89" t="s">
        <v>92</v>
      </c>
      <c r="E188" s="89">
        <v>1.52679456099188</v>
      </c>
      <c r="F188" s="89">
        <v>21.416570553589001</v>
      </c>
      <c r="G188" s="89">
        <v>7.8159700933611001E-16</v>
      </c>
      <c r="H188" s="89">
        <v>0.68721669277580999</v>
      </c>
      <c r="I188" s="89">
        <v>99</v>
      </c>
      <c r="J188" s="89">
        <v>-0.67005924782493198</v>
      </c>
      <c r="K188" s="89">
        <v>29.630109730407199</v>
      </c>
      <c r="L188" s="89">
        <v>-6.2172489379008802E-16</v>
      </c>
      <c r="M188" s="89">
        <v>1.0639214764721401</v>
      </c>
      <c r="N188" s="89">
        <v>95</v>
      </c>
      <c r="O188" s="89">
        <v>-1.07275079740209</v>
      </c>
      <c r="P188" s="89">
        <v>31.156559730669699</v>
      </c>
      <c r="Q188" s="89">
        <v>-1.2942028401344699E-15</v>
      </c>
      <c r="R188" s="89">
        <v>1.04765779243818</v>
      </c>
      <c r="S188" s="89">
        <v>95</v>
      </c>
      <c r="T188" s="89">
        <v>-1.24066687629237</v>
      </c>
      <c r="U188" s="89">
        <v>31.7422928344307</v>
      </c>
      <c r="V188" s="89">
        <v>1.11022302462516E-16</v>
      </c>
      <c r="W188" s="89">
        <v>1.06368510730363</v>
      </c>
      <c r="X188" s="89">
        <v>99</v>
      </c>
      <c r="Y188" s="89">
        <v>-0.68096524899577004</v>
      </c>
      <c r="Z188" s="89">
        <v>28.9988766614436</v>
      </c>
      <c r="AA188" s="89">
        <v>4.7369515717340002E-16</v>
      </c>
      <c r="AB188" s="89">
        <v>1.6656339949780701</v>
      </c>
      <c r="AC188" s="89">
        <v>99</v>
      </c>
      <c r="AD188" s="89">
        <v>0</v>
      </c>
      <c r="AE188" s="89">
        <v>0</v>
      </c>
      <c r="AF188" s="89">
        <v>0</v>
      </c>
      <c r="AG188" s="89">
        <v>0</v>
      </c>
      <c r="AH188" s="89" t="s">
        <v>230</v>
      </c>
      <c r="AI188" s="89">
        <v>0</v>
      </c>
      <c r="AJ188" s="89">
        <v>0</v>
      </c>
      <c r="AK188" s="89">
        <v>0</v>
      </c>
      <c r="AL188" s="89">
        <v>0</v>
      </c>
      <c r="AM188" s="89" t="s">
        <v>230</v>
      </c>
      <c r="AN188" s="89">
        <v>0</v>
      </c>
      <c r="AO188" s="89">
        <v>0</v>
      </c>
      <c r="AP188" s="89">
        <v>0</v>
      </c>
      <c r="AQ188" s="89">
        <v>0</v>
      </c>
      <c r="AR188" s="89" t="s">
        <v>230</v>
      </c>
      <c r="AS188" s="93">
        <f t="shared" si="5"/>
        <v>5</v>
      </c>
    </row>
    <row r="189" spans="1:45" x14ac:dyDescent="0.3">
      <c r="A189" s="93" t="str">
        <f t="shared" si="4"/>
        <v>CIEL3HGTX3</v>
      </c>
      <c r="B189" s="93">
        <v>187</v>
      </c>
      <c r="C189" s="89" t="s">
        <v>85</v>
      </c>
      <c r="D189" s="89" t="s">
        <v>106</v>
      </c>
      <c r="E189" s="89">
        <v>1.0698475802744201</v>
      </c>
      <c r="F189" s="89">
        <v>13.406202350093499</v>
      </c>
      <c r="G189" s="89">
        <v>-1.1368683772161599E-15</v>
      </c>
      <c r="H189" s="89">
        <v>0.67858276068673196</v>
      </c>
      <c r="I189" s="89">
        <v>95</v>
      </c>
      <c r="J189" s="89">
        <v>-9.5811983554060301E-2</v>
      </c>
      <c r="K189" s="89">
        <v>17.810100768605299</v>
      </c>
      <c r="L189" s="89">
        <v>-1.21384384025684E-15</v>
      </c>
      <c r="M189" s="89">
        <v>1.02388894070836</v>
      </c>
      <c r="N189" s="89">
        <v>95</v>
      </c>
      <c r="O189" s="89">
        <v>-1.13479773169917</v>
      </c>
      <c r="P189" s="89">
        <v>21.755200458653299</v>
      </c>
      <c r="Q189" s="89">
        <v>-1.6494742080145201E-16</v>
      </c>
      <c r="R189" s="89">
        <v>1.1548249848800001</v>
      </c>
      <c r="S189" s="89">
        <v>95</v>
      </c>
      <c r="T189" s="89">
        <v>-1.4834284290638999</v>
      </c>
      <c r="U189" s="89">
        <v>23.0102691868059</v>
      </c>
      <c r="V189" s="89">
        <v>-2.8976820942716599E-15</v>
      </c>
      <c r="W189" s="89">
        <v>1.2390734224103199</v>
      </c>
      <c r="X189" s="89">
        <v>95</v>
      </c>
      <c r="Y189" s="89">
        <v>-1.01877283860768</v>
      </c>
      <c r="Z189" s="89">
        <v>20.6880821208463</v>
      </c>
      <c r="AA189" s="89">
        <v>9.0791571791568409E-16</v>
      </c>
      <c r="AB189" s="89">
        <v>1.65558468080623</v>
      </c>
      <c r="AC189" s="89">
        <v>99</v>
      </c>
      <c r="AD189" s="89">
        <v>0</v>
      </c>
      <c r="AE189" s="89">
        <v>0</v>
      </c>
      <c r="AF189" s="89">
        <v>0</v>
      </c>
      <c r="AG189" s="89">
        <v>0</v>
      </c>
      <c r="AH189" s="89" t="s">
        <v>230</v>
      </c>
      <c r="AI189" s="89">
        <v>0</v>
      </c>
      <c r="AJ189" s="89">
        <v>0</v>
      </c>
      <c r="AK189" s="89">
        <v>0</v>
      </c>
      <c r="AL189" s="89">
        <v>0</v>
      </c>
      <c r="AM189" s="89" t="s">
        <v>230</v>
      </c>
      <c r="AN189" s="89">
        <v>0</v>
      </c>
      <c r="AO189" s="89">
        <v>0</v>
      </c>
      <c r="AP189" s="89">
        <v>0</v>
      </c>
      <c r="AQ189" s="89">
        <v>0</v>
      </c>
      <c r="AR189" s="89" t="s">
        <v>230</v>
      </c>
      <c r="AS189" s="93">
        <f t="shared" si="5"/>
        <v>5</v>
      </c>
    </row>
    <row r="190" spans="1:45" x14ac:dyDescent="0.3">
      <c r="A190" s="93" t="str">
        <f t="shared" si="4"/>
        <v>CIEL3IRBR3</v>
      </c>
      <c r="B190" s="93">
        <v>188</v>
      </c>
      <c r="C190" s="89" t="s">
        <v>85</v>
      </c>
      <c r="D190" s="89" t="s">
        <v>108</v>
      </c>
      <c r="E190" s="89">
        <v>-0.33217868965630598</v>
      </c>
      <c r="F190" s="89">
        <v>8.2927882892652605</v>
      </c>
      <c r="G190" s="89">
        <v>5.7731597280508103E-16</v>
      </c>
      <c r="H190" s="89">
        <v>0.62157799422024695</v>
      </c>
      <c r="I190" s="89">
        <v>95</v>
      </c>
      <c r="J190" s="89">
        <v>0.219726361105722</v>
      </c>
      <c r="K190" s="89">
        <v>6.2255179963399199</v>
      </c>
      <c r="L190" s="89">
        <v>3.9227880203422201E-16</v>
      </c>
      <c r="M190" s="89">
        <v>0.61210835886730697</v>
      </c>
      <c r="N190" s="89">
        <v>95</v>
      </c>
      <c r="O190" s="89">
        <v>0.50860483998486095</v>
      </c>
      <c r="P190" s="89">
        <v>5.1378297919296898</v>
      </c>
      <c r="Q190" s="89">
        <v>5.9000423594365499E-16</v>
      </c>
      <c r="R190" s="89">
        <v>0.63791006248137905</v>
      </c>
      <c r="S190" s="89">
        <v>95</v>
      </c>
      <c r="T190" s="89">
        <v>0.89540244202679198</v>
      </c>
      <c r="U190" s="89">
        <v>3.71807446835362</v>
      </c>
      <c r="V190" s="89">
        <v>7.6050277186823199E-16</v>
      </c>
      <c r="W190" s="89">
        <v>0.85925354335820203</v>
      </c>
      <c r="X190" s="89">
        <v>95</v>
      </c>
      <c r="Y190" s="89">
        <v>1.0106113049041601</v>
      </c>
      <c r="Z190" s="89">
        <v>3.3265668709120999</v>
      </c>
      <c r="AA190" s="89">
        <v>3.7500866609560799E-16</v>
      </c>
      <c r="AB190" s="89">
        <v>0.98766824809244802</v>
      </c>
      <c r="AC190" s="89">
        <v>95</v>
      </c>
      <c r="AD190" s="89">
        <v>1.02500650441646</v>
      </c>
      <c r="AE190" s="89">
        <v>3.3952213250651599</v>
      </c>
      <c r="AF190" s="89">
        <v>3.5527136788004998E-17</v>
      </c>
      <c r="AG190" s="89">
        <v>1.05781794232899</v>
      </c>
      <c r="AH190" s="89">
        <v>95</v>
      </c>
      <c r="AI190" s="89">
        <v>0</v>
      </c>
      <c r="AJ190" s="89">
        <v>0</v>
      </c>
      <c r="AK190" s="89">
        <v>0</v>
      </c>
      <c r="AL190" s="89">
        <v>0</v>
      </c>
      <c r="AM190" s="89" t="s">
        <v>230</v>
      </c>
      <c r="AN190" s="89">
        <v>5.7661384092496197</v>
      </c>
      <c r="AO190" s="89">
        <v>-16.093439199256299</v>
      </c>
      <c r="AP190" s="89">
        <v>3.3111291486420698E-15</v>
      </c>
      <c r="AQ190" s="89">
        <v>3.9825775083088999</v>
      </c>
      <c r="AR190" s="89">
        <v>99</v>
      </c>
      <c r="AS190" s="93">
        <f t="shared" si="5"/>
        <v>7</v>
      </c>
    </row>
    <row r="191" spans="1:45" x14ac:dyDescent="0.3">
      <c r="A191" s="93" t="str">
        <f t="shared" si="4"/>
        <v>CIEL3LREN3</v>
      </c>
      <c r="B191" s="93">
        <v>189</v>
      </c>
      <c r="C191" s="89" t="s">
        <v>85</v>
      </c>
      <c r="D191" s="89" t="s">
        <v>114</v>
      </c>
      <c r="E191" s="89">
        <v>0</v>
      </c>
      <c r="F191" s="89">
        <v>0</v>
      </c>
      <c r="G191" s="89">
        <v>0</v>
      </c>
      <c r="H191" s="89">
        <v>0</v>
      </c>
      <c r="I191" s="89" t="s">
        <v>230</v>
      </c>
      <c r="J191" s="89">
        <v>0</v>
      </c>
      <c r="K191" s="89">
        <v>0</v>
      </c>
      <c r="L191" s="89">
        <v>0</v>
      </c>
      <c r="M191" s="89">
        <v>0</v>
      </c>
      <c r="N191" s="89" t="s">
        <v>230</v>
      </c>
      <c r="O191" s="89">
        <v>-0.55119348603808105</v>
      </c>
      <c r="P191" s="89">
        <v>44.866924486237501</v>
      </c>
      <c r="Q191" s="89">
        <v>-7.6129578831439301E-16</v>
      </c>
      <c r="R191" s="89">
        <v>2.3619749998440698</v>
      </c>
      <c r="S191" s="89">
        <v>95</v>
      </c>
      <c r="T191" s="89">
        <v>-0.48394893729621402</v>
      </c>
      <c r="U191" s="89">
        <v>44.574902076529497</v>
      </c>
      <c r="V191" s="89">
        <v>8.4376949871511903E-16</v>
      </c>
      <c r="W191" s="89">
        <v>2.2513351009053202</v>
      </c>
      <c r="X191" s="89">
        <v>95</v>
      </c>
      <c r="Y191" s="89">
        <v>0.108542355813144</v>
      </c>
      <c r="Z191" s="89">
        <v>41.850685750558902</v>
      </c>
      <c r="AA191" s="89">
        <v>3.7106120645249702E-15</v>
      </c>
      <c r="AB191" s="89">
        <v>2.5159283153644298</v>
      </c>
      <c r="AC191" s="89">
        <v>99</v>
      </c>
      <c r="AD191" s="89">
        <v>0.686677135451773</v>
      </c>
      <c r="AE191" s="89">
        <v>38.835139846027801</v>
      </c>
      <c r="AF191" s="89">
        <v>-2.7000623958883799E-15</v>
      </c>
      <c r="AG191" s="89">
        <v>3.0895427496712702</v>
      </c>
      <c r="AH191" s="89">
        <v>95</v>
      </c>
      <c r="AI191" s="89">
        <v>0.18319190244446501</v>
      </c>
      <c r="AJ191" s="89">
        <v>40.268488957983202</v>
      </c>
      <c r="AK191" s="89">
        <v>5.1675835328007303E-16</v>
      </c>
      <c r="AL191" s="89">
        <v>3.7144858711026201</v>
      </c>
      <c r="AM191" s="89">
        <v>95</v>
      </c>
      <c r="AN191" s="89">
        <v>0</v>
      </c>
      <c r="AO191" s="89">
        <v>0</v>
      </c>
      <c r="AP191" s="89">
        <v>0</v>
      </c>
      <c r="AQ191" s="89">
        <v>0</v>
      </c>
      <c r="AR191" s="89" t="s">
        <v>230</v>
      </c>
      <c r="AS191" s="93">
        <f t="shared" si="5"/>
        <v>5</v>
      </c>
    </row>
    <row r="192" spans="1:45" x14ac:dyDescent="0.3">
      <c r="A192" s="93" t="str">
        <f t="shared" si="4"/>
        <v>CIEL3MULT3</v>
      </c>
      <c r="B192" s="93">
        <v>190</v>
      </c>
      <c r="C192" s="89" t="s">
        <v>85</v>
      </c>
      <c r="D192" s="89" t="s">
        <v>109</v>
      </c>
      <c r="E192" s="89">
        <v>0</v>
      </c>
      <c r="F192" s="89">
        <v>0</v>
      </c>
      <c r="G192" s="89">
        <v>0</v>
      </c>
      <c r="H192" s="89">
        <v>0</v>
      </c>
      <c r="I192" s="89" t="s">
        <v>230</v>
      </c>
      <c r="J192" s="89">
        <v>0</v>
      </c>
      <c r="K192" s="89">
        <v>0</v>
      </c>
      <c r="L192" s="89">
        <v>0</v>
      </c>
      <c r="M192" s="89">
        <v>0</v>
      </c>
      <c r="N192" s="89" t="s">
        <v>230</v>
      </c>
      <c r="O192" s="89">
        <v>0</v>
      </c>
      <c r="P192" s="89">
        <v>0</v>
      </c>
      <c r="Q192" s="89">
        <v>0</v>
      </c>
      <c r="R192" s="89">
        <v>0</v>
      </c>
      <c r="S192" s="89" t="s">
        <v>230</v>
      </c>
      <c r="T192" s="89">
        <v>-6.1360902643717199E-2</v>
      </c>
      <c r="U192" s="89">
        <v>21.9894199013067</v>
      </c>
      <c r="V192" s="89">
        <v>-6.6613381477509402E-16</v>
      </c>
      <c r="W192" s="89">
        <v>1.3730239581728001</v>
      </c>
      <c r="X192" s="89">
        <v>95</v>
      </c>
      <c r="Y192" s="89">
        <v>0.116233008739531</v>
      </c>
      <c r="Z192" s="89">
        <v>21.201678632463899</v>
      </c>
      <c r="AA192" s="89">
        <v>2.1118909090647398E-15</v>
      </c>
      <c r="AB192" s="89">
        <v>1.38223287374111</v>
      </c>
      <c r="AC192" s="89">
        <v>99</v>
      </c>
      <c r="AD192" s="89">
        <v>0.33392668852299601</v>
      </c>
      <c r="AE192" s="89">
        <v>20.1005346632823</v>
      </c>
      <c r="AF192" s="89">
        <v>-8.1712414612411495E-16</v>
      </c>
      <c r="AG192" s="89">
        <v>1.5070173653428001</v>
      </c>
      <c r="AH192" s="89">
        <v>99</v>
      </c>
      <c r="AI192" s="89">
        <v>0.18883409172432</v>
      </c>
      <c r="AJ192" s="89">
        <v>20.514107322333501</v>
      </c>
      <c r="AK192" s="89">
        <v>2.0670334131202902E-15</v>
      </c>
      <c r="AL192" s="89">
        <v>1.6306157072405301</v>
      </c>
      <c r="AM192" s="89">
        <v>99</v>
      </c>
      <c r="AN192" s="89">
        <v>2.8360400288427599</v>
      </c>
      <c r="AO192" s="89">
        <v>9.6384692800490708</v>
      </c>
      <c r="AP192" s="89">
        <v>2.3874235921539399E-15</v>
      </c>
      <c r="AQ192" s="89">
        <v>2.35667334576828</v>
      </c>
      <c r="AR192" s="89">
        <v>95</v>
      </c>
      <c r="AS192" s="93">
        <f t="shared" si="5"/>
        <v>5</v>
      </c>
    </row>
    <row r="193" spans="1:45" x14ac:dyDescent="0.3">
      <c r="A193" s="93" t="str">
        <f t="shared" si="4"/>
        <v>CIEL3RADL3</v>
      </c>
      <c r="B193" s="93">
        <v>191</v>
      </c>
      <c r="C193" s="89" t="s">
        <v>85</v>
      </c>
      <c r="D193" s="89" t="s">
        <v>99</v>
      </c>
      <c r="E193" s="89">
        <v>-2.04336939317785</v>
      </c>
      <c r="F193" s="89">
        <v>32.647030696313202</v>
      </c>
      <c r="G193" s="89">
        <v>-2.4868995751603501E-15</v>
      </c>
      <c r="H193" s="89">
        <v>0.97804069619740797</v>
      </c>
      <c r="I193" s="89">
        <v>95</v>
      </c>
      <c r="J193" s="89">
        <v>-2.58973957048629</v>
      </c>
      <c r="K193" s="89">
        <v>34.663260197262602</v>
      </c>
      <c r="L193" s="89">
        <v>2.0428103653102898E-15</v>
      </c>
      <c r="M193" s="89">
        <v>0.97183228395738497</v>
      </c>
      <c r="N193" s="89">
        <v>99</v>
      </c>
      <c r="O193" s="89">
        <v>-1.77030873470274</v>
      </c>
      <c r="P193" s="89">
        <v>31.528268356217499</v>
      </c>
      <c r="Q193" s="89">
        <v>3.9333615729577E-15</v>
      </c>
      <c r="R193" s="89">
        <v>1.0750098102568999</v>
      </c>
      <c r="S193" s="89">
        <v>95</v>
      </c>
      <c r="T193" s="89">
        <v>-1.86843124787365</v>
      </c>
      <c r="U193" s="89">
        <v>31.859477336603401</v>
      </c>
      <c r="V193" s="89">
        <v>-4.6629367034256596E-16</v>
      </c>
      <c r="W193" s="89">
        <v>1.0592385373531801</v>
      </c>
      <c r="X193" s="89">
        <v>99</v>
      </c>
      <c r="Y193" s="89">
        <v>-1.4978866175286401</v>
      </c>
      <c r="Z193" s="89">
        <v>29.995237161992101</v>
      </c>
      <c r="AA193" s="89">
        <v>-3.5527136788005001E-16</v>
      </c>
      <c r="AB193" s="89">
        <v>1.3792918189865899</v>
      </c>
      <c r="AC193" s="89">
        <v>99</v>
      </c>
      <c r="AD193" s="89">
        <v>0</v>
      </c>
      <c r="AE193" s="89">
        <v>0</v>
      </c>
      <c r="AF193" s="89">
        <v>0</v>
      </c>
      <c r="AG193" s="89">
        <v>0</v>
      </c>
      <c r="AH193" s="89" t="s">
        <v>230</v>
      </c>
      <c r="AI193" s="89">
        <v>0</v>
      </c>
      <c r="AJ193" s="89">
        <v>0</v>
      </c>
      <c r="AK193" s="89">
        <v>0</v>
      </c>
      <c r="AL193" s="89">
        <v>0</v>
      </c>
      <c r="AM193" s="89" t="s">
        <v>230</v>
      </c>
      <c r="AN193" s="89">
        <v>0</v>
      </c>
      <c r="AO193" s="89">
        <v>0</v>
      </c>
      <c r="AP193" s="89">
        <v>0</v>
      </c>
      <c r="AQ193" s="89">
        <v>0</v>
      </c>
      <c r="AR193" s="89" t="s">
        <v>230</v>
      </c>
      <c r="AS193" s="93">
        <f t="shared" si="5"/>
        <v>5</v>
      </c>
    </row>
    <row r="194" spans="1:45" x14ac:dyDescent="0.3">
      <c r="A194" s="93" t="str">
        <f t="shared" si="4"/>
        <v>CIEL3RAIL3</v>
      </c>
      <c r="B194" s="93">
        <v>192</v>
      </c>
      <c r="C194" s="89" t="s">
        <v>85</v>
      </c>
      <c r="D194" s="89" t="s">
        <v>129</v>
      </c>
      <c r="E194" s="89">
        <v>2.6523536551792799</v>
      </c>
      <c r="F194" s="89">
        <v>9.5849167122946106</v>
      </c>
      <c r="G194" s="89">
        <v>-6.03961325396085E-16</v>
      </c>
      <c r="H194" s="89">
        <v>0.74655384269064096</v>
      </c>
      <c r="I194" s="89">
        <v>95</v>
      </c>
      <c r="J194" s="89">
        <v>2.82377037524037</v>
      </c>
      <c r="K194" s="89">
        <v>8.9646740303577594</v>
      </c>
      <c r="L194" s="89">
        <v>2.07241631263363E-16</v>
      </c>
      <c r="M194" s="89">
        <v>0.73555772150885701</v>
      </c>
      <c r="N194" s="89">
        <v>99</v>
      </c>
      <c r="O194" s="89">
        <v>2.5087128869444202</v>
      </c>
      <c r="P194" s="89">
        <v>10.174858518148699</v>
      </c>
      <c r="Q194" s="89">
        <v>-1.47183852407449E-15</v>
      </c>
      <c r="R194" s="89">
        <v>0.74597342434517699</v>
      </c>
      <c r="S194" s="89">
        <v>99</v>
      </c>
      <c r="T194" s="89">
        <v>2.61817830004561</v>
      </c>
      <c r="U194" s="89">
        <v>9.8004128564523896</v>
      </c>
      <c r="V194" s="89">
        <v>1.73194791841524E-15</v>
      </c>
      <c r="W194" s="89">
        <v>0.76423880326210503</v>
      </c>
      <c r="X194" s="89">
        <v>99</v>
      </c>
      <c r="Y194" s="89">
        <v>2.5039041314770101</v>
      </c>
      <c r="Z194" s="89">
        <v>10.5031879658734</v>
      </c>
      <c r="AA194" s="89">
        <v>-1.26318708579573E-15</v>
      </c>
      <c r="AB194" s="89">
        <v>0.97992060943704895</v>
      </c>
      <c r="AC194" s="89">
        <v>99</v>
      </c>
      <c r="AD194" s="89">
        <v>2.4261786086180201</v>
      </c>
      <c r="AE194" s="89">
        <v>10.789727843460399</v>
      </c>
      <c r="AF194" s="89">
        <v>1.0125233984581399E-15</v>
      </c>
      <c r="AG194" s="89">
        <v>0.98594275734636605</v>
      </c>
      <c r="AH194" s="89">
        <v>99</v>
      </c>
      <c r="AI194" s="89">
        <v>2.0332574354770898</v>
      </c>
      <c r="AJ194" s="89">
        <v>12.2117773601995</v>
      </c>
      <c r="AK194" s="89">
        <v>5.6520444890007998E-16</v>
      </c>
      <c r="AL194" s="89">
        <v>1.3167500081886601</v>
      </c>
      <c r="AM194" s="89">
        <v>99</v>
      </c>
      <c r="AN194" s="89">
        <v>0</v>
      </c>
      <c r="AO194" s="89">
        <v>0</v>
      </c>
      <c r="AP194" s="89">
        <v>0</v>
      </c>
      <c r="AQ194" s="89">
        <v>0</v>
      </c>
      <c r="AR194" s="89" t="s">
        <v>230</v>
      </c>
      <c r="AS194" s="93">
        <f t="shared" si="5"/>
        <v>7</v>
      </c>
    </row>
    <row r="195" spans="1:45" x14ac:dyDescent="0.3">
      <c r="A195" s="93" t="str">
        <f t="shared" si="4"/>
        <v>CMIG4ABEV3</v>
      </c>
      <c r="B195" s="93">
        <v>193</v>
      </c>
      <c r="C195" s="89" t="s">
        <v>454</v>
      </c>
      <c r="D195" s="89" t="s">
        <v>81</v>
      </c>
      <c r="E195" s="89">
        <v>0.81140884130226398</v>
      </c>
      <c r="F195" s="89">
        <v>4.3001424036420701</v>
      </c>
      <c r="G195" s="89">
        <v>7.9936057773011302E-16</v>
      </c>
      <c r="H195" s="89">
        <v>0.47897848394412501</v>
      </c>
      <c r="I195" s="89">
        <v>99</v>
      </c>
      <c r="J195" s="89">
        <v>0.83087379938334505</v>
      </c>
      <c r="K195" s="89">
        <v>4.02648082329386</v>
      </c>
      <c r="L195" s="89">
        <v>4.4408920985006301E-16</v>
      </c>
      <c r="M195" s="89">
        <v>0.46922636185656103</v>
      </c>
      <c r="N195" s="89">
        <v>99</v>
      </c>
      <c r="O195" s="89">
        <v>0</v>
      </c>
      <c r="P195" s="89">
        <v>0</v>
      </c>
      <c r="Q195" s="89">
        <v>0</v>
      </c>
      <c r="R195" s="89">
        <v>0</v>
      </c>
      <c r="S195" s="89" t="s">
        <v>230</v>
      </c>
      <c r="T195" s="89">
        <v>0.73199741298209697</v>
      </c>
      <c r="U195" s="89">
        <v>5.3910684387584498</v>
      </c>
      <c r="V195" s="89">
        <v>-4.4408920985006301E-17</v>
      </c>
      <c r="W195" s="89">
        <v>0.60433128005632697</v>
      </c>
      <c r="X195" s="89">
        <v>95</v>
      </c>
      <c r="Y195" s="89">
        <v>0.721564479916604</v>
      </c>
      <c r="Z195" s="89">
        <v>5.5231574228271096</v>
      </c>
      <c r="AA195" s="89">
        <v>-1.6776703483224599E-15</v>
      </c>
      <c r="AB195" s="89">
        <v>0.584341540116737</v>
      </c>
      <c r="AC195" s="89">
        <v>95</v>
      </c>
      <c r="AD195" s="89">
        <v>0.73527118092995503</v>
      </c>
      <c r="AE195" s="89">
        <v>5.34370064097285</v>
      </c>
      <c r="AF195" s="89">
        <v>2.3980817331903398E-16</v>
      </c>
      <c r="AG195" s="89">
        <v>0.58542162835212697</v>
      </c>
      <c r="AH195" s="89">
        <v>99</v>
      </c>
      <c r="AI195" s="89">
        <v>0.71911175481760103</v>
      </c>
      <c r="AJ195" s="89">
        <v>5.5350678080725704</v>
      </c>
      <c r="AK195" s="89">
        <v>6.4594794160009105E-17</v>
      </c>
      <c r="AL195" s="89">
        <v>0.575356568804546</v>
      </c>
      <c r="AM195" s="89">
        <v>99</v>
      </c>
      <c r="AN195" s="89">
        <v>0.76057779540631998</v>
      </c>
      <c r="AO195" s="89">
        <v>5.1265622071269501</v>
      </c>
      <c r="AP195" s="89">
        <v>8.5265128291211999E-17</v>
      </c>
      <c r="AQ195" s="89">
        <v>0.61096987797312796</v>
      </c>
      <c r="AR195" s="89">
        <v>99</v>
      </c>
      <c r="AS195" s="93">
        <f t="shared" si="5"/>
        <v>7</v>
      </c>
    </row>
    <row r="196" spans="1:45" x14ac:dyDescent="0.3">
      <c r="A196" s="93" t="str">
        <f t="shared" ref="A196:A259" si="6">_xlfn.CONCAT(C196,D196)</f>
        <v>CMIG4BBDC4</v>
      </c>
      <c r="B196" s="93">
        <v>194</v>
      </c>
      <c r="C196" s="89" t="s">
        <v>454</v>
      </c>
      <c r="D196" s="89" t="s">
        <v>37</v>
      </c>
      <c r="E196" s="89">
        <v>0</v>
      </c>
      <c r="F196" s="89">
        <v>0</v>
      </c>
      <c r="G196" s="89">
        <v>0</v>
      </c>
      <c r="H196" s="89">
        <v>0</v>
      </c>
      <c r="I196" s="89" t="s">
        <v>230</v>
      </c>
      <c r="J196" s="89">
        <v>0</v>
      </c>
      <c r="K196" s="89">
        <v>0</v>
      </c>
      <c r="L196" s="89">
        <v>0</v>
      </c>
      <c r="M196" s="89">
        <v>0</v>
      </c>
      <c r="N196" s="89" t="s">
        <v>230</v>
      </c>
      <c r="O196" s="89">
        <v>1.5773134651733101</v>
      </c>
      <c r="P196" s="89">
        <v>4.4357900848339398</v>
      </c>
      <c r="Q196" s="89">
        <v>1.7256037868459599E-15</v>
      </c>
      <c r="R196" s="89">
        <v>0.93683804308437002</v>
      </c>
      <c r="S196" s="89">
        <v>95</v>
      </c>
      <c r="T196" s="89">
        <v>1.5408254984793801</v>
      </c>
      <c r="U196" s="89">
        <v>4.9249964016725603</v>
      </c>
      <c r="V196" s="89">
        <v>-9.1038288019262809E-16</v>
      </c>
      <c r="W196" s="89">
        <v>0.90490101108072596</v>
      </c>
      <c r="X196" s="89">
        <v>95</v>
      </c>
      <c r="Y196" s="89">
        <v>1.5421613192995001</v>
      </c>
      <c r="Z196" s="89">
        <v>4.9103659751726001</v>
      </c>
      <c r="AA196" s="89">
        <v>9.4739031434680004E-16</v>
      </c>
      <c r="AB196" s="89">
        <v>0.88973053228362697</v>
      </c>
      <c r="AC196" s="89">
        <v>99</v>
      </c>
      <c r="AD196" s="89">
        <v>1.50610867765433</v>
      </c>
      <c r="AE196" s="89">
        <v>5.3501801928815604</v>
      </c>
      <c r="AF196" s="89">
        <v>5.5067062021407803E-16</v>
      </c>
      <c r="AG196" s="89">
        <v>0.86197685719648098</v>
      </c>
      <c r="AH196" s="89">
        <v>99</v>
      </c>
      <c r="AI196" s="89">
        <v>1.4412723672027199</v>
      </c>
      <c r="AJ196" s="89">
        <v>6.1386834182839998</v>
      </c>
      <c r="AK196" s="89">
        <v>-8.3973232408011799E-16</v>
      </c>
      <c r="AL196" s="89">
        <v>0.90111051063470804</v>
      </c>
      <c r="AM196" s="89">
        <v>99</v>
      </c>
      <c r="AN196" s="89">
        <v>1.6188338748268001</v>
      </c>
      <c r="AO196" s="89">
        <v>4.4885243989582797</v>
      </c>
      <c r="AP196" s="89">
        <v>2.6147972675971698E-15</v>
      </c>
      <c r="AQ196" s="89">
        <v>1.17961494513417</v>
      </c>
      <c r="AR196" s="89">
        <v>99</v>
      </c>
      <c r="AS196" s="93">
        <f t="shared" ref="AS196:AS259" si="7">IF(AR196="",0,8-SUMIFS($E$1:$AQ$1,E196:AQ196,0))</f>
        <v>6</v>
      </c>
    </row>
    <row r="197" spans="1:45" x14ac:dyDescent="0.3">
      <c r="A197" s="93" t="str">
        <f t="shared" si="6"/>
        <v>CMIG4BRDT3</v>
      </c>
      <c r="B197" s="93">
        <v>195</v>
      </c>
      <c r="C197" s="89" t="s">
        <v>454</v>
      </c>
      <c r="D197" s="89" t="s">
        <v>83</v>
      </c>
      <c r="E197" s="89">
        <v>0.48389582833228101</v>
      </c>
      <c r="F197" s="89">
        <v>15.3491880985382</v>
      </c>
      <c r="G197" s="89">
        <v>7.1054273576009995E-17</v>
      </c>
      <c r="H197" s="89">
        <v>0.80727194579824202</v>
      </c>
      <c r="I197" s="89">
        <v>95</v>
      </c>
      <c r="J197" s="89">
        <v>0.41050870357340402</v>
      </c>
      <c r="K197" s="89">
        <v>16.3657304328256</v>
      </c>
      <c r="L197" s="89">
        <v>8.5857247237678803E-16</v>
      </c>
      <c r="M197" s="89">
        <v>0.82203290934957596</v>
      </c>
      <c r="N197" s="89">
        <v>95</v>
      </c>
      <c r="O197" s="89">
        <v>0.35565883567457102</v>
      </c>
      <c r="P197" s="89">
        <v>17.164009707485</v>
      </c>
      <c r="Q197" s="89">
        <v>-1.3195793664116099E-15</v>
      </c>
      <c r="R197" s="89">
        <v>0.87120325621623995</v>
      </c>
      <c r="S197" s="89">
        <v>95</v>
      </c>
      <c r="T197" s="89">
        <v>0.33211766999010001</v>
      </c>
      <c r="U197" s="89">
        <v>17.484777176883401</v>
      </c>
      <c r="V197" s="89">
        <v>-1.7763568394002501E-15</v>
      </c>
      <c r="W197" s="89">
        <v>0.84089243742078101</v>
      </c>
      <c r="X197" s="89">
        <v>99</v>
      </c>
      <c r="Y197" s="89">
        <v>0.37557670491885897</v>
      </c>
      <c r="Z197" s="89">
        <v>17.005345635004701</v>
      </c>
      <c r="AA197" s="89">
        <v>-2.21057740014253E-15</v>
      </c>
      <c r="AB197" s="89">
        <v>0.88627922699518102</v>
      </c>
      <c r="AC197" s="89">
        <v>99</v>
      </c>
      <c r="AD197" s="89">
        <v>0.56809554715431398</v>
      </c>
      <c r="AE197" s="89">
        <v>14.6656182767821</v>
      </c>
      <c r="AF197" s="89">
        <v>4.7961634663806795E-16</v>
      </c>
      <c r="AG197" s="89">
        <v>1.05272337739165</v>
      </c>
      <c r="AH197" s="89">
        <v>95</v>
      </c>
      <c r="AI197" s="89">
        <v>0</v>
      </c>
      <c r="AJ197" s="89">
        <v>0</v>
      </c>
      <c r="AK197" s="89">
        <v>0</v>
      </c>
      <c r="AL197" s="89">
        <v>0</v>
      </c>
      <c r="AM197" s="89" t="s">
        <v>230</v>
      </c>
      <c r="AN197" s="89">
        <v>0</v>
      </c>
      <c r="AO197" s="89">
        <v>0</v>
      </c>
      <c r="AP197" s="89">
        <v>0</v>
      </c>
      <c r="AQ197" s="89">
        <v>0</v>
      </c>
      <c r="AR197" s="89" t="s">
        <v>230</v>
      </c>
      <c r="AS197" s="93">
        <f t="shared" si="7"/>
        <v>6</v>
      </c>
    </row>
    <row r="198" spans="1:45" x14ac:dyDescent="0.3">
      <c r="A198" s="93" t="str">
        <f t="shared" si="6"/>
        <v>CMIG4CPFE3</v>
      </c>
      <c r="B198" s="93">
        <v>196</v>
      </c>
      <c r="C198" s="89" t="s">
        <v>454</v>
      </c>
      <c r="D198" s="89" t="s">
        <v>128</v>
      </c>
      <c r="E198" s="89">
        <v>0</v>
      </c>
      <c r="F198" s="89">
        <v>0</v>
      </c>
      <c r="G198" s="89">
        <v>0</v>
      </c>
      <c r="H198" s="89">
        <v>0</v>
      </c>
      <c r="I198" s="89" t="s">
        <v>230</v>
      </c>
      <c r="J198" s="89">
        <v>0.72737413626949698</v>
      </c>
      <c r="K198" s="89">
        <v>21.480100750764901</v>
      </c>
      <c r="L198" s="89">
        <v>-1.9835984706636099E-15</v>
      </c>
      <c r="M198" s="89">
        <v>0.82545368470790004</v>
      </c>
      <c r="N198" s="89">
        <v>95</v>
      </c>
      <c r="O198" s="89">
        <v>0.696703531326059</v>
      </c>
      <c r="P198" s="89">
        <v>21.963980257104701</v>
      </c>
      <c r="Q198" s="89">
        <v>-3.5527136788005001E-16</v>
      </c>
      <c r="R198" s="89">
        <v>0.895611704425332</v>
      </c>
      <c r="S198" s="89">
        <v>95</v>
      </c>
      <c r="T198" s="89">
        <v>0.68924072906344402</v>
      </c>
      <c r="U198" s="89">
        <v>22.065340037591401</v>
      </c>
      <c r="V198" s="89">
        <v>2.55351295663786E-15</v>
      </c>
      <c r="W198" s="89">
        <v>0.86084833129018601</v>
      </c>
      <c r="X198" s="89">
        <v>95</v>
      </c>
      <c r="Y198" s="89">
        <v>0.61409097485778696</v>
      </c>
      <c r="Z198" s="89">
        <v>23.054448622664498</v>
      </c>
      <c r="AA198" s="89">
        <v>-2.1711028037114201E-16</v>
      </c>
      <c r="AB198" s="89">
        <v>0.92954277787250605</v>
      </c>
      <c r="AC198" s="89">
        <v>95</v>
      </c>
      <c r="AD198" s="89">
        <v>0.70663878401036895</v>
      </c>
      <c r="AE198" s="89">
        <v>21.910138276337602</v>
      </c>
      <c r="AF198" s="89">
        <v>-1.1723955140041701E-15</v>
      </c>
      <c r="AG198" s="89">
        <v>1.0113812781282501</v>
      </c>
      <c r="AH198" s="89">
        <v>99</v>
      </c>
      <c r="AI198" s="89">
        <v>0.981299471773034</v>
      </c>
      <c r="AJ198" s="89">
        <v>18.595146680626101</v>
      </c>
      <c r="AK198" s="89">
        <v>7.7513752992010896E-16</v>
      </c>
      <c r="AL198" s="89">
        <v>1.46429195717493</v>
      </c>
      <c r="AM198" s="89">
        <v>95</v>
      </c>
      <c r="AN198" s="89">
        <v>1.09889589394862</v>
      </c>
      <c r="AO198" s="89">
        <v>17.4371925303039</v>
      </c>
      <c r="AP198" s="89">
        <v>-1.9042545318370702E-15</v>
      </c>
      <c r="AQ198" s="89">
        <v>1.4559285361654799</v>
      </c>
      <c r="AR198" s="89">
        <v>95</v>
      </c>
      <c r="AS198" s="93">
        <f t="shared" si="7"/>
        <v>7</v>
      </c>
    </row>
    <row r="199" spans="1:45" x14ac:dyDescent="0.3">
      <c r="A199" s="93" t="str">
        <f t="shared" si="6"/>
        <v>CMIG4CPLE6</v>
      </c>
      <c r="B199" s="93">
        <v>197</v>
      </c>
      <c r="C199" s="89" t="s">
        <v>454</v>
      </c>
      <c r="D199" s="89" t="s">
        <v>508</v>
      </c>
      <c r="E199" s="89">
        <v>0</v>
      </c>
      <c r="F199" s="89">
        <v>0</v>
      </c>
      <c r="G199" s="89">
        <v>0</v>
      </c>
      <c r="H199" s="89">
        <v>0</v>
      </c>
      <c r="I199" s="89" t="s">
        <v>230</v>
      </c>
      <c r="J199" s="89">
        <v>0</v>
      </c>
      <c r="K199" s="89">
        <v>0</v>
      </c>
      <c r="L199" s="89">
        <v>0</v>
      </c>
      <c r="M199" s="89">
        <v>0</v>
      </c>
      <c r="N199" s="89" t="s">
        <v>230</v>
      </c>
      <c r="O199" s="89">
        <v>2.1285111993354802</v>
      </c>
      <c r="P199" s="89">
        <v>38.874210541055703</v>
      </c>
      <c r="Q199" s="89">
        <v>2.9944301007032802E-15</v>
      </c>
      <c r="R199" s="89">
        <v>2.1667155217474501</v>
      </c>
      <c r="S199" s="89">
        <v>95</v>
      </c>
      <c r="T199" s="89">
        <v>2.18462245286138</v>
      </c>
      <c r="U199" s="89">
        <v>38.129809364442202</v>
      </c>
      <c r="V199" s="89">
        <v>-1.5543122344752199E-15</v>
      </c>
      <c r="W199" s="89">
        <v>2.1329191832605501</v>
      </c>
      <c r="X199" s="89">
        <v>95</v>
      </c>
      <c r="Y199" s="89">
        <v>2.14299158758008</v>
      </c>
      <c r="Z199" s="89">
        <v>38.712541937860799</v>
      </c>
      <c r="AA199" s="89">
        <v>-7.1843765504632397E-15</v>
      </c>
      <c r="AB199" s="89">
        <v>2.0663643609502702</v>
      </c>
      <c r="AC199" s="89">
        <v>99</v>
      </c>
      <c r="AD199" s="89">
        <v>2.4265924810417698</v>
      </c>
      <c r="AE199" s="89">
        <v>35.251452864056503</v>
      </c>
      <c r="AF199" s="89">
        <v>1.3855583347321999E-15</v>
      </c>
      <c r="AG199" s="89">
        <v>2.1863400918920601</v>
      </c>
      <c r="AH199" s="89">
        <v>99</v>
      </c>
      <c r="AI199" s="89">
        <v>2.79704561983338</v>
      </c>
      <c r="AJ199" s="89">
        <v>30.7887536406378</v>
      </c>
      <c r="AK199" s="89">
        <v>-2.3254125897603298E-15</v>
      </c>
      <c r="AL199" s="89">
        <v>2.6667262195030301</v>
      </c>
      <c r="AM199" s="89">
        <v>95</v>
      </c>
      <c r="AN199" s="89">
        <v>3.0006433404623301</v>
      </c>
      <c r="AO199" s="89">
        <v>28.808267424835801</v>
      </c>
      <c r="AP199" s="89">
        <v>2.9558577807620202E-15</v>
      </c>
      <c r="AQ199" s="89">
        <v>2.69318306011577</v>
      </c>
      <c r="AR199" s="89">
        <v>95</v>
      </c>
      <c r="AS199" s="93">
        <f t="shared" si="7"/>
        <v>6</v>
      </c>
    </row>
    <row r="200" spans="1:45" x14ac:dyDescent="0.3">
      <c r="A200" s="93" t="str">
        <f t="shared" si="6"/>
        <v>CMIG4CRFB3</v>
      </c>
      <c r="B200" s="93">
        <v>198</v>
      </c>
      <c r="C200" s="89" t="s">
        <v>454</v>
      </c>
      <c r="D200" s="89" t="s">
        <v>135</v>
      </c>
      <c r="E200" s="89">
        <v>-0.22710288256453301</v>
      </c>
      <c r="F200" s="89">
        <v>22.6279875760757</v>
      </c>
      <c r="G200" s="89">
        <v>1.7763568394002501E-15</v>
      </c>
      <c r="H200" s="89">
        <v>0.58959410382093203</v>
      </c>
      <c r="I200" s="89">
        <v>99</v>
      </c>
      <c r="J200" s="89">
        <v>-0.189830773152601</v>
      </c>
      <c r="K200" s="89">
        <v>22.1267019550803</v>
      </c>
      <c r="L200" s="89">
        <v>2.90138283768708E-15</v>
      </c>
      <c r="M200" s="89">
        <v>0.60052377383001698</v>
      </c>
      <c r="N200" s="89">
        <v>99</v>
      </c>
      <c r="O200" s="89">
        <v>-0.20999861453108901</v>
      </c>
      <c r="P200" s="89">
        <v>22.464892694031899</v>
      </c>
      <c r="Q200" s="89">
        <v>-5.8366010437436801E-16</v>
      </c>
      <c r="R200" s="89">
        <v>0.71684122883716395</v>
      </c>
      <c r="S200" s="89">
        <v>99</v>
      </c>
      <c r="T200" s="89">
        <v>-0.15238420738859501</v>
      </c>
      <c r="U200" s="89">
        <v>21.698974655527199</v>
      </c>
      <c r="V200" s="89">
        <v>-3.5527136788005001E-16</v>
      </c>
      <c r="W200" s="89">
        <v>0.74434221418858804</v>
      </c>
      <c r="X200" s="89">
        <v>99</v>
      </c>
      <c r="Y200" s="89">
        <v>5.8082282461430802E-2</v>
      </c>
      <c r="Z200" s="89">
        <v>19.059192368891601</v>
      </c>
      <c r="AA200" s="89">
        <v>-2.1711028037114201E-16</v>
      </c>
      <c r="AB200" s="89">
        <v>1.00068590268621</v>
      </c>
      <c r="AC200" s="89">
        <v>95</v>
      </c>
      <c r="AD200" s="89">
        <v>0</v>
      </c>
      <c r="AE200" s="89">
        <v>0</v>
      </c>
      <c r="AF200" s="89">
        <v>0</v>
      </c>
      <c r="AG200" s="89">
        <v>0</v>
      </c>
      <c r="AH200" s="89" t="s">
        <v>230</v>
      </c>
      <c r="AI200" s="89">
        <v>-1.76161901177103E-2</v>
      </c>
      <c r="AJ200" s="89">
        <v>19.9830696962132</v>
      </c>
      <c r="AK200" s="89">
        <v>-1.1950036919601701E-15</v>
      </c>
      <c r="AL200" s="89">
        <v>1.0169936930665699</v>
      </c>
      <c r="AM200" s="89">
        <v>95</v>
      </c>
      <c r="AN200" s="89">
        <v>0</v>
      </c>
      <c r="AO200" s="89">
        <v>0</v>
      </c>
      <c r="AP200" s="89">
        <v>0</v>
      </c>
      <c r="AQ200" s="89">
        <v>0</v>
      </c>
      <c r="AR200" s="89" t="s">
        <v>230</v>
      </c>
      <c r="AS200" s="93">
        <f t="shared" si="7"/>
        <v>6</v>
      </c>
    </row>
    <row r="201" spans="1:45" x14ac:dyDescent="0.3">
      <c r="A201" s="93" t="str">
        <f t="shared" si="6"/>
        <v>CMIG4EGIE3</v>
      </c>
      <c r="B201" s="93">
        <v>199</v>
      </c>
      <c r="C201" s="89" t="s">
        <v>454</v>
      </c>
      <c r="D201" s="89" t="s">
        <v>89</v>
      </c>
      <c r="E201" s="89">
        <v>0.80062278771428397</v>
      </c>
      <c r="F201" s="89">
        <v>32.731757688097503</v>
      </c>
      <c r="G201" s="89">
        <v>6.89226453687297E-15</v>
      </c>
      <c r="H201" s="89">
        <v>1.0465519168033599</v>
      </c>
      <c r="I201" s="89">
        <v>95</v>
      </c>
      <c r="J201" s="89">
        <v>0.66298259331924203</v>
      </c>
      <c r="K201" s="89">
        <v>34.628315424800903</v>
      </c>
      <c r="L201" s="89">
        <v>-2.66453525910038E-15</v>
      </c>
      <c r="M201" s="89">
        <v>1.13596057699316</v>
      </c>
      <c r="N201" s="89">
        <v>95</v>
      </c>
      <c r="O201" s="89">
        <v>0</v>
      </c>
      <c r="P201" s="89">
        <v>0</v>
      </c>
      <c r="Q201" s="89">
        <v>0</v>
      </c>
      <c r="R201" s="89">
        <v>0</v>
      </c>
      <c r="S201" s="89" t="s">
        <v>230</v>
      </c>
      <c r="T201" s="89">
        <v>0.59796844840153096</v>
      </c>
      <c r="U201" s="89">
        <v>35.591173776758097</v>
      </c>
      <c r="V201" s="89">
        <v>5.7731597280508103E-16</v>
      </c>
      <c r="W201" s="89">
        <v>1.1508610744001</v>
      </c>
      <c r="X201" s="89">
        <v>95</v>
      </c>
      <c r="Y201" s="89">
        <v>0.722018073591711</v>
      </c>
      <c r="Z201" s="89">
        <v>34.070447652017997</v>
      </c>
      <c r="AA201" s="89">
        <v>-1.1842378929335E-16</v>
      </c>
      <c r="AB201" s="89">
        <v>1.1670624923886299</v>
      </c>
      <c r="AC201" s="89">
        <v>99</v>
      </c>
      <c r="AD201" s="89">
        <v>0.96174034134319197</v>
      </c>
      <c r="AE201" s="89">
        <v>31.160102632801198</v>
      </c>
      <c r="AF201" s="89">
        <v>2.8421709430404001E-15</v>
      </c>
      <c r="AG201" s="89">
        <v>1.33302232241859</v>
      </c>
      <c r="AH201" s="89">
        <v>95</v>
      </c>
      <c r="AI201" s="89">
        <v>1.0862997764295399</v>
      </c>
      <c r="AJ201" s="89">
        <v>29.671609439482399</v>
      </c>
      <c r="AK201" s="89">
        <v>-1.13040889780016E-15</v>
      </c>
      <c r="AL201" s="89">
        <v>1.43927926450258</v>
      </c>
      <c r="AM201" s="89">
        <v>95</v>
      </c>
      <c r="AN201" s="89">
        <v>1.2628026826499901</v>
      </c>
      <c r="AO201" s="89">
        <v>28.058559278331501</v>
      </c>
      <c r="AP201" s="89">
        <v>-5.11590769747272E-16</v>
      </c>
      <c r="AQ201" s="89">
        <v>1.63087503211789</v>
      </c>
      <c r="AR201" s="89">
        <v>95</v>
      </c>
      <c r="AS201" s="93">
        <f t="shared" si="7"/>
        <v>7</v>
      </c>
    </row>
    <row r="202" spans="1:45" x14ac:dyDescent="0.3">
      <c r="A202" s="93" t="str">
        <f t="shared" si="6"/>
        <v>CMIG4ENBR3</v>
      </c>
      <c r="B202" s="93">
        <v>200</v>
      </c>
      <c r="C202" s="89" t="s">
        <v>454</v>
      </c>
      <c r="D202" s="89" t="s">
        <v>90</v>
      </c>
      <c r="E202" s="89">
        <v>0.48849451599877602</v>
      </c>
      <c r="F202" s="89">
        <v>12.685051073379899</v>
      </c>
      <c r="G202" s="89">
        <v>1.8829382497642699E-15</v>
      </c>
      <c r="H202" s="89">
        <v>0.354868034596238</v>
      </c>
      <c r="I202" s="89">
        <v>99</v>
      </c>
      <c r="J202" s="89">
        <v>0.50578564394956405</v>
      </c>
      <c r="K202" s="89">
        <v>12.449714511139399</v>
      </c>
      <c r="L202" s="89">
        <v>-9.7699626167013803E-16</v>
      </c>
      <c r="M202" s="89">
        <v>0.40279873088656398</v>
      </c>
      <c r="N202" s="89">
        <v>99</v>
      </c>
      <c r="O202" s="89">
        <v>0.51220946432869296</v>
      </c>
      <c r="P202" s="89">
        <v>12.3586511776235</v>
      </c>
      <c r="Q202" s="89">
        <v>1.7256037868459599E-15</v>
      </c>
      <c r="R202" s="89">
        <v>0.38526146668382699</v>
      </c>
      <c r="S202" s="89">
        <v>99</v>
      </c>
      <c r="T202" s="89">
        <v>0.518146180350744</v>
      </c>
      <c r="U202" s="89">
        <v>12.279587019983699</v>
      </c>
      <c r="V202" s="89">
        <v>1.59872115546023E-15</v>
      </c>
      <c r="W202" s="89">
        <v>0.36781874647505802</v>
      </c>
      <c r="X202" s="89">
        <v>99</v>
      </c>
      <c r="Y202" s="89">
        <v>0.54670802502229399</v>
      </c>
      <c r="Z202" s="89">
        <v>11.9362219046451</v>
      </c>
      <c r="AA202" s="89">
        <v>1.4210854715202001E-15</v>
      </c>
      <c r="AB202" s="89">
        <v>0.36805998611297902</v>
      </c>
      <c r="AC202" s="89">
        <v>99</v>
      </c>
      <c r="AD202" s="89">
        <v>0.56990219800298003</v>
      </c>
      <c r="AE202" s="89">
        <v>11.6590850222142</v>
      </c>
      <c r="AF202" s="89">
        <v>-4.7961634663806795E-16</v>
      </c>
      <c r="AG202" s="89">
        <v>0.36916273800921101</v>
      </c>
      <c r="AH202" s="89">
        <v>99</v>
      </c>
      <c r="AI202" s="89">
        <v>0.64808284348096701</v>
      </c>
      <c r="AJ202" s="89">
        <v>10.717280420021</v>
      </c>
      <c r="AK202" s="89">
        <v>2.2446690970603201E-15</v>
      </c>
      <c r="AL202" s="89">
        <v>0.51091873282007405</v>
      </c>
      <c r="AM202" s="89">
        <v>99</v>
      </c>
      <c r="AN202" s="89">
        <v>0.74680764176737102</v>
      </c>
      <c r="AO202" s="89">
        <v>9.7787978508248301</v>
      </c>
      <c r="AP202" s="89">
        <v>-4.2632564145606E-17</v>
      </c>
      <c r="AQ202" s="89">
        <v>0.63338543743480002</v>
      </c>
      <c r="AR202" s="89">
        <v>95</v>
      </c>
      <c r="AS202" s="93">
        <f t="shared" si="7"/>
        <v>8</v>
      </c>
    </row>
    <row r="203" spans="1:45" x14ac:dyDescent="0.3">
      <c r="A203" s="93" t="str">
        <f t="shared" si="6"/>
        <v>CMIG4GOLL4</v>
      </c>
      <c r="B203" s="93">
        <v>201</v>
      </c>
      <c r="C203" s="89" t="s">
        <v>454</v>
      </c>
      <c r="D203" s="89" t="s">
        <v>93</v>
      </c>
      <c r="E203" s="89">
        <v>0</v>
      </c>
      <c r="F203" s="89">
        <v>0</v>
      </c>
      <c r="G203" s="89">
        <v>0</v>
      </c>
      <c r="H203" s="89">
        <v>0</v>
      </c>
      <c r="I203" s="89" t="s">
        <v>230</v>
      </c>
      <c r="J203" s="89">
        <v>0</v>
      </c>
      <c r="K203" s="89">
        <v>0</v>
      </c>
      <c r="L203" s="89">
        <v>0</v>
      </c>
      <c r="M203" s="89">
        <v>0</v>
      </c>
      <c r="N203" s="89" t="s">
        <v>230</v>
      </c>
      <c r="O203" s="89">
        <v>1.6439831606684701</v>
      </c>
      <c r="P203" s="89">
        <v>1.7625887743679101</v>
      </c>
      <c r="Q203" s="89">
        <v>-2.1316282072803001E-15</v>
      </c>
      <c r="R203" s="89">
        <v>1.73047160020445</v>
      </c>
      <c r="S203" s="89">
        <v>95</v>
      </c>
      <c r="T203" s="89">
        <v>1.6055865661683499</v>
      </c>
      <c r="U203" s="89">
        <v>2.2710107491752001</v>
      </c>
      <c r="V203" s="89">
        <v>1.4210854715202001E-15</v>
      </c>
      <c r="W203" s="89">
        <v>1.6486630872346699</v>
      </c>
      <c r="X203" s="89">
        <v>95</v>
      </c>
      <c r="Y203" s="89">
        <v>1.85444554663454</v>
      </c>
      <c r="Z203" s="89">
        <v>-0.81363959884704695</v>
      </c>
      <c r="AA203" s="89">
        <v>-7.3028003397565899E-16</v>
      </c>
      <c r="AB203" s="89">
        <v>1.93298123842809</v>
      </c>
      <c r="AC203" s="89">
        <v>99</v>
      </c>
      <c r="AD203" s="89">
        <v>2.1205387639825202</v>
      </c>
      <c r="AE203" s="89">
        <v>-4.0669330814570701</v>
      </c>
      <c r="AF203" s="89">
        <v>3.01980662698043E-16</v>
      </c>
      <c r="AG203" s="89">
        <v>2.0445624621615899</v>
      </c>
      <c r="AH203" s="89">
        <v>99</v>
      </c>
      <c r="AI203" s="89">
        <v>2.3337362164222899</v>
      </c>
      <c r="AJ203" s="89">
        <v>-6.6602253141500496</v>
      </c>
      <c r="AK203" s="89">
        <v>1.9378438248002699E-15</v>
      </c>
      <c r="AL203" s="89">
        <v>2.2427598103409498</v>
      </c>
      <c r="AM203" s="89">
        <v>95</v>
      </c>
      <c r="AN203" s="89">
        <v>2.8525990308520202</v>
      </c>
      <c r="AO203" s="89">
        <v>-11.7538890301074</v>
      </c>
      <c r="AP203" s="89">
        <v>1.64845914696343E-15</v>
      </c>
      <c r="AQ203" s="89">
        <v>3.1666439523247498</v>
      </c>
      <c r="AR203" s="89">
        <v>95</v>
      </c>
      <c r="AS203" s="93">
        <f t="shared" si="7"/>
        <v>6</v>
      </c>
    </row>
    <row r="204" spans="1:45" x14ac:dyDescent="0.3">
      <c r="A204" s="93" t="str">
        <f t="shared" si="6"/>
        <v>CMIG4IRBR3</v>
      </c>
      <c r="B204" s="93">
        <v>202</v>
      </c>
      <c r="C204" s="89" t="s">
        <v>454</v>
      </c>
      <c r="D204" s="89" t="s">
        <v>108</v>
      </c>
      <c r="E204" s="89">
        <v>0.21414158098378</v>
      </c>
      <c r="F204" s="89">
        <v>4.4382786322431498</v>
      </c>
      <c r="G204" s="89">
        <v>2.66453525910038E-16</v>
      </c>
      <c r="H204" s="89">
        <v>0.52094277356568697</v>
      </c>
      <c r="I204" s="89">
        <v>95</v>
      </c>
      <c r="J204" s="89">
        <v>0.14401830929798201</v>
      </c>
      <c r="K204" s="89">
        <v>5.4017247414937497</v>
      </c>
      <c r="L204" s="89">
        <v>2.9605947323337501E-16</v>
      </c>
      <c r="M204" s="89">
        <v>0.57385626178133997</v>
      </c>
      <c r="N204" s="89">
        <v>95</v>
      </c>
      <c r="O204" s="89">
        <v>8.2356350883197496E-2</v>
      </c>
      <c r="P204" s="89">
        <v>6.2824284449874002</v>
      </c>
      <c r="Q204" s="89">
        <v>-7.6129578831439294E-17</v>
      </c>
      <c r="R204" s="89">
        <v>0.689092802503111</v>
      </c>
      <c r="S204" s="89">
        <v>95</v>
      </c>
      <c r="T204" s="89">
        <v>0</v>
      </c>
      <c r="U204" s="89">
        <v>0</v>
      </c>
      <c r="V204" s="89">
        <v>0</v>
      </c>
      <c r="W204" s="89">
        <v>0</v>
      </c>
      <c r="X204" s="89" t="s">
        <v>230</v>
      </c>
      <c r="Y204" s="89">
        <v>0</v>
      </c>
      <c r="Z204" s="89">
        <v>0</v>
      </c>
      <c r="AA204" s="89">
        <v>0</v>
      </c>
      <c r="AB204" s="89">
        <v>0</v>
      </c>
      <c r="AC204" s="89" t="s">
        <v>230</v>
      </c>
      <c r="AD204" s="89">
        <v>-8.8601830350828303E-2</v>
      </c>
      <c r="AE204" s="89">
        <v>8.6557090659208207</v>
      </c>
      <c r="AF204" s="89">
        <v>-9.9475983006413996E-16</v>
      </c>
      <c r="AG204" s="89">
        <v>1.20120028426395</v>
      </c>
      <c r="AH204" s="89">
        <v>95</v>
      </c>
      <c r="AI204" s="89">
        <v>-0.100838248981104</v>
      </c>
      <c r="AJ204" s="89">
        <v>8.8126389292414693</v>
      </c>
      <c r="AK204" s="89">
        <v>6.1365054452008702E-16</v>
      </c>
      <c r="AL204" s="89">
        <v>1.20059022700248</v>
      </c>
      <c r="AM204" s="89">
        <v>95</v>
      </c>
      <c r="AN204" s="89">
        <v>1.41864322708225</v>
      </c>
      <c r="AO204" s="89">
        <v>-5.6458965123622802</v>
      </c>
      <c r="AP204" s="89">
        <v>9.0949470177292806E-16</v>
      </c>
      <c r="AQ204" s="89">
        <v>6.4396904700695696</v>
      </c>
      <c r="AR204" s="89">
        <v>99</v>
      </c>
      <c r="AS204" s="93">
        <f t="shared" si="7"/>
        <v>6</v>
      </c>
    </row>
    <row r="205" spans="1:45" x14ac:dyDescent="0.3">
      <c r="A205" s="93" t="str">
        <f t="shared" si="6"/>
        <v>CMIG4JBSS3</v>
      </c>
      <c r="B205" s="93">
        <v>203</v>
      </c>
      <c r="C205" s="89" t="s">
        <v>454</v>
      </c>
      <c r="D205" s="89" t="s">
        <v>95</v>
      </c>
      <c r="E205" s="89">
        <v>0</v>
      </c>
      <c r="F205" s="89">
        <v>0</v>
      </c>
      <c r="G205" s="89">
        <v>0</v>
      </c>
      <c r="H205" s="89">
        <v>0</v>
      </c>
      <c r="I205" s="89" t="s">
        <v>230</v>
      </c>
      <c r="J205" s="89">
        <v>0</v>
      </c>
      <c r="K205" s="89">
        <v>0</v>
      </c>
      <c r="L205" s="89">
        <v>0</v>
      </c>
      <c r="M205" s="89">
        <v>0</v>
      </c>
      <c r="N205" s="89" t="s">
        <v>230</v>
      </c>
      <c r="O205" s="89">
        <v>0.60717745949134205</v>
      </c>
      <c r="P205" s="89">
        <v>15.416794839680801</v>
      </c>
      <c r="Q205" s="89">
        <v>-6.0903663065151396E-16</v>
      </c>
      <c r="R205" s="89">
        <v>1.0839450660058201</v>
      </c>
      <c r="S205" s="89">
        <v>95</v>
      </c>
      <c r="T205" s="89">
        <v>0.59584097654090795</v>
      </c>
      <c r="U205" s="89">
        <v>15.574623612602601</v>
      </c>
      <c r="V205" s="89">
        <v>5.3290705182007502E-16</v>
      </c>
      <c r="W205" s="89">
        <v>1.0324503343613201</v>
      </c>
      <c r="X205" s="89">
        <v>95</v>
      </c>
      <c r="Y205" s="89">
        <v>0.54784915820992697</v>
      </c>
      <c r="Z205" s="89">
        <v>16.1463699228233</v>
      </c>
      <c r="AA205" s="89">
        <v>-3.3553406966449198E-15</v>
      </c>
      <c r="AB205" s="89">
        <v>1.02056187623796</v>
      </c>
      <c r="AC205" s="89">
        <v>99</v>
      </c>
      <c r="AD205" s="89">
        <v>0.35681961264422002</v>
      </c>
      <c r="AE205" s="89">
        <v>18.434760221803799</v>
      </c>
      <c r="AF205" s="89">
        <v>4.9737991503206998E-16</v>
      </c>
      <c r="AG205" s="89">
        <v>1.20792488819113</v>
      </c>
      <c r="AH205" s="89">
        <v>95</v>
      </c>
      <c r="AI205" s="89">
        <v>0.45801625889650399</v>
      </c>
      <c r="AJ205" s="89">
        <v>17.202625391264199</v>
      </c>
      <c r="AK205" s="89">
        <v>1.72791074378024E-15</v>
      </c>
      <c r="AL205" s="89">
        <v>1.2851104407140499</v>
      </c>
      <c r="AM205" s="89">
        <v>99</v>
      </c>
      <c r="AN205" s="89">
        <v>0.58290855674143605</v>
      </c>
      <c r="AO205" s="89">
        <v>15.878642016147699</v>
      </c>
      <c r="AP205" s="89">
        <v>1.74793512996985E-15</v>
      </c>
      <c r="AQ205" s="89">
        <v>1.4605710407022601</v>
      </c>
      <c r="AR205" s="89">
        <v>99</v>
      </c>
      <c r="AS205" s="93">
        <f t="shared" si="7"/>
        <v>6</v>
      </c>
    </row>
    <row r="206" spans="1:45" x14ac:dyDescent="0.3">
      <c r="A206" s="93" t="str">
        <f t="shared" si="6"/>
        <v>CMIG4PETR3</v>
      </c>
      <c r="B206" s="93">
        <v>204</v>
      </c>
      <c r="C206" s="89" t="s">
        <v>454</v>
      </c>
      <c r="D206" s="89" t="s">
        <v>97</v>
      </c>
      <c r="E206" s="89">
        <v>2.32313531171881</v>
      </c>
      <c r="F206" s="89">
        <v>-3.3851923416158298</v>
      </c>
      <c r="G206" s="89">
        <v>7.1054273576009995E-17</v>
      </c>
      <c r="H206" s="89">
        <v>1.06642195169279</v>
      </c>
      <c r="I206" s="89">
        <v>95</v>
      </c>
      <c r="J206" s="89">
        <v>0</v>
      </c>
      <c r="K206" s="89">
        <v>0</v>
      </c>
      <c r="L206" s="89">
        <v>0</v>
      </c>
      <c r="M206" s="89">
        <v>0</v>
      </c>
      <c r="N206" s="89" t="s">
        <v>230</v>
      </c>
      <c r="O206" s="89">
        <v>2.05084142436246</v>
      </c>
      <c r="P206" s="89">
        <v>0.351765987404345</v>
      </c>
      <c r="Q206" s="89">
        <v>-1.3195793664116099E-15</v>
      </c>
      <c r="R206" s="89">
        <v>1.2880662467730699</v>
      </c>
      <c r="S206" s="89">
        <v>95</v>
      </c>
      <c r="T206" s="89">
        <v>1.9951738659456599</v>
      </c>
      <c r="U206" s="89">
        <v>1.0887991142768101</v>
      </c>
      <c r="V206" s="89">
        <v>-7.9936057773011302E-16</v>
      </c>
      <c r="W206" s="89">
        <v>1.2419389919188399</v>
      </c>
      <c r="X206" s="89">
        <v>95</v>
      </c>
      <c r="Y206" s="89">
        <v>1.9108864156148899</v>
      </c>
      <c r="Z206" s="89">
        <v>2.1054591872286799</v>
      </c>
      <c r="AA206" s="89">
        <v>-3.0000693287648698E-15</v>
      </c>
      <c r="AB206" s="89">
        <v>1.22235302814791</v>
      </c>
      <c r="AC206" s="89">
        <v>95</v>
      </c>
      <c r="AD206" s="89">
        <v>1.92897676083104</v>
      </c>
      <c r="AE206" s="89">
        <v>1.83519640904515</v>
      </c>
      <c r="AF206" s="89">
        <v>-2.4868995751603499E-16</v>
      </c>
      <c r="AG206" s="89">
        <v>1.3626223652840099</v>
      </c>
      <c r="AH206" s="89">
        <v>99</v>
      </c>
      <c r="AI206" s="89">
        <v>2.1601399710526401</v>
      </c>
      <c r="AJ206" s="89">
        <v>-0.98089853627502399</v>
      </c>
      <c r="AK206" s="89">
        <v>3.3912266934004798E-16</v>
      </c>
      <c r="AL206" s="89">
        <v>1.7391775041505599</v>
      </c>
      <c r="AM206" s="89">
        <v>99</v>
      </c>
      <c r="AN206" s="89">
        <v>2.2371126233286001</v>
      </c>
      <c r="AO206" s="89">
        <v>-1.89561976214598</v>
      </c>
      <c r="AP206" s="89">
        <v>4.1353587221237797E-15</v>
      </c>
      <c r="AQ206" s="89">
        <v>1.9147724134797399</v>
      </c>
      <c r="AR206" s="89">
        <v>95</v>
      </c>
      <c r="AS206" s="93">
        <f t="shared" si="7"/>
        <v>7</v>
      </c>
    </row>
    <row r="207" spans="1:45" x14ac:dyDescent="0.3">
      <c r="A207" s="93" t="str">
        <f t="shared" si="6"/>
        <v>CMIG4PETR4</v>
      </c>
      <c r="B207" s="93">
        <v>205</v>
      </c>
      <c r="C207" s="89" t="s">
        <v>454</v>
      </c>
      <c r="D207" s="89" t="s">
        <v>98</v>
      </c>
      <c r="E207" s="89">
        <v>0</v>
      </c>
      <c r="F207" s="89">
        <v>0</v>
      </c>
      <c r="G207" s="89">
        <v>0</v>
      </c>
      <c r="H207" s="89">
        <v>0</v>
      </c>
      <c r="I207" s="89" t="s">
        <v>230</v>
      </c>
      <c r="J207" s="89">
        <v>0</v>
      </c>
      <c r="K207" s="89">
        <v>0</v>
      </c>
      <c r="L207" s="89">
        <v>0</v>
      </c>
      <c r="M207" s="89">
        <v>0</v>
      </c>
      <c r="N207" s="89" t="s">
        <v>230</v>
      </c>
      <c r="O207" s="89">
        <v>0</v>
      </c>
      <c r="P207" s="89">
        <v>0</v>
      </c>
      <c r="Q207" s="89">
        <v>0</v>
      </c>
      <c r="R207" s="89">
        <v>0</v>
      </c>
      <c r="S207" s="89" t="s">
        <v>230</v>
      </c>
      <c r="T207" s="89">
        <v>1.9544292137466901</v>
      </c>
      <c r="U207" s="89">
        <v>1.1188449601034001</v>
      </c>
      <c r="V207" s="89">
        <v>-2.7977620220553901E-15</v>
      </c>
      <c r="W207" s="89">
        <v>1.1144346929790301</v>
      </c>
      <c r="X207" s="89">
        <v>99</v>
      </c>
      <c r="Y207" s="89">
        <v>1.8827432353112199</v>
      </c>
      <c r="Z207" s="89">
        <v>1.9778606087189801</v>
      </c>
      <c r="AA207" s="89">
        <v>-3.4342898895071501E-15</v>
      </c>
      <c r="AB207" s="89">
        <v>1.1006020466647199</v>
      </c>
      <c r="AC207" s="89">
        <v>99</v>
      </c>
      <c r="AD207" s="89">
        <v>1.89682027855133</v>
      </c>
      <c r="AE207" s="89">
        <v>1.7622536590912801</v>
      </c>
      <c r="AF207" s="89">
        <v>1.06581410364015E-16</v>
      </c>
      <c r="AG207" s="89">
        <v>1.2098840297101501</v>
      </c>
      <c r="AH207" s="89">
        <v>99</v>
      </c>
      <c r="AI207" s="89">
        <v>2.0777439979311598</v>
      </c>
      <c r="AJ207" s="89">
        <v>-0.446274502573345</v>
      </c>
      <c r="AK207" s="89">
        <v>-1.20307804123017E-15</v>
      </c>
      <c r="AL207" s="89">
        <v>1.5262080869724</v>
      </c>
      <c r="AM207" s="89">
        <v>99</v>
      </c>
      <c r="AN207" s="89">
        <v>2.1337066540364402</v>
      </c>
      <c r="AO207" s="89">
        <v>-1.1462446678427201</v>
      </c>
      <c r="AP207" s="89">
        <v>5.7553961596568097E-16</v>
      </c>
      <c r="AQ207" s="89">
        <v>1.70172019267311</v>
      </c>
      <c r="AR207" s="89">
        <v>99</v>
      </c>
      <c r="AS207" s="93">
        <f t="shared" si="7"/>
        <v>5</v>
      </c>
    </row>
    <row r="208" spans="1:45" x14ac:dyDescent="0.3">
      <c r="A208" s="93" t="str">
        <f t="shared" si="6"/>
        <v>CMIG4VALE3</v>
      </c>
      <c r="B208" s="93">
        <v>206</v>
      </c>
      <c r="C208" s="89" t="s">
        <v>454</v>
      </c>
      <c r="D208" s="89" t="s">
        <v>113</v>
      </c>
      <c r="E208" s="89">
        <v>8.5358850531844297</v>
      </c>
      <c r="F208" s="89">
        <v>-28.7493588567995</v>
      </c>
      <c r="G208" s="89">
        <v>7.9580786405131197E-15</v>
      </c>
      <c r="H208" s="89">
        <v>2.9139110205010299</v>
      </c>
      <c r="I208" s="89">
        <v>99</v>
      </c>
      <c r="J208" s="89">
        <v>8.6124578816994006</v>
      </c>
      <c r="K208" s="89">
        <v>-29.8734821817681</v>
      </c>
      <c r="L208" s="89">
        <v>4.5001039931473002E-15</v>
      </c>
      <c r="M208" s="89">
        <v>2.8941573476015598</v>
      </c>
      <c r="N208" s="89">
        <v>99</v>
      </c>
      <c r="O208" s="89">
        <v>0</v>
      </c>
      <c r="P208" s="89">
        <v>0</v>
      </c>
      <c r="Q208" s="89">
        <v>0</v>
      </c>
      <c r="R208" s="89">
        <v>0</v>
      </c>
      <c r="S208" s="89" t="s">
        <v>230</v>
      </c>
      <c r="T208" s="89">
        <v>9.0560355717477492</v>
      </c>
      <c r="U208" s="89">
        <v>-36.289154860602999</v>
      </c>
      <c r="V208" s="89">
        <v>-1.4921397450962101E-14</v>
      </c>
      <c r="W208" s="89">
        <v>3.5726460074872399</v>
      </c>
      <c r="X208" s="89">
        <v>95</v>
      </c>
      <c r="Y208" s="89">
        <v>0</v>
      </c>
      <c r="Z208" s="89">
        <v>0</v>
      </c>
      <c r="AA208" s="89">
        <v>0</v>
      </c>
      <c r="AB208" s="89">
        <v>0</v>
      </c>
      <c r="AC208" s="89" t="s">
        <v>230</v>
      </c>
      <c r="AD208" s="89">
        <v>8.3012560422544599</v>
      </c>
      <c r="AE208" s="89">
        <v>-27.6166034930372</v>
      </c>
      <c r="AF208" s="89">
        <v>6.9633188104489801E-15</v>
      </c>
      <c r="AG208" s="89">
        <v>4.7316465402768904</v>
      </c>
      <c r="AH208" s="89">
        <v>99</v>
      </c>
      <c r="AI208" s="89">
        <v>8.3224396058864993</v>
      </c>
      <c r="AJ208" s="89">
        <v>-27.945319243935099</v>
      </c>
      <c r="AK208" s="89">
        <v>-3.35892929632047E-15</v>
      </c>
      <c r="AL208" s="89">
        <v>4.7407878066665896</v>
      </c>
      <c r="AM208" s="89">
        <v>99</v>
      </c>
      <c r="AN208" s="89">
        <v>0</v>
      </c>
      <c r="AO208" s="89">
        <v>0</v>
      </c>
      <c r="AP208" s="89">
        <v>0</v>
      </c>
      <c r="AQ208" s="89">
        <v>0</v>
      </c>
      <c r="AR208" s="89" t="s">
        <v>230</v>
      </c>
      <c r="AS208" s="93">
        <f t="shared" si="7"/>
        <v>5</v>
      </c>
    </row>
    <row r="209" spans="1:45" x14ac:dyDescent="0.3">
      <c r="A209" s="93" t="str">
        <f t="shared" si="6"/>
        <v>COGN3CCRO3</v>
      </c>
      <c r="B209" s="93">
        <v>207</v>
      </c>
      <c r="C209" s="89" t="s">
        <v>45</v>
      </c>
      <c r="D209" s="89" t="s">
        <v>84</v>
      </c>
      <c r="E209" s="89">
        <v>0</v>
      </c>
      <c r="F209" s="89">
        <v>0</v>
      </c>
      <c r="G209" s="89">
        <v>0</v>
      </c>
      <c r="H209" s="89">
        <v>0</v>
      </c>
      <c r="I209" s="89" t="s">
        <v>230</v>
      </c>
      <c r="J209" s="89">
        <v>0</v>
      </c>
      <c r="K209" s="89">
        <v>0</v>
      </c>
      <c r="L209" s="89">
        <v>0</v>
      </c>
      <c r="M209" s="89">
        <v>0</v>
      </c>
      <c r="N209" s="89" t="s">
        <v>230</v>
      </c>
      <c r="O209" s="89">
        <v>0.422716258813287</v>
      </c>
      <c r="P209" s="89">
        <v>10.8135150467345</v>
      </c>
      <c r="Q209" s="89">
        <v>-1.24344978758018E-15</v>
      </c>
      <c r="R209" s="89">
        <v>0.564447563726863</v>
      </c>
      <c r="S209" s="89">
        <v>95</v>
      </c>
      <c r="T209" s="89">
        <v>0.47170339052767901</v>
      </c>
      <c r="U209" s="89">
        <v>10.624115242014399</v>
      </c>
      <c r="V209" s="89">
        <v>1.68753899743024E-15</v>
      </c>
      <c r="W209" s="89">
        <v>0.60206894621396101</v>
      </c>
      <c r="X209" s="89">
        <v>95</v>
      </c>
      <c r="Y209" s="89">
        <v>0.47929754743532699</v>
      </c>
      <c r="Z209" s="89">
        <v>10.6404803569874</v>
      </c>
      <c r="AA209" s="89">
        <v>3.1579677144893298E-16</v>
      </c>
      <c r="AB209" s="89">
        <v>0.66339378798489201</v>
      </c>
      <c r="AC209" s="89">
        <v>99</v>
      </c>
      <c r="AD209" s="89">
        <v>0.53382772110396204</v>
      </c>
      <c r="AE209" s="89">
        <v>10.234108563867</v>
      </c>
      <c r="AF209" s="89">
        <v>5.9507954119908404E-16</v>
      </c>
      <c r="AG209" s="89">
        <v>0.71120516678208101</v>
      </c>
      <c r="AH209" s="89">
        <v>99</v>
      </c>
      <c r="AI209" s="89">
        <v>0.59958279154274796</v>
      </c>
      <c r="AJ209" s="89">
        <v>9.7519125717948203</v>
      </c>
      <c r="AK209" s="89">
        <v>4.8446095620006798E-17</v>
      </c>
      <c r="AL209" s="89">
        <v>0.80648876361280197</v>
      </c>
      <c r="AM209" s="89">
        <v>99</v>
      </c>
      <c r="AN209" s="89">
        <v>0.65261398577730401</v>
      </c>
      <c r="AO209" s="89">
        <v>9.4388580530594197</v>
      </c>
      <c r="AP209" s="89">
        <v>1.0800249583553501E-15</v>
      </c>
      <c r="AQ209" s="89">
        <v>0.81598587369069597</v>
      </c>
      <c r="AR209" s="89">
        <v>99</v>
      </c>
      <c r="AS209" s="93">
        <f t="shared" si="7"/>
        <v>6</v>
      </c>
    </row>
    <row r="210" spans="1:45" x14ac:dyDescent="0.3">
      <c r="A210" s="93" t="str">
        <f t="shared" si="6"/>
        <v>COGN3CIEL3</v>
      </c>
      <c r="B210" s="93">
        <v>208</v>
      </c>
      <c r="C210" s="89" t="s">
        <v>45</v>
      </c>
      <c r="D210" s="89" t="s">
        <v>85</v>
      </c>
      <c r="E210" s="89">
        <v>0</v>
      </c>
      <c r="F210" s="89">
        <v>0</v>
      </c>
      <c r="G210" s="89">
        <v>0</v>
      </c>
      <c r="H210" s="89">
        <v>0</v>
      </c>
      <c r="I210" s="89" t="s">
        <v>230</v>
      </c>
      <c r="J210" s="89">
        <v>0</v>
      </c>
      <c r="K210" s="89">
        <v>0</v>
      </c>
      <c r="L210" s="89">
        <v>0</v>
      </c>
      <c r="M210" s="89">
        <v>0</v>
      </c>
      <c r="N210" s="89" t="s">
        <v>230</v>
      </c>
      <c r="O210" s="89">
        <v>0</v>
      </c>
      <c r="P210" s="89">
        <v>0</v>
      </c>
      <c r="Q210" s="89">
        <v>0</v>
      </c>
      <c r="R210" s="89">
        <v>0</v>
      </c>
      <c r="S210" s="89" t="s">
        <v>230</v>
      </c>
      <c r="T210" s="89">
        <v>0.36891542646140002</v>
      </c>
      <c r="U210" s="89">
        <v>2.0764076436710801</v>
      </c>
      <c r="V210" s="89">
        <v>-4.2188474935756001E-16</v>
      </c>
      <c r="W210" s="89">
        <v>0.32105370696951202</v>
      </c>
      <c r="X210" s="89">
        <v>95</v>
      </c>
      <c r="Y210" s="89">
        <v>0.37415373929711798</v>
      </c>
      <c r="Z210" s="89">
        <v>2.0296666094451501</v>
      </c>
      <c r="AA210" s="89">
        <v>-9.8686491077791699E-17</v>
      </c>
      <c r="AB210" s="89">
        <v>0.308697109155811</v>
      </c>
      <c r="AC210" s="89">
        <v>99</v>
      </c>
      <c r="AD210" s="89">
        <v>0.37106425832451401</v>
      </c>
      <c r="AE210" s="89">
        <v>2.0591857130367002</v>
      </c>
      <c r="AF210" s="89">
        <v>-7.1054273576009995E-17</v>
      </c>
      <c r="AG210" s="89">
        <v>0.31014768781572699</v>
      </c>
      <c r="AH210" s="89">
        <v>99</v>
      </c>
      <c r="AI210" s="89">
        <v>0.33628875444998801</v>
      </c>
      <c r="AJ210" s="89">
        <v>2.3209725632536902</v>
      </c>
      <c r="AK210" s="89">
        <v>5.6520444890008E-17</v>
      </c>
      <c r="AL210" s="89">
        <v>0.36955013177945401</v>
      </c>
      <c r="AM210" s="89">
        <v>99</v>
      </c>
      <c r="AN210" s="89">
        <v>0.44740409324119201</v>
      </c>
      <c r="AO210" s="89">
        <v>1.7474685182574801</v>
      </c>
      <c r="AP210" s="89">
        <v>-1.1368683772161601E-16</v>
      </c>
      <c r="AQ210" s="89">
        <v>0.41317379976873803</v>
      </c>
      <c r="AR210" s="89">
        <v>99</v>
      </c>
      <c r="AS210" s="93">
        <f t="shared" si="7"/>
        <v>5</v>
      </c>
    </row>
    <row r="211" spans="1:45" x14ac:dyDescent="0.3">
      <c r="A211" s="93" t="str">
        <f t="shared" si="6"/>
        <v>COGN3CRFB3</v>
      </c>
      <c r="B211" s="93">
        <v>209</v>
      </c>
      <c r="C211" s="89" t="s">
        <v>45</v>
      </c>
      <c r="D211" s="89" t="s">
        <v>135</v>
      </c>
      <c r="E211" s="89">
        <v>1.17983984700281</v>
      </c>
      <c r="F211" s="89">
        <v>14.0384360600204</v>
      </c>
      <c r="G211" s="89">
        <v>1.0302869668521499E-15</v>
      </c>
      <c r="H211" s="89">
        <v>0.485837137788871</v>
      </c>
      <c r="I211" s="89">
        <v>99</v>
      </c>
      <c r="J211" s="89">
        <v>0.352819711352232</v>
      </c>
      <c r="K211" s="89">
        <v>18.049085153207201</v>
      </c>
      <c r="L211" s="89">
        <v>2.5757174171303599E-15</v>
      </c>
      <c r="M211" s="89">
        <v>0.62533153288833099</v>
      </c>
      <c r="N211" s="89">
        <v>95</v>
      </c>
      <c r="O211" s="89">
        <v>0.264638092680544</v>
      </c>
      <c r="P211" s="89">
        <v>18.509972995021901</v>
      </c>
      <c r="Q211" s="89">
        <v>-1.3703324189659099E-15</v>
      </c>
      <c r="R211" s="89">
        <v>0.69645611444226396</v>
      </c>
      <c r="S211" s="89">
        <v>99</v>
      </c>
      <c r="T211" s="89">
        <v>0.21073651239904401</v>
      </c>
      <c r="U211" s="89">
        <v>18.716699714654499</v>
      </c>
      <c r="V211" s="89">
        <v>-6.2172489379008802E-16</v>
      </c>
      <c r="W211" s="89">
        <v>0.72372275318333801</v>
      </c>
      <c r="X211" s="89">
        <v>95</v>
      </c>
      <c r="Y211" s="89">
        <v>0.25117755196095798</v>
      </c>
      <c r="Z211" s="89">
        <v>18.252437293246501</v>
      </c>
      <c r="AA211" s="89">
        <v>1.2039751911490601E-15</v>
      </c>
      <c r="AB211" s="89">
        <v>0.94701910416438595</v>
      </c>
      <c r="AC211" s="89">
        <v>95</v>
      </c>
      <c r="AD211" s="89">
        <v>0</v>
      </c>
      <c r="AE211" s="89">
        <v>0</v>
      </c>
      <c r="AF211" s="89">
        <v>0</v>
      </c>
      <c r="AG211" s="89">
        <v>0</v>
      </c>
      <c r="AH211" s="89" t="s">
        <v>230</v>
      </c>
      <c r="AI211" s="89">
        <v>0</v>
      </c>
      <c r="AJ211" s="89">
        <v>0</v>
      </c>
      <c r="AK211" s="89">
        <v>0</v>
      </c>
      <c r="AL211" s="89">
        <v>0</v>
      </c>
      <c r="AM211" s="89" t="s">
        <v>230</v>
      </c>
      <c r="AN211" s="89">
        <v>0</v>
      </c>
      <c r="AO211" s="89">
        <v>0</v>
      </c>
      <c r="AP211" s="89">
        <v>0</v>
      </c>
      <c r="AQ211" s="89">
        <v>0</v>
      </c>
      <c r="AR211" s="89" t="s">
        <v>230</v>
      </c>
      <c r="AS211" s="93">
        <f t="shared" si="7"/>
        <v>5</v>
      </c>
    </row>
    <row r="212" spans="1:45" x14ac:dyDescent="0.3">
      <c r="A212" s="93" t="str">
        <f t="shared" si="6"/>
        <v>COGN3FLRY3</v>
      </c>
      <c r="B212" s="93">
        <v>210</v>
      </c>
      <c r="C212" s="89" t="s">
        <v>45</v>
      </c>
      <c r="D212" s="89" t="s">
        <v>92</v>
      </c>
      <c r="E212" s="89">
        <v>0.816915307432167</v>
      </c>
      <c r="F212" s="89">
        <v>23.208532173633099</v>
      </c>
      <c r="G212" s="89">
        <v>-1.8118839761882598E-15</v>
      </c>
      <c r="H212" s="89">
        <v>0.74633916963204405</v>
      </c>
      <c r="I212" s="89">
        <v>99</v>
      </c>
      <c r="J212" s="89">
        <v>-0.58443387336657104</v>
      </c>
      <c r="K212" s="89">
        <v>30.0093870087113</v>
      </c>
      <c r="L212" s="89">
        <v>1.56911520813689E-15</v>
      </c>
      <c r="M212" s="89">
        <v>1.02085744493757</v>
      </c>
      <c r="N212" s="89">
        <v>95</v>
      </c>
      <c r="O212" s="89">
        <v>-0.52027384775690699</v>
      </c>
      <c r="P212" s="89">
        <v>29.678920467012901</v>
      </c>
      <c r="Q212" s="89">
        <v>-4.5677747298863599E-16</v>
      </c>
      <c r="R212" s="89">
        <v>0.97631774045505104</v>
      </c>
      <c r="S212" s="89">
        <v>99</v>
      </c>
      <c r="T212" s="89">
        <v>-0.58333756658658997</v>
      </c>
      <c r="U212" s="89">
        <v>29.900688108913801</v>
      </c>
      <c r="V212" s="89">
        <v>-4.4408920985006301E-17</v>
      </c>
      <c r="W212" s="89">
        <v>1.0212527727644301</v>
      </c>
      <c r="X212" s="89">
        <v>99</v>
      </c>
      <c r="Y212" s="89">
        <v>-0.38906062614404002</v>
      </c>
      <c r="Z212" s="89">
        <v>28.397858812346399</v>
      </c>
      <c r="AA212" s="89">
        <v>-1.38161087508908E-15</v>
      </c>
      <c r="AB212" s="89">
        <v>1.6320114228293501</v>
      </c>
      <c r="AC212" s="89">
        <v>99</v>
      </c>
      <c r="AD212" s="89">
        <v>0</v>
      </c>
      <c r="AE212" s="89">
        <v>0</v>
      </c>
      <c r="AF212" s="89">
        <v>0</v>
      </c>
      <c r="AG212" s="89">
        <v>0</v>
      </c>
      <c r="AH212" s="89" t="s">
        <v>230</v>
      </c>
      <c r="AI212" s="89">
        <v>0</v>
      </c>
      <c r="AJ212" s="89">
        <v>0</v>
      </c>
      <c r="AK212" s="89">
        <v>0</v>
      </c>
      <c r="AL212" s="89">
        <v>0</v>
      </c>
      <c r="AM212" s="89" t="s">
        <v>230</v>
      </c>
      <c r="AN212" s="89">
        <v>0</v>
      </c>
      <c r="AO212" s="89">
        <v>0</v>
      </c>
      <c r="AP212" s="89">
        <v>0</v>
      </c>
      <c r="AQ212" s="89">
        <v>0</v>
      </c>
      <c r="AR212" s="89" t="s">
        <v>230</v>
      </c>
      <c r="AS212" s="93">
        <f t="shared" si="7"/>
        <v>5</v>
      </c>
    </row>
    <row r="213" spans="1:45" x14ac:dyDescent="0.3">
      <c r="A213" s="93" t="str">
        <f t="shared" si="6"/>
        <v>COGN3HGTX3</v>
      </c>
      <c r="B213" s="93">
        <v>211</v>
      </c>
      <c r="C213" s="89" t="s">
        <v>45</v>
      </c>
      <c r="D213" s="89" t="s">
        <v>106</v>
      </c>
      <c r="E213" s="89">
        <v>0.92147744399133402</v>
      </c>
      <c r="F213" s="89">
        <v>12.931217832020399</v>
      </c>
      <c r="G213" s="89">
        <v>-2.06057393370429E-15</v>
      </c>
      <c r="H213" s="89">
        <v>0.63855309343406996</v>
      </c>
      <c r="I213" s="89">
        <v>95</v>
      </c>
      <c r="J213" s="89">
        <v>-0.17942267431049999</v>
      </c>
      <c r="K213" s="89">
        <v>18.363958258692499</v>
      </c>
      <c r="L213" s="89">
        <v>1.1842378929335E-16</v>
      </c>
      <c r="M213" s="89">
        <v>1.0165473458768699</v>
      </c>
      <c r="N213" s="89">
        <v>95</v>
      </c>
      <c r="O213" s="89">
        <v>-0.58432164133345599</v>
      </c>
      <c r="P213" s="89">
        <v>20.3853979788217</v>
      </c>
      <c r="Q213" s="89">
        <v>-1.5225915766287901E-16</v>
      </c>
      <c r="R213" s="89">
        <v>1.0479600700510601</v>
      </c>
      <c r="S213" s="89">
        <v>95</v>
      </c>
      <c r="T213" s="89">
        <v>-0.68778212277624196</v>
      </c>
      <c r="U213" s="89">
        <v>20.751623021361699</v>
      </c>
      <c r="V213" s="89">
        <v>-2.7977620220553901E-15</v>
      </c>
      <c r="W213" s="89">
        <v>1.19758389287554</v>
      </c>
      <c r="X213" s="89">
        <v>99</v>
      </c>
      <c r="Y213" s="89">
        <v>-0.53345251627226298</v>
      </c>
      <c r="Z213" s="89">
        <v>19.506138005881599</v>
      </c>
      <c r="AA213" s="89">
        <v>1.7763568394002501E-15</v>
      </c>
      <c r="AB213" s="89">
        <v>1.60936529655149</v>
      </c>
      <c r="AC213" s="89">
        <v>99</v>
      </c>
      <c r="AD213" s="89">
        <v>0</v>
      </c>
      <c r="AE213" s="89">
        <v>0</v>
      </c>
      <c r="AF213" s="89">
        <v>0</v>
      </c>
      <c r="AG213" s="89">
        <v>0</v>
      </c>
      <c r="AH213" s="89" t="s">
        <v>230</v>
      </c>
      <c r="AI213" s="89">
        <v>0</v>
      </c>
      <c r="AJ213" s="89">
        <v>0</v>
      </c>
      <c r="AK213" s="89">
        <v>0</v>
      </c>
      <c r="AL213" s="89">
        <v>0</v>
      </c>
      <c r="AM213" s="89" t="s">
        <v>230</v>
      </c>
      <c r="AN213" s="89">
        <v>0</v>
      </c>
      <c r="AO213" s="89">
        <v>0</v>
      </c>
      <c r="AP213" s="89">
        <v>0</v>
      </c>
      <c r="AQ213" s="89">
        <v>0</v>
      </c>
      <c r="AR213" s="89" t="s">
        <v>230</v>
      </c>
      <c r="AS213" s="93">
        <f t="shared" si="7"/>
        <v>5</v>
      </c>
    </row>
    <row r="214" spans="1:45" x14ac:dyDescent="0.3">
      <c r="A214" s="93" t="str">
        <f t="shared" si="6"/>
        <v>COGN3IRBR3</v>
      </c>
      <c r="B214" s="93">
        <v>212</v>
      </c>
      <c r="C214" s="89" t="s">
        <v>45</v>
      </c>
      <c r="D214" s="89" t="s">
        <v>108</v>
      </c>
      <c r="E214" s="89">
        <v>-0.36152833552743602</v>
      </c>
      <c r="F214" s="89">
        <v>8.8141936443824598</v>
      </c>
      <c r="G214" s="89">
        <v>6.6613381477509402E-16</v>
      </c>
      <c r="H214" s="89">
        <v>0.61027838274753599</v>
      </c>
      <c r="I214" s="89">
        <v>95</v>
      </c>
      <c r="J214" s="89">
        <v>0.119436046943871</v>
      </c>
      <c r="K214" s="89">
        <v>6.4775379659518197</v>
      </c>
      <c r="L214" s="89">
        <v>-6.6613381477509402E-17</v>
      </c>
      <c r="M214" s="89">
        <v>0.61378801596636501</v>
      </c>
      <c r="N214" s="89">
        <v>95</v>
      </c>
      <c r="O214" s="89">
        <v>0.26081048456468298</v>
      </c>
      <c r="P214" s="89">
        <v>5.7578899568258102</v>
      </c>
      <c r="Q214" s="89">
        <v>4.8215399926578204E-16</v>
      </c>
      <c r="R214" s="89">
        <v>0.60060101061192195</v>
      </c>
      <c r="S214" s="89">
        <v>95</v>
      </c>
      <c r="T214" s="89">
        <v>0.36166096602591002</v>
      </c>
      <c r="U214" s="89">
        <v>5.3941073926052896</v>
      </c>
      <c r="V214" s="89">
        <v>4.7184478546569202E-16</v>
      </c>
      <c r="W214" s="89">
        <v>0.883169904412198</v>
      </c>
      <c r="X214" s="89">
        <v>95</v>
      </c>
      <c r="Y214" s="89">
        <v>0.43156784473043702</v>
      </c>
      <c r="Z214" s="89">
        <v>5.0668731931599904</v>
      </c>
      <c r="AA214" s="89">
        <v>-3.05928122341154E-16</v>
      </c>
      <c r="AB214" s="89">
        <v>0.99759680165644304</v>
      </c>
      <c r="AC214" s="89">
        <v>95</v>
      </c>
      <c r="AD214" s="89">
        <v>0.37790683911106798</v>
      </c>
      <c r="AE214" s="89">
        <v>5.5198454001459796</v>
      </c>
      <c r="AF214" s="89">
        <v>-1.7763568394002501E-16</v>
      </c>
      <c r="AG214" s="89">
        <v>1.1059823263083399</v>
      </c>
      <c r="AH214" s="89">
        <v>99</v>
      </c>
      <c r="AI214" s="89">
        <v>0.327290580291278</v>
      </c>
      <c r="AJ214" s="89">
        <v>5.8885853146975498</v>
      </c>
      <c r="AK214" s="89">
        <v>1.61486985400023E-16</v>
      </c>
      <c r="AL214" s="89">
        <v>1.13896328272144</v>
      </c>
      <c r="AM214" s="89">
        <v>95</v>
      </c>
      <c r="AN214" s="89">
        <v>0</v>
      </c>
      <c r="AO214" s="89">
        <v>0</v>
      </c>
      <c r="AP214" s="89">
        <v>0</v>
      </c>
      <c r="AQ214" s="89">
        <v>0</v>
      </c>
      <c r="AR214" s="89" t="s">
        <v>230</v>
      </c>
      <c r="AS214" s="93">
        <f t="shared" si="7"/>
        <v>7</v>
      </c>
    </row>
    <row r="215" spans="1:45" x14ac:dyDescent="0.3">
      <c r="A215" s="93" t="str">
        <f t="shared" si="6"/>
        <v>COGN3JHSF3</v>
      </c>
      <c r="B215" s="93">
        <v>213</v>
      </c>
      <c r="C215" s="89" t="s">
        <v>45</v>
      </c>
      <c r="D215" s="89" t="s">
        <v>510</v>
      </c>
      <c r="E215" s="89">
        <v>0.148602519073981</v>
      </c>
      <c r="F215" s="89">
        <v>6.7180085799872797</v>
      </c>
      <c r="G215" s="89">
        <v>-4.4408920985006301E-17</v>
      </c>
      <c r="H215" s="89">
        <v>0.38779134602383902</v>
      </c>
      <c r="I215" s="89">
        <v>95</v>
      </c>
      <c r="J215" s="89">
        <v>0.23553355962401601</v>
      </c>
      <c r="K215" s="89">
        <v>6.2747966027451199</v>
      </c>
      <c r="L215" s="89">
        <v>5.1070259132757197E-16</v>
      </c>
      <c r="M215" s="89">
        <v>0.39532087862307502</v>
      </c>
      <c r="N215" s="89">
        <v>95</v>
      </c>
      <c r="O215" s="89">
        <v>0.44620029904819603</v>
      </c>
      <c r="P215" s="89">
        <v>5.2072828828583502</v>
      </c>
      <c r="Q215" s="89">
        <v>5.5828357809722196E-16</v>
      </c>
      <c r="R215" s="89">
        <v>0.41564899472516698</v>
      </c>
      <c r="S215" s="89">
        <v>95</v>
      </c>
      <c r="T215" s="89">
        <v>0.42464260677129201</v>
      </c>
      <c r="U215" s="89">
        <v>5.23494564160299</v>
      </c>
      <c r="V215" s="89">
        <v>3.5527136788005001E-16</v>
      </c>
      <c r="W215" s="89">
        <v>0.58948268021685302</v>
      </c>
      <c r="X215" s="89">
        <v>99</v>
      </c>
      <c r="Y215" s="89">
        <v>0.48987219018999401</v>
      </c>
      <c r="Z215" s="89">
        <v>4.5539723334137197</v>
      </c>
      <c r="AA215" s="89">
        <v>7.8949192862233394E-17</v>
      </c>
      <c r="AB215" s="89">
        <v>1.02564581606154</v>
      </c>
      <c r="AC215" s="89">
        <v>95</v>
      </c>
      <c r="AD215" s="89">
        <v>0</v>
      </c>
      <c r="AE215" s="89">
        <v>0</v>
      </c>
      <c r="AF215" s="89">
        <v>0</v>
      </c>
      <c r="AG215" s="89">
        <v>0</v>
      </c>
      <c r="AH215" s="89" t="s">
        <v>230</v>
      </c>
      <c r="AI215" s="89">
        <v>0</v>
      </c>
      <c r="AJ215" s="89">
        <v>0</v>
      </c>
      <c r="AK215" s="89">
        <v>0</v>
      </c>
      <c r="AL215" s="89">
        <v>0</v>
      </c>
      <c r="AM215" s="89" t="s">
        <v>230</v>
      </c>
      <c r="AN215" s="89">
        <v>0</v>
      </c>
      <c r="AO215" s="89">
        <v>0</v>
      </c>
      <c r="AP215" s="89">
        <v>0</v>
      </c>
      <c r="AQ215" s="89">
        <v>0</v>
      </c>
      <c r="AR215" s="89" t="s">
        <v>230</v>
      </c>
      <c r="AS215" s="93">
        <f t="shared" si="7"/>
        <v>5</v>
      </c>
    </row>
    <row r="216" spans="1:45" x14ac:dyDescent="0.3">
      <c r="A216" s="93" t="str">
        <f t="shared" si="6"/>
        <v>COGN3LCAM3</v>
      </c>
      <c r="B216" s="93">
        <v>214</v>
      </c>
      <c r="C216" s="89" t="s">
        <v>45</v>
      </c>
      <c r="D216" s="89" t="s">
        <v>509</v>
      </c>
      <c r="E216" s="89">
        <v>-3.8542401646895001</v>
      </c>
      <c r="F216" s="89">
        <v>45.219911823638597</v>
      </c>
      <c r="G216" s="89">
        <v>1.95399252334028E-15</v>
      </c>
      <c r="H216" s="89">
        <v>1.3565215016533301</v>
      </c>
      <c r="I216" s="89">
        <v>99</v>
      </c>
      <c r="J216" s="89">
        <v>-3.54933153806707</v>
      </c>
      <c r="K216" s="89">
        <v>43.627264511299501</v>
      </c>
      <c r="L216" s="89">
        <v>-4.1744385725905903E-15</v>
      </c>
      <c r="M216" s="89">
        <v>1.44189244522908</v>
      </c>
      <c r="N216" s="89">
        <v>99</v>
      </c>
      <c r="O216" s="89">
        <v>-2.2592476387270901</v>
      </c>
      <c r="P216" s="89">
        <v>37.043840795606499</v>
      </c>
      <c r="Q216" s="89">
        <v>-3.3497014685833302E-15</v>
      </c>
      <c r="R216" s="89">
        <v>1.7487365010568301</v>
      </c>
      <c r="S216" s="89">
        <v>95</v>
      </c>
      <c r="T216" s="89">
        <v>-2.4938638682202501</v>
      </c>
      <c r="U216" s="89">
        <v>37.865987284792702</v>
      </c>
      <c r="V216" s="89">
        <v>8.8817841970012504E-17</v>
      </c>
      <c r="W216" s="89">
        <v>2.2714817600183399</v>
      </c>
      <c r="X216" s="89">
        <v>95</v>
      </c>
      <c r="Y216" s="89">
        <v>-2.1307141073328402</v>
      </c>
      <c r="Z216" s="89">
        <v>34.732129991625698</v>
      </c>
      <c r="AA216" s="89">
        <v>-4.7369515717340002E-16</v>
      </c>
      <c r="AB216" s="89">
        <v>3.7814531037004602</v>
      </c>
      <c r="AC216" s="89">
        <v>99</v>
      </c>
      <c r="AD216" s="89">
        <v>0</v>
      </c>
      <c r="AE216" s="89">
        <v>0</v>
      </c>
      <c r="AF216" s="89">
        <v>0</v>
      </c>
      <c r="AG216" s="89">
        <v>0</v>
      </c>
      <c r="AH216" s="89" t="s">
        <v>230</v>
      </c>
      <c r="AI216" s="89">
        <v>0</v>
      </c>
      <c r="AJ216" s="89">
        <v>0</v>
      </c>
      <c r="AK216" s="89">
        <v>0</v>
      </c>
      <c r="AL216" s="89">
        <v>0</v>
      </c>
      <c r="AM216" s="89" t="s">
        <v>230</v>
      </c>
      <c r="AN216" s="89">
        <v>0</v>
      </c>
      <c r="AO216" s="89">
        <v>0</v>
      </c>
      <c r="AP216" s="89">
        <v>0</v>
      </c>
      <c r="AQ216" s="89">
        <v>0</v>
      </c>
      <c r="AR216" s="89" t="s">
        <v>230</v>
      </c>
      <c r="AS216" s="93">
        <f t="shared" si="7"/>
        <v>5</v>
      </c>
    </row>
    <row r="217" spans="1:45" x14ac:dyDescent="0.3">
      <c r="A217" s="93" t="str">
        <f t="shared" si="6"/>
        <v>COGN3MGLU3</v>
      </c>
      <c r="B217" s="93">
        <v>215</v>
      </c>
      <c r="C217" s="89" t="s">
        <v>45</v>
      </c>
      <c r="D217" s="89" t="s">
        <v>132</v>
      </c>
      <c r="E217" s="89">
        <v>-2.4656887774877498</v>
      </c>
      <c r="F217" s="89">
        <v>36.4721858405373</v>
      </c>
      <c r="G217" s="89">
        <v>-1.4921397450962099E-15</v>
      </c>
      <c r="H217" s="89">
        <v>0.95633791152913405</v>
      </c>
      <c r="I217" s="89">
        <v>99</v>
      </c>
      <c r="J217" s="89">
        <v>-1.85144036799085</v>
      </c>
      <c r="K217" s="89">
        <v>33.502114104460901</v>
      </c>
      <c r="L217" s="89">
        <v>-2.3684757858670001E-16</v>
      </c>
      <c r="M217" s="89">
        <v>0.956097617823918</v>
      </c>
      <c r="N217" s="89">
        <v>99</v>
      </c>
      <c r="O217" s="89">
        <v>-1.1699934825903699</v>
      </c>
      <c r="P217" s="89">
        <v>30.025597873148801</v>
      </c>
      <c r="Q217" s="89">
        <v>-2.8167944167632498E-15</v>
      </c>
      <c r="R217" s="89">
        <v>1.07773468964965</v>
      </c>
      <c r="S217" s="89">
        <v>99</v>
      </c>
      <c r="T217" s="89">
        <v>-1.4045560388165099</v>
      </c>
      <c r="U217" s="89">
        <v>30.8745593064044</v>
      </c>
      <c r="V217" s="89">
        <v>4.4408920985006301E-17</v>
      </c>
      <c r="W217" s="89">
        <v>1.77242593968433</v>
      </c>
      <c r="X217" s="89">
        <v>99</v>
      </c>
      <c r="Y217" s="89">
        <v>-1.18503236083385</v>
      </c>
      <c r="Z217" s="89">
        <v>28.7286173508178</v>
      </c>
      <c r="AA217" s="89">
        <v>0</v>
      </c>
      <c r="AB217" s="89">
        <v>3.0244158671635399</v>
      </c>
      <c r="AC217" s="89">
        <v>95</v>
      </c>
      <c r="AD217" s="89">
        <v>0</v>
      </c>
      <c r="AE217" s="89">
        <v>0</v>
      </c>
      <c r="AF217" s="89">
        <v>0</v>
      </c>
      <c r="AG217" s="89">
        <v>0</v>
      </c>
      <c r="AH217" s="89" t="s">
        <v>230</v>
      </c>
      <c r="AI217" s="89">
        <v>0</v>
      </c>
      <c r="AJ217" s="89">
        <v>0</v>
      </c>
      <c r="AK217" s="89">
        <v>0</v>
      </c>
      <c r="AL217" s="89">
        <v>0</v>
      </c>
      <c r="AM217" s="89" t="s">
        <v>230</v>
      </c>
      <c r="AN217" s="89">
        <v>0</v>
      </c>
      <c r="AO217" s="89">
        <v>0</v>
      </c>
      <c r="AP217" s="89">
        <v>0</v>
      </c>
      <c r="AQ217" s="89">
        <v>0</v>
      </c>
      <c r="AR217" s="89" t="s">
        <v>230</v>
      </c>
      <c r="AS217" s="93">
        <f t="shared" si="7"/>
        <v>5</v>
      </c>
    </row>
    <row r="218" spans="1:45" x14ac:dyDescent="0.3">
      <c r="A218" s="93" t="str">
        <f t="shared" si="6"/>
        <v>COGN3MRFG3</v>
      </c>
      <c r="B218" s="93">
        <v>216</v>
      </c>
      <c r="C218" s="89" t="s">
        <v>45</v>
      </c>
      <c r="D218" s="89" t="s">
        <v>35</v>
      </c>
      <c r="E218" s="89">
        <v>1.64387693293395</v>
      </c>
      <c r="F218" s="89">
        <v>6.5304938728024702</v>
      </c>
      <c r="G218" s="89">
        <v>-1.7763568394002501E-16</v>
      </c>
      <c r="H218" s="89">
        <v>0.50164173519279498</v>
      </c>
      <c r="I218" s="89">
        <v>95</v>
      </c>
      <c r="J218" s="89">
        <v>1.0831313600204699</v>
      </c>
      <c r="K218" s="89">
        <v>9.3617750400598005</v>
      </c>
      <c r="L218" s="89">
        <v>-2.2352490229119798E-15</v>
      </c>
      <c r="M218" s="89">
        <v>0.90581451499319099</v>
      </c>
      <c r="N218" s="89">
        <v>99</v>
      </c>
      <c r="O218" s="89">
        <v>0.124210439911703</v>
      </c>
      <c r="P218" s="89">
        <v>14.205682343159401</v>
      </c>
      <c r="Q218" s="89">
        <v>4.5677747298863599E-16</v>
      </c>
      <c r="R218" s="89">
        <v>1.15223515233622</v>
      </c>
      <c r="S218" s="89">
        <v>95</v>
      </c>
      <c r="T218" s="89">
        <v>0</v>
      </c>
      <c r="U218" s="89">
        <v>0</v>
      </c>
      <c r="V218" s="89">
        <v>0</v>
      </c>
      <c r="W218" s="89">
        <v>0</v>
      </c>
      <c r="X218" s="89" t="s">
        <v>230</v>
      </c>
      <c r="Y218" s="89">
        <v>0</v>
      </c>
      <c r="Z218" s="89">
        <v>0</v>
      </c>
      <c r="AA218" s="89">
        <v>0</v>
      </c>
      <c r="AB218" s="89">
        <v>0</v>
      </c>
      <c r="AC218" s="89" t="s">
        <v>230</v>
      </c>
      <c r="AD218" s="89">
        <v>9.1359747253601298E-2</v>
      </c>
      <c r="AE218" s="89">
        <v>13.6920888292178</v>
      </c>
      <c r="AF218" s="89">
        <v>-8.5265128291211999E-16</v>
      </c>
      <c r="AG218" s="89">
        <v>1.5667713581412801</v>
      </c>
      <c r="AH218" s="89">
        <v>99</v>
      </c>
      <c r="AI218" s="89">
        <v>0.37562243103745202</v>
      </c>
      <c r="AJ218" s="89">
        <v>11.5744623965684</v>
      </c>
      <c r="AK218" s="89">
        <v>-5.1675835328007303E-16</v>
      </c>
      <c r="AL218" s="89">
        <v>2.2000804541999299</v>
      </c>
      <c r="AM218" s="89">
        <v>95</v>
      </c>
      <c r="AN218" s="89">
        <v>0</v>
      </c>
      <c r="AO218" s="89">
        <v>0</v>
      </c>
      <c r="AP218" s="89">
        <v>0</v>
      </c>
      <c r="AQ218" s="89">
        <v>0</v>
      </c>
      <c r="AR218" s="89" t="s">
        <v>230</v>
      </c>
      <c r="AS218" s="93">
        <f t="shared" si="7"/>
        <v>5</v>
      </c>
    </row>
    <row r="219" spans="1:45" x14ac:dyDescent="0.3">
      <c r="A219" s="93" t="str">
        <f t="shared" si="6"/>
        <v>COGN3SBSP3</v>
      </c>
      <c r="B219" s="93">
        <v>217</v>
      </c>
      <c r="C219" s="89" t="s">
        <v>45</v>
      </c>
      <c r="D219" s="89" t="s">
        <v>136</v>
      </c>
      <c r="E219" s="89">
        <v>0</v>
      </c>
      <c r="F219" s="89">
        <v>0</v>
      </c>
      <c r="G219" s="89">
        <v>0</v>
      </c>
      <c r="H219" s="89">
        <v>0</v>
      </c>
      <c r="I219" s="89" t="s">
        <v>230</v>
      </c>
      <c r="J219" s="89">
        <v>4.8426931477578297</v>
      </c>
      <c r="K219" s="89">
        <v>20.8855190791848</v>
      </c>
      <c r="L219" s="89">
        <v>-2.90138283768708E-15</v>
      </c>
      <c r="M219" s="89">
        <v>1.3411153236914399</v>
      </c>
      <c r="N219" s="89">
        <v>95</v>
      </c>
      <c r="O219" s="89">
        <v>4.2221240701575802</v>
      </c>
      <c r="P219" s="89">
        <v>24.117495289436</v>
      </c>
      <c r="Q219" s="89">
        <v>7.6129578831439301E-16</v>
      </c>
      <c r="R219" s="89">
        <v>1.7260799671704301</v>
      </c>
      <c r="S219" s="89">
        <v>99</v>
      </c>
      <c r="T219" s="89">
        <v>4.4657399390870296</v>
      </c>
      <c r="U219" s="89">
        <v>23.261643091263799</v>
      </c>
      <c r="V219" s="89">
        <v>9.3258734068513193E-16</v>
      </c>
      <c r="W219" s="89">
        <v>2.33323583099174</v>
      </c>
      <c r="X219" s="89">
        <v>95</v>
      </c>
      <c r="Y219" s="89">
        <v>4.4721542972303201</v>
      </c>
      <c r="Z219" s="89">
        <v>23.396513973492599</v>
      </c>
      <c r="AA219" s="89">
        <v>1.14476329650238E-15</v>
      </c>
      <c r="AB219" s="89">
        <v>2.56896906779233</v>
      </c>
      <c r="AC219" s="89">
        <v>99</v>
      </c>
      <c r="AD219" s="89">
        <v>4.6835279694795302</v>
      </c>
      <c r="AE219" s="89">
        <v>21.693470616488199</v>
      </c>
      <c r="AF219" s="89">
        <v>3.5527136788004998E-17</v>
      </c>
      <c r="AG219" s="89">
        <v>2.8944210511571602</v>
      </c>
      <c r="AH219" s="89">
        <v>99</v>
      </c>
      <c r="AI219" s="89">
        <v>5.0073456767803401</v>
      </c>
      <c r="AJ219" s="89">
        <v>19.243995795115499</v>
      </c>
      <c r="AK219" s="89">
        <v>1.2918958832001801E-16</v>
      </c>
      <c r="AL219" s="89">
        <v>3.5051859850858098</v>
      </c>
      <c r="AM219" s="89">
        <v>95</v>
      </c>
      <c r="AN219" s="89">
        <v>0</v>
      </c>
      <c r="AO219" s="89">
        <v>0</v>
      </c>
      <c r="AP219" s="89">
        <v>0</v>
      </c>
      <c r="AQ219" s="89">
        <v>0</v>
      </c>
      <c r="AR219" s="89" t="s">
        <v>230</v>
      </c>
      <c r="AS219" s="93">
        <f t="shared" si="7"/>
        <v>6</v>
      </c>
    </row>
    <row r="220" spans="1:45" x14ac:dyDescent="0.3">
      <c r="A220" s="93" t="str">
        <f t="shared" si="6"/>
        <v>COGN3TOTS3</v>
      </c>
      <c r="B220" s="93">
        <v>218</v>
      </c>
      <c r="C220" s="89" t="s">
        <v>45</v>
      </c>
      <c r="D220" s="89" t="s">
        <v>123</v>
      </c>
      <c r="E220" s="89">
        <v>-0.72884754651026995</v>
      </c>
      <c r="F220" s="89">
        <v>31.439337130371499</v>
      </c>
      <c r="G220" s="89">
        <v>1.10134124042816E-15</v>
      </c>
      <c r="H220" s="89">
        <v>1.1766559688402001</v>
      </c>
      <c r="I220" s="89">
        <v>95</v>
      </c>
      <c r="J220" s="89">
        <v>-0.25493929699259599</v>
      </c>
      <c r="K220" s="89">
        <v>29.1680823253527</v>
      </c>
      <c r="L220" s="89">
        <v>-9.7699626167013803E-16</v>
      </c>
      <c r="M220" s="89">
        <v>1.1309254041661501</v>
      </c>
      <c r="N220" s="89">
        <v>99</v>
      </c>
      <c r="O220" s="89">
        <v>-0.49104957898274798</v>
      </c>
      <c r="P220" s="89">
        <v>30.365685800826899</v>
      </c>
      <c r="Q220" s="89">
        <v>4.8215399926578204E-16</v>
      </c>
      <c r="R220" s="89">
        <v>1.11729186606326</v>
      </c>
      <c r="S220" s="89">
        <v>99</v>
      </c>
      <c r="T220" s="89">
        <v>-0.71611257942571804</v>
      </c>
      <c r="U220" s="89">
        <v>31.192203063984302</v>
      </c>
      <c r="V220" s="89">
        <v>-1.3544720900426899E-15</v>
      </c>
      <c r="W220" s="89">
        <v>1.71022410233505</v>
      </c>
      <c r="X220" s="89">
        <v>99</v>
      </c>
      <c r="Y220" s="89">
        <v>-0.52989957631169105</v>
      </c>
      <c r="Z220" s="89">
        <v>29.342610341359901</v>
      </c>
      <c r="AA220" s="89">
        <v>8.6844112148456696E-16</v>
      </c>
      <c r="AB220" s="89">
        <v>2.7352041193493202</v>
      </c>
      <c r="AC220" s="89">
        <v>95</v>
      </c>
      <c r="AD220" s="89">
        <v>0</v>
      </c>
      <c r="AE220" s="89">
        <v>0</v>
      </c>
      <c r="AF220" s="89">
        <v>0</v>
      </c>
      <c r="AG220" s="89">
        <v>0</v>
      </c>
      <c r="AH220" s="89" t="s">
        <v>230</v>
      </c>
      <c r="AI220" s="89">
        <v>0</v>
      </c>
      <c r="AJ220" s="89">
        <v>0</v>
      </c>
      <c r="AK220" s="89">
        <v>0</v>
      </c>
      <c r="AL220" s="89">
        <v>0</v>
      </c>
      <c r="AM220" s="89" t="s">
        <v>230</v>
      </c>
      <c r="AN220" s="89">
        <v>0</v>
      </c>
      <c r="AO220" s="89">
        <v>0</v>
      </c>
      <c r="AP220" s="89">
        <v>0</v>
      </c>
      <c r="AQ220" s="89">
        <v>0</v>
      </c>
      <c r="AR220" s="89" t="s">
        <v>230</v>
      </c>
      <c r="AS220" s="93">
        <f t="shared" si="7"/>
        <v>5</v>
      </c>
    </row>
    <row r="221" spans="1:45" x14ac:dyDescent="0.3">
      <c r="A221" s="93" t="str">
        <f t="shared" si="6"/>
        <v>CPFE3BBDC3</v>
      </c>
      <c r="B221" s="93">
        <v>219</v>
      </c>
      <c r="C221" s="89" t="s">
        <v>128</v>
      </c>
      <c r="D221" s="89" t="s">
        <v>42</v>
      </c>
      <c r="E221" s="89">
        <v>0</v>
      </c>
      <c r="F221" s="89">
        <v>0</v>
      </c>
      <c r="G221" s="89">
        <v>0</v>
      </c>
      <c r="H221" s="89">
        <v>0</v>
      </c>
      <c r="I221" s="89" t="s">
        <v>230</v>
      </c>
      <c r="J221" s="89">
        <v>1.2854246268589</v>
      </c>
      <c r="K221" s="89">
        <v>-17.8893579018523</v>
      </c>
      <c r="L221" s="89">
        <v>-2.7237471537470501E-15</v>
      </c>
      <c r="M221" s="89">
        <v>1.16314013115367</v>
      </c>
      <c r="N221" s="89">
        <v>95</v>
      </c>
      <c r="O221" s="89">
        <v>0</v>
      </c>
      <c r="P221" s="89">
        <v>0</v>
      </c>
      <c r="Q221" s="89">
        <v>0</v>
      </c>
      <c r="R221" s="89">
        <v>0</v>
      </c>
      <c r="S221" s="89" t="s">
        <v>230</v>
      </c>
      <c r="T221" s="89">
        <v>1.1747667338196499</v>
      </c>
      <c r="U221" s="89">
        <v>-14.687946065585001</v>
      </c>
      <c r="V221" s="89">
        <v>2.8421709430404001E-15</v>
      </c>
      <c r="W221" s="89">
        <v>1.1504152523295099</v>
      </c>
      <c r="X221" s="89">
        <v>95</v>
      </c>
      <c r="Y221" s="89">
        <v>1.1646099328061601</v>
      </c>
      <c r="Z221" s="89">
        <v>-14.651544904903499</v>
      </c>
      <c r="AA221" s="89">
        <v>-3.9474596431116699E-16</v>
      </c>
      <c r="AB221" s="89">
        <v>1.3702969919338199</v>
      </c>
      <c r="AC221" s="89">
        <v>95</v>
      </c>
      <c r="AD221" s="89">
        <v>1.10123100663155</v>
      </c>
      <c r="AE221" s="89">
        <v>-12.757405504370301</v>
      </c>
      <c r="AF221" s="89">
        <v>-6.3948846218409005E-16</v>
      </c>
      <c r="AG221" s="89">
        <v>1.40556122998172</v>
      </c>
      <c r="AH221" s="89">
        <v>95</v>
      </c>
      <c r="AI221" s="89">
        <v>0</v>
      </c>
      <c r="AJ221" s="89">
        <v>0</v>
      </c>
      <c r="AK221" s="89">
        <v>0</v>
      </c>
      <c r="AL221" s="89">
        <v>0</v>
      </c>
      <c r="AM221" s="89" t="s">
        <v>230</v>
      </c>
      <c r="AN221" s="89">
        <v>0.96313097974161599</v>
      </c>
      <c r="AO221" s="89">
        <v>-8.1198391927855393</v>
      </c>
      <c r="AP221" s="89">
        <v>2.7995383788948E-15</v>
      </c>
      <c r="AQ221" s="89">
        <v>1.7731694893212</v>
      </c>
      <c r="AR221" s="89">
        <v>95</v>
      </c>
      <c r="AS221" s="93">
        <f t="shared" si="7"/>
        <v>5</v>
      </c>
    </row>
    <row r="222" spans="1:45" x14ac:dyDescent="0.3">
      <c r="A222" s="93" t="str">
        <f t="shared" si="6"/>
        <v>CPFE3BBSE3</v>
      </c>
      <c r="B222" s="93">
        <v>220</v>
      </c>
      <c r="C222" s="89" t="s">
        <v>128</v>
      </c>
      <c r="D222" s="89" t="s">
        <v>46</v>
      </c>
      <c r="E222" s="89">
        <v>0</v>
      </c>
      <c r="F222" s="89">
        <v>0</v>
      </c>
      <c r="G222" s="89">
        <v>0</v>
      </c>
      <c r="H222" s="89">
        <v>0</v>
      </c>
      <c r="I222" s="89" t="s">
        <v>230</v>
      </c>
      <c r="J222" s="89">
        <v>0</v>
      </c>
      <c r="K222" s="89">
        <v>0</v>
      </c>
      <c r="L222" s="89">
        <v>0</v>
      </c>
      <c r="M222" s="89">
        <v>0</v>
      </c>
      <c r="N222" s="89" t="s">
        <v>230</v>
      </c>
      <c r="O222" s="89">
        <v>1.0287197430319801</v>
      </c>
      <c r="P222" s="89">
        <v>-3.7406700034642801</v>
      </c>
      <c r="Q222" s="89">
        <v>1.82710989195454E-15</v>
      </c>
      <c r="R222" s="89">
        <v>0.92956561163868001</v>
      </c>
      <c r="S222" s="89">
        <v>95</v>
      </c>
      <c r="T222" s="89">
        <v>0.96482584033025698</v>
      </c>
      <c r="U222" s="89">
        <v>-1.73931094710484</v>
      </c>
      <c r="V222" s="89">
        <v>-1.2656542480726801E-15</v>
      </c>
      <c r="W222" s="89">
        <v>0.96395533189293703</v>
      </c>
      <c r="X222" s="89">
        <v>95</v>
      </c>
      <c r="Y222" s="89">
        <v>0.97904794374871995</v>
      </c>
      <c r="Z222" s="89">
        <v>-2.4165195952136602</v>
      </c>
      <c r="AA222" s="89">
        <v>-3.0592812234115399E-15</v>
      </c>
      <c r="AB222" s="89">
        <v>1.2112807941166599</v>
      </c>
      <c r="AC222" s="89">
        <v>95</v>
      </c>
      <c r="AD222" s="89">
        <v>0.90087925246725298</v>
      </c>
      <c r="AE222" s="89">
        <v>-7.0179374412301598E-2</v>
      </c>
      <c r="AF222" s="89">
        <v>-2.66453525910038E-16</v>
      </c>
      <c r="AG222" s="89">
        <v>1.2739979093786</v>
      </c>
      <c r="AH222" s="89">
        <v>95</v>
      </c>
      <c r="AI222" s="89">
        <v>0.61901486507942305</v>
      </c>
      <c r="AJ222" s="89">
        <v>8.4103953561734492</v>
      </c>
      <c r="AK222" s="89">
        <v>-1.6956133467002399E-15</v>
      </c>
      <c r="AL222" s="89">
        <v>1.3713907349454699</v>
      </c>
      <c r="AM222" s="89">
        <v>95</v>
      </c>
      <c r="AN222" s="89">
        <v>0</v>
      </c>
      <c r="AO222" s="89">
        <v>0</v>
      </c>
      <c r="AP222" s="89">
        <v>0</v>
      </c>
      <c r="AQ222" s="89">
        <v>0</v>
      </c>
      <c r="AR222" s="89" t="s">
        <v>230</v>
      </c>
      <c r="AS222" s="93">
        <f t="shared" si="7"/>
        <v>5</v>
      </c>
    </row>
    <row r="223" spans="1:45" x14ac:dyDescent="0.3">
      <c r="A223" s="93" t="str">
        <f t="shared" si="6"/>
        <v>CPFE3BRDT3</v>
      </c>
      <c r="B223" s="93">
        <v>221</v>
      </c>
      <c r="C223" s="89" t="s">
        <v>128</v>
      </c>
      <c r="D223" s="89" t="s">
        <v>83</v>
      </c>
      <c r="E223" s="89">
        <v>0.54564821586106704</v>
      </c>
      <c r="F223" s="89">
        <v>4.7276317073354104</v>
      </c>
      <c r="G223" s="89">
        <v>0</v>
      </c>
      <c r="H223" s="89">
        <v>0.76830017490895197</v>
      </c>
      <c r="I223" s="89">
        <v>95</v>
      </c>
      <c r="J223" s="89">
        <v>0.51036281938197703</v>
      </c>
      <c r="K223" s="89">
        <v>5.8663469448981198</v>
      </c>
      <c r="L223" s="89">
        <v>2.30926389122033E-15</v>
      </c>
      <c r="M223" s="89">
        <v>0.76124277686238595</v>
      </c>
      <c r="N223" s="89">
        <v>95</v>
      </c>
      <c r="O223" s="89">
        <v>0.47345441462923399</v>
      </c>
      <c r="P223" s="89">
        <v>7.0658878655326003</v>
      </c>
      <c r="Q223" s="89">
        <v>1.7256037868459599E-15</v>
      </c>
      <c r="R223" s="89">
        <v>0.78832570338437502</v>
      </c>
      <c r="S223" s="89">
        <v>95</v>
      </c>
      <c r="T223" s="89">
        <v>0.457230665291601</v>
      </c>
      <c r="U223" s="89">
        <v>7.5908020846491198</v>
      </c>
      <c r="V223" s="89">
        <v>-1.53210777398272E-15</v>
      </c>
      <c r="W223" s="89">
        <v>0.75997086877256304</v>
      </c>
      <c r="X223" s="89">
        <v>99</v>
      </c>
      <c r="Y223" s="89">
        <v>0.51462177882738602</v>
      </c>
      <c r="Z223" s="89">
        <v>5.8119994339830399</v>
      </c>
      <c r="AA223" s="89">
        <v>-1.38161087508908E-16</v>
      </c>
      <c r="AB223" s="89">
        <v>0.813675056425884</v>
      </c>
      <c r="AC223" s="89">
        <v>99</v>
      </c>
      <c r="AD223" s="89">
        <v>0.69827849752948901</v>
      </c>
      <c r="AE223" s="89">
        <v>0.186067864651555</v>
      </c>
      <c r="AF223" s="89">
        <v>-4.4408920985006301E-16</v>
      </c>
      <c r="AG223" s="89">
        <v>0.92428768902036096</v>
      </c>
      <c r="AH223" s="89">
        <v>99</v>
      </c>
      <c r="AI223" s="89">
        <v>0.810537721436425</v>
      </c>
      <c r="AJ223" s="89">
        <v>-3.1831934072177401</v>
      </c>
      <c r="AK223" s="89">
        <v>-1.3564906773601899E-15</v>
      </c>
      <c r="AL223" s="89">
        <v>0.96303527991391003</v>
      </c>
      <c r="AM223" s="89">
        <v>99</v>
      </c>
      <c r="AN223" s="89">
        <v>0.99484984033128798</v>
      </c>
      <c r="AO223" s="89">
        <v>-8.2781538270451502</v>
      </c>
      <c r="AP223" s="89">
        <v>1.8189894035458601E-15</v>
      </c>
      <c r="AQ223" s="89">
        <v>1.3446552469172901</v>
      </c>
      <c r="AR223" s="89">
        <v>99</v>
      </c>
      <c r="AS223" s="93">
        <f t="shared" si="7"/>
        <v>8</v>
      </c>
    </row>
    <row r="224" spans="1:45" x14ac:dyDescent="0.3">
      <c r="A224" s="93" t="str">
        <f t="shared" si="6"/>
        <v>CPFE3BRFS3</v>
      </c>
      <c r="B224" s="93">
        <v>222</v>
      </c>
      <c r="C224" s="89" t="s">
        <v>128</v>
      </c>
      <c r="D224" s="89" t="s">
        <v>126</v>
      </c>
      <c r="E224" s="89">
        <v>0</v>
      </c>
      <c r="F224" s="89">
        <v>0</v>
      </c>
      <c r="G224" s="89">
        <v>0</v>
      </c>
      <c r="H224" s="89">
        <v>0</v>
      </c>
      <c r="I224" s="89" t="s">
        <v>230</v>
      </c>
      <c r="J224" s="89">
        <v>0.82648515965561498</v>
      </c>
      <c r="K224" s="89">
        <v>-4.4762843768926199</v>
      </c>
      <c r="L224" s="89">
        <v>-8.8817841970012504E-16</v>
      </c>
      <c r="M224" s="89">
        <v>1.07853752166852</v>
      </c>
      <c r="N224" s="89">
        <v>95</v>
      </c>
      <c r="O224" s="89">
        <v>0.78700233406897002</v>
      </c>
      <c r="P224" s="89">
        <v>-3.25075099622393</v>
      </c>
      <c r="Q224" s="89">
        <v>-1.01506105108586E-16</v>
      </c>
      <c r="R224" s="89">
        <v>1.0406980129289101</v>
      </c>
      <c r="S224" s="89">
        <v>95</v>
      </c>
      <c r="T224" s="89">
        <v>0.70208703801040495</v>
      </c>
      <c r="U224" s="89">
        <v>-0.50560407345653902</v>
      </c>
      <c r="V224" s="89">
        <v>-2.4868995751603501E-15</v>
      </c>
      <c r="W224" s="89">
        <v>1.12643880986837</v>
      </c>
      <c r="X224" s="89">
        <v>95</v>
      </c>
      <c r="Y224" s="89">
        <v>0.64531195882372205</v>
      </c>
      <c r="Z224" s="89">
        <v>1.4330670229596301</v>
      </c>
      <c r="AA224" s="89">
        <v>-1.5395092608135501E-15</v>
      </c>
      <c r="AB224" s="89">
        <v>1.28296480153819</v>
      </c>
      <c r="AC224" s="89">
        <v>95</v>
      </c>
      <c r="AD224" s="89">
        <v>0.53066212856557504</v>
      </c>
      <c r="AE224" s="89">
        <v>4.9223298496274701</v>
      </c>
      <c r="AF224" s="89">
        <v>-1.24344978758018E-15</v>
      </c>
      <c r="AG224" s="89">
        <v>1.31516695061461</v>
      </c>
      <c r="AH224" s="89">
        <v>95</v>
      </c>
      <c r="AI224" s="89">
        <v>0.68651451366346705</v>
      </c>
      <c r="AJ224" s="89">
        <v>0.23195088861636701</v>
      </c>
      <c r="AK224" s="89">
        <v>-4.52163559120064E-16</v>
      </c>
      <c r="AL224" s="89">
        <v>1.3471940957711299</v>
      </c>
      <c r="AM224" s="89">
        <v>99</v>
      </c>
      <c r="AN224" s="89">
        <v>1.0828782741415699</v>
      </c>
      <c r="AO224" s="89">
        <v>-10.8798991541712</v>
      </c>
      <c r="AP224" s="89">
        <v>7.9580786405131203E-16</v>
      </c>
      <c r="AQ224" s="89">
        <v>2.2023153714500099</v>
      </c>
      <c r="AR224" s="89">
        <v>95</v>
      </c>
      <c r="AS224" s="93">
        <f t="shared" si="7"/>
        <v>7</v>
      </c>
    </row>
    <row r="225" spans="1:45" x14ac:dyDescent="0.3">
      <c r="A225" s="93" t="str">
        <f t="shared" si="6"/>
        <v>CPFE3CRFB3</v>
      </c>
      <c r="B225" s="93">
        <v>223</v>
      </c>
      <c r="C225" s="89" t="s">
        <v>128</v>
      </c>
      <c r="D225" s="89" t="s">
        <v>135</v>
      </c>
      <c r="E225" s="89">
        <v>-0.216385344655079</v>
      </c>
      <c r="F225" s="89">
        <v>26.4153990617252</v>
      </c>
      <c r="G225" s="89">
        <v>2.8066438062523998E-15</v>
      </c>
      <c r="H225" s="89">
        <v>0.61488258078373803</v>
      </c>
      <c r="I225" s="89">
        <v>99</v>
      </c>
      <c r="J225" s="89">
        <v>-0.187019826832693</v>
      </c>
      <c r="K225" s="89">
        <v>25.5094943283876</v>
      </c>
      <c r="L225" s="89">
        <v>2.5757174171303599E-15</v>
      </c>
      <c r="M225" s="89">
        <v>0.61900494118099803</v>
      </c>
      <c r="N225" s="89">
        <v>95</v>
      </c>
      <c r="O225" s="89">
        <v>-9.0219195190290896E-2</v>
      </c>
      <c r="P225" s="89">
        <v>22.7309174045206</v>
      </c>
      <c r="Q225" s="89">
        <v>-9.3893147225441792E-16</v>
      </c>
      <c r="R225" s="89">
        <v>0.77670435711001895</v>
      </c>
      <c r="S225" s="89">
        <v>95</v>
      </c>
      <c r="T225" s="89">
        <v>-6.6439370401723499E-2</v>
      </c>
      <c r="U225" s="89">
        <v>21.940719638631201</v>
      </c>
      <c r="V225" s="89">
        <v>-1.3100631690576801E-15</v>
      </c>
      <c r="W225" s="89">
        <v>0.77431939924586901</v>
      </c>
      <c r="X225" s="89">
        <v>95</v>
      </c>
      <c r="Y225" s="89">
        <v>-2.0018346238374601E-2</v>
      </c>
      <c r="Z225" s="89">
        <v>20.313625324676501</v>
      </c>
      <c r="AA225" s="89">
        <v>-5.5264435003563299E-16</v>
      </c>
      <c r="AB225" s="89">
        <v>1.00462586474381</v>
      </c>
      <c r="AC225" s="89">
        <v>95</v>
      </c>
      <c r="AD225" s="89">
        <v>0</v>
      </c>
      <c r="AE225" s="89">
        <v>0</v>
      </c>
      <c r="AF225" s="89">
        <v>0</v>
      </c>
      <c r="AG225" s="89">
        <v>0</v>
      </c>
      <c r="AH225" s="89" t="s">
        <v>230</v>
      </c>
      <c r="AI225" s="89">
        <v>-0.109319336962034</v>
      </c>
      <c r="AJ225" s="89">
        <v>22.9777401142122</v>
      </c>
      <c r="AK225" s="89">
        <v>-4.8446095620006798E-17</v>
      </c>
      <c r="AL225" s="89">
        <v>0.98478495063793003</v>
      </c>
      <c r="AM225" s="89">
        <v>95</v>
      </c>
      <c r="AN225" s="89">
        <v>0</v>
      </c>
      <c r="AO225" s="89">
        <v>0</v>
      </c>
      <c r="AP225" s="89">
        <v>0</v>
      </c>
      <c r="AQ225" s="89">
        <v>0</v>
      </c>
      <c r="AR225" s="89" t="s">
        <v>230</v>
      </c>
      <c r="AS225" s="93">
        <f t="shared" si="7"/>
        <v>6</v>
      </c>
    </row>
    <row r="226" spans="1:45" x14ac:dyDescent="0.3">
      <c r="A226" s="93" t="str">
        <f t="shared" si="6"/>
        <v>CPFE3EGIE3</v>
      </c>
      <c r="B226" s="93">
        <v>224</v>
      </c>
      <c r="C226" s="89" t="s">
        <v>128</v>
      </c>
      <c r="D226" s="89" t="s">
        <v>89</v>
      </c>
      <c r="E226" s="89">
        <v>0.99616564289294296</v>
      </c>
      <c r="F226" s="89">
        <v>12.3414978610418</v>
      </c>
      <c r="G226" s="89">
        <v>1.6342482922482299E-15</v>
      </c>
      <c r="H226" s="89">
        <v>0.71511989270218301</v>
      </c>
      <c r="I226" s="89">
        <v>99</v>
      </c>
      <c r="J226" s="89">
        <v>0</v>
      </c>
      <c r="K226" s="89">
        <v>0</v>
      </c>
      <c r="L226" s="89">
        <v>0</v>
      </c>
      <c r="M226" s="89">
        <v>0</v>
      </c>
      <c r="N226" s="89" t="s">
        <v>230</v>
      </c>
      <c r="O226" s="89">
        <v>0.927541290591818</v>
      </c>
      <c r="P226" s="89">
        <v>14.6406923728723</v>
      </c>
      <c r="Q226" s="89">
        <v>2.6899117853775201E-15</v>
      </c>
      <c r="R226" s="89">
        <v>0.78548457343989098</v>
      </c>
      <c r="S226" s="89">
        <v>95</v>
      </c>
      <c r="T226" s="89">
        <v>0.91794926245842601</v>
      </c>
      <c r="U226" s="89">
        <v>14.9375376506484</v>
      </c>
      <c r="V226" s="89">
        <v>4.4408920985006301E-16</v>
      </c>
      <c r="W226" s="89">
        <v>0.775461124793137</v>
      </c>
      <c r="X226" s="89">
        <v>95</v>
      </c>
      <c r="Y226" s="89">
        <v>0.94165880806303404</v>
      </c>
      <c r="Z226" s="89">
        <v>13.980701781051399</v>
      </c>
      <c r="AA226" s="89">
        <v>-2.8421709430404001E-15</v>
      </c>
      <c r="AB226" s="89">
        <v>1.0364583351316501</v>
      </c>
      <c r="AC226" s="89">
        <v>95</v>
      </c>
      <c r="AD226" s="89">
        <v>0</v>
      </c>
      <c r="AE226" s="89">
        <v>0</v>
      </c>
      <c r="AF226" s="89">
        <v>0</v>
      </c>
      <c r="AG226" s="89">
        <v>0</v>
      </c>
      <c r="AH226" s="89" t="s">
        <v>230</v>
      </c>
      <c r="AI226" s="89">
        <v>0.88714537867162602</v>
      </c>
      <c r="AJ226" s="89">
        <v>15.489521483469399</v>
      </c>
      <c r="AK226" s="89">
        <v>-2.0993308102003001E-15</v>
      </c>
      <c r="AL226" s="89">
        <v>1.35970496361118</v>
      </c>
      <c r="AM226" s="89">
        <v>99</v>
      </c>
      <c r="AN226" s="89">
        <v>0.98197335396240204</v>
      </c>
      <c r="AO226" s="89">
        <v>12.953316317414</v>
      </c>
      <c r="AP226" s="89">
        <v>-3.6948222259525198E-16</v>
      </c>
      <c r="AQ226" s="89">
        <v>1.5055646410682699</v>
      </c>
      <c r="AR226" s="89">
        <v>99</v>
      </c>
      <c r="AS226" s="93">
        <f t="shared" si="7"/>
        <v>6</v>
      </c>
    </row>
    <row r="227" spans="1:45" x14ac:dyDescent="0.3">
      <c r="A227" s="93" t="str">
        <f t="shared" si="6"/>
        <v>CPFE3EMBR3</v>
      </c>
      <c r="B227" s="93">
        <v>225</v>
      </c>
      <c r="C227" s="89" t="s">
        <v>128</v>
      </c>
      <c r="D227" s="89" t="s">
        <v>130</v>
      </c>
      <c r="E227" s="89">
        <v>0.666960455146692</v>
      </c>
      <c r="F227" s="89">
        <v>-12.3232621357676</v>
      </c>
      <c r="G227" s="89">
        <v>-6.03961325396085E-16</v>
      </c>
      <c r="H227" s="89">
        <v>0.60918326499974995</v>
      </c>
      <c r="I227" s="89">
        <v>95</v>
      </c>
      <c r="J227" s="89">
        <v>0.64712623537047298</v>
      </c>
      <c r="K227" s="89">
        <v>-11.702492021877701</v>
      </c>
      <c r="L227" s="89">
        <v>-2.07241631263363E-15</v>
      </c>
      <c r="M227" s="89">
        <v>0.57197102087371299</v>
      </c>
      <c r="N227" s="89">
        <v>95</v>
      </c>
      <c r="O227" s="89">
        <v>0.57427358689055696</v>
      </c>
      <c r="P227" s="89">
        <v>-9.4879726044342299</v>
      </c>
      <c r="Q227" s="89">
        <v>3.1720657846433E-16</v>
      </c>
      <c r="R227" s="89">
        <v>0.63909989088645303</v>
      </c>
      <c r="S227" s="89">
        <v>95</v>
      </c>
      <c r="T227" s="89">
        <v>0</v>
      </c>
      <c r="U227" s="89">
        <v>0</v>
      </c>
      <c r="V227" s="89">
        <v>0</v>
      </c>
      <c r="W227" s="89">
        <v>0</v>
      </c>
      <c r="X227" s="89" t="s">
        <v>230</v>
      </c>
      <c r="Y227" s="89">
        <v>0.53944390949302901</v>
      </c>
      <c r="Z227" s="89">
        <v>-8.3198714399095195</v>
      </c>
      <c r="AA227" s="89">
        <v>7.4014868308343802E-16</v>
      </c>
      <c r="AB227" s="89">
        <v>0.72963007871957397</v>
      </c>
      <c r="AC227" s="89">
        <v>99</v>
      </c>
      <c r="AD227" s="89">
        <v>0.30755080025875697</v>
      </c>
      <c r="AE227" s="89">
        <v>-1.25675683197863</v>
      </c>
      <c r="AF227" s="89">
        <v>8.5265128291211999E-16</v>
      </c>
      <c r="AG227" s="89">
        <v>0.90643734516031205</v>
      </c>
      <c r="AH227" s="89">
        <v>99</v>
      </c>
      <c r="AI227" s="89">
        <v>9.9228220151908204E-3</v>
      </c>
      <c r="AJ227" s="89">
        <v>7.70924946097914</v>
      </c>
      <c r="AK227" s="89">
        <v>-2.0993308102002999E-16</v>
      </c>
      <c r="AL227" s="89">
        <v>1.08507518026334</v>
      </c>
      <c r="AM227" s="89">
        <v>95</v>
      </c>
      <c r="AN227" s="89">
        <v>0</v>
      </c>
      <c r="AO227" s="89">
        <v>0</v>
      </c>
      <c r="AP227" s="89">
        <v>0</v>
      </c>
      <c r="AQ227" s="89">
        <v>0</v>
      </c>
      <c r="AR227" s="89" t="s">
        <v>230</v>
      </c>
      <c r="AS227" s="93">
        <f t="shared" si="7"/>
        <v>6</v>
      </c>
    </row>
    <row r="228" spans="1:45" x14ac:dyDescent="0.3">
      <c r="A228" s="93" t="str">
        <f t="shared" si="6"/>
        <v>CPFE3ENBR3</v>
      </c>
      <c r="B228" s="93">
        <v>226</v>
      </c>
      <c r="C228" s="89" t="s">
        <v>128</v>
      </c>
      <c r="D228" s="89" t="s">
        <v>90</v>
      </c>
      <c r="E228" s="89">
        <v>0.51735438241244702</v>
      </c>
      <c r="F228" s="89">
        <v>2.9724486254959599</v>
      </c>
      <c r="G228" s="89">
        <v>2.2737367544323199E-15</v>
      </c>
      <c r="H228" s="89">
        <v>0.38368963486782798</v>
      </c>
      <c r="I228" s="89">
        <v>95</v>
      </c>
      <c r="J228" s="89">
        <v>0.52558791201115096</v>
      </c>
      <c r="K228" s="89">
        <v>2.6162640890915498</v>
      </c>
      <c r="L228" s="89">
        <v>5.9211894646675002E-16</v>
      </c>
      <c r="M228" s="89">
        <v>0.51390806072008599</v>
      </c>
      <c r="N228" s="89">
        <v>95</v>
      </c>
      <c r="O228" s="89">
        <v>0</v>
      </c>
      <c r="P228" s="89">
        <v>0</v>
      </c>
      <c r="Q228" s="89">
        <v>0</v>
      </c>
      <c r="R228" s="89">
        <v>0</v>
      </c>
      <c r="S228" s="89" t="s">
        <v>230</v>
      </c>
      <c r="T228" s="89">
        <v>0.50432604756763899</v>
      </c>
      <c r="U228" s="89">
        <v>3.11025513146887</v>
      </c>
      <c r="V228" s="89">
        <v>-5.7731597280508103E-16</v>
      </c>
      <c r="W228" s="89">
        <v>0.53653840749397697</v>
      </c>
      <c r="X228" s="89">
        <v>95</v>
      </c>
      <c r="Y228" s="89">
        <v>0.51839127795164497</v>
      </c>
      <c r="Z228" s="89">
        <v>2.5580317295223098</v>
      </c>
      <c r="AA228" s="89">
        <v>1.06581410364015E-15</v>
      </c>
      <c r="AB228" s="89">
        <v>0.63941970083030597</v>
      </c>
      <c r="AC228" s="89">
        <v>95</v>
      </c>
      <c r="AD228" s="89">
        <v>0.52167941896664705</v>
      </c>
      <c r="AE228" s="89">
        <v>2.4389083515627998</v>
      </c>
      <c r="AF228" s="89">
        <v>-1.1368683772161599E-15</v>
      </c>
      <c r="AG228" s="89">
        <v>0.66438607632175095</v>
      </c>
      <c r="AH228" s="89">
        <v>95</v>
      </c>
      <c r="AI228" s="89">
        <v>0</v>
      </c>
      <c r="AJ228" s="89">
        <v>0</v>
      </c>
      <c r="AK228" s="89">
        <v>0</v>
      </c>
      <c r="AL228" s="89">
        <v>0</v>
      </c>
      <c r="AM228" s="89" t="s">
        <v>230</v>
      </c>
      <c r="AN228" s="89">
        <v>0</v>
      </c>
      <c r="AO228" s="89">
        <v>0</v>
      </c>
      <c r="AP228" s="89">
        <v>0</v>
      </c>
      <c r="AQ228" s="89">
        <v>0</v>
      </c>
      <c r="AR228" s="89" t="s">
        <v>230</v>
      </c>
      <c r="AS228" s="93">
        <f t="shared" si="7"/>
        <v>5</v>
      </c>
    </row>
    <row r="229" spans="1:45" x14ac:dyDescent="0.3">
      <c r="A229" s="93" t="str">
        <f t="shared" si="6"/>
        <v>CPFE3ENGI11</v>
      </c>
      <c r="B229" s="93">
        <v>227</v>
      </c>
      <c r="C229" s="89" t="s">
        <v>128</v>
      </c>
      <c r="D229" s="89" t="s">
        <v>91</v>
      </c>
      <c r="E229" s="89">
        <v>0</v>
      </c>
      <c r="F229" s="89">
        <v>0</v>
      </c>
      <c r="G229" s="89">
        <v>0</v>
      </c>
      <c r="H229" s="89">
        <v>0</v>
      </c>
      <c r="I229" s="89" t="s">
        <v>230</v>
      </c>
      <c r="J229" s="89">
        <v>2.0387117954873499</v>
      </c>
      <c r="K229" s="89">
        <v>-15.6111440653792</v>
      </c>
      <c r="L229" s="89">
        <v>-2.07241631263363E-15</v>
      </c>
      <c r="M229" s="89">
        <v>0.95959759070239303</v>
      </c>
      <c r="N229" s="89">
        <v>99</v>
      </c>
      <c r="O229" s="89">
        <v>1.9659051845959099</v>
      </c>
      <c r="P229" s="89">
        <v>-13.1549913477839</v>
      </c>
      <c r="Q229" s="89">
        <v>4.9230460977664099E-15</v>
      </c>
      <c r="R229" s="89">
        <v>1.20145987130076</v>
      </c>
      <c r="S229" s="89">
        <v>95</v>
      </c>
      <c r="T229" s="89">
        <v>0</v>
      </c>
      <c r="U229" s="89">
        <v>0</v>
      </c>
      <c r="V229" s="89">
        <v>0</v>
      </c>
      <c r="W229" s="89">
        <v>0</v>
      </c>
      <c r="X229" s="89" t="s">
        <v>230</v>
      </c>
      <c r="Y229" s="89">
        <v>1.74615760084053</v>
      </c>
      <c r="Z229" s="89">
        <v>-6.1686800207672103</v>
      </c>
      <c r="AA229" s="89">
        <v>1.02633950720903E-15</v>
      </c>
      <c r="AB229" s="89">
        <v>1.58902586132177</v>
      </c>
      <c r="AC229" s="89">
        <v>95</v>
      </c>
      <c r="AD229" s="89">
        <v>1.47074583056016</v>
      </c>
      <c r="AE229" s="89">
        <v>2.1889655583573999</v>
      </c>
      <c r="AF229" s="89">
        <v>2.9842794901924199E-15</v>
      </c>
      <c r="AG229" s="89">
        <v>1.8155178348382299</v>
      </c>
      <c r="AH229" s="89">
        <v>95</v>
      </c>
      <c r="AI229" s="89">
        <v>1.31605215883424</v>
      </c>
      <c r="AJ229" s="89">
        <v>6.8386268129608503</v>
      </c>
      <c r="AK229" s="89">
        <v>2.5837917664003602E-16</v>
      </c>
      <c r="AL229" s="89">
        <v>1.8983098881888301</v>
      </c>
      <c r="AM229" s="89">
        <v>99</v>
      </c>
      <c r="AN229" s="89">
        <v>0</v>
      </c>
      <c r="AO229" s="89">
        <v>0</v>
      </c>
      <c r="AP229" s="89">
        <v>0</v>
      </c>
      <c r="AQ229" s="89">
        <v>0</v>
      </c>
      <c r="AR229" s="89" t="s">
        <v>230</v>
      </c>
      <c r="AS229" s="93">
        <f t="shared" si="7"/>
        <v>5</v>
      </c>
    </row>
    <row r="230" spans="1:45" x14ac:dyDescent="0.3">
      <c r="A230" s="93" t="str">
        <f t="shared" si="6"/>
        <v>CPFE3GOLL4</v>
      </c>
      <c r="B230" s="93">
        <v>228</v>
      </c>
      <c r="C230" s="89" t="s">
        <v>128</v>
      </c>
      <c r="D230" s="89" t="s">
        <v>93</v>
      </c>
      <c r="E230" s="89">
        <v>0</v>
      </c>
      <c r="F230" s="89">
        <v>0</v>
      </c>
      <c r="G230" s="89">
        <v>0</v>
      </c>
      <c r="H230" s="89">
        <v>0</v>
      </c>
      <c r="I230" s="89" t="s">
        <v>230</v>
      </c>
      <c r="J230" s="89">
        <v>0</v>
      </c>
      <c r="K230" s="89">
        <v>0</v>
      </c>
      <c r="L230" s="89">
        <v>0</v>
      </c>
      <c r="M230" s="89">
        <v>0</v>
      </c>
      <c r="N230" s="89" t="s">
        <v>230</v>
      </c>
      <c r="O230" s="89">
        <v>1.45497008184806</v>
      </c>
      <c r="P230" s="89">
        <v>-22.8456196849856</v>
      </c>
      <c r="Q230" s="89">
        <v>1.7256037868459599E-15</v>
      </c>
      <c r="R230" s="89">
        <v>2.30202182665378</v>
      </c>
      <c r="S230" s="89">
        <v>95</v>
      </c>
      <c r="T230" s="89">
        <v>1.44243739615289</v>
      </c>
      <c r="U230" s="89">
        <v>-22.5345933904002</v>
      </c>
      <c r="V230" s="89">
        <v>-2.1316282072803001E-15</v>
      </c>
      <c r="W230" s="89">
        <v>2.2018105520922</v>
      </c>
      <c r="X230" s="89">
        <v>95</v>
      </c>
      <c r="Y230" s="89">
        <v>1.49907942207899</v>
      </c>
      <c r="Z230" s="89">
        <v>-24.852103033223599</v>
      </c>
      <c r="AA230" s="89">
        <v>1.4210854715202001E-15</v>
      </c>
      <c r="AB230" s="89">
        <v>2.9029483784850898</v>
      </c>
      <c r="AC230" s="89">
        <v>99</v>
      </c>
      <c r="AD230" s="89">
        <v>0</v>
      </c>
      <c r="AE230" s="89">
        <v>0</v>
      </c>
      <c r="AF230" s="89">
        <v>0</v>
      </c>
      <c r="AG230" s="89">
        <v>0</v>
      </c>
      <c r="AH230" s="89" t="s">
        <v>230</v>
      </c>
      <c r="AI230" s="89">
        <v>1.6678682768763</v>
      </c>
      <c r="AJ230" s="89">
        <v>-30.1964309981817</v>
      </c>
      <c r="AK230" s="89">
        <v>1.03351670656015E-15</v>
      </c>
      <c r="AL230" s="89">
        <v>2.9441068709726501</v>
      </c>
      <c r="AM230" s="89">
        <v>95</v>
      </c>
      <c r="AN230" s="89">
        <v>2.0603180250849298</v>
      </c>
      <c r="AO230" s="89">
        <v>-41.216738783026202</v>
      </c>
      <c r="AP230" s="89">
        <v>-1.1368683772161599E-15</v>
      </c>
      <c r="AQ230" s="89">
        <v>3.5474978667064301</v>
      </c>
      <c r="AR230" s="89">
        <v>95</v>
      </c>
      <c r="AS230" s="93">
        <f t="shared" si="7"/>
        <v>5</v>
      </c>
    </row>
    <row r="231" spans="1:45" x14ac:dyDescent="0.3">
      <c r="A231" s="93" t="str">
        <f t="shared" si="6"/>
        <v>CPFE3IGTA3</v>
      </c>
      <c r="B231" s="93">
        <v>229</v>
      </c>
      <c r="C231" s="89" t="s">
        <v>128</v>
      </c>
      <c r="D231" s="89" t="s">
        <v>107</v>
      </c>
      <c r="E231" s="89">
        <v>0</v>
      </c>
      <c r="F231" s="89">
        <v>0</v>
      </c>
      <c r="G231" s="89">
        <v>0</v>
      </c>
      <c r="H231" s="89">
        <v>0</v>
      </c>
      <c r="I231" s="89" t="s">
        <v>230</v>
      </c>
      <c r="J231" s="89">
        <v>0</v>
      </c>
      <c r="K231" s="89">
        <v>0</v>
      </c>
      <c r="L231" s="89">
        <v>0</v>
      </c>
      <c r="M231" s="89">
        <v>0</v>
      </c>
      <c r="N231" s="89" t="s">
        <v>230</v>
      </c>
      <c r="O231" s="89">
        <v>0.99918554140827898</v>
      </c>
      <c r="P231" s="89">
        <v>4.6623841696739703</v>
      </c>
      <c r="Q231" s="89">
        <v>6.1918724116237303E-15</v>
      </c>
      <c r="R231" s="89">
        <v>1.7769250740831</v>
      </c>
      <c r="S231" s="89">
        <v>95</v>
      </c>
      <c r="T231" s="89">
        <v>0.93894928299562097</v>
      </c>
      <c r="U231" s="89">
        <v>6.6042707863613401</v>
      </c>
      <c r="V231" s="89">
        <v>-4.1300296516055803E-15</v>
      </c>
      <c r="W231" s="89">
        <v>1.72698097463244</v>
      </c>
      <c r="X231" s="89">
        <v>95</v>
      </c>
      <c r="Y231" s="89">
        <v>1.0054348085634299</v>
      </c>
      <c r="Z231" s="89">
        <v>4.55322637173931</v>
      </c>
      <c r="AA231" s="89">
        <v>-4.2237818181294899E-15</v>
      </c>
      <c r="AB231" s="89">
        <v>1.7498340666465</v>
      </c>
      <c r="AC231" s="89">
        <v>99</v>
      </c>
      <c r="AD231" s="89">
        <v>0.98698191054038598</v>
      </c>
      <c r="AE231" s="89">
        <v>5.0530981557029699</v>
      </c>
      <c r="AF231" s="89">
        <v>1.7763568394002501E-16</v>
      </c>
      <c r="AG231" s="89">
        <v>1.93925757031854</v>
      </c>
      <c r="AH231" s="89">
        <v>95</v>
      </c>
      <c r="AI231" s="89">
        <v>0.75569194961332198</v>
      </c>
      <c r="AJ231" s="89">
        <v>12.017670762618099</v>
      </c>
      <c r="AK231" s="89">
        <v>-9.3662451532013198E-16</v>
      </c>
      <c r="AL231" s="89">
        <v>2.0225241771856899</v>
      </c>
      <c r="AM231" s="89">
        <v>99</v>
      </c>
      <c r="AN231" s="89">
        <v>0</v>
      </c>
      <c r="AO231" s="89">
        <v>0</v>
      </c>
      <c r="AP231" s="89">
        <v>0</v>
      </c>
      <c r="AQ231" s="89">
        <v>0</v>
      </c>
      <c r="AR231" s="89" t="s">
        <v>230</v>
      </c>
      <c r="AS231" s="93">
        <f t="shared" si="7"/>
        <v>5</v>
      </c>
    </row>
    <row r="232" spans="1:45" x14ac:dyDescent="0.3">
      <c r="A232" s="93" t="str">
        <f t="shared" si="6"/>
        <v>CPFE3IRBR3</v>
      </c>
      <c r="B232" s="93">
        <v>230</v>
      </c>
      <c r="C232" s="89" t="s">
        <v>128</v>
      </c>
      <c r="D232" s="89" t="s">
        <v>108</v>
      </c>
      <c r="E232" s="89">
        <v>0</v>
      </c>
      <c r="F232" s="89">
        <v>0</v>
      </c>
      <c r="G232" s="89">
        <v>0</v>
      </c>
      <c r="H232" s="89">
        <v>0</v>
      </c>
      <c r="I232" s="89" t="s">
        <v>230</v>
      </c>
      <c r="J232" s="89">
        <v>9.00786329924681E-2</v>
      </c>
      <c r="K232" s="89">
        <v>4.39251741023104</v>
      </c>
      <c r="L232" s="89">
        <v>1.05101112997848E-15</v>
      </c>
      <c r="M232" s="89">
        <v>0.606044248302813</v>
      </c>
      <c r="N232" s="89">
        <v>95</v>
      </c>
      <c r="O232" s="89">
        <v>6.0301504458740503E-2</v>
      </c>
      <c r="P232" s="89">
        <v>5.4283424561332199</v>
      </c>
      <c r="Q232" s="89">
        <v>2.1570047335574499E-16</v>
      </c>
      <c r="R232" s="89">
        <v>0.695644916265862</v>
      </c>
      <c r="S232" s="89">
        <v>95</v>
      </c>
      <c r="T232" s="89">
        <v>0</v>
      </c>
      <c r="U232" s="89">
        <v>0</v>
      </c>
      <c r="V232" s="89">
        <v>0</v>
      </c>
      <c r="W232" s="89">
        <v>0</v>
      </c>
      <c r="X232" s="89" t="s">
        <v>230</v>
      </c>
      <c r="Y232" s="89">
        <v>0</v>
      </c>
      <c r="Z232" s="89">
        <v>0</v>
      </c>
      <c r="AA232" s="89">
        <v>0</v>
      </c>
      <c r="AB232" s="89">
        <v>0</v>
      </c>
      <c r="AC232" s="89" t="s">
        <v>230</v>
      </c>
      <c r="AD232" s="89">
        <v>-0.101221482300607</v>
      </c>
      <c r="AE232" s="89">
        <v>10.6860026280907</v>
      </c>
      <c r="AF232" s="89">
        <v>-7.1054273576010003E-16</v>
      </c>
      <c r="AG232" s="89">
        <v>1.20035321403332</v>
      </c>
      <c r="AH232" s="89">
        <v>95</v>
      </c>
      <c r="AI232" s="89">
        <v>-7.0000145955566195E-2</v>
      </c>
      <c r="AJ232" s="89">
        <v>9.7694268194388201</v>
      </c>
      <c r="AK232" s="89">
        <v>-5.8135314744008197E-16</v>
      </c>
      <c r="AL232" s="89">
        <v>1.2040843657679801</v>
      </c>
      <c r="AM232" s="89">
        <v>95</v>
      </c>
      <c r="AN232" s="89">
        <v>1.2383128570084101</v>
      </c>
      <c r="AO232" s="89">
        <v>-26.603094438178999</v>
      </c>
      <c r="AP232" s="89">
        <v>-2.04636307898909E-15</v>
      </c>
      <c r="AQ232" s="89">
        <v>6.2318818905464903</v>
      </c>
      <c r="AR232" s="89">
        <v>99</v>
      </c>
      <c r="AS232" s="93">
        <f t="shared" si="7"/>
        <v>5</v>
      </c>
    </row>
    <row r="233" spans="1:45" x14ac:dyDescent="0.3">
      <c r="A233" s="93" t="str">
        <f t="shared" si="6"/>
        <v>CPFE3JBSS3</v>
      </c>
      <c r="B233" s="93">
        <v>231</v>
      </c>
      <c r="C233" s="89" t="s">
        <v>128</v>
      </c>
      <c r="D233" s="89" t="s">
        <v>95</v>
      </c>
      <c r="E233" s="89">
        <v>0</v>
      </c>
      <c r="F233" s="89">
        <v>0</v>
      </c>
      <c r="G233" s="89">
        <v>0</v>
      </c>
      <c r="H233" s="89">
        <v>0</v>
      </c>
      <c r="I233" s="89" t="s">
        <v>230</v>
      </c>
      <c r="J233" s="89">
        <v>0</v>
      </c>
      <c r="K233" s="89">
        <v>0</v>
      </c>
      <c r="L233" s="89">
        <v>0</v>
      </c>
      <c r="M233" s="89">
        <v>0</v>
      </c>
      <c r="N233" s="89" t="s">
        <v>230</v>
      </c>
      <c r="O233" s="89">
        <v>0</v>
      </c>
      <c r="P233" s="89">
        <v>0</v>
      </c>
      <c r="Q233" s="89">
        <v>0</v>
      </c>
      <c r="R233" s="89">
        <v>0</v>
      </c>
      <c r="S233" s="89" t="s">
        <v>230</v>
      </c>
      <c r="T233" s="89">
        <v>0.60747117379847504</v>
      </c>
      <c r="U233" s="89">
        <v>4.2051982592461403</v>
      </c>
      <c r="V233" s="89">
        <v>-3.1086244689504401E-16</v>
      </c>
      <c r="W233" s="89">
        <v>1.09892879253082</v>
      </c>
      <c r="X233" s="89">
        <v>95</v>
      </c>
      <c r="Y233" s="89">
        <v>0.55818938820447805</v>
      </c>
      <c r="Z233" s="89">
        <v>5.5881511759344704</v>
      </c>
      <c r="AA233" s="89">
        <v>-1.7763568394002501E-16</v>
      </c>
      <c r="AB233" s="89">
        <v>1.1134451053660701</v>
      </c>
      <c r="AC233" s="89">
        <v>99</v>
      </c>
      <c r="AD233" s="89">
        <v>0.34199189910644701</v>
      </c>
      <c r="AE233" s="89">
        <v>12.206082734411</v>
      </c>
      <c r="AF233" s="89">
        <v>8.1712414612411495E-16</v>
      </c>
      <c r="AG233" s="89">
        <v>1.24592964731175</v>
      </c>
      <c r="AH233" s="89">
        <v>95</v>
      </c>
      <c r="AI233" s="89">
        <v>0.38181096672070203</v>
      </c>
      <c r="AJ233" s="89">
        <v>10.9969248826404</v>
      </c>
      <c r="AK233" s="89">
        <v>-9.8507061094013893E-16</v>
      </c>
      <c r="AL233" s="89">
        <v>1.25687082995632</v>
      </c>
      <c r="AM233" s="89">
        <v>99</v>
      </c>
      <c r="AN233" s="89">
        <v>0.466343551325751</v>
      </c>
      <c r="AO233" s="89">
        <v>8.5205696309822603</v>
      </c>
      <c r="AP233" s="89">
        <v>1.35003119794419E-15</v>
      </c>
      <c r="AQ233" s="89">
        <v>1.40298882135011</v>
      </c>
      <c r="AR233" s="89">
        <v>99</v>
      </c>
      <c r="AS233" s="93">
        <f t="shared" si="7"/>
        <v>5</v>
      </c>
    </row>
    <row r="234" spans="1:45" x14ac:dyDescent="0.3">
      <c r="A234" s="93" t="str">
        <f t="shared" si="6"/>
        <v>CPFE3MRVE3</v>
      </c>
      <c r="B234" s="93">
        <v>232</v>
      </c>
      <c r="C234" s="89" t="s">
        <v>128</v>
      </c>
      <c r="D234" s="89" t="s">
        <v>43</v>
      </c>
      <c r="E234" s="89">
        <v>0.73655296744350696</v>
      </c>
      <c r="F234" s="89">
        <v>-3.8469043019330398</v>
      </c>
      <c r="G234" s="89">
        <v>1.7763568394002501E-15</v>
      </c>
      <c r="H234" s="89">
        <v>0.84667075844776296</v>
      </c>
      <c r="I234" s="89">
        <v>95</v>
      </c>
      <c r="J234" s="89">
        <v>0.71515690859384695</v>
      </c>
      <c r="K234" s="89">
        <v>-3.2235073684745901</v>
      </c>
      <c r="L234" s="89">
        <v>3.8487731520338801E-16</v>
      </c>
      <c r="M234" s="89">
        <v>0.82036297153115301</v>
      </c>
      <c r="N234" s="89">
        <v>95</v>
      </c>
      <c r="O234" s="89">
        <v>0.61021775686506097</v>
      </c>
      <c r="P234" s="89">
        <v>5.6647651884414799E-2</v>
      </c>
      <c r="Q234" s="89">
        <v>-1.2942028401344699E-15</v>
      </c>
      <c r="R234" s="89">
        <v>0.99149899010661102</v>
      </c>
      <c r="S234" s="89">
        <v>99</v>
      </c>
      <c r="T234" s="89">
        <v>0.58104942279794403</v>
      </c>
      <c r="U234" s="89">
        <v>0.922298950180796</v>
      </c>
      <c r="V234" s="89">
        <v>-6.6613381477509402E-16</v>
      </c>
      <c r="W234" s="89">
        <v>1.0485046844788299</v>
      </c>
      <c r="X234" s="89">
        <v>95</v>
      </c>
      <c r="Y234" s="89">
        <v>0.59223625865847196</v>
      </c>
      <c r="Z234" s="89">
        <v>0.29663968634199001</v>
      </c>
      <c r="AA234" s="89">
        <v>-1.51977196259799E-15</v>
      </c>
      <c r="AB234" s="89">
        <v>1.30640854331231</v>
      </c>
      <c r="AC234" s="89">
        <v>95</v>
      </c>
      <c r="AD234" s="89">
        <v>0.85870789729859398</v>
      </c>
      <c r="AE234" s="89">
        <v>-7.8706824046281003</v>
      </c>
      <c r="AF234" s="89">
        <v>1.0302869668521499E-15</v>
      </c>
      <c r="AG234" s="89">
        <v>1.4222123610847399</v>
      </c>
      <c r="AH234" s="89">
        <v>95</v>
      </c>
      <c r="AI234" s="89">
        <v>0.90253101882162401</v>
      </c>
      <c r="AJ234" s="89">
        <v>-9.1972979916489894</v>
      </c>
      <c r="AK234" s="89">
        <v>-9.6892191240013694E-16</v>
      </c>
      <c r="AL234" s="89">
        <v>1.3783889198564401</v>
      </c>
      <c r="AM234" s="89">
        <v>95</v>
      </c>
      <c r="AN234" s="89">
        <v>0.81122379834458802</v>
      </c>
      <c r="AO234" s="89">
        <v>-6.7043917512545796</v>
      </c>
      <c r="AP234" s="89">
        <v>6.82121026329696E-16</v>
      </c>
      <c r="AQ234" s="89">
        <v>1.41781590975586</v>
      </c>
      <c r="AR234" s="89">
        <v>95</v>
      </c>
      <c r="AS234" s="93">
        <f t="shared" si="7"/>
        <v>8</v>
      </c>
    </row>
    <row r="235" spans="1:45" x14ac:dyDescent="0.3">
      <c r="A235" s="93" t="str">
        <f t="shared" si="6"/>
        <v>CPFE3MULT3</v>
      </c>
      <c r="B235" s="93">
        <v>233</v>
      </c>
      <c r="C235" s="89" t="s">
        <v>128</v>
      </c>
      <c r="D235" s="89" t="s">
        <v>109</v>
      </c>
      <c r="E235" s="89">
        <v>0</v>
      </c>
      <c r="F235" s="89">
        <v>0</v>
      </c>
      <c r="G235" s="89">
        <v>0</v>
      </c>
      <c r="H235" s="89">
        <v>0</v>
      </c>
      <c r="I235" s="89" t="s">
        <v>230</v>
      </c>
      <c r="J235" s="89">
        <v>0</v>
      </c>
      <c r="K235" s="89">
        <v>0</v>
      </c>
      <c r="L235" s="89">
        <v>0</v>
      </c>
      <c r="M235" s="89">
        <v>0</v>
      </c>
      <c r="N235" s="89" t="s">
        <v>230</v>
      </c>
      <c r="O235" s="89">
        <v>0.55849502820701902</v>
      </c>
      <c r="P235" s="89">
        <v>4.9784189673099997</v>
      </c>
      <c r="Q235" s="89">
        <v>-2.0808751547260102E-15</v>
      </c>
      <c r="R235" s="89">
        <v>1.1880508827724301</v>
      </c>
      <c r="S235" s="89">
        <v>95</v>
      </c>
      <c r="T235" s="89">
        <v>0.55352459476166904</v>
      </c>
      <c r="U235" s="89">
        <v>5.1340822445899503</v>
      </c>
      <c r="V235" s="89">
        <v>-3.8857805861880503E-15</v>
      </c>
      <c r="W235" s="89">
        <v>1.15033688878597</v>
      </c>
      <c r="X235" s="89">
        <v>95</v>
      </c>
      <c r="Y235" s="89">
        <v>0.57944463317722905</v>
      </c>
      <c r="Z235" s="89">
        <v>4.3226392244214296</v>
      </c>
      <c r="AA235" s="89">
        <v>-2.9605947323337501E-16</v>
      </c>
      <c r="AB235" s="89">
        <v>1.1406537883447201</v>
      </c>
      <c r="AC235" s="89">
        <v>99</v>
      </c>
      <c r="AD235" s="89">
        <v>0.55902822034331001</v>
      </c>
      <c r="AE235" s="89">
        <v>4.9114925073081102</v>
      </c>
      <c r="AF235" s="89">
        <v>-6.03961325396085E-16</v>
      </c>
      <c r="AG235" s="89">
        <v>1.2273290630178599</v>
      </c>
      <c r="AH235" s="89">
        <v>99</v>
      </c>
      <c r="AI235" s="89">
        <v>0.43652639600592402</v>
      </c>
      <c r="AJ235" s="89">
        <v>8.5970724926476692</v>
      </c>
      <c r="AK235" s="89">
        <v>9.2047581678012999E-16</v>
      </c>
      <c r="AL235" s="89">
        <v>1.2748760197225</v>
      </c>
      <c r="AM235" s="89">
        <v>99</v>
      </c>
      <c r="AN235" s="89">
        <v>0</v>
      </c>
      <c r="AO235" s="89">
        <v>0</v>
      </c>
      <c r="AP235" s="89">
        <v>0</v>
      </c>
      <c r="AQ235" s="89">
        <v>0</v>
      </c>
      <c r="AR235" s="89" t="s">
        <v>230</v>
      </c>
      <c r="AS235" s="93">
        <f t="shared" si="7"/>
        <v>5</v>
      </c>
    </row>
    <row r="236" spans="1:45" x14ac:dyDescent="0.3">
      <c r="A236" s="93" t="str">
        <f t="shared" si="6"/>
        <v>CPFE3PETR3</v>
      </c>
      <c r="B236" s="93">
        <v>234</v>
      </c>
      <c r="C236" s="89" t="s">
        <v>128</v>
      </c>
      <c r="D236" s="89" t="s">
        <v>97</v>
      </c>
      <c r="E236" s="89">
        <v>0</v>
      </c>
      <c r="F236" s="89">
        <v>0</v>
      </c>
      <c r="G236" s="89">
        <v>0</v>
      </c>
      <c r="H236" s="89">
        <v>0</v>
      </c>
      <c r="I236" s="89" t="s">
        <v>230</v>
      </c>
      <c r="J236" s="89">
        <v>2.1189721286463201</v>
      </c>
      <c r="K236" s="89">
        <v>-39.271701388513101</v>
      </c>
      <c r="L236" s="89">
        <v>-6.8093678843676302E-15</v>
      </c>
      <c r="M236" s="89">
        <v>2.0269155633108902</v>
      </c>
      <c r="N236" s="89">
        <v>95</v>
      </c>
      <c r="O236" s="89">
        <v>0</v>
      </c>
      <c r="P236" s="89">
        <v>0</v>
      </c>
      <c r="Q236" s="89">
        <v>0</v>
      </c>
      <c r="R236" s="89">
        <v>0</v>
      </c>
      <c r="S236" s="89" t="s">
        <v>230</v>
      </c>
      <c r="T236" s="89">
        <v>1.88791765503449</v>
      </c>
      <c r="U236" s="89">
        <v>-32.598412968952402</v>
      </c>
      <c r="V236" s="89">
        <v>7.1054273576010003E-16</v>
      </c>
      <c r="W236" s="89">
        <v>2.0457940991955801</v>
      </c>
      <c r="X236" s="89">
        <v>95</v>
      </c>
      <c r="Y236" s="89">
        <v>0</v>
      </c>
      <c r="Z236" s="89">
        <v>0</v>
      </c>
      <c r="AA236" s="89">
        <v>0</v>
      </c>
      <c r="AB236" s="89">
        <v>0</v>
      </c>
      <c r="AC236" s="89" t="s">
        <v>230</v>
      </c>
      <c r="AD236" s="89">
        <v>1.8304639964683</v>
      </c>
      <c r="AE236" s="89">
        <v>-31.292668713981399</v>
      </c>
      <c r="AF236" s="89">
        <v>-3.9079850466805498E-15</v>
      </c>
      <c r="AG236" s="89">
        <v>2.18070142475531</v>
      </c>
      <c r="AH236" s="89">
        <v>99</v>
      </c>
      <c r="AI236" s="89">
        <v>1.62444280258806</v>
      </c>
      <c r="AJ236" s="89">
        <v>-25.114787392933199</v>
      </c>
      <c r="AK236" s="89">
        <v>-5.6197470919207899E-15</v>
      </c>
      <c r="AL236" s="89">
        <v>2.1771722336015902</v>
      </c>
      <c r="AM236" s="89">
        <v>99</v>
      </c>
      <c r="AN236" s="89">
        <v>1.6199371758145</v>
      </c>
      <c r="AO236" s="89">
        <v>-25.1242182538309</v>
      </c>
      <c r="AP236" s="89">
        <v>3.1832314562052501E-15</v>
      </c>
      <c r="AQ236" s="89">
        <v>2.2689490963174399</v>
      </c>
      <c r="AR236" s="89">
        <v>99</v>
      </c>
      <c r="AS236" s="93">
        <f t="shared" si="7"/>
        <v>5</v>
      </c>
    </row>
    <row r="237" spans="1:45" x14ac:dyDescent="0.3">
      <c r="A237" s="93" t="str">
        <f t="shared" si="6"/>
        <v>CPFE3PETR4</v>
      </c>
      <c r="B237" s="93">
        <v>235</v>
      </c>
      <c r="C237" s="89" t="s">
        <v>128</v>
      </c>
      <c r="D237" s="89" t="s">
        <v>98</v>
      </c>
      <c r="E237" s="89">
        <v>0</v>
      </c>
      <c r="F237" s="89">
        <v>0</v>
      </c>
      <c r="G237" s="89">
        <v>0</v>
      </c>
      <c r="H237" s="89">
        <v>0</v>
      </c>
      <c r="I237" s="89" t="s">
        <v>230</v>
      </c>
      <c r="J237" s="89">
        <v>2.0343415416347002</v>
      </c>
      <c r="K237" s="89">
        <v>-37.131979806680199</v>
      </c>
      <c r="L237" s="89">
        <v>3.4935017841538301E-15</v>
      </c>
      <c r="M237" s="89">
        <v>1.9541213366511401</v>
      </c>
      <c r="N237" s="89">
        <v>95</v>
      </c>
      <c r="O237" s="89">
        <v>0</v>
      </c>
      <c r="P237" s="89">
        <v>0</v>
      </c>
      <c r="Q237" s="89">
        <v>0</v>
      </c>
      <c r="R237" s="89">
        <v>0</v>
      </c>
      <c r="S237" s="89" t="s">
        <v>230</v>
      </c>
      <c r="T237" s="89">
        <v>1.8185750484969001</v>
      </c>
      <c r="U237" s="89">
        <v>-30.957336150227</v>
      </c>
      <c r="V237" s="89">
        <v>-4.57411886145565E-15</v>
      </c>
      <c r="W237" s="89">
        <v>1.9963963310280599</v>
      </c>
      <c r="X237" s="89">
        <v>95</v>
      </c>
      <c r="Y237" s="89">
        <v>0</v>
      </c>
      <c r="Z237" s="89">
        <v>0</v>
      </c>
      <c r="AA237" s="89">
        <v>0</v>
      </c>
      <c r="AB237" s="89">
        <v>0</v>
      </c>
      <c r="AC237" s="89" t="s">
        <v>230</v>
      </c>
      <c r="AD237" s="89">
        <v>1.76188642332697</v>
      </c>
      <c r="AE237" s="89">
        <v>-29.684057747249401</v>
      </c>
      <c r="AF237" s="89">
        <v>1.4210854715202001E-15</v>
      </c>
      <c r="AG237" s="89">
        <v>2.14813924833182</v>
      </c>
      <c r="AH237" s="89">
        <v>99</v>
      </c>
      <c r="AI237" s="89">
        <v>1.5187251649479001</v>
      </c>
      <c r="AJ237" s="89">
        <v>-22.3853421971857</v>
      </c>
      <c r="AK237" s="89">
        <v>1.6794646481602399E-15</v>
      </c>
      <c r="AL237" s="89">
        <v>2.1577277978863898</v>
      </c>
      <c r="AM237" s="89">
        <v>99</v>
      </c>
      <c r="AN237" s="89">
        <v>1.51174012688189</v>
      </c>
      <c r="AO237" s="89">
        <v>-22.318060943577599</v>
      </c>
      <c r="AP237" s="89">
        <v>-3.6379788070917099E-15</v>
      </c>
      <c r="AQ237" s="89">
        <v>2.2207314452035001</v>
      </c>
      <c r="AR237" s="89">
        <v>99</v>
      </c>
      <c r="AS237" s="93">
        <f t="shared" si="7"/>
        <v>5</v>
      </c>
    </row>
    <row r="238" spans="1:45" x14ac:dyDescent="0.3">
      <c r="A238" s="93" t="str">
        <f t="shared" si="6"/>
        <v>CPLE6AZUL4</v>
      </c>
      <c r="B238" s="93">
        <v>236</v>
      </c>
      <c r="C238" s="89" t="s">
        <v>508</v>
      </c>
      <c r="D238" s="89" t="s">
        <v>104</v>
      </c>
      <c r="E238" s="89">
        <v>1.3657592082891801</v>
      </c>
      <c r="F238" s="89">
        <v>-56.283625521710498</v>
      </c>
      <c r="G238" s="89">
        <v>1.70530256582424E-15</v>
      </c>
      <c r="H238" s="89">
        <v>4.2832326890272903</v>
      </c>
      <c r="I238" s="89">
        <v>95</v>
      </c>
      <c r="J238" s="89">
        <v>1.46987510904574</v>
      </c>
      <c r="K238" s="89">
        <v>-63.450804248805802</v>
      </c>
      <c r="L238" s="89">
        <v>1.4329278504495401E-14</v>
      </c>
      <c r="M238" s="89">
        <v>4.1304607576585504</v>
      </c>
      <c r="N238" s="89">
        <v>95</v>
      </c>
      <c r="O238" s="89">
        <v>1.5381644099562299</v>
      </c>
      <c r="P238" s="89">
        <v>-68.390702849809998</v>
      </c>
      <c r="Q238" s="89">
        <v>3.7557258890176701E-15</v>
      </c>
      <c r="R238" s="89">
        <v>4.2522561559493104</v>
      </c>
      <c r="S238" s="89">
        <v>99</v>
      </c>
      <c r="T238" s="89">
        <v>1.5641615214839699</v>
      </c>
      <c r="U238" s="89">
        <v>-70.3354957053985</v>
      </c>
      <c r="V238" s="89">
        <v>-1.1546319456101601E-15</v>
      </c>
      <c r="W238" s="89">
        <v>4.1533223447870702</v>
      </c>
      <c r="X238" s="89">
        <v>99</v>
      </c>
      <c r="Y238" s="89">
        <v>1.6504968394525199</v>
      </c>
      <c r="Z238" s="89">
        <v>-76.431460045412095</v>
      </c>
      <c r="AA238" s="89">
        <v>1.5474041800997701E-14</v>
      </c>
      <c r="AB238" s="89">
        <v>4.4539021403864698</v>
      </c>
      <c r="AC238" s="89">
        <v>95</v>
      </c>
      <c r="AD238" s="89">
        <v>0</v>
      </c>
      <c r="AE238" s="89">
        <v>0</v>
      </c>
      <c r="AF238" s="89">
        <v>0</v>
      </c>
      <c r="AG238" s="89">
        <v>0</v>
      </c>
      <c r="AH238" s="89" t="s">
        <v>230</v>
      </c>
      <c r="AI238" s="89">
        <v>0</v>
      </c>
      <c r="AJ238" s="89">
        <v>0</v>
      </c>
      <c r="AK238" s="89">
        <v>0</v>
      </c>
      <c r="AL238" s="89">
        <v>0</v>
      </c>
      <c r="AM238" s="89" t="s">
        <v>230</v>
      </c>
      <c r="AN238" s="89">
        <v>1.5746579472354201</v>
      </c>
      <c r="AO238" s="89">
        <v>-69.296790189788496</v>
      </c>
      <c r="AP238" s="89">
        <v>5.9117155615240301E-15</v>
      </c>
      <c r="AQ238" s="89">
        <v>6.3304797400409996</v>
      </c>
      <c r="AR238" s="89">
        <v>99</v>
      </c>
      <c r="AS238" s="93">
        <f t="shared" si="7"/>
        <v>6</v>
      </c>
    </row>
    <row r="239" spans="1:45" x14ac:dyDescent="0.3">
      <c r="A239" s="93" t="str">
        <f t="shared" si="6"/>
        <v>CPLE6BBAS3</v>
      </c>
      <c r="B239" s="93">
        <v>237</v>
      </c>
      <c r="C239" s="89" t="s">
        <v>508</v>
      </c>
      <c r="D239" s="89" t="s">
        <v>82</v>
      </c>
      <c r="E239" s="89">
        <v>0.77780534344480601</v>
      </c>
      <c r="F239" s="89">
        <v>-16.8077742933915</v>
      </c>
      <c r="G239" s="89">
        <v>3.6237679523765102E-15</v>
      </c>
      <c r="H239" s="89">
        <v>1.4033417368235299</v>
      </c>
      <c r="I239" s="89">
        <v>99</v>
      </c>
      <c r="J239" s="89">
        <v>0.61409028595724802</v>
      </c>
      <c r="K239" s="89">
        <v>-5.8029735192191296</v>
      </c>
      <c r="L239" s="89">
        <v>7.7567581987144294E-15</v>
      </c>
      <c r="M239" s="89">
        <v>1.6309177816881599</v>
      </c>
      <c r="N239" s="89">
        <v>95</v>
      </c>
      <c r="O239" s="89">
        <v>0</v>
      </c>
      <c r="P239" s="89">
        <v>0</v>
      </c>
      <c r="Q239" s="89">
        <v>0</v>
      </c>
      <c r="R239" s="89">
        <v>0</v>
      </c>
      <c r="S239" s="89" t="s">
        <v>230</v>
      </c>
      <c r="T239" s="89">
        <v>0</v>
      </c>
      <c r="U239" s="89">
        <v>0</v>
      </c>
      <c r="V239" s="89">
        <v>0</v>
      </c>
      <c r="W239" s="89">
        <v>0</v>
      </c>
      <c r="X239" s="89" t="s">
        <v>230</v>
      </c>
      <c r="Y239" s="89">
        <v>0.54350132766219905</v>
      </c>
      <c r="Z239" s="89">
        <v>-0.960604871893871</v>
      </c>
      <c r="AA239" s="89">
        <v>-3.9474596431116697E-17</v>
      </c>
      <c r="AB239" s="89">
        <v>1.70922451368464</v>
      </c>
      <c r="AC239" s="89">
        <v>95</v>
      </c>
      <c r="AD239" s="89">
        <v>0.58404209485639202</v>
      </c>
      <c r="AE239" s="89">
        <v>-3.5729515479517699</v>
      </c>
      <c r="AF239" s="89">
        <v>-3.65929508916452E-15</v>
      </c>
      <c r="AG239" s="89">
        <v>1.67021566591112</v>
      </c>
      <c r="AH239" s="89">
        <v>95</v>
      </c>
      <c r="AI239" s="89">
        <v>0.532198487580679</v>
      </c>
      <c r="AJ239" s="89">
        <v>-0.270165100051727</v>
      </c>
      <c r="AK239" s="89">
        <v>9.6892191240013694E-16</v>
      </c>
      <c r="AL239" s="89">
        <v>1.6839393059454499</v>
      </c>
      <c r="AM239" s="89">
        <v>99</v>
      </c>
      <c r="AN239" s="89">
        <v>0</v>
      </c>
      <c r="AO239" s="89">
        <v>0</v>
      </c>
      <c r="AP239" s="89">
        <v>0</v>
      </c>
      <c r="AQ239" s="89">
        <v>0</v>
      </c>
      <c r="AR239" s="89" t="s">
        <v>230</v>
      </c>
      <c r="AS239" s="93">
        <f t="shared" si="7"/>
        <v>5</v>
      </c>
    </row>
    <row r="240" spans="1:45" x14ac:dyDescent="0.3">
      <c r="A240" s="93" t="str">
        <f t="shared" si="6"/>
        <v>CPLE6BBDC3</v>
      </c>
      <c r="B240" s="93">
        <v>238</v>
      </c>
      <c r="C240" s="89" t="s">
        <v>508</v>
      </c>
      <c r="D240" s="89" t="s">
        <v>42</v>
      </c>
      <c r="E240" s="89">
        <v>0.57109106690562095</v>
      </c>
      <c r="F240" s="89">
        <v>-16.161001458707101</v>
      </c>
      <c r="G240" s="89">
        <v>2.8421709430403998E-16</v>
      </c>
      <c r="H240" s="89">
        <v>0.99552354426915601</v>
      </c>
      <c r="I240" s="89">
        <v>95</v>
      </c>
      <c r="J240" s="89">
        <v>0.48922390182553499</v>
      </c>
      <c r="K240" s="89">
        <v>-10.6819686825056</v>
      </c>
      <c r="L240" s="89">
        <v>3.52310773147716E-15</v>
      </c>
      <c r="M240" s="89">
        <v>1.06546703131788</v>
      </c>
      <c r="N240" s="89">
        <v>95</v>
      </c>
      <c r="O240" s="89">
        <v>0.43102559162118098</v>
      </c>
      <c r="P240" s="89">
        <v>-6.7566066996430401</v>
      </c>
      <c r="Q240" s="89">
        <v>-9.1355494597727197E-16</v>
      </c>
      <c r="R240" s="89">
        <v>1.1315064876749299</v>
      </c>
      <c r="S240" s="89">
        <v>95</v>
      </c>
      <c r="T240" s="89">
        <v>0.41355932386109301</v>
      </c>
      <c r="U240" s="89">
        <v>-5.6123020709025599</v>
      </c>
      <c r="V240" s="89">
        <v>4.2188474935756001E-16</v>
      </c>
      <c r="W240" s="89">
        <v>1.0940712633504299</v>
      </c>
      <c r="X240" s="89">
        <v>95</v>
      </c>
      <c r="Y240" s="89">
        <v>0.44212198252637802</v>
      </c>
      <c r="Z240" s="89">
        <v>-7.5349569369254299</v>
      </c>
      <c r="AA240" s="89">
        <v>5.7238164825119195E-16</v>
      </c>
      <c r="AB240" s="89">
        <v>1.10751113155542</v>
      </c>
      <c r="AC240" s="89">
        <v>95</v>
      </c>
      <c r="AD240" s="89">
        <v>0.41135585828406401</v>
      </c>
      <c r="AE240" s="89">
        <v>-5.5460210986111402</v>
      </c>
      <c r="AF240" s="89">
        <v>1.59872115546023E-16</v>
      </c>
      <c r="AG240" s="89">
        <v>1.0953968509690499</v>
      </c>
      <c r="AH240" s="89">
        <v>95</v>
      </c>
      <c r="AI240" s="89">
        <v>0.34840979044520698</v>
      </c>
      <c r="AJ240" s="89">
        <v>-1.5350251460976401</v>
      </c>
      <c r="AK240" s="89">
        <v>2.8421709430404001E-15</v>
      </c>
      <c r="AL240" s="89">
        <v>1.16096698843561</v>
      </c>
      <c r="AM240" s="89">
        <v>95</v>
      </c>
      <c r="AN240" s="89">
        <v>0.41862648403861902</v>
      </c>
      <c r="AO240" s="89">
        <v>-5.5573793506565101</v>
      </c>
      <c r="AP240" s="89">
        <v>2.6716406864579799E-15</v>
      </c>
      <c r="AQ240" s="89">
        <v>1.4432046102713501</v>
      </c>
      <c r="AR240" s="89">
        <v>95</v>
      </c>
      <c r="AS240" s="93">
        <f t="shared" si="7"/>
        <v>8</v>
      </c>
    </row>
    <row r="241" spans="1:45" x14ac:dyDescent="0.3">
      <c r="A241" s="93" t="str">
        <f t="shared" si="6"/>
        <v>CPLE6BBDC4</v>
      </c>
      <c r="B241" s="93">
        <v>239</v>
      </c>
      <c r="C241" s="89" t="s">
        <v>508</v>
      </c>
      <c r="D241" s="89" t="s">
        <v>37</v>
      </c>
      <c r="E241" s="89">
        <v>0.70768413399805397</v>
      </c>
      <c r="F241" s="89">
        <v>-22.7359851211109</v>
      </c>
      <c r="G241" s="89">
        <v>3.5527136788005001E-15</v>
      </c>
      <c r="H241" s="89">
        <v>1.32865475738175</v>
      </c>
      <c r="I241" s="89">
        <v>95</v>
      </c>
      <c r="J241" s="89">
        <v>0.62475526881992705</v>
      </c>
      <c r="K241" s="89">
        <v>-17.199366881794699</v>
      </c>
      <c r="L241" s="89">
        <v>2.07241631263363E-15</v>
      </c>
      <c r="M241" s="89">
        <v>1.3562805849372499</v>
      </c>
      <c r="N241" s="89">
        <v>95</v>
      </c>
      <c r="O241" s="89">
        <v>0.55884084218924701</v>
      </c>
      <c r="P241" s="89">
        <v>-12.767144469952701</v>
      </c>
      <c r="Q241" s="89">
        <v>1.67485073429166E-15</v>
      </c>
      <c r="R241" s="89">
        <v>1.4055344268863801</v>
      </c>
      <c r="S241" s="89">
        <v>95</v>
      </c>
      <c r="T241" s="89">
        <v>0.534997529202758</v>
      </c>
      <c r="U241" s="89">
        <v>-11.201066363255</v>
      </c>
      <c r="V241" s="89">
        <v>-3.44169137633799E-15</v>
      </c>
      <c r="W241" s="89">
        <v>1.3584887536366901</v>
      </c>
      <c r="X241" s="89">
        <v>95</v>
      </c>
      <c r="Y241" s="89">
        <v>0.56058179930926899</v>
      </c>
      <c r="Z241" s="89">
        <v>-12.9509362697762</v>
      </c>
      <c r="AA241" s="89">
        <v>6.1777743414697601E-15</v>
      </c>
      <c r="AB241" s="89">
        <v>1.3575557160734599</v>
      </c>
      <c r="AC241" s="89">
        <v>95</v>
      </c>
      <c r="AD241" s="89">
        <v>0.50720116992202202</v>
      </c>
      <c r="AE241" s="89">
        <v>-9.5061570177721695</v>
      </c>
      <c r="AF241" s="89">
        <v>-7.1054273576010003E-16</v>
      </c>
      <c r="AG241" s="89">
        <v>1.3568855791968899</v>
      </c>
      <c r="AH241" s="89">
        <v>95</v>
      </c>
      <c r="AI241" s="89">
        <v>0.41188917007591003</v>
      </c>
      <c r="AJ241" s="89">
        <v>-3.4403329023982101</v>
      </c>
      <c r="AK241" s="89">
        <v>5.1675835328007303E-16</v>
      </c>
      <c r="AL241" s="89">
        <v>1.4858231384846099</v>
      </c>
      <c r="AM241" s="89">
        <v>95</v>
      </c>
      <c r="AN241" s="89">
        <v>0</v>
      </c>
      <c r="AO241" s="89">
        <v>0</v>
      </c>
      <c r="AP241" s="89">
        <v>0</v>
      </c>
      <c r="AQ241" s="89">
        <v>0</v>
      </c>
      <c r="AR241" s="89" t="s">
        <v>230</v>
      </c>
      <c r="AS241" s="93">
        <f t="shared" si="7"/>
        <v>7</v>
      </c>
    </row>
    <row r="242" spans="1:45" x14ac:dyDescent="0.3">
      <c r="A242" s="93" t="str">
        <f t="shared" si="6"/>
        <v>CPLE6BRAP4</v>
      </c>
      <c r="B242" s="93">
        <v>240</v>
      </c>
      <c r="C242" s="89" t="s">
        <v>508</v>
      </c>
      <c r="D242" s="89" t="s">
        <v>120</v>
      </c>
      <c r="E242" s="89">
        <v>0</v>
      </c>
      <c r="F242" s="89">
        <v>0</v>
      </c>
      <c r="G242" s="89">
        <v>0</v>
      </c>
      <c r="H242" s="89">
        <v>0</v>
      </c>
      <c r="I242" s="89" t="s">
        <v>230</v>
      </c>
      <c r="J242" s="89">
        <v>0</v>
      </c>
      <c r="K242" s="89">
        <v>0</v>
      </c>
      <c r="L242" s="89">
        <v>0</v>
      </c>
      <c r="M242" s="89">
        <v>0</v>
      </c>
      <c r="N242" s="89" t="s">
        <v>230</v>
      </c>
      <c r="O242" s="89">
        <v>2.3111860865099199</v>
      </c>
      <c r="P242" s="89">
        <v>-96.051407876712403</v>
      </c>
      <c r="Q242" s="89">
        <v>3.6542197839090903E-15</v>
      </c>
      <c r="R242" s="89">
        <v>6.4617727412284296</v>
      </c>
      <c r="S242" s="89">
        <v>95</v>
      </c>
      <c r="T242" s="89">
        <v>2.4421491279642402</v>
      </c>
      <c r="U242" s="89">
        <v>-105.265324671952</v>
      </c>
      <c r="V242" s="89">
        <v>1.06581410364015E-14</v>
      </c>
      <c r="W242" s="89">
        <v>6.6900768468071199</v>
      </c>
      <c r="X242" s="89">
        <v>95</v>
      </c>
      <c r="Y242" s="89">
        <v>2.42426367951014</v>
      </c>
      <c r="Z242" s="89">
        <v>-104.954118536848</v>
      </c>
      <c r="AA242" s="89">
        <v>1.6263533729620101E-14</v>
      </c>
      <c r="AB242" s="89">
        <v>7.1719939231839804</v>
      </c>
      <c r="AC242" s="89">
        <v>95</v>
      </c>
      <c r="AD242" s="89">
        <v>2.21427576556701</v>
      </c>
      <c r="AE242" s="89">
        <v>-91.470019441971303</v>
      </c>
      <c r="AF242" s="89">
        <v>2.8421709430404001E-15</v>
      </c>
      <c r="AG242" s="89">
        <v>7.0192825263073804</v>
      </c>
      <c r="AH242" s="89">
        <v>95</v>
      </c>
      <c r="AI242" s="89">
        <v>1.90740340886891</v>
      </c>
      <c r="AJ242" s="89">
        <v>-72.077071728063899</v>
      </c>
      <c r="AK242" s="89">
        <v>8.5265128291212003E-15</v>
      </c>
      <c r="AL242" s="89">
        <v>7.18709300113726</v>
      </c>
      <c r="AM242" s="89">
        <v>95</v>
      </c>
      <c r="AN242" s="89">
        <v>0</v>
      </c>
      <c r="AO242" s="89">
        <v>0</v>
      </c>
      <c r="AP242" s="89">
        <v>0</v>
      </c>
      <c r="AQ242" s="89">
        <v>0</v>
      </c>
      <c r="AR242" s="89" t="s">
        <v>230</v>
      </c>
      <c r="AS242" s="93">
        <f t="shared" si="7"/>
        <v>5</v>
      </c>
    </row>
    <row r="243" spans="1:45" x14ac:dyDescent="0.3">
      <c r="A243" s="93" t="str">
        <f t="shared" si="6"/>
        <v>CPLE6BRDT3</v>
      </c>
      <c r="B243" s="93">
        <v>241</v>
      </c>
      <c r="C243" s="89" t="s">
        <v>508</v>
      </c>
      <c r="D243" s="89" t="s">
        <v>83</v>
      </c>
      <c r="E243" s="89">
        <v>0</v>
      </c>
      <c r="F243" s="89">
        <v>0</v>
      </c>
      <c r="G243" s="89">
        <v>0</v>
      </c>
      <c r="H243" s="89">
        <v>0</v>
      </c>
      <c r="I243" s="89" t="s">
        <v>230</v>
      </c>
      <c r="J243" s="89">
        <v>0</v>
      </c>
      <c r="K243" s="89">
        <v>0</v>
      </c>
      <c r="L243" s="89">
        <v>0</v>
      </c>
      <c r="M243" s="89">
        <v>0</v>
      </c>
      <c r="N243" s="89" t="s">
        <v>230</v>
      </c>
      <c r="O243" s="89">
        <v>0</v>
      </c>
      <c r="P243" s="89">
        <v>0</v>
      </c>
      <c r="Q243" s="89">
        <v>0</v>
      </c>
      <c r="R243" s="89">
        <v>0</v>
      </c>
      <c r="S243" s="89" t="s">
        <v>230</v>
      </c>
      <c r="T243" s="89">
        <v>7.7754044218115007E-2</v>
      </c>
      <c r="U243" s="89">
        <v>16.383612467486401</v>
      </c>
      <c r="V243" s="89">
        <v>-1.4432899320127E-15</v>
      </c>
      <c r="W243" s="89">
        <v>0.931526970155792</v>
      </c>
      <c r="X243" s="89">
        <v>95</v>
      </c>
      <c r="Y243" s="89">
        <v>0.111005466903437</v>
      </c>
      <c r="Z243" s="89">
        <v>14.2594314260259</v>
      </c>
      <c r="AA243" s="89">
        <v>-1.1842378929335E-15</v>
      </c>
      <c r="AB243" s="89">
        <v>0.974195576220374</v>
      </c>
      <c r="AC243" s="89">
        <v>99</v>
      </c>
      <c r="AD243" s="89">
        <v>0.197378997439729</v>
      </c>
      <c r="AE243" s="89">
        <v>8.6864569648166103</v>
      </c>
      <c r="AF243" s="89">
        <v>1.95399252334028E-16</v>
      </c>
      <c r="AG243" s="89">
        <v>1.1001406575832</v>
      </c>
      <c r="AH243" s="89">
        <v>95</v>
      </c>
      <c r="AI243" s="89">
        <v>0.28909002174177101</v>
      </c>
      <c r="AJ243" s="89">
        <v>2.8463528028188199</v>
      </c>
      <c r="AK243" s="89">
        <v>2.0347360160402901E-15</v>
      </c>
      <c r="AL243" s="89">
        <v>1.2915886455191601</v>
      </c>
      <c r="AM243" s="89">
        <v>95</v>
      </c>
      <c r="AN243" s="89">
        <v>0.37719245633808601</v>
      </c>
      <c r="AO243" s="89">
        <v>-2.22076145727064</v>
      </c>
      <c r="AP243" s="89">
        <v>1.0800249583553501E-15</v>
      </c>
      <c r="AQ243" s="89">
        <v>1.59520102819854</v>
      </c>
      <c r="AR243" s="89">
        <v>95</v>
      </c>
      <c r="AS243" s="93">
        <f t="shared" si="7"/>
        <v>5</v>
      </c>
    </row>
    <row r="244" spans="1:45" x14ac:dyDescent="0.3">
      <c r="A244" s="93" t="str">
        <f t="shared" si="6"/>
        <v>CPLE6BRML3</v>
      </c>
      <c r="B244" s="93">
        <v>242</v>
      </c>
      <c r="C244" s="89" t="s">
        <v>508</v>
      </c>
      <c r="D244" s="89" t="s">
        <v>105</v>
      </c>
      <c r="E244" s="89">
        <v>0</v>
      </c>
      <c r="F244" s="89">
        <v>0</v>
      </c>
      <c r="G244" s="89">
        <v>0</v>
      </c>
      <c r="H244" s="89">
        <v>0</v>
      </c>
      <c r="I244" s="89" t="s">
        <v>230</v>
      </c>
      <c r="J244" s="89">
        <v>5.7073662343388697E-2</v>
      </c>
      <c r="K244" s="89">
        <v>5.9174566693001101</v>
      </c>
      <c r="L244" s="89">
        <v>5.7731597280508103E-16</v>
      </c>
      <c r="M244" s="89">
        <v>0.59964139794261395</v>
      </c>
      <c r="N244" s="89">
        <v>95</v>
      </c>
      <c r="O244" s="89">
        <v>0</v>
      </c>
      <c r="P244" s="89">
        <v>0</v>
      </c>
      <c r="Q244" s="89">
        <v>0</v>
      </c>
      <c r="R244" s="89">
        <v>0</v>
      </c>
      <c r="S244" s="89" t="s">
        <v>230</v>
      </c>
      <c r="T244" s="89">
        <v>0</v>
      </c>
      <c r="U244" s="89">
        <v>0</v>
      </c>
      <c r="V244" s="89">
        <v>0</v>
      </c>
      <c r="W244" s="89">
        <v>0</v>
      </c>
      <c r="X244" s="89" t="s">
        <v>230</v>
      </c>
      <c r="Y244" s="89">
        <v>2.4110147466065998E-3</v>
      </c>
      <c r="Z244" s="89">
        <v>9.7248381186853496</v>
      </c>
      <c r="AA244" s="89">
        <v>3.9474596431116699E-16</v>
      </c>
      <c r="AB244" s="89">
        <v>0.76414435832984995</v>
      </c>
      <c r="AC244" s="89">
        <v>95</v>
      </c>
      <c r="AD244" s="89">
        <v>2.7884550198429201E-2</v>
      </c>
      <c r="AE244" s="89">
        <v>8.0893166378506507</v>
      </c>
      <c r="AF244" s="89">
        <v>-1.06581410364015E-16</v>
      </c>
      <c r="AG244" s="89">
        <v>0.79026067697768698</v>
      </c>
      <c r="AH244" s="89">
        <v>95</v>
      </c>
      <c r="AI244" s="89">
        <v>2.99351030077439E-2</v>
      </c>
      <c r="AJ244" s="89">
        <v>7.9679439196296604</v>
      </c>
      <c r="AK244" s="89">
        <v>7.7513752992010896E-16</v>
      </c>
      <c r="AL244" s="89">
        <v>0.79918836401733295</v>
      </c>
      <c r="AM244" s="89">
        <v>99</v>
      </c>
      <c r="AN244" s="89">
        <v>0.202066232861423</v>
      </c>
      <c r="AO244" s="89">
        <v>-1.87258567156281</v>
      </c>
      <c r="AP244" s="89">
        <v>2.2737367544323201E-16</v>
      </c>
      <c r="AQ244" s="89">
        <v>2.1277385134567499</v>
      </c>
      <c r="AR244" s="89">
        <v>95</v>
      </c>
      <c r="AS244" s="93">
        <f t="shared" si="7"/>
        <v>5</v>
      </c>
    </row>
    <row r="245" spans="1:45" x14ac:dyDescent="0.3">
      <c r="A245" s="93" t="str">
        <f t="shared" si="6"/>
        <v>CPLE6CRFB3</v>
      </c>
      <c r="B245" s="93">
        <v>243</v>
      </c>
      <c r="C245" s="89" t="s">
        <v>508</v>
      </c>
      <c r="D245" s="89" t="s">
        <v>135</v>
      </c>
      <c r="E245" s="89">
        <v>-0.106058658306495</v>
      </c>
      <c r="F245" s="89">
        <v>26.797549866956398</v>
      </c>
      <c r="G245" s="89">
        <v>5.6843418860807996E-16</v>
      </c>
      <c r="H245" s="89">
        <v>0.58573328752906895</v>
      </c>
      <c r="I245" s="89">
        <v>99</v>
      </c>
      <c r="J245" s="89">
        <v>-7.4107623073386003E-2</v>
      </c>
      <c r="K245" s="89">
        <v>24.649051468955602</v>
      </c>
      <c r="L245" s="89">
        <v>5.0330110449673801E-16</v>
      </c>
      <c r="M245" s="89">
        <v>0.60996636640877899</v>
      </c>
      <c r="N245" s="89">
        <v>99</v>
      </c>
      <c r="O245" s="89">
        <v>-7.7434006252162305E-2</v>
      </c>
      <c r="P245" s="89">
        <v>24.948327323050499</v>
      </c>
      <c r="Q245" s="89">
        <v>1.52259157662879E-15</v>
      </c>
      <c r="R245" s="89">
        <v>0.7253805667587</v>
      </c>
      <c r="S245" s="89">
        <v>99</v>
      </c>
      <c r="T245" s="89">
        <v>-5.7466077514651603E-2</v>
      </c>
      <c r="U245" s="89">
        <v>23.5818439667874</v>
      </c>
      <c r="V245" s="89">
        <v>-1.6209256159527301E-15</v>
      </c>
      <c r="W245" s="89">
        <v>0.74582500740584901</v>
      </c>
      <c r="X245" s="89">
        <v>99</v>
      </c>
      <c r="Y245" s="89">
        <v>2.3319998900690202E-3</v>
      </c>
      <c r="Z245" s="89">
        <v>19.5670227813739</v>
      </c>
      <c r="AA245" s="89">
        <v>-4.1448326252672502E-16</v>
      </c>
      <c r="AB245" s="89">
        <v>1.00494726397934</v>
      </c>
      <c r="AC245" s="89">
        <v>95</v>
      </c>
      <c r="AD245" s="89">
        <v>0</v>
      </c>
      <c r="AE245" s="89">
        <v>0</v>
      </c>
      <c r="AF245" s="89">
        <v>0</v>
      </c>
      <c r="AG245" s="89">
        <v>0</v>
      </c>
      <c r="AH245" s="89" t="s">
        <v>230</v>
      </c>
      <c r="AI245" s="89">
        <v>-3.0012796885441999E-2</v>
      </c>
      <c r="AJ245" s="89">
        <v>21.618726095735099</v>
      </c>
      <c r="AK245" s="89">
        <v>-3.0682527226004302E-16</v>
      </c>
      <c r="AL245" s="89">
        <v>1.0022458629117701</v>
      </c>
      <c r="AM245" s="89">
        <v>95</v>
      </c>
      <c r="AN245" s="89">
        <v>0</v>
      </c>
      <c r="AO245" s="89">
        <v>0</v>
      </c>
      <c r="AP245" s="89">
        <v>0</v>
      </c>
      <c r="AQ245" s="89">
        <v>0</v>
      </c>
      <c r="AR245" s="89" t="s">
        <v>230</v>
      </c>
      <c r="AS245" s="93">
        <f t="shared" si="7"/>
        <v>6</v>
      </c>
    </row>
    <row r="246" spans="1:45" x14ac:dyDescent="0.3">
      <c r="A246" s="93" t="str">
        <f t="shared" si="6"/>
        <v>CPLE6CYRE3</v>
      </c>
      <c r="B246" s="93">
        <v>244</v>
      </c>
      <c r="C246" s="89" t="s">
        <v>508</v>
      </c>
      <c r="D246" s="89" t="s">
        <v>134</v>
      </c>
      <c r="E246" s="89">
        <v>0.59473229895593305</v>
      </c>
      <c r="F246" s="89">
        <v>-13.1208921782435</v>
      </c>
      <c r="G246" s="89">
        <v>3.12638803734444E-15</v>
      </c>
      <c r="H246" s="89">
        <v>1.35216749914148</v>
      </c>
      <c r="I246" s="89">
        <v>95</v>
      </c>
      <c r="J246" s="89">
        <v>0.54164578312295597</v>
      </c>
      <c r="K246" s="89">
        <v>-9.5953703942536599</v>
      </c>
      <c r="L246" s="89">
        <v>0</v>
      </c>
      <c r="M246" s="89">
        <v>1.3315192865365599</v>
      </c>
      <c r="N246" s="89">
        <v>95</v>
      </c>
      <c r="O246" s="89">
        <v>0.45937246135353599</v>
      </c>
      <c r="P246" s="89">
        <v>-4.0498293333163797</v>
      </c>
      <c r="Q246" s="89">
        <v>-1.2942028401344699E-15</v>
      </c>
      <c r="R246" s="89">
        <v>1.4626883241481199</v>
      </c>
      <c r="S246" s="89">
        <v>95</v>
      </c>
      <c r="T246" s="89">
        <v>0.46079827118717898</v>
      </c>
      <c r="U246" s="89">
        <v>-4.2722890111526599</v>
      </c>
      <c r="V246" s="89">
        <v>-1.95399252334028E-15</v>
      </c>
      <c r="W246" s="89">
        <v>1.6442394435735499</v>
      </c>
      <c r="X246" s="89">
        <v>99</v>
      </c>
      <c r="Y246" s="89">
        <v>0.62406607135289005</v>
      </c>
      <c r="Z246" s="89">
        <v>-15.2913245772273</v>
      </c>
      <c r="AA246" s="89">
        <v>-6.7106813932898398E-16</v>
      </c>
      <c r="AB246" s="89">
        <v>2.6042848680550099</v>
      </c>
      <c r="AC246" s="89">
        <v>95</v>
      </c>
      <c r="AD246" s="89">
        <v>0</v>
      </c>
      <c r="AE246" s="89">
        <v>0</v>
      </c>
      <c r="AF246" s="89">
        <v>0</v>
      </c>
      <c r="AG246" s="89">
        <v>0</v>
      </c>
      <c r="AH246" s="89" t="s">
        <v>230</v>
      </c>
      <c r="AI246" s="89">
        <v>0.75668733269806698</v>
      </c>
      <c r="AJ246" s="89">
        <v>-23.959727779939598</v>
      </c>
      <c r="AK246" s="89">
        <v>2.2608177956003199E-15</v>
      </c>
      <c r="AL246" s="89">
        <v>2.7276116154441201</v>
      </c>
      <c r="AM246" s="89">
        <v>95</v>
      </c>
      <c r="AN246" s="89">
        <v>0.73319180166305298</v>
      </c>
      <c r="AO246" s="89">
        <v>-22.577302516908901</v>
      </c>
      <c r="AP246" s="89">
        <v>4.5474735088646403E-16</v>
      </c>
      <c r="AQ246" s="89">
        <v>2.58972523268105</v>
      </c>
      <c r="AR246" s="89">
        <v>95</v>
      </c>
      <c r="AS246" s="93">
        <f t="shared" si="7"/>
        <v>7</v>
      </c>
    </row>
    <row r="247" spans="1:45" x14ac:dyDescent="0.3">
      <c r="A247" s="93" t="str">
        <f t="shared" si="6"/>
        <v>CPLE6ENBR3</v>
      </c>
      <c r="B247" s="93">
        <v>245</v>
      </c>
      <c r="C247" s="89" t="s">
        <v>508</v>
      </c>
      <c r="D247" s="89" t="s">
        <v>90</v>
      </c>
      <c r="E247" s="89">
        <v>0</v>
      </c>
      <c r="F247" s="89">
        <v>0</v>
      </c>
      <c r="G247" s="89">
        <v>0</v>
      </c>
      <c r="H247" s="89">
        <v>0</v>
      </c>
      <c r="I247" s="89" t="s">
        <v>230</v>
      </c>
      <c r="J247" s="89">
        <v>0.17824152309612301</v>
      </c>
      <c r="K247" s="89">
        <v>6.9633485566497999</v>
      </c>
      <c r="L247" s="89">
        <v>-1.48029736616688E-16</v>
      </c>
      <c r="M247" s="89">
        <v>0.59467226260356398</v>
      </c>
      <c r="N247" s="89">
        <v>95</v>
      </c>
      <c r="O247" s="89">
        <v>0.173216214696849</v>
      </c>
      <c r="P247" s="89">
        <v>7.2982823143240596</v>
      </c>
      <c r="Q247" s="89">
        <v>1.7256037868459599E-15</v>
      </c>
      <c r="R247" s="89">
        <v>0.55647681158687001</v>
      </c>
      <c r="S247" s="89">
        <v>95</v>
      </c>
      <c r="T247" s="89">
        <v>0.17411456142519299</v>
      </c>
      <c r="U247" s="89">
        <v>7.2230151809943903</v>
      </c>
      <c r="V247" s="89">
        <v>1.22124532708767E-15</v>
      </c>
      <c r="W247" s="89">
        <v>0.53228717986756002</v>
      </c>
      <c r="X247" s="89">
        <v>99</v>
      </c>
      <c r="Y247" s="89">
        <v>0.193548902126781</v>
      </c>
      <c r="Z247" s="89">
        <v>5.9299595783880097</v>
      </c>
      <c r="AA247" s="89">
        <v>2.2500519965736501E-15</v>
      </c>
      <c r="AB247" s="89">
        <v>0.54787331153933905</v>
      </c>
      <c r="AC247" s="89">
        <v>99</v>
      </c>
      <c r="AD247" s="89">
        <v>0.191723975487223</v>
      </c>
      <c r="AE247" s="89">
        <v>6.0497823911365201</v>
      </c>
      <c r="AF247" s="89">
        <v>-9.1482377229112901E-16</v>
      </c>
      <c r="AG247" s="89">
        <v>0.543375724031264</v>
      </c>
      <c r="AH247" s="89">
        <v>99</v>
      </c>
      <c r="AI247" s="89">
        <v>0.204450031914373</v>
      </c>
      <c r="AJ247" s="89">
        <v>5.2402809124434402</v>
      </c>
      <c r="AK247" s="89">
        <v>1.3887880744402E-15</v>
      </c>
      <c r="AL247" s="89">
        <v>0.535184117947892</v>
      </c>
      <c r="AM247" s="89">
        <v>99</v>
      </c>
      <c r="AN247" s="89">
        <v>0.22794487122274801</v>
      </c>
      <c r="AO247" s="89">
        <v>3.90207548673034</v>
      </c>
      <c r="AP247" s="89">
        <v>6.4659388954169095E-16</v>
      </c>
      <c r="AQ247" s="89">
        <v>0.60765598542642796</v>
      </c>
      <c r="AR247" s="89">
        <v>99</v>
      </c>
      <c r="AS247" s="93">
        <f t="shared" si="7"/>
        <v>7</v>
      </c>
    </row>
    <row r="248" spans="1:45" x14ac:dyDescent="0.3">
      <c r="A248" s="93" t="str">
        <f t="shared" si="6"/>
        <v>CPLE6GGBR4</v>
      </c>
      <c r="B248" s="93">
        <v>246</v>
      </c>
      <c r="C248" s="89" t="s">
        <v>508</v>
      </c>
      <c r="D248" s="89" t="s">
        <v>39</v>
      </c>
      <c r="E248" s="89">
        <v>0.41885710009184401</v>
      </c>
      <c r="F248" s="89">
        <v>-4.4679532969941098</v>
      </c>
      <c r="G248" s="89">
        <v>2.3447910280083299E-15</v>
      </c>
      <c r="H248" s="89">
        <v>1.52642699786889</v>
      </c>
      <c r="I248" s="89">
        <v>95</v>
      </c>
      <c r="J248" s="89">
        <v>0.493591547634327</v>
      </c>
      <c r="K248" s="89">
        <v>-9.5372680033114907</v>
      </c>
      <c r="L248" s="89">
        <v>-9.1778436702346303E-16</v>
      </c>
      <c r="M248" s="89">
        <v>1.51260795911732</v>
      </c>
      <c r="N248" s="89">
        <v>95</v>
      </c>
      <c r="O248" s="89">
        <v>0</v>
      </c>
      <c r="P248" s="89">
        <v>0</v>
      </c>
      <c r="Q248" s="89">
        <v>0</v>
      </c>
      <c r="R248" s="89">
        <v>0</v>
      </c>
      <c r="S248" s="89" t="s">
        <v>230</v>
      </c>
      <c r="T248" s="89">
        <v>0.664527109644937</v>
      </c>
      <c r="U248" s="89">
        <v>-21.3549078994116</v>
      </c>
      <c r="V248" s="89">
        <v>2.3980817331903399E-15</v>
      </c>
      <c r="W248" s="89">
        <v>2.1886864957433798</v>
      </c>
      <c r="X248" s="89">
        <v>95</v>
      </c>
      <c r="Y248" s="89">
        <v>0</v>
      </c>
      <c r="Z248" s="89">
        <v>0</v>
      </c>
      <c r="AA248" s="89">
        <v>0</v>
      </c>
      <c r="AB248" s="89">
        <v>0</v>
      </c>
      <c r="AC248" s="89" t="s">
        <v>230</v>
      </c>
      <c r="AD248" s="89">
        <v>0.77877700708803599</v>
      </c>
      <c r="AE248" s="89">
        <v>-29.186705692285599</v>
      </c>
      <c r="AF248" s="89">
        <v>-3.5527136788005001E-15</v>
      </c>
      <c r="AG248" s="89">
        <v>2.55157942425899</v>
      </c>
      <c r="AH248" s="89">
        <v>95</v>
      </c>
      <c r="AI248" s="89">
        <v>0.74425519083028702</v>
      </c>
      <c r="AJ248" s="89">
        <v>-27.052020979479899</v>
      </c>
      <c r="AK248" s="89">
        <v>-1.80865423648026E-15</v>
      </c>
      <c r="AL248" s="89">
        <v>2.5290409197535801</v>
      </c>
      <c r="AM248" s="89">
        <v>99</v>
      </c>
      <c r="AN248" s="89">
        <v>0</v>
      </c>
      <c r="AO248" s="89">
        <v>0</v>
      </c>
      <c r="AP248" s="89">
        <v>0</v>
      </c>
      <c r="AQ248" s="89">
        <v>0</v>
      </c>
      <c r="AR248" s="89" t="s">
        <v>230</v>
      </c>
      <c r="AS248" s="93">
        <f t="shared" si="7"/>
        <v>5</v>
      </c>
    </row>
    <row r="249" spans="1:45" x14ac:dyDescent="0.3">
      <c r="A249" s="93" t="str">
        <f t="shared" si="6"/>
        <v>CPLE6GOAU4</v>
      </c>
      <c r="B249" s="93">
        <v>247</v>
      </c>
      <c r="C249" s="89" t="s">
        <v>508</v>
      </c>
      <c r="D249" s="89" t="s">
        <v>40</v>
      </c>
      <c r="E249" s="89">
        <v>0</v>
      </c>
      <c r="F249" s="89">
        <v>0</v>
      </c>
      <c r="G249" s="89">
        <v>0</v>
      </c>
      <c r="H249" s="89">
        <v>0</v>
      </c>
      <c r="I249" s="89" t="s">
        <v>230</v>
      </c>
      <c r="J249" s="89">
        <v>0.22660989304155199</v>
      </c>
      <c r="K249" s="89">
        <v>-4.5249302907495501</v>
      </c>
      <c r="L249" s="89">
        <v>1.16943491927183E-15</v>
      </c>
      <c r="M249" s="89">
        <v>0.63130017831023599</v>
      </c>
      <c r="N249" s="89">
        <v>95</v>
      </c>
      <c r="O249" s="89">
        <v>0.26132325218469699</v>
      </c>
      <c r="P249" s="89">
        <v>-6.9284303439124102</v>
      </c>
      <c r="Q249" s="89">
        <v>-2.2838873649431801E-15</v>
      </c>
      <c r="R249" s="89">
        <v>0.75702092765470397</v>
      </c>
      <c r="S249" s="89">
        <v>95</v>
      </c>
      <c r="T249" s="89">
        <v>0.297620529924634</v>
      </c>
      <c r="U249" s="89">
        <v>-9.4387260701428293</v>
      </c>
      <c r="V249" s="89">
        <v>-2.4424906541753401E-16</v>
      </c>
      <c r="W249" s="89">
        <v>0.92507045118078302</v>
      </c>
      <c r="X249" s="89">
        <v>99</v>
      </c>
      <c r="Y249" s="89">
        <v>0</v>
      </c>
      <c r="Z249" s="89">
        <v>0</v>
      </c>
      <c r="AA249" s="89">
        <v>0</v>
      </c>
      <c r="AB249" s="89">
        <v>0</v>
      </c>
      <c r="AC249" s="89" t="s">
        <v>230</v>
      </c>
      <c r="AD249" s="89">
        <v>0.356246581424011</v>
      </c>
      <c r="AE249" s="89">
        <v>-13.4246735419714</v>
      </c>
      <c r="AF249" s="89">
        <v>-1.56319401867222E-15</v>
      </c>
      <c r="AG249" s="89">
        <v>1.1062116558544399</v>
      </c>
      <c r="AH249" s="89">
        <v>95</v>
      </c>
      <c r="AI249" s="89">
        <v>0.34131560825319801</v>
      </c>
      <c r="AJ249" s="89">
        <v>-12.5030260815664</v>
      </c>
      <c r="AK249" s="89">
        <v>1.48568026568021E-15</v>
      </c>
      <c r="AL249" s="89">
        <v>1.1000901531196901</v>
      </c>
      <c r="AM249" s="89">
        <v>99</v>
      </c>
      <c r="AN249" s="89">
        <v>0</v>
      </c>
      <c r="AO249" s="89">
        <v>0</v>
      </c>
      <c r="AP249" s="89">
        <v>0</v>
      </c>
      <c r="AQ249" s="89">
        <v>0</v>
      </c>
      <c r="AR249" s="89" t="s">
        <v>230</v>
      </c>
      <c r="AS249" s="93">
        <f t="shared" si="7"/>
        <v>5</v>
      </c>
    </row>
    <row r="250" spans="1:45" x14ac:dyDescent="0.3">
      <c r="A250" s="93" t="str">
        <f t="shared" si="6"/>
        <v>CPLE6IGTA3</v>
      </c>
      <c r="B250" s="93">
        <v>248</v>
      </c>
      <c r="C250" s="89" t="s">
        <v>508</v>
      </c>
      <c r="D250" s="89" t="s">
        <v>107</v>
      </c>
      <c r="E250" s="89">
        <v>0</v>
      </c>
      <c r="F250" s="89">
        <v>0</v>
      </c>
      <c r="G250" s="89">
        <v>0</v>
      </c>
      <c r="H250" s="89">
        <v>0</v>
      </c>
      <c r="I250" s="89" t="s">
        <v>230</v>
      </c>
      <c r="J250" s="89">
        <v>0</v>
      </c>
      <c r="K250" s="89">
        <v>0</v>
      </c>
      <c r="L250" s="89">
        <v>0</v>
      </c>
      <c r="M250" s="89">
        <v>0</v>
      </c>
      <c r="N250" s="89" t="s">
        <v>230</v>
      </c>
      <c r="O250" s="89">
        <v>0.270086090685629</v>
      </c>
      <c r="P250" s="89">
        <v>17.5228124751949</v>
      </c>
      <c r="Q250" s="89">
        <v>3.1466892583661598E-15</v>
      </c>
      <c r="R250" s="89">
        <v>1.9960183925548201</v>
      </c>
      <c r="S250" s="89">
        <v>95</v>
      </c>
      <c r="T250" s="89">
        <v>0.236313062493124</v>
      </c>
      <c r="U250" s="89">
        <v>19.815476485809501</v>
      </c>
      <c r="V250" s="89">
        <v>-2.1316282072803001E-15</v>
      </c>
      <c r="W250" s="89">
        <v>1.9322422599581399</v>
      </c>
      <c r="X250" s="89">
        <v>95</v>
      </c>
      <c r="Y250" s="89">
        <v>0.268923591675653</v>
      </c>
      <c r="Z250" s="89">
        <v>17.7856396557453</v>
      </c>
      <c r="AA250" s="89">
        <v>-1.57898385724467E-15</v>
      </c>
      <c r="AB250" s="89">
        <v>1.9370695600577299</v>
      </c>
      <c r="AC250" s="89">
        <v>99</v>
      </c>
      <c r="AD250" s="89">
        <v>0.30991620782868001</v>
      </c>
      <c r="AE250" s="89">
        <v>15.1534910462589</v>
      </c>
      <c r="AF250" s="89">
        <v>1.20792265079217E-15</v>
      </c>
      <c r="AG250" s="89">
        <v>2.0133450486088802</v>
      </c>
      <c r="AH250" s="89">
        <v>99</v>
      </c>
      <c r="AI250" s="89">
        <v>0.29447178919233202</v>
      </c>
      <c r="AJ250" s="89">
        <v>16.122781290430002</v>
      </c>
      <c r="AK250" s="89">
        <v>1.5825724569202199E-15</v>
      </c>
      <c r="AL250" s="89">
        <v>2.0621847489953802</v>
      </c>
      <c r="AM250" s="89">
        <v>99</v>
      </c>
      <c r="AN250" s="89">
        <v>0</v>
      </c>
      <c r="AO250" s="89">
        <v>0</v>
      </c>
      <c r="AP250" s="89">
        <v>0</v>
      </c>
      <c r="AQ250" s="89">
        <v>0</v>
      </c>
      <c r="AR250" s="89" t="s">
        <v>230</v>
      </c>
      <c r="AS250" s="93">
        <f t="shared" si="7"/>
        <v>5</v>
      </c>
    </row>
    <row r="251" spans="1:45" x14ac:dyDescent="0.3">
      <c r="A251" s="93" t="str">
        <f t="shared" si="6"/>
        <v>CPLE6IRBR3</v>
      </c>
      <c r="B251" s="93">
        <v>249</v>
      </c>
      <c r="C251" s="89" t="s">
        <v>508</v>
      </c>
      <c r="D251" s="89" t="s">
        <v>108</v>
      </c>
      <c r="E251" s="89">
        <v>8.1905321027381198E-2</v>
      </c>
      <c r="F251" s="89">
        <v>1.68585541562896</v>
      </c>
      <c r="G251" s="89">
        <v>8.5265128291211999E-16</v>
      </c>
      <c r="H251" s="89">
        <v>0.55653511605139905</v>
      </c>
      <c r="I251" s="89">
        <v>95</v>
      </c>
      <c r="J251" s="89">
        <v>3.3599416623851401E-2</v>
      </c>
      <c r="K251" s="89">
        <v>4.9415255888833096</v>
      </c>
      <c r="L251" s="89">
        <v>4.7369515717340002E-16</v>
      </c>
      <c r="M251" s="89">
        <v>0.60574731375361601</v>
      </c>
      <c r="N251" s="89">
        <v>95</v>
      </c>
      <c r="O251" s="89">
        <v>-4.8975007447950702E-3</v>
      </c>
      <c r="P251" s="89">
        <v>7.5545534292100598</v>
      </c>
      <c r="Q251" s="89">
        <v>-8.8817841970012504E-17</v>
      </c>
      <c r="R251" s="89">
        <v>0.70048836191351604</v>
      </c>
      <c r="S251" s="89">
        <v>95</v>
      </c>
      <c r="T251" s="89">
        <v>-5.7875063257649899E-2</v>
      </c>
      <c r="U251" s="89">
        <v>11.167478686292499</v>
      </c>
      <c r="V251" s="89">
        <v>-8.8817841970012504E-17</v>
      </c>
      <c r="W251" s="89">
        <v>0.98740248138275799</v>
      </c>
      <c r="X251" s="89">
        <v>95</v>
      </c>
      <c r="Y251" s="89">
        <v>0</v>
      </c>
      <c r="Z251" s="89">
        <v>0</v>
      </c>
      <c r="AA251" s="89">
        <v>0</v>
      </c>
      <c r="AB251" s="89">
        <v>0</v>
      </c>
      <c r="AC251" s="89" t="s">
        <v>230</v>
      </c>
      <c r="AD251" s="89">
        <v>-5.3200756988516999E-2</v>
      </c>
      <c r="AE251" s="89">
        <v>10.975749292583499</v>
      </c>
      <c r="AF251" s="89">
        <v>-1.0302869668521499E-15</v>
      </c>
      <c r="AG251" s="89">
        <v>1.1841118183000401</v>
      </c>
      <c r="AH251" s="89">
        <v>95</v>
      </c>
      <c r="AI251" s="89">
        <v>-3.9987582427013897E-2</v>
      </c>
      <c r="AJ251" s="89">
        <v>10.1619098105253</v>
      </c>
      <c r="AK251" s="89">
        <v>-3.2297397080004503E-17</v>
      </c>
      <c r="AL251" s="89">
        <v>1.1924437079710499</v>
      </c>
      <c r="AM251" s="89">
        <v>95</v>
      </c>
      <c r="AN251" s="89">
        <v>0.48894300243518701</v>
      </c>
      <c r="AO251" s="89">
        <v>-20.2641396539012</v>
      </c>
      <c r="AP251" s="89">
        <v>-2.9558577807620202E-15</v>
      </c>
      <c r="AQ251" s="89">
        <v>6.2608740693326901</v>
      </c>
      <c r="AR251" s="89">
        <v>99</v>
      </c>
      <c r="AS251" s="93">
        <f t="shared" si="7"/>
        <v>7</v>
      </c>
    </row>
    <row r="252" spans="1:45" x14ac:dyDescent="0.3">
      <c r="A252" s="93" t="str">
        <f t="shared" si="6"/>
        <v>CPLE6LREN3</v>
      </c>
      <c r="B252" s="93">
        <v>250</v>
      </c>
      <c r="C252" s="89" t="s">
        <v>508</v>
      </c>
      <c r="D252" s="89" t="s">
        <v>114</v>
      </c>
      <c r="E252" s="89">
        <v>0</v>
      </c>
      <c r="F252" s="89">
        <v>0</v>
      </c>
      <c r="G252" s="89">
        <v>0</v>
      </c>
      <c r="H252" s="89">
        <v>0</v>
      </c>
      <c r="I252" s="89" t="s">
        <v>230</v>
      </c>
      <c r="J252" s="89">
        <v>0</v>
      </c>
      <c r="K252" s="89">
        <v>0</v>
      </c>
      <c r="L252" s="89">
        <v>0</v>
      </c>
      <c r="M252" s="89">
        <v>0</v>
      </c>
      <c r="N252" s="89" t="s">
        <v>230</v>
      </c>
      <c r="O252" s="89">
        <v>0</v>
      </c>
      <c r="P252" s="89">
        <v>0</v>
      </c>
      <c r="Q252" s="89">
        <v>0</v>
      </c>
      <c r="R252" s="89">
        <v>0</v>
      </c>
      <c r="S252" s="89" t="s">
        <v>230</v>
      </c>
      <c r="T252" s="89">
        <v>0.22838595968943901</v>
      </c>
      <c r="U252" s="89">
        <v>28.087343687218802</v>
      </c>
      <c r="V252" s="89">
        <v>-1.02140518265514E-15</v>
      </c>
      <c r="W252" s="89">
        <v>2.0833953305936901</v>
      </c>
      <c r="X252" s="89">
        <v>95</v>
      </c>
      <c r="Y252" s="89">
        <v>0.30483782792844499</v>
      </c>
      <c r="Z252" s="89">
        <v>23.1458400332704</v>
      </c>
      <c r="AA252" s="89">
        <v>8.2896652505345003E-16</v>
      </c>
      <c r="AB252" s="89">
        <v>2.2011380620632601</v>
      </c>
      <c r="AC252" s="89">
        <v>99</v>
      </c>
      <c r="AD252" s="89">
        <v>0.42531989747913301</v>
      </c>
      <c r="AE252" s="89">
        <v>15.3820620037111</v>
      </c>
      <c r="AF252" s="89">
        <v>-3.41060513164848E-15</v>
      </c>
      <c r="AG252" s="89">
        <v>2.3550767413702101</v>
      </c>
      <c r="AH252" s="89">
        <v>99</v>
      </c>
      <c r="AI252" s="89">
        <v>0.48949791056277597</v>
      </c>
      <c r="AJ252" s="89">
        <v>11.2811644440807</v>
      </c>
      <c r="AK252" s="89">
        <v>-3.2297397080004503E-17</v>
      </c>
      <c r="AL252" s="89">
        <v>2.3665349047006301</v>
      </c>
      <c r="AM252" s="89">
        <v>99</v>
      </c>
      <c r="AN252" s="89">
        <v>0.66624460462622104</v>
      </c>
      <c r="AO252" s="89">
        <v>1.2550440525054201</v>
      </c>
      <c r="AP252" s="89">
        <v>3.06954461848363E-15</v>
      </c>
      <c r="AQ252" s="89">
        <v>3.17390498200418</v>
      </c>
      <c r="AR252" s="89">
        <v>99</v>
      </c>
      <c r="AS252" s="93">
        <f t="shared" si="7"/>
        <v>5</v>
      </c>
    </row>
    <row r="253" spans="1:45" x14ac:dyDescent="0.3">
      <c r="A253" s="93" t="str">
        <f t="shared" si="6"/>
        <v>CPLE6MULT3</v>
      </c>
      <c r="B253" s="93">
        <v>251</v>
      </c>
      <c r="C253" s="89" t="s">
        <v>508</v>
      </c>
      <c r="D253" s="89" t="s">
        <v>109</v>
      </c>
      <c r="E253" s="89">
        <v>0</v>
      </c>
      <c r="F253" s="89">
        <v>0</v>
      </c>
      <c r="G253" s="89">
        <v>0</v>
      </c>
      <c r="H253" s="89">
        <v>0</v>
      </c>
      <c r="I253" s="89" t="s">
        <v>230</v>
      </c>
      <c r="J253" s="89">
        <v>0</v>
      </c>
      <c r="K253" s="89">
        <v>0</v>
      </c>
      <c r="L253" s="89">
        <v>0</v>
      </c>
      <c r="M253" s="89">
        <v>0</v>
      </c>
      <c r="N253" s="89" t="s">
        <v>230</v>
      </c>
      <c r="O253" s="89">
        <v>0.17021429514361699</v>
      </c>
      <c r="P253" s="89">
        <v>10.9407381499671</v>
      </c>
      <c r="Q253" s="89">
        <v>-1.9032394707859798E-15</v>
      </c>
      <c r="R253" s="89">
        <v>1.2544984717836101</v>
      </c>
      <c r="S253" s="89">
        <v>95</v>
      </c>
      <c r="T253" s="89">
        <v>0.163498185058923</v>
      </c>
      <c r="U253" s="89">
        <v>11.3930782829117</v>
      </c>
      <c r="V253" s="89">
        <v>-1.02140518265514E-15</v>
      </c>
      <c r="W253" s="89">
        <v>1.2125314325057099</v>
      </c>
      <c r="X253" s="89">
        <v>95</v>
      </c>
      <c r="Y253" s="89">
        <v>0.17524919016323401</v>
      </c>
      <c r="Z253" s="89">
        <v>10.6748228156375</v>
      </c>
      <c r="AA253" s="89">
        <v>8.6844112148456696E-16</v>
      </c>
      <c r="AB253" s="89">
        <v>1.1929545097479399</v>
      </c>
      <c r="AC253" s="89">
        <v>99</v>
      </c>
      <c r="AD253" s="89">
        <v>0.18811640649942901</v>
      </c>
      <c r="AE253" s="89">
        <v>9.8537650019904</v>
      </c>
      <c r="AF253" s="89">
        <v>-1.20792265079217E-15</v>
      </c>
      <c r="AG253" s="89">
        <v>1.2227866744198901</v>
      </c>
      <c r="AH253" s="89">
        <v>99</v>
      </c>
      <c r="AI253" s="89">
        <v>0.17692202265104601</v>
      </c>
      <c r="AJ253" s="89">
        <v>10.5537677181535</v>
      </c>
      <c r="AK253" s="89">
        <v>1.5341263613002201E-15</v>
      </c>
      <c r="AL253" s="89">
        <v>1.2642362372801801</v>
      </c>
      <c r="AM253" s="89">
        <v>99</v>
      </c>
      <c r="AN253" s="89">
        <v>0.38703359567013701</v>
      </c>
      <c r="AO253" s="89">
        <v>-1.46409096916937</v>
      </c>
      <c r="AP253" s="89">
        <v>2.9558577807620202E-15</v>
      </c>
      <c r="AQ253" s="89">
        <v>2.7120384529622799</v>
      </c>
      <c r="AR253" s="89">
        <v>95</v>
      </c>
      <c r="AS253" s="93">
        <f t="shared" si="7"/>
        <v>6</v>
      </c>
    </row>
    <row r="254" spans="1:45" x14ac:dyDescent="0.3">
      <c r="A254" s="93" t="str">
        <f t="shared" si="6"/>
        <v>CPLE6SANB11</v>
      </c>
      <c r="B254" s="93">
        <v>252</v>
      </c>
      <c r="C254" s="89" t="s">
        <v>508</v>
      </c>
      <c r="D254" s="89" t="s">
        <v>100</v>
      </c>
      <c r="E254" s="89">
        <v>1.6014860158468101</v>
      </c>
      <c r="F254" s="89">
        <v>-67.592862030483602</v>
      </c>
      <c r="G254" s="89">
        <v>-2.2737367544323199E-15</v>
      </c>
      <c r="H254" s="89">
        <v>3.1741221180786301</v>
      </c>
      <c r="I254" s="89">
        <v>95</v>
      </c>
      <c r="J254" s="89">
        <v>1.5126004893965601</v>
      </c>
      <c r="K254" s="89">
        <v>-61.751381965354803</v>
      </c>
      <c r="L254" s="89">
        <v>1.26713454543885E-14</v>
      </c>
      <c r="M254" s="89">
        <v>3.1068865151322198</v>
      </c>
      <c r="N254" s="89">
        <v>95</v>
      </c>
      <c r="O254" s="89">
        <v>1.48038088746049</v>
      </c>
      <c r="P254" s="89">
        <v>-59.775197772249001</v>
      </c>
      <c r="Q254" s="89">
        <v>-7.1054273576010003E-15</v>
      </c>
      <c r="R254" s="89">
        <v>3.0459416959729202</v>
      </c>
      <c r="S254" s="89">
        <v>99</v>
      </c>
      <c r="T254" s="89">
        <v>1.45254006798746</v>
      </c>
      <c r="U254" s="89">
        <v>-58.028544013345901</v>
      </c>
      <c r="V254" s="89">
        <v>-1.06581410364015E-15</v>
      </c>
      <c r="W254" s="89">
        <v>2.9377378623664798</v>
      </c>
      <c r="X254" s="89">
        <v>99</v>
      </c>
      <c r="Y254" s="89">
        <v>1.4573479784165499</v>
      </c>
      <c r="Z254" s="89">
        <v>-58.604917612921199</v>
      </c>
      <c r="AA254" s="89">
        <v>1.26318708579573E-15</v>
      </c>
      <c r="AB254" s="89">
        <v>2.98891819938859</v>
      </c>
      <c r="AC254" s="89">
        <v>99</v>
      </c>
      <c r="AD254" s="89">
        <v>1.23630878079075</v>
      </c>
      <c r="AE254" s="89">
        <v>-44.363786588093198</v>
      </c>
      <c r="AF254" s="89">
        <v>-1.45661260830821E-15</v>
      </c>
      <c r="AG254" s="89">
        <v>3.18011959021932</v>
      </c>
      <c r="AH254" s="89">
        <v>95</v>
      </c>
      <c r="AI254" s="89">
        <v>0</v>
      </c>
      <c r="AJ254" s="89">
        <v>0</v>
      </c>
      <c r="AK254" s="89">
        <v>0</v>
      </c>
      <c r="AL254" s="89">
        <v>0</v>
      </c>
      <c r="AM254" s="89" t="s">
        <v>230</v>
      </c>
      <c r="AN254" s="89">
        <v>0</v>
      </c>
      <c r="AO254" s="89">
        <v>0</v>
      </c>
      <c r="AP254" s="89">
        <v>0</v>
      </c>
      <c r="AQ254" s="89">
        <v>0</v>
      </c>
      <c r="AR254" s="89" t="s">
        <v>230</v>
      </c>
      <c r="AS254" s="93">
        <f t="shared" si="7"/>
        <v>6</v>
      </c>
    </row>
    <row r="255" spans="1:45" x14ac:dyDescent="0.3">
      <c r="A255" s="93" t="str">
        <f t="shared" si="6"/>
        <v>CPLE6SULA11</v>
      </c>
      <c r="B255" s="93">
        <v>253</v>
      </c>
      <c r="C255" s="89" t="s">
        <v>508</v>
      </c>
      <c r="D255" s="89" t="s">
        <v>457</v>
      </c>
      <c r="E255" s="89">
        <v>0.43159835849502198</v>
      </c>
      <c r="F255" s="89">
        <v>12.728115071810199</v>
      </c>
      <c r="G255" s="89">
        <v>-1.9184653865522698E-15</v>
      </c>
      <c r="H255" s="89">
        <v>1.2681747060823501</v>
      </c>
      <c r="I255" s="89">
        <v>95</v>
      </c>
      <c r="J255" s="89">
        <v>0</v>
      </c>
      <c r="K255" s="89">
        <v>0</v>
      </c>
      <c r="L255" s="89">
        <v>0</v>
      </c>
      <c r="M255" s="89">
        <v>0</v>
      </c>
      <c r="N255" s="89" t="s">
        <v>230</v>
      </c>
      <c r="O255" s="89">
        <v>-5.4036555423365898E-2</v>
      </c>
      <c r="P255" s="89">
        <v>45.6296992524384</v>
      </c>
      <c r="Q255" s="89">
        <v>-5.9888602014065603E-15</v>
      </c>
      <c r="R255" s="89">
        <v>2.9780842181697702</v>
      </c>
      <c r="S255" s="89">
        <v>99</v>
      </c>
      <c r="T255" s="89">
        <v>-8.8591463215012101E-2</v>
      </c>
      <c r="U255" s="89">
        <v>47.904826336872802</v>
      </c>
      <c r="V255" s="89">
        <v>-3.8191672047105399E-15</v>
      </c>
      <c r="W255" s="89">
        <v>2.8571680580988899</v>
      </c>
      <c r="X255" s="89">
        <v>95</v>
      </c>
      <c r="Y255" s="89">
        <v>0</v>
      </c>
      <c r="Z255" s="89">
        <v>0</v>
      </c>
      <c r="AA255" s="89">
        <v>0</v>
      </c>
      <c r="AB255" s="89">
        <v>0</v>
      </c>
      <c r="AC255" s="89" t="s">
        <v>230</v>
      </c>
      <c r="AD255" s="89">
        <v>0</v>
      </c>
      <c r="AE255" s="89">
        <v>0</v>
      </c>
      <c r="AF255" s="89">
        <v>0</v>
      </c>
      <c r="AG255" s="89">
        <v>0</v>
      </c>
      <c r="AH255" s="89" t="s">
        <v>230</v>
      </c>
      <c r="AI255" s="89">
        <v>0.321027084402012</v>
      </c>
      <c r="AJ255" s="89">
        <v>21.718550779649298</v>
      </c>
      <c r="AK255" s="89">
        <v>-2.0670334131202902E-15</v>
      </c>
      <c r="AL255" s="89">
        <v>3.5441345223074401</v>
      </c>
      <c r="AM255" s="89">
        <v>95</v>
      </c>
      <c r="AN255" s="89">
        <v>0.54904071447879998</v>
      </c>
      <c r="AO255" s="89">
        <v>8.38534262756305</v>
      </c>
      <c r="AP255" s="89">
        <v>4.5474735088646397E-15</v>
      </c>
      <c r="AQ255" s="89">
        <v>4.2177509905638599</v>
      </c>
      <c r="AR255" s="89">
        <v>95</v>
      </c>
      <c r="AS255" s="93">
        <f t="shared" si="7"/>
        <v>5</v>
      </c>
    </row>
    <row r="256" spans="1:45" x14ac:dyDescent="0.3">
      <c r="A256" s="93" t="str">
        <f t="shared" si="6"/>
        <v>CPLE6TAEE11</v>
      </c>
      <c r="B256" s="93">
        <v>254</v>
      </c>
      <c r="C256" s="89" t="s">
        <v>508</v>
      </c>
      <c r="D256" s="89" t="s">
        <v>102</v>
      </c>
      <c r="E256" s="89">
        <v>0</v>
      </c>
      <c r="F256" s="89">
        <v>0</v>
      </c>
      <c r="G256" s="89">
        <v>0</v>
      </c>
      <c r="H256" s="89">
        <v>0</v>
      </c>
      <c r="I256" s="89" t="s">
        <v>230</v>
      </c>
      <c r="J256" s="89">
        <v>0</v>
      </c>
      <c r="K256" s="89">
        <v>0</v>
      </c>
      <c r="L256" s="89">
        <v>0</v>
      </c>
      <c r="M256" s="89">
        <v>0</v>
      </c>
      <c r="N256" s="89" t="s">
        <v>230</v>
      </c>
      <c r="O256" s="89">
        <v>0.62851158329684997</v>
      </c>
      <c r="P256" s="89">
        <v>-10.694724684573499</v>
      </c>
      <c r="Q256" s="89">
        <v>-1.5225915766287901E-16</v>
      </c>
      <c r="R256" s="89">
        <v>1.5426258165579301</v>
      </c>
      <c r="S256" s="89">
        <v>95</v>
      </c>
      <c r="T256" s="89">
        <v>0.62563860948535099</v>
      </c>
      <c r="U256" s="89">
        <v>-10.5750728709877</v>
      </c>
      <c r="V256" s="89">
        <v>-3.1530333899354401E-15</v>
      </c>
      <c r="W256" s="89">
        <v>1.49970858681465</v>
      </c>
      <c r="X256" s="89">
        <v>95</v>
      </c>
      <c r="Y256" s="89">
        <v>0.61000864487511397</v>
      </c>
      <c r="Z256" s="89">
        <v>-9.6713408325658197</v>
      </c>
      <c r="AA256" s="89">
        <v>1.8158314358313702E-15</v>
      </c>
      <c r="AB256" s="89">
        <v>1.50426054904175</v>
      </c>
      <c r="AC256" s="89">
        <v>95</v>
      </c>
      <c r="AD256" s="89">
        <v>0.53831581280622798</v>
      </c>
      <c r="AE256" s="89">
        <v>-5.0574289833065498</v>
      </c>
      <c r="AF256" s="89">
        <v>4.9737991503206998E-16</v>
      </c>
      <c r="AG256" s="89">
        <v>1.5102392446659401</v>
      </c>
      <c r="AH256" s="89">
        <v>95</v>
      </c>
      <c r="AI256" s="89">
        <v>0.47194878557556202</v>
      </c>
      <c r="AJ256" s="89">
        <v>-0.85884725073032098</v>
      </c>
      <c r="AK256" s="89">
        <v>3.35892929632047E-15</v>
      </c>
      <c r="AL256" s="89">
        <v>1.5437532049498399</v>
      </c>
      <c r="AM256" s="89">
        <v>95</v>
      </c>
      <c r="AN256" s="89">
        <v>0</v>
      </c>
      <c r="AO256" s="89">
        <v>0</v>
      </c>
      <c r="AP256" s="89">
        <v>0</v>
      </c>
      <c r="AQ256" s="89">
        <v>0</v>
      </c>
      <c r="AR256" s="89" t="s">
        <v>230</v>
      </c>
      <c r="AS256" s="93">
        <f t="shared" si="7"/>
        <v>5</v>
      </c>
    </row>
    <row r="257" spans="1:45" x14ac:dyDescent="0.3">
      <c r="A257" s="93" t="str">
        <f t="shared" si="6"/>
        <v>CPLE6UGPA3</v>
      </c>
      <c r="B257" s="93">
        <v>255</v>
      </c>
      <c r="C257" s="89" t="s">
        <v>508</v>
      </c>
      <c r="D257" s="89" t="s">
        <v>133</v>
      </c>
      <c r="E257" s="89">
        <v>0</v>
      </c>
      <c r="F257" s="89">
        <v>0</v>
      </c>
      <c r="G257" s="89">
        <v>0</v>
      </c>
      <c r="H257" s="89">
        <v>0</v>
      </c>
      <c r="I257" s="89" t="s">
        <v>230</v>
      </c>
      <c r="J257" s="89">
        <v>0</v>
      </c>
      <c r="K257" s="89">
        <v>0</v>
      </c>
      <c r="L257" s="89">
        <v>0</v>
      </c>
      <c r="M257" s="89">
        <v>0</v>
      </c>
      <c r="N257" s="89" t="s">
        <v>230</v>
      </c>
      <c r="O257" s="89">
        <v>0</v>
      </c>
      <c r="P257" s="89">
        <v>0</v>
      </c>
      <c r="Q257" s="89">
        <v>0</v>
      </c>
      <c r="R257" s="89">
        <v>0</v>
      </c>
      <c r="S257" s="89" t="s">
        <v>230</v>
      </c>
      <c r="T257" s="89">
        <v>0.38753921017030102</v>
      </c>
      <c r="U257" s="89">
        <v>-4.0207749330136897</v>
      </c>
      <c r="V257" s="89">
        <v>-2.5979218776228701E-15</v>
      </c>
      <c r="W257" s="89">
        <v>1.3046361750867299</v>
      </c>
      <c r="X257" s="89">
        <v>95</v>
      </c>
      <c r="Y257" s="89">
        <v>0.430569975809386</v>
      </c>
      <c r="Z257" s="89">
        <v>-6.9405747235484396</v>
      </c>
      <c r="AA257" s="89">
        <v>1.51977196259799E-15</v>
      </c>
      <c r="AB257" s="89">
        <v>1.36908537465417</v>
      </c>
      <c r="AC257" s="89">
        <v>95</v>
      </c>
      <c r="AD257" s="89">
        <v>0.49568818938598502</v>
      </c>
      <c r="AE257" s="89">
        <v>-11.1507110176164</v>
      </c>
      <c r="AF257" s="89">
        <v>6.7501559897209499E-16</v>
      </c>
      <c r="AG257" s="89">
        <v>1.38467100189272</v>
      </c>
      <c r="AH257" s="89">
        <v>95</v>
      </c>
      <c r="AI257" s="89">
        <v>0.510147187555264</v>
      </c>
      <c r="AJ257" s="89">
        <v>-12.1048383768949</v>
      </c>
      <c r="AK257" s="89">
        <v>3.1974423109204501E-15</v>
      </c>
      <c r="AL257" s="89">
        <v>1.38499243988637</v>
      </c>
      <c r="AM257" s="89">
        <v>95</v>
      </c>
      <c r="AN257" s="89">
        <v>0.47304436153736401</v>
      </c>
      <c r="AO257" s="89">
        <v>-10.0341454219194</v>
      </c>
      <c r="AP257" s="89">
        <v>3.06954461848363E-15</v>
      </c>
      <c r="AQ257" s="89">
        <v>1.5690092857441</v>
      </c>
      <c r="AR257" s="89">
        <v>99</v>
      </c>
      <c r="AS257" s="93">
        <f t="shared" si="7"/>
        <v>5</v>
      </c>
    </row>
    <row r="258" spans="1:45" x14ac:dyDescent="0.3">
      <c r="A258" s="93" t="str">
        <f t="shared" si="6"/>
        <v>CPLE6USIM5</v>
      </c>
      <c r="B258" s="93">
        <v>256</v>
      </c>
      <c r="C258" s="89" t="s">
        <v>508</v>
      </c>
      <c r="D258" s="89" t="s">
        <v>103</v>
      </c>
      <c r="E258" s="89">
        <v>0.42051789166928299</v>
      </c>
      <c r="F258" s="89">
        <v>-14.903366779990201</v>
      </c>
      <c r="G258" s="89">
        <v>9.2370555648813008E-16</v>
      </c>
      <c r="H258" s="89">
        <v>1.0297490273004399</v>
      </c>
      <c r="I258" s="89">
        <v>95</v>
      </c>
      <c r="J258" s="89">
        <v>0.44666843251831301</v>
      </c>
      <c r="K258" s="89">
        <v>-16.683993098032801</v>
      </c>
      <c r="L258" s="89">
        <v>3.8487731520338797E-15</v>
      </c>
      <c r="M258" s="89">
        <v>0.98391808252277702</v>
      </c>
      <c r="N258" s="89">
        <v>95</v>
      </c>
      <c r="O258" s="89">
        <v>0.50658210417375005</v>
      </c>
      <c r="P258" s="89">
        <v>-20.848856631665001</v>
      </c>
      <c r="Q258" s="89">
        <v>-2.9436770481489898E-15</v>
      </c>
      <c r="R258" s="89">
        <v>1.2701624422995299</v>
      </c>
      <c r="S258" s="89">
        <v>95</v>
      </c>
      <c r="T258" s="89">
        <v>0.54979489925185299</v>
      </c>
      <c r="U258" s="89">
        <v>-23.869745856210098</v>
      </c>
      <c r="V258" s="89">
        <v>2.3980817331903399E-15</v>
      </c>
      <c r="W258" s="89">
        <v>1.46517519652822</v>
      </c>
      <c r="X258" s="89">
        <v>99</v>
      </c>
      <c r="Y258" s="89">
        <v>0.59453224167196395</v>
      </c>
      <c r="Z258" s="89">
        <v>-27.0336960286504</v>
      </c>
      <c r="AA258" s="89">
        <v>0</v>
      </c>
      <c r="AB258" s="89">
        <v>1.7234379284833901</v>
      </c>
      <c r="AC258" s="89">
        <v>95</v>
      </c>
      <c r="AD258" s="89">
        <v>0.58859824949184403</v>
      </c>
      <c r="AE258" s="89">
        <v>-26.6648082405457</v>
      </c>
      <c r="AF258" s="89">
        <v>-3.6948222259525203E-15</v>
      </c>
      <c r="AG258" s="89">
        <v>1.6563382059588301</v>
      </c>
      <c r="AH258" s="89">
        <v>95</v>
      </c>
      <c r="AI258" s="89">
        <v>0.51413912323926403</v>
      </c>
      <c r="AJ258" s="89">
        <v>-21.967325650174701</v>
      </c>
      <c r="AK258" s="89">
        <v>2.1316282072803001E-15</v>
      </c>
      <c r="AL258" s="89">
        <v>1.72212976546346</v>
      </c>
      <c r="AM258" s="89">
        <v>95</v>
      </c>
      <c r="AN258" s="89">
        <v>0</v>
      </c>
      <c r="AO258" s="89">
        <v>0</v>
      </c>
      <c r="AP258" s="89">
        <v>0</v>
      </c>
      <c r="AQ258" s="89">
        <v>0</v>
      </c>
      <c r="AR258" s="89" t="s">
        <v>230</v>
      </c>
      <c r="AS258" s="93">
        <f t="shared" si="7"/>
        <v>7</v>
      </c>
    </row>
    <row r="259" spans="1:45" x14ac:dyDescent="0.3">
      <c r="A259" s="93" t="str">
        <f t="shared" si="6"/>
        <v>CRFB3BRML3</v>
      </c>
      <c r="B259" s="93">
        <v>257</v>
      </c>
      <c r="C259" s="89" t="s">
        <v>135</v>
      </c>
      <c r="D259" s="89" t="s">
        <v>105</v>
      </c>
      <c r="E259" s="89">
        <v>-0.23183975135489901</v>
      </c>
      <c r="F259" s="89">
        <v>14.148275353858899</v>
      </c>
      <c r="G259" s="89">
        <v>-6.92779167366098E-16</v>
      </c>
      <c r="H259" s="89">
        <v>0.63690337310979095</v>
      </c>
      <c r="I259" s="89">
        <v>95</v>
      </c>
      <c r="J259" s="89">
        <v>-0.166505146044755</v>
      </c>
      <c r="K259" s="89">
        <v>12.895554195398701</v>
      </c>
      <c r="L259" s="89">
        <v>8.7337544603845604E-16</v>
      </c>
      <c r="M259" s="89">
        <v>0.62982946222407199</v>
      </c>
      <c r="N259" s="89">
        <v>95</v>
      </c>
      <c r="O259" s="89">
        <v>0</v>
      </c>
      <c r="P259" s="89">
        <v>0</v>
      </c>
      <c r="Q259" s="89">
        <v>0</v>
      </c>
      <c r="R259" s="89">
        <v>0</v>
      </c>
      <c r="S259" s="89" t="s">
        <v>230</v>
      </c>
      <c r="T259" s="89">
        <v>0</v>
      </c>
      <c r="U259" s="89">
        <v>0</v>
      </c>
      <c r="V259" s="89">
        <v>0</v>
      </c>
      <c r="W259" s="89">
        <v>0</v>
      </c>
      <c r="X259" s="89" t="s">
        <v>230</v>
      </c>
      <c r="Y259" s="89">
        <v>-9.0231185560336505E-2</v>
      </c>
      <c r="Z259" s="89">
        <v>11.6551710364998</v>
      </c>
      <c r="AA259" s="89">
        <v>3.9474596431116699E-16</v>
      </c>
      <c r="AB259" s="89">
        <v>0.75880604189219403</v>
      </c>
      <c r="AC259" s="89">
        <v>95</v>
      </c>
      <c r="AD259" s="89">
        <v>-2.42684919461729E-2</v>
      </c>
      <c r="AE259" s="89">
        <v>10.2932278634174</v>
      </c>
      <c r="AF259" s="89">
        <v>8.1712414612411495E-16</v>
      </c>
      <c r="AG259" s="89">
        <v>0.80112517292376795</v>
      </c>
      <c r="AH259" s="89">
        <v>95</v>
      </c>
      <c r="AI259" s="89">
        <v>-6.2700044370337604E-2</v>
      </c>
      <c r="AJ259" s="89">
        <v>11.028953543110999</v>
      </c>
      <c r="AK259" s="89">
        <v>-2.5837917664003602E-16</v>
      </c>
      <c r="AL259" s="89">
        <v>0.81567660509186701</v>
      </c>
      <c r="AM259" s="89">
        <v>99</v>
      </c>
      <c r="AN259" s="89">
        <v>0.98195679211418196</v>
      </c>
      <c r="AO259" s="89">
        <v>-8.9940992973337206</v>
      </c>
      <c r="AP259" s="89">
        <v>1.1368683772161599E-15</v>
      </c>
      <c r="AQ259" s="89">
        <v>2.22527494944134</v>
      </c>
      <c r="AR259" s="89">
        <v>95</v>
      </c>
      <c r="AS259" s="93">
        <f t="shared" si="7"/>
        <v>6</v>
      </c>
    </row>
    <row r="260" spans="1:45" x14ac:dyDescent="0.3">
      <c r="A260" s="93" t="str">
        <f t="shared" ref="A260:A323" si="8">_xlfn.CONCAT(C260,D260)</f>
        <v>CRFB3IGTA3</v>
      </c>
      <c r="B260" s="93">
        <v>258</v>
      </c>
      <c r="C260" s="89" t="s">
        <v>135</v>
      </c>
      <c r="D260" s="89" t="s">
        <v>107</v>
      </c>
      <c r="E260" s="89">
        <v>-0.94831078051921203</v>
      </c>
      <c r="F260" s="89">
        <v>53.644794413939998</v>
      </c>
      <c r="G260" s="89">
        <v>5.2580162446247397E-15</v>
      </c>
      <c r="H260" s="89">
        <v>2.4963285237194999</v>
      </c>
      <c r="I260" s="89">
        <v>95</v>
      </c>
      <c r="J260" s="89">
        <v>-0.71209983110211195</v>
      </c>
      <c r="K260" s="89">
        <v>48.866061999237502</v>
      </c>
      <c r="L260" s="89">
        <v>-8.8817841970012504E-16</v>
      </c>
      <c r="M260" s="89">
        <v>2.3474085291555502</v>
      </c>
      <c r="N260" s="89">
        <v>95</v>
      </c>
      <c r="O260" s="89">
        <v>0</v>
      </c>
      <c r="P260" s="89">
        <v>0</v>
      </c>
      <c r="Q260" s="89">
        <v>0</v>
      </c>
      <c r="R260" s="89">
        <v>0</v>
      </c>
      <c r="S260" s="89" t="s">
        <v>230</v>
      </c>
      <c r="T260" s="89">
        <v>-0.49814161779668498</v>
      </c>
      <c r="U260" s="89">
        <v>44.6928276758495</v>
      </c>
      <c r="V260" s="89">
        <v>8.8817841970012504E-16</v>
      </c>
      <c r="W260" s="89">
        <v>2.1100895445305401</v>
      </c>
      <c r="X260" s="89">
        <v>95</v>
      </c>
      <c r="Y260" s="89">
        <v>-2.9919404922543202E-2</v>
      </c>
      <c r="Z260" s="89">
        <v>35.279372478208899</v>
      </c>
      <c r="AA260" s="89">
        <v>1.1842378929335E-16</v>
      </c>
      <c r="AB260" s="89">
        <v>2.2158803757153298</v>
      </c>
      <c r="AC260" s="89">
        <v>99</v>
      </c>
      <c r="AD260" s="89">
        <v>0.16838305810233001</v>
      </c>
      <c r="AE260" s="89">
        <v>31.019594776160702</v>
      </c>
      <c r="AF260" s="89">
        <v>-2.41584530158434E-15</v>
      </c>
      <c r="AG260" s="89">
        <v>2.4964551335696301</v>
      </c>
      <c r="AH260" s="89">
        <v>95</v>
      </c>
      <c r="AI260" s="89">
        <v>-0.159084995332852</v>
      </c>
      <c r="AJ260" s="89">
        <v>37.174284424660399</v>
      </c>
      <c r="AK260" s="89">
        <v>3.8756876496005501E-15</v>
      </c>
      <c r="AL260" s="89">
        <v>2.6826866641050402</v>
      </c>
      <c r="AM260" s="89">
        <v>99</v>
      </c>
      <c r="AN260" s="89">
        <v>2.3501514612334899</v>
      </c>
      <c r="AO260" s="89">
        <v>-10.9884617423502</v>
      </c>
      <c r="AP260" s="89">
        <v>5.1159076974727204E-15</v>
      </c>
      <c r="AQ260" s="89">
        <v>5.5517990120709202</v>
      </c>
      <c r="AR260" s="89">
        <v>95</v>
      </c>
      <c r="AS260" s="93">
        <f t="shared" ref="AS260:AS323" si="9">IF(AR260="",0,8-SUMIFS($E$1:$AQ$1,E260:AQ260,0))</f>
        <v>7</v>
      </c>
    </row>
    <row r="261" spans="1:45" x14ac:dyDescent="0.3">
      <c r="A261" s="93" t="str">
        <f t="shared" si="8"/>
        <v>CRFB3IRBR3</v>
      </c>
      <c r="B261" s="93">
        <v>259</v>
      </c>
      <c r="C261" s="89" t="s">
        <v>135</v>
      </c>
      <c r="D261" s="89" t="s">
        <v>108</v>
      </c>
      <c r="E261" s="89">
        <v>-0.200385788592648</v>
      </c>
      <c r="F261" s="89">
        <v>11.007012644661801</v>
      </c>
      <c r="G261" s="89">
        <v>9.1482377229112901E-16</v>
      </c>
      <c r="H261" s="89">
        <v>0.613592368808065</v>
      </c>
      <c r="I261" s="89">
        <v>95</v>
      </c>
      <c r="J261" s="89">
        <v>-0.20911565754866901</v>
      </c>
      <c r="K261" s="89">
        <v>11.258991375921401</v>
      </c>
      <c r="L261" s="89">
        <v>5.6251299914341302E-16</v>
      </c>
      <c r="M261" s="89">
        <v>0.60351927790405602</v>
      </c>
      <c r="N261" s="89">
        <v>95</v>
      </c>
      <c r="O261" s="89">
        <v>-3.8418273015534E-2</v>
      </c>
      <c r="P261" s="89">
        <v>8.0116275571492199</v>
      </c>
      <c r="Q261" s="89">
        <v>2.0301221021717101E-16</v>
      </c>
      <c r="R261" s="89">
        <v>0.70010159396673199</v>
      </c>
      <c r="S261" s="89">
        <v>95</v>
      </c>
      <c r="T261" s="89">
        <v>0</v>
      </c>
      <c r="U261" s="89">
        <v>0</v>
      </c>
      <c r="V261" s="89">
        <v>0</v>
      </c>
      <c r="W261" s="89">
        <v>0</v>
      </c>
      <c r="X261" s="89" t="s">
        <v>230</v>
      </c>
      <c r="Y261" s="89">
        <v>-0.21597362659611999</v>
      </c>
      <c r="Z261" s="89">
        <v>11.8350424035676</v>
      </c>
      <c r="AA261" s="89">
        <v>-1.1052887000712699E-15</v>
      </c>
      <c r="AB261" s="89">
        <v>1.1323226966938</v>
      </c>
      <c r="AC261" s="89">
        <v>95</v>
      </c>
      <c r="AD261" s="89">
        <v>-0.14009438111050901</v>
      </c>
      <c r="AE261" s="89">
        <v>10.442067769421</v>
      </c>
      <c r="AF261" s="89">
        <v>-2.1316282072803E-16</v>
      </c>
      <c r="AG261" s="89">
        <v>1.20338044125055</v>
      </c>
      <c r="AH261" s="89">
        <v>95</v>
      </c>
      <c r="AI261" s="89">
        <v>-0.106308482050231</v>
      </c>
      <c r="AJ261" s="89">
        <v>9.8351233946207</v>
      </c>
      <c r="AK261" s="89">
        <v>-3.2297397080004599E-16</v>
      </c>
      <c r="AL261" s="89">
        <v>1.2103699739301499</v>
      </c>
      <c r="AM261" s="89">
        <v>95</v>
      </c>
      <c r="AN261" s="89">
        <v>2.9068083347813798</v>
      </c>
      <c r="AO261" s="89">
        <v>-48.090887992114801</v>
      </c>
      <c r="AP261" s="89">
        <v>-2.72848410531878E-15</v>
      </c>
      <c r="AQ261" s="89">
        <v>6.1608196777050699</v>
      </c>
      <c r="AR261" s="89">
        <v>99</v>
      </c>
      <c r="AS261" s="93">
        <f t="shared" si="9"/>
        <v>7</v>
      </c>
    </row>
    <row r="262" spans="1:45" x14ac:dyDescent="0.3">
      <c r="A262" s="93" t="str">
        <f t="shared" si="8"/>
        <v>CRFB3LREN3</v>
      </c>
      <c r="B262" s="93">
        <v>260</v>
      </c>
      <c r="C262" s="89" t="s">
        <v>135</v>
      </c>
      <c r="D262" s="89" t="s">
        <v>114</v>
      </c>
      <c r="E262" s="89">
        <v>0</v>
      </c>
      <c r="F262" s="89">
        <v>0</v>
      </c>
      <c r="G262" s="89">
        <v>0</v>
      </c>
      <c r="H262" s="89">
        <v>0</v>
      </c>
      <c r="I262" s="89" t="s">
        <v>230</v>
      </c>
      <c r="J262" s="89">
        <v>0</v>
      </c>
      <c r="K262" s="89">
        <v>0</v>
      </c>
      <c r="L262" s="89">
        <v>0</v>
      </c>
      <c r="M262" s="89">
        <v>0</v>
      </c>
      <c r="N262" s="89" t="s">
        <v>230</v>
      </c>
      <c r="O262" s="89">
        <v>-0.57435243510772604</v>
      </c>
      <c r="P262" s="89">
        <v>54.082404326088998</v>
      </c>
      <c r="Q262" s="89">
        <v>1.7763568394002501E-15</v>
      </c>
      <c r="R262" s="89">
        <v>2.3395419564647799</v>
      </c>
      <c r="S262" s="89">
        <v>95</v>
      </c>
      <c r="T262" s="89">
        <v>-0.44884306520763201</v>
      </c>
      <c r="U262" s="89">
        <v>51.480087393218199</v>
      </c>
      <c r="V262" s="89">
        <v>-4.2632564145606002E-15</v>
      </c>
      <c r="W262" s="89">
        <v>2.2428672381818999</v>
      </c>
      <c r="X262" s="89">
        <v>95</v>
      </c>
      <c r="Y262" s="89">
        <v>0.30855814231244499</v>
      </c>
      <c r="Z262" s="89">
        <v>36.2244451679707</v>
      </c>
      <c r="AA262" s="89">
        <v>4.8159007645962404E-15</v>
      </c>
      <c r="AB262" s="89">
        <v>2.4975618983719201</v>
      </c>
      <c r="AC262" s="89">
        <v>99</v>
      </c>
      <c r="AD262" s="89">
        <v>0.55015530562094295</v>
      </c>
      <c r="AE262" s="89">
        <v>30.871996519013901</v>
      </c>
      <c r="AF262" s="89">
        <v>-1.1368683772161599E-15</v>
      </c>
      <c r="AG262" s="89">
        <v>3.0673108102072799</v>
      </c>
      <c r="AH262" s="89">
        <v>95</v>
      </c>
      <c r="AI262" s="89">
        <v>-0.205862782361205</v>
      </c>
      <c r="AJ262" s="89">
        <v>45.115302784617398</v>
      </c>
      <c r="AK262" s="89">
        <v>-1.80865423648026E-15</v>
      </c>
      <c r="AL262" s="89">
        <v>3.71004971503312</v>
      </c>
      <c r="AM262" s="89">
        <v>95</v>
      </c>
      <c r="AN262" s="89">
        <v>1.65812693732038</v>
      </c>
      <c r="AO262" s="89">
        <v>9.30462622588146</v>
      </c>
      <c r="AP262" s="89">
        <v>9.6633812063373593E-16</v>
      </c>
      <c r="AQ262" s="89">
        <v>4.9973256370893404</v>
      </c>
      <c r="AR262" s="89">
        <v>95</v>
      </c>
      <c r="AS262" s="93">
        <f t="shared" si="9"/>
        <v>6</v>
      </c>
    </row>
    <row r="263" spans="1:45" x14ac:dyDescent="0.3">
      <c r="A263" s="93" t="str">
        <f t="shared" si="8"/>
        <v>CRFB3MULT3</v>
      </c>
      <c r="B263" s="93">
        <v>261</v>
      </c>
      <c r="C263" s="89" t="s">
        <v>135</v>
      </c>
      <c r="D263" s="89" t="s">
        <v>109</v>
      </c>
      <c r="E263" s="89">
        <v>-0.54444406204753004</v>
      </c>
      <c r="F263" s="89">
        <v>32.652154649783</v>
      </c>
      <c r="G263" s="89">
        <v>-3.1974423109204502E-16</v>
      </c>
      <c r="H263" s="89">
        <v>1.56510533356974</v>
      </c>
      <c r="I263" s="89">
        <v>95</v>
      </c>
      <c r="J263" s="89">
        <v>0</v>
      </c>
      <c r="K263" s="89">
        <v>0</v>
      </c>
      <c r="L263" s="89">
        <v>0</v>
      </c>
      <c r="M263" s="89">
        <v>0</v>
      </c>
      <c r="N263" s="89" t="s">
        <v>230</v>
      </c>
      <c r="O263" s="89">
        <v>-0.39635184549056701</v>
      </c>
      <c r="P263" s="89">
        <v>29.715383533456301</v>
      </c>
      <c r="Q263" s="89">
        <v>-2.5376526277146399E-16</v>
      </c>
      <c r="R263" s="89">
        <v>1.3878639728298601</v>
      </c>
      <c r="S263" s="89">
        <v>95</v>
      </c>
      <c r="T263" s="89">
        <v>-0.29248508790100097</v>
      </c>
      <c r="U263" s="89">
        <v>27.564378054165498</v>
      </c>
      <c r="V263" s="89">
        <v>-6.8833827526759698E-16</v>
      </c>
      <c r="W263" s="89">
        <v>1.35446118497465</v>
      </c>
      <c r="X263" s="89">
        <v>95</v>
      </c>
      <c r="Y263" s="89">
        <v>-2.21763161223189E-2</v>
      </c>
      <c r="Z263" s="89">
        <v>22.127755747619201</v>
      </c>
      <c r="AA263" s="89">
        <v>1.1842378929335E-15</v>
      </c>
      <c r="AB263" s="89">
        <v>1.38374518519643</v>
      </c>
      <c r="AC263" s="89">
        <v>99</v>
      </c>
      <c r="AD263" s="89">
        <v>9.5825420487168397E-2</v>
      </c>
      <c r="AE263" s="89">
        <v>19.610038559250601</v>
      </c>
      <c r="AF263" s="89">
        <v>-6.2172489379008802E-16</v>
      </c>
      <c r="AG263" s="89">
        <v>1.51629770738209</v>
      </c>
      <c r="AH263" s="89">
        <v>99</v>
      </c>
      <c r="AI263" s="89">
        <v>-8.5246751771398899E-2</v>
      </c>
      <c r="AJ263" s="89">
        <v>22.997212952353401</v>
      </c>
      <c r="AK263" s="89">
        <v>1.06581410364015E-15</v>
      </c>
      <c r="AL263" s="89">
        <v>1.6318729544975901</v>
      </c>
      <c r="AM263" s="89">
        <v>99</v>
      </c>
      <c r="AN263" s="89">
        <v>1.42765921776898</v>
      </c>
      <c r="AO263" s="89">
        <v>-6.0586239859989197</v>
      </c>
      <c r="AP263" s="89">
        <v>4.4337866711430299E-15</v>
      </c>
      <c r="AQ263" s="89">
        <v>3.3025149750593501</v>
      </c>
      <c r="AR263" s="89">
        <v>95</v>
      </c>
      <c r="AS263" s="93">
        <f t="shared" si="9"/>
        <v>7</v>
      </c>
    </row>
    <row r="264" spans="1:45" x14ac:dyDescent="0.3">
      <c r="A264" s="93" t="str">
        <f t="shared" si="8"/>
        <v>CRFB3SULA11</v>
      </c>
      <c r="B264" s="93">
        <v>262</v>
      </c>
      <c r="C264" s="89" t="s">
        <v>135</v>
      </c>
      <c r="D264" s="89" t="s">
        <v>457</v>
      </c>
      <c r="E264" s="89">
        <v>-1.1043921215811501</v>
      </c>
      <c r="F264" s="89">
        <v>62.809606776945799</v>
      </c>
      <c r="G264" s="89">
        <v>4.2632564145606E-16</v>
      </c>
      <c r="H264" s="89">
        <v>1.8469050478603299</v>
      </c>
      <c r="I264" s="89">
        <v>95</v>
      </c>
      <c r="J264" s="89">
        <v>-0.93686312537215899</v>
      </c>
      <c r="K264" s="89">
        <v>59.9796020862658</v>
      </c>
      <c r="L264" s="89">
        <v>-9.4739031434680004E-16</v>
      </c>
      <c r="M264" s="89">
        <v>2.1626922887712299</v>
      </c>
      <c r="N264" s="89">
        <v>95</v>
      </c>
      <c r="O264" s="89">
        <v>0.68271554376244203</v>
      </c>
      <c r="P264" s="89">
        <v>28.522496664572301</v>
      </c>
      <c r="Q264" s="89">
        <v>-4.06024420434343E-16</v>
      </c>
      <c r="R264" s="89">
        <v>2.9369503617590098</v>
      </c>
      <c r="S264" s="89">
        <v>99</v>
      </c>
      <c r="T264" s="89">
        <v>0.67572658766575</v>
      </c>
      <c r="U264" s="89">
        <v>28.8240433116028</v>
      </c>
      <c r="V264" s="89">
        <v>-2.1316282072803001E-15</v>
      </c>
      <c r="W264" s="89">
        <v>2.8298706289384601</v>
      </c>
      <c r="X264" s="89">
        <v>95</v>
      </c>
      <c r="Y264" s="89">
        <v>0</v>
      </c>
      <c r="Z264" s="89">
        <v>0</v>
      </c>
      <c r="AA264" s="89">
        <v>0</v>
      </c>
      <c r="AB264" s="89">
        <v>0</v>
      </c>
      <c r="AC264" s="89" t="s">
        <v>230</v>
      </c>
      <c r="AD264" s="89">
        <v>0</v>
      </c>
      <c r="AE264" s="89">
        <v>0</v>
      </c>
      <c r="AF264" s="89">
        <v>0</v>
      </c>
      <c r="AG264" s="89">
        <v>0</v>
      </c>
      <c r="AH264" s="89" t="s">
        <v>230</v>
      </c>
      <c r="AI264" s="89">
        <v>-0.190534496226195</v>
      </c>
      <c r="AJ264" s="89">
        <v>45.007010562138397</v>
      </c>
      <c r="AK264" s="89">
        <v>-2.0024386189602799E-15</v>
      </c>
      <c r="AL264" s="89">
        <v>4.0066946798906198</v>
      </c>
      <c r="AM264" s="89">
        <v>95</v>
      </c>
      <c r="AN264" s="89">
        <v>1.70638200519084</v>
      </c>
      <c r="AO264" s="89">
        <v>8.2329179355486595</v>
      </c>
      <c r="AP264" s="89">
        <v>4.6043169277254501E-15</v>
      </c>
      <c r="AQ264" s="89">
        <v>5.1496368147115197</v>
      </c>
      <c r="AR264" s="89">
        <v>99</v>
      </c>
      <c r="AS264" s="93">
        <f t="shared" si="9"/>
        <v>6</v>
      </c>
    </row>
    <row r="265" spans="1:45" x14ac:dyDescent="0.3">
      <c r="A265" s="93" t="str">
        <f t="shared" si="8"/>
        <v>CSAN3BRDT3</v>
      </c>
      <c r="B265" s="93">
        <v>263</v>
      </c>
      <c r="C265" s="89" t="s">
        <v>44</v>
      </c>
      <c r="D265" s="89" t="s">
        <v>83</v>
      </c>
      <c r="E265" s="89">
        <v>0</v>
      </c>
      <c r="F265" s="89">
        <v>0</v>
      </c>
      <c r="G265" s="89">
        <v>0</v>
      </c>
      <c r="H265" s="89">
        <v>0</v>
      </c>
      <c r="I265" s="89" t="s">
        <v>230</v>
      </c>
      <c r="J265" s="89">
        <v>0</v>
      </c>
      <c r="K265" s="89">
        <v>0</v>
      </c>
      <c r="L265" s="89">
        <v>0</v>
      </c>
      <c r="M265" s="89">
        <v>0</v>
      </c>
      <c r="N265" s="89" t="s">
        <v>230</v>
      </c>
      <c r="O265" s="89">
        <v>0</v>
      </c>
      <c r="P265" s="89">
        <v>0</v>
      </c>
      <c r="Q265" s="89">
        <v>0</v>
      </c>
      <c r="R265" s="89">
        <v>0</v>
      </c>
      <c r="S265" s="89" t="s">
        <v>230</v>
      </c>
      <c r="T265" s="89">
        <v>8.2839539943770898E-2</v>
      </c>
      <c r="U265" s="89">
        <v>14.9711011734094</v>
      </c>
      <c r="V265" s="89">
        <v>-9.5479180117763498E-16</v>
      </c>
      <c r="W265" s="89">
        <v>0.84104157650667599</v>
      </c>
      <c r="X265" s="89">
        <v>95</v>
      </c>
      <c r="Y265" s="89">
        <v>8.2802500954432506E-2</v>
      </c>
      <c r="Z265" s="89">
        <v>15.0173821954382</v>
      </c>
      <c r="AA265" s="89">
        <v>-2.3684757858670001E-16</v>
      </c>
      <c r="AB265" s="89">
        <v>0.90605027194801802</v>
      </c>
      <c r="AC265" s="89">
        <v>99</v>
      </c>
      <c r="AD265" s="89">
        <v>0.12557121843843999</v>
      </c>
      <c r="AE265" s="89">
        <v>11.688689216918</v>
      </c>
      <c r="AF265" s="89">
        <v>-2.1316282072803E-16</v>
      </c>
      <c r="AG265" s="89">
        <v>0.99906626148461497</v>
      </c>
      <c r="AH265" s="89">
        <v>99</v>
      </c>
      <c r="AI265" s="89">
        <v>0.17037311005698799</v>
      </c>
      <c r="AJ265" s="89">
        <v>8.2637546980592091</v>
      </c>
      <c r="AK265" s="89">
        <v>-5.2483270255007403E-16</v>
      </c>
      <c r="AL265" s="89">
        <v>1.2087302323724101</v>
      </c>
      <c r="AM265" s="89">
        <v>99</v>
      </c>
      <c r="AN265" s="89">
        <v>0.19763351241754201</v>
      </c>
      <c r="AO265" s="89">
        <v>6.9318905873531103</v>
      </c>
      <c r="AP265" s="89">
        <v>2.2168933355715098E-15</v>
      </c>
      <c r="AQ265" s="89">
        <v>2.0988089783902799</v>
      </c>
      <c r="AR265" s="89">
        <v>95</v>
      </c>
      <c r="AS265" s="93">
        <f t="shared" si="9"/>
        <v>5</v>
      </c>
    </row>
    <row r="266" spans="1:45" x14ac:dyDescent="0.3">
      <c r="A266" s="93" t="str">
        <f t="shared" si="8"/>
        <v>CSAN3BRML3</v>
      </c>
      <c r="B266" s="93">
        <v>264</v>
      </c>
      <c r="C266" s="89" t="s">
        <v>44</v>
      </c>
      <c r="D266" s="89" t="s">
        <v>105</v>
      </c>
      <c r="E266" s="89">
        <v>0</v>
      </c>
      <c r="F266" s="89">
        <v>0</v>
      </c>
      <c r="G266" s="89">
        <v>0</v>
      </c>
      <c r="H266" s="89">
        <v>0</v>
      </c>
      <c r="I266" s="89" t="s">
        <v>230</v>
      </c>
      <c r="J266" s="89">
        <v>0</v>
      </c>
      <c r="K266" s="89">
        <v>0</v>
      </c>
      <c r="L266" s="89">
        <v>0</v>
      </c>
      <c r="M266" s="89">
        <v>0</v>
      </c>
      <c r="N266" s="89" t="s">
        <v>230</v>
      </c>
      <c r="O266" s="89">
        <v>5.7191992832226202E-2</v>
      </c>
      <c r="P266" s="89">
        <v>5.3216620170448898</v>
      </c>
      <c r="Q266" s="89">
        <v>-6.8516620948295398E-16</v>
      </c>
      <c r="R266" s="89">
        <v>0.63587012079709504</v>
      </c>
      <c r="S266" s="89">
        <v>95</v>
      </c>
      <c r="T266" s="89">
        <v>0</v>
      </c>
      <c r="U266" s="89">
        <v>0</v>
      </c>
      <c r="V266" s="89">
        <v>0</v>
      </c>
      <c r="W266" s="89">
        <v>0</v>
      </c>
      <c r="X266" s="89" t="s">
        <v>230</v>
      </c>
      <c r="Y266" s="89">
        <v>2.37415319414872E-2</v>
      </c>
      <c r="Z266" s="89">
        <v>8.0930765336919102</v>
      </c>
      <c r="AA266" s="89">
        <v>7.1054273576010003E-16</v>
      </c>
      <c r="AB266" s="89">
        <v>0.74648793277578396</v>
      </c>
      <c r="AC266" s="89">
        <v>95</v>
      </c>
      <c r="AD266" s="89">
        <v>2.78487165448362E-2</v>
      </c>
      <c r="AE266" s="89">
        <v>7.7716534601998797</v>
      </c>
      <c r="AF266" s="89">
        <v>5.6843418860807996E-16</v>
      </c>
      <c r="AG266" s="89">
        <v>0.76676110358247895</v>
      </c>
      <c r="AH266" s="89">
        <v>95</v>
      </c>
      <c r="AI266" s="89">
        <v>2.43147242918689E-2</v>
      </c>
      <c r="AJ266" s="89">
        <v>8.0527439275460502</v>
      </c>
      <c r="AK266" s="89">
        <v>2.5837917664003602E-16</v>
      </c>
      <c r="AL266" s="89">
        <v>0.77901902643576204</v>
      </c>
      <c r="AM266" s="89">
        <v>99</v>
      </c>
      <c r="AN266" s="89">
        <v>6.0069099110065499E-2</v>
      </c>
      <c r="AO266" s="89">
        <v>6.3086293895856702</v>
      </c>
      <c r="AP266" s="89">
        <v>-5.6843418860807996E-16</v>
      </c>
      <c r="AQ266" s="89">
        <v>2.42003361771097</v>
      </c>
      <c r="AR266" s="89">
        <v>99</v>
      </c>
      <c r="AS266" s="93">
        <f t="shared" si="9"/>
        <v>5</v>
      </c>
    </row>
    <row r="267" spans="1:45" x14ac:dyDescent="0.3">
      <c r="A267" s="93" t="str">
        <f t="shared" si="8"/>
        <v>CSAN3EGIE3</v>
      </c>
      <c r="B267" s="93">
        <v>265</v>
      </c>
      <c r="C267" s="89" t="s">
        <v>44</v>
      </c>
      <c r="D267" s="89" t="s">
        <v>89</v>
      </c>
      <c r="E267" s="89">
        <v>0.24481251310562399</v>
      </c>
      <c r="F267" s="89">
        <v>24.1128825942296</v>
      </c>
      <c r="G267" s="89">
        <v>1.4921397450962099E-15</v>
      </c>
      <c r="H267" s="89">
        <v>1.11394936356973</v>
      </c>
      <c r="I267" s="89">
        <v>95</v>
      </c>
      <c r="J267" s="89">
        <v>0</v>
      </c>
      <c r="K267" s="89">
        <v>0</v>
      </c>
      <c r="L267" s="89">
        <v>0</v>
      </c>
      <c r="M267" s="89">
        <v>0</v>
      </c>
      <c r="N267" s="89" t="s">
        <v>230</v>
      </c>
      <c r="O267" s="89">
        <v>0.16488929450908499</v>
      </c>
      <c r="P267" s="89">
        <v>29.839168832247701</v>
      </c>
      <c r="Q267" s="89">
        <v>1.5733446291830799E-15</v>
      </c>
      <c r="R267" s="89">
        <v>1.13344973673312</v>
      </c>
      <c r="S267" s="89">
        <v>95</v>
      </c>
      <c r="T267" s="89">
        <v>0.161451351147578</v>
      </c>
      <c r="U267" s="89">
        <v>30.1256720633207</v>
      </c>
      <c r="V267" s="89">
        <v>-6.2172489379008802E-16</v>
      </c>
      <c r="W267" s="89">
        <v>1.08792060028654</v>
      </c>
      <c r="X267" s="89">
        <v>99</v>
      </c>
      <c r="Y267" s="89">
        <v>0.17770863609247101</v>
      </c>
      <c r="Z267" s="89">
        <v>28.857104451025901</v>
      </c>
      <c r="AA267" s="89">
        <v>-4.4211548002850703E-15</v>
      </c>
      <c r="AB267" s="89">
        <v>1.0938989134652199</v>
      </c>
      <c r="AC267" s="89">
        <v>99</v>
      </c>
      <c r="AD267" s="89">
        <v>0.21606554026857999</v>
      </c>
      <c r="AE267" s="89">
        <v>25.864772773510001</v>
      </c>
      <c r="AF267" s="89">
        <v>-8.8817841970012504E-16</v>
      </c>
      <c r="AG267" s="89">
        <v>1.1647277407240599</v>
      </c>
      <c r="AH267" s="89">
        <v>99</v>
      </c>
      <c r="AI267" s="89">
        <v>0.20539415793054</v>
      </c>
      <c r="AJ267" s="89">
        <v>26.668347217245501</v>
      </c>
      <c r="AK267" s="89">
        <v>-1.3241932802801899E-15</v>
      </c>
      <c r="AL267" s="89">
        <v>1.3053511725870399</v>
      </c>
      <c r="AM267" s="89">
        <v>99</v>
      </c>
      <c r="AN267" s="89">
        <v>0.214748876128594</v>
      </c>
      <c r="AO267" s="89">
        <v>26.558581960737701</v>
      </c>
      <c r="AP267" s="89">
        <v>-1.64845914696343E-15</v>
      </c>
      <c r="AQ267" s="89">
        <v>1.9882510208142501</v>
      </c>
      <c r="AR267" s="89">
        <v>99</v>
      </c>
      <c r="AS267" s="93">
        <f t="shared" si="9"/>
        <v>7</v>
      </c>
    </row>
    <row r="268" spans="1:45" x14ac:dyDescent="0.3">
      <c r="A268" s="93" t="str">
        <f t="shared" si="8"/>
        <v>CSAN3ELET3</v>
      </c>
      <c r="B268" s="93">
        <v>266</v>
      </c>
      <c r="C268" s="89" t="s">
        <v>44</v>
      </c>
      <c r="D268" s="89" t="s">
        <v>121</v>
      </c>
      <c r="E268" s="89">
        <v>0</v>
      </c>
      <c r="F268" s="89">
        <v>0</v>
      </c>
      <c r="G268" s="89">
        <v>0</v>
      </c>
      <c r="H268" s="89">
        <v>0</v>
      </c>
      <c r="I268" s="89" t="s">
        <v>230</v>
      </c>
      <c r="J268" s="89">
        <v>0</v>
      </c>
      <c r="K268" s="89">
        <v>0</v>
      </c>
      <c r="L268" s="89">
        <v>0</v>
      </c>
      <c r="M268" s="89">
        <v>0</v>
      </c>
      <c r="N268" s="89" t="s">
        <v>230</v>
      </c>
      <c r="O268" s="89">
        <v>0.18495930355935999</v>
      </c>
      <c r="P268" s="89">
        <v>18.146411068319001</v>
      </c>
      <c r="Q268" s="89">
        <v>-3.62884325763194E-15</v>
      </c>
      <c r="R268" s="89">
        <v>2.1726830281395899</v>
      </c>
      <c r="S268" s="89">
        <v>95</v>
      </c>
      <c r="T268" s="89">
        <v>0.23173528486443901</v>
      </c>
      <c r="U268" s="89">
        <v>14.2814156781614</v>
      </c>
      <c r="V268" s="89">
        <v>-2.4424906541753401E-16</v>
      </c>
      <c r="W268" s="89">
        <v>2.2232512615217801</v>
      </c>
      <c r="X268" s="89">
        <v>95</v>
      </c>
      <c r="Y268" s="89">
        <v>0.33851307241183998</v>
      </c>
      <c r="Z268" s="89">
        <v>5.8181474677000304</v>
      </c>
      <c r="AA268" s="89">
        <v>6.7106813932898398E-16</v>
      </c>
      <c r="AB268" s="89">
        <v>2.4121170886786398</v>
      </c>
      <c r="AC268" s="89">
        <v>95</v>
      </c>
      <c r="AD268" s="89">
        <v>0.43838331016176502</v>
      </c>
      <c r="AE268" s="89">
        <v>-1.9760937302847299</v>
      </c>
      <c r="AF268" s="89">
        <v>-2.4868995751603501E-15</v>
      </c>
      <c r="AG268" s="89">
        <v>2.5980863498037001</v>
      </c>
      <c r="AH268" s="89">
        <v>95</v>
      </c>
      <c r="AI268" s="89">
        <v>0.46952624493300299</v>
      </c>
      <c r="AJ268" s="89">
        <v>-4.3716905559726502</v>
      </c>
      <c r="AK268" s="89">
        <v>1.2273010890401699E-15</v>
      </c>
      <c r="AL268" s="89">
        <v>2.6406861150727701</v>
      </c>
      <c r="AM268" s="89">
        <v>99</v>
      </c>
      <c r="AN268" s="89">
        <v>0.45584916457324098</v>
      </c>
      <c r="AO268" s="89">
        <v>-3.4343341300634198</v>
      </c>
      <c r="AP268" s="89">
        <v>1.19371179607697E-15</v>
      </c>
      <c r="AQ268" s="89">
        <v>2.5538057710247699</v>
      </c>
      <c r="AR268" s="89">
        <v>99</v>
      </c>
      <c r="AS268" s="93">
        <f t="shared" si="9"/>
        <v>6</v>
      </c>
    </row>
    <row r="269" spans="1:45" x14ac:dyDescent="0.3">
      <c r="A269" s="93" t="str">
        <f t="shared" si="8"/>
        <v>CSAN3ELET6</v>
      </c>
      <c r="B269" s="93">
        <v>267</v>
      </c>
      <c r="C269" s="89" t="s">
        <v>44</v>
      </c>
      <c r="D269" s="89" t="s">
        <v>122</v>
      </c>
      <c r="E269" s="89">
        <v>0</v>
      </c>
      <c r="F269" s="89">
        <v>0</v>
      </c>
      <c r="G269" s="89">
        <v>0</v>
      </c>
      <c r="H269" s="89">
        <v>0</v>
      </c>
      <c r="I269" s="89" t="s">
        <v>230</v>
      </c>
      <c r="J269" s="89">
        <v>0</v>
      </c>
      <c r="K269" s="89">
        <v>0</v>
      </c>
      <c r="L269" s="89">
        <v>0</v>
      </c>
      <c r="M269" s="89">
        <v>0</v>
      </c>
      <c r="N269" s="89" t="s">
        <v>230</v>
      </c>
      <c r="O269" s="89">
        <v>0</v>
      </c>
      <c r="P269" s="89">
        <v>0</v>
      </c>
      <c r="Q269" s="89">
        <v>0</v>
      </c>
      <c r="R269" s="89">
        <v>0</v>
      </c>
      <c r="S269" s="89" t="s">
        <v>230</v>
      </c>
      <c r="T269" s="89">
        <v>0.25415996087482201</v>
      </c>
      <c r="U269" s="89">
        <v>13.1433344035472</v>
      </c>
      <c r="V269" s="89">
        <v>-1.55431223447522E-16</v>
      </c>
      <c r="W269" s="89">
        <v>2.0227327869521399</v>
      </c>
      <c r="X269" s="89">
        <v>95</v>
      </c>
      <c r="Y269" s="89">
        <v>0.32319532969238401</v>
      </c>
      <c r="Z269" s="89">
        <v>7.6722852134793298</v>
      </c>
      <c r="AA269" s="89">
        <v>-1.3421362786579699E-15</v>
      </c>
      <c r="AB269" s="89">
        <v>2.07674429659733</v>
      </c>
      <c r="AC269" s="89">
        <v>95</v>
      </c>
      <c r="AD269" s="89">
        <v>0.38460694601497297</v>
      </c>
      <c r="AE269" s="89">
        <v>2.8737674698362499</v>
      </c>
      <c r="AF269" s="89">
        <v>-9.9475983006413996E-16</v>
      </c>
      <c r="AG269" s="89">
        <v>2.16166714962685</v>
      </c>
      <c r="AH269" s="89">
        <v>99</v>
      </c>
      <c r="AI269" s="89">
        <v>0.41220560933067102</v>
      </c>
      <c r="AJ269" s="89">
        <v>0.75774890894852098</v>
      </c>
      <c r="AK269" s="89">
        <v>3.8756876496005502E-16</v>
      </c>
      <c r="AL269" s="89">
        <v>2.2208147458994199</v>
      </c>
      <c r="AM269" s="89">
        <v>99</v>
      </c>
      <c r="AN269" s="89">
        <v>0.40888573106109699</v>
      </c>
      <c r="AO269" s="89">
        <v>1.0167166228000299</v>
      </c>
      <c r="AP269" s="89">
        <v>3.2116531656356502E-15</v>
      </c>
      <c r="AQ269" s="89">
        <v>2.1264997576416298</v>
      </c>
      <c r="AR269" s="89">
        <v>99</v>
      </c>
      <c r="AS269" s="93">
        <f t="shared" si="9"/>
        <v>5</v>
      </c>
    </row>
    <row r="270" spans="1:45" x14ac:dyDescent="0.3">
      <c r="A270" s="93" t="str">
        <f t="shared" si="8"/>
        <v>CSAN3FLRY3</v>
      </c>
      <c r="B270" s="93">
        <v>268</v>
      </c>
      <c r="C270" s="89" t="s">
        <v>44</v>
      </c>
      <c r="D270" s="89" t="s">
        <v>92</v>
      </c>
      <c r="E270" s="89">
        <v>-2.15357403177184E-4</v>
      </c>
      <c r="F270" s="89">
        <v>27.274958507343499</v>
      </c>
      <c r="G270" s="89">
        <v>1.06581410364015E-16</v>
      </c>
      <c r="H270" s="89">
        <v>0.82325953585276601</v>
      </c>
      <c r="I270" s="89">
        <v>99</v>
      </c>
      <c r="J270" s="89">
        <v>-7.2374818162918297E-2</v>
      </c>
      <c r="K270" s="89">
        <v>32.465134917554899</v>
      </c>
      <c r="L270" s="89">
        <v>-2.30926389122033E-15</v>
      </c>
      <c r="M270" s="89">
        <v>1.0244259560283</v>
      </c>
      <c r="N270" s="89">
        <v>95</v>
      </c>
      <c r="O270" s="89">
        <v>-9.4091924777187905E-2</v>
      </c>
      <c r="P270" s="89">
        <v>33.968979203397801</v>
      </c>
      <c r="Q270" s="89">
        <v>-2.0808751547260102E-15</v>
      </c>
      <c r="R270" s="89">
        <v>1.0675320497129399</v>
      </c>
      <c r="S270" s="89">
        <v>99</v>
      </c>
      <c r="T270" s="89">
        <v>-5.2592471798740499E-2</v>
      </c>
      <c r="U270" s="89">
        <v>30.507856003862599</v>
      </c>
      <c r="V270" s="89">
        <v>1.8207657603852601E-15</v>
      </c>
      <c r="W270" s="89">
        <v>1.25829753064212</v>
      </c>
      <c r="X270" s="89">
        <v>95</v>
      </c>
      <c r="Y270" s="89">
        <v>5.5363520033287997E-2</v>
      </c>
      <c r="Z270" s="89">
        <v>21.976030730071901</v>
      </c>
      <c r="AA270" s="89">
        <v>-2.21057740014253E-15</v>
      </c>
      <c r="AB270" s="89">
        <v>1.6701536962646399</v>
      </c>
      <c r="AC270" s="89">
        <v>95</v>
      </c>
      <c r="AD270" s="89">
        <v>0</v>
      </c>
      <c r="AE270" s="89">
        <v>0</v>
      </c>
      <c r="AF270" s="89">
        <v>0</v>
      </c>
      <c r="AG270" s="89">
        <v>0</v>
      </c>
      <c r="AH270" s="89" t="s">
        <v>230</v>
      </c>
      <c r="AI270" s="89">
        <v>0</v>
      </c>
      <c r="AJ270" s="89">
        <v>0</v>
      </c>
      <c r="AK270" s="89">
        <v>0</v>
      </c>
      <c r="AL270" s="89">
        <v>0</v>
      </c>
      <c r="AM270" s="89" t="s">
        <v>230</v>
      </c>
      <c r="AN270" s="89">
        <v>0.19070695171771099</v>
      </c>
      <c r="AO270" s="89">
        <v>12.0381306995577</v>
      </c>
      <c r="AP270" s="89">
        <v>2.0889956431346901E-15</v>
      </c>
      <c r="AQ270" s="89">
        <v>2.16306373913651</v>
      </c>
      <c r="AR270" s="89">
        <v>95</v>
      </c>
      <c r="AS270" s="93">
        <f t="shared" si="9"/>
        <v>6</v>
      </c>
    </row>
    <row r="271" spans="1:45" x14ac:dyDescent="0.3">
      <c r="A271" s="93" t="str">
        <f t="shared" si="8"/>
        <v>CSAN3IRBR3</v>
      </c>
      <c r="B271" s="93">
        <v>269</v>
      </c>
      <c r="C271" s="89" t="s">
        <v>44</v>
      </c>
      <c r="D271" s="89" t="s">
        <v>108</v>
      </c>
      <c r="E271" s="89">
        <v>2.5119258436044799E-2</v>
      </c>
      <c r="F271" s="89">
        <v>5.1463011946856296</v>
      </c>
      <c r="G271" s="89">
        <v>4.4408920985006301E-16</v>
      </c>
      <c r="H271" s="89">
        <v>0.61584666941197497</v>
      </c>
      <c r="I271" s="89">
        <v>95</v>
      </c>
      <c r="J271" s="89">
        <v>3.6737313195408398E-2</v>
      </c>
      <c r="K271" s="89">
        <v>4.3072681127812897</v>
      </c>
      <c r="L271" s="89">
        <v>8.7337544603845604E-16</v>
      </c>
      <c r="M271" s="89">
        <v>0.58323777371888397</v>
      </c>
      <c r="N271" s="89">
        <v>95</v>
      </c>
      <c r="O271" s="89">
        <v>4.3843634696573403E-2</v>
      </c>
      <c r="P271" s="89">
        <v>3.8635052826089802</v>
      </c>
      <c r="Q271" s="89">
        <v>-1.26882631385732E-17</v>
      </c>
      <c r="R271" s="89">
        <v>0.64724260406593204</v>
      </c>
      <c r="S271" s="89">
        <v>99</v>
      </c>
      <c r="T271" s="89">
        <v>0</v>
      </c>
      <c r="U271" s="89">
        <v>0</v>
      </c>
      <c r="V271" s="89">
        <v>0</v>
      </c>
      <c r="W271" s="89">
        <v>0</v>
      </c>
      <c r="X271" s="89" t="s">
        <v>230</v>
      </c>
      <c r="Y271" s="89">
        <v>0</v>
      </c>
      <c r="Z271" s="89">
        <v>0</v>
      </c>
      <c r="AA271" s="89">
        <v>0</v>
      </c>
      <c r="AB271" s="89">
        <v>0</v>
      </c>
      <c r="AC271" s="89" t="s">
        <v>230</v>
      </c>
      <c r="AD271" s="89">
        <v>-2.79786353692533E-2</v>
      </c>
      <c r="AE271" s="89">
        <v>9.7359821688701</v>
      </c>
      <c r="AF271" s="89">
        <v>1.4210854715201999E-16</v>
      </c>
      <c r="AG271" s="89">
        <v>1.1883491378825299</v>
      </c>
      <c r="AH271" s="89">
        <v>95</v>
      </c>
      <c r="AI271" s="89">
        <v>-2.40193615297483E-2</v>
      </c>
      <c r="AJ271" s="89">
        <v>9.4448868836941795</v>
      </c>
      <c r="AK271" s="89">
        <v>-4.19866162040059E-16</v>
      </c>
      <c r="AL271" s="89">
        <v>1.1898228594956499</v>
      </c>
      <c r="AM271" s="89">
        <v>95</v>
      </c>
      <c r="AN271" s="89">
        <v>0.10734852402489301</v>
      </c>
      <c r="AO271" s="89">
        <v>2.25164917348572</v>
      </c>
      <c r="AP271" s="89">
        <v>-4.5474735088646403E-16</v>
      </c>
      <c r="AQ271" s="89">
        <v>6.9272263327506103</v>
      </c>
      <c r="AR271" s="89">
        <v>99</v>
      </c>
      <c r="AS271" s="93">
        <f t="shared" si="9"/>
        <v>6</v>
      </c>
    </row>
    <row r="272" spans="1:45" x14ac:dyDescent="0.3">
      <c r="A272" s="93" t="str">
        <f t="shared" si="8"/>
        <v>CSAN3JHSF3</v>
      </c>
      <c r="B272" s="93">
        <v>270</v>
      </c>
      <c r="C272" s="89" t="s">
        <v>44</v>
      </c>
      <c r="D272" s="89" t="s">
        <v>510</v>
      </c>
      <c r="E272" s="89">
        <v>7.3807728003256502E-3</v>
      </c>
      <c r="F272" s="89">
        <v>6.9037477114639403</v>
      </c>
      <c r="G272" s="89">
        <v>1.06581410364015E-16</v>
      </c>
      <c r="H272" s="89">
        <v>0.39105651365359201</v>
      </c>
      <c r="I272" s="89">
        <v>95</v>
      </c>
      <c r="J272" s="89">
        <v>1.9455897153898401E-2</v>
      </c>
      <c r="K272" s="89">
        <v>6.0234176524119096</v>
      </c>
      <c r="L272" s="89">
        <v>7.3274719625260298E-16</v>
      </c>
      <c r="M272" s="89">
        <v>0.41576697114344502</v>
      </c>
      <c r="N272" s="89">
        <v>95</v>
      </c>
      <c r="O272" s="89">
        <v>5.0576825685375797E-2</v>
      </c>
      <c r="P272" s="89">
        <v>3.8493412393670998</v>
      </c>
      <c r="Q272" s="89">
        <v>-2.5376526277146401E-17</v>
      </c>
      <c r="R272" s="89">
        <v>0.676943283074394</v>
      </c>
      <c r="S272" s="89">
        <v>99</v>
      </c>
      <c r="T272" s="89">
        <v>5.9025459949115802E-2</v>
      </c>
      <c r="U272" s="89">
        <v>3.2085523688564899</v>
      </c>
      <c r="V272" s="89">
        <v>3.8857805861880499E-16</v>
      </c>
      <c r="W272" s="89">
        <v>0.74764229410833505</v>
      </c>
      <c r="X272" s="89">
        <v>95</v>
      </c>
      <c r="Y272" s="89">
        <v>0.11516971617739</v>
      </c>
      <c r="Z272" s="89">
        <v>-1.24711922162193</v>
      </c>
      <c r="AA272" s="89">
        <v>8.8817841970012504E-17</v>
      </c>
      <c r="AB272" s="89">
        <v>0.92332605521321998</v>
      </c>
      <c r="AC272" s="89">
        <v>95</v>
      </c>
      <c r="AD272" s="89">
        <v>0</v>
      </c>
      <c r="AE272" s="89">
        <v>0</v>
      </c>
      <c r="AF272" s="89">
        <v>0</v>
      </c>
      <c r="AG272" s="89">
        <v>0</v>
      </c>
      <c r="AH272" s="89" t="s">
        <v>230</v>
      </c>
      <c r="AI272" s="89">
        <v>0.152106585833332</v>
      </c>
      <c r="AJ272" s="89">
        <v>-4.1272947751006397</v>
      </c>
      <c r="AK272" s="89">
        <v>1.3726393759001901E-16</v>
      </c>
      <c r="AL272" s="89">
        <v>0.92071803605793001</v>
      </c>
      <c r="AM272" s="89">
        <v>95</v>
      </c>
      <c r="AN272" s="89">
        <v>0.14779275425612701</v>
      </c>
      <c r="AO272" s="89">
        <v>-3.82494005771485</v>
      </c>
      <c r="AP272" s="89">
        <v>-1.5631940186722201E-16</v>
      </c>
      <c r="AQ272" s="89">
        <v>0.88057441490127897</v>
      </c>
      <c r="AR272" s="89">
        <v>95</v>
      </c>
      <c r="AS272" s="93">
        <f t="shared" si="9"/>
        <v>7</v>
      </c>
    </row>
    <row r="273" spans="1:45" x14ac:dyDescent="0.3">
      <c r="A273" s="93" t="str">
        <f t="shared" si="8"/>
        <v>CSAN3MULT3</v>
      </c>
      <c r="B273" s="93">
        <v>271</v>
      </c>
      <c r="C273" s="89" t="s">
        <v>44</v>
      </c>
      <c r="D273" s="89" t="s">
        <v>109</v>
      </c>
      <c r="E273" s="89">
        <v>0</v>
      </c>
      <c r="F273" s="89">
        <v>0</v>
      </c>
      <c r="G273" s="89">
        <v>0</v>
      </c>
      <c r="H273" s="89">
        <v>0</v>
      </c>
      <c r="I273" s="89" t="s">
        <v>230</v>
      </c>
      <c r="J273" s="89">
        <v>0</v>
      </c>
      <c r="K273" s="89">
        <v>0</v>
      </c>
      <c r="L273" s="89">
        <v>0</v>
      </c>
      <c r="M273" s="89">
        <v>0</v>
      </c>
      <c r="N273" s="89" t="s">
        <v>230</v>
      </c>
      <c r="O273" s="89">
        <v>0</v>
      </c>
      <c r="P273" s="89">
        <v>0</v>
      </c>
      <c r="Q273" s="89">
        <v>0</v>
      </c>
      <c r="R273" s="89">
        <v>0</v>
      </c>
      <c r="S273" s="89" t="s">
        <v>230</v>
      </c>
      <c r="T273" s="89">
        <v>5.7414910725115301E-2</v>
      </c>
      <c r="U273" s="89">
        <v>17.343656378266498</v>
      </c>
      <c r="V273" s="89">
        <v>-2.3314683517128299E-15</v>
      </c>
      <c r="W273" s="89">
        <v>1.3282600768891</v>
      </c>
      <c r="X273" s="89">
        <v>95</v>
      </c>
      <c r="Y273" s="89">
        <v>5.9043006496137501E-2</v>
      </c>
      <c r="Z273" s="89">
        <v>17.2556466823712</v>
      </c>
      <c r="AA273" s="89">
        <v>-8.4870382326900899E-16</v>
      </c>
      <c r="AB273" s="89">
        <v>1.32276622832129</v>
      </c>
      <c r="AC273" s="89">
        <v>99</v>
      </c>
      <c r="AD273" s="89">
        <v>7.8931249419215602E-2</v>
      </c>
      <c r="AE273" s="89">
        <v>15.7052204704421</v>
      </c>
      <c r="AF273" s="89">
        <v>-1.2612133559741799E-15</v>
      </c>
      <c r="AG273" s="89">
        <v>1.3677171848380401</v>
      </c>
      <c r="AH273" s="89">
        <v>99</v>
      </c>
      <c r="AI273" s="89">
        <v>8.7529368454261403E-2</v>
      </c>
      <c r="AJ273" s="89">
        <v>15.0636603021499</v>
      </c>
      <c r="AK273" s="89">
        <v>2.2123716999803098E-15</v>
      </c>
      <c r="AL273" s="89">
        <v>1.3639055281396899</v>
      </c>
      <c r="AM273" s="89">
        <v>99</v>
      </c>
      <c r="AN273" s="89">
        <v>0.137148962578793</v>
      </c>
      <c r="AO273" s="89">
        <v>12.6249122047649</v>
      </c>
      <c r="AP273" s="89">
        <v>1.8189894035458601E-15</v>
      </c>
      <c r="AQ273" s="89">
        <v>3.4130356960125998</v>
      </c>
      <c r="AR273" s="89">
        <v>95</v>
      </c>
      <c r="AS273" s="93">
        <f t="shared" si="9"/>
        <v>5</v>
      </c>
    </row>
    <row r="274" spans="1:45" x14ac:dyDescent="0.3">
      <c r="A274" s="93" t="str">
        <f t="shared" si="8"/>
        <v>CSNA3AZUL4</v>
      </c>
      <c r="B274" s="93">
        <v>272</v>
      </c>
      <c r="C274" s="89" t="s">
        <v>86</v>
      </c>
      <c r="D274" s="89" t="s">
        <v>104</v>
      </c>
      <c r="E274" s="89">
        <v>0</v>
      </c>
      <c r="F274" s="89">
        <v>0</v>
      </c>
      <c r="G274" s="89">
        <v>0</v>
      </c>
      <c r="H274" s="89">
        <v>0</v>
      </c>
      <c r="I274" s="89" t="s">
        <v>230</v>
      </c>
      <c r="J274" s="89">
        <v>0</v>
      </c>
      <c r="K274" s="89">
        <v>0</v>
      </c>
      <c r="L274" s="89">
        <v>0</v>
      </c>
      <c r="M274" s="89">
        <v>0</v>
      </c>
      <c r="N274" s="89" t="s">
        <v>230</v>
      </c>
      <c r="O274" s="89">
        <v>0</v>
      </c>
      <c r="P274" s="89">
        <v>0</v>
      </c>
      <c r="Q274" s="89">
        <v>0</v>
      </c>
      <c r="R274" s="89">
        <v>0</v>
      </c>
      <c r="S274" s="89" t="s">
        <v>230</v>
      </c>
      <c r="T274" s="89">
        <v>0.83322149337699702</v>
      </c>
      <c r="U274" s="89">
        <v>11.9340327044121</v>
      </c>
      <c r="V274" s="89">
        <v>-1.57651669496772E-15</v>
      </c>
      <c r="W274" s="89">
        <v>3.4238585020107299</v>
      </c>
      <c r="X274" s="89">
        <v>99</v>
      </c>
      <c r="Y274" s="89">
        <v>0.88013017405497396</v>
      </c>
      <c r="Z274" s="89">
        <v>10.749036470486301</v>
      </c>
      <c r="AA274" s="89">
        <v>-1.50003466438243E-15</v>
      </c>
      <c r="AB274" s="89">
        <v>3.4994619065825301</v>
      </c>
      <c r="AC274" s="89">
        <v>95</v>
      </c>
      <c r="AD274" s="89">
        <v>0.91819586172121404</v>
      </c>
      <c r="AE274" s="89">
        <v>9.7993922453222808</v>
      </c>
      <c r="AF274" s="89">
        <v>-8.5265128291211999E-16</v>
      </c>
      <c r="AG274" s="89">
        <v>3.45105674976632</v>
      </c>
      <c r="AH274" s="89">
        <v>95</v>
      </c>
      <c r="AI274" s="89">
        <v>0.91994548694337797</v>
      </c>
      <c r="AJ274" s="89">
        <v>9.7584056733398103</v>
      </c>
      <c r="AK274" s="89">
        <v>-2.0993308102003001E-15</v>
      </c>
      <c r="AL274" s="89">
        <v>3.3653613963088902</v>
      </c>
      <c r="AM274" s="89">
        <v>99</v>
      </c>
      <c r="AN274" s="89">
        <v>0.73924987004209597</v>
      </c>
      <c r="AO274" s="89">
        <v>16.035108367787199</v>
      </c>
      <c r="AP274" s="89">
        <v>2.04636307898909E-15</v>
      </c>
      <c r="AQ274" s="89">
        <v>10.3180013393143</v>
      </c>
      <c r="AR274" s="89">
        <v>99</v>
      </c>
      <c r="AS274" s="93">
        <f t="shared" si="9"/>
        <v>5</v>
      </c>
    </row>
    <row r="275" spans="1:45" x14ac:dyDescent="0.3">
      <c r="A275" s="93" t="str">
        <f t="shared" si="8"/>
        <v>CSNA3BRDT3</v>
      </c>
      <c r="B275" s="93">
        <v>273</v>
      </c>
      <c r="C275" s="89" t="s">
        <v>86</v>
      </c>
      <c r="D275" s="89" t="s">
        <v>83</v>
      </c>
      <c r="E275" s="89">
        <v>9.7623670174647306E-2</v>
      </c>
      <c r="F275" s="89">
        <v>18.811704076548299</v>
      </c>
      <c r="G275" s="89">
        <v>-1.6342482922482299E-15</v>
      </c>
      <c r="H275" s="89">
        <v>0.91257927025151597</v>
      </c>
      <c r="I275" s="89">
        <v>99</v>
      </c>
      <c r="J275" s="89">
        <v>7.0690255932613105E-2</v>
      </c>
      <c r="K275" s="89">
        <v>19.601323459049699</v>
      </c>
      <c r="L275" s="89">
        <v>1.9835984706636099E-15</v>
      </c>
      <c r="M275" s="89">
        <v>0.92547810011549103</v>
      </c>
      <c r="N275" s="89">
        <v>95</v>
      </c>
      <c r="O275" s="89">
        <v>0</v>
      </c>
      <c r="P275" s="89">
        <v>0</v>
      </c>
      <c r="Q275" s="89">
        <v>0</v>
      </c>
      <c r="R275" s="89">
        <v>0</v>
      </c>
      <c r="S275" s="89" t="s">
        <v>230</v>
      </c>
      <c r="T275" s="89">
        <v>3.3406052564704199E-2</v>
      </c>
      <c r="U275" s="89">
        <v>20.633034381429798</v>
      </c>
      <c r="V275" s="89">
        <v>-5.5511151231257797E-16</v>
      </c>
      <c r="W275" s="89">
        <v>0.94433325691755499</v>
      </c>
      <c r="X275" s="89">
        <v>95</v>
      </c>
      <c r="Y275" s="89">
        <v>3.9473943273734102E-2</v>
      </c>
      <c r="Z275" s="89">
        <v>20.493994748623798</v>
      </c>
      <c r="AA275" s="89">
        <v>-3.9474596431116699E-16</v>
      </c>
      <c r="AB275" s="89">
        <v>1.02148226028695</v>
      </c>
      <c r="AC275" s="89">
        <v>99</v>
      </c>
      <c r="AD275" s="89">
        <v>8.04793142933872E-2</v>
      </c>
      <c r="AE275" s="89">
        <v>19.4766737974047</v>
      </c>
      <c r="AF275" s="89">
        <v>1.0125233984581399E-15</v>
      </c>
      <c r="AG275" s="89">
        <v>1.2843372855931201</v>
      </c>
      <c r="AH275" s="89">
        <v>95</v>
      </c>
      <c r="AI275" s="89">
        <v>0</v>
      </c>
      <c r="AJ275" s="89">
        <v>0</v>
      </c>
      <c r="AK275" s="89">
        <v>0</v>
      </c>
      <c r="AL275" s="89">
        <v>0</v>
      </c>
      <c r="AM275" s="89" t="s">
        <v>230</v>
      </c>
      <c r="AN275" s="89">
        <v>9.8028812000505394E-2</v>
      </c>
      <c r="AO275" s="89">
        <v>19.4944653648407</v>
      </c>
      <c r="AP275" s="89">
        <v>1.02318153949454E-15</v>
      </c>
      <c r="AQ275" s="89">
        <v>2.7994483323342698</v>
      </c>
      <c r="AR275" s="89">
        <v>99</v>
      </c>
      <c r="AS275" s="93">
        <f t="shared" si="9"/>
        <v>6</v>
      </c>
    </row>
    <row r="276" spans="1:45" x14ac:dyDescent="0.3">
      <c r="A276" s="93" t="str">
        <f t="shared" si="8"/>
        <v>CSNA3BRML3</v>
      </c>
      <c r="B276" s="93">
        <v>274</v>
      </c>
      <c r="C276" s="89" t="s">
        <v>86</v>
      </c>
      <c r="D276" s="89" t="s">
        <v>105</v>
      </c>
      <c r="E276" s="89">
        <v>0</v>
      </c>
      <c r="F276" s="89">
        <v>0</v>
      </c>
      <c r="G276" s="89">
        <v>0</v>
      </c>
      <c r="H276" s="89">
        <v>0</v>
      </c>
      <c r="I276" s="89" t="s">
        <v>230</v>
      </c>
      <c r="J276" s="89">
        <v>1.45759690748643E-2</v>
      </c>
      <c r="K276" s="89">
        <v>9.2530618782564193</v>
      </c>
      <c r="L276" s="89">
        <v>-1.7763568394002501E-16</v>
      </c>
      <c r="M276" s="89">
        <v>0.63092003030440502</v>
      </c>
      <c r="N276" s="89">
        <v>95</v>
      </c>
      <c r="O276" s="89">
        <v>0</v>
      </c>
      <c r="P276" s="89">
        <v>0</v>
      </c>
      <c r="Q276" s="89">
        <v>0</v>
      </c>
      <c r="R276" s="89">
        <v>0</v>
      </c>
      <c r="S276" s="89" t="s">
        <v>230</v>
      </c>
      <c r="T276" s="89">
        <v>0</v>
      </c>
      <c r="U276" s="89">
        <v>0</v>
      </c>
      <c r="V276" s="89">
        <v>0</v>
      </c>
      <c r="W276" s="89">
        <v>0</v>
      </c>
      <c r="X276" s="89" t="s">
        <v>230</v>
      </c>
      <c r="Y276" s="89">
        <v>-2.4402431583205202E-2</v>
      </c>
      <c r="Z276" s="89">
        <v>10.335694193311699</v>
      </c>
      <c r="AA276" s="89">
        <v>1.26318708579573E-15</v>
      </c>
      <c r="AB276" s="89">
        <v>0.73798369931749797</v>
      </c>
      <c r="AC276" s="89">
        <v>95</v>
      </c>
      <c r="AD276" s="89">
        <v>-1.2181194933969301E-2</v>
      </c>
      <c r="AE276" s="89">
        <v>10.031191376498199</v>
      </c>
      <c r="AF276" s="89">
        <v>-3.3750779948604799E-16</v>
      </c>
      <c r="AG276" s="89">
        <v>0.79494235519226897</v>
      </c>
      <c r="AH276" s="89">
        <v>95</v>
      </c>
      <c r="AI276" s="89">
        <v>-6.48788059976036E-3</v>
      </c>
      <c r="AJ276" s="89">
        <v>9.8964222378602997</v>
      </c>
      <c r="AK276" s="89">
        <v>7.1054273576010003E-16</v>
      </c>
      <c r="AL276" s="89">
        <v>0.81626522515693001</v>
      </c>
      <c r="AM276" s="89">
        <v>99</v>
      </c>
      <c r="AN276" s="89">
        <v>-5.1044596725576603E-2</v>
      </c>
      <c r="AO276" s="89">
        <v>11.430658965254</v>
      </c>
      <c r="AP276" s="89">
        <v>1.1368683772161601E-16</v>
      </c>
      <c r="AQ276" s="89">
        <v>2.4609874740304498</v>
      </c>
      <c r="AR276" s="89">
        <v>99</v>
      </c>
      <c r="AS276" s="93">
        <f t="shared" si="9"/>
        <v>5</v>
      </c>
    </row>
    <row r="277" spans="1:45" x14ac:dyDescent="0.3">
      <c r="A277" s="93" t="str">
        <f t="shared" si="8"/>
        <v>CSNA3CMIG4</v>
      </c>
      <c r="B277" s="93">
        <v>275</v>
      </c>
      <c r="C277" s="89" t="s">
        <v>86</v>
      </c>
      <c r="D277" s="89" t="s">
        <v>454</v>
      </c>
      <c r="E277" s="89">
        <v>0.22778340390082599</v>
      </c>
      <c r="F277" s="89">
        <v>6.5219740700373796</v>
      </c>
      <c r="G277" s="89">
        <v>-1.7763568394002501E-16</v>
      </c>
      <c r="H277" s="89">
        <v>0.488615568108132</v>
      </c>
      <c r="I277" s="89">
        <v>95</v>
      </c>
      <c r="J277" s="89">
        <v>0.21273758871171899</v>
      </c>
      <c r="K277" s="89">
        <v>6.9613352411651404</v>
      </c>
      <c r="L277" s="89">
        <v>-6.6613381477509402E-16</v>
      </c>
      <c r="M277" s="89">
        <v>0.49529261461045299</v>
      </c>
      <c r="N277" s="89">
        <v>99</v>
      </c>
      <c r="O277" s="89">
        <v>0</v>
      </c>
      <c r="P277" s="89">
        <v>0</v>
      </c>
      <c r="Q277" s="89">
        <v>0</v>
      </c>
      <c r="R277" s="89">
        <v>0</v>
      </c>
      <c r="S277" s="89" t="s">
        <v>230</v>
      </c>
      <c r="T277" s="89">
        <v>0</v>
      </c>
      <c r="U277" s="89">
        <v>0</v>
      </c>
      <c r="V277" s="89">
        <v>0</v>
      </c>
      <c r="W277" s="89">
        <v>0</v>
      </c>
      <c r="X277" s="89" t="s">
        <v>230</v>
      </c>
      <c r="Y277" s="89">
        <v>0.18049828700311099</v>
      </c>
      <c r="Z277" s="89">
        <v>7.8696660189063099</v>
      </c>
      <c r="AA277" s="89">
        <v>1.24344978758018E-15</v>
      </c>
      <c r="AB277" s="89">
        <v>0.63576628189942097</v>
      </c>
      <c r="AC277" s="89">
        <v>95</v>
      </c>
      <c r="AD277" s="89">
        <v>0</v>
      </c>
      <c r="AE277" s="89">
        <v>0</v>
      </c>
      <c r="AF277" s="89">
        <v>0</v>
      </c>
      <c r="AG277" s="89">
        <v>0</v>
      </c>
      <c r="AH277" s="89" t="s">
        <v>230</v>
      </c>
      <c r="AI277" s="89">
        <v>0.20107096226629401</v>
      </c>
      <c r="AJ277" s="89">
        <v>7.3635936658614298</v>
      </c>
      <c r="AK277" s="89">
        <v>-5.9750184598008395E-16</v>
      </c>
      <c r="AL277" s="89">
        <v>0.69478680247108704</v>
      </c>
      <c r="AM277" s="89">
        <v>95</v>
      </c>
      <c r="AN277" s="89">
        <v>0.18073562284654299</v>
      </c>
      <c r="AO277" s="89">
        <v>8.0674368158612193</v>
      </c>
      <c r="AP277" s="89">
        <v>5.11590769747272E-16</v>
      </c>
      <c r="AQ277" s="89">
        <v>1.2687286770186901</v>
      </c>
      <c r="AR277" s="89">
        <v>95</v>
      </c>
      <c r="AS277" s="93">
        <f t="shared" si="9"/>
        <v>5</v>
      </c>
    </row>
    <row r="278" spans="1:45" x14ac:dyDescent="0.3">
      <c r="A278" s="93" t="str">
        <f t="shared" si="8"/>
        <v>CSNA3CPLE6</v>
      </c>
      <c r="B278" s="93">
        <v>276</v>
      </c>
      <c r="C278" s="89" t="s">
        <v>86</v>
      </c>
      <c r="D278" s="89" t="s">
        <v>508</v>
      </c>
      <c r="E278" s="89">
        <v>0</v>
      </c>
      <c r="F278" s="89">
        <v>0</v>
      </c>
      <c r="G278" s="89">
        <v>0</v>
      </c>
      <c r="H278" s="89">
        <v>0</v>
      </c>
      <c r="I278" s="89" t="s">
        <v>230</v>
      </c>
      <c r="J278" s="89">
        <v>0.43989489516524499</v>
      </c>
      <c r="K278" s="89">
        <v>54.253710544138997</v>
      </c>
      <c r="L278" s="89">
        <v>-3.4342898895071501E-15</v>
      </c>
      <c r="M278" s="89">
        <v>2.2391797880587201</v>
      </c>
      <c r="N278" s="89">
        <v>95</v>
      </c>
      <c r="O278" s="89">
        <v>0.42444454094811401</v>
      </c>
      <c r="P278" s="89">
        <v>54.684233407412101</v>
      </c>
      <c r="Q278" s="89">
        <v>1.26882631385732E-15</v>
      </c>
      <c r="R278" s="89">
        <v>2.2187984435059298</v>
      </c>
      <c r="S278" s="89">
        <v>99</v>
      </c>
      <c r="T278" s="89">
        <v>0.41487227300698298</v>
      </c>
      <c r="U278" s="89">
        <v>54.946600221055498</v>
      </c>
      <c r="V278" s="89">
        <v>3.9523939676655598E-15</v>
      </c>
      <c r="W278" s="89">
        <v>2.1810957331771501</v>
      </c>
      <c r="X278" s="89">
        <v>99</v>
      </c>
      <c r="Y278" s="89">
        <v>0.40606682609036598</v>
      </c>
      <c r="Z278" s="89">
        <v>55.214646451765802</v>
      </c>
      <c r="AA278" s="89">
        <v>-3.15796771448933E-15</v>
      </c>
      <c r="AB278" s="89">
        <v>2.26184693499544</v>
      </c>
      <c r="AC278" s="89">
        <v>99</v>
      </c>
      <c r="AD278" s="89">
        <v>0.47798744189499298</v>
      </c>
      <c r="AE278" s="89">
        <v>53.4221956732111</v>
      </c>
      <c r="AF278" s="89">
        <v>-2.9132252166164102E-15</v>
      </c>
      <c r="AG278" s="89">
        <v>2.6261589668390601</v>
      </c>
      <c r="AH278" s="89">
        <v>99</v>
      </c>
      <c r="AI278" s="89">
        <v>0.56410733988508699</v>
      </c>
      <c r="AJ278" s="89">
        <v>51.3565708344236</v>
      </c>
      <c r="AK278" s="89">
        <v>-3.58501107588051E-15</v>
      </c>
      <c r="AL278" s="89">
        <v>3.2781604338794001</v>
      </c>
      <c r="AM278" s="89">
        <v>99</v>
      </c>
      <c r="AN278" s="89">
        <v>0.49685308511981602</v>
      </c>
      <c r="AO278" s="89">
        <v>53.749083838429101</v>
      </c>
      <c r="AP278" s="89">
        <v>2.8421709430404001E-15</v>
      </c>
      <c r="AQ278" s="89">
        <v>4.9968798541580099</v>
      </c>
      <c r="AR278" s="89">
        <v>99</v>
      </c>
      <c r="AS278" s="93">
        <f t="shared" si="9"/>
        <v>7</v>
      </c>
    </row>
    <row r="279" spans="1:45" x14ac:dyDescent="0.3">
      <c r="A279" s="93" t="str">
        <f t="shared" si="8"/>
        <v>CSNA3CRFB3</v>
      </c>
      <c r="B279" s="93">
        <v>277</v>
      </c>
      <c r="C279" s="89" t="s">
        <v>86</v>
      </c>
      <c r="D279" s="89" t="s">
        <v>135</v>
      </c>
      <c r="E279" s="89">
        <v>-6.0229096345098702E-2</v>
      </c>
      <c r="F279" s="89">
        <v>21.353610066659702</v>
      </c>
      <c r="G279" s="89">
        <v>1.8474111129762602E-15</v>
      </c>
      <c r="H279" s="89">
        <v>0.56075044870664303</v>
      </c>
      <c r="I279" s="89">
        <v>95</v>
      </c>
      <c r="J279" s="89">
        <v>-4.5242329251393001E-2</v>
      </c>
      <c r="K279" s="89">
        <v>20.9155561653536</v>
      </c>
      <c r="L279" s="89">
        <v>2.78295904839373E-15</v>
      </c>
      <c r="M279" s="89">
        <v>0.58941570578577096</v>
      </c>
      <c r="N279" s="89">
        <v>99</v>
      </c>
      <c r="O279" s="89">
        <v>-5.3648191017189997E-2</v>
      </c>
      <c r="P279" s="89">
        <v>21.154884906141199</v>
      </c>
      <c r="Q279" s="89">
        <v>1.26882631385732E-16</v>
      </c>
      <c r="R279" s="89">
        <v>0.67076954472477501</v>
      </c>
      <c r="S279" s="89">
        <v>99</v>
      </c>
      <c r="T279" s="89">
        <v>-3.43123726692703E-2</v>
      </c>
      <c r="U279" s="89">
        <v>20.6331328486487</v>
      </c>
      <c r="V279" s="89">
        <v>-6.4392935428259097E-16</v>
      </c>
      <c r="W279" s="89">
        <v>0.73054492200743304</v>
      </c>
      <c r="X279" s="89">
        <v>99</v>
      </c>
      <c r="Y279" s="89">
        <v>3.78201139809095E-3</v>
      </c>
      <c r="Z279" s="89">
        <v>19.642421448745001</v>
      </c>
      <c r="AA279" s="89">
        <v>-1.28292438401129E-15</v>
      </c>
      <c r="AB279" s="89">
        <v>1.00451977763149</v>
      </c>
      <c r="AC279" s="89">
        <v>95</v>
      </c>
      <c r="AD279" s="89">
        <v>0</v>
      </c>
      <c r="AE279" s="89">
        <v>0</v>
      </c>
      <c r="AF279" s="89">
        <v>0</v>
      </c>
      <c r="AG279" s="89">
        <v>0</v>
      </c>
      <c r="AH279" s="89" t="s">
        <v>230</v>
      </c>
      <c r="AI279" s="89">
        <v>-8.7708967405431999E-3</v>
      </c>
      <c r="AJ279" s="89">
        <v>19.940842087923201</v>
      </c>
      <c r="AK279" s="89">
        <v>8.5588102262012096E-16</v>
      </c>
      <c r="AL279" s="89">
        <v>1.01472636881048</v>
      </c>
      <c r="AM279" s="89">
        <v>95</v>
      </c>
      <c r="AN279" s="89">
        <v>0</v>
      </c>
      <c r="AO279" s="89">
        <v>0</v>
      </c>
      <c r="AP279" s="89">
        <v>0</v>
      </c>
      <c r="AQ279" s="89">
        <v>0</v>
      </c>
      <c r="AR279" s="89" t="s">
        <v>230</v>
      </c>
      <c r="AS279" s="93">
        <f t="shared" si="9"/>
        <v>6</v>
      </c>
    </row>
    <row r="280" spans="1:45" x14ac:dyDescent="0.3">
      <c r="A280" s="93" t="str">
        <f t="shared" si="8"/>
        <v>CSNA3EGIE3</v>
      </c>
      <c r="B280" s="93">
        <v>278</v>
      </c>
      <c r="C280" s="89" t="s">
        <v>86</v>
      </c>
      <c r="D280" s="89" t="s">
        <v>89</v>
      </c>
      <c r="E280" s="89">
        <v>0.15749840131166501</v>
      </c>
      <c r="F280" s="89">
        <v>38.558505211767503</v>
      </c>
      <c r="G280" s="89">
        <v>-4.2632564145606E-16</v>
      </c>
      <c r="H280" s="89">
        <v>1.2854701890939599</v>
      </c>
      <c r="I280" s="89">
        <v>95</v>
      </c>
      <c r="J280" s="89">
        <v>0.10936356664458</v>
      </c>
      <c r="K280" s="89">
        <v>39.962963894723501</v>
      </c>
      <c r="L280" s="89">
        <v>1.36187357687353E-15</v>
      </c>
      <c r="M280" s="89">
        <v>1.34864571047148</v>
      </c>
      <c r="N280" s="89">
        <v>95</v>
      </c>
      <c r="O280" s="89">
        <v>0</v>
      </c>
      <c r="P280" s="89">
        <v>0</v>
      </c>
      <c r="Q280" s="89">
        <v>0</v>
      </c>
      <c r="R280" s="89">
        <v>0</v>
      </c>
      <c r="S280" s="89" t="s">
        <v>230</v>
      </c>
      <c r="T280" s="89">
        <v>7.0101042176266504E-2</v>
      </c>
      <c r="U280" s="89">
        <v>41.0609769152057</v>
      </c>
      <c r="V280" s="89">
        <v>4.4408920985006301E-17</v>
      </c>
      <c r="W280" s="89">
        <v>1.3570664208357199</v>
      </c>
      <c r="X280" s="89">
        <v>95</v>
      </c>
      <c r="Y280" s="89">
        <v>9.6735238695510303E-2</v>
      </c>
      <c r="Z280" s="89">
        <v>40.384681804442998</v>
      </c>
      <c r="AA280" s="89">
        <v>-3.6316628716627301E-15</v>
      </c>
      <c r="AB280" s="89">
        <v>1.44125600155891</v>
      </c>
      <c r="AC280" s="89">
        <v>99</v>
      </c>
      <c r="AD280" s="89">
        <v>0.14983663944435599</v>
      </c>
      <c r="AE280" s="89">
        <v>39.063890862589098</v>
      </c>
      <c r="AF280" s="89">
        <v>4.2632564145606002E-15</v>
      </c>
      <c r="AG280" s="89">
        <v>1.74778413207096</v>
      </c>
      <c r="AH280" s="89">
        <v>95</v>
      </c>
      <c r="AI280" s="89">
        <v>0.18348685497654699</v>
      </c>
      <c r="AJ280" s="89">
        <v>38.255254939686999</v>
      </c>
      <c r="AK280" s="89">
        <v>-3.5527136788005001E-15</v>
      </c>
      <c r="AL280" s="89">
        <v>1.9179421486911601</v>
      </c>
      <c r="AM280" s="89">
        <v>95</v>
      </c>
      <c r="AN280" s="89">
        <v>0.14347733867353199</v>
      </c>
      <c r="AO280" s="89">
        <v>39.613039320198098</v>
      </c>
      <c r="AP280" s="89">
        <v>4.2632564145606E-16</v>
      </c>
      <c r="AQ280" s="89">
        <v>2.7157164263164</v>
      </c>
      <c r="AR280" s="89">
        <v>95</v>
      </c>
      <c r="AS280" s="93">
        <f t="shared" si="9"/>
        <v>7</v>
      </c>
    </row>
    <row r="281" spans="1:45" x14ac:dyDescent="0.3">
      <c r="A281" s="93" t="str">
        <f t="shared" si="8"/>
        <v>CSNA3ENBR3</v>
      </c>
      <c r="B281" s="93">
        <v>279</v>
      </c>
      <c r="C281" s="89" t="s">
        <v>86</v>
      </c>
      <c r="D281" s="89" t="s">
        <v>90</v>
      </c>
      <c r="E281" s="89">
        <v>0.103646657166186</v>
      </c>
      <c r="F281" s="89">
        <v>16.056503104472199</v>
      </c>
      <c r="G281" s="89">
        <v>7.1054273576009995E-17</v>
      </c>
      <c r="H281" s="89">
        <v>0.51112195933146298</v>
      </c>
      <c r="I281" s="89">
        <v>99</v>
      </c>
      <c r="J281" s="89">
        <v>0.103465376583601</v>
      </c>
      <c r="K281" s="89">
        <v>16.064546912682399</v>
      </c>
      <c r="L281" s="89">
        <v>-1.00660220899348E-15</v>
      </c>
      <c r="M281" s="89">
        <v>0.52083844415492198</v>
      </c>
      <c r="N281" s="89">
        <v>99</v>
      </c>
      <c r="O281" s="89">
        <v>9.2795939354449505E-2</v>
      </c>
      <c r="P281" s="89">
        <v>16.3614681706947</v>
      </c>
      <c r="Q281" s="89">
        <v>1.11656715619444E-15</v>
      </c>
      <c r="R281" s="89">
        <v>0.51845402294501597</v>
      </c>
      <c r="S281" s="89">
        <v>99</v>
      </c>
      <c r="T281" s="89">
        <v>9.0204958073246605E-2</v>
      </c>
      <c r="U281" s="89">
        <v>16.4316057658076</v>
      </c>
      <c r="V281" s="89">
        <v>2.2870594307278199E-15</v>
      </c>
      <c r="W281" s="89">
        <v>0.494068322977959</v>
      </c>
      <c r="X281" s="89">
        <v>99</v>
      </c>
      <c r="Y281" s="89">
        <v>9.6222140211955395E-2</v>
      </c>
      <c r="Z281" s="89">
        <v>16.284890984068699</v>
      </c>
      <c r="AA281" s="89">
        <v>1.50003466438243E-15</v>
      </c>
      <c r="AB281" s="89">
        <v>0.53662363732860996</v>
      </c>
      <c r="AC281" s="89">
        <v>99</v>
      </c>
      <c r="AD281" s="89">
        <v>0.106482166611782</v>
      </c>
      <c r="AE281" s="89">
        <v>16.029013873407202</v>
      </c>
      <c r="AF281" s="89">
        <v>-1.0302869668521499E-15</v>
      </c>
      <c r="AG281" s="89">
        <v>0.58473995194384998</v>
      </c>
      <c r="AH281" s="89">
        <v>99</v>
      </c>
      <c r="AI281" s="89">
        <v>0.12594698894428699</v>
      </c>
      <c r="AJ281" s="89">
        <v>15.5625140222574</v>
      </c>
      <c r="AK281" s="89">
        <v>1.30804458174018E-15</v>
      </c>
      <c r="AL281" s="89">
        <v>0.73918903642730904</v>
      </c>
      <c r="AM281" s="89">
        <v>99</v>
      </c>
      <c r="AN281" s="89">
        <v>0.105485726758206</v>
      </c>
      <c r="AO281" s="89">
        <v>16.279203821685599</v>
      </c>
      <c r="AP281" s="89">
        <v>-6.9633188104489801E-16</v>
      </c>
      <c r="AQ281" s="89">
        <v>1.3351002980942599</v>
      </c>
      <c r="AR281" s="89">
        <v>99</v>
      </c>
      <c r="AS281" s="93">
        <f t="shared" si="9"/>
        <v>8</v>
      </c>
    </row>
    <row r="282" spans="1:45" x14ac:dyDescent="0.3">
      <c r="A282" s="93" t="str">
        <f t="shared" si="8"/>
        <v>CSNA3HGTX3</v>
      </c>
      <c r="B282" s="93">
        <v>280</v>
      </c>
      <c r="C282" s="89" t="s">
        <v>86</v>
      </c>
      <c r="D282" s="89" t="s">
        <v>106</v>
      </c>
      <c r="E282" s="89">
        <v>-4.572127977215E-2</v>
      </c>
      <c r="F282" s="89">
        <v>18.6124213242785</v>
      </c>
      <c r="G282" s="89">
        <v>-4.9737991503206998E-16</v>
      </c>
      <c r="H282" s="89">
        <v>0.67928218059734502</v>
      </c>
      <c r="I282" s="89">
        <v>99</v>
      </c>
      <c r="J282" s="89">
        <v>-2.0972023779359202E-2</v>
      </c>
      <c r="K282" s="89">
        <v>17.9050238787115</v>
      </c>
      <c r="L282" s="89">
        <v>-8.8817841970012504E-16</v>
      </c>
      <c r="M282" s="89">
        <v>1.01332739298188</v>
      </c>
      <c r="N282" s="89">
        <v>99</v>
      </c>
      <c r="O282" s="89">
        <v>0</v>
      </c>
      <c r="P282" s="89">
        <v>0</v>
      </c>
      <c r="Q282" s="89">
        <v>0</v>
      </c>
      <c r="R282" s="89">
        <v>0</v>
      </c>
      <c r="S282" s="89" t="s">
        <v>230</v>
      </c>
      <c r="T282" s="89">
        <v>0</v>
      </c>
      <c r="U282" s="89">
        <v>0</v>
      </c>
      <c r="V282" s="89">
        <v>0</v>
      </c>
      <c r="W282" s="89">
        <v>0</v>
      </c>
      <c r="X282" s="89" t="s">
        <v>230</v>
      </c>
      <c r="Y282" s="89">
        <v>0.11385085466209</v>
      </c>
      <c r="Z282" s="89">
        <v>14.259983098183699</v>
      </c>
      <c r="AA282" s="89">
        <v>1.5789838572446701E-16</v>
      </c>
      <c r="AB282" s="89">
        <v>1.49768555879226</v>
      </c>
      <c r="AC282" s="89">
        <v>95</v>
      </c>
      <c r="AD282" s="89">
        <v>0</v>
      </c>
      <c r="AE282" s="89">
        <v>0</v>
      </c>
      <c r="AF282" s="89">
        <v>0</v>
      </c>
      <c r="AG282" s="89">
        <v>0</v>
      </c>
      <c r="AH282" s="89" t="s">
        <v>230</v>
      </c>
      <c r="AI282" s="89">
        <v>0.15168997446579899</v>
      </c>
      <c r="AJ282" s="89">
        <v>13.329365333959601</v>
      </c>
      <c r="AK282" s="89">
        <v>-7.7513752992010896E-16</v>
      </c>
      <c r="AL282" s="89">
        <v>1.5542067043044101</v>
      </c>
      <c r="AM282" s="89">
        <v>95</v>
      </c>
      <c r="AN282" s="89">
        <v>0.10558625365983799</v>
      </c>
      <c r="AO282" s="89">
        <v>14.929027567862301</v>
      </c>
      <c r="AP282" s="89">
        <v>1.5845103007450201E-15</v>
      </c>
      <c r="AQ282" s="89">
        <v>2.8806715548112498</v>
      </c>
      <c r="AR282" s="89">
        <v>95</v>
      </c>
      <c r="AS282" s="93">
        <f t="shared" si="9"/>
        <v>5</v>
      </c>
    </row>
    <row r="283" spans="1:45" x14ac:dyDescent="0.3">
      <c r="A283" s="93" t="str">
        <f t="shared" si="8"/>
        <v>CSNA3IRBR3</v>
      </c>
      <c r="B283" s="93">
        <v>281</v>
      </c>
      <c r="C283" s="89" t="s">
        <v>86</v>
      </c>
      <c r="D283" s="89" t="s">
        <v>108</v>
      </c>
      <c r="E283" s="89">
        <v>5.1354362038343197E-2</v>
      </c>
      <c r="F283" s="89">
        <v>5.7722175605168404</v>
      </c>
      <c r="G283" s="89">
        <v>5.6843418860807996E-16</v>
      </c>
      <c r="H283" s="89">
        <v>0.51961015434556101</v>
      </c>
      <c r="I283" s="89">
        <v>95</v>
      </c>
      <c r="J283" s="89">
        <v>2.6243711984359298E-2</v>
      </c>
      <c r="K283" s="89">
        <v>6.5040815696665204</v>
      </c>
      <c r="L283" s="89">
        <v>2.7385501274087201E-16</v>
      </c>
      <c r="M283" s="89">
        <v>0.58962144839160302</v>
      </c>
      <c r="N283" s="89">
        <v>95</v>
      </c>
      <c r="O283" s="89">
        <v>-1.85515129380219E-3</v>
      </c>
      <c r="P283" s="89">
        <v>7.2819934091754703</v>
      </c>
      <c r="Q283" s="89">
        <v>4.5677747298863599E-16</v>
      </c>
      <c r="R283" s="89">
        <v>0.70060956557644205</v>
      </c>
      <c r="S283" s="89">
        <v>95</v>
      </c>
      <c r="T283" s="89">
        <v>0</v>
      </c>
      <c r="U283" s="89">
        <v>0</v>
      </c>
      <c r="V283" s="89">
        <v>0</v>
      </c>
      <c r="W283" s="89">
        <v>0</v>
      </c>
      <c r="X283" s="89" t="s">
        <v>230</v>
      </c>
      <c r="Y283" s="89">
        <v>-3.8949996299818102E-2</v>
      </c>
      <c r="Z283" s="89">
        <v>8.3105443878086493</v>
      </c>
      <c r="AA283" s="89">
        <v>-4.5395785895784205E-16</v>
      </c>
      <c r="AB283" s="89">
        <v>1.1085632818995199</v>
      </c>
      <c r="AC283" s="89">
        <v>95</v>
      </c>
      <c r="AD283" s="89">
        <v>-4.8056680592782203E-2</v>
      </c>
      <c r="AE283" s="89">
        <v>8.5347735782608503</v>
      </c>
      <c r="AF283" s="89">
        <v>-4.9737991503206998E-16</v>
      </c>
      <c r="AG283" s="89">
        <v>1.1422187187391799</v>
      </c>
      <c r="AH283" s="89">
        <v>95</v>
      </c>
      <c r="AI283" s="89">
        <v>-4.7562246217045197E-2</v>
      </c>
      <c r="AJ283" s="89">
        <v>8.5266805734092106</v>
      </c>
      <c r="AK283" s="89">
        <v>7.4284013284010499E-16</v>
      </c>
      <c r="AL283" s="89">
        <v>1.1443661332297299</v>
      </c>
      <c r="AM283" s="89">
        <v>95</v>
      </c>
      <c r="AN283" s="89">
        <v>-0.157069132530225</v>
      </c>
      <c r="AO283" s="89">
        <v>12.4671085629661</v>
      </c>
      <c r="AP283" s="89">
        <v>-1.1368683772161599E-15</v>
      </c>
      <c r="AQ283" s="89">
        <v>6.8927439223665399</v>
      </c>
      <c r="AR283" s="89">
        <v>99</v>
      </c>
      <c r="AS283" s="93">
        <f t="shared" si="9"/>
        <v>7</v>
      </c>
    </row>
    <row r="284" spans="1:45" x14ac:dyDescent="0.3">
      <c r="A284" s="93" t="str">
        <f t="shared" si="8"/>
        <v>CSNA3JBSS3</v>
      </c>
      <c r="B284" s="93">
        <v>282</v>
      </c>
      <c r="C284" s="89" t="s">
        <v>86</v>
      </c>
      <c r="D284" s="89" t="s">
        <v>95</v>
      </c>
      <c r="E284" s="89">
        <v>0</v>
      </c>
      <c r="F284" s="89">
        <v>0</v>
      </c>
      <c r="G284" s="89">
        <v>0</v>
      </c>
      <c r="H284" s="89">
        <v>0</v>
      </c>
      <c r="I284" s="89" t="s">
        <v>230</v>
      </c>
      <c r="J284" s="89">
        <v>0</v>
      </c>
      <c r="K284" s="89">
        <v>0</v>
      </c>
      <c r="L284" s="89">
        <v>0</v>
      </c>
      <c r="M284" s="89">
        <v>0</v>
      </c>
      <c r="N284" s="89" t="s">
        <v>230</v>
      </c>
      <c r="O284" s="89">
        <v>0</v>
      </c>
      <c r="P284" s="89">
        <v>0</v>
      </c>
      <c r="Q284" s="89">
        <v>0</v>
      </c>
      <c r="R284" s="89">
        <v>0</v>
      </c>
      <c r="S284" s="89" t="s">
        <v>230</v>
      </c>
      <c r="T284" s="89">
        <v>8.9359542512483903E-2</v>
      </c>
      <c r="U284" s="89">
        <v>20.635872343163399</v>
      </c>
      <c r="V284" s="89">
        <v>-6.6613381477509402E-16</v>
      </c>
      <c r="W284" s="89">
        <v>1.17653715531852</v>
      </c>
      <c r="X284" s="89">
        <v>95</v>
      </c>
      <c r="Y284" s="89">
        <v>8.9309210577916603E-2</v>
      </c>
      <c r="Z284" s="89">
        <v>20.638012107677302</v>
      </c>
      <c r="AA284" s="89">
        <v>9.0791571791568409E-16</v>
      </c>
      <c r="AB284" s="89">
        <v>1.13228938103904</v>
      </c>
      <c r="AC284" s="89">
        <v>95</v>
      </c>
      <c r="AD284" s="89">
        <v>7.1643210019443807E-2</v>
      </c>
      <c r="AE284" s="89">
        <v>21.082625785928499</v>
      </c>
      <c r="AF284" s="89">
        <v>9.2370555648813008E-16</v>
      </c>
      <c r="AG284" s="89">
        <v>1.2211867357131301</v>
      </c>
      <c r="AH284" s="89">
        <v>95</v>
      </c>
      <c r="AI284" s="89">
        <v>9.3762707404051002E-2</v>
      </c>
      <c r="AJ284" s="89">
        <v>20.547345489383002</v>
      </c>
      <c r="AK284" s="89">
        <v>-1.4210854715202001E-15</v>
      </c>
      <c r="AL284" s="89">
        <v>1.3152413037103301</v>
      </c>
      <c r="AM284" s="89">
        <v>99</v>
      </c>
      <c r="AN284" s="89">
        <v>8.9066831258358597E-2</v>
      </c>
      <c r="AO284" s="89">
        <v>20.843863630289601</v>
      </c>
      <c r="AP284" s="89">
        <v>1.1368683772161599E-15</v>
      </c>
      <c r="AQ284" s="89">
        <v>1.7018008138210801</v>
      </c>
      <c r="AR284" s="89">
        <v>99</v>
      </c>
      <c r="AS284" s="93">
        <f t="shared" si="9"/>
        <v>5</v>
      </c>
    </row>
    <row r="285" spans="1:45" x14ac:dyDescent="0.3">
      <c r="A285" s="93" t="str">
        <f t="shared" si="8"/>
        <v>CSNA3LREN3</v>
      </c>
      <c r="B285" s="93">
        <v>283</v>
      </c>
      <c r="C285" s="89" t="s">
        <v>86</v>
      </c>
      <c r="D285" s="89" t="s">
        <v>114</v>
      </c>
      <c r="E285" s="89">
        <v>0</v>
      </c>
      <c r="F285" s="89">
        <v>0</v>
      </c>
      <c r="G285" s="89">
        <v>0</v>
      </c>
      <c r="H285" s="89">
        <v>0</v>
      </c>
      <c r="I285" s="89" t="s">
        <v>230</v>
      </c>
      <c r="J285" s="89">
        <v>0</v>
      </c>
      <c r="K285" s="89">
        <v>0</v>
      </c>
      <c r="L285" s="89">
        <v>0</v>
      </c>
      <c r="M285" s="89">
        <v>0</v>
      </c>
      <c r="N285" s="89" t="s">
        <v>230</v>
      </c>
      <c r="O285" s="89">
        <v>0</v>
      </c>
      <c r="P285" s="89">
        <v>0</v>
      </c>
      <c r="Q285" s="89">
        <v>0</v>
      </c>
      <c r="R285" s="89">
        <v>0</v>
      </c>
      <c r="S285" s="89" t="s">
        <v>230</v>
      </c>
      <c r="T285" s="89">
        <v>4.8211988740978401E-2</v>
      </c>
      <c r="U285" s="89">
        <v>41.564616693764997</v>
      </c>
      <c r="V285" s="89">
        <v>-1.4654943925052099E-15</v>
      </c>
      <c r="W285" s="89">
        <v>2.2375882709218602</v>
      </c>
      <c r="X285" s="89">
        <v>95</v>
      </c>
      <c r="Y285" s="89">
        <v>7.7194664095167703E-2</v>
      </c>
      <c r="Z285" s="89">
        <v>40.854272544879798</v>
      </c>
      <c r="AA285" s="89">
        <v>-1.1842378929335E-16</v>
      </c>
      <c r="AB285" s="89">
        <v>2.4371701691881702</v>
      </c>
      <c r="AC285" s="89">
        <v>99</v>
      </c>
      <c r="AD285" s="89">
        <v>0.14902007387719099</v>
      </c>
      <c r="AE285" s="89">
        <v>39.065785585158899</v>
      </c>
      <c r="AF285" s="89">
        <v>-5.00932628710871E-15</v>
      </c>
      <c r="AG285" s="89">
        <v>2.8529408895027801</v>
      </c>
      <c r="AH285" s="89">
        <v>95</v>
      </c>
      <c r="AI285" s="89">
        <v>0.219822026169085</v>
      </c>
      <c r="AJ285" s="89">
        <v>37.362262044069297</v>
      </c>
      <c r="AK285" s="89">
        <v>-6.45947941600091E-16</v>
      </c>
      <c r="AL285" s="89">
        <v>3.1997611402680701</v>
      </c>
      <c r="AM285" s="89">
        <v>95</v>
      </c>
      <c r="AN285" s="89">
        <v>0.13729809606007501</v>
      </c>
      <c r="AO285" s="89">
        <v>40.189412229435902</v>
      </c>
      <c r="AP285" s="89">
        <v>-2.1600499167107002E-15</v>
      </c>
      <c r="AQ285" s="89">
        <v>5.2291503853621801</v>
      </c>
      <c r="AR285" s="89">
        <v>95</v>
      </c>
      <c r="AS285" s="93">
        <f t="shared" si="9"/>
        <v>5</v>
      </c>
    </row>
    <row r="286" spans="1:45" x14ac:dyDescent="0.3">
      <c r="A286" s="93" t="str">
        <f t="shared" si="8"/>
        <v>CSNA3MULT3</v>
      </c>
      <c r="B286" s="93">
        <v>284</v>
      </c>
      <c r="C286" s="89" t="s">
        <v>86</v>
      </c>
      <c r="D286" s="89" t="s">
        <v>109</v>
      </c>
      <c r="E286" s="89">
        <v>0</v>
      </c>
      <c r="F286" s="89">
        <v>0</v>
      </c>
      <c r="G286" s="89">
        <v>0</v>
      </c>
      <c r="H286" s="89">
        <v>0</v>
      </c>
      <c r="I286" s="89" t="s">
        <v>230</v>
      </c>
      <c r="J286" s="89">
        <v>0</v>
      </c>
      <c r="K286" s="89">
        <v>0</v>
      </c>
      <c r="L286" s="89">
        <v>0</v>
      </c>
      <c r="M286" s="89">
        <v>0</v>
      </c>
      <c r="N286" s="89" t="s">
        <v>230</v>
      </c>
      <c r="O286" s="89">
        <v>0</v>
      </c>
      <c r="P286" s="89">
        <v>0</v>
      </c>
      <c r="Q286" s="89">
        <v>0</v>
      </c>
      <c r="R286" s="89">
        <v>0</v>
      </c>
      <c r="S286" s="89" t="s">
        <v>230</v>
      </c>
      <c r="T286" s="89">
        <v>4.42500209513534E-2</v>
      </c>
      <c r="U286" s="89">
        <v>20.8470779181776</v>
      </c>
      <c r="V286" s="89">
        <v>-8.6597395920762198E-16</v>
      </c>
      <c r="W286" s="89">
        <v>1.3279670946478099</v>
      </c>
      <c r="X286" s="89">
        <v>95</v>
      </c>
      <c r="Y286" s="89">
        <v>4.4940789231418601E-2</v>
      </c>
      <c r="Z286" s="89">
        <v>20.844700042343302</v>
      </c>
      <c r="AA286" s="89">
        <v>2.2500519965736501E-15</v>
      </c>
      <c r="AB286" s="89">
        <v>1.3347845320273899</v>
      </c>
      <c r="AC286" s="89">
        <v>99</v>
      </c>
      <c r="AD286" s="89">
        <v>6.4893618357885097E-2</v>
      </c>
      <c r="AE286" s="89">
        <v>20.346961819610801</v>
      </c>
      <c r="AF286" s="89">
        <v>-2.29150032282632E-15</v>
      </c>
      <c r="AG286" s="89">
        <v>1.4183781565985101</v>
      </c>
      <c r="AH286" s="89">
        <v>99</v>
      </c>
      <c r="AI286" s="89">
        <v>8.1619508751457695E-2</v>
      </c>
      <c r="AJ286" s="89">
        <v>19.9441318739377</v>
      </c>
      <c r="AK286" s="89">
        <v>-6.9439403722009804E-16</v>
      </c>
      <c r="AL286" s="89">
        <v>1.47593428772574</v>
      </c>
      <c r="AM286" s="89">
        <v>99</v>
      </c>
      <c r="AN286" s="89">
        <v>1.7978537687375101E-2</v>
      </c>
      <c r="AO286" s="89">
        <v>22.149951231707298</v>
      </c>
      <c r="AP286" s="89">
        <v>0</v>
      </c>
      <c r="AQ286" s="89">
        <v>3.6871510854016698</v>
      </c>
      <c r="AR286" s="89">
        <v>99</v>
      </c>
      <c r="AS286" s="93">
        <f t="shared" si="9"/>
        <v>5</v>
      </c>
    </row>
    <row r="287" spans="1:45" x14ac:dyDescent="0.3">
      <c r="A287" s="93" t="str">
        <f t="shared" si="8"/>
        <v>CSNA3RADL3</v>
      </c>
      <c r="B287" s="93">
        <v>285</v>
      </c>
      <c r="C287" s="89" t="s">
        <v>86</v>
      </c>
      <c r="D287" s="89" t="s">
        <v>99</v>
      </c>
      <c r="E287" s="89">
        <v>0</v>
      </c>
      <c r="F287" s="89">
        <v>0</v>
      </c>
      <c r="G287" s="89">
        <v>0</v>
      </c>
      <c r="H287" s="89">
        <v>0</v>
      </c>
      <c r="I287" s="89" t="s">
        <v>230</v>
      </c>
      <c r="J287" s="89">
        <v>0</v>
      </c>
      <c r="K287" s="89">
        <v>0</v>
      </c>
      <c r="L287" s="89">
        <v>0</v>
      </c>
      <c r="M287" s="89">
        <v>0</v>
      </c>
      <c r="N287" s="89" t="s">
        <v>230</v>
      </c>
      <c r="O287" s="89">
        <v>0</v>
      </c>
      <c r="P287" s="89">
        <v>0</v>
      </c>
      <c r="Q287" s="89">
        <v>0</v>
      </c>
      <c r="R287" s="89">
        <v>0</v>
      </c>
      <c r="S287" s="89" t="s">
        <v>230</v>
      </c>
      <c r="T287" s="89">
        <v>0.13217113980036299</v>
      </c>
      <c r="U287" s="89">
        <v>21.313732111351801</v>
      </c>
      <c r="V287" s="89">
        <v>8.8817841970012504E-16</v>
      </c>
      <c r="W287" s="89">
        <v>1.13212559839483</v>
      </c>
      <c r="X287" s="89">
        <v>95</v>
      </c>
      <c r="Y287" s="89">
        <v>0.14728899431398601</v>
      </c>
      <c r="Z287" s="89">
        <v>20.9225024373224</v>
      </c>
      <c r="AA287" s="89">
        <v>-1.5789838572446701E-16</v>
      </c>
      <c r="AB287" s="89">
        <v>1.11561722487781</v>
      </c>
      <c r="AC287" s="89">
        <v>95</v>
      </c>
      <c r="AD287" s="89">
        <v>0.16108028542636199</v>
      </c>
      <c r="AE287" s="89">
        <v>20.578823558549299</v>
      </c>
      <c r="AF287" s="89">
        <v>8.8817841970012504E-17</v>
      </c>
      <c r="AG287" s="89">
        <v>1.10367863099945</v>
      </c>
      <c r="AH287" s="89">
        <v>95</v>
      </c>
      <c r="AI287" s="89">
        <v>0.171624438258591</v>
      </c>
      <c r="AJ287" s="89">
        <v>20.321633211956399</v>
      </c>
      <c r="AK287" s="89">
        <v>9.6892191240013694E-16</v>
      </c>
      <c r="AL287" s="89">
        <v>1.12555482336771</v>
      </c>
      <c r="AM287" s="89">
        <v>99</v>
      </c>
      <c r="AN287" s="89">
        <v>0.16406844039461499</v>
      </c>
      <c r="AO287" s="89">
        <v>20.604654146127601</v>
      </c>
      <c r="AP287" s="89">
        <v>-1.05160324892495E-15</v>
      </c>
      <c r="AQ287" s="89">
        <v>1.2065135756116601</v>
      </c>
      <c r="AR287" s="89">
        <v>99</v>
      </c>
      <c r="AS287" s="93">
        <f t="shared" si="9"/>
        <v>5</v>
      </c>
    </row>
    <row r="288" spans="1:45" x14ac:dyDescent="0.3">
      <c r="A288" s="93" t="str">
        <f t="shared" si="8"/>
        <v>CVCB3BRDT3</v>
      </c>
      <c r="B288" s="93">
        <v>286</v>
      </c>
      <c r="C288" s="89" t="s">
        <v>87</v>
      </c>
      <c r="D288" s="89" t="s">
        <v>83</v>
      </c>
      <c r="E288" s="89">
        <v>0</v>
      </c>
      <c r="F288" s="89">
        <v>0</v>
      </c>
      <c r="G288" s="89">
        <v>0</v>
      </c>
      <c r="H288" s="89">
        <v>0</v>
      </c>
      <c r="I288" s="89" t="s">
        <v>230</v>
      </c>
      <c r="J288" s="89">
        <v>0.27001113017234901</v>
      </c>
      <c r="K288" s="89">
        <v>16.416482591045199</v>
      </c>
      <c r="L288" s="89">
        <v>2.78295904839373E-15</v>
      </c>
      <c r="M288" s="89">
        <v>0.835785093987923</v>
      </c>
      <c r="N288" s="89">
        <v>99</v>
      </c>
      <c r="O288" s="89">
        <v>0.26074363606292</v>
      </c>
      <c r="P288" s="89">
        <v>16.563887357615702</v>
      </c>
      <c r="Q288" s="89">
        <v>-7.8667231459153995E-16</v>
      </c>
      <c r="R288" s="89">
        <v>0.79096320836105105</v>
      </c>
      <c r="S288" s="89">
        <v>99</v>
      </c>
      <c r="T288" s="89">
        <v>0.25448433349411698</v>
      </c>
      <c r="U288" s="89">
        <v>16.639273111703801</v>
      </c>
      <c r="V288" s="89">
        <v>-2.8865798640254102E-15</v>
      </c>
      <c r="W288" s="89">
        <v>0.76624561006622105</v>
      </c>
      <c r="X288" s="89">
        <v>99</v>
      </c>
      <c r="Y288" s="89">
        <v>0.271691367076759</v>
      </c>
      <c r="Z288" s="89">
        <v>16.314045079489102</v>
      </c>
      <c r="AA288" s="89">
        <v>-2.7632217501781699E-16</v>
      </c>
      <c r="AB288" s="89">
        <v>0.77864146229452702</v>
      </c>
      <c r="AC288" s="89">
        <v>99</v>
      </c>
      <c r="AD288" s="89">
        <v>0.36835259939671899</v>
      </c>
      <c r="AE288" s="89">
        <v>14.423852161033601</v>
      </c>
      <c r="AF288" s="89">
        <v>-1.20792265079217E-15</v>
      </c>
      <c r="AG288" s="89">
        <v>0.915793435044431</v>
      </c>
      <c r="AH288" s="89">
        <v>99</v>
      </c>
      <c r="AI288" s="89">
        <v>0.495971838915515</v>
      </c>
      <c r="AJ288" s="89">
        <v>12.015581896799199</v>
      </c>
      <c r="AK288" s="89">
        <v>-1.0012193094801399E-15</v>
      </c>
      <c r="AL288" s="89">
        <v>1.15308138401555</v>
      </c>
      <c r="AM288" s="89">
        <v>99</v>
      </c>
      <c r="AN288" s="89">
        <v>0.47050502680619499</v>
      </c>
      <c r="AO288" s="89">
        <v>12.463551894237</v>
      </c>
      <c r="AP288" s="89">
        <v>2.1032064978499E-15</v>
      </c>
      <c r="AQ288" s="89">
        <v>1.1734643540101</v>
      </c>
      <c r="AR288" s="89">
        <v>99</v>
      </c>
      <c r="AS288" s="93">
        <f t="shared" si="9"/>
        <v>7</v>
      </c>
    </row>
    <row r="289" spans="1:45" x14ac:dyDescent="0.3">
      <c r="A289" s="93" t="str">
        <f t="shared" si="8"/>
        <v>CVCB3BRFS3</v>
      </c>
      <c r="B289" s="93">
        <v>287</v>
      </c>
      <c r="C289" s="89" t="s">
        <v>87</v>
      </c>
      <c r="D289" s="89" t="s">
        <v>126</v>
      </c>
      <c r="E289" s="89">
        <v>0.57783627800763904</v>
      </c>
      <c r="F289" s="89">
        <v>10.2272582781879</v>
      </c>
      <c r="G289" s="89">
        <v>1.3145040611561901E-15</v>
      </c>
      <c r="H289" s="89">
        <v>0.88937708853554198</v>
      </c>
      <c r="I289" s="89">
        <v>95</v>
      </c>
      <c r="J289" s="89">
        <v>0.55293005958013997</v>
      </c>
      <c r="K289" s="89">
        <v>10.5565600076047</v>
      </c>
      <c r="L289" s="89">
        <v>1.9243865760169398E-15</v>
      </c>
      <c r="M289" s="89">
        <v>0.90054372465309795</v>
      </c>
      <c r="N289" s="89">
        <v>95</v>
      </c>
      <c r="O289" s="89">
        <v>0.451523103479676</v>
      </c>
      <c r="P289" s="89">
        <v>12.207838175799001</v>
      </c>
      <c r="Q289" s="89">
        <v>-1.040437577363E-15</v>
      </c>
      <c r="R289" s="89">
        <v>0.99595437561285205</v>
      </c>
      <c r="S289" s="89">
        <v>95</v>
      </c>
      <c r="T289" s="89">
        <v>0.456143368683327</v>
      </c>
      <c r="U289" s="89">
        <v>12.191330799581801</v>
      </c>
      <c r="V289" s="89">
        <v>9.3258734068513193E-16</v>
      </c>
      <c r="W289" s="89">
        <v>0.98541199409286395</v>
      </c>
      <c r="X289" s="89">
        <v>95</v>
      </c>
      <c r="Y289" s="89">
        <v>0.28583373623879399</v>
      </c>
      <c r="Z289" s="89">
        <v>15.5960914774932</v>
      </c>
      <c r="AA289" s="89">
        <v>2.5658487680225798E-16</v>
      </c>
      <c r="AB289" s="89">
        <v>1.34528762074471</v>
      </c>
      <c r="AC289" s="89">
        <v>95</v>
      </c>
      <c r="AD289" s="89">
        <v>0.249087690556106</v>
      </c>
      <c r="AE289" s="89">
        <v>16.285018234754599</v>
      </c>
      <c r="AF289" s="89">
        <v>-3.1974423109204502E-16</v>
      </c>
      <c r="AG289" s="89">
        <v>1.3685565937647901</v>
      </c>
      <c r="AH289" s="89">
        <v>95</v>
      </c>
      <c r="AI289" s="89">
        <v>0.39611508809939899</v>
      </c>
      <c r="AJ289" s="89">
        <v>13.5113105199174</v>
      </c>
      <c r="AK289" s="89">
        <v>9.5277321386013397E-16</v>
      </c>
      <c r="AL289" s="89">
        <v>1.5355836241085199</v>
      </c>
      <c r="AM289" s="89">
        <v>95</v>
      </c>
      <c r="AN289" s="89">
        <v>0.55288343015076902</v>
      </c>
      <c r="AO289" s="89">
        <v>10.9513228821328</v>
      </c>
      <c r="AP289" s="89">
        <v>8.5265128291211999E-16</v>
      </c>
      <c r="AQ289" s="89">
        <v>1.7160053901995</v>
      </c>
      <c r="AR289" s="89">
        <v>99</v>
      </c>
      <c r="AS289" s="93">
        <f t="shared" si="9"/>
        <v>8</v>
      </c>
    </row>
    <row r="290" spans="1:45" x14ac:dyDescent="0.3">
      <c r="A290" s="93" t="str">
        <f t="shared" si="8"/>
        <v>CVCB3BRML3</v>
      </c>
      <c r="B290" s="93">
        <v>288</v>
      </c>
      <c r="C290" s="89" t="s">
        <v>87</v>
      </c>
      <c r="D290" s="89" t="s">
        <v>105</v>
      </c>
      <c r="E290" s="89">
        <v>0</v>
      </c>
      <c r="F290" s="89">
        <v>0</v>
      </c>
      <c r="G290" s="89">
        <v>0</v>
      </c>
      <c r="H290" s="89">
        <v>0</v>
      </c>
      <c r="I290" s="89" t="s">
        <v>230</v>
      </c>
      <c r="J290" s="89">
        <v>0.18646666683693999</v>
      </c>
      <c r="K290" s="89">
        <v>6.2760092836244601</v>
      </c>
      <c r="L290" s="89">
        <v>1.03620815631681E-16</v>
      </c>
      <c r="M290" s="89">
        <v>0.45564998495595999</v>
      </c>
      <c r="N290" s="89">
        <v>95</v>
      </c>
      <c r="O290" s="89">
        <v>0.21465912507992799</v>
      </c>
      <c r="P290" s="89">
        <v>5.8217505498106696</v>
      </c>
      <c r="Q290" s="89">
        <v>-4.06024420434343E-16</v>
      </c>
      <c r="R290" s="89">
        <v>0.48147682845560602</v>
      </c>
      <c r="S290" s="89">
        <v>95</v>
      </c>
      <c r="T290" s="89">
        <v>0.22446497498871601</v>
      </c>
      <c r="U290" s="89">
        <v>5.7173356380137399</v>
      </c>
      <c r="V290" s="89">
        <v>3.4416913763379898E-16</v>
      </c>
      <c r="W290" s="89">
        <v>0.50296804188056599</v>
      </c>
      <c r="X290" s="89">
        <v>95</v>
      </c>
      <c r="Y290" s="89">
        <v>0.19620337989056499</v>
      </c>
      <c r="Z290" s="89">
        <v>6.3212666886862898</v>
      </c>
      <c r="AA290" s="89">
        <v>-1.1842378929335E-16</v>
      </c>
      <c r="AB290" s="89">
        <v>0.54980278338466504</v>
      </c>
      <c r="AC290" s="89">
        <v>95</v>
      </c>
      <c r="AD290" s="89">
        <v>0.18220867775653199</v>
      </c>
      <c r="AE290" s="89">
        <v>6.6101047884485897</v>
      </c>
      <c r="AF290" s="89">
        <v>-4.6185277824406504E-16</v>
      </c>
      <c r="AG290" s="89">
        <v>0.57660867600732901</v>
      </c>
      <c r="AH290" s="89">
        <v>99</v>
      </c>
      <c r="AI290" s="89">
        <v>0.141847269330516</v>
      </c>
      <c r="AJ290" s="89">
        <v>7.3837176137931504</v>
      </c>
      <c r="AK290" s="89">
        <v>4.8446095620006798E-16</v>
      </c>
      <c r="AL290" s="89">
        <v>0.63838638565188799</v>
      </c>
      <c r="AM290" s="89">
        <v>99</v>
      </c>
      <c r="AN290" s="89">
        <v>0</v>
      </c>
      <c r="AO290" s="89">
        <v>0</v>
      </c>
      <c r="AP290" s="89">
        <v>0</v>
      </c>
      <c r="AQ290" s="89">
        <v>0</v>
      </c>
      <c r="AR290" s="89" t="s">
        <v>230</v>
      </c>
      <c r="AS290" s="93">
        <f t="shared" si="9"/>
        <v>6</v>
      </c>
    </row>
    <row r="291" spans="1:45" x14ac:dyDescent="0.3">
      <c r="A291" s="93" t="str">
        <f t="shared" si="8"/>
        <v>CVCB3CRFB3</v>
      </c>
      <c r="B291" s="93">
        <v>289</v>
      </c>
      <c r="C291" s="89" t="s">
        <v>87</v>
      </c>
      <c r="D291" s="89" t="s">
        <v>135</v>
      </c>
      <c r="E291" s="89">
        <v>-6.4024786152424504E-2</v>
      </c>
      <c r="F291" s="89">
        <v>21.0064185178956</v>
      </c>
      <c r="G291" s="89">
        <v>2.5579538487363602E-15</v>
      </c>
      <c r="H291" s="89">
        <v>0.67935067969294904</v>
      </c>
      <c r="I291" s="89">
        <v>95</v>
      </c>
      <c r="J291" s="89">
        <v>-6.1614268962868299E-2</v>
      </c>
      <c r="K291" s="89">
        <v>20.981187577573099</v>
      </c>
      <c r="L291" s="89">
        <v>4.4408920985006301E-16</v>
      </c>
      <c r="M291" s="89">
        <v>0.65872870635157899</v>
      </c>
      <c r="N291" s="89">
        <v>95</v>
      </c>
      <c r="O291" s="89">
        <v>0</v>
      </c>
      <c r="P291" s="89">
        <v>0</v>
      </c>
      <c r="Q291" s="89">
        <v>0</v>
      </c>
      <c r="R291" s="89">
        <v>0</v>
      </c>
      <c r="S291" s="89" t="s">
        <v>230</v>
      </c>
      <c r="T291" s="89">
        <v>-1.1872801121389699E-2</v>
      </c>
      <c r="U291" s="89">
        <v>20.166169615945002</v>
      </c>
      <c r="V291" s="89">
        <v>-1.0880185641326499E-15</v>
      </c>
      <c r="W291" s="89">
        <v>0.77901860918966204</v>
      </c>
      <c r="X291" s="89">
        <v>95</v>
      </c>
      <c r="Y291" s="89">
        <v>6.2130686336795901E-2</v>
      </c>
      <c r="Z291" s="89">
        <v>18.587825139500801</v>
      </c>
      <c r="AA291" s="89">
        <v>-1.04607680542459E-15</v>
      </c>
      <c r="AB291" s="89">
        <v>0.99083579281835299</v>
      </c>
      <c r="AC291" s="89">
        <v>95</v>
      </c>
      <c r="AD291" s="89">
        <v>0</v>
      </c>
      <c r="AE291" s="89">
        <v>0</v>
      </c>
      <c r="AF291" s="89">
        <v>0</v>
      </c>
      <c r="AG291" s="89">
        <v>0</v>
      </c>
      <c r="AH291" s="89" t="s">
        <v>230</v>
      </c>
      <c r="AI291" s="89">
        <v>-1.1212598156306E-2</v>
      </c>
      <c r="AJ291" s="89">
        <v>19.984123393510298</v>
      </c>
      <c r="AK291" s="89">
        <v>-1.2918958832001801E-16</v>
      </c>
      <c r="AL291" s="89">
        <v>1.01671857290148</v>
      </c>
      <c r="AM291" s="89">
        <v>95</v>
      </c>
      <c r="AN291" s="89">
        <v>0</v>
      </c>
      <c r="AO291" s="89">
        <v>0</v>
      </c>
      <c r="AP291" s="89">
        <v>0</v>
      </c>
      <c r="AQ291" s="89">
        <v>0</v>
      </c>
      <c r="AR291" s="89" t="s">
        <v>230</v>
      </c>
      <c r="AS291" s="93">
        <f t="shared" si="9"/>
        <v>5</v>
      </c>
    </row>
    <row r="292" spans="1:45" x14ac:dyDescent="0.3">
      <c r="A292" s="93" t="str">
        <f t="shared" si="8"/>
        <v>CVCB3ECOR3</v>
      </c>
      <c r="B292" s="93">
        <v>290</v>
      </c>
      <c r="C292" s="89" t="s">
        <v>87</v>
      </c>
      <c r="D292" s="89" t="s">
        <v>88</v>
      </c>
      <c r="E292" s="89">
        <v>0.27174484885672801</v>
      </c>
      <c r="F292" s="89">
        <v>7.5905675098696204</v>
      </c>
      <c r="G292" s="89">
        <v>1.06581410364015E-15</v>
      </c>
      <c r="H292" s="89">
        <v>0.452998971717536</v>
      </c>
      <c r="I292" s="89">
        <v>99</v>
      </c>
      <c r="J292" s="89">
        <v>0.29667342761521298</v>
      </c>
      <c r="K292" s="89">
        <v>7.2545994892407402</v>
      </c>
      <c r="L292" s="89">
        <v>9.4739031434680004E-16</v>
      </c>
      <c r="M292" s="89">
        <v>0.49226308844080702</v>
      </c>
      <c r="N292" s="89">
        <v>95</v>
      </c>
      <c r="O292" s="89">
        <v>0.31527104127960298</v>
      </c>
      <c r="P292" s="89">
        <v>6.9814190156918103</v>
      </c>
      <c r="Q292" s="89">
        <v>-7.6129578831439301E-16</v>
      </c>
      <c r="R292" s="89">
        <v>0.52222809326268005</v>
      </c>
      <c r="S292" s="89">
        <v>99</v>
      </c>
      <c r="T292" s="89">
        <v>0.31931207905739001</v>
      </c>
      <c r="U292" s="89">
        <v>6.9758293736188799</v>
      </c>
      <c r="V292" s="89">
        <v>-4.4408920985006301E-17</v>
      </c>
      <c r="W292" s="89">
        <v>0.57601530602940298</v>
      </c>
      <c r="X292" s="89">
        <v>99</v>
      </c>
      <c r="Y292" s="89">
        <v>0.29197420334151197</v>
      </c>
      <c r="Z292" s="89">
        <v>7.5253842994647497</v>
      </c>
      <c r="AA292" s="89">
        <v>-3.5527136788005001E-16</v>
      </c>
      <c r="AB292" s="89">
        <v>0.63763465182515899</v>
      </c>
      <c r="AC292" s="89">
        <v>99</v>
      </c>
      <c r="AD292" s="89">
        <v>0.33949436917257603</v>
      </c>
      <c r="AE292" s="89">
        <v>6.5972177715475597</v>
      </c>
      <c r="AF292" s="89">
        <v>-3.7303493627405298E-16</v>
      </c>
      <c r="AG292" s="89">
        <v>0.66056068583076299</v>
      </c>
      <c r="AH292" s="89">
        <v>99</v>
      </c>
      <c r="AI292" s="89">
        <v>0.346706226765986</v>
      </c>
      <c r="AJ292" s="89">
        <v>6.4525058642722497</v>
      </c>
      <c r="AK292" s="89">
        <v>-8.1550927627011501E-16</v>
      </c>
      <c r="AL292" s="89">
        <v>0.67691737529395601</v>
      </c>
      <c r="AM292" s="89">
        <v>99</v>
      </c>
      <c r="AN292" s="89">
        <v>0.31546696067582602</v>
      </c>
      <c r="AO292" s="89">
        <v>6.9935045874443</v>
      </c>
      <c r="AP292" s="89">
        <v>-1.30029320644098E-15</v>
      </c>
      <c r="AQ292" s="89">
        <v>0.722943699663261</v>
      </c>
      <c r="AR292" s="89">
        <v>99</v>
      </c>
      <c r="AS292" s="93">
        <f t="shared" si="9"/>
        <v>8</v>
      </c>
    </row>
    <row r="293" spans="1:45" x14ac:dyDescent="0.3">
      <c r="A293" s="93" t="str">
        <f t="shared" si="8"/>
        <v>CVCB3EGIE3</v>
      </c>
      <c r="B293" s="93">
        <v>291</v>
      </c>
      <c r="C293" s="89" t="s">
        <v>87</v>
      </c>
      <c r="D293" s="89" t="s">
        <v>89</v>
      </c>
      <c r="E293" s="89">
        <v>0</v>
      </c>
      <c r="F293" s="89">
        <v>0</v>
      </c>
      <c r="G293" s="89">
        <v>0</v>
      </c>
      <c r="H293" s="89">
        <v>0</v>
      </c>
      <c r="I293" s="89" t="s">
        <v>230</v>
      </c>
      <c r="J293" s="89">
        <v>0</v>
      </c>
      <c r="K293" s="89">
        <v>0</v>
      </c>
      <c r="L293" s="89">
        <v>0</v>
      </c>
      <c r="M293" s="89">
        <v>0</v>
      </c>
      <c r="N293" s="89" t="s">
        <v>230</v>
      </c>
      <c r="O293" s="89">
        <v>0.36541330012323497</v>
      </c>
      <c r="P293" s="89">
        <v>35.895273463134103</v>
      </c>
      <c r="Q293" s="89">
        <v>2.9436770481489898E-15</v>
      </c>
      <c r="R293" s="89">
        <v>1.20389914997977</v>
      </c>
      <c r="S293" s="89">
        <v>95</v>
      </c>
      <c r="T293" s="89">
        <v>0.34686821225671099</v>
      </c>
      <c r="U293" s="89">
        <v>36.107400556883697</v>
      </c>
      <c r="V293" s="89">
        <v>1.1990408665951699E-15</v>
      </c>
      <c r="W293" s="89">
        <v>1.2059049756140701</v>
      </c>
      <c r="X293" s="89">
        <v>95</v>
      </c>
      <c r="Y293" s="89">
        <v>0.38257100710886399</v>
      </c>
      <c r="Z293" s="89">
        <v>35.273418436084398</v>
      </c>
      <c r="AA293" s="89">
        <v>-5.9211894646675002E-16</v>
      </c>
      <c r="AB293" s="89">
        <v>1.2747907198661399</v>
      </c>
      <c r="AC293" s="89">
        <v>99</v>
      </c>
      <c r="AD293" s="89">
        <v>0.53013724285583397</v>
      </c>
      <c r="AE293" s="89">
        <v>32.394720841301101</v>
      </c>
      <c r="AF293" s="89">
        <v>4.5474735088646397E-15</v>
      </c>
      <c r="AG293" s="89">
        <v>1.41804273459863</v>
      </c>
      <c r="AH293" s="89">
        <v>99</v>
      </c>
      <c r="AI293" s="89">
        <v>0.53670822351174197</v>
      </c>
      <c r="AJ293" s="89">
        <v>32.228872371525398</v>
      </c>
      <c r="AK293" s="89">
        <v>-5.0383939444807097E-15</v>
      </c>
      <c r="AL293" s="89">
        <v>1.55461870280173</v>
      </c>
      <c r="AM293" s="89">
        <v>99</v>
      </c>
      <c r="AN293" s="89">
        <v>0</v>
      </c>
      <c r="AO293" s="89">
        <v>0</v>
      </c>
      <c r="AP293" s="89">
        <v>0</v>
      </c>
      <c r="AQ293" s="89">
        <v>0</v>
      </c>
      <c r="AR293" s="89" t="s">
        <v>230</v>
      </c>
      <c r="AS293" s="93">
        <f t="shared" si="9"/>
        <v>5</v>
      </c>
    </row>
    <row r="294" spans="1:45" x14ac:dyDescent="0.3">
      <c r="A294" s="93" t="str">
        <f t="shared" si="8"/>
        <v>CVCB3EQTL3</v>
      </c>
      <c r="B294" s="93">
        <v>292</v>
      </c>
      <c r="C294" s="89" t="s">
        <v>87</v>
      </c>
      <c r="D294" s="89" t="s">
        <v>137</v>
      </c>
      <c r="E294" s="89">
        <v>0.25161058067257602</v>
      </c>
      <c r="F294" s="89">
        <v>17.578020595365501</v>
      </c>
      <c r="G294" s="89">
        <v>1.4921397450962099E-15</v>
      </c>
      <c r="H294" s="89">
        <v>0.686209566473996</v>
      </c>
      <c r="I294" s="89">
        <v>95</v>
      </c>
      <c r="J294" s="89">
        <v>0.30681636068324702</v>
      </c>
      <c r="K294" s="89">
        <v>16.834155422473799</v>
      </c>
      <c r="L294" s="89">
        <v>-2.66453525910038E-15</v>
      </c>
      <c r="M294" s="89">
        <v>0.817328979475623</v>
      </c>
      <c r="N294" s="89">
        <v>95</v>
      </c>
      <c r="O294" s="89">
        <v>0</v>
      </c>
      <c r="P294" s="89">
        <v>0</v>
      </c>
      <c r="Q294" s="89">
        <v>0</v>
      </c>
      <c r="R294" s="89">
        <v>0</v>
      </c>
      <c r="S294" s="89" t="s">
        <v>230</v>
      </c>
      <c r="T294" s="89">
        <v>0.35723867255469399</v>
      </c>
      <c r="U294" s="89">
        <v>16.043461253217199</v>
      </c>
      <c r="V294" s="89">
        <v>-2.5313084961453601E-15</v>
      </c>
      <c r="W294" s="89">
        <v>0.96565961058141803</v>
      </c>
      <c r="X294" s="89">
        <v>95</v>
      </c>
      <c r="Y294" s="89">
        <v>0</v>
      </c>
      <c r="Z294" s="89">
        <v>0</v>
      </c>
      <c r="AA294" s="89">
        <v>0</v>
      </c>
      <c r="AB294" s="89">
        <v>0</v>
      </c>
      <c r="AC294" s="89" t="s">
        <v>230</v>
      </c>
      <c r="AD294" s="89">
        <v>0</v>
      </c>
      <c r="AE294" s="89">
        <v>0</v>
      </c>
      <c r="AF294" s="89">
        <v>0</v>
      </c>
      <c r="AG294" s="89">
        <v>0</v>
      </c>
      <c r="AH294" s="89" t="s">
        <v>230</v>
      </c>
      <c r="AI294" s="89">
        <v>0.56440075641806098</v>
      </c>
      <c r="AJ294" s="89">
        <v>11.754357828074999</v>
      </c>
      <c r="AK294" s="89">
        <v>-1.03351670656015E-15</v>
      </c>
      <c r="AL294" s="89">
        <v>1.3709657452429</v>
      </c>
      <c r="AM294" s="89">
        <v>95</v>
      </c>
      <c r="AN294" s="89">
        <v>0.34297271628255199</v>
      </c>
      <c r="AO294" s="89">
        <v>15.359490783728299</v>
      </c>
      <c r="AP294" s="89">
        <v>5.6843418860808004E-17</v>
      </c>
      <c r="AQ294" s="89">
        <v>1.6727074007873901</v>
      </c>
      <c r="AR294" s="89">
        <v>95</v>
      </c>
      <c r="AS294" s="93">
        <f t="shared" si="9"/>
        <v>5</v>
      </c>
    </row>
    <row r="295" spans="1:45" x14ac:dyDescent="0.3">
      <c r="A295" s="93" t="str">
        <f t="shared" si="8"/>
        <v>CVCB3EZTC3</v>
      </c>
      <c r="B295" s="93">
        <v>293</v>
      </c>
      <c r="C295" s="89" t="s">
        <v>87</v>
      </c>
      <c r="D295" s="89" t="s">
        <v>455</v>
      </c>
      <c r="E295" s="89">
        <v>0</v>
      </c>
      <c r="F295" s="89">
        <v>0</v>
      </c>
      <c r="G295" s="89">
        <v>0</v>
      </c>
      <c r="H295" s="89">
        <v>0</v>
      </c>
      <c r="I295" s="89" t="s">
        <v>230</v>
      </c>
      <c r="J295" s="89">
        <v>0</v>
      </c>
      <c r="K295" s="89">
        <v>0</v>
      </c>
      <c r="L295" s="89">
        <v>0</v>
      </c>
      <c r="M295" s="89">
        <v>0</v>
      </c>
      <c r="N295" s="89" t="s">
        <v>230</v>
      </c>
      <c r="O295" s="89">
        <v>0</v>
      </c>
      <c r="P295" s="89">
        <v>0</v>
      </c>
      <c r="Q295" s="89">
        <v>0</v>
      </c>
      <c r="R295" s="89">
        <v>0</v>
      </c>
      <c r="S295" s="89" t="s">
        <v>230</v>
      </c>
      <c r="T295" s="89">
        <v>0.53190374861940604</v>
      </c>
      <c r="U295" s="89">
        <v>29.808961277969001</v>
      </c>
      <c r="V295" s="89">
        <v>1.5543122344752199E-15</v>
      </c>
      <c r="W295" s="89">
        <v>1.84345536908386</v>
      </c>
      <c r="X295" s="89">
        <v>95</v>
      </c>
      <c r="Y295" s="89">
        <v>0.75656427877668397</v>
      </c>
      <c r="Z295" s="89">
        <v>25.222319868669899</v>
      </c>
      <c r="AA295" s="89">
        <v>3.7895612573872001E-15</v>
      </c>
      <c r="AB295" s="89">
        <v>2.3460455555976001</v>
      </c>
      <c r="AC295" s="89">
        <v>99</v>
      </c>
      <c r="AD295" s="89">
        <v>1.0786025174662</v>
      </c>
      <c r="AE295" s="89">
        <v>18.969961752607599</v>
      </c>
      <c r="AF295" s="89">
        <v>9.9475983006413996E-16</v>
      </c>
      <c r="AG295" s="89">
        <v>2.7448506257859502</v>
      </c>
      <c r="AH295" s="89">
        <v>95</v>
      </c>
      <c r="AI295" s="89">
        <v>1.0908211518229101</v>
      </c>
      <c r="AJ295" s="89">
        <v>18.7024770459265</v>
      </c>
      <c r="AK295" s="89">
        <v>-5.1675835328007303E-16</v>
      </c>
      <c r="AL295" s="89">
        <v>2.8122399458304601</v>
      </c>
      <c r="AM295" s="89">
        <v>95</v>
      </c>
      <c r="AN295" s="89">
        <v>0.95167067238496506</v>
      </c>
      <c r="AO295" s="89">
        <v>21.0410098784116</v>
      </c>
      <c r="AP295" s="89">
        <v>-3.1832314562052501E-15</v>
      </c>
      <c r="AQ295" s="89">
        <v>2.8475964728054701</v>
      </c>
      <c r="AR295" s="89">
        <v>99</v>
      </c>
      <c r="AS295" s="93">
        <f t="shared" si="9"/>
        <v>5</v>
      </c>
    </row>
    <row r="296" spans="1:45" x14ac:dyDescent="0.3">
      <c r="A296" s="93" t="str">
        <f t="shared" si="8"/>
        <v>CVCB3FLRY3</v>
      </c>
      <c r="B296" s="93">
        <v>294</v>
      </c>
      <c r="C296" s="89" t="s">
        <v>87</v>
      </c>
      <c r="D296" s="89" t="s">
        <v>92</v>
      </c>
      <c r="E296" s="89">
        <v>-4.2498261003010303E-2</v>
      </c>
      <c r="F296" s="89">
        <v>28.0011290956575</v>
      </c>
      <c r="G296" s="89">
        <v>-1.4921397450962099E-15</v>
      </c>
      <c r="H296" s="89">
        <v>0.81617560917139498</v>
      </c>
      <c r="I296" s="89">
        <v>99</v>
      </c>
      <c r="J296" s="89">
        <v>-0.121350210022385</v>
      </c>
      <c r="K296" s="89">
        <v>29.115976701068799</v>
      </c>
      <c r="L296" s="89">
        <v>6.5133084111342503E-16</v>
      </c>
      <c r="M296" s="89">
        <v>1.0652790322233701</v>
      </c>
      <c r="N296" s="89">
        <v>95</v>
      </c>
      <c r="O296" s="89">
        <v>-0.20613928125601899</v>
      </c>
      <c r="P296" s="89">
        <v>30.4698320114653</v>
      </c>
      <c r="Q296" s="89">
        <v>-2.2077577861117399E-15</v>
      </c>
      <c r="R296" s="89">
        <v>1.09524653205889</v>
      </c>
      <c r="S296" s="89">
        <v>95</v>
      </c>
      <c r="T296" s="89">
        <v>-0.227787577756843</v>
      </c>
      <c r="U296" s="89">
        <v>30.661436124562901</v>
      </c>
      <c r="V296" s="89">
        <v>1.90958360235527E-15</v>
      </c>
      <c r="W296" s="89">
        <v>1.1771366515683099</v>
      </c>
      <c r="X296" s="89">
        <v>95</v>
      </c>
      <c r="Y296" s="89">
        <v>2.48575807605542E-2</v>
      </c>
      <c r="Z296" s="89">
        <v>25.684176227535001</v>
      </c>
      <c r="AA296" s="89">
        <v>7.89491928622333E-16</v>
      </c>
      <c r="AB296" s="89">
        <v>1.7118525260919299</v>
      </c>
      <c r="AC296" s="89">
        <v>99</v>
      </c>
      <c r="AD296" s="89">
        <v>0</v>
      </c>
      <c r="AE296" s="89">
        <v>0</v>
      </c>
      <c r="AF296" s="89">
        <v>0</v>
      </c>
      <c r="AG296" s="89">
        <v>0</v>
      </c>
      <c r="AH296" s="89" t="s">
        <v>230</v>
      </c>
      <c r="AI296" s="89">
        <v>0</v>
      </c>
      <c r="AJ296" s="89">
        <v>0</v>
      </c>
      <c r="AK296" s="89">
        <v>0</v>
      </c>
      <c r="AL296" s="89">
        <v>0</v>
      </c>
      <c r="AM296" s="89" t="s">
        <v>230</v>
      </c>
      <c r="AN296" s="89">
        <v>0</v>
      </c>
      <c r="AO296" s="89">
        <v>0</v>
      </c>
      <c r="AP296" s="89">
        <v>0</v>
      </c>
      <c r="AQ296" s="89">
        <v>0</v>
      </c>
      <c r="AR296" s="89" t="s">
        <v>230</v>
      </c>
      <c r="AS296" s="93">
        <f t="shared" si="9"/>
        <v>5</v>
      </c>
    </row>
    <row r="297" spans="1:45" x14ac:dyDescent="0.3">
      <c r="A297" s="93" t="str">
        <f t="shared" si="8"/>
        <v>CVCB3HYPE3</v>
      </c>
      <c r="B297" s="93">
        <v>295</v>
      </c>
      <c r="C297" s="89" t="s">
        <v>87</v>
      </c>
      <c r="D297" s="89" t="s">
        <v>94</v>
      </c>
      <c r="E297" s="89">
        <v>0.61550691502914001</v>
      </c>
      <c r="F297" s="89">
        <v>20.8006003669683</v>
      </c>
      <c r="G297" s="89">
        <v>-8.1712414612411495E-16</v>
      </c>
      <c r="H297" s="89">
        <v>1.18886239737072</v>
      </c>
      <c r="I297" s="89">
        <v>95</v>
      </c>
      <c r="J297" s="89">
        <v>0</v>
      </c>
      <c r="K297" s="89">
        <v>0</v>
      </c>
      <c r="L297" s="89">
        <v>0</v>
      </c>
      <c r="M297" s="89">
        <v>0</v>
      </c>
      <c r="N297" s="89" t="s">
        <v>230</v>
      </c>
      <c r="O297" s="89">
        <v>0.587073999053075</v>
      </c>
      <c r="P297" s="89">
        <v>21.286959344107999</v>
      </c>
      <c r="Q297" s="89">
        <v>6.3441315692866099E-16</v>
      </c>
      <c r="R297" s="89">
        <v>1.2612089924924901</v>
      </c>
      <c r="S297" s="89">
        <v>95</v>
      </c>
      <c r="T297" s="89">
        <v>0.57870366401844098</v>
      </c>
      <c r="U297" s="89">
        <v>21.461220930709899</v>
      </c>
      <c r="V297" s="89">
        <v>-4.8849813083506902E-16</v>
      </c>
      <c r="W297" s="89">
        <v>1.2383995104332199</v>
      </c>
      <c r="X297" s="89">
        <v>99</v>
      </c>
      <c r="Y297" s="89">
        <v>0.58113092729198401</v>
      </c>
      <c r="Z297" s="89">
        <v>21.384371008718499</v>
      </c>
      <c r="AA297" s="89">
        <v>-1.59872115546023E-15</v>
      </c>
      <c r="AB297" s="89">
        <v>1.2236527749724799</v>
      </c>
      <c r="AC297" s="89">
        <v>99</v>
      </c>
      <c r="AD297" s="89">
        <v>0.59108708026849599</v>
      </c>
      <c r="AE297" s="89">
        <v>21.2012705593764</v>
      </c>
      <c r="AF297" s="89">
        <v>-1.7585932710062499E-15</v>
      </c>
      <c r="AG297" s="89">
        <v>1.1994424898709</v>
      </c>
      <c r="AH297" s="89">
        <v>99</v>
      </c>
      <c r="AI297" s="89">
        <v>0.50279541550217499</v>
      </c>
      <c r="AJ297" s="89">
        <v>22.866296046031</v>
      </c>
      <c r="AK297" s="89">
        <v>2.5353456707803598E-15</v>
      </c>
      <c r="AL297" s="89">
        <v>1.2833014252008501</v>
      </c>
      <c r="AM297" s="89">
        <v>99</v>
      </c>
      <c r="AN297" s="89">
        <v>0.36556664950339102</v>
      </c>
      <c r="AO297" s="89">
        <v>25.199608126814901</v>
      </c>
      <c r="AP297" s="89">
        <v>-2.2311041902867099E-15</v>
      </c>
      <c r="AQ297" s="89">
        <v>1.6693868328913</v>
      </c>
      <c r="AR297" s="89">
        <v>99</v>
      </c>
      <c r="AS297" s="93">
        <f t="shared" si="9"/>
        <v>7</v>
      </c>
    </row>
    <row r="298" spans="1:45" x14ac:dyDescent="0.3">
      <c r="A298" s="93" t="str">
        <f t="shared" si="8"/>
        <v>CVCB3JBSS3</v>
      </c>
      <c r="B298" s="93">
        <v>296</v>
      </c>
      <c r="C298" s="89" t="s">
        <v>87</v>
      </c>
      <c r="D298" s="89" t="s">
        <v>95</v>
      </c>
      <c r="E298" s="89">
        <v>0</v>
      </c>
      <c r="F298" s="89">
        <v>0</v>
      </c>
      <c r="G298" s="89">
        <v>0</v>
      </c>
      <c r="H298" s="89">
        <v>0</v>
      </c>
      <c r="I298" s="89" t="s">
        <v>230</v>
      </c>
      <c r="J298" s="89">
        <v>0.49875282975280999</v>
      </c>
      <c r="K298" s="89">
        <v>13.7183758490859</v>
      </c>
      <c r="L298" s="89">
        <v>-1.1546319456101601E-15</v>
      </c>
      <c r="M298" s="89">
        <v>0.95175657494104005</v>
      </c>
      <c r="N298" s="89">
        <v>95</v>
      </c>
      <c r="O298" s="89">
        <v>0</v>
      </c>
      <c r="P298" s="89">
        <v>0</v>
      </c>
      <c r="Q298" s="89">
        <v>0</v>
      </c>
      <c r="R298" s="89">
        <v>0</v>
      </c>
      <c r="S298" s="89" t="s">
        <v>230</v>
      </c>
      <c r="T298" s="89">
        <v>0</v>
      </c>
      <c r="U298" s="89">
        <v>0</v>
      </c>
      <c r="V298" s="89">
        <v>0</v>
      </c>
      <c r="W298" s="89">
        <v>0</v>
      </c>
      <c r="X298" s="89" t="s">
        <v>230</v>
      </c>
      <c r="Y298" s="89">
        <v>0.26535508533220398</v>
      </c>
      <c r="Z298" s="89">
        <v>17.5108781197717</v>
      </c>
      <c r="AA298" s="89">
        <v>-7.89491928622333E-16</v>
      </c>
      <c r="AB298" s="89">
        <v>1.1377056977792901</v>
      </c>
      <c r="AC298" s="89">
        <v>95</v>
      </c>
      <c r="AD298" s="89">
        <v>0.15362430947772299</v>
      </c>
      <c r="AE298" s="89">
        <v>19.650344788557501</v>
      </c>
      <c r="AF298" s="89">
        <v>-4.7961634663806795E-16</v>
      </c>
      <c r="AG298" s="89">
        <v>1.27753429421397</v>
      </c>
      <c r="AH298" s="89">
        <v>95</v>
      </c>
      <c r="AI298" s="89">
        <v>0.22218302366143999</v>
      </c>
      <c r="AJ298" s="89">
        <v>18.3504880235412</v>
      </c>
      <c r="AK298" s="89">
        <v>-1.61486985400023E-15</v>
      </c>
      <c r="AL298" s="89">
        <v>1.31790729116889</v>
      </c>
      <c r="AM298" s="89">
        <v>99</v>
      </c>
      <c r="AN298" s="89">
        <v>0.21461039746612801</v>
      </c>
      <c r="AO298" s="89">
        <v>18.352172226226202</v>
      </c>
      <c r="AP298" s="89">
        <v>1.19371179607697E-15</v>
      </c>
      <c r="AQ298" s="89">
        <v>1.3988459245067799</v>
      </c>
      <c r="AR298" s="89">
        <v>95</v>
      </c>
      <c r="AS298" s="93">
        <f t="shared" si="9"/>
        <v>5</v>
      </c>
    </row>
    <row r="299" spans="1:45" x14ac:dyDescent="0.3">
      <c r="A299" s="93" t="str">
        <f t="shared" si="8"/>
        <v>CVCB3LREN3</v>
      </c>
      <c r="B299" s="93">
        <v>297</v>
      </c>
      <c r="C299" s="89" t="s">
        <v>87</v>
      </c>
      <c r="D299" s="89" t="s">
        <v>114</v>
      </c>
      <c r="E299" s="89">
        <v>0</v>
      </c>
      <c r="F299" s="89">
        <v>0</v>
      </c>
      <c r="G299" s="89">
        <v>0</v>
      </c>
      <c r="H299" s="89">
        <v>0</v>
      </c>
      <c r="I299" s="89" t="s">
        <v>230</v>
      </c>
      <c r="J299" s="89">
        <v>0</v>
      </c>
      <c r="K299" s="89">
        <v>0</v>
      </c>
      <c r="L299" s="89">
        <v>0</v>
      </c>
      <c r="M299" s="89">
        <v>0</v>
      </c>
      <c r="N299" s="89" t="s">
        <v>230</v>
      </c>
      <c r="O299" s="89">
        <v>0</v>
      </c>
      <c r="P299" s="89">
        <v>0</v>
      </c>
      <c r="Q299" s="89">
        <v>0</v>
      </c>
      <c r="R299" s="89">
        <v>0</v>
      </c>
      <c r="S299" s="89" t="s">
        <v>230</v>
      </c>
      <c r="T299" s="89">
        <v>0.156633432132366</v>
      </c>
      <c r="U299" s="89">
        <v>39.657989890048697</v>
      </c>
      <c r="V299" s="89">
        <v>-3.1086244689504401E-16</v>
      </c>
      <c r="W299" s="89">
        <v>2.2385049856133898</v>
      </c>
      <c r="X299" s="89">
        <v>95</v>
      </c>
      <c r="Y299" s="89">
        <v>0.36042428193058701</v>
      </c>
      <c r="Z299" s="89">
        <v>35.776503600367398</v>
      </c>
      <c r="AA299" s="89">
        <v>-1.7763568394002501E-15</v>
      </c>
      <c r="AB299" s="89">
        <v>2.3201890518943902</v>
      </c>
      <c r="AC299" s="89">
        <v>99</v>
      </c>
      <c r="AD299" s="89">
        <v>0.59467359898725602</v>
      </c>
      <c r="AE299" s="89">
        <v>31.246911939366001</v>
      </c>
      <c r="AF299" s="89">
        <v>-2.8421709430404001E-15</v>
      </c>
      <c r="AG299" s="89">
        <v>2.52994493138553</v>
      </c>
      <c r="AH299" s="89">
        <v>95</v>
      </c>
      <c r="AI299" s="89">
        <v>0.73551492854617995</v>
      </c>
      <c r="AJ299" s="89">
        <v>28.574316174435602</v>
      </c>
      <c r="AK299" s="89">
        <v>-1.29189588320018E-15</v>
      </c>
      <c r="AL299" s="89">
        <v>2.6014803331054601</v>
      </c>
      <c r="AM299" s="89">
        <v>99</v>
      </c>
      <c r="AN299" s="89">
        <v>0.81214059640701897</v>
      </c>
      <c r="AO299" s="89">
        <v>27.538700588538401</v>
      </c>
      <c r="AP299" s="89">
        <v>-1.64845914696343E-15</v>
      </c>
      <c r="AQ299" s="89">
        <v>2.7258393948982902</v>
      </c>
      <c r="AR299" s="89">
        <v>99</v>
      </c>
      <c r="AS299" s="93">
        <f t="shared" si="9"/>
        <v>5</v>
      </c>
    </row>
    <row r="300" spans="1:45" x14ac:dyDescent="0.3">
      <c r="A300" s="93" t="str">
        <f t="shared" si="8"/>
        <v>CVCB3MULT3</v>
      </c>
      <c r="B300" s="93">
        <v>298</v>
      </c>
      <c r="C300" s="89" t="s">
        <v>87</v>
      </c>
      <c r="D300" s="89" t="s">
        <v>109</v>
      </c>
      <c r="E300" s="89">
        <v>0</v>
      </c>
      <c r="F300" s="89">
        <v>0</v>
      </c>
      <c r="G300" s="89">
        <v>0</v>
      </c>
      <c r="H300" s="89">
        <v>0</v>
      </c>
      <c r="I300" s="89" t="s">
        <v>230</v>
      </c>
      <c r="J300" s="89">
        <v>0</v>
      </c>
      <c r="K300" s="89">
        <v>0</v>
      </c>
      <c r="L300" s="89">
        <v>0</v>
      </c>
      <c r="M300" s="89">
        <v>0</v>
      </c>
      <c r="N300" s="89" t="s">
        <v>230</v>
      </c>
      <c r="O300" s="89">
        <v>0</v>
      </c>
      <c r="P300" s="89">
        <v>0</v>
      </c>
      <c r="Q300" s="89">
        <v>0</v>
      </c>
      <c r="R300" s="89">
        <v>0</v>
      </c>
      <c r="S300" s="89" t="s">
        <v>230</v>
      </c>
      <c r="T300" s="89">
        <v>0.30235621595950701</v>
      </c>
      <c r="U300" s="89">
        <v>16.192985249038699</v>
      </c>
      <c r="V300" s="89">
        <v>4.8849813083506902E-16</v>
      </c>
      <c r="W300" s="89">
        <v>1.1651295597790099</v>
      </c>
      <c r="X300" s="89">
        <v>95</v>
      </c>
      <c r="Y300" s="89">
        <v>0.29059388599481401</v>
      </c>
      <c r="Z300" s="89">
        <v>16.425142310268601</v>
      </c>
      <c r="AA300" s="89">
        <v>1.04607680542459E-15</v>
      </c>
      <c r="AB300" s="89">
        <v>1.1389680735252199</v>
      </c>
      <c r="AC300" s="89">
        <v>99</v>
      </c>
      <c r="AD300" s="89">
        <v>0.321816466521119</v>
      </c>
      <c r="AE300" s="89">
        <v>15.8364405061919</v>
      </c>
      <c r="AF300" s="89">
        <v>-1.95399252334028E-15</v>
      </c>
      <c r="AG300" s="89">
        <v>1.1581670605777501</v>
      </c>
      <c r="AH300" s="89">
        <v>99</v>
      </c>
      <c r="AI300" s="89">
        <v>0.31212945229445499</v>
      </c>
      <c r="AJ300" s="89">
        <v>16.019600897465001</v>
      </c>
      <c r="AK300" s="89">
        <v>2.0347360160402901E-15</v>
      </c>
      <c r="AL300" s="89">
        <v>1.1843108512031999</v>
      </c>
      <c r="AM300" s="89">
        <v>99</v>
      </c>
      <c r="AN300" s="89">
        <v>0.56705653534298694</v>
      </c>
      <c r="AO300" s="89">
        <v>12.0608051436297</v>
      </c>
      <c r="AP300" s="89">
        <v>9.6633812063373593E-16</v>
      </c>
      <c r="AQ300" s="89">
        <v>1.81164965974974</v>
      </c>
      <c r="AR300" s="89">
        <v>95</v>
      </c>
      <c r="AS300" s="93">
        <f t="shared" si="9"/>
        <v>5</v>
      </c>
    </row>
    <row r="301" spans="1:45" x14ac:dyDescent="0.3">
      <c r="A301" s="93" t="str">
        <f t="shared" si="8"/>
        <v>CYRE3BBAS3</v>
      </c>
      <c r="B301" s="93">
        <v>299</v>
      </c>
      <c r="C301" s="89" t="s">
        <v>134</v>
      </c>
      <c r="D301" s="89" t="s">
        <v>82</v>
      </c>
      <c r="E301" s="89">
        <v>1.1014209185394599</v>
      </c>
      <c r="F301" s="89">
        <v>5.64089242486655</v>
      </c>
      <c r="G301" s="89">
        <v>-3.12638803734444E-15</v>
      </c>
      <c r="H301" s="89">
        <v>1.4196742962954201</v>
      </c>
      <c r="I301" s="89">
        <v>95</v>
      </c>
      <c r="J301" s="89">
        <v>1.0134474992615601</v>
      </c>
      <c r="K301" s="89">
        <v>8.1076003864767401</v>
      </c>
      <c r="L301" s="89">
        <v>1.2730557349035101E-15</v>
      </c>
      <c r="M301" s="89">
        <v>1.41298074677748</v>
      </c>
      <c r="N301" s="89">
        <v>95</v>
      </c>
      <c r="O301" s="89">
        <v>1.0085093145458801</v>
      </c>
      <c r="P301" s="89">
        <v>8.2284773130979705</v>
      </c>
      <c r="Q301" s="89">
        <v>1.24344978758018E-15</v>
      </c>
      <c r="R301" s="89">
        <v>1.3344436510906501</v>
      </c>
      <c r="S301" s="89">
        <v>99</v>
      </c>
      <c r="T301" s="89">
        <v>0.85973719911706203</v>
      </c>
      <c r="U301" s="89">
        <v>12.145406570036201</v>
      </c>
      <c r="V301" s="89">
        <v>1.06581410364015E-15</v>
      </c>
      <c r="W301" s="89">
        <v>1.45763871177815</v>
      </c>
      <c r="X301" s="89">
        <v>99</v>
      </c>
      <c r="Y301" s="89">
        <v>0</v>
      </c>
      <c r="Z301" s="89">
        <v>0</v>
      </c>
      <c r="AA301" s="89">
        <v>0</v>
      </c>
      <c r="AB301" s="89">
        <v>0</v>
      </c>
      <c r="AC301" s="89" t="s">
        <v>230</v>
      </c>
      <c r="AD301" s="89">
        <v>0.60533563008673497</v>
      </c>
      <c r="AE301" s="89">
        <v>18.7124181464341</v>
      </c>
      <c r="AF301" s="89">
        <v>-2.9842794901924199E-15</v>
      </c>
      <c r="AG301" s="89">
        <v>1.66446824475757</v>
      </c>
      <c r="AH301" s="89">
        <v>95</v>
      </c>
      <c r="AI301" s="89">
        <v>0.59816097084494402</v>
      </c>
      <c r="AJ301" s="89">
        <v>18.899572948548201</v>
      </c>
      <c r="AK301" s="89">
        <v>-2.1316282072803001E-15</v>
      </c>
      <c r="AL301" s="89">
        <v>1.69064215394623</v>
      </c>
      <c r="AM301" s="89">
        <v>99</v>
      </c>
      <c r="AN301" s="89">
        <v>0</v>
      </c>
      <c r="AO301" s="89">
        <v>0</v>
      </c>
      <c r="AP301" s="89">
        <v>0</v>
      </c>
      <c r="AQ301" s="89">
        <v>0</v>
      </c>
      <c r="AR301" s="89" t="s">
        <v>230</v>
      </c>
      <c r="AS301" s="93">
        <f t="shared" si="9"/>
        <v>6</v>
      </c>
    </row>
    <row r="302" spans="1:45" x14ac:dyDescent="0.3">
      <c r="A302" s="93" t="str">
        <f t="shared" si="8"/>
        <v>CYRE3BBDC3</v>
      </c>
      <c r="B302" s="93">
        <v>300</v>
      </c>
      <c r="C302" s="89" t="s">
        <v>134</v>
      </c>
      <c r="D302" s="89" t="s">
        <v>42</v>
      </c>
      <c r="E302" s="89">
        <v>0.82561328965562097</v>
      </c>
      <c r="F302" s="89">
        <v>-0.111796820728639</v>
      </c>
      <c r="G302" s="89">
        <v>-1.7763568394002501E-16</v>
      </c>
      <c r="H302" s="89">
        <v>0.91626220942918901</v>
      </c>
      <c r="I302" s="89">
        <v>95</v>
      </c>
      <c r="J302" s="89">
        <v>0.80495213053983905</v>
      </c>
      <c r="K302" s="89">
        <v>0.46121767473863401</v>
      </c>
      <c r="L302" s="89">
        <v>9.7699626167013803E-16</v>
      </c>
      <c r="M302" s="89">
        <v>0.85944698768032501</v>
      </c>
      <c r="N302" s="89">
        <v>95</v>
      </c>
      <c r="O302" s="89">
        <v>0.79978784720677998</v>
      </c>
      <c r="P302" s="89">
        <v>0.53472370305507499</v>
      </c>
      <c r="Q302" s="89">
        <v>4.31400946711489E-16</v>
      </c>
      <c r="R302" s="89">
        <v>0.83679745110147796</v>
      </c>
      <c r="S302" s="89">
        <v>99</v>
      </c>
      <c r="T302" s="89">
        <v>0.70410412774366204</v>
      </c>
      <c r="U302" s="89">
        <v>3.0294535096572499</v>
      </c>
      <c r="V302" s="89">
        <v>3.1752378504279498E-15</v>
      </c>
      <c r="W302" s="89">
        <v>0.93855577696836601</v>
      </c>
      <c r="X302" s="89">
        <v>99</v>
      </c>
      <c r="Y302" s="89">
        <v>0</v>
      </c>
      <c r="Z302" s="89">
        <v>0</v>
      </c>
      <c r="AA302" s="89">
        <v>0</v>
      </c>
      <c r="AB302" s="89">
        <v>0</v>
      </c>
      <c r="AC302" s="89" t="s">
        <v>230</v>
      </c>
      <c r="AD302" s="89">
        <v>0</v>
      </c>
      <c r="AE302" s="89">
        <v>0</v>
      </c>
      <c r="AF302" s="89">
        <v>0</v>
      </c>
      <c r="AG302" s="89">
        <v>0</v>
      </c>
      <c r="AH302" s="89" t="s">
        <v>230</v>
      </c>
      <c r="AI302" s="89">
        <v>0</v>
      </c>
      <c r="AJ302" s="89">
        <v>0</v>
      </c>
      <c r="AK302" s="89">
        <v>0</v>
      </c>
      <c r="AL302" s="89">
        <v>0</v>
      </c>
      <c r="AM302" s="89" t="s">
        <v>230</v>
      </c>
      <c r="AN302" s="89">
        <v>0.481098765194933</v>
      </c>
      <c r="AO302" s="89">
        <v>9.3739615169586799</v>
      </c>
      <c r="AP302" s="89">
        <v>1.70530256582424E-16</v>
      </c>
      <c r="AQ302" s="89">
        <v>1.6294714239305499</v>
      </c>
      <c r="AR302" s="89">
        <v>95</v>
      </c>
      <c r="AS302" s="93">
        <f t="shared" si="9"/>
        <v>5</v>
      </c>
    </row>
    <row r="303" spans="1:45" x14ac:dyDescent="0.3">
      <c r="A303" s="93" t="str">
        <f t="shared" si="8"/>
        <v>CYRE3BRML3</v>
      </c>
      <c r="B303" s="93">
        <v>301</v>
      </c>
      <c r="C303" s="89" t="s">
        <v>134</v>
      </c>
      <c r="D303" s="89" t="s">
        <v>105</v>
      </c>
      <c r="E303" s="89">
        <v>0</v>
      </c>
      <c r="F303" s="89">
        <v>0</v>
      </c>
      <c r="G303" s="89">
        <v>0</v>
      </c>
      <c r="H303" s="89">
        <v>0</v>
      </c>
      <c r="I303" s="89" t="s">
        <v>230</v>
      </c>
      <c r="J303" s="89">
        <v>0.13861475467692699</v>
      </c>
      <c r="K303" s="89">
        <v>6.0907154887294901</v>
      </c>
      <c r="L303" s="89">
        <v>1.48029736616688E-16</v>
      </c>
      <c r="M303" s="89">
        <v>0.53773257012556097</v>
      </c>
      <c r="N303" s="89">
        <v>95</v>
      </c>
      <c r="O303" s="89">
        <v>0</v>
      </c>
      <c r="P303" s="89">
        <v>0</v>
      </c>
      <c r="Q303" s="89">
        <v>0</v>
      </c>
      <c r="R303" s="89">
        <v>0</v>
      </c>
      <c r="S303" s="89" t="s">
        <v>230</v>
      </c>
      <c r="T303" s="89">
        <v>0</v>
      </c>
      <c r="U303" s="89">
        <v>0</v>
      </c>
      <c r="V303" s="89">
        <v>0</v>
      </c>
      <c r="W303" s="89">
        <v>0</v>
      </c>
      <c r="X303" s="89" t="s">
        <v>230</v>
      </c>
      <c r="Y303" s="89">
        <v>2.4576830592500799E-2</v>
      </c>
      <c r="Z303" s="89">
        <v>9.2881173654195202</v>
      </c>
      <c r="AA303" s="89">
        <v>4.7369515717340002E-16</v>
      </c>
      <c r="AB303" s="89">
        <v>0.75904136696159696</v>
      </c>
      <c r="AC303" s="89">
        <v>95</v>
      </c>
      <c r="AD303" s="89">
        <v>4.4136160911853198E-2</v>
      </c>
      <c r="AE303" s="89">
        <v>8.80437656200003</v>
      </c>
      <c r="AF303" s="89">
        <v>6.3948846218409005E-16</v>
      </c>
      <c r="AG303" s="89">
        <v>0.77499531591690796</v>
      </c>
      <c r="AH303" s="89">
        <v>95</v>
      </c>
      <c r="AI303" s="89">
        <v>4.3611287950388003E-2</v>
      </c>
      <c r="AJ303" s="89">
        <v>8.8265199062053004</v>
      </c>
      <c r="AK303" s="89">
        <v>-9.6892191240013694E-17</v>
      </c>
      <c r="AL303" s="89">
        <v>0.78609419683864301</v>
      </c>
      <c r="AM303" s="89">
        <v>99</v>
      </c>
      <c r="AN303" s="89">
        <v>0.213307830819189</v>
      </c>
      <c r="AO303" s="89">
        <v>5.76404479164216</v>
      </c>
      <c r="AP303" s="89">
        <v>-3.41060513164848E-16</v>
      </c>
      <c r="AQ303" s="89">
        <v>2.2150600338840798</v>
      </c>
      <c r="AR303" s="89">
        <v>95</v>
      </c>
      <c r="AS303" s="93">
        <f t="shared" si="9"/>
        <v>5</v>
      </c>
    </row>
    <row r="304" spans="1:45" x14ac:dyDescent="0.3">
      <c r="A304" s="93" t="str">
        <f t="shared" si="8"/>
        <v>CYRE3CPLE6</v>
      </c>
      <c r="B304" s="93">
        <v>302</v>
      </c>
      <c r="C304" s="89" t="s">
        <v>134</v>
      </c>
      <c r="D304" s="89" t="s">
        <v>508</v>
      </c>
      <c r="E304" s="89">
        <v>1.1996794916837401</v>
      </c>
      <c r="F304" s="89">
        <v>34.406108571226603</v>
      </c>
      <c r="G304" s="89">
        <v>-1.7763568394002501E-15</v>
      </c>
      <c r="H304" s="89">
        <v>1.92044709607946</v>
      </c>
      <c r="I304" s="89">
        <v>95</v>
      </c>
      <c r="J304" s="89">
        <v>1.32286053291534</v>
      </c>
      <c r="K304" s="89">
        <v>30.905040432034699</v>
      </c>
      <c r="L304" s="89">
        <v>-6.8093678843676302E-15</v>
      </c>
      <c r="M304" s="89">
        <v>2.0808789073152698</v>
      </c>
      <c r="N304" s="89">
        <v>99</v>
      </c>
      <c r="O304" s="89">
        <v>1.31674915883965</v>
      </c>
      <c r="P304" s="89">
        <v>30.498188481601598</v>
      </c>
      <c r="Q304" s="89">
        <v>1.3195793664116099E-15</v>
      </c>
      <c r="R304" s="89">
        <v>2.4764002619284202</v>
      </c>
      <c r="S304" s="89">
        <v>99</v>
      </c>
      <c r="T304" s="89">
        <v>1.1940030289322701</v>
      </c>
      <c r="U304" s="89">
        <v>33.538461603423201</v>
      </c>
      <c r="V304" s="89">
        <v>1.7763568394002501E-15</v>
      </c>
      <c r="W304" s="89">
        <v>2.6467465520707298</v>
      </c>
      <c r="X304" s="89">
        <v>95</v>
      </c>
      <c r="Y304" s="89">
        <v>0</v>
      </c>
      <c r="Z304" s="89">
        <v>0</v>
      </c>
      <c r="AA304" s="89">
        <v>0</v>
      </c>
      <c r="AB304" s="89">
        <v>0</v>
      </c>
      <c r="AC304" s="89" t="s">
        <v>230</v>
      </c>
      <c r="AD304" s="89">
        <v>0.84030557239638404</v>
      </c>
      <c r="AE304" s="89">
        <v>42.649731128951601</v>
      </c>
      <c r="AF304" s="89">
        <v>1.56319401867222E-15</v>
      </c>
      <c r="AG304" s="89">
        <v>2.7990230387569901</v>
      </c>
      <c r="AH304" s="89">
        <v>95</v>
      </c>
      <c r="AI304" s="89">
        <v>0.958118007496919</v>
      </c>
      <c r="AJ304" s="89">
        <v>39.675268706056599</v>
      </c>
      <c r="AK304" s="89">
        <v>-3.4235240904804799E-15</v>
      </c>
      <c r="AL304" s="89">
        <v>3.0692608563264199</v>
      </c>
      <c r="AM304" s="89">
        <v>95</v>
      </c>
      <c r="AN304" s="89">
        <v>1.0504133187840199</v>
      </c>
      <c r="AO304" s="89">
        <v>37.911233688058402</v>
      </c>
      <c r="AP304" s="89">
        <v>-1.0800249583553501E-15</v>
      </c>
      <c r="AQ304" s="89">
        <v>3.0997380765096798</v>
      </c>
      <c r="AR304" s="89">
        <v>99</v>
      </c>
      <c r="AS304" s="93">
        <f t="shared" si="9"/>
        <v>7</v>
      </c>
    </row>
    <row r="305" spans="1:45" x14ac:dyDescent="0.3">
      <c r="A305" s="93" t="str">
        <f t="shared" si="8"/>
        <v>CYRE3CRFB3</v>
      </c>
      <c r="B305" s="93">
        <v>303</v>
      </c>
      <c r="C305" s="89" t="s">
        <v>134</v>
      </c>
      <c r="D305" s="89" t="s">
        <v>135</v>
      </c>
      <c r="E305" s="89">
        <v>-0.13022759613590801</v>
      </c>
      <c r="F305" s="89">
        <v>23.225130132803599</v>
      </c>
      <c r="G305" s="89">
        <v>1.8829382497642699E-15</v>
      </c>
      <c r="H305" s="89">
        <v>0.61616112694647696</v>
      </c>
      <c r="I305" s="89">
        <v>99</v>
      </c>
      <c r="J305" s="89">
        <v>-0.106631327332413</v>
      </c>
      <c r="K305" s="89">
        <v>22.5754208975994</v>
      </c>
      <c r="L305" s="89">
        <v>1.36187357687353E-15</v>
      </c>
      <c r="M305" s="89">
        <v>0.62035040039956202</v>
      </c>
      <c r="N305" s="89">
        <v>99</v>
      </c>
      <c r="O305" s="89">
        <v>-0.102683600495454</v>
      </c>
      <c r="P305" s="89">
        <v>22.604941566641202</v>
      </c>
      <c r="Q305" s="89">
        <v>-1.8778629445088402E-15</v>
      </c>
      <c r="R305" s="89">
        <v>0.74976490858817002</v>
      </c>
      <c r="S305" s="89">
        <v>95</v>
      </c>
      <c r="T305" s="89">
        <v>-3.7072608155317301E-2</v>
      </c>
      <c r="U305" s="89">
        <v>20.870383606612801</v>
      </c>
      <c r="V305" s="89">
        <v>-2.50910403565285E-15</v>
      </c>
      <c r="W305" s="89">
        <v>0.77422549531065199</v>
      </c>
      <c r="X305" s="89">
        <v>95</v>
      </c>
      <c r="Y305" s="89">
        <v>0</v>
      </c>
      <c r="Z305" s="89">
        <v>0</v>
      </c>
      <c r="AA305" s="89">
        <v>0</v>
      </c>
      <c r="AB305" s="89">
        <v>0</v>
      </c>
      <c r="AC305" s="89" t="s">
        <v>230</v>
      </c>
      <c r="AD305" s="89">
        <v>8.0017492044935301E-2</v>
      </c>
      <c r="AE305" s="89">
        <v>17.862724942793399</v>
      </c>
      <c r="AF305" s="89">
        <v>7.1054273576009995E-17</v>
      </c>
      <c r="AG305" s="89">
        <v>0.91172189401386905</v>
      </c>
      <c r="AH305" s="89">
        <v>95</v>
      </c>
      <c r="AI305" s="89">
        <v>0</v>
      </c>
      <c r="AJ305" s="89">
        <v>0</v>
      </c>
      <c r="AK305" s="89">
        <v>0</v>
      </c>
      <c r="AL305" s="89">
        <v>0</v>
      </c>
      <c r="AM305" s="89" t="s">
        <v>230</v>
      </c>
      <c r="AN305" s="89">
        <v>0</v>
      </c>
      <c r="AO305" s="89">
        <v>0</v>
      </c>
      <c r="AP305" s="89">
        <v>0</v>
      </c>
      <c r="AQ305" s="89">
        <v>0</v>
      </c>
      <c r="AR305" s="89" t="s">
        <v>230</v>
      </c>
      <c r="AS305" s="93">
        <f t="shared" si="9"/>
        <v>5</v>
      </c>
    </row>
    <row r="306" spans="1:45" x14ac:dyDescent="0.3">
      <c r="A306" s="93" t="str">
        <f t="shared" si="8"/>
        <v>CYRE3EGIE3</v>
      </c>
      <c r="B306" s="93">
        <v>304</v>
      </c>
      <c r="C306" s="89" t="s">
        <v>134</v>
      </c>
      <c r="D306" s="89" t="s">
        <v>89</v>
      </c>
      <c r="E306" s="89">
        <v>0</v>
      </c>
      <c r="F306" s="89">
        <v>0</v>
      </c>
      <c r="G306" s="89">
        <v>0</v>
      </c>
      <c r="H306" s="89">
        <v>0</v>
      </c>
      <c r="I306" s="89" t="s">
        <v>230</v>
      </c>
      <c r="J306" s="89">
        <v>0</v>
      </c>
      <c r="K306" s="89">
        <v>0</v>
      </c>
      <c r="L306" s="89">
        <v>0</v>
      </c>
      <c r="M306" s="89">
        <v>0</v>
      </c>
      <c r="N306" s="89" t="s">
        <v>230</v>
      </c>
      <c r="O306" s="89">
        <v>0</v>
      </c>
      <c r="P306" s="89">
        <v>0</v>
      </c>
      <c r="Q306" s="89">
        <v>0</v>
      </c>
      <c r="R306" s="89">
        <v>0</v>
      </c>
      <c r="S306" s="89" t="s">
        <v>230</v>
      </c>
      <c r="T306" s="89">
        <v>0.341969521830428</v>
      </c>
      <c r="U306" s="89">
        <v>33.957801305416197</v>
      </c>
      <c r="V306" s="89">
        <v>6.1284310959308597E-15</v>
      </c>
      <c r="W306" s="89">
        <v>1.20315456044007</v>
      </c>
      <c r="X306" s="89">
        <v>95</v>
      </c>
      <c r="Y306" s="89">
        <v>0.31886392205296499</v>
      </c>
      <c r="Z306" s="89">
        <v>34.573109460550498</v>
      </c>
      <c r="AA306" s="89">
        <v>-6.7501559897209499E-15</v>
      </c>
      <c r="AB306" s="89">
        <v>1.171386629053</v>
      </c>
      <c r="AC306" s="89">
        <v>95</v>
      </c>
      <c r="AD306" s="89">
        <v>0.38865396287528903</v>
      </c>
      <c r="AE306" s="89">
        <v>32.8185661487218</v>
      </c>
      <c r="AF306" s="89">
        <v>3.3750779948604801E-15</v>
      </c>
      <c r="AG306" s="89">
        <v>1.18172171577468</v>
      </c>
      <c r="AH306" s="89">
        <v>99</v>
      </c>
      <c r="AI306" s="89">
        <v>0.40928252374741297</v>
      </c>
      <c r="AJ306" s="89">
        <v>32.3034481542986</v>
      </c>
      <c r="AK306" s="89">
        <v>-1.9378438248002699E-16</v>
      </c>
      <c r="AL306" s="89">
        <v>1.2782583574551001</v>
      </c>
      <c r="AM306" s="89">
        <v>99</v>
      </c>
      <c r="AN306" s="89">
        <v>0.47014365521016799</v>
      </c>
      <c r="AO306" s="89">
        <v>31.2518194432933</v>
      </c>
      <c r="AP306" s="89">
        <v>-1.1368683772161601E-16</v>
      </c>
      <c r="AQ306" s="89">
        <v>1.5262258244653</v>
      </c>
      <c r="AR306" s="89">
        <v>99</v>
      </c>
      <c r="AS306" s="93">
        <f t="shared" si="9"/>
        <v>5</v>
      </c>
    </row>
    <row r="307" spans="1:45" x14ac:dyDescent="0.3">
      <c r="A307" s="93" t="str">
        <f t="shared" si="8"/>
        <v>CYRE3GOLL4</v>
      </c>
      <c r="B307" s="93">
        <v>305</v>
      </c>
      <c r="C307" s="89" t="s">
        <v>134</v>
      </c>
      <c r="D307" s="89" t="s">
        <v>93</v>
      </c>
      <c r="E307" s="89">
        <v>0</v>
      </c>
      <c r="F307" s="89">
        <v>0</v>
      </c>
      <c r="G307" s="89">
        <v>0</v>
      </c>
      <c r="H307" s="89">
        <v>0</v>
      </c>
      <c r="I307" s="89" t="s">
        <v>230</v>
      </c>
      <c r="J307" s="89">
        <v>1.1369732524737499</v>
      </c>
      <c r="K307" s="89">
        <v>-7.4497402060331197</v>
      </c>
      <c r="L307" s="89">
        <v>-1.48029736616688E-16</v>
      </c>
      <c r="M307" s="89">
        <v>1.4626135826229101</v>
      </c>
      <c r="N307" s="89">
        <v>95</v>
      </c>
      <c r="O307" s="89">
        <v>1.12838872579947</v>
      </c>
      <c r="P307" s="89">
        <v>-7.5144110990896102</v>
      </c>
      <c r="Q307" s="89">
        <v>4.06024420434343E-16</v>
      </c>
      <c r="R307" s="89">
        <v>1.5995118335403999</v>
      </c>
      <c r="S307" s="89">
        <v>95</v>
      </c>
      <c r="T307" s="89">
        <v>0.99752975287371004</v>
      </c>
      <c r="U307" s="89">
        <v>-4.0865541804057299</v>
      </c>
      <c r="V307" s="89">
        <v>2.2426505097428201E-15</v>
      </c>
      <c r="W307" s="89">
        <v>1.64081928067606</v>
      </c>
      <c r="X307" s="89">
        <v>95</v>
      </c>
      <c r="Y307" s="89">
        <v>0.84753933333259401</v>
      </c>
      <c r="Z307" s="89">
        <v>-0.20627544439261</v>
      </c>
      <c r="AA307" s="89">
        <v>1.19410654204128E-15</v>
      </c>
      <c r="AB307" s="89">
        <v>1.7841627461359699</v>
      </c>
      <c r="AC307" s="89">
        <v>95</v>
      </c>
      <c r="AD307" s="89">
        <v>0.84160832972807298</v>
      </c>
      <c r="AE307" s="89">
        <v>-5.8993738777584098E-2</v>
      </c>
      <c r="AF307" s="89">
        <v>2.7888802378583902E-15</v>
      </c>
      <c r="AG307" s="89">
        <v>1.6996341043316301</v>
      </c>
      <c r="AH307" s="89">
        <v>95</v>
      </c>
      <c r="AI307" s="89">
        <v>0.87685322924631204</v>
      </c>
      <c r="AJ307" s="89">
        <v>-0.95274433760966204</v>
      </c>
      <c r="AK307" s="89">
        <v>5.0868400401007204E-16</v>
      </c>
      <c r="AL307" s="89">
        <v>1.76790776593798</v>
      </c>
      <c r="AM307" s="89">
        <v>99</v>
      </c>
      <c r="AN307" s="89">
        <v>1.06201104998132</v>
      </c>
      <c r="AO307" s="89">
        <v>-4.5401205860313496</v>
      </c>
      <c r="AP307" s="89">
        <v>-1.36424205265939E-15</v>
      </c>
      <c r="AQ307" s="89">
        <v>2.8883817940780099</v>
      </c>
      <c r="AR307" s="89">
        <v>95</v>
      </c>
      <c r="AS307" s="93">
        <f t="shared" si="9"/>
        <v>7</v>
      </c>
    </row>
    <row r="308" spans="1:45" x14ac:dyDescent="0.3">
      <c r="A308" s="93" t="str">
        <f t="shared" si="8"/>
        <v>CYRE3IGTA3</v>
      </c>
      <c r="B308" s="93">
        <v>306</v>
      </c>
      <c r="C308" s="89" t="s">
        <v>134</v>
      </c>
      <c r="D308" s="89" t="s">
        <v>107</v>
      </c>
      <c r="E308" s="89">
        <v>0</v>
      </c>
      <c r="F308" s="89">
        <v>0</v>
      </c>
      <c r="G308" s="89">
        <v>0</v>
      </c>
      <c r="H308" s="89">
        <v>0</v>
      </c>
      <c r="I308" s="89" t="s">
        <v>230</v>
      </c>
      <c r="J308" s="89">
        <v>0</v>
      </c>
      <c r="K308" s="89">
        <v>0</v>
      </c>
      <c r="L308" s="89">
        <v>0</v>
      </c>
      <c r="M308" s="89">
        <v>0</v>
      </c>
      <c r="N308" s="89" t="s">
        <v>230</v>
      </c>
      <c r="O308" s="89">
        <v>0.60955428531606903</v>
      </c>
      <c r="P308" s="89">
        <v>19.359186335824599</v>
      </c>
      <c r="Q308" s="89">
        <v>4.9737991503207002E-15</v>
      </c>
      <c r="R308" s="89">
        <v>1.76193361014178</v>
      </c>
      <c r="S308" s="89">
        <v>95</v>
      </c>
      <c r="T308" s="89">
        <v>0.48456472916372201</v>
      </c>
      <c r="U308" s="89">
        <v>22.709229034418701</v>
      </c>
      <c r="V308" s="89">
        <v>-3.1974423109204501E-15</v>
      </c>
      <c r="W308" s="89">
        <v>1.7866185194809201</v>
      </c>
      <c r="X308" s="89">
        <v>95</v>
      </c>
      <c r="Y308" s="89">
        <v>0.29529237648372397</v>
      </c>
      <c r="Z308" s="89">
        <v>27.621428364936499</v>
      </c>
      <c r="AA308" s="89">
        <v>-1.1842378929335E-15</v>
      </c>
      <c r="AB308" s="89">
        <v>1.9430611739547099</v>
      </c>
      <c r="AC308" s="89">
        <v>95</v>
      </c>
      <c r="AD308" s="89">
        <v>0.326689001167912</v>
      </c>
      <c r="AE308" s="89">
        <v>26.853639411404899</v>
      </c>
      <c r="AF308" s="89">
        <v>-2.0250467969162901E-15</v>
      </c>
      <c r="AG308" s="89">
        <v>1.9930247131284899</v>
      </c>
      <c r="AH308" s="89">
        <v>95</v>
      </c>
      <c r="AI308" s="89">
        <v>0.34318327312983199</v>
      </c>
      <c r="AJ308" s="89">
        <v>26.460395464252802</v>
      </c>
      <c r="AK308" s="89">
        <v>-1.2918958832001801E-16</v>
      </c>
      <c r="AL308" s="89">
        <v>2.00917266824995</v>
      </c>
      <c r="AM308" s="89">
        <v>99</v>
      </c>
      <c r="AN308" s="89">
        <v>0.711559083457728</v>
      </c>
      <c r="AO308" s="89">
        <v>19.767833697020102</v>
      </c>
      <c r="AP308" s="89">
        <v>0</v>
      </c>
      <c r="AQ308" s="89">
        <v>4.8367032638040799</v>
      </c>
      <c r="AR308" s="89">
        <v>95</v>
      </c>
      <c r="AS308" s="93">
        <f t="shared" si="9"/>
        <v>6</v>
      </c>
    </row>
    <row r="309" spans="1:45" x14ac:dyDescent="0.3">
      <c r="A309" s="93" t="str">
        <f t="shared" si="8"/>
        <v>CYRE3IRBR3</v>
      </c>
      <c r="B309" s="93">
        <v>307</v>
      </c>
      <c r="C309" s="89" t="s">
        <v>134</v>
      </c>
      <c r="D309" s="89" t="s">
        <v>108</v>
      </c>
      <c r="E309" s="89">
        <v>0.14216487774591099</v>
      </c>
      <c r="F309" s="89">
        <v>3.3788909789035602</v>
      </c>
      <c r="G309" s="89">
        <v>1.6875389974302399E-16</v>
      </c>
      <c r="H309" s="89">
        <v>0.51682864958546804</v>
      </c>
      <c r="I309" s="89">
        <v>95</v>
      </c>
      <c r="J309" s="89">
        <v>9.5461475274662505E-2</v>
      </c>
      <c r="K309" s="89">
        <v>4.6942591722349096</v>
      </c>
      <c r="L309" s="89">
        <v>8.8817841970012504E-16</v>
      </c>
      <c r="M309" s="89">
        <v>0.57199603614308003</v>
      </c>
      <c r="N309" s="89">
        <v>95</v>
      </c>
      <c r="O309" s="89">
        <v>9.7422904499370397E-2</v>
      </c>
      <c r="P309" s="89">
        <v>4.7867987781592802</v>
      </c>
      <c r="Q309" s="89">
        <v>2.7914178904861098E-16</v>
      </c>
      <c r="R309" s="89">
        <v>0.66307186274065799</v>
      </c>
      <c r="S309" s="89">
        <v>95</v>
      </c>
      <c r="T309" s="89">
        <v>0</v>
      </c>
      <c r="U309" s="89">
        <v>0</v>
      </c>
      <c r="V309" s="89">
        <v>0</v>
      </c>
      <c r="W309" s="89">
        <v>0</v>
      </c>
      <c r="X309" s="89" t="s">
        <v>230</v>
      </c>
      <c r="Y309" s="89">
        <v>0</v>
      </c>
      <c r="Z309" s="89">
        <v>0</v>
      </c>
      <c r="AA309" s="89">
        <v>0</v>
      </c>
      <c r="AB309" s="89">
        <v>0</v>
      </c>
      <c r="AC309" s="89" t="s">
        <v>230</v>
      </c>
      <c r="AD309" s="89">
        <v>-5.4093401995232097E-2</v>
      </c>
      <c r="AE309" s="89">
        <v>8.9217812304272304</v>
      </c>
      <c r="AF309" s="89">
        <v>-7.4606987254810497E-16</v>
      </c>
      <c r="AG309" s="89">
        <v>1.1850793915811899</v>
      </c>
      <c r="AH309" s="89">
        <v>95</v>
      </c>
      <c r="AI309" s="89">
        <v>-5.3045128389668003E-2</v>
      </c>
      <c r="AJ309" s="89">
        <v>8.9001427483870703</v>
      </c>
      <c r="AK309" s="89">
        <v>0</v>
      </c>
      <c r="AL309" s="89">
        <v>1.1834582247218901</v>
      </c>
      <c r="AM309" s="89">
        <v>95</v>
      </c>
      <c r="AN309" s="89">
        <v>0.47405910691558401</v>
      </c>
      <c r="AO309" s="89">
        <v>-0.83006274278065795</v>
      </c>
      <c r="AP309" s="89">
        <v>-9.0949470177292806E-16</v>
      </c>
      <c r="AQ309" s="89">
        <v>6.5295381132837997</v>
      </c>
      <c r="AR309" s="89">
        <v>99</v>
      </c>
      <c r="AS309" s="93">
        <f t="shared" si="9"/>
        <v>6</v>
      </c>
    </row>
    <row r="310" spans="1:45" x14ac:dyDescent="0.3">
      <c r="A310" s="93" t="str">
        <f t="shared" si="8"/>
        <v>CYRE3MULT3</v>
      </c>
      <c r="B310" s="93">
        <v>308</v>
      </c>
      <c r="C310" s="89" t="s">
        <v>134</v>
      </c>
      <c r="D310" s="89" t="s">
        <v>109</v>
      </c>
      <c r="E310" s="89">
        <v>0</v>
      </c>
      <c r="F310" s="89">
        <v>0</v>
      </c>
      <c r="G310" s="89">
        <v>0</v>
      </c>
      <c r="H310" s="89">
        <v>0</v>
      </c>
      <c r="I310" s="89" t="s">
        <v>230</v>
      </c>
      <c r="J310" s="89">
        <v>0</v>
      </c>
      <c r="K310" s="89">
        <v>0</v>
      </c>
      <c r="L310" s="89">
        <v>0</v>
      </c>
      <c r="M310" s="89">
        <v>0</v>
      </c>
      <c r="N310" s="89" t="s">
        <v>230</v>
      </c>
      <c r="O310" s="89">
        <v>0.37967428890133398</v>
      </c>
      <c r="P310" s="89">
        <v>12.2110050109324</v>
      </c>
      <c r="Q310" s="89">
        <v>-1.11656715619444E-15</v>
      </c>
      <c r="R310" s="89">
        <v>1.1148568619352801</v>
      </c>
      <c r="S310" s="89">
        <v>95</v>
      </c>
      <c r="T310" s="89">
        <v>0.34076491203188902</v>
      </c>
      <c r="U310" s="89">
        <v>13.258239013109501</v>
      </c>
      <c r="V310" s="89">
        <v>-6.2172489379008802E-16</v>
      </c>
      <c r="W310" s="89">
        <v>1.09023660835541</v>
      </c>
      <c r="X310" s="89">
        <v>95</v>
      </c>
      <c r="Y310" s="89">
        <v>0.191025903148418</v>
      </c>
      <c r="Z310" s="89">
        <v>17.118180409607401</v>
      </c>
      <c r="AA310" s="89">
        <v>2.1711028037114202E-15</v>
      </c>
      <c r="AB310" s="89">
        <v>1.2000164422795301</v>
      </c>
      <c r="AC310" s="89">
        <v>99</v>
      </c>
      <c r="AD310" s="89">
        <v>0.19509910987127599</v>
      </c>
      <c r="AE310" s="89">
        <v>17.028902758793301</v>
      </c>
      <c r="AF310" s="89">
        <v>-2.2204460492503099E-15</v>
      </c>
      <c r="AG310" s="89">
        <v>1.2215484393115399</v>
      </c>
      <c r="AH310" s="89">
        <v>99</v>
      </c>
      <c r="AI310" s="89">
        <v>0.206167319911123</v>
      </c>
      <c r="AJ310" s="89">
        <v>16.765190238266101</v>
      </c>
      <c r="AK310" s="89">
        <v>3.1974423109204501E-15</v>
      </c>
      <c r="AL310" s="89">
        <v>1.2331339591808701</v>
      </c>
      <c r="AM310" s="89">
        <v>99</v>
      </c>
      <c r="AN310" s="89">
        <v>0.42405563373799798</v>
      </c>
      <c r="AO310" s="89">
        <v>12.811236936252</v>
      </c>
      <c r="AP310" s="89">
        <v>6.82121026329696E-16</v>
      </c>
      <c r="AQ310" s="89">
        <v>2.8931047121984101</v>
      </c>
      <c r="AR310" s="89">
        <v>95</v>
      </c>
      <c r="AS310" s="93">
        <f t="shared" si="9"/>
        <v>6</v>
      </c>
    </row>
    <row r="311" spans="1:45" x14ac:dyDescent="0.3">
      <c r="A311" s="93" t="str">
        <f t="shared" si="8"/>
        <v>ECOR3BRDT3</v>
      </c>
      <c r="B311" s="93">
        <v>309</v>
      </c>
      <c r="C311" s="89" t="s">
        <v>88</v>
      </c>
      <c r="D311" s="89" t="s">
        <v>83</v>
      </c>
      <c r="E311" s="89">
        <v>0</v>
      </c>
      <c r="F311" s="89">
        <v>0</v>
      </c>
      <c r="G311" s="89">
        <v>0</v>
      </c>
      <c r="H311" s="89">
        <v>0</v>
      </c>
      <c r="I311" s="89" t="s">
        <v>230</v>
      </c>
      <c r="J311" s="89">
        <v>0</v>
      </c>
      <c r="K311" s="89">
        <v>0</v>
      </c>
      <c r="L311" s="89">
        <v>0</v>
      </c>
      <c r="M311" s="89">
        <v>0</v>
      </c>
      <c r="N311" s="89" t="s">
        <v>230</v>
      </c>
      <c r="O311" s="89">
        <v>0</v>
      </c>
      <c r="P311" s="89">
        <v>0</v>
      </c>
      <c r="Q311" s="89">
        <v>0</v>
      </c>
      <c r="R311" s="89">
        <v>0</v>
      </c>
      <c r="S311" s="89" t="s">
        <v>230</v>
      </c>
      <c r="T311" s="89">
        <v>0.58422296082317704</v>
      </c>
      <c r="U311" s="89">
        <v>13.807841686330899</v>
      </c>
      <c r="V311" s="89">
        <v>-8.2156503822261598E-16</v>
      </c>
      <c r="W311" s="89">
        <v>0.80452910715883097</v>
      </c>
      <c r="X311" s="89">
        <v>95</v>
      </c>
      <c r="Y311" s="89">
        <v>0.68678760436777597</v>
      </c>
      <c r="Z311" s="89">
        <v>12.435222226614901</v>
      </c>
      <c r="AA311" s="89">
        <v>-3.1579677144893298E-16</v>
      </c>
      <c r="AB311" s="89">
        <v>0.81268200886234798</v>
      </c>
      <c r="AC311" s="89">
        <v>99</v>
      </c>
      <c r="AD311" s="89">
        <v>0.92684159860892101</v>
      </c>
      <c r="AE311" s="89">
        <v>9.2538009042814302</v>
      </c>
      <c r="AF311" s="89">
        <v>9.5923269327613492E-16</v>
      </c>
      <c r="AG311" s="89">
        <v>0.897869562207397</v>
      </c>
      <c r="AH311" s="89">
        <v>95</v>
      </c>
      <c r="AI311" s="89">
        <v>1.2568521446844201</v>
      </c>
      <c r="AJ311" s="89">
        <v>4.9262826452901498</v>
      </c>
      <c r="AK311" s="89">
        <v>6.4594794160009105E-17</v>
      </c>
      <c r="AL311" s="89">
        <v>1.1558168469258501</v>
      </c>
      <c r="AM311" s="89">
        <v>95</v>
      </c>
      <c r="AN311" s="89">
        <v>1.38559922862503</v>
      </c>
      <c r="AO311" s="89">
        <v>3.38458748539938</v>
      </c>
      <c r="AP311" s="89">
        <v>2.5011104298755501E-15</v>
      </c>
      <c r="AQ311" s="89">
        <v>1.16093183335482</v>
      </c>
      <c r="AR311" s="89">
        <v>95</v>
      </c>
      <c r="AS311" s="93">
        <f t="shared" si="9"/>
        <v>5</v>
      </c>
    </row>
    <row r="312" spans="1:45" x14ac:dyDescent="0.3">
      <c r="A312" s="93" t="str">
        <f t="shared" si="8"/>
        <v>ECOR3BRML3</v>
      </c>
      <c r="B312" s="93">
        <v>310</v>
      </c>
      <c r="C312" s="89" t="s">
        <v>88</v>
      </c>
      <c r="D312" s="89" t="s">
        <v>105</v>
      </c>
      <c r="E312" s="89">
        <v>0</v>
      </c>
      <c r="F312" s="89">
        <v>0</v>
      </c>
      <c r="G312" s="89">
        <v>0</v>
      </c>
      <c r="H312" s="89">
        <v>0</v>
      </c>
      <c r="I312" s="89" t="s">
        <v>230</v>
      </c>
      <c r="J312" s="89">
        <v>0</v>
      </c>
      <c r="K312" s="89">
        <v>0</v>
      </c>
      <c r="L312" s="89">
        <v>0</v>
      </c>
      <c r="M312" s="89">
        <v>0</v>
      </c>
      <c r="N312" s="89" t="s">
        <v>230</v>
      </c>
      <c r="O312" s="89">
        <v>0.52326038890776805</v>
      </c>
      <c r="P312" s="89">
        <v>3.0732508021748299</v>
      </c>
      <c r="Q312" s="89">
        <v>-3.1720657846433E-16</v>
      </c>
      <c r="R312" s="89">
        <v>0.52727599486464005</v>
      </c>
      <c r="S312" s="89">
        <v>95</v>
      </c>
      <c r="T312" s="89">
        <v>0.54908675623395198</v>
      </c>
      <c r="U312" s="89">
        <v>2.7867480554744102</v>
      </c>
      <c r="V312" s="89">
        <v>7.7715611723760997E-16</v>
      </c>
      <c r="W312" s="89">
        <v>0.51635013969273802</v>
      </c>
      <c r="X312" s="89">
        <v>95</v>
      </c>
      <c r="Y312" s="89">
        <v>0.55006980529705696</v>
      </c>
      <c r="Z312" s="89">
        <v>2.8267859736566399</v>
      </c>
      <c r="AA312" s="89">
        <v>2.66453525910038E-16</v>
      </c>
      <c r="AB312" s="89">
        <v>0.52174308271791503</v>
      </c>
      <c r="AC312" s="89">
        <v>99</v>
      </c>
      <c r="AD312" s="89">
        <v>0.46072588252187902</v>
      </c>
      <c r="AE312" s="89">
        <v>4.0243403470391801</v>
      </c>
      <c r="AF312" s="89">
        <v>3.3750779948604799E-16</v>
      </c>
      <c r="AG312" s="89">
        <v>0.56691054973417199</v>
      </c>
      <c r="AH312" s="89">
        <v>99</v>
      </c>
      <c r="AI312" s="89">
        <v>0.37001754627740902</v>
      </c>
      <c r="AJ312" s="89">
        <v>5.2260014381440101</v>
      </c>
      <c r="AK312" s="89">
        <v>-1.9378438248002699E-16</v>
      </c>
      <c r="AL312" s="89">
        <v>0.62647710795273104</v>
      </c>
      <c r="AM312" s="89">
        <v>99</v>
      </c>
      <c r="AN312" s="89">
        <v>0</v>
      </c>
      <c r="AO312" s="89">
        <v>0</v>
      </c>
      <c r="AP312" s="89">
        <v>0</v>
      </c>
      <c r="AQ312" s="89">
        <v>0</v>
      </c>
      <c r="AR312" s="89" t="s">
        <v>230</v>
      </c>
      <c r="AS312" s="93">
        <f t="shared" si="9"/>
        <v>5</v>
      </c>
    </row>
    <row r="313" spans="1:45" x14ac:dyDescent="0.3">
      <c r="A313" s="93" t="str">
        <f t="shared" si="8"/>
        <v>ECOR3CVCB3</v>
      </c>
      <c r="B313" s="93">
        <v>311</v>
      </c>
      <c r="C313" s="89" t="s">
        <v>88</v>
      </c>
      <c r="D313" s="89" t="s">
        <v>87</v>
      </c>
      <c r="E313" s="89">
        <v>2.56957153658032</v>
      </c>
      <c r="F313" s="89">
        <v>-14.2346331490621</v>
      </c>
      <c r="G313" s="89">
        <v>-3.8369307731045397E-15</v>
      </c>
      <c r="H313" s="89">
        <v>1.39298651572546</v>
      </c>
      <c r="I313" s="89">
        <v>95</v>
      </c>
      <c r="J313" s="89">
        <v>0</v>
      </c>
      <c r="K313" s="89">
        <v>0</v>
      </c>
      <c r="L313" s="89">
        <v>0</v>
      </c>
      <c r="M313" s="89">
        <v>0</v>
      </c>
      <c r="N313" s="89" t="s">
        <v>230</v>
      </c>
      <c r="O313" s="89">
        <v>2.2208732327341698</v>
      </c>
      <c r="P313" s="89">
        <v>-10.046636897349799</v>
      </c>
      <c r="Q313" s="89">
        <v>1.52259157662879E-15</v>
      </c>
      <c r="R313" s="89">
        <v>1.38605375994833</v>
      </c>
      <c r="S313" s="89">
        <v>95</v>
      </c>
      <c r="T313" s="89">
        <v>2.0045129965155</v>
      </c>
      <c r="U313" s="89">
        <v>-7.3920961546359099</v>
      </c>
      <c r="V313" s="89">
        <v>2.30926389122033E-15</v>
      </c>
      <c r="W313" s="89">
        <v>1.44321418306225</v>
      </c>
      <c r="X313" s="89">
        <v>95</v>
      </c>
      <c r="Y313" s="89">
        <v>2.0736116889516301</v>
      </c>
      <c r="Z313" s="89">
        <v>-8.4554849027617003</v>
      </c>
      <c r="AA313" s="89">
        <v>0</v>
      </c>
      <c r="AB313" s="89">
        <v>1.69927389471009</v>
      </c>
      <c r="AC313" s="89">
        <v>99</v>
      </c>
      <c r="AD313" s="89">
        <v>2.0956053226043401</v>
      </c>
      <c r="AE313" s="89">
        <v>-8.7493536425603704</v>
      </c>
      <c r="AF313" s="89">
        <v>6.03961325396085E-16</v>
      </c>
      <c r="AG313" s="89">
        <v>1.64116097421079</v>
      </c>
      <c r="AH313" s="89">
        <v>99</v>
      </c>
      <c r="AI313" s="89">
        <v>2.23086672913553</v>
      </c>
      <c r="AJ313" s="89">
        <v>-10.555013227710599</v>
      </c>
      <c r="AK313" s="89">
        <v>4.52163559120064E-16</v>
      </c>
      <c r="AL313" s="89">
        <v>1.7170844462911401</v>
      </c>
      <c r="AM313" s="89">
        <v>99</v>
      </c>
      <c r="AN313" s="89">
        <v>2.72469924648267</v>
      </c>
      <c r="AO313" s="89">
        <v>-16.484523785078402</v>
      </c>
      <c r="AP313" s="89">
        <v>3.9648284655413602E-15</v>
      </c>
      <c r="AQ313" s="89">
        <v>2.1246471851529298</v>
      </c>
      <c r="AR313" s="89">
        <v>99</v>
      </c>
      <c r="AS313" s="93">
        <f t="shared" si="9"/>
        <v>7</v>
      </c>
    </row>
    <row r="314" spans="1:45" x14ac:dyDescent="0.3">
      <c r="A314" s="93" t="str">
        <f t="shared" si="8"/>
        <v>ECOR3FLRY3</v>
      </c>
      <c r="B314" s="93">
        <v>312</v>
      </c>
      <c r="C314" s="89" t="s">
        <v>88</v>
      </c>
      <c r="D314" s="89" t="s">
        <v>92</v>
      </c>
      <c r="E314" s="89">
        <v>0.119101821919523</v>
      </c>
      <c r="F314" s="89">
        <v>25.7895565201704</v>
      </c>
      <c r="G314" s="89">
        <v>1.2789769243681801E-15</v>
      </c>
      <c r="H314" s="89">
        <v>0.81738003052725805</v>
      </c>
      <c r="I314" s="89">
        <v>95</v>
      </c>
      <c r="J314" s="89">
        <v>-0.26361383021711299</v>
      </c>
      <c r="K314" s="89">
        <v>30.2629968364697</v>
      </c>
      <c r="L314" s="89">
        <v>-4.7369515717340002E-16</v>
      </c>
      <c r="M314" s="89">
        <v>1.08070618536499</v>
      </c>
      <c r="N314" s="89">
        <v>95</v>
      </c>
      <c r="O314" s="89">
        <v>-0.49475325650740598</v>
      </c>
      <c r="P314" s="89">
        <v>33.010798433556097</v>
      </c>
      <c r="Q314" s="89">
        <v>9.6430799853156407E-16</v>
      </c>
      <c r="R314" s="89">
        <v>1.1176718585827301</v>
      </c>
      <c r="S314" s="89">
        <v>95</v>
      </c>
      <c r="T314" s="89">
        <v>-0.58131295279242801</v>
      </c>
      <c r="U314" s="89">
        <v>33.9444174746397</v>
      </c>
      <c r="V314" s="89">
        <v>-2.7089441800853798E-15</v>
      </c>
      <c r="W314" s="89">
        <v>1.1723508466628201</v>
      </c>
      <c r="X314" s="89">
        <v>99</v>
      </c>
      <c r="Y314" s="89">
        <v>-0.179546721193203</v>
      </c>
      <c r="Z314" s="89">
        <v>28.4356259260957</v>
      </c>
      <c r="AA314" s="89">
        <v>7.89491928622333E-16</v>
      </c>
      <c r="AB314" s="89">
        <v>1.70345004689754</v>
      </c>
      <c r="AC314" s="89">
        <v>99</v>
      </c>
      <c r="AD314" s="89">
        <v>0</v>
      </c>
      <c r="AE314" s="89">
        <v>0</v>
      </c>
      <c r="AF314" s="89">
        <v>0</v>
      </c>
      <c r="AG314" s="89">
        <v>0</v>
      </c>
      <c r="AH314" s="89" t="s">
        <v>230</v>
      </c>
      <c r="AI314" s="89">
        <v>0</v>
      </c>
      <c r="AJ314" s="89">
        <v>0</v>
      </c>
      <c r="AK314" s="89">
        <v>0</v>
      </c>
      <c r="AL314" s="89">
        <v>0</v>
      </c>
      <c r="AM314" s="89" t="s">
        <v>230</v>
      </c>
      <c r="AN314" s="89">
        <v>0</v>
      </c>
      <c r="AO314" s="89">
        <v>0</v>
      </c>
      <c r="AP314" s="89">
        <v>0</v>
      </c>
      <c r="AQ314" s="89">
        <v>0</v>
      </c>
      <c r="AR314" s="89" t="s">
        <v>230</v>
      </c>
      <c r="AS314" s="93">
        <f t="shared" si="9"/>
        <v>5</v>
      </c>
    </row>
    <row r="315" spans="1:45" x14ac:dyDescent="0.3">
      <c r="A315" s="93" t="str">
        <f t="shared" si="8"/>
        <v>ECOR3HYPE3</v>
      </c>
      <c r="B315" s="93">
        <v>313</v>
      </c>
      <c r="C315" s="89" t="s">
        <v>88</v>
      </c>
      <c r="D315" s="89" t="s">
        <v>94</v>
      </c>
      <c r="E315" s="89">
        <v>0</v>
      </c>
      <c r="F315" s="89">
        <v>0</v>
      </c>
      <c r="G315" s="89">
        <v>0</v>
      </c>
      <c r="H315" s="89">
        <v>0</v>
      </c>
      <c r="I315" s="89" t="s">
        <v>230</v>
      </c>
      <c r="J315" s="89">
        <v>0</v>
      </c>
      <c r="K315" s="89">
        <v>0</v>
      </c>
      <c r="L315" s="89">
        <v>0</v>
      </c>
      <c r="M315" s="89">
        <v>0</v>
      </c>
      <c r="N315" s="89" t="s">
        <v>230</v>
      </c>
      <c r="O315" s="89">
        <v>0</v>
      </c>
      <c r="P315" s="89">
        <v>0</v>
      </c>
      <c r="Q315" s="89">
        <v>0</v>
      </c>
      <c r="R315" s="89">
        <v>0</v>
      </c>
      <c r="S315" s="89" t="s">
        <v>230</v>
      </c>
      <c r="T315" s="89">
        <v>1.16572409335295</v>
      </c>
      <c r="U315" s="89">
        <v>17.110231589927999</v>
      </c>
      <c r="V315" s="89">
        <v>1.59872115546023E-15</v>
      </c>
      <c r="W315" s="89">
        <v>1.4896140771111901</v>
      </c>
      <c r="X315" s="89">
        <v>95</v>
      </c>
      <c r="Y315" s="89">
        <v>1.23157077684792</v>
      </c>
      <c r="Z315" s="89">
        <v>16.1306117212117</v>
      </c>
      <c r="AA315" s="89">
        <v>-2.0132044179869501E-15</v>
      </c>
      <c r="AB315" s="89">
        <v>1.55108635692832</v>
      </c>
      <c r="AC315" s="89">
        <v>95</v>
      </c>
      <c r="AD315" s="89">
        <v>1.25837928426242</v>
      </c>
      <c r="AE315" s="89">
        <v>15.782104142619399</v>
      </c>
      <c r="AF315" s="89">
        <v>-1.6520118606422301E-15</v>
      </c>
      <c r="AG315" s="89">
        <v>1.51833201660754</v>
      </c>
      <c r="AH315" s="89">
        <v>99</v>
      </c>
      <c r="AI315" s="89">
        <v>1.15330185349068</v>
      </c>
      <c r="AJ315" s="89">
        <v>17.169296477091699</v>
      </c>
      <c r="AK315" s="89">
        <v>1.1788549934201701E-15</v>
      </c>
      <c r="AL315" s="89">
        <v>1.49888901457223</v>
      </c>
      <c r="AM315" s="89">
        <v>99</v>
      </c>
      <c r="AN315" s="89">
        <v>1.0882514505826699</v>
      </c>
      <c r="AO315" s="89">
        <v>17.996338204489799</v>
      </c>
      <c r="AP315" s="89">
        <v>0</v>
      </c>
      <c r="AQ315" s="89">
        <v>1.6355548077534701</v>
      </c>
      <c r="AR315" s="89">
        <v>99</v>
      </c>
      <c r="AS315" s="93">
        <f t="shared" si="9"/>
        <v>5</v>
      </c>
    </row>
    <row r="316" spans="1:45" x14ac:dyDescent="0.3">
      <c r="A316" s="93" t="str">
        <f t="shared" si="8"/>
        <v>ECOR3IRBR3</v>
      </c>
      <c r="B316" s="93">
        <v>314</v>
      </c>
      <c r="C316" s="89" t="s">
        <v>88</v>
      </c>
      <c r="D316" s="89" t="s">
        <v>108</v>
      </c>
      <c r="E316" s="89">
        <v>0.21536777172445401</v>
      </c>
      <c r="F316" s="89">
        <v>4.3647724111655499</v>
      </c>
      <c r="G316" s="89">
        <v>2.3092638912203301E-16</v>
      </c>
      <c r="H316" s="89">
        <v>0.60377217153242502</v>
      </c>
      <c r="I316" s="89">
        <v>95</v>
      </c>
      <c r="J316" s="89">
        <v>0.26195744151209399</v>
      </c>
      <c r="K316" s="89">
        <v>3.8209388615828201</v>
      </c>
      <c r="L316" s="89">
        <v>8.1416355139178104E-17</v>
      </c>
      <c r="M316" s="89">
        <v>0.57663420197453796</v>
      </c>
      <c r="N316" s="89">
        <v>95</v>
      </c>
      <c r="O316" s="89">
        <v>0.37396191397538903</v>
      </c>
      <c r="P316" s="89">
        <v>2.48551207408766</v>
      </c>
      <c r="Q316" s="89">
        <v>1.8397981550931199E-16</v>
      </c>
      <c r="R316" s="89">
        <v>0.60319932708386603</v>
      </c>
      <c r="S316" s="89">
        <v>95</v>
      </c>
      <c r="T316" s="89">
        <v>0.468257559324946</v>
      </c>
      <c r="U316" s="89">
        <v>1.50406894539397</v>
      </c>
      <c r="V316" s="89">
        <v>7.5495165674510603E-16</v>
      </c>
      <c r="W316" s="89">
        <v>0.90829895959478402</v>
      </c>
      <c r="X316" s="89">
        <v>95</v>
      </c>
      <c r="Y316" s="89">
        <v>0.55658801066216601</v>
      </c>
      <c r="Z316" s="89">
        <v>0.444284055547368</v>
      </c>
      <c r="AA316" s="89">
        <v>2.9605947323337501E-16</v>
      </c>
      <c r="AB316" s="89">
        <v>1.00500695144722</v>
      </c>
      <c r="AC316" s="89">
        <v>95</v>
      </c>
      <c r="AD316" s="89">
        <v>0.220656317735869</v>
      </c>
      <c r="AE316" s="89">
        <v>4.90940056355221</v>
      </c>
      <c r="AF316" s="89">
        <v>-4.9737991503206998E-16</v>
      </c>
      <c r="AG316" s="89">
        <v>1.18046863750435</v>
      </c>
      <c r="AH316" s="89">
        <v>95</v>
      </c>
      <c r="AI316" s="89">
        <v>0.114599771227213</v>
      </c>
      <c r="AJ316" s="89">
        <v>6.3179699543157701</v>
      </c>
      <c r="AK316" s="89">
        <v>3.8756876496005502E-16</v>
      </c>
      <c r="AL316" s="89">
        <v>1.20421469037389</v>
      </c>
      <c r="AM316" s="89">
        <v>95</v>
      </c>
      <c r="AN316" s="89">
        <v>0</v>
      </c>
      <c r="AO316" s="89">
        <v>0</v>
      </c>
      <c r="AP316" s="89">
        <v>0</v>
      </c>
      <c r="AQ316" s="89">
        <v>0</v>
      </c>
      <c r="AR316" s="89" t="s">
        <v>230</v>
      </c>
      <c r="AS316" s="93">
        <f t="shared" si="9"/>
        <v>7</v>
      </c>
    </row>
    <row r="317" spans="1:45" x14ac:dyDescent="0.3">
      <c r="A317" s="93" t="str">
        <f t="shared" si="8"/>
        <v>ECOR3LREN3</v>
      </c>
      <c r="B317" s="93">
        <v>315</v>
      </c>
      <c r="C317" s="89" t="s">
        <v>88</v>
      </c>
      <c r="D317" s="89" t="s">
        <v>114</v>
      </c>
      <c r="E317" s="89">
        <v>0</v>
      </c>
      <c r="F317" s="89">
        <v>0</v>
      </c>
      <c r="G317" s="89">
        <v>0</v>
      </c>
      <c r="H317" s="89">
        <v>0</v>
      </c>
      <c r="I317" s="89" t="s">
        <v>230</v>
      </c>
      <c r="J317" s="89">
        <v>0</v>
      </c>
      <c r="K317" s="89">
        <v>0</v>
      </c>
      <c r="L317" s="89">
        <v>0</v>
      </c>
      <c r="M317" s="89">
        <v>0</v>
      </c>
      <c r="N317" s="89" t="s">
        <v>230</v>
      </c>
      <c r="O317" s="89">
        <v>0</v>
      </c>
      <c r="P317" s="89">
        <v>0</v>
      </c>
      <c r="Q317" s="89">
        <v>0</v>
      </c>
      <c r="R317" s="89">
        <v>0</v>
      </c>
      <c r="S317" s="89" t="s">
        <v>230</v>
      </c>
      <c r="T317" s="89">
        <v>0.368824531789745</v>
      </c>
      <c r="U317" s="89">
        <v>37.796788928806599</v>
      </c>
      <c r="V317" s="89">
        <v>-8.8817841970012504E-16</v>
      </c>
      <c r="W317" s="89">
        <v>2.2422046810012901</v>
      </c>
      <c r="X317" s="89">
        <v>95</v>
      </c>
      <c r="Y317" s="89">
        <v>0.75005725279657498</v>
      </c>
      <c r="Z317" s="89">
        <v>32.694630351482203</v>
      </c>
      <c r="AA317" s="89">
        <v>1.5789838572446701E-16</v>
      </c>
      <c r="AB317" s="89">
        <v>2.39880237423881</v>
      </c>
      <c r="AC317" s="89">
        <v>99</v>
      </c>
      <c r="AD317" s="89">
        <v>1.44200794548987</v>
      </c>
      <c r="AE317" s="89">
        <v>23.582787245170699</v>
      </c>
      <c r="AF317" s="89">
        <v>-1.9895196601282799E-15</v>
      </c>
      <c r="AG317" s="89">
        <v>2.5606938542989499</v>
      </c>
      <c r="AH317" s="89">
        <v>95</v>
      </c>
      <c r="AI317" s="89">
        <v>1.8479235896697901</v>
      </c>
      <c r="AJ317" s="89">
        <v>18.257807872669101</v>
      </c>
      <c r="AK317" s="89">
        <v>1.6794646481602399E-15</v>
      </c>
      <c r="AL317" s="89">
        <v>2.6270530856476899</v>
      </c>
      <c r="AM317" s="89">
        <v>95</v>
      </c>
      <c r="AN317" s="89">
        <v>2.3824952514686899</v>
      </c>
      <c r="AO317" s="89">
        <v>11.984838019744601</v>
      </c>
      <c r="AP317" s="89">
        <v>2.5579538487363602E-15</v>
      </c>
      <c r="AQ317" s="89">
        <v>2.7397738085408698</v>
      </c>
      <c r="AR317" s="89">
        <v>95</v>
      </c>
      <c r="AS317" s="93">
        <f t="shared" si="9"/>
        <v>5</v>
      </c>
    </row>
    <row r="318" spans="1:45" x14ac:dyDescent="0.3">
      <c r="A318" s="93" t="str">
        <f t="shared" si="8"/>
        <v>ECOR3VIVT3</v>
      </c>
      <c r="B318" s="93">
        <v>316</v>
      </c>
      <c r="C318" s="89" t="s">
        <v>88</v>
      </c>
      <c r="D318" s="89" t="s">
        <v>458</v>
      </c>
      <c r="E318" s="89">
        <v>1.35225525801168</v>
      </c>
      <c r="F318" s="89">
        <v>27.601189648214898</v>
      </c>
      <c r="G318" s="89">
        <v>4.9737991503206998E-16</v>
      </c>
      <c r="H318" s="89">
        <v>1.1679064638687899</v>
      </c>
      <c r="I318" s="89">
        <v>95</v>
      </c>
      <c r="J318" s="89">
        <v>0</v>
      </c>
      <c r="K318" s="89">
        <v>0</v>
      </c>
      <c r="L318" s="89">
        <v>0</v>
      </c>
      <c r="M318" s="89">
        <v>0</v>
      </c>
      <c r="N318" s="89" t="s">
        <v>230</v>
      </c>
      <c r="O318" s="89">
        <v>2.0945254401139799</v>
      </c>
      <c r="P318" s="89">
        <v>18.851095200972601</v>
      </c>
      <c r="Q318" s="89">
        <v>-2.7914178904861102E-15</v>
      </c>
      <c r="R318" s="89">
        <v>1.39351153703856</v>
      </c>
      <c r="S318" s="89">
        <v>95</v>
      </c>
      <c r="T318" s="89">
        <v>1.9813814186030001</v>
      </c>
      <c r="U318" s="89">
        <v>20.2996653064261</v>
      </c>
      <c r="V318" s="89">
        <v>4.7961634663806797E-15</v>
      </c>
      <c r="W318" s="89">
        <v>1.3954839182783301</v>
      </c>
      <c r="X318" s="89">
        <v>95</v>
      </c>
      <c r="Y318" s="89">
        <v>1.7048106206814699</v>
      </c>
      <c r="Z318" s="89">
        <v>23.828199770939499</v>
      </c>
      <c r="AA318" s="89">
        <v>-9.4739031434680004E-16</v>
      </c>
      <c r="AB318" s="89">
        <v>1.45325316031422</v>
      </c>
      <c r="AC318" s="89">
        <v>99</v>
      </c>
      <c r="AD318" s="89">
        <v>1.16691216075853</v>
      </c>
      <c r="AE318" s="89">
        <v>30.942745028026302</v>
      </c>
      <c r="AF318" s="89">
        <v>2.3447910280083299E-15</v>
      </c>
      <c r="AG318" s="89">
        <v>1.6778045170564699</v>
      </c>
      <c r="AH318" s="89">
        <v>99</v>
      </c>
      <c r="AI318" s="89">
        <v>0.70548240068231305</v>
      </c>
      <c r="AJ318" s="89">
        <v>36.993615227941099</v>
      </c>
      <c r="AK318" s="89">
        <v>1.29189588320018E-15</v>
      </c>
      <c r="AL318" s="89">
        <v>1.9950073269705499</v>
      </c>
      <c r="AM318" s="89">
        <v>99</v>
      </c>
      <c r="AN318" s="89">
        <v>0</v>
      </c>
      <c r="AO318" s="89">
        <v>0</v>
      </c>
      <c r="AP318" s="89">
        <v>0</v>
      </c>
      <c r="AQ318" s="89">
        <v>0</v>
      </c>
      <c r="AR318" s="89" t="s">
        <v>230</v>
      </c>
      <c r="AS318" s="93">
        <f t="shared" si="9"/>
        <v>6</v>
      </c>
    </row>
    <row r="319" spans="1:45" x14ac:dyDescent="0.3">
      <c r="A319" s="93" t="str">
        <f t="shared" si="8"/>
        <v>EGIE3B3SA3</v>
      </c>
      <c r="B319" s="93">
        <v>317</v>
      </c>
      <c r="C319" s="89" t="s">
        <v>89</v>
      </c>
      <c r="D319" s="89" t="s">
        <v>111</v>
      </c>
      <c r="E319" s="89">
        <v>0</v>
      </c>
      <c r="F319" s="89">
        <v>0</v>
      </c>
      <c r="G319" s="89">
        <v>0</v>
      </c>
      <c r="H319" s="89">
        <v>0</v>
      </c>
      <c r="I319" s="89" t="s">
        <v>230</v>
      </c>
      <c r="J319" s="89">
        <v>1.3444531057401401</v>
      </c>
      <c r="K319" s="89">
        <v>0.20475966432063999</v>
      </c>
      <c r="L319" s="89">
        <v>4.1448326252672498E-15</v>
      </c>
      <c r="M319" s="89">
        <v>2.1728841988036698</v>
      </c>
      <c r="N319" s="89">
        <v>95</v>
      </c>
      <c r="O319" s="89">
        <v>0</v>
      </c>
      <c r="P319" s="89">
        <v>0</v>
      </c>
      <c r="Q319" s="89">
        <v>0</v>
      </c>
      <c r="R319" s="89">
        <v>0</v>
      </c>
      <c r="S319" s="89" t="s">
        <v>230</v>
      </c>
      <c r="T319" s="89">
        <v>1.5439655767007401</v>
      </c>
      <c r="U319" s="89">
        <v>-8.1427273338719104</v>
      </c>
      <c r="V319" s="89">
        <v>4.7961634663806797E-15</v>
      </c>
      <c r="W319" s="89">
        <v>3.0521625719686898</v>
      </c>
      <c r="X319" s="89">
        <v>95</v>
      </c>
      <c r="Y319" s="89">
        <v>2.3386654659197399</v>
      </c>
      <c r="Z319" s="89">
        <v>-42.664028159246797</v>
      </c>
      <c r="AA319" s="89">
        <v>5.4474943074941002E-15</v>
      </c>
      <c r="AB319" s="89">
        <v>3.80581968130647</v>
      </c>
      <c r="AC319" s="89">
        <v>95</v>
      </c>
      <c r="AD319" s="89">
        <v>2.98131591897201</v>
      </c>
      <c r="AE319" s="89">
        <v>-70.172932029276396</v>
      </c>
      <c r="AF319" s="89">
        <v>9.8054897534893802E-15</v>
      </c>
      <c r="AG319" s="89">
        <v>3.9490509389140498</v>
      </c>
      <c r="AH319" s="89">
        <v>95</v>
      </c>
      <c r="AI319" s="89">
        <v>3.11906374975666</v>
      </c>
      <c r="AJ319" s="89">
        <v>-76.401208108832193</v>
      </c>
      <c r="AK319" s="89">
        <v>2.7129813547203799E-15</v>
      </c>
      <c r="AL319" s="89">
        <v>4.64504649081226</v>
      </c>
      <c r="AM319" s="89">
        <v>99</v>
      </c>
      <c r="AN319" s="89">
        <v>0</v>
      </c>
      <c r="AO319" s="89">
        <v>0</v>
      </c>
      <c r="AP319" s="89">
        <v>0</v>
      </c>
      <c r="AQ319" s="89">
        <v>0</v>
      </c>
      <c r="AR319" s="89" t="s">
        <v>230</v>
      </c>
      <c r="AS319" s="93">
        <f t="shared" si="9"/>
        <v>5</v>
      </c>
    </row>
    <row r="320" spans="1:45" x14ac:dyDescent="0.3">
      <c r="A320" s="93" t="str">
        <f t="shared" si="8"/>
        <v>EGIE3BBSE3</v>
      </c>
      <c r="B320" s="93">
        <v>318</v>
      </c>
      <c r="C320" s="89" t="s">
        <v>89</v>
      </c>
      <c r="D320" s="89" t="s">
        <v>46</v>
      </c>
      <c r="E320" s="89">
        <v>0</v>
      </c>
      <c r="F320" s="89">
        <v>0</v>
      </c>
      <c r="G320" s="89">
        <v>0</v>
      </c>
      <c r="H320" s="89">
        <v>0</v>
      </c>
      <c r="I320" s="89" t="s">
        <v>230</v>
      </c>
      <c r="J320" s="89">
        <v>0</v>
      </c>
      <c r="K320" s="89">
        <v>0</v>
      </c>
      <c r="L320" s="89">
        <v>0</v>
      </c>
      <c r="M320" s="89">
        <v>0</v>
      </c>
      <c r="N320" s="89" t="s">
        <v>230</v>
      </c>
      <c r="O320" s="89">
        <v>0</v>
      </c>
      <c r="P320" s="89">
        <v>0</v>
      </c>
      <c r="Q320" s="89">
        <v>0</v>
      </c>
      <c r="R320" s="89">
        <v>0</v>
      </c>
      <c r="S320" s="89" t="s">
        <v>230</v>
      </c>
      <c r="T320" s="89">
        <v>0.85022748390980396</v>
      </c>
      <c r="U320" s="89">
        <v>-8.9121942076520604</v>
      </c>
      <c r="V320" s="89">
        <v>5.3290705182007502E-16</v>
      </c>
      <c r="W320" s="89">
        <v>1.0421358110983201</v>
      </c>
      <c r="X320" s="89">
        <v>95</v>
      </c>
      <c r="Y320" s="89">
        <v>0.90001836209379105</v>
      </c>
      <c r="Z320" s="89">
        <v>-11.0567715106277</v>
      </c>
      <c r="AA320" s="89">
        <v>-2.0132044179869501E-15</v>
      </c>
      <c r="AB320" s="89">
        <v>1.0180895289237999</v>
      </c>
      <c r="AC320" s="89">
        <v>99</v>
      </c>
      <c r="AD320" s="89">
        <v>0.74783533530542901</v>
      </c>
      <c r="AE320" s="89">
        <v>-4.5416712135841397</v>
      </c>
      <c r="AF320" s="89">
        <v>-3.9079850466805501E-16</v>
      </c>
      <c r="AG320" s="89">
        <v>1.0551773933052599</v>
      </c>
      <c r="AH320" s="89">
        <v>99</v>
      </c>
      <c r="AI320" s="89">
        <v>0.67469947326586699</v>
      </c>
      <c r="AJ320" s="89">
        <v>-1.4445775658001101</v>
      </c>
      <c r="AK320" s="89">
        <v>-1.1142601992601599E-15</v>
      </c>
      <c r="AL320" s="89">
        <v>1.0843137837177801</v>
      </c>
      <c r="AM320" s="89">
        <v>99</v>
      </c>
      <c r="AN320" s="89">
        <v>0.75343889037062495</v>
      </c>
      <c r="AO320" s="89">
        <v>-4.6310440773313504</v>
      </c>
      <c r="AP320" s="89">
        <v>1.5916157281026199E-15</v>
      </c>
      <c r="AQ320" s="89">
        <v>1.19776668965374</v>
      </c>
      <c r="AR320" s="89">
        <v>99</v>
      </c>
      <c r="AS320" s="93">
        <f t="shared" si="9"/>
        <v>5</v>
      </c>
    </row>
    <row r="321" spans="1:45" x14ac:dyDescent="0.3">
      <c r="A321" s="93" t="str">
        <f t="shared" si="8"/>
        <v>EGIE3BRDT3</v>
      </c>
      <c r="B321" s="93">
        <v>319</v>
      </c>
      <c r="C321" s="89" t="s">
        <v>89</v>
      </c>
      <c r="D321" s="89" t="s">
        <v>83</v>
      </c>
      <c r="E321" s="89">
        <v>0.54733945764708902</v>
      </c>
      <c r="F321" s="89">
        <v>-2.01506633626924</v>
      </c>
      <c r="G321" s="89">
        <v>-1.9184653865522698E-15</v>
      </c>
      <c r="H321" s="89">
        <v>0.66190865853281</v>
      </c>
      <c r="I321" s="89">
        <v>99</v>
      </c>
      <c r="J321" s="89">
        <v>0.533898459394893</v>
      </c>
      <c r="K321" s="89">
        <v>-1.4554797525794401</v>
      </c>
      <c r="L321" s="89">
        <v>1.24344978758018E-15</v>
      </c>
      <c r="M321" s="89">
        <v>0.649805969812008</v>
      </c>
      <c r="N321" s="89">
        <v>99</v>
      </c>
      <c r="O321" s="89">
        <v>0.50704763098490402</v>
      </c>
      <c r="P321" s="89">
        <v>-0.26296302410547101</v>
      </c>
      <c r="Q321" s="89">
        <v>-2.1316282072803001E-15</v>
      </c>
      <c r="R321" s="89">
        <v>0.68458658059088695</v>
      </c>
      <c r="S321" s="89">
        <v>99</v>
      </c>
      <c r="T321" s="89">
        <v>0.49213090310463098</v>
      </c>
      <c r="U321" s="89">
        <v>0.40386162511773499</v>
      </c>
      <c r="V321" s="89">
        <v>-9.3258734068513193E-16</v>
      </c>
      <c r="W321" s="89">
        <v>0.66413269736884895</v>
      </c>
      <c r="X321" s="89">
        <v>99</v>
      </c>
      <c r="Y321" s="89">
        <v>0.48648780174444101</v>
      </c>
      <c r="Z321" s="89">
        <v>0.70454440356314396</v>
      </c>
      <c r="AA321" s="89">
        <v>6.5133084111342503E-16</v>
      </c>
      <c r="AB321" s="89">
        <v>0.71301023514082096</v>
      </c>
      <c r="AC321" s="89">
        <v>99</v>
      </c>
      <c r="AD321" s="89">
        <v>0.58151312302527403</v>
      </c>
      <c r="AE321" s="89">
        <v>-3.3574259370058899</v>
      </c>
      <c r="AF321" s="89">
        <v>-3.5527136788004998E-17</v>
      </c>
      <c r="AG321" s="89">
        <v>0.73354733134061301</v>
      </c>
      <c r="AH321" s="89">
        <v>99</v>
      </c>
      <c r="AI321" s="89">
        <v>0.723988368241955</v>
      </c>
      <c r="AJ321" s="89">
        <v>-9.4974193677256302</v>
      </c>
      <c r="AK321" s="89">
        <v>-8.0743492700011399E-17</v>
      </c>
      <c r="AL321" s="89">
        <v>1.1398179484487301</v>
      </c>
      <c r="AM321" s="89">
        <v>99</v>
      </c>
      <c r="AN321" s="89">
        <v>0.87170868612074104</v>
      </c>
      <c r="AO321" s="89">
        <v>-15.4726775000922</v>
      </c>
      <c r="AP321" s="89">
        <v>-5.6843418860808004E-17</v>
      </c>
      <c r="AQ321" s="89">
        <v>1.34956265878448</v>
      </c>
      <c r="AR321" s="89">
        <v>99</v>
      </c>
      <c r="AS321" s="93">
        <f t="shared" si="9"/>
        <v>8</v>
      </c>
    </row>
    <row r="322" spans="1:45" x14ac:dyDescent="0.3">
      <c r="A322" s="93" t="str">
        <f t="shared" si="8"/>
        <v>EGIE3BRFS3</v>
      </c>
      <c r="B322" s="93">
        <v>320</v>
      </c>
      <c r="C322" s="89" t="s">
        <v>89</v>
      </c>
      <c r="D322" s="89" t="s">
        <v>126</v>
      </c>
      <c r="E322" s="89">
        <v>0</v>
      </c>
      <c r="F322" s="89">
        <v>0</v>
      </c>
      <c r="G322" s="89">
        <v>0</v>
      </c>
      <c r="H322" s="89">
        <v>0</v>
      </c>
      <c r="I322" s="89" t="s">
        <v>230</v>
      </c>
      <c r="J322" s="89">
        <v>0.76461658782265296</v>
      </c>
      <c r="K322" s="89">
        <v>-12.089389383545599</v>
      </c>
      <c r="L322" s="89">
        <v>4.0560147832972399E-15</v>
      </c>
      <c r="M322" s="89">
        <v>1.07259568066232</v>
      </c>
      <c r="N322" s="89">
        <v>95</v>
      </c>
      <c r="O322" s="89">
        <v>0.73421299651952299</v>
      </c>
      <c r="P322" s="89">
        <v>-10.811242571610199</v>
      </c>
      <c r="Q322" s="89">
        <v>-2.0554986284488599E-15</v>
      </c>
      <c r="R322" s="89">
        <v>1.0274873784788701</v>
      </c>
      <c r="S322" s="89">
        <v>95</v>
      </c>
      <c r="T322" s="89">
        <v>0.65056149225459403</v>
      </c>
      <c r="U322" s="89">
        <v>-7.0781777812672297</v>
      </c>
      <c r="V322" s="89">
        <v>-1.8873791418627701E-15</v>
      </c>
      <c r="W322" s="89">
        <v>1.1246938110140601</v>
      </c>
      <c r="X322" s="89">
        <v>99</v>
      </c>
      <c r="Y322" s="89">
        <v>0.306578449523003</v>
      </c>
      <c r="Z322" s="89">
        <v>7.8359984955303297</v>
      </c>
      <c r="AA322" s="89">
        <v>7.1054273576010003E-16</v>
      </c>
      <c r="AB322" s="89">
        <v>1.4677530898630899</v>
      </c>
      <c r="AC322" s="89">
        <v>95</v>
      </c>
      <c r="AD322" s="89">
        <v>0</v>
      </c>
      <c r="AE322" s="89">
        <v>0</v>
      </c>
      <c r="AF322" s="89">
        <v>0</v>
      </c>
      <c r="AG322" s="89">
        <v>0</v>
      </c>
      <c r="AH322" s="89" t="s">
        <v>230</v>
      </c>
      <c r="AI322" s="89">
        <v>0.44370280782035598</v>
      </c>
      <c r="AJ322" s="89">
        <v>1.88878102602224</v>
      </c>
      <c r="AK322" s="89">
        <v>1.4210854715202001E-15</v>
      </c>
      <c r="AL322" s="89">
        <v>1.7850010675986201</v>
      </c>
      <c r="AM322" s="89">
        <v>99</v>
      </c>
      <c r="AN322" s="89">
        <v>0.85815670212404704</v>
      </c>
      <c r="AO322" s="89">
        <v>-14.9089035654555</v>
      </c>
      <c r="AP322" s="89">
        <v>2.1600499167107002E-15</v>
      </c>
      <c r="AQ322" s="89">
        <v>2.5108634177539</v>
      </c>
      <c r="AR322" s="89">
        <v>95</v>
      </c>
      <c r="AS322" s="93">
        <f t="shared" si="9"/>
        <v>6</v>
      </c>
    </row>
    <row r="323" spans="1:45" x14ac:dyDescent="0.3">
      <c r="A323" s="93" t="str">
        <f t="shared" si="8"/>
        <v>EGIE3ENGI11</v>
      </c>
      <c r="B323" s="93">
        <v>321</v>
      </c>
      <c r="C323" s="89" t="s">
        <v>89</v>
      </c>
      <c r="D323" s="89" t="s">
        <v>91</v>
      </c>
      <c r="E323" s="89">
        <v>1.7380092644155201</v>
      </c>
      <c r="F323" s="89">
        <v>-27.8642439257777</v>
      </c>
      <c r="G323" s="89">
        <v>-1.9895196601282799E-15</v>
      </c>
      <c r="H323" s="89">
        <v>1.5587146716435301</v>
      </c>
      <c r="I323" s="89">
        <v>99</v>
      </c>
      <c r="J323" s="89">
        <v>1.7072961751417199</v>
      </c>
      <c r="K323" s="89">
        <v>-26.801005566390199</v>
      </c>
      <c r="L323" s="89">
        <v>6.7501559897209499E-15</v>
      </c>
      <c r="M323" s="89">
        <v>1.5553655137344899</v>
      </c>
      <c r="N323" s="89">
        <v>95</v>
      </c>
      <c r="O323" s="89">
        <v>1.68033152032999</v>
      </c>
      <c r="P323" s="89">
        <v>-25.5009593751683</v>
      </c>
      <c r="Q323" s="89">
        <v>-5.1768113605378702E-15</v>
      </c>
      <c r="R323" s="89">
        <v>1.58686082247339</v>
      </c>
      <c r="S323" s="89">
        <v>99</v>
      </c>
      <c r="T323" s="89">
        <v>1.4990973019871301</v>
      </c>
      <c r="U323" s="89">
        <v>-17.4224375269674</v>
      </c>
      <c r="V323" s="89">
        <v>-6.6613381477509402E-16</v>
      </c>
      <c r="W323" s="89">
        <v>1.8733457022084501</v>
      </c>
      <c r="X323" s="89">
        <v>99</v>
      </c>
      <c r="Y323" s="89">
        <v>1.2562326182714101</v>
      </c>
      <c r="Z323" s="89">
        <v>-6.8502072792034499</v>
      </c>
      <c r="AA323" s="89">
        <v>9.7107507220546996E-15</v>
      </c>
      <c r="AB323" s="89">
        <v>1.9614604532748099</v>
      </c>
      <c r="AC323" s="89">
        <v>95</v>
      </c>
      <c r="AD323" s="89">
        <v>0</v>
      </c>
      <c r="AE323" s="89">
        <v>0</v>
      </c>
      <c r="AF323" s="89">
        <v>0</v>
      </c>
      <c r="AG323" s="89">
        <v>0</v>
      </c>
      <c r="AH323" s="89" t="s">
        <v>230</v>
      </c>
      <c r="AI323" s="89">
        <v>1.18639852272357</v>
      </c>
      <c r="AJ323" s="89">
        <v>-3.8630412537403598</v>
      </c>
      <c r="AK323" s="89">
        <v>6.0719106510408597E-15</v>
      </c>
      <c r="AL323" s="89">
        <v>2.10363091662306</v>
      </c>
      <c r="AM323" s="89">
        <v>95</v>
      </c>
      <c r="AN323" s="89">
        <v>1.4415831047377099</v>
      </c>
      <c r="AO323" s="89">
        <v>-14.1130069258231</v>
      </c>
      <c r="AP323" s="89">
        <v>-4.3200998334214098E-15</v>
      </c>
      <c r="AQ323" s="89">
        <v>2.4017806191339801</v>
      </c>
      <c r="AR323" s="89">
        <v>95</v>
      </c>
      <c r="AS323" s="93">
        <f t="shared" si="9"/>
        <v>7</v>
      </c>
    </row>
    <row r="324" spans="1:45" x14ac:dyDescent="0.3">
      <c r="A324" s="93" t="str">
        <f t="shared" ref="A324:A387" si="10">_xlfn.CONCAT(C324,D324)</f>
        <v>EGIE3IRBR3</v>
      </c>
      <c r="B324" s="93">
        <v>322</v>
      </c>
      <c r="C324" s="89" t="s">
        <v>89</v>
      </c>
      <c r="D324" s="89" t="s">
        <v>108</v>
      </c>
      <c r="E324" s="89">
        <v>0</v>
      </c>
      <c r="F324" s="89">
        <v>0</v>
      </c>
      <c r="G324" s="89">
        <v>0</v>
      </c>
      <c r="H324" s="89">
        <v>0</v>
      </c>
      <c r="I324" s="89" t="s">
        <v>230</v>
      </c>
      <c r="J324" s="89">
        <v>9.5911897698913701E-2</v>
      </c>
      <c r="K324" s="89">
        <v>3.0289426182899901</v>
      </c>
      <c r="L324" s="89">
        <v>2.29446091755866E-16</v>
      </c>
      <c r="M324" s="89">
        <v>0.60133846771353405</v>
      </c>
      <c r="N324" s="89">
        <v>95</v>
      </c>
      <c r="O324" s="89">
        <v>0.100001616995413</v>
      </c>
      <c r="P324" s="89">
        <v>2.9878053504178101</v>
      </c>
      <c r="Q324" s="89">
        <v>-2.7914178904861098E-16</v>
      </c>
      <c r="R324" s="89">
        <v>0.68410954861583995</v>
      </c>
      <c r="S324" s="89">
        <v>95</v>
      </c>
      <c r="T324" s="89">
        <v>0</v>
      </c>
      <c r="U324" s="89">
        <v>0</v>
      </c>
      <c r="V324" s="89">
        <v>0</v>
      </c>
      <c r="W324" s="89">
        <v>0</v>
      </c>
      <c r="X324" s="89" t="s">
        <v>230</v>
      </c>
      <c r="Y324" s="89">
        <v>0</v>
      </c>
      <c r="Z324" s="89">
        <v>0</v>
      </c>
      <c r="AA324" s="89">
        <v>0</v>
      </c>
      <c r="AB324" s="89">
        <v>0</v>
      </c>
      <c r="AC324" s="89" t="s">
        <v>230</v>
      </c>
      <c r="AD324" s="89">
        <v>-5.7576556517080602E-2</v>
      </c>
      <c r="AE324" s="89">
        <v>10.084952166476301</v>
      </c>
      <c r="AF324" s="89">
        <v>-1.06581410364015E-15</v>
      </c>
      <c r="AG324" s="89">
        <v>1.2048940540950399</v>
      </c>
      <c r="AH324" s="89">
        <v>95</v>
      </c>
      <c r="AI324" s="89">
        <v>-7.4283151312330806E-2</v>
      </c>
      <c r="AJ324" s="89">
        <v>10.8006292784456</v>
      </c>
      <c r="AK324" s="89">
        <v>9.0432711824012702E-16</v>
      </c>
      <c r="AL324" s="89">
        <v>1.20111362304348</v>
      </c>
      <c r="AM324" s="89">
        <v>95</v>
      </c>
      <c r="AN324" s="89">
        <v>1.3375833292520101</v>
      </c>
      <c r="AO324" s="89">
        <v>-46.146820918493397</v>
      </c>
      <c r="AP324" s="89">
        <v>-5.4569682106375703E-15</v>
      </c>
      <c r="AQ324" s="89">
        <v>5.78667814880128</v>
      </c>
      <c r="AR324" s="89">
        <v>95</v>
      </c>
      <c r="AS324" s="93">
        <f t="shared" ref="AS324:AS387" si="11">IF(AR324="",0,8-SUMIFS($E$1:$AQ$1,E324:AQ324,0))</f>
        <v>5</v>
      </c>
    </row>
    <row r="325" spans="1:45" x14ac:dyDescent="0.3">
      <c r="A325" s="93" t="str">
        <f t="shared" si="10"/>
        <v>EGIE3JBSS3</v>
      </c>
      <c r="B325" s="93">
        <v>323</v>
      </c>
      <c r="C325" s="89" t="s">
        <v>89</v>
      </c>
      <c r="D325" s="89" t="s">
        <v>95</v>
      </c>
      <c r="E325" s="89">
        <v>0.69299964440385897</v>
      </c>
      <c r="F325" s="89">
        <v>-6.9122262196528999</v>
      </c>
      <c r="G325" s="89">
        <v>6.3948846218409005E-16</v>
      </c>
      <c r="H325" s="89">
        <v>1.1012816045090199</v>
      </c>
      <c r="I325" s="89">
        <v>95</v>
      </c>
      <c r="J325" s="89">
        <v>0.65518482452683302</v>
      </c>
      <c r="K325" s="89">
        <v>-5.24371431987037</v>
      </c>
      <c r="L325" s="89">
        <v>9.1778436702346303E-16</v>
      </c>
      <c r="M325" s="89">
        <v>1.1383833529682399</v>
      </c>
      <c r="N325" s="89">
        <v>95</v>
      </c>
      <c r="O325" s="89">
        <v>0.57574599515478397</v>
      </c>
      <c r="P325" s="89">
        <v>-2.00064722469387</v>
      </c>
      <c r="Q325" s="89">
        <v>-1.19269673502588E-15</v>
      </c>
      <c r="R325" s="89">
        <v>1.13658490622298</v>
      </c>
      <c r="S325" s="89">
        <v>95</v>
      </c>
      <c r="T325" s="89">
        <v>0.57651126267789599</v>
      </c>
      <c r="U325" s="89">
        <v>-2.0600038518425601</v>
      </c>
      <c r="V325" s="89">
        <v>1.55431223447522E-16</v>
      </c>
      <c r="W325" s="89">
        <v>1.0822785846052601</v>
      </c>
      <c r="X325" s="89">
        <v>99</v>
      </c>
      <c r="Y325" s="89">
        <v>0.48748379880869902</v>
      </c>
      <c r="Z325" s="89">
        <v>1.7445302020853899</v>
      </c>
      <c r="AA325" s="89">
        <v>1.5789838572446701E-16</v>
      </c>
      <c r="AB325" s="89">
        <v>1.08118280064737</v>
      </c>
      <c r="AC325" s="89">
        <v>99</v>
      </c>
      <c r="AD325" s="89">
        <v>0.20967142222368099</v>
      </c>
      <c r="AE325" s="89">
        <v>13.605161314834801</v>
      </c>
      <c r="AF325" s="89">
        <v>-7.4606987254810497E-16</v>
      </c>
      <c r="AG325" s="89">
        <v>1.28400012111537</v>
      </c>
      <c r="AH325" s="89">
        <v>95</v>
      </c>
      <c r="AI325" s="89">
        <v>0.27401146112501201</v>
      </c>
      <c r="AJ325" s="89">
        <v>10.792584132981499</v>
      </c>
      <c r="AK325" s="89">
        <v>3.2297397080004599E-16</v>
      </c>
      <c r="AL325" s="89">
        <v>1.3843439406739699</v>
      </c>
      <c r="AM325" s="89">
        <v>99</v>
      </c>
      <c r="AN325" s="89">
        <v>0.34899828392985099</v>
      </c>
      <c r="AO325" s="89">
        <v>7.6478461904072397</v>
      </c>
      <c r="AP325" s="89">
        <v>1.20792265079217E-15</v>
      </c>
      <c r="AQ325" s="89">
        <v>1.5387768547010801</v>
      </c>
      <c r="AR325" s="89">
        <v>99</v>
      </c>
      <c r="AS325" s="93">
        <f t="shared" si="11"/>
        <v>8</v>
      </c>
    </row>
    <row r="326" spans="1:45" x14ac:dyDescent="0.3">
      <c r="A326" s="93" t="str">
        <f t="shared" si="10"/>
        <v>EGIE3MRVE3</v>
      </c>
      <c r="B326" s="93">
        <v>324</v>
      </c>
      <c r="C326" s="89" t="s">
        <v>89</v>
      </c>
      <c r="D326" s="89" t="s">
        <v>43</v>
      </c>
      <c r="E326" s="89">
        <v>0</v>
      </c>
      <c r="F326" s="89">
        <v>0</v>
      </c>
      <c r="G326" s="89">
        <v>0</v>
      </c>
      <c r="H326" s="89">
        <v>0</v>
      </c>
      <c r="I326" s="89" t="s">
        <v>230</v>
      </c>
      <c r="J326" s="89">
        <v>0</v>
      </c>
      <c r="K326" s="89">
        <v>0</v>
      </c>
      <c r="L326" s="89">
        <v>0</v>
      </c>
      <c r="M326" s="89">
        <v>0</v>
      </c>
      <c r="N326" s="89" t="s">
        <v>230</v>
      </c>
      <c r="O326" s="89">
        <v>0</v>
      </c>
      <c r="P326" s="89">
        <v>0</v>
      </c>
      <c r="Q326" s="89">
        <v>0</v>
      </c>
      <c r="R326" s="89">
        <v>0</v>
      </c>
      <c r="S326" s="89" t="s">
        <v>230</v>
      </c>
      <c r="T326" s="89">
        <v>0.513509257304681</v>
      </c>
      <c r="U326" s="89">
        <v>-3.46005786388957</v>
      </c>
      <c r="V326" s="89">
        <v>-1.37667655053519E-15</v>
      </c>
      <c r="W326" s="89">
        <v>1.0737747158373401</v>
      </c>
      <c r="X326" s="89">
        <v>95</v>
      </c>
      <c r="Y326" s="89">
        <v>0.64354415794201303</v>
      </c>
      <c r="Z326" s="89">
        <v>-9.1130765305368193</v>
      </c>
      <c r="AA326" s="89">
        <v>2.7632217501781699E-16</v>
      </c>
      <c r="AB326" s="89">
        <v>1.1097929376979001</v>
      </c>
      <c r="AC326" s="89">
        <v>95</v>
      </c>
      <c r="AD326" s="89">
        <v>0.760682774972822</v>
      </c>
      <c r="AE326" s="89">
        <v>-14.1293571889665</v>
      </c>
      <c r="AF326" s="89">
        <v>-2.7000623958883799E-15</v>
      </c>
      <c r="AG326" s="89">
        <v>1.1103338941802601</v>
      </c>
      <c r="AH326" s="89">
        <v>99</v>
      </c>
      <c r="AI326" s="89">
        <v>0.85497876993121302</v>
      </c>
      <c r="AJ326" s="89">
        <v>-18.245682634392701</v>
      </c>
      <c r="AK326" s="89">
        <v>-1.25959848612018E-15</v>
      </c>
      <c r="AL326" s="89">
        <v>1.3641306654890699</v>
      </c>
      <c r="AM326" s="89">
        <v>99</v>
      </c>
      <c r="AN326" s="89">
        <v>0.671893267594733</v>
      </c>
      <c r="AO326" s="89">
        <v>-10.9392459197934</v>
      </c>
      <c r="AP326" s="89">
        <v>5.11590769747272E-16</v>
      </c>
      <c r="AQ326" s="89">
        <v>1.57842069586033</v>
      </c>
      <c r="AR326" s="89">
        <v>95</v>
      </c>
      <c r="AS326" s="93">
        <f t="shared" si="11"/>
        <v>5</v>
      </c>
    </row>
    <row r="327" spans="1:45" x14ac:dyDescent="0.3">
      <c r="A327" s="93" t="str">
        <f t="shared" si="10"/>
        <v>EGIE3PETR3</v>
      </c>
      <c r="B327" s="93">
        <v>325</v>
      </c>
      <c r="C327" s="89" t="s">
        <v>89</v>
      </c>
      <c r="D327" s="89" t="s">
        <v>97</v>
      </c>
      <c r="E327" s="89">
        <v>1.88794856002371</v>
      </c>
      <c r="F327" s="89">
        <v>-55.389850920490296</v>
      </c>
      <c r="G327" s="89">
        <v>-7.3896444519050406E-15</v>
      </c>
      <c r="H327" s="89">
        <v>2.3868080607572799</v>
      </c>
      <c r="I327" s="89">
        <v>99</v>
      </c>
      <c r="J327" s="89">
        <v>1.80672371834967</v>
      </c>
      <c r="K327" s="89">
        <v>-52.269480952462601</v>
      </c>
      <c r="L327" s="89">
        <v>1.12502599828683E-14</v>
      </c>
      <c r="M327" s="89">
        <v>2.3332412189749099</v>
      </c>
      <c r="N327" s="89">
        <v>95</v>
      </c>
      <c r="O327" s="89">
        <v>0</v>
      </c>
      <c r="P327" s="89">
        <v>0</v>
      </c>
      <c r="Q327" s="89">
        <v>0</v>
      </c>
      <c r="R327" s="89">
        <v>0</v>
      </c>
      <c r="S327" s="89" t="s">
        <v>230</v>
      </c>
      <c r="T327" s="89">
        <v>1.5793303898147999</v>
      </c>
      <c r="U327" s="89">
        <v>-43.052585121193303</v>
      </c>
      <c r="V327" s="89">
        <v>-9.59232693276135E-15</v>
      </c>
      <c r="W327" s="89">
        <v>2.3181923207086301</v>
      </c>
      <c r="X327" s="89">
        <v>95</v>
      </c>
      <c r="Y327" s="89">
        <v>1.4769185339903499</v>
      </c>
      <c r="Z327" s="89">
        <v>-38.698537442599701</v>
      </c>
      <c r="AA327" s="89">
        <v>-1.6579330501069001E-15</v>
      </c>
      <c r="AB327" s="89">
        <v>2.2266806981844698</v>
      </c>
      <c r="AC327" s="89">
        <v>95</v>
      </c>
      <c r="AD327" s="89">
        <v>1.3513637510129499</v>
      </c>
      <c r="AE327" s="89">
        <v>-33.363485575652497</v>
      </c>
      <c r="AF327" s="89">
        <v>9.2370555648813008E-16</v>
      </c>
      <c r="AG327" s="89">
        <v>2.2109243941843801</v>
      </c>
      <c r="AH327" s="89">
        <v>95</v>
      </c>
      <c r="AI327" s="89">
        <v>1.4315702040896701</v>
      </c>
      <c r="AJ327" s="89">
        <v>-36.967165868168998</v>
      </c>
      <c r="AK327" s="89">
        <v>5.10298873864072E-15</v>
      </c>
      <c r="AL327" s="89">
        <v>2.5648213353373701</v>
      </c>
      <c r="AM327" s="89">
        <v>99</v>
      </c>
      <c r="AN327" s="89">
        <v>1.2944563262672799</v>
      </c>
      <c r="AO327" s="89">
        <v>-31.5997320885165</v>
      </c>
      <c r="AP327" s="89">
        <v>9.6633812063373593E-16</v>
      </c>
      <c r="AQ327" s="89">
        <v>2.85666520088578</v>
      </c>
      <c r="AR327" s="89">
        <v>95</v>
      </c>
      <c r="AS327" s="93">
        <f t="shared" si="11"/>
        <v>7</v>
      </c>
    </row>
    <row r="328" spans="1:45" x14ac:dyDescent="0.3">
      <c r="A328" s="93" t="str">
        <f t="shared" si="10"/>
        <v>EGIE3PETR4</v>
      </c>
      <c r="B328" s="93">
        <v>326</v>
      </c>
      <c r="C328" s="89" t="s">
        <v>89</v>
      </c>
      <c r="D328" s="89" t="s">
        <v>98</v>
      </c>
      <c r="E328" s="89">
        <v>1.8026077321223599</v>
      </c>
      <c r="F328" s="89">
        <v>-52.148907614284198</v>
      </c>
      <c r="G328" s="89">
        <v>-3.6948222259525203E-15</v>
      </c>
      <c r="H328" s="89">
        <v>2.3006735999773902</v>
      </c>
      <c r="I328" s="89">
        <v>99</v>
      </c>
      <c r="J328" s="89">
        <v>0</v>
      </c>
      <c r="K328" s="89">
        <v>0</v>
      </c>
      <c r="L328" s="89">
        <v>0</v>
      </c>
      <c r="M328" s="89">
        <v>0</v>
      </c>
      <c r="N328" s="89" t="s">
        <v>230</v>
      </c>
      <c r="O328" s="89">
        <v>0</v>
      </c>
      <c r="P328" s="89">
        <v>0</v>
      </c>
      <c r="Q328" s="89">
        <v>0</v>
      </c>
      <c r="R328" s="89">
        <v>0</v>
      </c>
      <c r="S328" s="89" t="s">
        <v>230</v>
      </c>
      <c r="T328" s="89">
        <v>1.5077253926832099</v>
      </c>
      <c r="U328" s="89">
        <v>-40.450225239713902</v>
      </c>
      <c r="V328" s="89">
        <v>-3.9968028886505604E-15</v>
      </c>
      <c r="W328" s="89">
        <v>2.2753432041616102</v>
      </c>
      <c r="X328" s="89">
        <v>95</v>
      </c>
      <c r="Y328" s="89">
        <v>1.43127208996023</v>
      </c>
      <c r="Z328" s="89">
        <v>-37.2166975309257</v>
      </c>
      <c r="AA328" s="89">
        <v>2.8421709430404001E-15</v>
      </c>
      <c r="AB328" s="89">
        <v>2.18173377561744</v>
      </c>
      <c r="AC328" s="89">
        <v>95</v>
      </c>
      <c r="AD328" s="89">
        <v>1.3121363857219399</v>
      </c>
      <c r="AE328" s="89">
        <v>-32.152939795719</v>
      </c>
      <c r="AF328" s="89">
        <v>-3.9790393202565598E-15</v>
      </c>
      <c r="AG328" s="89">
        <v>2.1446266273600201</v>
      </c>
      <c r="AH328" s="89">
        <v>95</v>
      </c>
      <c r="AI328" s="89">
        <v>1.3552229575561401</v>
      </c>
      <c r="AJ328" s="89">
        <v>-34.161402769945099</v>
      </c>
      <c r="AK328" s="89">
        <v>5.1675835328007303E-16</v>
      </c>
      <c r="AL328" s="89">
        <v>2.4460619291360302</v>
      </c>
      <c r="AM328" s="89">
        <v>99</v>
      </c>
      <c r="AN328" s="89">
        <v>1.21696496875326</v>
      </c>
      <c r="AO328" s="89">
        <v>-28.737009013652099</v>
      </c>
      <c r="AP328" s="89">
        <v>-2.3874235921539399E-15</v>
      </c>
      <c r="AQ328" s="89">
        <v>2.7137067960539398</v>
      </c>
      <c r="AR328" s="89">
        <v>95</v>
      </c>
      <c r="AS328" s="93">
        <f t="shared" si="11"/>
        <v>6</v>
      </c>
    </row>
    <row r="329" spans="1:45" x14ac:dyDescent="0.3">
      <c r="A329" s="93" t="str">
        <f t="shared" si="10"/>
        <v>EGIE3TOTS3</v>
      </c>
      <c r="B329" s="93">
        <v>327</v>
      </c>
      <c r="C329" s="89" t="s">
        <v>89</v>
      </c>
      <c r="D329" s="89" t="s">
        <v>123</v>
      </c>
      <c r="E329" s="89">
        <v>0.160029979209732</v>
      </c>
      <c r="F329" s="89">
        <v>21.041881538740899</v>
      </c>
      <c r="G329" s="89">
        <v>-1.8474111129762602E-15</v>
      </c>
      <c r="H329" s="89">
        <v>1.1865643546535101</v>
      </c>
      <c r="I329" s="89">
        <v>95</v>
      </c>
      <c r="J329" s="89">
        <v>0.14828788231116399</v>
      </c>
      <c r="K329" s="89">
        <v>21.544934394951099</v>
      </c>
      <c r="L329" s="89">
        <v>-1.8059627867235898E-15</v>
      </c>
      <c r="M329" s="89">
        <v>1.1220252673346001</v>
      </c>
      <c r="N329" s="89">
        <v>99</v>
      </c>
      <c r="O329" s="89">
        <v>0.105560421079436</v>
      </c>
      <c r="P329" s="89">
        <v>23.0789095219906</v>
      </c>
      <c r="Q329" s="89">
        <v>1.95399252334028E-15</v>
      </c>
      <c r="R329" s="89">
        <v>1.29795092607132</v>
      </c>
      <c r="S329" s="89">
        <v>99</v>
      </c>
      <c r="T329" s="89">
        <v>0.28092959152851499</v>
      </c>
      <c r="U329" s="89">
        <v>15.077457529123301</v>
      </c>
      <c r="V329" s="89">
        <v>8.8817841970012504E-16</v>
      </c>
      <c r="W329" s="89">
        <v>1.92979312276583</v>
      </c>
      <c r="X329" s="89">
        <v>95</v>
      </c>
      <c r="Y329" s="89">
        <v>0</v>
      </c>
      <c r="Z329" s="89">
        <v>0</v>
      </c>
      <c r="AA329" s="89">
        <v>0</v>
      </c>
      <c r="AB329" s="89">
        <v>0</v>
      </c>
      <c r="AC329" s="89" t="s">
        <v>230</v>
      </c>
      <c r="AD329" s="89">
        <v>0</v>
      </c>
      <c r="AE329" s="89">
        <v>0</v>
      </c>
      <c r="AF329" s="89">
        <v>0</v>
      </c>
      <c r="AG329" s="89">
        <v>0</v>
      </c>
      <c r="AH329" s="89" t="s">
        <v>230</v>
      </c>
      <c r="AI329" s="89">
        <v>1.3336156022422301</v>
      </c>
      <c r="AJ329" s="89">
        <v>-30.4578009096453</v>
      </c>
      <c r="AK329" s="89">
        <v>5.9427210627208399E-15</v>
      </c>
      <c r="AL329" s="89">
        <v>2.7983218114447101</v>
      </c>
      <c r="AM329" s="89">
        <v>99</v>
      </c>
      <c r="AN329" s="89">
        <v>0</v>
      </c>
      <c r="AO329" s="89">
        <v>0</v>
      </c>
      <c r="AP329" s="89">
        <v>0</v>
      </c>
      <c r="AQ329" s="89">
        <v>0</v>
      </c>
      <c r="AR329" s="89" t="s">
        <v>230</v>
      </c>
      <c r="AS329" s="93">
        <f t="shared" si="11"/>
        <v>5</v>
      </c>
    </row>
    <row r="330" spans="1:45" x14ac:dyDescent="0.3">
      <c r="A330" s="93" t="str">
        <f t="shared" si="10"/>
        <v>ELET3BRDT3</v>
      </c>
      <c r="B330" s="93">
        <v>328</v>
      </c>
      <c r="C330" s="89" t="s">
        <v>121</v>
      </c>
      <c r="D330" s="89" t="s">
        <v>83</v>
      </c>
      <c r="E330" s="89">
        <v>0</v>
      </c>
      <c r="F330" s="89">
        <v>0</v>
      </c>
      <c r="G330" s="89">
        <v>0</v>
      </c>
      <c r="H330" s="89">
        <v>0</v>
      </c>
      <c r="I330" s="89" t="s">
        <v>230</v>
      </c>
      <c r="J330" s="89">
        <v>0</v>
      </c>
      <c r="K330" s="89">
        <v>0</v>
      </c>
      <c r="L330" s="89">
        <v>0</v>
      </c>
      <c r="M330" s="89">
        <v>0</v>
      </c>
      <c r="N330" s="89" t="s">
        <v>230</v>
      </c>
      <c r="O330" s="89">
        <v>0</v>
      </c>
      <c r="P330" s="89">
        <v>0</v>
      </c>
      <c r="Q330" s="89">
        <v>0</v>
      </c>
      <c r="R330" s="89">
        <v>0</v>
      </c>
      <c r="S330" s="89" t="s">
        <v>230</v>
      </c>
      <c r="T330" s="89">
        <v>0.13270661207165901</v>
      </c>
      <c r="U330" s="89">
        <v>17.0548434760363</v>
      </c>
      <c r="V330" s="89">
        <v>-1.28785870856518E-15</v>
      </c>
      <c r="W330" s="89">
        <v>0.91638919067634905</v>
      </c>
      <c r="X330" s="89">
        <v>95</v>
      </c>
      <c r="Y330" s="89">
        <v>0.140771471350047</v>
      </c>
      <c r="Z330" s="89">
        <v>16.838560490409598</v>
      </c>
      <c r="AA330" s="89">
        <v>-4.5395785895784205E-16</v>
      </c>
      <c r="AB330" s="89">
        <v>0.96092076529083104</v>
      </c>
      <c r="AC330" s="89">
        <v>99</v>
      </c>
      <c r="AD330" s="89">
        <v>0.22939704877675199</v>
      </c>
      <c r="AE330" s="89">
        <v>13.9770927532697</v>
      </c>
      <c r="AF330" s="89">
        <v>1.33226762955019E-15</v>
      </c>
      <c r="AG330" s="89">
        <v>1.0197797971461799</v>
      </c>
      <c r="AH330" s="89">
        <v>95</v>
      </c>
      <c r="AI330" s="89">
        <v>0.31811598454537698</v>
      </c>
      <c r="AJ330" s="89">
        <v>11.1537016034221</v>
      </c>
      <c r="AK330" s="89">
        <v>4.8446095620006798E-16</v>
      </c>
      <c r="AL330" s="89">
        <v>1.21070836747737</v>
      </c>
      <c r="AM330" s="89">
        <v>99</v>
      </c>
      <c r="AN330" s="89">
        <v>0.35617351297914202</v>
      </c>
      <c r="AO330" s="89">
        <v>10.6793380683854</v>
      </c>
      <c r="AP330" s="89">
        <v>1.25055521493778E-15</v>
      </c>
      <c r="AQ330" s="89">
        <v>2.21503076779226</v>
      </c>
      <c r="AR330" s="89">
        <v>95</v>
      </c>
      <c r="AS330" s="93">
        <f t="shared" si="11"/>
        <v>5</v>
      </c>
    </row>
    <row r="331" spans="1:45" x14ac:dyDescent="0.3">
      <c r="A331" s="93" t="str">
        <f t="shared" si="10"/>
        <v>ELET3BRML3</v>
      </c>
      <c r="B331" s="93">
        <v>329</v>
      </c>
      <c r="C331" s="89" t="s">
        <v>121</v>
      </c>
      <c r="D331" s="89" t="s">
        <v>105</v>
      </c>
      <c r="E331" s="89">
        <v>0</v>
      </c>
      <c r="F331" s="89">
        <v>0</v>
      </c>
      <c r="G331" s="89">
        <v>0</v>
      </c>
      <c r="H331" s="89">
        <v>0</v>
      </c>
      <c r="I331" s="89" t="s">
        <v>230</v>
      </c>
      <c r="J331" s="89">
        <v>0</v>
      </c>
      <c r="K331" s="89">
        <v>0</v>
      </c>
      <c r="L331" s="89">
        <v>0</v>
      </c>
      <c r="M331" s="89">
        <v>0</v>
      </c>
      <c r="N331" s="89" t="s">
        <v>230</v>
      </c>
      <c r="O331" s="89">
        <v>0.17131683706721701</v>
      </c>
      <c r="P331" s="89">
        <v>4.17862824418118</v>
      </c>
      <c r="Q331" s="89">
        <v>-1.14194368247159E-16</v>
      </c>
      <c r="R331" s="89">
        <v>0.59232607879173205</v>
      </c>
      <c r="S331" s="89">
        <v>95</v>
      </c>
      <c r="T331" s="89">
        <v>0</v>
      </c>
      <c r="U331" s="89">
        <v>0</v>
      </c>
      <c r="V331" s="89">
        <v>0</v>
      </c>
      <c r="W331" s="89">
        <v>0</v>
      </c>
      <c r="X331" s="89" t="s">
        <v>230</v>
      </c>
      <c r="Y331" s="89">
        <v>4.6677346318950999E-2</v>
      </c>
      <c r="Z331" s="89">
        <v>8.4179510579964703</v>
      </c>
      <c r="AA331" s="89">
        <v>3.9474596431116697E-17</v>
      </c>
      <c r="AB331" s="89">
        <v>0.74798223359001703</v>
      </c>
      <c r="AC331" s="89">
        <v>95</v>
      </c>
      <c r="AD331" s="89">
        <v>5.5150292209447602E-2</v>
      </c>
      <c r="AE331" s="89">
        <v>8.1500761547259302</v>
      </c>
      <c r="AF331" s="89">
        <v>-5.3290705182007502E-16</v>
      </c>
      <c r="AG331" s="89">
        <v>0.76210452247471905</v>
      </c>
      <c r="AH331" s="89">
        <v>95</v>
      </c>
      <c r="AI331" s="89">
        <v>4.6984901909897001E-2</v>
      </c>
      <c r="AJ331" s="89">
        <v>8.4190004570287709</v>
      </c>
      <c r="AK331" s="89">
        <v>6.1365054452008702E-16</v>
      </c>
      <c r="AL331" s="89">
        <v>0.77622969551078003</v>
      </c>
      <c r="AM331" s="89">
        <v>99</v>
      </c>
      <c r="AN331" s="89">
        <v>9.12685015435616E-2</v>
      </c>
      <c r="AO331" s="89">
        <v>7.9434721934462802</v>
      </c>
      <c r="AP331" s="89">
        <v>-6.82121026329696E-16</v>
      </c>
      <c r="AQ331" s="89">
        <v>2.4492215756568698</v>
      </c>
      <c r="AR331" s="89">
        <v>99</v>
      </c>
      <c r="AS331" s="93">
        <f t="shared" si="11"/>
        <v>5</v>
      </c>
    </row>
    <row r="332" spans="1:45" x14ac:dyDescent="0.3">
      <c r="A332" s="93" t="str">
        <f t="shared" si="10"/>
        <v>ELET3CRFB3</v>
      </c>
      <c r="B332" s="93">
        <v>330</v>
      </c>
      <c r="C332" s="89" t="s">
        <v>121</v>
      </c>
      <c r="D332" s="89" t="s">
        <v>135</v>
      </c>
      <c r="E332" s="89">
        <v>0</v>
      </c>
      <c r="F332" s="89">
        <v>0</v>
      </c>
      <c r="G332" s="89">
        <v>0</v>
      </c>
      <c r="H332" s="89">
        <v>0</v>
      </c>
      <c r="I332" s="89" t="s">
        <v>230</v>
      </c>
      <c r="J332" s="89">
        <v>-1.156417549114E-2</v>
      </c>
      <c r="K332" s="89">
        <v>20.257546198222698</v>
      </c>
      <c r="L332" s="89">
        <v>1.3914795241968601E-15</v>
      </c>
      <c r="M332" s="89">
        <v>0.67472500930439105</v>
      </c>
      <c r="N332" s="89">
        <v>95</v>
      </c>
      <c r="O332" s="89">
        <v>0</v>
      </c>
      <c r="P332" s="89">
        <v>0</v>
      </c>
      <c r="Q332" s="89">
        <v>0</v>
      </c>
      <c r="R332" s="89">
        <v>0</v>
      </c>
      <c r="S332" s="89" t="s">
        <v>230</v>
      </c>
      <c r="T332" s="89">
        <v>9.4427753424747393E-2</v>
      </c>
      <c r="U332" s="89">
        <v>16.928579618141001</v>
      </c>
      <c r="V332" s="89">
        <v>-1.68753899743024E-15</v>
      </c>
      <c r="W332" s="89">
        <v>0.73881727328302704</v>
      </c>
      <c r="X332" s="89">
        <v>95</v>
      </c>
      <c r="Y332" s="89">
        <v>0.185714992684961</v>
      </c>
      <c r="Z332" s="89">
        <v>13.910925343231799</v>
      </c>
      <c r="AA332" s="89">
        <v>-1.5789838572446701E-16</v>
      </c>
      <c r="AB332" s="89">
        <v>0.78845346939558203</v>
      </c>
      <c r="AC332" s="89">
        <v>95</v>
      </c>
      <c r="AD332" s="89">
        <v>0.10404956280401</v>
      </c>
      <c r="AE332" s="89">
        <v>16.553798952205899</v>
      </c>
      <c r="AF332" s="89">
        <v>-1.1368683772161599E-15</v>
      </c>
      <c r="AG332" s="89">
        <v>0.86563583360643703</v>
      </c>
      <c r="AH332" s="89">
        <v>95</v>
      </c>
      <c r="AI332" s="89">
        <v>2.4200494233003501E-2</v>
      </c>
      <c r="AJ332" s="89">
        <v>19.0890230963257</v>
      </c>
      <c r="AK332" s="89">
        <v>5.8135314744008197E-16</v>
      </c>
      <c r="AL332" s="89">
        <v>1.0087683249346699</v>
      </c>
      <c r="AM332" s="89">
        <v>95</v>
      </c>
      <c r="AN332" s="89">
        <v>0</v>
      </c>
      <c r="AO332" s="89">
        <v>0</v>
      </c>
      <c r="AP332" s="89">
        <v>0</v>
      </c>
      <c r="AQ332" s="89">
        <v>0</v>
      </c>
      <c r="AR332" s="89" t="s">
        <v>230</v>
      </c>
      <c r="AS332" s="93">
        <f t="shared" si="11"/>
        <v>5</v>
      </c>
    </row>
    <row r="333" spans="1:45" x14ac:dyDescent="0.3">
      <c r="A333" s="93" t="str">
        <f t="shared" si="10"/>
        <v>ELET3ELET6</v>
      </c>
      <c r="B333" s="93">
        <v>331</v>
      </c>
      <c r="C333" s="89" t="s">
        <v>121</v>
      </c>
      <c r="D333" s="89" t="s">
        <v>122</v>
      </c>
      <c r="E333" s="89">
        <v>0.92711714667585599</v>
      </c>
      <c r="F333" s="89">
        <v>2.73263452487768</v>
      </c>
      <c r="G333" s="89">
        <v>-1.3855583347321999E-15</v>
      </c>
      <c r="H333" s="89">
        <v>0.38227717160679697</v>
      </c>
      <c r="I333" s="89">
        <v>95</v>
      </c>
      <c r="J333" s="89">
        <v>0.94120344744332296</v>
      </c>
      <c r="K333" s="89">
        <v>2.3689259317506499</v>
      </c>
      <c r="L333" s="89">
        <v>2.9605947323337501E-16</v>
      </c>
      <c r="M333" s="89">
        <v>0.45872911786888498</v>
      </c>
      <c r="N333" s="89">
        <v>99</v>
      </c>
      <c r="O333" s="89">
        <v>0.96923621283494099</v>
      </c>
      <c r="P333" s="89">
        <v>1.5271911515713801</v>
      </c>
      <c r="Q333" s="89">
        <v>1.19269673502588E-15</v>
      </c>
      <c r="R333" s="89">
        <v>0.47451373765922999</v>
      </c>
      <c r="S333" s="89">
        <v>95</v>
      </c>
      <c r="T333" s="89">
        <v>0.95146546277713195</v>
      </c>
      <c r="U333" s="89">
        <v>2.12730095071226</v>
      </c>
      <c r="V333" s="89">
        <v>2.7533531010703899E-15</v>
      </c>
      <c r="W333" s="89">
        <v>0.45780736629715602</v>
      </c>
      <c r="X333" s="89">
        <v>99</v>
      </c>
      <c r="Y333" s="89">
        <v>0.89553683862548605</v>
      </c>
      <c r="Z333" s="89">
        <v>3.9675274704005501</v>
      </c>
      <c r="AA333" s="89">
        <v>7.1054273576010003E-16</v>
      </c>
      <c r="AB333" s="89">
        <v>0.49277494980779502</v>
      </c>
      <c r="AC333" s="89">
        <v>99</v>
      </c>
      <c r="AD333" s="89">
        <v>0.85473903443767596</v>
      </c>
      <c r="AE333" s="89">
        <v>5.2895600002093097</v>
      </c>
      <c r="AF333" s="89">
        <v>-5.5067062021407803E-16</v>
      </c>
      <c r="AG333" s="89">
        <v>0.51895341237201498</v>
      </c>
      <c r="AH333" s="89">
        <v>95</v>
      </c>
      <c r="AI333" s="89">
        <v>0.86404541429778503</v>
      </c>
      <c r="AJ333" s="89">
        <v>4.9999049613333497</v>
      </c>
      <c r="AK333" s="89">
        <v>-2.5837917664003602E-16</v>
      </c>
      <c r="AL333" s="89">
        <v>0.53799521774932202</v>
      </c>
      <c r="AM333" s="89">
        <v>99</v>
      </c>
      <c r="AN333" s="89">
        <v>0.87500247877454995</v>
      </c>
      <c r="AO333" s="89">
        <v>4.7385984577006699</v>
      </c>
      <c r="AP333" s="89">
        <v>-1.05160324892495E-15</v>
      </c>
      <c r="AQ333" s="89">
        <v>0.61260376933238603</v>
      </c>
      <c r="AR333" s="89">
        <v>95</v>
      </c>
      <c r="AS333" s="93">
        <f t="shared" si="11"/>
        <v>8</v>
      </c>
    </row>
    <row r="334" spans="1:45" x14ac:dyDescent="0.3">
      <c r="A334" s="93" t="str">
        <f t="shared" si="10"/>
        <v>ELET3EZTC3</v>
      </c>
      <c r="B334" s="93">
        <v>332</v>
      </c>
      <c r="C334" s="89" t="s">
        <v>121</v>
      </c>
      <c r="D334" s="89" t="s">
        <v>455</v>
      </c>
      <c r="E334" s="89">
        <v>0.97149717666365298</v>
      </c>
      <c r="F334" s="89">
        <v>8.7013975826034002</v>
      </c>
      <c r="G334" s="89">
        <v>-2.3447910280083299E-15</v>
      </c>
      <c r="H334" s="89">
        <v>1.58448587360777</v>
      </c>
      <c r="I334" s="89">
        <v>95</v>
      </c>
      <c r="J334" s="89">
        <v>0.73984389858350097</v>
      </c>
      <c r="K334" s="89">
        <v>15.709548484630901</v>
      </c>
      <c r="L334" s="89">
        <v>-2.3684757858670001E-16</v>
      </c>
      <c r="M334" s="89">
        <v>1.7624165388098101</v>
      </c>
      <c r="N334" s="89">
        <v>95</v>
      </c>
      <c r="O334" s="89">
        <v>0.59686236533466497</v>
      </c>
      <c r="P334" s="89">
        <v>20.122477641692399</v>
      </c>
      <c r="Q334" s="89">
        <v>-5.07530525542929E-17</v>
      </c>
      <c r="R334" s="89">
        <v>1.75773111086362</v>
      </c>
      <c r="S334" s="89">
        <v>95</v>
      </c>
      <c r="T334" s="89">
        <v>0</v>
      </c>
      <c r="U334" s="89">
        <v>0</v>
      </c>
      <c r="V334" s="89">
        <v>0</v>
      </c>
      <c r="W334" s="89">
        <v>0</v>
      </c>
      <c r="X334" s="89" t="s">
        <v>230</v>
      </c>
      <c r="Y334" s="89">
        <v>0.68226440189450899</v>
      </c>
      <c r="Z334" s="89">
        <v>17.613532272607099</v>
      </c>
      <c r="AA334" s="89">
        <v>1.26318708579573E-15</v>
      </c>
      <c r="AB334" s="89">
        <v>2.1099007986668998</v>
      </c>
      <c r="AC334" s="89">
        <v>95</v>
      </c>
      <c r="AD334" s="89">
        <v>0.81416478645822399</v>
      </c>
      <c r="AE334" s="89">
        <v>13.3607510828149</v>
      </c>
      <c r="AF334" s="89">
        <v>8.1712414612411495E-16</v>
      </c>
      <c r="AG334" s="89">
        <v>2.2305599692583802</v>
      </c>
      <c r="AH334" s="89">
        <v>95</v>
      </c>
      <c r="AI334" s="89">
        <v>0.75634482466240205</v>
      </c>
      <c r="AJ334" s="89">
        <v>15.1551936000883</v>
      </c>
      <c r="AK334" s="89">
        <v>-6.2979924306008901E-16</v>
      </c>
      <c r="AL334" s="89">
        <v>2.4632064002797498</v>
      </c>
      <c r="AM334" s="89">
        <v>99</v>
      </c>
      <c r="AN334" s="89">
        <v>0.825786903766208</v>
      </c>
      <c r="AO334" s="89">
        <v>14.356596864139499</v>
      </c>
      <c r="AP334" s="89">
        <v>-4.2064129956997897E-15</v>
      </c>
      <c r="AQ334" s="89">
        <v>4.2358689847424102</v>
      </c>
      <c r="AR334" s="89">
        <v>95</v>
      </c>
      <c r="AS334" s="93">
        <f t="shared" si="11"/>
        <v>7</v>
      </c>
    </row>
    <row r="335" spans="1:45" x14ac:dyDescent="0.3">
      <c r="A335" s="93" t="str">
        <f t="shared" si="10"/>
        <v>ELET3IGTA3</v>
      </c>
      <c r="B335" s="93">
        <v>333</v>
      </c>
      <c r="C335" s="89" t="s">
        <v>121</v>
      </c>
      <c r="D335" s="89" t="s">
        <v>107</v>
      </c>
      <c r="E335" s="89">
        <v>0</v>
      </c>
      <c r="F335" s="89">
        <v>0</v>
      </c>
      <c r="G335" s="89">
        <v>0</v>
      </c>
      <c r="H335" s="89">
        <v>0</v>
      </c>
      <c r="I335" s="89" t="s">
        <v>230</v>
      </c>
      <c r="J335" s="89">
        <v>0</v>
      </c>
      <c r="K335" s="89">
        <v>0</v>
      </c>
      <c r="L335" s="89">
        <v>0</v>
      </c>
      <c r="M335" s="89">
        <v>0</v>
      </c>
      <c r="N335" s="89" t="s">
        <v>230</v>
      </c>
      <c r="O335" s="89">
        <v>0</v>
      </c>
      <c r="P335" s="89">
        <v>0</v>
      </c>
      <c r="Q335" s="89">
        <v>0</v>
      </c>
      <c r="R335" s="89">
        <v>0</v>
      </c>
      <c r="S335" s="89" t="s">
        <v>230</v>
      </c>
      <c r="T335" s="89">
        <v>0.32040001312136401</v>
      </c>
      <c r="U335" s="89">
        <v>24.5078449778558</v>
      </c>
      <c r="V335" s="89">
        <v>-4.4408920985006301E-15</v>
      </c>
      <c r="W335" s="89">
        <v>1.9726563554633201</v>
      </c>
      <c r="X335" s="89">
        <v>95</v>
      </c>
      <c r="Y335" s="89">
        <v>0.26936042800894</v>
      </c>
      <c r="Z335" s="89">
        <v>26.273362444841901</v>
      </c>
      <c r="AA335" s="89">
        <v>-2.5066368733759099E-15</v>
      </c>
      <c r="AB335" s="89">
        <v>2.0233840259548299</v>
      </c>
      <c r="AC335" s="89">
        <v>95</v>
      </c>
      <c r="AD335" s="89">
        <v>0.306480044534437</v>
      </c>
      <c r="AE335" s="89">
        <v>25.082298407908301</v>
      </c>
      <c r="AF335" s="89">
        <v>2.1316282072803E-16</v>
      </c>
      <c r="AG335" s="89">
        <v>2.0876709789201899</v>
      </c>
      <c r="AH335" s="89">
        <v>99</v>
      </c>
      <c r="AI335" s="89">
        <v>0.30083458908275701</v>
      </c>
      <c r="AJ335" s="89">
        <v>25.2607954113593</v>
      </c>
      <c r="AK335" s="89">
        <v>1.29189588320018E-15</v>
      </c>
      <c r="AL335" s="89">
        <v>2.1170228602445098</v>
      </c>
      <c r="AM335" s="89">
        <v>99</v>
      </c>
      <c r="AN335" s="89">
        <v>0.40712316363982098</v>
      </c>
      <c r="AO335" s="89">
        <v>24.041373744127799</v>
      </c>
      <c r="AP335" s="89">
        <v>2.04636307898909E-15</v>
      </c>
      <c r="AQ335" s="89">
        <v>5.78639572858678</v>
      </c>
      <c r="AR335" s="89">
        <v>99</v>
      </c>
      <c r="AS335" s="93">
        <f t="shared" si="11"/>
        <v>5</v>
      </c>
    </row>
    <row r="336" spans="1:45" x14ac:dyDescent="0.3">
      <c r="A336" s="93" t="str">
        <f t="shared" si="10"/>
        <v>ELET3IRBR3</v>
      </c>
      <c r="B336" s="93">
        <v>334</v>
      </c>
      <c r="C336" s="89" t="s">
        <v>121</v>
      </c>
      <c r="D336" s="89" t="s">
        <v>108</v>
      </c>
      <c r="E336" s="89">
        <v>5.1621750236631202E-2</v>
      </c>
      <c r="F336" s="89">
        <v>5.3913883316007896</v>
      </c>
      <c r="G336" s="89">
        <v>-1.33226762955019E-16</v>
      </c>
      <c r="H336" s="89">
        <v>0.61949100255716305</v>
      </c>
      <c r="I336" s="89">
        <v>95</v>
      </c>
      <c r="J336" s="89">
        <v>6.6798708618886302E-2</v>
      </c>
      <c r="K336" s="89">
        <v>4.9660232258983603</v>
      </c>
      <c r="L336" s="89">
        <v>6.3652786745175603E-16</v>
      </c>
      <c r="M336" s="89">
        <v>0.60087201129584</v>
      </c>
      <c r="N336" s="89">
        <v>95</v>
      </c>
      <c r="O336" s="89">
        <v>0.103761714895098</v>
      </c>
      <c r="P336" s="89">
        <v>3.8805804054541002</v>
      </c>
      <c r="Q336" s="89">
        <v>4.1871268357291602E-16</v>
      </c>
      <c r="R336" s="89">
        <v>0.65300162997113698</v>
      </c>
      <c r="S336" s="89">
        <v>95</v>
      </c>
      <c r="T336" s="89">
        <v>0</v>
      </c>
      <c r="U336" s="89">
        <v>0</v>
      </c>
      <c r="V336" s="89">
        <v>0</v>
      </c>
      <c r="W336" s="89">
        <v>0</v>
      </c>
      <c r="X336" s="89" t="s">
        <v>230</v>
      </c>
      <c r="Y336" s="89">
        <v>0</v>
      </c>
      <c r="Z336" s="89">
        <v>0</v>
      </c>
      <c r="AA336" s="89">
        <v>0</v>
      </c>
      <c r="AB336" s="89">
        <v>0</v>
      </c>
      <c r="AC336" s="89" t="s">
        <v>230</v>
      </c>
      <c r="AD336" s="89">
        <v>-5.6632644806114997E-2</v>
      </c>
      <c r="AE336" s="89">
        <v>9.3927830007951201</v>
      </c>
      <c r="AF336" s="89">
        <v>-3.5527136788005001E-16</v>
      </c>
      <c r="AG336" s="89">
        <v>1.1841492249107199</v>
      </c>
      <c r="AH336" s="89">
        <v>95</v>
      </c>
      <c r="AI336" s="89">
        <v>-4.3380315377812999E-2</v>
      </c>
      <c r="AJ336" s="89">
        <v>8.9946912826459702</v>
      </c>
      <c r="AK336" s="89">
        <v>7.7513752992010896E-16</v>
      </c>
      <c r="AL336" s="89">
        <v>1.19151019847256</v>
      </c>
      <c r="AM336" s="89">
        <v>95</v>
      </c>
      <c r="AN336" s="89">
        <v>0.12454565447608</v>
      </c>
      <c r="AO336" s="89">
        <v>6.2987150629649804</v>
      </c>
      <c r="AP336" s="89">
        <v>-2.2737367544323201E-16</v>
      </c>
      <c r="AQ336" s="89">
        <v>6.9823976688723803</v>
      </c>
      <c r="AR336" s="89">
        <v>99</v>
      </c>
      <c r="AS336" s="93">
        <f t="shared" si="11"/>
        <v>6</v>
      </c>
    </row>
    <row r="337" spans="1:45" x14ac:dyDescent="0.3">
      <c r="A337" s="93" t="str">
        <f t="shared" si="10"/>
        <v>ELET3JHSF3</v>
      </c>
      <c r="B337" s="93">
        <v>335</v>
      </c>
      <c r="C337" s="89" t="s">
        <v>121</v>
      </c>
      <c r="D337" s="89" t="s">
        <v>510</v>
      </c>
      <c r="E337" s="89">
        <v>8.1169275817312203E-2</v>
      </c>
      <c r="F337" s="89">
        <v>4.8913167991481696</v>
      </c>
      <c r="G337" s="89">
        <v>2.4868995751603499E-16</v>
      </c>
      <c r="H337" s="89">
        <v>0.35202951089523299</v>
      </c>
      <c r="I337" s="89">
        <v>95</v>
      </c>
      <c r="J337" s="89">
        <v>6.0914642549547197E-2</v>
      </c>
      <c r="K337" s="89">
        <v>5.5564023067218402</v>
      </c>
      <c r="L337" s="89">
        <v>5.4030853865090996E-16</v>
      </c>
      <c r="M337" s="89">
        <v>0.40739811002963799</v>
      </c>
      <c r="N337" s="89">
        <v>95</v>
      </c>
      <c r="O337" s="89">
        <v>0.150028692342217</v>
      </c>
      <c r="P337" s="89">
        <v>2.8862327549556102</v>
      </c>
      <c r="Q337" s="89">
        <v>1.6494742080145201E-16</v>
      </c>
      <c r="R337" s="89">
        <v>0.647374693311632</v>
      </c>
      <c r="S337" s="89">
        <v>99</v>
      </c>
      <c r="T337" s="89">
        <v>0</v>
      </c>
      <c r="U337" s="89">
        <v>0</v>
      </c>
      <c r="V337" s="89">
        <v>0</v>
      </c>
      <c r="W337" s="89">
        <v>0</v>
      </c>
      <c r="X337" s="89" t="s">
        <v>230</v>
      </c>
      <c r="Y337" s="89">
        <v>0</v>
      </c>
      <c r="Z337" s="89">
        <v>0</v>
      </c>
      <c r="AA337" s="89">
        <v>0</v>
      </c>
      <c r="AB337" s="89">
        <v>0</v>
      </c>
      <c r="AC337" s="89" t="s">
        <v>230</v>
      </c>
      <c r="AD337" s="89">
        <v>0.30406730863997999</v>
      </c>
      <c r="AE337" s="89">
        <v>-2.13267273550986</v>
      </c>
      <c r="AF337" s="89">
        <v>-1.15907283770866E-15</v>
      </c>
      <c r="AG337" s="89">
        <v>0.78026035240013802</v>
      </c>
      <c r="AH337" s="89">
        <v>95</v>
      </c>
      <c r="AI337" s="89">
        <v>0.29741139228632002</v>
      </c>
      <c r="AJ337" s="89">
        <v>-1.9376529965207301</v>
      </c>
      <c r="AK337" s="89">
        <v>-5.8135314744008197E-16</v>
      </c>
      <c r="AL337" s="89">
        <v>0.78454665122064604</v>
      </c>
      <c r="AM337" s="89">
        <v>95</v>
      </c>
      <c r="AN337" s="89">
        <v>0.29740055130182003</v>
      </c>
      <c r="AO337" s="89">
        <v>-1.928837966601</v>
      </c>
      <c r="AP337" s="89">
        <v>-9.6989083431253702E-16</v>
      </c>
      <c r="AQ337" s="89">
        <v>0.74899888821758298</v>
      </c>
      <c r="AR337" s="89">
        <v>95</v>
      </c>
      <c r="AS337" s="93">
        <f t="shared" si="11"/>
        <v>6</v>
      </c>
    </row>
    <row r="338" spans="1:45" x14ac:dyDescent="0.3">
      <c r="A338" s="93" t="str">
        <f t="shared" si="10"/>
        <v>ELET3LREN3</v>
      </c>
      <c r="B338" s="93">
        <v>336</v>
      </c>
      <c r="C338" s="89" t="s">
        <v>121</v>
      </c>
      <c r="D338" s="89" t="s">
        <v>114</v>
      </c>
      <c r="E338" s="89">
        <v>0</v>
      </c>
      <c r="F338" s="89">
        <v>0</v>
      </c>
      <c r="G338" s="89">
        <v>0</v>
      </c>
      <c r="H338" s="89">
        <v>0</v>
      </c>
      <c r="I338" s="89" t="s">
        <v>230</v>
      </c>
      <c r="J338" s="89">
        <v>0</v>
      </c>
      <c r="K338" s="89">
        <v>0</v>
      </c>
      <c r="L338" s="89">
        <v>0</v>
      </c>
      <c r="M338" s="89">
        <v>0</v>
      </c>
      <c r="N338" s="89" t="s">
        <v>230</v>
      </c>
      <c r="O338" s="89">
        <v>0</v>
      </c>
      <c r="P338" s="89">
        <v>0</v>
      </c>
      <c r="Q338" s="89">
        <v>0</v>
      </c>
      <c r="R338" s="89">
        <v>0</v>
      </c>
      <c r="S338" s="89" t="s">
        <v>230</v>
      </c>
      <c r="T338" s="89">
        <v>0.251895822854038</v>
      </c>
      <c r="U338" s="89">
        <v>34.469588084932198</v>
      </c>
      <c r="V338" s="89">
        <v>1.28785870856518E-15</v>
      </c>
      <c r="W338" s="89">
        <v>2.1709110953819901</v>
      </c>
      <c r="X338" s="89">
        <v>95</v>
      </c>
      <c r="Y338" s="89">
        <v>0.32756298555663999</v>
      </c>
      <c r="Z338" s="89">
        <v>32.072504328746597</v>
      </c>
      <c r="AA338" s="89">
        <v>2.80269634660928E-15</v>
      </c>
      <c r="AB338" s="89">
        <v>2.26403176746263</v>
      </c>
      <c r="AC338" s="89">
        <v>99</v>
      </c>
      <c r="AD338" s="89">
        <v>0.45165721195886499</v>
      </c>
      <c r="AE338" s="89">
        <v>28.0704702590617</v>
      </c>
      <c r="AF338" s="89">
        <v>-1.24344978758018E-15</v>
      </c>
      <c r="AG338" s="89">
        <v>2.3605453938356802</v>
      </c>
      <c r="AH338" s="89">
        <v>99</v>
      </c>
      <c r="AI338" s="89">
        <v>0.515976875935233</v>
      </c>
      <c r="AJ338" s="89">
        <v>26.007911743532301</v>
      </c>
      <c r="AK338" s="89">
        <v>1.87324903064026E-15</v>
      </c>
      <c r="AL338" s="89">
        <v>2.3967403135317</v>
      </c>
      <c r="AM338" s="89">
        <v>99</v>
      </c>
      <c r="AN338" s="89">
        <v>0.57706355288246702</v>
      </c>
      <c r="AO338" s="89">
        <v>25.560204426569399</v>
      </c>
      <c r="AP338" s="89">
        <v>-3.41060513164848E-16</v>
      </c>
      <c r="AQ338" s="89">
        <v>4.3836881848537903</v>
      </c>
      <c r="AR338" s="89">
        <v>95</v>
      </c>
      <c r="AS338" s="93">
        <f t="shared" si="11"/>
        <v>5</v>
      </c>
    </row>
    <row r="339" spans="1:45" x14ac:dyDescent="0.3">
      <c r="A339" s="93" t="str">
        <f t="shared" si="10"/>
        <v>ELET3MULT3</v>
      </c>
      <c r="B339" s="93">
        <v>337</v>
      </c>
      <c r="C339" s="89" t="s">
        <v>121</v>
      </c>
      <c r="D339" s="89" t="s">
        <v>109</v>
      </c>
      <c r="E339" s="89">
        <v>0</v>
      </c>
      <c r="F339" s="89">
        <v>0</v>
      </c>
      <c r="G339" s="89">
        <v>0</v>
      </c>
      <c r="H339" s="89">
        <v>0</v>
      </c>
      <c r="I339" s="89" t="s">
        <v>230</v>
      </c>
      <c r="J339" s="89">
        <v>0</v>
      </c>
      <c r="K339" s="89">
        <v>0</v>
      </c>
      <c r="L339" s="89">
        <v>0</v>
      </c>
      <c r="M339" s="89">
        <v>0</v>
      </c>
      <c r="N339" s="89" t="s">
        <v>230</v>
      </c>
      <c r="O339" s="89">
        <v>0</v>
      </c>
      <c r="P339" s="89">
        <v>0</v>
      </c>
      <c r="Q339" s="89">
        <v>0</v>
      </c>
      <c r="R339" s="89">
        <v>0</v>
      </c>
      <c r="S339" s="89" t="s">
        <v>230</v>
      </c>
      <c r="T339" s="89">
        <v>0.23517537415891501</v>
      </c>
      <c r="U339" s="89">
        <v>14.2078130802378</v>
      </c>
      <c r="V339" s="89">
        <v>-2.1316282072803001E-15</v>
      </c>
      <c r="W339" s="89">
        <v>1.22597124592865</v>
      </c>
      <c r="X339" s="89">
        <v>95</v>
      </c>
      <c r="Y339" s="89">
        <v>0.17902996190078399</v>
      </c>
      <c r="Z339" s="89">
        <v>16.096773409517699</v>
      </c>
      <c r="AA339" s="89">
        <v>1.61845845367578E-15</v>
      </c>
      <c r="AB339" s="89">
        <v>1.2467377539198199</v>
      </c>
      <c r="AC339" s="89">
        <v>99</v>
      </c>
      <c r="AD339" s="89">
        <v>0.18405186389563399</v>
      </c>
      <c r="AE339" s="89">
        <v>15.940210879342599</v>
      </c>
      <c r="AF339" s="89">
        <v>-7.9936057773011302E-16</v>
      </c>
      <c r="AG339" s="89">
        <v>1.27370943796138</v>
      </c>
      <c r="AH339" s="89">
        <v>99</v>
      </c>
      <c r="AI339" s="89">
        <v>0.17847451303915801</v>
      </c>
      <c r="AJ339" s="89">
        <v>16.110135931489101</v>
      </c>
      <c r="AK339" s="89">
        <v>5.3290705182007502E-16</v>
      </c>
      <c r="AL339" s="89">
        <v>1.30603364996011</v>
      </c>
      <c r="AM339" s="89">
        <v>99</v>
      </c>
      <c r="AN339" s="89">
        <v>0.24310564514875199</v>
      </c>
      <c r="AO339" s="89">
        <v>15.344070743326199</v>
      </c>
      <c r="AP339" s="89">
        <v>2.04636307898909E-15</v>
      </c>
      <c r="AQ339" s="89">
        <v>3.4563801918980501</v>
      </c>
      <c r="AR339" s="89">
        <v>99</v>
      </c>
      <c r="AS339" s="93">
        <f t="shared" si="11"/>
        <v>5</v>
      </c>
    </row>
    <row r="340" spans="1:45" x14ac:dyDescent="0.3">
      <c r="A340" s="93" t="str">
        <f t="shared" si="10"/>
        <v>ELET6BRDT3</v>
      </c>
      <c r="B340" s="93">
        <v>338</v>
      </c>
      <c r="C340" s="89" t="s">
        <v>122</v>
      </c>
      <c r="D340" s="89" t="s">
        <v>83</v>
      </c>
      <c r="E340" s="89">
        <v>0</v>
      </c>
      <c r="F340" s="89">
        <v>0</v>
      </c>
      <c r="G340" s="89">
        <v>0</v>
      </c>
      <c r="H340" s="89">
        <v>0</v>
      </c>
      <c r="I340" s="89" t="s">
        <v>230</v>
      </c>
      <c r="J340" s="89">
        <v>0</v>
      </c>
      <c r="K340" s="89">
        <v>0</v>
      </c>
      <c r="L340" s="89">
        <v>0</v>
      </c>
      <c r="M340" s="89">
        <v>0</v>
      </c>
      <c r="N340" s="89" t="s">
        <v>230</v>
      </c>
      <c r="O340" s="89">
        <v>0</v>
      </c>
      <c r="P340" s="89">
        <v>0</v>
      </c>
      <c r="Q340" s="89">
        <v>0</v>
      </c>
      <c r="R340" s="89">
        <v>0</v>
      </c>
      <c r="S340" s="89" t="s">
        <v>230</v>
      </c>
      <c r="T340" s="89">
        <v>0.146257688191682</v>
      </c>
      <c r="U340" s="89">
        <v>16.537331689702199</v>
      </c>
      <c r="V340" s="89">
        <v>4.4408920985006301E-16</v>
      </c>
      <c r="W340" s="89">
        <v>0.90725996282473098</v>
      </c>
      <c r="X340" s="89">
        <v>95</v>
      </c>
      <c r="Y340" s="89">
        <v>0.16114488819013101</v>
      </c>
      <c r="Z340" s="89">
        <v>16.088615090123898</v>
      </c>
      <c r="AA340" s="89">
        <v>-1.69740764653802E-15</v>
      </c>
      <c r="AB340" s="89">
        <v>0.95168313580005204</v>
      </c>
      <c r="AC340" s="89">
        <v>99</v>
      </c>
      <c r="AD340" s="89">
        <v>0.26356158948130098</v>
      </c>
      <c r="AE340" s="89">
        <v>12.7073848862494</v>
      </c>
      <c r="AF340" s="89">
        <v>1.5454304502782201E-15</v>
      </c>
      <c r="AG340" s="89">
        <v>1.0291591760123899</v>
      </c>
      <c r="AH340" s="89">
        <v>95</v>
      </c>
      <c r="AI340" s="89">
        <v>0.365610365256404</v>
      </c>
      <c r="AJ340" s="89">
        <v>9.3901299003913703</v>
      </c>
      <c r="AK340" s="89">
        <v>-3.3104832007004698E-16</v>
      </c>
      <c r="AL340" s="89">
        <v>1.21227263745267</v>
      </c>
      <c r="AM340" s="89">
        <v>99</v>
      </c>
      <c r="AN340" s="89">
        <v>0.42455800544056999</v>
      </c>
      <c r="AO340" s="89">
        <v>8.2204869283970297</v>
      </c>
      <c r="AP340" s="89">
        <v>6.2527760746888803E-16</v>
      </c>
      <c r="AQ340" s="89">
        <v>2.1268976866554099</v>
      </c>
      <c r="AR340" s="89">
        <v>95</v>
      </c>
      <c r="AS340" s="93">
        <f t="shared" si="11"/>
        <v>5</v>
      </c>
    </row>
    <row r="341" spans="1:45" x14ac:dyDescent="0.3">
      <c r="A341" s="93" t="str">
        <f t="shared" si="10"/>
        <v>ELET6BRML3</v>
      </c>
      <c r="B341" s="93">
        <v>339</v>
      </c>
      <c r="C341" s="89" t="s">
        <v>122</v>
      </c>
      <c r="D341" s="89" t="s">
        <v>105</v>
      </c>
      <c r="E341" s="89">
        <v>0</v>
      </c>
      <c r="F341" s="89">
        <v>0</v>
      </c>
      <c r="G341" s="89">
        <v>0</v>
      </c>
      <c r="H341" s="89">
        <v>0</v>
      </c>
      <c r="I341" s="89" t="s">
        <v>230</v>
      </c>
      <c r="J341" s="89">
        <v>0</v>
      </c>
      <c r="K341" s="89">
        <v>0</v>
      </c>
      <c r="L341" s="89">
        <v>0</v>
      </c>
      <c r="M341" s="89">
        <v>0</v>
      </c>
      <c r="N341" s="89" t="s">
        <v>230</v>
      </c>
      <c r="O341" s="89">
        <v>0.18600973369381901</v>
      </c>
      <c r="P341" s="89">
        <v>3.6038960224421799</v>
      </c>
      <c r="Q341" s="89">
        <v>1.14194368247159E-16</v>
      </c>
      <c r="R341" s="89">
        <v>0.56931682197071398</v>
      </c>
      <c r="S341" s="89">
        <v>95</v>
      </c>
      <c r="T341" s="89">
        <v>0.11584709406221599</v>
      </c>
      <c r="U341" s="89">
        <v>6.0558244083670001</v>
      </c>
      <c r="V341" s="89">
        <v>3.9968028886505602E-16</v>
      </c>
      <c r="W341" s="89">
        <v>0.67636892390384296</v>
      </c>
      <c r="X341" s="89">
        <v>95</v>
      </c>
      <c r="Y341" s="89">
        <v>6.6014391511756795E-2</v>
      </c>
      <c r="Z341" s="89">
        <v>7.7673178279956696</v>
      </c>
      <c r="AA341" s="89">
        <v>7.8949192862233394E-17</v>
      </c>
      <c r="AB341" s="89">
        <v>0.73729179669770095</v>
      </c>
      <c r="AC341" s="89">
        <v>95</v>
      </c>
      <c r="AD341" s="89">
        <v>7.2811991325702402E-2</v>
      </c>
      <c r="AE341" s="89">
        <v>7.5510138810188199</v>
      </c>
      <c r="AF341" s="89">
        <v>8.5265128291211999E-16</v>
      </c>
      <c r="AG341" s="89">
        <v>0.75002694214853804</v>
      </c>
      <c r="AH341" s="89">
        <v>95</v>
      </c>
      <c r="AI341" s="89">
        <v>6.0389735467166097E-2</v>
      </c>
      <c r="AJ341" s="89">
        <v>7.96571829443441</v>
      </c>
      <c r="AK341" s="89">
        <v>-2.26081779560032E-16</v>
      </c>
      <c r="AL341" s="89">
        <v>0.76542437026188503</v>
      </c>
      <c r="AM341" s="89">
        <v>99</v>
      </c>
      <c r="AN341" s="89">
        <v>0.13346185445824599</v>
      </c>
      <c r="AO341" s="89">
        <v>6.5664300111532397</v>
      </c>
      <c r="AP341" s="89">
        <v>-5.6843418860807996E-16</v>
      </c>
      <c r="AQ341" s="89">
        <v>2.4170182329637799</v>
      </c>
      <c r="AR341" s="89">
        <v>99</v>
      </c>
      <c r="AS341" s="93">
        <f t="shared" si="11"/>
        <v>6</v>
      </c>
    </row>
    <row r="342" spans="1:45" x14ac:dyDescent="0.3">
      <c r="A342" s="93" t="str">
        <f t="shared" si="10"/>
        <v>ELET6CRFB3</v>
      </c>
      <c r="B342" s="93">
        <v>340</v>
      </c>
      <c r="C342" s="89" t="s">
        <v>122</v>
      </c>
      <c r="D342" s="89" t="s">
        <v>135</v>
      </c>
      <c r="E342" s="89">
        <v>0</v>
      </c>
      <c r="F342" s="89">
        <v>0</v>
      </c>
      <c r="G342" s="89">
        <v>0</v>
      </c>
      <c r="H342" s="89">
        <v>0</v>
      </c>
      <c r="I342" s="89" t="s">
        <v>230</v>
      </c>
      <c r="J342" s="89">
        <v>1.4448989731312E-3</v>
      </c>
      <c r="K342" s="89">
        <v>19.841229361009798</v>
      </c>
      <c r="L342" s="89">
        <v>2.07241631263363E-15</v>
      </c>
      <c r="M342" s="89">
        <v>0.67523101838525501</v>
      </c>
      <c r="N342" s="89">
        <v>95</v>
      </c>
      <c r="O342" s="89">
        <v>0</v>
      </c>
      <c r="P342" s="89">
        <v>0</v>
      </c>
      <c r="Q342" s="89">
        <v>0</v>
      </c>
      <c r="R342" s="89">
        <v>0</v>
      </c>
      <c r="S342" s="89" t="s">
        <v>230</v>
      </c>
      <c r="T342" s="89">
        <v>0.108732777504053</v>
      </c>
      <c r="U342" s="89">
        <v>16.408529326358</v>
      </c>
      <c r="V342" s="89">
        <v>-1.33226762955019E-16</v>
      </c>
      <c r="W342" s="89">
        <v>0.72868682361316195</v>
      </c>
      <c r="X342" s="89">
        <v>95</v>
      </c>
      <c r="Y342" s="89">
        <v>0.20261507263474601</v>
      </c>
      <c r="Z342" s="89">
        <v>13.240327625460401</v>
      </c>
      <c r="AA342" s="89">
        <v>3.9474596431116699E-16</v>
      </c>
      <c r="AB342" s="89">
        <v>0.79330026746835303</v>
      </c>
      <c r="AC342" s="89">
        <v>95</v>
      </c>
      <c r="AD342" s="89">
        <v>0.125991842029856</v>
      </c>
      <c r="AE342" s="89">
        <v>15.777436040668301</v>
      </c>
      <c r="AF342" s="89">
        <v>4.9737991503206998E-16</v>
      </c>
      <c r="AG342" s="89">
        <v>0.85407628565562299</v>
      </c>
      <c r="AH342" s="89">
        <v>95</v>
      </c>
      <c r="AI342" s="89">
        <v>3.0014909195162899E-2</v>
      </c>
      <c r="AJ342" s="89">
        <v>18.8884401309138</v>
      </c>
      <c r="AK342" s="89">
        <v>-1.0981115007201501E-15</v>
      </c>
      <c r="AL342" s="89">
        <v>1.0073331128601599</v>
      </c>
      <c r="AM342" s="89">
        <v>95</v>
      </c>
      <c r="AN342" s="89">
        <v>0</v>
      </c>
      <c r="AO342" s="89">
        <v>0</v>
      </c>
      <c r="AP342" s="89">
        <v>0</v>
      </c>
      <c r="AQ342" s="89">
        <v>0</v>
      </c>
      <c r="AR342" s="89" t="s">
        <v>230</v>
      </c>
      <c r="AS342" s="93">
        <f t="shared" si="11"/>
        <v>5</v>
      </c>
    </row>
    <row r="343" spans="1:45" x14ac:dyDescent="0.3">
      <c r="A343" s="93" t="str">
        <f t="shared" si="10"/>
        <v>ELET6ELET3</v>
      </c>
      <c r="B343" s="93">
        <v>341</v>
      </c>
      <c r="C343" s="89" t="s">
        <v>122</v>
      </c>
      <c r="D343" s="89" t="s">
        <v>121</v>
      </c>
      <c r="E343" s="89">
        <v>1.0403452574555601</v>
      </c>
      <c r="F343" s="89">
        <v>-1.7224192864738199</v>
      </c>
      <c r="G343" s="89">
        <v>-1.5276668818842199E-15</v>
      </c>
      <c r="H343" s="89">
        <v>0.40494850813078798</v>
      </c>
      <c r="I343" s="89">
        <v>95</v>
      </c>
      <c r="J343" s="89">
        <v>1.0159083392695301</v>
      </c>
      <c r="K343" s="89">
        <v>-1.0065558580851901</v>
      </c>
      <c r="L343" s="89">
        <v>-1.12502599828683E-15</v>
      </c>
      <c r="M343" s="89">
        <v>0.47658658752642202</v>
      </c>
      <c r="N343" s="89">
        <v>95</v>
      </c>
      <c r="O343" s="89">
        <v>0.99213541909215197</v>
      </c>
      <c r="P343" s="89">
        <v>-0.271398080914729</v>
      </c>
      <c r="Q343" s="89">
        <v>-8.3742536714583205E-16</v>
      </c>
      <c r="R343" s="89">
        <v>0.48008645301388297</v>
      </c>
      <c r="S343" s="89">
        <v>95</v>
      </c>
      <c r="T343" s="89">
        <v>1.01705628261062</v>
      </c>
      <c r="U343" s="89">
        <v>-1.13030711233939</v>
      </c>
      <c r="V343" s="89">
        <v>-1.55431223447522E-16</v>
      </c>
      <c r="W343" s="89">
        <v>0.47332425018039298</v>
      </c>
      <c r="X343" s="89">
        <v>99</v>
      </c>
      <c r="Y343" s="89">
        <v>1.08740737426486</v>
      </c>
      <c r="Z343" s="89">
        <v>-3.4961147919735001</v>
      </c>
      <c r="AA343" s="89">
        <v>2.1316282072803001E-15</v>
      </c>
      <c r="AB343" s="89">
        <v>0.543004003375399</v>
      </c>
      <c r="AC343" s="89">
        <v>99</v>
      </c>
      <c r="AD343" s="89">
        <v>1.14902326112945</v>
      </c>
      <c r="AE343" s="89">
        <v>-5.5378198215316603</v>
      </c>
      <c r="AF343" s="89">
        <v>3.5527136788005001E-16</v>
      </c>
      <c r="AG343" s="89">
        <v>0.60169446084739397</v>
      </c>
      <c r="AH343" s="89">
        <v>95</v>
      </c>
      <c r="AI343" s="89">
        <v>1.1427202723598899</v>
      </c>
      <c r="AJ343" s="89">
        <v>-5.3453020534432802</v>
      </c>
      <c r="AK343" s="89">
        <v>-1.3241932802801899E-15</v>
      </c>
      <c r="AL343" s="89">
        <v>0.618699972087142</v>
      </c>
      <c r="AM343" s="89">
        <v>99</v>
      </c>
      <c r="AN343" s="89">
        <v>1.12337374062851</v>
      </c>
      <c r="AO343" s="89">
        <v>-4.8256977375668599</v>
      </c>
      <c r="AP343" s="89">
        <v>4.0927261579781799E-15</v>
      </c>
      <c r="AQ343" s="89">
        <v>0.69412415362939905</v>
      </c>
      <c r="AR343" s="89">
        <v>95</v>
      </c>
      <c r="AS343" s="93">
        <f t="shared" si="11"/>
        <v>8</v>
      </c>
    </row>
    <row r="344" spans="1:45" x14ac:dyDescent="0.3">
      <c r="A344" s="93" t="str">
        <f t="shared" si="10"/>
        <v>ELET6EZTC3</v>
      </c>
      <c r="B344" s="93">
        <v>342</v>
      </c>
      <c r="C344" s="89" t="s">
        <v>122</v>
      </c>
      <c r="D344" s="89" t="s">
        <v>455</v>
      </c>
      <c r="E344" s="89">
        <v>1.0488766876321101</v>
      </c>
      <c r="F344" s="89">
        <v>5.80569129730379</v>
      </c>
      <c r="G344" s="89">
        <v>-3.5527136788005001E-15</v>
      </c>
      <c r="H344" s="89">
        <v>1.53017312147902</v>
      </c>
      <c r="I344" s="89">
        <v>95</v>
      </c>
      <c r="J344" s="89">
        <v>0.75137277275070302</v>
      </c>
      <c r="K344" s="89">
        <v>14.972665802669001</v>
      </c>
      <c r="L344" s="89">
        <v>-2.90138283768708E-15</v>
      </c>
      <c r="M344" s="89">
        <v>1.79782550718356</v>
      </c>
      <c r="N344" s="89">
        <v>95</v>
      </c>
      <c r="O344" s="89">
        <v>0.58432550427917196</v>
      </c>
      <c r="P344" s="89">
        <v>20.218769180066701</v>
      </c>
      <c r="Q344" s="89">
        <v>-1.3195793664116099E-15</v>
      </c>
      <c r="R344" s="89">
        <v>1.7960650825086</v>
      </c>
      <c r="S344" s="89">
        <v>95</v>
      </c>
      <c r="T344" s="89">
        <v>0</v>
      </c>
      <c r="U344" s="89">
        <v>0</v>
      </c>
      <c r="V344" s="89">
        <v>0</v>
      </c>
      <c r="W344" s="89">
        <v>0</v>
      </c>
      <c r="X344" s="89" t="s">
        <v>230</v>
      </c>
      <c r="Y344" s="89">
        <v>0.72649824354083303</v>
      </c>
      <c r="Z344" s="89">
        <v>15.720301996451299</v>
      </c>
      <c r="AA344" s="89">
        <v>1.9342552251247202E-15</v>
      </c>
      <c r="AB344" s="89">
        <v>2.1905793920752799</v>
      </c>
      <c r="AC344" s="89">
        <v>95</v>
      </c>
      <c r="AD344" s="89">
        <v>0</v>
      </c>
      <c r="AE344" s="89">
        <v>0</v>
      </c>
      <c r="AF344" s="89">
        <v>0</v>
      </c>
      <c r="AG344" s="89">
        <v>0</v>
      </c>
      <c r="AH344" s="89" t="s">
        <v>230</v>
      </c>
      <c r="AI344" s="89">
        <v>0.85690537220554897</v>
      </c>
      <c r="AJ344" s="89">
        <v>11.335136168343199</v>
      </c>
      <c r="AK344" s="89">
        <v>-1.5502750598402201E-15</v>
      </c>
      <c r="AL344" s="89">
        <v>2.5646612524391199</v>
      </c>
      <c r="AM344" s="89">
        <v>99</v>
      </c>
      <c r="AN344" s="89">
        <v>0.95885532371198401</v>
      </c>
      <c r="AO344" s="89">
        <v>9.4272764351124199</v>
      </c>
      <c r="AP344" s="89">
        <v>-2.72848410531878E-15</v>
      </c>
      <c r="AQ344" s="89">
        <v>4.1201618319692299</v>
      </c>
      <c r="AR344" s="89">
        <v>95</v>
      </c>
      <c r="AS344" s="93">
        <f t="shared" si="11"/>
        <v>6</v>
      </c>
    </row>
    <row r="345" spans="1:45" x14ac:dyDescent="0.3">
      <c r="A345" s="93" t="str">
        <f t="shared" si="10"/>
        <v>ELET6IGTA3</v>
      </c>
      <c r="B345" s="93">
        <v>343</v>
      </c>
      <c r="C345" s="89" t="s">
        <v>122</v>
      </c>
      <c r="D345" s="89" t="s">
        <v>107</v>
      </c>
      <c r="E345" s="89">
        <v>0</v>
      </c>
      <c r="F345" s="89">
        <v>0</v>
      </c>
      <c r="G345" s="89">
        <v>0</v>
      </c>
      <c r="H345" s="89">
        <v>0</v>
      </c>
      <c r="I345" s="89" t="s">
        <v>230</v>
      </c>
      <c r="J345" s="89">
        <v>0</v>
      </c>
      <c r="K345" s="89">
        <v>0</v>
      </c>
      <c r="L345" s="89">
        <v>0</v>
      </c>
      <c r="M345" s="89">
        <v>0</v>
      </c>
      <c r="N345" s="89" t="s">
        <v>230</v>
      </c>
      <c r="O345" s="89">
        <v>0</v>
      </c>
      <c r="P345" s="89">
        <v>0</v>
      </c>
      <c r="Q345" s="89">
        <v>0</v>
      </c>
      <c r="R345" s="89">
        <v>0</v>
      </c>
      <c r="S345" s="89" t="s">
        <v>230</v>
      </c>
      <c r="T345" s="89">
        <v>0.344520554119913</v>
      </c>
      <c r="U345" s="89">
        <v>23.5382837615734</v>
      </c>
      <c r="V345" s="89">
        <v>-1.5543122344752199E-15</v>
      </c>
      <c r="W345" s="89">
        <v>1.9578649082981401</v>
      </c>
      <c r="X345" s="89">
        <v>95</v>
      </c>
      <c r="Y345" s="89">
        <v>0.30977617878274299</v>
      </c>
      <c r="Z345" s="89">
        <v>24.7926205093002</v>
      </c>
      <c r="AA345" s="89">
        <v>-2.54611146980703E-15</v>
      </c>
      <c r="AB345" s="89">
        <v>2.0052896686789001</v>
      </c>
      <c r="AC345" s="89">
        <v>99</v>
      </c>
      <c r="AD345" s="89">
        <v>0.36241611658721101</v>
      </c>
      <c r="AE345" s="89">
        <v>23.065905450775301</v>
      </c>
      <c r="AF345" s="89">
        <v>1.5276668818842199E-15</v>
      </c>
      <c r="AG345" s="89">
        <v>2.06928531809913</v>
      </c>
      <c r="AH345" s="89">
        <v>95</v>
      </c>
      <c r="AI345" s="89">
        <v>0.353195023615684</v>
      </c>
      <c r="AJ345" s="89">
        <v>23.368354978461898</v>
      </c>
      <c r="AK345" s="89">
        <v>-8.0743492700011399E-17</v>
      </c>
      <c r="AL345" s="89">
        <v>2.0894927407969299</v>
      </c>
      <c r="AM345" s="89">
        <v>99</v>
      </c>
      <c r="AN345" s="89">
        <v>0.52423091946518796</v>
      </c>
      <c r="AO345" s="89">
        <v>20.051718422971899</v>
      </c>
      <c r="AP345" s="89">
        <v>3.41060513164848E-15</v>
      </c>
      <c r="AQ345" s="89">
        <v>5.6671749701688796</v>
      </c>
      <c r="AR345" s="89">
        <v>99</v>
      </c>
      <c r="AS345" s="93">
        <f t="shared" si="11"/>
        <v>5</v>
      </c>
    </row>
    <row r="346" spans="1:45" x14ac:dyDescent="0.3">
      <c r="A346" s="93" t="str">
        <f t="shared" si="10"/>
        <v>ELET6IRBR3</v>
      </c>
      <c r="B346" s="93">
        <v>344</v>
      </c>
      <c r="C346" s="89" t="s">
        <v>122</v>
      </c>
      <c r="D346" s="89" t="s">
        <v>108</v>
      </c>
      <c r="E346" s="89">
        <v>0</v>
      </c>
      <c r="F346" s="89">
        <v>0</v>
      </c>
      <c r="G346" s="89">
        <v>0</v>
      </c>
      <c r="H346" s="89">
        <v>0</v>
      </c>
      <c r="I346" s="89" t="s">
        <v>230</v>
      </c>
      <c r="J346" s="89">
        <v>6.5578696875698103E-2</v>
      </c>
      <c r="K346" s="89">
        <v>4.9728319523126396</v>
      </c>
      <c r="L346" s="89">
        <v>6.0692192012841902E-16</v>
      </c>
      <c r="M346" s="89">
        <v>0.60292892843357604</v>
      </c>
      <c r="N346" s="89">
        <v>95</v>
      </c>
      <c r="O346" s="89">
        <v>0.10586268628713499</v>
      </c>
      <c r="P346" s="89">
        <v>3.75635653164059</v>
      </c>
      <c r="Q346" s="89">
        <v>3.0451831532575698E-16</v>
      </c>
      <c r="R346" s="89">
        <v>0.65216550227954695</v>
      </c>
      <c r="S346" s="89">
        <v>95</v>
      </c>
      <c r="T346" s="89">
        <v>0</v>
      </c>
      <c r="U346" s="89">
        <v>0</v>
      </c>
      <c r="V346" s="89">
        <v>0</v>
      </c>
      <c r="W346" s="89">
        <v>0</v>
      </c>
      <c r="X346" s="89" t="s">
        <v>230</v>
      </c>
      <c r="Y346" s="89">
        <v>0</v>
      </c>
      <c r="Z346" s="89">
        <v>0</v>
      </c>
      <c r="AA346" s="89">
        <v>0</v>
      </c>
      <c r="AB346" s="89">
        <v>0</v>
      </c>
      <c r="AC346" s="89" t="s">
        <v>230</v>
      </c>
      <c r="AD346" s="89">
        <v>-5.85453477509447E-2</v>
      </c>
      <c r="AE346" s="89">
        <v>9.5034378954445593</v>
      </c>
      <c r="AF346" s="89">
        <v>-1.7763568394002501E-16</v>
      </c>
      <c r="AG346" s="89">
        <v>1.1897562422941399</v>
      </c>
      <c r="AH346" s="89">
        <v>95</v>
      </c>
      <c r="AI346" s="89">
        <v>-4.31159851537916E-2</v>
      </c>
      <c r="AJ346" s="89">
        <v>9.0317873076106192</v>
      </c>
      <c r="AK346" s="89">
        <v>7.7513752992010896E-16</v>
      </c>
      <c r="AL346" s="89">
        <v>1.1975478077988999</v>
      </c>
      <c r="AM346" s="89">
        <v>95</v>
      </c>
      <c r="AN346" s="89">
        <v>0.228461723819187</v>
      </c>
      <c r="AO346" s="89">
        <v>3.0165316834065399</v>
      </c>
      <c r="AP346" s="89">
        <v>-9.0949470177292806E-16</v>
      </c>
      <c r="AQ346" s="89">
        <v>6.9313178168677503</v>
      </c>
      <c r="AR346" s="89">
        <v>99</v>
      </c>
      <c r="AS346" s="93">
        <f t="shared" si="11"/>
        <v>5</v>
      </c>
    </row>
    <row r="347" spans="1:45" x14ac:dyDescent="0.3">
      <c r="A347" s="93" t="str">
        <f t="shared" si="10"/>
        <v>ELET6JHSF3</v>
      </c>
      <c r="B347" s="93">
        <v>345</v>
      </c>
      <c r="C347" s="89" t="s">
        <v>122</v>
      </c>
      <c r="D347" s="89" t="s">
        <v>510</v>
      </c>
      <c r="E347" s="89">
        <v>8.4747911473808002E-2</v>
      </c>
      <c r="F347" s="89">
        <v>4.7417825139369203</v>
      </c>
      <c r="G347" s="89">
        <v>1.06581410364015E-16</v>
      </c>
      <c r="H347" s="89">
        <v>0.35326112613583199</v>
      </c>
      <c r="I347" s="89">
        <v>95</v>
      </c>
      <c r="J347" s="89">
        <v>7.1222283392515406E-2</v>
      </c>
      <c r="K347" s="89">
        <v>5.1921624584712003</v>
      </c>
      <c r="L347" s="89">
        <v>7.2534570942176903E-16</v>
      </c>
      <c r="M347" s="89">
        <v>0.40105768920804102</v>
      </c>
      <c r="N347" s="89">
        <v>95</v>
      </c>
      <c r="O347" s="89">
        <v>0.16551525558035399</v>
      </c>
      <c r="P347" s="89">
        <v>2.2966546086621902</v>
      </c>
      <c r="Q347" s="89">
        <v>1.8397981550931199E-16</v>
      </c>
      <c r="R347" s="89">
        <v>0.62733518879285399</v>
      </c>
      <c r="S347" s="89">
        <v>99</v>
      </c>
      <c r="T347" s="89">
        <v>0</v>
      </c>
      <c r="U347" s="89">
        <v>0</v>
      </c>
      <c r="V347" s="89">
        <v>0</v>
      </c>
      <c r="W347" s="89">
        <v>0</v>
      </c>
      <c r="X347" s="89" t="s">
        <v>230</v>
      </c>
      <c r="Y347" s="89">
        <v>0.29593005165303399</v>
      </c>
      <c r="Z347" s="89">
        <v>-2.0508724840461801</v>
      </c>
      <c r="AA347" s="89">
        <v>7.4014868308343802E-16</v>
      </c>
      <c r="AB347" s="89">
        <v>0.81872051990272099</v>
      </c>
      <c r="AC347" s="89">
        <v>95</v>
      </c>
      <c r="AD347" s="89">
        <v>0.34584536039818298</v>
      </c>
      <c r="AE347" s="89">
        <v>-3.7066131685530301</v>
      </c>
      <c r="AF347" s="89">
        <v>5.5511151231257797E-16</v>
      </c>
      <c r="AG347" s="89">
        <v>0.82418838843377595</v>
      </c>
      <c r="AH347" s="89">
        <v>95</v>
      </c>
      <c r="AI347" s="89">
        <v>0.33678563259111299</v>
      </c>
      <c r="AJ347" s="89">
        <v>-3.4347030606637001</v>
      </c>
      <c r="AK347" s="89">
        <v>-1.2273010890401699E-15</v>
      </c>
      <c r="AL347" s="89">
        <v>0.83485641858106696</v>
      </c>
      <c r="AM347" s="89">
        <v>95</v>
      </c>
      <c r="AN347" s="89">
        <v>0.33240646919873201</v>
      </c>
      <c r="AO347" s="89">
        <v>-3.3129688908281598</v>
      </c>
      <c r="AP347" s="89">
        <v>-8.9173113337892593E-16</v>
      </c>
      <c r="AQ347" s="89">
        <v>0.79268365247046602</v>
      </c>
      <c r="AR347" s="89">
        <v>99</v>
      </c>
      <c r="AS347" s="93">
        <f t="shared" si="11"/>
        <v>7</v>
      </c>
    </row>
    <row r="348" spans="1:45" x14ac:dyDescent="0.3">
      <c r="A348" s="93" t="str">
        <f t="shared" si="10"/>
        <v>ELET6LREN3</v>
      </c>
      <c r="B348" s="93">
        <v>346</v>
      </c>
      <c r="C348" s="89" t="s">
        <v>122</v>
      </c>
      <c r="D348" s="89" t="s">
        <v>114</v>
      </c>
      <c r="E348" s="89">
        <v>0</v>
      </c>
      <c r="F348" s="89">
        <v>0</v>
      </c>
      <c r="G348" s="89">
        <v>0</v>
      </c>
      <c r="H348" s="89">
        <v>0</v>
      </c>
      <c r="I348" s="89" t="s">
        <v>230</v>
      </c>
      <c r="J348" s="89">
        <v>0</v>
      </c>
      <c r="K348" s="89">
        <v>0</v>
      </c>
      <c r="L348" s="89">
        <v>0</v>
      </c>
      <c r="M348" s="89">
        <v>0</v>
      </c>
      <c r="N348" s="89" t="s">
        <v>230</v>
      </c>
      <c r="O348" s="89">
        <v>0</v>
      </c>
      <c r="P348" s="89">
        <v>0</v>
      </c>
      <c r="Q348" s="89">
        <v>0</v>
      </c>
      <c r="R348" s="89">
        <v>0</v>
      </c>
      <c r="S348" s="89" t="s">
        <v>230</v>
      </c>
      <c r="T348" s="89">
        <v>0.26100542610326799</v>
      </c>
      <c r="U348" s="89">
        <v>34.0281556669458</v>
      </c>
      <c r="V348" s="89">
        <v>-4.5297099404706399E-15</v>
      </c>
      <c r="W348" s="89">
        <v>2.17046548739166</v>
      </c>
      <c r="X348" s="89">
        <v>95</v>
      </c>
      <c r="Y348" s="89">
        <v>0.35215789843050999</v>
      </c>
      <c r="Z348" s="89">
        <v>31.056267522510399</v>
      </c>
      <c r="AA348" s="89">
        <v>3.0000693287648698E-15</v>
      </c>
      <c r="AB348" s="89">
        <v>2.2768378755268901</v>
      </c>
      <c r="AC348" s="89">
        <v>99</v>
      </c>
      <c r="AD348" s="89">
        <v>0.51283494652301997</v>
      </c>
      <c r="AE348" s="89">
        <v>25.759889296437201</v>
      </c>
      <c r="AF348" s="89">
        <v>-1.35003119794419E-15</v>
      </c>
      <c r="AG348" s="89">
        <v>2.3960935377217898</v>
      </c>
      <c r="AH348" s="89">
        <v>99</v>
      </c>
      <c r="AI348" s="89">
        <v>0.58693548276528396</v>
      </c>
      <c r="AJ348" s="89">
        <v>23.330776296734498</v>
      </c>
      <c r="AK348" s="89">
        <v>-9.6892191240013694E-17</v>
      </c>
      <c r="AL348" s="89">
        <v>2.4328045618055798</v>
      </c>
      <c r="AM348" s="89">
        <v>99</v>
      </c>
      <c r="AN348" s="89">
        <v>0.68342660393447396</v>
      </c>
      <c r="AO348" s="89">
        <v>21.710622723623601</v>
      </c>
      <c r="AP348" s="89">
        <v>-1.5916157281026199E-15</v>
      </c>
      <c r="AQ348" s="89">
        <v>4.2832272181244502</v>
      </c>
      <c r="AR348" s="89">
        <v>95</v>
      </c>
      <c r="AS348" s="93">
        <f t="shared" si="11"/>
        <v>5</v>
      </c>
    </row>
    <row r="349" spans="1:45" x14ac:dyDescent="0.3">
      <c r="A349" s="93" t="str">
        <f t="shared" si="10"/>
        <v>ELET6MULT3</v>
      </c>
      <c r="B349" s="93">
        <v>347</v>
      </c>
      <c r="C349" s="89" t="s">
        <v>122</v>
      </c>
      <c r="D349" s="89" t="s">
        <v>109</v>
      </c>
      <c r="E349" s="89">
        <v>0</v>
      </c>
      <c r="F349" s="89">
        <v>0</v>
      </c>
      <c r="G349" s="89">
        <v>0</v>
      </c>
      <c r="H349" s="89">
        <v>0</v>
      </c>
      <c r="I349" s="89" t="s">
        <v>230</v>
      </c>
      <c r="J349" s="89">
        <v>0</v>
      </c>
      <c r="K349" s="89">
        <v>0</v>
      </c>
      <c r="L349" s="89">
        <v>0</v>
      </c>
      <c r="M349" s="89">
        <v>0</v>
      </c>
      <c r="N349" s="89" t="s">
        <v>230</v>
      </c>
      <c r="O349" s="89">
        <v>0</v>
      </c>
      <c r="P349" s="89">
        <v>0</v>
      </c>
      <c r="Q349" s="89">
        <v>0</v>
      </c>
      <c r="R349" s="89">
        <v>0</v>
      </c>
      <c r="S349" s="89" t="s">
        <v>230</v>
      </c>
      <c r="T349" s="89">
        <v>0.24611662197249201</v>
      </c>
      <c r="U349" s="89">
        <v>13.716357974211499</v>
      </c>
      <c r="V349" s="89">
        <v>-2.08721928629529E-15</v>
      </c>
      <c r="W349" s="89">
        <v>1.2221201285168299</v>
      </c>
      <c r="X349" s="89">
        <v>95</v>
      </c>
      <c r="Y349" s="89">
        <v>0.20495856205556501</v>
      </c>
      <c r="Z349" s="89">
        <v>15.1424299700264</v>
      </c>
      <c r="AA349" s="89">
        <v>6.1185624468230898E-16</v>
      </c>
      <c r="AB349" s="89">
        <v>1.23519618777603</v>
      </c>
      <c r="AC349" s="89">
        <v>99</v>
      </c>
      <c r="AD349" s="89">
        <v>0.21874260281603</v>
      </c>
      <c r="AE349" s="89">
        <v>14.695115540902499</v>
      </c>
      <c r="AF349" s="89">
        <v>-9.7699626167013803E-16</v>
      </c>
      <c r="AG349" s="89">
        <v>1.25997997181501</v>
      </c>
      <c r="AH349" s="89">
        <v>99</v>
      </c>
      <c r="AI349" s="89">
        <v>0.20998802044187501</v>
      </c>
      <c r="AJ349" s="89">
        <v>14.9738426803597</v>
      </c>
      <c r="AK349" s="89">
        <v>1.1788549934201701E-15</v>
      </c>
      <c r="AL349" s="89">
        <v>1.28865884682196</v>
      </c>
      <c r="AM349" s="89">
        <v>99</v>
      </c>
      <c r="AN349" s="89">
        <v>0.31345160802812799</v>
      </c>
      <c r="AO349" s="89">
        <v>12.9490891922561</v>
      </c>
      <c r="AP349" s="89">
        <v>1.9326762412674699E-15</v>
      </c>
      <c r="AQ349" s="89">
        <v>3.3843635888710701</v>
      </c>
      <c r="AR349" s="89">
        <v>99</v>
      </c>
      <c r="AS349" s="93">
        <f t="shared" si="11"/>
        <v>5</v>
      </c>
    </row>
    <row r="350" spans="1:45" x14ac:dyDescent="0.3">
      <c r="A350" s="93" t="str">
        <f t="shared" si="10"/>
        <v>EMBR3BBSE3</v>
      </c>
      <c r="B350" s="93">
        <v>348</v>
      </c>
      <c r="C350" s="89" t="s">
        <v>130</v>
      </c>
      <c r="D350" s="89" t="s">
        <v>46</v>
      </c>
      <c r="E350" s="89">
        <v>1.55524896962389</v>
      </c>
      <c r="F350" s="89">
        <v>15.1437121764382</v>
      </c>
      <c r="G350" s="89">
        <v>-1.8829382497642699E-15</v>
      </c>
      <c r="H350" s="89">
        <v>0.76794082927573704</v>
      </c>
      <c r="I350" s="89">
        <v>95</v>
      </c>
      <c r="J350" s="89">
        <v>1.55342003463478</v>
      </c>
      <c r="K350" s="89">
        <v>15.1786642128517</v>
      </c>
      <c r="L350" s="89">
        <v>3.5527136788005001E-16</v>
      </c>
      <c r="M350" s="89">
        <v>0.71607423041002205</v>
      </c>
      <c r="N350" s="89">
        <v>99</v>
      </c>
      <c r="O350" s="89">
        <v>1.50274153127041</v>
      </c>
      <c r="P350" s="89">
        <v>15.5037530689862</v>
      </c>
      <c r="Q350" s="89">
        <v>2.0808751547260102E-15</v>
      </c>
      <c r="R350" s="89">
        <v>0.74622377561392905</v>
      </c>
      <c r="S350" s="89">
        <v>99</v>
      </c>
      <c r="T350" s="89">
        <v>1.40601520483876</v>
      </c>
      <c r="U350" s="89">
        <v>16.135251696190402</v>
      </c>
      <c r="V350" s="89">
        <v>3.0642155479654298E-15</v>
      </c>
      <c r="W350" s="89">
        <v>0.84736821957809505</v>
      </c>
      <c r="X350" s="89">
        <v>99</v>
      </c>
      <c r="Y350" s="89">
        <v>1.3836345659426299</v>
      </c>
      <c r="Z350" s="89">
        <v>16.0686008780437</v>
      </c>
      <c r="AA350" s="89">
        <v>-1.4210854715202001E-15</v>
      </c>
      <c r="AB350" s="89">
        <v>1.0873437466851099</v>
      </c>
      <c r="AC350" s="89">
        <v>99</v>
      </c>
      <c r="AD350" s="89">
        <v>1.30362334505403</v>
      </c>
      <c r="AE350" s="89">
        <v>16.4011928681429</v>
      </c>
      <c r="AF350" s="89">
        <v>9.9475983006413996E-16</v>
      </c>
      <c r="AG350" s="89">
        <v>1.3771049700056901</v>
      </c>
      <c r="AH350" s="89">
        <v>95</v>
      </c>
      <c r="AI350" s="89">
        <v>0</v>
      </c>
      <c r="AJ350" s="89">
        <v>0</v>
      </c>
      <c r="AK350" s="89">
        <v>0</v>
      </c>
      <c r="AL350" s="89">
        <v>0</v>
      </c>
      <c r="AM350" s="89" t="s">
        <v>230</v>
      </c>
      <c r="AN350" s="89">
        <v>0</v>
      </c>
      <c r="AO350" s="89">
        <v>0</v>
      </c>
      <c r="AP350" s="89">
        <v>0</v>
      </c>
      <c r="AQ350" s="89">
        <v>0</v>
      </c>
      <c r="AR350" s="89" t="s">
        <v>230</v>
      </c>
      <c r="AS350" s="93">
        <f t="shared" si="11"/>
        <v>6</v>
      </c>
    </row>
    <row r="351" spans="1:45" x14ac:dyDescent="0.3">
      <c r="A351" s="93" t="str">
        <f t="shared" si="10"/>
        <v>EMBR3BRDT3</v>
      </c>
      <c r="B351" s="93">
        <v>349</v>
      </c>
      <c r="C351" s="89" t="s">
        <v>130</v>
      </c>
      <c r="D351" s="89" t="s">
        <v>83</v>
      </c>
      <c r="E351" s="89">
        <v>0.63684151343351403</v>
      </c>
      <c r="F351" s="89">
        <v>16.222512192850399</v>
      </c>
      <c r="G351" s="89">
        <v>-1.8474111129762602E-15</v>
      </c>
      <c r="H351" s="89">
        <v>0.84551349662365505</v>
      </c>
      <c r="I351" s="89">
        <v>99</v>
      </c>
      <c r="J351" s="89">
        <v>0.62548643953787997</v>
      </c>
      <c r="K351" s="89">
        <v>16.360019126358299</v>
      </c>
      <c r="L351" s="89">
        <v>1.1842378929335E-15</v>
      </c>
      <c r="M351" s="89">
        <v>0.80782035401871199</v>
      </c>
      <c r="N351" s="89">
        <v>95</v>
      </c>
      <c r="O351" s="89">
        <v>0.64528732512389997</v>
      </c>
      <c r="P351" s="89">
        <v>16.283785920341799</v>
      </c>
      <c r="Q351" s="89">
        <v>-1.5225915766287901E-16</v>
      </c>
      <c r="R351" s="89">
        <v>0.78851326705689695</v>
      </c>
      <c r="S351" s="89">
        <v>95</v>
      </c>
      <c r="T351" s="89">
        <v>0.61531709933650303</v>
      </c>
      <c r="U351" s="89">
        <v>16.462401893376299</v>
      </c>
      <c r="V351" s="89">
        <v>-1.73194791841524E-15</v>
      </c>
      <c r="W351" s="89">
        <v>0.77051121430984504</v>
      </c>
      <c r="X351" s="89">
        <v>99</v>
      </c>
      <c r="Y351" s="89">
        <v>0.67780411542446295</v>
      </c>
      <c r="Z351" s="89">
        <v>15.9168178617044</v>
      </c>
      <c r="AA351" s="89">
        <v>5.9211894646675002E-16</v>
      </c>
      <c r="AB351" s="89">
        <v>0.81078852338250396</v>
      </c>
      <c r="AC351" s="89">
        <v>99</v>
      </c>
      <c r="AD351" s="89">
        <v>0.58119085642117096</v>
      </c>
      <c r="AE351" s="89">
        <v>16.330555959202201</v>
      </c>
      <c r="AF351" s="89">
        <v>-1.70530256582424E-15</v>
      </c>
      <c r="AG351" s="89">
        <v>1.32124001966057</v>
      </c>
      <c r="AH351" s="89">
        <v>99</v>
      </c>
      <c r="AI351" s="89">
        <v>0</v>
      </c>
      <c r="AJ351" s="89">
        <v>0</v>
      </c>
      <c r="AK351" s="89">
        <v>0</v>
      </c>
      <c r="AL351" s="89">
        <v>0</v>
      </c>
      <c r="AM351" s="89" t="s">
        <v>230</v>
      </c>
      <c r="AN351" s="89">
        <v>0</v>
      </c>
      <c r="AO351" s="89">
        <v>0</v>
      </c>
      <c r="AP351" s="89">
        <v>0</v>
      </c>
      <c r="AQ351" s="89">
        <v>0</v>
      </c>
      <c r="AR351" s="89" t="s">
        <v>230</v>
      </c>
      <c r="AS351" s="93">
        <f t="shared" si="11"/>
        <v>6</v>
      </c>
    </row>
    <row r="352" spans="1:45" x14ac:dyDescent="0.3">
      <c r="A352" s="93" t="str">
        <f t="shared" si="10"/>
        <v>EMBR3BRFS3</v>
      </c>
      <c r="B352" s="93">
        <v>350</v>
      </c>
      <c r="C352" s="89" t="s">
        <v>130</v>
      </c>
      <c r="D352" s="89" t="s">
        <v>126</v>
      </c>
      <c r="E352" s="89">
        <v>0</v>
      </c>
      <c r="F352" s="89">
        <v>0</v>
      </c>
      <c r="G352" s="89">
        <v>0</v>
      </c>
      <c r="H352" s="89">
        <v>0</v>
      </c>
      <c r="I352" s="89" t="s">
        <v>230</v>
      </c>
      <c r="J352" s="89">
        <v>1.14923235466642</v>
      </c>
      <c r="K352" s="89">
        <v>11.460981605627699</v>
      </c>
      <c r="L352" s="89">
        <v>1.3026616822268501E-15</v>
      </c>
      <c r="M352" s="89">
        <v>1.0008251652058</v>
      </c>
      <c r="N352" s="89">
        <v>95</v>
      </c>
      <c r="O352" s="89">
        <v>1.1237936877238399</v>
      </c>
      <c r="P352" s="89">
        <v>11.673200935189</v>
      </c>
      <c r="Q352" s="89">
        <v>-6.0903663065151396E-16</v>
      </c>
      <c r="R352" s="89">
        <v>0.98247730530399502</v>
      </c>
      <c r="S352" s="89">
        <v>95</v>
      </c>
      <c r="T352" s="89">
        <v>1.14724478586538</v>
      </c>
      <c r="U352" s="89">
        <v>11.5257771914697</v>
      </c>
      <c r="V352" s="89">
        <v>6.2172489379008802E-16</v>
      </c>
      <c r="W352" s="89">
        <v>0.94608366613887496</v>
      </c>
      <c r="X352" s="89">
        <v>95</v>
      </c>
      <c r="Y352" s="89">
        <v>0.94589239597872898</v>
      </c>
      <c r="Z352" s="89">
        <v>13.350863296065899</v>
      </c>
      <c r="AA352" s="89">
        <v>-1.38161087508908E-15</v>
      </c>
      <c r="AB352" s="89">
        <v>1.20630106498241</v>
      </c>
      <c r="AC352" s="89">
        <v>99</v>
      </c>
      <c r="AD352" s="89">
        <v>0.77660452943704705</v>
      </c>
      <c r="AE352" s="89">
        <v>14.556275580865</v>
      </c>
      <c r="AF352" s="89">
        <v>-7.8159700933611001E-16</v>
      </c>
      <c r="AG352" s="89">
        <v>1.3454361777686601</v>
      </c>
      <c r="AH352" s="89">
        <v>95</v>
      </c>
      <c r="AI352" s="89">
        <v>0.16805461024231899</v>
      </c>
      <c r="AJ352" s="89">
        <v>18.880861070507301</v>
      </c>
      <c r="AK352" s="89">
        <v>-6.45947941600091E-16</v>
      </c>
      <c r="AL352" s="89">
        <v>2.08969558888611</v>
      </c>
      <c r="AM352" s="89">
        <v>95</v>
      </c>
      <c r="AN352" s="89">
        <v>0</v>
      </c>
      <c r="AO352" s="89">
        <v>0</v>
      </c>
      <c r="AP352" s="89">
        <v>0</v>
      </c>
      <c r="AQ352" s="89">
        <v>0</v>
      </c>
      <c r="AR352" s="89" t="s">
        <v>230</v>
      </c>
      <c r="AS352" s="93">
        <f t="shared" si="11"/>
        <v>6</v>
      </c>
    </row>
    <row r="353" spans="1:45" x14ac:dyDescent="0.3">
      <c r="A353" s="93" t="str">
        <f t="shared" si="10"/>
        <v>EMBR3BRML3</v>
      </c>
      <c r="B353" s="93">
        <v>351</v>
      </c>
      <c r="C353" s="89" t="s">
        <v>130</v>
      </c>
      <c r="D353" s="89" t="s">
        <v>105</v>
      </c>
      <c r="E353" s="89">
        <v>0</v>
      </c>
      <c r="F353" s="89">
        <v>0</v>
      </c>
      <c r="G353" s="89">
        <v>0</v>
      </c>
      <c r="H353" s="89">
        <v>0</v>
      </c>
      <c r="I353" s="89" t="s">
        <v>230</v>
      </c>
      <c r="J353" s="89">
        <v>0.37545475828910702</v>
      </c>
      <c r="K353" s="89">
        <v>6.6748095736581599</v>
      </c>
      <c r="L353" s="89">
        <v>8.2896652505345003E-16</v>
      </c>
      <c r="M353" s="89">
        <v>0.49027709061184799</v>
      </c>
      <c r="N353" s="89">
        <v>95</v>
      </c>
      <c r="O353" s="89">
        <v>0</v>
      </c>
      <c r="P353" s="89">
        <v>0</v>
      </c>
      <c r="Q353" s="89">
        <v>0</v>
      </c>
      <c r="R353" s="89">
        <v>0</v>
      </c>
      <c r="S353" s="89" t="s">
        <v>230</v>
      </c>
      <c r="T353" s="89">
        <v>0</v>
      </c>
      <c r="U353" s="89">
        <v>0</v>
      </c>
      <c r="V353" s="89">
        <v>0</v>
      </c>
      <c r="W353" s="89">
        <v>0</v>
      </c>
      <c r="X353" s="89" t="s">
        <v>230</v>
      </c>
      <c r="Y353" s="89">
        <v>0.46410863459885399</v>
      </c>
      <c r="Z353" s="89">
        <v>6.2335486620992597</v>
      </c>
      <c r="AA353" s="89">
        <v>5.9211894646675002E-16</v>
      </c>
      <c r="AB353" s="89">
        <v>0.59555660590313897</v>
      </c>
      <c r="AC353" s="89">
        <v>95</v>
      </c>
      <c r="AD353" s="89">
        <v>0.476583740778804</v>
      </c>
      <c r="AE353" s="89">
        <v>6.0654891483650699</v>
      </c>
      <c r="AF353" s="89">
        <v>3.5527136788005001E-16</v>
      </c>
      <c r="AG353" s="89">
        <v>0.63296078949296497</v>
      </c>
      <c r="AH353" s="89">
        <v>95</v>
      </c>
      <c r="AI353" s="89">
        <v>0.391977392736507</v>
      </c>
      <c r="AJ353" s="89">
        <v>6.6527393898471301</v>
      </c>
      <c r="AK353" s="89">
        <v>4.52163559120064E-16</v>
      </c>
      <c r="AL353" s="89">
        <v>0.69886645088712296</v>
      </c>
      <c r="AM353" s="89">
        <v>99</v>
      </c>
      <c r="AN353" s="89">
        <v>0.72869393711916197</v>
      </c>
      <c r="AO353" s="89">
        <v>3.9844865757265802</v>
      </c>
      <c r="AP353" s="89">
        <v>3.3395508580724699E-16</v>
      </c>
      <c r="AQ353" s="89">
        <v>0.80484552098250195</v>
      </c>
      <c r="AR353" s="89">
        <v>99</v>
      </c>
      <c r="AS353" s="93">
        <f t="shared" si="11"/>
        <v>5</v>
      </c>
    </row>
    <row r="354" spans="1:45" x14ac:dyDescent="0.3">
      <c r="A354" s="93" t="str">
        <f t="shared" si="10"/>
        <v>EMBR3CPFE3</v>
      </c>
      <c r="B354" s="93">
        <v>352</v>
      </c>
      <c r="C354" s="89" t="s">
        <v>130</v>
      </c>
      <c r="D354" s="89" t="s">
        <v>128</v>
      </c>
      <c r="E354" s="89">
        <v>1.10590364467011</v>
      </c>
      <c r="F354" s="89">
        <v>21.543738880988801</v>
      </c>
      <c r="G354" s="89">
        <v>-5.6843418860807996E-16</v>
      </c>
      <c r="H354" s="89">
        <v>0.78443428410812099</v>
      </c>
      <c r="I354" s="89">
        <v>95</v>
      </c>
      <c r="J354" s="89">
        <v>1.1234947712200101</v>
      </c>
      <c r="K354" s="89">
        <v>21.352163658276002</v>
      </c>
      <c r="L354" s="89">
        <v>-1.59872115546023E-15</v>
      </c>
      <c r="M354" s="89">
        <v>0.75364192447030098</v>
      </c>
      <c r="N354" s="89">
        <v>99</v>
      </c>
      <c r="O354" s="89">
        <v>1.0674828926350499</v>
      </c>
      <c r="P354" s="89">
        <v>21.771061846734298</v>
      </c>
      <c r="Q354" s="89">
        <v>-1.01506105108586E-16</v>
      </c>
      <c r="R354" s="89">
        <v>0.87134427960552796</v>
      </c>
      <c r="S354" s="89">
        <v>99</v>
      </c>
      <c r="T354" s="89">
        <v>0.97979631558302904</v>
      </c>
      <c r="U354" s="89">
        <v>22.279595476378699</v>
      </c>
      <c r="V354" s="89">
        <v>9.9920072216264108E-16</v>
      </c>
      <c r="W354" s="89">
        <v>0.95121631032866905</v>
      </c>
      <c r="X354" s="89">
        <v>95</v>
      </c>
      <c r="Y354" s="89">
        <v>0.92681875615283404</v>
      </c>
      <c r="Z354" s="89">
        <v>22.698723460182599</v>
      </c>
      <c r="AA354" s="89">
        <v>1.6776703483224599E-15</v>
      </c>
      <c r="AB354" s="89">
        <v>0.95637230088575997</v>
      </c>
      <c r="AC354" s="89">
        <v>95</v>
      </c>
      <c r="AD354" s="89">
        <v>0.74133201622939504</v>
      </c>
      <c r="AE354" s="89">
        <v>23.836304255096699</v>
      </c>
      <c r="AF354" s="89">
        <v>7.1054273576009995E-17</v>
      </c>
      <c r="AG354" s="89">
        <v>1.40729692176526</v>
      </c>
      <c r="AH354" s="89">
        <v>99</v>
      </c>
      <c r="AI354" s="89">
        <v>0</v>
      </c>
      <c r="AJ354" s="89">
        <v>0</v>
      </c>
      <c r="AK354" s="89">
        <v>0</v>
      </c>
      <c r="AL354" s="89">
        <v>0</v>
      </c>
      <c r="AM354" s="89" t="s">
        <v>230</v>
      </c>
      <c r="AN354" s="89">
        <v>0</v>
      </c>
      <c r="AO354" s="89">
        <v>0</v>
      </c>
      <c r="AP354" s="89">
        <v>0</v>
      </c>
      <c r="AQ354" s="89">
        <v>0</v>
      </c>
      <c r="AR354" s="89" t="s">
        <v>230</v>
      </c>
      <c r="AS354" s="93">
        <f t="shared" si="11"/>
        <v>6</v>
      </c>
    </row>
    <row r="355" spans="1:45" x14ac:dyDescent="0.3">
      <c r="A355" s="93" t="str">
        <f t="shared" si="10"/>
        <v>EMBR3CRFB3</v>
      </c>
      <c r="B355" s="93">
        <v>353</v>
      </c>
      <c r="C355" s="89" t="s">
        <v>130</v>
      </c>
      <c r="D355" s="89" t="s">
        <v>135</v>
      </c>
      <c r="E355" s="89">
        <v>-0.30046190746826401</v>
      </c>
      <c r="F355" s="89">
        <v>22.2304207779815</v>
      </c>
      <c r="G355" s="89">
        <v>-4.9737991503206998E-16</v>
      </c>
      <c r="H355" s="89">
        <v>0.60017095558099298</v>
      </c>
      <c r="I355" s="89">
        <v>99</v>
      </c>
      <c r="J355" s="89">
        <v>-0.28470606858005298</v>
      </c>
      <c r="K355" s="89">
        <v>22.0941915264968</v>
      </c>
      <c r="L355" s="89">
        <v>1.1546319456101601E-15</v>
      </c>
      <c r="M355" s="89">
        <v>0.59899580666388397</v>
      </c>
      <c r="N355" s="89">
        <v>99</v>
      </c>
      <c r="O355" s="89">
        <v>-0.270841143963158</v>
      </c>
      <c r="P355" s="89">
        <v>22.1263921600831</v>
      </c>
      <c r="Q355" s="89">
        <v>-1.5225915766287901E-16</v>
      </c>
      <c r="R355" s="89">
        <v>0.73607978655405704</v>
      </c>
      <c r="S355" s="89">
        <v>99</v>
      </c>
      <c r="T355" s="89">
        <v>-0.304968953303558</v>
      </c>
      <c r="U355" s="89">
        <v>22.3460803944741</v>
      </c>
      <c r="V355" s="89">
        <v>-3.21964677141295E-15</v>
      </c>
      <c r="W355" s="89">
        <v>0.71919088493342098</v>
      </c>
      <c r="X355" s="89">
        <v>99</v>
      </c>
      <c r="Y355" s="89">
        <v>-0.18207196683733601</v>
      </c>
      <c r="Z355" s="89">
        <v>21.142709990295899</v>
      </c>
      <c r="AA355" s="89">
        <v>-1.36187357687353E-15</v>
      </c>
      <c r="AB355" s="89">
        <v>0.987275444546309</v>
      </c>
      <c r="AC355" s="89">
        <v>99</v>
      </c>
      <c r="AD355" s="89">
        <v>0</v>
      </c>
      <c r="AE355" s="89">
        <v>0</v>
      </c>
      <c r="AF355" s="89">
        <v>0</v>
      </c>
      <c r="AG355" s="89">
        <v>0</v>
      </c>
      <c r="AH355" s="89" t="s">
        <v>230</v>
      </c>
      <c r="AI355" s="89">
        <v>-2.6023702106139799E-3</v>
      </c>
      <c r="AJ355" s="89">
        <v>19.8148972587807</v>
      </c>
      <c r="AK355" s="89">
        <v>-7.1054273576010003E-16</v>
      </c>
      <c r="AL355" s="89">
        <v>1.01751899275573</v>
      </c>
      <c r="AM355" s="89">
        <v>95</v>
      </c>
      <c r="AN355" s="89">
        <v>0</v>
      </c>
      <c r="AO355" s="89">
        <v>0</v>
      </c>
      <c r="AP355" s="89">
        <v>0</v>
      </c>
      <c r="AQ355" s="89">
        <v>0</v>
      </c>
      <c r="AR355" s="89" t="s">
        <v>230</v>
      </c>
      <c r="AS355" s="93">
        <f t="shared" si="11"/>
        <v>6</v>
      </c>
    </row>
    <row r="356" spans="1:45" x14ac:dyDescent="0.3">
      <c r="A356" s="93" t="str">
        <f t="shared" si="10"/>
        <v>EMBR3EGIE3</v>
      </c>
      <c r="B356" s="93">
        <v>354</v>
      </c>
      <c r="C356" s="89" t="s">
        <v>130</v>
      </c>
      <c r="D356" s="89" t="s">
        <v>89</v>
      </c>
      <c r="E356" s="89">
        <v>1.1467940288688601</v>
      </c>
      <c r="F356" s="89">
        <v>33.450817607361003</v>
      </c>
      <c r="G356" s="89">
        <v>-1.4210854715201999E-16</v>
      </c>
      <c r="H356" s="89">
        <v>0.98919893703264405</v>
      </c>
      <c r="I356" s="89">
        <v>95</v>
      </c>
      <c r="J356" s="89">
        <v>0</v>
      </c>
      <c r="K356" s="89">
        <v>0</v>
      </c>
      <c r="L356" s="89">
        <v>0</v>
      </c>
      <c r="M356" s="89">
        <v>0</v>
      </c>
      <c r="N356" s="89" t="s">
        <v>230</v>
      </c>
      <c r="O356" s="89">
        <v>1.0868003314539501</v>
      </c>
      <c r="P356" s="89">
        <v>34.081210224527197</v>
      </c>
      <c r="Q356" s="89">
        <v>4.0602442043434302E-15</v>
      </c>
      <c r="R356" s="89">
        <v>1.02872496266939</v>
      </c>
      <c r="S356" s="89">
        <v>99</v>
      </c>
      <c r="T356" s="89">
        <v>0.99843573634375704</v>
      </c>
      <c r="U356" s="89">
        <v>34.610594321470003</v>
      </c>
      <c r="V356" s="89">
        <v>4.2632564145606002E-15</v>
      </c>
      <c r="W356" s="89">
        <v>1.0867291169484099</v>
      </c>
      <c r="X356" s="89">
        <v>99</v>
      </c>
      <c r="Y356" s="89">
        <v>1.0163437633505501</v>
      </c>
      <c r="Z356" s="89">
        <v>34.2280480593124</v>
      </c>
      <c r="AA356" s="89">
        <v>-6.0396132539608498E-15</v>
      </c>
      <c r="AB356" s="89">
        <v>1.2635186050395499</v>
      </c>
      <c r="AC356" s="89">
        <v>99</v>
      </c>
      <c r="AD356" s="89">
        <v>0.90294518722991701</v>
      </c>
      <c r="AE356" s="89">
        <v>34.615737433308198</v>
      </c>
      <c r="AF356" s="89">
        <v>-1.56319401867222E-15</v>
      </c>
      <c r="AG356" s="89">
        <v>1.9407346643540599</v>
      </c>
      <c r="AH356" s="89">
        <v>95</v>
      </c>
      <c r="AI356" s="89">
        <v>0</v>
      </c>
      <c r="AJ356" s="89">
        <v>0</v>
      </c>
      <c r="AK356" s="89">
        <v>0</v>
      </c>
      <c r="AL356" s="89">
        <v>0</v>
      </c>
      <c r="AM356" s="89" t="s">
        <v>230</v>
      </c>
      <c r="AN356" s="89">
        <v>0</v>
      </c>
      <c r="AO356" s="89">
        <v>0</v>
      </c>
      <c r="AP356" s="89">
        <v>0</v>
      </c>
      <c r="AQ356" s="89">
        <v>0</v>
      </c>
      <c r="AR356" s="89" t="s">
        <v>230</v>
      </c>
      <c r="AS356" s="93">
        <f t="shared" si="11"/>
        <v>5</v>
      </c>
    </row>
    <row r="357" spans="1:45" x14ac:dyDescent="0.3">
      <c r="A357" s="93" t="str">
        <f t="shared" si="10"/>
        <v>EMBR3ENGI11</v>
      </c>
      <c r="B357" s="93">
        <v>355</v>
      </c>
      <c r="C357" s="89" t="s">
        <v>130</v>
      </c>
      <c r="D357" s="89" t="s">
        <v>91</v>
      </c>
      <c r="E357" s="89">
        <v>0</v>
      </c>
      <c r="F357" s="89">
        <v>0</v>
      </c>
      <c r="G357" s="89">
        <v>0</v>
      </c>
      <c r="H357" s="89">
        <v>0</v>
      </c>
      <c r="I357" s="89" t="s">
        <v>230</v>
      </c>
      <c r="J357" s="89">
        <v>2.4698712509558098</v>
      </c>
      <c r="K357" s="89">
        <v>26.529736659022099</v>
      </c>
      <c r="L357" s="89">
        <v>-3.5527136788005001E-16</v>
      </c>
      <c r="M357" s="89">
        <v>1.5026741410480999</v>
      </c>
      <c r="N357" s="89">
        <v>99</v>
      </c>
      <c r="O357" s="89">
        <v>2.45748214064258</v>
      </c>
      <c r="P357" s="89">
        <v>26.848876345274999</v>
      </c>
      <c r="Q357" s="89">
        <v>-3.8064789415719596E-15</v>
      </c>
      <c r="R357" s="89">
        <v>1.6284456149326201</v>
      </c>
      <c r="S357" s="89">
        <v>95</v>
      </c>
      <c r="T357" s="89">
        <v>2.4633385281950702</v>
      </c>
      <c r="U357" s="89">
        <v>26.8639976424342</v>
      </c>
      <c r="V357" s="89">
        <v>-5.3290705182007502E-16</v>
      </c>
      <c r="W357" s="89">
        <v>1.5623229076804701</v>
      </c>
      <c r="X357" s="89">
        <v>99</v>
      </c>
      <c r="Y357" s="89">
        <v>2.3027958592769902</v>
      </c>
      <c r="Z357" s="89">
        <v>28.094746524591599</v>
      </c>
      <c r="AA357" s="89">
        <v>3.9079850466805498E-15</v>
      </c>
      <c r="AB357" s="89">
        <v>1.5673485665342699</v>
      </c>
      <c r="AC357" s="89">
        <v>99</v>
      </c>
      <c r="AD357" s="89">
        <v>2.1426239139727499</v>
      </c>
      <c r="AE357" s="89">
        <v>28.966512404925702</v>
      </c>
      <c r="AF357" s="89">
        <v>8.5265128291211999E-16</v>
      </c>
      <c r="AG357" s="89">
        <v>1.98980589089867</v>
      </c>
      <c r="AH357" s="89">
        <v>99</v>
      </c>
      <c r="AI357" s="89">
        <v>0</v>
      </c>
      <c r="AJ357" s="89">
        <v>0</v>
      </c>
      <c r="AK357" s="89">
        <v>0</v>
      </c>
      <c r="AL357" s="89">
        <v>0</v>
      </c>
      <c r="AM357" s="89" t="s">
        <v>230</v>
      </c>
      <c r="AN357" s="89">
        <v>0</v>
      </c>
      <c r="AO357" s="89">
        <v>0</v>
      </c>
      <c r="AP357" s="89">
        <v>0</v>
      </c>
      <c r="AQ357" s="89">
        <v>0</v>
      </c>
      <c r="AR357" s="89" t="s">
        <v>230</v>
      </c>
      <c r="AS357" s="93">
        <f t="shared" si="11"/>
        <v>5</v>
      </c>
    </row>
    <row r="358" spans="1:45" x14ac:dyDescent="0.3">
      <c r="A358" s="93" t="str">
        <f t="shared" si="10"/>
        <v>EMBR3HYPE3</v>
      </c>
      <c r="B358" s="93">
        <v>356</v>
      </c>
      <c r="C358" s="89" t="s">
        <v>130</v>
      </c>
      <c r="D358" s="89" t="s">
        <v>94</v>
      </c>
      <c r="E358" s="89">
        <v>1.37431752756099</v>
      </c>
      <c r="F358" s="89">
        <v>20.837319964949</v>
      </c>
      <c r="G358" s="89">
        <v>-3.5882408155885099E-15</v>
      </c>
      <c r="H358" s="89">
        <v>1.0856319710356801</v>
      </c>
      <c r="I358" s="89">
        <v>95</v>
      </c>
      <c r="J358" s="89">
        <v>1.34701911827754</v>
      </c>
      <c r="K358" s="89">
        <v>21.2224687159711</v>
      </c>
      <c r="L358" s="89">
        <v>-6.2172489379008802E-16</v>
      </c>
      <c r="M358" s="89">
        <v>1.0817923970176799</v>
      </c>
      <c r="N358" s="89">
        <v>99</v>
      </c>
      <c r="O358" s="89">
        <v>0</v>
      </c>
      <c r="P358" s="89">
        <v>0</v>
      </c>
      <c r="Q358" s="89">
        <v>0</v>
      </c>
      <c r="R358" s="89">
        <v>0</v>
      </c>
      <c r="S358" s="89" t="s">
        <v>230</v>
      </c>
      <c r="T358" s="89">
        <v>1.3220280048498501</v>
      </c>
      <c r="U358" s="89">
        <v>21.6660147110839</v>
      </c>
      <c r="V358" s="89">
        <v>6.6613381477509402E-16</v>
      </c>
      <c r="W358" s="89">
        <v>1.3311232334513801</v>
      </c>
      <c r="X358" s="89">
        <v>95</v>
      </c>
      <c r="Y358" s="89">
        <v>1.4014741620692801</v>
      </c>
      <c r="Z358" s="89">
        <v>20.913891069310701</v>
      </c>
      <c r="AA358" s="89">
        <v>-1.8158314358313702E-15</v>
      </c>
      <c r="AB358" s="89">
        <v>1.3703028469279901</v>
      </c>
      <c r="AC358" s="89">
        <v>99</v>
      </c>
      <c r="AD358" s="89">
        <v>1.33163875271919</v>
      </c>
      <c r="AE358" s="89">
        <v>21.121465453012899</v>
      </c>
      <c r="AF358" s="89">
        <v>1.2434497875801799E-16</v>
      </c>
      <c r="AG358" s="89">
        <v>1.6770866695803099</v>
      </c>
      <c r="AH358" s="89">
        <v>95</v>
      </c>
      <c r="AI358" s="89">
        <v>0.91560517369066696</v>
      </c>
      <c r="AJ358" s="89">
        <v>24.064874619565899</v>
      </c>
      <c r="AK358" s="89">
        <v>2.9067657372004098E-16</v>
      </c>
      <c r="AL358" s="89">
        <v>1.98733238975438</v>
      </c>
      <c r="AM358" s="89">
        <v>95</v>
      </c>
      <c r="AN358" s="89">
        <v>0</v>
      </c>
      <c r="AO358" s="89">
        <v>0</v>
      </c>
      <c r="AP358" s="89">
        <v>0</v>
      </c>
      <c r="AQ358" s="89">
        <v>0</v>
      </c>
      <c r="AR358" s="89" t="s">
        <v>230</v>
      </c>
      <c r="AS358" s="93">
        <f t="shared" si="11"/>
        <v>6</v>
      </c>
    </row>
    <row r="359" spans="1:45" x14ac:dyDescent="0.3">
      <c r="A359" s="93" t="str">
        <f t="shared" si="10"/>
        <v>EMBR3JBSS3</v>
      </c>
      <c r="B359" s="93">
        <v>357</v>
      </c>
      <c r="C359" s="89" t="s">
        <v>130</v>
      </c>
      <c r="D359" s="89" t="s">
        <v>95</v>
      </c>
      <c r="E359" s="89">
        <v>0</v>
      </c>
      <c r="F359" s="89">
        <v>0</v>
      </c>
      <c r="G359" s="89">
        <v>0</v>
      </c>
      <c r="H359" s="89">
        <v>0</v>
      </c>
      <c r="I359" s="89" t="s">
        <v>230</v>
      </c>
      <c r="J359" s="89">
        <v>0</v>
      </c>
      <c r="K359" s="89">
        <v>0</v>
      </c>
      <c r="L359" s="89">
        <v>0</v>
      </c>
      <c r="M359" s="89">
        <v>0</v>
      </c>
      <c r="N359" s="89" t="s">
        <v>230</v>
      </c>
      <c r="O359" s="89">
        <v>0.95317415067021505</v>
      </c>
      <c r="P359" s="89">
        <v>15.070565760582801</v>
      </c>
      <c r="Q359" s="89">
        <v>4.5677747298863599E-16</v>
      </c>
      <c r="R359" s="89">
        <v>1.04733891739172</v>
      </c>
      <c r="S359" s="89">
        <v>95</v>
      </c>
      <c r="T359" s="89">
        <v>0.86969315798061697</v>
      </c>
      <c r="U359" s="89">
        <v>15.5816382830516</v>
      </c>
      <c r="V359" s="89">
        <v>8.4376949871511903E-16</v>
      </c>
      <c r="W359" s="89">
        <v>1.0726062341279501</v>
      </c>
      <c r="X359" s="89">
        <v>95</v>
      </c>
      <c r="Y359" s="89">
        <v>0.73261959591747705</v>
      </c>
      <c r="Z359" s="89">
        <v>16.568587359264999</v>
      </c>
      <c r="AA359" s="89">
        <v>-3.01980662698043E-15</v>
      </c>
      <c r="AB359" s="89">
        <v>1.1127690328853299</v>
      </c>
      <c r="AC359" s="89">
        <v>95</v>
      </c>
      <c r="AD359" s="89">
        <v>0.55241618510768697</v>
      </c>
      <c r="AE359" s="89">
        <v>18.0062655958485</v>
      </c>
      <c r="AF359" s="89">
        <v>5.5067062021407803E-16</v>
      </c>
      <c r="AG359" s="89">
        <v>1.23596279595213</v>
      </c>
      <c r="AH359" s="89">
        <v>99</v>
      </c>
      <c r="AI359" s="89">
        <v>0.20634479873646899</v>
      </c>
      <c r="AJ359" s="89">
        <v>20.465838972790699</v>
      </c>
      <c r="AK359" s="89">
        <v>-1.51797766276021E-15</v>
      </c>
      <c r="AL359" s="89">
        <v>1.52616949056559</v>
      </c>
      <c r="AM359" s="89">
        <v>99</v>
      </c>
      <c r="AN359" s="89">
        <v>0</v>
      </c>
      <c r="AO359" s="89">
        <v>0</v>
      </c>
      <c r="AP359" s="89">
        <v>0</v>
      </c>
      <c r="AQ359" s="89">
        <v>0</v>
      </c>
      <c r="AR359" s="89" t="s">
        <v>230</v>
      </c>
      <c r="AS359" s="93">
        <f t="shared" si="11"/>
        <v>5</v>
      </c>
    </row>
    <row r="360" spans="1:45" x14ac:dyDescent="0.3">
      <c r="A360" s="93" t="str">
        <f t="shared" si="10"/>
        <v>EMBR3MULT3</v>
      </c>
      <c r="B360" s="93">
        <v>358</v>
      </c>
      <c r="C360" s="89" t="s">
        <v>130</v>
      </c>
      <c r="D360" s="89" t="s">
        <v>109</v>
      </c>
      <c r="E360" s="89">
        <v>0</v>
      </c>
      <c r="F360" s="89">
        <v>0</v>
      </c>
      <c r="G360" s="89">
        <v>0</v>
      </c>
      <c r="H360" s="89">
        <v>0</v>
      </c>
      <c r="I360" s="89" t="s">
        <v>230</v>
      </c>
      <c r="J360" s="89">
        <v>0</v>
      </c>
      <c r="K360" s="89">
        <v>0</v>
      </c>
      <c r="L360" s="89">
        <v>0</v>
      </c>
      <c r="M360" s="89">
        <v>0</v>
      </c>
      <c r="N360" s="89" t="s">
        <v>230</v>
      </c>
      <c r="O360" s="89">
        <v>0.85503505596943097</v>
      </c>
      <c r="P360" s="89">
        <v>15.1209611852499</v>
      </c>
      <c r="Q360" s="89">
        <v>-2.89292399559469E-15</v>
      </c>
      <c r="R360" s="89">
        <v>1.11883313230307</v>
      </c>
      <c r="S360" s="89">
        <v>95</v>
      </c>
      <c r="T360" s="89">
        <v>0.79112196387132006</v>
      </c>
      <c r="U360" s="89">
        <v>15.5107530540519</v>
      </c>
      <c r="V360" s="89">
        <v>-1.02140518265514E-15</v>
      </c>
      <c r="W360" s="89">
        <v>1.1304320451607199</v>
      </c>
      <c r="X360" s="89">
        <v>95</v>
      </c>
      <c r="Y360" s="89">
        <v>0.79099046117845495</v>
      </c>
      <c r="Z360" s="89">
        <v>15.4820085301299</v>
      </c>
      <c r="AA360" s="89">
        <v>1.5592465590291099E-15</v>
      </c>
      <c r="AB360" s="89">
        <v>1.1176460505569801</v>
      </c>
      <c r="AC360" s="89">
        <v>99</v>
      </c>
      <c r="AD360" s="89">
        <v>0.78187491161213196</v>
      </c>
      <c r="AE360" s="89">
        <v>15.345567414838101</v>
      </c>
      <c r="AF360" s="89">
        <v>-1.35003119794419E-15</v>
      </c>
      <c r="AG360" s="89">
        <v>1.28741056823009</v>
      </c>
      <c r="AH360" s="89">
        <v>99</v>
      </c>
      <c r="AI360" s="89">
        <v>0.48144820091145402</v>
      </c>
      <c r="AJ360" s="89">
        <v>17.459099544549399</v>
      </c>
      <c r="AK360" s="89">
        <v>-4.52163559120064E-16</v>
      </c>
      <c r="AL360" s="89">
        <v>1.5483857665862399</v>
      </c>
      <c r="AM360" s="89">
        <v>99</v>
      </c>
      <c r="AN360" s="89">
        <v>1.0164956725761201</v>
      </c>
      <c r="AO360" s="89">
        <v>13.201173227180799</v>
      </c>
      <c r="AP360" s="89">
        <v>2.6147972675971698E-15</v>
      </c>
      <c r="AQ360" s="89">
        <v>1.6572885439441001</v>
      </c>
      <c r="AR360" s="89">
        <v>99</v>
      </c>
      <c r="AS360" s="93">
        <f t="shared" si="11"/>
        <v>6</v>
      </c>
    </row>
    <row r="361" spans="1:45" x14ac:dyDescent="0.3">
      <c r="A361" s="93" t="str">
        <f t="shared" si="10"/>
        <v>EMBR3PETR3</v>
      </c>
      <c r="B361" s="93">
        <v>359</v>
      </c>
      <c r="C361" s="89" t="s">
        <v>130</v>
      </c>
      <c r="D361" s="89" t="s">
        <v>97</v>
      </c>
      <c r="E361" s="89">
        <v>3.17456358883378</v>
      </c>
      <c r="F361" s="89">
        <v>-0.105692964886757</v>
      </c>
      <c r="G361" s="89">
        <v>-6.3948846218409005E-16</v>
      </c>
      <c r="H361" s="89">
        <v>1.2496135750814701</v>
      </c>
      <c r="I361" s="89">
        <v>95</v>
      </c>
      <c r="J361" s="89">
        <v>3.1727513202120798</v>
      </c>
      <c r="K361" s="89">
        <v>-0.16475899751761999</v>
      </c>
      <c r="L361" s="89">
        <v>4.1448326252672502E-16</v>
      </c>
      <c r="M361" s="89">
        <v>1.1774665498932999</v>
      </c>
      <c r="N361" s="89">
        <v>99</v>
      </c>
      <c r="O361" s="89">
        <v>3.0614991080278</v>
      </c>
      <c r="P361" s="89">
        <v>0.41318544970979998</v>
      </c>
      <c r="Q361" s="89">
        <v>7.1054273576010003E-16</v>
      </c>
      <c r="R361" s="89">
        <v>1.34778663609181</v>
      </c>
      <c r="S361" s="89">
        <v>99</v>
      </c>
      <c r="T361" s="89">
        <v>2.7729589846092599</v>
      </c>
      <c r="U361" s="89">
        <v>2.2065928799757999</v>
      </c>
      <c r="V361" s="89">
        <v>-1.06581410364015E-15</v>
      </c>
      <c r="W361" s="89">
        <v>1.80551344080692</v>
      </c>
      <c r="X361" s="89">
        <v>95</v>
      </c>
      <c r="Y361" s="89">
        <v>0</v>
      </c>
      <c r="Z361" s="89">
        <v>0</v>
      </c>
      <c r="AA361" s="89">
        <v>0</v>
      </c>
      <c r="AB361" s="89">
        <v>0</v>
      </c>
      <c r="AC361" s="89" t="s">
        <v>230</v>
      </c>
      <c r="AD361" s="89">
        <v>2.0462576499586298</v>
      </c>
      <c r="AE361" s="89">
        <v>6.9156037823570697</v>
      </c>
      <c r="AF361" s="89">
        <v>-2.9842794901924199E-15</v>
      </c>
      <c r="AG361" s="89">
        <v>2.98239920554074</v>
      </c>
      <c r="AH361" s="89">
        <v>95</v>
      </c>
      <c r="AI361" s="89">
        <v>0</v>
      </c>
      <c r="AJ361" s="89">
        <v>0</v>
      </c>
      <c r="AK361" s="89">
        <v>0</v>
      </c>
      <c r="AL361" s="89">
        <v>0</v>
      </c>
      <c r="AM361" s="89" t="s">
        <v>230</v>
      </c>
      <c r="AN361" s="89">
        <v>0</v>
      </c>
      <c r="AO361" s="89">
        <v>0</v>
      </c>
      <c r="AP361" s="89">
        <v>0</v>
      </c>
      <c r="AQ361" s="89">
        <v>0</v>
      </c>
      <c r="AR361" s="89" t="s">
        <v>230</v>
      </c>
      <c r="AS361" s="93">
        <f t="shared" si="11"/>
        <v>5</v>
      </c>
    </row>
    <row r="362" spans="1:45" x14ac:dyDescent="0.3">
      <c r="A362" s="93" t="str">
        <f t="shared" si="10"/>
        <v>EMBR3PETR4</v>
      </c>
      <c r="B362" s="93">
        <v>360</v>
      </c>
      <c r="C362" s="89" t="s">
        <v>130</v>
      </c>
      <c r="D362" s="89" t="s">
        <v>98</v>
      </c>
      <c r="E362" s="89">
        <v>3.04266655399804</v>
      </c>
      <c r="F362" s="89">
        <v>0.54579706899119895</v>
      </c>
      <c r="G362" s="89">
        <v>4.2632564145606E-16</v>
      </c>
      <c r="H362" s="89">
        <v>1.1931157572342299</v>
      </c>
      <c r="I362" s="89">
        <v>95</v>
      </c>
      <c r="J362" s="89">
        <v>3.0477034414310902</v>
      </c>
      <c r="K362" s="89">
        <v>0.40011187609410098</v>
      </c>
      <c r="L362" s="89">
        <v>2.7237471537470501E-15</v>
      </c>
      <c r="M362" s="89">
        <v>1.1390867324187299</v>
      </c>
      <c r="N362" s="89">
        <v>99</v>
      </c>
      <c r="O362" s="89">
        <v>2.9342863953580598</v>
      </c>
      <c r="P362" s="89">
        <v>0.97839209201326205</v>
      </c>
      <c r="Q362" s="89">
        <v>-2.1062516810031502E-15</v>
      </c>
      <c r="R362" s="89">
        <v>1.33724324030376</v>
      </c>
      <c r="S362" s="89">
        <v>95</v>
      </c>
      <c r="T362" s="89">
        <v>2.6439021597030199</v>
      </c>
      <c r="U362" s="89">
        <v>2.7831633821263901</v>
      </c>
      <c r="V362" s="89">
        <v>-1.4210854715202001E-15</v>
      </c>
      <c r="W362" s="89">
        <v>1.8076408365487899</v>
      </c>
      <c r="X362" s="89">
        <v>95</v>
      </c>
      <c r="Y362" s="89">
        <v>0</v>
      </c>
      <c r="Z362" s="89">
        <v>0</v>
      </c>
      <c r="AA362" s="89">
        <v>0</v>
      </c>
      <c r="AB362" s="89">
        <v>0</v>
      </c>
      <c r="AC362" s="89" t="s">
        <v>230</v>
      </c>
      <c r="AD362" s="89">
        <v>1.97522845522929</v>
      </c>
      <c r="AE362" s="89">
        <v>7.04843726577319</v>
      </c>
      <c r="AF362" s="89">
        <v>-4.2632564145606E-16</v>
      </c>
      <c r="AG362" s="89">
        <v>2.9027157073641399</v>
      </c>
      <c r="AH362" s="89">
        <v>95</v>
      </c>
      <c r="AI362" s="89">
        <v>0</v>
      </c>
      <c r="AJ362" s="89">
        <v>0</v>
      </c>
      <c r="AK362" s="89">
        <v>0</v>
      </c>
      <c r="AL362" s="89">
        <v>0</v>
      </c>
      <c r="AM362" s="89" t="s">
        <v>230</v>
      </c>
      <c r="AN362" s="89">
        <v>0</v>
      </c>
      <c r="AO362" s="89">
        <v>0</v>
      </c>
      <c r="AP362" s="89">
        <v>0</v>
      </c>
      <c r="AQ362" s="89">
        <v>0</v>
      </c>
      <c r="AR362" s="89" t="s">
        <v>230</v>
      </c>
      <c r="AS362" s="93">
        <f t="shared" si="11"/>
        <v>5</v>
      </c>
    </row>
    <row r="363" spans="1:45" x14ac:dyDescent="0.3">
      <c r="A363" s="93" t="str">
        <f t="shared" si="10"/>
        <v>EMBR3YDUQ3</v>
      </c>
      <c r="B363" s="93">
        <v>361</v>
      </c>
      <c r="C363" s="89" t="s">
        <v>130</v>
      </c>
      <c r="D363" s="89" t="s">
        <v>115</v>
      </c>
      <c r="E363" s="89">
        <v>0</v>
      </c>
      <c r="F363" s="89">
        <v>0</v>
      </c>
      <c r="G363" s="89">
        <v>0</v>
      </c>
      <c r="H363" s="89">
        <v>0</v>
      </c>
      <c r="I363" s="89" t="s">
        <v>230</v>
      </c>
      <c r="J363" s="89">
        <v>2.8433865638445699</v>
      </c>
      <c r="K363" s="89">
        <v>8.34896194985566</v>
      </c>
      <c r="L363" s="89">
        <v>2.54611146980703E-15</v>
      </c>
      <c r="M363" s="89">
        <v>1.69091525246056</v>
      </c>
      <c r="N363" s="89">
        <v>95</v>
      </c>
      <c r="O363" s="89">
        <v>2.9080184186742302</v>
      </c>
      <c r="P363" s="89">
        <v>8.2243353425005594</v>
      </c>
      <c r="Q363" s="89">
        <v>-2.2331343123888898E-15</v>
      </c>
      <c r="R363" s="89">
        <v>1.8439818391509399</v>
      </c>
      <c r="S363" s="89">
        <v>95</v>
      </c>
      <c r="T363" s="89">
        <v>0</v>
      </c>
      <c r="U363" s="89">
        <v>0</v>
      </c>
      <c r="V363" s="89">
        <v>0</v>
      </c>
      <c r="W363" s="89">
        <v>0</v>
      </c>
      <c r="X363" s="89" t="s">
        <v>230</v>
      </c>
      <c r="Y363" s="89">
        <v>3.0089739055995999</v>
      </c>
      <c r="Z363" s="89">
        <v>7.6230072550536301</v>
      </c>
      <c r="AA363" s="89">
        <v>1.26318708579573E-15</v>
      </c>
      <c r="AB363" s="89">
        <v>1.87430092488583</v>
      </c>
      <c r="AC363" s="89">
        <v>95</v>
      </c>
      <c r="AD363" s="89">
        <v>2.7770619356789599</v>
      </c>
      <c r="AE363" s="89">
        <v>9.0288112138149206</v>
      </c>
      <c r="AF363" s="89">
        <v>7.6383344094210798E-16</v>
      </c>
      <c r="AG363" s="89">
        <v>2.2675148284115698</v>
      </c>
      <c r="AH363" s="89">
        <v>99</v>
      </c>
      <c r="AI363" s="89">
        <v>1.71209617276572</v>
      </c>
      <c r="AJ363" s="89">
        <v>16.589336575291899</v>
      </c>
      <c r="AK363" s="89">
        <v>3.7464980612805303E-15</v>
      </c>
      <c r="AL363" s="89">
        <v>3.6126427770407701</v>
      </c>
      <c r="AM363" s="89">
        <v>95</v>
      </c>
      <c r="AN363" s="89">
        <v>2.0440548228624502</v>
      </c>
      <c r="AO363" s="89">
        <v>13.9162722330853</v>
      </c>
      <c r="AP363" s="89">
        <v>1.0800249583553501E-15</v>
      </c>
      <c r="AQ363" s="89">
        <v>3.51785175720708</v>
      </c>
      <c r="AR363" s="89">
        <v>95</v>
      </c>
      <c r="AS363" s="93">
        <f t="shared" si="11"/>
        <v>6</v>
      </c>
    </row>
    <row r="364" spans="1:45" x14ac:dyDescent="0.3">
      <c r="A364" s="93" t="str">
        <f t="shared" si="10"/>
        <v>ENBR3ABEV3</v>
      </c>
      <c r="B364" s="93">
        <v>362</v>
      </c>
      <c r="C364" s="89" t="s">
        <v>90</v>
      </c>
      <c r="D364" s="89" t="s">
        <v>81</v>
      </c>
      <c r="E364" s="89">
        <v>1.39936502817727</v>
      </c>
      <c r="F364" s="89">
        <v>-11.9087628024248</v>
      </c>
      <c r="G364" s="89">
        <v>-1.45661260830821E-15</v>
      </c>
      <c r="H364" s="89">
        <v>0.70887580351014001</v>
      </c>
      <c r="I364" s="89">
        <v>99</v>
      </c>
      <c r="J364" s="89">
        <v>0</v>
      </c>
      <c r="K364" s="89">
        <v>0</v>
      </c>
      <c r="L364" s="89">
        <v>0</v>
      </c>
      <c r="M364" s="89">
        <v>0</v>
      </c>
      <c r="N364" s="89" t="s">
        <v>230</v>
      </c>
      <c r="O364" s="89">
        <v>1.2420572324105501</v>
      </c>
      <c r="P364" s="89">
        <v>-8.9503790812267194</v>
      </c>
      <c r="Q364" s="89">
        <v>-1.52259157662879E-15</v>
      </c>
      <c r="R364" s="89">
        <v>0.78174680564336596</v>
      </c>
      <c r="S364" s="89">
        <v>95</v>
      </c>
      <c r="T364" s="89">
        <v>0</v>
      </c>
      <c r="U364" s="89">
        <v>0</v>
      </c>
      <c r="V364" s="89">
        <v>0</v>
      </c>
      <c r="W364" s="89">
        <v>0</v>
      </c>
      <c r="X364" s="89" t="s">
        <v>230</v>
      </c>
      <c r="Y364" s="89">
        <v>1.0979166162741401</v>
      </c>
      <c r="Z364" s="89">
        <v>-6.2148510418706797</v>
      </c>
      <c r="AA364" s="89">
        <v>-1.14476329650238E-15</v>
      </c>
      <c r="AB364" s="89">
        <v>0.76719241158373597</v>
      </c>
      <c r="AC364" s="89">
        <v>95</v>
      </c>
      <c r="AD364" s="89">
        <v>1.11595958648203</v>
      </c>
      <c r="AE364" s="89">
        <v>-6.5772255900697401</v>
      </c>
      <c r="AF364" s="89">
        <v>-7.8159700933611001E-16</v>
      </c>
      <c r="AG364" s="89">
        <v>0.77042527545152795</v>
      </c>
      <c r="AH364" s="89">
        <v>95</v>
      </c>
      <c r="AI364" s="89">
        <v>0.92328276395387299</v>
      </c>
      <c r="AJ364" s="89">
        <v>-3.0646255075154998</v>
      </c>
      <c r="AK364" s="89">
        <v>-1.4130111222502E-15</v>
      </c>
      <c r="AL364" s="89">
        <v>0.81268577109293305</v>
      </c>
      <c r="AM364" s="89">
        <v>95</v>
      </c>
      <c r="AN364" s="89">
        <v>0.87846553644508696</v>
      </c>
      <c r="AO364" s="89">
        <v>-2.31576791618608</v>
      </c>
      <c r="AP364" s="89">
        <v>4.4764192352886302E-16</v>
      </c>
      <c r="AQ364" s="89">
        <v>0.79494344181029297</v>
      </c>
      <c r="AR364" s="89">
        <v>95</v>
      </c>
      <c r="AS364" s="93">
        <f t="shared" si="11"/>
        <v>6</v>
      </c>
    </row>
    <row r="365" spans="1:45" x14ac:dyDescent="0.3">
      <c r="A365" s="93" t="str">
        <f t="shared" si="10"/>
        <v>ENBR3AZUL4</v>
      </c>
      <c r="B365" s="93">
        <v>363</v>
      </c>
      <c r="C365" s="89" t="s">
        <v>90</v>
      </c>
      <c r="D365" s="89" t="s">
        <v>104</v>
      </c>
      <c r="E365" s="89">
        <v>0</v>
      </c>
      <c r="F365" s="89">
        <v>0</v>
      </c>
      <c r="G365" s="89">
        <v>0</v>
      </c>
      <c r="H365" s="89">
        <v>0</v>
      </c>
      <c r="I365" s="89" t="s">
        <v>230</v>
      </c>
      <c r="J365" s="89">
        <v>0</v>
      </c>
      <c r="K365" s="89">
        <v>0</v>
      </c>
      <c r="L365" s="89">
        <v>0</v>
      </c>
      <c r="M365" s="89">
        <v>0</v>
      </c>
      <c r="N365" s="89" t="s">
        <v>230</v>
      </c>
      <c r="O365" s="89">
        <v>0</v>
      </c>
      <c r="P365" s="89">
        <v>0</v>
      </c>
      <c r="Q365" s="89">
        <v>0</v>
      </c>
      <c r="R365" s="89">
        <v>0</v>
      </c>
      <c r="S365" s="89" t="s">
        <v>230</v>
      </c>
      <c r="T365" s="89">
        <v>7.2724589585469097</v>
      </c>
      <c r="U365" s="89">
        <v>-104.029622097453</v>
      </c>
      <c r="V365" s="89">
        <v>-7.9936057773011302E-15</v>
      </c>
      <c r="W365" s="89">
        <v>3.9239900112447201</v>
      </c>
      <c r="X365" s="89">
        <v>95</v>
      </c>
      <c r="Y365" s="89">
        <v>7.2554576441208498</v>
      </c>
      <c r="Z365" s="89">
        <v>-103.97977939514701</v>
      </c>
      <c r="AA365" s="89">
        <v>6.4738338147031396E-15</v>
      </c>
      <c r="AB365" s="89">
        <v>4.0109084828572801</v>
      </c>
      <c r="AC365" s="89">
        <v>95</v>
      </c>
      <c r="AD365" s="89">
        <v>6.9972152114347503</v>
      </c>
      <c r="AE365" s="89">
        <v>-99.290143042397006</v>
      </c>
      <c r="AF365" s="89">
        <v>1.3642420526593899E-14</v>
      </c>
      <c r="AG365" s="89">
        <v>3.9275417791107801</v>
      </c>
      <c r="AH365" s="89">
        <v>99</v>
      </c>
      <c r="AI365" s="89">
        <v>5.5834568248683603</v>
      </c>
      <c r="AJ365" s="89">
        <v>-73.507849481358306</v>
      </c>
      <c r="AK365" s="89">
        <v>-7.7513752992010908E-15</v>
      </c>
      <c r="AL365" s="89">
        <v>4.5033659784828304</v>
      </c>
      <c r="AM365" s="89">
        <v>95</v>
      </c>
      <c r="AN365" s="89">
        <v>6.8099619997480403</v>
      </c>
      <c r="AO365" s="89">
        <v>-94.488650675015293</v>
      </c>
      <c r="AP365" s="89">
        <v>1.3130829756846699E-14</v>
      </c>
      <c r="AQ365" s="89">
        <v>5.0866595250793001</v>
      </c>
      <c r="AR365" s="89">
        <v>99</v>
      </c>
      <c r="AS365" s="93">
        <f t="shared" si="11"/>
        <v>5</v>
      </c>
    </row>
    <row r="366" spans="1:45" x14ac:dyDescent="0.3">
      <c r="A366" s="93" t="str">
        <f t="shared" si="10"/>
        <v>ENBR3BRAP4</v>
      </c>
      <c r="B366" s="93">
        <v>364</v>
      </c>
      <c r="C366" s="89" t="s">
        <v>90</v>
      </c>
      <c r="D366" s="89" t="s">
        <v>120</v>
      </c>
      <c r="E366" s="89">
        <v>10.6137326362899</v>
      </c>
      <c r="F366" s="89">
        <v>-142.213402384472</v>
      </c>
      <c r="G366" s="89">
        <v>-3.21165316563565E-14</v>
      </c>
      <c r="H366" s="89">
        <v>5.8995605915813796</v>
      </c>
      <c r="I366" s="89">
        <v>99</v>
      </c>
      <c r="J366" s="89">
        <v>10.111650638241301</v>
      </c>
      <c r="K366" s="89">
        <v>-133.237669952842</v>
      </c>
      <c r="L366" s="89">
        <v>-6.1580370432542002E-15</v>
      </c>
      <c r="M366" s="89">
        <v>6.0266368955802596</v>
      </c>
      <c r="N366" s="89">
        <v>95</v>
      </c>
      <c r="O366" s="89">
        <v>10.6042825676221</v>
      </c>
      <c r="P366" s="89">
        <v>-143.23261745076601</v>
      </c>
      <c r="Q366" s="89">
        <v>-2.0910257652368699E-14</v>
      </c>
      <c r="R366" s="89">
        <v>6.1213657207645804</v>
      </c>
      <c r="S366" s="89">
        <v>95</v>
      </c>
      <c r="T366" s="89">
        <v>11.38875268486</v>
      </c>
      <c r="U366" s="89">
        <v>-158.495095490295</v>
      </c>
      <c r="V366" s="89">
        <v>5.1514348342607301E-15</v>
      </c>
      <c r="W366" s="89">
        <v>6.2972019384056503</v>
      </c>
      <c r="X366" s="89">
        <v>99</v>
      </c>
      <c r="Y366" s="89">
        <v>10.5576367530656</v>
      </c>
      <c r="Z366" s="89">
        <v>-143.62146437784901</v>
      </c>
      <c r="AA366" s="89">
        <v>-1.07370902292637E-14</v>
      </c>
      <c r="AB366" s="89">
        <v>6.7263090440655597</v>
      </c>
      <c r="AC366" s="89">
        <v>99</v>
      </c>
      <c r="AD366" s="89">
        <v>10.0588801245268</v>
      </c>
      <c r="AE366" s="89">
        <v>-134.63753111342101</v>
      </c>
      <c r="AF366" s="89">
        <v>-3.6948222259525203E-15</v>
      </c>
      <c r="AG366" s="89">
        <v>6.82548410938512</v>
      </c>
      <c r="AH366" s="89">
        <v>99</v>
      </c>
      <c r="AI366" s="89">
        <v>8.5692142160377092</v>
      </c>
      <c r="AJ366" s="89">
        <v>-107.532880679559</v>
      </c>
      <c r="AK366" s="89">
        <v>-1.5761129775042201E-14</v>
      </c>
      <c r="AL366" s="89">
        <v>7.0785057718580298</v>
      </c>
      <c r="AM366" s="89">
        <v>95</v>
      </c>
      <c r="AN366" s="89">
        <v>0</v>
      </c>
      <c r="AO366" s="89">
        <v>0</v>
      </c>
      <c r="AP366" s="89">
        <v>0</v>
      </c>
      <c r="AQ366" s="89">
        <v>0</v>
      </c>
      <c r="AR366" s="89" t="s">
        <v>230</v>
      </c>
      <c r="AS366" s="93">
        <f t="shared" si="11"/>
        <v>7</v>
      </c>
    </row>
    <row r="367" spans="1:45" x14ac:dyDescent="0.3">
      <c r="A367" s="93" t="str">
        <f t="shared" si="10"/>
        <v>ENBR3BRDT3</v>
      </c>
      <c r="B367" s="93">
        <v>365</v>
      </c>
      <c r="C367" s="89" t="s">
        <v>90</v>
      </c>
      <c r="D367" s="89" t="s">
        <v>83</v>
      </c>
      <c r="E367" s="89">
        <v>1.04173300827335</v>
      </c>
      <c r="F367" s="89">
        <v>1.8333302188727401</v>
      </c>
      <c r="G367" s="89">
        <v>-3.1974423109204501E-15</v>
      </c>
      <c r="H367" s="89">
        <v>0.66900794185925005</v>
      </c>
      <c r="I367" s="89">
        <v>99</v>
      </c>
      <c r="J367" s="89">
        <v>0.80897358401822805</v>
      </c>
      <c r="K367" s="89">
        <v>6.3100598150958396</v>
      </c>
      <c r="L367" s="89">
        <v>2.1316282072803001E-15</v>
      </c>
      <c r="M367" s="89">
        <v>0.75661487801982796</v>
      </c>
      <c r="N367" s="89">
        <v>95</v>
      </c>
      <c r="O367" s="89">
        <v>0.69229931339169604</v>
      </c>
      <c r="P367" s="89">
        <v>8.6204426831560195</v>
      </c>
      <c r="Q367" s="89">
        <v>-8.8817841970012504E-16</v>
      </c>
      <c r="R367" s="89">
        <v>0.83045215678609297</v>
      </c>
      <c r="S367" s="89">
        <v>95</v>
      </c>
      <c r="T367" s="89">
        <v>0.645335031950652</v>
      </c>
      <c r="U367" s="89">
        <v>9.5343697089040003</v>
      </c>
      <c r="V367" s="89">
        <v>-2.5757174171303599E-15</v>
      </c>
      <c r="W367" s="89">
        <v>0.80453557246024598</v>
      </c>
      <c r="X367" s="89">
        <v>95</v>
      </c>
      <c r="Y367" s="89">
        <v>0.70854874148401203</v>
      </c>
      <c r="Z367" s="89">
        <v>8.4150833553799504</v>
      </c>
      <c r="AA367" s="89">
        <v>-4.3422056074228299E-16</v>
      </c>
      <c r="AB367" s="89">
        <v>0.83333915902247302</v>
      </c>
      <c r="AC367" s="89">
        <v>99</v>
      </c>
      <c r="AD367" s="89">
        <v>1.00756444532845</v>
      </c>
      <c r="AE367" s="89">
        <v>2.85116637544759</v>
      </c>
      <c r="AF367" s="89">
        <v>1.4921397450962099E-15</v>
      </c>
      <c r="AG367" s="89">
        <v>0.97380111467825803</v>
      </c>
      <c r="AH367" s="89">
        <v>95</v>
      </c>
      <c r="AI367" s="89">
        <v>0</v>
      </c>
      <c r="AJ367" s="89">
        <v>0</v>
      </c>
      <c r="AK367" s="89">
        <v>0</v>
      </c>
      <c r="AL367" s="89">
        <v>0</v>
      </c>
      <c r="AM367" s="89" t="s">
        <v>230</v>
      </c>
      <c r="AN367" s="89">
        <v>0</v>
      </c>
      <c r="AO367" s="89">
        <v>0</v>
      </c>
      <c r="AP367" s="89">
        <v>0</v>
      </c>
      <c r="AQ367" s="89">
        <v>0</v>
      </c>
      <c r="AR367" s="89" t="s">
        <v>230</v>
      </c>
      <c r="AS367" s="93">
        <f t="shared" si="11"/>
        <v>6</v>
      </c>
    </row>
    <row r="368" spans="1:45" x14ac:dyDescent="0.3">
      <c r="A368" s="93" t="str">
        <f t="shared" si="10"/>
        <v>ENBR3CMIG4</v>
      </c>
      <c r="B368" s="93">
        <v>366</v>
      </c>
      <c r="C368" s="89" t="s">
        <v>90</v>
      </c>
      <c r="D368" s="89" t="s">
        <v>454</v>
      </c>
      <c r="E368" s="89">
        <v>1.7144095423638499</v>
      </c>
      <c r="F368" s="89">
        <v>-19.786714062633301</v>
      </c>
      <c r="G368" s="89">
        <v>-1.6697754290362401E-15</v>
      </c>
      <c r="H368" s="89">
        <v>0.66480506962521002</v>
      </c>
      <c r="I368" s="89">
        <v>95</v>
      </c>
      <c r="J368" s="89">
        <v>1.5947449041025701</v>
      </c>
      <c r="K368" s="89">
        <v>-17.5734144987455</v>
      </c>
      <c r="L368" s="89">
        <v>1.6579330501069001E-15</v>
      </c>
      <c r="M368" s="89">
        <v>0.71523779546586197</v>
      </c>
      <c r="N368" s="89">
        <v>95</v>
      </c>
      <c r="O368" s="89">
        <v>1.5785880167347299</v>
      </c>
      <c r="P368" s="89">
        <v>-17.277293412996599</v>
      </c>
      <c r="Q368" s="89">
        <v>-2.0554986284488599E-15</v>
      </c>
      <c r="R368" s="89">
        <v>0.67634171603419002</v>
      </c>
      <c r="S368" s="89">
        <v>95</v>
      </c>
      <c r="T368" s="89">
        <v>1.58433735056165</v>
      </c>
      <c r="U368" s="89">
        <v>-17.398156308303001</v>
      </c>
      <c r="V368" s="89">
        <v>2.1538326677728E-15</v>
      </c>
      <c r="W368" s="89">
        <v>0.64317853165175198</v>
      </c>
      <c r="X368" s="89">
        <v>99</v>
      </c>
      <c r="Y368" s="89">
        <v>1.5539345342570401</v>
      </c>
      <c r="Z368" s="89">
        <v>-16.852966417760101</v>
      </c>
      <c r="AA368" s="89">
        <v>-2.07241631263363E-15</v>
      </c>
      <c r="AB368" s="89">
        <v>0.62052208086664695</v>
      </c>
      <c r="AC368" s="89">
        <v>99</v>
      </c>
      <c r="AD368" s="89">
        <v>1.5448453832415401</v>
      </c>
      <c r="AE368" s="89">
        <v>-16.698381766697601</v>
      </c>
      <c r="AF368" s="89">
        <v>1.08357767203415E-15</v>
      </c>
      <c r="AG368" s="89">
        <v>0.60779930911325597</v>
      </c>
      <c r="AH368" s="89">
        <v>99</v>
      </c>
      <c r="AI368" s="89">
        <v>0</v>
      </c>
      <c r="AJ368" s="89">
        <v>0</v>
      </c>
      <c r="AK368" s="89">
        <v>0</v>
      </c>
      <c r="AL368" s="89">
        <v>0</v>
      </c>
      <c r="AM368" s="89" t="s">
        <v>230</v>
      </c>
      <c r="AN368" s="89">
        <v>0</v>
      </c>
      <c r="AO368" s="89">
        <v>0</v>
      </c>
      <c r="AP368" s="89">
        <v>0</v>
      </c>
      <c r="AQ368" s="89">
        <v>0</v>
      </c>
      <c r="AR368" s="89" t="s">
        <v>230</v>
      </c>
      <c r="AS368" s="93">
        <f t="shared" si="11"/>
        <v>6</v>
      </c>
    </row>
    <row r="369" spans="1:45" x14ac:dyDescent="0.3">
      <c r="A369" s="93" t="str">
        <f t="shared" si="10"/>
        <v>ENBR3CPFE3</v>
      </c>
      <c r="B369" s="93">
        <v>367</v>
      </c>
      <c r="C369" s="89" t="s">
        <v>90</v>
      </c>
      <c r="D369" s="89" t="s">
        <v>128</v>
      </c>
      <c r="E369" s="89">
        <v>1.5656744409075101</v>
      </c>
      <c r="F369" s="89">
        <v>1.07714878658729</v>
      </c>
      <c r="G369" s="89">
        <v>-2.3803181647963401E-15</v>
      </c>
      <c r="H369" s="89">
        <v>0.66747765576215301</v>
      </c>
      <c r="I369" s="89">
        <v>95</v>
      </c>
      <c r="J369" s="89">
        <v>1.30365745250448</v>
      </c>
      <c r="K369" s="89">
        <v>6.0518703941267704</v>
      </c>
      <c r="L369" s="89">
        <v>8.5857247237678803E-16</v>
      </c>
      <c r="M369" s="89">
        <v>0.80936513316319403</v>
      </c>
      <c r="N369" s="89">
        <v>95</v>
      </c>
      <c r="O369" s="89">
        <v>0</v>
      </c>
      <c r="P369" s="89">
        <v>0</v>
      </c>
      <c r="Q369" s="89">
        <v>0</v>
      </c>
      <c r="R369" s="89">
        <v>0</v>
      </c>
      <c r="S369" s="89" t="s">
        <v>230</v>
      </c>
      <c r="T369" s="89">
        <v>1.22727615302946</v>
      </c>
      <c r="U369" s="89">
        <v>7.6074464961138899</v>
      </c>
      <c r="V369" s="89">
        <v>3.9968028886505602E-16</v>
      </c>
      <c r="W369" s="89">
        <v>0.83698228103001404</v>
      </c>
      <c r="X369" s="89">
        <v>95</v>
      </c>
      <c r="Y369" s="89">
        <v>1.0531061139239299</v>
      </c>
      <c r="Z369" s="89">
        <v>10.9164241255456</v>
      </c>
      <c r="AA369" s="89">
        <v>-1.14476329650238E-15</v>
      </c>
      <c r="AB369" s="89">
        <v>0.911366870102572</v>
      </c>
      <c r="AC369" s="89">
        <v>95</v>
      </c>
      <c r="AD369" s="89">
        <v>1.17439083313015</v>
      </c>
      <c r="AE369" s="89">
        <v>8.6279320516374796</v>
      </c>
      <c r="AF369" s="89">
        <v>1.95399252334028E-15</v>
      </c>
      <c r="AG369" s="89">
        <v>0.99683894492620995</v>
      </c>
      <c r="AH369" s="89">
        <v>99</v>
      </c>
      <c r="AI369" s="89">
        <v>0</v>
      </c>
      <c r="AJ369" s="89">
        <v>0</v>
      </c>
      <c r="AK369" s="89">
        <v>0</v>
      </c>
      <c r="AL369" s="89">
        <v>0</v>
      </c>
      <c r="AM369" s="89" t="s">
        <v>230</v>
      </c>
      <c r="AN369" s="89">
        <v>0</v>
      </c>
      <c r="AO369" s="89">
        <v>0</v>
      </c>
      <c r="AP369" s="89">
        <v>0</v>
      </c>
      <c r="AQ369" s="89">
        <v>0</v>
      </c>
      <c r="AR369" s="89" t="s">
        <v>230</v>
      </c>
      <c r="AS369" s="93">
        <f t="shared" si="11"/>
        <v>5</v>
      </c>
    </row>
    <row r="370" spans="1:45" x14ac:dyDescent="0.3">
      <c r="A370" s="93" t="str">
        <f t="shared" si="10"/>
        <v>ENBR3CPLE6</v>
      </c>
      <c r="B370" s="93">
        <v>368</v>
      </c>
      <c r="C370" s="89" t="s">
        <v>90</v>
      </c>
      <c r="D370" s="89" t="s">
        <v>508</v>
      </c>
      <c r="E370" s="89">
        <v>0</v>
      </c>
      <c r="F370" s="89">
        <v>0</v>
      </c>
      <c r="G370" s="89">
        <v>0</v>
      </c>
      <c r="H370" s="89">
        <v>0</v>
      </c>
      <c r="I370" s="89" t="s">
        <v>230</v>
      </c>
      <c r="J370" s="89">
        <v>3.2453775801801701</v>
      </c>
      <c r="K370" s="89">
        <v>4.4825524139231101</v>
      </c>
      <c r="L370" s="89">
        <v>2.9605947323337501E-16</v>
      </c>
      <c r="M370" s="89">
        <v>2.5374988588456202</v>
      </c>
      <c r="N370" s="89">
        <v>95</v>
      </c>
      <c r="O370" s="89">
        <v>3.4673953776954001</v>
      </c>
      <c r="P370" s="89">
        <v>0.131457098913351</v>
      </c>
      <c r="Q370" s="89">
        <v>-4.6692808349949401E-15</v>
      </c>
      <c r="R370" s="89">
        <v>2.4897427882549801</v>
      </c>
      <c r="S370" s="89">
        <v>95</v>
      </c>
      <c r="T370" s="89">
        <v>3.5893718269269699</v>
      </c>
      <c r="U370" s="89">
        <v>-2.21565010069857</v>
      </c>
      <c r="V370" s="89">
        <v>-5.3290705182007502E-16</v>
      </c>
      <c r="W370" s="89">
        <v>2.41678315115414</v>
      </c>
      <c r="X370" s="89">
        <v>99</v>
      </c>
      <c r="Y370" s="89">
        <v>3.4442730267595598</v>
      </c>
      <c r="Z370" s="89">
        <v>0.53013459199734603</v>
      </c>
      <c r="AA370" s="89">
        <v>-8.3686144433967405E-15</v>
      </c>
      <c r="AB370" s="89">
        <v>2.31117895575475</v>
      </c>
      <c r="AC370" s="89">
        <v>99</v>
      </c>
      <c r="AD370" s="89">
        <v>3.8644428294151401</v>
      </c>
      <c r="AE370" s="89">
        <v>-7.3422582134192602</v>
      </c>
      <c r="AF370" s="89">
        <v>-9.9475983006413996E-16</v>
      </c>
      <c r="AG370" s="89">
        <v>2.4395260634140001</v>
      </c>
      <c r="AH370" s="89">
        <v>99</v>
      </c>
      <c r="AI370" s="89">
        <v>4.0758600175565398</v>
      </c>
      <c r="AJ370" s="89">
        <v>-11.2246308985554</v>
      </c>
      <c r="AK370" s="89">
        <v>-3.6173084729605097E-15</v>
      </c>
      <c r="AL370" s="89">
        <v>2.3895672396742702</v>
      </c>
      <c r="AM370" s="89">
        <v>99</v>
      </c>
      <c r="AN370" s="89">
        <v>3.7496032111877202</v>
      </c>
      <c r="AO370" s="89">
        <v>-5.6573824757019198</v>
      </c>
      <c r="AP370" s="89">
        <v>8.5265128291211999E-16</v>
      </c>
      <c r="AQ370" s="89">
        <v>2.46453802835414</v>
      </c>
      <c r="AR370" s="89">
        <v>99</v>
      </c>
      <c r="AS370" s="93">
        <f t="shared" si="11"/>
        <v>7</v>
      </c>
    </row>
    <row r="371" spans="1:45" x14ac:dyDescent="0.3">
      <c r="A371" s="93" t="str">
        <f t="shared" si="10"/>
        <v>ENBR3CRFB3</v>
      </c>
      <c r="B371" s="93">
        <v>369</v>
      </c>
      <c r="C371" s="89" t="s">
        <v>90</v>
      </c>
      <c r="D371" s="89" t="s">
        <v>135</v>
      </c>
      <c r="E371" s="89">
        <v>-0.29381880182222803</v>
      </c>
      <c r="F371" s="89">
        <v>25.346850471181401</v>
      </c>
      <c r="G371" s="89">
        <v>7.8159700933611001E-16</v>
      </c>
      <c r="H371" s="89">
        <v>0.648833606121757</v>
      </c>
      <c r="I371" s="89">
        <v>99</v>
      </c>
      <c r="J371" s="89">
        <v>-0.18544382753493299</v>
      </c>
      <c r="K371" s="89">
        <v>23.302908884971799</v>
      </c>
      <c r="L371" s="89">
        <v>-8.8817841970012504E-17</v>
      </c>
      <c r="M371" s="89">
        <v>0.65352672422664504</v>
      </c>
      <c r="N371" s="89">
        <v>99</v>
      </c>
      <c r="O371" s="89">
        <v>-0.215113635318429</v>
      </c>
      <c r="P371" s="89">
        <v>23.959651116977401</v>
      </c>
      <c r="Q371" s="89">
        <v>1.8778629445088402E-15</v>
      </c>
      <c r="R371" s="89">
        <v>0.76378077297459701</v>
      </c>
      <c r="S371" s="89">
        <v>99</v>
      </c>
      <c r="T371" s="89">
        <v>-0.13010320852194901</v>
      </c>
      <c r="U371" s="89">
        <v>22.3206409423872</v>
      </c>
      <c r="V371" s="89">
        <v>-4.2188474935756001E-16</v>
      </c>
      <c r="W371" s="89">
        <v>0.77129632002499005</v>
      </c>
      <c r="X371" s="89">
        <v>95</v>
      </c>
      <c r="Y371" s="89">
        <v>0</v>
      </c>
      <c r="Z371" s="89">
        <v>0</v>
      </c>
      <c r="AA371" s="89">
        <v>0</v>
      </c>
      <c r="AB371" s="89">
        <v>0</v>
      </c>
      <c r="AC371" s="89" t="s">
        <v>230</v>
      </c>
      <c r="AD371" s="89">
        <v>0</v>
      </c>
      <c r="AE371" s="89">
        <v>0</v>
      </c>
      <c r="AF371" s="89">
        <v>0</v>
      </c>
      <c r="AG371" s="89">
        <v>0</v>
      </c>
      <c r="AH371" s="89" t="s">
        <v>230</v>
      </c>
      <c r="AI371" s="89">
        <v>-3.2172400567095603E-2</v>
      </c>
      <c r="AJ371" s="89">
        <v>20.362566787716101</v>
      </c>
      <c r="AK371" s="89">
        <v>-2.26081779560032E-16</v>
      </c>
      <c r="AL371" s="89">
        <v>1.01664858248498</v>
      </c>
      <c r="AM371" s="89">
        <v>95</v>
      </c>
      <c r="AN371" s="89">
        <v>0</v>
      </c>
      <c r="AO371" s="89">
        <v>0</v>
      </c>
      <c r="AP371" s="89">
        <v>0</v>
      </c>
      <c r="AQ371" s="89">
        <v>0</v>
      </c>
      <c r="AR371" s="89" t="s">
        <v>230</v>
      </c>
      <c r="AS371" s="93">
        <f t="shared" si="11"/>
        <v>5</v>
      </c>
    </row>
    <row r="372" spans="1:45" x14ac:dyDescent="0.3">
      <c r="A372" s="93" t="str">
        <f t="shared" si="10"/>
        <v>ENBR3CSNA3</v>
      </c>
      <c r="B372" s="93">
        <v>370</v>
      </c>
      <c r="C372" s="89" t="s">
        <v>90</v>
      </c>
      <c r="D372" s="89" t="s">
        <v>86</v>
      </c>
      <c r="E372" s="89">
        <v>6.3952867739222699</v>
      </c>
      <c r="F372" s="89">
        <v>-94.482882483807202</v>
      </c>
      <c r="G372" s="89">
        <v>-2.0037305148434799E-14</v>
      </c>
      <c r="H372" s="89">
        <v>4.0149200539215304</v>
      </c>
      <c r="I372" s="89">
        <v>99</v>
      </c>
      <c r="J372" s="89">
        <v>6.5397569916652101</v>
      </c>
      <c r="K372" s="89">
        <v>-97.714664561925204</v>
      </c>
      <c r="L372" s="89">
        <v>4.6185277824406498E-15</v>
      </c>
      <c r="M372" s="89">
        <v>4.1408196629599603</v>
      </c>
      <c r="N372" s="89">
        <v>95</v>
      </c>
      <c r="O372" s="89">
        <v>7.0404310166143897</v>
      </c>
      <c r="P372" s="89">
        <v>-107.83550884634801</v>
      </c>
      <c r="Q372" s="89">
        <v>-1.5428927976505E-14</v>
      </c>
      <c r="R372" s="89">
        <v>4.5159111257328099</v>
      </c>
      <c r="S372" s="89">
        <v>95</v>
      </c>
      <c r="T372" s="89">
        <v>7.5038535476854298</v>
      </c>
      <c r="U372" s="89">
        <v>-116.855689095156</v>
      </c>
      <c r="V372" s="89">
        <v>6.0396132539608498E-15</v>
      </c>
      <c r="W372" s="89">
        <v>4.5062364930948</v>
      </c>
      <c r="X372" s="89">
        <v>95</v>
      </c>
      <c r="Y372" s="89">
        <v>7.0689022097829897</v>
      </c>
      <c r="Z372" s="89">
        <v>-109.096706517421</v>
      </c>
      <c r="AA372" s="89">
        <v>-1.57898385724467E-14</v>
      </c>
      <c r="AB372" s="89">
        <v>4.5994751766928204</v>
      </c>
      <c r="AC372" s="89">
        <v>95</v>
      </c>
      <c r="AD372" s="89">
        <v>6.5734775972958497</v>
      </c>
      <c r="AE372" s="89">
        <v>-100.04739089802</v>
      </c>
      <c r="AF372" s="89">
        <v>5.5422333389287801E-15</v>
      </c>
      <c r="AG372" s="89">
        <v>4.5943272003378297</v>
      </c>
      <c r="AH372" s="89">
        <v>95</v>
      </c>
      <c r="AI372" s="89">
        <v>0</v>
      </c>
      <c r="AJ372" s="89">
        <v>0</v>
      </c>
      <c r="AK372" s="89">
        <v>0</v>
      </c>
      <c r="AL372" s="89">
        <v>0</v>
      </c>
      <c r="AM372" s="89" t="s">
        <v>230</v>
      </c>
      <c r="AN372" s="89">
        <v>0</v>
      </c>
      <c r="AO372" s="89">
        <v>0</v>
      </c>
      <c r="AP372" s="89">
        <v>0</v>
      </c>
      <c r="AQ372" s="89">
        <v>0</v>
      </c>
      <c r="AR372" s="89" t="s">
        <v>230</v>
      </c>
      <c r="AS372" s="93">
        <f t="shared" si="11"/>
        <v>6</v>
      </c>
    </row>
    <row r="373" spans="1:45" x14ac:dyDescent="0.3">
      <c r="A373" s="93" t="str">
        <f t="shared" si="10"/>
        <v>ENBR3CYRE3</v>
      </c>
      <c r="B373" s="93">
        <v>371</v>
      </c>
      <c r="C373" s="89" t="s">
        <v>90</v>
      </c>
      <c r="D373" s="89" t="s">
        <v>134</v>
      </c>
      <c r="E373" s="89">
        <v>2.3889685577103301</v>
      </c>
      <c r="F373" s="89">
        <v>-18.759114436432998</v>
      </c>
      <c r="G373" s="89">
        <v>-5.7553961596568103E-15</v>
      </c>
      <c r="H373" s="89">
        <v>1.3996959286014099</v>
      </c>
      <c r="I373" s="89">
        <v>99</v>
      </c>
      <c r="J373" s="89">
        <v>0</v>
      </c>
      <c r="K373" s="89">
        <v>0</v>
      </c>
      <c r="L373" s="89">
        <v>0</v>
      </c>
      <c r="M373" s="89">
        <v>0</v>
      </c>
      <c r="N373" s="89" t="s">
        <v>230</v>
      </c>
      <c r="O373" s="89">
        <v>0</v>
      </c>
      <c r="P373" s="89">
        <v>0</v>
      </c>
      <c r="Q373" s="89">
        <v>0</v>
      </c>
      <c r="R373" s="89">
        <v>0</v>
      </c>
      <c r="S373" s="89" t="s">
        <v>230</v>
      </c>
      <c r="T373" s="89">
        <v>2.2246578565344302</v>
      </c>
      <c r="U373" s="89">
        <v>-15.6972278406313</v>
      </c>
      <c r="V373" s="89">
        <v>-2.3980817331903399E-15</v>
      </c>
      <c r="W373" s="89">
        <v>1.5071610899335299</v>
      </c>
      <c r="X373" s="89">
        <v>95</v>
      </c>
      <c r="Y373" s="89">
        <v>0</v>
      </c>
      <c r="Z373" s="89">
        <v>0</v>
      </c>
      <c r="AA373" s="89">
        <v>0</v>
      </c>
      <c r="AB373" s="89">
        <v>0</v>
      </c>
      <c r="AC373" s="89" t="s">
        <v>230</v>
      </c>
      <c r="AD373" s="89">
        <v>3.6723865365574899</v>
      </c>
      <c r="AE373" s="89">
        <v>-42.893415591140503</v>
      </c>
      <c r="AF373" s="89">
        <v>6.5725203057809302E-15</v>
      </c>
      <c r="AG373" s="89">
        <v>2.4628372634477498</v>
      </c>
      <c r="AH373" s="89">
        <v>95</v>
      </c>
      <c r="AI373" s="89">
        <v>3.4634698492032299</v>
      </c>
      <c r="AJ373" s="89">
        <v>-39.155787685053603</v>
      </c>
      <c r="AK373" s="89">
        <v>-6.9762377692809797E-15</v>
      </c>
      <c r="AL373" s="89">
        <v>2.5380491983988902</v>
      </c>
      <c r="AM373" s="89">
        <v>95</v>
      </c>
      <c r="AN373" s="89">
        <v>2.96932758540231</v>
      </c>
      <c r="AO373" s="89">
        <v>-30.683624767446901</v>
      </c>
      <c r="AP373" s="89">
        <v>1.8189894035458601E-15</v>
      </c>
      <c r="AQ373" s="89">
        <v>2.60240784495317</v>
      </c>
      <c r="AR373" s="89">
        <v>95</v>
      </c>
      <c r="AS373" s="93">
        <f t="shared" si="11"/>
        <v>5</v>
      </c>
    </row>
    <row r="374" spans="1:45" x14ac:dyDescent="0.3">
      <c r="A374" s="93" t="str">
        <f t="shared" si="10"/>
        <v>ENBR3GOLL4</v>
      </c>
      <c r="B374" s="93">
        <v>372</v>
      </c>
      <c r="C374" s="89" t="s">
        <v>90</v>
      </c>
      <c r="D374" s="89" t="s">
        <v>93</v>
      </c>
      <c r="E374" s="89">
        <v>0</v>
      </c>
      <c r="F374" s="89">
        <v>0</v>
      </c>
      <c r="G374" s="89">
        <v>0</v>
      </c>
      <c r="H374" s="89">
        <v>0</v>
      </c>
      <c r="I374" s="89" t="s">
        <v>230</v>
      </c>
      <c r="J374" s="89">
        <v>0</v>
      </c>
      <c r="K374" s="89">
        <v>0</v>
      </c>
      <c r="L374" s="89">
        <v>0</v>
      </c>
      <c r="M374" s="89">
        <v>0</v>
      </c>
      <c r="N374" s="89" t="s">
        <v>230</v>
      </c>
      <c r="O374" s="89">
        <v>2.8003486772485</v>
      </c>
      <c r="P374" s="89">
        <v>-30.401988821490299</v>
      </c>
      <c r="Q374" s="89">
        <v>-1.62409768173737E-15</v>
      </c>
      <c r="R374" s="89">
        <v>1.8364382800846899</v>
      </c>
      <c r="S374" s="89">
        <v>95</v>
      </c>
      <c r="T374" s="89">
        <v>2.7182109320221999</v>
      </c>
      <c r="U374" s="89">
        <v>-28.843051507274801</v>
      </c>
      <c r="V374" s="89">
        <v>-2.93098878501041E-15</v>
      </c>
      <c r="W374" s="89">
        <v>1.7581657168296601</v>
      </c>
      <c r="X374" s="89">
        <v>95</v>
      </c>
      <c r="Y374" s="89">
        <v>3.0980161148185599</v>
      </c>
      <c r="Z374" s="89">
        <v>-35.981239075320303</v>
      </c>
      <c r="AA374" s="89">
        <v>-8.0528176719478003E-15</v>
      </c>
      <c r="AB374" s="89">
        <v>1.97378476221443</v>
      </c>
      <c r="AC374" s="89">
        <v>99</v>
      </c>
      <c r="AD374" s="89">
        <v>3.4667019767706502</v>
      </c>
      <c r="AE374" s="89">
        <v>-42.894953913269902</v>
      </c>
      <c r="AF374" s="89">
        <v>-1.2789769243681801E-15</v>
      </c>
      <c r="AG374" s="89">
        <v>2.0917377423607402</v>
      </c>
      <c r="AH374" s="89">
        <v>99</v>
      </c>
      <c r="AI374" s="89">
        <v>3.3560740250940202</v>
      </c>
      <c r="AJ374" s="89">
        <v>-40.925437095325599</v>
      </c>
      <c r="AK374" s="89">
        <v>-1.2918958832001801E-16</v>
      </c>
      <c r="AL374" s="89">
        <v>2.1384072495290698</v>
      </c>
      <c r="AM374" s="89">
        <v>99</v>
      </c>
      <c r="AN374" s="89">
        <v>3.7121448782841999</v>
      </c>
      <c r="AO374" s="89">
        <v>-47.171880638829698</v>
      </c>
      <c r="AP374" s="89">
        <v>2.8421709430404001E-15</v>
      </c>
      <c r="AQ374" s="89">
        <v>2.4966973023830001</v>
      </c>
      <c r="AR374" s="89">
        <v>99</v>
      </c>
      <c r="AS374" s="93">
        <f t="shared" si="11"/>
        <v>6</v>
      </c>
    </row>
    <row r="375" spans="1:45" x14ac:dyDescent="0.3">
      <c r="A375" s="93" t="str">
        <f t="shared" si="10"/>
        <v>ENBR3IRBR3</v>
      </c>
      <c r="B375" s="93">
        <v>373</v>
      </c>
      <c r="C375" s="89" t="s">
        <v>90</v>
      </c>
      <c r="D375" s="89" t="s">
        <v>108</v>
      </c>
      <c r="E375" s="89">
        <v>0.28680172186240299</v>
      </c>
      <c r="F375" s="89">
        <v>1.69341488124225</v>
      </c>
      <c r="G375" s="89">
        <v>2.57571741713036E-16</v>
      </c>
      <c r="H375" s="89">
        <v>0.57649753561248795</v>
      </c>
      <c r="I375" s="89">
        <v>95</v>
      </c>
      <c r="J375" s="89">
        <v>0.113947416849618</v>
      </c>
      <c r="K375" s="89">
        <v>5.0018217521775297</v>
      </c>
      <c r="L375" s="89">
        <v>2.9605947323337501E-16</v>
      </c>
      <c r="M375" s="89">
        <v>0.61096751987109799</v>
      </c>
      <c r="N375" s="89">
        <v>95</v>
      </c>
      <c r="O375" s="89">
        <v>-1.17932824852636E-3</v>
      </c>
      <c r="P375" s="89">
        <v>7.2642458883426899</v>
      </c>
      <c r="Q375" s="89">
        <v>3.1720657846433E-16</v>
      </c>
      <c r="R375" s="89">
        <v>0.70075326495321799</v>
      </c>
      <c r="S375" s="89">
        <v>95</v>
      </c>
      <c r="T375" s="89">
        <v>0</v>
      </c>
      <c r="U375" s="89">
        <v>0</v>
      </c>
      <c r="V375" s="89">
        <v>0</v>
      </c>
      <c r="W375" s="89">
        <v>0</v>
      </c>
      <c r="X375" s="89" t="s">
        <v>230</v>
      </c>
      <c r="Y375" s="89">
        <v>0</v>
      </c>
      <c r="Z375" s="89">
        <v>0</v>
      </c>
      <c r="AA375" s="89">
        <v>0</v>
      </c>
      <c r="AB375" s="89">
        <v>0</v>
      </c>
      <c r="AC375" s="89" t="s">
        <v>230</v>
      </c>
      <c r="AD375" s="89">
        <v>-0.17225143655577899</v>
      </c>
      <c r="AE375" s="89">
        <v>10.769023959208599</v>
      </c>
      <c r="AF375" s="89">
        <v>-7.1054273576010003E-16</v>
      </c>
      <c r="AG375" s="89">
        <v>1.1972135774646799</v>
      </c>
      <c r="AH375" s="89">
        <v>95</v>
      </c>
      <c r="AI375" s="89">
        <v>-0.12936704448508199</v>
      </c>
      <c r="AJ375" s="89">
        <v>10.016750348827401</v>
      </c>
      <c r="AK375" s="89">
        <v>1.61486985400023E-16</v>
      </c>
      <c r="AL375" s="89">
        <v>1.2033035843693201</v>
      </c>
      <c r="AM375" s="89">
        <v>95</v>
      </c>
      <c r="AN375" s="89">
        <v>2.5768311286696202</v>
      </c>
      <c r="AO375" s="89">
        <v>-36.3985188072879</v>
      </c>
      <c r="AP375" s="89">
        <v>-2.2737367544323201E-16</v>
      </c>
      <c r="AQ375" s="89">
        <v>5.6848800191599302</v>
      </c>
      <c r="AR375" s="89">
        <v>95</v>
      </c>
      <c r="AS375" s="93">
        <f t="shared" si="11"/>
        <v>6</v>
      </c>
    </row>
    <row r="376" spans="1:45" x14ac:dyDescent="0.3">
      <c r="A376" s="93" t="str">
        <f t="shared" si="10"/>
        <v>ENBR3JBSS3</v>
      </c>
      <c r="B376" s="93">
        <v>374</v>
      </c>
      <c r="C376" s="89" t="s">
        <v>90</v>
      </c>
      <c r="D376" s="89" t="s">
        <v>95</v>
      </c>
      <c r="E376" s="89">
        <v>1.50063163368346</v>
      </c>
      <c r="F376" s="89">
        <v>-5.41476733802486</v>
      </c>
      <c r="G376" s="89">
        <v>4.6185277824406504E-16</v>
      </c>
      <c r="H376" s="89">
        <v>0.91162366808158601</v>
      </c>
      <c r="I376" s="89">
        <v>95</v>
      </c>
      <c r="J376" s="89">
        <v>0</v>
      </c>
      <c r="K376" s="89">
        <v>0</v>
      </c>
      <c r="L376" s="89">
        <v>0</v>
      </c>
      <c r="M376" s="89">
        <v>0</v>
      </c>
      <c r="N376" s="89" t="s">
        <v>230</v>
      </c>
      <c r="O376" s="89">
        <v>0.96522745173653302</v>
      </c>
      <c r="P376" s="89">
        <v>4.8027833712741499</v>
      </c>
      <c r="Q376" s="89">
        <v>4.06024420434343E-16</v>
      </c>
      <c r="R376" s="89">
        <v>1.15478073230409</v>
      </c>
      <c r="S376" s="89">
        <v>95</v>
      </c>
      <c r="T376" s="89">
        <v>0.95073933051235104</v>
      </c>
      <c r="U376" s="89">
        <v>5.0854649757683399</v>
      </c>
      <c r="V376" s="89">
        <v>-6.6613381477509402E-17</v>
      </c>
      <c r="W376" s="89">
        <v>1.0969013030611701</v>
      </c>
      <c r="X376" s="89">
        <v>95</v>
      </c>
      <c r="Y376" s="89">
        <v>0.83587722337317905</v>
      </c>
      <c r="Z376" s="89">
        <v>7.1929701058278699</v>
      </c>
      <c r="AA376" s="89">
        <v>-2.74348445196261E-15</v>
      </c>
      <c r="AB376" s="89">
        <v>1.0865436488847</v>
      </c>
      <c r="AC376" s="89">
        <v>99</v>
      </c>
      <c r="AD376" s="89">
        <v>0.49895289084635402</v>
      </c>
      <c r="AE376" s="89">
        <v>13.413102067866999</v>
      </c>
      <c r="AF376" s="89">
        <v>1.10134124042816E-15</v>
      </c>
      <c r="AG376" s="89">
        <v>1.2524703491582401</v>
      </c>
      <c r="AH376" s="89">
        <v>95</v>
      </c>
      <c r="AI376" s="89">
        <v>0.63602802254709301</v>
      </c>
      <c r="AJ376" s="89">
        <v>10.8776646636165</v>
      </c>
      <c r="AK376" s="89">
        <v>-3.8756876496005502E-16</v>
      </c>
      <c r="AL376" s="89">
        <v>1.29778472606331</v>
      </c>
      <c r="AM376" s="89">
        <v>99</v>
      </c>
      <c r="AN376" s="89">
        <v>0.75029307402700796</v>
      </c>
      <c r="AO376" s="89">
        <v>8.7897001499030392</v>
      </c>
      <c r="AP376" s="89">
        <v>1.9184653865522698E-15</v>
      </c>
      <c r="AQ376" s="89">
        <v>1.41651087777351</v>
      </c>
      <c r="AR376" s="89">
        <v>99</v>
      </c>
      <c r="AS376" s="93">
        <f t="shared" si="11"/>
        <v>7</v>
      </c>
    </row>
    <row r="377" spans="1:45" x14ac:dyDescent="0.3">
      <c r="A377" s="93" t="str">
        <f t="shared" si="10"/>
        <v>ENBR3MULT3</v>
      </c>
      <c r="B377" s="93">
        <v>375</v>
      </c>
      <c r="C377" s="89" t="s">
        <v>90</v>
      </c>
      <c r="D377" s="89" t="s">
        <v>109</v>
      </c>
      <c r="E377" s="89">
        <v>0</v>
      </c>
      <c r="F377" s="89">
        <v>0</v>
      </c>
      <c r="G377" s="89">
        <v>0</v>
      </c>
      <c r="H377" s="89">
        <v>0</v>
      </c>
      <c r="I377" s="89" t="s">
        <v>230</v>
      </c>
      <c r="J377" s="89">
        <v>0</v>
      </c>
      <c r="K377" s="89">
        <v>0</v>
      </c>
      <c r="L377" s="89">
        <v>0</v>
      </c>
      <c r="M377" s="89">
        <v>0</v>
      </c>
      <c r="N377" s="89" t="s">
        <v>230</v>
      </c>
      <c r="O377" s="89">
        <v>0.74103470769987401</v>
      </c>
      <c r="P377" s="89">
        <v>8.1982364035753807</v>
      </c>
      <c r="Q377" s="89">
        <v>-2.6899117853775201E-15</v>
      </c>
      <c r="R377" s="89">
        <v>1.2639927301496801</v>
      </c>
      <c r="S377" s="89">
        <v>95</v>
      </c>
      <c r="T377" s="89">
        <v>0.73080331507770802</v>
      </c>
      <c r="U377" s="89">
        <v>8.4065472060114601</v>
      </c>
      <c r="V377" s="89">
        <v>-1.9984014443252802E-15</v>
      </c>
      <c r="W377" s="89">
        <v>1.21781573809071</v>
      </c>
      <c r="X377" s="89">
        <v>95</v>
      </c>
      <c r="Y377" s="89">
        <v>0.71879131905289995</v>
      </c>
      <c r="Z377" s="89">
        <v>8.6833366006024395</v>
      </c>
      <c r="AA377" s="89">
        <v>-3.3553406966449199E-16</v>
      </c>
      <c r="AB377" s="89">
        <v>1.2041762359144701</v>
      </c>
      <c r="AC377" s="89">
        <v>99</v>
      </c>
      <c r="AD377" s="89">
        <v>0.847258561967284</v>
      </c>
      <c r="AE377" s="89">
        <v>6.3173075272236501</v>
      </c>
      <c r="AF377" s="89">
        <v>4.2632564145606E-16</v>
      </c>
      <c r="AG377" s="89">
        <v>1.2206595609681199</v>
      </c>
      <c r="AH377" s="89">
        <v>99</v>
      </c>
      <c r="AI377" s="89">
        <v>0.79070998100520795</v>
      </c>
      <c r="AJ377" s="89">
        <v>7.3380463005805998</v>
      </c>
      <c r="AK377" s="89">
        <v>-8.0743492700011402E-16</v>
      </c>
      <c r="AL377" s="89">
        <v>1.2634163570175301</v>
      </c>
      <c r="AM377" s="89">
        <v>99</v>
      </c>
      <c r="AN377" s="89">
        <v>0</v>
      </c>
      <c r="AO377" s="89">
        <v>0</v>
      </c>
      <c r="AP377" s="89">
        <v>0</v>
      </c>
      <c r="AQ377" s="89">
        <v>0</v>
      </c>
      <c r="AR377" s="89" t="s">
        <v>230</v>
      </c>
      <c r="AS377" s="93">
        <f t="shared" si="11"/>
        <v>5</v>
      </c>
    </row>
    <row r="378" spans="1:45" x14ac:dyDescent="0.3">
      <c r="A378" s="93" t="str">
        <f t="shared" si="10"/>
        <v>ENBR3PETR3</v>
      </c>
      <c r="B378" s="93">
        <v>376</v>
      </c>
      <c r="C378" s="89" t="s">
        <v>90</v>
      </c>
      <c r="D378" s="89" t="s">
        <v>97</v>
      </c>
      <c r="E378" s="89">
        <v>4.0461242692989199</v>
      </c>
      <c r="F378" s="89">
        <v>-50.528763694021102</v>
      </c>
      <c r="G378" s="89">
        <v>-1.15107923193136E-14</v>
      </c>
      <c r="H378" s="89">
        <v>1.7687843476614</v>
      </c>
      <c r="I378" s="89">
        <v>99</v>
      </c>
      <c r="J378" s="89">
        <v>3.3292077381812102</v>
      </c>
      <c r="K378" s="89">
        <v>-36.885044242567801</v>
      </c>
      <c r="L378" s="89">
        <v>1.7763568394002501E-15</v>
      </c>
      <c r="M378" s="89">
        <v>2.0379334876866899</v>
      </c>
      <c r="N378" s="89">
        <v>95</v>
      </c>
      <c r="O378" s="89">
        <v>3.1884404948720499</v>
      </c>
      <c r="P378" s="89">
        <v>-34.183150954817698</v>
      </c>
      <c r="Q378" s="89">
        <v>-2.4361465226060602E-15</v>
      </c>
      <c r="R378" s="89">
        <v>1.9563166007857</v>
      </c>
      <c r="S378" s="89">
        <v>95</v>
      </c>
      <c r="T378" s="89">
        <v>3.1048699954741399</v>
      </c>
      <c r="U378" s="89">
        <v>-32.599734576613002</v>
      </c>
      <c r="V378" s="89">
        <v>-1.4210854715202001E-15</v>
      </c>
      <c r="W378" s="89">
        <v>1.85875970930321</v>
      </c>
      <c r="X378" s="89">
        <v>95</v>
      </c>
      <c r="Y378" s="89">
        <v>2.8888207767796801</v>
      </c>
      <c r="Z378" s="89">
        <v>-28.640621868750401</v>
      </c>
      <c r="AA378" s="89">
        <v>-6.0396132539608498E-15</v>
      </c>
      <c r="AB378" s="89">
        <v>1.8234972853407501</v>
      </c>
      <c r="AC378" s="89">
        <v>95</v>
      </c>
      <c r="AD378" s="89">
        <v>2.9059358320865201</v>
      </c>
      <c r="AE378" s="89">
        <v>-29.0491331276402</v>
      </c>
      <c r="AF378" s="89">
        <v>7.4606987254810497E-16</v>
      </c>
      <c r="AG378" s="89">
        <v>1.93078202969971</v>
      </c>
      <c r="AH378" s="89">
        <v>99</v>
      </c>
      <c r="AI378" s="89">
        <v>2.9834228034689199</v>
      </c>
      <c r="AJ378" s="89">
        <v>-30.523734961019301</v>
      </c>
      <c r="AK378" s="89">
        <v>-7.0085351663609903E-15</v>
      </c>
      <c r="AL378" s="89">
        <v>1.97995153972477</v>
      </c>
      <c r="AM378" s="89">
        <v>99</v>
      </c>
      <c r="AN378" s="89">
        <v>2.63455652296037</v>
      </c>
      <c r="AO378" s="89">
        <v>-24.697540982040401</v>
      </c>
      <c r="AP378" s="89">
        <v>2.3305801732931299E-15</v>
      </c>
      <c r="AQ378" s="89">
        <v>2.2872983451883302</v>
      </c>
      <c r="AR378" s="89">
        <v>99</v>
      </c>
      <c r="AS378" s="93">
        <f t="shared" si="11"/>
        <v>8</v>
      </c>
    </row>
    <row r="379" spans="1:45" x14ac:dyDescent="0.3">
      <c r="A379" s="93" t="str">
        <f t="shared" si="10"/>
        <v>ENBR3PETR4</v>
      </c>
      <c r="B379" s="93">
        <v>377</v>
      </c>
      <c r="C379" s="89" t="s">
        <v>90</v>
      </c>
      <c r="D379" s="89" t="s">
        <v>98</v>
      </c>
      <c r="E379" s="89">
        <v>3.8755319619280901</v>
      </c>
      <c r="F379" s="89">
        <v>-47.7361507138706</v>
      </c>
      <c r="G379" s="89">
        <v>-3.6948222259525203E-15</v>
      </c>
      <c r="H379" s="89">
        <v>1.6964665162858501</v>
      </c>
      <c r="I379" s="89">
        <v>99</v>
      </c>
      <c r="J379" s="89">
        <v>3.2299450293092899</v>
      </c>
      <c r="K379" s="89">
        <v>-35.461278943806803</v>
      </c>
      <c r="L379" s="89">
        <v>1.8947806286936001E-15</v>
      </c>
      <c r="M379" s="89">
        <v>1.91785590933703</v>
      </c>
      <c r="N379" s="89">
        <v>95</v>
      </c>
      <c r="O379" s="89">
        <v>3.11039062459135</v>
      </c>
      <c r="P379" s="89">
        <v>-33.178252863280697</v>
      </c>
      <c r="Q379" s="89">
        <v>-6.2933785167323196E-15</v>
      </c>
      <c r="R379" s="89">
        <v>1.8371100963167599</v>
      </c>
      <c r="S379" s="89">
        <v>95</v>
      </c>
      <c r="T379" s="89">
        <v>3.0477066768001202</v>
      </c>
      <c r="U379" s="89">
        <v>-31.995531581625301</v>
      </c>
      <c r="V379" s="89">
        <v>-5.5067062021407798E-15</v>
      </c>
      <c r="W379" s="89">
        <v>1.7459960983684</v>
      </c>
      <c r="X379" s="89">
        <v>95</v>
      </c>
      <c r="Y379" s="89">
        <v>2.8545043687812099</v>
      </c>
      <c r="Z379" s="89">
        <v>-28.4643208179052</v>
      </c>
      <c r="AA379" s="89">
        <v>-6.1975116396853199E-15</v>
      </c>
      <c r="AB379" s="89">
        <v>1.7165492711669199</v>
      </c>
      <c r="AC379" s="89">
        <v>99</v>
      </c>
      <c r="AD379" s="89">
        <v>2.86303585368052</v>
      </c>
      <c r="AE379" s="89">
        <v>-28.706532611577799</v>
      </c>
      <c r="AF379" s="89">
        <v>4.76063632959267E-15</v>
      </c>
      <c r="AG379" s="89">
        <v>1.79916663363428</v>
      </c>
      <c r="AH379" s="89">
        <v>99</v>
      </c>
      <c r="AI379" s="89">
        <v>2.8478419031104898</v>
      </c>
      <c r="AJ379" s="89">
        <v>-28.477352098171501</v>
      </c>
      <c r="AK379" s="89">
        <v>-7.4284013284010503E-15</v>
      </c>
      <c r="AL379" s="89">
        <v>1.83623534716078</v>
      </c>
      <c r="AM379" s="89">
        <v>99</v>
      </c>
      <c r="AN379" s="89">
        <v>2.49129280436278</v>
      </c>
      <c r="AO379" s="89">
        <v>-22.507853426172499</v>
      </c>
      <c r="AP379" s="89">
        <v>-2.2737367544323199E-15</v>
      </c>
      <c r="AQ379" s="89">
        <v>2.1431538200192102</v>
      </c>
      <c r="AR379" s="89">
        <v>99</v>
      </c>
      <c r="AS379" s="93">
        <f t="shared" si="11"/>
        <v>8</v>
      </c>
    </row>
    <row r="380" spans="1:45" x14ac:dyDescent="0.3">
      <c r="A380" s="93" t="str">
        <f t="shared" si="10"/>
        <v>ENBR3PRIO3</v>
      </c>
      <c r="B380" s="93">
        <v>378</v>
      </c>
      <c r="C380" s="89" t="s">
        <v>90</v>
      </c>
      <c r="D380" s="89" t="s">
        <v>456</v>
      </c>
      <c r="E380" s="89">
        <v>15.916741925157901</v>
      </c>
      <c r="F380" s="89">
        <v>-245.734822878828</v>
      </c>
      <c r="G380" s="89">
        <v>-5.5706550483591898E-14</v>
      </c>
      <c r="H380" s="89">
        <v>8.0288415823274697</v>
      </c>
      <c r="I380" s="89">
        <v>95</v>
      </c>
      <c r="J380" s="89">
        <v>0</v>
      </c>
      <c r="K380" s="89">
        <v>0</v>
      </c>
      <c r="L380" s="89">
        <v>0</v>
      </c>
      <c r="M380" s="89">
        <v>0</v>
      </c>
      <c r="N380" s="89" t="s">
        <v>230</v>
      </c>
      <c r="O380" s="89">
        <v>0</v>
      </c>
      <c r="P380" s="89">
        <v>0</v>
      </c>
      <c r="Q380" s="89">
        <v>0</v>
      </c>
      <c r="R380" s="89">
        <v>0</v>
      </c>
      <c r="S380" s="89" t="s">
        <v>230</v>
      </c>
      <c r="T380" s="89">
        <v>13.175547905503199</v>
      </c>
      <c r="U380" s="89">
        <v>-194.065181359104</v>
      </c>
      <c r="V380" s="89">
        <v>0</v>
      </c>
      <c r="W380" s="89">
        <v>7.8635248123225097</v>
      </c>
      <c r="X380" s="89">
        <v>95</v>
      </c>
      <c r="Y380" s="89">
        <v>12.3189901742234</v>
      </c>
      <c r="Z380" s="89">
        <v>-178.54799325563201</v>
      </c>
      <c r="AA380" s="89">
        <v>-1.6263533729620101E-14</v>
      </c>
      <c r="AB380" s="89">
        <v>7.8408149526059496</v>
      </c>
      <c r="AC380" s="89">
        <v>95</v>
      </c>
      <c r="AD380" s="89">
        <v>12.116148392656299</v>
      </c>
      <c r="AE380" s="89">
        <v>-175.06577747343999</v>
      </c>
      <c r="AF380" s="89">
        <v>-7.5317529990570608E-15</v>
      </c>
      <c r="AG380" s="89">
        <v>7.83105087601961</v>
      </c>
      <c r="AH380" s="89">
        <v>95</v>
      </c>
      <c r="AI380" s="89">
        <v>10.505757915886401</v>
      </c>
      <c r="AJ380" s="89">
        <v>-145.74885451018201</v>
      </c>
      <c r="AK380" s="89">
        <v>-1.11103045955216E-14</v>
      </c>
      <c r="AL380" s="89">
        <v>8.1271462975615201</v>
      </c>
      <c r="AM380" s="89">
        <v>95</v>
      </c>
      <c r="AN380" s="89">
        <v>0</v>
      </c>
      <c r="AO380" s="89">
        <v>0</v>
      </c>
      <c r="AP380" s="89">
        <v>0</v>
      </c>
      <c r="AQ380" s="89">
        <v>0</v>
      </c>
      <c r="AR380" s="89" t="s">
        <v>230</v>
      </c>
      <c r="AS380" s="93">
        <f t="shared" si="11"/>
        <v>5</v>
      </c>
    </row>
    <row r="381" spans="1:45" x14ac:dyDescent="0.3">
      <c r="A381" s="93" t="str">
        <f t="shared" si="10"/>
        <v>ENBR3TOTS3</v>
      </c>
      <c r="B381" s="93">
        <v>379</v>
      </c>
      <c r="C381" s="89" t="s">
        <v>90</v>
      </c>
      <c r="D381" s="89" t="s">
        <v>123</v>
      </c>
      <c r="E381" s="89">
        <v>0.29607170014968198</v>
      </c>
      <c r="F381" s="89">
        <v>22.325132653327501</v>
      </c>
      <c r="G381" s="89">
        <v>-1.10134124042816E-15</v>
      </c>
      <c r="H381" s="89">
        <v>1.18857163086596</v>
      </c>
      <c r="I381" s="89">
        <v>95</v>
      </c>
      <c r="J381" s="89">
        <v>0.25179406728164799</v>
      </c>
      <c r="K381" s="89">
        <v>23.202653757498499</v>
      </c>
      <c r="L381" s="89">
        <v>3.2566542055671301E-16</v>
      </c>
      <c r="M381" s="89">
        <v>1.1223609760681501</v>
      </c>
      <c r="N381" s="89">
        <v>95</v>
      </c>
      <c r="O381" s="89">
        <v>0.43241416252732101</v>
      </c>
      <c r="P381" s="89">
        <v>19.6438585156546</v>
      </c>
      <c r="Q381" s="89">
        <v>2.5884056802689398E-15</v>
      </c>
      <c r="R381" s="89">
        <v>1.251153420796</v>
      </c>
      <c r="S381" s="89">
        <v>99</v>
      </c>
      <c r="T381" s="89">
        <v>0.916842401437718</v>
      </c>
      <c r="U381" s="89">
        <v>10.2907406468607</v>
      </c>
      <c r="V381" s="89">
        <v>8.4376949871511903E-16</v>
      </c>
      <c r="W381" s="89">
        <v>1.8052068115144999</v>
      </c>
      <c r="X381" s="89">
        <v>95</v>
      </c>
      <c r="Y381" s="89">
        <v>0</v>
      </c>
      <c r="Z381" s="89">
        <v>0</v>
      </c>
      <c r="AA381" s="89">
        <v>0</v>
      </c>
      <c r="AB381" s="89">
        <v>0</v>
      </c>
      <c r="AC381" s="89" t="s">
        <v>230</v>
      </c>
      <c r="AD381" s="89">
        <v>0</v>
      </c>
      <c r="AE381" s="89">
        <v>0</v>
      </c>
      <c r="AF381" s="89">
        <v>0</v>
      </c>
      <c r="AG381" s="89">
        <v>0</v>
      </c>
      <c r="AH381" s="89" t="s">
        <v>230</v>
      </c>
      <c r="AI381" s="89">
        <v>2.6565509824901201</v>
      </c>
      <c r="AJ381" s="89">
        <v>-22.2865879035337</v>
      </c>
      <c r="AK381" s="89">
        <v>-6.3302898276808899E-15</v>
      </c>
      <c r="AL381" s="89">
        <v>2.5826690305231002</v>
      </c>
      <c r="AM381" s="89">
        <v>95</v>
      </c>
      <c r="AN381" s="89">
        <v>0</v>
      </c>
      <c r="AO381" s="89">
        <v>0</v>
      </c>
      <c r="AP381" s="89">
        <v>0</v>
      </c>
      <c r="AQ381" s="89">
        <v>0</v>
      </c>
      <c r="AR381" s="89" t="s">
        <v>230</v>
      </c>
      <c r="AS381" s="93">
        <f t="shared" si="11"/>
        <v>5</v>
      </c>
    </row>
    <row r="382" spans="1:45" x14ac:dyDescent="0.3">
      <c r="A382" s="93" t="str">
        <f t="shared" si="10"/>
        <v>ENBR3UGPA3</v>
      </c>
      <c r="B382" s="93">
        <v>380</v>
      </c>
      <c r="C382" s="89" t="s">
        <v>90</v>
      </c>
      <c r="D382" s="89" t="s">
        <v>133</v>
      </c>
      <c r="E382" s="89">
        <v>0</v>
      </c>
      <c r="F382" s="89">
        <v>0</v>
      </c>
      <c r="G382" s="89">
        <v>0</v>
      </c>
      <c r="H382" s="89">
        <v>0</v>
      </c>
      <c r="I382" s="89" t="s">
        <v>230</v>
      </c>
      <c r="J382" s="89">
        <v>0</v>
      </c>
      <c r="K382" s="89">
        <v>0</v>
      </c>
      <c r="L382" s="89">
        <v>0</v>
      </c>
      <c r="M382" s="89">
        <v>0</v>
      </c>
      <c r="N382" s="89" t="s">
        <v>230</v>
      </c>
      <c r="O382" s="89">
        <v>1.8111872467105901</v>
      </c>
      <c r="P382" s="89">
        <v>-12.4150492200756</v>
      </c>
      <c r="Q382" s="89">
        <v>-4.2125033620063098E-15</v>
      </c>
      <c r="R382" s="89">
        <v>1.1451634965702699</v>
      </c>
      <c r="S382" s="89">
        <v>95</v>
      </c>
      <c r="T382" s="89">
        <v>1.91428797846272</v>
      </c>
      <c r="U382" s="89">
        <v>-14.4189689036485</v>
      </c>
      <c r="V382" s="89">
        <v>-2.7089441800853798E-15</v>
      </c>
      <c r="W382" s="89">
        <v>1.12812517562963</v>
      </c>
      <c r="X382" s="89">
        <v>99</v>
      </c>
      <c r="Y382" s="89">
        <v>2.0033744041422499</v>
      </c>
      <c r="Z382" s="89">
        <v>-16.128997172473301</v>
      </c>
      <c r="AA382" s="89">
        <v>-6.5133084111342499E-15</v>
      </c>
      <c r="AB382" s="89">
        <v>1.1095609512209901</v>
      </c>
      <c r="AC382" s="89">
        <v>95</v>
      </c>
      <c r="AD382" s="89">
        <v>2.2824160694740199</v>
      </c>
      <c r="AE382" s="89">
        <v>-21.363044525905</v>
      </c>
      <c r="AF382" s="89">
        <v>-1.5276668818842199E-15</v>
      </c>
      <c r="AG382" s="89">
        <v>1.27458645960701</v>
      </c>
      <c r="AH382" s="89">
        <v>99</v>
      </c>
      <c r="AI382" s="89">
        <v>2.3068615311120602</v>
      </c>
      <c r="AJ382" s="89">
        <v>-21.852250018036901</v>
      </c>
      <c r="AK382" s="89">
        <v>-2.0993308102003001E-15</v>
      </c>
      <c r="AL382" s="89">
        <v>1.29965285160818</v>
      </c>
      <c r="AM382" s="89">
        <v>99</v>
      </c>
      <c r="AN382" s="89">
        <v>1.88813796615823</v>
      </c>
      <c r="AO382" s="89">
        <v>-14.7674656268736</v>
      </c>
      <c r="AP382" s="89">
        <v>3.9790393202565601E-16</v>
      </c>
      <c r="AQ382" s="89">
        <v>1.6602034602748801</v>
      </c>
      <c r="AR382" s="89">
        <v>95</v>
      </c>
      <c r="AS382" s="93">
        <f t="shared" si="11"/>
        <v>6</v>
      </c>
    </row>
    <row r="383" spans="1:45" x14ac:dyDescent="0.3">
      <c r="A383" s="93" t="str">
        <f t="shared" si="10"/>
        <v>ENBR3USIM5</v>
      </c>
      <c r="B383" s="93">
        <v>381</v>
      </c>
      <c r="C383" s="89" t="s">
        <v>90</v>
      </c>
      <c r="D383" s="89" t="s">
        <v>103</v>
      </c>
      <c r="E383" s="89">
        <v>1.64158415465146</v>
      </c>
      <c r="F383" s="89">
        <v>-18.005924017532099</v>
      </c>
      <c r="G383" s="89">
        <v>-1.7763568394002501E-15</v>
      </c>
      <c r="H383" s="89">
        <v>1.11740152028927</v>
      </c>
      <c r="I383" s="89">
        <v>95</v>
      </c>
      <c r="J383" s="89">
        <v>1.7859531498224599</v>
      </c>
      <c r="K383" s="89">
        <v>-20.875328754901599</v>
      </c>
      <c r="L383" s="89">
        <v>2.3980817331903399E-15</v>
      </c>
      <c r="M383" s="89">
        <v>1.1574865090950299</v>
      </c>
      <c r="N383" s="89">
        <v>95</v>
      </c>
      <c r="O383" s="89">
        <v>0</v>
      </c>
      <c r="P383" s="89">
        <v>0</v>
      </c>
      <c r="Q383" s="89">
        <v>0</v>
      </c>
      <c r="R383" s="89">
        <v>0</v>
      </c>
      <c r="S383" s="89" t="s">
        <v>230</v>
      </c>
      <c r="T383" s="89">
        <v>2.3291407974312102</v>
      </c>
      <c r="U383" s="89">
        <v>-31.572998280143899</v>
      </c>
      <c r="V383" s="89">
        <v>-8.8817841970012504E-16</v>
      </c>
      <c r="W383" s="89">
        <v>1.66012563296955</v>
      </c>
      <c r="X383" s="89">
        <v>95</v>
      </c>
      <c r="Y383" s="89">
        <v>0</v>
      </c>
      <c r="Z383" s="89">
        <v>0</v>
      </c>
      <c r="AA383" s="89">
        <v>0</v>
      </c>
      <c r="AB383" s="89">
        <v>0</v>
      </c>
      <c r="AC383" s="89" t="s">
        <v>230</v>
      </c>
      <c r="AD383" s="89">
        <v>2.5829171242281799</v>
      </c>
      <c r="AE383" s="89">
        <v>-36.510387848678597</v>
      </c>
      <c r="AF383" s="89">
        <v>1.9895196601282799E-15</v>
      </c>
      <c r="AG383" s="89">
        <v>1.76028277871098</v>
      </c>
      <c r="AH383" s="89">
        <v>95</v>
      </c>
      <c r="AI383" s="89">
        <v>2.2538037975424099</v>
      </c>
      <c r="AJ383" s="89">
        <v>-30.534519412760002</v>
      </c>
      <c r="AK383" s="89">
        <v>-1.2273010890401699E-15</v>
      </c>
      <c r="AL383" s="89">
        <v>1.81451910030012</v>
      </c>
      <c r="AM383" s="89">
        <v>95</v>
      </c>
      <c r="AN383" s="89">
        <v>0</v>
      </c>
      <c r="AO383" s="89">
        <v>0</v>
      </c>
      <c r="AP383" s="89">
        <v>0</v>
      </c>
      <c r="AQ383" s="89">
        <v>0</v>
      </c>
      <c r="AR383" s="89" t="s">
        <v>230</v>
      </c>
      <c r="AS383" s="93">
        <f t="shared" si="11"/>
        <v>5</v>
      </c>
    </row>
    <row r="384" spans="1:45" x14ac:dyDescent="0.3">
      <c r="A384" s="93" t="str">
        <f t="shared" si="10"/>
        <v>ENBR3VALE3</v>
      </c>
      <c r="B384" s="93">
        <v>382</v>
      </c>
      <c r="C384" s="89" t="s">
        <v>90</v>
      </c>
      <c r="D384" s="89" t="s">
        <v>113</v>
      </c>
      <c r="E384" s="89">
        <v>13.929673661715499</v>
      </c>
      <c r="F384" s="89">
        <v>-184.56124600249501</v>
      </c>
      <c r="G384" s="89">
        <v>-1.30739863379858E-14</v>
      </c>
      <c r="H384" s="89">
        <v>7.5021333740123</v>
      </c>
      <c r="I384" s="89">
        <v>99</v>
      </c>
      <c r="J384" s="89">
        <v>13.147082008593401</v>
      </c>
      <c r="K384" s="89">
        <v>-170.403718619702</v>
      </c>
      <c r="L384" s="89">
        <v>9.4739031434680004E-15</v>
      </c>
      <c r="M384" s="89">
        <v>7.7183066544182104</v>
      </c>
      <c r="N384" s="89">
        <v>95</v>
      </c>
      <c r="O384" s="89">
        <v>13.4587318628981</v>
      </c>
      <c r="P384" s="89">
        <v>-176.950568636463</v>
      </c>
      <c r="Q384" s="89">
        <v>-1.2180732613030299E-14</v>
      </c>
      <c r="R384" s="89">
        <v>7.5879004415987197</v>
      </c>
      <c r="S384" s="89">
        <v>95</v>
      </c>
      <c r="T384" s="89">
        <v>13.9644825930125</v>
      </c>
      <c r="U384" s="89">
        <v>-186.85901992664401</v>
      </c>
      <c r="V384" s="89">
        <v>-2.2382096176443199E-14</v>
      </c>
      <c r="W384" s="89">
        <v>7.4087414083865601</v>
      </c>
      <c r="X384" s="89">
        <v>99</v>
      </c>
      <c r="Y384" s="89">
        <v>12.885331040214</v>
      </c>
      <c r="Z384" s="89">
        <v>-167.39182163622999</v>
      </c>
      <c r="AA384" s="89">
        <v>-3.9158799659667699E-14</v>
      </c>
      <c r="AB384" s="89">
        <v>7.8039906480082903</v>
      </c>
      <c r="AC384" s="89">
        <v>99</v>
      </c>
      <c r="AD384" s="89">
        <v>12.260935230244399</v>
      </c>
      <c r="AE384" s="89">
        <v>-156.143086386487</v>
      </c>
      <c r="AF384" s="89">
        <v>2.9842794901924203E-14</v>
      </c>
      <c r="AG384" s="89">
        <v>7.9966247714935603</v>
      </c>
      <c r="AH384" s="89">
        <v>99</v>
      </c>
      <c r="AI384" s="89">
        <v>10.6591325848858</v>
      </c>
      <c r="AJ384" s="89">
        <v>-127.008110391541</v>
      </c>
      <c r="AK384" s="89">
        <v>-7.7513752992010908E-15</v>
      </c>
      <c r="AL384" s="89">
        <v>8.2194629004286099</v>
      </c>
      <c r="AM384" s="89">
        <v>99</v>
      </c>
      <c r="AN384" s="89">
        <v>0</v>
      </c>
      <c r="AO384" s="89">
        <v>0</v>
      </c>
      <c r="AP384" s="89">
        <v>0</v>
      </c>
      <c r="AQ384" s="89">
        <v>0</v>
      </c>
      <c r="AR384" s="89" t="s">
        <v>230</v>
      </c>
      <c r="AS384" s="93">
        <f t="shared" si="11"/>
        <v>7</v>
      </c>
    </row>
    <row r="385" spans="1:45" x14ac:dyDescent="0.3">
      <c r="A385" s="93" t="str">
        <f t="shared" si="10"/>
        <v>ENEV3BRDT3</v>
      </c>
      <c r="B385" s="93">
        <v>383</v>
      </c>
      <c r="C385" s="89" t="s">
        <v>511</v>
      </c>
      <c r="D385" s="89" t="s">
        <v>83</v>
      </c>
      <c r="E385" s="89">
        <v>9.9523626874465795E-2</v>
      </c>
      <c r="F385" s="89">
        <v>15.563473488499101</v>
      </c>
      <c r="G385" s="89">
        <v>-5.6843418860807996E-16</v>
      </c>
      <c r="H385" s="89">
        <v>0.912383475041323</v>
      </c>
      <c r="I385" s="89">
        <v>95</v>
      </c>
      <c r="J385" s="89">
        <v>8.0553190229207899E-2</v>
      </c>
      <c r="K385" s="89">
        <v>16.754040205002099</v>
      </c>
      <c r="L385" s="89">
        <v>0</v>
      </c>
      <c r="M385" s="89">
        <v>0.90705806640527897</v>
      </c>
      <c r="N385" s="89">
        <v>95</v>
      </c>
      <c r="O385" s="89">
        <v>6.5013063857175701E-2</v>
      </c>
      <c r="P385" s="89">
        <v>17.763353934364599</v>
      </c>
      <c r="Q385" s="89">
        <v>1.11656715619444E-15</v>
      </c>
      <c r="R385" s="89">
        <v>0.93863426265962202</v>
      </c>
      <c r="S385" s="89">
        <v>95</v>
      </c>
      <c r="T385" s="89">
        <v>5.1492263156332103E-2</v>
      </c>
      <c r="U385" s="89">
        <v>18.555618959590099</v>
      </c>
      <c r="V385" s="89">
        <v>-2.3758772726978301E-15</v>
      </c>
      <c r="W385" s="89">
        <v>0.91099680043695896</v>
      </c>
      <c r="X385" s="89">
        <v>95</v>
      </c>
      <c r="Y385" s="89">
        <v>5.0252099778509397E-2</v>
      </c>
      <c r="Z385" s="89">
        <v>18.645580202172699</v>
      </c>
      <c r="AA385" s="89">
        <v>-9.4739031434680004E-16</v>
      </c>
      <c r="AB385" s="89">
        <v>0.98705622004346305</v>
      </c>
      <c r="AC385" s="89">
        <v>99</v>
      </c>
      <c r="AD385" s="89">
        <v>9.3916628876157801E-2</v>
      </c>
      <c r="AE385" s="89">
        <v>16.210121584258999</v>
      </c>
      <c r="AF385" s="89">
        <v>-7.9936057773011302E-16</v>
      </c>
      <c r="AG385" s="89">
        <v>1.1665162085090599</v>
      </c>
      <c r="AH385" s="89">
        <v>95</v>
      </c>
      <c r="AI385" s="89">
        <v>0</v>
      </c>
      <c r="AJ385" s="89">
        <v>0</v>
      </c>
      <c r="AK385" s="89">
        <v>0</v>
      </c>
      <c r="AL385" s="89">
        <v>0</v>
      </c>
      <c r="AM385" s="89" t="s">
        <v>230</v>
      </c>
      <c r="AN385" s="89">
        <v>0.119949606769717</v>
      </c>
      <c r="AO385" s="89">
        <v>15.3433158010812</v>
      </c>
      <c r="AP385" s="89">
        <v>1.36424205265939E-15</v>
      </c>
      <c r="AQ385" s="89">
        <v>2.6726404814556899</v>
      </c>
      <c r="AR385" s="89">
        <v>95</v>
      </c>
      <c r="AS385" s="93">
        <f t="shared" si="11"/>
        <v>7</v>
      </c>
    </row>
    <row r="386" spans="1:45" x14ac:dyDescent="0.3">
      <c r="A386" s="93" t="str">
        <f t="shared" si="10"/>
        <v>ENEV3BRML3</v>
      </c>
      <c r="B386" s="93">
        <v>384</v>
      </c>
      <c r="C386" s="89" t="s">
        <v>511</v>
      </c>
      <c r="D386" s="89" t="s">
        <v>105</v>
      </c>
      <c r="E386" s="89">
        <v>0</v>
      </c>
      <c r="F386" s="89">
        <v>0</v>
      </c>
      <c r="G386" s="89">
        <v>0</v>
      </c>
      <c r="H386" s="89">
        <v>0</v>
      </c>
      <c r="I386" s="89" t="s">
        <v>230</v>
      </c>
      <c r="J386" s="89">
        <v>1.79436023319361E-2</v>
      </c>
      <c r="K386" s="89">
        <v>8.5922312925394593</v>
      </c>
      <c r="L386" s="89">
        <v>1.05101112997848E-15</v>
      </c>
      <c r="M386" s="89">
        <v>0.62809470327825101</v>
      </c>
      <c r="N386" s="89">
        <v>95</v>
      </c>
      <c r="O386" s="89">
        <v>0</v>
      </c>
      <c r="P386" s="89">
        <v>0</v>
      </c>
      <c r="Q386" s="89">
        <v>0</v>
      </c>
      <c r="R386" s="89">
        <v>0</v>
      </c>
      <c r="S386" s="89" t="s">
        <v>230</v>
      </c>
      <c r="T386" s="89">
        <v>0</v>
      </c>
      <c r="U386" s="89">
        <v>0</v>
      </c>
      <c r="V386" s="89">
        <v>0</v>
      </c>
      <c r="W386" s="89">
        <v>0</v>
      </c>
      <c r="X386" s="89" t="s">
        <v>230</v>
      </c>
      <c r="Y386" s="89">
        <v>-1.7107845552153601E-2</v>
      </c>
      <c r="Z386" s="89">
        <v>10.758605345059101</v>
      </c>
      <c r="AA386" s="89">
        <v>7.3028003397565899E-16</v>
      </c>
      <c r="AB386" s="89">
        <v>0.75103248059823502</v>
      </c>
      <c r="AC386" s="89">
        <v>95</v>
      </c>
      <c r="AD386" s="89">
        <v>-1.2446152633891099E-3</v>
      </c>
      <c r="AE386" s="89">
        <v>9.8774465060487007</v>
      </c>
      <c r="AF386" s="89">
        <v>4.7961634663806795E-16</v>
      </c>
      <c r="AG386" s="89">
        <v>0.80139952559946803</v>
      </c>
      <c r="AH386" s="89">
        <v>95</v>
      </c>
      <c r="AI386" s="89">
        <v>4.6889984236642901E-3</v>
      </c>
      <c r="AJ386" s="89">
        <v>9.5608087217823901</v>
      </c>
      <c r="AK386" s="89">
        <v>-2.74527875180039E-16</v>
      </c>
      <c r="AL386" s="89">
        <v>0.81680634677611597</v>
      </c>
      <c r="AM386" s="89">
        <v>99</v>
      </c>
      <c r="AN386" s="89">
        <v>-2.6608863245508499E-2</v>
      </c>
      <c r="AO386" s="89">
        <v>11.8790137551999</v>
      </c>
      <c r="AP386" s="89">
        <v>3.9790393202565601E-16</v>
      </c>
      <c r="AQ386" s="89">
        <v>2.4834952669042201</v>
      </c>
      <c r="AR386" s="89">
        <v>99</v>
      </c>
      <c r="AS386" s="93">
        <f t="shared" si="11"/>
        <v>5</v>
      </c>
    </row>
    <row r="387" spans="1:45" x14ac:dyDescent="0.3">
      <c r="A387" s="93" t="str">
        <f t="shared" si="10"/>
        <v>ENEV3CPFE3</v>
      </c>
      <c r="B387" s="93">
        <v>385</v>
      </c>
      <c r="C387" s="89" t="s">
        <v>511</v>
      </c>
      <c r="D387" s="89" t="s">
        <v>128</v>
      </c>
      <c r="E387" s="89">
        <v>0.17847814152306199</v>
      </c>
      <c r="F387" s="89">
        <v>20.079989130961199</v>
      </c>
      <c r="G387" s="89">
        <v>-1.8829382497642699E-15</v>
      </c>
      <c r="H387" s="89">
        <v>0.93724253885298003</v>
      </c>
      <c r="I387" s="89">
        <v>95</v>
      </c>
      <c r="J387" s="89">
        <v>0.16300239703442801</v>
      </c>
      <c r="K387" s="89">
        <v>21.0476160780299</v>
      </c>
      <c r="L387" s="89">
        <v>-2.6053233644537001E-15</v>
      </c>
      <c r="M387" s="89">
        <v>0.92607642729692996</v>
      </c>
      <c r="N387" s="89">
        <v>99</v>
      </c>
      <c r="O387" s="89">
        <v>0</v>
      </c>
      <c r="P387" s="89">
        <v>0</v>
      </c>
      <c r="Q387" s="89">
        <v>0</v>
      </c>
      <c r="R387" s="89">
        <v>0</v>
      </c>
      <c r="S387" s="89" t="s">
        <v>230</v>
      </c>
      <c r="T387" s="89">
        <v>0.12877334399367699</v>
      </c>
      <c r="U387" s="89">
        <v>23.120092993901402</v>
      </c>
      <c r="V387" s="89">
        <v>1.7763568394002501E-16</v>
      </c>
      <c r="W387" s="89">
        <v>1.0064748512616799</v>
      </c>
      <c r="X387" s="89">
        <v>95</v>
      </c>
      <c r="Y387" s="89">
        <v>8.88311176051155E-2</v>
      </c>
      <c r="Z387" s="89">
        <v>25.392588741288201</v>
      </c>
      <c r="AA387" s="89">
        <v>1.48029736616688E-15</v>
      </c>
      <c r="AB387" s="89">
        <v>1.13623475010681</v>
      </c>
      <c r="AC387" s="89">
        <v>95</v>
      </c>
      <c r="AD387" s="89">
        <v>0.11627989321543</v>
      </c>
      <c r="AE387" s="89">
        <v>23.858313418767999</v>
      </c>
      <c r="AF387" s="89">
        <v>6.7501559897209499E-16</v>
      </c>
      <c r="AG387" s="89">
        <v>1.1934194418352999</v>
      </c>
      <c r="AH387" s="89">
        <v>99</v>
      </c>
      <c r="AI387" s="89">
        <v>0.174069350074956</v>
      </c>
      <c r="AJ387" s="89">
        <v>20.693599707588099</v>
      </c>
      <c r="AK387" s="89">
        <v>2.0024386189602799E-15</v>
      </c>
      <c r="AL387" s="89">
        <v>1.55482519258342</v>
      </c>
      <c r="AM387" s="89">
        <v>95</v>
      </c>
      <c r="AN387" s="89">
        <v>0.158440431423432</v>
      </c>
      <c r="AO387" s="89">
        <v>21.934043693077001</v>
      </c>
      <c r="AP387" s="89">
        <v>-9.0949470177292806E-16</v>
      </c>
      <c r="AQ387" s="89">
        <v>2.0974856226887799</v>
      </c>
      <c r="AR387" s="89">
        <v>99</v>
      </c>
      <c r="AS387" s="93">
        <f t="shared" si="11"/>
        <v>7</v>
      </c>
    </row>
    <row r="388" spans="1:45" x14ac:dyDescent="0.3">
      <c r="A388" s="93" t="str">
        <f t="shared" ref="A388:A451" si="12">_xlfn.CONCAT(C388,D388)</f>
        <v>ENEV3CSNA3</v>
      </c>
      <c r="B388" s="93">
        <v>386</v>
      </c>
      <c r="C388" s="89" t="s">
        <v>511</v>
      </c>
      <c r="D388" s="89" t="s">
        <v>86</v>
      </c>
      <c r="E388" s="89">
        <v>0.83868713162088604</v>
      </c>
      <c r="F388" s="89">
        <v>-23.058493794158402</v>
      </c>
      <c r="G388" s="89">
        <v>-1.4210854715202001E-15</v>
      </c>
      <c r="H388" s="89">
        <v>3.9277770297908501</v>
      </c>
      <c r="I388" s="89">
        <v>95</v>
      </c>
      <c r="J388" s="89">
        <v>0</v>
      </c>
      <c r="K388" s="89">
        <v>0</v>
      </c>
      <c r="L388" s="89">
        <v>0</v>
      </c>
      <c r="M388" s="89">
        <v>0</v>
      </c>
      <c r="N388" s="89" t="s">
        <v>230</v>
      </c>
      <c r="O388" s="89">
        <v>0.99654908413058996</v>
      </c>
      <c r="P388" s="89">
        <v>-33.155350346782399</v>
      </c>
      <c r="Q388" s="89">
        <v>-6.0903663065151396E-16</v>
      </c>
      <c r="R388" s="89">
        <v>4.0595661997261701</v>
      </c>
      <c r="S388" s="89">
        <v>95</v>
      </c>
      <c r="T388" s="89">
        <v>0.97570755560729505</v>
      </c>
      <c r="U388" s="89">
        <v>-32.044164004596603</v>
      </c>
      <c r="V388" s="89">
        <v>1.8651746813702599E-15</v>
      </c>
      <c r="W388" s="89">
        <v>3.9314721863274298</v>
      </c>
      <c r="X388" s="89">
        <v>95</v>
      </c>
      <c r="Y388" s="89">
        <v>0.86240261097781101</v>
      </c>
      <c r="Z388" s="89">
        <v>-25.650218883930801</v>
      </c>
      <c r="AA388" s="89">
        <v>3.4737644859382698E-15</v>
      </c>
      <c r="AB388" s="89">
        <v>3.92772034672016</v>
      </c>
      <c r="AC388" s="89">
        <v>95</v>
      </c>
      <c r="AD388" s="89">
        <v>0.81332433835266205</v>
      </c>
      <c r="AE388" s="89">
        <v>-22.916374628041101</v>
      </c>
      <c r="AF388" s="89">
        <v>1.06581410364015E-15</v>
      </c>
      <c r="AG388" s="89">
        <v>3.8106713267402599</v>
      </c>
      <c r="AH388" s="89">
        <v>95</v>
      </c>
      <c r="AI388" s="89">
        <v>0</v>
      </c>
      <c r="AJ388" s="89">
        <v>0</v>
      </c>
      <c r="AK388" s="89">
        <v>0</v>
      </c>
      <c r="AL388" s="89">
        <v>0</v>
      </c>
      <c r="AM388" s="89" t="s">
        <v>230</v>
      </c>
      <c r="AN388" s="89">
        <v>0.76947315091190105</v>
      </c>
      <c r="AO388" s="89">
        <v>-20.643830217260501</v>
      </c>
      <c r="AP388" s="89">
        <v>1.8474111129762602E-15</v>
      </c>
      <c r="AQ388" s="89">
        <v>3.5597071017214099</v>
      </c>
      <c r="AR388" s="89">
        <v>95</v>
      </c>
      <c r="AS388" s="93">
        <f t="shared" ref="AS388:AS451" si="13">IF(AR388="",0,8-SUMIFS($E$1:$AQ$1,E388:AQ388,0))</f>
        <v>6</v>
      </c>
    </row>
    <row r="389" spans="1:45" x14ac:dyDescent="0.3">
      <c r="A389" s="93" t="str">
        <f t="shared" si="12"/>
        <v>ENEV3EGIE3</v>
      </c>
      <c r="B389" s="93">
        <v>387</v>
      </c>
      <c r="C389" s="89" t="s">
        <v>511</v>
      </c>
      <c r="D389" s="89" t="s">
        <v>89</v>
      </c>
      <c r="E389" s="89">
        <v>0.17871880159666201</v>
      </c>
      <c r="F389" s="89">
        <v>32.292226526748699</v>
      </c>
      <c r="G389" s="89">
        <v>4.9027448767446901E-15</v>
      </c>
      <c r="H389" s="89">
        <v>1.1695784889524301</v>
      </c>
      <c r="I389" s="89">
        <v>95</v>
      </c>
      <c r="J389" s="89">
        <v>0.141990050770952</v>
      </c>
      <c r="K389" s="89">
        <v>34.597965725834896</v>
      </c>
      <c r="L389" s="89">
        <v>-2.8421709430404001E-15</v>
      </c>
      <c r="M389" s="89">
        <v>1.2348596564980501</v>
      </c>
      <c r="N389" s="89">
        <v>95</v>
      </c>
      <c r="O389" s="89">
        <v>0</v>
      </c>
      <c r="P389" s="89">
        <v>0</v>
      </c>
      <c r="Q389" s="89">
        <v>0</v>
      </c>
      <c r="R389" s="89">
        <v>0</v>
      </c>
      <c r="S389" s="89" t="s">
        <v>230</v>
      </c>
      <c r="T389" s="89">
        <v>0.108650895387185</v>
      </c>
      <c r="U389" s="89">
        <v>36.669818549488703</v>
      </c>
      <c r="V389" s="89">
        <v>1.90958360235527E-15</v>
      </c>
      <c r="W389" s="89">
        <v>1.2501337083102999</v>
      </c>
      <c r="X389" s="89">
        <v>95</v>
      </c>
      <c r="Y389" s="89">
        <v>0.12600711202131601</v>
      </c>
      <c r="Z389" s="89">
        <v>35.707515455380602</v>
      </c>
      <c r="AA389" s="89">
        <v>-1.3026616822268501E-15</v>
      </c>
      <c r="AB389" s="89">
        <v>1.2701916150035499</v>
      </c>
      <c r="AC389" s="89">
        <v>99</v>
      </c>
      <c r="AD389" s="89">
        <v>0.17518722087934099</v>
      </c>
      <c r="AE389" s="89">
        <v>32.965575540004203</v>
      </c>
      <c r="AF389" s="89">
        <v>5.2580162446247397E-15</v>
      </c>
      <c r="AG389" s="89">
        <v>1.4296760895734899</v>
      </c>
      <c r="AH389" s="89">
        <v>95</v>
      </c>
      <c r="AI389" s="89">
        <v>0.19241698603823301</v>
      </c>
      <c r="AJ389" s="89">
        <v>32.008061603601902</v>
      </c>
      <c r="AK389" s="89">
        <v>-4.5539329882806403E-15</v>
      </c>
      <c r="AL389" s="89">
        <v>1.5547725167856401</v>
      </c>
      <c r="AM389" s="89">
        <v>99</v>
      </c>
      <c r="AN389" s="89">
        <v>0.16128199497723</v>
      </c>
      <c r="AO389" s="89">
        <v>34.2196827324384</v>
      </c>
      <c r="AP389" s="89">
        <v>-2.1600499167107002E-15</v>
      </c>
      <c r="AQ389" s="89">
        <v>2.5178726017860402</v>
      </c>
      <c r="AR389" s="89">
        <v>99</v>
      </c>
      <c r="AS389" s="93">
        <f t="shared" si="13"/>
        <v>7</v>
      </c>
    </row>
    <row r="390" spans="1:45" x14ac:dyDescent="0.3">
      <c r="A390" s="93" t="str">
        <f t="shared" si="12"/>
        <v>ENEV3ENBR3</v>
      </c>
      <c r="B390" s="93">
        <v>388</v>
      </c>
      <c r="C390" s="89" t="s">
        <v>511</v>
      </c>
      <c r="D390" s="89" t="s">
        <v>90</v>
      </c>
      <c r="E390" s="89">
        <v>0</v>
      </c>
      <c r="F390" s="89">
        <v>0</v>
      </c>
      <c r="G390" s="89">
        <v>0</v>
      </c>
      <c r="H390" s="89">
        <v>0</v>
      </c>
      <c r="I390" s="89" t="s">
        <v>230</v>
      </c>
      <c r="J390" s="89">
        <v>0</v>
      </c>
      <c r="K390" s="89">
        <v>0</v>
      </c>
      <c r="L390" s="89">
        <v>0</v>
      </c>
      <c r="M390" s="89">
        <v>0</v>
      </c>
      <c r="N390" s="89" t="s">
        <v>230</v>
      </c>
      <c r="O390" s="89">
        <v>0.109178265315013</v>
      </c>
      <c r="P390" s="89">
        <v>12.3734434825924</v>
      </c>
      <c r="Q390" s="89">
        <v>1.7256037868459599E-15</v>
      </c>
      <c r="R390" s="89">
        <v>0.51680845672747</v>
      </c>
      <c r="S390" s="89">
        <v>95</v>
      </c>
      <c r="T390" s="89">
        <v>9.9858870434860206E-2</v>
      </c>
      <c r="U390" s="89">
        <v>12.9099030559002</v>
      </c>
      <c r="V390" s="89">
        <v>1.6653345369377301E-15</v>
      </c>
      <c r="W390" s="89">
        <v>0.50901604503895803</v>
      </c>
      <c r="X390" s="89">
        <v>99</v>
      </c>
      <c r="Y390" s="89">
        <v>9.4393659118365197E-2</v>
      </c>
      <c r="Z390" s="89">
        <v>13.2283078226087</v>
      </c>
      <c r="AA390" s="89">
        <v>7.3028003397565899E-16</v>
      </c>
      <c r="AB390" s="89">
        <v>0.54107223547773498</v>
      </c>
      <c r="AC390" s="89">
        <v>99</v>
      </c>
      <c r="AD390" s="89">
        <v>9.9814859850360205E-2</v>
      </c>
      <c r="AE390" s="89">
        <v>12.9286764884107</v>
      </c>
      <c r="AF390" s="89">
        <v>4.9737991503206998E-16</v>
      </c>
      <c r="AG390" s="89">
        <v>0.546559528211366</v>
      </c>
      <c r="AH390" s="89">
        <v>99</v>
      </c>
      <c r="AI390" s="89">
        <v>0.11477873998674799</v>
      </c>
      <c r="AJ390" s="89">
        <v>12.1120036414036</v>
      </c>
      <c r="AK390" s="89">
        <v>3.07632707187043E-15</v>
      </c>
      <c r="AL390" s="89">
        <v>0.620081344506208</v>
      </c>
      <c r="AM390" s="89">
        <v>99</v>
      </c>
      <c r="AN390" s="89">
        <v>0.10047454825426699</v>
      </c>
      <c r="AO390" s="89">
        <v>13.178981547644</v>
      </c>
      <c r="AP390" s="89">
        <v>-9.9475983006413996E-16</v>
      </c>
      <c r="AQ390" s="89">
        <v>1.2627897544097999</v>
      </c>
      <c r="AR390" s="89">
        <v>99</v>
      </c>
      <c r="AS390" s="93">
        <f t="shared" si="13"/>
        <v>6</v>
      </c>
    </row>
    <row r="391" spans="1:45" x14ac:dyDescent="0.3">
      <c r="A391" s="93" t="str">
        <f t="shared" si="12"/>
        <v>ENEV3HAPV3</v>
      </c>
      <c r="B391" s="93">
        <v>389</v>
      </c>
      <c r="C391" s="89" t="s">
        <v>511</v>
      </c>
      <c r="D391" s="89" t="s">
        <v>117</v>
      </c>
      <c r="E391" s="89">
        <v>0.22991422100669101</v>
      </c>
      <c r="F391" s="89">
        <v>1.5140382062225399</v>
      </c>
      <c r="G391" s="89">
        <v>-1.2434497875801799E-16</v>
      </c>
      <c r="H391" s="89">
        <v>0.76900143743481497</v>
      </c>
      <c r="I391" s="89">
        <v>99</v>
      </c>
      <c r="J391" s="89">
        <v>0.23170857220647001</v>
      </c>
      <c r="K391" s="89">
        <v>1.3984536114591799</v>
      </c>
      <c r="L391" s="89">
        <v>2.9605947323337501E-16</v>
      </c>
      <c r="M391" s="89">
        <v>0.72397548304235204</v>
      </c>
      <c r="N391" s="89">
        <v>99</v>
      </c>
      <c r="O391" s="89">
        <v>0.235610867986318</v>
      </c>
      <c r="P391" s="89">
        <v>1.1475646936991999</v>
      </c>
      <c r="Q391" s="89">
        <v>6.72477946344381E-16</v>
      </c>
      <c r="R391" s="89">
        <v>0.68914411255862595</v>
      </c>
      <c r="S391" s="89">
        <v>99</v>
      </c>
      <c r="T391" s="89">
        <v>0.21712574413909499</v>
      </c>
      <c r="U391" s="89">
        <v>2.2072806671001901</v>
      </c>
      <c r="V391" s="89">
        <v>3.5527136788005001E-16</v>
      </c>
      <c r="W391" s="89">
        <v>0.71013541344348696</v>
      </c>
      <c r="X391" s="89">
        <v>99</v>
      </c>
      <c r="Y391" s="89">
        <v>0.20553101021294901</v>
      </c>
      <c r="Z391" s="89">
        <v>2.8678318367965301</v>
      </c>
      <c r="AA391" s="89">
        <v>2.7632217501781699E-16</v>
      </c>
      <c r="AB391" s="89">
        <v>0.70010982255557397</v>
      </c>
      <c r="AC391" s="89">
        <v>99</v>
      </c>
      <c r="AD391" s="89">
        <v>0.20381215979831999</v>
      </c>
      <c r="AE391" s="89">
        <v>2.9640250423436401</v>
      </c>
      <c r="AF391" s="89">
        <v>-9.3258734068513193E-16</v>
      </c>
      <c r="AG391" s="89">
        <v>0.66935934442036704</v>
      </c>
      <c r="AH391" s="89">
        <v>99</v>
      </c>
      <c r="AI391" s="89">
        <v>0.21948075773935</v>
      </c>
      <c r="AJ391" s="89">
        <v>2.1082456655391999</v>
      </c>
      <c r="AK391" s="89">
        <v>7.5898883138010697E-16</v>
      </c>
      <c r="AL391" s="89">
        <v>0.72849018609707705</v>
      </c>
      <c r="AM391" s="89">
        <v>99</v>
      </c>
      <c r="AN391" s="89">
        <v>0.22495936032283001</v>
      </c>
      <c r="AO391" s="89">
        <v>1.75727284770904</v>
      </c>
      <c r="AP391" s="89">
        <v>1.31805677483499E-15</v>
      </c>
      <c r="AQ391" s="89">
        <v>0.77298636371254204</v>
      </c>
      <c r="AR391" s="89">
        <v>99</v>
      </c>
      <c r="AS391" s="93">
        <f t="shared" si="13"/>
        <v>8</v>
      </c>
    </row>
    <row r="392" spans="1:45" x14ac:dyDescent="0.3">
      <c r="A392" s="93" t="str">
        <f t="shared" si="12"/>
        <v>ENEV3IRBR3</v>
      </c>
      <c r="B392" s="93">
        <v>390</v>
      </c>
      <c r="C392" s="89" t="s">
        <v>511</v>
      </c>
      <c r="D392" s="89" t="s">
        <v>108</v>
      </c>
      <c r="E392" s="89">
        <v>2.89484470960483E-2</v>
      </c>
      <c r="F392" s="89">
        <v>5.3859998421735202</v>
      </c>
      <c r="G392" s="89">
        <v>2.0428103653102901E-16</v>
      </c>
      <c r="H392" s="89">
        <v>0.597916850541373</v>
      </c>
      <c r="I392" s="89">
        <v>95</v>
      </c>
      <c r="J392" s="89">
        <v>1.3651115635415999E-2</v>
      </c>
      <c r="K392" s="89">
        <v>6.3454982500293697</v>
      </c>
      <c r="L392" s="89">
        <v>8.8817841970012504E-17</v>
      </c>
      <c r="M392" s="89">
        <v>0.61285768900714499</v>
      </c>
      <c r="N392" s="89">
        <v>95</v>
      </c>
      <c r="O392" s="89">
        <v>-2.1157047370396601E-3</v>
      </c>
      <c r="P392" s="89">
        <v>7.358067507616</v>
      </c>
      <c r="Q392" s="89">
        <v>1.39570894524305E-16</v>
      </c>
      <c r="R392" s="89">
        <v>0.70061783765700203</v>
      </c>
      <c r="S392" s="89">
        <v>95</v>
      </c>
      <c r="T392" s="89">
        <v>0</v>
      </c>
      <c r="U392" s="89">
        <v>0</v>
      </c>
      <c r="V392" s="89">
        <v>0</v>
      </c>
      <c r="W392" s="89">
        <v>0</v>
      </c>
      <c r="X392" s="89" t="s">
        <v>230</v>
      </c>
      <c r="Y392" s="89">
        <v>-4.4039892313112103E-2</v>
      </c>
      <c r="Z392" s="89">
        <v>9.8484699527035193</v>
      </c>
      <c r="AA392" s="89">
        <v>-4.7369515717340002E-16</v>
      </c>
      <c r="AB392" s="89">
        <v>1.0940731263947601</v>
      </c>
      <c r="AC392" s="89">
        <v>95</v>
      </c>
      <c r="AD392" s="89">
        <v>-4.8720353012094597E-2</v>
      </c>
      <c r="AE392" s="89">
        <v>10.117527292441</v>
      </c>
      <c r="AF392" s="89">
        <v>-5.3290705182007502E-16</v>
      </c>
      <c r="AG392" s="89">
        <v>1.12552251375921</v>
      </c>
      <c r="AH392" s="89">
        <v>95</v>
      </c>
      <c r="AI392" s="89">
        <v>-4.2083214672922101E-2</v>
      </c>
      <c r="AJ392" s="89">
        <v>9.7686361668381103</v>
      </c>
      <c r="AK392" s="89">
        <v>4.52163559120064E-16</v>
      </c>
      <c r="AL392" s="89">
        <v>1.1390328979711899</v>
      </c>
      <c r="AM392" s="89">
        <v>95</v>
      </c>
      <c r="AN392" s="89">
        <v>-0.12065939329872</v>
      </c>
      <c r="AO392" s="89">
        <v>15.700007601190199</v>
      </c>
      <c r="AP392" s="89">
        <v>-1.8189894035458601E-15</v>
      </c>
      <c r="AQ392" s="89">
        <v>6.9157131535217902</v>
      </c>
      <c r="AR392" s="89">
        <v>99</v>
      </c>
      <c r="AS392" s="93">
        <f t="shared" si="13"/>
        <v>7</v>
      </c>
    </row>
    <row r="393" spans="1:45" x14ac:dyDescent="0.3">
      <c r="A393" s="93" t="str">
        <f t="shared" si="12"/>
        <v>ENEV3JBSS3</v>
      </c>
      <c r="B393" s="93">
        <v>391</v>
      </c>
      <c r="C393" s="89" t="s">
        <v>511</v>
      </c>
      <c r="D393" s="89" t="s">
        <v>95</v>
      </c>
      <c r="E393" s="89">
        <v>0</v>
      </c>
      <c r="F393" s="89">
        <v>0</v>
      </c>
      <c r="G393" s="89">
        <v>0</v>
      </c>
      <c r="H393" s="89">
        <v>0</v>
      </c>
      <c r="I393" s="89" t="s">
        <v>230</v>
      </c>
      <c r="J393" s="89">
        <v>0</v>
      </c>
      <c r="K393" s="89">
        <v>0</v>
      </c>
      <c r="L393" s="89">
        <v>0</v>
      </c>
      <c r="M393" s="89">
        <v>0</v>
      </c>
      <c r="N393" s="89" t="s">
        <v>230</v>
      </c>
      <c r="O393" s="89">
        <v>0.11280127151490001</v>
      </c>
      <c r="P393" s="89">
        <v>16.341144747782199</v>
      </c>
      <c r="Q393" s="89">
        <v>1.39570894524305E-15</v>
      </c>
      <c r="R393" s="89">
        <v>1.2301762136316501</v>
      </c>
      <c r="S393" s="89">
        <v>95</v>
      </c>
      <c r="T393" s="89">
        <v>9.9758728778669301E-2</v>
      </c>
      <c r="U393" s="89">
        <v>17.102643398067102</v>
      </c>
      <c r="V393" s="89">
        <v>2.66453525910038E-15</v>
      </c>
      <c r="W393" s="89">
        <v>1.17927447015912</v>
      </c>
      <c r="X393" s="89">
        <v>95</v>
      </c>
      <c r="Y393" s="89">
        <v>8.4591805731666095E-2</v>
      </c>
      <c r="Z393" s="89">
        <v>17.9567744480313</v>
      </c>
      <c r="AA393" s="89">
        <v>-4.7369515717340002E-16</v>
      </c>
      <c r="AB393" s="89">
        <v>1.1496431105029901</v>
      </c>
      <c r="AC393" s="89">
        <v>95</v>
      </c>
      <c r="AD393" s="89">
        <v>5.4654838244087602E-2</v>
      </c>
      <c r="AE393" s="89">
        <v>19.621439978186199</v>
      </c>
      <c r="AF393" s="89">
        <v>-9.2370555648813008E-16</v>
      </c>
      <c r="AG393" s="89">
        <v>1.26502057210976</v>
      </c>
      <c r="AH393" s="89">
        <v>95</v>
      </c>
      <c r="AI393" s="89">
        <v>7.8904311495981899E-2</v>
      </c>
      <c r="AJ393" s="89">
        <v>18.295455266028899</v>
      </c>
      <c r="AK393" s="89">
        <v>5.1675835328007303E-16</v>
      </c>
      <c r="AL393" s="89">
        <v>1.32250565904321</v>
      </c>
      <c r="AM393" s="89">
        <v>99</v>
      </c>
      <c r="AN393" s="89">
        <v>7.7145366208390798E-2</v>
      </c>
      <c r="AO393" s="89">
        <v>18.593692143765399</v>
      </c>
      <c r="AP393" s="89">
        <v>1.5347723092418199E-15</v>
      </c>
      <c r="AQ393" s="89">
        <v>1.69676561187759</v>
      </c>
      <c r="AR393" s="89">
        <v>99</v>
      </c>
      <c r="AS393" s="93">
        <f t="shared" si="13"/>
        <v>6</v>
      </c>
    </row>
    <row r="394" spans="1:45" x14ac:dyDescent="0.3">
      <c r="A394" s="93" t="str">
        <f t="shared" si="12"/>
        <v>ENEV3LREN3</v>
      </c>
      <c r="B394" s="93">
        <v>392</v>
      </c>
      <c r="C394" s="89" t="s">
        <v>511</v>
      </c>
      <c r="D394" s="89" t="s">
        <v>114</v>
      </c>
      <c r="E394" s="89">
        <v>0</v>
      </c>
      <c r="F394" s="89">
        <v>0</v>
      </c>
      <c r="G394" s="89">
        <v>0</v>
      </c>
      <c r="H394" s="89">
        <v>0</v>
      </c>
      <c r="I394" s="89" t="s">
        <v>230</v>
      </c>
      <c r="J394" s="89">
        <v>0</v>
      </c>
      <c r="K394" s="89">
        <v>0</v>
      </c>
      <c r="L394" s="89">
        <v>0</v>
      </c>
      <c r="M394" s="89">
        <v>0</v>
      </c>
      <c r="N394" s="89" t="s">
        <v>230</v>
      </c>
      <c r="O394" s="89">
        <v>0</v>
      </c>
      <c r="P394" s="89">
        <v>0</v>
      </c>
      <c r="Q394" s="89">
        <v>0</v>
      </c>
      <c r="R394" s="89">
        <v>0</v>
      </c>
      <c r="S394" s="89" t="s">
        <v>230</v>
      </c>
      <c r="T394" s="89">
        <v>7.2904170223881806E-2</v>
      </c>
      <c r="U394" s="89">
        <v>38.641600088113798</v>
      </c>
      <c r="V394" s="89">
        <v>-3.9079850466805498E-15</v>
      </c>
      <c r="W394" s="89">
        <v>2.2109521062444402</v>
      </c>
      <c r="X394" s="89">
        <v>95</v>
      </c>
      <c r="Y394" s="89">
        <v>0.10017789901740699</v>
      </c>
      <c r="Z394" s="89">
        <v>37.141270752340503</v>
      </c>
      <c r="AA394" s="89">
        <v>3.9474596431116699E-16</v>
      </c>
      <c r="AB394" s="89">
        <v>2.3768828035871801</v>
      </c>
      <c r="AC394" s="89">
        <v>99</v>
      </c>
      <c r="AD394" s="89">
        <v>0.17720171462279799</v>
      </c>
      <c r="AE394" s="89">
        <v>32.852325461346297</v>
      </c>
      <c r="AF394" s="89">
        <v>-5.0803805606847201E-15</v>
      </c>
      <c r="AG394" s="89">
        <v>2.65545022337096</v>
      </c>
      <c r="AH394" s="89">
        <v>95</v>
      </c>
      <c r="AI394" s="89">
        <v>0.23861930884862201</v>
      </c>
      <c r="AJ394" s="89">
        <v>29.485796693420902</v>
      </c>
      <c r="AK394" s="89">
        <v>1.1950036919601701E-15</v>
      </c>
      <c r="AL394" s="89">
        <v>2.8361363150001599</v>
      </c>
      <c r="AM394" s="89">
        <v>95</v>
      </c>
      <c r="AN394" s="89">
        <v>0.178727348166974</v>
      </c>
      <c r="AO394" s="89">
        <v>33.862728685481102</v>
      </c>
      <c r="AP394" s="89">
        <v>-6.82121026329696E-16</v>
      </c>
      <c r="AQ394" s="89">
        <v>5.06300567527847</v>
      </c>
      <c r="AR394" s="89">
        <v>95</v>
      </c>
      <c r="AS394" s="93">
        <f t="shared" si="13"/>
        <v>5</v>
      </c>
    </row>
    <row r="395" spans="1:45" x14ac:dyDescent="0.3">
      <c r="A395" s="93" t="str">
        <f t="shared" si="12"/>
        <v>ENEV3MULT3</v>
      </c>
      <c r="B395" s="93">
        <v>393</v>
      </c>
      <c r="C395" s="89" t="s">
        <v>511</v>
      </c>
      <c r="D395" s="89" t="s">
        <v>109</v>
      </c>
      <c r="E395" s="89">
        <v>0</v>
      </c>
      <c r="F395" s="89">
        <v>0</v>
      </c>
      <c r="G395" s="89">
        <v>0</v>
      </c>
      <c r="H395" s="89">
        <v>0</v>
      </c>
      <c r="I395" s="89" t="s">
        <v>230</v>
      </c>
      <c r="J395" s="89">
        <v>0</v>
      </c>
      <c r="K395" s="89">
        <v>0</v>
      </c>
      <c r="L395" s="89">
        <v>0</v>
      </c>
      <c r="M395" s="89">
        <v>0</v>
      </c>
      <c r="N395" s="89" t="s">
        <v>230</v>
      </c>
      <c r="O395" s="89">
        <v>0</v>
      </c>
      <c r="P395" s="89">
        <v>0</v>
      </c>
      <c r="Q395" s="89">
        <v>0</v>
      </c>
      <c r="R395" s="89">
        <v>0</v>
      </c>
      <c r="S395" s="89" t="s">
        <v>230</v>
      </c>
      <c r="T395" s="89">
        <v>4.5530048092571301E-2</v>
      </c>
      <c r="U395" s="89">
        <v>19.303640857728499</v>
      </c>
      <c r="V395" s="89">
        <v>-2.55351295663786E-15</v>
      </c>
      <c r="W395" s="89">
        <v>1.3354261313381299</v>
      </c>
      <c r="X395" s="89">
        <v>95</v>
      </c>
      <c r="Y395" s="89">
        <v>4.1099784859045897E-2</v>
      </c>
      <c r="Z395" s="89">
        <v>19.571149145445801</v>
      </c>
      <c r="AA395" s="89">
        <v>5.9211894646675002E-17</v>
      </c>
      <c r="AB395" s="89">
        <v>1.34165890873437</v>
      </c>
      <c r="AC395" s="89">
        <v>99</v>
      </c>
      <c r="AD395" s="89">
        <v>6.3912717155897206E-2</v>
      </c>
      <c r="AE395" s="89">
        <v>18.3034841710402</v>
      </c>
      <c r="AF395" s="89">
        <v>-2.2382096176443199E-15</v>
      </c>
      <c r="AG395" s="89">
        <v>1.4011792069087601</v>
      </c>
      <c r="AH395" s="89">
        <v>99</v>
      </c>
      <c r="AI395" s="89">
        <v>7.85219960329646E-2</v>
      </c>
      <c r="AJ395" s="89">
        <v>17.5075682013603</v>
      </c>
      <c r="AK395" s="89">
        <v>3.0521040240604301E-15</v>
      </c>
      <c r="AL395" s="89">
        <v>1.4304896272149099</v>
      </c>
      <c r="AM395" s="89">
        <v>99</v>
      </c>
      <c r="AN395" s="89">
        <v>3.5028262128100299E-2</v>
      </c>
      <c r="AO395" s="89">
        <v>20.765982527796599</v>
      </c>
      <c r="AP395" s="89">
        <v>1.5347723092418199E-15</v>
      </c>
      <c r="AQ395" s="89">
        <v>3.6745156208413698</v>
      </c>
      <c r="AR395" s="89">
        <v>99</v>
      </c>
      <c r="AS395" s="93">
        <f t="shared" si="13"/>
        <v>5</v>
      </c>
    </row>
    <row r="396" spans="1:45" x14ac:dyDescent="0.3">
      <c r="A396" s="93" t="str">
        <f t="shared" si="12"/>
        <v>ENEV3SUZB3</v>
      </c>
      <c r="B396" s="93">
        <v>394</v>
      </c>
      <c r="C396" s="89" t="s">
        <v>511</v>
      </c>
      <c r="D396" s="89" t="s">
        <v>101</v>
      </c>
      <c r="E396" s="89">
        <v>0.76882375470428199</v>
      </c>
      <c r="F396" s="89">
        <v>9.96455937224815</v>
      </c>
      <c r="G396" s="89">
        <v>-2.1316282072803001E-15</v>
      </c>
      <c r="H396" s="89">
        <v>2.76225562798072</v>
      </c>
      <c r="I396" s="89">
        <v>95</v>
      </c>
      <c r="J396" s="89">
        <v>0</v>
      </c>
      <c r="K396" s="89">
        <v>0</v>
      </c>
      <c r="L396" s="89">
        <v>0</v>
      </c>
      <c r="M396" s="89">
        <v>0</v>
      </c>
      <c r="N396" s="89" t="s">
        <v>230</v>
      </c>
      <c r="O396" s="89">
        <v>0.83028360033187498</v>
      </c>
      <c r="P396" s="89">
        <v>5.8923193761051103</v>
      </c>
      <c r="Q396" s="89">
        <v>1.67485073429166E-15</v>
      </c>
      <c r="R396" s="89">
        <v>3.8333119308055901</v>
      </c>
      <c r="S396" s="89">
        <v>95</v>
      </c>
      <c r="T396" s="89">
        <v>0</v>
      </c>
      <c r="U396" s="89">
        <v>0</v>
      </c>
      <c r="V396" s="89">
        <v>0</v>
      </c>
      <c r="W396" s="89">
        <v>0</v>
      </c>
      <c r="X396" s="89" t="s">
        <v>230</v>
      </c>
      <c r="Y396" s="89">
        <v>0</v>
      </c>
      <c r="Z396" s="89">
        <v>0</v>
      </c>
      <c r="AA396" s="89">
        <v>0</v>
      </c>
      <c r="AB396" s="89">
        <v>0</v>
      </c>
      <c r="AC396" s="89" t="s">
        <v>230</v>
      </c>
      <c r="AD396" s="89">
        <v>0.71921645353702501</v>
      </c>
      <c r="AE396" s="89">
        <v>11.6804416366111</v>
      </c>
      <c r="AF396" s="89">
        <v>-2.8421709430404001E-15</v>
      </c>
      <c r="AG396" s="89">
        <v>4.5114152098001599</v>
      </c>
      <c r="AH396" s="89">
        <v>95</v>
      </c>
      <c r="AI396" s="89">
        <v>0.75014464921549495</v>
      </c>
      <c r="AJ396" s="89">
        <v>10.000359226332799</v>
      </c>
      <c r="AK396" s="89">
        <v>4.1340668262405803E-15</v>
      </c>
      <c r="AL396" s="89">
        <v>4.4987353682490703</v>
      </c>
      <c r="AM396" s="89">
        <v>95</v>
      </c>
      <c r="AN396" s="89">
        <v>0.77451885951785704</v>
      </c>
      <c r="AO396" s="89">
        <v>8.3772024461614691</v>
      </c>
      <c r="AP396" s="89">
        <v>3.1832314562052501E-15</v>
      </c>
      <c r="AQ396" s="89">
        <v>4.4049726276468997</v>
      </c>
      <c r="AR396" s="89">
        <v>95</v>
      </c>
      <c r="AS396" s="93">
        <f t="shared" si="13"/>
        <v>5</v>
      </c>
    </row>
    <row r="397" spans="1:45" x14ac:dyDescent="0.3">
      <c r="A397" s="93" t="str">
        <f t="shared" si="12"/>
        <v>ENGI11BBSE3</v>
      </c>
      <c r="B397" s="93">
        <v>395</v>
      </c>
      <c r="C397" s="89" t="s">
        <v>91</v>
      </c>
      <c r="D397" s="89" t="s">
        <v>46</v>
      </c>
      <c r="E397" s="89">
        <v>0</v>
      </c>
      <c r="F397" s="89">
        <v>0</v>
      </c>
      <c r="G397" s="89">
        <v>0</v>
      </c>
      <c r="H397" s="89">
        <v>0</v>
      </c>
      <c r="I397" s="89" t="s">
        <v>230</v>
      </c>
      <c r="J397" s="89">
        <v>0.52575181353174305</v>
      </c>
      <c r="K397" s="89">
        <v>3.2055929909579599</v>
      </c>
      <c r="L397" s="89">
        <v>1.4210854715202001E-15</v>
      </c>
      <c r="M397" s="89">
        <v>0.87168896279311303</v>
      </c>
      <c r="N397" s="89">
        <v>95</v>
      </c>
      <c r="O397" s="89">
        <v>0.481673003384815</v>
      </c>
      <c r="P397" s="89">
        <v>5.0567314373812504</v>
      </c>
      <c r="Q397" s="89">
        <v>3.2481953634747401E-15</v>
      </c>
      <c r="R397" s="89">
        <v>0.91991625767543295</v>
      </c>
      <c r="S397" s="89">
        <v>95</v>
      </c>
      <c r="T397" s="89">
        <v>0.45140794710952298</v>
      </c>
      <c r="U397" s="89">
        <v>6.3200776546192099</v>
      </c>
      <c r="V397" s="89">
        <v>2.7533531010703899E-15</v>
      </c>
      <c r="W397" s="89">
        <v>0.96990508330728697</v>
      </c>
      <c r="X397" s="89">
        <v>99</v>
      </c>
      <c r="Y397" s="89">
        <v>0.47910077624541603</v>
      </c>
      <c r="Z397" s="89">
        <v>4.8089885710441003</v>
      </c>
      <c r="AA397" s="89">
        <v>-4.3422056074228403E-15</v>
      </c>
      <c r="AB397" s="89">
        <v>1.1665126072538099</v>
      </c>
      <c r="AC397" s="89">
        <v>95</v>
      </c>
      <c r="AD397" s="89">
        <v>0.51290873511329005</v>
      </c>
      <c r="AE397" s="89">
        <v>3.1542240500850398</v>
      </c>
      <c r="AF397" s="89">
        <v>-4.2632564145606E-16</v>
      </c>
      <c r="AG397" s="89">
        <v>1.1739341978042801</v>
      </c>
      <c r="AH397" s="89">
        <v>95</v>
      </c>
      <c r="AI397" s="89">
        <v>0.43942826481477898</v>
      </c>
      <c r="AJ397" s="89">
        <v>6.5907236238819999</v>
      </c>
      <c r="AK397" s="89">
        <v>5.1675835328007303E-16</v>
      </c>
      <c r="AL397" s="89">
        <v>1.2050715538560699</v>
      </c>
      <c r="AM397" s="89">
        <v>99</v>
      </c>
      <c r="AN397" s="89">
        <v>0.452334856449988</v>
      </c>
      <c r="AO397" s="89">
        <v>6.0025030818375704</v>
      </c>
      <c r="AP397" s="89">
        <v>3.1263880373444401E-16</v>
      </c>
      <c r="AQ397" s="89">
        <v>1.2268034280648901</v>
      </c>
      <c r="AR397" s="89">
        <v>99</v>
      </c>
      <c r="AS397" s="93">
        <f t="shared" si="13"/>
        <v>7</v>
      </c>
    </row>
    <row r="398" spans="1:45" x14ac:dyDescent="0.3">
      <c r="A398" s="93" t="str">
        <f t="shared" si="12"/>
        <v>ENGI11BRDT3</v>
      </c>
      <c r="B398" s="93">
        <v>396</v>
      </c>
      <c r="C398" s="89" t="s">
        <v>91</v>
      </c>
      <c r="D398" s="89" t="s">
        <v>83</v>
      </c>
      <c r="E398" s="89">
        <v>0.26497079592523198</v>
      </c>
      <c r="F398" s="89">
        <v>9.0483958990838609</v>
      </c>
      <c r="G398" s="89">
        <v>-7.8159700933611001E-16</v>
      </c>
      <c r="H398" s="89">
        <v>0.71826587849110102</v>
      </c>
      <c r="I398" s="89">
        <v>99</v>
      </c>
      <c r="J398" s="89">
        <v>0</v>
      </c>
      <c r="K398" s="89">
        <v>0</v>
      </c>
      <c r="L398" s="89">
        <v>0</v>
      </c>
      <c r="M398" s="89">
        <v>0</v>
      </c>
      <c r="N398" s="89" t="s">
        <v>230</v>
      </c>
      <c r="O398" s="89">
        <v>0</v>
      </c>
      <c r="P398" s="89">
        <v>0</v>
      </c>
      <c r="Q398" s="89">
        <v>0</v>
      </c>
      <c r="R398" s="89">
        <v>0</v>
      </c>
      <c r="S398" s="89" t="s">
        <v>230</v>
      </c>
      <c r="T398" s="89">
        <v>0.240530926826338</v>
      </c>
      <c r="U398" s="89">
        <v>10.1800704803212</v>
      </c>
      <c r="V398" s="89">
        <v>-1.1102230246251601E-15</v>
      </c>
      <c r="W398" s="89">
        <v>0.69228804559204504</v>
      </c>
      <c r="X398" s="89">
        <v>95</v>
      </c>
      <c r="Y398" s="89">
        <v>0.26836954351225001</v>
      </c>
      <c r="Z398" s="89">
        <v>8.8464505631387294</v>
      </c>
      <c r="AA398" s="89">
        <v>-7.1054273576010003E-16</v>
      </c>
      <c r="AB398" s="89">
        <v>0.75030234617004998</v>
      </c>
      <c r="AC398" s="89">
        <v>99</v>
      </c>
      <c r="AD398" s="89">
        <v>0.34773864595474901</v>
      </c>
      <c r="AE398" s="89">
        <v>4.9683543571932001</v>
      </c>
      <c r="AF398" s="89">
        <v>-3.9079850466805501E-16</v>
      </c>
      <c r="AG398" s="89">
        <v>1.0176353898358601</v>
      </c>
      <c r="AH398" s="89">
        <v>95</v>
      </c>
      <c r="AI398" s="89">
        <v>0</v>
      </c>
      <c r="AJ398" s="89">
        <v>0</v>
      </c>
      <c r="AK398" s="89">
        <v>0</v>
      </c>
      <c r="AL398" s="89">
        <v>0</v>
      </c>
      <c r="AM398" s="89" t="s">
        <v>230</v>
      </c>
      <c r="AN398" s="89">
        <v>0.53196343382150502</v>
      </c>
      <c r="AO398" s="89">
        <v>-3.5694852188955499</v>
      </c>
      <c r="AP398" s="89">
        <v>1.7337242752546401E-15</v>
      </c>
      <c r="AQ398" s="89">
        <v>1.3026966697432401</v>
      </c>
      <c r="AR398" s="89">
        <v>95</v>
      </c>
      <c r="AS398" s="93">
        <f t="shared" si="13"/>
        <v>5</v>
      </c>
    </row>
    <row r="399" spans="1:45" x14ac:dyDescent="0.3">
      <c r="A399" s="93" t="str">
        <f t="shared" si="12"/>
        <v>ENGI11BRFS3</v>
      </c>
      <c r="B399" s="93">
        <v>397</v>
      </c>
      <c r="C399" s="89" t="s">
        <v>91</v>
      </c>
      <c r="D399" s="89" t="s">
        <v>126</v>
      </c>
      <c r="E399" s="89">
        <v>0</v>
      </c>
      <c r="F399" s="89">
        <v>0</v>
      </c>
      <c r="G399" s="89">
        <v>0</v>
      </c>
      <c r="H399" s="89">
        <v>0</v>
      </c>
      <c r="I399" s="89" t="s">
        <v>230</v>
      </c>
      <c r="J399" s="89">
        <v>0.39473176058549903</v>
      </c>
      <c r="K399" s="89">
        <v>2.3394114420487599</v>
      </c>
      <c r="L399" s="89">
        <v>-4.1448326252672502E-16</v>
      </c>
      <c r="M399" s="89">
        <v>1.0457347892242399</v>
      </c>
      <c r="N399" s="89">
        <v>95</v>
      </c>
      <c r="O399" s="89">
        <v>0.37870469566575499</v>
      </c>
      <c r="P399" s="89">
        <v>3.0099442089689101</v>
      </c>
      <c r="Q399" s="89">
        <v>2.0301221021717101E-16</v>
      </c>
      <c r="R399" s="89">
        <v>1.00187191678981</v>
      </c>
      <c r="S399" s="89">
        <v>95</v>
      </c>
      <c r="T399" s="89">
        <v>0.385134172126609</v>
      </c>
      <c r="U399" s="89">
        <v>2.7401448952671501</v>
      </c>
      <c r="V399" s="89">
        <v>-4.6629367034256596E-16</v>
      </c>
      <c r="W399" s="89">
        <v>0.96834939563231304</v>
      </c>
      <c r="X399" s="89">
        <v>99</v>
      </c>
      <c r="Y399" s="89">
        <v>0.34960513725085102</v>
      </c>
      <c r="Z399" s="89">
        <v>4.6341320072931804</v>
      </c>
      <c r="AA399" s="89">
        <v>-9.4739031434680004E-16</v>
      </c>
      <c r="AB399" s="89">
        <v>1.1905572255632899</v>
      </c>
      <c r="AC399" s="89">
        <v>99</v>
      </c>
      <c r="AD399" s="89">
        <v>0.32289591684650099</v>
      </c>
      <c r="AE399" s="89">
        <v>5.8699988100834304</v>
      </c>
      <c r="AF399" s="89">
        <v>-1.6342482922482299E-15</v>
      </c>
      <c r="AG399" s="89">
        <v>1.2368745625066999</v>
      </c>
      <c r="AH399" s="89">
        <v>95</v>
      </c>
      <c r="AI399" s="89">
        <v>0.42556258760515697</v>
      </c>
      <c r="AJ399" s="89">
        <v>1.0042896922556399</v>
      </c>
      <c r="AK399" s="89">
        <v>1.0012193094801399E-15</v>
      </c>
      <c r="AL399" s="89">
        <v>1.4237087470279901</v>
      </c>
      <c r="AM399" s="89">
        <v>99</v>
      </c>
      <c r="AN399" s="89">
        <v>0.62061290552628301</v>
      </c>
      <c r="AO399" s="89">
        <v>-7.6808746768332998</v>
      </c>
      <c r="AP399" s="89">
        <v>3.4958702599396901E-15</v>
      </c>
      <c r="AQ399" s="89">
        <v>1.8763872205559</v>
      </c>
      <c r="AR399" s="89">
        <v>99</v>
      </c>
      <c r="AS399" s="93">
        <f t="shared" si="13"/>
        <v>7</v>
      </c>
    </row>
    <row r="400" spans="1:45" x14ac:dyDescent="0.3">
      <c r="A400" s="93" t="str">
        <f t="shared" si="12"/>
        <v>ENGI11BRML3</v>
      </c>
      <c r="B400" s="93">
        <v>398</v>
      </c>
      <c r="C400" s="89" t="s">
        <v>91</v>
      </c>
      <c r="D400" s="89" t="s">
        <v>105</v>
      </c>
      <c r="E400" s="89">
        <v>0</v>
      </c>
      <c r="F400" s="89">
        <v>0</v>
      </c>
      <c r="G400" s="89">
        <v>0</v>
      </c>
      <c r="H400" s="89">
        <v>0</v>
      </c>
      <c r="I400" s="89" t="s">
        <v>230</v>
      </c>
      <c r="J400" s="89">
        <v>0.12911012947877501</v>
      </c>
      <c r="K400" s="89">
        <v>3.68788896366789</v>
      </c>
      <c r="L400" s="89">
        <v>4.8849813083506902E-16</v>
      </c>
      <c r="M400" s="89">
        <v>0.49980837045362497</v>
      </c>
      <c r="N400" s="89">
        <v>95</v>
      </c>
      <c r="O400" s="89">
        <v>0.14415063937582601</v>
      </c>
      <c r="P400" s="89">
        <v>3.0996491763692</v>
      </c>
      <c r="Q400" s="89">
        <v>1.01506105108586E-16</v>
      </c>
      <c r="R400" s="89">
        <v>0.58267771639483301</v>
      </c>
      <c r="S400" s="89">
        <v>95</v>
      </c>
      <c r="T400" s="89">
        <v>0.15495265180836801</v>
      </c>
      <c r="U400" s="89">
        <v>2.6645372790285999</v>
      </c>
      <c r="V400" s="89">
        <v>-3.3306690738754701E-16</v>
      </c>
      <c r="W400" s="89">
        <v>0.58672323573916496</v>
      </c>
      <c r="X400" s="89">
        <v>95</v>
      </c>
      <c r="Y400" s="89">
        <v>0.16327051744346999</v>
      </c>
      <c r="Z400" s="89">
        <v>2.3382467344914</v>
      </c>
      <c r="AA400" s="89">
        <v>-7.8949192862233394E-17</v>
      </c>
      <c r="AB400" s="89">
        <v>0.60665082713201002</v>
      </c>
      <c r="AC400" s="89">
        <v>95</v>
      </c>
      <c r="AD400" s="89">
        <v>0.176695733072217</v>
      </c>
      <c r="AE400" s="89">
        <v>1.7182250641680501</v>
      </c>
      <c r="AF400" s="89">
        <v>-4.6185277824406504E-16</v>
      </c>
      <c r="AG400" s="89">
        <v>0.60515310835748304</v>
      </c>
      <c r="AH400" s="89">
        <v>95</v>
      </c>
      <c r="AI400" s="89">
        <v>0.12512576871998199</v>
      </c>
      <c r="AJ400" s="89">
        <v>4.1365065510272601</v>
      </c>
      <c r="AK400" s="89">
        <v>9.6892191240013694E-17</v>
      </c>
      <c r="AL400" s="89">
        <v>0.68135096602739598</v>
      </c>
      <c r="AM400" s="89">
        <v>99</v>
      </c>
      <c r="AN400" s="89">
        <v>0.40284514434511198</v>
      </c>
      <c r="AO400" s="89">
        <v>-8.0556477251050307</v>
      </c>
      <c r="AP400" s="89">
        <v>1.8189894035458601E-15</v>
      </c>
      <c r="AQ400" s="89">
        <v>1.5288135732441801</v>
      </c>
      <c r="AR400" s="89">
        <v>95</v>
      </c>
      <c r="AS400" s="93">
        <f t="shared" si="13"/>
        <v>7</v>
      </c>
    </row>
    <row r="401" spans="1:45" x14ac:dyDescent="0.3">
      <c r="A401" s="93" t="str">
        <f t="shared" si="12"/>
        <v>ENGI11CPFE3</v>
      </c>
      <c r="B401" s="93">
        <v>399</v>
      </c>
      <c r="C401" s="89" t="s">
        <v>91</v>
      </c>
      <c r="D401" s="89" t="s">
        <v>128</v>
      </c>
      <c r="E401" s="89">
        <v>0.44084234368706099</v>
      </c>
      <c r="F401" s="89">
        <v>9.9693156439653698</v>
      </c>
      <c r="G401" s="89">
        <v>9.9475983006413996E-16</v>
      </c>
      <c r="H401" s="89">
        <v>0.45445168732953101</v>
      </c>
      <c r="I401" s="89">
        <v>99</v>
      </c>
      <c r="J401" s="89">
        <v>0.44330657685536801</v>
      </c>
      <c r="K401" s="89">
        <v>9.81284946584009</v>
      </c>
      <c r="L401" s="89">
        <v>2.3684757858670001E-16</v>
      </c>
      <c r="M401" s="89">
        <v>0.44746937598851699</v>
      </c>
      <c r="N401" s="89">
        <v>99</v>
      </c>
      <c r="O401" s="89">
        <v>0.42732287479576597</v>
      </c>
      <c r="P401" s="89">
        <v>10.4330394188766</v>
      </c>
      <c r="Q401" s="89">
        <v>-2.5630291539917899E-15</v>
      </c>
      <c r="R401" s="89">
        <v>0.56015221375709401</v>
      </c>
      <c r="S401" s="89">
        <v>99</v>
      </c>
      <c r="T401" s="89">
        <v>0</v>
      </c>
      <c r="U401" s="89">
        <v>0</v>
      </c>
      <c r="V401" s="89">
        <v>0</v>
      </c>
      <c r="W401" s="89">
        <v>0</v>
      </c>
      <c r="X401" s="89" t="s">
        <v>230</v>
      </c>
      <c r="Y401" s="89">
        <v>0.39421345040628097</v>
      </c>
      <c r="Z401" s="89">
        <v>11.772730974115101</v>
      </c>
      <c r="AA401" s="89">
        <v>1.5789838572446701E-16</v>
      </c>
      <c r="AB401" s="89">
        <v>0.75501393115582105</v>
      </c>
      <c r="AC401" s="89">
        <v>95</v>
      </c>
      <c r="AD401" s="89">
        <v>0.42655890108427302</v>
      </c>
      <c r="AE401" s="89">
        <v>10.122180537506299</v>
      </c>
      <c r="AF401" s="89">
        <v>2.8421709430403998E-16</v>
      </c>
      <c r="AG401" s="89">
        <v>0.97773511072556496</v>
      </c>
      <c r="AH401" s="89">
        <v>95</v>
      </c>
      <c r="AI401" s="89">
        <v>0.55088834124595798</v>
      </c>
      <c r="AJ401" s="89">
        <v>4.2414441647571399</v>
      </c>
      <c r="AK401" s="89">
        <v>7.7513752992010896E-16</v>
      </c>
      <c r="AL401" s="89">
        <v>1.22818092951492</v>
      </c>
      <c r="AM401" s="89">
        <v>99</v>
      </c>
      <c r="AN401" s="89">
        <v>0.46075579801587901</v>
      </c>
      <c r="AO401" s="89">
        <v>8.1595479319322504</v>
      </c>
      <c r="AP401" s="89">
        <v>1.1368683772161599E-15</v>
      </c>
      <c r="AQ401" s="89">
        <v>1.2867555890206801</v>
      </c>
      <c r="AR401" s="89">
        <v>95</v>
      </c>
      <c r="AS401" s="93">
        <f t="shared" si="13"/>
        <v>7</v>
      </c>
    </row>
    <row r="402" spans="1:45" x14ac:dyDescent="0.3">
      <c r="A402" s="93" t="str">
        <f t="shared" si="12"/>
        <v>ENGI11CRFB3</v>
      </c>
      <c r="B402" s="93">
        <v>400</v>
      </c>
      <c r="C402" s="89" t="s">
        <v>91</v>
      </c>
      <c r="D402" s="89" t="s">
        <v>135</v>
      </c>
      <c r="E402" s="89">
        <v>-0.117602999428747</v>
      </c>
      <c r="F402" s="89">
        <v>25.275699267217799</v>
      </c>
      <c r="G402" s="89">
        <v>1.4210854715201999E-16</v>
      </c>
      <c r="H402" s="89">
        <v>0.57939131417461798</v>
      </c>
      <c r="I402" s="89">
        <v>99</v>
      </c>
      <c r="J402" s="89">
        <v>0</v>
      </c>
      <c r="K402" s="89">
        <v>0</v>
      </c>
      <c r="L402" s="89">
        <v>0</v>
      </c>
      <c r="M402" s="89">
        <v>0</v>
      </c>
      <c r="N402" s="89" t="s">
        <v>230</v>
      </c>
      <c r="O402" s="89">
        <v>-5.47595643046941E-2</v>
      </c>
      <c r="P402" s="89">
        <v>22.535058322223499</v>
      </c>
      <c r="Q402" s="89">
        <v>-4.8215399926578204E-16</v>
      </c>
      <c r="R402" s="89">
        <v>0.76952795742077096</v>
      </c>
      <c r="S402" s="89">
        <v>95</v>
      </c>
      <c r="T402" s="89">
        <v>-6.6957021005576003E-2</v>
      </c>
      <c r="U402" s="89">
        <v>23.044046327991602</v>
      </c>
      <c r="V402" s="89">
        <v>-2.1538326677728E-15</v>
      </c>
      <c r="W402" s="89">
        <v>0.75517276220255003</v>
      </c>
      <c r="X402" s="89">
        <v>95</v>
      </c>
      <c r="Y402" s="89">
        <v>-3.4517491559907403E-2</v>
      </c>
      <c r="Z402" s="89">
        <v>21.3072672933287</v>
      </c>
      <c r="AA402" s="89">
        <v>-1.1842378929335E-16</v>
      </c>
      <c r="AB402" s="89">
        <v>1.0001762966822001</v>
      </c>
      <c r="AC402" s="89">
        <v>95</v>
      </c>
      <c r="AD402" s="89">
        <v>0</v>
      </c>
      <c r="AE402" s="89">
        <v>0</v>
      </c>
      <c r="AF402" s="89">
        <v>0</v>
      </c>
      <c r="AG402" s="89">
        <v>0</v>
      </c>
      <c r="AH402" s="89" t="s">
        <v>230</v>
      </c>
      <c r="AI402" s="89">
        <v>-6.2536509751589905E-2</v>
      </c>
      <c r="AJ402" s="89">
        <v>22.618570247930201</v>
      </c>
      <c r="AK402" s="89">
        <v>1.06581410364015E-15</v>
      </c>
      <c r="AL402" s="89">
        <v>0.99202129386192195</v>
      </c>
      <c r="AM402" s="89">
        <v>95</v>
      </c>
      <c r="AN402" s="89">
        <v>0</v>
      </c>
      <c r="AO402" s="89">
        <v>0</v>
      </c>
      <c r="AP402" s="89">
        <v>0</v>
      </c>
      <c r="AQ402" s="89">
        <v>0</v>
      </c>
      <c r="AR402" s="89" t="s">
        <v>230</v>
      </c>
      <c r="AS402" s="93">
        <f t="shared" si="13"/>
        <v>5</v>
      </c>
    </row>
    <row r="403" spans="1:45" x14ac:dyDescent="0.3">
      <c r="A403" s="93" t="str">
        <f t="shared" si="12"/>
        <v>ENGI11EGIE3</v>
      </c>
      <c r="B403" s="93">
        <v>401</v>
      </c>
      <c r="C403" s="89" t="s">
        <v>91</v>
      </c>
      <c r="D403" s="89" t="s">
        <v>89</v>
      </c>
      <c r="E403" s="89">
        <v>0.44832882355467002</v>
      </c>
      <c r="F403" s="89">
        <v>21.852188891610801</v>
      </c>
      <c r="G403" s="89">
        <v>1.70530256582424E-15</v>
      </c>
      <c r="H403" s="89">
        <v>0.79166037959319402</v>
      </c>
      <c r="I403" s="89">
        <v>99</v>
      </c>
      <c r="J403" s="89">
        <v>0.43765092494922497</v>
      </c>
      <c r="K403" s="89">
        <v>22.460000914713198</v>
      </c>
      <c r="L403" s="89">
        <v>-1.12502599828683E-15</v>
      </c>
      <c r="M403" s="89">
        <v>0.78748439598188003</v>
      </c>
      <c r="N403" s="89">
        <v>99</v>
      </c>
      <c r="O403" s="89">
        <v>0.42909427242770698</v>
      </c>
      <c r="P403" s="89">
        <v>22.8122014902711</v>
      </c>
      <c r="Q403" s="89">
        <v>4.0602442043434302E-15</v>
      </c>
      <c r="R403" s="89">
        <v>0.80189537718110104</v>
      </c>
      <c r="S403" s="89">
        <v>99</v>
      </c>
      <c r="T403" s="89">
        <v>0.38644153792894498</v>
      </c>
      <c r="U403" s="89">
        <v>24.5947557854665</v>
      </c>
      <c r="V403" s="89">
        <v>2.2204460492503099E-15</v>
      </c>
      <c r="W403" s="89">
        <v>0.95114103311718001</v>
      </c>
      <c r="X403" s="89">
        <v>99</v>
      </c>
      <c r="Y403" s="89">
        <v>0.41803947327207702</v>
      </c>
      <c r="Z403" s="89">
        <v>22.904708235631901</v>
      </c>
      <c r="AA403" s="89">
        <v>-4.5001039931473002E-15</v>
      </c>
      <c r="AB403" s="89">
        <v>1.13149638148313</v>
      </c>
      <c r="AC403" s="89">
        <v>99</v>
      </c>
      <c r="AD403" s="89">
        <v>0</v>
      </c>
      <c r="AE403" s="89">
        <v>0</v>
      </c>
      <c r="AF403" s="89">
        <v>0</v>
      </c>
      <c r="AG403" s="89">
        <v>0</v>
      </c>
      <c r="AH403" s="89" t="s">
        <v>230</v>
      </c>
      <c r="AI403" s="89">
        <v>0.55823757159818899</v>
      </c>
      <c r="AJ403" s="89">
        <v>16.1124209401457</v>
      </c>
      <c r="AK403" s="89">
        <v>-4.1340668262405803E-15</v>
      </c>
      <c r="AL403" s="89">
        <v>1.44299151616473</v>
      </c>
      <c r="AM403" s="89">
        <v>95</v>
      </c>
      <c r="AN403" s="89">
        <v>0.527038888592268</v>
      </c>
      <c r="AO403" s="89">
        <v>17.510202633198901</v>
      </c>
      <c r="AP403" s="89">
        <v>6.82121026329696E-16</v>
      </c>
      <c r="AQ403" s="89">
        <v>1.4522280633868101</v>
      </c>
      <c r="AR403" s="89">
        <v>95</v>
      </c>
      <c r="AS403" s="93">
        <f t="shared" si="13"/>
        <v>7</v>
      </c>
    </row>
    <row r="404" spans="1:45" x14ac:dyDescent="0.3">
      <c r="A404" s="93" t="str">
        <f t="shared" si="12"/>
        <v>ENGI11EMBR3</v>
      </c>
      <c r="B404" s="93">
        <v>402</v>
      </c>
      <c r="C404" s="89" t="s">
        <v>91</v>
      </c>
      <c r="D404" s="89" t="s">
        <v>130</v>
      </c>
      <c r="E404" s="89">
        <v>0</v>
      </c>
      <c r="F404" s="89">
        <v>0</v>
      </c>
      <c r="G404" s="89">
        <v>0</v>
      </c>
      <c r="H404" s="89">
        <v>0</v>
      </c>
      <c r="I404" s="89" t="s">
        <v>230</v>
      </c>
      <c r="J404" s="89">
        <v>0.30934322252201502</v>
      </c>
      <c r="K404" s="89">
        <v>-6.3784028156873704</v>
      </c>
      <c r="L404" s="89">
        <v>-3.4786988104921601E-16</v>
      </c>
      <c r="M404" s="89">
        <v>0.53179954087586001</v>
      </c>
      <c r="N404" s="89">
        <v>95</v>
      </c>
      <c r="O404" s="89">
        <v>0.28737028704489798</v>
      </c>
      <c r="P404" s="89">
        <v>-5.4268825662296498</v>
      </c>
      <c r="Q404" s="89">
        <v>1.4337737346587701E-15</v>
      </c>
      <c r="R404" s="89">
        <v>0.55686382320809802</v>
      </c>
      <c r="S404" s="89">
        <v>95</v>
      </c>
      <c r="T404" s="89">
        <v>0.28717397432763098</v>
      </c>
      <c r="U404" s="89">
        <v>-5.41460172379377</v>
      </c>
      <c r="V404" s="89">
        <v>5.4400928206632704E-16</v>
      </c>
      <c r="W404" s="89">
        <v>0.53343473320360302</v>
      </c>
      <c r="X404" s="89">
        <v>99</v>
      </c>
      <c r="Y404" s="89">
        <v>0.30259024245130001</v>
      </c>
      <c r="Z404" s="89">
        <v>-6.1213735875335997</v>
      </c>
      <c r="AA404" s="89">
        <v>-1.3026616822268501E-15</v>
      </c>
      <c r="AB404" s="89">
        <v>0.568153034744174</v>
      </c>
      <c r="AC404" s="89">
        <v>99</v>
      </c>
      <c r="AD404" s="89">
        <v>0.25780505912816098</v>
      </c>
      <c r="AE404" s="89">
        <v>-3.9458336458813501</v>
      </c>
      <c r="AF404" s="89">
        <v>6.3948846218409005E-16</v>
      </c>
      <c r="AG404" s="89">
        <v>0.69021351067981096</v>
      </c>
      <c r="AH404" s="89">
        <v>99</v>
      </c>
      <c r="AI404" s="89">
        <v>9.9280923851973402E-2</v>
      </c>
      <c r="AJ404" s="89">
        <v>3.5141632785021599</v>
      </c>
      <c r="AK404" s="89">
        <v>-7.4284013284010499E-16</v>
      </c>
      <c r="AL404" s="89">
        <v>1.0240936216600001</v>
      </c>
      <c r="AM404" s="89">
        <v>95</v>
      </c>
      <c r="AN404" s="89">
        <v>0</v>
      </c>
      <c r="AO404" s="89">
        <v>0</v>
      </c>
      <c r="AP404" s="89">
        <v>0</v>
      </c>
      <c r="AQ404" s="89">
        <v>0</v>
      </c>
      <c r="AR404" s="89" t="s">
        <v>230</v>
      </c>
      <c r="AS404" s="93">
        <f t="shared" si="13"/>
        <v>6</v>
      </c>
    </row>
    <row r="405" spans="1:45" x14ac:dyDescent="0.3">
      <c r="A405" s="93" t="str">
        <f t="shared" si="12"/>
        <v>ENGI11HYPE3</v>
      </c>
      <c r="B405" s="93">
        <v>403</v>
      </c>
      <c r="C405" s="89" t="s">
        <v>91</v>
      </c>
      <c r="D405" s="89" t="s">
        <v>94</v>
      </c>
      <c r="E405" s="89">
        <v>0.46057558272152899</v>
      </c>
      <c r="F405" s="89">
        <v>10.451292877323199</v>
      </c>
      <c r="G405" s="89">
        <v>3.1974423109204502E-16</v>
      </c>
      <c r="H405" s="89">
        <v>1.23107662415279</v>
      </c>
      <c r="I405" s="89">
        <v>95</v>
      </c>
      <c r="J405" s="89">
        <v>0</v>
      </c>
      <c r="K405" s="89">
        <v>0</v>
      </c>
      <c r="L405" s="89">
        <v>0</v>
      </c>
      <c r="M405" s="89">
        <v>0</v>
      </c>
      <c r="N405" s="89" t="s">
        <v>230</v>
      </c>
      <c r="O405" s="89">
        <v>0</v>
      </c>
      <c r="P405" s="89">
        <v>0</v>
      </c>
      <c r="Q405" s="89">
        <v>0</v>
      </c>
      <c r="R405" s="89">
        <v>0</v>
      </c>
      <c r="S405" s="89" t="s">
        <v>230</v>
      </c>
      <c r="T405" s="89">
        <v>0.48979804314189801</v>
      </c>
      <c r="U405" s="89">
        <v>9.4159306587108595</v>
      </c>
      <c r="V405" s="89">
        <v>8.4376949871511903E-16</v>
      </c>
      <c r="W405" s="89">
        <v>1.21256811447858</v>
      </c>
      <c r="X405" s="89">
        <v>99</v>
      </c>
      <c r="Y405" s="89">
        <v>0.53407627755514997</v>
      </c>
      <c r="Z405" s="89">
        <v>7.2561042374326101</v>
      </c>
      <c r="AA405" s="89">
        <v>-1.6776703483224599E-15</v>
      </c>
      <c r="AB405" s="89">
        <v>1.28754274251854</v>
      </c>
      <c r="AC405" s="89">
        <v>99</v>
      </c>
      <c r="AD405" s="89">
        <v>0.57103517790045699</v>
      </c>
      <c r="AE405" s="89">
        <v>5.4312963733990198</v>
      </c>
      <c r="AF405" s="89">
        <v>-3.9257486150745503E-15</v>
      </c>
      <c r="AG405" s="89">
        <v>1.34743953819158</v>
      </c>
      <c r="AH405" s="89">
        <v>95</v>
      </c>
      <c r="AI405" s="89">
        <v>0.47265535212214799</v>
      </c>
      <c r="AJ405" s="89">
        <v>10.040418358406701</v>
      </c>
      <c r="AK405" s="89">
        <v>1.7602081408602501E-15</v>
      </c>
      <c r="AL405" s="89">
        <v>1.4175864581978701</v>
      </c>
      <c r="AM405" s="89">
        <v>99</v>
      </c>
      <c r="AN405" s="89">
        <v>0.45418035277488999</v>
      </c>
      <c r="AO405" s="89">
        <v>10.8493857356916</v>
      </c>
      <c r="AP405" s="89">
        <v>1.05160324892495E-15</v>
      </c>
      <c r="AQ405" s="89">
        <v>1.4590488636452801</v>
      </c>
      <c r="AR405" s="89">
        <v>99</v>
      </c>
      <c r="AS405" s="93">
        <f t="shared" si="13"/>
        <v>6</v>
      </c>
    </row>
    <row r="406" spans="1:45" x14ac:dyDescent="0.3">
      <c r="A406" s="93" t="str">
        <f t="shared" si="12"/>
        <v>ENGI11IGTA3</v>
      </c>
      <c r="B406" s="93">
        <v>404</v>
      </c>
      <c r="C406" s="89" t="s">
        <v>91</v>
      </c>
      <c r="D406" s="89" t="s">
        <v>107</v>
      </c>
      <c r="E406" s="89">
        <v>0</v>
      </c>
      <c r="F406" s="89">
        <v>0</v>
      </c>
      <c r="G406" s="89">
        <v>0</v>
      </c>
      <c r="H406" s="89">
        <v>0</v>
      </c>
      <c r="I406" s="89" t="s">
        <v>230</v>
      </c>
      <c r="J406" s="89">
        <v>0</v>
      </c>
      <c r="K406" s="89">
        <v>0</v>
      </c>
      <c r="L406" s="89">
        <v>0</v>
      </c>
      <c r="M406" s="89">
        <v>0</v>
      </c>
      <c r="N406" s="89" t="s">
        <v>230</v>
      </c>
      <c r="O406" s="89">
        <v>0.46311511792504401</v>
      </c>
      <c r="P406" s="89">
        <v>13.4247259331342</v>
      </c>
      <c r="Q406" s="89">
        <v>3.5527136788005001E-15</v>
      </c>
      <c r="R406" s="89">
        <v>1.7833581222614201</v>
      </c>
      <c r="S406" s="89">
        <v>95</v>
      </c>
      <c r="T406" s="89">
        <v>0.44315095326103898</v>
      </c>
      <c r="U406" s="89">
        <v>14.2695417163745</v>
      </c>
      <c r="V406" s="89">
        <v>-2.5313084961453601E-15</v>
      </c>
      <c r="W406" s="89">
        <v>1.7219234651503901</v>
      </c>
      <c r="X406" s="89">
        <v>95</v>
      </c>
      <c r="Y406" s="89">
        <v>0.48245947628133601</v>
      </c>
      <c r="Z406" s="89">
        <v>12.4145693056252</v>
      </c>
      <c r="AA406" s="89">
        <v>-4.4408920985006301E-15</v>
      </c>
      <c r="AB406" s="89">
        <v>1.7392774645103599</v>
      </c>
      <c r="AC406" s="89">
        <v>99</v>
      </c>
      <c r="AD406" s="89">
        <v>0.58312562488785202</v>
      </c>
      <c r="AE406" s="89">
        <v>7.6144240241915604</v>
      </c>
      <c r="AF406" s="89">
        <v>-1.74082970261225E-15</v>
      </c>
      <c r="AG406" s="89">
        <v>1.80334148077566</v>
      </c>
      <c r="AH406" s="89">
        <v>99</v>
      </c>
      <c r="AI406" s="89">
        <v>0.51393714157297898</v>
      </c>
      <c r="AJ406" s="89">
        <v>10.8131591953421</v>
      </c>
      <c r="AK406" s="89">
        <v>-1.4210854715202001E-15</v>
      </c>
      <c r="AL406" s="89">
        <v>1.93955649831604</v>
      </c>
      <c r="AM406" s="89">
        <v>99</v>
      </c>
      <c r="AN406" s="89">
        <v>1.0686199492361499</v>
      </c>
      <c r="AO406" s="89">
        <v>-13.582645244822499</v>
      </c>
      <c r="AP406" s="89">
        <v>5.2864379540551501E-15</v>
      </c>
      <c r="AQ406" s="89">
        <v>3.2781580512045601</v>
      </c>
      <c r="AR406" s="89">
        <v>95</v>
      </c>
      <c r="AS406" s="93">
        <f t="shared" si="13"/>
        <v>6</v>
      </c>
    </row>
    <row r="407" spans="1:45" x14ac:dyDescent="0.3">
      <c r="A407" s="93" t="str">
        <f t="shared" si="12"/>
        <v>ENGI11IRBR3</v>
      </c>
      <c r="B407" s="93">
        <v>405</v>
      </c>
      <c r="C407" s="89" t="s">
        <v>91</v>
      </c>
      <c r="D407" s="89" t="s">
        <v>108</v>
      </c>
      <c r="E407" s="89">
        <v>6.4187954903545702E-2</v>
      </c>
      <c r="F407" s="89">
        <v>4.0811920149255796</v>
      </c>
      <c r="G407" s="89">
        <v>-1.7763568394002501E-16</v>
      </c>
      <c r="H407" s="89">
        <v>0.592241825473515</v>
      </c>
      <c r="I407" s="89">
        <v>95</v>
      </c>
      <c r="J407" s="89">
        <v>5.9884597900286801E-2</v>
      </c>
      <c r="K407" s="89">
        <v>4.3652718883548696</v>
      </c>
      <c r="L407" s="89">
        <v>6.9573976209843103E-16</v>
      </c>
      <c r="M407" s="89">
        <v>0.59148636776874697</v>
      </c>
      <c r="N407" s="89">
        <v>95</v>
      </c>
      <c r="O407" s="89">
        <v>7.8417152119129002E-2</v>
      </c>
      <c r="P407" s="89">
        <v>3.6359870341883802</v>
      </c>
      <c r="Q407" s="89">
        <v>2.5376526277146401E-17</v>
      </c>
      <c r="R407" s="89">
        <v>0.65996346663444805</v>
      </c>
      <c r="S407" s="89">
        <v>95</v>
      </c>
      <c r="T407" s="89">
        <v>0</v>
      </c>
      <c r="U407" s="89">
        <v>0</v>
      </c>
      <c r="V407" s="89">
        <v>0</v>
      </c>
      <c r="W407" s="89">
        <v>0</v>
      </c>
      <c r="X407" s="89" t="s">
        <v>230</v>
      </c>
      <c r="Y407" s="89">
        <v>0</v>
      </c>
      <c r="Z407" s="89">
        <v>0</v>
      </c>
      <c r="AA407" s="89">
        <v>0</v>
      </c>
      <c r="AB407" s="89">
        <v>0</v>
      </c>
      <c r="AC407" s="89" t="s">
        <v>230</v>
      </c>
      <c r="AD407" s="89">
        <v>0.115576393194426</v>
      </c>
      <c r="AE407" s="89">
        <v>2.3866009500046501</v>
      </c>
      <c r="AF407" s="89">
        <v>-2.8421709430403998E-16</v>
      </c>
      <c r="AG407" s="89">
        <v>1.1614550950699201</v>
      </c>
      <c r="AH407" s="89">
        <v>95</v>
      </c>
      <c r="AI407" s="89">
        <v>0</v>
      </c>
      <c r="AJ407" s="89">
        <v>0</v>
      </c>
      <c r="AK407" s="89">
        <v>0</v>
      </c>
      <c r="AL407" s="89">
        <v>0</v>
      </c>
      <c r="AM407" s="89" t="s">
        <v>230</v>
      </c>
      <c r="AN407" s="89">
        <v>0.97773409594970595</v>
      </c>
      <c r="AO407" s="89">
        <v>-35.362669539159299</v>
      </c>
      <c r="AP407" s="89">
        <v>-1.36424205265939E-15</v>
      </c>
      <c r="AQ407" s="89">
        <v>5.12221724345184</v>
      </c>
      <c r="AR407" s="89">
        <v>99</v>
      </c>
      <c r="AS407" s="93">
        <f t="shared" si="13"/>
        <v>5</v>
      </c>
    </row>
    <row r="408" spans="1:45" x14ac:dyDescent="0.3">
      <c r="A408" s="93" t="str">
        <f t="shared" si="12"/>
        <v>ENGI11ITSA4</v>
      </c>
      <c r="B408" s="93">
        <v>406</v>
      </c>
      <c r="C408" s="89" t="s">
        <v>91</v>
      </c>
      <c r="D408" s="89" t="s">
        <v>23</v>
      </c>
      <c r="E408" s="89">
        <v>0</v>
      </c>
      <c r="F408" s="89">
        <v>0</v>
      </c>
      <c r="G408" s="89">
        <v>0</v>
      </c>
      <c r="H408" s="89">
        <v>0</v>
      </c>
      <c r="I408" s="89" t="s">
        <v>230</v>
      </c>
      <c r="J408" s="89">
        <v>0.28397468347355398</v>
      </c>
      <c r="K408" s="89">
        <v>-2.7796543328468601</v>
      </c>
      <c r="L408" s="89">
        <v>-1.33226762955019E-16</v>
      </c>
      <c r="M408" s="89">
        <v>0.49763222290924503</v>
      </c>
      <c r="N408" s="89">
        <v>95</v>
      </c>
      <c r="O408" s="89">
        <v>0</v>
      </c>
      <c r="P408" s="89">
        <v>0</v>
      </c>
      <c r="Q408" s="89">
        <v>0</v>
      </c>
      <c r="R408" s="89">
        <v>0</v>
      </c>
      <c r="S408" s="89" t="s">
        <v>230</v>
      </c>
      <c r="T408" s="89">
        <v>0.24016022607044701</v>
      </c>
      <c r="U408" s="89">
        <v>-0.951767418470853</v>
      </c>
      <c r="V408" s="89">
        <v>1.2656542480726801E-15</v>
      </c>
      <c r="W408" s="89">
        <v>0.56619981834512501</v>
      </c>
      <c r="X408" s="89">
        <v>95</v>
      </c>
      <c r="Y408" s="89">
        <v>0</v>
      </c>
      <c r="Z408" s="89">
        <v>0</v>
      </c>
      <c r="AA408" s="89">
        <v>0</v>
      </c>
      <c r="AB408" s="89">
        <v>0</v>
      </c>
      <c r="AC408" s="89" t="s">
        <v>230</v>
      </c>
      <c r="AD408" s="89">
        <v>0.26039055610392398</v>
      </c>
      <c r="AE408" s="89">
        <v>-2.0484264104513801</v>
      </c>
      <c r="AF408" s="89">
        <v>3.5527136788004998E-17</v>
      </c>
      <c r="AG408" s="89">
        <v>0.62898352434569504</v>
      </c>
      <c r="AH408" s="89">
        <v>95</v>
      </c>
      <c r="AI408" s="89">
        <v>0.228142002914833</v>
      </c>
      <c r="AJ408" s="89">
        <v>-0.53988241118506497</v>
      </c>
      <c r="AK408" s="89">
        <v>-7.1054273576010003E-16</v>
      </c>
      <c r="AL408" s="89">
        <v>0.62511212346630096</v>
      </c>
      <c r="AM408" s="89">
        <v>95</v>
      </c>
      <c r="AN408" s="89">
        <v>0.22080639055387999</v>
      </c>
      <c r="AO408" s="89">
        <v>-0.21747882598761201</v>
      </c>
      <c r="AP408" s="89">
        <v>2.3021584638627199E-15</v>
      </c>
      <c r="AQ408" s="89">
        <v>0.60078880433239301</v>
      </c>
      <c r="AR408" s="89">
        <v>95</v>
      </c>
      <c r="AS408" s="93">
        <f t="shared" si="13"/>
        <v>5</v>
      </c>
    </row>
    <row r="409" spans="1:45" x14ac:dyDescent="0.3">
      <c r="A409" s="93" t="str">
        <f t="shared" si="12"/>
        <v>ENGI11LREN3</v>
      </c>
      <c r="B409" s="93">
        <v>407</v>
      </c>
      <c r="C409" s="89" t="s">
        <v>91</v>
      </c>
      <c r="D409" s="89" t="s">
        <v>114</v>
      </c>
      <c r="E409" s="89">
        <v>0</v>
      </c>
      <c r="F409" s="89">
        <v>0</v>
      </c>
      <c r="G409" s="89">
        <v>0</v>
      </c>
      <c r="H409" s="89">
        <v>0</v>
      </c>
      <c r="I409" s="89" t="s">
        <v>230</v>
      </c>
      <c r="J409" s="89">
        <v>0</v>
      </c>
      <c r="K409" s="89">
        <v>0</v>
      </c>
      <c r="L409" s="89">
        <v>0</v>
      </c>
      <c r="M409" s="89">
        <v>0</v>
      </c>
      <c r="N409" s="89" t="s">
        <v>230</v>
      </c>
      <c r="O409" s="89">
        <v>0</v>
      </c>
      <c r="P409" s="89">
        <v>0</v>
      </c>
      <c r="Q409" s="89">
        <v>0</v>
      </c>
      <c r="R409" s="89">
        <v>0</v>
      </c>
      <c r="S409" s="89" t="s">
        <v>230</v>
      </c>
      <c r="T409" s="89">
        <v>0.25411299474393401</v>
      </c>
      <c r="U409" s="89">
        <v>30.779091913161501</v>
      </c>
      <c r="V409" s="89">
        <v>8.8817841970012504E-16</v>
      </c>
      <c r="W409" s="89">
        <v>2.1480683632484001</v>
      </c>
      <c r="X409" s="89">
        <v>95</v>
      </c>
      <c r="Y409" s="89">
        <v>0.34045518679970299</v>
      </c>
      <c r="Z409" s="89">
        <v>26.5885432413973</v>
      </c>
      <c r="AA409" s="89">
        <v>8.6844112148456696E-16</v>
      </c>
      <c r="AB409" s="89">
        <v>2.3226802338850199</v>
      </c>
      <c r="AC409" s="89">
        <v>99</v>
      </c>
      <c r="AD409" s="89">
        <v>0.55584820213811703</v>
      </c>
      <c r="AE409" s="89">
        <v>16.235964744897402</v>
      </c>
      <c r="AF409" s="89">
        <v>-1.8474111129762602E-15</v>
      </c>
      <c r="AG409" s="89">
        <v>2.6398154958004101</v>
      </c>
      <c r="AH409" s="89">
        <v>95</v>
      </c>
      <c r="AI409" s="89">
        <v>0.706833454109</v>
      </c>
      <c r="AJ409" s="89">
        <v>9.1160123934815402</v>
      </c>
      <c r="AK409" s="89">
        <v>2.5837917664003602E-16</v>
      </c>
      <c r="AL409" s="89">
        <v>2.6947168746395</v>
      </c>
      <c r="AM409" s="89">
        <v>95</v>
      </c>
      <c r="AN409" s="89">
        <v>0.924118528034517</v>
      </c>
      <c r="AO409" s="89">
        <v>-0.409062192150287</v>
      </c>
      <c r="AP409" s="89">
        <v>5.7980287238024203E-15</v>
      </c>
      <c r="AQ409" s="89">
        <v>2.8500626693808999</v>
      </c>
      <c r="AR409" s="89">
        <v>99</v>
      </c>
      <c r="AS409" s="93">
        <f t="shared" si="13"/>
        <v>5</v>
      </c>
    </row>
    <row r="410" spans="1:45" x14ac:dyDescent="0.3">
      <c r="A410" s="93" t="str">
        <f t="shared" si="12"/>
        <v>ENGI11MRVE3</v>
      </c>
      <c r="B410" s="93">
        <v>408</v>
      </c>
      <c r="C410" s="89" t="s">
        <v>91</v>
      </c>
      <c r="D410" s="89" t="s">
        <v>43</v>
      </c>
      <c r="E410" s="89">
        <v>0</v>
      </c>
      <c r="F410" s="89">
        <v>0</v>
      </c>
      <c r="G410" s="89">
        <v>0</v>
      </c>
      <c r="H410" s="89">
        <v>0</v>
      </c>
      <c r="I410" s="89" t="s">
        <v>230</v>
      </c>
      <c r="J410" s="89">
        <v>0.31884200173996202</v>
      </c>
      <c r="K410" s="89">
        <v>3.71164108291106</v>
      </c>
      <c r="L410" s="89">
        <v>-1.8651746813702599E-15</v>
      </c>
      <c r="M410" s="89">
        <v>0.87429926508364397</v>
      </c>
      <c r="N410" s="89">
        <v>95</v>
      </c>
      <c r="O410" s="89">
        <v>0.31146357398748198</v>
      </c>
      <c r="P410" s="89">
        <v>4.09106368906561</v>
      </c>
      <c r="Q410" s="89">
        <v>-7.8667231459153995E-16</v>
      </c>
      <c r="R410" s="89">
        <v>0.91543600792630397</v>
      </c>
      <c r="S410" s="89">
        <v>95</v>
      </c>
      <c r="T410" s="89">
        <v>0.27481579703428899</v>
      </c>
      <c r="U410" s="89">
        <v>5.63893745487362</v>
      </c>
      <c r="V410" s="89">
        <v>-1.4210854715202001E-15</v>
      </c>
      <c r="W410" s="89">
        <v>1.0440408973630799</v>
      </c>
      <c r="X410" s="89">
        <v>95</v>
      </c>
      <c r="Y410" s="89">
        <v>0.29649710724393902</v>
      </c>
      <c r="Z410" s="89">
        <v>4.3588230589605503</v>
      </c>
      <c r="AA410" s="89">
        <v>-1.73688224296913E-15</v>
      </c>
      <c r="AB410" s="89">
        <v>1.2790618799766</v>
      </c>
      <c r="AC410" s="89">
        <v>95</v>
      </c>
      <c r="AD410" s="89">
        <v>0</v>
      </c>
      <c r="AE410" s="89">
        <v>0</v>
      </c>
      <c r="AF410" s="89">
        <v>0</v>
      </c>
      <c r="AG410" s="89">
        <v>0</v>
      </c>
      <c r="AH410" s="89" t="s">
        <v>230</v>
      </c>
      <c r="AI410" s="89">
        <v>0.518520148074752</v>
      </c>
      <c r="AJ410" s="89">
        <v>-6.3324756856789097</v>
      </c>
      <c r="AK410" s="89">
        <v>2.5837917664003602E-16</v>
      </c>
      <c r="AL410" s="89">
        <v>1.68665852007102</v>
      </c>
      <c r="AM410" s="89">
        <v>99</v>
      </c>
      <c r="AN410" s="89">
        <v>0</v>
      </c>
      <c r="AO410" s="89">
        <v>0</v>
      </c>
      <c r="AP410" s="89">
        <v>0</v>
      </c>
      <c r="AQ410" s="89">
        <v>0</v>
      </c>
      <c r="AR410" s="89" t="s">
        <v>230</v>
      </c>
      <c r="AS410" s="93">
        <f t="shared" si="13"/>
        <v>5</v>
      </c>
    </row>
    <row r="411" spans="1:45" x14ac:dyDescent="0.3">
      <c r="A411" s="93" t="str">
        <f t="shared" si="12"/>
        <v>ENGI11MULT3</v>
      </c>
      <c r="B411" s="93">
        <v>409</v>
      </c>
      <c r="C411" s="89" t="s">
        <v>91</v>
      </c>
      <c r="D411" s="89" t="s">
        <v>109</v>
      </c>
      <c r="E411" s="89">
        <v>0</v>
      </c>
      <c r="F411" s="89">
        <v>0</v>
      </c>
      <c r="G411" s="89">
        <v>0</v>
      </c>
      <c r="H411" s="89">
        <v>0</v>
      </c>
      <c r="I411" s="89" t="s">
        <v>230</v>
      </c>
      <c r="J411" s="89">
        <v>0</v>
      </c>
      <c r="K411" s="89">
        <v>0</v>
      </c>
      <c r="L411" s="89">
        <v>0</v>
      </c>
      <c r="M411" s="89">
        <v>0</v>
      </c>
      <c r="N411" s="89" t="s">
        <v>230</v>
      </c>
      <c r="O411" s="89">
        <v>0.25923467053196803</v>
      </c>
      <c r="P411" s="89">
        <v>9.8588227779350905</v>
      </c>
      <c r="Q411" s="89">
        <v>-7.1054273576010003E-16</v>
      </c>
      <c r="R411" s="89">
        <v>1.19031951833414</v>
      </c>
      <c r="S411" s="89">
        <v>95</v>
      </c>
      <c r="T411" s="89">
        <v>0.23308032688045599</v>
      </c>
      <c r="U411" s="89">
        <v>10.954827999819701</v>
      </c>
      <c r="V411" s="89">
        <v>-1.02140518265514E-15</v>
      </c>
      <c r="W411" s="89">
        <v>1.19722704232588</v>
      </c>
      <c r="X411" s="89">
        <v>95</v>
      </c>
      <c r="Y411" s="89">
        <v>0.25054145243141601</v>
      </c>
      <c r="Z411" s="89">
        <v>10.123170113359899</v>
      </c>
      <c r="AA411" s="89">
        <v>-2.9605947323337501E-16</v>
      </c>
      <c r="AB411" s="89">
        <v>1.1860266725383899</v>
      </c>
      <c r="AC411" s="89">
        <v>99</v>
      </c>
      <c r="AD411" s="89">
        <v>0.31070198394041998</v>
      </c>
      <c r="AE411" s="89">
        <v>7.2595410529150701</v>
      </c>
      <c r="AF411" s="89">
        <v>-6.3948846218409005E-16</v>
      </c>
      <c r="AG411" s="89">
        <v>1.2058884492937001</v>
      </c>
      <c r="AH411" s="89">
        <v>99</v>
      </c>
      <c r="AI411" s="89">
        <v>0.28542143209610499</v>
      </c>
      <c r="AJ411" s="89">
        <v>8.4186546055082108</v>
      </c>
      <c r="AK411" s="89">
        <v>5.8135314744008197E-16</v>
      </c>
      <c r="AL411" s="89">
        <v>1.26610627875355</v>
      </c>
      <c r="AM411" s="89">
        <v>99</v>
      </c>
      <c r="AN411" s="89">
        <v>0.62349017800576201</v>
      </c>
      <c r="AO411" s="89">
        <v>-6.44527445349018</v>
      </c>
      <c r="AP411" s="89">
        <v>3.1832314562052501E-15</v>
      </c>
      <c r="AQ411" s="89">
        <v>2.06940772267652</v>
      </c>
      <c r="AR411" s="89">
        <v>99</v>
      </c>
      <c r="AS411" s="93">
        <f t="shared" si="13"/>
        <v>6</v>
      </c>
    </row>
    <row r="412" spans="1:45" x14ac:dyDescent="0.3">
      <c r="A412" s="93" t="str">
        <f t="shared" si="12"/>
        <v>ENGI11YDUQ3</v>
      </c>
      <c r="B412" s="93">
        <v>410</v>
      </c>
      <c r="C412" s="89" t="s">
        <v>91</v>
      </c>
      <c r="D412" s="89" t="s">
        <v>115</v>
      </c>
      <c r="E412" s="89">
        <v>0.86296519898720703</v>
      </c>
      <c r="F412" s="89">
        <v>-9.0782124303723606</v>
      </c>
      <c r="G412" s="89">
        <v>-8.1712414612411495E-16</v>
      </c>
      <c r="H412" s="89">
        <v>2.4750644810107101</v>
      </c>
      <c r="I412" s="89">
        <v>95</v>
      </c>
      <c r="J412" s="89">
        <v>0</v>
      </c>
      <c r="K412" s="89">
        <v>0</v>
      </c>
      <c r="L412" s="89">
        <v>0</v>
      </c>
      <c r="M412" s="89">
        <v>0</v>
      </c>
      <c r="N412" s="89" t="s">
        <v>230</v>
      </c>
      <c r="O412" s="89">
        <v>0</v>
      </c>
      <c r="P412" s="89">
        <v>0</v>
      </c>
      <c r="Q412" s="89">
        <v>0</v>
      </c>
      <c r="R412" s="89">
        <v>0</v>
      </c>
      <c r="S412" s="89" t="s">
        <v>230</v>
      </c>
      <c r="T412" s="89">
        <v>0</v>
      </c>
      <c r="U412" s="89">
        <v>0</v>
      </c>
      <c r="V412" s="89">
        <v>0</v>
      </c>
      <c r="W412" s="89">
        <v>0</v>
      </c>
      <c r="X412" s="89" t="s">
        <v>230</v>
      </c>
      <c r="Y412" s="89">
        <v>0.97326805418173001</v>
      </c>
      <c r="Z412" s="89">
        <v>-13.694664794269899</v>
      </c>
      <c r="AA412" s="89">
        <v>-5.5659180967874498E-15</v>
      </c>
      <c r="AB412" s="89">
        <v>2.34037817227793</v>
      </c>
      <c r="AC412" s="89">
        <v>95</v>
      </c>
      <c r="AD412" s="89">
        <v>0.96429838035200199</v>
      </c>
      <c r="AE412" s="89">
        <v>-13.3099276181142</v>
      </c>
      <c r="AF412" s="89">
        <v>-5.00932628710871E-15</v>
      </c>
      <c r="AG412" s="89">
        <v>2.2637310151739598</v>
      </c>
      <c r="AH412" s="89">
        <v>99</v>
      </c>
      <c r="AI412" s="89">
        <v>0.918057976429973</v>
      </c>
      <c r="AJ412" s="89">
        <v>-11.1813974604932</v>
      </c>
      <c r="AK412" s="89">
        <v>-2.1316282072803001E-15</v>
      </c>
      <c r="AL412" s="89">
        <v>2.3366034988831998</v>
      </c>
      <c r="AM412" s="89">
        <v>99</v>
      </c>
      <c r="AN412" s="89">
        <v>1.37266989272481</v>
      </c>
      <c r="AO412" s="89">
        <v>-31.099038559679599</v>
      </c>
      <c r="AP412" s="89">
        <v>7.1622707764618099E-15</v>
      </c>
      <c r="AQ412" s="89">
        <v>3.3296740290583999</v>
      </c>
      <c r="AR412" s="89">
        <v>99</v>
      </c>
      <c r="AS412" s="93">
        <f t="shared" si="13"/>
        <v>5</v>
      </c>
    </row>
    <row r="413" spans="1:45" x14ac:dyDescent="0.3">
      <c r="A413" s="93" t="str">
        <f t="shared" si="12"/>
        <v>EQTL3BRDT3</v>
      </c>
      <c r="B413" s="93">
        <v>411</v>
      </c>
      <c r="C413" s="89" t="s">
        <v>137</v>
      </c>
      <c r="D413" s="89" t="s">
        <v>83</v>
      </c>
      <c r="E413" s="89">
        <v>0.92883232698913998</v>
      </c>
      <c r="F413" s="89">
        <v>0.77817820444619201</v>
      </c>
      <c r="G413" s="89">
        <v>-1.9184653865522698E-15</v>
      </c>
      <c r="H413" s="89">
        <v>0.72868055770984297</v>
      </c>
      <c r="I413" s="89">
        <v>95</v>
      </c>
      <c r="J413" s="89">
        <v>0</v>
      </c>
      <c r="K413" s="89">
        <v>0</v>
      </c>
      <c r="L413" s="89">
        <v>0</v>
      </c>
      <c r="M413" s="89">
        <v>0</v>
      </c>
      <c r="N413" s="89" t="s">
        <v>230</v>
      </c>
      <c r="O413" s="89">
        <v>0.47211462985307201</v>
      </c>
      <c r="P413" s="89">
        <v>10.6372436792646</v>
      </c>
      <c r="Q413" s="89">
        <v>-3.8064789415719601E-16</v>
      </c>
      <c r="R413" s="89">
        <v>0.82020116745736604</v>
      </c>
      <c r="S413" s="89">
        <v>95</v>
      </c>
      <c r="T413" s="89">
        <v>0.44028850230137301</v>
      </c>
      <c r="U413" s="89">
        <v>11.3553574108759</v>
      </c>
      <c r="V413" s="89">
        <v>-7.9936057773011302E-16</v>
      </c>
      <c r="W413" s="89">
        <v>0.79872835836512102</v>
      </c>
      <c r="X413" s="89">
        <v>95</v>
      </c>
      <c r="Y413" s="89">
        <v>0.370272627588489</v>
      </c>
      <c r="Z413" s="89">
        <v>13.013826914296301</v>
      </c>
      <c r="AA413" s="89">
        <v>-1.38161087508908E-15</v>
      </c>
      <c r="AB413" s="89">
        <v>0.87058117737490304</v>
      </c>
      <c r="AC413" s="89">
        <v>99</v>
      </c>
      <c r="AD413" s="89">
        <v>0.52446794985470202</v>
      </c>
      <c r="AE413" s="89">
        <v>9.4909727274504707</v>
      </c>
      <c r="AF413" s="89">
        <v>1.29674049276218E-15</v>
      </c>
      <c r="AG413" s="89">
        <v>0.94376320320263496</v>
      </c>
      <c r="AH413" s="89">
        <v>99</v>
      </c>
      <c r="AI413" s="89">
        <v>0</v>
      </c>
      <c r="AJ413" s="89">
        <v>0</v>
      </c>
      <c r="AK413" s="89">
        <v>0</v>
      </c>
      <c r="AL413" s="89">
        <v>0</v>
      </c>
      <c r="AM413" s="89" t="s">
        <v>230</v>
      </c>
      <c r="AN413" s="89">
        <v>0.92443893416760803</v>
      </c>
      <c r="AO413" s="89">
        <v>1.0732636271370199</v>
      </c>
      <c r="AP413" s="89">
        <v>2.6147972675971698E-15</v>
      </c>
      <c r="AQ413" s="89">
        <v>1.6941542112505701</v>
      </c>
      <c r="AR413" s="89">
        <v>95</v>
      </c>
      <c r="AS413" s="93">
        <f t="shared" si="13"/>
        <v>6</v>
      </c>
    </row>
    <row r="414" spans="1:45" x14ac:dyDescent="0.3">
      <c r="A414" s="93" t="str">
        <f t="shared" si="12"/>
        <v>EQTL3BRML3</v>
      </c>
      <c r="B414" s="93">
        <v>412</v>
      </c>
      <c r="C414" s="89" t="s">
        <v>137</v>
      </c>
      <c r="D414" s="89" t="s">
        <v>105</v>
      </c>
      <c r="E414" s="89">
        <v>0</v>
      </c>
      <c r="F414" s="89">
        <v>0</v>
      </c>
      <c r="G414" s="89">
        <v>0</v>
      </c>
      <c r="H414" s="89">
        <v>0</v>
      </c>
      <c r="I414" s="89" t="s">
        <v>230</v>
      </c>
      <c r="J414" s="89">
        <v>0</v>
      </c>
      <c r="K414" s="89">
        <v>0</v>
      </c>
      <c r="L414" s="89">
        <v>0</v>
      </c>
      <c r="M414" s="89">
        <v>0</v>
      </c>
      <c r="N414" s="89" t="s">
        <v>230</v>
      </c>
      <c r="O414" s="89">
        <v>0.30621355377592102</v>
      </c>
      <c r="P414" s="89">
        <v>2.8067893822498902</v>
      </c>
      <c r="Q414" s="89">
        <v>7.6129578831439294E-17</v>
      </c>
      <c r="R414" s="89">
        <v>0.60301414680631105</v>
      </c>
      <c r="S414" s="89">
        <v>95</v>
      </c>
      <c r="T414" s="89">
        <v>0.28339166254342701</v>
      </c>
      <c r="U414" s="89">
        <v>3.4272485496871901</v>
      </c>
      <c r="V414" s="89">
        <v>-1.33226762955019E-16</v>
      </c>
      <c r="W414" s="89">
        <v>0.64057917779004303</v>
      </c>
      <c r="X414" s="89">
        <v>95</v>
      </c>
      <c r="Y414" s="89">
        <v>0.13706535495027899</v>
      </c>
      <c r="Z414" s="89">
        <v>6.8323910704977902</v>
      </c>
      <c r="AA414" s="89">
        <v>2.1711028037114201E-16</v>
      </c>
      <c r="AB414" s="89">
        <v>0.72853430960504195</v>
      </c>
      <c r="AC414" s="89">
        <v>95</v>
      </c>
      <c r="AD414" s="89">
        <v>0.148420479769587</v>
      </c>
      <c r="AE414" s="89">
        <v>6.58562879284574</v>
      </c>
      <c r="AF414" s="89">
        <v>-1.06581410364015E-16</v>
      </c>
      <c r="AG414" s="89">
        <v>0.73831594435215597</v>
      </c>
      <c r="AH414" s="89">
        <v>95</v>
      </c>
      <c r="AI414" s="89">
        <v>0.123012199436006</v>
      </c>
      <c r="AJ414" s="89">
        <v>7.1652074729456396</v>
      </c>
      <c r="AK414" s="89">
        <v>1.9378438248002699E-16</v>
      </c>
      <c r="AL414" s="89">
        <v>0.76041012873594704</v>
      </c>
      <c r="AM414" s="89">
        <v>99</v>
      </c>
      <c r="AN414" s="89">
        <v>0.47231064063815698</v>
      </c>
      <c r="AO414" s="89">
        <v>0.38801854133094299</v>
      </c>
      <c r="AP414" s="89">
        <v>0</v>
      </c>
      <c r="AQ414" s="89">
        <v>2.1832507222830801</v>
      </c>
      <c r="AR414" s="89">
        <v>95</v>
      </c>
      <c r="AS414" s="93">
        <f t="shared" si="13"/>
        <v>6</v>
      </c>
    </row>
    <row r="415" spans="1:45" x14ac:dyDescent="0.3">
      <c r="A415" s="93" t="str">
        <f t="shared" si="12"/>
        <v>EQTL3CIEL3</v>
      </c>
      <c r="B415" s="93">
        <v>413</v>
      </c>
      <c r="C415" s="89" t="s">
        <v>137</v>
      </c>
      <c r="D415" s="89" t="s">
        <v>85</v>
      </c>
      <c r="E415" s="89">
        <v>0.21353660160026899</v>
      </c>
      <c r="F415" s="89">
        <v>-0.86541332108960001</v>
      </c>
      <c r="G415" s="89">
        <v>-3.1086244689504398E-17</v>
      </c>
      <c r="H415" s="89">
        <v>0.21935436426215699</v>
      </c>
      <c r="I415" s="89">
        <v>95</v>
      </c>
      <c r="J415" s="89">
        <v>0.32472268844661401</v>
      </c>
      <c r="K415" s="89">
        <v>-3.25373010678525</v>
      </c>
      <c r="L415" s="89">
        <v>3.1826393372587801E-16</v>
      </c>
      <c r="M415" s="89">
        <v>0.26208137066739401</v>
      </c>
      <c r="N415" s="89">
        <v>95</v>
      </c>
      <c r="O415" s="89">
        <v>0.37674182592758398</v>
      </c>
      <c r="P415" s="89">
        <v>-4.3788870174283696</v>
      </c>
      <c r="Q415" s="89">
        <v>-6.3441315692866099E-16</v>
      </c>
      <c r="R415" s="89">
        <v>0.27894294567626099</v>
      </c>
      <c r="S415" s="89">
        <v>95</v>
      </c>
      <c r="T415" s="89">
        <v>0.32499127910494302</v>
      </c>
      <c r="U415" s="89">
        <v>-3.1067233116050699</v>
      </c>
      <c r="V415" s="89">
        <v>2.2204460492503101E-17</v>
      </c>
      <c r="W415" s="89">
        <v>0.428647972604906</v>
      </c>
      <c r="X415" s="89">
        <v>95</v>
      </c>
      <c r="Y415" s="89">
        <v>0</v>
      </c>
      <c r="Z415" s="89">
        <v>0</v>
      </c>
      <c r="AA415" s="89">
        <v>0</v>
      </c>
      <c r="AB415" s="89">
        <v>0</v>
      </c>
      <c r="AC415" s="89" t="s">
        <v>230</v>
      </c>
      <c r="AD415" s="89">
        <v>0</v>
      </c>
      <c r="AE415" s="89">
        <v>0</v>
      </c>
      <c r="AF415" s="89">
        <v>0</v>
      </c>
      <c r="AG415" s="89">
        <v>0</v>
      </c>
      <c r="AH415" s="89" t="s">
        <v>230</v>
      </c>
      <c r="AI415" s="89">
        <v>8.4722185307914893E-2</v>
      </c>
      <c r="AJ415" s="89">
        <v>2.4075789668842198</v>
      </c>
      <c r="AK415" s="89">
        <v>-3.8756876496005502E-16</v>
      </c>
      <c r="AL415" s="89">
        <v>0.53177159010979902</v>
      </c>
      <c r="AM415" s="89">
        <v>95</v>
      </c>
      <c r="AN415" s="89">
        <v>0</v>
      </c>
      <c r="AO415" s="89">
        <v>0</v>
      </c>
      <c r="AP415" s="89">
        <v>0</v>
      </c>
      <c r="AQ415" s="89">
        <v>0</v>
      </c>
      <c r="AR415" s="89" t="s">
        <v>230</v>
      </c>
      <c r="AS415" s="93">
        <f t="shared" si="13"/>
        <v>5</v>
      </c>
    </row>
    <row r="416" spans="1:45" x14ac:dyDescent="0.3">
      <c r="A416" s="93" t="str">
        <f t="shared" si="12"/>
        <v>EQTL3FLRY3</v>
      </c>
      <c r="B416" s="93">
        <v>414</v>
      </c>
      <c r="C416" s="89" t="s">
        <v>137</v>
      </c>
      <c r="D416" s="89" t="s">
        <v>92</v>
      </c>
      <c r="E416" s="89">
        <v>0.27662239750683998</v>
      </c>
      <c r="F416" s="89">
        <v>21.180794326964499</v>
      </c>
      <c r="G416" s="89">
        <v>-1.06581410364015E-16</v>
      </c>
      <c r="H416" s="89">
        <v>0.78139117396456703</v>
      </c>
      <c r="I416" s="89">
        <v>95</v>
      </c>
      <c r="J416" s="89">
        <v>-0.199085444685486</v>
      </c>
      <c r="K416" s="89">
        <v>31.398215662073099</v>
      </c>
      <c r="L416" s="89">
        <v>7.6975463040677503E-16</v>
      </c>
      <c r="M416" s="89">
        <v>1.08264758713097</v>
      </c>
      <c r="N416" s="89">
        <v>95</v>
      </c>
      <c r="O416" s="89">
        <v>-0.39646415191864898</v>
      </c>
      <c r="P416" s="89">
        <v>35.680252845821101</v>
      </c>
      <c r="Q416" s="89">
        <v>1.7763568394002501E-15</v>
      </c>
      <c r="R416" s="89">
        <v>1.0944658216235701</v>
      </c>
      <c r="S416" s="89">
        <v>95</v>
      </c>
      <c r="T416" s="89">
        <v>-0.33086376686247598</v>
      </c>
      <c r="U416" s="89">
        <v>33.962844350965099</v>
      </c>
      <c r="V416" s="89">
        <v>8.8817841970012504E-17</v>
      </c>
      <c r="W416" s="89">
        <v>1.22596270802746</v>
      </c>
      <c r="X416" s="89">
        <v>95</v>
      </c>
      <c r="Y416" s="89">
        <v>0.30120700851214099</v>
      </c>
      <c r="Z416" s="89">
        <v>19.445268979437099</v>
      </c>
      <c r="AA416" s="89">
        <v>0</v>
      </c>
      <c r="AB416" s="89">
        <v>1.6364041409823</v>
      </c>
      <c r="AC416" s="89">
        <v>95</v>
      </c>
      <c r="AD416" s="89">
        <v>0</v>
      </c>
      <c r="AE416" s="89">
        <v>0</v>
      </c>
      <c r="AF416" s="89">
        <v>0</v>
      </c>
      <c r="AG416" s="89">
        <v>0</v>
      </c>
      <c r="AH416" s="89" t="s">
        <v>230</v>
      </c>
      <c r="AI416" s="89">
        <v>0</v>
      </c>
      <c r="AJ416" s="89">
        <v>0</v>
      </c>
      <c r="AK416" s="89">
        <v>0</v>
      </c>
      <c r="AL416" s="89">
        <v>0</v>
      </c>
      <c r="AM416" s="89" t="s">
        <v>230</v>
      </c>
      <c r="AN416" s="89">
        <v>0</v>
      </c>
      <c r="AO416" s="89">
        <v>0</v>
      </c>
      <c r="AP416" s="89">
        <v>0</v>
      </c>
      <c r="AQ416" s="89">
        <v>0</v>
      </c>
      <c r="AR416" s="89" t="s">
        <v>230</v>
      </c>
      <c r="AS416" s="93">
        <f t="shared" si="13"/>
        <v>5</v>
      </c>
    </row>
    <row r="417" spans="1:45" x14ac:dyDescent="0.3">
      <c r="A417" s="93" t="str">
        <f t="shared" si="12"/>
        <v>EQTL3HGTX3</v>
      </c>
      <c r="B417" s="93">
        <v>415</v>
      </c>
      <c r="C417" s="89" t="s">
        <v>137</v>
      </c>
      <c r="D417" s="89" t="s">
        <v>106</v>
      </c>
      <c r="E417" s="89">
        <v>0.22363252020899699</v>
      </c>
      <c r="F417" s="89">
        <v>12.5862295965114</v>
      </c>
      <c r="G417" s="89">
        <v>-2.8421709430404001E-15</v>
      </c>
      <c r="H417" s="89">
        <v>0.71934701681834501</v>
      </c>
      <c r="I417" s="89">
        <v>95</v>
      </c>
      <c r="J417" s="89">
        <v>3.9615601641811403E-2</v>
      </c>
      <c r="K417" s="89">
        <v>16.546217507342099</v>
      </c>
      <c r="L417" s="89">
        <v>-1.36187357687353E-15</v>
      </c>
      <c r="M417" s="89">
        <v>1.02384026940158</v>
      </c>
      <c r="N417" s="89">
        <v>99</v>
      </c>
      <c r="O417" s="89">
        <v>-0.409211410425394</v>
      </c>
      <c r="P417" s="89">
        <v>26.310306102396499</v>
      </c>
      <c r="Q417" s="89">
        <v>1.06581410364015E-15</v>
      </c>
      <c r="R417" s="89">
        <v>1.20852506359337</v>
      </c>
      <c r="S417" s="89">
        <v>95</v>
      </c>
      <c r="T417" s="89">
        <v>-0.31539931220963802</v>
      </c>
      <c r="U417" s="89">
        <v>23.853883895180299</v>
      </c>
      <c r="V417" s="89">
        <v>-3.9968028886505602E-16</v>
      </c>
      <c r="W417" s="89">
        <v>1.47030049570183</v>
      </c>
      <c r="X417" s="89">
        <v>95</v>
      </c>
      <c r="Y417" s="89">
        <v>0</v>
      </c>
      <c r="Z417" s="89">
        <v>0</v>
      </c>
      <c r="AA417" s="89">
        <v>0</v>
      </c>
      <c r="AB417" s="89">
        <v>0</v>
      </c>
      <c r="AC417" s="89" t="s">
        <v>230</v>
      </c>
      <c r="AD417" s="89">
        <v>0</v>
      </c>
      <c r="AE417" s="89">
        <v>0</v>
      </c>
      <c r="AF417" s="89">
        <v>0</v>
      </c>
      <c r="AG417" s="89">
        <v>0</v>
      </c>
      <c r="AH417" s="89" t="s">
        <v>230</v>
      </c>
      <c r="AI417" s="89">
        <v>0</v>
      </c>
      <c r="AJ417" s="89">
        <v>0</v>
      </c>
      <c r="AK417" s="89">
        <v>0</v>
      </c>
      <c r="AL417" s="89">
        <v>0</v>
      </c>
      <c r="AM417" s="89" t="s">
        <v>230</v>
      </c>
      <c r="AN417" s="89">
        <v>0.749305170020927</v>
      </c>
      <c r="AO417" s="89">
        <v>0.41909072055293001</v>
      </c>
      <c r="AP417" s="89">
        <v>1.30739863379858E-15</v>
      </c>
      <c r="AQ417" s="89">
        <v>2.31621812181463</v>
      </c>
      <c r="AR417" s="89">
        <v>95</v>
      </c>
      <c r="AS417" s="93">
        <f t="shared" si="13"/>
        <v>5</v>
      </c>
    </row>
    <row r="418" spans="1:45" x14ac:dyDescent="0.3">
      <c r="A418" s="93" t="str">
        <f t="shared" si="12"/>
        <v>EQTL3IRBR3</v>
      </c>
      <c r="B418" s="93">
        <v>416</v>
      </c>
      <c r="C418" s="89" t="s">
        <v>137</v>
      </c>
      <c r="D418" s="89" t="s">
        <v>108</v>
      </c>
      <c r="E418" s="89">
        <v>0</v>
      </c>
      <c r="F418" s="89">
        <v>0</v>
      </c>
      <c r="G418" s="89">
        <v>0</v>
      </c>
      <c r="H418" s="89">
        <v>0</v>
      </c>
      <c r="I418" s="89" t="s">
        <v>230</v>
      </c>
      <c r="J418" s="89">
        <v>0.151981049308022</v>
      </c>
      <c r="K418" s="89">
        <v>3.7143459565371999</v>
      </c>
      <c r="L418" s="89">
        <v>5.9211894646675002E-16</v>
      </c>
      <c r="M418" s="89">
        <v>0.59676576687141303</v>
      </c>
      <c r="N418" s="89">
        <v>95</v>
      </c>
      <c r="O418" s="89">
        <v>0.23406431148364901</v>
      </c>
      <c r="P418" s="89">
        <v>1.95097401684028</v>
      </c>
      <c r="Q418" s="89">
        <v>-1.01506105108586E-16</v>
      </c>
      <c r="R418" s="89">
        <v>0.62893362455977897</v>
      </c>
      <c r="S418" s="89">
        <v>95</v>
      </c>
      <c r="T418" s="89">
        <v>0</v>
      </c>
      <c r="U418" s="89">
        <v>0</v>
      </c>
      <c r="V418" s="89">
        <v>0</v>
      </c>
      <c r="W418" s="89">
        <v>0</v>
      </c>
      <c r="X418" s="89" t="s">
        <v>230</v>
      </c>
      <c r="Y418" s="89">
        <v>0</v>
      </c>
      <c r="Z418" s="89">
        <v>0</v>
      </c>
      <c r="AA418" s="89">
        <v>0</v>
      </c>
      <c r="AB418" s="89">
        <v>0</v>
      </c>
      <c r="AC418" s="89" t="s">
        <v>230</v>
      </c>
      <c r="AD418" s="89">
        <v>-2.72416207102728E-2</v>
      </c>
      <c r="AE418" s="89">
        <v>8.2756280091293402</v>
      </c>
      <c r="AF418" s="89">
        <v>1.4210854715201999E-16</v>
      </c>
      <c r="AG418" s="89">
        <v>1.2098990318426499</v>
      </c>
      <c r="AH418" s="89">
        <v>95</v>
      </c>
      <c r="AI418" s="89">
        <v>-4.9863961122790401E-2</v>
      </c>
      <c r="AJ418" s="89">
        <v>8.7939587719834709</v>
      </c>
      <c r="AK418" s="89">
        <v>-1.9378438248002699E-16</v>
      </c>
      <c r="AL418" s="89">
        <v>1.2090140950353401</v>
      </c>
      <c r="AM418" s="89">
        <v>95</v>
      </c>
      <c r="AN418" s="89">
        <v>1.0039003352100999</v>
      </c>
      <c r="AO418" s="89">
        <v>-11.787483656118299</v>
      </c>
      <c r="AP418" s="89">
        <v>1.8189894035458601E-15</v>
      </c>
      <c r="AQ418" s="89">
        <v>6.5239718563154403</v>
      </c>
      <c r="AR418" s="89">
        <v>99</v>
      </c>
      <c r="AS418" s="93">
        <f t="shared" si="13"/>
        <v>5</v>
      </c>
    </row>
    <row r="419" spans="1:45" x14ac:dyDescent="0.3">
      <c r="A419" s="93" t="str">
        <f t="shared" si="12"/>
        <v>EQTL3LREN3</v>
      </c>
      <c r="B419" s="93">
        <v>417</v>
      </c>
      <c r="C419" s="89" t="s">
        <v>137</v>
      </c>
      <c r="D419" s="89" t="s">
        <v>114</v>
      </c>
      <c r="E419" s="89">
        <v>0</v>
      </c>
      <c r="F419" s="89">
        <v>0</v>
      </c>
      <c r="G419" s="89">
        <v>0</v>
      </c>
      <c r="H419" s="89">
        <v>0</v>
      </c>
      <c r="I419" s="89" t="s">
        <v>230</v>
      </c>
      <c r="J419" s="89">
        <v>0</v>
      </c>
      <c r="K419" s="89">
        <v>0</v>
      </c>
      <c r="L419" s="89">
        <v>0</v>
      </c>
      <c r="M419" s="89">
        <v>0</v>
      </c>
      <c r="N419" s="89" t="s">
        <v>230</v>
      </c>
      <c r="O419" s="89">
        <v>0</v>
      </c>
      <c r="P419" s="89">
        <v>0</v>
      </c>
      <c r="Q419" s="89">
        <v>0</v>
      </c>
      <c r="R419" s="89">
        <v>0</v>
      </c>
      <c r="S419" s="89" t="s">
        <v>230</v>
      </c>
      <c r="T419" s="89">
        <v>9.1424927999387298E-2</v>
      </c>
      <c r="U419" s="89">
        <v>40.461381551158198</v>
      </c>
      <c r="V419" s="89">
        <v>-4.4408920985006301E-16</v>
      </c>
      <c r="W419" s="89">
        <v>2.2669165716077702</v>
      </c>
      <c r="X419" s="89">
        <v>95</v>
      </c>
      <c r="Y419" s="89">
        <v>0.43789234405640698</v>
      </c>
      <c r="Z419" s="89">
        <v>32.582364759540297</v>
      </c>
      <c r="AA419" s="89">
        <v>5.4474943074941002E-15</v>
      </c>
      <c r="AB419" s="89">
        <v>2.4063462965947799</v>
      </c>
      <c r="AC419" s="89">
        <v>99</v>
      </c>
      <c r="AD419" s="89">
        <v>0.84126088361551699</v>
      </c>
      <c r="AE419" s="89">
        <v>23.4017400852475</v>
      </c>
      <c r="AF419" s="89">
        <v>-9.2370555648813008E-16</v>
      </c>
      <c r="AG419" s="89">
        <v>2.56452323936821</v>
      </c>
      <c r="AH419" s="89">
        <v>95</v>
      </c>
      <c r="AI419" s="89">
        <v>1.0683045557567901</v>
      </c>
      <c r="AJ419" s="89">
        <v>18.2638711492136</v>
      </c>
      <c r="AK419" s="89">
        <v>2.5837917664003602E-16</v>
      </c>
      <c r="AL419" s="89">
        <v>2.63283310827976</v>
      </c>
      <c r="AM419" s="89">
        <v>99</v>
      </c>
      <c r="AN419" s="89">
        <v>1.5064331644547699</v>
      </c>
      <c r="AO419" s="89">
        <v>9.8088699817329292</v>
      </c>
      <c r="AP419" s="89">
        <v>1.1368683772161601E-16</v>
      </c>
      <c r="AQ419" s="89">
        <v>3.7013789730195001</v>
      </c>
      <c r="AR419" s="89">
        <v>99</v>
      </c>
      <c r="AS419" s="93">
        <f t="shared" si="13"/>
        <v>5</v>
      </c>
    </row>
    <row r="420" spans="1:45" x14ac:dyDescent="0.3">
      <c r="A420" s="93" t="str">
        <f t="shared" si="12"/>
        <v>EQTL3MULT3</v>
      </c>
      <c r="B420" s="93">
        <v>418</v>
      </c>
      <c r="C420" s="89" t="s">
        <v>137</v>
      </c>
      <c r="D420" s="89" t="s">
        <v>109</v>
      </c>
      <c r="E420" s="89">
        <v>0</v>
      </c>
      <c r="F420" s="89">
        <v>0</v>
      </c>
      <c r="G420" s="89">
        <v>0</v>
      </c>
      <c r="H420" s="89">
        <v>0</v>
      </c>
      <c r="I420" s="89" t="s">
        <v>230</v>
      </c>
      <c r="J420" s="89">
        <v>0</v>
      </c>
      <c r="K420" s="89">
        <v>0</v>
      </c>
      <c r="L420" s="89">
        <v>0</v>
      </c>
      <c r="M420" s="89">
        <v>0</v>
      </c>
      <c r="N420" s="89" t="s">
        <v>230</v>
      </c>
      <c r="O420" s="89">
        <v>0</v>
      </c>
      <c r="P420" s="89">
        <v>0</v>
      </c>
      <c r="Q420" s="89">
        <v>0</v>
      </c>
      <c r="R420" s="89">
        <v>0</v>
      </c>
      <c r="S420" s="89" t="s">
        <v>230</v>
      </c>
      <c r="T420" s="89">
        <v>0.23650856810038701</v>
      </c>
      <c r="U420" s="89">
        <v>16.388085983671601</v>
      </c>
      <c r="V420" s="89">
        <v>-3.01980662698043E-15</v>
      </c>
      <c r="W420" s="89">
        <v>1.33905983302455</v>
      </c>
      <c r="X420" s="89">
        <v>95</v>
      </c>
      <c r="Y420" s="89">
        <v>0.22483788641836899</v>
      </c>
      <c r="Z420" s="89">
        <v>16.6972980440143</v>
      </c>
      <c r="AA420" s="89">
        <v>1.02633950720903E-15</v>
      </c>
      <c r="AB420" s="89">
        <v>1.3311530148709101</v>
      </c>
      <c r="AC420" s="89">
        <v>99</v>
      </c>
      <c r="AD420" s="89">
        <v>0.32860103237968402</v>
      </c>
      <c r="AE420" s="89">
        <v>14.3470193720949</v>
      </c>
      <c r="AF420" s="89">
        <v>-2.3092638912203301E-16</v>
      </c>
      <c r="AG420" s="89">
        <v>1.3532558085045401</v>
      </c>
      <c r="AH420" s="89">
        <v>99</v>
      </c>
      <c r="AI420" s="89">
        <v>0.35915247576390302</v>
      </c>
      <c r="AJ420" s="89">
        <v>13.652595493123201</v>
      </c>
      <c r="AK420" s="89">
        <v>8.3973232408011799E-16</v>
      </c>
      <c r="AL420" s="89">
        <v>1.3759815263484401</v>
      </c>
      <c r="AM420" s="89">
        <v>99</v>
      </c>
      <c r="AN420" s="89">
        <v>0.82627312604863801</v>
      </c>
      <c r="AO420" s="89">
        <v>4.5617642076889897</v>
      </c>
      <c r="AP420" s="89">
        <v>1.4779288903810101E-15</v>
      </c>
      <c r="AQ420" s="89">
        <v>3.0208709242010499</v>
      </c>
      <c r="AR420" s="89">
        <v>95</v>
      </c>
      <c r="AS420" s="93">
        <f t="shared" si="13"/>
        <v>5</v>
      </c>
    </row>
    <row r="421" spans="1:45" x14ac:dyDescent="0.3">
      <c r="A421" s="93" t="str">
        <f t="shared" si="12"/>
        <v>EQTL3RAIL3</v>
      </c>
      <c r="B421" s="93">
        <v>419</v>
      </c>
      <c r="C421" s="89" t="s">
        <v>137</v>
      </c>
      <c r="D421" s="89" t="s">
        <v>129</v>
      </c>
      <c r="E421" s="89">
        <v>0.92363514791725598</v>
      </c>
      <c r="F421" s="89">
        <v>-0.56037318856845497</v>
      </c>
      <c r="G421" s="89">
        <v>-2.4513724383723502E-15</v>
      </c>
      <c r="H421" s="89">
        <v>0.65456547588466196</v>
      </c>
      <c r="I421" s="89">
        <v>99</v>
      </c>
      <c r="J421" s="89">
        <v>1.1538880235528699</v>
      </c>
      <c r="K421" s="89">
        <v>-5.50163135097596</v>
      </c>
      <c r="L421" s="89">
        <v>3.5823196261238399E-15</v>
      </c>
      <c r="M421" s="89">
        <v>0.70212887896052001</v>
      </c>
      <c r="N421" s="89">
        <v>99</v>
      </c>
      <c r="O421" s="89">
        <v>1.0837739959544399</v>
      </c>
      <c r="P421" s="89">
        <v>-3.94477277556773</v>
      </c>
      <c r="Q421" s="89">
        <v>5.3290705182007502E-16</v>
      </c>
      <c r="R421" s="89">
        <v>0.74556770221342605</v>
      </c>
      <c r="S421" s="89">
        <v>99</v>
      </c>
      <c r="T421" s="89">
        <v>0.93598839473023598</v>
      </c>
      <c r="U421" s="89">
        <v>-0.25561177933227303</v>
      </c>
      <c r="V421" s="89">
        <v>0</v>
      </c>
      <c r="W421" s="89">
        <v>1.2607372438717299</v>
      </c>
      <c r="X421" s="89">
        <v>99</v>
      </c>
      <c r="Y421" s="89">
        <v>0</v>
      </c>
      <c r="Z421" s="89">
        <v>0</v>
      </c>
      <c r="AA421" s="89">
        <v>0</v>
      </c>
      <c r="AB421" s="89">
        <v>0</v>
      </c>
      <c r="AC421" s="89" t="s">
        <v>230</v>
      </c>
      <c r="AD421" s="89">
        <v>0</v>
      </c>
      <c r="AE421" s="89">
        <v>0</v>
      </c>
      <c r="AF421" s="89">
        <v>0</v>
      </c>
      <c r="AG421" s="89">
        <v>0</v>
      </c>
      <c r="AH421" s="89" t="s">
        <v>230</v>
      </c>
      <c r="AI421" s="89">
        <v>0.32621045282574002</v>
      </c>
      <c r="AJ421" s="89">
        <v>13.8247792833119</v>
      </c>
      <c r="AK421" s="89">
        <v>1.29189588320018E-15</v>
      </c>
      <c r="AL421" s="89">
        <v>1.5622128278632399</v>
      </c>
      <c r="AM421" s="89">
        <v>95</v>
      </c>
      <c r="AN421" s="89">
        <v>0</v>
      </c>
      <c r="AO421" s="89">
        <v>0</v>
      </c>
      <c r="AP421" s="89">
        <v>0</v>
      </c>
      <c r="AQ421" s="89">
        <v>0</v>
      </c>
      <c r="AR421" s="89" t="s">
        <v>230</v>
      </c>
      <c r="AS421" s="93">
        <f t="shared" si="13"/>
        <v>5</v>
      </c>
    </row>
    <row r="422" spans="1:45" x14ac:dyDescent="0.3">
      <c r="A422" s="93" t="str">
        <f t="shared" si="12"/>
        <v>EZTC3BRML3</v>
      </c>
      <c r="B422" s="93">
        <v>420</v>
      </c>
      <c r="C422" s="89" t="s">
        <v>455</v>
      </c>
      <c r="D422" s="89" t="s">
        <v>105</v>
      </c>
      <c r="E422" s="89">
        <v>0.21390571945662901</v>
      </c>
      <c r="F422" s="89">
        <v>1.1131296480583099</v>
      </c>
      <c r="G422" s="89">
        <v>-8.8817841970012504E-17</v>
      </c>
      <c r="H422" s="89">
        <v>0.342625308106773</v>
      </c>
      <c r="I422" s="89">
        <v>95</v>
      </c>
      <c r="J422" s="89">
        <v>0.20260007053724899</v>
      </c>
      <c r="K422" s="89">
        <v>1.61263161588421</v>
      </c>
      <c r="L422" s="89">
        <v>4.5889218351173102E-16</v>
      </c>
      <c r="M422" s="89">
        <v>0.40667064836544098</v>
      </c>
      <c r="N422" s="89">
        <v>99</v>
      </c>
      <c r="O422" s="89">
        <v>0.21892407600834601</v>
      </c>
      <c r="P422" s="89">
        <v>1.0904364747809301</v>
      </c>
      <c r="Q422" s="89">
        <v>-3.1720657846433E-16</v>
      </c>
      <c r="R422" s="89">
        <v>0.52581081646212902</v>
      </c>
      <c r="S422" s="89">
        <v>95</v>
      </c>
      <c r="T422" s="89">
        <v>0.21892114852650699</v>
      </c>
      <c r="U422" s="89">
        <v>1.16956134293137</v>
      </c>
      <c r="V422" s="89">
        <v>2.2204460492503101E-17</v>
      </c>
      <c r="W422" s="89">
        <v>0.55064152674685996</v>
      </c>
      <c r="X422" s="89">
        <v>95</v>
      </c>
      <c r="Y422" s="89">
        <v>0</v>
      </c>
      <c r="Z422" s="89">
        <v>0</v>
      </c>
      <c r="AA422" s="89">
        <v>0</v>
      </c>
      <c r="AB422" s="89">
        <v>0</v>
      </c>
      <c r="AC422" s="89" t="s">
        <v>230</v>
      </c>
      <c r="AD422" s="89">
        <v>9.9351669379401597E-2</v>
      </c>
      <c r="AE422" s="89">
        <v>6.0455357275329202</v>
      </c>
      <c r="AF422" s="89">
        <v>2.4868995751603499E-16</v>
      </c>
      <c r="AG422" s="89">
        <v>0.67883356464533895</v>
      </c>
      <c r="AH422" s="89">
        <v>95</v>
      </c>
      <c r="AI422" s="89">
        <v>8.7318665486640398E-2</v>
      </c>
      <c r="AJ422" s="89">
        <v>6.5404278833812599</v>
      </c>
      <c r="AK422" s="89">
        <v>3.5527136788005001E-16</v>
      </c>
      <c r="AL422" s="89">
        <v>0.70073198185580499</v>
      </c>
      <c r="AM422" s="89">
        <v>99</v>
      </c>
      <c r="AN422" s="89">
        <v>0</v>
      </c>
      <c r="AO422" s="89">
        <v>0</v>
      </c>
      <c r="AP422" s="89">
        <v>0</v>
      </c>
      <c r="AQ422" s="89">
        <v>0</v>
      </c>
      <c r="AR422" s="89" t="s">
        <v>230</v>
      </c>
      <c r="AS422" s="93">
        <f t="shared" si="13"/>
        <v>6</v>
      </c>
    </row>
    <row r="423" spans="1:45" x14ac:dyDescent="0.3">
      <c r="A423" s="93" t="str">
        <f t="shared" si="12"/>
        <v>EZTC3ELET3</v>
      </c>
      <c r="B423" s="93">
        <v>421</v>
      </c>
      <c r="C423" s="89" t="s">
        <v>455</v>
      </c>
      <c r="D423" s="89" t="s">
        <v>121</v>
      </c>
      <c r="E423" s="89">
        <v>0.65333639728416104</v>
      </c>
      <c r="F423" s="89">
        <v>5.8514623877412397</v>
      </c>
      <c r="G423" s="89">
        <v>7.1054273576010003E-16</v>
      </c>
      <c r="H423" s="89">
        <v>1.2993795483709201</v>
      </c>
      <c r="I423" s="89">
        <v>95</v>
      </c>
      <c r="J423" s="89">
        <v>0.64521375968961603</v>
      </c>
      <c r="K423" s="89">
        <v>6.5611328733942402</v>
      </c>
      <c r="L423" s="89">
        <v>3.8487731520338801E-16</v>
      </c>
      <c r="M423" s="89">
        <v>1.64585026451266</v>
      </c>
      <c r="N423" s="89">
        <v>95</v>
      </c>
      <c r="O423" s="89">
        <v>0.685407645419298</v>
      </c>
      <c r="P423" s="89">
        <v>5.3542112763720802</v>
      </c>
      <c r="Q423" s="89">
        <v>-1.2180732613030301E-15</v>
      </c>
      <c r="R423" s="89">
        <v>1.8836049105288899</v>
      </c>
      <c r="S423" s="89">
        <v>95</v>
      </c>
      <c r="T423" s="89">
        <v>0.64077561098448199</v>
      </c>
      <c r="U423" s="89">
        <v>6.6419325190325296</v>
      </c>
      <c r="V423" s="89">
        <v>-2.66453525910038E-15</v>
      </c>
      <c r="W423" s="89">
        <v>2.2061805698501802</v>
      </c>
      <c r="X423" s="89">
        <v>95</v>
      </c>
      <c r="Y423" s="89">
        <v>0.79254802517313905</v>
      </c>
      <c r="Z423" s="89">
        <v>0.390446202180595</v>
      </c>
      <c r="AA423" s="89">
        <v>-1.9342552251247202E-15</v>
      </c>
      <c r="AB423" s="89">
        <v>2.2740419638020901</v>
      </c>
      <c r="AC423" s="89">
        <v>95</v>
      </c>
      <c r="AD423" s="89">
        <v>0.89601174923471905</v>
      </c>
      <c r="AE423" s="89">
        <v>-3.8041166049365498</v>
      </c>
      <c r="AF423" s="89">
        <v>-2.4691360067663499E-15</v>
      </c>
      <c r="AG423" s="89">
        <v>2.3399932183804002</v>
      </c>
      <c r="AH423" s="89">
        <v>95</v>
      </c>
      <c r="AI423" s="89">
        <v>0.97924934499655203</v>
      </c>
      <c r="AJ423" s="89">
        <v>-7.28478755484619</v>
      </c>
      <c r="AK423" s="89">
        <v>-3.2297397080004599E-16</v>
      </c>
      <c r="AL423" s="89">
        <v>2.80277044622119</v>
      </c>
      <c r="AM423" s="89">
        <v>99</v>
      </c>
      <c r="AN423" s="89">
        <v>0</v>
      </c>
      <c r="AO423" s="89">
        <v>0</v>
      </c>
      <c r="AP423" s="89">
        <v>0</v>
      </c>
      <c r="AQ423" s="89">
        <v>0</v>
      </c>
      <c r="AR423" s="89" t="s">
        <v>230</v>
      </c>
      <c r="AS423" s="93">
        <f t="shared" si="13"/>
        <v>7</v>
      </c>
    </row>
    <row r="424" spans="1:45" x14ac:dyDescent="0.3">
      <c r="A424" s="93" t="str">
        <f t="shared" si="12"/>
        <v>EZTC3IGTA3</v>
      </c>
      <c r="B424" s="93">
        <v>422</v>
      </c>
      <c r="C424" s="89" t="s">
        <v>455</v>
      </c>
      <c r="D424" s="89" t="s">
        <v>107</v>
      </c>
      <c r="E424" s="89">
        <v>0.86268016660126601</v>
      </c>
      <c r="F424" s="89">
        <v>0.80958058668556299</v>
      </c>
      <c r="G424" s="89">
        <v>7.069900220813E-15</v>
      </c>
      <c r="H424" s="89">
        <v>1.2471658762295199</v>
      </c>
      <c r="I424" s="89">
        <v>95</v>
      </c>
      <c r="J424" s="89">
        <v>0.837733816120382</v>
      </c>
      <c r="K424" s="89">
        <v>1.7424846564963099</v>
      </c>
      <c r="L424" s="89">
        <v>-2.66453525910038E-16</v>
      </c>
      <c r="M424" s="89">
        <v>1.25326863413235</v>
      </c>
      <c r="N424" s="89">
        <v>99</v>
      </c>
      <c r="O424" s="89">
        <v>0.82394818427536998</v>
      </c>
      <c r="P424" s="89">
        <v>2.2103190176483398</v>
      </c>
      <c r="Q424" s="89">
        <v>8.5772658816754993E-15</v>
      </c>
      <c r="R424" s="89">
        <v>1.2516439255102201</v>
      </c>
      <c r="S424" s="89">
        <v>99</v>
      </c>
      <c r="T424" s="89">
        <v>0.76053907254791797</v>
      </c>
      <c r="U424" s="89">
        <v>4.6769139846065197</v>
      </c>
      <c r="V424" s="89">
        <v>-3.4861002973229902E-15</v>
      </c>
      <c r="W424" s="89">
        <v>1.30023811536055</v>
      </c>
      <c r="X424" s="89">
        <v>99</v>
      </c>
      <c r="Y424" s="89">
        <v>0.51278054251258298</v>
      </c>
      <c r="Z424" s="89">
        <v>14.7265222576466</v>
      </c>
      <c r="AA424" s="89">
        <v>-3.45402718772271E-15</v>
      </c>
      <c r="AB424" s="89">
        <v>1.53699149799903</v>
      </c>
      <c r="AC424" s="89">
        <v>99</v>
      </c>
      <c r="AD424" s="89">
        <v>0.454328749351471</v>
      </c>
      <c r="AE424" s="89">
        <v>17.097308313667099</v>
      </c>
      <c r="AF424" s="89">
        <v>-2.66453525910038E-15</v>
      </c>
      <c r="AG424" s="89">
        <v>1.5694192085460399</v>
      </c>
      <c r="AH424" s="89">
        <v>99</v>
      </c>
      <c r="AI424" s="89">
        <v>0.45136372812479397</v>
      </c>
      <c r="AJ424" s="89">
        <v>17.2388434824685</v>
      </c>
      <c r="AK424" s="89">
        <v>-3.8756876496005502E-16</v>
      </c>
      <c r="AL424" s="89">
        <v>1.5674331653848801</v>
      </c>
      <c r="AM424" s="89">
        <v>99</v>
      </c>
      <c r="AN424" s="89">
        <v>0</v>
      </c>
      <c r="AO424" s="89">
        <v>0</v>
      </c>
      <c r="AP424" s="89">
        <v>0</v>
      </c>
      <c r="AQ424" s="89">
        <v>0</v>
      </c>
      <c r="AR424" s="89" t="s">
        <v>230</v>
      </c>
      <c r="AS424" s="93">
        <f t="shared" si="13"/>
        <v>7</v>
      </c>
    </row>
    <row r="425" spans="1:45" x14ac:dyDescent="0.3">
      <c r="A425" s="93" t="str">
        <f t="shared" si="12"/>
        <v>EZTC3IRBR3</v>
      </c>
      <c r="B425" s="93">
        <v>423</v>
      </c>
      <c r="C425" s="89" t="s">
        <v>455</v>
      </c>
      <c r="D425" s="89" t="s">
        <v>108</v>
      </c>
      <c r="E425" s="89">
        <v>4.5577662713353402E-2</v>
      </c>
      <c r="F425" s="89">
        <v>5.2267103482534596</v>
      </c>
      <c r="G425" s="89">
        <v>4.4408920985006301E-16</v>
      </c>
      <c r="H425" s="89">
        <v>0.61790673217693504</v>
      </c>
      <c r="I425" s="89">
        <v>95</v>
      </c>
      <c r="J425" s="89">
        <v>3.9788325066566897E-2</v>
      </c>
      <c r="K425" s="89">
        <v>5.5345769627978596</v>
      </c>
      <c r="L425" s="89">
        <v>8.0676206456094698E-16</v>
      </c>
      <c r="M425" s="89">
        <v>0.61218070463904894</v>
      </c>
      <c r="N425" s="89">
        <v>95</v>
      </c>
      <c r="O425" s="89">
        <v>5.9114931586511703E-2</v>
      </c>
      <c r="P425" s="89">
        <v>4.9098473938051699</v>
      </c>
      <c r="Q425" s="89">
        <v>-1.26882631385732E-16</v>
      </c>
      <c r="R425" s="89">
        <v>0.68759321959894104</v>
      </c>
      <c r="S425" s="89">
        <v>95</v>
      </c>
      <c r="T425" s="89">
        <v>0</v>
      </c>
      <c r="U425" s="89">
        <v>0</v>
      </c>
      <c r="V425" s="89">
        <v>0</v>
      </c>
      <c r="W425" s="89">
        <v>0</v>
      </c>
      <c r="X425" s="89" t="s">
        <v>230</v>
      </c>
      <c r="Y425" s="89">
        <v>0</v>
      </c>
      <c r="Z425" s="89">
        <v>0</v>
      </c>
      <c r="AA425" s="89">
        <v>0</v>
      </c>
      <c r="AB425" s="89">
        <v>0</v>
      </c>
      <c r="AC425" s="89" t="s">
        <v>230</v>
      </c>
      <c r="AD425" s="89">
        <v>-3.2912772099237902E-3</v>
      </c>
      <c r="AE425" s="89">
        <v>7.8077332764498504</v>
      </c>
      <c r="AF425" s="89">
        <v>1.4210854715201999E-16</v>
      </c>
      <c r="AG425" s="89">
        <v>1.2111700906631999</v>
      </c>
      <c r="AH425" s="89">
        <v>95</v>
      </c>
      <c r="AI425" s="89">
        <v>-1.41656014416459E-2</v>
      </c>
      <c r="AJ425" s="89">
        <v>8.2576720643454191</v>
      </c>
      <c r="AK425" s="89">
        <v>-2.5837917664003602E-16</v>
      </c>
      <c r="AL425" s="89">
        <v>1.21326091464639</v>
      </c>
      <c r="AM425" s="89">
        <v>95</v>
      </c>
      <c r="AN425" s="89">
        <v>0.72949145614446997</v>
      </c>
      <c r="AO425" s="89">
        <v>-18.1221629072522</v>
      </c>
      <c r="AP425" s="89">
        <v>3.41060513164848E-15</v>
      </c>
      <c r="AQ425" s="89">
        <v>5.4209203943268998</v>
      </c>
      <c r="AR425" s="89">
        <v>95</v>
      </c>
      <c r="AS425" s="93">
        <f t="shared" si="13"/>
        <v>6</v>
      </c>
    </row>
    <row r="426" spans="1:45" x14ac:dyDescent="0.3">
      <c r="A426" s="93" t="str">
        <f t="shared" si="12"/>
        <v>EZTC3LREN3</v>
      </c>
      <c r="B426" s="93">
        <v>424</v>
      </c>
      <c r="C426" s="89" t="s">
        <v>455</v>
      </c>
      <c r="D426" s="89" t="s">
        <v>114</v>
      </c>
      <c r="E426" s="89">
        <v>0</v>
      </c>
      <c r="F426" s="89">
        <v>0</v>
      </c>
      <c r="G426" s="89">
        <v>0</v>
      </c>
      <c r="H426" s="89">
        <v>0</v>
      </c>
      <c r="I426" s="89" t="s">
        <v>230</v>
      </c>
      <c r="J426" s="89">
        <v>0</v>
      </c>
      <c r="K426" s="89">
        <v>0</v>
      </c>
      <c r="L426" s="89">
        <v>0</v>
      </c>
      <c r="M426" s="89">
        <v>0</v>
      </c>
      <c r="N426" s="89" t="s">
        <v>230</v>
      </c>
      <c r="O426" s="89">
        <v>0.63879537250802898</v>
      </c>
      <c r="P426" s="89">
        <v>17.377872133643798</v>
      </c>
      <c r="Q426" s="89">
        <v>1.5225915766287901E-16</v>
      </c>
      <c r="R426" s="89">
        <v>1.8825903253299301</v>
      </c>
      <c r="S426" s="89">
        <v>95</v>
      </c>
      <c r="T426" s="89">
        <v>0.58520528916455095</v>
      </c>
      <c r="U426" s="89">
        <v>19.381905335779201</v>
      </c>
      <c r="V426" s="89">
        <v>-1.1546319456101601E-15</v>
      </c>
      <c r="W426" s="89">
        <v>1.85158904251571</v>
      </c>
      <c r="X426" s="89">
        <v>95</v>
      </c>
      <c r="Y426" s="89">
        <v>0.54932389159019002</v>
      </c>
      <c r="Z426" s="89">
        <v>20.9215411595669</v>
      </c>
      <c r="AA426" s="89">
        <v>5.9211894646675002E-16</v>
      </c>
      <c r="AB426" s="89">
        <v>1.8463694838078999</v>
      </c>
      <c r="AC426" s="89">
        <v>99</v>
      </c>
      <c r="AD426" s="89">
        <v>0.59332321405313004</v>
      </c>
      <c r="AE426" s="89">
        <v>19.194983497404099</v>
      </c>
      <c r="AF426" s="89">
        <v>-3.6948222259525203E-15</v>
      </c>
      <c r="AG426" s="89">
        <v>1.7962307403817399</v>
      </c>
      <c r="AH426" s="89">
        <v>99</v>
      </c>
      <c r="AI426" s="89">
        <v>0.65767483244664204</v>
      </c>
      <c r="AJ426" s="89">
        <v>16.581099440442401</v>
      </c>
      <c r="AK426" s="89">
        <v>-1.9378438248002699E-16</v>
      </c>
      <c r="AL426" s="89">
        <v>1.92076417428848</v>
      </c>
      <c r="AM426" s="89">
        <v>99</v>
      </c>
      <c r="AN426" s="89">
        <v>0.80193883774254404</v>
      </c>
      <c r="AO426" s="89">
        <v>11.561215050742399</v>
      </c>
      <c r="AP426" s="89">
        <v>2.3874235921539399E-15</v>
      </c>
      <c r="AQ426" s="89">
        <v>2.1666314994514799</v>
      </c>
      <c r="AR426" s="89">
        <v>95</v>
      </c>
      <c r="AS426" s="93">
        <f t="shared" si="13"/>
        <v>6</v>
      </c>
    </row>
    <row r="427" spans="1:45" x14ac:dyDescent="0.3">
      <c r="A427" s="93" t="str">
        <f t="shared" si="12"/>
        <v>EZTC3MULT3</v>
      </c>
      <c r="B427" s="93">
        <v>425</v>
      </c>
      <c r="C427" s="89" t="s">
        <v>455</v>
      </c>
      <c r="D427" s="89" t="s">
        <v>109</v>
      </c>
      <c r="E427" s="89">
        <v>0.53540362582286605</v>
      </c>
      <c r="F427" s="89">
        <v>0.73828766190110395</v>
      </c>
      <c r="G427" s="89">
        <v>-2.1316282072803E-16</v>
      </c>
      <c r="H427" s="89">
        <v>0.78992845239602105</v>
      </c>
      <c r="I427" s="89">
        <v>99</v>
      </c>
      <c r="J427" s="89">
        <v>0.514905761919212</v>
      </c>
      <c r="K427" s="89">
        <v>1.5375171757056301</v>
      </c>
      <c r="L427" s="89">
        <v>2.5757174171303599E-15</v>
      </c>
      <c r="M427" s="89">
        <v>0.81170868814804997</v>
      </c>
      <c r="N427" s="89">
        <v>99</v>
      </c>
      <c r="O427" s="89">
        <v>0.50418909920673105</v>
      </c>
      <c r="P427" s="89">
        <v>1.88560423010775</v>
      </c>
      <c r="Q427" s="89">
        <v>8.3742536714583205E-16</v>
      </c>
      <c r="R427" s="89">
        <v>0.83324515837966595</v>
      </c>
      <c r="S427" s="89">
        <v>99</v>
      </c>
      <c r="T427" s="89">
        <v>0.465679741317514</v>
      </c>
      <c r="U427" s="89">
        <v>3.3124667432325698</v>
      </c>
      <c r="V427" s="89">
        <v>-1.22124532708767E-15</v>
      </c>
      <c r="W427" s="89">
        <v>0.89137916724005395</v>
      </c>
      <c r="X427" s="89">
        <v>99</v>
      </c>
      <c r="Y427" s="89">
        <v>0.30004100781625098</v>
      </c>
      <c r="Z427" s="89">
        <v>10.009700750814901</v>
      </c>
      <c r="AA427" s="89">
        <v>1.12502599828683E-15</v>
      </c>
      <c r="AB427" s="89">
        <v>1.02110161832241</v>
      </c>
      <c r="AC427" s="89">
        <v>99</v>
      </c>
      <c r="AD427" s="89">
        <v>0.25965252887055401</v>
      </c>
      <c r="AE427" s="89">
        <v>11.645326973139699</v>
      </c>
      <c r="AF427" s="89">
        <v>-1.1546319456101601E-15</v>
      </c>
      <c r="AG427" s="89">
        <v>1.03343010795487</v>
      </c>
      <c r="AH427" s="89">
        <v>99</v>
      </c>
      <c r="AI427" s="89">
        <v>0.26386811402295801</v>
      </c>
      <c r="AJ427" s="89">
        <v>11.4964114829069</v>
      </c>
      <c r="AK427" s="89">
        <v>1.4372341700602001E-15</v>
      </c>
      <c r="AL427" s="89">
        <v>1.0206134534094899</v>
      </c>
      <c r="AM427" s="89">
        <v>99</v>
      </c>
      <c r="AN427" s="89">
        <v>0</v>
      </c>
      <c r="AO427" s="89">
        <v>0</v>
      </c>
      <c r="AP427" s="89">
        <v>0</v>
      </c>
      <c r="AQ427" s="89">
        <v>0</v>
      </c>
      <c r="AR427" s="89" t="s">
        <v>230</v>
      </c>
      <c r="AS427" s="93">
        <f t="shared" si="13"/>
        <v>7</v>
      </c>
    </row>
    <row r="428" spans="1:45" x14ac:dyDescent="0.3">
      <c r="A428" s="93" t="str">
        <f t="shared" si="12"/>
        <v>FLRY3BRML3</v>
      </c>
      <c r="B428" s="93">
        <v>426</v>
      </c>
      <c r="C428" s="89" t="s">
        <v>92</v>
      </c>
      <c r="D428" s="89" t="s">
        <v>105</v>
      </c>
      <c r="E428" s="89">
        <v>0</v>
      </c>
      <c r="F428" s="89">
        <v>0</v>
      </c>
      <c r="G428" s="89">
        <v>0</v>
      </c>
      <c r="H428" s="89">
        <v>0</v>
      </c>
      <c r="I428" s="89" t="s">
        <v>230</v>
      </c>
      <c r="J428" s="89">
        <v>-9.1839266843651193E-2</v>
      </c>
      <c r="K428" s="89">
        <v>12.060356784371701</v>
      </c>
      <c r="L428" s="89">
        <v>-5.4771002548174402E-16</v>
      </c>
      <c r="M428" s="89">
        <v>0.63169113142737998</v>
      </c>
      <c r="N428" s="89">
        <v>95</v>
      </c>
      <c r="O428" s="89">
        <v>-0.20931690484450999</v>
      </c>
      <c r="P428" s="89">
        <v>15.321914844477501</v>
      </c>
      <c r="Q428" s="89">
        <v>-7.7398405145296599E-16</v>
      </c>
      <c r="R428" s="89">
        <v>0.68013665758150699</v>
      </c>
      <c r="S428" s="89">
        <v>95</v>
      </c>
      <c r="T428" s="89">
        <v>-0.242880616860738</v>
      </c>
      <c r="U428" s="89">
        <v>16.2616537231313</v>
      </c>
      <c r="V428" s="89">
        <v>3.5527136788005001E-16</v>
      </c>
      <c r="W428" s="89">
        <v>0.66714914030810002</v>
      </c>
      <c r="X428" s="89">
        <v>95</v>
      </c>
      <c r="Y428" s="89">
        <v>-0.112472528630984</v>
      </c>
      <c r="Z428" s="89">
        <v>12.815811783290901</v>
      </c>
      <c r="AA428" s="89">
        <v>9.6712761256235909E-16</v>
      </c>
      <c r="AB428" s="89">
        <v>0.73951489527942704</v>
      </c>
      <c r="AC428" s="89">
        <v>99</v>
      </c>
      <c r="AD428" s="89">
        <v>1.24052827851479E-2</v>
      </c>
      <c r="AE428" s="89">
        <v>9.4961278295991391</v>
      </c>
      <c r="AF428" s="89">
        <v>8.5265128291211999E-16</v>
      </c>
      <c r="AG428" s="89">
        <v>0.80106072869662304</v>
      </c>
      <c r="AH428" s="89">
        <v>95</v>
      </c>
      <c r="AI428" s="89">
        <v>3.5660958795826002E-2</v>
      </c>
      <c r="AJ428" s="89">
        <v>8.8887585474267201</v>
      </c>
      <c r="AK428" s="89">
        <v>-6.4594794160009105E-17</v>
      </c>
      <c r="AL428" s="89">
        <v>0.81294221539460698</v>
      </c>
      <c r="AM428" s="89">
        <v>99</v>
      </c>
      <c r="AN428" s="89">
        <v>0</v>
      </c>
      <c r="AO428" s="89">
        <v>0</v>
      </c>
      <c r="AP428" s="89">
        <v>0</v>
      </c>
      <c r="AQ428" s="89">
        <v>0</v>
      </c>
      <c r="AR428" s="89" t="s">
        <v>230</v>
      </c>
      <c r="AS428" s="93">
        <f t="shared" si="13"/>
        <v>6</v>
      </c>
    </row>
    <row r="429" spans="1:45" x14ac:dyDescent="0.3">
      <c r="A429" s="93" t="str">
        <f t="shared" si="12"/>
        <v>FLRY3HGTX3</v>
      </c>
      <c r="B429" s="93">
        <v>427</v>
      </c>
      <c r="C429" s="89" t="s">
        <v>92</v>
      </c>
      <c r="D429" s="89" t="s">
        <v>106</v>
      </c>
      <c r="E429" s="89">
        <v>0.41062400088010398</v>
      </c>
      <c r="F429" s="89">
        <v>6.3068448038828899</v>
      </c>
      <c r="G429" s="89">
        <v>-9.5923269327613492E-16</v>
      </c>
      <c r="H429" s="89">
        <v>0.66864988560932603</v>
      </c>
      <c r="I429" s="89">
        <v>95</v>
      </c>
      <c r="J429" s="89">
        <v>0.49136421842524802</v>
      </c>
      <c r="K429" s="89">
        <v>4.1800336882855698</v>
      </c>
      <c r="L429" s="89">
        <v>3.5527136788005001E-16</v>
      </c>
      <c r="M429" s="89">
        <v>0.86921753699230297</v>
      </c>
      <c r="N429" s="89">
        <v>99</v>
      </c>
      <c r="O429" s="89">
        <v>0.720812333860684</v>
      </c>
      <c r="P429" s="89">
        <v>-2.1990444461627998</v>
      </c>
      <c r="Q429" s="89">
        <v>-1.4210854715202001E-15</v>
      </c>
      <c r="R429" s="89">
        <v>0.99382979398694804</v>
      </c>
      <c r="S429" s="89">
        <v>95</v>
      </c>
      <c r="T429" s="89">
        <v>0.87504760817986604</v>
      </c>
      <c r="U429" s="89">
        <v>-6.4496746255487496</v>
      </c>
      <c r="V429" s="89">
        <v>-2.8421709430404001E-15</v>
      </c>
      <c r="W429" s="89">
        <v>1.0183779701652</v>
      </c>
      <c r="X429" s="89">
        <v>99</v>
      </c>
      <c r="Y429" s="89">
        <v>0.84416756553247696</v>
      </c>
      <c r="Z429" s="89">
        <v>-5.6590725260716601</v>
      </c>
      <c r="AA429" s="89">
        <v>2.1513655054958599E-15</v>
      </c>
      <c r="AB429" s="89">
        <v>1.00447328763945</v>
      </c>
      <c r="AC429" s="89">
        <v>99</v>
      </c>
      <c r="AD429" s="89">
        <v>0.81257395718237901</v>
      </c>
      <c r="AE429" s="89">
        <v>-4.8147496043208502</v>
      </c>
      <c r="AF429" s="89">
        <v>-1.06581410364015E-15</v>
      </c>
      <c r="AG429" s="89">
        <v>0.98420093913305895</v>
      </c>
      <c r="AH429" s="89">
        <v>99</v>
      </c>
      <c r="AI429" s="89">
        <v>0.659635118372218</v>
      </c>
      <c r="AJ429" s="89">
        <v>-0.76358913791985095</v>
      </c>
      <c r="AK429" s="89">
        <v>8.7202972116012305E-16</v>
      </c>
      <c r="AL429" s="89">
        <v>1.0950315904305501</v>
      </c>
      <c r="AM429" s="89">
        <v>99</v>
      </c>
      <c r="AN429" s="89">
        <v>0.88748007502826198</v>
      </c>
      <c r="AO429" s="89">
        <v>-6.1639175507273496</v>
      </c>
      <c r="AP429" s="89">
        <v>-1.4210854715202001E-15</v>
      </c>
      <c r="AQ429" s="89">
        <v>1.5413889856729299</v>
      </c>
      <c r="AR429" s="89">
        <v>95</v>
      </c>
      <c r="AS429" s="93">
        <f t="shared" si="13"/>
        <v>8</v>
      </c>
    </row>
    <row r="430" spans="1:45" x14ac:dyDescent="0.3">
      <c r="A430" s="93" t="str">
        <f t="shared" si="12"/>
        <v>FLRY3IRBR3</v>
      </c>
      <c r="B430" s="93">
        <v>428</v>
      </c>
      <c r="C430" s="89" t="s">
        <v>92</v>
      </c>
      <c r="D430" s="89" t="s">
        <v>108</v>
      </c>
      <c r="E430" s="89">
        <v>-0.31430155467636001</v>
      </c>
      <c r="F430" s="89">
        <v>15.589208353044301</v>
      </c>
      <c r="G430" s="89">
        <v>-4.7961634663806795E-16</v>
      </c>
      <c r="H430" s="89">
        <v>0.57370158920722403</v>
      </c>
      <c r="I430" s="89">
        <v>99</v>
      </c>
      <c r="J430" s="89">
        <v>-0.277306206665764</v>
      </c>
      <c r="K430" s="89">
        <v>14.577119771532701</v>
      </c>
      <c r="L430" s="89">
        <v>1.59872115546023E-15</v>
      </c>
      <c r="M430" s="89">
        <v>0.538830450691546</v>
      </c>
      <c r="N430" s="89">
        <v>99</v>
      </c>
      <c r="O430" s="89">
        <v>-0.33895374971661002</v>
      </c>
      <c r="P430" s="89">
        <v>16.298493770200299</v>
      </c>
      <c r="Q430" s="89">
        <v>-3.05787141639615E-15</v>
      </c>
      <c r="R430" s="89">
        <v>0.56741201933552399</v>
      </c>
      <c r="S430" s="89">
        <v>99</v>
      </c>
      <c r="T430" s="89">
        <v>-0.52850859281195295</v>
      </c>
      <c r="U430" s="89">
        <v>21.508855877287701</v>
      </c>
      <c r="V430" s="89">
        <v>-1.11022302462516E-17</v>
      </c>
      <c r="W430" s="89">
        <v>0.74580038787742897</v>
      </c>
      <c r="X430" s="89">
        <v>99</v>
      </c>
      <c r="Y430" s="89">
        <v>-0.22465252576873601</v>
      </c>
      <c r="Z430" s="89">
        <v>13.4486237774326</v>
      </c>
      <c r="AA430" s="89">
        <v>-1.4210854715202001E-15</v>
      </c>
      <c r="AB430" s="89">
        <v>1.0868036575892901</v>
      </c>
      <c r="AC430" s="89">
        <v>99</v>
      </c>
      <c r="AD430" s="89">
        <v>-0.189399934880875</v>
      </c>
      <c r="AE430" s="89">
        <v>12.5551087599839</v>
      </c>
      <c r="AF430" s="89">
        <v>8.5265128291211999E-16</v>
      </c>
      <c r="AG430" s="89">
        <v>1.14459775164703</v>
      </c>
      <c r="AH430" s="89">
        <v>95</v>
      </c>
      <c r="AI430" s="89">
        <v>-0.13557939432900201</v>
      </c>
      <c r="AJ430" s="89">
        <v>11.149152114553299</v>
      </c>
      <c r="AK430" s="89">
        <v>6.4594794160009105E-17</v>
      </c>
      <c r="AL430" s="89">
        <v>1.16339728671052</v>
      </c>
      <c r="AM430" s="89">
        <v>95</v>
      </c>
      <c r="AN430" s="89">
        <v>1.1255750744009301</v>
      </c>
      <c r="AO430" s="89">
        <v>-18.977496520262498</v>
      </c>
      <c r="AP430" s="89">
        <v>-3.6379788070917099E-15</v>
      </c>
      <c r="AQ430" s="89">
        <v>6.20024349385685</v>
      </c>
      <c r="AR430" s="89">
        <v>99</v>
      </c>
      <c r="AS430" s="93">
        <f t="shared" si="13"/>
        <v>8</v>
      </c>
    </row>
    <row r="431" spans="1:45" x14ac:dyDescent="0.3">
      <c r="A431" s="93" t="str">
        <f t="shared" si="12"/>
        <v>FLRY3LREN3</v>
      </c>
      <c r="B431" s="93">
        <v>429</v>
      </c>
      <c r="C431" s="89" t="s">
        <v>92</v>
      </c>
      <c r="D431" s="89" t="s">
        <v>114</v>
      </c>
      <c r="E431" s="89">
        <v>0</v>
      </c>
      <c r="F431" s="89">
        <v>0</v>
      </c>
      <c r="G431" s="89">
        <v>0</v>
      </c>
      <c r="H431" s="89">
        <v>0</v>
      </c>
      <c r="I431" s="89" t="s">
        <v>230</v>
      </c>
      <c r="J431" s="89">
        <v>0</v>
      </c>
      <c r="K431" s="89">
        <v>0</v>
      </c>
      <c r="L431" s="89">
        <v>0</v>
      </c>
      <c r="M431" s="89">
        <v>0</v>
      </c>
      <c r="N431" s="89" t="s">
        <v>230</v>
      </c>
      <c r="O431" s="89">
        <v>0</v>
      </c>
      <c r="P431" s="89">
        <v>0</v>
      </c>
      <c r="Q431" s="89">
        <v>0</v>
      </c>
      <c r="R431" s="89">
        <v>0</v>
      </c>
      <c r="S431" s="89" t="s">
        <v>230</v>
      </c>
      <c r="T431" s="89">
        <v>0.38347800027059697</v>
      </c>
      <c r="U431" s="89">
        <v>32.367801071262903</v>
      </c>
      <c r="V431" s="89">
        <v>1.7763568394002501E-16</v>
      </c>
      <c r="W431" s="89">
        <v>2.2147134361904399</v>
      </c>
      <c r="X431" s="89">
        <v>95</v>
      </c>
      <c r="Y431" s="89">
        <v>0.64703034873165699</v>
      </c>
      <c r="Z431" s="89">
        <v>25.397369393514701</v>
      </c>
      <c r="AA431" s="89">
        <v>3.27639150378268E-15</v>
      </c>
      <c r="AB431" s="89">
        <v>2.2594822059014401</v>
      </c>
      <c r="AC431" s="89">
        <v>99</v>
      </c>
      <c r="AD431" s="89">
        <v>0.98158074989218402</v>
      </c>
      <c r="AE431" s="89">
        <v>16.4566570584803</v>
      </c>
      <c r="AF431" s="89">
        <v>-2.94875235340442E-15</v>
      </c>
      <c r="AG431" s="89">
        <v>2.3417684130482699</v>
      </c>
      <c r="AH431" s="89">
        <v>95</v>
      </c>
      <c r="AI431" s="89">
        <v>1.1165269242165501</v>
      </c>
      <c r="AJ431" s="89">
        <v>12.889902682504999</v>
      </c>
      <c r="AK431" s="89">
        <v>-9.0432711824012702E-16</v>
      </c>
      <c r="AL431" s="89">
        <v>2.3351298894946502</v>
      </c>
      <c r="AM431" s="89">
        <v>99</v>
      </c>
      <c r="AN431" s="89">
        <v>1.51373775317535</v>
      </c>
      <c r="AO431" s="89">
        <v>3.52186567713483</v>
      </c>
      <c r="AP431" s="89">
        <v>-5.6843418860808002E-15</v>
      </c>
      <c r="AQ431" s="89">
        <v>3.0311525270877202</v>
      </c>
      <c r="AR431" s="89">
        <v>99</v>
      </c>
      <c r="AS431" s="93">
        <f t="shared" si="13"/>
        <v>5</v>
      </c>
    </row>
    <row r="432" spans="1:45" x14ac:dyDescent="0.3">
      <c r="A432" s="93" t="str">
        <f t="shared" si="12"/>
        <v>FLRY3MULT3</v>
      </c>
      <c r="B432" s="93">
        <v>430</v>
      </c>
      <c r="C432" s="89" t="s">
        <v>92</v>
      </c>
      <c r="D432" s="89" t="s">
        <v>109</v>
      </c>
      <c r="E432" s="89">
        <v>0</v>
      </c>
      <c r="F432" s="89">
        <v>0</v>
      </c>
      <c r="G432" s="89">
        <v>0</v>
      </c>
      <c r="H432" s="89">
        <v>0</v>
      </c>
      <c r="I432" s="89" t="s">
        <v>230</v>
      </c>
      <c r="J432" s="89">
        <v>0</v>
      </c>
      <c r="K432" s="89">
        <v>0</v>
      </c>
      <c r="L432" s="89">
        <v>0</v>
      </c>
      <c r="M432" s="89">
        <v>0</v>
      </c>
      <c r="N432" s="89" t="s">
        <v>230</v>
      </c>
      <c r="O432" s="89">
        <v>0</v>
      </c>
      <c r="P432" s="89">
        <v>0</v>
      </c>
      <c r="Q432" s="89">
        <v>0</v>
      </c>
      <c r="R432" s="89">
        <v>0</v>
      </c>
      <c r="S432" s="89" t="s">
        <v>230</v>
      </c>
      <c r="T432" s="89">
        <v>7.2416935963538195E-2</v>
      </c>
      <c r="U432" s="89">
        <v>19.8113218233377</v>
      </c>
      <c r="V432" s="89">
        <v>-3.1974423109204501E-15</v>
      </c>
      <c r="W432" s="89">
        <v>1.3702955288762999</v>
      </c>
      <c r="X432" s="89">
        <v>95</v>
      </c>
      <c r="Y432" s="89">
        <v>0.168827197434186</v>
      </c>
      <c r="Z432" s="89">
        <v>17.278351815349598</v>
      </c>
      <c r="AA432" s="89">
        <v>3.39481529307603E-15</v>
      </c>
      <c r="AB432" s="89">
        <v>1.3533637201798301</v>
      </c>
      <c r="AC432" s="89">
        <v>99</v>
      </c>
      <c r="AD432" s="89">
        <v>0.31230432675839098</v>
      </c>
      <c r="AE432" s="89">
        <v>13.4634235117103</v>
      </c>
      <c r="AF432" s="89">
        <v>-2.0783375020982902E-15</v>
      </c>
      <c r="AG432" s="89">
        <v>1.3715336997422301</v>
      </c>
      <c r="AH432" s="89">
        <v>99</v>
      </c>
      <c r="AI432" s="89">
        <v>0.33696824692388999</v>
      </c>
      <c r="AJ432" s="89">
        <v>12.8139895613412</v>
      </c>
      <c r="AK432" s="89">
        <v>1.59872115546023E-15</v>
      </c>
      <c r="AL432" s="89">
        <v>1.3818407927559799</v>
      </c>
      <c r="AM432" s="89">
        <v>99</v>
      </c>
      <c r="AN432" s="89">
        <v>0.84857448539778901</v>
      </c>
      <c r="AO432" s="89">
        <v>0.64344508515420495</v>
      </c>
      <c r="AP432" s="89">
        <v>1.8189894035458601E-15</v>
      </c>
      <c r="AQ432" s="89">
        <v>2.7399887040880202</v>
      </c>
      <c r="AR432" s="89">
        <v>95</v>
      </c>
      <c r="AS432" s="93">
        <f t="shared" si="13"/>
        <v>5</v>
      </c>
    </row>
    <row r="433" spans="1:45" x14ac:dyDescent="0.3">
      <c r="A433" s="93" t="str">
        <f t="shared" si="12"/>
        <v>FLRY3TOTS3</v>
      </c>
      <c r="B433" s="93">
        <v>431</v>
      </c>
      <c r="C433" s="89" t="s">
        <v>92</v>
      </c>
      <c r="D433" s="89" t="s">
        <v>123</v>
      </c>
      <c r="E433" s="89">
        <v>0.74213411603748503</v>
      </c>
      <c r="F433" s="89">
        <v>7.5958933151997003</v>
      </c>
      <c r="G433" s="89">
        <v>-9.5923269327613492E-16</v>
      </c>
      <c r="H433" s="89">
        <v>1.0523032841854301</v>
      </c>
      <c r="I433" s="89">
        <v>95</v>
      </c>
      <c r="J433" s="89">
        <v>0.37272754672909703</v>
      </c>
      <c r="K433" s="89">
        <v>17.789355097536198</v>
      </c>
      <c r="L433" s="89">
        <v>-5.9211894646675002E-17</v>
      </c>
      <c r="M433" s="89">
        <v>1.06927899646082</v>
      </c>
      <c r="N433" s="89">
        <v>95</v>
      </c>
      <c r="O433" s="89">
        <v>0.53328154876648803</v>
      </c>
      <c r="P433" s="89">
        <v>13.3225024048105</v>
      </c>
      <c r="Q433" s="89">
        <v>1.6494742080145199E-15</v>
      </c>
      <c r="R433" s="89">
        <v>1.1365666596048201</v>
      </c>
      <c r="S433" s="89">
        <v>99</v>
      </c>
      <c r="T433" s="89">
        <v>0.95382958840754695</v>
      </c>
      <c r="U433" s="89">
        <v>1.73831949220944</v>
      </c>
      <c r="V433" s="89">
        <v>-2.4424906541753401E-16</v>
      </c>
      <c r="W433" s="89">
        <v>1.5362266860407701</v>
      </c>
      <c r="X433" s="89">
        <v>95</v>
      </c>
      <c r="Y433" s="89">
        <v>0</v>
      </c>
      <c r="Z433" s="89">
        <v>0</v>
      </c>
      <c r="AA433" s="89">
        <v>0</v>
      </c>
      <c r="AB433" s="89">
        <v>0</v>
      </c>
      <c r="AC433" s="89" t="s">
        <v>230</v>
      </c>
      <c r="AD433" s="89">
        <v>1.4069222054944199</v>
      </c>
      <c r="AE433" s="89">
        <v>-10.671052622635701</v>
      </c>
      <c r="AF433" s="89">
        <v>2.3092638912203301E-16</v>
      </c>
      <c r="AG433" s="89">
        <v>1.8741911948104899</v>
      </c>
      <c r="AH433" s="89">
        <v>95</v>
      </c>
      <c r="AI433" s="89">
        <v>1.51599535062707</v>
      </c>
      <c r="AJ433" s="89">
        <v>-13.567702188667701</v>
      </c>
      <c r="AK433" s="89">
        <v>5.0383939444807097E-15</v>
      </c>
      <c r="AL433" s="89">
        <v>1.8419281581945399</v>
      </c>
      <c r="AM433" s="89">
        <v>99</v>
      </c>
      <c r="AN433" s="89">
        <v>1.1244498825918099</v>
      </c>
      <c r="AO433" s="89">
        <v>-4.3173242498113797</v>
      </c>
      <c r="AP433" s="89">
        <v>-3.1832314562052501E-15</v>
      </c>
      <c r="AQ433" s="89">
        <v>2.6417327780010602</v>
      </c>
      <c r="AR433" s="89">
        <v>95</v>
      </c>
      <c r="AS433" s="93">
        <f t="shared" si="13"/>
        <v>7</v>
      </c>
    </row>
    <row r="434" spans="1:45" x14ac:dyDescent="0.3">
      <c r="A434" s="93" t="str">
        <f t="shared" si="12"/>
        <v>GGBR4BRML3</v>
      </c>
      <c r="B434" s="93">
        <v>432</v>
      </c>
      <c r="C434" s="89" t="s">
        <v>39</v>
      </c>
      <c r="D434" s="89" t="s">
        <v>105</v>
      </c>
      <c r="E434" s="89">
        <v>0</v>
      </c>
      <c r="F434" s="89">
        <v>0</v>
      </c>
      <c r="G434" s="89">
        <v>0</v>
      </c>
      <c r="H434" s="89">
        <v>0</v>
      </c>
      <c r="I434" s="89" t="s">
        <v>230</v>
      </c>
      <c r="J434" s="89">
        <v>0</v>
      </c>
      <c r="K434" s="89">
        <v>0</v>
      </c>
      <c r="L434" s="89">
        <v>0</v>
      </c>
      <c r="M434" s="89">
        <v>0</v>
      </c>
      <c r="N434" s="89" t="s">
        <v>230</v>
      </c>
      <c r="O434" s="89">
        <v>0</v>
      </c>
      <c r="P434" s="89">
        <v>0</v>
      </c>
      <c r="Q434" s="89">
        <v>0</v>
      </c>
      <c r="R434" s="89">
        <v>0</v>
      </c>
      <c r="S434" s="89" t="s">
        <v>230</v>
      </c>
      <c r="T434" s="89">
        <v>-9.7068314575214407E-2</v>
      </c>
      <c r="U434" s="89">
        <v>11.832869680658</v>
      </c>
      <c r="V434" s="89">
        <v>-7.6605388699135795E-16</v>
      </c>
      <c r="W434" s="89">
        <v>0.65924565913924904</v>
      </c>
      <c r="X434" s="89">
        <v>95</v>
      </c>
      <c r="Y434" s="89">
        <v>-7.5190002068302397E-2</v>
      </c>
      <c r="Z434" s="89">
        <v>11.367233096362799</v>
      </c>
      <c r="AA434" s="89">
        <v>3.1579677144893298E-16</v>
      </c>
      <c r="AB434" s="89">
        <v>0.70211966124296399</v>
      </c>
      <c r="AC434" s="89">
        <v>99</v>
      </c>
      <c r="AD434" s="89">
        <v>-3.19354262511777E-2</v>
      </c>
      <c r="AE434" s="89">
        <v>10.422541514915499</v>
      </c>
      <c r="AF434" s="89">
        <v>2.66453525910038E-16</v>
      </c>
      <c r="AG434" s="89">
        <v>0.78836808536222602</v>
      </c>
      <c r="AH434" s="89">
        <v>95</v>
      </c>
      <c r="AI434" s="89">
        <v>-1.3046906556230401E-2</v>
      </c>
      <c r="AJ434" s="89">
        <v>10.0252567007501</v>
      </c>
      <c r="AK434" s="89">
        <v>2.4223047810003399E-16</v>
      </c>
      <c r="AL434" s="89">
        <v>0.81552435319944405</v>
      </c>
      <c r="AM434" s="89">
        <v>99</v>
      </c>
      <c r="AN434" s="89">
        <v>1.8679209801676401E-2</v>
      </c>
      <c r="AO434" s="89">
        <v>10.268205644456801</v>
      </c>
      <c r="AP434" s="89">
        <v>-2.2737367544323201E-16</v>
      </c>
      <c r="AQ434" s="89">
        <v>2.4951767443950899</v>
      </c>
      <c r="AR434" s="89">
        <v>99</v>
      </c>
      <c r="AS434" s="93">
        <f t="shared" si="13"/>
        <v>5</v>
      </c>
    </row>
    <row r="435" spans="1:45" x14ac:dyDescent="0.3">
      <c r="A435" s="93" t="str">
        <f t="shared" si="12"/>
        <v>GGBR4CPLE6</v>
      </c>
      <c r="B435" s="93">
        <v>433</v>
      </c>
      <c r="C435" s="89" t="s">
        <v>39</v>
      </c>
      <c r="D435" s="89" t="s">
        <v>508</v>
      </c>
      <c r="E435" s="89">
        <v>0</v>
      </c>
      <c r="F435" s="89">
        <v>0</v>
      </c>
      <c r="G435" s="89">
        <v>0</v>
      </c>
      <c r="H435" s="89">
        <v>0</v>
      </c>
      <c r="I435" s="89" t="s">
        <v>230</v>
      </c>
      <c r="J435" s="89">
        <v>1.25461343959159</v>
      </c>
      <c r="K435" s="89">
        <v>36.425330574948497</v>
      </c>
      <c r="L435" s="89">
        <v>-3.1382304162737801E-15</v>
      </c>
      <c r="M435" s="89">
        <v>2.4115567805034899</v>
      </c>
      <c r="N435" s="89">
        <v>95</v>
      </c>
      <c r="O435" s="89">
        <v>1.04992760959151</v>
      </c>
      <c r="P435" s="89">
        <v>41.198568540533401</v>
      </c>
      <c r="Q435" s="89">
        <v>3.0451831532575701E-15</v>
      </c>
      <c r="R435" s="89">
        <v>2.4571790542510499</v>
      </c>
      <c r="S435" s="89">
        <v>95</v>
      </c>
      <c r="T435" s="89">
        <v>0.88700276148514201</v>
      </c>
      <c r="U435" s="89">
        <v>44.8982095954347</v>
      </c>
      <c r="V435" s="89">
        <v>-2.30926389122033E-15</v>
      </c>
      <c r="W435" s="89">
        <v>2.5286556575502099</v>
      </c>
      <c r="X435" s="89">
        <v>95</v>
      </c>
      <c r="Y435" s="89">
        <v>0.74963136842142597</v>
      </c>
      <c r="Z435" s="89">
        <v>47.994221687004398</v>
      </c>
      <c r="AA435" s="89">
        <v>7.5001733219121696E-16</v>
      </c>
      <c r="AB435" s="89">
        <v>2.6408740856078601</v>
      </c>
      <c r="AC435" s="89">
        <v>95</v>
      </c>
      <c r="AD435" s="89">
        <v>0.87509374515101002</v>
      </c>
      <c r="AE435" s="89">
        <v>45.254701194756002</v>
      </c>
      <c r="AF435" s="89">
        <v>-3.4461322684364901E-15</v>
      </c>
      <c r="AG435" s="89">
        <v>2.7047667616629898</v>
      </c>
      <c r="AH435" s="89">
        <v>99</v>
      </c>
      <c r="AI435" s="89">
        <v>1.00489116463198</v>
      </c>
      <c r="AJ435" s="89">
        <v>42.511159710590199</v>
      </c>
      <c r="AK435" s="89">
        <v>-4.06947203208057E-15</v>
      </c>
      <c r="AL435" s="89">
        <v>2.9386944582550898</v>
      </c>
      <c r="AM435" s="89">
        <v>99</v>
      </c>
      <c r="AN435" s="89">
        <v>1.03800123252537</v>
      </c>
      <c r="AO435" s="89">
        <v>42.9108438398085</v>
      </c>
      <c r="AP435" s="89">
        <v>-3.9790393202565598E-15</v>
      </c>
      <c r="AQ435" s="89">
        <v>4.0454035460771198</v>
      </c>
      <c r="AR435" s="89">
        <v>99</v>
      </c>
      <c r="AS435" s="93">
        <f t="shared" si="13"/>
        <v>7</v>
      </c>
    </row>
    <row r="436" spans="1:45" x14ac:dyDescent="0.3">
      <c r="A436" s="93" t="str">
        <f t="shared" si="12"/>
        <v>GGBR4FLRY3</v>
      </c>
      <c r="B436" s="93">
        <v>434</v>
      </c>
      <c r="C436" s="89" t="s">
        <v>39</v>
      </c>
      <c r="D436" s="89" t="s">
        <v>92</v>
      </c>
      <c r="E436" s="89">
        <v>-9.99960761475574E-2</v>
      </c>
      <c r="F436" s="89">
        <v>29.540702295022999</v>
      </c>
      <c r="G436" s="89">
        <v>-1.70530256582424E-15</v>
      </c>
      <c r="H436" s="89">
        <v>0.79490733480391196</v>
      </c>
      <c r="I436" s="89">
        <v>99</v>
      </c>
      <c r="J436" s="89">
        <v>0</v>
      </c>
      <c r="K436" s="89">
        <v>0</v>
      </c>
      <c r="L436" s="89">
        <v>0</v>
      </c>
      <c r="M436" s="89">
        <v>0</v>
      </c>
      <c r="N436" s="89" t="s">
        <v>230</v>
      </c>
      <c r="O436" s="89">
        <v>0.190402494702891</v>
      </c>
      <c r="P436" s="89">
        <v>22.638204383815999</v>
      </c>
      <c r="Q436" s="89">
        <v>-1.70022726056881E-15</v>
      </c>
      <c r="R436" s="89">
        <v>1.07702277753227</v>
      </c>
      <c r="S436" s="89">
        <v>95</v>
      </c>
      <c r="T436" s="89">
        <v>0.22721663879749801</v>
      </c>
      <c r="U436" s="89">
        <v>21.7965291180737</v>
      </c>
      <c r="V436" s="89">
        <v>2.3536728122053298E-15</v>
      </c>
      <c r="W436" s="89">
        <v>1.0409296328087201</v>
      </c>
      <c r="X436" s="89">
        <v>95</v>
      </c>
      <c r="Y436" s="89">
        <v>0.31072798622534198</v>
      </c>
      <c r="Z436" s="89">
        <v>19.973566355480699</v>
      </c>
      <c r="AA436" s="89">
        <v>-8.0922922683789196E-16</v>
      </c>
      <c r="AB436" s="89">
        <v>1.1748217634374301</v>
      </c>
      <c r="AC436" s="89">
        <v>99</v>
      </c>
      <c r="AD436" s="89">
        <v>0.36581457752840102</v>
      </c>
      <c r="AE436" s="89">
        <v>18.768286986722401</v>
      </c>
      <c r="AF436" s="89">
        <v>3.4994229736184898E-15</v>
      </c>
      <c r="AG436" s="89">
        <v>1.2813786182376401</v>
      </c>
      <c r="AH436" s="89">
        <v>95</v>
      </c>
      <c r="AI436" s="89">
        <v>0.436072562081527</v>
      </c>
      <c r="AJ436" s="89">
        <v>17.278096603239899</v>
      </c>
      <c r="AK436" s="89">
        <v>9.5277321386013397E-16</v>
      </c>
      <c r="AL436" s="89">
        <v>1.3704052706427401</v>
      </c>
      <c r="AM436" s="89">
        <v>95</v>
      </c>
      <c r="AN436" s="89">
        <v>0.44931063607371602</v>
      </c>
      <c r="AO436" s="89">
        <v>17.526003464873899</v>
      </c>
      <c r="AP436" s="89">
        <v>-3.41060513164848E-16</v>
      </c>
      <c r="AQ436" s="89">
        <v>1.92827855220456</v>
      </c>
      <c r="AR436" s="89">
        <v>99</v>
      </c>
      <c r="AS436" s="93">
        <f t="shared" si="13"/>
        <v>7</v>
      </c>
    </row>
    <row r="437" spans="1:45" x14ac:dyDescent="0.3">
      <c r="A437" s="93" t="str">
        <f t="shared" si="12"/>
        <v>GGBR4GOAU4</v>
      </c>
      <c r="B437" s="93">
        <v>435</v>
      </c>
      <c r="C437" s="89" t="s">
        <v>39</v>
      </c>
      <c r="D437" s="89" t="s">
        <v>40</v>
      </c>
      <c r="E437" s="89">
        <v>0.45093244653810099</v>
      </c>
      <c r="F437" s="89">
        <v>1.7923984237688401E-2</v>
      </c>
      <c r="G437" s="89">
        <v>-1.7763568394002499E-17</v>
      </c>
      <c r="H437" s="89">
        <v>0.119204248844032</v>
      </c>
      <c r="I437" s="89">
        <v>95</v>
      </c>
      <c r="J437" s="89">
        <v>0.441215732955199</v>
      </c>
      <c r="K437" s="89">
        <v>0.25030503250295399</v>
      </c>
      <c r="L437" s="89">
        <v>5.4771002548174402E-16</v>
      </c>
      <c r="M437" s="89">
        <v>0.114322812377968</v>
      </c>
      <c r="N437" s="89">
        <v>95</v>
      </c>
      <c r="O437" s="89">
        <v>0</v>
      </c>
      <c r="P437" s="89">
        <v>0</v>
      </c>
      <c r="Q437" s="89">
        <v>0</v>
      </c>
      <c r="R437" s="89">
        <v>0</v>
      </c>
      <c r="S437" s="89" t="s">
        <v>230</v>
      </c>
      <c r="T437" s="89">
        <v>0.43656025296610201</v>
      </c>
      <c r="U437" s="89">
        <v>0.35904931392825501</v>
      </c>
      <c r="V437" s="89">
        <v>8.3266726846886704E-17</v>
      </c>
      <c r="W437" s="89">
        <v>0.107557912078052</v>
      </c>
      <c r="X437" s="89">
        <v>99</v>
      </c>
      <c r="Y437" s="89">
        <v>0.44032250685214702</v>
      </c>
      <c r="Z437" s="89">
        <v>0.27689639726271797</v>
      </c>
      <c r="AA437" s="89">
        <v>2.8125649957170601E-16</v>
      </c>
      <c r="AB437" s="89">
        <v>0.10770513505431099</v>
      </c>
      <c r="AC437" s="89">
        <v>99</v>
      </c>
      <c r="AD437" s="89">
        <v>0.449178681792055</v>
      </c>
      <c r="AE437" s="89">
        <v>8.3767253516356305E-2</v>
      </c>
      <c r="AF437" s="89">
        <v>-4.8849813083506902E-16</v>
      </c>
      <c r="AG437" s="89">
        <v>0.120463991061807</v>
      </c>
      <c r="AH437" s="89">
        <v>99</v>
      </c>
      <c r="AI437" s="89">
        <v>0.45212502369819901</v>
      </c>
      <c r="AJ437" s="89">
        <v>2.0856006952609401E-2</v>
      </c>
      <c r="AK437" s="89">
        <v>-3.37104082022548E-16</v>
      </c>
      <c r="AL437" s="89">
        <v>0.12096654913034501</v>
      </c>
      <c r="AM437" s="89">
        <v>99</v>
      </c>
      <c r="AN437" s="89">
        <v>0</v>
      </c>
      <c r="AO437" s="89">
        <v>0</v>
      </c>
      <c r="AP437" s="89">
        <v>0</v>
      </c>
      <c r="AQ437" s="89">
        <v>0</v>
      </c>
      <c r="AR437" s="89" t="s">
        <v>230</v>
      </c>
      <c r="AS437" s="93">
        <f t="shared" si="13"/>
        <v>6</v>
      </c>
    </row>
    <row r="438" spans="1:45" x14ac:dyDescent="0.3">
      <c r="A438" s="93" t="str">
        <f t="shared" si="12"/>
        <v>GGBR4HGTX3</v>
      </c>
      <c r="B438" s="93">
        <v>436</v>
      </c>
      <c r="C438" s="89" t="s">
        <v>39</v>
      </c>
      <c r="D438" s="89" t="s">
        <v>106</v>
      </c>
      <c r="E438" s="89">
        <v>-0.17426266284672601</v>
      </c>
      <c r="F438" s="89">
        <v>21.476515538831102</v>
      </c>
      <c r="G438" s="89">
        <v>-2.4513724383723502E-15</v>
      </c>
      <c r="H438" s="89">
        <v>0.64964172582676705</v>
      </c>
      <c r="I438" s="89">
        <v>99</v>
      </c>
      <c r="J438" s="89">
        <v>-4.9388369192503702E-2</v>
      </c>
      <c r="K438" s="89">
        <v>18.523831289563201</v>
      </c>
      <c r="L438" s="89">
        <v>-2.9605947323337501E-16</v>
      </c>
      <c r="M438" s="89">
        <v>1.0175933080019499</v>
      </c>
      <c r="N438" s="89">
        <v>99</v>
      </c>
      <c r="O438" s="89">
        <v>0</v>
      </c>
      <c r="P438" s="89">
        <v>0</v>
      </c>
      <c r="Q438" s="89">
        <v>0</v>
      </c>
      <c r="R438" s="89">
        <v>0</v>
      </c>
      <c r="S438" s="89" t="s">
        <v>230</v>
      </c>
      <c r="T438" s="89">
        <v>0</v>
      </c>
      <c r="U438" s="89">
        <v>0</v>
      </c>
      <c r="V438" s="89">
        <v>0</v>
      </c>
      <c r="W438" s="89">
        <v>0</v>
      </c>
      <c r="X438" s="89" t="s">
        <v>230</v>
      </c>
      <c r="Y438" s="89">
        <v>0.31072830513213601</v>
      </c>
      <c r="Z438" s="89">
        <v>10.2418714904589</v>
      </c>
      <c r="AA438" s="89">
        <v>2.0526790144180702E-15</v>
      </c>
      <c r="AB438" s="89">
        <v>1.2432687401222999</v>
      </c>
      <c r="AC438" s="89">
        <v>95</v>
      </c>
      <c r="AD438" s="89">
        <v>0.33205639589497299</v>
      </c>
      <c r="AE438" s="89">
        <v>9.7740117144790997</v>
      </c>
      <c r="AF438" s="89">
        <v>5.1514348342607299E-16</v>
      </c>
      <c r="AG438" s="89">
        <v>1.26690516893942</v>
      </c>
      <c r="AH438" s="89">
        <v>95</v>
      </c>
      <c r="AI438" s="89">
        <v>0.31654947423545399</v>
      </c>
      <c r="AJ438" s="89">
        <v>10.1077918354761</v>
      </c>
      <c r="AK438" s="89">
        <v>1.0981115007201501E-15</v>
      </c>
      <c r="AL438" s="89">
        <v>1.25428700555712</v>
      </c>
      <c r="AM438" s="89">
        <v>99</v>
      </c>
      <c r="AN438" s="89">
        <v>0.34139188341846799</v>
      </c>
      <c r="AO438" s="89">
        <v>10.4318229134873</v>
      </c>
      <c r="AP438" s="89">
        <v>9.0949470177292806E-16</v>
      </c>
      <c r="AQ438" s="89">
        <v>2.5113440625736998</v>
      </c>
      <c r="AR438" s="89">
        <v>95</v>
      </c>
      <c r="AS438" s="93">
        <f t="shared" si="13"/>
        <v>6</v>
      </c>
    </row>
    <row r="439" spans="1:45" x14ac:dyDescent="0.3">
      <c r="A439" s="93" t="str">
        <f t="shared" si="12"/>
        <v>GGBR4IRBR3</v>
      </c>
      <c r="B439" s="93">
        <v>437</v>
      </c>
      <c r="C439" s="89" t="s">
        <v>39</v>
      </c>
      <c r="D439" s="89" t="s">
        <v>108</v>
      </c>
      <c r="E439" s="89">
        <v>0.166646753360113</v>
      </c>
      <c r="F439" s="89">
        <v>3.2189679596321299</v>
      </c>
      <c r="G439" s="89">
        <v>1.33226762955019E-16</v>
      </c>
      <c r="H439" s="89">
        <v>0.51832672001500102</v>
      </c>
      <c r="I439" s="89">
        <v>99</v>
      </c>
      <c r="J439" s="89">
        <v>6.1140263877927703E-2</v>
      </c>
      <c r="K439" s="89">
        <v>5.7444209451551904</v>
      </c>
      <c r="L439" s="89">
        <v>2.5165055224836901E-16</v>
      </c>
      <c r="M439" s="89">
        <v>0.60142316436894505</v>
      </c>
      <c r="N439" s="89">
        <v>95</v>
      </c>
      <c r="O439" s="89">
        <v>-4.2648925680695803E-2</v>
      </c>
      <c r="P439" s="89">
        <v>8.1562772577381892</v>
      </c>
      <c r="Q439" s="89">
        <v>-1.6494742080145201E-16</v>
      </c>
      <c r="R439" s="89">
        <v>0.689498989356083</v>
      </c>
      <c r="S439" s="89">
        <v>95</v>
      </c>
      <c r="T439" s="89">
        <v>-0.15081295720387</v>
      </c>
      <c r="U439" s="89">
        <v>10.6239441017676</v>
      </c>
      <c r="V439" s="89">
        <v>-1.2212453270876701E-16</v>
      </c>
      <c r="W439" s="89">
        <v>0.87278350268576499</v>
      </c>
      <c r="X439" s="89">
        <v>95</v>
      </c>
      <c r="Y439" s="89">
        <v>-0.110429011992938</v>
      </c>
      <c r="Z439" s="89">
        <v>9.7669756368811491</v>
      </c>
      <c r="AA439" s="89">
        <v>-4.0461461341894598E-16</v>
      </c>
      <c r="AB439" s="89">
        <v>1.0643774949031199</v>
      </c>
      <c r="AC439" s="89">
        <v>95</v>
      </c>
      <c r="AD439" s="89">
        <v>-0.11635963170161499</v>
      </c>
      <c r="AE439" s="89">
        <v>9.89557366668393</v>
      </c>
      <c r="AF439" s="89">
        <v>-1.7763568394002501E-16</v>
      </c>
      <c r="AG439" s="89">
        <v>1.0910377122086301</v>
      </c>
      <c r="AH439" s="89">
        <v>95</v>
      </c>
      <c r="AI439" s="89">
        <v>-9.8533911785931197E-2</v>
      </c>
      <c r="AJ439" s="89">
        <v>9.5237035226829807</v>
      </c>
      <c r="AK439" s="89">
        <v>1.2273010890401699E-15</v>
      </c>
      <c r="AL439" s="89">
        <v>1.10922265716824</v>
      </c>
      <c r="AM439" s="89">
        <v>99</v>
      </c>
      <c r="AN439" s="89">
        <v>3.4394887392845797E-2</v>
      </c>
      <c r="AO439" s="89">
        <v>9.3093368889428891</v>
      </c>
      <c r="AP439" s="89">
        <v>-1.36424205265939E-15</v>
      </c>
      <c r="AQ439" s="89">
        <v>7.0117334637405504</v>
      </c>
      <c r="AR439" s="89">
        <v>99</v>
      </c>
      <c r="AS439" s="93">
        <f t="shared" si="13"/>
        <v>8</v>
      </c>
    </row>
    <row r="440" spans="1:45" x14ac:dyDescent="0.3">
      <c r="A440" s="93" t="str">
        <f t="shared" si="12"/>
        <v>GGBR4LCAM3</v>
      </c>
      <c r="B440" s="93">
        <v>438</v>
      </c>
      <c r="C440" s="89" t="s">
        <v>39</v>
      </c>
      <c r="D440" s="89" t="s">
        <v>509</v>
      </c>
      <c r="E440" s="89">
        <v>0</v>
      </c>
      <c r="F440" s="89">
        <v>0</v>
      </c>
      <c r="G440" s="89">
        <v>0</v>
      </c>
      <c r="H440" s="89">
        <v>0</v>
      </c>
      <c r="I440" s="89" t="s">
        <v>230</v>
      </c>
      <c r="J440" s="89">
        <v>0</v>
      </c>
      <c r="K440" s="89">
        <v>0</v>
      </c>
      <c r="L440" s="89">
        <v>0</v>
      </c>
      <c r="M440" s="89">
        <v>0</v>
      </c>
      <c r="N440" s="89" t="s">
        <v>230</v>
      </c>
      <c r="O440" s="89">
        <v>1.0869311845548999</v>
      </c>
      <c r="P440" s="89">
        <v>0.89758137917816705</v>
      </c>
      <c r="Q440" s="89">
        <v>-2.5376526277146399E-16</v>
      </c>
      <c r="R440" s="89">
        <v>1.6355067456636101</v>
      </c>
      <c r="S440" s="89">
        <v>95</v>
      </c>
      <c r="T440" s="89">
        <v>1.1159730477237</v>
      </c>
      <c r="U440" s="89">
        <v>0.232630204615109</v>
      </c>
      <c r="V440" s="89">
        <v>3.7303493627405301E-15</v>
      </c>
      <c r="W440" s="89">
        <v>1.5427007175376599</v>
      </c>
      <c r="X440" s="89">
        <v>95</v>
      </c>
      <c r="Y440" s="89">
        <v>1.1228621687884499</v>
      </c>
      <c r="Z440" s="89">
        <v>7.3409220066480402E-2</v>
      </c>
      <c r="AA440" s="89">
        <v>3.4737644859382698E-15</v>
      </c>
      <c r="AB440" s="89">
        <v>1.46276801644955</v>
      </c>
      <c r="AC440" s="89">
        <v>99</v>
      </c>
      <c r="AD440" s="89">
        <v>1.1394296976987099</v>
      </c>
      <c r="AE440" s="89">
        <v>-0.29300787793124899</v>
      </c>
      <c r="AF440" s="89">
        <v>5.0448534238967103E-15</v>
      </c>
      <c r="AG440" s="89">
        <v>1.45513145551407</v>
      </c>
      <c r="AH440" s="89">
        <v>99</v>
      </c>
      <c r="AI440" s="89">
        <v>1.15253464839871</v>
      </c>
      <c r="AJ440" s="89">
        <v>-0.56859214217255505</v>
      </c>
      <c r="AK440" s="89">
        <v>1.0173680080201399E-15</v>
      </c>
      <c r="AL440" s="89">
        <v>1.41426405316523</v>
      </c>
      <c r="AM440" s="89">
        <v>99</v>
      </c>
      <c r="AN440" s="89">
        <v>1.1471103378251899</v>
      </c>
      <c r="AO440" s="89">
        <v>-0.355138254841805</v>
      </c>
      <c r="AP440" s="89">
        <v>-2.90611978925881E-15</v>
      </c>
      <c r="AQ440" s="89">
        <v>1.3887743567413</v>
      </c>
      <c r="AR440" s="89">
        <v>99</v>
      </c>
      <c r="AS440" s="93">
        <f t="shared" si="13"/>
        <v>6</v>
      </c>
    </row>
    <row r="441" spans="1:45" x14ac:dyDescent="0.3">
      <c r="A441" s="93" t="str">
        <f t="shared" si="12"/>
        <v>GGBR4LREN3</v>
      </c>
      <c r="B441" s="93">
        <v>439</v>
      </c>
      <c r="C441" s="89" t="s">
        <v>39</v>
      </c>
      <c r="D441" s="89" t="s">
        <v>114</v>
      </c>
      <c r="E441" s="89">
        <v>0</v>
      </c>
      <c r="F441" s="89">
        <v>0</v>
      </c>
      <c r="G441" s="89">
        <v>0</v>
      </c>
      <c r="H441" s="89">
        <v>0</v>
      </c>
      <c r="I441" s="89" t="s">
        <v>230</v>
      </c>
      <c r="J441" s="89">
        <v>0</v>
      </c>
      <c r="K441" s="89">
        <v>0</v>
      </c>
      <c r="L441" s="89">
        <v>0</v>
      </c>
      <c r="M441" s="89">
        <v>0</v>
      </c>
      <c r="N441" s="89" t="s">
        <v>230</v>
      </c>
      <c r="O441" s="89">
        <v>0</v>
      </c>
      <c r="P441" s="89">
        <v>0</v>
      </c>
      <c r="Q441" s="89">
        <v>0</v>
      </c>
      <c r="R441" s="89">
        <v>0</v>
      </c>
      <c r="S441" s="89" t="s">
        <v>230</v>
      </c>
      <c r="T441" s="89">
        <v>8.2958713540250403E-2</v>
      </c>
      <c r="U441" s="89">
        <v>40.812511881625497</v>
      </c>
      <c r="V441" s="89">
        <v>8.8817841970012504E-16</v>
      </c>
      <c r="W441" s="89">
        <v>2.2522385703339798</v>
      </c>
      <c r="X441" s="89">
        <v>95</v>
      </c>
      <c r="Y441" s="89">
        <v>0.175424016990817</v>
      </c>
      <c r="Z441" s="89">
        <v>38.828985759302697</v>
      </c>
      <c r="AA441" s="89">
        <v>2.6053233644537001E-15</v>
      </c>
      <c r="AB441" s="89">
        <v>2.4162854885250602</v>
      </c>
      <c r="AC441" s="89">
        <v>99</v>
      </c>
      <c r="AD441" s="89">
        <v>0.33731744755349702</v>
      </c>
      <c r="AE441" s="89">
        <v>35.293022368288199</v>
      </c>
      <c r="AF441" s="89">
        <v>-4.6185277824406504E-16</v>
      </c>
      <c r="AG441" s="89">
        <v>2.7158109874243799</v>
      </c>
      <c r="AH441" s="89">
        <v>95</v>
      </c>
      <c r="AI441" s="89">
        <v>0.46772635786505201</v>
      </c>
      <c r="AJ441" s="89">
        <v>32.529992902776598</v>
      </c>
      <c r="AK441" s="89">
        <v>-2.3254125897603298E-15</v>
      </c>
      <c r="AL441" s="89">
        <v>2.8736855273455801</v>
      </c>
      <c r="AM441" s="89">
        <v>99</v>
      </c>
      <c r="AN441" s="89">
        <v>0.50445966665199404</v>
      </c>
      <c r="AO441" s="89">
        <v>33.2421534968137</v>
      </c>
      <c r="AP441" s="89">
        <v>1.9326762412674699E-15</v>
      </c>
      <c r="AQ441" s="89">
        <v>4.75618780307855</v>
      </c>
      <c r="AR441" s="89">
        <v>95</v>
      </c>
      <c r="AS441" s="93">
        <f t="shared" si="13"/>
        <v>5</v>
      </c>
    </row>
    <row r="442" spans="1:45" x14ac:dyDescent="0.3">
      <c r="A442" s="93" t="str">
        <f t="shared" si="12"/>
        <v>GGBR4MGLU3</v>
      </c>
      <c r="B442" s="93">
        <v>440</v>
      </c>
      <c r="C442" s="89" t="s">
        <v>39</v>
      </c>
      <c r="D442" s="89" t="s">
        <v>132</v>
      </c>
      <c r="E442" s="89">
        <v>0</v>
      </c>
      <c r="F442" s="89">
        <v>0</v>
      </c>
      <c r="G442" s="89">
        <v>0</v>
      </c>
      <c r="H442" s="89">
        <v>0</v>
      </c>
      <c r="I442" s="89" t="s">
        <v>230</v>
      </c>
      <c r="J442" s="89">
        <v>0.35949746337771699</v>
      </c>
      <c r="K442" s="89">
        <v>15.8806851843768</v>
      </c>
      <c r="L442" s="89">
        <v>-2.66453525910038E-16</v>
      </c>
      <c r="M442" s="89">
        <v>1.3873788861151</v>
      </c>
      <c r="N442" s="89">
        <v>95</v>
      </c>
      <c r="O442" s="89">
        <v>0.47052492836343401</v>
      </c>
      <c r="P442" s="89">
        <v>13.2852279512952</v>
      </c>
      <c r="Q442" s="89">
        <v>-1.16732020874874E-15</v>
      </c>
      <c r="R442" s="89">
        <v>1.3710729778673401</v>
      </c>
      <c r="S442" s="89">
        <v>95</v>
      </c>
      <c r="T442" s="89">
        <v>0.62999475099077495</v>
      </c>
      <c r="U442" s="89">
        <v>9.6488362024547794</v>
      </c>
      <c r="V442" s="89">
        <v>-1.28785870856518E-15</v>
      </c>
      <c r="W442" s="89">
        <v>1.49604049552796</v>
      </c>
      <c r="X442" s="89">
        <v>95</v>
      </c>
      <c r="Y442" s="89">
        <v>0.75111960200646599</v>
      </c>
      <c r="Z442" s="89">
        <v>6.9419870098521796</v>
      </c>
      <c r="AA442" s="89">
        <v>1.02633950720903E-15</v>
      </c>
      <c r="AB442" s="89">
        <v>1.6065544276194299</v>
      </c>
      <c r="AC442" s="89">
        <v>95</v>
      </c>
      <c r="AD442" s="89">
        <v>0.86077936804466104</v>
      </c>
      <c r="AE442" s="89">
        <v>4.5501911497634797</v>
      </c>
      <c r="AF442" s="89">
        <v>8.7041485130612301E-16</v>
      </c>
      <c r="AG442" s="89">
        <v>1.7301062655166199</v>
      </c>
      <c r="AH442" s="89">
        <v>99</v>
      </c>
      <c r="AI442" s="89">
        <v>0.97892480190338105</v>
      </c>
      <c r="AJ442" s="89">
        <v>2.0368177692580498</v>
      </c>
      <c r="AK442" s="89">
        <v>2.8583196415803999E-15</v>
      </c>
      <c r="AL442" s="89">
        <v>1.93250696654705</v>
      </c>
      <c r="AM442" s="89">
        <v>99</v>
      </c>
      <c r="AN442" s="89">
        <v>0</v>
      </c>
      <c r="AO442" s="89">
        <v>0</v>
      </c>
      <c r="AP442" s="89">
        <v>0</v>
      </c>
      <c r="AQ442" s="89">
        <v>0</v>
      </c>
      <c r="AR442" s="89" t="s">
        <v>230</v>
      </c>
      <c r="AS442" s="93">
        <f t="shared" si="13"/>
        <v>6</v>
      </c>
    </row>
    <row r="443" spans="1:45" x14ac:dyDescent="0.3">
      <c r="A443" s="93" t="str">
        <f t="shared" si="12"/>
        <v>GGBR4MULT3</v>
      </c>
      <c r="B443" s="93">
        <v>441</v>
      </c>
      <c r="C443" s="89" t="s">
        <v>39</v>
      </c>
      <c r="D443" s="89" t="s">
        <v>109</v>
      </c>
      <c r="E443" s="89">
        <v>0</v>
      </c>
      <c r="F443" s="89">
        <v>0</v>
      </c>
      <c r="G443" s="89">
        <v>0</v>
      </c>
      <c r="H443" s="89">
        <v>0</v>
      </c>
      <c r="I443" s="89" t="s">
        <v>230</v>
      </c>
      <c r="J443" s="89">
        <v>0</v>
      </c>
      <c r="K443" s="89">
        <v>0</v>
      </c>
      <c r="L443" s="89">
        <v>0</v>
      </c>
      <c r="M443" s="89">
        <v>0</v>
      </c>
      <c r="N443" s="89" t="s">
        <v>230</v>
      </c>
      <c r="O443" s="89">
        <v>0</v>
      </c>
      <c r="P443" s="89">
        <v>0</v>
      </c>
      <c r="Q443" s="89">
        <v>0</v>
      </c>
      <c r="R443" s="89">
        <v>0</v>
      </c>
      <c r="S443" s="89" t="s">
        <v>230</v>
      </c>
      <c r="T443" s="89">
        <v>6.3029497112695093E-2</v>
      </c>
      <c r="U443" s="89">
        <v>20.427636366855801</v>
      </c>
      <c r="V443" s="89">
        <v>-3.1308289294429402E-15</v>
      </c>
      <c r="W443" s="89">
        <v>1.3565391160867</v>
      </c>
      <c r="X443" s="89">
        <v>95</v>
      </c>
      <c r="Y443" s="89">
        <v>6.7989738299538194E-2</v>
      </c>
      <c r="Z443" s="89">
        <v>20.3425009986566</v>
      </c>
      <c r="AA443" s="89">
        <v>7.1054273576010003E-16</v>
      </c>
      <c r="AB443" s="89">
        <v>1.35676475702852</v>
      </c>
      <c r="AC443" s="89">
        <v>99</v>
      </c>
      <c r="AD443" s="89">
        <v>0.116856607863352</v>
      </c>
      <c r="AE443" s="89">
        <v>19.2751868412319</v>
      </c>
      <c r="AF443" s="89">
        <v>-2.4691360067663499E-15</v>
      </c>
      <c r="AG443" s="89">
        <v>1.4243993865178299</v>
      </c>
      <c r="AH443" s="89">
        <v>99</v>
      </c>
      <c r="AI443" s="89">
        <v>0.14819951789289901</v>
      </c>
      <c r="AJ443" s="89">
        <v>18.613289545923202</v>
      </c>
      <c r="AK443" s="89">
        <v>1.1142601992601599E-15</v>
      </c>
      <c r="AL443" s="89">
        <v>1.4537248363056401</v>
      </c>
      <c r="AM443" s="89">
        <v>99</v>
      </c>
      <c r="AN443" s="89">
        <v>0.19145480670144399</v>
      </c>
      <c r="AO443" s="89">
        <v>18.962875378898801</v>
      </c>
      <c r="AP443" s="89">
        <v>1.25055521493778E-15</v>
      </c>
      <c r="AQ443" s="89">
        <v>3.5709534778008001</v>
      </c>
      <c r="AR443" s="89">
        <v>99</v>
      </c>
      <c r="AS443" s="93">
        <f t="shared" si="13"/>
        <v>5</v>
      </c>
    </row>
    <row r="444" spans="1:45" x14ac:dyDescent="0.3">
      <c r="A444" s="93" t="str">
        <f t="shared" si="12"/>
        <v>GGBR4QUAL3</v>
      </c>
      <c r="B444" s="93">
        <v>442</v>
      </c>
      <c r="C444" s="89" t="s">
        <v>39</v>
      </c>
      <c r="D444" s="89" t="s">
        <v>110</v>
      </c>
      <c r="E444" s="89">
        <v>0</v>
      </c>
      <c r="F444" s="89">
        <v>0</v>
      </c>
      <c r="G444" s="89">
        <v>0</v>
      </c>
      <c r="H444" s="89">
        <v>0</v>
      </c>
      <c r="I444" s="89" t="s">
        <v>230</v>
      </c>
      <c r="J444" s="89">
        <v>0</v>
      </c>
      <c r="K444" s="89">
        <v>0</v>
      </c>
      <c r="L444" s="89">
        <v>0</v>
      </c>
      <c r="M444" s="89">
        <v>0</v>
      </c>
      <c r="N444" s="89" t="s">
        <v>230</v>
      </c>
      <c r="O444" s="89">
        <v>0</v>
      </c>
      <c r="P444" s="89">
        <v>0</v>
      </c>
      <c r="Q444" s="89">
        <v>0</v>
      </c>
      <c r="R444" s="89">
        <v>0</v>
      </c>
      <c r="S444" s="89" t="s">
        <v>230</v>
      </c>
      <c r="T444" s="89">
        <v>0.54478108783865098</v>
      </c>
      <c r="U444" s="89">
        <v>20.2655570356524</v>
      </c>
      <c r="V444" s="89">
        <v>-5.3290705182007502E-16</v>
      </c>
      <c r="W444" s="89">
        <v>1.6011379819989899</v>
      </c>
      <c r="X444" s="89">
        <v>95</v>
      </c>
      <c r="Y444" s="89">
        <v>0.72603482909745098</v>
      </c>
      <c r="Z444" s="89">
        <v>16.266528925762799</v>
      </c>
      <c r="AA444" s="89">
        <v>1.83556873404693E-15</v>
      </c>
      <c r="AB444" s="89">
        <v>1.8407057180813899</v>
      </c>
      <c r="AC444" s="89">
        <v>99</v>
      </c>
      <c r="AD444" s="89">
        <v>0.74601179171490795</v>
      </c>
      <c r="AE444" s="89">
        <v>15.825872881565401</v>
      </c>
      <c r="AF444" s="89">
        <v>9.5923269327613492E-16</v>
      </c>
      <c r="AG444" s="89">
        <v>1.9009877726370099</v>
      </c>
      <c r="AH444" s="89">
        <v>95</v>
      </c>
      <c r="AI444" s="89">
        <v>0.75899438752175796</v>
      </c>
      <c r="AJ444" s="89">
        <v>15.555440775729201</v>
      </c>
      <c r="AK444" s="89">
        <v>1.24344978758018E-15</v>
      </c>
      <c r="AL444" s="89">
        <v>1.8490543114536599</v>
      </c>
      <c r="AM444" s="89">
        <v>99</v>
      </c>
      <c r="AN444" s="89">
        <v>0.81013602573163401</v>
      </c>
      <c r="AO444" s="89">
        <v>15.5639474404196</v>
      </c>
      <c r="AP444" s="89">
        <v>-4.5474735088646403E-16</v>
      </c>
      <c r="AQ444" s="89">
        <v>3.3367263833627701</v>
      </c>
      <c r="AR444" s="89">
        <v>95</v>
      </c>
      <c r="AS444" s="93">
        <f t="shared" si="13"/>
        <v>5</v>
      </c>
    </row>
    <row r="445" spans="1:45" x14ac:dyDescent="0.3">
      <c r="A445" s="93" t="str">
        <f t="shared" si="12"/>
        <v>GGBR4RADL3</v>
      </c>
      <c r="B445" s="93">
        <v>443</v>
      </c>
      <c r="C445" s="89" t="s">
        <v>39</v>
      </c>
      <c r="D445" s="89" t="s">
        <v>99</v>
      </c>
      <c r="E445" s="89">
        <v>0</v>
      </c>
      <c r="F445" s="89">
        <v>0</v>
      </c>
      <c r="G445" s="89">
        <v>0</v>
      </c>
      <c r="H445" s="89">
        <v>0</v>
      </c>
      <c r="I445" s="89" t="s">
        <v>230</v>
      </c>
      <c r="J445" s="89">
        <v>0</v>
      </c>
      <c r="K445" s="89">
        <v>0</v>
      </c>
      <c r="L445" s="89">
        <v>0</v>
      </c>
      <c r="M445" s="89">
        <v>0</v>
      </c>
      <c r="N445" s="89" t="s">
        <v>230</v>
      </c>
      <c r="O445" s="89">
        <v>0</v>
      </c>
      <c r="P445" s="89">
        <v>0</v>
      </c>
      <c r="Q445" s="89">
        <v>0</v>
      </c>
      <c r="R445" s="89">
        <v>0</v>
      </c>
      <c r="S445" s="89" t="s">
        <v>230</v>
      </c>
      <c r="T445" s="89">
        <v>0.31910482579490101</v>
      </c>
      <c r="U445" s="89">
        <v>17.358056940626199</v>
      </c>
      <c r="V445" s="89">
        <v>1.1546319456101601E-15</v>
      </c>
      <c r="W445" s="89">
        <v>1.0915385801775099</v>
      </c>
      <c r="X445" s="89">
        <v>95</v>
      </c>
      <c r="Y445" s="89">
        <v>0.315814140453196</v>
      </c>
      <c r="Z445" s="89">
        <v>17.432926833649599</v>
      </c>
      <c r="AA445" s="89">
        <v>-1.2237124893646199E-15</v>
      </c>
      <c r="AB445" s="89">
        <v>1.0361240457813501</v>
      </c>
      <c r="AC445" s="89">
        <v>95</v>
      </c>
      <c r="AD445" s="89">
        <v>0.31710513019103798</v>
      </c>
      <c r="AE445" s="89">
        <v>17.404219082618201</v>
      </c>
      <c r="AF445" s="89">
        <v>5.6843418860807996E-16</v>
      </c>
      <c r="AG445" s="89">
        <v>0.99395719095827295</v>
      </c>
      <c r="AH445" s="89">
        <v>99</v>
      </c>
      <c r="AI445" s="89">
        <v>0.30954546195508098</v>
      </c>
      <c r="AJ445" s="89">
        <v>17.561053921467</v>
      </c>
      <c r="AK445" s="89">
        <v>8.7202972116012305E-16</v>
      </c>
      <c r="AL445" s="89">
        <v>1.0059581687602701</v>
      </c>
      <c r="AM445" s="89">
        <v>99</v>
      </c>
      <c r="AN445" s="89">
        <v>0.31013371641694798</v>
      </c>
      <c r="AO445" s="89">
        <v>17.618299431004601</v>
      </c>
      <c r="AP445" s="89">
        <v>-3.46744855050929E-15</v>
      </c>
      <c r="AQ445" s="89">
        <v>1.0102056039572</v>
      </c>
      <c r="AR445" s="89">
        <v>99</v>
      </c>
      <c r="AS445" s="93">
        <f t="shared" si="13"/>
        <v>5</v>
      </c>
    </row>
    <row r="446" spans="1:45" x14ac:dyDescent="0.3">
      <c r="A446" s="93" t="str">
        <f t="shared" si="12"/>
        <v>GGBR4RENT3</v>
      </c>
      <c r="B446" s="93">
        <v>444</v>
      </c>
      <c r="C446" s="89" t="s">
        <v>39</v>
      </c>
      <c r="D446" s="89" t="s">
        <v>118</v>
      </c>
      <c r="E446" s="89">
        <v>0</v>
      </c>
      <c r="F446" s="89">
        <v>0</v>
      </c>
      <c r="G446" s="89">
        <v>0</v>
      </c>
      <c r="H446" s="89">
        <v>0</v>
      </c>
      <c r="I446" s="89" t="s">
        <v>230</v>
      </c>
      <c r="J446" s="89">
        <v>0</v>
      </c>
      <c r="K446" s="89">
        <v>0</v>
      </c>
      <c r="L446" s="89">
        <v>0</v>
      </c>
      <c r="M446" s="89">
        <v>0</v>
      </c>
      <c r="N446" s="89" t="s">
        <v>230</v>
      </c>
      <c r="O446" s="89">
        <v>2.4865885728231198</v>
      </c>
      <c r="P446" s="89">
        <v>5.7722205666243598</v>
      </c>
      <c r="Q446" s="89">
        <v>4.8722930452121203E-15</v>
      </c>
      <c r="R446" s="89">
        <v>3.93161340131125</v>
      </c>
      <c r="S446" s="89">
        <v>95</v>
      </c>
      <c r="T446" s="89">
        <v>2.5998068337247702</v>
      </c>
      <c r="U446" s="89">
        <v>3.1776751618638501</v>
      </c>
      <c r="V446" s="89">
        <v>1.7763568394002501E-16</v>
      </c>
      <c r="W446" s="89">
        <v>3.7424470969515702</v>
      </c>
      <c r="X446" s="89">
        <v>95</v>
      </c>
      <c r="Y446" s="89">
        <v>2.5750420448518199</v>
      </c>
      <c r="Z446" s="89">
        <v>3.7078134795598898</v>
      </c>
      <c r="AA446" s="89">
        <v>7.5791225147744003E-15</v>
      </c>
      <c r="AB446" s="89">
        <v>3.5689577353131501</v>
      </c>
      <c r="AC446" s="89">
        <v>99</v>
      </c>
      <c r="AD446" s="89">
        <v>2.6427558582485502</v>
      </c>
      <c r="AE446" s="89">
        <v>2.2189265701678198</v>
      </c>
      <c r="AF446" s="89">
        <v>4.6185277824406498E-15</v>
      </c>
      <c r="AG446" s="89">
        <v>3.5785616361585499</v>
      </c>
      <c r="AH446" s="89">
        <v>99</v>
      </c>
      <c r="AI446" s="89">
        <v>2.65913529249175</v>
      </c>
      <c r="AJ446" s="89">
        <v>1.8733992111448201</v>
      </c>
      <c r="AK446" s="89">
        <v>4.9737991503207002E-15</v>
      </c>
      <c r="AL446" s="89">
        <v>3.4830008586533001</v>
      </c>
      <c r="AM446" s="89">
        <v>99</v>
      </c>
      <c r="AN446" s="89">
        <v>2.63466179761356</v>
      </c>
      <c r="AO446" s="89">
        <v>2.2759506410302102</v>
      </c>
      <c r="AP446" s="89">
        <v>-1.25055521493778E-15</v>
      </c>
      <c r="AQ446" s="89">
        <v>3.3613262871078802</v>
      </c>
      <c r="AR446" s="89">
        <v>99</v>
      </c>
      <c r="AS446" s="93">
        <f t="shared" si="13"/>
        <v>6</v>
      </c>
    </row>
    <row r="447" spans="1:45" x14ac:dyDescent="0.3">
      <c r="A447" s="93" t="str">
        <f t="shared" si="12"/>
        <v>GGBR4TOTS3</v>
      </c>
      <c r="B447" s="93">
        <v>445</v>
      </c>
      <c r="C447" s="89" t="s">
        <v>39</v>
      </c>
      <c r="D447" s="89" t="s">
        <v>123</v>
      </c>
      <c r="E447" s="89">
        <v>5.91301059190011E-2</v>
      </c>
      <c r="F447" s="89">
        <v>26.476341199465899</v>
      </c>
      <c r="G447" s="89">
        <v>7.4606987254810497E-16</v>
      </c>
      <c r="H447" s="89">
        <v>1.2101997541710701</v>
      </c>
      <c r="I447" s="89">
        <v>95</v>
      </c>
      <c r="J447" s="89">
        <v>3.6340132490713203E-2</v>
      </c>
      <c r="K447" s="89">
        <v>27.033487274898398</v>
      </c>
      <c r="L447" s="89">
        <v>1.48029736616688E-16</v>
      </c>
      <c r="M447" s="89">
        <v>1.14234210633011</v>
      </c>
      <c r="N447" s="89">
        <v>95</v>
      </c>
      <c r="O447" s="89">
        <v>0.16798925057713199</v>
      </c>
      <c r="P447" s="89">
        <v>23.971486247632999</v>
      </c>
      <c r="Q447" s="89">
        <v>2.8167944167632498E-15</v>
      </c>
      <c r="R447" s="89">
        <v>1.2114432586291499</v>
      </c>
      <c r="S447" s="89">
        <v>99</v>
      </c>
      <c r="T447" s="89">
        <v>0.37325753808247802</v>
      </c>
      <c r="U447" s="89">
        <v>19.2949532497049</v>
      </c>
      <c r="V447" s="89">
        <v>1.68753899743024E-15</v>
      </c>
      <c r="W447" s="89">
        <v>1.5060716402480001</v>
      </c>
      <c r="X447" s="89">
        <v>95</v>
      </c>
      <c r="Y447" s="89">
        <v>0.55468134712278405</v>
      </c>
      <c r="Z447" s="89">
        <v>15.2619865553804</v>
      </c>
      <c r="AA447" s="89">
        <v>1.40134817330464E-15</v>
      </c>
      <c r="AB447" s="89">
        <v>1.7408661905957901</v>
      </c>
      <c r="AC447" s="89">
        <v>95</v>
      </c>
      <c r="AD447" s="89">
        <v>0.656794331862394</v>
      </c>
      <c r="AE447" s="89">
        <v>13.0318482285463</v>
      </c>
      <c r="AF447" s="89">
        <v>-4.0856207306205802E-16</v>
      </c>
      <c r="AG447" s="89">
        <v>1.83285525197924</v>
      </c>
      <c r="AH447" s="89">
        <v>95</v>
      </c>
      <c r="AI447" s="89">
        <v>0.76522909256038996</v>
      </c>
      <c r="AJ447" s="89">
        <v>10.730855069385401</v>
      </c>
      <c r="AK447" s="89">
        <v>1.4533828686002099E-15</v>
      </c>
      <c r="AL447" s="89">
        <v>1.9849887966665101</v>
      </c>
      <c r="AM447" s="89">
        <v>95</v>
      </c>
      <c r="AN447" s="89">
        <v>0.77131015546748405</v>
      </c>
      <c r="AO447" s="89">
        <v>10.557439357625</v>
      </c>
      <c r="AP447" s="89">
        <v>-2.2737367544323201E-16</v>
      </c>
      <c r="AQ447" s="89">
        <v>1.9132813121396299</v>
      </c>
      <c r="AR447" s="89">
        <v>95</v>
      </c>
      <c r="AS447" s="93">
        <f t="shared" si="13"/>
        <v>8</v>
      </c>
    </row>
    <row r="448" spans="1:45" x14ac:dyDescent="0.3">
      <c r="A448" s="93" t="str">
        <f t="shared" si="12"/>
        <v>GNDI3BRDT3</v>
      </c>
      <c r="B448" s="93">
        <v>446</v>
      </c>
      <c r="C448" s="89" t="s">
        <v>124</v>
      </c>
      <c r="D448" s="89" t="s">
        <v>83</v>
      </c>
      <c r="E448" s="89">
        <v>7.3633163501255205E-2</v>
      </c>
      <c r="F448" s="89">
        <v>15.625868132747801</v>
      </c>
      <c r="G448" s="89">
        <v>-4.6185277824406504E-16</v>
      </c>
      <c r="H448" s="89">
        <v>0.79696973968278695</v>
      </c>
      <c r="I448" s="89">
        <v>99</v>
      </c>
      <c r="J448" s="89">
        <v>6.9666845003237901E-2</v>
      </c>
      <c r="K448" s="89">
        <v>16.0088965896799</v>
      </c>
      <c r="L448" s="89">
        <v>1.59872115546023E-15</v>
      </c>
      <c r="M448" s="89">
        <v>0.77699462552307197</v>
      </c>
      <c r="N448" s="89">
        <v>99</v>
      </c>
      <c r="O448" s="89">
        <v>5.8659773697902103E-2</v>
      </c>
      <c r="P448" s="89">
        <v>16.995833601189901</v>
      </c>
      <c r="Q448" s="89">
        <v>5.5828357809722196E-16</v>
      </c>
      <c r="R448" s="89">
        <v>0.84918926796482497</v>
      </c>
      <c r="S448" s="89">
        <v>99</v>
      </c>
      <c r="T448" s="89">
        <v>5.3802385098047099E-2</v>
      </c>
      <c r="U448" s="89">
        <v>17.397960365415901</v>
      </c>
      <c r="V448" s="89">
        <v>-5.5511151231257797E-16</v>
      </c>
      <c r="W448" s="89">
        <v>0.829714468337997</v>
      </c>
      <c r="X448" s="89">
        <v>99</v>
      </c>
      <c r="Y448" s="89">
        <v>5.7799994403994602E-2</v>
      </c>
      <c r="Z448" s="89">
        <v>17.1225910608356</v>
      </c>
      <c r="AA448" s="89">
        <v>1.3026616822268501E-15</v>
      </c>
      <c r="AB448" s="89">
        <v>0.90203273005421603</v>
      </c>
      <c r="AC448" s="89">
        <v>99</v>
      </c>
      <c r="AD448" s="89">
        <v>8.9080339461273597E-2</v>
      </c>
      <c r="AE448" s="89">
        <v>14.707810208494401</v>
      </c>
      <c r="AF448" s="89">
        <v>1.8474111129762602E-15</v>
      </c>
      <c r="AG448" s="89">
        <v>1.0961723947420099</v>
      </c>
      <c r="AH448" s="89">
        <v>99</v>
      </c>
      <c r="AI448" s="89">
        <v>0.132298956413648</v>
      </c>
      <c r="AJ448" s="89">
        <v>11.5158876429198</v>
      </c>
      <c r="AK448" s="89">
        <v>8.8817841970012504E-16</v>
      </c>
      <c r="AL448" s="89">
        <v>1.33756798945704</v>
      </c>
      <c r="AM448" s="89">
        <v>95</v>
      </c>
      <c r="AN448" s="89">
        <v>0</v>
      </c>
      <c r="AO448" s="89">
        <v>0</v>
      </c>
      <c r="AP448" s="89">
        <v>0</v>
      </c>
      <c r="AQ448" s="89">
        <v>0</v>
      </c>
      <c r="AR448" s="89" t="s">
        <v>230</v>
      </c>
      <c r="AS448" s="93">
        <f t="shared" si="13"/>
        <v>7</v>
      </c>
    </row>
    <row r="449" spans="1:45" x14ac:dyDescent="0.3">
      <c r="A449" s="93" t="str">
        <f t="shared" si="12"/>
        <v>GNDI3BRML3</v>
      </c>
      <c r="B449" s="93">
        <v>447</v>
      </c>
      <c r="C449" s="89" t="s">
        <v>124</v>
      </c>
      <c r="D449" s="89" t="s">
        <v>105</v>
      </c>
      <c r="E449" s="89">
        <v>0</v>
      </c>
      <c r="F449" s="89">
        <v>0</v>
      </c>
      <c r="G449" s="89">
        <v>0</v>
      </c>
      <c r="H449" s="89">
        <v>0</v>
      </c>
      <c r="I449" s="89" t="s">
        <v>230</v>
      </c>
      <c r="J449" s="89">
        <v>8.3526333221386594E-3</v>
      </c>
      <c r="K449" s="89">
        <v>8.9608975546938492</v>
      </c>
      <c r="L449" s="89">
        <v>-5.3290705182007502E-16</v>
      </c>
      <c r="M449" s="89">
        <v>0.63394257758622397</v>
      </c>
      <c r="N449" s="89">
        <v>95</v>
      </c>
      <c r="O449" s="89">
        <v>0</v>
      </c>
      <c r="P449" s="89">
        <v>0</v>
      </c>
      <c r="Q449" s="89">
        <v>0</v>
      </c>
      <c r="R449" s="89">
        <v>0</v>
      </c>
      <c r="S449" s="89" t="s">
        <v>230</v>
      </c>
      <c r="T449" s="89">
        <v>0</v>
      </c>
      <c r="U449" s="89">
        <v>0</v>
      </c>
      <c r="V449" s="89">
        <v>0</v>
      </c>
      <c r="W449" s="89">
        <v>0</v>
      </c>
      <c r="X449" s="89" t="s">
        <v>230</v>
      </c>
      <c r="Y449" s="89">
        <v>-1.0110076667526899E-2</v>
      </c>
      <c r="Z449" s="89">
        <v>10.596056187457201</v>
      </c>
      <c r="AA449" s="89">
        <v>1.0855514018557101E-15</v>
      </c>
      <c r="AB449" s="89">
        <v>0.75751343580753305</v>
      </c>
      <c r="AC449" s="89">
        <v>95</v>
      </c>
      <c r="AD449" s="89">
        <v>4.4193477285902298E-4</v>
      </c>
      <c r="AE449" s="89">
        <v>9.7845133801236308</v>
      </c>
      <c r="AF449" s="89">
        <v>0</v>
      </c>
      <c r="AG449" s="89">
        <v>0.80146721542428301</v>
      </c>
      <c r="AH449" s="89">
        <v>95</v>
      </c>
      <c r="AI449" s="89">
        <v>6.2204156433255204E-3</v>
      </c>
      <c r="AJ449" s="89">
        <v>9.3691300315388109</v>
      </c>
      <c r="AK449" s="89">
        <v>5.1675835328007303E-16</v>
      </c>
      <c r="AL449" s="89">
        <v>0.81445506869101503</v>
      </c>
      <c r="AM449" s="89">
        <v>99</v>
      </c>
      <c r="AN449" s="89">
        <v>9.5196370237549798E-3</v>
      </c>
      <c r="AO449" s="89">
        <v>9.9701681114490395</v>
      </c>
      <c r="AP449" s="89">
        <v>-7.9580786405131203E-16</v>
      </c>
      <c r="AQ449" s="89">
        <v>2.49409900492086</v>
      </c>
      <c r="AR449" s="89">
        <v>99</v>
      </c>
      <c r="AS449" s="93">
        <f t="shared" si="13"/>
        <v>5</v>
      </c>
    </row>
    <row r="450" spans="1:45" x14ac:dyDescent="0.3">
      <c r="A450" s="93" t="str">
        <f t="shared" si="12"/>
        <v>GNDI3CRFB3</v>
      </c>
      <c r="B450" s="93">
        <v>448</v>
      </c>
      <c r="C450" s="89" t="s">
        <v>124</v>
      </c>
      <c r="D450" s="89" t="s">
        <v>135</v>
      </c>
      <c r="E450" s="89">
        <v>-2.2232234968246101E-2</v>
      </c>
      <c r="F450" s="89">
        <v>21.567269555497401</v>
      </c>
      <c r="G450" s="89">
        <v>1.8474111129762602E-15</v>
      </c>
      <c r="H450" s="89">
        <v>0.65446301197788903</v>
      </c>
      <c r="I450" s="89">
        <v>95</v>
      </c>
      <c r="J450" s="89">
        <v>-2.0245628977017701E-2</v>
      </c>
      <c r="K450" s="89">
        <v>21.398615353263398</v>
      </c>
      <c r="L450" s="89">
        <v>1.6579330501069001E-15</v>
      </c>
      <c r="M450" s="89">
        <v>0.64204422826751995</v>
      </c>
      <c r="N450" s="89">
        <v>95</v>
      </c>
      <c r="O450" s="89">
        <v>-2.51907756020677E-2</v>
      </c>
      <c r="P450" s="89">
        <v>21.869457031013098</v>
      </c>
      <c r="Q450" s="89">
        <v>8.8817841970012504E-16</v>
      </c>
      <c r="R450" s="89">
        <v>0.74599761701022804</v>
      </c>
      <c r="S450" s="89">
        <v>95</v>
      </c>
      <c r="T450" s="89">
        <v>-1.7277340471618201E-2</v>
      </c>
      <c r="U450" s="89">
        <v>21.201589354013802</v>
      </c>
      <c r="V450" s="89">
        <v>-1.8207657603852601E-15</v>
      </c>
      <c r="W450" s="89">
        <v>0.76123897915281402</v>
      </c>
      <c r="X450" s="89">
        <v>95</v>
      </c>
      <c r="Y450" s="89">
        <v>1.2263412155532699E-2</v>
      </c>
      <c r="Z450" s="89">
        <v>18.840658376460802</v>
      </c>
      <c r="AA450" s="89">
        <v>-1.40134817330464E-15</v>
      </c>
      <c r="AB450" s="89">
        <v>0.99750852581535299</v>
      </c>
      <c r="AC450" s="89">
        <v>95</v>
      </c>
      <c r="AD450" s="89">
        <v>0</v>
      </c>
      <c r="AE450" s="89">
        <v>0</v>
      </c>
      <c r="AF450" s="89">
        <v>0</v>
      </c>
      <c r="AG450" s="89">
        <v>0</v>
      </c>
      <c r="AH450" s="89" t="s">
        <v>230</v>
      </c>
      <c r="AI450" s="89">
        <v>-6.4049015504340804E-3</v>
      </c>
      <c r="AJ450" s="89">
        <v>20.2252354025245</v>
      </c>
      <c r="AK450" s="89">
        <v>-6.7824533868009596E-16</v>
      </c>
      <c r="AL450" s="89">
        <v>1.0143601208239801</v>
      </c>
      <c r="AM450" s="89">
        <v>95</v>
      </c>
      <c r="AN450" s="89">
        <v>0</v>
      </c>
      <c r="AO450" s="89">
        <v>0</v>
      </c>
      <c r="AP450" s="89">
        <v>0</v>
      </c>
      <c r="AQ450" s="89">
        <v>0</v>
      </c>
      <c r="AR450" s="89" t="s">
        <v>230</v>
      </c>
      <c r="AS450" s="93">
        <f t="shared" si="13"/>
        <v>6</v>
      </c>
    </row>
    <row r="451" spans="1:45" x14ac:dyDescent="0.3">
      <c r="A451" s="93" t="str">
        <f t="shared" si="12"/>
        <v>GNDI3EGIE3</v>
      </c>
      <c r="B451" s="93">
        <v>449</v>
      </c>
      <c r="C451" s="89" t="s">
        <v>124</v>
      </c>
      <c r="D451" s="89" t="s">
        <v>89</v>
      </c>
      <c r="E451" s="89">
        <v>0</v>
      </c>
      <c r="F451" s="89">
        <v>0</v>
      </c>
      <c r="G451" s="89">
        <v>0</v>
      </c>
      <c r="H451" s="89">
        <v>0</v>
      </c>
      <c r="I451" s="89" t="s">
        <v>230</v>
      </c>
      <c r="J451" s="89">
        <v>9.9473700031778897E-2</v>
      </c>
      <c r="K451" s="89">
        <v>35.024936584003001</v>
      </c>
      <c r="L451" s="89">
        <v>-3.3750779948604801E-15</v>
      </c>
      <c r="M451" s="89">
        <v>1.1821420666501099</v>
      </c>
      <c r="N451" s="89">
        <v>99</v>
      </c>
      <c r="O451" s="89">
        <v>8.7466597114145506E-2</v>
      </c>
      <c r="P451" s="89">
        <v>36.1137658577778</v>
      </c>
      <c r="Q451" s="89">
        <v>1.7763568394002501E-15</v>
      </c>
      <c r="R451" s="89">
        <v>1.2444786473745699</v>
      </c>
      <c r="S451" s="89">
        <v>95</v>
      </c>
      <c r="T451" s="89">
        <v>8.6346606374806498E-2</v>
      </c>
      <c r="U451" s="89">
        <v>36.197921403801502</v>
      </c>
      <c r="V451" s="89">
        <v>1.59872115546023E-15</v>
      </c>
      <c r="W451" s="89">
        <v>1.2025349118272901</v>
      </c>
      <c r="X451" s="89">
        <v>95</v>
      </c>
      <c r="Y451" s="89">
        <v>0.10600620161063699</v>
      </c>
      <c r="Z451" s="89">
        <v>34.659586099545102</v>
      </c>
      <c r="AA451" s="89">
        <v>-4.7369515717340002E-16</v>
      </c>
      <c r="AB451" s="89">
        <v>1.2556611529633299</v>
      </c>
      <c r="AC451" s="89">
        <v>99</v>
      </c>
      <c r="AD451" s="89">
        <v>0.14671196022490399</v>
      </c>
      <c r="AE451" s="89">
        <v>31.516264016421399</v>
      </c>
      <c r="AF451" s="89">
        <v>2.8776980798284099E-15</v>
      </c>
      <c r="AG451" s="89">
        <v>1.4775759679798499</v>
      </c>
      <c r="AH451" s="89">
        <v>99</v>
      </c>
      <c r="AI451" s="89">
        <v>0.15200526312347201</v>
      </c>
      <c r="AJ451" s="89">
        <v>31.0930622330118</v>
      </c>
      <c r="AK451" s="89">
        <v>7.4284013284010499E-16</v>
      </c>
      <c r="AL451" s="89">
        <v>1.5956658215499799</v>
      </c>
      <c r="AM451" s="89">
        <v>99</v>
      </c>
      <c r="AN451" s="89">
        <v>0.14525315113810999</v>
      </c>
      <c r="AO451" s="89">
        <v>32.203297781862801</v>
      </c>
      <c r="AP451" s="89">
        <v>-2.5579538487363602E-15</v>
      </c>
      <c r="AQ451" s="89">
        <v>2.3683767260424902</v>
      </c>
      <c r="AR451" s="89">
        <v>95</v>
      </c>
      <c r="AS451" s="93">
        <f t="shared" si="13"/>
        <v>7</v>
      </c>
    </row>
    <row r="452" spans="1:45" x14ac:dyDescent="0.3">
      <c r="A452" s="93" t="str">
        <f t="shared" ref="A452:A515" si="14">_xlfn.CONCAT(C452,D452)</f>
        <v>GNDI3ENEV3</v>
      </c>
      <c r="B452" s="93">
        <v>450</v>
      </c>
      <c r="C452" s="89" t="s">
        <v>124</v>
      </c>
      <c r="D452" s="89" t="s">
        <v>511</v>
      </c>
      <c r="E452" s="89">
        <v>0.52044174657448805</v>
      </c>
      <c r="F452" s="89">
        <v>17.198005384517501</v>
      </c>
      <c r="G452" s="89">
        <v>1.1368683772161599E-15</v>
      </c>
      <c r="H452" s="89">
        <v>3.6609208719384601</v>
      </c>
      <c r="I452" s="89">
        <v>95</v>
      </c>
      <c r="J452" s="89">
        <v>0</v>
      </c>
      <c r="K452" s="89">
        <v>0</v>
      </c>
      <c r="L452" s="89">
        <v>0</v>
      </c>
      <c r="M452" s="89">
        <v>0</v>
      </c>
      <c r="N452" s="89" t="s">
        <v>230</v>
      </c>
      <c r="O452" s="89">
        <v>0</v>
      </c>
      <c r="P452" s="89">
        <v>0</v>
      </c>
      <c r="Q452" s="89">
        <v>0</v>
      </c>
      <c r="R452" s="89">
        <v>0</v>
      </c>
      <c r="S452" s="89" t="s">
        <v>230</v>
      </c>
      <c r="T452" s="89">
        <v>0.605880781185129</v>
      </c>
      <c r="U452" s="89">
        <v>9.3497670226639702</v>
      </c>
      <c r="V452" s="89">
        <v>2.8421709430404001E-15</v>
      </c>
      <c r="W452" s="89">
        <v>3.8855071385172799</v>
      </c>
      <c r="X452" s="89">
        <v>95</v>
      </c>
      <c r="Y452" s="89">
        <v>0</v>
      </c>
      <c r="Z452" s="89">
        <v>0</v>
      </c>
      <c r="AA452" s="89">
        <v>0</v>
      </c>
      <c r="AB452" s="89">
        <v>0</v>
      </c>
      <c r="AC452" s="89" t="s">
        <v>230</v>
      </c>
      <c r="AD452" s="89">
        <v>0.75887889942090503</v>
      </c>
      <c r="AE452" s="89">
        <v>-2.8077291394159798</v>
      </c>
      <c r="AF452" s="89">
        <v>7.6738615462090794E-15</v>
      </c>
      <c r="AG452" s="89">
        <v>4.3383097378243596</v>
      </c>
      <c r="AH452" s="89">
        <v>95</v>
      </c>
      <c r="AI452" s="89">
        <v>0.72911791074840004</v>
      </c>
      <c r="AJ452" s="89">
        <v>-0.65840801812466798</v>
      </c>
      <c r="AK452" s="89">
        <v>5.1675835328007303E-16</v>
      </c>
      <c r="AL452" s="89">
        <v>4.2382635453170101</v>
      </c>
      <c r="AM452" s="89">
        <v>95</v>
      </c>
      <c r="AN452" s="89">
        <v>0.70417675154897297</v>
      </c>
      <c r="AO452" s="89">
        <v>0.64797951856691305</v>
      </c>
      <c r="AP452" s="89">
        <v>1.36424205265939E-15</v>
      </c>
      <c r="AQ452" s="89">
        <v>4.3907552293686196</v>
      </c>
      <c r="AR452" s="89">
        <v>95</v>
      </c>
      <c r="AS452" s="93">
        <f t="shared" ref="AS452:AS515" si="15">IF(AR452="",0,8-SUMIFS($E$1:$AQ$1,E452:AQ452,0))</f>
        <v>5</v>
      </c>
    </row>
    <row r="453" spans="1:45" x14ac:dyDescent="0.3">
      <c r="A453" s="93" t="str">
        <f t="shared" si="14"/>
        <v>GNDI3IRBR3</v>
      </c>
      <c r="B453" s="93">
        <v>451</v>
      </c>
      <c r="C453" s="89" t="s">
        <v>124</v>
      </c>
      <c r="D453" s="89" t="s">
        <v>108</v>
      </c>
      <c r="E453" s="89">
        <v>1.8488809178736101E-2</v>
      </c>
      <c r="F453" s="89">
        <v>5.6253493253794904</v>
      </c>
      <c r="G453" s="89">
        <v>1.1546319456101599E-16</v>
      </c>
      <c r="H453" s="89">
        <v>0.59573220658263304</v>
      </c>
      <c r="I453" s="89">
        <v>95</v>
      </c>
      <c r="J453" s="89">
        <v>1.3158075462086199E-2</v>
      </c>
      <c r="K453" s="89">
        <v>6.1183610244855</v>
      </c>
      <c r="L453" s="89">
        <v>3.7007434154171901E-17</v>
      </c>
      <c r="M453" s="89">
        <v>0.60473459334318502</v>
      </c>
      <c r="N453" s="89">
        <v>95</v>
      </c>
      <c r="O453" s="89">
        <v>2.0003934352645302E-3</v>
      </c>
      <c r="P453" s="89">
        <v>7.0954853618463698</v>
      </c>
      <c r="Q453" s="89">
        <v>-2.5376526277146399E-16</v>
      </c>
      <c r="R453" s="89">
        <v>0.70047174558910796</v>
      </c>
      <c r="S453" s="89">
        <v>95</v>
      </c>
      <c r="T453" s="89">
        <v>0</v>
      </c>
      <c r="U453" s="89">
        <v>0</v>
      </c>
      <c r="V453" s="89">
        <v>0</v>
      </c>
      <c r="W453" s="89">
        <v>0</v>
      </c>
      <c r="X453" s="89" t="s">
        <v>230</v>
      </c>
      <c r="Y453" s="89">
        <v>-1.7053632432999299E-2</v>
      </c>
      <c r="Z453" s="89">
        <v>8.7913547899500806</v>
      </c>
      <c r="AA453" s="89">
        <v>6.7106813932898398E-16</v>
      </c>
      <c r="AB453" s="89">
        <v>1.14030353852969</v>
      </c>
      <c r="AC453" s="89">
        <v>95</v>
      </c>
      <c r="AD453" s="89">
        <v>-2.6117063562734001E-2</v>
      </c>
      <c r="AE453" s="89">
        <v>9.4992988776892098</v>
      </c>
      <c r="AF453" s="89">
        <v>6.3948846218409005E-16</v>
      </c>
      <c r="AG453" s="89">
        <v>1.1787547513274299</v>
      </c>
      <c r="AH453" s="89">
        <v>95</v>
      </c>
      <c r="AI453" s="89">
        <v>-2.0750909579567101E-2</v>
      </c>
      <c r="AJ453" s="89">
        <v>9.1277131677076806</v>
      </c>
      <c r="AK453" s="89">
        <v>-4.19866162040059E-16</v>
      </c>
      <c r="AL453" s="89">
        <v>1.1871144860659899</v>
      </c>
      <c r="AM453" s="89">
        <v>95</v>
      </c>
      <c r="AN453" s="89">
        <v>1.26133308622165E-2</v>
      </c>
      <c r="AO453" s="89">
        <v>9.0896120638847808</v>
      </c>
      <c r="AP453" s="89">
        <v>-1.8189894035458601E-15</v>
      </c>
      <c r="AQ453" s="89">
        <v>7.0120207373422696</v>
      </c>
      <c r="AR453" s="89">
        <v>99</v>
      </c>
      <c r="AS453" s="93">
        <f t="shared" si="15"/>
        <v>7</v>
      </c>
    </row>
    <row r="454" spans="1:45" x14ac:dyDescent="0.3">
      <c r="A454" s="93" t="str">
        <f t="shared" si="14"/>
        <v>GNDI3JBSS3</v>
      </c>
      <c r="B454" s="93">
        <v>452</v>
      </c>
      <c r="C454" s="89" t="s">
        <v>124</v>
      </c>
      <c r="D454" s="89" t="s">
        <v>95</v>
      </c>
      <c r="E454" s="89">
        <v>0</v>
      </c>
      <c r="F454" s="89">
        <v>0</v>
      </c>
      <c r="G454" s="89">
        <v>0</v>
      </c>
      <c r="H454" s="89">
        <v>0</v>
      </c>
      <c r="I454" s="89" t="s">
        <v>230</v>
      </c>
      <c r="J454" s="89">
        <v>0</v>
      </c>
      <c r="K454" s="89">
        <v>0</v>
      </c>
      <c r="L454" s="89">
        <v>0</v>
      </c>
      <c r="M454" s="89">
        <v>0</v>
      </c>
      <c r="N454" s="89" t="s">
        <v>230</v>
      </c>
      <c r="O454" s="89">
        <v>9.3132951885344803E-2</v>
      </c>
      <c r="P454" s="89">
        <v>15.645354699481301</v>
      </c>
      <c r="Q454" s="89">
        <v>1.5225915766287901E-16</v>
      </c>
      <c r="R454" s="89">
        <v>1.0947569295866399</v>
      </c>
      <c r="S454" s="89">
        <v>95</v>
      </c>
      <c r="T454" s="89">
        <v>9.04829076011614E-2</v>
      </c>
      <c r="U454" s="89">
        <v>15.8570004353633</v>
      </c>
      <c r="V454" s="89">
        <v>2.2204460492503101E-17</v>
      </c>
      <c r="W454" s="89">
        <v>1.0547966573810701</v>
      </c>
      <c r="X454" s="89">
        <v>99</v>
      </c>
      <c r="Y454" s="89">
        <v>8.6880961427677095E-2</v>
      </c>
      <c r="Z454" s="89">
        <v>16.134538035454199</v>
      </c>
      <c r="AA454" s="89">
        <v>1.7763568394002501E-16</v>
      </c>
      <c r="AB454" s="89">
        <v>1.0284350226077299</v>
      </c>
      <c r="AC454" s="89">
        <v>99</v>
      </c>
      <c r="AD454" s="89">
        <v>6.3786052689154493E-2</v>
      </c>
      <c r="AE454" s="89">
        <v>17.916343433582998</v>
      </c>
      <c r="AF454" s="89">
        <v>-3.5527136788004998E-17</v>
      </c>
      <c r="AG454" s="89">
        <v>1.17859832785985</v>
      </c>
      <c r="AH454" s="89">
        <v>99</v>
      </c>
      <c r="AI454" s="89">
        <v>7.7371048091064307E-2</v>
      </c>
      <c r="AJ454" s="89">
        <v>16.907920414405002</v>
      </c>
      <c r="AK454" s="89">
        <v>-6.4594794160009105E-17</v>
      </c>
      <c r="AL454" s="89">
        <v>1.2006525252729801</v>
      </c>
      <c r="AM454" s="89">
        <v>99</v>
      </c>
      <c r="AN454" s="89">
        <v>9.0961255137100502E-2</v>
      </c>
      <c r="AO454" s="89">
        <v>16.191075565094199</v>
      </c>
      <c r="AP454" s="89">
        <v>-6.82121026329696E-16</v>
      </c>
      <c r="AQ454" s="89">
        <v>1.48123747127058</v>
      </c>
      <c r="AR454" s="89">
        <v>99</v>
      </c>
      <c r="AS454" s="93">
        <f t="shared" si="15"/>
        <v>6</v>
      </c>
    </row>
    <row r="455" spans="1:45" x14ac:dyDescent="0.3">
      <c r="A455" s="93" t="str">
        <f t="shared" si="14"/>
        <v>GNDI3MULT3</v>
      </c>
      <c r="B455" s="93">
        <v>453</v>
      </c>
      <c r="C455" s="89" t="s">
        <v>124</v>
      </c>
      <c r="D455" s="89" t="s">
        <v>109</v>
      </c>
      <c r="E455" s="89">
        <v>0</v>
      </c>
      <c r="F455" s="89">
        <v>0</v>
      </c>
      <c r="G455" s="89">
        <v>0</v>
      </c>
      <c r="H455" s="89">
        <v>0</v>
      </c>
      <c r="I455" s="89" t="s">
        <v>230</v>
      </c>
      <c r="J455" s="89">
        <v>0</v>
      </c>
      <c r="K455" s="89">
        <v>0</v>
      </c>
      <c r="L455" s="89">
        <v>0</v>
      </c>
      <c r="M455" s="89">
        <v>0</v>
      </c>
      <c r="N455" s="89" t="s">
        <v>230</v>
      </c>
      <c r="O455" s="89">
        <v>0</v>
      </c>
      <c r="P455" s="89">
        <v>0</v>
      </c>
      <c r="Q455" s="89">
        <v>0</v>
      </c>
      <c r="R455" s="89">
        <v>0</v>
      </c>
      <c r="S455" s="89" t="s">
        <v>230</v>
      </c>
      <c r="T455" s="89">
        <v>1.7451990552125301E-2</v>
      </c>
      <c r="U455" s="89">
        <v>20.4641677539706</v>
      </c>
      <c r="V455" s="89">
        <v>-9.3258734068513193E-16</v>
      </c>
      <c r="W455" s="89">
        <v>1.3630029894571201</v>
      </c>
      <c r="X455" s="89">
        <v>95</v>
      </c>
      <c r="Y455" s="89">
        <v>2.3717270424108601E-2</v>
      </c>
      <c r="Z455" s="89">
        <v>20.002310156739899</v>
      </c>
      <c r="AA455" s="89">
        <v>3.09875581984266E-15</v>
      </c>
      <c r="AB455" s="89">
        <v>1.3635273862955399</v>
      </c>
      <c r="AC455" s="89">
        <v>99</v>
      </c>
      <c r="AD455" s="89">
        <v>4.4514788745205397E-2</v>
      </c>
      <c r="AE455" s="89">
        <v>18.4013467789784</v>
      </c>
      <c r="AF455" s="89">
        <v>-1.9717560917342802E-15</v>
      </c>
      <c r="AG455" s="89">
        <v>1.44305744868594</v>
      </c>
      <c r="AH455" s="89">
        <v>99</v>
      </c>
      <c r="AI455" s="89">
        <v>5.9452921596716501E-2</v>
      </c>
      <c r="AJ455" s="89">
        <v>17.307697515861001</v>
      </c>
      <c r="AK455" s="89">
        <v>1.2918958832001801E-16</v>
      </c>
      <c r="AL455" s="89">
        <v>1.4549269724378899</v>
      </c>
      <c r="AM455" s="89">
        <v>99</v>
      </c>
      <c r="AN455" s="89">
        <v>6.4127178143083996E-2</v>
      </c>
      <c r="AO455" s="89">
        <v>18.147041048907301</v>
      </c>
      <c r="AP455" s="89">
        <v>1.1368683772161599E-15</v>
      </c>
      <c r="AQ455" s="89">
        <v>3.60545569902489</v>
      </c>
      <c r="AR455" s="89">
        <v>99</v>
      </c>
      <c r="AS455" s="93">
        <f t="shared" si="15"/>
        <v>5</v>
      </c>
    </row>
    <row r="456" spans="1:45" x14ac:dyDescent="0.3">
      <c r="A456" s="93" t="str">
        <f t="shared" si="14"/>
        <v>GNDI3PCAR3</v>
      </c>
      <c r="B456" s="93">
        <v>454</v>
      </c>
      <c r="C456" s="89" t="s">
        <v>124</v>
      </c>
      <c r="D456" s="89" t="s">
        <v>96</v>
      </c>
      <c r="E456" s="89">
        <v>0.31454693467647299</v>
      </c>
      <c r="F456" s="89">
        <v>47.5733255680911</v>
      </c>
      <c r="G456" s="89">
        <v>9.9475983006414004E-15</v>
      </c>
      <c r="H456" s="89">
        <v>3.3414630460030699</v>
      </c>
      <c r="I456" s="89">
        <v>95</v>
      </c>
      <c r="J456" s="89">
        <v>0</v>
      </c>
      <c r="K456" s="89">
        <v>0</v>
      </c>
      <c r="L456" s="89">
        <v>0</v>
      </c>
      <c r="M456" s="89">
        <v>0</v>
      </c>
      <c r="N456" s="89" t="s">
        <v>230</v>
      </c>
      <c r="O456" s="89">
        <v>0</v>
      </c>
      <c r="P456" s="89">
        <v>0</v>
      </c>
      <c r="Q456" s="89">
        <v>0</v>
      </c>
      <c r="R456" s="89">
        <v>0</v>
      </c>
      <c r="S456" s="89" t="s">
        <v>230</v>
      </c>
      <c r="T456" s="89">
        <v>0</v>
      </c>
      <c r="U456" s="89">
        <v>0</v>
      </c>
      <c r="V456" s="89">
        <v>0</v>
      </c>
      <c r="W456" s="89">
        <v>0</v>
      </c>
      <c r="X456" s="89" t="s">
        <v>230</v>
      </c>
      <c r="Y456" s="89">
        <v>0.36067121907534699</v>
      </c>
      <c r="Z456" s="89">
        <v>43.784169265090803</v>
      </c>
      <c r="AA456" s="89">
        <v>-4.5001039931473002E-15</v>
      </c>
      <c r="AB456" s="89">
        <v>4.0191068636964298</v>
      </c>
      <c r="AC456" s="89">
        <v>95</v>
      </c>
      <c r="AD456" s="89">
        <v>0.336221492419775</v>
      </c>
      <c r="AE456" s="89">
        <v>45.674488802933098</v>
      </c>
      <c r="AF456" s="89">
        <v>1.9184653865522698E-15</v>
      </c>
      <c r="AG456" s="89">
        <v>3.90699162785597</v>
      </c>
      <c r="AH456" s="89">
        <v>95</v>
      </c>
      <c r="AI456" s="89">
        <v>0.27313138205846399</v>
      </c>
      <c r="AJ456" s="89">
        <v>50.319806131315403</v>
      </c>
      <c r="AK456" s="89">
        <v>1.2789769243681801E-14</v>
      </c>
      <c r="AL456" s="89">
        <v>3.9857016477223</v>
      </c>
      <c r="AM456" s="89">
        <v>95</v>
      </c>
      <c r="AN456" s="89">
        <v>0.30869478921326698</v>
      </c>
      <c r="AO456" s="89">
        <v>49.565588762060798</v>
      </c>
      <c r="AP456" s="89">
        <v>-2.2737367544323199E-15</v>
      </c>
      <c r="AQ456" s="89">
        <v>6.6504526393987096</v>
      </c>
      <c r="AR456" s="89">
        <v>99</v>
      </c>
      <c r="AS456" s="93">
        <f t="shared" si="15"/>
        <v>5</v>
      </c>
    </row>
    <row r="457" spans="1:45" x14ac:dyDescent="0.3">
      <c r="A457" s="93" t="str">
        <f t="shared" si="14"/>
        <v>GNDI3SUZB3</v>
      </c>
      <c r="B457" s="93">
        <v>455</v>
      </c>
      <c r="C457" s="89" t="s">
        <v>124</v>
      </c>
      <c r="D457" s="89" t="s">
        <v>101</v>
      </c>
      <c r="E457" s="89">
        <v>0.472411804205502</v>
      </c>
      <c r="F457" s="89">
        <v>17.727623496323499</v>
      </c>
      <c r="G457" s="89">
        <v>-1.4210854715201999E-16</v>
      </c>
      <c r="H457" s="89">
        <v>2.82000326511083</v>
      </c>
      <c r="I457" s="89">
        <v>99</v>
      </c>
      <c r="J457" s="89">
        <v>0.46882449553473898</v>
      </c>
      <c r="K457" s="89">
        <v>17.867572052195499</v>
      </c>
      <c r="L457" s="89">
        <v>-5.8619775700208302E-15</v>
      </c>
      <c r="M457" s="89">
        <v>2.7805885840443101</v>
      </c>
      <c r="N457" s="89">
        <v>99</v>
      </c>
      <c r="O457" s="89">
        <v>0.54595169762416496</v>
      </c>
      <c r="P457" s="89">
        <v>11.0366127849921</v>
      </c>
      <c r="Q457" s="89">
        <v>4.2632564145606002E-15</v>
      </c>
      <c r="R457" s="89">
        <v>3.8243170667059698</v>
      </c>
      <c r="S457" s="89">
        <v>99</v>
      </c>
      <c r="T457" s="89">
        <v>0.629360375690593</v>
      </c>
      <c r="U457" s="89">
        <v>3.8731286013094901</v>
      </c>
      <c r="V457" s="89">
        <v>-1.24344978758018E-15</v>
      </c>
      <c r="W457" s="89">
        <v>4.6012686036292196</v>
      </c>
      <c r="X457" s="89">
        <v>95</v>
      </c>
      <c r="Y457" s="89">
        <v>0.64935969098623003</v>
      </c>
      <c r="Z457" s="89">
        <v>2.1194653337403002</v>
      </c>
      <c r="AA457" s="89">
        <v>3.0000693287648698E-15</v>
      </c>
      <c r="AB457" s="89">
        <v>4.6179774175186097</v>
      </c>
      <c r="AC457" s="89">
        <v>95</v>
      </c>
      <c r="AD457" s="89">
        <v>0.60174284746081097</v>
      </c>
      <c r="AE457" s="89">
        <v>5.7701145780883998</v>
      </c>
      <c r="AF457" s="89">
        <v>1.70530256582424E-15</v>
      </c>
      <c r="AG457" s="89">
        <v>4.7726540423067902</v>
      </c>
      <c r="AH457" s="89">
        <v>95</v>
      </c>
      <c r="AI457" s="89">
        <v>0.58870675185450405</v>
      </c>
      <c r="AJ457" s="89">
        <v>6.6951488894852096</v>
      </c>
      <c r="AK457" s="89">
        <v>6.9762377692809797E-15</v>
      </c>
      <c r="AL457" s="89">
        <v>4.7871493699685201</v>
      </c>
      <c r="AM457" s="89">
        <v>95</v>
      </c>
      <c r="AN457" s="89">
        <v>0.57617060834252398</v>
      </c>
      <c r="AO457" s="89">
        <v>6.8190794254084599</v>
      </c>
      <c r="AP457" s="89">
        <v>-2.2737367544323201E-16</v>
      </c>
      <c r="AQ457" s="89">
        <v>5.0777497868407702</v>
      </c>
      <c r="AR457" s="89">
        <v>95</v>
      </c>
      <c r="AS457" s="93">
        <f t="shared" si="15"/>
        <v>8</v>
      </c>
    </row>
    <row r="458" spans="1:45" x14ac:dyDescent="0.3">
      <c r="A458" s="93" t="str">
        <f t="shared" si="14"/>
        <v>GNDI3VVAR3</v>
      </c>
      <c r="B458" s="93">
        <v>456</v>
      </c>
      <c r="C458" s="89" t="s">
        <v>124</v>
      </c>
      <c r="D458" s="89" t="s">
        <v>125</v>
      </c>
      <c r="E458" s="89">
        <v>-0.11692046890405999</v>
      </c>
      <c r="F458" s="89">
        <v>26.077713196470398</v>
      </c>
      <c r="G458" s="89">
        <v>1.0302869668521499E-15</v>
      </c>
      <c r="H458" s="89">
        <v>0.85597813013236101</v>
      </c>
      <c r="I458" s="89">
        <v>99</v>
      </c>
      <c r="J458" s="89">
        <v>-0.12294547693497</v>
      </c>
      <c r="K458" s="89">
        <v>26.796733915068501</v>
      </c>
      <c r="L458" s="89">
        <v>2.1316282072803001E-15</v>
      </c>
      <c r="M458" s="89">
        <v>1.1000907884645299</v>
      </c>
      <c r="N458" s="89">
        <v>95</v>
      </c>
      <c r="O458" s="89">
        <v>-0.129835571159263</v>
      </c>
      <c r="P458" s="89">
        <v>27.461734460035899</v>
      </c>
      <c r="Q458" s="89">
        <v>-1.6494742080145199E-15</v>
      </c>
      <c r="R458" s="89">
        <v>1.1735160749884801</v>
      </c>
      <c r="S458" s="89">
        <v>99</v>
      </c>
      <c r="T458" s="89">
        <v>-9.6064187651282204E-2</v>
      </c>
      <c r="U458" s="89">
        <v>24.5793399928966</v>
      </c>
      <c r="V458" s="89">
        <v>4.9960036108132005E-16</v>
      </c>
      <c r="W458" s="89">
        <v>1.58198951318854</v>
      </c>
      <c r="X458" s="89">
        <v>95</v>
      </c>
      <c r="Y458" s="89">
        <v>-8.1019253976739106E-3</v>
      </c>
      <c r="Z458" s="89">
        <v>17.589665197319398</v>
      </c>
      <c r="AA458" s="89">
        <v>-3.03954392519598E-15</v>
      </c>
      <c r="AB458" s="89">
        <v>2.5394923678194101</v>
      </c>
      <c r="AC458" s="89">
        <v>95</v>
      </c>
      <c r="AD458" s="89">
        <v>0</v>
      </c>
      <c r="AE458" s="89">
        <v>0</v>
      </c>
      <c r="AF458" s="89">
        <v>0</v>
      </c>
      <c r="AG458" s="89">
        <v>0</v>
      </c>
      <c r="AH458" s="89" t="s">
        <v>230</v>
      </c>
      <c r="AI458" s="89">
        <v>0</v>
      </c>
      <c r="AJ458" s="89">
        <v>0</v>
      </c>
      <c r="AK458" s="89">
        <v>0</v>
      </c>
      <c r="AL458" s="89">
        <v>0</v>
      </c>
      <c r="AM458" s="89" t="s">
        <v>230</v>
      </c>
      <c r="AN458" s="89">
        <v>0</v>
      </c>
      <c r="AO458" s="89">
        <v>0</v>
      </c>
      <c r="AP458" s="89">
        <v>0</v>
      </c>
      <c r="AQ458" s="89">
        <v>0</v>
      </c>
      <c r="AR458" s="89" t="s">
        <v>230</v>
      </c>
      <c r="AS458" s="93">
        <f t="shared" si="15"/>
        <v>5</v>
      </c>
    </row>
    <row r="459" spans="1:45" x14ac:dyDescent="0.3">
      <c r="A459" s="93" t="str">
        <f t="shared" si="14"/>
        <v>GOAU4BRML3</v>
      </c>
      <c r="B459" s="93">
        <v>457</v>
      </c>
      <c r="C459" s="89" t="s">
        <v>40</v>
      </c>
      <c r="D459" s="89" t="s">
        <v>105</v>
      </c>
      <c r="E459" s="89">
        <v>0</v>
      </c>
      <c r="F459" s="89">
        <v>0</v>
      </c>
      <c r="G459" s="89">
        <v>0</v>
      </c>
      <c r="H459" s="89">
        <v>0</v>
      </c>
      <c r="I459" s="89" t="s">
        <v>230</v>
      </c>
      <c r="J459" s="89">
        <v>3.3756384036185402E-2</v>
      </c>
      <c r="K459" s="89">
        <v>9.2453940266503292</v>
      </c>
      <c r="L459" s="89">
        <v>-3.7007434154171901E-16</v>
      </c>
      <c r="M459" s="89">
        <v>0.63873145217749905</v>
      </c>
      <c r="N459" s="89">
        <v>95</v>
      </c>
      <c r="O459" s="89">
        <v>0</v>
      </c>
      <c r="P459" s="89">
        <v>0</v>
      </c>
      <c r="Q459" s="89">
        <v>0</v>
      </c>
      <c r="R459" s="89">
        <v>0</v>
      </c>
      <c r="S459" s="89" t="s">
        <v>230</v>
      </c>
      <c r="T459" s="89">
        <v>0</v>
      </c>
      <c r="U459" s="89">
        <v>0</v>
      </c>
      <c r="V459" s="89">
        <v>0</v>
      </c>
      <c r="W459" s="89">
        <v>0</v>
      </c>
      <c r="X459" s="89" t="s">
        <v>230</v>
      </c>
      <c r="Y459" s="89">
        <v>-0.15593398325244701</v>
      </c>
      <c r="Z459" s="89">
        <v>11.2809604207402</v>
      </c>
      <c r="AA459" s="89">
        <v>3.4540271877227098E-16</v>
      </c>
      <c r="AB459" s="89">
        <v>0.71261014115884902</v>
      </c>
      <c r="AC459" s="89">
        <v>99</v>
      </c>
      <c r="AD459" s="89">
        <v>-5.7153407026243497E-2</v>
      </c>
      <c r="AE459" s="89">
        <v>10.308224080530399</v>
      </c>
      <c r="AF459" s="89">
        <v>-4.9737991503206998E-16</v>
      </c>
      <c r="AG459" s="89">
        <v>0.79300216719430605</v>
      </c>
      <c r="AH459" s="89">
        <v>95</v>
      </c>
      <c r="AI459" s="89">
        <v>-1.79568612016087E-2</v>
      </c>
      <c r="AJ459" s="89">
        <v>9.9359616071854706</v>
      </c>
      <c r="AK459" s="89">
        <v>-7.4284013284010499E-16</v>
      </c>
      <c r="AL459" s="89">
        <v>0.81714234005220199</v>
      </c>
      <c r="AM459" s="89">
        <v>99</v>
      </c>
      <c r="AN459" s="89">
        <v>0.10267778997077701</v>
      </c>
      <c r="AO459" s="89">
        <v>9.7584542984876403</v>
      </c>
      <c r="AP459" s="89">
        <v>1.1368683772161601E-16</v>
      </c>
      <c r="AQ459" s="89">
        <v>2.4864959168707199</v>
      </c>
      <c r="AR459" s="89">
        <v>99</v>
      </c>
      <c r="AS459" s="93">
        <f t="shared" si="15"/>
        <v>5</v>
      </c>
    </row>
    <row r="460" spans="1:45" x14ac:dyDescent="0.3">
      <c r="A460" s="93" t="str">
        <f t="shared" si="14"/>
        <v>GOAU4CPLE6</v>
      </c>
      <c r="B460" s="93">
        <v>458</v>
      </c>
      <c r="C460" s="89" t="s">
        <v>40</v>
      </c>
      <c r="D460" s="89" t="s">
        <v>508</v>
      </c>
      <c r="E460" s="89">
        <v>0</v>
      </c>
      <c r="F460" s="89">
        <v>0</v>
      </c>
      <c r="G460" s="89">
        <v>0</v>
      </c>
      <c r="H460" s="89">
        <v>0</v>
      </c>
      <c r="I460" s="89" t="s">
        <v>230</v>
      </c>
      <c r="J460" s="89">
        <v>2.9261329807638301</v>
      </c>
      <c r="K460" s="89">
        <v>34.884869230120799</v>
      </c>
      <c r="L460" s="89">
        <v>-1.06581410364015E-15</v>
      </c>
      <c r="M460" s="89">
        <v>2.2685246810773601</v>
      </c>
      <c r="N460" s="89">
        <v>95</v>
      </c>
      <c r="O460" s="89">
        <v>2.4837420996729498</v>
      </c>
      <c r="P460" s="89">
        <v>39.560077626247001</v>
      </c>
      <c r="Q460" s="89">
        <v>3.8064789415719596E-15</v>
      </c>
      <c r="R460" s="89">
        <v>2.3338455286074602</v>
      </c>
      <c r="S460" s="89">
        <v>95</v>
      </c>
      <c r="T460" s="89">
        <v>2.0736393601499499</v>
      </c>
      <c r="U460" s="89">
        <v>43.776347058690398</v>
      </c>
      <c r="V460" s="89">
        <v>-1.68753899743024E-15</v>
      </c>
      <c r="W460" s="89">
        <v>2.4417993842054</v>
      </c>
      <c r="X460" s="89">
        <v>99</v>
      </c>
      <c r="Y460" s="89">
        <v>1.72944262105811</v>
      </c>
      <c r="Z460" s="89">
        <v>47.279769636368101</v>
      </c>
      <c r="AA460" s="89">
        <v>-2.1711028037114202E-15</v>
      </c>
      <c r="AB460" s="89">
        <v>2.5788385158157898</v>
      </c>
      <c r="AC460" s="89">
        <v>99</v>
      </c>
      <c r="AD460" s="89">
        <v>1.9770993244070101</v>
      </c>
      <c r="AE460" s="89">
        <v>44.842309026358897</v>
      </c>
      <c r="AF460" s="89">
        <v>1.3145040611561901E-15</v>
      </c>
      <c r="AG460" s="89">
        <v>2.6060162610501898</v>
      </c>
      <c r="AH460" s="89">
        <v>99</v>
      </c>
      <c r="AI460" s="89">
        <v>2.2480841936906999</v>
      </c>
      <c r="AJ460" s="89">
        <v>42.254591258765402</v>
      </c>
      <c r="AK460" s="89">
        <v>-5.6197470919207899E-15</v>
      </c>
      <c r="AL460" s="89">
        <v>2.8232964947877202</v>
      </c>
      <c r="AM460" s="89">
        <v>99</v>
      </c>
      <c r="AN460" s="89">
        <v>2.3697137279709599</v>
      </c>
      <c r="AO460" s="89">
        <v>42.168205085290197</v>
      </c>
      <c r="AP460" s="89">
        <v>4.5474735088646397E-15</v>
      </c>
      <c r="AQ460" s="89">
        <v>3.7922945326117801</v>
      </c>
      <c r="AR460" s="89">
        <v>99</v>
      </c>
      <c r="AS460" s="93">
        <f t="shared" si="15"/>
        <v>7</v>
      </c>
    </row>
    <row r="461" spans="1:45" x14ac:dyDescent="0.3">
      <c r="A461" s="93" t="str">
        <f t="shared" si="14"/>
        <v>GOAU4ENBR3</v>
      </c>
      <c r="B461" s="93">
        <v>459</v>
      </c>
      <c r="C461" s="89" t="s">
        <v>40</v>
      </c>
      <c r="D461" s="89" t="s">
        <v>90</v>
      </c>
      <c r="E461" s="89">
        <v>0.62748002211766296</v>
      </c>
      <c r="F461" s="89">
        <v>12.1103467537923</v>
      </c>
      <c r="G461" s="89">
        <v>7.4606987254810497E-16</v>
      </c>
      <c r="H461" s="89">
        <v>0.63397270250332005</v>
      </c>
      <c r="I461" s="89">
        <v>95</v>
      </c>
      <c r="J461" s="89">
        <v>0.61514664775509198</v>
      </c>
      <c r="K461" s="89">
        <v>12.2422779376669</v>
      </c>
      <c r="L461" s="89">
        <v>-7.4014868308343802E-16</v>
      </c>
      <c r="M461" s="89">
        <v>0.62552981652954298</v>
      </c>
      <c r="N461" s="89">
        <v>95</v>
      </c>
      <c r="O461" s="89">
        <v>0</v>
      </c>
      <c r="P461" s="89">
        <v>0</v>
      </c>
      <c r="Q461" s="89">
        <v>0</v>
      </c>
      <c r="R461" s="89">
        <v>0</v>
      </c>
      <c r="S461" s="89" t="s">
        <v>230</v>
      </c>
      <c r="T461" s="89">
        <v>0.41485725375878502</v>
      </c>
      <c r="U461" s="89">
        <v>14.3405574417019</v>
      </c>
      <c r="V461" s="89">
        <v>1.0880185641326499E-15</v>
      </c>
      <c r="W461" s="89">
        <v>0.60890449288298898</v>
      </c>
      <c r="X461" s="89">
        <v>95</v>
      </c>
      <c r="Y461" s="89">
        <v>0.40937840763908201</v>
      </c>
      <c r="Z461" s="89">
        <v>14.408528893223901</v>
      </c>
      <c r="AA461" s="89">
        <v>9.0791571791568409E-16</v>
      </c>
      <c r="AB461" s="89">
        <v>0.61256535475507201</v>
      </c>
      <c r="AC461" s="89">
        <v>95</v>
      </c>
      <c r="AD461" s="89">
        <v>0.42675426217824097</v>
      </c>
      <c r="AE461" s="89">
        <v>14.2357205892105</v>
      </c>
      <c r="AF461" s="89">
        <v>-7.8159700933611001E-16</v>
      </c>
      <c r="AG461" s="89">
        <v>0.62114308982989896</v>
      </c>
      <c r="AH461" s="89">
        <v>95</v>
      </c>
      <c r="AI461" s="89">
        <v>0.49253411302622102</v>
      </c>
      <c r="AJ461" s="89">
        <v>13.607783928224899</v>
      </c>
      <c r="AK461" s="89">
        <v>1.18692934269017E-15</v>
      </c>
      <c r="AL461" s="89">
        <v>0.67573859152732196</v>
      </c>
      <c r="AM461" s="89">
        <v>99</v>
      </c>
      <c r="AN461" s="89">
        <v>0.53294274475900905</v>
      </c>
      <c r="AO461" s="89">
        <v>13.5738108709867</v>
      </c>
      <c r="AP461" s="89">
        <v>8.5265128291211999E-17</v>
      </c>
      <c r="AQ461" s="89">
        <v>1.0743992582193</v>
      </c>
      <c r="AR461" s="89">
        <v>95</v>
      </c>
      <c r="AS461" s="93">
        <f t="shared" si="15"/>
        <v>7</v>
      </c>
    </row>
    <row r="462" spans="1:45" x14ac:dyDescent="0.3">
      <c r="A462" s="93" t="str">
        <f t="shared" si="14"/>
        <v>GOAU4FLRY3</v>
      </c>
      <c r="B462" s="93">
        <v>460</v>
      </c>
      <c r="C462" s="89" t="s">
        <v>40</v>
      </c>
      <c r="D462" s="89" t="s">
        <v>92</v>
      </c>
      <c r="E462" s="89">
        <v>-0.23984850185814299</v>
      </c>
      <c r="F462" s="89">
        <v>29.731191552132501</v>
      </c>
      <c r="G462" s="89">
        <v>-2.1316282072803E-16</v>
      </c>
      <c r="H462" s="89">
        <v>0.78947288006518801</v>
      </c>
      <c r="I462" s="89">
        <v>99</v>
      </c>
      <c r="J462" s="89">
        <v>0</v>
      </c>
      <c r="K462" s="89">
        <v>0</v>
      </c>
      <c r="L462" s="89">
        <v>0</v>
      </c>
      <c r="M462" s="89">
        <v>0</v>
      </c>
      <c r="N462" s="89" t="s">
        <v>230</v>
      </c>
      <c r="O462" s="89">
        <v>0.40805675212079801</v>
      </c>
      <c r="P462" s="89">
        <v>22.752665486755099</v>
      </c>
      <c r="Q462" s="89">
        <v>3.5527136788005001E-16</v>
      </c>
      <c r="R462" s="89">
        <v>1.0954161988666</v>
      </c>
      <c r="S462" s="89">
        <v>95</v>
      </c>
      <c r="T462" s="89">
        <v>0.50203712742358098</v>
      </c>
      <c r="U462" s="89">
        <v>21.7825071802583</v>
      </c>
      <c r="V462" s="89">
        <v>-2.2204460492503101E-17</v>
      </c>
      <c r="W462" s="89">
        <v>1.0594956745464199</v>
      </c>
      <c r="X462" s="89">
        <v>95</v>
      </c>
      <c r="Y462" s="89">
        <v>0.69831294351098405</v>
      </c>
      <c r="Z462" s="89">
        <v>19.8445484704494</v>
      </c>
      <c r="AA462" s="89">
        <v>-7.89491928622333E-16</v>
      </c>
      <c r="AB462" s="89">
        <v>1.1861087086064599</v>
      </c>
      <c r="AC462" s="89">
        <v>99</v>
      </c>
      <c r="AD462" s="89">
        <v>0.81321973595735098</v>
      </c>
      <c r="AE462" s="89">
        <v>18.710313026561199</v>
      </c>
      <c r="AF462" s="89">
        <v>2.9132252166164102E-15</v>
      </c>
      <c r="AG462" s="89">
        <v>1.28074544312251</v>
      </c>
      <c r="AH462" s="89">
        <v>95</v>
      </c>
      <c r="AI462" s="89">
        <v>0.96558988432964299</v>
      </c>
      <c r="AJ462" s="89">
        <v>17.248955426520698</v>
      </c>
      <c r="AK462" s="89">
        <v>1.3564906773601899E-15</v>
      </c>
      <c r="AL462" s="89">
        <v>1.36140115821508</v>
      </c>
      <c r="AM462" s="89">
        <v>95</v>
      </c>
      <c r="AN462" s="89">
        <v>1.0192989431630699</v>
      </c>
      <c r="AO462" s="89">
        <v>17.257946327130998</v>
      </c>
      <c r="AP462" s="89">
        <v>1.30739863379858E-15</v>
      </c>
      <c r="AQ462" s="89">
        <v>1.8469044362153499</v>
      </c>
      <c r="AR462" s="89">
        <v>95</v>
      </c>
      <c r="AS462" s="93">
        <f t="shared" si="15"/>
        <v>7</v>
      </c>
    </row>
    <row r="463" spans="1:45" x14ac:dyDescent="0.3">
      <c r="A463" s="93" t="str">
        <f t="shared" si="14"/>
        <v>GOAU4GGBR4</v>
      </c>
      <c r="B463" s="93">
        <v>461</v>
      </c>
      <c r="C463" s="89" t="s">
        <v>40</v>
      </c>
      <c r="D463" s="89" t="s">
        <v>39</v>
      </c>
      <c r="E463" s="89">
        <v>2.1843589212449199</v>
      </c>
      <c r="F463" s="89">
        <v>0.30317287304662299</v>
      </c>
      <c r="G463" s="89">
        <v>4.6185277824406504E-16</v>
      </c>
      <c r="H463" s="89">
        <v>0.26236022388826102</v>
      </c>
      <c r="I463" s="89">
        <v>95</v>
      </c>
      <c r="J463" s="89">
        <v>2.2414237130702901</v>
      </c>
      <c r="K463" s="89">
        <v>-0.316060174859565</v>
      </c>
      <c r="L463" s="89">
        <v>-7.1054273576010003E-16</v>
      </c>
      <c r="M463" s="89">
        <v>0.25767327997115502</v>
      </c>
      <c r="N463" s="89">
        <v>99</v>
      </c>
      <c r="O463" s="89">
        <v>2.2863483748959799</v>
      </c>
      <c r="P463" s="89">
        <v>-0.79030281969050598</v>
      </c>
      <c r="Q463" s="89">
        <v>5.3290705182007502E-16</v>
      </c>
      <c r="R463" s="89">
        <v>0.25739725014477099</v>
      </c>
      <c r="S463" s="89">
        <v>99</v>
      </c>
      <c r="T463" s="89">
        <v>2.2787792983416302</v>
      </c>
      <c r="U463" s="89">
        <v>-0.71128091917049496</v>
      </c>
      <c r="V463" s="89">
        <v>-2.5646151868841102E-15</v>
      </c>
      <c r="W463" s="89">
        <v>0.24573747957237799</v>
      </c>
      <c r="X463" s="89">
        <v>99</v>
      </c>
      <c r="Y463" s="89">
        <v>2.2626555114751299</v>
      </c>
      <c r="Z463" s="89">
        <v>-0.55312195843847101</v>
      </c>
      <c r="AA463" s="89">
        <v>-2.32900118943588E-15</v>
      </c>
      <c r="AB463" s="89">
        <v>0.24415194375246199</v>
      </c>
      <c r="AC463" s="89">
        <v>99</v>
      </c>
      <c r="AD463" s="89">
        <v>2.2184797023846001</v>
      </c>
      <c r="AE463" s="89">
        <v>-0.11916101559619501</v>
      </c>
      <c r="AF463" s="89">
        <v>-3.8191672047105399E-16</v>
      </c>
      <c r="AG463" s="89">
        <v>0.26771666681400202</v>
      </c>
      <c r="AH463" s="89">
        <v>99</v>
      </c>
      <c r="AI463" s="89">
        <v>2.2055545939613102</v>
      </c>
      <c r="AJ463" s="89">
        <v>5.19495587106889E-3</v>
      </c>
      <c r="AK463" s="89">
        <v>1.8248029350202602E-15</v>
      </c>
      <c r="AL463" s="89">
        <v>0.26717445083555103</v>
      </c>
      <c r="AM463" s="89">
        <v>99</v>
      </c>
      <c r="AN463" s="89">
        <v>0</v>
      </c>
      <c r="AO463" s="89">
        <v>0</v>
      </c>
      <c r="AP463" s="89">
        <v>0</v>
      </c>
      <c r="AQ463" s="89">
        <v>0</v>
      </c>
      <c r="AR463" s="89" t="s">
        <v>230</v>
      </c>
      <c r="AS463" s="93">
        <f t="shared" si="15"/>
        <v>7</v>
      </c>
    </row>
    <row r="464" spans="1:45" x14ac:dyDescent="0.3">
      <c r="A464" s="93" t="str">
        <f t="shared" si="14"/>
        <v>GOAU4HGTX3</v>
      </c>
      <c r="B464" s="93">
        <v>462</v>
      </c>
      <c r="C464" s="89" t="s">
        <v>40</v>
      </c>
      <c r="D464" s="89" t="s">
        <v>106</v>
      </c>
      <c r="E464" s="89">
        <v>-0.36096938671022399</v>
      </c>
      <c r="F464" s="89">
        <v>21.220797202557701</v>
      </c>
      <c r="G464" s="89">
        <v>-1.06581410364015E-15</v>
      </c>
      <c r="H464" s="89">
        <v>0.66177879591133304</v>
      </c>
      <c r="I464" s="89">
        <v>99</v>
      </c>
      <c r="J464" s="89">
        <v>-0.11359198691679</v>
      </c>
      <c r="K464" s="89">
        <v>18.568454650778101</v>
      </c>
      <c r="L464" s="89">
        <v>1.0362081563168101E-15</v>
      </c>
      <c r="M464" s="89">
        <v>1.0172958543324699</v>
      </c>
      <c r="N464" s="89">
        <v>99</v>
      </c>
      <c r="O464" s="89">
        <v>0</v>
      </c>
      <c r="P464" s="89">
        <v>0</v>
      </c>
      <c r="Q464" s="89">
        <v>0</v>
      </c>
      <c r="R464" s="89">
        <v>0</v>
      </c>
      <c r="S464" s="89" t="s">
        <v>230</v>
      </c>
      <c r="T464" s="89">
        <v>0</v>
      </c>
      <c r="U464" s="89">
        <v>0</v>
      </c>
      <c r="V464" s="89">
        <v>0</v>
      </c>
      <c r="W464" s="89">
        <v>0</v>
      </c>
      <c r="X464" s="89" t="s">
        <v>230</v>
      </c>
      <c r="Y464" s="89">
        <v>0.70279387553553296</v>
      </c>
      <c r="Z464" s="89">
        <v>10.072498044001099</v>
      </c>
      <c r="AA464" s="89">
        <v>5.3290705182007502E-16</v>
      </c>
      <c r="AB464" s="89">
        <v>1.24607143375174</v>
      </c>
      <c r="AC464" s="89">
        <v>95</v>
      </c>
      <c r="AD464" s="89">
        <v>0.73793633274689197</v>
      </c>
      <c r="AE464" s="89">
        <v>9.7234378173382598</v>
      </c>
      <c r="AF464" s="89">
        <v>1.59872115546023E-16</v>
      </c>
      <c r="AG464" s="89">
        <v>1.2669507105907001</v>
      </c>
      <c r="AH464" s="89">
        <v>95</v>
      </c>
      <c r="AI464" s="89">
        <v>0.69877325102840804</v>
      </c>
      <c r="AJ464" s="89">
        <v>10.1044374969405</v>
      </c>
      <c r="AK464" s="89">
        <v>1.7763568394002501E-15</v>
      </c>
      <c r="AL464" s="89">
        <v>1.2553824735659</v>
      </c>
      <c r="AM464" s="89">
        <v>99</v>
      </c>
      <c r="AN464" s="89">
        <v>0.79748277407155599</v>
      </c>
      <c r="AO464" s="89">
        <v>10.037920962711301</v>
      </c>
      <c r="AP464" s="89">
        <v>2.8421709430404001E-15</v>
      </c>
      <c r="AQ464" s="89">
        <v>2.4398548353269098</v>
      </c>
      <c r="AR464" s="89">
        <v>95</v>
      </c>
      <c r="AS464" s="93">
        <f t="shared" si="15"/>
        <v>6</v>
      </c>
    </row>
    <row r="465" spans="1:45" x14ac:dyDescent="0.3">
      <c r="A465" s="93" t="str">
        <f t="shared" si="14"/>
        <v>GOAU4IRBR3</v>
      </c>
      <c r="B465" s="93">
        <v>463</v>
      </c>
      <c r="C465" s="89" t="s">
        <v>40</v>
      </c>
      <c r="D465" s="89" t="s">
        <v>108</v>
      </c>
      <c r="E465" s="89">
        <v>0.377523783009094</v>
      </c>
      <c r="F465" s="89">
        <v>3.1302584646878802</v>
      </c>
      <c r="G465" s="89">
        <v>4.4408920985006301E-17</v>
      </c>
      <c r="H465" s="89">
        <v>0.51096639633381702</v>
      </c>
      <c r="I465" s="89">
        <v>99</v>
      </c>
      <c r="J465" s="89">
        <v>0.155656134869849</v>
      </c>
      <c r="K465" s="89">
        <v>5.5383273209024004</v>
      </c>
      <c r="L465" s="89">
        <v>6.8093678843676302E-16</v>
      </c>
      <c r="M465" s="89">
        <v>0.59624893289988301</v>
      </c>
      <c r="N465" s="89">
        <v>95</v>
      </c>
      <c r="O465" s="89">
        <v>-8.0709566465624202E-2</v>
      </c>
      <c r="P465" s="89">
        <v>8.0267564284144193</v>
      </c>
      <c r="Q465" s="89">
        <v>8.8817841970012504E-17</v>
      </c>
      <c r="R465" s="89">
        <v>0.69312256686704998</v>
      </c>
      <c r="S465" s="89">
        <v>95</v>
      </c>
      <c r="T465" s="89">
        <v>-0.33660462231767901</v>
      </c>
      <c r="U465" s="89">
        <v>10.664965780456701</v>
      </c>
      <c r="V465" s="89">
        <v>1.0547118733939E-16</v>
      </c>
      <c r="W465" s="89">
        <v>0.87969724857869902</v>
      </c>
      <c r="X465" s="89">
        <v>95</v>
      </c>
      <c r="Y465" s="89">
        <v>-0.238845096032958</v>
      </c>
      <c r="Z465" s="89">
        <v>9.7288145381131397</v>
      </c>
      <c r="AA465" s="89">
        <v>9.8686491077791699E-17</v>
      </c>
      <c r="AB465" s="89">
        <v>1.0726133792329</v>
      </c>
      <c r="AC465" s="89">
        <v>95</v>
      </c>
      <c r="AD465" s="89">
        <v>-0.25214504426648099</v>
      </c>
      <c r="AE465" s="89">
        <v>9.8577172120773504</v>
      </c>
      <c r="AF465" s="89">
        <v>-1.59872115546023E-16</v>
      </c>
      <c r="AG465" s="89">
        <v>1.09726846026642</v>
      </c>
      <c r="AH465" s="89">
        <v>95</v>
      </c>
      <c r="AI465" s="89">
        <v>-0.212492373182011</v>
      </c>
      <c r="AJ465" s="89">
        <v>9.4833602832196995</v>
      </c>
      <c r="AK465" s="89">
        <v>7.26691434300103E-16</v>
      </c>
      <c r="AL465" s="89">
        <v>1.1143894544628401</v>
      </c>
      <c r="AM465" s="89">
        <v>95</v>
      </c>
      <c r="AN465" s="89">
        <v>0.22594987660468099</v>
      </c>
      <c r="AO465" s="89">
        <v>8.0657304616056393</v>
      </c>
      <c r="AP465" s="89">
        <v>-4.5474735088646403E-16</v>
      </c>
      <c r="AQ465" s="89">
        <v>6.9959295567983402</v>
      </c>
      <c r="AR465" s="89">
        <v>99</v>
      </c>
      <c r="AS465" s="93">
        <f t="shared" si="15"/>
        <v>8</v>
      </c>
    </row>
    <row r="466" spans="1:45" x14ac:dyDescent="0.3">
      <c r="A466" s="93" t="str">
        <f t="shared" si="14"/>
        <v>GOAU4LCAM3</v>
      </c>
      <c r="B466" s="93">
        <v>464</v>
      </c>
      <c r="C466" s="89" t="s">
        <v>40</v>
      </c>
      <c r="D466" s="89" t="s">
        <v>509</v>
      </c>
      <c r="E466" s="89">
        <v>1.6459362792772301</v>
      </c>
      <c r="F466" s="89">
        <v>9.1442134282406293</v>
      </c>
      <c r="G466" s="89">
        <v>6.3948846218409005E-16</v>
      </c>
      <c r="H466" s="89">
        <v>1.4005833243930199</v>
      </c>
      <c r="I466" s="89">
        <v>95</v>
      </c>
      <c r="J466" s="89">
        <v>2.2419890033460002</v>
      </c>
      <c r="K466" s="89">
        <v>2.6323244172840701</v>
      </c>
      <c r="L466" s="89">
        <v>-2.3684757858670001E-16</v>
      </c>
      <c r="M466" s="89">
        <v>1.6437088497462999</v>
      </c>
      <c r="N466" s="89">
        <v>95</v>
      </c>
      <c r="O466" s="89">
        <v>2.5011599620957101</v>
      </c>
      <c r="P466" s="89">
        <v>-0.11742034171405499</v>
      </c>
      <c r="Q466" s="89">
        <v>7.1054273576010003E-16</v>
      </c>
      <c r="R466" s="89">
        <v>1.6193870373503401</v>
      </c>
      <c r="S466" s="89">
        <v>95</v>
      </c>
      <c r="T466" s="89">
        <v>2.5547113477675598</v>
      </c>
      <c r="U466" s="89">
        <v>-0.67043278162995901</v>
      </c>
      <c r="V466" s="89">
        <v>1.8651746813702599E-15</v>
      </c>
      <c r="W466" s="89">
        <v>1.5239169991891499</v>
      </c>
      <c r="X466" s="89">
        <v>99</v>
      </c>
      <c r="Y466" s="89">
        <v>2.5484315682809999</v>
      </c>
      <c r="Z466" s="89">
        <v>-0.61776031043600399</v>
      </c>
      <c r="AA466" s="89">
        <v>7.5001733219121696E-16</v>
      </c>
      <c r="AB466" s="89">
        <v>1.44594454333419</v>
      </c>
      <c r="AC466" s="89">
        <v>99</v>
      </c>
      <c r="AD466" s="89">
        <v>2.53432440180495</v>
      </c>
      <c r="AE466" s="89">
        <v>-0.48504511233749897</v>
      </c>
      <c r="AF466" s="89">
        <v>3.7658764995285304E-15</v>
      </c>
      <c r="AG466" s="89">
        <v>1.4400694850379301</v>
      </c>
      <c r="AH466" s="89">
        <v>99</v>
      </c>
      <c r="AI466" s="89">
        <v>2.54681733921359</v>
      </c>
      <c r="AJ466" s="89">
        <v>-0.60251615321993102</v>
      </c>
      <c r="AK466" s="89">
        <v>2.5030482737003499E-15</v>
      </c>
      <c r="AL466" s="89">
        <v>1.40245755372073</v>
      </c>
      <c r="AM466" s="89">
        <v>99</v>
      </c>
      <c r="AN466" s="89">
        <v>2.5263912027868698</v>
      </c>
      <c r="AO466" s="89">
        <v>-0.41171835756443198</v>
      </c>
      <c r="AP466" s="89">
        <v>2.1316282072803E-17</v>
      </c>
      <c r="AQ466" s="89">
        <v>1.3519849786618401</v>
      </c>
      <c r="AR466" s="89">
        <v>99</v>
      </c>
      <c r="AS466" s="93">
        <f t="shared" si="15"/>
        <v>8</v>
      </c>
    </row>
    <row r="467" spans="1:45" x14ac:dyDescent="0.3">
      <c r="A467" s="93" t="str">
        <f t="shared" si="14"/>
        <v>GOAU4LREN3</v>
      </c>
      <c r="B467" s="93">
        <v>465</v>
      </c>
      <c r="C467" s="89" t="s">
        <v>40</v>
      </c>
      <c r="D467" s="89" t="s">
        <v>114</v>
      </c>
      <c r="E467" s="89">
        <v>0</v>
      </c>
      <c r="F467" s="89">
        <v>0</v>
      </c>
      <c r="G467" s="89">
        <v>0</v>
      </c>
      <c r="H467" s="89">
        <v>0</v>
      </c>
      <c r="I467" s="89" t="s">
        <v>230</v>
      </c>
      <c r="J467" s="89">
        <v>0</v>
      </c>
      <c r="K467" s="89">
        <v>0</v>
      </c>
      <c r="L467" s="89">
        <v>0</v>
      </c>
      <c r="M467" s="89">
        <v>0</v>
      </c>
      <c r="N467" s="89" t="s">
        <v>230</v>
      </c>
      <c r="O467" s="89">
        <v>0</v>
      </c>
      <c r="P467" s="89">
        <v>0</v>
      </c>
      <c r="Q467" s="89">
        <v>0</v>
      </c>
      <c r="R467" s="89">
        <v>0</v>
      </c>
      <c r="S467" s="89" t="s">
        <v>230</v>
      </c>
      <c r="T467" s="89">
        <v>0.22673043797174999</v>
      </c>
      <c r="U467" s="89">
        <v>40.400114899489303</v>
      </c>
      <c r="V467" s="89">
        <v>-3.5527136788005001E-16</v>
      </c>
      <c r="W467" s="89">
        <v>2.2445422984595398</v>
      </c>
      <c r="X467" s="89">
        <v>95</v>
      </c>
      <c r="Y467" s="89">
        <v>0.430536668944145</v>
      </c>
      <c r="Z467" s="89">
        <v>38.429190668479301</v>
      </c>
      <c r="AA467" s="89">
        <v>9.4739031434680004E-16</v>
      </c>
      <c r="AB467" s="89">
        <v>2.39856476447043</v>
      </c>
      <c r="AC467" s="89">
        <v>99</v>
      </c>
      <c r="AD467" s="89">
        <v>0.78690144455551903</v>
      </c>
      <c r="AE467" s="89">
        <v>34.9201475616156</v>
      </c>
      <c r="AF467" s="89">
        <v>-4.5474735088646397E-15</v>
      </c>
      <c r="AG467" s="89">
        <v>2.6718367433288499</v>
      </c>
      <c r="AH467" s="89">
        <v>95</v>
      </c>
      <c r="AI467" s="89">
        <v>1.0637678914722799</v>
      </c>
      <c r="AJ467" s="89">
        <v>32.2670874672053</v>
      </c>
      <c r="AK467" s="89">
        <v>-1.03351670656015E-15</v>
      </c>
      <c r="AL467" s="89">
        <v>2.8147980600377598</v>
      </c>
      <c r="AM467" s="89">
        <v>99</v>
      </c>
      <c r="AN467" s="89">
        <v>1.2208693988252799</v>
      </c>
      <c r="AO467" s="89">
        <v>32.308987254683899</v>
      </c>
      <c r="AP467" s="89">
        <v>2.9558577807620202E-15</v>
      </c>
      <c r="AQ467" s="89">
        <v>4.62070816634085</v>
      </c>
      <c r="AR467" s="89">
        <v>95</v>
      </c>
      <c r="AS467" s="93">
        <f t="shared" si="15"/>
        <v>5</v>
      </c>
    </row>
    <row r="468" spans="1:45" x14ac:dyDescent="0.3">
      <c r="A468" s="93" t="str">
        <f t="shared" si="14"/>
        <v>GOAU4MGLU3</v>
      </c>
      <c r="B468" s="93">
        <v>466</v>
      </c>
      <c r="C468" s="89" t="s">
        <v>40</v>
      </c>
      <c r="D468" s="89" t="s">
        <v>132</v>
      </c>
      <c r="E468" s="89">
        <v>0</v>
      </c>
      <c r="F468" s="89">
        <v>0</v>
      </c>
      <c r="G468" s="89">
        <v>0</v>
      </c>
      <c r="H468" s="89">
        <v>0</v>
      </c>
      <c r="I468" s="89" t="s">
        <v>230</v>
      </c>
      <c r="J468" s="89">
        <v>0.80443699229709198</v>
      </c>
      <c r="K468" s="89">
        <v>15.780598804685599</v>
      </c>
      <c r="L468" s="89">
        <v>-1.95399252334028E-15</v>
      </c>
      <c r="M468" s="89">
        <v>1.39139169694468</v>
      </c>
      <c r="N468" s="89">
        <v>95</v>
      </c>
      <c r="O468" s="89">
        <v>1.07077587631802</v>
      </c>
      <c r="P468" s="89">
        <v>12.9620259366353</v>
      </c>
      <c r="Q468" s="89">
        <v>-1.62409768173737E-15</v>
      </c>
      <c r="R468" s="89">
        <v>1.38277396362894</v>
      </c>
      <c r="S468" s="89">
        <v>95</v>
      </c>
      <c r="T468" s="89">
        <v>1.4362382281131201</v>
      </c>
      <c r="U468" s="89">
        <v>9.1949262601962491</v>
      </c>
      <c r="V468" s="89">
        <v>-1.4210854715202001E-15</v>
      </c>
      <c r="W468" s="89">
        <v>1.50270730758021</v>
      </c>
      <c r="X468" s="89">
        <v>95</v>
      </c>
      <c r="Y468" s="89">
        <v>1.70249429136565</v>
      </c>
      <c r="Z468" s="89">
        <v>6.4997796105004202</v>
      </c>
      <c r="AA468" s="89">
        <v>3.7500866609560799E-16</v>
      </c>
      <c r="AB468" s="89">
        <v>1.6071689332975201</v>
      </c>
      <c r="AC468" s="89">
        <v>95</v>
      </c>
      <c r="AD468" s="89">
        <v>1.9238375233635501</v>
      </c>
      <c r="AE468" s="89">
        <v>4.3250006441832003</v>
      </c>
      <c r="AF468" s="89">
        <v>-1.06581410364015E-16</v>
      </c>
      <c r="AG468" s="89">
        <v>1.6795303449946599</v>
      </c>
      <c r="AH468" s="89">
        <v>95</v>
      </c>
      <c r="AI468" s="89">
        <v>2.1740689987601098</v>
      </c>
      <c r="AJ468" s="89">
        <v>1.9182173305101999</v>
      </c>
      <c r="AK468" s="89">
        <v>3.7384237120105302E-15</v>
      </c>
      <c r="AL468" s="89">
        <v>1.86145635437501</v>
      </c>
      <c r="AM468" s="89">
        <v>95</v>
      </c>
      <c r="AN468" s="89">
        <v>0</v>
      </c>
      <c r="AO468" s="89">
        <v>0</v>
      </c>
      <c r="AP468" s="89">
        <v>0</v>
      </c>
      <c r="AQ468" s="89">
        <v>0</v>
      </c>
      <c r="AR468" s="89" t="s">
        <v>230</v>
      </c>
      <c r="AS468" s="93">
        <f t="shared" si="15"/>
        <v>6</v>
      </c>
    </row>
    <row r="469" spans="1:45" x14ac:dyDescent="0.3">
      <c r="A469" s="93" t="str">
        <f t="shared" si="14"/>
        <v>GOAU4MULT3</v>
      </c>
      <c r="B469" s="93">
        <v>467</v>
      </c>
      <c r="C469" s="89" t="s">
        <v>40</v>
      </c>
      <c r="D469" s="89" t="s">
        <v>109</v>
      </c>
      <c r="E469" s="89">
        <v>0</v>
      </c>
      <c r="F469" s="89">
        <v>0</v>
      </c>
      <c r="G469" s="89">
        <v>0</v>
      </c>
      <c r="H469" s="89">
        <v>0</v>
      </c>
      <c r="I469" s="89" t="s">
        <v>230</v>
      </c>
      <c r="J469" s="89">
        <v>0</v>
      </c>
      <c r="K469" s="89">
        <v>0</v>
      </c>
      <c r="L469" s="89">
        <v>0</v>
      </c>
      <c r="M469" s="89">
        <v>0</v>
      </c>
      <c r="N469" s="89" t="s">
        <v>230</v>
      </c>
      <c r="O469" s="89">
        <v>0</v>
      </c>
      <c r="P469" s="89">
        <v>0</v>
      </c>
      <c r="Q469" s="89">
        <v>0</v>
      </c>
      <c r="R469" s="89">
        <v>0</v>
      </c>
      <c r="S469" s="89" t="s">
        <v>230</v>
      </c>
      <c r="T469" s="89">
        <v>0.177325911395217</v>
      </c>
      <c r="U469" s="89">
        <v>20.0668321939912</v>
      </c>
      <c r="V469" s="89">
        <v>-1.7097434579227399E-15</v>
      </c>
      <c r="W469" s="89">
        <v>1.34768849083827</v>
      </c>
      <c r="X469" s="89">
        <v>95</v>
      </c>
      <c r="Y469" s="89">
        <v>0.177186833928411</v>
      </c>
      <c r="Z469" s="89">
        <v>20.0945745361152</v>
      </c>
      <c r="AA469" s="89">
        <v>1.75661954118469E-15</v>
      </c>
      <c r="AB469" s="89">
        <v>1.34791143809159</v>
      </c>
      <c r="AC469" s="89">
        <v>99</v>
      </c>
      <c r="AD469" s="89">
        <v>0.27952817396965002</v>
      </c>
      <c r="AE469" s="89">
        <v>19.0863020009369</v>
      </c>
      <c r="AF469" s="89">
        <v>-2.8421709430403998E-16</v>
      </c>
      <c r="AG469" s="89">
        <v>1.4087799971708601</v>
      </c>
      <c r="AH469" s="89">
        <v>99</v>
      </c>
      <c r="AI469" s="89">
        <v>0.34170886511411203</v>
      </c>
      <c r="AJ469" s="89">
        <v>18.491612019138401</v>
      </c>
      <c r="AK469" s="89">
        <v>-8.0743492700011399E-17</v>
      </c>
      <c r="AL469" s="89">
        <v>1.4364051755451801</v>
      </c>
      <c r="AM469" s="89">
        <v>99</v>
      </c>
      <c r="AN469" s="89">
        <v>0.50560742664282898</v>
      </c>
      <c r="AO469" s="89">
        <v>18.2593115013605</v>
      </c>
      <c r="AP469" s="89">
        <v>4.5474735088646403E-16</v>
      </c>
      <c r="AQ469" s="89">
        <v>3.5169271066552001</v>
      </c>
      <c r="AR469" s="89">
        <v>99</v>
      </c>
      <c r="AS469" s="93">
        <f t="shared" si="15"/>
        <v>5</v>
      </c>
    </row>
    <row r="470" spans="1:45" x14ac:dyDescent="0.3">
      <c r="A470" s="93" t="str">
        <f t="shared" si="14"/>
        <v>GOAU4QUAL3</v>
      </c>
      <c r="B470" s="93">
        <v>468</v>
      </c>
      <c r="C470" s="89" t="s">
        <v>40</v>
      </c>
      <c r="D470" s="89" t="s">
        <v>110</v>
      </c>
      <c r="E470" s="89">
        <v>0</v>
      </c>
      <c r="F470" s="89">
        <v>0</v>
      </c>
      <c r="G470" s="89">
        <v>0</v>
      </c>
      <c r="H470" s="89">
        <v>0</v>
      </c>
      <c r="I470" s="89" t="s">
        <v>230</v>
      </c>
      <c r="J470" s="89">
        <v>0</v>
      </c>
      <c r="K470" s="89">
        <v>0</v>
      </c>
      <c r="L470" s="89">
        <v>0</v>
      </c>
      <c r="M470" s="89">
        <v>0</v>
      </c>
      <c r="N470" s="89" t="s">
        <v>230</v>
      </c>
      <c r="O470" s="89">
        <v>0</v>
      </c>
      <c r="P470" s="89">
        <v>0</v>
      </c>
      <c r="Q470" s="89">
        <v>0</v>
      </c>
      <c r="R470" s="89">
        <v>0</v>
      </c>
      <c r="S470" s="89" t="s">
        <v>230</v>
      </c>
      <c r="T470" s="89">
        <v>1.24256335427034</v>
      </c>
      <c r="U470" s="89">
        <v>19.867491879949199</v>
      </c>
      <c r="V470" s="89">
        <v>-3.3306690738754701E-16</v>
      </c>
      <c r="W470" s="89">
        <v>1.60477555340377</v>
      </c>
      <c r="X470" s="89">
        <v>95</v>
      </c>
      <c r="Y470" s="89">
        <v>1.6522534526279999</v>
      </c>
      <c r="Z470" s="89">
        <v>15.779491497333501</v>
      </c>
      <c r="AA470" s="89">
        <v>9.6712761256235909E-16</v>
      </c>
      <c r="AB470" s="89">
        <v>1.82254331030853</v>
      </c>
      <c r="AC470" s="89">
        <v>99</v>
      </c>
      <c r="AD470" s="89">
        <v>1.6623552423579899</v>
      </c>
      <c r="AE470" s="89">
        <v>15.6736387164198</v>
      </c>
      <c r="AF470" s="89">
        <v>1.3855583347321999E-15</v>
      </c>
      <c r="AG470" s="89">
        <v>1.88489261650804</v>
      </c>
      <c r="AH470" s="89">
        <v>95</v>
      </c>
      <c r="AI470" s="89">
        <v>1.6794606440873501</v>
      </c>
      <c r="AJ470" s="89">
        <v>15.5143767886769</v>
      </c>
      <c r="AK470" s="89">
        <v>1.5825724569202199E-15</v>
      </c>
      <c r="AL470" s="89">
        <v>1.83437930170735</v>
      </c>
      <c r="AM470" s="89">
        <v>99</v>
      </c>
      <c r="AN470" s="89">
        <v>1.8430485065595601</v>
      </c>
      <c r="AO470" s="89">
        <v>15.037736052704901</v>
      </c>
      <c r="AP470" s="89">
        <v>1.1368683772161599E-15</v>
      </c>
      <c r="AQ470" s="89">
        <v>3.1688773240767198</v>
      </c>
      <c r="AR470" s="89">
        <v>95</v>
      </c>
      <c r="AS470" s="93">
        <f t="shared" si="15"/>
        <v>5</v>
      </c>
    </row>
    <row r="471" spans="1:45" x14ac:dyDescent="0.3">
      <c r="A471" s="93" t="str">
        <f t="shared" si="14"/>
        <v>GOAU4RADL3</v>
      </c>
      <c r="B471" s="93">
        <v>469</v>
      </c>
      <c r="C471" s="89" t="s">
        <v>40</v>
      </c>
      <c r="D471" s="89" t="s">
        <v>99</v>
      </c>
      <c r="E471" s="89">
        <v>0</v>
      </c>
      <c r="F471" s="89">
        <v>0</v>
      </c>
      <c r="G471" s="89">
        <v>0</v>
      </c>
      <c r="H471" s="89">
        <v>0</v>
      </c>
      <c r="I471" s="89" t="s">
        <v>230</v>
      </c>
      <c r="J471" s="89">
        <v>0</v>
      </c>
      <c r="K471" s="89">
        <v>0</v>
      </c>
      <c r="L471" s="89">
        <v>0</v>
      </c>
      <c r="M471" s="89">
        <v>0</v>
      </c>
      <c r="N471" s="89" t="s">
        <v>230</v>
      </c>
      <c r="O471" s="89">
        <v>0</v>
      </c>
      <c r="P471" s="89">
        <v>0</v>
      </c>
      <c r="Q471" s="89">
        <v>0</v>
      </c>
      <c r="R471" s="89">
        <v>0</v>
      </c>
      <c r="S471" s="89" t="s">
        <v>230</v>
      </c>
      <c r="T471" s="89">
        <v>0.73080481815613196</v>
      </c>
      <c r="U471" s="89">
        <v>17.096994159784199</v>
      </c>
      <c r="V471" s="89">
        <v>-3.5527136788005001E-16</v>
      </c>
      <c r="W471" s="89">
        <v>1.08892519471563</v>
      </c>
      <c r="X471" s="89">
        <v>95</v>
      </c>
      <c r="Y471" s="89">
        <v>0.71665070318606094</v>
      </c>
      <c r="Z471" s="89">
        <v>17.239578729000002</v>
      </c>
      <c r="AA471" s="89">
        <v>-1.9342552251247202E-15</v>
      </c>
      <c r="AB471" s="89">
        <v>1.0345071795348</v>
      </c>
      <c r="AC471" s="89">
        <v>95</v>
      </c>
      <c r="AD471" s="89">
        <v>0.70490557089716699</v>
      </c>
      <c r="AE471" s="89">
        <v>17.354233741130901</v>
      </c>
      <c r="AF471" s="89">
        <v>-5.1514348342607299E-16</v>
      </c>
      <c r="AG471" s="89">
        <v>0.99343544821835295</v>
      </c>
      <c r="AH471" s="89">
        <v>99</v>
      </c>
      <c r="AI471" s="89">
        <v>0.68321671900702996</v>
      </c>
      <c r="AJ471" s="89">
        <v>17.558560522310799</v>
      </c>
      <c r="AK471" s="89">
        <v>4.0371746350005701E-16</v>
      </c>
      <c r="AL471" s="89">
        <v>1.00760047986337</v>
      </c>
      <c r="AM471" s="89">
        <v>99</v>
      </c>
      <c r="AN471" s="89">
        <v>0.68494608999527995</v>
      </c>
      <c r="AO471" s="89">
        <v>17.587219262961799</v>
      </c>
      <c r="AP471" s="89">
        <v>-4.2632564145606E-17</v>
      </c>
      <c r="AQ471" s="89">
        <v>1.00019682903485</v>
      </c>
      <c r="AR471" s="89">
        <v>99</v>
      </c>
      <c r="AS471" s="93">
        <f t="shared" si="15"/>
        <v>5</v>
      </c>
    </row>
    <row r="472" spans="1:45" x14ac:dyDescent="0.3">
      <c r="A472" s="93" t="str">
        <f t="shared" si="14"/>
        <v>GOAU4RENT3</v>
      </c>
      <c r="B472" s="93">
        <v>470</v>
      </c>
      <c r="C472" s="89" t="s">
        <v>40</v>
      </c>
      <c r="D472" s="89" t="s">
        <v>118</v>
      </c>
      <c r="E472" s="89">
        <v>0</v>
      </c>
      <c r="F472" s="89">
        <v>0</v>
      </c>
      <c r="G472" s="89">
        <v>0</v>
      </c>
      <c r="H472" s="89">
        <v>0</v>
      </c>
      <c r="I472" s="89" t="s">
        <v>230</v>
      </c>
      <c r="J472" s="89">
        <v>0</v>
      </c>
      <c r="K472" s="89">
        <v>0</v>
      </c>
      <c r="L472" s="89">
        <v>0</v>
      </c>
      <c r="M472" s="89">
        <v>0</v>
      </c>
      <c r="N472" s="89" t="s">
        <v>230</v>
      </c>
      <c r="O472" s="89">
        <v>0</v>
      </c>
      <c r="P472" s="89">
        <v>0</v>
      </c>
      <c r="Q472" s="89">
        <v>0</v>
      </c>
      <c r="R472" s="89">
        <v>0</v>
      </c>
      <c r="S472" s="89" t="s">
        <v>230</v>
      </c>
      <c r="T472" s="89">
        <v>5.9645361073315701</v>
      </c>
      <c r="U472" s="89">
        <v>0.95198397052006101</v>
      </c>
      <c r="V472" s="89">
        <v>-2.5757174171303599E-15</v>
      </c>
      <c r="W472" s="89">
        <v>3.6533653869759402</v>
      </c>
      <c r="X472" s="89">
        <v>95</v>
      </c>
      <c r="Y472" s="89">
        <v>5.8513484273424501</v>
      </c>
      <c r="Z472" s="89">
        <v>2.0590767599677702</v>
      </c>
      <c r="AA472" s="89">
        <v>4.2632564145606002E-15</v>
      </c>
      <c r="AB472" s="89">
        <v>3.4958495242249699</v>
      </c>
      <c r="AC472" s="89">
        <v>95</v>
      </c>
      <c r="AD472" s="89">
        <v>5.8858537025051101</v>
      </c>
      <c r="AE472" s="89">
        <v>1.7060289898010801</v>
      </c>
      <c r="AF472" s="89">
        <v>9.2370555648813008E-16</v>
      </c>
      <c r="AG472" s="89">
        <v>3.4914952235488901</v>
      </c>
      <c r="AH472" s="89">
        <v>99</v>
      </c>
      <c r="AI472" s="89">
        <v>5.8801845514448496</v>
      </c>
      <c r="AJ472" s="89">
        <v>1.7608916260016201</v>
      </c>
      <c r="AK472" s="89">
        <v>8.0097544758411305E-15</v>
      </c>
      <c r="AL472" s="89">
        <v>3.4205916824545999</v>
      </c>
      <c r="AM472" s="89">
        <v>99</v>
      </c>
      <c r="AN472" s="89">
        <v>5.7865747799960801</v>
      </c>
      <c r="AO472" s="89">
        <v>2.2782422595493399</v>
      </c>
      <c r="AP472" s="89">
        <v>-5.6843418860808004E-17</v>
      </c>
      <c r="AQ472" s="89">
        <v>3.4163932683459302</v>
      </c>
      <c r="AR472" s="89">
        <v>99</v>
      </c>
      <c r="AS472" s="93">
        <f t="shared" si="15"/>
        <v>5</v>
      </c>
    </row>
    <row r="473" spans="1:45" x14ac:dyDescent="0.3">
      <c r="A473" s="93" t="str">
        <f t="shared" si="14"/>
        <v>GOAU4TOTS3</v>
      </c>
      <c r="B473" s="93">
        <v>471</v>
      </c>
      <c r="C473" s="89" t="s">
        <v>40</v>
      </c>
      <c r="D473" s="89" t="s">
        <v>123</v>
      </c>
      <c r="E473" s="89">
        <v>0.113330753255312</v>
      </c>
      <c r="F473" s="89">
        <v>26.657446799040098</v>
      </c>
      <c r="G473" s="89">
        <v>-4.9737991503206998E-16</v>
      </c>
      <c r="H473" s="89">
        <v>1.2118004111459599</v>
      </c>
      <c r="I473" s="89">
        <v>95</v>
      </c>
      <c r="J473" s="89">
        <v>7.1295947404690405E-2</v>
      </c>
      <c r="K473" s="89">
        <v>27.123917150259199</v>
      </c>
      <c r="L473" s="89">
        <v>-2.66453525910038E-16</v>
      </c>
      <c r="M473" s="89">
        <v>1.14318352971186</v>
      </c>
      <c r="N473" s="89">
        <v>95</v>
      </c>
      <c r="O473" s="89">
        <v>0.37204864595807602</v>
      </c>
      <c r="P473" s="89">
        <v>23.955632611688699</v>
      </c>
      <c r="Q473" s="89">
        <v>1.62409768173737E-15</v>
      </c>
      <c r="R473" s="89">
        <v>1.21832778465421</v>
      </c>
      <c r="S473" s="89">
        <v>99</v>
      </c>
      <c r="T473" s="89">
        <v>0.84730044822405104</v>
      </c>
      <c r="U473" s="89">
        <v>19.0601362742322</v>
      </c>
      <c r="V473" s="89">
        <v>-1.33226762955019E-16</v>
      </c>
      <c r="W473" s="89">
        <v>1.5129704053388799</v>
      </c>
      <c r="X473" s="89">
        <v>99</v>
      </c>
      <c r="Y473" s="89">
        <v>1.2584186351559199</v>
      </c>
      <c r="Z473" s="89">
        <v>14.9248625099317</v>
      </c>
      <c r="AA473" s="89">
        <v>1.38161087508908E-16</v>
      </c>
      <c r="AB473" s="89">
        <v>1.73851800129509</v>
      </c>
      <c r="AC473" s="89">
        <v>95</v>
      </c>
      <c r="AD473" s="89">
        <v>1.4698717174696401</v>
      </c>
      <c r="AE473" s="89">
        <v>12.8432917979835</v>
      </c>
      <c r="AF473" s="89">
        <v>-4.4408920985006301E-16</v>
      </c>
      <c r="AG473" s="89">
        <v>1.7987147790809801</v>
      </c>
      <c r="AH473" s="89">
        <v>95</v>
      </c>
      <c r="AI473" s="89">
        <v>1.70038223265468</v>
      </c>
      <c r="AJ473" s="89">
        <v>10.630684404404899</v>
      </c>
      <c r="AK473" s="89">
        <v>2.5676430678603598E-15</v>
      </c>
      <c r="AL473" s="89">
        <v>1.9389343755364701</v>
      </c>
      <c r="AM473" s="89">
        <v>95</v>
      </c>
      <c r="AN473" s="89">
        <v>1.7015794326743501</v>
      </c>
      <c r="AO473" s="89">
        <v>10.495838077651999</v>
      </c>
      <c r="AP473" s="89">
        <v>7.3896444519050396E-16</v>
      </c>
      <c r="AQ473" s="89">
        <v>1.8888491818381601</v>
      </c>
      <c r="AR473" s="89">
        <v>99</v>
      </c>
      <c r="AS473" s="93">
        <f t="shared" si="15"/>
        <v>8</v>
      </c>
    </row>
    <row r="474" spans="1:45" x14ac:dyDescent="0.3">
      <c r="A474" s="93" t="str">
        <f t="shared" si="14"/>
        <v>GOAU4USIM5</v>
      </c>
      <c r="B474" s="93">
        <v>472</v>
      </c>
      <c r="C474" s="89" t="s">
        <v>40</v>
      </c>
      <c r="D474" s="89" t="s">
        <v>103</v>
      </c>
      <c r="E474" s="89">
        <v>0</v>
      </c>
      <c r="F474" s="89">
        <v>0</v>
      </c>
      <c r="G474" s="89">
        <v>0</v>
      </c>
      <c r="H474" s="89">
        <v>0</v>
      </c>
      <c r="I474" s="89" t="s">
        <v>230</v>
      </c>
      <c r="J474" s="89">
        <v>0</v>
      </c>
      <c r="K474" s="89">
        <v>0</v>
      </c>
      <c r="L474" s="89">
        <v>0</v>
      </c>
      <c r="M474" s="89">
        <v>0</v>
      </c>
      <c r="N474" s="89" t="s">
        <v>230</v>
      </c>
      <c r="O474" s="89">
        <v>0</v>
      </c>
      <c r="P474" s="89">
        <v>0</v>
      </c>
      <c r="Q474" s="89">
        <v>0</v>
      </c>
      <c r="R474" s="89">
        <v>0</v>
      </c>
      <c r="S474" s="89" t="s">
        <v>230</v>
      </c>
      <c r="T474" s="89">
        <v>1.7093213044015101</v>
      </c>
      <c r="U474" s="89">
        <v>-5.1396933850925697</v>
      </c>
      <c r="V474" s="89">
        <v>-8.8817841970012504E-17</v>
      </c>
      <c r="W474" s="89">
        <v>0.56868084401066299</v>
      </c>
      <c r="X474" s="89">
        <v>95</v>
      </c>
      <c r="Y474" s="89">
        <v>1.6280135097786099</v>
      </c>
      <c r="Z474" s="89">
        <v>-4.32706933032763</v>
      </c>
      <c r="AA474" s="89">
        <v>-1.64313007644523E-15</v>
      </c>
      <c r="AB474" s="89">
        <v>0.57300882279535004</v>
      </c>
      <c r="AC474" s="89">
        <v>95</v>
      </c>
      <c r="AD474" s="89">
        <v>1.5837510858508901</v>
      </c>
      <c r="AE474" s="89">
        <v>-3.8936863383126599</v>
      </c>
      <c r="AF474" s="89">
        <v>1.7319479184152401E-16</v>
      </c>
      <c r="AG474" s="89">
        <v>0.56566377213712205</v>
      </c>
      <c r="AH474" s="89">
        <v>95</v>
      </c>
      <c r="AI474" s="89">
        <v>1.49402197526595</v>
      </c>
      <c r="AJ474" s="89">
        <v>-3.0318177038370901</v>
      </c>
      <c r="AK474" s="89">
        <v>-3.5527136788005001E-16</v>
      </c>
      <c r="AL474" s="89">
        <v>0.64186839822071795</v>
      </c>
      <c r="AM474" s="89">
        <v>95</v>
      </c>
      <c r="AN474" s="89">
        <v>1.45055280254142</v>
      </c>
      <c r="AO474" s="89">
        <v>-2.7784024737403001</v>
      </c>
      <c r="AP474" s="89">
        <v>2.55795384873636E-16</v>
      </c>
      <c r="AQ474" s="89">
        <v>0.75172629813926795</v>
      </c>
      <c r="AR474" s="89">
        <v>99</v>
      </c>
      <c r="AS474" s="93">
        <f t="shared" si="15"/>
        <v>5</v>
      </c>
    </row>
    <row r="475" spans="1:45" x14ac:dyDescent="0.3">
      <c r="A475" s="93" t="str">
        <f t="shared" si="14"/>
        <v>GOLL4BRDT3</v>
      </c>
      <c r="B475" s="93">
        <v>473</v>
      </c>
      <c r="C475" s="89" t="s">
        <v>93</v>
      </c>
      <c r="D475" s="89" t="s">
        <v>83</v>
      </c>
      <c r="E475" s="89">
        <v>0</v>
      </c>
      <c r="F475" s="89">
        <v>0</v>
      </c>
      <c r="G475" s="89">
        <v>0</v>
      </c>
      <c r="H475" s="89">
        <v>0</v>
      </c>
      <c r="I475" s="89" t="s">
        <v>230</v>
      </c>
      <c r="J475" s="89">
        <v>0</v>
      </c>
      <c r="K475" s="89">
        <v>0</v>
      </c>
      <c r="L475" s="89">
        <v>0</v>
      </c>
      <c r="M475" s="89">
        <v>0</v>
      </c>
      <c r="N475" s="89" t="s">
        <v>230</v>
      </c>
      <c r="O475" s="89">
        <v>0</v>
      </c>
      <c r="P475" s="89">
        <v>0</v>
      </c>
      <c r="Q475" s="89">
        <v>0</v>
      </c>
      <c r="R475" s="89">
        <v>0</v>
      </c>
      <c r="S475" s="89" t="s">
        <v>230</v>
      </c>
      <c r="T475" s="89">
        <v>0.14316798571943401</v>
      </c>
      <c r="U475" s="89">
        <v>18.3340284515611</v>
      </c>
      <c r="V475" s="89">
        <v>-1.4432899320127E-15</v>
      </c>
      <c r="W475" s="89">
        <v>0.88550875591315303</v>
      </c>
      <c r="X475" s="89">
        <v>95</v>
      </c>
      <c r="Y475" s="89">
        <v>0.15114322852227399</v>
      </c>
      <c r="Z475" s="89">
        <v>18.201954494662498</v>
      </c>
      <c r="AA475" s="89">
        <v>8.6844112148456696E-16</v>
      </c>
      <c r="AB475" s="89">
        <v>0.92740649781454798</v>
      </c>
      <c r="AC475" s="89">
        <v>99</v>
      </c>
      <c r="AD475" s="89">
        <v>0.24088417442507201</v>
      </c>
      <c r="AE475" s="89">
        <v>16.2743426364657</v>
      </c>
      <c r="AF475" s="89">
        <v>-1.61648472385423E-15</v>
      </c>
      <c r="AG475" s="89">
        <v>1.0279144709952099</v>
      </c>
      <c r="AH475" s="89">
        <v>95</v>
      </c>
      <c r="AI475" s="89">
        <v>0.34228730789033501</v>
      </c>
      <c r="AJ475" s="89">
        <v>14.1318088386443</v>
      </c>
      <c r="AK475" s="89">
        <v>-9.6892191240013694E-17</v>
      </c>
      <c r="AL475" s="89">
        <v>1.31446086002505</v>
      </c>
      <c r="AM475" s="89">
        <v>99</v>
      </c>
      <c r="AN475" s="89">
        <v>0.40081124073864099</v>
      </c>
      <c r="AO475" s="89">
        <v>13.229924401201499</v>
      </c>
      <c r="AP475" s="89">
        <v>2.6432189770275699E-15</v>
      </c>
      <c r="AQ475" s="89">
        <v>1.3656438732712699</v>
      </c>
      <c r="AR475" s="89">
        <v>95</v>
      </c>
      <c r="AS475" s="93">
        <f t="shared" si="15"/>
        <v>5</v>
      </c>
    </row>
    <row r="476" spans="1:45" x14ac:dyDescent="0.3">
      <c r="A476" s="93" t="str">
        <f t="shared" si="14"/>
        <v>GOLL4CPLE6</v>
      </c>
      <c r="B476" s="93">
        <v>474</v>
      </c>
      <c r="C476" s="89" t="s">
        <v>93</v>
      </c>
      <c r="D476" s="89" t="s">
        <v>508</v>
      </c>
      <c r="E476" s="89">
        <v>0</v>
      </c>
      <c r="F476" s="89">
        <v>0</v>
      </c>
      <c r="G476" s="89">
        <v>0</v>
      </c>
      <c r="H476" s="89">
        <v>0</v>
      </c>
      <c r="I476" s="89" t="s">
        <v>230</v>
      </c>
      <c r="J476" s="89">
        <v>0.95857910275299396</v>
      </c>
      <c r="K476" s="89">
        <v>43.9178093493693</v>
      </c>
      <c r="L476" s="89">
        <v>-7.5791225147744003E-15</v>
      </c>
      <c r="M476" s="89">
        <v>2.4248778020471899</v>
      </c>
      <c r="N476" s="89">
        <v>95</v>
      </c>
      <c r="O476" s="89">
        <v>0.97266421443213202</v>
      </c>
      <c r="P476" s="89">
        <v>43.332911502846699</v>
      </c>
      <c r="Q476" s="89">
        <v>-3.9587380992348401E-15</v>
      </c>
      <c r="R476" s="89">
        <v>2.5646981054178801</v>
      </c>
      <c r="S476" s="89">
        <v>95</v>
      </c>
      <c r="T476" s="89">
        <v>1.0047575607400401</v>
      </c>
      <c r="U476" s="89">
        <v>42.410807846232103</v>
      </c>
      <c r="V476" s="89">
        <v>2.2204460492503099E-15</v>
      </c>
      <c r="W476" s="89">
        <v>2.6111709386522999</v>
      </c>
      <c r="X476" s="89">
        <v>95</v>
      </c>
      <c r="Y476" s="89">
        <v>0.85021470341808003</v>
      </c>
      <c r="Z476" s="89">
        <v>45.784992266033797</v>
      </c>
      <c r="AA476" s="89">
        <v>-6.2369862361164396E-15</v>
      </c>
      <c r="AB476" s="89">
        <v>2.6381942730390402</v>
      </c>
      <c r="AC476" s="89">
        <v>95</v>
      </c>
      <c r="AD476" s="89">
        <v>0.94860793285080902</v>
      </c>
      <c r="AE476" s="89">
        <v>43.666478212555702</v>
      </c>
      <c r="AF476" s="89">
        <v>-9.9475983006413996E-16</v>
      </c>
      <c r="AG476" s="89">
        <v>2.5900724520235099</v>
      </c>
      <c r="AH476" s="89">
        <v>99</v>
      </c>
      <c r="AI476" s="89">
        <v>1.0517954736448401</v>
      </c>
      <c r="AJ476" s="89">
        <v>41.467569394120098</v>
      </c>
      <c r="AK476" s="89">
        <v>2.4546021780803501E-15</v>
      </c>
      <c r="AL476" s="89">
        <v>2.79039947696329</v>
      </c>
      <c r="AM476" s="89">
        <v>99</v>
      </c>
      <c r="AN476" s="89">
        <v>0.89185047049543498</v>
      </c>
      <c r="AO476" s="89">
        <v>44.304937896586097</v>
      </c>
      <c r="AP476" s="89">
        <v>-2.72848410531878E-15</v>
      </c>
      <c r="AQ476" s="89">
        <v>2.9985341665804199</v>
      </c>
      <c r="AR476" s="89">
        <v>99</v>
      </c>
      <c r="AS476" s="93">
        <f t="shared" si="15"/>
        <v>7</v>
      </c>
    </row>
    <row r="477" spans="1:45" x14ac:dyDescent="0.3">
      <c r="A477" s="93" t="str">
        <f t="shared" si="14"/>
        <v>GOLL4CRFB3</v>
      </c>
      <c r="B477" s="93">
        <v>475</v>
      </c>
      <c r="C477" s="89" t="s">
        <v>93</v>
      </c>
      <c r="D477" s="89" t="s">
        <v>135</v>
      </c>
      <c r="E477" s="89">
        <v>-9.2067908469996906E-2</v>
      </c>
      <c r="F477" s="89">
        <v>21.892002804495899</v>
      </c>
      <c r="G477" s="89">
        <v>5.3290705182007502E-16</v>
      </c>
      <c r="H477" s="89">
        <v>0.632921782703186</v>
      </c>
      <c r="I477" s="89">
        <v>99</v>
      </c>
      <c r="J477" s="89">
        <v>-7.3205190226195996E-2</v>
      </c>
      <c r="K477" s="89">
        <v>21.440360251453701</v>
      </c>
      <c r="L477" s="89">
        <v>1.8651746813702599E-15</v>
      </c>
      <c r="M477" s="89">
        <v>0.63336851989068699</v>
      </c>
      <c r="N477" s="89">
        <v>99</v>
      </c>
      <c r="O477" s="89">
        <v>-0.104617353506424</v>
      </c>
      <c r="P477" s="89">
        <v>22.2061346843421</v>
      </c>
      <c r="Q477" s="89">
        <v>5.3290705182007502E-16</v>
      </c>
      <c r="R477" s="89">
        <v>0.71817903631143898</v>
      </c>
      <c r="S477" s="89">
        <v>99</v>
      </c>
      <c r="T477" s="89">
        <v>-8.5867652609304596E-2</v>
      </c>
      <c r="U477" s="89">
        <v>21.7272537491748</v>
      </c>
      <c r="V477" s="89">
        <v>-1.9761969838327799E-15</v>
      </c>
      <c r="W477" s="89">
        <v>0.73738528694636796</v>
      </c>
      <c r="X477" s="89">
        <v>99</v>
      </c>
      <c r="Y477" s="89">
        <v>0</v>
      </c>
      <c r="Z477" s="89">
        <v>0</v>
      </c>
      <c r="AA477" s="89">
        <v>0</v>
      </c>
      <c r="AB477" s="89">
        <v>0</v>
      </c>
      <c r="AC477" s="89" t="s">
        <v>230</v>
      </c>
      <c r="AD477" s="89">
        <v>0</v>
      </c>
      <c r="AE477" s="89">
        <v>0</v>
      </c>
      <c r="AF477" s="89">
        <v>0</v>
      </c>
      <c r="AG477" s="89">
        <v>0</v>
      </c>
      <c r="AH477" s="89" t="s">
        <v>230</v>
      </c>
      <c r="AI477" s="89">
        <v>-7.2452449144888801E-3</v>
      </c>
      <c r="AJ477" s="89">
        <v>19.9272225186497</v>
      </c>
      <c r="AK477" s="89">
        <v>-4.3601486058006202E-16</v>
      </c>
      <c r="AL477" s="89">
        <v>1.0169055523739301</v>
      </c>
      <c r="AM477" s="89">
        <v>95</v>
      </c>
      <c r="AN477" s="89">
        <v>0</v>
      </c>
      <c r="AO477" s="89">
        <v>0</v>
      </c>
      <c r="AP477" s="89">
        <v>0</v>
      </c>
      <c r="AQ477" s="89">
        <v>0</v>
      </c>
      <c r="AR477" s="89" t="s">
        <v>230</v>
      </c>
      <c r="AS477" s="93">
        <f t="shared" si="15"/>
        <v>5</v>
      </c>
    </row>
    <row r="478" spans="1:45" x14ac:dyDescent="0.3">
      <c r="A478" s="93" t="str">
        <f t="shared" si="14"/>
        <v>GOLL4CYRE3</v>
      </c>
      <c r="B478" s="93">
        <v>476</v>
      </c>
      <c r="C478" s="89" t="s">
        <v>93</v>
      </c>
      <c r="D478" s="89" t="s">
        <v>134</v>
      </c>
      <c r="E478" s="89">
        <v>0.68910003125540897</v>
      </c>
      <c r="F478" s="89">
        <v>10.625983819541601</v>
      </c>
      <c r="G478" s="89">
        <v>4.6185277824406504E-16</v>
      </c>
      <c r="H478" s="89">
        <v>1.22125510620957</v>
      </c>
      <c r="I478" s="89">
        <v>95</v>
      </c>
      <c r="J478" s="89">
        <v>0.69550125902069604</v>
      </c>
      <c r="K478" s="89">
        <v>10.454408890478801</v>
      </c>
      <c r="L478" s="89">
        <v>9.1778436702346303E-16</v>
      </c>
      <c r="M478" s="89">
        <v>1.1439405065346699</v>
      </c>
      <c r="N478" s="89">
        <v>95</v>
      </c>
      <c r="O478" s="89">
        <v>0.64635902323078698</v>
      </c>
      <c r="P478" s="89">
        <v>11.679677960131301</v>
      </c>
      <c r="Q478" s="89">
        <v>-1.97936904961742E-15</v>
      </c>
      <c r="R478" s="89">
        <v>1.2105841857417701</v>
      </c>
      <c r="S478" s="89">
        <v>95</v>
      </c>
      <c r="T478" s="89">
        <v>0.69128797045116797</v>
      </c>
      <c r="U478" s="89">
        <v>10.542027429013499</v>
      </c>
      <c r="V478" s="89">
        <v>-2.5313084961453601E-15</v>
      </c>
      <c r="W478" s="89">
        <v>1.3659264704496601</v>
      </c>
      <c r="X478" s="89">
        <v>99</v>
      </c>
      <c r="Y478" s="89">
        <v>0.88032118489810396</v>
      </c>
      <c r="Z478" s="89">
        <v>6.2587810618966202</v>
      </c>
      <c r="AA478" s="89">
        <v>-7.8949192862233394E-17</v>
      </c>
      <c r="AB478" s="89">
        <v>1.81834008310531</v>
      </c>
      <c r="AC478" s="89">
        <v>95</v>
      </c>
      <c r="AD478" s="89">
        <v>0.99825839653070503</v>
      </c>
      <c r="AE478" s="89">
        <v>3.7201886646892999</v>
      </c>
      <c r="AF478" s="89">
        <v>-1.70530256582424E-15</v>
      </c>
      <c r="AG478" s="89">
        <v>1.85106602713515</v>
      </c>
      <c r="AH478" s="89">
        <v>95</v>
      </c>
      <c r="AI478" s="89">
        <v>0.99146538180681898</v>
      </c>
      <c r="AJ478" s="89">
        <v>3.8241587824326602</v>
      </c>
      <c r="AK478" s="89">
        <v>-6.4594794160009105E-17</v>
      </c>
      <c r="AL478" s="89">
        <v>1.8799007802997001</v>
      </c>
      <c r="AM478" s="89">
        <v>99</v>
      </c>
      <c r="AN478" s="89">
        <v>0</v>
      </c>
      <c r="AO478" s="89">
        <v>0</v>
      </c>
      <c r="AP478" s="89">
        <v>0</v>
      </c>
      <c r="AQ478" s="89">
        <v>0</v>
      </c>
      <c r="AR478" s="89" t="s">
        <v>230</v>
      </c>
      <c r="AS478" s="93">
        <f t="shared" si="15"/>
        <v>7</v>
      </c>
    </row>
    <row r="479" spans="1:45" x14ac:dyDescent="0.3">
      <c r="A479" s="93" t="str">
        <f t="shared" si="14"/>
        <v>GOLL4EGIE3</v>
      </c>
      <c r="B479" s="93">
        <v>477</v>
      </c>
      <c r="C479" s="89" t="s">
        <v>93</v>
      </c>
      <c r="D479" s="89" t="s">
        <v>89</v>
      </c>
      <c r="E479" s="89">
        <v>0</v>
      </c>
      <c r="F479" s="89">
        <v>0</v>
      </c>
      <c r="G479" s="89">
        <v>0</v>
      </c>
      <c r="H479" s="89">
        <v>0</v>
      </c>
      <c r="I479" s="89" t="s">
        <v>230</v>
      </c>
      <c r="J479" s="89">
        <v>0.30267990393418698</v>
      </c>
      <c r="K479" s="89">
        <v>36.028519259660698</v>
      </c>
      <c r="L479" s="89">
        <v>-3.5527136788005001E-16</v>
      </c>
      <c r="M479" s="89">
        <v>1.23140668077569</v>
      </c>
      <c r="N479" s="89">
        <v>95</v>
      </c>
      <c r="O479" s="89">
        <v>0</v>
      </c>
      <c r="P479" s="89">
        <v>0</v>
      </c>
      <c r="Q479" s="89">
        <v>0</v>
      </c>
      <c r="R479" s="89">
        <v>0</v>
      </c>
      <c r="S479" s="89" t="s">
        <v>230</v>
      </c>
      <c r="T479" s="89">
        <v>0.25453156485765399</v>
      </c>
      <c r="U479" s="89">
        <v>37.187299199308498</v>
      </c>
      <c r="V479" s="89">
        <v>3.7303493627405301E-15</v>
      </c>
      <c r="W479" s="89">
        <v>1.2603824033253599</v>
      </c>
      <c r="X479" s="89">
        <v>95</v>
      </c>
      <c r="Y479" s="89">
        <v>0.299640087629579</v>
      </c>
      <c r="Z479" s="89">
        <v>36.188537088446601</v>
      </c>
      <c r="AA479" s="89">
        <v>-2.21057740014253E-15</v>
      </c>
      <c r="AB479" s="89">
        <v>1.2532064568322201</v>
      </c>
      <c r="AC479" s="89">
        <v>99</v>
      </c>
      <c r="AD479" s="89">
        <v>0.399692368861569</v>
      </c>
      <c r="AE479" s="89">
        <v>34.039301887618798</v>
      </c>
      <c r="AF479" s="89">
        <v>3.9079850466805501E-16</v>
      </c>
      <c r="AG479" s="89">
        <v>1.3218486276760699</v>
      </c>
      <c r="AH479" s="89">
        <v>99</v>
      </c>
      <c r="AI479" s="89">
        <v>0.40717558397713799</v>
      </c>
      <c r="AJ479" s="89">
        <v>33.843137792564903</v>
      </c>
      <c r="AK479" s="89">
        <v>-1.0012193094801399E-15</v>
      </c>
      <c r="AL479" s="89">
        <v>1.48289415422645</v>
      </c>
      <c r="AM479" s="89">
        <v>99</v>
      </c>
      <c r="AN479" s="89">
        <v>0.39044943449275099</v>
      </c>
      <c r="AO479" s="89">
        <v>34.284289378714703</v>
      </c>
      <c r="AP479" s="89">
        <v>-3.0411229090532299E-15</v>
      </c>
      <c r="AQ479" s="89">
        <v>1.5779512280391499</v>
      </c>
      <c r="AR479" s="89">
        <v>99</v>
      </c>
      <c r="AS479" s="93">
        <f t="shared" si="15"/>
        <v>6</v>
      </c>
    </row>
    <row r="480" spans="1:45" x14ac:dyDescent="0.3">
      <c r="A480" s="93" t="str">
        <f t="shared" si="14"/>
        <v>GOLL4ENBR3</v>
      </c>
      <c r="B480" s="93">
        <v>478</v>
      </c>
      <c r="C480" s="89" t="s">
        <v>93</v>
      </c>
      <c r="D480" s="89" t="s">
        <v>90</v>
      </c>
      <c r="E480" s="89">
        <v>0</v>
      </c>
      <c r="F480" s="89">
        <v>0</v>
      </c>
      <c r="G480" s="89">
        <v>0</v>
      </c>
      <c r="H480" s="89">
        <v>0</v>
      </c>
      <c r="I480" s="89" t="s">
        <v>230</v>
      </c>
      <c r="J480" s="89">
        <v>0.235530106944497</v>
      </c>
      <c r="K480" s="89">
        <v>13.420014971209699</v>
      </c>
      <c r="L480" s="89">
        <v>-8.2896652505345003E-16</v>
      </c>
      <c r="M480" s="89">
        <v>0.52128202218290598</v>
      </c>
      <c r="N480" s="89">
        <v>95</v>
      </c>
      <c r="O480" s="89">
        <v>0.22969442708023899</v>
      </c>
      <c r="P480" s="89">
        <v>13.523057027598901</v>
      </c>
      <c r="Q480" s="89">
        <v>1.2180732613030301E-15</v>
      </c>
      <c r="R480" s="89">
        <v>0.52595127384476303</v>
      </c>
      <c r="S480" s="89">
        <v>95</v>
      </c>
      <c r="T480" s="89">
        <v>0.23677046508623101</v>
      </c>
      <c r="U480" s="89">
        <v>13.3267784552246</v>
      </c>
      <c r="V480" s="89">
        <v>1.11022302462516E-16</v>
      </c>
      <c r="W480" s="89">
        <v>0.51889799613195098</v>
      </c>
      <c r="X480" s="89">
        <v>99</v>
      </c>
      <c r="Y480" s="89">
        <v>0.22248789552331</v>
      </c>
      <c r="Z480" s="89">
        <v>13.628338976535799</v>
      </c>
      <c r="AA480" s="89">
        <v>1.0855514018557101E-15</v>
      </c>
      <c r="AB480" s="89">
        <v>0.52894577154740297</v>
      </c>
      <c r="AC480" s="89">
        <v>99</v>
      </c>
      <c r="AD480" s="89">
        <v>0.21861608398614399</v>
      </c>
      <c r="AE480" s="89">
        <v>13.7155680330164</v>
      </c>
      <c r="AF480" s="89">
        <v>-2.6645352591003799E-17</v>
      </c>
      <c r="AG480" s="89">
        <v>0.52527899437648495</v>
      </c>
      <c r="AH480" s="89">
        <v>99</v>
      </c>
      <c r="AI480" s="89">
        <v>0.24101975588024099</v>
      </c>
      <c r="AJ480" s="89">
        <v>13.240912245781701</v>
      </c>
      <c r="AK480" s="89">
        <v>1.6390929018102299E-15</v>
      </c>
      <c r="AL480" s="89">
        <v>0.57306115852095196</v>
      </c>
      <c r="AM480" s="89">
        <v>99</v>
      </c>
      <c r="AN480" s="89">
        <v>0.228680562991882</v>
      </c>
      <c r="AO480" s="89">
        <v>13.5042166015348</v>
      </c>
      <c r="AP480" s="89">
        <v>-4.5474735088646403E-16</v>
      </c>
      <c r="AQ480" s="89">
        <v>0.61968082750753795</v>
      </c>
      <c r="AR480" s="89">
        <v>99</v>
      </c>
      <c r="AS480" s="93">
        <f t="shared" si="15"/>
        <v>7</v>
      </c>
    </row>
    <row r="481" spans="1:45" x14ac:dyDescent="0.3">
      <c r="A481" s="93" t="str">
        <f t="shared" si="14"/>
        <v>GOLL4EZTC3</v>
      </c>
      <c r="B481" s="93">
        <v>479</v>
      </c>
      <c r="C481" s="89" t="s">
        <v>93</v>
      </c>
      <c r="D481" s="89" t="s">
        <v>455</v>
      </c>
      <c r="E481" s="89">
        <v>0</v>
      </c>
      <c r="F481" s="89">
        <v>0</v>
      </c>
      <c r="G481" s="89">
        <v>0</v>
      </c>
      <c r="H481" s="89">
        <v>0</v>
      </c>
      <c r="I481" s="89" t="s">
        <v>230</v>
      </c>
      <c r="J481" s="89">
        <v>0</v>
      </c>
      <c r="K481" s="89">
        <v>0</v>
      </c>
      <c r="L481" s="89">
        <v>0</v>
      </c>
      <c r="M481" s="89">
        <v>0</v>
      </c>
      <c r="N481" s="89" t="s">
        <v>230</v>
      </c>
      <c r="O481" s="89">
        <v>0.47428875207329202</v>
      </c>
      <c r="P481" s="89">
        <v>29.534956057189898</v>
      </c>
      <c r="Q481" s="89">
        <v>-8.12048840868686E-16</v>
      </c>
      <c r="R481" s="89">
        <v>1.7613123663988</v>
      </c>
      <c r="S481" s="89">
        <v>95</v>
      </c>
      <c r="T481" s="89">
        <v>0.44888278806533199</v>
      </c>
      <c r="U481" s="89">
        <v>30.251774170594398</v>
      </c>
      <c r="V481" s="89">
        <v>-8.8817841970012504E-16</v>
      </c>
      <c r="W481" s="89">
        <v>1.8132708819508501</v>
      </c>
      <c r="X481" s="89">
        <v>95</v>
      </c>
      <c r="Y481" s="89">
        <v>0.64926332918288998</v>
      </c>
      <c r="Z481" s="89">
        <v>25.893448292513199</v>
      </c>
      <c r="AA481" s="89">
        <v>4.2632564145606002E-15</v>
      </c>
      <c r="AB481" s="89">
        <v>2.0994558950005202</v>
      </c>
      <c r="AC481" s="89">
        <v>99</v>
      </c>
      <c r="AD481" s="89">
        <v>0.84144114918564095</v>
      </c>
      <c r="AE481" s="89">
        <v>21.773333793303902</v>
      </c>
      <c r="AF481" s="89">
        <v>2.1316282072803001E-15</v>
      </c>
      <c r="AG481" s="89">
        <v>2.3661896844865402</v>
      </c>
      <c r="AH481" s="89">
        <v>95</v>
      </c>
      <c r="AI481" s="89">
        <v>0.854423326653444</v>
      </c>
      <c r="AJ481" s="89">
        <v>21.489625917603</v>
      </c>
      <c r="AK481" s="89">
        <v>-2.19622300144031E-15</v>
      </c>
      <c r="AL481" s="89">
        <v>2.4346426503623002</v>
      </c>
      <c r="AM481" s="89">
        <v>99</v>
      </c>
      <c r="AN481" s="89">
        <v>0</v>
      </c>
      <c r="AO481" s="89">
        <v>0</v>
      </c>
      <c r="AP481" s="89">
        <v>0</v>
      </c>
      <c r="AQ481" s="89">
        <v>0</v>
      </c>
      <c r="AR481" s="89" t="s">
        <v>230</v>
      </c>
      <c r="AS481" s="93">
        <f t="shared" si="15"/>
        <v>5</v>
      </c>
    </row>
    <row r="482" spans="1:45" x14ac:dyDescent="0.3">
      <c r="A482" s="93" t="str">
        <f t="shared" si="14"/>
        <v>GOLL4IGTA3</v>
      </c>
      <c r="B482" s="93">
        <v>480</v>
      </c>
      <c r="C482" s="89" t="s">
        <v>93</v>
      </c>
      <c r="D482" s="89" t="s">
        <v>107</v>
      </c>
      <c r="E482" s="89">
        <v>0</v>
      </c>
      <c r="F482" s="89">
        <v>0</v>
      </c>
      <c r="G482" s="89">
        <v>0</v>
      </c>
      <c r="H482" s="89">
        <v>0</v>
      </c>
      <c r="I482" s="89" t="s">
        <v>230</v>
      </c>
      <c r="J482" s="89">
        <v>0.58508959356714196</v>
      </c>
      <c r="K482" s="89">
        <v>22.297363988900798</v>
      </c>
      <c r="L482" s="89">
        <v>-2.2796579438969899E-15</v>
      </c>
      <c r="M482" s="89">
        <v>1.49716274505358</v>
      </c>
      <c r="N482" s="89">
        <v>95</v>
      </c>
      <c r="O482" s="89">
        <v>0.552783440220736</v>
      </c>
      <c r="P482" s="89">
        <v>23.155067826528299</v>
      </c>
      <c r="Q482" s="89">
        <v>1.26882631385732E-15</v>
      </c>
      <c r="R482" s="89">
        <v>1.4925816567093</v>
      </c>
      <c r="S482" s="89">
        <v>95</v>
      </c>
      <c r="T482" s="89">
        <v>0.52666014352521395</v>
      </c>
      <c r="U482" s="89">
        <v>23.847303521392</v>
      </c>
      <c r="V482" s="89">
        <v>-4.1300296516055803E-15</v>
      </c>
      <c r="W482" s="89">
        <v>1.48243655264699</v>
      </c>
      <c r="X482" s="89">
        <v>95</v>
      </c>
      <c r="Y482" s="89">
        <v>0.42371413469492503</v>
      </c>
      <c r="Z482" s="89">
        <v>26.181184961496001</v>
      </c>
      <c r="AA482" s="89">
        <v>-3.7895612573872001E-15</v>
      </c>
      <c r="AB482" s="89">
        <v>1.6309783812909999</v>
      </c>
      <c r="AC482" s="89">
        <v>99</v>
      </c>
      <c r="AD482" s="89">
        <v>0.42611014774845102</v>
      </c>
      <c r="AE482" s="89">
        <v>26.1474942019574</v>
      </c>
      <c r="AF482" s="89">
        <v>-3.9079850466805501E-16</v>
      </c>
      <c r="AG482" s="89">
        <v>1.72587063256194</v>
      </c>
      <c r="AH482" s="89">
        <v>99</v>
      </c>
      <c r="AI482" s="89">
        <v>0.417371794114065</v>
      </c>
      <c r="AJ482" s="89">
        <v>26.355661848745399</v>
      </c>
      <c r="AK482" s="89">
        <v>-7.1054273576010003E-16</v>
      </c>
      <c r="AL482" s="89">
        <v>1.74787666067029</v>
      </c>
      <c r="AM482" s="89">
        <v>99</v>
      </c>
      <c r="AN482" s="89">
        <v>0</v>
      </c>
      <c r="AO482" s="89">
        <v>0</v>
      </c>
      <c r="AP482" s="89">
        <v>0</v>
      </c>
      <c r="AQ482" s="89">
        <v>0</v>
      </c>
      <c r="AR482" s="89" t="s">
        <v>230</v>
      </c>
      <c r="AS482" s="93">
        <f t="shared" si="15"/>
        <v>6</v>
      </c>
    </row>
    <row r="483" spans="1:45" x14ac:dyDescent="0.3">
      <c r="A483" s="93" t="str">
        <f t="shared" si="14"/>
        <v>GOLL4IRBR3</v>
      </c>
      <c r="B483" s="93">
        <v>481</v>
      </c>
      <c r="C483" s="89" t="s">
        <v>93</v>
      </c>
      <c r="D483" s="89" t="s">
        <v>108</v>
      </c>
      <c r="E483" s="89">
        <v>7.7651286964043095E-2</v>
      </c>
      <c r="F483" s="89">
        <v>5.3316663296074802</v>
      </c>
      <c r="G483" s="89">
        <v>3.1086244689504401E-16</v>
      </c>
      <c r="H483" s="89">
        <v>0.57792180344844801</v>
      </c>
      <c r="I483" s="89">
        <v>95</v>
      </c>
      <c r="J483" s="89">
        <v>4.2454281715211498E-2</v>
      </c>
      <c r="K483" s="89">
        <v>6.1998672534785397</v>
      </c>
      <c r="L483" s="89">
        <v>6.1432340695925298E-16</v>
      </c>
      <c r="M483" s="89">
        <v>0.60476946688797895</v>
      </c>
      <c r="N483" s="89">
        <v>95</v>
      </c>
      <c r="O483" s="89">
        <v>2.3846918495145999E-2</v>
      </c>
      <c r="P483" s="89">
        <v>6.7435138584860903</v>
      </c>
      <c r="Q483" s="89">
        <v>-3.8064789415719702E-17</v>
      </c>
      <c r="R483" s="89">
        <v>0.696907939294104</v>
      </c>
      <c r="S483" s="89">
        <v>95</v>
      </c>
      <c r="T483" s="89">
        <v>0</v>
      </c>
      <c r="U483" s="89">
        <v>0</v>
      </c>
      <c r="V483" s="89">
        <v>0</v>
      </c>
      <c r="W483" s="89">
        <v>0</v>
      </c>
      <c r="X483" s="89" t="s">
        <v>230</v>
      </c>
      <c r="Y483" s="89">
        <v>0</v>
      </c>
      <c r="Z483" s="89">
        <v>0</v>
      </c>
      <c r="AA483" s="89">
        <v>0</v>
      </c>
      <c r="AB483" s="89">
        <v>0</v>
      </c>
      <c r="AC483" s="89" t="s">
        <v>230</v>
      </c>
      <c r="AD483" s="89">
        <v>-3.2383124105674503E-2</v>
      </c>
      <c r="AE483" s="89">
        <v>8.3051519025425193</v>
      </c>
      <c r="AF483" s="89">
        <v>-9.2370555648813008E-16</v>
      </c>
      <c r="AG483" s="89">
        <v>1.2034043203018701</v>
      </c>
      <c r="AH483" s="89">
        <v>95</v>
      </c>
      <c r="AI483" s="89">
        <v>-3.08068479162176E-2</v>
      </c>
      <c r="AJ483" s="89">
        <v>8.2969553240173308</v>
      </c>
      <c r="AK483" s="89">
        <v>0</v>
      </c>
      <c r="AL483" s="89">
        <v>1.2058146605053</v>
      </c>
      <c r="AM483" s="89">
        <v>95</v>
      </c>
      <c r="AN483" s="89">
        <v>0</v>
      </c>
      <c r="AO483" s="89">
        <v>0</v>
      </c>
      <c r="AP483" s="89">
        <v>0</v>
      </c>
      <c r="AQ483" s="89">
        <v>0</v>
      </c>
      <c r="AR483" s="89" t="s">
        <v>230</v>
      </c>
      <c r="AS483" s="93">
        <f t="shared" si="15"/>
        <v>5</v>
      </c>
    </row>
    <row r="484" spans="1:45" x14ac:dyDescent="0.3">
      <c r="A484" s="93" t="str">
        <f t="shared" si="14"/>
        <v>GOLL4LREN3</v>
      </c>
      <c r="B484" s="93">
        <v>482</v>
      </c>
      <c r="C484" s="89" t="s">
        <v>93</v>
      </c>
      <c r="D484" s="89" t="s">
        <v>114</v>
      </c>
      <c r="E484" s="89">
        <v>0</v>
      </c>
      <c r="F484" s="89">
        <v>0</v>
      </c>
      <c r="G484" s="89">
        <v>0</v>
      </c>
      <c r="H484" s="89">
        <v>0</v>
      </c>
      <c r="I484" s="89" t="s">
        <v>230</v>
      </c>
      <c r="J484" s="89">
        <v>0</v>
      </c>
      <c r="K484" s="89">
        <v>0</v>
      </c>
      <c r="L484" s="89">
        <v>0</v>
      </c>
      <c r="M484" s="89">
        <v>0</v>
      </c>
      <c r="N484" s="89" t="s">
        <v>230</v>
      </c>
      <c r="O484" s="89">
        <v>0</v>
      </c>
      <c r="P484" s="89">
        <v>0</v>
      </c>
      <c r="Q484" s="89">
        <v>0</v>
      </c>
      <c r="R484" s="89">
        <v>0</v>
      </c>
      <c r="S484" s="89" t="s">
        <v>230</v>
      </c>
      <c r="T484" s="89">
        <v>0.40197279710448097</v>
      </c>
      <c r="U484" s="89">
        <v>34.200540219727102</v>
      </c>
      <c r="V484" s="89">
        <v>-5.5955240441107904E-15</v>
      </c>
      <c r="W484" s="89">
        <v>1.9368703327551999</v>
      </c>
      <c r="X484" s="89">
        <v>95</v>
      </c>
      <c r="Y484" s="89">
        <v>0.44067419740922598</v>
      </c>
      <c r="Z484" s="89">
        <v>33.458305361041198</v>
      </c>
      <c r="AA484" s="89">
        <v>4.6185277824406498E-15</v>
      </c>
      <c r="AB484" s="89">
        <v>1.9746475723936801</v>
      </c>
      <c r="AC484" s="89">
        <v>99</v>
      </c>
      <c r="AD484" s="89">
        <v>0.54305516215693195</v>
      </c>
      <c r="AE484" s="89">
        <v>31.2717468757963</v>
      </c>
      <c r="AF484" s="89">
        <v>-2.4513724383723502E-15</v>
      </c>
      <c r="AG484" s="89">
        <v>2.0909990032581298</v>
      </c>
      <c r="AH484" s="89">
        <v>99</v>
      </c>
      <c r="AI484" s="89">
        <v>0.61659050647563496</v>
      </c>
      <c r="AJ484" s="89">
        <v>29.709886596264401</v>
      </c>
      <c r="AK484" s="89">
        <v>3.5527136788005001E-16</v>
      </c>
      <c r="AL484" s="89">
        <v>2.17070601699157</v>
      </c>
      <c r="AM484" s="89">
        <v>99</v>
      </c>
      <c r="AN484" s="89">
        <v>0.724094224127659</v>
      </c>
      <c r="AO484" s="89">
        <v>28.230230454706099</v>
      </c>
      <c r="AP484" s="89">
        <v>-5.6843418860807996E-16</v>
      </c>
      <c r="AQ484" s="89">
        <v>2.6457804092996602</v>
      </c>
      <c r="AR484" s="89">
        <v>95</v>
      </c>
      <c r="AS484" s="93">
        <f t="shared" si="15"/>
        <v>5</v>
      </c>
    </row>
    <row r="485" spans="1:45" x14ac:dyDescent="0.3">
      <c r="A485" s="93" t="str">
        <f t="shared" si="14"/>
        <v>GOLL4MRVE3</v>
      </c>
      <c r="B485" s="93">
        <v>483</v>
      </c>
      <c r="C485" s="89" t="s">
        <v>93</v>
      </c>
      <c r="D485" s="89" t="s">
        <v>43</v>
      </c>
      <c r="E485" s="89">
        <v>0</v>
      </c>
      <c r="F485" s="89">
        <v>0</v>
      </c>
      <c r="G485" s="89">
        <v>0</v>
      </c>
      <c r="H485" s="89">
        <v>0</v>
      </c>
      <c r="I485" s="89" t="s">
        <v>230</v>
      </c>
      <c r="J485" s="89">
        <v>0.312826296893498</v>
      </c>
      <c r="K485" s="89">
        <v>11.639253317259699</v>
      </c>
      <c r="L485" s="89">
        <v>-8.8817841970012504E-16</v>
      </c>
      <c r="M485" s="89">
        <v>0.85830843591795003</v>
      </c>
      <c r="N485" s="89">
        <v>95</v>
      </c>
      <c r="O485" s="89">
        <v>0.27948515760280801</v>
      </c>
      <c r="P485" s="89">
        <v>12.566607626221799</v>
      </c>
      <c r="Q485" s="89">
        <v>-1.0150610510858599E-15</v>
      </c>
      <c r="R485" s="89">
        <v>0.98756275287178397</v>
      </c>
      <c r="S485" s="89">
        <v>95</v>
      </c>
      <c r="T485" s="89">
        <v>0.28867488510591799</v>
      </c>
      <c r="U485" s="89">
        <v>12.364068210702101</v>
      </c>
      <c r="V485" s="89">
        <v>-2.1760371282653101E-15</v>
      </c>
      <c r="W485" s="89">
        <v>0.99864755761244595</v>
      </c>
      <c r="X485" s="89">
        <v>95</v>
      </c>
      <c r="Y485" s="89">
        <v>0.32428403076588203</v>
      </c>
      <c r="Z485" s="89">
        <v>11.5362224277637</v>
      </c>
      <c r="AA485" s="89">
        <v>-2.5066368733759099E-15</v>
      </c>
      <c r="AB485" s="89">
        <v>1.01479478844103</v>
      </c>
      <c r="AC485" s="89">
        <v>95</v>
      </c>
      <c r="AD485" s="89">
        <v>0.394392671587598</v>
      </c>
      <c r="AE485" s="89">
        <v>10.027446923132899</v>
      </c>
      <c r="AF485" s="89">
        <v>-1.4210854715202001E-15</v>
      </c>
      <c r="AG485" s="89">
        <v>1.0504820020204</v>
      </c>
      <c r="AH485" s="89">
        <v>99</v>
      </c>
      <c r="AI485" s="89">
        <v>0.46080337139041999</v>
      </c>
      <c r="AJ485" s="89">
        <v>8.6189157675953396</v>
      </c>
      <c r="AK485" s="89">
        <v>2.74527875180039E-16</v>
      </c>
      <c r="AL485" s="89">
        <v>1.1346602016377101</v>
      </c>
      <c r="AM485" s="89">
        <v>95</v>
      </c>
      <c r="AN485" s="89">
        <v>0</v>
      </c>
      <c r="AO485" s="89">
        <v>0</v>
      </c>
      <c r="AP485" s="89">
        <v>0</v>
      </c>
      <c r="AQ485" s="89">
        <v>0</v>
      </c>
      <c r="AR485" s="89" t="s">
        <v>230</v>
      </c>
      <c r="AS485" s="93">
        <f t="shared" si="15"/>
        <v>6</v>
      </c>
    </row>
    <row r="486" spans="1:45" x14ac:dyDescent="0.3">
      <c r="A486" s="93" t="str">
        <f t="shared" si="14"/>
        <v>GOLL4MULT3</v>
      </c>
      <c r="B486" s="93">
        <v>484</v>
      </c>
      <c r="C486" s="89" t="s">
        <v>93</v>
      </c>
      <c r="D486" s="89" t="s">
        <v>109</v>
      </c>
      <c r="E486" s="89">
        <v>0</v>
      </c>
      <c r="F486" s="89">
        <v>0</v>
      </c>
      <c r="G486" s="89">
        <v>0</v>
      </c>
      <c r="H486" s="89">
        <v>0</v>
      </c>
      <c r="I486" s="89" t="s">
        <v>230</v>
      </c>
      <c r="J486" s="89">
        <v>0.35171167421093502</v>
      </c>
      <c r="K486" s="89">
        <v>14.3390883211364</v>
      </c>
      <c r="L486" s="89">
        <v>-7.4014868308343802E-16</v>
      </c>
      <c r="M486" s="89">
        <v>0.984789626246797</v>
      </c>
      <c r="N486" s="89">
        <v>95</v>
      </c>
      <c r="O486" s="89">
        <v>0.33960944713026098</v>
      </c>
      <c r="P486" s="89">
        <v>14.673804976741801</v>
      </c>
      <c r="Q486" s="89">
        <v>-1.5733446291830799E-15</v>
      </c>
      <c r="R486" s="89">
        <v>0.966032152396199</v>
      </c>
      <c r="S486" s="89">
        <v>95</v>
      </c>
      <c r="T486" s="89">
        <v>0.33903764373631001</v>
      </c>
      <c r="U486" s="89">
        <v>14.707495090824301</v>
      </c>
      <c r="V486" s="89">
        <v>-2.1094237467878002E-15</v>
      </c>
      <c r="W486" s="89">
        <v>0.94319310871744</v>
      </c>
      <c r="X486" s="89">
        <v>99</v>
      </c>
      <c r="Y486" s="89">
        <v>0.25711855583369098</v>
      </c>
      <c r="Z486" s="89">
        <v>16.527525700784199</v>
      </c>
      <c r="AA486" s="89">
        <v>1.8158314358313702E-15</v>
      </c>
      <c r="AB486" s="89">
        <v>1.04229584323337</v>
      </c>
      <c r="AC486" s="89">
        <v>99</v>
      </c>
      <c r="AD486" s="89">
        <v>0.24884241898040299</v>
      </c>
      <c r="AE486" s="89">
        <v>16.7154042493415</v>
      </c>
      <c r="AF486" s="89">
        <v>-2.8421709430403998E-16</v>
      </c>
      <c r="AG486" s="89">
        <v>1.0904402674422999</v>
      </c>
      <c r="AH486" s="89">
        <v>99</v>
      </c>
      <c r="AI486" s="89">
        <v>0.24438071285264101</v>
      </c>
      <c r="AJ486" s="89">
        <v>16.819058384403199</v>
      </c>
      <c r="AK486" s="89">
        <v>1.7602081408602501E-15</v>
      </c>
      <c r="AL486" s="89">
        <v>1.1142755905649799</v>
      </c>
      <c r="AM486" s="89">
        <v>99</v>
      </c>
      <c r="AN486" s="89">
        <v>0</v>
      </c>
      <c r="AO486" s="89">
        <v>0</v>
      </c>
      <c r="AP486" s="89">
        <v>0</v>
      </c>
      <c r="AQ486" s="89">
        <v>0</v>
      </c>
      <c r="AR486" s="89" t="s">
        <v>230</v>
      </c>
      <c r="AS486" s="93">
        <f t="shared" si="15"/>
        <v>6</v>
      </c>
    </row>
    <row r="487" spans="1:45" x14ac:dyDescent="0.3">
      <c r="A487" s="93" t="str">
        <f t="shared" si="14"/>
        <v>HAPV3ABEV3</v>
      </c>
      <c r="B487" s="93">
        <v>485</v>
      </c>
      <c r="C487" s="89" t="s">
        <v>117</v>
      </c>
      <c r="D487" s="89" t="s">
        <v>81</v>
      </c>
      <c r="E487" s="89">
        <v>0.69891777381721398</v>
      </c>
      <c r="F487" s="89">
        <v>3.9511802940999399</v>
      </c>
      <c r="G487" s="89">
        <v>-6.2172489379008802E-16</v>
      </c>
      <c r="H487" s="89">
        <v>0.73632806297560505</v>
      </c>
      <c r="I487" s="89">
        <v>95</v>
      </c>
      <c r="J487" s="89">
        <v>0.71692322348189796</v>
      </c>
      <c r="K487" s="89">
        <v>3.6397676190047399</v>
      </c>
      <c r="L487" s="89">
        <v>-2.5165055224836901E-16</v>
      </c>
      <c r="M487" s="89">
        <v>0.711632697507671</v>
      </c>
      <c r="N487" s="89">
        <v>95</v>
      </c>
      <c r="O487" s="89">
        <v>0.65238354384193797</v>
      </c>
      <c r="P487" s="89">
        <v>4.6817383379924102</v>
      </c>
      <c r="Q487" s="89">
        <v>-3.4258310474147699E-16</v>
      </c>
      <c r="R487" s="89">
        <v>0.77312465057731605</v>
      </c>
      <c r="S487" s="89">
        <v>95</v>
      </c>
      <c r="T487" s="89">
        <v>0</v>
      </c>
      <c r="U487" s="89">
        <v>0</v>
      </c>
      <c r="V487" s="89">
        <v>0</v>
      </c>
      <c r="W487" s="89">
        <v>0</v>
      </c>
      <c r="X487" s="89" t="s">
        <v>230</v>
      </c>
      <c r="Y487" s="89">
        <v>0.562834625655522</v>
      </c>
      <c r="Z487" s="89">
        <v>6.0735490446947704</v>
      </c>
      <c r="AA487" s="89">
        <v>-1.0855514018557101E-16</v>
      </c>
      <c r="AB487" s="89">
        <v>0.77850861200120602</v>
      </c>
      <c r="AC487" s="89">
        <v>95</v>
      </c>
      <c r="AD487" s="89">
        <v>0.60254361311940197</v>
      </c>
      <c r="AE487" s="89">
        <v>5.4941967674667698</v>
      </c>
      <c r="AF487" s="89">
        <v>-7.1054273576009995E-17</v>
      </c>
      <c r="AG487" s="89">
        <v>0.75977973050426795</v>
      </c>
      <c r="AH487" s="89">
        <v>95</v>
      </c>
      <c r="AI487" s="89">
        <v>0.53375332140860798</v>
      </c>
      <c r="AJ487" s="89">
        <v>6.4517525529245301</v>
      </c>
      <c r="AK487" s="89">
        <v>-3.2297397080004503E-17</v>
      </c>
      <c r="AL487" s="89">
        <v>0.76458436636139104</v>
      </c>
      <c r="AM487" s="89">
        <v>95</v>
      </c>
      <c r="AN487" s="89">
        <v>0.44834460702801099</v>
      </c>
      <c r="AO487" s="89">
        <v>7.8717221131328197</v>
      </c>
      <c r="AP487" s="89">
        <v>-3.1263880373444401E-16</v>
      </c>
      <c r="AQ487" s="89">
        <v>1.2324869278772801</v>
      </c>
      <c r="AR487" s="89">
        <v>99</v>
      </c>
      <c r="AS487" s="93">
        <f t="shared" si="15"/>
        <v>7</v>
      </c>
    </row>
    <row r="488" spans="1:45" x14ac:dyDescent="0.3">
      <c r="A488" s="93" t="str">
        <f t="shared" si="14"/>
        <v>HAPV3BRDT3</v>
      </c>
      <c r="B488" s="93">
        <v>486</v>
      </c>
      <c r="C488" s="89" t="s">
        <v>117</v>
      </c>
      <c r="D488" s="89" t="s">
        <v>83</v>
      </c>
      <c r="E488" s="89">
        <v>0.44881826698279198</v>
      </c>
      <c r="F488" s="89">
        <v>14.6767979296911</v>
      </c>
      <c r="G488" s="89">
        <v>2.8421709430403998E-16</v>
      </c>
      <c r="H488" s="89">
        <v>0.82407886618239601</v>
      </c>
      <c r="I488" s="89">
        <v>99</v>
      </c>
      <c r="J488" s="89">
        <v>0.37177054550816002</v>
      </c>
      <c r="K488" s="89">
        <v>15.9251854858947</v>
      </c>
      <c r="L488" s="89">
        <v>2.3980817331903399E-15</v>
      </c>
      <c r="M488" s="89">
        <v>0.84108138230189</v>
      </c>
      <c r="N488" s="89">
        <v>95</v>
      </c>
      <c r="O488" s="89">
        <v>0.29622254551500299</v>
      </c>
      <c r="P488" s="89">
        <v>17.162597703349199</v>
      </c>
      <c r="Q488" s="89">
        <v>4.5677747298863599E-16</v>
      </c>
      <c r="R488" s="89">
        <v>0.90104627896574896</v>
      </c>
      <c r="S488" s="89">
        <v>95</v>
      </c>
      <c r="T488" s="89">
        <v>0.26218249176915198</v>
      </c>
      <c r="U488" s="89">
        <v>17.687347081158801</v>
      </c>
      <c r="V488" s="89">
        <v>-7.9936057773011302E-16</v>
      </c>
      <c r="W488" s="89">
        <v>0.87516986421489695</v>
      </c>
      <c r="X488" s="89">
        <v>95</v>
      </c>
      <c r="Y488" s="89">
        <v>0.279156198629466</v>
      </c>
      <c r="Z488" s="89">
        <v>17.477680668911098</v>
      </c>
      <c r="AA488" s="89">
        <v>4.7369515717340002E-16</v>
      </c>
      <c r="AB488" s="89">
        <v>0.94010625079108401</v>
      </c>
      <c r="AC488" s="89">
        <v>99</v>
      </c>
      <c r="AD488" s="89">
        <v>0.459298801943817</v>
      </c>
      <c r="AE488" s="89">
        <v>14.864037407490599</v>
      </c>
      <c r="AF488" s="89">
        <v>-3.5527136788005001E-16</v>
      </c>
      <c r="AG488" s="89">
        <v>1.1274242219684101</v>
      </c>
      <c r="AH488" s="89">
        <v>95</v>
      </c>
      <c r="AI488" s="89">
        <v>0.69744984754483996</v>
      </c>
      <c r="AJ488" s="89">
        <v>11.538906459759099</v>
      </c>
      <c r="AK488" s="89">
        <v>-6.7824533868009596E-16</v>
      </c>
      <c r="AL488" s="89">
        <v>1.37858672654082</v>
      </c>
      <c r="AM488" s="89">
        <v>95</v>
      </c>
      <c r="AN488" s="89">
        <v>0</v>
      </c>
      <c r="AO488" s="89">
        <v>0</v>
      </c>
      <c r="AP488" s="89">
        <v>0</v>
      </c>
      <c r="AQ488" s="89">
        <v>0</v>
      </c>
      <c r="AR488" s="89" t="s">
        <v>230</v>
      </c>
      <c r="AS488" s="93">
        <f t="shared" si="15"/>
        <v>7</v>
      </c>
    </row>
    <row r="489" spans="1:45" x14ac:dyDescent="0.3">
      <c r="A489" s="93" t="str">
        <f t="shared" si="14"/>
        <v>HAPV3BRML3</v>
      </c>
      <c r="B489" s="93">
        <v>487</v>
      </c>
      <c r="C489" s="89" t="s">
        <v>117</v>
      </c>
      <c r="D489" s="89" t="s">
        <v>105</v>
      </c>
      <c r="E489" s="89">
        <v>0</v>
      </c>
      <c r="F489" s="89">
        <v>0</v>
      </c>
      <c r="G489" s="89">
        <v>0</v>
      </c>
      <c r="H489" s="89">
        <v>0</v>
      </c>
      <c r="I489" s="89" t="s">
        <v>230</v>
      </c>
      <c r="J489" s="89">
        <v>9.6491496976534696E-2</v>
      </c>
      <c r="K489" s="89">
        <v>8.2132869376917501</v>
      </c>
      <c r="L489" s="89">
        <v>-4.4408920985006301E-17</v>
      </c>
      <c r="M489" s="89">
        <v>0.61760234676196801</v>
      </c>
      <c r="N489" s="89">
        <v>95</v>
      </c>
      <c r="O489" s="89">
        <v>0</v>
      </c>
      <c r="P489" s="89">
        <v>0</v>
      </c>
      <c r="Q489" s="89">
        <v>0</v>
      </c>
      <c r="R489" s="89">
        <v>0</v>
      </c>
      <c r="S489" s="89" t="s">
        <v>230</v>
      </c>
      <c r="T489" s="89">
        <v>0</v>
      </c>
      <c r="U489" s="89">
        <v>0</v>
      </c>
      <c r="V489" s="89">
        <v>0</v>
      </c>
      <c r="W489" s="89">
        <v>0</v>
      </c>
      <c r="X489" s="89" t="s">
        <v>230</v>
      </c>
      <c r="Y489" s="89">
        <v>-4.2293425407295603E-2</v>
      </c>
      <c r="Z489" s="89">
        <v>10.4459394003245</v>
      </c>
      <c r="AA489" s="89">
        <v>9.4739031434680004E-16</v>
      </c>
      <c r="AB489" s="89">
        <v>0.76024987907156305</v>
      </c>
      <c r="AC489" s="89">
        <v>95</v>
      </c>
      <c r="AD489" s="89">
        <v>1.6623246254689101E-2</v>
      </c>
      <c r="AE489" s="89">
        <v>9.59667066738381</v>
      </c>
      <c r="AF489" s="89">
        <v>1.1723955140041701E-15</v>
      </c>
      <c r="AG489" s="89">
        <v>0.800799200783881</v>
      </c>
      <c r="AH489" s="89">
        <v>95</v>
      </c>
      <c r="AI489" s="89">
        <v>4.1563869946555698E-2</v>
      </c>
      <c r="AJ489" s="89">
        <v>9.2585002978120805</v>
      </c>
      <c r="AK489" s="89">
        <v>-1.9378438248002699E-16</v>
      </c>
      <c r="AL489" s="89">
        <v>0.81243856857796504</v>
      </c>
      <c r="AM489" s="89">
        <v>99</v>
      </c>
      <c r="AN489" s="89">
        <v>-0.15031534160540699</v>
      </c>
      <c r="AO489" s="89">
        <v>12.487515306591201</v>
      </c>
      <c r="AP489" s="89">
        <v>-6.82121026329696E-16</v>
      </c>
      <c r="AQ489" s="89">
        <v>2.4725325575626398</v>
      </c>
      <c r="AR489" s="89">
        <v>99</v>
      </c>
      <c r="AS489" s="93">
        <f t="shared" si="15"/>
        <v>5</v>
      </c>
    </row>
    <row r="490" spans="1:45" x14ac:dyDescent="0.3">
      <c r="A490" s="93" t="str">
        <f t="shared" si="14"/>
        <v>HAPV3CPFE3</v>
      </c>
      <c r="B490" s="93">
        <v>488</v>
      </c>
      <c r="C490" s="89" t="s">
        <v>117</v>
      </c>
      <c r="D490" s="89" t="s">
        <v>128</v>
      </c>
      <c r="E490" s="89">
        <v>0.67574309739787797</v>
      </c>
      <c r="F490" s="89">
        <v>20.362986855298399</v>
      </c>
      <c r="G490" s="89">
        <v>-1.4210854715201999E-16</v>
      </c>
      <c r="H490" s="89">
        <v>0.98166520261843604</v>
      </c>
      <c r="I490" s="89">
        <v>95</v>
      </c>
      <c r="J490" s="89">
        <v>0.62010035599051305</v>
      </c>
      <c r="K490" s="89">
        <v>21.248358969441099</v>
      </c>
      <c r="L490" s="89">
        <v>-8.5857247237678803E-16</v>
      </c>
      <c r="M490" s="89">
        <v>0.96376866161744101</v>
      </c>
      <c r="N490" s="89">
        <v>95</v>
      </c>
      <c r="O490" s="89">
        <v>0</v>
      </c>
      <c r="P490" s="89">
        <v>0</v>
      </c>
      <c r="Q490" s="89">
        <v>0</v>
      </c>
      <c r="R490" s="89">
        <v>0</v>
      </c>
      <c r="S490" s="89" t="s">
        <v>230</v>
      </c>
      <c r="T490" s="89">
        <v>0.55204174785021498</v>
      </c>
      <c r="U490" s="89">
        <v>22.3763886448025</v>
      </c>
      <c r="V490" s="89">
        <v>3.01980662698043E-15</v>
      </c>
      <c r="W490" s="89">
        <v>0.98467951069348103</v>
      </c>
      <c r="X490" s="89">
        <v>95</v>
      </c>
      <c r="Y490" s="89">
        <v>0.44890376017618799</v>
      </c>
      <c r="Z490" s="89">
        <v>23.9281999508251</v>
      </c>
      <c r="AA490" s="89">
        <v>7.1054273576010003E-16</v>
      </c>
      <c r="AB490" s="89">
        <v>1.0723170308369401</v>
      </c>
      <c r="AC490" s="89">
        <v>95</v>
      </c>
      <c r="AD490" s="89">
        <v>0.56312553142169197</v>
      </c>
      <c r="AE490" s="89">
        <v>22.264556815570199</v>
      </c>
      <c r="AF490" s="89">
        <v>1.4210854715201999E-16</v>
      </c>
      <c r="AG490" s="89">
        <v>1.14524172789052</v>
      </c>
      <c r="AH490" s="89">
        <v>99</v>
      </c>
      <c r="AI490" s="89">
        <v>0.80865451423420998</v>
      </c>
      <c r="AJ490" s="89">
        <v>18.823404939767101</v>
      </c>
      <c r="AK490" s="89">
        <v>8.7202972116012305E-16</v>
      </c>
      <c r="AL490" s="89">
        <v>1.39603276558252</v>
      </c>
      <c r="AM490" s="89">
        <v>95</v>
      </c>
      <c r="AN490" s="89">
        <v>0.67165484800180897</v>
      </c>
      <c r="AO490" s="89">
        <v>21.1047812559909</v>
      </c>
      <c r="AP490" s="89">
        <v>-1.8189894035458601E-15</v>
      </c>
      <c r="AQ490" s="89">
        <v>2.0840132949463701</v>
      </c>
      <c r="AR490" s="89">
        <v>99</v>
      </c>
      <c r="AS490" s="93">
        <f t="shared" si="15"/>
        <v>7</v>
      </c>
    </row>
    <row r="491" spans="1:45" x14ac:dyDescent="0.3">
      <c r="A491" s="93" t="str">
        <f t="shared" si="14"/>
        <v>HAPV3CPLE6</v>
      </c>
      <c r="B491" s="93">
        <v>489</v>
      </c>
      <c r="C491" s="89" t="s">
        <v>117</v>
      </c>
      <c r="D491" s="89" t="s">
        <v>508</v>
      </c>
      <c r="E491" s="89">
        <v>0</v>
      </c>
      <c r="F491" s="89">
        <v>0</v>
      </c>
      <c r="G491" s="89">
        <v>0</v>
      </c>
      <c r="H491" s="89">
        <v>0</v>
      </c>
      <c r="I491" s="89" t="s">
        <v>230</v>
      </c>
      <c r="J491" s="89">
        <v>0</v>
      </c>
      <c r="K491" s="89">
        <v>0</v>
      </c>
      <c r="L491" s="89">
        <v>0</v>
      </c>
      <c r="M491" s="89">
        <v>0</v>
      </c>
      <c r="N491" s="89" t="s">
        <v>230</v>
      </c>
      <c r="O491" s="89">
        <v>0</v>
      </c>
      <c r="P491" s="89">
        <v>0</v>
      </c>
      <c r="Q491" s="89">
        <v>0</v>
      </c>
      <c r="R491" s="89">
        <v>0</v>
      </c>
      <c r="S491" s="89" t="s">
        <v>230</v>
      </c>
      <c r="T491" s="89">
        <v>1.66151756526031</v>
      </c>
      <c r="U491" s="89">
        <v>40.331331629806201</v>
      </c>
      <c r="V491" s="89">
        <v>-5.95079541199084E-15</v>
      </c>
      <c r="W491" s="89">
        <v>2.7755084599284099</v>
      </c>
      <c r="X491" s="89">
        <v>95</v>
      </c>
      <c r="Y491" s="89">
        <v>1.5929085576533699</v>
      </c>
      <c r="Z491" s="89">
        <v>41.406549587590803</v>
      </c>
      <c r="AA491" s="89">
        <v>1.50003466438243E-15</v>
      </c>
      <c r="AB491" s="89">
        <v>2.7330646085053001</v>
      </c>
      <c r="AC491" s="89">
        <v>95</v>
      </c>
      <c r="AD491" s="89">
        <v>1.9209959486382699</v>
      </c>
      <c r="AE491" s="89">
        <v>36.6364767570699</v>
      </c>
      <c r="AF491" s="89">
        <v>1.8829382497642699E-15</v>
      </c>
      <c r="AG491" s="89">
        <v>2.8946570160657799</v>
      </c>
      <c r="AH491" s="89">
        <v>95</v>
      </c>
      <c r="AI491" s="89">
        <v>2.1518967520793399</v>
      </c>
      <c r="AJ491" s="89">
        <v>33.388642828763999</v>
      </c>
      <c r="AK491" s="89">
        <v>-3.4235240904804799E-15</v>
      </c>
      <c r="AL491" s="89">
        <v>3.0354436775698201</v>
      </c>
      <c r="AM491" s="89">
        <v>99</v>
      </c>
      <c r="AN491" s="89">
        <v>1.78575444979805</v>
      </c>
      <c r="AO491" s="89">
        <v>39.426658010507701</v>
      </c>
      <c r="AP491" s="89">
        <v>-7.4464878707658503E-15</v>
      </c>
      <c r="AQ491" s="89">
        <v>4.9764099949878497</v>
      </c>
      <c r="AR491" s="89">
        <v>99</v>
      </c>
      <c r="AS491" s="93">
        <f t="shared" si="15"/>
        <v>5</v>
      </c>
    </row>
    <row r="492" spans="1:45" x14ac:dyDescent="0.3">
      <c r="A492" s="93" t="str">
        <f t="shared" si="14"/>
        <v>HAPV3CRFB3</v>
      </c>
      <c r="B492" s="93">
        <v>490</v>
      </c>
      <c r="C492" s="89" t="s">
        <v>117</v>
      </c>
      <c r="D492" s="89" t="s">
        <v>135</v>
      </c>
      <c r="E492" s="89">
        <v>-0.203280210999401</v>
      </c>
      <c r="F492" s="89">
        <v>22.8367974360471</v>
      </c>
      <c r="G492" s="89">
        <v>-7.1054273576009995E-17</v>
      </c>
      <c r="H492" s="89">
        <v>0.60239189145557903</v>
      </c>
      <c r="I492" s="89">
        <v>99</v>
      </c>
      <c r="J492" s="89">
        <v>-0.16347007827613599</v>
      </c>
      <c r="K492" s="89">
        <v>22.210419757784699</v>
      </c>
      <c r="L492" s="89">
        <v>3.28626015289046E-15</v>
      </c>
      <c r="M492" s="89">
        <v>0.61309914542413302</v>
      </c>
      <c r="N492" s="89">
        <v>99</v>
      </c>
      <c r="O492" s="89">
        <v>-0.188248034734145</v>
      </c>
      <c r="P492" s="89">
        <v>22.652579090772701</v>
      </c>
      <c r="Q492" s="89">
        <v>1.1419436824715901E-15</v>
      </c>
      <c r="R492" s="89">
        <v>0.72008950615340395</v>
      </c>
      <c r="S492" s="89">
        <v>99</v>
      </c>
      <c r="T492" s="89">
        <v>-0.12582221784662601</v>
      </c>
      <c r="U492" s="89">
        <v>21.6821610432543</v>
      </c>
      <c r="V492" s="89">
        <v>-2.8643754035329E-15</v>
      </c>
      <c r="W492" s="89">
        <v>0.75003407437416303</v>
      </c>
      <c r="X492" s="89">
        <v>99</v>
      </c>
      <c r="Y492" s="89">
        <v>0</v>
      </c>
      <c r="Z492" s="89">
        <v>0</v>
      </c>
      <c r="AA492" s="89">
        <v>0</v>
      </c>
      <c r="AB492" s="89">
        <v>0</v>
      </c>
      <c r="AC492" s="89" t="s">
        <v>230</v>
      </c>
      <c r="AD492" s="89">
        <v>0</v>
      </c>
      <c r="AE492" s="89">
        <v>0</v>
      </c>
      <c r="AF492" s="89">
        <v>0</v>
      </c>
      <c r="AG492" s="89">
        <v>0</v>
      </c>
      <c r="AH492" s="89" t="s">
        <v>230</v>
      </c>
      <c r="AI492" s="89">
        <v>-2.0868530627382802E-2</v>
      </c>
      <c r="AJ492" s="89">
        <v>20.059867489225301</v>
      </c>
      <c r="AK492" s="89">
        <v>2.9067657372004098E-16</v>
      </c>
      <c r="AL492" s="89">
        <v>1.0163650082162199</v>
      </c>
      <c r="AM492" s="89">
        <v>95</v>
      </c>
      <c r="AN492" s="89">
        <v>0</v>
      </c>
      <c r="AO492" s="89">
        <v>0</v>
      </c>
      <c r="AP492" s="89">
        <v>0</v>
      </c>
      <c r="AQ492" s="89">
        <v>0</v>
      </c>
      <c r="AR492" s="89" t="s">
        <v>230</v>
      </c>
      <c r="AS492" s="93">
        <f t="shared" si="15"/>
        <v>5</v>
      </c>
    </row>
    <row r="493" spans="1:45" x14ac:dyDescent="0.3">
      <c r="A493" s="93" t="str">
        <f t="shared" si="14"/>
        <v>HAPV3EGIE3</v>
      </c>
      <c r="B493" s="93">
        <v>491</v>
      </c>
      <c r="C493" s="89" t="s">
        <v>117</v>
      </c>
      <c r="D493" s="89" t="s">
        <v>89</v>
      </c>
      <c r="E493" s="89">
        <v>0.73035118862347004</v>
      </c>
      <c r="F493" s="89">
        <v>31.796727296043802</v>
      </c>
      <c r="G493" s="89">
        <v>4.6185277824406498E-15</v>
      </c>
      <c r="H493" s="89">
        <v>1.1067250778348801</v>
      </c>
      <c r="I493" s="89">
        <v>95</v>
      </c>
      <c r="J493" s="89">
        <v>0.58980365806703805</v>
      </c>
      <c r="K493" s="89">
        <v>34.067635300947302</v>
      </c>
      <c r="L493" s="89">
        <v>-3.6711374680938498E-15</v>
      </c>
      <c r="M493" s="89">
        <v>1.18780895254857</v>
      </c>
      <c r="N493" s="89">
        <v>95</v>
      </c>
      <c r="O493" s="89">
        <v>0.50193814606048903</v>
      </c>
      <c r="P493" s="89">
        <v>35.518791150737599</v>
      </c>
      <c r="Q493" s="89">
        <v>-1.3195793664116099E-15</v>
      </c>
      <c r="R493" s="89">
        <v>1.2605387103696899</v>
      </c>
      <c r="S493" s="89">
        <v>95</v>
      </c>
      <c r="T493" s="89">
        <v>0.48479859329815</v>
      </c>
      <c r="U493" s="89">
        <v>35.780292284301403</v>
      </c>
      <c r="V493" s="89">
        <v>4.8849813083506904E-15</v>
      </c>
      <c r="W493" s="89">
        <v>1.21671406977921</v>
      </c>
      <c r="X493" s="89">
        <v>95</v>
      </c>
      <c r="Y493" s="89">
        <v>0.58902547623235302</v>
      </c>
      <c r="Z493" s="89">
        <v>34.273247075800199</v>
      </c>
      <c r="AA493" s="89">
        <v>-5.1316975360451703E-15</v>
      </c>
      <c r="AB493" s="89">
        <v>1.2355701513959501</v>
      </c>
      <c r="AC493" s="89">
        <v>99</v>
      </c>
      <c r="AD493" s="89">
        <v>0.807523383881666</v>
      </c>
      <c r="AE493" s="89">
        <v>31.101970660790499</v>
      </c>
      <c r="AF493" s="89">
        <v>2.66453525910038E-15</v>
      </c>
      <c r="AG493" s="89">
        <v>1.43383710133051</v>
      </c>
      <c r="AH493" s="89">
        <v>99</v>
      </c>
      <c r="AI493" s="89">
        <v>0.82774873778604396</v>
      </c>
      <c r="AJ493" s="89">
        <v>30.7831259935855</v>
      </c>
      <c r="AK493" s="89">
        <v>-3.5527136788005001E-15</v>
      </c>
      <c r="AL493" s="89">
        <v>1.5686128455872801</v>
      </c>
      <c r="AM493" s="89">
        <v>99</v>
      </c>
      <c r="AN493" s="89">
        <v>0.61179540650261299</v>
      </c>
      <c r="AO493" s="89">
        <v>34.274906204005902</v>
      </c>
      <c r="AP493" s="89">
        <v>-1.1368683772161599E-15</v>
      </c>
      <c r="AQ493" s="89">
        <v>2.60365940807826</v>
      </c>
      <c r="AR493" s="89">
        <v>99</v>
      </c>
      <c r="AS493" s="93">
        <f t="shared" si="15"/>
        <v>8</v>
      </c>
    </row>
    <row r="494" spans="1:45" x14ac:dyDescent="0.3">
      <c r="A494" s="93" t="str">
        <f t="shared" si="14"/>
        <v>HAPV3ENBR3</v>
      </c>
      <c r="B494" s="93">
        <v>492</v>
      </c>
      <c r="C494" s="89" t="s">
        <v>117</v>
      </c>
      <c r="D494" s="89" t="s">
        <v>90</v>
      </c>
      <c r="E494" s="89">
        <v>0</v>
      </c>
      <c r="F494" s="89">
        <v>0</v>
      </c>
      <c r="G494" s="89">
        <v>0</v>
      </c>
      <c r="H494" s="89">
        <v>0</v>
      </c>
      <c r="I494" s="89" t="s">
        <v>230</v>
      </c>
      <c r="J494" s="89">
        <v>0.47239798368285801</v>
      </c>
      <c r="K494" s="89">
        <v>11.7031814293859</v>
      </c>
      <c r="L494" s="89">
        <v>-1.33226762955019E-15</v>
      </c>
      <c r="M494" s="89">
        <v>0.41274915642605198</v>
      </c>
      <c r="N494" s="89">
        <v>95</v>
      </c>
      <c r="O494" s="89">
        <v>0.46813811437749703</v>
      </c>
      <c r="P494" s="89">
        <v>11.775105223258899</v>
      </c>
      <c r="Q494" s="89">
        <v>1.16732020874874E-15</v>
      </c>
      <c r="R494" s="89">
        <v>0.390548252146315</v>
      </c>
      <c r="S494" s="89">
        <v>95</v>
      </c>
      <c r="T494" s="89">
        <v>0.46356819693733398</v>
      </c>
      <c r="U494" s="89">
        <v>11.8443853985003</v>
      </c>
      <c r="V494" s="89">
        <v>-7.7715611723760997E-16</v>
      </c>
      <c r="W494" s="89">
        <v>0.37789563419359301</v>
      </c>
      <c r="X494" s="89">
        <v>99</v>
      </c>
      <c r="Y494" s="89">
        <v>0.46830867740702398</v>
      </c>
      <c r="Z494" s="89">
        <v>11.789448760409099</v>
      </c>
      <c r="AA494" s="89">
        <v>1.3026616822268501E-15</v>
      </c>
      <c r="AB494" s="89">
        <v>0.40137425725510401</v>
      </c>
      <c r="AC494" s="89">
        <v>99</v>
      </c>
      <c r="AD494" s="89">
        <v>0.492974338179756</v>
      </c>
      <c r="AE494" s="89">
        <v>11.434541131655299</v>
      </c>
      <c r="AF494" s="89">
        <v>1.08357767203415E-15</v>
      </c>
      <c r="AG494" s="89">
        <v>0.42272654909200302</v>
      </c>
      <c r="AH494" s="89">
        <v>99</v>
      </c>
      <c r="AI494" s="89">
        <v>0.52496667285985399</v>
      </c>
      <c r="AJ494" s="89">
        <v>10.983873809041301</v>
      </c>
      <c r="AK494" s="89">
        <v>1.75213379159025E-15</v>
      </c>
      <c r="AL494" s="89">
        <v>0.47746081849883698</v>
      </c>
      <c r="AM494" s="89">
        <v>99</v>
      </c>
      <c r="AN494" s="89">
        <v>0.41626357508585499</v>
      </c>
      <c r="AO494" s="89">
        <v>12.7739854315904</v>
      </c>
      <c r="AP494" s="89">
        <v>-8.2422957348171596E-16</v>
      </c>
      <c r="AQ494" s="89">
        <v>1.2710126683493801</v>
      </c>
      <c r="AR494" s="89">
        <v>99</v>
      </c>
      <c r="AS494" s="93">
        <f t="shared" si="15"/>
        <v>7</v>
      </c>
    </row>
    <row r="495" spans="1:45" x14ac:dyDescent="0.3">
      <c r="A495" s="93" t="str">
        <f t="shared" si="14"/>
        <v>HAPV3ENEV3</v>
      </c>
      <c r="B495" s="93">
        <v>493</v>
      </c>
      <c r="C495" s="89" t="s">
        <v>117</v>
      </c>
      <c r="D495" s="89" t="s">
        <v>511</v>
      </c>
      <c r="E495" s="89">
        <v>3.49917385534676</v>
      </c>
      <c r="F495" s="89">
        <v>5.7480740375729296</v>
      </c>
      <c r="G495" s="89">
        <v>-3.1974423109204501E-15</v>
      </c>
      <c r="H495" s="89">
        <v>3.0000396501082198</v>
      </c>
      <c r="I495" s="89">
        <v>99</v>
      </c>
      <c r="J495" s="89">
        <v>3.5606979462593999</v>
      </c>
      <c r="K495" s="89">
        <v>4.6913984242338103</v>
      </c>
      <c r="L495" s="89">
        <v>-2.30926389122033E-15</v>
      </c>
      <c r="M495" s="89">
        <v>2.8380521784889701</v>
      </c>
      <c r="N495" s="89">
        <v>99</v>
      </c>
      <c r="O495" s="89">
        <v>3.5350172729165998</v>
      </c>
      <c r="P495" s="89">
        <v>5.0614563575060902</v>
      </c>
      <c r="Q495" s="89">
        <v>-4.5677747298863603E-15</v>
      </c>
      <c r="R495" s="89">
        <v>2.6693662228536899</v>
      </c>
      <c r="S495" s="89">
        <v>99</v>
      </c>
      <c r="T495" s="89">
        <v>3.7909667994077099</v>
      </c>
      <c r="U495" s="89">
        <v>1.05733337861407</v>
      </c>
      <c r="V495" s="89">
        <v>-4.4408920985006301E-16</v>
      </c>
      <c r="W495" s="89">
        <v>2.9672934736330401</v>
      </c>
      <c r="X495" s="89">
        <v>99</v>
      </c>
      <c r="Y495" s="89">
        <v>4.1580000306853302</v>
      </c>
      <c r="Z495" s="89">
        <v>-4.4263598566491797</v>
      </c>
      <c r="AA495" s="89">
        <v>-3.9474596431116699E-16</v>
      </c>
      <c r="AB495" s="89">
        <v>3.1489787978066199</v>
      </c>
      <c r="AC495" s="89">
        <v>99</v>
      </c>
      <c r="AD495" s="89">
        <v>4.3504868237104599</v>
      </c>
      <c r="AE495" s="89">
        <v>-7.2321795778688598</v>
      </c>
      <c r="AF495" s="89">
        <v>4.6540549192286604E-15</v>
      </c>
      <c r="AG495" s="89">
        <v>3.0925249621021398</v>
      </c>
      <c r="AH495" s="89">
        <v>99</v>
      </c>
      <c r="AI495" s="89">
        <v>4.1090769111952197</v>
      </c>
      <c r="AJ495" s="89">
        <v>-3.9108797627178999</v>
      </c>
      <c r="AK495" s="89">
        <v>-2.3254125897603298E-15</v>
      </c>
      <c r="AL495" s="89">
        <v>3.1520827855305198</v>
      </c>
      <c r="AM495" s="89">
        <v>99</v>
      </c>
      <c r="AN495" s="89">
        <v>3.94815169279252</v>
      </c>
      <c r="AO495" s="89">
        <v>-1.59406827797157</v>
      </c>
      <c r="AP495" s="89">
        <v>-6.3664629124105002E-15</v>
      </c>
      <c r="AQ495" s="89">
        <v>3.2382972690478602</v>
      </c>
      <c r="AR495" s="89">
        <v>99</v>
      </c>
      <c r="AS495" s="93">
        <f t="shared" si="15"/>
        <v>8</v>
      </c>
    </row>
    <row r="496" spans="1:45" x14ac:dyDescent="0.3">
      <c r="A496" s="93" t="str">
        <f t="shared" si="14"/>
        <v>HAPV3IRBR3</v>
      </c>
      <c r="B496" s="93">
        <v>494</v>
      </c>
      <c r="C496" s="89" t="s">
        <v>117</v>
      </c>
      <c r="D496" s="89" t="s">
        <v>108</v>
      </c>
      <c r="E496" s="89">
        <v>0.14437729323892901</v>
      </c>
      <c r="F496" s="89">
        <v>4.9274946068310497</v>
      </c>
      <c r="G496" s="89">
        <v>2.8421709430403998E-16</v>
      </c>
      <c r="H496" s="89">
        <v>0.57708751083489096</v>
      </c>
      <c r="I496" s="89">
        <v>95</v>
      </c>
      <c r="J496" s="89">
        <v>7.6162080883358199E-2</v>
      </c>
      <c r="K496" s="89">
        <v>6.01808977745167</v>
      </c>
      <c r="L496" s="89">
        <v>7.4014868308343802E-17</v>
      </c>
      <c r="M496" s="89">
        <v>0.60563676856800597</v>
      </c>
      <c r="N496" s="89">
        <v>95</v>
      </c>
      <c r="O496" s="89">
        <v>-2.7429067142811499E-4</v>
      </c>
      <c r="P496" s="89">
        <v>7.2464691107233499</v>
      </c>
      <c r="Q496" s="89">
        <v>2.2838873649431799E-16</v>
      </c>
      <c r="R496" s="89">
        <v>0.70075388182497</v>
      </c>
      <c r="S496" s="89">
        <v>95</v>
      </c>
      <c r="T496" s="89">
        <v>0</v>
      </c>
      <c r="U496" s="89">
        <v>0</v>
      </c>
      <c r="V496" s="89">
        <v>0</v>
      </c>
      <c r="W496" s="89">
        <v>0</v>
      </c>
      <c r="X496" s="89" t="s">
        <v>230</v>
      </c>
      <c r="Y496" s="89">
        <v>-0.115967217177598</v>
      </c>
      <c r="Z496" s="89">
        <v>9.1391124093286091</v>
      </c>
      <c r="AA496" s="89">
        <v>-7.1054273576010003E-16</v>
      </c>
      <c r="AB496" s="89">
        <v>1.13310686604204</v>
      </c>
      <c r="AC496" s="89">
        <v>95</v>
      </c>
      <c r="AD496" s="89">
        <v>-0.157616216878841</v>
      </c>
      <c r="AE496" s="89">
        <v>9.7553503604484799</v>
      </c>
      <c r="AF496" s="89">
        <v>2.1316282072803E-16</v>
      </c>
      <c r="AG496" s="89">
        <v>1.1700030954050999</v>
      </c>
      <c r="AH496" s="89">
        <v>95</v>
      </c>
      <c r="AI496" s="89">
        <v>-0.123685291860627</v>
      </c>
      <c r="AJ496" s="89">
        <v>9.3061179833559606</v>
      </c>
      <c r="AK496" s="89">
        <v>-3.8756876496005502E-16</v>
      </c>
      <c r="AL496" s="89">
        <v>1.1806644658328</v>
      </c>
      <c r="AM496" s="89">
        <v>95</v>
      </c>
      <c r="AN496" s="89">
        <v>-0.52968888863684704</v>
      </c>
      <c r="AO496" s="89">
        <v>16.5590901506385</v>
      </c>
      <c r="AP496" s="89">
        <v>-2.2737367544323201E-16</v>
      </c>
      <c r="AQ496" s="89">
        <v>6.9060263306407998</v>
      </c>
      <c r="AR496" s="89">
        <v>99</v>
      </c>
      <c r="AS496" s="93">
        <f t="shared" si="15"/>
        <v>7</v>
      </c>
    </row>
    <row r="497" spans="1:45" x14ac:dyDescent="0.3">
      <c r="A497" s="93" t="str">
        <f t="shared" si="14"/>
        <v>HAPV3JBSS3</v>
      </c>
      <c r="B497" s="93">
        <v>495</v>
      </c>
      <c r="C497" s="89" t="s">
        <v>117</v>
      </c>
      <c r="D497" s="89" t="s">
        <v>95</v>
      </c>
      <c r="E497" s="89">
        <v>0</v>
      </c>
      <c r="F497" s="89">
        <v>0</v>
      </c>
      <c r="G497" s="89">
        <v>0</v>
      </c>
      <c r="H497" s="89">
        <v>0</v>
      </c>
      <c r="I497" s="89" t="s">
        <v>230</v>
      </c>
      <c r="J497" s="89">
        <v>0</v>
      </c>
      <c r="K497" s="89">
        <v>0</v>
      </c>
      <c r="L497" s="89">
        <v>0</v>
      </c>
      <c r="M497" s="89">
        <v>0</v>
      </c>
      <c r="N497" s="89" t="s">
        <v>230</v>
      </c>
      <c r="O497" s="89">
        <v>0</v>
      </c>
      <c r="P497" s="89">
        <v>0</v>
      </c>
      <c r="Q497" s="89">
        <v>0</v>
      </c>
      <c r="R497" s="89">
        <v>0</v>
      </c>
      <c r="S497" s="89" t="s">
        <v>230</v>
      </c>
      <c r="T497" s="89">
        <v>0.474308738262462</v>
      </c>
      <c r="U497" s="89">
        <v>15.8838215561199</v>
      </c>
      <c r="V497" s="89">
        <v>2.2204460492503101E-16</v>
      </c>
      <c r="W497" s="89">
        <v>1.1156532386632101</v>
      </c>
      <c r="X497" s="89">
        <v>95</v>
      </c>
      <c r="Y497" s="89">
        <v>0.428632118394493</v>
      </c>
      <c r="Z497" s="89">
        <v>16.5467640325022</v>
      </c>
      <c r="AA497" s="89">
        <v>4.7369515717340002E-16</v>
      </c>
      <c r="AB497" s="89">
        <v>1.0910282782327101</v>
      </c>
      <c r="AC497" s="89">
        <v>99</v>
      </c>
      <c r="AD497" s="89">
        <v>0.30095288033696999</v>
      </c>
      <c r="AE497" s="89">
        <v>18.395441306271699</v>
      </c>
      <c r="AF497" s="89">
        <v>1.3677947663381899E-15</v>
      </c>
      <c r="AG497" s="89">
        <v>1.2224048379799799</v>
      </c>
      <c r="AH497" s="89">
        <v>95</v>
      </c>
      <c r="AI497" s="89">
        <v>0.38885943917847698</v>
      </c>
      <c r="AJ497" s="89">
        <v>17.1636623598645</v>
      </c>
      <c r="AK497" s="89">
        <v>-4.8446095620006798E-16</v>
      </c>
      <c r="AL497" s="89">
        <v>1.2496533813365001</v>
      </c>
      <c r="AM497" s="89">
        <v>99</v>
      </c>
      <c r="AN497" s="89">
        <v>0.380584910282808</v>
      </c>
      <c r="AO497" s="89">
        <v>17.520102761806601</v>
      </c>
      <c r="AP497" s="89">
        <v>-3.1263880373444401E-16</v>
      </c>
      <c r="AQ497" s="89">
        <v>1.6319245820288699</v>
      </c>
      <c r="AR497" s="89">
        <v>99</v>
      </c>
      <c r="AS497" s="93">
        <f t="shared" si="15"/>
        <v>5</v>
      </c>
    </row>
    <row r="498" spans="1:45" x14ac:dyDescent="0.3">
      <c r="A498" s="93" t="str">
        <f t="shared" si="14"/>
        <v>HAPV3LREN3</v>
      </c>
      <c r="B498" s="93">
        <v>496</v>
      </c>
      <c r="C498" s="89" t="s">
        <v>117</v>
      </c>
      <c r="D498" s="89" t="s">
        <v>114</v>
      </c>
      <c r="E498" s="89">
        <v>0</v>
      </c>
      <c r="F498" s="89">
        <v>0</v>
      </c>
      <c r="G498" s="89">
        <v>0</v>
      </c>
      <c r="H498" s="89">
        <v>0</v>
      </c>
      <c r="I498" s="89" t="s">
        <v>230</v>
      </c>
      <c r="J498" s="89">
        <v>0</v>
      </c>
      <c r="K498" s="89">
        <v>0</v>
      </c>
      <c r="L498" s="89">
        <v>0</v>
      </c>
      <c r="M498" s="89">
        <v>0</v>
      </c>
      <c r="N498" s="89" t="s">
        <v>230</v>
      </c>
      <c r="O498" s="89">
        <v>0</v>
      </c>
      <c r="P498" s="89">
        <v>0</v>
      </c>
      <c r="Q498" s="89">
        <v>0</v>
      </c>
      <c r="R498" s="89">
        <v>0</v>
      </c>
      <c r="S498" s="89" t="s">
        <v>230</v>
      </c>
      <c r="T498" s="89">
        <v>0.353547345296441</v>
      </c>
      <c r="U498" s="89">
        <v>37.655542419264599</v>
      </c>
      <c r="V498" s="89">
        <v>1.95399252334028E-15</v>
      </c>
      <c r="W498" s="89">
        <v>2.1900951780237499</v>
      </c>
      <c r="X498" s="89">
        <v>95</v>
      </c>
      <c r="Y498" s="89">
        <v>0.51106729603483303</v>
      </c>
      <c r="Z498" s="89">
        <v>35.424877975906</v>
      </c>
      <c r="AA498" s="89">
        <v>4.3816802038539498E-15</v>
      </c>
      <c r="AB498" s="89">
        <v>2.3352728521452</v>
      </c>
      <c r="AC498" s="89">
        <v>99</v>
      </c>
      <c r="AD498" s="89">
        <v>0.841993621275269</v>
      </c>
      <c r="AE498" s="89">
        <v>30.636139997471101</v>
      </c>
      <c r="AF498" s="89">
        <v>1.4210854715201999E-16</v>
      </c>
      <c r="AG498" s="89">
        <v>2.6264863218760102</v>
      </c>
      <c r="AH498" s="89">
        <v>95</v>
      </c>
      <c r="AI498" s="89">
        <v>1.09527987218647</v>
      </c>
      <c r="AJ498" s="89">
        <v>27.0907973240239</v>
      </c>
      <c r="AK498" s="89">
        <v>-1.4210854715202001E-15</v>
      </c>
      <c r="AL498" s="89">
        <v>2.7057370397453102</v>
      </c>
      <c r="AM498" s="89">
        <v>95</v>
      </c>
      <c r="AN498" s="89">
        <v>0.68572246497873701</v>
      </c>
      <c r="AO498" s="89">
        <v>33.826978018909998</v>
      </c>
      <c r="AP498" s="89">
        <v>-1.02318153949454E-15</v>
      </c>
      <c r="AQ498" s="89">
        <v>5.1104889122706103</v>
      </c>
      <c r="AR498" s="89">
        <v>95</v>
      </c>
      <c r="AS498" s="93">
        <f t="shared" si="15"/>
        <v>5</v>
      </c>
    </row>
    <row r="499" spans="1:45" x14ac:dyDescent="0.3">
      <c r="A499" s="93" t="str">
        <f t="shared" si="14"/>
        <v>HAPV3MULT3</v>
      </c>
      <c r="B499" s="93">
        <v>497</v>
      </c>
      <c r="C499" s="89" t="s">
        <v>117</v>
      </c>
      <c r="D499" s="89" t="s">
        <v>109</v>
      </c>
      <c r="E499" s="89">
        <v>0</v>
      </c>
      <c r="F499" s="89">
        <v>0</v>
      </c>
      <c r="G499" s="89">
        <v>0</v>
      </c>
      <c r="H499" s="89">
        <v>0</v>
      </c>
      <c r="I499" s="89" t="s">
        <v>230</v>
      </c>
      <c r="J499" s="89">
        <v>0</v>
      </c>
      <c r="K499" s="89">
        <v>0</v>
      </c>
      <c r="L499" s="89">
        <v>0</v>
      </c>
      <c r="M499" s="89">
        <v>0</v>
      </c>
      <c r="N499" s="89" t="s">
        <v>230</v>
      </c>
      <c r="O499" s="89">
        <v>0</v>
      </c>
      <c r="P499" s="89">
        <v>0</v>
      </c>
      <c r="Q499" s="89">
        <v>0</v>
      </c>
      <c r="R499" s="89">
        <v>0</v>
      </c>
      <c r="S499" s="89" t="s">
        <v>230</v>
      </c>
      <c r="T499" s="89">
        <v>0.222977825853237</v>
      </c>
      <c r="U499" s="89">
        <v>18.657785658217499</v>
      </c>
      <c r="V499" s="89">
        <v>-2.97539770599542E-15</v>
      </c>
      <c r="W499" s="89">
        <v>1.32090978294593</v>
      </c>
      <c r="X499" s="89">
        <v>95</v>
      </c>
      <c r="Y499" s="89">
        <v>0.22779630504442799</v>
      </c>
      <c r="Z499" s="89">
        <v>18.622928924768502</v>
      </c>
      <c r="AA499" s="89">
        <v>1.97372982155583E-15</v>
      </c>
      <c r="AB499" s="89">
        <v>1.31921231427426</v>
      </c>
      <c r="AC499" s="89">
        <v>99</v>
      </c>
      <c r="AD499" s="89">
        <v>0.32224315129110898</v>
      </c>
      <c r="AE499" s="89">
        <v>17.2601782343195</v>
      </c>
      <c r="AF499" s="89">
        <v>0</v>
      </c>
      <c r="AG499" s="89">
        <v>1.3774909890605</v>
      </c>
      <c r="AH499" s="89">
        <v>99</v>
      </c>
      <c r="AI499" s="89">
        <v>0.37421232173548302</v>
      </c>
      <c r="AJ499" s="89">
        <v>16.5438102425552</v>
      </c>
      <c r="AK499" s="89">
        <v>2.74527875180039E-16</v>
      </c>
      <c r="AL499" s="89">
        <v>1.3832066911588401</v>
      </c>
      <c r="AM499" s="89">
        <v>99</v>
      </c>
      <c r="AN499" s="89">
        <v>9.2096079820833301E-2</v>
      </c>
      <c r="AO499" s="89">
        <v>21.288003634228499</v>
      </c>
      <c r="AP499" s="89">
        <v>5.11590769747272E-16</v>
      </c>
      <c r="AQ499" s="89">
        <v>3.6839932769566301</v>
      </c>
      <c r="AR499" s="89">
        <v>99</v>
      </c>
      <c r="AS499" s="93">
        <f t="shared" si="15"/>
        <v>5</v>
      </c>
    </row>
    <row r="500" spans="1:45" x14ac:dyDescent="0.3">
      <c r="A500" s="93" t="str">
        <f t="shared" si="14"/>
        <v>HAPV3SUZB3</v>
      </c>
      <c r="B500" s="93">
        <v>498</v>
      </c>
      <c r="C500" s="89" t="s">
        <v>117</v>
      </c>
      <c r="D500" s="89" t="s">
        <v>101</v>
      </c>
      <c r="E500" s="89">
        <v>3.0757121276128099</v>
      </c>
      <c r="F500" s="89">
        <v>8.7926237464282693</v>
      </c>
      <c r="G500" s="89">
        <v>-4.2632564145606002E-15</v>
      </c>
      <c r="H500" s="89">
        <v>2.49532915064303</v>
      </c>
      <c r="I500" s="89">
        <v>99</v>
      </c>
      <c r="J500" s="89">
        <v>2.8572753448133801</v>
      </c>
      <c r="K500" s="89">
        <v>12.2547483346625</v>
      </c>
      <c r="L500" s="89">
        <v>-3.2566542055671301E-15</v>
      </c>
      <c r="M500" s="89">
        <v>2.5925227801087698</v>
      </c>
      <c r="N500" s="89">
        <v>99</v>
      </c>
      <c r="O500" s="89">
        <v>3.3344661015172901</v>
      </c>
      <c r="P500" s="89">
        <v>4.5018893264587501</v>
      </c>
      <c r="Q500" s="89">
        <v>3.1974423109204501E-15</v>
      </c>
      <c r="R500" s="89">
        <v>3.5341296392412</v>
      </c>
      <c r="S500" s="89">
        <v>99</v>
      </c>
      <c r="T500" s="89">
        <v>3.8474952996646499</v>
      </c>
      <c r="U500" s="89">
        <v>-3.49550024337892</v>
      </c>
      <c r="V500" s="89">
        <v>-6.2172489379008798E-15</v>
      </c>
      <c r="W500" s="89">
        <v>4.0482487463879604</v>
      </c>
      <c r="X500" s="89">
        <v>95</v>
      </c>
      <c r="Y500" s="89">
        <v>3.7177949647150799</v>
      </c>
      <c r="Z500" s="89">
        <v>-1.72327520294645</v>
      </c>
      <c r="AA500" s="89">
        <v>5.8422402718052703E-15</v>
      </c>
      <c r="AB500" s="89">
        <v>4.0915187842818801</v>
      </c>
      <c r="AC500" s="89">
        <v>99</v>
      </c>
      <c r="AD500" s="89">
        <v>0</v>
      </c>
      <c r="AE500" s="89">
        <v>0</v>
      </c>
      <c r="AF500" s="89">
        <v>0</v>
      </c>
      <c r="AG500" s="89">
        <v>0</v>
      </c>
      <c r="AH500" s="89" t="s">
        <v>230</v>
      </c>
      <c r="AI500" s="89">
        <v>3.2541407629993699</v>
      </c>
      <c r="AJ500" s="89">
        <v>4.8793450888762298</v>
      </c>
      <c r="AK500" s="89">
        <v>4.2632564145606002E-15</v>
      </c>
      <c r="AL500" s="89">
        <v>4.4659488823679903</v>
      </c>
      <c r="AM500" s="89">
        <v>95</v>
      </c>
      <c r="AN500" s="89">
        <v>3.2629812549091501</v>
      </c>
      <c r="AO500" s="89">
        <v>4.5777288052843899</v>
      </c>
      <c r="AP500" s="89">
        <v>-1.1368683772161599E-15</v>
      </c>
      <c r="AQ500" s="89">
        <v>4.33228773844204</v>
      </c>
      <c r="AR500" s="89">
        <v>99</v>
      </c>
      <c r="AS500" s="93">
        <f t="shared" si="15"/>
        <v>7</v>
      </c>
    </row>
    <row r="501" spans="1:45" x14ac:dyDescent="0.3">
      <c r="A501" s="93" t="str">
        <f t="shared" si="14"/>
        <v>HAPV3VALE3</v>
      </c>
      <c r="B501" s="93">
        <v>499</v>
      </c>
      <c r="C501" s="89" t="s">
        <v>117</v>
      </c>
      <c r="D501" s="89" t="s">
        <v>113</v>
      </c>
      <c r="E501" s="89">
        <v>7.2792131731740302</v>
      </c>
      <c r="F501" s="89">
        <v>-31.3573807482191</v>
      </c>
      <c r="G501" s="89">
        <v>3.41060513164848E-15</v>
      </c>
      <c r="H501" s="89">
        <v>6.8078319493436803</v>
      </c>
      <c r="I501" s="89">
        <v>95</v>
      </c>
      <c r="J501" s="89">
        <v>7.3813846367863203</v>
      </c>
      <c r="K501" s="89">
        <v>-33.172880931181702</v>
      </c>
      <c r="L501" s="89">
        <v>-2.8421709430404001E-15</v>
      </c>
      <c r="M501" s="89">
        <v>6.4301538110812499</v>
      </c>
      <c r="N501" s="89">
        <v>95</v>
      </c>
      <c r="O501" s="89">
        <v>7.5046765390563399</v>
      </c>
      <c r="P501" s="89">
        <v>-35.334295417398401</v>
      </c>
      <c r="Q501" s="89">
        <v>-1.82710989195454E-15</v>
      </c>
      <c r="R501" s="89">
        <v>6.1613690304683102</v>
      </c>
      <c r="S501" s="89">
        <v>95</v>
      </c>
      <c r="T501" s="89">
        <v>7.6737171459922502</v>
      </c>
      <c r="U501" s="89">
        <v>-37.993365878296203</v>
      </c>
      <c r="V501" s="89">
        <v>-9.5035090907913394E-15</v>
      </c>
      <c r="W501" s="89">
        <v>5.8590166064114504</v>
      </c>
      <c r="X501" s="89">
        <v>99</v>
      </c>
      <c r="Y501" s="89">
        <v>7.2363801413992999</v>
      </c>
      <c r="Z501" s="89">
        <v>-31.668690229716599</v>
      </c>
      <c r="AA501" s="89">
        <v>-2.68427255731593E-15</v>
      </c>
      <c r="AB501" s="89">
        <v>5.8201987696107098</v>
      </c>
      <c r="AC501" s="89">
        <v>99</v>
      </c>
      <c r="AD501" s="89">
        <v>7.1694193956047902</v>
      </c>
      <c r="AE501" s="89">
        <v>-30.7387858554989</v>
      </c>
      <c r="AF501" s="89">
        <v>1.70530256582424E-15</v>
      </c>
      <c r="AG501" s="89">
        <v>5.65942218469407</v>
      </c>
      <c r="AH501" s="89">
        <v>99</v>
      </c>
      <c r="AI501" s="89">
        <v>6.4748142697711</v>
      </c>
      <c r="AJ501" s="89">
        <v>-21.126203140097399</v>
      </c>
      <c r="AK501" s="89">
        <v>-5.9427210627208399E-15</v>
      </c>
      <c r="AL501" s="89">
        <v>6.0063777851901001</v>
      </c>
      <c r="AM501" s="89">
        <v>99</v>
      </c>
      <c r="AN501" s="89">
        <v>6.4647773172744598</v>
      </c>
      <c r="AO501" s="89">
        <v>-21.331799987915002</v>
      </c>
      <c r="AP501" s="89">
        <v>-7.9580786405131203E-16</v>
      </c>
      <c r="AQ501" s="89">
        <v>5.8995963558642801</v>
      </c>
      <c r="AR501" s="89">
        <v>99</v>
      </c>
      <c r="AS501" s="93">
        <f t="shared" si="15"/>
        <v>8</v>
      </c>
    </row>
    <row r="502" spans="1:45" x14ac:dyDescent="0.3">
      <c r="A502" s="93" t="str">
        <f t="shared" si="14"/>
        <v>HGTX3BRML3</v>
      </c>
      <c r="B502" s="93">
        <v>500</v>
      </c>
      <c r="C502" s="89" t="s">
        <v>106</v>
      </c>
      <c r="D502" s="89" t="s">
        <v>105</v>
      </c>
      <c r="E502" s="89">
        <v>0</v>
      </c>
      <c r="F502" s="89">
        <v>0</v>
      </c>
      <c r="G502" s="89">
        <v>0</v>
      </c>
      <c r="H502" s="89">
        <v>0</v>
      </c>
      <c r="I502" s="89" t="s">
        <v>230</v>
      </c>
      <c r="J502" s="89">
        <v>0.110665601260069</v>
      </c>
      <c r="K502" s="89">
        <v>7.6553205323921398</v>
      </c>
      <c r="L502" s="89">
        <v>-7.4014868308343802E-17</v>
      </c>
      <c r="M502" s="89">
        <v>0.62965442806331595</v>
      </c>
      <c r="N502" s="89">
        <v>95</v>
      </c>
      <c r="O502" s="89">
        <v>-0.110163482102191</v>
      </c>
      <c r="P502" s="89">
        <v>11.608848105378099</v>
      </c>
      <c r="Q502" s="89">
        <v>1.01506105108586E-16</v>
      </c>
      <c r="R502" s="89">
        <v>0.71119987326755696</v>
      </c>
      <c r="S502" s="89">
        <v>95</v>
      </c>
      <c r="T502" s="89">
        <v>-0.15966818133753799</v>
      </c>
      <c r="U502" s="89">
        <v>12.499023675152801</v>
      </c>
      <c r="V502" s="89">
        <v>7.3274719625260298E-16</v>
      </c>
      <c r="W502" s="89">
        <v>0.69655683546136005</v>
      </c>
      <c r="X502" s="89">
        <v>95</v>
      </c>
      <c r="Y502" s="89">
        <v>-0.112079769922205</v>
      </c>
      <c r="Z502" s="89">
        <v>11.714821784679501</v>
      </c>
      <c r="AA502" s="89">
        <v>-3.9474596431116697E-17</v>
      </c>
      <c r="AB502" s="89">
        <v>0.73828311676340597</v>
      </c>
      <c r="AC502" s="89">
        <v>99</v>
      </c>
      <c r="AD502" s="89">
        <v>-7.62883672746658E-3</v>
      </c>
      <c r="AE502" s="89">
        <v>9.9379863676641005</v>
      </c>
      <c r="AF502" s="89">
        <v>-1.95399252334028E-16</v>
      </c>
      <c r="AG502" s="89">
        <v>0.80134096892739004</v>
      </c>
      <c r="AH502" s="89">
        <v>95</v>
      </c>
      <c r="AI502" s="89">
        <v>2.96405583239427E-2</v>
      </c>
      <c r="AJ502" s="89">
        <v>9.3175415028237207</v>
      </c>
      <c r="AK502" s="89">
        <v>-6.7824533868009596E-16</v>
      </c>
      <c r="AL502" s="89">
        <v>0.81595521353387401</v>
      </c>
      <c r="AM502" s="89">
        <v>99</v>
      </c>
      <c r="AN502" s="89">
        <v>0</v>
      </c>
      <c r="AO502" s="89">
        <v>0</v>
      </c>
      <c r="AP502" s="89">
        <v>0</v>
      </c>
      <c r="AQ502" s="89">
        <v>0</v>
      </c>
      <c r="AR502" s="89" t="s">
        <v>230</v>
      </c>
      <c r="AS502" s="93">
        <f t="shared" si="15"/>
        <v>6</v>
      </c>
    </row>
    <row r="503" spans="1:45" x14ac:dyDescent="0.3">
      <c r="A503" s="93" t="str">
        <f t="shared" si="14"/>
        <v>HGTX3CRFB3</v>
      </c>
      <c r="B503" s="93">
        <v>501</v>
      </c>
      <c r="C503" s="89" t="s">
        <v>106</v>
      </c>
      <c r="D503" s="89" t="s">
        <v>135</v>
      </c>
      <c r="E503" s="89">
        <v>0</v>
      </c>
      <c r="F503" s="89">
        <v>0</v>
      </c>
      <c r="G503" s="89">
        <v>0</v>
      </c>
      <c r="H503" s="89">
        <v>0</v>
      </c>
      <c r="I503" s="89" t="s">
        <v>230</v>
      </c>
      <c r="J503" s="89">
        <v>0.18904209147850301</v>
      </c>
      <c r="K503" s="89">
        <v>16.5933322244042</v>
      </c>
      <c r="L503" s="89">
        <v>7.9936057773011302E-16</v>
      </c>
      <c r="M503" s="89">
        <v>0.64685213059743096</v>
      </c>
      <c r="N503" s="89">
        <v>95</v>
      </c>
      <c r="O503" s="89">
        <v>0</v>
      </c>
      <c r="P503" s="89">
        <v>0</v>
      </c>
      <c r="Q503" s="89">
        <v>0</v>
      </c>
      <c r="R503" s="89">
        <v>0</v>
      </c>
      <c r="S503" s="89" t="s">
        <v>230</v>
      </c>
      <c r="T503" s="89">
        <v>1.9343182272030499E-2</v>
      </c>
      <c r="U503" s="89">
        <v>19.6251355289989</v>
      </c>
      <c r="V503" s="89">
        <v>-2.5979218776228701E-15</v>
      </c>
      <c r="W503" s="89">
        <v>0.77898310255334402</v>
      </c>
      <c r="X503" s="89">
        <v>95</v>
      </c>
      <c r="Y503" s="89">
        <v>0.226065051765553</v>
      </c>
      <c r="Z503" s="89">
        <v>16.005485233912399</v>
      </c>
      <c r="AA503" s="89">
        <v>-2.7632217501781699E-16</v>
      </c>
      <c r="AB503" s="89">
        <v>0.922797425393867</v>
      </c>
      <c r="AC503" s="89">
        <v>95</v>
      </c>
      <c r="AD503" s="89">
        <v>0.19902953516622099</v>
      </c>
      <c r="AE503" s="89">
        <v>16.493325863906499</v>
      </c>
      <c r="AF503" s="89">
        <v>6.3948846218409005E-16</v>
      </c>
      <c r="AG503" s="89">
        <v>0.90311290568342995</v>
      </c>
      <c r="AH503" s="89">
        <v>95</v>
      </c>
      <c r="AI503" s="89">
        <v>0.111438565470922</v>
      </c>
      <c r="AJ503" s="89">
        <v>18.025829200668099</v>
      </c>
      <c r="AK503" s="89">
        <v>-2.9067657372004098E-16</v>
      </c>
      <c r="AL503" s="89">
        <v>0.99209111779158798</v>
      </c>
      <c r="AM503" s="89">
        <v>95</v>
      </c>
      <c r="AN503" s="89">
        <v>0</v>
      </c>
      <c r="AO503" s="89">
        <v>0</v>
      </c>
      <c r="AP503" s="89">
        <v>0</v>
      </c>
      <c r="AQ503" s="89">
        <v>0</v>
      </c>
      <c r="AR503" s="89" t="s">
        <v>230</v>
      </c>
      <c r="AS503" s="93">
        <f t="shared" si="15"/>
        <v>5</v>
      </c>
    </row>
    <row r="504" spans="1:45" x14ac:dyDescent="0.3">
      <c r="A504" s="93" t="str">
        <f t="shared" si="14"/>
        <v>HGTX3FLRY3</v>
      </c>
      <c r="B504" s="93">
        <v>502</v>
      </c>
      <c r="C504" s="89" t="s">
        <v>106</v>
      </c>
      <c r="D504" s="89" t="s">
        <v>92</v>
      </c>
      <c r="E504" s="89">
        <v>0.49575701780315101</v>
      </c>
      <c r="F504" s="89">
        <v>18.583134556957599</v>
      </c>
      <c r="G504" s="89">
        <v>1.06581410364015E-16</v>
      </c>
      <c r="H504" s="89">
        <v>0.73470170024295101</v>
      </c>
      <c r="I504" s="89">
        <v>99</v>
      </c>
      <c r="J504" s="89">
        <v>0.57095059334746401</v>
      </c>
      <c r="K504" s="89">
        <v>17.012169134726399</v>
      </c>
      <c r="L504" s="89">
        <v>1.0362081563168101E-15</v>
      </c>
      <c r="M504" s="89">
        <v>0.936970635549085</v>
      </c>
      <c r="N504" s="89">
        <v>95</v>
      </c>
      <c r="O504" s="89">
        <v>0.60540359847362601</v>
      </c>
      <c r="P504" s="89">
        <v>16.3895450074724</v>
      </c>
      <c r="Q504" s="89">
        <v>-2.4868995751603501E-15</v>
      </c>
      <c r="R504" s="89">
        <v>0.91080080688529697</v>
      </c>
      <c r="S504" s="89">
        <v>95</v>
      </c>
      <c r="T504" s="89">
        <v>0.63369681088767404</v>
      </c>
      <c r="U504" s="89">
        <v>15.8881466809716</v>
      </c>
      <c r="V504" s="89">
        <v>1.06581410364015E-15</v>
      </c>
      <c r="W504" s="89">
        <v>0.866630392780671</v>
      </c>
      <c r="X504" s="89">
        <v>99</v>
      </c>
      <c r="Y504" s="89">
        <v>0.79910295877637805</v>
      </c>
      <c r="Z504" s="89">
        <v>13.026981922496301</v>
      </c>
      <c r="AA504" s="89">
        <v>-8.8817841970012504E-16</v>
      </c>
      <c r="AB504" s="89">
        <v>0.97729444527961995</v>
      </c>
      <c r="AC504" s="89">
        <v>99</v>
      </c>
      <c r="AD504" s="89">
        <v>0.92174531810201199</v>
      </c>
      <c r="AE504" s="89">
        <v>10.895227052319401</v>
      </c>
      <c r="AF504" s="89">
        <v>3.2507330161024601E-15</v>
      </c>
      <c r="AG504" s="89">
        <v>1.04823292238448</v>
      </c>
      <c r="AH504" s="89">
        <v>99</v>
      </c>
      <c r="AI504" s="89">
        <v>1.0742860854078</v>
      </c>
      <c r="AJ504" s="89">
        <v>8.1663332385427996</v>
      </c>
      <c r="AK504" s="89">
        <v>-1.9055464277202699E-15</v>
      </c>
      <c r="AL504" s="89">
        <v>1.3974450480152401</v>
      </c>
      <c r="AM504" s="89">
        <v>99</v>
      </c>
      <c r="AN504" s="89">
        <v>0.83125160662122999</v>
      </c>
      <c r="AO504" s="89">
        <v>11.8607006775519</v>
      </c>
      <c r="AP504" s="89">
        <v>-3.41060513164848E-16</v>
      </c>
      <c r="AQ504" s="89">
        <v>1.4917608128578099</v>
      </c>
      <c r="AR504" s="89">
        <v>95</v>
      </c>
      <c r="AS504" s="93">
        <f t="shared" si="15"/>
        <v>8</v>
      </c>
    </row>
    <row r="505" spans="1:45" x14ac:dyDescent="0.3">
      <c r="A505" s="93" t="str">
        <f t="shared" si="14"/>
        <v>HGTX3IRBR3</v>
      </c>
      <c r="B505" s="93">
        <v>503</v>
      </c>
      <c r="C505" s="89" t="s">
        <v>106</v>
      </c>
      <c r="D505" s="89" t="s">
        <v>108</v>
      </c>
      <c r="E505" s="89">
        <v>-0.304073594094037</v>
      </c>
      <c r="F505" s="89">
        <v>12.3429864242737</v>
      </c>
      <c r="G505" s="89">
        <v>3.5527136788005001E-16</v>
      </c>
      <c r="H505" s="89">
        <v>0.58666970476206504</v>
      </c>
      <c r="I505" s="89">
        <v>99</v>
      </c>
      <c r="J505" s="89">
        <v>-0.21814154108817199</v>
      </c>
      <c r="K505" s="89">
        <v>10.9020122882055</v>
      </c>
      <c r="L505" s="89">
        <v>5.5511151231257797E-16</v>
      </c>
      <c r="M505" s="89">
        <v>0.57810156779816602</v>
      </c>
      <c r="N505" s="89">
        <v>99</v>
      </c>
      <c r="O505" s="89">
        <v>-0.279691249455851</v>
      </c>
      <c r="P505" s="89">
        <v>12.0138756128288</v>
      </c>
      <c r="Q505" s="89">
        <v>-4.5043334141934901E-16</v>
      </c>
      <c r="R505" s="89">
        <v>0.59495286965865402</v>
      </c>
      <c r="S505" s="89">
        <v>99</v>
      </c>
      <c r="T505" s="89">
        <v>-0.46466556600820902</v>
      </c>
      <c r="U505" s="89">
        <v>15.2826451026257</v>
      </c>
      <c r="V505" s="89">
        <v>-6.99440505513849E-16</v>
      </c>
      <c r="W505" s="89">
        <v>0.72420923285667704</v>
      </c>
      <c r="X505" s="89">
        <v>99</v>
      </c>
      <c r="Y505" s="89">
        <v>-0.29700540234075601</v>
      </c>
      <c r="Z505" s="89">
        <v>12.449172114676101</v>
      </c>
      <c r="AA505" s="89">
        <v>5.7238164825119195E-16</v>
      </c>
      <c r="AB505" s="89">
        <v>1.02750486951387</v>
      </c>
      <c r="AC505" s="89">
        <v>99</v>
      </c>
      <c r="AD505" s="89">
        <v>-0.257884861712393</v>
      </c>
      <c r="AE505" s="89">
        <v>11.831825586902401</v>
      </c>
      <c r="AF505" s="89">
        <v>-1.35003119794419E-15</v>
      </c>
      <c r="AG505" s="89">
        <v>1.10022442589618</v>
      </c>
      <c r="AH505" s="89">
        <v>99</v>
      </c>
      <c r="AI505" s="89">
        <v>-0.227925884431387</v>
      </c>
      <c r="AJ505" s="89">
        <v>11.3474631051687</v>
      </c>
      <c r="AK505" s="89">
        <v>5.4905575036007701E-16</v>
      </c>
      <c r="AL505" s="89">
        <v>1.12378706826662</v>
      </c>
      <c r="AM505" s="89">
        <v>99</v>
      </c>
      <c r="AN505" s="89">
        <v>0</v>
      </c>
      <c r="AO505" s="89">
        <v>0</v>
      </c>
      <c r="AP505" s="89">
        <v>0</v>
      </c>
      <c r="AQ505" s="89">
        <v>0</v>
      </c>
      <c r="AR505" s="89" t="s">
        <v>230</v>
      </c>
      <c r="AS505" s="93">
        <f t="shared" si="15"/>
        <v>7</v>
      </c>
    </row>
    <row r="506" spans="1:45" x14ac:dyDescent="0.3">
      <c r="A506" s="93" t="str">
        <f t="shared" si="14"/>
        <v>HGTX3TOTS3</v>
      </c>
      <c r="B506" s="93">
        <v>504</v>
      </c>
      <c r="C506" s="89" t="s">
        <v>106</v>
      </c>
      <c r="D506" s="89" t="s">
        <v>123</v>
      </c>
      <c r="E506" s="89">
        <v>0</v>
      </c>
      <c r="F506" s="89">
        <v>0</v>
      </c>
      <c r="G506" s="89">
        <v>0</v>
      </c>
      <c r="H506" s="89">
        <v>0</v>
      </c>
      <c r="I506" s="89" t="s">
        <v>230</v>
      </c>
      <c r="J506" s="89">
        <v>0.141983973244595</v>
      </c>
      <c r="K506" s="89">
        <v>25.3646509129611</v>
      </c>
      <c r="L506" s="89">
        <v>-1.12502599828683E-15</v>
      </c>
      <c r="M506" s="89">
        <v>1.1365346506723</v>
      </c>
      <c r="N506" s="89">
        <v>95</v>
      </c>
      <c r="O506" s="89">
        <v>0.41472392159147797</v>
      </c>
      <c r="P506" s="89">
        <v>20.4954786514799</v>
      </c>
      <c r="Q506" s="89">
        <v>1.2180732613030301E-15</v>
      </c>
      <c r="R506" s="89">
        <v>1.1869923302748899</v>
      </c>
      <c r="S506" s="89">
        <v>99</v>
      </c>
      <c r="T506" s="89">
        <v>0</v>
      </c>
      <c r="U506" s="89">
        <v>0</v>
      </c>
      <c r="V506" s="89">
        <v>0</v>
      </c>
      <c r="W506" s="89">
        <v>0</v>
      </c>
      <c r="X506" s="89" t="s">
        <v>230</v>
      </c>
      <c r="Y506" s="89">
        <v>1.23090396676464</v>
      </c>
      <c r="Z506" s="89">
        <v>6.0696468986614898</v>
      </c>
      <c r="AA506" s="89">
        <v>-6.5133084111342503E-16</v>
      </c>
      <c r="AB506" s="89">
        <v>1.8131126541212801</v>
      </c>
      <c r="AC506" s="89">
        <v>95</v>
      </c>
      <c r="AD506" s="89">
        <v>1.45726591842704</v>
      </c>
      <c r="AE506" s="89">
        <v>2.07641802599785</v>
      </c>
      <c r="AF506" s="89">
        <v>9.5923269327613492E-16</v>
      </c>
      <c r="AG506" s="89">
        <v>1.99559798778398</v>
      </c>
      <c r="AH506" s="89">
        <v>95</v>
      </c>
      <c r="AI506" s="89">
        <v>1.72583311654644</v>
      </c>
      <c r="AJ506" s="89">
        <v>-2.7302257389881301</v>
      </c>
      <c r="AK506" s="89">
        <v>-4.52163559120064E-16</v>
      </c>
      <c r="AL506" s="89">
        <v>2.5570862606247702</v>
      </c>
      <c r="AM506" s="89">
        <v>99</v>
      </c>
      <c r="AN506" s="89">
        <v>0</v>
      </c>
      <c r="AO506" s="89">
        <v>0</v>
      </c>
      <c r="AP506" s="89">
        <v>0</v>
      </c>
      <c r="AQ506" s="89">
        <v>0</v>
      </c>
      <c r="AR506" s="89" t="s">
        <v>230</v>
      </c>
      <c r="AS506" s="93">
        <f t="shared" si="15"/>
        <v>5</v>
      </c>
    </row>
    <row r="507" spans="1:45" x14ac:dyDescent="0.3">
      <c r="A507" s="93" t="str">
        <f t="shared" si="14"/>
        <v>HYPE3BRDT3</v>
      </c>
      <c r="B507" s="93">
        <v>505</v>
      </c>
      <c r="C507" s="89" t="s">
        <v>94</v>
      </c>
      <c r="D507" s="89" t="s">
        <v>83</v>
      </c>
      <c r="E507" s="89">
        <v>0.42058247705524299</v>
      </c>
      <c r="F507" s="89">
        <v>7.9172855600657597</v>
      </c>
      <c r="G507" s="89">
        <v>1.1368683772161599E-15</v>
      </c>
      <c r="H507" s="89">
        <v>0.77941190502187896</v>
      </c>
      <c r="I507" s="89">
        <v>99</v>
      </c>
      <c r="J507" s="89">
        <v>0.40831699678712002</v>
      </c>
      <c r="K507" s="89">
        <v>8.2793600017019298</v>
      </c>
      <c r="L507" s="89">
        <v>2.3980817331903399E-15</v>
      </c>
      <c r="M507" s="89">
        <v>0.75086530993812695</v>
      </c>
      <c r="N507" s="89">
        <v>95</v>
      </c>
      <c r="O507" s="89">
        <v>0.35915039045490099</v>
      </c>
      <c r="P507" s="89">
        <v>9.8270090089081492</v>
      </c>
      <c r="Q507" s="89">
        <v>-1.1419436824715901E-15</v>
      </c>
      <c r="R507" s="89">
        <v>0.75579109445849602</v>
      </c>
      <c r="S507" s="89">
        <v>99</v>
      </c>
      <c r="T507" s="89">
        <v>0.33532810408054597</v>
      </c>
      <c r="U507" s="89">
        <v>10.5492798514085</v>
      </c>
      <c r="V507" s="89">
        <v>-5.5511151231257797E-16</v>
      </c>
      <c r="W507" s="89">
        <v>0.755997514782633</v>
      </c>
      <c r="X507" s="89">
        <v>99</v>
      </c>
      <c r="Y507" s="89">
        <v>0.37059118762666199</v>
      </c>
      <c r="Z507" s="89">
        <v>9.4098499189826601</v>
      </c>
      <c r="AA507" s="89">
        <v>-4.9343245538895898E-16</v>
      </c>
      <c r="AB507" s="89">
        <v>0.77551643830384798</v>
      </c>
      <c r="AC507" s="89">
        <v>99</v>
      </c>
      <c r="AD507" s="89">
        <v>0.48488006850566301</v>
      </c>
      <c r="AE507" s="89">
        <v>5.5817377149068799</v>
      </c>
      <c r="AF507" s="89">
        <v>1.06581410364015E-16</v>
      </c>
      <c r="AG507" s="89">
        <v>1.0000955209834199</v>
      </c>
      <c r="AH507" s="89">
        <v>99</v>
      </c>
      <c r="AI507" s="89">
        <v>0.66531867860776805</v>
      </c>
      <c r="AJ507" s="89">
        <v>-0.46135741968625499</v>
      </c>
      <c r="AK507" s="89">
        <v>-2.8421709430404001E-15</v>
      </c>
      <c r="AL507" s="89">
        <v>1.5315587051991399</v>
      </c>
      <c r="AM507" s="89">
        <v>99</v>
      </c>
      <c r="AN507" s="89">
        <v>0.83708369947324202</v>
      </c>
      <c r="AO507" s="89">
        <v>-5.6197997916564999</v>
      </c>
      <c r="AP507" s="89">
        <v>2.9700686354772198E-15</v>
      </c>
      <c r="AQ507" s="89">
        <v>1.87875352700965</v>
      </c>
      <c r="AR507" s="89">
        <v>99</v>
      </c>
      <c r="AS507" s="93">
        <f t="shared" si="15"/>
        <v>8</v>
      </c>
    </row>
    <row r="508" spans="1:45" x14ac:dyDescent="0.3">
      <c r="A508" s="93" t="str">
        <f t="shared" si="14"/>
        <v>HYPE3BRML3</v>
      </c>
      <c r="B508" s="93">
        <v>506</v>
      </c>
      <c r="C508" s="89" t="s">
        <v>94</v>
      </c>
      <c r="D508" s="89" t="s">
        <v>105</v>
      </c>
      <c r="E508" s="89">
        <v>0</v>
      </c>
      <c r="F508" s="89">
        <v>0</v>
      </c>
      <c r="G508" s="89">
        <v>0</v>
      </c>
      <c r="H508" s="89">
        <v>0</v>
      </c>
      <c r="I508" s="89" t="s">
        <v>230</v>
      </c>
      <c r="J508" s="89">
        <v>0</v>
      </c>
      <c r="K508" s="89">
        <v>0</v>
      </c>
      <c r="L508" s="89">
        <v>0</v>
      </c>
      <c r="M508" s="89">
        <v>0</v>
      </c>
      <c r="N508" s="89" t="s">
        <v>230</v>
      </c>
      <c r="O508" s="89">
        <v>0.17866723469076501</v>
      </c>
      <c r="P508" s="89">
        <v>4.0167743630270598</v>
      </c>
      <c r="Q508" s="89">
        <v>-4.94842262404356E-16</v>
      </c>
      <c r="R508" s="89">
        <v>0.63702356332409604</v>
      </c>
      <c r="S508" s="89">
        <v>95</v>
      </c>
      <c r="T508" s="89">
        <v>0</v>
      </c>
      <c r="U508" s="89">
        <v>0</v>
      </c>
      <c r="V508" s="89">
        <v>0</v>
      </c>
      <c r="W508" s="89">
        <v>0</v>
      </c>
      <c r="X508" s="89" t="s">
        <v>230</v>
      </c>
      <c r="Y508" s="89">
        <v>0.17983686724721901</v>
      </c>
      <c r="Z508" s="89">
        <v>4.1370360150270598</v>
      </c>
      <c r="AA508" s="89">
        <v>2.7632217501781699E-16</v>
      </c>
      <c r="AB508" s="89">
        <v>0.67502024097391999</v>
      </c>
      <c r="AC508" s="89">
        <v>95</v>
      </c>
      <c r="AD508" s="89">
        <v>0.19405883951240699</v>
      </c>
      <c r="AE508" s="89">
        <v>3.6832237310499698</v>
      </c>
      <c r="AF508" s="89">
        <v>1.2434497875801799E-16</v>
      </c>
      <c r="AG508" s="89">
        <v>0.68218787931121405</v>
      </c>
      <c r="AH508" s="89">
        <v>95</v>
      </c>
      <c r="AI508" s="89">
        <v>0.19547377621290701</v>
      </c>
      <c r="AJ508" s="89">
        <v>3.6523146192089202</v>
      </c>
      <c r="AK508" s="89">
        <v>-3.2297397080004503E-17</v>
      </c>
      <c r="AL508" s="89">
        <v>0.69336598092694102</v>
      </c>
      <c r="AM508" s="89">
        <v>99</v>
      </c>
      <c r="AN508" s="89">
        <v>0.61518336371595395</v>
      </c>
      <c r="AO508" s="89">
        <v>-9.0112132587599092</v>
      </c>
      <c r="AP508" s="89">
        <v>-7.9580786405131203E-16</v>
      </c>
      <c r="AQ508" s="89">
        <v>1.8851795257694599</v>
      </c>
      <c r="AR508" s="89">
        <v>99</v>
      </c>
      <c r="AS508" s="93">
        <f t="shared" si="15"/>
        <v>5</v>
      </c>
    </row>
    <row r="509" spans="1:45" x14ac:dyDescent="0.3">
      <c r="A509" s="93" t="str">
        <f t="shared" si="14"/>
        <v>HYPE3CVCB3</v>
      </c>
      <c r="B509" s="93">
        <v>507</v>
      </c>
      <c r="C509" s="89" t="s">
        <v>94</v>
      </c>
      <c r="D509" s="89" t="s">
        <v>87</v>
      </c>
      <c r="E509" s="89">
        <v>0</v>
      </c>
      <c r="F509" s="89">
        <v>0</v>
      </c>
      <c r="G509" s="89">
        <v>0</v>
      </c>
      <c r="H509" s="89">
        <v>0</v>
      </c>
      <c r="I509" s="89" t="s">
        <v>230</v>
      </c>
      <c r="J509" s="89">
        <v>0</v>
      </c>
      <c r="K509" s="89">
        <v>0</v>
      </c>
      <c r="L509" s="89">
        <v>0</v>
      </c>
      <c r="M509" s="89">
        <v>0</v>
      </c>
      <c r="N509" s="89" t="s">
        <v>230</v>
      </c>
      <c r="O509" s="89">
        <v>0.99017379892871005</v>
      </c>
      <c r="P509" s="89">
        <v>-13.4555467690985</v>
      </c>
      <c r="Q509" s="89">
        <v>-5.5828357809722196E-16</v>
      </c>
      <c r="R509" s="89">
        <v>1.63793382111645</v>
      </c>
      <c r="S509" s="89">
        <v>95</v>
      </c>
      <c r="T509" s="89">
        <v>0.96463300807840202</v>
      </c>
      <c r="U509" s="89">
        <v>-12.612731588875601</v>
      </c>
      <c r="V509" s="89">
        <v>-2.2204460492503101E-16</v>
      </c>
      <c r="W509" s="89">
        <v>1.5988720657950299</v>
      </c>
      <c r="X509" s="89">
        <v>95</v>
      </c>
      <c r="Y509" s="89">
        <v>1.07158204216246</v>
      </c>
      <c r="Z509" s="89">
        <v>-16.0791255062028</v>
      </c>
      <c r="AA509" s="89">
        <v>4.1053580288361301E-15</v>
      </c>
      <c r="AB509" s="89">
        <v>1.66162844624886</v>
      </c>
      <c r="AC509" s="89">
        <v>99</v>
      </c>
      <c r="AD509" s="89">
        <v>1.17392719431975</v>
      </c>
      <c r="AE509" s="89">
        <v>-19.504170482998799</v>
      </c>
      <c r="AF509" s="89">
        <v>-1.5099033134902101E-15</v>
      </c>
      <c r="AG509" s="89">
        <v>1.6903408137093401</v>
      </c>
      <c r="AH509" s="89">
        <v>99</v>
      </c>
      <c r="AI509" s="89">
        <v>1.32543668378808</v>
      </c>
      <c r="AJ509" s="89">
        <v>-24.6540941320598</v>
      </c>
      <c r="AK509" s="89">
        <v>-1.06581410364015E-15</v>
      </c>
      <c r="AL509" s="89">
        <v>2.08359120301933</v>
      </c>
      <c r="AM509" s="89">
        <v>99</v>
      </c>
      <c r="AN509" s="89">
        <v>1.6590576847382701</v>
      </c>
      <c r="AO509" s="89">
        <v>-34.605123541159699</v>
      </c>
      <c r="AP509" s="89">
        <v>1.4210854715202001E-15</v>
      </c>
      <c r="AQ509" s="89">
        <v>3.5563495667706801</v>
      </c>
      <c r="AR509" s="89">
        <v>99</v>
      </c>
      <c r="AS509" s="93">
        <f t="shared" si="15"/>
        <v>6</v>
      </c>
    </row>
    <row r="510" spans="1:45" x14ac:dyDescent="0.3">
      <c r="A510" s="93" t="str">
        <f t="shared" si="14"/>
        <v>HYPE3ECOR3</v>
      </c>
      <c r="B510" s="93">
        <v>508</v>
      </c>
      <c r="C510" s="89" t="s">
        <v>94</v>
      </c>
      <c r="D510" s="89" t="s">
        <v>88</v>
      </c>
      <c r="E510" s="89">
        <v>0.26768678772898602</v>
      </c>
      <c r="F510" s="89">
        <v>3.8910011973182601</v>
      </c>
      <c r="G510" s="89">
        <v>1.35003119794419E-15</v>
      </c>
      <c r="H510" s="89">
        <v>0.63580077863765505</v>
      </c>
      <c r="I510" s="89">
        <v>95</v>
      </c>
      <c r="J510" s="89">
        <v>0</v>
      </c>
      <c r="K510" s="89">
        <v>0</v>
      </c>
      <c r="L510" s="89">
        <v>0</v>
      </c>
      <c r="M510" s="89">
        <v>0</v>
      </c>
      <c r="N510" s="89" t="s">
        <v>230</v>
      </c>
      <c r="O510" s="89">
        <v>0.31884051657518703</v>
      </c>
      <c r="P510" s="89">
        <v>2.5260881915595101</v>
      </c>
      <c r="Q510" s="89">
        <v>-5.0753052554292897E-16</v>
      </c>
      <c r="R510" s="89">
        <v>0.72346425974826301</v>
      </c>
      <c r="S510" s="89">
        <v>95</v>
      </c>
      <c r="T510" s="89">
        <v>0</v>
      </c>
      <c r="U510" s="89">
        <v>0</v>
      </c>
      <c r="V510" s="89">
        <v>0</v>
      </c>
      <c r="W510" s="89">
        <v>0</v>
      </c>
      <c r="X510" s="89" t="s">
        <v>230</v>
      </c>
      <c r="Y510" s="89">
        <v>0.31976274481877898</v>
      </c>
      <c r="Z510" s="89">
        <v>2.6108555302999901</v>
      </c>
      <c r="AA510" s="89">
        <v>-2.3684757858670001E-16</v>
      </c>
      <c r="AB510" s="89">
        <v>0.79035139079866701</v>
      </c>
      <c r="AC510" s="89">
        <v>99</v>
      </c>
      <c r="AD510" s="89">
        <v>0.40487814947496997</v>
      </c>
      <c r="AE510" s="89">
        <v>-0.22456335295204999</v>
      </c>
      <c r="AF510" s="89">
        <v>-3.5527136788004998E-17</v>
      </c>
      <c r="AG510" s="89">
        <v>0.86123791229479196</v>
      </c>
      <c r="AH510" s="89">
        <v>99</v>
      </c>
      <c r="AI510" s="89">
        <v>0.47249659394015397</v>
      </c>
      <c r="AJ510" s="89">
        <v>-2.5019942712857399</v>
      </c>
      <c r="AK510" s="89">
        <v>-1.4130111222502E-15</v>
      </c>
      <c r="AL510" s="89">
        <v>0.95939471720455605</v>
      </c>
      <c r="AM510" s="89">
        <v>95</v>
      </c>
      <c r="AN510" s="89">
        <v>0.57182018658523404</v>
      </c>
      <c r="AO510" s="89">
        <v>-5.4681294391413999</v>
      </c>
      <c r="AP510" s="89">
        <v>-1.6768808563938401E-15</v>
      </c>
      <c r="AQ510" s="89">
        <v>1.18557823011668</v>
      </c>
      <c r="AR510" s="89">
        <v>99</v>
      </c>
      <c r="AS510" s="93">
        <f t="shared" si="15"/>
        <v>6</v>
      </c>
    </row>
    <row r="511" spans="1:45" x14ac:dyDescent="0.3">
      <c r="A511" s="93" t="str">
        <f t="shared" si="14"/>
        <v>HYPE3ENGI11</v>
      </c>
      <c r="B511" s="93">
        <v>509</v>
      </c>
      <c r="C511" s="89" t="s">
        <v>94</v>
      </c>
      <c r="D511" s="89" t="s">
        <v>91</v>
      </c>
      <c r="E511" s="89">
        <v>0</v>
      </c>
      <c r="F511" s="89">
        <v>0</v>
      </c>
      <c r="G511" s="89">
        <v>0</v>
      </c>
      <c r="H511" s="89">
        <v>0</v>
      </c>
      <c r="I511" s="89" t="s">
        <v>230</v>
      </c>
      <c r="J511" s="89">
        <v>0</v>
      </c>
      <c r="K511" s="89">
        <v>0</v>
      </c>
      <c r="L511" s="89">
        <v>0</v>
      </c>
      <c r="M511" s="89">
        <v>0</v>
      </c>
      <c r="N511" s="89" t="s">
        <v>230</v>
      </c>
      <c r="O511" s="89">
        <v>0</v>
      </c>
      <c r="P511" s="89">
        <v>0</v>
      </c>
      <c r="Q511" s="89">
        <v>0</v>
      </c>
      <c r="R511" s="89">
        <v>0</v>
      </c>
      <c r="S511" s="89" t="s">
        <v>230</v>
      </c>
      <c r="T511" s="89">
        <v>1.17696195830912</v>
      </c>
      <c r="U511" s="89">
        <v>8.4965807158188706</v>
      </c>
      <c r="V511" s="89">
        <v>-9.7699626167013803E-16</v>
      </c>
      <c r="W511" s="89">
        <v>1.87965798499716</v>
      </c>
      <c r="X511" s="89">
        <v>95</v>
      </c>
      <c r="Y511" s="89">
        <v>1.0903021206113701</v>
      </c>
      <c r="Z511" s="89">
        <v>11.3735081079951</v>
      </c>
      <c r="AA511" s="89">
        <v>2.44742497872923E-15</v>
      </c>
      <c r="AB511" s="89">
        <v>1.83964252271187</v>
      </c>
      <c r="AC511" s="89">
        <v>99</v>
      </c>
      <c r="AD511" s="89">
        <v>1.0747024340911</v>
      </c>
      <c r="AE511" s="89">
        <v>11.8653710057166</v>
      </c>
      <c r="AF511" s="89">
        <v>8.1712414612411495E-16</v>
      </c>
      <c r="AG511" s="89">
        <v>1.8485107111863901</v>
      </c>
      <c r="AH511" s="89">
        <v>99</v>
      </c>
      <c r="AI511" s="89">
        <v>1.25452906360354</v>
      </c>
      <c r="AJ511" s="89">
        <v>5.7881389591811097</v>
      </c>
      <c r="AK511" s="89">
        <v>-1.71176204524024E-15</v>
      </c>
      <c r="AL511" s="89">
        <v>2.3094982068825498</v>
      </c>
      <c r="AM511" s="89">
        <v>95</v>
      </c>
      <c r="AN511" s="89">
        <v>1.53993868224653</v>
      </c>
      <c r="AO511" s="89">
        <v>-2.78159219986438</v>
      </c>
      <c r="AP511" s="89">
        <v>2.5295321393059601E-15</v>
      </c>
      <c r="AQ511" s="89">
        <v>2.68662702595008</v>
      </c>
      <c r="AR511" s="89">
        <v>99</v>
      </c>
      <c r="AS511" s="93">
        <f t="shared" si="15"/>
        <v>5</v>
      </c>
    </row>
    <row r="512" spans="1:45" x14ac:dyDescent="0.3">
      <c r="A512" s="93" t="str">
        <f t="shared" si="14"/>
        <v>HYPE3EZTC3</v>
      </c>
      <c r="B512" s="93">
        <v>510</v>
      </c>
      <c r="C512" s="89" t="s">
        <v>94</v>
      </c>
      <c r="D512" s="89" t="s">
        <v>455</v>
      </c>
      <c r="E512" s="89">
        <v>0</v>
      </c>
      <c r="F512" s="89">
        <v>0</v>
      </c>
      <c r="G512" s="89">
        <v>0</v>
      </c>
      <c r="H512" s="89">
        <v>0</v>
      </c>
      <c r="I512" s="89" t="s">
        <v>230</v>
      </c>
      <c r="J512" s="89">
        <v>0</v>
      </c>
      <c r="K512" s="89">
        <v>0</v>
      </c>
      <c r="L512" s="89">
        <v>0</v>
      </c>
      <c r="M512" s="89">
        <v>0</v>
      </c>
      <c r="N512" s="89" t="s">
        <v>230</v>
      </c>
      <c r="O512" s="89">
        <v>0</v>
      </c>
      <c r="P512" s="89">
        <v>0</v>
      </c>
      <c r="Q512" s="89">
        <v>0</v>
      </c>
      <c r="R512" s="89">
        <v>0</v>
      </c>
      <c r="S512" s="89" t="s">
        <v>230</v>
      </c>
      <c r="T512" s="89">
        <v>0.44366728723472698</v>
      </c>
      <c r="U512" s="89">
        <v>25.325838355121199</v>
      </c>
      <c r="V512" s="89">
        <v>3.3750779948604801E-15</v>
      </c>
      <c r="W512" s="89">
        <v>2.08618796012831</v>
      </c>
      <c r="X512" s="89">
        <v>95</v>
      </c>
      <c r="Y512" s="89">
        <v>0.81175187253544501</v>
      </c>
      <c r="Z512" s="89">
        <v>13.0245186486649</v>
      </c>
      <c r="AA512" s="89">
        <v>2.68427255731593E-15</v>
      </c>
      <c r="AB512" s="89">
        <v>2.6603876200860102</v>
      </c>
      <c r="AC512" s="89">
        <v>99</v>
      </c>
      <c r="AD512" s="89">
        <v>1.28378475329804</v>
      </c>
      <c r="AE512" s="89">
        <v>-2.62291658387353</v>
      </c>
      <c r="AF512" s="89">
        <v>5.8264504332328204E-15</v>
      </c>
      <c r="AG512" s="89">
        <v>3.2630581061930499</v>
      </c>
      <c r="AH512" s="89">
        <v>95</v>
      </c>
      <c r="AI512" s="89">
        <v>1.4815806113004899</v>
      </c>
      <c r="AJ512" s="89">
        <v>-9.3133644145068004</v>
      </c>
      <c r="AK512" s="89">
        <v>-4.9092043561606899E-15</v>
      </c>
      <c r="AL512" s="89">
        <v>3.5436586643770398</v>
      </c>
      <c r="AM512" s="89">
        <v>95</v>
      </c>
      <c r="AN512" s="89">
        <v>1.7399397291676799</v>
      </c>
      <c r="AO512" s="89">
        <v>-17.028095679729201</v>
      </c>
      <c r="AP512" s="89">
        <v>3.01270119962282E-15</v>
      </c>
      <c r="AQ512" s="89">
        <v>3.9721256236059101</v>
      </c>
      <c r="AR512" s="89">
        <v>99</v>
      </c>
      <c r="AS512" s="93">
        <f t="shared" si="15"/>
        <v>5</v>
      </c>
    </row>
    <row r="513" spans="1:45" x14ac:dyDescent="0.3">
      <c r="A513" s="93" t="str">
        <f t="shared" si="14"/>
        <v>HYPE3FLRY3</v>
      </c>
      <c r="B513" s="93">
        <v>511</v>
      </c>
      <c r="C513" s="89" t="s">
        <v>94</v>
      </c>
      <c r="D513" s="89" t="s">
        <v>92</v>
      </c>
      <c r="E513" s="89">
        <v>-4.0885232666254399E-2</v>
      </c>
      <c r="F513" s="89">
        <v>28.548836649086301</v>
      </c>
      <c r="G513" s="89">
        <v>-1.3855583347321999E-15</v>
      </c>
      <c r="H513" s="89">
        <v>0.81934258659565995</v>
      </c>
      <c r="I513" s="89">
        <v>99</v>
      </c>
      <c r="J513" s="89">
        <v>-8.6075000411565503E-2</v>
      </c>
      <c r="K513" s="89">
        <v>29.6882634587441</v>
      </c>
      <c r="L513" s="89">
        <v>-1.6579330501069001E-15</v>
      </c>
      <c r="M513" s="89">
        <v>1.0933734157536199</v>
      </c>
      <c r="N513" s="89">
        <v>95</v>
      </c>
      <c r="O513" s="89">
        <v>-0.19296206820498901</v>
      </c>
      <c r="P513" s="89">
        <v>32.8869803137204</v>
      </c>
      <c r="Q513" s="89">
        <v>-3.1213127320890099E-15</v>
      </c>
      <c r="R513" s="89">
        <v>1.15342527588984</v>
      </c>
      <c r="S513" s="89">
        <v>95</v>
      </c>
      <c r="T513" s="89">
        <v>-0.22590305040869699</v>
      </c>
      <c r="U513" s="89">
        <v>33.732311870577</v>
      </c>
      <c r="V513" s="89">
        <v>3.9523939676655598E-15</v>
      </c>
      <c r="W513" s="89">
        <v>1.2283105059177499</v>
      </c>
      <c r="X513" s="89">
        <v>95</v>
      </c>
      <c r="Y513" s="89">
        <v>5.7089637468941898E-2</v>
      </c>
      <c r="Z513" s="89">
        <v>24.312613964648602</v>
      </c>
      <c r="AA513" s="89">
        <v>-1.8947806286936001E-15</v>
      </c>
      <c r="AB513" s="89">
        <v>1.7093933854141099</v>
      </c>
      <c r="AC513" s="89">
        <v>95</v>
      </c>
      <c r="AD513" s="89">
        <v>0</v>
      </c>
      <c r="AE513" s="89">
        <v>0</v>
      </c>
      <c r="AF513" s="89">
        <v>0</v>
      </c>
      <c r="AG513" s="89">
        <v>0</v>
      </c>
      <c r="AH513" s="89" t="s">
        <v>230</v>
      </c>
      <c r="AI513" s="89">
        <v>0</v>
      </c>
      <c r="AJ513" s="89">
        <v>0</v>
      </c>
      <c r="AK513" s="89">
        <v>0</v>
      </c>
      <c r="AL513" s="89">
        <v>0</v>
      </c>
      <c r="AM513" s="89" t="s">
        <v>230</v>
      </c>
      <c r="AN513" s="89">
        <v>0</v>
      </c>
      <c r="AO513" s="89">
        <v>0</v>
      </c>
      <c r="AP513" s="89">
        <v>0</v>
      </c>
      <c r="AQ513" s="89">
        <v>0</v>
      </c>
      <c r="AR513" s="89" t="s">
        <v>230</v>
      </c>
      <c r="AS513" s="93">
        <f t="shared" si="15"/>
        <v>5</v>
      </c>
    </row>
    <row r="514" spans="1:45" x14ac:dyDescent="0.3">
      <c r="A514" s="93" t="str">
        <f t="shared" si="14"/>
        <v>HYPE3IRBR3</v>
      </c>
      <c r="B514" s="93">
        <v>512</v>
      </c>
      <c r="C514" s="89" t="s">
        <v>94</v>
      </c>
      <c r="D514" s="89" t="s">
        <v>108</v>
      </c>
      <c r="E514" s="89">
        <v>0.188235337973539</v>
      </c>
      <c r="F514" s="89">
        <v>1.0827480555565201</v>
      </c>
      <c r="G514" s="89">
        <v>8.8817841970012504E-16</v>
      </c>
      <c r="H514" s="89">
        <v>0.50958827671984197</v>
      </c>
      <c r="I514" s="89">
        <v>95</v>
      </c>
      <c r="J514" s="89">
        <v>0.19853546422833299</v>
      </c>
      <c r="K514" s="89">
        <v>0.81443158589392395</v>
      </c>
      <c r="L514" s="89">
        <v>6.3652786745175603E-16</v>
      </c>
      <c r="M514" s="89">
        <v>0.50232139303754197</v>
      </c>
      <c r="N514" s="89">
        <v>99</v>
      </c>
      <c r="O514" s="89">
        <v>0.19712234866211101</v>
      </c>
      <c r="P514" s="89">
        <v>0.93973785669012899</v>
      </c>
      <c r="Q514" s="89">
        <v>-2.7914178904861098E-16</v>
      </c>
      <c r="R514" s="89">
        <v>0.58603339297567902</v>
      </c>
      <c r="S514" s="89">
        <v>99</v>
      </c>
      <c r="T514" s="89">
        <v>0.254936823045808</v>
      </c>
      <c r="U514" s="89">
        <v>-0.66430849251323398</v>
      </c>
      <c r="V514" s="89">
        <v>-5.5511151231257797E-16</v>
      </c>
      <c r="W514" s="89">
        <v>0.89526477847781605</v>
      </c>
      <c r="X514" s="89">
        <v>95</v>
      </c>
      <c r="Y514" s="89">
        <v>0</v>
      </c>
      <c r="Z514" s="89">
        <v>0</v>
      </c>
      <c r="AA514" s="89">
        <v>0</v>
      </c>
      <c r="AB514" s="89">
        <v>0</v>
      </c>
      <c r="AC514" s="89" t="s">
        <v>230</v>
      </c>
      <c r="AD514" s="89">
        <v>0</v>
      </c>
      <c r="AE514" s="89">
        <v>0</v>
      </c>
      <c r="AF514" s="89">
        <v>0</v>
      </c>
      <c r="AG514" s="89">
        <v>0</v>
      </c>
      <c r="AH514" s="89" t="s">
        <v>230</v>
      </c>
      <c r="AI514" s="89">
        <v>0</v>
      </c>
      <c r="AJ514" s="89">
        <v>0</v>
      </c>
      <c r="AK514" s="89">
        <v>0</v>
      </c>
      <c r="AL514" s="89">
        <v>0</v>
      </c>
      <c r="AM514" s="89" t="s">
        <v>230</v>
      </c>
      <c r="AN514" s="89">
        <v>1.3862384427743</v>
      </c>
      <c r="AO514" s="89">
        <v>-34.274186325002503</v>
      </c>
      <c r="AP514" s="89">
        <v>2.2737367544323199E-15</v>
      </c>
      <c r="AQ514" s="89">
        <v>5.9651385205502203</v>
      </c>
      <c r="AR514" s="89">
        <v>99</v>
      </c>
      <c r="AS514" s="93">
        <f t="shared" si="15"/>
        <v>5</v>
      </c>
    </row>
    <row r="515" spans="1:45" x14ac:dyDescent="0.3">
      <c r="A515" s="93" t="str">
        <f t="shared" si="14"/>
        <v>HYPE3JBSS3</v>
      </c>
      <c r="B515" s="93">
        <v>513</v>
      </c>
      <c r="C515" s="89" t="s">
        <v>94</v>
      </c>
      <c r="D515" s="89" t="s">
        <v>95</v>
      </c>
      <c r="E515" s="89">
        <v>0.66194817744041801</v>
      </c>
      <c r="F515" s="89">
        <v>1.5794883050840001</v>
      </c>
      <c r="G515" s="89">
        <v>3.41060513164848E-15</v>
      </c>
      <c r="H515" s="89">
        <v>0.94292814208432796</v>
      </c>
      <c r="I515" s="89">
        <v>99</v>
      </c>
      <c r="J515" s="89">
        <v>0.638499530834714</v>
      </c>
      <c r="K515" s="89">
        <v>2.3517262952197799</v>
      </c>
      <c r="L515" s="89">
        <v>1.0362081563168101E-15</v>
      </c>
      <c r="M515" s="89">
        <v>0.99259346644073099</v>
      </c>
      <c r="N515" s="89">
        <v>99</v>
      </c>
      <c r="O515" s="89">
        <v>0.44631552391516399</v>
      </c>
      <c r="P515" s="89">
        <v>8.2252088719018506</v>
      </c>
      <c r="Q515" s="89">
        <v>-5.3290705182007502E-16</v>
      </c>
      <c r="R515" s="89">
        <v>1.13978811447244</v>
      </c>
      <c r="S515" s="89">
        <v>95</v>
      </c>
      <c r="T515" s="89">
        <v>0.41005098920569499</v>
      </c>
      <c r="U515" s="89">
        <v>9.2726451102220793</v>
      </c>
      <c r="V515" s="89">
        <v>3.7747582837255302E-16</v>
      </c>
      <c r="W515" s="89">
        <v>1.14120146564812</v>
      </c>
      <c r="X515" s="89">
        <v>95</v>
      </c>
      <c r="Y515" s="89">
        <v>0.35853820238258999</v>
      </c>
      <c r="Z515" s="89">
        <v>10.8765338079461</v>
      </c>
      <c r="AA515" s="89">
        <v>-8.6844112148456696E-16</v>
      </c>
      <c r="AB515" s="89">
        <v>1.13995299010901</v>
      </c>
      <c r="AC515" s="89">
        <v>99</v>
      </c>
      <c r="AD515" s="89">
        <v>0.216096111988578</v>
      </c>
      <c r="AE515" s="89">
        <v>15.5242985046035</v>
      </c>
      <c r="AF515" s="89">
        <v>4.6185277824406504E-16</v>
      </c>
      <c r="AG515" s="89">
        <v>1.27785440577543</v>
      </c>
      <c r="AH515" s="89">
        <v>95</v>
      </c>
      <c r="AI515" s="89">
        <v>0.29124540413769801</v>
      </c>
      <c r="AJ515" s="89">
        <v>12.9745937699695</v>
      </c>
      <c r="AK515" s="89">
        <v>-1.9378438248002699E-16</v>
      </c>
      <c r="AL515" s="89">
        <v>1.4002046349728801</v>
      </c>
      <c r="AM515" s="89">
        <v>99</v>
      </c>
      <c r="AN515" s="89">
        <v>0.32815720301106399</v>
      </c>
      <c r="AO515" s="89">
        <v>11.815107692373401</v>
      </c>
      <c r="AP515" s="89">
        <v>1.8900436771218701E-15</v>
      </c>
      <c r="AQ515" s="89">
        <v>1.6353756265124999</v>
      </c>
      <c r="AR515" s="89">
        <v>99</v>
      </c>
      <c r="AS515" s="93">
        <f t="shared" si="15"/>
        <v>8</v>
      </c>
    </row>
    <row r="516" spans="1:45" x14ac:dyDescent="0.3">
      <c r="A516" s="93" t="str">
        <f t="shared" ref="A516:A579" si="16">_xlfn.CONCAT(C516,D516)</f>
        <v>HYPE3LREN3</v>
      </c>
      <c r="B516" s="93">
        <v>514</v>
      </c>
      <c r="C516" s="89" t="s">
        <v>94</v>
      </c>
      <c r="D516" s="89" t="s">
        <v>114</v>
      </c>
      <c r="E516" s="89">
        <v>0</v>
      </c>
      <c r="F516" s="89">
        <v>0</v>
      </c>
      <c r="G516" s="89">
        <v>0</v>
      </c>
      <c r="H516" s="89">
        <v>0</v>
      </c>
      <c r="I516" s="89" t="s">
        <v>230</v>
      </c>
      <c r="J516" s="89">
        <v>0</v>
      </c>
      <c r="K516" s="89">
        <v>0</v>
      </c>
      <c r="L516" s="89">
        <v>0</v>
      </c>
      <c r="M516" s="89">
        <v>0</v>
      </c>
      <c r="N516" s="89" t="s">
        <v>230</v>
      </c>
      <c r="O516" s="89">
        <v>0</v>
      </c>
      <c r="P516" s="89">
        <v>0</v>
      </c>
      <c r="Q516" s="89">
        <v>0</v>
      </c>
      <c r="R516" s="89">
        <v>0</v>
      </c>
      <c r="S516" s="89" t="s">
        <v>230</v>
      </c>
      <c r="T516" s="89">
        <v>7.6247130813761901E-2</v>
      </c>
      <c r="U516" s="89">
        <v>40.081871619273898</v>
      </c>
      <c r="V516" s="89">
        <v>-1.7763568394002501E-15</v>
      </c>
      <c r="W516" s="89">
        <v>2.2655452302060799</v>
      </c>
      <c r="X516" s="89">
        <v>95</v>
      </c>
      <c r="Y516" s="89">
        <v>0.33525086059828801</v>
      </c>
      <c r="Z516" s="89">
        <v>31.607970196825899</v>
      </c>
      <c r="AA516" s="89">
        <v>1.73688224296913E-15</v>
      </c>
      <c r="AB516" s="89">
        <v>2.42650075680573</v>
      </c>
      <c r="AC516" s="89">
        <v>99</v>
      </c>
      <c r="AD516" s="89">
        <v>0.67228127556642103</v>
      </c>
      <c r="AE516" s="89">
        <v>20.4642482707042</v>
      </c>
      <c r="AF516" s="89">
        <v>-9.9475983006413996E-16</v>
      </c>
      <c r="AG516" s="89">
        <v>2.7527008544068901</v>
      </c>
      <c r="AH516" s="89">
        <v>95</v>
      </c>
      <c r="AI516" s="89">
        <v>0.92677919323219304</v>
      </c>
      <c r="AJ516" s="89">
        <v>11.9506063880702</v>
      </c>
      <c r="AK516" s="89">
        <v>-3.1005501196804402E-15</v>
      </c>
      <c r="AL516" s="89">
        <v>3.0931977407392299</v>
      </c>
      <c r="AM516" s="89">
        <v>95</v>
      </c>
      <c r="AN516" s="89">
        <v>1.4177290145666701</v>
      </c>
      <c r="AO516" s="89">
        <v>-2.8087490466401399</v>
      </c>
      <c r="AP516" s="89">
        <v>1.8474111129762602E-15</v>
      </c>
      <c r="AQ516" s="89">
        <v>3.7940398467684702</v>
      </c>
      <c r="AR516" s="89">
        <v>99</v>
      </c>
      <c r="AS516" s="93">
        <f t="shared" ref="AS516:AS579" si="17">IF(AR516="",0,8-SUMIFS($E$1:$AQ$1,E516:AQ516,0))</f>
        <v>5</v>
      </c>
    </row>
    <row r="517" spans="1:45" x14ac:dyDescent="0.3">
      <c r="A517" s="93" t="str">
        <f t="shared" si="16"/>
        <v>HYPE3MULT3</v>
      </c>
      <c r="B517" s="93">
        <v>515</v>
      </c>
      <c r="C517" s="89" t="s">
        <v>94</v>
      </c>
      <c r="D517" s="89" t="s">
        <v>109</v>
      </c>
      <c r="E517" s="89">
        <v>0</v>
      </c>
      <c r="F517" s="89">
        <v>0</v>
      </c>
      <c r="G517" s="89">
        <v>0</v>
      </c>
      <c r="H517" s="89">
        <v>0</v>
      </c>
      <c r="I517" s="89" t="s">
        <v>230</v>
      </c>
      <c r="J517" s="89">
        <v>0</v>
      </c>
      <c r="K517" s="89">
        <v>0</v>
      </c>
      <c r="L517" s="89">
        <v>0</v>
      </c>
      <c r="M517" s="89">
        <v>0</v>
      </c>
      <c r="N517" s="89" t="s">
        <v>230</v>
      </c>
      <c r="O517" s="89">
        <v>0</v>
      </c>
      <c r="P517" s="89">
        <v>0</v>
      </c>
      <c r="Q517" s="89">
        <v>0</v>
      </c>
      <c r="R517" s="89">
        <v>0</v>
      </c>
      <c r="S517" s="89" t="s">
        <v>230</v>
      </c>
      <c r="T517" s="89">
        <v>0.205629205844509</v>
      </c>
      <c r="U517" s="89">
        <v>15.137538780745301</v>
      </c>
      <c r="V517" s="89">
        <v>-1.4654943925052099E-15</v>
      </c>
      <c r="W517" s="89">
        <v>1.31899940269646</v>
      </c>
      <c r="X517" s="89">
        <v>95</v>
      </c>
      <c r="Y517" s="89">
        <v>0.24567055764463699</v>
      </c>
      <c r="Z517" s="89">
        <v>13.8501969531999</v>
      </c>
      <c r="AA517" s="89">
        <v>1.50003466438243E-15</v>
      </c>
      <c r="AB517" s="89">
        <v>1.2944929628758499</v>
      </c>
      <c r="AC517" s="89">
        <v>99</v>
      </c>
      <c r="AD517" s="89">
        <v>0.33700372482396002</v>
      </c>
      <c r="AE517" s="89">
        <v>10.848446210500899</v>
      </c>
      <c r="AF517" s="89">
        <v>-4.2632564145606E-16</v>
      </c>
      <c r="AG517" s="89">
        <v>1.3320211751881199</v>
      </c>
      <c r="AH517" s="89">
        <v>99</v>
      </c>
      <c r="AI517" s="89">
        <v>0.40199481917428898</v>
      </c>
      <c r="AJ517" s="89">
        <v>8.6919809506621402</v>
      </c>
      <c r="AK517" s="89">
        <v>1.9378438248002699E-16</v>
      </c>
      <c r="AL517" s="89">
        <v>1.3684725598015699</v>
      </c>
      <c r="AM517" s="89">
        <v>99</v>
      </c>
      <c r="AN517" s="89">
        <v>0.95152945194190997</v>
      </c>
      <c r="AO517" s="89">
        <v>-7.9050801652709497</v>
      </c>
      <c r="AP517" s="89">
        <v>3.1832314562052501E-15</v>
      </c>
      <c r="AQ517" s="89">
        <v>2.6841926460744499</v>
      </c>
      <c r="AR517" s="89">
        <v>99</v>
      </c>
      <c r="AS517" s="93">
        <f t="shared" si="17"/>
        <v>5</v>
      </c>
    </row>
    <row r="518" spans="1:45" x14ac:dyDescent="0.3">
      <c r="A518" s="93" t="str">
        <f t="shared" si="16"/>
        <v>HYPE3YDUQ3</v>
      </c>
      <c r="B518" s="93">
        <v>516</v>
      </c>
      <c r="C518" s="89" t="s">
        <v>94</v>
      </c>
      <c r="D518" s="89" t="s">
        <v>115</v>
      </c>
      <c r="E518" s="89">
        <v>0</v>
      </c>
      <c r="F518" s="89">
        <v>0</v>
      </c>
      <c r="G518" s="89">
        <v>0</v>
      </c>
      <c r="H518" s="89">
        <v>0</v>
      </c>
      <c r="I518" s="89" t="s">
        <v>230</v>
      </c>
      <c r="J518" s="89">
        <v>0</v>
      </c>
      <c r="K518" s="89">
        <v>0</v>
      </c>
      <c r="L518" s="89">
        <v>0</v>
      </c>
      <c r="M518" s="89">
        <v>0</v>
      </c>
      <c r="N518" s="89" t="s">
        <v>230</v>
      </c>
      <c r="O518" s="89">
        <v>1.3210216016349501</v>
      </c>
      <c r="P518" s="89">
        <v>-11.3608026966723</v>
      </c>
      <c r="Q518" s="89">
        <v>-5.7858479911893903E-15</v>
      </c>
      <c r="R518" s="89">
        <v>2.3867166257829502</v>
      </c>
      <c r="S518" s="89">
        <v>95</v>
      </c>
      <c r="T518" s="89">
        <v>0</v>
      </c>
      <c r="U518" s="89">
        <v>0</v>
      </c>
      <c r="V518" s="89">
        <v>0</v>
      </c>
      <c r="W518" s="89">
        <v>0</v>
      </c>
      <c r="X518" s="89" t="s">
        <v>230</v>
      </c>
      <c r="Y518" s="89">
        <v>1.3715774054624901</v>
      </c>
      <c r="Z518" s="89">
        <v>-12.532041817584901</v>
      </c>
      <c r="AA518" s="89">
        <v>1.06581410364015E-15</v>
      </c>
      <c r="AB518" s="89">
        <v>2.3845291961265702</v>
      </c>
      <c r="AC518" s="89">
        <v>95</v>
      </c>
      <c r="AD518" s="89">
        <v>1.29070772961167</v>
      </c>
      <c r="AE518" s="89">
        <v>-9.9060797730296706</v>
      </c>
      <c r="AF518" s="89">
        <v>2.7000623958883799E-15</v>
      </c>
      <c r="AG518" s="89">
        <v>2.3494267403072899</v>
      </c>
      <c r="AH518" s="89">
        <v>95</v>
      </c>
      <c r="AI518" s="89">
        <v>1.44092891240753</v>
      </c>
      <c r="AJ518" s="89">
        <v>-14.9449396702462</v>
      </c>
      <c r="AK518" s="89">
        <v>1.2918958832001801E-16</v>
      </c>
      <c r="AL518" s="89">
        <v>2.5006941727575702</v>
      </c>
      <c r="AM518" s="89">
        <v>99</v>
      </c>
      <c r="AN518" s="89">
        <v>2.2303497011615798</v>
      </c>
      <c r="AO518" s="89">
        <v>-38.633226852267498</v>
      </c>
      <c r="AP518" s="89">
        <v>6.3664629124105002E-15</v>
      </c>
      <c r="AQ518" s="89">
        <v>4.5936963761897101</v>
      </c>
      <c r="AR518" s="89">
        <v>99</v>
      </c>
      <c r="AS518" s="93">
        <f t="shared" si="17"/>
        <v>5</v>
      </c>
    </row>
    <row r="519" spans="1:45" x14ac:dyDescent="0.3">
      <c r="A519" s="93" t="str">
        <f t="shared" si="16"/>
        <v>IGTA3CRFB3</v>
      </c>
      <c r="B519" s="93">
        <v>517</v>
      </c>
      <c r="C519" s="89" t="s">
        <v>107</v>
      </c>
      <c r="D519" s="89" t="s">
        <v>135</v>
      </c>
      <c r="E519" s="89">
        <v>-6.9360236577412498E-2</v>
      </c>
      <c r="F519" s="89">
        <v>22.300868096668601</v>
      </c>
      <c r="G519" s="89">
        <v>4.6185277824406504E-16</v>
      </c>
      <c r="H519" s="89">
        <v>0.67512109483028104</v>
      </c>
      <c r="I519" s="89">
        <v>95</v>
      </c>
      <c r="J519" s="89">
        <v>-5.6549331034140601E-2</v>
      </c>
      <c r="K519" s="89">
        <v>21.8505729445423</v>
      </c>
      <c r="L519" s="89">
        <v>1.6283271027835599E-15</v>
      </c>
      <c r="M519" s="89">
        <v>0.66150323545617695</v>
      </c>
      <c r="N519" s="89">
        <v>95</v>
      </c>
      <c r="O519" s="89">
        <v>-6.5657168218941506E-2</v>
      </c>
      <c r="P519" s="89">
        <v>22.2964320483362</v>
      </c>
      <c r="Q519" s="89">
        <v>-1.0150610510858599E-15</v>
      </c>
      <c r="R519" s="89">
        <v>0.77277670241079599</v>
      </c>
      <c r="S519" s="89">
        <v>95</v>
      </c>
      <c r="T519" s="89">
        <v>-6.5760515680383796E-2</v>
      </c>
      <c r="U519" s="89">
        <v>22.234298569066599</v>
      </c>
      <c r="V519" s="89">
        <v>-1.17683640610267E-15</v>
      </c>
      <c r="W519" s="89">
        <v>0.76666754214738597</v>
      </c>
      <c r="X519" s="89">
        <v>95</v>
      </c>
      <c r="Y519" s="89">
        <v>-6.1532474654053598E-3</v>
      </c>
      <c r="Z519" s="89">
        <v>19.927060292028401</v>
      </c>
      <c r="AA519" s="89">
        <v>-1.02633950720903E-15</v>
      </c>
      <c r="AB519" s="89">
        <v>1.00489810285435</v>
      </c>
      <c r="AC519" s="89">
        <v>95</v>
      </c>
      <c r="AD519" s="89">
        <v>0</v>
      </c>
      <c r="AE519" s="89">
        <v>0</v>
      </c>
      <c r="AF519" s="89">
        <v>0</v>
      </c>
      <c r="AG519" s="89">
        <v>0</v>
      </c>
      <c r="AH519" s="89" t="s">
        <v>230</v>
      </c>
      <c r="AI519" s="89">
        <v>-2.2803387602364601E-2</v>
      </c>
      <c r="AJ519" s="89">
        <v>20.569975991385402</v>
      </c>
      <c r="AK519" s="89">
        <v>1.4533828686002099E-15</v>
      </c>
      <c r="AL519" s="89">
        <v>1.01567561372339</v>
      </c>
      <c r="AM519" s="89">
        <v>95</v>
      </c>
      <c r="AN519" s="89">
        <v>0</v>
      </c>
      <c r="AO519" s="89">
        <v>0</v>
      </c>
      <c r="AP519" s="89">
        <v>0</v>
      </c>
      <c r="AQ519" s="89">
        <v>0</v>
      </c>
      <c r="AR519" s="89" t="s">
        <v>230</v>
      </c>
      <c r="AS519" s="93">
        <f t="shared" si="17"/>
        <v>6</v>
      </c>
    </row>
    <row r="520" spans="1:45" x14ac:dyDescent="0.3">
      <c r="A520" s="93" t="str">
        <f t="shared" si="16"/>
        <v>IGTA3EZTC3</v>
      </c>
      <c r="B520" s="93">
        <v>518</v>
      </c>
      <c r="C520" s="89" t="s">
        <v>107</v>
      </c>
      <c r="D520" s="89" t="s">
        <v>455</v>
      </c>
      <c r="E520" s="89">
        <v>0.88887780280117101</v>
      </c>
      <c r="F520" s="89">
        <v>8.4638413297091599</v>
      </c>
      <c r="G520" s="89">
        <v>-3.8369307731045397E-15</v>
      </c>
      <c r="H520" s="89">
        <v>1.2659610484494199</v>
      </c>
      <c r="I520" s="89">
        <v>95</v>
      </c>
      <c r="J520" s="89">
        <v>0.86714292290749195</v>
      </c>
      <c r="K520" s="89">
        <v>9.2526388431952107</v>
      </c>
      <c r="L520" s="89">
        <v>-2.0132044179869501E-15</v>
      </c>
      <c r="M520" s="89">
        <v>1.2750772270822801</v>
      </c>
      <c r="N520" s="89">
        <v>99</v>
      </c>
      <c r="O520" s="89">
        <v>0.842040630110241</v>
      </c>
      <c r="P520" s="89">
        <v>10.2221052903186</v>
      </c>
      <c r="Q520" s="89">
        <v>-3.8064789415719596E-15</v>
      </c>
      <c r="R520" s="89">
        <v>1.26531124953737</v>
      </c>
      <c r="S520" s="89">
        <v>99</v>
      </c>
      <c r="T520" s="89">
        <v>0.83195639030512702</v>
      </c>
      <c r="U520" s="89">
        <v>10.6339844625839</v>
      </c>
      <c r="V520" s="89">
        <v>4.0412118096355696E-15</v>
      </c>
      <c r="W520" s="89">
        <v>1.3599170176032001</v>
      </c>
      <c r="X520" s="89">
        <v>99</v>
      </c>
      <c r="Y520" s="89">
        <v>1.01207430633578</v>
      </c>
      <c r="Z520" s="89">
        <v>3.8225391031980802</v>
      </c>
      <c r="AA520" s="89">
        <v>7.6975463040677499E-15</v>
      </c>
      <c r="AB520" s="89">
        <v>2.1592945876029201</v>
      </c>
      <c r="AC520" s="89">
        <v>99</v>
      </c>
      <c r="AD520" s="89">
        <v>1.33498352078037</v>
      </c>
      <c r="AE520" s="89">
        <v>-7.8948109757345097</v>
      </c>
      <c r="AF520" s="89">
        <v>2.3447910280083299E-15</v>
      </c>
      <c r="AG520" s="89">
        <v>2.6902448363131799</v>
      </c>
      <c r="AH520" s="89">
        <v>95</v>
      </c>
      <c r="AI520" s="89">
        <v>1.4619215183535601</v>
      </c>
      <c r="AJ520" s="89">
        <v>-12.551755412300601</v>
      </c>
      <c r="AK520" s="89">
        <v>-3.8756876496005502E-16</v>
      </c>
      <c r="AL520" s="89">
        <v>2.82090027467313</v>
      </c>
      <c r="AM520" s="89">
        <v>99</v>
      </c>
      <c r="AN520" s="89">
        <v>0</v>
      </c>
      <c r="AO520" s="89">
        <v>0</v>
      </c>
      <c r="AP520" s="89">
        <v>0</v>
      </c>
      <c r="AQ520" s="89">
        <v>0</v>
      </c>
      <c r="AR520" s="89" t="s">
        <v>230</v>
      </c>
      <c r="AS520" s="93">
        <f t="shared" si="17"/>
        <v>7</v>
      </c>
    </row>
    <row r="521" spans="1:45" x14ac:dyDescent="0.3">
      <c r="A521" s="93" t="str">
        <f t="shared" si="16"/>
        <v>IGTA3LREN3</v>
      </c>
      <c r="B521" s="93">
        <v>519</v>
      </c>
      <c r="C521" s="89" t="s">
        <v>107</v>
      </c>
      <c r="D521" s="89" t="s">
        <v>114</v>
      </c>
      <c r="E521" s="89">
        <v>0</v>
      </c>
      <c r="F521" s="89">
        <v>0</v>
      </c>
      <c r="G521" s="89">
        <v>0</v>
      </c>
      <c r="H521" s="89">
        <v>0</v>
      </c>
      <c r="I521" s="89" t="s">
        <v>230</v>
      </c>
      <c r="J521" s="89">
        <v>0</v>
      </c>
      <c r="K521" s="89">
        <v>0</v>
      </c>
      <c r="L521" s="89">
        <v>0</v>
      </c>
      <c r="M521" s="89">
        <v>0</v>
      </c>
      <c r="N521" s="89" t="s">
        <v>230</v>
      </c>
      <c r="O521" s="89">
        <v>0.78188329165888903</v>
      </c>
      <c r="P521" s="89">
        <v>15.435148489295999</v>
      </c>
      <c r="Q521" s="89">
        <v>-1.47183852407449E-15</v>
      </c>
      <c r="R521" s="89">
        <v>1.5968545155615901</v>
      </c>
      <c r="S521" s="89">
        <v>99</v>
      </c>
      <c r="T521" s="89">
        <v>0.78205326187327695</v>
      </c>
      <c r="U521" s="89">
        <v>15.3455570925465</v>
      </c>
      <c r="V521" s="89">
        <v>1.73194791841524E-15</v>
      </c>
      <c r="W521" s="89">
        <v>1.52888293545859</v>
      </c>
      <c r="X521" s="89">
        <v>95</v>
      </c>
      <c r="Y521" s="89">
        <v>0.87727955602056495</v>
      </c>
      <c r="Z521" s="89">
        <v>11.8748033529693</v>
      </c>
      <c r="AA521" s="89">
        <v>5.9211894646675002E-15</v>
      </c>
      <c r="AB521" s="89">
        <v>1.59823408705584</v>
      </c>
      <c r="AC521" s="89">
        <v>99</v>
      </c>
      <c r="AD521" s="89">
        <v>1.0377604980568</v>
      </c>
      <c r="AE521" s="89">
        <v>6.0750183819774701</v>
      </c>
      <c r="AF521" s="89">
        <v>-3.3395508580724699E-15</v>
      </c>
      <c r="AG521" s="89">
        <v>1.7204970707599401</v>
      </c>
      <c r="AH521" s="89">
        <v>99</v>
      </c>
      <c r="AI521" s="89">
        <v>1.1555001551747499</v>
      </c>
      <c r="AJ521" s="89">
        <v>1.72414887408858</v>
      </c>
      <c r="AK521" s="89">
        <v>2.4546021780803501E-15</v>
      </c>
      <c r="AL521" s="89">
        <v>2.0406673109678901</v>
      </c>
      <c r="AM521" s="89">
        <v>99</v>
      </c>
      <c r="AN521" s="89">
        <v>0.78865166754594795</v>
      </c>
      <c r="AO521" s="89">
        <v>14.071694703358901</v>
      </c>
      <c r="AP521" s="89">
        <v>-2.1600499167107002E-15</v>
      </c>
      <c r="AQ521" s="89">
        <v>2.2114307615883901</v>
      </c>
      <c r="AR521" s="89">
        <v>95</v>
      </c>
      <c r="AS521" s="93">
        <f t="shared" si="17"/>
        <v>6</v>
      </c>
    </row>
    <row r="522" spans="1:45" x14ac:dyDescent="0.3">
      <c r="A522" s="93" t="str">
        <f t="shared" si="16"/>
        <v>IGTA3MULT3</v>
      </c>
      <c r="B522" s="93">
        <v>520</v>
      </c>
      <c r="C522" s="89" t="s">
        <v>107</v>
      </c>
      <c r="D522" s="89" t="s">
        <v>109</v>
      </c>
      <c r="E522" s="89">
        <v>0.61158172138399503</v>
      </c>
      <c r="F522" s="89">
        <v>0.55051674118681204</v>
      </c>
      <c r="G522" s="89">
        <v>-2.3803181647963401E-15</v>
      </c>
      <c r="H522" s="89">
        <v>0.31500186577853301</v>
      </c>
      <c r="I522" s="89">
        <v>95</v>
      </c>
      <c r="J522" s="89">
        <v>0.61019858128816995</v>
      </c>
      <c r="K522" s="89">
        <v>0.62069157174897405</v>
      </c>
      <c r="L522" s="89">
        <v>1.7763568394002501E-15</v>
      </c>
      <c r="M522" s="89">
        <v>0.31102324535261899</v>
      </c>
      <c r="N522" s="89">
        <v>99</v>
      </c>
      <c r="O522" s="89">
        <v>0.61372436765711003</v>
      </c>
      <c r="P522" s="89">
        <v>0.47035927347456802</v>
      </c>
      <c r="Q522" s="89">
        <v>-4.9991756765978497E-15</v>
      </c>
      <c r="R522" s="89">
        <v>0.31042576812734302</v>
      </c>
      <c r="S522" s="89">
        <v>99</v>
      </c>
      <c r="T522" s="89">
        <v>0.61633495478701095</v>
      </c>
      <c r="U522" s="89">
        <v>0.30862128943128297</v>
      </c>
      <c r="V522" s="89">
        <v>-6.6613381477509402E-16</v>
      </c>
      <c r="W522" s="89">
        <v>0.37136474061244501</v>
      </c>
      <c r="X522" s="89">
        <v>99</v>
      </c>
      <c r="Y522" s="89">
        <v>0.600846581012075</v>
      </c>
      <c r="Z522" s="89">
        <v>0.84748119765211904</v>
      </c>
      <c r="AA522" s="89">
        <v>3.9671969413272301E-15</v>
      </c>
      <c r="AB522" s="89">
        <v>0.377205564345301</v>
      </c>
      <c r="AC522" s="89">
        <v>99</v>
      </c>
      <c r="AD522" s="89">
        <v>0.58641057682992703</v>
      </c>
      <c r="AE522" s="89">
        <v>1.3623846277970699</v>
      </c>
      <c r="AF522" s="89">
        <v>7.8159700933611001E-16</v>
      </c>
      <c r="AG522" s="89">
        <v>0.39429224747858499</v>
      </c>
      <c r="AH522" s="89">
        <v>99</v>
      </c>
      <c r="AI522" s="89">
        <v>0.58799355955100296</v>
      </c>
      <c r="AJ522" s="89">
        <v>1.3031492301349801</v>
      </c>
      <c r="AK522" s="89">
        <v>9.2047581678012999E-16</v>
      </c>
      <c r="AL522" s="89">
        <v>0.41626365114452002</v>
      </c>
      <c r="AM522" s="89">
        <v>99</v>
      </c>
      <c r="AN522" s="89">
        <v>0.59233993022127895</v>
      </c>
      <c r="AO522" s="89">
        <v>1.1603320741343499</v>
      </c>
      <c r="AP522" s="89">
        <v>-4.4053649617126201E-16</v>
      </c>
      <c r="AQ522" s="89">
        <v>0.474777814228865</v>
      </c>
      <c r="AR522" s="89">
        <v>99</v>
      </c>
      <c r="AS522" s="93">
        <f t="shared" si="17"/>
        <v>8</v>
      </c>
    </row>
    <row r="523" spans="1:45" x14ac:dyDescent="0.3">
      <c r="A523" s="93" t="str">
        <f t="shared" si="16"/>
        <v>IRBR3FLRY3</v>
      </c>
      <c r="B523" s="93">
        <v>521</v>
      </c>
      <c r="C523" s="89" t="s">
        <v>108</v>
      </c>
      <c r="D523" s="89" t="s">
        <v>92</v>
      </c>
      <c r="E523" s="89">
        <v>-0.53781294841340799</v>
      </c>
      <c r="F523" s="89">
        <v>31.035241147020599</v>
      </c>
      <c r="G523" s="89">
        <v>8.8817841970012504E-16</v>
      </c>
      <c r="H523" s="89">
        <v>0.75046149702732301</v>
      </c>
      <c r="I523" s="89">
        <v>99</v>
      </c>
      <c r="J523" s="89">
        <v>-0.88080546742457899</v>
      </c>
      <c r="K523" s="89">
        <v>33.216910767538202</v>
      </c>
      <c r="L523" s="89">
        <v>1.8651746813702599E-15</v>
      </c>
      <c r="M523" s="89">
        <v>0.96031195771738398</v>
      </c>
      <c r="N523" s="89">
        <v>99</v>
      </c>
      <c r="O523" s="89">
        <v>-1.01594800401472</v>
      </c>
      <c r="P523" s="89">
        <v>34.075246558088502</v>
      </c>
      <c r="Q523" s="89">
        <v>-3.1213127320890099E-15</v>
      </c>
      <c r="R523" s="89">
        <v>0.98234502593894601</v>
      </c>
      <c r="S523" s="89">
        <v>95</v>
      </c>
      <c r="T523" s="89">
        <v>-0.86748433995722396</v>
      </c>
      <c r="U523" s="89">
        <v>33.003778554485201</v>
      </c>
      <c r="V523" s="89">
        <v>1.1546319456101601E-15</v>
      </c>
      <c r="W523" s="89">
        <v>0.95549275923997501</v>
      </c>
      <c r="X523" s="89">
        <v>99</v>
      </c>
      <c r="Y523" s="89">
        <v>-0.49602292395584802</v>
      </c>
      <c r="Z523" s="89">
        <v>29.893160700254999</v>
      </c>
      <c r="AA523" s="89">
        <v>-5.5264435003563299E-16</v>
      </c>
      <c r="AB523" s="89">
        <v>1.61490252109123</v>
      </c>
      <c r="AC523" s="89">
        <v>99</v>
      </c>
      <c r="AD523" s="89">
        <v>0</v>
      </c>
      <c r="AE523" s="89">
        <v>0</v>
      </c>
      <c r="AF523" s="89">
        <v>0</v>
      </c>
      <c r="AG523" s="89">
        <v>0</v>
      </c>
      <c r="AH523" s="89" t="s">
        <v>230</v>
      </c>
      <c r="AI523" s="89">
        <v>-0.61537133886415696</v>
      </c>
      <c r="AJ523" s="89">
        <v>29.969929724456399</v>
      </c>
      <c r="AK523" s="89">
        <v>-5.1675835328007303E-16</v>
      </c>
      <c r="AL523" s="89">
        <v>2.4785622699980299</v>
      </c>
      <c r="AM523" s="89">
        <v>95</v>
      </c>
      <c r="AN523" s="89">
        <v>0</v>
      </c>
      <c r="AO523" s="89">
        <v>0</v>
      </c>
      <c r="AP523" s="89">
        <v>0</v>
      </c>
      <c r="AQ523" s="89">
        <v>0</v>
      </c>
      <c r="AR523" s="89" t="s">
        <v>230</v>
      </c>
      <c r="AS523" s="93">
        <f t="shared" si="17"/>
        <v>6</v>
      </c>
    </row>
    <row r="524" spans="1:45" x14ac:dyDescent="0.3">
      <c r="A524" s="93" t="str">
        <f t="shared" si="16"/>
        <v>IRBR3HGTX3</v>
      </c>
      <c r="B524" s="93">
        <v>522</v>
      </c>
      <c r="C524" s="89" t="s">
        <v>108</v>
      </c>
      <c r="D524" s="89" t="s">
        <v>106</v>
      </c>
      <c r="E524" s="89">
        <v>-0.43096191446718302</v>
      </c>
      <c r="F524" s="89">
        <v>20.526080430477499</v>
      </c>
      <c r="G524" s="89">
        <v>-9.5923269327613492E-16</v>
      </c>
      <c r="H524" s="89">
        <v>0.69843139711850699</v>
      </c>
      <c r="I524" s="89">
        <v>99</v>
      </c>
      <c r="J524" s="89">
        <v>-0.596298597126662</v>
      </c>
      <c r="K524" s="89">
        <v>21.662514293741399</v>
      </c>
      <c r="L524" s="89">
        <v>-1.5099033134902101E-15</v>
      </c>
      <c r="M524" s="89">
        <v>0.95579961777365996</v>
      </c>
      <c r="N524" s="89">
        <v>99</v>
      </c>
      <c r="O524" s="89">
        <v>-0.99813004590603405</v>
      </c>
      <c r="P524" s="89">
        <v>24.288064860130699</v>
      </c>
      <c r="Q524" s="89">
        <v>-1.3195793664116099E-15</v>
      </c>
      <c r="R524" s="89">
        <v>1.12392333608091</v>
      </c>
      <c r="S524" s="89">
        <v>99</v>
      </c>
      <c r="T524" s="89">
        <v>-1.0531742732154501</v>
      </c>
      <c r="U524" s="89">
        <v>24.638344376044198</v>
      </c>
      <c r="V524" s="89">
        <v>-4.4408920985006301E-16</v>
      </c>
      <c r="W524" s="89">
        <v>1.09029478035728</v>
      </c>
      <c r="X524" s="89">
        <v>99</v>
      </c>
      <c r="Y524" s="89">
        <v>-0.69275666744860098</v>
      </c>
      <c r="Z524" s="89">
        <v>21.652206996644399</v>
      </c>
      <c r="AA524" s="89">
        <v>7.1054273576010003E-16</v>
      </c>
      <c r="AB524" s="89">
        <v>1.56924976199623</v>
      </c>
      <c r="AC524" s="89">
        <v>99</v>
      </c>
      <c r="AD524" s="89">
        <v>0</v>
      </c>
      <c r="AE524" s="89">
        <v>0</v>
      </c>
      <c r="AF524" s="89">
        <v>0</v>
      </c>
      <c r="AG524" s="89">
        <v>0</v>
      </c>
      <c r="AH524" s="89" t="s">
        <v>230</v>
      </c>
      <c r="AI524" s="89">
        <v>-0.63521543530820201</v>
      </c>
      <c r="AJ524" s="89">
        <v>20.778272134700199</v>
      </c>
      <c r="AK524" s="89">
        <v>5.1675835328007303E-16</v>
      </c>
      <c r="AL524" s="89">
        <v>1.8760643343263499</v>
      </c>
      <c r="AM524" s="89">
        <v>95</v>
      </c>
      <c r="AN524" s="89">
        <v>0</v>
      </c>
      <c r="AO524" s="89">
        <v>0</v>
      </c>
      <c r="AP524" s="89">
        <v>0</v>
      </c>
      <c r="AQ524" s="89">
        <v>0</v>
      </c>
      <c r="AR524" s="89" t="s">
        <v>230</v>
      </c>
      <c r="AS524" s="93">
        <f t="shared" si="17"/>
        <v>6</v>
      </c>
    </row>
    <row r="525" spans="1:45" x14ac:dyDescent="0.3">
      <c r="A525" s="93" t="str">
        <f t="shared" si="16"/>
        <v>IRBR3JHSF3</v>
      </c>
      <c r="B525" s="93">
        <v>523</v>
      </c>
      <c r="C525" s="89" t="s">
        <v>108</v>
      </c>
      <c r="D525" s="89" t="s">
        <v>510</v>
      </c>
      <c r="E525" s="89">
        <v>0.145659245891335</v>
      </c>
      <c r="F525" s="89">
        <v>6.4320192041538196</v>
      </c>
      <c r="G525" s="89">
        <v>2.3980817331903398E-16</v>
      </c>
      <c r="H525" s="89">
        <v>0.38206500452901598</v>
      </c>
      <c r="I525" s="89">
        <v>95</v>
      </c>
      <c r="J525" s="89">
        <v>0.225733653426438</v>
      </c>
      <c r="K525" s="89">
        <v>5.89974937920279</v>
      </c>
      <c r="L525" s="89">
        <v>3.0346096006420902E-16</v>
      </c>
      <c r="M525" s="89">
        <v>0.40697561862111897</v>
      </c>
      <c r="N525" s="89">
        <v>99</v>
      </c>
      <c r="O525" s="89">
        <v>0.64399768261802104</v>
      </c>
      <c r="P525" s="89">
        <v>3.0831698229417999</v>
      </c>
      <c r="Q525" s="89">
        <v>3.9333615729576998E-16</v>
      </c>
      <c r="R525" s="89">
        <v>0.59210206329788795</v>
      </c>
      <c r="S525" s="89">
        <v>95</v>
      </c>
      <c r="T525" s="89">
        <v>0.133386282835083</v>
      </c>
      <c r="U525" s="89">
        <v>6.7160564481141902</v>
      </c>
      <c r="V525" s="89">
        <v>2.4424906541753401E-16</v>
      </c>
      <c r="W525" s="89">
        <v>0.81849060758613401</v>
      </c>
      <c r="X525" s="89">
        <v>95</v>
      </c>
      <c r="Y525" s="89">
        <v>8.4721892009225905E-2</v>
      </c>
      <c r="Z525" s="89">
        <v>6.7617213122428996</v>
      </c>
      <c r="AA525" s="89">
        <v>4.8356380628117896E-16</v>
      </c>
      <c r="AB525" s="89">
        <v>1.2136046129599301</v>
      </c>
      <c r="AC525" s="89">
        <v>95</v>
      </c>
      <c r="AD525" s="89">
        <v>0</v>
      </c>
      <c r="AE525" s="89">
        <v>0</v>
      </c>
      <c r="AF525" s="89">
        <v>0</v>
      </c>
      <c r="AG525" s="89">
        <v>0</v>
      </c>
      <c r="AH525" s="89" t="s">
        <v>230</v>
      </c>
      <c r="AI525" s="89">
        <v>0</v>
      </c>
      <c r="AJ525" s="89">
        <v>0</v>
      </c>
      <c r="AK525" s="89">
        <v>0</v>
      </c>
      <c r="AL525" s="89">
        <v>0</v>
      </c>
      <c r="AM525" s="89" t="s">
        <v>230</v>
      </c>
      <c r="AN525" s="89">
        <v>0</v>
      </c>
      <c r="AO525" s="89">
        <v>0</v>
      </c>
      <c r="AP525" s="89">
        <v>0</v>
      </c>
      <c r="AQ525" s="89">
        <v>0</v>
      </c>
      <c r="AR525" s="89" t="s">
        <v>230</v>
      </c>
      <c r="AS525" s="93">
        <f t="shared" si="17"/>
        <v>5</v>
      </c>
    </row>
    <row r="526" spans="1:45" x14ac:dyDescent="0.3">
      <c r="A526" s="93" t="str">
        <f t="shared" si="16"/>
        <v>IRBR3LREN3</v>
      </c>
      <c r="B526" s="93">
        <v>524</v>
      </c>
      <c r="C526" s="89" t="s">
        <v>108</v>
      </c>
      <c r="D526" s="89" t="s">
        <v>114</v>
      </c>
      <c r="E526" s="89">
        <v>0</v>
      </c>
      <c r="F526" s="89">
        <v>0</v>
      </c>
      <c r="G526" s="89">
        <v>0</v>
      </c>
      <c r="H526" s="89">
        <v>0</v>
      </c>
      <c r="I526" s="89" t="s">
        <v>230</v>
      </c>
      <c r="J526" s="89">
        <v>0</v>
      </c>
      <c r="K526" s="89">
        <v>0</v>
      </c>
      <c r="L526" s="89">
        <v>0</v>
      </c>
      <c r="M526" s="89">
        <v>0</v>
      </c>
      <c r="N526" s="89" t="s">
        <v>230</v>
      </c>
      <c r="O526" s="89">
        <v>-0.60988556159062601</v>
      </c>
      <c r="P526" s="89">
        <v>47.003052605248399</v>
      </c>
      <c r="Q526" s="89">
        <v>-1.62409768173737E-15</v>
      </c>
      <c r="R526" s="89">
        <v>2.3441583199530101</v>
      </c>
      <c r="S526" s="89">
        <v>95</v>
      </c>
      <c r="T526" s="89">
        <v>-0.42496698118781101</v>
      </c>
      <c r="U526" s="89">
        <v>45.717105620264398</v>
      </c>
      <c r="V526" s="89">
        <v>-1.4654943925052099E-15</v>
      </c>
      <c r="W526" s="89">
        <v>2.22876232544328</v>
      </c>
      <c r="X526" s="89">
        <v>95</v>
      </c>
      <c r="Y526" s="89">
        <v>8.5189589103538105E-2</v>
      </c>
      <c r="Z526" s="89">
        <v>41.661721515926601</v>
      </c>
      <c r="AA526" s="89">
        <v>8.2896652505345003E-16</v>
      </c>
      <c r="AB526" s="89">
        <v>2.5148219404219998</v>
      </c>
      <c r="AC526" s="89">
        <v>99</v>
      </c>
      <c r="AD526" s="89">
        <v>-0.170566237468842</v>
      </c>
      <c r="AE526" s="89">
        <v>43.017964435821597</v>
      </c>
      <c r="AF526" s="89">
        <v>-3.2684965844964598E-15</v>
      </c>
      <c r="AG526" s="89">
        <v>3.1078678042669199</v>
      </c>
      <c r="AH526" s="89">
        <v>95</v>
      </c>
      <c r="AI526" s="89">
        <v>-0.28388472025037997</v>
      </c>
      <c r="AJ526" s="89">
        <v>43.235106426848198</v>
      </c>
      <c r="AK526" s="89">
        <v>3.1005501196804402E-15</v>
      </c>
      <c r="AL526" s="89">
        <v>3.6999106542285798</v>
      </c>
      <c r="AM526" s="89">
        <v>95</v>
      </c>
      <c r="AN526" s="89">
        <v>0</v>
      </c>
      <c r="AO526" s="89">
        <v>0</v>
      </c>
      <c r="AP526" s="89">
        <v>0</v>
      </c>
      <c r="AQ526" s="89">
        <v>0</v>
      </c>
      <c r="AR526" s="89" t="s">
        <v>230</v>
      </c>
      <c r="AS526" s="93">
        <f t="shared" si="17"/>
        <v>5</v>
      </c>
    </row>
    <row r="527" spans="1:45" x14ac:dyDescent="0.3">
      <c r="A527" s="93" t="str">
        <f t="shared" si="16"/>
        <v>IRBR3TOTS3</v>
      </c>
      <c r="B527" s="93">
        <v>525</v>
      </c>
      <c r="C527" s="89" t="s">
        <v>108</v>
      </c>
      <c r="D527" s="89" t="s">
        <v>123</v>
      </c>
      <c r="E527" s="89">
        <v>-0.22856666227564601</v>
      </c>
      <c r="F527" s="89">
        <v>29.430564636160401</v>
      </c>
      <c r="G527" s="89">
        <v>-1.10134124042816E-15</v>
      </c>
      <c r="H527" s="89">
        <v>1.20827702612558</v>
      </c>
      <c r="I527" s="89">
        <v>95</v>
      </c>
      <c r="J527" s="89">
        <v>-0.219895191059475</v>
      </c>
      <c r="K527" s="89">
        <v>29.400526836128002</v>
      </c>
      <c r="L527" s="89">
        <v>3.2566542055671301E-16</v>
      </c>
      <c r="M527" s="89">
        <v>1.1376753693737001</v>
      </c>
      <c r="N527" s="89">
        <v>99</v>
      </c>
      <c r="O527" s="89">
        <v>-0.70496639306586295</v>
      </c>
      <c r="P527" s="89">
        <v>32.676055219501599</v>
      </c>
      <c r="Q527" s="89">
        <v>4.54239820360921E-15</v>
      </c>
      <c r="R527" s="89">
        <v>1.21091569910866</v>
      </c>
      <c r="S527" s="89">
        <v>99</v>
      </c>
      <c r="T527" s="89">
        <v>-1.3941509385656199</v>
      </c>
      <c r="U527" s="89">
        <v>37.473527614909798</v>
      </c>
      <c r="V527" s="89">
        <v>-6.6613381477509402E-16</v>
      </c>
      <c r="W527" s="89">
        <v>1.37747316319957</v>
      </c>
      <c r="X527" s="89">
        <v>99</v>
      </c>
      <c r="Y527" s="89">
        <v>-1.1633752424544199</v>
      </c>
      <c r="Z527" s="89">
        <v>35.075423893939799</v>
      </c>
      <c r="AA527" s="89">
        <v>1.8158314358313702E-15</v>
      </c>
      <c r="AB527" s="89">
        <v>2.4871468309020899</v>
      </c>
      <c r="AC527" s="89">
        <v>99</v>
      </c>
      <c r="AD527" s="89">
        <v>0</v>
      </c>
      <c r="AE527" s="89">
        <v>0</v>
      </c>
      <c r="AF527" s="89">
        <v>0</v>
      </c>
      <c r="AG527" s="89">
        <v>0</v>
      </c>
      <c r="AH527" s="89" t="s">
        <v>230</v>
      </c>
      <c r="AI527" s="89">
        <v>0</v>
      </c>
      <c r="AJ527" s="89">
        <v>0</v>
      </c>
      <c r="AK527" s="89">
        <v>0</v>
      </c>
      <c r="AL527" s="89">
        <v>0</v>
      </c>
      <c r="AM527" s="89" t="s">
        <v>230</v>
      </c>
      <c r="AN527" s="89">
        <v>0</v>
      </c>
      <c r="AO527" s="89">
        <v>0</v>
      </c>
      <c r="AP527" s="89">
        <v>0</v>
      </c>
      <c r="AQ527" s="89">
        <v>0</v>
      </c>
      <c r="AR527" s="89" t="s">
        <v>230</v>
      </c>
      <c r="AS527" s="93">
        <f t="shared" si="17"/>
        <v>5</v>
      </c>
    </row>
    <row r="528" spans="1:45" x14ac:dyDescent="0.3">
      <c r="A528" s="93" t="str">
        <f t="shared" si="16"/>
        <v>ITSA4BBDC3</v>
      </c>
      <c r="B528" s="93">
        <v>526</v>
      </c>
      <c r="C528" s="89" t="s">
        <v>23</v>
      </c>
      <c r="D528" s="89" t="s">
        <v>42</v>
      </c>
      <c r="E528" s="89">
        <v>2.1096962895439999</v>
      </c>
      <c r="F528" s="89">
        <v>-0.68312669734731202</v>
      </c>
      <c r="G528" s="89">
        <v>-2.8066438062523998E-15</v>
      </c>
      <c r="H528" s="89">
        <v>0.31602896747183001</v>
      </c>
      <c r="I528" s="89">
        <v>99</v>
      </c>
      <c r="J528" s="89">
        <v>2.1416953481529002</v>
      </c>
      <c r="K528" s="89">
        <v>-1.0738755839026299</v>
      </c>
      <c r="L528" s="89">
        <v>-2.07241631263363E-16</v>
      </c>
      <c r="M528" s="89">
        <v>0.33990300456808498</v>
      </c>
      <c r="N528" s="89">
        <v>99</v>
      </c>
      <c r="O528" s="89">
        <v>0</v>
      </c>
      <c r="P528" s="89">
        <v>0</v>
      </c>
      <c r="Q528" s="89">
        <v>0</v>
      </c>
      <c r="R528" s="89">
        <v>0</v>
      </c>
      <c r="S528" s="89" t="s">
        <v>230</v>
      </c>
      <c r="T528" s="89">
        <v>0</v>
      </c>
      <c r="U528" s="89">
        <v>0</v>
      </c>
      <c r="V528" s="89">
        <v>0</v>
      </c>
      <c r="W528" s="89">
        <v>0</v>
      </c>
      <c r="X528" s="89" t="s">
        <v>230</v>
      </c>
      <c r="Y528" s="89">
        <v>0</v>
      </c>
      <c r="Z528" s="89">
        <v>0</v>
      </c>
      <c r="AA528" s="89">
        <v>0</v>
      </c>
      <c r="AB528" s="89">
        <v>0</v>
      </c>
      <c r="AC528" s="89" t="s">
        <v>230</v>
      </c>
      <c r="AD528" s="89">
        <v>2.22206703214118</v>
      </c>
      <c r="AE528" s="89">
        <v>-2.0475266664195999</v>
      </c>
      <c r="AF528" s="89">
        <v>1.59872115546023E-15</v>
      </c>
      <c r="AG528" s="89">
        <v>0.41473648632618998</v>
      </c>
      <c r="AH528" s="89">
        <v>99</v>
      </c>
      <c r="AI528" s="89">
        <v>2.22767429885868</v>
      </c>
      <c r="AJ528" s="89">
        <v>-2.10483434632956</v>
      </c>
      <c r="AK528" s="89">
        <v>2.8421709430404001E-15</v>
      </c>
      <c r="AL528" s="89">
        <v>0.42691639212108701</v>
      </c>
      <c r="AM528" s="89">
        <v>95</v>
      </c>
      <c r="AN528" s="89">
        <v>2.4255854932234202</v>
      </c>
      <c r="AO528" s="89">
        <v>-3.98730926607701</v>
      </c>
      <c r="AP528" s="89">
        <v>-9.0949470177292806E-16</v>
      </c>
      <c r="AQ528" s="89">
        <v>0.63021551470617998</v>
      </c>
      <c r="AR528" s="89">
        <v>99</v>
      </c>
      <c r="AS528" s="93">
        <f t="shared" si="17"/>
        <v>5</v>
      </c>
    </row>
    <row r="529" spans="1:45" x14ac:dyDescent="0.3">
      <c r="A529" s="93" t="str">
        <f t="shared" si="16"/>
        <v>ITSA4BBSE3</v>
      </c>
      <c r="B529" s="93">
        <v>527</v>
      </c>
      <c r="C529" s="89" t="s">
        <v>23</v>
      </c>
      <c r="D529" s="89" t="s">
        <v>46</v>
      </c>
      <c r="E529" s="89">
        <v>1.77652875459124</v>
      </c>
      <c r="F529" s="89">
        <v>8.9719192282503499</v>
      </c>
      <c r="G529" s="89">
        <v>-1.3855583347321999E-15</v>
      </c>
      <c r="H529" s="89">
        <v>0.63368556231391504</v>
      </c>
      <c r="I529" s="89">
        <v>95</v>
      </c>
      <c r="J529" s="89">
        <v>1.7030765130446499</v>
      </c>
      <c r="K529" s="89">
        <v>9.8631456667521995</v>
      </c>
      <c r="L529" s="89">
        <v>6.5133084111342503E-16</v>
      </c>
      <c r="M529" s="89">
        <v>0.66965261820089395</v>
      </c>
      <c r="N529" s="89">
        <v>95</v>
      </c>
      <c r="O529" s="89">
        <v>1.6838226205746301</v>
      </c>
      <c r="P529" s="89">
        <v>10.0334680138204</v>
      </c>
      <c r="Q529" s="89">
        <v>1.62409768173737E-15</v>
      </c>
      <c r="R529" s="89">
        <v>0.650784723635499</v>
      </c>
      <c r="S529" s="89">
        <v>95</v>
      </c>
      <c r="T529" s="89">
        <v>1.65577455397885</v>
      </c>
      <c r="U529" s="89">
        <v>10.381056914957901</v>
      </c>
      <c r="V529" s="89">
        <v>2.2204460492503101E-16</v>
      </c>
      <c r="W529" s="89">
        <v>0.66525808879877402</v>
      </c>
      <c r="X529" s="89">
        <v>99</v>
      </c>
      <c r="Y529" s="89">
        <v>1.7628992717945999</v>
      </c>
      <c r="Z529" s="89">
        <v>9.2491211355436693</v>
      </c>
      <c r="AA529" s="89">
        <v>-4.4014175020695096E-15</v>
      </c>
      <c r="AB529" s="89">
        <v>0.69024313759545497</v>
      </c>
      <c r="AC529" s="89">
        <v>99</v>
      </c>
      <c r="AD529" s="89">
        <v>1.79759392503656</v>
      </c>
      <c r="AE529" s="89">
        <v>8.8908864675375607</v>
      </c>
      <c r="AF529" s="89">
        <v>3.9079850466805501E-16</v>
      </c>
      <c r="AG529" s="89">
        <v>0.69910620128288103</v>
      </c>
      <c r="AH529" s="89">
        <v>99</v>
      </c>
      <c r="AI529" s="89">
        <v>1.80377560528028</v>
      </c>
      <c r="AJ529" s="89">
        <v>8.8251751011295507</v>
      </c>
      <c r="AK529" s="89">
        <v>1.61486985400023E-15</v>
      </c>
      <c r="AL529" s="89">
        <v>0.70144848873230603</v>
      </c>
      <c r="AM529" s="89">
        <v>99</v>
      </c>
      <c r="AN529" s="89">
        <v>1.9568806084764301</v>
      </c>
      <c r="AO529" s="89">
        <v>7.3659100126953199</v>
      </c>
      <c r="AP529" s="89">
        <v>-8.6686213762732201E-16</v>
      </c>
      <c r="AQ529" s="89">
        <v>0.743474068338835</v>
      </c>
      <c r="AR529" s="89">
        <v>99</v>
      </c>
      <c r="AS529" s="93">
        <f t="shared" si="17"/>
        <v>8</v>
      </c>
    </row>
    <row r="530" spans="1:45" x14ac:dyDescent="0.3">
      <c r="A530" s="93" t="str">
        <f t="shared" si="16"/>
        <v>ITSA4BRML3</v>
      </c>
      <c r="B530" s="93">
        <v>528</v>
      </c>
      <c r="C530" s="89" t="s">
        <v>23</v>
      </c>
      <c r="D530" s="89" t="s">
        <v>105</v>
      </c>
      <c r="E530" s="89">
        <v>0</v>
      </c>
      <c r="F530" s="89">
        <v>0</v>
      </c>
      <c r="G530" s="89">
        <v>0</v>
      </c>
      <c r="H530" s="89">
        <v>0</v>
      </c>
      <c r="I530" s="89" t="s">
        <v>230</v>
      </c>
      <c r="J530" s="89">
        <v>0.34841053373480502</v>
      </c>
      <c r="K530" s="89">
        <v>6.0341681055243601</v>
      </c>
      <c r="L530" s="89">
        <v>1.6283271027835601E-16</v>
      </c>
      <c r="M530" s="89">
        <v>0.53440516804419602</v>
      </c>
      <c r="N530" s="89">
        <v>95</v>
      </c>
      <c r="O530" s="89">
        <v>0.34462224271208403</v>
      </c>
      <c r="P530" s="89">
        <v>6.2140427625475301</v>
      </c>
      <c r="Q530" s="89">
        <v>-5.07530525542929E-17</v>
      </c>
      <c r="R530" s="89">
        <v>0.64934141903905196</v>
      </c>
      <c r="S530" s="89">
        <v>95</v>
      </c>
      <c r="T530" s="89">
        <v>0</v>
      </c>
      <c r="U530" s="89">
        <v>0</v>
      </c>
      <c r="V530" s="89">
        <v>0</v>
      </c>
      <c r="W530" s="89">
        <v>0</v>
      </c>
      <c r="X530" s="89" t="s">
        <v>230</v>
      </c>
      <c r="Y530" s="89">
        <v>0.25767475453627903</v>
      </c>
      <c r="Z530" s="89">
        <v>7.2922178510171998</v>
      </c>
      <c r="AA530" s="89">
        <v>2.3684757858670001E-16</v>
      </c>
      <c r="AB530" s="89">
        <v>0.72483384890628599</v>
      </c>
      <c r="AC530" s="89">
        <v>95</v>
      </c>
      <c r="AD530" s="89">
        <v>0.31082370825584099</v>
      </c>
      <c r="AE530" s="89">
        <v>6.7431036774388504</v>
      </c>
      <c r="AF530" s="89">
        <v>5.6843418860807996E-16</v>
      </c>
      <c r="AG530" s="89">
        <v>0.73905952665711605</v>
      </c>
      <c r="AH530" s="89">
        <v>95</v>
      </c>
      <c r="AI530" s="89">
        <v>0.30975369299460698</v>
      </c>
      <c r="AJ530" s="89">
        <v>6.76335254955917</v>
      </c>
      <c r="AK530" s="89">
        <v>-2.9067657372004098E-16</v>
      </c>
      <c r="AL530" s="89">
        <v>0.75263934674188504</v>
      </c>
      <c r="AM530" s="89">
        <v>99</v>
      </c>
      <c r="AN530" s="89">
        <v>0</v>
      </c>
      <c r="AO530" s="89">
        <v>0</v>
      </c>
      <c r="AP530" s="89">
        <v>0</v>
      </c>
      <c r="AQ530" s="89">
        <v>0</v>
      </c>
      <c r="AR530" s="89" t="s">
        <v>230</v>
      </c>
      <c r="AS530" s="93">
        <f t="shared" si="17"/>
        <v>5</v>
      </c>
    </row>
    <row r="531" spans="1:45" x14ac:dyDescent="0.3">
      <c r="A531" s="93" t="str">
        <f t="shared" si="16"/>
        <v>ITSA4CPFE3</v>
      </c>
      <c r="B531" s="93">
        <v>529</v>
      </c>
      <c r="C531" s="89" t="s">
        <v>23</v>
      </c>
      <c r="D531" s="89" t="s">
        <v>128</v>
      </c>
      <c r="E531" s="89">
        <v>0</v>
      </c>
      <c r="F531" s="89">
        <v>0</v>
      </c>
      <c r="G531" s="89">
        <v>0</v>
      </c>
      <c r="H531" s="89">
        <v>0</v>
      </c>
      <c r="I531" s="89" t="s">
        <v>230</v>
      </c>
      <c r="J531" s="89">
        <v>1.2116995496882199</v>
      </c>
      <c r="K531" s="89">
        <v>17.711881459821701</v>
      </c>
      <c r="L531" s="89">
        <v>1.7467508920769099E-15</v>
      </c>
      <c r="M531" s="89">
        <v>0.76434473067556197</v>
      </c>
      <c r="N531" s="89">
        <v>95</v>
      </c>
      <c r="O531" s="89">
        <v>1.22952304898389</v>
      </c>
      <c r="P531" s="89">
        <v>17.544408771250499</v>
      </c>
      <c r="Q531" s="89">
        <v>-2.3346404174974701E-15</v>
      </c>
      <c r="R531" s="89">
        <v>0.78741725846619304</v>
      </c>
      <c r="S531" s="89">
        <v>95</v>
      </c>
      <c r="T531" s="89">
        <v>1.2452017664571799</v>
      </c>
      <c r="U531" s="89">
        <v>17.342408076237199</v>
      </c>
      <c r="V531" s="89">
        <v>-1.8207657603852601E-15</v>
      </c>
      <c r="W531" s="89">
        <v>0.77157359225576205</v>
      </c>
      <c r="X531" s="89">
        <v>95</v>
      </c>
      <c r="Y531" s="89">
        <v>0</v>
      </c>
      <c r="Z531" s="89">
        <v>0</v>
      </c>
      <c r="AA531" s="89">
        <v>0</v>
      </c>
      <c r="AB531" s="89">
        <v>0</v>
      </c>
      <c r="AC531" s="89" t="s">
        <v>230</v>
      </c>
      <c r="AD531" s="89">
        <v>1.2770880578398001</v>
      </c>
      <c r="AE531" s="89">
        <v>17.046510748582001</v>
      </c>
      <c r="AF531" s="89">
        <v>4.9737991503206998E-16</v>
      </c>
      <c r="AG531" s="89">
        <v>0.97056771630705796</v>
      </c>
      <c r="AH531" s="89">
        <v>99</v>
      </c>
      <c r="AI531" s="89">
        <v>0</v>
      </c>
      <c r="AJ531" s="89">
        <v>0</v>
      </c>
      <c r="AK531" s="89">
        <v>0</v>
      </c>
      <c r="AL531" s="89">
        <v>0</v>
      </c>
      <c r="AM531" s="89" t="s">
        <v>230</v>
      </c>
      <c r="AN531" s="89">
        <v>1.7346991713762701</v>
      </c>
      <c r="AO531" s="89">
        <v>12.1375807160038</v>
      </c>
      <c r="AP531" s="89">
        <v>-1.10844666778576E-15</v>
      </c>
      <c r="AQ531" s="89">
        <v>1.4643699130672401</v>
      </c>
      <c r="AR531" s="89">
        <v>95</v>
      </c>
      <c r="AS531" s="93">
        <f t="shared" si="17"/>
        <v>5</v>
      </c>
    </row>
    <row r="532" spans="1:45" x14ac:dyDescent="0.3">
      <c r="A532" s="93" t="str">
        <f t="shared" si="16"/>
        <v>ITSA4CPLE6</v>
      </c>
      <c r="B532" s="93">
        <v>530</v>
      </c>
      <c r="C532" s="89" t="s">
        <v>23</v>
      </c>
      <c r="D532" s="89" t="s">
        <v>508</v>
      </c>
      <c r="E532" s="89">
        <v>2.98487906868771</v>
      </c>
      <c r="F532" s="89">
        <v>34.406718847436501</v>
      </c>
      <c r="G532" s="89">
        <v>-3.8369307731045397E-15</v>
      </c>
      <c r="H532" s="89">
        <v>1.6384468010669599</v>
      </c>
      <c r="I532" s="89">
        <v>99</v>
      </c>
      <c r="J532" s="89">
        <v>3.2596026515963099</v>
      </c>
      <c r="K532" s="89">
        <v>31.032040112869101</v>
      </c>
      <c r="L532" s="89">
        <v>-1.8947806286936001E-15</v>
      </c>
      <c r="M532" s="89">
        <v>2.1081523191918201</v>
      </c>
      <c r="N532" s="89">
        <v>95</v>
      </c>
      <c r="O532" s="89">
        <v>3.2454921921822599</v>
      </c>
      <c r="P532" s="89">
        <v>30.583087854506999</v>
      </c>
      <c r="Q532" s="89">
        <v>9.1355494597727197E-16</v>
      </c>
      <c r="R532" s="89">
        <v>2.4839967884971301</v>
      </c>
      <c r="S532" s="89">
        <v>95</v>
      </c>
      <c r="T532" s="89">
        <v>0</v>
      </c>
      <c r="U532" s="89">
        <v>0</v>
      </c>
      <c r="V532" s="89">
        <v>0</v>
      </c>
      <c r="W532" s="89">
        <v>0</v>
      </c>
      <c r="X532" s="89" t="s">
        <v>230</v>
      </c>
      <c r="Y532" s="89">
        <v>3.3809766698206598</v>
      </c>
      <c r="Z532" s="89">
        <v>28.950509912920701</v>
      </c>
      <c r="AA532" s="89">
        <v>-5.7632910789430396E-15</v>
      </c>
      <c r="AB532" s="89">
        <v>2.4351492056906001</v>
      </c>
      <c r="AC532" s="89">
        <v>95</v>
      </c>
      <c r="AD532" s="89">
        <v>3.992347415752</v>
      </c>
      <c r="AE532" s="89">
        <v>22.435777085270502</v>
      </c>
      <c r="AF532" s="89">
        <v>-2.2737367544323199E-15</v>
      </c>
      <c r="AG532" s="89">
        <v>2.66547938342157</v>
      </c>
      <c r="AH532" s="89">
        <v>95</v>
      </c>
      <c r="AI532" s="89">
        <v>4.7441241186282701</v>
      </c>
      <c r="AJ532" s="89">
        <v>14.4727136187966</v>
      </c>
      <c r="AK532" s="89">
        <v>-1.80865423648026E-15</v>
      </c>
      <c r="AL532" s="89">
        <v>3.1796323526636199</v>
      </c>
      <c r="AM532" s="89">
        <v>95</v>
      </c>
      <c r="AN532" s="89">
        <v>0</v>
      </c>
      <c r="AO532" s="89">
        <v>0</v>
      </c>
      <c r="AP532" s="89">
        <v>0</v>
      </c>
      <c r="AQ532" s="89">
        <v>0</v>
      </c>
      <c r="AR532" s="89" t="s">
        <v>230</v>
      </c>
      <c r="AS532" s="93">
        <f t="shared" si="17"/>
        <v>6</v>
      </c>
    </row>
    <row r="533" spans="1:45" x14ac:dyDescent="0.3">
      <c r="A533" s="93" t="str">
        <f t="shared" si="16"/>
        <v>ITSA4CRFB3</v>
      </c>
      <c r="B533" s="93">
        <v>531</v>
      </c>
      <c r="C533" s="89" t="s">
        <v>23</v>
      </c>
      <c r="D533" s="89" t="s">
        <v>135</v>
      </c>
      <c r="E533" s="89">
        <v>-0.39857066106063999</v>
      </c>
      <c r="F533" s="89">
        <v>23.992879841238899</v>
      </c>
      <c r="G533" s="89">
        <v>-3.9079850466805501E-16</v>
      </c>
      <c r="H533" s="89">
        <v>0.55337585344123696</v>
      </c>
      <c r="I533" s="89">
        <v>99</v>
      </c>
      <c r="J533" s="89">
        <v>-0.36199783008237302</v>
      </c>
      <c r="K533" s="89">
        <v>23.576453758100701</v>
      </c>
      <c r="L533" s="89">
        <v>3.8487731520338801E-16</v>
      </c>
      <c r="M533" s="89">
        <v>0.56777713212602299</v>
      </c>
      <c r="N533" s="89">
        <v>99</v>
      </c>
      <c r="O533" s="89">
        <v>-0.31164173191172601</v>
      </c>
      <c r="P533" s="89">
        <v>23.195591895060499</v>
      </c>
      <c r="Q533" s="89">
        <v>3.0451831532575698E-16</v>
      </c>
      <c r="R533" s="89">
        <v>0.73008526238334703</v>
      </c>
      <c r="S533" s="89">
        <v>99</v>
      </c>
      <c r="T533" s="89">
        <v>-0.26317295150884801</v>
      </c>
      <c r="U533" s="89">
        <v>22.620057255328302</v>
      </c>
      <c r="V533" s="89">
        <v>-1.6209256159527301E-15</v>
      </c>
      <c r="W533" s="89">
        <v>0.74307323005650505</v>
      </c>
      <c r="X533" s="89">
        <v>99</v>
      </c>
      <c r="Y533" s="89">
        <v>7.8383267291642605E-2</v>
      </c>
      <c r="Z533" s="89">
        <v>18.927516020130302</v>
      </c>
      <c r="AA533" s="89">
        <v>-1.48029736616688E-15</v>
      </c>
      <c r="AB533" s="89">
        <v>1.0022880103846901</v>
      </c>
      <c r="AC533" s="89">
        <v>95</v>
      </c>
      <c r="AD533" s="89">
        <v>0</v>
      </c>
      <c r="AE533" s="89">
        <v>0</v>
      </c>
      <c r="AF533" s="89">
        <v>0</v>
      </c>
      <c r="AG533" s="89">
        <v>0</v>
      </c>
      <c r="AH533" s="89" t="s">
        <v>230</v>
      </c>
      <c r="AI533" s="89">
        <v>-4.4961896384732102E-2</v>
      </c>
      <c r="AJ533" s="89">
        <v>20.233101906823801</v>
      </c>
      <c r="AK533" s="89">
        <v>-5.0060965474007105E-16</v>
      </c>
      <c r="AL533" s="89">
        <v>1.01645665380767</v>
      </c>
      <c r="AM533" s="89">
        <v>95</v>
      </c>
      <c r="AN533" s="89">
        <v>0</v>
      </c>
      <c r="AO533" s="89">
        <v>0</v>
      </c>
      <c r="AP533" s="89">
        <v>0</v>
      </c>
      <c r="AQ533" s="89">
        <v>0</v>
      </c>
      <c r="AR533" s="89" t="s">
        <v>230</v>
      </c>
      <c r="AS533" s="93">
        <f t="shared" si="17"/>
        <v>6</v>
      </c>
    </row>
    <row r="534" spans="1:45" x14ac:dyDescent="0.3">
      <c r="A534" s="93" t="str">
        <f t="shared" si="16"/>
        <v>ITSA4CYRE3</v>
      </c>
      <c r="B534" s="93">
        <v>532</v>
      </c>
      <c r="C534" s="89" t="s">
        <v>23</v>
      </c>
      <c r="D534" s="89" t="s">
        <v>134</v>
      </c>
      <c r="E534" s="89">
        <v>2.16658358308365</v>
      </c>
      <c r="F534" s="89">
        <v>3.3112722139101498</v>
      </c>
      <c r="G534" s="89">
        <v>3.9079850466805501E-16</v>
      </c>
      <c r="H534" s="89">
        <v>1.00686421846038</v>
      </c>
      <c r="I534" s="89">
        <v>95</v>
      </c>
      <c r="J534" s="89">
        <v>2.2631379752996899</v>
      </c>
      <c r="K534" s="89">
        <v>2.1431363832816301</v>
      </c>
      <c r="L534" s="89">
        <v>8.5857247237678803E-16</v>
      </c>
      <c r="M534" s="89">
        <v>1.01657740595548</v>
      </c>
      <c r="N534" s="89">
        <v>95</v>
      </c>
      <c r="O534" s="89">
        <v>2.2351886890928201</v>
      </c>
      <c r="P534" s="89">
        <v>2.40652505798804</v>
      </c>
      <c r="Q534" s="89">
        <v>-4.8215399926578204E-16</v>
      </c>
      <c r="R534" s="89">
        <v>0.98975758660787705</v>
      </c>
      <c r="S534" s="89">
        <v>95</v>
      </c>
      <c r="T534" s="89">
        <v>2.3562765424600198</v>
      </c>
      <c r="U534" s="89">
        <v>0.94297644959621196</v>
      </c>
      <c r="V534" s="89">
        <v>-1.59872115546023E-15</v>
      </c>
      <c r="W534" s="89">
        <v>1.2486736132709</v>
      </c>
      <c r="X534" s="89">
        <v>99</v>
      </c>
      <c r="Y534" s="89">
        <v>3.1519266325295701</v>
      </c>
      <c r="Z534" s="89">
        <v>-7.6740505394330203</v>
      </c>
      <c r="AA534" s="89">
        <v>-1.4210854715202001E-15</v>
      </c>
      <c r="AB534" s="89">
        <v>2.0617220715658702</v>
      </c>
      <c r="AC534" s="89">
        <v>95</v>
      </c>
      <c r="AD534" s="89">
        <v>3.89705897288305</v>
      </c>
      <c r="AE534" s="89">
        <v>-15.6145692489757</v>
      </c>
      <c r="AF534" s="89">
        <v>2.41584530158434E-15</v>
      </c>
      <c r="AG534" s="89">
        <v>2.5135249333041498</v>
      </c>
      <c r="AH534" s="89">
        <v>95</v>
      </c>
      <c r="AI534" s="89">
        <v>0</v>
      </c>
      <c r="AJ534" s="89">
        <v>0</v>
      </c>
      <c r="AK534" s="89">
        <v>0</v>
      </c>
      <c r="AL534" s="89">
        <v>0</v>
      </c>
      <c r="AM534" s="89" t="s">
        <v>230</v>
      </c>
      <c r="AN534" s="89">
        <v>0</v>
      </c>
      <c r="AO534" s="89">
        <v>0</v>
      </c>
      <c r="AP534" s="89">
        <v>0</v>
      </c>
      <c r="AQ534" s="89">
        <v>0</v>
      </c>
      <c r="AR534" s="89" t="s">
        <v>230</v>
      </c>
      <c r="AS534" s="93">
        <f t="shared" si="17"/>
        <v>6</v>
      </c>
    </row>
    <row r="535" spans="1:45" x14ac:dyDescent="0.3">
      <c r="A535" s="93" t="str">
        <f t="shared" si="16"/>
        <v>ITSA4EGIE3</v>
      </c>
      <c r="B535" s="93">
        <v>533</v>
      </c>
      <c r="C535" s="89" t="s">
        <v>23</v>
      </c>
      <c r="D535" s="89" t="s">
        <v>89</v>
      </c>
      <c r="E535" s="89">
        <v>1.23783218540842</v>
      </c>
      <c r="F535" s="89">
        <v>29.642721447593502</v>
      </c>
      <c r="G535" s="89">
        <v>1.6342482922482299E-15</v>
      </c>
      <c r="H535" s="89">
        <v>1.04227357383109</v>
      </c>
      <c r="I535" s="89">
        <v>95</v>
      </c>
      <c r="J535" s="89">
        <v>1.1445215036530501</v>
      </c>
      <c r="K535" s="89">
        <v>30.785220363960899</v>
      </c>
      <c r="L535" s="89">
        <v>-3.5527136788005001E-16</v>
      </c>
      <c r="M535" s="89">
        <v>1.05725761060533</v>
      </c>
      <c r="N535" s="89">
        <v>95</v>
      </c>
      <c r="O535" s="89">
        <v>1.1387742523253299</v>
      </c>
      <c r="P535" s="89">
        <v>30.930781027540299</v>
      </c>
      <c r="Q535" s="89">
        <v>9.1355494597727197E-16</v>
      </c>
      <c r="R535" s="89">
        <v>1.07413760697019</v>
      </c>
      <c r="S535" s="89">
        <v>95</v>
      </c>
      <c r="T535" s="89">
        <v>1.1581943697238699</v>
      </c>
      <c r="U535" s="89">
        <v>30.703085309500999</v>
      </c>
      <c r="V535" s="89">
        <v>-1.9984014443252802E-15</v>
      </c>
      <c r="W535" s="89">
        <v>1.03682490826596</v>
      </c>
      <c r="X535" s="89">
        <v>99</v>
      </c>
      <c r="Y535" s="89">
        <v>1.3353342281776599</v>
      </c>
      <c r="Z535" s="89">
        <v>28.8136304217483</v>
      </c>
      <c r="AA535" s="89">
        <v>-4.6185277824406498E-15</v>
      </c>
      <c r="AB535" s="89">
        <v>1.0591421800807499</v>
      </c>
      <c r="AC535" s="89">
        <v>99</v>
      </c>
      <c r="AD535" s="89">
        <v>1.72980379593036</v>
      </c>
      <c r="AE535" s="89">
        <v>24.622925241427499</v>
      </c>
      <c r="AF535" s="89">
        <v>3.1974423109204501E-15</v>
      </c>
      <c r="AG535" s="89">
        <v>1.28679375516081</v>
      </c>
      <c r="AH535" s="89">
        <v>99</v>
      </c>
      <c r="AI535" s="89">
        <v>1.9539134520102599</v>
      </c>
      <c r="AJ535" s="89">
        <v>22.246961114874001</v>
      </c>
      <c r="AK535" s="89">
        <v>-5.8135314744008197E-16</v>
      </c>
      <c r="AL535" s="89">
        <v>1.43876145093379</v>
      </c>
      <c r="AM535" s="89">
        <v>95</v>
      </c>
      <c r="AN535" s="89">
        <v>2.09089524998718</v>
      </c>
      <c r="AO535" s="89">
        <v>20.992746788314001</v>
      </c>
      <c r="AP535" s="89">
        <v>-2.6716406864579799E-15</v>
      </c>
      <c r="AQ535" s="89">
        <v>1.4431319126102899</v>
      </c>
      <c r="AR535" s="89">
        <v>95</v>
      </c>
      <c r="AS535" s="93">
        <f t="shared" si="17"/>
        <v>8</v>
      </c>
    </row>
    <row r="536" spans="1:45" x14ac:dyDescent="0.3">
      <c r="A536" s="93" t="str">
        <f t="shared" si="16"/>
        <v>ITSA4ENGI11</v>
      </c>
      <c r="B536" s="93">
        <v>534</v>
      </c>
      <c r="C536" s="89" t="s">
        <v>23</v>
      </c>
      <c r="D536" s="89" t="s">
        <v>91</v>
      </c>
      <c r="E536" s="89">
        <v>0</v>
      </c>
      <c r="F536" s="89">
        <v>0</v>
      </c>
      <c r="G536" s="89">
        <v>0</v>
      </c>
      <c r="H536" s="89">
        <v>0</v>
      </c>
      <c r="I536" s="89" t="s">
        <v>230</v>
      </c>
      <c r="J536" s="89">
        <v>2.6659395161572701</v>
      </c>
      <c r="K536" s="89">
        <v>18.5049916496042</v>
      </c>
      <c r="L536" s="89">
        <v>-1.06581410364015E-15</v>
      </c>
      <c r="M536" s="89">
        <v>1.5247330993711901</v>
      </c>
      <c r="N536" s="89">
        <v>95</v>
      </c>
      <c r="O536" s="89">
        <v>2.6924277361921898</v>
      </c>
      <c r="P536" s="89">
        <v>18.527267402685801</v>
      </c>
      <c r="Q536" s="89">
        <v>6.5978968320580704E-16</v>
      </c>
      <c r="R536" s="89">
        <v>1.60967595435185</v>
      </c>
      <c r="S536" s="89">
        <v>95</v>
      </c>
      <c r="T536" s="89">
        <v>2.49890433892707</v>
      </c>
      <c r="U536" s="89">
        <v>20.8632201598984</v>
      </c>
      <c r="V536" s="89">
        <v>-2.7533531010703899E-15</v>
      </c>
      <c r="W536" s="89">
        <v>1.82639201354001</v>
      </c>
      <c r="X536" s="89">
        <v>95</v>
      </c>
      <c r="Y536" s="89">
        <v>2.2694125936421501</v>
      </c>
      <c r="Z536" s="89">
        <v>23.4101402386034</v>
      </c>
      <c r="AA536" s="89">
        <v>1.4210854715202001E-15</v>
      </c>
      <c r="AB536" s="89">
        <v>1.88541707944423</v>
      </c>
      <c r="AC536" s="89">
        <v>95</v>
      </c>
      <c r="AD536" s="89">
        <v>2.3139659408198301</v>
      </c>
      <c r="AE536" s="89">
        <v>22.953699937272098</v>
      </c>
      <c r="AF536" s="89">
        <v>1.70530256582424E-15</v>
      </c>
      <c r="AG536" s="89">
        <v>1.8750166830660999</v>
      </c>
      <c r="AH536" s="89">
        <v>99</v>
      </c>
      <c r="AI536" s="89">
        <v>2.7866553726091001</v>
      </c>
      <c r="AJ536" s="89">
        <v>17.9558264456324</v>
      </c>
      <c r="AK536" s="89">
        <v>2.19622300144031E-15</v>
      </c>
      <c r="AL536" s="89">
        <v>2.1847257526827502</v>
      </c>
      <c r="AM536" s="89">
        <v>99</v>
      </c>
      <c r="AN536" s="89">
        <v>3.4616202402235601</v>
      </c>
      <c r="AO536" s="89">
        <v>11.670166531443799</v>
      </c>
      <c r="AP536" s="89">
        <v>-8.7538865045644294E-15</v>
      </c>
      <c r="AQ536" s="89">
        <v>2.3787879097122602</v>
      </c>
      <c r="AR536" s="89">
        <v>99</v>
      </c>
      <c r="AS536" s="93">
        <f t="shared" si="17"/>
        <v>7</v>
      </c>
    </row>
    <row r="537" spans="1:45" x14ac:dyDescent="0.3">
      <c r="A537" s="93" t="str">
        <f t="shared" si="16"/>
        <v>ITSA4IRBR3</v>
      </c>
      <c r="B537" s="93">
        <v>535</v>
      </c>
      <c r="C537" s="89" t="s">
        <v>23</v>
      </c>
      <c r="D537" s="89" t="s">
        <v>108</v>
      </c>
      <c r="E537" s="89">
        <v>0.30603735187890502</v>
      </c>
      <c r="F537" s="89">
        <v>3.8699744305029902</v>
      </c>
      <c r="G537" s="89">
        <v>1.86517468137026E-16</v>
      </c>
      <c r="H537" s="89">
        <v>0.53757576935027895</v>
      </c>
      <c r="I537" s="89">
        <v>95</v>
      </c>
      <c r="J537" s="89">
        <v>0.24767845744955999</v>
      </c>
      <c r="K537" s="89">
        <v>4.5765108627244198</v>
      </c>
      <c r="L537" s="89">
        <v>3.7007434154171901E-16</v>
      </c>
      <c r="M537" s="89">
        <v>0.56713586978203601</v>
      </c>
      <c r="N537" s="89">
        <v>95</v>
      </c>
      <c r="O537" s="89">
        <v>0.247839372886445</v>
      </c>
      <c r="P537" s="89">
        <v>4.7143919647535899</v>
      </c>
      <c r="Q537" s="89">
        <v>1.26882631385732E-16</v>
      </c>
      <c r="R537" s="89">
        <v>0.660703576652518</v>
      </c>
      <c r="S537" s="89">
        <v>95</v>
      </c>
      <c r="T537" s="89">
        <v>0</v>
      </c>
      <c r="U537" s="89">
        <v>0</v>
      </c>
      <c r="V537" s="89">
        <v>0</v>
      </c>
      <c r="W537" s="89">
        <v>0</v>
      </c>
      <c r="X537" s="89" t="s">
        <v>230</v>
      </c>
      <c r="Y537" s="89">
        <v>0</v>
      </c>
      <c r="Z537" s="89">
        <v>0</v>
      </c>
      <c r="AA537" s="89">
        <v>0</v>
      </c>
      <c r="AB537" s="89">
        <v>0</v>
      </c>
      <c r="AC537" s="89" t="s">
        <v>230</v>
      </c>
      <c r="AD537" s="89">
        <v>2.2145645824395498E-2</v>
      </c>
      <c r="AE537" s="89">
        <v>7.4639668274000304</v>
      </c>
      <c r="AF537" s="89">
        <v>-4.9737991503206998E-16</v>
      </c>
      <c r="AG537" s="89">
        <v>1.2110508172908001</v>
      </c>
      <c r="AH537" s="89">
        <v>95</v>
      </c>
      <c r="AI537" s="89">
        <v>-5.3859498254554099E-3</v>
      </c>
      <c r="AJ537" s="89">
        <v>7.7834342234310698</v>
      </c>
      <c r="AK537" s="89">
        <v>6.45947941600091E-16</v>
      </c>
      <c r="AL537" s="89">
        <v>1.21518121574573</v>
      </c>
      <c r="AM537" s="89">
        <v>95</v>
      </c>
      <c r="AN537" s="89">
        <v>3.3366498013714301</v>
      </c>
      <c r="AO537" s="89">
        <v>-23.472827792877499</v>
      </c>
      <c r="AP537" s="89">
        <v>-7.7307049650698906E-15</v>
      </c>
      <c r="AQ537" s="89">
        <v>5.6691817040569799</v>
      </c>
      <c r="AR537" s="89">
        <v>95</v>
      </c>
      <c r="AS537" s="93">
        <f t="shared" si="17"/>
        <v>6</v>
      </c>
    </row>
    <row r="538" spans="1:45" x14ac:dyDescent="0.3">
      <c r="A538" s="93" t="str">
        <f t="shared" si="16"/>
        <v>ITSA4JBSS3</v>
      </c>
      <c r="B538" s="93">
        <v>536</v>
      </c>
      <c r="C538" s="89" t="s">
        <v>23</v>
      </c>
      <c r="D538" s="89" t="s">
        <v>95</v>
      </c>
      <c r="E538" s="89">
        <v>0</v>
      </c>
      <c r="F538" s="89">
        <v>0</v>
      </c>
      <c r="G538" s="89">
        <v>0</v>
      </c>
      <c r="H538" s="89">
        <v>0</v>
      </c>
      <c r="I538" s="89" t="s">
        <v>230</v>
      </c>
      <c r="J538" s="89">
        <v>0</v>
      </c>
      <c r="K538" s="89">
        <v>0</v>
      </c>
      <c r="L538" s="89">
        <v>0</v>
      </c>
      <c r="M538" s="89">
        <v>0</v>
      </c>
      <c r="N538" s="89" t="s">
        <v>230</v>
      </c>
      <c r="O538" s="89">
        <v>0</v>
      </c>
      <c r="P538" s="89">
        <v>0</v>
      </c>
      <c r="Q538" s="89">
        <v>0</v>
      </c>
      <c r="R538" s="89">
        <v>0</v>
      </c>
      <c r="S538" s="89" t="s">
        <v>230</v>
      </c>
      <c r="T538" s="89">
        <v>0.87912151617548195</v>
      </c>
      <c r="U538" s="89">
        <v>13.494789340914</v>
      </c>
      <c r="V538" s="89">
        <v>3.7747582837255302E-16</v>
      </c>
      <c r="W538" s="89">
        <v>1.1253636252453301</v>
      </c>
      <c r="X538" s="89">
        <v>95</v>
      </c>
      <c r="Y538" s="89">
        <v>0.81980068457405197</v>
      </c>
      <c r="Z538" s="89">
        <v>14.0973749748605</v>
      </c>
      <c r="AA538" s="89">
        <v>-2.21057740014253E-15</v>
      </c>
      <c r="AB538" s="89">
        <v>1.1028454872511899</v>
      </c>
      <c r="AC538" s="89">
        <v>99</v>
      </c>
      <c r="AD538" s="89">
        <v>0.585234983093048</v>
      </c>
      <c r="AE538" s="89">
        <v>16.568279815048101</v>
      </c>
      <c r="AF538" s="89">
        <v>1.0302869668521499E-15</v>
      </c>
      <c r="AG538" s="89">
        <v>1.22942017129683</v>
      </c>
      <c r="AH538" s="89">
        <v>95</v>
      </c>
      <c r="AI538" s="89">
        <v>0.74023550877562705</v>
      </c>
      <c r="AJ538" s="89">
        <v>14.888390302893599</v>
      </c>
      <c r="AK538" s="89">
        <v>2.0993308102002999E-16</v>
      </c>
      <c r="AL538" s="89">
        <v>1.3384716571455</v>
      </c>
      <c r="AM538" s="89">
        <v>99</v>
      </c>
      <c r="AN538" s="89">
        <v>0.88821126625774605</v>
      </c>
      <c r="AO538" s="89">
        <v>13.387439713297701</v>
      </c>
      <c r="AP538" s="89">
        <v>7.6738615462090799E-16</v>
      </c>
      <c r="AQ538" s="89">
        <v>1.4928918541296201</v>
      </c>
      <c r="AR538" s="89">
        <v>99</v>
      </c>
      <c r="AS538" s="93">
        <f t="shared" si="17"/>
        <v>5</v>
      </c>
    </row>
    <row r="539" spans="1:45" x14ac:dyDescent="0.3">
      <c r="A539" s="93" t="str">
        <f t="shared" si="16"/>
        <v>ITSA4MRVE3</v>
      </c>
      <c r="B539" s="93">
        <v>537</v>
      </c>
      <c r="C539" s="89" t="s">
        <v>23</v>
      </c>
      <c r="D539" s="89" t="s">
        <v>43</v>
      </c>
      <c r="E539" s="89">
        <v>0</v>
      </c>
      <c r="F539" s="89">
        <v>0</v>
      </c>
      <c r="G539" s="89">
        <v>0</v>
      </c>
      <c r="H539" s="89">
        <v>0</v>
      </c>
      <c r="I539" s="89" t="s">
        <v>230</v>
      </c>
      <c r="J539" s="89">
        <v>1.0698688375338601</v>
      </c>
      <c r="K539" s="89">
        <v>7.3717285865468503</v>
      </c>
      <c r="L539" s="89">
        <v>-2.66453525910038E-16</v>
      </c>
      <c r="M539" s="89">
        <v>0.75530295496905597</v>
      </c>
      <c r="N539" s="89">
        <v>95</v>
      </c>
      <c r="O539" s="89">
        <v>1.05771944233082</v>
      </c>
      <c r="P539" s="89">
        <v>7.6263018076936202</v>
      </c>
      <c r="Q539" s="89">
        <v>-6.0903663065151396E-16</v>
      </c>
      <c r="R539" s="89">
        <v>0.84882777780434304</v>
      </c>
      <c r="S539" s="89">
        <v>99</v>
      </c>
      <c r="T539" s="89">
        <v>1.07654467938279</v>
      </c>
      <c r="U539" s="89">
        <v>7.4158064951683</v>
      </c>
      <c r="V539" s="89">
        <v>-2.66453525910038E-15</v>
      </c>
      <c r="W539" s="89">
        <v>0.88931748230543495</v>
      </c>
      <c r="X539" s="89">
        <v>95</v>
      </c>
      <c r="Y539" s="89">
        <v>1.2751264896019301</v>
      </c>
      <c r="Z539" s="89">
        <v>5.2599890409083701</v>
      </c>
      <c r="AA539" s="89">
        <v>-1.7270135938613501E-15</v>
      </c>
      <c r="AB539" s="89">
        <v>0.95531090554194098</v>
      </c>
      <c r="AC539" s="89">
        <v>99</v>
      </c>
      <c r="AD539" s="89">
        <v>1.60694794975936</v>
      </c>
      <c r="AE539" s="89">
        <v>1.72352033373147</v>
      </c>
      <c r="AF539" s="89">
        <v>6.2172489379008797E-17</v>
      </c>
      <c r="AG539" s="89">
        <v>1.15933345406894</v>
      </c>
      <c r="AH539" s="89">
        <v>99</v>
      </c>
      <c r="AI539" s="89">
        <v>1.9629276220749301</v>
      </c>
      <c r="AJ539" s="89">
        <v>-2.07980594746265</v>
      </c>
      <c r="AK539" s="89">
        <v>2.51919697224036E-15</v>
      </c>
      <c r="AL539" s="89">
        <v>1.4947744812458199</v>
      </c>
      <c r="AM539" s="89">
        <v>95</v>
      </c>
      <c r="AN539" s="89">
        <v>0</v>
      </c>
      <c r="AO539" s="89">
        <v>0</v>
      </c>
      <c r="AP539" s="89">
        <v>0</v>
      </c>
      <c r="AQ539" s="89">
        <v>0</v>
      </c>
      <c r="AR539" s="89" t="s">
        <v>230</v>
      </c>
      <c r="AS539" s="93">
        <f t="shared" si="17"/>
        <v>6</v>
      </c>
    </row>
    <row r="540" spans="1:45" x14ac:dyDescent="0.3">
      <c r="A540" s="93" t="str">
        <f t="shared" si="16"/>
        <v>ITSA4MULT3</v>
      </c>
      <c r="B540" s="93">
        <v>538</v>
      </c>
      <c r="C540" s="89" t="s">
        <v>23</v>
      </c>
      <c r="D540" s="89" t="s">
        <v>109</v>
      </c>
      <c r="E540" s="89">
        <v>0</v>
      </c>
      <c r="F540" s="89">
        <v>0</v>
      </c>
      <c r="G540" s="89">
        <v>0</v>
      </c>
      <c r="H540" s="89">
        <v>0</v>
      </c>
      <c r="I540" s="89" t="s">
        <v>230</v>
      </c>
      <c r="J540" s="89">
        <v>0</v>
      </c>
      <c r="K540" s="89">
        <v>0</v>
      </c>
      <c r="L540" s="89">
        <v>0</v>
      </c>
      <c r="M540" s="89">
        <v>0</v>
      </c>
      <c r="N540" s="89" t="s">
        <v>230</v>
      </c>
      <c r="O540" s="89">
        <v>0.90208333705635901</v>
      </c>
      <c r="P540" s="89">
        <v>12.579556951378599</v>
      </c>
      <c r="Q540" s="89">
        <v>-1.7256037868459599E-15</v>
      </c>
      <c r="R540" s="89">
        <v>1.1406436734563199</v>
      </c>
      <c r="S540" s="89">
        <v>95</v>
      </c>
      <c r="T540" s="89">
        <v>0.91936219999000302</v>
      </c>
      <c r="U540" s="89">
        <v>12.3978084247745</v>
      </c>
      <c r="V540" s="89">
        <v>-1.6209256159527301E-15</v>
      </c>
      <c r="W540" s="89">
        <v>1.0995028442452801</v>
      </c>
      <c r="X540" s="89">
        <v>95</v>
      </c>
      <c r="Y540" s="89">
        <v>0.89073052801657504</v>
      </c>
      <c r="Z540" s="89">
        <v>12.757613656152399</v>
      </c>
      <c r="AA540" s="89">
        <v>6.5133084111342503E-16</v>
      </c>
      <c r="AB540" s="89">
        <v>1.1021350752449299</v>
      </c>
      <c r="AC540" s="89">
        <v>99</v>
      </c>
      <c r="AD540" s="89">
        <v>0.997126670319612</v>
      </c>
      <c r="AE540" s="89">
        <v>11.641872079384701</v>
      </c>
      <c r="AF540" s="89">
        <v>-1.56319401867222E-15</v>
      </c>
      <c r="AG540" s="89">
        <v>1.1482182239040899</v>
      </c>
      <c r="AH540" s="89">
        <v>99</v>
      </c>
      <c r="AI540" s="89">
        <v>1.0655202674592099</v>
      </c>
      <c r="AJ540" s="89">
        <v>10.905830155539199</v>
      </c>
      <c r="AK540" s="89">
        <v>2.43845347954034E-15</v>
      </c>
      <c r="AL540" s="89">
        <v>1.2052153376491199</v>
      </c>
      <c r="AM540" s="89">
        <v>99</v>
      </c>
      <c r="AN540" s="89">
        <v>0</v>
      </c>
      <c r="AO540" s="89">
        <v>0</v>
      </c>
      <c r="AP540" s="89">
        <v>0</v>
      </c>
      <c r="AQ540" s="89">
        <v>0</v>
      </c>
      <c r="AR540" s="89" t="s">
        <v>230</v>
      </c>
      <c r="AS540" s="93">
        <f t="shared" si="17"/>
        <v>5</v>
      </c>
    </row>
    <row r="541" spans="1:45" x14ac:dyDescent="0.3">
      <c r="A541" s="93" t="str">
        <f t="shared" si="16"/>
        <v>ITUB4BBSE3</v>
      </c>
      <c r="B541" s="93">
        <v>539</v>
      </c>
      <c r="C541" s="89" t="s">
        <v>22</v>
      </c>
      <c r="D541" s="89" t="s">
        <v>46</v>
      </c>
      <c r="E541" s="89">
        <v>0.55558293444569096</v>
      </c>
      <c r="F541" s="89">
        <v>12.0688700568942</v>
      </c>
      <c r="G541" s="89">
        <v>-3.5527136788005001E-16</v>
      </c>
      <c r="H541" s="89">
        <v>0.62065302431955505</v>
      </c>
      <c r="I541" s="89">
        <v>95</v>
      </c>
      <c r="J541" s="89">
        <v>0.50377398852955702</v>
      </c>
      <c r="K541" s="89">
        <v>13.691353416292801</v>
      </c>
      <c r="L541" s="89">
        <v>-3.2566542055671301E-16</v>
      </c>
      <c r="M541" s="89">
        <v>0.76082495103023995</v>
      </c>
      <c r="N541" s="89">
        <v>95</v>
      </c>
      <c r="O541" s="89">
        <v>0.498715894188963</v>
      </c>
      <c r="P541" s="89">
        <v>13.8318648166975</v>
      </c>
      <c r="Q541" s="89">
        <v>5.3290705182007502E-16</v>
      </c>
      <c r="R541" s="89">
        <v>0.73862616230364397</v>
      </c>
      <c r="S541" s="89">
        <v>95</v>
      </c>
      <c r="T541" s="89">
        <v>0.49802952963707198</v>
      </c>
      <c r="U541" s="89">
        <v>13.8593003499041</v>
      </c>
      <c r="V541" s="89">
        <v>1.9317880628477699E-15</v>
      </c>
      <c r="W541" s="89">
        <v>0.72687588954647198</v>
      </c>
      <c r="X541" s="89">
        <v>95</v>
      </c>
      <c r="Y541" s="89">
        <v>0.54420663287117499</v>
      </c>
      <c r="Z541" s="89">
        <v>12.5234346606949</v>
      </c>
      <c r="AA541" s="89">
        <v>-7.1054273576010003E-16</v>
      </c>
      <c r="AB541" s="89">
        <v>0.79676723967427698</v>
      </c>
      <c r="AC541" s="89">
        <v>99</v>
      </c>
      <c r="AD541" s="89">
        <v>0.55977000981622205</v>
      </c>
      <c r="AE541" s="89">
        <v>12.0844753134801</v>
      </c>
      <c r="AF541" s="89">
        <v>1.2789769243681801E-15</v>
      </c>
      <c r="AG541" s="89">
        <v>0.83212560071418695</v>
      </c>
      <c r="AH541" s="89">
        <v>99</v>
      </c>
      <c r="AI541" s="89">
        <v>0.57938575248102397</v>
      </c>
      <c r="AJ541" s="89">
        <v>11.5297404170948</v>
      </c>
      <c r="AK541" s="89">
        <v>-5.8135314744008197E-16</v>
      </c>
      <c r="AL541" s="89">
        <v>0.83158973453365503</v>
      </c>
      <c r="AM541" s="89">
        <v>99</v>
      </c>
      <c r="AN541" s="89">
        <v>0.66681938542253005</v>
      </c>
      <c r="AO541" s="89">
        <v>9.3851367289895897</v>
      </c>
      <c r="AP541" s="89">
        <v>-1.4210854715201999E-16</v>
      </c>
      <c r="AQ541" s="89">
        <v>0.92769806686507095</v>
      </c>
      <c r="AR541" s="89">
        <v>99</v>
      </c>
      <c r="AS541" s="93">
        <f t="shared" si="17"/>
        <v>8</v>
      </c>
    </row>
    <row r="542" spans="1:45" x14ac:dyDescent="0.3">
      <c r="A542" s="93" t="str">
        <f t="shared" si="16"/>
        <v>ITUB4BRML3</v>
      </c>
      <c r="B542" s="93">
        <v>540</v>
      </c>
      <c r="C542" s="89" t="s">
        <v>22</v>
      </c>
      <c r="D542" s="89" t="s">
        <v>105</v>
      </c>
      <c r="E542" s="89">
        <v>0.12230601153939</v>
      </c>
      <c r="F542" s="89">
        <v>6.1915740312851399</v>
      </c>
      <c r="G542" s="89">
        <v>-3.5527136788005001E-16</v>
      </c>
      <c r="H542" s="89">
        <v>0.50614466134035496</v>
      </c>
      <c r="I542" s="89">
        <v>95</v>
      </c>
      <c r="J542" s="89">
        <v>9.9671011815545801E-2</v>
      </c>
      <c r="K542" s="89">
        <v>6.9083295394234101</v>
      </c>
      <c r="L542" s="89">
        <v>6.0692192012841902E-16</v>
      </c>
      <c r="M542" s="89">
        <v>0.54653412081792196</v>
      </c>
      <c r="N542" s="89">
        <v>95</v>
      </c>
      <c r="O542" s="89">
        <v>0</v>
      </c>
      <c r="P542" s="89">
        <v>0</v>
      </c>
      <c r="Q542" s="89">
        <v>0</v>
      </c>
      <c r="R542" s="89">
        <v>0</v>
      </c>
      <c r="S542" s="89" t="s">
        <v>230</v>
      </c>
      <c r="T542" s="89">
        <v>0</v>
      </c>
      <c r="U542" s="89">
        <v>0</v>
      </c>
      <c r="V542" s="89">
        <v>0</v>
      </c>
      <c r="W542" s="89">
        <v>0</v>
      </c>
      <c r="X542" s="89" t="s">
        <v>230</v>
      </c>
      <c r="Y542" s="89">
        <v>8.9163494779088998E-2</v>
      </c>
      <c r="Z542" s="89">
        <v>7.5161790860337101</v>
      </c>
      <c r="AA542" s="89">
        <v>5.9211894646675002E-16</v>
      </c>
      <c r="AB542" s="89">
        <v>0.717355967822768</v>
      </c>
      <c r="AC542" s="89">
        <v>95</v>
      </c>
      <c r="AD542" s="89">
        <v>0.100881128176932</v>
      </c>
      <c r="AE542" s="89">
        <v>7.1888073623087001</v>
      </c>
      <c r="AF542" s="89">
        <v>2.4868995751603499E-16</v>
      </c>
      <c r="AG542" s="89">
        <v>0.73791879492613199</v>
      </c>
      <c r="AH542" s="89">
        <v>95</v>
      </c>
      <c r="AI542" s="89">
        <v>0.10481402690689499</v>
      </c>
      <c r="AJ542" s="89">
        <v>7.0909359454300303</v>
      </c>
      <c r="AK542" s="89">
        <v>0</v>
      </c>
      <c r="AL542" s="89">
        <v>0.74946370889555802</v>
      </c>
      <c r="AM542" s="89">
        <v>99</v>
      </c>
      <c r="AN542" s="89">
        <v>0</v>
      </c>
      <c r="AO542" s="89">
        <v>0</v>
      </c>
      <c r="AP542" s="89">
        <v>0</v>
      </c>
      <c r="AQ542" s="89">
        <v>0</v>
      </c>
      <c r="AR542" s="89" t="s">
        <v>230</v>
      </c>
      <c r="AS542" s="93">
        <f t="shared" si="17"/>
        <v>5</v>
      </c>
    </row>
    <row r="543" spans="1:45" x14ac:dyDescent="0.3">
      <c r="A543" s="93" t="str">
        <f t="shared" si="16"/>
        <v>ITUB4CPFE3</v>
      </c>
      <c r="B543" s="93">
        <v>541</v>
      </c>
      <c r="C543" s="89" t="s">
        <v>22</v>
      </c>
      <c r="D543" s="89" t="s">
        <v>128</v>
      </c>
      <c r="E543" s="89">
        <v>0</v>
      </c>
      <c r="F543" s="89">
        <v>0</v>
      </c>
      <c r="G543" s="89">
        <v>0</v>
      </c>
      <c r="H543" s="89">
        <v>0</v>
      </c>
      <c r="I543" s="89" t="s">
        <v>230</v>
      </c>
      <c r="J543" s="89">
        <v>0.35554260475772798</v>
      </c>
      <c r="K543" s="89">
        <v>20.512903948419499</v>
      </c>
      <c r="L543" s="89">
        <v>1.7763568394002501E-15</v>
      </c>
      <c r="M543" s="89">
        <v>0.82045502890994304</v>
      </c>
      <c r="N543" s="89">
        <v>95</v>
      </c>
      <c r="O543" s="89">
        <v>0.35104058796139698</v>
      </c>
      <c r="P543" s="89">
        <v>20.669956811140899</v>
      </c>
      <c r="Q543" s="89">
        <v>-1.24344978758018E-15</v>
      </c>
      <c r="R543" s="89">
        <v>0.88059909635495703</v>
      </c>
      <c r="S543" s="89">
        <v>95</v>
      </c>
      <c r="T543" s="89">
        <v>0</v>
      </c>
      <c r="U543" s="89">
        <v>0</v>
      </c>
      <c r="V543" s="89">
        <v>0</v>
      </c>
      <c r="W543" s="89">
        <v>0</v>
      </c>
      <c r="X543" s="89" t="s">
        <v>230</v>
      </c>
      <c r="Y543" s="89">
        <v>0.33667781492951598</v>
      </c>
      <c r="Z543" s="89">
        <v>21.061368308586999</v>
      </c>
      <c r="AA543" s="89">
        <v>5.1316975360451705E-16</v>
      </c>
      <c r="AB543" s="89">
        <v>0.91626023727681505</v>
      </c>
      <c r="AC543" s="89">
        <v>95</v>
      </c>
      <c r="AD543" s="89">
        <v>0.40022098327055999</v>
      </c>
      <c r="AE543" s="89">
        <v>19.249341368236699</v>
      </c>
      <c r="AF543" s="89">
        <v>6.03961325396085E-16</v>
      </c>
      <c r="AG543" s="89">
        <v>1.01259543013022</v>
      </c>
      <c r="AH543" s="89">
        <v>99</v>
      </c>
      <c r="AI543" s="89">
        <v>0</v>
      </c>
      <c r="AJ543" s="89">
        <v>0</v>
      </c>
      <c r="AK543" s="89">
        <v>0</v>
      </c>
      <c r="AL543" s="89">
        <v>0</v>
      </c>
      <c r="AM543" s="89" t="s">
        <v>230</v>
      </c>
      <c r="AN543" s="89">
        <v>0.58020222267776</v>
      </c>
      <c r="AO543" s="89">
        <v>14.214999758427201</v>
      </c>
      <c r="AP543" s="89">
        <v>3.6948222259525198E-16</v>
      </c>
      <c r="AQ543" s="89">
        <v>1.59561674892132</v>
      </c>
      <c r="AR543" s="89">
        <v>95</v>
      </c>
      <c r="AS543" s="93">
        <f t="shared" si="17"/>
        <v>5</v>
      </c>
    </row>
    <row r="544" spans="1:45" x14ac:dyDescent="0.3">
      <c r="A544" s="93" t="str">
        <f t="shared" si="16"/>
        <v>ITUB4CPLE6</v>
      </c>
      <c r="B544" s="93">
        <v>542</v>
      </c>
      <c r="C544" s="89" t="s">
        <v>22</v>
      </c>
      <c r="D544" s="89" t="s">
        <v>508</v>
      </c>
      <c r="E544" s="89">
        <v>0.92168382095426005</v>
      </c>
      <c r="F544" s="89">
        <v>39.932741126228599</v>
      </c>
      <c r="G544" s="89">
        <v>-4.9027448767446901E-15</v>
      </c>
      <c r="H544" s="89">
        <v>1.7015591912929799</v>
      </c>
      <c r="I544" s="89">
        <v>95</v>
      </c>
      <c r="J544" s="89">
        <v>1.0142204685484499</v>
      </c>
      <c r="K544" s="89">
        <v>37.016141780262302</v>
      </c>
      <c r="L544" s="89">
        <v>-5.4474943074941002E-15</v>
      </c>
      <c r="M544" s="89">
        <v>1.95448344431318</v>
      </c>
      <c r="N544" s="89">
        <v>95</v>
      </c>
      <c r="O544" s="89">
        <v>1.0234981371738501</v>
      </c>
      <c r="P544" s="89">
        <v>36.234534014982103</v>
      </c>
      <c r="Q544" s="89">
        <v>-8.6280189342297899E-16</v>
      </c>
      <c r="R544" s="89">
        <v>2.33111570757419</v>
      </c>
      <c r="S544" s="89">
        <v>99</v>
      </c>
      <c r="T544" s="89">
        <v>0</v>
      </c>
      <c r="U544" s="89">
        <v>0</v>
      </c>
      <c r="V544" s="89">
        <v>0</v>
      </c>
      <c r="W544" s="89">
        <v>0</v>
      </c>
      <c r="X544" s="89" t="s">
        <v>230</v>
      </c>
      <c r="Y544" s="89">
        <v>1.07918263330981</v>
      </c>
      <c r="Z544" s="89">
        <v>34.291086194783603</v>
      </c>
      <c r="AA544" s="89">
        <v>-5.1316975360451703E-15</v>
      </c>
      <c r="AB544" s="89">
        <v>2.4197229960628102</v>
      </c>
      <c r="AC544" s="89">
        <v>95</v>
      </c>
      <c r="AD544" s="89">
        <v>1.28049302243389</v>
      </c>
      <c r="AE544" s="89">
        <v>28.558019562546001</v>
      </c>
      <c r="AF544" s="89">
        <v>2.2737367544323199E-15</v>
      </c>
      <c r="AG544" s="89">
        <v>2.6842023143386</v>
      </c>
      <c r="AH544" s="89">
        <v>95</v>
      </c>
      <c r="AI544" s="89">
        <v>1.5123154790558899</v>
      </c>
      <c r="AJ544" s="89">
        <v>21.882722893994899</v>
      </c>
      <c r="AK544" s="89">
        <v>1.2918958832001801E-16</v>
      </c>
      <c r="AL544" s="89">
        <v>3.4399731630797499</v>
      </c>
      <c r="AM544" s="89">
        <v>95</v>
      </c>
      <c r="AN544" s="89">
        <v>0</v>
      </c>
      <c r="AO544" s="89">
        <v>0</v>
      </c>
      <c r="AP544" s="89">
        <v>0</v>
      </c>
      <c r="AQ544" s="89">
        <v>0</v>
      </c>
      <c r="AR544" s="89" t="s">
        <v>230</v>
      </c>
      <c r="AS544" s="93">
        <f t="shared" si="17"/>
        <v>6</v>
      </c>
    </row>
    <row r="545" spans="1:45" x14ac:dyDescent="0.3">
      <c r="A545" s="93" t="str">
        <f t="shared" si="16"/>
        <v>ITUB4CRFB3</v>
      </c>
      <c r="B545" s="93">
        <v>543</v>
      </c>
      <c r="C545" s="89" t="s">
        <v>22</v>
      </c>
      <c r="D545" s="89" t="s">
        <v>135</v>
      </c>
      <c r="E545" s="89">
        <v>-0.13073207183454399</v>
      </c>
      <c r="F545" s="89">
        <v>23.464530862969301</v>
      </c>
      <c r="G545" s="89">
        <v>2.3447910280083299E-15</v>
      </c>
      <c r="H545" s="89">
        <v>0.53586453673447998</v>
      </c>
      <c r="I545" s="89">
        <v>99</v>
      </c>
      <c r="J545" s="89">
        <v>-0.111481254857838</v>
      </c>
      <c r="K545" s="89">
        <v>22.880909014708099</v>
      </c>
      <c r="L545" s="89">
        <v>4.7369515717340002E-16</v>
      </c>
      <c r="M545" s="89">
        <v>0.56351640659591995</v>
      </c>
      <c r="N545" s="89">
        <v>99</v>
      </c>
      <c r="O545" s="89">
        <v>-0.110786498686147</v>
      </c>
      <c r="P545" s="89">
        <v>22.9884388865968</v>
      </c>
      <c r="Q545" s="89">
        <v>-1.59872115546023E-15</v>
      </c>
      <c r="R545" s="89">
        <v>0.70785555221712204</v>
      </c>
      <c r="S545" s="89">
        <v>99</v>
      </c>
      <c r="T545" s="89">
        <v>-0.104292291049561</v>
      </c>
      <c r="U545" s="89">
        <v>22.739868669424901</v>
      </c>
      <c r="V545" s="89">
        <v>-1.24344978758018E-15</v>
      </c>
      <c r="W545" s="89">
        <v>0.71767602061857105</v>
      </c>
      <c r="X545" s="89">
        <v>99</v>
      </c>
      <c r="Y545" s="89">
        <v>-1.84482500112398E-2</v>
      </c>
      <c r="Z545" s="89">
        <v>20.201942849534099</v>
      </c>
      <c r="AA545" s="89">
        <v>-8.0922922683789196E-16</v>
      </c>
      <c r="AB545" s="89">
        <v>1.0035112125727099</v>
      </c>
      <c r="AC545" s="89">
        <v>95</v>
      </c>
      <c r="AD545" s="89">
        <v>0</v>
      </c>
      <c r="AE545" s="89">
        <v>0</v>
      </c>
      <c r="AF545" s="89">
        <v>0</v>
      </c>
      <c r="AG545" s="89">
        <v>0</v>
      </c>
      <c r="AH545" s="89" t="s">
        <v>230</v>
      </c>
      <c r="AI545" s="89">
        <v>0</v>
      </c>
      <c r="AJ545" s="89">
        <v>0</v>
      </c>
      <c r="AK545" s="89">
        <v>0</v>
      </c>
      <c r="AL545" s="89">
        <v>0</v>
      </c>
      <c r="AM545" s="89" t="s">
        <v>230</v>
      </c>
      <c r="AN545" s="89">
        <v>0</v>
      </c>
      <c r="AO545" s="89">
        <v>0</v>
      </c>
      <c r="AP545" s="89">
        <v>0</v>
      </c>
      <c r="AQ545" s="89">
        <v>0</v>
      </c>
      <c r="AR545" s="89" t="s">
        <v>230</v>
      </c>
      <c r="AS545" s="93">
        <f t="shared" si="17"/>
        <v>5</v>
      </c>
    </row>
    <row r="546" spans="1:45" x14ac:dyDescent="0.3">
      <c r="A546" s="93" t="str">
        <f t="shared" si="16"/>
        <v>ITUB4EGIE3</v>
      </c>
      <c r="B546" s="93">
        <v>544</v>
      </c>
      <c r="C546" s="89" t="s">
        <v>22</v>
      </c>
      <c r="D546" s="89" t="s">
        <v>89</v>
      </c>
      <c r="E546" s="89">
        <v>0</v>
      </c>
      <c r="F546" s="89">
        <v>0</v>
      </c>
      <c r="G546" s="89">
        <v>0</v>
      </c>
      <c r="H546" s="89">
        <v>0</v>
      </c>
      <c r="I546" s="89" t="s">
        <v>230</v>
      </c>
      <c r="J546" s="89">
        <v>0.32071552130945202</v>
      </c>
      <c r="K546" s="89">
        <v>33.836736323172097</v>
      </c>
      <c r="L546" s="89">
        <v>-4.9145872556740301E-15</v>
      </c>
      <c r="M546" s="89">
        <v>1.14352149813851</v>
      </c>
      <c r="N546" s="89">
        <v>95</v>
      </c>
      <c r="O546" s="89">
        <v>0</v>
      </c>
      <c r="P546" s="89">
        <v>0</v>
      </c>
      <c r="Q546" s="89">
        <v>0</v>
      </c>
      <c r="R546" s="89">
        <v>0</v>
      </c>
      <c r="S546" s="89" t="s">
        <v>230</v>
      </c>
      <c r="T546" s="89">
        <v>0.31650054417498502</v>
      </c>
      <c r="U546" s="89">
        <v>33.988861453508797</v>
      </c>
      <c r="V546" s="89">
        <v>1.1546319456101601E-15</v>
      </c>
      <c r="W546" s="89">
        <v>1.1390328029283301</v>
      </c>
      <c r="X546" s="89">
        <v>95</v>
      </c>
      <c r="Y546" s="89">
        <v>0.37781740158042199</v>
      </c>
      <c r="Z546" s="89">
        <v>32.204395731154001</v>
      </c>
      <c r="AA546" s="89">
        <v>-2.8421709430404001E-15</v>
      </c>
      <c r="AB546" s="89">
        <v>1.2041353041023899</v>
      </c>
      <c r="AC546" s="89">
        <v>99</v>
      </c>
      <c r="AD546" s="89">
        <v>0.51132081143383601</v>
      </c>
      <c r="AE546" s="89">
        <v>28.407860202884301</v>
      </c>
      <c r="AF546" s="89">
        <v>3.4816594052244901E-15</v>
      </c>
      <c r="AG546" s="89">
        <v>1.4561744198880699</v>
      </c>
      <c r="AH546" s="89">
        <v>95</v>
      </c>
      <c r="AI546" s="89">
        <v>0</v>
      </c>
      <c r="AJ546" s="89">
        <v>0</v>
      </c>
      <c r="AK546" s="89">
        <v>0</v>
      </c>
      <c r="AL546" s="89">
        <v>0</v>
      </c>
      <c r="AM546" s="89" t="s">
        <v>230</v>
      </c>
      <c r="AN546" s="89">
        <v>0.68562780295522097</v>
      </c>
      <c r="AO546" s="89">
        <v>23.858065903185501</v>
      </c>
      <c r="AP546" s="89">
        <v>8.5265128291211999E-17</v>
      </c>
      <c r="AQ546" s="89">
        <v>1.70395058678751</v>
      </c>
      <c r="AR546" s="89">
        <v>95</v>
      </c>
      <c r="AS546" s="93">
        <f t="shared" si="17"/>
        <v>5</v>
      </c>
    </row>
    <row r="547" spans="1:45" x14ac:dyDescent="0.3">
      <c r="A547" s="93" t="str">
        <f t="shared" si="16"/>
        <v>ITUB4ENGI11</v>
      </c>
      <c r="B547" s="93">
        <v>545</v>
      </c>
      <c r="C547" s="89" t="s">
        <v>22</v>
      </c>
      <c r="D547" s="89" t="s">
        <v>91</v>
      </c>
      <c r="E547" s="89">
        <v>0</v>
      </c>
      <c r="F547" s="89">
        <v>0</v>
      </c>
      <c r="G547" s="89">
        <v>0</v>
      </c>
      <c r="H547" s="89">
        <v>0</v>
      </c>
      <c r="I547" s="89" t="s">
        <v>230</v>
      </c>
      <c r="J547" s="89">
        <v>0.77687293051042805</v>
      </c>
      <c r="K547" s="89">
        <v>24.812125504982099</v>
      </c>
      <c r="L547" s="89">
        <v>-1.1842378929335E-16</v>
      </c>
      <c r="M547" s="89">
        <v>1.6877996106069999</v>
      </c>
      <c r="N547" s="89">
        <v>95</v>
      </c>
      <c r="O547" s="89">
        <v>0</v>
      </c>
      <c r="P547" s="89">
        <v>0</v>
      </c>
      <c r="Q547" s="89">
        <v>0</v>
      </c>
      <c r="R547" s="89">
        <v>0</v>
      </c>
      <c r="S547" s="89" t="s">
        <v>230</v>
      </c>
      <c r="T547" s="89">
        <v>0.74575983952952396</v>
      </c>
      <c r="U547" s="89">
        <v>26.269677311238201</v>
      </c>
      <c r="V547" s="89">
        <v>1.1546319456101601E-15</v>
      </c>
      <c r="W547" s="89">
        <v>1.89892891410644</v>
      </c>
      <c r="X547" s="89">
        <v>95</v>
      </c>
      <c r="Y547" s="89">
        <v>0.71839182854899597</v>
      </c>
      <c r="Z547" s="89">
        <v>27.1533954992858</v>
      </c>
      <c r="AA547" s="89">
        <v>4.0264088359739002E-15</v>
      </c>
      <c r="AB547" s="89">
        <v>1.8964386963608999</v>
      </c>
      <c r="AC547" s="89">
        <v>95</v>
      </c>
      <c r="AD547" s="89">
        <v>0.73423741109410601</v>
      </c>
      <c r="AE547" s="89">
        <v>26.7087882344922</v>
      </c>
      <c r="AF547" s="89">
        <v>2.2737367544323199E-15</v>
      </c>
      <c r="AG547" s="89">
        <v>1.91363504046578</v>
      </c>
      <c r="AH547" s="89">
        <v>99</v>
      </c>
      <c r="AI547" s="89">
        <v>0.88169110225721004</v>
      </c>
      <c r="AJ547" s="89">
        <v>22.478973348000199</v>
      </c>
      <c r="AK547" s="89">
        <v>1.29189588320018E-15</v>
      </c>
      <c r="AL547" s="89">
        <v>2.34150949442683</v>
      </c>
      <c r="AM547" s="89">
        <v>95</v>
      </c>
      <c r="AN547" s="89">
        <v>1.15358057426396</v>
      </c>
      <c r="AO547" s="89">
        <v>15.9269645304155</v>
      </c>
      <c r="AP547" s="89">
        <v>-5.6843418860808004E-17</v>
      </c>
      <c r="AQ547" s="89">
        <v>2.7165921200937202</v>
      </c>
      <c r="AR547" s="89">
        <v>99</v>
      </c>
      <c r="AS547" s="93">
        <f t="shared" si="17"/>
        <v>6</v>
      </c>
    </row>
    <row r="548" spans="1:45" x14ac:dyDescent="0.3">
      <c r="A548" s="93" t="str">
        <f t="shared" si="16"/>
        <v>ITUB4IGTA3</v>
      </c>
      <c r="B548" s="93">
        <v>546</v>
      </c>
      <c r="C548" s="89" t="s">
        <v>22</v>
      </c>
      <c r="D548" s="89" t="s">
        <v>107</v>
      </c>
      <c r="E548" s="89">
        <v>0</v>
      </c>
      <c r="F548" s="89">
        <v>0</v>
      </c>
      <c r="G548" s="89">
        <v>0</v>
      </c>
      <c r="H548" s="89">
        <v>0</v>
      </c>
      <c r="I548" s="89" t="s">
        <v>230</v>
      </c>
      <c r="J548" s="89">
        <v>0</v>
      </c>
      <c r="K548" s="89">
        <v>0</v>
      </c>
      <c r="L548" s="89">
        <v>0</v>
      </c>
      <c r="M548" s="89">
        <v>0</v>
      </c>
      <c r="N548" s="89" t="s">
        <v>230</v>
      </c>
      <c r="O548" s="89">
        <v>0.45488739461377198</v>
      </c>
      <c r="P548" s="89">
        <v>22.522061388186</v>
      </c>
      <c r="Q548" s="89">
        <v>3.2989484160290398E-15</v>
      </c>
      <c r="R548" s="89">
        <v>1.7674454593610101</v>
      </c>
      <c r="S548" s="89">
        <v>95</v>
      </c>
      <c r="T548" s="89">
        <v>0.45562741650851102</v>
      </c>
      <c r="U548" s="89">
        <v>22.561842094071</v>
      </c>
      <c r="V548" s="89">
        <v>-4.6185277824406498E-15</v>
      </c>
      <c r="W548" s="89">
        <v>1.68386299734324</v>
      </c>
      <c r="X548" s="89">
        <v>95</v>
      </c>
      <c r="Y548" s="89">
        <v>0.47623265324859998</v>
      </c>
      <c r="Z548" s="89">
        <v>22.083396367169399</v>
      </c>
      <c r="AA548" s="89">
        <v>-3.7895612573872001E-15</v>
      </c>
      <c r="AB548" s="89">
        <v>1.7119957884797199</v>
      </c>
      <c r="AC548" s="89">
        <v>99</v>
      </c>
      <c r="AD548" s="89">
        <v>0.54001283233296005</v>
      </c>
      <c r="AE548" s="89">
        <v>20.276720215160999</v>
      </c>
      <c r="AF548" s="89">
        <v>-1.8474111129762602E-15</v>
      </c>
      <c r="AG548" s="89">
        <v>1.85903123641817</v>
      </c>
      <c r="AH548" s="89">
        <v>99</v>
      </c>
      <c r="AI548" s="89">
        <v>0.59370558513813898</v>
      </c>
      <c r="AJ548" s="89">
        <v>18.7489423603059</v>
      </c>
      <c r="AK548" s="89">
        <v>1.87324903064026E-15</v>
      </c>
      <c r="AL548" s="89">
        <v>1.9409679221862499</v>
      </c>
      <c r="AM548" s="89">
        <v>99</v>
      </c>
      <c r="AN548" s="89">
        <v>0</v>
      </c>
      <c r="AO548" s="89">
        <v>0</v>
      </c>
      <c r="AP548" s="89">
        <v>0</v>
      </c>
      <c r="AQ548" s="89">
        <v>0</v>
      </c>
      <c r="AR548" s="89" t="s">
        <v>230</v>
      </c>
      <c r="AS548" s="93">
        <f t="shared" si="17"/>
        <v>5</v>
      </c>
    </row>
    <row r="549" spans="1:45" x14ac:dyDescent="0.3">
      <c r="A549" s="93" t="str">
        <f t="shared" si="16"/>
        <v>ITUB4IRBR3</v>
      </c>
      <c r="B549" s="93">
        <v>547</v>
      </c>
      <c r="C549" s="89" t="s">
        <v>22</v>
      </c>
      <c r="D549" s="89" t="s">
        <v>108</v>
      </c>
      <c r="E549" s="89">
        <v>9.02793484765535E-2</v>
      </c>
      <c r="F549" s="89">
        <v>4.5520013700577202</v>
      </c>
      <c r="G549" s="89">
        <v>2.66453525910038E-16</v>
      </c>
      <c r="H549" s="89">
        <v>0.54805310430367205</v>
      </c>
      <c r="I549" s="89">
        <v>95</v>
      </c>
      <c r="J549" s="89">
        <v>6.1637700275556401E-2</v>
      </c>
      <c r="K549" s="89">
        <v>5.44536151821407</v>
      </c>
      <c r="L549" s="89">
        <v>5.7731597280508103E-16</v>
      </c>
      <c r="M549" s="89">
        <v>0.58469366020697999</v>
      </c>
      <c r="N549" s="89">
        <v>95</v>
      </c>
      <c r="O549" s="89">
        <v>6.1961418569185502E-2</v>
      </c>
      <c r="P549" s="89">
        <v>5.5804627086863201</v>
      </c>
      <c r="Q549" s="89">
        <v>-2.2838873649431799E-16</v>
      </c>
      <c r="R549" s="89">
        <v>0.67386152406091004</v>
      </c>
      <c r="S549" s="89">
        <v>95</v>
      </c>
      <c r="T549" s="89">
        <v>0</v>
      </c>
      <c r="U549" s="89">
        <v>0</v>
      </c>
      <c r="V549" s="89">
        <v>0</v>
      </c>
      <c r="W549" s="89">
        <v>0</v>
      </c>
      <c r="X549" s="89" t="s">
        <v>230</v>
      </c>
      <c r="Y549" s="89">
        <v>0</v>
      </c>
      <c r="Z549" s="89">
        <v>0</v>
      </c>
      <c r="AA549" s="89">
        <v>0</v>
      </c>
      <c r="AB549" s="89">
        <v>0</v>
      </c>
      <c r="AC549" s="89" t="s">
        <v>230</v>
      </c>
      <c r="AD549" s="89">
        <v>1.4932563701785299E-2</v>
      </c>
      <c r="AE549" s="89">
        <v>7.29408221869787</v>
      </c>
      <c r="AF549" s="89">
        <v>-3.5527136788005001E-16</v>
      </c>
      <c r="AG549" s="89">
        <v>1.21036703447331</v>
      </c>
      <c r="AH549" s="89">
        <v>95</v>
      </c>
      <c r="AI549" s="89">
        <v>4.8301543402666904E-3</v>
      </c>
      <c r="AJ549" s="89">
        <v>7.6065617212532004</v>
      </c>
      <c r="AK549" s="89">
        <v>2.5837917664003602E-16</v>
      </c>
      <c r="AL549" s="89">
        <v>1.2150999071588</v>
      </c>
      <c r="AM549" s="89">
        <v>95</v>
      </c>
      <c r="AN549" s="89">
        <v>1.05086914947938</v>
      </c>
      <c r="AO549" s="89">
        <v>-17.760408025359698</v>
      </c>
      <c r="AP549" s="89">
        <v>1.36424205265939E-15</v>
      </c>
      <c r="AQ549" s="89">
        <v>5.9489132983573203</v>
      </c>
      <c r="AR549" s="89">
        <v>99</v>
      </c>
      <c r="AS549" s="93">
        <f t="shared" si="17"/>
        <v>6</v>
      </c>
    </row>
    <row r="550" spans="1:45" x14ac:dyDescent="0.3">
      <c r="A550" s="93" t="str">
        <f t="shared" si="16"/>
        <v>ITUB4LREN3</v>
      </c>
      <c r="B550" s="93">
        <v>548</v>
      </c>
      <c r="C550" s="89" t="s">
        <v>22</v>
      </c>
      <c r="D550" s="89" t="s">
        <v>114</v>
      </c>
      <c r="E550" s="89">
        <v>0</v>
      </c>
      <c r="F550" s="89">
        <v>0</v>
      </c>
      <c r="G550" s="89">
        <v>0</v>
      </c>
      <c r="H550" s="89">
        <v>0</v>
      </c>
      <c r="I550" s="89" t="s">
        <v>230</v>
      </c>
      <c r="J550" s="89">
        <v>0</v>
      </c>
      <c r="K550" s="89">
        <v>0</v>
      </c>
      <c r="L550" s="89">
        <v>0</v>
      </c>
      <c r="M550" s="89">
        <v>0</v>
      </c>
      <c r="N550" s="89" t="s">
        <v>230</v>
      </c>
      <c r="O550" s="89">
        <v>0.35454419657393899</v>
      </c>
      <c r="P550" s="89">
        <v>33.074941817478397</v>
      </c>
      <c r="Q550" s="89">
        <v>-3.2481953634747401E-15</v>
      </c>
      <c r="R550" s="89">
        <v>2.11361836205886</v>
      </c>
      <c r="S550" s="89">
        <v>95</v>
      </c>
      <c r="T550" s="89">
        <v>0.36152033190100602</v>
      </c>
      <c r="U550" s="89">
        <v>32.851077309303101</v>
      </c>
      <c r="V550" s="89">
        <v>-3.9968028886505604E-15</v>
      </c>
      <c r="W550" s="89">
        <v>2.0099429825594002</v>
      </c>
      <c r="X550" s="89">
        <v>95</v>
      </c>
      <c r="Y550" s="89">
        <v>0.45946528023518801</v>
      </c>
      <c r="Z550" s="89">
        <v>30.144924528744198</v>
      </c>
      <c r="AA550" s="89">
        <v>3.9474596431116699E-16</v>
      </c>
      <c r="AB550" s="89">
        <v>2.1191633834239898</v>
      </c>
      <c r="AC550" s="89">
        <v>99</v>
      </c>
      <c r="AD550" s="89">
        <v>0.62673616437713497</v>
      </c>
      <c r="AE550" s="89">
        <v>25.390437740967599</v>
      </c>
      <c r="AF550" s="89">
        <v>-2.41584530158434E-15</v>
      </c>
      <c r="AG550" s="89">
        <v>2.4341175300147602</v>
      </c>
      <c r="AH550" s="89">
        <v>95</v>
      </c>
      <c r="AI550" s="89">
        <v>0.78889366929895299</v>
      </c>
      <c r="AJ550" s="89">
        <v>20.7417309557575</v>
      </c>
      <c r="AK550" s="89">
        <v>-1.03351670656015E-15</v>
      </c>
      <c r="AL550" s="89">
        <v>2.77615036239624</v>
      </c>
      <c r="AM550" s="89">
        <v>95</v>
      </c>
      <c r="AN550" s="89">
        <v>0</v>
      </c>
      <c r="AO550" s="89">
        <v>0</v>
      </c>
      <c r="AP550" s="89">
        <v>0</v>
      </c>
      <c r="AQ550" s="89">
        <v>0</v>
      </c>
      <c r="AR550" s="89" t="s">
        <v>230</v>
      </c>
      <c r="AS550" s="93">
        <f t="shared" si="17"/>
        <v>5</v>
      </c>
    </row>
    <row r="551" spans="1:45" x14ac:dyDescent="0.3">
      <c r="A551" s="93" t="str">
        <f t="shared" si="16"/>
        <v>ITUB4MRVE3</v>
      </c>
      <c r="B551" s="93">
        <v>549</v>
      </c>
      <c r="C551" s="89" t="s">
        <v>22</v>
      </c>
      <c r="D551" s="89" t="s">
        <v>43</v>
      </c>
      <c r="E551" s="89">
        <v>0</v>
      </c>
      <c r="F551" s="89">
        <v>0</v>
      </c>
      <c r="G551" s="89">
        <v>0</v>
      </c>
      <c r="H551" s="89">
        <v>0</v>
      </c>
      <c r="I551" s="89" t="s">
        <v>230</v>
      </c>
      <c r="J551" s="89">
        <v>0.323232435925218</v>
      </c>
      <c r="K551" s="89">
        <v>9.5950483015587693</v>
      </c>
      <c r="L551" s="89">
        <v>-5.0330110449673801E-16</v>
      </c>
      <c r="M551" s="89">
        <v>0.75747971856129703</v>
      </c>
      <c r="N551" s="89">
        <v>95</v>
      </c>
      <c r="O551" s="89">
        <v>0.32354596327354601</v>
      </c>
      <c r="P551" s="89">
        <v>9.7368283823099606</v>
      </c>
      <c r="Q551" s="89">
        <v>-5.3290705182007502E-16</v>
      </c>
      <c r="R551" s="89">
        <v>0.84005676126981099</v>
      </c>
      <c r="S551" s="89">
        <v>99</v>
      </c>
      <c r="T551" s="89">
        <v>0.32762531323286098</v>
      </c>
      <c r="U551" s="89">
        <v>9.5750836236456092</v>
      </c>
      <c r="V551" s="89">
        <v>-8.8817841970012504E-16</v>
      </c>
      <c r="W551" s="89">
        <v>0.89775490581698802</v>
      </c>
      <c r="X551" s="89">
        <v>95</v>
      </c>
      <c r="Y551" s="89">
        <v>0</v>
      </c>
      <c r="Z551" s="89">
        <v>0</v>
      </c>
      <c r="AA551" s="89">
        <v>0</v>
      </c>
      <c r="AB551" s="89">
        <v>0</v>
      </c>
      <c r="AC551" s="89" t="s">
        <v>230</v>
      </c>
      <c r="AD551" s="89">
        <v>0.49865765700905001</v>
      </c>
      <c r="AE551" s="89">
        <v>4.6238475549657903</v>
      </c>
      <c r="AF551" s="89">
        <v>3.3750779948604799E-16</v>
      </c>
      <c r="AG551" s="89">
        <v>1.23433753698696</v>
      </c>
      <c r="AH551" s="89">
        <v>95</v>
      </c>
      <c r="AI551" s="89">
        <v>0.61473713882869496</v>
      </c>
      <c r="AJ551" s="89">
        <v>1.2691463847897899</v>
      </c>
      <c r="AK551" s="89">
        <v>1.06581410364015E-15</v>
      </c>
      <c r="AL551" s="89">
        <v>1.6319111766511201</v>
      </c>
      <c r="AM551" s="89">
        <v>95</v>
      </c>
      <c r="AN551" s="89">
        <v>0</v>
      </c>
      <c r="AO551" s="89">
        <v>0</v>
      </c>
      <c r="AP551" s="89">
        <v>0</v>
      </c>
      <c r="AQ551" s="89">
        <v>0</v>
      </c>
      <c r="AR551" s="89" t="s">
        <v>230</v>
      </c>
      <c r="AS551" s="93">
        <f t="shared" si="17"/>
        <v>5</v>
      </c>
    </row>
    <row r="552" spans="1:45" x14ac:dyDescent="0.3">
      <c r="A552" s="93" t="str">
        <f t="shared" si="16"/>
        <v>ITUB4MULT3</v>
      </c>
      <c r="B552" s="93">
        <v>550</v>
      </c>
      <c r="C552" s="89" t="s">
        <v>22</v>
      </c>
      <c r="D552" s="89" t="s">
        <v>109</v>
      </c>
      <c r="E552" s="89">
        <v>0</v>
      </c>
      <c r="F552" s="89">
        <v>0</v>
      </c>
      <c r="G552" s="89">
        <v>0</v>
      </c>
      <c r="H552" s="89">
        <v>0</v>
      </c>
      <c r="I552" s="89" t="s">
        <v>230</v>
      </c>
      <c r="J552" s="89">
        <v>0</v>
      </c>
      <c r="K552" s="89">
        <v>0</v>
      </c>
      <c r="L552" s="89">
        <v>0</v>
      </c>
      <c r="M552" s="89">
        <v>0</v>
      </c>
      <c r="N552" s="89" t="s">
        <v>230</v>
      </c>
      <c r="O552" s="89">
        <v>0.27927288415525298</v>
      </c>
      <c r="P552" s="89">
        <v>14.2900841744178</v>
      </c>
      <c r="Q552" s="89">
        <v>-2.0808751547260102E-15</v>
      </c>
      <c r="R552" s="89">
        <v>1.1280369236779599</v>
      </c>
      <c r="S552" s="89">
        <v>95</v>
      </c>
      <c r="T552" s="89">
        <v>0.28451417161511999</v>
      </c>
      <c r="U552" s="89">
        <v>14.1153843482795</v>
      </c>
      <c r="V552" s="89">
        <v>-1.1102230246251601E-15</v>
      </c>
      <c r="W552" s="89">
        <v>1.09416649516262</v>
      </c>
      <c r="X552" s="89">
        <v>95</v>
      </c>
      <c r="Y552" s="89">
        <v>0.28745166910840703</v>
      </c>
      <c r="Z552" s="89">
        <v>14.081566851679399</v>
      </c>
      <c r="AA552" s="89">
        <v>2.2500519965736501E-15</v>
      </c>
      <c r="AB552" s="89">
        <v>1.09263143817714</v>
      </c>
      <c r="AC552" s="89">
        <v>99</v>
      </c>
      <c r="AD552" s="89">
        <v>0.31682044656903102</v>
      </c>
      <c r="AE552" s="89">
        <v>13.248931067600299</v>
      </c>
      <c r="AF552" s="89">
        <v>3.1974423109204502E-16</v>
      </c>
      <c r="AG552" s="89">
        <v>1.1588721162442699</v>
      </c>
      <c r="AH552" s="89">
        <v>99</v>
      </c>
      <c r="AI552" s="89">
        <v>0.34969317938003602</v>
      </c>
      <c r="AJ552" s="89">
        <v>12.312016624831999</v>
      </c>
      <c r="AK552" s="89">
        <v>1.87324903064026E-15</v>
      </c>
      <c r="AL552" s="89">
        <v>1.2131324204265299</v>
      </c>
      <c r="AM552" s="89">
        <v>99</v>
      </c>
      <c r="AN552" s="89">
        <v>0</v>
      </c>
      <c r="AO552" s="89">
        <v>0</v>
      </c>
      <c r="AP552" s="89">
        <v>0</v>
      </c>
      <c r="AQ552" s="89">
        <v>0</v>
      </c>
      <c r="AR552" s="89" t="s">
        <v>230</v>
      </c>
      <c r="AS552" s="93">
        <f t="shared" si="17"/>
        <v>5</v>
      </c>
    </row>
    <row r="553" spans="1:45" x14ac:dyDescent="0.3">
      <c r="A553" s="93" t="str">
        <f t="shared" si="16"/>
        <v>ITUB4SULA11</v>
      </c>
      <c r="B553" s="93">
        <v>551</v>
      </c>
      <c r="C553" s="89" t="s">
        <v>22</v>
      </c>
      <c r="D553" s="89" t="s">
        <v>457</v>
      </c>
      <c r="E553" s="89">
        <v>0.48507065381925302</v>
      </c>
      <c r="F553" s="89">
        <v>27.5755524354716</v>
      </c>
      <c r="G553" s="89">
        <v>-5.4001247917767599E-15</v>
      </c>
      <c r="H553" s="89">
        <v>1.1147433820441801</v>
      </c>
      <c r="I553" s="89">
        <v>95</v>
      </c>
      <c r="J553" s="89">
        <v>0.31833618281576798</v>
      </c>
      <c r="K553" s="89">
        <v>32.8011675074493</v>
      </c>
      <c r="L553" s="89">
        <v>-1.4210854715202001E-15</v>
      </c>
      <c r="M553" s="89">
        <v>1.98719696824021</v>
      </c>
      <c r="N553" s="89">
        <v>95</v>
      </c>
      <c r="O553" s="89">
        <v>0.30439081958529202</v>
      </c>
      <c r="P553" s="89">
        <v>34.022541679604799</v>
      </c>
      <c r="Q553" s="89">
        <v>-3.45120757369191E-15</v>
      </c>
      <c r="R553" s="89">
        <v>2.8323427141547399</v>
      </c>
      <c r="S553" s="89">
        <v>99</v>
      </c>
      <c r="T553" s="89">
        <v>0</v>
      </c>
      <c r="U553" s="89">
        <v>0</v>
      </c>
      <c r="V553" s="89">
        <v>0</v>
      </c>
      <c r="W553" s="89">
        <v>0</v>
      </c>
      <c r="X553" s="89" t="s">
        <v>230</v>
      </c>
      <c r="Y553" s="89">
        <v>0</v>
      </c>
      <c r="Z553" s="89">
        <v>0</v>
      </c>
      <c r="AA553" s="89">
        <v>0</v>
      </c>
      <c r="AB553" s="89">
        <v>0</v>
      </c>
      <c r="AC553" s="89" t="s">
        <v>230</v>
      </c>
      <c r="AD553" s="89">
        <v>0</v>
      </c>
      <c r="AE553" s="89">
        <v>0</v>
      </c>
      <c r="AF553" s="89">
        <v>0</v>
      </c>
      <c r="AG553" s="89">
        <v>0</v>
      </c>
      <c r="AH553" s="89" t="s">
        <v>230</v>
      </c>
      <c r="AI553" s="89">
        <v>0.57208224469861202</v>
      </c>
      <c r="AJ553" s="89">
        <v>26.515535976662001</v>
      </c>
      <c r="AK553" s="89">
        <v>1.9378438248002699E-16</v>
      </c>
      <c r="AL553" s="89">
        <v>3.5892433482468702</v>
      </c>
      <c r="AM553" s="89">
        <v>95</v>
      </c>
      <c r="AN553" s="89">
        <v>1.0016686478054599</v>
      </c>
      <c r="AO553" s="89">
        <v>15.8974524898121</v>
      </c>
      <c r="AP553" s="89">
        <v>1.36424205265939E-15</v>
      </c>
      <c r="AQ553" s="89">
        <v>4.22497114053962</v>
      </c>
      <c r="AR553" s="89">
        <v>95</v>
      </c>
      <c r="AS553" s="93">
        <f t="shared" si="17"/>
        <v>5</v>
      </c>
    </row>
    <row r="554" spans="1:45" x14ac:dyDescent="0.3">
      <c r="A554" s="93" t="str">
        <f t="shared" si="16"/>
        <v>JBSS3BRDT3</v>
      </c>
      <c r="B554" s="93">
        <v>552</v>
      </c>
      <c r="C554" s="89" t="s">
        <v>95</v>
      </c>
      <c r="D554" s="89" t="s">
        <v>83</v>
      </c>
      <c r="E554" s="89">
        <v>0.52151613621961301</v>
      </c>
      <c r="F554" s="89">
        <v>9.4713994414230207</v>
      </c>
      <c r="G554" s="89">
        <v>-2.8421709430403998E-16</v>
      </c>
      <c r="H554" s="89">
        <v>0.766714031884004</v>
      </c>
      <c r="I554" s="89">
        <v>99</v>
      </c>
      <c r="J554" s="89">
        <v>0.47900510191145801</v>
      </c>
      <c r="K554" s="89">
        <v>10.397156579898899</v>
      </c>
      <c r="L554" s="89">
        <v>3.28626015289046E-15</v>
      </c>
      <c r="M554" s="89">
        <v>0.76323738824004395</v>
      </c>
      <c r="N554" s="89">
        <v>99</v>
      </c>
      <c r="O554" s="89">
        <v>0.45140166280175298</v>
      </c>
      <c r="P554" s="89">
        <v>11.1559668134696</v>
      </c>
      <c r="Q554" s="89">
        <v>6.8516620948295398E-16</v>
      </c>
      <c r="R554" s="89">
        <v>0.80146379798467404</v>
      </c>
      <c r="S554" s="89">
        <v>99</v>
      </c>
      <c r="T554" s="89">
        <v>0.44880736228762402</v>
      </c>
      <c r="U554" s="89">
        <v>11.237885110014201</v>
      </c>
      <c r="V554" s="89">
        <v>-1.64313007644523E-15</v>
      </c>
      <c r="W554" s="89">
        <v>0.76288379965177699</v>
      </c>
      <c r="X554" s="89">
        <v>99</v>
      </c>
      <c r="Y554" s="89">
        <v>0.43472989804123702</v>
      </c>
      <c r="Z554" s="89">
        <v>11.534241103809601</v>
      </c>
      <c r="AA554" s="89">
        <v>-5.9211894646675002E-16</v>
      </c>
      <c r="AB554" s="89">
        <v>0.89693080128011404</v>
      </c>
      <c r="AC554" s="89">
        <v>99</v>
      </c>
      <c r="AD554" s="89">
        <v>0.32953077733960801</v>
      </c>
      <c r="AE554" s="89">
        <v>13.5374708827246</v>
      </c>
      <c r="AF554" s="89">
        <v>5.6843418860807996E-16</v>
      </c>
      <c r="AG554" s="89">
        <v>1.3798623051875101</v>
      </c>
      <c r="AH554" s="89">
        <v>95</v>
      </c>
      <c r="AI554" s="89">
        <v>0.69400159864878996</v>
      </c>
      <c r="AJ554" s="89">
        <v>5.07302700537028</v>
      </c>
      <c r="AK554" s="89">
        <v>1.2918958832001801E-16</v>
      </c>
      <c r="AL554" s="89">
        <v>1.83984756434006</v>
      </c>
      <c r="AM554" s="89">
        <v>95</v>
      </c>
      <c r="AN554" s="89">
        <v>0.99125568432976596</v>
      </c>
      <c r="AO554" s="89">
        <v>-1.01003857725952</v>
      </c>
      <c r="AP554" s="89">
        <v>1.5916157281026199E-15</v>
      </c>
      <c r="AQ554" s="89">
        <v>2.2616317572179199</v>
      </c>
      <c r="AR554" s="89">
        <v>95</v>
      </c>
      <c r="AS554" s="93">
        <f t="shared" si="17"/>
        <v>8</v>
      </c>
    </row>
    <row r="555" spans="1:45" x14ac:dyDescent="0.3">
      <c r="A555" s="93" t="str">
        <f t="shared" si="16"/>
        <v>JBSS3EGIE3</v>
      </c>
      <c r="B555" s="93">
        <v>553</v>
      </c>
      <c r="C555" s="89" t="s">
        <v>95</v>
      </c>
      <c r="D555" s="89" t="s">
        <v>89</v>
      </c>
      <c r="E555" s="89">
        <v>0.763606898229093</v>
      </c>
      <c r="F555" s="89">
        <v>25.2365649891575</v>
      </c>
      <c r="G555" s="89">
        <v>2.41584530158434E-15</v>
      </c>
      <c r="H555" s="89">
        <v>1.1560238671980501</v>
      </c>
      <c r="I555" s="89">
        <v>99</v>
      </c>
      <c r="J555" s="89">
        <v>0.68422679917923801</v>
      </c>
      <c r="K555" s="89">
        <v>27.0059014827889</v>
      </c>
      <c r="L555" s="89">
        <v>-4.7369515717340002E-16</v>
      </c>
      <c r="M555" s="89">
        <v>1.1633400013714501</v>
      </c>
      <c r="N555" s="89">
        <v>99</v>
      </c>
      <c r="O555" s="89">
        <v>0.64549998275951703</v>
      </c>
      <c r="P555" s="89">
        <v>28.026418577250499</v>
      </c>
      <c r="Q555" s="89">
        <v>7.1054273576010003E-16</v>
      </c>
      <c r="R555" s="89">
        <v>1.2034679779128199</v>
      </c>
      <c r="S555" s="89">
        <v>95</v>
      </c>
      <c r="T555" s="89">
        <v>0.65732840830825101</v>
      </c>
      <c r="U555" s="89">
        <v>27.723061354988602</v>
      </c>
      <c r="V555" s="89">
        <v>1.73194791841524E-15</v>
      </c>
      <c r="W555" s="89">
        <v>1.1556501179452701</v>
      </c>
      <c r="X555" s="89">
        <v>99</v>
      </c>
      <c r="Y555" s="89">
        <v>0.72629213511271995</v>
      </c>
      <c r="Z555" s="89">
        <v>25.995329056528501</v>
      </c>
      <c r="AA555" s="89">
        <v>-3.1974423109204501E-15</v>
      </c>
      <c r="AB555" s="89">
        <v>1.31969844696518</v>
      </c>
      <c r="AC555" s="89">
        <v>99</v>
      </c>
      <c r="AD555" s="89">
        <v>0</v>
      </c>
      <c r="AE555" s="89">
        <v>0</v>
      </c>
      <c r="AF555" s="89">
        <v>0</v>
      </c>
      <c r="AG555" s="89">
        <v>0</v>
      </c>
      <c r="AH555" s="89" t="s">
        <v>230</v>
      </c>
      <c r="AI555" s="89">
        <v>0.71006381932037499</v>
      </c>
      <c r="AJ555" s="89">
        <v>25.621515974887</v>
      </c>
      <c r="AK555" s="89">
        <v>-4.4570407970406303E-15</v>
      </c>
      <c r="AL555" s="89">
        <v>2.2284779021422301</v>
      </c>
      <c r="AM555" s="89">
        <v>95</v>
      </c>
      <c r="AN555" s="89">
        <v>0.89140064683785702</v>
      </c>
      <c r="AO555" s="89">
        <v>22.066302590089201</v>
      </c>
      <c r="AP555" s="89">
        <v>-3.09796632791404E-15</v>
      </c>
      <c r="AQ555" s="89">
        <v>2.4592374966450001</v>
      </c>
      <c r="AR555" s="89">
        <v>95</v>
      </c>
      <c r="AS555" s="93">
        <f t="shared" si="17"/>
        <v>7</v>
      </c>
    </row>
    <row r="556" spans="1:45" x14ac:dyDescent="0.3">
      <c r="A556" s="93" t="str">
        <f t="shared" si="16"/>
        <v>JBSS3HYPE3</v>
      </c>
      <c r="B556" s="93">
        <v>554</v>
      </c>
      <c r="C556" s="89" t="s">
        <v>95</v>
      </c>
      <c r="D556" s="89" t="s">
        <v>94</v>
      </c>
      <c r="E556" s="89">
        <v>0.98926712749563805</v>
      </c>
      <c r="F556" s="89">
        <v>9.3273823750282201</v>
      </c>
      <c r="G556" s="89">
        <v>-3.41060513164848E-15</v>
      </c>
      <c r="H556" s="89">
        <v>1.15271883995627</v>
      </c>
      <c r="I556" s="89">
        <v>99</v>
      </c>
      <c r="J556" s="89">
        <v>0.90925247902685502</v>
      </c>
      <c r="K556" s="89">
        <v>11.141273241310399</v>
      </c>
      <c r="L556" s="89">
        <v>5.6251299914341302E-16</v>
      </c>
      <c r="M556" s="89">
        <v>1.18449537108134</v>
      </c>
      <c r="N556" s="89">
        <v>99</v>
      </c>
      <c r="O556" s="89">
        <v>0</v>
      </c>
      <c r="P556" s="89">
        <v>0</v>
      </c>
      <c r="Q556" s="89">
        <v>0</v>
      </c>
      <c r="R556" s="89">
        <v>0</v>
      </c>
      <c r="S556" s="89" t="s">
        <v>230</v>
      </c>
      <c r="T556" s="89">
        <v>0.75476735932968797</v>
      </c>
      <c r="U556" s="89">
        <v>15.137795452605699</v>
      </c>
      <c r="V556" s="89">
        <v>1.9984014443252801E-16</v>
      </c>
      <c r="W556" s="89">
        <v>1.5482815692905301</v>
      </c>
      <c r="X556" s="89">
        <v>95</v>
      </c>
      <c r="Y556" s="89">
        <v>0.78631361646711695</v>
      </c>
      <c r="Z556" s="89">
        <v>14.3644839271275</v>
      </c>
      <c r="AA556" s="89">
        <v>-9.8686491077791697E-16</v>
      </c>
      <c r="AB556" s="89">
        <v>1.6881736679764301</v>
      </c>
      <c r="AC556" s="89">
        <v>99</v>
      </c>
      <c r="AD556" s="89">
        <v>0.54827918618373905</v>
      </c>
      <c r="AE556" s="89">
        <v>19.343292100225401</v>
      </c>
      <c r="AF556" s="89">
        <v>-1.4210854715201999E-16</v>
      </c>
      <c r="AG556" s="89">
        <v>2.0354422164856598</v>
      </c>
      <c r="AH556" s="89">
        <v>95</v>
      </c>
      <c r="AI556" s="89">
        <v>0</v>
      </c>
      <c r="AJ556" s="89">
        <v>0</v>
      </c>
      <c r="AK556" s="89">
        <v>0</v>
      </c>
      <c r="AL556" s="89">
        <v>0</v>
      </c>
      <c r="AM556" s="89" t="s">
        <v>230</v>
      </c>
      <c r="AN556" s="89">
        <v>0.67616631572175501</v>
      </c>
      <c r="AO556" s="89">
        <v>16.825563387482401</v>
      </c>
      <c r="AP556" s="89">
        <v>-2.6858515411731799E-15</v>
      </c>
      <c r="AQ556" s="89">
        <v>2.3474876493822898</v>
      </c>
      <c r="AR556" s="89">
        <v>99</v>
      </c>
      <c r="AS556" s="93">
        <f t="shared" si="17"/>
        <v>6</v>
      </c>
    </row>
    <row r="557" spans="1:45" x14ac:dyDescent="0.3">
      <c r="A557" s="93" t="str">
        <f t="shared" si="16"/>
        <v>JBSS3IRBR3</v>
      </c>
      <c r="B557" s="93">
        <v>555</v>
      </c>
      <c r="C557" s="89" t="s">
        <v>95</v>
      </c>
      <c r="D557" s="89" t="s">
        <v>108</v>
      </c>
      <c r="E557" s="89">
        <v>0.11065316156004899</v>
      </c>
      <c r="F557" s="89">
        <v>4.5359431155118797</v>
      </c>
      <c r="G557" s="89">
        <v>6.5725203057809296E-16</v>
      </c>
      <c r="H557" s="89">
        <v>0.603776102757838</v>
      </c>
      <c r="I557" s="89">
        <v>95</v>
      </c>
      <c r="J557" s="89">
        <v>0.127300688146015</v>
      </c>
      <c r="K557" s="89">
        <v>4.2273262557319198</v>
      </c>
      <c r="L557" s="89">
        <v>7.2534570942176903E-16</v>
      </c>
      <c r="M557" s="89">
        <v>0.58830967625592201</v>
      </c>
      <c r="N557" s="89">
        <v>95</v>
      </c>
      <c r="O557" s="89">
        <v>9.7118535392082206E-2</v>
      </c>
      <c r="P557" s="89">
        <v>5.0578565221649399</v>
      </c>
      <c r="Q557" s="89">
        <v>-3.8064789415719702E-17</v>
      </c>
      <c r="R557" s="89">
        <v>0.68677880317515605</v>
      </c>
      <c r="S557" s="89">
        <v>95</v>
      </c>
      <c r="T557" s="89">
        <v>0</v>
      </c>
      <c r="U557" s="89">
        <v>0</v>
      </c>
      <c r="V557" s="89">
        <v>0</v>
      </c>
      <c r="W557" s="89">
        <v>0</v>
      </c>
      <c r="X557" s="89" t="s">
        <v>230</v>
      </c>
      <c r="Y557" s="89">
        <v>0</v>
      </c>
      <c r="Z557" s="89">
        <v>0</v>
      </c>
      <c r="AA557" s="89">
        <v>0</v>
      </c>
      <c r="AB557" s="89">
        <v>0</v>
      </c>
      <c r="AC557" s="89" t="s">
        <v>230</v>
      </c>
      <c r="AD557" s="89">
        <v>-8.3551817439896106E-2</v>
      </c>
      <c r="AE557" s="89">
        <v>9.5504586016089501</v>
      </c>
      <c r="AF557" s="89">
        <v>8.5265128291211999E-16</v>
      </c>
      <c r="AG557" s="89">
        <v>1.2059025312515199</v>
      </c>
      <c r="AH557" s="89">
        <v>95</v>
      </c>
      <c r="AI557" s="89">
        <v>-8.6905208308580298E-2</v>
      </c>
      <c r="AJ557" s="89">
        <v>9.6528601985693108</v>
      </c>
      <c r="AK557" s="89">
        <v>7.1054273576010003E-16</v>
      </c>
      <c r="AL557" s="89">
        <v>1.2077774837969499</v>
      </c>
      <c r="AM557" s="89">
        <v>95</v>
      </c>
      <c r="AN557" s="89">
        <v>1.7248115549896701</v>
      </c>
      <c r="AO557" s="89">
        <v>-28.495306606142499</v>
      </c>
      <c r="AP557" s="89">
        <v>-1.36424205265939E-15</v>
      </c>
      <c r="AQ557" s="89">
        <v>6.2423570482785804</v>
      </c>
      <c r="AR557" s="89">
        <v>95</v>
      </c>
      <c r="AS557" s="93">
        <f t="shared" si="17"/>
        <v>6</v>
      </c>
    </row>
    <row r="558" spans="1:45" x14ac:dyDescent="0.3">
      <c r="A558" s="93" t="str">
        <f t="shared" si="16"/>
        <v>JBSS3LREN3</v>
      </c>
      <c r="B558" s="93">
        <v>556</v>
      </c>
      <c r="C558" s="89" t="s">
        <v>95</v>
      </c>
      <c r="D558" s="89" t="s">
        <v>114</v>
      </c>
      <c r="E558" s="89">
        <v>0</v>
      </c>
      <c r="F558" s="89">
        <v>0</v>
      </c>
      <c r="G558" s="89">
        <v>0</v>
      </c>
      <c r="H558" s="89">
        <v>0</v>
      </c>
      <c r="I558" s="89" t="s">
        <v>230</v>
      </c>
      <c r="J558" s="89">
        <v>0</v>
      </c>
      <c r="K558" s="89">
        <v>0</v>
      </c>
      <c r="L558" s="89">
        <v>0</v>
      </c>
      <c r="M558" s="89">
        <v>0</v>
      </c>
      <c r="N558" s="89" t="s">
        <v>230</v>
      </c>
      <c r="O558" s="89">
        <v>0</v>
      </c>
      <c r="P558" s="89">
        <v>0</v>
      </c>
      <c r="Q558" s="89">
        <v>0</v>
      </c>
      <c r="R558" s="89">
        <v>0</v>
      </c>
      <c r="S558" s="89" t="s">
        <v>230</v>
      </c>
      <c r="T558" s="89">
        <v>0.37412125615070202</v>
      </c>
      <c r="U558" s="89">
        <v>34.139105428424998</v>
      </c>
      <c r="V558" s="89">
        <v>2.5313084961453601E-15</v>
      </c>
      <c r="W558" s="89">
        <v>2.2110838004881002</v>
      </c>
      <c r="X558" s="89">
        <v>95</v>
      </c>
      <c r="Y558" s="89">
        <v>0.42018012133154298</v>
      </c>
      <c r="Z558" s="89">
        <v>32.929238963698303</v>
      </c>
      <c r="AA558" s="89">
        <v>5.5264435003563301E-15</v>
      </c>
      <c r="AB558" s="89">
        <v>2.4524424164419298</v>
      </c>
      <c r="AC558" s="89">
        <v>99</v>
      </c>
      <c r="AD558" s="89">
        <v>0.18239895009173901</v>
      </c>
      <c r="AE558" s="89">
        <v>37.630424634793798</v>
      </c>
      <c r="AF558" s="89">
        <v>-4.6185277824406498E-15</v>
      </c>
      <c r="AG558" s="89">
        <v>3.10481845931566</v>
      </c>
      <c r="AH558" s="89">
        <v>95</v>
      </c>
      <c r="AI558" s="89">
        <v>0.80201819961885601</v>
      </c>
      <c r="AJ558" s="89">
        <v>23.3028175750378</v>
      </c>
      <c r="AK558" s="89">
        <v>-9.0432711824012702E-16</v>
      </c>
      <c r="AL558" s="89">
        <v>3.5039793689953602</v>
      </c>
      <c r="AM558" s="89">
        <v>95</v>
      </c>
      <c r="AN558" s="89">
        <v>1.4545115719327999</v>
      </c>
      <c r="AO558" s="89">
        <v>9.9967487413604701</v>
      </c>
      <c r="AP558" s="89">
        <v>-5.0874859880423203E-15</v>
      </c>
      <c r="AQ558" s="89">
        <v>4.6214692496799499</v>
      </c>
      <c r="AR558" s="89">
        <v>95</v>
      </c>
      <c r="AS558" s="93">
        <f t="shared" si="17"/>
        <v>5</v>
      </c>
    </row>
    <row r="559" spans="1:45" x14ac:dyDescent="0.3">
      <c r="A559" s="93" t="str">
        <f t="shared" si="16"/>
        <v>JBSS3MULT3</v>
      </c>
      <c r="B559" s="93">
        <v>557</v>
      </c>
      <c r="C559" s="89" t="s">
        <v>95</v>
      </c>
      <c r="D559" s="89" t="s">
        <v>109</v>
      </c>
      <c r="E559" s="89">
        <v>0</v>
      </c>
      <c r="F559" s="89">
        <v>0</v>
      </c>
      <c r="G559" s="89">
        <v>0</v>
      </c>
      <c r="H559" s="89">
        <v>0</v>
      </c>
      <c r="I559" s="89" t="s">
        <v>230</v>
      </c>
      <c r="J559" s="89">
        <v>0</v>
      </c>
      <c r="K559" s="89">
        <v>0</v>
      </c>
      <c r="L559" s="89">
        <v>0</v>
      </c>
      <c r="M559" s="89">
        <v>0</v>
      </c>
      <c r="N559" s="89" t="s">
        <v>230</v>
      </c>
      <c r="O559" s="89">
        <v>0.37430910464327199</v>
      </c>
      <c r="P559" s="89">
        <v>13.3613755541099</v>
      </c>
      <c r="Q559" s="89">
        <v>-2.2331343123888898E-15</v>
      </c>
      <c r="R559" s="89">
        <v>1.3173464623001201</v>
      </c>
      <c r="S559" s="89">
        <v>95</v>
      </c>
      <c r="T559" s="89">
        <v>0.40125705011695401</v>
      </c>
      <c r="U559" s="89">
        <v>12.7342081546249</v>
      </c>
      <c r="V559" s="89">
        <v>-2.08721928629529E-15</v>
      </c>
      <c r="W559" s="89">
        <v>1.25812600873594</v>
      </c>
      <c r="X559" s="89">
        <v>95</v>
      </c>
      <c r="Y559" s="89">
        <v>0.36885571312537302</v>
      </c>
      <c r="Z559" s="89">
        <v>13.458089911880201</v>
      </c>
      <c r="AA559" s="89">
        <v>1.26318708579573E-15</v>
      </c>
      <c r="AB559" s="89">
        <v>1.29191001954546</v>
      </c>
      <c r="AC559" s="89">
        <v>99</v>
      </c>
      <c r="AD559" s="89">
        <v>0.247412453638202</v>
      </c>
      <c r="AE559" s="89">
        <v>15.9670287852318</v>
      </c>
      <c r="AF559" s="89">
        <v>-9.9475983006413996E-16</v>
      </c>
      <c r="AG559" s="89">
        <v>1.481439143574</v>
      </c>
      <c r="AH559" s="89">
        <v>99</v>
      </c>
      <c r="AI559" s="89">
        <v>0.40657505330614802</v>
      </c>
      <c r="AJ559" s="89">
        <v>12.317923649819299</v>
      </c>
      <c r="AK559" s="89">
        <v>1.87324903064026E-15</v>
      </c>
      <c r="AL559" s="89">
        <v>1.50904584132729</v>
      </c>
      <c r="AM559" s="89">
        <v>99</v>
      </c>
      <c r="AN559" s="89">
        <v>1.04225633144354</v>
      </c>
      <c r="AO559" s="89">
        <v>-0.78186800857355698</v>
      </c>
      <c r="AP559" s="89">
        <v>3.9790393202565601E-16</v>
      </c>
      <c r="AQ559" s="89">
        <v>3.14378740957947</v>
      </c>
      <c r="AR559" s="89">
        <v>95</v>
      </c>
      <c r="AS559" s="93">
        <f t="shared" si="17"/>
        <v>6</v>
      </c>
    </row>
    <row r="560" spans="1:45" x14ac:dyDescent="0.3">
      <c r="A560" s="93" t="str">
        <f t="shared" si="16"/>
        <v>JHSF3BRDT3</v>
      </c>
      <c r="B560" s="93">
        <v>558</v>
      </c>
      <c r="C560" s="89" t="s">
        <v>510</v>
      </c>
      <c r="D560" s="89" t="s">
        <v>83</v>
      </c>
      <c r="E560" s="89">
        <v>0</v>
      </c>
      <c r="F560" s="89">
        <v>0</v>
      </c>
      <c r="G560" s="89">
        <v>0</v>
      </c>
      <c r="H560" s="89">
        <v>0</v>
      </c>
      <c r="I560" s="89" t="s">
        <v>230</v>
      </c>
      <c r="J560" s="89">
        <v>0</v>
      </c>
      <c r="K560" s="89">
        <v>0</v>
      </c>
      <c r="L560" s="89">
        <v>0</v>
      </c>
      <c r="M560" s="89">
        <v>0</v>
      </c>
      <c r="N560" s="89" t="s">
        <v>230</v>
      </c>
      <c r="O560" s="89">
        <v>0</v>
      </c>
      <c r="P560" s="89">
        <v>0</v>
      </c>
      <c r="Q560" s="89">
        <v>0</v>
      </c>
      <c r="R560" s="89">
        <v>0</v>
      </c>
      <c r="S560" s="89" t="s">
        <v>230</v>
      </c>
      <c r="T560" s="89">
        <v>0.324395113637996</v>
      </c>
      <c r="U560" s="89">
        <v>18.795783546080202</v>
      </c>
      <c r="V560" s="89">
        <v>-1.3100631690576801E-15</v>
      </c>
      <c r="W560" s="89">
        <v>0.94312093967891197</v>
      </c>
      <c r="X560" s="89">
        <v>95</v>
      </c>
      <c r="Y560" s="89">
        <v>0.32658274497143203</v>
      </c>
      <c r="Z560" s="89">
        <v>18.819058675729298</v>
      </c>
      <c r="AA560" s="89">
        <v>-1.59872115546023E-15</v>
      </c>
      <c r="AB560" s="89">
        <v>0.99417938251850702</v>
      </c>
      <c r="AC560" s="89">
        <v>99</v>
      </c>
      <c r="AD560" s="89">
        <v>0.61143090069596095</v>
      </c>
      <c r="AE560" s="89">
        <v>16.593910229068602</v>
      </c>
      <c r="AF560" s="89">
        <v>1.6342482922482299E-15</v>
      </c>
      <c r="AG560" s="89">
        <v>1.08530766220331</v>
      </c>
      <c r="AH560" s="89">
        <v>95</v>
      </c>
      <c r="AI560" s="89">
        <v>0.89665395372840295</v>
      </c>
      <c r="AJ560" s="89">
        <v>14.389790089995699</v>
      </c>
      <c r="AK560" s="89">
        <v>-2.9067657372004098E-16</v>
      </c>
      <c r="AL560" s="89">
        <v>1.3719025917407901</v>
      </c>
      <c r="AM560" s="89">
        <v>99</v>
      </c>
      <c r="AN560" s="89">
        <v>1.0352203068800701</v>
      </c>
      <c r="AO560" s="89">
        <v>14.0858567487365</v>
      </c>
      <c r="AP560" s="89">
        <v>1.25055521493778E-15</v>
      </c>
      <c r="AQ560" s="89">
        <v>2.2829207236679601</v>
      </c>
      <c r="AR560" s="89">
        <v>95</v>
      </c>
      <c r="AS560" s="93">
        <f t="shared" si="17"/>
        <v>5</v>
      </c>
    </row>
    <row r="561" spans="1:45" x14ac:dyDescent="0.3">
      <c r="A561" s="93" t="str">
        <f t="shared" si="16"/>
        <v>JHSF3BRML3</v>
      </c>
      <c r="B561" s="93">
        <v>559</v>
      </c>
      <c r="C561" s="89" t="s">
        <v>510</v>
      </c>
      <c r="D561" s="89" t="s">
        <v>105</v>
      </c>
      <c r="E561" s="89">
        <v>1.33018851939011</v>
      </c>
      <c r="F561" s="89">
        <v>-0.37888235852457403</v>
      </c>
      <c r="G561" s="89">
        <v>-3.3750779948604799E-16</v>
      </c>
      <c r="H561" s="89">
        <v>0.39838906604338398</v>
      </c>
      <c r="I561" s="89">
        <v>95</v>
      </c>
      <c r="J561" s="89">
        <v>1.1383479960051399</v>
      </c>
      <c r="K561" s="89">
        <v>1.0436547982645801</v>
      </c>
      <c r="L561" s="89">
        <v>-2.2204460492503101E-16</v>
      </c>
      <c r="M561" s="89">
        <v>0.41149785317568899</v>
      </c>
      <c r="N561" s="89">
        <v>95</v>
      </c>
      <c r="O561" s="89">
        <v>0.75321847506323103</v>
      </c>
      <c r="P561" s="89">
        <v>3.8940824466541999</v>
      </c>
      <c r="Q561" s="89">
        <v>-2.91830052187184E-16</v>
      </c>
      <c r="R561" s="89">
        <v>0.461118256104247</v>
      </c>
      <c r="S561" s="89">
        <v>95</v>
      </c>
      <c r="T561" s="89">
        <v>0.54855808807315898</v>
      </c>
      <c r="U561" s="89">
        <v>5.5941399619145598</v>
      </c>
      <c r="V561" s="89">
        <v>-3.5527136788005001E-16</v>
      </c>
      <c r="W561" s="89">
        <v>0.58090509148182001</v>
      </c>
      <c r="X561" s="89">
        <v>99</v>
      </c>
      <c r="Y561" s="89">
        <v>0</v>
      </c>
      <c r="Z561" s="89">
        <v>0</v>
      </c>
      <c r="AA561" s="89">
        <v>0</v>
      </c>
      <c r="AB561" s="89">
        <v>0</v>
      </c>
      <c r="AC561" s="89" t="s">
        <v>230</v>
      </c>
      <c r="AD561" s="89">
        <v>0.19240963025935701</v>
      </c>
      <c r="AE561" s="89">
        <v>8.4591185057512295</v>
      </c>
      <c r="AF561" s="89">
        <v>7.8159700933611001E-16</v>
      </c>
      <c r="AG561" s="89">
        <v>0.74198733806435102</v>
      </c>
      <c r="AH561" s="89">
        <v>95</v>
      </c>
      <c r="AI561" s="89">
        <v>0.163775531905762</v>
      </c>
      <c r="AJ561" s="89">
        <v>8.6861190261239898</v>
      </c>
      <c r="AK561" s="89">
        <v>9.0432711824012702E-16</v>
      </c>
      <c r="AL561" s="89">
        <v>0.76225096705764195</v>
      </c>
      <c r="AM561" s="89">
        <v>99</v>
      </c>
      <c r="AN561" s="89">
        <v>0.30949128771162598</v>
      </c>
      <c r="AO561" s="89">
        <v>8.5178279994860606</v>
      </c>
      <c r="AP561" s="89">
        <v>-1.36424205265939E-15</v>
      </c>
      <c r="AQ561" s="89">
        <v>2.4374040672750499</v>
      </c>
      <c r="AR561" s="89">
        <v>99</v>
      </c>
      <c r="AS561" s="93">
        <f t="shared" si="17"/>
        <v>7</v>
      </c>
    </row>
    <row r="562" spans="1:45" x14ac:dyDescent="0.3">
      <c r="A562" s="93" t="str">
        <f t="shared" si="16"/>
        <v>JHSF3CRFB3</v>
      </c>
      <c r="B562" s="93">
        <v>560</v>
      </c>
      <c r="C562" s="89" t="s">
        <v>510</v>
      </c>
      <c r="D562" s="89" t="s">
        <v>135</v>
      </c>
      <c r="E562" s="89">
        <v>0</v>
      </c>
      <c r="F562" s="89">
        <v>0</v>
      </c>
      <c r="G562" s="89">
        <v>0</v>
      </c>
      <c r="H562" s="89">
        <v>0</v>
      </c>
      <c r="I562" s="89" t="s">
        <v>230</v>
      </c>
      <c r="J562" s="89">
        <v>-1.7970161130307801E-2</v>
      </c>
      <c r="K562" s="89">
        <v>20.022919801315801</v>
      </c>
      <c r="L562" s="89">
        <v>2.5757174171303599E-15</v>
      </c>
      <c r="M562" s="89">
        <v>0.67519415389178805</v>
      </c>
      <c r="N562" s="89">
        <v>95</v>
      </c>
      <c r="O562" s="89">
        <v>0</v>
      </c>
      <c r="P562" s="89">
        <v>0</v>
      </c>
      <c r="Q562" s="89">
        <v>0</v>
      </c>
      <c r="R562" s="89">
        <v>0</v>
      </c>
      <c r="S562" s="89" t="s">
        <v>230</v>
      </c>
      <c r="T562" s="89">
        <v>0.30352940183911797</v>
      </c>
      <c r="U562" s="89">
        <v>17.606241449670801</v>
      </c>
      <c r="V562" s="89">
        <v>-3.0420110874729299E-15</v>
      </c>
      <c r="W562" s="89">
        <v>0.73775446589313698</v>
      </c>
      <c r="X562" s="89">
        <v>95</v>
      </c>
      <c r="Y562" s="89">
        <v>0.54863999844391098</v>
      </c>
      <c r="Z562" s="89">
        <v>15.651643704338101</v>
      </c>
      <c r="AA562" s="89">
        <v>-3.9474596431116699E-16</v>
      </c>
      <c r="AB562" s="89">
        <v>0.75086742261032202</v>
      </c>
      <c r="AC562" s="89">
        <v>95</v>
      </c>
      <c r="AD562" s="89">
        <v>0.32398164825331899</v>
      </c>
      <c r="AE562" s="89">
        <v>17.411936654007</v>
      </c>
      <c r="AF562" s="89">
        <v>1.3855583347321999E-15</v>
      </c>
      <c r="AG562" s="89">
        <v>0.84150319723949596</v>
      </c>
      <c r="AH562" s="89">
        <v>99</v>
      </c>
      <c r="AI562" s="89">
        <v>0.124908793024621</v>
      </c>
      <c r="AJ562" s="89">
        <v>18.9538011440224</v>
      </c>
      <c r="AK562" s="89">
        <v>7.5898883138010697E-16</v>
      </c>
      <c r="AL562" s="89">
        <v>0.99194161048311402</v>
      </c>
      <c r="AM562" s="89">
        <v>95</v>
      </c>
      <c r="AN562" s="89">
        <v>0</v>
      </c>
      <c r="AO562" s="89">
        <v>0</v>
      </c>
      <c r="AP562" s="89">
        <v>0</v>
      </c>
      <c r="AQ562" s="89">
        <v>0</v>
      </c>
      <c r="AR562" s="89" t="s">
        <v>230</v>
      </c>
      <c r="AS562" s="93">
        <f t="shared" si="17"/>
        <v>5</v>
      </c>
    </row>
    <row r="563" spans="1:45" x14ac:dyDescent="0.3">
      <c r="A563" s="93" t="str">
        <f t="shared" si="16"/>
        <v>JHSF3FLRY3</v>
      </c>
      <c r="B563" s="93">
        <v>561</v>
      </c>
      <c r="C563" s="89" t="s">
        <v>510</v>
      </c>
      <c r="D563" s="89" t="s">
        <v>92</v>
      </c>
      <c r="E563" s="89">
        <v>0.14624093541299199</v>
      </c>
      <c r="F563" s="89">
        <v>26.168683811942099</v>
      </c>
      <c r="G563" s="89">
        <v>-1.6342482922482299E-15</v>
      </c>
      <c r="H563" s="89">
        <v>0.821252655247658</v>
      </c>
      <c r="I563" s="89">
        <v>95</v>
      </c>
      <c r="J563" s="89">
        <v>-0.64101192099709403</v>
      </c>
      <c r="K563" s="89">
        <v>31.772299416024399</v>
      </c>
      <c r="L563" s="89">
        <v>1.48029736616688E-15</v>
      </c>
      <c r="M563" s="89">
        <v>1.06964856680743</v>
      </c>
      <c r="N563" s="89">
        <v>95</v>
      </c>
      <c r="O563" s="89">
        <v>-0.83628630072046495</v>
      </c>
      <c r="P563" s="89">
        <v>33.196162083368499</v>
      </c>
      <c r="Q563" s="89">
        <v>3.8064789415719601E-16</v>
      </c>
      <c r="R563" s="89">
        <v>1.04126013285829</v>
      </c>
      <c r="S563" s="89">
        <v>99</v>
      </c>
      <c r="T563" s="89">
        <v>-0.48241915733774898</v>
      </c>
      <c r="U563" s="89">
        <v>30.213355759974199</v>
      </c>
      <c r="V563" s="89">
        <v>3.9968028886505602E-16</v>
      </c>
      <c r="W563" s="89">
        <v>1.23521132615161</v>
      </c>
      <c r="X563" s="89">
        <v>95</v>
      </c>
      <c r="Y563" s="89">
        <v>0</v>
      </c>
      <c r="Z563" s="89">
        <v>0</v>
      </c>
      <c r="AA563" s="89">
        <v>0</v>
      </c>
      <c r="AB563" s="89">
        <v>0</v>
      </c>
      <c r="AC563" s="89" t="s">
        <v>230</v>
      </c>
      <c r="AD563" s="89">
        <v>0</v>
      </c>
      <c r="AE563" s="89">
        <v>0</v>
      </c>
      <c r="AF563" s="89">
        <v>0</v>
      </c>
      <c r="AG563" s="89">
        <v>0</v>
      </c>
      <c r="AH563" s="89" t="s">
        <v>230</v>
      </c>
      <c r="AI563" s="89">
        <v>0</v>
      </c>
      <c r="AJ563" s="89">
        <v>0</v>
      </c>
      <c r="AK563" s="89">
        <v>0</v>
      </c>
      <c r="AL563" s="89">
        <v>0</v>
      </c>
      <c r="AM563" s="89" t="s">
        <v>230</v>
      </c>
      <c r="AN563" s="89">
        <v>1.14747926922057</v>
      </c>
      <c r="AO563" s="89">
        <v>17.938455527545301</v>
      </c>
      <c r="AP563" s="89">
        <v>9.0949470177292806E-16</v>
      </c>
      <c r="AQ563" s="89">
        <v>2.1104611245387899</v>
      </c>
      <c r="AR563" s="89">
        <v>95</v>
      </c>
      <c r="AS563" s="93">
        <f t="shared" si="17"/>
        <v>5</v>
      </c>
    </row>
    <row r="564" spans="1:45" x14ac:dyDescent="0.3">
      <c r="A564" s="93" t="str">
        <f t="shared" si="16"/>
        <v>JHSF3IRBR3</v>
      </c>
      <c r="B564" s="93">
        <v>562</v>
      </c>
      <c r="C564" s="89" t="s">
        <v>510</v>
      </c>
      <c r="D564" s="89" t="s">
        <v>108</v>
      </c>
      <c r="E564" s="89">
        <v>0</v>
      </c>
      <c r="F564" s="89">
        <v>0</v>
      </c>
      <c r="G564" s="89">
        <v>0</v>
      </c>
      <c r="H564" s="89">
        <v>0</v>
      </c>
      <c r="I564" s="89" t="s">
        <v>230</v>
      </c>
      <c r="J564" s="89">
        <v>0.468243062111876</v>
      </c>
      <c r="K564" s="89">
        <v>3.5870961065538598</v>
      </c>
      <c r="L564" s="89">
        <v>1.1842378929335E-16</v>
      </c>
      <c r="M564" s="89">
        <v>0.58614614403162901</v>
      </c>
      <c r="N564" s="89">
        <v>95</v>
      </c>
      <c r="O564" s="89">
        <v>0.57057931491437897</v>
      </c>
      <c r="P564" s="89">
        <v>2.8221187944644899</v>
      </c>
      <c r="Q564" s="89">
        <v>-1.5225915766287901E-16</v>
      </c>
      <c r="R564" s="89">
        <v>0.55733001651686198</v>
      </c>
      <c r="S564" s="89">
        <v>99</v>
      </c>
      <c r="T564" s="89">
        <v>0</v>
      </c>
      <c r="U564" s="89">
        <v>0</v>
      </c>
      <c r="V564" s="89">
        <v>0</v>
      </c>
      <c r="W564" s="89">
        <v>0</v>
      </c>
      <c r="X564" s="89" t="s">
        <v>230</v>
      </c>
      <c r="Y564" s="89">
        <v>0</v>
      </c>
      <c r="Z564" s="89">
        <v>0</v>
      </c>
      <c r="AA564" s="89">
        <v>0</v>
      </c>
      <c r="AB564" s="89">
        <v>0</v>
      </c>
      <c r="AC564" s="89" t="s">
        <v>230</v>
      </c>
      <c r="AD564" s="89">
        <v>-9.1015400782576403E-2</v>
      </c>
      <c r="AE564" s="89">
        <v>8.3243418877724995</v>
      </c>
      <c r="AF564" s="89">
        <v>3.5527136788005001E-16</v>
      </c>
      <c r="AG564" s="89">
        <v>1.20274078032267</v>
      </c>
      <c r="AH564" s="89">
        <v>95</v>
      </c>
      <c r="AI564" s="89">
        <v>-0.10638894781199899</v>
      </c>
      <c r="AJ564" s="89">
        <v>8.44654024229839</v>
      </c>
      <c r="AK564" s="89">
        <v>1.2918958832001801E-16</v>
      </c>
      <c r="AL564" s="89">
        <v>1.1997520556976</v>
      </c>
      <c r="AM564" s="89">
        <v>95</v>
      </c>
      <c r="AN564" s="89">
        <v>0.45368040512921998</v>
      </c>
      <c r="AO564" s="89">
        <v>6.8708418820536004</v>
      </c>
      <c r="AP564" s="89">
        <v>0</v>
      </c>
      <c r="AQ564" s="89">
        <v>6.96866450130657</v>
      </c>
      <c r="AR564" s="89">
        <v>99</v>
      </c>
      <c r="AS564" s="93">
        <f t="shared" si="17"/>
        <v>5</v>
      </c>
    </row>
    <row r="565" spans="1:45" x14ac:dyDescent="0.3">
      <c r="A565" s="93" t="str">
        <f t="shared" si="16"/>
        <v>JHSF3LREN3</v>
      </c>
      <c r="B565" s="93">
        <v>563</v>
      </c>
      <c r="C565" s="89" t="s">
        <v>510</v>
      </c>
      <c r="D565" s="89" t="s">
        <v>114</v>
      </c>
      <c r="E565" s="89">
        <v>0</v>
      </c>
      <c r="F565" s="89">
        <v>0</v>
      </c>
      <c r="G565" s="89">
        <v>0</v>
      </c>
      <c r="H565" s="89">
        <v>0</v>
      </c>
      <c r="I565" s="89" t="s">
        <v>230</v>
      </c>
      <c r="J565" s="89">
        <v>0</v>
      </c>
      <c r="K565" s="89">
        <v>0</v>
      </c>
      <c r="L565" s="89">
        <v>0</v>
      </c>
      <c r="M565" s="89">
        <v>0</v>
      </c>
      <c r="N565" s="89" t="s">
        <v>230</v>
      </c>
      <c r="O565" s="89">
        <v>0</v>
      </c>
      <c r="P565" s="89">
        <v>0</v>
      </c>
      <c r="Q565" s="89">
        <v>0</v>
      </c>
      <c r="R565" s="89">
        <v>0</v>
      </c>
      <c r="S565" s="89" t="s">
        <v>230</v>
      </c>
      <c r="T565" s="89">
        <v>7.3858917681767E-2</v>
      </c>
      <c r="U565" s="89">
        <v>41.956212900645497</v>
      </c>
      <c r="V565" s="89">
        <v>-5.7731597280508103E-16</v>
      </c>
      <c r="W565" s="89">
        <v>2.26916804954213</v>
      </c>
      <c r="X565" s="89">
        <v>95</v>
      </c>
      <c r="Y565" s="89">
        <v>0.61624495061429296</v>
      </c>
      <c r="Z565" s="89">
        <v>37.744749461732397</v>
      </c>
      <c r="AA565" s="89">
        <v>1.69740764653802E-15</v>
      </c>
      <c r="AB565" s="89">
        <v>2.4022971934998099</v>
      </c>
      <c r="AC565" s="89">
        <v>99</v>
      </c>
      <c r="AD565" s="89">
        <v>1.13315891478673</v>
      </c>
      <c r="AE565" s="89">
        <v>33.720857702205301</v>
      </c>
      <c r="AF565" s="89">
        <v>-1.6342482922482299E-15</v>
      </c>
      <c r="AG565" s="89">
        <v>2.55276625731035</v>
      </c>
      <c r="AH565" s="89">
        <v>95</v>
      </c>
      <c r="AI565" s="89">
        <v>1.44305969840485</v>
      </c>
      <c r="AJ565" s="89">
        <v>31.332740506236</v>
      </c>
      <c r="AK565" s="89">
        <v>0</v>
      </c>
      <c r="AL565" s="89">
        <v>2.6357875320275101</v>
      </c>
      <c r="AM565" s="89">
        <v>99</v>
      </c>
      <c r="AN565" s="89">
        <v>1.6563192365785</v>
      </c>
      <c r="AO565" s="89">
        <v>31.220603624810199</v>
      </c>
      <c r="AP565" s="89">
        <v>4.5474735088646403E-16</v>
      </c>
      <c r="AQ565" s="89">
        <v>4.4979732978653004</v>
      </c>
      <c r="AR565" s="89">
        <v>95</v>
      </c>
      <c r="AS565" s="93">
        <f t="shared" si="17"/>
        <v>5</v>
      </c>
    </row>
    <row r="566" spans="1:45" x14ac:dyDescent="0.3">
      <c r="A566" s="93" t="str">
        <f t="shared" si="16"/>
        <v>JHSF3MULT3</v>
      </c>
      <c r="B566" s="93">
        <v>564</v>
      </c>
      <c r="C566" s="89" t="s">
        <v>510</v>
      </c>
      <c r="D566" s="89" t="s">
        <v>109</v>
      </c>
      <c r="E566" s="89">
        <v>3.1720655986816602</v>
      </c>
      <c r="F566" s="89">
        <v>-1.8229556656365999</v>
      </c>
      <c r="G566" s="89">
        <v>-3.1974423109204502E-16</v>
      </c>
      <c r="H566" s="89">
        <v>1.0202094094565699</v>
      </c>
      <c r="I566" s="89">
        <v>95</v>
      </c>
      <c r="J566" s="89">
        <v>0</v>
      </c>
      <c r="K566" s="89">
        <v>0</v>
      </c>
      <c r="L566" s="89">
        <v>0</v>
      </c>
      <c r="M566" s="89">
        <v>0</v>
      </c>
      <c r="N566" s="89" t="s">
        <v>230</v>
      </c>
      <c r="O566" s="89">
        <v>0</v>
      </c>
      <c r="P566" s="89">
        <v>0</v>
      </c>
      <c r="Q566" s="89">
        <v>0</v>
      </c>
      <c r="R566" s="89">
        <v>0</v>
      </c>
      <c r="S566" s="89" t="s">
        <v>230</v>
      </c>
      <c r="T566" s="89">
        <v>0.59783981169220302</v>
      </c>
      <c r="U566" s="89">
        <v>17.115780133312899</v>
      </c>
      <c r="V566" s="89">
        <v>-1.5543122344752199E-15</v>
      </c>
      <c r="W566" s="89">
        <v>1.2808510260081201</v>
      </c>
      <c r="X566" s="89">
        <v>95</v>
      </c>
      <c r="Y566" s="89">
        <v>0.38793021676464601</v>
      </c>
      <c r="Z566" s="89">
        <v>18.818463584534399</v>
      </c>
      <c r="AA566" s="89">
        <v>-7.8949192862233394E-17</v>
      </c>
      <c r="AB566" s="89">
        <v>1.3008323090249601</v>
      </c>
      <c r="AC566" s="89">
        <v>99</v>
      </c>
      <c r="AD566" s="89">
        <v>0.47343266533540501</v>
      </c>
      <c r="AE566" s="89">
        <v>18.1605358046269</v>
      </c>
      <c r="AF566" s="89">
        <v>-1.74082970261225E-15</v>
      </c>
      <c r="AG566" s="89">
        <v>1.3236716564950699</v>
      </c>
      <c r="AH566" s="89">
        <v>99</v>
      </c>
      <c r="AI566" s="89">
        <v>0.51663233695390898</v>
      </c>
      <c r="AJ566" s="89">
        <v>17.834361922114301</v>
      </c>
      <c r="AK566" s="89">
        <v>2.2931151926803199E-15</v>
      </c>
      <c r="AL566" s="89">
        <v>1.3383370490504001</v>
      </c>
      <c r="AM566" s="89">
        <v>99</v>
      </c>
      <c r="AN566" s="89">
        <v>0.72722477033216104</v>
      </c>
      <c r="AO566" s="89">
        <v>17.5298493045449</v>
      </c>
      <c r="AP566" s="89">
        <v>7.9580786405131203E-16</v>
      </c>
      <c r="AQ566" s="89">
        <v>3.4638489657395</v>
      </c>
      <c r="AR566" s="89">
        <v>99</v>
      </c>
      <c r="AS566" s="93">
        <f t="shared" si="17"/>
        <v>6</v>
      </c>
    </row>
    <row r="567" spans="1:45" x14ac:dyDescent="0.3">
      <c r="A567" s="93" t="str">
        <f t="shared" si="16"/>
        <v>KLBN11BRDT3</v>
      </c>
      <c r="B567" s="93">
        <v>565</v>
      </c>
      <c r="C567" s="89" t="s">
        <v>112</v>
      </c>
      <c r="D567" s="89" t="s">
        <v>83</v>
      </c>
      <c r="E567" s="89">
        <v>0.38424503640162</v>
      </c>
      <c r="F567" s="89">
        <v>11.4386115384261</v>
      </c>
      <c r="G567" s="89">
        <v>-4.6185277824406504E-16</v>
      </c>
      <c r="H567" s="89">
        <v>0.89865866722844001</v>
      </c>
      <c r="I567" s="89">
        <v>95</v>
      </c>
      <c r="J567" s="89">
        <v>0.37048539078565701</v>
      </c>
      <c r="K567" s="89">
        <v>11.798321175460901</v>
      </c>
      <c r="L567" s="89">
        <v>1.68753899743024E-15</v>
      </c>
      <c r="M567" s="89">
        <v>0.85646875393158794</v>
      </c>
      <c r="N567" s="89">
        <v>95</v>
      </c>
      <c r="O567" s="89">
        <v>0</v>
      </c>
      <c r="P567" s="89">
        <v>0</v>
      </c>
      <c r="Q567" s="89">
        <v>0</v>
      </c>
      <c r="R567" s="89">
        <v>0</v>
      </c>
      <c r="S567" s="89" t="s">
        <v>230</v>
      </c>
      <c r="T567" s="89">
        <v>8.2439934104368395E-2</v>
      </c>
      <c r="U567" s="89">
        <v>19.300009735601002</v>
      </c>
      <c r="V567" s="89">
        <v>-1.17683640610267E-15</v>
      </c>
      <c r="W567" s="89">
        <v>0.95901406950946799</v>
      </c>
      <c r="X567" s="89">
        <v>95</v>
      </c>
      <c r="Y567" s="89">
        <v>8.5805188142458799E-2</v>
      </c>
      <c r="Z567" s="89">
        <v>19.200382019444099</v>
      </c>
      <c r="AA567" s="89">
        <v>6.1185624468230898E-16</v>
      </c>
      <c r="AB567" s="89">
        <v>1.0439624837852699</v>
      </c>
      <c r="AC567" s="89">
        <v>99</v>
      </c>
      <c r="AD567" s="89">
        <v>0.21090575075287099</v>
      </c>
      <c r="AE567" s="89">
        <v>16.006313368590401</v>
      </c>
      <c r="AF567" s="89">
        <v>-3.9079850466805501E-16</v>
      </c>
      <c r="AG567" s="89">
        <v>1.29105366170716</v>
      </c>
      <c r="AH567" s="89">
        <v>95</v>
      </c>
      <c r="AI567" s="89">
        <v>0.378119131246344</v>
      </c>
      <c r="AJ567" s="89">
        <v>11.919718404723501</v>
      </c>
      <c r="AK567" s="89">
        <v>-1.9378438248002699E-16</v>
      </c>
      <c r="AL567" s="89">
        <v>1.56755138840015</v>
      </c>
      <c r="AM567" s="89">
        <v>99</v>
      </c>
      <c r="AN567" s="89">
        <v>0.30474727380548999</v>
      </c>
      <c r="AO567" s="89">
        <v>14.3053090018857</v>
      </c>
      <c r="AP567" s="89">
        <v>1.1368683772161599E-15</v>
      </c>
      <c r="AQ567" s="89">
        <v>2.6865212556251801</v>
      </c>
      <c r="AR567" s="89">
        <v>95</v>
      </c>
      <c r="AS567" s="93">
        <f t="shared" si="17"/>
        <v>7</v>
      </c>
    </row>
    <row r="568" spans="1:45" x14ac:dyDescent="0.3">
      <c r="A568" s="93" t="str">
        <f t="shared" si="16"/>
        <v>KLBN11BRML3</v>
      </c>
      <c r="B568" s="93">
        <v>566</v>
      </c>
      <c r="C568" s="89" t="s">
        <v>112</v>
      </c>
      <c r="D568" s="89" t="s">
        <v>105</v>
      </c>
      <c r="E568" s="89">
        <v>0</v>
      </c>
      <c r="F568" s="89">
        <v>0</v>
      </c>
      <c r="G568" s="89">
        <v>0</v>
      </c>
      <c r="H568" s="89">
        <v>0</v>
      </c>
      <c r="I568" s="89" t="s">
        <v>230</v>
      </c>
      <c r="J568" s="89">
        <v>0</v>
      </c>
      <c r="K568" s="89">
        <v>0</v>
      </c>
      <c r="L568" s="89">
        <v>0</v>
      </c>
      <c r="M568" s="89">
        <v>0</v>
      </c>
      <c r="N568" s="89" t="s">
        <v>230</v>
      </c>
      <c r="O568" s="89">
        <v>0</v>
      </c>
      <c r="P568" s="89">
        <v>0</v>
      </c>
      <c r="Q568" s="89">
        <v>0</v>
      </c>
      <c r="R568" s="89">
        <v>0</v>
      </c>
      <c r="S568" s="89" t="s">
        <v>230</v>
      </c>
      <c r="T568" s="89">
        <v>-0.13817596271263299</v>
      </c>
      <c r="U568" s="89">
        <v>13.1787137100566</v>
      </c>
      <c r="V568" s="89">
        <v>2.9976021664879199E-16</v>
      </c>
      <c r="W568" s="89">
        <v>0.65270151818758904</v>
      </c>
      <c r="X568" s="89">
        <v>95</v>
      </c>
      <c r="Y568" s="89">
        <v>-0.12896746632978601</v>
      </c>
      <c r="Z568" s="89">
        <v>12.9374460582171</v>
      </c>
      <c r="AA568" s="89">
        <v>6.1185624468230898E-16</v>
      </c>
      <c r="AB568" s="89">
        <v>0.67531868031372799</v>
      </c>
      <c r="AC568" s="89">
        <v>99</v>
      </c>
      <c r="AD568" s="89">
        <v>-7.8847715496368306E-2</v>
      </c>
      <c r="AE568" s="89">
        <v>11.6460269651855</v>
      </c>
      <c r="AF568" s="89">
        <v>-2.57571741713036E-16</v>
      </c>
      <c r="AG568" s="89">
        <v>0.76230261584452796</v>
      </c>
      <c r="AH568" s="89">
        <v>95</v>
      </c>
      <c r="AI568" s="89">
        <v>-3.2666985253951897E-2</v>
      </c>
      <c r="AJ568" s="89">
        <v>10.5223808299094</v>
      </c>
      <c r="AK568" s="89">
        <v>-5.1675835328007303E-16</v>
      </c>
      <c r="AL568" s="89">
        <v>0.80865326161621998</v>
      </c>
      <c r="AM568" s="89">
        <v>99</v>
      </c>
      <c r="AN568" s="89">
        <v>-0.11354709982353101</v>
      </c>
      <c r="AO568" s="89">
        <v>13.1299447323054</v>
      </c>
      <c r="AP568" s="89">
        <v>-1.19371179607697E-15</v>
      </c>
      <c r="AQ568" s="89">
        <v>2.46113035155805</v>
      </c>
      <c r="AR568" s="89">
        <v>99</v>
      </c>
      <c r="AS568" s="93">
        <f t="shared" si="17"/>
        <v>5</v>
      </c>
    </row>
    <row r="569" spans="1:45" x14ac:dyDescent="0.3">
      <c r="A569" s="93" t="str">
        <f t="shared" si="16"/>
        <v>KLBN11CRFB3</v>
      </c>
      <c r="B569" s="93">
        <v>567</v>
      </c>
      <c r="C569" s="89" t="s">
        <v>112</v>
      </c>
      <c r="D569" s="89" t="s">
        <v>135</v>
      </c>
      <c r="E569" s="89">
        <v>0</v>
      </c>
      <c r="F569" s="89">
        <v>0</v>
      </c>
      <c r="G569" s="89">
        <v>0</v>
      </c>
      <c r="H569" s="89">
        <v>0</v>
      </c>
      <c r="I569" s="89" t="s">
        <v>230</v>
      </c>
      <c r="J569" s="89">
        <v>-7.4606146787087199E-2</v>
      </c>
      <c r="K569" s="89">
        <v>21.782703546034501</v>
      </c>
      <c r="L569" s="89">
        <v>2.3388698385436599E-15</v>
      </c>
      <c r="M569" s="89">
        <v>0.66348714829597599</v>
      </c>
      <c r="N569" s="89">
        <v>95</v>
      </c>
      <c r="O569" s="89">
        <v>-0.13213278333165501</v>
      </c>
      <c r="P569" s="89">
        <v>23.294592613622999</v>
      </c>
      <c r="Q569" s="89">
        <v>-1.06581410364015E-15</v>
      </c>
      <c r="R569" s="89">
        <v>0.73440158103314301</v>
      </c>
      <c r="S569" s="89">
        <v>95</v>
      </c>
      <c r="T569" s="89">
        <v>-3.82464897649792E-2</v>
      </c>
      <c r="U569" s="89">
        <v>20.8763066547201</v>
      </c>
      <c r="V569" s="89">
        <v>-3.9968028886505602E-16</v>
      </c>
      <c r="W569" s="89">
        <v>0.77369570543968202</v>
      </c>
      <c r="X569" s="89">
        <v>95</v>
      </c>
      <c r="Y569" s="89">
        <v>9.7511532507131807E-2</v>
      </c>
      <c r="Z569" s="89">
        <v>17.399159828887399</v>
      </c>
      <c r="AA569" s="89">
        <v>8.8817841970012504E-16</v>
      </c>
      <c r="AB569" s="89">
        <v>0.96791393586558205</v>
      </c>
      <c r="AC569" s="89">
        <v>95</v>
      </c>
      <c r="AD569" s="89">
        <v>6.1943822981573797E-2</v>
      </c>
      <c r="AE569" s="89">
        <v>18.257124301574098</v>
      </c>
      <c r="AF569" s="89">
        <v>-4.0856207306205802E-16</v>
      </c>
      <c r="AG569" s="89">
        <v>0.96470917793648703</v>
      </c>
      <c r="AH569" s="89">
        <v>95</v>
      </c>
      <c r="AI569" s="89">
        <v>-1.40241488690205E-2</v>
      </c>
      <c r="AJ569" s="89">
        <v>20.109415897732902</v>
      </c>
      <c r="AK569" s="89">
        <v>6.1365054452008702E-16</v>
      </c>
      <c r="AL569" s="89">
        <v>1.0161201339393799</v>
      </c>
      <c r="AM569" s="89">
        <v>95</v>
      </c>
      <c r="AN569" s="89">
        <v>0</v>
      </c>
      <c r="AO569" s="89">
        <v>0</v>
      </c>
      <c r="AP569" s="89">
        <v>0</v>
      </c>
      <c r="AQ569" s="89">
        <v>0</v>
      </c>
      <c r="AR569" s="89" t="s">
        <v>230</v>
      </c>
      <c r="AS569" s="93">
        <f t="shared" si="17"/>
        <v>6</v>
      </c>
    </row>
    <row r="570" spans="1:45" x14ac:dyDescent="0.3">
      <c r="A570" s="93" t="str">
        <f t="shared" si="16"/>
        <v>KLBN11FLRY3</v>
      </c>
      <c r="B570" s="93">
        <v>568</v>
      </c>
      <c r="C570" s="89" t="s">
        <v>112</v>
      </c>
      <c r="D570" s="89" t="s">
        <v>92</v>
      </c>
      <c r="E570" s="89">
        <v>4.0133368487639799E-2</v>
      </c>
      <c r="F570" s="89">
        <v>26.2406923940102</v>
      </c>
      <c r="G570" s="89">
        <v>-8.8817841970012504E-16</v>
      </c>
      <c r="H570" s="89">
        <v>0.82006800400401803</v>
      </c>
      <c r="I570" s="89">
        <v>99</v>
      </c>
      <c r="J570" s="89">
        <v>0</v>
      </c>
      <c r="K570" s="89">
        <v>0</v>
      </c>
      <c r="L570" s="89">
        <v>0</v>
      </c>
      <c r="M570" s="89">
        <v>0</v>
      </c>
      <c r="N570" s="89" t="s">
        <v>230</v>
      </c>
      <c r="O570" s="89">
        <v>0</v>
      </c>
      <c r="P570" s="89">
        <v>0</v>
      </c>
      <c r="Q570" s="89">
        <v>0</v>
      </c>
      <c r="R570" s="89">
        <v>0</v>
      </c>
      <c r="S570" s="89" t="s">
        <v>230</v>
      </c>
      <c r="T570" s="89">
        <v>0.26850848728177801</v>
      </c>
      <c r="U570" s="89">
        <v>19.978407204755499</v>
      </c>
      <c r="V570" s="89">
        <v>2.2204460492503101E-16</v>
      </c>
      <c r="W570" s="89">
        <v>1.11281230565009</v>
      </c>
      <c r="X570" s="89">
        <v>95</v>
      </c>
      <c r="Y570" s="89">
        <v>0.37647462443673801</v>
      </c>
      <c r="Z570" s="89">
        <v>17.198918032377598</v>
      </c>
      <c r="AA570" s="89">
        <v>3.1579677144893298E-16</v>
      </c>
      <c r="AB570" s="89">
        <v>1.3581641833714699</v>
      </c>
      <c r="AC570" s="89">
        <v>99</v>
      </c>
      <c r="AD570" s="89">
        <v>0.42637575271918199</v>
      </c>
      <c r="AE570" s="89">
        <v>15.824619399115701</v>
      </c>
      <c r="AF570" s="89">
        <v>1.9184653865522698E-15</v>
      </c>
      <c r="AG570" s="89">
        <v>1.6080609663854799</v>
      </c>
      <c r="AH570" s="89">
        <v>95</v>
      </c>
      <c r="AI570" s="89">
        <v>0.52765516351474995</v>
      </c>
      <c r="AJ570" s="89">
        <v>13.348263248577901</v>
      </c>
      <c r="AK570" s="89">
        <v>-1.24344978758018E-15</v>
      </c>
      <c r="AL570" s="89">
        <v>1.63219210638554</v>
      </c>
      <c r="AM570" s="89">
        <v>99</v>
      </c>
      <c r="AN570" s="89">
        <v>0.46582307148445601</v>
      </c>
      <c r="AO570" s="89">
        <v>15.337475667003901</v>
      </c>
      <c r="AP570" s="89">
        <v>1.1795009413617699E-15</v>
      </c>
      <c r="AQ570" s="89">
        <v>2.3464786534300002</v>
      </c>
      <c r="AR570" s="89">
        <v>99</v>
      </c>
      <c r="AS570" s="93">
        <f t="shared" si="17"/>
        <v>6</v>
      </c>
    </row>
    <row r="571" spans="1:45" x14ac:dyDescent="0.3">
      <c r="A571" s="93" t="str">
        <f t="shared" si="16"/>
        <v>KLBN11HGTX3</v>
      </c>
      <c r="B571" s="93">
        <v>569</v>
      </c>
      <c r="C571" s="89" t="s">
        <v>112</v>
      </c>
      <c r="D571" s="89" t="s">
        <v>106</v>
      </c>
      <c r="E571" s="89">
        <v>-0.14370991737317501</v>
      </c>
      <c r="F571" s="89">
        <v>21.145930133153598</v>
      </c>
      <c r="G571" s="89">
        <v>-1.0302869668521499E-15</v>
      </c>
      <c r="H571" s="89">
        <v>0.70292670562042003</v>
      </c>
      <c r="I571" s="89">
        <v>99</v>
      </c>
      <c r="J571" s="89">
        <v>-0.11430188054601501</v>
      </c>
      <c r="K571" s="89">
        <v>20.331415154785699</v>
      </c>
      <c r="L571" s="89">
        <v>-3.5527136788005001E-16</v>
      </c>
      <c r="M571" s="89">
        <v>1.00659234301687</v>
      </c>
      <c r="N571" s="89">
        <v>99</v>
      </c>
      <c r="O571" s="89">
        <v>0</v>
      </c>
      <c r="P571" s="89">
        <v>0</v>
      </c>
      <c r="Q571" s="89">
        <v>0</v>
      </c>
      <c r="R571" s="89">
        <v>0</v>
      </c>
      <c r="S571" s="89" t="s">
        <v>230</v>
      </c>
      <c r="T571" s="89">
        <v>0</v>
      </c>
      <c r="U571" s="89">
        <v>0</v>
      </c>
      <c r="V571" s="89">
        <v>0</v>
      </c>
      <c r="W571" s="89">
        <v>0</v>
      </c>
      <c r="X571" s="89" t="s">
        <v>230</v>
      </c>
      <c r="Y571" s="89">
        <v>0.42433054430443501</v>
      </c>
      <c r="Z571" s="89">
        <v>6.3313639152383301</v>
      </c>
      <c r="AA571" s="89">
        <v>-3.9474596431116697E-17</v>
      </c>
      <c r="AB571" s="89">
        <v>1.30969605032994</v>
      </c>
      <c r="AC571" s="89">
        <v>99</v>
      </c>
      <c r="AD571" s="89">
        <v>0.41919374614619997</v>
      </c>
      <c r="AE571" s="89">
        <v>6.3551507921162402</v>
      </c>
      <c r="AF571" s="89">
        <v>-4.6185277824406504E-16</v>
      </c>
      <c r="AG571" s="89">
        <v>1.45850820506304</v>
      </c>
      <c r="AH571" s="89">
        <v>95</v>
      </c>
      <c r="AI571" s="89">
        <v>0.37317835726486298</v>
      </c>
      <c r="AJ571" s="89">
        <v>7.4766050242953099</v>
      </c>
      <c r="AK571" s="89">
        <v>2.9067657372004098E-16</v>
      </c>
      <c r="AL571" s="89">
        <v>1.4475833968710601</v>
      </c>
      <c r="AM571" s="89">
        <v>99</v>
      </c>
      <c r="AN571" s="89">
        <v>0.281615070999582</v>
      </c>
      <c r="AO571" s="89">
        <v>10.3756466965605</v>
      </c>
      <c r="AP571" s="89">
        <v>7.5317529990570598E-16</v>
      </c>
      <c r="AQ571" s="89">
        <v>2.8230984491818898</v>
      </c>
      <c r="AR571" s="89">
        <v>95</v>
      </c>
      <c r="AS571" s="93">
        <f t="shared" si="17"/>
        <v>6</v>
      </c>
    </row>
    <row r="572" spans="1:45" x14ac:dyDescent="0.3">
      <c r="A572" s="93" t="str">
        <f t="shared" si="16"/>
        <v>KLBN11IRBR3</v>
      </c>
      <c r="B572" s="93">
        <v>570</v>
      </c>
      <c r="C572" s="89" t="s">
        <v>112</v>
      </c>
      <c r="D572" s="89" t="s">
        <v>108</v>
      </c>
      <c r="E572" s="89">
        <v>0.124667450066026</v>
      </c>
      <c r="F572" s="89">
        <v>3.8588743231796698</v>
      </c>
      <c r="G572" s="89">
        <v>3.3750779948604799E-16</v>
      </c>
      <c r="H572" s="89">
        <v>0.58776379973877502</v>
      </c>
      <c r="I572" s="89">
        <v>95</v>
      </c>
      <c r="J572" s="89">
        <v>0.123631699398704</v>
      </c>
      <c r="K572" s="89">
        <v>3.9604823544721501</v>
      </c>
      <c r="L572" s="89">
        <v>1.1842378929335E-16</v>
      </c>
      <c r="M572" s="89">
        <v>0.58392927156569996</v>
      </c>
      <c r="N572" s="89">
        <v>95</v>
      </c>
      <c r="O572" s="89">
        <v>-5.1629835606559198E-2</v>
      </c>
      <c r="P572" s="89">
        <v>8.5235164398259595</v>
      </c>
      <c r="Q572" s="89">
        <v>-3.1720657846432999E-17</v>
      </c>
      <c r="R572" s="89">
        <v>0.69199573701017603</v>
      </c>
      <c r="S572" s="89">
        <v>95</v>
      </c>
      <c r="T572" s="89">
        <v>-0.20218764133839701</v>
      </c>
      <c r="U572" s="89">
        <v>12.4119650376509</v>
      </c>
      <c r="V572" s="89">
        <v>3.8857805861880499E-16</v>
      </c>
      <c r="W572" s="89">
        <v>0.87940709665692296</v>
      </c>
      <c r="X572" s="89">
        <v>95</v>
      </c>
      <c r="Y572" s="89">
        <v>-0.185168371761117</v>
      </c>
      <c r="Z572" s="89">
        <v>11.9724151085067</v>
      </c>
      <c r="AA572" s="89">
        <v>1.8750433304780399E-16</v>
      </c>
      <c r="AB572" s="89">
        <v>1.0322277348490601</v>
      </c>
      <c r="AC572" s="89">
        <v>95</v>
      </c>
      <c r="AD572" s="89">
        <v>-0.20749046497700899</v>
      </c>
      <c r="AE572" s="89">
        <v>12.500604114156801</v>
      </c>
      <c r="AF572" s="89">
        <v>-4.7961634663806795E-16</v>
      </c>
      <c r="AG572" s="89">
        <v>1.02120629920355</v>
      </c>
      <c r="AH572" s="89">
        <v>95</v>
      </c>
      <c r="AI572" s="89">
        <v>-0.145557126302956</v>
      </c>
      <c r="AJ572" s="89">
        <v>11.0036964722702</v>
      </c>
      <c r="AK572" s="89">
        <v>4.8446095620006798E-16</v>
      </c>
      <c r="AL572" s="89">
        <v>1.0813813838723001</v>
      </c>
      <c r="AM572" s="89">
        <v>99</v>
      </c>
      <c r="AN572" s="89">
        <v>-0.34885917851776699</v>
      </c>
      <c r="AO572" s="89">
        <v>17.684063073396</v>
      </c>
      <c r="AP572" s="89">
        <v>-1.9326762412674699E-15</v>
      </c>
      <c r="AQ572" s="89">
        <v>6.8935996948770804</v>
      </c>
      <c r="AR572" s="89">
        <v>99</v>
      </c>
      <c r="AS572" s="93">
        <f t="shared" si="17"/>
        <v>8</v>
      </c>
    </row>
    <row r="573" spans="1:45" x14ac:dyDescent="0.3">
      <c r="A573" s="93" t="str">
        <f t="shared" si="16"/>
        <v>KLBN11LREN3</v>
      </c>
      <c r="B573" s="93">
        <v>571</v>
      </c>
      <c r="C573" s="89" t="s">
        <v>112</v>
      </c>
      <c r="D573" s="89" t="s">
        <v>114</v>
      </c>
      <c r="E573" s="89">
        <v>0</v>
      </c>
      <c r="F573" s="89">
        <v>0</v>
      </c>
      <c r="G573" s="89">
        <v>0</v>
      </c>
      <c r="H573" s="89">
        <v>0</v>
      </c>
      <c r="I573" s="89" t="s">
        <v>230</v>
      </c>
      <c r="J573" s="89">
        <v>0</v>
      </c>
      <c r="K573" s="89">
        <v>0</v>
      </c>
      <c r="L573" s="89">
        <v>0</v>
      </c>
      <c r="M573" s="89">
        <v>0</v>
      </c>
      <c r="N573" s="89" t="s">
        <v>230</v>
      </c>
      <c r="O573" s="89">
        <v>0</v>
      </c>
      <c r="P573" s="89">
        <v>0</v>
      </c>
      <c r="Q573" s="89">
        <v>0</v>
      </c>
      <c r="R573" s="89">
        <v>0</v>
      </c>
      <c r="S573" s="89" t="s">
        <v>230</v>
      </c>
      <c r="T573" s="89">
        <v>4.0970920197319197E-2</v>
      </c>
      <c r="U573" s="89">
        <v>41.532604264608203</v>
      </c>
      <c r="V573" s="89">
        <v>-3.1530333899354401E-15</v>
      </c>
      <c r="W573" s="89">
        <v>2.2676987066945902</v>
      </c>
      <c r="X573" s="89">
        <v>95</v>
      </c>
      <c r="Y573" s="89">
        <v>0.13321239226151099</v>
      </c>
      <c r="Z573" s="89">
        <v>39.1454281559447</v>
      </c>
      <c r="AA573" s="89">
        <v>2.0526790144180702E-15</v>
      </c>
      <c r="AB573" s="89">
        <v>2.4894698270497302</v>
      </c>
      <c r="AC573" s="89">
        <v>99</v>
      </c>
      <c r="AD573" s="89">
        <v>0.32634355465139397</v>
      </c>
      <c r="AE573" s="89">
        <v>34.130109350015601</v>
      </c>
      <c r="AF573" s="89">
        <v>-1.3855583347321999E-15</v>
      </c>
      <c r="AG573" s="89">
        <v>2.9414269439132301</v>
      </c>
      <c r="AH573" s="89">
        <v>95</v>
      </c>
      <c r="AI573" s="89">
        <v>0.54037088619877305</v>
      </c>
      <c r="AJ573" s="89">
        <v>28.8901984243481</v>
      </c>
      <c r="AK573" s="89">
        <v>3.8756876496005502E-16</v>
      </c>
      <c r="AL573" s="89">
        <v>3.0940173325755498</v>
      </c>
      <c r="AM573" s="89">
        <v>95</v>
      </c>
      <c r="AN573" s="89">
        <v>0.37585423419251102</v>
      </c>
      <c r="AO573" s="89">
        <v>34.053892972025899</v>
      </c>
      <c r="AP573" s="89">
        <v>-3.41060513164848E-15</v>
      </c>
      <c r="AQ573" s="89">
        <v>5.1662722684969697</v>
      </c>
      <c r="AR573" s="89">
        <v>95</v>
      </c>
      <c r="AS573" s="93">
        <f t="shared" si="17"/>
        <v>5</v>
      </c>
    </row>
    <row r="574" spans="1:45" x14ac:dyDescent="0.3">
      <c r="A574" s="93" t="str">
        <f t="shared" si="16"/>
        <v>KLBN11MULT3</v>
      </c>
      <c r="B574" s="93">
        <v>572</v>
      </c>
      <c r="C574" s="89" t="s">
        <v>112</v>
      </c>
      <c r="D574" s="89" t="s">
        <v>109</v>
      </c>
      <c r="E574" s="89">
        <v>0</v>
      </c>
      <c r="F574" s="89">
        <v>0</v>
      </c>
      <c r="G574" s="89">
        <v>0</v>
      </c>
      <c r="H574" s="89">
        <v>0</v>
      </c>
      <c r="I574" s="89" t="s">
        <v>230</v>
      </c>
      <c r="J574" s="89">
        <v>0</v>
      </c>
      <c r="K574" s="89">
        <v>0</v>
      </c>
      <c r="L574" s="89">
        <v>0</v>
      </c>
      <c r="M574" s="89">
        <v>0</v>
      </c>
      <c r="N574" s="89" t="s">
        <v>230</v>
      </c>
      <c r="O574" s="89">
        <v>0</v>
      </c>
      <c r="P574" s="89">
        <v>0</v>
      </c>
      <c r="Q574" s="89">
        <v>0</v>
      </c>
      <c r="R574" s="89">
        <v>0</v>
      </c>
      <c r="S574" s="89" t="s">
        <v>230</v>
      </c>
      <c r="T574" s="89">
        <v>9.3200535836827202E-3</v>
      </c>
      <c r="U574" s="89">
        <v>21.5036351695618</v>
      </c>
      <c r="V574" s="89">
        <v>-2.9087843245179101E-15</v>
      </c>
      <c r="W574" s="89">
        <v>1.3733214790013299</v>
      </c>
      <c r="X574" s="89">
        <v>95</v>
      </c>
      <c r="Y574" s="89">
        <v>2.0087552853814802E-2</v>
      </c>
      <c r="Z574" s="89">
        <v>21.213800270471701</v>
      </c>
      <c r="AA574" s="89">
        <v>1.1842378929335E-16</v>
      </c>
      <c r="AB574" s="89">
        <v>1.3828026801403099</v>
      </c>
      <c r="AC574" s="89">
        <v>99</v>
      </c>
      <c r="AD574" s="89">
        <v>8.0521422363287298E-2</v>
      </c>
      <c r="AE574" s="89">
        <v>19.627720253635101</v>
      </c>
      <c r="AF574" s="89">
        <v>-1.70530256582424E-15</v>
      </c>
      <c r="AG574" s="89">
        <v>1.49805089965687</v>
      </c>
      <c r="AH574" s="89">
        <v>99</v>
      </c>
      <c r="AI574" s="89">
        <v>0.14355276318372601</v>
      </c>
      <c r="AJ574" s="89">
        <v>18.082047799267201</v>
      </c>
      <c r="AK574" s="89">
        <v>1.61486985400023E-16</v>
      </c>
      <c r="AL574" s="89">
        <v>1.5400089903306</v>
      </c>
      <c r="AM574" s="89">
        <v>99</v>
      </c>
      <c r="AN574" s="89">
        <v>2.9640451073065399E-2</v>
      </c>
      <c r="AO574" s="89">
        <v>21.7814219041618</v>
      </c>
      <c r="AP574" s="89">
        <v>9.6633812063373593E-16</v>
      </c>
      <c r="AQ574" s="89">
        <v>3.6885045262618901</v>
      </c>
      <c r="AR574" s="89">
        <v>99</v>
      </c>
      <c r="AS574" s="93">
        <f t="shared" si="17"/>
        <v>5</v>
      </c>
    </row>
    <row r="575" spans="1:45" x14ac:dyDescent="0.3">
      <c r="A575" s="93" t="str">
        <f t="shared" si="16"/>
        <v>KLBN11TOTS3</v>
      </c>
      <c r="B575" s="93">
        <v>573</v>
      </c>
      <c r="C575" s="89" t="s">
        <v>112</v>
      </c>
      <c r="D575" s="89" t="s">
        <v>123</v>
      </c>
      <c r="E575" s="89">
        <v>0.35394648383787097</v>
      </c>
      <c r="F575" s="89">
        <v>18.845980406308801</v>
      </c>
      <c r="G575" s="89">
        <v>-1.3855583347321999E-15</v>
      </c>
      <c r="H575" s="89">
        <v>1.03566320897723</v>
      </c>
      <c r="I575" s="89">
        <v>95</v>
      </c>
      <c r="J575" s="89">
        <v>0.35358210418316599</v>
      </c>
      <c r="K575" s="89">
        <v>18.860124579296698</v>
      </c>
      <c r="L575" s="89">
        <v>-1.7763568394002501E-16</v>
      </c>
      <c r="M575" s="89">
        <v>0.97955536998735504</v>
      </c>
      <c r="N575" s="89">
        <v>99</v>
      </c>
      <c r="O575" s="89">
        <v>0.41650847805901697</v>
      </c>
      <c r="P575" s="89">
        <v>17.237057174563098</v>
      </c>
      <c r="Q575" s="89">
        <v>3.1466892583661598E-15</v>
      </c>
      <c r="R575" s="89">
        <v>0.95734517752840298</v>
      </c>
      <c r="S575" s="89">
        <v>99</v>
      </c>
      <c r="T575" s="89">
        <v>0.63222481152784205</v>
      </c>
      <c r="U575" s="89">
        <v>11.672858506643299</v>
      </c>
      <c r="V575" s="89">
        <v>1.59872115546023E-15</v>
      </c>
      <c r="W575" s="89">
        <v>1.1884973787403801</v>
      </c>
      <c r="X575" s="89">
        <v>99</v>
      </c>
      <c r="Y575" s="89">
        <v>0.85031488255044896</v>
      </c>
      <c r="Z575" s="89">
        <v>6.07771909029531</v>
      </c>
      <c r="AA575" s="89">
        <v>2.32900118943588E-15</v>
      </c>
      <c r="AB575" s="89">
        <v>1.5564967901026201</v>
      </c>
      <c r="AC575" s="89">
        <v>99</v>
      </c>
      <c r="AD575" s="89">
        <v>0</v>
      </c>
      <c r="AE575" s="89">
        <v>0</v>
      </c>
      <c r="AF575" s="89">
        <v>0</v>
      </c>
      <c r="AG575" s="89">
        <v>0</v>
      </c>
      <c r="AH575" s="89" t="s">
        <v>230</v>
      </c>
      <c r="AI575" s="89">
        <v>1.01757256758694</v>
      </c>
      <c r="AJ575" s="89">
        <v>1.7743472395675299</v>
      </c>
      <c r="AK575" s="89">
        <v>-1.6148698540002301E-17</v>
      </c>
      <c r="AL575" s="89">
        <v>1.9435977242615301</v>
      </c>
      <c r="AM575" s="89">
        <v>95</v>
      </c>
      <c r="AN575" s="89">
        <v>1.0010721883773801</v>
      </c>
      <c r="AO575" s="89">
        <v>2.3259441781562198</v>
      </c>
      <c r="AP575" s="89">
        <v>2.8421709430403998E-16</v>
      </c>
      <c r="AQ575" s="89">
        <v>1.98748132484538</v>
      </c>
      <c r="AR575" s="89">
        <v>95</v>
      </c>
      <c r="AS575" s="93">
        <f t="shared" si="17"/>
        <v>7</v>
      </c>
    </row>
    <row r="576" spans="1:45" x14ac:dyDescent="0.3">
      <c r="A576" s="93" t="str">
        <f t="shared" si="16"/>
        <v>LAME4BTOW3</v>
      </c>
      <c r="B576" s="93">
        <v>574</v>
      </c>
      <c r="C576" s="89" t="s">
        <v>138</v>
      </c>
      <c r="D576" s="89" t="s">
        <v>131</v>
      </c>
      <c r="E576" s="89">
        <v>0</v>
      </c>
      <c r="F576" s="89">
        <v>0</v>
      </c>
      <c r="G576" s="89">
        <v>0</v>
      </c>
      <c r="H576" s="89">
        <v>0</v>
      </c>
      <c r="I576" s="89" t="s">
        <v>230</v>
      </c>
      <c r="J576" s="89">
        <v>3.97293707407812</v>
      </c>
      <c r="K576" s="89">
        <v>-18.434983529922899</v>
      </c>
      <c r="L576" s="89">
        <v>2.4868995751603501E-15</v>
      </c>
      <c r="M576" s="89">
        <v>4.0596972283113502</v>
      </c>
      <c r="N576" s="89">
        <v>95</v>
      </c>
      <c r="O576" s="89">
        <v>4.0005038813375</v>
      </c>
      <c r="P576" s="89">
        <v>-19.1022522204767</v>
      </c>
      <c r="Q576" s="89">
        <v>6.8009090422752497E-15</v>
      </c>
      <c r="R576" s="89">
        <v>4.1478103407210396</v>
      </c>
      <c r="S576" s="89">
        <v>95</v>
      </c>
      <c r="T576" s="89">
        <v>3.96224138075433</v>
      </c>
      <c r="U576" s="89">
        <v>-18.143996223371001</v>
      </c>
      <c r="V576" s="89">
        <v>-2.66453525910038E-15</v>
      </c>
      <c r="W576" s="89">
        <v>4.3342463240456297</v>
      </c>
      <c r="X576" s="89">
        <v>99</v>
      </c>
      <c r="Y576" s="89">
        <v>3.9114528348337401</v>
      </c>
      <c r="Z576" s="89">
        <v>-17.0697357216036</v>
      </c>
      <c r="AA576" s="89">
        <v>2.3684757858670001E-15</v>
      </c>
      <c r="AB576" s="89">
        <v>4.6503817504765701</v>
      </c>
      <c r="AC576" s="89">
        <v>99</v>
      </c>
      <c r="AD576" s="89">
        <v>3.98852339201372</v>
      </c>
      <c r="AE576" s="89">
        <v>-19.476438173071301</v>
      </c>
      <c r="AF576" s="89">
        <v>-9.1660012913052895E-15</v>
      </c>
      <c r="AG576" s="89">
        <v>4.6100555511214099</v>
      </c>
      <c r="AH576" s="89">
        <v>99</v>
      </c>
      <c r="AI576" s="89">
        <v>4.07622732070244</v>
      </c>
      <c r="AJ576" s="89">
        <v>-22.129280095905099</v>
      </c>
      <c r="AK576" s="89">
        <v>9.6892191240013702E-15</v>
      </c>
      <c r="AL576" s="89">
        <v>4.5610000837792297</v>
      </c>
      <c r="AM576" s="89">
        <v>99</v>
      </c>
      <c r="AN576" s="89">
        <v>4.1737566272247504</v>
      </c>
      <c r="AO576" s="89">
        <v>-26.741848225284802</v>
      </c>
      <c r="AP576" s="89">
        <v>-4.0927261579781799E-15</v>
      </c>
      <c r="AQ576" s="89">
        <v>7.0186726395605898</v>
      </c>
      <c r="AR576" s="89">
        <v>95</v>
      </c>
      <c r="AS576" s="93">
        <f t="shared" si="17"/>
        <v>7</v>
      </c>
    </row>
    <row r="577" spans="1:45" x14ac:dyDescent="0.3">
      <c r="A577" s="93" t="str">
        <f t="shared" si="16"/>
        <v>LAME4CCRO3</v>
      </c>
      <c r="B577" s="93">
        <v>575</v>
      </c>
      <c r="C577" s="89" t="s">
        <v>138</v>
      </c>
      <c r="D577" s="89" t="s">
        <v>84</v>
      </c>
      <c r="E577" s="89">
        <v>0</v>
      </c>
      <c r="F577" s="89">
        <v>0</v>
      </c>
      <c r="G577" s="89">
        <v>0</v>
      </c>
      <c r="H577" s="89">
        <v>0</v>
      </c>
      <c r="I577" s="89" t="s">
        <v>230</v>
      </c>
      <c r="J577" s="89">
        <v>0</v>
      </c>
      <c r="K577" s="89">
        <v>0</v>
      </c>
      <c r="L577" s="89">
        <v>0</v>
      </c>
      <c r="M577" s="89">
        <v>0</v>
      </c>
      <c r="N577" s="89" t="s">
        <v>230</v>
      </c>
      <c r="O577" s="89">
        <v>0</v>
      </c>
      <c r="P577" s="89">
        <v>0</v>
      </c>
      <c r="Q577" s="89">
        <v>0</v>
      </c>
      <c r="R577" s="89">
        <v>0</v>
      </c>
      <c r="S577" s="89" t="s">
        <v>230</v>
      </c>
      <c r="T577" s="89">
        <v>0.149800781027491</v>
      </c>
      <c r="U577" s="89">
        <v>9.1076953619378909</v>
      </c>
      <c r="V577" s="89">
        <v>1.4654943925052099E-15</v>
      </c>
      <c r="W577" s="89">
        <v>0.636725308056173</v>
      </c>
      <c r="X577" s="89">
        <v>95</v>
      </c>
      <c r="Y577" s="89">
        <v>0.153495763914405</v>
      </c>
      <c r="Z577" s="89">
        <v>9.0534625684514296</v>
      </c>
      <c r="AA577" s="89">
        <v>-2.7632217501781699E-16</v>
      </c>
      <c r="AB577" s="89">
        <v>0.70134251365337197</v>
      </c>
      <c r="AC577" s="89">
        <v>99</v>
      </c>
      <c r="AD577" s="89">
        <v>0.163412514103604</v>
      </c>
      <c r="AE577" s="89">
        <v>8.6929773719813905</v>
      </c>
      <c r="AF577" s="89">
        <v>-8.6153306710912204E-16</v>
      </c>
      <c r="AG577" s="89">
        <v>0.76308556624621704</v>
      </c>
      <c r="AH577" s="89">
        <v>95</v>
      </c>
      <c r="AI577" s="89">
        <v>0.177168356122228</v>
      </c>
      <c r="AJ577" s="89">
        <v>8.2921400543177608</v>
      </c>
      <c r="AK577" s="89">
        <v>1.7763568394002501E-16</v>
      </c>
      <c r="AL577" s="89">
        <v>0.76526484931584504</v>
      </c>
      <c r="AM577" s="89">
        <v>99</v>
      </c>
      <c r="AN577" s="89">
        <v>0.16848778752626001</v>
      </c>
      <c r="AO577" s="89">
        <v>8.9126378480530093</v>
      </c>
      <c r="AP577" s="89">
        <v>-3.1263880373444401E-16</v>
      </c>
      <c r="AQ577" s="89">
        <v>1.36667981123837</v>
      </c>
      <c r="AR577" s="89">
        <v>95</v>
      </c>
      <c r="AS577" s="93">
        <f t="shared" si="17"/>
        <v>5</v>
      </c>
    </row>
    <row r="578" spans="1:45" x14ac:dyDescent="0.3">
      <c r="A578" s="93" t="str">
        <f t="shared" si="16"/>
        <v>LAME4COGN3</v>
      </c>
      <c r="B578" s="93">
        <v>576</v>
      </c>
      <c r="C578" s="89" t="s">
        <v>138</v>
      </c>
      <c r="D578" s="89" t="s">
        <v>45</v>
      </c>
      <c r="E578" s="89">
        <v>0</v>
      </c>
      <c r="F578" s="89">
        <v>0</v>
      </c>
      <c r="G578" s="89">
        <v>0</v>
      </c>
      <c r="H578" s="89">
        <v>0</v>
      </c>
      <c r="I578" s="89" t="s">
        <v>230</v>
      </c>
      <c r="J578" s="89">
        <v>0.19611811346118099</v>
      </c>
      <c r="K578" s="89">
        <v>-6.51391172247653E-2</v>
      </c>
      <c r="L578" s="89">
        <v>3.9227880203422201E-16</v>
      </c>
      <c r="M578" s="89">
        <v>0.30642818761526203</v>
      </c>
      <c r="N578" s="89">
        <v>99</v>
      </c>
      <c r="O578" s="89">
        <v>0.30146401003193102</v>
      </c>
      <c r="P578" s="89">
        <v>-2.7520885754212201</v>
      </c>
      <c r="Q578" s="89">
        <v>8.8817841970012504E-17</v>
      </c>
      <c r="R578" s="89">
        <v>0.617491695124745</v>
      </c>
      <c r="S578" s="89">
        <v>95</v>
      </c>
      <c r="T578" s="89">
        <v>0.30078255724509001</v>
      </c>
      <c r="U578" s="89">
        <v>-2.7356678938409802</v>
      </c>
      <c r="V578" s="89">
        <v>-3.1086244689504401E-16</v>
      </c>
      <c r="W578" s="89">
        <v>0.60630991345742602</v>
      </c>
      <c r="X578" s="89">
        <v>95</v>
      </c>
      <c r="Y578" s="89">
        <v>0.30579877130124899</v>
      </c>
      <c r="Z578" s="89">
        <v>-2.8991735537119201</v>
      </c>
      <c r="AA578" s="89">
        <v>6.7106813932898398E-16</v>
      </c>
      <c r="AB578" s="89">
        <v>0.603151573944401</v>
      </c>
      <c r="AC578" s="89">
        <v>95</v>
      </c>
      <c r="AD578" s="89">
        <v>0.29261595131708201</v>
      </c>
      <c r="AE578" s="89">
        <v>-2.5072431341864698</v>
      </c>
      <c r="AF578" s="89">
        <v>-4.4408920985006301E-17</v>
      </c>
      <c r="AG578" s="89">
        <v>0.62655538534484401</v>
      </c>
      <c r="AH578" s="89">
        <v>99</v>
      </c>
      <c r="AI578" s="89">
        <v>0.230701153829904</v>
      </c>
      <c r="AJ578" s="89">
        <v>-0.66674362897706596</v>
      </c>
      <c r="AK578" s="89">
        <v>-5.4905575036007701E-16</v>
      </c>
      <c r="AL578" s="89">
        <v>0.737717034145008</v>
      </c>
      <c r="AM578" s="89">
        <v>99</v>
      </c>
      <c r="AN578" s="89">
        <v>0.20217925937515499</v>
      </c>
      <c r="AO578" s="89">
        <v>0.70960048022524302</v>
      </c>
      <c r="AP578" s="89">
        <v>1.1368683772161601E-16</v>
      </c>
      <c r="AQ578" s="89">
        <v>1.8269582263133399</v>
      </c>
      <c r="AR578" s="89">
        <v>99</v>
      </c>
      <c r="AS578" s="93">
        <f t="shared" si="17"/>
        <v>7</v>
      </c>
    </row>
    <row r="579" spans="1:45" x14ac:dyDescent="0.3">
      <c r="A579" s="93" t="str">
        <f t="shared" si="16"/>
        <v>LAME4CPLE6</v>
      </c>
      <c r="B579" s="93">
        <v>577</v>
      </c>
      <c r="C579" s="89" t="s">
        <v>138</v>
      </c>
      <c r="D579" s="89" t="s">
        <v>508</v>
      </c>
      <c r="E579" s="89">
        <v>0</v>
      </c>
      <c r="F579" s="89">
        <v>0</v>
      </c>
      <c r="G579" s="89">
        <v>0</v>
      </c>
      <c r="H579" s="89">
        <v>0</v>
      </c>
      <c r="I579" s="89" t="s">
        <v>230</v>
      </c>
      <c r="J579" s="89">
        <v>-0.81045169598817002</v>
      </c>
      <c r="K579" s="89">
        <v>86.052742769155202</v>
      </c>
      <c r="L579" s="89">
        <v>-6.0396132539608498E-15</v>
      </c>
      <c r="M579" s="89">
        <v>2.8237941273957299</v>
      </c>
      <c r="N579" s="89">
        <v>95</v>
      </c>
      <c r="O579" s="89">
        <v>-0.672576704041979</v>
      </c>
      <c r="P579" s="89">
        <v>82.531512640296597</v>
      </c>
      <c r="Q579" s="89">
        <v>-3.3497014685833302E-15</v>
      </c>
      <c r="R579" s="89">
        <v>2.80737500272167</v>
      </c>
      <c r="S579" s="89">
        <v>95</v>
      </c>
      <c r="T579" s="89">
        <v>-0.69039339364665797</v>
      </c>
      <c r="U579" s="89">
        <v>82.920120879543902</v>
      </c>
      <c r="V579" s="89">
        <v>-3.4194869158454799E-15</v>
      </c>
      <c r="W579" s="89">
        <v>2.7488304913757</v>
      </c>
      <c r="X579" s="89">
        <v>99</v>
      </c>
      <c r="Y579" s="89">
        <v>-0.63859020074888295</v>
      </c>
      <c r="Z579" s="89">
        <v>81.059979521301898</v>
      </c>
      <c r="AA579" s="89">
        <v>3.3553406966449198E-15</v>
      </c>
      <c r="AB579" s="89">
        <v>3.12853962824139</v>
      </c>
      <c r="AC579" s="89">
        <v>99</v>
      </c>
      <c r="AD579" s="89">
        <v>0</v>
      </c>
      <c r="AE579" s="89">
        <v>0</v>
      </c>
      <c r="AF579" s="89">
        <v>0</v>
      </c>
      <c r="AG579" s="89">
        <v>0</v>
      </c>
      <c r="AH579" s="89" t="s">
        <v>230</v>
      </c>
      <c r="AI579" s="89">
        <v>0</v>
      </c>
      <c r="AJ579" s="89">
        <v>0</v>
      </c>
      <c r="AK579" s="89">
        <v>0</v>
      </c>
      <c r="AL579" s="89">
        <v>0</v>
      </c>
      <c r="AM579" s="89" t="s">
        <v>230</v>
      </c>
      <c r="AN579" s="89">
        <v>0.22120391157387001</v>
      </c>
      <c r="AO579" s="89">
        <v>55.773444415009401</v>
      </c>
      <c r="AP579" s="89">
        <v>-3.6379788070917099E-15</v>
      </c>
      <c r="AQ579" s="89">
        <v>6.3894362992841103</v>
      </c>
      <c r="AR579" s="89">
        <v>95</v>
      </c>
      <c r="AS579" s="93">
        <f t="shared" si="17"/>
        <v>5</v>
      </c>
    </row>
    <row r="580" spans="1:45" x14ac:dyDescent="0.3">
      <c r="A580" s="93" t="str">
        <f t="shared" ref="A580:A623" si="18">_xlfn.CONCAT(C580,D580)</f>
        <v>LAME4CRFB3</v>
      </c>
      <c r="B580" s="93">
        <v>578</v>
      </c>
      <c r="C580" s="89" t="s">
        <v>138</v>
      </c>
      <c r="D580" s="89" t="s">
        <v>135</v>
      </c>
      <c r="E580" s="89">
        <v>0.25003648394620198</v>
      </c>
      <c r="F580" s="89">
        <v>13.455166931425801</v>
      </c>
      <c r="G580" s="89">
        <v>1.74082970261225E-15</v>
      </c>
      <c r="H580" s="89">
        <v>0.44030713774871599</v>
      </c>
      <c r="I580" s="89">
        <v>95</v>
      </c>
      <c r="J580" s="89">
        <v>0</v>
      </c>
      <c r="K580" s="89">
        <v>0</v>
      </c>
      <c r="L580" s="89">
        <v>0</v>
      </c>
      <c r="M580" s="89">
        <v>0</v>
      </c>
      <c r="N580" s="89" t="s">
        <v>230</v>
      </c>
      <c r="O580" s="89">
        <v>9.8344314191205706E-2</v>
      </c>
      <c r="P580" s="89">
        <v>17.261593752568199</v>
      </c>
      <c r="Q580" s="89">
        <v>1.2942028401344699E-15</v>
      </c>
      <c r="R580" s="89">
        <v>0.67520948393249702</v>
      </c>
      <c r="S580" s="89">
        <v>99</v>
      </c>
      <c r="T580" s="89">
        <v>7.2523369767177395E-2</v>
      </c>
      <c r="U580" s="89">
        <v>17.879477986013701</v>
      </c>
      <c r="V580" s="89">
        <v>-3.5527136788005001E-16</v>
      </c>
      <c r="W580" s="89">
        <v>0.72056220440882601</v>
      </c>
      <c r="X580" s="89">
        <v>99</v>
      </c>
      <c r="Y580" s="89">
        <v>7.9002615520364999E-2</v>
      </c>
      <c r="Z580" s="89">
        <v>17.4617258506937</v>
      </c>
      <c r="AA580" s="89">
        <v>-1.24344978758018E-15</v>
      </c>
      <c r="AB580" s="89">
        <v>0.95633289633020002</v>
      </c>
      <c r="AC580" s="89">
        <v>95</v>
      </c>
      <c r="AD580" s="89">
        <v>6.9757073761923194E-2</v>
      </c>
      <c r="AE580" s="89">
        <v>17.733234556295201</v>
      </c>
      <c r="AF580" s="89">
        <v>4.9737991503206998E-16</v>
      </c>
      <c r="AG580" s="89">
        <v>0.94536591418932803</v>
      </c>
      <c r="AH580" s="89">
        <v>95</v>
      </c>
      <c r="AI580" s="89">
        <v>0</v>
      </c>
      <c r="AJ580" s="89">
        <v>0</v>
      </c>
      <c r="AK580" s="89">
        <v>0</v>
      </c>
      <c r="AL580" s="89">
        <v>0</v>
      </c>
      <c r="AM580" s="89" t="s">
        <v>230</v>
      </c>
      <c r="AN580" s="89">
        <v>0</v>
      </c>
      <c r="AO580" s="89">
        <v>0</v>
      </c>
      <c r="AP580" s="89">
        <v>0</v>
      </c>
      <c r="AQ580" s="89">
        <v>0</v>
      </c>
      <c r="AR580" s="89" t="s">
        <v>230</v>
      </c>
      <c r="AS580" s="93">
        <f t="shared" ref="AS580:AS643" si="19">IF(AR580="",0,8-SUMIFS($E$1:$AQ$1,E580:AQ580,0))</f>
        <v>5</v>
      </c>
    </row>
    <row r="581" spans="1:45" x14ac:dyDescent="0.3">
      <c r="A581" s="93" t="str">
        <f t="shared" si="18"/>
        <v>LAME4FLRY3</v>
      </c>
      <c r="B581" s="93">
        <v>579</v>
      </c>
      <c r="C581" s="89" t="s">
        <v>138</v>
      </c>
      <c r="D581" s="89" t="s">
        <v>92</v>
      </c>
      <c r="E581" s="89">
        <v>0.20659738817025999</v>
      </c>
      <c r="F581" s="89">
        <v>21.943464342924901</v>
      </c>
      <c r="G581" s="89">
        <v>5.6843418860807996E-16</v>
      </c>
      <c r="H581" s="89">
        <v>0.69067502022881599</v>
      </c>
      <c r="I581" s="89">
        <v>99</v>
      </c>
      <c r="J581" s="89">
        <v>-9.4904453898736696E-2</v>
      </c>
      <c r="K581" s="89">
        <v>29.5169697730385</v>
      </c>
      <c r="L581" s="89">
        <v>-3.5527136788005001E-16</v>
      </c>
      <c r="M581" s="89">
        <v>1.0583636120617601</v>
      </c>
      <c r="N581" s="89">
        <v>95</v>
      </c>
      <c r="O581" s="89">
        <v>-0.15176493199663901</v>
      </c>
      <c r="P581" s="89">
        <v>30.9684853404062</v>
      </c>
      <c r="Q581" s="89">
        <v>-2.86754746931755E-15</v>
      </c>
      <c r="R581" s="89">
        <v>1.04061383723638</v>
      </c>
      <c r="S581" s="89">
        <v>95</v>
      </c>
      <c r="T581" s="89">
        <v>-0.180215444253924</v>
      </c>
      <c r="U581" s="89">
        <v>31.632254872434501</v>
      </c>
      <c r="V581" s="89">
        <v>2.0206059048177801E-15</v>
      </c>
      <c r="W581" s="89">
        <v>1.0675129449723</v>
      </c>
      <c r="X581" s="89">
        <v>99</v>
      </c>
      <c r="Y581" s="89">
        <v>-0.15141334097297199</v>
      </c>
      <c r="Z581" s="89">
        <v>30.4504527061796</v>
      </c>
      <c r="AA581" s="89">
        <v>-1.3421362786579699E-15</v>
      </c>
      <c r="AB581" s="89">
        <v>1.6076112780420799</v>
      </c>
      <c r="AC581" s="89">
        <v>99</v>
      </c>
      <c r="AD581" s="89">
        <v>0</v>
      </c>
      <c r="AE581" s="89">
        <v>0</v>
      </c>
      <c r="AF581" s="89">
        <v>0</v>
      </c>
      <c r="AG581" s="89">
        <v>0</v>
      </c>
      <c r="AH581" s="89" t="s">
        <v>230</v>
      </c>
      <c r="AI581" s="89">
        <v>0</v>
      </c>
      <c r="AJ581" s="89">
        <v>0</v>
      </c>
      <c r="AK581" s="89">
        <v>0</v>
      </c>
      <c r="AL581" s="89">
        <v>0</v>
      </c>
      <c r="AM581" s="89" t="s">
        <v>230</v>
      </c>
      <c r="AN581" s="89">
        <v>0</v>
      </c>
      <c r="AO581" s="89">
        <v>0</v>
      </c>
      <c r="AP581" s="89">
        <v>0</v>
      </c>
      <c r="AQ581" s="89">
        <v>0</v>
      </c>
      <c r="AR581" s="89" t="s">
        <v>230</v>
      </c>
      <c r="AS581" s="93">
        <f t="shared" si="19"/>
        <v>5</v>
      </c>
    </row>
    <row r="582" spans="1:45" x14ac:dyDescent="0.3">
      <c r="A582" s="93" t="str">
        <f t="shared" si="18"/>
        <v>LAME4HGTX3</v>
      </c>
      <c r="B582" s="93">
        <v>580</v>
      </c>
      <c r="C582" s="89" t="s">
        <v>138</v>
      </c>
      <c r="D582" s="89" t="s">
        <v>106</v>
      </c>
      <c r="E582" s="89">
        <v>0.13980689095564</v>
      </c>
      <c r="F582" s="89">
        <v>13.9029906671189</v>
      </c>
      <c r="G582" s="89">
        <v>-1.1368683772161599E-15</v>
      </c>
      <c r="H582" s="89">
        <v>0.685164761072941</v>
      </c>
      <c r="I582" s="89">
        <v>95</v>
      </c>
      <c r="J582" s="89">
        <v>-1.28525961902072E-2</v>
      </c>
      <c r="K582" s="89">
        <v>17.774606511009701</v>
      </c>
      <c r="L582" s="89">
        <v>-6.8093678843676302E-16</v>
      </c>
      <c r="M582" s="89">
        <v>1.0238741218624401</v>
      </c>
      <c r="N582" s="89">
        <v>95</v>
      </c>
      <c r="O582" s="89">
        <v>-0.15130929188748801</v>
      </c>
      <c r="P582" s="89">
        <v>21.297588697151902</v>
      </c>
      <c r="Q582" s="89">
        <v>2.5376526277146401E-17</v>
      </c>
      <c r="R582" s="89">
        <v>1.1686696421649401</v>
      </c>
      <c r="S582" s="89">
        <v>95</v>
      </c>
      <c r="T582" s="89">
        <v>-0.200658790800575</v>
      </c>
      <c r="U582" s="89">
        <v>22.45586284046</v>
      </c>
      <c r="V582" s="89">
        <v>5.7731597280508103E-16</v>
      </c>
      <c r="W582" s="89">
        <v>1.2847970596121501</v>
      </c>
      <c r="X582" s="89">
        <v>95</v>
      </c>
      <c r="Y582" s="89">
        <v>-0.180391666683727</v>
      </c>
      <c r="Z582" s="89">
        <v>21.544758869879999</v>
      </c>
      <c r="AA582" s="89">
        <v>1.38161087508908E-15</v>
      </c>
      <c r="AB582" s="89">
        <v>1.6133533150910699</v>
      </c>
      <c r="AC582" s="89">
        <v>99</v>
      </c>
      <c r="AD582" s="89">
        <v>0</v>
      </c>
      <c r="AE582" s="89">
        <v>0</v>
      </c>
      <c r="AF582" s="89">
        <v>0</v>
      </c>
      <c r="AG582" s="89">
        <v>0</v>
      </c>
      <c r="AH582" s="89" t="s">
        <v>230</v>
      </c>
      <c r="AI582" s="89">
        <v>0</v>
      </c>
      <c r="AJ582" s="89">
        <v>0</v>
      </c>
      <c r="AK582" s="89">
        <v>0</v>
      </c>
      <c r="AL582" s="89">
        <v>0</v>
      </c>
      <c r="AM582" s="89" t="s">
        <v>230</v>
      </c>
      <c r="AN582" s="89">
        <v>1.2251875787065099E-2</v>
      </c>
      <c r="AO582" s="89">
        <v>16.3001714276045</v>
      </c>
      <c r="AP582" s="89">
        <v>7.9580786405131203E-16</v>
      </c>
      <c r="AQ582" s="89">
        <v>3.0092415335348801</v>
      </c>
      <c r="AR582" s="89">
        <v>95</v>
      </c>
      <c r="AS582" s="93">
        <f t="shared" si="19"/>
        <v>6</v>
      </c>
    </row>
    <row r="583" spans="1:45" x14ac:dyDescent="0.3">
      <c r="A583" s="93" t="str">
        <f t="shared" si="18"/>
        <v>LAME4IRBR3</v>
      </c>
      <c r="B583" s="93">
        <v>581</v>
      </c>
      <c r="C583" s="89" t="s">
        <v>138</v>
      </c>
      <c r="D583" s="89" t="s">
        <v>108</v>
      </c>
      <c r="E583" s="89">
        <v>-7.00158846030004E-2</v>
      </c>
      <c r="F583" s="89">
        <v>8.8230951211457107</v>
      </c>
      <c r="G583" s="89">
        <v>5.6843418860807996E-16</v>
      </c>
      <c r="H583" s="89">
        <v>0.61076355106999802</v>
      </c>
      <c r="I583" s="89">
        <v>95</v>
      </c>
      <c r="J583" s="89">
        <v>2.0431831440846301E-2</v>
      </c>
      <c r="K583" s="89">
        <v>6.5502647448481399</v>
      </c>
      <c r="L583" s="89">
        <v>8.1416355139178104E-16</v>
      </c>
      <c r="M583" s="89">
        <v>0.61606295575787595</v>
      </c>
      <c r="N583" s="89">
        <v>95</v>
      </c>
      <c r="O583" s="89">
        <v>6.8087536227704498E-2</v>
      </c>
      <c r="P583" s="89">
        <v>5.3353003672741801</v>
      </c>
      <c r="Q583" s="89">
        <v>6.4710142006723397E-16</v>
      </c>
      <c r="R583" s="89">
        <v>0.64246878275655905</v>
      </c>
      <c r="S583" s="89">
        <v>95</v>
      </c>
      <c r="T583" s="89">
        <v>0.115307676885737</v>
      </c>
      <c r="U583" s="89">
        <v>4.21850895468204</v>
      </c>
      <c r="V583" s="89">
        <v>7.8270723236073505E-16</v>
      </c>
      <c r="W583" s="89">
        <v>0.89636529888682404</v>
      </c>
      <c r="X583" s="89">
        <v>95</v>
      </c>
      <c r="Y583" s="89">
        <v>0.13064645648676201</v>
      </c>
      <c r="Z583" s="89">
        <v>3.8534923718503902</v>
      </c>
      <c r="AA583" s="89">
        <v>2.7138785046392698E-16</v>
      </c>
      <c r="AB583" s="89">
        <v>1.0335774583972599</v>
      </c>
      <c r="AC583" s="89">
        <v>95</v>
      </c>
      <c r="AD583" s="89">
        <v>8.1574460369066806E-2</v>
      </c>
      <c r="AE583" s="89">
        <v>5.38827203068728</v>
      </c>
      <c r="AF583" s="89">
        <v>1.4210854715201999E-16</v>
      </c>
      <c r="AG583" s="89">
        <v>1.1682879097902401</v>
      </c>
      <c r="AH583" s="89">
        <v>95</v>
      </c>
      <c r="AI583" s="89">
        <v>4.05758040225494E-2</v>
      </c>
      <c r="AJ583" s="89">
        <v>6.6235787519917704</v>
      </c>
      <c r="AK583" s="89">
        <v>1.9378438248002699E-16</v>
      </c>
      <c r="AL583" s="89">
        <v>1.2007111516715301</v>
      </c>
      <c r="AM583" s="89">
        <v>95</v>
      </c>
      <c r="AN583" s="89">
        <v>3.4743455027548302E-3</v>
      </c>
      <c r="AO583" s="89">
        <v>9.8399244958143903</v>
      </c>
      <c r="AP583" s="89">
        <v>-1.5916157281026199E-15</v>
      </c>
      <c r="AQ583" s="89">
        <v>7.0137076744440696</v>
      </c>
      <c r="AR583" s="89">
        <v>99</v>
      </c>
      <c r="AS583" s="93">
        <f t="shared" si="19"/>
        <v>8</v>
      </c>
    </row>
    <row r="584" spans="1:45" x14ac:dyDescent="0.3">
      <c r="A584" s="93" t="str">
        <f t="shared" si="18"/>
        <v>LAME4LCAM3</v>
      </c>
      <c r="B584" s="93">
        <v>582</v>
      </c>
      <c r="C584" s="89" t="s">
        <v>138</v>
      </c>
      <c r="D584" s="89" t="s">
        <v>509</v>
      </c>
      <c r="E584" s="89">
        <v>-0.79718302432924004</v>
      </c>
      <c r="F584" s="89">
        <v>46.620429532579102</v>
      </c>
      <c r="G584" s="89">
        <v>4.5830006456526503E-15</v>
      </c>
      <c r="H584" s="89">
        <v>1.24060489876951</v>
      </c>
      <c r="I584" s="89">
        <v>99</v>
      </c>
      <c r="J584" s="89">
        <v>-0.80601623401682199</v>
      </c>
      <c r="K584" s="89">
        <v>46.816591107321699</v>
      </c>
      <c r="L584" s="89">
        <v>2.93098878501041E-15</v>
      </c>
      <c r="M584" s="89">
        <v>1.1943837868782301</v>
      </c>
      <c r="N584" s="89">
        <v>99</v>
      </c>
      <c r="O584" s="89">
        <v>-0.82474924724898102</v>
      </c>
      <c r="P584" s="89">
        <v>47.286027489595703</v>
      </c>
      <c r="Q584" s="89">
        <v>-4.5931512561635098E-15</v>
      </c>
      <c r="R584" s="89">
        <v>1.1622464041885801</v>
      </c>
      <c r="S584" s="89">
        <v>99</v>
      </c>
      <c r="T584" s="89">
        <v>-0.91606875415972799</v>
      </c>
      <c r="U584" s="89">
        <v>49.423582251174203</v>
      </c>
      <c r="V584" s="89">
        <v>4.1744385725905903E-15</v>
      </c>
      <c r="W584" s="89">
        <v>1.6716711505226201</v>
      </c>
      <c r="X584" s="89">
        <v>99</v>
      </c>
      <c r="Y584" s="89">
        <v>-0.86671792182365104</v>
      </c>
      <c r="Z584" s="89">
        <v>47.041997385073202</v>
      </c>
      <c r="AA584" s="89">
        <v>2.21057740014253E-15</v>
      </c>
      <c r="AB584" s="89">
        <v>3.3100267902963099</v>
      </c>
      <c r="AC584" s="89">
        <v>99</v>
      </c>
      <c r="AD584" s="89">
        <v>-0.57080765854048099</v>
      </c>
      <c r="AE584" s="89">
        <v>37.430703605793802</v>
      </c>
      <c r="AF584" s="89">
        <v>7.9580786405131197E-15</v>
      </c>
      <c r="AG584" s="89">
        <v>4.8632093637841196</v>
      </c>
      <c r="AH584" s="89">
        <v>95</v>
      </c>
      <c r="AI584" s="89">
        <v>0</v>
      </c>
      <c r="AJ584" s="89">
        <v>0</v>
      </c>
      <c r="AK584" s="89">
        <v>0</v>
      </c>
      <c r="AL584" s="89">
        <v>0</v>
      </c>
      <c r="AM584" s="89" t="s">
        <v>230</v>
      </c>
      <c r="AN584" s="89">
        <v>0</v>
      </c>
      <c r="AO584" s="89">
        <v>0</v>
      </c>
      <c r="AP584" s="89">
        <v>0</v>
      </c>
      <c r="AQ584" s="89">
        <v>0</v>
      </c>
      <c r="AR584" s="89" t="s">
        <v>230</v>
      </c>
      <c r="AS584" s="93">
        <f t="shared" si="19"/>
        <v>6</v>
      </c>
    </row>
    <row r="585" spans="1:45" x14ac:dyDescent="0.3">
      <c r="A585" s="93" t="str">
        <f t="shared" si="18"/>
        <v>LAME4LREN3</v>
      </c>
      <c r="B585" s="93">
        <v>583</v>
      </c>
      <c r="C585" s="89" t="s">
        <v>138</v>
      </c>
      <c r="D585" s="89" t="s">
        <v>114</v>
      </c>
      <c r="E585" s="89">
        <v>-0.29827280146687901</v>
      </c>
      <c r="F585" s="89">
        <v>50.484133833690798</v>
      </c>
      <c r="G585" s="89">
        <v>-4.5474735088646397E-15</v>
      </c>
      <c r="H585" s="89">
        <v>2.5217034464354202</v>
      </c>
      <c r="I585" s="89">
        <v>95</v>
      </c>
      <c r="J585" s="89">
        <v>0</v>
      </c>
      <c r="K585" s="89">
        <v>0</v>
      </c>
      <c r="L585" s="89">
        <v>0</v>
      </c>
      <c r="M585" s="89">
        <v>0</v>
      </c>
      <c r="N585" s="89" t="s">
        <v>230</v>
      </c>
      <c r="O585" s="89">
        <v>-0.15331096124813201</v>
      </c>
      <c r="P585" s="89">
        <v>46.880559394892899</v>
      </c>
      <c r="Q585" s="89">
        <v>2.6899117853775201E-15</v>
      </c>
      <c r="R585" s="89">
        <v>2.29799870566859</v>
      </c>
      <c r="S585" s="89">
        <v>95</v>
      </c>
      <c r="T585" s="89">
        <v>-0.140562173722209</v>
      </c>
      <c r="U585" s="89">
        <v>46.536828780771003</v>
      </c>
      <c r="V585" s="89">
        <v>-3.28626015289046E-15</v>
      </c>
      <c r="W585" s="89">
        <v>2.1955683248484799</v>
      </c>
      <c r="X585" s="89">
        <v>95</v>
      </c>
      <c r="Y585" s="89">
        <v>-0.100173872950395</v>
      </c>
      <c r="Z585" s="89">
        <v>45.1625830957692</v>
      </c>
      <c r="AA585" s="89">
        <v>4.3816802038539498E-15</v>
      </c>
      <c r="AB585" s="89">
        <v>2.4860692524580901</v>
      </c>
      <c r="AC585" s="89">
        <v>99</v>
      </c>
      <c r="AD585" s="89">
        <v>2.8405293944641901E-2</v>
      </c>
      <c r="AE585" s="89">
        <v>40.908526582933803</v>
      </c>
      <c r="AF585" s="89">
        <v>-1.70530256582424E-15</v>
      </c>
      <c r="AG585" s="89">
        <v>3.11273658189016</v>
      </c>
      <c r="AH585" s="89">
        <v>95</v>
      </c>
      <c r="AI585" s="89">
        <v>0</v>
      </c>
      <c r="AJ585" s="89">
        <v>0</v>
      </c>
      <c r="AK585" s="89">
        <v>0</v>
      </c>
      <c r="AL585" s="89">
        <v>0</v>
      </c>
      <c r="AM585" s="89" t="s">
        <v>230</v>
      </c>
      <c r="AN585" s="89">
        <v>0.24387433054694799</v>
      </c>
      <c r="AO585" s="89">
        <v>35.801317689995301</v>
      </c>
      <c r="AP585" s="89">
        <v>-1.56319401867222E-15</v>
      </c>
      <c r="AQ585" s="89">
        <v>5.2383134807850604</v>
      </c>
      <c r="AR585" s="89">
        <v>95</v>
      </c>
      <c r="AS585" s="93">
        <f t="shared" si="19"/>
        <v>6</v>
      </c>
    </row>
    <row r="586" spans="1:45" x14ac:dyDescent="0.3">
      <c r="A586" s="93" t="str">
        <f t="shared" si="18"/>
        <v>LAME4MGLU3</v>
      </c>
      <c r="B586" s="93">
        <v>584</v>
      </c>
      <c r="C586" s="89" t="s">
        <v>138</v>
      </c>
      <c r="D586" s="89" t="s">
        <v>132</v>
      </c>
      <c r="E586" s="89">
        <v>-0.31840246358915297</v>
      </c>
      <c r="F586" s="89">
        <v>32.439033117855701</v>
      </c>
      <c r="G586" s="89">
        <v>-1.6697754290362401E-15</v>
      </c>
      <c r="H586" s="89">
        <v>1.2400503834680301</v>
      </c>
      <c r="I586" s="89">
        <v>95</v>
      </c>
      <c r="J586" s="89">
        <v>-0.33547207054577499</v>
      </c>
      <c r="K586" s="89">
        <v>32.879230309519997</v>
      </c>
      <c r="L586" s="89">
        <v>-4.6481337297639903E-15</v>
      </c>
      <c r="M586" s="89">
        <v>1.2043777671312099</v>
      </c>
      <c r="N586" s="89">
        <v>95</v>
      </c>
      <c r="O586" s="89">
        <v>-0.37977922526288799</v>
      </c>
      <c r="P586" s="89">
        <v>34.003784486060198</v>
      </c>
      <c r="Q586" s="89">
        <v>-1.16732020874874E-15</v>
      </c>
      <c r="R586" s="89">
        <v>1.16130302484065</v>
      </c>
      <c r="S586" s="89">
        <v>99</v>
      </c>
      <c r="T586" s="89">
        <v>-0.48055493567256902</v>
      </c>
      <c r="U586" s="89">
        <v>36.374387177841498</v>
      </c>
      <c r="V586" s="89">
        <v>-4.2854608750530997E-15</v>
      </c>
      <c r="W586" s="89">
        <v>1.7275186244301</v>
      </c>
      <c r="X586" s="89">
        <v>99</v>
      </c>
      <c r="Y586" s="89">
        <v>-0.45166530851355102</v>
      </c>
      <c r="Z586" s="89">
        <v>34.709168468238097</v>
      </c>
      <c r="AA586" s="89">
        <v>-8.6844112148456696E-16</v>
      </c>
      <c r="AB586" s="89">
        <v>2.9234639638996498</v>
      </c>
      <c r="AC586" s="89">
        <v>95</v>
      </c>
      <c r="AD586" s="89">
        <v>0</v>
      </c>
      <c r="AE586" s="89">
        <v>0</v>
      </c>
      <c r="AF586" s="89">
        <v>0</v>
      </c>
      <c r="AG586" s="89">
        <v>0</v>
      </c>
      <c r="AH586" s="89" t="s">
        <v>230</v>
      </c>
      <c r="AI586" s="89">
        <v>0</v>
      </c>
      <c r="AJ586" s="89">
        <v>0</v>
      </c>
      <c r="AK586" s="89">
        <v>0</v>
      </c>
      <c r="AL586" s="89">
        <v>0</v>
      </c>
      <c r="AM586" s="89" t="s">
        <v>230</v>
      </c>
      <c r="AN586" s="89">
        <v>0</v>
      </c>
      <c r="AO586" s="89">
        <v>0</v>
      </c>
      <c r="AP586" s="89">
        <v>0</v>
      </c>
      <c r="AQ586" s="89">
        <v>0</v>
      </c>
      <c r="AR586" s="89" t="s">
        <v>230</v>
      </c>
      <c r="AS586" s="93">
        <f t="shared" si="19"/>
        <v>5</v>
      </c>
    </row>
    <row r="587" spans="1:45" x14ac:dyDescent="0.3">
      <c r="A587" s="93" t="str">
        <f t="shared" si="18"/>
        <v>LAME4MULT3</v>
      </c>
      <c r="B587" s="93">
        <v>585</v>
      </c>
      <c r="C587" s="89" t="s">
        <v>138</v>
      </c>
      <c r="D587" s="89" t="s">
        <v>109</v>
      </c>
      <c r="E587" s="89">
        <v>0</v>
      </c>
      <c r="F587" s="89">
        <v>0</v>
      </c>
      <c r="G587" s="89">
        <v>0</v>
      </c>
      <c r="H587" s="89">
        <v>0</v>
      </c>
      <c r="I587" s="89" t="s">
        <v>230</v>
      </c>
      <c r="J587" s="89">
        <v>0</v>
      </c>
      <c r="K587" s="89">
        <v>0</v>
      </c>
      <c r="L587" s="89">
        <v>0</v>
      </c>
      <c r="M587" s="89">
        <v>0</v>
      </c>
      <c r="N587" s="89" t="s">
        <v>230</v>
      </c>
      <c r="O587" s="89">
        <v>0</v>
      </c>
      <c r="P587" s="89">
        <v>0</v>
      </c>
      <c r="Q587" s="89">
        <v>0</v>
      </c>
      <c r="R587" s="89">
        <v>0</v>
      </c>
      <c r="S587" s="89" t="s">
        <v>230</v>
      </c>
      <c r="T587" s="89">
        <v>-4.5950787699906903E-2</v>
      </c>
      <c r="U587" s="89">
        <v>23.040758932411599</v>
      </c>
      <c r="V587" s="89">
        <v>-1.90958360235527E-15</v>
      </c>
      <c r="W587" s="89">
        <v>1.3605265937834401</v>
      </c>
      <c r="X587" s="89">
        <v>95</v>
      </c>
      <c r="Y587" s="89">
        <v>-3.3372102269787998E-2</v>
      </c>
      <c r="Z587" s="89">
        <v>22.641814952705399</v>
      </c>
      <c r="AA587" s="89">
        <v>2.7040098555314899E-15</v>
      </c>
      <c r="AB587" s="89">
        <v>1.3777585429006201</v>
      </c>
      <c r="AC587" s="89">
        <v>99</v>
      </c>
      <c r="AD587" s="89">
        <v>6.3276638555246397E-3</v>
      </c>
      <c r="AE587" s="89">
        <v>21.319370564033999</v>
      </c>
      <c r="AF587" s="89">
        <v>-1.24344978758018E-15</v>
      </c>
      <c r="AG587" s="89">
        <v>1.5190248970548801</v>
      </c>
      <c r="AH587" s="89">
        <v>99</v>
      </c>
      <c r="AI587" s="89">
        <v>8.4128928170263101E-2</v>
      </c>
      <c r="AJ587" s="89">
        <v>19.014052662954601</v>
      </c>
      <c r="AK587" s="89">
        <v>1.13040889780016E-15</v>
      </c>
      <c r="AL587" s="89">
        <v>1.5874880583838</v>
      </c>
      <c r="AM587" s="89">
        <v>99</v>
      </c>
      <c r="AN587" s="89">
        <v>5.3717677051251703E-2</v>
      </c>
      <c r="AO587" s="89">
        <v>20.9856109498938</v>
      </c>
      <c r="AP587" s="89">
        <v>1.5347723092418199E-15</v>
      </c>
      <c r="AQ587" s="89">
        <v>3.6823101556328899</v>
      </c>
      <c r="AR587" s="89">
        <v>99</v>
      </c>
      <c r="AS587" s="93">
        <f t="shared" si="19"/>
        <v>5</v>
      </c>
    </row>
    <row r="588" spans="1:45" x14ac:dyDescent="0.3">
      <c r="A588" s="93" t="str">
        <f t="shared" si="18"/>
        <v>LAME4RADL3</v>
      </c>
      <c r="B588" s="93">
        <v>586</v>
      </c>
      <c r="C588" s="89" t="s">
        <v>138</v>
      </c>
      <c r="D588" s="89" t="s">
        <v>99</v>
      </c>
      <c r="E588" s="89">
        <v>-0.32845455353954001</v>
      </c>
      <c r="F588" s="89">
        <v>33.278640322465101</v>
      </c>
      <c r="G588" s="89">
        <v>-2.4868995751603499E-16</v>
      </c>
      <c r="H588" s="89">
        <v>0.90403742848831703</v>
      </c>
      <c r="I588" s="89">
        <v>99</v>
      </c>
      <c r="J588" s="89">
        <v>-0.36447694732197999</v>
      </c>
      <c r="K588" s="89">
        <v>34.163464835425501</v>
      </c>
      <c r="L588" s="89">
        <v>1.3914795241968601E-15</v>
      </c>
      <c r="M588" s="89">
        <v>0.88721205236340905</v>
      </c>
      <c r="N588" s="89">
        <v>99</v>
      </c>
      <c r="O588" s="89">
        <v>-0.26638729662229699</v>
      </c>
      <c r="P588" s="89">
        <v>31.664338748435998</v>
      </c>
      <c r="Q588" s="89">
        <v>2.03012210217171E-15</v>
      </c>
      <c r="R588" s="89">
        <v>0.98817273783676396</v>
      </c>
      <c r="S588" s="89">
        <v>99</v>
      </c>
      <c r="T588" s="89">
        <v>-0.288424776014647</v>
      </c>
      <c r="U588" s="89">
        <v>32.179449211848301</v>
      </c>
      <c r="V588" s="89">
        <v>-9.7699626167013803E-16</v>
      </c>
      <c r="W588" s="89">
        <v>0.990043642325942</v>
      </c>
      <c r="X588" s="89">
        <v>99</v>
      </c>
      <c r="Y588" s="89">
        <v>-0.27251410931758802</v>
      </c>
      <c r="Z588" s="89">
        <v>31.462501596346598</v>
      </c>
      <c r="AA588" s="89">
        <v>-3.0790185216271001E-15</v>
      </c>
      <c r="AB588" s="89">
        <v>1.24261791266737</v>
      </c>
      <c r="AC588" s="89">
        <v>99</v>
      </c>
      <c r="AD588" s="89">
        <v>0</v>
      </c>
      <c r="AE588" s="89">
        <v>0</v>
      </c>
      <c r="AF588" s="89">
        <v>0</v>
      </c>
      <c r="AG588" s="89">
        <v>0</v>
      </c>
      <c r="AH588" s="89" t="s">
        <v>230</v>
      </c>
      <c r="AI588" s="89">
        <v>0</v>
      </c>
      <c r="AJ588" s="89">
        <v>0</v>
      </c>
      <c r="AK588" s="89">
        <v>0</v>
      </c>
      <c r="AL588" s="89">
        <v>0</v>
      </c>
      <c r="AM588" s="89" t="s">
        <v>230</v>
      </c>
      <c r="AN588" s="89">
        <v>0</v>
      </c>
      <c r="AO588" s="89">
        <v>0</v>
      </c>
      <c r="AP588" s="89">
        <v>0</v>
      </c>
      <c r="AQ588" s="89">
        <v>0</v>
      </c>
      <c r="AR588" s="89" t="s">
        <v>230</v>
      </c>
      <c r="AS588" s="93">
        <f t="shared" si="19"/>
        <v>5</v>
      </c>
    </row>
    <row r="589" spans="1:45" x14ac:dyDescent="0.3">
      <c r="A589" s="93" t="str">
        <f t="shared" si="18"/>
        <v>LAME4RENT3</v>
      </c>
      <c r="B589" s="93">
        <v>587</v>
      </c>
      <c r="C589" s="89" t="s">
        <v>138</v>
      </c>
      <c r="D589" s="89" t="s">
        <v>118</v>
      </c>
      <c r="E589" s="89">
        <v>-2.0309257912717702</v>
      </c>
      <c r="F589" s="89">
        <v>115.62723431017599</v>
      </c>
      <c r="G589" s="89">
        <v>-3.5527136788005001E-15</v>
      </c>
      <c r="H589" s="89">
        <v>2.9256387175171401</v>
      </c>
      <c r="I589" s="89">
        <v>99</v>
      </c>
      <c r="J589" s="89">
        <v>-1.94489112277311</v>
      </c>
      <c r="K589" s="89">
        <v>113.397698042071</v>
      </c>
      <c r="L589" s="89">
        <v>-2.7237471537470501E-15</v>
      </c>
      <c r="M589" s="89">
        <v>2.85690589815776</v>
      </c>
      <c r="N589" s="89">
        <v>99</v>
      </c>
      <c r="O589" s="89">
        <v>-1.8944352629707999</v>
      </c>
      <c r="P589" s="89">
        <v>112.10989175194599</v>
      </c>
      <c r="Q589" s="89">
        <v>4.9737991503207002E-15</v>
      </c>
      <c r="R589" s="89">
        <v>2.8354491929095702</v>
      </c>
      <c r="S589" s="89">
        <v>99</v>
      </c>
      <c r="T589" s="89">
        <v>-2.1274360381351798</v>
      </c>
      <c r="U589" s="89">
        <v>117.584269492979</v>
      </c>
      <c r="V589" s="89">
        <v>9.4146912488213303E-15</v>
      </c>
      <c r="W589" s="89">
        <v>4.0906908932089996</v>
      </c>
      <c r="X589" s="89">
        <v>99</v>
      </c>
      <c r="Y589" s="89">
        <v>-2.0184654065482701</v>
      </c>
      <c r="Z589" s="89">
        <v>112.29904811366799</v>
      </c>
      <c r="AA589" s="89">
        <v>2.21057740014253E-15</v>
      </c>
      <c r="AB589" s="89">
        <v>7.5641556430560799</v>
      </c>
      <c r="AC589" s="89">
        <v>99</v>
      </c>
      <c r="AD589" s="89">
        <v>0</v>
      </c>
      <c r="AE589" s="89">
        <v>0</v>
      </c>
      <c r="AF589" s="89">
        <v>0</v>
      </c>
      <c r="AG589" s="89">
        <v>0</v>
      </c>
      <c r="AH589" s="89" t="s">
        <v>230</v>
      </c>
      <c r="AI589" s="89">
        <v>0</v>
      </c>
      <c r="AJ589" s="89">
        <v>0</v>
      </c>
      <c r="AK589" s="89">
        <v>0</v>
      </c>
      <c r="AL589" s="89">
        <v>0</v>
      </c>
      <c r="AM589" s="89" t="s">
        <v>230</v>
      </c>
      <c r="AN589" s="89">
        <v>0</v>
      </c>
      <c r="AO589" s="89">
        <v>0</v>
      </c>
      <c r="AP589" s="89">
        <v>0</v>
      </c>
      <c r="AQ589" s="89">
        <v>0</v>
      </c>
      <c r="AR589" s="89" t="s">
        <v>230</v>
      </c>
      <c r="AS589" s="93">
        <f t="shared" si="19"/>
        <v>5</v>
      </c>
    </row>
    <row r="590" spans="1:45" x14ac:dyDescent="0.3">
      <c r="A590" s="93" t="str">
        <f t="shared" si="18"/>
        <v>LCAM3BEEF3</v>
      </c>
      <c r="B590" s="93">
        <v>588</v>
      </c>
      <c r="C590" s="89" t="s">
        <v>509</v>
      </c>
      <c r="D590" s="89" t="s">
        <v>116</v>
      </c>
      <c r="E590" s="89">
        <v>-0.39011680920723601</v>
      </c>
      <c r="F590" s="89">
        <v>20.6207363585672</v>
      </c>
      <c r="G590" s="89">
        <v>3.5527136788005001E-15</v>
      </c>
      <c r="H590" s="89">
        <v>0.52847884604906803</v>
      </c>
      <c r="I590" s="89">
        <v>99</v>
      </c>
      <c r="J590" s="89">
        <v>-0.39855206898328799</v>
      </c>
      <c r="K590" s="89">
        <v>20.847672338436599</v>
      </c>
      <c r="L590" s="89">
        <v>-1.1842378929335E-15</v>
      </c>
      <c r="M590" s="89">
        <v>0.49204950484207699</v>
      </c>
      <c r="N590" s="89">
        <v>99</v>
      </c>
      <c r="O590" s="89">
        <v>-0.39374221755667199</v>
      </c>
      <c r="P590" s="89">
        <v>20.723990363021699</v>
      </c>
      <c r="Q590" s="89">
        <v>2.5503408908532199E-15</v>
      </c>
      <c r="R590" s="89">
        <v>0.49264307694182402</v>
      </c>
      <c r="S590" s="89">
        <v>99</v>
      </c>
      <c r="T590" s="89">
        <v>-0.33765355337615199</v>
      </c>
      <c r="U590" s="89">
        <v>19.270262790857299</v>
      </c>
      <c r="V590" s="89">
        <v>0</v>
      </c>
      <c r="W590" s="89">
        <v>0.57703638547249203</v>
      </c>
      <c r="X590" s="89">
        <v>99</v>
      </c>
      <c r="Y590" s="89">
        <v>-0.27466253899836501</v>
      </c>
      <c r="Z590" s="89">
        <v>17.683205066606298</v>
      </c>
      <c r="AA590" s="89">
        <v>1.3914795241968601E-15</v>
      </c>
      <c r="AB590" s="89">
        <v>0.70152163233595999</v>
      </c>
      <c r="AC590" s="89">
        <v>95</v>
      </c>
      <c r="AD590" s="89">
        <v>-0.19910720673910001</v>
      </c>
      <c r="AE590" s="89">
        <v>15.8067274093346</v>
      </c>
      <c r="AF590" s="89">
        <v>6.03961325396085E-16</v>
      </c>
      <c r="AG590" s="89">
        <v>1.0598669530360201</v>
      </c>
      <c r="AH590" s="89">
        <v>99</v>
      </c>
      <c r="AI590" s="89">
        <v>0</v>
      </c>
      <c r="AJ590" s="89">
        <v>0</v>
      </c>
      <c r="AK590" s="89">
        <v>0</v>
      </c>
      <c r="AL590" s="89">
        <v>0</v>
      </c>
      <c r="AM590" s="89" t="s">
        <v>230</v>
      </c>
      <c r="AN590" s="89">
        <v>0</v>
      </c>
      <c r="AO590" s="89">
        <v>0</v>
      </c>
      <c r="AP590" s="89">
        <v>0</v>
      </c>
      <c r="AQ590" s="89">
        <v>0</v>
      </c>
      <c r="AR590" s="89" t="s">
        <v>230</v>
      </c>
      <c r="AS590" s="93">
        <f t="shared" si="19"/>
        <v>6</v>
      </c>
    </row>
    <row r="591" spans="1:45" x14ac:dyDescent="0.3">
      <c r="A591" s="93" t="str">
        <f t="shared" si="18"/>
        <v>LCAM3BRML3</v>
      </c>
      <c r="B591" s="93">
        <v>589</v>
      </c>
      <c r="C591" s="89" t="s">
        <v>509</v>
      </c>
      <c r="D591" s="89" t="s">
        <v>105</v>
      </c>
      <c r="E591" s="89">
        <v>0</v>
      </c>
      <c r="F591" s="89">
        <v>0</v>
      </c>
      <c r="G591" s="89">
        <v>0</v>
      </c>
      <c r="H591" s="89">
        <v>0</v>
      </c>
      <c r="I591" s="89" t="s">
        <v>230</v>
      </c>
      <c r="J591" s="89">
        <v>0</v>
      </c>
      <c r="K591" s="89">
        <v>0</v>
      </c>
      <c r="L591" s="89">
        <v>0</v>
      </c>
      <c r="M591" s="89">
        <v>0</v>
      </c>
      <c r="N591" s="89" t="s">
        <v>230</v>
      </c>
      <c r="O591" s="89">
        <v>0</v>
      </c>
      <c r="P591" s="89">
        <v>0</v>
      </c>
      <c r="Q591" s="89">
        <v>0</v>
      </c>
      <c r="R591" s="89">
        <v>0</v>
      </c>
      <c r="S591" s="89" t="s">
        <v>230</v>
      </c>
      <c r="T591" s="89">
        <v>-7.4932806821081097E-2</v>
      </c>
      <c r="U591" s="89">
        <v>11.572555488890901</v>
      </c>
      <c r="V591" s="89">
        <v>8.77076189453874E-16</v>
      </c>
      <c r="W591" s="89">
        <v>0.67051325199720302</v>
      </c>
      <c r="X591" s="89">
        <v>95</v>
      </c>
      <c r="Y591" s="89">
        <v>-6.1259833748904501E-2</v>
      </c>
      <c r="Z591" s="89">
        <v>11.2447604896216</v>
      </c>
      <c r="AA591" s="89">
        <v>-3.3553406966449199E-16</v>
      </c>
      <c r="AB591" s="89">
        <v>0.70695729941787999</v>
      </c>
      <c r="AC591" s="89">
        <v>99</v>
      </c>
      <c r="AD591" s="89">
        <v>-2.1510317138460799E-2</v>
      </c>
      <c r="AE591" s="89">
        <v>10.275025573027101</v>
      </c>
      <c r="AF591" s="89">
        <v>-3.5527136788005001E-16</v>
      </c>
      <c r="AG591" s="89">
        <v>0.793166253457398</v>
      </c>
      <c r="AH591" s="89">
        <v>95</v>
      </c>
      <c r="AI591" s="89">
        <v>-5.7198468366310203E-3</v>
      </c>
      <c r="AJ591" s="89">
        <v>9.9045610079690203</v>
      </c>
      <c r="AK591" s="89">
        <v>-1.9378438248002699E-16</v>
      </c>
      <c r="AL591" s="89">
        <v>0.81745372350893597</v>
      </c>
      <c r="AM591" s="89">
        <v>99</v>
      </c>
      <c r="AN591" s="89">
        <v>3.9792807980036801E-2</v>
      </c>
      <c r="AO591" s="89">
        <v>9.7925784223088694</v>
      </c>
      <c r="AP591" s="89">
        <v>-4.5474735088646403E-16</v>
      </c>
      <c r="AQ591" s="89">
        <v>2.4863420333137398</v>
      </c>
      <c r="AR591" s="89">
        <v>99</v>
      </c>
      <c r="AS591" s="93">
        <f t="shared" si="19"/>
        <v>5</v>
      </c>
    </row>
    <row r="592" spans="1:45" x14ac:dyDescent="0.3">
      <c r="A592" s="93" t="str">
        <f t="shared" si="18"/>
        <v>LCAM3CIEL3</v>
      </c>
      <c r="B592" s="93">
        <v>590</v>
      </c>
      <c r="C592" s="89" t="s">
        <v>509</v>
      </c>
      <c r="D592" s="89" t="s">
        <v>85</v>
      </c>
      <c r="E592" s="89">
        <v>-7.0571818379414702E-2</v>
      </c>
      <c r="F592" s="89">
        <v>5.66916421404094</v>
      </c>
      <c r="G592" s="89">
        <v>-4.0856207306205802E-16</v>
      </c>
      <c r="H592" s="89">
        <v>0.256128960253797</v>
      </c>
      <c r="I592" s="89">
        <v>95</v>
      </c>
      <c r="J592" s="89">
        <v>-0.118916231531616</v>
      </c>
      <c r="K592" s="89">
        <v>6.9682295063267299</v>
      </c>
      <c r="L592" s="89">
        <v>-5.8841820305133305E-16</v>
      </c>
      <c r="M592" s="89">
        <v>0.27280395911842698</v>
      </c>
      <c r="N592" s="89">
        <v>95</v>
      </c>
      <c r="O592" s="89">
        <v>-0.137510333157527</v>
      </c>
      <c r="P592" s="89">
        <v>7.46371034174022</v>
      </c>
      <c r="Q592" s="89">
        <v>4.31400946711489E-16</v>
      </c>
      <c r="R592" s="89">
        <v>0.28716188200016002</v>
      </c>
      <c r="S592" s="89">
        <v>99</v>
      </c>
      <c r="T592" s="89">
        <v>-0.126545506805157</v>
      </c>
      <c r="U592" s="89">
        <v>7.1799579463779102</v>
      </c>
      <c r="V592" s="89">
        <v>-5.8286708792820699E-16</v>
      </c>
      <c r="W592" s="89">
        <v>0.29903543343118599</v>
      </c>
      <c r="X592" s="89">
        <v>99</v>
      </c>
      <c r="Y592" s="89">
        <v>-7.2871973401860607E-2</v>
      </c>
      <c r="Z592" s="89">
        <v>5.8339768065817497</v>
      </c>
      <c r="AA592" s="89">
        <v>6.9080543754454198E-17</v>
      </c>
      <c r="AB592" s="89">
        <v>0.47666630622512302</v>
      </c>
      <c r="AC592" s="89">
        <v>99</v>
      </c>
      <c r="AD592" s="89">
        <v>0</v>
      </c>
      <c r="AE592" s="89">
        <v>0</v>
      </c>
      <c r="AF592" s="89">
        <v>0</v>
      </c>
      <c r="AG592" s="89">
        <v>0</v>
      </c>
      <c r="AH592" s="89" t="s">
        <v>230</v>
      </c>
      <c r="AI592" s="89">
        <v>-3.9248591335374498E-2</v>
      </c>
      <c r="AJ592" s="89">
        <v>5.01463762551648</v>
      </c>
      <c r="AK592" s="89">
        <v>1.6148698540002301E-17</v>
      </c>
      <c r="AL592" s="89">
        <v>0.52060960514918098</v>
      </c>
      <c r="AM592" s="89">
        <v>95</v>
      </c>
      <c r="AN592" s="89">
        <v>0</v>
      </c>
      <c r="AO592" s="89">
        <v>0</v>
      </c>
      <c r="AP592" s="89">
        <v>0</v>
      </c>
      <c r="AQ592" s="89">
        <v>0</v>
      </c>
      <c r="AR592" s="89" t="s">
        <v>230</v>
      </c>
      <c r="AS592" s="93">
        <f t="shared" si="19"/>
        <v>6</v>
      </c>
    </row>
    <row r="593" spans="1:45" x14ac:dyDescent="0.3">
      <c r="A593" s="93" t="str">
        <f t="shared" si="18"/>
        <v>LCAM3COGN3</v>
      </c>
      <c r="B593" s="93">
        <v>591</v>
      </c>
      <c r="C593" s="89" t="s">
        <v>509</v>
      </c>
      <c r="D593" s="89" t="s">
        <v>45</v>
      </c>
      <c r="E593" s="89">
        <v>-0.15400705920070401</v>
      </c>
      <c r="F593" s="89">
        <v>8.97925568492753</v>
      </c>
      <c r="G593" s="89">
        <v>-5.59552404411079E-16</v>
      </c>
      <c r="H593" s="89">
        <v>0.27116123894445299</v>
      </c>
      <c r="I593" s="89">
        <v>99</v>
      </c>
      <c r="J593" s="89">
        <v>-0.21400805686645599</v>
      </c>
      <c r="K593" s="89">
        <v>10.5897063807046</v>
      </c>
      <c r="L593" s="89">
        <v>-1.4062824978585301E-16</v>
      </c>
      <c r="M593" s="89">
        <v>0.354058189467717</v>
      </c>
      <c r="N593" s="89">
        <v>99</v>
      </c>
      <c r="O593" s="89">
        <v>-0.33718995390942802</v>
      </c>
      <c r="P593" s="89">
        <v>13.846857536301201</v>
      </c>
      <c r="Q593" s="89">
        <v>-3.2355071003361698E-16</v>
      </c>
      <c r="R593" s="89">
        <v>0.67558464480835501</v>
      </c>
      <c r="S593" s="89">
        <v>95</v>
      </c>
      <c r="T593" s="89">
        <v>-0.278641312796505</v>
      </c>
      <c r="U593" s="89">
        <v>12.334814480139</v>
      </c>
      <c r="V593" s="89">
        <v>8.3266726846886704E-17</v>
      </c>
      <c r="W593" s="89">
        <v>0.75926894317411997</v>
      </c>
      <c r="X593" s="89">
        <v>95</v>
      </c>
      <c r="Y593" s="89">
        <v>-0.17029063474300099</v>
      </c>
      <c r="Z593" s="89">
        <v>9.6210893517954901</v>
      </c>
      <c r="AA593" s="89">
        <v>3.1579677144893298E-16</v>
      </c>
      <c r="AB593" s="89">
        <v>1.06903398119306</v>
      </c>
      <c r="AC593" s="89">
        <v>95</v>
      </c>
      <c r="AD593" s="89">
        <v>0</v>
      </c>
      <c r="AE593" s="89">
        <v>0</v>
      </c>
      <c r="AF593" s="89">
        <v>0</v>
      </c>
      <c r="AG593" s="89">
        <v>0</v>
      </c>
      <c r="AH593" s="89" t="s">
        <v>230</v>
      </c>
      <c r="AI593" s="89">
        <v>0</v>
      </c>
      <c r="AJ593" s="89">
        <v>0</v>
      </c>
      <c r="AK593" s="89">
        <v>0</v>
      </c>
      <c r="AL593" s="89">
        <v>0</v>
      </c>
      <c r="AM593" s="89" t="s">
        <v>230</v>
      </c>
      <c r="AN593" s="89">
        <v>0</v>
      </c>
      <c r="AO593" s="89">
        <v>0</v>
      </c>
      <c r="AP593" s="89">
        <v>0</v>
      </c>
      <c r="AQ593" s="89">
        <v>0</v>
      </c>
      <c r="AR593" s="89" t="s">
        <v>230</v>
      </c>
      <c r="AS593" s="93">
        <f t="shared" si="19"/>
        <v>5</v>
      </c>
    </row>
    <row r="594" spans="1:45" x14ac:dyDescent="0.3">
      <c r="A594" s="93" t="str">
        <f t="shared" si="18"/>
        <v>LCAM3CPLE6</v>
      </c>
      <c r="B594" s="93">
        <v>592</v>
      </c>
      <c r="C594" s="89" t="s">
        <v>509</v>
      </c>
      <c r="D594" s="89" t="s">
        <v>508</v>
      </c>
      <c r="E594" s="89">
        <v>0</v>
      </c>
      <c r="F594" s="89">
        <v>0</v>
      </c>
      <c r="G594" s="89">
        <v>0</v>
      </c>
      <c r="H594" s="89">
        <v>0</v>
      </c>
      <c r="I594" s="89" t="s">
        <v>230</v>
      </c>
      <c r="J594" s="89">
        <v>0</v>
      </c>
      <c r="K594" s="89">
        <v>0</v>
      </c>
      <c r="L594" s="89">
        <v>0</v>
      </c>
      <c r="M594" s="89">
        <v>0</v>
      </c>
      <c r="N594" s="89" t="s">
        <v>230</v>
      </c>
      <c r="O594" s="89">
        <v>0.83642594947356497</v>
      </c>
      <c r="P594" s="89">
        <v>43.463893633664497</v>
      </c>
      <c r="Q594" s="89">
        <v>2.03012210217171E-15</v>
      </c>
      <c r="R594" s="89">
        <v>2.5571618040505699</v>
      </c>
      <c r="S594" s="89">
        <v>95</v>
      </c>
      <c r="T594" s="89">
        <v>0.72661627088018099</v>
      </c>
      <c r="U594" s="89">
        <v>46.301591273906503</v>
      </c>
      <c r="V594" s="89">
        <v>-8.4376949871511903E-16</v>
      </c>
      <c r="W594" s="89">
        <v>2.5778902586780701</v>
      </c>
      <c r="X594" s="89">
        <v>95</v>
      </c>
      <c r="Y594" s="89">
        <v>0.62915328484602495</v>
      </c>
      <c r="Z594" s="89">
        <v>48.804174874774503</v>
      </c>
      <c r="AA594" s="89">
        <v>-4.0658834324050199E-15</v>
      </c>
      <c r="AB594" s="89">
        <v>2.6720163737859401</v>
      </c>
      <c r="AC594" s="89">
        <v>95</v>
      </c>
      <c r="AD594" s="89">
        <v>0.73761467617244503</v>
      </c>
      <c r="AE594" s="89">
        <v>46.129430164242699</v>
      </c>
      <c r="AF594" s="89">
        <v>-8.8817841970012504E-16</v>
      </c>
      <c r="AG594" s="89">
        <v>2.7162997858342202</v>
      </c>
      <c r="AH594" s="89">
        <v>95</v>
      </c>
      <c r="AI594" s="89">
        <v>0.84690839295198805</v>
      </c>
      <c r="AJ594" s="89">
        <v>43.516729394240102</v>
      </c>
      <c r="AK594" s="89">
        <v>-7.1054273576010003E-16</v>
      </c>
      <c r="AL594" s="89">
        <v>2.9408777401541699</v>
      </c>
      <c r="AM594" s="89">
        <v>99</v>
      </c>
      <c r="AN594" s="89">
        <v>0.89975758201233602</v>
      </c>
      <c r="AO594" s="89">
        <v>43.3371694133969</v>
      </c>
      <c r="AP594" s="89">
        <v>3.6379788070917099E-15</v>
      </c>
      <c r="AQ594" s="89">
        <v>3.8847491318376601</v>
      </c>
      <c r="AR594" s="89">
        <v>99</v>
      </c>
      <c r="AS594" s="93">
        <f t="shared" si="19"/>
        <v>6</v>
      </c>
    </row>
    <row r="595" spans="1:45" x14ac:dyDescent="0.3">
      <c r="A595" s="93" t="str">
        <f t="shared" si="18"/>
        <v>LCAM3FLRY3</v>
      </c>
      <c r="B595" s="93">
        <v>593</v>
      </c>
      <c r="C595" s="89" t="s">
        <v>509</v>
      </c>
      <c r="D595" s="89" t="s">
        <v>92</v>
      </c>
      <c r="E595" s="89">
        <v>-0.148644988517115</v>
      </c>
      <c r="F595" s="89">
        <v>31.1400308852797</v>
      </c>
      <c r="G595" s="89">
        <v>-3.5527136788004998E-17</v>
      </c>
      <c r="H595" s="89">
        <v>0.76007648632618097</v>
      </c>
      <c r="I595" s="89">
        <v>99</v>
      </c>
      <c r="J595" s="89">
        <v>0</v>
      </c>
      <c r="K595" s="89">
        <v>0</v>
      </c>
      <c r="L595" s="89">
        <v>0</v>
      </c>
      <c r="M595" s="89">
        <v>0</v>
      </c>
      <c r="N595" s="89" t="s">
        <v>230</v>
      </c>
      <c r="O595" s="89">
        <v>0.17474526138619101</v>
      </c>
      <c r="P595" s="89">
        <v>22.491348216807499</v>
      </c>
      <c r="Q595" s="89">
        <v>-1.2180732613030301E-15</v>
      </c>
      <c r="R595" s="89">
        <v>1.0391458861491301</v>
      </c>
      <c r="S595" s="89">
        <v>95</v>
      </c>
      <c r="T595" s="89">
        <v>0.20136008149203299</v>
      </c>
      <c r="U595" s="89">
        <v>21.8014173325309</v>
      </c>
      <c r="V595" s="89">
        <v>-1.0436096431476499E-15</v>
      </c>
      <c r="W595" s="89">
        <v>1.00012151899205</v>
      </c>
      <c r="X595" s="89">
        <v>95</v>
      </c>
      <c r="Y595" s="89">
        <v>0.267159039956821</v>
      </c>
      <c r="Z595" s="89">
        <v>20.167007074646399</v>
      </c>
      <c r="AA595" s="89">
        <v>-2.07241631263363E-15</v>
      </c>
      <c r="AB595" s="89">
        <v>1.1546246100122699</v>
      </c>
      <c r="AC595" s="89">
        <v>99</v>
      </c>
      <c r="AD595" s="89">
        <v>0.31725118261579399</v>
      </c>
      <c r="AE595" s="89">
        <v>18.9435683646368</v>
      </c>
      <c r="AF595" s="89">
        <v>1.45661260830821E-15</v>
      </c>
      <c r="AG595" s="89">
        <v>1.22195732235224</v>
      </c>
      <c r="AH595" s="89">
        <v>95</v>
      </c>
      <c r="AI595" s="89">
        <v>0.37426604593943802</v>
      </c>
      <c r="AJ595" s="89">
        <v>17.576746569395102</v>
      </c>
      <c r="AK595" s="89">
        <v>-2.3577099868403299E-15</v>
      </c>
      <c r="AL595" s="89">
        <v>1.30448063703582</v>
      </c>
      <c r="AM595" s="89">
        <v>95</v>
      </c>
      <c r="AN595" s="89">
        <v>0.39865747283450997</v>
      </c>
      <c r="AO595" s="89">
        <v>17.522411992073099</v>
      </c>
      <c r="AP595" s="89">
        <v>-5.6843418860807996E-16</v>
      </c>
      <c r="AQ595" s="89">
        <v>1.8001762876215599</v>
      </c>
      <c r="AR595" s="89">
        <v>95</v>
      </c>
      <c r="AS595" s="93">
        <f t="shared" si="19"/>
        <v>7</v>
      </c>
    </row>
    <row r="596" spans="1:45" x14ac:dyDescent="0.3">
      <c r="A596" s="93" t="str">
        <f t="shared" si="18"/>
        <v>LCAM3GGBR4</v>
      </c>
      <c r="B596" s="93">
        <v>594</v>
      </c>
      <c r="C596" s="89" t="s">
        <v>509</v>
      </c>
      <c r="D596" s="89" t="s">
        <v>39</v>
      </c>
      <c r="E596" s="89">
        <v>0</v>
      </c>
      <c r="F596" s="89">
        <v>0</v>
      </c>
      <c r="G596" s="89">
        <v>0</v>
      </c>
      <c r="H596" s="89">
        <v>0</v>
      </c>
      <c r="I596" s="89" t="s">
        <v>230</v>
      </c>
      <c r="J596" s="89">
        <v>0</v>
      </c>
      <c r="K596" s="89">
        <v>0</v>
      </c>
      <c r="L596" s="89">
        <v>0</v>
      </c>
      <c r="M596" s="89">
        <v>0</v>
      </c>
      <c r="N596" s="89" t="s">
        <v>230</v>
      </c>
      <c r="O596" s="89">
        <v>0.72832959690147903</v>
      </c>
      <c r="P596" s="89">
        <v>3.8097802375238099</v>
      </c>
      <c r="Q596" s="89">
        <v>-1.2180732613030301E-15</v>
      </c>
      <c r="R596" s="89">
        <v>1.3387987385933999</v>
      </c>
      <c r="S596" s="89">
        <v>95</v>
      </c>
      <c r="T596" s="89">
        <v>0.76997099787576395</v>
      </c>
      <c r="U596" s="89">
        <v>2.7280663816519501</v>
      </c>
      <c r="V596" s="89">
        <v>-1.73194791841524E-15</v>
      </c>
      <c r="W596" s="89">
        <v>1.2814215168340199</v>
      </c>
      <c r="X596" s="89">
        <v>99</v>
      </c>
      <c r="Y596" s="89">
        <v>0.80567199086736596</v>
      </c>
      <c r="Z596" s="89">
        <v>1.83125615417762</v>
      </c>
      <c r="AA596" s="89">
        <v>-1.0855514018557101E-15</v>
      </c>
      <c r="AB596" s="89">
        <v>1.2390572230941801</v>
      </c>
      <c r="AC596" s="89">
        <v>99</v>
      </c>
      <c r="AD596" s="89">
        <v>0.81278468376020796</v>
      </c>
      <c r="AE596" s="89">
        <v>1.6432425771699499</v>
      </c>
      <c r="AF596" s="89">
        <v>-4.55635529306164E-15</v>
      </c>
      <c r="AG596" s="89">
        <v>1.22898396693422</v>
      </c>
      <c r="AH596" s="89">
        <v>99</v>
      </c>
      <c r="AI596" s="89">
        <v>0.819042558570657</v>
      </c>
      <c r="AJ596" s="89">
        <v>1.4850969837427299</v>
      </c>
      <c r="AK596" s="89">
        <v>-1.10618584999016E-15</v>
      </c>
      <c r="AL596" s="89">
        <v>1.1922209309865599</v>
      </c>
      <c r="AM596" s="89">
        <v>99</v>
      </c>
      <c r="AN596" s="89">
        <v>0.82079949565132204</v>
      </c>
      <c r="AO596" s="89">
        <v>1.35305554216848</v>
      </c>
      <c r="AP596" s="89">
        <v>1.64845914696343E-15</v>
      </c>
      <c r="AQ596" s="89">
        <v>1.17475589339472</v>
      </c>
      <c r="AR596" s="89">
        <v>99</v>
      </c>
      <c r="AS596" s="93">
        <f t="shared" si="19"/>
        <v>6</v>
      </c>
    </row>
    <row r="597" spans="1:45" x14ac:dyDescent="0.3">
      <c r="A597" s="93" t="str">
        <f t="shared" si="18"/>
        <v>LCAM3GOAU4</v>
      </c>
      <c r="B597" s="93">
        <v>595</v>
      </c>
      <c r="C597" s="89" t="s">
        <v>509</v>
      </c>
      <c r="D597" s="89" t="s">
        <v>40</v>
      </c>
      <c r="E597" s="89">
        <v>0</v>
      </c>
      <c r="F597" s="89">
        <v>0</v>
      </c>
      <c r="G597" s="89">
        <v>0</v>
      </c>
      <c r="H597" s="89">
        <v>0</v>
      </c>
      <c r="I597" s="89" t="s">
        <v>230</v>
      </c>
      <c r="J597" s="89">
        <v>0</v>
      </c>
      <c r="K597" s="89">
        <v>0</v>
      </c>
      <c r="L597" s="89">
        <v>0</v>
      </c>
      <c r="M597" s="89">
        <v>0</v>
      </c>
      <c r="N597" s="89" t="s">
        <v>230</v>
      </c>
      <c r="O597" s="89">
        <v>0.31814481001544498</v>
      </c>
      <c r="P597" s="89">
        <v>2.02191757024837</v>
      </c>
      <c r="Q597" s="89">
        <v>1.9032394707859801E-16</v>
      </c>
      <c r="R597" s="89">
        <v>0.57755366751697501</v>
      </c>
      <c r="S597" s="89">
        <v>95</v>
      </c>
      <c r="T597" s="89">
        <v>0.33767928943678099</v>
      </c>
      <c r="U597" s="89">
        <v>1.5141416379783399</v>
      </c>
      <c r="V597" s="89">
        <v>2.1649348980190599E-16</v>
      </c>
      <c r="W597" s="89">
        <v>0.55404189713708196</v>
      </c>
      <c r="X597" s="89">
        <v>99</v>
      </c>
      <c r="Y597" s="89">
        <v>0.35584202654455299</v>
      </c>
      <c r="Z597" s="89">
        <v>1.05897000456352</v>
      </c>
      <c r="AA597" s="89">
        <v>-6.85871112990652E-16</v>
      </c>
      <c r="AB597" s="89">
        <v>0.54031094868742402</v>
      </c>
      <c r="AC597" s="89">
        <v>99</v>
      </c>
      <c r="AD597" s="89">
        <v>0.36602762042625597</v>
      </c>
      <c r="AE597" s="89">
        <v>0.80174042130515399</v>
      </c>
      <c r="AF597" s="89">
        <v>-7.8603790143461104E-16</v>
      </c>
      <c r="AG597" s="89">
        <v>0.54727961820691895</v>
      </c>
      <c r="AH597" s="89">
        <v>99</v>
      </c>
      <c r="AI597" s="89">
        <v>0.37101460733945701</v>
      </c>
      <c r="AJ597" s="89">
        <v>0.67792256829789499</v>
      </c>
      <c r="AK597" s="89">
        <v>-7.5495165674510603E-16</v>
      </c>
      <c r="AL597" s="89">
        <v>0.53528655021730698</v>
      </c>
      <c r="AM597" s="89">
        <v>99</v>
      </c>
      <c r="AN597" s="89">
        <v>0.37389436695485201</v>
      </c>
      <c r="AO597" s="89">
        <v>0.61198263357582905</v>
      </c>
      <c r="AP597" s="89">
        <v>-1.7763568394002499E-17</v>
      </c>
      <c r="AQ597" s="89">
        <v>0.52011098604581696</v>
      </c>
      <c r="AR597" s="89">
        <v>99</v>
      </c>
      <c r="AS597" s="93">
        <f t="shared" si="19"/>
        <v>6</v>
      </c>
    </row>
    <row r="598" spans="1:45" x14ac:dyDescent="0.3">
      <c r="A598" s="93" t="str">
        <f t="shared" si="18"/>
        <v>LCAM3HGTX3</v>
      </c>
      <c r="B598" s="93">
        <v>596</v>
      </c>
      <c r="C598" s="89" t="s">
        <v>509</v>
      </c>
      <c r="D598" s="89" t="s">
        <v>106</v>
      </c>
      <c r="E598" s="89">
        <v>-0.12873050615304801</v>
      </c>
      <c r="F598" s="89">
        <v>20.861174884195599</v>
      </c>
      <c r="G598" s="89">
        <v>-1.5276668818842199E-15</v>
      </c>
      <c r="H598" s="89">
        <v>0.69738055646170805</v>
      </c>
      <c r="I598" s="89">
        <v>99</v>
      </c>
      <c r="J598" s="89">
        <v>-4.9419597718670999E-3</v>
      </c>
      <c r="K598" s="89">
        <v>17.552923923347802</v>
      </c>
      <c r="L598" s="89">
        <v>-1.7763568394002501E-15</v>
      </c>
      <c r="M598" s="89">
        <v>1.0246673375987301</v>
      </c>
      <c r="N598" s="89">
        <v>95</v>
      </c>
      <c r="O598" s="89">
        <v>0</v>
      </c>
      <c r="P598" s="89">
        <v>0</v>
      </c>
      <c r="Q598" s="89">
        <v>0</v>
      </c>
      <c r="R598" s="89">
        <v>0</v>
      </c>
      <c r="S598" s="89" t="s">
        <v>230</v>
      </c>
      <c r="T598" s="89">
        <v>0</v>
      </c>
      <c r="U598" s="89">
        <v>0</v>
      </c>
      <c r="V598" s="89">
        <v>0</v>
      </c>
      <c r="W598" s="89">
        <v>0</v>
      </c>
      <c r="X598" s="89" t="s">
        <v>230</v>
      </c>
      <c r="Y598" s="89">
        <v>0.27338799410057901</v>
      </c>
      <c r="Z598" s="89">
        <v>10.296181299390501</v>
      </c>
      <c r="AA598" s="89">
        <v>6.7106813932898398E-16</v>
      </c>
      <c r="AB598" s="89">
        <v>1.1929407497256399</v>
      </c>
      <c r="AC598" s="89">
        <v>95</v>
      </c>
      <c r="AD598" s="89">
        <v>0.29252859740672699</v>
      </c>
      <c r="AE598" s="89">
        <v>9.8357763226165495</v>
      </c>
      <c r="AF598" s="89">
        <v>-7.1054273576010003E-16</v>
      </c>
      <c r="AG598" s="89">
        <v>1.1860551470852301</v>
      </c>
      <c r="AH598" s="89">
        <v>95</v>
      </c>
      <c r="AI598" s="89">
        <v>0.27670033296424601</v>
      </c>
      <c r="AJ598" s="89">
        <v>10.222230540685301</v>
      </c>
      <c r="AK598" s="89">
        <v>4.19866162040059E-16</v>
      </c>
      <c r="AL598" s="89">
        <v>1.17562556717561</v>
      </c>
      <c r="AM598" s="89">
        <v>99</v>
      </c>
      <c r="AN598" s="89">
        <v>0.31618517217165498</v>
      </c>
      <c r="AO598" s="89">
        <v>10.1571472953224</v>
      </c>
      <c r="AP598" s="89">
        <v>2.3874235921539399E-15</v>
      </c>
      <c r="AQ598" s="89">
        <v>2.3999643011573801</v>
      </c>
      <c r="AR598" s="89">
        <v>95</v>
      </c>
      <c r="AS598" s="93">
        <f t="shared" si="19"/>
        <v>6</v>
      </c>
    </row>
    <row r="599" spans="1:45" x14ac:dyDescent="0.3">
      <c r="A599" s="93" t="str">
        <f t="shared" si="18"/>
        <v>LCAM3IRBR3</v>
      </c>
      <c r="B599" s="93">
        <v>597</v>
      </c>
      <c r="C599" s="89" t="s">
        <v>509</v>
      </c>
      <c r="D599" s="89" t="s">
        <v>108</v>
      </c>
      <c r="E599" s="89">
        <v>0.157872185747616</v>
      </c>
      <c r="F599" s="89">
        <v>2.8996250836100002</v>
      </c>
      <c r="G599" s="89">
        <v>6.2172489379008802E-16</v>
      </c>
      <c r="H599" s="89">
        <v>0.53220219496020005</v>
      </c>
      <c r="I599" s="89">
        <v>95</v>
      </c>
      <c r="J599" s="89">
        <v>2.2774664613603099E-2</v>
      </c>
      <c r="K599" s="89">
        <v>6.5278202459644801</v>
      </c>
      <c r="L599" s="89">
        <v>4.7369515717340002E-16</v>
      </c>
      <c r="M599" s="89">
        <v>0.61618852978969996</v>
      </c>
      <c r="N599" s="89">
        <v>95</v>
      </c>
      <c r="O599" s="89">
        <v>-5.1561775725226099E-2</v>
      </c>
      <c r="P599" s="89">
        <v>8.4895170930837303</v>
      </c>
      <c r="Q599" s="89">
        <v>6.1538076222080104E-16</v>
      </c>
      <c r="R599" s="89">
        <v>0.67596210587081895</v>
      </c>
      <c r="S599" s="89">
        <v>95</v>
      </c>
      <c r="T599" s="89">
        <v>-0.135074551115165</v>
      </c>
      <c r="U599" s="89">
        <v>10.653850293010001</v>
      </c>
      <c r="V599" s="89">
        <v>1.06026298851702E-15</v>
      </c>
      <c r="W599" s="89">
        <v>0.84769524671267704</v>
      </c>
      <c r="X599" s="89">
        <v>95</v>
      </c>
      <c r="Y599" s="89">
        <v>-0.102400862436569</v>
      </c>
      <c r="Z599" s="89">
        <v>9.86476912714725</v>
      </c>
      <c r="AA599" s="89">
        <v>1.2829243840112899E-16</v>
      </c>
      <c r="AB599" s="89">
        <v>1.04591414554122</v>
      </c>
      <c r="AC599" s="89">
        <v>99</v>
      </c>
      <c r="AD599" s="89">
        <v>-0.100509702753025</v>
      </c>
      <c r="AE599" s="89">
        <v>9.8312117932169105</v>
      </c>
      <c r="AF599" s="89">
        <v>-5.1514348342607299E-16</v>
      </c>
      <c r="AG599" s="89">
        <v>1.0851900711451501</v>
      </c>
      <c r="AH599" s="89">
        <v>95</v>
      </c>
      <c r="AI599" s="89">
        <v>-8.2879765965878094E-2</v>
      </c>
      <c r="AJ599" s="89">
        <v>9.4217723451508206</v>
      </c>
      <c r="AK599" s="89">
        <v>9.6892191240013694E-16</v>
      </c>
      <c r="AL599" s="89">
        <v>1.10971409474127</v>
      </c>
      <c r="AM599" s="89">
        <v>99</v>
      </c>
      <c r="AN599" s="89">
        <v>7.8908741682620201E-2</v>
      </c>
      <c r="AO599" s="89">
        <v>8.3181223029085807</v>
      </c>
      <c r="AP599" s="89">
        <v>0</v>
      </c>
      <c r="AQ599" s="89">
        <v>6.9990631096277802</v>
      </c>
      <c r="AR599" s="89">
        <v>99</v>
      </c>
      <c r="AS599" s="93">
        <f t="shared" si="19"/>
        <v>8</v>
      </c>
    </row>
    <row r="600" spans="1:45" x14ac:dyDescent="0.3">
      <c r="A600" s="93" t="str">
        <f t="shared" si="18"/>
        <v>LCAM3LAME4</v>
      </c>
      <c r="B600" s="93">
        <v>598</v>
      </c>
      <c r="C600" s="89" t="s">
        <v>509</v>
      </c>
      <c r="D600" s="89" t="s">
        <v>138</v>
      </c>
      <c r="E600" s="89">
        <v>-0.82800407205669901</v>
      </c>
      <c r="F600" s="89">
        <v>47.3477325740607</v>
      </c>
      <c r="G600" s="89">
        <v>-1.56319401867222E-15</v>
      </c>
      <c r="H600" s="89">
        <v>1.26435988130118</v>
      </c>
      <c r="I600" s="89">
        <v>99</v>
      </c>
      <c r="J600" s="89">
        <v>-1.0360070280967899</v>
      </c>
      <c r="K600" s="89">
        <v>52.941376342338998</v>
      </c>
      <c r="L600" s="89">
        <v>-4.4408920985006301E-16</v>
      </c>
      <c r="M600" s="89">
        <v>1.35410816161521</v>
      </c>
      <c r="N600" s="89">
        <v>99</v>
      </c>
      <c r="O600" s="89">
        <v>-1.08491182149326</v>
      </c>
      <c r="P600" s="89">
        <v>54.2486793247677</v>
      </c>
      <c r="Q600" s="89">
        <v>-6.2426254641780198E-15</v>
      </c>
      <c r="R600" s="89">
        <v>1.33301325532064</v>
      </c>
      <c r="S600" s="89">
        <v>99</v>
      </c>
      <c r="T600" s="89">
        <v>-0.91123356479438999</v>
      </c>
      <c r="U600" s="89">
        <v>49.751363462876299</v>
      </c>
      <c r="V600" s="89">
        <v>3.5971225997855102E-15</v>
      </c>
      <c r="W600" s="89">
        <v>1.66725361063634</v>
      </c>
      <c r="X600" s="89">
        <v>99</v>
      </c>
      <c r="Y600" s="89">
        <v>-0.59050890802869704</v>
      </c>
      <c r="Z600" s="89">
        <v>41.6941798570261</v>
      </c>
      <c r="AA600" s="89">
        <v>1.26318708579573E-15</v>
      </c>
      <c r="AB600" s="89">
        <v>2.7321582279794301</v>
      </c>
      <c r="AC600" s="89">
        <v>95</v>
      </c>
      <c r="AD600" s="89">
        <v>0</v>
      </c>
      <c r="AE600" s="89">
        <v>0</v>
      </c>
      <c r="AF600" s="89">
        <v>0</v>
      </c>
      <c r="AG600" s="89">
        <v>0</v>
      </c>
      <c r="AH600" s="89" t="s">
        <v>230</v>
      </c>
      <c r="AI600" s="89">
        <v>0</v>
      </c>
      <c r="AJ600" s="89">
        <v>0</v>
      </c>
      <c r="AK600" s="89">
        <v>0</v>
      </c>
      <c r="AL600" s="89">
        <v>0</v>
      </c>
      <c r="AM600" s="89" t="s">
        <v>230</v>
      </c>
      <c r="AN600" s="89">
        <v>0</v>
      </c>
      <c r="AO600" s="89">
        <v>0</v>
      </c>
      <c r="AP600" s="89">
        <v>0</v>
      </c>
      <c r="AQ600" s="89">
        <v>0</v>
      </c>
      <c r="AR600" s="89" t="s">
        <v>230</v>
      </c>
      <c r="AS600" s="93">
        <f t="shared" si="19"/>
        <v>5</v>
      </c>
    </row>
    <row r="601" spans="1:45" x14ac:dyDescent="0.3">
      <c r="A601" s="93" t="str">
        <f t="shared" si="18"/>
        <v>LCAM3LREN3</v>
      </c>
      <c r="B601" s="93">
        <v>599</v>
      </c>
      <c r="C601" s="89" t="s">
        <v>509</v>
      </c>
      <c r="D601" s="89" t="s">
        <v>114</v>
      </c>
      <c r="E601" s="89">
        <v>0</v>
      </c>
      <c r="F601" s="89">
        <v>0</v>
      </c>
      <c r="G601" s="89">
        <v>0</v>
      </c>
      <c r="H601" s="89">
        <v>0</v>
      </c>
      <c r="I601" s="89" t="s">
        <v>230</v>
      </c>
      <c r="J601" s="89">
        <v>0</v>
      </c>
      <c r="K601" s="89">
        <v>0</v>
      </c>
      <c r="L601" s="89">
        <v>0</v>
      </c>
      <c r="M601" s="89">
        <v>0</v>
      </c>
      <c r="N601" s="89" t="s">
        <v>230</v>
      </c>
      <c r="O601" s="89">
        <v>0</v>
      </c>
      <c r="P601" s="89">
        <v>0</v>
      </c>
      <c r="Q601" s="89">
        <v>0</v>
      </c>
      <c r="R601" s="89">
        <v>0</v>
      </c>
      <c r="S601" s="89" t="s">
        <v>230</v>
      </c>
      <c r="T601" s="89">
        <v>0.137246515944183</v>
      </c>
      <c r="U601" s="89">
        <v>39.330335367981498</v>
      </c>
      <c r="V601" s="89">
        <v>-3.7747582837255299E-15</v>
      </c>
      <c r="W601" s="89">
        <v>2.1987118201059301</v>
      </c>
      <c r="X601" s="89">
        <v>95</v>
      </c>
      <c r="Y601" s="89">
        <v>0.188856652071547</v>
      </c>
      <c r="Z601" s="89">
        <v>38.088715162587597</v>
      </c>
      <c r="AA601" s="89">
        <v>-4.3422056074228299E-16</v>
      </c>
      <c r="AB601" s="89">
        <v>2.3523449357256498</v>
      </c>
      <c r="AC601" s="89">
        <v>99</v>
      </c>
      <c r="AD601" s="89">
        <v>0.32432800753082403</v>
      </c>
      <c r="AE601" s="89">
        <v>34.7751310346978</v>
      </c>
      <c r="AF601" s="89">
        <v>-4.6185277824406498E-15</v>
      </c>
      <c r="AG601" s="89">
        <v>2.5859574175071098</v>
      </c>
      <c r="AH601" s="89">
        <v>95</v>
      </c>
      <c r="AI601" s="89">
        <v>0.42523009722625099</v>
      </c>
      <c r="AJ601" s="89">
        <v>32.364817049724103</v>
      </c>
      <c r="AK601" s="89">
        <v>-1.61486985400023E-16</v>
      </c>
      <c r="AL601" s="89">
        <v>2.7116223774834101</v>
      </c>
      <c r="AM601" s="89">
        <v>99</v>
      </c>
      <c r="AN601" s="89">
        <v>0.48891621241502298</v>
      </c>
      <c r="AO601" s="89">
        <v>32.391844005105199</v>
      </c>
      <c r="AP601" s="89">
        <v>-4.0927261579781799E-15</v>
      </c>
      <c r="AQ601" s="89">
        <v>4.5543621475847198</v>
      </c>
      <c r="AR601" s="89">
        <v>95</v>
      </c>
      <c r="AS601" s="93">
        <f t="shared" si="19"/>
        <v>5</v>
      </c>
    </row>
    <row r="602" spans="1:45" x14ac:dyDescent="0.3">
      <c r="A602" s="93" t="str">
        <f t="shared" si="18"/>
        <v>LCAM3MGLU3</v>
      </c>
      <c r="B602" s="93">
        <v>600</v>
      </c>
      <c r="C602" s="89" t="s">
        <v>509</v>
      </c>
      <c r="D602" s="89" t="s">
        <v>132</v>
      </c>
      <c r="E602" s="89">
        <v>0</v>
      </c>
      <c r="F602" s="89">
        <v>0</v>
      </c>
      <c r="G602" s="89">
        <v>0</v>
      </c>
      <c r="H602" s="89">
        <v>0</v>
      </c>
      <c r="I602" s="89" t="s">
        <v>230</v>
      </c>
      <c r="J602" s="89">
        <v>0.40076699918098402</v>
      </c>
      <c r="K602" s="89">
        <v>13.7817312245722</v>
      </c>
      <c r="L602" s="89">
        <v>-1.6283271027835599E-15</v>
      </c>
      <c r="M602" s="89">
        <v>1.1456478143139901</v>
      </c>
      <c r="N602" s="89">
        <v>95</v>
      </c>
      <c r="O602" s="89">
        <v>0.45024298963967002</v>
      </c>
      <c r="P602" s="89">
        <v>12.4771069585942</v>
      </c>
      <c r="Q602" s="89">
        <v>-2.7914178904861098E-16</v>
      </c>
      <c r="R602" s="89">
        <v>1.0871377299066101</v>
      </c>
      <c r="S602" s="89">
        <v>99</v>
      </c>
      <c r="T602" s="89">
        <v>0.56342319212993996</v>
      </c>
      <c r="U602" s="89">
        <v>9.5431684466951907</v>
      </c>
      <c r="V602" s="89">
        <v>-2.8643754035329E-15</v>
      </c>
      <c r="W602" s="89">
        <v>1.22503056625784</v>
      </c>
      <c r="X602" s="89">
        <v>95</v>
      </c>
      <c r="Y602" s="89">
        <v>0.66008281442536199</v>
      </c>
      <c r="Z602" s="89">
        <v>7.0905701460603696</v>
      </c>
      <c r="AA602" s="89">
        <v>-4.9343245538895898E-16</v>
      </c>
      <c r="AB602" s="89">
        <v>1.3738764261977401</v>
      </c>
      <c r="AC602" s="89">
        <v>95</v>
      </c>
      <c r="AD602" s="89">
        <v>0.74009666468731505</v>
      </c>
      <c r="AE602" s="89">
        <v>5.0996629589914404</v>
      </c>
      <c r="AF602" s="89">
        <v>-1.5898393712632201E-15</v>
      </c>
      <c r="AG602" s="89">
        <v>1.5629322148245399</v>
      </c>
      <c r="AH602" s="89">
        <v>95</v>
      </c>
      <c r="AI602" s="89">
        <v>0.83500053765559101</v>
      </c>
      <c r="AJ602" s="89">
        <v>2.8128665891672702</v>
      </c>
      <c r="AK602" s="89">
        <v>-1.1384832470701601E-15</v>
      </c>
      <c r="AL602" s="89">
        <v>1.77638127287902</v>
      </c>
      <c r="AM602" s="89">
        <v>95</v>
      </c>
      <c r="AN602" s="89">
        <v>0</v>
      </c>
      <c r="AO602" s="89">
        <v>0</v>
      </c>
      <c r="AP602" s="89">
        <v>0</v>
      </c>
      <c r="AQ602" s="89">
        <v>0</v>
      </c>
      <c r="AR602" s="89" t="s">
        <v>230</v>
      </c>
      <c r="AS602" s="93">
        <f t="shared" si="19"/>
        <v>6</v>
      </c>
    </row>
    <row r="603" spans="1:45" x14ac:dyDescent="0.3">
      <c r="A603" s="93" t="str">
        <f t="shared" si="18"/>
        <v>LCAM3MRFG3</v>
      </c>
      <c r="B603" s="93">
        <v>601</v>
      </c>
      <c r="C603" s="89" t="s">
        <v>509</v>
      </c>
      <c r="D603" s="89" t="s">
        <v>35</v>
      </c>
      <c r="E603" s="89">
        <v>-0.30063730924623899</v>
      </c>
      <c r="F603" s="89">
        <v>22.530701471474501</v>
      </c>
      <c r="G603" s="89">
        <v>1.70530256582424E-15</v>
      </c>
      <c r="H603" s="89">
        <v>0.57560076621503997</v>
      </c>
      <c r="I603" s="89">
        <v>95</v>
      </c>
      <c r="J603" s="89">
        <v>-0.31590608764327799</v>
      </c>
      <c r="K603" s="89">
        <v>22.9451780735283</v>
      </c>
      <c r="L603" s="89">
        <v>7.9936057773011302E-16</v>
      </c>
      <c r="M603" s="89">
        <v>0.75445143078883004</v>
      </c>
      <c r="N603" s="89">
        <v>99</v>
      </c>
      <c r="O603" s="89">
        <v>-0.13893063393034899</v>
      </c>
      <c r="P603" s="89">
        <v>18.272465827762201</v>
      </c>
      <c r="Q603" s="89">
        <v>-1.7129155237073801E-15</v>
      </c>
      <c r="R603" s="89">
        <v>1.0532857626630101</v>
      </c>
      <c r="S603" s="89">
        <v>95</v>
      </c>
      <c r="T603" s="89">
        <v>0</v>
      </c>
      <c r="U603" s="89">
        <v>0</v>
      </c>
      <c r="V603" s="89">
        <v>0</v>
      </c>
      <c r="W603" s="89">
        <v>0</v>
      </c>
      <c r="X603" s="89" t="s">
        <v>230</v>
      </c>
      <c r="Y603" s="89">
        <v>0</v>
      </c>
      <c r="Z603" s="89">
        <v>0</v>
      </c>
      <c r="AA603" s="89">
        <v>0</v>
      </c>
      <c r="AB603" s="89">
        <v>0</v>
      </c>
      <c r="AC603" s="89" t="s">
        <v>230</v>
      </c>
      <c r="AD603" s="89">
        <v>0.117550967961097</v>
      </c>
      <c r="AE603" s="89">
        <v>11.702389027085101</v>
      </c>
      <c r="AF603" s="89">
        <v>-8.2600593032111602E-16</v>
      </c>
      <c r="AG603" s="89">
        <v>1.43980746040994</v>
      </c>
      <c r="AH603" s="89">
        <v>99</v>
      </c>
      <c r="AI603" s="89">
        <v>0.23104796659978</v>
      </c>
      <c r="AJ603" s="89">
        <v>8.9748906924520906</v>
      </c>
      <c r="AK603" s="89">
        <v>-5.3290705182007502E-16</v>
      </c>
      <c r="AL603" s="89">
        <v>1.78070342052123</v>
      </c>
      <c r="AM603" s="89">
        <v>95</v>
      </c>
      <c r="AN603" s="89">
        <v>0</v>
      </c>
      <c r="AO603" s="89">
        <v>0</v>
      </c>
      <c r="AP603" s="89">
        <v>0</v>
      </c>
      <c r="AQ603" s="89">
        <v>0</v>
      </c>
      <c r="AR603" s="89" t="s">
        <v>230</v>
      </c>
      <c r="AS603" s="93">
        <f t="shared" si="19"/>
        <v>5</v>
      </c>
    </row>
    <row r="604" spans="1:45" x14ac:dyDescent="0.3">
      <c r="A604" s="93" t="str">
        <f t="shared" si="18"/>
        <v>LCAM3MULT3</v>
      </c>
      <c r="B604" s="93">
        <v>602</v>
      </c>
      <c r="C604" s="89" t="s">
        <v>509</v>
      </c>
      <c r="D604" s="89" t="s">
        <v>109</v>
      </c>
      <c r="E604" s="89">
        <v>0</v>
      </c>
      <c r="F604" s="89">
        <v>0</v>
      </c>
      <c r="G604" s="89">
        <v>0</v>
      </c>
      <c r="H604" s="89">
        <v>0</v>
      </c>
      <c r="I604" s="89" t="s">
        <v>230</v>
      </c>
      <c r="J604" s="89">
        <v>0</v>
      </c>
      <c r="K604" s="89">
        <v>0</v>
      </c>
      <c r="L604" s="89">
        <v>0</v>
      </c>
      <c r="M604" s="89">
        <v>0</v>
      </c>
      <c r="N604" s="89" t="s">
        <v>230</v>
      </c>
      <c r="O604" s="89">
        <v>0</v>
      </c>
      <c r="P604" s="89">
        <v>0</v>
      </c>
      <c r="Q604" s="89">
        <v>0</v>
      </c>
      <c r="R604" s="89">
        <v>0</v>
      </c>
      <c r="S604" s="89" t="s">
        <v>230</v>
      </c>
      <c r="T604" s="89">
        <v>6.6478811374044294E-2</v>
      </c>
      <c r="U604" s="89">
        <v>20.181653763936598</v>
      </c>
      <c r="V604" s="89">
        <v>-8.8817841970012504E-17</v>
      </c>
      <c r="W604" s="89">
        <v>1.34603658065536</v>
      </c>
      <c r="X604" s="89">
        <v>95</v>
      </c>
      <c r="Y604" s="89">
        <v>6.5690044270713704E-2</v>
      </c>
      <c r="Z604" s="89">
        <v>20.2232506112286</v>
      </c>
      <c r="AA604" s="89">
        <v>2.6250606626692599E-15</v>
      </c>
      <c r="AB604" s="89">
        <v>1.3484822543035799</v>
      </c>
      <c r="AC604" s="89">
        <v>99</v>
      </c>
      <c r="AD604" s="89">
        <v>0.11001316186764</v>
      </c>
      <c r="AE604" s="89">
        <v>19.145866198404601</v>
      </c>
      <c r="AF604" s="89">
        <v>-1.6697754290362401E-15</v>
      </c>
      <c r="AG604" s="89">
        <v>1.40043704158645</v>
      </c>
      <c r="AH604" s="89">
        <v>99</v>
      </c>
      <c r="AI604" s="89">
        <v>0.13512430524583199</v>
      </c>
      <c r="AJ604" s="89">
        <v>18.553001355784001</v>
      </c>
      <c r="AK604" s="89">
        <v>-1.0012193094801399E-15</v>
      </c>
      <c r="AL604" s="89">
        <v>1.42080486964611</v>
      </c>
      <c r="AM604" s="89">
        <v>99</v>
      </c>
      <c r="AN604" s="89">
        <v>0.19868096363532101</v>
      </c>
      <c r="AO604" s="89">
        <v>18.371387742952699</v>
      </c>
      <c r="AP604" s="89">
        <v>1.02318153949454E-15</v>
      </c>
      <c r="AQ604" s="89">
        <v>3.5092219198397201</v>
      </c>
      <c r="AR604" s="89">
        <v>99</v>
      </c>
      <c r="AS604" s="93">
        <f t="shared" si="19"/>
        <v>5</v>
      </c>
    </row>
    <row r="605" spans="1:45" x14ac:dyDescent="0.3">
      <c r="A605" s="93" t="str">
        <f t="shared" si="18"/>
        <v>LCAM3RADL3</v>
      </c>
      <c r="B605" s="93">
        <v>603</v>
      </c>
      <c r="C605" s="89" t="s">
        <v>509</v>
      </c>
      <c r="D605" s="89" t="s">
        <v>99</v>
      </c>
      <c r="E605" s="89">
        <v>0.368214539735991</v>
      </c>
      <c r="F605" s="89">
        <v>15.2138809174958</v>
      </c>
      <c r="G605" s="89">
        <v>-4.9737991503206998E-16</v>
      </c>
      <c r="H605" s="89">
        <v>0.84306181215473397</v>
      </c>
      <c r="I605" s="89">
        <v>99</v>
      </c>
      <c r="J605" s="89">
        <v>0.43009778753141797</v>
      </c>
      <c r="K605" s="89">
        <v>13.5484605698287</v>
      </c>
      <c r="L605" s="89">
        <v>-7.6975463040677503E-16</v>
      </c>
      <c r="M605" s="89">
        <v>0.81489016139056902</v>
      </c>
      <c r="N605" s="89">
        <v>99</v>
      </c>
      <c r="O605" s="89">
        <v>0.31932132283060199</v>
      </c>
      <c r="P605" s="89">
        <v>16.480099188557499</v>
      </c>
      <c r="Q605" s="89">
        <v>3.09593620581186E-15</v>
      </c>
      <c r="R605" s="89">
        <v>0.93050016599825502</v>
      </c>
      <c r="S605" s="89">
        <v>95</v>
      </c>
      <c r="T605" s="89">
        <v>0.30705624140288701</v>
      </c>
      <c r="U605" s="89">
        <v>16.799902907704901</v>
      </c>
      <c r="V605" s="89">
        <v>-1.68753899743024E-15</v>
      </c>
      <c r="W605" s="89">
        <v>0.88608115823859901</v>
      </c>
      <c r="X605" s="89">
        <v>99</v>
      </c>
      <c r="Y605" s="89">
        <v>0.29516976297853598</v>
      </c>
      <c r="Z605" s="89">
        <v>17.101533852929201</v>
      </c>
      <c r="AA605" s="89">
        <v>-2.19084010192698E-15</v>
      </c>
      <c r="AB605" s="89">
        <v>0.85107217318255701</v>
      </c>
      <c r="AC605" s="89">
        <v>99</v>
      </c>
      <c r="AD605" s="89">
        <v>0.28749010641200101</v>
      </c>
      <c r="AE605" s="89">
        <v>17.289362940634099</v>
      </c>
      <c r="AF605" s="89">
        <v>-2.41584530158434E-15</v>
      </c>
      <c r="AG605" s="89">
        <v>0.82156850310576701</v>
      </c>
      <c r="AH605" s="89">
        <v>99</v>
      </c>
      <c r="AI605" s="89">
        <v>0.27513785266124402</v>
      </c>
      <c r="AJ605" s="89">
        <v>17.579930173657399</v>
      </c>
      <c r="AK605" s="89">
        <v>4.8446095620006798E-16</v>
      </c>
      <c r="AL605" s="89">
        <v>0.86042974497510205</v>
      </c>
      <c r="AM605" s="89">
        <v>99</v>
      </c>
      <c r="AN605" s="89">
        <v>0.27790831492149498</v>
      </c>
      <c r="AO605" s="89">
        <v>17.559760691687298</v>
      </c>
      <c r="AP605" s="89">
        <v>-7.9580786405131203E-16</v>
      </c>
      <c r="AQ605" s="89">
        <v>0.86197367149047999</v>
      </c>
      <c r="AR605" s="89">
        <v>99</v>
      </c>
      <c r="AS605" s="93">
        <f t="shared" si="19"/>
        <v>8</v>
      </c>
    </row>
    <row r="606" spans="1:45" x14ac:dyDescent="0.3">
      <c r="A606" s="93" t="str">
        <f t="shared" si="18"/>
        <v>LCAM3RENT3</v>
      </c>
      <c r="B606" s="93">
        <v>604</v>
      </c>
      <c r="C606" s="89" t="s">
        <v>509</v>
      </c>
      <c r="D606" s="89" t="s">
        <v>118</v>
      </c>
      <c r="E606" s="89">
        <v>2.4459537466029699</v>
      </c>
      <c r="F606" s="89">
        <v>-0.489541811302665</v>
      </c>
      <c r="G606" s="89">
        <v>-2.8421709430403998E-16</v>
      </c>
      <c r="H606" s="89">
        <v>0.93208013207198104</v>
      </c>
      <c r="I606" s="89">
        <v>95</v>
      </c>
      <c r="J606" s="89">
        <v>2.3876064603393701</v>
      </c>
      <c r="K606" s="89">
        <v>1.06802728672925</v>
      </c>
      <c r="L606" s="89">
        <v>-3.7303493627405301E-15</v>
      </c>
      <c r="M606" s="89">
        <v>0.95330346798118704</v>
      </c>
      <c r="N606" s="89">
        <v>99</v>
      </c>
      <c r="O606" s="89">
        <v>2.28714911467342</v>
      </c>
      <c r="P606" s="89">
        <v>3.7324903345342699</v>
      </c>
      <c r="Q606" s="89">
        <v>4.9737991503207002E-15</v>
      </c>
      <c r="R606" s="89">
        <v>1.22124534162522</v>
      </c>
      <c r="S606" s="89">
        <v>99</v>
      </c>
      <c r="T606" s="89">
        <v>2.3256319430366799</v>
      </c>
      <c r="U606" s="89">
        <v>2.7288832079722898</v>
      </c>
      <c r="V606" s="89">
        <v>-8.1712414612411499E-15</v>
      </c>
      <c r="W606" s="89">
        <v>1.1851312370570799</v>
      </c>
      <c r="X606" s="89">
        <v>99</v>
      </c>
      <c r="Y606" s="89">
        <v>2.2940876756636599</v>
      </c>
      <c r="Z606" s="89">
        <v>3.5215173914736702</v>
      </c>
      <c r="AA606" s="89">
        <v>1.9145179269091599E-15</v>
      </c>
      <c r="AB606" s="89">
        <v>1.1839682336994299</v>
      </c>
      <c r="AC606" s="89">
        <v>99</v>
      </c>
      <c r="AD606" s="89">
        <v>2.3194027505021899</v>
      </c>
      <c r="AE606" s="89">
        <v>2.8977593751280302</v>
      </c>
      <c r="AF606" s="89">
        <v>-3.01980662698043E-16</v>
      </c>
      <c r="AG606" s="89">
        <v>1.18779562900062</v>
      </c>
      <c r="AH606" s="89">
        <v>99</v>
      </c>
      <c r="AI606" s="89">
        <v>2.3067364668544101</v>
      </c>
      <c r="AJ606" s="89">
        <v>3.19484585485448</v>
      </c>
      <c r="AK606" s="89">
        <v>-2.5676430678603598E-15</v>
      </c>
      <c r="AL606" s="89">
        <v>1.2496146980672</v>
      </c>
      <c r="AM606" s="89">
        <v>99</v>
      </c>
      <c r="AN606" s="89">
        <v>2.2885167804478401</v>
      </c>
      <c r="AO606" s="89">
        <v>3.2608672352094898</v>
      </c>
      <c r="AP606" s="89">
        <v>-4.2632564145606E-16</v>
      </c>
      <c r="AQ606" s="89">
        <v>1.5409990488361101</v>
      </c>
      <c r="AR606" s="89">
        <v>99</v>
      </c>
      <c r="AS606" s="93">
        <f t="shared" si="19"/>
        <v>8</v>
      </c>
    </row>
    <row r="607" spans="1:45" x14ac:dyDescent="0.3">
      <c r="A607" s="93" t="str">
        <f t="shared" si="18"/>
        <v>LREN3CRFB3</v>
      </c>
      <c r="B607" s="93">
        <v>605</v>
      </c>
      <c r="C607" s="89" t="s">
        <v>114</v>
      </c>
      <c r="D607" s="89" t="s">
        <v>135</v>
      </c>
      <c r="E607" s="89">
        <v>-4.7967786796779897E-2</v>
      </c>
      <c r="F607" s="89">
        <v>21.941703777574599</v>
      </c>
      <c r="G607" s="89">
        <v>-2.8421709430403998E-16</v>
      </c>
      <c r="H607" s="89">
        <v>0.68722967132856705</v>
      </c>
      <c r="I607" s="89">
        <v>95</v>
      </c>
      <c r="J607" s="89">
        <v>-2.8512249921868502E-2</v>
      </c>
      <c r="K607" s="89">
        <v>21.1078401021602</v>
      </c>
      <c r="L607" s="89">
        <v>2.1612341546036399E-15</v>
      </c>
      <c r="M607" s="89">
        <v>0.67149958519314501</v>
      </c>
      <c r="N607" s="89">
        <v>95</v>
      </c>
      <c r="O607" s="89">
        <v>-6.2641501724084003E-2</v>
      </c>
      <c r="P607" s="89">
        <v>22.684144316505598</v>
      </c>
      <c r="Q607" s="89">
        <v>-2.0301221021717101E-16</v>
      </c>
      <c r="R607" s="89">
        <v>0.77263198887142504</v>
      </c>
      <c r="S607" s="89">
        <v>95</v>
      </c>
      <c r="T607" s="89">
        <v>-5.2932657756511403E-2</v>
      </c>
      <c r="U607" s="89">
        <v>22.199783726296701</v>
      </c>
      <c r="V607" s="89">
        <v>-7.5495165674510603E-16</v>
      </c>
      <c r="W607" s="89">
        <v>0.77022596977489999</v>
      </c>
      <c r="X607" s="89">
        <v>95</v>
      </c>
      <c r="Y607" s="89">
        <v>4.9202208413341997E-2</v>
      </c>
      <c r="Z607" s="89">
        <v>17.631997292421101</v>
      </c>
      <c r="AA607" s="89">
        <v>7.1054273576010003E-16</v>
      </c>
      <c r="AB607" s="89">
        <v>0.997332686767465</v>
      </c>
      <c r="AC607" s="89">
        <v>95</v>
      </c>
      <c r="AD607" s="89">
        <v>0</v>
      </c>
      <c r="AE607" s="89">
        <v>0</v>
      </c>
      <c r="AF607" s="89">
        <v>0</v>
      </c>
      <c r="AG607" s="89">
        <v>0</v>
      </c>
      <c r="AH607" s="89" t="s">
        <v>230</v>
      </c>
      <c r="AI607" s="89">
        <v>-1.54356368795467E-2</v>
      </c>
      <c r="AJ607" s="89">
        <v>20.427568205659799</v>
      </c>
      <c r="AK607" s="89">
        <v>4.0371746350005701E-16</v>
      </c>
      <c r="AL607" s="89">
        <v>1.0159049742269499</v>
      </c>
      <c r="AM607" s="89">
        <v>95</v>
      </c>
      <c r="AN607" s="89">
        <v>0</v>
      </c>
      <c r="AO607" s="89">
        <v>0</v>
      </c>
      <c r="AP607" s="89">
        <v>0</v>
      </c>
      <c r="AQ607" s="89">
        <v>0</v>
      </c>
      <c r="AR607" s="89" t="s">
        <v>230</v>
      </c>
      <c r="AS607" s="93">
        <f t="shared" si="19"/>
        <v>6</v>
      </c>
    </row>
    <row r="608" spans="1:45" x14ac:dyDescent="0.3">
      <c r="A608" s="93" t="str">
        <f t="shared" si="18"/>
        <v>LREN3EZTC3</v>
      </c>
      <c r="B608" s="93">
        <v>606</v>
      </c>
      <c r="C608" s="89" t="s">
        <v>114</v>
      </c>
      <c r="D608" s="89" t="s">
        <v>455</v>
      </c>
      <c r="E608" s="89">
        <v>0</v>
      </c>
      <c r="F608" s="89">
        <v>0</v>
      </c>
      <c r="G608" s="89">
        <v>0</v>
      </c>
      <c r="H608" s="89">
        <v>0</v>
      </c>
      <c r="I608" s="89" t="s">
        <v>230</v>
      </c>
      <c r="J608" s="89">
        <v>0</v>
      </c>
      <c r="K608" s="89">
        <v>0</v>
      </c>
      <c r="L608" s="89">
        <v>0</v>
      </c>
      <c r="M608" s="89">
        <v>0</v>
      </c>
      <c r="N608" s="89" t="s">
        <v>230</v>
      </c>
      <c r="O608" s="89">
        <v>0</v>
      </c>
      <c r="P608" s="89">
        <v>0</v>
      </c>
      <c r="Q608" s="89">
        <v>0</v>
      </c>
      <c r="R608" s="89">
        <v>0</v>
      </c>
      <c r="S608" s="89" t="s">
        <v>230</v>
      </c>
      <c r="T608" s="89">
        <v>0.57187889782994505</v>
      </c>
      <c r="U608" s="89">
        <v>15.2292113173741</v>
      </c>
      <c r="V608" s="89">
        <v>2.7533531010703899E-15</v>
      </c>
      <c r="W608" s="89">
        <v>1.83038528801555</v>
      </c>
      <c r="X608" s="89">
        <v>95</v>
      </c>
      <c r="Y608" s="89">
        <v>0.84063120068682995</v>
      </c>
      <c r="Z608" s="89">
        <v>3.3661592933296101</v>
      </c>
      <c r="AA608" s="89">
        <v>2.1316282072803001E-15</v>
      </c>
      <c r="AB608" s="89">
        <v>2.2840579698343602</v>
      </c>
      <c r="AC608" s="89">
        <v>95</v>
      </c>
      <c r="AD608" s="89">
        <v>1.1248997149048601</v>
      </c>
      <c r="AE608" s="89">
        <v>-8.9736477759968096</v>
      </c>
      <c r="AF608" s="89">
        <v>1.95399252334028E-15</v>
      </c>
      <c r="AG608" s="89">
        <v>2.4732804098664198</v>
      </c>
      <c r="AH608" s="89">
        <v>95</v>
      </c>
      <c r="AI608" s="89">
        <v>1.1142565375626099</v>
      </c>
      <c r="AJ608" s="89">
        <v>-8.5389506749295894</v>
      </c>
      <c r="AK608" s="89">
        <v>-1.4210854715202001E-15</v>
      </c>
      <c r="AL608" s="89">
        <v>2.5001210158295799</v>
      </c>
      <c r="AM608" s="89">
        <v>99</v>
      </c>
      <c r="AN608" s="89">
        <v>1.04251500957031</v>
      </c>
      <c r="AO608" s="89">
        <v>-5.7466010460493697</v>
      </c>
      <c r="AP608" s="89">
        <v>1.25055521493778E-15</v>
      </c>
      <c r="AQ608" s="89">
        <v>2.4703334988495902</v>
      </c>
      <c r="AR608" s="89">
        <v>95</v>
      </c>
      <c r="AS608" s="93">
        <f t="shared" si="19"/>
        <v>5</v>
      </c>
    </row>
    <row r="609" spans="1:45" x14ac:dyDescent="0.3">
      <c r="A609" s="93" t="str">
        <f t="shared" si="18"/>
        <v>LREN3IGTA3</v>
      </c>
      <c r="B609" s="93">
        <v>607</v>
      </c>
      <c r="C609" s="89" t="s">
        <v>114</v>
      </c>
      <c r="D609" s="89" t="s">
        <v>107</v>
      </c>
      <c r="E609" s="89">
        <v>0</v>
      </c>
      <c r="F609" s="89">
        <v>0</v>
      </c>
      <c r="G609" s="89">
        <v>0</v>
      </c>
      <c r="H609" s="89">
        <v>0</v>
      </c>
      <c r="I609" s="89" t="s">
        <v>230</v>
      </c>
      <c r="J609" s="89">
        <v>0</v>
      </c>
      <c r="K609" s="89">
        <v>0</v>
      </c>
      <c r="L609" s="89">
        <v>0</v>
      </c>
      <c r="M609" s="89">
        <v>0</v>
      </c>
      <c r="N609" s="89" t="s">
        <v>230</v>
      </c>
      <c r="O609" s="89">
        <v>0</v>
      </c>
      <c r="P609" s="89">
        <v>0</v>
      </c>
      <c r="Q609" s="89">
        <v>0</v>
      </c>
      <c r="R609" s="89">
        <v>0</v>
      </c>
      <c r="S609" s="89" t="s">
        <v>230</v>
      </c>
      <c r="T609" s="89">
        <v>0.69863948885552696</v>
      </c>
      <c r="U609" s="89">
        <v>5.0450205831909702</v>
      </c>
      <c r="V609" s="89">
        <v>-8.8817841970012504E-16</v>
      </c>
      <c r="W609" s="89">
        <v>1.44504919421183</v>
      </c>
      <c r="X609" s="89">
        <v>95</v>
      </c>
      <c r="Y609" s="89">
        <v>0.68019614117511995</v>
      </c>
      <c r="Z609" s="89">
        <v>5.9123323202229896</v>
      </c>
      <c r="AA609" s="89">
        <v>-3.03954392519598E-15</v>
      </c>
      <c r="AB609" s="89">
        <v>1.4073057644134499</v>
      </c>
      <c r="AC609" s="89">
        <v>95</v>
      </c>
      <c r="AD609" s="89">
        <v>0.66959764265458499</v>
      </c>
      <c r="AE609" s="89">
        <v>6.4087043761208298</v>
      </c>
      <c r="AF609" s="89">
        <v>-4.6185277824406504E-16</v>
      </c>
      <c r="AG609" s="89">
        <v>1.3820136350877099</v>
      </c>
      <c r="AH609" s="89">
        <v>99</v>
      </c>
      <c r="AI609" s="89">
        <v>0.60443078179279597</v>
      </c>
      <c r="AJ609" s="89">
        <v>9.2192389312228507</v>
      </c>
      <c r="AK609" s="89">
        <v>1.6794646481602399E-15</v>
      </c>
      <c r="AL609" s="89">
        <v>1.47591209015033</v>
      </c>
      <c r="AM609" s="89">
        <v>99</v>
      </c>
      <c r="AN609" s="89">
        <v>1.05139259146629</v>
      </c>
      <c r="AO609" s="89">
        <v>-8.65832825013403</v>
      </c>
      <c r="AP609" s="89">
        <v>3.7516656448133299E-15</v>
      </c>
      <c r="AQ609" s="89">
        <v>2.5533666972616298</v>
      </c>
      <c r="AR609" s="89">
        <v>95</v>
      </c>
      <c r="AS609" s="93">
        <f t="shared" si="19"/>
        <v>5</v>
      </c>
    </row>
    <row r="610" spans="1:45" x14ac:dyDescent="0.3">
      <c r="A610" s="93" t="str">
        <f t="shared" si="18"/>
        <v>LREN3IRBR3</v>
      </c>
      <c r="B610" s="93">
        <v>608</v>
      </c>
      <c r="C610" s="89" t="s">
        <v>114</v>
      </c>
      <c r="D610" s="89" t="s">
        <v>108</v>
      </c>
      <c r="E610" s="89">
        <v>-2.1479452064999301E-2</v>
      </c>
      <c r="F610" s="89">
        <v>7.9412366014078302</v>
      </c>
      <c r="G610" s="89">
        <v>3.6415315207705098E-16</v>
      </c>
      <c r="H610" s="89">
        <v>0.62686461655445203</v>
      </c>
      <c r="I610" s="89">
        <v>95</v>
      </c>
      <c r="J610" s="89">
        <v>-3.06800656294078E-2</v>
      </c>
      <c r="K610" s="89">
        <v>8.4125576235000104</v>
      </c>
      <c r="L610" s="89">
        <v>7.4014868308343799E-18</v>
      </c>
      <c r="M610" s="89">
        <v>0.61509653456617097</v>
      </c>
      <c r="N610" s="89">
        <v>95</v>
      </c>
      <c r="O610" s="89">
        <v>-5.2747842376247897E-2</v>
      </c>
      <c r="P610" s="89">
        <v>9.4889413529232201</v>
      </c>
      <c r="Q610" s="89">
        <v>4.4408920985006301E-17</v>
      </c>
      <c r="R610" s="89">
        <v>0.68939021301359305</v>
      </c>
      <c r="S610" s="89">
        <v>95</v>
      </c>
      <c r="T610" s="89">
        <v>0</v>
      </c>
      <c r="U610" s="89">
        <v>0</v>
      </c>
      <c r="V610" s="89">
        <v>0</v>
      </c>
      <c r="W610" s="89">
        <v>0</v>
      </c>
      <c r="X610" s="89" t="s">
        <v>230</v>
      </c>
      <c r="Y610" s="89">
        <v>0</v>
      </c>
      <c r="Z610" s="89">
        <v>0</v>
      </c>
      <c r="AA610" s="89">
        <v>0</v>
      </c>
      <c r="AB610" s="89">
        <v>0</v>
      </c>
      <c r="AC610" s="89" t="s">
        <v>230</v>
      </c>
      <c r="AD610" s="89">
        <v>-2.57942144798756E-2</v>
      </c>
      <c r="AE610" s="89">
        <v>8.7586648404743705</v>
      </c>
      <c r="AF610" s="89">
        <v>4.9737991503206998E-16</v>
      </c>
      <c r="AG610" s="89">
        <v>1.20858487824377</v>
      </c>
      <c r="AH610" s="89">
        <v>95</v>
      </c>
      <c r="AI610" s="89">
        <v>-3.0359288244823202E-2</v>
      </c>
      <c r="AJ610" s="89">
        <v>8.9768029677802996</v>
      </c>
      <c r="AK610" s="89">
        <v>3.8756876496005502E-16</v>
      </c>
      <c r="AL610" s="89">
        <v>1.20994609070991</v>
      </c>
      <c r="AM610" s="89">
        <v>95</v>
      </c>
      <c r="AN610" s="89">
        <v>0.93465050932209104</v>
      </c>
      <c r="AO610" s="89">
        <v>-29.6986360738474</v>
      </c>
      <c r="AP610" s="89">
        <v>-4.0927261579781799E-15</v>
      </c>
      <c r="AQ610" s="89">
        <v>4.9175587110618597</v>
      </c>
      <c r="AR610" s="89">
        <v>99</v>
      </c>
      <c r="AS610" s="93">
        <f t="shared" si="19"/>
        <v>6</v>
      </c>
    </row>
    <row r="611" spans="1:45" x14ac:dyDescent="0.3">
      <c r="A611" s="93" t="str">
        <f t="shared" si="18"/>
        <v>LREN3MULT3</v>
      </c>
      <c r="B611" s="93">
        <v>609</v>
      </c>
      <c r="C611" s="89" t="s">
        <v>114</v>
      </c>
      <c r="D611" s="89" t="s">
        <v>109</v>
      </c>
      <c r="E611" s="89">
        <v>0</v>
      </c>
      <c r="F611" s="89">
        <v>0</v>
      </c>
      <c r="G611" s="89">
        <v>0</v>
      </c>
      <c r="H611" s="89">
        <v>0</v>
      </c>
      <c r="I611" s="89" t="s">
        <v>230</v>
      </c>
      <c r="J611" s="89">
        <v>0</v>
      </c>
      <c r="K611" s="89">
        <v>0</v>
      </c>
      <c r="L611" s="89">
        <v>0</v>
      </c>
      <c r="M611" s="89">
        <v>0</v>
      </c>
      <c r="N611" s="89" t="s">
        <v>230</v>
      </c>
      <c r="O611" s="89">
        <v>0</v>
      </c>
      <c r="P611" s="89">
        <v>0</v>
      </c>
      <c r="Q611" s="89">
        <v>0</v>
      </c>
      <c r="R611" s="89">
        <v>0</v>
      </c>
      <c r="S611" s="89" t="s">
        <v>230</v>
      </c>
      <c r="T611" s="89">
        <v>0.436801732458308</v>
      </c>
      <c r="U611" s="89">
        <v>3.1541347959270798</v>
      </c>
      <c r="V611" s="89">
        <v>-4.2188474935756001E-16</v>
      </c>
      <c r="W611" s="89">
        <v>0.95047561549679105</v>
      </c>
      <c r="X611" s="89">
        <v>95</v>
      </c>
      <c r="Y611" s="89">
        <v>0.40571499208928202</v>
      </c>
      <c r="Z611" s="89">
        <v>4.52589939770015</v>
      </c>
      <c r="AA611" s="89">
        <v>1.7960941376158099E-15</v>
      </c>
      <c r="AB611" s="89">
        <v>0.93415495325244202</v>
      </c>
      <c r="AC611" s="89">
        <v>99</v>
      </c>
      <c r="AD611" s="89">
        <v>0.38888673769610999</v>
      </c>
      <c r="AE611" s="89">
        <v>5.2778542320442696</v>
      </c>
      <c r="AF611" s="89">
        <v>2.3092638912203301E-16</v>
      </c>
      <c r="AG611" s="89">
        <v>0.91698529284997499</v>
      </c>
      <c r="AH611" s="89">
        <v>99</v>
      </c>
      <c r="AI611" s="89">
        <v>0.35686756267671399</v>
      </c>
      <c r="AJ611" s="89">
        <v>6.6638306702227901</v>
      </c>
      <c r="AK611" s="89">
        <v>1.4533828686002101E-16</v>
      </c>
      <c r="AL611" s="89">
        <v>0.95497579518349196</v>
      </c>
      <c r="AM611" s="89">
        <v>99</v>
      </c>
      <c r="AN611" s="89">
        <v>0.62594510761472899</v>
      </c>
      <c r="AO611" s="89">
        <v>-4.1024767554682899</v>
      </c>
      <c r="AP611" s="89">
        <v>2.2168933355715098E-15</v>
      </c>
      <c r="AQ611" s="89">
        <v>1.5491491709108001</v>
      </c>
      <c r="AR611" s="89">
        <v>95</v>
      </c>
      <c r="AS611" s="93">
        <f t="shared" si="19"/>
        <v>5</v>
      </c>
    </row>
    <row r="612" spans="1:45" x14ac:dyDescent="0.3">
      <c r="A612" s="93" t="str">
        <f t="shared" si="18"/>
        <v>MGLU3BRDT3</v>
      </c>
      <c r="B612" s="93">
        <v>610</v>
      </c>
      <c r="C612" s="89" t="s">
        <v>132</v>
      </c>
      <c r="D612" s="89" t="s">
        <v>83</v>
      </c>
      <c r="E612" s="89">
        <v>0</v>
      </c>
      <c r="F612" s="89">
        <v>0</v>
      </c>
      <c r="G612" s="89">
        <v>0</v>
      </c>
      <c r="H612" s="89">
        <v>0</v>
      </c>
      <c r="I612" s="89" t="s">
        <v>230</v>
      </c>
      <c r="J612" s="89">
        <v>0</v>
      </c>
      <c r="K612" s="89">
        <v>0</v>
      </c>
      <c r="L612" s="89">
        <v>0</v>
      </c>
      <c r="M612" s="89">
        <v>0</v>
      </c>
      <c r="N612" s="89" t="s">
        <v>230</v>
      </c>
      <c r="O612" s="89">
        <v>0</v>
      </c>
      <c r="P612" s="89">
        <v>0</v>
      </c>
      <c r="Q612" s="89">
        <v>0</v>
      </c>
      <c r="R612" s="89">
        <v>0</v>
      </c>
      <c r="S612" s="89" t="s">
        <v>230</v>
      </c>
      <c r="T612" s="89">
        <v>-8.1609457959409392E-3</v>
      </c>
      <c r="U612" s="89">
        <v>21.4842834957945</v>
      </c>
      <c r="V612" s="89">
        <v>-2.8865798640254102E-15</v>
      </c>
      <c r="W612" s="89">
        <v>0.98053075960599101</v>
      </c>
      <c r="X612" s="89">
        <v>95</v>
      </c>
      <c r="Y612" s="89">
        <v>3.9138180735280803E-2</v>
      </c>
      <c r="Z612" s="89">
        <v>20.3823972818127</v>
      </c>
      <c r="AA612" s="89">
        <v>-1.7763568394002501E-15</v>
      </c>
      <c r="AB612" s="89">
        <v>1.06236891831834</v>
      </c>
      <c r="AC612" s="89">
        <v>99</v>
      </c>
      <c r="AD612" s="89">
        <v>0.17374023376783801</v>
      </c>
      <c r="AE612" s="89">
        <v>17.268898625814199</v>
      </c>
      <c r="AF612" s="89">
        <v>1.9184653865522698E-15</v>
      </c>
      <c r="AG612" s="89">
        <v>1.24804931701273</v>
      </c>
      <c r="AH612" s="89">
        <v>95</v>
      </c>
      <c r="AI612" s="89">
        <v>0.29017310341845298</v>
      </c>
      <c r="AJ612" s="89">
        <v>14.662168948081201</v>
      </c>
      <c r="AK612" s="89">
        <v>-6.45947941600091E-16</v>
      </c>
      <c r="AL612" s="89">
        <v>1.47290418704913</v>
      </c>
      <c r="AM612" s="89">
        <v>95</v>
      </c>
      <c r="AN612" s="89">
        <v>0.11969013618864401</v>
      </c>
      <c r="AO612" s="89">
        <v>18.803715472482502</v>
      </c>
      <c r="AP612" s="89">
        <v>-5.11590769747272E-16</v>
      </c>
      <c r="AQ612" s="89">
        <v>2.8380527506720901</v>
      </c>
      <c r="AR612" s="89">
        <v>99</v>
      </c>
      <c r="AS612" s="93">
        <f t="shared" si="19"/>
        <v>5</v>
      </c>
    </row>
    <row r="613" spans="1:45" x14ac:dyDescent="0.3">
      <c r="A613" s="93" t="str">
        <f t="shared" si="18"/>
        <v>MGLU3BRML3</v>
      </c>
      <c r="B613" s="93">
        <v>611</v>
      </c>
      <c r="C613" s="89" t="s">
        <v>132</v>
      </c>
      <c r="D613" s="89" t="s">
        <v>105</v>
      </c>
      <c r="E613" s="89">
        <v>0</v>
      </c>
      <c r="F613" s="89">
        <v>0</v>
      </c>
      <c r="G613" s="89">
        <v>0</v>
      </c>
      <c r="H613" s="89">
        <v>0</v>
      </c>
      <c r="I613" s="89" t="s">
        <v>230</v>
      </c>
      <c r="J613" s="89">
        <v>0</v>
      </c>
      <c r="K613" s="89">
        <v>0</v>
      </c>
      <c r="L613" s="89">
        <v>0</v>
      </c>
      <c r="M613" s="89">
        <v>0</v>
      </c>
      <c r="N613" s="89" t="s">
        <v>230</v>
      </c>
      <c r="O613" s="89">
        <v>-0.13307536761407099</v>
      </c>
      <c r="P613" s="89">
        <v>12.838887494196401</v>
      </c>
      <c r="Q613" s="89">
        <v>-4.8215399926578204E-16</v>
      </c>
      <c r="R613" s="89">
        <v>0.67827344427407499</v>
      </c>
      <c r="S613" s="89">
        <v>95</v>
      </c>
      <c r="T613" s="89">
        <v>-0.13054226531101801</v>
      </c>
      <c r="U613" s="89">
        <v>12.7861551676489</v>
      </c>
      <c r="V613" s="89">
        <v>-4.3298697960381099E-16</v>
      </c>
      <c r="W613" s="89">
        <v>0.65382339104411102</v>
      </c>
      <c r="X613" s="89">
        <v>95</v>
      </c>
      <c r="Y613" s="89">
        <v>-9.2117416014268594E-2</v>
      </c>
      <c r="Z613" s="89">
        <v>11.8877685412836</v>
      </c>
      <c r="AA613" s="89">
        <v>8.3883517416122897E-16</v>
      </c>
      <c r="AB613" s="89">
        <v>0.69643187577765597</v>
      </c>
      <c r="AC613" s="89">
        <v>99</v>
      </c>
      <c r="AD613" s="89">
        <v>-2.8366284644341901E-2</v>
      </c>
      <c r="AE613" s="89">
        <v>10.408643533077299</v>
      </c>
      <c r="AF613" s="89">
        <v>9.4146912488213299E-16</v>
      </c>
      <c r="AG613" s="89">
        <v>0.79232334910704905</v>
      </c>
      <c r="AH613" s="89">
        <v>95</v>
      </c>
      <c r="AI613" s="89">
        <v>-4.0055665926654396E-3</v>
      </c>
      <c r="AJ613" s="89">
        <v>9.8673689455834506</v>
      </c>
      <c r="AK613" s="89">
        <v>-2.9067657372004098E-16</v>
      </c>
      <c r="AL613" s="89">
        <v>0.81789277962755502</v>
      </c>
      <c r="AM613" s="89">
        <v>99</v>
      </c>
      <c r="AN613" s="89">
        <v>-0.158734408918627</v>
      </c>
      <c r="AO613" s="89">
        <v>13.6201997305724</v>
      </c>
      <c r="AP613" s="89">
        <v>1.4210854715201999E-16</v>
      </c>
      <c r="AQ613" s="89">
        <v>2.3375857904705399</v>
      </c>
      <c r="AR613" s="89">
        <v>95</v>
      </c>
      <c r="AS613" s="93">
        <f t="shared" si="19"/>
        <v>6</v>
      </c>
    </row>
    <row r="614" spans="1:45" x14ac:dyDescent="0.3">
      <c r="A614" s="93" t="str">
        <f t="shared" si="18"/>
        <v>MGLU3CCRO3</v>
      </c>
      <c r="B614" s="93">
        <v>612</v>
      </c>
      <c r="C614" s="89" t="s">
        <v>132</v>
      </c>
      <c r="D614" s="89" t="s">
        <v>84</v>
      </c>
      <c r="E614" s="89">
        <v>-0.24060708572800801</v>
      </c>
      <c r="F614" s="89">
        <v>18.774127110766099</v>
      </c>
      <c r="G614" s="89">
        <v>1.45661260830821E-15</v>
      </c>
      <c r="H614" s="89">
        <v>0.64124356543651895</v>
      </c>
      <c r="I614" s="89">
        <v>95</v>
      </c>
      <c r="J614" s="89">
        <v>-0.21665510810812399</v>
      </c>
      <c r="K614" s="89">
        <v>18.1949501295578</v>
      </c>
      <c r="L614" s="89">
        <v>-7.5495165674510603E-16</v>
      </c>
      <c r="M614" s="89">
        <v>0.61223511007959397</v>
      </c>
      <c r="N614" s="89">
        <v>95</v>
      </c>
      <c r="O614" s="89">
        <v>-0.27974944952771402</v>
      </c>
      <c r="P614" s="89">
        <v>19.7563151889503</v>
      </c>
      <c r="Q614" s="89">
        <v>-6.4710142006723397E-16</v>
      </c>
      <c r="R614" s="89">
        <v>0.60399977858323195</v>
      </c>
      <c r="S614" s="89">
        <v>99</v>
      </c>
      <c r="T614" s="89">
        <v>-0.24882358221246301</v>
      </c>
      <c r="U614" s="89">
        <v>19.020966136099599</v>
      </c>
      <c r="V614" s="89">
        <v>3.4416913763379898E-16</v>
      </c>
      <c r="W614" s="89">
        <v>0.59801359853467395</v>
      </c>
      <c r="X614" s="89">
        <v>99</v>
      </c>
      <c r="Y614" s="89">
        <v>-0.14989313782663199</v>
      </c>
      <c r="Z614" s="89">
        <v>16.701597241136</v>
      </c>
      <c r="AA614" s="89">
        <v>9.8686491077791699E-17</v>
      </c>
      <c r="AB614" s="89">
        <v>0.76813286188538099</v>
      </c>
      <c r="AC614" s="89">
        <v>99</v>
      </c>
      <c r="AD614" s="89">
        <v>0</v>
      </c>
      <c r="AE614" s="89">
        <v>0</v>
      </c>
      <c r="AF614" s="89">
        <v>0</v>
      </c>
      <c r="AG614" s="89">
        <v>0</v>
      </c>
      <c r="AH614" s="89" t="s">
        <v>230</v>
      </c>
      <c r="AI614" s="89">
        <v>0</v>
      </c>
      <c r="AJ614" s="89">
        <v>0</v>
      </c>
      <c r="AK614" s="89">
        <v>0</v>
      </c>
      <c r="AL614" s="89">
        <v>0</v>
      </c>
      <c r="AM614" s="89" t="s">
        <v>230</v>
      </c>
      <c r="AN614" s="89">
        <v>-1.9706342846125598E-2</v>
      </c>
      <c r="AO614" s="89">
        <v>13.8480987288488</v>
      </c>
      <c r="AP614" s="89">
        <v>0</v>
      </c>
      <c r="AQ614" s="89">
        <v>1.55684557884468</v>
      </c>
      <c r="AR614" s="89">
        <v>95</v>
      </c>
      <c r="AS614" s="93">
        <f t="shared" si="19"/>
        <v>6</v>
      </c>
    </row>
    <row r="615" spans="1:45" x14ac:dyDescent="0.3">
      <c r="A615" s="93" t="str">
        <f t="shared" si="18"/>
        <v>MGLU3CRFB3</v>
      </c>
      <c r="B615" s="93">
        <v>613</v>
      </c>
      <c r="C615" s="89" t="s">
        <v>132</v>
      </c>
      <c r="D615" s="89" t="s">
        <v>135</v>
      </c>
      <c r="E615" s="89">
        <v>-0.21326564334032999</v>
      </c>
      <c r="F615" s="89">
        <v>25.059263648451001</v>
      </c>
      <c r="G615" s="89">
        <v>7.8159700933611001E-16</v>
      </c>
      <c r="H615" s="89">
        <v>0.62948802355653499</v>
      </c>
      <c r="I615" s="89">
        <v>95</v>
      </c>
      <c r="J615" s="89">
        <v>-0.137879577274794</v>
      </c>
      <c r="K615" s="89">
        <v>23.176773785451399</v>
      </c>
      <c r="L615" s="89">
        <v>1.59872115546023E-15</v>
      </c>
      <c r="M615" s="89">
        <v>0.636073870574136</v>
      </c>
      <c r="N615" s="89">
        <v>95</v>
      </c>
      <c r="O615" s="89">
        <v>-0.18185254674492399</v>
      </c>
      <c r="P615" s="89">
        <v>24.265499467809001</v>
      </c>
      <c r="Q615" s="89">
        <v>-6.8516620948295398E-16</v>
      </c>
      <c r="R615" s="89">
        <v>0.70291433061531905</v>
      </c>
      <c r="S615" s="89">
        <v>99</v>
      </c>
      <c r="T615" s="89">
        <v>-3.2644207046805603E-2</v>
      </c>
      <c r="U615" s="89">
        <v>20.688570297846201</v>
      </c>
      <c r="V615" s="89">
        <v>6.6613381477509402E-17</v>
      </c>
      <c r="W615" s="89">
        <v>0.77483276432994896</v>
      </c>
      <c r="X615" s="89">
        <v>95</v>
      </c>
      <c r="Y615" s="89">
        <v>0</v>
      </c>
      <c r="Z615" s="89">
        <v>0</v>
      </c>
      <c r="AA615" s="89">
        <v>0</v>
      </c>
      <c r="AB615" s="89">
        <v>0</v>
      </c>
      <c r="AC615" s="89" t="s">
        <v>230</v>
      </c>
      <c r="AD615" s="89">
        <v>7.4802043422689493E-2</v>
      </c>
      <c r="AE615" s="89">
        <v>18.130625401549</v>
      </c>
      <c r="AF615" s="89">
        <v>6.3948846218409005E-16</v>
      </c>
      <c r="AG615" s="89">
        <v>0.93111852318153998</v>
      </c>
      <c r="AH615" s="89">
        <v>95</v>
      </c>
      <c r="AI615" s="89">
        <v>0</v>
      </c>
      <c r="AJ615" s="89">
        <v>0</v>
      </c>
      <c r="AK615" s="89">
        <v>0</v>
      </c>
      <c r="AL615" s="89">
        <v>0</v>
      </c>
      <c r="AM615" s="89" t="s">
        <v>230</v>
      </c>
      <c r="AN615" s="89">
        <v>0</v>
      </c>
      <c r="AO615" s="89">
        <v>0</v>
      </c>
      <c r="AP615" s="89">
        <v>0</v>
      </c>
      <c r="AQ615" s="89">
        <v>0</v>
      </c>
      <c r="AR615" s="89" t="s">
        <v>230</v>
      </c>
      <c r="AS615" s="93">
        <f t="shared" si="19"/>
        <v>5</v>
      </c>
    </row>
    <row r="616" spans="1:45" x14ac:dyDescent="0.3">
      <c r="A616" s="93" t="str">
        <f t="shared" si="18"/>
        <v>MGLU3ECOR3</v>
      </c>
      <c r="B616" s="93">
        <v>614</v>
      </c>
      <c r="C616" s="89" t="s">
        <v>132</v>
      </c>
      <c r="D616" s="89" t="s">
        <v>88</v>
      </c>
      <c r="E616" s="89">
        <v>0</v>
      </c>
      <c r="F616" s="89">
        <v>0</v>
      </c>
      <c r="G616" s="89">
        <v>0</v>
      </c>
      <c r="H616" s="89">
        <v>0</v>
      </c>
      <c r="I616" s="89" t="s">
        <v>230</v>
      </c>
      <c r="J616" s="89">
        <v>-0.270326650865993</v>
      </c>
      <c r="K616" s="89">
        <v>18.965607775037601</v>
      </c>
      <c r="L616" s="89">
        <v>-2.07241631263363E-16</v>
      </c>
      <c r="M616" s="89">
        <v>0.74532422343080595</v>
      </c>
      <c r="N616" s="89">
        <v>95</v>
      </c>
      <c r="O616" s="89">
        <v>-0.31707186691501399</v>
      </c>
      <c r="P616" s="89">
        <v>20.129265311009799</v>
      </c>
      <c r="Q616" s="89">
        <v>-6.2172489379008802E-16</v>
      </c>
      <c r="R616" s="89">
        <v>0.72742663196830004</v>
      </c>
      <c r="S616" s="89">
        <v>99</v>
      </c>
      <c r="T616" s="89">
        <v>-0.218144279161231</v>
      </c>
      <c r="U616" s="89">
        <v>17.766784211000001</v>
      </c>
      <c r="V616" s="89">
        <v>-1.6209256159527301E-15</v>
      </c>
      <c r="W616" s="89">
        <v>0.77132453538537704</v>
      </c>
      <c r="X616" s="89">
        <v>95</v>
      </c>
      <c r="Y616" s="89">
        <v>-0.101805221291504</v>
      </c>
      <c r="Z616" s="89">
        <v>15.0387457422501</v>
      </c>
      <c r="AA616" s="89">
        <v>-2.9605947323337501E-16</v>
      </c>
      <c r="AB616" s="89">
        <v>0.95370493796167499</v>
      </c>
      <c r="AC616" s="89">
        <v>99</v>
      </c>
      <c r="AD616" s="89">
        <v>0</v>
      </c>
      <c r="AE616" s="89">
        <v>0</v>
      </c>
      <c r="AF616" s="89">
        <v>0</v>
      </c>
      <c r="AG616" s="89">
        <v>0</v>
      </c>
      <c r="AH616" s="89" t="s">
        <v>230</v>
      </c>
      <c r="AI616" s="89">
        <v>0</v>
      </c>
      <c r="AJ616" s="89">
        <v>0</v>
      </c>
      <c r="AK616" s="89">
        <v>0</v>
      </c>
      <c r="AL616" s="89">
        <v>0</v>
      </c>
      <c r="AM616" s="89" t="s">
        <v>230</v>
      </c>
      <c r="AN616" s="89">
        <v>2.1862552653591601E-2</v>
      </c>
      <c r="AO616" s="89">
        <v>12.3526914322388</v>
      </c>
      <c r="AP616" s="89">
        <v>-1.0800249583553501E-15</v>
      </c>
      <c r="AQ616" s="89">
        <v>1.92527947210579</v>
      </c>
      <c r="AR616" s="89">
        <v>99</v>
      </c>
      <c r="AS616" s="93">
        <f t="shared" si="19"/>
        <v>5</v>
      </c>
    </row>
    <row r="617" spans="1:45" x14ac:dyDescent="0.3">
      <c r="A617" s="93" t="str">
        <f t="shared" si="18"/>
        <v>MGLU3FLRY3</v>
      </c>
      <c r="B617" s="93">
        <v>615</v>
      </c>
      <c r="C617" s="89" t="s">
        <v>132</v>
      </c>
      <c r="D617" s="89" t="s">
        <v>92</v>
      </c>
      <c r="E617" s="89">
        <v>-2.79691452174693E-2</v>
      </c>
      <c r="F617" s="89">
        <v>27.937049349290302</v>
      </c>
      <c r="G617" s="89">
        <v>-1.35003119794419E-15</v>
      </c>
      <c r="H617" s="89">
        <v>0.82230263112036095</v>
      </c>
      <c r="I617" s="89">
        <v>99</v>
      </c>
      <c r="J617" s="89">
        <v>0</v>
      </c>
      <c r="K617" s="89">
        <v>0</v>
      </c>
      <c r="L617" s="89">
        <v>0</v>
      </c>
      <c r="M617" s="89">
        <v>0</v>
      </c>
      <c r="N617" s="89" t="s">
        <v>230</v>
      </c>
      <c r="O617" s="89">
        <v>0.33777968463921099</v>
      </c>
      <c r="P617" s="89">
        <v>18.824865040316801</v>
      </c>
      <c r="Q617" s="89">
        <v>-4.31400946711489E-16</v>
      </c>
      <c r="R617" s="89">
        <v>1.0198363398944901</v>
      </c>
      <c r="S617" s="89">
        <v>95</v>
      </c>
      <c r="T617" s="89">
        <v>0.32865029771431697</v>
      </c>
      <c r="U617" s="89">
        <v>19.042069295845099</v>
      </c>
      <c r="V617" s="89">
        <v>1.1546319456101601E-15</v>
      </c>
      <c r="W617" s="89">
        <v>0.97158820880403896</v>
      </c>
      <c r="X617" s="89">
        <v>95</v>
      </c>
      <c r="Y617" s="89">
        <v>0.38281781205100002</v>
      </c>
      <c r="Z617" s="89">
        <v>17.775775405029002</v>
      </c>
      <c r="AA617" s="89">
        <v>-8.4870382326900899E-16</v>
      </c>
      <c r="AB617" s="89">
        <v>1.1069459654132701</v>
      </c>
      <c r="AC617" s="89">
        <v>99</v>
      </c>
      <c r="AD617" s="89">
        <v>0.40240397847556297</v>
      </c>
      <c r="AE617" s="89">
        <v>17.306824584975601</v>
      </c>
      <c r="AF617" s="89">
        <v>5.3290705182007502E-16</v>
      </c>
      <c r="AG617" s="89">
        <v>1.20006438490346</v>
      </c>
      <c r="AH617" s="89">
        <v>95</v>
      </c>
      <c r="AI617" s="89">
        <v>0.43505478757944799</v>
      </c>
      <c r="AJ617" s="89">
        <v>16.5773187699677</v>
      </c>
      <c r="AK617" s="89">
        <v>1.4372341700602001E-15</v>
      </c>
      <c r="AL617" s="89">
        <v>1.1806446592846001</v>
      </c>
      <c r="AM617" s="89">
        <v>99</v>
      </c>
      <c r="AN617" s="89">
        <v>0.26946349521517998</v>
      </c>
      <c r="AO617" s="89">
        <v>20.571580180224199</v>
      </c>
      <c r="AP617" s="89">
        <v>-1.4210854715201999E-16</v>
      </c>
      <c r="AQ617" s="89">
        <v>2.5032229369476902</v>
      </c>
      <c r="AR617" s="89">
        <v>99</v>
      </c>
      <c r="AS617" s="93">
        <f t="shared" si="19"/>
        <v>7</v>
      </c>
    </row>
    <row r="618" spans="1:45" x14ac:dyDescent="0.3">
      <c r="A618" s="93" t="str">
        <f t="shared" si="18"/>
        <v>MGLU3HGTX3</v>
      </c>
      <c r="B618" s="93">
        <v>616</v>
      </c>
      <c r="C618" s="89" t="s">
        <v>132</v>
      </c>
      <c r="D618" s="89" t="s">
        <v>106</v>
      </c>
      <c r="E618" s="89">
        <v>-9.1191727055975301E-3</v>
      </c>
      <c r="F618" s="89">
        <v>17.721108231014</v>
      </c>
      <c r="G618" s="89">
        <v>-4.2632564145606E-16</v>
      </c>
      <c r="H618" s="89">
        <v>0.74913499506909398</v>
      </c>
      <c r="I618" s="89">
        <v>99</v>
      </c>
      <c r="J618" s="89">
        <v>0.147464596534855</v>
      </c>
      <c r="K618" s="89">
        <v>13.911452919838</v>
      </c>
      <c r="L618" s="89">
        <v>1.48029736616688E-16</v>
      </c>
      <c r="M618" s="89">
        <v>0.99569512511717595</v>
      </c>
      <c r="N618" s="89">
        <v>95</v>
      </c>
      <c r="O618" s="89">
        <v>0</v>
      </c>
      <c r="P618" s="89">
        <v>0</v>
      </c>
      <c r="Q618" s="89">
        <v>0</v>
      </c>
      <c r="R618" s="89">
        <v>0</v>
      </c>
      <c r="S618" s="89" t="s">
        <v>230</v>
      </c>
      <c r="T618" s="89">
        <v>0.42436813395455197</v>
      </c>
      <c r="U618" s="89">
        <v>7.1131309103223703</v>
      </c>
      <c r="V618" s="89">
        <v>-5.4400928206632704E-16</v>
      </c>
      <c r="W618" s="89">
        <v>1.04450167623851</v>
      </c>
      <c r="X618" s="89">
        <v>95</v>
      </c>
      <c r="Y618" s="89">
        <v>0.411628957905115</v>
      </c>
      <c r="Z618" s="89">
        <v>7.41499679231047</v>
      </c>
      <c r="AA618" s="89">
        <v>4.4408920985006301E-16</v>
      </c>
      <c r="AB618" s="89">
        <v>1.0601054881876499</v>
      </c>
      <c r="AC618" s="89">
        <v>99</v>
      </c>
      <c r="AD618" s="89">
        <v>0.37691236306923698</v>
      </c>
      <c r="AE618" s="89">
        <v>8.2038542672162507</v>
      </c>
      <c r="AF618" s="89">
        <v>-9.2370555648813008E-16</v>
      </c>
      <c r="AG618" s="89">
        <v>1.1322755909412201</v>
      </c>
      <c r="AH618" s="89">
        <v>99</v>
      </c>
      <c r="AI618" s="89">
        <v>0.30830319126692102</v>
      </c>
      <c r="AJ618" s="89">
        <v>9.7481036370815506</v>
      </c>
      <c r="AK618" s="89">
        <v>-1.61486985400023E-16</v>
      </c>
      <c r="AL618" s="89">
        <v>1.20397781766833</v>
      </c>
      <c r="AM618" s="89">
        <v>99</v>
      </c>
      <c r="AN618" s="89">
        <v>0.109521479327534</v>
      </c>
      <c r="AO618" s="89">
        <v>14.553159764974501</v>
      </c>
      <c r="AP618" s="89">
        <v>9.8054897534893794E-16</v>
      </c>
      <c r="AQ618" s="89">
        <v>2.9482287390770701</v>
      </c>
      <c r="AR618" s="89">
        <v>95</v>
      </c>
      <c r="AS618" s="93">
        <f t="shared" si="19"/>
        <v>7</v>
      </c>
    </row>
    <row r="619" spans="1:45" x14ac:dyDescent="0.3">
      <c r="A619" s="93" t="str">
        <f t="shared" si="18"/>
        <v>MGLU3IRBR3</v>
      </c>
      <c r="B619" s="93">
        <v>617</v>
      </c>
      <c r="C619" s="89" t="s">
        <v>132</v>
      </c>
      <c r="D619" s="89" t="s">
        <v>108</v>
      </c>
      <c r="E619" s="89">
        <v>0</v>
      </c>
      <c r="F619" s="89">
        <v>0</v>
      </c>
      <c r="G619" s="89">
        <v>0</v>
      </c>
      <c r="H619" s="89">
        <v>0</v>
      </c>
      <c r="I619" s="89" t="s">
        <v>230</v>
      </c>
      <c r="J619" s="89">
        <v>-4.4082520300197402E-2</v>
      </c>
      <c r="K619" s="89">
        <v>8.1515254612236596</v>
      </c>
      <c r="L619" s="89">
        <v>-2.7385501274087201E-16</v>
      </c>
      <c r="M619" s="89">
        <v>0.61556812047369402</v>
      </c>
      <c r="N619" s="89">
        <v>95</v>
      </c>
      <c r="O619" s="89">
        <v>-0.13979437068801501</v>
      </c>
      <c r="P619" s="89">
        <v>10.5089342101077</v>
      </c>
      <c r="Q619" s="89">
        <v>3.8064789415719702E-17</v>
      </c>
      <c r="R619" s="89">
        <v>0.64583285087020903</v>
      </c>
      <c r="S619" s="89">
        <v>99</v>
      </c>
      <c r="T619" s="89">
        <v>-0.26452063229028999</v>
      </c>
      <c r="U619" s="89">
        <v>13.5033429649322</v>
      </c>
      <c r="V619" s="89">
        <v>-1.23234755733392E-15</v>
      </c>
      <c r="W619" s="89">
        <v>0.739254646603973</v>
      </c>
      <c r="X619" s="89">
        <v>99</v>
      </c>
      <c r="Y619" s="89">
        <v>-0.171951766601801</v>
      </c>
      <c r="Z619" s="89">
        <v>11.3319823027577</v>
      </c>
      <c r="AA619" s="89">
        <v>-8.5363814782289797E-16</v>
      </c>
      <c r="AB619" s="89">
        <v>0.99213685799888696</v>
      </c>
      <c r="AC619" s="89">
        <v>99</v>
      </c>
      <c r="AD619" s="89">
        <v>-0.15305036531149899</v>
      </c>
      <c r="AE619" s="89">
        <v>10.884508120280101</v>
      </c>
      <c r="AF619" s="89">
        <v>-1.20792265079217E-15</v>
      </c>
      <c r="AG619" s="89">
        <v>1.0208975447385999</v>
      </c>
      <c r="AH619" s="89">
        <v>95</v>
      </c>
      <c r="AI619" s="89">
        <v>-0.104633924131993</v>
      </c>
      <c r="AJ619" s="89">
        <v>9.8076915849504704</v>
      </c>
      <c r="AK619" s="89">
        <v>2.74527875180039E-16</v>
      </c>
      <c r="AL619" s="89">
        <v>1.08149421679659</v>
      </c>
      <c r="AM619" s="89">
        <v>99</v>
      </c>
      <c r="AN619" s="89">
        <v>-0.48491513125670999</v>
      </c>
      <c r="AO619" s="89">
        <v>19.137614724843999</v>
      </c>
      <c r="AP619" s="89">
        <v>-7.9580786405131203E-16</v>
      </c>
      <c r="AQ619" s="89">
        <v>6.4813557713963501</v>
      </c>
      <c r="AR619" s="89">
        <v>99</v>
      </c>
      <c r="AS619" s="93">
        <f t="shared" si="19"/>
        <v>7</v>
      </c>
    </row>
    <row r="620" spans="1:45" x14ac:dyDescent="0.3">
      <c r="A620" s="93" t="str">
        <f t="shared" si="18"/>
        <v>MGLU3JHSF3</v>
      </c>
      <c r="B620" s="93">
        <v>618</v>
      </c>
      <c r="C620" s="89" t="s">
        <v>132</v>
      </c>
      <c r="D620" s="89" t="s">
        <v>510</v>
      </c>
      <c r="E620" s="89">
        <v>4.3571029052372298E-2</v>
      </c>
      <c r="F620" s="89">
        <v>6.3983256242024904</v>
      </c>
      <c r="G620" s="89">
        <v>-3.9079850466805501E-16</v>
      </c>
      <c r="H620" s="89">
        <v>0.388011461353934</v>
      </c>
      <c r="I620" s="89">
        <v>95</v>
      </c>
      <c r="J620" s="89">
        <v>-3.2281776374117097E-2</v>
      </c>
      <c r="K620" s="89">
        <v>8.2724541712620301</v>
      </c>
      <c r="L620" s="89">
        <v>1.0880185641326499E-15</v>
      </c>
      <c r="M620" s="89">
        <v>0.42707113892613502</v>
      </c>
      <c r="N620" s="89">
        <v>95</v>
      </c>
      <c r="O620" s="89">
        <v>-0.21098591479648199</v>
      </c>
      <c r="P620" s="89">
        <v>12.677107440692</v>
      </c>
      <c r="Q620" s="89">
        <v>-5.1387465711221497E-16</v>
      </c>
      <c r="R620" s="89">
        <v>0.62111200855863402</v>
      </c>
      <c r="S620" s="89">
        <v>95</v>
      </c>
      <c r="T620" s="89">
        <v>-6.2473694282712502E-2</v>
      </c>
      <c r="U620" s="89">
        <v>9.1334278286086601</v>
      </c>
      <c r="V620" s="89">
        <v>-5.2180482157382399E-16</v>
      </c>
      <c r="W620" s="89">
        <v>0.81326011742070103</v>
      </c>
      <c r="X620" s="89">
        <v>95</v>
      </c>
      <c r="Y620" s="89">
        <v>0</v>
      </c>
      <c r="Z620" s="89">
        <v>0</v>
      </c>
      <c r="AA620" s="89">
        <v>0</v>
      </c>
      <c r="AB620" s="89">
        <v>0</v>
      </c>
      <c r="AC620" s="89" t="s">
        <v>230</v>
      </c>
      <c r="AD620" s="89">
        <v>0</v>
      </c>
      <c r="AE620" s="89">
        <v>0</v>
      </c>
      <c r="AF620" s="89">
        <v>0</v>
      </c>
      <c r="AG620" s="89">
        <v>0</v>
      </c>
      <c r="AH620" s="89" t="s">
        <v>230</v>
      </c>
      <c r="AI620" s="89">
        <v>0</v>
      </c>
      <c r="AJ620" s="89">
        <v>0</v>
      </c>
      <c r="AK620" s="89">
        <v>0</v>
      </c>
      <c r="AL620" s="89">
        <v>0</v>
      </c>
      <c r="AM620" s="89" t="s">
        <v>230</v>
      </c>
      <c r="AN620" s="89">
        <v>0.21900691025320801</v>
      </c>
      <c r="AO620" s="89">
        <v>2.5950392953109702</v>
      </c>
      <c r="AP620" s="89">
        <v>-4.9737991503206998E-16</v>
      </c>
      <c r="AQ620" s="89">
        <v>1.2631848746479899</v>
      </c>
      <c r="AR620" s="89">
        <v>95</v>
      </c>
      <c r="AS620" s="93">
        <f t="shared" si="19"/>
        <v>5</v>
      </c>
    </row>
    <row r="621" spans="1:45" x14ac:dyDescent="0.3">
      <c r="A621" s="93" t="str">
        <f t="shared" si="18"/>
        <v>MGLU3LCAM3</v>
      </c>
      <c r="B621" s="93">
        <v>619</v>
      </c>
      <c r="C621" s="89" t="s">
        <v>132</v>
      </c>
      <c r="D621" s="89" t="s">
        <v>509</v>
      </c>
      <c r="E621" s="89">
        <v>0</v>
      </c>
      <c r="F621" s="89">
        <v>0</v>
      </c>
      <c r="G621" s="89">
        <v>0</v>
      </c>
      <c r="H621" s="89">
        <v>0</v>
      </c>
      <c r="I621" s="89" t="s">
        <v>230</v>
      </c>
      <c r="J621" s="89">
        <v>0</v>
      </c>
      <c r="K621" s="89">
        <v>0</v>
      </c>
      <c r="L621" s="89">
        <v>0</v>
      </c>
      <c r="M621" s="89">
        <v>0</v>
      </c>
      <c r="N621" s="89" t="s">
        <v>230</v>
      </c>
      <c r="O621" s="89">
        <v>1.5273938665589699</v>
      </c>
      <c r="P621" s="89">
        <v>-11.5052451896763</v>
      </c>
      <c r="Q621" s="89">
        <v>-1.67485073429166E-15</v>
      </c>
      <c r="R621" s="89">
        <v>2.00233440613157</v>
      </c>
      <c r="S621" s="89">
        <v>95</v>
      </c>
      <c r="T621" s="89">
        <v>1.38710228081555</v>
      </c>
      <c r="U621" s="89">
        <v>-8.1500064010666904</v>
      </c>
      <c r="V621" s="89">
        <v>2.93098878501041E-15</v>
      </c>
      <c r="W621" s="89">
        <v>1.9221346516345299</v>
      </c>
      <c r="X621" s="89">
        <v>95</v>
      </c>
      <c r="Y621" s="89">
        <v>1.2698414935183799</v>
      </c>
      <c r="Z621" s="89">
        <v>-5.3897576248564301</v>
      </c>
      <c r="AA621" s="89">
        <v>2.8421709430404001E-15</v>
      </c>
      <c r="AB621" s="89">
        <v>1.9055625797212601</v>
      </c>
      <c r="AC621" s="89">
        <v>95</v>
      </c>
      <c r="AD621" s="89">
        <v>1.1692159091810499</v>
      </c>
      <c r="AE621" s="89">
        <v>-3.08414242723308</v>
      </c>
      <c r="AF621" s="89">
        <v>4.9737991503206998E-16</v>
      </c>
      <c r="AG621" s="89">
        <v>1.9644603942251799</v>
      </c>
      <c r="AH621" s="89">
        <v>95</v>
      </c>
      <c r="AI621" s="89">
        <v>1.0628636207503199</v>
      </c>
      <c r="AJ621" s="89">
        <v>-0.694278934554447</v>
      </c>
      <c r="AK621" s="89">
        <v>-1.16270629488016E-15</v>
      </c>
      <c r="AL621" s="89">
        <v>2.0041562607368002</v>
      </c>
      <c r="AM621" s="89">
        <v>95</v>
      </c>
      <c r="AN621" s="89">
        <v>0</v>
      </c>
      <c r="AO621" s="89">
        <v>0</v>
      </c>
      <c r="AP621" s="89">
        <v>0</v>
      </c>
      <c r="AQ621" s="89">
        <v>0</v>
      </c>
      <c r="AR621" s="89" t="s">
        <v>230</v>
      </c>
      <c r="AS621" s="93">
        <f t="shared" si="19"/>
        <v>5</v>
      </c>
    </row>
    <row r="622" spans="1:45" x14ac:dyDescent="0.3">
      <c r="A622" s="93" t="str">
        <f t="shared" si="18"/>
        <v>MGLU3LREN3</v>
      </c>
      <c r="B622" s="93">
        <v>620</v>
      </c>
      <c r="C622" s="89" t="s">
        <v>132</v>
      </c>
      <c r="D622" s="89" t="s">
        <v>114</v>
      </c>
      <c r="E622" s="89">
        <v>0</v>
      </c>
      <c r="F622" s="89">
        <v>0</v>
      </c>
      <c r="G622" s="89">
        <v>0</v>
      </c>
      <c r="H622" s="89">
        <v>0</v>
      </c>
      <c r="I622" s="89" t="s">
        <v>230</v>
      </c>
      <c r="J622" s="89">
        <v>0</v>
      </c>
      <c r="K622" s="89">
        <v>0</v>
      </c>
      <c r="L622" s="89">
        <v>0</v>
      </c>
      <c r="M622" s="89">
        <v>0</v>
      </c>
      <c r="N622" s="89" t="s">
        <v>230</v>
      </c>
      <c r="O622" s="89">
        <v>0</v>
      </c>
      <c r="P622" s="89">
        <v>0</v>
      </c>
      <c r="Q622" s="89">
        <v>0</v>
      </c>
      <c r="R622" s="89">
        <v>0</v>
      </c>
      <c r="S622" s="89" t="s">
        <v>230</v>
      </c>
      <c r="T622" s="89">
        <v>0.163715256109248</v>
      </c>
      <c r="U622" s="89">
        <v>38.815961753212797</v>
      </c>
      <c r="V622" s="89">
        <v>-2.7533531010703899E-15</v>
      </c>
      <c r="W622" s="89">
        <v>2.2290738719321399</v>
      </c>
      <c r="X622" s="89">
        <v>95</v>
      </c>
      <c r="Y622" s="89">
        <v>0.221436291035987</v>
      </c>
      <c r="Z622" s="89">
        <v>37.472187655275498</v>
      </c>
      <c r="AA622" s="89">
        <v>1.4210854715202001E-15</v>
      </c>
      <c r="AB622" s="89">
        <v>2.4004062298278899</v>
      </c>
      <c r="AC622" s="89">
        <v>99</v>
      </c>
      <c r="AD622" s="89">
        <v>0.39339303599636799</v>
      </c>
      <c r="AE622" s="89">
        <v>33.478151573405697</v>
      </c>
      <c r="AF622" s="89">
        <v>-4.5119463720766402E-15</v>
      </c>
      <c r="AG622" s="89">
        <v>2.6257066779795402</v>
      </c>
      <c r="AH622" s="89">
        <v>99</v>
      </c>
      <c r="AI622" s="89">
        <v>0.49043105254167801</v>
      </c>
      <c r="AJ622" s="89">
        <v>31.3060202438296</v>
      </c>
      <c r="AK622" s="89">
        <v>-1.0981115007201501E-15</v>
      </c>
      <c r="AL622" s="89">
        <v>2.6575152690882602</v>
      </c>
      <c r="AM622" s="89">
        <v>99</v>
      </c>
      <c r="AN622" s="89">
        <v>0.1428106457619</v>
      </c>
      <c r="AO622" s="89">
        <v>39.6931511074716</v>
      </c>
      <c r="AP622" s="89">
        <v>-1.7337242752546401E-15</v>
      </c>
      <c r="AQ622" s="89">
        <v>5.2921084445961002</v>
      </c>
      <c r="AR622" s="89">
        <v>95</v>
      </c>
      <c r="AS622" s="93">
        <f t="shared" si="19"/>
        <v>5</v>
      </c>
    </row>
    <row r="623" spans="1:45" x14ac:dyDescent="0.3">
      <c r="A623" s="93" t="str">
        <f t="shared" si="18"/>
        <v>MGLU3MULT3</v>
      </c>
      <c r="B623" s="93">
        <v>621</v>
      </c>
      <c r="C623" s="89" t="s">
        <v>132</v>
      </c>
      <c r="D623" s="89" t="s">
        <v>109</v>
      </c>
      <c r="E623" s="89">
        <v>0</v>
      </c>
      <c r="F623" s="89">
        <v>0</v>
      </c>
      <c r="G623" s="89">
        <v>0</v>
      </c>
      <c r="H623" s="89">
        <v>0</v>
      </c>
      <c r="I623" s="89" t="s">
        <v>230</v>
      </c>
      <c r="J623" s="89">
        <v>0</v>
      </c>
      <c r="K623" s="89">
        <v>0</v>
      </c>
      <c r="L623" s="89">
        <v>0</v>
      </c>
      <c r="M623" s="89">
        <v>0</v>
      </c>
      <c r="N623" s="89" t="s">
        <v>230</v>
      </c>
      <c r="O623" s="89">
        <v>0</v>
      </c>
      <c r="P623" s="89">
        <v>0</v>
      </c>
      <c r="Q623" s="89">
        <v>0</v>
      </c>
      <c r="R623" s="89">
        <v>0</v>
      </c>
      <c r="S623" s="89" t="s">
        <v>230</v>
      </c>
      <c r="T623" s="89">
        <v>4.8189048867947601E-2</v>
      </c>
      <c r="U623" s="89">
        <v>20.637559857166899</v>
      </c>
      <c r="V623" s="89">
        <v>3.1086244689504401E-16</v>
      </c>
      <c r="W623" s="89">
        <v>1.36769881023125</v>
      </c>
      <c r="X623" s="89">
        <v>95</v>
      </c>
      <c r="Y623" s="89">
        <v>5.3805608479579999E-2</v>
      </c>
      <c r="Z623" s="89">
        <v>20.5157375338454</v>
      </c>
      <c r="AA623" s="89">
        <v>4.9343245538895898E-16</v>
      </c>
      <c r="AB623" s="89">
        <v>1.37166838410935</v>
      </c>
      <c r="AC623" s="89">
        <v>99</v>
      </c>
      <c r="AD623" s="89">
        <v>0.115494300257123</v>
      </c>
      <c r="AE623" s="89">
        <v>19.081337257728102</v>
      </c>
      <c r="AF623" s="89">
        <v>-1.56319401867222E-15</v>
      </c>
      <c r="AG623" s="89">
        <v>1.4373913991877201</v>
      </c>
      <c r="AH623" s="89">
        <v>99</v>
      </c>
      <c r="AI623" s="89">
        <v>0.14244695548480199</v>
      </c>
      <c r="AJ623" s="89">
        <v>18.4824451646599</v>
      </c>
      <c r="AK623" s="89">
        <v>5.6520444890007998E-16</v>
      </c>
      <c r="AL623" s="89">
        <v>1.44962960418405</v>
      </c>
      <c r="AM623" s="89">
        <v>99</v>
      </c>
      <c r="AN623" s="89">
        <v>-9.5400894804879302E-2</v>
      </c>
      <c r="AO623" s="89">
        <v>24.250596437932099</v>
      </c>
      <c r="AP623" s="89">
        <v>1.8758328224066598E-15</v>
      </c>
      <c r="AQ623" s="89">
        <v>3.6522665222609398</v>
      </c>
      <c r="AR623" s="89">
        <v>99</v>
      </c>
      <c r="AS623" s="93">
        <f t="shared" si="19"/>
        <v>5</v>
      </c>
    </row>
    <row r="624" spans="1:45" x14ac:dyDescent="0.3">
      <c r="A624" s="93" t="str">
        <f t="shared" ref="A624:A668" si="20">_xlfn.CONCAT(C624,D624)</f>
        <v>MGLU3RADL3</v>
      </c>
      <c r="B624" s="93">
        <v>622</v>
      </c>
      <c r="C624" s="89" t="s">
        <v>132</v>
      </c>
      <c r="D624" s="89" t="s">
        <v>99</v>
      </c>
      <c r="E624" s="89">
        <v>0.56338424922141805</v>
      </c>
      <c r="F624" s="89">
        <v>11.1676290515544</v>
      </c>
      <c r="G624" s="89">
        <v>-8.5265128291211999E-16</v>
      </c>
      <c r="H624" s="89">
        <v>0.82778352268502997</v>
      </c>
      <c r="I624" s="89">
        <v>95</v>
      </c>
      <c r="J624" s="89">
        <v>0.67973245298727003</v>
      </c>
      <c r="K624" s="89">
        <v>8.1426772425606906</v>
      </c>
      <c r="L624" s="89">
        <v>-9.4739031434680004E-16</v>
      </c>
      <c r="M624" s="89">
        <v>1.0077570713357999</v>
      </c>
      <c r="N624" s="89">
        <v>95</v>
      </c>
      <c r="O624" s="89">
        <v>0.53958040293689602</v>
      </c>
      <c r="P624" s="89">
        <v>11.594727167061899</v>
      </c>
      <c r="Q624" s="89">
        <v>1.7256037868459599E-15</v>
      </c>
      <c r="R624" s="89">
        <v>1.0358884907691801</v>
      </c>
      <c r="S624" s="89">
        <v>95</v>
      </c>
      <c r="T624" s="89">
        <v>0.44367172714826197</v>
      </c>
      <c r="U624" s="89">
        <v>13.895050805713201</v>
      </c>
      <c r="V624" s="89">
        <v>1.02140518265514E-15</v>
      </c>
      <c r="W624" s="89">
        <v>1.0136249899441601</v>
      </c>
      <c r="X624" s="89">
        <v>95</v>
      </c>
      <c r="Y624" s="89">
        <v>0.38060823521113402</v>
      </c>
      <c r="Z624" s="89">
        <v>15.384228591925501</v>
      </c>
      <c r="AA624" s="89">
        <v>-1.6776703483224599E-15</v>
      </c>
      <c r="AB624" s="89">
        <v>0.99482131411505403</v>
      </c>
      <c r="AC624" s="89">
        <v>95</v>
      </c>
      <c r="AD624" s="89">
        <v>0.338904790058285</v>
      </c>
      <c r="AE624" s="89">
        <v>16.344824232188799</v>
      </c>
      <c r="AF624" s="89">
        <v>-2.0250467969162901E-15</v>
      </c>
      <c r="AG624" s="89">
        <v>0.97982315060108505</v>
      </c>
      <c r="AH624" s="89">
        <v>95</v>
      </c>
      <c r="AI624" s="89">
        <v>0.290159452953962</v>
      </c>
      <c r="AJ624" s="89">
        <v>17.434054838038801</v>
      </c>
      <c r="AK624" s="89">
        <v>-5.9750184598008395E-16</v>
      </c>
      <c r="AL624" s="89">
        <v>1.03998508776234</v>
      </c>
      <c r="AM624" s="89">
        <v>99</v>
      </c>
      <c r="AN624" s="89">
        <v>0.229811369012451</v>
      </c>
      <c r="AO624" s="89">
        <v>18.888867180099702</v>
      </c>
      <c r="AP624" s="89">
        <v>-2.3447910280083299E-15</v>
      </c>
      <c r="AQ624" s="89">
        <v>1.2952848043344201</v>
      </c>
      <c r="AR624" s="89">
        <v>95</v>
      </c>
      <c r="AS624" s="93">
        <f t="shared" si="19"/>
        <v>8</v>
      </c>
    </row>
    <row r="625" spans="1:45" x14ac:dyDescent="0.3">
      <c r="A625" s="93" t="str">
        <f t="shared" si="20"/>
        <v>MGLU3RAIL3</v>
      </c>
      <c r="B625" s="93">
        <v>623</v>
      </c>
      <c r="C625" s="89" t="s">
        <v>132</v>
      </c>
      <c r="D625" s="89" t="s">
        <v>129</v>
      </c>
      <c r="E625" s="89">
        <v>0</v>
      </c>
      <c r="F625" s="89">
        <v>0</v>
      </c>
      <c r="G625" s="89">
        <v>0</v>
      </c>
      <c r="H625" s="89">
        <v>0</v>
      </c>
      <c r="I625" s="89" t="s">
        <v>230</v>
      </c>
      <c r="J625" s="89">
        <v>0</v>
      </c>
      <c r="K625" s="89">
        <v>0</v>
      </c>
      <c r="L625" s="89">
        <v>0</v>
      </c>
      <c r="M625" s="89">
        <v>0</v>
      </c>
      <c r="N625" s="89" t="s">
        <v>230</v>
      </c>
      <c r="O625" s="89">
        <v>-0.55021619263823296</v>
      </c>
      <c r="P625" s="89">
        <v>33.412700201392298</v>
      </c>
      <c r="Q625" s="89">
        <v>-2.6391587328232301E-15</v>
      </c>
      <c r="R625" s="89">
        <v>1.20731292005216</v>
      </c>
      <c r="S625" s="89">
        <v>95</v>
      </c>
      <c r="T625" s="89">
        <v>-0.50242532411130802</v>
      </c>
      <c r="U625" s="89">
        <v>32.270232560772101</v>
      </c>
      <c r="V625" s="89">
        <v>3.1086244689504401E-16</v>
      </c>
      <c r="W625" s="89">
        <v>1.1486663529251799</v>
      </c>
      <c r="X625" s="89">
        <v>95</v>
      </c>
      <c r="Y625" s="89">
        <v>-0.34018061552075901</v>
      </c>
      <c r="Z625" s="89">
        <v>28.462995133951299</v>
      </c>
      <c r="AA625" s="89">
        <v>-2.2500519965736501E-15</v>
      </c>
      <c r="AB625" s="89">
        <v>1.3348858172922</v>
      </c>
      <c r="AC625" s="89">
        <v>95</v>
      </c>
      <c r="AD625" s="89">
        <v>0</v>
      </c>
      <c r="AE625" s="89">
        <v>0</v>
      </c>
      <c r="AF625" s="89">
        <v>0</v>
      </c>
      <c r="AG625" s="89">
        <v>0</v>
      </c>
      <c r="AH625" s="89" t="s">
        <v>230</v>
      </c>
      <c r="AI625" s="89">
        <v>-2.61942429981071E-2</v>
      </c>
      <c r="AJ625" s="89">
        <v>21.2996034762722</v>
      </c>
      <c r="AK625" s="89">
        <v>-2.26081779560032E-16</v>
      </c>
      <c r="AL625" s="89">
        <v>1.7499822556748801</v>
      </c>
      <c r="AM625" s="89">
        <v>95</v>
      </c>
      <c r="AN625" s="89">
        <v>-2.1652814179106999E-2</v>
      </c>
      <c r="AO625" s="89">
        <v>21.279527826565001</v>
      </c>
      <c r="AP625" s="89">
        <v>7.6738615462090799E-16</v>
      </c>
      <c r="AQ625" s="89">
        <v>1.9270793112565101</v>
      </c>
      <c r="AR625" s="89">
        <v>95</v>
      </c>
      <c r="AS625" s="93">
        <f t="shared" si="19"/>
        <v>5</v>
      </c>
    </row>
    <row r="626" spans="1:45" x14ac:dyDescent="0.3">
      <c r="A626" s="93" t="str">
        <f t="shared" si="20"/>
        <v>MGLU3WEGE3</v>
      </c>
      <c r="B626" s="93">
        <v>624</v>
      </c>
      <c r="C626" s="89" t="s">
        <v>132</v>
      </c>
      <c r="D626" s="89" t="s">
        <v>139</v>
      </c>
      <c r="E626" s="89">
        <v>0</v>
      </c>
      <c r="F626" s="89">
        <v>0</v>
      </c>
      <c r="G626" s="89">
        <v>0</v>
      </c>
      <c r="H626" s="89">
        <v>0</v>
      </c>
      <c r="I626" s="89" t="s">
        <v>230</v>
      </c>
      <c r="J626" s="89">
        <v>0</v>
      </c>
      <c r="K626" s="89">
        <v>0</v>
      </c>
      <c r="L626" s="89">
        <v>0</v>
      </c>
      <c r="M626" s="89">
        <v>0</v>
      </c>
      <c r="N626" s="89" t="s">
        <v>230</v>
      </c>
      <c r="O626" s="89">
        <v>3.6129097367302299</v>
      </c>
      <c r="P626" s="89">
        <v>-10.898668939650401</v>
      </c>
      <c r="Q626" s="89">
        <v>-2.0301221021717101E-16</v>
      </c>
      <c r="R626" s="89">
        <v>5.59047702883813</v>
      </c>
      <c r="S626" s="89">
        <v>95</v>
      </c>
      <c r="T626" s="89">
        <v>3.9267628492472899</v>
      </c>
      <c r="U626" s="89">
        <v>-18.461181987645499</v>
      </c>
      <c r="V626" s="89">
        <v>1.6164847238542301E-14</v>
      </c>
      <c r="W626" s="89">
        <v>5.3683368433245704</v>
      </c>
      <c r="X626" s="89">
        <v>95</v>
      </c>
      <c r="Y626" s="89">
        <v>3.94332805705892</v>
      </c>
      <c r="Z626" s="89">
        <v>-18.869869446965399</v>
      </c>
      <c r="AA626" s="89">
        <v>8.9607333898634901E-15</v>
      </c>
      <c r="AB626" s="89">
        <v>5.1480487598921503</v>
      </c>
      <c r="AC626" s="89">
        <v>95</v>
      </c>
      <c r="AD626" s="89">
        <v>3.5647482517408098</v>
      </c>
      <c r="AE626" s="89">
        <v>-10.161098276452901</v>
      </c>
      <c r="AF626" s="89">
        <v>5.8619775700208302E-15</v>
      </c>
      <c r="AG626" s="89">
        <v>5.3355312230080596</v>
      </c>
      <c r="AH626" s="89">
        <v>95</v>
      </c>
      <c r="AI626" s="89">
        <v>3.1439592608540701</v>
      </c>
      <c r="AJ626" s="89">
        <v>-0.71485127509632895</v>
      </c>
      <c r="AK626" s="89">
        <v>-3.8756876496005501E-15</v>
      </c>
      <c r="AL626" s="89">
        <v>5.7825101461565804</v>
      </c>
      <c r="AM626" s="89">
        <v>95</v>
      </c>
      <c r="AN626" s="89">
        <v>0</v>
      </c>
      <c r="AO626" s="89">
        <v>0</v>
      </c>
      <c r="AP626" s="89">
        <v>0</v>
      </c>
      <c r="AQ626" s="89">
        <v>0</v>
      </c>
      <c r="AR626" s="89" t="s">
        <v>230</v>
      </c>
      <c r="AS626" s="93">
        <f t="shared" si="19"/>
        <v>5</v>
      </c>
    </row>
    <row r="627" spans="1:45" x14ac:dyDescent="0.3">
      <c r="A627" s="93" t="str">
        <f t="shared" si="20"/>
        <v>MRFG3CRFB3</v>
      </c>
      <c r="B627" s="93">
        <v>625</v>
      </c>
      <c r="C627" s="89" t="s">
        <v>35</v>
      </c>
      <c r="D627" s="89" t="s">
        <v>135</v>
      </c>
      <c r="E627" s="89">
        <v>0</v>
      </c>
      <c r="F627" s="89">
        <v>0</v>
      </c>
      <c r="G627" s="89">
        <v>0</v>
      </c>
      <c r="H627" s="89">
        <v>0</v>
      </c>
      <c r="I627" s="89" t="s">
        <v>230</v>
      </c>
      <c r="J627" s="89">
        <v>0</v>
      </c>
      <c r="K627" s="89">
        <v>0</v>
      </c>
      <c r="L627" s="89">
        <v>0</v>
      </c>
      <c r="M627" s="89">
        <v>0</v>
      </c>
      <c r="N627" s="89" t="s">
        <v>230</v>
      </c>
      <c r="O627" s="89">
        <v>0.16468508175686999</v>
      </c>
      <c r="P627" s="89">
        <v>17.560587607471899</v>
      </c>
      <c r="Q627" s="89">
        <v>-1.70022726056881E-15</v>
      </c>
      <c r="R627" s="89">
        <v>0.76317121987362302</v>
      </c>
      <c r="S627" s="89">
        <v>95</v>
      </c>
      <c r="T627" s="89">
        <v>0.188891657036309</v>
      </c>
      <c r="U627" s="89">
        <v>17.180432265312</v>
      </c>
      <c r="V627" s="89">
        <v>1.33226762955019E-16</v>
      </c>
      <c r="W627" s="89">
        <v>0.74035841628564003</v>
      </c>
      <c r="X627" s="89">
        <v>95</v>
      </c>
      <c r="Y627" s="89">
        <v>0.35493535227279899</v>
      </c>
      <c r="Z627" s="89">
        <v>14.580630399730101</v>
      </c>
      <c r="AA627" s="89">
        <v>7.89491928622333E-16</v>
      </c>
      <c r="AB627" s="89">
        <v>0.88493381275776795</v>
      </c>
      <c r="AC627" s="89">
        <v>99</v>
      </c>
      <c r="AD627" s="89">
        <v>0.20913385987423699</v>
      </c>
      <c r="AE627" s="89">
        <v>16.722569390848498</v>
      </c>
      <c r="AF627" s="89">
        <v>2.1316282072803E-16</v>
      </c>
      <c r="AG627" s="89">
        <v>0.92762547293509101</v>
      </c>
      <c r="AH627" s="89">
        <v>95</v>
      </c>
      <c r="AI627" s="89">
        <v>-1.4154112144455401E-2</v>
      </c>
      <c r="AJ627" s="89">
        <v>19.987835335262499</v>
      </c>
      <c r="AK627" s="89">
        <v>2.9067657372004098E-16</v>
      </c>
      <c r="AL627" s="89">
        <v>1.01702301432763</v>
      </c>
      <c r="AM627" s="89">
        <v>95</v>
      </c>
      <c r="AN627" s="89">
        <v>0</v>
      </c>
      <c r="AO627" s="89">
        <v>0</v>
      </c>
      <c r="AP627" s="89">
        <v>0</v>
      </c>
      <c r="AQ627" s="89">
        <v>0</v>
      </c>
      <c r="AR627" s="89" t="s">
        <v>230</v>
      </c>
      <c r="AS627" s="93">
        <f t="shared" si="19"/>
        <v>5</v>
      </c>
    </row>
    <row r="628" spans="1:45" x14ac:dyDescent="0.3">
      <c r="A628" s="93" t="str">
        <f t="shared" si="20"/>
        <v>MRFG3FLRY3</v>
      </c>
      <c r="B628" s="93">
        <v>626</v>
      </c>
      <c r="C628" s="89" t="s">
        <v>35</v>
      </c>
      <c r="D628" s="89" t="s">
        <v>92</v>
      </c>
      <c r="E628" s="89">
        <v>0.47877418774765201</v>
      </c>
      <c r="F628" s="89">
        <v>20.229996064360801</v>
      </c>
      <c r="G628" s="89">
        <v>-1.3145040611561901E-15</v>
      </c>
      <c r="H628" s="89">
        <v>0.71274587796698496</v>
      </c>
      <c r="I628" s="89">
        <v>99</v>
      </c>
      <c r="J628" s="89">
        <v>-0.11452654135965</v>
      </c>
      <c r="K628" s="89">
        <v>28.6818703787918</v>
      </c>
      <c r="L628" s="89">
        <v>-4.1448326252672502E-16</v>
      </c>
      <c r="M628" s="89">
        <v>1.09611252304743</v>
      </c>
      <c r="N628" s="89">
        <v>95</v>
      </c>
      <c r="O628" s="89">
        <v>0</v>
      </c>
      <c r="P628" s="89">
        <v>0</v>
      </c>
      <c r="Q628" s="89">
        <v>0</v>
      </c>
      <c r="R628" s="89">
        <v>0</v>
      </c>
      <c r="S628" s="89" t="s">
        <v>230</v>
      </c>
      <c r="T628" s="89">
        <v>0</v>
      </c>
      <c r="U628" s="89">
        <v>0</v>
      </c>
      <c r="V628" s="89">
        <v>0</v>
      </c>
      <c r="W628" s="89">
        <v>0</v>
      </c>
      <c r="X628" s="89" t="s">
        <v>230</v>
      </c>
      <c r="Y628" s="89">
        <v>0.47913512789374801</v>
      </c>
      <c r="Z628" s="89">
        <v>19.205465924817801</v>
      </c>
      <c r="AA628" s="89">
        <v>6.3159354289786695E-16</v>
      </c>
      <c r="AB628" s="89">
        <v>1.58791895142279</v>
      </c>
      <c r="AC628" s="89">
        <v>99</v>
      </c>
      <c r="AD628" s="89">
        <v>0</v>
      </c>
      <c r="AE628" s="89">
        <v>0</v>
      </c>
      <c r="AF628" s="89">
        <v>0</v>
      </c>
      <c r="AG628" s="89">
        <v>0</v>
      </c>
      <c r="AH628" s="89" t="s">
        <v>230</v>
      </c>
      <c r="AI628" s="89">
        <v>0.80664768641497797</v>
      </c>
      <c r="AJ628" s="89">
        <v>14.170572717733799</v>
      </c>
      <c r="AK628" s="89">
        <v>-7.1054273576010003E-16</v>
      </c>
      <c r="AL628" s="89">
        <v>1.8436758380659499</v>
      </c>
      <c r="AM628" s="89">
        <v>95</v>
      </c>
      <c r="AN628" s="89">
        <v>0.55794972549746202</v>
      </c>
      <c r="AO628" s="89">
        <v>18.210732505744701</v>
      </c>
      <c r="AP628" s="89">
        <v>2.2737367544323201E-16</v>
      </c>
      <c r="AQ628" s="89">
        <v>2.60725925783695</v>
      </c>
      <c r="AR628" s="89">
        <v>95</v>
      </c>
      <c r="AS628" s="93">
        <f t="shared" si="19"/>
        <v>5</v>
      </c>
    </row>
    <row r="629" spans="1:45" x14ac:dyDescent="0.3">
      <c r="A629" s="93" t="str">
        <f t="shared" si="20"/>
        <v>MRFG3IRBR3</v>
      </c>
      <c r="B629" s="93">
        <v>627</v>
      </c>
      <c r="C629" s="89" t="s">
        <v>35</v>
      </c>
      <c r="D629" s="89" t="s">
        <v>108</v>
      </c>
      <c r="E629" s="89">
        <v>-0.31919917837031098</v>
      </c>
      <c r="F629" s="89">
        <v>11.707863173120501</v>
      </c>
      <c r="G629" s="89">
        <v>5.2402526762307396E-16</v>
      </c>
      <c r="H629" s="89">
        <v>0.566245134393081</v>
      </c>
      <c r="I629" s="89">
        <v>95</v>
      </c>
      <c r="J629" s="89">
        <v>-5.9406271166590002E-2</v>
      </c>
      <c r="K629" s="89">
        <v>7.9916131240361299</v>
      </c>
      <c r="L629" s="89">
        <v>6.6613381477509402E-16</v>
      </c>
      <c r="M629" s="89">
        <v>0.61572667663189895</v>
      </c>
      <c r="N629" s="89">
        <v>95</v>
      </c>
      <c r="O629" s="89">
        <v>-0.12874169969009699</v>
      </c>
      <c r="P629" s="89">
        <v>9.1625255449169494</v>
      </c>
      <c r="Q629" s="89">
        <v>7.23230998898673E-16</v>
      </c>
      <c r="R629" s="89">
        <v>0.68451536547284997</v>
      </c>
      <c r="S629" s="89">
        <v>95</v>
      </c>
      <c r="T629" s="89">
        <v>-0.38612345681038801</v>
      </c>
      <c r="U629" s="89">
        <v>13.1674162337188</v>
      </c>
      <c r="V629" s="89">
        <v>1.06581410364015E-15</v>
      </c>
      <c r="W629" s="89">
        <v>0.88219856267104402</v>
      </c>
      <c r="X629" s="89">
        <v>95</v>
      </c>
      <c r="Y629" s="89">
        <v>-0.39014080340642399</v>
      </c>
      <c r="Z629" s="89">
        <v>13.2195311750845</v>
      </c>
      <c r="AA629" s="89">
        <v>7.8949192862233394E-17</v>
      </c>
      <c r="AB629" s="89">
        <v>1.0271923428233101</v>
      </c>
      <c r="AC629" s="89">
        <v>95</v>
      </c>
      <c r="AD629" s="89">
        <v>-0.43342528423438798</v>
      </c>
      <c r="AE629" s="89">
        <v>13.843992320424199</v>
      </c>
      <c r="AF629" s="89">
        <v>-6.7501559897209499E-16</v>
      </c>
      <c r="AG629" s="89">
        <v>1.00165196857172</v>
      </c>
      <c r="AH629" s="89">
        <v>95</v>
      </c>
      <c r="AI629" s="89">
        <v>-0.22635679697251301</v>
      </c>
      <c r="AJ629" s="89">
        <v>10.8293912454112</v>
      </c>
      <c r="AK629" s="89">
        <v>2.5837917664003602E-16</v>
      </c>
      <c r="AL629" s="89">
        <v>1.1029859984178201</v>
      </c>
      <c r="AM629" s="89">
        <v>95</v>
      </c>
      <c r="AN629" s="89">
        <v>-0.83892149517375603</v>
      </c>
      <c r="AO629" s="89">
        <v>21.173586535045899</v>
      </c>
      <c r="AP629" s="89">
        <v>-2.2737367544323199E-15</v>
      </c>
      <c r="AQ629" s="89">
        <v>6.7363848055133602</v>
      </c>
      <c r="AR629" s="89">
        <v>99</v>
      </c>
      <c r="AS629" s="93">
        <f t="shared" si="19"/>
        <v>8</v>
      </c>
    </row>
    <row r="630" spans="1:45" x14ac:dyDescent="0.3">
      <c r="A630" s="93" t="str">
        <f t="shared" si="20"/>
        <v>MRFG3LREN3</v>
      </c>
      <c r="B630" s="93">
        <v>628</v>
      </c>
      <c r="C630" s="89" t="s">
        <v>35</v>
      </c>
      <c r="D630" s="89" t="s">
        <v>114</v>
      </c>
      <c r="E630" s="89">
        <v>0</v>
      </c>
      <c r="F630" s="89">
        <v>0</v>
      </c>
      <c r="G630" s="89">
        <v>0</v>
      </c>
      <c r="H630" s="89">
        <v>0</v>
      </c>
      <c r="I630" s="89" t="s">
        <v>230</v>
      </c>
      <c r="J630" s="89">
        <v>0</v>
      </c>
      <c r="K630" s="89">
        <v>0</v>
      </c>
      <c r="L630" s="89">
        <v>0</v>
      </c>
      <c r="M630" s="89">
        <v>0</v>
      </c>
      <c r="N630" s="89" t="s">
        <v>230</v>
      </c>
      <c r="O630" s="89">
        <v>0</v>
      </c>
      <c r="P630" s="89">
        <v>0</v>
      </c>
      <c r="Q630" s="89">
        <v>0</v>
      </c>
      <c r="R630" s="89">
        <v>0</v>
      </c>
      <c r="S630" s="89" t="s">
        <v>230</v>
      </c>
      <c r="T630" s="89">
        <v>0.239806040323015</v>
      </c>
      <c r="U630" s="89">
        <v>39.011718490077897</v>
      </c>
      <c r="V630" s="89">
        <v>4.4408920985006301E-16</v>
      </c>
      <c r="W630" s="89">
        <v>2.2487531091840598</v>
      </c>
      <c r="X630" s="89">
        <v>95</v>
      </c>
      <c r="Y630" s="89">
        <v>0.34714073759195302</v>
      </c>
      <c r="Z630" s="89">
        <v>37.286986152459697</v>
      </c>
      <c r="AA630" s="89">
        <v>7.8949192862233394E-17</v>
      </c>
      <c r="AB630" s="89">
        <v>2.4732436571329202</v>
      </c>
      <c r="AC630" s="89">
        <v>99</v>
      </c>
      <c r="AD630" s="89">
        <v>0.65830314152784597</v>
      </c>
      <c r="AE630" s="89">
        <v>32.349750108666299</v>
      </c>
      <c r="AF630" s="89">
        <v>-2.7000623958883799E-15</v>
      </c>
      <c r="AG630" s="89">
        <v>2.9379481667788698</v>
      </c>
      <c r="AH630" s="89">
        <v>95</v>
      </c>
      <c r="AI630" s="89">
        <v>0.99068113743475394</v>
      </c>
      <c r="AJ630" s="89">
        <v>27.4792288251187</v>
      </c>
      <c r="AK630" s="89">
        <v>-7.1054273576010003E-16</v>
      </c>
      <c r="AL630" s="89">
        <v>2.9708240219877502</v>
      </c>
      <c r="AM630" s="89">
        <v>99</v>
      </c>
      <c r="AN630" s="89">
        <v>0.408275398769125</v>
      </c>
      <c r="AO630" s="89">
        <v>36.933736560852303</v>
      </c>
      <c r="AP630" s="89">
        <v>-2.1600499167107002E-15</v>
      </c>
      <c r="AQ630" s="89">
        <v>5.2655810402203098</v>
      </c>
      <c r="AR630" s="89">
        <v>95</v>
      </c>
      <c r="AS630" s="93">
        <f t="shared" si="19"/>
        <v>5</v>
      </c>
    </row>
    <row r="631" spans="1:45" x14ac:dyDescent="0.3">
      <c r="A631" s="93" t="str">
        <f t="shared" si="20"/>
        <v>MRFG3MULT3</v>
      </c>
      <c r="B631" s="93">
        <v>629</v>
      </c>
      <c r="C631" s="89" t="s">
        <v>35</v>
      </c>
      <c r="D631" s="89" t="s">
        <v>109</v>
      </c>
      <c r="E631" s="89">
        <v>0</v>
      </c>
      <c r="F631" s="89">
        <v>0</v>
      </c>
      <c r="G631" s="89">
        <v>0</v>
      </c>
      <c r="H631" s="89">
        <v>0</v>
      </c>
      <c r="I631" s="89" t="s">
        <v>230</v>
      </c>
      <c r="J631" s="89">
        <v>0</v>
      </c>
      <c r="K631" s="89">
        <v>0</v>
      </c>
      <c r="L631" s="89">
        <v>0</v>
      </c>
      <c r="M631" s="89">
        <v>0</v>
      </c>
      <c r="N631" s="89" t="s">
        <v>230</v>
      </c>
      <c r="O631" s="89">
        <v>0</v>
      </c>
      <c r="P631" s="89">
        <v>0</v>
      </c>
      <c r="Q631" s="89">
        <v>0</v>
      </c>
      <c r="R631" s="89">
        <v>0</v>
      </c>
      <c r="S631" s="89" t="s">
        <v>230</v>
      </c>
      <c r="T631" s="89">
        <v>4.88396250220335E-4</v>
      </c>
      <c r="U631" s="89">
        <v>21.7225061919276</v>
      </c>
      <c r="V631" s="89">
        <v>3.1086244689504401E-16</v>
      </c>
      <c r="W631" s="89">
        <v>1.37351764230072</v>
      </c>
      <c r="X631" s="89">
        <v>95</v>
      </c>
      <c r="Y631" s="89">
        <v>1.1966133626993201E-2</v>
      </c>
      <c r="Z631" s="89">
        <v>21.517529668237898</v>
      </c>
      <c r="AA631" s="89">
        <v>6.5133084111342503E-16</v>
      </c>
      <c r="AB631" s="89">
        <v>1.3838314759967201</v>
      </c>
      <c r="AC631" s="89">
        <v>99</v>
      </c>
      <c r="AD631" s="89">
        <v>0.12415770056878001</v>
      </c>
      <c r="AE631" s="89">
        <v>19.732457518165401</v>
      </c>
      <c r="AF631" s="89">
        <v>-2.66453525910038E-16</v>
      </c>
      <c r="AG631" s="89">
        <v>1.5066490539865101</v>
      </c>
      <c r="AH631" s="89">
        <v>99</v>
      </c>
      <c r="AI631" s="89">
        <v>0.254465015091078</v>
      </c>
      <c r="AJ631" s="89">
        <v>17.8265179106054</v>
      </c>
      <c r="AK631" s="89">
        <v>-2.74527875180039E-16</v>
      </c>
      <c r="AL631" s="89">
        <v>1.5302949535419399</v>
      </c>
      <c r="AM631" s="89">
        <v>99</v>
      </c>
      <c r="AN631" s="89">
        <v>-0.12773001066195699</v>
      </c>
      <c r="AO631" s="89">
        <v>24.151184922069199</v>
      </c>
      <c r="AP631" s="89">
        <v>1.9895196601282801E-16</v>
      </c>
      <c r="AQ631" s="89">
        <v>3.6781413294009502</v>
      </c>
      <c r="AR631" s="89">
        <v>99</v>
      </c>
      <c r="AS631" s="93">
        <f t="shared" si="19"/>
        <v>5</v>
      </c>
    </row>
    <row r="632" spans="1:45" x14ac:dyDescent="0.3">
      <c r="A632" s="93" t="str">
        <f t="shared" si="20"/>
        <v>MRFG3TOTS3</v>
      </c>
      <c r="B632" s="93">
        <v>630</v>
      </c>
      <c r="C632" s="89" t="s">
        <v>35</v>
      </c>
      <c r="D632" s="89" t="s">
        <v>123</v>
      </c>
      <c r="E632" s="89">
        <v>-8.2102202297068202E-2</v>
      </c>
      <c r="F632" s="89">
        <v>29.030980544334401</v>
      </c>
      <c r="G632" s="89">
        <v>-1.35003119794419E-15</v>
      </c>
      <c r="H632" s="89">
        <v>1.2147568292833999</v>
      </c>
      <c r="I632" s="89">
        <v>95</v>
      </c>
      <c r="J632" s="89">
        <v>3.3935463397101302E-2</v>
      </c>
      <c r="K632" s="89">
        <v>27.329970086094001</v>
      </c>
      <c r="L632" s="89">
        <v>-1.1546319456101601E-15</v>
      </c>
      <c r="M632" s="89">
        <v>1.14509046842123</v>
      </c>
      <c r="N632" s="89">
        <v>95</v>
      </c>
      <c r="O632" s="89">
        <v>0.16577967783972899</v>
      </c>
      <c r="P632" s="89">
        <v>25.098008950778699</v>
      </c>
      <c r="Q632" s="89">
        <v>1.19269673502588E-15</v>
      </c>
      <c r="R632" s="89">
        <v>1.2934685086719</v>
      </c>
      <c r="S632" s="89">
        <v>99</v>
      </c>
      <c r="T632" s="89">
        <v>0.72925671606001996</v>
      </c>
      <c r="U632" s="89">
        <v>16.317782627431701</v>
      </c>
      <c r="V632" s="89">
        <v>0</v>
      </c>
      <c r="W632" s="89">
        <v>1.73382315124085</v>
      </c>
      <c r="X632" s="89">
        <v>95</v>
      </c>
      <c r="Y632" s="89">
        <v>1.23248774799172</v>
      </c>
      <c r="Z632" s="89">
        <v>8.4361417954526292</v>
      </c>
      <c r="AA632" s="89">
        <v>-1.4210854715202001E-15</v>
      </c>
      <c r="AB632" s="89">
        <v>2.29109105726929</v>
      </c>
      <c r="AC632" s="89">
        <v>95</v>
      </c>
      <c r="AD632" s="89">
        <v>0</v>
      </c>
      <c r="AE632" s="89">
        <v>0</v>
      </c>
      <c r="AF632" s="89">
        <v>0</v>
      </c>
      <c r="AG632" s="89">
        <v>0</v>
      </c>
      <c r="AH632" s="89" t="s">
        <v>230</v>
      </c>
      <c r="AI632" s="89">
        <v>0</v>
      </c>
      <c r="AJ632" s="89">
        <v>0</v>
      </c>
      <c r="AK632" s="89">
        <v>0</v>
      </c>
      <c r="AL632" s="89">
        <v>0</v>
      </c>
      <c r="AM632" s="89" t="s">
        <v>230</v>
      </c>
      <c r="AN632" s="89">
        <v>0</v>
      </c>
      <c r="AO632" s="89">
        <v>0</v>
      </c>
      <c r="AP632" s="89">
        <v>0</v>
      </c>
      <c r="AQ632" s="89">
        <v>0</v>
      </c>
      <c r="AR632" s="89" t="s">
        <v>230</v>
      </c>
      <c r="AS632" s="93">
        <f t="shared" si="19"/>
        <v>5</v>
      </c>
    </row>
    <row r="633" spans="1:45" x14ac:dyDescent="0.3">
      <c r="A633" s="93" t="str">
        <f t="shared" si="20"/>
        <v>MRVE3BRDT3</v>
      </c>
      <c r="B633" s="93">
        <v>631</v>
      </c>
      <c r="C633" s="89" t="s">
        <v>43</v>
      </c>
      <c r="D633" s="89" t="s">
        <v>83</v>
      </c>
      <c r="E633" s="89">
        <v>0</v>
      </c>
      <c r="F633" s="89">
        <v>0</v>
      </c>
      <c r="G633" s="89">
        <v>0</v>
      </c>
      <c r="H633" s="89">
        <v>0</v>
      </c>
      <c r="I633" s="89" t="s">
        <v>230</v>
      </c>
      <c r="J633" s="89">
        <v>0</v>
      </c>
      <c r="K633" s="89">
        <v>0</v>
      </c>
      <c r="L633" s="89">
        <v>0</v>
      </c>
      <c r="M633" s="89">
        <v>0</v>
      </c>
      <c r="N633" s="89" t="s">
        <v>230</v>
      </c>
      <c r="O633" s="89">
        <v>0.40157252871292198</v>
      </c>
      <c r="P633" s="89">
        <v>13.9152215590605</v>
      </c>
      <c r="Q633" s="89">
        <v>1.4210854715202001E-15</v>
      </c>
      <c r="R633" s="89">
        <v>0.88595333880721905</v>
      </c>
      <c r="S633" s="89">
        <v>95</v>
      </c>
      <c r="T633" s="89">
        <v>0.36560622500031997</v>
      </c>
      <c r="U633" s="89">
        <v>14.5929736873517</v>
      </c>
      <c r="V633" s="89">
        <v>-5.1070259132757197E-16</v>
      </c>
      <c r="W633" s="89">
        <v>0.85555975259500405</v>
      </c>
      <c r="X633" s="89">
        <v>95</v>
      </c>
      <c r="Y633" s="89">
        <v>0.36974186123879699</v>
      </c>
      <c r="Z633" s="89">
        <v>14.5638803230457</v>
      </c>
      <c r="AA633" s="89">
        <v>1.14476329650238E-15</v>
      </c>
      <c r="AB633" s="89">
        <v>0.90855220678863002</v>
      </c>
      <c r="AC633" s="89">
        <v>99</v>
      </c>
      <c r="AD633" s="89">
        <v>0.55020197705035401</v>
      </c>
      <c r="AE633" s="89">
        <v>11.216282939579401</v>
      </c>
      <c r="AF633" s="89">
        <v>2.8421709430403998E-16</v>
      </c>
      <c r="AG633" s="89">
        <v>0.95927611253727296</v>
      </c>
      <c r="AH633" s="89">
        <v>95</v>
      </c>
      <c r="AI633" s="89">
        <v>0.72176018262981201</v>
      </c>
      <c r="AJ633" s="89">
        <v>8.0892263916091007</v>
      </c>
      <c r="AK633" s="89">
        <v>-9.0432711824012702E-16</v>
      </c>
      <c r="AL633" s="89">
        <v>1.1016882200318501</v>
      </c>
      <c r="AM633" s="89">
        <v>95</v>
      </c>
      <c r="AN633" s="89">
        <v>0</v>
      </c>
      <c r="AO633" s="89">
        <v>0</v>
      </c>
      <c r="AP633" s="89">
        <v>0</v>
      </c>
      <c r="AQ633" s="89">
        <v>0</v>
      </c>
      <c r="AR633" s="89" t="s">
        <v>230</v>
      </c>
      <c r="AS633" s="93">
        <f t="shared" si="19"/>
        <v>5</v>
      </c>
    </row>
    <row r="634" spans="1:45" x14ac:dyDescent="0.3">
      <c r="A634" s="93" t="str">
        <f t="shared" si="20"/>
        <v>MRVE3BRML3</v>
      </c>
      <c r="B634" s="93">
        <v>632</v>
      </c>
      <c r="C634" s="89" t="s">
        <v>43</v>
      </c>
      <c r="D634" s="89" t="s">
        <v>105</v>
      </c>
      <c r="E634" s="89">
        <v>0</v>
      </c>
      <c r="F634" s="89">
        <v>0</v>
      </c>
      <c r="G634" s="89">
        <v>0</v>
      </c>
      <c r="H634" s="89">
        <v>0</v>
      </c>
      <c r="I634" s="89" t="s">
        <v>230</v>
      </c>
      <c r="J634" s="89">
        <v>0.29338278819691899</v>
      </c>
      <c r="K634" s="89">
        <v>4.2232462603737098</v>
      </c>
      <c r="L634" s="89">
        <v>5.4771002548174402E-16</v>
      </c>
      <c r="M634" s="89">
        <v>0.50970205397291202</v>
      </c>
      <c r="N634" s="89">
        <v>99</v>
      </c>
      <c r="O634" s="89">
        <v>0</v>
      </c>
      <c r="P634" s="89">
        <v>0</v>
      </c>
      <c r="Q634" s="89">
        <v>0</v>
      </c>
      <c r="R634" s="89">
        <v>0</v>
      </c>
      <c r="S634" s="89" t="s">
        <v>230</v>
      </c>
      <c r="T634" s="89">
        <v>0.30211423907245999</v>
      </c>
      <c r="U634" s="89">
        <v>4.2859696512079903</v>
      </c>
      <c r="V634" s="89">
        <v>6.8833827526759698E-16</v>
      </c>
      <c r="W634" s="89">
        <v>0.622533004879253</v>
      </c>
      <c r="X634" s="89">
        <v>95</v>
      </c>
      <c r="Y634" s="89">
        <v>0</v>
      </c>
      <c r="Z634" s="89">
        <v>0</v>
      </c>
      <c r="AA634" s="89">
        <v>0</v>
      </c>
      <c r="AB634" s="89">
        <v>0</v>
      </c>
      <c r="AC634" s="89" t="s">
        <v>230</v>
      </c>
      <c r="AD634" s="89">
        <v>0.170178577630094</v>
      </c>
      <c r="AE634" s="89">
        <v>6.8190158805070098</v>
      </c>
      <c r="AF634" s="89">
        <v>6.7501559897209499E-16</v>
      </c>
      <c r="AG634" s="89">
        <v>0.72733034506831795</v>
      </c>
      <c r="AH634" s="89">
        <v>95</v>
      </c>
      <c r="AI634" s="89">
        <v>0.12933601181582899</v>
      </c>
      <c r="AJ634" s="89">
        <v>7.57793785981384</v>
      </c>
      <c r="AK634" s="89">
        <v>1.2918958832001801E-16</v>
      </c>
      <c r="AL634" s="89">
        <v>0.75025112252256798</v>
      </c>
      <c r="AM634" s="89">
        <v>99</v>
      </c>
      <c r="AN634" s="89">
        <v>0.35455294015952299</v>
      </c>
      <c r="AO634" s="89">
        <v>4.4980682279958701</v>
      </c>
      <c r="AP634" s="89">
        <v>-1.25055521493778E-15</v>
      </c>
      <c r="AQ634" s="89">
        <v>2.3286804163775598</v>
      </c>
      <c r="AR634" s="89">
        <v>95</v>
      </c>
      <c r="AS634" s="93">
        <f t="shared" si="19"/>
        <v>5</v>
      </c>
    </row>
    <row r="635" spans="1:45" x14ac:dyDescent="0.3">
      <c r="A635" s="93" t="str">
        <f t="shared" si="20"/>
        <v>MRVE3CPFE3</v>
      </c>
      <c r="B635" s="93">
        <v>633</v>
      </c>
      <c r="C635" s="89" t="s">
        <v>43</v>
      </c>
      <c r="D635" s="89" t="s">
        <v>128</v>
      </c>
      <c r="E635" s="89">
        <v>0</v>
      </c>
      <c r="F635" s="89">
        <v>0</v>
      </c>
      <c r="G635" s="89">
        <v>0</v>
      </c>
      <c r="H635" s="89">
        <v>0</v>
      </c>
      <c r="I635" s="89" t="s">
        <v>230</v>
      </c>
      <c r="J635" s="89">
        <v>0.85660209061255799</v>
      </c>
      <c r="K635" s="89">
        <v>14.405488189825901</v>
      </c>
      <c r="L635" s="89">
        <v>1.5099033134902101E-15</v>
      </c>
      <c r="M635" s="89">
        <v>0.89783172115149701</v>
      </c>
      <c r="N635" s="89">
        <v>95</v>
      </c>
      <c r="O635" s="89">
        <v>0.69865273113672299</v>
      </c>
      <c r="P635" s="89">
        <v>17.220369290263601</v>
      </c>
      <c r="Q635" s="89">
        <v>-1.5733446291830799E-15</v>
      </c>
      <c r="R635" s="89">
        <v>1.0609148689544601</v>
      </c>
      <c r="S635" s="89">
        <v>95</v>
      </c>
      <c r="T635" s="89">
        <v>0</v>
      </c>
      <c r="U635" s="89">
        <v>0</v>
      </c>
      <c r="V635" s="89">
        <v>0</v>
      </c>
      <c r="W635" s="89">
        <v>0</v>
      </c>
      <c r="X635" s="89" t="s">
        <v>230</v>
      </c>
      <c r="Y635" s="89">
        <v>0</v>
      </c>
      <c r="Z635" s="89">
        <v>0</v>
      </c>
      <c r="AA635" s="89">
        <v>0</v>
      </c>
      <c r="AB635" s="89">
        <v>0</v>
      </c>
      <c r="AC635" s="89" t="s">
        <v>230</v>
      </c>
      <c r="AD635" s="89">
        <v>0.56277970830547197</v>
      </c>
      <c r="AE635" s="89">
        <v>19.760573166075599</v>
      </c>
      <c r="AF635" s="89">
        <v>-4.4408920985006301E-16</v>
      </c>
      <c r="AG635" s="89">
        <v>1.15135946489311</v>
      </c>
      <c r="AH635" s="89">
        <v>95</v>
      </c>
      <c r="AI635" s="89">
        <v>0.77741132142672797</v>
      </c>
      <c r="AJ635" s="89">
        <v>15.839148960127</v>
      </c>
      <c r="AK635" s="89">
        <v>1.1788549934201701E-15</v>
      </c>
      <c r="AL635" s="89">
        <v>1.2792815468074401</v>
      </c>
      <c r="AM635" s="89">
        <v>95</v>
      </c>
      <c r="AN635" s="89">
        <v>0.84879466126839298</v>
      </c>
      <c r="AO635" s="89">
        <v>14.8797830335907</v>
      </c>
      <c r="AP635" s="89">
        <v>-1.4495071809505999E-15</v>
      </c>
      <c r="AQ635" s="89">
        <v>1.45027654621669</v>
      </c>
      <c r="AR635" s="89">
        <v>95</v>
      </c>
      <c r="AS635" s="93">
        <f t="shared" si="19"/>
        <v>5</v>
      </c>
    </row>
    <row r="636" spans="1:45" x14ac:dyDescent="0.3">
      <c r="A636" s="93" t="str">
        <f t="shared" si="20"/>
        <v>MRVE3CRFB3</v>
      </c>
      <c r="B636" s="93">
        <v>634</v>
      </c>
      <c r="C636" s="89" t="s">
        <v>43</v>
      </c>
      <c r="D636" s="89" t="s">
        <v>135</v>
      </c>
      <c r="E636" s="89">
        <v>-0.26003559911771801</v>
      </c>
      <c r="F636" s="89">
        <v>24.665312741180099</v>
      </c>
      <c r="G636" s="89">
        <v>2.7355895326763901E-15</v>
      </c>
      <c r="H636" s="89">
        <v>0.59446080304541504</v>
      </c>
      <c r="I636" s="89">
        <v>99</v>
      </c>
      <c r="J636" s="89">
        <v>-0.25504695540239902</v>
      </c>
      <c r="K636" s="89">
        <v>24.548444671467799</v>
      </c>
      <c r="L636" s="89">
        <v>1.83556873404693E-15</v>
      </c>
      <c r="M636" s="89">
        <v>0.58561232502395799</v>
      </c>
      <c r="N636" s="89">
        <v>99</v>
      </c>
      <c r="O636" s="89">
        <v>-0.19983859025595899</v>
      </c>
      <c r="P636" s="89">
        <v>23.6967707951889</v>
      </c>
      <c r="Q636" s="89">
        <v>2.7914178904861098E-16</v>
      </c>
      <c r="R636" s="89">
        <v>0.74216162880289005</v>
      </c>
      <c r="S636" s="89">
        <v>95</v>
      </c>
      <c r="T636" s="89">
        <v>-0.118124944156765</v>
      </c>
      <c r="U636" s="89">
        <v>22.1155376452209</v>
      </c>
      <c r="V636" s="89">
        <v>-2.1316282072803001E-15</v>
      </c>
      <c r="W636" s="89">
        <v>0.76399279439717005</v>
      </c>
      <c r="X636" s="89">
        <v>95</v>
      </c>
      <c r="Y636" s="89">
        <v>0.17661131703708899</v>
      </c>
      <c r="Z636" s="89">
        <v>16.526127624397301</v>
      </c>
      <c r="AA636" s="89">
        <v>3.5527136788005001E-16</v>
      </c>
      <c r="AB636" s="89">
        <v>0.96786351994026598</v>
      </c>
      <c r="AC636" s="89">
        <v>95</v>
      </c>
      <c r="AD636" s="89">
        <v>0.118159495033934</v>
      </c>
      <c r="AE636" s="89">
        <v>17.615042467576199</v>
      </c>
      <c r="AF636" s="89">
        <v>-3.01980662698043E-16</v>
      </c>
      <c r="AG636" s="89">
        <v>0.95594247864071702</v>
      </c>
      <c r="AH636" s="89">
        <v>95</v>
      </c>
      <c r="AI636" s="89">
        <v>-1.7176258283918999E-2</v>
      </c>
      <c r="AJ636" s="89">
        <v>20.087568505819402</v>
      </c>
      <c r="AK636" s="89">
        <v>-4.0371746350005701E-16</v>
      </c>
      <c r="AL636" s="89">
        <v>1.0165993213562501</v>
      </c>
      <c r="AM636" s="89">
        <v>95</v>
      </c>
      <c r="AN636" s="89">
        <v>0</v>
      </c>
      <c r="AO636" s="89">
        <v>0</v>
      </c>
      <c r="AP636" s="89">
        <v>0</v>
      </c>
      <c r="AQ636" s="89">
        <v>0</v>
      </c>
      <c r="AR636" s="89" t="s">
        <v>230</v>
      </c>
      <c r="AS636" s="93">
        <f t="shared" si="19"/>
        <v>7</v>
      </c>
    </row>
    <row r="637" spans="1:45" x14ac:dyDescent="0.3">
      <c r="A637" s="93" t="str">
        <f t="shared" si="20"/>
        <v>MRVE3EGIE3</v>
      </c>
      <c r="B637" s="93">
        <v>635</v>
      </c>
      <c r="C637" s="89" t="s">
        <v>43</v>
      </c>
      <c r="D637" s="89" t="s">
        <v>89</v>
      </c>
      <c r="E637" s="89">
        <v>0</v>
      </c>
      <c r="F637" s="89">
        <v>0</v>
      </c>
      <c r="G637" s="89">
        <v>0</v>
      </c>
      <c r="H637" s="89">
        <v>0</v>
      </c>
      <c r="I637" s="89" t="s">
        <v>230</v>
      </c>
      <c r="J637" s="89">
        <v>0</v>
      </c>
      <c r="K637" s="89">
        <v>0</v>
      </c>
      <c r="L637" s="89">
        <v>0</v>
      </c>
      <c r="M637" s="89">
        <v>0</v>
      </c>
      <c r="N637" s="89" t="s">
        <v>230</v>
      </c>
      <c r="O637" s="89">
        <v>0</v>
      </c>
      <c r="P637" s="89">
        <v>0</v>
      </c>
      <c r="Q637" s="89">
        <v>0</v>
      </c>
      <c r="R637" s="89">
        <v>0</v>
      </c>
      <c r="S637" s="89" t="s">
        <v>230</v>
      </c>
      <c r="T637" s="89">
        <v>0.64200483365237804</v>
      </c>
      <c r="U637" s="89">
        <v>30.682800868047899</v>
      </c>
      <c r="V637" s="89">
        <v>2.3536728122053298E-15</v>
      </c>
      <c r="W637" s="89">
        <v>1.2006272158499001</v>
      </c>
      <c r="X637" s="89">
        <v>95</v>
      </c>
      <c r="Y637" s="89">
        <v>0.73889672902774695</v>
      </c>
      <c r="Z637" s="89">
        <v>28.869842523117001</v>
      </c>
      <c r="AA637" s="89">
        <v>-2.56584876802258E-15</v>
      </c>
      <c r="AB637" s="89">
        <v>1.18917193944027</v>
      </c>
      <c r="AC637" s="89">
        <v>99</v>
      </c>
      <c r="AD637" s="89">
        <v>0.90056686737406699</v>
      </c>
      <c r="AE637" s="89">
        <v>25.8643588864024</v>
      </c>
      <c r="AF637" s="89">
        <v>2.77111666946439E-15</v>
      </c>
      <c r="AG637" s="89">
        <v>1.20811920642153</v>
      </c>
      <c r="AH637" s="89">
        <v>99</v>
      </c>
      <c r="AI637" s="89">
        <v>0.82783167788614898</v>
      </c>
      <c r="AJ637" s="89">
        <v>27.180539192801898</v>
      </c>
      <c r="AK637" s="89">
        <v>-3.9725798408405601E-15</v>
      </c>
      <c r="AL637" s="89">
        <v>1.3422991867498999</v>
      </c>
      <c r="AM637" s="89">
        <v>99</v>
      </c>
      <c r="AN637" s="89">
        <v>0.91384945391420502</v>
      </c>
      <c r="AO637" s="89">
        <v>26.1802415811452</v>
      </c>
      <c r="AP637" s="89">
        <v>-1.9326762412674699E-15</v>
      </c>
      <c r="AQ637" s="89">
        <v>1.84081417638623</v>
      </c>
      <c r="AR637" s="89">
        <v>95</v>
      </c>
      <c r="AS637" s="93">
        <f t="shared" si="19"/>
        <v>5</v>
      </c>
    </row>
    <row r="638" spans="1:45" x14ac:dyDescent="0.3">
      <c r="A638" s="93" t="str">
        <f t="shared" si="20"/>
        <v>MRVE3EZTC3</v>
      </c>
      <c r="B638" s="93">
        <v>636</v>
      </c>
      <c r="C638" s="89" t="s">
        <v>43</v>
      </c>
      <c r="D638" s="89" t="s">
        <v>455</v>
      </c>
      <c r="E638" s="89">
        <v>0</v>
      </c>
      <c r="F638" s="89">
        <v>0</v>
      </c>
      <c r="G638" s="89">
        <v>0</v>
      </c>
      <c r="H638" s="89">
        <v>0</v>
      </c>
      <c r="I638" s="89" t="s">
        <v>230</v>
      </c>
      <c r="J638" s="89">
        <v>1.1559238720106899</v>
      </c>
      <c r="K638" s="89">
        <v>18.224130728839999</v>
      </c>
      <c r="L638" s="89">
        <v>-2.90138283768708E-15</v>
      </c>
      <c r="M638" s="89">
        <v>1.90312113548498</v>
      </c>
      <c r="N638" s="89">
        <v>99</v>
      </c>
      <c r="O638" s="89">
        <v>0</v>
      </c>
      <c r="P638" s="89">
        <v>0</v>
      </c>
      <c r="Q638" s="89">
        <v>0</v>
      </c>
      <c r="R638" s="89">
        <v>0</v>
      </c>
      <c r="S638" s="89" t="s">
        <v>230</v>
      </c>
      <c r="T638" s="89">
        <v>0</v>
      </c>
      <c r="U638" s="89">
        <v>0</v>
      </c>
      <c r="V638" s="89">
        <v>0</v>
      </c>
      <c r="W638" s="89">
        <v>0</v>
      </c>
      <c r="X638" s="89" t="s">
        <v>230</v>
      </c>
      <c r="Y638" s="89">
        <v>1.4956177321442701</v>
      </c>
      <c r="Z638" s="89">
        <v>11.938050787511701</v>
      </c>
      <c r="AA638" s="89">
        <v>4.3224683092072797E-15</v>
      </c>
      <c r="AB638" s="89">
        <v>2.1071550870520301</v>
      </c>
      <c r="AC638" s="89">
        <v>95</v>
      </c>
      <c r="AD638" s="89">
        <v>1.83665935806098</v>
      </c>
      <c r="AE638" s="89">
        <v>5.6061586765617699</v>
      </c>
      <c r="AF638" s="89">
        <v>1.4388490399142E-15</v>
      </c>
      <c r="AG638" s="89">
        <v>2.2779539516552298</v>
      </c>
      <c r="AH638" s="89">
        <v>95</v>
      </c>
      <c r="AI638" s="89">
        <v>1.6780638074568299</v>
      </c>
      <c r="AJ638" s="89">
        <v>8.51805034148909</v>
      </c>
      <c r="AK638" s="89">
        <v>-2.26081779560032E-16</v>
      </c>
      <c r="AL638" s="89">
        <v>2.3373268096620299</v>
      </c>
      <c r="AM638" s="89">
        <v>99</v>
      </c>
      <c r="AN638" s="89">
        <v>1.9425922631425401</v>
      </c>
      <c r="AO638" s="89">
        <v>4.9866801536826797</v>
      </c>
      <c r="AP638" s="89">
        <v>-7.0485839387401898E-15</v>
      </c>
      <c r="AQ638" s="89">
        <v>3.5861884495591401</v>
      </c>
      <c r="AR638" s="89">
        <v>95</v>
      </c>
      <c r="AS638" s="93">
        <f t="shared" si="19"/>
        <v>5</v>
      </c>
    </row>
    <row r="639" spans="1:45" x14ac:dyDescent="0.3">
      <c r="A639" s="93" t="str">
        <f t="shared" si="20"/>
        <v>MRVE3IRBR3</v>
      </c>
      <c r="B639" s="93">
        <v>637</v>
      </c>
      <c r="C639" s="89" t="s">
        <v>43</v>
      </c>
      <c r="D639" s="89" t="s">
        <v>108</v>
      </c>
      <c r="E639" s="89">
        <v>0.12516668952232299</v>
      </c>
      <c r="F639" s="89">
        <v>4.7222633570426602</v>
      </c>
      <c r="G639" s="89">
        <v>5.8619775700208298E-16</v>
      </c>
      <c r="H639" s="89">
        <v>0.60408989641971</v>
      </c>
      <c r="I639" s="89">
        <v>95</v>
      </c>
      <c r="J639" s="89">
        <v>0.10370749552163901</v>
      </c>
      <c r="K639" s="89">
        <v>5.2050832108850598</v>
      </c>
      <c r="L639" s="89">
        <v>3.5527136788005001E-16</v>
      </c>
      <c r="M639" s="89">
        <v>0.60455721357501901</v>
      </c>
      <c r="N639" s="89">
        <v>95</v>
      </c>
      <c r="O639" s="89">
        <v>0.194392280114077</v>
      </c>
      <c r="P639" s="89">
        <v>3.6626587157411801</v>
      </c>
      <c r="Q639" s="89">
        <v>1.5225915766287901E-16</v>
      </c>
      <c r="R639" s="89">
        <v>0.65291662482189905</v>
      </c>
      <c r="S639" s="89">
        <v>95</v>
      </c>
      <c r="T639" s="89">
        <v>0</v>
      </c>
      <c r="U639" s="89">
        <v>0</v>
      </c>
      <c r="V639" s="89">
        <v>0</v>
      </c>
      <c r="W639" s="89">
        <v>0</v>
      </c>
      <c r="X639" s="89" t="s">
        <v>230</v>
      </c>
      <c r="Y639" s="89">
        <v>0</v>
      </c>
      <c r="Z639" s="89">
        <v>0</v>
      </c>
      <c r="AA639" s="89">
        <v>0</v>
      </c>
      <c r="AB639" s="89">
        <v>0</v>
      </c>
      <c r="AC639" s="89" t="s">
        <v>230</v>
      </c>
      <c r="AD639" s="89">
        <v>-8.9578685961534094E-2</v>
      </c>
      <c r="AE639" s="89">
        <v>9.2600111358812391</v>
      </c>
      <c r="AF639" s="89">
        <v>3.5527136788005001E-16</v>
      </c>
      <c r="AG639" s="89">
        <v>1.19821623927303</v>
      </c>
      <c r="AH639" s="89">
        <v>95</v>
      </c>
      <c r="AI639" s="89">
        <v>-7.5515583444633105E-2</v>
      </c>
      <c r="AJ639" s="89">
        <v>9.0211567077614792</v>
      </c>
      <c r="AK639" s="89">
        <v>-5.8135314744008197E-16</v>
      </c>
      <c r="AL639" s="89">
        <v>1.2001594069741199</v>
      </c>
      <c r="AM639" s="89">
        <v>95</v>
      </c>
      <c r="AN639" s="89">
        <v>0.71575065658633497</v>
      </c>
      <c r="AO639" s="89">
        <v>-2.39925630709513</v>
      </c>
      <c r="AP639" s="89">
        <v>-2.2737367544323199E-15</v>
      </c>
      <c r="AQ639" s="89">
        <v>6.7738952285481204</v>
      </c>
      <c r="AR639" s="89">
        <v>99</v>
      </c>
      <c r="AS639" s="93">
        <f t="shared" si="19"/>
        <v>6</v>
      </c>
    </row>
    <row r="640" spans="1:45" x14ac:dyDescent="0.3">
      <c r="A640" s="93" t="str">
        <f t="shared" si="20"/>
        <v>MRVE3MULT3</v>
      </c>
      <c r="B640" s="93">
        <v>638</v>
      </c>
      <c r="C640" s="89" t="s">
        <v>43</v>
      </c>
      <c r="D640" s="89" t="s">
        <v>109</v>
      </c>
      <c r="E640" s="89">
        <v>0</v>
      </c>
      <c r="F640" s="89">
        <v>0</v>
      </c>
      <c r="G640" s="89">
        <v>0</v>
      </c>
      <c r="H640" s="89">
        <v>0</v>
      </c>
      <c r="I640" s="89" t="s">
        <v>230</v>
      </c>
      <c r="J640" s="89">
        <v>0</v>
      </c>
      <c r="K640" s="89">
        <v>0</v>
      </c>
      <c r="L640" s="89">
        <v>0</v>
      </c>
      <c r="M640" s="89">
        <v>0</v>
      </c>
      <c r="N640" s="89" t="s">
        <v>230</v>
      </c>
      <c r="O640" s="89">
        <v>0.63453421754377404</v>
      </c>
      <c r="P640" s="89">
        <v>10.096089765747999</v>
      </c>
      <c r="Q640" s="89">
        <v>-4.8215399926578204E-16</v>
      </c>
      <c r="R640" s="89">
        <v>1.1547604372984299</v>
      </c>
      <c r="S640" s="89">
        <v>95</v>
      </c>
      <c r="T640" s="89">
        <v>0.61374042832559506</v>
      </c>
      <c r="U640" s="89">
        <v>10.4717493352512</v>
      </c>
      <c r="V640" s="89">
        <v>-4.4408920985006301E-17</v>
      </c>
      <c r="W640" s="89">
        <v>1.1129452363597501</v>
      </c>
      <c r="X640" s="89">
        <v>95</v>
      </c>
      <c r="Y640" s="89">
        <v>0.50195454100132797</v>
      </c>
      <c r="Z640" s="89">
        <v>12.631310091974999</v>
      </c>
      <c r="AA640" s="89">
        <v>2.8421709430404001E-15</v>
      </c>
      <c r="AB640" s="89">
        <v>1.15046946105347</v>
      </c>
      <c r="AC640" s="89">
        <v>99</v>
      </c>
      <c r="AD640" s="89">
        <v>0.48032396009406297</v>
      </c>
      <c r="AE640" s="89">
        <v>13.0405777024681</v>
      </c>
      <c r="AF640" s="89">
        <v>-1.4033219031261999E-15</v>
      </c>
      <c r="AG640" s="89">
        <v>1.18531336016401</v>
      </c>
      <c r="AH640" s="89">
        <v>99</v>
      </c>
      <c r="AI640" s="89">
        <v>0.43988053263571902</v>
      </c>
      <c r="AJ640" s="89">
        <v>13.793724393036699</v>
      </c>
      <c r="AK640" s="89">
        <v>1.3241932802801899E-15</v>
      </c>
      <c r="AL640" s="89">
        <v>1.1993194314164499</v>
      </c>
      <c r="AM640" s="89">
        <v>99</v>
      </c>
      <c r="AN640" s="89">
        <v>0.74165982666813002</v>
      </c>
      <c r="AO640" s="89">
        <v>9.6602119977324197</v>
      </c>
      <c r="AP640" s="89">
        <v>-2.2737367544323201E-16</v>
      </c>
      <c r="AQ640" s="89">
        <v>3.1728091915802699</v>
      </c>
      <c r="AR640" s="89">
        <v>95</v>
      </c>
      <c r="AS640" s="93">
        <f t="shared" si="19"/>
        <v>6</v>
      </c>
    </row>
    <row r="641" spans="1:45" x14ac:dyDescent="0.3">
      <c r="A641" s="93" t="str">
        <f t="shared" si="20"/>
        <v>MULT3CRFB3</v>
      </c>
      <c r="B641" s="93">
        <v>639</v>
      </c>
      <c r="C641" s="89" t="s">
        <v>109</v>
      </c>
      <c r="D641" s="89" t="s">
        <v>135</v>
      </c>
      <c r="E641" s="89">
        <v>-0.102392111253824</v>
      </c>
      <c r="F641" s="89">
        <v>22.122820016918698</v>
      </c>
      <c r="G641" s="89">
        <v>1.2789769243681801E-15</v>
      </c>
      <c r="H641" s="89">
        <v>0.67873491060953195</v>
      </c>
      <c r="I641" s="89">
        <v>95</v>
      </c>
      <c r="J641" s="89">
        <v>-8.6904084069158005E-2</v>
      </c>
      <c r="K641" s="89">
        <v>21.7823361716482</v>
      </c>
      <c r="L641" s="89">
        <v>-8.8817841970012504E-17</v>
      </c>
      <c r="M641" s="89">
        <v>0.662624262679395</v>
      </c>
      <c r="N641" s="89">
        <v>95</v>
      </c>
      <c r="O641" s="89">
        <v>-0.121296395030122</v>
      </c>
      <c r="P641" s="89">
        <v>22.658555548483601</v>
      </c>
      <c r="Q641" s="89">
        <v>-1.1419436824715901E-15</v>
      </c>
      <c r="R641" s="89">
        <v>0.76776870641265504</v>
      </c>
      <c r="S641" s="89">
        <v>95</v>
      </c>
      <c r="T641" s="89">
        <v>-9.4213726766194994E-2</v>
      </c>
      <c r="U641" s="89">
        <v>21.9959901865858</v>
      </c>
      <c r="V641" s="89">
        <v>-2.7533531010703899E-15</v>
      </c>
      <c r="W641" s="89">
        <v>0.76872639120596897</v>
      </c>
      <c r="X641" s="89">
        <v>95</v>
      </c>
      <c r="Y641" s="89">
        <v>-1.1694684931106101E-2</v>
      </c>
      <c r="Z641" s="89">
        <v>19.967271393125099</v>
      </c>
      <c r="AA641" s="89">
        <v>-1.9737298215558299E-17</v>
      </c>
      <c r="AB641" s="89">
        <v>1.0048602891424601</v>
      </c>
      <c r="AC641" s="89">
        <v>95</v>
      </c>
      <c r="AD641" s="89">
        <v>0</v>
      </c>
      <c r="AE641" s="89">
        <v>0</v>
      </c>
      <c r="AF641" s="89">
        <v>0</v>
      </c>
      <c r="AG641" s="89">
        <v>0</v>
      </c>
      <c r="AH641" s="89" t="s">
        <v>230</v>
      </c>
      <c r="AI641" s="89">
        <v>-3.30497549572469E-2</v>
      </c>
      <c r="AJ641" s="89">
        <v>20.4983676255669</v>
      </c>
      <c r="AK641" s="89">
        <v>2.0185873175002801E-15</v>
      </c>
      <c r="AL641" s="89">
        <v>1.0160885251981999</v>
      </c>
      <c r="AM641" s="89">
        <v>95</v>
      </c>
      <c r="AN641" s="89">
        <v>0</v>
      </c>
      <c r="AO641" s="89">
        <v>0</v>
      </c>
      <c r="AP641" s="89">
        <v>0</v>
      </c>
      <c r="AQ641" s="89">
        <v>0</v>
      </c>
      <c r="AR641" s="89" t="s">
        <v>230</v>
      </c>
      <c r="AS641" s="93">
        <f t="shared" si="19"/>
        <v>6</v>
      </c>
    </row>
    <row r="642" spans="1:45" x14ac:dyDescent="0.3">
      <c r="A642" s="93" t="str">
        <f t="shared" si="20"/>
        <v>MULT3EZTC3</v>
      </c>
      <c r="B642" s="93">
        <v>640</v>
      </c>
      <c r="C642" s="89" t="s">
        <v>109</v>
      </c>
      <c r="D642" s="89" t="s">
        <v>455</v>
      </c>
      <c r="E642" s="89">
        <v>1.4184920620108199</v>
      </c>
      <c r="F642" s="89">
        <v>8.4257275535315106</v>
      </c>
      <c r="G642" s="89">
        <v>0</v>
      </c>
      <c r="H642" s="89">
        <v>1.2857619158618501</v>
      </c>
      <c r="I642" s="89">
        <v>99</v>
      </c>
      <c r="J642" s="89">
        <v>1.3694619047855801</v>
      </c>
      <c r="K642" s="89">
        <v>9.4957661411322203</v>
      </c>
      <c r="L642" s="89">
        <v>-7.1054273576010003E-16</v>
      </c>
      <c r="M642" s="89">
        <v>1.3237662259387299</v>
      </c>
      <c r="N642" s="89">
        <v>99</v>
      </c>
      <c r="O642" s="89">
        <v>1.3028319526155201</v>
      </c>
      <c r="P642" s="89">
        <v>11.083752334478801</v>
      </c>
      <c r="Q642" s="89">
        <v>-1.5225915766287901E-16</v>
      </c>
      <c r="R642" s="89">
        <v>1.3394307764228499</v>
      </c>
      <c r="S642" s="89">
        <v>99</v>
      </c>
      <c r="T642" s="89">
        <v>1.24298087747299</v>
      </c>
      <c r="U642" s="89">
        <v>12.5395057576951</v>
      </c>
      <c r="V642" s="89">
        <v>3.1974423109204501E-15</v>
      </c>
      <c r="W642" s="89">
        <v>1.45630060843289</v>
      </c>
      <c r="X642" s="89">
        <v>99</v>
      </c>
      <c r="Y642" s="89">
        <v>1.51848032666639</v>
      </c>
      <c r="Z642" s="89">
        <v>5.9942246165689603</v>
      </c>
      <c r="AA642" s="89">
        <v>3.1184931180582198E-15</v>
      </c>
      <c r="AB642" s="89">
        <v>2.2971176646605902</v>
      </c>
      <c r="AC642" s="89">
        <v>99</v>
      </c>
      <c r="AD642" s="89">
        <v>2.0692334759936699</v>
      </c>
      <c r="AE642" s="89">
        <v>-6.5399153406065098</v>
      </c>
      <c r="AF642" s="89">
        <v>3.5527136788005001E-15</v>
      </c>
      <c r="AG642" s="89">
        <v>2.9173570149138501</v>
      </c>
      <c r="AH642" s="89">
        <v>95</v>
      </c>
      <c r="AI642" s="89">
        <v>2.3115568031470399</v>
      </c>
      <c r="AJ642" s="89">
        <v>-12.068260942881301</v>
      </c>
      <c r="AK642" s="89">
        <v>-2.4546021780803501E-15</v>
      </c>
      <c r="AL642" s="89">
        <v>3.0207870951097502</v>
      </c>
      <c r="AM642" s="89">
        <v>99</v>
      </c>
      <c r="AN642" s="89">
        <v>0</v>
      </c>
      <c r="AO642" s="89">
        <v>0</v>
      </c>
      <c r="AP642" s="89">
        <v>0</v>
      </c>
      <c r="AQ642" s="89">
        <v>0</v>
      </c>
      <c r="AR642" s="89" t="s">
        <v>230</v>
      </c>
      <c r="AS642" s="93">
        <f t="shared" si="19"/>
        <v>7</v>
      </c>
    </row>
    <row r="643" spans="1:45" x14ac:dyDescent="0.3">
      <c r="A643" s="93" t="str">
        <f t="shared" si="20"/>
        <v>MULT3IGTA3</v>
      </c>
      <c r="B643" s="93">
        <v>641</v>
      </c>
      <c r="C643" s="89" t="s">
        <v>109</v>
      </c>
      <c r="D643" s="89" t="s">
        <v>107</v>
      </c>
      <c r="E643" s="89">
        <v>1.5725622689858501</v>
      </c>
      <c r="F643" s="89">
        <v>0.46477728419728997</v>
      </c>
      <c r="G643" s="89">
        <v>1.6697754290362401E-15</v>
      </c>
      <c r="H643" s="89">
        <v>0.50511446231505297</v>
      </c>
      <c r="I643" s="89">
        <v>95</v>
      </c>
      <c r="J643" s="89">
        <v>1.56786534246335</v>
      </c>
      <c r="K643" s="89">
        <v>0.52919203186984698</v>
      </c>
      <c r="L643" s="89">
        <v>1.59872115546023E-15</v>
      </c>
      <c r="M643" s="89">
        <v>0.49855334214761199</v>
      </c>
      <c r="N643" s="89">
        <v>99</v>
      </c>
      <c r="O643" s="89">
        <v>1.5517979366663801</v>
      </c>
      <c r="P643" s="89">
        <v>0.923823443507921</v>
      </c>
      <c r="Q643" s="89">
        <v>2.5122761014375E-15</v>
      </c>
      <c r="R643" s="89">
        <v>0.49361536066817802</v>
      </c>
      <c r="S643" s="89">
        <v>99</v>
      </c>
      <c r="T643" s="89">
        <v>1.5038858396624899</v>
      </c>
      <c r="U643" s="89">
        <v>2.0765874030021299</v>
      </c>
      <c r="V643" s="89">
        <v>1.8873791418627701E-15</v>
      </c>
      <c r="W643" s="89">
        <v>0.58009577533869205</v>
      </c>
      <c r="X643" s="89">
        <v>99</v>
      </c>
      <c r="Y643" s="89">
        <v>1.5406758897487001</v>
      </c>
      <c r="Z643" s="89">
        <v>1.2713985733761</v>
      </c>
      <c r="AA643" s="89">
        <v>-6.4146219200564601E-15</v>
      </c>
      <c r="AB643" s="89">
        <v>0.60402085899730495</v>
      </c>
      <c r="AC643" s="89">
        <v>99</v>
      </c>
      <c r="AD643" s="89">
        <v>1.5904244678219599</v>
      </c>
      <c r="AE643" s="89">
        <v>0.146041549105036</v>
      </c>
      <c r="AF643" s="89">
        <v>-1.5276668818842199E-15</v>
      </c>
      <c r="AG643" s="89">
        <v>0.64934255410672104</v>
      </c>
      <c r="AH643" s="89">
        <v>99</v>
      </c>
      <c r="AI643" s="89">
        <v>1.5903504040991701</v>
      </c>
      <c r="AJ643" s="89">
        <v>0.13524341375143201</v>
      </c>
      <c r="AK643" s="89">
        <v>-1.61486985400023E-15</v>
      </c>
      <c r="AL643" s="89">
        <v>0.68458695047876095</v>
      </c>
      <c r="AM643" s="89">
        <v>95</v>
      </c>
      <c r="AN643" s="89">
        <v>1.6602734984613401</v>
      </c>
      <c r="AO643" s="89">
        <v>-1.3317833423321199</v>
      </c>
      <c r="AP643" s="89">
        <v>-8.6686213762732201E-16</v>
      </c>
      <c r="AQ643" s="89">
        <v>0.79486748065074697</v>
      </c>
      <c r="AR643" s="89">
        <v>99</v>
      </c>
      <c r="AS643" s="93">
        <f t="shared" si="19"/>
        <v>8</v>
      </c>
    </row>
    <row r="644" spans="1:45" x14ac:dyDescent="0.3">
      <c r="A644" s="93" t="str">
        <f t="shared" si="20"/>
        <v>MULT3IRBR3</v>
      </c>
      <c r="B644" s="93">
        <v>642</v>
      </c>
      <c r="C644" s="89" t="s">
        <v>109</v>
      </c>
      <c r="D644" s="89" t="s">
        <v>108</v>
      </c>
      <c r="E644" s="89">
        <v>0</v>
      </c>
      <c r="F644" s="89">
        <v>0</v>
      </c>
      <c r="G644" s="89">
        <v>0</v>
      </c>
      <c r="H644" s="89">
        <v>0</v>
      </c>
      <c r="I644" s="89" t="s">
        <v>230</v>
      </c>
      <c r="J644" s="89">
        <v>6.4036882425021702E-2</v>
      </c>
      <c r="K644" s="89">
        <v>5.7042748169584003</v>
      </c>
      <c r="L644" s="89">
        <v>7.1054273576010003E-16</v>
      </c>
      <c r="M644" s="89">
        <v>0.61238102159109598</v>
      </c>
      <c r="N644" s="89">
        <v>95</v>
      </c>
      <c r="O644" s="89">
        <v>7.2639434501520397E-2</v>
      </c>
      <c r="P644" s="89">
        <v>5.6604100564940101</v>
      </c>
      <c r="Q644" s="89">
        <v>3.8064789415719601E-16</v>
      </c>
      <c r="R644" s="89">
        <v>0.69309417178727595</v>
      </c>
      <c r="S644" s="89">
        <v>95</v>
      </c>
      <c r="T644" s="89">
        <v>0</v>
      </c>
      <c r="U644" s="89">
        <v>0</v>
      </c>
      <c r="V644" s="89">
        <v>0</v>
      </c>
      <c r="W644" s="89">
        <v>0</v>
      </c>
      <c r="X644" s="89" t="s">
        <v>230</v>
      </c>
      <c r="Y644" s="89">
        <v>0</v>
      </c>
      <c r="Z644" s="89">
        <v>0</v>
      </c>
      <c r="AA644" s="89">
        <v>0</v>
      </c>
      <c r="AB644" s="89">
        <v>0</v>
      </c>
      <c r="AC644" s="89" t="s">
        <v>230</v>
      </c>
      <c r="AD644" s="89">
        <v>3.0582851632448699E-2</v>
      </c>
      <c r="AE644" s="89">
        <v>7.0254013363099403</v>
      </c>
      <c r="AF644" s="89">
        <v>-1.4210854715201999E-16</v>
      </c>
      <c r="AG644" s="89">
        <v>1.21036089227473</v>
      </c>
      <c r="AH644" s="89">
        <v>95</v>
      </c>
      <c r="AI644" s="89">
        <v>1.5145076787770601E-2</v>
      </c>
      <c r="AJ644" s="89">
        <v>7.4081054497161301</v>
      </c>
      <c r="AK644" s="89">
        <v>1.2918958832001801E-16</v>
      </c>
      <c r="AL644" s="89">
        <v>1.2149419567619399</v>
      </c>
      <c r="AM644" s="89">
        <v>95</v>
      </c>
      <c r="AN644" s="89">
        <v>1.65777228594795</v>
      </c>
      <c r="AO644" s="89">
        <v>-27.266258070452</v>
      </c>
      <c r="AP644" s="89">
        <v>-2.6147972675971698E-15</v>
      </c>
      <c r="AQ644" s="89">
        <v>3.4306894680642301</v>
      </c>
      <c r="AR644" s="89">
        <v>95</v>
      </c>
      <c r="AS644" s="93">
        <f t="shared" ref="AS644:AS707" si="21">IF(AR644="",0,8-SUMIFS($E$1:$AQ$1,E644:AQ644,0))</f>
        <v>5</v>
      </c>
    </row>
    <row r="645" spans="1:45" x14ac:dyDescent="0.3">
      <c r="A645" s="93" t="str">
        <f t="shared" si="20"/>
        <v>MULT3LREN3</v>
      </c>
      <c r="B645" s="93">
        <v>643</v>
      </c>
      <c r="C645" s="89" t="s">
        <v>109</v>
      </c>
      <c r="D645" s="89" t="s">
        <v>114</v>
      </c>
      <c r="E645" s="89">
        <v>0</v>
      </c>
      <c r="F645" s="89">
        <v>0</v>
      </c>
      <c r="G645" s="89">
        <v>0</v>
      </c>
      <c r="H645" s="89">
        <v>0</v>
      </c>
      <c r="I645" s="89" t="s">
        <v>230</v>
      </c>
      <c r="J645" s="89">
        <v>0</v>
      </c>
      <c r="K645" s="89">
        <v>0</v>
      </c>
      <c r="L645" s="89">
        <v>0</v>
      </c>
      <c r="M645" s="89">
        <v>0</v>
      </c>
      <c r="N645" s="89" t="s">
        <v>230</v>
      </c>
      <c r="O645" s="89">
        <v>1.19858173404218</v>
      </c>
      <c r="P645" s="89">
        <v>16.4786029277182</v>
      </c>
      <c r="Q645" s="89">
        <v>3.09593620581186E-15</v>
      </c>
      <c r="R645" s="89">
        <v>1.66458803410214</v>
      </c>
      <c r="S645" s="89">
        <v>95</v>
      </c>
      <c r="T645" s="89">
        <v>1.19306917663573</v>
      </c>
      <c r="U645" s="89">
        <v>16.6012336301193</v>
      </c>
      <c r="V645" s="89">
        <v>1.4654943925052099E-15</v>
      </c>
      <c r="W645" s="89">
        <v>1.5708387868198499</v>
      </c>
      <c r="X645" s="89">
        <v>95</v>
      </c>
      <c r="Y645" s="89">
        <v>1.3417530560736</v>
      </c>
      <c r="Z645" s="89">
        <v>13.2038363204554</v>
      </c>
      <c r="AA645" s="89">
        <v>-1.73688224296913E-15</v>
      </c>
      <c r="AB645" s="89">
        <v>1.6988095331034101</v>
      </c>
      <c r="AC645" s="89">
        <v>99</v>
      </c>
      <c r="AD645" s="89">
        <v>1.6346230006226099</v>
      </c>
      <c r="AE645" s="89">
        <v>6.5674514343311499</v>
      </c>
      <c r="AF645" s="89">
        <v>2.1316282072803E-16</v>
      </c>
      <c r="AG645" s="89">
        <v>1.8800076079446899</v>
      </c>
      <c r="AH645" s="89">
        <v>99</v>
      </c>
      <c r="AI645" s="89">
        <v>1.8452310917913</v>
      </c>
      <c r="AJ645" s="89">
        <v>1.71887382571643</v>
      </c>
      <c r="AK645" s="89">
        <v>-2.5837917664003602E-16</v>
      </c>
      <c r="AL645" s="89">
        <v>2.1715218749660599</v>
      </c>
      <c r="AM645" s="89">
        <v>95</v>
      </c>
      <c r="AN645" s="89">
        <v>1.3160281792172901</v>
      </c>
      <c r="AO645" s="89">
        <v>12.872140151929701</v>
      </c>
      <c r="AP645" s="89">
        <v>-3.9790393202565598E-15</v>
      </c>
      <c r="AQ645" s="89">
        <v>2.2462480265753402</v>
      </c>
      <c r="AR645" s="89">
        <v>95</v>
      </c>
      <c r="AS645" s="93">
        <f t="shared" si="21"/>
        <v>6</v>
      </c>
    </row>
    <row r="646" spans="1:45" x14ac:dyDescent="0.3">
      <c r="A646" s="93" t="str">
        <f t="shared" si="20"/>
        <v>PCAR3BRDT3</v>
      </c>
      <c r="B646" s="93">
        <v>644</v>
      </c>
      <c r="C646" s="89" t="s">
        <v>96</v>
      </c>
      <c r="D646" s="89" t="s">
        <v>83</v>
      </c>
      <c r="E646" s="89">
        <v>0.15839931960781301</v>
      </c>
      <c r="F646" s="89">
        <v>9.8884498356327306</v>
      </c>
      <c r="G646" s="89">
        <v>-9.2370555648813008E-16</v>
      </c>
      <c r="H646" s="89">
        <v>0.84213971867543602</v>
      </c>
      <c r="I646" s="89">
        <v>99</v>
      </c>
      <c r="J646" s="89">
        <v>0.116333978490629</v>
      </c>
      <c r="K646" s="89">
        <v>13.034902317292699</v>
      </c>
      <c r="L646" s="89">
        <v>2.78295904839373E-15</v>
      </c>
      <c r="M646" s="89">
        <v>0.88234766236663997</v>
      </c>
      <c r="N646" s="89">
        <v>95</v>
      </c>
      <c r="O646" s="89">
        <v>0.118904144007848</v>
      </c>
      <c r="P646" s="89">
        <v>12.9277543807111</v>
      </c>
      <c r="Q646" s="89">
        <v>-1.0911906299172999E-15</v>
      </c>
      <c r="R646" s="89">
        <v>0.85086956173981898</v>
      </c>
      <c r="S646" s="89">
        <v>99</v>
      </c>
      <c r="T646" s="89">
        <v>0.113221489802605</v>
      </c>
      <c r="U646" s="89">
        <v>13.3258720610976</v>
      </c>
      <c r="V646" s="89">
        <v>-1.4654943925052099E-15</v>
      </c>
      <c r="W646" s="89">
        <v>0.82702667369033001</v>
      </c>
      <c r="X646" s="89">
        <v>99</v>
      </c>
      <c r="Y646" s="89">
        <v>0.116006070165008</v>
      </c>
      <c r="Z646" s="89">
        <v>13.1794409777429</v>
      </c>
      <c r="AA646" s="89">
        <v>1.5789838572446701E-16</v>
      </c>
      <c r="AB646" s="89">
        <v>0.86874206143690702</v>
      </c>
      <c r="AC646" s="89">
        <v>99</v>
      </c>
      <c r="AD646" s="89">
        <v>0.151103378625111</v>
      </c>
      <c r="AE646" s="89">
        <v>10.4683535454619</v>
      </c>
      <c r="AF646" s="89">
        <v>1.4033219031261999E-15</v>
      </c>
      <c r="AG646" s="89">
        <v>1.20944034498555</v>
      </c>
      <c r="AH646" s="89">
        <v>99</v>
      </c>
      <c r="AI646" s="89">
        <v>0</v>
      </c>
      <c r="AJ646" s="89">
        <v>0</v>
      </c>
      <c r="AK646" s="89">
        <v>0</v>
      </c>
      <c r="AL646" s="89">
        <v>0</v>
      </c>
      <c r="AM646" s="89" t="s">
        <v>230</v>
      </c>
      <c r="AN646" s="89">
        <v>0.28190841762026603</v>
      </c>
      <c r="AO646" s="89">
        <v>1.27684844733373</v>
      </c>
      <c r="AP646" s="89">
        <v>2.1458390619955001E-15</v>
      </c>
      <c r="AQ646" s="89">
        <v>1.95947460129995</v>
      </c>
      <c r="AR646" s="89">
        <v>99</v>
      </c>
      <c r="AS646" s="93">
        <f t="shared" si="21"/>
        <v>7</v>
      </c>
    </row>
    <row r="647" spans="1:45" x14ac:dyDescent="0.3">
      <c r="A647" s="93" t="str">
        <f t="shared" si="20"/>
        <v>PCAR3ENBR3</v>
      </c>
      <c r="B647" s="93">
        <v>645</v>
      </c>
      <c r="C647" s="89" t="s">
        <v>96</v>
      </c>
      <c r="D647" s="89" t="s">
        <v>90</v>
      </c>
      <c r="E647" s="89">
        <v>0</v>
      </c>
      <c r="F647" s="89">
        <v>0</v>
      </c>
      <c r="G647" s="89">
        <v>0</v>
      </c>
      <c r="H647" s="89">
        <v>0</v>
      </c>
      <c r="I647" s="89" t="s">
        <v>230</v>
      </c>
      <c r="J647" s="89">
        <v>0.13074144814201799</v>
      </c>
      <c r="K647" s="89">
        <v>9.2304083935639998</v>
      </c>
      <c r="L647" s="89">
        <v>-9.4739031434680004E-16</v>
      </c>
      <c r="M647" s="89">
        <v>0.63699537515071503</v>
      </c>
      <c r="N647" s="89">
        <v>95</v>
      </c>
      <c r="O647" s="89">
        <v>0</v>
      </c>
      <c r="P647" s="89">
        <v>0</v>
      </c>
      <c r="Q647" s="89">
        <v>0</v>
      </c>
      <c r="R647" s="89">
        <v>0</v>
      </c>
      <c r="S647" s="89" t="s">
        <v>230</v>
      </c>
      <c r="T647" s="89">
        <v>0</v>
      </c>
      <c r="U647" s="89">
        <v>0</v>
      </c>
      <c r="V647" s="89">
        <v>0</v>
      </c>
      <c r="W647" s="89">
        <v>0</v>
      </c>
      <c r="X647" s="89" t="s">
        <v>230</v>
      </c>
      <c r="Y647" s="89">
        <v>0.12564137089372199</v>
      </c>
      <c r="Z647" s="89">
        <v>9.3692104335636905</v>
      </c>
      <c r="AA647" s="89">
        <v>1.38161087508908E-15</v>
      </c>
      <c r="AB647" s="89">
        <v>0.66395852974468705</v>
      </c>
      <c r="AC647" s="89">
        <v>95</v>
      </c>
      <c r="AD647" s="89">
        <v>0.14169740349667401</v>
      </c>
      <c r="AE647" s="89">
        <v>8.1312224892502201</v>
      </c>
      <c r="AF647" s="89">
        <v>3.5527136788005001E-16</v>
      </c>
      <c r="AG647" s="89">
        <v>0.75805174229209704</v>
      </c>
      <c r="AH647" s="89">
        <v>95</v>
      </c>
      <c r="AI647" s="89">
        <v>0.159075874843398</v>
      </c>
      <c r="AJ647" s="89">
        <v>6.74046914033286</v>
      </c>
      <c r="AK647" s="89">
        <v>-3.2297397080004503E-17</v>
      </c>
      <c r="AL647" s="89">
        <v>1.0102303515927</v>
      </c>
      <c r="AM647" s="89">
        <v>99</v>
      </c>
      <c r="AN647" s="89">
        <v>0.160408275108784</v>
      </c>
      <c r="AO647" s="89">
        <v>6.71486453511947</v>
      </c>
      <c r="AP647" s="89">
        <v>-1.30739863379858E-15</v>
      </c>
      <c r="AQ647" s="89">
        <v>1.01730367593287</v>
      </c>
      <c r="AR647" s="89">
        <v>99</v>
      </c>
      <c r="AS647" s="93">
        <f t="shared" si="21"/>
        <v>5</v>
      </c>
    </row>
    <row r="648" spans="1:45" x14ac:dyDescent="0.3">
      <c r="A648" s="93" t="str">
        <f t="shared" si="20"/>
        <v>PCAR3IRBR3</v>
      </c>
      <c r="B648" s="93">
        <v>646</v>
      </c>
      <c r="C648" s="89" t="s">
        <v>96</v>
      </c>
      <c r="D648" s="89" t="s">
        <v>108</v>
      </c>
      <c r="E648" s="89">
        <v>4.0845828136606602E-2</v>
      </c>
      <c r="F648" s="89">
        <v>4.1081997665380801</v>
      </c>
      <c r="G648" s="89">
        <v>2.3980817331903398E-16</v>
      </c>
      <c r="H648" s="89">
        <v>0.59796999344612201</v>
      </c>
      <c r="I648" s="89">
        <v>95</v>
      </c>
      <c r="J648" s="89">
        <v>1.6002660643539699E-2</v>
      </c>
      <c r="K648" s="89">
        <v>5.9759822297263296</v>
      </c>
      <c r="L648" s="89">
        <v>1.55431223447522E-16</v>
      </c>
      <c r="M648" s="89">
        <v>0.61456040622849795</v>
      </c>
      <c r="N648" s="89">
        <v>95</v>
      </c>
      <c r="O648" s="89">
        <v>2.4106060374792401E-2</v>
      </c>
      <c r="P648" s="89">
        <v>5.54311646768583</v>
      </c>
      <c r="Q648" s="89">
        <v>-8.8817841970012504E-17</v>
      </c>
      <c r="R648" s="89">
        <v>0.69079195887701905</v>
      </c>
      <c r="S648" s="89">
        <v>95</v>
      </c>
      <c r="T648" s="89">
        <v>0</v>
      </c>
      <c r="U648" s="89">
        <v>0</v>
      </c>
      <c r="V648" s="89">
        <v>0</v>
      </c>
      <c r="W648" s="89">
        <v>0</v>
      </c>
      <c r="X648" s="89" t="s">
        <v>230</v>
      </c>
      <c r="Y648" s="89">
        <v>0</v>
      </c>
      <c r="Z648" s="89">
        <v>0</v>
      </c>
      <c r="AA648" s="89">
        <v>0</v>
      </c>
      <c r="AB648" s="89">
        <v>0</v>
      </c>
      <c r="AC648" s="89" t="s">
        <v>230</v>
      </c>
      <c r="AD648" s="89">
        <v>4.8526949950463199E-3</v>
      </c>
      <c r="AE648" s="89">
        <v>7.3477307813030901</v>
      </c>
      <c r="AF648" s="89">
        <v>-2.1316282072803E-16</v>
      </c>
      <c r="AG648" s="89">
        <v>1.2109787992509</v>
      </c>
      <c r="AH648" s="89">
        <v>95</v>
      </c>
      <c r="AI648" s="89">
        <v>-4.6146054345694099E-3</v>
      </c>
      <c r="AJ648" s="89">
        <v>8.0478952179985495</v>
      </c>
      <c r="AK648" s="89">
        <v>9.6892191240013694E-16</v>
      </c>
      <c r="AL648" s="89">
        <v>1.2149524125019799</v>
      </c>
      <c r="AM648" s="89">
        <v>95</v>
      </c>
      <c r="AN648" s="89">
        <v>0</v>
      </c>
      <c r="AO648" s="89">
        <v>0</v>
      </c>
      <c r="AP648" s="89">
        <v>0</v>
      </c>
      <c r="AQ648" s="89">
        <v>0</v>
      </c>
      <c r="AR648" s="89" t="s">
        <v>230</v>
      </c>
      <c r="AS648" s="93">
        <f t="shared" si="21"/>
        <v>5</v>
      </c>
    </row>
    <row r="649" spans="1:45" x14ac:dyDescent="0.3">
      <c r="A649" s="93" t="str">
        <f t="shared" si="20"/>
        <v>PCAR3JBSS3</v>
      </c>
      <c r="B649" s="93">
        <v>647</v>
      </c>
      <c r="C649" s="89" t="s">
        <v>96</v>
      </c>
      <c r="D649" s="89" t="s">
        <v>95</v>
      </c>
      <c r="E649" s="89">
        <v>0.26592575044850397</v>
      </c>
      <c r="F649" s="89">
        <v>3.4961290512574399</v>
      </c>
      <c r="G649" s="89">
        <v>3.5527136788004998E-17</v>
      </c>
      <c r="H649" s="89">
        <v>0.97125582977375702</v>
      </c>
      <c r="I649" s="89">
        <v>99</v>
      </c>
      <c r="J649" s="89">
        <v>0</v>
      </c>
      <c r="K649" s="89">
        <v>0</v>
      </c>
      <c r="L649" s="89">
        <v>0</v>
      </c>
      <c r="M649" s="89">
        <v>0</v>
      </c>
      <c r="N649" s="89" t="s">
        <v>230</v>
      </c>
      <c r="O649" s="89">
        <v>0</v>
      </c>
      <c r="P649" s="89">
        <v>0</v>
      </c>
      <c r="Q649" s="89">
        <v>0</v>
      </c>
      <c r="R649" s="89">
        <v>0</v>
      </c>
      <c r="S649" s="89" t="s">
        <v>230</v>
      </c>
      <c r="T649" s="89">
        <v>0</v>
      </c>
      <c r="U649" s="89">
        <v>0</v>
      </c>
      <c r="V649" s="89">
        <v>0</v>
      </c>
      <c r="W649" s="89">
        <v>0</v>
      </c>
      <c r="X649" s="89" t="s">
        <v>230</v>
      </c>
      <c r="Y649" s="89">
        <v>0.13039952851019901</v>
      </c>
      <c r="Z649" s="89">
        <v>13.261724045310199</v>
      </c>
      <c r="AA649" s="89">
        <v>-5.1316975360451705E-16</v>
      </c>
      <c r="AB649" s="89">
        <v>1.14658107029401</v>
      </c>
      <c r="AC649" s="89">
        <v>95</v>
      </c>
      <c r="AD649" s="89">
        <v>0.115205750714412</v>
      </c>
      <c r="AE649" s="89">
        <v>14.3967097679249</v>
      </c>
      <c r="AF649" s="89">
        <v>2.3092638912203301E-16</v>
      </c>
      <c r="AG649" s="89">
        <v>1.2161178503315599</v>
      </c>
      <c r="AH649" s="89">
        <v>95</v>
      </c>
      <c r="AI649" s="89">
        <v>0.14067307268887</v>
      </c>
      <c r="AJ649" s="89">
        <v>12.4511581037839</v>
      </c>
      <c r="AK649" s="89">
        <v>-1.06581410364015E-15</v>
      </c>
      <c r="AL649" s="89">
        <v>1.3541489830515401</v>
      </c>
      <c r="AM649" s="89">
        <v>99</v>
      </c>
      <c r="AN649" s="89">
        <v>0.16151599748426201</v>
      </c>
      <c r="AO649" s="89">
        <v>10.9369336056908</v>
      </c>
      <c r="AP649" s="89">
        <v>1.1226575225009601E-15</v>
      </c>
      <c r="AQ649" s="89">
        <v>1.38196417429822</v>
      </c>
      <c r="AR649" s="89">
        <v>95</v>
      </c>
      <c r="AS649" s="93">
        <f t="shared" si="21"/>
        <v>5</v>
      </c>
    </row>
    <row r="650" spans="1:45" x14ac:dyDescent="0.3">
      <c r="A650" s="93" t="str">
        <f t="shared" si="20"/>
        <v>PCAR3LREN3</v>
      </c>
      <c r="B650" s="93">
        <v>648</v>
      </c>
      <c r="C650" s="89" t="s">
        <v>96</v>
      </c>
      <c r="D650" s="89" t="s">
        <v>114</v>
      </c>
      <c r="E650" s="89">
        <v>0</v>
      </c>
      <c r="F650" s="89">
        <v>0</v>
      </c>
      <c r="G650" s="89">
        <v>0</v>
      </c>
      <c r="H650" s="89">
        <v>0</v>
      </c>
      <c r="I650" s="89" t="s">
        <v>230</v>
      </c>
      <c r="J650" s="89">
        <v>0</v>
      </c>
      <c r="K650" s="89">
        <v>0</v>
      </c>
      <c r="L650" s="89">
        <v>0</v>
      </c>
      <c r="M650" s="89">
        <v>0</v>
      </c>
      <c r="N650" s="89" t="s">
        <v>230</v>
      </c>
      <c r="O650" s="89">
        <v>0</v>
      </c>
      <c r="P650" s="89">
        <v>0</v>
      </c>
      <c r="Q650" s="89">
        <v>0</v>
      </c>
      <c r="R650" s="89">
        <v>0</v>
      </c>
      <c r="S650" s="89" t="s">
        <v>230</v>
      </c>
      <c r="T650" s="89">
        <v>-4.0822972000965397E-4</v>
      </c>
      <c r="U650" s="89">
        <v>42.5549748918137</v>
      </c>
      <c r="V650" s="89">
        <v>-3.3750779948604801E-15</v>
      </c>
      <c r="W650" s="89">
        <v>2.2699943301815102</v>
      </c>
      <c r="X650" s="89">
        <v>95</v>
      </c>
      <c r="Y650" s="89">
        <v>0.11218904877257101</v>
      </c>
      <c r="Z650" s="89">
        <v>34.514824618634101</v>
      </c>
      <c r="AA650" s="89">
        <v>4.7369515717340002E-16</v>
      </c>
      <c r="AB650" s="89">
        <v>2.4428568530140198</v>
      </c>
      <c r="AC650" s="89">
        <v>99</v>
      </c>
      <c r="AD650" s="89">
        <v>0.19495520075211201</v>
      </c>
      <c r="AE650" s="89">
        <v>28.244164714841101</v>
      </c>
      <c r="AF650" s="89">
        <v>-3.05533376376843E-15</v>
      </c>
      <c r="AG650" s="89">
        <v>2.9380462691409699</v>
      </c>
      <c r="AH650" s="89">
        <v>95</v>
      </c>
      <c r="AI650" s="89">
        <v>0.26588337802473799</v>
      </c>
      <c r="AJ650" s="89">
        <v>22.7726745884063</v>
      </c>
      <c r="AK650" s="89">
        <v>-1.6794646481602399E-15</v>
      </c>
      <c r="AL650" s="89">
        <v>3.4437107904998099</v>
      </c>
      <c r="AM650" s="89">
        <v>95</v>
      </c>
      <c r="AN650" s="89">
        <v>0.47407728886376199</v>
      </c>
      <c r="AO650" s="89">
        <v>9.1089912102253692</v>
      </c>
      <c r="AP650" s="89">
        <v>6.5369931689929196E-16</v>
      </c>
      <c r="AQ650" s="89">
        <v>3.9333981487917402</v>
      </c>
      <c r="AR650" s="89">
        <v>95</v>
      </c>
      <c r="AS650" s="93">
        <f t="shared" si="21"/>
        <v>5</v>
      </c>
    </row>
    <row r="651" spans="1:45" x14ac:dyDescent="0.3">
      <c r="A651" s="93" t="str">
        <f t="shared" si="20"/>
        <v>PETR3BBSE3</v>
      </c>
      <c r="B651" s="93">
        <v>649</v>
      </c>
      <c r="C651" s="89" t="s">
        <v>97</v>
      </c>
      <c r="D651" s="89" t="s">
        <v>46</v>
      </c>
      <c r="E651" s="89">
        <v>0</v>
      </c>
      <c r="F651" s="89">
        <v>0</v>
      </c>
      <c r="G651" s="89">
        <v>0</v>
      </c>
      <c r="H651" s="89">
        <v>0</v>
      </c>
      <c r="I651" s="89" t="s">
        <v>230</v>
      </c>
      <c r="J651" s="89">
        <v>0.46381341305443602</v>
      </c>
      <c r="K651" s="89">
        <v>15.889351980937599</v>
      </c>
      <c r="L651" s="89">
        <v>5.6251299914341302E-16</v>
      </c>
      <c r="M651" s="89">
        <v>0.71504054569574405</v>
      </c>
      <c r="N651" s="89">
        <v>95</v>
      </c>
      <c r="O651" s="89">
        <v>0.45754774894876399</v>
      </c>
      <c r="P651" s="89">
        <v>16.108980116524201</v>
      </c>
      <c r="Q651" s="89">
        <v>1.3195793664116099E-15</v>
      </c>
      <c r="R651" s="89">
        <v>0.69930754037036402</v>
      </c>
      <c r="S651" s="89">
        <v>95</v>
      </c>
      <c r="T651" s="89">
        <v>0.44137992836873402</v>
      </c>
      <c r="U651" s="89">
        <v>16.592667207356801</v>
      </c>
      <c r="V651" s="89">
        <v>-1.28785870856518E-15</v>
      </c>
      <c r="W651" s="89">
        <v>0.74072504951348295</v>
      </c>
      <c r="X651" s="89">
        <v>95</v>
      </c>
      <c r="Y651" s="89">
        <v>0.482629587209703</v>
      </c>
      <c r="Z651" s="89">
        <v>15.521728188329</v>
      </c>
      <c r="AA651" s="89">
        <v>-3.5527136788005001E-16</v>
      </c>
      <c r="AB651" s="89">
        <v>0.83409225207007198</v>
      </c>
      <c r="AC651" s="89">
        <v>99</v>
      </c>
      <c r="AD651" s="89">
        <v>0.46028474256408902</v>
      </c>
      <c r="AE651" s="89">
        <v>16.064390718978402</v>
      </c>
      <c r="AF651" s="89">
        <v>2.1493917756742998E-15</v>
      </c>
      <c r="AG651" s="89">
        <v>0.936225070271681</v>
      </c>
      <c r="AH651" s="89">
        <v>99</v>
      </c>
      <c r="AI651" s="89">
        <v>0</v>
      </c>
      <c r="AJ651" s="89">
        <v>0</v>
      </c>
      <c r="AK651" s="89">
        <v>0</v>
      </c>
      <c r="AL651" s="89">
        <v>0</v>
      </c>
      <c r="AM651" s="89" t="s">
        <v>230</v>
      </c>
      <c r="AN651" s="89">
        <v>0</v>
      </c>
      <c r="AO651" s="89">
        <v>0</v>
      </c>
      <c r="AP651" s="89">
        <v>0</v>
      </c>
      <c r="AQ651" s="89">
        <v>0</v>
      </c>
      <c r="AR651" s="89" t="s">
        <v>230</v>
      </c>
      <c r="AS651" s="93">
        <f t="shared" si="21"/>
        <v>5</v>
      </c>
    </row>
    <row r="652" spans="1:45" x14ac:dyDescent="0.3">
      <c r="A652" s="93" t="str">
        <f t="shared" si="20"/>
        <v>PETR3BRDT3</v>
      </c>
      <c r="B652" s="93">
        <v>650</v>
      </c>
      <c r="C652" s="89" t="s">
        <v>97</v>
      </c>
      <c r="D652" s="89" t="s">
        <v>83</v>
      </c>
      <c r="E652" s="89">
        <v>0.20274208484905601</v>
      </c>
      <c r="F652" s="89">
        <v>16.191117983888699</v>
      </c>
      <c r="G652" s="89">
        <v>1.8474111129762602E-15</v>
      </c>
      <c r="H652" s="89">
        <v>0.79902222871728101</v>
      </c>
      <c r="I652" s="89">
        <v>99</v>
      </c>
      <c r="J652" s="89">
        <v>0.19759506921132999</v>
      </c>
      <c r="K652" s="89">
        <v>16.381466380221902</v>
      </c>
      <c r="L652" s="89">
        <v>1.8651746813702599E-15</v>
      </c>
      <c r="M652" s="89">
        <v>0.77219843392686605</v>
      </c>
      <c r="N652" s="89">
        <v>95</v>
      </c>
      <c r="O652" s="89">
        <v>0.18790525466312799</v>
      </c>
      <c r="P652" s="89">
        <v>16.751577385224099</v>
      </c>
      <c r="Q652" s="89">
        <v>1.2180732613030301E-15</v>
      </c>
      <c r="R652" s="89">
        <v>0.80486973019140295</v>
      </c>
      <c r="S652" s="89">
        <v>99</v>
      </c>
      <c r="T652" s="89">
        <v>0.182206025200529</v>
      </c>
      <c r="U652" s="89">
        <v>16.9255723880547</v>
      </c>
      <c r="V652" s="89">
        <v>-7.9936057773011302E-16</v>
      </c>
      <c r="W652" s="89">
        <v>0.778081633682836</v>
      </c>
      <c r="X652" s="89">
        <v>99</v>
      </c>
      <c r="Y652" s="89">
        <v>0.197213413536868</v>
      </c>
      <c r="Z652" s="89">
        <v>16.5757471827405</v>
      </c>
      <c r="AA652" s="89">
        <v>-1.3421362786579699E-15</v>
      </c>
      <c r="AB652" s="89">
        <v>0.85142361752513296</v>
      </c>
      <c r="AC652" s="89">
        <v>99</v>
      </c>
      <c r="AD652" s="89">
        <v>0.28565069262025999</v>
      </c>
      <c r="AE652" s="89">
        <v>14.3289552559859</v>
      </c>
      <c r="AF652" s="89">
        <v>1.82964754458226E-15</v>
      </c>
      <c r="AG652" s="89">
        <v>1.0078571571878501</v>
      </c>
      <c r="AH652" s="89">
        <v>99</v>
      </c>
      <c r="AI652" s="89">
        <v>0.39681132816674303</v>
      </c>
      <c r="AJ652" s="89">
        <v>11.615245788705799</v>
      </c>
      <c r="AK652" s="89">
        <v>1.13040889780016E-16</v>
      </c>
      <c r="AL652" s="89">
        <v>1.2270058838622899</v>
      </c>
      <c r="AM652" s="89">
        <v>95</v>
      </c>
      <c r="AN652" s="89">
        <v>0.496152818168553</v>
      </c>
      <c r="AO652" s="89">
        <v>9.8262016750556</v>
      </c>
      <c r="AP652" s="89">
        <v>5.6843418860807996E-16</v>
      </c>
      <c r="AQ652" s="89">
        <v>1.6918072521615499</v>
      </c>
      <c r="AR652" s="89">
        <v>95</v>
      </c>
      <c r="AS652" s="93">
        <f t="shared" si="21"/>
        <v>8</v>
      </c>
    </row>
    <row r="653" spans="1:45" x14ac:dyDescent="0.3">
      <c r="A653" s="93" t="str">
        <f t="shared" si="20"/>
        <v>PETR3BRML3</v>
      </c>
      <c r="B653" s="93">
        <v>651</v>
      </c>
      <c r="C653" s="89" t="s">
        <v>97</v>
      </c>
      <c r="D653" s="89" t="s">
        <v>105</v>
      </c>
      <c r="E653" s="89">
        <v>9.9096406656532104E-2</v>
      </c>
      <c r="F653" s="89">
        <v>7.0955357095031699</v>
      </c>
      <c r="G653" s="89">
        <v>2.8421709430403998E-16</v>
      </c>
      <c r="H653" s="89">
        <v>0.52590315877738603</v>
      </c>
      <c r="I653" s="89">
        <v>95</v>
      </c>
      <c r="J653" s="89">
        <v>9.49896441110641E-2</v>
      </c>
      <c r="K653" s="89">
        <v>7.2644520615003998</v>
      </c>
      <c r="L653" s="89">
        <v>3.1086244689504401E-16</v>
      </c>
      <c r="M653" s="89">
        <v>0.53661301359520397</v>
      </c>
      <c r="N653" s="89">
        <v>95</v>
      </c>
      <c r="O653" s="89">
        <v>0</v>
      </c>
      <c r="P653" s="89">
        <v>0</v>
      </c>
      <c r="Q653" s="89">
        <v>0</v>
      </c>
      <c r="R653" s="89">
        <v>0</v>
      </c>
      <c r="S653" s="89" t="s">
        <v>230</v>
      </c>
      <c r="T653" s="89">
        <v>0</v>
      </c>
      <c r="U653" s="89">
        <v>0</v>
      </c>
      <c r="V653" s="89">
        <v>0</v>
      </c>
      <c r="W653" s="89">
        <v>0</v>
      </c>
      <c r="X653" s="89" t="s">
        <v>230</v>
      </c>
      <c r="Y653" s="89">
        <v>5.4478790987775E-2</v>
      </c>
      <c r="Z653" s="89">
        <v>8.5887574191138594</v>
      </c>
      <c r="AA653" s="89">
        <v>3.9474596431116699E-16</v>
      </c>
      <c r="AB653" s="89">
        <v>0.74285886055660499</v>
      </c>
      <c r="AC653" s="89">
        <v>95</v>
      </c>
      <c r="AD653" s="89">
        <v>6.2157708094548299E-2</v>
      </c>
      <c r="AE653" s="89">
        <v>8.3846556327474406</v>
      </c>
      <c r="AF653" s="89">
        <v>3.5527136788005001E-16</v>
      </c>
      <c r="AG653" s="89">
        <v>0.76862808606214295</v>
      </c>
      <c r="AH653" s="89">
        <v>95</v>
      </c>
      <c r="AI653" s="89">
        <v>5.3208212995435197E-2</v>
      </c>
      <c r="AJ653" s="89">
        <v>8.6070074291350505</v>
      </c>
      <c r="AK653" s="89">
        <v>-3.8756876496005502E-16</v>
      </c>
      <c r="AL653" s="89">
        <v>0.78421969226105104</v>
      </c>
      <c r="AM653" s="89">
        <v>99</v>
      </c>
      <c r="AN653" s="89">
        <v>0.239282242681435</v>
      </c>
      <c r="AO653" s="89">
        <v>5.1822202222495903</v>
      </c>
      <c r="AP653" s="89">
        <v>-2.2737367544323201E-16</v>
      </c>
      <c r="AQ653" s="89">
        <v>2.2191573801100701</v>
      </c>
      <c r="AR653" s="89">
        <v>95</v>
      </c>
      <c r="AS653" s="93">
        <f t="shared" si="21"/>
        <v>6</v>
      </c>
    </row>
    <row r="654" spans="1:45" x14ac:dyDescent="0.3">
      <c r="A654" s="93" t="str">
        <f t="shared" si="20"/>
        <v>PETR3CMIG4</v>
      </c>
      <c r="B654" s="93">
        <v>652</v>
      </c>
      <c r="C654" s="89" t="s">
        <v>97</v>
      </c>
      <c r="D654" s="89" t="s">
        <v>454</v>
      </c>
      <c r="E654" s="89">
        <v>0.399496979457378</v>
      </c>
      <c r="F654" s="89">
        <v>2.2199559837090401</v>
      </c>
      <c r="G654" s="89">
        <v>-1.7763568394002499E-17</v>
      </c>
      <c r="H654" s="89">
        <v>0.44223037902844198</v>
      </c>
      <c r="I654" s="89">
        <v>95</v>
      </c>
      <c r="J654" s="89">
        <v>0</v>
      </c>
      <c r="K654" s="89">
        <v>0</v>
      </c>
      <c r="L654" s="89">
        <v>0</v>
      </c>
      <c r="M654" s="89">
        <v>0</v>
      </c>
      <c r="N654" s="89" t="s">
        <v>230</v>
      </c>
      <c r="O654" s="89">
        <v>0</v>
      </c>
      <c r="P654" s="89">
        <v>0</v>
      </c>
      <c r="Q654" s="89">
        <v>0</v>
      </c>
      <c r="R654" s="89">
        <v>0</v>
      </c>
      <c r="S654" s="89" t="s">
        <v>230</v>
      </c>
      <c r="T654" s="89">
        <v>0.42921458742454299</v>
      </c>
      <c r="U654" s="89">
        <v>1.1824826574776801</v>
      </c>
      <c r="V654" s="89">
        <v>-1.33226762955019E-16</v>
      </c>
      <c r="W654" s="89">
        <v>0.57603268339291802</v>
      </c>
      <c r="X654" s="89">
        <v>95</v>
      </c>
      <c r="Y654" s="89">
        <v>0.45118066426083198</v>
      </c>
      <c r="Z654" s="89">
        <v>0.60316053642440404</v>
      </c>
      <c r="AA654" s="89">
        <v>1.69740764653802E-15</v>
      </c>
      <c r="AB654" s="89">
        <v>0.59395624896004595</v>
      </c>
      <c r="AC654" s="89">
        <v>99</v>
      </c>
      <c r="AD654" s="89">
        <v>0.44631390896835399</v>
      </c>
      <c r="AE654" s="89">
        <v>0.70793841619875897</v>
      </c>
      <c r="AF654" s="89">
        <v>1.06581410364015E-16</v>
      </c>
      <c r="AG654" s="89">
        <v>0.65543891942656096</v>
      </c>
      <c r="AH654" s="89">
        <v>99</v>
      </c>
      <c r="AI654" s="89">
        <v>0.390057769508726</v>
      </c>
      <c r="AJ654" s="89">
        <v>2.0714181832996998</v>
      </c>
      <c r="AK654" s="89">
        <v>6.4594794160009105E-17</v>
      </c>
      <c r="AL654" s="89">
        <v>0.73903912243389702</v>
      </c>
      <c r="AM654" s="89">
        <v>99</v>
      </c>
      <c r="AN654" s="89">
        <v>0.37534641534595597</v>
      </c>
      <c r="AO654" s="89">
        <v>2.4720528738735101</v>
      </c>
      <c r="AP654" s="89">
        <v>-1.10844666778576E-15</v>
      </c>
      <c r="AQ654" s="89">
        <v>0.78431292861875301</v>
      </c>
      <c r="AR654" s="89">
        <v>95</v>
      </c>
      <c r="AS654" s="93">
        <f t="shared" si="21"/>
        <v>6</v>
      </c>
    </row>
    <row r="655" spans="1:45" x14ac:dyDescent="0.3">
      <c r="A655" s="93" t="str">
        <f t="shared" si="20"/>
        <v>PETR3CPFE3</v>
      </c>
      <c r="B655" s="93">
        <v>653</v>
      </c>
      <c r="C655" s="89" t="s">
        <v>97</v>
      </c>
      <c r="D655" s="89" t="s">
        <v>128</v>
      </c>
      <c r="E655" s="89">
        <v>0</v>
      </c>
      <c r="F655" s="89">
        <v>0</v>
      </c>
      <c r="G655" s="89">
        <v>0</v>
      </c>
      <c r="H655" s="89">
        <v>0</v>
      </c>
      <c r="I655" s="89" t="s">
        <v>230</v>
      </c>
      <c r="J655" s="89">
        <v>0.32778873121621799</v>
      </c>
      <c r="K655" s="89">
        <v>22.053203937255901</v>
      </c>
      <c r="L655" s="89">
        <v>-2.66453525910038E-16</v>
      </c>
      <c r="M655" s="89">
        <v>0.79720505669971298</v>
      </c>
      <c r="N655" s="89">
        <v>95</v>
      </c>
      <c r="O655" s="89">
        <v>0.32058227330182498</v>
      </c>
      <c r="P655" s="89">
        <v>22.308714282607301</v>
      </c>
      <c r="Q655" s="89">
        <v>-2.03012210217171E-15</v>
      </c>
      <c r="R655" s="89">
        <v>0.87096704814357895</v>
      </c>
      <c r="S655" s="89">
        <v>95</v>
      </c>
      <c r="T655" s="89">
        <v>0.32323048246887998</v>
      </c>
      <c r="U655" s="89">
        <v>22.2226732112089</v>
      </c>
      <c r="V655" s="89">
        <v>2.66453525910038E-15</v>
      </c>
      <c r="W655" s="89">
        <v>0.84649920180293303</v>
      </c>
      <c r="X655" s="89">
        <v>99</v>
      </c>
      <c r="Y655" s="89">
        <v>0.30075672122421399</v>
      </c>
      <c r="Z655" s="89">
        <v>22.864902263205099</v>
      </c>
      <c r="AA655" s="89">
        <v>-1.7763568394002501E-16</v>
      </c>
      <c r="AB655" s="89">
        <v>0.92125309249076404</v>
      </c>
      <c r="AC655" s="89">
        <v>99</v>
      </c>
      <c r="AD655" s="89">
        <v>0.35172146936884402</v>
      </c>
      <c r="AE655" s="89">
        <v>21.5740383392362</v>
      </c>
      <c r="AF655" s="89">
        <v>1.33226762955019E-15</v>
      </c>
      <c r="AG655" s="89">
        <v>0.95590569974359896</v>
      </c>
      <c r="AH655" s="89">
        <v>99</v>
      </c>
      <c r="AI655" s="89">
        <v>0.46373165623500001</v>
      </c>
      <c r="AJ655" s="89">
        <v>18.830891897484701</v>
      </c>
      <c r="AK655" s="89">
        <v>3.82724155398054E-15</v>
      </c>
      <c r="AL655" s="89">
        <v>1.16325237163059</v>
      </c>
      <c r="AM655" s="89">
        <v>99</v>
      </c>
      <c r="AN655" s="89">
        <v>0.47835369813358403</v>
      </c>
      <c r="AO655" s="89">
        <v>18.659871180841598</v>
      </c>
      <c r="AP655" s="89">
        <v>-1.4352963262353999E-15</v>
      </c>
      <c r="AQ655" s="89">
        <v>1.2329635406697299</v>
      </c>
      <c r="AR655" s="89">
        <v>99</v>
      </c>
      <c r="AS655" s="93">
        <f t="shared" si="21"/>
        <v>7</v>
      </c>
    </row>
    <row r="656" spans="1:45" x14ac:dyDescent="0.3">
      <c r="A656" s="93" t="str">
        <f t="shared" si="20"/>
        <v>PETR3CPLE6</v>
      </c>
      <c r="B656" s="93">
        <v>654</v>
      </c>
      <c r="C656" s="89" t="s">
        <v>97</v>
      </c>
      <c r="D656" s="89" t="s">
        <v>508</v>
      </c>
      <c r="E656" s="89">
        <v>0.74435026797722204</v>
      </c>
      <c r="F656" s="89">
        <v>46.804736628416698</v>
      </c>
      <c r="G656" s="89">
        <v>-7.3185901783290305E-15</v>
      </c>
      <c r="H656" s="89">
        <v>2.0274638669607898</v>
      </c>
      <c r="I656" s="89">
        <v>95</v>
      </c>
      <c r="J656" s="89">
        <v>0.80073429928950901</v>
      </c>
      <c r="K656" s="89">
        <v>44.689962038741598</v>
      </c>
      <c r="L656" s="89">
        <v>-4.0856207306205797E-15</v>
      </c>
      <c r="M656" s="89">
        <v>2.5787688235636499</v>
      </c>
      <c r="N656" s="89">
        <v>95</v>
      </c>
      <c r="O656" s="89">
        <v>0.83413105040104696</v>
      </c>
      <c r="P656" s="89">
        <v>43.452431798765701</v>
      </c>
      <c r="Q656" s="89">
        <v>3.7557258890176701E-15</v>
      </c>
      <c r="R656" s="89">
        <v>2.7154247026123999</v>
      </c>
      <c r="S656" s="89">
        <v>95</v>
      </c>
      <c r="T656" s="89">
        <v>0.87247663936701303</v>
      </c>
      <c r="U656" s="89">
        <v>42.278063851497997</v>
      </c>
      <c r="V656" s="89">
        <v>-1.7763568394002501E-16</v>
      </c>
      <c r="W656" s="89">
        <v>2.7203231580625098</v>
      </c>
      <c r="X656" s="89">
        <v>95</v>
      </c>
      <c r="Y656" s="89">
        <v>0.90809107940946898</v>
      </c>
      <c r="Z656" s="89">
        <v>41.394527457913803</v>
      </c>
      <c r="AA656" s="89">
        <v>-2.8421709430404001E-15</v>
      </c>
      <c r="AB656" s="89">
        <v>2.6617114049075901</v>
      </c>
      <c r="AC656" s="89">
        <v>95</v>
      </c>
      <c r="AD656" s="89">
        <v>1.06084453369758</v>
      </c>
      <c r="AE656" s="89">
        <v>37.479757126865501</v>
      </c>
      <c r="AF656" s="89">
        <v>-5.6843418860807996E-16</v>
      </c>
      <c r="AG656" s="89">
        <v>2.81859911568792</v>
      </c>
      <c r="AH656" s="89">
        <v>95</v>
      </c>
      <c r="AI656" s="89">
        <v>1.1611539278938401</v>
      </c>
      <c r="AJ656" s="89">
        <v>35.025878357333603</v>
      </c>
      <c r="AK656" s="89">
        <v>-2.1316282072803001E-15</v>
      </c>
      <c r="AL656" s="89">
        <v>2.8894654536075102</v>
      </c>
      <c r="AM656" s="89">
        <v>99</v>
      </c>
      <c r="AN656" s="89">
        <v>1.1969410368704501</v>
      </c>
      <c r="AO656" s="89">
        <v>34.623942905998597</v>
      </c>
      <c r="AP656" s="89">
        <v>-4.3769432522822202E-15</v>
      </c>
      <c r="AQ656" s="89">
        <v>3.0062408741661302</v>
      </c>
      <c r="AR656" s="89">
        <v>95</v>
      </c>
      <c r="AS656" s="93">
        <f t="shared" si="21"/>
        <v>8</v>
      </c>
    </row>
    <row r="657" spans="1:45" x14ac:dyDescent="0.3">
      <c r="A657" s="93" t="str">
        <f t="shared" si="20"/>
        <v>PETR3CRFB3</v>
      </c>
      <c r="B657" s="93">
        <v>655</v>
      </c>
      <c r="C657" s="89" t="s">
        <v>97</v>
      </c>
      <c r="D657" s="89" t="s">
        <v>135</v>
      </c>
      <c r="E657" s="89">
        <v>-9.6011825537683698E-2</v>
      </c>
      <c r="F657" s="89">
        <v>22.254056224656601</v>
      </c>
      <c r="G657" s="89">
        <v>1.06581410364015E-15</v>
      </c>
      <c r="H657" s="89">
        <v>0.58489396441254804</v>
      </c>
      <c r="I657" s="89">
        <v>95</v>
      </c>
      <c r="J657" s="89">
        <v>-9.2617966147152994E-2</v>
      </c>
      <c r="K657" s="89">
        <v>22.149814406320601</v>
      </c>
      <c r="L657" s="89">
        <v>1.5099033134902101E-15</v>
      </c>
      <c r="M657" s="89">
        <v>0.58357501264537703</v>
      </c>
      <c r="N657" s="89">
        <v>99</v>
      </c>
      <c r="O657" s="89">
        <v>-0.102404650788814</v>
      </c>
      <c r="P657" s="89">
        <v>22.501114366729599</v>
      </c>
      <c r="Q657" s="89">
        <v>-7.3591926203724696E-16</v>
      </c>
      <c r="R657" s="89">
        <v>0.70458891651599498</v>
      </c>
      <c r="S657" s="89">
        <v>95</v>
      </c>
      <c r="T657" s="89">
        <v>-8.4176549909892498E-2</v>
      </c>
      <c r="U657" s="89">
        <v>21.969371614268599</v>
      </c>
      <c r="V657" s="89">
        <v>-1.06581410364015E-15</v>
      </c>
      <c r="W657" s="89">
        <v>0.72910936353182199</v>
      </c>
      <c r="X657" s="89">
        <v>99</v>
      </c>
      <c r="Y657" s="89">
        <v>-4.7976656969923297E-3</v>
      </c>
      <c r="Z657" s="89">
        <v>19.8270019416521</v>
      </c>
      <c r="AA657" s="89">
        <v>-1.02633950720903E-15</v>
      </c>
      <c r="AB657" s="89">
        <v>1.00486648144433</v>
      </c>
      <c r="AC657" s="89">
        <v>95</v>
      </c>
      <c r="AD657" s="89">
        <v>0</v>
      </c>
      <c r="AE657" s="89">
        <v>0</v>
      </c>
      <c r="AF657" s="89">
        <v>0</v>
      </c>
      <c r="AG657" s="89">
        <v>0</v>
      </c>
      <c r="AH657" s="89" t="s">
        <v>230</v>
      </c>
      <c r="AI657" s="89">
        <v>-4.3898547731322901E-2</v>
      </c>
      <c r="AJ657" s="89">
        <v>20.7683286325077</v>
      </c>
      <c r="AK657" s="89">
        <v>6.4594794160009105E-17</v>
      </c>
      <c r="AL657" s="89">
        <v>0.99916224800192799</v>
      </c>
      <c r="AM657" s="89">
        <v>95</v>
      </c>
      <c r="AN657" s="89">
        <v>0</v>
      </c>
      <c r="AO657" s="89">
        <v>0</v>
      </c>
      <c r="AP657" s="89">
        <v>0</v>
      </c>
      <c r="AQ657" s="89">
        <v>0</v>
      </c>
      <c r="AR657" s="89" t="s">
        <v>230</v>
      </c>
      <c r="AS657" s="93">
        <f t="shared" si="21"/>
        <v>6</v>
      </c>
    </row>
    <row r="658" spans="1:45" x14ac:dyDescent="0.3">
      <c r="A658" s="93" t="str">
        <f t="shared" si="20"/>
        <v>PETR3EGIE3</v>
      </c>
      <c r="B658" s="93">
        <v>656</v>
      </c>
      <c r="C658" s="89" t="s">
        <v>97</v>
      </c>
      <c r="D658" s="89" t="s">
        <v>89</v>
      </c>
      <c r="E658" s="89">
        <v>0.338864668495725</v>
      </c>
      <c r="F658" s="89">
        <v>34.040469814174799</v>
      </c>
      <c r="G658" s="89">
        <v>2.2026824808563102E-15</v>
      </c>
      <c r="H658" s="89">
        <v>1.01119651038559</v>
      </c>
      <c r="I658" s="89">
        <v>99</v>
      </c>
      <c r="J658" s="89">
        <v>0.32948159918856701</v>
      </c>
      <c r="K658" s="89">
        <v>34.400733827841599</v>
      </c>
      <c r="L658" s="89">
        <v>-3.01980662698043E-15</v>
      </c>
      <c r="M658" s="89">
        <v>0.99638997591064604</v>
      </c>
      <c r="N658" s="89">
        <v>99</v>
      </c>
      <c r="O658" s="89">
        <v>0.31414641559225098</v>
      </c>
      <c r="P658" s="89">
        <v>34.925499559838599</v>
      </c>
      <c r="Q658" s="89">
        <v>1.16732020874874E-15</v>
      </c>
      <c r="R658" s="89">
        <v>1.0720895534844299</v>
      </c>
      <c r="S658" s="89">
        <v>99</v>
      </c>
      <c r="T658" s="89">
        <v>0.31629036340868</v>
      </c>
      <c r="U658" s="89">
        <v>34.866788141281901</v>
      </c>
      <c r="V658" s="89">
        <v>3.5971225997855102E-15</v>
      </c>
      <c r="W658" s="89">
        <v>1.0374231782636301</v>
      </c>
      <c r="X658" s="89">
        <v>99</v>
      </c>
      <c r="Y658" s="89">
        <v>0.36737411442078799</v>
      </c>
      <c r="Z658" s="89">
        <v>33.5223856032528</v>
      </c>
      <c r="AA658" s="89">
        <v>1.1842378929335E-16</v>
      </c>
      <c r="AB658" s="89">
        <v>1.1105393466823501</v>
      </c>
      <c r="AC658" s="89">
        <v>99</v>
      </c>
      <c r="AD658" s="89">
        <v>0.46906104050353498</v>
      </c>
      <c r="AE658" s="89">
        <v>30.9244081258189</v>
      </c>
      <c r="AF658" s="89">
        <v>3.9790393202565598E-15</v>
      </c>
      <c r="AG658" s="89">
        <v>1.3025741049247399</v>
      </c>
      <c r="AH658" s="89">
        <v>99</v>
      </c>
      <c r="AI658" s="89">
        <v>0.45938092335587699</v>
      </c>
      <c r="AJ658" s="89">
        <v>31.130356037833799</v>
      </c>
      <c r="AK658" s="89">
        <v>-3.0682527226004299E-15</v>
      </c>
      <c r="AL658" s="89">
        <v>1.45290517460493</v>
      </c>
      <c r="AM658" s="89">
        <v>99</v>
      </c>
      <c r="AN658" s="89">
        <v>0.49687915393479598</v>
      </c>
      <c r="AO658" s="89">
        <v>30.661276112783401</v>
      </c>
      <c r="AP658" s="89">
        <v>-9.9475983006413996E-16</v>
      </c>
      <c r="AQ658" s="89">
        <v>1.7698686295296999</v>
      </c>
      <c r="AR658" s="89">
        <v>99</v>
      </c>
      <c r="AS658" s="93">
        <f t="shared" si="21"/>
        <v>8</v>
      </c>
    </row>
    <row r="659" spans="1:45" x14ac:dyDescent="0.3">
      <c r="A659" s="93" t="str">
        <f t="shared" si="20"/>
        <v>PETR3EMBR3</v>
      </c>
      <c r="B659" s="93">
        <v>657</v>
      </c>
      <c r="C659" s="89" t="s">
        <v>97</v>
      </c>
      <c r="D659" s="89" t="s">
        <v>130</v>
      </c>
      <c r="E659" s="89">
        <v>0.28389926424910999</v>
      </c>
      <c r="F659" s="89">
        <v>0.79975305256509399</v>
      </c>
      <c r="G659" s="89">
        <v>6.8389738316909595E-16</v>
      </c>
      <c r="H659" s="89">
        <v>0.37369376570838803</v>
      </c>
      <c r="I659" s="89">
        <v>95</v>
      </c>
      <c r="J659" s="89">
        <v>0.28269801554513702</v>
      </c>
      <c r="K659" s="89">
        <v>0.84522822658664998</v>
      </c>
      <c r="L659" s="89">
        <v>2.7385501274087201E-16</v>
      </c>
      <c r="M659" s="89">
        <v>0.35147297828647001</v>
      </c>
      <c r="N659" s="89">
        <v>99</v>
      </c>
      <c r="O659" s="89">
        <v>0.27596502246691301</v>
      </c>
      <c r="P659" s="89">
        <v>1.09448607378489</v>
      </c>
      <c r="Q659" s="89">
        <v>1.26882631385732E-16</v>
      </c>
      <c r="R659" s="89">
        <v>0.404651446681074</v>
      </c>
      <c r="S659" s="89">
        <v>99</v>
      </c>
      <c r="T659" s="89">
        <v>0.25114435080896003</v>
      </c>
      <c r="U659" s="89">
        <v>1.8322862565959099</v>
      </c>
      <c r="V659" s="89">
        <v>1.2212453270876701E-16</v>
      </c>
      <c r="W659" s="89">
        <v>0.54336381029089498</v>
      </c>
      <c r="X659" s="89">
        <v>95</v>
      </c>
      <c r="Y659" s="89">
        <v>0</v>
      </c>
      <c r="Z659" s="89">
        <v>0</v>
      </c>
      <c r="AA659" s="89">
        <v>0</v>
      </c>
      <c r="AB659" s="89">
        <v>0</v>
      </c>
      <c r="AC659" s="89" t="s">
        <v>230</v>
      </c>
      <c r="AD659" s="89">
        <v>0.163118082876652</v>
      </c>
      <c r="AE659" s="89">
        <v>4.1137461596812699</v>
      </c>
      <c r="AF659" s="89">
        <v>7.1054273576010003E-16</v>
      </c>
      <c r="AG659" s="89">
        <v>0.84204765597420494</v>
      </c>
      <c r="AH659" s="89">
        <v>95</v>
      </c>
      <c r="AI659" s="89">
        <v>4.8729362040755397E-2</v>
      </c>
      <c r="AJ659" s="89">
        <v>6.9167707198975199</v>
      </c>
      <c r="AK659" s="89">
        <v>-7.7513752992010896E-16</v>
      </c>
      <c r="AL659" s="89">
        <v>1.0640971415365801</v>
      </c>
      <c r="AM659" s="89">
        <v>95</v>
      </c>
      <c r="AN659" s="89">
        <v>0</v>
      </c>
      <c r="AO659" s="89">
        <v>0</v>
      </c>
      <c r="AP659" s="89">
        <v>0</v>
      </c>
      <c r="AQ659" s="89">
        <v>0</v>
      </c>
      <c r="AR659" s="89" t="s">
        <v>230</v>
      </c>
      <c r="AS659" s="93">
        <f t="shared" si="21"/>
        <v>6</v>
      </c>
    </row>
    <row r="660" spans="1:45" x14ac:dyDescent="0.3">
      <c r="A660" s="93" t="str">
        <f t="shared" si="20"/>
        <v>PETR3ENBR3</v>
      </c>
      <c r="B660" s="93">
        <v>658</v>
      </c>
      <c r="C660" s="89" t="s">
        <v>97</v>
      </c>
      <c r="D660" s="89" t="s">
        <v>90</v>
      </c>
      <c r="E660" s="89">
        <v>0.19825462532904201</v>
      </c>
      <c r="F660" s="89">
        <v>13.693036735851299</v>
      </c>
      <c r="G660" s="89">
        <v>8.5265128291211999E-16</v>
      </c>
      <c r="H660" s="89">
        <v>0.39153171073924098</v>
      </c>
      <c r="I660" s="89">
        <v>99</v>
      </c>
      <c r="J660" s="89">
        <v>0.207630689862046</v>
      </c>
      <c r="K660" s="89">
        <v>13.3439473699556</v>
      </c>
      <c r="L660" s="89">
        <v>-3.5527136788005001E-16</v>
      </c>
      <c r="M660" s="89">
        <v>0.50893853054050797</v>
      </c>
      <c r="N660" s="89">
        <v>99</v>
      </c>
      <c r="O660" s="89">
        <v>0.21112376401076699</v>
      </c>
      <c r="P660" s="89">
        <v>13.2081122284788</v>
      </c>
      <c r="Q660" s="89">
        <v>1.7509803131231E-15</v>
      </c>
      <c r="R660" s="89">
        <v>0.50340617925407505</v>
      </c>
      <c r="S660" s="89">
        <v>99</v>
      </c>
      <c r="T660" s="89">
        <v>0.21844483815707499</v>
      </c>
      <c r="U660" s="89">
        <v>12.987129041684</v>
      </c>
      <c r="V660" s="89">
        <v>-2.66453525910038E-16</v>
      </c>
      <c r="W660" s="89">
        <v>0.49302896366541599</v>
      </c>
      <c r="X660" s="89">
        <v>99</v>
      </c>
      <c r="Y660" s="89">
        <v>0.239971096310726</v>
      </c>
      <c r="Z660" s="89">
        <v>12.424166618146099</v>
      </c>
      <c r="AA660" s="89">
        <v>1.06581410364015E-15</v>
      </c>
      <c r="AB660" s="89">
        <v>0.52556240272436605</v>
      </c>
      <c r="AC660" s="89">
        <v>99</v>
      </c>
      <c r="AD660" s="89">
        <v>0.248036022653497</v>
      </c>
      <c r="AE660" s="89">
        <v>12.2079818696108</v>
      </c>
      <c r="AF660" s="89">
        <v>-7.4606987254810497E-16</v>
      </c>
      <c r="AG660" s="89">
        <v>0.56408898244038097</v>
      </c>
      <c r="AH660" s="89">
        <v>99</v>
      </c>
      <c r="AI660" s="89">
        <v>0.26679933400836803</v>
      </c>
      <c r="AJ660" s="89">
        <v>11.748814596345101</v>
      </c>
      <c r="AK660" s="89">
        <v>1.5664237583802199E-15</v>
      </c>
      <c r="AL660" s="89">
        <v>0.59209245776185204</v>
      </c>
      <c r="AM660" s="89">
        <v>99</v>
      </c>
      <c r="AN660" s="89">
        <v>0.29274279729579999</v>
      </c>
      <c r="AO660" s="89">
        <v>11.343094015837099</v>
      </c>
      <c r="AP660" s="89">
        <v>-1.74082970261225E-15</v>
      </c>
      <c r="AQ660" s="89">
        <v>0.762451397355834</v>
      </c>
      <c r="AR660" s="89">
        <v>99</v>
      </c>
      <c r="AS660" s="93">
        <f t="shared" si="21"/>
        <v>8</v>
      </c>
    </row>
    <row r="661" spans="1:45" x14ac:dyDescent="0.3">
      <c r="A661" s="93" t="str">
        <f t="shared" si="20"/>
        <v>PETR3ENGI11</v>
      </c>
      <c r="B661" s="93">
        <v>659</v>
      </c>
      <c r="C661" s="89" t="s">
        <v>97</v>
      </c>
      <c r="D661" s="89" t="s">
        <v>91</v>
      </c>
      <c r="E661" s="89">
        <v>0.74059173348839302</v>
      </c>
      <c r="F661" s="89">
        <v>27.561756864600898</v>
      </c>
      <c r="G661" s="89">
        <v>2.41584530158434E-15</v>
      </c>
      <c r="H661" s="89">
        <v>1.52642120760176</v>
      </c>
      <c r="I661" s="89">
        <v>95</v>
      </c>
      <c r="J661" s="89">
        <v>0.74144796163665405</v>
      </c>
      <c r="K661" s="89">
        <v>27.5619099970584</v>
      </c>
      <c r="L661" s="89">
        <v>6.5133084111342503E-16</v>
      </c>
      <c r="M661" s="89">
        <v>1.4746617958998001</v>
      </c>
      <c r="N661" s="89">
        <v>99</v>
      </c>
      <c r="O661" s="89">
        <v>0.70418864191038899</v>
      </c>
      <c r="P661" s="89">
        <v>28.9074949312722</v>
      </c>
      <c r="Q661" s="89">
        <v>-2.4868995751603501E-15</v>
      </c>
      <c r="R661" s="89">
        <v>1.79435303665191</v>
      </c>
      <c r="S661" s="89">
        <v>95</v>
      </c>
      <c r="T661" s="89">
        <v>0.63108490745645895</v>
      </c>
      <c r="U661" s="89">
        <v>31.079130871575799</v>
      </c>
      <c r="V661" s="89">
        <v>1.4654943925052099E-15</v>
      </c>
      <c r="W661" s="89">
        <v>2.0163290305622499</v>
      </c>
      <c r="X661" s="89">
        <v>95</v>
      </c>
      <c r="Y661" s="89">
        <v>0.60120379551134495</v>
      </c>
      <c r="Z661" s="89">
        <v>31.959916563771799</v>
      </c>
      <c r="AA661" s="89">
        <v>4.0264088359739002E-15</v>
      </c>
      <c r="AB661" s="89">
        <v>2.0455917646691399</v>
      </c>
      <c r="AC661" s="89">
        <v>95</v>
      </c>
      <c r="AD661" s="89">
        <v>0.58045379866062297</v>
      </c>
      <c r="AE661" s="89">
        <v>32.465208748644301</v>
      </c>
      <c r="AF661" s="89">
        <v>6.3948846218409003E-15</v>
      </c>
      <c r="AG661" s="89">
        <v>2.0849350214637501</v>
      </c>
      <c r="AH661" s="89">
        <v>95</v>
      </c>
      <c r="AI661" s="89">
        <v>0.65194975979658498</v>
      </c>
      <c r="AJ661" s="89">
        <v>30.6966147292841</v>
      </c>
      <c r="AK661" s="89">
        <v>9.6892191240013694E-16</v>
      </c>
      <c r="AL661" s="89">
        <v>2.2219306644012802</v>
      </c>
      <c r="AM661" s="89">
        <v>99</v>
      </c>
      <c r="AN661" s="89">
        <v>0.79468202912375796</v>
      </c>
      <c r="AO661" s="89">
        <v>28.310455683725301</v>
      </c>
      <c r="AP661" s="89">
        <v>-3.06954461848363E-15</v>
      </c>
      <c r="AQ661" s="89">
        <v>3.09343630130771</v>
      </c>
      <c r="AR661" s="89">
        <v>95</v>
      </c>
      <c r="AS661" s="93">
        <f t="shared" si="21"/>
        <v>8</v>
      </c>
    </row>
    <row r="662" spans="1:45" x14ac:dyDescent="0.3">
      <c r="A662" s="93" t="str">
        <f t="shared" si="20"/>
        <v>PETR3GOLL4</v>
      </c>
      <c r="B662" s="93">
        <v>660</v>
      </c>
      <c r="C662" s="89" t="s">
        <v>97</v>
      </c>
      <c r="D662" s="89" t="s">
        <v>93</v>
      </c>
      <c r="E662" s="89">
        <v>0.70360162889009903</v>
      </c>
      <c r="F662" s="89">
        <v>4.4267411088716404</v>
      </c>
      <c r="G662" s="89">
        <v>-7.8159700933611001E-16</v>
      </c>
      <c r="H662" s="89">
        <v>1.5712827694613201</v>
      </c>
      <c r="I662" s="89">
        <v>95</v>
      </c>
      <c r="J662" s="89">
        <v>0</v>
      </c>
      <c r="K662" s="89">
        <v>0</v>
      </c>
      <c r="L662" s="89">
        <v>0</v>
      </c>
      <c r="M662" s="89">
        <v>0</v>
      </c>
      <c r="N662" s="89" t="s">
        <v>230</v>
      </c>
      <c r="O662" s="89">
        <v>0</v>
      </c>
      <c r="P662" s="89">
        <v>0</v>
      </c>
      <c r="Q662" s="89">
        <v>0</v>
      </c>
      <c r="R662" s="89">
        <v>0</v>
      </c>
      <c r="S662" s="89" t="s">
        <v>230</v>
      </c>
      <c r="T662" s="89">
        <v>0.75436988030061203</v>
      </c>
      <c r="U662" s="89">
        <v>2.60380808178641</v>
      </c>
      <c r="V662" s="89">
        <v>-7.5495165674510603E-16</v>
      </c>
      <c r="W662" s="89">
        <v>1.60075440209058</v>
      </c>
      <c r="X662" s="89">
        <v>95</v>
      </c>
      <c r="Y662" s="89">
        <v>0.88205412433621</v>
      </c>
      <c r="Z662" s="89">
        <v>-0.76731397484978503</v>
      </c>
      <c r="AA662" s="89">
        <v>1.1842378929335E-15</v>
      </c>
      <c r="AB662" s="89">
        <v>2.0259551156928</v>
      </c>
      <c r="AC662" s="89">
        <v>95</v>
      </c>
      <c r="AD662" s="89">
        <v>0</v>
      </c>
      <c r="AE662" s="89">
        <v>0</v>
      </c>
      <c r="AF662" s="89">
        <v>0</v>
      </c>
      <c r="AG662" s="89">
        <v>0</v>
      </c>
      <c r="AH662" s="89" t="s">
        <v>230</v>
      </c>
      <c r="AI662" s="89">
        <v>1.00695098344705</v>
      </c>
      <c r="AJ662" s="89">
        <v>-3.9712473256354701</v>
      </c>
      <c r="AK662" s="89">
        <v>2.5837917664003602E-16</v>
      </c>
      <c r="AL662" s="89">
        <v>2.1080448871342599</v>
      </c>
      <c r="AM662" s="89">
        <v>95</v>
      </c>
      <c r="AN662" s="89">
        <v>1.19922075441753</v>
      </c>
      <c r="AO662" s="89">
        <v>-7.6157595643432003</v>
      </c>
      <c r="AP662" s="89">
        <v>-3.7516656448133299E-15</v>
      </c>
      <c r="AQ662" s="89">
        <v>2.8916763068234799</v>
      </c>
      <c r="AR662" s="89">
        <v>95</v>
      </c>
      <c r="AS662" s="93">
        <f t="shared" si="21"/>
        <v>5</v>
      </c>
    </row>
    <row r="663" spans="1:45" x14ac:dyDescent="0.3">
      <c r="A663" s="93" t="str">
        <f t="shared" si="20"/>
        <v>PETR3IGTA3</v>
      </c>
      <c r="B663" s="93">
        <v>661</v>
      </c>
      <c r="C663" s="89" t="s">
        <v>97</v>
      </c>
      <c r="D663" s="89" t="s">
        <v>107</v>
      </c>
      <c r="E663" s="89">
        <v>0</v>
      </c>
      <c r="F663" s="89">
        <v>0</v>
      </c>
      <c r="G663" s="89">
        <v>0</v>
      </c>
      <c r="H663" s="89">
        <v>0</v>
      </c>
      <c r="I663" s="89" t="s">
        <v>230</v>
      </c>
      <c r="J663" s="89">
        <v>0.39128437704938002</v>
      </c>
      <c r="K663" s="89">
        <v>25.148650669962301</v>
      </c>
      <c r="L663" s="89">
        <v>-3.5527136788005001E-16</v>
      </c>
      <c r="M663" s="89">
        <v>1.9188740435398799</v>
      </c>
      <c r="N663" s="89">
        <v>95</v>
      </c>
      <c r="O663" s="89">
        <v>0</v>
      </c>
      <c r="P663" s="89">
        <v>0</v>
      </c>
      <c r="Q663" s="89">
        <v>0</v>
      </c>
      <c r="R663" s="89">
        <v>0</v>
      </c>
      <c r="S663" s="89" t="s">
        <v>230</v>
      </c>
      <c r="T663" s="89">
        <v>0.36646085604076201</v>
      </c>
      <c r="U663" s="89">
        <v>25.9588201496382</v>
      </c>
      <c r="V663" s="89">
        <v>-3.1086244689504399E-15</v>
      </c>
      <c r="W663" s="89">
        <v>1.7779890149236699</v>
      </c>
      <c r="X663" s="89">
        <v>95</v>
      </c>
      <c r="Y663" s="89">
        <v>0.37498886935365799</v>
      </c>
      <c r="Z663" s="89">
        <v>25.8265172166711</v>
      </c>
      <c r="AA663" s="89">
        <v>-2.21057740014253E-15</v>
      </c>
      <c r="AB663" s="89">
        <v>1.84033697311065</v>
      </c>
      <c r="AC663" s="89">
        <v>99</v>
      </c>
      <c r="AD663" s="89">
        <v>0.41392907103027898</v>
      </c>
      <c r="AE663" s="89">
        <v>24.809158709846699</v>
      </c>
      <c r="AF663" s="89">
        <v>-6.2172489379008802E-16</v>
      </c>
      <c r="AG663" s="89">
        <v>1.99304222361592</v>
      </c>
      <c r="AH663" s="89">
        <v>99</v>
      </c>
      <c r="AI663" s="89">
        <v>0.39985725417561002</v>
      </c>
      <c r="AJ663" s="89">
        <v>25.151262953492399</v>
      </c>
      <c r="AK663" s="89">
        <v>4.52163559120064E-16</v>
      </c>
      <c r="AL663" s="89">
        <v>2.0373769345346902</v>
      </c>
      <c r="AM663" s="89">
        <v>99</v>
      </c>
      <c r="AN663" s="89">
        <v>0</v>
      </c>
      <c r="AO663" s="89">
        <v>0</v>
      </c>
      <c r="AP663" s="89">
        <v>0</v>
      </c>
      <c r="AQ663" s="89">
        <v>0</v>
      </c>
      <c r="AR663" s="89" t="s">
        <v>230</v>
      </c>
      <c r="AS663" s="93">
        <f t="shared" si="21"/>
        <v>5</v>
      </c>
    </row>
    <row r="664" spans="1:45" x14ac:dyDescent="0.3">
      <c r="A664" s="93" t="str">
        <f t="shared" si="20"/>
        <v>PETR3IRBR3</v>
      </c>
      <c r="B664" s="93">
        <v>662</v>
      </c>
      <c r="C664" s="89" t="s">
        <v>97</v>
      </c>
      <c r="D664" s="89" t="s">
        <v>108</v>
      </c>
      <c r="E664" s="89">
        <v>7.8372850646160494E-2</v>
      </c>
      <c r="F664" s="89">
        <v>5.0904910663295304</v>
      </c>
      <c r="G664" s="89">
        <v>9.7699626167013801E-17</v>
      </c>
      <c r="H664" s="89">
        <v>0.54676473043141904</v>
      </c>
      <c r="I664" s="89">
        <v>95</v>
      </c>
      <c r="J664" s="89">
        <v>7.0640195340321302E-2</v>
      </c>
      <c r="K664" s="89">
        <v>5.3750566502739998</v>
      </c>
      <c r="L664" s="89">
        <v>3.7747582837255302E-16</v>
      </c>
      <c r="M664" s="89">
        <v>0.56307270936778597</v>
      </c>
      <c r="N664" s="89">
        <v>95</v>
      </c>
      <c r="O664" s="89">
        <v>5.8753285829312801E-2</v>
      </c>
      <c r="P664" s="89">
        <v>5.8171147555711302</v>
      </c>
      <c r="Q664" s="89">
        <v>3.0451831532575698E-16</v>
      </c>
      <c r="R664" s="89">
        <v>0.67129407406350905</v>
      </c>
      <c r="S664" s="89">
        <v>95</v>
      </c>
      <c r="T664" s="89">
        <v>0</v>
      </c>
      <c r="U664" s="89">
        <v>0</v>
      </c>
      <c r="V664" s="89">
        <v>0</v>
      </c>
      <c r="W664" s="89">
        <v>0</v>
      </c>
      <c r="X664" s="89" t="s">
        <v>230</v>
      </c>
      <c r="Y664" s="89">
        <v>0</v>
      </c>
      <c r="Z664" s="89">
        <v>0</v>
      </c>
      <c r="AA664" s="89">
        <v>0</v>
      </c>
      <c r="AB664" s="89">
        <v>0</v>
      </c>
      <c r="AC664" s="89" t="s">
        <v>230</v>
      </c>
      <c r="AD664" s="89">
        <v>-4.3526591845660302E-2</v>
      </c>
      <c r="AE664" s="89">
        <v>8.6846407279301694</v>
      </c>
      <c r="AF664" s="89">
        <v>-7.4606987254810497E-16</v>
      </c>
      <c r="AG664" s="89">
        <v>1.20076552329097</v>
      </c>
      <c r="AH664" s="89">
        <v>95</v>
      </c>
      <c r="AI664" s="89">
        <v>-4.0445494823585899E-2</v>
      </c>
      <c r="AJ664" s="89">
        <v>8.6284561926569907</v>
      </c>
      <c r="AK664" s="89">
        <v>1.03351670656015E-15</v>
      </c>
      <c r="AL664" s="89">
        <v>1.2021917095158801</v>
      </c>
      <c r="AM664" s="89">
        <v>95</v>
      </c>
      <c r="AN664" s="89">
        <v>0.58788363184221504</v>
      </c>
      <c r="AO664" s="89">
        <v>-3.3950357799282198</v>
      </c>
      <c r="AP664" s="89">
        <v>-1.5916157281026199E-15</v>
      </c>
      <c r="AQ664" s="89">
        <v>6.4255781801806204</v>
      </c>
      <c r="AR664" s="89">
        <v>99</v>
      </c>
      <c r="AS664" s="93">
        <f t="shared" si="21"/>
        <v>6</v>
      </c>
    </row>
    <row r="665" spans="1:45" x14ac:dyDescent="0.3">
      <c r="A665" s="93" t="str">
        <f t="shared" si="20"/>
        <v>PETR3JBSS3</v>
      </c>
      <c r="B665" s="93">
        <v>663</v>
      </c>
      <c r="C665" s="89" t="s">
        <v>97</v>
      </c>
      <c r="D665" s="89" t="s">
        <v>95</v>
      </c>
      <c r="E665" s="89">
        <v>0</v>
      </c>
      <c r="F665" s="89">
        <v>0</v>
      </c>
      <c r="G665" s="89">
        <v>0</v>
      </c>
      <c r="H665" s="89">
        <v>0</v>
      </c>
      <c r="I665" s="89" t="s">
        <v>230</v>
      </c>
      <c r="J665" s="89">
        <v>0</v>
      </c>
      <c r="K665" s="89">
        <v>0</v>
      </c>
      <c r="L665" s="89">
        <v>0</v>
      </c>
      <c r="M665" s="89">
        <v>0</v>
      </c>
      <c r="N665" s="89" t="s">
        <v>230</v>
      </c>
      <c r="O665" s="89">
        <v>0.31487192469236602</v>
      </c>
      <c r="P665" s="89">
        <v>14.856285244277901</v>
      </c>
      <c r="Q665" s="89">
        <v>3.5527136788005001E-16</v>
      </c>
      <c r="R665" s="89">
        <v>0.94602000765900796</v>
      </c>
      <c r="S665" s="89">
        <v>99</v>
      </c>
      <c r="T665" s="89">
        <v>0.31516236006288301</v>
      </c>
      <c r="U665" s="89">
        <v>14.8528799137967</v>
      </c>
      <c r="V665" s="89">
        <v>4.8849813083506902E-16</v>
      </c>
      <c r="W665" s="89">
        <v>0.90526282534338698</v>
      </c>
      <c r="X665" s="89">
        <v>99</v>
      </c>
      <c r="Y665" s="89">
        <v>0.30356870655891099</v>
      </c>
      <c r="Z665" s="89">
        <v>15.1440127928155</v>
      </c>
      <c r="AA665" s="89">
        <v>-1.12502599828683E-15</v>
      </c>
      <c r="AB665" s="89">
        <v>0.90044369108475797</v>
      </c>
      <c r="AC665" s="89">
        <v>99</v>
      </c>
      <c r="AD665" s="89">
        <v>0.217987181426403</v>
      </c>
      <c r="AE665" s="89">
        <v>17.3355793134509</v>
      </c>
      <c r="AF665" s="89">
        <v>-1.9007018181582701E-15</v>
      </c>
      <c r="AG665" s="89">
        <v>1.1036141685227601</v>
      </c>
      <c r="AH665" s="89">
        <v>99</v>
      </c>
      <c r="AI665" s="89">
        <v>0.24111802145834299</v>
      </c>
      <c r="AJ665" s="89">
        <v>16.7650704722024</v>
      </c>
      <c r="AK665" s="89">
        <v>-1.8893977291802701E-15</v>
      </c>
      <c r="AL665" s="89">
        <v>1.1235052735815001</v>
      </c>
      <c r="AM665" s="89">
        <v>99</v>
      </c>
      <c r="AN665" s="89">
        <v>0.29331046448652698</v>
      </c>
      <c r="AO665" s="89">
        <v>15.630088335394101</v>
      </c>
      <c r="AP665" s="89">
        <v>5.11590769747272E-16</v>
      </c>
      <c r="AQ665" s="89">
        <v>1.21223714915407</v>
      </c>
      <c r="AR665" s="89">
        <v>99</v>
      </c>
      <c r="AS665" s="93">
        <f t="shared" si="21"/>
        <v>6</v>
      </c>
    </row>
    <row r="666" spans="1:45" x14ac:dyDescent="0.3">
      <c r="A666" s="93" t="str">
        <f t="shared" si="20"/>
        <v>PETR3MRVE3</v>
      </c>
      <c r="B666" s="93">
        <v>664</v>
      </c>
      <c r="C666" s="89" t="s">
        <v>97</v>
      </c>
      <c r="D666" s="89" t="s">
        <v>43</v>
      </c>
      <c r="E666" s="89">
        <v>0</v>
      </c>
      <c r="F666" s="89">
        <v>0</v>
      </c>
      <c r="G666" s="89">
        <v>0</v>
      </c>
      <c r="H666" s="89">
        <v>0</v>
      </c>
      <c r="I666" s="89" t="s">
        <v>230</v>
      </c>
      <c r="J666" s="89">
        <v>0.25926779834578401</v>
      </c>
      <c r="K666" s="89">
        <v>11.9412238608433</v>
      </c>
      <c r="L666" s="89">
        <v>-7.9936057773011302E-16</v>
      </c>
      <c r="M666" s="89">
        <v>0.91270661101520001</v>
      </c>
      <c r="N666" s="89">
        <v>95</v>
      </c>
      <c r="O666" s="89">
        <v>0.24511363458777399</v>
      </c>
      <c r="P666" s="89">
        <v>12.469093194859401</v>
      </c>
      <c r="Q666" s="89">
        <v>-1.52259157662879E-15</v>
      </c>
      <c r="R666" s="89">
        <v>1.00505674287929</v>
      </c>
      <c r="S666" s="89">
        <v>95</v>
      </c>
      <c r="T666" s="89">
        <v>0.25064555648433801</v>
      </c>
      <c r="U666" s="89">
        <v>12.326504986778099</v>
      </c>
      <c r="V666" s="89">
        <v>-1.4654943925052099E-15</v>
      </c>
      <c r="W666" s="89">
        <v>1.0224788746523801</v>
      </c>
      <c r="X666" s="89">
        <v>95</v>
      </c>
      <c r="Y666" s="89">
        <v>0.31454634586852998</v>
      </c>
      <c r="Z666" s="89">
        <v>10.6135410880319</v>
      </c>
      <c r="AA666" s="89">
        <v>-4.9343245538895898E-16</v>
      </c>
      <c r="AB666" s="89">
        <v>1.1295301203139101</v>
      </c>
      <c r="AC666" s="89">
        <v>99</v>
      </c>
      <c r="AD666" s="89">
        <v>0</v>
      </c>
      <c r="AE666" s="89">
        <v>0</v>
      </c>
      <c r="AF666" s="89">
        <v>0</v>
      </c>
      <c r="AG666" s="89">
        <v>0</v>
      </c>
      <c r="AH666" s="89" t="s">
        <v>230</v>
      </c>
      <c r="AI666" s="89">
        <v>0</v>
      </c>
      <c r="AJ666" s="89">
        <v>0</v>
      </c>
      <c r="AK666" s="89">
        <v>0</v>
      </c>
      <c r="AL666" s="89">
        <v>0</v>
      </c>
      <c r="AM666" s="89" t="s">
        <v>230</v>
      </c>
      <c r="AN666" s="89">
        <v>0.457712078594674</v>
      </c>
      <c r="AO666" s="89">
        <v>6.8535423909936304</v>
      </c>
      <c r="AP666" s="89">
        <v>3.9790393202565601E-16</v>
      </c>
      <c r="AQ666" s="89">
        <v>1.2896388454741601</v>
      </c>
      <c r="AR666" s="89">
        <v>95</v>
      </c>
      <c r="AS666" s="93">
        <f t="shared" si="21"/>
        <v>5</v>
      </c>
    </row>
    <row r="667" spans="1:45" x14ac:dyDescent="0.3">
      <c r="A667" s="93" t="str">
        <f t="shared" si="20"/>
        <v>PETR3MULT3</v>
      </c>
      <c r="B667" s="93">
        <v>665</v>
      </c>
      <c r="C667" s="89" t="s">
        <v>97</v>
      </c>
      <c r="D667" s="89" t="s">
        <v>109</v>
      </c>
      <c r="E667" s="89">
        <v>0</v>
      </c>
      <c r="F667" s="89">
        <v>0</v>
      </c>
      <c r="G667" s="89">
        <v>0</v>
      </c>
      <c r="H667" s="89">
        <v>0</v>
      </c>
      <c r="I667" s="89" t="s">
        <v>230</v>
      </c>
      <c r="J667" s="89">
        <v>0</v>
      </c>
      <c r="K667" s="89">
        <v>0</v>
      </c>
      <c r="L667" s="89">
        <v>0</v>
      </c>
      <c r="M667" s="89">
        <v>0</v>
      </c>
      <c r="N667" s="89" t="s">
        <v>230</v>
      </c>
      <c r="O667" s="89">
        <v>0.23830954097740301</v>
      </c>
      <c r="P667" s="89">
        <v>15.9997733180282</v>
      </c>
      <c r="Q667" s="89">
        <v>-1.11656715619444E-15</v>
      </c>
      <c r="R667" s="89">
        <v>1.1655248367097899</v>
      </c>
      <c r="S667" s="89">
        <v>95</v>
      </c>
      <c r="T667" s="89">
        <v>0.23839026483555301</v>
      </c>
      <c r="U667" s="89">
        <v>16.007230334811901</v>
      </c>
      <c r="V667" s="89">
        <v>-2.2870594307278199E-15</v>
      </c>
      <c r="W667" s="89">
        <v>1.1297427462839</v>
      </c>
      <c r="X667" s="89">
        <v>95</v>
      </c>
      <c r="Y667" s="89">
        <v>0.237966701898077</v>
      </c>
      <c r="Z667" s="89">
        <v>16.066127183554499</v>
      </c>
      <c r="AA667" s="89">
        <v>3.3158661002138001E-15</v>
      </c>
      <c r="AB667" s="89">
        <v>1.1408051682070199</v>
      </c>
      <c r="AC667" s="89">
        <v>99</v>
      </c>
      <c r="AD667" s="89">
        <v>0.25044154535580299</v>
      </c>
      <c r="AE667" s="89">
        <v>15.7333070694638</v>
      </c>
      <c r="AF667" s="89">
        <v>-1.95399252334028E-16</v>
      </c>
      <c r="AG667" s="89">
        <v>1.21270851245428</v>
      </c>
      <c r="AH667" s="89">
        <v>99</v>
      </c>
      <c r="AI667" s="89">
        <v>0.24117075495447299</v>
      </c>
      <c r="AJ667" s="89">
        <v>15.957500259820099</v>
      </c>
      <c r="AK667" s="89">
        <v>1.30804458174018E-15</v>
      </c>
      <c r="AL667" s="89">
        <v>1.2461786925160201</v>
      </c>
      <c r="AM667" s="89">
        <v>99</v>
      </c>
      <c r="AN667" s="89">
        <v>0.47060088796053601</v>
      </c>
      <c r="AO667" s="89">
        <v>11.770017235159999</v>
      </c>
      <c r="AP667" s="89">
        <v>2.04636307898909E-15</v>
      </c>
      <c r="AQ667" s="89">
        <v>2.9243903600279699</v>
      </c>
      <c r="AR667" s="89">
        <v>95</v>
      </c>
      <c r="AS667" s="93">
        <f t="shared" si="21"/>
        <v>6</v>
      </c>
    </row>
    <row r="668" spans="1:45" x14ac:dyDescent="0.3">
      <c r="A668" s="93" t="str">
        <f t="shared" si="20"/>
        <v>PETR3PETR4</v>
      </c>
      <c r="B668" s="93">
        <v>666</v>
      </c>
      <c r="C668" s="89" t="s">
        <v>97</v>
      </c>
      <c r="D668" s="89" t="s">
        <v>98</v>
      </c>
      <c r="E668" s="89">
        <v>0.95708849606814606</v>
      </c>
      <c r="F668" s="89">
        <v>0.68069513200132203</v>
      </c>
      <c r="G668" s="89">
        <v>3.2329694477084599E-15</v>
      </c>
      <c r="H668" s="89">
        <v>0.174224720199324</v>
      </c>
      <c r="I668" s="89">
        <v>99</v>
      </c>
      <c r="J668" s="89">
        <v>0.96002962115489698</v>
      </c>
      <c r="K668" s="89">
        <v>0.57198653588801196</v>
      </c>
      <c r="L668" s="89">
        <v>3.5527136788005001E-16</v>
      </c>
      <c r="M668" s="89">
        <v>0.18061603979885099</v>
      </c>
      <c r="N668" s="89">
        <v>99</v>
      </c>
      <c r="O668" s="89">
        <v>0.96227543377175895</v>
      </c>
      <c r="P668" s="89">
        <v>0.48950130245523499</v>
      </c>
      <c r="Q668" s="89">
        <v>-3.2228188371976E-15</v>
      </c>
      <c r="R668" s="89">
        <v>0.18282663546233499</v>
      </c>
      <c r="S668" s="89">
        <v>95</v>
      </c>
      <c r="T668" s="89">
        <v>0.96644047886204598</v>
      </c>
      <c r="U668" s="89">
        <v>0.36764968049867303</v>
      </c>
      <c r="V668" s="89">
        <v>-1.33226762955019E-15</v>
      </c>
      <c r="W668" s="89">
        <v>0.190885585404654</v>
      </c>
      <c r="X668" s="89">
        <v>95</v>
      </c>
      <c r="Y668" s="89">
        <v>0.97224617305231598</v>
      </c>
      <c r="Z668" s="89">
        <v>0.211286084472594</v>
      </c>
      <c r="AA668" s="89">
        <v>1.7763568394002501E-16</v>
      </c>
      <c r="AB668" s="89">
        <v>0.19301080357051001</v>
      </c>
      <c r="AC668" s="89">
        <v>99</v>
      </c>
      <c r="AD668" s="89">
        <v>0</v>
      </c>
      <c r="AE668" s="89">
        <v>0</v>
      </c>
      <c r="AF668" s="89">
        <v>0</v>
      </c>
      <c r="AG668" s="89">
        <v>0</v>
      </c>
      <c r="AH668" s="89" t="s">
        <v>230</v>
      </c>
      <c r="AI668" s="89">
        <v>0.94741007906749097</v>
      </c>
      <c r="AJ668" s="89">
        <v>0.81781304647492103</v>
      </c>
      <c r="AK668" s="89">
        <v>1.16270629488016E-15</v>
      </c>
      <c r="AL668" s="89">
        <v>0.24674397803677001</v>
      </c>
      <c r="AM668" s="89">
        <v>99</v>
      </c>
      <c r="AN668" s="89">
        <v>0.94225068567905201</v>
      </c>
      <c r="AO668" s="89">
        <v>0.92308967246953</v>
      </c>
      <c r="AP668" s="89">
        <v>-1.86872739504906E-15</v>
      </c>
      <c r="AQ668" s="89">
        <v>0.245819678242643</v>
      </c>
      <c r="AR668" s="89">
        <v>95</v>
      </c>
      <c r="AS668" s="93">
        <f t="shared" si="21"/>
        <v>7</v>
      </c>
    </row>
    <row r="669" spans="1:45" x14ac:dyDescent="0.3">
      <c r="A669" s="93" t="str">
        <f t="shared" ref="A669:A732" si="22">_xlfn.CONCAT(C669,D669)</f>
        <v>PETR4BBDC3</v>
      </c>
      <c r="B669" s="93">
        <v>667</v>
      </c>
      <c r="C669" s="89" t="s">
        <v>98</v>
      </c>
      <c r="D669" s="89" t="s">
        <v>42</v>
      </c>
      <c r="E669" s="89">
        <v>0</v>
      </c>
      <c r="F669" s="89">
        <v>0</v>
      </c>
      <c r="G669" s="89">
        <v>0</v>
      </c>
      <c r="H669" s="89">
        <v>0</v>
      </c>
      <c r="I669" s="89" t="s">
        <v>230</v>
      </c>
      <c r="J669" s="89">
        <v>0</v>
      </c>
      <c r="K669" s="89">
        <v>0</v>
      </c>
      <c r="L669" s="89">
        <v>0</v>
      </c>
      <c r="M669" s="89">
        <v>0</v>
      </c>
      <c r="N669" s="89" t="s">
        <v>230</v>
      </c>
      <c r="O669" s="89">
        <v>0</v>
      </c>
      <c r="P669" s="89">
        <v>0</v>
      </c>
      <c r="Q669" s="89">
        <v>0</v>
      </c>
      <c r="R669" s="89">
        <v>0</v>
      </c>
      <c r="S669" s="89" t="s">
        <v>230</v>
      </c>
      <c r="T669" s="89">
        <v>0.57204526373458697</v>
      </c>
      <c r="U669" s="89">
        <v>7.0523690937326204</v>
      </c>
      <c r="V669" s="89">
        <v>2.7977620220553901E-15</v>
      </c>
      <c r="W669" s="89">
        <v>0.75284739187509497</v>
      </c>
      <c r="X669" s="89">
        <v>95</v>
      </c>
      <c r="Y669" s="89">
        <v>0.60193616972408903</v>
      </c>
      <c r="Z669" s="89">
        <v>6.2964392551265096</v>
      </c>
      <c r="AA669" s="89">
        <v>-4.9343245538895898E-16</v>
      </c>
      <c r="AB669" s="89">
        <v>0.79545408105663895</v>
      </c>
      <c r="AC669" s="89">
        <v>95</v>
      </c>
      <c r="AD669" s="89">
        <v>0.58646268637916399</v>
      </c>
      <c r="AE669" s="89">
        <v>6.66721313234072</v>
      </c>
      <c r="AF669" s="89">
        <v>1.4210854715201999E-16</v>
      </c>
      <c r="AG669" s="89">
        <v>0.87211417668287705</v>
      </c>
      <c r="AH669" s="89">
        <v>99</v>
      </c>
      <c r="AI669" s="89">
        <v>0.51264574663260698</v>
      </c>
      <c r="AJ669" s="89">
        <v>8.4485942197689301</v>
      </c>
      <c r="AK669" s="89">
        <v>2.01051296823028E-15</v>
      </c>
      <c r="AL669" s="89">
        <v>0.97856389356753104</v>
      </c>
      <c r="AM669" s="89">
        <v>99</v>
      </c>
      <c r="AN669" s="89">
        <v>0.59593392479668394</v>
      </c>
      <c r="AO669" s="89">
        <v>7.0164904186156196</v>
      </c>
      <c r="AP669" s="89">
        <v>1.5347723092418199E-15</v>
      </c>
      <c r="AQ669" s="89">
        <v>1.4751827662078401</v>
      </c>
      <c r="AR669" s="89">
        <v>95</v>
      </c>
      <c r="AS669" s="93">
        <f t="shared" si="21"/>
        <v>5</v>
      </c>
    </row>
    <row r="670" spans="1:45" x14ac:dyDescent="0.3">
      <c r="A670" s="93" t="str">
        <f t="shared" si="22"/>
        <v>PETR4BBSE3</v>
      </c>
      <c r="B670" s="93">
        <v>668</v>
      </c>
      <c r="C670" s="89" t="s">
        <v>98</v>
      </c>
      <c r="D670" s="89" t="s">
        <v>46</v>
      </c>
      <c r="E670" s="89">
        <v>0</v>
      </c>
      <c r="F670" s="89">
        <v>0</v>
      </c>
      <c r="G670" s="89">
        <v>0</v>
      </c>
      <c r="H670" s="89">
        <v>0</v>
      </c>
      <c r="I670" s="89" t="s">
        <v>230</v>
      </c>
      <c r="J670" s="89">
        <v>0.480737585498205</v>
      </c>
      <c r="K670" s="89">
        <v>15.670324614741199</v>
      </c>
      <c r="L670" s="89">
        <v>-1.06581410364015E-15</v>
      </c>
      <c r="M670" s="89">
        <v>0.72956222347480904</v>
      </c>
      <c r="N670" s="89">
        <v>95</v>
      </c>
      <c r="O670" s="89">
        <v>0.471978237216784</v>
      </c>
      <c r="P670" s="89">
        <v>15.9598251518614</v>
      </c>
      <c r="Q670" s="89">
        <v>2.4615230488831998E-15</v>
      </c>
      <c r="R670" s="89">
        <v>0.71945284531086795</v>
      </c>
      <c r="S670" s="89">
        <v>95</v>
      </c>
      <c r="T670" s="89">
        <v>0.45116210069183998</v>
      </c>
      <c r="U670" s="89">
        <v>16.555428276804101</v>
      </c>
      <c r="V670" s="89">
        <v>2.3980817331903399E-15</v>
      </c>
      <c r="W670" s="89">
        <v>0.76924809632968305</v>
      </c>
      <c r="X670" s="89">
        <v>95</v>
      </c>
      <c r="Y670" s="89">
        <v>0.49300083800772998</v>
      </c>
      <c r="Z670" s="89">
        <v>15.4958306628443</v>
      </c>
      <c r="AA670" s="89">
        <v>-1.14476329650238E-15</v>
      </c>
      <c r="AB670" s="89">
        <v>0.849225015678577</v>
      </c>
      <c r="AC670" s="89">
        <v>99</v>
      </c>
      <c r="AD670" s="89">
        <v>0.47536185095564598</v>
      </c>
      <c r="AE670" s="89">
        <v>15.919898303840499</v>
      </c>
      <c r="AF670" s="89">
        <v>6.2172489379008802E-16</v>
      </c>
      <c r="AG670" s="89">
        <v>0.928891443623447</v>
      </c>
      <c r="AH670" s="89">
        <v>99</v>
      </c>
      <c r="AI670" s="89">
        <v>0.41069524452783601</v>
      </c>
      <c r="AJ670" s="89">
        <v>17.4665389401769</v>
      </c>
      <c r="AK670" s="89">
        <v>1.4372341700602001E-15</v>
      </c>
      <c r="AL670" s="89">
        <v>1.03114235335825</v>
      </c>
      <c r="AM670" s="89">
        <v>95</v>
      </c>
      <c r="AN670" s="89">
        <v>0</v>
      </c>
      <c r="AO670" s="89">
        <v>0</v>
      </c>
      <c r="AP670" s="89">
        <v>0</v>
      </c>
      <c r="AQ670" s="89">
        <v>0</v>
      </c>
      <c r="AR670" s="89" t="s">
        <v>230</v>
      </c>
      <c r="AS670" s="93">
        <f t="shared" si="21"/>
        <v>6</v>
      </c>
    </row>
    <row r="671" spans="1:45" x14ac:dyDescent="0.3">
      <c r="A671" s="93" t="str">
        <f t="shared" si="22"/>
        <v>PETR4BRDT3</v>
      </c>
      <c r="B671" s="93">
        <v>669</v>
      </c>
      <c r="C671" s="89" t="s">
        <v>98</v>
      </c>
      <c r="D671" s="89" t="s">
        <v>83</v>
      </c>
      <c r="E671" s="89">
        <v>0.211064847900889</v>
      </c>
      <c r="F671" s="89">
        <v>16.0655424341779</v>
      </c>
      <c r="G671" s="89">
        <v>-2.59348098552437E-15</v>
      </c>
      <c r="H671" s="89">
        <v>0.80111462130748701</v>
      </c>
      <c r="I671" s="89">
        <v>99</v>
      </c>
      <c r="J671" s="89">
        <v>0.20419971468068199</v>
      </c>
      <c r="K671" s="89">
        <v>16.302695764790698</v>
      </c>
      <c r="L671" s="89">
        <v>1.68753899743024E-15</v>
      </c>
      <c r="M671" s="89">
        <v>0.77664399023709696</v>
      </c>
      <c r="N671" s="89">
        <v>95</v>
      </c>
      <c r="O671" s="89">
        <v>0.19164034517887399</v>
      </c>
      <c r="P671" s="89">
        <v>16.7425541852249</v>
      </c>
      <c r="Q671" s="89">
        <v>-5.5828357809722196E-16</v>
      </c>
      <c r="R671" s="89">
        <v>0.81352456337621604</v>
      </c>
      <c r="S671" s="89">
        <v>99</v>
      </c>
      <c r="T671" s="89">
        <v>0.18489262715934099</v>
      </c>
      <c r="U671" s="89">
        <v>16.9420517696107</v>
      </c>
      <c r="V671" s="89">
        <v>-3.1086244689504401E-16</v>
      </c>
      <c r="W671" s="89">
        <v>0.78600232715157703</v>
      </c>
      <c r="X671" s="89">
        <v>99</v>
      </c>
      <c r="Y671" s="89">
        <v>0.199848825990425</v>
      </c>
      <c r="Z671" s="89">
        <v>16.6023284595009</v>
      </c>
      <c r="AA671" s="89">
        <v>-1.26318708579573E-15</v>
      </c>
      <c r="AB671" s="89">
        <v>0.85778119133054698</v>
      </c>
      <c r="AC671" s="89">
        <v>99</v>
      </c>
      <c r="AD671" s="89">
        <v>0.292201531362768</v>
      </c>
      <c r="AE671" s="89">
        <v>14.3026689704523</v>
      </c>
      <c r="AF671" s="89">
        <v>-1.2434497875801799E-16</v>
      </c>
      <c r="AG671" s="89">
        <v>1.0154962969999399</v>
      </c>
      <c r="AH671" s="89">
        <v>99</v>
      </c>
      <c r="AI671" s="89">
        <v>0.41169717677226197</v>
      </c>
      <c r="AJ671" s="89">
        <v>11.428696987671</v>
      </c>
      <c r="AK671" s="89">
        <v>1.0173680080201399E-15</v>
      </c>
      <c r="AL671" s="89">
        <v>1.26392568596428</v>
      </c>
      <c r="AM671" s="89">
        <v>95</v>
      </c>
      <c r="AN671" s="89">
        <v>0.51846288152907405</v>
      </c>
      <c r="AO671" s="89">
        <v>9.5206265123339104</v>
      </c>
      <c r="AP671" s="89">
        <v>1.5347723092418199E-15</v>
      </c>
      <c r="AQ671" s="89">
        <v>1.73718629434588</v>
      </c>
      <c r="AR671" s="89">
        <v>95</v>
      </c>
      <c r="AS671" s="93">
        <f t="shared" si="21"/>
        <v>8</v>
      </c>
    </row>
    <row r="672" spans="1:45" x14ac:dyDescent="0.3">
      <c r="A672" s="93" t="str">
        <f t="shared" si="22"/>
        <v>PETR4BRML3</v>
      </c>
      <c r="B672" s="93">
        <v>670</v>
      </c>
      <c r="C672" s="89" t="s">
        <v>98</v>
      </c>
      <c r="D672" s="89" t="s">
        <v>105</v>
      </c>
      <c r="E672" s="89">
        <v>0</v>
      </c>
      <c r="F672" s="89">
        <v>0</v>
      </c>
      <c r="G672" s="89">
        <v>0</v>
      </c>
      <c r="H672" s="89">
        <v>0</v>
      </c>
      <c r="I672" s="89" t="s">
        <v>230</v>
      </c>
      <c r="J672" s="89">
        <v>9.7297491002945199E-2</v>
      </c>
      <c r="K672" s="89">
        <v>7.2474111314403702</v>
      </c>
      <c r="L672" s="89">
        <v>4.2928623618839401E-16</v>
      </c>
      <c r="M672" s="89">
        <v>0.54004789256562602</v>
      </c>
      <c r="N672" s="89">
        <v>95</v>
      </c>
      <c r="O672" s="89">
        <v>0</v>
      </c>
      <c r="P672" s="89">
        <v>0</v>
      </c>
      <c r="Q672" s="89">
        <v>0</v>
      </c>
      <c r="R672" s="89">
        <v>0</v>
      </c>
      <c r="S672" s="89" t="s">
        <v>230</v>
      </c>
      <c r="T672" s="89">
        <v>0</v>
      </c>
      <c r="U672" s="89">
        <v>0</v>
      </c>
      <c r="V672" s="89">
        <v>0</v>
      </c>
      <c r="W672" s="89">
        <v>0</v>
      </c>
      <c r="X672" s="89" t="s">
        <v>230</v>
      </c>
      <c r="Y672" s="89">
        <v>5.0877677830431199E-2</v>
      </c>
      <c r="Z672" s="89">
        <v>8.6964961167627699</v>
      </c>
      <c r="AA672" s="89">
        <v>4.7369515717340002E-16</v>
      </c>
      <c r="AB672" s="89">
        <v>0.74658631378637497</v>
      </c>
      <c r="AC672" s="89">
        <v>95</v>
      </c>
      <c r="AD672" s="89">
        <v>6.1462075334250202E-2</v>
      </c>
      <c r="AE672" s="89">
        <v>8.4268503424481196</v>
      </c>
      <c r="AF672" s="89">
        <v>4.2632564145606E-16</v>
      </c>
      <c r="AG672" s="89">
        <v>0.77126981874336997</v>
      </c>
      <c r="AH672" s="89">
        <v>95</v>
      </c>
      <c r="AI672" s="89">
        <v>5.4982931738724199E-2</v>
      </c>
      <c r="AJ672" s="89">
        <v>8.5868275962728795</v>
      </c>
      <c r="AK672" s="89">
        <v>-6.45947941600091E-16</v>
      </c>
      <c r="AL672" s="89">
        <v>0.78554192281733604</v>
      </c>
      <c r="AM672" s="89">
        <v>99</v>
      </c>
      <c r="AN672" s="89">
        <v>0.24876521416929201</v>
      </c>
      <c r="AO672" s="89">
        <v>5.0633004532823103</v>
      </c>
      <c r="AP672" s="89">
        <v>2.2737367544323201E-16</v>
      </c>
      <c r="AQ672" s="89">
        <v>2.2302063051946899</v>
      </c>
      <c r="AR672" s="89">
        <v>99</v>
      </c>
      <c r="AS672" s="93">
        <f t="shared" si="21"/>
        <v>5</v>
      </c>
    </row>
    <row r="673" spans="1:45" x14ac:dyDescent="0.3">
      <c r="A673" s="93" t="str">
        <f t="shared" si="22"/>
        <v>PETR4CPFE3</v>
      </c>
      <c r="B673" s="93">
        <v>671</v>
      </c>
      <c r="C673" s="89" t="s">
        <v>98</v>
      </c>
      <c r="D673" s="89" t="s">
        <v>128</v>
      </c>
      <c r="E673" s="89">
        <v>0</v>
      </c>
      <c r="F673" s="89">
        <v>0</v>
      </c>
      <c r="G673" s="89">
        <v>0</v>
      </c>
      <c r="H673" s="89">
        <v>0</v>
      </c>
      <c r="I673" s="89" t="s">
        <v>230</v>
      </c>
      <c r="J673" s="89">
        <v>0.34055095471519098</v>
      </c>
      <c r="K673" s="89">
        <v>21.879163572519602</v>
      </c>
      <c r="L673" s="89">
        <v>-1.0362081563168101E-15</v>
      </c>
      <c r="M673" s="89">
        <v>0.79952241520604295</v>
      </c>
      <c r="N673" s="89">
        <v>95</v>
      </c>
      <c r="O673" s="89">
        <v>0.33086167246484799</v>
      </c>
      <c r="P673" s="89">
        <v>22.200188720560501</v>
      </c>
      <c r="Q673" s="89">
        <v>-2.4361465226060602E-15</v>
      </c>
      <c r="R673" s="89">
        <v>0.87829453142138203</v>
      </c>
      <c r="S673" s="89">
        <v>95</v>
      </c>
      <c r="T673" s="89">
        <v>0.33215078981054702</v>
      </c>
      <c r="U673" s="89">
        <v>22.154004386015298</v>
      </c>
      <c r="V673" s="89">
        <v>1.13242748511766E-15</v>
      </c>
      <c r="W673" s="89">
        <v>0.85319596666012398</v>
      </c>
      <c r="X673" s="89">
        <v>95</v>
      </c>
      <c r="Y673" s="89">
        <v>0.30579598453309897</v>
      </c>
      <c r="Z673" s="89">
        <v>22.8817808918376</v>
      </c>
      <c r="AA673" s="89">
        <v>1.3223989804424101E-15</v>
      </c>
      <c r="AB673" s="89">
        <v>0.931436593958889</v>
      </c>
      <c r="AC673" s="89">
        <v>95</v>
      </c>
      <c r="AD673" s="89">
        <v>0.359348673342827</v>
      </c>
      <c r="AE673" s="89">
        <v>21.551585215137099</v>
      </c>
      <c r="AF673" s="89">
        <v>-1.58095758706622E-15</v>
      </c>
      <c r="AG673" s="89">
        <v>0.97013349312407904</v>
      </c>
      <c r="AH673" s="89">
        <v>99</v>
      </c>
      <c r="AI673" s="89">
        <v>0.48132131011200902</v>
      </c>
      <c r="AJ673" s="89">
        <v>18.608658419574901</v>
      </c>
      <c r="AK673" s="89">
        <v>3.3912266934004799E-15</v>
      </c>
      <c r="AL673" s="89">
        <v>1.21471559475623</v>
      </c>
      <c r="AM673" s="89">
        <v>99</v>
      </c>
      <c r="AN673" s="89">
        <v>0.50130804660670003</v>
      </c>
      <c r="AO673" s="89">
        <v>18.333062086977201</v>
      </c>
      <c r="AP673" s="89">
        <v>-2.8421709430404002E-17</v>
      </c>
      <c r="AQ673" s="89">
        <v>1.2788211476131</v>
      </c>
      <c r="AR673" s="89">
        <v>99</v>
      </c>
      <c r="AS673" s="93">
        <f t="shared" si="21"/>
        <v>7</v>
      </c>
    </row>
    <row r="674" spans="1:45" x14ac:dyDescent="0.3">
      <c r="A674" s="93" t="str">
        <f t="shared" si="22"/>
        <v>PETR4CPLE6</v>
      </c>
      <c r="B674" s="93">
        <v>672</v>
      </c>
      <c r="C674" s="89" t="s">
        <v>98</v>
      </c>
      <c r="D674" s="89" t="s">
        <v>508</v>
      </c>
      <c r="E674" s="89">
        <v>0.77968520263614405</v>
      </c>
      <c r="F674" s="89">
        <v>46.227745404240402</v>
      </c>
      <c r="G674" s="89">
        <v>-1.03739239420975E-14</v>
      </c>
      <c r="H674" s="89">
        <v>2.0119397017680898</v>
      </c>
      <c r="I674" s="89">
        <v>95</v>
      </c>
      <c r="J674" s="89">
        <v>0.84669463806258105</v>
      </c>
      <c r="K674" s="89">
        <v>43.909753518148598</v>
      </c>
      <c r="L674" s="89">
        <v>-8.8225723023545807E-15</v>
      </c>
      <c r="M674" s="89">
        <v>2.5226274460221401</v>
      </c>
      <c r="N674" s="89">
        <v>95</v>
      </c>
      <c r="O674" s="89">
        <v>0.88485904147568994</v>
      </c>
      <c r="P674" s="89">
        <v>42.5984054330495</v>
      </c>
      <c r="Q674" s="89">
        <v>-2.6391587328232301E-15</v>
      </c>
      <c r="R674" s="89">
        <v>2.6466905083118899</v>
      </c>
      <c r="S674" s="89">
        <v>95</v>
      </c>
      <c r="T674" s="89">
        <v>0.920507974616526</v>
      </c>
      <c r="U674" s="89">
        <v>41.528213974466098</v>
      </c>
      <c r="V674" s="89">
        <v>3.5527136788005001E-16</v>
      </c>
      <c r="W674" s="89">
        <v>2.6542389230878798</v>
      </c>
      <c r="X674" s="89">
        <v>95</v>
      </c>
      <c r="Y674" s="89">
        <v>0.94992420078100703</v>
      </c>
      <c r="Z674" s="89">
        <v>40.828202587195896</v>
      </c>
      <c r="AA674" s="89">
        <v>4.7369515717340002E-16</v>
      </c>
      <c r="AB674" s="89">
        <v>2.5969156234702901</v>
      </c>
      <c r="AC674" s="89">
        <v>99</v>
      </c>
      <c r="AD674" s="89">
        <v>1.1098532974055899</v>
      </c>
      <c r="AE674" s="89">
        <v>36.8246174212208</v>
      </c>
      <c r="AF674" s="89">
        <v>1.70530256582424E-15</v>
      </c>
      <c r="AG674" s="89">
        <v>2.7342780245732499</v>
      </c>
      <c r="AH674" s="89">
        <v>95</v>
      </c>
      <c r="AI674" s="89">
        <v>1.2294283691983501</v>
      </c>
      <c r="AJ674" s="89">
        <v>33.940121103817802</v>
      </c>
      <c r="AK674" s="89">
        <v>-2.1316282072803001E-15</v>
      </c>
      <c r="AL674" s="89">
        <v>2.84521595670431</v>
      </c>
      <c r="AM674" s="89">
        <v>99</v>
      </c>
      <c r="AN674" s="89">
        <v>1.27260609454294</v>
      </c>
      <c r="AO674" s="89">
        <v>33.399946799761203</v>
      </c>
      <c r="AP674" s="89">
        <v>-3.9506176108261598E-15</v>
      </c>
      <c r="AQ674" s="89">
        <v>2.9699402724472002</v>
      </c>
      <c r="AR674" s="89">
        <v>95</v>
      </c>
      <c r="AS674" s="93">
        <f t="shared" si="21"/>
        <v>8</v>
      </c>
    </row>
    <row r="675" spans="1:45" x14ac:dyDescent="0.3">
      <c r="A675" s="93" t="str">
        <f t="shared" si="22"/>
        <v>PETR4CRFB3</v>
      </c>
      <c r="B675" s="93">
        <v>673</v>
      </c>
      <c r="C675" s="89" t="s">
        <v>98</v>
      </c>
      <c r="D675" s="89" t="s">
        <v>135</v>
      </c>
      <c r="E675" s="89">
        <v>-9.9661297949186101E-2</v>
      </c>
      <c r="F675" s="89">
        <v>22.306441547228001</v>
      </c>
      <c r="G675" s="89">
        <v>2.2737367544323199E-15</v>
      </c>
      <c r="H675" s="89">
        <v>0.58625733642602695</v>
      </c>
      <c r="I675" s="89">
        <v>95</v>
      </c>
      <c r="J675" s="89">
        <v>-9.53682142379009E-2</v>
      </c>
      <c r="K675" s="89">
        <v>22.178438288804401</v>
      </c>
      <c r="L675" s="89">
        <v>2.66453525910038E-15</v>
      </c>
      <c r="M675" s="89">
        <v>0.58557086526618995</v>
      </c>
      <c r="N675" s="89">
        <v>99</v>
      </c>
      <c r="O675" s="89">
        <v>-0.106906744629486</v>
      </c>
      <c r="P675" s="89">
        <v>22.5648265846269</v>
      </c>
      <c r="Q675" s="89">
        <v>-1.0911906299172999E-15</v>
      </c>
      <c r="R675" s="89">
        <v>0.70351686744856501</v>
      </c>
      <c r="S675" s="89">
        <v>95</v>
      </c>
      <c r="T675" s="89">
        <v>-8.5610300849650794E-2</v>
      </c>
      <c r="U675" s="89">
        <v>21.966296816173202</v>
      </c>
      <c r="V675" s="89">
        <v>-1.4210854715202001E-15</v>
      </c>
      <c r="W675" s="89">
        <v>0.73069353935748305</v>
      </c>
      <c r="X675" s="89">
        <v>99</v>
      </c>
      <c r="Y675" s="89">
        <v>2.5154422552939599E-5</v>
      </c>
      <c r="Z675" s="89">
        <v>19.7130235368302</v>
      </c>
      <c r="AA675" s="89">
        <v>-3.7500866609560799E-16</v>
      </c>
      <c r="AB675" s="89">
        <v>1.00499061401669</v>
      </c>
      <c r="AC675" s="89">
        <v>95</v>
      </c>
      <c r="AD675" s="89">
        <v>0</v>
      </c>
      <c r="AE675" s="89">
        <v>0</v>
      </c>
      <c r="AF675" s="89">
        <v>0</v>
      </c>
      <c r="AG675" s="89">
        <v>0</v>
      </c>
      <c r="AH675" s="89" t="s">
        <v>230</v>
      </c>
      <c r="AI675" s="89">
        <v>-4.1808769468135901E-2</v>
      </c>
      <c r="AJ675" s="89">
        <v>20.707345237223201</v>
      </c>
      <c r="AK675" s="89">
        <v>1.24344978758018E-15</v>
      </c>
      <c r="AL675" s="89">
        <v>1.00254673299966</v>
      </c>
      <c r="AM675" s="89">
        <v>95</v>
      </c>
      <c r="AN675" s="89">
        <v>0</v>
      </c>
      <c r="AO675" s="89">
        <v>0</v>
      </c>
      <c r="AP675" s="89">
        <v>0</v>
      </c>
      <c r="AQ675" s="89">
        <v>0</v>
      </c>
      <c r="AR675" s="89" t="s">
        <v>230</v>
      </c>
      <c r="AS675" s="93">
        <f t="shared" si="21"/>
        <v>6</v>
      </c>
    </row>
    <row r="676" spans="1:45" x14ac:dyDescent="0.3">
      <c r="A676" s="93" t="str">
        <f t="shared" si="22"/>
        <v>PETR4EGIE3</v>
      </c>
      <c r="B676" s="93">
        <v>674</v>
      </c>
      <c r="C676" s="89" t="s">
        <v>98</v>
      </c>
      <c r="D676" s="89" t="s">
        <v>89</v>
      </c>
      <c r="E676" s="89">
        <v>0.35247156577718702</v>
      </c>
      <c r="F676" s="89">
        <v>33.837954253924899</v>
      </c>
      <c r="G676" s="89">
        <v>6.2527760746888801E-15</v>
      </c>
      <c r="H676" s="89">
        <v>1.0173407439790201</v>
      </c>
      <c r="I676" s="89">
        <v>99</v>
      </c>
      <c r="J676" s="89">
        <v>0.33945775863585997</v>
      </c>
      <c r="K676" s="89">
        <v>34.294286940785497</v>
      </c>
      <c r="L676" s="89">
        <v>-1.3026616822268501E-15</v>
      </c>
      <c r="M676" s="89">
        <v>1.01029725185473</v>
      </c>
      <c r="N676" s="89">
        <v>99</v>
      </c>
      <c r="O676" s="89">
        <v>0.320442951222909</v>
      </c>
      <c r="P676" s="89">
        <v>34.909172747994802</v>
      </c>
      <c r="Q676" s="89">
        <v>3.1466892583661598E-15</v>
      </c>
      <c r="R676" s="89">
        <v>1.0900288003743801</v>
      </c>
      <c r="S676" s="89">
        <v>95</v>
      </c>
      <c r="T676" s="89">
        <v>0.32211430776814098</v>
      </c>
      <c r="U676" s="89">
        <v>34.868050622573797</v>
      </c>
      <c r="V676" s="89">
        <v>5.7731597280508103E-16</v>
      </c>
      <c r="W676" s="89">
        <v>1.05169739119901</v>
      </c>
      <c r="X676" s="89">
        <v>99</v>
      </c>
      <c r="Y676" s="89">
        <v>0.37527147519837001</v>
      </c>
      <c r="Z676" s="89">
        <v>33.502606723432201</v>
      </c>
      <c r="AA676" s="89">
        <v>1.06581410364015E-15</v>
      </c>
      <c r="AB676" s="89">
        <v>1.1171549932623901</v>
      </c>
      <c r="AC676" s="89">
        <v>99</v>
      </c>
      <c r="AD676" s="89">
        <v>0.48343325873667498</v>
      </c>
      <c r="AE676" s="89">
        <v>30.799577766948101</v>
      </c>
      <c r="AF676" s="89">
        <v>1.8118839761882598E-15</v>
      </c>
      <c r="AG676" s="89">
        <v>1.30175863472949</v>
      </c>
      <c r="AH676" s="89">
        <v>99</v>
      </c>
      <c r="AI676" s="89">
        <v>0.48279708278628097</v>
      </c>
      <c r="AJ676" s="89">
        <v>30.7793297439711</v>
      </c>
      <c r="AK676" s="89">
        <v>-4.2955538116406101E-15</v>
      </c>
      <c r="AL676" s="89">
        <v>1.4599715465865</v>
      </c>
      <c r="AM676" s="89">
        <v>99</v>
      </c>
      <c r="AN676" s="89">
        <v>0.52458760196809395</v>
      </c>
      <c r="AO676" s="89">
        <v>30.235669670200899</v>
      </c>
      <c r="AP676" s="89">
        <v>8.5265128291211999E-17</v>
      </c>
      <c r="AQ676" s="89">
        <v>1.7816930871734</v>
      </c>
      <c r="AR676" s="89">
        <v>99</v>
      </c>
      <c r="AS676" s="93">
        <f t="shared" si="21"/>
        <v>8</v>
      </c>
    </row>
    <row r="677" spans="1:45" x14ac:dyDescent="0.3">
      <c r="A677" s="93" t="str">
        <f t="shared" si="22"/>
        <v>PETR4EMBR3</v>
      </c>
      <c r="B677" s="93">
        <v>675</v>
      </c>
      <c r="C677" s="89" t="s">
        <v>98</v>
      </c>
      <c r="D677" s="89" t="s">
        <v>130</v>
      </c>
      <c r="E677" s="89">
        <v>0.29642943239587299</v>
      </c>
      <c r="F677" s="89">
        <v>0.60265841997581204</v>
      </c>
      <c r="G677" s="89">
        <v>8.8817841970012504E-17</v>
      </c>
      <c r="H677" s="89">
        <v>0.37240547933830598</v>
      </c>
      <c r="I677" s="89">
        <v>95</v>
      </c>
      <c r="J677" s="89">
        <v>0.29386569550770802</v>
      </c>
      <c r="K677" s="89">
        <v>0.69126160843824402</v>
      </c>
      <c r="L677" s="89">
        <v>-1.11022302462516E-16</v>
      </c>
      <c r="M677" s="89">
        <v>0.35370800315683898</v>
      </c>
      <c r="N677" s="89">
        <v>99</v>
      </c>
      <c r="O677" s="89">
        <v>0.28476514407592302</v>
      </c>
      <c r="P677" s="89">
        <v>1.0022239449516199</v>
      </c>
      <c r="Q677" s="89">
        <v>1.26882631385732E-17</v>
      </c>
      <c r="R677" s="89">
        <v>0.416583990668556</v>
      </c>
      <c r="S677" s="89">
        <v>99</v>
      </c>
      <c r="T677" s="89">
        <v>0.25544661147921199</v>
      </c>
      <c r="U677" s="89">
        <v>1.8408802366455299</v>
      </c>
      <c r="V677" s="89">
        <v>2.1094237467878E-16</v>
      </c>
      <c r="W677" s="89">
        <v>0.56187476469424702</v>
      </c>
      <c r="X677" s="89">
        <v>95</v>
      </c>
      <c r="Y677" s="89">
        <v>0</v>
      </c>
      <c r="Z677" s="89">
        <v>0</v>
      </c>
      <c r="AA677" s="89">
        <v>0</v>
      </c>
      <c r="AB677" s="89">
        <v>0</v>
      </c>
      <c r="AC677" s="89" t="s">
        <v>230</v>
      </c>
      <c r="AD677" s="89">
        <v>0.167131986478603</v>
      </c>
      <c r="AE677" s="89">
        <v>4.0925661990031701</v>
      </c>
      <c r="AF677" s="89">
        <v>0</v>
      </c>
      <c r="AG677" s="89">
        <v>0.84435605836389505</v>
      </c>
      <c r="AH677" s="89">
        <v>95</v>
      </c>
      <c r="AI677" s="89">
        <v>5.5833857568025801E-2</v>
      </c>
      <c r="AJ677" s="89">
        <v>6.7786037597439401</v>
      </c>
      <c r="AK677" s="89">
        <v>-4.19866162040059E-16</v>
      </c>
      <c r="AL677" s="89">
        <v>1.06017625964491</v>
      </c>
      <c r="AM677" s="89">
        <v>95</v>
      </c>
      <c r="AN677" s="89">
        <v>0</v>
      </c>
      <c r="AO677" s="89">
        <v>0</v>
      </c>
      <c r="AP677" s="89">
        <v>0</v>
      </c>
      <c r="AQ677" s="89">
        <v>0</v>
      </c>
      <c r="AR677" s="89" t="s">
        <v>230</v>
      </c>
      <c r="AS677" s="93">
        <f t="shared" si="21"/>
        <v>6</v>
      </c>
    </row>
    <row r="678" spans="1:45" x14ac:dyDescent="0.3">
      <c r="A678" s="93" t="str">
        <f t="shared" si="22"/>
        <v>PETR4ENBR3</v>
      </c>
      <c r="B678" s="93">
        <v>676</v>
      </c>
      <c r="C678" s="89" t="s">
        <v>98</v>
      </c>
      <c r="D678" s="89" t="s">
        <v>90</v>
      </c>
      <c r="E678" s="89">
        <v>0.20687221264237901</v>
      </c>
      <c r="F678" s="89">
        <v>13.558616966843701</v>
      </c>
      <c r="G678" s="89">
        <v>1.8118839761882598E-15</v>
      </c>
      <c r="H678" s="89">
        <v>0.39195003771746301</v>
      </c>
      <c r="I678" s="89">
        <v>99</v>
      </c>
      <c r="J678" s="89">
        <v>0.21798933289811101</v>
      </c>
      <c r="K678" s="89">
        <v>13.1790769157823</v>
      </c>
      <c r="L678" s="89">
        <v>-6.2172489379008802E-16</v>
      </c>
      <c r="M678" s="89">
        <v>0.49823706279642699</v>
      </c>
      <c r="N678" s="89">
        <v>99</v>
      </c>
      <c r="O678" s="89">
        <v>0.22173699845118899</v>
      </c>
      <c r="P678" s="89">
        <v>13.0450217912233</v>
      </c>
      <c r="Q678" s="89">
        <v>1.52259157662879E-15</v>
      </c>
      <c r="R678" s="89">
        <v>0.49050879524182101</v>
      </c>
      <c r="S678" s="89">
        <v>99</v>
      </c>
      <c r="T678" s="89">
        <v>0.22874221989503099</v>
      </c>
      <c r="U678" s="89">
        <v>12.840118647079301</v>
      </c>
      <c r="V678" s="89">
        <v>1.02140518265514E-15</v>
      </c>
      <c r="W678" s="89">
        <v>0.47833245778785199</v>
      </c>
      <c r="X678" s="89">
        <v>99</v>
      </c>
      <c r="Y678" s="89">
        <v>0.24994266084927499</v>
      </c>
      <c r="Z678" s="89">
        <v>12.299630689097601</v>
      </c>
      <c r="AA678" s="89">
        <v>1.38161087508908E-15</v>
      </c>
      <c r="AB678" s="89">
        <v>0.50793847673439896</v>
      </c>
      <c r="AC678" s="89">
        <v>99</v>
      </c>
      <c r="AD678" s="89">
        <v>0.25939163965395901</v>
      </c>
      <c r="AE678" s="89">
        <v>12.0571331179016</v>
      </c>
      <c r="AF678" s="89">
        <v>-2.0072832285222801E-15</v>
      </c>
      <c r="AG678" s="89">
        <v>0.54154678532353695</v>
      </c>
      <c r="AH678" s="89">
        <v>99</v>
      </c>
      <c r="AI678" s="89">
        <v>0.28273488299007499</v>
      </c>
      <c r="AJ678" s="89">
        <v>11.4939203852832</v>
      </c>
      <c r="AK678" s="89">
        <v>1.8248029350202602E-15</v>
      </c>
      <c r="AL678" s="89">
        <v>0.57857558365339301</v>
      </c>
      <c r="AM678" s="89">
        <v>99</v>
      </c>
      <c r="AN678" s="89">
        <v>0.31087087993530899</v>
      </c>
      <c r="AO678" s="89">
        <v>11.0521531687625</v>
      </c>
      <c r="AP678" s="89">
        <v>-8.6686213762732201E-16</v>
      </c>
      <c r="AQ678" s="89">
        <v>0.75706117956058705</v>
      </c>
      <c r="AR678" s="89">
        <v>99</v>
      </c>
      <c r="AS678" s="93">
        <f t="shared" si="21"/>
        <v>8</v>
      </c>
    </row>
    <row r="679" spans="1:45" x14ac:dyDescent="0.3">
      <c r="A679" s="93" t="str">
        <f t="shared" si="22"/>
        <v>PETR4ENGI11</v>
      </c>
      <c r="B679" s="93">
        <v>677</v>
      </c>
      <c r="C679" s="89" t="s">
        <v>98</v>
      </c>
      <c r="D679" s="89" t="s">
        <v>91</v>
      </c>
      <c r="E679" s="89">
        <v>0.77160166530423602</v>
      </c>
      <c r="F679" s="89">
        <v>27.088294264078801</v>
      </c>
      <c r="G679" s="89">
        <v>2.1316282072803E-16</v>
      </c>
      <c r="H679" s="89">
        <v>1.53656257216308</v>
      </c>
      <c r="I679" s="89">
        <v>95</v>
      </c>
      <c r="J679" s="89">
        <v>0.76907515758991496</v>
      </c>
      <c r="K679" s="89">
        <v>27.198029022681599</v>
      </c>
      <c r="L679" s="89">
        <v>-2.07241631263363E-15</v>
      </c>
      <c r="M679" s="89">
        <v>1.48905924157403</v>
      </c>
      <c r="N679" s="89">
        <v>99</v>
      </c>
      <c r="O679" s="89">
        <v>0.72146255772222101</v>
      </c>
      <c r="P679" s="89">
        <v>28.795580800382499</v>
      </c>
      <c r="Q679" s="89">
        <v>-1.52259157662879E-15</v>
      </c>
      <c r="R679" s="89">
        <v>1.8344262063961401</v>
      </c>
      <c r="S679" s="89">
        <v>95</v>
      </c>
      <c r="T679" s="89">
        <v>0.63601251478584897</v>
      </c>
      <c r="U679" s="89">
        <v>31.239374604288301</v>
      </c>
      <c r="V679" s="89">
        <v>3.1086244689504401E-16</v>
      </c>
      <c r="W679" s="89">
        <v>2.06650548460768</v>
      </c>
      <c r="X679" s="89">
        <v>95</v>
      </c>
      <c r="Y679" s="89">
        <v>0.601575146745574</v>
      </c>
      <c r="Z679" s="89">
        <v>32.218653048539402</v>
      </c>
      <c r="AA679" s="89">
        <v>2.8421709430404001E-15</v>
      </c>
      <c r="AB679" s="89">
        <v>2.0930454881315699</v>
      </c>
      <c r="AC679" s="89">
        <v>95</v>
      </c>
      <c r="AD679" s="89">
        <v>0.58914592349335704</v>
      </c>
      <c r="AE679" s="89">
        <v>32.516145070467999</v>
      </c>
      <c r="AF679" s="89">
        <v>0</v>
      </c>
      <c r="AG679" s="89">
        <v>2.1164851057088199</v>
      </c>
      <c r="AH679" s="89">
        <v>95</v>
      </c>
      <c r="AI679" s="89">
        <v>0.67616808890772995</v>
      </c>
      <c r="AJ679" s="89">
        <v>30.395334410759698</v>
      </c>
      <c r="AK679" s="89">
        <v>-7.7513752992010896E-16</v>
      </c>
      <c r="AL679" s="89">
        <v>2.27833473216785</v>
      </c>
      <c r="AM679" s="89">
        <v>99</v>
      </c>
      <c r="AN679" s="89">
        <v>0.83154735205749197</v>
      </c>
      <c r="AO679" s="89">
        <v>27.795800904613799</v>
      </c>
      <c r="AP679" s="89">
        <v>-2.2737367544323201E-16</v>
      </c>
      <c r="AQ679" s="89">
        <v>3.1512277211208399</v>
      </c>
      <c r="AR679" s="89">
        <v>95</v>
      </c>
      <c r="AS679" s="93">
        <f t="shared" si="21"/>
        <v>8</v>
      </c>
    </row>
    <row r="680" spans="1:45" x14ac:dyDescent="0.3">
      <c r="A680" s="93" t="str">
        <f t="shared" si="22"/>
        <v>PETR4GOLL4</v>
      </c>
      <c r="B680" s="93">
        <v>678</v>
      </c>
      <c r="C680" s="89" t="s">
        <v>98</v>
      </c>
      <c r="D680" s="89" t="s">
        <v>93</v>
      </c>
      <c r="E680" s="89">
        <v>0</v>
      </c>
      <c r="F680" s="89">
        <v>0</v>
      </c>
      <c r="G680" s="89">
        <v>0</v>
      </c>
      <c r="H680" s="89">
        <v>0</v>
      </c>
      <c r="I680" s="89" t="s">
        <v>230</v>
      </c>
      <c r="J680" s="89">
        <v>0.77289614906399096</v>
      </c>
      <c r="K680" s="89">
        <v>2.6425692901131002</v>
      </c>
      <c r="L680" s="89">
        <v>5.3290705182007502E-16</v>
      </c>
      <c r="M680" s="89">
        <v>1.67294958729308</v>
      </c>
      <c r="N680" s="89">
        <v>95</v>
      </c>
      <c r="O680" s="89">
        <v>0</v>
      </c>
      <c r="P680" s="89">
        <v>0</v>
      </c>
      <c r="Q680" s="89">
        <v>0</v>
      </c>
      <c r="R680" s="89">
        <v>0</v>
      </c>
      <c r="S680" s="89" t="s">
        <v>230</v>
      </c>
      <c r="T680" s="89">
        <v>0.78877280125105798</v>
      </c>
      <c r="U680" s="89">
        <v>2.1234104992512002</v>
      </c>
      <c r="V680" s="89">
        <v>2.93098878501041E-15</v>
      </c>
      <c r="W680" s="89">
        <v>1.5525991660536</v>
      </c>
      <c r="X680" s="89">
        <v>95</v>
      </c>
      <c r="Y680" s="89">
        <v>0.91853572332699696</v>
      </c>
      <c r="Z680" s="89">
        <v>-1.22111122630208</v>
      </c>
      <c r="AA680" s="89">
        <v>2.0526790144180702E-15</v>
      </c>
      <c r="AB680" s="89">
        <v>1.9651033084989</v>
      </c>
      <c r="AC680" s="89">
        <v>99</v>
      </c>
      <c r="AD680" s="89">
        <v>0</v>
      </c>
      <c r="AE680" s="89">
        <v>0</v>
      </c>
      <c r="AF680" s="89">
        <v>0</v>
      </c>
      <c r="AG680" s="89">
        <v>0</v>
      </c>
      <c r="AH680" s="89" t="s">
        <v>230</v>
      </c>
      <c r="AI680" s="89">
        <v>1.06814660382141</v>
      </c>
      <c r="AJ680" s="89">
        <v>-4.9562426250762499</v>
      </c>
      <c r="AK680" s="89">
        <v>6.4594794160009105E-17</v>
      </c>
      <c r="AL680" s="89">
        <v>2.04440203619265</v>
      </c>
      <c r="AM680" s="89">
        <v>95</v>
      </c>
      <c r="AN680" s="89">
        <v>1.27082227444885</v>
      </c>
      <c r="AO680" s="89">
        <v>-8.7483125390617609</v>
      </c>
      <c r="AP680" s="89">
        <v>1.1368683772161601E-16</v>
      </c>
      <c r="AQ680" s="89">
        <v>2.8917444847657001</v>
      </c>
      <c r="AR680" s="89">
        <v>95</v>
      </c>
      <c r="AS680" s="93">
        <f t="shared" si="21"/>
        <v>5</v>
      </c>
    </row>
    <row r="681" spans="1:45" x14ac:dyDescent="0.3">
      <c r="A681" s="93" t="str">
        <f t="shared" si="22"/>
        <v>PETR4IGTA3</v>
      </c>
      <c r="B681" s="93">
        <v>679</v>
      </c>
      <c r="C681" s="89" t="s">
        <v>98</v>
      </c>
      <c r="D681" s="89" t="s">
        <v>107</v>
      </c>
      <c r="E681" s="89">
        <v>0</v>
      </c>
      <c r="F681" s="89">
        <v>0</v>
      </c>
      <c r="G681" s="89">
        <v>0</v>
      </c>
      <c r="H681" s="89">
        <v>0</v>
      </c>
      <c r="I681" s="89" t="s">
        <v>230</v>
      </c>
      <c r="J681" s="89">
        <v>0.40420714502455002</v>
      </c>
      <c r="K681" s="89">
        <v>24.996412249395799</v>
      </c>
      <c r="L681" s="89">
        <v>-1.36187357687353E-15</v>
      </c>
      <c r="M681" s="89">
        <v>1.92630355112577</v>
      </c>
      <c r="N681" s="89">
        <v>95</v>
      </c>
      <c r="O681" s="89">
        <v>0</v>
      </c>
      <c r="P681" s="89">
        <v>0</v>
      </c>
      <c r="Q681" s="89">
        <v>0</v>
      </c>
      <c r="R681" s="89">
        <v>0</v>
      </c>
      <c r="S681" s="89" t="s">
        <v>230</v>
      </c>
      <c r="T681" s="89">
        <v>0.37339047845842099</v>
      </c>
      <c r="U681" s="89">
        <v>25.955996733248</v>
      </c>
      <c r="V681" s="89">
        <v>-1.1546319456101601E-15</v>
      </c>
      <c r="W681" s="89">
        <v>1.7888290512432099</v>
      </c>
      <c r="X681" s="89">
        <v>95</v>
      </c>
      <c r="Y681" s="89">
        <v>0.37991883403343402</v>
      </c>
      <c r="Z681" s="89">
        <v>25.878940747100099</v>
      </c>
      <c r="AA681" s="89">
        <v>-5.1711721324762797E-15</v>
      </c>
      <c r="AB681" s="89">
        <v>1.8511512681990701</v>
      </c>
      <c r="AC681" s="89">
        <v>99</v>
      </c>
      <c r="AD681" s="89">
        <v>0.42617242803903399</v>
      </c>
      <c r="AE681" s="89">
        <v>24.708930781260801</v>
      </c>
      <c r="AF681" s="89">
        <v>-2.8776980798284099E-15</v>
      </c>
      <c r="AG681" s="89">
        <v>1.9938101024994801</v>
      </c>
      <c r="AH681" s="89">
        <v>99</v>
      </c>
      <c r="AI681" s="89">
        <v>0.42131884728093699</v>
      </c>
      <c r="AJ681" s="89">
        <v>24.822138923040701</v>
      </c>
      <c r="AK681" s="89">
        <v>1.25959848612018E-15</v>
      </c>
      <c r="AL681" s="89">
        <v>2.0373452788037101</v>
      </c>
      <c r="AM681" s="89">
        <v>99</v>
      </c>
      <c r="AN681" s="89">
        <v>0</v>
      </c>
      <c r="AO681" s="89">
        <v>0</v>
      </c>
      <c r="AP681" s="89">
        <v>0</v>
      </c>
      <c r="AQ681" s="89">
        <v>0</v>
      </c>
      <c r="AR681" s="89" t="s">
        <v>230</v>
      </c>
      <c r="AS681" s="93">
        <f t="shared" si="21"/>
        <v>5</v>
      </c>
    </row>
    <row r="682" spans="1:45" x14ac:dyDescent="0.3">
      <c r="A682" s="93" t="str">
        <f t="shared" si="22"/>
        <v>PETR4IRBR3</v>
      </c>
      <c r="B682" s="93">
        <v>680</v>
      </c>
      <c r="C682" s="89" t="s">
        <v>98</v>
      </c>
      <c r="D682" s="89" t="s">
        <v>108</v>
      </c>
      <c r="E682" s="89">
        <v>8.3426792070404807E-2</v>
      </c>
      <c r="F682" s="89">
        <v>4.99738226106395</v>
      </c>
      <c r="G682" s="89">
        <v>2.57571741713036E-16</v>
      </c>
      <c r="H682" s="89">
        <v>0.54318725771271903</v>
      </c>
      <c r="I682" s="89">
        <v>95</v>
      </c>
      <c r="J682" s="89">
        <v>7.3500854442217795E-2</v>
      </c>
      <c r="K682" s="89">
        <v>5.3349003109102497</v>
      </c>
      <c r="L682" s="89">
        <v>3.1826393372587801E-16</v>
      </c>
      <c r="M682" s="89">
        <v>0.563046416317734</v>
      </c>
      <c r="N682" s="89">
        <v>95</v>
      </c>
      <c r="O682" s="89">
        <v>5.8651921142360897E-2</v>
      </c>
      <c r="P682" s="89">
        <v>5.8445480405720396</v>
      </c>
      <c r="Q682" s="89">
        <v>0</v>
      </c>
      <c r="R682" s="89">
        <v>0.67352947245306105</v>
      </c>
      <c r="S682" s="89">
        <v>95</v>
      </c>
      <c r="T682" s="89">
        <v>0</v>
      </c>
      <c r="U682" s="89">
        <v>0</v>
      </c>
      <c r="V682" s="89">
        <v>0</v>
      </c>
      <c r="W682" s="89">
        <v>0</v>
      </c>
      <c r="X682" s="89" t="s">
        <v>230</v>
      </c>
      <c r="Y682" s="89">
        <v>0</v>
      </c>
      <c r="Z682" s="89">
        <v>0</v>
      </c>
      <c r="AA682" s="89">
        <v>0</v>
      </c>
      <c r="AB682" s="89">
        <v>0</v>
      </c>
      <c r="AC682" s="89" t="s">
        <v>230</v>
      </c>
      <c r="AD682" s="89">
        <v>-4.8132340275647403E-2</v>
      </c>
      <c r="AE682" s="89">
        <v>8.7701390599150404</v>
      </c>
      <c r="AF682" s="89">
        <v>-2.1316282072803E-16</v>
      </c>
      <c r="AG682" s="89">
        <v>1.1991631702726899</v>
      </c>
      <c r="AH682" s="89">
        <v>95</v>
      </c>
      <c r="AI682" s="89">
        <v>-4.4029232294057301E-2</v>
      </c>
      <c r="AJ682" s="89">
        <v>8.6926101557739308</v>
      </c>
      <c r="AK682" s="89">
        <v>4.52163559120064E-16</v>
      </c>
      <c r="AL682" s="89">
        <v>1.2013096117911899</v>
      </c>
      <c r="AM682" s="89">
        <v>95</v>
      </c>
      <c r="AN682" s="89">
        <v>0.60808752402744404</v>
      </c>
      <c r="AO682" s="89">
        <v>-3.61824006712374</v>
      </c>
      <c r="AP682" s="89">
        <v>-6.82121026329696E-16</v>
      </c>
      <c r="AQ682" s="89">
        <v>6.4545826881789896</v>
      </c>
      <c r="AR682" s="89">
        <v>99</v>
      </c>
      <c r="AS682" s="93">
        <f t="shared" si="21"/>
        <v>6</v>
      </c>
    </row>
    <row r="683" spans="1:45" x14ac:dyDescent="0.3">
      <c r="A683" s="93" t="str">
        <f t="shared" si="22"/>
        <v>PETR4JBSS3</v>
      </c>
      <c r="B683" s="93">
        <v>681</v>
      </c>
      <c r="C683" s="89" t="s">
        <v>98</v>
      </c>
      <c r="D683" s="89" t="s">
        <v>95</v>
      </c>
      <c r="E683" s="89">
        <v>0</v>
      </c>
      <c r="F683" s="89">
        <v>0</v>
      </c>
      <c r="G683" s="89">
        <v>0</v>
      </c>
      <c r="H683" s="89">
        <v>0</v>
      </c>
      <c r="I683" s="89" t="s">
        <v>230</v>
      </c>
      <c r="J683" s="89">
        <v>0</v>
      </c>
      <c r="K683" s="89">
        <v>0</v>
      </c>
      <c r="L683" s="89">
        <v>0</v>
      </c>
      <c r="M683" s="89">
        <v>0</v>
      </c>
      <c r="N683" s="89" t="s">
        <v>230</v>
      </c>
      <c r="O683" s="89">
        <v>0.324228652365949</v>
      </c>
      <c r="P683" s="89">
        <v>14.767321854198199</v>
      </c>
      <c r="Q683" s="89">
        <v>9.8968452480871101E-16</v>
      </c>
      <c r="R683" s="89">
        <v>0.95527005629594397</v>
      </c>
      <c r="S683" s="89">
        <v>95</v>
      </c>
      <c r="T683" s="89">
        <v>0.32337351225390498</v>
      </c>
      <c r="U683" s="89">
        <v>14.7973901620497</v>
      </c>
      <c r="V683" s="89">
        <v>2.4202861936828402E-15</v>
      </c>
      <c r="W683" s="89">
        <v>0.91295758473030997</v>
      </c>
      <c r="X683" s="89">
        <v>99</v>
      </c>
      <c r="Y683" s="89">
        <v>0.30963952803906503</v>
      </c>
      <c r="Z683" s="89">
        <v>15.1382192451143</v>
      </c>
      <c r="AA683" s="89">
        <v>-7.1054273576010003E-16</v>
      </c>
      <c r="AB683" s="89">
        <v>0.90761279551805096</v>
      </c>
      <c r="AC683" s="89">
        <v>99</v>
      </c>
      <c r="AD683" s="89">
        <v>0.22097200864021799</v>
      </c>
      <c r="AE683" s="89">
        <v>17.3610212746941</v>
      </c>
      <c r="AF683" s="89">
        <v>-7.6383344094210798E-16</v>
      </c>
      <c r="AG683" s="89">
        <v>1.1127504755851101</v>
      </c>
      <c r="AH683" s="89">
        <v>99</v>
      </c>
      <c r="AI683" s="89">
        <v>0.25019795165082198</v>
      </c>
      <c r="AJ683" s="89">
        <v>16.650957984047199</v>
      </c>
      <c r="AK683" s="89">
        <v>-1.0012193094801399E-15</v>
      </c>
      <c r="AL683" s="89">
        <v>1.1383844691985701</v>
      </c>
      <c r="AM683" s="89">
        <v>99</v>
      </c>
      <c r="AN683" s="89">
        <v>0.30706372056229198</v>
      </c>
      <c r="AO683" s="89">
        <v>15.4368669159654</v>
      </c>
      <c r="AP683" s="89">
        <v>7.6738615462090799E-16</v>
      </c>
      <c r="AQ683" s="89">
        <v>1.2316043871379501</v>
      </c>
      <c r="AR683" s="89">
        <v>99</v>
      </c>
      <c r="AS683" s="93">
        <f t="shared" si="21"/>
        <v>6</v>
      </c>
    </row>
    <row r="684" spans="1:45" x14ac:dyDescent="0.3">
      <c r="A684" s="93" t="str">
        <f t="shared" si="22"/>
        <v>PETR4MRVE3</v>
      </c>
      <c r="B684" s="93">
        <v>682</v>
      </c>
      <c r="C684" s="89" t="s">
        <v>98</v>
      </c>
      <c r="D684" s="89" t="s">
        <v>43</v>
      </c>
      <c r="E684" s="89">
        <v>0</v>
      </c>
      <c r="F684" s="89">
        <v>0</v>
      </c>
      <c r="G684" s="89">
        <v>0</v>
      </c>
      <c r="H684" s="89">
        <v>0</v>
      </c>
      <c r="I684" s="89" t="s">
        <v>230</v>
      </c>
      <c r="J684" s="89">
        <v>0.26984615737804901</v>
      </c>
      <c r="K684" s="89">
        <v>11.7919424636226</v>
      </c>
      <c r="L684" s="89">
        <v>-1.48029736616688E-15</v>
      </c>
      <c r="M684" s="89">
        <v>0.91219768081858199</v>
      </c>
      <c r="N684" s="89">
        <v>95</v>
      </c>
      <c r="O684" s="89">
        <v>0.25173649532967102</v>
      </c>
      <c r="P684" s="89">
        <v>12.4155937440384</v>
      </c>
      <c r="Q684" s="89">
        <v>2.7914178904861098E-16</v>
      </c>
      <c r="R684" s="89">
        <v>1.0121366240185901</v>
      </c>
      <c r="S684" s="89">
        <v>95</v>
      </c>
      <c r="T684" s="89">
        <v>0.25842148721026598</v>
      </c>
      <c r="U684" s="89">
        <v>12.253018118721901</v>
      </c>
      <c r="V684" s="89">
        <v>-2.8865798640254101E-16</v>
      </c>
      <c r="W684" s="89">
        <v>1.0236440466397001</v>
      </c>
      <c r="X684" s="89">
        <v>95</v>
      </c>
      <c r="Y684" s="89">
        <v>0.32503258336218799</v>
      </c>
      <c r="Z684" s="89">
        <v>10.510232249180399</v>
      </c>
      <c r="AA684" s="89">
        <v>-1.24344978758018E-15</v>
      </c>
      <c r="AB684" s="89">
        <v>1.1233375717113401</v>
      </c>
      <c r="AC684" s="89">
        <v>99</v>
      </c>
      <c r="AD684" s="89">
        <v>0.43138095626205603</v>
      </c>
      <c r="AE684" s="89">
        <v>7.8617168781229196</v>
      </c>
      <c r="AF684" s="89">
        <v>-1.4832579608992101E-15</v>
      </c>
      <c r="AG684" s="89">
        <v>1.25447210892386</v>
      </c>
      <c r="AH684" s="89">
        <v>95</v>
      </c>
      <c r="AI684" s="89">
        <v>0</v>
      </c>
      <c r="AJ684" s="89">
        <v>0</v>
      </c>
      <c r="AK684" s="89">
        <v>0</v>
      </c>
      <c r="AL684" s="89">
        <v>0</v>
      </c>
      <c r="AM684" s="89" t="s">
        <v>230</v>
      </c>
      <c r="AN684" s="89">
        <v>0.483344296816209</v>
      </c>
      <c r="AO684" s="89">
        <v>6.4590796797796903</v>
      </c>
      <c r="AP684" s="89">
        <v>2.2168933355715098E-15</v>
      </c>
      <c r="AQ684" s="89">
        <v>1.30256649748555</v>
      </c>
      <c r="AR684" s="89">
        <v>95</v>
      </c>
      <c r="AS684" s="93">
        <f t="shared" si="21"/>
        <v>6</v>
      </c>
    </row>
    <row r="685" spans="1:45" x14ac:dyDescent="0.3">
      <c r="A685" s="93" t="str">
        <f t="shared" si="22"/>
        <v>PETR4MULT3</v>
      </c>
      <c r="B685" s="93">
        <v>683</v>
      </c>
      <c r="C685" s="89" t="s">
        <v>98</v>
      </c>
      <c r="D685" s="89" t="s">
        <v>109</v>
      </c>
      <c r="E685" s="89">
        <v>0</v>
      </c>
      <c r="F685" s="89">
        <v>0</v>
      </c>
      <c r="G685" s="89">
        <v>0</v>
      </c>
      <c r="H685" s="89">
        <v>0</v>
      </c>
      <c r="I685" s="89" t="s">
        <v>230</v>
      </c>
      <c r="J685" s="89">
        <v>0</v>
      </c>
      <c r="K685" s="89">
        <v>0</v>
      </c>
      <c r="L685" s="89">
        <v>0</v>
      </c>
      <c r="M685" s="89">
        <v>0</v>
      </c>
      <c r="N685" s="89" t="s">
        <v>230</v>
      </c>
      <c r="O685" s="89">
        <v>0.24558212130875701</v>
      </c>
      <c r="P685" s="89">
        <v>15.9278893914811</v>
      </c>
      <c r="Q685" s="89">
        <v>-9.8968452480871101E-16</v>
      </c>
      <c r="R685" s="89">
        <v>1.1694026119149299</v>
      </c>
      <c r="S685" s="89">
        <v>95</v>
      </c>
      <c r="T685" s="89">
        <v>0.24527848732475699</v>
      </c>
      <c r="U685" s="89">
        <v>15.9492967369162</v>
      </c>
      <c r="V685" s="89">
        <v>-2.19824158875781E-15</v>
      </c>
      <c r="W685" s="89">
        <v>1.1318055772717801</v>
      </c>
      <c r="X685" s="89">
        <v>95</v>
      </c>
      <c r="Y685" s="89">
        <v>0.24287715678581601</v>
      </c>
      <c r="Z685" s="89">
        <v>16.0580709804869</v>
      </c>
      <c r="AA685" s="89">
        <v>1.48029736616688E-15</v>
      </c>
      <c r="AB685" s="89">
        <v>1.1439601429138599</v>
      </c>
      <c r="AC685" s="89">
        <v>99</v>
      </c>
      <c r="AD685" s="89">
        <v>0.25893323957797498</v>
      </c>
      <c r="AE685" s="89">
        <v>15.6481778119512</v>
      </c>
      <c r="AF685" s="89">
        <v>-8.1712414612411495E-16</v>
      </c>
      <c r="AG685" s="89">
        <v>1.2102628830404101</v>
      </c>
      <c r="AH685" s="89">
        <v>99</v>
      </c>
      <c r="AI685" s="89">
        <v>0.25455810369008502</v>
      </c>
      <c r="AJ685" s="89">
        <v>15.749315810810799</v>
      </c>
      <c r="AK685" s="89">
        <v>1.2918958832001801E-16</v>
      </c>
      <c r="AL685" s="89">
        <v>1.24459418533912</v>
      </c>
      <c r="AM685" s="89">
        <v>99</v>
      </c>
      <c r="AN685" s="89">
        <v>0.49421656325431201</v>
      </c>
      <c r="AO685" s="89">
        <v>11.425474836625201</v>
      </c>
      <c r="AP685" s="89">
        <v>3.06954461848363E-15</v>
      </c>
      <c r="AQ685" s="89">
        <v>2.93985714371814</v>
      </c>
      <c r="AR685" s="89">
        <v>95</v>
      </c>
      <c r="AS685" s="93">
        <f t="shared" si="21"/>
        <v>6</v>
      </c>
    </row>
    <row r="686" spans="1:45" x14ac:dyDescent="0.3">
      <c r="A686" s="93" t="str">
        <f t="shared" si="22"/>
        <v>PETR4PETR3</v>
      </c>
      <c r="B686" s="93">
        <v>684</v>
      </c>
      <c r="C686" s="89" t="s">
        <v>98</v>
      </c>
      <c r="D686" s="89" t="s">
        <v>97</v>
      </c>
      <c r="E686" s="89">
        <v>1.0426506581471999</v>
      </c>
      <c r="F686" s="89">
        <v>-0.65820104489764097</v>
      </c>
      <c r="G686" s="89">
        <v>-2.2737367544323199E-15</v>
      </c>
      <c r="H686" s="89">
        <v>0.18184574291550001</v>
      </c>
      <c r="I686" s="89">
        <v>99</v>
      </c>
      <c r="J686" s="89">
        <v>1.0389008291083801</v>
      </c>
      <c r="K686" s="89">
        <v>-0.53014912787905999</v>
      </c>
      <c r="L686" s="89">
        <v>-3.3750779948604801E-15</v>
      </c>
      <c r="M686" s="89">
        <v>0.18788886611977901</v>
      </c>
      <c r="N686" s="89">
        <v>99</v>
      </c>
      <c r="O686" s="89">
        <v>1.03600970816274</v>
      </c>
      <c r="P686" s="89">
        <v>-0.43256133196093999</v>
      </c>
      <c r="Q686" s="89">
        <v>2.1316282072803001E-15</v>
      </c>
      <c r="R686" s="89">
        <v>0.18970189981493199</v>
      </c>
      <c r="S686" s="89">
        <v>95</v>
      </c>
      <c r="T686" s="89">
        <v>1.0309792168453999</v>
      </c>
      <c r="U686" s="89">
        <v>-0.29214412604748202</v>
      </c>
      <c r="V686" s="89">
        <v>2.30926389122033E-15</v>
      </c>
      <c r="W686" s="89">
        <v>0.19715624294214901</v>
      </c>
      <c r="X686" s="89">
        <v>95</v>
      </c>
      <c r="Y686" s="89">
        <v>1.0248199770309101</v>
      </c>
      <c r="Z686" s="89">
        <v>-0.130906022653974</v>
      </c>
      <c r="AA686" s="89">
        <v>5.3290705182007502E-16</v>
      </c>
      <c r="AB686" s="89">
        <v>0.198160591066949</v>
      </c>
      <c r="AC686" s="89">
        <v>99</v>
      </c>
      <c r="AD686" s="89">
        <v>0</v>
      </c>
      <c r="AE686" s="89">
        <v>0</v>
      </c>
      <c r="AF686" s="89">
        <v>0</v>
      </c>
      <c r="AG686" s="89">
        <v>0</v>
      </c>
      <c r="AH686" s="89" t="s">
        <v>230</v>
      </c>
      <c r="AI686" s="89">
        <v>1.05179616320872</v>
      </c>
      <c r="AJ686" s="89">
        <v>-0.78210358011218195</v>
      </c>
      <c r="AK686" s="89">
        <v>-5.9750184598008395E-16</v>
      </c>
      <c r="AL686" s="89">
        <v>0.25998204345782799</v>
      </c>
      <c r="AM686" s="89">
        <v>99</v>
      </c>
      <c r="AN686" s="89">
        <v>1.0581397592219199</v>
      </c>
      <c r="AO686" s="89">
        <v>-0.90948546365873995</v>
      </c>
      <c r="AP686" s="89">
        <v>1.6768808563938401E-15</v>
      </c>
      <c r="AQ686" s="89">
        <v>0.26049832274522899</v>
      </c>
      <c r="AR686" s="89">
        <v>95</v>
      </c>
      <c r="AS686" s="93">
        <f t="shared" si="21"/>
        <v>7</v>
      </c>
    </row>
    <row r="687" spans="1:45" x14ac:dyDescent="0.3">
      <c r="A687" s="93" t="str">
        <f t="shared" si="22"/>
        <v>PRIO3BRDT3</v>
      </c>
      <c r="B687" s="93">
        <v>685</v>
      </c>
      <c r="C687" s="89" t="s">
        <v>456</v>
      </c>
      <c r="D687" s="89" t="s">
        <v>83</v>
      </c>
      <c r="E687" s="89">
        <v>4.93479604054348E-2</v>
      </c>
      <c r="F687" s="89">
        <v>18.720979617862699</v>
      </c>
      <c r="G687" s="89">
        <v>-1.20792265079217E-15</v>
      </c>
      <c r="H687" s="89">
        <v>0.808351203585296</v>
      </c>
      <c r="I687" s="89">
        <v>99</v>
      </c>
      <c r="J687" s="89">
        <v>4.78963673172959E-2</v>
      </c>
      <c r="K687" s="89">
        <v>18.861367636542401</v>
      </c>
      <c r="L687" s="89">
        <v>2.54611146980703E-15</v>
      </c>
      <c r="M687" s="89">
        <v>0.781608735889607</v>
      </c>
      <c r="N687" s="89">
        <v>95</v>
      </c>
      <c r="O687" s="89">
        <v>4.1714020250814297E-2</v>
      </c>
      <c r="P687" s="89">
        <v>19.3206483978033</v>
      </c>
      <c r="Q687" s="89">
        <v>-2.5376526277146401E-17</v>
      </c>
      <c r="R687" s="89">
        <v>0.84391009079782497</v>
      </c>
      <c r="S687" s="89">
        <v>95</v>
      </c>
      <c r="T687" s="89">
        <v>3.8682189790138599E-2</v>
      </c>
      <c r="U687" s="89">
        <v>19.514715384173002</v>
      </c>
      <c r="V687" s="89">
        <v>-1.53210777398272E-15</v>
      </c>
      <c r="W687" s="89">
        <v>0.820450332053411</v>
      </c>
      <c r="X687" s="89">
        <v>99</v>
      </c>
      <c r="Y687" s="89">
        <v>4.1106574825980798E-2</v>
      </c>
      <c r="Z687" s="89">
        <v>19.412816346015202</v>
      </c>
      <c r="AA687" s="89">
        <v>-2.1316282072803001E-15</v>
      </c>
      <c r="AB687" s="89">
        <v>0.90095503496843099</v>
      </c>
      <c r="AC687" s="89">
        <v>99</v>
      </c>
      <c r="AD687" s="89">
        <v>6.3235373670369105E-2</v>
      </c>
      <c r="AE687" s="89">
        <v>18.246515600153</v>
      </c>
      <c r="AF687" s="89">
        <v>-7.1054273576010003E-16</v>
      </c>
      <c r="AG687" s="89">
        <v>1.0913294042172399</v>
      </c>
      <c r="AH687" s="89">
        <v>99</v>
      </c>
      <c r="AI687" s="89">
        <v>9.3681737165914894E-2</v>
      </c>
      <c r="AJ687" s="89">
        <v>16.6850351085642</v>
      </c>
      <c r="AK687" s="89">
        <v>-1.9378438248002699E-15</v>
      </c>
      <c r="AL687" s="89">
        <v>1.5122615353569</v>
      </c>
      <c r="AM687" s="89">
        <v>95</v>
      </c>
      <c r="AN687" s="89">
        <v>0</v>
      </c>
      <c r="AO687" s="89">
        <v>0</v>
      </c>
      <c r="AP687" s="89">
        <v>0</v>
      </c>
      <c r="AQ687" s="89">
        <v>0</v>
      </c>
      <c r="AR687" s="89" t="s">
        <v>230</v>
      </c>
      <c r="AS687" s="93">
        <f t="shared" si="21"/>
        <v>7</v>
      </c>
    </row>
    <row r="688" spans="1:45" x14ac:dyDescent="0.3">
      <c r="A688" s="93" t="str">
        <f t="shared" si="22"/>
        <v>PRIO3BRML3</v>
      </c>
      <c r="B688" s="93">
        <v>686</v>
      </c>
      <c r="C688" s="89" t="s">
        <v>456</v>
      </c>
      <c r="D688" s="89" t="s">
        <v>105</v>
      </c>
      <c r="E688" s="89">
        <v>0</v>
      </c>
      <c r="F688" s="89">
        <v>0</v>
      </c>
      <c r="G688" s="89">
        <v>0</v>
      </c>
      <c r="H688" s="89">
        <v>0</v>
      </c>
      <c r="I688" s="89" t="s">
        <v>230</v>
      </c>
      <c r="J688" s="89">
        <v>1.3956564358672E-2</v>
      </c>
      <c r="K688" s="89">
        <v>8.9006734271810508</v>
      </c>
      <c r="L688" s="89">
        <v>3.9968028886505602E-16</v>
      </c>
      <c r="M688" s="89">
        <v>0.60495774451783102</v>
      </c>
      <c r="N688" s="89">
        <v>95</v>
      </c>
      <c r="O688" s="89">
        <v>0</v>
      </c>
      <c r="P688" s="89">
        <v>0</v>
      </c>
      <c r="Q688" s="89">
        <v>0</v>
      </c>
      <c r="R688" s="89">
        <v>0</v>
      </c>
      <c r="S688" s="89" t="s">
        <v>230</v>
      </c>
      <c r="T688" s="89">
        <v>0</v>
      </c>
      <c r="U688" s="89">
        <v>0</v>
      </c>
      <c r="V688" s="89">
        <v>0</v>
      </c>
      <c r="W688" s="89">
        <v>0</v>
      </c>
      <c r="X688" s="89" t="s">
        <v>230</v>
      </c>
      <c r="Y688" s="89">
        <v>-1.63924699539209E-4</v>
      </c>
      <c r="Z688" s="89">
        <v>9.8836633015846704</v>
      </c>
      <c r="AA688" s="89">
        <v>1.2237124893646199E-15</v>
      </c>
      <c r="AB688" s="89">
        <v>0.76420181818326105</v>
      </c>
      <c r="AC688" s="89">
        <v>95</v>
      </c>
      <c r="AD688" s="89">
        <v>5.5548323020165697E-3</v>
      </c>
      <c r="AE688" s="89">
        <v>9.5818623643038805</v>
      </c>
      <c r="AF688" s="89">
        <v>9.2370555648813008E-16</v>
      </c>
      <c r="AG688" s="89">
        <v>0.79706819655447803</v>
      </c>
      <c r="AH688" s="89">
        <v>95</v>
      </c>
      <c r="AI688" s="89">
        <v>7.3063483523436298E-3</v>
      </c>
      <c r="AJ688" s="89">
        <v>9.4964346856760606</v>
      </c>
      <c r="AK688" s="89">
        <v>9.3662451532013198E-16</v>
      </c>
      <c r="AL688" s="89">
        <v>0.80978309270104099</v>
      </c>
      <c r="AM688" s="89">
        <v>99</v>
      </c>
      <c r="AN688" s="89">
        <v>1.9490959440262402E-2</v>
      </c>
      <c r="AO688" s="89">
        <v>9.8300057012275399</v>
      </c>
      <c r="AP688" s="89">
        <v>1.1368683772161601E-16</v>
      </c>
      <c r="AQ688" s="89">
        <v>2.4786387243678298</v>
      </c>
      <c r="AR688" s="89">
        <v>99</v>
      </c>
      <c r="AS688" s="93">
        <f t="shared" si="21"/>
        <v>5</v>
      </c>
    </row>
    <row r="689" spans="1:45" x14ac:dyDescent="0.3">
      <c r="A689" s="93" t="str">
        <f t="shared" si="22"/>
        <v>PRIO3CPFE3</v>
      </c>
      <c r="B689" s="93">
        <v>687</v>
      </c>
      <c r="C689" s="89" t="s">
        <v>456</v>
      </c>
      <c r="D689" s="89" t="s">
        <v>128</v>
      </c>
      <c r="E689" s="89">
        <v>0</v>
      </c>
      <c r="F689" s="89">
        <v>0</v>
      </c>
      <c r="G689" s="89">
        <v>0</v>
      </c>
      <c r="H689" s="89">
        <v>0</v>
      </c>
      <c r="I689" s="89" t="s">
        <v>230</v>
      </c>
      <c r="J689" s="89">
        <v>7.2046681138277197E-2</v>
      </c>
      <c r="K689" s="89">
        <v>26.5298463331041</v>
      </c>
      <c r="L689" s="89">
        <v>1.9835984706636099E-15</v>
      </c>
      <c r="M689" s="89">
        <v>0.96206387585043995</v>
      </c>
      <c r="N689" s="89">
        <v>95</v>
      </c>
      <c r="O689" s="89">
        <v>6.7728864052659696E-2</v>
      </c>
      <c r="P689" s="89">
        <v>26.855818408514899</v>
      </c>
      <c r="Q689" s="89">
        <v>-2.03012210217171E-15</v>
      </c>
      <c r="R689" s="89">
        <v>1.02066762586582</v>
      </c>
      <c r="S689" s="89">
        <v>95</v>
      </c>
      <c r="T689" s="89">
        <v>6.7533283017418497E-2</v>
      </c>
      <c r="U689" s="89">
        <v>26.8659785327309</v>
      </c>
      <c r="V689" s="89">
        <v>2.5313084961453601E-15</v>
      </c>
      <c r="W689" s="89">
        <v>0.97892601411603597</v>
      </c>
      <c r="X689" s="89">
        <v>95</v>
      </c>
      <c r="Y689" s="89">
        <v>6.13154595677428E-2</v>
      </c>
      <c r="Z689" s="89">
        <v>27.252468207645201</v>
      </c>
      <c r="AA689" s="89">
        <v>-9.0791571791568409E-16</v>
      </c>
      <c r="AB689" s="89">
        <v>1.04130489285493</v>
      </c>
      <c r="AC689" s="89">
        <v>99</v>
      </c>
      <c r="AD689" s="89">
        <v>7.6181770245747293E-2</v>
      </c>
      <c r="AE689" s="89">
        <v>26.468308456989899</v>
      </c>
      <c r="AF689" s="89">
        <v>1.2789769243681801E-15</v>
      </c>
      <c r="AG689" s="89">
        <v>1.11291184189237</v>
      </c>
      <c r="AH689" s="89">
        <v>99</v>
      </c>
      <c r="AI689" s="89">
        <v>0.108958601718301</v>
      </c>
      <c r="AJ689" s="89">
        <v>24.776502380331099</v>
      </c>
      <c r="AK689" s="89">
        <v>2.76142745034039E-15</v>
      </c>
      <c r="AL689" s="89">
        <v>1.5650845426479001</v>
      </c>
      <c r="AM689" s="89">
        <v>95</v>
      </c>
      <c r="AN689" s="89">
        <v>0.116135597806828</v>
      </c>
      <c r="AO689" s="89">
        <v>24.873240366428</v>
      </c>
      <c r="AP689" s="89">
        <v>-2.1884716261411101E-15</v>
      </c>
      <c r="AQ689" s="89">
        <v>1.8816733746288301</v>
      </c>
      <c r="AR689" s="89">
        <v>99</v>
      </c>
      <c r="AS689" s="93">
        <f t="shared" si="21"/>
        <v>7</v>
      </c>
    </row>
    <row r="690" spans="1:45" x14ac:dyDescent="0.3">
      <c r="A690" s="93" t="str">
        <f t="shared" si="22"/>
        <v>PRIO3CRFB3</v>
      </c>
      <c r="B690" s="93">
        <v>688</v>
      </c>
      <c r="C690" s="89" t="s">
        <v>456</v>
      </c>
      <c r="D690" s="89" t="s">
        <v>135</v>
      </c>
      <c r="E690" s="89">
        <v>-1.9484881051063E-2</v>
      </c>
      <c r="F690" s="89">
        <v>20.861879005983798</v>
      </c>
      <c r="G690" s="89">
        <v>7.4606987254810497E-16</v>
      </c>
      <c r="H690" s="89">
        <v>0.62359855780697104</v>
      </c>
      <c r="I690" s="89">
        <v>95</v>
      </c>
      <c r="J690" s="89">
        <v>-1.9007001315871401E-2</v>
      </c>
      <c r="K690" s="89">
        <v>20.818813346925499</v>
      </c>
      <c r="L690" s="89">
        <v>1.00660220899348E-15</v>
      </c>
      <c r="M690" s="89">
        <v>0.612815443291857</v>
      </c>
      <c r="N690" s="89">
        <v>99</v>
      </c>
      <c r="O690" s="89">
        <v>-2.2854231355930701E-2</v>
      </c>
      <c r="P690" s="89">
        <v>21.1067898068411</v>
      </c>
      <c r="Q690" s="89">
        <v>3.2989484160290401E-16</v>
      </c>
      <c r="R690" s="89">
        <v>0.71725695684396196</v>
      </c>
      <c r="S690" s="89">
        <v>95</v>
      </c>
      <c r="T690" s="89">
        <v>-1.6640462482106402E-2</v>
      </c>
      <c r="U690" s="89">
        <v>20.716471540997599</v>
      </c>
      <c r="V690" s="89">
        <v>-2.62012633811537E-15</v>
      </c>
      <c r="W690" s="89">
        <v>0.74447860883724104</v>
      </c>
      <c r="X690" s="89">
        <v>95</v>
      </c>
      <c r="Y690" s="89">
        <v>3.1528312468445301E-3</v>
      </c>
      <c r="Z690" s="89">
        <v>19.573695622083001</v>
      </c>
      <c r="AA690" s="89">
        <v>3.9474596431116699E-16</v>
      </c>
      <c r="AB690" s="89">
        <v>1.0040103261964199</v>
      </c>
      <c r="AC690" s="89">
        <v>95</v>
      </c>
      <c r="AD690" s="89">
        <v>0</v>
      </c>
      <c r="AE690" s="89">
        <v>0</v>
      </c>
      <c r="AF690" s="89">
        <v>0</v>
      </c>
      <c r="AG690" s="89">
        <v>0</v>
      </c>
      <c r="AH690" s="89" t="s">
        <v>230</v>
      </c>
      <c r="AI690" s="89">
        <v>-5.3190288917092602E-3</v>
      </c>
      <c r="AJ690" s="89">
        <v>20.006243499127901</v>
      </c>
      <c r="AK690" s="89">
        <v>-9.8507061094013893E-16</v>
      </c>
      <c r="AL690" s="89">
        <v>1.0139618363773699</v>
      </c>
      <c r="AM690" s="89">
        <v>95</v>
      </c>
      <c r="AN690" s="89">
        <v>0</v>
      </c>
      <c r="AO690" s="89">
        <v>0</v>
      </c>
      <c r="AP690" s="89">
        <v>0</v>
      </c>
      <c r="AQ690" s="89">
        <v>0</v>
      </c>
      <c r="AR690" s="89" t="s">
        <v>230</v>
      </c>
      <c r="AS690" s="93">
        <f t="shared" si="21"/>
        <v>6</v>
      </c>
    </row>
    <row r="691" spans="1:45" x14ac:dyDescent="0.3">
      <c r="A691" s="93" t="str">
        <f t="shared" si="22"/>
        <v>PRIO3EGIE3</v>
      </c>
      <c r="B691" s="93">
        <v>689</v>
      </c>
      <c r="C691" s="89" t="s">
        <v>456</v>
      </c>
      <c r="D691" s="89" t="s">
        <v>89</v>
      </c>
      <c r="E691" s="89">
        <v>7.4250777722746603E-2</v>
      </c>
      <c r="F691" s="89">
        <v>38.680150202759997</v>
      </c>
      <c r="G691" s="89">
        <v>5.9685589803848398E-15</v>
      </c>
      <c r="H691" s="89">
        <v>1.1835392257267401</v>
      </c>
      <c r="I691" s="89">
        <v>95</v>
      </c>
      <c r="J691" s="89">
        <v>7.1311134171760604E-2</v>
      </c>
      <c r="K691" s="89">
        <v>38.9547332446163</v>
      </c>
      <c r="L691" s="89">
        <v>-2.3684757858670001E-16</v>
      </c>
      <c r="M691" s="89">
        <v>1.14946045910155</v>
      </c>
      <c r="N691" s="89">
        <v>99</v>
      </c>
      <c r="O691" s="89">
        <v>6.4414253585393599E-2</v>
      </c>
      <c r="P691" s="89">
        <v>39.474579911870897</v>
      </c>
      <c r="Q691" s="89">
        <v>-5.0753052554292897E-16</v>
      </c>
      <c r="R691" s="89">
        <v>1.21350284922583</v>
      </c>
      <c r="S691" s="89">
        <v>95</v>
      </c>
      <c r="T691" s="89">
        <v>6.37867367394582E-2</v>
      </c>
      <c r="U691" s="89">
        <v>39.516347852329901</v>
      </c>
      <c r="V691" s="89">
        <v>-4.4408920985006301E-16</v>
      </c>
      <c r="W691" s="89">
        <v>1.1684474670543601</v>
      </c>
      <c r="X691" s="89">
        <v>99</v>
      </c>
      <c r="Y691" s="89">
        <v>7.6389836027888403E-2</v>
      </c>
      <c r="Z691" s="89">
        <v>38.815538146845803</v>
      </c>
      <c r="AA691" s="89">
        <v>-3.6711374680938498E-15</v>
      </c>
      <c r="AB691" s="89">
        <v>1.24100299207066</v>
      </c>
      <c r="AC691" s="89">
        <v>99</v>
      </c>
      <c r="AD691" s="89">
        <v>0.104810057286624</v>
      </c>
      <c r="AE691" s="89">
        <v>37.316489432516697</v>
      </c>
      <c r="AF691" s="89">
        <v>6.0751403907488596E-15</v>
      </c>
      <c r="AG691" s="89">
        <v>1.4569780858352901</v>
      </c>
      <c r="AH691" s="89">
        <v>99</v>
      </c>
      <c r="AI691" s="89">
        <v>0.11679874483251999</v>
      </c>
      <c r="AJ691" s="89">
        <v>36.666689684480602</v>
      </c>
      <c r="AK691" s="89">
        <v>-2.9067657372004098E-16</v>
      </c>
      <c r="AL691" s="89">
        <v>1.6363120766108601</v>
      </c>
      <c r="AM691" s="89">
        <v>99</v>
      </c>
      <c r="AN691" s="89">
        <v>0.121481162275748</v>
      </c>
      <c r="AO691" s="89">
        <v>37.081452806246098</v>
      </c>
      <c r="AP691" s="89">
        <v>-4.0643044485477704E-15</v>
      </c>
      <c r="AQ691" s="89">
        <v>2.2942440673945099</v>
      </c>
      <c r="AR691" s="89">
        <v>95</v>
      </c>
      <c r="AS691" s="93">
        <f t="shared" si="21"/>
        <v>8</v>
      </c>
    </row>
    <row r="692" spans="1:45" x14ac:dyDescent="0.3">
      <c r="A692" s="93" t="str">
        <f t="shared" si="22"/>
        <v>PRIO3ENBR3</v>
      </c>
      <c r="B692" s="93">
        <v>690</v>
      </c>
      <c r="C692" s="89" t="s">
        <v>456</v>
      </c>
      <c r="D692" s="89" t="s">
        <v>90</v>
      </c>
      <c r="E692" s="89">
        <v>4.7296043250929003E-2</v>
      </c>
      <c r="F692" s="89">
        <v>16.214857885011501</v>
      </c>
      <c r="G692" s="89">
        <v>2.2026824808563102E-15</v>
      </c>
      <c r="H692" s="89">
        <v>0.437661360784178</v>
      </c>
      <c r="I692" s="89">
        <v>99</v>
      </c>
      <c r="J692" s="89">
        <v>4.9773187811900398E-2</v>
      </c>
      <c r="K692" s="89">
        <v>15.9770146984902</v>
      </c>
      <c r="L692" s="89">
        <v>-5.0330110449673801E-16</v>
      </c>
      <c r="M692" s="89">
        <v>0.53623257647395195</v>
      </c>
      <c r="N692" s="89">
        <v>99</v>
      </c>
      <c r="O692" s="89">
        <v>5.0457196467573101E-2</v>
      </c>
      <c r="P692" s="89">
        <v>15.923423152021901</v>
      </c>
      <c r="Q692" s="89">
        <v>2.4615230488831998E-15</v>
      </c>
      <c r="R692" s="89">
        <v>0.51440046551812202</v>
      </c>
      <c r="S692" s="89">
        <v>95</v>
      </c>
      <c r="T692" s="89">
        <v>5.1578822485151499E-2</v>
      </c>
      <c r="U692" s="89">
        <v>15.851174801915199</v>
      </c>
      <c r="V692" s="89">
        <v>8.2156503822261598E-16</v>
      </c>
      <c r="W692" s="89">
        <v>0.49200399692918201</v>
      </c>
      <c r="X692" s="89">
        <v>99</v>
      </c>
      <c r="Y692" s="89">
        <v>5.5986331471801397E-2</v>
      </c>
      <c r="Z692" s="89">
        <v>15.611523581397901</v>
      </c>
      <c r="AA692" s="89">
        <v>1.3223989804424101E-15</v>
      </c>
      <c r="AB692" s="89">
        <v>0.528584781917251</v>
      </c>
      <c r="AC692" s="89">
        <v>99</v>
      </c>
      <c r="AD692" s="89">
        <v>6.0394969303733503E-2</v>
      </c>
      <c r="AE692" s="89">
        <v>15.3791598565846</v>
      </c>
      <c r="AF692" s="89">
        <v>-4.4408920985006301E-16</v>
      </c>
      <c r="AG692" s="89">
        <v>0.55288923744465301</v>
      </c>
      <c r="AH692" s="89">
        <v>99</v>
      </c>
      <c r="AI692" s="89">
        <v>7.0598157844187201E-2</v>
      </c>
      <c r="AJ692" s="89">
        <v>14.8539690003609</v>
      </c>
      <c r="AK692" s="89">
        <v>1.9701412218802798E-15</v>
      </c>
      <c r="AL692" s="89">
        <v>0.66622521782042698</v>
      </c>
      <c r="AM692" s="89">
        <v>99</v>
      </c>
      <c r="AN692" s="89">
        <v>7.4964024080251906E-2</v>
      </c>
      <c r="AO692" s="89">
        <v>14.9903350457841</v>
      </c>
      <c r="AP692" s="89">
        <v>-2.1316282072803E-16</v>
      </c>
      <c r="AQ692" s="89">
        <v>1.0966660147980001</v>
      </c>
      <c r="AR692" s="89">
        <v>99</v>
      </c>
      <c r="AS692" s="93">
        <f t="shared" si="21"/>
        <v>8</v>
      </c>
    </row>
    <row r="693" spans="1:45" x14ac:dyDescent="0.3">
      <c r="A693" s="93" t="str">
        <f t="shared" si="22"/>
        <v>PRIO3GNDI3</v>
      </c>
      <c r="B693" s="93">
        <v>691</v>
      </c>
      <c r="C693" s="89" t="s">
        <v>456</v>
      </c>
      <c r="D693" s="89" t="s">
        <v>124</v>
      </c>
      <c r="E693" s="89">
        <v>0</v>
      </c>
      <c r="F693" s="89">
        <v>0</v>
      </c>
      <c r="G693" s="89">
        <v>0</v>
      </c>
      <c r="H693" s="89">
        <v>0</v>
      </c>
      <c r="I693" s="89" t="s">
        <v>230</v>
      </c>
      <c r="J693" s="89">
        <v>0</v>
      </c>
      <c r="K693" s="89">
        <v>0</v>
      </c>
      <c r="L693" s="89">
        <v>0</v>
      </c>
      <c r="M693" s="89">
        <v>0</v>
      </c>
      <c r="N693" s="89" t="s">
        <v>230</v>
      </c>
      <c r="O693" s="89">
        <v>0</v>
      </c>
      <c r="P693" s="89">
        <v>0</v>
      </c>
      <c r="Q693" s="89">
        <v>0</v>
      </c>
      <c r="R693" s="89">
        <v>0</v>
      </c>
      <c r="S693" s="89" t="s">
        <v>230</v>
      </c>
      <c r="T693" s="89">
        <v>0.60526692311784003</v>
      </c>
      <c r="U693" s="89">
        <v>44.588783520061298</v>
      </c>
      <c r="V693" s="89">
        <v>-2.8421709430404001E-15</v>
      </c>
      <c r="W693" s="89">
        <v>4.8759960359100099</v>
      </c>
      <c r="X693" s="89">
        <v>95</v>
      </c>
      <c r="Y693" s="89">
        <v>0.62588282751596602</v>
      </c>
      <c r="Z693" s="89">
        <v>43.408746918129502</v>
      </c>
      <c r="AA693" s="89">
        <v>-7.4212241290499405E-15</v>
      </c>
      <c r="AB693" s="89">
        <v>4.69208091191559</v>
      </c>
      <c r="AC693" s="89">
        <v>95</v>
      </c>
      <c r="AD693" s="89">
        <v>0.64013931957299497</v>
      </c>
      <c r="AE693" s="89">
        <v>42.6545864466027</v>
      </c>
      <c r="AF693" s="89">
        <v>-2.2737367544323199E-15</v>
      </c>
      <c r="AG693" s="89">
        <v>4.4928737506863996</v>
      </c>
      <c r="AH693" s="89">
        <v>95</v>
      </c>
      <c r="AI693" s="89">
        <v>0.71381922072000803</v>
      </c>
      <c r="AJ693" s="89">
        <v>38.843849638929001</v>
      </c>
      <c r="AK693" s="89">
        <v>-7.7513752992010908E-15</v>
      </c>
      <c r="AL693" s="89">
        <v>5.1348212007551899</v>
      </c>
      <c r="AM693" s="89">
        <v>99</v>
      </c>
      <c r="AN693" s="89">
        <v>0.72449382321683098</v>
      </c>
      <c r="AO693" s="89">
        <v>38.045053926526798</v>
      </c>
      <c r="AP693" s="89">
        <v>-1.9326762412674699E-15</v>
      </c>
      <c r="AQ693" s="89">
        <v>5.0202017026625896</v>
      </c>
      <c r="AR693" s="89">
        <v>99</v>
      </c>
      <c r="AS693" s="93">
        <f t="shared" si="21"/>
        <v>5</v>
      </c>
    </row>
    <row r="694" spans="1:45" x14ac:dyDescent="0.3">
      <c r="A694" s="93" t="str">
        <f t="shared" si="22"/>
        <v>PRIO3HYPE3</v>
      </c>
      <c r="B694" s="93">
        <v>692</v>
      </c>
      <c r="C694" s="89" t="s">
        <v>456</v>
      </c>
      <c r="D694" s="89" t="s">
        <v>94</v>
      </c>
      <c r="E694" s="89">
        <v>0.109584292464597</v>
      </c>
      <c r="F694" s="89">
        <v>26.074638185197301</v>
      </c>
      <c r="G694" s="89">
        <v>-1.9895196601282799E-15</v>
      </c>
      <c r="H694" s="89">
        <v>0.84748904917492796</v>
      </c>
      <c r="I694" s="89">
        <v>99</v>
      </c>
      <c r="J694" s="89">
        <v>0.104486504424846</v>
      </c>
      <c r="K694" s="89">
        <v>26.543688929675799</v>
      </c>
      <c r="L694" s="89">
        <v>-2.3388698385436599E-15</v>
      </c>
      <c r="M694" s="89">
        <v>0.95664876240024299</v>
      </c>
      <c r="N694" s="89">
        <v>99</v>
      </c>
      <c r="O694" s="89">
        <v>0</v>
      </c>
      <c r="P694" s="89">
        <v>0</v>
      </c>
      <c r="Q694" s="89">
        <v>0</v>
      </c>
      <c r="R694" s="89">
        <v>0</v>
      </c>
      <c r="S694" s="89" t="s">
        <v>230</v>
      </c>
      <c r="T694" s="89">
        <v>0</v>
      </c>
      <c r="U694" s="89">
        <v>0</v>
      </c>
      <c r="V694" s="89">
        <v>0</v>
      </c>
      <c r="W694" s="89">
        <v>0</v>
      </c>
      <c r="X694" s="89" t="s">
        <v>230</v>
      </c>
      <c r="Y694" s="89">
        <v>0</v>
      </c>
      <c r="Z694" s="89">
        <v>0</v>
      </c>
      <c r="AA694" s="89">
        <v>0</v>
      </c>
      <c r="AB694" s="89">
        <v>0</v>
      </c>
      <c r="AC694" s="89" t="s">
        <v>230</v>
      </c>
      <c r="AD694" s="89">
        <v>9.1841204507840807E-2</v>
      </c>
      <c r="AE694" s="89">
        <v>27.740068026677001</v>
      </c>
      <c r="AF694" s="89">
        <v>-5.6843418860807996E-16</v>
      </c>
      <c r="AG694" s="89">
        <v>1.66479267635955</v>
      </c>
      <c r="AH694" s="89">
        <v>95</v>
      </c>
      <c r="AI694" s="89">
        <v>9.35639455361372E-2</v>
      </c>
      <c r="AJ694" s="89">
        <v>27.656099301219001</v>
      </c>
      <c r="AK694" s="89">
        <v>2.4546021780803501E-15</v>
      </c>
      <c r="AL694" s="89">
        <v>1.6427224092611801</v>
      </c>
      <c r="AM694" s="89">
        <v>99</v>
      </c>
      <c r="AN694" s="89">
        <v>9.6958859202181794E-2</v>
      </c>
      <c r="AO694" s="89">
        <v>28.023350709274801</v>
      </c>
      <c r="AP694" s="89">
        <v>-1.1368683772161601E-16</v>
      </c>
      <c r="AQ694" s="89">
        <v>2.2006236516617599</v>
      </c>
      <c r="AR694" s="89">
        <v>95</v>
      </c>
      <c r="AS694" s="93">
        <f t="shared" si="21"/>
        <v>5</v>
      </c>
    </row>
    <row r="695" spans="1:45" x14ac:dyDescent="0.3">
      <c r="A695" s="93" t="str">
        <f t="shared" si="22"/>
        <v>PRIO3IGTA3</v>
      </c>
      <c r="B695" s="93">
        <v>693</v>
      </c>
      <c r="C695" s="89" t="s">
        <v>456</v>
      </c>
      <c r="D695" s="89" t="s">
        <v>107</v>
      </c>
      <c r="E695" s="89">
        <v>0</v>
      </c>
      <c r="F695" s="89">
        <v>0</v>
      </c>
      <c r="G695" s="89">
        <v>0</v>
      </c>
      <c r="H695" s="89">
        <v>0</v>
      </c>
      <c r="I695" s="89" t="s">
        <v>230</v>
      </c>
      <c r="J695" s="89">
        <v>0</v>
      </c>
      <c r="K695" s="89">
        <v>0</v>
      </c>
      <c r="L695" s="89">
        <v>0</v>
      </c>
      <c r="M695" s="89">
        <v>0</v>
      </c>
      <c r="N695" s="89" t="s">
        <v>230</v>
      </c>
      <c r="O695" s="89">
        <v>0</v>
      </c>
      <c r="P695" s="89">
        <v>0</v>
      </c>
      <c r="Q695" s="89">
        <v>0</v>
      </c>
      <c r="R695" s="89">
        <v>0</v>
      </c>
      <c r="S695" s="89" t="s">
        <v>230</v>
      </c>
      <c r="T695" s="89">
        <v>4.6994845096035097E-2</v>
      </c>
      <c r="U695" s="89">
        <v>32.587396510089</v>
      </c>
      <c r="V695" s="89">
        <v>-1.5543122344752199E-15</v>
      </c>
      <c r="W695" s="89">
        <v>2.04378845124447</v>
      </c>
      <c r="X695" s="89">
        <v>95</v>
      </c>
      <c r="Y695" s="89">
        <v>5.0856980736261097E-2</v>
      </c>
      <c r="Z695" s="89">
        <v>32.432703939627501</v>
      </c>
      <c r="AA695" s="89">
        <v>-4.6974769753028797E-15</v>
      </c>
      <c r="AB695" s="89">
        <v>2.0972838575524899</v>
      </c>
      <c r="AC695" s="89">
        <v>99</v>
      </c>
      <c r="AD695" s="89">
        <v>7.2327216788057203E-2</v>
      </c>
      <c r="AE695" s="89">
        <v>31.297121582135901</v>
      </c>
      <c r="AF695" s="89">
        <v>-4.2632564145606E-16</v>
      </c>
      <c r="AG695" s="89">
        <v>2.2502895077442502</v>
      </c>
      <c r="AH695" s="89">
        <v>95</v>
      </c>
      <c r="AI695" s="89">
        <v>8.5909773082538998E-2</v>
      </c>
      <c r="AJ695" s="89">
        <v>30.598651911363199</v>
      </c>
      <c r="AK695" s="89">
        <v>1.16270629488016E-15</v>
      </c>
      <c r="AL695" s="89">
        <v>2.30993980785692</v>
      </c>
      <c r="AM695" s="89">
        <v>99</v>
      </c>
      <c r="AN695" s="89">
        <v>0.115271963799606</v>
      </c>
      <c r="AO695" s="89">
        <v>31.326742861270201</v>
      </c>
      <c r="AP695" s="89">
        <v>1.8189894035458601E-15</v>
      </c>
      <c r="AQ695" s="89">
        <v>5.916274607399</v>
      </c>
      <c r="AR695" s="89">
        <v>95</v>
      </c>
      <c r="AS695" s="93">
        <f t="shared" si="21"/>
        <v>5</v>
      </c>
    </row>
    <row r="696" spans="1:45" x14ac:dyDescent="0.3">
      <c r="A696" s="93" t="str">
        <f t="shared" si="22"/>
        <v>PRIO3IRBR3</v>
      </c>
      <c r="B696" s="93">
        <v>694</v>
      </c>
      <c r="C696" s="89" t="s">
        <v>456</v>
      </c>
      <c r="D696" s="89" t="s">
        <v>108</v>
      </c>
      <c r="E696" s="89">
        <v>2.1519684209387099E-2</v>
      </c>
      <c r="F696" s="89">
        <v>5.9463398622849297</v>
      </c>
      <c r="G696" s="89">
        <v>3.6415315207705098E-16</v>
      </c>
      <c r="H696" s="89">
        <v>0.52471417748287597</v>
      </c>
      <c r="I696" s="89">
        <v>95</v>
      </c>
      <c r="J696" s="89">
        <v>1.9275564116849799E-2</v>
      </c>
      <c r="K696" s="89">
        <v>6.1562135146031602</v>
      </c>
      <c r="L696" s="89">
        <v>4.4408920985006301E-17</v>
      </c>
      <c r="M696" s="89">
        <v>0.54907319907404994</v>
      </c>
      <c r="N696" s="89">
        <v>95</v>
      </c>
      <c r="O696" s="89">
        <v>1.27711291520392E-2</v>
      </c>
      <c r="P696" s="89">
        <v>6.6333659356375101</v>
      </c>
      <c r="Q696" s="89">
        <v>2.2838873649431799E-16</v>
      </c>
      <c r="R696" s="89">
        <v>0.67700543964067805</v>
      </c>
      <c r="S696" s="89">
        <v>95</v>
      </c>
      <c r="T696" s="89">
        <v>0</v>
      </c>
      <c r="U696" s="89">
        <v>0</v>
      </c>
      <c r="V696" s="89">
        <v>0</v>
      </c>
      <c r="W696" s="89">
        <v>0</v>
      </c>
      <c r="X696" s="89" t="s">
        <v>230</v>
      </c>
      <c r="Y696" s="89">
        <v>0</v>
      </c>
      <c r="Z696" s="89">
        <v>0</v>
      </c>
      <c r="AA696" s="89">
        <v>0</v>
      </c>
      <c r="AB696" s="89">
        <v>0</v>
      </c>
      <c r="AC696" s="89" t="s">
        <v>230</v>
      </c>
      <c r="AD696" s="89">
        <v>-1.34099791472419E-2</v>
      </c>
      <c r="AE696" s="89">
        <v>8.2462755101685303</v>
      </c>
      <c r="AF696" s="89">
        <v>-4.2632564145606E-16</v>
      </c>
      <c r="AG696" s="89">
        <v>1.1941610859146601</v>
      </c>
      <c r="AH696" s="89">
        <v>95</v>
      </c>
      <c r="AI696" s="89">
        <v>-1.3229835538505499E-2</v>
      </c>
      <c r="AJ696" s="89">
        <v>8.2585441392121695</v>
      </c>
      <c r="AK696" s="89">
        <v>8.3973232408011799E-16</v>
      </c>
      <c r="AL696" s="89">
        <v>1.19663769238685</v>
      </c>
      <c r="AM696" s="89">
        <v>95</v>
      </c>
      <c r="AN696" s="89">
        <v>3.5969062171808001E-2</v>
      </c>
      <c r="AO696" s="89">
        <v>8.4992896674329206</v>
      </c>
      <c r="AP696" s="89">
        <v>0</v>
      </c>
      <c r="AQ696" s="89">
        <v>6.9917200239934001</v>
      </c>
      <c r="AR696" s="89">
        <v>99</v>
      </c>
      <c r="AS696" s="93">
        <f t="shared" si="21"/>
        <v>6</v>
      </c>
    </row>
    <row r="697" spans="1:45" x14ac:dyDescent="0.3">
      <c r="A697" s="93" t="str">
        <f t="shared" si="22"/>
        <v>PRIO3JBSS3</v>
      </c>
      <c r="B697" s="93">
        <v>695</v>
      </c>
      <c r="C697" s="89" t="s">
        <v>456</v>
      </c>
      <c r="D697" s="89" t="s">
        <v>95</v>
      </c>
      <c r="E697" s="89">
        <v>8.3937588074738903E-2</v>
      </c>
      <c r="F697" s="89">
        <v>18.269954815214</v>
      </c>
      <c r="G697" s="89">
        <v>2.77111666946439E-15</v>
      </c>
      <c r="H697" s="89">
        <v>0.85948940404131702</v>
      </c>
      <c r="I697" s="89">
        <v>99</v>
      </c>
      <c r="J697" s="89">
        <v>7.9940015256107194E-2</v>
      </c>
      <c r="K697" s="89">
        <v>18.652250636432399</v>
      </c>
      <c r="L697" s="89">
        <v>-2.1316282072803001E-15</v>
      </c>
      <c r="M697" s="89">
        <v>0.96263571656109803</v>
      </c>
      <c r="N697" s="89">
        <v>99</v>
      </c>
      <c r="O697" s="89">
        <v>7.8596003951327695E-2</v>
      </c>
      <c r="P697" s="89">
        <v>18.746410785612198</v>
      </c>
      <c r="Q697" s="89">
        <v>1.26882631385732E-15</v>
      </c>
      <c r="R697" s="89">
        <v>0.90368482686252904</v>
      </c>
      <c r="S697" s="89">
        <v>99</v>
      </c>
      <c r="T697" s="89">
        <v>7.61438275628291E-2</v>
      </c>
      <c r="U697" s="89">
        <v>18.905263476124201</v>
      </c>
      <c r="V697" s="89">
        <v>5.1070259132757197E-16</v>
      </c>
      <c r="W697" s="89">
        <v>0.87589120628990402</v>
      </c>
      <c r="X697" s="89">
        <v>99</v>
      </c>
      <c r="Y697" s="89">
        <v>7.2811116311469401E-2</v>
      </c>
      <c r="Z697" s="89">
        <v>19.087905581584799</v>
      </c>
      <c r="AA697" s="89">
        <v>2.7632217501781699E-16</v>
      </c>
      <c r="AB697" s="89">
        <v>0.87140554062249798</v>
      </c>
      <c r="AC697" s="89">
        <v>99</v>
      </c>
      <c r="AD697" s="89">
        <v>5.3513128431047399E-2</v>
      </c>
      <c r="AE697" s="89">
        <v>20.1043086861159</v>
      </c>
      <c r="AF697" s="89">
        <v>2.1316282072803E-16</v>
      </c>
      <c r="AG697" s="89">
        <v>1.0943973506486799</v>
      </c>
      <c r="AH697" s="89">
        <v>99</v>
      </c>
      <c r="AI697" s="89">
        <v>6.3522612153894098E-2</v>
      </c>
      <c r="AJ697" s="89">
        <v>19.582499368025999</v>
      </c>
      <c r="AK697" s="89">
        <v>6.4594794160009105E-17</v>
      </c>
      <c r="AL697" s="89">
        <v>1.1608479458926</v>
      </c>
      <c r="AM697" s="89">
        <v>99</v>
      </c>
      <c r="AN697" s="89">
        <v>7.5302090403969096E-2</v>
      </c>
      <c r="AO697" s="89">
        <v>19.276715596360599</v>
      </c>
      <c r="AP697" s="89">
        <v>1.50635059981141E-15</v>
      </c>
      <c r="AQ697" s="89">
        <v>1.44442751587667</v>
      </c>
      <c r="AR697" s="89">
        <v>99</v>
      </c>
      <c r="AS697" s="93">
        <f t="shared" si="21"/>
        <v>8</v>
      </c>
    </row>
    <row r="698" spans="1:45" x14ac:dyDescent="0.3">
      <c r="A698" s="93" t="str">
        <f t="shared" si="22"/>
        <v>PRIO3MULT3</v>
      </c>
      <c r="B698" s="93">
        <v>696</v>
      </c>
      <c r="C698" s="89" t="s">
        <v>456</v>
      </c>
      <c r="D698" s="89" t="s">
        <v>109</v>
      </c>
      <c r="E698" s="89">
        <v>0</v>
      </c>
      <c r="F698" s="89">
        <v>0</v>
      </c>
      <c r="G698" s="89">
        <v>0</v>
      </c>
      <c r="H698" s="89">
        <v>0</v>
      </c>
      <c r="I698" s="89" t="s">
        <v>230</v>
      </c>
      <c r="J698" s="89">
        <v>0</v>
      </c>
      <c r="K698" s="89">
        <v>0</v>
      </c>
      <c r="L698" s="89">
        <v>0</v>
      </c>
      <c r="M698" s="89">
        <v>0</v>
      </c>
      <c r="N698" s="89" t="s">
        <v>230</v>
      </c>
      <c r="O698" s="89">
        <v>0</v>
      </c>
      <c r="P698" s="89">
        <v>0</v>
      </c>
      <c r="Q698" s="89">
        <v>0</v>
      </c>
      <c r="R698" s="89">
        <v>0</v>
      </c>
      <c r="S698" s="89" t="s">
        <v>230</v>
      </c>
      <c r="T698" s="89">
        <v>3.2790832651540203E-2</v>
      </c>
      <c r="U698" s="89">
        <v>20.2168465848982</v>
      </c>
      <c r="V698" s="89">
        <v>-1.0436096431476499E-15</v>
      </c>
      <c r="W698" s="89">
        <v>1.29578192213919</v>
      </c>
      <c r="X698" s="89">
        <v>95</v>
      </c>
      <c r="Y698" s="89">
        <v>3.3951870529902402E-2</v>
      </c>
      <c r="Z698" s="89">
        <v>20.1839191613917</v>
      </c>
      <c r="AA698" s="89">
        <v>4.5395785895784205E-16</v>
      </c>
      <c r="AB698" s="89">
        <v>1.2987939911459001</v>
      </c>
      <c r="AC698" s="89">
        <v>99</v>
      </c>
      <c r="AD698" s="89">
        <v>4.4248713146916599E-2</v>
      </c>
      <c r="AE698" s="89">
        <v>19.638238494481701</v>
      </c>
      <c r="AF698" s="89">
        <v>6.5725203057809296E-16</v>
      </c>
      <c r="AG698" s="89">
        <v>1.36397672299941</v>
      </c>
      <c r="AH698" s="89">
        <v>99</v>
      </c>
      <c r="AI698" s="89">
        <v>5.2160785282615897E-2</v>
      </c>
      <c r="AJ698" s="89">
        <v>19.229289697338899</v>
      </c>
      <c r="AK698" s="89">
        <v>2.4223047810003402E-15</v>
      </c>
      <c r="AL698" s="89">
        <v>1.4052896630204901</v>
      </c>
      <c r="AM698" s="89">
        <v>99</v>
      </c>
      <c r="AN698" s="89">
        <v>6.9612383383827997E-2</v>
      </c>
      <c r="AO698" s="89">
        <v>19.663275543832999</v>
      </c>
      <c r="AP698" s="89">
        <v>3.06954461848363E-15</v>
      </c>
      <c r="AQ698" s="89">
        <v>3.5302683533691499</v>
      </c>
      <c r="AR698" s="89">
        <v>99</v>
      </c>
      <c r="AS698" s="93">
        <f t="shared" si="21"/>
        <v>5</v>
      </c>
    </row>
    <row r="699" spans="1:45" x14ac:dyDescent="0.3">
      <c r="A699" s="93" t="str">
        <f t="shared" si="22"/>
        <v>QUAL3BRML3</v>
      </c>
      <c r="B699" s="93">
        <v>697</v>
      </c>
      <c r="C699" s="89" t="s">
        <v>110</v>
      </c>
      <c r="D699" s="89" t="s">
        <v>105</v>
      </c>
      <c r="E699" s="89">
        <v>0</v>
      </c>
      <c r="F699" s="89">
        <v>0</v>
      </c>
      <c r="G699" s="89">
        <v>0</v>
      </c>
      <c r="H699" s="89">
        <v>0</v>
      </c>
      <c r="I699" s="89" t="s">
        <v>230</v>
      </c>
      <c r="J699" s="89">
        <v>6.0101776935057999E-2</v>
      </c>
      <c r="K699" s="89">
        <v>7.6302903767251902</v>
      </c>
      <c r="L699" s="89">
        <v>7.4014868308343802E-17</v>
      </c>
      <c r="M699" s="89">
        <v>0.62938237246954298</v>
      </c>
      <c r="N699" s="89">
        <v>95</v>
      </c>
      <c r="O699" s="89">
        <v>0</v>
      </c>
      <c r="P699" s="89">
        <v>0</v>
      </c>
      <c r="Q699" s="89">
        <v>0</v>
      </c>
      <c r="R699" s="89">
        <v>0</v>
      </c>
      <c r="S699" s="89" t="s">
        <v>230</v>
      </c>
      <c r="T699" s="89">
        <v>-7.8117779819868102E-2</v>
      </c>
      <c r="U699" s="89">
        <v>12.289908045812901</v>
      </c>
      <c r="V699" s="89">
        <v>7.7715611723761002E-17</v>
      </c>
      <c r="W699" s="89">
        <v>0.71257675812909604</v>
      </c>
      <c r="X699" s="89">
        <v>95</v>
      </c>
      <c r="Y699" s="89">
        <v>-4.4863685069626201E-2</v>
      </c>
      <c r="Z699" s="89">
        <v>11.2520047762058</v>
      </c>
      <c r="AA699" s="89">
        <v>3.9474596431116697E-17</v>
      </c>
      <c r="AB699" s="89">
        <v>0.74840196479634702</v>
      </c>
      <c r="AC699" s="89">
        <v>99</v>
      </c>
      <c r="AD699" s="89">
        <v>3.9321329894838096E-3</v>
      </c>
      <c r="AE699" s="89">
        <v>9.6972380451432798</v>
      </c>
      <c r="AF699" s="89">
        <v>-3.7303493627405298E-16</v>
      </c>
      <c r="AG699" s="89">
        <v>0.80133648615241704</v>
      </c>
      <c r="AH699" s="89">
        <v>95</v>
      </c>
      <c r="AI699" s="89">
        <v>1.8316763986863101E-2</v>
      </c>
      <c r="AJ699" s="89">
        <v>9.2499807280062001</v>
      </c>
      <c r="AK699" s="89">
        <v>9.6892191240013694E-17</v>
      </c>
      <c r="AL699" s="89">
        <v>0.81446179751783998</v>
      </c>
      <c r="AM699" s="89">
        <v>99</v>
      </c>
      <c r="AN699" s="89">
        <v>0</v>
      </c>
      <c r="AO699" s="89">
        <v>0</v>
      </c>
      <c r="AP699" s="89">
        <v>0</v>
      </c>
      <c r="AQ699" s="89">
        <v>0</v>
      </c>
      <c r="AR699" s="89" t="s">
        <v>230</v>
      </c>
      <c r="AS699" s="93">
        <f t="shared" si="21"/>
        <v>5</v>
      </c>
    </row>
    <row r="700" spans="1:45" x14ac:dyDescent="0.3">
      <c r="A700" s="93" t="str">
        <f t="shared" si="22"/>
        <v>QUAL3CIEL3</v>
      </c>
      <c r="B700" s="93">
        <v>698</v>
      </c>
      <c r="C700" s="89" t="s">
        <v>110</v>
      </c>
      <c r="D700" s="89" t="s">
        <v>85</v>
      </c>
      <c r="E700" s="89">
        <v>-4.07841092410599E-2</v>
      </c>
      <c r="F700" s="89">
        <v>5.1773152412420398</v>
      </c>
      <c r="G700" s="89">
        <v>3.9968028886505597E-17</v>
      </c>
      <c r="H700" s="89">
        <v>0.29265175218626199</v>
      </c>
      <c r="I700" s="89">
        <v>95</v>
      </c>
      <c r="J700" s="89">
        <v>-0.152360744934772</v>
      </c>
      <c r="K700" s="89">
        <v>8.9331797454406008</v>
      </c>
      <c r="L700" s="89">
        <v>4.4408920985006301E-17</v>
      </c>
      <c r="M700" s="89">
        <v>0.33445240887264599</v>
      </c>
      <c r="N700" s="89">
        <v>95</v>
      </c>
      <c r="O700" s="89">
        <v>-0.19721847866119399</v>
      </c>
      <c r="P700" s="89">
        <v>10.441409895735999</v>
      </c>
      <c r="Q700" s="89">
        <v>4.5677747298863599E-16</v>
      </c>
      <c r="R700" s="89">
        <v>0.357382607748509</v>
      </c>
      <c r="S700" s="89">
        <v>99</v>
      </c>
      <c r="T700" s="89">
        <v>-0.19374945555102499</v>
      </c>
      <c r="U700" s="89">
        <v>10.340102731167301</v>
      </c>
      <c r="V700" s="89">
        <v>-4.8849813083506902E-16</v>
      </c>
      <c r="W700" s="89">
        <v>0.36606356672943302</v>
      </c>
      <c r="X700" s="89">
        <v>99</v>
      </c>
      <c r="Y700" s="89">
        <v>-6.3081458281631198E-2</v>
      </c>
      <c r="Z700" s="89">
        <v>6.14043432319475</v>
      </c>
      <c r="AA700" s="89">
        <v>1.1842378929335E-16</v>
      </c>
      <c r="AB700" s="89">
        <v>0.54692575456845105</v>
      </c>
      <c r="AC700" s="89">
        <v>95</v>
      </c>
      <c r="AD700" s="89">
        <v>0</v>
      </c>
      <c r="AE700" s="89">
        <v>0</v>
      </c>
      <c r="AF700" s="89">
        <v>0</v>
      </c>
      <c r="AG700" s="89">
        <v>0</v>
      </c>
      <c r="AH700" s="89" t="s">
        <v>230</v>
      </c>
      <c r="AI700" s="89">
        <v>-3.3815606979516001E-2</v>
      </c>
      <c r="AJ700" s="89">
        <v>5.2068967310121703</v>
      </c>
      <c r="AK700" s="89">
        <v>-3.71420066420052E-16</v>
      </c>
      <c r="AL700" s="89">
        <v>0.552636996847368</v>
      </c>
      <c r="AM700" s="89">
        <v>95</v>
      </c>
      <c r="AN700" s="89">
        <v>0</v>
      </c>
      <c r="AO700" s="89">
        <v>0</v>
      </c>
      <c r="AP700" s="89">
        <v>0</v>
      </c>
      <c r="AQ700" s="89">
        <v>0</v>
      </c>
      <c r="AR700" s="89" t="s">
        <v>230</v>
      </c>
      <c r="AS700" s="93">
        <f t="shared" si="21"/>
        <v>6</v>
      </c>
    </row>
    <row r="701" spans="1:45" x14ac:dyDescent="0.3">
      <c r="A701" s="93" t="str">
        <f t="shared" si="22"/>
        <v>QUAL3CRFB3</v>
      </c>
      <c r="B701" s="93">
        <v>699</v>
      </c>
      <c r="C701" s="89" t="s">
        <v>110</v>
      </c>
      <c r="D701" s="89" t="s">
        <v>135</v>
      </c>
      <c r="E701" s="89">
        <v>-0.15133780695611701</v>
      </c>
      <c r="F701" s="89">
        <v>24.900604206034401</v>
      </c>
      <c r="G701" s="89">
        <v>1.8474111129762602E-15</v>
      </c>
      <c r="H701" s="89">
        <v>0.67332233262741203</v>
      </c>
      <c r="I701" s="89">
        <v>95</v>
      </c>
      <c r="J701" s="89">
        <v>-3.8609869218066702E-2</v>
      </c>
      <c r="K701" s="89">
        <v>21.143231559232699</v>
      </c>
      <c r="L701" s="89">
        <v>2.93098878501041E-15</v>
      </c>
      <c r="M701" s="89">
        <v>0.67119145397544799</v>
      </c>
      <c r="N701" s="89">
        <v>95</v>
      </c>
      <c r="O701" s="89">
        <v>-0.122409440848833</v>
      </c>
      <c r="P701" s="89">
        <v>23.928663679173798</v>
      </c>
      <c r="Q701" s="89">
        <v>-6.3441315692866099E-16</v>
      </c>
      <c r="R701" s="89">
        <v>0.73699094833703904</v>
      </c>
      <c r="S701" s="89">
        <v>95</v>
      </c>
      <c r="T701" s="89">
        <v>-4.3478073911252101E-2</v>
      </c>
      <c r="U701" s="89">
        <v>21.319157565441898</v>
      </c>
      <c r="V701" s="89">
        <v>-1.53210777398272E-15</v>
      </c>
      <c r="W701" s="89">
        <v>0.77220049865205898</v>
      </c>
      <c r="X701" s="89">
        <v>95</v>
      </c>
      <c r="Y701" s="89">
        <v>0</v>
      </c>
      <c r="Z701" s="89">
        <v>0</v>
      </c>
      <c r="AA701" s="89">
        <v>0</v>
      </c>
      <c r="AB701" s="89">
        <v>0</v>
      </c>
      <c r="AC701" s="89" t="s">
        <v>230</v>
      </c>
      <c r="AD701" s="89">
        <v>0.10677456816686</v>
      </c>
      <c r="AE701" s="89">
        <v>16.490866842680202</v>
      </c>
      <c r="AF701" s="89">
        <v>-1.95399252334028E-16</v>
      </c>
      <c r="AG701" s="89">
        <v>0.89307179228608902</v>
      </c>
      <c r="AH701" s="89">
        <v>95</v>
      </c>
      <c r="AI701" s="89">
        <v>4.3551000514423399E-2</v>
      </c>
      <c r="AJ701" s="89">
        <v>18.5151812363682</v>
      </c>
      <c r="AK701" s="89">
        <v>2.19622300144031E-15</v>
      </c>
      <c r="AL701" s="89">
        <v>1.00057352335439</v>
      </c>
      <c r="AM701" s="89">
        <v>95</v>
      </c>
      <c r="AN701" s="89">
        <v>0</v>
      </c>
      <c r="AO701" s="89">
        <v>0</v>
      </c>
      <c r="AP701" s="89">
        <v>0</v>
      </c>
      <c r="AQ701" s="89">
        <v>0</v>
      </c>
      <c r="AR701" s="89" t="s">
        <v>230</v>
      </c>
      <c r="AS701" s="93">
        <f t="shared" si="21"/>
        <v>6</v>
      </c>
    </row>
    <row r="702" spans="1:45" x14ac:dyDescent="0.3">
      <c r="A702" s="93" t="str">
        <f t="shared" si="22"/>
        <v>QUAL3FLRY3</v>
      </c>
      <c r="B702" s="93">
        <v>700</v>
      </c>
      <c r="C702" s="89" t="s">
        <v>110</v>
      </c>
      <c r="D702" s="89" t="s">
        <v>92</v>
      </c>
      <c r="E702" s="89">
        <v>-0.149799328578028</v>
      </c>
      <c r="F702" s="89">
        <v>32.220328776703802</v>
      </c>
      <c r="G702" s="89">
        <v>-3.1974423109204501E-15</v>
      </c>
      <c r="H702" s="89">
        <v>0.80245866848741598</v>
      </c>
      <c r="I702" s="89">
        <v>99</v>
      </c>
      <c r="J702" s="89">
        <v>0</v>
      </c>
      <c r="K702" s="89">
        <v>0</v>
      </c>
      <c r="L702" s="89">
        <v>0</v>
      </c>
      <c r="M702" s="89">
        <v>0</v>
      </c>
      <c r="N702" s="89" t="s">
        <v>230</v>
      </c>
      <c r="O702" s="89">
        <v>0.331135054003039</v>
      </c>
      <c r="P702" s="89">
        <v>16.1341529320887</v>
      </c>
      <c r="Q702" s="89">
        <v>-3.01980662698043E-15</v>
      </c>
      <c r="R702" s="89">
        <v>0.95659828178962403</v>
      </c>
      <c r="S702" s="89">
        <v>95</v>
      </c>
      <c r="T702" s="89">
        <v>0.36442376293769602</v>
      </c>
      <c r="U702" s="89">
        <v>15.003846615593501</v>
      </c>
      <c r="V702" s="89">
        <v>1.06581410364015E-15</v>
      </c>
      <c r="W702" s="89">
        <v>0.94104544247065203</v>
      </c>
      <c r="X702" s="89">
        <v>95</v>
      </c>
      <c r="Y702" s="89">
        <v>0.41219897303438602</v>
      </c>
      <c r="Z702" s="89">
        <v>13.4956891768947</v>
      </c>
      <c r="AA702" s="89">
        <v>-1.63819575189134E-15</v>
      </c>
      <c r="AB702" s="89">
        <v>0.95763486984767099</v>
      </c>
      <c r="AC702" s="89">
        <v>95</v>
      </c>
      <c r="AD702" s="89">
        <v>0.474294760866804</v>
      </c>
      <c r="AE702" s="89">
        <v>11.490069708310401</v>
      </c>
      <c r="AF702" s="89">
        <v>1.8118839761882598E-15</v>
      </c>
      <c r="AG702" s="89">
        <v>1.0026490245767801</v>
      </c>
      <c r="AH702" s="89">
        <v>95</v>
      </c>
      <c r="AI702" s="89">
        <v>0.54939627241892697</v>
      </c>
      <c r="AJ702" s="89">
        <v>9.0792332110376908</v>
      </c>
      <c r="AK702" s="89">
        <v>-1.24344978758018E-15</v>
      </c>
      <c r="AL702" s="89">
        <v>1.1220776607321401</v>
      </c>
      <c r="AM702" s="89">
        <v>95</v>
      </c>
      <c r="AN702" s="89">
        <v>0.51654698732840298</v>
      </c>
      <c r="AO702" s="89">
        <v>10.046531830280699</v>
      </c>
      <c r="AP702" s="89">
        <v>1.16529008664656E-15</v>
      </c>
      <c r="AQ702" s="89">
        <v>1.1744556316005701</v>
      </c>
      <c r="AR702" s="89">
        <v>99</v>
      </c>
      <c r="AS702" s="93">
        <f t="shared" si="21"/>
        <v>7</v>
      </c>
    </row>
    <row r="703" spans="1:45" x14ac:dyDescent="0.3">
      <c r="A703" s="93" t="str">
        <f t="shared" si="22"/>
        <v>QUAL3HGTX3</v>
      </c>
      <c r="B703" s="93">
        <v>701</v>
      </c>
      <c r="C703" s="89" t="s">
        <v>110</v>
      </c>
      <c r="D703" s="89" t="s">
        <v>106</v>
      </c>
      <c r="E703" s="89">
        <v>0.14530023327039299</v>
      </c>
      <c r="F703" s="89">
        <v>12.687559236625001</v>
      </c>
      <c r="G703" s="89">
        <v>-9.9475983006413996E-16</v>
      </c>
      <c r="H703" s="89">
        <v>0.72770463731325497</v>
      </c>
      <c r="I703" s="89">
        <v>95</v>
      </c>
      <c r="J703" s="89">
        <v>0.24378305642273601</v>
      </c>
      <c r="K703" s="89">
        <v>9.5038299886402609</v>
      </c>
      <c r="L703" s="89">
        <v>-5.6251299914341302E-16</v>
      </c>
      <c r="M703" s="89">
        <v>0.91264519734056104</v>
      </c>
      <c r="N703" s="89">
        <v>95</v>
      </c>
      <c r="O703" s="89">
        <v>0</v>
      </c>
      <c r="P703" s="89">
        <v>0</v>
      </c>
      <c r="Q703" s="89">
        <v>0</v>
      </c>
      <c r="R703" s="89">
        <v>0</v>
      </c>
      <c r="S703" s="89" t="s">
        <v>230</v>
      </c>
      <c r="T703" s="89">
        <v>0</v>
      </c>
      <c r="U703" s="89">
        <v>0</v>
      </c>
      <c r="V703" s="89">
        <v>0</v>
      </c>
      <c r="W703" s="89">
        <v>0</v>
      </c>
      <c r="X703" s="89" t="s">
        <v>230</v>
      </c>
      <c r="Y703" s="89">
        <v>0.42719016347148098</v>
      </c>
      <c r="Z703" s="89">
        <v>3.30433889960528</v>
      </c>
      <c r="AA703" s="89">
        <v>-4.0461461341894598E-16</v>
      </c>
      <c r="AB703" s="89">
        <v>0.96598790431551396</v>
      </c>
      <c r="AC703" s="89">
        <v>95</v>
      </c>
      <c r="AD703" s="89">
        <v>0.44596276300995003</v>
      </c>
      <c r="AE703" s="89">
        <v>2.7041467803101602</v>
      </c>
      <c r="AF703" s="89">
        <v>-4.7961634663806795E-16</v>
      </c>
      <c r="AG703" s="89">
        <v>0.93684477778341002</v>
      </c>
      <c r="AH703" s="89">
        <v>99</v>
      </c>
      <c r="AI703" s="89">
        <v>0.42244904723628601</v>
      </c>
      <c r="AJ703" s="89">
        <v>3.4620466382162598</v>
      </c>
      <c r="AK703" s="89">
        <v>2.4223047810003399E-16</v>
      </c>
      <c r="AL703" s="89">
        <v>0.94710113401324303</v>
      </c>
      <c r="AM703" s="89">
        <v>99</v>
      </c>
      <c r="AN703" s="89">
        <v>0</v>
      </c>
      <c r="AO703" s="89">
        <v>0</v>
      </c>
      <c r="AP703" s="89">
        <v>0</v>
      </c>
      <c r="AQ703" s="89">
        <v>0</v>
      </c>
      <c r="AR703" s="89" t="s">
        <v>230</v>
      </c>
      <c r="AS703" s="93">
        <f t="shared" si="21"/>
        <v>5</v>
      </c>
    </row>
    <row r="704" spans="1:45" x14ac:dyDescent="0.3">
      <c r="A704" s="93" t="str">
        <f t="shared" si="22"/>
        <v>QUAL3IRBR3</v>
      </c>
      <c r="B704" s="93">
        <v>702</v>
      </c>
      <c r="C704" s="89" t="s">
        <v>110</v>
      </c>
      <c r="D704" s="89" t="s">
        <v>108</v>
      </c>
      <c r="E704" s="89">
        <v>0.14551943112040799</v>
      </c>
      <c r="F704" s="89">
        <v>2.2020041101802499</v>
      </c>
      <c r="G704" s="89">
        <v>2.6645352591003799E-17</v>
      </c>
      <c r="H704" s="89">
        <v>0.60346773769625806</v>
      </c>
      <c r="I704" s="89">
        <v>95</v>
      </c>
      <c r="J704" s="89">
        <v>-2.9293020482579799E-2</v>
      </c>
      <c r="K704" s="89">
        <v>8.0523381144410102</v>
      </c>
      <c r="L704" s="89">
        <v>4.5889218351173102E-16</v>
      </c>
      <c r="M704" s="89">
        <v>0.61728216571418404</v>
      </c>
      <c r="N704" s="89">
        <v>95</v>
      </c>
      <c r="O704" s="89">
        <v>-9.9890492789332402E-2</v>
      </c>
      <c r="P704" s="89">
        <v>10.435093218672</v>
      </c>
      <c r="Q704" s="89">
        <v>-5.39251183389362E-16</v>
      </c>
      <c r="R704" s="89">
        <v>0.66361959635036505</v>
      </c>
      <c r="S704" s="89">
        <v>99</v>
      </c>
      <c r="T704" s="89">
        <v>-0.21661620585289301</v>
      </c>
      <c r="U704" s="89">
        <v>14.3361345060801</v>
      </c>
      <c r="V704" s="89">
        <v>-1.0769163338864E-15</v>
      </c>
      <c r="W704" s="89">
        <v>0.86275792147438102</v>
      </c>
      <c r="X704" s="89">
        <v>95</v>
      </c>
      <c r="Y704" s="89">
        <v>-0.100651743681461</v>
      </c>
      <c r="Z704" s="89">
        <v>10.663619445253699</v>
      </c>
      <c r="AA704" s="89">
        <v>-1.1842378929335E-16</v>
      </c>
      <c r="AB704" s="89">
        <v>1.0995220943414601</v>
      </c>
      <c r="AC704" s="89">
        <v>95</v>
      </c>
      <c r="AD704" s="89">
        <v>-9.7797647959550094E-2</v>
      </c>
      <c r="AE704" s="89">
        <v>10.6179750786748</v>
      </c>
      <c r="AF704" s="89">
        <v>8.1712414612411495E-16</v>
      </c>
      <c r="AG704" s="89">
        <v>1.1505480863378801</v>
      </c>
      <c r="AH704" s="89">
        <v>95</v>
      </c>
      <c r="AI704" s="89">
        <v>-8.33257211252139E-2</v>
      </c>
      <c r="AJ704" s="89">
        <v>10.1777550738614</v>
      </c>
      <c r="AK704" s="89">
        <v>9.6892191240013694E-16</v>
      </c>
      <c r="AL704" s="89">
        <v>1.16253218199041</v>
      </c>
      <c r="AM704" s="89">
        <v>95</v>
      </c>
      <c r="AN704" s="89">
        <v>0.76522095977862004</v>
      </c>
      <c r="AO704" s="89">
        <v>-13.234520506452199</v>
      </c>
      <c r="AP704" s="89">
        <v>-2.72848410531878E-15</v>
      </c>
      <c r="AQ704" s="89">
        <v>5.7964790344751496</v>
      </c>
      <c r="AR704" s="89">
        <v>95</v>
      </c>
      <c r="AS704" s="93">
        <f t="shared" si="21"/>
        <v>8</v>
      </c>
    </row>
    <row r="705" spans="1:45" x14ac:dyDescent="0.3">
      <c r="A705" s="93" t="str">
        <f t="shared" si="22"/>
        <v>QUAL3LREN3</v>
      </c>
      <c r="B705" s="93">
        <v>703</v>
      </c>
      <c r="C705" s="89" t="s">
        <v>110</v>
      </c>
      <c r="D705" s="89" t="s">
        <v>114</v>
      </c>
      <c r="E705" s="89">
        <v>1.4631641413280601</v>
      </c>
      <c r="F705" s="89">
        <v>-5.6508661807759397</v>
      </c>
      <c r="G705" s="89">
        <v>-4.9737991503207002E-15</v>
      </c>
      <c r="H705" s="89">
        <v>1.88442192743862</v>
      </c>
      <c r="I705" s="89">
        <v>99</v>
      </c>
      <c r="J705" s="89">
        <v>0.66036799732838503</v>
      </c>
      <c r="K705" s="89">
        <v>21.312251079678401</v>
      </c>
      <c r="L705" s="89">
        <v>2.42768768051368E-15</v>
      </c>
      <c r="M705" s="89">
        <v>2.1447179838744201</v>
      </c>
      <c r="N705" s="89">
        <v>95</v>
      </c>
      <c r="O705" s="89">
        <v>0.54834577510869398</v>
      </c>
      <c r="P705" s="89">
        <v>25.060939914643999</v>
      </c>
      <c r="Q705" s="89">
        <v>1.8778629445088402E-15</v>
      </c>
      <c r="R705" s="89">
        <v>2.0373932785174298</v>
      </c>
      <c r="S705" s="89">
        <v>95</v>
      </c>
      <c r="T705" s="89">
        <v>0.44752689508134103</v>
      </c>
      <c r="U705" s="89">
        <v>28.420475529567799</v>
      </c>
      <c r="V705" s="89">
        <v>-1.8207657603852601E-15</v>
      </c>
      <c r="W705" s="89">
        <v>1.9864271991523801</v>
      </c>
      <c r="X705" s="89">
        <v>95</v>
      </c>
      <c r="Y705" s="89">
        <v>0.403249105848972</v>
      </c>
      <c r="Z705" s="89">
        <v>29.9427651257128</v>
      </c>
      <c r="AA705" s="89">
        <v>1.9342552251247202E-15</v>
      </c>
      <c r="AB705" s="89">
        <v>2.0982744116581999</v>
      </c>
      <c r="AC705" s="89">
        <v>99</v>
      </c>
      <c r="AD705" s="89">
        <v>0.55898552300522697</v>
      </c>
      <c r="AE705" s="89">
        <v>24.931140415471901</v>
      </c>
      <c r="AF705" s="89">
        <v>-1.2789769243681801E-15</v>
      </c>
      <c r="AG705" s="89">
        <v>2.2400080155050102</v>
      </c>
      <c r="AH705" s="89">
        <v>99</v>
      </c>
      <c r="AI705" s="89">
        <v>0.67560327524570596</v>
      </c>
      <c r="AJ705" s="89">
        <v>21.200935851514501</v>
      </c>
      <c r="AK705" s="89">
        <v>-1.3887880744402E-15</v>
      </c>
      <c r="AL705" s="89">
        <v>2.3615179084430098</v>
      </c>
      <c r="AM705" s="89">
        <v>99</v>
      </c>
      <c r="AN705" s="89">
        <v>0.87485558738296998</v>
      </c>
      <c r="AO705" s="89">
        <v>15.9157796743595</v>
      </c>
      <c r="AP705" s="89">
        <v>-1.8189894035458601E-15</v>
      </c>
      <c r="AQ705" s="89">
        <v>2.8719629059284801</v>
      </c>
      <c r="AR705" s="89">
        <v>95</v>
      </c>
      <c r="AS705" s="93">
        <f t="shared" si="21"/>
        <v>8</v>
      </c>
    </row>
    <row r="706" spans="1:45" x14ac:dyDescent="0.3">
      <c r="A706" s="93" t="str">
        <f t="shared" si="22"/>
        <v>QUAL3MULT3</v>
      </c>
      <c r="B706" s="93">
        <v>704</v>
      </c>
      <c r="C706" s="89" t="s">
        <v>110</v>
      </c>
      <c r="D706" s="89" t="s">
        <v>109</v>
      </c>
      <c r="E706" s="89">
        <v>0.93127959755269596</v>
      </c>
      <c r="F706" s="89">
        <v>-9.0204289202962809</v>
      </c>
      <c r="G706" s="89">
        <v>-4.2277292777725999E-15</v>
      </c>
      <c r="H706" s="89">
        <v>1.1345258880153799</v>
      </c>
      <c r="I706" s="89">
        <v>95</v>
      </c>
      <c r="J706" s="89">
        <v>0</v>
      </c>
      <c r="K706" s="89">
        <v>0</v>
      </c>
      <c r="L706" s="89">
        <v>0</v>
      </c>
      <c r="M706" s="89">
        <v>0</v>
      </c>
      <c r="N706" s="89" t="s">
        <v>230</v>
      </c>
      <c r="O706" s="89">
        <v>0</v>
      </c>
      <c r="P706" s="89">
        <v>0</v>
      </c>
      <c r="Q706" s="89">
        <v>0</v>
      </c>
      <c r="R706" s="89">
        <v>0</v>
      </c>
      <c r="S706" s="89" t="s">
        <v>230</v>
      </c>
      <c r="T706" s="89">
        <v>0.204889229484149</v>
      </c>
      <c r="U706" s="89">
        <v>15.271691570759501</v>
      </c>
      <c r="V706" s="89">
        <v>-7.3274719625260298E-16</v>
      </c>
      <c r="W706" s="89">
        <v>1.2781087663543</v>
      </c>
      <c r="X706" s="89">
        <v>95</v>
      </c>
      <c r="Y706" s="89">
        <v>0.143475003799058</v>
      </c>
      <c r="Z706" s="89">
        <v>17.291332256361301</v>
      </c>
      <c r="AA706" s="89">
        <v>1.61845845367578E-15</v>
      </c>
      <c r="AB706" s="89">
        <v>1.2925829528945101</v>
      </c>
      <c r="AC706" s="89">
        <v>99</v>
      </c>
      <c r="AD706" s="89">
        <v>0.197953556336016</v>
      </c>
      <c r="AE706" s="89">
        <v>15.5563362507148</v>
      </c>
      <c r="AF706" s="89">
        <v>-4.7961634663806795E-16</v>
      </c>
      <c r="AG706" s="89">
        <v>1.31173710707124</v>
      </c>
      <c r="AH706" s="89">
        <v>99</v>
      </c>
      <c r="AI706" s="89">
        <v>0.224806408535767</v>
      </c>
      <c r="AJ706" s="89">
        <v>14.708254476087999</v>
      </c>
      <c r="AK706" s="89">
        <v>-3.2297397080004503E-17</v>
      </c>
      <c r="AL706" s="89">
        <v>1.32631684186051</v>
      </c>
      <c r="AM706" s="89">
        <v>99</v>
      </c>
      <c r="AN706" s="89">
        <v>0</v>
      </c>
      <c r="AO706" s="89">
        <v>0</v>
      </c>
      <c r="AP706" s="89">
        <v>0</v>
      </c>
      <c r="AQ706" s="89">
        <v>0</v>
      </c>
      <c r="AR706" s="89" t="s">
        <v>230</v>
      </c>
      <c r="AS706" s="93">
        <f t="shared" si="21"/>
        <v>5</v>
      </c>
    </row>
    <row r="707" spans="1:45" x14ac:dyDescent="0.3">
      <c r="A707" s="93" t="str">
        <f t="shared" si="22"/>
        <v>QUAL3VIVT3</v>
      </c>
      <c r="B707" s="93">
        <v>705</v>
      </c>
      <c r="C707" s="89" t="s">
        <v>110</v>
      </c>
      <c r="D707" s="89" t="s">
        <v>458</v>
      </c>
      <c r="E707" s="89">
        <v>0</v>
      </c>
      <c r="F707" s="89">
        <v>0</v>
      </c>
      <c r="G707" s="89">
        <v>0</v>
      </c>
      <c r="H707" s="89">
        <v>0</v>
      </c>
      <c r="I707" s="89" t="s">
        <v>230</v>
      </c>
      <c r="J707" s="89">
        <v>0</v>
      </c>
      <c r="K707" s="89">
        <v>0</v>
      </c>
      <c r="L707" s="89">
        <v>0</v>
      </c>
      <c r="M707" s="89">
        <v>0</v>
      </c>
      <c r="N707" s="89" t="s">
        <v>230</v>
      </c>
      <c r="O707" s="89">
        <v>-0.69518384886330298</v>
      </c>
      <c r="P707" s="89">
        <v>67.7130857120885</v>
      </c>
      <c r="Q707" s="89">
        <v>-7.05467430504671E-15</v>
      </c>
      <c r="R707" s="89">
        <v>1.8650590563773</v>
      </c>
      <c r="S707" s="89">
        <v>95</v>
      </c>
      <c r="T707" s="89">
        <v>-0.61617641857960503</v>
      </c>
      <c r="U707" s="89">
        <v>65.128390532529707</v>
      </c>
      <c r="V707" s="89">
        <v>-1.68753899743024E-15</v>
      </c>
      <c r="W707" s="89">
        <v>1.8105839021755299</v>
      </c>
      <c r="X707" s="89">
        <v>99</v>
      </c>
      <c r="Y707" s="89">
        <v>-0.23945147713971299</v>
      </c>
      <c r="Z707" s="89">
        <v>53.018859346019198</v>
      </c>
      <c r="AA707" s="89">
        <v>-6.3159354289786695E-16</v>
      </c>
      <c r="AB707" s="89">
        <v>2.1037824426389502</v>
      </c>
      <c r="AC707" s="89">
        <v>95</v>
      </c>
      <c r="AD707" s="89">
        <v>-0.13917279230815399</v>
      </c>
      <c r="AE707" s="89">
        <v>49.786663220523401</v>
      </c>
      <c r="AF707" s="89">
        <v>4.1922021409845901E-15</v>
      </c>
      <c r="AG707" s="89">
        <v>2.1409744251053202</v>
      </c>
      <c r="AH707" s="89">
        <v>95</v>
      </c>
      <c r="AI707" s="89">
        <v>-0.13480139830357701</v>
      </c>
      <c r="AJ707" s="89">
        <v>49.649872620885098</v>
      </c>
      <c r="AK707" s="89">
        <v>-1.03351670656015E-15</v>
      </c>
      <c r="AL707" s="89">
        <v>2.1584767052374501</v>
      </c>
      <c r="AM707" s="89">
        <v>95</v>
      </c>
      <c r="AN707" s="89">
        <v>0</v>
      </c>
      <c r="AO707" s="89">
        <v>0</v>
      </c>
      <c r="AP707" s="89">
        <v>0</v>
      </c>
      <c r="AQ707" s="89">
        <v>0</v>
      </c>
      <c r="AR707" s="89" t="s">
        <v>230</v>
      </c>
      <c r="AS707" s="93">
        <f t="shared" si="21"/>
        <v>5</v>
      </c>
    </row>
    <row r="708" spans="1:45" x14ac:dyDescent="0.3">
      <c r="A708" s="93" t="str">
        <f t="shared" si="22"/>
        <v>RADL3BEEF3</v>
      </c>
      <c r="B708" s="93">
        <v>706</v>
      </c>
      <c r="C708" s="89" t="s">
        <v>99</v>
      </c>
      <c r="D708" s="89" t="s">
        <v>116</v>
      </c>
      <c r="E708" s="89">
        <v>0</v>
      </c>
      <c r="F708" s="89">
        <v>0</v>
      </c>
      <c r="G708" s="89">
        <v>0</v>
      </c>
      <c r="H708" s="89">
        <v>0</v>
      </c>
      <c r="I708" s="89" t="s">
        <v>230</v>
      </c>
      <c r="J708" s="89">
        <v>-0.68316044341879001</v>
      </c>
      <c r="K708" s="89">
        <v>27.471991212689598</v>
      </c>
      <c r="L708" s="89">
        <v>-4.1448326252672502E-16</v>
      </c>
      <c r="M708" s="89">
        <v>0.747829950258737</v>
      </c>
      <c r="N708" s="89">
        <v>99</v>
      </c>
      <c r="O708" s="89">
        <v>-0.76536738941314797</v>
      </c>
      <c r="P708" s="89">
        <v>29.725818129797201</v>
      </c>
      <c r="Q708" s="89">
        <v>4.54239820360921E-15</v>
      </c>
      <c r="R708" s="89">
        <v>0.97928678518870205</v>
      </c>
      <c r="S708" s="89">
        <v>95</v>
      </c>
      <c r="T708" s="89">
        <v>-0.76392038699307596</v>
      </c>
      <c r="U708" s="89">
        <v>29.7035904401551</v>
      </c>
      <c r="V708" s="89">
        <v>-2.4424906541753401E-16</v>
      </c>
      <c r="W708" s="89">
        <v>0.93398735165138702</v>
      </c>
      <c r="X708" s="89">
        <v>95</v>
      </c>
      <c r="Y708" s="89">
        <v>-0.71481921776278601</v>
      </c>
      <c r="Z708" s="89">
        <v>28.485512964058898</v>
      </c>
      <c r="AA708" s="89">
        <v>-1.61845845367578E-15</v>
      </c>
      <c r="AB708" s="89">
        <v>0.90331566682658404</v>
      </c>
      <c r="AC708" s="89">
        <v>99</v>
      </c>
      <c r="AD708" s="89">
        <v>-0.57064314982258901</v>
      </c>
      <c r="AE708" s="89">
        <v>24.923539398740701</v>
      </c>
      <c r="AF708" s="89">
        <v>-1.4033219031261999E-15</v>
      </c>
      <c r="AG708" s="89">
        <v>1.1261965127118401</v>
      </c>
      <c r="AH708" s="89">
        <v>99</v>
      </c>
      <c r="AI708" s="89">
        <v>0</v>
      </c>
      <c r="AJ708" s="89">
        <v>0</v>
      </c>
      <c r="AK708" s="89">
        <v>0</v>
      </c>
      <c r="AL708" s="89">
        <v>0</v>
      </c>
      <c r="AM708" s="89" t="s">
        <v>230</v>
      </c>
      <c r="AN708" s="89">
        <v>0</v>
      </c>
      <c r="AO708" s="89">
        <v>0</v>
      </c>
      <c r="AP708" s="89">
        <v>0</v>
      </c>
      <c r="AQ708" s="89">
        <v>0</v>
      </c>
      <c r="AR708" s="89" t="s">
        <v>230</v>
      </c>
      <c r="AS708" s="93">
        <f t="shared" ref="AS708:AS771" si="23">IF(AR708="",0,8-SUMIFS($E$1:$AQ$1,E708:AQ708,0))</f>
        <v>5</v>
      </c>
    </row>
    <row r="709" spans="1:45" x14ac:dyDescent="0.3">
      <c r="A709" s="93" t="str">
        <f t="shared" si="22"/>
        <v>RADL3BRML3</v>
      </c>
      <c r="B709" s="93">
        <v>707</v>
      </c>
      <c r="C709" s="89" t="s">
        <v>99</v>
      </c>
      <c r="D709" s="89" t="s">
        <v>105</v>
      </c>
      <c r="E709" s="89">
        <v>0</v>
      </c>
      <c r="F709" s="89">
        <v>0</v>
      </c>
      <c r="G709" s="89">
        <v>0</v>
      </c>
      <c r="H709" s="89">
        <v>0</v>
      </c>
      <c r="I709" s="89" t="s">
        <v>230</v>
      </c>
      <c r="J709" s="89">
        <v>0</v>
      </c>
      <c r="K709" s="89">
        <v>0</v>
      </c>
      <c r="L709" s="89">
        <v>0</v>
      </c>
      <c r="M709" s="89">
        <v>0</v>
      </c>
      <c r="N709" s="89" t="s">
        <v>230</v>
      </c>
      <c r="O709" s="89">
        <v>0</v>
      </c>
      <c r="P709" s="89">
        <v>0</v>
      </c>
      <c r="Q709" s="89">
        <v>0</v>
      </c>
      <c r="R709" s="89">
        <v>0</v>
      </c>
      <c r="S709" s="89" t="s">
        <v>230</v>
      </c>
      <c r="T709" s="89">
        <v>-0.112112214629714</v>
      </c>
      <c r="U709" s="89">
        <v>12.512768717120601</v>
      </c>
      <c r="V709" s="89">
        <v>3.1086244689504401E-16</v>
      </c>
      <c r="W709" s="89">
        <v>0.71737890135575799</v>
      </c>
      <c r="X709" s="89">
        <v>95</v>
      </c>
      <c r="Y709" s="89">
        <v>-0.107813300932585</v>
      </c>
      <c r="Z709" s="89">
        <v>12.431002682706801</v>
      </c>
      <c r="AA709" s="89">
        <v>7.8949192862233394E-17</v>
      </c>
      <c r="AB709" s="89">
        <v>0.743547303739445</v>
      </c>
      <c r="AC709" s="89">
        <v>99</v>
      </c>
      <c r="AD709" s="89">
        <v>-3.16440000261431E-2</v>
      </c>
      <c r="AE709" s="89">
        <v>10.5568070434862</v>
      </c>
      <c r="AF709" s="89">
        <v>1.95399252334028E-16</v>
      </c>
      <c r="AG709" s="89">
        <v>0.79957763278220595</v>
      </c>
      <c r="AH709" s="89">
        <v>95</v>
      </c>
      <c r="AI709" s="89">
        <v>-6.1270840300828603E-3</v>
      </c>
      <c r="AJ709" s="89">
        <v>9.9299712218445499</v>
      </c>
      <c r="AK709" s="89">
        <v>4.19866162040059E-16</v>
      </c>
      <c r="AL709" s="89">
        <v>0.81808884048378605</v>
      </c>
      <c r="AM709" s="89">
        <v>99</v>
      </c>
      <c r="AN709" s="89">
        <v>0.203700043505782</v>
      </c>
      <c r="AO709" s="89">
        <v>5.8712798132040396</v>
      </c>
      <c r="AP709" s="89">
        <v>-2.2737367544323201E-16</v>
      </c>
      <c r="AQ709" s="89">
        <v>2.4693264869602198</v>
      </c>
      <c r="AR709" s="89">
        <v>99</v>
      </c>
      <c r="AS709" s="93">
        <f t="shared" si="23"/>
        <v>5</v>
      </c>
    </row>
    <row r="710" spans="1:45" x14ac:dyDescent="0.3">
      <c r="A710" s="93" t="str">
        <f t="shared" si="22"/>
        <v>RADL3CCRO3</v>
      </c>
      <c r="B710" s="93">
        <v>708</v>
      </c>
      <c r="C710" s="89" t="s">
        <v>99</v>
      </c>
      <c r="D710" s="89" t="s">
        <v>84</v>
      </c>
      <c r="E710" s="89">
        <v>0</v>
      </c>
      <c r="F710" s="89">
        <v>0</v>
      </c>
      <c r="G710" s="89">
        <v>0</v>
      </c>
      <c r="H710" s="89">
        <v>0</v>
      </c>
      <c r="I710" s="89" t="s">
        <v>230</v>
      </c>
      <c r="J710" s="89">
        <v>-0.191439804975086</v>
      </c>
      <c r="K710" s="89">
        <v>17.689952663173202</v>
      </c>
      <c r="L710" s="89">
        <v>-1.28785870856518E-15</v>
      </c>
      <c r="M710" s="89">
        <v>0.64704910156363304</v>
      </c>
      <c r="N710" s="89">
        <v>95</v>
      </c>
      <c r="O710" s="89">
        <v>-0.24597669739296099</v>
      </c>
      <c r="P710" s="89">
        <v>19.1730919303922</v>
      </c>
      <c r="Q710" s="89">
        <v>-1.68753899743024E-15</v>
      </c>
      <c r="R710" s="89">
        <v>0.72759233932169698</v>
      </c>
      <c r="S710" s="89">
        <v>95</v>
      </c>
      <c r="T710" s="89">
        <v>-0.31198349385740698</v>
      </c>
      <c r="U710" s="89">
        <v>20.853886630390999</v>
      </c>
      <c r="V710" s="89">
        <v>1.2545520178264299E-15</v>
      </c>
      <c r="W710" s="89">
        <v>0.74248919928921198</v>
      </c>
      <c r="X710" s="89">
        <v>99</v>
      </c>
      <c r="Y710" s="89">
        <v>-0.25734528126571299</v>
      </c>
      <c r="Z710" s="89">
        <v>19.526430310032499</v>
      </c>
      <c r="AA710" s="89">
        <v>-6.7106813932898398E-16</v>
      </c>
      <c r="AB710" s="89">
        <v>0.821385862941311</v>
      </c>
      <c r="AC710" s="89">
        <v>99</v>
      </c>
      <c r="AD710" s="89">
        <v>0</v>
      </c>
      <c r="AE710" s="89">
        <v>0</v>
      </c>
      <c r="AF710" s="89">
        <v>0</v>
      </c>
      <c r="AG710" s="89">
        <v>0</v>
      </c>
      <c r="AH710" s="89" t="s">
        <v>230</v>
      </c>
      <c r="AI710" s="89">
        <v>0</v>
      </c>
      <c r="AJ710" s="89">
        <v>0</v>
      </c>
      <c r="AK710" s="89">
        <v>0</v>
      </c>
      <c r="AL710" s="89">
        <v>0</v>
      </c>
      <c r="AM710" s="89" t="s">
        <v>230</v>
      </c>
      <c r="AN710" s="89">
        <v>0.15053735227173101</v>
      </c>
      <c r="AO710" s="89">
        <v>9.9739821211536803</v>
      </c>
      <c r="AP710" s="89">
        <v>1.4210854715202001E-15</v>
      </c>
      <c r="AQ710" s="89">
        <v>1.53656944330432</v>
      </c>
      <c r="AR710" s="89">
        <v>95</v>
      </c>
      <c r="AS710" s="93">
        <f t="shared" si="23"/>
        <v>5</v>
      </c>
    </row>
    <row r="711" spans="1:45" x14ac:dyDescent="0.3">
      <c r="A711" s="93" t="str">
        <f t="shared" si="22"/>
        <v>RADL3CIEL3</v>
      </c>
      <c r="B711" s="93">
        <v>709</v>
      </c>
      <c r="C711" s="89" t="s">
        <v>99</v>
      </c>
      <c r="D711" s="89" t="s">
        <v>85</v>
      </c>
      <c r="E711" s="89">
        <v>-0.13598270806908999</v>
      </c>
      <c r="F711" s="89">
        <v>7.2027034449513803</v>
      </c>
      <c r="G711" s="89">
        <v>-8.6597395920762198E-16</v>
      </c>
      <c r="H711" s="89">
        <v>0.25230469204001299</v>
      </c>
      <c r="I711" s="89">
        <v>95</v>
      </c>
      <c r="J711" s="89">
        <v>-0.225038251607804</v>
      </c>
      <c r="K711" s="89">
        <v>9.4611474877970405</v>
      </c>
      <c r="L711" s="89">
        <v>-3.1086244689504401E-16</v>
      </c>
      <c r="M711" s="89">
        <v>0.28647811356766101</v>
      </c>
      <c r="N711" s="89">
        <v>99</v>
      </c>
      <c r="O711" s="89">
        <v>-0.26472119508273501</v>
      </c>
      <c r="P711" s="89">
        <v>10.545175934064</v>
      </c>
      <c r="Q711" s="89">
        <v>1.9032394707859801E-16</v>
      </c>
      <c r="R711" s="89">
        <v>0.415702157808713</v>
      </c>
      <c r="S711" s="89">
        <v>95</v>
      </c>
      <c r="T711" s="89">
        <v>-0.282852321594254</v>
      </c>
      <c r="U711" s="89">
        <v>11.0075456991426</v>
      </c>
      <c r="V711" s="89">
        <v>1.17683640610267E-15</v>
      </c>
      <c r="W711" s="89">
        <v>0.41213081304188798</v>
      </c>
      <c r="X711" s="89">
        <v>99</v>
      </c>
      <c r="Y711" s="89">
        <v>-0.19362755953387101</v>
      </c>
      <c r="Z711" s="89">
        <v>8.7941876436994395</v>
      </c>
      <c r="AA711" s="89">
        <v>1.9737298215558299E-17</v>
      </c>
      <c r="AB711" s="89">
        <v>0.49590704239415601</v>
      </c>
      <c r="AC711" s="89">
        <v>99</v>
      </c>
      <c r="AD711" s="89">
        <v>0</v>
      </c>
      <c r="AE711" s="89">
        <v>0</v>
      </c>
      <c r="AF711" s="89">
        <v>0</v>
      </c>
      <c r="AG711" s="89">
        <v>0</v>
      </c>
      <c r="AH711" s="89" t="s">
        <v>230</v>
      </c>
      <c r="AI711" s="89">
        <v>-0.12930897226721499</v>
      </c>
      <c r="AJ711" s="89">
        <v>7.2129880415976402</v>
      </c>
      <c r="AK711" s="89">
        <v>-3.0682527226004302E-16</v>
      </c>
      <c r="AL711" s="89">
        <v>0.51813254277716603</v>
      </c>
      <c r="AM711" s="89">
        <v>95</v>
      </c>
      <c r="AN711" s="89">
        <v>0</v>
      </c>
      <c r="AO711" s="89">
        <v>0</v>
      </c>
      <c r="AP711" s="89">
        <v>0</v>
      </c>
      <c r="AQ711" s="89">
        <v>0</v>
      </c>
      <c r="AR711" s="89" t="s">
        <v>230</v>
      </c>
      <c r="AS711" s="93">
        <f t="shared" si="23"/>
        <v>6</v>
      </c>
    </row>
    <row r="712" spans="1:45" x14ac:dyDescent="0.3">
      <c r="A712" s="93" t="str">
        <f t="shared" si="22"/>
        <v>RADL3ECOR3</v>
      </c>
      <c r="B712" s="93">
        <v>710</v>
      </c>
      <c r="C712" s="89" t="s">
        <v>99</v>
      </c>
      <c r="D712" s="89" t="s">
        <v>88</v>
      </c>
      <c r="E712" s="89">
        <v>0</v>
      </c>
      <c r="F712" s="89">
        <v>0</v>
      </c>
      <c r="G712" s="89">
        <v>0</v>
      </c>
      <c r="H712" s="89">
        <v>0</v>
      </c>
      <c r="I712" s="89" t="s">
        <v>230</v>
      </c>
      <c r="J712" s="89">
        <v>-0.26265592081389599</v>
      </c>
      <c r="K712" s="89">
        <v>18.914952975959999</v>
      </c>
      <c r="L712" s="89">
        <v>2.9457917586720798E-15</v>
      </c>
      <c r="M712" s="89">
        <v>0.77249599270966696</v>
      </c>
      <c r="N712" s="89">
        <v>95</v>
      </c>
      <c r="O712" s="89">
        <v>-0.31808611370981399</v>
      </c>
      <c r="P712" s="89">
        <v>20.419197662791699</v>
      </c>
      <c r="Q712" s="89">
        <v>-7.1054273576010003E-16</v>
      </c>
      <c r="R712" s="89">
        <v>0.83039709590527899</v>
      </c>
      <c r="S712" s="89">
        <v>95</v>
      </c>
      <c r="T712" s="89">
        <v>-0.31921239860210299</v>
      </c>
      <c r="U712" s="89">
        <v>20.468118854186599</v>
      </c>
      <c r="V712" s="89">
        <v>-2.4313884239290899E-15</v>
      </c>
      <c r="W712" s="89">
        <v>0.82422505901196397</v>
      </c>
      <c r="X712" s="89">
        <v>95</v>
      </c>
      <c r="Y712" s="89">
        <v>-0.21578533039366399</v>
      </c>
      <c r="Z712" s="89">
        <v>17.9288218990168</v>
      </c>
      <c r="AA712" s="89">
        <v>-4.7369515717340002E-16</v>
      </c>
      <c r="AB712" s="89">
        <v>0.95167744097082796</v>
      </c>
      <c r="AC712" s="89">
        <v>99</v>
      </c>
      <c r="AD712" s="89">
        <v>0</v>
      </c>
      <c r="AE712" s="89">
        <v>0</v>
      </c>
      <c r="AF712" s="89">
        <v>0</v>
      </c>
      <c r="AG712" s="89">
        <v>0</v>
      </c>
      <c r="AH712" s="89" t="s">
        <v>230</v>
      </c>
      <c r="AI712" s="89">
        <v>0</v>
      </c>
      <c r="AJ712" s="89">
        <v>0</v>
      </c>
      <c r="AK712" s="89">
        <v>0</v>
      </c>
      <c r="AL712" s="89">
        <v>0</v>
      </c>
      <c r="AM712" s="89" t="s">
        <v>230</v>
      </c>
      <c r="AN712" s="89">
        <v>0.316495795225476</v>
      </c>
      <c r="AO712" s="89">
        <v>5.4089042359995503</v>
      </c>
      <c r="AP712" s="89">
        <v>-5.4001247917767603E-16</v>
      </c>
      <c r="AQ712" s="89">
        <v>1.8416320650754101</v>
      </c>
      <c r="AR712" s="89">
        <v>95</v>
      </c>
      <c r="AS712" s="93">
        <f t="shared" si="23"/>
        <v>5</v>
      </c>
    </row>
    <row r="713" spans="1:45" x14ac:dyDescent="0.3">
      <c r="A713" s="93" t="str">
        <f t="shared" si="22"/>
        <v>RADL3IRBR3</v>
      </c>
      <c r="B713" s="93">
        <v>711</v>
      </c>
      <c r="C713" s="89" t="s">
        <v>99</v>
      </c>
      <c r="D713" s="89" t="s">
        <v>108</v>
      </c>
      <c r="E713" s="89">
        <v>0.16825645074151099</v>
      </c>
      <c r="F713" s="89">
        <v>2.8442225272577502</v>
      </c>
      <c r="G713" s="89">
        <v>9.7699626167013803E-16</v>
      </c>
      <c r="H713" s="89">
        <v>0.59882013508801102</v>
      </c>
      <c r="I713" s="89">
        <v>95</v>
      </c>
      <c r="J713" s="89">
        <v>-2.63153477628495E-3</v>
      </c>
      <c r="K713" s="89">
        <v>7.1641708345183899</v>
      </c>
      <c r="L713" s="89">
        <v>2.2204460492503101E-17</v>
      </c>
      <c r="M713" s="89">
        <v>0.61980489675129602</v>
      </c>
      <c r="N713" s="89">
        <v>95</v>
      </c>
      <c r="O713" s="89">
        <v>-8.2523416751380099E-2</v>
      </c>
      <c r="P713" s="89">
        <v>9.2398651823831592</v>
      </c>
      <c r="Q713" s="89">
        <v>4.4408920985006301E-17</v>
      </c>
      <c r="R713" s="89">
        <v>0.69010510827071603</v>
      </c>
      <c r="S713" s="89">
        <v>95</v>
      </c>
      <c r="T713" s="89">
        <v>-0.27801217335651202</v>
      </c>
      <c r="U713" s="89">
        <v>14.1669114225525</v>
      </c>
      <c r="V713" s="89">
        <v>-3.05311331771918E-16</v>
      </c>
      <c r="W713" s="89">
        <v>0.918265239810795</v>
      </c>
      <c r="X713" s="89">
        <v>95</v>
      </c>
      <c r="Y713" s="89">
        <v>-0.24354064829538999</v>
      </c>
      <c r="Z713" s="89">
        <v>13.3480682964669</v>
      </c>
      <c r="AA713" s="89">
        <v>6.3159354289786695E-16</v>
      </c>
      <c r="AB713" s="89">
        <v>1.0818188984416399</v>
      </c>
      <c r="AC713" s="89">
        <v>95</v>
      </c>
      <c r="AD713" s="89">
        <v>-0.27301987490384599</v>
      </c>
      <c r="AE713" s="89">
        <v>14.080898981980599</v>
      </c>
      <c r="AF713" s="89">
        <v>-8.1712414612411495E-16</v>
      </c>
      <c r="AG713" s="89">
        <v>1.11367555512468</v>
      </c>
      <c r="AH713" s="89">
        <v>95</v>
      </c>
      <c r="AI713" s="89">
        <v>-0.26690222560242699</v>
      </c>
      <c r="AJ713" s="89">
        <v>13.921199090639901</v>
      </c>
      <c r="AK713" s="89">
        <v>2.9067657372004098E-16</v>
      </c>
      <c r="AL713" s="89">
        <v>1.1096997993861899</v>
      </c>
      <c r="AM713" s="89">
        <v>99</v>
      </c>
      <c r="AN713" s="89">
        <v>0.36279532994978497</v>
      </c>
      <c r="AO713" s="89">
        <v>1.49875430826431</v>
      </c>
      <c r="AP713" s="89">
        <v>-6.82121026329696E-16</v>
      </c>
      <c r="AQ713" s="89">
        <v>6.9827733877457998</v>
      </c>
      <c r="AR713" s="89">
        <v>99</v>
      </c>
      <c r="AS713" s="93">
        <f t="shared" si="23"/>
        <v>8</v>
      </c>
    </row>
    <row r="714" spans="1:45" x14ac:dyDescent="0.3">
      <c r="A714" s="93" t="str">
        <f t="shared" si="22"/>
        <v>RADL3LAME4</v>
      </c>
      <c r="B714" s="93">
        <v>712</v>
      </c>
      <c r="C714" s="89" t="s">
        <v>99</v>
      </c>
      <c r="D714" s="89" t="s">
        <v>138</v>
      </c>
      <c r="E714" s="89">
        <v>-1.1660952323706799</v>
      </c>
      <c r="F714" s="89">
        <v>54.680233839077502</v>
      </c>
      <c r="G714" s="89">
        <v>2.59348098552437E-15</v>
      </c>
      <c r="H714" s="89">
        <v>1.7033966060422701</v>
      </c>
      <c r="I714" s="89">
        <v>95</v>
      </c>
      <c r="J714" s="89">
        <v>-1.7896401574812599</v>
      </c>
      <c r="K714" s="89">
        <v>70.497267349681195</v>
      </c>
      <c r="L714" s="89">
        <v>5.0922229396140498E-15</v>
      </c>
      <c r="M714" s="89">
        <v>1.9659626310287801</v>
      </c>
      <c r="N714" s="89">
        <v>99</v>
      </c>
      <c r="O714" s="89">
        <v>-2.0684758107968801</v>
      </c>
      <c r="P714" s="89">
        <v>78.074261407084194</v>
      </c>
      <c r="Q714" s="89">
        <v>-3.6542197839090903E-15</v>
      </c>
      <c r="R714" s="89">
        <v>2.7536030638329398</v>
      </c>
      <c r="S714" s="89">
        <v>95</v>
      </c>
      <c r="T714" s="89">
        <v>-2.0389402906671399</v>
      </c>
      <c r="U714" s="89">
        <v>77.365094441617302</v>
      </c>
      <c r="V714" s="89">
        <v>3.28626015289046E-15</v>
      </c>
      <c r="W714" s="89">
        <v>2.6323298655630101</v>
      </c>
      <c r="X714" s="89">
        <v>95</v>
      </c>
      <c r="Y714" s="89">
        <v>-1.5550108576736399</v>
      </c>
      <c r="Z714" s="89">
        <v>65.349538765362595</v>
      </c>
      <c r="AA714" s="89">
        <v>-2.21057740014253E-15</v>
      </c>
      <c r="AB714" s="89">
        <v>2.9683139039153201</v>
      </c>
      <c r="AC714" s="89">
        <v>95</v>
      </c>
      <c r="AD714" s="89">
        <v>0</v>
      </c>
      <c r="AE714" s="89">
        <v>0</v>
      </c>
      <c r="AF714" s="89">
        <v>0</v>
      </c>
      <c r="AG714" s="89">
        <v>0</v>
      </c>
      <c r="AH714" s="89" t="s">
        <v>230</v>
      </c>
      <c r="AI714" s="89">
        <v>0</v>
      </c>
      <c r="AJ714" s="89">
        <v>0</v>
      </c>
      <c r="AK714" s="89">
        <v>0</v>
      </c>
      <c r="AL714" s="89">
        <v>0</v>
      </c>
      <c r="AM714" s="89" t="s">
        <v>230</v>
      </c>
      <c r="AN714" s="89">
        <v>0</v>
      </c>
      <c r="AO714" s="89">
        <v>0</v>
      </c>
      <c r="AP714" s="89">
        <v>0</v>
      </c>
      <c r="AQ714" s="89">
        <v>0</v>
      </c>
      <c r="AR714" s="89" t="s">
        <v>230</v>
      </c>
      <c r="AS714" s="93">
        <f t="shared" si="23"/>
        <v>5</v>
      </c>
    </row>
    <row r="715" spans="1:45" x14ac:dyDescent="0.3">
      <c r="A715" s="93" t="str">
        <f t="shared" si="22"/>
        <v>RADL3LCAM3</v>
      </c>
      <c r="B715" s="93">
        <v>713</v>
      </c>
      <c r="C715" s="89" t="s">
        <v>99</v>
      </c>
      <c r="D715" s="89" t="s">
        <v>509</v>
      </c>
      <c r="E715" s="89">
        <v>0</v>
      </c>
      <c r="F715" s="89">
        <v>0</v>
      </c>
      <c r="G715" s="89">
        <v>0</v>
      </c>
      <c r="H715" s="89">
        <v>0</v>
      </c>
      <c r="I715" s="89" t="s">
        <v>230</v>
      </c>
      <c r="J715" s="89">
        <v>1.64302415103767</v>
      </c>
      <c r="K715" s="89">
        <v>-14.889730335607499</v>
      </c>
      <c r="L715" s="89">
        <v>-1.5395092608135501E-15</v>
      </c>
      <c r="M715" s="89">
        <v>1.5927127024600101</v>
      </c>
      <c r="N715" s="89">
        <v>99</v>
      </c>
      <c r="O715" s="89">
        <v>0</v>
      </c>
      <c r="P715" s="89">
        <v>0</v>
      </c>
      <c r="Q715" s="89">
        <v>0</v>
      </c>
      <c r="R715" s="89">
        <v>0</v>
      </c>
      <c r="S715" s="89" t="s">
        <v>230</v>
      </c>
      <c r="T715" s="89">
        <v>2.1821682630389199</v>
      </c>
      <c r="U715" s="89">
        <v>-28.977038179605199</v>
      </c>
      <c r="V715" s="89">
        <v>-8.4376949871511903E-16</v>
      </c>
      <c r="W715" s="89">
        <v>2.3621564295028601</v>
      </c>
      <c r="X715" s="89">
        <v>95</v>
      </c>
      <c r="Y715" s="89">
        <v>2.4721090422609602</v>
      </c>
      <c r="Z715" s="89">
        <v>-36.238936034321497</v>
      </c>
      <c r="AA715" s="89">
        <v>7.4212241290499405E-15</v>
      </c>
      <c r="AB715" s="89">
        <v>2.4629991914218001</v>
      </c>
      <c r="AC715" s="89">
        <v>95</v>
      </c>
      <c r="AD715" s="89">
        <v>2.7069493955171602</v>
      </c>
      <c r="AE715" s="89">
        <v>-42.060985266199097</v>
      </c>
      <c r="AF715" s="89">
        <v>6.5369931689929196E-15</v>
      </c>
      <c r="AG715" s="89">
        <v>2.52099740038771</v>
      </c>
      <c r="AH715" s="89">
        <v>99</v>
      </c>
      <c r="AI715" s="89">
        <v>2.8529983314594398</v>
      </c>
      <c r="AJ715" s="89">
        <v>-45.768386625096099</v>
      </c>
      <c r="AK715" s="89">
        <v>1.5502750598402201E-15</v>
      </c>
      <c r="AL715" s="89">
        <v>2.7707095561937201</v>
      </c>
      <c r="AM715" s="89">
        <v>99</v>
      </c>
      <c r="AN715" s="89">
        <v>2.78602343492458</v>
      </c>
      <c r="AO715" s="89">
        <v>-44.299270150813904</v>
      </c>
      <c r="AP715" s="89">
        <v>3.7516656448133299E-15</v>
      </c>
      <c r="AQ715" s="89">
        <v>2.72920157284981</v>
      </c>
      <c r="AR715" s="89">
        <v>99</v>
      </c>
      <c r="AS715" s="93">
        <f t="shared" si="23"/>
        <v>6</v>
      </c>
    </row>
    <row r="716" spans="1:45" x14ac:dyDescent="0.3">
      <c r="A716" s="93" t="str">
        <f t="shared" si="22"/>
        <v>RADL3LREN3</v>
      </c>
      <c r="B716" s="93">
        <v>714</v>
      </c>
      <c r="C716" s="89" t="s">
        <v>99</v>
      </c>
      <c r="D716" s="89" t="s">
        <v>114</v>
      </c>
      <c r="E716" s="89">
        <v>0</v>
      </c>
      <c r="F716" s="89">
        <v>0</v>
      </c>
      <c r="G716" s="89">
        <v>0</v>
      </c>
      <c r="H716" s="89">
        <v>0</v>
      </c>
      <c r="I716" s="89" t="s">
        <v>230</v>
      </c>
      <c r="J716" s="89">
        <v>0</v>
      </c>
      <c r="K716" s="89">
        <v>0</v>
      </c>
      <c r="L716" s="89">
        <v>0</v>
      </c>
      <c r="M716" s="89">
        <v>0</v>
      </c>
      <c r="N716" s="89" t="s">
        <v>230</v>
      </c>
      <c r="O716" s="89">
        <v>0</v>
      </c>
      <c r="P716" s="89">
        <v>0</v>
      </c>
      <c r="Q716" s="89">
        <v>0</v>
      </c>
      <c r="R716" s="89">
        <v>0</v>
      </c>
      <c r="S716" s="89" t="s">
        <v>230</v>
      </c>
      <c r="T716" s="89">
        <v>0.34004852932355101</v>
      </c>
      <c r="U716" s="89">
        <v>34.382082898667697</v>
      </c>
      <c r="V716" s="89">
        <v>-1.68753899743024E-15</v>
      </c>
      <c r="W716" s="89">
        <v>2.2085565764258202</v>
      </c>
      <c r="X716" s="89">
        <v>95</v>
      </c>
      <c r="Y716" s="89">
        <v>0.50341878565891796</v>
      </c>
      <c r="Z716" s="89">
        <v>30.378835546755301</v>
      </c>
      <c r="AA716" s="89">
        <v>3.6316628716627301E-15</v>
      </c>
      <c r="AB716" s="89">
        <v>2.37799878343781</v>
      </c>
      <c r="AC716" s="89">
        <v>99</v>
      </c>
      <c r="AD716" s="89">
        <v>0.88341696034775297</v>
      </c>
      <c r="AE716" s="89">
        <v>21.005214781758198</v>
      </c>
      <c r="AF716" s="89">
        <v>-2.4868995751603501E-15</v>
      </c>
      <c r="AG716" s="89">
        <v>2.7067198125697001</v>
      </c>
      <c r="AH716" s="89">
        <v>95</v>
      </c>
      <c r="AI716" s="89">
        <v>1.1780056532493099</v>
      </c>
      <c r="AJ716" s="89">
        <v>13.7185497873025</v>
      </c>
      <c r="AK716" s="89">
        <v>1.5502750598402201E-15</v>
      </c>
      <c r="AL716" s="89">
        <v>3.0050974316827102</v>
      </c>
      <c r="AM716" s="89">
        <v>95</v>
      </c>
      <c r="AN716" s="89">
        <v>1.47202391980284</v>
      </c>
      <c r="AO716" s="89">
        <v>8.1781536810987703</v>
      </c>
      <c r="AP716" s="89">
        <v>2.2737367544323201E-16</v>
      </c>
      <c r="AQ716" s="89">
        <v>4.6365509612239899</v>
      </c>
      <c r="AR716" s="89">
        <v>95</v>
      </c>
      <c r="AS716" s="93">
        <f t="shared" si="23"/>
        <v>5</v>
      </c>
    </row>
    <row r="717" spans="1:45" x14ac:dyDescent="0.3">
      <c r="A717" s="93" t="str">
        <f t="shared" si="22"/>
        <v>RADL3MGLU3</v>
      </c>
      <c r="B717" s="93">
        <v>715</v>
      </c>
      <c r="C717" s="89" t="s">
        <v>99</v>
      </c>
      <c r="D717" s="89" t="s">
        <v>132</v>
      </c>
      <c r="E717" s="89">
        <v>0.85679306375256004</v>
      </c>
      <c r="F717" s="89">
        <v>2.9745639493431599</v>
      </c>
      <c r="G717" s="89">
        <v>5.3290705182007502E-16</v>
      </c>
      <c r="H717" s="89">
        <v>1.02082758664257</v>
      </c>
      <c r="I717" s="89">
        <v>95</v>
      </c>
      <c r="J717" s="89">
        <v>0.81116501845993805</v>
      </c>
      <c r="K717" s="89">
        <v>4.0954497596632597</v>
      </c>
      <c r="L717" s="89">
        <v>-3.1086244689504399E-15</v>
      </c>
      <c r="M717" s="89">
        <v>1.10088374266171</v>
      </c>
      <c r="N717" s="89">
        <v>99</v>
      </c>
      <c r="O717" s="89">
        <v>0</v>
      </c>
      <c r="P717" s="89">
        <v>0</v>
      </c>
      <c r="Q717" s="89">
        <v>0</v>
      </c>
      <c r="R717" s="89">
        <v>0</v>
      </c>
      <c r="S717" s="89" t="s">
        <v>230</v>
      </c>
      <c r="T717" s="89">
        <v>1.28073209779032</v>
      </c>
      <c r="U717" s="89">
        <v>-8.0105509458725503</v>
      </c>
      <c r="V717" s="89">
        <v>-2.66453525910038E-15</v>
      </c>
      <c r="W717" s="89">
        <v>1.7221682526277799</v>
      </c>
      <c r="X717" s="89">
        <v>95</v>
      </c>
      <c r="Y717" s="89">
        <v>1.6570013004011701</v>
      </c>
      <c r="Z717" s="89">
        <v>-17.427346651348099</v>
      </c>
      <c r="AA717" s="89">
        <v>-4.7369515717340002E-16</v>
      </c>
      <c r="AB717" s="89">
        <v>2.0757135276469101</v>
      </c>
      <c r="AC717" s="89">
        <v>95</v>
      </c>
      <c r="AD717" s="89">
        <v>2.01989442983349</v>
      </c>
      <c r="AE717" s="89">
        <v>-26.415969548940801</v>
      </c>
      <c r="AF717" s="89">
        <v>0</v>
      </c>
      <c r="AG717" s="89">
        <v>2.3920661126855398</v>
      </c>
      <c r="AH717" s="89">
        <v>95</v>
      </c>
      <c r="AI717" s="89">
        <v>2.3637258822715701</v>
      </c>
      <c r="AJ717" s="89">
        <v>-34.974005422364002</v>
      </c>
      <c r="AK717" s="89">
        <v>3.1005501196804402E-15</v>
      </c>
      <c r="AL717" s="89">
        <v>2.9682966741729002</v>
      </c>
      <c r="AM717" s="89">
        <v>95</v>
      </c>
      <c r="AN717" s="89">
        <v>0</v>
      </c>
      <c r="AO717" s="89">
        <v>0</v>
      </c>
      <c r="AP717" s="89">
        <v>0</v>
      </c>
      <c r="AQ717" s="89">
        <v>0</v>
      </c>
      <c r="AR717" s="89" t="s">
        <v>230</v>
      </c>
      <c r="AS717" s="93">
        <f t="shared" si="23"/>
        <v>6</v>
      </c>
    </row>
    <row r="718" spans="1:45" x14ac:dyDescent="0.3">
      <c r="A718" s="93" t="str">
        <f t="shared" si="22"/>
        <v>RADL3MULT3</v>
      </c>
      <c r="B718" s="93">
        <v>716</v>
      </c>
      <c r="C718" s="89" t="s">
        <v>99</v>
      </c>
      <c r="D718" s="89" t="s">
        <v>109</v>
      </c>
      <c r="E718" s="89">
        <v>0</v>
      </c>
      <c r="F718" s="89">
        <v>0</v>
      </c>
      <c r="G718" s="89">
        <v>0</v>
      </c>
      <c r="H718" s="89">
        <v>0</v>
      </c>
      <c r="I718" s="89" t="s">
        <v>230</v>
      </c>
      <c r="J718" s="89">
        <v>0</v>
      </c>
      <c r="K718" s="89">
        <v>0</v>
      </c>
      <c r="L718" s="89">
        <v>0</v>
      </c>
      <c r="M718" s="89">
        <v>0</v>
      </c>
      <c r="N718" s="89" t="s">
        <v>230</v>
      </c>
      <c r="O718" s="89">
        <v>0</v>
      </c>
      <c r="P718" s="89">
        <v>0</v>
      </c>
      <c r="Q718" s="89">
        <v>0</v>
      </c>
      <c r="R718" s="89">
        <v>0</v>
      </c>
      <c r="S718" s="89" t="s">
        <v>230</v>
      </c>
      <c r="T718" s="89">
        <v>0.15005274259833501</v>
      </c>
      <c r="U718" s="89">
        <v>18.1359092646065</v>
      </c>
      <c r="V718" s="89">
        <v>6.6613381477509402E-17</v>
      </c>
      <c r="W718" s="89">
        <v>1.35387345918268</v>
      </c>
      <c r="X718" s="89">
        <v>95</v>
      </c>
      <c r="Y718" s="89">
        <v>0.178423532066385</v>
      </c>
      <c r="Z718" s="89">
        <v>17.462872044644001</v>
      </c>
      <c r="AA718" s="89">
        <v>3.09875581984266E-15</v>
      </c>
      <c r="AB718" s="89">
        <v>1.35275340656911</v>
      </c>
      <c r="AC718" s="89">
        <v>99</v>
      </c>
      <c r="AD718" s="89">
        <v>0.30438394748595599</v>
      </c>
      <c r="AE718" s="89">
        <v>14.3643150501034</v>
      </c>
      <c r="AF718" s="89">
        <v>-1.0302869668521499E-15</v>
      </c>
      <c r="AG718" s="89">
        <v>1.4234031594677801</v>
      </c>
      <c r="AH718" s="89">
        <v>99</v>
      </c>
      <c r="AI718" s="89">
        <v>0.39067901216854101</v>
      </c>
      <c r="AJ718" s="89">
        <v>12.2486797314219</v>
      </c>
      <c r="AK718" s="89">
        <v>3.71420066420052E-16</v>
      </c>
      <c r="AL718" s="89">
        <v>1.46459533545815</v>
      </c>
      <c r="AM718" s="89">
        <v>99</v>
      </c>
      <c r="AN718" s="89">
        <v>0.68256856499806395</v>
      </c>
      <c r="AO718" s="89">
        <v>6.5697302352365803</v>
      </c>
      <c r="AP718" s="89">
        <v>3.1832314562052501E-15</v>
      </c>
      <c r="AQ718" s="89">
        <v>3.4761578390019401</v>
      </c>
      <c r="AR718" s="89">
        <v>95</v>
      </c>
      <c r="AS718" s="93">
        <f t="shared" si="23"/>
        <v>5</v>
      </c>
    </row>
    <row r="719" spans="1:45" x14ac:dyDescent="0.3">
      <c r="A719" s="93" t="str">
        <f t="shared" si="22"/>
        <v>RADL3QUAL3</v>
      </c>
      <c r="B719" s="93">
        <v>717</v>
      </c>
      <c r="C719" s="89" t="s">
        <v>99</v>
      </c>
      <c r="D719" s="89" t="s">
        <v>110</v>
      </c>
      <c r="E719" s="89">
        <v>0</v>
      </c>
      <c r="F719" s="89">
        <v>0</v>
      </c>
      <c r="G719" s="89">
        <v>0</v>
      </c>
      <c r="H719" s="89">
        <v>0</v>
      </c>
      <c r="I719" s="89" t="s">
        <v>230</v>
      </c>
      <c r="J719" s="89">
        <v>0.77834138569548905</v>
      </c>
      <c r="K719" s="89">
        <v>13.5511697844184</v>
      </c>
      <c r="L719" s="89">
        <v>2.42768768051368E-15</v>
      </c>
      <c r="M719" s="89">
        <v>1.5112417271610901</v>
      </c>
      <c r="N719" s="89">
        <v>95</v>
      </c>
      <c r="O719" s="89">
        <v>0</v>
      </c>
      <c r="P719" s="89">
        <v>0</v>
      </c>
      <c r="Q719" s="89">
        <v>0</v>
      </c>
      <c r="R719" s="89">
        <v>0</v>
      </c>
      <c r="S719" s="89" t="s">
        <v>230</v>
      </c>
      <c r="T719" s="89">
        <v>1.0662891842336599</v>
      </c>
      <c r="U719" s="89">
        <v>5.9817700232676199</v>
      </c>
      <c r="V719" s="89">
        <v>-3.2418512319054602E-15</v>
      </c>
      <c r="W719" s="89">
        <v>1.8223562766038199</v>
      </c>
      <c r="X719" s="89">
        <v>95</v>
      </c>
      <c r="Y719" s="89">
        <v>1.5447843278595901</v>
      </c>
      <c r="Z719" s="89">
        <v>-5.9412200281553202</v>
      </c>
      <c r="AA719" s="89">
        <v>1.38161087508908E-15</v>
      </c>
      <c r="AB719" s="89">
        <v>2.3413387193646198</v>
      </c>
      <c r="AC719" s="89">
        <v>95</v>
      </c>
      <c r="AD719" s="89">
        <v>0</v>
      </c>
      <c r="AE719" s="89">
        <v>0</v>
      </c>
      <c r="AF719" s="89">
        <v>0</v>
      </c>
      <c r="AG719" s="89">
        <v>0</v>
      </c>
      <c r="AH719" s="89" t="s">
        <v>230</v>
      </c>
      <c r="AI719" s="89">
        <v>1.8408067911424899</v>
      </c>
      <c r="AJ719" s="89">
        <v>-13.328852006471701</v>
      </c>
      <c r="AK719" s="89">
        <v>3.2297397080004599E-16</v>
      </c>
      <c r="AL719" s="89">
        <v>2.5234361772826102</v>
      </c>
      <c r="AM719" s="89">
        <v>95</v>
      </c>
      <c r="AN719" s="89">
        <v>2.0529000003483802</v>
      </c>
      <c r="AO719" s="89">
        <v>-17.454394891445101</v>
      </c>
      <c r="AP719" s="89">
        <v>5.5706550483591896E-15</v>
      </c>
      <c r="AQ719" s="89">
        <v>3.57185912668155</v>
      </c>
      <c r="AR719" s="89">
        <v>95</v>
      </c>
      <c r="AS719" s="93">
        <f t="shared" si="23"/>
        <v>5</v>
      </c>
    </row>
    <row r="720" spans="1:45" x14ac:dyDescent="0.3">
      <c r="A720" s="93" t="str">
        <f t="shared" si="22"/>
        <v>RADL3RENT3</v>
      </c>
      <c r="B720" s="93">
        <v>718</v>
      </c>
      <c r="C720" s="89" t="s">
        <v>99</v>
      </c>
      <c r="D720" s="89" t="s">
        <v>118</v>
      </c>
      <c r="E720" s="89">
        <v>0</v>
      </c>
      <c r="F720" s="89">
        <v>0</v>
      </c>
      <c r="G720" s="89">
        <v>0</v>
      </c>
      <c r="H720" s="89">
        <v>0</v>
      </c>
      <c r="I720" s="89" t="s">
        <v>230</v>
      </c>
      <c r="J720" s="89">
        <v>4.06537906478101</v>
      </c>
      <c r="K720" s="89">
        <v>-37.953059630149497</v>
      </c>
      <c r="L720" s="89">
        <v>-8.0528176719478003E-15</v>
      </c>
      <c r="M720" s="89">
        <v>3.5767657508472102</v>
      </c>
      <c r="N720" s="89">
        <v>95</v>
      </c>
      <c r="O720" s="89">
        <v>4.5907993077471501</v>
      </c>
      <c r="P720" s="89">
        <v>-52.065509847173097</v>
      </c>
      <c r="Q720" s="89">
        <v>-1.2789769243681801E-14</v>
      </c>
      <c r="R720" s="89">
        <v>4.7761335718790203</v>
      </c>
      <c r="S720" s="89">
        <v>95</v>
      </c>
      <c r="T720" s="89">
        <v>5.2930738842078799</v>
      </c>
      <c r="U720" s="89">
        <v>-69.885810346443705</v>
      </c>
      <c r="V720" s="89">
        <v>-1.00364161426114E-14</v>
      </c>
      <c r="W720" s="89">
        <v>5.1186933259478504</v>
      </c>
      <c r="X720" s="89">
        <v>95</v>
      </c>
      <c r="Y720" s="89">
        <v>5.8546867374212797</v>
      </c>
      <c r="Z720" s="89">
        <v>-83.960632633520902</v>
      </c>
      <c r="AA720" s="89">
        <v>4.2632564145606002E-15</v>
      </c>
      <c r="AB720" s="89">
        <v>5.2594815672984803</v>
      </c>
      <c r="AC720" s="89">
        <v>95</v>
      </c>
      <c r="AD720" s="89">
        <v>6.4229773664657897</v>
      </c>
      <c r="AE720" s="89">
        <v>-98.0442030795503</v>
      </c>
      <c r="AF720" s="89">
        <v>6.9633188104489801E-15</v>
      </c>
      <c r="AG720" s="89">
        <v>5.4786813260209204</v>
      </c>
      <c r="AH720" s="89">
        <v>99</v>
      </c>
      <c r="AI720" s="89">
        <v>6.7344314160776202</v>
      </c>
      <c r="AJ720" s="89">
        <v>-105.93667392695301</v>
      </c>
      <c r="AK720" s="89">
        <v>-4.9092043561606899E-15</v>
      </c>
      <c r="AL720" s="89">
        <v>5.94823702917855</v>
      </c>
      <c r="AM720" s="89">
        <v>99</v>
      </c>
      <c r="AN720" s="89">
        <v>6.4994441727210504</v>
      </c>
      <c r="AO720" s="89">
        <v>-100.992137188781</v>
      </c>
      <c r="AP720" s="89">
        <v>1.61435309564695E-14</v>
      </c>
      <c r="AQ720" s="89">
        <v>6.0123091830003901</v>
      </c>
      <c r="AR720" s="89">
        <v>99</v>
      </c>
      <c r="AS720" s="93">
        <f t="shared" si="23"/>
        <v>7</v>
      </c>
    </row>
    <row r="721" spans="1:45" x14ac:dyDescent="0.3">
      <c r="A721" s="93" t="str">
        <f t="shared" si="22"/>
        <v>RADL3WEGE3</v>
      </c>
      <c r="B721" s="93">
        <v>719</v>
      </c>
      <c r="C721" s="89" t="s">
        <v>99</v>
      </c>
      <c r="D721" s="89" t="s">
        <v>139</v>
      </c>
      <c r="E721" s="89">
        <v>0</v>
      </c>
      <c r="F721" s="89">
        <v>0</v>
      </c>
      <c r="G721" s="89">
        <v>0</v>
      </c>
      <c r="H721" s="89">
        <v>0</v>
      </c>
      <c r="I721" s="89" t="s">
        <v>230</v>
      </c>
      <c r="J721" s="89">
        <v>0</v>
      </c>
      <c r="K721" s="89">
        <v>0</v>
      </c>
      <c r="L721" s="89">
        <v>0</v>
      </c>
      <c r="M721" s="89">
        <v>0</v>
      </c>
      <c r="N721" s="89" t="s">
        <v>230</v>
      </c>
      <c r="O721" s="89">
        <v>0</v>
      </c>
      <c r="P721" s="89">
        <v>0</v>
      </c>
      <c r="Q721" s="89">
        <v>0</v>
      </c>
      <c r="R721" s="89">
        <v>0</v>
      </c>
      <c r="S721" s="89" t="s">
        <v>230</v>
      </c>
      <c r="T721" s="89">
        <v>6.1174185814190896</v>
      </c>
      <c r="U721" s="89">
        <v>-75.981136426862705</v>
      </c>
      <c r="V721" s="89">
        <v>1.26121335597418E-14</v>
      </c>
      <c r="W721" s="89">
        <v>6.7591019902259504</v>
      </c>
      <c r="X721" s="89">
        <v>95</v>
      </c>
      <c r="Y721" s="89">
        <v>7.4067665189704099</v>
      </c>
      <c r="Z721" s="89">
        <v>-108.26927299853701</v>
      </c>
      <c r="AA721" s="89">
        <v>1.40529563294775E-14</v>
      </c>
      <c r="AB721" s="89">
        <v>7.8038871659479403</v>
      </c>
      <c r="AC721" s="89">
        <v>95</v>
      </c>
      <c r="AD721" s="89">
        <v>8.0534971253467909</v>
      </c>
      <c r="AE721" s="89">
        <v>-124.318813276196</v>
      </c>
      <c r="AF721" s="89">
        <v>1.06581410364015E-14</v>
      </c>
      <c r="AG721" s="89">
        <v>7.8470069443061004</v>
      </c>
      <c r="AH721" s="89">
        <v>95</v>
      </c>
      <c r="AI721" s="89">
        <v>8.3824356059556404</v>
      </c>
      <c r="AJ721" s="89">
        <v>-132.72805121522799</v>
      </c>
      <c r="AK721" s="89">
        <v>1.7828163188162499E-14</v>
      </c>
      <c r="AL721" s="89">
        <v>8.2915915551010109</v>
      </c>
      <c r="AM721" s="89">
        <v>99</v>
      </c>
      <c r="AN721" s="89">
        <v>7.6123515209598702</v>
      </c>
      <c r="AO721" s="89">
        <v>-117.616858072751</v>
      </c>
      <c r="AP721" s="89">
        <v>2.0008883439004401E-14</v>
      </c>
      <c r="AQ721" s="89">
        <v>11.1625688752298</v>
      </c>
      <c r="AR721" s="89">
        <v>95</v>
      </c>
      <c r="AS721" s="93">
        <f t="shared" si="23"/>
        <v>5</v>
      </c>
    </row>
    <row r="722" spans="1:45" x14ac:dyDescent="0.3">
      <c r="A722" s="93" t="str">
        <f t="shared" si="22"/>
        <v>RAIL3BRDT3</v>
      </c>
      <c r="B722" s="93">
        <v>720</v>
      </c>
      <c r="C722" t="s">
        <v>129</v>
      </c>
      <c r="D722" t="s">
        <v>83</v>
      </c>
      <c r="E722">
        <v>0</v>
      </c>
      <c r="F722">
        <v>0</v>
      </c>
      <c r="G722">
        <v>0</v>
      </c>
      <c r="H722">
        <v>0</v>
      </c>
      <c r="I722" t="s">
        <v>230</v>
      </c>
      <c r="J722">
        <v>0</v>
      </c>
      <c r="K722">
        <v>0</v>
      </c>
      <c r="L722">
        <v>0</v>
      </c>
      <c r="M722">
        <v>0</v>
      </c>
      <c r="N722" t="s">
        <v>230</v>
      </c>
      <c r="O722">
        <v>0.326285506175226</v>
      </c>
      <c r="P722">
        <v>14.6032618212488</v>
      </c>
      <c r="Q722">
        <v>-2.5376526277146401E-17</v>
      </c>
      <c r="R722">
        <v>0.88549799356430203</v>
      </c>
      <c r="S722">
        <v>95</v>
      </c>
      <c r="T722">
        <v>0.238419568090285</v>
      </c>
      <c r="U722">
        <v>16.3202231437688</v>
      </c>
      <c r="V722">
        <v>8.8817841970012504E-17</v>
      </c>
      <c r="W722">
        <v>0.88788054382426596</v>
      </c>
      <c r="X722">
        <v>95</v>
      </c>
      <c r="Y722">
        <v>0.24998873509779401</v>
      </c>
      <c r="Z722">
        <v>15.978422970410501</v>
      </c>
      <c r="AA722">
        <v>-7.6975463040677503E-16</v>
      </c>
      <c r="AB722">
        <v>0.97507406640910999</v>
      </c>
      <c r="AC722">
        <v>99</v>
      </c>
      <c r="AD722">
        <v>0.33842461389323603</v>
      </c>
      <c r="AE722">
        <v>13.817261829216701</v>
      </c>
      <c r="AF722">
        <v>-4.9737991503206998E-16</v>
      </c>
      <c r="AG722">
        <v>1.3305771695852899</v>
      </c>
      <c r="AH722">
        <v>95</v>
      </c>
      <c r="AI722">
        <v>0</v>
      </c>
      <c r="AJ722">
        <v>0</v>
      </c>
      <c r="AK722">
        <v>0</v>
      </c>
      <c r="AL722">
        <v>0</v>
      </c>
      <c r="AM722" t="s">
        <v>230</v>
      </c>
      <c r="AN722">
        <v>0.81267642110003702</v>
      </c>
      <c r="AO722">
        <v>4.1160329338435497</v>
      </c>
      <c r="AP722">
        <v>6.2527760746888803E-16</v>
      </c>
      <c r="AQ722">
        <v>2.45563350078341</v>
      </c>
      <c r="AR722">
        <v>95</v>
      </c>
      <c r="AS722" s="93">
        <f t="shared" si="23"/>
        <v>5</v>
      </c>
    </row>
    <row r="723" spans="1:45" x14ac:dyDescent="0.3">
      <c r="A723" s="93" t="str">
        <f t="shared" si="22"/>
        <v>RAIL3CCRO3</v>
      </c>
      <c r="B723" s="93">
        <v>721</v>
      </c>
      <c r="C723" t="s">
        <v>129</v>
      </c>
      <c r="D723" t="s">
        <v>84</v>
      </c>
      <c r="E723">
        <v>0</v>
      </c>
      <c r="F723">
        <v>0</v>
      </c>
      <c r="G723">
        <v>0</v>
      </c>
      <c r="H723">
        <v>0</v>
      </c>
      <c r="I723" t="s">
        <v>230</v>
      </c>
      <c r="J723">
        <v>0</v>
      </c>
      <c r="K723">
        <v>0</v>
      </c>
      <c r="L723">
        <v>0</v>
      </c>
      <c r="M723">
        <v>0</v>
      </c>
      <c r="N723" t="s">
        <v>230</v>
      </c>
      <c r="O723">
        <v>0.33282980173915699</v>
      </c>
      <c r="P723">
        <v>6.3780134160240802</v>
      </c>
      <c r="Q723">
        <v>-1.9032394707859801E-16</v>
      </c>
      <c r="R723">
        <v>0.61041001584967403</v>
      </c>
      <c r="S723">
        <v>99</v>
      </c>
      <c r="T723">
        <v>0.36834488621764</v>
      </c>
      <c r="U723">
        <v>5.68945407627705</v>
      </c>
      <c r="V723">
        <v>6.10622663543836E-16</v>
      </c>
      <c r="W723">
        <v>0.60714480777167801</v>
      </c>
      <c r="X723">
        <v>99</v>
      </c>
      <c r="Y723">
        <v>0.38080668434050002</v>
      </c>
      <c r="Z723">
        <v>5.4183552371278898</v>
      </c>
      <c r="AA723">
        <v>-2.2697892947892102E-16</v>
      </c>
      <c r="AB723">
        <v>0.63084383175353498</v>
      </c>
      <c r="AC723">
        <v>99</v>
      </c>
      <c r="AD723">
        <v>0.412612521297542</v>
      </c>
      <c r="AE723">
        <v>4.6500642998708601</v>
      </c>
      <c r="AF723">
        <v>7.9936057773011305E-17</v>
      </c>
      <c r="AG723">
        <v>0.70355121337209503</v>
      </c>
      <c r="AH723">
        <v>99</v>
      </c>
      <c r="AI723">
        <v>0.46138181535851902</v>
      </c>
      <c r="AJ723">
        <v>3.53948775066445</v>
      </c>
      <c r="AK723">
        <v>-9.6892191240013694E-17</v>
      </c>
      <c r="AL723">
        <v>0.77246005587177202</v>
      </c>
      <c r="AM723">
        <v>99</v>
      </c>
      <c r="AN723">
        <v>0.567482350921789</v>
      </c>
      <c r="AO723">
        <v>1.6315352265895799</v>
      </c>
      <c r="AP723">
        <v>3.1974423109204502E-16</v>
      </c>
      <c r="AQ723">
        <v>1.1113483924394201</v>
      </c>
      <c r="AR723">
        <v>95</v>
      </c>
      <c r="AS723" s="93">
        <f t="shared" si="23"/>
        <v>6</v>
      </c>
    </row>
    <row r="724" spans="1:45" x14ac:dyDescent="0.3">
      <c r="A724" s="93" t="str">
        <f t="shared" si="22"/>
        <v>RAIL3CIEL3</v>
      </c>
      <c r="B724" s="93">
        <v>722</v>
      </c>
      <c r="C724" t="s">
        <v>129</v>
      </c>
      <c r="D724" t="s">
        <v>85</v>
      </c>
      <c r="E724">
        <v>0.19856639406448601</v>
      </c>
      <c r="F724">
        <v>-9.2029294692261399E-2</v>
      </c>
      <c r="G724">
        <v>3.1086244689504398E-17</v>
      </c>
      <c r="H724">
        <v>0.20426703940191601</v>
      </c>
      <c r="I724">
        <v>95</v>
      </c>
      <c r="J724">
        <v>0.26330982397368502</v>
      </c>
      <c r="K724">
        <v>-1.33966430558357</v>
      </c>
      <c r="L724">
        <v>7.4014868308343802E-17</v>
      </c>
      <c r="M724">
        <v>0.22461336872531101</v>
      </c>
      <c r="N724">
        <v>99</v>
      </c>
      <c r="O724">
        <v>0.31340385977704999</v>
      </c>
      <c r="P724">
        <v>-2.3042218000303198</v>
      </c>
      <c r="Q724">
        <v>3.0451831532575698E-16</v>
      </c>
      <c r="R724">
        <v>0.263663520040261</v>
      </c>
      <c r="S724">
        <v>99</v>
      </c>
      <c r="T724">
        <v>0.30888530435734202</v>
      </c>
      <c r="U724">
        <v>-2.2174541681545299</v>
      </c>
      <c r="V724">
        <v>-3.1641356201817002E-16</v>
      </c>
      <c r="W724">
        <v>0.26249926908423399</v>
      </c>
      <c r="X724">
        <v>99</v>
      </c>
      <c r="Y724">
        <v>0.27692827439511902</v>
      </c>
      <c r="Z724">
        <v>-1.6190095773300499</v>
      </c>
      <c r="AA724">
        <v>9.3752166523902095E-17</v>
      </c>
      <c r="AB724">
        <v>0.325885992083008</v>
      </c>
      <c r="AC724">
        <v>99</v>
      </c>
      <c r="AD724">
        <v>0.275081875714902</v>
      </c>
      <c r="AE724">
        <v>-1.5767742144149099</v>
      </c>
      <c r="AF724">
        <v>-5.9507954119908404E-16</v>
      </c>
      <c r="AG724">
        <v>0.33198717357653601</v>
      </c>
      <c r="AH724">
        <v>99</v>
      </c>
      <c r="AI724">
        <v>0.215110615372305</v>
      </c>
      <c r="AJ724">
        <v>-0.25604933321936901</v>
      </c>
      <c r="AK724">
        <v>-1.61486985400023E-16</v>
      </c>
      <c r="AL724">
        <v>0.42829013033997099</v>
      </c>
      <c r="AM724">
        <v>99</v>
      </c>
      <c r="AN724">
        <v>0</v>
      </c>
      <c r="AO724">
        <v>0</v>
      </c>
      <c r="AP724">
        <v>0</v>
      </c>
      <c r="AQ724">
        <v>0</v>
      </c>
      <c r="AR724" t="s">
        <v>230</v>
      </c>
      <c r="AS724" s="93">
        <f t="shared" si="23"/>
        <v>7</v>
      </c>
    </row>
    <row r="725" spans="1:45" x14ac:dyDescent="0.3">
      <c r="A725" s="93" t="str">
        <f t="shared" si="22"/>
        <v>RAIL3CRFB3</v>
      </c>
      <c r="B725" s="93">
        <v>723</v>
      </c>
      <c r="C725" t="s">
        <v>129</v>
      </c>
      <c r="D725" t="s">
        <v>135</v>
      </c>
      <c r="E725">
        <v>0</v>
      </c>
      <c r="F725">
        <v>0</v>
      </c>
      <c r="G725">
        <v>0</v>
      </c>
      <c r="H725">
        <v>0</v>
      </c>
      <c r="I725" t="s">
        <v>230</v>
      </c>
      <c r="J725">
        <v>4.8055879102377103E-2</v>
      </c>
      <c r="K725">
        <v>18.917182114878301</v>
      </c>
      <c r="L725">
        <v>3.16783636359711E-15</v>
      </c>
      <c r="M725">
        <v>0.67162133214929898</v>
      </c>
      <c r="N725">
        <v>95</v>
      </c>
      <c r="O725">
        <v>0.131229285960384</v>
      </c>
      <c r="P725">
        <v>17.318839255543899</v>
      </c>
      <c r="Q725">
        <v>1.1419436824715901E-15</v>
      </c>
      <c r="R725">
        <v>0.75789706269799295</v>
      </c>
      <c r="S725">
        <v>95</v>
      </c>
      <c r="T725">
        <v>4.1991678745658699E-2</v>
      </c>
      <c r="U725">
        <v>19.071811217074099</v>
      </c>
      <c r="V725">
        <v>-2.1094237467878002E-15</v>
      </c>
      <c r="W725">
        <v>0.77608097828539502</v>
      </c>
      <c r="X725">
        <v>95</v>
      </c>
      <c r="Y725">
        <v>-3.4415569013939502E-2</v>
      </c>
      <c r="Z725">
        <v>20.4375441197034</v>
      </c>
      <c r="AA725">
        <v>-4.1448326252672502E-16</v>
      </c>
      <c r="AB725">
        <v>1.0031433510689001</v>
      </c>
      <c r="AC725">
        <v>95</v>
      </c>
      <c r="AD725">
        <v>0</v>
      </c>
      <c r="AE725">
        <v>0</v>
      </c>
      <c r="AF725">
        <v>0</v>
      </c>
      <c r="AG725">
        <v>0</v>
      </c>
      <c r="AH725" t="s">
        <v>230</v>
      </c>
      <c r="AI725">
        <v>-6.8810126244271505E-2</v>
      </c>
      <c r="AJ725">
        <v>21.2239354433834</v>
      </c>
      <c r="AK725">
        <v>6.6209664014009298E-16</v>
      </c>
      <c r="AL725">
        <v>1.01032748476704</v>
      </c>
      <c r="AM725">
        <v>95</v>
      </c>
      <c r="AN725">
        <v>0</v>
      </c>
      <c r="AO725">
        <v>0</v>
      </c>
      <c r="AP725">
        <v>0</v>
      </c>
      <c r="AQ725">
        <v>0</v>
      </c>
      <c r="AR725" t="s">
        <v>230</v>
      </c>
      <c r="AS725" s="93">
        <f t="shared" si="23"/>
        <v>5</v>
      </c>
    </row>
    <row r="726" spans="1:45" x14ac:dyDescent="0.3">
      <c r="A726" s="93" t="str">
        <f t="shared" si="22"/>
        <v>RAIL3EQTL3</v>
      </c>
      <c r="B726" s="93">
        <v>724</v>
      </c>
      <c r="C726" t="s">
        <v>129</v>
      </c>
      <c r="D726" t="s">
        <v>137</v>
      </c>
      <c r="E726">
        <v>0.68872137497674601</v>
      </c>
      <c r="F726">
        <v>8.3811345876011991</v>
      </c>
      <c r="G726">
        <v>1.06581410364015E-15</v>
      </c>
      <c r="H726">
        <v>0.56522927948577095</v>
      </c>
      <c r="I726">
        <v>99</v>
      </c>
      <c r="J726">
        <v>0.66411004193991896</v>
      </c>
      <c r="K726">
        <v>8.8597093188976803</v>
      </c>
      <c r="L726">
        <v>-1.12502599828683E-15</v>
      </c>
      <c r="M726">
        <v>0.53266606157779295</v>
      </c>
      <c r="N726">
        <v>99</v>
      </c>
      <c r="O726">
        <v>0.72567967306902503</v>
      </c>
      <c r="P726">
        <v>7.6899997700137499</v>
      </c>
      <c r="Q726">
        <v>-3.5527136788005001E-16</v>
      </c>
      <c r="R726">
        <v>0.61008479625386103</v>
      </c>
      <c r="S726">
        <v>99</v>
      </c>
      <c r="T726">
        <v>0.51223237871319804</v>
      </c>
      <c r="U726">
        <v>11.8877701068328</v>
      </c>
      <c r="V726">
        <v>-1.6653345369377301E-15</v>
      </c>
      <c r="W726">
        <v>0.93265895450548397</v>
      </c>
      <c r="X726">
        <v>99</v>
      </c>
      <c r="Y726">
        <v>0.36668092650225498</v>
      </c>
      <c r="Z726">
        <v>14.495173589669101</v>
      </c>
      <c r="AA726">
        <v>1.3223989804424101E-15</v>
      </c>
      <c r="AB726">
        <v>1.5534425113605299</v>
      </c>
      <c r="AC726">
        <v>95</v>
      </c>
      <c r="AD726">
        <v>0</v>
      </c>
      <c r="AE726">
        <v>0</v>
      </c>
      <c r="AF726">
        <v>0</v>
      </c>
      <c r="AG726">
        <v>0</v>
      </c>
      <c r="AH726" t="s">
        <v>230</v>
      </c>
      <c r="AI726">
        <v>0</v>
      </c>
      <c r="AJ726">
        <v>0</v>
      </c>
      <c r="AK726">
        <v>0</v>
      </c>
      <c r="AL726">
        <v>0</v>
      </c>
      <c r="AM726" t="s">
        <v>230</v>
      </c>
      <c r="AN726">
        <v>0</v>
      </c>
      <c r="AO726">
        <v>0</v>
      </c>
      <c r="AP726">
        <v>0</v>
      </c>
      <c r="AQ726">
        <v>0</v>
      </c>
      <c r="AR726" t="s">
        <v>230</v>
      </c>
      <c r="AS726" s="93">
        <f t="shared" si="23"/>
        <v>5</v>
      </c>
    </row>
    <row r="727" spans="1:45" x14ac:dyDescent="0.3">
      <c r="A727" s="93" t="str">
        <f t="shared" si="22"/>
        <v>RAIL3FLRY3</v>
      </c>
      <c r="B727" s="93">
        <v>725</v>
      </c>
      <c r="C727" t="s">
        <v>129</v>
      </c>
      <c r="D727" t="s">
        <v>92</v>
      </c>
      <c r="E727">
        <v>0.324879654536958</v>
      </c>
      <c r="F727">
        <v>20.847639844548599</v>
      </c>
      <c r="G727">
        <v>-1.7763568394002501E-16</v>
      </c>
      <c r="H727">
        <v>0.74396059472613096</v>
      </c>
      <c r="I727">
        <v>99</v>
      </c>
      <c r="J727">
        <v>-0.183680079346207</v>
      </c>
      <c r="K727">
        <v>30.6741798863582</v>
      </c>
      <c r="L727">
        <v>2.07241631263363E-16</v>
      </c>
      <c r="M727">
        <v>1.0719492183986301</v>
      </c>
      <c r="N727">
        <v>95</v>
      </c>
      <c r="O727">
        <v>-0.33186485984562603</v>
      </c>
      <c r="P727">
        <v>33.539211475830797</v>
      </c>
      <c r="Q727">
        <v>-1.26882631385732E-15</v>
      </c>
      <c r="R727">
        <v>1.08863915553658</v>
      </c>
      <c r="S727">
        <v>95</v>
      </c>
      <c r="T727">
        <v>-0.413207988146709</v>
      </c>
      <c r="U727">
        <v>35.119599652066803</v>
      </c>
      <c r="V727">
        <v>-2.1760371282653101E-15</v>
      </c>
      <c r="W727">
        <v>1.0791541506725599</v>
      </c>
      <c r="X727">
        <v>99</v>
      </c>
      <c r="Y727">
        <v>-0.40775662333187301</v>
      </c>
      <c r="Z727">
        <v>34.711813630233898</v>
      </c>
      <c r="AA727">
        <v>1.57898385724467E-15</v>
      </c>
      <c r="AB727">
        <v>1.5537789580227801</v>
      </c>
      <c r="AC727">
        <v>99</v>
      </c>
      <c r="AD727">
        <v>0</v>
      </c>
      <c r="AE727">
        <v>0</v>
      </c>
      <c r="AF727">
        <v>0</v>
      </c>
      <c r="AG727">
        <v>0</v>
      </c>
      <c r="AH727" t="s">
        <v>230</v>
      </c>
      <c r="AI727">
        <v>0</v>
      </c>
      <c r="AJ727">
        <v>0</v>
      </c>
      <c r="AK727">
        <v>0</v>
      </c>
      <c r="AL727">
        <v>0</v>
      </c>
      <c r="AM727" t="s">
        <v>230</v>
      </c>
      <c r="AN727">
        <v>0</v>
      </c>
      <c r="AO727">
        <v>0</v>
      </c>
      <c r="AP727">
        <v>0</v>
      </c>
      <c r="AQ727">
        <v>0</v>
      </c>
      <c r="AR727" t="s">
        <v>230</v>
      </c>
      <c r="AS727" s="93">
        <f t="shared" si="23"/>
        <v>5</v>
      </c>
    </row>
    <row r="728" spans="1:45" x14ac:dyDescent="0.3">
      <c r="A728" s="93" t="str">
        <f t="shared" si="22"/>
        <v>RAIL3IRBR3</v>
      </c>
      <c r="B728" s="93">
        <v>726</v>
      </c>
      <c r="C728" t="s">
        <v>129</v>
      </c>
      <c r="D728" t="s">
        <v>108</v>
      </c>
      <c r="E728">
        <v>-7.3788572620558004E-2</v>
      </c>
      <c r="F728">
        <v>8.4778584604796894</v>
      </c>
      <c r="G728">
        <v>5.32907051820075E-17</v>
      </c>
      <c r="H728">
        <v>0.62423951340277095</v>
      </c>
      <c r="I728">
        <v>95</v>
      </c>
      <c r="J728">
        <v>5.51704050461937E-2</v>
      </c>
      <c r="K728">
        <v>5.9854201820110502</v>
      </c>
      <c r="L728">
        <v>2.1464311809419701E-16</v>
      </c>
      <c r="M728">
        <v>0.61461595868849295</v>
      </c>
      <c r="N728">
        <v>95</v>
      </c>
      <c r="O728">
        <v>0.159936426969705</v>
      </c>
      <c r="P728">
        <v>3.9548378656587202</v>
      </c>
      <c r="Q728">
        <v>8.8817841970012504E-17</v>
      </c>
      <c r="R728">
        <v>0.65150993648379196</v>
      </c>
      <c r="S728">
        <v>95</v>
      </c>
      <c r="T728">
        <v>0.32040870354218098</v>
      </c>
      <c r="U728">
        <v>0.81718032257560602</v>
      </c>
      <c r="V728">
        <v>-1.66533453693774E-17</v>
      </c>
      <c r="W728">
        <v>0.84478604460629902</v>
      </c>
      <c r="X728">
        <v>95</v>
      </c>
      <c r="Y728">
        <v>0.38362814495667602</v>
      </c>
      <c r="Z728">
        <v>-0.49225876060867502</v>
      </c>
      <c r="AA728">
        <v>8.4870382326900899E-16</v>
      </c>
      <c r="AB728">
        <v>0.93184652036692495</v>
      </c>
      <c r="AC728">
        <v>95</v>
      </c>
      <c r="AD728">
        <v>0.33980709461087699</v>
      </c>
      <c r="AE728">
        <v>0.56780100987439297</v>
      </c>
      <c r="AF728">
        <v>-5.1514348342607299E-16</v>
      </c>
      <c r="AG728">
        <v>1.0628527928334801</v>
      </c>
      <c r="AH728">
        <v>99</v>
      </c>
      <c r="AI728">
        <v>0.29809540629537501</v>
      </c>
      <c r="AJ728">
        <v>1.53651677612704</v>
      </c>
      <c r="AK728">
        <v>-1.2918958832001801E-16</v>
      </c>
      <c r="AL728">
        <v>1.09674771620733</v>
      </c>
      <c r="AM728">
        <v>95</v>
      </c>
      <c r="AN728">
        <v>1.4223154538278699</v>
      </c>
      <c r="AO728">
        <v>-19.7476906987444</v>
      </c>
      <c r="AP728">
        <v>2.2737367544323199E-15</v>
      </c>
      <c r="AQ728">
        <v>6.4537388292060403</v>
      </c>
      <c r="AR728">
        <v>99</v>
      </c>
      <c r="AS728" s="93">
        <f t="shared" si="23"/>
        <v>8</v>
      </c>
    </row>
    <row r="729" spans="1:45" x14ac:dyDescent="0.3">
      <c r="A729" s="93" t="str">
        <f t="shared" si="22"/>
        <v>RAIL3MULT3</v>
      </c>
      <c r="B729" s="93">
        <v>727</v>
      </c>
      <c r="C729" t="s">
        <v>129</v>
      </c>
      <c r="D729" t="s">
        <v>109</v>
      </c>
      <c r="E729">
        <v>0</v>
      </c>
      <c r="F729">
        <v>0</v>
      </c>
      <c r="G729">
        <v>0</v>
      </c>
      <c r="H729">
        <v>0</v>
      </c>
      <c r="I729" t="s">
        <v>230</v>
      </c>
      <c r="J729">
        <v>0</v>
      </c>
      <c r="K729">
        <v>0</v>
      </c>
      <c r="L729">
        <v>0</v>
      </c>
      <c r="M729">
        <v>0</v>
      </c>
      <c r="N729" t="s">
        <v>230</v>
      </c>
      <c r="O729">
        <v>0</v>
      </c>
      <c r="P729">
        <v>0</v>
      </c>
      <c r="Q729">
        <v>0</v>
      </c>
      <c r="R729">
        <v>0</v>
      </c>
      <c r="S729" t="s">
        <v>230</v>
      </c>
      <c r="T729">
        <v>1.8220798208956099E-2</v>
      </c>
      <c r="U729">
        <v>21.349144209779499</v>
      </c>
      <c r="V729">
        <v>-2.8865798640254102E-15</v>
      </c>
      <c r="W729">
        <v>1.3731487159917199</v>
      </c>
      <c r="X729">
        <v>95</v>
      </c>
      <c r="Y729">
        <v>5.6332947960242602E-2</v>
      </c>
      <c r="Z729">
        <v>20.5056076166472</v>
      </c>
      <c r="AA729">
        <v>2.1513655054958599E-15</v>
      </c>
      <c r="AB729">
        <v>1.3803291538053</v>
      </c>
      <c r="AC729">
        <v>99</v>
      </c>
      <c r="AD729">
        <v>0.12556727032416201</v>
      </c>
      <c r="AE729">
        <v>18.8681689391269</v>
      </c>
      <c r="AF729">
        <v>4.6185277824406504E-16</v>
      </c>
      <c r="AG729">
        <v>1.5039846428593699</v>
      </c>
      <c r="AH729">
        <v>99</v>
      </c>
      <c r="AI729">
        <v>0.232512506136239</v>
      </c>
      <c r="AJ729">
        <v>16.478295770871298</v>
      </c>
      <c r="AK729">
        <v>1.03351670656015E-15</v>
      </c>
      <c r="AL729">
        <v>1.58238148357208</v>
      </c>
      <c r="AM729">
        <v>99</v>
      </c>
      <c r="AN729">
        <v>0.716041340214845</v>
      </c>
      <c r="AO729">
        <v>7.4971473961772599</v>
      </c>
      <c r="AP729">
        <v>2.3305801732931299E-15</v>
      </c>
      <c r="AQ729">
        <v>3.4213658373248799</v>
      </c>
      <c r="AR729">
        <v>95</v>
      </c>
      <c r="AS729" s="93">
        <f t="shared" si="23"/>
        <v>5</v>
      </c>
    </row>
    <row r="730" spans="1:45" x14ac:dyDescent="0.3">
      <c r="A730" s="93" t="str">
        <f t="shared" si="22"/>
        <v>RAIL3RADL3</v>
      </c>
      <c r="B730" s="93">
        <v>728</v>
      </c>
      <c r="C730" t="s">
        <v>129</v>
      </c>
      <c r="D730" t="s">
        <v>99</v>
      </c>
      <c r="E730">
        <v>-0.39181081099471299</v>
      </c>
      <c r="F730">
        <v>32.560110487934899</v>
      </c>
      <c r="G730">
        <v>-1.56319401867222E-15</v>
      </c>
      <c r="H730">
        <v>1.0695166308316899</v>
      </c>
      <c r="I730">
        <v>95</v>
      </c>
      <c r="J730">
        <v>-0.71162503897973695</v>
      </c>
      <c r="K730">
        <v>38.733125877045701</v>
      </c>
      <c r="L730">
        <v>-1.8651746813702599E-15</v>
      </c>
      <c r="M730">
        <v>1.09336603169164</v>
      </c>
      <c r="N730">
        <v>95</v>
      </c>
      <c r="O730">
        <v>-0.62020159561710098</v>
      </c>
      <c r="P730">
        <v>36.951459766581003</v>
      </c>
      <c r="Q730">
        <v>3.3497014685833302E-15</v>
      </c>
      <c r="R730">
        <v>1.0832934029769701</v>
      </c>
      <c r="S730">
        <v>99</v>
      </c>
      <c r="T730">
        <v>-0.65432535623745103</v>
      </c>
      <c r="U730">
        <v>37.6147514080183</v>
      </c>
      <c r="V730">
        <v>1.8651746813702599E-15</v>
      </c>
      <c r="W730">
        <v>1.0355094319518401</v>
      </c>
      <c r="X730">
        <v>99</v>
      </c>
      <c r="Y730">
        <v>-0.63935719257095003</v>
      </c>
      <c r="Z730">
        <v>37.143777395107897</v>
      </c>
      <c r="AA730">
        <v>-7.89491928622333E-16</v>
      </c>
      <c r="AB730">
        <v>1.1829450792287499</v>
      </c>
      <c r="AC730">
        <v>99</v>
      </c>
      <c r="AD730">
        <v>-0.53731956762289101</v>
      </c>
      <c r="AE730">
        <v>34.685029694285802</v>
      </c>
      <c r="AF730">
        <v>1.4210854715202001E-15</v>
      </c>
      <c r="AG730">
        <v>1.48312214686413</v>
      </c>
      <c r="AH730">
        <v>95</v>
      </c>
      <c r="AI730">
        <v>-0.34794053486112803</v>
      </c>
      <c r="AJ730">
        <v>30.423435643375001</v>
      </c>
      <c r="AK730">
        <v>5.1675835328007303E-16</v>
      </c>
      <c r="AL730">
        <v>1.7520979541291299</v>
      </c>
      <c r="AM730">
        <v>95</v>
      </c>
      <c r="AN730">
        <v>0</v>
      </c>
      <c r="AO730">
        <v>0</v>
      </c>
      <c r="AP730">
        <v>0</v>
      </c>
      <c r="AQ730">
        <v>0</v>
      </c>
      <c r="AR730" t="s">
        <v>230</v>
      </c>
      <c r="AS730" s="93">
        <f t="shared" si="23"/>
        <v>7</v>
      </c>
    </row>
    <row r="731" spans="1:45" x14ac:dyDescent="0.3">
      <c r="A731" s="93" t="str">
        <f t="shared" si="22"/>
        <v>RAIL3VIVT3</v>
      </c>
      <c r="B731" s="93">
        <v>729</v>
      </c>
      <c r="C731" t="s">
        <v>129</v>
      </c>
      <c r="D731" t="s">
        <v>458</v>
      </c>
      <c r="E731">
        <v>0.98133950912474799</v>
      </c>
      <c r="F731">
        <v>24.917606818018001</v>
      </c>
      <c r="G731">
        <v>3.3395508580724699E-15</v>
      </c>
      <c r="H731">
        <v>1.21395184695127</v>
      </c>
      <c r="I731">
        <v>99</v>
      </c>
      <c r="J731">
        <v>1.1606175337201801</v>
      </c>
      <c r="K731">
        <v>21.4606462231732</v>
      </c>
      <c r="L731">
        <v>-1.06581410364015E-15</v>
      </c>
      <c r="M731">
        <v>1.1767821566351999</v>
      </c>
      <c r="N731">
        <v>99</v>
      </c>
      <c r="O731">
        <v>1.3027818772365201</v>
      </c>
      <c r="P731">
        <v>18.7141530712552</v>
      </c>
      <c r="Q731">
        <v>-1.3195793664116099E-15</v>
      </c>
      <c r="R731">
        <v>1.2304378375913401</v>
      </c>
      <c r="S731">
        <v>99</v>
      </c>
      <c r="T731">
        <v>1.13649243910697</v>
      </c>
      <c r="U731">
        <v>21.972624168317399</v>
      </c>
      <c r="V731">
        <v>3.9968028886505602E-16</v>
      </c>
      <c r="W731">
        <v>1.2737782854956601</v>
      </c>
      <c r="X731">
        <v>99</v>
      </c>
      <c r="Y731">
        <v>1.0255731736637199</v>
      </c>
      <c r="Z731">
        <v>24.103665834389801</v>
      </c>
      <c r="AA731">
        <v>1.61845845367578E-15</v>
      </c>
      <c r="AB731">
        <v>1.3463623811191201</v>
      </c>
      <c r="AC731">
        <v>99</v>
      </c>
      <c r="AD731">
        <v>1.01271888160406</v>
      </c>
      <c r="AE731">
        <v>24.404966280971099</v>
      </c>
      <c r="AF731">
        <v>2.4868995751603499E-16</v>
      </c>
      <c r="AG731">
        <v>1.3699044010961801</v>
      </c>
      <c r="AH731">
        <v>99</v>
      </c>
      <c r="AI731">
        <v>0.80932236259461698</v>
      </c>
      <c r="AJ731">
        <v>28.873886171943798</v>
      </c>
      <c r="AK731">
        <v>1.3887880744402E-15</v>
      </c>
      <c r="AL731">
        <v>1.72285250099549</v>
      </c>
      <c r="AM731">
        <v>99</v>
      </c>
      <c r="AN731">
        <v>0.69407050463544395</v>
      </c>
      <c r="AO731">
        <v>31.402075778423399</v>
      </c>
      <c r="AP731">
        <v>1.16529008664656E-15</v>
      </c>
      <c r="AQ731">
        <v>1.77363496884295</v>
      </c>
      <c r="AR731">
        <v>99</v>
      </c>
      <c r="AS731" s="93">
        <f t="shared" si="23"/>
        <v>8</v>
      </c>
    </row>
    <row r="732" spans="1:45" x14ac:dyDescent="0.3">
      <c r="A732" s="93" t="str">
        <f t="shared" si="22"/>
        <v>RENT3BEEF3</v>
      </c>
      <c r="B732" s="93">
        <v>730</v>
      </c>
      <c r="C732" t="s">
        <v>118</v>
      </c>
      <c r="D732" t="s">
        <v>116</v>
      </c>
      <c r="E732">
        <v>-0.16073682188465699</v>
      </c>
      <c r="F732">
        <v>20.621372349705201</v>
      </c>
      <c r="G732">
        <v>3.12638803734444E-15</v>
      </c>
      <c r="H732">
        <v>0.49605428811944002</v>
      </c>
      <c r="I732">
        <v>99</v>
      </c>
      <c r="J732">
        <v>-0.16690362535648401</v>
      </c>
      <c r="K732">
        <v>21.024626005021901</v>
      </c>
      <c r="L732">
        <v>-5.6251299914341302E-16</v>
      </c>
      <c r="M732">
        <v>0.46599837210775302</v>
      </c>
      <c r="N732">
        <v>99</v>
      </c>
      <c r="O732">
        <v>-0.17096435364916601</v>
      </c>
      <c r="P732">
        <v>21.296306789344499</v>
      </c>
      <c r="Q732">
        <v>-3.8064789415719702E-17</v>
      </c>
      <c r="R732">
        <v>0.47594146403630899</v>
      </c>
      <c r="S732">
        <v>99</v>
      </c>
      <c r="T732">
        <v>-0.14386876999332801</v>
      </c>
      <c r="U732">
        <v>19.591429033337999</v>
      </c>
      <c r="V732">
        <v>1.4432899320127E-15</v>
      </c>
      <c r="W732">
        <v>0.58204319892756495</v>
      </c>
      <c r="X732">
        <v>99</v>
      </c>
      <c r="Y732">
        <v>-0.11990310284032001</v>
      </c>
      <c r="Z732">
        <v>18.114507930265098</v>
      </c>
      <c r="AA732">
        <v>6.0198759557452896E-16</v>
      </c>
      <c r="AB732">
        <v>0.68335526148261305</v>
      </c>
      <c r="AC732">
        <v>95</v>
      </c>
      <c r="AD732">
        <v>-8.4850943310718505E-2</v>
      </c>
      <c r="AE732">
        <v>16.003364337657199</v>
      </c>
      <c r="AF732">
        <v>-1.7763568394002501E-16</v>
      </c>
      <c r="AG732">
        <v>1.0673784244504001</v>
      </c>
      <c r="AH732">
        <v>99</v>
      </c>
      <c r="AI732">
        <v>0</v>
      </c>
      <c r="AJ732">
        <v>0</v>
      </c>
      <c r="AK732">
        <v>0</v>
      </c>
      <c r="AL732">
        <v>0</v>
      </c>
      <c r="AM732" t="s">
        <v>230</v>
      </c>
      <c r="AN732">
        <v>0</v>
      </c>
      <c r="AO732">
        <v>0</v>
      </c>
      <c r="AP732">
        <v>0</v>
      </c>
      <c r="AQ732">
        <v>0</v>
      </c>
      <c r="AR732" t="s">
        <v>230</v>
      </c>
      <c r="AS732" s="93">
        <f t="shared" si="23"/>
        <v>6</v>
      </c>
    </row>
    <row r="733" spans="1:45" x14ac:dyDescent="0.3">
      <c r="A733" s="93" t="str">
        <f t="shared" ref="A733:A796" si="24">_xlfn.CONCAT(C733,D733)</f>
        <v>RENT3BRML3</v>
      </c>
      <c r="B733" s="93">
        <v>731</v>
      </c>
      <c r="C733" t="s">
        <v>118</v>
      </c>
      <c r="D733" t="s">
        <v>105</v>
      </c>
      <c r="E733">
        <v>0</v>
      </c>
      <c r="F733">
        <v>0</v>
      </c>
      <c r="G733">
        <v>0</v>
      </c>
      <c r="H733">
        <v>0</v>
      </c>
      <c r="I733" t="s">
        <v>230</v>
      </c>
      <c r="J733">
        <v>6.5006734467430299E-3</v>
      </c>
      <c r="K733">
        <v>9.1871435696831103</v>
      </c>
      <c r="L733">
        <v>-1.03620815631681E-16</v>
      </c>
      <c r="M733">
        <v>0.63812547781178397</v>
      </c>
      <c r="N733">
        <v>95</v>
      </c>
      <c r="O733">
        <v>0</v>
      </c>
      <c r="P733">
        <v>0</v>
      </c>
      <c r="Q733">
        <v>0</v>
      </c>
      <c r="R733">
        <v>0</v>
      </c>
      <c r="S733" t="s">
        <v>230</v>
      </c>
      <c r="T733">
        <v>-3.02345502505138E-2</v>
      </c>
      <c r="U733">
        <v>11.5475197301846</v>
      </c>
      <c r="V733">
        <v>-1.06581410364015E-15</v>
      </c>
      <c r="W733">
        <v>0.67797347381539896</v>
      </c>
      <c r="X733">
        <v>95</v>
      </c>
      <c r="Y733">
        <v>-2.54163793219505E-2</v>
      </c>
      <c r="Z733">
        <v>11.2683157418844</v>
      </c>
      <c r="AA733">
        <v>1.1743692438257199E-15</v>
      </c>
      <c r="AB733">
        <v>0.71190277939892099</v>
      </c>
      <c r="AC733">
        <v>99</v>
      </c>
      <c r="AD733">
        <v>-7.9889776422635492E-3</v>
      </c>
      <c r="AE733">
        <v>10.2344651289523</v>
      </c>
      <c r="AF733">
        <v>-2.66453525910038E-16</v>
      </c>
      <c r="AG733">
        <v>0.79526265963715803</v>
      </c>
      <c r="AH733">
        <v>95</v>
      </c>
      <c r="AI733">
        <v>-1.7763450163359601E-3</v>
      </c>
      <c r="AJ733">
        <v>9.8771379657834402</v>
      </c>
      <c r="AK733">
        <v>1.7763568394002501E-16</v>
      </c>
      <c r="AL733">
        <v>0.81779842126186397</v>
      </c>
      <c r="AM733">
        <v>99</v>
      </c>
      <c r="AN733">
        <v>5.87064523497183E-3</v>
      </c>
      <c r="AO733">
        <v>10.3131785141134</v>
      </c>
      <c r="AP733">
        <v>-7.9580786405131203E-16</v>
      </c>
      <c r="AQ733">
        <v>2.4956175802962202</v>
      </c>
      <c r="AR733">
        <v>99</v>
      </c>
      <c r="AS733" s="93">
        <f t="shared" si="23"/>
        <v>6</v>
      </c>
    </row>
    <row r="734" spans="1:45" x14ac:dyDescent="0.3">
      <c r="A734" s="93" t="str">
        <f t="shared" si="24"/>
        <v>RENT3CIEL3</v>
      </c>
      <c r="B734" s="93">
        <v>732</v>
      </c>
      <c r="C734" t="s">
        <v>118</v>
      </c>
      <c r="D734" t="s">
        <v>85</v>
      </c>
      <c r="E734">
        <v>0</v>
      </c>
      <c r="F734">
        <v>0</v>
      </c>
      <c r="G734">
        <v>0</v>
      </c>
      <c r="H734">
        <v>0</v>
      </c>
      <c r="I734" t="s">
        <v>230</v>
      </c>
      <c r="J734">
        <v>-4.8661196718947197E-2</v>
      </c>
      <c r="K734">
        <v>6.9515429694692497</v>
      </c>
      <c r="L734">
        <v>1.2212453270876701E-16</v>
      </c>
      <c r="M734">
        <v>0.278972025697936</v>
      </c>
      <c r="N734">
        <v>95</v>
      </c>
      <c r="O734">
        <v>-5.7886804416156297E-2</v>
      </c>
      <c r="P734">
        <v>7.5560893242002196</v>
      </c>
      <c r="Q734">
        <v>3.6795963101862299E-16</v>
      </c>
      <c r="R734">
        <v>0.30852336793542001</v>
      </c>
      <c r="S734">
        <v>95</v>
      </c>
      <c r="T734">
        <v>-5.2918265603246598E-2</v>
      </c>
      <c r="U734">
        <v>7.2433988165529897</v>
      </c>
      <c r="V734">
        <v>-5.0792703376600904E-16</v>
      </c>
      <c r="W734">
        <v>0.31649096503479501</v>
      </c>
      <c r="X734">
        <v>99</v>
      </c>
      <c r="Y734">
        <v>-3.1630881023869899E-2</v>
      </c>
      <c r="Z734">
        <v>5.9384865687371997</v>
      </c>
      <c r="AA734">
        <v>-1.9737298215558299E-17</v>
      </c>
      <c r="AB734">
        <v>0.47624933172762102</v>
      </c>
      <c r="AC734">
        <v>99</v>
      </c>
      <c r="AD734">
        <v>0</v>
      </c>
      <c r="AE734">
        <v>0</v>
      </c>
      <c r="AF734">
        <v>0</v>
      </c>
      <c r="AG734">
        <v>0</v>
      </c>
      <c r="AH734" t="s">
        <v>230</v>
      </c>
      <c r="AI734">
        <v>-1.6878909407248399E-2</v>
      </c>
      <c r="AJ734">
        <v>5.0621691883469397</v>
      </c>
      <c r="AK734">
        <v>-4.11791812770058E-16</v>
      </c>
      <c r="AL734">
        <v>0.52102230381630599</v>
      </c>
      <c r="AM734">
        <v>95</v>
      </c>
      <c r="AN734">
        <v>0</v>
      </c>
      <c r="AO734">
        <v>0</v>
      </c>
      <c r="AP734">
        <v>0</v>
      </c>
      <c r="AQ734">
        <v>0</v>
      </c>
      <c r="AR734" t="s">
        <v>230</v>
      </c>
      <c r="AS734" s="93">
        <f t="shared" si="23"/>
        <v>5</v>
      </c>
    </row>
    <row r="735" spans="1:45" x14ac:dyDescent="0.3">
      <c r="A735" s="93" t="str">
        <f t="shared" si="24"/>
        <v>RENT3CPLE6</v>
      </c>
      <c r="B735" s="93">
        <v>733</v>
      </c>
      <c r="C735" t="s">
        <v>118</v>
      </c>
      <c r="D735" t="s">
        <v>508</v>
      </c>
      <c r="E735">
        <v>0</v>
      </c>
      <c r="F735">
        <v>0</v>
      </c>
      <c r="G735">
        <v>0</v>
      </c>
      <c r="H735">
        <v>0</v>
      </c>
      <c r="I735" t="s">
        <v>230</v>
      </c>
      <c r="J735">
        <v>0</v>
      </c>
      <c r="K735">
        <v>0</v>
      </c>
      <c r="L735">
        <v>0</v>
      </c>
      <c r="M735">
        <v>0</v>
      </c>
      <c r="N735" t="s">
        <v>230</v>
      </c>
      <c r="O735">
        <v>0.361364815056055</v>
      </c>
      <c r="P735">
        <v>42.355252182381598</v>
      </c>
      <c r="Q735">
        <v>7.2069334627095904E-15</v>
      </c>
      <c r="R735">
        <v>2.5605322345085</v>
      </c>
      <c r="S735">
        <v>95</v>
      </c>
      <c r="T735">
        <v>0.30896575542881699</v>
      </c>
      <c r="U735">
        <v>45.646507309255803</v>
      </c>
      <c r="V735">
        <v>2.66453525910038E-15</v>
      </c>
      <c r="W735">
        <v>2.5901353940297001</v>
      </c>
      <c r="X735">
        <v>95</v>
      </c>
      <c r="Y735">
        <v>0.27352324209918999</v>
      </c>
      <c r="Z735">
        <v>47.878193780419402</v>
      </c>
      <c r="AA735">
        <v>-2.7237471537470501E-15</v>
      </c>
      <c r="AB735">
        <v>2.6611669788163201</v>
      </c>
      <c r="AC735">
        <v>95</v>
      </c>
      <c r="AD735">
        <v>0.31763137903163702</v>
      </c>
      <c r="AE735">
        <v>45.228239109938002</v>
      </c>
      <c r="AF735">
        <v>-3.1974423109204501E-15</v>
      </c>
      <c r="AG735">
        <v>2.6970261668255602</v>
      </c>
      <c r="AH735">
        <v>95</v>
      </c>
      <c r="AI735">
        <v>0.364011862226512</v>
      </c>
      <c r="AJ735">
        <v>42.501254062386799</v>
      </c>
      <c r="AK735">
        <v>3.8756876496005502E-16</v>
      </c>
      <c r="AL735">
        <v>2.97945051965756</v>
      </c>
      <c r="AM735">
        <v>99</v>
      </c>
      <c r="AN735">
        <v>0.37568005226686901</v>
      </c>
      <c r="AO735">
        <v>42.931384193904101</v>
      </c>
      <c r="AP735">
        <v>-2.3874235921539399E-15</v>
      </c>
      <c r="AQ735">
        <v>4.1326535402620603</v>
      </c>
      <c r="AR735">
        <v>99</v>
      </c>
      <c r="AS735" s="93">
        <f t="shared" si="23"/>
        <v>6</v>
      </c>
    </row>
    <row r="736" spans="1:45" x14ac:dyDescent="0.3">
      <c r="A736" s="93" t="str">
        <f t="shared" si="24"/>
        <v>RENT3FLRY3</v>
      </c>
      <c r="B736" s="93">
        <v>734</v>
      </c>
      <c r="C736" t="s">
        <v>118</v>
      </c>
      <c r="D736" t="s">
        <v>92</v>
      </c>
      <c r="E736">
        <v>-5.3833786709120701E-2</v>
      </c>
      <c r="F736">
        <v>30.6705858944817</v>
      </c>
      <c r="G736">
        <v>-1.4210854715202001E-15</v>
      </c>
      <c r="H736">
        <v>0.77248752979716495</v>
      </c>
      <c r="I736">
        <v>99</v>
      </c>
      <c r="J736">
        <v>0</v>
      </c>
      <c r="K736">
        <v>0</v>
      </c>
      <c r="L736">
        <v>0</v>
      </c>
      <c r="M736">
        <v>0</v>
      </c>
      <c r="N736" t="s">
        <v>230</v>
      </c>
      <c r="O736">
        <v>0</v>
      </c>
      <c r="P736">
        <v>0</v>
      </c>
      <c r="Q736">
        <v>0</v>
      </c>
      <c r="R736">
        <v>0</v>
      </c>
      <c r="S736" t="s">
        <v>230</v>
      </c>
      <c r="T736">
        <v>8.50547690394097E-2</v>
      </c>
      <c r="U736">
        <v>21.652070274554202</v>
      </c>
      <c r="V736">
        <v>4.4408920985006301E-16</v>
      </c>
      <c r="W736">
        <v>1.0070117154837801</v>
      </c>
      <c r="X736">
        <v>95</v>
      </c>
      <c r="Y736">
        <v>0.114313721322331</v>
      </c>
      <c r="Z736">
        <v>19.874199464019501</v>
      </c>
      <c r="AA736">
        <v>-1.9934671197713898E-15</v>
      </c>
      <c r="AB736">
        <v>1.17184299669989</v>
      </c>
      <c r="AC736">
        <v>99</v>
      </c>
      <c r="AD736">
        <v>0.135562276349463</v>
      </c>
      <c r="AE736">
        <v>18.611181883580699</v>
      </c>
      <c r="AF736">
        <v>2.3980817331903399E-15</v>
      </c>
      <c r="AG736">
        <v>1.2322489969051</v>
      </c>
      <c r="AH736">
        <v>95</v>
      </c>
      <c r="AI736">
        <v>0.16034715086500401</v>
      </c>
      <c r="AJ736">
        <v>17.1539751852387</v>
      </c>
      <c r="AK736">
        <v>1.24344978758018E-15</v>
      </c>
      <c r="AL736">
        <v>1.33344655207235</v>
      </c>
      <c r="AM736">
        <v>95</v>
      </c>
      <c r="AN736">
        <v>0.165067894738082</v>
      </c>
      <c r="AO736">
        <v>17.4120645600009</v>
      </c>
      <c r="AP736">
        <v>1.8189894035458601E-15</v>
      </c>
      <c r="AQ736">
        <v>1.92646820427848</v>
      </c>
      <c r="AR736">
        <v>99</v>
      </c>
      <c r="AS736" s="93">
        <f t="shared" si="23"/>
        <v>6</v>
      </c>
    </row>
    <row r="737" spans="1:45" x14ac:dyDescent="0.3">
      <c r="A737" s="93" t="str">
        <f t="shared" si="24"/>
        <v>RENT3GGBR4</v>
      </c>
      <c r="B737" s="93">
        <v>735</v>
      </c>
      <c r="C737" t="s">
        <v>118</v>
      </c>
      <c r="D737" t="s">
        <v>39</v>
      </c>
      <c r="E737">
        <v>0</v>
      </c>
      <c r="F737">
        <v>0</v>
      </c>
      <c r="G737">
        <v>0</v>
      </c>
      <c r="H737">
        <v>0</v>
      </c>
      <c r="I737" t="s">
        <v>230</v>
      </c>
      <c r="J737">
        <v>0</v>
      </c>
      <c r="K737">
        <v>0</v>
      </c>
      <c r="L737">
        <v>0</v>
      </c>
      <c r="M737">
        <v>0</v>
      </c>
      <c r="N737" t="s">
        <v>230</v>
      </c>
      <c r="O737">
        <v>0.31160285187833198</v>
      </c>
      <c r="P737">
        <v>3.0251179743441798</v>
      </c>
      <c r="Q737">
        <v>-1.4972150503516401E-15</v>
      </c>
      <c r="R737">
        <v>1.3917766688263</v>
      </c>
      <c r="S737">
        <v>95</v>
      </c>
      <c r="T737">
        <v>0.32663396857425098</v>
      </c>
      <c r="U737">
        <v>2.0775094026817502</v>
      </c>
      <c r="V737">
        <v>1.33226762955019E-16</v>
      </c>
      <c r="W737">
        <v>1.32652611173757</v>
      </c>
      <c r="X737">
        <v>99</v>
      </c>
      <c r="Y737">
        <v>0.34695416128113599</v>
      </c>
      <c r="Z737">
        <v>0.826763275766357</v>
      </c>
      <c r="AA737">
        <v>-5.5264435003563299E-16</v>
      </c>
      <c r="AB737">
        <v>1.31004222212706</v>
      </c>
      <c r="AC737">
        <v>99</v>
      </c>
      <c r="AD737">
        <v>0.34724514865733003</v>
      </c>
      <c r="AE737">
        <v>0.79482581929572105</v>
      </c>
      <c r="AF737">
        <v>-2.4780177909633498E-15</v>
      </c>
      <c r="AG737">
        <v>1.29717351576139</v>
      </c>
      <c r="AH737">
        <v>99</v>
      </c>
      <c r="AI737">
        <v>0.35224236921229002</v>
      </c>
      <c r="AJ737">
        <v>0.49260080657074901</v>
      </c>
      <c r="AK737">
        <v>-4.8446095620006798E-16</v>
      </c>
      <c r="AL737">
        <v>1.2676640121154199</v>
      </c>
      <c r="AM737">
        <v>99</v>
      </c>
      <c r="AN737">
        <v>0.35507599558504199</v>
      </c>
      <c r="AO737">
        <v>0.36315970900991001</v>
      </c>
      <c r="AP737">
        <v>2.4726887204451501E-15</v>
      </c>
      <c r="AQ737">
        <v>1.2339821896682699</v>
      </c>
      <c r="AR737">
        <v>99</v>
      </c>
      <c r="AS737" s="93">
        <f t="shared" si="23"/>
        <v>6</v>
      </c>
    </row>
    <row r="738" spans="1:45" x14ac:dyDescent="0.3">
      <c r="A738" s="93" t="str">
        <f t="shared" si="24"/>
        <v>RENT3HGTX3</v>
      </c>
      <c r="B738" s="93">
        <v>736</v>
      </c>
      <c r="C738" t="s">
        <v>118</v>
      </c>
      <c r="D738" t="s">
        <v>106</v>
      </c>
      <c r="E738">
        <v>-4.47360824934371E-2</v>
      </c>
      <c r="F738">
        <v>20.335135819907599</v>
      </c>
      <c r="G738">
        <v>-7.8159700933611001E-16</v>
      </c>
      <c r="H738">
        <v>0.710929420857497</v>
      </c>
      <c r="I738">
        <v>99</v>
      </c>
      <c r="J738">
        <v>-2.78292246458175E-3</v>
      </c>
      <c r="K738">
        <v>17.5986764242536</v>
      </c>
      <c r="L738">
        <v>1.0362081563168101E-15</v>
      </c>
      <c r="M738">
        <v>1.0245806566014199</v>
      </c>
      <c r="N738">
        <v>99</v>
      </c>
      <c r="O738">
        <v>0</v>
      </c>
      <c r="P738">
        <v>0</v>
      </c>
      <c r="Q738">
        <v>0</v>
      </c>
      <c r="R738">
        <v>0</v>
      </c>
      <c r="S738" t="s">
        <v>230</v>
      </c>
      <c r="T738">
        <v>0</v>
      </c>
      <c r="U738">
        <v>0</v>
      </c>
      <c r="V738">
        <v>0</v>
      </c>
      <c r="W738">
        <v>0</v>
      </c>
      <c r="X738" t="s">
        <v>230</v>
      </c>
      <c r="Y738">
        <v>0.115032259245367</v>
      </c>
      <c r="Z738">
        <v>10.1031602263872</v>
      </c>
      <c r="AA738">
        <v>4.6382650806562098E-16</v>
      </c>
      <c r="AB738">
        <v>1.23249148609729</v>
      </c>
      <c r="AC738">
        <v>95</v>
      </c>
      <c r="AD738">
        <v>0.123257989089506</v>
      </c>
      <c r="AE738">
        <v>9.6206106442526593</v>
      </c>
      <c r="AF738">
        <v>-9.2370555648813008E-16</v>
      </c>
      <c r="AG738">
        <v>1.2228710912537999</v>
      </c>
      <c r="AH738">
        <v>95</v>
      </c>
      <c r="AI738">
        <v>0.11779089880251201</v>
      </c>
      <c r="AJ738">
        <v>9.9476681796743502</v>
      </c>
      <c r="AK738">
        <v>-4.19866162040059E-16</v>
      </c>
      <c r="AL738">
        <v>1.2075115888242001</v>
      </c>
      <c r="AM738">
        <v>99</v>
      </c>
      <c r="AN738">
        <v>0.124473903454073</v>
      </c>
      <c r="AO738">
        <v>10.392706462920099</v>
      </c>
      <c r="AP738">
        <v>2.6147972675971698E-15</v>
      </c>
      <c r="AQ738">
        <v>2.5187829168043598</v>
      </c>
      <c r="AR738">
        <v>95</v>
      </c>
      <c r="AS738" s="93">
        <f t="shared" si="23"/>
        <v>6</v>
      </c>
    </row>
    <row r="739" spans="1:45" x14ac:dyDescent="0.3">
      <c r="A739" s="93" t="str">
        <f t="shared" si="24"/>
        <v>RENT3IRBR3</v>
      </c>
      <c r="B739" s="93">
        <v>737</v>
      </c>
      <c r="C739" t="s">
        <v>118</v>
      </c>
      <c r="D739" t="s">
        <v>108</v>
      </c>
      <c r="E739">
        <v>5.6509516329253398E-2</v>
      </c>
      <c r="F739">
        <v>3.44042022053338</v>
      </c>
      <c r="G739">
        <v>1.7763568394002501E-16</v>
      </c>
      <c r="H739">
        <v>0.55390560560360602</v>
      </c>
      <c r="I739">
        <v>95</v>
      </c>
      <c r="J739">
        <v>7.8081634214777901E-3</v>
      </c>
      <c r="K739">
        <v>6.6233015951031202</v>
      </c>
      <c r="L739">
        <v>6.3652786745175603E-16</v>
      </c>
      <c r="M739">
        <v>0.61734333965782295</v>
      </c>
      <c r="N739">
        <v>95</v>
      </c>
      <c r="O739">
        <v>-2.2622850604694399E-2</v>
      </c>
      <c r="P739">
        <v>8.5783108799237393</v>
      </c>
      <c r="Q739">
        <v>-3.5527136788005001E-16</v>
      </c>
      <c r="R739">
        <v>0.67522045642571804</v>
      </c>
      <c r="S739">
        <v>95</v>
      </c>
      <c r="T739">
        <v>-5.8898065950671798E-2</v>
      </c>
      <c r="U739">
        <v>10.8588348537615</v>
      </c>
      <c r="V739">
        <v>1.24344978758018E-15</v>
      </c>
      <c r="W739">
        <v>0.83962531410975805</v>
      </c>
      <c r="X739">
        <v>95</v>
      </c>
      <c r="Y739">
        <v>-4.587062306452E-2</v>
      </c>
      <c r="Z739">
        <v>10.0895257605659</v>
      </c>
      <c r="AA739">
        <v>6.2172489379008802E-16</v>
      </c>
      <c r="AB739">
        <v>1.0381705279764499</v>
      </c>
      <c r="AC739">
        <v>99</v>
      </c>
      <c r="AD739">
        <v>-4.4539967035148301E-2</v>
      </c>
      <c r="AE739">
        <v>10.0200503892684</v>
      </c>
      <c r="AF739">
        <v>-9.0594198809412795E-16</v>
      </c>
      <c r="AG739">
        <v>1.07633900667807</v>
      </c>
      <c r="AH739">
        <v>99</v>
      </c>
      <c r="AI739">
        <v>-3.7456565938607099E-2</v>
      </c>
      <c r="AJ739">
        <v>9.6133102534521804</v>
      </c>
      <c r="AK739">
        <v>-3.8756876496005502E-16</v>
      </c>
      <c r="AL739">
        <v>1.09908383678726</v>
      </c>
      <c r="AM739">
        <v>99</v>
      </c>
      <c r="AN739">
        <v>-3.3320306637480801E-3</v>
      </c>
      <c r="AO739">
        <v>10.1010002172429</v>
      </c>
      <c r="AP739">
        <v>-4.5474735088646403E-16</v>
      </c>
      <c r="AQ739">
        <v>7.01358623043427</v>
      </c>
      <c r="AR739">
        <v>99</v>
      </c>
      <c r="AS739" s="93">
        <f t="shared" si="23"/>
        <v>8</v>
      </c>
    </row>
    <row r="740" spans="1:45" x14ac:dyDescent="0.3">
      <c r="A740" s="93" t="str">
        <f t="shared" si="24"/>
        <v>RENT3LCAM3</v>
      </c>
      <c r="B740" s="93">
        <v>738</v>
      </c>
      <c r="C740" t="s">
        <v>118</v>
      </c>
      <c r="D740" t="s">
        <v>509</v>
      </c>
      <c r="E740">
        <v>0.39613352057418</v>
      </c>
      <c r="F740">
        <v>1.00531759062759</v>
      </c>
      <c r="G740">
        <v>2.0250467969162901E-15</v>
      </c>
      <c r="H740">
        <v>0.375102473112505</v>
      </c>
      <c r="I740">
        <v>99</v>
      </c>
      <c r="J740">
        <v>0.41124832847509601</v>
      </c>
      <c r="K740">
        <v>1.5594596360177401E-2</v>
      </c>
      <c r="L740">
        <v>-8.8817841970012504E-16</v>
      </c>
      <c r="M740">
        <v>0.39564153043268602</v>
      </c>
      <c r="N740">
        <v>99</v>
      </c>
      <c r="O740">
        <v>0.427726404310384</v>
      </c>
      <c r="P740">
        <v>-1.07109885578293</v>
      </c>
      <c r="Q740">
        <v>-1.3195793664116099E-15</v>
      </c>
      <c r="R740">
        <v>0.52812741291240894</v>
      </c>
      <c r="S740">
        <v>99</v>
      </c>
      <c r="T740">
        <v>0.423487493608599</v>
      </c>
      <c r="U740">
        <v>-0.80347494673726105</v>
      </c>
      <c r="V740">
        <v>1.6653345369377301E-15</v>
      </c>
      <c r="W740">
        <v>0.50572712493921901</v>
      </c>
      <c r="X740">
        <v>99</v>
      </c>
      <c r="Y740">
        <v>0.43079035590097497</v>
      </c>
      <c r="Z740">
        <v>-1.25503958093876</v>
      </c>
      <c r="AA740">
        <v>6.5133084111342503E-16</v>
      </c>
      <c r="AB740">
        <v>0.51305985072840898</v>
      </c>
      <c r="AC740">
        <v>99</v>
      </c>
      <c r="AD740">
        <v>0.42723550194488302</v>
      </c>
      <c r="AE740">
        <v>-1.0441832021614099</v>
      </c>
      <c r="AF740">
        <v>8.9706020389712708E-16</v>
      </c>
      <c r="AG740">
        <v>0.50978529733756806</v>
      </c>
      <c r="AH740">
        <v>99</v>
      </c>
      <c r="AI740">
        <v>0.429978422784769</v>
      </c>
      <c r="AJ740">
        <v>-1.2073739315073699</v>
      </c>
      <c r="AK740">
        <v>-1.4614572178702101E-15</v>
      </c>
      <c r="AL740">
        <v>0.53951120047263001</v>
      </c>
      <c r="AM740">
        <v>99</v>
      </c>
      <c r="AN740">
        <v>0.431041071020901</v>
      </c>
      <c r="AO740">
        <v>-1.1279880467324801</v>
      </c>
      <c r="AP740">
        <v>-1.00897068477934E-15</v>
      </c>
      <c r="AQ740">
        <v>0.66878210917118397</v>
      </c>
      <c r="AR740">
        <v>99</v>
      </c>
      <c r="AS740" s="93">
        <f t="shared" si="23"/>
        <v>8</v>
      </c>
    </row>
    <row r="741" spans="1:45" x14ac:dyDescent="0.3">
      <c r="A741" s="93" t="str">
        <f t="shared" si="24"/>
        <v>RENT3LREN3</v>
      </c>
      <c r="B741" s="93">
        <v>739</v>
      </c>
      <c r="C741" t="s">
        <v>118</v>
      </c>
      <c r="D741" t="s">
        <v>114</v>
      </c>
      <c r="E741">
        <v>0</v>
      </c>
      <c r="F741">
        <v>0</v>
      </c>
      <c r="G741">
        <v>0</v>
      </c>
      <c r="H741">
        <v>0</v>
      </c>
      <c r="I741" t="s">
        <v>230</v>
      </c>
      <c r="J741">
        <v>0</v>
      </c>
      <c r="K741">
        <v>0</v>
      </c>
      <c r="L741">
        <v>0</v>
      </c>
      <c r="M741">
        <v>0</v>
      </c>
      <c r="N741" t="s">
        <v>230</v>
      </c>
      <c r="O741">
        <v>0</v>
      </c>
      <c r="P741">
        <v>0</v>
      </c>
      <c r="Q741">
        <v>0</v>
      </c>
      <c r="R741">
        <v>0</v>
      </c>
      <c r="S741" t="s">
        <v>230</v>
      </c>
      <c r="T741">
        <v>5.86343041287338E-2</v>
      </c>
      <c r="U741">
        <v>39.190930242529497</v>
      </c>
      <c r="V741">
        <v>-1.24344978758018E-15</v>
      </c>
      <c r="W741">
        <v>2.1985446096474699</v>
      </c>
      <c r="X741">
        <v>95</v>
      </c>
      <c r="Y741">
        <v>8.1006212714107101E-2</v>
      </c>
      <c r="Z741">
        <v>37.870937631498201</v>
      </c>
      <c r="AA741">
        <v>3.0000693287648698E-15</v>
      </c>
      <c r="AB741">
        <v>2.3557873978370698</v>
      </c>
      <c r="AC741">
        <v>99</v>
      </c>
      <c r="AD741">
        <v>0.140265867754543</v>
      </c>
      <c r="AE741">
        <v>34.3471920935228</v>
      </c>
      <c r="AF741">
        <v>-4.5119463720766402E-15</v>
      </c>
      <c r="AG741">
        <v>2.5769569364751899</v>
      </c>
      <c r="AH741">
        <v>95</v>
      </c>
      <c r="AI741">
        <v>0.183803866560799</v>
      </c>
      <c r="AJ741">
        <v>31.802952253455601</v>
      </c>
      <c r="AK741">
        <v>2.9067657372004098E-16</v>
      </c>
      <c r="AL741">
        <v>2.7088423058131101</v>
      </c>
      <c r="AM741">
        <v>99</v>
      </c>
      <c r="AN741">
        <v>0.193205627936439</v>
      </c>
      <c r="AO741">
        <v>32.719397884489197</v>
      </c>
      <c r="AP741">
        <v>1.5916157281026199E-15</v>
      </c>
      <c r="AQ741">
        <v>4.7000181555388698</v>
      </c>
      <c r="AR741">
        <v>95</v>
      </c>
      <c r="AS741" s="93">
        <f t="shared" si="23"/>
        <v>5</v>
      </c>
    </row>
    <row r="742" spans="1:45" x14ac:dyDescent="0.3">
      <c r="A742" s="93" t="str">
        <f t="shared" si="24"/>
        <v>RENT3MGLU3</v>
      </c>
      <c r="B742" s="93">
        <v>740</v>
      </c>
      <c r="C742" t="s">
        <v>118</v>
      </c>
      <c r="D742" t="s">
        <v>132</v>
      </c>
      <c r="E742">
        <v>0</v>
      </c>
      <c r="F742">
        <v>0</v>
      </c>
      <c r="G742">
        <v>0</v>
      </c>
      <c r="H742">
        <v>0</v>
      </c>
      <c r="I742" t="s">
        <v>230</v>
      </c>
      <c r="J742">
        <v>0.170293844700101</v>
      </c>
      <c r="K742">
        <v>13.4534207228669</v>
      </c>
      <c r="L742">
        <v>-1.3026616822268501E-15</v>
      </c>
      <c r="M742">
        <v>1.11600439198166</v>
      </c>
      <c r="N742">
        <v>95</v>
      </c>
      <c r="O742">
        <v>0.19467200245195199</v>
      </c>
      <c r="P742">
        <v>11.8713857637419</v>
      </c>
      <c r="Q742">
        <v>-2.0808751547260102E-15</v>
      </c>
      <c r="R742">
        <v>1.0875744237557301</v>
      </c>
      <c r="S742">
        <v>95</v>
      </c>
      <c r="T742">
        <v>0.241427057643985</v>
      </c>
      <c r="U742">
        <v>8.9298126707137495</v>
      </c>
      <c r="V742">
        <v>-7.9936057773011302E-16</v>
      </c>
      <c r="W742">
        <v>1.20664001130053</v>
      </c>
      <c r="X742">
        <v>95</v>
      </c>
      <c r="Y742">
        <v>0.28564406432884099</v>
      </c>
      <c r="Z742">
        <v>6.19167107668114</v>
      </c>
      <c r="AA742">
        <v>-1.06581410364015E-15</v>
      </c>
      <c r="AB742">
        <v>1.3836805074169301</v>
      </c>
      <c r="AC742">
        <v>95</v>
      </c>
      <c r="AD742">
        <v>0.31825331043926303</v>
      </c>
      <c r="AE742">
        <v>4.2188882009831303</v>
      </c>
      <c r="AF742">
        <v>-2.01616501271928E-15</v>
      </c>
      <c r="AG742">
        <v>1.54337295662703</v>
      </c>
      <c r="AH742">
        <v>95</v>
      </c>
      <c r="AI742">
        <v>0.360000678120385</v>
      </c>
      <c r="AJ742">
        <v>1.75603632841007</v>
      </c>
      <c r="AK742">
        <v>1.14655759634016E-15</v>
      </c>
      <c r="AL742">
        <v>1.7958570058063601</v>
      </c>
      <c r="AM742">
        <v>95</v>
      </c>
      <c r="AN742">
        <v>0</v>
      </c>
      <c r="AO742">
        <v>0</v>
      </c>
      <c r="AP742">
        <v>0</v>
      </c>
      <c r="AQ742">
        <v>0</v>
      </c>
      <c r="AR742" t="s">
        <v>230</v>
      </c>
      <c r="AS742" s="93">
        <f t="shared" si="23"/>
        <v>6</v>
      </c>
    </row>
    <row r="743" spans="1:45" x14ac:dyDescent="0.3">
      <c r="A743" s="93" t="str">
        <f t="shared" si="24"/>
        <v>RENT3MULT3</v>
      </c>
      <c r="B743" s="93">
        <v>741</v>
      </c>
      <c r="C743" t="s">
        <v>118</v>
      </c>
      <c r="D743" t="s">
        <v>109</v>
      </c>
      <c r="E743">
        <v>0</v>
      </c>
      <c r="F743">
        <v>0</v>
      </c>
      <c r="G743">
        <v>0</v>
      </c>
      <c r="H743">
        <v>0</v>
      </c>
      <c r="I743" t="s">
        <v>230</v>
      </c>
      <c r="J743">
        <v>0</v>
      </c>
      <c r="K743">
        <v>0</v>
      </c>
      <c r="L743">
        <v>0</v>
      </c>
      <c r="M743">
        <v>0</v>
      </c>
      <c r="N743" t="s">
        <v>230</v>
      </c>
      <c r="O743">
        <v>0</v>
      </c>
      <c r="P743">
        <v>0</v>
      </c>
      <c r="Q743">
        <v>0</v>
      </c>
      <c r="R743">
        <v>0</v>
      </c>
      <c r="S743" t="s">
        <v>230</v>
      </c>
      <c r="T743">
        <v>2.9156958384354999E-2</v>
      </c>
      <c r="U743">
        <v>20.071128413749602</v>
      </c>
      <c r="V743">
        <v>-2.3758772726978301E-15</v>
      </c>
      <c r="W743">
        <v>1.34447058659663</v>
      </c>
      <c r="X743">
        <v>95</v>
      </c>
      <c r="Y743">
        <v>2.93330094169389E-2</v>
      </c>
      <c r="Z743">
        <v>20.084159678641299</v>
      </c>
      <c r="AA743">
        <v>8.8817841970012504E-16</v>
      </c>
      <c r="AB743">
        <v>1.3462599416165799</v>
      </c>
      <c r="AC743">
        <v>99</v>
      </c>
      <c r="AD743">
        <v>4.8505946613478998E-2</v>
      </c>
      <c r="AE743">
        <v>18.9520491835687</v>
      </c>
      <c r="AF743">
        <v>6.5725203057809296E-16</v>
      </c>
      <c r="AG743">
        <v>1.3935623532202699</v>
      </c>
      <c r="AH743">
        <v>99</v>
      </c>
      <c r="AI743">
        <v>5.9618133372577799E-2</v>
      </c>
      <c r="AJ743">
        <v>18.313585432312198</v>
      </c>
      <c r="AK743">
        <v>1.27574718466018E-15</v>
      </c>
      <c r="AL743">
        <v>1.4105973324487699</v>
      </c>
      <c r="AM743">
        <v>99</v>
      </c>
      <c r="AN743">
        <v>7.0879643804095394E-2</v>
      </c>
      <c r="AO743">
        <v>18.8871120902561</v>
      </c>
      <c r="AP743">
        <v>2.04636307898909E-15</v>
      </c>
      <c r="AQ743">
        <v>3.5688948726733898</v>
      </c>
      <c r="AR743">
        <v>99</v>
      </c>
      <c r="AS743" s="93">
        <f t="shared" si="23"/>
        <v>5</v>
      </c>
    </row>
    <row r="744" spans="1:45" x14ac:dyDescent="0.3">
      <c r="A744" s="93" t="str">
        <f t="shared" si="24"/>
        <v>RENT3RADL3</v>
      </c>
      <c r="B744" s="93">
        <v>742</v>
      </c>
      <c r="C744" t="s">
        <v>118</v>
      </c>
      <c r="D744" t="s">
        <v>99</v>
      </c>
      <c r="E744">
        <v>0.158003686072403</v>
      </c>
      <c r="F744">
        <v>14.814584169457101</v>
      </c>
      <c r="G744">
        <v>-4.2632564145606E-16</v>
      </c>
      <c r="H744">
        <v>0.79163527623310603</v>
      </c>
      <c r="I744">
        <v>95</v>
      </c>
      <c r="J744">
        <v>0.183301368809939</v>
      </c>
      <c r="K744">
        <v>13.1628870213383</v>
      </c>
      <c r="L744">
        <v>-6.5133084111342503E-16</v>
      </c>
      <c r="M744">
        <v>0.75949134511462801</v>
      </c>
      <c r="N744">
        <v>99</v>
      </c>
      <c r="O744">
        <v>0.14544388472299399</v>
      </c>
      <c r="P744">
        <v>15.6148667270975</v>
      </c>
      <c r="Q744">
        <v>2.03012210217171E-15</v>
      </c>
      <c r="R744">
        <v>0.85011962730889001</v>
      </c>
      <c r="S744">
        <v>95</v>
      </c>
      <c r="T744">
        <v>0.135624220755999</v>
      </c>
      <c r="U744">
        <v>16.235229526077202</v>
      </c>
      <c r="V744">
        <v>2.6867397195928799E-15</v>
      </c>
      <c r="W744">
        <v>0.81935811712552598</v>
      </c>
      <c r="X744">
        <v>99</v>
      </c>
      <c r="Y744">
        <v>0.13126951067590101</v>
      </c>
      <c r="Z744">
        <v>16.505823628193301</v>
      </c>
      <c r="AA744">
        <v>-5.3290705182007502E-16</v>
      </c>
      <c r="AB744">
        <v>0.78754075798742296</v>
      </c>
      <c r="AC744">
        <v>99</v>
      </c>
      <c r="AD744">
        <v>0.12565226582965799</v>
      </c>
      <c r="AE744">
        <v>16.840863548685</v>
      </c>
      <c r="AF744">
        <v>2.8421709430403998E-16</v>
      </c>
      <c r="AG744">
        <v>0.76628973218887897</v>
      </c>
      <c r="AH744">
        <v>99</v>
      </c>
      <c r="AI744">
        <v>0.121059378821837</v>
      </c>
      <c r="AJ744">
        <v>17.1092248373761</v>
      </c>
      <c r="AK744">
        <v>-9.2047581678012999E-16</v>
      </c>
      <c r="AL744">
        <v>0.79751162005363796</v>
      </c>
      <c r="AM744">
        <v>99</v>
      </c>
      <c r="AN744">
        <v>0.122111775339332</v>
      </c>
      <c r="AO744">
        <v>17.1299011240204</v>
      </c>
      <c r="AP744">
        <v>-6.3948846218409005E-16</v>
      </c>
      <c r="AQ744">
        <v>0.82410390093016295</v>
      </c>
      <c r="AR744">
        <v>99</v>
      </c>
      <c r="AS744" s="93">
        <f t="shared" si="23"/>
        <v>8</v>
      </c>
    </row>
    <row r="745" spans="1:45" x14ac:dyDescent="0.3">
      <c r="A745" s="93" t="str">
        <f t="shared" si="24"/>
        <v>SANB11BRML3</v>
      </c>
      <c r="B745" s="93">
        <v>743</v>
      </c>
      <c r="C745" t="s">
        <v>100</v>
      </c>
      <c r="D745" t="s">
        <v>105</v>
      </c>
      <c r="E745">
        <v>6.0612936111104902E-2</v>
      </c>
      <c r="F745">
        <v>7.3105814331488501</v>
      </c>
      <c r="G745">
        <v>6.5725203057809296E-16</v>
      </c>
      <c r="H745">
        <v>0.52302991609787997</v>
      </c>
      <c r="I745">
        <v>95</v>
      </c>
      <c r="J745">
        <v>4.24856509959314E-2</v>
      </c>
      <c r="K745">
        <v>8.0790817927910901</v>
      </c>
      <c r="L745">
        <v>8.1416355139178104E-16</v>
      </c>
      <c r="M745">
        <v>0.57342835916672397</v>
      </c>
      <c r="N745">
        <v>95</v>
      </c>
      <c r="O745">
        <v>0</v>
      </c>
      <c r="P745">
        <v>0</v>
      </c>
      <c r="Q745">
        <v>0</v>
      </c>
      <c r="R745">
        <v>0</v>
      </c>
      <c r="S745" t="s">
        <v>230</v>
      </c>
      <c r="T745">
        <v>0</v>
      </c>
      <c r="U745">
        <v>0</v>
      </c>
      <c r="V745">
        <v>0</v>
      </c>
      <c r="W745">
        <v>0</v>
      </c>
      <c r="X745" t="s">
        <v>230</v>
      </c>
      <c r="Y745">
        <v>3.9000658675333098E-3</v>
      </c>
      <c r="Z745">
        <v>9.7476844124609308</v>
      </c>
      <c r="AA745">
        <v>-7.8949192862233394E-17</v>
      </c>
      <c r="AB745">
        <v>0.76377760469007605</v>
      </c>
      <c r="AC745">
        <v>95</v>
      </c>
      <c r="AD745">
        <v>1.5416379949494199E-2</v>
      </c>
      <c r="AE745">
        <v>9.3194839980546202</v>
      </c>
      <c r="AF745">
        <v>9.2370555648813008E-16</v>
      </c>
      <c r="AG745">
        <v>0.79474802428450197</v>
      </c>
      <c r="AH745">
        <v>95</v>
      </c>
      <c r="AI745">
        <v>1.9818800174755399E-2</v>
      </c>
      <c r="AJ745">
        <v>9.1614179935863103</v>
      </c>
      <c r="AK745">
        <v>8.7202972116012305E-16</v>
      </c>
      <c r="AL745">
        <v>0.80744879318917795</v>
      </c>
      <c r="AM745">
        <v>99</v>
      </c>
      <c r="AN745">
        <v>0.14016412006839199</v>
      </c>
      <c r="AO745">
        <v>6.07842130387185</v>
      </c>
      <c r="AP745">
        <v>2.2737367544323201E-16</v>
      </c>
      <c r="AQ745">
        <v>2.3120527189318398</v>
      </c>
      <c r="AR745">
        <v>95</v>
      </c>
      <c r="AS745" s="93">
        <f t="shared" si="23"/>
        <v>6</v>
      </c>
    </row>
    <row r="746" spans="1:45" x14ac:dyDescent="0.3">
      <c r="A746" s="93" t="str">
        <f t="shared" si="24"/>
        <v>SANB11CPLE6</v>
      </c>
      <c r="B746" s="93">
        <v>744</v>
      </c>
      <c r="C746" t="s">
        <v>100</v>
      </c>
      <c r="D746" t="s">
        <v>508</v>
      </c>
      <c r="E746">
        <v>0.47842124977143002</v>
      </c>
      <c r="F746">
        <v>47.570093083044</v>
      </c>
      <c r="G746">
        <v>-3.4816594052244901E-15</v>
      </c>
      <c r="H746">
        <v>1.7348713960761499</v>
      </c>
      <c r="I746">
        <v>99</v>
      </c>
      <c r="J746">
        <v>0.51803132172688204</v>
      </c>
      <c r="K746">
        <v>45.893142403632702</v>
      </c>
      <c r="L746">
        <v>-5.3882824128474301E-15</v>
      </c>
      <c r="M746">
        <v>1.8181984428069</v>
      </c>
      <c r="N746">
        <v>99</v>
      </c>
      <c r="O746">
        <v>0.53073654753923205</v>
      </c>
      <c r="P746">
        <v>45.374294125336696</v>
      </c>
      <c r="Q746">
        <v>-2.53765262771464E-15</v>
      </c>
      <c r="R746">
        <v>1.8237879787148601</v>
      </c>
      <c r="S746">
        <v>99</v>
      </c>
      <c r="T746">
        <v>0.54524346078711206</v>
      </c>
      <c r="U746">
        <v>44.790497602076499</v>
      </c>
      <c r="V746">
        <v>-8.8817841970012504E-17</v>
      </c>
      <c r="W746">
        <v>1.7998827423707</v>
      </c>
      <c r="X746">
        <v>99</v>
      </c>
      <c r="Y746">
        <v>0.54350082448821402</v>
      </c>
      <c r="Z746">
        <v>44.921829548555202</v>
      </c>
      <c r="AA746">
        <v>-2.8816455394715198E-15</v>
      </c>
      <c r="AB746">
        <v>1.8252926358363399</v>
      </c>
      <c r="AC746">
        <v>99</v>
      </c>
      <c r="AD746">
        <v>0.627968515392061</v>
      </c>
      <c r="AE746">
        <v>41.701227618889902</v>
      </c>
      <c r="AF746">
        <v>4.3343106881366103E-15</v>
      </c>
      <c r="AG746">
        <v>2.2664644438448498</v>
      </c>
      <c r="AH746">
        <v>99</v>
      </c>
      <c r="AI746">
        <v>0.72347505658731404</v>
      </c>
      <c r="AJ746">
        <v>37.927430915876798</v>
      </c>
      <c r="AK746">
        <v>3.4881188846404898E-15</v>
      </c>
      <c r="AL746">
        <v>3.32191364521834</v>
      </c>
      <c r="AM746">
        <v>95</v>
      </c>
      <c r="AN746">
        <v>0.80772518657266701</v>
      </c>
      <c r="AO746">
        <v>35.662632732185003</v>
      </c>
      <c r="AP746">
        <v>5.4569682106375703E-15</v>
      </c>
      <c r="AQ746">
        <v>3.5065199316902298</v>
      </c>
      <c r="AR746">
        <v>95</v>
      </c>
      <c r="AS746" s="93">
        <f t="shared" si="23"/>
        <v>8</v>
      </c>
    </row>
    <row r="747" spans="1:45" x14ac:dyDescent="0.3">
      <c r="A747" s="93" t="str">
        <f t="shared" si="24"/>
        <v>SANB11CRFB3</v>
      </c>
      <c r="B747" s="93">
        <v>745</v>
      </c>
      <c r="C747" t="s">
        <v>100</v>
      </c>
      <c r="D747" t="s">
        <v>135</v>
      </c>
      <c r="E747">
        <v>-7.1135946280553003E-2</v>
      </c>
      <c r="F747">
        <v>22.5016165014612</v>
      </c>
      <c r="G747">
        <v>1.95399252334028E-15</v>
      </c>
      <c r="H747">
        <v>0.51945191617969899</v>
      </c>
      <c r="I747">
        <v>99</v>
      </c>
      <c r="J747">
        <v>-5.6407342101602601E-2</v>
      </c>
      <c r="K747">
        <v>21.886259317928499</v>
      </c>
      <c r="L747">
        <v>1.36187357687353E-15</v>
      </c>
      <c r="M747">
        <v>0.56038985962879495</v>
      </c>
      <c r="N747">
        <v>99</v>
      </c>
      <c r="O747">
        <v>-6.4789570136191493E-2</v>
      </c>
      <c r="P747">
        <v>22.252473446823299</v>
      </c>
      <c r="Q747">
        <v>1.82710989195454E-15</v>
      </c>
      <c r="R747">
        <v>0.66144843783215201</v>
      </c>
      <c r="S747">
        <v>99</v>
      </c>
      <c r="T747">
        <v>-5.1601059402730798E-2</v>
      </c>
      <c r="U747">
        <v>21.693032614045801</v>
      </c>
      <c r="V747">
        <v>-3.1086244689504399E-15</v>
      </c>
      <c r="W747">
        <v>0.70513335161725599</v>
      </c>
      <c r="X747">
        <v>99</v>
      </c>
      <c r="Y747">
        <v>-6.5664389004629299E-3</v>
      </c>
      <c r="Z747">
        <v>19.930303292874001</v>
      </c>
      <c r="AA747">
        <v>1.28292438401129E-15</v>
      </c>
      <c r="AB747">
        <v>1.00406851806329</v>
      </c>
      <c r="AC747">
        <v>95</v>
      </c>
      <c r="AD747">
        <v>0</v>
      </c>
      <c r="AE747">
        <v>0</v>
      </c>
      <c r="AF747">
        <v>0</v>
      </c>
      <c r="AG747">
        <v>0</v>
      </c>
      <c r="AH747" t="s">
        <v>230</v>
      </c>
      <c r="AI747">
        <v>0</v>
      </c>
      <c r="AJ747">
        <v>0</v>
      </c>
      <c r="AK747">
        <v>0</v>
      </c>
      <c r="AL747">
        <v>0</v>
      </c>
      <c r="AM747" t="s">
        <v>230</v>
      </c>
      <c r="AN747">
        <v>0</v>
      </c>
      <c r="AO747">
        <v>0</v>
      </c>
      <c r="AP747">
        <v>0</v>
      </c>
      <c r="AQ747">
        <v>0</v>
      </c>
      <c r="AR747" t="s">
        <v>230</v>
      </c>
      <c r="AS747" s="93">
        <f t="shared" si="23"/>
        <v>5</v>
      </c>
    </row>
    <row r="748" spans="1:45" x14ac:dyDescent="0.3">
      <c r="A748" s="93" t="str">
        <f t="shared" si="24"/>
        <v>SANB11CYRE3</v>
      </c>
      <c r="B748" s="93">
        <v>746</v>
      </c>
      <c r="C748" t="s">
        <v>100</v>
      </c>
      <c r="D748" t="s">
        <v>134</v>
      </c>
      <c r="E748">
        <v>0.35755191404457098</v>
      </c>
      <c r="F748">
        <v>12.487969242921301</v>
      </c>
      <c r="G748">
        <v>1.7763568394002501E-15</v>
      </c>
      <c r="H748">
        <v>0.93417682275903902</v>
      </c>
      <c r="I748">
        <v>95</v>
      </c>
      <c r="J748">
        <v>0.35061001489364002</v>
      </c>
      <c r="K748">
        <v>12.782065985070201</v>
      </c>
      <c r="L748">
        <v>-7.6975463040677503E-16</v>
      </c>
      <c r="M748">
        <v>0.87840584819251699</v>
      </c>
      <c r="N748">
        <v>99</v>
      </c>
      <c r="O748">
        <v>0.30964704599204101</v>
      </c>
      <c r="P748">
        <v>14.5216030584251</v>
      </c>
      <c r="Q748">
        <v>-3.5527136788005001E-16</v>
      </c>
      <c r="R748">
        <v>1.12419245009702</v>
      </c>
      <c r="S748">
        <v>95</v>
      </c>
      <c r="T748">
        <v>0.322688201009033</v>
      </c>
      <c r="U748">
        <v>13.9521700389353</v>
      </c>
      <c r="V748">
        <v>-2.62012633811537E-15</v>
      </c>
      <c r="W748">
        <v>1.30008783000253</v>
      </c>
      <c r="X748">
        <v>99</v>
      </c>
      <c r="Y748">
        <v>0.43499009664693999</v>
      </c>
      <c r="Z748">
        <v>9.5810886984469903</v>
      </c>
      <c r="AA748">
        <v>5.9211894646675002E-17</v>
      </c>
      <c r="AB748">
        <v>2.21202241089884</v>
      </c>
      <c r="AC748">
        <v>99</v>
      </c>
      <c r="AD748">
        <v>0</v>
      </c>
      <c r="AE748">
        <v>0</v>
      </c>
      <c r="AF748">
        <v>0</v>
      </c>
      <c r="AG748">
        <v>0</v>
      </c>
      <c r="AH748" t="s">
        <v>230</v>
      </c>
      <c r="AI748">
        <v>0</v>
      </c>
      <c r="AJ748">
        <v>0</v>
      </c>
      <c r="AK748">
        <v>0</v>
      </c>
      <c r="AL748">
        <v>0</v>
      </c>
      <c r="AM748" t="s">
        <v>230</v>
      </c>
      <c r="AN748">
        <v>0</v>
      </c>
      <c r="AO748">
        <v>0</v>
      </c>
      <c r="AP748">
        <v>0</v>
      </c>
      <c r="AQ748">
        <v>0</v>
      </c>
      <c r="AR748" t="s">
        <v>230</v>
      </c>
      <c r="AS748" s="93">
        <f t="shared" si="23"/>
        <v>5</v>
      </c>
    </row>
    <row r="749" spans="1:45" x14ac:dyDescent="0.3">
      <c r="A749" s="93" t="str">
        <f t="shared" si="24"/>
        <v>SANB11ENBR3</v>
      </c>
      <c r="B749" s="93">
        <v>747</v>
      </c>
      <c r="C749" t="s">
        <v>100</v>
      </c>
      <c r="D749" t="s">
        <v>90</v>
      </c>
      <c r="E749">
        <v>0</v>
      </c>
      <c r="F749">
        <v>0</v>
      </c>
      <c r="G749">
        <v>0</v>
      </c>
      <c r="H749">
        <v>0</v>
      </c>
      <c r="I749" t="s">
        <v>230</v>
      </c>
      <c r="J749">
        <v>0.112971995236745</v>
      </c>
      <c r="K749">
        <v>14.4123612482804</v>
      </c>
      <c r="L749">
        <v>-5.0330110449673801E-16</v>
      </c>
      <c r="M749">
        <v>0.51931647490981103</v>
      </c>
      <c r="N749">
        <v>95</v>
      </c>
      <c r="O749">
        <v>0.110796282344053</v>
      </c>
      <c r="P749">
        <v>14.5068208861865</v>
      </c>
      <c r="Q749">
        <v>1.2942028401344699E-15</v>
      </c>
      <c r="R749">
        <v>0.49386742835658798</v>
      </c>
      <c r="S749">
        <v>95</v>
      </c>
      <c r="T749">
        <v>0.113417007356152</v>
      </c>
      <c r="U749">
        <v>14.3969382625416</v>
      </c>
      <c r="V749">
        <v>6.8833827526759698E-16</v>
      </c>
      <c r="W749">
        <v>0.47092769085870601</v>
      </c>
      <c r="X749">
        <v>99</v>
      </c>
      <c r="Y749">
        <v>0.123152787498089</v>
      </c>
      <c r="Z749">
        <v>14.0318792560128</v>
      </c>
      <c r="AA749">
        <v>1.69740764653802E-15</v>
      </c>
      <c r="AB749">
        <v>0.49878223364096202</v>
      </c>
      <c r="AC749">
        <v>99</v>
      </c>
      <c r="AD749">
        <v>0.13667609795178201</v>
      </c>
      <c r="AE749">
        <v>13.521385660761201</v>
      </c>
      <c r="AF749">
        <v>1.2434497875801799E-16</v>
      </c>
      <c r="AG749">
        <v>0.54297945474873699</v>
      </c>
      <c r="AH749">
        <v>99</v>
      </c>
      <c r="AI749">
        <v>0.158647023568697</v>
      </c>
      <c r="AJ749">
        <v>12.655304658483001</v>
      </c>
      <c r="AK749">
        <v>2.6806839576403799E-15</v>
      </c>
      <c r="AL749">
        <v>0.77570995752351701</v>
      </c>
      <c r="AM749">
        <v>95</v>
      </c>
      <c r="AN749">
        <v>0.19156108670486299</v>
      </c>
      <c r="AO749">
        <v>11.7906484654669</v>
      </c>
      <c r="AP749">
        <v>-7.1054273576009995E-17</v>
      </c>
      <c r="AQ749">
        <v>0.93895016637336504</v>
      </c>
      <c r="AR749">
        <v>99</v>
      </c>
      <c r="AS749" s="93">
        <f t="shared" si="23"/>
        <v>7</v>
      </c>
    </row>
    <row r="750" spans="1:45" x14ac:dyDescent="0.3">
      <c r="A750" s="93" t="str">
        <f t="shared" si="24"/>
        <v>SANB11IRBR3</v>
      </c>
      <c r="B750" s="93">
        <v>748</v>
      </c>
      <c r="C750" t="s">
        <v>100</v>
      </c>
      <c r="D750" t="s">
        <v>108</v>
      </c>
      <c r="E750">
        <v>5.08246949675367E-2</v>
      </c>
      <c r="F750">
        <v>5.1544851446936999</v>
      </c>
      <c r="G750">
        <v>7.9047879353311196E-16</v>
      </c>
      <c r="H750">
        <v>0.53364653647237603</v>
      </c>
      <c r="I750">
        <v>95</v>
      </c>
      <c r="J750">
        <v>2.9342677027506699E-2</v>
      </c>
      <c r="K750">
        <v>6.0606504699570598</v>
      </c>
      <c r="L750">
        <v>1.55431223447522E-16</v>
      </c>
      <c r="M750">
        <v>0.58802454207347299</v>
      </c>
      <c r="N750">
        <v>95</v>
      </c>
      <c r="O750">
        <v>7.7520181859752901E-3</v>
      </c>
      <c r="P750">
        <v>6.9750959090774201</v>
      </c>
      <c r="Q750">
        <v>4.31400946711489E-16</v>
      </c>
      <c r="R750">
        <v>0.69889530742101103</v>
      </c>
      <c r="S750">
        <v>95</v>
      </c>
      <c r="T750">
        <v>0</v>
      </c>
      <c r="U750">
        <v>0</v>
      </c>
      <c r="V750">
        <v>0</v>
      </c>
      <c r="W750">
        <v>0</v>
      </c>
      <c r="X750" t="s">
        <v>230</v>
      </c>
      <c r="Y750">
        <v>0</v>
      </c>
      <c r="Z750">
        <v>0</v>
      </c>
      <c r="AA750">
        <v>0</v>
      </c>
      <c r="AB750">
        <v>0</v>
      </c>
      <c r="AC750" t="s">
        <v>230</v>
      </c>
      <c r="AD750">
        <v>-3.0955829506143302E-2</v>
      </c>
      <c r="AE750">
        <v>8.6783416731755008</v>
      </c>
      <c r="AF750">
        <v>4.6185277824406504E-16</v>
      </c>
      <c r="AG750">
        <v>1.19323019624725</v>
      </c>
      <c r="AH750">
        <v>95</v>
      </c>
      <c r="AI750">
        <v>-3.2497753304524001E-2</v>
      </c>
      <c r="AJ750">
        <v>8.7580548503876106</v>
      </c>
      <c r="AK750">
        <v>6.4594794160009105E-17</v>
      </c>
      <c r="AL750">
        <v>1.1957611560943</v>
      </c>
      <c r="AM750">
        <v>95</v>
      </c>
      <c r="AN750">
        <v>0.33484739689055498</v>
      </c>
      <c r="AO750">
        <v>-0.885689576586145</v>
      </c>
      <c r="AP750">
        <v>-2.2737367544323201E-16</v>
      </c>
      <c r="AQ750">
        <v>6.6423790008475301</v>
      </c>
      <c r="AR750">
        <v>99</v>
      </c>
      <c r="AS750" s="93">
        <f t="shared" si="23"/>
        <v>6</v>
      </c>
    </row>
    <row r="751" spans="1:45" x14ac:dyDescent="0.3">
      <c r="A751" s="93" t="str">
        <f t="shared" si="24"/>
        <v>SANB11JBSS3</v>
      </c>
      <c r="B751" s="93">
        <v>749</v>
      </c>
      <c r="C751" t="s">
        <v>100</v>
      </c>
      <c r="D751" t="s">
        <v>95</v>
      </c>
      <c r="E751">
        <v>0</v>
      </c>
      <c r="F751">
        <v>0</v>
      </c>
      <c r="G751">
        <v>0</v>
      </c>
      <c r="H751">
        <v>0</v>
      </c>
      <c r="I751" t="s">
        <v>230</v>
      </c>
      <c r="J751">
        <v>0</v>
      </c>
      <c r="K751">
        <v>0</v>
      </c>
      <c r="L751">
        <v>0</v>
      </c>
      <c r="M751">
        <v>0</v>
      </c>
      <c r="N751" t="s">
        <v>230</v>
      </c>
      <c r="O751">
        <v>0</v>
      </c>
      <c r="P751">
        <v>0</v>
      </c>
      <c r="Q751">
        <v>0</v>
      </c>
      <c r="R751">
        <v>0</v>
      </c>
      <c r="S751" t="s">
        <v>230</v>
      </c>
      <c r="T751">
        <v>0.10679839823600699</v>
      </c>
      <c r="U751">
        <v>18.808072070024</v>
      </c>
      <c r="V751">
        <v>-3.1086244689504401E-16</v>
      </c>
      <c r="W751">
        <v>1.1886296568491701</v>
      </c>
      <c r="X751">
        <v>95</v>
      </c>
      <c r="Y751">
        <v>0.106785446127263</v>
      </c>
      <c r="Z751">
        <v>18.795016490678002</v>
      </c>
      <c r="AA751">
        <v>-7.8949192862233394E-17</v>
      </c>
      <c r="AB751">
        <v>1.1488058854284</v>
      </c>
      <c r="AC751">
        <v>95</v>
      </c>
      <c r="AD751">
        <v>8.45086627317332E-2</v>
      </c>
      <c r="AE751">
        <v>19.6350132070562</v>
      </c>
      <c r="AF751">
        <v>1.58095758706622E-15</v>
      </c>
      <c r="AG751">
        <v>1.2366998368397</v>
      </c>
      <c r="AH751">
        <v>95</v>
      </c>
      <c r="AI751">
        <v>0.10872619339221599</v>
      </c>
      <c r="AJ751">
        <v>18.679542530470101</v>
      </c>
      <c r="AK751">
        <v>-8.0743492700011402E-16</v>
      </c>
      <c r="AL751">
        <v>1.36195345142062</v>
      </c>
      <c r="AM751">
        <v>99</v>
      </c>
      <c r="AN751">
        <v>0.14793765347828</v>
      </c>
      <c r="AO751">
        <v>17.5000849224074</v>
      </c>
      <c r="AP751">
        <v>3.78008735424373E-15</v>
      </c>
      <c r="AQ751">
        <v>1.56437226530758</v>
      </c>
      <c r="AR751">
        <v>95</v>
      </c>
      <c r="AS751" s="93">
        <f t="shared" si="23"/>
        <v>5</v>
      </c>
    </row>
    <row r="752" spans="1:45" x14ac:dyDescent="0.3">
      <c r="A752" s="93" t="str">
        <f t="shared" si="24"/>
        <v>SANB11LREN3</v>
      </c>
      <c r="B752" s="93">
        <v>750</v>
      </c>
      <c r="C752" t="s">
        <v>100</v>
      </c>
      <c r="D752" t="s">
        <v>114</v>
      </c>
      <c r="E752">
        <v>0</v>
      </c>
      <c r="F752">
        <v>0</v>
      </c>
      <c r="G752">
        <v>0</v>
      </c>
      <c r="H752">
        <v>0</v>
      </c>
      <c r="I752" t="s">
        <v>230</v>
      </c>
      <c r="J752">
        <v>0</v>
      </c>
      <c r="K752">
        <v>0</v>
      </c>
      <c r="L752">
        <v>0</v>
      </c>
      <c r="M752">
        <v>0</v>
      </c>
      <c r="N752" t="s">
        <v>230</v>
      </c>
      <c r="O752">
        <v>0.14627681222445099</v>
      </c>
      <c r="P752">
        <v>37.537674850369797</v>
      </c>
      <c r="Q752">
        <v>1.4210854715202001E-15</v>
      </c>
      <c r="R752">
        <v>2.17977565563484</v>
      </c>
      <c r="S752">
        <v>95</v>
      </c>
      <c r="T752">
        <v>0.141964836895135</v>
      </c>
      <c r="U752">
        <v>37.727376309165003</v>
      </c>
      <c r="V752">
        <v>-4.8405723873656803E-15</v>
      </c>
      <c r="W752">
        <v>2.0776667099324899</v>
      </c>
      <c r="X752">
        <v>95</v>
      </c>
      <c r="Y752">
        <v>0.17971256064892499</v>
      </c>
      <c r="Z752">
        <v>36.376617253788602</v>
      </c>
      <c r="AA752">
        <v>2.32900118943588E-15</v>
      </c>
      <c r="AB752">
        <v>2.2240427746043401</v>
      </c>
      <c r="AC752">
        <v>99</v>
      </c>
      <c r="AD752">
        <v>0.25908730459656998</v>
      </c>
      <c r="AE752">
        <v>33.375697449658098</v>
      </c>
      <c r="AF752">
        <v>1.8829382497642699E-15</v>
      </c>
      <c r="AG752">
        <v>2.58185758784626</v>
      </c>
      <c r="AH752">
        <v>95</v>
      </c>
      <c r="AI752">
        <v>0.32891248326732297</v>
      </c>
      <c r="AJ752">
        <v>30.643955671921301</v>
      </c>
      <c r="AK752">
        <v>2.4868995751603501E-15</v>
      </c>
      <c r="AL752">
        <v>3.0015035299235602</v>
      </c>
      <c r="AM752">
        <v>95</v>
      </c>
      <c r="AN752">
        <v>0</v>
      </c>
      <c r="AO752">
        <v>0</v>
      </c>
      <c r="AP752">
        <v>0</v>
      </c>
      <c r="AQ752">
        <v>0</v>
      </c>
      <c r="AR752" t="s">
        <v>230</v>
      </c>
      <c r="AS752" s="93">
        <f t="shared" si="23"/>
        <v>5</v>
      </c>
    </row>
    <row r="753" spans="1:45" x14ac:dyDescent="0.3">
      <c r="A753" s="93" t="str">
        <f t="shared" si="24"/>
        <v>SANB11MRVE3</v>
      </c>
      <c r="B753" s="93">
        <v>751</v>
      </c>
      <c r="C753" t="s">
        <v>100</v>
      </c>
      <c r="D753" t="s">
        <v>43</v>
      </c>
      <c r="E753">
        <v>0.17948174979475301</v>
      </c>
      <c r="F753">
        <v>11.7771338230756</v>
      </c>
      <c r="G753">
        <v>-2.1316282072803E-16</v>
      </c>
      <c r="H753">
        <v>0.775206406425065</v>
      </c>
      <c r="I753">
        <v>95</v>
      </c>
      <c r="J753">
        <v>0.158886629943361</v>
      </c>
      <c r="K753">
        <v>12.6441382703328</v>
      </c>
      <c r="L753">
        <v>-4.7369515717340002E-16</v>
      </c>
      <c r="M753">
        <v>0.78184928416633603</v>
      </c>
      <c r="N753">
        <v>95</v>
      </c>
      <c r="O753">
        <v>0.122169086179559</v>
      </c>
      <c r="P753">
        <v>14.199997636323999</v>
      </c>
      <c r="Q753">
        <v>-1.3195793664116099E-15</v>
      </c>
      <c r="R753">
        <v>1.0332038056769499</v>
      </c>
      <c r="S753">
        <v>95</v>
      </c>
      <c r="T753">
        <v>0.11902317528628201</v>
      </c>
      <c r="U753">
        <v>14.3197698307166</v>
      </c>
      <c r="V753">
        <v>-1.1990408665951699E-15</v>
      </c>
      <c r="W753">
        <v>1.0640909823231799</v>
      </c>
      <c r="X753">
        <v>95</v>
      </c>
      <c r="Y753">
        <v>0.15310618347291399</v>
      </c>
      <c r="Z753">
        <v>12.9953943860323</v>
      </c>
      <c r="AA753">
        <v>-1.8158314358313702E-15</v>
      </c>
      <c r="AB753">
        <v>1.15806756900499</v>
      </c>
      <c r="AC753">
        <v>99</v>
      </c>
      <c r="AD753">
        <v>0.20611196903092999</v>
      </c>
      <c r="AE753">
        <v>10.978181912969999</v>
      </c>
      <c r="AF753">
        <v>5.2402526762307396E-16</v>
      </c>
      <c r="AG753">
        <v>1.4118255707349701</v>
      </c>
      <c r="AH753">
        <v>95</v>
      </c>
      <c r="AI753">
        <v>0</v>
      </c>
      <c r="AJ753">
        <v>0</v>
      </c>
      <c r="AK753">
        <v>0</v>
      </c>
      <c r="AL753">
        <v>0</v>
      </c>
      <c r="AM753" t="s">
        <v>230</v>
      </c>
      <c r="AN753">
        <v>0</v>
      </c>
      <c r="AO753">
        <v>0</v>
      </c>
      <c r="AP753">
        <v>0</v>
      </c>
      <c r="AQ753">
        <v>0</v>
      </c>
      <c r="AR753" t="s">
        <v>230</v>
      </c>
      <c r="AS753" s="93">
        <f t="shared" si="23"/>
        <v>6</v>
      </c>
    </row>
    <row r="754" spans="1:45" x14ac:dyDescent="0.3">
      <c r="A754" s="93" t="str">
        <f t="shared" si="24"/>
        <v>SANB11MULT3</v>
      </c>
      <c r="B754" s="93">
        <v>752</v>
      </c>
      <c r="C754" t="s">
        <v>100</v>
      </c>
      <c r="D754" t="s">
        <v>109</v>
      </c>
      <c r="E754">
        <v>0</v>
      </c>
      <c r="F754">
        <v>0</v>
      </c>
      <c r="G754">
        <v>0</v>
      </c>
      <c r="H754">
        <v>0</v>
      </c>
      <c r="I754" t="s">
        <v>230</v>
      </c>
      <c r="J754">
        <v>0</v>
      </c>
      <c r="K754">
        <v>0</v>
      </c>
      <c r="L754">
        <v>0</v>
      </c>
      <c r="M754">
        <v>0</v>
      </c>
      <c r="N754" t="s">
        <v>230</v>
      </c>
      <c r="O754">
        <v>0.11160952024597801</v>
      </c>
      <c r="P754">
        <v>17.930016452297199</v>
      </c>
      <c r="Q754">
        <v>-2.0554986284488599E-15</v>
      </c>
      <c r="R754">
        <v>1.2182667282211299</v>
      </c>
      <c r="S754">
        <v>95</v>
      </c>
      <c r="T754">
        <v>0.10904589911785401</v>
      </c>
      <c r="U754">
        <v>18.043576037691999</v>
      </c>
      <c r="V754">
        <v>-1.5543122344752199E-15</v>
      </c>
      <c r="W754">
        <v>1.1803388378575601</v>
      </c>
      <c r="X754">
        <v>95</v>
      </c>
      <c r="Y754">
        <v>0.108038625374253</v>
      </c>
      <c r="Z754">
        <v>18.125241406619502</v>
      </c>
      <c r="AA754">
        <v>-5.5264435003563299E-16</v>
      </c>
      <c r="AB754">
        <v>1.1890122346368299</v>
      </c>
      <c r="AC754">
        <v>99</v>
      </c>
      <c r="AD754">
        <v>0.12708360009313399</v>
      </c>
      <c r="AE754">
        <v>17.410554644278399</v>
      </c>
      <c r="AF754">
        <v>1.06581410364015E-15</v>
      </c>
      <c r="AG754">
        <v>1.25607187958185</v>
      </c>
      <c r="AH754">
        <v>99</v>
      </c>
      <c r="AI754">
        <v>0.145195527981795</v>
      </c>
      <c r="AJ754">
        <v>16.7203959215597</v>
      </c>
      <c r="AK754">
        <v>-4.8446095620006798E-17</v>
      </c>
      <c r="AL754">
        <v>1.3173031038682099</v>
      </c>
      <c r="AM754">
        <v>99</v>
      </c>
      <c r="AN754">
        <v>0.30170445430347598</v>
      </c>
      <c r="AO754">
        <v>12.6911479604149</v>
      </c>
      <c r="AP754">
        <v>2.6147972675971698E-15</v>
      </c>
      <c r="AQ754">
        <v>3.0822363748246602</v>
      </c>
      <c r="AR754">
        <v>95</v>
      </c>
      <c r="AS754" s="93">
        <f t="shared" si="23"/>
        <v>6</v>
      </c>
    </row>
    <row r="755" spans="1:45" x14ac:dyDescent="0.3">
      <c r="A755" s="93" t="str">
        <f t="shared" si="24"/>
        <v>SANB11TAEE11</v>
      </c>
      <c r="B755" s="93">
        <v>753</v>
      </c>
      <c r="C755" t="s">
        <v>100</v>
      </c>
      <c r="D755" t="s">
        <v>102</v>
      </c>
      <c r="E755">
        <v>0</v>
      </c>
      <c r="F755">
        <v>0</v>
      </c>
      <c r="G755">
        <v>0</v>
      </c>
      <c r="H755">
        <v>0</v>
      </c>
      <c r="I755" t="s">
        <v>230</v>
      </c>
      <c r="J755">
        <v>0.41706757537067202</v>
      </c>
      <c r="K755">
        <v>15.0322543712265</v>
      </c>
      <c r="L755">
        <v>-1.95399252334028E-15</v>
      </c>
      <c r="M755">
        <v>0.77829349982988005</v>
      </c>
      <c r="N755">
        <v>99</v>
      </c>
      <c r="O755">
        <v>0.428171950608218</v>
      </c>
      <c r="P755">
        <v>14.5588485449194</v>
      </c>
      <c r="Q755">
        <v>2.4107699963289099E-15</v>
      </c>
      <c r="R755">
        <v>0.75765965532928503</v>
      </c>
      <c r="S755">
        <v>99</v>
      </c>
      <c r="T755">
        <v>0.433992293499952</v>
      </c>
      <c r="U755">
        <v>14.308402848221</v>
      </c>
      <c r="V755">
        <v>-1.75415237890775E-15</v>
      </c>
      <c r="W755">
        <v>0.72845511031940102</v>
      </c>
      <c r="X755">
        <v>99</v>
      </c>
      <c r="Y755">
        <v>0.422114769160992</v>
      </c>
      <c r="Z755">
        <v>14.742348705584501</v>
      </c>
      <c r="AA755">
        <v>-2.3684757858670001E-16</v>
      </c>
      <c r="AB755">
        <v>0.75479211803525603</v>
      </c>
      <c r="AC755">
        <v>99</v>
      </c>
      <c r="AD755">
        <v>0.43023377166186999</v>
      </c>
      <c r="AE755">
        <v>14.426370613053001</v>
      </c>
      <c r="AF755">
        <v>1.7230661342182399E-15</v>
      </c>
      <c r="AG755">
        <v>0.75268733919555297</v>
      </c>
      <c r="AH755">
        <v>99</v>
      </c>
      <c r="AI755">
        <v>0.45218231422424698</v>
      </c>
      <c r="AJ755">
        <v>13.540642132438601</v>
      </c>
      <c r="AK755">
        <v>1.9378438248002699E-15</v>
      </c>
      <c r="AL755">
        <v>0.97069094018478297</v>
      </c>
      <c r="AM755">
        <v>99</v>
      </c>
      <c r="AN755">
        <v>0</v>
      </c>
      <c r="AO755">
        <v>0</v>
      </c>
      <c r="AP755">
        <v>0</v>
      </c>
      <c r="AQ755">
        <v>0</v>
      </c>
      <c r="AR755" t="s">
        <v>230</v>
      </c>
      <c r="AS755" s="93">
        <f t="shared" si="23"/>
        <v>6</v>
      </c>
    </row>
    <row r="756" spans="1:45" x14ac:dyDescent="0.3">
      <c r="A756" s="93" t="str">
        <f t="shared" si="24"/>
        <v>SBSP3BRML3</v>
      </c>
      <c r="B756" s="93">
        <v>754</v>
      </c>
      <c r="C756" t="s">
        <v>136</v>
      </c>
      <c r="D756" t="s">
        <v>105</v>
      </c>
      <c r="E756">
        <v>0</v>
      </c>
      <c r="F756">
        <v>0</v>
      </c>
      <c r="G756">
        <v>0</v>
      </c>
      <c r="H756">
        <v>0</v>
      </c>
      <c r="I756" t="s">
        <v>230</v>
      </c>
      <c r="J756">
        <v>0</v>
      </c>
      <c r="K756">
        <v>0</v>
      </c>
      <c r="L756">
        <v>0</v>
      </c>
      <c r="M756">
        <v>0</v>
      </c>
      <c r="N756" t="s">
        <v>230</v>
      </c>
      <c r="O756">
        <v>0</v>
      </c>
      <c r="P756">
        <v>0</v>
      </c>
      <c r="Q756">
        <v>0</v>
      </c>
      <c r="R756">
        <v>0</v>
      </c>
      <c r="S756" t="s">
        <v>230</v>
      </c>
      <c r="T756">
        <v>6.6519700710347199E-2</v>
      </c>
      <c r="U756">
        <v>6.5435891154755002</v>
      </c>
      <c r="V756">
        <v>2.2204460492503101E-17</v>
      </c>
      <c r="W756">
        <v>0.59474146287787699</v>
      </c>
      <c r="X756">
        <v>95</v>
      </c>
      <c r="Y756">
        <v>7.1743444170116993E-2</v>
      </c>
      <c r="Z756">
        <v>6.3313819191151097</v>
      </c>
      <c r="AA756">
        <v>7.0067408665232099E-16</v>
      </c>
      <c r="AB756">
        <v>0.60448137800318003</v>
      </c>
      <c r="AC756">
        <v>95</v>
      </c>
      <c r="AD756">
        <v>7.1235332063289997E-2</v>
      </c>
      <c r="AE756">
        <v>6.3603118125582299</v>
      </c>
      <c r="AF756">
        <v>-2.8421709430403998E-16</v>
      </c>
      <c r="AG756">
        <v>0.64010413190583904</v>
      </c>
      <c r="AH756">
        <v>95</v>
      </c>
      <c r="AI756">
        <v>6.3669035493924303E-2</v>
      </c>
      <c r="AJ756">
        <v>6.7680773349073498</v>
      </c>
      <c r="AK756">
        <v>1.53412636130022E-16</v>
      </c>
      <c r="AL756">
        <v>0.67030615608928501</v>
      </c>
      <c r="AM756">
        <v>99</v>
      </c>
      <c r="AN756">
        <v>0.19298110287977299</v>
      </c>
      <c r="AO756">
        <v>1.2080502864723801</v>
      </c>
      <c r="AP756">
        <v>-9.0949470177292806E-16</v>
      </c>
      <c r="AQ756">
        <v>1.9663254256129401</v>
      </c>
      <c r="AR756">
        <v>99</v>
      </c>
      <c r="AS756" s="93">
        <f t="shared" si="23"/>
        <v>5</v>
      </c>
    </row>
    <row r="757" spans="1:45" x14ac:dyDescent="0.3">
      <c r="A757" s="93" t="str">
        <f t="shared" si="24"/>
        <v>SBSP3CCRO3</v>
      </c>
      <c r="B757" s="93">
        <v>755</v>
      </c>
      <c r="C757" t="s">
        <v>136</v>
      </c>
      <c r="D757" t="s">
        <v>84</v>
      </c>
      <c r="E757">
        <v>0</v>
      </c>
      <c r="F757">
        <v>0</v>
      </c>
      <c r="G757">
        <v>0</v>
      </c>
      <c r="H757">
        <v>0</v>
      </c>
      <c r="I757" t="s">
        <v>230</v>
      </c>
      <c r="J757">
        <v>0</v>
      </c>
      <c r="K757">
        <v>0</v>
      </c>
      <c r="L757">
        <v>0</v>
      </c>
      <c r="M757">
        <v>0</v>
      </c>
      <c r="N757" t="s">
        <v>230</v>
      </c>
      <c r="O757">
        <v>0</v>
      </c>
      <c r="P757">
        <v>0</v>
      </c>
      <c r="Q757">
        <v>0</v>
      </c>
      <c r="R757">
        <v>0</v>
      </c>
      <c r="S757" t="s">
        <v>230</v>
      </c>
      <c r="T757">
        <v>0.10302121170558901</v>
      </c>
      <c r="U757">
        <v>8.2957102135816108</v>
      </c>
      <c r="V757">
        <v>-4.1078251911130799E-16</v>
      </c>
      <c r="W757">
        <v>0.57025980836249601</v>
      </c>
      <c r="X757">
        <v>95</v>
      </c>
      <c r="Y757">
        <v>0.109233526982386</v>
      </c>
      <c r="Z757">
        <v>8.0312099497713305</v>
      </c>
      <c r="AA757">
        <v>-3.5527136788005001E-16</v>
      </c>
      <c r="AB757">
        <v>0.58766883752411403</v>
      </c>
      <c r="AC757">
        <v>99</v>
      </c>
      <c r="AD757">
        <v>0.11652452952282299</v>
      </c>
      <c r="AE757">
        <v>7.6380716609856503</v>
      </c>
      <c r="AF757">
        <v>-7.1054273576009995E-17</v>
      </c>
      <c r="AG757">
        <v>0.60834537297395497</v>
      </c>
      <c r="AH757">
        <v>99</v>
      </c>
      <c r="AI757">
        <v>0.124980677666123</v>
      </c>
      <c r="AJ757">
        <v>7.1990922645499804</v>
      </c>
      <c r="AK757">
        <v>5.4905575036007701E-16</v>
      </c>
      <c r="AL757">
        <v>0.63611553009626998</v>
      </c>
      <c r="AM757">
        <v>99</v>
      </c>
      <c r="AN757">
        <v>0.16434898327428099</v>
      </c>
      <c r="AO757">
        <v>5.4692487508222003</v>
      </c>
      <c r="AP757">
        <v>6.6080474425689297E-16</v>
      </c>
      <c r="AQ757">
        <v>0.84757654352085299</v>
      </c>
      <c r="AR757">
        <v>99</v>
      </c>
      <c r="AS757" s="93">
        <f t="shared" si="23"/>
        <v>5</v>
      </c>
    </row>
    <row r="758" spans="1:45" x14ac:dyDescent="0.3">
      <c r="A758" s="93" t="str">
        <f t="shared" si="24"/>
        <v>SBSP3COGN3</v>
      </c>
      <c r="B758" s="93">
        <v>756</v>
      </c>
      <c r="C758" t="s">
        <v>136</v>
      </c>
      <c r="D758" t="s">
        <v>45</v>
      </c>
      <c r="E758">
        <v>0.15037764550476301</v>
      </c>
      <c r="F758">
        <v>-1.78511934813974</v>
      </c>
      <c r="G758">
        <v>5.1514348342607299E-16</v>
      </c>
      <c r="H758">
        <v>0.26363414578063799</v>
      </c>
      <c r="I758">
        <v>95</v>
      </c>
      <c r="J758">
        <v>0.180018561859878</v>
      </c>
      <c r="K758">
        <v>-3.0914278725208399</v>
      </c>
      <c r="L758">
        <v>7.4014868308343802E-17</v>
      </c>
      <c r="M758">
        <v>0.25857188002308801</v>
      </c>
      <c r="N758">
        <v>95</v>
      </c>
      <c r="O758">
        <v>0.21784562849140199</v>
      </c>
      <c r="P758">
        <v>-4.7971659598225003</v>
      </c>
      <c r="Q758">
        <v>5.07530525542929E-17</v>
      </c>
      <c r="R758">
        <v>0.39207562303605797</v>
      </c>
      <c r="S758">
        <v>99</v>
      </c>
      <c r="T758">
        <v>0.19565931394383901</v>
      </c>
      <c r="U758">
        <v>-3.8133239790697799</v>
      </c>
      <c r="V758">
        <v>-4.9960036108132002E-17</v>
      </c>
      <c r="W758">
        <v>0.48838485307468898</v>
      </c>
      <c r="X758">
        <v>95</v>
      </c>
      <c r="Y758">
        <v>0.188860953541928</v>
      </c>
      <c r="Z758">
        <v>-3.51477211972069</v>
      </c>
      <c r="AA758">
        <v>4.6382650806562098E-16</v>
      </c>
      <c r="AB758">
        <v>0.52792420499371295</v>
      </c>
      <c r="AC758">
        <v>99</v>
      </c>
      <c r="AD758">
        <v>0.174496765271758</v>
      </c>
      <c r="AE758">
        <v>-2.7395033984523298</v>
      </c>
      <c r="AF758">
        <v>1.7763568394002499E-17</v>
      </c>
      <c r="AG758">
        <v>0.55868735179639994</v>
      </c>
      <c r="AH758">
        <v>99</v>
      </c>
      <c r="AI758">
        <v>0.154513286151683</v>
      </c>
      <c r="AJ758">
        <v>-1.69965955202801</v>
      </c>
      <c r="AK758">
        <v>-2.5837917664003602E-16</v>
      </c>
      <c r="AL758">
        <v>0.61572983027084704</v>
      </c>
      <c r="AM758">
        <v>99</v>
      </c>
      <c r="AN758">
        <v>0.21686545008001401</v>
      </c>
      <c r="AO758">
        <v>-4.3795472185350803</v>
      </c>
      <c r="AP758">
        <v>1.2789769243681801E-15</v>
      </c>
      <c r="AQ758">
        <v>1.0795044789995301</v>
      </c>
      <c r="AR758">
        <v>95</v>
      </c>
      <c r="AS758" s="93">
        <f t="shared" si="23"/>
        <v>8</v>
      </c>
    </row>
    <row r="759" spans="1:45" x14ac:dyDescent="0.3">
      <c r="A759" s="93" t="str">
        <f t="shared" si="24"/>
        <v>SBSP3FLRY3</v>
      </c>
      <c r="B759" s="93">
        <v>757</v>
      </c>
      <c r="C759" t="s">
        <v>136</v>
      </c>
      <c r="D759" t="s">
        <v>92</v>
      </c>
      <c r="E759">
        <v>9.6849641264345004E-2</v>
      </c>
      <c r="F759">
        <v>22.915958028370699</v>
      </c>
      <c r="G759">
        <v>9.9475983006413996E-16</v>
      </c>
      <c r="H759">
        <v>0.79469728537292605</v>
      </c>
      <c r="I759">
        <v>95</v>
      </c>
      <c r="J759">
        <v>-0.12623861475885501</v>
      </c>
      <c r="K759">
        <v>32.786162991825996</v>
      </c>
      <c r="L759">
        <v>-3.7007434154171903E-15</v>
      </c>
      <c r="M759">
        <v>0.99835589674525904</v>
      </c>
      <c r="N759">
        <v>95</v>
      </c>
      <c r="O759">
        <v>-0.122519984378227</v>
      </c>
      <c r="P759">
        <v>32.616835252386998</v>
      </c>
      <c r="Q759">
        <v>2.0047455758945699E-15</v>
      </c>
      <c r="R759">
        <v>0.95624043642802803</v>
      </c>
      <c r="S759">
        <v>99</v>
      </c>
      <c r="T759">
        <v>-0.13707381710119501</v>
      </c>
      <c r="U759">
        <v>33.257618675531802</v>
      </c>
      <c r="V759">
        <v>-2.4424906541753401E-16</v>
      </c>
      <c r="W759">
        <v>0.93574494409193898</v>
      </c>
      <c r="X759">
        <v>99</v>
      </c>
      <c r="Y759">
        <v>-9.8345747800911099E-2</v>
      </c>
      <c r="Z759">
        <v>30.994072487613501</v>
      </c>
      <c r="AA759">
        <v>-7.8949192862233394E-17</v>
      </c>
      <c r="AB759">
        <v>1.5887637531077901</v>
      </c>
      <c r="AC759">
        <v>99</v>
      </c>
      <c r="AD759">
        <v>0</v>
      </c>
      <c r="AE759">
        <v>0</v>
      </c>
      <c r="AF759">
        <v>0</v>
      </c>
      <c r="AG759">
        <v>0</v>
      </c>
      <c r="AH759" t="s">
        <v>230</v>
      </c>
      <c r="AI759">
        <v>0</v>
      </c>
      <c r="AJ759">
        <v>0</v>
      </c>
      <c r="AK759">
        <v>0</v>
      </c>
      <c r="AL759">
        <v>0</v>
      </c>
      <c r="AM759" t="s">
        <v>230</v>
      </c>
      <c r="AN759">
        <v>0</v>
      </c>
      <c r="AO759">
        <v>0</v>
      </c>
      <c r="AP759">
        <v>0</v>
      </c>
      <c r="AQ759">
        <v>0</v>
      </c>
      <c r="AR759" t="s">
        <v>230</v>
      </c>
      <c r="AS759" s="93">
        <f t="shared" si="23"/>
        <v>5</v>
      </c>
    </row>
    <row r="760" spans="1:45" x14ac:dyDescent="0.3">
      <c r="A760" s="93" t="str">
        <f t="shared" si="24"/>
        <v>SBSP3HGTX3</v>
      </c>
      <c r="B760" s="93">
        <v>758</v>
      </c>
      <c r="C760" t="s">
        <v>136</v>
      </c>
      <c r="D760" t="s">
        <v>106</v>
      </c>
      <c r="E760">
        <v>0.187253961736283</v>
      </c>
      <c r="F760">
        <v>9.1031717096942906</v>
      </c>
      <c r="G760">
        <v>-1.6697754290362401E-15</v>
      </c>
      <c r="H760">
        <v>0.62338851671835604</v>
      </c>
      <c r="I760">
        <v>95</v>
      </c>
      <c r="J760">
        <v>-3.5213822107876901E-2</v>
      </c>
      <c r="K760">
        <v>19.053064248252898</v>
      </c>
      <c r="L760">
        <v>5.6251299914341302E-16</v>
      </c>
      <c r="M760">
        <v>1.01624846787878</v>
      </c>
      <c r="N760">
        <v>95</v>
      </c>
      <c r="O760">
        <v>-0.131822117761694</v>
      </c>
      <c r="P760">
        <v>23.406629357666201</v>
      </c>
      <c r="Q760">
        <v>-3.5019606262462098E-15</v>
      </c>
      <c r="R760">
        <v>1.0521953056329501</v>
      </c>
      <c r="S760">
        <v>95</v>
      </c>
      <c r="T760">
        <v>-0.163361618352245</v>
      </c>
      <c r="U760">
        <v>24.7957619817624</v>
      </c>
      <c r="V760">
        <v>-8.77076189453874E-16</v>
      </c>
      <c r="W760">
        <v>1.084952756456</v>
      </c>
      <c r="X760">
        <v>95</v>
      </c>
      <c r="Y760">
        <v>-0.13632460978109701</v>
      </c>
      <c r="Z760">
        <v>23.1390060258475</v>
      </c>
      <c r="AA760">
        <v>1.36187357687353E-15</v>
      </c>
      <c r="AB760">
        <v>1.5202454432063699</v>
      </c>
      <c r="AC760">
        <v>99</v>
      </c>
      <c r="AD760">
        <v>0</v>
      </c>
      <c r="AE760">
        <v>0</v>
      </c>
      <c r="AF760">
        <v>0</v>
      </c>
      <c r="AG760">
        <v>0</v>
      </c>
      <c r="AH760" t="s">
        <v>230</v>
      </c>
      <c r="AI760">
        <v>0</v>
      </c>
      <c r="AJ760">
        <v>0</v>
      </c>
      <c r="AK760">
        <v>0</v>
      </c>
      <c r="AL760">
        <v>0</v>
      </c>
      <c r="AM760" t="s">
        <v>230</v>
      </c>
      <c r="AN760">
        <v>0</v>
      </c>
      <c r="AO760">
        <v>0</v>
      </c>
      <c r="AP760">
        <v>0</v>
      </c>
      <c r="AQ760">
        <v>0</v>
      </c>
      <c r="AR760" t="s">
        <v>230</v>
      </c>
      <c r="AS760" s="93">
        <f t="shared" si="23"/>
        <v>5</v>
      </c>
    </row>
    <row r="761" spans="1:45" x14ac:dyDescent="0.3">
      <c r="A761" s="93" t="str">
        <f t="shared" si="24"/>
        <v>SBSP3IRBR3</v>
      </c>
      <c r="B761" s="93">
        <v>759</v>
      </c>
      <c r="C761" t="s">
        <v>136</v>
      </c>
      <c r="D761" t="s">
        <v>108</v>
      </c>
      <c r="E761">
        <v>-9.8735712572263004E-2</v>
      </c>
      <c r="F761">
        <v>11.449196960300601</v>
      </c>
      <c r="G761">
        <v>-3.5527136788004998E-17</v>
      </c>
      <c r="H761">
        <v>0.58996177980320497</v>
      </c>
      <c r="I761">
        <v>95</v>
      </c>
      <c r="J761">
        <v>1.38652354287996E-2</v>
      </c>
      <c r="K761">
        <v>6.4605132741803404</v>
      </c>
      <c r="L761">
        <v>2.7385501274087201E-16</v>
      </c>
      <c r="M761">
        <v>0.61763841295289001</v>
      </c>
      <c r="N761">
        <v>95</v>
      </c>
      <c r="O761">
        <v>5.1509361245007303E-2</v>
      </c>
      <c r="P761">
        <v>4.7622905260290302</v>
      </c>
      <c r="Q761">
        <v>-1.58603289232165E-16</v>
      </c>
      <c r="R761">
        <v>0.62651989456688095</v>
      </c>
      <c r="S761">
        <v>95</v>
      </c>
      <c r="T761">
        <v>9.1591455814357098E-2</v>
      </c>
      <c r="U761">
        <v>2.9866368270749999</v>
      </c>
      <c r="V761">
        <v>2.83106871279415E-16</v>
      </c>
      <c r="W761">
        <v>0.81569032206307701</v>
      </c>
      <c r="X761">
        <v>95</v>
      </c>
      <c r="Y761">
        <v>0.10318526258091</v>
      </c>
      <c r="Z761">
        <v>2.4788043675506102</v>
      </c>
      <c r="AA761">
        <v>-3.9474596431116699E-16</v>
      </c>
      <c r="AB761">
        <v>0.93651005417894095</v>
      </c>
      <c r="AC761">
        <v>95</v>
      </c>
      <c r="AD761">
        <v>6.7601726185987004E-2</v>
      </c>
      <c r="AE761">
        <v>4.4041448055634396</v>
      </c>
      <c r="AF761">
        <v>-2.8421709430403998E-16</v>
      </c>
      <c r="AG761">
        <v>1.1214371983461899</v>
      </c>
      <c r="AH761">
        <v>95</v>
      </c>
      <c r="AI761">
        <v>4.6794808663651703E-2</v>
      </c>
      <c r="AJ761">
        <v>5.51139318702017</v>
      </c>
      <c r="AK761">
        <v>6.45947941600091E-16</v>
      </c>
      <c r="AL761">
        <v>1.16525067981778</v>
      </c>
      <c r="AM761">
        <v>95</v>
      </c>
      <c r="AN761">
        <v>0.44818536890898403</v>
      </c>
      <c r="AO761">
        <v>-11.8954529379953</v>
      </c>
      <c r="AP761">
        <v>6.82121026329696E-16</v>
      </c>
      <c r="AQ761">
        <v>6.0350355340973802</v>
      </c>
      <c r="AR761">
        <v>99</v>
      </c>
      <c r="AS761" s="93">
        <f t="shared" si="23"/>
        <v>8</v>
      </c>
    </row>
    <row r="762" spans="1:45" x14ac:dyDescent="0.3">
      <c r="A762" s="93" t="str">
        <f t="shared" si="24"/>
        <v>SBSP3LCAM3</v>
      </c>
      <c r="B762" s="93">
        <v>760</v>
      </c>
      <c r="C762" t="s">
        <v>136</v>
      </c>
      <c r="D762" t="s">
        <v>509</v>
      </c>
      <c r="E762">
        <v>-0.623972269536754</v>
      </c>
      <c r="F762">
        <v>54.0903058047192</v>
      </c>
      <c r="G762">
        <v>-2.4868995751603499E-16</v>
      </c>
      <c r="H762">
        <v>1.6153815531151601</v>
      </c>
      <c r="I762">
        <v>95</v>
      </c>
      <c r="J762">
        <v>-0.64069042029461698</v>
      </c>
      <c r="K762">
        <v>54.680252607955403</v>
      </c>
      <c r="L762">
        <v>-1.8651746813702599E-15</v>
      </c>
      <c r="M762">
        <v>1.7000039689204101</v>
      </c>
      <c r="N762">
        <v>99</v>
      </c>
      <c r="O762">
        <v>-0.51512494655339902</v>
      </c>
      <c r="P762">
        <v>48.987313264813899</v>
      </c>
      <c r="Q762">
        <v>-9.6430799853156407E-16</v>
      </c>
      <c r="R762">
        <v>1.7274099252640001</v>
      </c>
      <c r="S762">
        <v>99</v>
      </c>
      <c r="T762">
        <v>-0.56352894832218703</v>
      </c>
      <c r="U762">
        <v>51.107368347882897</v>
      </c>
      <c r="V762">
        <v>2.7977620220553901E-15</v>
      </c>
      <c r="W762">
        <v>1.7932690118884</v>
      </c>
      <c r="X762">
        <v>99</v>
      </c>
      <c r="Y762">
        <v>-0.49872940065051002</v>
      </c>
      <c r="Z762">
        <v>46.980529850141799</v>
      </c>
      <c r="AA762">
        <v>6.3159354289786695E-16</v>
      </c>
      <c r="AB762">
        <v>3.4464668760540702</v>
      </c>
      <c r="AC762">
        <v>99</v>
      </c>
      <c r="AD762">
        <v>0</v>
      </c>
      <c r="AE762">
        <v>0</v>
      </c>
      <c r="AF762">
        <v>0</v>
      </c>
      <c r="AG762">
        <v>0</v>
      </c>
      <c r="AH762" t="s">
        <v>230</v>
      </c>
      <c r="AI762">
        <v>0</v>
      </c>
      <c r="AJ762">
        <v>0</v>
      </c>
      <c r="AK762">
        <v>0</v>
      </c>
      <c r="AL762">
        <v>0</v>
      </c>
      <c r="AM762" t="s">
        <v>230</v>
      </c>
      <c r="AN762">
        <v>0</v>
      </c>
      <c r="AO762">
        <v>0</v>
      </c>
      <c r="AP762">
        <v>0</v>
      </c>
      <c r="AQ762">
        <v>0</v>
      </c>
      <c r="AR762" t="s">
        <v>230</v>
      </c>
      <c r="AS762" s="93">
        <f t="shared" si="23"/>
        <v>5</v>
      </c>
    </row>
    <row r="763" spans="1:45" x14ac:dyDescent="0.3">
      <c r="A763" s="93" t="str">
        <f t="shared" si="24"/>
        <v>SBSP3LREN3</v>
      </c>
      <c r="B763" s="93">
        <v>761</v>
      </c>
      <c r="C763" t="s">
        <v>136</v>
      </c>
      <c r="D763" t="s">
        <v>114</v>
      </c>
      <c r="E763">
        <v>0</v>
      </c>
      <c r="F763">
        <v>0</v>
      </c>
      <c r="G763">
        <v>0</v>
      </c>
      <c r="H763">
        <v>0</v>
      </c>
      <c r="I763" t="s">
        <v>230</v>
      </c>
      <c r="J763">
        <v>0</v>
      </c>
      <c r="K763">
        <v>0</v>
      </c>
      <c r="L763">
        <v>0</v>
      </c>
      <c r="M763">
        <v>0</v>
      </c>
      <c r="N763" t="s">
        <v>230</v>
      </c>
      <c r="O763">
        <v>-6.3226149959130895E-2</v>
      </c>
      <c r="P763">
        <v>45.630416097315504</v>
      </c>
      <c r="Q763">
        <v>3.5019606262462098E-15</v>
      </c>
      <c r="R763">
        <v>2.3514420940364902</v>
      </c>
      <c r="S763">
        <v>95</v>
      </c>
      <c r="T763">
        <v>-5.8899290828412498E-2</v>
      </c>
      <c r="U763">
        <v>45.43410229909</v>
      </c>
      <c r="V763">
        <v>-5.0182080713057102E-15</v>
      </c>
      <c r="W763">
        <v>2.2367991752163499</v>
      </c>
      <c r="X763">
        <v>95</v>
      </c>
      <c r="Y763">
        <v>-1.24384164474908E-2</v>
      </c>
      <c r="Z763">
        <v>42.921849576769297</v>
      </c>
      <c r="AA763">
        <v>-8.6844112148456696E-16</v>
      </c>
      <c r="AB763">
        <v>2.5154333829273399</v>
      </c>
      <c r="AC763">
        <v>99</v>
      </c>
      <c r="AD763">
        <v>9.8254245252649197E-2</v>
      </c>
      <c r="AE763">
        <v>36.942164451813497</v>
      </c>
      <c r="AF763">
        <v>-3.5527136788005001E-15</v>
      </c>
      <c r="AG763">
        <v>3.0428512119653401</v>
      </c>
      <c r="AH763">
        <v>95</v>
      </c>
      <c r="AI763">
        <v>0.21733994620316099</v>
      </c>
      <c r="AJ763">
        <v>30.732127118382799</v>
      </c>
      <c r="AK763">
        <v>-1.03351670656015E-15</v>
      </c>
      <c r="AL763">
        <v>3.3531698067628302</v>
      </c>
      <c r="AM763">
        <v>95</v>
      </c>
      <c r="AN763">
        <v>0</v>
      </c>
      <c r="AO763">
        <v>0</v>
      </c>
      <c r="AP763">
        <v>0</v>
      </c>
      <c r="AQ763">
        <v>0</v>
      </c>
      <c r="AR763" t="s">
        <v>230</v>
      </c>
      <c r="AS763" s="93">
        <f t="shared" si="23"/>
        <v>5</v>
      </c>
    </row>
    <row r="764" spans="1:45" x14ac:dyDescent="0.3">
      <c r="A764" s="93" t="str">
        <f t="shared" si="24"/>
        <v>SBSP3MGLU3</v>
      </c>
      <c r="B764" s="93">
        <v>762</v>
      </c>
      <c r="C764" t="s">
        <v>136</v>
      </c>
      <c r="D764" t="s">
        <v>132</v>
      </c>
      <c r="E764">
        <v>-0.31486198681609201</v>
      </c>
      <c r="F764">
        <v>38.366064049089097</v>
      </c>
      <c r="G764">
        <v>3.3395508580724699E-15</v>
      </c>
      <c r="H764">
        <v>1.2353326661984001</v>
      </c>
      <c r="I764">
        <v>95</v>
      </c>
      <c r="J764">
        <v>-0.31072882504564198</v>
      </c>
      <c r="K764">
        <v>38.1848559508447</v>
      </c>
      <c r="L764">
        <v>-5.8915835173441597E-15</v>
      </c>
      <c r="M764">
        <v>1.1606662834449299</v>
      </c>
      <c r="N764">
        <v>99</v>
      </c>
      <c r="O764">
        <v>-0.25906004039784197</v>
      </c>
      <c r="P764">
        <v>35.839630829024699</v>
      </c>
      <c r="Q764">
        <v>-1.0150610510858599E-15</v>
      </c>
      <c r="R764">
        <v>1.1367166350886899</v>
      </c>
      <c r="S764">
        <v>99</v>
      </c>
      <c r="T764">
        <v>-0.332070222840189</v>
      </c>
      <c r="U764">
        <v>39.057320896481599</v>
      </c>
      <c r="V764">
        <v>7.7715611723760997E-16</v>
      </c>
      <c r="W764">
        <v>1.4538004580139401</v>
      </c>
      <c r="X764">
        <v>99</v>
      </c>
      <c r="Y764">
        <v>-0.29533897699886502</v>
      </c>
      <c r="Z764">
        <v>36.428326506102998</v>
      </c>
      <c r="AA764">
        <v>-1.1052887000712699E-15</v>
      </c>
      <c r="AB764">
        <v>2.82156300809224</v>
      </c>
      <c r="AC764">
        <v>99</v>
      </c>
      <c r="AD764">
        <v>0</v>
      </c>
      <c r="AE764">
        <v>0</v>
      </c>
      <c r="AF764">
        <v>0</v>
      </c>
      <c r="AG764">
        <v>0</v>
      </c>
      <c r="AH764" t="s">
        <v>230</v>
      </c>
      <c r="AI764">
        <v>0</v>
      </c>
      <c r="AJ764">
        <v>0</v>
      </c>
      <c r="AK764">
        <v>0</v>
      </c>
      <c r="AL764">
        <v>0</v>
      </c>
      <c r="AM764" t="s">
        <v>230</v>
      </c>
      <c r="AN764">
        <v>0</v>
      </c>
      <c r="AO764">
        <v>0</v>
      </c>
      <c r="AP764">
        <v>0</v>
      </c>
      <c r="AQ764">
        <v>0</v>
      </c>
      <c r="AR764" t="s">
        <v>230</v>
      </c>
      <c r="AS764" s="93">
        <f t="shared" si="23"/>
        <v>5</v>
      </c>
    </row>
    <row r="765" spans="1:45" x14ac:dyDescent="0.3">
      <c r="A765" s="93" t="str">
        <f t="shared" si="24"/>
        <v>SBSP3MULT3</v>
      </c>
      <c r="B765" s="93">
        <v>763</v>
      </c>
      <c r="C765" t="s">
        <v>136</v>
      </c>
      <c r="D765" t="s">
        <v>109</v>
      </c>
      <c r="E765">
        <v>0</v>
      </c>
      <c r="F765">
        <v>0</v>
      </c>
      <c r="G765">
        <v>0</v>
      </c>
      <c r="H765">
        <v>0</v>
      </c>
      <c r="I765" t="s">
        <v>230</v>
      </c>
      <c r="J765">
        <v>0</v>
      </c>
      <c r="K765">
        <v>0</v>
      </c>
      <c r="L765">
        <v>0</v>
      </c>
      <c r="M765">
        <v>0</v>
      </c>
      <c r="N765" t="s">
        <v>230</v>
      </c>
      <c r="O765">
        <v>0</v>
      </c>
      <c r="P765">
        <v>0</v>
      </c>
      <c r="Q765">
        <v>0</v>
      </c>
      <c r="R765">
        <v>0</v>
      </c>
      <c r="S765" t="s">
        <v>230</v>
      </c>
      <c r="T765">
        <v>-5.6510373964156696E-3</v>
      </c>
      <c r="U765">
        <v>22.0086574268588</v>
      </c>
      <c r="V765">
        <v>-7.3274719625260298E-16</v>
      </c>
      <c r="W765">
        <v>1.3730163644376101</v>
      </c>
      <c r="X765">
        <v>95</v>
      </c>
      <c r="Y765">
        <v>1.31723749436984E-2</v>
      </c>
      <c r="Z765">
        <v>21.039703518891699</v>
      </c>
      <c r="AA765">
        <v>6.7106813932898398E-16</v>
      </c>
      <c r="AB765">
        <v>1.3812595528568199</v>
      </c>
      <c r="AC765">
        <v>99</v>
      </c>
      <c r="AD765">
        <v>4.6593195931989899E-2</v>
      </c>
      <c r="AE765">
        <v>19.2375731353765</v>
      </c>
      <c r="AF765">
        <v>-2.7355895326763901E-15</v>
      </c>
      <c r="AG765">
        <v>1.48611100762742</v>
      </c>
      <c r="AH765">
        <v>99</v>
      </c>
      <c r="AI765">
        <v>7.5022209425403594E-2</v>
      </c>
      <c r="AJ765">
        <v>17.751570732211299</v>
      </c>
      <c r="AK765">
        <v>2.64838656056037E-15</v>
      </c>
      <c r="AL765">
        <v>1.53784157194537</v>
      </c>
      <c r="AM765">
        <v>99</v>
      </c>
      <c r="AN765">
        <v>0.26245349020992798</v>
      </c>
      <c r="AO765">
        <v>9.6567684810756198</v>
      </c>
      <c r="AP765">
        <v>2.8421709430404001E-15</v>
      </c>
      <c r="AQ765">
        <v>3.0393811771371402</v>
      </c>
      <c r="AR765">
        <v>95</v>
      </c>
      <c r="AS765" s="93">
        <f t="shared" si="23"/>
        <v>5</v>
      </c>
    </row>
    <row r="766" spans="1:45" x14ac:dyDescent="0.3">
      <c r="A766" s="93" t="str">
        <f t="shared" si="24"/>
        <v>SBSP3RADL3</v>
      </c>
      <c r="B766" s="93">
        <v>764</v>
      </c>
      <c r="C766" t="s">
        <v>136</v>
      </c>
      <c r="D766" t="s">
        <v>99</v>
      </c>
      <c r="E766">
        <v>-0.25134471837302802</v>
      </c>
      <c r="F766">
        <v>36.098812281115599</v>
      </c>
      <c r="G766">
        <v>2.4868995751603499E-16</v>
      </c>
      <c r="H766">
        <v>1.0066653634732201</v>
      </c>
      <c r="I766">
        <v>95</v>
      </c>
      <c r="J766">
        <v>-0.280015601698057</v>
      </c>
      <c r="K766">
        <v>37.271862467255197</v>
      </c>
      <c r="L766">
        <v>-4.0856207306205797E-15</v>
      </c>
      <c r="M766">
        <v>1.0788543325495601</v>
      </c>
      <c r="N766">
        <v>99</v>
      </c>
      <c r="O766">
        <v>-0.14057483143289601</v>
      </c>
      <c r="P766">
        <v>30.971184065455301</v>
      </c>
      <c r="Q766">
        <v>6.0903663065151396E-16</v>
      </c>
      <c r="R766">
        <v>1.20042771944382</v>
      </c>
      <c r="S766">
        <v>95</v>
      </c>
      <c r="T766">
        <v>-0.15543507790217101</v>
      </c>
      <c r="U766">
        <v>31.623821696592401</v>
      </c>
      <c r="V766">
        <v>8.8817841970012504E-16</v>
      </c>
      <c r="W766">
        <v>1.1565677981333999</v>
      </c>
      <c r="X766">
        <v>95</v>
      </c>
      <c r="Y766">
        <v>-0.13321150952275301</v>
      </c>
      <c r="Z766">
        <v>30.277076368994798</v>
      </c>
      <c r="AA766">
        <v>-3.5527136788005001E-16</v>
      </c>
      <c r="AB766">
        <v>1.38777952832347</v>
      </c>
      <c r="AC766">
        <v>99</v>
      </c>
      <c r="AD766">
        <v>0</v>
      </c>
      <c r="AE766">
        <v>0</v>
      </c>
      <c r="AF766">
        <v>0</v>
      </c>
      <c r="AG766">
        <v>0</v>
      </c>
      <c r="AH766" t="s">
        <v>230</v>
      </c>
      <c r="AI766">
        <v>0</v>
      </c>
      <c r="AJ766">
        <v>0</v>
      </c>
      <c r="AK766">
        <v>0</v>
      </c>
      <c r="AL766">
        <v>0</v>
      </c>
      <c r="AM766" t="s">
        <v>230</v>
      </c>
      <c r="AN766">
        <v>0</v>
      </c>
      <c r="AO766">
        <v>0</v>
      </c>
      <c r="AP766">
        <v>0</v>
      </c>
      <c r="AQ766">
        <v>0</v>
      </c>
      <c r="AR766" t="s">
        <v>230</v>
      </c>
      <c r="AS766" s="93">
        <f t="shared" si="23"/>
        <v>5</v>
      </c>
    </row>
    <row r="767" spans="1:45" x14ac:dyDescent="0.3">
      <c r="A767" s="93" t="str">
        <f t="shared" si="24"/>
        <v>SBSP3RENT3</v>
      </c>
      <c r="B767" s="93">
        <v>765</v>
      </c>
      <c r="C767" t="s">
        <v>136</v>
      </c>
      <c r="D767" t="s">
        <v>118</v>
      </c>
      <c r="E767">
        <v>-1.6107453145297099</v>
      </c>
      <c r="F767">
        <v>135.60368906031599</v>
      </c>
      <c r="G767">
        <v>-1.3926637620898E-14</v>
      </c>
      <c r="H767">
        <v>3.8953525774398101</v>
      </c>
      <c r="I767">
        <v>95</v>
      </c>
      <c r="J767">
        <v>-1.52670136902355</v>
      </c>
      <c r="K767">
        <v>131.483867972659</v>
      </c>
      <c r="L767">
        <v>-2.0842586915629601E-14</v>
      </c>
      <c r="M767">
        <v>4.1848599469513204</v>
      </c>
      <c r="N767">
        <v>99</v>
      </c>
      <c r="O767">
        <v>-1.1560601746090899</v>
      </c>
      <c r="P767">
        <v>114.709240147755</v>
      </c>
      <c r="Q767">
        <v>5.0753052554292903E-15</v>
      </c>
      <c r="R767">
        <v>4.3608427432216397</v>
      </c>
      <c r="S767">
        <v>95</v>
      </c>
      <c r="T767">
        <v>-1.29519241291761</v>
      </c>
      <c r="U767">
        <v>120.827063413655</v>
      </c>
      <c r="V767">
        <v>-1.59872115546023E-15</v>
      </c>
      <c r="W767">
        <v>4.5303964488073802</v>
      </c>
      <c r="X767">
        <v>99</v>
      </c>
      <c r="Y767">
        <v>-1.1434354960905799</v>
      </c>
      <c r="Z767">
        <v>111.26470571607</v>
      </c>
      <c r="AA767">
        <v>3.15796771448933E-15</v>
      </c>
      <c r="AB767">
        <v>7.9988659117155301</v>
      </c>
      <c r="AC767">
        <v>99</v>
      </c>
      <c r="AD767">
        <v>0</v>
      </c>
      <c r="AE767">
        <v>0</v>
      </c>
      <c r="AF767">
        <v>0</v>
      </c>
      <c r="AG767">
        <v>0</v>
      </c>
      <c r="AH767" t="s">
        <v>230</v>
      </c>
      <c r="AI767">
        <v>0</v>
      </c>
      <c r="AJ767">
        <v>0</v>
      </c>
      <c r="AK767">
        <v>0</v>
      </c>
      <c r="AL767">
        <v>0</v>
      </c>
      <c r="AM767" t="s">
        <v>230</v>
      </c>
      <c r="AN767">
        <v>0</v>
      </c>
      <c r="AO767">
        <v>0</v>
      </c>
      <c r="AP767">
        <v>0</v>
      </c>
      <c r="AQ767">
        <v>0</v>
      </c>
      <c r="AR767" t="s">
        <v>230</v>
      </c>
      <c r="AS767" s="93">
        <f t="shared" si="23"/>
        <v>5</v>
      </c>
    </row>
    <row r="768" spans="1:45" x14ac:dyDescent="0.3">
      <c r="A768" s="93" t="str">
        <f t="shared" si="24"/>
        <v>SBSP3TOTS3</v>
      </c>
      <c r="B768" s="93">
        <v>766</v>
      </c>
      <c r="C768" t="s">
        <v>136</v>
      </c>
      <c r="D768" t="s">
        <v>123</v>
      </c>
      <c r="E768">
        <v>-0.18518458962033199</v>
      </c>
      <c r="F768">
        <v>36.129666971430602</v>
      </c>
      <c r="G768">
        <v>7.1054273576010003E-16</v>
      </c>
      <c r="H768">
        <v>1.14527975017174</v>
      </c>
      <c r="I768">
        <v>99</v>
      </c>
      <c r="J768">
        <v>-6.3718669307171696E-2</v>
      </c>
      <c r="K768">
        <v>30.7784207186629</v>
      </c>
      <c r="L768">
        <v>7.9936057773011302E-16</v>
      </c>
      <c r="M768">
        <v>1.1206836313694299</v>
      </c>
      <c r="N768">
        <v>99</v>
      </c>
      <c r="O768">
        <v>-0.107537524924321</v>
      </c>
      <c r="P768">
        <v>32.748515575035498</v>
      </c>
      <c r="Q768">
        <v>5.5067062021407798E-15</v>
      </c>
      <c r="R768">
        <v>1.13177355918805</v>
      </c>
      <c r="S768">
        <v>99</v>
      </c>
      <c r="T768">
        <v>-0.19002715124867101</v>
      </c>
      <c r="U768">
        <v>36.387195473997302</v>
      </c>
      <c r="V768">
        <v>1.33226762955019E-16</v>
      </c>
      <c r="W768">
        <v>1.5285772523352401</v>
      </c>
      <c r="X768">
        <v>99</v>
      </c>
      <c r="Y768">
        <v>-0.16585547269381001</v>
      </c>
      <c r="Z768">
        <v>34.455334003032398</v>
      </c>
      <c r="AA768">
        <v>3.1579677144893298E-16</v>
      </c>
      <c r="AB768">
        <v>2.61087034354534</v>
      </c>
      <c r="AC768">
        <v>99</v>
      </c>
      <c r="AD768">
        <v>0</v>
      </c>
      <c r="AE768">
        <v>0</v>
      </c>
      <c r="AF768">
        <v>0</v>
      </c>
      <c r="AG768">
        <v>0</v>
      </c>
      <c r="AH768" t="s">
        <v>230</v>
      </c>
      <c r="AI768">
        <v>0</v>
      </c>
      <c r="AJ768">
        <v>0</v>
      </c>
      <c r="AK768">
        <v>0</v>
      </c>
      <c r="AL768">
        <v>0</v>
      </c>
      <c r="AM768" t="s">
        <v>230</v>
      </c>
      <c r="AN768">
        <v>0</v>
      </c>
      <c r="AO768">
        <v>0</v>
      </c>
      <c r="AP768">
        <v>0</v>
      </c>
      <c r="AQ768">
        <v>0</v>
      </c>
      <c r="AR768" t="s">
        <v>230</v>
      </c>
      <c r="AS768" s="93">
        <f t="shared" si="23"/>
        <v>5</v>
      </c>
    </row>
    <row r="769" spans="1:45" x14ac:dyDescent="0.3">
      <c r="A769" s="93" t="str">
        <f t="shared" si="24"/>
        <v>SULA11BRML3</v>
      </c>
      <c r="B769" s="93">
        <v>767</v>
      </c>
      <c r="C769" t="s">
        <v>457</v>
      </c>
      <c r="D769" t="s">
        <v>105</v>
      </c>
      <c r="E769">
        <v>0.26184520745693501</v>
      </c>
      <c r="F769">
        <v>-1.15772912100472</v>
      </c>
      <c r="G769">
        <v>1.3145040611561901E-15</v>
      </c>
      <c r="H769">
        <v>0.39648241392183298</v>
      </c>
      <c r="I769">
        <v>95</v>
      </c>
      <c r="J769">
        <v>0.21794716065108899</v>
      </c>
      <c r="K769">
        <v>0.57258386951200402</v>
      </c>
      <c r="L769">
        <v>-9.3258734068513193E-16</v>
      </c>
      <c r="M769">
        <v>0.41005251603940301</v>
      </c>
      <c r="N769">
        <v>95</v>
      </c>
      <c r="O769">
        <v>0.185270921334941</v>
      </c>
      <c r="P769">
        <v>1.9133483051834901</v>
      </c>
      <c r="Q769">
        <v>2.91830052187184E-16</v>
      </c>
      <c r="R769">
        <v>0.47019820269294799</v>
      </c>
      <c r="S769">
        <v>99</v>
      </c>
      <c r="T769">
        <v>0.18680798729942699</v>
      </c>
      <c r="U769">
        <v>1.92497192886057</v>
      </c>
      <c r="V769">
        <v>4.1078251911130799E-16</v>
      </c>
      <c r="W769">
        <v>0.505366863973018</v>
      </c>
      <c r="X769">
        <v>99</v>
      </c>
      <c r="Y769">
        <v>0.18812220526339701</v>
      </c>
      <c r="Z769">
        <v>1.94152940144411</v>
      </c>
      <c r="AA769">
        <v>8.4870382326900899E-16</v>
      </c>
      <c r="AB769">
        <v>0.54094191888918397</v>
      </c>
      <c r="AC769">
        <v>95</v>
      </c>
      <c r="AD769">
        <v>0.200189136862785</v>
      </c>
      <c r="AE769">
        <v>1.3917248663637301</v>
      </c>
      <c r="AF769">
        <v>5.6843418860807996E-16</v>
      </c>
      <c r="AG769">
        <v>0.56821907967123098</v>
      </c>
      <c r="AH769">
        <v>99</v>
      </c>
      <c r="AI769">
        <v>0.115351387237837</v>
      </c>
      <c r="AJ769">
        <v>5.0312851997541301</v>
      </c>
      <c r="AK769">
        <v>6.1365054452008702E-16</v>
      </c>
      <c r="AL769">
        <v>0.67475192848021104</v>
      </c>
      <c r="AM769">
        <v>99</v>
      </c>
      <c r="AN769">
        <v>0</v>
      </c>
      <c r="AO769">
        <v>0</v>
      </c>
      <c r="AP769">
        <v>0</v>
      </c>
      <c r="AQ769">
        <v>0</v>
      </c>
      <c r="AR769" t="s">
        <v>230</v>
      </c>
      <c r="AS769" s="93">
        <f t="shared" si="23"/>
        <v>7</v>
      </c>
    </row>
    <row r="770" spans="1:45" x14ac:dyDescent="0.3">
      <c r="A770" s="93" t="str">
        <f t="shared" si="24"/>
        <v>SULA11CRFB3</v>
      </c>
      <c r="B770" s="93">
        <v>768</v>
      </c>
      <c r="C770" t="s">
        <v>457</v>
      </c>
      <c r="D770" t="s">
        <v>135</v>
      </c>
      <c r="E770">
        <v>-0.13449674369231701</v>
      </c>
      <c r="F770">
        <v>25.381751168205501</v>
      </c>
      <c r="G770">
        <v>-3.1974423109204502E-16</v>
      </c>
      <c r="H770">
        <v>0.64452356890019602</v>
      </c>
      <c r="I770">
        <v>99</v>
      </c>
      <c r="J770">
        <v>-8.4129181871651706E-2</v>
      </c>
      <c r="K770">
        <v>23.3666031379346</v>
      </c>
      <c r="L770">
        <v>5.6251299914341302E-16</v>
      </c>
      <c r="M770">
        <v>0.64808204821876203</v>
      </c>
      <c r="N770">
        <v>99</v>
      </c>
      <c r="O770">
        <v>0</v>
      </c>
      <c r="P770">
        <v>0</v>
      </c>
      <c r="Q770">
        <v>0</v>
      </c>
      <c r="R770">
        <v>0</v>
      </c>
      <c r="S770" t="s">
        <v>230</v>
      </c>
      <c r="T770">
        <v>4.9559158846744403E-2</v>
      </c>
      <c r="U770">
        <v>17.852209427310001</v>
      </c>
      <c r="V770">
        <v>1.11022302462516E-16</v>
      </c>
      <c r="W770">
        <v>0.76637802135841704</v>
      </c>
      <c r="X770">
        <v>95</v>
      </c>
      <c r="Y770">
        <v>8.8399809584406602E-2</v>
      </c>
      <c r="Z770">
        <v>15.984966405379099</v>
      </c>
      <c r="AA770">
        <v>-7.89491928622333E-16</v>
      </c>
      <c r="AB770">
        <v>0.97245226230057802</v>
      </c>
      <c r="AC770">
        <v>95</v>
      </c>
      <c r="AD770">
        <v>0</v>
      </c>
      <c r="AE770">
        <v>0</v>
      </c>
      <c r="AF770">
        <v>0</v>
      </c>
      <c r="AG770">
        <v>0</v>
      </c>
      <c r="AH770" t="s">
        <v>230</v>
      </c>
      <c r="AI770">
        <v>-1.22595314749042E-2</v>
      </c>
      <c r="AJ770">
        <v>20.2996114941167</v>
      </c>
      <c r="AK770">
        <v>4.6831225766006599E-16</v>
      </c>
      <c r="AL770">
        <v>1.0163338205442101</v>
      </c>
      <c r="AM770">
        <v>95</v>
      </c>
      <c r="AN770">
        <v>0</v>
      </c>
      <c r="AO770">
        <v>0</v>
      </c>
      <c r="AP770">
        <v>0</v>
      </c>
      <c r="AQ770">
        <v>0</v>
      </c>
      <c r="AR770" t="s">
        <v>230</v>
      </c>
      <c r="AS770" s="93">
        <f t="shared" si="23"/>
        <v>5</v>
      </c>
    </row>
    <row r="771" spans="1:45" x14ac:dyDescent="0.3">
      <c r="A771" s="93" t="str">
        <f t="shared" si="24"/>
        <v>SULA11FLRY3</v>
      </c>
      <c r="B771" s="93">
        <v>769</v>
      </c>
      <c r="C771" t="s">
        <v>457</v>
      </c>
      <c r="D771" t="s">
        <v>92</v>
      </c>
      <c r="E771">
        <v>-0.122521623483998</v>
      </c>
      <c r="F771">
        <v>32.263304515464803</v>
      </c>
      <c r="G771">
        <v>-6.03961325396085E-16</v>
      </c>
      <c r="H771">
        <v>0.785887720164544</v>
      </c>
      <c r="I771">
        <v>99</v>
      </c>
      <c r="J771">
        <v>-0.25886070147272</v>
      </c>
      <c r="K771">
        <v>37.666281674573703</v>
      </c>
      <c r="L771">
        <v>5.9211894646675002E-16</v>
      </c>
      <c r="M771">
        <v>0.93809136230913504</v>
      </c>
      <c r="N771">
        <v>99</v>
      </c>
      <c r="O771">
        <v>-0.26979146304896001</v>
      </c>
      <c r="P771">
        <v>38.099094872769598</v>
      </c>
      <c r="Q771">
        <v>-2.6137822065460799E-15</v>
      </c>
      <c r="R771">
        <v>0.90719137782687997</v>
      </c>
      <c r="S771">
        <v>99</v>
      </c>
      <c r="T771">
        <v>-0.276631082042126</v>
      </c>
      <c r="U771">
        <v>38.192828718733303</v>
      </c>
      <c r="V771">
        <v>-2.8865798640254102E-15</v>
      </c>
      <c r="W771">
        <v>1.02559947600699</v>
      </c>
      <c r="X771">
        <v>99</v>
      </c>
      <c r="Y771">
        <v>-0.14049356350044101</v>
      </c>
      <c r="Z771">
        <v>32.060502683183699</v>
      </c>
      <c r="AA771">
        <v>7.8949192862233394E-17</v>
      </c>
      <c r="AB771">
        <v>1.66506456303807</v>
      </c>
      <c r="AC771">
        <v>99</v>
      </c>
      <c r="AD771">
        <v>0</v>
      </c>
      <c r="AE771">
        <v>0</v>
      </c>
      <c r="AF771">
        <v>0</v>
      </c>
      <c r="AG771">
        <v>0</v>
      </c>
      <c r="AH771" t="s">
        <v>230</v>
      </c>
      <c r="AI771">
        <v>0</v>
      </c>
      <c r="AJ771">
        <v>0</v>
      </c>
      <c r="AK771">
        <v>0</v>
      </c>
      <c r="AL771">
        <v>0</v>
      </c>
      <c r="AM771" t="s">
        <v>230</v>
      </c>
      <c r="AN771">
        <v>0</v>
      </c>
      <c r="AO771">
        <v>0</v>
      </c>
      <c r="AP771">
        <v>0</v>
      </c>
      <c r="AQ771">
        <v>0</v>
      </c>
      <c r="AR771" t="s">
        <v>230</v>
      </c>
      <c r="AS771" s="93">
        <f t="shared" si="23"/>
        <v>5</v>
      </c>
    </row>
    <row r="772" spans="1:45" x14ac:dyDescent="0.3">
      <c r="A772" s="93" t="str">
        <f t="shared" si="24"/>
        <v>SULA11HGTX3</v>
      </c>
      <c r="B772" s="93">
        <v>770</v>
      </c>
      <c r="C772" t="s">
        <v>457</v>
      </c>
      <c r="D772" t="s">
        <v>106</v>
      </c>
      <c r="E772">
        <v>5.2423877706431303E-2</v>
      </c>
      <c r="F772">
        <v>15.3587295315738</v>
      </c>
      <c r="G772">
        <v>-1.1368683772161599E-15</v>
      </c>
      <c r="H772">
        <v>0.74186313203749998</v>
      </c>
      <c r="I772">
        <v>95</v>
      </c>
      <c r="J772">
        <v>-8.8221768709966994E-2</v>
      </c>
      <c r="K772">
        <v>21.0764684167765</v>
      </c>
      <c r="L772">
        <v>6.5133084111342503E-16</v>
      </c>
      <c r="M772">
        <v>1.0053040955388399</v>
      </c>
      <c r="N772">
        <v>95</v>
      </c>
      <c r="O772">
        <v>-0.25659326727906201</v>
      </c>
      <c r="P772">
        <v>27.884155573403</v>
      </c>
      <c r="Q772">
        <v>-1.040437577363E-15</v>
      </c>
      <c r="R772">
        <v>1.07958617270063</v>
      </c>
      <c r="S772">
        <v>99</v>
      </c>
      <c r="T772">
        <v>-0.26688280796750902</v>
      </c>
      <c r="U772">
        <v>28.020744569246599</v>
      </c>
      <c r="V772">
        <v>-8.4376949871511903E-16</v>
      </c>
      <c r="W772">
        <v>1.31827654951102</v>
      </c>
      <c r="X772">
        <v>99</v>
      </c>
      <c r="Y772">
        <v>-0.164721253010786</v>
      </c>
      <c r="Z772">
        <v>23.350720685249001</v>
      </c>
      <c r="AA772">
        <v>-7.89491928622333E-16</v>
      </c>
      <c r="AB772">
        <v>1.69619237955505</v>
      </c>
      <c r="AC772">
        <v>99</v>
      </c>
      <c r="AD772">
        <v>0</v>
      </c>
      <c r="AE772">
        <v>0</v>
      </c>
      <c r="AF772">
        <v>0</v>
      </c>
      <c r="AG772">
        <v>0</v>
      </c>
      <c r="AH772" t="s">
        <v>230</v>
      </c>
      <c r="AI772">
        <v>0</v>
      </c>
      <c r="AJ772">
        <v>0</v>
      </c>
      <c r="AK772">
        <v>0</v>
      </c>
      <c r="AL772">
        <v>0</v>
      </c>
      <c r="AM772" t="s">
        <v>230</v>
      </c>
      <c r="AN772">
        <v>0</v>
      </c>
      <c r="AO772">
        <v>0</v>
      </c>
      <c r="AP772">
        <v>0</v>
      </c>
      <c r="AQ772">
        <v>0</v>
      </c>
      <c r="AR772" t="s">
        <v>230</v>
      </c>
      <c r="AS772" s="93">
        <f t="shared" ref="AS772:AS835" si="25">IF(AR772="",0,8-SUMIFS($E$1:$AQ$1,E772:AQ772,0))</f>
        <v>5</v>
      </c>
    </row>
    <row r="773" spans="1:45" x14ac:dyDescent="0.3">
      <c r="A773" s="93" t="str">
        <f t="shared" si="24"/>
        <v>SULA11IRBR3</v>
      </c>
      <c r="B773" s="93">
        <v>771</v>
      </c>
      <c r="C773" t="s">
        <v>457</v>
      </c>
      <c r="D773" t="s">
        <v>108</v>
      </c>
      <c r="E773">
        <v>0.13308137778319401</v>
      </c>
      <c r="F773">
        <v>1.5859598022675401</v>
      </c>
      <c r="G773">
        <v>5.0626169922907104E-16</v>
      </c>
      <c r="H773">
        <v>0.57020626865553903</v>
      </c>
      <c r="I773">
        <v>95</v>
      </c>
      <c r="J773">
        <v>0.13730811352038899</v>
      </c>
      <c r="K773">
        <v>1.4227758010190701</v>
      </c>
      <c r="L773">
        <v>-4.2928623618839401E-16</v>
      </c>
      <c r="M773">
        <v>0.53707206287697795</v>
      </c>
      <c r="N773">
        <v>95</v>
      </c>
      <c r="O773">
        <v>0.13904748012708301</v>
      </c>
      <c r="P773">
        <v>1.3764829175005999</v>
      </c>
      <c r="Q773">
        <v>2.1570047335574499E-16</v>
      </c>
      <c r="R773">
        <v>0.564539849246672</v>
      </c>
      <c r="S773">
        <v>99</v>
      </c>
      <c r="T773">
        <v>0.14863007923927801</v>
      </c>
      <c r="U773">
        <v>1.2208963093877501</v>
      </c>
      <c r="V773">
        <v>8.8817841970012504E-16</v>
      </c>
      <c r="W773">
        <v>0.91874470764174299</v>
      </c>
      <c r="X773">
        <v>95</v>
      </c>
      <c r="Y773">
        <v>0.16847122856985999</v>
      </c>
      <c r="Z773">
        <v>0.47142780102611298</v>
      </c>
      <c r="AA773">
        <v>3.9474596431116699E-16</v>
      </c>
      <c r="AB773">
        <v>1.0466955605544299</v>
      </c>
      <c r="AC773">
        <v>95</v>
      </c>
      <c r="AD773">
        <v>0.163061995585879</v>
      </c>
      <c r="AE773">
        <v>0.82155638704982403</v>
      </c>
      <c r="AF773">
        <v>1.7763568394002501E-16</v>
      </c>
      <c r="AG773">
        <v>1.1203359593351101</v>
      </c>
      <c r="AH773">
        <v>95</v>
      </c>
      <c r="AI773">
        <v>7.4131535003180898E-2</v>
      </c>
      <c r="AJ773">
        <v>4.6739895019475002</v>
      </c>
      <c r="AK773">
        <v>9.6892191240013694E-16</v>
      </c>
      <c r="AL773">
        <v>1.17824769364045</v>
      </c>
      <c r="AM773">
        <v>95</v>
      </c>
      <c r="AN773">
        <v>0</v>
      </c>
      <c r="AO773">
        <v>0</v>
      </c>
      <c r="AP773">
        <v>0</v>
      </c>
      <c r="AQ773">
        <v>0</v>
      </c>
      <c r="AR773" t="s">
        <v>230</v>
      </c>
      <c r="AS773" s="93">
        <f t="shared" si="25"/>
        <v>7</v>
      </c>
    </row>
    <row r="774" spans="1:45" x14ac:dyDescent="0.3">
      <c r="A774" s="93" t="str">
        <f t="shared" si="24"/>
        <v>SULA11MULT3</v>
      </c>
      <c r="B774" s="93">
        <v>772</v>
      </c>
      <c r="C774" t="s">
        <v>457</v>
      </c>
      <c r="D774" t="s">
        <v>109</v>
      </c>
      <c r="E774">
        <v>0.66794257057542605</v>
      </c>
      <c r="F774">
        <v>-5.4581292604265901</v>
      </c>
      <c r="G774">
        <v>8.8817841970012504E-16</v>
      </c>
      <c r="H774">
        <v>0.89825053683846701</v>
      </c>
      <c r="I774">
        <v>95</v>
      </c>
      <c r="J774">
        <v>0.45130578185238401</v>
      </c>
      <c r="K774">
        <v>3.13665125668033</v>
      </c>
      <c r="L774">
        <v>-1.09542005096349E-15</v>
      </c>
      <c r="M774">
        <v>1.09562563991044</v>
      </c>
      <c r="N774">
        <v>95</v>
      </c>
      <c r="O774">
        <v>0</v>
      </c>
      <c r="P774">
        <v>0</v>
      </c>
      <c r="Q774">
        <v>0</v>
      </c>
      <c r="R774">
        <v>0</v>
      </c>
      <c r="S774" t="s">
        <v>230</v>
      </c>
      <c r="T774">
        <v>0.19315799536279099</v>
      </c>
      <c r="U774">
        <v>13.558317922931799</v>
      </c>
      <c r="V774">
        <v>-7.1054273576010003E-16</v>
      </c>
      <c r="W774">
        <v>1.25595133440433</v>
      </c>
      <c r="X774">
        <v>95</v>
      </c>
      <c r="Y774">
        <v>0.22292981672342699</v>
      </c>
      <c r="Z774">
        <v>12.287561001900499</v>
      </c>
      <c r="AA774">
        <v>1.2237124893646199E-15</v>
      </c>
      <c r="AB774">
        <v>1.2272121795443101</v>
      </c>
      <c r="AC774">
        <v>99</v>
      </c>
      <c r="AD774">
        <v>0.262949593986466</v>
      </c>
      <c r="AE774">
        <v>10.4330100080552</v>
      </c>
      <c r="AF774">
        <v>-1.2789769243681801E-15</v>
      </c>
      <c r="AG774">
        <v>1.3254512191868599</v>
      </c>
      <c r="AH774">
        <v>99</v>
      </c>
      <c r="AI774">
        <v>0.231764054219876</v>
      </c>
      <c r="AJ774">
        <v>11.752912287531499</v>
      </c>
      <c r="AK774">
        <v>1.5502750598402201E-15</v>
      </c>
      <c r="AL774">
        <v>1.34395009051523</v>
      </c>
      <c r="AM774">
        <v>99</v>
      </c>
      <c r="AN774">
        <v>0</v>
      </c>
      <c r="AO774">
        <v>0</v>
      </c>
      <c r="AP774">
        <v>0</v>
      </c>
      <c r="AQ774">
        <v>0</v>
      </c>
      <c r="AR774" t="s">
        <v>230</v>
      </c>
      <c r="AS774" s="93">
        <f t="shared" si="25"/>
        <v>6</v>
      </c>
    </row>
    <row r="775" spans="1:45" x14ac:dyDescent="0.3">
      <c r="A775" s="93" t="str">
        <f t="shared" si="24"/>
        <v>SUZB3BRDT3</v>
      </c>
      <c r="B775" s="93">
        <v>773</v>
      </c>
      <c r="C775" t="s">
        <v>101</v>
      </c>
      <c r="D775" t="s">
        <v>83</v>
      </c>
      <c r="E775">
        <v>0.11687731600208</v>
      </c>
      <c r="F775">
        <v>14.944984931170699</v>
      </c>
      <c r="G775">
        <v>1.4210854715202001E-15</v>
      </c>
      <c r="H775">
        <v>0.90138164554933198</v>
      </c>
      <c r="I775">
        <v>99</v>
      </c>
      <c r="J775">
        <v>0.107093740576888</v>
      </c>
      <c r="K775">
        <v>15.547193558142601</v>
      </c>
      <c r="L775">
        <v>1.6283271027835599E-15</v>
      </c>
      <c r="M775">
        <v>0.87400565692088705</v>
      </c>
      <c r="N775">
        <v>99</v>
      </c>
      <c r="O775">
        <v>0</v>
      </c>
      <c r="P775">
        <v>0</v>
      </c>
      <c r="Q775">
        <v>0</v>
      </c>
      <c r="R775">
        <v>0</v>
      </c>
      <c r="S775" t="s">
        <v>230</v>
      </c>
      <c r="T775">
        <v>2.9586658653856599E-2</v>
      </c>
      <c r="U775">
        <v>19.834499093266299</v>
      </c>
      <c r="V775">
        <v>-2.4424906541753401E-16</v>
      </c>
      <c r="W775">
        <v>0.95425797380727495</v>
      </c>
      <c r="X775">
        <v>95</v>
      </c>
      <c r="Y775">
        <v>2.9912322596618902E-2</v>
      </c>
      <c r="Z775">
        <v>19.790927944987001</v>
      </c>
      <c r="AA775">
        <v>1.5789838572446701E-16</v>
      </c>
      <c r="AB775">
        <v>1.0439486943846099</v>
      </c>
      <c r="AC775">
        <v>99</v>
      </c>
      <c r="AD775">
        <v>5.8252893673538399E-2</v>
      </c>
      <c r="AE775">
        <v>18.129278370740401</v>
      </c>
      <c r="AF775">
        <v>1.3677947663381899E-15</v>
      </c>
      <c r="AG775">
        <v>1.3740315113444199</v>
      </c>
      <c r="AH775">
        <v>95</v>
      </c>
      <c r="AI775">
        <v>0</v>
      </c>
      <c r="AJ775">
        <v>0</v>
      </c>
      <c r="AK775">
        <v>0</v>
      </c>
      <c r="AL775">
        <v>0</v>
      </c>
      <c r="AM775" t="s">
        <v>230</v>
      </c>
      <c r="AN775">
        <v>6.7251540683312794E-2</v>
      </c>
      <c r="AO775">
        <v>18.022899108980699</v>
      </c>
      <c r="AP775">
        <v>3.1263880373444401E-16</v>
      </c>
      <c r="AQ775">
        <v>2.85483059263992</v>
      </c>
      <c r="AR775">
        <v>99</v>
      </c>
      <c r="AS775" s="93">
        <f t="shared" si="25"/>
        <v>6</v>
      </c>
    </row>
    <row r="776" spans="1:45" x14ac:dyDescent="0.3">
      <c r="A776" s="93" t="str">
        <f t="shared" si="24"/>
        <v>SUZB3BRML3</v>
      </c>
      <c r="B776" s="93">
        <v>774</v>
      </c>
      <c r="C776" t="s">
        <v>101</v>
      </c>
      <c r="D776" t="s">
        <v>105</v>
      </c>
      <c r="E776">
        <v>0</v>
      </c>
      <c r="F776">
        <v>0</v>
      </c>
      <c r="G776">
        <v>0</v>
      </c>
      <c r="H776">
        <v>0</v>
      </c>
      <c r="I776" t="s">
        <v>230</v>
      </c>
      <c r="J776">
        <v>1.68080081362788E-2</v>
      </c>
      <c r="K776">
        <v>8.6958417512708905</v>
      </c>
      <c r="L776">
        <v>5.6251299914341302E-16</v>
      </c>
      <c r="M776">
        <v>0.63286441155770301</v>
      </c>
      <c r="N776">
        <v>95</v>
      </c>
      <c r="O776">
        <v>0</v>
      </c>
      <c r="P776">
        <v>0</v>
      </c>
      <c r="Q776">
        <v>0</v>
      </c>
      <c r="R776">
        <v>0</v>
      </c>
      <c r="S776" t="s">
        <v>230</v>
      </c>
      <c r="T776">
        <v>0</v>
      </c>
      <c r="U776">
        <v>0</v>
      </c>
      <c r="V776">
        <v>0</v>
      </c>
      <c r="W776">
        <v>0</v>
      </c>
      <c r="X776" t="s">
        <v>230</v>
      </c>
      <c r="Y776">
        <v>-3.8459558057368101E-2</v>
      </c>
      <c r="Z776">
        <v>11.735637192992201</v>
      </c>
      <c r="AA776">
        <v>-2.8619082412559598E-16</v>
      </c>
      <c r="AB776">
        <v>0.70023484547502701</v>
      </c>
      <c r="AC776">
        <v>99</v>
      </c>
      <c r="AD776">
        <v>-3.3993986611829903E-2</v>
      </c>
      <c r="AE776">
        <v>11.4340929638945</v>
      </c>
      <c r="AF776">
        <v>8.3488771451811797E-16</v>
      </c>
      <c r="AG776">
        <v>0.75392538038672596</v>
      </c>
      <c r="AH776">
        <v>95</v>
      </c>
      <c r="AI776">
        <v>-2.0258000747539799E-2</v>
      </c>
      <c r="AJ776">
        <v>10.7263063418954</v>
      </c>
      <c r="AK776">
        <v>6.9439403722009804E-16</v>
      </c>
      <c r="AL776">
        <v>0.79856922530782304</v>
      </c>
      <c r="AM776">
        <v>99</v>
      </c>
      <c r="AN776">
        <v>-8.2728925314387997E-2</v>
      </c>
      <c r="AO776">
        <v>14.362472863862701</v>
      </c>
      <c r="AP776">
        <v>-8.5265128291211999E-16</v>
      </c>
      <c r="AQ776">
        <v>2.3908862846241798</v>
      </c>
      <c r="AR776">
        <v>99</v>
      </c>
      <c r="AS776" s="93">
        <f t="shared" si="25"/>
        <v>5</v>
      </c>
    </row>
    <row r="777" spans="1:45" x14ac:dyDescent="0.3">
      <c r="A777" s="93" t="str">
        <f t="shared" si="24"/>
        <v>SUZB3CPFE3</v>
      </c>
      <c r="B777" s="93">
        <v>775</v>
      </c>
      <c r="C777" t="s">
        <v>101</v>
      </c>
      <c r="D777" t="s">
        <v>128</v>
      </c>
      <c r="E777">
        <v>0.18290656247621601</v>
      </c>
      <c r="F777">
        <v>20.396374037423001</v>
      </c>
      <c r="G777">
        <v>2.1671553440683099E-15</v>
      </c>
      <c r="H777">
        <v>1.0859559426952099</v>
      </c>
      <c r="I777">
        <v>95</v>
      </c>
      <c r="J777">
        <v>0.17625024755125801</v>
      </c>
      <c r="K777">
        <v>20.743570844104099</v>
      </c>
      <c r="L777">
        <v>-8.5857247237678803E-16</v>
      </c>
      <c r="M777">
        <v>1.05464057177888</v>
      </c>
      <c r="N777">
        <v>99</v>
      </c>
      <c r="O777">
        <v>0</v>
      </c>
      <c r="P777">
        <v>0</v>
      </c>
      <c r="Q777">
        <v>0</v>
      </c>
      <c r="R777">
        <v>0</v>
      </c>
      <c r="S777" t="s">
        <v>230</v>
      </c>
      <c r="T777">
        <v>0</v>
      </c>
      <c r="U777">
        <v>0</v>
      </c>
      <c r="V777">
        <v>0</v>
      </c>
      <c r="W777">
        <v>0</v>
      </c>
      <c r="X777" t="s">
        <v>230</v>
      </c>
      <c r="Y777">
        <v>7.5031324671548799E-2</v>
      </c>
      <c r="Z777">
        <v>26.3461917240171</v>
      </c>
      <c r="AA777">
        <v>-1.7960941376158099E-15</v>
      </c>
      <c r="AB777">
        <v>1.2135148440824399</v>
      </c>
      <c r="AC777">
        <v>95</v>
      </c>
      <c r="AD777">
        <v>0.10069247430134499</v>
      </c>
      <c r="AE777">
        <v>24.873982951093801</v>
      </c>
      <c r="AF777">
        <v>-1.11910480882216E-15</v>
      </c>
      <c r="AG777">
        <v>1.38434023489256</v>
      </c>
      <c r="AH777">
        <v>95</v>
      </c>
      <c r="AI777">
        <v>0.170458153373752</v>
      </c>
      <c r="AJ777">
        <v>21.226147562166702</v>
      </c>
      <c r="AK777">
        <v>-5.1675835328007303E-16</v>
      </c>
      <c r="AL777">
        <v>1.8004856705757</v>
      </c>
      <c r="AM777">
        <v>95</v>
      </c>
      <c r="AN777">
        <v>0.13090731857520699</v>
      </c>
      <c r="AO777">
        <v>23.563700842975798</v>
      </c>
      <c r="AP777">
        <v>-4.2632564145606E-16</v>
      </c>
      <c r="AQ777">
        <v>2.33602234357283</v>
      </c>
      <c r="AR777">
        <v>99</v>
      </c>
      <c r="AS777" s="93">
        <f t="shared" si="25"/>
        <v>6</v>
      </c>
    </row>
    <row r="778" spans="1:45" x14ac:dyDescent="0.3">
      <c r="A778" s="93" t="str">
        <f t="shared" si="24"/>
        <v>SUZB3CPLE6</v>
      </c>
      <c r="B778" s="93">
        <v>776</v>
      </c>
      <c r="C778" t="s">
        <v>101</v>
      </c>
      <c r="D778" t="s">
        <v>508</v>
      </c>
      <c r="E778">
        <v>0</v>
      </c>
      <c r="F778">
        <v>0</v>
      </c>
      <c r="G778">
        <v>0</v>
      </c>
      <c r="H778">
        <v>0</v>
      </c>
      <c r="I778" t="s">
        <v>230</v>
      </c>
      <c r="J778">
        <v>0</v>
      </c>
      <c r="K778">
        <v>0</v>
      </c>
      <c r="L778">
        <v>0</v>
      </c>
      <c r="M778">
        <v>0</v>
      </c>
      <c r="N778" t="s">
        <v>230</v>
      </c>
      <c r="O778">
        <v>0</v>
      </c>
      <c r="P778">
        <v>0</v>
      </c>
      <c r="Q778">
        <v>0</v>
      </c>
      <c r="R778">
        <v>0</v>
      </c>
      <c r="S778" t="s">
        <v>230</v>
      </c>
      <c r="T778">
        <v>0.351552991692131</v>
      </c>
      <c r="U778">
        <v>45.816042554671299</v>
      </c>
      <c r="V778">
        <v>1.24344978758018E-15</v>
      </c>
      <c r="W778">
        <v>2.8866289647205998</v>
      </c>
      <c r="X778">
        <v>95</v>
      </c>
      <c r="Y778">
        <v>0.33577180207846702</v>
      </c>
      <c r="Z778">
        <v>46.6254837932646</v>
      </c>
      <c r="AA778">
        <v>1.85530603226248E-15</v>
      </c>
      <c r="AB778">
        <v>2.9803685854324802</v>
      </c>
      <c r="AC778">
        <v>99</v>
      </c>
      <c r="AD778">
        <v>0.39004893973575</v>
      </c>
      <c r="AE778">
        <v>43.3209910426257</v>
      </c>
      <c r="AF778">
        <v>2.9132252166164102E-15</v>
      </c>
      <c r="AG778">
        <v>3.63749851984835</v>
      </c>
      <c r="AH778">
        <v>95</v>
      </c>
      <c r="AI778">
        <v>0.48680609839693001</v>
      </c>
      <c r="AJ778">
        <v>38.244435197205902</v>
      </c>
      <c r="AK778">
        <v>-2.19622300144031E-15</v>
      </c>
      <c r="AL778">
        <v>3.9947695722822298</v>
      </c>
      <c r="AM778">
        <v>95</v>
      </c>
      <c r="AN778">
        <v>0.37813558042513101</v>
      </c>
      <c r="AO778">
        <v>44.598631908856902</v>
      </c>
      <c r="AP778">
        <v>-2.9274360713316098E-15</v>
      </c>
      <c r="AQ778">
        <v>5.566468803557</v>
      </c>
      <c r="AR778">
        <v>99</v>
      </c>
      <c r="AS778" s="93">
        <f t="shared" si="25"/>
        <v>5</v>
      </c>
    </row>
    <row r="779" spans="1:45" x14ac:dyDescent="0.3">
      <c r="A779" s="93" t="str">
        <f t="shared" si="24"/>
        <v>SUZB3CRFB3</v>
      </c>
      <c r="B779" s="93">
        <v>777</v>
      </c>
      <c r="C779" t="s">
        <v>101</v>
      </c>
      <c r="D779" t="s">
        <v>135</v>
      </c>
      <c r="E779">
        <v>-6.04267171631944E-2</v>
      </c>
      <c r="F779">
        <v>23.115355308964499</v>
      </c>
      <c r="G779">
        <v>1.35003119794419E-15</v>
      </c>
      <c r="H779">
        <v>0.60054291958621997</v>
      </c>
      <c r="I779">
        <v>95</v>
      </c>
      <c r="J779">
        <v>-6.0278098433285403E-2</v>
      </c>
      <c r="K779">
        <v>23.073575575651699</v>
      </c>
      <c r="L779">
        <v>1.3026616822268501E-15</v>
      </c>
      <c r="M779">
        <v>0.58537035563470297</v>
      </c>
      <c r="N779">
        <v>99</v>
      </c>
      <c r="O779">
        <v>-6.0440720372245002E-2</v>
      </c>
      <c r="P779">
        <v>23.110772260279798</v>
      </c>
      <c r="Q779">
        <v>-2.2838873649431799E-16</v>
      </c>
      <c r="R779">
        <v>0.676890161022768</v>
      </c>
      <c r="S779">
        <v>99</v>
      </c>
      <c r="T779">
        <v>-2.6925802743578101E-2</v>
      </c>
      <c r="U779">
        <v>21.281852376019099</v>
      </c>
      <c r="V779">
        <v>-1.53210777398272E-15</v>
      </c>
      <c r="W779">
        <v>0.75180218616383798</v>
      </c>
      <c r="X779">
        <v>95</v>
      </c>
      <c r="Y779">
        <v>1.1495726044526901E-2</v>
      </c>
      <c r="Z779">
        <v>19.1578696421473</v>
      </c>
      <c r="AA779">
        <v>-2.0132044179869501E-15</v>
      </c>
      <c r="AB779">
        <v>1.00081783379663</v>
      </c>
      <c r="AC779">
        <v>95</v>
      </c>
      <c r="AD779">
        <v>0</v>
      </c>
      <c r="AE779">
        <v>0</v>
      </c>
      <c r="AF779">
        <v>0</v>
      </c>
      <c r="AG779">
        <v>0</v>
      </c>
      <c r="AH779" t="s">
        <v>230</v>
      </c>
      <c r="AI779">
        <v>0</v>
      </c>
      <c r="AJ779">
        <v>0</v>
      </c>
      <c r="AK779">
        <v>0</v>
      </c>
      <c r="AL779">
        <v>0</v>
      </c>
      <c r="AM779" t="s">
        <v>230</v>
      </c>
      <c r="AN779">
        <v>0</v>
      </c>
      <c r="AO779">
        <v>0</v>
      </c>
      <c r="AP779">
        <v>0</v>
      </c>
      <c r="AQ779">
        <v>0</v>
      </c>
      <c r="AR779" t="s">
        <v>230</v>
      </c>
      <c r="AS779" s="93">
        <f t="shared" si="25"/>
        <v>5</v>
      </c>
    </row>
    <row r="780" spans="1:45" x14ac:dyDescent="0.3">
      <c r="A780" s="93" t="str">
        <f t="shared" si="24"/>
        <v>SUZB3EGIE3</v>
      </c>
      <c r="B780" s="93">
        <v>778</v>
      </c>
      <c r="C780" t="s">
        <v>101</v>
      </c>
      <c r="D780" t="s">
        <v>89</v>
      </c>
      <c r="E780">
        <v>0.17802534635919001</v>
      </c>
      <c r="F780">
        <v>32.882896381471198</v>
      </c>
      <c r="G780">
        <v>3.7658764995285304E-15</v>
      </c>
      <c r="H780">
        <v>1.3168655874712001</v>
      </c>
      <c r="I780">
        <v>95</v>
      </c>
      <c r="J780">
        <v>0.156568188676494</v>
      </c>
      <c r="K780">
        <v>34.172564930963503</v>
      </c>
      <c r="L780">
        <v>-3.2566542055671301E-15</v>
      </c>
      <c r="M780">
        <v>1.2995124473328501</v>
      </c>
      <c r="N780">
        <v>95</v>
      </c>
      <c r="O780">
        <v>0</v>
      </c>
      <c r="P780">
        <v>0</v>
      </c>
      <c r="Q780">
        <v>0</v>
      </c>
      <c r="R780">
        <v>0</v>
      </c>
      <c r="S780" t="s">
        <v>230</v>
      </c>
      <c r="T780">
        <v>6.9631891185528302E-2</v>
      </c>
      <c r="U780">
        <v>39.011702288059901</v>
      </c>
      <c r="V780">
        <v>-2.2204460492503101E-16</v>
      </c>
      <c r="W780">
        <v>1.3661514230429801</v>
      </c>
      <c r="X780">
        <v>95</v>
      </c>
      <c r="Y780">
        <v>9.1260750814247907E-2</v>
      </c>
      <c r="Z780">
        <v>37.793629808315799</v>
      </c>
      <c r="AA780">
        <v>-6.67120679685872E-15</v>
      </c>
      <c r="AB780">
        <v>1.4726602191358</v>
      </c>
      <c r="AC780">
        <v>99</v>
      </c>
      <c r="AD780">
        <v>0.12502242681578099</v>
      </c>
      <c r="AE780">
        <v>35.766360946625703</v>
      </c>
      <c r="AF780">
        <v>4.4408920985006301E-15</v>
      </c>
      <c r="AG780">
        <v>1.90621831487065</v>
      </c>
      <c r="AH780">
        <v>95</v>
      </c>
      <c r="AI780">
        <v>0.15416375104756899</v>
      </c>
      <c r="AJ780">
        <v>34.1838861476554</v>
      </c>
      <c r="AK780">
        <v>-3.4881188846404898E-15</v>
      </c>
      <c r="AL780">
        <v>2.0810475214998201</v>
      </c>
      <c r="AM780">
        <v>99</v>
      </c>
      <c r="AN780">
        <v>9.1881767185168203E-2</v>
      </c>
      <c r="AO780">
        <v>37.7564855498998</v>
      </c>
      <c r="AP780">
        <v>-6.5369931689929196E-16</v>
      </c>
      <c r="AQ780">
        <v>2.8531100737687098</v>
      </c>
      <c r="AR780">
        <v>95</v>
      </c>
      <c r="AS780" s="93">
        <f t="shared" si="25"/>
        <v>7</v>
      </c>
    </row>
    <row r="781" spans="1:45" x14ac:dyDescent="0.3">
      <c r="A781" s="93" t="str">
        <f t="shared" si="24"/>
        <v>SUZB3ENBR3</v>
      </c>
      <c r="B781" s="93">
        <v>779</v>
      </c>
      <c r="C781" t="s">
        <v>101</v>
      </c>
      <c r="D781" t="s">
        <v>90</v>
      </c>
      <c r="E781">
        <v>0.117305816269164</v>
      </c>
      <c r="F781">
        <v>12.3134423182338</v>
      </c>
      <c r="G781">
        <v>2.1316282072803001E-15</v>
      </c>
      <c r="H781">
        <v>0.54350377885905099</v>
      </c>
      <c r="I781">
        <v>99</v>
      </c>
      <c r="J781">
        <v>0.12165427376155</v>
      </c>
      <c r="K781">
        <v>11.9852719438035</v>
      </c>
      <c r="L781">
        <v>-1.5395092608135501E-15</v>
      </c>
      <c r="M781">
        <v>0.61438405353037295</v>
      </c>
      <c r="N781">
        <v>95</v>
      </c>
      <c r="O781">
        <v>9.3907375651011399E-2</v>
      </c>
      <c r="P781">
        <v>13.5229434693551</v>
      </c>
      <c r="Q781">
        <v>1.67485073429166E-15</v>
      </c>
      <c r="R781">
        <v>0.62172950219429202</v>
      </c>
      <c r="S781">
        <v>95</v>
      </c>
      <c r="T781">
        <v>8.2061305145416499E-2</v>
      </c>
      <c r="U781">
        <v>14.167933027821199</v>
      </c>
      <c r="V781">
        <v>7.5495165674510603E-16</v>
      </c>
      <c r="W781">
        <v>0.60075493680936698</v>
      </c>
      <c r="X781">
        <v>95</v>
      </c>
      <c r="Y781">
        <v>8.53869920248021E-2</v>
      </c>
      <c r="Z781">
        <v>13.968136185986801</v>
      </c>
      <c r="AA781">
        <v>1.6776703483224599E-15</v>
      </c>
      <c r="AB781">
        <v>0.66229936285027302</v>
      </c>
      <c r="AC781">
        <v>99</v>
      </c>
      <c r="AD781">
        <v>8.9963731742330702E-2</v>
      </c>
      <c r="AE781">
        <v>13.632466239844099</v>
      </c>
      <c r="AF781">
        <v>-1.06581410364015E-16</v>
      </c>
      <c r="AG781">
        <v>0.78836560413975199</v>
      </c>
      <c r="AH781">
        <v>95</v>
      </c>
      <c r="AI781">
        <v>0.11142272877479301</v>
      </c>
      <c r="AJ781">
        <v>12.508316879034901</v>
      </c>
      <c r="AK781">
        <v>1.6633159496202301E-15</v>
      </c>
      <c r="AL781">
        <v>0.87162453152625996</v>
      </c>
      <c r="AM781">
        <v>99</v>
      </c>
      <c r="AN781">
        <v>7.8869775294502398E-2</v>
      </c>
      <c r="AO781">
        <v>14.400551527238999</v>
      </c>
      <c r="AP781">
        <v>-7.5317529990570598E-16</v>
      </c>
      <c r="AQ781">
        <v>1.4389890517386199</v>
      </c>
      <c r="AR781">
        <v>99</v>
      </c>
      <c r="AS781" s="93">
        <f t="shared" si="25"/>
        <v>8</v>
      </c>
    </row>
    <row r="782" spans="1:45" x14ac:dyDescent="0.3">
      <c r="A782" s="93" t="str">
        <f t="shared" si="24"/>
        <v>SUZB3GNDI3</v>
      </c>
      <c r="B782" s="93">
        <v>780</v>
      </c>
      <c r="C782" t="s">
        <v>101</v>
      </c>
      <c r="D782" t="s">
        <v>124</v>
      </c>
      <c r="E782">
        <v>1.63367461197237</v>
      </c>
      <c r="F782">
        <v>-11.7240894045544</v>
      </c>
      <c r="G782">
        <v>-5.6843418860807996E-16</v>
      </c>
      <c r="H782">
        <v>5.2441127517802997</v>
      </c>
      <c r="I782">
        <v>99</v>
      </c>
      <c r="J782">
        <v>1.60406649754007</v>
      </c>
      <c r="K782">
        <v>-10.1595326883025</v>
      </c>
      <c r="L782">
        <v>1.00660220899348E-14</v>
      </c>
      <c r="M782">
        <v>5.1433108399184402</v>
      </c>
      <c r="N782">
        <v>99</v>
      </c>
      <c r="O782">
        <v>1.2240500921202</v>
      </c>
      <c r="P782">
        <v>10.891509291881301</v>
      </c>
      <c r="Q782">
        <v>-6.8009090422752497E-15</v>
      </c>
      <c r="R782">
        <v>5.7263300597225202</v>
      </c>
      <c r="S782">
        <v>95</v>
      </c>
      <c r="T782">
        <v>0</v>
      </c>
      <c r="U782">
        <v>0</v>
      </c>
      <c r="V782">
        <v>0</v>
      </c>
      <c r="W782">
        <v>0</v>
      </c>
      <c r="X782" t="s">
        <v>230</v>
      </c>
      <c r="Y782">
        <v>1.02144628652227</v>
      </c>
      <c r="Z782">
        <v>21.803445572977498</v>
      </c>
      <c r="AA782">
        <v>-8.7633604077078996E-15</v>
      </c>
      <c r="AB782">
        <v>5.7918447035789598</v>
      </c>
      <c r="AC782">
        <v>95</v>
      </c>
      <c r="AD782">
        <v>1.0704594780411201</v>
      </c>
      <c r="AE782">
        <v>18.573367512221601</v>
      </c>
      <c r="AF782">
        <v>-4.2277292777725999E-15</v>
      </c>
      <c r="AG782">
        <v>6.36560376785493</v>
      </c>
      <c r="AH782">
        <v>95</v>
      </c>
      <c r="AI782">
        <v>1.1944610291461999</v>
      </c>
      <c r="AJ782">
        <v>11.983157578677799</v>
      </c>
      <c r="AK782">
        <v>-1.10780071984416E-14</v>
      </c>
      <c r="AL782">
        <v>6.8188865164318697</v>
      </c>
      <c r="AM782">
        <v>99</v>
      </c>
      <c r="AN782">
        <v>1.14411999107851</v>
      </c>
      <c r="AO782">
        <v>15.011732397518401</v>
      </c>
      <c r="AP782">
        <v>1.19371179607697E-15</v>
      </c>
      <c r="AQ782">
        <v>7.1553607358304996</v>
      </c>
      <c r="AR782">
        <v>99</v>
      </c>
      <c r="AS782" s="93">
        <f t="shared" si="25"/>
        <v>7</v>
      </c>
    </row>
    <row r="783" spans="1:45" x14ac:dyDescent="0.3">
      <c r="A783" s="93" t="str">
        <f t="shared" si="24"/>
        <v>SUZB3HAPV3</v>
      </c>
      <c r="B783" s="93">
        <v>781</v>
      </c>
      <c r="C783" t="s">
        <v>101</v>
      </c>
      <c r="D783" t="s">
        <v>117</v>
      </c>
      <c r="E783">
        <v>0.26702625062198998</v>
      </c>
      <c r="F783">
        <v>0.244257733974552</v>
      </c>
      <c r="G783">
        <v>5.3290705182007502E-16</v>
      </c>
      <c r="H783">
        <v>0.73524482502393795</v>
      </c>
      <c r="I783">
        <v>99</v>
      </c>
      <c r="J783">
        <v>0.27453948906439601</v>
      </c>
      <c r="K783">
        <v>-0.302009369365694</v>
      </c>
      <c r="L783">
        <v>1.33226762955019E-16</v>
      </c>
      <c r="M783">
        <v>0.80361668442546297</v>
      </c>
      <c r="N783">
        <v>99</v>
      </c>
      <c r="O783">
        <v>0.21493843886014</v>
      </c>
      <c r="P783">
        <v>2.9994132517314198</v>
      </c>
      <c r="Q783">
        <v>-1.14194368247159E-16</v>
      </c>
      <c r="R783">
        <v>0.89727665384780397</v>
      </c>
      <c r="S783">
        <v>95</v>
      </c>
      <c r="T783">
        <v>0</v>
      </c>
      <c r="U783">
        <v>0</v>
      </c>
      <c r="V783">
        <v>0</v>
      </c>
      <c r="W783">
        <v>0</v>
      </c>
      <c r="X783" t="s">
        <v>230</v>
      </c>
      <c r="Y783">
        <v>0.19788129490680101</v>
      </c>
      <c r="Z783">
        <v>3.9004791196799502</v>
      </c>
      <c r="AA783">
        <v>-1.7072762956458001E-15</v>
      </c>
      <c r="AB783">
        <v>0.94393959530691196</v>
      </c>
      <c r="AC783">
        <v>99</v>
      </c>
      <c r="AD783">
        <v>0.206707348936774</v>
      </c>
      <c r="AE783">
        <v>3.3053143494863999</v>
      </c>
      <c r="AF783">
        <v>-4.9737991503206998E-16</v>
      </c>
      <c r="AG783">
        <v>1.1040243952392801</v>
      </c>
      <c r="AH783">
        <v>95</v>
      </c>
      <c r="AI783">
        <v>0.227919204575567</v>
      </c>
      <c r="AJ783">
        <v>2.1778889112308901</v>
      </c>
      <c r="AK783">
        <v>-6.5805946550509303E-16</v>
      </c>
      <c r="AL783">
        <v>1.18191444508406</v>
      </c>
      <c r="AM783">
        <v>99</v>
      </c>
      <c r="AN783">
        <v>0.230441455311197</v>
      </c>
      <c r="AO783">
        <v>2.0478953211667101</v>
      </c>
      <c r="AP783">
        <v>1.3677947663381899E-15</v>
      </c>
      <c r="AQ783">
        <v>1.15130478255086</v>
      </c>
      <c r="AR783">
        <v>99</v>
      </c>
      <c r="AS783" s="93">
        <f t="shared" si="25"/>
        <v>7</v>
      </c>
    </row>
    <row r="784" spans="1:45" x14ac:dyDescent="0.3">
      <c r="A784" s="93" t="str">
        <f t="shared" si="24"/>
        <v>SUZB3HGTX3</v>
      </c>
      <c r="B784" s="93">
        <v>782</v>
      </c>
      <c r="C784" t="s">
        <v>101</v>
      </c>
      <c r="D784" t="s">
        <v>106</v>
      </c>
      <c r="E784">
        <v>-4.6928883271007901E-2</v>
      </c>
      <c r="F784">
        <v>20.006283783110099</v>
      </c>
      <c r="G784">
        <v>-3.05533376376843E-15</v>
      </c>
      <c r="H784">
        <v>0.69615683725650701</v>
      </c>
      <c r="I784">
        <v>99</v>
      </c>
      <c r="J784">
        <v>-3.5953006019069499E-2</v>
      </c>
      <c r="K784">
        <v>19.3287320085754</v>
      </c>
      <c r="L784">
        <v>1.1546319456101601E-15</v>
      </c>
      <c r="M784">
        <v>1.0049136171320301</v>
      </c>
      <c r="N784">
        <v>99</v>
      </c>
      <c r="O784">
        <v>0</v>
      </c>
      <c r="P784">
        <v>0</v>
      </c>
      <c r="Q784">
        <v>0</v>
      </c>
      <c r="R784">
        <v>0</v>
      </c>
      <c r="S784" t="s">
        <v>230</v>
      </c>
      <c r="T784">
        <v>0</v>
      </c>
      <c r="U784">
        <v>0</v>
      </c>
      <c r="V784">
        <v>0</v>
      </c>
      <c r="W784">
        <v>0</v>
      </c>
      <c r="X784" t="s">
        <v>230</v>
      </c>
      <c r="Y784">
        <v>0.13259465786807201</v>
      </c>
      <c r="Z784">
        <v>9.9928803556238499</v>
      </c>
      <c r="AA784">
        <v>2.1711028037114201E-16</v>
      </c>
      <c r="AB784">
        <v>1.4095971680222501</v>
      </c>
      <c r="AC784">
        <v>99</v>
      </c>
      <c r="AD784">
        <v>0</v>
      </c>
      <c r="AE784">
        <v>0</v>
      </c>
      <c r="AF784">
        <v>0</v>
      </c>
      <c r="AG784">
        <v>0</v>
      </c>
      <c r="AH784" t="s">
        <v>230</v>
      </c>
      <c r="AI784">
        <v>0.14405285312924701</v>
      </c>
      <c r="AJ784">
        <v>9.1943374525414594</v>
      </c>
      <c r="AK784">
        <v>-1.2918958832001801E-16</v>
      </c>
      <c r="AL784">
        <v>1.5853290481022699</v>
      </c>
      <c r="AM784">
        <v>95</v>
      </c>
      <c r="AN784">
        <v>7.2786997928263097E-2</v>
      </c>
      <c r="AO784">
        <v>13.328091346651901</v>
      </c>
      <c r="AP784">
        <v>1.6768808563938401E-15</v>
      </c>
      <c r="AQ784">
        <v>2.9423980285684701</v>
      </c>
      <c r="AR784">
        <v>95</v>
      </c>
      <c r="AS784" s="93">
        <f t="shared" si="25"/>
        <v>5</v>
      </c>
    </row>
    <row r="785" spans="1:45" x14ac:dyDescent="0.3">
      <c r="A785" s="93" t="str">
        <f t="shared" si="24"/>
        <v>SUZB3IRBR3</v>
      </c>
      <c r="B785" s="93">
        <v>783</v>
      </c>
      <c r="C785" t="s">
        <v>101</v>
      </c>
      <c r="D785" t="s">
        <v>108</v>
      </c>
      <c r="E785">
        <v>4.4394970519557798E-2</v>
      </c>
      <c r="F785">
        <v>4.6507377705080204</v>
      </c>
      <c r="G785">
        <v>6.3060667798708898E-16</v>
      </c>
      <c r="H785">
        <v>0.572199867609122</v>
      </c>
      <c r="I785">
        <v>95</v>
      </c>
      <c r="J785">
        <v>3.5098459259627797E-2</v>
      </c>
      <c r="K785">
        <v>5.24525358103197</v>
      </c>
      <c r="L785">
        <v>1.70234197109191E-16</v>
      </c>
      <c r="M785">
        <v>0.58801693501266405</v>
      </c>
      <c r="N785">
        <v>95</v>
      </c>
      <c r="O785">
        <v>-1.44553806306922E-2</v>
      </c>
      <c r="P785">
        <v>7.9826734344652097</v>
      </c>
      <c r="Q785">
        <v>-2.4107699963289102E-16</v>
      </c>
      <c r="R785">
        <v>0.69414952090741899</v>
      </c>
      <c r="S785">
        <v>95</v>
      </c>
      <c r="T785">
        <v>-6.2066467062732701E-2</v>
      </c>
      <c r="U785">
        <v>10.581442534691799</v>
      </c>
      <c r="V785">
        <v>9.3258734068513193E-16</v>
      </c>
      <c r="W785">
        <v>0.89521951277485801</v>
      </c>
      <c r="X785">
        <v>95</v>
      </c>
      <c r="Y785">
        <v>-6.3759962819177604E-2</v>
      </c>
      <c r="Z785">
        <v>10.6597675696409</v>
      </c>
      <c r="AA785">
        <v>1.3520049277657501E-15</v>
      </c>
      <c r="AB785">
        <v>1.0352723952252101</v>
      </c>
      <c r="AC785">
        <v>95</v>
      </c>
      <c r="AD785">
        <v>-7.6245462234203407E-2</v>
      </c>
      <c r="AE785">
        <v>11.3137713478643</v>
      </c>
      <c r="AF785">
        <v>8.1712414612411495E-16</v>
      </c>
      <c r="AG785">
        <v>1.04643350027031</v>
      </c>
      <c r="AH785">
        <v>95</v>
      </c>
      <c r="AI785">
        <v>-6.1220333634781798E-2</v>
      </c>
      <c r="AJ785">
        <v>10.5668486122904</v>
      </c>
      <c r="AK785">
        <v>8.3973232408011799E-16</v>
      </c>
      <c r="AL785">
        <v>1.08964228032044</v>
      </c>
      <c r="AM785">
        <v>99</v>
      </c>
      <c r="AN785">
        <v>-0.22797673171239899</v>
      </c>
      <c r="AO785">
        <v>20.281757419199199</v>
      </c>
      <c r="AP785">
        <v>-1.25055521493778E-15</v>
      </c>
      <c r="AQ785">
        <v>6.7275660846080099</v>
      </c>
      <c r="AR785">
        <v>99</v>
      </c>
      <c r="AS785" s="93">
        <f t="shared" si="25"/>
        <v>8</v>
      </c>
    </row>
    <row r="786" spans="1:45" x14ac:dyDescent="0.3">
      <c r="A786" s="93" t="str">
        <f t="shared" si="24"/>
        <v>SUZB3JBSS3</v>
      </c>
      <c r="B786" s="93">
        <v>784</v>
      </c>
      <c r="C786" t="s">
        <v>101</v>
      </c>
      <c r="D786" t="s">
        <v>95</v>
      </c>
      <c r="E786">
        <v>0.20447017846822399</v>
      </c>
      <c r="F786">
        <v>11.544445248274</v>
      </c>
      <c r="G786">
        <v>1.4210854715202001E-15</v>
      </c>
      <c r="H786">
        <v>1.0579394335027801</v>
      </c>
      <c r="I786">
        <v>95</v>
      </c>
      <c r="J786">
        <v>0</v>
      </c>
      <c r="K786">
        <v>0</v>
      </c>
      <c r="L786">
        <v>0</v>
      </c>
      <c r="M786">
        <v>0</v>
      </c>
      <c r="N786" t="s">
        <v>230</v>
      </c>
      <c r="O786">
        <v>0</v>
      </c>
      <c r="P786">
        <v>0</v>
      </c>
      <c r="Q786">
        <v>0</v>
      </c>
      <c r="R786">
        <v>0</v>
      </c>
      <c r="S786" t="s">
        <v>230</v>
      </c>
      <c r="T786">
        <v>0.10106776952247</v>
      </c>
      <c r="U786">
        <v>17.414328558548998</v>
      </c>
      <c r="V786">
        <v>7.1054273576010003E-16</v>
      </c>
      <c r="W786">
        <v>1.13470906319036</v>
      </c>
      <c r="X786">
        <v>95</v>
      </c>
      <c r="Y786">
        <v>9.8675128014779304E-2</v>
      </c>
      <c r="Z786">
        <v>17.548753760502699</v>
      </c>
      <c r="AA786">
        <v>2.7632217501781699E-16</v>
      </c>
      <c r="AB786">
        <v>1.09224928091833</v>
      </c>
      <c r="AC786">
        <v>95</v>
      </c>
      <c r="AD786">
        <v>9.3114364805802499E-2</v>
      </c>
      <c r="AE786">
        <v>17.918435090203499</v>
      </c>
      <c r="AF786">
        <v>1.4921397450962099E-15</v>
      </c>
      <c r="AG786">
        <v>1.1390374275362101</v>
      </c>
      <c r="AH786">
        <v>95</v>
      </c>
      <c r="AI786">
        <v>0.112056931825054</v>
      </c>
      <c r="AJ786">
        <v>16.925245144769502</v>
      </c>
      <c r="AK786">
        <v>-1.2918958832001801E-16</v>
      </c>
      <c r="AL786">
        <v>1.18736891550555</v>
      </c>
      <c r="AM786">
        <v>99</v>
      </c>
      <c r="AN786">
        <v>9.5707976330817499E-2</v>
      </c>
      <c r="AO786">
        <v>17.9361372935101</v>
      </c>
      <c r="AP786">
        <v>3.01270119962282E-15</v>
      </c>
      <c r="AQ786">
        <v>1.6565274591988099</v>
      </c>
      <c r="AR786">
        <v>99</v>
      </c>
      <c r="AS786" s="93">
        <f t="shared" si="25"/>
        <v>6</v>
      </c>
    </row>
    <row r="787" spans="1:45" x14ac:dyDescent="0.3">
      <c r="A787" s="93" t="str">
        <f t="shared" si="24"/>
        <v>SUZB3LREN3</v>
      </c>
      <c r="B787" s="93">
        <v>785</v>
      </c>
      <c r="C787" t="s">
        <v>101</v>
      </c>
      <c r="D787" t="s">
        <v>114</v>
      </c>
      <c r="E787">
        <v>0</v>
      </c>
      <c r="F787">
        <v>0</v>
      </c>
      <c r="G787">
        <v>0</v>
      </c>
      <c r="H787">
        <v>0</v>
      </c>
      <c r="I787" t="s">
        <v>230</v>
      </c>
      <c r="J787">
        <v>0</v>
      </c>
      <c r="K787">
        <v>0</v>
      </c>
      <c r="L787">
        <v>0</v>
      </c>
      <c r="M787">
        <v>0</v>
      </c>
      <c r="N787" t="s">
        <v>230</v>
      </c>
      <c r="O787">
        <v>0</v>
      </c>
      <c r="P787">
        <v>0</v>
      </c>
      <c r="Q787">
        <v>0</v>
      </c>
      <c r="R787">
        <v>0</v>
      </c>
      <c r="S787" t="s">
        <v>230</v>
      </c>
      <c r="T787">
        <v>4.0407193049866702E-2</v>
      </c>
      <c r="U787">
        <v>40.525668298162202</v>
      </c>
      <c r="V787">
        <v>-4.35207425653061E-15</v>
      </c>
      <c r="W787">
        <v>2.2488246182090998</v>
      </c>
      <c r="X787">
        <v>95</v>
      </c>
      <c r="Y787">
        <v>5.8566272118433099E-2</v>
      </c>
      <c r="Z787">
        <v>39.475973049473197</v>
      </c>
      <c r="AA787">
        <v>9.8686491077791697E-16</v>
      </c>
      <c r="AB787">
        <v>2.4732038530914302</v>
      </c>
      <c r="AC787">
        <v>99</v>
      </c>
      <c r="AD787">
        <v>9.5820083612820101E-2</v>
      </c>
      <c r="AE787">
        <v>37.144437981155498</v>
      </c>
      <c r="AF787">
        <v>-2.4868995751603501E-15</v>
      </c>
      <c r="AG787">
        <v>3.0189113359199502</v>
      </c>
      <c r="AH787">
        <v>95</v>
      </c>
      <c r="AI787">
        <v>0.18292899450521399</v>
      </c>
      <c r="AJ787">
        <v>32.566335289737303</v>
      </c>
      <c r="AK787">
        <v>-1.64716725108023E-15</v>
      </c>
      <c r="AL787">
        <v>3.3503253043986301</v>
      </c>
      <c r="AM787">
        <v>95</v>
      </c>
      <c r="AN787">
        <v>6.07520600004504E-2</v>
      </c>
      <c r="AO787">
        <v>39.646168019221797</v>
      </c>
      <c r="AP787">
        <v>-1.56319401867222E-15</v>
      </c>
      <c r="AQ787">
        <v>5.3245001813181698</v>
      </c>
      <c r="AR787">
        <v>95</v>
      </c>
      <c r="AS787" s="93">
        <f t="shared" si="25"/>
        <v>5</v>
      </c>
    </row>
    <row r="788" spans="1:45" x14ac:dyDescent="0.3">
      <c r="A788" s="93" t="str">
        <f t="shared" si="24"/>
        <v>SUZB3MULT3</v>
      </c>
      <c r="B788" s="93">
        <v>786</v>
      </c>
      <c r="C788" t="s">
        <v>101</v>
      </c>
      <c r="D788" t="s">
        <v>109</v>
      </c>
      <c r="E788">
        <v>0</v>
      </c>
      <c r="F788">
        <v>0</v>
      </c>
      <c r="G788">
        <v>0</v>
      </c>
      <c r="H788">
        <v>0</v>
      </c>
      <c r="I788" t="s">
        <v>230</v>
      </c>
      <c r="J788">
        <v>0</v>
      </c>
      <c r="K788">
        <v>0</v>
      </c>
      <c r="L788">
        <v>0</v>
      </c>
      <c r="M788">
        <v>0</v>
      </c>
      <c r="N788" t="s">
        <v>230</v>
      </c>
      <c r="O788">
        <v>0</v>
      </c>
      <c r="P788">
        <v>0</v>
      </c>
      <c r="Q788">
        <v>0</v>
      </c>
      <c r="R788">
        <v>0</v>
      </c>
      <c r="S788" t="s">
        <v>230</v>
      </c>
      <c r="T788">
        <v>2.44298118757015E-2</v>
      </c>
      <c r="U788">
        <v>20.520145485118402</v>
      </c>
      <c r="V788">
        <v>-2.8643754035329E-15</v>
      </c>
      <c r="W788">
        <v>1.36072864198882</v>
      </c>
      <c r="X788">
        <v>95</v>
      </c>
      <c r="Y788">
        <v>2.2356467441148099E-2</v>
      </c>
      <c r="Z788">
        <v>20.609803106422401</v>
      </c>
      <c r="AA788">
        <v>2.4868995751603501E-15</v>
      </c>
      <c r="AB788">
        <v>1.37244015201142</v>
      </c>
      <c r="AC788">
        <v>99</v>
      </c>
      <c r="AD788">
        <v>3.0575963121907E-2</v>
      </c>
      <c r="AE788">
        <v>20.041287540268801</v>
      </c>
      <c r="AF788">
        <v>-2.0783375020982902E-15</v>
      </c>
      <c r="AG788">
        <v>1.4994033019131501</v>
      </c>
      <c r="AH788">
        <v>99</v>
      </c>
      <c r="AI788">
        <v>5.31356955387444E-2</v>
      </c>
      <c r="AJ788">
        <v>18.848344739103101</v>
      </c>
      <c r="AK788">
        <v>2.2931151926803199E-15</v>
      </c>
      <c r="AL788">
        <v>1.56605856856217</v>
      </c>
      <c r="AM788">
        <v>99</v>
      </c>
      <c r="AN788">
        <v>-3.7890476604282498E-2</v>
      </c>
      <c r="AO788">
        <v>24.159732683394001</v>
      </c>
      <c r="AP788">
        <v>1.9326762412674699E-15</v>
      </c>
      <c r="AQ788">
        <v>3.6753917678343102</v>
      </c>
      <c r="AR788">
        <v>99</v>
      </c>
      <c r="AS788" s="93">
        <f t="shared" si="25"/>
        <v>5</v>
      </c>
    </row>
    <row r="789" spans="1:45" x14ac:dyDescent="0.3">
      <c r="A789" s="93" t="str">
        <f t="shared" si="24"/>
        <v>SUZB3TOTS3</v>
      </c>
      <c r="B789" s="93">
        <v>787</v>
      </c>
      <c r="C789" t="s">
        <v>101</v>
      </c>
      <c r="D789" t="s">
        <v>123</v>
      </c>
      <c r="E789">
        <v>7.3659825781098698E-2</v>
      </c>
      <c r="F789">
        <v>23.891754089817301</v>
      </c>
      <c r="G789">
        <v>-2.5224267119483599E-15</v>
      </c>
      <c r="H789">
        <v>1.13647413585346</v>
      </c>
      <c r="I789">
        <v>95</v>
      </c>
      <c r="J789">
        <v>6.8468979279229999E-2</v>
      </c>
      <c r="K789">
        <v>24.2209192313579</v>
      </c>
      <c r="L789">
        <v>-1.7763568394002501E-15</v>
      </c>
      <c r="M789">
        <v>1.0801448163201901</v>
      </c>
      <c r="N789">
        <v>99</v>
      </c>
      <c r="O789">
        <v>0.109149568979203</v>
      </c>
      <c r="P789">
        <v>21.982317999545899</v>
      </c>
      <c r="Q789">
        <v>1.39570894524305E-15</v>
      </c>
      <c r="R789">
        <v>1.08862574642082</v>
      </c>
      <c r="S789">
        <v>99</v>
      </c>
      <c r="T789">
        <v>0.183671784131893</v>
      </c>
      <c r="U789">
        <v>17.911917066715201</v>
      </c>
      <c r="V789">
        <v>5.9952043329758497E-16</v>
      </c>
      <c r="W789">
        <v>1.38462845376298</v>
      </c>
      <c r="X789">
        <v>99</v>
      </c>
      <c r="Y789">
        <v>0.25901727227472798</v>
      </c>
      <c r="Z789">
        <v>13.7383797080393</v>
      </c>
      <c r="AA789">
        <v>3.1579677144893298E-16</v>
      </c>
      <c r="AB789">
        <v>1.9328358679300499</v>
      </c>
      <c r="AC789">
        <v>95</v>
      </c>
      <c r="AD789">
        <v>0</v>
      </c>
      <c r="AE789">
        <v>0</v>
      </c>
      <c r="AF789">
        <v>0</v>
      </c>
      <c r="AG789">
        <v>0</v>
      </c>
      <c r="AH789" t="s">
        <v>230</v>
      </c>
      <c r="AI789">
        <v>0</v>
      </c>
      <c r="AJ789">
        <v>0</v>
      </c>
      <c r="AK789">
        <v>0</v>
      </c>
      <c r="AL789">
        <v>0</v>
      </c>
      <c r="AM789" t="s">
        <v>230</v>
      </c>
      <c r="AN789">
        <v>0</v>
      </c>
      <c r="AO789">
        <v>0</v>
      </c>
      <c r="AP789">
        <v>0</v>
      </c>
      <c r="AQ789">
        <v>0</v>
      </c>
      <c r="AR789" t="s">
        <v>230</v>
      </c>
      <c r="AS789" s="93">
        <f t="shared" si="25"/>
        <v>5</v>
      </c>
    </row>
    <row r="790" spans="1:45" x14ac:dyDescent="0.3">
      <c r="A790" s="93" t="str">
        <f t="shared" si="24"/>
        <v>TAEE11AZUL4</v>
      </c>
      <c r="B790" s="93">
        <v>788</v>
      </c>
      <c r="C790" t="s">
        <v>102</v>
      </c>
      <c r="D790" t="s">
        <v>104</v>
      </c>
      <c r="E790">
        <v>0</v>
      </c>
      <c r="F790">
        <v>0</v>
      </c>
      <c r="G790">
        <v>0</v>
      </c>
      <c r="H790">
        <v>0</v>
      </c>
      <c r="I790" t="s">
        <v>230</v>
      </c>
      <c r="J790">
        <v>0</v>
      </c>
      <c r="K790">
        <v>0</v>
      </c>
      <c r="L790">
        <v>0</v>
      </c>
      <c r="M790">
        <v>0</v>
      </c>
      <c r="N790" t="s">
        <v>230</v>
      </c>
      <c r="O790">
        <v>0</v>
      </c>
      <c r="P790">
        <v>0</v>
      </c>
      <c r="Q790">
        <v>0</v>
      </c>
      <c r="R790">
        <v>0</v>
      </c>
      <c r="S790" t="s">
        <v>230</v>
      </c>
      <c r="T790">
        <v>2.46634005581264</v>
      </c>
      <c r="U790">
        <v>-42.918283469586903</v>
      </c>
      <c r="V790">
        <v>4.4408920985006301E-16</v>
      </c>
      <c r="W790">
        <v>2.14271999060621</v>
      </c>
      <c r="X790">
        <v>95</v>
      </c>
      <c r="Y790">
        <v>2.6180307668668599</v>
      </c>
      <c r="Z790">
        <v>-47.750250076483802</v>
      </c>
      <c r="AA790">
        <v>-5.6053926932185703E-15</v>
      </c>
      <c r="AB790">
        <v>2.6665406406415801</v>
      </c>
      <c r="AC790">
        <v>95</v>
      </c>
      <c r="AD790">
        <v>2.6839088560311399</v>
      </c>
      <c r="AE790">
        <v>-49.775977129636303</v>
      </c>
      <c r="AF790">
        <v>-1.9895196601282799E-15</v>
      </c>
      <c r="AG790">
        <v>2.6160199341208399</v>
      </c>
      <c r="AH790">
        <v>95</v>
      </c>
      <c r="AI790">
        <v>2.5708300477822901</v>
      </c>
      <c r="AJ790">
        <v>-46.4038357983571</v>
      </c>
      <c r="AK790">
        <v>-2.5837917664003602E-16</v>
      </c>
      <c r="AL790">
        <v>2.7694696690721599</v>
      </c>
      <c r="AM790">
        <v>95</v>
      </c>
      <c r="AN790">
        <v>2.5313292873983602</v>
      </c>
      <c r="AO790">
        <v>-42.3293453352562</v>
      </c>
      <c r="AP790">
        <v>1.22781784739345E-14</v>
      </c>
      <c r="AQ790">
        <v>9.2910935536174293</v>
      </c>
      <c r="AR790">
        <v>99</v>
      </c>
      <c r="AS790" s="93">
        <f t="shared" si="25"/>
        <v>5</v>
      </c>
    </row>
    <row r="791" spans="1:45" x14ac:dyDescent="0.3">
      <c r="A791" s="93" t="str">
        <f t="shared" si="24"/>
        <v>TAEE11BBDC3</v>
      </c>
      <c r="B791" s="93">
        <v>789</v>
      </c>
      <c r="C791" t="s">
        <v>102</v>
      </c>
      <c r="D791" t="s">
        <v>42</v>
      </c>
      <c r="E791">
        <v>0.75166424505583596</v>
      </c>
      <c r="F791">
        <v>-1.7803279919558299</v>
      </c>
      <c r="G791">
        <v>-1.3145040611561901E-15</v>
      </c>
      <c r="H791">
        <v>0.76234386973284096</v>
      </c>
      <c r="I791">
        <v>95</v>
      </c>
      <c r="J791">
        <v>0.70878283496966499</v>
      </c>
      <c r="K791">
        <v>-0.37861953957025901</v>
      </c>
      <c r="L791">
        <v>2.4572936278370099E-15</v>
      </c>
      <c r="M791">
        <v>0.76766669683544597</v>
      </c>
      <c r="N791">
        <v>99</v>
      </c>
      <c r="O791">
        <v>0.61511384025204696</v>
      </c>
      <c r="P791">
        <v>2.65097047455273</v>
      </c>
      <c r="Q791">
        <v>-2.18238125983459E-15</v>
      </c>
      <c r="R791">
        <v>0.97139342540367901</v>
      </c>
      <c r="S791">
        <v>95</v>
      </c>
      <c r="T791">
        <v>0.59835732501518901</v>
      </c>
      <c r="U791">
        <v>3.19389472456885</v>
      </c>
      <c r="V791">
        <v>2.3980817331903399E-15</v>
      </c>
      <c r="W791">
        <v>0.93423982038555298</v>
      </c>
      <c r="X791">
        <v>95</v>
      </c>
      <c r="Y791">
        <v>0.63516852273744395</v>
      </c>
      <c r="Z791">
        <v>2.04400731048902</v>
      </c>
      <c r="AA791">
        <v>-6.1185624468230898E-16</v>
      </c>
      <c r="AB791">
        <v>1.0199485078330699</v>
      </c>
      <c r="AC791">
        <v>99</v>
      </c>
      <c r="AD791">
        <v>0.66833480135934398</v>
      </c>
      <c r="AE791">
        <v>1.02665548834645</v>
      </c>
      <c r="AF791">
        <v>9.7699626167013803E-16</v>
      </c>
      <c r="AG791">
        <v>1.0463000447036399</v>
      </c>
      <c r="AH791">
        <v>99</v>
      </c>
      <c r="AI791">
        <v>0.66392464232039705</v>
      </c>
      <c r="AJ791">
        <v>1.1673659079956</v>
      </c>
      <c r="AK791">
        <v>1.5825724569202199E-15</v>
      </c>
      <c r="AL791">
        <v>1.04516163867218</v>
      </c>
      <c r="AM791">
        <v>99</v>
      </c>
      <c r="AN791">
        <v>0.65665952541521599</v>
      </c>
      <c r="AO791">
        <v>2.06458324502825</v>
      </c>
      <c r="AP791">
        <v>2.2737367544323199E-15</v>
      </c>
      <c r="AQ791">
        <v>2.35495184357179</v>
      </c>
      <c r="AR791">
        <v>95</v>
      </c>
      <c r="AS791" s="93">
        <f t="shared" si="25"/>
        <v>8</v>
      </c>
    </row>
    <row r="792" spans="1:45" x14ac:dyDescent="0.3">
      <c r="A792" s="93" t="str">
        <f t="shared" si="24"/>
        <v>TAEE11BBDC4</v>
      </c>
      <c r="B792" s="93">
        <v>790</v>
      </c>
      <c r="C792" t="s">
        <v>102</v>
      </c>
      <c r="D792" t="s">
        <v>37</v>
      </c>
      <c r="E792">
        <v>0.95668785954029401</v>
      </c>
      <c r="F792">
        <v>-5.6821913332963803</v>
      </c>
      <c r="G792">
        <v>-3.5527136788005001E-16</v>
      </c>
      <c r="H792">
        <v>0.86439966594317197</v>
      </c>
      <c r="I792">
        <v>99</v>
      </c>
      <c r="J792">
        <v>0.91993592463373397</v>
      </c>
      <c r="K792">
        <v>-4.4826773742879702</v>
      </c>
      <c r="L792">
        <v>1.09542005096349E-15</v>
      </c>
      <c r="M792">
        <v>0.85050494645056496</v>
      </c>
      <c r="N792">
        <v>99</v>
      </c>
      <c r="O792">
        <v>0</v>
      </c>
      <c r="P792">
        <v>0</v>
      </c>
      <c r="Q792">
        <v>0</v>
      </c>
      <c r="R792">
        <v>0</v>
      </c>
      <c r="S792" t="s">
        <v>230</v>
      </c>
      <c r="T792">
        <v>0</v>
      </c>
      <c r="U792">
        <v>0</v>
      </c>
      <c r="V792">
        <v>0</v>
      </c>
      <c r="W792">
        <v>0</v>
      </c>
      <c r="X792" t="s">
        <v>230</v>
      </c>
      <c r="Y792">
        <v>0.82425206867543299</v>
      </c>
      <c r="Z792">
        <v>-1.3473394352630199</v>
      </c>
      <c r="AA792">
        <v>2.9605947323337501E-16</v>
      </c>
      <c r="AB792">
        <v>1.1358449101882599</v>
      </c>
      <c r="AC792">
        <v>99</v>
      </c>
      <c r="AD792">
        <v>0.84952666234267904</v>
      </c>
      <c r="AE792">
        <v>-2.1219130474372898</v>
      </c>
      <c r="AF792">
        <v>-1.95399252334028E-16</v>
      </c>
      <c r="AG792">
        <v>1.1403136047054601</v>
      </c>
      <c r="AH792">
        <v>99</v>
      </c>
      <c r="AI792">
        <v>0.81782296589955805</v>
      </c>
      <c r="AJ792">
        <v>-1.1622126023985</v>
      </c>
      <c r="AK792">
        <v>-3.8756876496005502E-16</v>
      </c>
      <c r="AL792">
        <v>1.1498269723612899</v>
      </c>
      <c r="AM792">
        <v>99</v>
      </c>
      <c r="AN792">
        <v>0.80274966183861296</v>
      </c>
      <c r="AO792">
        <v>-2.2762875271926199E-2</v>
      </c>
      <c r="AP792">
        <v>2.3305801732931299E-15</v>
      </c>
      <c r="AQ792">
        <v>2.3821126900903802</v>
      </c>
      <c r="AR792">
        <v>95</v>
      </c>
      <c r="AS792" s="93">
        <f t="shared" si="25"/>
        <v>6</v>
      </c>
    </row>
    <row r="793" spans="1:45" x14ac:dyDescent="0.3">
      <c r="A793" s="93" t="str">
        <f t="shared" si="24"/>
        <v>TAEE11BBSE3</v>
      </c>
      <c r="B793" s="93">
        <v>791</v>
      </c>
      <c r="C793" t="s">
        <v>102</v>
      </c>
      <c r="D793" t="s">
        <v>46</v>
      </c>
      <c r="E793">
        <v>0.673418225061858</v>
      </c>
      <c r="F793">
        <v>6.8194933399842004</v>
      </c>
      <c r="G793">
        <v>-2.1316282072803001E-15</v>
      </c>
      <c r="H793">
        <v>0.55835365951040805</v>
      </c>
      <c r="I793">
        <v>99</v>
      </c>
      <c r="J793">
        <v>0.56300278431242901</v>
      </c>
      <c r="K793">
        <v>10.434536531408799</v>
      </c>
      <c r="L793">
        <v>1.06581410364015E-15</v>
      </c>
      <c r="M793">
        <v>0.86826316015913396</v>
      </c>
      <c r="N793">
        <v>99</v>
      </c>
      <c r="O793">
        <v>0</v>
      </c>
      <c r="P793">
        <v>0</v>
      </c>
      <c r="Q793">
        <v>0</v>
      </c>
      <c r="R793">
        <v>0</v>
      </c>
      <c r="S793" t="s">
        <v>230</v>
      </c>
      <c r="T793">
        <v>0</v>
      </c>
      <c r="U793">
        <v>0</v>
      </c>
      <c r="V793">
        <v>0</v>
      </c>
      <c r="W793">
        <v>0</v>
      </c>
      <c r="X793" t="s">
        <v>230</v>
      </c>
      <c r="Y793">
        <v>0</v>
      </c>
      <c r="Z793">
        <v>0</v>
      </c>
      <c r="AA793">
        <v>0</v>
      </c>
      <c r="AB793">
        <v>0</v>
      </c>
      <c r="AC793" t="s">
        <v>230</v>
      </c>
      <c r="AD793">
        <v>0.51292775143426605</v>
      </c>
      <c r="AE793">
        <v>12.1617382261957</v>
      </c>
      <c r="AF793">
        <v>1.59872115546023E-15</v>
      </c>
      <c r="AG793">
        <v>1.1635299123281599</v>
      </c>
      <c r="AH793">
        <v>95</v>
      </c>
      <c r="AI793">
        <v>0.51373272436837802</v>
      </c>
      <c r="AJ793">
        <v>12.138693902093999</v>
      </c>
      <c r="AK793">
        <v>-2.0347360160402901E-15</v>
      </c>
      <c r="AL793">
        <v>1.1575187242735001</v>
      </c>
      <c r="AM793">
        <v>99</v>
      </c>
      <c r="AN793">
        <v>0.50836412100239903</v>
      </c>
      <c r="AO793">
        <v>12.842764884738299</v>
      </c>
      <c r="AP793">
        <v>1.1368683772161599E-15</v>
      </c>
      <c r="AQ793">
        <v>2.02557175756673</v>
      </c>
      <c r="AR793">
        <v>95</v>
      </c>
      <c r="AS793" s="93">
        <f t="shared" si="25"/>
        <v>5</v>
      </c>
    </row>
    <row r="794" spans="1:45" x14ac:dyDescent="0.3">
      <c r="A794" s="93" t="str">
        <f t="shared" si="24"/>
        <v>TAEE11BRAP4</v>
      </c>
      <c r="B794" s="93">
        <v>792</v>
      </c>
      <c r="C794" t="s">
        <v>102</v>
      </c>
      <c r="D794" t="s">
        <v>120</v>
      </c>
      <c r="E794">
        <v>0</v>
      </c>
      <c r="F794">
        <v>0</v>
      </c>
      <c r="G794">
        <v>0</v>
      </c>
      <c r="H794">
        <v>0</v>
      </c>
      <c r="I794" t="s">
        <v>230</v>
      </c>
      <c r="J794">
        <v>3.47392816710529</v>
      </c>
      <c r="K794">
        <v>-50.584306065726402</v>
      </c>
      <c r="L794">
        <v>-2.6053233644537001E-15</v>
      </c>
      <c r="M794">
        <v>4.5999252600494902</v>
      </c>
      <c r="N794">
        <v>95</v>
      </c>
      <c r="O794">
        <v>3.5321814030169301</v>
      </c>
      <c r="P794">
        <v>-52.469072224290002</v>
      </c>
      <c r="Q794">
        <v>-6.2933785167323196E-15</v>
      </c>
      <c r="R794">
        <v>4.2984182072178996</v>
      </c>
      <c r="S794">
        <v>95</v>
      </c>
      <c r="T794">
        <v>3.7567797831440899</v>
      </c>
      <c r="U794">
        <v>-59.735740767648799</v>
      </c>
      <c r="V794">
        <v>1.05693231944315E-14</v>
      </c>
      <c r="W794">
        <v>4.45683665085234</v>
      </c>
      <c r="X794">
        <v>95</v>
      </c>
      <c r="Y794">
        <v>3.8971443536944101</v>
      </c>
      <c r="Z794">
        <v>-64.310960394172199</v>
      </c>
      <c r="AA794">
        <v>7.6580717076366302E-15</v>
      </c>
      <c r="AB794">
        <v>4.5480244517191499</v>
      </c>
      <c r="AC794">
        <v>95</v>
      </c>
      <c r="AD794">
        <v>3.9879440150019101</v>
      </c>
      <c r="AE794">
        <v>-67.123165786184401</v>
      </c>
      <c r="AF794">
        <v>-1.00897068477934E-14</v>
      </c>
      <c r="AG794">
        <v>4.4450703533108298</v>
      </c>
      <c r="AH794">
        <v>95</v>
      </c>
      <c r="AI794">
        <v>3.9692112935638399</v>
      </c>
      <c r="AJ794">
        <v>-66.592630209510901</v>
      </c>
      <c r="AK794">
        <v>-5.5551522977607804E-15</v>
      </c>
      <c r="AL794">
        <v>4.3045942731154199</v>
      </c>
      <c r="AM794">
        <v>95</v>
      </c>
      <c r="AN794">
        <v>4.0132620416178302</v>
      </c>
      <c r="AO794">
        <v>-68.759593762743293</v>
      </c>
      <c r="AP794">
        <v>1.8189894035458601E-15</v>
      </c>
      <c r="AQ794">
        <v>4.8207650870223899</v>
      </c>
      <c r="AR794">
        <v>95</v>
      </c>
      <c r="AS794" s="93">
        <f t="shared" si="25"/>
        <v>7</v>
      </c>
    </row>
    <row r="795" spans="1:45" x14ac:dyDescent="0.3">
      <c r="A795" s="93" t="str">
        <f t="shared" si="24"/>
        <v>TAEE11BRML3</v>
      </c>
      <c r="B795" s="93">
        <v>793</v>
      </c>
      <c r="C795" t="s">
        <v>102</v>
      </c>
      <c r="D795" t="s">
        <v>105</v>
      </c>
      <c r="E795">
        <v>0.15141485578417899</v>
      </c>
      <c r="F795">
        <v>4.9397638428987198</v>
      </c>
      <c r="G795">
        <v>-5.6843418860807996E-16</v>
      </c>
      <c r="H795">
        <v>0.49485210520931999</v>
      </c>
      <c r="I795">
        <v>95</v>
      </c>
      <c r="J795">
        <v>0.10616775677199999</v>
      </c>
      <c r="K795">
        <v>6.4196093338990901</v>
      </c>
      <c r="L795">
        <v>1.7763568394002501E-16</v>
      </c>
      <c r="M795">
        <v>0.56129498883210904</v>
      </c>
      <c r="N795">
        <v>99</v>
      </c>
      <c r="O795">
        <v>0</v>
      </c>
      <c r="P795">
        <v>0</v>
      </c>
      <c r="Q795">
        <v>0</v>
      </c>
      <c r="R795">
        <v>0</v>
      </c>
      <c r="S795" t="s">
        <v>230</v>
      </c>
      <c r="T795">
        <v>0</v>
      </c>
      <c r="U795">
        <v>0</v>
      </c>
      <c r="V795">
        <v>0</v>
      </c>
      <c r="W795">
        <v>0</v>
      </c>
      <c r="X795" t="s">
        <v>230</v>
      </c>
      <c r="Y795">
        <v>-1.51105488833248E-3</v>
      </c>
      <c r="Z795">
        <v>9.9197144677195599</v>
      </c>
      <c r="AA795">
        <v>6.7106813932898398E-16</v>
      </c>
      <c r="AB795">
        <v>0.76419301376347504</v>
      </c>
      <c r="AC795">
        <v>95</v>
      </c>
      <c r="AD795">
        <v>2.6862234810808999E-2</v>
      </c>
      <c r="AE795">
        <v>9.0560696019871703</v>
      </c>
      <c r="AF795">
        <v>3.5527136788004998E-17</v>
      </c>
      <c r="AG795">
        <v>0.79744789178880005</v>
      </c>
      <c r="AH795">
        <v>95</v>
      </c>
      <c r="AI795">
        <v>3.4079245125992003E-2</v>
      </c>
      <c r="AJ795">
        <v>8.8393183780299207</v>
      </c>
      <c r="AK795">
        <v>-5.1675835328007303E-16</v>
      </c>
      <c r="AL795">
        <v>0.81102989273314696</v>
      </c>
      <c r="AM795">
        <v>99</v>
      </c>
      <c r="AN795">
        <v>1.7595993839370001E-2</v>
      </c>
      <c r="AO795">
        <v>10.118857328028399</v>
      </c>
      <c r="AP795">
        <v>-7.9580786405131203E-16</v>
      </c>
      <c r="AQ795">
        <v>2.4962714087322802</v>
      </c>
      <c r="AR795">
        <v>99</v>
      </c>
      <c r="AS795" s="93">
        <f t="shared" si="25"/>
        <v>6</v>
      </c>
    </row>
    <row r="796" spans="1:45" x14ac:dyDescent="0.3">
      <c r="A796" s="93" t="str">
        <f t="shared" si="24"/>
        <v>TAEE11CPFE3</v>
      </c>
      <c r="B796" s="93">
        <v>794</v>
      </c>
      <c r="C796" t="s">
        <v>102</v>
      </c>
      <c r="D796" t="s">
        <v>128</v>
      </c>
      <c r="E796">
        <v>0</v>
      </c>
      <c r="F796">
        <v>0</v>
      </c>
      <c r="G796">
        <v>0</v>
      </c>
      <c r="H796">
        <v>0</v>
      </c>
      <c r="I796" t="s">
        <v>230</v>
      </c>
      <c r="J796">
        <v>0.40826349900922898</v>
      </c>
      <c r="K796">
        <v>17.888902727747102</v>
      </c>
      <c r="L796">
        <v>2.07241631263363E-16</v>
      </c>
      <c r="M796">
        <v>0.82870357463389599</v>
      </c>
      <c r="N796">
        <v>99</v>
      </c>
      <c r="O796">
        <v>0</v>
      </c>
      <c r="P796">
        <v>0</v>
      </c>
      <c r="Q796">
        <v>0</v>
      </c>
      <c r="R796">
        <v>0</v>
      </c>
      <c r="S796" t="s">
        <v>230</v>
      </c>
      <c r="T796">
        <v>0.33512782926902301</v>
      </c>
      <c r="U796">
        <v>20.270089182748201</v>
      </c>
      <c r="V796">
        <v>1.06581410364015E-15</v>
      </c>
      <c r="W796">
        <v>0.94930598821565204</v>
      </c>
      <c r="X796">
        <v>95</v>
      </c>
      <c r="Y796">
        <v>0.31524366018455402</v>
      </c>
      <c r="Z796">
        <v>20.9346382821243</v>
      </c>
      <c r="AA796">
        <v>-1.97372982155583E-15</v>
      </c>
      <c r="AB796">
        <v>1.00586675790831</v>
      </c>
      <c r="AC796">
        <v>95</v>
      </c>
      <c r="AD796">
        <v>0.38709897071014598</v>
      </c>
      <c r="AE796">
        <v>18.728914190205099</v>
      </c>
      <c r="AF796">
        <v>1.8651746813702599E-15</v>
      </c>
      <c r="AG796">
        <v>1.1073423705632399</v>
      </c>
      <c r="AH796">
        <v>99</v>
      </c>
      <c r="AI796">
        <v>0</v>
      </c>
      <c r="AJ796">
        <v>0</v>
      </c>
      <c r="AK796">
        <v>0</v>
      </c>
      <c r="AL796">
        <v>0</v>
      </c>
      <c r="AM796" t="s">
        <v>230</v>
      </c>
      <c r="AN796">
        <v>0.55563856352581797</v>
      </c>
      <c r="AO796">
        <v>14.077281399535501</v>
      </c>
      <c r="AP796">
        <v>-4.5474735088646403E-16</v>
      </c>
      <c r="AQ796">
        <v>1.9969078548821999</v>
      </c>
      <c r="AR796">
        <v>99</v>
      </c>
      <c r="AS796" s="93">
        <f t="shared" si="25"/>
        <v>5</v>
      </c>
    </row>
    <row r="797" spans="1:45" x14ac:dyDescent="0.3">
      <c r="A797" s="93" t="str">
        <f t="shared" ref="A797:A860" si="26">_xlfn.CONCAT(C797,D797)</f>
        <v>TAEE11CPLE6</v>
      </c>
      <c r="B797" s="93">
        <v>795</v>
      </c>
      <c r="C797" t="s">
        <v>102</v>
      </c>
      <c r="D797" t="s">
        <v>508</v>
      </c>
      <c r="E797">
        <v>1.0224932689606601</v>
      </c>
      <c r="F797">
        <v>34.0989996278972</v>
      </c>
      <c r="G797">
        <v>-4.83169060316868E-15</v>
      </c>
      <c r="H797">
        <v>2.0845452164339</v>
      </c>
      <c r="I797">
        <v>95</v>
      </c>
      <c r="J797">
        <v>1.1346853156459</v>
      </c>
      <c r="K797">
        <v>30.422925133450502</v>
      </c>
      <c r="L797">
        <v>-5.0330110449673797E-15</v>
      </c>
      <c r="M797">
        <v>2.1227854179666101</v>
      </c>
      <c r="N797">
        <v>95</v>
      </c>
      <c r="O797">
        <v>1.14618501829332</v>
      </c>
      <c r="P797">
        <v>30.0666552539831</v>
      </c>
      <c r="Q797">
        <v>9.1355494597727197E-16</v>
      </c>
      <c r="R797">
        <v>2.0832016743956001</v>
      </c>
      <c r="S797">
        <v>99</v>
      </c>
      <c r="T797">
        <v>1.1675865776313501</v>
      </c>
      <c r="U797">
        <v>29.3862894443876</v>
      </c>
      <c r="V797">
        <v>-4.8849813083506902E-16</v>
      </c>
      <c r="W797">
        <v>2.0487532425283401</v>
      </c>
      <c r="X797">
        <v>99</v>
      </c>
      <c r="Y797">
        <v>1.18833314714817</v>
      </c>
      <c r="Z797">
        <v>28.785332061136401</v>
      </c>
      <c r="AA797">
        <v>-8.6844112148456696E-16</v>
      </c>
      <c r="AB797">
        <v>2.09954011349557</v>
      </c>
      <c r="AC797">
        <v>99</v>
      </c>
      <c r="AD797">
        <v>1.3835564866352501</v>
      </c>
      <c r="AE797">
        <v>22.7936162667711</v>
      </c>
      <c r="AF797">
        <v>-3.8014036363165402E-15</v>
      </c>
      <c r="AG797">
        <v>2.4211719305045101</v>
      </c>
      <c r="AH797">
        <v>99</v>
      </c>
      <c r="AI797">
        <v>1.61456798791427</v>
      </c>
      <c r="AJ797">
        <v>15.8563989845689</v>
      </c>
      <c r="AK797">
        <v>-5.42596270944077E-15</v>
      </c>
      <c r="AL797">
        <v>2.8553450965635201</v>
      </c>
      <c r="AM797">
        <v>99</v>
      </c>
      <c r="AN797">
        <v>1.61006165722831</v>
      </c>
      <c r="AO797">
        <v>17.055952825195401</v>
      </c>
      <c r="AP797">
        <v>-1.5916157281026199E-15</v>
      </c>
      <c r="AQ797">
        <v>4.3104234277709201</v>
      </c>
      <c r="AR797">
        <v>99</v>
      </c>
      <c r="AS797" s="93">
        <f t="shared" si="25"/>
        <v>8</v>
      </c>
    </row>
    <row r="798" spans="1:45" x14ac:dyDescent="0.3">
      <c r="A798" s="93" t="str">
        <f t="shared" si="26"/>
        <v>TAEE11CRFB3</v>
      </c>
      <c r="B798" s="93">
        <v>796</v>
      </c>
      <c r="C798" t="s">
        <v>102</v>
      </c>
      <c r="D798" t="s">
        <v>135</v>
      </c>
      <c r="E798">
        <v>-0.15249891127520801</v>
      </c>
      <c r="F798">
        <v>24.5187529817238</v>
      </c>
      <c r="G798">
        <v>1.59872115546023E-15</v>
      </c>
      <c r="H798">
        <v>0.546077850210271</v>
      </c>
      <c r="I798">
        <v>99</v>
      </c>
      <c r="J798">
        <v>-0.124280991644157</v>
      </c>
      <c r="K798">
        <v>23.592462652385802</v>
      </c>
      <c r="L798">
        <v>3.8487731520338801E-16</v>
      </c>
      <c r="M798">
        <v>0.57163022986714596</v>
      </c>
      <c r="N798">
        <v>99</v>
      </c>
      <c r="O798">
        <v>-0.143234368941771</v>
      </c>
      <c r="P798">
        <v>24.218370045354298</v>
      </c>
      <c r="Q798">
        <v>2.7914178904861098E-16</v>
      </c>
      <c r="R798">
        <v>0.66680693558752702</v>
      </c>
      <c r="S798">
        <v>99</v>
      </c>
      <c r="T798">
        <v>-0.107615465927142</v>
      </c>
      <c r="U798">
        <v>23.067311895067199</v>
      </c>
      <c r="V798">
        <v>-3.33066907387547E-15</v>
      </c>
      <c r="W798">
        <v>0.71487043277149398</v>
      </c>
      <c r="X798">
        <v>99</v>
      </c>
      <c r="Y798">
        <v>-2.30625074533134E-2</v>
      </c>
      <c r="Z798">
        <v>20.3748640538068</v>
      </c>
      <c r="AA798">
        <v>-2.07241631263363E-15</v>
      </c>
      <c r="AB798">
        <v>1.0028117169403501</v>
      </c>
      <c r="AC798">
        <v>95</v>
      </c>
      <c r="AD798">
        <v>0</v>
      </c>
      <c r="AE798">
        <v>0</v>
      </c>
      <c r="AF798">
        <v>0</v>
      </c>
      <c r="AG798">
        <v>0</v>
      </c>
      <c r="AH798" t="s">
        <v>230</v>
      </c>
      <c r="AI798">
        <v>0</v>
      </c>
      <c r="AJ798">
        <v>0</v>
      </c>
      <c r="AK798">
        <v>0</v>
      </c>
      <c r="AL798">
        <v>0</v>
      </c>
      <c r="AM798" t="s">
        <v>230</v>
      </c>
      <c r="AN798">
        <v>0</v>
      </c>
      <c r="AO798">
        <v>0</v>
      </c>
      <c r="AP798">
        <v>0</v>
      </c>
      <c r="AQ798">
        <v>0</v>
      </c>
      <c r="AR798" t="s">
        <v>230</v>
      </c>
      <c r="AS798" s="93">
        <f t="shared" si="25"/>
        <v>5</v>
      </c>
    </row>
    <row r="799" spans="1:45" x14ac:dyDescent="0.3">
      <c r="A799" s="93" t="str">
        <f t="shared" si="26"/>
        <v>TAEE11EGIE3</v>
      </c>
      <c r="B799" s="93">
        <v>797</v>
      </c>
      <c r="C799" t="s">
        <v>102</v>
      </c>
      <c r="D799" t="s">
        <v>89</v>
      </c>
      <c r="E799">
        <v>0.46338982852882699</v>
      </c>
      <c r="F799">
        <v>28.319936049878802</v>
      </c>
      <c r="G799">
        <v>1.20792265079217E-15</v>
      </c>
      <c r="H799">
        <v>1.0426252794853099</v>
      </c>
      <c r="I799">
        <v>95</v>
      </c>
      <c r="J799">
        <v>0.35670564957084</v>
      </c>
      <c r="K799">
        <v>31.8145238175989</v>
      </c>
      <c r="L799">
        <v>-3.5527136788005001E-16</v>
      </c>
      <c r="M799">
        <v>1.178492558746</v>
      </c>
      <c r="N799">
        <v>95</v>
      </c>
      <c r="O799">
        <v>0</v>
      </c>
      <c r="P799">
        <v>0</v>
      </c>
      <c r="Q799">
        <v>0</v>
      </c>
      <c r="R799">
        <v>0</v>
      </c>
      <c r="S799" t="s">
        <v>230</v>
      </c>
      <c r="T799">
        <v>0.268336692278976</v>
      </c>
      <c r="U799">
        <v>34.683129282360902</v>
      </c>
      <c r="V799">
        <v>-1.1102230246251601E-15</v>
      </c>
      <c r="W799">
        <v>1.24481720716513</v>
      </c>
      <c r="X799">
        <v>95</v>
      </c>
      <c r="Y799">
        <v>0.33080537993728099</v>
      </c>
      <c r="Z799">
        <v>32.720462942713198</v>
      </c>
      <c r="AA799">
        <v>-4.1053580288361301E-15</v>
      </c>
      <c r="AB799">
        <v>1.3401919378211999</v>
      </c>
      <c r="AC799">
        <v>99</v>
      </c>
      <c r="AD799">
        <v>0.47730299462145098</v>
      </c>
      <c r="AE799">
        <v>28.230573846624999</v>
      </c>
      <c r="AF799">
        <v>1.74082970261225E-15</v>
      </c>
      <c r="AG799">
        <v>1.6118770836634799</v>
      </c>
      <c r="AH799">
        <v>95</v>
      </c>
      <c r="AI799">
        <v>0.56224254846406996</v>
      </c>
      <c r="AJ799">
        <v>25.6762636466303</v>
      </c>
      <c r="AK799">
        <v>-2.8098735459604001E-15</v>
      </c>
      <c r="AL799">
        <v>1.73218463334218</v>
      </c>
      <c r="AM799">
        <v>95</v>
      </c>
      <c r="AN799">
        <v>0.54755405210147101</v>
      </c>
      <c r="AO799">
        <v>26.723192158870699</v>
      </c>
      <c r="AP799">
        <v>-9.3791641120333209E-16</v>
      </c>
      <c r="AQ799">
        <v>2.4683952399150901</v>
      </c>
      <c r="AR799">
        <v>95</v>
      </c>
      <c r="AS799" s="93">
        <f t="shared" si="25"/>
        <v>7</v>
      </c>
    </row>
    <row r="800" spans="1:45" x14ac:dyDescent="0.3">
      <c r="A800" s="93" t="str">
        <f t="shared" si="26"/>
        <v>TAEE11EMBR3</v>
      </c>
      <c r="B800" s="93">
        <v>798</v>
      </c>
      <c r="C800" t="s">
        <v>102</v>
      </c>
      <c r="D800" t="s">
        <v>130</v>
      </c>
      <c r="E800">
        <v>0.39618324147346901</v>
      </c>
      <c r="F800">
        <v>-4.2345054211005602</v>
      </c>
      <c r="G800">
        <v>3.7303493627405298E-16</v>
      </c>
      <c r="H800">
        <v>0.36612164549694998</v>
      </c>
      <c r="I800">
        <v>99</v>
      </c>
      <c r="J800">
        <v>0.33694944730183102</v>
      </c>
      <c r="K800">
        <v>-2.29456869491184</v>
      </c>
      <c r="L800">
        <v>-6.9573976209843103E-16</v>
      </c>
      <c r="M800">
        <v>0.49895473622261199</v>
      </c>
      <c r="N800">
        <v>95</v>
      </c>
      <c r="O800">
        <v>0</v>
      </c>
      <c r="P800">
        <v>0</v>
      </c>
      <c r="Q800">
        <v>0</v>
      </c>
      <c r="R800">
        <v>0</v>
      </c>
      <c r="S800" t="s">
        <v>230</v>
      </c>
      <c r="T800">
        <v>0</v>
      </c>
      <c r="U800">
        <v>0</v>
      </c>
      <c r="V800">
        <v>0</v>
      </c>
      <c r="W800">
        <v>0</v>
      </c>
      <c r="X800" t="s">
        <v>230</v>
      </c>
      <c r="Y800">
        <v>0</v>
      </c>
      <c r="Z800">
        <v>0</v>
      </c>
      <c r="AA800">
        <v>0</v>
      </c>
      <c r="AB800">
        <v>0</v>
      </c>
      <c r="AC800" t="s">
        <v>230</v>
      </c>
      <c r="AD800">
        <v>0.16747062516559599</v>
      </c>
      <c r="AE800">
        <v>3.1349455282907299</v>
      </c>
      <c r="AF800">
        <v>0</v>
      </c>
      <c r="AG800">
        <v>0.90201427950052104</v>
      </c>
      <c r="AH800">
        <v>95</v>
      </c>
      <c r="AI800">
        <v>8.1387768979695005E-2</v>
      </c>
      <c r="AJ800">
        <v>5.7329193355379804</v>
      </c>
      <c r="AK800">
        <v>-3.8756876496005502E-16</v>
      </c>
      <c r="AL800">
        <v>1.0543253959154799</v>
      </c>
      <c r="AM800">
        <v>95</v>
      </c>
      <c r="AN800">
        <v>4.9761990582179103E-2</v>
      </c>
      <c r="AO800">
        <v>7.7070736626607399</v>
      </c>
      <c r="AP800">
        <v>-1.25055521493778E-15</v>
      </c>
      <c r="AQ800">
        <v>3.2401212286475798</v>
      </c>
      <c r="AR800">
        <v>99</v>
      </c>
      <c r="AS800" s="93">
        <f t="shared" si="25"/>
        <v>5</v>
      </c>
    </row>
    <row r="801" spans="1:45" x14ac:dyDescent="0.3">
      <c r="A801" s="93" t="str">
        <f t="shared" si="26"/>
        <v>TAEE11ENBR3</v>
      </c>
      <c r="B801" s="93">
        <v>799</v>
      </c>
      <c r="C801" t="s">
        <v>102</v>
      </c>
      <c r="D801" t="s">
        <v>90</v>
      </c>
      <c r="E801">
        <v>0</v>
      </c>
      <c r="F801">
        <v>0</v>
      </c>
      <c r="G801">
        <v>0</v>
      </c>
      <c r="H801">
        <v>0</v>
      </c>
      <c r="I801" t="s">
        <v>230</v>
      </c>
      <c r="J801">
        <v>0.27173133554578999</v>
      </c>
      <c r="K801">
        <v>10.314933152538501</v>
      </c>
      <c r="L801">
        <v>-2.66453525910038E-16</v>
      </c>
      <c r="M801">
        <v>0.47047444844152297</v>
      </c>
      <c r="N801">
        <v>95</v>
      </c>
      <c r="O801">
        <v>0.25763672602007398</v>
      </c>
      <c r="P801">
        <v>10.772611744254201</v>
      </c>
      <c r="Q801">
        <v>1.44646199779735E-15</v>
      </c>
      <c r="R801">
        <v>0.45872587557036998</v>
      </c>
      <c r="S801">
        <v>95</v>
      </c>
      <c r="T801">
        <v>0.26031652906897201</v>
      </c>
      <c r="U801">
        <v>10.6871532870669</v>
      </c>
      <c r="V801">
        <v>1.8651746813702599E-15</v>
      </c>
      <c r="W801">
        <v>0.43584635440014402</v>
      </c>
      <c r="X801">
        <v>99</v>
      </c>
      <c r="Y801">
        <v>0.28253005785130803</v>
      </c>
      <c r="Z801">
        <v>9.9951833006930801</v>
      </c>
      <c r="AA801">
        <v>1.3026616822268501E-15</v>
      </c>
      <c r="AB801">
        <v>0.493812128833231</v>
      </c>
      <c r="AC801">
        <v>99</v>
      </c>
      <c r="AD801">
        <v>0.30988134558501201</v>
      </c>
      <c r="AE801">
        <v>9.1588035789871505</v>
      </c>
      <c r="AF801">
        <v>-1.22568621918617E-15</v>
      </c>
      <c r="AG801">
        <v>0.53045589490549905</v>
      </c>
      <c r="AH801">
        <v>99</v>
      </c>
      <c r="AI801">
        <v>0.36135091047744</v>
      </c>
      <c r="AJ801">
        <v>7.6122570063820802</v>
      </c>
      <c r="AK801">
        <v>7.6706318065010797E-16</v>
      </c>
      <c r="AL801">
        <v>0.64096708761017795</v>
      </c>
      <c r="AM801">
        <v>99</v>
      </c>
      <c r="AN801">
        <v>0.35820840820654798</v>
      </c>
      <c r="AO801">
        <v>8.0341530475852991</v>
      </c>
      <c r="AP801">
        <v>1.1368683772161601E-16</v>
      </c>
      <c r="AQ801">
        <v>1.1797382126264999</v>
      </c>
      <c r="AR801">
        <v>99</v>
      </c>
      <c r="AS801" s="93">
        <f t="shared" si="25"/>
        <v>7</v>
      </c>
    </row>
    <row r="802" spans="1:45" x14ac:dyDescent="0.3">
      <c r="A802" s="93" t="str">
        <f t="shared" si="26"/>
        <v>TAEE11GOLL4</v>
      </c>
      <c r="B802" s="93">
        <v>800</v>
      </c>
      <c r="C802" t="s">
        <v>102</v>
      </c>
      <c r="D802" t="s">
        <v>93</v>
      </c>
      <c r="E802">
        <v>0</v>
      </c>
      <c r="F802">
        <v>0</v>
      </c>
      <c r="G802">
        <v>0</v>
      </c>
      <c r="H802">
        <v>0</v>
      </c>
      <c r="I802" t="s">
        <v>230</v>
      </c>
      <c r="J802">
        <v>0.99331009162995099</v>
      </c>
      <c r="K802">
        <v>-8.4027048165085407</v>
      </c>
      <c r="L802">
        <v>2.3980817331903399E-15</v>
      </c>
      <c r="M802">
        <v>1.4042281766724301</v>
      </c>
      <c r="N802">
        <v>95</v>
      </c>
      <c r="O802">
        <v>0.92380596962135797</v>
      </c>
      <c r="P802">
        <v>-6.1704928221564099</v>
      </c>
      <c r="Q802">
        <v>-1.2180732613030301E-15</v>
      </c>
      <c r="R802">
        <v>1.4796925231354401</v>
      </c>
      <c r="S802">
        <v>95</v>
      </c>
      <c r="T802">
        <v>0.88932363223303901</v>
      </c>
      <c r="U802">
        <v>-5.0593639813454798</v>
      </c>
      <c r="V802">
        <v>1.6653345369377301E-15</v>
      </c>
      <c r="W802">
        <v>1.4397581824551999</v>
      </c>
      <c r="X802">
        <v>95</v>
      </c>
      <c r="Y802">
        <v>1.01151056107355</v>
      </c>
      <c r="Z802">
        <v>-8.9219790533560204</v>
      </c>
      <c r="AA802">
        <v>8.0922922683789196E-16</v>
      </c>
      <c r="AB802">
        <v>2.0302909458870899</v>
      </c>
      <c r="AC802">
        <v>99</v>
      </c>
      <c r="AD802">
        <v>1.1969337696297</v>
      </c>
      <c r="AE802">
        <v>-14.6109399927763</v>
      </c>
      <c r="AF802">
        <v>-2.0783375020982902E-15</v>
      </c>
      <c r="AG802">
        <v>2.2950282362179202</v>
      </c>
      <c r="AH802">
        <v>95</v>
      </c>
      <c r="AI802">
        <v>1.33320970494809</v>
      </c>
      <c r="AJ802">
        <v>-18.731780214103399</v>
      </c>
      <c r="AK802">
        <v>9.2047581678012999E-16</v>
      </c>
      <c r="AL802">
        <v>2.4755968181233099</v>
      </c>
      <c r="AM802">
        <v>95</v>
      </c>
      <c r="AN802">
        <v>1.3488056733723599</v>
      </c>
      <c r="AO802">
        <v>-17.877844882791202</v>
      </c>
      <c r="AP802">
        <v>-1.36424205265939E-15</v>
      </c>
      <c r="AQ802">
        <v>4.9954312496915101</v>
      </c>
      <c r="AR802">
        <v>99</v>
      </c>
      <c r="AS802" s="93">
        <f t="shared" si="25"/>
        <v>7</v>
      </c>
    </row>
    <row r="803" spans="1:45" x14ac:dyDescent="0.3">
      <c r="A803" s="93" t="str">
        <f t="shared" si="26"/>
        <v>TAEE11IGTA3</v>
      </c>
      <c r="B803" s="93">
        <v>801</v>
      </c>
      <c r="C803" t="s">
        <v>102</v>
      </c>
      <c r="D803" t="s">
        <v>107</v>
      </c>
      <c r="E803">
        <v>0</v>
      </c>
      <c r="F803">
        <v>0</v>
      </c>
      <c r="G803">
        <v>0</v>
      </c>
      <c r="H803">
        <v>0</v>
      </c>
      <c r="I803" t="s">
        <v>230</v>
      </c>
      <c r="J803">
        <v>0.50467031125412498</v>
      </c>
      <c r="K803">
        <v>19.661366733341499</v>
      </c>
      <c r="L803">
        <v>3.5527136788005001E-16</v>
      </c>
      <c r="M803">
        <v>1.9003495021288701</v>
      </c>
      <c r="N803">
        <v>95</v>
      </c>
      <c r="O803">
        <v>0.416381073604015</v>
      </c>
      <c r="P803">
        <v>22.509988561539899</v>
      </c>
      <c r="Q803">
        <v>1.47183852407449E-15</v>
      </c>
      <c r="R803">
        <v>1.90806909256124</v>
      </c>
      <c r="S803">
        <v>95</v>
      </c>
      <c r="T803">
        <v>0.36417869190708202</v>
      </c>
      <c r="U803">
        <v>24.202102925013701</v>
      </c>
      <c r="V803">
        <v>-5.0182080713057102E-15</v>
      </c>
      <c r="W803">
        <v>1.8698894408958799</v>
      </c>
      <c r="X803">
        <v>95</v>
      </c>
      <c r="Y803">
        <v>0.36979913991949098</v>
      </c>
      <c r="Z803">
        <v>24.086528597925302</v>
      </c>
      <c r="AA803">
        <v>-4.5790531860095404E-15</v>
      </c>
      <c r="AB803">
        <v>1.9458225571841301</v>
      </c>
      <c r="AC803">
        <v>99</v>
      </c>
      <c r="AD803">
        <v>0.46213577476749801</v>
      </c>
      <c r="AE803">
        <v>21.2750872724827</v>
      </c>
      <c r="AF803">
        <v>-1.06581410364015E-15</v>
      </c>
      <c r="AG803">
        <v>2.0859207510350699</v>
      </c>
      <c r="AH803">
        <v>99</v>
      </c>
      <c r="AI803">
        <v>0.50594126836972098</v>
      </c>
      <c r="AJ803">
        <v>19.943217352655701</v>
      </c>
      <c r="AK803">
        <v>5.8135314744008197E-16</v>
      </c>
      <c r="AL803">
        <v>2.1586806591443901</v>
      </c>
      <c r="AM803">
        <v>99</v>
      </c>
      <c r="AN803">
        <v>0.47415284034065502</v>
      </c>
      <c r="AO803">
        <v>22.7589259646867</v>
      </c>
      <c r="AP803">
        <v>5.2295945351943396E-15</v>
      </c>
      <c r="AQ803">
        <v>6.0127703353249498</v>
      </c>
      <c r="AR803">
        <v>99</v>
      </c>
      <c r="AS803" s="93">
        <f t="shared" si="25"/>
        <v>7</v>
      </c>
    </row>
    <row r="804" spans="1:45" x14ac:dyDescent="0.3">
      <c r="A804" s="93" t="str">
        <f t="shared" si="26"/>
        <v>TAEE11IRBR3</v>
      </c>
      <c r="B804" s="93">
        <v>802</v>
      </c>
      <c r="C804" t="s">
        <v>102</v>
      </c>
      <c r="D804" t="s">
        <v>108</v>
      </c>
      <c r="E804">
        <v>0.100812757258695</v>
      </c>
      <c r="F804">
        <v>3.9605711821945202</v>
      </c>
      <c r="G804">
        <v>4.4408920985006301E-16</v>
      </c>
      <c r="H804">
        <v>0.55963726807998404</v>
      </c>
      <c r="I804">
        <v>95</v>
      </c>
      <c r="J804">
        <v>5.50054982776585E-2</v>
      </c>
      <c r="K804">
        <v>5.46056495958761</v>
      </c>
      <c r="L804">
        <v>5.1810407815840602E-16</v>
      </c>
      <c r="M804">
        <v>0.59905602902682598</v>
      </c>
      <c r="N804">
        <v>95</v>
      </c>
      <c r="O804">
        <v>-2.2186546488451699E-3</v>
      </c>
      <c r="P804">
        <v>7.3077137697285997</v>
      </c>
      <c r="Q804">
        <v>2.0301221021717101E-16</v>
      </c>
      <c r="R804">
        <v>0.70072414187128595</v>
      </c>
      <c r="S804">
        <v>95</v>
      </c>
      <c r="T804">
        <v>0</v>
      </c>
      <c r="U804">
        <v>0</v>
      </c>
      <c r="V804">
        <v>0</v>
      </c>
      <c r="W804">
        <v>0</v>
      </c>
      <c r="X804" t="s">
        <v>230</v>
      </c>
      <c r="Y804">
        <v>-8.3196264991359001E-2</v>
      </c>
      <c r="Z804">
        <v>9.9628588368754105</v>
      </c>
      <c r="AA804">
        <v>4.1448326252672502E-16</v>
      </c>
      <c r="AB804">
        <v>1.12797805381237</v>
      </c>
      <c r="AC804">
        <v>95</v>
      </c>
      <c r="AD804">
        <v>-0.111623023049086</v>
      </c>
      <c r="AE804">
        <v>10.8375415529195</v>
      </c>
      <c r="AF804">
        <v>3.9079850466805501E-16</v>
      </c>
      <c r="AG804">
        <v>1.16437933223468</v>
      </c>
      <c r="AH804">
        <v>95</v>
      </c>
      <c r="AI804">
        <v>-0.107604484741761</v>
      </c>
      <c r="AJ804">
        <v>10.725855867751299</v>
      </c>
      <c r="AK804">
        <v>5.4905575036007701E-16</v>
      </c>
      <c r="AL804">
        <v>1.16651534806323</v>
      </c>
      <c r="AM804">
        <v>95</v>
      </c>
      <c r="AN804">
        <v>-0.123997811458071</v>
      </c>
      <c r="AO804">
        <v>13.3769950175113</v>
      </c>
      <c r="AP804">
        <v>-9.0949470177292806E-16</v>
      </c>
      <c r="AQ804">
        <v>7.0038982889033399</v>
      </c>
      <c r="AR804">
        <v>99</v>
      </c>
      <c r="AS804" s="93">
        <f t="shared" si="25"/>
        <v>7</v>
      </c>
    </row>
    <row r="805" spans="1:45" x14ac:dyDescent="0.3">
      <c r="A805" s="93" t="str">
        <f t="shared" si="26"/>
        <v>TAEE11JBSS3</v>
      </c>
      <c r="B805" s="93">
        <v>803</v>
      </c>
      <c r="C805" t="s">
        <v>102</v>
      </c>
      <c r="D805" t="s">
        <v>95</v>
      </c>
      <c r="E805">
        <v>0</v>
      </c>
      <c r="F805">
        <v>0</v>
      </c>
      <c r="G805">
        <v>0</v>
      </c>
      <c r="H805">
        <v>0</v>
      </c>
      <c r="I805" t="s">
        <v>230</v>
      </c>
      <c r="J805">
        <v>0</v>
      </c>
      <c r="K805">
        <v>0</v>
      </c>
      <c r="L805">
        <v>0</v>
      </c>
      <c r="M805">
        <v>0</v>
      </c>
      <c r="N805" t="s">
        <v>230</v>
      </c>
      <c r="O805">
        <v>0</v>
      </c>
      <c r="P805">
        <v>0</v>
      </c>
      <c r="Q805">
        <v>0</v>
      </c>
      <c r="R805">
        <v>0</v>
      </c>
      <c r="S805" t="s">
        <v>230</v>
      </c>
      <c r="T805">
        <v>0.26221337100812298</v>
      </c>
      <c r="U805">
        <v>14.8195897024806</v>
      </c>
      <c r="V805">
        <v>1.8207657603852601E-15</v>
      </c>
      <c r="W805">
        <v>1.14555077365733</v>
      </c>
      <c r="X805">
        <v>95</v>
      </c>
      <c r="Y805">
        <v>0.26505446454639597</v>
      </c>
      <c r="Z805">
        <v>14.719255489974699</v>
      </c>
      <c r="AA805">
        <v>-1.14476329650238E-15</v>
      </c>
      <c r="AB805">
        <v>1.10988069619508</v>
      </c>
      <c r="AC805">
        <v>95</v>
      </c>
      <c r="AD805">
        <v>0.20527704060975999</v>
      </c>
      <c r="AE805">
        <v>16.551136815565702</v>
      </c>
      <c r="AF805">
        <v>-2.2559731860383201E-15</v>
      </c>
      <c r="AG805">
        <v>1.2148204413494701</v>
      </c>
      <c r="AH805">
        <v>95</v>
      </c>
      <c r="AI805">
        <v>0.264333891985089</v>
      </c>
      <c r="AJ805">
        <v>14.758889386830001</v>
      </c>
      <c r="AK805">
        <v>0</v>
      </c>
      <c r="AL805">
        <v>1.2960365996890899</v>
      </c>
      <c r="AM805">
        <v>99</v>
      </c>
      <c r="AN805">
        <v>0.28614140782914799</v>
      </c>
      <c r="AO805">
        <v>14.335080926531001</v>
      </c>
      <c r="AP805">
        <v>2.07478478841949E-15</v>
      </c>
      <c r="AQ805">
        <v>1.6442601595165001</v>
      </c>
      <c r="AR805">
        <v>99</v>
      </c>
      <c r="AS805" s="93">
        <f t="shared" si="25"/>
        <v>5</v>
      </c>
    </row>
    <row r="806" spans="1:45" x14ac:dyDescent="0.3">
      <c r="A806" s="93" t="str">
        <f t="shared" si="26"/>
        <v>TAEE11LREN3</v>
      </c>
      <c r="B806" s="93">
        <v>804</v>
      </c>
      <c r="C806" t="s">
        <v>102</v>
      </c>
      <c r="D806" t="s">
        <v>114</v>
      </c>
      <c r="E806">
        <v>0</v>
      </c>
      <c r="F806">
        <v>0</v>
      </c>
      <c r="G806">
        <v>0</v>
      </c>
      <c r="H806">
        <v>0</v>
      </c>
      <c r="I806" t="s">
        <v>230</v>
      </c>
      <c r="J806">
        <v>0</v>
      </c>
      <c r="K806">
        <v>0</v>
      </c>
      <c r="L806">
        <v>0</v>
      </c>
      <c r="M806">
        <v>0</v>
      </c>
      <c r="N806" t="s">
        <v>230</v>
      </c>
      <c r="O806">
        <v>0.39105813384761601</v>
      </c>
      <c r="P806">
        <v>31.113945239751001</v>
      </c>
      <c r="Q806">
        <v>-2.1316282072803001E-15</v>
      </c>
      <c r="R806">
        <v>2.0919388641413801</v>
      </c>
      <c r="S806">
        <v>95</v>
      </c>
      <c r="T806">
        <v>0.36933574990642498</v>
      </c>
      <c r="U806">
        <v>31.823362774162899</v>
      </c>
      <c r="V806">
        <v>-2.8421709430404001E-15</v>
      </c>
      <c r="W806">
        <v>2.0036278180485501</v>
      </c>
      <c r="X806">
        <v>95</v>
      </c>
      <c r="Y806">
        <v>0.42487692450544701</v>
      </c>
      <c r="Z806">
        <v>30.125002973609099</v>
      </c>
      <c r="AA806">
        <v>3.03954392519598E-15</v>
      </c>
      <c r="AB806">
        <v>2.20208172518887</v>
      </c>
      <c r="AC806">
        <v>99</v>
      </c>
      <c r="AD806">
        <v>0.60894584650953199</v>
      </c>
      <c r="AE806">
        <v>24.497502922226701</v>
      </c>
      <c r="AF806">
        <v>-9.9475983006413996E-16</v>
      </c>
      <c r="AG806">
        <v>2.5273565714532298</v>
      </c>
      <c r="AH806">
        <v>95</v>
      </c>
      <c r="AI806">
        <v>0.78718160243766</v>
      </c>
      <c r="AJ806">
        <v>19.130404370243902</v>
      </c>
      <c r="AK806">
        <v>-2.55149436932036E-15</v>
      </c>
      <c r="AL806">
        <v>2.7574818583375502</v>
      </c>
      <c r="AM806">
        <v>99</v>
      </c>
      <c r="AN806">
        <v>0.75981266707892203</v>
      </c>
      <c r="AO806">
        <v>21.306188021457299</v>
      </c>
      <c r="AP806">
        <v>1.02318153949454E-15</v>
      </c>
      <c r="AQ806">
        <v>4.8432935497162202</v>
      </c>
      <c r="AR806">
        <v>95</v>
      </c>
      <c r="AS806" s="93">
        <f t="shared" si="25"/>
        <v>6</v>
      </c>
    </row>
    <row r="807" spans="1:45" x14ac:dyDescent="0.3">
      <c r="A807" s="93" t="str">
        <f t="shared" si="26"/>
        <v>TAEE11MRVE3</v>
      </c>
      <c r="B807" s="93">
        <v>805</v>
      </c>
      <c r="C807" t="s">
        <v>102</v>
      </c>
      <c r="D807" t="s">
        <v>43</v>
      </c>
      <c r="E807">
        <v>0.41785140823015599</v>
      </c>
      <c r="F807">
        <v>5.6831466637972996</v>
      </c>
      <c r="G807">
        <v>2.4868995751603499E-16</v>
      </c>
      <c r="H807">
        <v>0.75164708072650099</v>
      </c>
      <c r="I807">
        <v>95</v>
      </c>
      <c r="J807">
        <v>0.37303362506322901</v>
      </c>
      <c r="K807">
        <v>7.1537270679802498</v>
      </c>
      <c r="L807">
        <v>0</v>
      </c>
      <c r="M807">
        <v>0.75721250959467401</v>
      </c>
      <c r="N807">
        <v>99</v>
      </c>
      <c r="O807">
        <v>0.264340199886754</v>
      </c>
      <c r="P807">
        <v>10.6616282097566</v>
      </c>
      <c r="Q807">
        <v>-2.03012210217171E-15</v>
      </c>
      <c r="R807">
        <v>1.05780668464197</v>
      </c>
      <c r="S807">
        <v>95</v>
      </c>
      <c r="T807">
        <v>0.25753373579486599</v>
      </c>
      <c r="U807">
        <v>10.880132312400001</v>
      </c>
      <c r="V807">
        <v>-2.4424906541753401E-16</v>
      </c>
      <c r="W807">
        <v>1.08007850246079</v>
      </c>
      <c r="X807">
        <v>95</v>
      </c>
      <c r="Y807">
        <v>0.32797119397830299</v>
      </c>
      <c r="Z807">
        <v>8.6442724923833207</v>
      </c>
      <c r="AA807">
        <v>-8.4870382326900899E-16</v>
      </c>
      <c r="AB807">
        <v>1.20976556930277</v>
      </c>
      <c r="AC807">
        <v>99</v>
      </c>
      <c r="AD807">
        <v>0</v>
      </c>
      <c r="AE807">
        <v>0</v>
      </c>
      <c r="AF807">
        <v>0</v>
      </c>
      <c r="AG807">
        <v>0</v>
      </c>
      <c r="AH807" t="s">
        <v>230</v>
      </c>
      <c r="AI807">
        <v>0</v>
      </c>
      <c r="AJ807">
        <v>0</v>
      </c>
      <c r="AK807">
        <v>0</v>
      </c>
      <c r="AL807">
        <v>0</v>
      </c>
      <c r="AM807" t="s">
        <v>230</v>
      </c>
      <c r="AN807">
        <v>0</v>
      </c>
      <c r="AO807">
        <v>0</v>
      </c>
      <c r="AP807">
        <v>0</v>
      </c>
      <c r="AQ807">
        <v>0</v>
      </c>
      <c r="AR807" t="s">
        <v>230</v>
      </c>
      <c r="AS807" s="93">
        <f t="shared" si="25"/>
        <v>5</v>
      </c>
    </row>
    <row r="808" spans="1:45" x14ac:dyDescent="0.3">
      <c r="A808" s="93" t="str">
        <f t="shared" si="26"/>
        <v>TAEE11MULT3</v>
      </c>
      <c r="B808" s="93">
        <v>806</v>
      </c>
      <c r="C808" t="s">
        <v>102</v>
      </c>
      <c r="D808" t="s">
        <v>109</v>
      </c>
      <c r="E808">
        <v>0</v>
      </c>
      <c r="F808">
        <v>0</v>
      </c>
      <c r="G808">
        <v>0</v>
      </c>
      <c r="H808">
        <v>0</v>
      </c>
      <c r="I808" t="s">
        <v>230</v>
      </c>
      <c r="J808">
        <v>0.29670259460075399</v>
      </c>
      <c r="K808">
        <v>12.9532472457576</v>
      </c>
      <c r="L808">
        <v>2.9605947323337501E-17</v>
      </c>
      <c r="M808">
        <v>1.2240350069827299</v>
      </c>
      <c r="N808">
        <v>95</v>
      </c>
      <c r="O808">
        <v>0.253481793402135</v>
      </c>
      <c r="P808">
        <v>14.345760736791499</v>
      </c>
      <c r="Q808">
        <v>-1.82710989195454E-15</v>
      </c>
      <c r="R808">
        <v>1.2151552873210401</v>
      </c>
      <c r="S808">
        <v>95</v>
      </c>
      <c r="T808">
        <v>0.24307470309565399</v>
      </c>
      <c r="U808">
        <v>14.685679500812</v>
      </c>
      <c r="V808">
        <v>-1.2656542480726801E-15</v>
      </c>
      <c r="W808">
        <v>1.1804554232325399</v>
      </c>
      <c r="X808">
        <v>95</v>
      </c>
      <c r="Y808">
        <v>0.24271746438734201</v>
      </c>
      <c r="Z808">
        <v>14.7312912091556</v>
      </c>
      <c r="AA808">
        <v>1.4210854715202001E-15</v>
      </c>
      <c r="AB808">
        <v>1.19611358757023</v>
      </c>
      <c r="AC808">
        <v>99</v>
      </c>
      <c r="AD808">
        <v>0.28570989929372498</v>
      </c>
      <c r="AE808">
        <v>13.422626598426</v>
      </c>
      <c r="AF808">
        <v>-1.3855583347321999E-15</v>
      </c>
      <c r="AG808">
        <v>1.25639116294498</v>
      </c>
      <c r="AH808">
        <v>99</v>
      </c>
      <c r="AI808">
        <v>0.31079002305961501</v>
      </c>
      <c r="AJ808">
        <v>12.659451927006501</v>
      </c>
      <c r="AK808">
        <v>1.03351670656015E-15</v>
      </c>
      <c r="AL808">
        <v>1.3051312438560501</v>
      </c>
      <c r="AM808">
        <v>99</v>
      </c>
      <c r="AN808">
        <v>0.29251903409083102</v>
      </c>
      <c r="AO808">
        <v>14.317610339283799</v>
      </c>
      <c r="AP808">
        <v>2.6147972675971698E-15</v>
      </c>
      <c r="AQ808">
        <v>3.5847656957627398</v>
      </c>
      <c r="AR808">
        <v>99</v>
      </c>
      <c r="AS808" s="93">
        <f t="shared" si="25"/>
        <v>7</v>
      </c>
    </row>
    <row r="809" spans="1:45" x14ac:dyDescent="0.3">
      <c r="A809" s="93" t="str">
        <f t="shared" si="26"/>
        <v>TAEE11SANB11</v>
      </c>
      <c r="B809" s="93">
        <v>807</v>
      </c>
      <c r="C809" t="s">
        <v>102</v>
      </c>
      <c r="D809" t="s">
        <v>100</v>
      </c>
      <c r="E809">
        <v>0</v>
      </c>
      <c r="F809">
        <v>0</v>
      </c>
      <c r="G809">
        <v>0</v>
      </c>
      <c r="H809">
        <v>0</v>
      </c>
      <c r="I809" t="s">
        <v>230</v>
      </c>
      <c r="J809">
        <v>2.2240429375556299</v>
      </c>
      <c r="K809">
        <v>-30.866855609493101</v>
      </c>
      <c r="L809">
        <v>3.0790185216271001E-15</v>
      </c>
      <c r="M809">
        <v>1.79726357858549</v>
      </c>
      <c r="N809">
        <v>95</v>
      </c>
      <c r="O809">
        <v>2.17798121356955</v>
      </c>
      <c r="P809">
        <v>-29.381127257518301</v>
      </c>
      <c r="Q809">
        <v>-6.1918724116237303E-15</v>
      </c>
      <c r="R809">
        <v>1.7088034810833701</v>
      </c>
      <c r="S809">
        <v>95</v>
      </c>
      <c r="T809">
        <v>2.1576710015171301</v>
      </c>
      <c r="U809">
        <v>-28.723375098407899</v>
      </c>
      <c r="V809">
        <v>4.7961634663806797E-15</v>
      </c>
      <c r="W809">
        <v>1.6242556939697299</v>
      </c>
      <c r="X809">
        <v>99</v>
      </c>
      <c r="Y809">
        <v>2.2049351712605798</v>
      </c>
      <c r="Z809">
        <v>-30.220159927698301</v>
      </c>
      <c r="AA809">
        <v>-2.21057740014253E-15</v>
      </c>
      <c r="AB809">
        <v>1.7250829984765199</v>
      </c>
      <c r="AC809">
        <v>99</v>
      </c>
      <c r="AD809">
        <v>2.1769744864282998</v>
      </c>
      <c r="AE809">
        <v>-29.367253991322102</v>
      </c>
      <c r="AF809">
        <v>-1.9184653865522698E-15</v>
      </c>
      <c r="AG809">
        <v>1.69312503611286</v>
      </c>
      <c r="AH809">
        <v>99</v>
      </c>
      <c r="AI809">
        <v>2.0033927949982799</v>
      </c>
      <c r="AJ809">
        <v>-24.152811952937601</v>
      </c>
      <c r="AK809">
        <v>-2.90676573720041E-15</v>
      </c>
      <c r="AL809">
        <v>2.0431828938435399</v>
      </c>
      <c r="AM809">
        <v>99</v>
      </c>
      <c r="AN809">
        <v>1.9844077301356799</v>
      </c>
      <c r="AO809">
        <v>-22.788202927630799</v>
      </c>
      <c r="AP809">
        <v>-1.30739863379858E-15</v>
      </c>
      <c r="AQ809">
        <v>3.15433606420248</v>
      </c>
      <c r="AR809">
        <v>95</v>
      </c>
      <c r="AS809" s="93">
        <f t="shared" si="25"/>
        <v>7</v>
      </c>
    </row>
    <row r="810" spans="1:45" x14ac:dyDescent="0.3">
      <c r="A810" s="93" t="str">
        <f t="shared" si="26"/>
        <v>TOTS3BRDT3</v>
      </c>
      <c r="B810" s="93">
        <v>808</v>
      </c>
      <c r="C810" t="s">
        <v>123</v>
      </c>
      <c r="D810" t="s">
        <v>83</v>
      </c>
      <c r="E810">
        <v>0</v>
      </c>
      <c r="F810">
        <v>0</v>
      </c>
      <c r="G810">
        <v>0</v>
      </c>
      <c r="H810">
        <v>0</v>
      </c>
      <c r="I810" t="s">
        <v>230</v>
      </c>
      <c r="J810">
        <v>0</v>
      </c>
      <c r="K810">
        <v>0</v>
      </c>
      <c r="L810">
        <v>0</v>
      </c>
      <c r="M810">
        <v>0</v>
      </c>
      <c r="N810" t="s">
        <v>230</v>
      </c>
      <c r="O810">
        <v>0</v>
      </c>
      <c r="P810">
        <v>0</v>
      </c>
      <c r="Q810">
        <v>0</v>
      </c>
      <c r="R810">
        <v>0</v>
      </c>
      <c r="S810" t="s">
        <v>230</v>
      </c>
      <c r="T810">
        <v>5.7052775722745003E-2</v>
      </c>
      <c r="U810">
        <v>19.758594229204299</v>
      </c>
      <c r="V810">
        <v>-4.4408920985006301E-16</v>
      </c>
      <c r="W810">
        <v>0.97428106708638795</v>
      </c>
      <c r="X810">
        <v>95</v>
      </c>
      <c r="Y810">
        <v>8.7662521955523806E-2</v>
      </c>
      <c r="Z810">
        <v>18.934956596912901</v>
      </c>
      <c r="AA810">
        <v>-1.24344978758018E-15</v>
      </c>
      <c r="AB810">
        <v>1.0416982128899599</v>
      </c>
      <c r="AC810">
        <v>99</v>
      </c>
      <c r="AD810">
        <v>0.23831268828340599</v>
      </c>
      <c r="AE810">
        <v>14.821244098900699</v>
      </c>
      <c r="AF810">
        <v>1.1546319456101601E-15</v>
      </c>
      <c r="AG810">
        <v>1.1889414729882499</v>
      </c>
      <c r="AH810">
        <v>95</v>
      </c>
      <c r="AI810">
        <v>0.37419887570079402</v>
      </c>
      <c r="AJ810">
        <v>11.196053454762801</v>
      </c>
      <c r="AK810">
        <v>-1.06581410364015E-15</v>
      </c>
      <c r="AL810">
        <v>1.37805452786808</v>
      </c>
      <c r="AM810">
        <v>95</v>
      </c>
      <c r="AN810">
        <v>0.391713112698584</v>
      </c>
      <c r="AO810">
        <v>11.4528869766776</v>
      </c>
      <c r="AP810">
        <v>1.8189894035458601E-15</v>
      </c>
      <c r="AQ810">
        <v>2.4031970910454201</v>
      </c>
      <c r="AR810">
        <v>95</v>
      </c>
      <c r="AS810" s="93">
        <f t="shared" si="25"/>
        <v>5</v>
      </c>
    </row>
    <row r="811" spans="1:45" x14ac:dyDescent="0.3">
      <c r="A811" s="93" t="str">
        <f t="shared" si="26"/>
        <v>TOTS3BRML3</v>
      </c>
      <c r="B811" s="93">
        <v>809</v>
      </c>
      <c r="C811" t="s">
        <v>123</v>
      </c>
      <c r="D811" t="s">
        <v>105</v>
      </c>
      <c r="E811">
        <v>0</v>
      </c>
      <c r="F811">
        <v>0</v>
      </c>
      <c r="G811">
        <v>0</v>
      </c>
      <c r="H811">
        <v>0</v>
      </c>
      <c r="I811" t="s">
        <v>230</v>
      </c>
      <c r="J811">
        <v>-0.157463797088886</v>
      </c>
      <c r="K811">
        <v>13.967757950567499</v>
      </c>
      <c r="L811">
        <v>-4.4408920985006301E-17</v>
      </c>
      <c r="M811">
        <v>0.61381846721030897</v>
      </c>
      <c r="N811">
        <v>95</v>
      </c>
      <c r="O811">
        <v>-0.233381778134955</v>
      </c>
      <c r="P811">
        <v>16.1639644397026</v>
      </c>
      <c r="Q811">
        <v>-1.05312584050158E-15</v>
      </c>
      <c r="R811">
        <v>0.65872176566726404</v>
      </c>
      <c r="S811">
        <v>99</v>
      </c>
      <c r="T811">
        <v>-0.18197668485497201</v>
      </c>
      <c r="U811">
        <v>14.7420580974616</v>
      </c>
      <c r="V811">
        <v>2.9976021664879199E-16</v>
      </c>
      <c r="W811">
        <v>0.64466714359496302</v>
      </c>
      <c r="X811">
        <v>99</v>
      </c>
      <c r="Y811">
        <v>-0.106144872894057</v>
      </c>
      <c r="Z811">
        <v>12.6637572373781</v>
      </c>
      <c r="AA811">
        <v>1.38161087508908E-16</v>
      </c>
      <c r="AB811">
        <v>0.70288338594843103</v>
      </c>
      <c r="AC811">
        <v>99</v>
      </c>
      <c r="AD811">
        <v>-2.4389849530109298E-2</v>
      </c>
      <c r="AE811">
        <v>10.437718059407301</v>
      </c>
      <c r="AF811">
        <v>2.3092638912203301E-16</v>
      </c>
      <c r="AG811">
        <v>0.79694920696708704</v>
      </c>
      <c r="AH811">
        <v>95</v>
      </c>
      <c r="AI811">
        <v>1.62694508682978E-3</v>
      </c>
      <c r="AJ811">
        <v>9.7477522033419994</v>
      </c>
      <c r="AK811">
        <v>-6.45947941600091E-16</v>
      </c>
      <c r="AL811">
        <v>0.81813742648651</v>
      </c>
      <c r="AM811">
        <v>99</v>
      </c>
      <c r="AN811">
        <v>1.7925175097267099E-2</v>
      </c>
      <c r="AO811">
        <v>10.167103536137001</v>
      </c>
      <c r="AP811">
        <v>2.2737367544323201E-16</v>
      </c>
      <c r="AQ811">
        <v>2.4956873644306001</v>
      </c>
      <c r="AR811">
        <v>99</v>
      </c>
      <c r="AS811" s="93">
        <f t="shared" si="25"/>
        <v>7</v>
      </c>
    </row>
    <row r="812" spans="1:45" x14ac:dyDescent="0.3">
      <c r="A812" s="93" t="str">
        <f t="shared" si="26"/>
        <v>TOTS3EZTC3</v>
      </c>
      <c r="B812" s="93">
        <v>810</v>
      </c>
      <c r="C812" t="s">
        <v>123</v>
      </c>
      <c r="D812" t="s">
        <v>455</v>
      </c>
      <c r="E812">
        <v>0</v>
      </c>
      <c r="F812">
        <v>0</v>
      </c>
      <c r="G812">
        <v>0</v>
      </c>
      <c r="H812">
        <v>0</v>
      </c>
      <c r="I812" t="s">
        <v>230</v>
      </c>
      <c r="J812">
        <v>-0.59873139286238097</v>
      </c>
      <c r="K812">
        <v>56.0139852063486</v>
      </c>
      <c r="L812">
        <v>3.5527136788005001E-16</v>
      </c>
      <c r="M812">
        <v>2.3393268215450802</v>
      </c>
      <c r="N812">
        <v>95</v>
      </c>
      <c r="O812">
        <v>-0.50217261931684898</v>
      </c>
      <c r="P812">
        <v>53.306808285985802</v>
      </c>
      <c r="Q812">
        <v>-8.12048840868686E-16</v>
      </c>
      <c r="R812">
        <v>2.19027367974887</v>
      </c>
      <c r="S812">
        <v>95</v>
      </c>
      <c r="T812">
        <v>-0.22235934739968599</v>
      </c>
      <c r="U812">
        <v>45.553986896523099</v>
      </c>
      <c r="V812">
        <v>4.3964831775156201E-15</v>
      </c>
      <c r="W812">
        <v>2.2006842021980999</v>
      </c>
      <c r="X812">
        <v>95</v>
      </c>
      <c r="Y812">
        <v>0.41371598604158999</v>
      </c>
      <c r="Z812">
        <v>28.066747257751</v>
      </c>
      <c r="AA812">
        <v>5.5264435003563299E-16</v>
      </c>
      <c r="AB812">
        <v>2.8855114749605999</v>
      </c>
      <c r="AC812">
        <v>99</v>
      </c>
      <c r="AD812">
        <v>0</v>
      </c>
      <c r="AE812">
        <v>0</v>
      </c>
      <c r="AF812">
        <v>0</v>
      </c>
      <c r="AG812">
        <v>0</v>
      </c>
      <c r="AH812" t="s">
        <v>230</v>
      </c>
      <c r="AI812">
        <v>0</v>
      </c>
      <c r="AJ812">
        <v>0</v>
      </c>
      <c r="AK812">
        <v>0</v>
      </c>
      <c r="AL812">
        <v>0</v>
      </c>
      <c r="AM812" t="s">
        <v>230</v>
      </c>
      <c r="AN812">
        <v>0.84583067080063701</v>
      </c>
      <c r="AO812">
        <v>17.6818250630356</v>
      </c>
      <c r="AP812">
        <v>-4.5474735088646403E-16</v>
      </c>
      <c r="AQ812">
        <v>4.9548351201010101</v>
      </c>
      <c r="AR812">
        <v>95</v>
      </c>
      <c r="AS812" s="93">
        <f t="shared" si="25"/>
        <v>5</v>
      </c>
    </row>
    <row r="813" spans="1:45" x14ac:dyDescent="0.3">
      <c r="A813" s="93" t="str">
        <f t="shared" si="26"/>
        <v>TOTS3FLRY3</v>
      </c>
      <c r="B813" s="93">
        <v>811</v>
      </c>
      <c r="C813" t="s">
        <v>123</v>
      </c>
      <c r="D813" t="s">
        <v>92</v>
      </c>
      <c r="E813">
        <v>0.33971236983131597</v>
      </c>
      <c r="F813">
        <v>17.806166504532399</v>
      </c>
      <c r="G813">
        <v>-3.5527136788004998E-17</v>
      </c>
      <c r="H813">
        <v>0.71195969441427898</v>
      </c>
      <c r="I813">
        <v>99</v>
      </c>
      <c r="J813">
        <v>0.346428877829277</v>
      </c>
      <c r="K813">
        <v>17.318801416240799</v>
      </c>
      <c r="L813">
        <v>-8.5857247237678803E-16</v>
      </c>
      <c r="M813">
        <v>1.0308662808607101</v>
      </c>
      <c r="N813">
        <v>95</v>
      </c>
      <c r="O813">
        <v>0</v>
      </c>
      <c r="P813">
        <v>0</v>
      </c>
      <c r="Q813">
        <v>0</v>
      </c>
      <c r="R813">
        <v>0</v>
      </c>
      <c r="S813" t="s">
        <v>230</v>
      </c>
      <c r="T813">
        <v>0.412980624843933</v>
      </c>
      <c r="U813">
        <v>15.3374950245994</v>
      </c>
      <c r="V813">
        <v>3.5527136788005001E-16</v>
      </c>
      <c r="W813">
        <v>1.01084542151333</v>
      </c>
      <c r="X813">
        <v>95</v>
      </c>
      <c r="Y813">
        <v>0.46556550527274998</v>
      </c>
      <c r="Z813">
        <v>13.9088175365869</v>
      </c>
      <c r="AA813">
        <v>-1.3223989804424101E-15</v>
      </c>
      <c r="AB813">
        <v>1.0973631858139701</v>
      </c>
      <c r="AC813">
        <v>99</v>
      </c>
      <c r="AD813">
        <v>0.50574786689852103</v>
      </c>
      <c r="AE813">
        <v>12.817206291877801</v>
      </c>
      <c r="AF813">
        <v>1.8118839761882598E-15</v>
      </c>
      <c r="AG813">
        <v>1.1236883569107401</v>
      </c>
      <c r="AH813">
        <v>95</v>
      </c>
      <c r="AI813">
        <v>0.54057195880674003</v>
      </c>
      <c r="AJ813">
        <v>11.8850763931835</v>
      </c>
      <c r="AK813">
        <v>-1.5825724569202199E-15</v>
      </c>
      <c r="AL813">
        <v>1.09989318037585</v>
      </c>
      <c r="AM813">
        <v>99</v>
      </c>
      <c r="AN813">
        <v>0.53881186628558897</v>
      </c>
      <c r="AO813">
        <v>12.4499132904654</v>
      </c>
      <c r="AP813">
        <v>1.8189894035458601E-15</v>
      </c>
      <c r="AQ813">
        <v>1.8286787109103599</v>
      </c>
      <c r="AR813">
        <v>95</v>
      </c>
      <c r="AS813" s="93">
        <f t="shared" si="25"/>
        <v>7</v>
      </c>
    </row>
    <row r="814" spans="1:45" x14ac:dyDescent="0.3">
      <c r="A814" s="93" t="str">
        <f t="shared" si="26"/>
        <v>TOTS3HGTX3</v>
      </c>
      <c r="B814" s="93">
        <v>812</v>
      </c>
      <c r="C814" t="s">
        <v>123</v>
      </c>
      <c r="D814" t="s">
        <v>106</v>
      </c>
      <c r="E814">
        <v>1.5724968090062599E-2</v>
      </c>
      <c r="F814">
        <v>17.0624378840715</v>
      </c>
      <c r="G814">
        <v>-3.30402372128447E-15</v>
      </c>
      <c r="H814">
        <v>0.74900243212623496</v>
      </c>
      <c r="I814">
        <v>95</v>
      </c>
      <c r="J814">
        <v>0.113570861555191</v>
      </c>
      <c r="K814">
        <v>14.2670194402771</v>
      </c>
      <c r="L814">
        <v>-5.3290705182007502E-16</v>
      </c>
      <c r="M814">
        <v>1.01647447784456</v>
      </c>
      <c r="N814">
        <v>95</v>
      </c>
      <c r="O814">
        <v>0</v>
      </c>
      <c r="P814">
        <v>0</v>
      </c>
      <c r="Q814">
        <v>0</v>
      </c>
      <c r="R814">
        <v>0</v>
      </c>
      <c r="S814" t="s">
        <v>230</v>
      </c>
      <c r="T814">
        <v>0.51136549491763705</v>
      </c>
      <c r="U814">
        <v>2.9208691884200202</v>
      </c>
      <c r="V814">
        <v>-1.02140518265514E-15</v>
      </c>
      <c r="W814">
        <v>1.1444635628438</v>
      </c>
      <c r="X814">
        <v>95</v>
      </c>
      <c r="Y814">
        <v>0.47794553079911101</v>
      </c>
      <c r="Z814">
        <v>3.8520290625839402</v>
      </c>
      <c r="AA814">
        <v>-3.5527136788005001E-16</v>
      </c>
      <c r="AB814">
        <v>1.1298008724942601</v>
      </c>
      <c r="AC814">
        <v>95</v>
      </c>
      <c r="AD814">
        <v>0.46180086536686099</v>
      </c>
      <c r="AE814">
        <v>4.3025754699782999</v>
      </c>
      <c r="AF814">
        <v>-8.5265128291211999E-16</v>
      </c>
      <c r="AG814">
        <v>1.1233912181178201</v>
      </c>
      <c r="AH814">
        <v>99</v>
      </c>
      <c r="AI814">
        <v>0.37786638696595398</v>
      </c>
      <c r="AJ814">
        <v>6.5514262379926</v>
      </c>
      <c r="AK814">
        <v>0</v>
      </c>
      <c r="AL814">
        <v>1.19650663188075</v>
      </c>
      <c r="AM814">
        <v>99</v>
      </c>
      <c r="AN814">
        <v>0.38436323813392398</v>
      </c>
      <c r="AO814">
        <v>7.1898829500465098</v>
      </c>
      <c r="AP814">
        <v>2.1032064978499E-15</v>
      </c>
      <c r="AQ814">
        <v>2.5382380532833202</v>
      </c>
      <c r="AR814">
        <v>95</v>
      </c>
      <c r="AS814" s="93">
        <f t="shared" si="25"/>
        <v>7</v>
      </c>
    </row>
    <row r="815" spans="1:45" x14ac:dyDescent="0.3">
      <c r="A815" s="93" t="str">
        <f t="shared" si="26"/>
        <v>TOTS3IGTA3</v>
      </c>
      <c r="B815" s="93">
        <v>813</v>
      </c>
      <c r="C815" t="s">
        <v>123</v>
      </c>
      <c r="D815" t="s">
        <v>107</v>
      </c>
      <c r="E815">
        <v>0</v>
      </c>
      <c r="F815">
        <v>0</v>
      </c>
      <c r="G815">
        <v>0</v>
      </c>
      <c r="H815">
        <v>0</v>
      </c>
      <c r="I815" t="s">
        <v>230</v>
      </c>
      <c r="J815">
        <v>0</v>
      </c>
      <c r="K815">
        <v>0</v>
      </c>
      <c r="L815">
        <v>0</v>
      </c>
      <c r="M815">
        <v>0</v>
      </c>
      <c r="N815" t="s">
        <v>230</v>
      </c>
      <c r="O815">
        <v>0</v>
      </c>
      <c r="P815">
        <v>0</v>
      </c>
      <c r="Q815">
        <v>0</v>
      </c>
      <c r="R815">
        <v>0</v>
      </c>
      <c r="S815" t="s">
        <v>230</v>
      </c>
      <c r="T815">
        <v>-0.182899245079815</v>
      </c>
      <c r="U815">
        <v>39.694806071238702</v>
      </c>
      <c r="V815">
        <v>-3.8635761256955397E-15</v>
      </c>
      <c r="W815">
        <v>2.1149504848510801</v>
      </c>
      <c r="X815">
        <v>95</v>
      </c>
      <c r="Y815">
        <v>-1.8594325954544701E-3</v>
      </c>
      <c r="Z815">
        <v>34.738381860585001</v>
      </c>
      <c r="AA815">
        <v>-1.50003466438243E-15</v>
      </c>
      <c r="AB815">
        <v>2.2160781483237502</v>
      </c>
      <c r="AC815">
        <v>99</v>
      </c>
      <c r="AD815">
        <v>0.20467623740913399</v>
      </c>
      <c r="AE815">
        <v>29.112302246941098</v>
      </c>
      <c r="AF815">
        <v>-7.4606987254810497E-16</v>
      </c>
      <c r="AG815">
        <v>2.3978339882381299</v>
      </c>
      <c r="AH815">
        <v>95</v>
      </c>
      <c r="AI815">
        <v>0.27309016635293598</v>
      </c>
      <c r="AJ815">
        <v>27.292450499821999</v>
      </c>
      <c r="AK815">
        <v>-4.52163559120064E-16</v>
      </c>
      <c r="AL815">
        <v>2.4127149745491798</v>
      </c>
      <c r="AM815">
        <v>99</v>
      </c>
      <c r="AN815">
        <v>0.31759948354864798</v>
      </c>
      <c r="AO815">
        <v>28.122674026294899</v>
      </c>
      <c r="AP815">
        <v>1.8189894035458601E-15</v>
      </c>
      <c r="AQ815">
        <v>6.0317060363661401</v>
      </c>
      <c r="AR815">
        <v>99</v>
      </c>
      <c r="AS815" s="93">
        <f t="shared" si="25"/>
        <v>5</v>
      </c>
    </row>
    <row r="816" spans="1:45" x14ac:dyDescent="0.3">
      <c r="A816" s="93" t="str">
        <f t="shared" si="26"/>
        <v>TOTS3IRBR3</v>
      </c>
      <c r="B816" s="93">
        <v>814</v>
      </c>
      <c r="C816" t="s">
        <v>123</v>
      </c>
      <c r="D816" t="s">
        <v>108</v>
      </c>
      <c r="E816">
        <v>-6.1144461690042902E-2</v>
      </c>
      <c r="F816">
        <v>8.7230836637824805</v>
      </c>
      <c r="G816">
        <v>8.8817841970012494E-18</v>
      </c>
      <c r="H816">
        <v>0.62494045278226396</v>
      </c>
      <c r="I816">
        <v>95</v>
      </c>
      <c r="J816">
        <v>-6.4345460937264898E-2</v>
      </c>
      <c r="K816">
        <v>8.8914080688586701</v>
      </c>
      <c r="L816">
        <v>-2.07241631263363E-16</v>
      </c>
      <c r="M816">
        <v>0.61541694211896703</v>
      </c>
      <c r="N816">
        <v>95</v>
      </c>
      <c r="O816">
        <v>-0.202400648068574</v>
      </c>
      <c r="P816">
        <v>12.822863770108899</v>
      </c>
      <c r="Q816">
        <v>4.3774507828077598E-16</v>
      </c>
      <c r="R816">
        <v>0.64883706650504203</v>
      </c>
      <c r="S816">
        <v>99</v>
      </c>
      <c r="T816">
        <v>-0.367755427756497</v>
      </c>
      <c r="U816">
        <v>17.439953222937</v>
      </c>
      <c r="V816">
        <v>-2.8865798640254101E-16</v>
      </c>
      <c r="W816">
        <v>0.70746961851885304</v>
      </c>
      <c r="X816">
        <v>99</v>
      </c>
      <c r="Y816">
        <v>-0.19366791885904899</v>
      </c>
      <c r="Z816">
        <v>12.663150004947401</v>
      </c>
      <c r="AA816">
        <v>1.97372982155583E-16</v>
      </c>
      <c r="AB816">
        <v>1.0147764012843099</v>
      </c>
      <c r="AC816">
        <v>99</v>
      </c>
      <c r="AD816">
        <v>-0.16551497680855301</v>
      </c>
      <c r="AE816">
        <v>11.9070592129828</v>
      </c>
      <c r="AF816">
        <v>-3.1974423109204502E-16</v>
      </c>
      <c r="AG816">
        <v>1.06467375603519</v>
      </c>
      <c r="AH816">
        <v>99</v>
      </c>
      <c r="AI816">
        <v>-0.114069508545767</v>
      </c>
      <c r="AJ816">
        <v>10.543167355434299</v>
      </c>
      <c r="AK816">
        <v>1.25959848612018E-15</v>
      </c>
      <c r="AL816">
        <v>1.1100081006206199</v>
      </c>
      <c r="AM816">
        <v>99</v>
      </c>
      <c r="AN816">
        <v>-1.28403344323326E-2</v>
      </c>
      <c r="AO816">
        <v>10.2494108665499</v>
      </c>
      <c r="AP816">
        <v>-1.1368683772161599E-15</v>
      </c>
      <c r="AQ816">
        <v>7.0135167661283999</v>
      </c>
      <c r="AR816">
        <v>99</v>
      </c>
      <c r="AS816" s="93">
        <f t="shared" si="25"/>
        <v>8</v>
      </c>
    </row>
    <row r="817" spans="1:45" x14ac:dyDescent="0.3">
      <c r="A817" s="93" t="str">
        <f t="shared" si="26"/>
        <v>TOTS3LREN3</v>
      </c>
      <c r="B817" s="93">
        <v>815</v>
      </c>
      <c r="C817" t="s">
        <v>123</v>
      </c>
      <c r="D817" t="s">
        <v>114</v>
      </c>
      <c r="E817">
        <v>0</v>
      </c>
      <c r="F817">
        <v>0</v>
      </c>
      <c r="G817">
        <v>0</v>
      </c>
      <c r="H817">
        <v>0</v>
      </c>
      <c r="I817" t="s">
        <v>230</v>
      </c>
      <c r="J817">
        <v>0</v>
      </c>
      <c r="K817">
        <v>0</v>
      </c>
      <c r="L817">
        <v>0</v>
      </c>
      <c r="M817">
        <v>0</v>
      </c>
      <c r="N817" t="s">
        <v>230</v>
      </c>
      <c r="O817">
        <v>0</v>
      </c>
      <c r="P817">
        <v>0</v>
      </c>
      <c r="Q817">
        <v>0</v>
      </c>
      <c r="R817">
        <v>0</v>
      </c>
      <c r="S817" t="s">
        <v>230</v>
      </c>
      <c r="T817">
        <v>5.8187630970128801E-2</v>
      </c>
      <c r="U817">
        <v>40.954840087361198</v>
      </c>
      <c r="V817">
        <v>-3.8635761256955397E-15</v>
      </c>
      <c r="W817">
        <v>2.26708936277358</v>
      </c>
      <c r="X817">
        <v>95</v>
      </c>
      <c r="Y817">
        <v>0.22440256464333899</v>
      </c>
      <c r="Z817">
        <v>36.414419368411799</v>
      </c>
      <c r="AA817">
        <v>4.9343245538895797E-15</v>
      </c>
      <c r="AB817">
        <v>2.4355451763479601</v>
      </c>
      <c r="AC817">
        <v>99</v>
      </c>
      <c r="AD817">
        <v>0.47465273432274102</v>
      </c>
      <c r="AE817">
        <v>29.5936312222994</v>
      </c>
      <c r="AF817">
        <v>-1.4210854715202001E-15</v>
      </c>
      <c r="AG817">
        <v>2.6378056035365698</v>
      </c>
      <c r="AH817">
        <v>95</v>
      </c>
      <c r="AI817">
        <v>0.599418388677046</v>
      </c>
      <c r="AJ817">
        <v>26.262097264062501</v>
      </c>
      <c r="AK817">
        <v>1.16270629488016E-15</v>
      </c>
      <c r="AL817">
        <v>2.6560656818304702</v>
      </c>
      <c r="AM817">
        <v>99</v>
      </c>
      <c r="AN817">
        <v>0.60170253689156805</v>
      </c>
      <c r="AO817">
        <v>27.6227032211834</v>
      </c>
      <c r="AP817">
        <v>2.5011104298755501E-15</v>
      </c>
      <c r="AQ817">
        <v>4.71369729738531</v>
      </c>
      <c r="AR817">
        <v>95</v>
      </c>
      <c r="AS817" s="93">
        <f t="shared" si="25"/>
        <v>5</v>
      </c>
    </row>
    <row r="818" spans="1:45" x14ac:dyDescent="0.3">
      <c r="A818" s="93" t="str">
        <f t="shared" si="26"/>
        <v>TOTS3MULT3</v>
      </c>
      <c r="B818" s="93">
        <v>816</v>
      </c>
      <c r="C818" t="s">
        <v>123</v>
      </c>
      <c r="D818" t="s">
        <v>109</v>
      </c>
      <c r="E818">
        <v>-0.49459180642586398</v>
      </c>
      <c r="F818">
        <v>35.586474860801403</v>
      </c>
      <c r="G818">
        <v>-1.7763568394002501E-16</v>
      </c>
      <c r="H818">
        <v>1.49398095993275</v>
      </c>
      <c r="I818">
        <v>95</v>
      </c>
      <c r="J818">
        <v>-0.48857292602695801</v>
      </c>
      <c r="K818">
        <v>35.398376233406999</v>
      </c>
      <c r="L818">
        <v>3.8191672047105399E-15</v>
      </c>
      <c r="M818">
        <v>1.3860595278174901</v>
      </c>
      <c r="N818">
        <v>95</v>
      </c>
      <c r="O818">
        <v>-0.29293554940483801</v>
      </c>
      <c r="P818">
        <v>29.858111533590499</v>
      </c>
      <c r="Q818">
        <v>-1.9286159970631301E-15</v>
      </c>
      <c r="R818">
        <v>1.3699187970126001</v>
      </c>
      <c r="S818">
        <v>95</v>
      </c>
      <c r="T818">
        <v>-4.4157662752322899E-2</v>
      </c>
      <c r="U818">
        <v>22.922163512281699</v>
      </c>
      <c r="V818">
        <v>-2.8865798640254101E-16</v>
      </c>
      <c r="W818">
        <v>1.37075109254349</v>
      </c>
      <c r="X818">
        <v>95</v>
      </c>
      <c r="Y818">
        <v>2.4552522238556401E-2</v>
      </c>
      <c r="Z818">
        <v>21.0458304194417</v>
      </c>
      <c r="AA818">
        <v>-1.1842378929335E-16</v>
      </c>
      <c r="AB818">
        <v>1.38218446267238</v>
      </c>
      <c r="AC818">
        <v>99</v>
      </c>
      <c r="AD818">
        <v>0.12751462931399701</v>
      </c>
      <c r="AE818">
        <v>18.242981645743399</v>
      </c>
      <c r="AF818">
        <v>-7.2830630415410304E-16</v>
      </c>
      <c r="AG818">
        <v>1.4526003300963699</v>
      </c>
      <c r="AH818">
        <v>99</v>
      </c>
      <c r="AI818">
        <v>0.16759946603518799</v>
      </c>
      <c r="AJ818">
        <v>17.1777562716902</v>
      </c>
      <c r="AK818">
        <v>4.52163559120064E-16</v>
      </c>
      <c r="AL818">
        <v>1.46374341540469</v>
      </c>
      <c r="AM818">
        <v>99</v>
      </c>
      <c r="AN818">
        <v>0.19115821699062499</v>
      </c>
      <c r="AO818">
        <v>17.744048685666201</v>
      </c>
      <c r="AP818">
        <v>2.72848410531878E-15</v>
      </c>
      <c r="AQ818">
        <v>3.6014026367461001</v>
      </c>
      <c r="AR818">
        <v>99</v>
      </c>
      <c r="AS818" s="93">
        <f t="shared" si="25"/>
        <v>8</v>
      </c>
    </row>
    <row r="819" spans="1:45" x14ac:dyDescent="0.3">
      <c r="A819" s="93" t="str">
        <f t="shared" si="26"/>
        <v>UGPA3BRDT3</v>
      </c>
      <c r="B819" s="93">
        <v>817</v>
      </c>
      <c r="C819" t="s">
        <v>133</v>
      </c>
      <c r="D819" t="s">
        <v>83</v>
      </c>
      <c r="E819">
        <v>0.44254225706359801</v>
      </c>
      <c r="F819">
        <v>11.7577428830513</v>
      </c>
      <c r="G819">
        <v>-3.5527136788005001E-16</v>
      </c>
      <c r="H819">
        <v>0.68254217239825798</v>
      </c>
      <c r="I819">
        <v>95</v>
      </c>
      <c r="J819">
        <v>0.39835861145371099</v>
      </c>
      <c r="K819">
        <v>12.822418133053301</v>
      </c>
      <c r="L819">
        <v>1.95399252334028E-15</v>
      </c>
      <c r="M819">
        <v>0.69984764043089098</v>
      </c>
      <c r="N819">
        <v>95</v>
      </c>
      <c r="O819">
        <v>0.31654357640411102</v>
      </c>
      <c r="P819">
        <v>14.731308127756</v>
      </c>
      <c r="Q819">
        <v>8.12048840868686E-16</v>
      </c>
      <c r="R819">
        <v>0.82158549249850399</v>
      </c>
      <c r="S819">
        <v>95</v>
      </c>
      <c r="T819">
        <v>0.27156526648761897</v>
      </c>
      <c r="U819">
        <v>15.7376760415227</v>
      </c>
      <c r="V819">
        <v>-1.3544720900426899E-15</v>
      </c>
      <c r="W819">
        <v>0.81478686132574096</v>
      </c>
      <c r="X819">
        <v>95</v>
      </c>
      <c r="Y819">
        <v>0.28810121544702599</v>
      </c>
      <c r="Z819">
        <v>15.4392128102958</v>
      </c>
      <c r="AA819">
        <v>-3.9474596431116697E-17</v>
      </c>
      <c r="AB819">
        <v>0.862761252192904</v>
      </c>
      <c r="AC819">
        <v>99</v>
      </c>
      <c r="AD819">
        <v>0.40620337460817901</v>
      </c>
      <c r="AE819">
        <v>12.9701121524685</v>
      </c>
      <c r="AF819">
        <v>1.8474111129762602E-15</v>
      </c>
      <c r="AG819">
        <v>0.926055814160333</v>
      </c>
      <c r="AH819">
        <v>95</v>
      </c>
      <c r="AI819">
        <v>0.54906043689325701</v>
      </c>
      <c r="AJ819">
        <v>10.039094011447199</v>
      </c>
      <c r="AK819">
        <v>-1.7763568394002501E-15</v>
      </c>
      <c r="AL819">
        <v>1.12480197319366</v>
      </c>
      <c r="AM819">
        <v>95</v>
      </c>
      <c r="AN819">
        <v>0</v>
      </c>
      <c r="AO819">
        <v>0</v>
      </c>
      <c r="AP819">
        <v>0</v>
      </c>
      <c r="AQ819">
        <v>0</v>
      </c>
      <c r="AR819" t="s">
        <v>230</v>
      </c>
      <c r="AS819" s="93">
        <f t="shared" si="25"/>
        <v>7</v>
      </c>
    </row>
    <row r="820" spans="1:45" x14ac:dyDescent="0.3">
      <c r="A820" s="93" t="str">
        <f t="shared" si="26"/>
        <v>UGPA3BRML3</v>
      </c>
      <c r="B820" s="93">
        <v>818</v>
      </c>
      <c r="C820" t="s">
        <v>133</v>
      </c>
      <c r="D820" t="s">
        <v>105</v>
      </c>
      <c r="E820">
        <v>0</v>
      </c>
      <c r="F820">
        <v>0</v>
      </c>
      <c r="G820">
        <v>0</v>
      </c>
      <c r="H820">
        <v>0</v>
      </c>
      <c r="I820" t="s">
        <v>230</v>
      </c>
      <c r="J820">
        <v>0.144688484690217</v>
      </c>
      <c r="K820">
        <v>6.5388127425121301</v>
      </c>
      <c r="L820">
        <v>1.03620815631681E-16</v>
      </c>
      <c r="M820">
        <v>0.57095589409212399</v>
      </c>
      <c r="N820">
        <v>95</v>
      </c>
      <c r="O820">
        <v>0</v>
      </c>
      <c r="P820">
        <v>0</v>
      </c>
      <c r="Q820">
        <v>0</v>
      </c>
      <c r="R820">
        <v>0</v>
      </c>
      <c r="S820" t="s">
        <v>230</v>
      </c>
      <c r="T820">
        <v>0</v>
      </c>
      <c r="U820">
        <v>0</v>
      </c>
      <c r="V820">
        <v>0</v>
      </c>
      <c r="W820">
        <v>0</v>
      </c>
      <c r="X820" t="s">
        <v>230</v>
      </c>
      <c r="Y820">
        <v>5.9079282546342701E-3</v>
      </c>
      <c r="Z820">
        <v>9.75749743859223</v>
      </c>
      <c r="AA820">
        <v>3.9474596431116699E-16</v>
      </c>
      <c r="AB820">
        <v>0.76409465191363102</v>
      </c>
      <c r="AC820">
        <v>95</v>
      </c>
      <c r="AD820">
        <v>5.0913446313673699E-2</v>
      </c>
      <c r="AE820">
        <v>8.8208976943613902</v>
      </c>
      <c r="AF820">
        <v>1.06581410364015E-16</v>
      </c>
      <c r="AG820">
        <v>0.78915916466643998</v>
      </c>
      <c r="AH820">
        <v>95</v>
      </c>
      <c r="AI820">
        <v>5.2960040589135997E-2</v>
      </c>
      <c r="AJ820">
        <v>8.7863989252005794</v>
      </c>
      <c r="AK820">
        <v>1.9378438248002699E-16</v>
      </c>
      <c r="AL820">
        <v>0.79938359024262096</v>
      </c>
      <c r="AM820">
        <v>99</v>
      </c>
      <c r="AN820">
        <v>0.27075986059340501</v>
      </c>
      <c r="AO820">
        <v>5.4137118649773299</v>
      </c>
      <c r="AP820">
        <v>-4.5474735088646403E-16</v>
      </c>
      <c r="AQ820">
        <v>2.3168699929168999</v>
      </c>
      <c r="AR820">
        <v>95</v>
      </c>
      <c r="AS820" s="93">
        <f t="shared" si="25"/>
        <v>5</v>
      </c>
    </row>
    <row r="821" spans="1:45" x14ac:dyDescent="0.3">
      <c r="A821" s="93" t="str">
        <f t="shared" si="26"/>
        <v>UGPA3CPLE6</v>
      </c>
      <c r="B821" s="93">
        <v>819</v>
      </c>
      <c r="C821" t="s">
        <v>133</v>
      </c>
      <c r="D821" t="s">
        <v>508</v>
      </c>
      <c r="E821">
        <v>0</v>
      </c>
      <c r="F821">
        <v>0</v>
      </c>
      <c r="G821">
        <v>0</v>
      </c>
      <c r="H821">
        <v>0</v>
      </c>
      <c r="I821" t="s">
        <v>230</v>
      </c>
      <c r="J821">
        <v>0</v>
      </c>
      <c r="K821">
        <v>0</v>
      </c>
      <c r="L821">
        <v>0</v>
      </c>
      <c r="M821">
        <v>0</v>
      </c>
      <c r="N821" t="s">
        <v>230</v>
      </c>
      <c r="O821">
        <v>0</v>
      </c>
      <c r="P821">
        <v>0</v>
      </c>
      <c r="Q821">
        <v>0</v>
      </c>
      <c r="R821">
        <v>0</v>
      </c>
      <c r="S821" t="s">
        <v>230</v>
      </c>
      <c r="T821">
        <v>1.4935440916017</v>
      </c>
      <c r="U821">
        <v>32.633626123718898</v>
      </c>
      <c r="V821">
        <v>-5.3290705182007502E-16</v>
      </c>
      <c r="W821">
        <v>2.5611830305072401</v>
      </c>
      <c r="X821">
        <v>95</v>
      </c>
      <c r="Y821">
        <v>1.42397892695787</v>
      </c>
      <c r="Z821">
        <v>34.201450233213997</v>
      </c>
      <c r="AA821">
        <v>-3.0000693287648698E-15</v>
      </c>
      <c r="AB821">
        <v>2.4897769441226898</v>
      </c>
      <c r="AC821">
        <v>95</v>
      </c>
      <c r="AD821">
        <v>1.50583430478117</v>
      </c>
      <c r="AE821">
        <v>32.4863665918988</v>
      </c>
      <c r="AF821">
        <v>-4.0500935938325699E-15</v>
      </c>
      <c r="AG821">
        <v>2.4134088720603701</v>
      </c>
      <c r="AH821">
        <v>99</v>
      </c>
      <c r="AI821">
        <v>1.6131269523318901</v>
      </c>
      <c r="AJ821">
        <v>30.291568952417499</v>
      </c>
      <c r="AK821">
        <v>-2.90676573720041E-15</v>
      </c>
      <c r="AL821">
        <v>2.4628271249715001</v>
      </c>
      <c r="AM821">
        <v>95</v>
      </c>
      <c r="AN821">
        <v>1.6735432614907599</v>
      </c>
      <c r="AO821">
        <v>29.660070339506301</v>
      </c>
      <c r="AP821">
        <v>-2.1032064978499E-15</v>
      </c>
      <c r="AQ821">
        <v>2.9511620019245401</v>
      </c>
      <c r="AR821">
        <v>99</v>
      </c>
      <c r="AS821" s="93">
        <f t="shared" si="25"/>
        <v>5</v>
      </c>
    </row>
    <row r="822" spans="1:45" x14ac:dyDescent="0.3">
      <c r="A822" s="93" t="str">
        <f t="shared" si="26"/>
        <v>UGPA3CRFB3</v>
      </c>
      <c r="B822" s="93">
        <v>820</v>
      </c>
      <c r="C822" t="s">
        <v>133</v>
      </c>
      <c r="D822" t="s">
        <v>135</v>
      </c>
      <c r="E822">
        <v>-5.91098518280678E-2</v>
      </c>
      <c r="F822">
        <v>21.14764772389</v>
      </c>
      <c r="G822">
        <v>1.5276668818842199E-15</v>
      </c>
      <c r="H822">
        <v>0.68789758801408796</v>
      </c>
      <c r="I822">
        <v>95</v>
      </c>
      <c r="J822">
        <v>-4.8449093551909198E-2</v>
      </c>
      <c r="K822">
        <v>20.907811212083502</v>
      </c>
      <c r="L822">
        <v>3.3454720475371399E-15</v>
      </c>
      <c r="M822">
        <v>0.66828360504859796</v>
      </c>
      <c r="N822">
        <v>95</v>
      </c>
      <c r="O822">
        <v>-9.1830036805945994E-2</v>
      </c>
      <c r="P822">
        <v>21.925188270876401</v>
      </c>
      <c r="Q822">
        <v>-1.4972150503516401E-15</v>
      </c>
      <c r="R822">
        <v>0.76598458977891704</v>
      </c>
      <c r="S822">
        <v>95</v>
      </c>
      <c r="T822">
        <v>-3.75271043280484E-2</v>
      </c>
      <c r="U822">
        <v>20.717312663717799</v>
      </c>
      <c r="V822">
        <v>-1.48769885299771E-15</v>
      </c>
      <c r="W822">
        <v>0.77588319408580197</v>
      </c>
      <c r="X822">
        <v>95</v>
      </c>
      <c r="Y822">
        <v>0</v>
      </c>
      <c r="Z822">
        <v>0</v>
      </c>
      <c r="AA822">
        <v>0</v>
      </c>
      <c r="AB822">
        <v>0</v>
      </c>
      <c r="AC822" t="s">
        <v>230</v>
      </c>
      <c r="AD822">
        <v>0</v>
      </c>
      <c r="AE822">
        <v>0</v>
      </c>
      <c r="AF822">
        <v>0</v>
      </c>
      <c r="AG822">
        <v>0</v>
      </c>
      <c r="AH822" t="s">
        <v>230</v>
      </c>
      <c r="AI822">
        <v>-4.8988645187737403E-3</v>
      </c>
      <c r="AJ822">
        <v>19.8867195479631</v>
      </c>
      <c r="AK822">
        <v>1.7763568394002501E-15</v>
      </c>
      <c r="AL822">
        <v>1.01739515150183</v>
      </c>
      <c r="AM822">
        <v>95</v>
      </c>
      <c r="AN822">
        <v>0</v>
      </c>
      <c r="AO822">
        <v>0</v>
      </c>
      <c r="AP822">
        <v>0</v>
      </c>
      <c r="AQ822">
        <v>0</v>
      </c>
      <c r="AR822" t="s">
        <v>230</v>
      </c>
      <c r="AS822" s="93">
        <f t="shared" si="25"/>
        <v>5</v>
      </c>
    </row>
    <row r="823" spans="1:45" x14ac:dyDescent="0.3">
      <c r="A823" s="93" t="str">
        <f t="shared" si="26"/>
        <v>UGPA3EGIE3</v>
      </c>
      <c r="B823" s="93">
        <v>821</v>
      </c>
      <c r="C823" t="s">
        <v>133</v>
      </c>
      <c r="D823" t="s">
        <v>89</v>
      </c>
      <c r="E823">
        <v>0.653951379001948</v>
      </c>
      <c r="F823">
        <v>28.456859109263199</v>
      </c>
      <c r="G823">
        <v>7.8159700933611001E-16</v>
      </c>
      <c r="H823">
        <v>1.02086793959247</v>
      </c>
      <c r="I823">
        <v>95</v>
      </c>
      <c r="J823">
        <v>0.55047011459474404</v>
      </c>
      <c r="K823">
        <v>30.860829180885901</v>
      </c>
      <c r="L823">
        <v>-1.71714494475358E-15</v>
      </c>
      <c r="M823">
        <v>1.1166137394011899</v>
      </c>
      <c r="N823">
        <v>99</v>
      </c>
      <c r="O823">
        <v>0</v>
      </c>
      <c r="P823">
        <v>0</v>
      </c>
      <c r="Q823">
        <v>0</v>
      </c>
      <c r="R823">
        <v>0</v>
      </c>
      <c r="S823" t="s">
        <v>230</v>
      </c>
      <c r="T823">
        <v>0.41946256960328498</v>
      </c>
      <c r="U823">
        <v>33.868579420251599</v>
      </c>
      <c r="V823">
        <v>2.66453525910038E-16</v>
      </c>
      <c r="W823">
        <v>1.1997648543217101</v>
      </c>
      <c r="X823">
        <v>95</v>
      </c>
      <c r="Y823">
        <v>0.50906487351149998</v>
      </c>
      <c r="Z823">
        <v>31.960993384644102</v>
      </c>
      <c r="AA823">
        <v>-3.4342898895071501E-15</v>
      </c>
      <c r="AB823">
        <v>1.2002765951211201</v>
      </c>
      <c r="AC823">
        <v>99</v>
      </c>
      <c r="AD823">
        <v>0.64168668939342</v>
      </c>
      <c r="AE823">
        <v>29.187808687734901</v>
      </c>
      <c r="AF823">
        <v>2.94875235340442E-15</v>
      </c>
      <c r="AG823">
        <v>1.23320506529853</v>
      </c>
      <c r="AH823">
        <v>99</v>
      </c>
      <c r="AI823">
        <v>0.64158190811362703</v>
      </c>
      <c r="AJ823">
        <v>29.193254569449699</v>
      </c>
      <c r="AK823">
        <v>-1.4533828686002099E-15</v>
      </c>
      <c r="AL823">
        <v>1.30634355408522</v>
      </c>
      <c r="AM823">
        <v>99</v>
      </c>
      <c r="AN823">
        <v>0.706134333457761</v>
      </c>
      <c r="AO823">
        <v>28.381860742455</v>
      </c>
      <c r="AP823">
        <v>-2.04636307898909E-15</v>
      </c>
      <c r="AQ823">
        <v>1.6991426405447501</v>
      </c>
      <c r="AR823">
        <v>95</v>
      </c>
      <c r="AS823" s="93">
        <f t="shared" si="25"/>
        <v>7</v>
      </c>
    </row>
    <row r="824" spans="1:45" x14ac:dyDescent="0.3">
      <c r="A824" s="93" t="str">
        <f t="shared" si="26"/>
        <v>UGPA3ENBR3</v>
      </c>
      <c r="B824" s="93">
        <v>822</v>
      </c>
      <c r="C824" t="s">
        <v>133</v>
      </c>
      <c r="D824" t="s">
        <v>90</v>
      </c>
      <c r="E824">
        <v>0</v>
      </c>
      <c r="F824">
        <v>0</v>
      </c>
      <c r="G824">
        <v>0</v>
      </c>
      <c r="H824">
        <v>0</v>
      </c>
      <c r="I824" t="s">
        <v>230</v>
      </c>
      <c r="J824">
        <v>0</v>
      </c>
      <c r="K824">
        <v>0</v>
      </c>
      <c r="L824">
        <v>0</v>
      </c>
      <c r="M824">
        <v>0</v>
      </c>
      <c r="N824" t="s">
        <v>230</v>
      </c>
      <c r="O824">
        <v>0.36429419956206499</v>
      </c>
      <c r="P824">
        <v>10.7586900141052</v>
      </c>
      <c r="Q824">
        <v>2.0808751547260102E-15</v>
      </c>
      <c r="R824">
        <v>0.51358454741360404</v>
      </c>
      <c r="S824">
        <v>95</v>
      </c>
      <c r="T824">
        <v>0.35787084099605398</v>
      </c>
      <c r="U824">
        <v>10.901588273593999</v>
      </c>
      <c r="V824">
        <v>7.9936057773011302E-16</v>
      </c>
      <c r="W824">
        <v>0.48777193892823301</v>
      </c>
      <c r="X824">
        <v>99</v>
      </c>
      <c r="Y824">
        <v>0.37231889937141299</v>
      </c>
      <c r="Z824">
        <v>10.603428556846101</v>
      </c>
      <c r="AA824">
        <v>1.36187357687353E-15</v>
      </c>
      <c r="AB824">
        <v>0.47833002751481302</v>
      </c>
      <c r="AC824">
        <v>99</v>
      </c>
      <c r="AD824">
        <v>0.34399566588297598</v>
      </c>
      <c r="AE824">
        <v>11.1983482161066</v>
      </c>
      <c r="AF824">
        <v>4.7961634663806795E-16</v>
      </c>
      <c r="AG824">
        <v>0.49482129065097102</v>
      </c>
      <c r="AH824">
        <v>99</v>
      </c>
      <c r="AI824">
        <v>0.36590007648265999</v>
      </c>
      <c r="AJ824">
        <v>10.7508202000288</v>
      </c>
      <c r="AK824">
        <v>1.1546319456101601E-15</v>
      </c>
      <c r="AL824">
        <v>0.517604270379453</v>
      </c>
      <c r="AM824">
        <v>99</v>
      </c>
      <c r="AN824">
        <v>0.40608159920612102</v>
      </c>
      <c r="AO824">
        <v>10.1909430471707</v>
      </c>
      <c r="AP824">
        <v>-9.9475983006413996E-16</v>
      </c>
      <c r="AQ824">
        <v>0.76992976156613602</v>
      </c>
      <c r="AR824">
        <v>99</v>
      </c>
      <c r="AS824" s="93">
        <f t="shared" si="25"/>
        <v>6</v>
      </c>
    </row>
    <row r="825" spans="1:45" x14ac:dyDescent="0.3">
      <c r="A825" s="93" t="str">
        <f t="shared" si="26"/>
        <v>UGPA3IGTA3</v>
      </c>
      <c r="B825" s="93">
        <v>823</v>
      </c>
      <c r="C825" t="s">
        <v>133</v>
      </c>
      <c r="D825" t="s">
        <v>107</v>
      </c>
      <c r="E825">
        <v>0</v>
      </c>
      <c r="F825">
        <v>0</v>
      </c>
      <c r="G825">
        <v>0</v>
      </c>
      <c r="H825">
        <v>0</v>
      </c>
      <c r="I825" t="s">
        <v>230</v>
      </c>
      <c r="J825">
        <v>0</v>
      </c>
      <c r="K825">
        <v>0</v>
      </c>
      <c r="L825">
        <v>0</v>
      </c>
      <c r="M825">
        <v>0</v>
      </c>
      <c r="N825" t="s">
        <v>230</v>
      </c>
      <c r="O825">
        <v>0.63729074909106498</v>
      </c>
      <c r="P825">
        <v>21.478697475095601</v>
      </c>
      <c r="Q825">
        <v>2.2838873649431801E-15</v>
      </c>
      <c r="R825">
        <v>1.88432041432348</v>
      </c>
      <c r="S825">
        <v>95</v>
      </c>
      <c r="T825">
        <v>0.51976102663544599</v>
      </c>
      <c r="U825">
        <v>24.110815455380099</v>
      </c>
      <c r="V825">
        <v>-3.8191672047105399E-15</v>
      </c>
      <c r="W825">
        <v>1.8739177783732499</v>
      </c>
      <c r="X825">
        <v>95</v>
      </c>
      <c r="Y825">
        <v>0.50876342466408897</v>
      </c>
      <c r="Z825">
        <v>24.451169636555601</v>
      </c>
      <c r="AA825">
        <v>-2.9605947323337501E-15</v>
      </c>
      <c r="AB825">
        <v>1.9123197265841001</v>
      </c>
      <c r="AC825">
        <v>99</v>
      </c>
      <c r="AD825">
        <v>0.55519149224562703</v>
      </c>
      <c r="AE825">
        <v>23.492939003174801</v>
      </c>
      <c r="AF825">
        <v>-2.77111666946439E-15</v>
      </c>
      <c r="AG825">
        <v>1.98220309914765</v>
      </c>
      <c r="AH825">
        <v>95</v>
      </c>
      <c r="AI825">
        <v>0.54167850708571297</v>
      </c>
      <c r="AJ825">
        <v>23.782300727455802</v>
      </c>
      <c r="AK825">
        <v>-2.4546021780803501E-15</v>
      </c>
      <c r="AL825">
        <v>2.0110674457767899</v>
      </c>
      <c r="AM825">
        <v>99</v>
      </c>
      <c r="AN825">
        <v>0</v>
      </c>
      <c r="AO825">
        <v>0</v>
      </c>
      <c r="AP825">
        <v>0</v>
      </c>
      <c r="AQ825">
        <v>0</v>
      </c>
      <c r="AR825" t="s">
        <v>230</v>
      </c>
      <c r="AS825" s="93">
        <f t="shared" si="25"/>
        <v>5</v>
      </c>
    </row>
    <row r="826" spans="1:45" x14ac:dyDescent="0.3">
      <c r="A826" s="93" t="str">
        <f t="shared" si="26"/>
        <v>UGPA3IRBR3</v>
      </c>
      <c r="B826" s="93">
        <v>824</v>
      </c>
      <c r="C826" t="s">
        <v>133</v>
      </c>
      <c r="D826" t="s">
        <v>108</v>
      </c>
      <c r="E826">
        <v>0.100743692716858</v>
      </c>
      <c r="F826">
        <v>4.87516420426841</v>
      </c>
      <c r="G826">
        <v>4.70734562441066E-16</v>
      </c>
      <c r="H826">
        <v>0.59452189730183702</v>
      </c>
      <c r="I826">
        <v>95</v>
      </c>
      <c r="J826">
        <v>5.8099259971507701E-2</v>
      </c>
      <c r="K826">
        <v>5.8772584840256901</v>
      </c>
      <c r="L826">
        <v>8.1416355139178104E-16</v>
      </c>
      <c r="M826">
        <v>0.608881604327843</v>
      </c>
      <c r="N826">
        <v>95</v>
      </c>
      <c r="O826">
        <v>-6.7918897020270499E-3</v>
      </c>
      <c r="P826">
        <v>7.3837975867425998</v>
      </c>
      <c r="Q826">
        <v>2.5376526277146399E-16</v>
      </c>
      <c r="R826">
        <v>0.70062714302685203</v>
      </c>
      <c r="S826">
        <v>95</v>
      </c>
      <c r="T826">
        <v>0</v>
      </c>
      <c r="U826">
        <v>0</v>
      </c>
      <c r="V826">
        <v>0</v>
      </c>
      <c r="W826">
        <v>0</v>
      </c>
      <c r="X826" t="s">
        <v>230</v>
      </c>
      <c r="Y826">
        <v>-0.10131679469443799</v>
      </c>
      <c r="Z826">
        <v>9.6163280423472699</v>
      </c>
      <c r="AA826">
        <v>5.1316975360451705E-16</v>
      </c>
      <c r="AB826">
        <v>1.13116415878208</v>
      </c>
      <c r="AC826">
        <v>95</v>
      </c>
      <c r="AD826">
        <v>-0.13053573872305599</v>
      </c>
      <c r="AE826">
        <v>10.232247502532401</v>
      </c>
      <c r="AF826">
        <v>-7.1054273576009995E-17</v>
      </c>
      <c r="AG826">
        <v>1.1568466243034801</v>
      </c>
      <c r="AH826">
        <v>95</v>
      </c>
      <c r="AI826">
        <v>-0.10358642311101</v>
      </c>
      <c r="AJ826">
        <v>9.6896449192941301</v>
      </c>
      <c r="AK826">
        <v>1.16270629488016E-15</v>
      </c>
      <c r="AL826">
        <v>1.1663854881445299</v>
      </c>
      <c r="AM826">
        <v>95</v>
      </c>
      <c r="AN826">
        <v>0.64940329118277296</v>
      </c>
      <c r="AO826">
        <v>-2.5228992115862301</v>
      </c>
      <c r="AP826">
        <v>-1.1368683772161599E-15</v>
      </c>
      <c r="AQ826">
        <v>6.6489956501185503</v>
      </c>
      <c r="AR826">
        <v>99</v>
      </c>
      <c r="AS826" s="93">
        <f t="shared" si="25"/>
        <v>7</v>
      </c>
    </row>
    <row r="827" spans="1:45" x14ac:dyDescent="0.3">
      <c r="A827" s="93" t="str">
        <f t="shared" si="26"/>
        <v>UGPA3MULT3</v>
      </c>
      <c r="B827" s="93">
        <v>825</v>
      </c>
      <c r="C827" t="s">
        <v>133</v>
      </c>
      <c r="D827" t="s">
        <v>109</v>
      </c>
      <c r="E827">
        <v>0</v>
      </c>
      <c r="F827">
        <v>0</v>
      </c>
      <c r="G827">
        <v>0</v>
      </c>
      <c r="H827">
        <v>0</v>
      </c>
      <c r="I827" t="s">
        <v>230</v>
      </c>
      <c r="J827">
        <v>0</v>
      </c>
      <c r="K827">
        <v>0</v>
      </c>
      <c r="L827">
        <v>0</v>
      </c>
      <c r="M827">
        <v>0</v>
      </c>
      <c r="N827" t="s">
        <v>230</v>
      </c>
      <c r="O827">
        <v>0.38571401612072098</v>
      </c>
      <c r="P827">
        <v>13.7647405914229</v>
      </c>
      <c r="Q827">
        <v>-1.7509803131231E-15</v>
      </c>
      <c r="R827">
        <v>1.20413443892212</v>
      </c>
      <c r="S827">
        <v>95</v>
      </c>
      <c r="T827">
        <v>0.35259062534177299</v>
      </c>
      <c r="U827">
        <v>14.5086079179101</v>
      </c>
      <c r="V827">
        <v>-1.0880185641326499E-15</v>
      </c>
      <c r="W827">
        <v>1.17650469111602</v>
      </c>
      <c r="X827">
        <v>95</v>
      </c>
      <c r="Y827">
        <v>0.32855476587680998</v>
      </c>
      <c r="Z827">
        <v>15.0787261870761</v>
      </c>
      <c r="AA827">
        <v>1.9342552251247202E-15</v>
      </c>
      <c r="AB827">
        <v>1.1799345795862599</v>
      </c>
      <c r="AC827">
        <v>99</v>
      </c>
      <c r="AD827">
        <v>0.33202641874109201</v>
      </c>
      <c r="AE827">
        <v>15.012800255320601</v>
      </c>
      <c r="AF827">
        <v>-1.68753899743024E-15</v>
      </c>
      <c r="AG827">
        <v>1.21429132077372</v>
      </c>
      <c r="AH827">
        <v>99</v>
      </c>
      <c r="AI827">
        <v>0.32486662875695499</v>
      </c>
      <c r="AJ827">
        <v>15.166662780143</v>
      </c>
      <c r="AK827">
        <v>1.1950036919601701E-15</v>
      </c>
      <c r="AL827">
        <v>1.23580729670669</v>
      </c>
      <c r="AM827">
        <v>99</v>
      </c>
      <c r="AN827">
        <v>0</v>
      </c>
      <c r="AO827">
        <v>0</v>
      </c>
      <c r="AP827">
        <v>0</v>
      </c>
      <c r="AQ827">
        <v>0</v>
      </c>
      <c r="AR827" t="s">
        <v>230</v>
      </c>
      <c r="AS827" s="93">
        <f t="shared" si="25"/>
        <v>5</v>
      </c>
    </row>
    <row r="828" spans="1:45" x14ac:dyDescent="0.3">
      <c r="A828" s="93" t="str">
        <f t="shared" si="26"/>
        <v>UGPA3TOTS3</v>
      </c>
      <c r="B828" s="93">
        <v>826</v>
      </c>
      <c r="C828" t="s">
        <v>133</v>
      </c>
      <c r="D828" t="s">
        <v>123</v>
      </c>
      <c r="E828">
        <v>2.1598479585878402E-2</v>
      </c>
      <c r="F828">
        <v>27.3654414566216</v>
      </c>
      <c r="G828">
        <v>-1.6342482922482299E-15</v>
      </c>
      <c r="H828">
        <v>1.2160043513192</v>
      </c>
      <c r="I828">
        <v>95</v>
      </c>
      <c r="J828">
        <v>2.55015605084703E-2</v>
      </c>
      <c r="K828">
        <v>27.302520256092201</v>
      </c>
      <c r="L828">
        <v>-9.1778436702346303E-16</v>
      </c>
      <c r="M828">
        <v>1.1446802052412099</v>
      </c>
      <c r="N828">
        <v>95</v>
      </c>
      <c r="O828">
        <v>0.13699531220376601</v>
      </c>
      <c r="P828">
        <v>24.722798196931599</v>
      </c>
      <c r="Q828">
        <v>2.7406648379318199E-15</v>
      </c>
      <c r="R828">
        <v>1.2798492557452199</v>
      </c>
      <c r="S828">
        <v>99</v>
      </c>
      <c r="T828">
        <v>0.420584102693493</v>
      </c>
      <c r="U828">
        <v>18.391933173547901</v>
      </c>
      <c r="V828">
        <v>-9.7699626167013803E-16</v>
      </c>
      <c r="W828">
        <v>1.78297167055059</v>
      </c>
      <c r="X828">
        <v>95</v>
      </c>
      <c r="Y828">
        <v>0</v>
      </c>
      <c r="Z828">
        <v>0</v>
      </c>
      <c r="AA828">
        <v>0</v>
      </c>
      <c r="AB828">
        <v>0</v>
      </c>
      <c r="AC828" t="s">
        <v>230</v>
      </c>
      <c r="AD828">
        <v>0</v>
      </c>
      <c r="AE828">
        <v>0</v>
      </c>
      <c r="AF828">
        <v>0</v>
      </c>
      <c r="AG828">
        <v>0</v>
      </c>
      <c r="AH828" t="s">
        <v>230</v>
      </c>
      <c r="AI828">
        <v>0</v>
      </c>
      <c r="AJ828">
        <v>0</v>
      </c>
      <c r="AK828">
        <v>0</v>
      </c>
      <c r="AL828">
        <v>0</v>
      </c>
      <c r="AM828" t="s">
        <v>230</v>
      </c>
      <c r="AN828">
        <v>0.99423760834411201</v>
      </c>
      <c r="AO828">
        <v>5.4937435927377196</v>
      </c>
      <c r="AP828">
        <v>-2.72848410531878E-15</v>
      </c>
      <c r="AQ828">
        <v>2.4548217638228</v>
      </c>
      <c r="AR828">
        <v>95</v>
      </c>
      <c r="AS828" s="93">
        <f t="shared" si="25"/>
        <v>5</v>
      </c>
    </row>
    <row r="829" spans="1:45" x14ac:dyDescent="0.3">
      <c r="A829" s="93" t="str">
        <f t="shared" si="26"/>
        <v>USIM5BRDT3</v>
      </c>
      <c r="B829" s="93">
        <v>827</v>
      </c>
      <c r="C829" t="s">
        <v>103</v>
      </c>
      <c r="D829" t="s">
        <v>83</v>
      </c>
      <c r="E829">
        <v>0.33859820617476899</v>
      </c>
      <c r="F829">
        <v>16.9572116337282</v>
      </c>
      <c r="G829">
        <v>1.10134124042816E-15</v>
      </c>
      <c r="H829">
        <v>0.95179493085964995</v>
      </c>
      <c r="I829">
        <v>95</v>
      </c>
      <c r="J829">
        <v>0</v>
      </c>
      <c r="K829">
        <v>0</v>
      </c>
      <c r="L829">
        <v>0</v>
      </c>
      <c r="M829">
        <v>0</v>
      </c>
      <c r="N829" t="s">
        <v>230</v>
      </c>
      <c r="O829">
        <v>0</v>
      </c>
      <c r="P829">
        <v>0</v>
      </c>
      <c r="Q829">
        <v>0</v>
      </c>
      <c r="R829">
        <v>0</v>
      </c>
      <c r="S829" t="s">
        <v>230</v>
      </c>
      <c r="T829">
        <v>5.8001417322650302E-2</v>
      </c>
      <c r="U829">
        <v>20.6677516588773</v>
      </c>
      <c r="V829">
        <v>-1.57651669496772E-15</v>
      </c>
      <c r="W829">
        <v>0.96893697657089395</v>
      </c>
      <c r="X829">
        <v>95</v>
      </c>
      <c r="Y829">
        <v>8.9300899731511896E-2</v>
      </c>
      <c r="Z829">
        <v>20.3138544527169</v>
      </c>
      <c r="AA829">
        <v>-7.1054273576010003E-16</v>
      </c>
      <c r="AB829">
        <v>1.0380968508887201</v>
      </c>
      <c r="AC829">
        <v>99</v>
      </c>
      <c r="AD829">
        <v>0.225822601397416</v>
      </c>
      <c r="AE829">
        <v>18.697782289090799</v>
      </c>
      <c r="AF829">
        <v>1.7763568394002499E-17</v>
      </c>
      <c r="AG829">
        <v>1.24878045486122</v>
      </c>
      <c r="AH829">
        <v>95</v>
      </c>
      <c r="AI829">
        <v>0</v>
      </c>
      <c r="AJ829">
        <v>0</v>
      </c>
      <c r="AK829">
        <v>0</v>
      </c>
      <c r="AL829">
        <v>0</v>
      </c>
      <c r="AM829" t="s">
        <v>230</v>
      </c>
      <c r="AN829">
        <v>0.38317050232425198</v>
      </c>
      <c r="AO829">
        <v>17.5443445306387</v>
      </c>
      <c r="AP829">
        <v>-3.41060513164848E-16</v>
      </c>
      <c r="AQ829">
        <v>2.6269223647058499</v>
      </c>
      <c r="AR829">
        <v>95</v>
      </c>
      <c r="AS829" s="93">
        <f t="shared" si="25"/>
        <v>5</v>
      </c>
    </row>
    <row r="830" spans="1:45" x14ac:dyDescent="0.3">
      <c r="A830" s="93" t="str">
        <f t="shared" si="26"/>
        <v>USIM5BRML3</v>
      </c>
      <c r="B830" s="93">
        <v>828</v>
      </c>
      <c r="C830" t="s">
        <v>103</v>
      </c>
      <c r="D830" t="s">
        <v>105</v>
      </c>
      <c r="E830">
        <v>0</v>
      </c>
      <c r="F830">
        <v>0</v>
      </c>
      <c r="G830">
        <v>0</v>
      </c>
      <c r="H830">
        <v>0</v>
      </c>
      <c r="I830" t="s">
        <v>230</v>
      </c>
      <c r="J830">
        <v>7.4475739948767897E-2</v>
      </c>
      <c r="K830">
        <v>8.68950559245331</v>
      </c>
      <c r="L830">
        <v>-5.3290705182007502E-16</v>
      </c>
      <c r="M830">
        <v>0.62213562432205305</v>
      </c>
      <c r="N830">
        <v>95</v>
      </c>
      <c r="O830">
        <v>0</v>
      </c>
      <c r="P830">
        <v>0</v>
      </c>
      <c r="Q830">
        <v>0</v>
      </c>
      <c r="R830">
        <v>0</v>
      </c>
      <c r="S830" t="s">
        <v>230</v>
      </c>
      <c r="T830">
        <v>0</v>
      </c>
      <c r="U830">
        <v>0</v>
      </c>
      <c r="V830">
        <v>0</v>
      </c>
      <c r="W830">
        <v>0</v>
      </c>
      <c r="X830" t="s">
        <v>230</v>
      </c>
      <c r="Y830">
        <v>-7.8061304676194307E-2</v>
      </c>
      <c r="Z830">
        <v>10.683325965176101</v>
      </c>
      <c r="AA830">
        <v>-1.5789838572446701E-16</v>
      </c>
      <c r="AB830">
        <v>0.72897078953159</v>
      </c>
      <c r="AC830">
        <v>99</v>
      </c>
      <c r="AD830">
        <v>-2.69185552635085E-2</v>
      </c>
      <c r="AE830">
        <v>10.0781604612534</v>
      </c>
      <c r="AF830">
        <v>9.9475983006413996E-16</v>
      </c>
      <c r="AG830">
        <v>0.79662897674508704</v>
      </c>
      <c r="AH830">
        <v>95</v>
      </c>
      <c r="AI830">
        <v>-8.6941489617459108E-3</v>
      </c>
      <c r="AJ830">
        <v>9.8686325076712507</v>
      </c>
      <c r="AK830">
        <v>-4.19866162040059E-16</v>
      </c>
      <c r="AL830">
        <v>0.81761236222896105</v>
      </c>
      <c r="AM830">
        <v>99</v>
      </c>
      <c r="AN830">
        <v>-1.42434256225545E-2</v>
      </c>
      <c r="AO830">
        <v>10.738699115393301</v>
      </c>
      <c r="AP830">
        <v>2.8421709430403998E-16</v>
      </c>
      <c r="AQ830">
        <v>2.4963865084301502</v>
      </c>
      <c r="AR830">
        <v>99</v>
      </c>
      <c r="AS830" s="93">
        <f t="shared" si="25"/>
        <v>5</v>
      </c>
    </row>
    <row r="831" spans="1:45" x14ac:dyDescent="0.3">
      <c r="A831" s="93" t="str">
        <f t="shared" si="26"/>
        <v>USIM5CPLE6</v>
      </c>
      <c r="B831" s="93">
        <v>829</v>
      </c>
      <c r="C831" t="s">
        <v>103</v>
      </c>
      <c r="D831" t="s">
        <v>508</v>
      </c>
      <c r="E831">
        <v>1.6222977178270901</v>
      </c>
      <c r="F831">
        <v>44.880914218170197</v>
      </c>
      <c r="G831">
        <v>-9.0949470177292794E-15</v>
      </c>
      <c r="H831">
        <v>2.0225740452494398</v>
      </c>
      <c r="I831">
        <v>95</v>
      </c>
      <c r="J831">
        <v>1.6990601910004599</v>
      </c>
      <c r="K831">
        <v>43.835215720417402</v>
      </c>
      <c r="L831">
        <v>-6.8685797790143003E-15</v>
      </c>
      <c r="M831">
        <v>1.91898108538088</v>
      </c>
      <c r="N831">
        <v>99</v>
      </c>
      <c r="O831">
        <v>1.40494249307787</v>
      </c>
      <c r="P831">
        <v>47.652282013155499</v>
      </c>
      <c r="Q831">
        <v>4.8722930452121203E-15</v>
      </c>
      <c r="R831">
        <v>2.1152593290480501</v>
      </c>
      <c r="S831">
        <v>99</v>
      </c>
      <c r="T831">
        <v>1.24920549194829</v>
      </c>
      <c r="U831">
        <v>49.618732591466497</v>
      </c>
      <c r="V831">
        <v>-5.06261699229071E-15</v>
      </c>
      <c r="W831">
        <v>2.20854446442255</v>
      </c>
      <c r="X831">
        <v>99</v>
      </c>
      <c r="Y831">
        <v>1.10335489466504</v>
      </c>
      <c r="Z831">
        <v>51.452056673914299</v>
      </c>
      <c r="AA831">
        <v>-1.69740764653802E-15</v>
      </c>
      <c r="AB831">
        <v>2.34782408585605</v>
      </c>
      <c r="AC831">
        <v>99</v>
      </c>
      <c r="AD831">
        <v>1.26339469153614</v>
      </c>
      <c r="AE831">
        <v>49.556256644158502</v>
      </c>
      <c r="AF831">
        <v>-4.7251091928046696E-15</v>
      </c>
      <c r="AG831">
        <v>2.4266607206075901</v>
      </c>
      <c r="AH831">
        <v>99</v>
      </c>
      <c r="AI831">
        <v>1.4651334639023901</v>
      </c>
      <c r="AJ831">
        <v>47.1843832532291</v>
      </c>
      <c r="AK831">
        <v>1.48568026568021E-15</v>
      </c>
      <c r="AL831">
        <v>2.90712791129768</v>
      </c>
      <c r="AM831">
        <v>99</v>
      </c>
      <c r="AN831">
        <v>1.4695109281624099</v>
      </c>
      <c r="AO831">
        <v>48.2199019198207</v>
      </c>
      <c r="AP831">
        <v>-1.36424205265939E-15</v>
      </c>
      <c r="AQ831">
        <v>4.2889540057597904</v>
      </c>
      <c r="AR831">
        <v>99</v>
      </c>
      <c r="AS831" s="93">
        <f t="shared" si="25"/>
        <v>8</v>
      </c>
    </row>
    <row r="832" spans="1:45" x14ac:dyDescent="0.3">
      <c r="A832" s="93" t="str">
        <f t="shared" si="26"/>
        <v>USIM5EGIE3</v>
      </c>
      <c r="B832" s="93">
        <v>830</v>
      </c>
      <c r="C832" t="s">
        <v>103</v>
      </c>
      <c r="D832" t="s">
        <v>89</v>
      </c>
      <c r="E832">
        <v>0</v>
      </c>
      <c r="F832">
        <v>0</v>
      </c>
      <c r="G832">
        <v>0</v>
      </c>
      <c r="H832">
        <v>0</v>
      </c>
      <c r="I832" t="s">
        <v>230</v>
      </c>
      <c r="J832">
        <v>0.37648170153164201</v>
      </c>
      <c r="K832">
        <v>37.924446926253403</v>
      </c>
      <c r="L832">
        <v>2.0132044179869501E-15</v>
      </c>
      <c r="M832">
        <v>1.3725469092976501</v>
      </c>
      <c r="N832">
        <v>95</v>
      </c>
      <c r="O832">
        <v>0</v>
      </c>
      <c r="P832">
        <v>0</v>
      </c>
      <c r="Q832">
        <v>0</v>
      </c>
      <c r="R832">
        <v>0</v>
      </c>
      <c r="S832" t="s">
        <v>230</v>
      </c>
      <c r="T832">
        <v>0</v>
      </c>
      <c r="U832">
        <v>0</v>
      </c>
      <c r="V832">
        <v>0</v>
      </c>
      <c r="W832">
        <v>0</v>
      </c>
      <c r="X832" t="s">
        <v>230</v>
      </c>
      <c r="Y832">
        <v>0.26974796853051097</v>
      </c>
      <c r="Z832">
        <v>39.416998530462003</v>
      </c>
      <c r="AA832">
        <v>-3.3553406966449198E-15</v>
      </c>
      <c r="AB832">
        <v>1.4380458634915301</v>
      </c>
      <c r="AC832">
        <v>99</v>
      </c>
      <c r="AD832">
        <v>0.429360328139339</v>
      </c>
      <c r="AE832">
        <v>37.526597307928697</v>
      </c>
      <c r="AF832">
        <v>4.8672177399566898E-15</v>
      </c>
      <c r="AG832">
        <v>1.63137804561109</v>
      </c>
      <c r="AH832">
        <v>95</v>
      </c>
      <c r="AI832">
        <v>0.50881098047998796</v>
      </c>
      <c r="AJ832">
        <v>36.598586269123302</v>
      </c>
      <c r="AK832">
        <v>-3.4235240904804799E-15</v>
      </c>
      <c r="AL832">
        <v>1.7474902852027701</v>
      </c>
      <c r="AM832">
        <v>95</v>
      </c>
      <c r="AN832">
        <v>0.49939754236974898</v>
      </c>
      <c r="AO832">
        <v>37.324806717765597</v>
      </c>
      <c r="AP832">
        <v>2.9558577807620202E-15</v>
      </c>
      <c r="AQ832">
        <v>2.4648520741150999</v>
      </c>
      <c r="AR832">
        <v>95</v>
      </c>
      <c r="AS832" s="93">
        <f t="shared" si="25"/>
        <v>5</v>
      </c>
    </row>
    <row r="833" spans="1:45" x14ac:dyDescent="0.3">
      <c r="A833" s="93" t="str">
        <f t="shared" si="26"/>
        <v>USIM5ENBR3</v>
      </c>
      <c r="B833" s="93">
        <v>831</v>
      </c>
      <c r="C833" t="s">
        <v>103</v>
      </c>
      <c r="D833" t="s">
        <v>90</v>
      </c>
      <c r="E833">
        <v>0.38121780350508899</v>
      </c>
      <c r="F833">
        <v>13.816153803585699</v>
      </c>
      <c r="G833">
        <v>2.0961010704923002E-15</v>
      </c>
      <c r="H833">
        <v>0.53847341866937104</v>
      </c>
      <c r="I833">
        <v>95</v>
      </c>
      <c r="J833">
        <v>0.37311028339422903</v>
      </c>
      <c r="K833">
        <v>13.932577907092099</v>
      </c>
      <c r="L833">
        <v>-1.0362081563168101E-15</v>
      </c>
      <c r="M833">
        <v>0.52905340798048295</v>
      </c>
      <c r="N833">
        <v>99</v>
      </c>
      <c r="O833">
        <v>0.28447108736374699</v>
      </c>
      <c r="P833">
        <v>15.0831043367936</v>
      </c>
      <c r="Q833">
        <v>2.2585108386660298E-15</v>
      </c>
      <c r="R833">
        <v>0.56786596145495005</v>
      </c>
      <c r="S833">
        <v>95</v>
      </c>
      <c r="T833">
        <v>0.25671164204872998</v>
      </c>
      <c r="U833">
        <v>15.435434015842301</v>
      </c>
      <c r="V833">
        <v>1.75415237890775E-15</v>
      </c>
      <c r="W833">
        <v>0.55114499301337705</v>
      </c>
      <c r="X833">
        <v>95</v>
      </c>
      <c r="Y833">
        <v>0.25985719287260001</v>
      </c>
      <c r="Z833">
        <v>15.409793258904299</v>
      </c>
      <c r="AA833">
        <v>1.71714494475358E-15</v>
      </c>
      <c r="AB833">
        <v>0.56338185508327399</v>
      </c>
      <c r="AC833">
        <v>99</v>
      </c>
      <c r="AD833">
        <v>0.27505534714914098</v>
      </c>
      <c r="AE833">
        <v>15.2302356879851</v>
      </c>
      <c r="AF833">
        <v>-3.9079850466805501E-16</v>
      </c>
      <c r="AG833">
        <v>0.57443018163802195</v>
      </c>
      <c r="AH833">
        <v>99</v>
      </c>
      <c r="AI833">
        <v>0.32216663737064699</v>
      </c>
      <c r="AJ833">
        <v>14.676988759805999</v>
      </c>
      <c r="AK833">
        <v>1.8893977291802701E-15</v>
      </c>
      <c r="AL833">
        <v>0.686031050875197</v>
      </c>
      <c r="AM833">
        <v>99</v>
      </c>
      <c r="AN833">
        <v>0.32195897925231598</v>
      </c>
      <c r="AO833">
        <v>15.013433543463799</v>
      </c>
      <c r="AP833">
        <v>-2.55795384873636E-16</v>
      </c>
      <c r="AQ833">
        <v>1.19065946516501</v>
      </c>
      <c r="AR833">
        <v>99</v>
      </c>
      <c r="AS833" s="93">
        <f t="shared" si="25"/>
        <v>8</v>
      </c>
    </row>
    <row r="834" spans="1:45" x14ac:dyDescent="0.3">
      <c r="A834" s="93" t="str">
        <f t="shared" si="26"/>
        <v>USIM5FLRY3</v>
      </c>
      <c r="B834" s="93">
        <v>832</v>
      </c>
      <c r="C834" t="s">
        <v>103</v>
      </c>
      <c r="D834" t="s">
        <v>92</v>
      </c>
      <c r="E834">
        <v>-0.13770364307114299</v>
      </c>
      <c r="F834">
        <v>28.979060097159</v>
      </c>
      <c r="G834">
        <v>-8.1712414612411495E-16</v>
      </c>
      <c r="H834">
        <v>0.78389169047118501</v>
      </c>
      <c r="I834">
        <v>99</v>
      </c>
      <c r="J834">
        <v>0</v>
      </c>
      <c r="K834">
        <v>0</v>
      </c>
      <c r="L834">
        <v>0</v>
      </c>
      <c r="M834">
        <v>0</v>
      </c>
      <c r="N834" t="s">
        <v>230</v>
      </c>
      <c r="O834">
        <v>0.22259422437793899</v>
      </c>
      <c r="P834">
        <v>24.176040882335499</v>
      </c>
      <c r="Q834">
        <v>2.5376526277146399E-16</v>
      </c>
      <c r="R834">
        <v>1.0929585337396499</v>
      </c>
      <c r="S834">
        <v>95</v>
      </c>
      <c r="T834">
        <v>0.28134876373865397</v>
      </c>
      <c r="U834">
        <v>23.426617222318399</v>
      </c>
      <c r="V834">
        <v>1.1990408665951699E-15</v>
      </c>
      <c r="W834">
        <v>1.0692706048924701</v>
      </c>
      <c r="X834">
        <v>95</v>
      </c>
      <c r="Y834">
        <v>0.40284961272712799</v>
      </c>
      <c r="Z834">
        <v>21.970239122931702</v>
      </c>
      <c r="AA834">
        <v>-4.9343245538895898E-16</v>
      </c>
      <c r="AB834">
        <v>1.2384596207290299</v>
      </c>
      <c r="AC834">
        <v>99</v>
      </c>
      <c r="AD834">
        <v>0.48935143444747198</v>
      </c>
      <c r="AE834">
        <v>20.945262851393</v>
      </c>
      <c r="AF834">
        <v>-3.1974423109204502E-16</v>
      </c>
      <c r="AG834">
        <v>1.3471629888602601</v>
      </c>
      <c r="AH834">
        <v>95</v>
      </c>
      <c r="AI834">
        <v>0.60031233624749103</v>
      </c>
      <c r="AJ834">
        <v>19.635674364411901</v>
      </c>
      <c r="AK834">
        <v>-2.4223047810003399E-16</v>
      </c>
      <c r="AL834">
        <v>1.53964003883866</v>
      </c>
      <c r="AM834">
        <v>95</v>
      </c>
      <c r="AN834">
        <v>0.59914507255563998</v>
      </c>
      <c r="AO834">
        <v>20.164594052453001</v>
      </c>
      <c r="AP834">
        <v>1.36424205265939E-15</v>
      </c>
      <c r="AQ834">
        <v>2.1432073555184101</v>
      </c>
      <c r="AR834">
        <v>99</v>
      </c>
      <c r="AS834" s="93">
        <f t="shared" si="25"/>
        <v>7</v>
      </c>
    </row>
    <row r="835" spans="1:45" x14ac:dyDescent="0.3">
      <c r="A835" s="93" t="str">
        <f t="shared" si="26"/>
        <v>USIM5GGBR4</v>
      </c>
      <c r="B835" s="93">
        <v>833</v>
      </c>
      <c r="C835" t="s">
        <v>103</v>
      </c>
      <c r="D835" t="s">
        <v>39</v>
      </c>
      <c r="E835">
        <v>0</v>
      </c>
      <c r="F835">
        <v>0</v>
      </c>
      <c r="G835">
        <v>0</v>
      </c>
      <c r="H835">
        <v>0</v>
      </c>
      <c r="I835" t="s">
        <v>230</v>
      </c>
      <c r="J835">
        <v>0</v>
      </c>
      <c r="K835">
        <v>0</v>
      </c>
      <c r="L835">
        <v>0</v>
      </c>
      <c r="M835">
        <v>0</v>
      </c>
      <c r="N835" t="s">
        <v>230</v>
      </c>
      <c r="O835">
        <v>0</v>
      </c>
      <c r="P835">
        <v>0</v>
      </c>
      <c r="Q835">
        <v>0</v>
      </c>
      <c r="R835">
        <v>0</v>
      </c>
      <c r="S835" t="s">
        <v>230</v>
      </c>
      <c r="T835">
        <v>1.26234329206103</v>
      </c>
      <c r="U835">
        <v>6.9116974890312397</v>
      </c>
      <c r="V835">
        <v>-2.19824158875781E-15</v>
      </c>
      <c r="W835">
        <v>0.86329225771743401</v>
      </c>
      <c r="X835">
        <v>95</v>
      </c>
      <c r="Y835">
        <v>1.3323715056418499</v>
      </c>
      <c r="Z835">
        <v>6.0546714390070004</v>
      </c>
      <c r="AA835">
        <v>-1.09542005096349E-15</v>
      </c>
      <c r="AB835">
        <v>0.88076701313762495</v>
      </c>
      <c r="AC835">
        <v>95</v>
      </c>
      <c r="AD835">
        <v>1.35722801372712</v>
      </c>
      <c r="AE835">
        <v>5.7603425505944301</v>
      </c>
      <c r="AF835">
        <v>-1.4832579608992101E-15</v>
      </c>
      <c r="AG835">
        <v>0.85386639432137001</v>
      </c>
      <c r="AH835">
        <v>95</v>
      </c>
      <c r="AI835">
        <v>1.42531600902513</v>
      </c>
      <c r="AJ835">
        <v>4.95413214917658</v>
      </c>
      <c r="AK835">
        <v>-5.6520444890008E-17</v>
      </c>
      <c r="AL835">
        <v>0.97475609762495496</v>
      </c>
      <c r="AM835">
        <v>99</v>
      </c>
      <c r="AN835">
        <v>1.4413554306392</v>
      </c>
      <c r="AO835">
        <v>4.87837970630145</v>
      </c>
      <c r="AP835">
        <v>2.77111666946439E-15</v>
      </c>
      <c r="AQ835">
        <v>1.04390915312527</v>
      </c>
      <c r="AR835">
        <v>99</v>
      </c>
      <c r="AS835" s="93">
        <f t="shared" si="25"/>
        <v>5</v>
      </c>
    </row>
    <row r="836" spans="1:45" x14ac:dyDescent="0.3">
      <c r="A836" s="93" t="str">
        <f t="shared" si="26"/>
        <v>USIM5GOAU4</v>
      </c>
      <c r="B836" s="93">
        <v>834</v>
      </c>
      <c r="C836" t="s">
        <v>103</v>
      </c>
      <c r="D836" t="s">
        <v>40</v>
      </c>
      <c r="E836">
        <v>0</v>
      </c>
      <c r="F836">
        <v>0</v>
      </c>
      <c r="G836">
        <v>0</v>
      </c>
      <c r="H836">
        <v>0</v>
      </c>
      <c r="I836" t="s">
        <v>230</v>
      </c>
      <c r="J836">
        <v>0</v>
      </c>
      <c r="K836">
        <v>0</v>
      </c>
      <c r="L836">
        <v>0</v>
      </c>
      <c r="M836">
        <v>0</v>
      </c>
      <c r="N836" t="s">
        <v>230</v>
      </c>
      <c r="O836">
        <v>0.52390544611616296</v>
      </c>
      <c r="P836">
        <v>3.7346767096517799</v>
      </c>
      <c r="Q836">
        <v>3.2355071003361698E-16</v>
      </c>
      <c r="R836">
        <v>0.311330237815308</v>
      </c>
      <c r="S836">
        <v>95</v>
      </c>
      <c r="T836">
        <v>0.55742512771667796</v>
      </c>
      <c r="U836">
        <v>3.3074262141512998</v>
      </c>
      <c r="V836">
        <v>7.7715611723761002E-17</v>
      </c>
      <c r="W836">
        <v>0.32475064143070898</v>
      </c>
      <c r="X836">
        <v>95</v>
      </c>
      <c r="Y836">
        <v>0.59088637225565999</v>
      </c>
      <c r="Z836">
        <v>2.8993516069960399</v>
      </c>
      <c r="AA836">
        <v>3.05928122341154E-16</v>
      </c>
      <c r="AB836">
        <v>0.34521073594692198</v>
      </c>
      <c r="AC836">
        <v>95</v>
      </c>
      <c r="AD836">
        <v>0.61253262473254</v>
      </c>
      <c r="AE836">
        <v>2.6429177872386398</v>
      </c>
      <c r="AF836">
        <v>-7.9936057773011302E-16</v>
      </c>
      <c r="AG836">
        <v>0.35178678014387599</v>
      </c>
      <c r="AH836">
        <v>95</v>
      </c>
      <c r="AI836">
        <v>0.64639367393154401</v>
      </c>
      <c r="AJ836">
        <v>2.2424172558627702</v>
      </c>
      <c r="AK836">
        <v>-1.7359850930502399E-16</v>
      </c>
      <c r="AL836">
        <v>0.42219788184500201</v>
      </c>
      <c r="AM836">
        <v>95</v>
      </c>
      <c r="AN836">
        <v>0.65345399368145896</v>
      </c>
      <c r="AO836">
        <v>2.2465962259332102</v>
      </c>
      <c r="AP836">
        <v>5.32907051820075E-17</v>
      </c>
      <c r="AQ836">
        <v>0.50454566692148195</v>
      </c>
      <c r="AR836">
        <v>99</v>
      </c>
      <c r="AS836" s="93">
        <f t="shared" ref="AS836:AS899" si="27">IF(AR836="",0,8-SUMIFS($E$1:$AQ$1,E836:AQ836,0))</f>
        <v>6</v>
      </c>
    </row>
    <row r="837" spans="1:45" x14ac:dyDescent="0.3">
      <c r="A837" s="93" t="str">
        <f t="shared" si="26"/>
        <v>USIM5HGTX3</v>
      </c>
      <c r="B837" s="93">
        <v>835</v>
      </c>
      <c r="C837" t="s">
        <v>103</v>
      </c>
      <c r="D837" t="s">
        <v>106</v>
      </c>
      <c r="E837">
        <v>-0.13146441933463701</v>
      </c>
      <c r="F837">
        <v>19.142235527146699</v>
      </c>
      <c r="G837">
        <v>-1.4921397450962099E-15</v>
      </c>
      <c r="H837">
        <v>0.709720427875561</v>
      </c>
      <c r="I837">
        <v>99</v>
      </c>
      <c r="J837">
        <v>-7.1497926650674704E-4</v>
      </c>
      <c r="K837">
        <v>17.4373355637487</v>
      </c>
      <c r="L837">
        <v>-9.4739031434680004E-16</v>
      </c>
      <c r="M837">
        <v>1.02476939097584</v>
      </c>
      <c r="N837">
        <v>95</v>
      </c>
      <c r="O837">
        <v>0</v>
      </c>
      <c r="P837">
        <v>0</v>
      </c>
      <c r="Q837">
        <v>0</v>
      </c>
      <c r="R837">
        <v>0</v>
      </c>
      <c r="S837" t="s">
        <v>230</v>
      </c>
      <c r="T837">
        <v>0</v>
      </c>
      <c r="U837">
        <v>0</v>
      </c>
      <c r="V837">
        <v>0</v>
      </c>
      <c r="W837">
        <v>0</v>
      </c>
      <c r="X837" t="s">
        <v>230</v>
      </c>
      <c r="Y837">
        <v>0.424192778563172</v>
      </c>
      <c r="Z837">
        <v>12.017921533906399</v>
      </c>
      <c r="AA837">
        <v>1.68753899743024E-15</v>
      </c>
      <c r="AB837">
        <v>1.2437415881037199</v>
      </c>
      <c r="AC837">
        <v>95</v>
      </c>
      <c r="AD837">
        <v>0.45971656207261502</v>
      </c>
      <c r="AE837">
        <v>11.598474542196801</v>
      </c>
      <c r="AF837">
        <v>-1.20792265079217E-15</v>
      </c>
      <c r="AG837">
        <v>1.26386914026056</v>
      </c>
      <c r="AH837">
        <v>95</v>
      </c>
      <c r="AI837">
        <v>0.462596704305554</v>
      </c>
      <c r="AJ837">
        <v>11.569986499509399</v>
      </c>
      <c r="AK837">
        <v>1.0012193094801399E-15</v>
      </c>
      <c r="AL837">
        <v>1.24220482906787</v>
      </c>
      <c r="AM837">
        <v>99</v>
      </c>
      <c r="AN837">
        <v>0.457912502093895</v>
      </c>
      <c r="AO837">
        <v>12.412010429788101</v>
      </c>
      <c r="AP837">
        <v>7.3896444519050396E-16</v>
      </c>
      <c r="AQ837">
        <v>2.6049130321519001</v>
      </c>
      <c r="AR837">
        <v>95</v>
      </c>
      <c r="AS837" s="93">
        <f t="shared" si="27"/>
        <v>6</v>
      </c>
    </row>
    <row r="838" spans="1:45" x14ac:dyDescent="0.3">
      <c r="A838" s="93" t="str">
        <f t="shared" si="26"/>
        <v>USIM5IGTA3</v>
      </c>
      <c r="B838" s="93">
        <v>836</v>
      </c>
      <c r="C838" t="s">
        <v>103</v>
      </c>
      <c r="D838" t="s">
        <v>107</v>
      </c>
      <c r="E838">
        <v>0</v>
      </c>
      <c r="F838">
        <v>0</v>
      </c>
      <c r="G838">
        <v>0</v>
      </c>
      <c r="H838">
        <v>0</v>
      </c>
      <c r="I838" t="s">
        <v>230</v>
      </c>
      <c r="J838">
        <v>0.48741759230460202</v>
      </c>
      <c r="K838">
        <v>28.849052376769801</v>
      </c>
      <c r="L838">
        <v>-2.7237471537470501E-15</v>
      </c>
      <c r="M838">
        <v>2.1880405106821801</v>
      </c>
      <c r="N838">
        <v>95</v>
      </c>
      <c r="O838">
        <v>0</v>
      </c>
      <c r="P838">
        <v>0</v>
      </c>
      <c r="Q838">
        <v>0</v>
      </c>
      <c r="R838">
        <v>0</v>
      </c>
      <c r="S838" t="s">
        <v>230</v>
      </c>
      <c r="T838">
        <v>0.185731151088362</v>
      </c>
      <c r="U838">
        <v>32.733083206940996</v>
      </c>
      <c r="V838">
        <v>-1.8207657603852601E-15</v>
      </c>
      <c r="W838">
        <v>2.0896946532316401</v>
      </c>
      <c r="X838">
        <v>95</v>
      </c>
      <c r="Y838">
        <v>0.19278335387641399</v>
      </c>
      <c r="Z838">
        <v>32.696708730381502</v>
      </c>
      <c r="AA838">
        <v>-5.6448672896496797E-15</v>
      </c>
      <c r="AB838">
        <v>2.1424628225012801</v>
      </c>
      <c r="AC838">
        <v>99</v>
      </c>
      <c r="AD838">
        <v>0.31050050697155102</v>
      </c>
      <c r="AE838">
        <v>31.3033449800471</v>
      </c>
      <c r="AF838">
        <v>-7.8159700933611001E-16</v>
      </c>
      <c r="AG838">
        <v>2.28648962981825</v>
      </c>
      <c r="AH838">
        <v>99</v>
      </c>
      <c r="AI838">
        <v>0.37842384015124703</v>
      </c>
      <c r="AJ838">
        <v>30.509776767736799</v>
      </c>
      <c r="AK838">
        <v>-6.1365054452008702E-16</v>
      </c>
      <c r="AL838">
        <v>2.3455454202638002</v>
      </c>
      <c r="AM838">
        <v>99</v>
      </c>
      <c r="AN838">
        <v>0.36742811588909102</v>
      </c>
      <c r="AO838">
        <v>32.538583971576401</v>
      </c>
      <c r="AP838">
        <v>4.0927261579781799E-15</v>
      </c>
      <c r="AQ838">
        <v>6.0583908145329302</v>
      </c>
      <c r="AR838">
        <v>99</v>
      </c>
      <c r="AS838" s="93">
        <f t="shared" si="27"/>
        <v>6</v>
      </c>
    </row>
    <row r="839" spans="1:45" x14ac:dyDescent="0.3">
      <c r="A839" s="93" t="str">
        <f t="shared" si="26"/>
        <v>USIM5IRBR3</v>
      </c>
      <c r="B839" s="93">
        <v>837</v>
      </c>
      <c r="C839" t="s">
        <v>103</v>
      </c>
      <c r="D839" t="s">
        <v>108</v>
      </c>
      <c r="E839">
        <v>0.17793998303619099</v>
      </c>
      <c r="F839">
        <v>4.7988915376016203</v>
      </c>
      <c r="G839">
        <v>2.8421709430403998E-16</v>
      </c>
      <c r="H839">
        <v>0.53892268521508602</v>
      </c>
      <c r="I839">
        <v>95</v>
      </c>
      <c r="J839">
        <v>6.9532310612405807E-2</v>
      </c>
      <c r="K839">
        <v>6.2648795226095304</v>
      </c>
      <c r="L839">
        <v>5.1810407815840602E-16</v>
      </c>
      <c r="M839">
        <v>0.60395313856251898</v>
      </c>
      <c r="N839">
        <v>95</v>
      </c>
      <c r="O839">
        <v>-5.2449466084825598E-2</v>
      </c>
      <c r="P839">
        <v>7.8413762749960796</v>
      </c>
      <c r="Q839">
        <v>3.1720657846432999E-17</v>
      </c>
      <c r="R839">
        <v>0.68968185090436096</v>
      </c>
      <c r="S839">
        <v>95</v>
      </c>
      <c r="T839">
        <v>-0.18184101475778999</v>
      </c>
      <c r="U839">
        <v>9.4886137945171605</v>
      </c>
      <c r="V839">
        <v>3.3306690738754701E-16</v>
      </c>
      <c r="W839">
        <v>0.89469650521928401</v>
      </c>
      <c r="X839">
        <v>95</v>
      </c>
      <c r="Y839">
        <v>-0.14350688315312299</v>
      </c>
      <c r="Z839">
        <v>9.0608857657644499</v>
      </c>
      <c r="AA839">
        <v>-4.1448326252672502E-16</v>
      </c>
      <c r="AB839">
        <v>1.0730597722787301</v>
      </c>
      <c r="AC839">
        <v>95</v>
      </c>
      <c r="AD839">
        <v>-0.15435907529409201</v>
      </c>
      <c r="AE839">
        <v>9.1904591966995497</v>
      </c>
      <c r="AF839">
        <v>-3.1974423109204502E-16</v>
      </c>
      <c r="AG839">
        <v>1.10097991235216</v>
      </c>
      <c r="AH839">
        <v>95</v>
      </c>
      <c r="AI839">
        <v>-0.14295557452206201</v>
      </c>
      <c r="AJ839">
        <v>9.0589050208632607</v>
      </c>
      <c r="AK839">
        <v>-3.71420066420052E-16</v>
      </c>
      <c r="AL839">
        <v>1.1095209941180799</v>
      </c>
      <c r="AM839">
        <v>99</v>
      </c>
      <c r="AN839">
        <v>-0.11459904288756</v>
      </c>
      <c r="AO839">
        <v>10.990062483759701</v>
      </c>
      <c r="AP839">
        <v>-1.36424205265939E-15</v>
      </c>
      <c r="AQ839">
        <v>7.0035688191433598</v>
      </c>
      <c r="AR839">
        <v>99</v>
      </c>
      <c r="AS839" s="93">
        <f t="shared" si="27"/>
        <v>8</v>
      </c>
    </row>
    <row r="840" spans="1:45" x14ac:dyDescent="0.3">
      <c r="A840" s="93" t="str">
        <f t="shared" si="26"/>
        <v>USIM5LCAM3</v>
      </c>
      <c r="B840" s="93">
        <v>838</v>
      </c>
      <c r="C840" t="s">
        <v>103</v>
      </c>
      <c r="D840" t="s">
        <v>509</v>
      </c>
      <c r="E840">
        <v>0</v>
      </c>
      <c r="F840">
        <v>0</v>
      </c>
      <c r="G840">
        <v>0</v>
      </c>
      <c r="H840">
        <v>0</v>
      </c>
      <c r="I840" t="s">
        <v>230</v>
      </c>
      <c r="J840">
        <v>0</v>
      </c>
      <c r="K840">
        <v>0</v>
      </c>
      <c r="L840">
        <v>0</v>
      </c>
      <c r="M840">
        <v>0</v>
      </c>
      <c r="N840" t="s">
        <v>230</v>
      </c>
      <c r="O840">
        <v>0</v>
      </c>
      <c r="P840">
        <v>0</v>
      </c>
      <c r="Q840">
        <v>0</v>
      </c>
      <c r="R840">
        <v>0</v>
      </c>
      <c r="S840" t="s">
        <v>230</v>
      </c>
      <c r="T840">
        <v>1.4337838584489799</v>
      </c>
      <c r="U840">
        <v>7.6732060568855598</v>
      </c>
      <c r="V840">
        <v>8.4376949871511903E-16</v>
      </c>
      <c r="W840">
        <v>1.6793334004137901</v>
      </c>
      <c r="X840">
        <v>95</v>
      </c>
      <c r="Y840">
        <v>1.51321665958625</v>
      </c>
      <c r="Z840">
        <v>6.6947173293212501</v>
      </c>
      <c r="AA840">
        <v>2.44742497872923E-15</v>
      </c>
      <c r="AB840">
        <v>1.6347039761995901</v>
      </c>
      <c r="AC840">
        <v>95</v>
      </c>
      <c r="AD840">
        <v>1.5610801249478901</v>
      </c>
      <c r="AE840">
        <v>6.1277620936852397</v>
      </c>
      <c r="AF840">
        <v>1.56319401867222E-15</v>
      </c>
      <c r="AG840">
        <v>1.60561277327094</v>
      </c>
      <c r="AH840">
        <v>95</v>
      </c>
      <c r="AI840">
        <v>1.65103779101006</v>
      </c>
      <c r="AJ840">
        <v>5.0640008778580903</v>
      </c>
      <c r="AK840">
        <v>1.5341263613002201E-15</v>
      </c>
      <c r="AL840">
        <v>1.71265026727384</v>
      </c>
      <c r="AM840">
        <v>99</v>
      </c>
      <c r="AN840">
        <v>1.6595472481753299</v>
      </c>
      <c r="AO840">
        <v>5.1841941772974103</v>
      </c>
      <c r="AP840">
        <v>1.9255708139098701E-15</v>
      </c>
      <c r="AQ840">
        <v>1.77247383099295</v>
      </c>
      <c r="AR840">
        <v>99</v>
      </c>
      <c r="AS840" s="93">
        <f t="shared" si="27"/>
        <v>5</v>
      </c>
    </row>
    <row r="841" spans="1:45" x14ac:dyDescent="0.3">
      <c r="A841" s="93" t="str">
        <f t="shared" si="26"/>
        <v>USIM5LREN3</v>
      </c>
      <c r="B841" s="93">
        <v>839</v>
      </c>
      <c r="C841" t="s">
        <v>103</v>
      </c>
      <c r="D841" t="s">
        <v>114</v>
      </c>
      <c r="E841">
        <v>0</v>
      </c>
      <c r="F841">
        <v>0</v>
      </c>
      <c r="G841">
        <v>0</v>
      </c>
      <c r="H841">
        <v>0</v>
      </c>
      <c r="I841" t="s">
        <v>230</v>
      </c>
      <c r="J841">
        <v>0</v>
      </c>
      <c r="K841">
        <v>0</v>
      </c>
      <c r="L841">
        <v>0</v>
      </c>
      <c r="M841">
        <v>0</v>
      </c>
      <c r="N841" t="s">
        <v>230</v>
      </c>
      <c r="O841">
        <v>0.29114054645022103</v>
      </c>
      <c r="P841">
        <v>39.262300985192702</v>
      </c>
      <c r="Q841">
        <v>1.4210854715202001E-15</v>
      </c>
      <c r="R841">
        <v>2.2810901613608099</v>
      </c>
      <c r="S841">
        <v>95</v>
      </c>
      <c r="T841">
        <v>0.240356823631551</v>
      </c>
      <c r="U841">
        <v>39.908965438718297</v>
      </c>
      <c r="V841">
        <v>1.1546319456101601E-15</v>
      </c>
      <c r="W841">
        <v>2.18103002708204</v>
      </c>
      <c r="X841">
        <v>95</v>
      </c>
      <c r="Y841">
        <v>0.32074373498342001</v>
      </c>
      <c r="Z841">
        <v>38.991639837298003</v>
      </c>
      <c r="AA841">
        <v>-1.1842378929335E-15</v>
      </c>
      <c r="AB841">
        <v>2.3336128829190099</v>
      </c>
      <c r="AC841">
        <v>99</v>
      </c>
      <c r="AD841">
        <v>0.52174961706473599</v>
      </c>
      <c r="AE841">
        <v>36.611660871932401</v>
      </c>
      <c r="AF841">
        <v>-4.6540549192286604E-15</v>
      </c>
      <c r="AG841">
        <v>2.6054568840229502</v>
      </c>
      <c r="AH841">
        <v>95</v>
      </c>
      <c r="AI841">
        <v>0.69125777644278696</v>
      </c>
      <c r="AJ841">
        <v>34.618637359871201</v>
      </c>
      <c r="AK841">
        <v>-2.19622300144031E-15</v>
      </c>
      <c r="AL841">
        <v>2.8397856015587299</v>
      </c>
      <c r="AM841">
        <v>99</v>
      </c>
      <c r="AN841">
        <v>0.67466135775435498</v>
      </c>
      <c r="AO841">
        <v>36.186395479508199</v>
      </c>
      <c r="AP841">
        <v>-2.72848410531878E-15</v>
      </c>
      <c r="AQ841">
        <v>4.8678062214216196</v>
      </c>
      <c r="AR841">
        <v>95</v>
      </c>
      <c r="AS841" s="93">
        <f t="shared" si="27"/>
        <v>6</v>
      </c>
    </row>
    <row r="842" spans="1:45" x14ac:dyDescent="0.3">
      <c r="A842" s="93" t="str">
        <f t="shared" si="26"/>
        <v>USIM5MULT3</v>
      </c>
      <c r="B842" s="93">
        <v>840</v>
      </c>
      <c r="C842" t="s">
        <v>103</v>
      </c>
      <c r="D842" t="s">
        <v>109</v>
      </c>
      <c r="E842">
        <v>0</v>
      </c>
      <c r="F842">
        <v>0</v>
      </c>
      <c r="G842">
        <v>0</v>
      </c>
      <c r="H842">
        <v>0</v>
      </c>
      <c r="I842" t="s">
        <v>230</v>
      </c>
      <c r="J842">
        <v>0</v>
      </c>
      <c r="K842">
        <v>0</v>
      </c>
      <c r="L842">
        <v>0</v>
      </c>
      <c r="M842">
        <v>0</v>
      </c>
      <c r="N842" t="s">
        <v>230</v>
      </c>
      <c r="O842">
        <v>0.18287213359204499</v>
      </c>
      <c r="P842">
        <v>19.6941904246478</v>
      </c>
      <c r="Q842">
        <v>-1.4972150503516401E-15</v>
      </c>
      <c r="R842">
        <v>1.3550987136792501</v>
      </c>
      <c r="S842">
        <v>95</v>
      </c>
      <c r="T842">
        <v>0.16000057044663599</v>
      </c>
      <c r="U842">
        <v>19.9874077411984</v>
      </c>
      <c r="V842">
        <v>-3.1086244689504401E-16</v>
      </c>
      <c r="W842">
        <v>1.30808191191112</v>
      </c>
      <c r="X842">
        <v>95</v>
      </c>
      <c r="Y842">
        <v>0.146296137272969</v>
      </c>
      <c r="Z842">
        <v>20.178284894873201</v>
      </c>
      <c r="AA842">
        <v>1.85530603226248E-15</v>
      </c>
      <c r="AB842">
        <v>1.3154693478495501</v>
      </c>
      <c r="AC842">
        <v>99</v>
      </c>
      <c r="AD842">
        <v>0.199652191055359</v>
      </c>
      <c r="AE842">
        <v>19.547379279672398</v>
      </c>
      <c r="AF842">
        <v>5.6843418860807996E-16</v>
      </c>
      <c r="AG842">
        <v>1.3716740610620901</v>
      </c>
      <c r="AH842">
        <v>99</v>
      </c>
      <c r="AI842">
        <v>0.237924949008467</v>
      </c>
      <c r="AJ842">
        <v>19.0995035000727</v>
      </c>
      <c r="AK842">
        <v>1.74405944232025E-15</v>
      </c>
      <c r="AL842">
        <v>1.41069454054967</v>
      </c>
      <c r="AM842">
        <v>99</v>
      </c>
      <c r="AN842">
        <v>0.23177606654636301</v>
      </c>
      <c r="AO842">
        <v>20.3039865227577</v>
      </c>
      <c r="AP842">
        <v>3.6379788070917099E-15</v>
      </c>
      <c r="AQ842">
        <v>3.6103741183976501</v>
      </c>
      <c r="AR842">
        <v>99</v>
      </c>
      <c r="AS842" s="93">
        <f t="shared" si="27"/>
        <v>6</v>
      </c>
    </row>
    <row r="843" spans="1:45" x14ac:dyDescent="0.3">
      <c r="A843" s="93" t="str">
        <f t="shared" si="26"/>
        <v>USIM5RADL3</v>
      </c>
      <c r="B843" s="93">
        <v>841</v>
      </c>
      <c r="C843" t="s">
        <v>103</v>
      </c>
      <c r="D843" t="s">
        <v>99</v>
      </c>
      <c r="E843">
        <v>0</v>
      </c>
      <c r="F843">
        <v>0</v>
      </c>
      <c r="G843">
        <v>0</v>
      </c>
      <c r="H843">
        <v>0</v>
      </c>
      <c r="I843" t="s">
        <v>230</v>
      </c>
      <c r="J843">
        <v>0</v>
      </c>
      <c r="K843">
        <v>0</v>
      </c>
      <c r="L843">
        <v>0</v>
      </c>
      <c r="M843">
        <v>0</v>
      </c>
      <c r="N843" t="s">
        <v>230</v>
      </c>
      <c r="O843">
        <v>0</v>
      </c>
      <c r="P843">
        <v>0</v>
      </c>
      <c r="Q843">
        <v>0</v>
      </c>
      <c r="R843">
        <v>0</v>
      </c>
      <c r="S843" t="s">
        <v>230</v>
      </c>
      <c r="T843">
        <v>0.39097104522974202</v>
      </c>
      <c r="U843">
        <v>19.692635189759098</v>
      </c>
      <c r="V843">
        <v>1.06581410364015E-15</v>
      </c>
      <c r="W843">
        <v>1.1540426815238101</v>
      </c>
      <c r="X843">
        <v>95</v>
      </c>
      <c r="Y843">
        <v>0.41272351229082699</v>
      </c>
      <c r="Z843">
        <v>19.428377605605501</v>
      </c>
      <c r="AA843">
        <v>9.8686491077791697E-16</v>
      </c>
      <c r="AB843">
        <v>1.0995070589701299</v>
      </c>
      <c r="AC843">
        <v>95</v>
      </c>
      <c r="AD843">
        <v>0.42479374766780897</v>
      </c>
      <c r="AE843">
        <v>19.285452275668298</v>
      </c>
      <c r="AF843">
        <v>-1.8651746813702599E-15</v>
      </c>
      <c r="AG843">
        <v>1.0547148772000601</v>
      </c>
      <c r="AH843">
        <v>99</v>
      </c>
      <c r="AI843">
        <v>0.43958703212204803</v>
      </c>
      <c r="AJ843">
        <v>19.1095685061117</v>
      </c>
      <c r="AK843">
        <v>-1.61486985400023E-16</v>
      </c>
      <c r="AL843">
        <v>1.05833471790328</v>
      </c>
      <c r="AM843">
        <v>99</v>
      </c>
      <c r="AN843">
        <v>0.44191512227876101</v>
      </c>
      <c r="AO843">
        <v>19.178227746466401</v>
      </c>
      <c r="AP843">
        <v>-3.01270119962282E-15</v>
      </c>
      <c r="AQ843">
        <v>1.0837215598740899</v>
      </c>
      <c r="AR843">
        <v>99</v>
      </c>
      <c r="AS843" s="93">
        <f t="shared" si="27"/>
        <v>5</v>
      </c>
    </row>
    <row r="844" spans="1:45" x14ac:dyDescent="0.3">
      <c r="A844" s="93" t="str">
        <f t="shared" si="26"/>
        <v>USIM5UGPA3</v>
      </c>
      <c r="B844" s="93">
        <v>842</v>
      </c>
      <c r="C844" t="s">
        <v>103</v>
      </c>
      <c r="D844" t="s">
        <v>133</v>
      </c>
      <c r="E844">
        <v>0.77452049463191297</v>
      </c>
      <c r="F844">
        <v>11.631667581384001</v>
      </c>
      <c r="G844">
        <v>1.70530256582424E-15</v>
      </c>
      <c r="H844">
        <v>1.4827859821829401</v>
      </c>
      <c r="I844">
        <v>95</v>
      </c>
      <c r="J844">
        <v>0</v>
      </c>
      <c r="K844">
        <v>0</v>
      </c>
      <c r="L844">
        <v>0</v>
      </c>
      <c r="M844">
        <v>0</v>
      </c>
      <c r="N844" t="s">
        <v>230</v>
      </c>
      <c r="O844">
        <v>0</v>
      </c>
      <c r="P844">
        <v>0</v>
      </c>
      <c r="Q844">
        <v>0</v>
      </c>
      <c r="R844">
        <v>0</v>
      </c>
      <c r="S844" t="s">
        <v>230</v>
      </c>
      <c r="T844">
        <v>0</v>
      </c>
      <c r="U844">
        <v>0</v>
      </c>
      <c r="V844">
        <v>0</v>
      </c>
      <c r="W844">
        <v>0</v>
      </c>
      <c r="X844" t="s">
        <v>230</v>
      </c>
      <c r="Y844">
        <v>0.62133498630189599</v>
      </c>
      <c r="Z844">
        <v>13.701177819505901</v>
      </c>
      <c r="AA844">
        <v>2.1711028037114201E-16</v>
      </c>
      <c r="AB844">
        <v>1.22953153314316</v>
      </c>
      <c r="AC844">
        <v>95</v>
      </c>
      <c r="AD844">
        <v>0.736350895319409</v>
      </c>
      <c r="AE844">
        <v>12.3383956573328</v>
      </c>
      <c r="AF844">
        <v>5.8619775700208298E-16</v>
      </c>
      <c r="AG844">
        <v>1.32618342157547</v>
      </c>
      <c r="AH844">
        <v>95</v>
      </c>
      <c r="AI844">
        <v>0.84384557165125496</v>
      </c>
      <c r="AJ844">
        <v>11.0704737076559</v>
      </c>
      <c r="AK844">
        <v>1.9216951262602701E-15</v>
      </c>
      <c r="AL844">
        <v>1.50780573529866</v>
      </c>
      <c r="AM844">
        <v>95</v>
      </c>
      <c r="AN844">
        <v>0.86489638052380302</v>
      </c>
      <c r="AO844">
        <v>11.211667399684</v>
      </c>
      <c r="AP844">
        <v>8.8107299234252403E-16</v>
      </c>
      <c r="AQ844">
        <v>1.9254709137308601</v>
      </c>
      <c r="AR844">
        <v>99</v>
      </c>
      <c r="AS844" s="93">
        <f t="shared" si="27"/>
        <v>5</v>
      </c>
    </row>
    <row r="845" spans="1:45" x14ac:dyDescent="0.3">
      <c r="A845" s="93" t="str">
        <f t="shared" si="26"/>
        <v>VALE3ABEV3</v>
      </c>
      <c r="B845" s="93">
        <v>843</v>
      </c>
      <c r="C845" t="s">
        <v>113</v>
      </c>
      <c r="D845" t="s">
        <v>81</v>
      </c>
      <c r="E845">
        <v>9.1388609407604807E-2</v>
      </c>
      <c r="F845">
        <v>7.3054278569134601</v>
      </c>
      <c r="G845">
        <v>-1.59872115546023E-16</v>
      </c>
      <c r="H845">
        <v>0.54229575052118795</v>
      </c>
      <c r="I845">
        <v>95</v>
      </c>
      <c r="J845">
        <v>9.3381960443492895E-2</v>
      </c>
      <c r="K845">
        <v>7.1301108120420196</v>
      </c>
      <c r="L845">
        <v>1.33226762955019E-16</v>
      </c>
      <c r="M845">
        <v>0.51214177528826799</v>
      </c>
      <c r="N845">
        <v>99</v>
      </c>
      <c r="O845">
        <v>8.3059605473721307E-2</v>
      </c>
      <c r="P845">
        <v>8.0233574302667705</v>
      </c>
      <c r="Q845">
        <v>-5.5828357809722196E-16</v>
      </c>
      <c r="R845">
        <v>0.66418108616725102</v>
      </c>
      <c r="S845">
        <v>95</v>
      </c>
      <c r="T845">
        <v>0</v>
      </c>
      <c r="U845">
        <v>0</v>
      </c>
      <c r="V845">
        <v>0</v>
      </c>
      <c r="W845">
        <v>0</v>
      </c>
      <c r="X845" t="s">
        <v>230</v>
      </c>
      <c r="Y845">
        <v>7.3419115937828794E-2</v>
      </c>
      <c r="Z845">
        <v>8.8234549289166093</v>
      </c>
      <c r="AA845">
        <v>-3.65140016987829E-16</v>
      </c>
      <c r="AB845">
        <v>0.73473131573928097</v>
      </c>
      <c r="AC845">
        <v>95</v>
      </c>
      <c r="AD845">
        <v>7.9432824604289506E-2</v>
      </c>
      <c r="AE845">
        <v>8.3705242859540796</v>
      </c>
      <c r="AF845">
        <v>-7.9936057773011302E-16</v>
      </c>
      <c r="AG845">
        <v>0.72688371031379995</v>
      </c>
      <c r="AH845">
        <v>95</v>
      </c>
      <c r="AI845">
        <v>7.8802642675347603E-2</v>
      </c>
      <c r="AJ845">
        <v>8.4161180368485393</v>
      </c>
      <c r="AK845">
        <v>-7.5898883138010697E-16</v>
      </c>
      <c r="AL845">
        <v>0.70238760658025201</v>
      </c>
      <c r="AM845">
        <v>99</v>
      </c>
      <c r="AN845">
        <v>6.2053350689965599E-2</v>
      </c>
      <c r="AO845">
        <v>9.7855814922736908</v>
      </c>
      <c r="AP845">
        <v>-9.3791641120333209E-16</v>
      </c>
      <c r="AQ845">
        <v>1.26458338648033</v>
      </c>
      <c r="AR845">
        <v>99</v>
      </c>
      <c r="AS845" s="93">
        <f t="shared" si="27"/>
        <v>7</v>
      </c>
    </row>
    <row r="846" spans="1:45" x14ac:dyDescent="0.3">
      <c r="A846" s="93" t="str">
        <f t="shared" si="26"/>
        <v>VALE3BBDC4</v>
      </c>
      <c r="B846" s="93">
        <v>844</v>
      </c>
      <c r="C846" t="s">
        <v>113</v>
      </c>
      <c r="D846" t="s">
        <v>37</v>
      </c>
      <c r="E846">
        <v>0</v>
      </c>
      <c r="F846">
        <v>0</v>
      </c>
      <c r="G846">
        <v>0</v>
      </c>
      <c r="H846">
        <v>0</v>
      </c>
      <c r="I846" t="s">
        <v>230</v>
      </c>
      <c r="J846">
        <v>0.17938538103288301</v>
      </c>
      <c r="K846">
        <v>10.077124312003599</v>
      </c>
      <c r="L846">
        <v>2.1020222599569599E-15</v>
      </c>
      <c r="M846">
        <v>1.10384712681143</v>
      </c>
      <c r="N846">
        <v>95</v>
      </c>
      <c r="O846">
        <v>0</v>
      </c>
      <c r="P846">
        <v>0</v>
      </c>
      <c r="Q846">
        <v>0</v>
      </c>
      <c r="R846">
        <v>0</v>
      </c>
      <c r="S846" t="s">
        <v>230</v>
      </c>
      <c r="T846">
        <v>0</v>
      </c>
      <c r="U846">
        <v>0</v>
      </c>
      <c r="V846">
        <v>0</v>
      </c>
      <c r="W846">
        <v>0</v>
      </c>
      <c r="X846" t="s">
        <v>230</v>
      </c>
      <c r="Y846">
        <v>0.15983457872277301</v>
      </c>
      <c r="Z846">
        <v>11.7718475449033</v>
      </c>
      <c r="AA846">
        <v>2.8816455394715198E-15</v>
      </c>
      <c r="AB846">
        <v>1.22604052850642</v>
      </c>
      <c r="AC846">
        <v>95</v>
      </c>
      <c r="AD846">
        <v>0.16238658236063</v>
      </c>
      <c r="AE846">
        <v>11.570657214620599</v>
      </c>
      <c r="AF846">
        <v>-2.0783375020982902E-15</v>
      </c>
      <c r="AG846">
        <v>1.24358436908049</v>
      </c>
      <c r="AH846">
        <v>95</v>
      </c>
      <c r="AI846">
        <v>0.15698766212329399</v>
      </c>
      <c r="AJ846">
        <v>11.971375816403899</v>
      </c>
      <c r="AK846">
        <v>-9.6892191240013694E-17</v>
      </c>
      <c r="AL846">
        <v>1.2420837401676199</v>
      </c>
      <c r="AM846">
        <v>99</v>
      </c>
      <c r="AN846">
        <v>0.11277454865390101</v>
      </c>
      <c r="AO846">
        <v>15.5538546585706</v>
      </c>
      <c r="AP846">
        <v>-7.3896444519050396E-16</v>
      </c>
      <c r="AQ846">
        <v>2.8574191826908701</v>
      </c>
      <c r="AR846">
        <v>99</v>
      </c>
      <c r="AS846" s="93">
        <f t="shared" si="27"/>
        <v>5</v>
      </c>
    </row>
    <row r="847" spans="1:45" x14ac:dyDescent="0.3">
      <c r="A847" s="93" t="str">
        <f t="shared" si="26"/>
        <v>VALE3BRDT3</v>
      </c>
      <c r="B847" s="93">
        <v>845</v>
      </c>
      <c r="C847" t="s">
        <v>113</v>
      </c>
      <c r="D847" t="s">
        <v>83</v>
      </c>
      <c r="E847">
        <v>4.8973340372623603E-2</v>
      </c>
      <c r="F847">
        <v>17.551741219782201</v>
      </c>
      <c r="G847">
        <v>1.7763568394002501E-16</v>
      </c>
      <c r="H847">
        <v>0.89043449242374095</v>
      </c>
      <c r="I847">
        <v>99</v>
      </c>
      <c r="J847">
        <v>4.00434105081484E-2</v>
      </c>
      <c r="K847">
        <v>18.335993284575299</v>
      </c>
      <c r="L847">
        <v>8.5857247237678803E-16</v>
      </c>
      <c r="M847">
        <v>0.89075968456173105</v>
      </c>
      <c r="N847">
        <v>95</v>
      </c>
      <c r="O847">
        <v>2.9427126561682899E-2</v>
      </c>
      <c r="P847">
        <v>19.257967721832699</v>
      </c>
      <c r="Q847">
        <v>3.5527136788005001E-16</v>
      </c>
      <c r="R847">
        <v>0.94328184062685105</v>
      </c>
      <c r="S847">
        <v>95</v>
      </c>
      <c r="T847">
        <v>2.61117390427144E-2</v>
      </c>
      <c r="U847">
        <v>19.5309299780122</v>
      </c>
      <c r="V847">
        <v>-2.8421709430404001E-15</v>
      </c>
      <c r="W847">
        <v>0.90775875084300295</v>
      </c>
      <c r="X847">
        <v>95</v>
      </c>
      <c r="Y847">
        <v>2.7964662368054501E-2</v>
      </c>
      <c r="Z847">
        <v>19.397432510089299</v>
      </c>
      <c r="AA847">
        <v>-1.73688224296913E-15</v>
      </c>
      <c r="AB847">
        <v>0.99093933611046503</v>
      </c>
      <c r="AC847">
        <v>99</v>
      </c>
      <c r="AD847">
        <v>5.1068401692057501E-2</v>
      </c>
      <c r="AE847">
        <v>17.658885944424899</v>
      </c>
      <c r="AF847">
        <v>-6.2172489379008802E-16</v>
      </c>
      <c r="AG847">
        <v>1.2213188043982699</v>
      </c>
      <c r="AH847">
        <v>95</v>
      </c>
      <c r="AI847">
        <v>0</v>
      </c>
      <c r="AJ847">
        <v>0</v>
      </c>
      <c r="AK847">
        <v>0</v>
      </c>
      <c r="AL847">
        <v>0</v>
      </c>
      <c r="AM847" t="s">
        <v>230</v>
      </c>
      <c r="AN847">
        <v>4.78071349893242E-2</v>
      </c>
      <c r="AO847">
        <v>18.229620279558301</v>
      </c>
      <c r="AP847">
        <v>1.19371179607697E-15</v>
      </c>
      <c r="AQ847">
        <v>2.8111054744161499</v>
      </c>
      <c r="AR847">
        <v>99</v>
      </c>
      <c r="AS847" s="93">
        <f t="shared" si="27"/>
        <v>7</v>
      </c>
    </row>
    <row r="848" spans="1:45" x14ac:dyDescent="0.3">
      <c r="A848" s="93" t="str">
        <f t="shared" si="26"/>
        <v>VALE3BRML3</v>
      </c>
      <c r="B848" s="93">
        <v>846</v>
      </c>
      <c r="C848" t="s">
        <v>113</v>
      </c>
      <c r="D848" t="s">
        <v>105</v>
      </c>
      <c r="E848">
        <v>0</v>
      </c>
      <c r="F848">
        <v>0</v>
      </c>
      <c r="G848">
        <v>0</v>
      </c>
      <c r="H848">
        <v>0</v>
      </c>
      <c r="I848" t="s">
        <v>230</v>
      </c>
      <c r="J848">
        <v>1.3861568570264099E-2</v>
      </c>
      <c r="K848">
        <v>8.5903476112691592</v>
      </c>
      <c r="L848">
        <v>1.02140518265514E-15</v>
      </c>
      <c r="M848">
        <v>0.60829115211061602</v>
      </c>
      <c r="N848">
        <v>95</v>
      </c>
      <c r="O848">
        <v>0</v>
      </c>
      <c r="P848">
        <v>0</v>
      </c>
      <c r="Q848">
        <v>0</v>
      </c>
      <c r="R848">
        <v>0</v>
      </c>
      <c r="S848" t="s">
        <v>230</v>
      </c>
      <c r="T848">
        <v>0</v>
      </c>
      <c r="U848">
        <v>0</v>
      </c>
      <c r="V848">
        <v>0</v>
      </c>
      <c r="W848">
        <v>0</v>
      </c>
      <c r="X848" t="s">
        <v>230</v>
      </c>
      <c r="Y848">
        <v>-6.0376432036641304E-3</v>
      </c>
      <c r="Z848">
        <v>10.273551496136299</v>
      </c>
      <c r="AA848">
        <v>9.4739031434680004E-16</v>
      </c>
      <c r="AB848">
        <v>0.75917062523909096</v>
      </c>
      <c r="AC848">
        <v>95</v>
      </c>
      <c r="AD848">
        <v>-9.4824240914462206E-5</v>
      </c>
      <c r="AE848">
        <v>9.8212744093176205</v>
      </c>
      <c r="AF848">
        <v>6.92779167366098E-16</v>
      </c>
      <c r="AG848">
        <v>0.80147976966072898</v>
      </c>
      <c r="AH848">
        <v>95</v>
      </c>
      <c r="AI848">
        <v>2.7130000084123699E-3</v>
      </c>
      <c r="AJ848">
        <v>9.6214537972989298</v>
      </c>
      <c r="AK848">
        <v>-6.4594794160009105E-17</v>
      </c>
      <c r="AL848">
        <v>0.81698494245263398</v>
      </c>
      <c r="AM848">
        <v>99</v>
      </c>
      <c r="AN848">
        <v>-3.4726071830480099E-2</v>
      </c>
      <c r="AO848">
        <v>12.6745673194162</v>
      </c>
      <c r="AP848">
        <v>-5.11590769747272E-16</v>
      </c>
      <c r="AQ848">
        <v>2.4336976901890099</v>
      </c>
      <c r="AR848">
        <v>99</v>
      </c>
      <c r="AS848" s="93">
        <f t="shared" si="27"/>
        <v>5</v>
      </c>
    </row>
    <row r="849" spans="1:45" x14ac:dyDescent="0.3">
      <c r="A849" s="93" t="str">
        <f t="shared" si="26"/>
        <v>VALE3CMIG4</v>
      </c>
      <c r="B849" s="93">
        <v>847</v>
      </c>
      <c r="C849" t="s">
        <v>113</v>
      </c>
      <c r="D849" t="s">
        <v>454</v>
      </c>
      <c r="E849">
        <v>0.11233850041332601</v>
      </c>
      <c r="F849">
        <v>3.7253907237161199</v>
      </c>
      <c r="G849">
        <v>-4.6185277824406504E-16</v>
      </c>
      <c r="H849">
        <v>0.334284560206004</v>
      </c>
      <c r="I849">
        <v>99</v>
      </c>
      <c r="J849">
        <v>0.111356814542414</v>
      </c>
      <c r="K849">
        <v>3.8094544690841898</v>
      </c>
      <c r="L849">
        <v>-1.48029736616688E-16</v>
      </c>
      <c r="M849">
        <v>0.32909174072845998</v>
      </c>
      <c r="N849">
        <v>99</v>
      </c>
      <c r="O849">
        <v>0</v>
      </c>
      <c r="P849">
        <v>0</v>
      </c>
      <c r="Q849">
        <v>0</v>
      </c>
      <c r="R849">
        <v>0</v>
      </c>
      <c r="S849" t="s">
        <v>230</v>
      </c>
      <c r="T849">
        <v>0</v>
      </c>
      <c r="U849">
        <v>0</v>
      </c>
      <c r="V849">
        <v>0</v>
      </c>
      <c r="W849">
        <v>0</v>
      </c>
      <c r="X849" t="s">
        <v>230</v>
      </c>
      <c r="Y849">
        <v>0.10527765347344401</v>
      </c>
      <c r="Z849">
        <v>4.3417489968374001</v>
      </c>
      <c r="AA849">
        <v>1.48029736616688E-15</v>
      </c>
      <c r="AB849">
        <v>0.47680941917683001</v>
      </c>
      <c r="AC849">
        <v>99</v>
      </c>
      <c r="AD849">
        <v>0.108999752377655</v>
      </c>
      <c r="AE849">
        <v>4.0551260132291898</v>
      </c>
      <c r="AF849">
        <v>-7.1054273576010003E-16</v>
      </c>
      <c r="AG849">
        <v>0.54219205058248598</v>
      </c>
      <c r="AH849">
        <v>99</v>
      </c>
      <c r="AI849">
        <v>0.109880527629393</v>
      </c>
      <c r="AJ849">
        <v>3.98817020869773</v>
      </c>
      <c r="AK849">
        <v>2.26081779560032E-16</v>
      </c>
      <c r="AL849">
        <v>0.54473534979226201</v>
      </c>
      <c r="AM849">
        <v>99</v>
      </c>
      <c r="AN849">
        <v>8.8602363087392097E-2</v>
      </c>
      <c r="AO849">
        <v>5.7080373542944196</v>
      </c>
      <c r="AP849">
        <v>-7.3896444519050396E-16</v>
      </c>
      <c r="AQ849">
        <v>1.3457298087773599</v>
      </c>
      <c r="AR849">
        <v>95</v>
      </c>
      <c r="AS849" s="93">
        <f t="shared" si="27"/>
        <v>6</v>
      </c>
    </row>
    <row r="850" spans="1:45" x14ac:dyDescent="0.3">
      <c r="A850" s="93" t="str">
        <f t="shared" si="26"/>
        <v>VALE3CPFE3</v>
      </c>
      <c r="B850" s="93">
        <v>848</v>
      </c>
      <c r="C850" t="s">
        <v>113</v>
      </c>
      <c r="D850" t="s">
        <v>128</v>
      </c>
      <c r="E850">
        <v>0</v>
      </c>
      <c r="F850">
        <v>0</v>
      </c>
      <c r="G850">
        <v>0</v>
      </c>
      <c r="H850">
        <v>0</v>
      </c>
      <c r="I850" t="s">
        <v>230</v>
      </c>
      <c r="J850">
        <v>7.5116016270765598E-2</v>
      </c>
      <c r="K850">
        <v>24.6726835596473</v>
      </c>
      <c r="L850">
        <v>-7.9936057773011302E-16</v>
      </c>
      <c r="M850">
        <v>0.96256348413334403</v>
      </c>
      <c r="N850">
        <v>95</v>
      </c>
      <c r="O850">
        <v>0</v>
      </c>
      <c r="P850">
        <v>0</v>
      </c>
      <c r="Q850">
        <v>0</v>
      </c>
      <c r="R850">
        <v>0</v>
      </c>
      <c r="S850" t="s">
        <v>230</v>
      </c>
      <c r="T850">
        <v>6.3208923117833896E-2</v>
      </c>
      <c r="U850">
        <v>25.700863352018199</v>
      </c>
      <c r="V850">
        <v>2.4202861936828402E-15</v>
      </c>
      <c r="W850">
        <v>1.0151474681750301</v>
      </c>
      <c r="X850">
        <v>95</v>
      </c>
      <c r="Y850">
        <v>5.5191760836333301E-2</v>
      </c>
      <c r="Z850">
        <v>26.342854251543901</v>
      </c>
      <c r="AA850">
        <v>2.07241631263363E-15</v>
      </c>
      <c r="AB850">
        <v>1.09007859631606</v>
      </c>
      <c r="AC850">
        <v>95</v>
      </c>
      <c r="AD850">
        <v>7.0842257358806199E-2</v>
      </c>
      <c r="AE850">
        <v>25.168351520531001</v>
      </c>
      <c r="AF850">
        <v>-2.0072832285222801E-15</v>
      </c>
      <c r="AG850">
        <v>1.17673596388688</v>
      </c>
      <c r="AH850">
        <v>99</v>
      </c>
      <c r="AI850">
        <v>0.104372659831274</v>
      </c>
      <c r="AJ850">
        <v>22.720538646187102</v>
      </c>
      <c r="AK850">
        <v>8.8817841970012504E-16</v>
      </c>
      <c r="AL850">
        <v>1.61939640391635</v>
      </c>
      <c r="AM850">
        <v>95</v>
      </c>
      <c r="AN850">
        <v>7.89644498556661E-2</v>
      </c>
      <c r="AO850">
        <v>24.805041230731302</v>
      </c>
      <c r="AP850">
        <v>1.2363443602225701E-15</v>
      </c>
      <c r="AQ850">
        <v>2.2680572838903998</v>
      </c>
      <c r="AR850">
        <v>99</v>
      </c>
      <c r="AS850" s="93">
        <f t="shared" si="27"/>
        <v>6</v>
      </c>
    </row>
    <row r="851" spans="1:45" x14ac:dyDescent="0.3">
      <c r="A851" s="93" t="str">
        <f t="shared" si="26"/>
        <v>VALE3CPLE6</v>
      </c>
      <c r="B851" s="93">
        <v>849</v>
      </c>
      <c r="C851" t="s">
        <v>113</v>
      </c>
      <c r="D851" t="s">
        <v>508</v>
      </c>
      <c r="E851">
        <v>0.19519560822554699</v>
      </c>
      <c r="F851">
        <v>50.657466683793103</v>
      </c>
      <c r="G851">
        <v>-5.9685589803848398E-15</v>
      </c>
      <c r="H851">
        <v>2.2359480317586602</v>
      </c>
      <c r="I851">
        <v>95</v>
      </c>
      <c r="J851">
        <v>0.22015712955279401</v>
      </c>
      <c r="K851">
        <v>48.460697422300903</v>
      </c>
      <c r="L851">
        <v>-4.0264088359739002E-15</v>
      </c>
      <c r="M851">
        <v>2.3149868925112602</v>
      </c>
      <c r="N851">
        <v>95</v>
      </c>
      <c r="O851">
        <v>0.22777784380415</v>
      </c>
      <c r="P851">
        <v>47.801987386078899</v>
      </c>
      <c r="Q851">
        <v>1.3703324189659099E-15</v>
      </c>
      <c r="R851">
        <v>2.2905961247983901</v>
      </c>
      <c r="S851">
        <v>99</v>
      </c>
      <c r="T851">
        <v>0.22806909540119799</v>
      </c>
      <c r="U851">
        <v>47.775558901861999</v>
      </c>
      <c r="V851">
        <v>1.4210854715202001E-15</v>
      </c>
      <c r="W851">
        <v>2.2485292380769</v>
      </c>
      <c r="X851">
        <v>99</v>
      </c>
      <c r="Y851">
        <v>0.22394174837246</v>
      </c>
      <c r="Z851">
        <v>48.126555368044698</v>
      </c>
      <c r="AA851">
        <v>8.6844112148456696E-16</v>
      </c>
      <c r="AB851">
        <v>2.33915433530797</v>
      </c>
      <c r="AC851">
        <v>99</v>
      </c>
      <c r="AD851">
        <v>0.26242271423900099</v>
      </c>
      <c r="AE851">
        <v>45.223436994376499</v>
      </c>
      <c r="AF851">
        <v>3.05533376376843E-15</v>
      </c>
      <c r="AG851">
        <v>2.6016053992961101</v>
      </c>
      <c r="AH851">
        <v>99</v>
      </c>
      <c r="AI851">
        <v>0.30828739170596497</v>
      </c>
      <c r="AJ851">
        <v>41.885788631289003</v>
      </c>
      <c r="AK851">
        <v>-4.0371746350005704E-15</v>
      </c>
      <c r="AL851">
        <v>3.0462774426186101</v>
      </c>
      <c r="AM851">
        <v>99</v>
      </c>
      <c r="AN851">
        <v>0.239419637842713</v>
      </c>
      <c r="AO851">
        <v>47.510201814326301</v>
      </c>
      <c r="AP851">
        <v>3.6948222259525198E-16</v>
      </c>
      <c r="AQ851">
        <v>5.1969258619575802</v>
      </c>
      <c r="AR851">
        <v>99</v>
      </c>
      <c r="AS851" s="93">
        <f t="shared" si="27"/>
        <v>8</v>
      </c>
    </row>
    <row r="852" spans="1:45" x14ac:dyDescent="0.3">
      <c r="A852" s="93" t="str">
        <f t="shared" si="26"/>
        <v>VALE3CRFB3</v>
      </c>
      <c r="B852" s="93">
        <v>850</v>
      </c>
      <c r="C852" t="s">
        <v>113</v>
      </c>
      <c r="D852" t="s">
        <v>135</v>
      </c>
      <c r="E852">
        <v>-2.83535113192015E-2</v>
      </c>
      <c r="F852">
        <v>21.992831526593601</v>
      </c>
      <c r="G852">
        <v>1.4210854715201999E-16</v>
      </c>
      <c r="H852">
        <v>0.56724030499460898</v>
      </c>
      <c r="I852">
        <v>95</v>
      </c>
      <c r="J852">
        <v>-2.4016303919980199E-2</v>
      </c>
      <c r="K852">
        <v>21.609827732921399</v>
      </c>
      <c r="L852">
        <v>2.4868995751603501E-15</v>
      </c>
      <c r="M852">
        <v>0.58133601896312603</v>
      </c>
      <c r="N852">
        <v>99</v>
      </c>
      <c r="O852">
        <v>-2.8529240739270899E-2</v>
      </c>
      <c r="P852">
        <v>22.0065672981946</v>
      </c>
      <c r="Q852">
        <v>-1.67485073429166E-15</v>
      </c>
      <c r="R852">
        <v>0.67680642640317701</v>
      </c>
      <c r="S852">
        <v>99</v>
      </c>
      <c r="T852">
        <v>-1.95402221488656E-2</v>
      </c>
      <c r="U852">
        <v>21.2721080417904</v>
      </c>
      <c r="V852">
        <v>-1.5099033134902101E-15</v>
      </c>
      <c r="W852">
        <v>0.72833883110644704</v>
      </c>
      <c r="X852">
        <v>99</v>
      </c>
      <c r="Y852">
        <v>9.7994842439418604E-4</v>
      </c>
      <c r="Z852">
        <v>19.649144839519501</v>
      </c>
      <c r="AA852">
        <v>-1.3421362786579699E-15</v>
      </c>
      <c r="AB852">
        <v>1.00489009090748</v>
      </c>
      <c r="AC852">
        <v>95</v>
      </c>
      <c r="AD852">
        <v>0</v>
      </c>
      <c r="AE852">
        <v>0</v>
      </c>
      <c r="AF852">
        <v>0</v>
      </c>
      <c r="AG852">
        <v>0</v>
      </c>
      <c r="AH852" t="s">
        <v>230</v>
      </c>
      <c r="AI852">
        <v>-7.2520114836054101E-3</v>
      </c>
      <c r="AJ852">
        <v>20.238906455399899</v>
      </c>
      <c r="AK852">
        <v>2.05088471458029E-15</v>
      </c>
      <c r="AL852">
        <v>1.0107089064836801</v>
      </c>
      <c r="AM852">
        <v>95</v>
      </c>
      <c r="AN852">
        <v>0</v>
      </c>
      <c r="AO852">
        <v>0</v>
      </c>
      <c r="AP852">
        <v>0</v>
      </c>
      <c r="AQ852">
        <v>0</v>
      </c>
      <c r="AR852" t="s">
        <v>230</v>
      </c>
      <c r="AS852" s="93">
        <f t="shared" si="27"/>
        <v>6</v>
      </c>
    </row>
    <row r="853" spans="1:45" x14ac:dyDescent="0.3">
      <c r="A853" s="93" t="str">
        <f t="shared" si="26"/>
        <v>VALE3CYRE3</v>
      </c>
      <c r="B853" s="93">
        <v>851</v>
      </c>
      <c r="C853" t="s">
        <v>113</v>
      </c>
      <c r="D853" t="s">
        <v>134</v>
      </c>
      <c r="E853">
        <v>0</v>
      </c>
      <c r="F853">
        <v>0</v>
      </c>
      <c r="G853">
        <v>0</v>
      </c>
      <c r="H853">
        <v>0</v>
      </c>
      <c r="I853" t="s">
        <v>230</v>
      </c>
      <c r="J853">
        <v>0.15359028278081899</v>
      </c>
      <c r="K853">
        <v>14.1911053105059</v>
      </c>
      <c r="L853">
        <v>9.1778436702346303E-16</v>
      </c>
      <c r="M853">
        <v>1.1951277805312399</v>
      </c>
      <c r="N853">
        <v>95</v>
      </c>
      <c r="O853">
        <v>0.135757870963403</v>
      </c>
      <c r="P853">
        <v>15.738092257021099</v>
      </c>
      <c r="Q853">
        <v>-1.70022726056881E-15</v>
      </c>
      <c r="R853">
        <v>1.3285782379301201</v>
      </c>
      <c r="S853">
        <v>95</v>
      </c>
      <c r="T853">
        <v>0.14133942380814199</v>
      </c>
      <c r="U853">
        <v>15.287894633142299</v>
      </c>
      <c r="V853">
        <v>-5.9952043329758497E-16</v>
      </c>
      <c r="W853">
        <v>1.4038847264229399</v>
      </c>
      <c r="X853">
        <v>99</v>
      </c>
      <c r="Y853">
        <v>0.19123352492258699</v>
      </c>
      <c r="Z853">
        <v>11.356477360205499</v>
      </c>
      <c r="AA853">
        <v>3.3553406966449199E-16</v>
      </c>
      <c r="AB853">
        <v>2.30831053865194</v>
      </c>
      <c r="AC853">
        <v>99</v>
      </c>
      <c r="AD853">
        <v>0</v>
      </c>
      <c r="AE853">
        <v>0</v>
      </c>
      <c r="AF853">
        <v>0</v>
      </c>
      <c r="AG853">
        <v>0</v>
      </c>
      <c r="AH853" t="s">
        <v>230</v>
      </c>
      <c r="AI853">
        <v>0</v>
      </c>
      <c r="AJ853">
        <v>0</v>
      </c>
      <c r="AK853">
        <v>0</v>
      </c>
      <c r="AL853">
        <v>0</v>
      </c>
      <c r="AM853" t="s">
        <v>230</v>
      </c>
      <c r="AN853">
        <v>0.215695662368071</v>
      </c>
      <c r="AO853">
        <v>9.8664859408601604</v>
      </c>
      <c r="AP853">
        <v>1.50635059981141E-15</v>
      </c>
      <c r="AQ853">
        <v>4.1437153755466598</v>
      </c>
      <c r="AR853">
        <v>95</v>
      </c>
      <c r="AS853" s="93">
        <f t="shared" si="27"/>
        <v>5</v>
      </c>
    </row>
    <row r="854" spans="1:45" x14ac:dyDescent="0.3">
      <c r="A854" s="93" t="str">
        <f t="shared" si="26"/>
        <v>VALE3EGIE3</v>
      </c>
      <c r="B854" s="93">
        <v>852</v>
      </c>
      <c r="C854" t="s">
        <v>113</v>
      </c>
      <c r="D854" t="s">
        <v>89</v>
      </c>
      <c r="E854">
        <v>8.0429670336881101E-2</v>
      </c>
      <c r="F854">
        <v>36.4203821806029</v>
      </c>
      <c r="G854">
        <v>-5.6843418860807996E-16</v>
      </c>
      <c r="H854">
        <v>1.2254512413652701</v>
      </c>
      <c r="I854">
        <v>99</v>
      </c>
      <c r="J854">
        <v>6.4164315515054401E-2</v>
      </c>
      <c r="K854">
        <v>37.846680343203097</v>
      </c>
      <c r="L854">
        <v>-7.1054273576010003E-16</v>
      </c>
      <c r="M854">
        <v>1.2691739119556</v>
      </c>
      <c r="N854">
        <v>95</v>
      </c>
      <c r="O854">
        <v>0</v>
      </c>
      <c r="P854">
        <v>0</v>
      </c>
      <c r="Q854">
        <v>0</v>
      </c>
      <c r="R854">
        <v>0</v>
      </c>
      <c r="S854" t="s">
        <v>230</v>
      </c>
      <c r="T854">
        <v>5.0050549776081497E-2</v>
      </c>
      <c r="U854">
        <v>39.069527735519699</v>
      </c>
      <c r="V854">
        <v>-3.1086244689504401E-16</v>
      </c>
      <c r="W854">
        <v>1.2821501746074599</v>
      </c>
      <c r="X854">
        <v>95</v>
      </c>
      <c r="Y854">
        <v>6.2613174409186401E-2</v>
      </c>
      <c r="Z854">
        <v>38.086682116898501</v>
      </c>
      <c r="AA854">
        <v>-1.8158314358313702E-15</v>
      </c>
      <c r="AB854">
        <v>1.3679778056818399</v>
      </c>
      <c r="AC854">
        <v>99</v>
      </c>
      <c r="AD854">
        <v>9.1699368035401504E-2</v>
      </c>
      <c r="AE854">
        <v>35.8942623635443</v>
      </c>
      <c r="AF854">
        <v>5.3290705182007498E-15</v>
      </c>
      <c r="AG854">
        <v>1.62970216400921</v>
      </c>
      <c r="AH854">
        <v>95</v>
      </c>
      <c r="AI854">
        <v>0.10747508013651499</v>
      </c>
      <c r="AJ854">
        <v>34.733150337974898</v>
      </c>
      <c r="AK854">
        <v>-3.5527136788005001E-15</v>
      </c>
      <c r="AL854">
        <v>1.7692763984051301</v>
      </c>
      <c r="AM854">
        <v>99</v>
      </c>
      <c r="AN854">
        <v>7.0331882401806406E-2</v>
      </c>
      <c r="AO854">
        <v>37.740339732143298</v>
      </c>
      <c r="AP854">
        <v>1.1368683772161599E-15</v>
      </c>
      <c r="AQ854">
        <v>2.73901026163115</v>
      </c>
      <c r="AR854">
        <v>99</v>
      </c>
      <c r="AS854" s="93">
        <f t="shared" si="27"/>
        <v>7</v>
      </c>
    </row>
    <row r="855" spans="1:45" x14ac:dyDescent="0.3">
      <c r="A855" s="93" t="str">
        <f t="shared" si="26"/>
        <v>VALE3EMBR3</v>
      </c>
      <c r="B855" s="93">
        <v>853</v>
      </c>
      <c r="C855" t="s">
        <v>113</v>
      </c>
      <c r="D855" t="s">
        <v>130</v>
      </c>
      <c r="E855">
        <v>7.4812053154064001E-2</v>
      </c>
      <c r="F855">
        <v>2.2422322859326398</v>
      </c>
      <c r="G855">
        <v>-4.1744385725905898E-16</v>
      </c>
      <c r="H855">
        <v>0.50768222800478802</v>
      </c>
      <c r="I855">
        <v>95</v>
      </c>
      <c r="J855">
        <v>6.5835613270431095E-2</v>
      </c>
      <c r="K855">
        <v>3.02891209838719</v>
      </c>
      <c r="L855">
        <v>-1.8503717077085899E-16</v>
      </c>
      <c r="M855">
        <v>0.55843341924182199</v>
      </c>
      <c r="N855">
        <v>95</v>
      </c>
      <c r="O855">
        <v>0</v>
      </c>
      <c r="P855">
        <v>0</v>
      </c>
      <c r="Q855">
        <v>0</v>
      </c>
      <c r="R855">
        <v>0</v>
      </c>
      <c r="S855" t="s">
        <v>230</v>
      </c>
      <c r="T855">
        <v>0</v>
      </c>
      <c r="U855">
        <v>0</v>
      </c>
      <c r="V855">
        <v>0</v>
      </c>
      <c r="W855">
        <v>0</v>
      </c>
      <c r="X855" t="s">
        <v>230</v>
      </c>
      <c r="Y855">
        <v>0</v>
      </c>
      <c r="Z855">
        <v>0</v>
      </c>
      <c r="AA855">
        <v>0</v>
      </c>
      <c r="AB855">
        <v>0</v>
      </c>
      <c r="AC855" t="s">
        <v>230</v>
      </c>
      <c r="AD855">
        <v>2.8841749018718301E-2</v>
      </c>
      <c r="AE855">
        <v>6.0356249006075098</v>
      </c>
      <c r="AF855">
        <v>3.1974423109204502E-16</v>
      </c>
      <c r="AG855">
        <v>0.93197772691369696</v>
      </c>
      <c r="AH855">
        <v>95</v>
      </c>
      <c r="AI855">
        <v>1.2928125287026301E-2</v>
      </c>
      <c r="AJ855">
        <v>7.2052425309675803</v>
      </c>
      <c r="AK855">
        <v>-4.8446095620006798E-16</v>
      </c>
      <c r="AL855">
        <v>1.0648976578803</v>
      </c>
      <c r="AM855">
        <v>95</v>
      </c>
      <c r="AN855">
        <v>-3.9487614381217298E-2</v>
      </c>
      <c r="AO855">
        <v>11.439366044407899</v>
      </c>
      <c r="AP855">
        <v>-1.70530256582424E-16</v>
      </c>
      <c r="AQ855">
        <v>3.1808959716656</v>
      </c>
      <c r="AR855">
        <v>99</v>
      </c>
      <c r="AS855" s="93">
        <f t="shared" si="27"/>
        <v>5</v>
      </c>
    </row>
    <row r="856" spans="1:45" x14ac:dyDescent="0.3">
      <c r="A856" s="93" t="str">
        <f t="shared" si="26"/>
        <v>VALE3ENBR3</v>
      </c>
      <c r="B856" s="93">
        <v>854</v>
      </c>
      <c r="C856" t="s">
        <v>113</v>
      </c>
      <c r="D856" t="s">
        <v>90</v>
      </c>
      <c r="E856">
        <v>5.2235544179874999E-2</v>
      </c>
      <c r="F856">
        <v>14.7009354569989</v>
      </c>
      <c r="G856">
        <v>1.2789769243681801E-15</v>
      </c>
      <c r="H856">
        <v>0.45940674956447902</v>
      </c>
      <c r="I856">
        <v>99</v>
      </c>
      <c r="J856">
        <v>5.3913103822909002E-2</v>
      </c>
      <c r="K856">
        <v>14.5492242571041</v>
      </c>
      <c r="L856">
        <v>-1.09542005096349E-15</v>
      </c>
      <c r="M856">
        <v>0.49425891455172</v>
      </c>
      <c r="N856">
        <v>99</v>
      </c>
      <c r="O856">
        <v>5.2697473452057601E-2</v>
      </c>
      <c r="P856">
        <v>14.6546157943366</v>
      </c>
      <c r="Q856">
        <v>1.44646199779735E-15</v>
      </c>
      <c r="R856">
        <v>0.47480408905307098</v>
      </c>
      <c r="S856">
        <v>99</v>
      </c>
      <c r="T856">
        <v>5.2171901642331597E-2</v>
      </c>
      <c r="U856">
        <v>14.697470630074401</v>
      </c>
      <c r="V856">
        <v>1.8651746813702599E-15</v>
      </c>
      <c r="W856">
        <v>0.45284580143626801</v>
      </c>
      <c r="X856">
        <v>99</v>
      </c>
      <c r="Y856">
        <v>5.5143264144764899E-2</v>
      </c>
      <c r="Z856">
        <v>14.4686123286768</v>
      </c>
      <c r="AA856">
        <v>2.3487384876514399E-15</v>
      </c>
      <c r="AB856">
        <v>0.510522850016776</v>
      </c>
      <c r="AC856">
        <v>99</v>
      </c>
      <c r="AD856">
        <v>5.9390996587126599E-2</v>
      </c>
      <c r="AE856">
        <v>14.143438478165701</v>
      </c>
      <c r="AF856">
        <v>-1.4210854715201999E-16</v>
      </c>
      <c r="AG856">
        <v>0.55655133040770399</v>
      </c>
      <c r="AH856">
        <v>99</v>
      </c>
      <c r="AI856">
        <v>6.9697121907889403E-2</v>
      </c>
      <c r="AJ856">
        <v>13.394845297140501</v>
      </c>
      <c r="AK856">
        <v>2.2608177956003199E-15</v>
      </c>
      <c r="AL856">
        <v>0.664645287316456</v>
      </c>
      <c r="AM856">
        <v>99</v>
      </c>
      <c r="AN856">
        <v>4.9801713181321199E-2</v>
      </c>
      <c r="AO856">
        <v>15.0158891289816</v>
      </c>
      <c r="AP856">
        <v>2.1316282072803E-16</v>
      </c>
      <c r="AQ856">
        <v>1.37881685500019</v>
      </c>
      <c r="AR856">
        <v>99</v>
      </c>
      <c r="AS856" s="93">
        <f t="shared" si="27"/>
        <v>8</v>
      </c>
    </row>
    <row r="857" spans="1:45" x14ac:dyDescent="0.3">
      <c r="A857" s="93" t="str">
        <f t="shared" si="26"/>
        <v>VALE3GOLL4</v>
      </c>
      <c r="B857" s="93">
        <v>855</v>
      </c>
      <c r="C857" t="s">
        <v>113</v>
      </c>
      <c r="D857" t="s">
        <v>93</v>
      </c>
      <c r="E857">
        <v>0</v>
      </c>
      <c r="F857">
        <v>0</v>
      </c>
      <c r="G857">
        <v>0</v>
      </c>
      <c r="H857">
        <v>0</v>
      </c>
      <c r="I857" t="s">
        <v>230</v>
      </c>
      <c r="J857">
        <v>0</v>
      </c>
      <c r="K857">
        <v>0</v>
      </c>
      <c r="L857">
        <v>0</v>
      </c>
      <c r="M857">
        <v>0</v>
      </c>
      <c r="N857" t="s">
        <v>230</v>
      </c>
      <c r="O857">
        <v>0.177352488268576</v>
      </c>
      <c r="P857">
        <v>8.5586487888186902</v>
      </c>
      <c r="Q857">
        <v>-5.8366010437436801E-16</v>
      </c>
      <c r="R857">
        <v>1.79561068213916</v>
      </c>
      <c r="S857">
        <v>95</v>
      </c>
      <c r="T857">
        <v>0.16745300829054099</v>
      </c>
      <c r="U857">
        <v>9.3714023249285603</v>
      </c>
      <c r="V857">
        <v>1.79856129989275E-15</v>
      </c>
      <c r="W857">
        <v>1.73290451957074</v>
      </c>
      <c r="X857">
        <v>95</v>
      </c>
      <c r="Y857">
        <v>0.19285225906637701</v>
      </c>
      <c r="Z857">
        <v>7.39441804190088</v>
      </c>
      <c r="AA857">
        <v>2.8224336448248399E-15</v>
      </c>
      <c r="AB857">
        <v>2.1708389234945802</v>
      </c>
      <c r="AC857">
        <v>99</v>
      </c>
      <c r="AD857">
        <v>0</v>
      </c>
      <c r="AE857">
        <v>0</v>
      </c>
      <c r="AF857">
        <v>0</v>
      </c>
      <c r="AG857">
        <v>0</v>
      </c>
      <c r="AH857" t="s">
        <v>230</v>
      </c>
      <c r="AI857">
        <v>0.25830522261223998</v>
      </c>
      <c r="AJ857">
        <v>2.53222252885588</v>
      </c>
      <c r="AK857">
        <v>2.5030482737003498E-16</v>
      </c>
      <c r="AL857">
        <v>2.5283857618844898</v>
      </c>
      <c r="AM857">
        <v>95</v>
      </c>
      <c r="AN857">
        <v>0.18875575043500201</v>
      </c>
      <c r="AO857">
        <v>8.3380394309677204</v>
      </c>
      <c r="AP857">
        <v>-1.1368683772161601E-16</v>
      </c>
      <c r="AQ857">
        <v>5.6618517153858301</v>
      </c>
      <c r="AR857">
        <v>99</v>
      </c>
      <c r="AS857" s="93">
        <f t="shared" si="27"/>
        <v>5</v>
      </c>
    </row>
    <row r="858" spans="1:45" x14ac:dyDescent="0.3">
      <c r="A858" s="93" t="str">
        <f t="shared" si="26"/>
        <v>VALE3HAPV3</v>
      </c>
      <c r="B858" s="93">
        <v>856</v>
      </c>
      <c r="C858" t="s">
        <v>113</v>
      </c>
      <c r="D858" t="s">
        <v>117</v>
      </c>
      <c r="E858">
        <v>0.106564600593009</v>
      </c>
      <c r="F858">
        <v>6.5949845945843997</v>
      </c>
      <c r="G858">
        <v>-2.8421709430403998E-16</v>
      </c>
      <c r="H858">
        <v>0.82370762925651697</v>
      </c>
      <c r="I858">
        <v>95</v>
      </c>
      <c r="J858">
        <v>0.108094754351773</v>
      </c>
      <c r="K858">
        <v>6.4570838904314103</v>
      </c>
      <c r="L858">
        <v>1.33226762955019E-16</v>
      </c>
      <c r="M858">
        <v>0.77813464636464402</v>
      </c>
      <c r="N858">
        <v>95</v>
      </c>
      <c r="O858">
        <v>0.107704880266025</v>
      </c>
      <c r="P858">
        <v>6.4902288161418697</v>
      </c>
      <c r="Q858">
        <v>3.4258310474147699E-16</v>
      </c>
      <c r="R858">
        <v>0.73812331452565605</v>
      </c>
      <c r="S858">
        <v>99</v>
      </c>
      <c r="T858">
        <v>0.10819220397493</v>
      </c>
      <c r="U858">
        <v>6.4493531062846801</v>
      </c>
      <c r="V858">
        <v>1.4765966227514601E-15</v>
      </c>
      <c r="W858">
        <v>0.69569650145626805</v>
      </c>
      <c r="X858">
        <v>99</v>
      </c>
      <c r="Y858">
        <v>0.115941638444972</v>
      </c>
      <c r="Z858">
        <v>5.8398794765566704</v>
      </c>
      <c r="AA858">
        <v>5.9211894646675002E-17</v>
      </c>
      <c r="AB858">
        <v>0.73671047830005298</v>
      </c>
      <c r="AC858">
        <v>99</v>
      </c>
      <c r="AD858">
        <v>0.120491808600278</v>
      </c>
      <c r="AE858">
        <v>5.4939277404974902</v>
      </c>
      <c r="AF858">
        <v>-6.6613381477509402E-16</v>
      </c>
      <c r="AG858">
        <v>0.73368368427072395</v>
      </c>
      <c r="AH858">
        <v>99</v>
      </c>
      <c r="AI858">
        <v>0.13324170623254</v>
      </c>
      <c r="AJ858">
        <v>4.5633688377198904</v>
      </c>
      <c r="AK858">
        <v>9.4469886459013307E-16</v>
      </c>
      <c r="AL858">
        <v>0.86162656398565696</v>
      </c>
      <c r="AM858">
        <v>99</v>
      </c>
      <c r="AN858">
        <v>0.13382608394753401</v>
      </c>
      <c r="AO858">
        <v>4.5413201875033398</v>
      </c>
      <c r="AP858">
        <v>7.0343730840249902E-16</v>
      </c>
      <c r="AQ858">
        <v>0.84882057588703697</v>
      </c>
      <c r="AR858">
        <v>99</v>
      </c>
      <c r="AS858" s="93">
        <f t="shared" si="27"/>
        <v>8</v>
      </c>
    </row>
    <row r="859" spans="1:45" x14ac:dyDescent="0.3">
      <c r="A859" s="93" t="str">
        <f t="shared" si="26"/>
        <v>VALE3HGTX3</v>
      </c>
      <c r="B859" s="93">
        <v>857</v>
      </c>
      <c r="C859" t="s">
        <v>113</v>
      </c>
      <c r="D859" t="s">
        <v>106</v>
      </c>
      <c r="E859">
        <v>-1.87057296246111E-2</v>
      </c>
      <c r="F859">
        <v>18.888488719781702</v>
      </c>
      <c r="G859">
        <v>-2.1316282072803001E-15</v>
      </c>
      <c r="H859">
        <v>0.699334533060884</v>
      </c>
      <c r="I859">
        <v>99</v>
      </c>
      <c r="J859">
        <v>-1.1974709781943401E-2</v>
      </c>
      <c r="K859">
        <v>18.287214319056599</v>
      </c>
      <c r="L859">
        <v>1.48029736616688E-15</v>
      </c>
      <c r="M859">
        <v>1.01035616893477</v>
      </c>
      <c r="N859">
        <v>99</v>
      </c>
      <c r="O859">
        <v>0</v>
      </c>
      <c r="P859">
        <v>0</v>
      </c>
      <c r="Q859">
        <v>0</v>
      </c>
      <c r="R859">
        <v>0</v>
      </c>
      <c r="S859" t="s">
        <v>230</v>
      </c>
      <c r="T859">
        <v>0</v>
      </c>
      <c r="U859">
        <v>0</v>
      </c>
      <c r="V859">
        <v>0</v>
      </c>
      <c r="W859">
        <v>0</v>
      </c>
      <c r="X859" t="s">
        <v>230</v>
      </c>
      <c r="Y859">
        <v>5.3141786194574998E-2</v>
      </c>
      <c r="Z859">
        <v>12.907173409155799</v>
      </c>
      <c r="AA859">
        <v>5.5264435003563299E-16</v>
      </c>
      <c r="AB859">
        <v>1.5831291778121299</v>
      </c>
      <c r="AC859">
        <v>95</v>
      </c>
      <c r="AD859">
        <v>0</v>
      </c>
      <c r="AE859">
        <v>0</v>
      </c>
      <c r="AF859">
        <v>0</v>
      </c>
      <c r="AG859">
        <v>0</v>
      </c>
      <c r="AH859" t="s">
        <v>230</v>
      </c>
      <c r="AI859">
        <v>7.5218481285371105E-2</v>
      </c>
      <c r="AJ859">
        <v>11.253772661842801</v>
      </c>
      <c r="AK859">
        <v>1.5502750598402201E-15</v>
      </c>
      <c r="AL859">
        <v>1.62131532589744</v>
      </c>
      <c r="AM859">
        <v>95</v>
      </c>
      <c r="AN859">
        <v>3.4523851426310898E-2</v>
      </c>
      <c r="AO859">
        <v>14.576774290889499</v>
      </c>
      <c r="AP859">
        <v>4.9737991503206998E-16</v>
      </c>
      <c r="AQ859">
        <v>2.9581905509355599</v>
      </c>
      <c r="AR859">
        <v>95</v>
      </c>
      <c r="AS859" s="93">
        <f t="shared" si="27"/>
        <v>5</v>
      </c>
    </row>
    <row r="860" spans="1:45" x14ac:dyDescent="0.3">
      <c r="A860" s="93" t="str">
        <f t="shared" si="26"/>
        <v>VALE3IGTA3</v>
      </c>
      <c r="B860" s="93">
        <v>858</v>
      </c>
      <c r="C860" t="s">
        <v>113</v>
      </c>
      <c r="D860" t="s">
        <v>107</v>
      </c>
      <c r="E860">
        <v>0</v>
      </c>
      <c r="F860">
        <v>0</v>
      </c>
      <c r="G860">
        <v>0</v>
      </c>
      <c r="H860">
        <v>0</v>
      </c>
      <c r="I860" t="s">
        <v>230</v>
      </c>
      <c r="J860">
        <v>0</v>
      </c>
      <c r="K860">
        <v>0</v>
      </c>
      <c r="L860">
        <v>0</v>
      </c>
      <c r="M860">
        <v>0</v>
      </c>
      <c r="N860" t="s">
        <v>230</v>
      </c>
      <c r="O860">
        <v>0</v>
      </c>
      <c r="P860">
        <v>0</v>
      </c>
      <c r="Q860">
        <v>0</v>
      </c>
      <c r="R860">
        <v>0</v>
      </c>
      <c r="S860" t="s">
        <v>230</v>
      </c>
      <c r="T860">
        <v>4.87182947907795E-2</v>
      </c>
      <c r="U860">
        <v>31.456102390410699</v>
      </c>
      <c r="V860">
        <v>-3.3750779948604801E-15</v>
      </c>
      <c r="W860">
        <v>2.0305984025954298</v>
      </c>
      <c r="X860">
        <v>95</v>
      </c>
      <c r="Y860">
        <v>4.85429617469086E-2</v>
      </c>
      <c r="Z860">
        <v>31.496345524231302</v>
      </c>
      <c r="AA860">
        <v>-1.26318708579573E-15</v>
      </c>
      <c r="AB860">
        <v>2.1012476429340299</v>
      </c>
      <c r="AC860">
        <v>99</v>
      </c>
      <c r="AD860">
        <v>6.8257845663650202E-2</v>
      </c>
      <c r="AE860">
        <v>29.999407563219101</v>
      </c>
      <c r="AF860">
        <v>8.1712414612411495E-16</v>
      </c>
      <c r="AG860">
        <v>2.2723651048442002</v>
      </c>
      <c r="AH860">
        <v>99</v>
      </c>
      <c r="AI860">
        <v>8.2454620921227101E-2</v>
      </c>
      <c r="AJ860">
        <v>28.9677451120276</v>
      </c>
      <c r="AK860">
        <v>-4.8446095620006798E-16</v>
      </c>
      <c r="AL860">
        <v>2.3316059988879299</v>
      </c>
      <c r="AM860">
        <v>99</v>
      </c>
      <c r="AN860">
        <v>-1.0432807567968201E-2</v>
      </c>
      <c r="AO860">
        <v>36.545616707684196</v>
      </c>
      <c r="AP860">
        <v>5.0022208597511098E-15</v>
      </c>
      <c r="AQ860">
        <v>6.1757134966761296</v>
      </c>
      <c r="AR860">
        <v>99</v>
      </c>
      <c r="AS860" s="93">
        <f t="shared" si="27"/>
        <v>5</v>
      </c>
    </row>
    <row r="861" spans="1:45" x14ac:dyDescent="0.3">
      <c r="A861" s="93" t="str">
        <f t="shared" ref="A861:A924" si="28">_xlfn.CONCAT(C861,D861)</f>
        <v>VALE3IRBR3</v>
      </c>
      <c r="B861" s="93">
        <v>859</v>
      </c>
      <c r="C861" t="s">
        <v>113</v>
      </c>
      <c r="D861" t="s">
        <v>108</v>
      </c>
      <c r="E861">
        <v>2.4923157427849899E-2</v>
      </c>
      <c r="F861">
        <v>5.1716976544901296</v>
      </c>
      <c r="G861">
        <v>3.1086244689504401E-16</v>
      </c>
      <c r="H861">
        <v>0.51742905059803801</v>
      </c>
      <c r="I861">
        <v>95</v>
      </c>
      <c r="J861">
        <v>1.6216012644790299E-2</v>
      </c>
      <c r="K861">
        <v>5.9375526396249496</v>
      </c>
      <c r="L861">
        <v>1.9984014443252801E-16</v>
      </c>
      <c r="M861">
        <v>0.57478597764478501</v>
      </c>
      <c r="N861">
        <v>95</v>
      </c>
      <c r="O861">
        <v>5.9618466191360599E-3</v>
      </c>
      <c r="P861">
        <v>6.8267576336109901</v>
      </c>
      <c r="Q861">
        <v>-1.9032394707859801E-16</v>
      </c>
      <c r="R861">
        <v>0.69571391349494704</v>
      </c>
      <c r="S861">
        <v>95</v>
      </c>
      <c r="T861">
        <v>0</v>
      </c>
      <c r="U861">
        <v>0</v>
      </c>
      <c r="V861">
        <v>0</v>
      </c>
      <c r="W861">
        <v>0</v>
      </c>
      <c r="X861" t="s">
        <v>230</v>
      </c>
      <c r="Y861">
        <v>-1.5308711492953E-2</v>
      </c>
      <c r="Z861">
        <v>8.5844465277298792</v>
      </c>
      <c r="AA861">
        <v>-5.7238164825119195E-16</v>
      </c>
      <c r="AB861">
        <v>1.1313521189265301</v>
      </c>
      <c r="AC861">
        <v>95</v>
      </c>
      <c r="AD861">
        <v>-2.2220275526101198E-2</v>
      </c>
      <c r="AE861">
        <v>9.0945512951192899</v>
      </c>
      <c r="AF861">
        <v>-3.5527136788005001E-16</v>
      </c>
      <c r="AG861">
        <v>1.16231458419637</v>
      </c>
      <c r="AH861">
        <v>95</v>
      </c>
      <c r="AI861">
        <v>-2.11047963887563E-2</v>
      </c>
      <c r="AJ861">
        <v>9.0253695118140502</v>
      </c>
      <c r="AK861">
        <v>-4.19866162040059E-16</v>
      </c>
      <c r="AL861">
        <v>1.16603949597645</v>
      </c>
      <c r="AM861">
        <v>95</v>
      </c>
      <c r="AN861">
        <v>-0.113152156587429</v>
      </c>
      <c r="AO861">
        <v>16.669555402402999</v>
      </c>
      <c r="AP861">
        <v>1.02318153949454E-15</v>
      </c>
      <c r="AQ861">
        <v>6.7740379888235998</v>
      </c>
      <c r="AR861">
        <v>99</v>
      </c>
      <c r="AS861" s="93">
        <f t="shared" si="27"/>
        <v>7</v>
      </c>
    </row>
    <row r="862" spans="1:45" x14ac:dyDescent="0.3">
      <c r="A862" s="93" t="str">
        <f t="shared" si="28"/>
        <v>VALE3JBSS3</v>
      </c>
      <c r="B862" s="93">
        <v>860</v>
      </c>
      <c r="C862" t="s">
        <v>113</v>
      </c>
      <c r="D862" t="s">
        <v>95</v>
      </c>
      <c r="E862">
        <v>8.6897005821882298E-2</v>
      </c>
      <c r="F862">
        <v>16.014187401075802</v>
      </c>
      <c r="G862">
        <v>2.8421709430404001E-15</v>
      </c>
      <c r="H862">
        <v>1.0078015740251001</v>
      </c>
      <c r="I862">
        <v>95</v>
      </c>
      <c r="J862">
        <v>0</v>
      </c>
      <c r="K862">
        <v>0</v>
      </c>
      <c r="L862">
        <v>0</v>
      </c>
      <c r="M862">
        <v>0</v>
      </c>
      <c r="N862" t="s">
        <v>230</v>
      </c>
      <c r="O862">
        <v>6.3768594800019104E-2</v>
      </c>
      <c r="P862">
        <v>18.047729781245899</v>
      </c>
      <c r="Q862">
        <v>-2.18238125983459E-15</v>
      </c>
      <c r="R862">
        <v>1.11832181463109</v>
      </c>
      <c r="S862">
        <v>95</v>
      </c>
      <c r="T862">
        <v>6.0291019479424897E-2</v>
      </c>
      <c r="U862">
        <v>18.3350123676584</v>
      </c>
      <c r="V862">
        <v>8.8817841970012504E-16</v>
      </c>
      <c r="W862">
        <v>1.0728589788479701</v>
      </c>
      <c r="X862">
        <v>95</v>
      </c>
      <c r="Y862">
        <v>5.8839826387727799E-2</v>
      </c>
      <c r="Z862">
        <v>18.4484537334286</v>
      </c>
      <c r="AA862">
        <v>-1.06581410364015E-15</v>
      </c>
      <c r="AB862">
        <v>1.0398355146873901</v>
      </c>
      <c r="AC862">
        <v>99</v>
      </c>
      <c r="AD862">
        <v>4.5432817904036998E-2</v>
      </c>
      <c r="AE862">
        <v>19.4662365953704</v>
      </c>
      <c r="AF862">
        <v>0</v>
      </c>
      <c r="AG862">
        <v>1.1690919611133901</v>
      </c>
      <c r="AH862">
        <v>95</v>
      </c>
      <c r="AI862">
        <v>5.70027481224024E-2</v>
      </c>
      <c r="AJ862">
        <v>18.619799643119801</v>
      </c>
      <c r="AK862">
        <v>-1.46953156714021E-15</v>
      </c>
      <c r="AL862">
        <v>1.2350997855342201</v>
      </c>
      <c r="AM862">
        <v>99</v>
      </c>
      <c r="AN862">
        <v>4.9263207142527299E-2</v>
      </c>
      <c r="AO862">
        <v>19.347809573059401</v>
      </c>
      <c r="AP862">
        <v>9.3791641120333209E-16</v>
      </c>
      <c r="AQ862">
        <v>1.6765145522393301</v>
      </c>
      <c r="AR862">
        <v>99</v>
      </c>
      <c r="AS862" s="93">
        <f t="shared" si="27"/>
        <v>7</v>
      </c>
    </row>
    <row r="863" spans="1:45" x14ac:dyDescent="0.3">
      <c r="A863" s="93" t="str">
        <f t="shared" si="28"/>
        <v>VALE3LREN3</v>
      </c>
      <c r="B863" s="93">
        <v>861</v>
      </c>
      <c r="C863" t="s">
        <v>113</v>
      </c>
      <c r="D863" t="s">
        <v>114</v>
      </c>
      <c r="E863">
        <v>0</v>
      </c>
      <c r="F863">
        <v>0</v>
      </c>
      <c r="G863">
        <v>0</v>
      </c>
      <c r="H863">
        <v>0</v>
      </c>
      <c r="I863" t="s">
        <v>230</v>
      </c>
      <c r="J863">
        <v>0</v>
      </c>
      <c r="K863">
        <v>0</v>
      </c>
      <c r="L863">
        <v>0</v>
      </c>
      <c r="M863">
        <v>0</v>
      </c>
      <c r="N863" t="s">
        <v>230</v>
      </c>
      <c r="O863">
        <v>0</v>
      </c>
      <c r="P863">
        <v>0</v>
      </c>
      <c r="Q863">
        <v>0</v>
      </c>
      <c r="R863">
        <v>0</v>
      </c>
      <c r="S863" t="s">
        <v>230</v>
      </c>
      <c r="T863">
        <v>3.3724446922593902E-2</v>
      </c>
      <c r="U863">
        <v>40.242256835519697</v>
      </c>
      <c r="V863">
        <v>-3.1974423109204501E-15</v>
      </c>
      <c r="W863">
        <v>2.2187599097977002</v>
      </c>
      <c r="X863">
        <v>95</v>
      </c>
      <c r="Y863">
        <v>4.8066360621733098E-2</v>
      </c>
      <c r="Z863">
        <v>39.145382848465999</v>
      </c>
      <c r="AA863">
        <v>-1.1842378929335E-15</v>
      </c>
      <c r="AB863">
        <v>2.4182381097437302</v>
      </c>
      <c r="AC863">
        <v>99</v>
      </c>
      <c r="AD863">
        <v>8.8827553357932298E-2</v>
      </c>
      <c r="AE863">
        <v>36.064133714906099</v>
      </c>
      <c r="AF863">
        <v>-3.30402372128447E-15</v>
      </c>
      <c r="AG863">
        <v>2.80093759221436</v>
      </c>
      <c r="AH863">
        <v>95</v>
      </c>
      <c r="AI863">
        <v>0.12895469125595799</v>
      </c>
      <c r="AJ863">
        <v>33.130620913235397</v>
      </c>
      <c r="AK863">
        <v>-8.3973232408011799E-16</v>
      </c>
      <c r="AL863">
        <v>3.07219575836735</v>
      </c>
      <c r="AM863">
        <v>95</v>
      </c>
      <c r="AN863">
        <v>5.53329781359835E-2</v>
      </c>
      <c r="AO863">
        <v>39.109892010555598</v>
      </c>
      <c r="AP863">
        <v>-1.3358203432289899E-15</v>
      </c>
      <c r="AQ863">
        <v>5.2762924239811699</v>
      </c>
      <c r="AR863">
        <v>95</v>
      </c>
      <c r="AS863" s="93">
        <f t="shared" si="27"/>
        <v>5</v>
      </c>
    </row>
    <row r="864" spans="1:45" x14ac:dyDescent="0.3">
      <c r="A864" s="93" t="str">
        <f t="shared" si="28"/>
        <v>VALE3MULT3</v>
      </c>
      <c r="B864" s="93">
        <v>862</v>
      </c>
      <c r="C864" t="s">
        <v>113</v>
      </c>
      <c r="D864" t="s">
        <v>109</v>
      </c>
      <c r="E864">
        <v>0</v>
      </c>
      <c r="F864">
        <v>0</v>
      </c>
      <c r="G864">
        <v>0</v>
      </c>
      <c r="H864">
        <v>0</v>
      </c>
      <c r="I864" t="s">
        <v>230</v>
      </c>
      <c r="J864">
        <v>0</v>
      </c>
      <c r="K864">
        <v>0</v>
      </c>
      <c r="L864">
        <v>0</v>
      </c>
      <c r="M864">
        <v>0</v>
      </c>
      <c r="N864" t="s">
        <v>230</v>
      </c>
      <c r="O864">
        <v>3.6698773239213597E-2</v>
      </c>
      <c r="P864">
        <v>19.2218717306597</v>
      </c>
      <c r="Q864">
        <v>-3.0451831532575698E-16</v>
      </c>
      <c r="R864">
        <v>1.3254250542337001</v>
      </c>
      <c r="S864">
        <v>95</v>
      </c>
      <c r="T864">
        <v>3.5342225268448602E-2</v>
      </c>
      <c r="U864">
        <v>19.336131757007099</v>
      </c>
      <c r="V864">
        <v>-3.1530333899354401E-15</v>
      </c>
      <c r="W864">
        <v>1.2782702441262299</v>
      </c>
      <c r="X864">
        <v>95</v>
      </c>
      <c r="Y864">
        <v>3.4022438912584503E-2</v>
      </c>
      <c r="Z864">
        <v>19.452548412396499</v>
      </c>
      <c r="AA864">
        <v>1.69740764653802E-15</v>
      </c>
      <c r="AB864">
        <v>1.29294432257904</v>
      </c>
      <c r="AC864">
        <v>99</v>
      </c>
      <c r="AD864">
        <v>4.3308474552103397E-2</v>
      </c>
      <c r="AE864">
        <v>18.7458835444892</v>
      </c>
      <c r="AF864">
        <v>-2.2026824808563102E-15</v>
      </c>
      <c r="AG864">
        <v>1.3663066789448199</v>
      </c>
      <c r="AH864">
        <v>99</v>
      </c>
      <c r="AI864">
        <v>5.1230678437074802E-2</v>
      </c>
      <c r="AJ864">
        <v>18.167446694974501</v>
      </c>
      <c r="AK864">
        <v>9.8507061094013893E-16</v>
      </c>
      <c r="AL864">
        <v>1.40741900978576</v>
      </c>
      <c r="AM864">
        <v>99</v>
      </c>
      <c r="AN864">
        <v>-4.2169853495566496E-3</v>
      </c>
      <c r="AO864">
        <v>22.6909221872539</v>
      </c>
      <c r="AP864">
        <v>9.0949470177292806E-16</v>
      </c>
      <c r="AQ864">
        <v>3.6895169860088499</v>
      </c>
      <c r="AR864">
        <v>99</v>
      </c>
      <c r="AS864" s="93">
        <f t="shared" si="27"/>
        <v>6</v>
      </c>
    </row>
    <row r="865" spans="1:45" x14ac:dyDescent="0.3">
      <c r="A865" s="93" t="str">
        <f t="shared" si="28"/>
        <v>VALE3UGPA3</v>
      </c>
      <c r="B865" s="93">
        <v>863</v>
      </c>
      <c r="C865" t="s">
        <v>113</v>
      </c>
      <c r="D865" t="s">
        <v>133</v>
      </c>
      <c r="E865">
        <v>0</v>
      </c>
      <c r="F865">
        <v>0</v>
      </c>
      <c r="G865">
        <v>0</v>
      </c>
      <c r="H865">
        <v>0</v>
      </c>
      <c r="I865" t="s">
        <v>230</v>
      </c>
      <c r="J865">
        <v>0.100880300015473</v>
      </c>
      <c r="K865">
        <v>13.8149755293993</v>
      </c>
      <c r="L865">
        <v>-1.68753899743024E-15</v>
      </c>
      <c r="M865">
        <v>1.37796308594392</v>
      </c>
      <c r="N865">
        <v>95</v>
      </c>
      <c r="O865">
        <v>0.10481918310937401</v>
      </c>
      <c r="P865">
        <v>13.473304290792999</v>
      </c>
      <c r="Q865">
        <v>-1.0911906299172999E-15</v>
      </c>
      <c r="R865">
        <v>1.29583261449788</v>
      </c>
      <c r="S865">
        <v>95</v>
      </c>
      <c r="T865">
        <v>0.111304023463726</v>
      </c>
      <c r="U865">
        <v>12.941998112234399</v>
      </c>
      <c r="V865">
        <v>-1.9984014443252801E-16</v>
      </c>
      <c r="W865">
        <v>1.2393436929794399</v>
      </c>
      <c r="X865">
        <v>95</v>
      </c>
      <c r="Y865">
        <v>0.122506609986535</v>
      </c>
      <c r="Z865">
        <v>12.0654407352643</v>
      </c>
      <c r="AA865">
        <v>-3.3553406966449199E-16</v>
      </c>
      <c r="AB865">
        <v>1.29895749655716</v>
      </c>
      <c r="AC865">
        <v>99</v>
      </c>
      <c r="AD865">
        <v>0</v>
      </c>
      <c r="AE865">
        <v>0</v>
      </c>
      <c r="AF865">
        <v>0</v>
      </c>
      <c r="AG865">
        <v>0</v>
      </c>
      <c r="AH865" t="s">
        <v>230</v>
      </c>
      <c r="AI865">
        <v>0</v>
      </c>
      <c r="AJ865">
        <v>0</v>
      </c>
      <c r="AK865">
        <v>0</v>
      </c>
      <c r="AL865">
        <v>0</v>
      </c>
      <c r="AM865" t="s">
        <v>230</v>
      </c>
      <c r="AN865">
        <v>0.15014791801983901</v>
      </c>
      <c r="AO865">
        <v>10.2442413117663</v>
      </c>
      <c r="AP865">
        <v>4.5474735088646403E-16</v>
      </c>
      <c r="AQ865">
        <v>2.4489160671053698</v>
      </c>
      <c r="AR865">
        <v>95</v>
      </c>
      <c r="AS865" s="93">
        <f t="shared" si="27"/>
        <v>5</v>
      </c>
    </row>
    <row r="866" spans="1:45" x14ac:dyDescent="0.3">
      <c r="A866" s="93" t="str">
        <f t="shared" si="28"/>
        <v>VIVT3BRDT3</v>
      </c>
      <c r="B866" s="93">
        <v>864</v>
      </c>
      <c r="C866" t="s">
        <v>458</v>
      </c>
      <c r="D866" t="s">
        <v>83</v>
      </c>
      <c r="E866">
        <v>0</v>
      </c>
      <c r="F866">
        <v>0</v>
      </c>
      <c r="G866">
        <v>0</v>
      </c>
      <c r="H866">
        <v>0</v>
      </c>
      <c r="I866" t="s">
        <v>230</v>
      </c>
      <c r="J866">
        <v>0.29011163656531802</v>
      </c>
      <c r="K866">
        <v>8.1778882691403592</v>
      </c>
      <c r="L866">
        <v>1.9243865760169398E-15</v>
      </c>
      <c r="M866">
        <v>0.87507997811012095</v>
      </c>
      <c r="N866">
        <v>95</v>
      </c>
      <c r="O866">
        <v>0.246063984555182</v>
      </c>
      <c r="P866">
        <v>10.1159228798793</v>
      </c>
      <c r="Q866">
        <v>1.0911906299172999E-15</v>
      </c>
      <c r="R866">
        <v>0.83789475730826002</v>
      </c>
      <c r="S866">
        <v>95</v>
      </c>
      <c r="T866">
        <v>0.23065497347091801</v>
      </c>
      <c r="U866">
        <v>10.7568044691217</v>
      </c>
      <c r="V866">
        <v>-2.50910403565285E-15</v>
      </c>
      <c r="W866">
        <v>0.81594176052230305</v>
      </c>
      <c r="X866">
        <v>99</v>
      </c>
      <c r="Y866">
        <v>0.254781619702518</v>
      </c>
      <c r="Z866">
        <v>9.5993766233809392</v>
      </c>
      <c r="AA866">
        <v>7.1054273576010003E-16</v>
      </c>
      <c r="AB866">
        <v>0.90276939621875696</v>
      </c>
      <c r="AC866">
        <v>99</v>
      </c>
      <c r="AD866">
        <v>0.29087415678821699</v>
      </c>
      <c r="AE866">
        <v>7.6366591418118599</v>
      </c>
      <c r="AF866">
        <v>2.8421709430403998E-16</v>
      </c>
      <c r="AG866">
        <v>1.30107003208996</v>
      </c>
      <c r="AH866">
        <v>95</v>
      </c>
      <c r="AI866">
        <v>0</v>
      </c>
      <c r="AJ866">
        <v>0</v>
      </c>
      <c r="AK866">
        <v>0</v>
      </c>
      <c r="AL866">
        <v>0</v>
      </c>
      <c r="AM866" t="s">
        <v>230</v>
      </c>
      <c r="AN866">
        <v>0.44291269495464097</v>
      </c>
      <c r="AO866">
        <v>0.75178253303887699</v>
      </c>
      <c r="AP866">
        <v>5.6843418860807996E-16</v>
      </c>
      <c r="AQ866">
        <v>2.7427770187918199</v>
      </c>
      <c r="AR866">
        <v>99</v>
      </c>
      <c r="AS866" s="93">
        <f t="shared" si="27"/>
        <v>6</v>
      </c>
    </row>
    <row r="867" spans="1:45" x14ac:dyDescent="0.3">
      <c r="A867" s="93" t="str">
        <f t="shared" si="28"/>
        <v>VIVT3BRML3</v>
      </c>
      <c r="B867" s="93">
        <v>865</v>
      </c>
      <c r="C867" t="s">
        <v>458</v>
      </c>
      <c r="D867" t="s">
        <v>105</v>
      </c>
      <c r="E867">
        <v>0</v>
      </c>
      <c r="F867">
        <v>0</v>
      </c>
      <c r="G867">
        <v>0</v>
      </c>
      <c r="H867">
        <v>0</v>
      </c>
      <c r="I867" t="s">
        <v>230</v>
      </c>
      <c r="J867">
        <v>0</v>
      </c>
      <c r="K867">
        <v>0</v>
      </c>
      <c r="L867">
        <v>0</v>
      </c>
      <c r="M867">
        <v>0</v>
      </c>
      <c r="N867" t="s">
        <v>230</v>
      </c>
      <c r="O867">
        <v>0.17042987787966901</v>
      </c>
      <c r="P867">
        <v>1.9758208565603701</v>
      </c>
      <c r="Q867">
        <v>-8.8817841970012504E-17</v>
      </c>
      <c r="R867">
        <v>0.59561650985247805</v>
      </c>
      <c r="S867">
        <v>95</v>
      </c>
      <c r="T867">
        <v>0.18803120627416101</v>
      </c>
      <c r="U867">
        <v>1.23336037175792</v>
      </c>
      <c r="V867">
        <v>-1.37667655053519E-15</v>
      </c>
      <c r="W867">
        <v>0.58969539565363305</v>
      </c>
      <c r="X867">
        <v>95</v>
      </c>
      <c r="Y867">
        <v>0.19697944601015299</v>
      </c>
      <c r="Z867">
        <v>0.87900435361710405</v>
      </c>
      <c r="AA867">
        <v>6.5133084111342503E-16</v>
      </c>
      <c r="AB867">
        <v>0.62117552696242695</v>
      </c>
      <c r="AC867">
        <v>99</v>
      </c>
      <c r="AD867">
        <v>0.200327114828944</v>
      </c>
      <c r="AE867">
        <v>0.67837426536955903</v>
      </c>
      <c r="AF867">
        <v>-2.3092638912203301E-16</v>
      </c>
      <c r="AG867">
        <v>0.66840781063911003</v>
      </c>
      <c r="AH867">
        <v>99</v>
      </c>
      <c r="AI867">
        <v>0.16835472715910399</v>
      </c>
      <c r="AJ867">
        <v>2.0955093413653398</v>
      </c>
      <c r="AK867">
        <v>-2.66453525910038E-16</v>
      </c>
      <c r="AL867">
        <v>0.72667607991938399</v>
      </c>
      <c r="AM867">
        <v>99</v>
      </c>
      <c r="AN867">
        <v>0.43236293363776102</v>
      </c>
      <c r="AO867">
        <v>-9.2321072562601501</v>
      </c>
      <c r="AP867">
        <v>-1.1368683772161599E-15</v>
      </c>
      <c r="AQ867">
        <v>2.30442209356606</v>
      </c>
      <c r="AR867">
        <v>95</v>
      </c>
      <c r="AS867" s="93">
        <f t="shared" si="27"/>
        <v>6</v>
      </c>
    </row>
    <row r="868" spans="1:45" x14ac:dyDescent="0.3">
      <c r="A868" s="93" t="str">
        <f t="shared" si="28"/>
        <v>VIVT3ECOR3</v>
      </c>
      <c r="B868" s="93">
        <v>866</v>
      </c>
      <c r="C868" t="s">
        <v>458</v>
      </c>
      <c r="D868" t="s">
        <v>88</v>
      </c>
      <c r="E868">
        <v>0</v>
      </c>
      <c r="F868">
        <v>0</v>
      </c>
      <c r="G868">
        <v>0</v>
      </c>
      <c r="H868">
        <v>0</v>
      </c>
      <c r="I868" t="s">
        <v>230</v>
      </c>
      <c r="J868">
        <v>0.32323369108996802</v>
      </c>
      <c r="K868">
        <v>-1.99848387265284</v>
      </c>
      <c r="L868">
        <v>6.8093678843676302E-16</v>
      </c>
      <c r="M868">
        <v>0.55797990476178705</v>
      </c>
      <c r="N868">
        <v>95</v>
      </c>
      <c r="O868">
        <v>0.32115372302813999</v>
      </c>
      <c r="P868">
        <v>-1.8901130934561401</v>
      </c>
      <c r="Q868">
        <v>4.4408920985006301E-16</v>
      </c>
      <c r="R868">
        <v>0.54566265185829499</v>
      </c>
      <c r="S868">
        <v>99</v>
      </c>
      <c r="T868">
        <v>0.32812939940009</v>
      </c>
      <c r="U868">
        <v>-2.17478395705449</v>
      </c>
      <c r="V868">
        <v>-1.75415237890775E-15</v>
      </c>
      <c r="W868">
        <v>0.56788888018730399</v>
      </c>
      <c r="X868">
        <v>99</v>
      </c>
      <c r="Y868">
        <v>0.34399674910290501</v>
      </c>
      <c r="Z868">
        <v>-2.8968265610666402</v>
      </c>
      <c r="AA868">
        <v>-2.9605947323337501E-17</v>
      </c>
      <c r="AB868">
        <v>0.65280034323451797</v>
      </c>
      <c r="AC868">
        <v>99</v>
      </c>
      <c r="AD868">
        <v>0.36202697239765003</v>
      </c>
      <c r="AE868">
        <v>-3.9428708132796002</v>
      </c>
      <c r="AF868">
        <v>-6.92779167366098E-16</v>
      </c>
      <c r="AG868">
        <v>0.93452890910198905</v>
      </c>
      <c r="AH868">
        <v>95</v>
      </c>
      <c r="AI868">
        <v>0.28614610839407201</v>
      </c>
      <c r="AJ868">
        <v>-0.74562853176298005</v>
      </c>
      <c r="AK868">
        <v>-3.8756876496005502E-16</v>
      </c>
      <c r="AL868">
        <v>1.27056042783167</v>
      </c>
      <c r="AM868">
        <v>99</v>
      </c>
      <c r="AN868">
        <v>0.42505418188077998</v>
      </c>
      <c r="AO868">
        <v>-6.7365355071632802</v>
      </c>
      <c r="AP868">
        <v>-1.10844666778576E-15</v>
      </c>
      <c r="AQ868">
        <v>1.6818111394328901</v>
      </c>
      <c r="AR868">
        <v>95</v>
      </c>
      <c r="AS868" s="93">
        <f t="shared" si="27"/>
        <v>7</v>
      </c>
    </row>
    <row r="869" spans="1:45" x14ac:dyDescent="0.3">
      <c r="A869" s="93" t="str">
        <f t="shared" si="28"/>
        <v>VIVT3EQTL3</v>
      </c>
      <c r="B869" s="93">
        <v>867</v>
      </c>
      <c r="C869" t="s">
        <v>458</v>
      </c>
      <c r="D869" t="s">
        <v>137</v>
      </c>
      <c r="E869">
        <v>0.46457223417945198</v>
      </c>
      <c r="F869">
        <v>1.39958898307964</v>
      </c>
      <c r="G869">
        <v>-1.70530256582424E-15</v>
      </c>
      <c r="H869">
        <v>0.56143762268987696</v>
      </c>
      <c r="I869">
        <v>99</v>
      </c>
      <c r="J869">
        <v>0.47118910020191901</v>
      </c>
      <c r="K869">
        <v>1.1163880932800001</v>
      </c>
      <c r="L869">
        <v>-1.06581410364015E-15</v>
      </c>
      <c r="M869">
        <v>0.52514904675333096</v>
      </c>
      <c r="N869">
        <v>99</v>
      </c>
      <c r="O869">
        <v>0.49275032567516303</v>
      </c>
      <c r="P869">
        <v>0.18989191700886501</v>
      </c>
      <c r="Q869">
        <v>1.7256037868459599E-15</v>
      </c>
      <c r="R869">
        <v>0.55020251878186099</v>
      </c>
      <c r="S869">
        <v>99</v>
      </c>
      <c r="T869">
        <v>0.45248631950659102</v>
      </c>
      <c r="U869">
        <v>1.90337942702797</v>
      </c>
      <c r="V869">
        <v>-1.5543122344752199E-15</v>
      </c>
      <c r="W869">
        <v>0.72892958614724401</v>
      </c>
      <c r="X869">
        <v>99</v>
      </c>
      <c r="Y869">
        <v>0.48710435629649401</v>
      </c>
      <c r="Z869">
        <v>-4.0984920161378099E-2</v>
      </c>
      <c r="AA869">
        <v>2.2895265930047702E-15</v>
      </c>
      <c r="AB869">
        <v>1.27380515787866</v>
      </c>
      <c r="AC869">
        <v>95</v>
      </c>
      <c r="AD869">
        <v>0</v>
      </c>
      <c r="AE869">
        <v>0</v>
      </c>
      <c r="AF869">
        <v>0</v>
      </c>
      <c r="AG869">
        <v>0</v>
      </c>
      <c r="AH869" t="s">
        <v>230</v>
      </c>
      <c r="AI869">
        <v>0</v>
      </c>
      <c r="AJ869">
        <v>0</v>
      </c>
      <c r="AK869">
        <v>0</v>
      </c>
      <c r="AL869">
        <v>0</v>
      </c>
      <c r="AM869" t="s">
        <v>230</v>
      </c>
      <c r="AN869">
        <v>0</v>
      </c>
      <c r="AO869">
        <v>0</v>
      </c>
      <c r="AP869">
        <v>0</v>
      </c>
      <c r="AQ869">
        <v>0</v>
      </c>
      <c r="AR869" t="s">
        <v>230</v>
      </c>
      <c r="AS869" s="93">
        <f t="shared" si="27"/>
        <v>5</v>
      </c>
    </row>
    <row r="870" spans="1:45" x14ac:dyDescent="0.3">
      <c r="A870" s="93" t="str">
        <f t="shared" si="28"/>
        <v>VIVT3FLRY3</v>
      </c>
      <c r="B870" s="93">
        <v>868</v>
      </c>
      <c r="C870" t="s">
        <v>458</v>
      </c>
      <c r="D870" t="s">
        <v>92</v>
      </c>
      <c r="E870">
        <v>0.15970236890727599</v>
      </c>
      <c r="F870">
        <v>20.186690995700999</v>
      </c>
      <c r="G870">
        <v>-1.5276668818842199E-15</v>
      </c>
      <c r="H870">
        <v>0.78182493579825296</v>
      </c>
      <c r="I870">
        <v>99</v>
      </c>
      <c r="J870">
        <v>-0.148010858872762</v>
      </c>
      <c r="K870">
        <v>33.610241127774103</v>
      </c>
      <c r="L870">
        <v>-2.4868995751603501E-15</v>
      </c>
      <c r="M870">
        <v>1.0619125152089</v>
      </c>
      <c r="N870">
        <v>95</v>
      </c>
      <c r="O870">
        <v>-0.23700423218311401</v>
      </c>
      <c r="P870">
        <v>37.499680704107099</v>
      </c>
      <c r="Q870">
        <v>-3.42583104741477E-15</v>
      </c>
      <c r="R870">
        <v>1.06706064084957</v>
      </c>
      <c r="S870">
        <v>95</v>
      </c>
      <c r="T870">
        <v>-0.27685543155223302</v>
      </c>
      <c r="U870">
        <v>39.144450331250297</v>
      </c>
      <c r="V870">
        <v>7.3274719625260298E-16</v>
      </c>
      <c r="W870">
        <v>1.12216729994349</v>
      </c>
      <c r="X870">
        <v>95</v>
      </c>
      <c r="Y870">
        <v>-0.21177670256651601</v>
      </c>
      <c r="Z870">
        <v>35.807860497715197</v>
      </c>
      <c r="AA870">
        <v>1.1842378929335E-16</v>
      </c>
      <c r="AB870">
        <v>1.6449686041778899</v>
      </c>
      <c r="AC870">
        <v>99</v>
      </c>
      <c r="AD870">
        <v>0</v>
      </c>
      <c r="AE870">
        <v>0</v>
      </c>
      <c r="AF870">
        <v>0</v>
      </c>
      <c r="AG870">
        <v>0</v>
      </c>
      <c r="AH870" t="s">
        <v>230</v>
      </c>
      <c r="AI870">
        <v>0</v>
      </c>
      <c r="AJ870">
        <v>0</v>
      </c>
      <c r="AK870">
        <v>0</v>
      </c>
      <c r="AL870">
        <v>0</v>
      </c>
      <c r="AM870" t="s">
        <v>230</v>
      </c>
      <c r="AN870">
        <v>0</v>
      </c>
      <c r="AO870">
        <v>0</v>
      </c>
      <c r="AP870">
        <v>0</v>
      </c>
      <c r="AQ870">
        <v>0</v>
      </c>
      <c r="AR870" t="s">
        <v>230</v>
      </c>
      <c r="AS870" s="93">
        <f t="shared" si="27"/>
        <v>5</v>
      </c>
    </row>
    <row r="871" spans="1:45" x14ac:dyDescent="0.3">
      <c r="A871" s="93" t="str">
        <f t="shared" si="28"/>
        <v>VIVT3HGTX3</v>
      </c>
      <c r="B871" s="93">
        <v>869</v>
      </c>
      <c r="C871" t="s">
        <v>458</v>
      </c>
      <c r="D871" t="s">
        <v>106</v>
      </c>
      <c r="E871">
        <v>0.15261943744869499</v>
      </c>
      <c r="F871">
        <v>10.7414635839156</v>
      </c>
      <c r="G871">
        <v>-3.30402372128447E-15</v>
      </c>
      <c r="H871">
        <v>0.70755351734857297</v>
      </c>
      <c r="I871">
        <v>95</v>
      </c>
      <c r="J871">
        <v>-5.2857946470317501E-3</v>
      </c>
      <c r="K871">
        <v>17.6661307449852</v>
      </c>
      <c r="L871">
        <v>1.5099033134902101E-15</v>
      </c>
      <c r="M871">
        <v>1.02471277526974</v>
      </c>
      <c r="N871">
        <v>95</v>
      </c>
      <c r="O871">
        <v>-0.222535721166013</v>
      </c>
      <c r="P871">
        <v>27.183299265994599</v>
      </c>
      <c r="Q871">
        <v>-2.3980817331903399E-15</v>
      </c>
      <c r="R871">
        <v>1.2077422741856501</v>
      </c>
      <c r="S871">
        <v>95</v>
      </c>
      <c r="T871">
        <v>-0.29014641570141703</v>
      </c>
      <c r="U871">
        <v>29.992246612037999</v>
      </c>
      <c r="V871">
        <v>-2.0650148258027901E-15</v>
      </c>
      <c r="W871">
        <v>1.3636020194334399</v>
      </c>
      <c r="X871">
        <v>95</v>
      </c>
      <c r="Y871">
        <v>-0.24388246586902701</v>
      </c>
      <c r="Z871">
        <v>27.542659474920601</v>
      </c>
      <c r="AA871">
        <v>3.9474596431116699E-16</v>
      </c>
      <c r="AB871">
        <v>1.67234153134567</v>
      </c>
      <c r="AC871">
        <v>95</v>
      </c>
      <c r="AD871">
        <v>0</v>
      </c>
      <c r="AE871">
        <v>0</v>
      </c>
      <c r="AF871">
        <v>0</v>
      </c>
      <c r="AG871">
        <v>0</v>
      </c>
      <c r="AH871" t="s">
        <v>230</v>
      </c>
      <c r="AI871">
        <v>0</v>
      </c>
      <c r="AJ871">
        <v>0</v>
      </c>
      <c r="AK871">
        <v>0</v>
      </c>
      <c r="AL871">
        <v>0</v>
      </c>
      <c r="AM871" t="s">
        <v>230</v>
      </c>
      <c r="AN871">
        <v>0</v>
      </c>
      <c r="AO871">
        <v>0</v>
      </c>
      <c r="AP871">
        <v>0</v>
      </c>
      <c r="AQ871">
        <v>0</v>
      </c>
      <c r="AR871" t="s">
        <v>230</v>
      </c>
      <c r="AS871" s="93">
        <f t="shared" si="27"/>
        <v>5</v>
      </c>
    </row>
    <row r="872" spans="1:45" x14ac:dyDescent="0.3">
      <c r="A872" s="93" t="str">
        <f t="shared" si="28"/>
        <v>VIVT3IRBR3</v>
      </c>
      <c r="B872" s="93">
        <v>870</v>
      </c>
      <c r="C872" t="s">
        <v>458</v>
      </c>
      <c r="D872" t="s">
        <v>108</v>
      </c>
      <c r="E872">
        <v>0</v>
      </c>
      <c r="F872">
        <v>0</v>
      </c>
      <c r="G872">
        <v>0</v>
      </c>
      <c r="H872">
        <v>0</v>
      </c>
      <c r="I872" t="s">
        <v>230</v>
      </c>
      <c r="J872">
        <v>6.5617855032574293E-2</v>
      </c>
      <c r="K872">
        <v>4.1532024817412596</v>
      </c>
      <c r="L872">
        <v>-4.4408920985006301E-17</v>
      </c>
      <c r="M872">
        <v>0.60495943366821503</v>
      </c>
      <c r="N872">
        <v>95</v>
      </c>
      <c r="O872">
        <v>0.118524114340625</v>
      </c>
      <c r="P872">
        <v>1.8503434590032</v>
      </c>
      <c r="Q872">
        <v>4.5043334141934901E-16</v>
      </c>
      <c r="R872">
        <v>0.63852837727394496</v>
      </c>
      <c r="S872">
        <v>99</v>
      </c>
      <c r="T872">
        <v>0.177716900677582</v>
      </c>
      <c r="U872">
        <v>-0.61435639751158</v>
      </c>
      <c r="V872">
        <v>5.9952043329758497E-16</v>
      </c>
      <c r="W872">
        <v>0.92267371119104002</v>
      </c>
      <c r="X872">
        <v>95</v>
      </c>
      <c r="Y872">
        <v>0.20675830599551601</v>
      </c>
      <c r="Z872">
        <v>-1.86662805505348</v>
      </c>
      <c r="AA872">
        <v>9.1778436702346303E-16</v>
      </c>
      <c r="AB872">
        <v>1.0540175333648301</v>
      </c>
      <c r="AC872">
        <v>95</v>
      </c>
      <c r="AD872">
        <v>0.200974042627583</v>
      </c>
      <c r="AE872">
        <v>-1.4835301172089601</v>
      </c>
      <c r="AF872">
        <v>2.4868995751603499E-16</v>
      </c>
      <c r="AG872">
        <v>1.1270598550040101</v>
      </c>
      <c r="AH872">
        <v>95</v>
      </c>
      <c r="AI872">
        <v>0.19038103798706199</v>
      </c>
      <c r="AJ872">
        <v>-0.96792165812457598</v>
      </c>
      <c r="AK872">
        <v>4.52163559120064E-16</v>
      </c>
      <c r="AL872">
        <v>1.1383992056288199</v>
      </c>
      <c r="AM872">
        <v>99</v>
      </c>
      <c r="AN872">
        <v>0.92127222258427399</v>
      </c>
      <c r="AO872">
        <v>-32.3398144169566</v>
      </c>
      <c r="AP872">
        <v>6.82121026329696E-16</v>
      </c>
      <c r="AQ872">
        <v>6.7080649522096696</v>
      </c>
      <c r="AR872">
        <v>99</v>
      </c>
      <c r="AS872" s="93">
        <f t="shared" si="27"/>
        <v>7</v>
      </c>
    </row>
    <row r="873" spans="1:45" x14ac:dyDescent="0.3">
      <c r="A873" s="93" t="str">
        <f t="shared" si="28"/>
        <v>VIVT3MULT3</v>
      </c>
      <c r="B873" s="93">
        <v>871</v>
      </c>
      <c r="C873" t="s">
        <v>458</v>
      </c>
      <c r="D873" t="s">
        <v>109</v>
      </c>
      <c r="E873">
        <v>0</v>
      </c>
      <c r="F873">
        <v>0</v>
      </c>
      <c r="G873">
        <v>0</v>
      </c>
      <c r="H873">
        <v>0</v>
      </c>
      <c r="I873" t="s">
        <v>230</v>
      </c>
      <c r="J873">
        <v>0</v>
      </c>
      <c r="K873">
        <v>0</v>
      </c>
      <c r="L873">
        <v>0</v>
      </c>
      <c r="M873">
        <v>0</v>
      </c>
      <c r="N873" t="s">
        <v>230</v>
      </c>
      <c r="O873">
        <v>0</v>
      </c>
      <c r="P873">
        <v>0</v>
      </c>
      <c r="Q873">
        <v>0</v>
      </c>
      <c r="R873">
        <v>0</v>
      </c>
      <c r="S873" t="s">
        <v>230</v>
      </c>
      <c r="T873">
        <v>9.3807810536772201E-2</v>
      </c>
      <c r="U873">
        <v>17.4419979238697</v>
      </c>
      <c r="V873">
        <v>-2.66453525910038E-15</v>
      </c>
      <c r="W873">
        <v>1.35556930328697</v>
      </c>
      <c r="X873">
        <v>95</v>
      </c>
      <c r="Y873">
        <v>0.117823516199856</v>
      </c>
      <c r="Z873">
        <v>16.308783091810302</v>
      </c>
      <c r="AA873">
        <v>1.1842378929335E-16</v>
      </c>
      <c r="AB873">
        <v>1.35806925287868</v>
      </c>
      <c r="AC873">
        <v>99</v>
      </c>
      <c r="AD873">
        <v>0.14160663435691501</v>
      </c>
      <c r="AE873">
        <v>15.0387117053724</v>
      </c>
      <c r="AF873">
        <v>-1.1723955140041701E-15</v>
      </c>
      <c r="AG873">
        <v>1.4867124356053101</v>
      </c>
      <c r="AH873">
        <v>99</v>
      </c>
      <c r="AI873">
        <v>7.68678155698201E-2</v>
      </c>
      <c r="AJ873">
        <v>17.797637614900101</v>
      </c>
      <c r="AK873">
        <v>-1.2918958832001801E-16</v>
      </c>
      <c r="AL873">
        <v>1.62513641148806</v>
      </c>
      <c r="AM873">
        <v>99</v>
      </c>
      <c r="AN873">
        <v>0.47303980158444803</v>
      </c>
      <c r="AO873">
        <v>0.733839715994137</v>
      </c>
      <c r="AP873">
        <v>2.2453150450019202E-15</v>
      </c>
      <c r="AQ873">
        <v>3.5371380700970199</v>
      </c>
      <c r="AR873">
        <v>99</v>
      </c>
      <c r="AS873" s="93">
        <f t="shared" si="27"/>
        <v>5</v>
      </c>
    </row>
    <row r="874" spans="1:45" x14ac:dyDescent="0.3">
      <c r="A874" s="93" t="str">
        <f t="shared" si="28"/>
        <v>VIVT3QUAL3</v>
      </c>
      <c r="B874" s="93">
        <v>872</v>
      </c>
      <c r="C874" t="s">
        <v>458</v>
      </c>
      <c r="D874" t="s">
        <v>110</v>
      </c>
      <c r="E874">
        <v>0</v>
      </c>
      <c r="F874">
        <v>0</v>
      </c>
      <c r="G874">
        <v>0</v>
      </c>
      <c r="H874">
        <v>0</v>
      </c>
      <c r="I874" t="s">
        <v>230</v>
      </c>
      <c r="J874">
        <v>-0.44844703644601402</v>
      </c>
      <c r="K874">
        <v>52.647680128776202</v>
      </c>
      <c r="L874">
        <v>2.9605947323337501E-15</v>
      </c>
      <c r="M874">
        <v>1.6749045308999899</v>
      </c>
      <c r="N874">
        <v>95</v>
      </c>
      <c r="O874">
        <v>-0.59502240118143601</v>
      </c>
      <c r="P874">
        <v>59.030344059785499</v>
      </c>
      <c r="Q874">
        <v>-7.6637109356982199E-15</v>
      </c>
      <c r="R874">
        <v>1.7254779326118801</v>
      </c>
      <c r="S874">
        <v>95</v>
      </c>
      <c r="T874">
        <v>-0.66711613836711303</v>
      </c>
      <c r="U874">
        <v>62.0111590047904</v>
      </c>
      <c r="V874">
        <v>-2.1760371282653101E-15</v>
      </c>
      <c r="W874">
        <v>1.8839390205173201</v>
      </c>
      <c r="X874">
        <v>99</v>
      </c>
      <c r="Y874">
        <v>-0.556863565111407</v>
      </c>
      <c r="Z874">
        <v>56.097851860457702</v>
      </c>
      <c r="AA874">
        <v>1.8947806286936001E-15</v>
      </c>
      <c r="AB874">
        <v>3.20823718230639</v>
      </c>
      <c r="AC874">
        <v>99</v>
      </c>
      <c r="AD874">
        <v>0</v>
      </c>
      <c r="AE874">
        <v>0</v>
      </c>
      <c r="AF874">
        <v>0</v>
      </c>
      <c r="AG874">
        <v>0</v>
      </c>
      <c r="AH874" t="s">
        <v>230</v>
      </c>
      <c r="AI874">
        <v>0</v>
      </c>
      <c r="AJ874">
        <v>0</v>
      </c>
      <c r="AK874">
        <v>0</v>
      </c>
      <c r="AL874">
        <v>0</v>
      </c>
      <c r="AM874" t="s">
        <v>230</v>
      </c>
      <c r="AN874">
        <v>-4.1854349935828199E-2</v>
      </c>
      <c r="AO874">
        <v>32.197425172028602</v>
      </c>
      <c r="AP874">
        <v>-2.6147972675971698E-15</v>
      </c>
      <c r="AQ874">
        <v>5.1595249146682001</v>
      </c>
      <c r="AR874">
        <v>95</v>
      </c>
      <c r="AS874" s="93">
        <f t="shared" si="27"/>
        <v>5</v>
      </c>
    </row>
    <row r="875" spans="1:45" x14ac:dyDescent="0.3">
      <c r="A875" s="93" t="str">
        <f t="shared" si="28"/>
        <v>VIVT3RAIL3</v>
      </c>
      <c r="B875" s="93">
        <v>873</v>
      </c>
      <c r="C875" t="s">
        <v>458</v>
      </c>
      <c r="D875" t="s">
        <v>129</v>
      </c>
      <c r="E875">
        <v>0.44312837846740799</v>
      </c>
      <c r="F875">
        <v>0.110899287880294</v>
      </c>
      <c r="G875">
        <v>-7.1054273576010003E-16</v>
      </c>
      <c r="H875">
        <v>0.81574909376989801</v>
      </c>
      <c r="I875">
        <v>99</v>
      </c>
      <c r="J875">
        <v>0.57930011275896598</v>
      </c>
      <c r="K875">
        <v>-5.8122579566651797</v>
      </c>
      <c r="L875">
        <v>-4.7369515717340002E-16</v>
      </c>
      <c r="M875">
        <v>0.83138716873852303</v>
      </c>
      <c r="N875">
        <v>99</v>
      </c>
      <c r="O875">
        <v>0.57169497274891901</v>
      </c>
      <c r="P875">
        <v>-5.45255083935072</v>
      </c>
      <c r="Q875">
        <v>1.1419436824715901E-15</v>
      </c>
      <c r="R875">
        <v>0.81509083544734295</v>
      </c>
      <c r="S875">
        <v>99</v>
      </c>
      <c r="T875">
        <v>0.62341999501203604</v>
      </c>
      <c r="U875">
        <v>-7.61079480655859</v>
      </c>
      <c r="V875">
        <v>4.2188474935756001E-16</v>
      </c>
      <c r="W875">
        <v>0.94341098609491603</v>
      </c>
      <c r="X875">
        <v>99</v>
      </c>
      <c r="Y875">
        <v>0.62896300660307303</v>
      </c>
      <c r="Z875">
        <v>-7.6938309405179099</v>
      </c>
      <c r="AA875">
        <v>6.7106813932898398E-16</v>
      </c>
      <c r="AB875">
        <v>1.05436551621394</v>
      </c>
      <c r="AC875">
        <v>99</v>
      </c>
      <c r="AD875">
        <v>0.60725520748808104</v>
      </c>
      <c r="AE875">
        <v>-6.7582767445096499</v>
      </c>
      <c r="AF875">
        <v>1.1368683772161599E-15</v>
      </c>
      <c r="AG875">
        <v>1.0607949197667901</v>
      </c>
      <c r="AH875">
        <v>99</v>
      </c>
      <c r="AI875">
        <v>0.50014214328445405</v>
      </c>
      <c r="AJ875">
        <v>-2.07248654468144</v>
      </c>
      <c r="AK875">
        <v>1.3241932802801899E-15</v>
      </c>
      <c r="AL875">
        <v>1.35435979434737</v>
      </c>
      <c r="AM875">
        <v>99</v>
      </c>
      <c r="AN875">
        <v>0.52360216562075901</v>
      </c>
      <c r="AO875">
        <v>-3.1576205442712402</v>
      </c>
      <c r="AP875">
        <v>2.7000623958883801E-16</v>
      </c>
      <c r="AQ875">
        <v>1.54050518823177</v>
      </c>
      <c r="AR875">
        <v>99</v>
      </c>
      <c r="AS875" s="93">
        <f t="shared" si="27"/>
        <v>8</v>
      </c>
    </row>
    <row r="876" spans="1:45" x14ac:dyDescent="0.3">
      <c r="A876" s="93" t="str">
        <f t="shared" si="28"/>
        <v>VVAR3BRDT3</v>
      </c>
      <c r="B876" s="93">
        <v>874</v>
      </c>
      <c r="C876" t="s">
        <v>125</v>
      </c>
      <c r="D876" t="s">
        <v>83</v>
      </c>
      <c r="E876">
        <v>-0.43808007910035202</v>
      </c>
      <c r="F876">
        <v>28.742688899919902</v>
      </c>
      <c r="G876">
        <v>9.9475983006413996E-16</v>
      </c>
      <c r="H876">
        <v>0.91198921264994504</v>
      </c>
      <c r="I876">
        <v>99</v>
      </c>
      <c r="J876">
        <v>-0.28134300940606899</v>
      </c>
      <c r="K876">
        <v>26.165047374768399</v>
      </c>
      <c r="L876">
        <v>4.7369515717340002E-16</v>
      </c>
      <c r="M876">
        <v>0.94765756199367701</v>
      </c>
      <c r="N876">
        <v>95</v>
      </c>
      <c r="O876">
        <v>-0.152085998583399</v>
      </c>
      <c r="P876">
        <v>24.034743893059101</v>
      </c>
      <c r="Q876">
        <v>7.3591926203724696E-16</v>
      </c>
      <c r="R876">
        <v>0.99542052244040802</v>
      </c>
      <c r="S876">
        <v>95</v>
      </c>
      <c r="T876">
        <v>-0.104205826027936</v>
      </c>
      <c r="U876">
        <v>23.134755523922401</v>
      </c>
      <c r="V876">
        <v>-1.1102230246251601E-15</v>
      </c>
      <c r="W876">
        <v>0.96190155549397205</v>
      </c>
      <c r="X876">
        <v>95</v>
      </c>
      <c r="Y876">
        <v>5.2098175887842699E-2</v>
      </c>
      <c r="Z876">
        <v>20.350634319270799</v>
      </c>
      <c r="AA876">
        <v>-1.50003466438243E-15</v>
      </c>
      <c r="AB876">
        <v>1.06253268223757</v>
      </c>
      <c r="AC876">
        <v>99</v>
      </c>
      <c r="AD876">
        <v>0</v>
      </c>
      <c r="AE876">
        <v>0</v>
      </c>
      <c r="AF876">
        <v>0</v>
      </c>
      <c r="AG876">
        <v>0</v>
      </c>
      <c r="AH876" t="s">
        <v>230</v>
      </c>
      <c r="AI876">
        <v>0.348526509755263</v>
      </c>
      <c r="AJ876">
        <v>15.1456060123006</v>
      </c>
      <c r="AK876">
        <v>-2.26081779560032E-16</v>
      </c>
      <c r="AL876">
        <v>1.37543374667943</v>
      </c>
      <c r="AM876">
        <v>95</v>
      </c>
      <c r="AN876">
        <v>0.33283153574704599</v>
      </c>
      <c r="AO876">
        <v>16.096779064683599</v>
      </c>
      <c r="AP876">
        <v>2.2168933355715098E-15</v>
      </c>
      <c r="AQ876">
        <v>2.5062083203986201</v>
      </c>
      <c r="AR876">
        <v>95</v>
      </c>
      <c r="AS876" s="93">
        <f t="shared" si="27"/>
        <v>7</v>
      </c>
    </row>
    <row r="877" spans="1:45" x14ac:dyDescent="0.3">
      <c r="A877" s="93" t="str">
        <f t="shared" si="28"/>
        <v>VVAR3CRFB3</v>
      </c>
      <c r="B877" s="93">
        <v>875</v>
      </c>
      <c r="C877" t="s">
        <v>125</v>
      </c>
      <c r="D877" t="s">
        <v>135</v>
      </c>
      <c r="E877">
        <v>0</v>
      </c>
      <c r="F877">
        <v>0</v>
      </c>
      <c r="G877">
        <v>0</v>
      </c>
      <c r="H877">
        <v>0</v>
      </c>
      <c r="I877" t="s">
        <v>230</v>
      </c>
      <c r="J877">
        <v>0.12997412253509499</v>
      </c>
      <c r="K877">
        <v>17.597456822273799</v>
      </c>
      <c r="L877">
        <v>2.7237471537470501E-15</v>
      </c>
      <c r="M877">
        <v>0.63895387435097395</v>
      </c>
      <c r="N877">
        <v>95</v>
      </c>
      <c r="O877">
        <v>0.19538038704627</v>
      </c>
      <c r="P877">
        <v>16.516959091842502</v>
      </c>
      <c r="Q877">
        <v>-2.2838873649431799E-16</v>
      </c>
      <c r="R877">
        <v>0.70926714169211302</v>
      </c>
      <c r="S877">
        <v>95</v>
      </c>
      <c r="T877">
        <v>0.20303795059250099</v>
      </c>
      <c r="U877">
        <v>16.372561300514501</v>
      </c>
      <c r="V877">
        <v>-1.4654943925052099E-15</v>
      </c>
      <c r="W877">
        <v>0.68452393112806798</v>
      </c>
      <c r="X877">
        <v>99</v>
      </c>
      <c r="Y877">
        <v>0.28509918991127903</v>
      </c>
      <c r="Z877">
        <v>14.8632301948031</v>
      </c>
      <c r="AA877">
        <v>-5.9211894646675002E-17</v>
      </c>
      <c r="AB877">
        <v>0.696626258733273</v>
      </c>
      <c r="AC877">
        <v>99</v>
      </c>
      <c r="AD877">
        <v>0.13683287840095701</v>
      </c>
      <c r="AE877">
        <v>17.487177694785</v>
      </c>
      <c r="AF877">
        <v>-8.5265128291211999E-16</v>
      </c>
      <c r="AG877">
        <v>0.85307761126176895</v>
      </c>
      <c r="AH877">
        <v>99</v>
      </c>
      <c r="AI877">
        <v>2.7435546146695699E-2</v>
      </c>
      <c r="AJ877">
        <v>19.3787536347991</v>
      </c>
      <c r="AK877">
        <v>1.51797766276021E-15</v>
      </c>
      <c r="AL877">
        <v>1.0094546527867301</v>
      </c>
      <c r="AM877">
        <v>95</v>
      </c>
      <c r="AN877">
        <v>0</v>
      </c>
      <c r="AO877">
        <v>0</v>
      </c>
      <c r="AP877">
        <v>0</v>
      </c>
      <c r="AQ877">
        <v>0</v>
      </c>
      <c r="AR877" t="s">
        <v>230</v>
      </c>
      <c r="AS877" s="93">
        <f t="shared" si="27"/>
        <v>6</v>
      </c>
    </row>
    <row r="878" spans="1:45" x14ac:dyDescent="0.3">
      <c r="A878" s="93" t="str">
        <f t="shared" si="28"/>
        <v>VVAR3IGTA3</v>
      </c>
      <c r="B878" s="93">
        <v>876</v>
      </c>
      <c r="C878" t="s">
        <v>125</v>
      </c>
      <c r="D878" t="s">
        <v>107</v>
      </c>
      <c r="E878">
        <v>0</v>
      </c>
      <c r="F878">
        <v>0</v>
      </c>
      <c r="G878">
        <v>0</v>
      </c>
      <c r="H878">
        <v>0</v>
      </c>
      <c r="I878" t="s">
        <v>230</v>
      </c>
      <c r="J878">
        <v>0</v>
      </c>
      <c r="K878">
        <v>0</v>
      </c>
      <c r="L878">
        <v>0</v>
      </c>
      <c r="M878">
        <v>0</v>
      </c>
      <c r="N878" t="s">
        <v>230</v>
      </c>
      <c r="O878">
        <v>0</v>
      </c>
      <c r="P878">
        <v>0</v>
      </c>
      <c r="Q878">
        <v>0</v>
      </c>
      <c r="R878">
        <v>0</v>
      </c>
      <c r="S878" t="s">
        <v>230</v>
      </c>
      <c r="T878">
        <v>-0.11524464973978001</v>
      </c>
      <c r="U878">
        <v>36.785375751371099</v>
      </c>
      <c r="V878">
        <v>-8.8817841970012504E-17</v>
      </c>
      <c r="W878">
        <v>2.1350536186206899</v>
      </c>
      <c r="X878">
        <v>95</v>
      </c>
      <c r="Y878">
        <v>8.8167208442692505E-2</v>
      </c>
      <c r="Z878">
        <v>33.189569268037097</v>
      </c>
      <c r="AA878">
        <v>-4.7764261681651199E-15</v>
      </c>
      <c r="AB878">
        <v>2.2047330776061398</v>
      </c>
      <c r="AC878">
        <v>99</v>
      </c>
      <c r="AD878">
        <v>0.248496254845918</v>
      </c>
      <c r="AE878">
        <v>30.3256978253449</v>
      </c>
      <c r="AF878">
        <v>-7.2830630415410304E-16</v>
      </c>
      <c r="AG878">
        <v>2.3379022493685402</v>
      </c>
      <c r="AH878">
        <v>95</v>
      </c>
      <c r="AI878">
        <v>0.28021567584017099</v>
      </c>
      <c r="AJ878">
        <v>29.783336025119802</v>
      </c>
      <c r="AK878">
        <v>4.52163559120064E-16</v>
      </c>
      <c r="AL878">
        <v>2.3488255136356599</v>
      </c>
      <c r="AM878">
        <v>99</v>
      </c>
      <c r="AN878">
        <v>0.230033366495735</v>
      </c>
      <c r="AO878">
        <v>32.483646136237702</v>
      </c>
      <c r="AP878">
        <v>-9.0949470177292806E-16</v>
      </c>
      <c r="AQ878">
        <v>6.0919056744807802</v>
      </c>
      <c r="AR878">
        <v>99</v>
      </c>
      <c r="AS878" s="93">
        <f t="shared" si="27"/>
        <v>5</v>
      </c>
    </row>
    <row r="879" spans="1:45" x14ac:dyDescent="0.3">
      <c r="A879" s="93" t="str">
        <f t="shared" si="28"/>
        <v>VVAR3IRBR3</v>
      </c>
      <c r="B879" s="93">
        <v>877</v>
      </c>
      <c r="C879" t="s">
        <v>125</v>
      </c>
      <c r="D879" t="s">
        <v>108</v>
      </c>
      <c r="E879">
        <v>-0.15934048290084099</v>
      </c>
      <c r="F879">
        <v>9.7699090451822101</v>
      </c>
      <c r="G879">
        <v>8.8817841970012494E-18</v>
      </c>
      <c r="H879">
        <v>0.579363328784121</v>
      </c>
      <c r="I879">
        <v>95</v>
      </c>
      <c r="J879">
        <v>-6.0864591992827198E-2</v>
      </c>
      <c r="K879">
        <v>8.1727458820670105</v>
      </c>
      <c r="L879">
        <v>4.4408920985006301E-16</v>
      </c>
      <c r="M879">
        <v>0.61132400699974498</v>
      </c>
      <c r="N879">
        <v>95</v>
      </c>
      <c r="O879">
        <v>2.2764699677510498E-2</v>
      </c>
      <c r="P879">
        <v>6.8348798653154601</v>
      </c>
      <c r="Q879">
        <v>-2.7914178904861098E-16</v>
      </c>
      <c r="R879">
        <v>0.69962775811483902</v>
      </c>
      <c r="S879">
        <v>95</v>
      </c>
      <c r="T879">
        <v>0</v>
      </c>
      <c r="U879">
        <v>0</v>
      </c>
      <c r="V879">
        <v>0</v>
      </c>
      <c r="W879">
        <v>0</v>
      </c>
      <c r="X879" t="s">
        <v>230</v>
      </c>
      <c r="Y879">
        <v>-6.5260696977463506E-2</v>
      </c>
      <c r="Z879">
        <v>8.6876998459745103</v>
      </c>
      <c r="AA879">
        <v>-2.3684757858670001E-16</v>
      </c>
      <c r="AB879">
        <v>1.14095226116474</v>
      </c>
      <c r="AC879">
        <v>95</v>
      </c>
      <c r="AD879">
        <v>-0.10267457278759699</v>
      </c>
      <c r="AE879">
        <v>9.3398295468862802</v>
      </c>
      <c r="AF879">
        <v>4.6185277824406504E-16</v>
      </c>
      <c r="AG879">
        <v>1.1539440122632201</v>
      </c>
      <c r="AH879">
        <v>95</v>
      </c>
      <c r="AI879">
        <v>-7.6284984364962893E-2</v>
      </c>
      <c r="AJ879">
        <v>8.8856743241426592</v>
      </c>
      <c r="AK879">
        <v>9.6892191240013694E-17</v>
      </c>
      <c r="AL879">
        <v>1.16200597813923</v>
      </c>
      <c r="AM879">
        <v>95</v>
      </c>
      <c r="AN879">
        <v>-0.108322710901605</v>
      </c>
      <c r="AO879">
        <v>11.5543235477842</v>
      </c>
      <c r="AP879">
        <v>-1.36424205265939E-15</v>
      </c>
      <c r="AQ879">
        <v>6.99700822843048</v>
      </c>
      <c r="AR879">
        <v>99</v>
      </c>
      <c r="AS879" s="93">
        <f t="shared" si="27"/>
        <v>7</v>
      </c>
    </row>
    <row r="880" spans="1:45" x14ac:dyDescent="0.3">
      <c r="A880" s="93" t="str">
        <f t="shared" si="28"/>
        <v>VVAR3JBSS3</v>
      </c>
      <c r="B880" s="93">
        <v>878</v>
      </c>
      <c r="C880" t="s">
        <v>125</v>
      </c>
      <c r="D880" t="s">
        <v>95</v>
      </c>
      <c r="E880">
        <v>-0.68083062311641296</v>
      </c>
      <c r="F880">
        <v>34.206958111993799</v>
      </c>
      <c r="G880">
        <v>-1.3145040611561901E-15</v>
      </c>
      <c r="H880">
        <v>1.21359636827573</v>
      </c>
      <c r="I880">
        <v>99</v>
      </c>
      <c r="J880">
        <v>-0.40414798541407798</v>
      </c>
      <c r="K880">
        <v>29.6893034438753</v>
      </c>
      <c r="L880">
        <v>-2.30926389122033E-15</v>
      </c>
      <c r="M880">
        <v>1.3740016738596601</v>
      </c>
      <c r="N880">
        <v>95</v>
      </c>
      <c r="O880">
        <v>-0.35709571434308901</v>
      </c>
      <c r="P880">
        <v>28.892022988284999</v>
      </c>
      <c r="Q880">
        <v>1.1419436824715901E-15</v>
      </c>
      <c r="R880">
        <v>1.2914284101564799</v>
      </c>
      <c r="S880">
        <v>95</v>
      </c>
      <c r="T880">
        <v>-0.22503553694345199</v>
      </c>
      <c r="U880">
        <v>26.3818368890763</v>
      </c>
      <c r="V880">
        <v>1.1546319456101601E-15</v>
      </c>
      <c r="W880">
        <v>1.3096471522183599</v>
      </c>
      <c r="X880">
        <v>95</v>
      </c>
      <c r="Y880">
        <v>0</v>
      </c>
      <c r="Z880">
        <v>0</v>
      </c>
      <c r="AA880">
        <v>0</v>
      </c>
      <c r="AB880">
        <v>0</v>
      </c>
      <c r="AC880" t="s">
        <v>230</v>
      </c>
      <c r="AD880">
        <v>-2.02742080992248E-2</v>
      </c>
      <c r="AE880">
        <v>22.679864365742901</v>
      </c>
      <c r="AF880">
        <v>-3.9079850466805501E-16</v>
      </c>
      <c r="AG880">
        <v>1.3590802750044</v>
      </c>
      <c r="AH880">
        <v>95</v>
      </c>
      <c r="AI880">
        <v>9.7790195563012397E-2</v>
      </c>
      <c r="AJ880">
        <v>20.635848025927999</v>
      </c>
      <c r="AK880">
        <v>-1.29189588320018E-15</v>
      </c>
      <c r="AL880">
        <v>1.47362575140968</v>
      </c>
      <c r="AM880">
        <v>95</v>
      </c>
      <c r="AN880">
        <v>0.119366093885598</v>
      </c>
      <c r="AO880">
        <v>20.4947534917208</v>
      </c>
      <c r="AP880">
        <v>8.6686213762732201E-16</v>
      </c>
      <c r="AQ880">
        <v>1.7755864846181999</v>
      </c>
      <c r="AR880">
        <v>95</v>
      </c>
      <c r="AS880" s="93">
        <f t="shared" si="27"/>
        <v>7</v>
      </c>
    </row>
    <row r="881" spans="1:45" x14ac:dyDescent="0.3">
      <c r="A881" s="93" t="str">
        <f t="shared" si="28"/>
        <v>VVAR3LREN3</v>
      </c>
      <c r="B881" s="93">
        <v>879</v>
      </c>
      <c r="C881" t="s">
        <v>125</v>
      </c>
      <c r="D881" t="s">
        <v>114</v>
      </c>
      <c r="E881">
        <v>0</v>
      </c>
      <c r="F881">
        <v>0</v>
      </c>
      <c r="G881">
        <v>0</v>
      </c>
      <c r="H881">
        <v>0</v>
      </c>
      <c r="I881" t="s">
        <v>230</v>
      </c>
      <c r="J881">
        <v>0</v>
      </c>
      <c r="K881">
        <v>0</v>
      </c>
      <c r="L881">
        <v>0</v>
      </c>
      <c r="M881">
        <v>0</v>
      </c>
      <c r="N881" t="s">
        <v>230</v>
      </c>
      <c r="O881">
        <v>0</v>
      </c>
      <c r="P881">
        <v>0</v>
      </c>
      <c r="Q881">
        <v>0</v>
      </c>
      <c r="R881">
        <v>0</v>
      </c>
      <c r="S881" t="s">
        <v>230</v>
      </c>
      <c r="T881">
        <v>2.80631286769372E-2</v>
      </c>
      <c r="U881">
        <v>42.0319377360386</v>
      </c>
      <c r="V881">
        <v>-1.33226762955019E-15</v>
      </c>
      <c r="W881">
        <v>2.2694096816660601</v>
      </c>
      <c r="X881">
        <v>95</v>
      </c>
      <c r="Y881">
        <v>0.29770780665109797</v>
      </c>
      <c r="Z881">
        <v>37.242352698120499</v>
      </c>
      <c r="AA881">
        <v>9.0791571791568409E-16</v>
      </c>
      <c r="AB881">
        <v>2.4003791892631199</v>
      </c>
      <c r="AC881">
        <v>99</v>
      </c>
      <c r="AD881">
        <v>0.49396013600563199</v>
      </c>
      <c r="AE881">
        <v>33.7359265006261</v>
      </c>
      <c r="AF881">
        <v>-3.5527136788004998E-17</v>
      </c>
      <c r="AG881">
        <v>2.5620928957130502</v>
      </c>
      <c r="AH881">
        <v>95</v>
      </c>
      <c r="AI881">
        <v>0.57737474310335901</v>
      </c>
      <c r="AJ881">
        <v>32.299928956666399</v>
      </c>
      <c r="AK881">
        <v>9.0432711824012702E-16</v>
      </c>
      <c r="AL881">
        <v>2.5622975185465902</v>
      </c>
      <c r="AM881">
        <v>99</v>
      </c>
      <c r="AN881">
        <v>0.52355560310357097</v>
      </c>
      <c r="AO881">
        <v>34.572104621078701</v>
      </c>
      <c r="AP881">
        <v>4.5474735088646403E-16</v>
      </c>
      <c r="AQ881">
        <v>4.8122926417343903</v>
      </c>
      <c r="AR881">
        <v>95</v>
      </c>
      <c r="AS881" s="93">
        <f t="shared" si="27"/>
        <v>5</v>
      </c>
    </row>
    <row r="882" spans="1:45" x14ac:dyDescent="0.3">
      <c r="A882" s="93" t="str">
        <f t="shared" si="28"/>
        <v>VVAR3MULT3</v>
      </c>
      <c r="B882" s="93">
        <v>880</v>
      </c>
      <c r="C882" t="s">
        <v>125</v>
      </c>
      <c r="D882" t="s">
        <v>109</v>
      </c>
      <c r="E882">
        <v>0</v>
      </c>
      <c r="F882">
        <v>0</v>
      </c>
      <c r="G882">
        <v>0</v>
      </c>
      <c r="H882">
        <v>0</v>
      </c>
      <c r="I882" t="s">
        <v>230</v>
      </c>
      <c r="J882">
        <v>0</v>
      </c>
      <c r="K882">
        <v>0</v>
      </c>
      <c r="L882">
        <v>0</v>
      </c>
      <c r="M882">
        <v>0</v>
      </c>
      <c r="N882" t="s">
        <v>230</v>
      </c>
      <c r="O882">
        <v>0</v>
      </c>
      <c r="P882">
        <v>0</v>
      </c>
      <c r="Q882">
        <v>0</v>
      </c>
      <c r="R882">
        <v>0</v>
      </c>
      <c r="S882" t="s">
        <v>230</v>
      </c>
      <c r="T882">
        <v>-1.0642202245770199E-2</v>
      </c>
      <c r="U882">
        <v>21.917109708971601</v>
      </c>
      <c r="V882">
        <v>-4.4408920985006301E-16</v>
      </c>
      <c r="W882">
        <v>1.3733786532944301</v>
      </c>
      <c r="X882">
        <v>95</v>
      </c>
      <c r="Y882">
        <v>6.8930725855027797E-2</v>
      </c>
      <c r="Z882">
        <v>20.5178659566288</v>
      </c>
      <c r="AA882">
        <v>9.2765301613124197E-16</v>
      </c>
      <c r="AB882">
        <v>1.37279794739531</v>
      </c>
      <c r="AC882">
        <v>99</v>
      </c>
      <c r="AD882">
        <v>0.14486638640400801</v>
      </c>
      <c r="AE882">
        <v>19.159483755898201</v>
      </c>
      <c r="AF882">
        <v>-6.03961325396085E-16</v>
      </c>
      <c r="AG882">
        <v>1.4276621454299701</v>
      </c>
      <c r="AH882">
        <v>99</v>
      </c>
      <c r="AI882">
        <v>0.16628637057290399</v>
      </c>
      <c r="AJ882">
        <v>18.792528125754099</v>
      </c>
      <c r="AK882">
        <v>3.3912266934004798E-16</v>
      </c>
      <c r="AL882">
        <v>1.4386639718394301</v>
      </c>
      <c r="AM882">
        <v>99</v>
      </c>
      <c r="AN882">
        <v>0.13479514839284101</v>
      </c>
      <c r="AO882">
        <v>20.423573963890199</v>
      </c>
      <c r="AP882">
        <v>5.6843418860807996E-16</v>
      </c>
      <c r="AQ882">
        <v>3.6406659833242898</v>
      </c>
      <c r="AR882">
        <v>99</v>
      </c>
      <c r="AS882" s="93">
        <f t="shared" si="27"/>
        <v>5</v>
      </c>
    </row>
    <row r="883" spans="1:45" x14ac:dyDescent="0.3">
      <c r="A883" s="93" t="str">
        <f t="shared" si="28"/>
        <v>WEGE3BRDT3</v>
      </c>
      <c r="B883" s="93">
        <v>881</v>
      </c>
      <c r="C883" t="s">
        <v>139</v>
      </c>
      <c r="D883" t="s">
        <v>83</v>
      </c>
      <c r="E883">
        <v>0</v>
      </c>
      <c r="F883">
        <v>0</v>
      </c>
      <c r="G883">
        <v>0</v>
      </c>
      <c r="H883">
        <v>0</v>
      </c>
      <c r="I883" t="s">
        <v>230</v>
      </c>
      <c r="J883">
        <v>0</v>
      </c>
      <c r="K883">
        <v>0</v>
      </c>
      <c r="L883">
        <v>0</v>
      </c>
      <c r="M883">
        <v>0</v>
      </c>
      <c r="N883" t="s">
        <v>230</v>
      </c>
      <c r="O883">
        <v>0</v>
      </c>
      <c r="P883">
        <v>0</v>
      </c>
      <c r="Q883">
        <v>0</v>
      </c>
      <c r="R883">
        <v>0</v>
      </c>
      <c r="S883" t="s">
        <v>230</v>
      </c>
      <c r="T883">
        <v>5.6164508868236903E-3</v>
      </c>
      <c r="U883">
        <v>20.9032005473575</v>
      </c>
      <c r="V883">
        <v>-1.73194791841524E-15</v>
      </c>
      <c r="W883">
        <v>0.97859485610352004</v>
      </c>
      <c r="X883">
        <v>95</v>
      </c>
      <c r="Y883">
        <v>1.34058799370383E-2</v>
      </c>
      <c r="Z883">
        <v>20.335666590602099</v>
      </c>
      <c r="AA883">
        <v>5.7238164825119195E-16</v>
      </c>
      <c r="AB883">
        <v>1.0531539658165801</v>
      </c>
      <c r="AC883">
        <v>99</v>
      </c>
      <c r="AD883">
        <v>4.2604872894146897E-2</v>
      </c>
      <c r="AE883">
        <v>18.1591956121121</v>
      </c>
      <c r="AF883">
        <v>1.1546319456101601E-15</v>
      </c>
      <c r="AG883">
        <v>1.2787080310742001</v>
      </c>
      <c r="AH883">
        <v>95</v>
      </c>
      <c r="AI883">
        <v>7.5526334344790697E-2</v>
      </c>
      <c r="AJ883">
        <v>15.762609864302</v>
      </c>
      <c r="AK883">
        <v>-7.4284013284010499E-16</v>
      </c>
      <c r="AL883">
        <v>1.6609940029596699</v>
      </c>
      <c r="AM883">
        <v>95</v>
      </c>
      <c r="AN883">
        <v>3.4366351689606799E-2</v>
      </c>
      <c r="AO883">
        <v>19.034906146462902</v>
      </c>
      <c r="AP883">
        <v>1.05160324892495E-15</v>
      </c>
      <c r="AQ883">
        <v>2.8495297093597598</v>
      </c>
      <c r="AR883">
        <v>99</v>
      </c>
      <c r="AS883" s="93">
        <f t="shared" si="27"/>
        <v>5</v>
      </c>
    </row>
    <row r="884" spans="1:45" x14ac:dyDescent="0.3">
      <c r="A884" s="93" t="str">
        <f t="shared" si="28"/>
        <v>WEGE3BRML3</v>
      </c>
      <c r="B884" s="93">
        <v>882</v>
      </c>
      <c r="C884" t="s">
        <v>139</v>
      </c>
      <c r="D884" t="s">
        <v>105</v>
      </c>
      <c r="E884">
        <v>0</v>
      </c>
      <c r="F884">
        <v>0</v>
      </c>
      <c r="G884">
        <v>0</v>
      </c>
      <c r="H884">
        <v>0</v>
      </c>
      <c r="I884" t="s">
        <v>230</v>
      </c>
      <c r="J884">
        <v>0</v>
      </c>
      <c r="K884">
        <v>0</v>
      </c>
      <c r="L884">
        <v>0</v>
      </c>
      <c r="M884">
        <v>0</v>
      </c>
      <c r="N884" t="s">
        <v>230</v>
      </c>
      <c r="O884">
        <v>0</v>
      </c>
      <c r="P884">
        <v>0</v>
      </c>
      <c r="Q884">
        <v>0</v>
      </c>
      <c r="R884">
        <v>0</v>
      </c>
      <c r="S884" t="s">
        <v>230</v>
      </c>
      <c r="T884">
        <v>-2.88514210613359E-2</v>
      </c>
      <c r="U884">
        <v>11.8625982196828</v>
      </c>
      <c r="V884">
        <v>9.9920072216264103E-17</v>
      </c>
      <c r="W884">
        <v>0.65756160807225394</v>
      </c>
      <c r="X884">
        <v>95</v>
      </c>
      <c r="Y884">
        <v>-2.1510378652481801E-2</v>
      </c>
      <c r="Z884">
        <v>11.322585897888599</v>
      </c>
      <c r="AA884">
        <v>1.0559454545323699E-15</v>
      </c>
      <c r="AB884">
        <v>0.698435917041897</v>
      </c>
      <c r="AC884">
        <v>99</v>
      </c>
      <c r="AD884">
        <v>-9.2396655931375801E-3</v>
      </c>
      <c r="AE884">
        <v>10.4103747579199</v>
      </c>
      <c r="AF884">
        <v>5.8619775700208298E-16</v>
      </c>
      <c r="AG884">
        <v>0.78756792871590497</v>
      </c>
      <c r="AH884">
        <v>95</v>
      </c>
      <c r="AI884">
        <v>-4.2682527697400201E-3</v>
      </c>
      <c r="AJ884">
        <v>10.051166395128201</v>
      </c>
      <c r="AK884">
        <v>4.8446095620006798E-16</v>
      </c>
      <c r="AL884">
        <v>0.81470169555085004</v>
      </c>
      <c r="AM884">
        <v>99</v>
      </c>
      <c r="AN884">
        <v>-4.4979127247209899E-2</v>
      </c>
      <c r="AO884">
        <v>13.2780905860483</v>
      </c>
      <c r="AP884">
        <v>-2.8421709430404002E-17</v>
      </c>
      <c r="AQ884">
        <v>2.3656269792451599</v>
      </c>
      <c r="AR884">
        <v>99</v>
      </c>
      <c r="AS884" s="93">
        <f t="shared" si="27"/>
        <v>5</v>
      </c>
    </row>
    <row r="885" spans="1:45" x14ac:dyDescent="0.3">
      <c r="A885" s="93" t="str">
        <f t="shared" si="28"/>
        <v>WEGE3CCRO3</v>
      </c>
      <c r="B885" s="93">
        <v>883</v>
      </c>
      <c r="C885" t="s">
        <v>139</v>
      </c>
      <c r="D885" t="s">
        <v>84</v>
      </c>
      <c r="E885">
        <v>-4.6254528433577198E-2</v>
      </c>
      <c r="F885">
        <v>16.491706847844299</v>
      </c>
      <c r="G885">
        <v>-1.0302869668521499E-15</v>
      </c>
      <c r="H885">
        <v>0.61875684263466202</v>
      </c>
      <c r="I885">
        <v>95</v>
      </c>
      <c r="J885">
        <v>-4.7436671198396202E-2</v>
      </c>
      <c r="K885">
        <v>16.592093273215198</v>
      </c>
      <c r="L885">
        <v>2.66453525910038E-16</v>
      </c>
      <c r="M885">
        <v>0.58631386323962897</v>
      </c>
      <c r="N885">
        <v>99</v>
      </c>
      <c r="O885">
        <v>-5.8013937389355702E-2</v>
      </c>
      <c r="P885">
        <v>17.484972715525299</v>
      </c>
      <c r="Q885">
        <v>8.3742536714583205E-16</v>
      </c>
      <c r="R885">
        <v>0.62413039969310902</v>
      </c>
      <c r="S885">
        <v>95</v>
      </c>
      <c r="T885">
        <v>-5.4861699650206999E-2</v>
      </c>
      <c r="U885">
        <v>17.251333268736001</v>
      </c>
      <c r="V885">
        <v>4.5519144009631404E-16</v>
      </c>
      <c r="W885">
        <v>0.61430815792604399</v>
      </c>
      <c r="X885">
        <v>99</v>
      </c>
      <c r="Y885">
        <v>-3.6174039404188202E-2</v>
      </c>
      <c r="Z885">
        <v>15.860759194657801</v>
      </c>
      <c r="AA885">
        <v>7.5001733219121696E-16</v>
      </c>
      <c r="AB885">
        <v>0.76163000954606197</v>
      </c>
      <c r="AC885">
        <v>99</v>
      </c>
      <c r="AD885">
        <v>0</v>
      </c>
      <c r="AE885">
        <v>0</v>
      </c>
      <c r="AF885">
        <v>0</v>
      </c>
      <c r="AG885">
        <v>0</v>
      </c>
      <c r="AH885" t="s">
        <v>230</v>
      </c>
      <c r="AI885">
        <v>0</v>
      </c>
      <c r="AJ885">
        <v>0</v>
      </c>
      <c r="AK885">
        <v>0</v>
      </c>
      <c r="AL885">
        <v>0</v>
      </c>
      <c r="AM885" t="s">
        <v>230</v>
      </c>
      <c r="AN885">
        <v>-1.1692638146991299E-2</v>
      </c>
      <c r="AO885">
        <v>14.168329003271801</v>
      </c>
      <c r="AP885">
        <v>1.54898316395702E-15</v>
      </c>
      <c r="AQ885">
        <v>1.5467778718278899</v>
      </c>
      <c r="AR885">
        <v>95</v>
      </c>
      <c r="AS885" s="93">
        <f t="shared" si="27"/>
        <v>6</v>
      </c>
    </row>
    <row r="886" spans="1:45" x14ac:dyDescent="0.3">
      <c r="A886" s="93" t="str">
        <f t="shared" si="28"/>
        <v>WEGE3CRFB3</v>
      </c>
      <c r="B886" s="93">
        <v>884</v>
      </c>
      <c r="C886" t="s">
        <v>139</v>
      </c>
      <c r="D886" t="s">
        <v>135</v>
      </c>
      <c r="E886">
        <v>-3.6898970969438803E-2</v>
      </c>
      <c r="F886">
        <v>22.721438713639799</v>
      </c>
      <c r="G886">
        <v>1.9895196601282799E-15</v>
      </c>
      <c r="H886">
        <v>0.62899210179151499</v>
      </c>
      <c r="I886">
        <v>95</v>
      </c>
      <c r="J886">
        <v>-2.9779404111107001E-2</v>
      </c>
      <c r="K886">
        <v>22.125951878568401</v>
      </c>
      <c r="L886">
        <v>3.28626015289046E-15</v>
      </c>
      <c r="M886">
        <v>0.62747870728423605</v>
      </c>
      <c r="N886">
        <v>99</v>
      </c>
      <c r="O886">
        <v>-3.0313334432671001E-2</v>
      </c>
      <c r="P886">
        <v>22.245053647613599</v>
      </c>
      <c r="Q886">
        <v>-6.0903663065151396E-16</v>
      </c>
      <c r="R886">
        <v>0.73832847306347005</v>
      </c>
      <c r="S886">
        <v>99</v>
      </c>
      <c r="T886">
        <v>-3.90026508804349E-3</v>
      </c>
      <c r="U886">
        <v>20.223845960033799</v>
      </c>
      <c r="V886">
        <v>-4.4408920985006301E-16</v>
      </c>
      <c r="W886">
        <v>0.778226263147622</v>
      </c>
      <c r="X886">
        <v>95</v>
      </c>
      <c r="Y886">
        <v>0</v>
      </c>
      <c r="Z886">
        <v>0</v>
      </c>
      <c r="AA886">
        <v>0</v>
      </c>
      <c r="AB886">
        <v>0</v>
      </c>
      <c r="AC886" t="s">
        <v>230</v>
      </c>
      <c r="AD886">
        <v>0</v>
      </c>
      <c r="AE886">
        <v>0</v>
      </c>
      <c r="AF886">
        <v>0</v>
      </c>
      <c r="AG886">
        <v>0</v>
      </c>
      <c r="AH886" t="s">
        <v>230</v>
      </c>
      <c r="AI886">
        <v>8.3534492720813008E-3</v>
      </c>
      <c r="AJ886">
        <v>19.2787699458767</v>
      </c>
      <c r="AK886">
        <v>2.2123716999803098E-15</v>
      </c>
      <c r="AL886">
        <v>1.0068139886873</v>
      </c>
      <c r="AM886">
        <v>95</v>
      </c>
      <c r="AN886">
        <v>0</v>
      </c>
      <c r="AO886">
        <v>0</v>
      </c>
      <c r="AP886">
        <v>0</v>
      </c>
      <c r="AQ886">
        <v>0</v>
      </c>
      <c r="AR886" t="s">
        <v>230</v>
      </c>
      <c r="AS886" s="93">
        <f t="shared" si="27"/>
        <v>5</v>
      </c>
    </row>
    <row r="887" spans="1:45" x14ac:dyDescent="0.3">
      <c r="A887" s="93" t="str">
        <f t="shared" si="28"/>
        <v>WEGE3FLRY3</v>
      </c>
      <c r="B887" s="93">
        <v>885</v>
      </c>
      <c r="C887" t="s">
        <v>139</v>
      </c>
      <c r="D887" t="s">
        <v>92</v>
      </c>
      <c r="E887">
        <v>-1.0697220496358101E-2</v>
      </c>
      <c r="F887">
        <v>28.080251898553001</v>
      </c>
      <c r="G887">
        <v>-1.06581410364015E-16</v>
      </c>
      <c r="H887">
        <v>0.81853803594810404</v>
      </c>
      <c r="I887">
        <v>99</v>
      </c>
      <c r="J887">
        <v>0</v>
      </c>
      <c r="K887">
        <v>0</v>
      </c>
      <c r="L887">
        <v>0</v>
      </c>
      <c r="M887">
        <v>0</v>
      </c>
      <c r="N887" t="s">
        <v>230</v>
      </c>
      <c r="O887">
        <v>0</v>
      </c>
      <c r="P887">
        <v>0</v>
      </c>
      <c r="Q887">
        <v>0</v>
      </c>
      <c r="R887">
        <v>0</v>
      </c>
      <c r="S887" t="s">
        <v>230</v>
      </c>
      <c r="T887">
        <v>5.9336898457053699E-2</v>
      </c>
      <c r="U887">
        <v>22.305168980160801</v>
      </c>
      <c r="V887">
        <v>-7.1054273576010003E-16</v>
      </c>
      <c r="W887">
        <v>1.10069332566836</v>
      </c>
      <c r="X887">
        <v>95</v>
      </c>
      <c r="Y887">
        <v>8.2397713881991297E-2</v>
      </c>
      <c r="Z887">
        <v>20.594779051852498</v>
      </c>
      <c r="AA887">
        <v>-3.1974423109204501E-15</v>
      </c>
      <c r="AB887">
        <v>1.23426602196566</v>
      </c>
      <c r="AC887">
        <v>99</v>
      </c>
      <c r="AD887">
        <v>0.10014215883774499</v>
      </c>
      <c r="AE887">
        <v>19.274568645431501</v>
      </c>
      <c r="AF887">
        <v>1.9184653865522698E-15</v>
      </c>
      <c r="AG887">
        <v>1.3342951251160899</v>
      </c>
      <c r="AH887">
        <v>95</v>
      </c>
      <c r="AI887">
        <v>0.121469126202357</v>
      </c>
      <c r="AJ887">
        <v>17.7193238290278</v>
      </c>
      <c r="AK887">
        <v>1.13040889780016E-16</v>
      </c>
      <c r="AL887">
        <v>1.4555536287010999</v>
      </c>
      <c r="AM887">
        <v>95</v>
      </c>
      <c r="AN887">
        <v>8.3770823249933304E-2</v>
      </c>
      <c r="AO887">
        <v>20.712044085351501</v>
      </c>
      <c r="AP887">
        <v>3.6237679523765102E-15</v>
      </c>
      <c r="AQ887">
        <v>2.5043477315485001</v>
      </c>
      <c r="AR887">
        <v>99</v>
      </c>
      <c r="AS887" s="93">
        <f t="shared" si="27"/>
        <v>6</v>
      </c>
    </row>
    <row r="888" spans="1:45" x14ac:dyDescent="0.3">
      <c r="A888" s="93" t="str">
        <f t="shared" si="28"/>
        <v>WEGE3HGTX3</v>
      </c>
      <c r="B888" s="93">
        <v>886</v>
      </c>
      <c r="C888" t="s">
        <v>139</v>
      </c>
      <c r="D888" t="s">
        <v>106</v>
      </c>
      <c r="E888">
        <v>-3.3127709471023697E-2</v>
      </c>
      <c r="F888">
        <v>20.043662525204802</v>
      </c>
      <c r="G888">
        <v>-8.8817841970012504E-16</v>
      </c>
      <c r="H888">
        <v>0.697865197635682</v>
      </c>
      <c r="I888">
        <v>99</v>
      </c>
      <c r="J888">
        <v>-2.2329091011716099E-2</v>
      </c>
      <c r="K888">
        <v>19.106726594500199</v>
      </c>
      <c r="L888">
        <v>1.09542005096349E-15</v>
      </c>
      <c r="M888">
        <v>1.0075585201161299</v>
      </c>
      <c r="N888">
        <v>99</v>
      </c>
      <c r="O888">
        <v>0</v>
      </c>
      <c r="P888">
        <v>0</v>
      </c>
      <c r="Q888">
        <v>0</v>
      </c>
      <c r="R888">
        <v>0</v>
      </c>
      <c r="S888" t="s">
        <v>230</v>
      </c>
      <c r="T888">
        <v>0</v>
      </c>
      <c r="U888">
        <v>0</v>
      </c>
      <c r="V888">
        <v>0</v>
      </c>
      <c r="W888">
        <v>0</v>
      </c>
      <c r="X888" t="s">
        <v>230</v>
      </c>
      <c r="Y888">
        <v>8.1063473462866298E-2</v>
      </c>
      <c r="Z888">
        <v>10.952794856892501</v>
      </c>
      <c r="AA888">
        <v>9.8686491077791696E-18</v>
      </c>
      <c r="AB888">
        <v>1.3169169308146</v>
      </c>
      <c r="AC888">
        <v>95</v>
      </c>
      <c r="AD888">
        <v>8.9865205033990897E-2</v>
      </c>
      <c r="AE888">
        <v>10.300276170461499</v>
      </c>
      <c r="AF888">
        <v>-1.59872115546023E-15</v>
      </c>
      <c r="AG888">
        <v>1.3295014125465101</v>
      </c>
      <c r="AH888">
        <v>95</v>
      </c>
      <c r="AI888">
        <v>8.7718238928259806E-2</v>
      </c>
      <c r="AJ888">
        <v>10.4563011103462</v>
      </c>
      <c r="AK888">
        <v>1.5502750598402201E-15</v>
      </c>
      <c r="AL888">
        <v>1.3134033742444899</v>
      </c>
      <c r="AM888">
        <v>99</v>
      </c>
      <c r="AN888">
        <v>3.8651688715356999E-2</v>
      </c>
      <c r="AO888">
        <v>14.3369072717877</v>
      </c>
      <c r="AP888">
        <v>1.2292389328649701E-15</v>
      </c>
      <c r="AQ888">
        <v>2.93043458368515</v>
      </c>
      <c r="AR888">
        <v>95</v>
      </c>
      <c r="AS888" s="93">
        <f t="shared" si="27"/>
        <v>6</v>
      </c>
    </row>
    <row r="889" spans="1:45" x14ac:dyDescent="0.3">
      <c r="A889" s="93" t="str">
        <f t="shared" si="28"/>
        <v>WEGE3IRBR3</v>
      </c>
      <c r="B889" s="93">
        <v>887</v>
      </c>
      <c r="C889" t="s">
        <v>139</v>
      </c>
      <c r="D889" t="s">
        <v>108</v>
      </c>
      <c r="E889">
        <v>2.23435213185697E-2</v>
      </c>
      <c r="F889">
        <v>5.30608225919348</v>
      </c>
      <c r="G889">
        <v>6.5725203057809296E-16</v>
      </c>
      <c r="H889">
        <v>0.60188179714927503</v>
      </c>
      <c r="I889">
        <v>95</v>
      </c>
      <c r="J889">
        <v>9.5554559301857106E-3</v>
      </c>
      <c r="K889">
        <v>6.38200822353605</v>
      </c>
      <c r="L889">
        <v>-2.2204460492503101E-17</v>
      </c>
      <c r="M889">
        <v>0.61462821821964098</v>
      </c>
      <c r="N889">
        <v>95</v>
      </c>
      <c r="O889">
        <v>-1.49316053342792E-2</v>
      </c>
      <c r="P889">
        <v>8.3403585792089601</v>
      </c>
      <c r="Q889">
        <v>6.2172489379008802E-16</v>
      </c>
      <c r="R889">
        <v>0.68780430129453796</v>
      </c>
      <c r="S889">
        <v>95</v>
      </c>
      <c r="T889">
        <v>-5.0807508375752902E-2</v>
      </c>
      <c r="U889">
        <v>11.092024345831099</v>
      </c>
      <c r="V889">
        <v>2.7200464103316298E-16</v>
      </c>
      <c r="W889">
        <v>0.82421054037476804</v>
      </c>
      <c r="X889">
        <v>95</v>
      </c>
      <c r="Y889">
        <v>-3.5189332125535301E-2</v>
      </c>
      <c r="Z889">
        <v>9.9432907387030305</v>
      </c>
      <c r="AA889">
        <v>3.1579677144893298E-16</v>
      </c>
      <c r="AB889">
        <v>1.0352870205353899</v>
      </c>
      <c r="AC889">
        <v>99</v>
      </c>
      <c r="AD889">
        <v>-3.5626680545973198E-2</v>
      </c>
      <c r="AE889">
        <v>9.9775581465653094</v>
      </c>
      <c r="AF889">
        <v>-1.4210854715201999E-16</v>
      </c>
      <c r="AG889">
        <v>1.06697283162498</v>
      </c>
      <c r="AH889">
        <v>95</v>
      </c>
      <c r="AI889">
        <v>-3.0443635664450099E-2</v>
      </c>
      <c r="AJ889">
        <v>9.6088711119000294</v>
      </c>
      <c r="AK889">
        <v>3.5527136788005001E-16</v>
      </c>
      <c r="AL889">
        <v>1.0903047624892701</v>
      </c>
      <c r="AM889">
        <v>95</v>
      </c>
      <c r="AN889">
        <v>-0.137765054612108</v>
      </c>
      <c r="AO889">
        <v>18.113830419310801</v>
      </c>
      <c r="AP889">
        <v>-1.1368683772161599E-15</v>
      </c>
      <c r="AQ889">
        <v>6.5732485737984598</v>
      </c>
      <c r="AR889">
        <v>99</v>
      </c>
      <c r="AS889" s="93">
        <f t="shared" si="27"/>
        <v>8</v>
      </c>
    </row>
    <row r="890" spans="1:45" x14ac:dyDescent="0.3">
      <c r="A890" s="93" t="str">
        <f t="shared" si="28"/>
        <v>WEGE3LREN3</v>
      </c>
      <c r="B890" s="93">
        <v>888</v>
      </c>
      <c r="C890" t="s">
        <v>139</v>
      </c>
      <c r="D890" t="s">
        <v>114</v>
      </c>
      <c r="E890">
        <v>0</v>
      </c>
      <c r="F890">
        <v>0</v>
      </c>
      <c r="G890">
        <v>0</v>
      </c>
      <c r="H890">
        <v>0</v>
      </c>
      <c r="I890" t="s">
        <v>230</v>
      </c>
      <c r="J890">
        <v>0</v>
      </c>
      <c r="K890">
        <v>0</v>
      </c>
      <c r="L890">
        <v>0</v>
      </c>
      <c r="M890">
        <v>0</v>
      </c>
      <c r="N890" t="s">
        <v>230</v>
      </c>
      <c r="O890">
        <v>0</v>
      </c>
      <c r="P890">
        <v>0</v>
      </c>
      <c r="Q890">
        <v>0</v>
      </c>
      <c r="R890">
        <v>0</v>
      </c>
      <c r="S890" t="s">
        <v>230</v>
      </c>
      <c r="T890">
        <v>1.68208825715206E-2</v>
      </c>
      <c r="U890">
        <v>41.339837415550498</v>
      </c>
      <c r="V890">
        <v>9.7699626167013803E-16</v>
      </c>
      <c r="W890">
        <v>2.2615825399349401</v>
      </c>
      <c r="X890">
        <v>95</v>
      </c>
      <c r="Y890">
        <v>4.2741728034966502E-2</v>
      </c>
      <c r="Z890">
        <v>39.433604963634401</v>
      </c>
      <c r="AA890">
        <v>4.2632564145606002E-15</v>
      </c>
      <c r="AB890">
        <v>2.4401154486552299</v>
      </c>
      <c r="AC890">
        <v>99</v>
      </c>
      <c r="AD890">
        <v>9.0758193419200897E-2</v>
      </c>
      <c r="AE890">
        <v>35.861815028988801</v>
      </c>
      <c r="AF890">
        <v>-1.6697754290362401E-15</v>
      </c>
      <c r="AG890">
        <v>2.7510672535276601</v>
      </c>
      <c r="AH890">
        <v>95</v>
      </c>
      <c r="AI890">
        <v>0.12805226736530601</v>
      </c>
      <c r="AJ890">
        <v>33.1410669729269</v>
      </c>
      <c r="AK890">
        <v>2.4223047810003402E-15</v>
      </c>
      <c r="AL890">
        <v>2.9519822723026499</v>
      </c>
      <c r="AM890">
        <v>95</v>
      </c>
      <c r="AN890">
        <v>4.3610750868774598E-2</v>
      </c>
      <c r="AO890">
        <v>39.8142769722621</v>
      </c>
      <c r="AP890">
        <v>-5.6843418860808004E-17</v>
      </c>
      <c r="AQ890">
        <v>5.2943189319796398</v>
      </c>
      <c r="AR890">
        <v>95</v>
      </c>
      <c r="AS890" s="93">
        <f t="shared" si="27"/>
        <v>5</v>
      </c>
    </row>
    <row r="891" spans="1:45" x14ac:dyDescent="0.3">
      <c r="A891" s="93" t="str">
        <f t="shared" si="28"/>
        <v>WEGE3MGLU3</v>
      </c>
      <c r="B891" s="93">
        <v>889</v>
      </c>
      <c r="C891" t="s">
        <v>139</v>
      </c>
      <c r="D891" t="s">
        <v>132</v>
      </c>
      <c r="E891">
        <v>0.12773889191766</v>
      </c>
      <c r="F891">
        <v>14.4387923727977</v>
      </c>
      <c r="G891">
        <v>9.9475983006413996E-16</v>
      </c>
      <c r="H891">
        <v>0.95339110101862901</v>
      </c>
      <c r="I891">
        <v>95</v>
      </c>
      <c r="J891">
        <v>0.14659513559597101</v>
      </c>
      <c r="K891">
        <v>12.835507130136399</v>
      </c>
      <c r="L891">
        <v>-1.83556873404693E-15</v>
      </c>
      <c r="M891">
        <v>1.09258964634777</v>
      </c>
      <c r="N891">
        <v>99</v>
      </c>
      <c r="O891">
        <v>0.169527465884976</v>
      </c>
      <c r="P891">
        <v>10.9018842032736</v>
      </c>
      <c r="Q891">
        <v>-5.3290705182007502E-16</v>
      </c>
      <c r="R891">
        <v>1.21098941379658</v>
      </c>
      <c r="S891">
        <v>95</v>
      </c>
      <c r="T891">
        <v>0.20019193031089</v>
      </c>
      <c r="U891">
        <v>8.5432348539006409</v>
      </c>
      <c r="V891">
        <v>-1.9317880628477699E-15</v>
      </c>
      <c r="W891">
        <v>1.2121202458057401</v>
      </c>
      <c r="X891">
        <v>95</v>
      </c>
      <c r="Y891">
        <v>0.221266531999262</v>
      </c>
      <c r="Z891">
        <v>6.9586481797018997</v>
      </c>
      <c r="AA891">
        <v>-1.51977196259799E-15</v>
      </c>
      <c r="AB891">
        <v>1.21946421855662</v>
      </c>
      <c r="AC891">
        <v>99</v>
      </c>
      <c r="AD891">
        <v>0.24968745157881</v>
      </c>
      <c r="AE891">
        <v>4.8366604741896504</v>
      </c>
      <c r="AF891">
        <v>-1.7585932710062499E-15</v>
      </c>
      <c r="AG891">
        <v>1.41208744514735</v>
      </c>
      <c r="AH891">
        <v>99</v>
      </c>
      <c r="AI891">
        <v>0.28383617677690798</v>
      </c>
      <c r="AJ891">
        <v>2.3392283290986202</v>
      </c>
      <c r="AK891">
        <v>-8.8817841970012504E-16</v>
      </c>
      <c r="AL891">
        <v>1.7374480289035801</v>
      </c>
      <c r="AM891">
        <v>95</v>
      </c>
      <c r="AN891">
        <v>0.29490124402485801</v>
      </c>
      <c r="AO891">
        <v>1.4700190122135699</v>
      </c>
      <c r="AP891">
        <v>1.9610979506978798E-15</v>
      </c>
      <c r="AQ891">
        <v>1.7691440896560799</v>
      </c>
      <c r="AR891">
        <v>95</v>
      </c>
      <c r="AS891" s="93">
        <f t="shared" si="27"/>
        <v>8</v>
      </c>
    </row>
    <row r="892" spans="1:45" x14ac:dyDescent="0.3">
      <c r="A892" s="93" t="str">
        <f t="shared" si="28"/>
        <v>WEGE3MRFG3</v>
      </c>
      <c r="B892" s="93">
        <v>890</v>
      </c>
      <c r="C892" t="s">
        <v>139</v>
      </c>
      <c r="D892" t="s">
        <v>35</v>
      </c>
      <c r="E892">
        <v>-7.7095863698718306E-2</v>
      </c>
      <c r="F892">
        <v>20.6007040657319</v>
      </c>
      <c r="G892">
        <v>7.8159700933611001E-16</v>
      </c>
      <c r="H892">
        <v>0.58123685131861802</v>
      </c>
      <c r="I892">
        <v>95</v>
      </c>
      <c r="J892">
        <v>-0.102421757353627</v>
      </c>
      <c r="K892">
        <v>22.7041729826589</v>
      </c>
      <c r="L892">
        <v>-3.7007434154171901E-16</v>
      </c>
      <c r="M892">
        <v>0.83441005625735398</v>
      </c>
      <c r="N892">
        <v>95</v>
      </c>
      <c r="O892">
        <v>-6.0796113681890897E-2</v>
      </c>
      <c r="P892">
        <v>19.382348272534198</v>
      </c>
      <c r="Q892">
        <v>7.7398405145296599E-16</v>
      </c>
      <c r="R892">
        <v>1.02912886084917</v>
      </c>
      <c r="S892">
        <v>99</v>
      </c>
      <c r="T892">
        <v>0</v>
      </c>
      <c r="U892">
        <v>0</v>
      </c>
      <c r="V892">
        <v>0</v>
      </c>
      <c r="W892">
        <v>0</v>
      </c>
      <c r="X892" t="s">
        <v>230</v>
      </c>
      <c r="Y892">
        <v>0</v>
      </c>
      <c r="Z892">
        <v>0</v>
      </c>
      <c r="AA892">
        <v>0</v>
      </c>
      <c r="AB892">
        <v>0</v>
      </c>
      <c r="AC892" t="s">
        <v>230</v>
      </c>
      <c r="AD892">
        <v>4.5052046507826203E-2</v>
      </c>
      <c r="AE892">
        <v>11.3132081416699</v>
      </c>
      <c r="AF892">
        <v>-3.6415315207705098E-16</v>
      </c>
      <c r="AG892">
        <v>1.39405870552138</v>
      </c>
      <c r="AH892">
        <v>95</v>
      </c>
      <c r="AI892">
        <v>8.0802610507870701E-2</v>
      </c>
      <c r="AJ892">
        <v>8.7041692358338008</v>
      </c>
      <c r="AK892">
        <v>-1.06581410364015E-15</v>
      </c>
      <c r="AL892">
        <v>1.74595431058607</v>
      </c>
      <c r="AM892">
        <v>95</v>
      </c>
      <c r="AN892">
        <v>0</v>
      </c>
      <c r="AO892">
        <v>0</v>
      </c>
      <c r="AP892">
        <v>0</v>
      </c>
      <c r="AQ892">
        <v>0</v>
      </c>
      <c r="AR892" t="s">
        <v>230</v>
      </c>
      <c r="AS892" s="93">
        <f t="shared" si="27"/>
        <v>5</v>
      </c>
    </row>
    <row r="893" spans="1:45" x14ac:dyDescent="0.3">
      <c r="A893" s="93" t="str">
        <f t="shared" si="28"/>
        <v>WEGE3MULT3</v>
      </c>
      <c r="B893" s="93">
        <v>891</v>
      </c>
      <c r="C893" t="s">
        <v>139</v>
      </c>
      <c r="D893" t="s">
        <v>109</v>
      </c>
      <c r="E893">
        <v>0</v>
      </c>
      <c r="F893">
        <v>0</v>
      </c>
      <c r="G893">
        <v>0</v>
      </c>
      <c r="H893">
        <v>0</v>
      </c>
      <c r="I893" t="s">
        <v>230</v>
      </c>
      <c r="J893">
        <v>0</v>
      </c>
      <c r="K893">
        <v>0</v>
      </c>
      <c r="L893">
        <v>0</v>
      </c>
      <c r="M893">
        <v>0</v>
      </c>
      <c r="N893" t="s">
        <v>230</v>
      </c>
      <c r="O893">
        <v>0</v>
      </c>
      <c r="P893">
        <v>0</v>
      </c>
      <c r="Q893">
        <v>0</v>
      </c>
      <c r="R893">
        <v>0</v>
      </c>
      <c r="S893" t="s">
        <v>230</v>
      </c>
      <c r="T893">
        <v>1.83649388075421E-3</v>
      </c>
      <c r="U893">
        <v>21.600134760278099</v>
      </c>
      <c r="V893">
        <v>-1.6653345369377301E-15</v>
      </c>
      <c r="W893">
        <v>1.37335235420237</v>
      </c>
      <c r="X893">
        <v>95</v>
      </c>
      <c r="Y893">
        <v>7.8757840144707703E-3</v>
      </c>
      <c r="Z893">
        <v>21.161071755947301</v>
      </c>
      <c r="AA893">
        <v>1.59872115546023E-15</v>
      </c>
      <c r="AB893">
        <v>1.37925759215845</v>
      </c>
      <c r="AC893">
        <v>99</v>
      </c>
      <c r="AD893">
        <v>2.5211723701770401E-2</v>
      </c>
      <c r="AE893">
        <v>19.873477939365301</v>
      </c>
      <c r="AF893">
        <v>-1.93622895494627E-15</v>
      </c>
      <c r="AG893">
        <v>1.4640498611421999</v>
      </c>
      <c r="AH893">
        <v>99</v>
      </c>
      <c r="AI893">
        <v>3.6304890549136402E-2</v>
      </c>
      <c r="AJ893">
        <v>19.070232184590498</v>
      </c>
      <c r="AK893">
        <v>1.13040889780016E-16</v>
      </c>
      <c r="AL893">
        <v>1.50368162350707</v>
      </c>
      <c r="AM893">
        <v>99</v>
      </c>
      <c r="AN893">
        <v>-2.4354137994328499E-2</v>
      </c>
      <c r="AO893">
        <v>23.8859341011018</v>
      </c>
      <c r="AP893">
        <v>1.4210854715202001E-15</v>
      </c>
      <c r="AQ893">
        <v>3.6647094057782899</v>
      </c>
      <c r="AR893">
        <v>99</v>
      </c>
      <c r="AS893" s="93">
        <f t="shared" si="27"/>
        <v>5</v>
      </c>
    </row>
    <row r="894" spans="1:45" x14ac:dyDescent="0.3">
      <c r="A894" s="93" t="str">
        <f t="shared" si="28"/>
        <v>WEGE3RADL3</v>
      </c>
      <c r="B894" s="93">
        <v>892</v>
      </c>
      <c r="C894" t="s">
        <v>139</v>
      </c>
      <c r="D894" t="s">
        <v>99</v>
      </c>
      <c r="E894">
        <v>0.105195596396983</v>
      </c>
      <c r="F894">
        <v>16.750732750552402</v>
      </c>
      <c r="G894">
        <v>-8.5265128291211999E-16</v>
      </c>
      <c r="H894">
        <v>0.758201254895843</v>
      </c>
      <c r="I894">
        <v>95</v>
      </c>
      <c r="J894">
        <v>0</v>
      </c>
      <c r="K894">
        <v>0</v>
      </c>
      <c r="L894">
        <v>0</v>
      </c>
      <c r="M894">
        <v>0</v>
      </c>
      <c r="N894" t="s">
        <v>230</v>
      </c>
      <c r="O894">
        <v>0.12935871875638699</v>
      </c>
      <c r="P894">
        <v>14.691968081863701</v>
      </c>
      <c r="Q894">
        <v>2.2585108386660298E-15</v>
      </c>
      <c r="R894">
        <v>0.90845012934868596</v>
      </c>
      <c r="S894">
        <v>95</v>
      </c>
      <c r="T894">
        <v>0.108039745355634</v>
      </c>
      <c r="U894">
        <v>16.3298253300201</v>
      </c>
      <c r="V894">
        <v>1.37667655053519E-15</v>
      </c>
      <c r="W894">
        <v>0.89824886414011496</v>
      </c>
      <c r="X894">
        <v>95</v>
      </c>
      <c r="Y894">
        <v>9.5463379901015402E-2</v>
      </c>
      <c r="Z894">
        <v>17.2765485642499</v>
      </c>
      <c r="AA894">
        <v>-1.4408227697357599E-15</v>
      </c>
      <c r="AB894">
        <v>0.885961923487952</v>
      </c>
      <c r="AC894">
        <v>99</v>
      </c>
      <c r="AD894">
        <v>9.46458107236407E-2</v>
      </c>
      <c r="AE894">
        <v>17.338249089487199</v>
      </c>
      <c r="AF894">
        <v>-1.1723955140041701E-15</v>
      </c>
      <c r="AG894">
        <v>0.85067267110382205</v>
      </c>
      <c r="AH894">
        <v>99</v>
      </c>
      <c r="AI894">
        <v>9.2896783587083601E-2</v>
      </c>
      <c r="AJ894">
        <v>17.462665338062401</v>
      </c>
      <c r="AK894">
        <v>-1.06581410364015E-15</v>
      </c>
      <c r="AL894">
        <v>0.872877153166284</v>
      </c>
      <c r="AM894">
        <v>99</v>
      </c>
      <c r="AN894">
        <v>7.9456493175998996E-2</v>
      </c>
      <c r="AO894">
        <v>18.532903347860199</v>
      </c>
      <c r="AP894">
        <v>-2.6716406864579799E-15</v>
      </c>
      <c r="AQ894">
        <v>1.1404320945819599</v>
      </c>
      <c r="AR894">
        <v>99</v>
      </c>
      <c r="AS894" s="93">
        <f t="shared" si="27"/>
        <v>7</v>
      </c>
    </row>
    <row r="895" spans="1:45" x14ac:dyDescent="0.3">
      <c r="A895" s="93" t="str">
        <f t="shared" si="28"/>
        <v>WEGE3TOTS3</v>
      </c>
      <c r="B895" s="93">
        <v>893</v>
      </c>
      <c r="C895" t="s">
        <v>139</v>
      </c>
      <c r="D895" t="s">
        <v>123</v>
      </c>
      <c r="E895">
        <v>6.1951167352479797E-2</v>
      </c>
      <c r="F895">
        <v>23.0687996309154</v>
      </c>
      <c r="G895">
        <v>4.6185277824406504E-16</v>
      </c>
      <c r="H895">
        <v>1.10480518550931</v>
      </c>
      <c r="I895">
        <v>95</v>
      </c>
      <c r="J895">
        <v>4.7518322598972297E-2</v>
      </c>
      <c r="K895">
        <v>24.268362585867202</v>
      </c>
      <c r="L895">
        <v>-7.1054273576010003E-16</v>
      </c>
      <c r="M895">
        <v>1.0744600423972701</v>
      </c>
      <c r="N895">
        <v>99</v>
      </c>
      <c r="O895">
        <v>7.4698163840897794E-2</v>
      </c>
      <c r="P895">
        <v>22.0786428942668</v>
      </c>
      <c r="Q895">
        <v>2.86754746931755E-15</v>
      </c>
      <c r="R895">
        <v>1.1226490094694599</v>
      </c>
      <c r="S895">
        <v>99</v>
      </c>
      <c r="T895">
        <v>0.13034651270374101</v>
      </c>
      <c r="U895">
        <v>17.8120659000739</v>
      </c>
      <c r="V895">
        <v>2.5757174171303599E-15</v>
      </c>
      <c r="W895">
        <v>1.2667428108994301</v>
      </c>
      <c r="X895">
        <v>99</v>
      </c>
      <c r="Y895">
        <v>0.170931031070537</v>
      </c>
      <c r="Z895">
        <v>14.7679131852108</v>
      </c>
      <c r="AA895">
        <v>-2.7632217501781699E-16</v>
      </c>
      <c r="AB895">
        <v>1.38221888958533</v>
      </c>
      <c r="AC895">
        <v>95</v>
      </c>
      <c r="AD895">
        <v>0.19619770153705099</v>
      </c>
      <c r="AE895">
        <v>12.8845531680783</v>
      </c>
      <c r="AF895">
        <v>-2.41584530158434E-15</v>
      </c>
      <c r="AG895">
        <v>1.48616585402479</v>
      </c>
      <c r="AH895">
        <v>95</v>
      </c>
      <c r="AI895">
        <v>0.22582938773792699</v>
      </c>
      <c r="AJ895">
        <v>10.7233575535813</v>
      </c>
      <c r="AK895">
        <v>1.4533828686002099E-15</v>
      </c>
      <c r="AL895">
        <v>1.7183855811275299</v>
      </c>
      <c r="AM895">
        <v>95</v>
      </c>
      <c r="AN895">
        <v>0.204736841479493</v>
      </c>
      <c r="AO895">
        <v>12.4089377790794</v>
      </c>
      <c r="AP895">
        <v>-1.2221335055073701E-15</v>
      </c>
      <c r="AQ895">
        <v>2.11867642738564</v>
      </c>
      <c r="AR895">
        <v>95</v>
      </c>
      <c r="AS895" s="93">
        <f t="shared" si="27"/>
        <v>8</v>
      </c>
    </row>
    <row r="896" spans="1:45" x14ac:dyDescent="0.3">
      <c r="A896" s="93" t="str">
        <f t="shared" si="28"/>
        <v>YDUQ3BRDT3</v>
      </c>
      <c r="B896" s="93">
        <v>894</v>
      </c>
      <c r="C896" t="s">
        <v>115</v>
      </c>
      <c r="D896" t="s">
        <v>83</v>
      </c>
      <c r="E896">
        <v>0.17891008238032099</v>
      </c>
      <c r="F896">
        <v>15.7382399789297</v>
      </c>
      <c r="G896">
        <v>5.6843418860807996E-16</v>
      </c>
      <c r="H896">
        <v>0.9110883704078</v>
      </c>
      <c r="I896">
        <v>95</v>
      </c>
      <c r="J896">
        <v>0</v>
      </c>
      <c r="K896">
        <v>0</v>
      </c>
      <c r="L896">
        <v>0</v>
      </c>
      <c r="M896">
        <v>0</v>
      </c>
      <c r="N896" t="s">
        <v>230</v>
      </c>
      <c r="O896">
        <v>0.17479187653131401</v>
      </c>
      <c r="P896">
        <v>15.9134053569831</v>
      </c>
      <c r="Q896">
        <v>5.0753052554292897E-16</v>
      </c>
      <c r="R896">
        <v>0.82744577454887103</v>
      </c>
      <c r="S896">
        <v>99</v>
      </c>
      <c r="T896">
        <v>0.14999283651475001</v>
      </c>
      <c r="U896">
        <v>16.6011070867029</v>
      </c>
      <c r="V896">
        <v>-2.3314683517128299E-15</v>
      </c>
      <c r="W896">
        <v>0.82771326288740299</v>
      </c>
      <c r="X896">
        <v>99</v>
      </c>
      <c r="Y896">
        <v>0.17751868231096801</v>
      </c>
      <c r="Z896">
        <v>15.691155974970901</v>
      </c>
      <c r="AA896">
        <v>5.3290705182007502E-16</v>
      </c>
      <c r="AB896">
        <v>0.85558866734459005</v>
      </c>
      <c r="AC896">
        <v>99</v>
      </c>
      <c r="AD896">
        <v>0.24661022525731599</v>
      </c>
      <c r="AE896">
        <v>13.288353938542301</v>
      </c>
      <c r="AF896">
        <v>4.2632564145606E-16</v>
      </c>
      <c r="AG896">
        <v>1.1372350298482801</v>
      </c>
      <c r="AH896">
        <v>95</v>
      </c>
      <c r="AI896">
        <v>0</v>
      </c>
      <c r="AJ896">
        <v>0</v>
      </c>
      <c r="AK896">
        <v>0</v>
      </c>
      <c r="AL896">
        <v>0</v>
      </c>
      <c r="AM896" t="s">
        <v>230</v>
      </c>
      <c r="AN896">
        <v>0</v>
      </c>
      <c r="AO896">
        <v>0</v>
      </c>
      <c r="AP896">
        <v>0</v>
      </c>
      <c r="AQ896">
        <v>0</v>
      </c>
      <c r="AR896" t="s">
        <v>230</v>
      </c>
      <c r="AS896" s="93">
        <f t="shared" si="27"/>
        <v>5</v>
      </c>
    </row>
    <row r="897" spans="1:45" x14ac:dyDescent="0.3">
      <c r="A897" s="93" t="str">
        <f t="shared" si="28"/>
        <v>YDUQ3BRFS3</v>
      </c>
      <c r="B897" s="93">
        <v>895</v>
      </c>
      <c r="C897" t="s">
        <v>115</v>
      </c>
      <c r="D897" t="s">
        <v>126</v>
      </c>
      <c r="E897">
        <v>0</v>
      </c>
      <c r="F897">
        <v>0</v>
      </c>
      <c r="G897">
        <v>0</v>
      </c>
      <c r="H897">
        <v>0</v>
      </c>
      <c r="I897" t="s">
        <v>230</v>
      </c>
      <c r="J897">
        <v>0.3846309017481</v>
      </c>
      <c r="K897">
        <v>8.6803683677485104</v>
      </c>
      <c r="L897">
        <v>1.1842378929335E-16</v>
      </c>
      <c r="M897">
        <v>0.85326653377651196</v>
      </c>
      <c r="N897">
        <v>95</v>
      </c>
      <c r="O897">
        <v>0.349126459718194</v>
      </c>
      <c r="P897">
        <v>9.6473126820522292</v>
      </c>
      <c r="Q897">
        <v>-1.11656715619444E-15</v>
      </c>
      <c r="R897">
        <v>0.89209620479255602</v>
      </c>
      <c r="S897">
        <v>99</v>
      </c>
      <c r="T897">
        <v>0.336136870142068</v>
      </c>
      <c r="U897">
        <v>10.0153098759722</v>
      </c>
      <c r="V897">
        <v>-2.8865798640254101E-16</v>
      </c>
      <c r="W897">
        <v>0.88599978233930599</v>
      </c>
      <c r="X897">
        <v>99</v>
      </c>
      <c r="Y897">
        <v>0.27799502402924597</v>
      </c>
      <c r="Z897">
        <v>12.090497047235999</v>
      </c>
      <c r="AA897">
        <v>-1.71714494475358E-15</v>
      </c>
      <c r="AB897">
        <v>1.1795314781170601</v>
      </c>
      <c r="AC897">
        <v>99</v>
      </c>
      <c r="AD897">
        <v>0.261950002924838</v>
      </c>
      <c r="AE897">
        <v>12.577915420816</v>
      </c>
      <c r="AF897">
        <v>-1.08357767203415E-15</v>
      </c>
      <c r="AG897">
        <v>1.23938411690072</v>
      </c>
      <c r="AH897">
        <v>95</v>
      </c>
      <c r="AI897">
        <v>0.36022200003717803</v>
      </c>
      <c r="AJ897">
        <v>9.3163716744100604</v>
      </c>
      <c r="AK897">
        <v>4.52163559120064E-16</v>
      </c>
      <c r="AL897">
        <v>1.50284252215043</v>
      </c>
      <c r="AM897">
        <v>95</v>
      </c>
      <c r="AN897">
        <v>0.41585646380105201</v>
      </c>
      <c r="AO897">
        <v>7.5580446178391503</v>
      </c>
      <c r="AP897">
        <v>1.3784529073745901E-15</v>
      </c>
      <c r="AQ897">
        <v>1.7400292527507</v>
      </c>
      <c r="AR897">
        <v>99</v>
      </c>
      <c r="AS897" s="93">
        <f t="shared" si="27"/>
        <v>7</v>
      </c>
    </row>
    <row r="898" spans="1:45" x14ac:dyDescent="0.3">
      <c r="A898" s="93" t="str">
        <f t="shared" si="28"/>
        <v>YDUQ3BRML3</v>
      </c>
      <c r="B898" s="93">
        <v>896</v>
      </c>
      <c r="C898" t="s">
        <v>115</v>
      </c>
      <c r="D898" t="s">
        <v>105</v>
      </c>
      <c r="E898">
        <v>0.122302103030703</v>
      </c>
      <c r="F898">
        <v>5.8126894547824097</v>
      </c>
      <c r="G898">
        <v>7.2830630415410304E-16</v>
      </c>
      <c r="H898">
        <v>0.46654850236623702</v>
      </c>
      <c r="I898">
        <v>95</v>
      </c>
      <c r="J898">
        <v>0.123546050972573</v>
      </c>
      <c r="K898">
        <v>5.8305792959455003</v>
      </c>
      <c r="L898">
        <v>-4.1448326252672502E-16</v>
      </c>
      <c r="M898">
        <v>0.466667965978671</v>
      </c>
      <c r="N898">
        <v>99</v>
      </c>
      <c r="O898">
        <v>0.14558152617840101</v>
      </c>
      <c r="P898">
        <v>5.2342738901500701</v>
      </c>
      <c r="Q898">
        <v>4.31400946711489E-16</v>
      </c>
      <c r="R898">
        <v>0.51558933628037595</v>
      </c>
      <c r="S898">
        <v>95</v>
      </c>
      <c r="T898">
        <v>0.154015673670335</v>
      </c>
      <c r="U898">
        <v>5.0034545758599602</v>
      </c>
      <c r="V898">
        <v>-1.11022302462516E-17</v>
      </c>
      <c r="W898">
        <v>0.50269928379431905</v>
      </c>
      <c r="X898">
        <v>95</v>
      </c>
      <c r="Y898">
        <v>0.15431398287012399</v>
      </c>
      <c r="Z898">
        <v>5.0555000569534903</v>
      </c>
      <c r="AA898">
        <v>4.3422056074228299E-16</v>
      </c>
      <c r="AB898">
        <v>0.52040137959051702</v>
      </c>
      <c r="AC898">
        <v>99</v>
      </c>
      <c r="AD898">
        <v>0.16184601656036199</v>
      </c>
      <c r="AE898">
        <v>4.81764984235478</v>
      </c>
      <c r="AF898">
        <v>5.1514348342607299E-16</v>
      </c>
      <c r="AG898">
        <v>0.54101276839637702</v>
      </c>
      <c r="AH898">
        <v>99</v>
      </c>
      <c r="AI898">
        <v>0.13994532710150301</v>
      </c>
      <c r="AJ898">
        <v>5.5498894045012301</v>
      </c>
      <c r="AK898">
        <v>-2.26081779560032E-16</v>
      </c>
      <c r="AL898">
        <v>0.58836422572684299</v>
      </c>
      <c r="AM898">
        <v>99</v>
      </c>
      <c r="AN898">
        <v>0.307189049455179</v>
      </c>
      <c r="AO898">
        <v>0.62555375110188105</v>
      </c>
      <c r="AP898">
        <v>-2.8421709430404002E-17</v>
      </c>
      <c r="AQ898">
        <v>0.95832045990909598</v>
      </c>
      <c r="AR898">
        <v>99</v>
      </c>
      <c r="AS898" s="93">
        <f t="shared" si="27"/>
        <v>8</v>
      </c>
    </row>
    <row r="899" spans="1:45" x14ac:dyDescent="0.3">
      <c r="A899" s="93" t="str">
        <f t="shared" si="28"/>
        <v>YDUQ3CRFB3</v>
      </c>
      <c r="B899" s="93">
        <v>897</v>
      </c>
      <c r="C899" t="s">
        <v>115</v>
      </c>
      <c r="D899" t="s">
        <v>135</v>
      </c>
      <c r="E899">
        <v>-6.3504246145667007E-2</v>
      </c>
      <c r="F899">
        <v>21.822221834810499</v>
      </c>
      <c r="G899">
        <v>7.4606987254810497E-16</v>
      </c>
      <c r="H899">
        <v>0.65584113628426699</v>
      </c>
      <c r="I899">
        <v>95</v>
      </c>
      <c r="J899">
        <v>-6.2199707142539397E-2</v>
      </c>
      <c r="K899">
        <v>21.777814318673599</v>
      </c>
      <c r="L899">
        <v>5.9211894646675002E-17</v>
      </c>
      <c r="M899">
        <v>0.63827614180621395</v>
      </c>
      <c r="N899">
        <v>99</v>
      </c>
      <c r="O899">
        <v>-2.54162004822116E-2</v>
      </c>
      <c r="P899">
        <v>20.801307835855301</v>
      </c>
      <c r="Q899">
        <v>-1.7256037868459599E-15</v>
      </c>
      <c r="R899">
        <v>0.78184197836636105</v>
      </c>
      <c r="S899">
        <v>95</v>
      </c>
      <c r="T899">
        <v>-3.6816283168480401E-2</v>
      </c>
      <c r="U899">
        <v>21.101954004972502</v>
      </c>
      <c r="V899">
        <v>-2.5313084961453601E-15</v>
      </c>
      <c r="W899">
        <v>0.76877167776077004</v>
      </c>
      <c r="X899">
        <v>95</v>
      </c>
      <c r="Y899">
        <v>-5.1951647138765798E-3</v>
      </c>
      <c r="Z899">
        <v>19.875907874128501</v>
      </c>
      <c r="AA899">
        <v>5.1316975360451705E-16</v>
      </c>
      <c r="AB899">
        <v>1.0048139951282999</v>
      </c>
      <c r="AC899">
        <v>95</v>
      </c>
      <c r="AD899">
        <v>0</v>
      </c>
      <c r="AE899">
        <v>0</v>
      </c>
      <c r="AF899">
        <v>0</v>
      </c>
      <c r="AG899">
        <v>0</v>
      </c>
      <c r="AH899" t="s">
        <v>230</v>
      </c>
      <c r="AI899">
        <v>-3.2051986683791597E-2</v>
      </c>
      <c r="AJ899">
        <v>20.764715495394199</v>
      </c>
      <c r="AK899">
        <v>1.7602081408602501E-15</v>
      </c>
      <c r="AL899">
        <v>1.0091569789721</v>
      </c>
      <c r="AM899">
        <v>95</v>
      </c>
      <c r="AN899">
        <v>0</v>
      </c>
      <c r="AO899">
        <v>0</v>
      </c>
      <c r="AP899">
        <v>0</v>
      </c>
      <c r="AQ899">
        <v>0</v>
      </c>
      <c r="AR899" t="s">
        <v>230</v>
      </c>
      <c r="AS899" s="93">
        <f t="shared" si="27"/>
        <v>6</v>
      </c>
    </row>
    <row r="900" spans="1:45" x14ac:dyDescent="0.3">
      <c r="A900" s="93" t="str">
        <f t="shared" si="28"/>
        <v>YDUQ3CVCB3</v>
      </c>
      <c r="B900" s="93">
        <v>898</v>
      </c>
      <c r="C900" t="s">
        <v>115</v>
      </c>
      <c r="D900" t="s">
        <v>87</v>
      </c>
      <c r="E900">
        <v>0.62593899679185505</v>
      </c>
      <c r="F900">
        <v>-1.5975721429448599</v>
      </c>
      <c r="G900">
        <v>-9.5923269327613492E-16</v>
      </c>
      <c r="H900">
        <v>0.90563777373916399</v>
      </c>
      <c r="I900">
        <v>95</v>
      </c>
      <c r="J900">
        <v>0</v>
      </c>
      <c r="K900">
        <v>0</v>
      </c>
      <c r="L900">
        <v>0</v>
      </c>
      <c r="M900">
        <v>0</v>
      </c>
      <c r="N900" t="s">
        <v>230</v>
      </c>
      <c r="O900">
        <v>0</v>
      </c>
      <c r="P900">
        <v>0</v>
      </c>
      <c r="Q900">
        <v>0</v>
      </c>
      <c r="R900">
        <v>0</v>
      </c>
      <c r="S900" t="s">
        <v>230</v>
      </c>
      <c r="T900">
        <v>0</v>
      </c>
      <c r="U900">
        <v>0</v>
      </c>
      <c r="V900">
        <v>0</v>
      </c>
      <c r="W900">
        <v>0</v>
      </c>
      <c r="X900" t="s">
        <v>230</v>
      </c>
      <c r="Y900">
        <v>0.64829116149700206</v>
      </c>
      <c r="Z900">
        <v>-2.13354327694559</v>
      </c>
      <c r="AA900">
        <v>-5.9211894646675002E-16</v>
      </c>
      <c r="AB900">
        <v>1.3381817193229999</v>
      </c>
      <c r="AC900">
        <v>95</v>
      </c>
      <c r="AD900">
        <v>0.72025929671379296</v>
      </c>
      <c r="AE900">
        <v>-4.6501764636105403</v>
      </c>
      <c r="AF900">
        <v>-4.9737991503206998E-16</v>
      </c>
      <c r="AG900">
        <v>1.55204053838339</v>
      </c>
      <c r="AH900">
        <v>95</v>
      </c>
      <c r="AI900">
        <v>0.78306551346028797</v>
      </c>
      <c r="AJ900">
        <v>-6.7647928276956799</v>
      </c>
      <c r="AK900">
        <v>-5.1675835328007303E-16</v>
      </c>
      <c r="AL900">
        <v>1.70130464836509</v>
      </c>
      <c r="AM900">
        <v>95</v>
      </c>
      <c r="AN900">
        <v>0.69513089364214997</v>
      </c>
      <c r="AO900">
        <v>-4.28432098688927</v>
      </c>
      <c r="AP900">
        <v>-7.3896444519050396E-16</v>
      </c>
      <c r="AQ900">
        <v>2.21834841666502</v>
      </c>
      <c r="AR900">
        <v>95</v>
      </c>
      <c r="AS900" s="93">
        <f t="shared" ref="AS900:AS963" si="29">IF(AR900="",0,8-SUMIFS($E$1:$AQ$1,E900:AQ900,0))</f>
        <v>5</v>
      </c>
    </row>
    <row r="901" spans="1:45" x14ac:dyDescent="0.3">
      <c r="A901" s="93" t="str">
        <f t="shared" si="28"/>
        <v>YDUQ3HYPE3</v>
      </c>
      <c r="B901" s="93">
        <v>899</v>
      </c>
      <c r="C901" t="s">
        <v>115</v>
      </c>
      <c r="D901" t="s">
        <v>94</v>
      </c>
      <c r="E901">
        <v>0</v>
      </c>
      <c r="F901">
        <v>0</v>
      </c>
      <c r="G901">
        <v>0</v>
      </c>
      <c r="H901">
        <v>0</v>
      </c>
      <c r="I901" t="s">
        <v>230</v>
      </c>
      <c r="J901">
        <v>0.38485657945908402</v>
      </c>
      <c r="K901">
        <v>19.9675827752143</v>
      </c>
      <c r="L901">
        <v>-1.2730557349035101E-15</v>
      </c>
      <c r="M901">
        <v>1.2191225067226401</v>
      </c>
      <c r="N901">
        <v>95</v>
      </c>
      <c r="O901">
        <v>0.40715418479920601</v>
      </c>
      <c r="P901">
        <v>19.4023147686794</v>
      </c>
      <c r="Q901">
        <v>1.3195793664116099E-15</v>
      </c>
      <c r="R901">
        <v>1.3250288983892</v>
      </c>
      <c r="S901">
        <v>95</v>
      </c>
      <c r="T901">
        <v>0.38257055863165201</v>
      </c>
      <c r="U901">
        <v>20.075054009664399</v>
      </c>
      <c r="V901">
        <v>-6.2172489379008802E-16</v>
      </c>
      <c r="W901">
        <v>1.29265703319508</v>
      </c>
      <c r="X901">
        <v>95</v>
      </c>
      <c r="Y901">
        <v>0.41388866386774198</v>
      </c>
      <c r="Z901">
        <v>18.984013721373898</v>
      </c>
      <c r="AA901">
        <v>-2.9408574341181899E-15</v>
      </c>
      <c r="AB901">
        <v>1.3098882576189099</v>
      </c>
      <c r="AC901">
        <v>99</v>
      </c>
      <c r="AD901">
        <v>0.454412847104124</v>
      </c>
      <c r="AE901">
        <v>17.567105491132502</v>
      </c>
      <c r="AF901">
        <v>-1.7763568394002501E-16</v>
      </c>
      <c r="AG901">
        <v>1.3940336353203999</v>
      </c>
      <c r="AH901">
        <v>99</v>
      </c>
      <c r="AI901">
        <v>0.43103721976867498</v>
      </c>
      <c r="AJ901">
        <v>18.334962215235301</v>
      </c>
      <c r="AK901">
        <v>3.11669881822044E-15</v>
      </c>
      <c r="AL901">
        <v>1.3677184035855301</v>
      </c>
      <c r="AM901">
        <v>99</v>
      </c>
      <c r="AN901">
        <v>0.2804035487407</v>
      </c>
      <c r="AO901">
        <v>22.7792301767401</v>
      </c>
      <c r="AP901">
        <v>2.2737367544323201E-16</v>
      </c>
      <c r="AQ901">
        <v>1.6287992417147801</v>
      </c>
      <c r="AR901">
        <v>99</v>
      </c>
      <c r="AS901" s="93">
        <f t="shared" si="29"/>
        <v>7</v>
      </c>
    </row>
    <row r="902" spans="1:45" x14ac:dyDescent="0.3">
      <c r="A902" s="93" t="str">
        <f t="shared" si="28"/>
        <v>YDUQ3IGTA3</v>
      </c>
      <c r="B902" s="93">
        <v>900</v>
      </c>
      <c r="C902" t="s">
        <v>115</v>
      </c>
      <c r="D902" t="s">
        <v>107</v>
      </c>
      <c r="E902">
        <v>0</v>
      </c>
      <c r="F902">
        <v>0</v>
      </c>
      <c r="G902">
        <v>0</v>
      </c>
      <c r="H902">
        <v>0</v>
      </c>
      <c r="I902" t="s">
        <v>230</v>
      </c>
      <c r="J902">
        <v>0</v>
      </c>
      <c r="K902">
        <v>0</v>
      </c>
      <c r="L902">
        <v>0</v>
      </c>
      <c r="M902">
        <v>0</v>
      </c>
      <c r="N902" t="s">
        <v>230</v>
      </c>
      <c r="O902">
        <v>0.40667049988132298</v>
      </c>
      <c r="P902">
        <v>22.167526878777402</v>
      </c>
      <c r="Q902">
        <v>4.2632564145606002E-15</v>
      </c>
      <c r="R902">
        <v>1.7543540339599699</v>
      </c>
      <c r="S902">
        <v>95</v>
      </c>
      <c r="T902">
        <v>0.37001270820770499</v>
      </c>
      <c r="U902">
        <v>23.165613227425599</v>
      </c>
      <c r="V902">
        <v>-5.7731597280508103E-16</v>
      </c>
      <c r="W902">
        <v>1.70847575821377</v>
      </c>
      <c r="X902">
        <v>95</v>
      </c>
      <c r="Y902">
        <v>0.40092387257212603</v>
      </c>
      <c r="Z902">
        <v>22.164379452351</v>
      </c>
      <c r="AA902">
        <v>-2.0526790144180702E-15</v>
      </c>
      <c r="AB902">
        <v>1.67240447741666</v>
      </c>
      <c r="AC902">
        <v>99</v>
      </c>
      <c r="AD902">
        <v>0.46896239692661801</v>
      </c>
      <c r="AE902">
        <v>19.855002287513901</v>
      </c>
      <c r="AF902">
        <v>-1.4210854715201999E-16</v>
      </c>
      <c r="AG902">
        <v>1.8231459168901401</v>
      </c>
      <c r="AH902">
        <v>99</v>
      </c>
      <c r="AI902">
        <v>0.48815875886542298</v>
      </c>
      <c r="AJ902">
        <v>19.2423965351344</v>
      </c>
      <c r="AK902">
        <v>-6.45947941600091E-16</v>
      </c>
      <c r="AL902">
        <v>1.8138688137704699</v>
      </c>
      <c r="AM902">
        <v>99</v>
      </c>
      <c r="AN902">
        <v>0.77059796866679198</v>
      </c>
      <c r="AO902">
        <v>10.8845620420707</v>
      </c>
      <c r="AP902">
        <v>1.9326762412674699E-15</v>
      </c>
      <c r="AQ902">
        <v>2.1717387996349</v>
      </c>
      <c r="AR902">
        <v>95</v>
      </c>
      <c r="AS902" s="93">
        <f t="shared" si="29"/>
        <v>6</v>
      </c>
    </row>
    <row r="903" spans="1:45" x14ac:dyDescent="0.3">
      <c r="A903" s="93" t="str">
        <f t="shared" si="28"/>
        <v>YDUQ3IRBR3</v>
      </c>
      <c r="B903" s="93">
        <v>901</v>
      </c>
      <c r="C903" t="s">
        <v>115</v>
      </c>
      <c r="D903" t="s">
        <v>108</v>
      </c>
      <c r="E903">
        <v>7.5359741884672496E-2</v>
      </c>
      <c r="F903">
        <v>4.7266190587904902</v>
      </c>
      <c r="G903">
        <v>6.92779167366098E-16</v>
      </c>
      <c r="H903">
        <v>0.56103410010767896</v>
      </c>
      <c r="I903">
        <v>95</v>
      </c>
      <c r="J903">
        <v>7.5654523176144503E-2</v>
      </c>
      <c r="K903">
        <v>4.8015868627835703</v>
      </c>
      <c r="L903">
        <v>-2.4424906541753401E-16</v>
      </c>
      <c r="M903">
        <v>0.55888004660310198</v>
      </c>
      <c r="N903">
        <v>95</v>
      </c>
      <c r="O903">
        <v>0.10324248420089301</v>
      </c>
      <c r="P903">
        <v>4.0546846035148496</v>
      </c>
      <c r="Q903">
        <v>5.3290705182007502E-16</v>
      </c>
      <c r="R903">
        <v>0.59972626200398405</v>
      </c>
      <c r="S903">
        <v>95</v>
      </c>
      <c r="T903">
        <v>0.158240819731023</v>
      </c>
      <c r="U903">
        <v>2.55195842334233</v>
      </c>
      <c r="V903">
        <v>9.1038288019262809E-16</v>
      </c>
      <c r="W903">
        <v>0.84797556821200804</v>
      </c>
      <c r="X903">
        <v>95</v>
      </c>
      <c r="Y903">
        <v>0.18950629069800901</v>
      </c>
      <c r="Z903">
        <v>1.6570993014023301</v>
      </c>
      <c r="AA903">
        <v>1.5789838572446701E-16</v>
      </c>
      <c r="AB903">
        <v>0.92570719843056704</v>
      </c>
      <c r="AC903">
        <v>95</v>
      </c>
      <c r="AD903">
        <v>0.154929426887216</v>
      </c>
      <c r="AE903">
        <v>2.8988272315472501</v>
      </c>
      <c r="AF903">
        <v>-4.2632564145606E-16</v>
      </c>
      <c r="AG903">
        <v>1.07084257656139</v>
      </c>
      <c r="AH903">
        <v>99</v>
      </c>
      <c r="AI903">
        <v>0.107019663673685</v>
      </c>
      <c r="AJ903">
        <v>4.4899604247910601</v>
      </c>
      <c r="AK903">
        <v>6.4594794160009105E-17</v>
      </c>
      <c r="AL903">
        <v>1.1347566067171999</v>
      </c>
      <c r="AM903">
        <v>95</v>
      </c>
      <c r="AN903">
        <v>0.79319217646679996</v>
      </c>
      <c r="AO903">
        <v>-15.8402221059068</v>
      </c>
      <c r="AP903">
        <v>-2.2737367544323201E-16</v>
      </c>
      <c r="AQ903">
        <v>3.7082209000777699</v>
      </c>
      <c r="AR903">
        <v>95</v>
      </c>
      <c r="AS903" s="93">
        <f t="shared" si="29"/>
        <v>8</v>
      </c>
    </row>
    <row r="904" spans="1:45" x14ac:dyDescent="0.3">
      <c r="A904" s="93" t="str">
        <f t="shared" si="28"/>
        <v>YDUQ3MULT3</v>
      </c>
      <c r="B904" s="93">
        <v>902</v>
      </c>
      <c r="C904" t="s">
        <v>115</v>
      </c>
      <c r="D904" t="s">
        <v>109</v>
      </c>
      <c r="E904">
        <v>0</v>
      </c>
      <c r="F904">
        <v>0</v>
      </c>
      <c r="G904">
        <v>0</v>
      </c>
      <c r="H904">
        <v>0</v>
      </c>
      <c r="I904" t="s">
        <v>230</v>
      </c>
      <c r="J904">
        <v>0</v>
      </c>
      <c r="K904">
        <v>0</v>
      </c>
      <c r="L904">
        <v>0</v>
      </c>
      <c r="M904">
        <v>0</v>
      </c>
      <c r="N904" t="s">
        <v>230</v>
      </c>
      <c r="O904">
        <v>0.24235529329073499</v>
      </c>
      <c r="P904">
        <v>14.298307750981101</v>
      </c>
      <c r="Q904">
        <v>-1.34495589268876E-15</v>
      </c>
      <c r="R904">
        <v>1.13993661834263</v>
      </c>
      <c r="S904">
        <v>95</v>
      </c>
      <c r="T904">
        <v>0.20296546514081201</v>
      </c>
      <c r="U904">
        <v>15.3721766671539</v>
      </c>
      <c r="V904">
        <v>-1.90958360235527E-15</v>
      </c>
      <c r="W904">
        <v>1.1746205340642899</v>
      </c>
      <c r="X904">
        <v>95</v>
      </c>
      <c r="Y904">
        <v>0.21397443222028101</v>
      </c>
      <c r="Z904">
        <v>15.005852866200399</v>
      </c>
      <c r="AA904">
        <v>1.36187357687353E-15</v>
      </c>
      <c r="AB904">
        <v>1.14589291838521</v>
      </c>
      <c r="AC904">
        <v>99</v>
      </c>
      <c r="AD904">
        <v>0.25305961336935001</v>
      </c>
      <c r="AE904">
        <v>13.6831986013392</v>
      </c>
      <c r="AF904">
        <v>-3.5527136788004998E-17</v>
      </c>
      <c r="AG904">
        <v>1.20547272089112</v>
      </c>
      <c r="AH904">
        <v>99</v>
      </c>
      <c r="AI904">
        <v>0.27300663714474399</v>
      </c>
      <c r="AJ904">
        <v>13.0423523328404</v>
      </c>
      <c r="AK904">
        <v>8.0743492700011402E-16</v>
      </c>
      <c r="AL904">
        <v>1.2001856254643899</v>
      </c>
      <c r="AM904">
        <v>99</v>
      </c>
      <c r="AN904">
        <v>0.45375826921460799</v>
      </c>
      <c r="AO904">
        <v>7.6953518854503198</v>
      </c>
      <c r="AP904">
        <v>2.1458390619955001E-15</v>
      </c>
      <c r="AQ904">
        <v>1.4207672274882499</v>
      </c>
      <c r="AR904">
        <v>99</v>
      </c>
      <c r="AS904" s="93">
        <f t="shared" si="29"/>
        <v>6</v>
      </c>
    </row>
    <row r="905" spans="1:45" x14ac:dyDescent="0.3">
      <c r="A905" s="93" t="str">
        <f t="shared" si="28"/>
        <v/>
      </c>
      <c r="B905" s="93">
        <v>903</v>
      </c>
      <c r="AS905" s="93">
        <f t="shared" si="29"/>
        <v>0</v>
      </c>
    </row>
    <row r="906" spans="1:45" x14ac:dyDescent="0.3">
      <c r="A906" s="93" t="str">
        <f t="shared" si="28"/>
        <v/>
      </c>
      <c r="B906" s="93">
        <v>904</v>
      </c>
      <c r="AS906" s="93">
        <f t="shared" si="29"/>
        <v>0</v>
      </c>
    </row>
    <row r="907" spans="1:45" x14ac:dyDescent="0.3">
      <c r="A907" s="93" t="str">
        <f t="shared" si="28"/>
        <v/>
      </c>
      <c r="B907" s="93">
        <v>905</v>
      </c>
      <c r="AS907" s="93">
        <f t="shared" si="29"/>
        <v>0</v>
      </c>
    </row>
    <row r="908" spans="1:45" x14ac:dyDescent="0.3">
      <c r="A908" s="93" t="str">
        <f t="shared" si="28"/>
        <v/>
      </c>
      <c r="B908" s="93">
        <v>906</v>
      </c>
      <c r="AS908" s="93">
        <f t="shared" si="29"/>
        <v>0</v>
      </c>
    </row>
    <row r="909" spans="1:45" x14ac:dyDescent="0.3">
      <c r="A909" s="93" t="str">
        <f t="shared" si="28"/>
        <v/>
      </c>
      <c r="B909" s="93">
        <v>907</v>
      </c>
      <c r="AS909" s="93">
        <f t="shared" si="29"/>
        <v>0</v>
      </c>
    </row>
    <row r="910" spans="1:45" x14ac:dyDescent="0.3">
      <c r="A910" s="93" t="str">
        <f t="shared" si="28"/>
        <v/>
      </c>
      <c r="B910" s="93">
        <v>908</v>
      </c>
      <c r="AS910" s="93">
        <f t="shared" si="29"/>
        <v>0</v>
      </c>
    </row>
    <row r="911" spans="1:45" x14ac:dyDescent="0.3">
      <c r="A911" s="93" t="str">
        <f t="shared" si="28"/>
        <v/>
      </c>
      <c r="B911" s="93">
        <v>909</v>
      </c>
      <c r="AS911" s="93">
        <f t="shared" si="29"/>
        <v>0</v>
      </c>
    </row>
    <row r="912" spans="1:45" x14ac:dyDescent="0.3">
      <c r="A912" s="93" t="str">
        <f t="shared" si="28"/>
        <v/>
      </c>
      <c r="B912" s="93">
        <v>910</v>
      </c>
      <c r="AS912" s="93">
        <f t="shared" si="29"/>
        <v>0</v>
      </c>
    </row>
    <row r="913" spans="1:45" x14ac:dyDescent="0.3">
      <c r="A913" s="93" t="str">
        <f t="shared" si="28"/>
        <v/>
      </c>
      <c r="B913" s="93">
        <v>911</v>
      </c>
      <c r="AS913" s="93">
        <f t="shared" si="29"/>
        <v>0</v>
      </c>
    </row>
    <row r="914" spans="1:45" x14ac:dyDescent="0.3">
      <c r="A914" s="93" t="str">
        <f t="shared" si="28"/>
        <v/>
      </c>
      <c r="B914" s="93">
        <v>912</v>
      </c>
      <c r="AS914" s="93">
        <f t="shared" si="29"/>
        <v>0</v>
      </c>
    </row>
    <row r="915" spans="1:45" x14ac:dyDescent="0.3">
      <c r="A915" s="93" t="str">
        <f t="shared" si="28"/>
        <v/>
      </c>
      <c r="B915" s="93">
        <v>913</v>
      </c>
      <c r="AS915" s="93">
        <f t="shared" si="29"/>
        <v>0</v>
      </c>
    </row>
    <row r="916" spans="1:45" x14ac:dyDescent="0.3">
      <c r="A916" s="93" t="str">
        <f t="shared" si="28"/>
        <v/>
      </c>
      <c r="B916" s="93">
        <v>914</v>
      </c>
      <c r="AS916" s="93">
        <f t="shared" si="29"/>
        <v>0</v>
      </c>
    </row>
    <row r="917" spans="1:45" x14ac:dyDescent="0.3">
      <c r="A917" s="93" t="str">
        <f t="shared" si="28"/>
        <v/>
      </c>
      <c r="B917" s="93">
        <v>915</v>
      </c>
      <c r="AS917" s="93">
        <f t="shared" si="29"/>
        <v>0</v>
      </c>
    </row>
    <row r="918" spans="1:45" x14ac:dyDescent="0.3">
      <c r="A918" s="93" t="str">
        <f t="shared" si="28"/>
        <v/>
      </c>
      <c r="B918" s="93">
        <v>916</v>
      </c>
      <c r="AS918" s="93">
        <f t="shared" si="29"/>
        <v>0</v>
      </c>
    </row>
    <row r="919" spans="1:45" x14ac:dyDescent="0.3">
      <c r="A919" s="93" t="str">
        <f t="shared" si="28"/>
        <v/>
      </c>
      <c r="B919" s="93">
        <v>917</v>
      </c>
      <c r="AS919" s="93">
        <f t="shared" si="29"/>
        <v>0</v>
      </c>
    </row>
    <row r="920" spans="1:45" x14ac:dyDescent="0.3">
      <c r="A920" s="93" t="str">
        <f t="shared" si="28"/>
        <v/>
      </c>
      <c r="B920" s="93">
        <v>918</v>
      </c>
      <c r="AS920" s="93">
        <f t="shared" si="29"/>
        <v>0</v>
      </c>
    </row>
    <row r="921" spans="1:45" x14ac:dyDescent="0.3">
      <c r="A921" s="93" t="str">
        <f t="shared" si="28"/>
        <v/>
      </c>
      <c r="B921" s="93">
        <v>919</v>
      </c>
      <c r="AS921" s="93">
        <f t="shared" si="29"/>
        <v>0</v>
      </c>
    </row>
    <row r="922" spans="1:45" x14ac:dyDescent="0.3">
      <c r="A922" s="93" t="str">
        <f t="shared" si="28"/>
        <v/>
      </c>
      <c r="B922" s="93">
        <v>920</v>
      </c>
      <c r="AS922" s="93">
        <f t="shared" si="29"/>
        <v>0</v>
      </c>
    </row>
    <row r="923" spans="1:45" x14ac:dyDescent="0.3">
      <c r="A923" s="93" t="str">
        <f t="shared" si="28"/>
        <v/>
      </c>
      <c r="B923" s="93">
        <v>921</v>
      </c>
      <c r="AS923" s="93">
        <f t="shared" si="29"/>
        <v>0</v>
      </c>
    </row>
    <row r="924" spans="1:45" x14ac:dyDescent="0.3">
      <c r="A924" s="93" t="str">
        <f t="shared" si="28"/>
        <v/>
      </c>
      <c r="B924" s="93">
        <v>922</v>
      </c>
      <c r="AS924" s="93">
        <f t="shared" si="29"/>
        <v>0</v>
      </c>
    </row>
    <row r="925" spans="1:45" x14ac:dyDescent="0.3">
      <c r="A925" s="93" t="str">
        <f t="shared" ref="A925:A988" si="30">_xlfn.CONCAT(C925,D925)</f>
        <v/>
      </c>
      <c r="B925" s="93">
        <v>923</v>
      </c>
      <c r="AS925" s="93">
        <f t="shared" si="29"/>
        <v>0</v>
      </c>
    </row>
    <row r="926" spans="1:45" x14ac:dyDescent="0.3">
      <c r="A926" s="93" t="str">
        <f t="shared" si="30"/>
        <v/>
      </c>
      <c r="B926" s="93">
        <v>924</v>
      </c>
      <c r="AS926" s="93">
        <f t="shared" si="29"/>
        <v>0</v>
      </c>
    </row>
    <row r="927" spans="1:45" x14ac:dyDescent="0.3">
      <c r="A927" s="93" t="str">
        <f t="shared" si="30"/>
        <v/>
      </c>
      <c r="B927" s="93">
        <v>925</v>
      </c>
      <c r="AS927" s="93">
        <f t="shared" si="29"/>
        <v>0</v>
      </c>
    </row>
    <row r="928" spans="1:45" x14ac:dyDescent="0.3">
      <c r="A928" s="93" t="str">
        <f t="shared" si="30"/>
        <v/>
      </c>
      <c r="B928" s="93">
        <v>926</v>
      </c>
      <c r="AS928" s="93">
        <f t="shared" si="29"/>
        <v>0</v>
      </c>
    </row>
    <row r="929" spans="1:45" x14ac:dyDescent="0.3">
      <c r="A929" s="93" t="str">
        <f t="shared" si="30"/>
        <v/>
      </c>
      <c r="B929" s="93">
        <v>927</v>
      </c>
      <c r="AS929" s="93">
        <f t="shared" si="29"/>
        <v>0</v>
      </c>
    </row>
    <row r="930" spans="1:45" x14ac:dyDescent="0.3">
      <c r="A930" s="93" t="str">
        <f t="shared" si="30"/>
        <v/>
      </c>
      <c r="B930" s="93">
        <v>928</v>
      </c>
      <c r="AS930" s="93">
        <f t="shared" si="29"/>
        <v>0</v>
      </c>
    </row>
    <row r="931" spans="1:45" x14ac:dyDescent="0.3">
      <c r="A931" s="93" t="str">
        <f t="shared" si="30"/>
        <v/>
      </c>
      <c r="B931" s="93">
        <v>929</v>
      </c>
      <c r="AS931" s="93">
        <f t="shared" si="29"/>
        <v>0</v>
      </c>
    </row>
    <row r="932" spans="1:45" x14ac:dyDescent="0.3">
      <c r="A932" s="93" t="str">
        <f t="shared" si="30"/>
        <v/>
      </c>
      <c r="B932" s="93">
        <v>930</v>
      </c>
      <c r="AS932" s="93">
        <f t="shared" si="29"/>
        <v>0</v>
      </c>
    </row>
    <row r="933" spans="1:45" x14ac:dyDescent="0.3">
      <c r="A933" s="93" t="str">
        <f t="shared" si="30"/>
        <v/>
      </c>
      <c r="B933" s="93">
        <v>931</v>
      </c>
      <c r="AS933" s="93">
        <f t="shared" si="29"/>
        <v>0</v>
      </c>
    </row>
    <row r="934" spans="1:45" x14ac:dyDescent="0.3">
      <c r="A934" s="93" t="str">
        <f t="shared" si="30"/>
        <v/>
      </c>
      <c r="B934" s="93">
        <v>932</v>
      </c>
      <c r="AS934" s="93">
        <f t="shared" si="29"/>
        <v>0</v>
      </c>
    </row>
    <row r="935" spans="1:45" x14ac:dyDescent="0.3">
      <c r="A935" s="93" t="str">
        <f t="shared" si="30"/>
        <v/>
      </c>
      <c r="B935" s="93">
        <v>933</v>
      </c>
      <c r="AS935" s="93">
        <f t="shared" si="29"/>
        <v>0</v>
      </c>
    </row>
    <row r="936" spans="1:45" x14ac:dyDescent="0.3">
      <c r="A936" s="93" t="str">
        <f t="shared" si="30"/>
        <v/>
      </c>
      <c r="B936" s="93">
        <v>934</v>
      </c>
      <c r="AS936" s="93">
        <f t="shared" si="29"/>
        <v>0</v>
      </c>
    </row>
    <row r="937" spans="1:45" x14ac:dyDescent="0.3">
      <c r="A937" s="93" t="str">
        <f t="shared" si="30"/>
        <v/>
      </c>
      <c r="B937" s="93">
        <v>935</v>
      </c>
      <c r="AS937" s="93">
        <f t="shared" si="29"/>
        <v>0</v>
      </c>
    </row>
    <row r="938" spans="1:45" x14ac:dyDescent="0.3">
      <c r="A938" s="93" t="str">
        <f t="shared" si="30"/>
        <v/>
      </c>
      <c r="B938" s="93">
        <v>936</v>
      </c>
      <c r="AS938" s="93">
        <f t="shared" si="29"/>
        <v>0</v>
      </c>
    </row>
    <row r="939" spans="1:45" x14ac:dyDescent="0.3">
      <c r="A939" s="93" t="str">
        <f t="shared" si="30"/>
        <v/>
      </c>
      <c r="B939" s="93">
        <v>937</v>
      </c>
      <c r="AS939" s="93">
        <f t="shared" si="29"/>
        <v>0</v>
      </c>
    </row>
    <row r="940" spans="1:45" x14ac:dyDescent="0.3">
      <c r="A940" s="93" t="str">
        <f t="shared" si="30"/>
        <v/>
      </c>
      <c r="B940" s="93">
        <v>938</v>
      </c>
      <c r="AS940" s="93">
        <f t="shared" si="29"/>
        <v>0</v>
      </c>
    </row>
    <row r="941" spans="1:45" x14ac:dyDescent="0.3">
      <c r="A941" s="93" t="str">
        <f t="shared" si="30"/>
        <v/>
      </c>
      <c r="B941" s="93">
        <v>939</v>
      </c>
      <c r="AS941" s="93">
        <f t="shared" si="29"/>
        <v>0</v>
      </c>
    </row>
    <row r="942" spans="1:45" x14ac:dyDescent="0.3">
      <c r="A942" s="93" t="str">
        <f t="shared" si="30"/>
        <v/>
      </c>
      <c r="B942" s="93">
        <v>940</v>
      </c>
      <c r="AS942" s="93">
        <f t="shared" si="29"/>
        <v>0</v>
      </c>
    </row>
    <row r="943" spans="1:45" x14ac:dyDescent="0.3">
      <c r="A943" s="93" t="str">
        <f t="shared" si="30"/>
        <v/>
      </c>
      <c r="B943" s="93">
        <v>941</v>
      </c>
      <c r="AS943" s="93">
        <f t="shared" si="29"/>
        <v>0</v>
      </c>
    </row>
    <row r="944" spans="1:45" x14ac:dyDescent="0.3">
      <c r="A944" s="93" t="str">
        <f t="shared" si="30"/>
        <v/>
      </c>
      <c r="B944" s="93">
        <v>942</v>
      </c>
      <c r="AS944" s="93">
        <f t="shared" si="29"/>
        <v>0</v>
      </c>
    </row>
    <row r="945" spans="1:45" x14ac:dyDescent="0.3">
      <c r="A945" s="93" t="str">
        <f t="shared" si="30"/>
        <v/>
      </c>
      <c r="B945" s="93">
        <v>943</v>
      </c>
      <c r="AS945" s="93">
        <f t="shared" si="29"/>
        <v>0</v>
      </c>
    </row>
    <row r="946" spans="1:45" x14ac:dyDescent="0.3">
      <c r="A946" s="93" t="str">
        <f t="shared" si="30"/>
        <v/>
      </c>
      <c r="B946" s="93">
        <v>944</v>
      </c>
      <c r="AS946" s="93">
        <f t="shared" si="29"/>
        <v>0</v>
      </c>
    </row>
    <row r="947" spans="1:45" x14ac:dyDescent="0.3">
      <c r="A947" s="93" t="str">
        <f t="shared" si="30"/>
        <v/>
      </c>
      <c r="B947" s="93">
        <v>945</v>
      </c>
      <c r="AS947" s="93">
        <f t="shared" si="29"/>
        <v>0</v>
      </c>
    </row>
    <row r="948" spans="1:45" x14ac:dyDescent="0.3">
      <c r="A948" s="93" t="str">
        <f t="shared" si="30"/>
        <v/>
      </c>
      <c r="B948" s="93">
        <v>946</v>
      </c>
      <c r="AS948" s="93">
        <f t="shared" si="29"/>
        <v>0</v>
      </c>
    </row>
    <row r="949" spans="1:45" x14ac:dyDescent="0.3">
      <c r="A949" s="93" t="str">
        <f t="shared" si="30"/>
        <v/>
      </c>
      <c r="B949" s="93">
        <v>947</v>
      </c>
      <c r="AS949" s="93">
        <f t="shared" si="29"/>
        <v>0</v>
      </c>
    </row>
    <row r="950" spans="1:45" x14ac:dyDescent="0.3">
      <c r="A950" s="93" t="str">
        <f t="shared" si="30"/>
        <v/>
      </c>
      <c r="B950" s="93">
        <v>948</v>
      </c>
      <c r="AS950" s="93">
        <f t="shared" si="29"/>
        <v>0</v>
      </c>
    </row>
    <row r="951" spans="1:45" x14ac:dyDescent="0.3">
      <c r="A951" s="93" t="str">
        <f t="shared" si="30"/>
        <v/>
      </c>
      <c r="B951" s="93">
        <v>949</v>
      </c>
      <c r="AS951" s="93">
        <f t="shared" si="29"/>
        <v>0</v>
      </c>
    </row>
    <row r="952" spans="1:45" x14ac:dyDescent="0.3">
      <c r="A952" s="93" t="str">
        <f t="shared" si="30"/>
        <v/>
      </c>
      <c r="B952" s="93">
        <v>950</v>
      </c>
      <c r="AS952" s="93">
        <f t="shared" si="29"/>
        <v>0</v>
      </c>
    </row>
    <row r="953" spans="1:45" x14ac:dyDescent="0.3">
      <c r="A953" s="93" t="str">
        <f t="shared" si="30"/>
        <v/>
      </c>
      <c r="B953" s="93">
        <v>951</v>
      </c>
      <c r="AS953" s="93">
        <f t="shared" si="29"/>
        <v>0</v>
      </c>
    </row>
    <row r="954" spans="1:45" x14ac:dyDescent="0.3">
      <c r="A954" s="93" t="str">
        <f t="shared" si="30"/>
        <v/>
      </c>
      <c r="B954" s="93">
        <v>952</v>
      </c>
      <c r="AS954" s="93">
        <f t="shared" si="29"/>
        <v>0</v>
      </c>
    </row>
    <row r="955" spans="1:45" x14ac:dyDescent="0.3">
      <c r="A955" s="93" t="str">
        <f t="shared" si="30"/>
        <v/>
      </c>
      <c r="B955" s="93">
        <v>953</v>
      </c>
      <c r="AS955" s="93">
        <f t="shared" si="29"/>
        <v>0</v>
      </c>
    </row>
    <row r="956" spans="1:45" x14ac:dyDescent="0.3">
      <c r="A956" s="93" t="str">
        <f t="shared" si="30"/>
        <v/>
      </c>
      <c r="B956" s="93">
        <v>954</v>
      </c>
      <c r="AS956" s="93">
        <f t="shared" si="29"/>
        <v>0</v>
      </c>
    </row>
    <row r="957" spans="1:45" x14ac:dyDescent="0.3">
      <c r="A957" s="93" t="str">
        <f t="shared" si="30"/>
        <v/>
      </c>
      <c r="B957" s="93">
        <v>955</v>
      </c>
      <c r="AS957" s="93">
        <f t="shared" si="29"/>
        <v>0</v>
      </c>
    </row>
    <row r="958" spans="1:45" x14ac:dyDescent="0.3">
      <c r="A958" s="93" t="str">
        <f t="shared" si="30"/>
        <v/>
      </c>
      <c r="B958" s="93">
        <v>956</v>
      </c>
      <c r="AS958" s="93">
        <f t="shared" si="29"/>
        <v>0</v>
      </c>
    </row>
    <row r="959" spans="1:45" x14ac:dyDescent="0.3">
      <c r="A959" s="93" t="str">
        <f t="shared" si="30"/>
        <v/>
      </c>
      <c r="B959" s="93">
        <v>957</v>
      </c>
      <c r="AS959" s="93">
        <f t="shared" si="29"/>
        <v>0</v>
      </c>
    </row>
    <row r="960" spans="1:45" x14ac:dyDescent="0.3">
      <c r="A960" s="93" t="str">
        <f t="shared" si="30"/>
        <v/>
      </c>
      <c r="B960" s="93">
        <v>958</v>
      </c>
      <c r="AS960" s="93">
        <f t="shared" si="29"/>
        <v>0</v>
      </c>
    </row>
    <row r="961" spans="1:45" x14ac:dyDescent="0.3">
      <c r="A961" s="93" t="str">
        <f t="shared" si="30"/>
        <v/>
      </c>
      <c r="B961" s="93">
        <v>959</v>
      </c>
      <c r="AS961" s="93">
        <f t="shared" si="29"/>
        <v>0</v>
      </c>
    </row>
    <row r="962" spans="1:45" x14ac:dyDescent="0.3">
      <c r="A962" s="93" t="str">
        <f t="shared" si="30"/>
        <v/>
      </c>
      <c r="B962" s="93">
        <v>960</v>
      </c>
      <c r="AS962" s="93">
        <f t="shared" si="29"/>
        <v>0</v>
      </c>
    </row>
    <row r="963" spans="1:45" x14ac:dyDescent="0.3">
      <c r="A963" s="93" t="str">
        <f t="shared" si="30"/>
        <v/>
      </c>
      <c r="B963" s="93">
        <v>961</v>
      </c>
      <c r="AS963" s="93">
        <f t="shared" si="29"/>
        <v>0</v>
      </c>
    </row>
    <row r="964" spans="1:45" x14ac:dyDescent="0.3">
      <c r="A964" s="93" t="str">
        <f t="shared" si="30"/>
        <v/>
      </c>
      <c r="B964" s="93">
        <v>962</v>
      </c>
      <c r="AS964" s="93">
        <f t="shared" ref="AS964:AS1027" si="31">IF(AR964="",0,8-SUMIFS($E$1:$AQ$1,E964:AQ964,0))</f>
        <v>0</v>
      </c>
    </row>
    <row r="965" spans="1:45" x14ac:dyDescent="0.3">
      <c r="A965" s="93" t="str">
        <f t="shared" si="30"/>
        <v/>
      </c>
      <c r="B965" s="93">
        <v>963</v>
      </c>
      <c r="AS965" s="93">
        <f t="shared" si="31"/>
        <v>0</v>
      </c>
    </row>
    <row r="966" spans="1:45" x14ac:dyDescent="0.3">
      <c r="A966" s="93" t="str">
        <f t="shared" si="30"/>
        <v/>
      </c>
      <c r="B966" s="93">
        <v>964</v>
      </c>
      <c r="AS966" s="93">
        <f t="shared" si="31"/>
        <v>0</v>
      </c>
    </row>
    <row r="967" spans="1:45" x14ac:dyDescent="0.3">
      <c r="A967" s="93" t="str">
        <f t="shared" si="30"/>
        <v/>
      </c>
      <c r="B967" s="93">
        <v>965</v>
      </c>
      <c r="AS967" s="93">
        <f t="shared" si="31"/>
        <v>0</v>
      </c>
    </row>
    <row r="968" spans="1:45" x14ac:dyDescent="0.3">
      <c r="A968" s="93" t="str">
        <f t="shared" si="30"/>
        <v/>
      </c>
      <c r="B968" s="93">
        <v>966</v>
      </c>
      <c r="AS968" s="93">
        <f t="shared" si="31"/>
        <v>0</v>
      </c>
    </row>
    <row r="969" spans="1:45" x14ac:dyDescent="0.3">
      <c r="A969" s="93" t="str">
        <f t="shared" si="30"/>
        <v/>
      </c>
      <c r="B969" s="93">
        <v>967</v>
      </c>
      <c r="AS969" s="93">
        <f t="shared" si="31"/>
        <v>0</v>
      </c>
    </row>
    <row r="970" spans="1:45" x14ac:dyDescent="0.3">
      <c r="A970" s="93" t="str">
        <f t="shared" si="30"/>
        <v/>
      </c>
      <c r="B970" s="93">
        <v>968</v>
      </c>
      <c r="AS970" s="93">
        <f t="shared" si="31"/>
        <v>0</v>
      </c>
    </row>
    <row r="971" spans="1:45" x14ac:dyDescent="0.3">
      <c r="A971" s="93" t="str">
        <f t="shared" si="30"/>
        <v/>
      </c>
      <c r="B971" s="93">
        <v>969</v>
      </c>
      <c r="AS971" s="93">
        <f t="shared" si="31"/>
        <v>0</v>
      </c>
    </row>
    <row r="972" spans="1:45" x14ac:dyDescent="0.3">
      <c r="A972" s="93" t="str">
        <f t="shared" si="30"/>
        <v/>
      </c>
      <c r="B972" s="93">
        <v>970</v>
      </c>
      <c r="AS972" s="93">
        <f t="shared" si="31"/>
        <v>0</v>
      </c>
    </row>
    <row r="973" spans="1:45" x14ac:dyDescent="0.3">
      <c r="A973" s="93" t="str">
        <f t="shared" si="30"/>
        <v/>
      </c>
      <c r="B973" s="93">
        <v>971</v>
      </c>
      <c r="AS973" s="93">
        <f t="shared" si="31"/>
        <v>0</v>
      </c>
    </row>
    <row r="974" spans="1:45" x14ac:dyDescent="0.3">
      <c r="A974" s="93" t="str">
        <f t="shared" si="30"/>
        <v/>
      </c>
      <c r="B974" s="93">
        <v>972</v>
      </c>
      <c r="AS974" s="93">
        <f t="shared" si="31"/>
        <v>0</v>
      </c>
    </row>
    <row r="975" spans="1:45" x14ac:dyDescent="0.3">
      <c r="A975" s="93" t="str">
        <f t="shared" si="30"/>
        <v/>
      </c>
      <c r="B975" s="93">
        <v>973</v>
      </c>
      <c r="AS975" s="93">
        <f t="shared" si="31"/>
        <v>0</v>
      </c>
    </row>
    <row r="976" spans="1:45" x14ac:dyDescent="0.3">
      <c r="A976" s="93" t="str">
        <f t="shared" si="30"/>
        <v/>
      </c>
      <c r="B976" s="93">
        <v>974</v>
      </c>
      <c r="AS976" s="93">
        <f t="shared" si="31"/>
        <v>0</v>
      </c>
    </row>
    <row r="977" spans="1:45" x14ac:dyDescent="0.3">
      <c r="A977" s="93" t="str">
        <f t="shared" si="30"/>
        <v/>
      </c>
      <c r="B977" s="93">
        <v>975</v>
      </c>
      <c r="AS977" s="93">
        <f t="shared" si="31"/>
        <v>0</v>
      </c>
    </row>
    <row r="978" spans="1:45" x14ac:dyDescent="0.3">
      <c r="A978" s="93" t="str">
        <f t="shared" si="30"/>
        <v/>
      </c>
      <c r="B978" s="93">
        <v>976</v>
      </c>
      <c r="AS978" s="93">
        <f t="shared" si="31"/>
        <v>0</v>
      </c>
    </row>
    <row r="979" spans="1:45" x14ac:dyDescent="0.3">
      <c r="A979" s="93" t="str">
        <f t="shared" si="30"/>
        <v/>
      </c>
      <c r="B979" s="93">
        <v>977</v>
      </c>
      <c r="AS979" s="93">
        <f t="shared" si="31"/>
        <v>0</v>
      </c>
    </row>
    <row r="980" spans="1:45" x14ac:dyDescent="0.3">
      <c r="A980" s="93" t="str">
        <f t="shared" si="30"/>
        <v/>
      </c>
      <c r="B980" s="93">
        <v>978</v>
      </c>
      <c r="AS980" s="93">
        <f t="shared" si="31"/>
        <v>0</v>
      </c>
    </row>
    <row r="981" spans="1:45" x14ac:dyDescent="0.3">
      <c r="A981" s="93" t="str">
        <f t="shared" si="30"/>
        <v/>
      </c>
      <c r="B981" s="93">
        <v>979</v>
      </c>
      <c r="AS981" s="93">
        <f t="shared" si="31"/>
        <v>0</v>
      </c>
    </row>
    <row r="982" spans="1:45" x14ac:dyDescent="0.3">
      <c r="A982" s="93" t="str">
        <f t="shared" si="30"/>
        <v/>
      </c>
      <c r="B982" s="93">
        <v>980</v>
      </c>
      <c r="AS982" s="93">
        <f t="shared" si="31"/>
        <v>0</v>
      </c>
    </row>
    <row r="983" spans="1:45" x14ac:dyDescent="0.3">
      <c r="A983" s="93" t="str">
        <f t="shared" si="30"/>
        <v/>
      </c>
      <c r="B983" s="93">
        <v>981</v>
      </c>
      <c r="AS983" s="93">
        <f t="shared" si="31"/>
        <v>0</v>
      </c>
    </row>
    <row r="984" spans="1:45" x14ac:dyDescent="0.3">
      <c r="A984" s="93" t="str">
        <f t="shared" si="30"/>
        <v/>
      </c>
      <c r="B984" s="93">
        <v>982</v>
      </c>
      <c r="AS984" s="93">
        <f t="shared" si="31"/>
        <v>0</v>
      </c>
    </row>
    <row r="985" spans="1:45" x14ac:dyDescent="0.3">
      <c r="A985" s="93" t="str">
        <f t="shared" si="30"/>
        <v/>
      </c>
      <c r="B985" s="93">
        <v>983</v>
      </c>
      <c r="AS985" s="93">
        <f t="shared" si="31"/>
        <v>0</v>
      </c>
    </row>
    <row r="986" spans="1:45" x14ac:dyDescent="0.3">
      <c r="A986" s="93" t="str">
        <f t="shared" si="30"/>
        <v/>
      </c>
      <c r="B986" s="93">
        <v>984</v>
      </c>
      <c r="AS986" s="93">
        <f t="shared" si="31"/>
        <v>0</v>
      </c>
    </row>
    <row r="987" spans="1:45" x14ac:dyDescent="0.3">
      <c r="A987" s="93" t="str">
        <f t="shared" si="30"/>
        <v/>
      </c>
      <c r="B987" s="93">
        <v>985</v>
      </c>
      <c r="AS987" s="93">
        <f t="shared" si="31"/>
        <v>0</v>
      </c>
    </row>
    <row r="988" spans="1:45" x14ac:dyDescent="0.3">
      <c r="A988" s="93" t="str">
        <f t="shared" si="30"/>
        <v/>
      </c>
      <c r="B988" s="93">
        <v>986</v>
      </c>
      <c r="AS988" s="93">
        <f t="shared" si="31"/>
        <v>0</v>
      </c>
    </row>
    <row r="989" spans="1:45" x14ac:dyDescent="0.3">
      <c r="A989" s="93" t="str">
        <f t="shared" ref="A989:A1052" si="32">_xlfn.CONCAT(C989,D989)</f>
        <v/>
      </c>
      <c r="B989" s="93">
        <v>987</v>
      </c>
      <c r="AS989" s="93">
        <f t="shared" si="31"/>
        <v>0</v>
      </c>
    </row>
    <row r="990" spans="1:45" x14ac:dyDescent="0.3">
      <c r="A990" s="93" t="str">
        <f t="shared" si="32"/>
        <v/>
      </c>
      <c r="B990" s="93">
        <v>988</v>
      </c>
      <c r="AS990" s="93">
        <f t="shared" si="31"/>
        <v>0</v>
      </c>
    </row>
    <row r="991" spans="1:45" x14ac:dyDescent="0.3">
      <c r="A991" s="93" t="str">
        <f t="shared" si="32"/>
        <v/>
      </c>
      <c r="B991" s="93">
        <v>989</v>
      </c>
      <c r="AS991" s="93">
        <f t="shared" si="31"/>
        <v>0</v>
      </c>
    </row>
    <row r="992" spans="1:45" x14ac:dyDescent="0.3">
      <c r="A992" s="93" t="str">
        <f t="shared" si="32"/>
        <v/>
      </c>
      <c r="B992" s="93">
        <v>990</v>
      </c>
      <c r="AS992" s="93">
        <f t="shared" si="31"/>
        <v>0</v>
      </c>
    </row>
    <row r="993" spans="1:45" x14ac:dyDescent="0.3">
      <c r="A993" s="93" t="str">
        <f t="shared" si="32"/>
        <v/>
      </c>
      <c r="B993" s="93">
        <v>991</v>
      </c>
      <c r="AS993" s="93">
        <f t="shared" si="31"/>
        <v>0</v>
      </c>
    </row>
    <row r="994" spans="1:45" x14ac:dyDescent="0.3">
      <c r="A994" s="93" t="str">
        <f t="shared" si="32"/>
        <v/>
      </c>
      <c r="B994" s="93">
        <v>992</v>
      </c>
      <c r="AS994" s="93">
        <f t="shared" si="31"/>
        <v>0</v>
      </c>
    </row>
    <row r="995" spans="1:45" x14ac:dyDescent="0.3">
      <c r="A995" s="93" t="str">
        <f t="shared" si="32"/>
        <v/>
      </c>
      <c r="B995" s="93">
        <v>993</v>
      </c>
      <c r="AS995" s="93">
        <f t="shared" si="31"/>
        <v>0</v>
      </c>
    </row>
    <row r="996" spans="1:45" x14ac:dyDescent="0.3">
      <c r="A996" s="93" t="str">
        <f t="shared" si="32"/>
        <v/>
      </c>
      <c r="B996" s="93">
        <v>994</v>
      </c>
      <c r="AS996" s="93">
        <f t="shared" si="31"/>
        <v>0</v>
      </c>
    </row>
    <row r="997" spans="1:45" x14ac:dyDescent="0.3">
      <c r="A997" s="93" t="str">
        <f t="shared" si="32"/>
        <v/>
      </c>
      <c r="B997" s="93">
        <v>995</v>
      </c>
      <c r="AS997" s="93">
        <f t="shared" si="31"/>
        <v>0</v>
      </c>
    </row>
    <row r="998" spans="1:45" x14ac:dyDescent="0.3">
      <c r="A998" s="93" t="str">
        <f t="shared" si="32"/>
        <v/>
      </c>
      <c r="B998" s="93">
        <v>996</v>
      </c>
      <c r="AS998" s="93">
        <f t="shared" si="31"/>
        <v>0</v>
      </c>
    </row>
    <row r="999" spans="1:45" x14ac:dyDescent="0.3">
      <c r="A999" s="93" t="str">
        <f t="shared" si="32"/>
        <v/>
      </c>
      <c r="B999" s="93">
        <v>997</v>
      </c>
      <c r="AS999" s="93">
        <f t="shared" si="31"/>
        <v>0</v>
      </c>
    </row>
    <row r="1000" spans="1:45" x14ac:dyDescent="0.3">
      <c r="A1000" s="93" t="str">
        <f t="shared" si="32"/>
        <v/>
      </c>
      <c r="B1000" s="93">
        <v>998</v>
      </c>
      <c r="AS1000" s="93">
        <f t="shared" si="31"/>
        <v>0</v>
      </c>
    </row>
    <row r="1001" spans="1:45" x14ac:dyDescent="0.3">
      <c r="A1001" s="93" t="str">
        <f t="shared" si="32"/>
        <v/>
      </c>
      <c r="B1001" s="93">
        <v>999</v>
      </c>
      <c r="AS1001" s="93">
        <f t="shared" si="31"/>
        <v>0</v>
      </c>
    </row>
    <row r="1002" spans="1:45" x14ac:dyDescent="0.3">
      <c r="A1002" s="93" t="str">
        <f t="shared" si="32"/>
        <v/>
      </c>
      <c r="B1002" s="93">
        <v>1000</v>
      </c>
      <c r="AS1002" s="93">
        <f t="shared" si="31"/>
        <v>0</v>
      </c>
    </row>
    <row r="1003" spans="1:45" x14ac:dyDescent="0.3">
      <c r="A1003" s="93" t="str">
        <f t="shared" si="32"/>
        <v/>
      </c>
      <c r="B1003" s="93">
        <v>1001</v>
      </c>
      <c r="AS1003" s="93">
        <f t="shared" si="31"/>
        <v>0</v>
      </c>
    </row>
    <row r="1004" spans="1:45" x14ac:dyDescent="0.3">
      <c r="A1004" s="93" t="str">
        <f t="shared" si="32"/>
        <v/>
      </c>
      <c r="B1004" s="93">
        <v>1002</v>
      </c>
      <c r="AS1004" s="93">
        <f t="shared" si="31"/>
        <v>0</v>
      </c>
    </row>
    <row r="1005" spans="1:45" x14ac:dyDescent="0.3">
      <c r="A1005" s="93" t="str">
        <f t="shared" si="32"/>
        <v/>
      </c>
      <c r="B1005" s="93">
        <v>1003</v>
      </c>
      <c r="AS1005" s="93">
        <f t="shared" si="31"/>
        <v>0</v>
      </c>
    </row>
    <row r="1006" spans="1:45" x14ac:dyDescent="0.3">
      <c r="A1006" s="93" t="str">
        <f t="shared" si="32"/>
        <v/>
      </c>
      <c r="B1006" s="93">
        <v>1004</v>
      </c>
      <c r="AS1006" s="93">
        <f t="shared" si="31"/>
        <v>0</v>
      </c>
    </row>
    <row r="1007" spans="1:45" x14ac:dyDescent="0.3">
      <c r="A1007" s="93" t="str">
        <f t="shared" si="32"/>
        <v/>
      </c>
      <c r="B1007" s="93">
        <v>1005</v>
      </c>
      <c r="AS1007" s="93">
        <f t="shared" si="31"/>
        <v>0</v>
      </c>
    </row>
    <row r="1008" spans="1:45" x14ac:dyDescent="0.3">
      <c r="A1008" s="93" t="str">
        <f t="shared" si="32"/>
        <v/>
      </c>
      <c r="B1008" s="93">
        <v>1006</v>
      </c>
      <c r="AS1008" s="93">
        <f t="shared" si="31"/>
        <v>0</v>
      </c>
    </row>
    <row r="1009" spans="1:45" x14ac:dyDescent="0.3">
      <c r="A1009" s="93" t="str">
        <f t="shared" si="32"/>
        <v/>
      </c>
      <c r="B1009" s="93">
        <v>1007</v>
      </c>
      <c r="AS1009" s="93">
        <f t="shared" si="31"/>
        <v>0</v>
      </c>
    </row>
    <row r="1010" spans="1:45" x14ac:dyDescent="0.3">
      <c r="A1010" s="93" t="str">
        <f t="shared" si="32"/>
        <v/>
      </c>
      <c r="B1010" s="93">
        <v>1008</v>
      </c>
      <c r="AS1010" s="93">
        <f t="shared" si="31"/>
        <v>0</v>
      </c>
    </row>
    <row r="1011" spans="1:45" x14ac:dyDescent="0.3">
      <c r="A1011" s="93" t="str">
        <f t="shared" si="32"/>
        <v/>
      </c>
      <c r="B1011" s="93">
        <v>1009</v>
      </c>
      <c r="AS1011" s="93">
        <f t="shared" si="31"/>
        <v>0</v>
      </c>
    </row>
    <row r="1012" spans="1:45" x14ac:dyDescent="0.3">
      <c r="A1012" s="93" t="str">
        <f t="shared" si="32"/>
        <v/>
      </c>
      <c r="B1012" s="93">
        <v>1010</v>
      </c>
      <c r="AS1012" s="93">
        <f t="shared" si="31"/>
        <v>0</v>
      </c>
    </row>
    <row r="1013" spans="1:45" x14ac:dyDescent="0.3">
      <c r="A1013" s="93" t="str">
        <f t="shared" si="32"/>
        <v/>
      </c>
      <c r="B1013" s="93">
        <v>1011</v>
      </c>
      <c r="AS1013" s="93">
        <f t="shared" si="31"/>
        <v>0</v>
      </c>
    </row>
    <row r="1014" spans="1:45" x14ac:dyDescent="0.3">
      <c r="A1014" s="93" t="str">
        <f t="shared" si="32"/>
        <v/>
      </c>
      <c r="B1014" s="93">
        <v>1012</v>
      </c>
      <c r="AS1014" s="93">
        <f t="shared" si="31"/>
        <v>0</v>
      </c>
    </row>
    <row r="1015" spans="1:45" x14ac:dyDescent="0.3">
      <c r="A1015" s="93" t="str">
        <f t="shared" si="32"/>
        <v/>
      </c>
      <c r="B1015" s="93">
        <v>1013</v>
      </c>
      <c r="AS1015" s="93">
        <f t="shared" si="31"/>
        <v>0</v>
      </c>
    </row>
    <row r="1016" spans="1:45" x14ac:dyDescent="0.3">
      <c r="A1016" s="93" t="str">
        <f t="shared" si="32"/>
        <v/>
      </c>
      <c r="B1016" s="93">
        <v>1014</v>
      </c>
      <c r="AS1016" s="93">
        <f t="shared" si="31"/>
        <v>0</v>
      </c>
    </row>
    <row r="1017" spans="1:45" x14ac:dyDescent="0.3">
      <c r="A1017" s="93" t="str">
        <f t="shared" si="32"/>
        <v/>
      </c>
      <c r="B1017" s="93">
        <v>1015</v>
      </c>
      <c r="AS1017" s="93">
        <f t="shared" si="31"/>
        <v>0</v>
      </c>
    </row>
    <row r="1018" spans="1:45" x14ac:dyDescent="0.3">
      <c r="A1018" s="93" t="str">
        <f t="shared" si="32"/>
        <v/>
      </c>
      <c r="B1018" s="93">
        <v>1016</v>
      </c>
      <c r="AS1018" s="93">
        <f t="shared" si="31"/>
        <v>0</v>
      </c>
    </row>
    <row r="1019" spans="1:45" x14ac:dyDescent="0.3">
      <c r="A1019" s="93" t="str">
        <f t="shared" si="32"/>
        <v/>
      </c>
      <c r="B1019" s="93">
        <v>1017</v>
      </c>
      <c r="AS1019" s="93">
        <f t="shared" si="31"/>
        <v>0</v>
      </c>
    </row>
    <row r="1020" spans="1:45" x14ac:dyDescent="0.3">
      <c r="A1020" s="93" t="str">
        <f t="shared" si="32"/>
        <v/>
      </c>
      <c r="B1020" s="93">
        <v>1018</v>
      </c>
      <c r="AS1020" s="93">
        <f t="shared" si="31"/>
        <v>0</v>
      </c>
    </row>
    <row r="1021" spans="1:45" x14ac:dyDescent="0.3">
      <c r="A1021" s="93" t="str">
        <f t="shared" si="32"/>
        <v/>
      </c>
      <c r="B1021" s="93">
        <v>1019</v>
      </c>
      <c r="AS1021" s="93">
        <f t="shared" si="31"/>
        <v>0</v>
      </c>
    </row>
    <row r="1022" spans="1:45" x14ac:dyDescent="0.3">
      <c r="A1022" s="93" t="str">
        <f t="shared" si="32"/>
        <v/>
      </c>
      <c r="B1022" s="93">
        <v>1020</v>
      </c>
      <c r="AS1022" s="93">
        <f t="shared" si="31"/>
        <v>0</v>
      </c>
    </row>
    <row r="1023" spans="1:45" x14ac:dyDescent="0.3">
      <c r="A1023" s="93" t="str">
        <f t="shared" si="32"/>
        <v/>
      </c>
      <c r="B1023" s="93">
        <v>1021</v>
      </c>
      <c r="AS1023" s="93">
        <f t="shared" si="31"/>
        <v>0</v>
      </c>
    </row>
    <row r="1024" spans="1:45" x14ac:dyDescent="0.3">
      <c r="A1024" s="93" t="str">
        <f t="shared" si="32"/>
        <v/>
      </c>
      <c r="B1024" s="93">
        <v>1022</v>
      </c>
      <c r="AS1024" s="93">
        <f t="shared" si="31"/>
        <v>0</v>
      </c>
    </row>
    <row r="1025" spans="1:45" x14ac:dyDescent="0.3">
      <c r="A1025" s="93" t="str">
        <f t="shared" si="32"/>
        <v/>
      </c>
      <c r="B1025" s="93">
        <v>1023</v>
      </c>
      <c r="AS1025" s="93">
        <f t="shared" si="31"/>
        <v>0</v>
      </c>
    </row>
    <row r="1026" spans="1:45" x14ac:dyDescent="0.3">
      <c r="A1026" s="93" t="str">
        <f t="shared" si="32"/>
        <v/>
      </c>
      <c r="B1026" s="93">
        <v>1024</v>
      </c>
      <c r="AS1026" s="93">
        <f t="shared" si="31"/>
        <v>0</v>
      </c>
    </row>
    <row r="1027" spans="1:45" x14ac:dyDescent="0.3">
      <c r="A1027" s="93" t="str">
        <f t="shared" si="32"/>
        <v/>
      </c>
      <c r="B1027" s="93">
        <v>1025</v>
      </c>
      <c r="AS1027" s="93">
        <f t="shared" si="31"/>
        <v>0</v>
      </c>
    </row>
    <row r="1028" spans="1:45" x14ac:dyDescent="0.3">
      <c r="A1028" s="93" t="str">
        <f t="shared" si="32"/>
        <v/>
      </c>
      <c r="B1028" s="93">
        <v>1026</v>
      </c>
      <c r="AS1028" s="93">
        <f t="shared" ref="AS1028:AS1079" si="33">IF(AR1028="",0,8-SUMIFS($E$1:$AQ$1,E1028:AQ1028,0))</f>
        <v>0</v>
      </c>
    </row>
    <row r="1029" spans="1:45" x14ac:dyDescent="0.3">
      <c r="A1029" s="93" t="str">
        <f t="shared" si="32"/>
        <v/>
      </c>
      <c r="B1029" s="93">
        <v>1027</v>
      </c>
      <c r="AS1029" s="93">
        <f t="shared" si="33"/>
        <v>0</v>
      </c>
    </row>
    <row r="1030" spans="1:45" x14ac:dyDescent="0.3">
      <c r="A1030" s="93" t="str">
        <f t="shared" si="32"/>
        <v/>
      </c>
      <c r="B1030" s="93">
        <v>1028</v>
      </c>
      <c r="AS1030" s="93">
        <f t="shared" si="33"/>
        <v>0</v>
      </c>
    </row>
    <row r="1031" spans="1:45" x14ac:dyDescent="0.3">
      <c r="A1031" s="93" t="str">
        <f t="shared" si="32"/>
        <v/>
      </c>
      <c r="B1031" s="93">
        <v>1029</v>
      </c>
      <c r="AS1031" s="93">
        <f t="shared" si="33"/>
        <v>0</v>
      </c>
    </row>
    <row r="1032" spans="1:45" x14ac:dyDescent="0.3">
      <c r="A1032" s="93" t="str">
        <f t="shared" si="32"/>
        <v/>
      </c>
      <c r="B1032" s="93">
        <v>1030</v>
      </c>
      <c r="AS1032" s="93">
        <f t="shared" si="33"/>
        <v>0</v>
      </c>
    </row>
    <row r="1033" spans="1:45" x14ac:dyDescent="0.3">
      <c r="A1033" s="93" t="str">
        <f t="shared" si="32"/>
        <v/>
      </c>
      <c r="B1033" s="93">
        <v>1031</v>
      </c>
      <c r="AS1033" s="93">
        <f t="shared" si="33"/>
        <v>0</v>
      </c>
    </row>
    <row r="1034" spans="1:45" x14ac:dyDescent="0.3">
      <c r="A1034" s="93" t="str">
        <f t="shared" si="32"/>
        <v/>
      </c>
      <c r="B1034" s="93">
        <v>1032</v>
      </c>
      <c r="AS1034" s="93">
        <f t="shared" si="33"/>
        <v>0</v>
      </c>
    </row>
    <row r="1035" spans="1:45" x14ac:dyDescent="0.3">
      <c r="A1035" s="93" t="str">
        <f t="shared" si="32"/>
        <v/>
      </c>
      <c r="B1035" s="93">
        <v>1033</v>
      </c>
      <c r="AS1035" s="93">
        <f t="shared" si="33"/>
        <v>0</v>
      </c>
    </row>
    <row r="1036" spans="1:45" x14ac:dyDescent="0.3">
      <c r="A1036" s="93" t="str">
        <f t="shared" si="32"/>
        <v/>
      </c>
      <c r="B1036" s="93">
        <v>1034</v>
      </c>
      <c r="AS1036" s="93">
        <f t="shared" si="33"/>
        <v>0</v>
      </c>
    </row>
    <row r="1037" spans="1:45" x14ac:dyDescent="0.3">
      <c r="A1037" s="93" t="str">
        <f t="shared" si="32"/>
        <v/>
      </c>
      <c r="B1037" s="93">
        <v>1035</v>
      </c>
      <c r="AS1037" s="93">
        <f t="shared" si="33"/>
        <v>0</v>
      </c>
    </row>
    <row r="1038" spans="1:45" x14ac:dyDescent="0.3">
      <c r="A1038" s="93" t="str">
        <f t="shared" si="32"/>
        <v/>
      </c>
      <c r="B1038" s="93">
        <v>1036</v>
      </c>
      <c r="AS1038" s="93">
        <f t="shared" si="33"/>
        <v>0</v>
      </c>
    </row>
    <row r="1039" spans="1:45" x14ac:dyDescent="0.3">
      <c r="A1039" s="93" t="str">
        <f t="shared" si="32"/>
        <v/>
      </c>
      <c r="B1039" s="93">
        <v>1037</v>
      </c>
      <c r="AS1039" s="93">
        <f t="shared" si="33"/>
        <v>0</v>
      </c>
    </row>
    <row r="1040" spans="1:45" x14ac:dyDescent="0.3">
      <c r="A1040" s="93" t="str">
        <f t="shared" si="32"/>
        <v/>
      </c>
      <c r="B1040" s="93">
        <v>1038</v>
      </c>
      <c r="AS1040" s="93">
        <f t="shared" si="33"/>
        <v>0</v>
      </c>
    </row>
    <row r="1041" spans="1:45" x14ac:dyDescent="0.3">
      <c r="A1041" s="93" t="str">
        <f t="shared" si="32"/>
        <v/>
      </c>
      <c r="B1041" s="93">
        <v>1039</v>
      </c>
      <c r="AS1041" s="93">
        <f t="shared" si="33"/>
        <v>0</v>
      </c>
    </row>
    <row r="1042" spans="1:45" x14ac:dyDescent="0.3">
      <c r="A1042" s="93" t="str">
        <f t="shared" si="32"/>
        <v/>
      </c>
      <c r="B1042" s="93">
        <v>1040</v>
      </c>
      <c r="AS1042" s="93">
        <f t="shared" si="33"/>
        <v>0</v>
      </c>
    </row>
    <row r="1043" spans="1:45" x14ac:dyDescent="0.3">
      <c r="A1043" s="93" t="str">
        <f t="shared" si="32"/>
        <v/>
      </c>
      <c r="B1043" s="93">
        <v>1041</v>
      </c>
      <c r="AS1043" s="93">
        <f t="shared" si="33"/>
        <v>0</v>
      </c>
    </row>
    <row r="1044" spans="1:45" x14ac:dyDescent="0.3">
      <c r="A1044" s="93" t="str">
        <f t="shared" si="32"/>
        <v/>
      </c>
      <c r="B1044" s="93">
        <v>1042</v>
      </c>
      <c r="AS1044" s="93">
        <f t="shared" si="33"/>
        <v>0</v>
      </c>
    </row>
    <row r="1045" spans="1:45" x14ac:dyDescent="0.3">
      <c r="A1045" s="93" t="str">
        <f t="shared" si="32"/>
        <v/>
      </c>
      <c r="B1045" s="93">
        <v>1043</v>
      </c>
      <c r="AS1045" s="93">
        <f t="shared" si="33"/>
        <v>0</v>
      </c>
    </row>
    <row r="1046" spans="1:45" x14ac:dyDescent="0.3">
      <c r="A1046" s="93" t="str">
        <f t="shared" si="32"/>
        <v/>
      </c>
      <c r="B1046" s="93">
        <v>1044</v>
      </c>
      <c r="AS1046" s="93">
        <f t="shared" si="33"/>
        <v>0</v>
      </c>
    </row>
    <row r="1047" spans="1:45" x14ac:dyDescent="0.3">
      <c r="A1047" s="93" t="str">
        <f t="shared" si="32"/>
        <v/>
      </c>
      <c r="B1047" s="93">
        <v>1045</v>
      </c>
      <c r="AS1047" s="93">
        <f t="shared" si="33"/>
        <v>0</v>
      </c>
    </row>
    <row r="1048" spans="1:45" x14ac:dyDescent="0.3">
      <c r="A1048" s="93" t="str">
        <f t="shared" si="32"/>
        <v/>
      </c>
      <c r="B1048" s="93">
        <v>1046</v>
      </c>
      <c r="AS1048" s="93">
        <f t="shared" si="33"/>
        <v>0</v>
      </c>
    </row>
    <row r="1049" spans="1:45" x14ac:dyDescent="0.3">
      <c r="A1049" s="93" t="str">
        <f t="shared" si="32"/>
        <v/>
      </c>
      <c r="B1049" s="93">
        <v>1047</v>
      </c>
      <c r="AS1049" s="93">
        <f t="shared" si="33"/>
        <v>0</v>
      </c>
    </row>
    <row r="1050" spans="1:45" x14ac:dyDescent="0.3">
      <c r="A1050" s="93" t="str">
        <f t="shared" si="32"/>
        <v/>
      </c>
      <c r="B1050" s="93">
        <v>1048</v>
      </c>
      <c r="AS1050" s="93">
        <f t="shared" si="33"/>
        <v>0</v>
      </c>
    </row>
    <row r="1051" spans="1:45" x14ac:dyDescent="0.3">
      <c r="A1051" s="93" t="str">
        <f t="shared" si="32"/>
        <v/>
      </c>
      <c r="B1051" s="93">
        <v>1049</v>
      </c>
      <c r="AS1051" s="93">
        <f t="shared" si="33"/>
        <v>0</v>
      </c>
    </row>
    <row r="1052" spans="1:45" x14ac:dyDescent="0.3">
      <c r="A1052" s="93" t="str">
        <f t="shared" si="32"/>
        <v/>
      </c>
      <c r="B1052" s="93">
        <v>1050</v>
      </c>
      <c r="AS1052" s="93">
        <f t="shared" si="33"/>
        <v>0</v>
      </c>
    </row>
    <row r="1053" spans="1:45" x14ac:dyDescent="0.3">
      <c r="A1053" s="93" t="str">
        <f t="shared" ref="A1053:A1079" si="34">_xlfn.CONCAT(C1053,D1053)</f>
        <v/>
      </c>
      <c r="B1053" s="93">
        <v>1051</v>
      </c>
      <c r="AS1053" s="93">
        <f t="shared" si="33"/>
        <v>0</v>
      </c>
    </row>
    <row r="1054" spans="1:45" x14ac:dyDescent="0.3">
      <c r="A1054" s="93" t="str">
        <f t="shared" si="34"/>
        <v/>
      </c>
      <c r="B1054" s="93">
        <v>1052</v>
      </c>
      <c r="AS1054" s="93">
        <f t="shared" si="33"/>
        <v>0</v>
      </c>
    </row>
    <row r="1055" spans="1:45" x14ac:dyDescent="0.3">
      <c r="A1055" s="93" t="str">
        <f t="shared" si="34"/>
        <v/>
      </c>
      <c r="B1055" s="93">
        <v>1053</v>
      </c>
      <c r="AS1055" s="93">
        <f t="shared" si="33"/>
        <v>0</v>
      </c>
    </row>
    <row r="1056" spans="1:45" x14ac:dyDescent="0.3">
      <c r="A1056" s="93" t="str">
        <f t="shared" si="34"/>
        <v/>
      </c>
      <c r="B1056" s="93">
        <v>1054</v>
      </c>
      <c r="AS1056" s="93">
        <f t="shared" si="33"/>
        <v>0</v>
      </c>
    </row>
    <row r="1057" spans="1:45" x14ac:dyDescent="0.3">
      <c r="A1057" s="93" t="str">
        <f t="shared" si="34"/>
        <v/>
      </c>
      <c r="B1057" s="93">
        <v>1055</v>
      </c>
      <c r="AS1057" s="93">
        <f t="shared" si="33"/>
        <v>0</v>
      </c>
    </row>
    <row r="1058" spans="1:45" x14ac:dyDescent="0.3">
      <c r="A1058" s="93" t="str">
        <f t="shared" si="34"/>
        <v/>
      </c>
      <c r="B1058" s="93">
        <v>1056</v>
      </c>
      <c r="AS1058" s="93">
        <f t="shared" si="33"/>
        <v>0</v>
      </c>
    </row>
    <row r="1059" spans="1:45" x14ac:dyDescent="0.3">
      <c r="A1059" s="93" t="str">
        <f t="shared" si="34"/>
        <v/>
      </c>
      <c r="B1059" s="93">
        <v>1057</v>
      </c>
      <c r="AS1059" s="93">
        <f t="shared" si="33"/>
        <v>0</v>
      </c>
    </row>
    <row r="1060" spans="1:45" x14ac:dyDescent="0.3">
      <c r="A1060" s="93" t="str">
        <f t="shared" si="34"/>
        <v/>
      </c>
      <c r="B1060" s="93">
        <v>1058</v>
      </c>
      <c r="AS1060" s="93">
        <f t="shared" si="33"/>
        <v>0</v>
      </c>
    </row>
    <row r="1061" spans="1:45" x14ac:dyDescent="0.3">
      <c r="A1061" s="93" t="str">
        <f t="shared" si="34"/>
        <v/>
      </c>
      <c r="B1061" s="93">
        <v>1059</v>
      </c>
      <c r="AS1061" s="93">
        <f t="shared" si="33"/>
        <v>0</v>
      </c>
    </row>
    <row r="1062" spans="1:45" x14ac:dyDescent="0.3">
      <c r="A1062" s="93" t="str">
        <f t="shared" si="34"/>
        <v/>
      </c>
      <c r="B1062" s="93">
        <v>1060</v>
      </c>
      <c r="AS1062" s="93">
        <f t="shared" si="33"/>
        <v>0</v>
      </c>
    </row>
    <row r="1063" spans="1:45" x14ac:dyDescent="0.3">
      <c r="A1063" s="93" t="str">
        <f t="shared" si="34"/>
        <v/>
      </c>
      <c r="B1063" s="93">
        <v>1061</v>
      </c>
      <c r="AS1063" s="93">
        <f t="shared" si="33"/>
        <v>0</v>
      </c>
    </row>
    <row r="1064" spans="1:45" x14ac:dyDescent="0.3">
      <c r="A1064" s="93" t="str">
        <f t="shared" si="34"/>
        <v/>
      </c>
      <c r="B1064" s="93">
        <v>1062</v>
      </c>
      <c r="AS1064" s="93">
        <f t="shared" si="33"/>
        <v>0</v>
      </c>
    </row>
    <row r="1065" spans="1:45" x14ac:dyDescent="0.3">
      <c r="A1065" s="93" t="str">
        <f t="shared" si="34"/>
        <v/>
      </c>
      <c r="B1065" s="93">
        <v>1063</v>
      </c>
      <c r="AS1065" s="93">
        <f t="shared" si="33"/>
        <v>0</v>
      </c>
    </row>
    <row r="1066" spans="1:45" x14ac:dyDescent="0.3">
      <c r="A1066" s="93" t="str">
        <f t="shared" si="34"/>
        <v/>
      </c>
      <c r="B1066" s="93">
        <v>1064</v>
      </c>
      <c r="AS1066" s="93">
        <f t="shared" si="33"/>
        <v>0</v>
      </c>
    </row>
    <row r="1067" spans="1:45" x14ac:dyDescent="0.3">
      <c r="A1067" s="93" t="str">
        <f t="shared" si="34"/>
        <v/>
      </c>
      <c r="B1067" s="93">
        <v>1065</v>
      </c>
      <c r="AS1067" s="93">
        <f t="shared" si="33"/>
        <v>0</v>
      </c>
    </row>
    <row r="1068" spans="1:45" x14ac:dyDescent="0.3">
      <c r="A1068" s="93" t="str">
        <f t="shared" si="34"/>
        <v/>
      </c>
      <c r="B1068" s="93">
        <v>1066</v>
      </c>
      <c r="AS1068" s="93">
        <f t="shared" si="33"/>
        <v>0</v>
      </c>
    </row>
    <row r="1069" spans="1:45" x14ac:dyDescent="0.3">
      <c r="A1069" s="93" t="str">
        <f t="shared" si="34"/>
        <v/>
      </c>
      <c r="B1069" s="93">
        <v>1067</v>
      </c>
      <c r="AS1069" s="93">
        <f t="shared" si="33"/>
        <v>0</v>
      </c>
    </row>
    <row r="1070" spans="1:45" x14ac:dyDescent="0.3">
      <c r="A1070" s="93" t="str">
        <f t="shared" si="34"/>
        <v/>
      </c>
      <c r="B1070" s="93">
        <v>1068</v>
      </c>
      <c r="AS1070" s="93">
        <f t="shared" si="33"/>
        <v>0</v>
      </c>
    </row>
    <row r="1071" spans="1:45" x14ac:dyDescent="0.3">
      <c r="A1071" s="93" t="str">
        <f t="shared" si="34"/>
        <v/>
      </c>
      <c r="B1071" s="93">
        <v>1069</v>
      </c>
      <c r="AS1071" s="93">
        <f t="shared" si="33"/>
        <v>0</v>
      </c>
    </row>
    <row r="1072" spans="1:45" x14ac:dyDescent="0.3">
      <c r="A1072" s="93" t="str">
        <f t="shared" si="34"/>
        <v/>
      </c>
      <c r="B1072" s="93">
        <v>1070</v>
      </c>
      <c r="AS1072" s="93">
        <f t="shared" si="33"/>
        <v>0</v>
      </c>
    </row>
    <row r="1073" spans="1:45" x14ac:dyDescent="0.3">
      <c r="A1073" s="93" t="str">
        <f t="shared" si="34"/>
        <v/>
      </c>
      <c r="B1073" s="93">
        <v>1071</v>
      </c>
      <c r="AS1073" s="93">
        <f t="shared" si="33"/>
        <v>0</v>
      </c>
    </row>
    <row r="1074" spans="1:45" x14ac:dyDescent="0.3">
      <c r="A1074" s="93" t="str">
        <f t="shared" si="34"/>
        <v/>
      </c>
      <c r="B1074" s="93">
        <v>1072</v>
      </c>
      <c r="AS1074" s="93">
        <f t="shared" si="33"/>
        <v>0</v>
      </c>
    </row>
    <row r="1075" spans="1:45" x14ac:dyDescent="0.3">
      <c r="A1075" s="93" t="str">
        <f t="shared" si="34"/>
        <v/>
      </c>
      <c r="B1075" s="93">
        <v>1073</v>
      </c>
      <c r="AS1075" s="93">
        <f t="shared" si="33"/>
        <v>0</v>
      </c>
    </row>
    <row r="1076" spans="1:45" x14ac:dyDescent="0.3">
      <c r="A1076" s="93" t="str">
        <f t="shared" si="34"/>
        <v/>
      </c>
      <c r="B1076" s="93">
        <v>1074</v>
      </c>
      <c r="AS1076" s="93">
        <f t="shared" si="33"/>
        <v>0</v>
      </c>
    </row>
    <row r="1077" spans="1:45" x14ac:dyDescent="0.3">
      <c r="A1077" s="93" t="str">
        <f t="shared" si="34"/>
        <v/>
      </c>
      <c r="B1077" s="93">
        <v>1075</v>
      </c>
      <c r="AS1077" s="93">
        <f t="shared" si="33"/>
        <v>0</v>
      </c>
    </row>
    <row r="1078" spans="1:45" x14ac:dyDescent="0.3">
      <c r="A1078" s="93" t="str">
        <f t="shared" si="34"/>
        <v/>
      </c>
      <c r="B1078" s="93">
        <v>1076</v>
      </c>
      <c r="AS1078" s="93">
        <f t="shared" si="33"/>
        <v>0</v>
      </c>
    </row>
    <row r="1079" spans="1:45" x14ac:dyDescent="0.3">
      <c r="A1079" s="93" t="str">
        <f t="shared" si="34"/>
        <v/>
      </c>
      <c r="B1079" s="93">
        <v>1077</v>
      </c>
      <c r="AS1079" s="93">
        <f t="shared" si="33"/>
        <v>0</v>
      </c>
    </row>
  </sheetData>
  <autoFilter ref="B2:AS1334" xr:uid="{C3FC7FDA-6C01-493C-AB82-C668053B12F2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B9342-F8A5-4EA9-AE86-532FFC30AF8E}">
  <dimension ref="A1:AR521"/>
  <sheetViews>
    <sheetView topLeftCell="A225" zoomScale="70" zoomScaleNormal="70" workbookViewId="0">
      <selection activeCell="C265" sqref="C265"/>
    </sheetView>
  </sheetViews>
  <sheetFormatPr defaultRowHeight="14.4" x14ac:dyDescent="0.3"/>
  <cols>
    <col min="1" max="1" width="13.88671875" customWidth="1"/>
    <col min="2" max="2" width="17" bestFit="1" customWidth="1"/>
    <col min="3" max="3" width="20" customWidth="1"/>
    <col min="4" max="4" width="30.6640625" customWidth="1"/>
    <col min="5" max="5" width="13.88671875" bestFit="1" customWidth="1"/>
    <col min="6" max="6" width="24.88671875" bestFit="1" customWidth="1"/>
    <col min="7" max="7" width="13.33203125" bestFit="1" customWidth="1"/>
    <col min="8" max="8" width="24.88671875" bestFit="1" customWidth="1"/>
    <col min="9" max="9" width="19.77734375" bestFit="1" customWidth="1"/>
    <col min="10" max="10" width="24.88671875" bestFit="1" customWidth="1"/>
    <col min="11" max="11" width="13.88671875" bestFit="1" customWidth="1"/>
    <col min="12" max="12" width="24.88671875" bestFit="1" customWidth="1"/>
    <col min="13" max="13" width="13.88671875" bestFit="1" customWidth="1"/>
    <col min="14" max="14" width="24.88671875" bestFit="1" customWidth="1"/>
    <col min="15" max="15" width="13.88671875" bestFit="1" customWidth="1"/>
    <col min="16" max="16" width="24.88671875" bestFit="1" customWidth="1"/>
    <col min="17" max="17" width="13.88671875" bestFit="1" customWidth="1"/>
    <col min="18" max="18" width="24.88671875" bestFit="1" customWidth="1"/>
    <col min="35" max="35" width="11.5546875" customWidth="1"/>
  </cols>
  <sheetData>
    <row r="1" spans="1:44" x14ac:dyDescent="0.3">
      <c r="B1" t="s">
        <v>438</v>
      </c>
      <c r="C1" t="str">
        <f>Graficos!$B$5</f>
        <v>ciel3</v>
      </c>
      <c r="D1" t="s">
        <v>120</v>
      </c>
      <c r="E1" t="s">
        <v>117</v>
      </c>
      <c r="F1" t="s">
        <v>438</v>
      </c>
      <c r="G1" t="s">
        <v>120</v>
      </c>
    </row>
    <row r="2" spans="1:44" x14ac:dyDescent="0.3">
      <c r="B2" t="s">
        <v>439</v>
      </c>
      <c r="C2" t="str">
        <f>Graficos!$B$6</f>
        <v>rail3</v>
      </c>
      <c r="F2" t="s">
        <v>439</v>
      </c>
      <c r="G2" t="s">
        <v>117</v>
      </c>
    </row>
    <row r="3" spans="1:44" x14ac:dyDescent="0.3">
      <c r="B3" t="s">
        <v>153</v>
      </c>
      <c r="C3">
        <f>VLOOKUP(_xlfn.CONCAT(C1,C2),LS_Coint_BD!$A$3:$B$406,2)</f>
        <v>192</v>
      </c>
      <c r="F3" t="s">
        <v>153</v>
      </c>
      <c r="G3">
        <v>62</v>
      </c>
    </row>
    <row r="4" spans="1:44" x14ac:dyDescent="0.3">
      <c r="B4" t="s">
        <v>395</v>
      </c>
      <c r="C4">
        <v>100</v>
      </c>
      <c r="D4">
        <v>120</v>
      </c>
      <c r="E4">
        <v>140</v>
      </c>
      <c r="F4">
        <v>160</v>
      </c>
      <c r="G4">
        <v>180</v>
      </c>
      <c r="H4">
        <v>200</v>
      </c>
      <c r="I4">
        <v>220</v>
      </c>
      <c r="J4">
        <v>250</v>
      </c>
    </row>
    <row r="5" spans="1:44" x14ac:dyDescent="0.3">
      <c r="B5" t="s">
        <v>396</v>
      </c>
      <c r="C5">
        <f t="shared" ref="C5:J5" si="0">HLOOKUP(_xlfn.CONCAT($B$5,"Ang -",C4,"p"),$A$10:$AO$11,2,)</f>
        <v>2.6523536551792799</v>
      </c>
      <c r="D5">
        <f t="shared" si="0"/>
        <v>2.82377037524037</v>
      </c>
      <c r="E5">
        <f t="shared" si="0"/>
        <v>2.5087128869444202</v>
      </c>
      <c r="F5">
        <f t="shared" si="0"/>
        <v>2.61817830004561</v>
      </c>
      <c r="G5">
        <f t="shared" si="0"/>
        <v>2.5039041314770101</v>
      </c>
      <c r="H5">
        <f t="shared" si="0"/>
        <v>2.4261786086180201</v>
      </c>
      <c r="I5">
        <f t="shared" si="0"/>
        <v>2.0332574354770898</v>
      </c>
      <c r="J5">
        <f t="shared" si="0"/>
        <v>0</v>
      </c>
    </row>
    <row r="6" spans="1:44" x14ac:dyDescent="0.3">
      <c r="B6" t="s">
        <v>397</v>
      </c>
      <c r="C6">
        <f t="shared" ref="C6:J6" si="1">HLOOKUP(_xlfn.CONCAT($B$6," -",C4,"p"),$A$10:$AO$11,2,)</f>
        <v>9.5849167122946106</v>
      </c>
      <c r="D6">
        <f t="shared" si="1"/>
        <v>8.9646740303577594</v>
      </c>
      <c r="E6">
        <f t="shared" si="1"/>
        <v>10.174858518148699</v>
      </c>
      <c r="F6">
        <f t="shared" si="1"/>
        <v>9.8004128564523896</v>
      </c>
      <c r="G6">
        <f t="shared" si="1"/>
        <v>10.5031879658734</v>
      </c>
      <c r="H6">
        <f t="shared" si="1"/>
        <v>10.789727843460399</v>
      </c>
      <c r="I6">
        <f t="shared" si="1"/>
        <v>12.2117773601995</v>
      </c>
      <c r="J6">
        <f t="shared" si="1"/>
        <v>0</v>
      </c>
    </row>
    <row r="7" spans="1:44" x14ac:dyDescent="0.3">
      <c r="B7" t="s">
        <v>444</v>
      </c>
      <c r="C7">
        <f t="shared" ref="C7:J7" si="2">HLOOKUP(_xlfn.CONCAT($B$7," -",C4,"p"),$A$10:$AO$11,2,)</f>
        <v>0.74655384269064096</v>
      </c>
      <c r="D7">
        <f t="shared" si="2"/>
        <v>0.73555772150885701</v>
      </c>
      <c r="E7">
        <f t="shared" si="2"/>
        <v>0.74597342434517699</v>
      </c>
      <c r="F7">
        <f t="shared" si="2"/>
        <v>0.76423880326210503</v>
      </c>
      <c r="G7">
        <f t="shared" si="2"/>
        <v>0.97992060943704895</v>
      </c>
      <c r="H7">
        <f t="shared" si="2"/>
        <v>0.98594275734636605</v>
      </c>
      <c r="I7">
        <f t="shared" si="2"/>
        <v>1.3167500081886601</v>
      </c>
      <c r="J7">
        <f t="shared" si="2"/>
        <v>0</v>
      </c>
    </row>
    <row r="8" spans="1:44" x14ac:dyDescent="0.3">
      <c r="B8" t="s">
        <v>446</v>
      </c>
      <c r="C8">
        <f>IF(C5&gt;0,C4/H266,0)</f>
        <v>8.3333333333333339</v>
      </c>
      <c r="D8">
        <f>IF(D5&gt;0,D4/M266,0)</f>
        <v>8</v>
      </c>
      <c r="E8">
        <f>IF(E5&gt;0,E4/R266,0)</f>
        <v>7</v>
      </c>
      <c r="F8">
        <f>IF(F5&gt;0,F4/W266,0)</f>
        <v>6.666666666666667</v>
      </c>
      <c r="G8">
        <f>IF(G5&gt;0,G4/AB266,0)</f>
        <v>9</v>
      </c>
      <c r="H8">
        <f>IF(H5&gt;0,H4/AG266,0)</f>
        <v>8.3333333333333339</v>
      </c>
      <c r="I8">
        <f>IF(I5&gt;0,I4/AL266,0)</f>
        <v>10</v>
      </c>
      <c r="J8">
        <f>IF(J5&gt;0,J4/AQ266,0)</f>
        <v>0</v>
      </c>
    </row>
    <row r="9" spans="1:44" x14ac:dyDescent="0.3">
      <c r="A9">
        <v>4</v>
      </c>
      <c r="B9">
        <f>A9+1</f>
        <v>5</v>
      </c>
      <c r="C9">
        <f t="shared" ref="C9:AO9" si="3">B9+1</f>
        <v>6</v>
      </c>
      <c r="D9">
        <f t="shared" si="3"/>
        <v>7</v>
      </c>
      <c r="E9">
        <f t="shared" si="3"/>
        <v>8</v>
      </c>
      <c r="F9">
        <f t="shared" si="3"/>
        <v>9</v>
      </c>
      <c r="G9">
        <f t="shared" si="3"/>
        <v>10</v>
      </c>
      <c r="H9">
        <f t="shared" si="3"/>
        <v>11</v>
      </c>
      <c r="I9">
        <f t="shared" si="3"/>
        <v>12</v>
      </c>
      <c r="J9">
        <f t="shared" si="3"/>
        <v>13</v>
      </c>
      <c r="K9">
        <f t="shared" si="3"/>
        <v>14</v>
      </c>
      <c r="L9">
        <f t="shared" si="3"/>
        <v>15</v>
      </c>
      <c r="M9">
        <f t="shared" si="3"/>
        <v>16</v>
      </c>
      <c r="N9">
        <f t="shared" si="3"/>
        <v>17</v>
      </c>
      <c r="O9">
        <f t="shared" si="3"/>
        <v>18</v>
      </c>
      <c r="P9">
        <f t="shared" si="3"/>
        <v>19</v>
      </c>
      <c r="Q9">
        <f t="shared" si="3"/>
        <v>20</v>
      </c>
      <c r="R9">
        <f t="shared" si="3"/>
        <v>21</v>
      </c>
      <c r="S9">
        <f t="shared" si="3"/>
        <v>22</v>
      </c>
      <c r="T9">
        <f t="shared" si="3"/>
        <v>23</v>
      </c>
      <c r="U9">
        <f t="shared" si="3"/>
        <v>24</v>
      </c>
      <c r="V9">
        <f t="shared" si="3"/>
        <v>25</v>
      </c>
      <c r="W9">
        <f t="shared" si="3"/>
        <v>26</v>
      </c>
      <c r="X9">
        <f t="shared" si="3"/>
        <v>27</v>
      </c>
      <c r="Y9">
        <f t="shared" si="3"/>
        <v>28</v>
      </c>
      <c r="Z9">
        <f t="shared" si="3"/>
        <v>29</v>
      </c>
      <c r="AA9">
        <f t="shared" si="3"/>
        <v>30</v>
      </c>
      <c r="AB9">
        <f t="shared" si="3"/>
        <v>31</v>
      </c>
      <c r="AC9">
        <f t="shared" si="3"/>
        <v>32</v>
      </c>
      <c r="AD9">
        <f t="shared" si="3"/>
        <v>33</v>
      </c>
      <c r="AE9">
        <f t="shared" si="3"/>
        <v>34</v>
      </c>
      <c r="AF9">
        <f t="shared" si="3"/>
        <v>35</v>
      </c>
      <c r="AG9">
        <f t="shared" si="3"/>
        <v>36</v>
      </c>
      <c r="AH9">
        <f t="shared" si="3"/>
        <v>37</v>
      </c>
      <c r="AI9">
        <f t="shared" si="3"/>
        <v>38</v>
      </c>
      <c r="AJ9">
        <f t="shared" si="3"/>
        <v>39</v>
      </c>
      <c r="AK9">
        <f t="shared" si="3"/>
        <v>40</v>
      </c>
      <c r="AL9">
        <f t="shared" si="3"/>
        <v>41</v>
      </c>
      <c r="AM9">
        <f t="shared" si="3"/>
        <v>42</v>
      </c>
      <c r="AN9">
        <f t="shared" si="3"/>
        <v>43</v>
      </c>
      <c r="AO9">
        <f t="shared" si="3"/>
        <v>44</v>
      </c>
    </row>
    <row r="10" spans="1:44" x14ac:dyDescent="0.3">
      <c r="A10" t="s">
        <v>49</v>
      </c>
      <c r="B10" t="s">
        <v>50</v>
      </c>
      <c r="C10" t="s">
        <v>51</v>
      </c>
      <c r="D10" t="s">
        <v>52</v>
      </c>
      <c r="E10" t="s">
        <v>222</v>
      </c>
      <c r="F10" t="s">
        <v>53</v>
      </c>
      <c r="G10" t="s">
        <v>54</v>
      </c>
      <c r="H10" t="s">
        <v>55</v>
      </c>
      <c r="I10" t="s">
        <v>56</v>
      </c>
      <c r="J10" t="s">
        <v>223</v>
      </c>
      <c r="K10" t="s">
        <v>57</v>
      </c>
      <c r="L10" t="s">
        <v>58</v>
      </c>
      <c r="M10" t="s">
        <v>59</v>
      </c>
      <c r="N10" t="s">
        <v>60</v>
      </c>
      <c r="O10" t="s">
        <v>224</v>
      </c>
      <c r="P10" t="s">
        <v>61</v>
      </c>
      <c r="Q10" t="s">
        <v>62</v>
      </c>
      <c r="R10" t="s">
        <v>63</v>
      </c>
      <c r="S10" t="s">
        <v>64</v>
      </c>
      <c r="T10" t="s">
        <v>225</v>
      </c>
      <c r="U10" t="s">
        <v>65</v>
      </c>
      <c r="V10" t="s">
        <v>66</v>
      </c>
      <c r="W10" t="s">
        <v>67</v>
      </c>
      <c r="X10" t="s">
        <v>68</v>
      </c>
      <c r="Y10" t="s">
        <v>226</v>
      </c>
      <c r="Z10" t="s">
        <v>69</v>
      </c>
      <c r="AA10" t="s">
        <v>70</v>
      </c>
      <c r="AB10" t="s">
        <v>71</v>
      </c>
      <c r="AC10" t="s">
        <v>72</v>
      </c>
      <c r="AD10" t="s">
        <v>227</v>
      </c>
      <c r="AE10" t="s">
        <v>73</v>
      </c>
      <c r="AF10" t="s">
        <v>74</v>
      </c>
      <c r="AG10" t="s">
        <v>75</v>
      </c>
      <c r="AH10" t="s">
        <v>76</v>
      </c>
      <c r="AI10" t="s">
        <v>228</v>
      </c>
      <c r="AJ10" t="s">
        <v>77</v>
      </c>
      <c r="AK10" t="s">
        <v>78</v>
      </c>
      <c r="AL10" t="s">
        <v>79</v>
      </c>
      <c r="AM10" t="s">
        <v>80</v>
      </c>
      <c r="AN10" t="s">
        <v>229</v>
      </c>
      <c r="AO10" t="s">
        <v>219</v>
      </c>
    </row>
    <row r="11" spans="1:44" x14ac:dyDescent="0.3">
      <c r="A11">
        <f>VLOOKUP($C$3,LS_Coint_BD!$B$3:$AS$1334,A9)</f>
        <v>2.6523536551792799</v>
      </c>
      <c r="B11">
        <f>VLOOKUP($C$3,LS_Coint_BD!$B$3:$AS$1334,B9)</f>
        <v>9.5849167122946106</v>
      </c>
      <c r="C11">
        <f>VLOOKUP($C$3,LS_Coint_BD!$B$3:$AS$1334,C9)</f>
        <v>-6.03961325396085E-16</v>
      </c>
      <c r="D11">
        <f>VLOOKUP($C$3,LS_Coint_BD!$B$3:$AS$1334,D9)</f>
        <v>0.74655384269064096</v>
      </c>
      <c r="E11">
        <f>VLOOKUP($C$3,LS_Coint_BD!$B$3:$AS$1334,E9)</f>
        <v>95</v>
      </c>
      <c r="F11">
        <f>VLOOKUP($C$3,LS_Coint_BD!$B$3:$AS$1334,F9)</f>
        <v>2.82377037524037</v>
      </c>
      <c r="G11">
        <f>VLOOKUP($C$3,LS_Coint_BD!$B$3:$AS$1334,G9)</f>
        <v>8.9646740303577594</v>
      </c>
      <c r="H11">
        <f>VLOOKUP($C$3,LS_Coint_BD!$B$3:$AS$1334,H9)</f>
        <v>2.07241631263363E-16</v>
      </c>
      <c r="I11">
        <f>VLOOKUP($C$3,LS_Coint_BD!$B$3:$AS$1334,I9)</f>
        <v>0.73555772150885701</v>
      </c>
      <c r="J11">
        <f>VLOOKUP($C$3,LS_Coint_BD!$B$3:$AS$1334,J9)</f>
        <v>99</v>
      </c>
      <c r="K11">
        <f>VLOOKUP($C$3,LS_Coint_BD!$B$3:$AS$1334,K9)</f>
        <v>2.5087128869444202</v>
      </c>
      <c r="L11">
        <f>VLOOKUP($C$3,LS_Coint_BD!$B$3:$AS$1334,L9)</f>
        <v>10.174858518148699</v>
      </c>
      <c r="M11">
        <f>VLOOKUP($C$3,LS_Coint_BD!$B$3:$AS$1334,M9)</f>
        <v>-1.47183852407449E-15</v>
      </c>
      <c r="N11">
        <f>VLOOKUP($C$3,LS_Coint_BD!$B$3:$AS$1334,N9)</f>
        <v>0.74597342434517699</v>
      </c>
      <c r="O11">
        <f>VLOOKUP($C$3,LS_Coint_BD!$B$3:$AS$1334,O9)</f>
        <v>99</v>
      </c>
      <c r="P11">
        <f>VLOOKUP($C$3,LS_Coint_BD!$B$3:$AS$1334,P9)</f>
        <v>2.61817830004561</v>
      </c>
      <c r="Q11">
        <f>VLOOKUP($C$3,LS_Coint_BD!$B$3:$AS$1334,Q9)</f>
        <v>9.8004128564523896</v>
      </c>
      <c r="R11">
        <f>VLOOKUP($C$3,LS_Coint_BD!$B$3:$AS$1334,R9)</f>
        <v>1.73194791841524E-15</v>
      </c>
      <c r="S11">
        <f>VLOOKUP($C$3,LS_Coint_BD!$B$3:$AS$1334,S9)</f>
        <v>0.76423880326210503</v>
      </c>
      <c r="T11">
        <f>VLOOKUP($C$3,LS_Coint_BD!$B$3:$AS$1334,T9)</f>
        <v>99</v>
      </c>
      <c r="U11">
        <f>VLOOKUP($C$3,LS_Coint_BD!$B$3:$AS$1334,U9)</f>
        <v>2.5039041314770101</v>
      </c>
      <c r="V11">
        <f>VLOOKUP($C$3,LS_Coint_BD!$B$3:$AS$1334,V9)</f>
        <v>10.5031879658734</v>
      </c>
      <c r="W11">
        <f>VLOOKUP($C$3,LS_Coint_BD!$B$3:$AS$1334,W9)</f>
        <v>-1.26318708579573E-15</v>
      </c>
      <c r="X11">
        <f>VLOOKUP($C$3,LS_Coint_BD!$B$3:$AS$1334,X9)</f>
        <v>0.97992060943704895</v>
      </c>
      <c r="Y11">
        <f>VLOOKUP($C$3,LS_Coint_BD!$B$3:$AS$1334,Y9)</f>
        <v>99</v>
      </c>
      <c r="Z11">
        <f>VLOOKUP($C$3,LS_Coint_BD!$B$3:$AS$1334,Z9)</f>
        <v>2.4261786086180201</v>
      </c>
      <c r="AA11">
        <f>VLOOKUP($C$3,LS_Coint_BD!$B$3:$AS$1334,AA9)</f>
        <v>10.789727843460399</v>
      </c>
      <c r="AB11">
        <f>VLOOKUP($C$3,LS_Coint_BD!$B$3:$AS$1334,AB9)</f>
        <v>1.0125233984581399E-15</v>
      </c>
      <c r="AC11">
        <f>VLOOKUP($C$3,LS_Coint_BD!$B$3:$AS$1334,AC9)</f>
        <v>0.98594275734636605</v>
      </c>
      <c r="AD11">
        <f>VLOOKUP($C$3,LS_Coint_BD!$B$3:$AS$1334,AD9)</f>
        <v>99</v>
      </c>
      <c r="AE11">
        <f>VLOOKUP($C$3,LS_Coint_BD!$B$3:$AS$1334,AE9)</f>
        <v>2.0332574354770898</v>
      </c>
      <c r="AF11">
        <f>VLOOKUP($C$3,LS_Coint_BD!$B$3:$AS$1334,AF9)</f>
        <v>12.2117773601995</v>
      </c>
      <c r="AG11">
        <f>VLOOKUP($C$3,LS_Coint_BD!$B$3:$AS$1334,AG9)</f>
        <v>5.6520444890007998E-16</v>
      </c>
      <c r="AH11">
        <f>VLOOKUP($C$3,LS_Coint_BD!$B$3:$AS$1334,AH9)</f>
        <v>1.3167500081886601</v>
      </c>
      <c r="AI11">
        <f>VLOOKUP($C$3,LS_Coint_BD!$B$3:$AS$1334,AI9)</f>
        <v>99</v>
      </c>
      <c r="AJ11">
        <f>VLOOKUP($C$3,LS_Coint_BD!$B$3:$AS$1334,AJ9)</f>
        <v>0</v>
      </c>
      <c r="AK11">
        <f>VLOOKUP($C$3,LS_Coint_BD!$B$3:$AS$1334,AK9)</f>
        <v>0</v>
      </c>
      <c r="AL11">
        <f>VLOOKUP($C$3,LS_Coint_BD!$B$3:$AS$1334,AL9)</f>
        <v>0</v>
      </c>
      <c r="AM11">
        <f>VLOOKUP($C$3,LS_Coint_BD!$B$3:$AS$1334,AM9)</f>
        <v>0</v>
      </c>
      <c r="AN11" t="str">
        <f>VLOOKUP($C$3,LS_Coint_BD!$B$3:$AS$1334,AN9)</f>
        <v>&lt;90</v>
      </c>
      <c r="AO11">
        <f>VLOOKUP($C$3,LS_Coint_BD!$B$3:$AS$1334,AO9)</f>
        <v>7</v>
      </c>
    </row>
    <row r="13" spans="1:44" x14ac:dyDescent="0.3">
      <c r="A13">
        <v>1</v>
      </c>
      <c r="B13">
        <v>2</v>
      </c>
      <c r="C13">
        <v>3</v>
      </c>
      <c r="D13">
        <v>4</v>
      </c>
      <c r="E13">
        <v>5</v>
      </c>
      <c r="F13">
        <v>6</v>
      </c>
      <c r="G13">
        <v>7</v>
      </c>
      <c r="H13">
        <v>8</v>
      </c>
      <c r="I13">
        <v>9</v>
      </c>
      <c r="J13">
        <v>10</v>
      </c>
      <c r="K13">
        <v>11</v>
      </c>
      <c r="L13">
        <v>12</v>
      </c>
      <c r="M13">
        <v>13</v>
      </c>
      <c r="N13">
        <v>14</v>
      </c>
      <c r="O13">
        <v>15</v>
      </c>
      <c r="P13">
        <v>16</v>
      </c>
      <c r="Q13">
        <v>17</v>
      </c>
      <c r="R13">
        <v>18</v>
      </c>
      <c r="S13">
        <v>19</v>
      </c>
      <c r="T13">
        <v>20</v>
      </c>
      <c r="U13">
        <v>21</v>
      </c>
      <c r="V13">
        <v>22</v>
      </c>
      <c r="W13">
        <v>23</v>
      </c>
      <c r="X13">
        <v>24</v>
      </c>
      <c r="Y13">
        <v>25</v>
      </c>
      <c r="Z13">
        <v>26</v>
      </c>
      <c r="AA13">
        <v>27</v>
      </c>
      <c r="AB13">
        <v>28</v>
      </c>
      <c r="AC13">
        <v>29</v>
      </c>
      <c r="AD13">
        <v>30</v>
      </c>
      <c r="AE13">
        <v>31</v>
      </c>
      <c r="AF13">
        <v>32</v>
      </c>
      <c r="AG13">
        <v>33</v>
      </c>
      <c r="AH13">
        <v>34</v>
      </c>
      <c r="AI13">
        <v>35</v>
      </c>
      <c r="AJ13">
        <v>36</v>
      </c>
      <c r="AK13">
        <v>37</v>
      </c>
      <c r="AL13">
        <v>38</v>
      </c>
      <c r="AM13">
        <v>39</v>
      </c>
      <c r="AN13">
        <v>40</v>
      </c>
      <c r="AO13">
        <v>41</v>
      </c>
      <c r="AP13">
        <v>42</v>
      </c>
      <c r="AQ13">
        <v>43</v>
      </c>
      <c r="AR13">
        <v>44</v>
      </c>
    </row>
    <row r="14" spans="1:44" x14ac:dyDescent="0.3">
      <c r="B14" t="s">
        <v>0</v>
      </c>
      <c r="C14" t="str">
        <f>_xlfn.CONCAT("Preço ",C1)</f>
        <v>Preço ciel3</v>
      </c>
      <c r="D14" t="str">
        <f>_xlfn.CONCAT("Preço ",C2)</f>
        <v>Preço rail3</v>
      </c>
      <c r="E14" t="s">
        <v>440</v>
      </c>
      <c r="F14" t="s">
        <v>441</v>
      </c>
      <c r="G14" t="s">
        <v>442</v>
      </c>
      <c r="H14" t="s">
        <v>443</v>
      </c>
      <c r="I14" t="s">
        <v>445</v>
      </c>
      <c r="J14" t="s">
        <v>440</v>
      </c>
      <c r="K14" t="s">
        <v>441</v>
      </c>
      <c r="L14" t="s">
        <v>442</v>
      </c>
      <c r="M14" t="s">
        <v>443</v>
      </c>
      <c r="N14" t="s">
        <v>445</v>
      </c>
      <c r="O14" t="s">
        <v>440</v>
      </c>
      <c r="P14" t="s">
        <v>441</v>
      </c>
      <c r="Q14" t="s">
        <v>442</v>
      </c>
      <c r="R14" t="s">
        <v>443</v>
      </c>
      <c r="S14" t="s">
        <v>445</v>
      </c>
      <c r="T14" t="s">
        <v>440</v>
      </c>
      <c r="U14" t="s">
        <v>441</v>
      </c>
      <c r="V14" t="s">
        <v>442</v>
      </c>
      <c r="W14" t="s">
        <v>443</v>
      </c>
      <c r="X14" t="s">
        <v>445</v>
      </c>
      <c r="Y14" t="s">
        <v>440</v>
      </c>
      <c r="Z14" t="s">
        <v>441</v>
      </c>
      <c r="AA14" t="s">
        <v>442</v>
      </c>
      <c r="AB14" t="s">
        <v>443</v>
      </c>
      <c r="AC14" t="s">
        <v>445</v>
      </c>
      <c r="AD14" t="s">
        <v>440</v>
      </c>
      <c r="AE14" t="s">
        <v>441</v>
      </c>
      <c r="AF14" t="s">
        <v>442</v>
      </c>
      <c r="AG14" t="s">
        <v>443</v>
      </c>
      <c r="AH14" t="s">
        <v>445</v>
      </c>
      <c r="AI14" t="s">
        <v>440</v>
      </c>
      <c r="AJ14" t="s">
        <v>441</v>
      </c>
      <c r="AK14" t="s">
        <v>442</v>
      </c>
      <c r="AL14" t="s">
        <v>443</v>
      </c>
      <c r="AM14" t="s">
        <v>445</v>
      </c>
      <c r="AN14" t="s">
        <v>440</v>
      </c>
      <c r="AO14" t="s">
        <v>441</v>
      </c>
      <c r="AP14" t="s">
        <v>442</v>
      </c>
      <c r="AQ14" t="s">
        <v>443</v>
      </c>
      <c r="AR14" t="s">
        <v>445</v>
      </c>
    </row>
    <row r="15" spans="1:44" x14ac:dyDescent="0.3">
      <c r="A15">
        <v>1</v>
      </c>
      <c r="B15" t="str">
        <f>HLOOKUP($B$14,BD_PRECOS!$A$1:$BX$251,A15+1,)</f>
        <v>2020-01-30</v>
      </c>
      <c r="C15">
        <f>HLOOKUP($C$1,BD_PRECOS!$A$1:$BX$251,$A15+1,)</f>
        <v>6.9684691429138201</v>
      </c>
      <c r="D15">
        <f>HLOOKUP($C$2,BD_PRECOS!$A$1:$CD$251,$A15+1,)</f>
        <v>23.219999313354499</v>
      </c>
      <c r="E15">
        <f>$C$6+$C$5*C15</f>
        <v>28.067761314506104</v>
      </c>
      <c r="F15">
        <f>$D15-E15</f>
        <v>-4.8477620011516045</v>
      </c>
      <c r="G15">
        <f>G16</f>
        <v>0</v>
      </c>
      <c r="I15">
        <f>IF($C$7=0,0,F15/$C$7)</f>
        <v>-6.4935195881918908</v>
      </c>
      <c r="J15">
        <f t="shared" ref="J15:J20" si="4">$D$6+$D$5*$C15</f>
        <v>28.642030756894457</v>
      </c>
      <c r="K15">
        <f>$D15-J15</f>
        <v>-5.4220314435399573</v>
      </c>
      <c r="L15">
        <f>L16</f>
        <v>0</v>
      </c>
      <c r="M15">
        <v>0</v>
      </c>
      <c r="N15">
        <f>IF($D$7=0,0,K15/$D$7)</f>
        <v>-7.3713201357164593</v>
      </c>
      <c r="O15">
        <f>$E$6+$E$5*$C15</f>
        <v>27.65674685925114</v>
      </c>
      <c r="P15">
        <f>$D15-O15</f>
        <v>-4.4367475458966403</v>
      </c>
      <c r="Q15">
        <f>Q16</f>
        <v>0</v>
      </c>
      <c r="R15">
        <v>0</v>
      </c>
      <c r="S15">
        <f>IF($E$7=0,0,P15/$E$7)</f>
        <v>-5.9475946476126307</v>
      </c>
      <c r="T15">
        <f>$F$6+$F$5*$C15</f>
        <v>28.045107550966783</v>
      </c>
      <c r="U15">
        <f>$D15-T15</f>
        <v>-4.8251082376122838</v>
      </c>
      <c r="V15">
        <f>V16</f>
        <v>0</v>
      </c>
      <c r="W15">
        <v>0</v>
      </c>
      <c r="X15">
        <f>IF($F$7=0,0,U15/$F$7)</f>
        <v>-6.3136132541512078</v>
      </c>
      <c r="Y15">
        <f>$G$6+$G$5*$C15</f>
        <v>27.951566642885375</v>
      </c>
      <c r="Z15">
        <f>$D15-Y15</f>
        <v>-4.7315673295308756</v>
      </c>
      <c r="AA15">
        <f>AA16</f>
        <v>0</v>
      </c>
      <c r="AB15">
        <v>0</v>
      </c>
      <c r="AC15">
        <f>IF($G$7=0,0,Z15/$G$7)</f>
        <v>-4.8285210903453661</v>
      </c>
      <c r="AD15">
        <f>$H$6+$H$5*$C15</f>
        <v>27.696478612812662</v>
      </c>
      <c r="AE15">
        <f>$D15-AD15</f>
        <v>-4.4764792994581626</v>
      </c>
      <c r="AF15">
        <f>AF16</f>
        <v>0</v>
      </c>
      <c r="AG15">
        <v>0</v>
      </c>
      <c r="AH15">
        <f>IF($H$7=0,0,AE15/$H$7)</f>
        <v>-4.5403034467299763</v>
      </c>
      <c r="AI15">
        <f>$I$6+$I$5*$C15</f>
        <v>26.38046905892169</v>
      </c>
      <c r="AJ15">
        <f>$D15-AI15</f>
        <v>-3.1604697455671911</v>
      </c>
      <c r="AK15">
        <f>AK16</f>
        <v>0</v>
      </c>
      <c r="AL15">
        <v>0</v>
      </c>
      <c r="AM15">
        <f>IF($I$7=0,0,AJ15/$I$7)</f>
        <v>-2.4002048421588986</v>
      </c>
      <c r="AN15">
        <f>$J$6+$J$5*$C15</f>
        <v>0</v>
      </c>
      <c r="AO15">
        <f>$D15-AN15</f>
        <v>23.219999313354499</v>
      </c>
      <c r="AP15">
        <f>AP16</f>
        <v>0</v>
      </c>
      <c r="AQ15">
        <v>0</v>
      </c>
      <c r="AR15">
        <f>IF($J$7=0,0,AO15/$J$7)</f>
        <v>0</v>
      </c>
    </row>
    <row r="16" spans="1:44" x14ac:dyDescent="0.3">
      <c r="A16">
        <v>2</v>
      </c>
      <c r="B16" t="str">
        <f>HLOOKUP($B$14,BD_PRECOS!$A$1:$BX$251,A16+1,)</f>
        <v>2020-01-31</v>
      </c>
      <c r="C16">
        <f>HLOOKUP($C$1,BD_PRECOS!$A$1:$BX$251,$A16+1,)</f>
        <v>6.9575576782226598</v>
      </c>
      <c r="D16">
        <f>HLOOKUP($C$2,BD_PRECOS!$A$1:$CD$251,$A16+1,)</f>
        <v>23.200000762939499</v>
      </c>
      <c r="E16">
        <f t="shared" ref="E16:E79" si="5">$C$6+$C$5*C16</f>
        <v>28.038820251249145</v>
      </c>
      <c r="F16">
        <f t="shared" ref="F16:F79" si="6">D16-E16</f>
        <v>-4.838819488309646</v>
      </c>
      <c r="G16">
        <f>IF(AND(F16&gt;0,F15&gt;0),0,IF(AND(F16&lt;0,F15&lt;0),0,1))</f>
        <v>0</v>
      </c>
      <c r="I16">
        <f t="shared" ref="I16:I79" si="7">IF($C$7=0,0,F16/$C$7)</f>
        <v>-6.4815411985157638</v>
      </c>
      <c r="J16">
        <f t="shared" si="4"/>
        <v>28.611219286149076</v>
      </c>
      <c r="K16">
        <f t="shared" ref="K16:K79" si="8">$D16-J16</f>
        <v>-5.4112185232095769</v>
      </c>
      <c r="L16">
        <f>IF(AND(K16&gt;0,K15&gt;0),0,IF(AND(K16&lt;0,K15&lt;0),0,1))</f>
        <v>0</v>
      </c>
      <c r="M16">
        <v>0</v>
      </c>
      <c r="N16">
        <f t="shared" ref="N16:N79" si="9">IF($D$7=0,0,K16/$D$7)</f>
        <v>-7.3566198341436611</v>
      </c>
      <c r="O16">
        <f t="shared" ref="O16:O79" si="10">$E$6+$E$5*$C16</f>
        <v>27.629373127164985</v>
      </c>
      <c r="P16">
        <f t="shared" ref="P16:P79" si="11">$D16-O16</f>
        <v>-4.4293723642254861</v>
      </c>
      <c r="Q16">
        <f>IF(AND(P16&gt;0,P15&gt;0),0,IF(AND(P16&lt;0,P15&lt;0),0,1))</f>
        <v>0</v>
      </c>
      <c r="R16">
        <v>0</v>
      </c>
      <c r="S16">
        <f t="shared" ref="S16:S79" si="12">IF($E$7=0,0,P16/$E$7)</f>
        <v>-5.9377079929001946</v>
      </c>
      <c r="T16">
        <f t="shared" ref="T16:T79" si="13">$F$6+$F$5*$C16</f>
        <v>28.016539390890674</v>
      </c>
      <c r="U16">
        <f t="shared" ref="U16:U79" si="14">$D16-T16</f>
        <v>-4.816538627951175</v>
      </c>
      <c r="V16">
        <f>IF(AND(U16&gt;0,U15&gt;0),0,IF(AND(U16&lt;0,U15&lt;0),0,1))</f>
        <v>0</v>
      </c>
      <c r="W16">
        <v>0</v>
      </c>
      <c r="X16">
        <f t="shared" ref="X16:X79" si="15">IF($F$7=0,0,U16/$F$7)</f>
        <v>-6.3023999925050704</v>
      </c>
      <c r="Y16">
        <f t="shared" ref="Y16:Y79" si="16">$G$6+$G$5*$C16</f>
        <v>27.924245381364713</v>
      </c>
      <c r="Z16">
        <f t="shared" ref="Z16:Z79" si="17">$D16-Y16</f>
        <v>-4.7242446184252138</v>
      </c>
      <c r="AA16">
        <f>IF(AND(Z16&gt;0,Z15&gt;0),0,IF(AND(Z16&lt;0,Z15&lt;0),0,1))</f>
        <v>0</v>
      </c>
      <c r="AB16">
        <v>0</v>
      </c>
      <c r="AC16">
        <f t="shared" ref="AC16:AC79" si="18">IF($G$7=0,0,Z16/$G$7)</f>
        <v>-4.8210483307818457</v>
      </c>
      <c r="AD16">
        <f t="shared" ref="AD16:AD79" si="19">$H$6+$H$5*$C16</f>
        <v>27.670005450590274</v>
      </c>
      <c r="AE16">
        <f t="shared" ref="AE16:AE79" si="20">$D16-AD16</f>
        <v>-4.4700046876507749</v>
      </c>
      <c r="AF16">
        <f>IF(AND(AE16&gt;0,AE15&gt;0),0,IF(AND(AE16&lt;0,AE15&lt;0),0,1))</f>
        <v>0</v>
      </c>
      <c r="AG16">
        <v>0</v>
      </c>
      <c r="AH16">
        <f t="shared" ref="AH16:AH79" si="21">IF($H$7=0,0,AE16/$H$7)</f>
        <v>-4.5337365220691437</v>
      </c>
      <c r="AI16">
        <f t="shared" ref="AI16:AI79" si="22">$I$6+$I$5*$C16</f>
        <v>26.35828324220644</v>
      </c>
      <c r="AJ16">
        <f t="shared" ref="AJ16:AJ79" si="23">$D16-AI16</f>
        <v>-3.1582824792669406</v>
      </c>
      <c r="AK16">
        <f>IF(AND(AJ16&gt;0,AJ15&gt;0),0,IF(AND(AJ16&lt;0,AJ15&lt;0),0,1))</f>
        <v>0</v>
      </c>
      <c r="AL16">
        <v>0</v>
      </c>
      <c r="AM16">
        <f t="shared" ref="AM16:AM79" si="24">IF($I$7=0,0,AJ16/$I$7)</f>
        <v>-2.3985437323911762</v>
      </c>
      <c r="AN16">
        <f t="shared" ref="AN16:AN79" si="25">$J$6+$J$5*$C16</f>
        <v>0</v>
      </c>
      <c r="AO16">
        <f t="shared" ref="AO16:AO79" si="26">$D16-AN16</f>
        <v>23.200000762939499</v>
      </c>
      <c r="AP16">
        <f>IF(AND(AO16&gt;0,AO15&gt;0),0,IF(AND(AO16&lt;0,AO15&lt;0),0,1))</f>
        <v>0</v>
      </c>
      <c r="AQ16">
        <v>0</v>
      </c>
      <c r="AR16">
        <f t="shared" ref="AR16:AR79" si="27">IF($J$7=0,0,AO16/$J$7)</f>
        <v>0</v>
      </c>
    </row>
    <row r="17" spans="1:44" x14ac:dyDescent="0.3">
      <c r="A17">
        <v>3</v>
      </c>
      <c r="B17" t="str">
        <f>HLOOKUP($B$14,BD_PRECOS!$A$1:$BX$251,A17+1,)</f>
        <v>2020-02-03</v>
      </c>
      <c r="C17">
        <f>HLOOKUP($C$1,BD_PRECOS!$A$1:$BX$251,$A17+1,)</f>
        <v>7.0461258888244602</v>
      </c>
      <c r="D17">
        <f>HLOOKUP($C$2,BD_PRECOS!$A$1:$CD$251,$A17+1,)</f>
        <v>23.2600002288818</v>
      </c>
      <c r="E17">
        <f t="shared" si="5"/>
        <v>28.273734468371519</v>
      </c>
      <c r="F17">
        <f t="shared" si="6"/>
        <v>-5.0137342394897182</v>
      </c>
      <c r="G17">
        <f t="shared" ref="G17:G80" si="28">IF(AND(F17&gt;0,F16&gt;0),0,IF(AND(F17&lt;0,F16&lt;0),0,1))</f>
        <v>0</v>
      </c>
      <c r="H17">
        <f>IF(AND(G17=1,G16=1),0,G17)</f>
        <v>0</v>
      </c>
      <c r="I17">
        <f t="shared" si="7"/>
        <v>-6.7158374289787472</v>
      </c>
      <c r="J17">
        <f t="shared" si="4"/>
        <v>28.861315575434492</v>
      </c>
      <c r="K17">
        <f t="shared" si="8"/>
        <v>-5.6013153465526919</v>
      </c>
      <c r="L17">
        <f t="shared" ref="L17:L80" si="29">IF(AND(K17&gt;0,K16&gt;0),0,IF(AND(K17&lt;0,K16&lt;0),0,1))</f>
        <v>0</v>
      </c>
      <c r="M17">
        <f>IF(AND(L17=1,L16=1),0,L17)</f>
        <v>0</v>
      </c>
      <c r="N17">
        <f t="shared" si="9"/>
        <v>-7.6150588631748128</v>
      </c>
      <c r="O17">
        <f t="shared" si="10"/>
        <v>27.851565338475329</v>
      </c>
      <c r="P17">
        <f t="shared" si="11"/>
        <v>-4.5915651095935281</v>
      </c>
      <c r="Q17">
        <f t="shared" ref="Q17:Q80" si="30">IF(AND(P17&gt;0,P16&gt;0),0,IF(AND(P17&lt;0,P16&lt;0),0,1))</f>
        <v>0</v>
      </c>
      <c r="R17">
        <f>IF(AND(Q17=1,Q16=1),0,Q17)</f>
        <v>0</v>
      </c>
      <c r="S17">
        <f t="shared" si="12"/>
        <v>-6.1551322872179401</v>
      </c>
      <c r="T17">
        <f t="shared" si="13"/>
        <v>28.248426757962179</v>
      </c>
      <c r="U17">
        <f t="shared" si="14"/>
        <v>-4.9884265290803782</v>
      </c>
      <c r="V17">
        <f t="shared" ref="V17:V80" si="31">IF(AND(U17&gt;0,U16&gt;0),0,IF(AND(U17&lt;0,U16&lt;0),0,1))</f>
        <v>0</v>
      </c>
      <c r="W17">
        <f>IF(AND(V17=1,V16=1),0,V17)</f>
        <v>0</v>
      </c>
      <c r="X17">
        <f t="shared" si="15"/>
        <v>-6.5273138550248886</v>
      </c>
      <c r="Y17">
        <f t="shared" si="16"/>
        <v>28.146011689808084</v>
      </c>
      <c r="Z17">
        <f t="shared" si="17"/>
        <v>-4.8860114609262837</v>
      </c>
      <c r="AA17">
        <f t="shared" ref="AA17:AA80" si="32">IF(AND(Z17&gt;0,Z16&gt;0),0,IF(AND(Z17&lt;0,Z16&lt;0),0,1))</f>
        <v>0</v>
      </c>
      <c r="AB17">
        <f>IF(AND(AA17=1,AA16=1),0,AA17)</f>
        <v>0</v>
      </c>
      <c r="AC17">
        <f t="shared" si="18"/>
        <v>-4.9861299108029078</v>
      </c>
      <c r="AD17">
        <f t="shared" si="19"/>
        <v>27.88488774855594</v>
      </c>
      <c r="AE17">
        <f t="shared" si="20"/>
        <v>-4.6248875196741395</v>
      </c>
      <c r="AF17">
        <f t="shared" ref="AF17:AF80" si="33">IF(AND(AE17&gt;0,AE16&gt;0),0,IF(AND(AE17&lt;0,AE16&lt;0),0,1))</f>
        <v>0</v>
      </c>
      <c r="AG17">
        <f>IF(AND(AF17=1,AF16=1),0,AF17)</f>
        <v>0</v>
      </c>
      <c r="AH17">
        <f t="shared" si="21"/>
        <v>-4.6908276218001532</v>
      </c>
      <c r="AI17">
        <f t="shared" si="22"/>
        <v>26.538365214959452</v>
      </c>
      <c r="AJ17">
        <f t="shared" si="23"/>
        <v>-3.2783649860776514</v>
      </c>
      <c r="AK17">
        <f t="shared" ref="AK17:AK80" si="34">IF(AND(AJ17&gt;0,AJ16&gt;0),0,IF(AND(AJ17&lt;0,AJ16&lt;0),0,1))</f>
        <v>0</v>
      </c>
      <c r="AL17">
        <f>IF(AND(AK17=1,AK16=1),0,AK17)</f>
        <v>0</v>
      </c>
      <c r="AM17">
        <f t="shared" si="24"/>
        <v>-2.4897398638238224</v>
      </c>
      <c r="AN17">
        <f t="shared" si="25"/>
        <v>0</v>
      </c>
      <c r="AO17">
        <f t="shared" si="26"/>
        <v>23.2600002288818</v>
      </c>
      <c r="AP17">
        <f>IF(AND(AO17&gt;0,AO16&gt;0),0,IF(AND(AO17&lt;0,AO16&lt;0),0,1))</f>
        <v>0</v>
      </c>
      <c r="AQ17">
        <f>IF(AND(AP17=1,AP16=1),0,AP17)</f>
        <v>0</v>
      </c>
      <c r="AR17">
        <f t="shared" si="27"/>
        <v>0</v>
      </c>
    </row>
    <row r="18" spans="1:44" x14ac:dyDescent="0.3">
      <c r="A18">
        <v>4</v>
      </c>
      <c r="B18" t="str">
        <f>HLOOKUP($B$14,BD_PRECOS!$A$1:$BX$251,A18+1,)</f>
        <v>2020-02-04</v>
      </c>
      <c r="C18">
        <f>HLOOKUP($C$1,BD_PRECOS!$A$1:$BX$251,$A18+1,)</f>
        <v>6.8493070602417001</v>
      </c>
      <c r="D18">
        <f>HLOOKUP($C$2,BD_PRECOS!$A$1:$CD$251,$A18+1,)</f>
        <v>23.7299995422363</v>
      </c>
      <c r="E18">
        <f t="shared" si="5"/>
        <v>27.751701328971933</v>
      </c>
      <c r="F18">
        <f t="shared" si="6"/>
        <v>-4.0217017867356333</v>
      </c>
      <c r="G18">
        <f t="shared" si="28"/>
        <v>0</v>
      </c>
      <c r="H18">
        <f t="shared" ref="H18:H81" si="35">IF(AND(G18=1,G17=1),0,G18)</f>
        <v>0</v>
      </c>
      <c r="I18">
        <f t="shared" si="7"/>
        <v>-5.387021748144905</v>
      </c>
      <c r="J18">
        <f t="shared" si="4"/>
        <v>28.305544397992982</v>
      </c>
      <c r="K18">
        <f t="shared" si="8"/>
        <v>-4.5755448557566822</v>
      </c>
      <c r="L18">
        <f t="shared" si="29"/>
        <v>0</v>
      </c>
      <c r="M18">
        <f>IF(AND(L18=1,L17=1),0,L18)</f>
        <v>0</v>
      </c>
      <c r="N18">
        <f t="shared" si="9"/>
        <v>-6.2205109428677066</v>
      </c>
      <c r="O18">
        <f t="shared" si="10"/>
        <v>27.357803406816455</v>
      </c>
      <c r="P18">
        <f t="shared" si="11"/>
        <v>-3.6278038645801551</v>
      </c>
      <c r="Q18">
        <f t="shared" si="30"/>
        <v>0</v>
      </c>
      <c r="R18">
        <f>IF(AND(Q18=1,Q17=1),0,Q18)</f>
        <v>0</v>
      </c>
      <c r="S18">
        <f t="shared" si="12"/>
        <v>-4.8631811083145191</v>
      </c>
      <c r="T18">
        <f t="shared" si="13"/>
        <v>27.733119971926399</v>
      </c>
      <c r="U18">
        <f t="shared" si="14"/>
        <v>-4.0031204296900995</v>
      </c>
      <c r="V18">
        <f t="shared" si="31"/>
        <v>0</v>
      </c>
      <c r="W18">
        <f>IF(AND(V18=1,V17=1),0,V18)</f>
        <v>0</v>
      </c>
      <c r="X18">
        <f t="shared" si="15"/>
        <v>-5.2380491707605437</v>
      </c>
      <c r="Y18">
        <f t="shared" si="16"/>
        <v>27.653196211767245</v>
      </c>
      <c r="Z18">
        <f t="shared" si="17"/>
        <v>-3.9231966695309453</v>
      </c>
      <c r="AA18">
        <f t="shared" si="32"/>
        <v>0</v>
      </c>
      <c r="AB18">
        <f>IF(AND(AA18=1,AA17=1),0,AA18)</f>
        <v>0</v>
      </c>
      <c r="AC18">
        <f t="shared" si="18"/>
        <v>-4.0035862413229255</v>
      </c>
      <c r="AD18">
        <f t="shared" si="19"/>
        <v>27.407370116875192</v>
      </c>
      <c r="AE18">
        <f t="shared" si="20"/>
        <v>-3.6773705746388927</v>
      </c>
      <c r="AF18">
        <f t="shared" si="33"/>
        <v>0</v>
      </c>
      <c r="AG18">
        <f>IF(AND(AF18=1,AF17=1),0,AF18)</f>
        <v>0</v>
      </c>
      <c r="AH18">
        <f t="shared" si="21"/>
        <v>-3.7298012965138261</v>
      </c>
      <c r="AI18">
        <f t="shared" si="22"/>
        <v>26.138181868301665</v>
      </c>
      <c r="AJ18">
        <f t="shared" si="23"/>
        <v>-2.408182326065365</v>
      </c>
      <c r="AK18">
        <f t="shared" si="34"/>
        <v>0</v>
      </c>
      <c r="AL18">
        <f>IF(AND(AK18=1,AK17=1),0,AK18)</f>
        <v>0</v>
      </c>
      <c r="AM18">
        <f t="shared" si="24"/>
        <v>-1.8288834714936473</v>
      </c>
      <c r="AN18">
        <f t="shared" si="25"/>
        <v>0</v>
      </c>
      <c r="AO18">
        <f t="shared" si="26"/>
        <v>23.7299995422363</v>
      </c>
      <c r="AP18">
        <f>IF(AND(AO18&gt;0,AO17&gt;0),0,IF(AND(AO18&lt;0,AO17&lt;0),0,1))</f>
        <v>0</v>
      </c>
      <c r="AQ18">
        <f>IF(AND(AP18=1,AP17=1),0,AP18)</f>
        <v>0</v>
      </c>
      <c r="AR18">
        <f t="shared" si="27"/>
        <v>0</v>
      </c>
    </row>
    <row r="19" spans="1:44" x14ac:dyDescent="0.3">
      <c r="A19">
        <v>5</v>
      </c>
      <c r="B19" t="str">
        <f>HLOOKUP($B$14,BD_PRECOS!$A$1:$BX$251,A19+1,)</f>
        <v>2020-02-05</v>
      </c>
      <c r="C19">
        <f>HLOOKUP($C$1,BD_PRECOS!$A$1:$BX$251,$A19+1,)</f>
        <v>6.9280347824096697</v>
      </c>
      <c r="D19">
        <f>HLOOKUP($C$2,BD_PRECOS!$A$1:$CD$251,$A19+1,)</f>
        <v>23.700000762939499</v>
      </c>
      <c r="E19">
        <f t="shared" si="5"/>
        <v>27.960515090628085</v>
      </c>
      <c r="F19">
        <f t="shared" si="6"/>
        <v>-4.2605143276885862</v>
      </c>
      <c r="G19">
        <f t="shared" si="28"/>
        <v>0</v>
      </c>
      <c r="H19">
        <f t="shared" si="35"/>
        <v>0</v>
      </c>
      <c r="I19">
        <f t="shared" si="7"/>
        <v>-5.7069083086269368</v>
      </c>
      <c r="J19">
        <f t="shared" si="4"/>
        <v>28.527853407561047</v>
      </c>
      <c r="K19">
        <f t="shared" si="8"/>
        <v>-4.8278526446215473</v>
      </c>
      <c r="L19">
        <f t="shared" si="29"/>
        <v>0</v>
      </c>
      <c r="M19">
        <f t="shared" ref="M19:M82" si="36">IF(AND(L19=1,L18=1),0,L19)</f>
        <v>0</v>
      </c>
      <c r="N19">
        <f t="shared" si="9"/>
        <v>-6.5635265641942064</v>
      </c>
      <c r="O19">
        <f t="shared" si="10"/>
        <v>27.555308657979019</v>
      </c>
      <c r="P19">
        <f t="shared" si="11"/>
        <v>-3.8553078950395197</v>
      </c>
      <c r="Q19">
        <f t="shared" si="30"/>
        <v>0</v>
      </c>
      <c r="R19">
        <f t="shared" ref="R19:R82" si="37">IF(AND(Q19=1,Q18=1),0,Q19)</f>
        <v>0</v>
      </c>
      <c r="S19">
        <f t="shared" si="12"/>
        <v>-5.1681571611264143</v>
      </c>
      <c r="T19">
        <f t="shared" si="13"/>
        <v>27.939243185718595</v>
      </c>
      <c r="U19">
        <f t="shared" si="14"/>
        <v>-4.2392424227790961</v>
      </c>
      <c r="V19">
        <f t="shared" si="31"/>
        <v>0</v>
      </c>
      <c r="W19">
        <f t="shared" ref="W19:W82" si="38">IF(AND(V19=1,V18=1),0,V19)</f>
        <v>0</v>
      </c>
      <c r="X19">
        <f t="shared" si="15"/>
        <v>-5.5470127984658166</v>
      </c>
      <c r="Y19">
        <f t="shared" si="16"/>
        <v>27.8503228805654</v>
      </c>
      <c r="Z19">
        <f t="shared" si="17"/>
        <v>-4.1503221176259011</v>
      </c>
      <c r="AA19">
        <f t="shared" si="32"/>
        <v>0</v>
      </c>
      <c r="AB19">
        <f t="shared" ref="AB19:AB82" si="39">IF(AND(AA19=1,AA18=1),0,AA19)</f>
        <v>0</v>
      </c>
      <c r="AC19">
        <f t="shared" si="18"/>
        <v>-4.2353656792770229</v>
      </c>
      <c r="AD19">
        <f t="shared" si="19"/>
        <v>27.598377632304341</v>
      </c>
      <c r="AE19">
        <f t="shared" si="20"/>
        <v>-3.8983768693648422</v>
      </c>
      <c r="AF19">
        <f t="shared" si="33"/>
        <v>0</v>
      </c>
      <c r="AG19">
        <f t="shared" ref="AG19:AG82" si="40">IF(AND(AF19=1,AF18=1),0,AF19)</f>
        <v>0</v>
      </c>
      <c r="AH19">
        <f t="shared" si="21"/>
        <v>-3.9539586252017318</v>
      </c>
      <c r="AI19">
        <f t="shared" si="22"/>
        <v>26.298255594777864</v>
      </c>
      <c r="AJ19">
        <f t="shared" si="23"/>
        <v>-2.5982548318383643</v>
      </c>
      <c r="AK19">
        <f t="shared" si="34"/>
        <v>0</v>
      </c>
      <c r="AL19">
        <f t="shared" ref="AL19:AL82" si="41">IF(AND(AK19=1,AK18=1),0,AK19)</f>
        <v>0</v>
      </c>
      <c r="AM19">
        <f t="shared" si="24"/>
        <v>-1.9732331996812063</v>
      </c>
      <c r="AN19">
        <f t="shared" si="25"/>
        <v>0</v>
      </c>
      <c r="AO19">
        <f t="shared" si="26"/>
        <v>23.700000762939499</v>
      </c>
      <c r="AP19">
        <f>AP20</f>
        <v>0</v>
      </c>
      <c r="AQ19">
        <v>0</v>
      </c>
      <c r="AR19">
        <f t="shared" si="27"/>
        <v>0</v>
      </c>
    </row>
    <row r="20" spans="1:44" x14ac:dyDescent="0.3">
      <c r="A20">
        <v>6</v>
      </c>
      <c r="B20" t="str">
        <f>HLOOKUP($B$14,BD_PRECOS!$A$1:$BX$251,A20+1,)</f>
        <v>2020-02-06</v>
      </c>
      <c r="C20">
        <f>HLOOKUP($C$1,BD_PRECOS!$A$1:$BX$251,$A20+1,)</f>
        <v>7.25278615951538</v>
      </c>
      <c r="D20">
        <f>HLOOKUP($C$2,BD_PRECOS!$A$1:$CD$251,$A20+1,)</f>
        <v>23.559999465942401</v>
      </c>
      <c r="E20">
        <f t="shared" si="5"/>
        <v>28.82187059271892</v>
      </c>
      <c r="F20">
        <f t="shared" si="6"/>
        <v>-5.2618711267765192</v>
      </c>
      <c r="G20">
        <f t="shared" si="28"/>
        <v>0</v>
      </c>
      <c r="H20">
        <f t="shared" si="35"/>
        <v>0</v>
      </c>
      <c r="I20">
        <f t="shared" si="7"/>
        <v>-7.0482138405614609</v>
      </c>
      <c r="J20">
        <f t="shared" si="4"/>
        <v>29.444876725550667</v>
      </c>
      <c r="K20">
        <f t="shared" si="8"/>
        <v>-5.8848772596082668</v>
      </c>
      <c r="L20">
        <f t="shared" si="29"/>
        <v>0</v>
      </c>
      <c r="M20">
        <f t="shared" si="36"/>
        <v>0</v>
      </c>
      <c r="N20">
        <f t="shared" si="9"/>
        <v>-8.0005648605476658</v>
      </c>
      <c r="O20">
        <f t="shared" si="10"/>
        <v>28.370016622777062</v>
      </c>
      <c r="P20">
        <f t="shared" si="11"/>
        <v>-4.810017156834661</v>
      </c>
      <c r="Q20">
        <f t="shared" si="30"/>
        <v>0</v>
      </c>
      <c r="R20">
        <f t="shared" si="37"/>
        <v>0</v>
      </c>
      <c r="S20">
        <f t="shared" si="12"/>
        <v>-6.4479738819877435</v>
      </c>
      <c r="T20">
        <f t="shared" si="13"/>
        <v>28.789500194166695</v>
      </c>
      <c r="U20">
        <f t="shared" si="14"/>
        <v>-5.2295007282242949</v>
      </c>
      <c r="V20">
        <f t="shared" si="31"/>
        <v>0</v>
      </c>
      <c r="W20">
        <f t="shared" si="38"/>
        <v>0</v>
      </c>
      <c r="X20">
        <f t="shared" si="15"/>
        <v>-6.8427574024015811</v>
      </c>
      <c r="Y20">
        <f t="shared" si="16"/>
        <v>28.663469195403238</v>
      </c>
      <c r="Z20">
        <f t="shared" si="17"/>
        <v>-5.1034697294608371</v>
      </c>
      <c r="AA20">
        <f t="shared" si="32"/>
        <v>0</v>
      </c>
      <c r="AB20">
        <f t="shared" si="39"/>
        <v>0</v>
      </c>
      <c r="AC20">
        <f t="shared" si="18"/>
        <v>-5.2080440806247674</v>
      </c>
      <c r="AD20">
        <f t="shared" si="19"/>
        <v>28.386282476557454</v>
      </c>
      <c r="AE20">
        <f t="shared" si="20"/>
        <v>-4.8262830106150538</v>
      </c>
      <c r="AF20">
        <f t="shared" si="33"/>
        <v>0</v>
      </c>
      <c r="AG20">
        <f t="shared" si="40"/>
        <v>0</v>
      </c>
      <c r="AH20">
        <f t="shared" si="21"/>
        <v>-4.8950945424101935</v>
      </c>
      <c r="AI20">
        <f t="shared" si="22"/>
        <v>26.958558746959472</v>
      </c>
      <c r="AJ20">
        <f t="shared" si="23"/>
        <v>-3.3985592810170715</v>
      </c>
      <c r="AK20">
        <f t="shared" si="34"/>
        <v>0</v>
      </c>
      <c r="AL20">
        <f t="shared" si="41"/>
        <v>0</v>
      </c>
      <c r="AM20">
        <f t="shared" si="24"/>
        <v>-2.5810208922589473</v>
      </c>
      <c r="AN20">
        <f t="shared" si="25"/>
        <v>0</v>
      </c>
      <c r="AO20">
        <f t="shared" si="26"/>
        <v>23.559999465942401</v>
      </c>
      <c r="AP20">
        <f t="shared" ref="AP20:AP82" si="42">IF(AND(AO20&gt;0,AO19&gt;0),0,IF(AND(AO20&lt;0,AO19&lt;0),0,1))</f>
        <v>0</v>
      </c>
      <c r="AQ20">
        <v>0</v>
      </c>
      <c r="AR20">
        <f t="shared" si="27"/>
        <v>0</v>
      </c>
    </row>
    <row r="21" spans="1:44" x14ac:dyDescent="0.3">
      <c r="A21">
        <v>7</v>
      </c>
      <c r="B21" t="str">
        <f>HLOOKUP($B$14,BD_PRECOS!$A$1:$BX$251,A21+1,)</f>
        <v>2020-02-07</v>
      </c>
      <c r="C21">
        <f>HLOOKUP($C$1,BD_PRECOS!$A$1:$BX$251,$A21+1,)</f>
        <v>7.2429451942443901</v>
      </c>
      <c r="D21">
        <f>HLOOKUP($C$2,BD_PRECOS!$A$1:$CD$251,$A21+1,)</f>
        <v>23.200000762939499</v>
      </c>
      <c r="E21">
        <f t="shared" si="5"/>
        <v>28.795768872511918</v>
      </c>
      <c r="F21">
        <f t="shared" si="6"/>
        <v>-5.5957681095724183</v>
      </c>
      <c r="G21">
        <f t="shared" si="28"/>
        <v>0</v>
      </c>
      <c r="H21">
        <f t="shared" si="35"/>
        <v>0</v>
      </c>
      <c r="I21">
        <f t="shared" si="7"/>
        <v>-7.4954648808782682</v>
      </c>
      <c r="J21">
        <f t="shared" ref="J21:J79" si="43">$D$6+$D$5*$C21</f>
        <v>29.417088099354675</v>
      </c>
      <c r="K21">
        <f t="shared" si="8"/>
        <v>-6.217087336415176</v>
      </c>
      <c r="L21">
        <f t="shared" si="29"/>
        <v>0</v>
      </c>
      <c r="M21">
        <f t="shared" si="36"/>
        <v>0</v>
      </c>
      <c r="N21">
        <f t="shared" si="9"/>
        <v>-8.4522086501410136</v>
      </c>
      <c r="O21">
        <f t="shared" si="10"/>
        <v>28.345328466381758</v>
      </c>
      <c r="P21">
        <f t="shared" si="11"/>
        <v>-5.1453277034422591</v>
      </c>
      <c r="Q21">
        <f t="shared" si="30"/>
        <v>0</v>
      </c>
      <c r="R21">
        <f t="shared" si="37"/>
        <v>0</v>
      </c>
      <c r="S21">
        <f t="shared" si="12"/>
        <v>-6.8974678393655644</v>
      </c>
      <c r="T21">
        <f t="shared" si="13"/>
        <v>28.763734792442687</v>
      </c>
      <c r="U21">
        <f t="shared" si="14"/>
        <v>-5.5637340295031876</v>
      </c>
      <c r="V21">
        <f t="shared" si="31"/>
        <v>0</v>
      </c>
      <c r="W21">
        <f t="shared" si="38"/>
        <v>0</v>
      </c>
      <c r="X21">
        <f t="shared" si="15"/>
        <v>-7.2800988457465658</v>
      </c>
      <c r="Y21">
        <f t="shared" si="16"/>
        <v>28.638828361803483</v>
      </c>
      <c r="Z21">
        <f t="shared" si="17"/>
        <v>-5.438827598863984</v>
      </c>
      <c r="AA21">
        <f t="shared" si="32"/>
        <v>0</v>
      </c>
      <c r="AB21">
        <f t="shared" si="39"/>
        <v>0</v>
      </c>
      <c r="AC21">
        <f t="shared" si="18"/>
        <v>-5.5502737124679076</v>
      </c>
      <c r="AD21">
        <f t="shared" si="19"/>
        <v>28.362406537128827</v>
      </c>
      <c r="AE21">
        <f t="shared" si="20"/>
        <v>-5.1624057741893274</v>
      </c>
      <c r="AF21">
        <f t="shared" si="33"/>
        <v>0</v>
      </c>
      <c r="AG21">
        <f t="shared" si="40"/>
        <v>0</v>
      </c>
      <c r="AH21">
        <f t="shared" si="21"/>
        <v>-5.2360096321248717</v>
      </c>
      <c r="AI21">
        <f t="shared" si="22"/>
        <v>26.93854953114996</v>
      </c>
      <c r="AJ21">
        <f t="shared" si="23"/>
        <v>-3.7385487682104603</v>
      </c>
      <c r="AK21">
        <f t="shared" si="34"/>
        <v>0</v>
      </c>
      <c r="AL21">
        <f t="shared" si="41"/>
        <v>0</v>
      </c>
      <c r="AM21">
        <f t="shared" si="24"/>
        <v>-2.8392244123493575</v>
      </c>
      <c r="AN21">
        <f t="shared" si="25"/>
        <v>0</v>
      </c>
      <c r="AO21">
        <f t="shared" si="26"/>
        <v>23.200000762939499</v>
      </c>
      <c r="AP21">
        <f t="shared" si="42"/>
        <v>0</v>
      </c>
      <c r="AQ21">
        <f>IF(AND(AP21=1,AP20=1),0,AP21)</f>
        <v>0</v>
      </c>
      <c r="AR21">
        <f t="shared" si="27"/>
        <v>0</v>
      </c>
    </row>
    <row r="22" spans="1:44" x14ac:dyDescent="0.3">
      <c r="A22">
        <v>8</v>
      </c>
      <c r="B22" t="str">
        <f>HLOOKUP($B$14,BD_PRECOS!$A$1:$BX$251,A22+1,)</f>
        <v>2020-02-10</v>
      </c>
      <c r="C22">
        <f>HLOOKUP($C$1,BD_PRECOS!$A$1:$BX$251,$A22+1,)</f>
        <v>7.1248536109924299</v>
      </c>
      <c r="D22">
        <f>HLOOKUP($C$2,BD_PRECOS!$A$1:$CD$251,$A22+1,)</f>
        <v>22.700000762939499</v>
      </c>
      <c r="E22">
        <f t="shared" si="5"/>
        <v>28.482548230027675</v>
      </c>
      <c r="F22">
        <f t="shared" si="6"/>
        <v>-5.7825474670881754</v>
      </c>
      <c r="G22">
        <f t="shared" si="28"/>
        <v>0</v>
      </c>
      <c r="H22">
        <f t="shared" si="35"/>
        <v>0</v>
      </c>
      <c r="I22">
        <f t="shared" si="7"/>
        <v>-7.7456536105251335</v>
      </c>
      <c r="J22">
        <f t="shared" si="43"/>
        <v>29.083624585002557</v>
      </c>
      <c r="K22">
        <f t="shared" si="8"/>
        <v>-6.3836238220630577</v>
      </c>
      <c r="L22">
        <f t="shared" si="29"/>
        <v>0</v>
      </c>
      <c r="M22">
        <f t="shared" si="36"/>
        <v>0</v>
      </c>
      <c r="N22">
        <f t="shared" si="9"/>
        <v>-8.6786171029083423</v>
      </c>
      <c r="O22">
        <f t="shared" si="10"/>
        <v>28.049070589637896</v>
      </c>
      <c r="P22">
        <f t="shared" si="11"/>
        <v>-5.3490698266983969</v>
      </c>
      <c r="Q22">
        <f t="shared" si="30"/>
        <v>0</v>
      </c>
      <c r="R22">
        <f t="shared" si="37"/>
        <v>0</v>
      </c>
      <c r="S22">
        <f t="shared" si="12"/>
        <v>-7.1705903348954614</v>
      </c>
      <c r="T22">
        <f t="shared" si="13"/>
        <v>28.454549971754375</v>
      </c>
      <c r="U22">
        <f t="shared" si="14"/>
        <v>-5.7545492088148755</v>
      </c>
      <c r="V22">
        <f t="shared" si="31"/>
        <v>0</v>
      </c>
      <c r="W22">
        <f t="shared" si="38"/>
        <v>0</v>
      </c>
      <c r="X22">
        <f t="shared" si="15"/>
        <v>-7.5297788914301993</v>
      </c>
      <c r="Y22">
        <f t="shared" si="16"/>
        <v>28.34313835860624</v>
      </c>
      <c r="Z22">
        <f t="shared" si="17"/>
        <v>-5.6431375956667402</v>
      </c>
      <c r="AA22">
        <f t="shared" si="32"/>
        <v>0</v>
      </c>
      <c r="AB22">
        <f t="shared" si="39"/>
        <v>0</v>
      </c>
      <c r="AC22">
        <f t="shared" si="18"/>
        <v>-5.758770191504234</v>
      </c>
      <c r="AD22">
        <f t="shared" si="19"/>
        <v>28.075895263985089</v>
      </c>
      <c r="AE22">
        <f t="shared" si="20"/>
        <v>-5.3758945010455896</v>
      </c>
      <c r="AF22">
        <f t="shared" si="33"/>
        <v>0</v>
      </c>
      <c r="AG22">
        <f t="shared" si="40"/>
        <v>0</v>
      </c>
      <c r="AH22">
        <f t="shared" si="21"/>
        <v>-5.452542209970324</v>
      </c>
      <c r="AI22">
        <f t="shared" si="22"/>
        <v>26.698438941435651</v>
      </c>
      <c r="AJ22">
        <f t="shared" si="23"/>
        <v>-3.9984381784961514</v>
      </c>
      <c r="AK22">
        <f t="shared" si="34"/>
        <v>0</v>
      </c>
      <c r="AL22">
        <f t="shared" si="41"/>
        <v>0</v>
      </c>
      <c r="AM22">
        <f t="shared" si="24"/>
        <v>-3.0365962814737015</v>
      </c>
      <c r="AN22">
        <f t="shared" si="25"/>
        <v>0</v>
      </c>
      <c r="AO22">
        <f t="shared" si="26"/>
        <v>22.700000762939499</v>
      </c>
      <c r="AP22">
        <f t="shared" si="42"/>
        <v>0</v>
      </c>
      <c r="AQ22">
        <f>IF(AND(AP22=1,AP21=1),0,AP22)</f>
        <v>0</v>
      </c>
      <c r="AR22">
        <f t="shared" si="27"/>
        <v>0</v>
      </c>
    </row>
    <row r="23" spans="1:44" x14ac:dyDescent="0.3">
      <c r="A23">
        <v>9</v>
      </c>
      <c r="B23" t="str">
        <f>HLOOKUP($B$14,BD_PRECOS!$A$1:$BX$251,A23+1,)</f>
        <v>2020-02-11</v>
      </c>
      <c r="C23">
        <f>HLOOKUP($C$1,BD_PRECOS!$A$1:$BX$251,$A23+1,)</f>
        <v>7.0166034698486301</v>
      </c>
      <c r="D23">
        <f>HLOOKUP($C$2,BD_PRECOS!$A$1:$CD$251,$A23+1,)</f>
        <v>23.75</v>
      </c>
      <c r="E23">
        <f t="shared" si="5"/>
        <v>28.195430572491244</v>
      </c>
      <c r="F23">
        <f t="shared" si="6"/>
        <v>-4.4454305724912437</v>
      </c>
      <c r="G23">
        <f t="shared" si="28"/>
        <v>0</v>
      </c>
      <c r="H23">
        <f t="shared" si="35"/>
        <v>0</v>
      </c>
      <c r="I23">
        <f t="shared" si="7"/>
        <v>-5.9546014209364317</v>
      </c>
      <c r="J23">
        <f t="shared" si="43"/>
        <v>28.777951043325107</v>
      </c>
      <c r="K23">
        <f t="shared" si="8"/>
        <v>-5.0279510433251069</v>
      </c>
      <c r="L23">
        <f t="shared" si="29"/>
        <v>0</v>
      </c>
      <c r="M23">
        <f t="shared" si="36"/>
        <v>0</v>
      </c>
      <c r="N23">
        <f t="shared" si="9"/>
        <v>-6.8355628610780128</v>
      </c>
      <c r="O23">
        <f t="shared" si="10"/>
        <v>27.777502065536893</v>
      </c>
      <c r="P23">
        <f t="shared" si="11"/>
        <v>-4.0275020655368934</v>
      </c>
      <c r="Q23">
        <f t="shared" si="30"/>
        <v>0</v>
      </c>
      <c r="R23">
        <f t="shared" si="37"/>
        <v>0</v>
      </c>
      <c r="S23">
        <f t="shared" si="12"/>
        <v>-5.3989886691637512</v>
      </c>
      <c r="T23">
        <f t="shared" si="13"/>
        <v>28.171131801234804</v>
      </c>
      <c r="U23">
        <f t="shared" si="14"/>
        <v>-4.4211318012348038</v>
      </c>
      <c r="V23">
        <f t="shared" si="31"/>
        <v>0</v>
      </c>
      <c r="W23">
        <f t="shared" si="38"/>
        <v>0</v>
      </c>
      <c r="X23">
        <f t="shared" si="15"/>
        <v>-5.7850135093422139</v>
      </c>
      <c r="Y23">
        <f t="shared" si="16"/>
        <v>28.07209038296331</v>
      </c>
      <c r="Z23">
        <f t="shared" si="17"/>
        <v>-4.3220903829633102</v>
      </c>
      <c r="AA23">
        <f t="shared" si="32"/>
        <v>0</v>
      </c>
      <c r="AB23">
        <f t="shared" si="39"/>
        <v>0</v>
      </c>
      <c r="AC23">
        <f t="shared" si="18"/>
        <v>-4.4106536196297492</v>
      </c>
      <c r="AD23">
        <f t="shared" si="19"/>
        <v>27.813261087162118</v>
      </c>
      <c r="AE23">
        <f t="shared" si="20"/>
        <v>-4.0632610871621182</v>
      </c>
      <c r="AF23">
        <f t="shared" si="33"/>
        <v>0</v>
      </c>
      <c r="AG23">
        <f t="shared" si="40"/>
        <v>0</v>
      </c>
      <c r="AH23">
        <f t="shared" si="21"/>
        <v>-4.1211937071258147</v>
      </c>
      <c r="AI23">
        <f t="shared" si="22"/>
        <v>26.478338537063575</v>
      </c>
      <c r="AJ23">
        <f t="shared" si="23"/>
        <v>-2.7283385370635749</v>
      </c>
      <c r="AK23">
        <f t="shared" si="34"/>
        <v>0</v>
      </c>
      <c r="AL23">
        <f t="shared" si="41"/>
        <v>0</v>
      </c>
      <c r="AM23">
        <f t="shared" si="24"/>
        <v>-2.0720246972443279</v>
      </c>
      <c r="AN23">
        <f t="shared" si="25"/>
        <v>0</v>
      </c>
      <c r="AO23">
        <f t="shared" si="26"/>
        <v>23.75</v>
      </c>
      <c r="AP23">
        <f>AP24</f>
        <v>0</v>
      </c>
      <c r="AQ23">
        <v>0</v>
      </c>
      <c r="AR23">
        <f t="shared" si="27"/>
        <v>0</v>
      </c>
    </row>
    <row r="24" spans="1:44" x14ac:dyDescent="0.3">
      <c r="A24">
        <v>10</v>
      </c>
      <c r="B24" t="str">
        <f>HLOOKUP($B$14,BD_PRECOS!$A$1:$BX$251,A24+1,)</f>
        <v>2020-02-12</v>
      </c>
      <c r="C24">
        <f>HLOOKUP($C$1,BD_PRECOS!$A$1:$BX$251,$A24+1,)</f>
        <v>7.2035818099975604</v>
      </c>
      <c r="D24">
        <f>HLOOKUP($C$2,BD_PRECOS!$A$1:$CD$251,$A24+1,)</f>
        <v>24.440000534057599</v>
      </c>
      <c r="E24">
        <f t="shared" si="5"/>
        <v>28.691363256424612</v>
      </c>
      <c r="F24">
        <f t="shared" si="6"/>
        <v>-4.2513627223670127</v>
      </c>
      <c r="G24">
        <f t="shared" si="28"/>
        <v>0</v>
      </c>
      <c r="H24">
        <f t="shared" si="35"/>
        <v>0</v>
      </c>
      <c r="I24">
        <f t="shared" si="7"/>
        <v>-5.6946498420592873</v>
      </c>
      <c r="J24">
        <f t="shared" si="43"/>
        <v>29.305934941049273</v>
      </c>
      <c r="K24">
        <f t="shared" si="8"/>
        <v>-4.8659344069916735</v>
      </c>
      <c r="L24">
        <f t="shared" si="29"/>
        <v>0</v>
      </c>
      <c r="M24">
        <f t="shared" si="36"/>
        <v>0</v>
      </c>
      <c r="N24">
        <f t="shared" si="9"/>
        <v>-6.6152992004626539</v>
      </c>
      <c r="O24">
        <f t="shared" si="10"/>
        <v>28.246577037047992</v>
      </c>
      <c r="P24">
        <f t="shared" si="11"/>
        <v>-3.8065765029903922</v>
      </c>
      <c r="Q24">
        <f t="shared" si="30"/>
        <v>0</v>
      </c>
      <c r="R24">
        <f t="shared" si="37"/>
        <v>0</v>
      </c>
      <c r="S24">
        <f t="shared" si="12"/>
        <v>-5.1028312521077321</v>
      </c>
      <c r="T24">
        <f t="shared" si="13"/>
        <v>28.660674433991282</v>
      </c>
      <c r="U24">
        <f t="shared" si="14"/>
        <v>-4.2206738999336828</v>
      </c>
      <c r="V24">
        <f t="shared" si="31"/>
        <v>0</v>
      </c>
      <c r="W24">
        <f t="shared" si="38"/>
        <v>0</v>
      </c>
      <c r="X24">
        <f t="shared" si="15"/>
        <v>-5.5227160436214477</v>
      </c>
      <c r="Y24">
        <f t="shared" si="16"/>
        <v>28.540266221358927</v>
      </c>
      <c r="Z24">
        <f t="shared" si="17"/>
        <v>-4.1002656873013272</v>
      </c>
      <c r="AA24">
        <f t="shared" si="32"/>
        <v>0</v>
      </c>
      <c r="AB24">
        <f t="shared" si="39"/>
        <v>0</v>
      </c>
      <c r="AC24">
        <f t="shared" si="18"/>
        <v>-4.1842835509469225</v>
      </c>
      <c r="AD24">
        <f t="shared" si="19"/>
        <v>28.266903936306356</v>
      </c>
      <c r="AE24">
        <f t="shared" si="20"/>
        <v>-3.8269034022487567</v>
      </c>
      <c r="AF24">
        <f t="shared" si="33"/>
        <v>0</v>
      </c>
      <c r="AG24">
        <f t="shared" si="40"/>
        <v>0</v>
      </c>
      <c r="AH24">
        <f t="shared" si="21"/>
        <v>-3.8814661132546346</v>
      </c>
      <c r="AI24">
        <f t="shared" si="22"/>
        <v>26.858513637444553</v>
      </c>
      <c r="AJ24">
        <f t="shared" si="23"/>
        <v>-2.4185131033869531</v>
      </c>
      <c r="AK24">
        <f t="shared" si="34"/>
        <v>0</v>
      </c>
      <c r="AL24">
        <f t="shared" si="41"/>
        <v>0</v>
      </c>
      <c r="AM24">
        <f t="shared" si="24"/>
        <v>-1.8367291348749593</v>
      </c>
      <c r="AN24">
        <f t="shared" si="25"/>
        <v>0</v>
      </c>
      <c r="AO24">
        <f t="shared" si="26"/>
        <v>24.440000534057599</v>
      </c>
      <c r="AP24">
        <f>IF(AND(AO24&gt;0,AO23&gt;0),0,IF(AND(AO24&lt;0,AO23&lt;0),0,1))</f>
        <v>0</v>
      </c>
      <c r="AQ24">
        <v>0</v>
      </c>
      <c r="AR24">
        <f t="shared" si="27"/>
        <v>0</v>
      </c>
    </row>
    <row r="25" spans="1:44" x14ac:dyDescent="0.3">
      <c r="A25">
        <v>11</v>
      </c>
      <c r="B25" t="str">
        <f>HLOOKUP($B$14,BD_PRECOS!$A$1:$BX$251,A25+1,)</f>
        <v>2020-02-13</v>
      </c>
      <c r="C25">
        <f>HLOOKUP($C$1,BD_PRECOS!$A$1:$BX$251,$A25+1,)</f>
        <v>7.0854897499084499</v>
      </c>
      <c r="D25">
        <f>HLOOKUP($C$2,BD_PRECOS!$A$1:$CD$251,$A25+1,)</f>
        <v>23.799999237060501</v>
      </c>
      <c r="E25">
        <f t="shared" si="5"/>
        <v>28.378141349199609</v>
      </c>
      <c r="F25">
        <f t="shared" si="6"/>
        <v>-4.5781421121391084</v>
      </c>
      <c r="G25">
        <f t="shared" si="28"/>
        <v>0</v>
      </c>
      <c r="H25">
        <f t="shared" si="35"/>
        <v>0</v>
      </c>
      <c r="I25">
        <f t="shared" si="7"/>
        <v>-6.1323669511084571</v>
      </c>
      <c r="J25">
        <f t="shared" si="43"/>
        <v>28.972470080218539</v>
      </c>
      <c r="K25">
        <f t="shared" si="8"/>
        <v>-5.1724708431580382</v>
      </c>
      <c r="L25">
        <f t="shared" si="29"/>
        <v>0</v>
      </c>
      <c r="M25">
        <f t="shared" si="36"/>
        <v>0</v>
      </c>
      <c r="N25">
        <f t="shared" si="9"/>
        <v>-7.0320393517828839</v>
      </c>
      <c r="O25">
        <f t="shared" si="10"/>
        <v>27.950317964056623</v>
      </c>
      <c r="P25">
        <f t="shared" si="11"/>
        <v>-4.1503187269961224</v>
      </c>
      <c r="Q25">
        <f t="shared" si="30"/>
        <v>0</v>
      </c>
      <c r="R25">
        <f t="shared" si="37"/>
        <v>0</v>
      </c>
      <c r="S25">
        <f t="shared" si="12"/>
        <v>-5.5636281287625149</v>
      </c>
      <c r="T25">
        <f t="shared" si="13"/>
        <v>28.351488364858291</v>
      </c>
      <c r="U25">
        <f t="shared" si="14"/>
        <v>-4.5514891277977902</v>
      </c>
      <c r="V25">
        <f t="shared" si="31"/>
        <v>0</v>
      </c>
      <c r="W25">
        <f t="shared" si="38"/>
        <v>0</v>
      </c>
      <c r="X25">
        <f t="shared" si="15"/>
        <v>-5.955584966858587</v>
      </c>
      <c r="Y25">
        <f t="shared" si="16"/>
        <v>28.244575024207172</v>
      </c>
      <c r="Z25">
        <f t="shared" si="17"/>
        <v>-4.4445757871466718</v>
      </c>
      <c r="AA25">
        <f t="shared" si="32"/>
        <v>0</v>
      </c>
      <c r="AB25">
        <f t="shared" si="39"/>
        <v>0</v>
      </c>
      <c r="AC25">
        <f t="shared" si="18"/>
        <v>-4.5356488519003797</v>
      </c>
      <c r="AD25">
        <f t="shared" si="19"/>
        <v>27.980391506270529</v>
      </c>
      <c r="AE25">
        <f t="shared" si="20"/>
        <v>-4.1803922692100279</v>
      </c>
      <c r="AF25">
        <f t="shared" si="33"/>
        <v>0</v>
      </c>
      <c r="AG25">
        <f t="shared" si="40"/>
        <v>0</v>
      </c>
      <c r="AH25">
        <f t="shared" si="21"/>
        <v>-4.2399949064603124</v>
      </c>
      <c r="AI25">
        <f t="shared" si="22"/>
        <v>26.618402078197562</v>
      </c>
      <c r="AJ25">
        <f t="shared" si="23"/>
        <v>-2.8184028411370612</v>
      </c>
      <c r="AK25">
        <f t="shared" si="34"/>
        <v>0</v>
      </c>
      <c r="AL25">
        <f t="shared" si="41"/>
        <v>0</v>
      </c>
      <c r="AM25">
        <f t="shared" si="24"/>
        <v>-2.1404236366887104</v>
      </c>
      <c r="AN25">
        <f t="shared" si="25"/>
        <v>0</v>
      </c>
      <c r="AO25">
        <f t="shared" si="26"/>
        <v>23.799999237060501</v>
      </c>
      <c r="AP25">
        <f t="shared" si="42"/>
        <v>0</v>
      </c>
      <c r="AQ25">
        <f>IF(AND(AP25=1,AP24=1),0,AP25)</f>
        <v>0</v>
      </c>
      <c r="AR25">
        <f t="shared" si="27"/>
        <v>0</v>
      </c>
    </row>
    <row r="26" spans="1:44" x14ac:dyDescent="0.3">
      <c r="A26">
        <v>12</v>
      </c>
      <c r="B26" t="str">
        <f>HLOOKUP($B$14,BD_PRECOS!$A$1:$BX$251,A26+1,)</f>
        <v>2020-02-14</v>
      </c>
      <c r="C26">
        <f>HLOOKUP($C$1,BD_PRECOS!$A$1:$BX$251,$A26+1,)</f>
        <v>7.1740584373474103</v>
      </c>
      <c r="D26">
        <f>HLOOKUP($C$2,BD_PRECOS!$A$1:$CD$251,$A26+1,)</f>
        <v>23.0200004577637</v>
      </c>
      <c r="E26">
        <f t="shared" si="5"/>
        <v>28.613056831062767</v>
      </c>
      <c r="F26">
        <f t="shared" si="6"/>
        <v>-5.593056373299067</v>
      </c>
      <c r="G26">
        <f t="shared" si="28"/>
        <v>0</v>
      </c>
      <c r="H26">
        <f t="shared" si="35"/>
        <v>0</v>
      </c>
      <c r="I26">
        <f t="shared" si="7"/>
        <v>-7.4918325423672529</v>
      </c>
      <c r="J26">
        <f t="shared" si="43"/>
        <v>29.222567715982599</v>
      </c>
      <c r="K26">
        <f t="shared" si="8"/>
        <v>-6.2025672582188989</v>
      </c>
      <c r="L26">
        <f t="shared" si="29"/>
        <v>0</v>
      </c>
      <c r="M26">
        <f t="shared" si="36"/>
        <v>0</v>
      </c>
      <c r="N26">
        <f t="shared" si="9"/>
        <v>-8.4324684206910501</v>
      </c>
      <c r="O26">
        <f t="shared" si="10"/>
        <v>28.172511371614497</v>
      </c>
      <c r="P26">
        <f t="shared" si="11"/>
        <v>-5.1525109138507972</v>
      </c>
      <c r="Q26">
        <f t="shared" si="30"/>
        <v>0</v>
      </c>
      <c r="R26">
        <f t="shared" si="37"/>
        <v>0</v>
      </c>
      <c r="S26">
        <f t="shared" si="12"/>
        <v>-6.9070971507781573</v>
      </c>
      <c r="T26">
        <f t="shared" si="13"/>
        <v>28.583376980374499</v>
      </c>
      <c r="U26">
        <f t="shared" si="14"/>
        <v>-5.563376522610799</v>
      </c>
      <c r="V26">
        <f t="shared" si="31"/>
        <v>0</v>
      </c>
      <c r="W26">
        <f t="shared" si="38"/>
        <v>0</v>
      </c>
      <c r="X26">
        <f t="shared" si="15"/>
        <v>-7.2796310510064108</v>
      </c>
      <c r="Y26">
        <f t="shared" si="16"/>
        <v>28.466342526605082</v>
      </c>
      <c r="Z26">
        <f t="shared" si="17"/>
        <v>-5.4463420688413819</v>
      </c>
      <c r="AA26">
        <f t="shared" si="32"/>
        <v>0</v>
      </c>
      <c r="AB26">
        <f t="shared" si="39"/>
        <v>0</v>
      </c>
      <c r="AC26">
        <f t="shared" si="18"/>
        <v>-5.5579421602023773</v>
      </c>
      <c r="AD26">
        <f t="shared" si="19"/>
        <v>28.195274961128305</v>
      </c>
      <c r="AE26">
        <f t="shared" si="20"/>
        <v>-5.175274503364605</v>
      </c>
      <c r="AF26">
        <f t="shared" si="33"/>
        <v>0</v>
      </c>
      <c r="AG26">
        <f t="shared" si="40"/>
        <v>0</v>
      </c>
      <c r="AH26">
        <f t="shared" si="21"/>
        <v>-5.2490618393441961</v>
      </c>
      <c r="AI26">
        <f t="shared" si="22"/>
        <v>26.798485020483273</v>
      </c>
      <c r="AJ26">
        <f t="shared" si="23"/>
        <v>-3.7784845627195729</v>
      </c>
      <c r="AK26">
        <f t="shared" si="34"/>
        <v>0</v>
      </c>
      <c r="AL26">
        <f t="shared" si="41"/>
        <v>0</v>
      </c>
      <c r="AM26">
        <f t="shared" si="24"/>
        <v>-2.869553475771236</v>
      </c>
      <c r="AN26">
        <f t="shared" si="25"/>
        <v>0</v>
      </c>
      <c r="AO26">
        <f t="shared" si="26"/>
        <v>23.0200004577637</v>
      </c>
      <c r="AP26">
        <f t="shared" si="42"/>
        <v>0</v>
      </c>
      <c r="AQ26">
        <f>IF(AND(AP26=1,AP25=1),0,AP26)</f>
        <v>0</v>
      </c>
      <c r="AR26">
        <f t="shared" si="27"/>
        <v>0</v>
      </c>
    </row>
    <row r="27" spans="1:44" x14ac:dyDescent="0.3">
      <c r="A27">
        <v>13</v>
      </c>
      <c r="B27" t="str">
        <f>HLOOKUP($B$14,BD_PRECOS!$A$1:$BX$251,A27+1,)</f>
        <v>2020-02-17</v>
      </c>
      <c r="C27">
        <f>HLOOKUP($C$1,BD_PRECOS!$A$1:$BX$251,$A27+1,)</f>
        <v>7.1248536109924299</v>
      </c>
      <c r="D27">
        <f>HLOOKUP($C$2,BD_PRECOS!$A$1:$CD$251,$A27+1,)</f>
        <v>22.719999313354499</v>
      </c>
      <c r="E27">
        <f t="shared" si="5"/>
        <v>28.482548230027675</v>
      </c>
      <c r="F27">
        <f t="shared" si="6"/>
        <v>-5.7625489166731754</v>
      </c>
      <c r="G27">
        <f t="shared" si="28"/>
        <v>0</v>
      </c>
      <c r="H27">
        <f t="shared" si="35"/>
        <v>0</v>
      </c>
      <c r="I27">
        <f t="shared" si="7"/>
        <v>-7.7188657899133961</v>
      </c>
      <c r="J27">
        <f t="shared" si="43"/>
        <v>29.083624585002557</v>
      </c>
      <c r="K27">
        <f t="shared" si="8"/>
        <v>-6.3636252716480577</v>
      </c>
      <c r="L27">
        <f t="shared" si="29"/>
        <v>0</v>
      </c>
      <c r="M27">
        <f t="shared" si="36"/>
        <v>0</v>
      </c>
      <c r="N27">
        <f t="shared" si="9"/>
        <v>-8.6514288213769124</v>
      </c>
      <c r="O27">
        <f t="shared" si="10"/>
        <v>28.049070589637896</v>
      </c>
      <c r="P27">
        <f t="shared" si="11"/>
        <v>-5.3290712762833969</v>
      </c>
      <c r="Q27">
        <f t="shared" si="30"/>
        <v>0</v>
      </c>
      <c r="R27">
        <f t="shared" si="37"/>
        <v>0</v>
      </c>
      <c r="S27">
        <f t="shared" si="12"/>
        <v>-7.1437816715271181</v>
      </c>
      <c r="T27">
        <f t="shared" si="13"/>
        <v>28.454549971754375</v>
      </c>
      <c r="U27">
        <f t="shared" si="14"/>
        <v>-5.7345506583998755</v>
      </c>
      <c r="V27">
        <f t="shared" si="31"/>
        <v>0</v>
      </c>
      <c r="W27">
        <f t="shared" si="38"/>
        <v>0</v>
      </c>
      <c r="X27">
        <f t="shared" si="15"/>
        <v>-7.5036109576251668</v>
      </c>
      <c r="Y27">
        <f t="shared" si="16"/>
        <v>28.34313835860624</v>
      </c>
      <c r="Z27">
        <f t="shared" si="17"/>
        <v>-5.6231390452517402</v>
      </c>
      <c r="AA27">
        <f t="shared" si="32"/>
        <v>0</v>
      </c>
      <c r="AB27">
        <f t="shared" si="39"/>
        <v>0</v>
      </c>
      <c r="AC27">
        <f t="shared" si="18"/>
        <v>-5.7383618541119947</v>
      </c>
      <c r="AD27">
        <f t="shared" si="19"/>
        <v>28.075895263985089</v>
      </c>
      <c r="AE27">
        <f t="shared" si="20"/>
        <v>-5.3558959506305897</v>
      </c>
      <c r="AF27">
        <f t="shared" si="33"/>
        <v>0</v>
      </c>
      <c r="AG27">
        <f t="shared" si="40"/>
        <v>0</v>
      </c>
      <c r="AH27">
        <f t="shared" si="21"/>
        <v>-5.4322585269005019</v>
      </c>
      <c r="AI27">
        <f t="shared" si="22"/>
        <v>26.698438941435651</v>
      </c>
      <c r="AJ27">
        <f t="shared" si="23"/>
        <v>-3.9784396280811514</v>
      </c>
      <c r="AK27">
        <f t="shared" si="34"/>
        <v>0</v>
      </c>
      <c r="AL27">
        <f t="shared" si="41"/>
        <v>0</v>
      </c>
      <c r="AM27">
        <f t="shared" si="24"/>
        <v>-3.0214084703549378</v>
      </c>
      <c r="AN27">
        <f t="shared" si="25"/>
        <v>0</v>
      </c>
      <c r="AO27">
        <f t="shared" si="26"/>
        <v>22.719999313354499</v>
      </c>
      <c r="AP27">
        <f>AP28</f>
        <v>0</v>
      </c>
      <c r="AQ27">
        <v>0</v>
      </c>
      <c r="AR27">
        <f t="shared" si="27"/>
        <v>0</v>
      </c>
    </row>
    <row r="28" spans="1:44" x14ac:dyDescent="0.3">
      <c r="A28">
        <v>14</v>
      </c>
      <c r="B28" t="str">
        <f>HLOOKUP($B$14,BD_PRECOS!$A$1:$BX$251,A28+1,)</f>
        <v>2020-02-18</v>
      </c>
      <c r="C28">
        <f>HLOOKUP($C$1,BD_PRECOS!$A$1:$BX$251,$A28+1,)</f>
        <v>7.28230905532837</v>
      </c>
      <c r="D28">
        <f>HLOOKUP($C$2,BD_PRECOS!$A$1:$CD$251,$A28+1,)</f>
        <v>23.190000534057599</v>
      </c>
      <c r="E28">
        <f t="shared" si="5"/>
        <v>28.900175753339983</v>
      </c>
      <c r="F28">
        <f t="shared" si="6"/>
        <v>-5.7101752192823838</v>
      </c>
      <c r="G28">
        <f t="shared" si="28"/>
        <v>0</v>
      </c>
      <c r="H28">
        <f t="shared" si="35"/>
        <v>0</v>
      </c>
      <c r="I28">
        <f t="shared" si="7"/>
        <v>-7.648711844684164</v>
      </c>
      <c r="J28">
        <f t="shared" si="43"/>
        <v>29.528242604138697</v>
      </c>
      <c r="K28">
        <f t="shared" si="8"/>
        <v>-6.3382420700810975</v>
      </c>
      <c r="L28">
        <f t="shared" si="29"/>
        <v>0</v>
      </c>
      <c r="M28">
        <f t="shared" si="36"/>
        <v>0</v>
      </c>
      <c r="N28">
        <f t="shared" si="9"/>
        <v>-8.6169200386876472</v>
      </c>
      <c r="O28">
        <f t="shared" si="10"/>
        <v>28.444081091963028</v>
      </c>
      <c r="P28">
        <f t="shared" si="11"/>
        <v>-5.2540805579054286</v>
      </c>
      <c r="Q28">
        <f t="shared" si="30"/>
        <v>0</v>
      </c>
      <c r="R28">
        <f t="shared" si="37"/>
        <v>0</v>
      </c>
      <c r="S28">
        <f t="shared" si="12"/>
        <v>-7.0432543391442044</v>
      </c>
      <c r="T28">
        <f t="shared" si="13"/>
        <v>28.866796399338774</v>
      </c>
      <c r="U28">
        <f t="shared" si="14"/>
        <v>-5.676795865281175</v>
      </c>
      <c r="V28">
        <f t="shared" si="31"/>
        <v>0</v>
      </c>
      <c r="W28">
        <f t="shared" si="38"/>
        <v>0</v>
      </c>
      <c r="X28">
        <f t="shared" si="15"/>
        <v>-7.4280393000854321</v>
      </c>
      <c r="Y28">
        <f t="shared" si="16"/>
        <v>28.73739169620255</v>
      </c>
      <c r="Z28">
        <f t="shared" si="17"/>
        <v>-5.547391162144951</v>
      </c>
      <c r="AA28">
        <f t="shared" si="32"/>
        <v>0</v>
      </c>
      <c r="AB28">
        <f t="shared" si="39"/>
        <v>0</v>
      </c>
      <c r="AC28">
        <f t="shared" si="18"/>
        <v>-5.6610618337049283</v>
      </c>
      <c r="AD28">
        <f t="shared" si="19"/>
        <v>28.457910294843394</v>
      </c>
      <c r="AE28">
        <f t="shared" si="20"/>
        <v>-5.2679097607857948</v>
      </c>
      <c r="AF28">
        <f t="shared" si="33"/>
        <v>0</v>
      </c>
      <c r="AG28">
        <f t="shared" si="40"/>
        <v>0</v>
      </c>
      <c r="AH28">
        <f t="shared" si="21"/>
        <v>-5.3430178593371975</v>
      </c>
      <c r="AI28">
        <f t="shared" si="22"/>
        <v>27.018586394388052</v>
      </c>
      <c r="AJ28">
        <f t="shared" si="23"/>
        <v>-3.8285858603304526</v>
      </c>
      <c r="AK28">
        <f t="shared" si="34"/>
        <v>0</v>
      </c>
      <c r="AL28">
        <f t="shared" si="41"/>
        <v>0</v>
      </c>
      <c r="AM28">
        <f t="shared" si="24"/>
        <v>-2.9076026857953923</v>
      </c>
      <c r="AN28">
        <f t="shared" si="25"/>
        <v>0</v>
      </c>
      <c r="AO28">
        <f t="shared" si="26"/>
        <v>23.190000534057599</v>
      </c>
      <c r="AP28">
        <f>IF(AND(AO28&gt;0,AO27&gt;0),0,IF(AND(AO28&lt;0,AO27&lt;0),0,1))</f>
        <v>0</v>
      </c>
      <c r="AQ28">
        <v>0</v>
      </c>
      <c r="AR28">
        <f t="shared" si="27"/>
        <v>0</v>
      </c>
    </row>
    <row r="29" spans="1:44" x14ac:dyDescent="0.3">
      <c r="A29">
        <v>15</v>
      </c>
      <c r="B29" t="str">
        <f>HLOOKUP($B$14,BD_PRECOS!$A$1:$BX$251,A29+1,)</f>
        <v>2020-02-19</v>
      </c>
      <c r="C29">
        <f>HLOOKUP($C$1,BD_PRECOS!$A$1:$BX$251,$A29+1,)</f>
        <v>7.3315138816833496</v>
      </c>
      <c r="D29">
        <f>HLOOKUP($C$2,BD_PRECOS!$A$1:$CD$251,$A29+1,)</f>
        <v>24.069999694824201</v>
      </c>
      <c r="E29">
        <f t="shared" si="5"/>
        <v>29.030684354375072</v>
      </c>
      <c r="F29">
        <f t="shared" si="6"/>
        <v>-4.9606846595508713</v>
      </c>
      <c r="G29">
        <f t="shared" si="28"/>
        <v>0</v>
      </c>
      <c r="H29">
        <f t="shared" si="35"/>
        <v>0</v>
      </c>
      <c r="I29">
        <f t="shared" si="7"/>
        <v>-6.6447781471087994</v>
      </c>
      <c r="J29">
        <f t="shared" si="43"/>
        <v>29.667185735118732</v>
      </c>
      <c r="K29">
        <f t="shared" si="8"/>
        <v>-5.597186040294531</v>
      </c>
      <c r="L29">
        <f t="shared" si="29"/>
        <v>0</v>
      </c>
      <c r="M29">
        <f t="shared" si="36"/>
        <v>0</v>
      </c>
      <c r="N29">
        <f t="shared" si="9"/>
        <v>-7.609445019233795</v>
      </c>
      <c r="O29">
        <f t="shared" si="10"/>
        <v>28.567521873939629</v>
      </c>
      <c r="P29">
        <f t="shared" si="11"/>
        <v>-4.4975221791154283</v>
      </c>
      <c r="Q29">
        <f t="shared" si="30"/>
        <v>0</v>
      </c>
      <c r="R29">
        <f t="shared" si="37"/>
        <v>0</v>
      </c>
      <c r="S29">
        <f t="shared" si="12"/>
        <v>-6.029064886679306</v>
      </c>
      <c r="T29">
        <f t="shared" si="13"/>
        <v>28.995623407958895</v>
      </c>
      <c r="U29">
        <f t="shared" si="14"/>
        <v>-4.9256237131346943</v>
      </c>
      <c r="V29">
        <f t="shared" si="31"/>
        <v>0</v>
      </c>
      <c r="W29">
        <f t="shared" si="38"/>
        <v>0</v>
      </c>
      <c r="X29">
        <f t="shared" si="15"/>
        <v>-6.4451369023791791</v>
      </c>
      <c r="Y29">
        <f t="shared" si="16"/>
        <v>28.860595864201393</v>
      </c>
      <c r="Z29">
        <f t="shared" si="17"/>
        <v>-4.7905961693771921</v>
      </c>
      <c r="AA29">
        <f t="shared" si="32"/>
        <v>0</v>
      </c>
      <c r="AB29">
        <f t="shared" si="39"/>
        <v>0</v>
      </c>
      <c r="AC29">
        <f t="shared" si="18"/>
        <v>-4.8887594803514993</v>
      </c>
      <c r="AD29">
        <f t="shared" si="19"/>
        <v>28.577289991986611</v>
      </c>
      <c r="AE29">
        <f t="shared" si="20"/>
        <v>-4.5072902971624096</v>
      </c>
      <c r="AF29">
        <f t="shared" si="33"/>
        <v>0</v>
      </c>
      <c r="AG29">
        <f t="shared" si="40"/>
        <v>0</v>
      </c>
      <c r="AH29">
        <f t="shared" si="21"/>
        <v>-4.5715537373525006</v>
      </c>
      <c r="AI29">
        <f t="shared" si="22"/>
        <v>27.118632473435671</v>
      </c>
      <c r="AJ29">
        <f t="shared" si="23"/>
        <v>-3.04863277861147</v>
      </c>
      <c r="AK29">
        <f t="shared" si="34"/>
        <v>0</v>
      </c>
      <c r="AL29">
        <f t="shared" si="41"/>
        <v>0</v>
      </c>
      <c r="AM29">
        <f t="shared" si="24"/>
        <v>-2.3152707496886311</v>
      </c>
      <c r="AN29">
        <f t="shared" si="25"/>
        <v>0</v>
      </c>
      <c r="AO29">
        <f t="shared" si="26"/>
        <v>24.069999694824201</v>
      </c>
      <c r="AP29">
        <f t="shared" si="42"/>
        <v>0</v>
      </c>
      <c r="AQ29">
        <f>IF(AND(AP29=1,AP28=1),0,AP29)</f>
        <v>0</v>
      </c>
      <c r="AR29">
        <f t="shared" si="27"/>
        <v>0</v>
      </c>
    </row>
    <row r="30" spans="1:44" x14ac:dyDescent="0.3">
      <c r="A30">
        <v>16</v>
      </c>
      <c r="B30" t="str">
        <f>HLOOKUP($B$14,BD_PRECOS!$A$1:$BX$251,A30+1,)</f>
        <v>2020-02-20</v>
      </c>
      <c r="C30">
        <f>HLOOKUP($C$1,BD_PRECOS!$A$1:$BX$251,$A30+1,)</f>
        <v>7.0854897499084499</v>
      </c>
      <c r="D30">
        <f>HLOOKUP($C$2,BD_PRECOS!$A$1:$CD$251,$A30+1,)</f>
        <v>24.129999160766602</v>
      </c>
      <c r="E30">
        <f t="shared" si="5"/>
        <v>28.378141349199609</v>
      </c>
      <c r="F30">
        <f t="shared" si="6"/>
        <v>-4.2481421884330075</v>
      </c>
      <c r="G30">
        <f t="shared" si="28"/>
        <v>0</v>
      </c>
      <c r="H30">
        <f t="shared" si="35"/>
        <v>0</v>
      </c>
      <c r="I30">
        <f t="shared" si="7"/>
        <v>-5.6903359751285407</v>
      </c>
      <c r="J30">
        <f t="shared" si="43"/>
        <v>28.972470080218539</v>
      </c>
      <c r="K30">
        <f t="shared" si="8"/>
        <v>-4.8424709194519373</v>
      </c>
      <c r="L30">
        <f t="shared" si="29"/>
        <v>0</v>
      </c>
      <c r="M30">
        <f t="shared" si="36"/>
        <v>0</v>
      </c>
      <c r="N30">
        <f t="shared" si="9"/>
        <v>-6.583400293206803</v>
      </c>
      <c r="O30">
        <f t="shared" si="10"/>
        <v>27.950317964056623</v>
      </c>
      <c r="P30">
        <f t="shared" si="11"/>
        <v>-3.8203188032900215</v>
      </c>
      <c r="Q30">
        <f t="shared" si="30"/>
        <v>0</v>
      </c>
      <c r="R30">
        <f t="shared" si="37"/>
        <v>0</v>
      </c>
      <c r="S30">
        <f t="shared" si="12"/>
        <v>-5.1212532224502985</v>
      </c>
      <c r="T30">
        <f t="shared" si="13"/>
        <v>28.351488364858291</v>
      </c>
      <c r="U30">
        <f t="shared" si="14"/>
        <v>-4.2214892040916894</v>
      </c>
      <c r="V30">
        <f t="shared" si="31"/>
        <v>0</v>
      </c>
      <c r="W30">
        <f t="shared" si="38"/>
        <v>0</v>
      </c>
      <c r="X30">
        <f t="shared" si="15"/>
        <v>-5.5237828622055432</v>
      </c>
      <c r="Y30">
        <f t="shared" si="16"/>
        <v>28.244575024207172</v>
      </c>
      <c r="Z30">
        <f t="shared" si="17"/>
        <v>-4.1145758634405709</v>
      </c>
      <c r="AA30">
        <f t="shared" si="32"/>
        <v>0</v>
      </c>
      <c r="AB30">
        <f t="shared" si="39"/>
        <v>0</v>
      </c>
      <c r="AC30">
        <f t="shared" si="18"/>
        <v>-4.1988869545302645</v>
      </c>
      <c r="AD30">
        <f t="shared" si="19"/>
        <v>27.980391506270529</v>
      </c>
      <c r="AE30">
        <f t="shared" si="20"/>
        <v>-3.8503923455039271</v>
      </c>
      <c r="AF30">
        <f t="shared" si="33"/>
        <v>0</v>
      </c>
      <c r="AG30">
        <f t="shared" si="40"/>
        <v>0</v>
      </c>
      <c r="AH30">
        <f t="shared" si="21"/>
        <v>-3.9052899540203905</v>
      </c>
      <c r="AI30">
        <f t="shared" si="22"/>
        <v>26.618402078197562</v>
      </c>
      <c r="AJ30">
        <f t="shared" si="23"/>
        <v>-2.4884029174309603</v>
      </c>
      <c r="AK30">
        <f t="shared" si="34"/>
        <v>0</v>
      </c>
      <c r="AL30">
        <f t="shared" si="41"/>
        <v>0</v>
      </c>
      <c r="AM30">
        <f t="shared" si="24"/>
        <v>-1.8898066466344987</v>
      </c>
      <c r="AN30">
        <f t="shared" si="25"/>
        <v>0</v>
      </c>
      <c r="AO30">
        <f t="shared" si="26"/>
        <v>24.129999160766602</v>
      </c>
      <c r="AP30">
        <f t="shared" si="42"/>
        <v>0</v>
      </c>
      <c r="AQ30">
        <f>IF(AND(AP30=1,AP29=1),0,AP30)</f>
        <v>0</v>
      </c>
      <c r="AR30">
        <f t="shared" si="27"/>
        <v>0</v>
      </c>
    </row>
    <row r="31" spans="1:44" x14ac:dyDescent="0.3">
      <c r="A31">
        <v>17</v>
      </c>
      <c r="B31" t="str">
        <f>HLOOKUP($B$14,BD_PRECOS!$A$1:$BX$251,A31+1,)</f>
        <v>2020-02-21</v>
      </c>
      <c r="C31">
        <f>HLOOKUP($C$1,BD_PRECOS!$A$1:$BX$251,$A31+1,)</f>
        <v>6.9378757476806596</v>
      </c>
      <c r="D31">
        <f>HLOOKUP($C$2,BD_PRECOS!$A$1:$CD$251,$A31+1,)</f>
        <v>23.889999389648398</v>
      </c>
      <c r="E31">
        <f t="shared" si="5"/>
        <v>27.986616810835088</v>
      </c>
      <c r="F31">
        <f t="shared" si="6"/>
        <v>-4.0966174211866893</v>
      </c>
      <c r="G31">
        <f t="shared" si="28"/>
        <v>0</v>
      </c>
      <c r="H31">
        <f t="shared" si="35"/>
        <v>0</v>
      </c>
      <c r="I31">
        <f t="shared" si="7"/>
        <v>-5.4873703501707869</v>
      </c>
      <c r="J31">
        <f t="shared" si="43"/>
        <v>28.555642033757039</v>
      </c>
      <c r="K31">
        <f t="shared" si="8"/>
        <v>-4.6656426441086403</v>
      </c>
      <c r="L31">
        <f t="shared" si="29"/>
        <v>0</v>
      </c>
      <c r="M31">
        <f t="shared" si="36"/>
        <v>0</v>
      </c>
      <c r="N31">
        <f t="shared" si="9"/>
        <v>-6.3430000225379457</v>
      </c>
      <c r="O31">
        <f t="shared" si="10"/>
        <v>27.579996814374326</v>
      </c>
      <c r="P31">
        <f t="shared" si="11"/>
        <v>-3.6899974247259273</v>
      </c>
      <c r="Q31">
        <f t="shared" si="30"/>
        <v>0</v>
      </c>
      <c r="R31">
        <f t="shared" si="37"/>
        <v>0</v>
      </c>
      <c r="S31">
        <f t="shared" si="12"/>
        <v>-4.946553461961523</v>
      </c>
      <c r="T31">
        <f t="shared" si="13"/>
        <v>27.965008587442604</v>
      </c>
      <c r="U31">
        <f t="shared" si="14"/>
        <v>-4.0750091977942056</v>
      </c>
      <c r="V31">
        <f t="shared" si="31"/>
        <v>0</v>
      </c>
      <c r="W31">
        <f t="shared" si="38"/>
        <v>0</v>
      </c>
      <c r="X31">
        <f t="shared" si="15"/>
        <v>-5.3321150148360514</v>
      </c>
      <c r="Y31">
        <f t="shared" si="16"/>
        <v>27.874963714165155</v>
      </c>
      <c r="Z31">
        <f t="shared" si="17"/>
        <v>-3.9849643245167563</v>
      </c>
      <c r="AA31">
        <f t="shared" si="32"/>
        <v>0</v>
      </c>
      <c r="AB31">
        <f t="shared" si="39"/>
        <v>0</v>
      </c>
      <c r="AC31">
        <f t="shared" si="18"/>
        <v>-4.0666195670749943</v>
      </c>
      <c r="AD31">
        <f t="shared" si="19"/>
        <v>27.622253571732969</v>
      </c>
      <c r="AE31">
        <f t="shared" si="20"/>
        <v>-3.7322541820845707</v>
      </c>
      <c r="AF31">
        <f t="shared" si="33"/>
        <v>0</v>
      </c>
      <c r="AG31">
        <f t="shared" si="40"/>
        <v>0</v>
      </c>
      <c r="AH31">
        <f t="shared" si="21"/>
        <v>-3.7854674161102575</v>
      </c>
      <c r="AI31">
        <f t="shared" si="22"/>
        <v>26.318264810587376</v>
      </c>
      <c r="AJ31">
        <f t="shared" si="23"/>
        <v>-2.4282654209389776</v>
      </c>
      <c r="AK31">
        <f t="shared" si="34"/>
        <v>0</v>
      </c>
      <c r="AL31">
        <f t="shared" si="41"/>
        <v>0</v>
      </c>
      <c r="AM31">
        <f t="shared" si="24"/>
        <v>-1.8441354895295075</v>
      </c>
      <c r="AN31">
        <f t="shared" si="25"/>
        <v>0</v>
      </c>
      <c r="AO31">
        <f t="shared" si="26"/>
        <v>23.889999389648398</v>
      </c>
      <c r="AP31">
        <f>AP32</f>
        <v>0</v>
      </c>
      <c r="AQ31">
        <v>0</v>
      </c>
      <c r="AR31">
        <f t="shared" si="27"/>
        <v>0</v>
      </c>
    </row>
    <row r="32" spans="1:44" x14ac:dyDescent="0.3">
      <c r="A32">
        <v>18</v>
      </c>
      <c r="B32" t="str">
        <f>HLOOKUP($B$14,BD_PRECOS!$A$1:$BX$251,A32+1,)</f>
        <v>2020-02-27</v>
      </c>
      <c r="C32">
        <f>HLOOKUP($C$1,BD_PRECOS!$A$1:$BX$251,$A32+1,)</f>
        <v>6.3867816925048801</v>
      </c>
      <c r="D32">
        <f>HLOOKUP($C$2,BD_PRECOS!$A$1:$CD$251,$A32+1,)</f>
        <v>21.360000610351602</v>
      </c>
      <c r="E32">
        <f t="shared" si="5"/>
        <v>26.524920479242038</v>
      </c>
      <c r="F32">
        <f t="shared" si="6"/>
        <v>-5.1649198688904363</v>
      </c>
      <c r="G32">
        <f t="shared" si="28"/>
        <v>0</v>
      </c>
      <c r="H32">
        <f t="shared" si="35"/>
        <v>0</v>
      </c>
      <c r="I32">
        <f t="shared" si="7"/>
        <v>-6.9183487828227417</v>
      </c>
      <c r="J32">
        <f t="shared" si="43"/>
        <v>26.99947896678059</v>
      </c>
      <c r="K32">
        <f t="shared" si="8"/>
        <v>-5.6394783564289881</v>
      </c>
      <c r="L32">
        <f t="shared" si="29"/>
        <v>0</v>
      </c>
      <c r="M32">
        <f t="shared" si="36"/>
        <v>0</v>
      </c>
      <c r="N32">
        <f t="shared" si="9"/>
        <v>-7.6669419564526748</v>
      </c>
      <c r="O32">
        <f t="shared" si="10"/>
        <v>26.197460056236388</v>
      </c>
      <c r="P32">
        <f t="shared" si="11"/>
        <v>-4.8374594458847859</v>
      </c>
      <c r="Q32">
        <f t="shared" si="30"/>
        <v>0</v>
      </c>
      <c r="R32">
        <f t="shared" si="37"/>
        <v>0</v>
      </c>
      <c r="S32">
        <f t="shared" si="12"/>
        <v>-6.484761102757993</v>
      </c>
      <c r="T32">
        <f t="shared" si="13"/>
        <v>26.522146090897241</v>
      </c>
      <c r="U32">
        <f t="shared" si="14"/>
        <v>-5.1621454805456395</v>
      </c>
      <c r="V32">
        <f t="shared" si="31"/>
        <v>0</v>
      </c>
      <c r="W32">
        <f t="shared" si="38"/>
        <v>0</v>
      </c>
      <c r="X32">
        <f t="shared" si="15"/>
        <v>-6.754623631398128</v>
      </c>
      <c r="Y32">
        <f t="shared" si="16"/>
        <v>26.495077032578102</v>
      </c>
      <c r="Z32">
        <f t="shared" si="17"/>
        <v>-5.1350764222265006</v>
      </c>
      <c r="AA32">
        <f t="shared" si="32"/>
        <v>0</v>
      </c>
      <c r="AB32">
        <f t="shared" si="39"/>
        <v>0</v>
      </c>
      <c r="AC32">
        <f t="shared" si="18"/>
        <v>-5.2402984208858836</v>
      </c>
      <c r="AD32">
        <f t="shared" si="19"/>
        <v>26.285200963728933</v>
      </c>
      <c r="AE32">
        <f t="shared" si="20"/>
        <v>-4.9252003533773312</v>
      </c>
      <c r="AF32">
        <f t="shared" si="33"/>
        <v>0</v>
      </c>
      <c r="AG32">
        <f t="shared" si="40"/>
        <v>0</v>
      </c>
      <c r="AH32">
        <f t="shared" si="21"/>
        <v>-4.9954222156196506</v>
      </c>
      <c r="AI32">
        <f t="shared" si="22"/>
        <v>25.197748725254002</v>
      </c>
      <c r="AJ32">
        <f t="shared" si="23"/>
        <v>-3.8377481149024</v>
      </c>
      <c r="AK32">
        <f t="shared" si="34"/>
        <v>0</v>
      </c>
      <c r="AL32">
        <f t="shared" si="41"/>
        <v>0</v>
      </c>
      <c r="AM32">
        <f t="shared" si="24"/>
        <v>-2.9145609197160063</v>
      </c>
      <c r="AN32">
        <f t="shared" si="25"/>
        <v>0</v>
      </c>
      <c r="AO32">
        <f t="shared" si="26"/>
        <v>21.360000610351602</v>
      </c>
      <c r="AP32">
        <f>IF(AND(AO32&gt;0,AO31&gt;0),0,IF(AND(AO32&lt;0,AO31&lt;0),0,1))</f>
        <v>0</v>
      </c>
      <c r="AQ32">
        <v>0</v>
      </c>
      <c r="AR32">
        <f t="shared" si="27"/>
        <v>0</v>
      </c>
    </row>
    <row r="33" spans="1:44" x14ac:dyDescent="0.3">
      <c r="A33">
        <v>19</v>
      </c>
      <c r="B33" t="str">
        <f>HLOOKUP($B$14,BD_PRECOS!$A$1:$BX$251,A33+1,)</f>
        <v>2020-02-28</v>
      </c>
      <c r="C33">
        <f>HLOOKUP($C$1,BD_PRECOS!$A$1:$BX$251,$A33+1,)</f>
        <v>6.7410564422607404</v>
      </c>
      <c r="D33">
        <f>HLOOKUP($C$2,BD_PRECOS!$A$1:$CD$251,$A33+1,)</f>
        <v>21.120000839233398</v>
      </c>
      <c r="E33">
        <f t="shared" si="5"/>
        <v>27.464582406694717</v>
      </c>
      <c r="F33">
        <f t="shared" si="6"/>
        <v>-6.3445815674613186</v>
      </c>
      <c r="G33">
        <f t="shared" si="28"/>
        <v>0</v>
      </c>
      <c r="H33">
        <f t="shared" si="35"/>
        <v>0</v>
      </c>
      <c r="I33">
        <f t="shared" si="7"/>
        <v>-8.4984916085823485</v>
      </c>
      <c r="J33">
        <f t="shared" si="43"/>
        <v>27.999869509836884</v>
      </c>
      <c r="K33">
        <f t="shared" si="8"/>
        <v>-6.8798686706034857</v>
      </c>
      <c r="L33">
        <f t="shared" si="29"/>
        <v>0</v>
      </c>
      <c r="M33">
        <f t="shared" si="36"/>
        <v>0</v>
      </c>
      <c r="N33">
        <f t="shared" si="9"/>
        <v>-9.3532682336482598</v>
      </c>
      <c r="O33">
        <f t="shared" si="10"/>
        <v>27.086233686467924</v>
      </c>
      <c r="P33">
        <f t="shared" si="11"/>
        <v>-5.9662328472345258</v>
      </c>
      <c r="Q33">
        <f t="shared" si="30"/>
        <v>0</v>
      </c>
      <c r="R33">
        <f t="shared" si="37"/>
        <v>0</v>
      </c>
      <c r="S33">
        <f t="shared" si="12"/>
        <v>-7.9979160818922539</v>
      </c>
      <c r="T33">
        <f t="shared" si="13"/>
        <v>27.449700552962124</v>
      </c>
      <c r="U33">
        <f t="shared" si="14"/>
        <v>-6.3296997137287256</v>
      </c>
      <c r="V33">
        <f t="shared" si="31"/>
        <v>0</v>
      </c>
      <c r="W33">
        <f t="shared" si="38"/>
        <v>0</v>
      </c>
      <c r="X33">
        <f t="shared" si="15"/>
        <v>-8.282358454858354</v>
      </c>
      <c r="Y33">
        <f t="shared" si="16"/>
        <v>27.382147042169784</v>
      </c>
      <c r="Z33">
        <f t="shared" si="17"/>
        <v>-6.2621462029363855</v>
      </c>
      <c r="AA33">
        <f t="shared" si="32"/>
        <v>0</v>
      </c>
      <c r="AB33">
        <f t="shared" si="39"/>
        <v>0</v>
      </c>
      <c r="AC33">
        <f t="shared" si="18"/>
        <v>-6.3904628014037819</v>
      </c>
      <c r="AD33">
        <f t="shared" si="19"/>
        <v>27.144734783160104</v>
      </c>
      <c r="AE33">
        <f t="shared" si="20"/>
        <v>-6.0247339439267051</v>
      </c>
      <c r="AF33">
        <f t="shared" si="33"/>
        <v>0</v>
      </c>
      <c r="AG33">
        <f t="shared" si="40"/>
        <v>0</v>
      </c>
      <c r="AH33">
        <f t="shared" si="21"/>
        <v>-6.1106325889974453</v>
      </c>
      <c r="AI33">
        <f t="shared" si="22"/>
        <v>25.918080494396889</v>
      </c>
      <c r="AJ33">
        <f t="shared" si="23"/>
        <v>-4.798079655163491</v>
      </c>
      <c r="AK33">
        <f t="shared" si="34"/>
        <v>0</v>
      </c>
      <c r="AL33">
        <f t="shared" si="41"/>
        <v>0</v>
      </c>
      <c r="AM33">
        <f t="shared" si="24"/>
        <v>-3.6438804824947733</v>
      </c>
      <c r="AN33">
        <f t="shared" si="25"/>
        <v>0</v>
      </c>
      <c r="AO33">
        <f t="shared" si="26"/>
        <v>21.120000839233398</v>
      </c>
      <c r="AP33">
        <f t="shared" si="42"/>
        <v>0</v>
      </c>
      <c r="AQ33">
        <f>IF(AND(AP33=1,AP32=1),0,AP33)</f>
        <v>0</v>
      </c>
      <c r="AR33">
        <f t="shared" si="27"/>
        <v>0</v>
      </c>
    </row>
    <row r="34" spans="1:44" x14ac:dyDescent="0.3">
      <c r="A34">
        <v>20</v>
      </c>
      <c r="B34" t="str">
        <f>HLOOKUP($B$14,BD_PRECOS!$A$1:$BX$251,A34+1,)</f>
        <v>2020-03-02</v>
      </c>
      <c r="C34">
        <f>HLOOKUP($C$1,BD_PRECOS!$A$1:$BX$251,$A34+1,)</f>
        <v>6.9673986434936497</v>
      </c>
      <c r="D34">
        <f>HLOOKUP($C$2,BD_PRECOS!$A$1:$CD$251,$A34+1,)</f>
        <v>21.709999084472699</v>
      </c>
      <c r="E34">
        <f t="shared" si="5"/>
        <v>28.064921971456148</v>
      </c>
      <c r="F34">
        <f t="shared" si="6"/>
        <v>-6.3549228869834486</v>
      </c>
      <c r="G34">
        <f t="shared" si="28"/>
        <v>0</v>
      </c>
      <c r="H34">
        <f t="shared" si="35"/>
        <v>0</v>
      </c>
      <c r="I34">
        <f t="shared" si="7"/>
        <v>-8.5123436831826993</v>
      </c>
      <c r="J34">
        <f t="shared" si="43"/>
        <v>28.639007912345068</v>
      </c>
      <c r="K34">
        <f t="shared" si="8"/>
        <v>-6.9290088278723694</v>
      </c>
      <c r="L34">
        <f t="shared" si="29"/>
        <v>0</v>
      </c>
      <c r="M34">
        <f t="shared" si="36"/>
        <v>0</v>
      </c>
      <c r="N34">
        <f t="shared" si="9"/>
        <v>-9.4200748972613919</v>
      </c>
      <c r="O34">
        <f t="shared" si="10"/>
        <v>27.654061283560292</v>
      </c>
      <c r="P34">
        <f t="shared" si="11"/>
        <v>-5.9440621990875933</v>
      </c>
      <c r="Q34">
        <f t="shared" si="30"/>
        <v>0</v>
      </c>
      <c r="R34">
        <f t="shared" si="37"/>
        <v>0</v>
      </c>
      <c r="S34">
        <f t="shared" si="12"/>
        <v>-7.9681956556365945</v>
      </c>
      <c r="T34">
        <f t="shared" si="13"/>
        <v>28.042304792614683</v>
      </c>
      <c r="U34">
        <f t="shared" si="14"/>
        <v>-6.332305708141984</v>
      </c>
      <c r="V34">
        <f t="shared" si="31"/>
        <v>0</v>
      </c>
      <c r="W34">
        <f t="shared" si="38"/>
        <v>0</v>
      </c>
      <c r="X34">
        <f t="shared" si="15"/>
        <v>-8.2857683764720367</v>
      </c>
      <c r="Y34">
        <f t="shared" si="16"/>
        <v>27.948886214964467</v>
      </c>
      <c r="Z34">
        <f t="shared" si="17"/>
        <v>-6.2388871304917686</v>
      </c>
      <c r="AA34">
        <f t="shared" si="32"/>
        <v>0</v>
      </c>
      <c r="AB34">
        <f t="shared" si="39"/>
        <v>0</v>
      </c>
      <c r="AC34">
        <f t="shared" si="18"/>
        <v>-6.3667271311661917</v>
      </c>
      <c r="AD34">
        <f t="shared" si="19"/>
        <v>27.693881390018902</v>
      </c>
      <c r="AE34">
        <f t="shared" si="20"/>
        <v>-5.9838823055462029</v>
      </c>
      <c r="AF34">
        <f t="shared" si="33"/>
        <v>0</v>
      </c>
      <c r="AG34">
        <f t="shared" si="40"/>
        <v>0</v>
      </c>
      <c r="AH34">
        <f t="shared" si="21"/>
        <v>-6.0691985015962127</v>
      </c>
      <c r="AI34">
        <f t="shared" si="22"/>
        <v>26.378292458015952</v>
      </c>
      <c r="AJ34">
        <f t="shared" si="23"/>
        <v>-4.6682933735432535</v>
      </c>
      <c r="AK34">
        <f t="shared" si="34"/>
        <v>0</v>
      </c>
      <c r="AL34">
        <f t="shared" si="41"/>
        <v>0</v>
      </c>
      <c r="AM34">
        <f t="shared" si="24"/>
        <v>-3.5453148619797799</v>
      </c>
      <c r="AN34">
        <f t="shared" si="25"/>
        <v>0</v>
      </c>
      <c r="AO34">
        <f t="shared" si="26"/>
        <v>21.709999084472699</v>
      </c>
      <c r="AP34">
        <f t="shared" si="42"/>
        <v>0</v>
      </c>
      <c r="AQ34">
        <f>IF(AND(AP34=1,AP33=1),0,AP34)</f>
        <v>0</v>
      </c>
      <c r="AR34">
        <f t="shared" si="27"/>
        <v>0</v>
      </c>
    </row>
    <row r="35" spans="1:44" x14ac:dyDescent="0.3">
      <c r="A35">
        <v>21</v>
      </c>
      <c r="B35" t="str">
        <f>HLOOKUP($B$14,BD_PRECOS!$A$1:$BX$251,A35+1,)</f>
        <v>2020-03-03</v>
      </c>
      <c r="C35">
        <f>HLOOKUP($C$1,BD_PRECOS!$A$1:$BX$251,$A35+1,)</f>
        <v>7.0854897499084499</v>
      </c>
      <c r="D35">
        <f>HLOOKUP($C$2,BD_PRECOS!$A$1:$CD$251,$A35+1,)</f>
        <v>21.030000686645501</v>
      </c>
      <c r="E35">
        <f t="shared" si="5"/>
        <v>28.378141349199609</v>
      </c>
      <c r="F35">
        <f t="shared" si="6"/>
        <v>-7.3481406625541084</v>
      </c>
      <c r="G35">
        <f t="shared" si="28"/>
        <v>0</v>
      </c>
      <c r="H35">
        <f t="shared" si="35"/>
        <v>0</v>
      </c>
      <c r="I35">
        <f t="shared" si="7"/>
        <v>-9.8427470898425895</v>
      </c>
      <c r="J35">
        <f t="shared" si="43"/>
        <v>28.972470080218539</v>
      </c>
      <c r="K35">
        <f t="shared" si="8"/>
        <v>-7.9424693935730382</v>
      </c>
      <c r="L35">
        <f t="shared" si="29"/>
        <v>0</v>
      </c>
      <c r="M35">
        <f t="shared" si="36"/>
        <v>0</v>
      </c>
      <c r="N35">
        <f t="shared" si="9"/>
        <v>-10.797887319135976</v>
      </c>
      <c r="O35">
        <f t="shared" si="10"/>
        <v>27.950317964056623</v>
      </c>
      <c r="P35">
        <f t="shared" si="11"/>
        <v>-6.9203172774111223</v>
      </c>
      <c r="Q35">
        <f t="shared" si="30"/>
        <v>0</v>
      </c>
      <c r="R35">
        <f t="shared" si="37"/>
        <v>0</v>
      </c>
      <c r="S35">
        <f t="shared" si="12"/>
        <v>-9.2768951970183746</v>
      </c>
      <c r="T35">
        <f t="shared" si="13"/>
        <v>28.351488364858291</v>
      </c>
      <c r="U35">
        <f t="shared" si="14"/>
        <v>-7.3214876782127902</v>
      </c>
      <c r="V35">
        <f t="shared" si="31"/>
        <v>0</v>
      </c>
      <c r="W35">
        <f t="shared" si="38"/>
        <v>0</v>
      </c>
      <c r="X35">
        <f t="shared" si="15"/>
        <v>-9.5801046046883283</v>
      </c>
      <c r="Y35">
        <f t="shared" si="16"/>
        <v>28.244575024207172</v>
      </c>
      <c r="Z35">
        <f t="shared" si="17"/>
        <v>-7.2145743375616718</v>
      </c>
      <c r="AA35">
        <f t="shared" si="32"/>
        <v>0</v>
      </c>
      <c r="AB35">
        <f t="shared" si="39"/>
        <v>0</v>
      </c>
      <c r="AC35">
        <f t="shared" si="18"/>
        <v>-7.3624069828537912</v>
      </c>
      <c r="AD35">
        <f t="shared" si="19"/>
        <v>27.980391506270529</v>
      </c>
      <c r="AE35">
        <f t="shared" si="20"/>
        <v>-6.9503908196250279</v>
      </c>
      <c r="AF35">
        <f t="shared" si="33"/>
        <v>0</v>
      </c>
      <c r="AG35">
        <f t="shared" si="40"/>
        <v>0</v>
      </c>
      <c r="AH35">
        <f t="shared" si="21"/>
        <v>-7.0494871713767502</v>
      </c>
      <c r="AI35">
        <f t="shared" si="22"/>
        <v>26.618402078197562</v>
      </c>
      <c r="AJ35">
        <f t="shared" si="23"/>
        <v>-5.5884013915520612</v>
      </c>
      <c r="AK35">
        <f t="shared" si="34"/>
        <v>0</v>
      </c>
      <c r="AL35">
        <f t="shared" si="41"/>
        <v>0</v>
      </c>
      <c r="AM35">
        <f t="shared" si="24"/>
        <v>-4.2440868477681235</v>
      </c>
      <c r="AN35">
        <f t="shared" si="25"/>
        <v>0</v>
      </c>
      <c r="AO35">
        <f t="shared" si="26"/>
        <v>21.030000686645501</v>
      </c>
      <c r="AP35">
        <f>AP36</f>
        <v>0</v>
      </c>
      <c r="AQ35">
        <v>0</v>
      </c>
      <c r="AR35">
        <f t="shared" si="27"/>
        <v>0</v>
      </c>
    </row>
    <row r="36" spans="1:44" x14ac:dyDescent="0.3">
      <c r="A36">
        <v>22</v>
      </c>
      <c r="B36" t="str">
        <f>HLOOKUP($B$14,BD_PRECOS!$A$1:$BX$251,A36+1,)</f>
        <v>2020-03-04</v>
      </c>
      <c r="C36">
        <f>HLOOKUP($C$1,BD_PRECOS!$A$1:$BX$251,$A36+1,)</f>
        <v>7.25278615951538</v>
      </c>
      <c r="D36">
        <f>HLOOKUP($C$2,BD_PRECOS!$A$1:$CD$251,$A36+1,)</f>
        <v>21.290000915527301</v>
      </c>
      <c r="E36">
        <f t="shared" si="5"/>
        <v>28.82187059271892</v>
      </c>
      <c r="F36">
        <f t="shared" si="6"/>
        <v>-7.5318696771916187</v>
      </c>
      <c r="G36">
        <f t="shared" si="28"/>
        <v>0</v>
      </c>
      <c r="H36">
        <f t="shared" si="35"/>
        <v>0</v>
      </c>
      <c r="I36">
        <f t="shared" si="7"/>
        <v>-10.08884992145529</v>
      </c>
      <c r="J36">
        <f t="shared" si="43"/>
        <v>29.444876725550667</v>
      </c>
      <c r="K36">
        <f t="shared" si="8"/>
        <v>-8.1548758100233663</v>
      </c>
      <c r="L36">
        <f t="shared" si="29"/>
        <v>0</v>
      </c>
      <c r="M36">
        <f t="shared" si="36"/>
        <v>0</v>
      </c>
      <c r="N36">
        <f t="shared" si="9"/>
        <v>-11.086656521387862</v>
      </c>
      <c r="O36">
        <f t="shared" si="10"/>
        <v>28.370016622777062</v>
      </c>
      <c r="P36">
        <f t="shared" si="11"/>
        <v>-7.0800157072497605</v>
      </c>
      <c r="Q36">
        <f t="shared" si="30"/>
        <v>0</v>
      </c>
      <c r="R36">
        <f t="shared" si="37"/>
        <v>0</v>
      </c>
      <c r="S36">
        <f t="shared" si="12"/>
        <v>-9.4909757857187333</v>
      </c>
      <c r="T36">
        <f t="shared" si="13"/>
        <v>28.789500194166695</v>
      </c>
      <c r="U36">
        <f t="shared" si="14"/>
        <v>-7.4994992786393944</v>
      </c>
      <c r="V36">
        <f t="shared" si="31"/>
        <v>0</v>
      </c>
      <c r="W36">
        <f t="shared" si="38"/>
        <v>0</v>
      </c>
      <c r="X36">
        <f t="shared" si="15"/>
        <v>-9.8130312758633238</v>
      </c>
      <c r="Y36">
        <f t="shared" si="16"/>
        <v>28.663469195403238</v>
      </c>
      <c r="Z36">
        <f t="shared" si="17"/>
        <v>-7.3734682798759366</v>
      </c>
      <c r="AA36">
        <f t="shared" si="32"/>
        <v>0</v>
      </c>
      <c r="AB36">
        <f t="shared" si="39"/>
        <v>0</v>
      </c>
      <c r="AC36">
        <f t="shared" si="18"/>
        <v>-7.5245567945671574</v>
      </c>
      <c r="AD36">
        <f t="shared" si="19"/>
        <v>28.386282476557454</v>
      </c>
      <c r="AE36">
        <f t="shared" si="20"/>
        <v>-7.0962815610301533</v>
      </c>
      <c r="AF36">
        <f t="shared" si="33"/>
        <v>0</v>
      </c>
      <c r="AG36">
        <f t="shared" si="40"/>
        <v>0</v>
      </c>
      <c r="AH36">
        <f t="shared" si="21"/>
        <v>-7.1974579742637106</v>
      </c>
      <c r="AI36">
        <f t="shared" si="22"/>
        <v>26.958558746959472</v>
      </c>
      <c r="AJ36">
        <f t="shared" si="23"/>
        <v>-5.668557831432171</v>
      </c>
      <c r="AK36">
        <f t="shared" si="34"/>
        <v>0</v>
      </c>
      <c r="AL36">
        <f t="shared" si="41"/>
        <v>0</v>
      </c>
      <c r="AM36">
        <f t="shared" si="24"/>
        <v>-4.3049613033455909</v>
      </c>
      <c r="AN36">
        <f t="shared" si="25"/>
        <v>0</v>
      </c>
      <c r="AO36">
        <f t="shared" si="26"/>
        <v>21.290000915527301</v>
      </c>
      <c r="AP36">
        <f>IF(AND(AO36&gt;0,AO35&gt;0),0,IF(AND(AO36&lt;0,AO35&lt;0),0,1))</f>
        <v>0</v>
      </c>
      <c r="AQ36">
        <v>0</v>
      </c>
      <c r="AR36">
        <f t="shared" si="27"/>
        <v>0</v>
      </c>
    </row>
    <row r="37" spans="1:44" x14ac:dyDescent="0.3">
      <c r="A37">
        <v>23</v>
      </c>
      <c r="B37" t="str">
        <f>HLOOKUP($B$14,BD_PRECOS!$A$1:$BX$251,A37+1,)</f>
        <v>2020-03-05</v>
      </c>
      <c r="C37">
        <f>HLOOKUP($C$1,BD_PRECOS!$A$1:$BX$251,$A37+1,)</f>
        <v>6.7705793380737296</v>
      </c>
      <c r="D37">
        <f>HLOOKUP($C$2,BD_PRECOS!$A$1:$CD$251,$A37+1,)</f>
        <v>20.899999618530298</v>
      </c>
      <c r="E37">
        <f t="shared" si="5"/>
        <v>27.542887567315777</v>
      </c>
      <c r="F37">
        <f t="shared" si="6"/>
        <v>-6.6428879487854786</v>
      </c>
      <c r="G37">
        <f t="shared" si="28"/>
        <v>0</v>
      </c>
      <c r="H37">
        <f t="shared" si="35"/>
        <v>0</v>
      </c>
      <c r="I37">
        <f t="shared" si="7"/>
        <v>-8.8980694611978262</v>
      </c>
      <c r="J37">
        <f t="shared" si="43"/>
        <v>28.08323538842491</v>
      </c>
      <c r="K37">
        <f t="shared" si="8"/>
        <v>-7.1832357698946119</v>
      </c>
      <c r="L37">
        <f t="shared" si="29"/>
        <v>0</v>
      </c>
      <c r="M37">
        <f t="shared" si="36"/>
        <v>0</v>
      </c>
      <c r="N37">
        <f t="shared" si="9"/>
        <v>-9.7656996315116746</v>
      </c>
      <c r="O37">
        <f t="shared" si="10"/>
        <v>27.160298155653887</v>
      </c>
      <c r="P37">
        <f t="shared" si="11"/>
        <v>-6.2602985371235889</v>
      </c>
      <c r="Q37">
        <f t="shared" si="30"/>
        <v>0</v>
      </c>
      <c r="R37">
        <f t="shared" si="37"/>
        <v>0</v>
      </c>
      <c r="S37">
        <f t="shared" si="12"/>
        <v>-8.3921200579215576</v>
      </c>
      <c r="T37">
        <f t="shared" si="13"/>
        <v>27.526996758134199</v>
      </c>
      <c r="U37">
        <f t="shared" si="14"/>
        <v>-6.6269971396039011</v>
      </c>
      <c r="V37">
        <f t="shared" si="31"/>
        <v>0</v>
      </c>
      <c r="W37">
        <f t="shared" si="38"/>
        <v>0</v>
      </c>
      <c r="X37">
        <f t="shared" si="15"/>
        <v>-8.6713696181311164</v>
      </c>
      <c r="Y37">
        <f t="shared" si="16"/>
        <v>27.45606954296909</v>
      </c>
      <c r="Z37">
        <f t="shared" si="17"/>
        <v>-6.5560699244387912</v>
      </c>
      <c r="AA37">
        <f t="shared" si="32"/>
        <v>0</v>
      </c>
      <c r="AB37">
        <f t="shared" si="39"/>
        <v>0</v>
      </c>
      <c r="AC37">
        <f t="shared" si="18"/>
        <v>-6.6904092650986939</v>
      </c>
      <c r="AD37">
        <f t="shared" si="19"/>
        <v>27.216362601446036</v>
      </c>
      <c r="AE37">
        <f t="shared" si="20"/>
        <v>-6.3163629829157379</v>
      </c>
      <c r="AF37">
        <f t="shared" si="33"/>
        <v>0</v>
      </c>
      <c r="AG37">
        <f t="shared" si="40"/>
        <v>0</v>
      </c>
      <c r="AH37">
        <f t="shared" si="21"/>
        <v>-6.4064195774570427</v>
      </c>
      <c r="AI37">
        <f t="shared" si="22"/>
        <v>25.978108141825466</v>
      </c>
      <c r="AJ37">
        <f t="shared" si="23"/>
        <v>-5.0781085232951675</v>
      </c>
      <c r="AK37">
        <f t="shared" si="34"/>
        <v>0</v>
      </c>
      <c r="AL37">
        <f t="shared" si="41"/>
        <v>0</v>
      </c>
      <c r="AM37">
        <f t="shared" si="24"/>
        <v>-3.856547174266348</v>
      </c>
      <c r="AN37">
        <f t="shared" si="25"/>
        <v>0</v>
      </c>
      <c r="AO37">
        <f t="shared" si="26"/>
        <v>20.899999618530298</v>
      </c>
      <c r="AP37">
        <f t="shared" si="42"/>
        <v>0</v>
      </c>
      <c r="AQ37">
        <f>IF(AND(AP37=1,AP36=1),0,AP37)</f>
        <v>0</v>
      </c>
      <c r="AR37">
        <f t="shared" si="27"/>
        <v>0</v>
      </c>
    </row>
    <row r="38" spans="1:44" x14ac:dyDescent="0.3">
      <c r="A38">
        <v>24</v>
      </c>
      <c r="B38" t="str">
        <f>HLOOKUP($B$14,BD_PRECOS!$A$1:$BX$251,A38+1,)</f>
        <v>2020-03-06</v>
      </c>
      <c r="C38">
        <f>HLOOKUP($C$1,BD_PRECOS!$A$1:$BX$251,$A38+1,)</f>
        <v>6.4556689262390101</v>
      </c>
      <c r="D38">
        <f>HLOOKUP($C$2,BD_PRECOS!$A$1:$CD$251,$A38+1,)</f>
        <v>19.299999237060501</v>
      </c>
      <c r="E38">
        <f t="shared" si="5"/>
        <v>26.707633785431945</v>
      </c>
      <c r="F38">
        <f t="shared" si="6"/>
        <v>-7.4076345483714441</v>
      </c>
      <c r="G38">
        <f t="shared" si="28"/>
        <v>0</v>
      </c>
      <c r="H38">
        <f t="shared" si="35"/>
        <v>0</v>
      </c>
      <c r="I38">
        <f t="shared" si="7"/>
        <v>-9.9224384428505843</v>
      </c>
      <c r="J38">
        <f t="shared" si="43"/>
        <v>27.194000696631285</v>
      </c>
      <c r="K38">
        <f t="shared" si="8"/>
        <v>-7.8940014595707844</v>
      </c>
      <c r="L38">
        <f t="shared" si="29"/>
        <v>0</v>
      </c>
      <c r="M38">
        <f t="shared" si="36"/>
        <v>0</v>
      </c>
      <c r="N38">
        <f t="shared" si="9"/>
        <v>-10.731994551532596</v>
      </c>
      <c r="O38">
        <f t="shared" si="10"/>
        <v>26.370278347251151</v>
      </c>
      <c r="P38">
        <f t="shared" si="11"/>
        <v>-7.0702791101906506</v>
      </c>
      <c r="Q38">
        <f t="shared" si="30"/>
        <v>0</v>
      </c>
      <c r="R38">
        <f t="shared" si="37"/>
        <v>0</v>
      </c>
      <c r="S38">
        <f t="shared" si="12"/>
        <v>-9.4779235820592582</v>
      </c>
      <c r="T38">
        <f t="shared" si="13"/>
        <v>26.702505151410111</v>
      </c>
      <c r="U38">
        <f t="shared" si="14"/>
        <v>-7.4025059143496108</v>
      </c>
      <c r="V38">
        <f t="shared" si="31"/>
        <v>0</v>
      </c>
      <c r="W38">
        <f t="shared" si="38"/>
        <v>0</v>
      </c>
      <c r="X38">
        <f t="shared" si="15"/>
        <v>-9.6861162803465124</v>
      </c>
      <c r="Y38">
        <f t="shared" si="16"/>
        <v>26.667564061731014</v>
      </c>
      <c r="Z38">
        <f t="shared" si="17"/>
        <v>-7.367564824670513</v>
      </c>
      <c r="AA38">
        <f t="shared" si="32"/>
        <v>0</v>
      </c>
      <c r="AB38">
        <f t="shared" si="39"/>
        <v>0</v>
      </c>
      <c r="AC38">
        <f t="shared" si="18"/>
        <v>-7.5185323726409621</v>
      </c>
      <c r="AD38">
        <f t="shared" si="19"/>
        <v>26.452333696621551</v>
      </c>
      <c r="AE38">
        <f t="shared" si="20"/>
        <v>-7.1523344595610503</v>
      </c>
      <c r="AF38">
        <f t="shared" si="33"/>
        <v>0</v>
      </c>
      <c r="AG38">
        <f t="shared" si="40"/>
        <v>0</v>
      </c>
      <c r="AH38">
        <f t="shared" si="21"/>
        <v>-7.2543100563072587</v>
      </c>
      <c r="AI38">
        <f t="shared" si="22"/>
        <v>25.33781420545337</v>
      </c>
      <c r="AJ38">
        <f t="shared" si="23"/>
        <v>-6.037814968392869</v>
      </c>
      <c r="AK38">
        <f t="shared" si="34"/>
        <v>0</v>
      </c>
      <c r="AL38">
        <f t="shared" si="41"/>
        <v>0</v>
      </c>
      <c r="AM38">
        <f t="shared" si="24"/>
        <v>-4.5853920112737061</v>
      </c>
      <c r="AN38">
        <f t="shared" si="25"/>
        <v>0</v>
      </c>
      <c r="AO38">
        <f t="shared" si="26"/>
        <v>19.299999237060501</v>
      </c>
      <c r="AP38">
        <f t="shared" si="42"/>
        <v>0</v>
      </c>
      <c r="AQ38">
        <f>IF(AND(AP38=1,AP37=1),0,AP38)</f>
        <v>0</v>
      </c>
      <c r="AR38">
        <f t="shared" si="27"/>
        <v>0</v>
      </c>
    </row>
    <row r="39" spans="1:44" x14ac:dyDescent="0.3">
      <c r="A39">
        <v>25</v>
      </c>
      <c r="B39" t="str">
        <f>HLOOKUP($B$14,BD_PRECOS!$A$1:$BX$251,A39+1,)</f>
        <v>2020-03-09</v>
      </c>
      <c r="C39">
        <f>HLOOKUP($C$1,BD_PRECOS!$A$1:$BX$251,$A39+1,)</f>
        <v>5.9242568016052202</v>
      </c>
      <c r="D39">
        <f>HLOOKUP($C$2,BD_PRECOS!$A$1:$CD$251,$A39+1,)</f>
        <v>17.350000381469702</v>
      </c>
      <c r="E39">
        <f t="shared" si="5"/>
        <v>25.298140894252924</v>
      </c>
      <c r="F39">
        <f t="shared" si="6"/>
        <v>-7.9481405127832225</v>
      </c>
      <c r="G39">
        <f t="shared" si="28"/>
        <v>0</v>
      </c>
      <c r="H39">
        <f t="shared" si="35"/>
        <v>0</v>
      </c>
      <c r="I39">
        <f t="shared" si="7"/>
        <v>-10.64643975863479</v>
      </c>
      <c r="J39">
        <f t="shared" si="43"/>
        <v>25.693414882046845</v>
      </c>
      <c r="K39">
        <f t="shared" si="8"/>
        <v>-8.3434145005771434</v>
      </c>
      <c r="L39">
        <f t="shared" si="29"/>
        <v>0</v>
      </c>
      <c r="M39">
        <f t="shared" si="36"/>
        <v>0</v>
      </c>
      <c r="N39">
        <f t="shared" si="9"/>
        <v>-11.342977249239139</v>
      </c>
      <c r="O39">
        <f t="shared" si="10"/>
        <v>25.037117901903848</v>
      </c>
      <c r="P39">
        <f t="shared" si="11"/>
        <v>-7.6871175204341462</v>
      </c>
      <c r="Q39">
        <f t="shared" si="30"/>
        <v>0</v>
      </c>
      <c r="R39">
        <f t="shared" si="37"/>
        <v>0</v>
      </c>
      <c r="S39">
        <f t="shared" si="12"/>
        <v>-10.304814179113654</v>
      </c>
      <c r="T39">
        <f t="shared" si="13"/>
        <v>25.311173458312787</v>
      </c>
      <c r="U39">
        <f t="shared" si="14"/>
        <v>-7.9611730768430853</v>
      </c>
      <c r="V39">
        <f t="shared" si="31"/>
        <v>0</v>
      </c>
      <c r="W39">
        <f t="shared" si="38"/>
        <v>0</v>
      </c>
      <c r="X39">
        <f t="shared" si="15"/>
        <v>-10.417127529852346</v>
      </c>
      <c r="Y39">
        <f t="shared" si="16"/>
        <v>25.336959047343488</v>
      </c>
      <c r="Z39">
        <f t="shared" si="17"/>
        <v>-7.9869586658737859</v>
      </c>
      <c r="AA39">
        <f t="shared" si="32"/>
        <v>0</v>
      </c>
      <c r="AB39">
        <f t="shared" si="39"/>
        <v>0</v>
      </c>
      <c r="AC39">
        <f t="shared" si="18"/>
        <v>-8.1506181102387316</v>
      </c>
      <c r="AD39">
        <f t="shared" si="19"/>
        <v>25.163032967474795</v>
      </c>
      <c r="AE39">
        <f t="shared" si="20"/>
        <v>-7.8130325860050931</v>
      </c>
      <c r="AF39">
        <f t="shared" si="33"/>
        <v>0</v>
      </c>
      <c r="AG39">
        <f t="shared" si="40"/>
        <v>0</v>
      </c>
      <c r="AH39">
        <f t="shared" si="21"/>
        <v>-7.9244281960482423</v>
      </c>
      <c r="AI39">
        <f t="shared" si="22"/>
        <v>24.257316551739038</v>
      </c>
      <c r="AJ39">
        <f t="shared" si="23"/>
        <v>-6.9073161702693362</v>
      </c>
      <c r="AK39">
        <f t="shared" si="34"/>
        <v>0</v>
      </c>
      <c r="AL39">
        <f t="shared" si="41"/>
        <v>0</v>
      </c>
      <c r="AM39">
        <f t="shared" si="24"/>
        <v>-5.245730873221059</v>
      </c>
      <c r="AN39">
        <f t="shared" si="25"/>
        <v>0</v>
      </c>
      <c r="AO39">
        <f t="shared" si="26"/>
        <v>17.350000381469702</v>
      </c>
      <c r="AP39">
        <f>AP40</f>
        <v>0</v>
      </c>
      <c r="AQ39">
        <v>0</v>
      </c>
      <c r="AR39">
        <f t="shared" si="27"/>
        <v>0</v>
      </c>
    </row>
    <row r="40" spans="1:44" x14ac:dyDescent="0.3">
      <c r="A40">
        <v>26</v>
      </c>
      <c r="B40" t="str">
        <f>HLOOKUP($B$14,BD_PRECOS!$A$1:$BX$251,A40+1,)</f>
        <v>2020-03-10</v>
      </c>
      <c r="C40">
        <f>HLOOKUP($C$1,BD_PRECOS!$A$1:$BX$251,$A40+1,)</f>
        <v>6.2391676902770996</v>
      </c>
      <c r="D40">
        <f>HLOOKUP($C$2,BD_PRECOS!$A$1:$CD$251,$A40+1,)</f>
        <v>18.549999237060501</v>
      </c>
      <c r="E40">
        <f t="shared" si="5"/>
        <v>26.133395940877541</v>
      </c>
      <c r="F40">
        <f t="shared" si="6"/>
        <v>-7.5833967038170407</v>
      </c>
      <c r="G40">
        <f t="shared" si="28"/>
        <v>0</v>
      </c>
      <c r="H40">
        <f t="shared" si="35"/>
        <v>0</v>
      </c>
      <c r="I40">
        <f t="shared" si="7"/>
        <v>-10.157869761256416</v>
      </c>
      <c r="J40">
        <f t="shared" si="43"/>
        <v>26.582650920319118</v>
      </c>
      <c r="K40">
        <f t="shared" si="8"/>
        <v>-8.0326516832586172</v>
      </c>
      <c r="L40">
        <f t="shared" si="29"/>
        <v>0</v>
      </c>
      <c r="M40">
        <f t="shared" si="36"/>
        <v>0</v>
      </c>
      <c r="N40">
        <f t="shared" si="9"/>
        <v>-10.92049127943509</v>
      </c>
      <c r="O40">
        <f t="shared" si="10"/>
        <v>25.827138906554111</v>
      </c>
      <c r="P40">
        <f t="shared" si="11"/>
        <v>-7.2771396694936108</v>
      </c>
      <c r="Q40">
        <f t="shared" si="30"/>
        <v>0</v>
      </c>
      <c r="R40">
        <f t="shared" si="37"/>
        <v>0</v>
      </c>
      <c r="S40">
        <f t="shared" si="12"/>
        <v>-9.7552264356891225</v>
      </c>
      <c r="T40">
        <f t="shared" si="13"/>
        <v>26.135666313481583</v>
      </c>
      <c r="U40">
        <f t="shared" si="14"/>
        <v>-7.5856670764210818</v>
      </c>
      <c r="V40">
        <f t="shared" si="31"/>
        <v>0</v>
      </c>
      <c r="W40">
        <f t="shared" si="38"/>
        <v>0</v>
      </c>
      <c r="X40">
        <f t="shared" si="15"/>
        <v>-9.9257811093105204</v>
      </c>
      <c r="Y40">
        <f t="shared" si="16"/>
        <v>26.125465722536106</v>
      </c>
      <c r="Z40">
        <f t="shared" si="17"/>
        <v>-7.5754664854756051</v>
      </c>
      <c r="AA40">
        <f t="shared" si="32"/>
        <v>0</v>
      </c>
      <c r="AB40">
        <f t="shared" si="39"/>
        <v>0</v>
      </c>
      <c r="AC40">
        <f t="shared" si="18"/>
        <v>-7.7306941118705597</v>
      </c>
      <c r="AD40">
        <f t="shared" si="19"/>
        <v>25.927063029191402</v>
      </c>
      <c r="AE40">
        <f t="shared" si="20"/>
        <v>-7.377063792130901</v>
      </c>
      <c r="AF40">
        <f t="shared" si="33"/>
        <v>0</v>
      </c>
      <c r="AG40">
        <f t="shared" si="40"/>
        <v>0</v>
      </c>
      <c r="AH40">
        <f t="shared" si="21"/>
        <v>-7.4822435046696185</v>
      </c>
      <c r="AI40">
        <f t="shared" si="22"/>
        <v>24.897611457643833</v>
      </c>
      <c r="AJ40">
        <f t="shared" si="23"/>
        <v>-6.3476122205833327</v>
      </c>
      <c r="AK40">
        <f t="shared" si="34"/>
        <v>0</v>
      </c>
      <c r="AL40">
        <f t="shared" si="41"/>
        <v>0</v>
      </c>
      <c r="AM40">
        <f t="shared" si="24"/>
        <v>-4.820666171337411</v>
      </c>
      <c r="AN40">
        <f t="shared" si="25"/>
        <v>0</v>
      </c>
      <c r="AO40">
        <f t="shared" si="26"/>
        <v>18.549999237060501</v>
      </c>
      <c r="AP40">
        <f>IF(AND(AO40&gt;0,AO39&gt;0),0,IF(AND(AO40&lt;0,AO39&lt;0),0,1))</f>
        <v>0</v>
      </c>
      <c r="AQ40">
        <v>0</v>
      </c>
      <c r="AR40">
        <f t="shared" si="27"/>
        <v>0</v>
      </c>
    </row>
    <row r="41" spans="1:44" x14ac:dyDescent="0.3">
      <c r="A41">
        <v>27</v>
      </c>
      <c r="B41" t="str">
        <f>HLOOKUP($B$14,BD_PRECOS!$A$1:$BX$251,A41+1,)</f>
        <v>2020-03-11</v>
      </c>
      <c r="C41">
        <f>HLOOKUP($C$1,BD_PRECOS!$A$1:$BX$251,$A41+1,)</f>
        <v>5.8553700447082502</v>
      </c>
      <c r="D41">
        <f>HLOOKUP($C$2,BD_PRECOS!$A$1:$CD$251,$A41+1,)</f>
        <v>17.120000839233398</v>
      </c>
      <c r="E41">
        <f t="shared" si="5"/>
        <v>25.115428852803802</v>
      </c>
      <c r="F41">
        <f t="shared" si="6"/>
        <v>-7.9954280135704039</v>
      </c>
      <c r="G41">
        <f t="shared" si="28"/>
        <v>0</v>
      </c>
      <c r="H41">
        <f t="shared" si="35"/>
        <v>0</v>
      </c>
      <c r="I41">
        <f t="shared" si="7"/>
        <v>-10.70978080395947</v>
      </c>
      <c r="J41">
        <f t="shared" si="43"/>
        <v>25.498894498674797</v>
      </c>
      <c r="K41">
        <f t="shared" si="8"/>
        <v>-8.378893659441399</v>
      </c>
      <c r="L41">
        <f t="shared" si="29"/>
        <v>0</v>
      </c>
      <c r="M41">
        <f t="shared" si="36"/>
        <v>0</v>
      </c>
      <c r="N41">
        <f t="shared" si="9"/>
        <v>-11.391211613214649</v>
      </c>
      <c r="O41">
        <f t="shared" si="10"/>
        <v>24.864300807136612</v>
      </c>
      <c r="P41">
        <f t="shared" si="11"/>
        <v>-7.7442999679032134</v>
      </c>
      <c r="Q41">
        <f t="shared" si="30"/>
        <v>0</v>
      </c>
      <c r="R41">
        <f t="shared" si="37"/>
        <v>0</v>
      </c>
      <c r="S41">
        <f t="shared" si="12"/>
        <v>-10.381468984235246</v>
      </c>
      <c r="T41">
        <f t="shared" si="13"/>
        <v>25.130815646244624</v>
      </c>
      <c r="U41">
        <f t="shared" si="14"/>
        <v>-8.0108148070112257</v>
      </c>
      <c r="V41">
        <f t="shared" si="31"/>
        <v>0</v>
      </c>
      <c r="W41">
        <f t="shared" si="38"/>
        <v>0</v>
      </c>
      <c r="X41">
        <f t="shared" si="15"/>
        <v>-10.482083313249168</v>
      </c>
      <c r="Y41">
        <f t="shared" si="16"/>
        <v>25.164473212145111</v>
      </c>
      <c r="Z41">
        <f t="shared" si="17"/>
        <v>-8.0444723729117129</v>
      </c>
      <c r="AA41">
        <f t="shared" si="32"/>
        <v>0</v>
      </c>
      <c r="AB41">
        <f t="shared" si="39"/>
        <v>0</v>
      </c>
      <c r="AC41">
        <f t="shared" si="18"/>
        <v>-8.2093103211015759</v>
      </c>
      <c r="AD41">
        <f t="shared" si="19"/>
        <v>24.995901391474298</v>
      </c>
      <c r="AE41">
        <f t="shared" si="20"/>
        <v>-7.8759005522408998</v>
      </c>
      <c r="AF41">
        <f t="shared" si="33"/>
        <v>0</v>
      </c>
      <c r="AG41">
        <f t="shared" si="40"/>
        <v>0</v>
      </c>
      <c r="AH41">
        <f t="shared" si="21"/>
        <v>-7.9881925127566618</v>
      </c>
      <c r="AI41">
        <f t="shared" si="22"/>
        <v>24.117252041072369</v>
      </c>
      <c r="AJ41">
        <f t="shared" si="23"/>
        <v>-6.9972512018389708</v>
      </c>
      <c r="AK41">
        <f t="shared" si="34"/>
        <v>0</v>
      </c>
      <c r="AL41">
        <f t="shared" si="41"/>
        <v>0</v>
      </c>
      <c r="AM41">
        <f t="shared" si="24"/>
        <v>-5.3140316372311922</v>
      </c>
      <c r="AN41">
        <f t="shared" si="25"/>
        <v>0</v>
      </c>
      <c r="AO41">
        <f t="shared" si="26"/>
        <v>17.120000839233398</v>
      </c>
      <c r="AP41">
        <f t="shared" si="42"/>
        <v>0</v>
      </c>
      <c r="AQ41">
        <f>IF(AND(AP41=1,AP40=1),0,AP41)</f>
        <v>0</v>
      </c>
      <c r="AR41">
        <f t="shared" si="27"/>
        <v>0</v>
      </c>
    </row>
    <row r="42" spans="1:44" x14ac:dyDescent="0.3">
      <c r="A42">
        <v>28</v>
      </c>
      <c r="B42" t="str">
        <f>HLOOKUP($B$14,BD_PRECOS!$A$1:$BX$251,A42+1,)</f>
        <v>2020-03-12</v>
      </c>
      <c r="C42">
        <f>HLOOKUP($C$1,BD_PRECOS!$A$1:$BX$251,$A42+1,)</f>
        <v>4.6154093742370597</v>
      </c>
      <c r="D42">
        <f>HLOOKUP($C$2,BD_PRECOS!$A$1:$CD$251,$A42+1,)</f>
        <v>14.289999961853001</v>
      </c>
      <c r="E42">
        <f t="shared" si="5"/>
        <v>21.826614636200986</v>
      </c>
      <c r="F42">
        <f t="shared" si="6"/>
        <v>-7.5366146743479856</v>
      </c>
      <c r="G42">
        <f t="shared" si="28"/>
        <v>0</v>
      </c>
      <c r="H42">
        <f t="shared" si="35"/>
        <v>0</v>
      </c>
      <c r="I42">
        <f t="shared" si="7"/>
        <v>-10.095205788755184</v>
      </c>
      <c r="J42">
        <f t="shared" si="43"/>
        <v>21.99753029093506</v>
      </c>
      <c r="K42">
        <f t="shared" si="8"/>
        <v>-7.7075303290820596</v>
      </c>
      <c r="L42">
        <f t="shared" si="29"/>
        <v>0</v>
      </c>
      <c r="M42">
        <f t="shared" si="36"/>
        <v>0</v>
      </c>
      <c r="N42">
        <f t="shared" si="9"/>
        <v>-10.478484697667946</v>
      </c>
      <c r="O42">
        <f t="shared" si="10"/>
        <v>21.753595493821294</v>
      </c>
      <c r="P42">
        <f t="shared" si="11"/>
        <v>-7.4635955319682932</v>
      </c>
      <c r="Q42">
        <f t="shared" si="30"/>
        <v>0</v>
      </c>
      <c r="R42">
        <f t="shared" si="37"/>
        <v>0</v>
      </c>
      <c r="S42">
        <f t="shared" si="12"/>
        <v>-10.005176174365612</v>
      </c>
      <c r="T42">
        <f t="shared" si="13"/>
        <v>21.884377525906949</v>
      </c>
      <c r="U42">
        <f t="shared" si="14"/>
        <v>-7.5943775640539481</v>
      </c>
      <c r="V42">
        <f t="shared" si="31"/>
        <v>0</v>
      </c>
      <c r="W42">
        <f t="shared" si="38"/>
        <v>0</v>
      </c>
      <c r="X42">
        <f t="shared" si="15"/>
        <v>-9.937178708589288</v>
      </c>
      <c r="Y42">
        <f t="shared" si="16"/>
        <v>22.059730566483296</v>
      </c>
      <c r="Z42">
        <f t="shared" si="17"/>
        <v>-7.7697306046302952</v>
      </c>
      <c r="AA42">
        <f t="shared" si="32"/>
        <v>0</v>
      </c>
      <c r="AB42">
        <f t="shared" si="39"/>
        <v>0</v>
      </c>
      <c r="AC42">
        <f t="shared" si="18"/>
        <v>-7.9289388648473267</v>
      </c>
      <c r="AD42">
        <f t="shared" si="19"/>
        <v>21.987535337249437</v>
      </c>
      <c r="AE42">
        <f t="shared" si="20"/>
        <v>-7.697535375396436</v>
      </c>
      <c r="AF42">
        <f t="shared" si="33"/>
        <v>0</v>
      </c>
      <c r="AG42">
        <f t="shared" si="40"/>
        <v>0</v>
      </c>
      <c r="AH42">
        <f t="shared" si="21"/>
        <v>-7.8072842647722371</v>
      </c>
      <c r="AI42">
        <f t="shared" si="22"/>
        <v>21.596092788137664</v>
      </c>
      <c r="AJ42">
        <f t="shared" si="23"/>
        <v>-7.3060928262846634</v>
      </c>
      <c r="AK42">
        <f t="shared" si="34"/>
        <v>0</v>
      </c>
      <c r="AL42">
        <f t="shared" si="41"/>
        <v>0</v>
      </c>
      <c r="AM42">
        <f t="shared" si="24"/>
        <v>-5.5485800500089066</v>
      </c>
      <c r="AN42">
        <f t="shared" si="25"/>
        <v>0</v>
      </c>
      <c r="AO42">
        <f t="shared" si="26"/>
        <v>14.289999961853001</v>
      </c>
      <c r="AP42">
        <f t="shared" si="42"/>
        <v>0</v>
      </c>
      <c r="AQ42">
        <f>IF(AND(AP42=1,AP41=1),0,AP42)</f>
        <v>0</v>
      </c>
      <c r="AR42">
        <f t="shared" si="27"/>
        <v>0</v>
      </c>
    </row>
    <row r="43" spans="1:44" x14ac:dyDescent="0.3">
      <c r="A43">
        <v>29</v>
      </c>
      <c r="B43" t="str">
        <f>HLOOKUP($B$14,BD_PRECOS!$A$1:$BX$251,A43+1,)</f>
        <v>2020-03-13</v>
      </c>
      <c r="C43">
        <f>HLOOKUP($C$1,BD_PRECOS!$A$1:$BX$251,$A43+1,)</f>
        <v>5.5798234939575204</v>
      </c>
      <c r="D43">
        <f>HLOOKUP($C$2,BD_PRECOS!$A$1:$CD$251,$A43+1,)</f>
        <v>17.450000762939499</v>
      </c>
      <c r="E43">
        <f t="shared" si="5"/>
        <v>24.384581951748061</v>
      </c>
      <c r="F43">
        <f t="shared" si="6"/>
        <v>-6.9345811888085613</v>
      </c>
      <c r="G43">
        <f t="shared" si="28"/>
        <v>0</v>
      </c>
      <c r="H43">
        <f t="shared" si="35"/>
        <v>0</v>
      </c>
      <c r="I43">
        <f t="shared" si="7"/>
        <v>-9.2887890896331946</v>
      </c>
      <c r="J43">
        <f t="shared" si="43"/>
        <v>24.720814311665219</v>
      </c>
      <c r="K43">
        <f t="shared" si="8"/>
        <v>-7.2708135487257195</v>
      </c>
      <c r="L43">
        <f t="shared" si="29"/>
        <v>0</v>
      </c>
      <c r="M43">
        <f t="shared" si="36"/>
        <v>0</v>
      </c>
      <c r="N43">
        <f t="shared" si="9"/>
        <v>-9.8847627264533724</v>
      </c>
      <c r="O43">
        <f t="shared" si="10"/>
        <v>24.173033624315174</v>
      </c>
      <c r="P43">
        <f t="shared" si="11"/>
        <v>-6.7230328613756747</v>
      </c>
      <c r="Q43">
        <f t="shared" si="30"/>
        <v>0</v>
      </c>
      <c r="R43">
        <f t="shared" si="37"/>
        <v>0</v>
      </c>
      <c r="S43">
        <f t="shared" si="12"/>
        <v>-9.0124294538739385</v>
      </c>
      <c r="T43">
        <f t="shared" si="13"/>
        <v>24.409385646416645</v>
      </c>
      <c r="U43">
        <f t="shared" si="14"/>
        <v>-6.9593848834771457</v>
      </c>
      <c r="V43">
        <f t="shared" si="31"/>
        <v>0</v>
      </c>
      <c r="W43">
        <f t="shared" si="38"/>
        <v>0</v>
      </c>
      <c r="X43">
        <f t="shared" si="15"/>
        <v>-9.1062961652450145</v>
      </c>
      <c r="Y43">
        <f t="shared" si="16"/>
        <v>24.47453106530612</v>
      </c>
      <c r="Z43">
        <f t="shared" si="17"/>
        <v>-7.024530302366621</v>
      </c>
      <c r="AA43">
        <f t="shared" si="32"/>
        <v>0</v>
      </c>
      <c r="AB43">
        <f t="shared" si="39"/>
        <v>0</v>
      </c>
      <c r="AC43">
        <f t="shared" si="18"/>
        <v>-7.168468786876641</v>
      </c>
      <c r="AD43">
        <f t="shared" si="19"/>
        <v>24.327376244364395</v>
      </c>
      <c r="AE43">
        <f t="shared" si="20"/>
        <v>-6.8773754814248953</v>
      </c>
      <c r="AF43">
        <f t="shared" si="33"/>
        <v>0</v>
      </c>
      <c r="AG43">
        <f t="shared" si="40"/>
        <v>0</v>
      </c>
      <c r="AH43">
        <f t="shared" si="21"/>
        <v>-6.97543080486248</v>
      </c>
      <c r="AI43">
        <f t="shared" si="22"/>
        <v>23.556994967938383</v>
      </c>
      <c r="AJ43">
        <f t="shared" si="23"/>
        <v>-6.1069942049988839</v>
      </c>
      <c r="AK43">
        <f t="shared" si="34"/>
        <v>0</v>
      </c>
      <c r="AL43">
        <f t="shared" si="41"/>
        <v>0</v>
      </c>
      <c r="AM43">
        <f t="shared" si="24"/>
        <v>-4.6379298781245133</v>
      </c>
      <c r="AN43">
        <f t="shared" si="25"/>
        <v>0</v>
      </c>
      <c r="AO43">
        <f t="shared" si="26"/>
        <v>17.450000762939499</v>
      </c>
      <c r="AP43">
        <f>AP44</f>
        <v>0</v>
      </c>
      <c r="AQ43">
        <v>0</v>
      </c>
      <c r="AR43">
        <f t="shared" si="27"/>
        <v>0</v>
      </c>
    </row>
    <row r="44" spans="1:44" x14ac:dyDescent="0.3">
      <c r="A44">
        <v>30</v>
      </c>
      <c r="B44" t="str">
        <f>HLOOKUP($B$14,BD_PRECOS!$A$1:$BX$251,A44+1,)</f>
        <v>2020-03-16</v>
      </c>
      <c r="C44">
        <f>HLOOKUP($C$1,BD_PRECOS!$A$1:$BX$251,$A44+1,)</f>
        <v>4.9204792976379403</v>
      </c>
      <c r="D44">
        <f>HLOOKUP($C$2,BD_PRECOS!$A$1:$CD$251,$A44+1,)</f>
        <v>14.560000419616699</v>
      </c>
      <c r="E44">
        <f t="shared" si="5"/>
        <v>22.63576796261858</v>
      </c>
      <c r="F44">
        <f t="shared" si="6"/>
        <v>-8.0757675430018807</v>
      </c>
      <c r="G44">
        <f t="shared" si="28"/>
        <v>0</v>
      </c>
      <c r="H44">
        <f t="shared" si="35"/>
        <v>0</v>
      </c>
      <c r="I44">
        <f t="shared" si="7"/>
        <v>-10.817394648852327</v>
      </c>
      <c r="J44">
        <f t="shared" si="43"/>
        <v>22.85897770301132</v>
      </c>
      <c r="K44">
        <f t="shared" si="8"/>
        <v>-8.2989772833946205</v>
      </c>
      <c r="L44">
        <f t="shared" si="29"/>
        <v>0</v>
      </c>
      <c r="M44">
        <f t="shared" si="36"/>
        <v>0</v>
      </c>
      <c r="N44">
        <f t="shared" si="9"/>
        <v>-11.28256429199172</v>
      </c>
      <c r="O44">
        <f t="shared" si="10"/>
        <v>22.518928342076229</v>
      </c>
      <c r="P44">
        <f t="shared" si="11"/>
        <v>-7.9589279224595302</v>
      </c>
      <c r="Q44">
        <f t="shared" si="30"/>
        <v>0</v>
      </c>
      <c r="R44">
        <f t="shared" si="37"/>
        <v>0</v>
      </c>
      <c r="S44">
        <f t="shared" si="12"/>
        <v>-10.669184266779956</v>
      </c>
      <c r="T44">
        <f t="shared" si="13"/>
        <v>22.683104979351711</v>
      </c>
      <c r="U44">
        <f t="shared" si="14"/>
        <v>-8.1231045597350118</v>
      </c>
      <c r="V44">
        <f t="shared" si="31"/>
        <v>0</v>
      </c>
      <c r="W44">
        <f t="shared" si="38"/>
        <v>0</v>
      </c>
      <c r="X44">
        <f t="shared" si="15"/>
        <v>-10.629013503452132</v>
      </c>
      <c r="Y44">
        <f t="shared" si="16"/>
        <v>22.823596408076135</v>
      </c>
      <c r="Z44">
        <f t="shared" si="17"/>
        <v>-8.2635959884594357</v>
      </c>
      <c r="AA44">
        <f t="shared" si="32"/>
        <v>0</v>
      </c>
      <c r="AB44">
        <f t="shared" si="39"/>
        <v>0</v>
      </c>
      <c r="AC44">
        <f t="shared" si="18"/>
        <v>-8.432923962285841</v>
      </c>
      <c r="AD44">
        <f t="shared" si="19"/>
        <v>22.727689459537391</v>
      </c>
      <c r="AE44">
        <f t="shared" si="20"/>
        <v>-8.1676890399206918</v>
      </c>
      <c r="AF44">
        <f t="shared" si="33"/>
        <v>0</v>
      </c>
      <c r="AG44">
        <f t="shared" si="40"/>
        <v>0</v>
      </c>
      <c r="AH44">
        <f t="shared" si="21"/>
        <v>-8.284141223273215</v>
      </c>
      <c r="AI44">
        <f t="shared" si="22"/>
        <v>22.216378478232933</v>
      </c>
      <c r="AJ44">
        <f t="shared" si="23"/>
        <v>-7.6563780586162338</v>
      </c>
      <c r="AK44">
        <f t="shared" si="34"/>
        <v>0</v>
      </c>
      <c r="AL44">
        <f t="shared" si="41"/>
        <v>0</v>
      </c>
      <c r="AM44">
        <f t="shared" si="24"/>
        <v>-5.8146026284430832</v>
      </c>
      <c r="AN44">
        <f t="shared" si="25"/>
        <v>0</v>
      </c>
      <c r="AO44">
        <f t="shared" si="26"/>
        <v>14.560000419616699</v>
      </c>
      <c r="AP44">
        <f>IF(AND(AO44&gt;0,AO43&gt;0),0,IF(AND(AO44&lt;0,AO43&lt;0),0,1))</f>
        <v>0</v>
      </c>
      <c r="AQ44">
        <v>0</v>
      </c>
      <c r="AR44">
        <f t="shared" si="27"/>
        <v>0</v>
      </c>
    </row>
    <row r="45" spans="1:44" x14ac:dyDescent="0.3">
      <c r="A45">
        <v>31</v>
      </c>
      <c r="B45" t="str">
        <f>HLOOKUP($B$14,BD_PRECOS!$A$1:$BX$251,A45+1,)</f>
        <v>2020-03-17</v>
      </c>
      <c r="C45">
        <f>HLOOKUP($C$1,BD_PRECOS!$A$1:$BX$251,$A45+1,)</f>
        <v>5.3731632232665998</v>
      </c>
      <c r="D45">
        <f>HLOOKUP($C$2,BD_PRECOS!$A$1:$CD$251,$A45+1,)</f>
        <v>16.600000381469702</v>
      </c>
      <c r="E45">
        <f t="shared" si="5"/>
        <v>23.836445827400659</v>
      </c>
      <c r="F45">
        <f t="shared" si="6"/>
        <v>-7.2364454459309577</v>
      </c>
      <c r="G45">
        <f t="shared" si="28"/>
        <v>0</v>
      </c>
      <c r="H45">
        <f t="shared" si="35"/>
        <v>0</v>
      </c>
      <c r="I45">
        <f t="shared" si="7"/>
        <v>-9.6931326745974786</v>
      </c>
      <c r="J45">
        <f t="shared" si="43"/>
        <v>24.13725316154904</v>
      </c>
      <c r="K45">
        <f t="shared" si="8"/>
        <v>-7.5372527800793385</v>
      </c>
      <c r="L45">
        <f t="shared" si="29"/>
        <v>0</v>
      </c>
      <c r="M45">
        <f t="shared" si="36"/>
        <v>0</v>
      </c>
      <c r="N45">
        <f t="shared" si="9"/>
        <v>-10.246990222083586</v>
      </c>
      <c r="O45">
        <f t="shared" si="10"/>
        <v>23.654582340013437</v>
      </c>
      <c r="P45">
        <f t="shared" si="11"/>
        <v>-7.0545819585437357</v>
      </c>
      <c r="Q45">
        <f t="shared" si="30"/>
        <v>0</v>
      </c>
      <c r="R45">
        <f t="shared" si="37"/>
        <v>0</v>
      </c>
      <c r="S45">
        <f t="shared" si="12"/>
        <v>-9.4568810741968719</v>
      </c>
      <c r="T45">
        <f t="shared" si="13"/>
        <v>23.868312210212125</v>
      </c>
      <c r="U45">
        <f t="shared" si="14"/>
        <v>-7.2683118287424229</v>
      </c>
      <c r="V45">
        <f t="shared" si="31"/>
        <v>0</v>
      </c>
      <c r="W45">
        <f t="shared" si="38"/>
        <v>0</v>
      </c>
      <c r="X45">
        <f t="shared" si="15"/>
        <v>-9.5105244561229991</v>
      </c>
      <c r="Y45">
        <f t="shared" si="16"/>
        <v>23.957073559710967</v>
      </c>
      <c r="Z45">
        <f t="shared" si="17"/>
        <v>-7.3570731782412651</v>
      </c>
      <c r="AA45">
        <f t="shared" si="32"/>
        <v>0</v>
      </c>
      <c r="AB45">
        <f t="shared" si="39"/>
        <v>0</v>
      </c>
      <c r="AC45">
        <f t="shared" si="18"/>
        <v>-7.5078257436261122</v>
      </c>
      <c r="AD45">
        <f t="shared" si="19"/>
        <v>23.825981516362873</v>
      </c>
      <c r="AE45">
        <f t="shared" si="20"/>
        <v>-7.2259811348931713</v>
      </c>
      <c r="AF45">
        <f t="shared" si="33"/>
        <v>0</v>
      </c>
      <c r="AG45">
        <f t="shared" si="40"/>
        <v>0</v>
      </c>
      <c r="AH45">
        <f t="shared" si="21"/>
        <v>-7.329006761347558</v>
      </c>
      <c r="AI45">
        <f t="shared" si="22"/>
        <v>23.136801435938359</v>
      </c>
      <c r="AJ45">
        <f t="shared" si="23"/>
        <v>-6.5368010544686577</v>
      </c>
      <c r="AK45">
        <f t="shared" si="34"/>
        <v>0</v>
      </c>
      <c r="AL45">
        <f t="shared" si="41"/>
        <v>0</v>
      </c>
      <c r="AM45">
        <f t="shared" si="24"/>
        <v>-4.9643447987980451</v>
      </c>
      <c r="AN45">
        <f t="shared" si="25"/>
        <v>0</v>
      </c>
      <c r="AO45">
        <f t="shared" si="26"/>
        <v>16.600000381469702</v>
      </c>
      <c r="AP45">
        <f t="shared" si="42"/>
        <v>0</v>
      </c>
      <c r="AQ45">
        <f>IF(AND(AP45=1,AP44=1),0,AP45)</f>
        <v>0</v>
      </c>
      <c r="AR45">
        <f t="shared" si="27"/>
        <v>0</v>
      </c>
    </row>
    <row r="46" spans="1:44" x14ac:dyDescent="0.3">
      <c r="A46">
        <v>32</v>
      </c>
      <c r="B46" t="str">
        <f>HLOOKUP($B$14,BD_PRECOS!$A$1:$BX$251,A46+1,)</f>
        <v>2020-03-18</v>
      </c>
      <c r="C46">
        <f>HLOOKUP($C$1,BD_PRECOS!$A$1:$BX$251,$A46+1,)</f>
        <v>5.0090479850768999</v>
      </c>
      <c r="D46">
        <f>HLOOKUP($C$2,BD_PRECOS!$A$1:$CD$251,$A46+1,)</f>
        <v>15.319999694824199</v>
      </c>
      <c r="E46">
        <f t="shared" si="5"/>
        <v>22.870683444481735</v>
      </c>
      <c r="F46">
        <f t="shared" si="6"/>
        <v>-7.5506837496575354</v>
      </c>
      <c r="G46">
        <f t="shared" si="28"/>
        <v>0</v>
      </c>
      <c r="H46">
        <f t="shared" si="35"/>
        <v>0</v>
      </c>
      <c r="I46">
        <f t="shared" si="7"/>
        <v>-10.114051147930946</v>
      </c>
      <c r="J46">
        <f t="shared" si="43"/>
        <v>23.109075338775376</v>
      </c>
      <c r="K46">
        <f t="shared" si="8"/>
        <v>-7.7890756439511772</v>
      </c>
      <c r="L46">
        <f t="shared" si="29"/>
        <v>0</v>
      </c>
      <c r="M46">
        <f t="shared" si="36"/>
        <v>0</v>
      </c>
      <c r="N46">
        <f t="shared" si="9"/>
        <v>-10.589346581765694</v>
      </c>
      <c r="O46">
        <f t="shared" si="10"/>
        <v>22.7411217496341</v>
      </c>
      <c r="P46">
        <f t="shared" si="11"/>
        <v>-7.4211220548099011</v>
      </c>
      <c r="Q46">
        <f t="shared" si="30"/>
        <v>0</v>
      </c>
      <c r="R46">
        <f t="shared" si="37"/>
        <v>0</v>
      </c>
      <c r="S46">
        <f t="shared" si="12"/>
        <v>-9.9482391900545739</v>
      </c>
      <c r="T46">
        <f t="shared" si="13"/>
        <v>22.914993594867916</v>
      </c>
      <c r="U46">
        <f t="shared" si="14"/>
        <v>-7.5949939000437166</v>
      </c>
      <c r="V46">
        <f t="shared" si="31"/>
        <v>0</v>
      </c>
      <c r="W46">
        <f t="shared" si="38"/>
        <v>0</v>
      </c>
      <c r="X46">
        <f t="shared" si="15"/>
        <v>-9.9379851790107558</v>
      </c>
      <c r="Y46">
        <f t="shared" si="16"/>
        <v>23.045363910474041</v>
      </c>
      <c r="Z46">
        <f t="shared" si="17"/>
        <v>-7.7253642156498419</v>
      </c>
      <c r="AA46">
        <f t="shared" si="32"/>
        <v>0</v>
      </c>
      <c r="AB46">
        <f t="shared" si="39"/>
        <v>0</v>
      </c>
      <c r="AC46">
        <f t="shared" si="18"/>
        <v>-7.8836633715541087</v>
      </c>
      <c r="AD46">
        <f t="shared" si="19"/>
        <v>22.942572914395171</v>
      </c>
      <c r="AE46">
        <f t="shared" si="20"/>
        <v>-7.6225732195709721</v>
      </c>
      <c r="AF46">
        <f t="shared" si="33"/>
        <v>0</v>
      </c>
      <c r="AG46">
        <f t="shared" si="40"/>
        <v>0</v>
      </c>
      <c r="AH46">
        <f t="shared" si="21"/>
        <v>-7.7312533235569258</v>
      </c>
      <c r="AI46">
        <f t="shared" si="22"/>
        <v>22.396461420518641</v>
      </c>
      <c r="AJ46">
        <f t="shared" si="23"/>
        <v>-7.0764617256944415</v>
      </c>
      <c r="AK46">
        <f t="shared" si="34"/>
        <v>0</v>
      </c>
      <c r="AL46">
        <f t="shared" si="41"/>
        <v>0</v>
      </c>
      <c r="AM46">
        <f t="shared" si="24"/>
        <v>-5.3741877210457911</v>
      </c>
      <c r="AN46">
        <f t="shared" si="25"/>
        <v>0</v>
      </c>
      <c r="AO46">
        <f t="shared" si="26"/>
        <v>15.319999694824199</v>
      </c>
      <c r="AP46">
        <f t="shared" si="42"/>
        <v>0</v>
      </c>
      <c r="AQ46">
        <f>IF(AND(AP46=1,AP45=1),0,AP46)</f>
        <v>0</v>
      </c>
      <c r="AR46">
        <f t="shared" si="27"/>
        <v>0</v>
      </c>
    </row>
    <row r="47" spans="1:44" x14ac:dyDescent="0.3">
      <c r="A47">
        <v>33</v>
      </c>
      <c r="B47" t="str">
        <f>HLOOKUP($B$14,BD_PRECOS!$A$1:$BX$251,A47+1,)</f>
        <v>2020-03-19</v>
      </c>
      <c r="C47">
        <f>HLOOKUP($C$1,BD_PRECOS!$A$1:$BX$251,$A47+1,)</f>
        <v>4.5760455131530797</v>
      </c>
      <c r="D47">
        <f>HLOOKUP($C$2,BD_PRECOS!$A$1:$CD$251,$A47+1,)</f>
        <v>18</v>
      </c>
      <c r="E47">
        <f t="shared" si="5"/>
        <v>21.722207755372928</v>
      </c>
      <c r="F47">
        <f t="shared" si="6"/>
        <v>-3.7222077553729278</v>
      </c>
      <c r="G47">
        <f t="shared" si="28"/>
        <v>0</v>
      </c>
      <c r="H47">
        <f t="shared" si="35"/>
        <v>0</v>
      </c>
      <c r="I47">
        <f t="shared" si="7"/>
        <v>-4.9858530524172071</v>
      </c>
      <c r="J47">
        <f t="shared" si="43"/>
        <v>21.886375786151042</v>
      </c>
      <c r="K47">
        <f t="shared" si="8"/>
        <v>-3.8863757861510422</v>
      </c>
      <c r="L47">
        <f t="shared" si="29"/>
        <v>0</v>
      </c>
      <c r="M47">
        <f t="shared" si="36"/>
        <v>0</v>
      </c>
      <c r="N47">
        <f t="shared" si="9"/>
        <v>-5.2835769002314059</v>
      </c>
      <c r="O47">
        <f t="shared" si="10"/>
        <v>21.654842868240024</v>
      </c>
      <c r="P47">
        <f t="shared" si="11"/>
        <v>-3.6548428682400242</v>
      </c>
      <c r="Q47">
        <f t="shared" si="30"/>
        <v>0</v>
      </c>
      <c r="R47">
        <f t="shared" si="37"/>
        <v>0</v>
      </c>
      <c r="S47">
        <f t="shared" si="12"/>
        <v>-4.899427712787868</v>
      </c>
      <c r="T47">
        <f t="shared" si="13"/>
        <v>21.781315919010861</v>
      </c>
      <c r="U47">
        <f t="shared" si="14"/>
        <v>-3.7813159190108614</v>
      </c>
      <c r="V47">
        <f t="shared" si="31"/>
        <v>0</v>
      </c>
      <c r="W47">
        <f t="shared" si="38"/>
        <v>0</v>
      </c>
      <c r="X47">
        <f t="shared" si="15"/>
        <v>-4.94781984750127</v>
      </c>
      <c r="Y47">
        <f t="shared" si="16"/>
        <v>21.961167232084229</v>
      </c>
      <c r="Z47">
        <f t="shared" si="17"/>
        <v>-3.9611672320842288</v>
      </c>
      <c r="AA47">
        <f t="shared" si="32"/>
        <v>0</v>
      </c>
      <c r="AB47">
        <f t="shared" si="39"/>
        <v>0</v>
      </c>
      <c r="AC47">
        <f t="shared" si="18"/>
        <v>-4.0423348523712193</v>
      </c>
      <c r="AD47">
        <f t="shared" si="19"/>
        <v>21.892031579534873</v>
      </c>
      <c r="AE47">
        <f t="shared" si="20"/>
        <v>-3.8920315795348728</v>
      </c>
      <c r="AF47">
        <f t="shared" si="33"/>
        <v>0</v>
      </c>
      <c r="AG47">
        <f t="shared" si="40"/>
        <v>0</v>
      </c>
      <c r="AH47">
        <f t="shared" si="21"/>
        <v>-3.9475228663478936</v>
      </c>
      <c r="AI47">
        <f t="shared" si="22"/>
        <v>21.516055924899575</v>
      </c>
      <c r="AJ47">
        <f t="shared" si="23"/>
        <v>-3.5160559248995753</v>
      </c>
      <c r="AK47">
        <f t="shared" si="34"/>
        <v>0</v>
      </c>
      <c r="AL47">
        <f t="shared" si="41"/>
        <v>0</v>
      </c>
      <c r="AM47">
        <f t="shared" si="24"/>
        <v>-2.6702532014686002</v>
      </c>
      <c r="AN47">
        <f t="shared" si="25"/>
        <v>0</v>
      </c>
      <c r="AO47">
        <f t="shared" si="26"/>
        <v>18</v>
      </c>
      <c r="AP47">
        <f>AP48</f>
        <v>0</v>
      </c>
      <c r="AQ47">
        <v>0</v>
      </c>
      <c r="AR47">
        <f t="shared" si="27"/>
        <v>0</v>
      </c>
    </row>
    <row r="48" spans="1:44" x14ac:dyDescent="0.3">
      <c r="A48">
        <v>34</v>
      </c>
      <c r="B48" t="str">
        <f>HLOOKUP($B$14,BD_PRECOS!$A$1:$BX$251,A48+1,)</f>
        <v>2020-03-20</v>
      </c>
      <c r="C48">
        <f>HLOOKUP($C$1,BD_PRECOS!$A$1:$BX$251,$A48+1,)</f>
        <v>4.3595442771911603</v>
      </c>
      <c r="D48">
        <f>HLOOKUP($C$2,BD_PRECOS!$A$1:$CD$251,$A48+1,)</f>
        <v>18.409999847412099</v>
      </c>
      <c r="E48">
        <f t="shared" si="5"/>
        <v>21.147969910818496</v>
      </c>
      <c r="F48">
        <f t="shared" si="6"/>
        <v>-2.7379700634063973</v>
      </c>
      <c r="G48">
        <f t="shared" si="28"/>
        <v>0</v>
      </c>
      <c r="H48">
        <f t="shared" si="35"/>
        <v>0</v>
      </c>
      <c r="I48">
        <f t="shared" si="7"/>
        <v>-3.6674783610228698</v>
      </c>
      <c r="J48">
        <f t="shared" si="43"/>
        <v>21.27502600983885</v>
      </c>
      <c r="K48">
        <f t="shared" si="8"/>
        <v>-2.8650261624267515</v>
      </c>
      <c r="L48">
        <f t="shared" si="29"/>
        <v>0</v>
      </c>
      <c r="M48">
        <f t="shared" si="36"/>
        <v>0</v>
      </c>
      <c r="N48">
        <f t="shared" si="9"/>
        <v>-3.8950392044688136</v>
      </c>
      <c r="O48">
        <f t="shared" si="10"/>
        <v>21.111703427542963</v>
      </c>
      <c r="P48">
        <f t="shared" si="11"/>
        <v>-2.7017035801308644</v>
      </c>
      <c r="Q48">
        <f t="shared" si="30"/>
        <v>0</v>
      </c>
      <c r="R48">
        <f t="shared" si="37"/>
        <v>0</v>
      </c>
      <c r="S48">
        <f t="shared" si="12"/>
        <v>-3.6217155892684074</v>
      </c>
      <c r="T48">
        <f t="shared" si="13"/>
        <v>21.214477081082308</v>
      </c>
      <c r="U48">
        <f t="shared" si="14"/>
        <v>-2.8044772336702088</v>
      </c>
      <c r="V48">
        <f t="shared" si="31"/>
        <v>0</v>
      </c>
      <c r="W48">
        <f t="shared" si="38"/>
        <v>0</v>
      </c>
      <c r="X48">
        <f t="shared" si="15"/>
        <v>-3.6696347027911629</v>
      </c>
      <c r="Y48">
        <f t="shared" si="16"/>
        <v>21.4190688928893</v>
      </c>
      <c r="Z48">
        <f t="shared" si="17"/>
        <v>-3.0090690454772009</v>
      </c>
      <c r="AA48">
        <f t="shared" si="32"/>
        <v>0</v>
      </c>
      <c r="AB48">
        <f t="shared" si="39"/>
        <v>0</v>
      </c>
      <c r="AC48">
        <f t="shared" si="18"/>
        <v>-3.0707273798495471</v>
      </c>
      <c r="AD48">
        <f t="shared" si="19"/>
        <v>21.366760912104702</v>
      </c>
      <c r="AE48">
        <f t="shared" si="20"/>
        <v>-2.9567610646926035</v>
      </c>
      <c r="AF48">
        <f t="shared" si="33"/>
        <v>0</v>
      </c>
      <c r="AG48">
        <f t="shared" si="40"/>
        <v>0</v>
      </c>
      <c r="AH48">
        <f t="shared" si="21"/>
        <v>-2.9989175767674716</v>
      </c>
      <c r="AI48">
        <f t="shared" si="22"/>
        <v>21.075853177090021</v>
      </c>
      <c r="AJ48">
        <f t="shared" si="23"/>
        <v>-2.6658533296779225</v>
      </c>
      <c r="AK48">
        <f t="shared" si="34"/>
        <v>0</v>
      </c>
      <c r="AL48">
        <f t="shared" si="41"/>
        <v>0</v>
      </c>
      <c r="AM48">
        <f t="shared" si="24"/>
        <v>-2.0245705814311012</v>
      </c>
      <c r="AN48">
        <f t="shared" si="25"/>
        <v>0</v>
      </c>
      <c r="AO48">
        <f t="shared" si="26"/>
        <v>18.409999847412099</v>
      </c>
      <c r="AP48">
        <f>IF(AND(AO48&gt;0,AO47&gt;0),0,IF(AND(AO48&lt;0,AO47&lt;0),0,1))</f>
        <v>0</v>
      </c>
      <c r="AQ48">
        <v>0</v>
      </c>
      <c r="AR48">
        <f t="shared" si="27"/>
        <v>0</v>
      </c>
    </row>
    <row r="49" spans="1:44" x14ac:dyDescent="0.3">
      <c r="A49">
        <v>35</v>
      </c>
      <c r="B49" t="str">
        <f>HLOOKUP($B$14,BD_PRECOS!$A$1:$BX$251,A49+1,)</f>
        <v>2020-03-23</v>
      </c>
      <c r="C49">
        <f>HLOOKUP($C$1,BD_PRECOS!$A$1:$BX$251,$A49+1,)</f>
        <v>4.07415676116943</v>
      </c>
      <c r="D49">
        <f>HLOOKUP($C$2,BD_PRECOS!$A$1:$CD$251,$A49+1,)</f>
        <v>17.600000381469702</v>
      </c>
      <c r="E49">
        <f t="shared" si="5"/>
        <v>20.391021289555724</v>
      </c>
      <c r="F49">
        <f t="shared" si="6"/>
        <v>-2.791020908086022</v>
      </c>
      <c r="G49">
        <f t="shared" si="28"/>
        <v>0</v>
      </c>
      <c r="H49">
        <f t="shared" si="35"/>
        <v>0</v>
      </c>
      <c r="I49">
        <f t="shared" si="7"/>
        <v>-3.7385393369980591</v>
      </c>
      <c r="J49">
        <f t="shared" si="43"/>
        <v>20.469157196633251</v>
      </c>
      <c r="K49">
        <f t="shared" si="8"/>
        <v>-2.8691568151635494</v>
      </c>
      <c r="L49">
        <f t="shared" si="29"/>
        <v>0</v>
      </c>
      <c r="M49">
        <f t="shared" si="36"/>
        <v>0</v>
      </c>
      <c r="N49">
        <f t="shared" si="9"/>
        <v>-3.900654878964521</v>
      </c>
      <c r="O49">
        <f t="shared" si="10"/>
        <v>20.395748088326187</v>
      </c>
      <c r="P49">
        <f t="shared" si="11"/>
        <v>-2.7957477068564849</v>
      </c>
      <c r="Q49">
        <f t="shared" si="30"/>
        <v>0</v>
      </c>
      <c r="R49">
        <f t="shared" si="37"/>
        <v>0</v>
      </c>
      <c r="S49">
        <f t="shared" si="12"/>
        <v>-3.7477845934131238</v>
      </c>
      <c r="T49">
        <f t="shared" si="13"/>
        <v>20.467281679530295</v>
      </c>
      <c r="U49">
        <f t="shared" si="14"/>
        <v>-2.8672812980605933</v>
      </c>
      <c r="V49">
        <f t="shared" si="31"/>
        <v>0</v>
      </c>
      <c r="W49">
        <f t="shared" si="38"/>
        <v>0</v>
      </c>
      <c r="X49">
        <f t="shared" si="15"/>
        <v>-3.7518132890161873</v>
      </c>
      <c r="Y49">
        <f t="shared" si="16"/>
        <v>20.704485912450529</v>
      </c>
      <c r="Z49">
        <f t="shared" si="17"/>
        <v>-3.1044855309808277</v>
      </c>
      <c r="AA49">
        <f t="shared" si="32"/>
        <v>0</v>
      </c>
      <c r="AB49">
        <f t="shared" si="39"/>
        <v>0</v>
      </c>
      <c r="AC49">
        <f t="shared" si="18"/>
        <v>-3.168099028720615</v>
      </c>
      <c r="AD49">
        <f t="shared" si="19"/>
        <v>20.674359825566146</v>
      </c>
      <c r="AE49">
        <f t="shared" si="20"/>
        <v>-3.0743594440964443</v>
      </c>
      <c r="AF49">
        <f t="shared" si="33"/>
        <v>0</v>
      </c>
      <c r="AG49">
        <f t="shared" si="40"/>
        <v>0</v>
      </c>
      <c r="AH49">
        <f t="shared" si="21"/>
        <v>-3.1181926346018161</v>
      </c>
      <c r="AI49">
        <f t="shared" si="22"/>
        <v>20.495586888146502</v>
      </c>
      <c r="AJ49">
        <f t="shared" si="23"/>
        <v>-2.8955865066767998</v>
      </c>
      <c r="AK49">
        <f t="shared" si="34"/>
        <v>0</v>
      </c>
      <c r="AL49">
        <f t="shared" si="41"/>
        <v>0</v>
      </c>
      <c r="AM49">
        <f t="shared" si="24"/>
        <v>-2.1990404318736321</v>
      </c>
      <c r="AN49">
        <f t="shared" si="25"/>
        <v>0</v>
      </c>
      <c r="AO49">
        <f t="shared" si="26"/>
        <v>17.600000381469702</v>
      </c>
      <c r="AP49">
        <f t="shared" si="42"/>
        <v>0</v>
      </c>
      <c r="AQ49">
        <f>IF(AND(AP49=1,AP48=1),0,AP49)</f>
        <v>0</v>
      </c>
      <c r="AR49">
        <f t="shared" si="27"/>
        <v>0</v>
      </c>
    </row>
    <row r="50" spans="1:44" x14ac:dyDescent="0.3">
      <c r="A50">
        <v>36</v>
      </c>
      <c r="B50" t="str">
        <f>HLOOKUP($B$14,BD_PRECOS!$A$1:$BX$251,A50+1,)</f>
        <v>2020-03-24</v>
      </c>
      <c r="C50">
        <f>HLOOKUP($C$1,BD_PRECOS!$A$1:$BX$251,$A50+1,)</f>
        <v>3.9855883121490501</v>
      </c>
      <c r="D50">
        <f>HLOOKUP($C$2,BD_PRECOS!$A$1:$CD$251,$A50+1,)</f>
        <v>19.0100002288818</v>
      </c>
      <c r="E50">
        <f t="shared" si="5"/>
        <v>20.15610644006296</v>
      </c>
      <c r="F50">
        <f t="shared" si="6"/>
        <v>-1.1461062111811593</v>
      </c>
      <c r="G50">
        <f t="shared" si="28"/>
        <v>0</v>
      </c>
      <c r="H50">
        <f t="shared" si="35"/>
        <v>0</v>
      </c>
      <c r="I50">
        <f t="shared" si="7"/>
        <v>-1.5351956491851935</v>
      </c>
      <c r="J50">
        <f t="shared" si="43"/>
        <v>20.219060234108515</v>
      </c>
      <c r="K50">
        <f t="shared" si="8"/>
        <v>-1.2090600052267142</v>
      </c>
      <c r="L50">
        <f t="shared" si="29"/>
        <v>0</v>
      </c>
      <c r="M50">
        <f t="shared" si="36"/>
        <v>0</v>
      </c>
      <c r="N50">
        <f t="shared" si="9"/>
        <v>-1.6437323270110702</v>
      </c>
      <c r="O50">
        <f t="shared" si="10"/>
        <v>20.173555278892081</v>
      </c>
      <c r="P50">
        <f t="shared" si="11"/>
        <v>-1.1635550500102809</v>
      </c>
      <c r="Q50">
        <f t="shared" si="30"/>
        <v>0</v>
      </c>
      <c r="R50">
        <f t="shared" si="37"/>
        <v>0</v>
      </c>
      <c r="S50">
        <f t="shared" si="12"/>
        <v>-1.5597808340580783</v>
      </c>
      <c r="T50">
        <f t="shared" si="13"/>
        <v>20.235393688236442</v>
      </c>
      <c r="U50">
        <f t="shared" si="14"/>
        <v>-1.2253934593546418</v>
      </c>
      <c r="V50">
        <f t="shared" si="31"/>
        <v>0</v>
      </c>
      <c r="W50">
        <f t="shared" si="38"/>
        <v>0</v>
      </c>
      <c r="X50">
        <f t="shared" si="15"/>
        <v>-1.6034169609343667</v>
      </c>
      <c r="Y50">
        <f t="shared" si="16"/>
        <v>20.482719007029889</v>
      </c>
      <c r="Z50">
        <f t="shared" si="17"/>
        <v>-1.4727187781480886</v>
      </c>
      <c r="AA50">
        <f t="shared" si="32"/>
        <v>0</v>
      </c>
      <c r="AB50">
        <f t="shared" si="39"/>
        <v>0</v>
      </c>
      <c r="AC50">
        <f t="shared" si="18"/>
        <v>-1.5028960141925636</v>
      </c>
      <c r="AD50">
        <f t="shared" si="19"/>
        <v>20.459476949154425</v>
      </c>
      <c r="AE50">
        <f t="shared" si="20"/>
        <v>-1.4494767202726244</v>
      </c>
      <c r="AF50">
        <f t="shared" si="33"/>
        <v>0</v>
      </c>
      <c r="AG50">
        <f t="shared" si="40"/>
        <v>0</v>
      </c>
      <c r="AH50">
        <f t="shared" si="21"/>
        <v>-1.4701428754077421</v>
      </c>
      <c r="AI50">
        <f t="shared" si="22"/>
        <v>20.31550443062714</v>
      </c>
      <c r="AJ50">
        <f t="shared" si="23"/>
        <v>-1.3055042017453395</v>
      </c>
      <c r="AK50">
        <f t="shared" si="34"/>
        <v>0</v>
      </c>
      <c r="AL50">
        <f t="shared" si="41"/>
        <v>0</v>
      </c>
      <c r="AM50">
        <f t="shared" si="24"/>
        <v>-0.99145942177832946</v>
      </c>
      <c r="AN50">
        <f t="shared" si="25"/>
        <v>0</v>
      </c>
      <c r="AO50">
        <f t="shared" si="26"/>
        <v>19.0100002288818</v>
      </c>
      <c r="AP50">
        <f t="shared" si="42"/>
        <v>0</v>
      </c>
      <c r="AQ50">
        <f>IF(AND(AP50=1,AP49=1),0,AP50)</f>
        <v>0</v>
      </c>
      <c r="AR50">
        <f t="shared" si="27"/>
        <v>0</v>
      </c>
    </row>
    <row r="51" spans="1:44" x14ac:dyDescent="0.3">
      <c r="A51">
        <v>37</v>
      </c>
      <c r="B51" t="str">
        <f>HLOOKUP($B$14,BD_PRECOS!$A$1:$BX$251,A51+1,)</f>
        <v>2020-03-25</v>
      </c>
      <c r="C51">
        <f>HLOOKUP($C$1,BD_PRECOS!$A$1:$BX$251,$A51+1,)</f>
        <v>4.9204792976379403</v>
      </c>
      <c r="D51">
        <f>HLOOKUP($C$2,BD_PRECOS!$A$1:$CD$251,$A51+1,)</f>
        <v>19.549999237060501</v>
      </c>
      <c r="E51">
        <f t="shared" si="5"/>
        <v>22.63576796261858</v>
      </c>
      <c r="F51">
        <f t="shared" si="6"/>
        <v>-3.0857687255580792</v>
      </c>
      <c r="G51">
        <f t="shared" si="28"/>
        <v>0</v>
      </c>
      <c r="H51">
        <f t="shared" si="35"/>
        <v>0</v>
      </c>
      <c r="I51">
        <f t="shared" si="7"/>
        <v>-4.1333505356247544</v>
      </c>
      <c r="J51">
        <f t="shared" si="43"/>
        <v>22.85897770301132</v>
      </c>
      <c r="K51">
        <f t="shared" si="8"/>
        <v>-3.308978465950819</v>
      </c>
      <c r="L51">
        <f t="shared" si="29"/>
        <v>0</v>
      </c>
      <c r="M51">
        <f t="shared" si="36"/>
        <v>0</v>
      </c>
      <c r="N51">
        <f t="shared" si="9"/>
        <v>-4.4985979606917565</v>
      </c>
      <c r="O51">
        <f t="shared" si="10"/>
        <v>22.518928342076229</v>
      </c>
      <c r="P51">
        <f t="shared" si="11"/>
        <v>-2.9689291050157287</v>
      </c>
      <c r="Q51">
        <f t="shared" si="30"/>
        <v>0</v>
      </c>
      <c r="R51">
        <f t="shared" si="37"/>
        <v>0</v>
      </c>
      <c r="S51">
        <f t="shared" si="12"/>
        <v>-3.9799395100728749</v>
      </c>
      <c r="T51">
        <f t="shared" si="13"/>
        <v>22.683104979351711</v>
      </c>
      <c r="U51">
        <f t="shared" si="14"/>
        <v>-3.1331057422912103</v>
      </c>
      <c r="V51">
        <f t="shared" si="31"/>
        <v>0</v>
      </c>
      <c r="W51">
        <f t="shared" si="38"/>
        <v>0</v>
      </c>
      <c r="X51">
        <f t="shared" si="15"/>
        <v>-4.0996423224229739</v>
      </c>
      <c r="Y51">
        <f t="shared" si="16"/>
        <v>22.823596408076135</v>
      </c>
      <c r="Z51">
        <f t="shared" si="17"/>
        <v>-3.2735971710156342</v>
      </c>
      <c r="AA51">
        <f t="shared" si="32"/>
        <v>0</v>
      </c>
      <c r="AB51">
        <f t="shared" si="39"/>
        <v>0</v>
      </c>
      <c r="AC51">
        <f t="shared" si="18"/>
        <v>-3.3406759073026042</v>
      </c>
      <c r="AD51">
        <f t="shared" si="19"/>
        <v>22.727689459537391</v>
      </c>
      <c r="AE51">
        <f t="shared" si="20"/>
        <v>-3.1776902224768904</v>
      </c>
      <c r="AF51">
        <f t="shared" si="33"/>
        <v>0</v>
      </c>
      <c r="AG51">
        <f t="shared" si="40"/>
        <v>0</v>
      </c>
      <c r="AH51">
        <f t="shared" si="21"/>
        <v>-3.2229966687209548</v>
      </c>
      <c r="AI51">
        <f t="shared" si="22"/>
        <v>22.216378478232933</v>
      </c>
      <c r="AJ51">
        <f t="shared" si="23"/>
        <v>-2.6663792411724323</v>
      </c>
      <c r="AK51">
        <f t="shared" si="34"/>
        <v>0</v>
      </c>
      <c r="AL51">
        <f t="shared" si="41"/>
        <v>0</v>
      </c>
      <c r="AM51">
        <f t="shared" si="24"/>
        <v>-2.0249699826015886</v>
      </c>
      <c r="AN51">
        <f t="shared" si="25"/>
        <v>0</v>
      </c>
      <c r="AO51">
        <f t="shared" si="26"/>
        <v>19.549999237060501</v>
      </c>
      <c r="AP51">
        <f>AP52</f>
        <v>0</v>
      </c>
      <c r="AQ51">
        <v>0</v>
      </c>
      <c r="AR51">
        <f t="shared" si="27"/>
        <v>0</v>
      </c>
    </row>
    <row r="52" spans="1:44" x14ac:dyDescent="0.3">
      <c r="A52">
        <v>38</v>
      </c>
      <c r="B52" t="str">
        <f>HLOOKUP($B$14,BD_PRECOS!$A$1:$BX$251,A52+1,)</f>
        <v>2020-03-26</v>
      </c>
      <c r="C52">
        <f>HLOOKUP($C$1,BD_PRECOS!$A$1:$BX$251,$A52+1,)</f>
        <v>4.9204792976379403</v>
      </c>
      <c r="D52">
        <f>HLOOKUP($C$2,BD_PRECOS!$A$1:$CD$251,$A52+1,)</f>
        <v>21.030000686645501</v>
      </c>
      <c r="E52">
        <f t="shared" si="5"/>
        <v>22.63576796261858</v>
      </c>
      <c r="F52">
        <f t="shared" si="6"/>
        <v>-1.6057672759730792</v>
      </c>
      <c r="G52">
        <f t="shared" si="28"/>
        <v>0</v>
      </c>
      <c r="H52">
        <f t="shared" si="35"/>
        <v>0</v>
      </c>
      <c r="I52">
        <f t="shared" si="7"/>
        <v>-2.1509061827151847</v>
      </c>
      <c r="J52">
        <f t="shared" si="43"/>
        <v>22.85897770301132</v>
      </c>
      <c r="K52">
        <f t="shared" si="8"/>
        <v>-1.828977016365819</v>
      </c>
      <c r="L52">
        <f t="shared" si="29"/>
        <v>0</v>
      </c>
      <c r="M52">
        <f t="shared" si="36"/>
        <v>0</v>
      </c>
      <c r="N52">
        <f t="shared" si="9"/>
        <v>-2.4865173226840986</v>
      </c>
      <c r="O52">
        <f t="shared" si="10"/>
        <v>22.518928342076229</v>
      </c>
      <c r="P52">
        <f t="shared" si="11"/>
        <v>-1.4889276554307287</v>
      </c>
      <c r="Q52">
        <f t="shared" si="30"/>
        <v>0</v>
      </c>
      <c r="R52">
        <f t="shared" si="37"/>
        <v>0</v>
      </c>
      <c r="S52">
        <f t="shared" si="12"/>
        <v>-1.9959526798662088</v>
      </c>
      <c r="T52">
        <f t="shared" si="13"/>
        <v>22.683104979351711</v>
      </c>
      <c r="U52">
        <f t="shared" si="14"/>
        <v>-1.6531042927062103</v>
      </c>
      <c r="V52">
        <f t="shared" si="31"/>
        <v>0</v>
      </c>
      <c r="W52">
        <f t="shared" si="38"/>
        <v>0</v>
      </c>
      <c r="X52">
        <f t="shared" si="15"/>
        <v>-2.1630729631236192</v>
      </c>
      <c r="Y52">
        <f t="shared" si="16"/>
        <v>22.823596408076135</v>
      </c>
      <c r="Z52">
        <f t="shared" si="17"/>
        <v>-1.7935957214306342</v>
      </c>
      <c r="AA52">
        <f t="shared" si="32"/>
        <v>0</v>
      </c>
      <c r="AB52">
        <f t="shared" si="39"/>
        <v>0</v>
      </c>
      <c r="AC52">
        <f t="shared" si="18"/>
        <v>-1.8303479936614768</v>
      </c>
      <c r="AD52">
        <f t="shared" si="19"/>
        <v>22.727689459537391</v>
      </c>
      <c r="AE52">
        <f t="shared" si="20"/>
        <v>-1.6976887728918904</v>
      </c>
      <c r="AF52">
        <f t="shared" si="33"/>
        <v>0</v>
      </c>
      <c r="AG52">
        <f t="shared" si="40"/>
        <v>0</v>
      </c>
      <c r="AH52">
        <f t="shared" si="21"/>
        <v>-1.7218938526017133</v>
      </c>
      <c r="AI52">
        <f t="shared" si="22"/>
        <v>22.216378478232933</v>
      </c>
      <c r="AJ52">
        <f t="shared" si="23"/>
        <v>-1.1863777915874323</v>
      </c>
      <c r="AK52">
        <f t="shared" si="34"/>
        <v>0</v>
      </c>
      <c r="AL52">
        <f t="shared" si="41"/>
        <v>0</v>
      </c>
      <c r="AM52">
        <f t="shared" si="24"/>
        <v>-0.90098939374181619</v>
      </c>
      <c r="AN52">
        <f t="shared" si="25"/>
        <v>0</v>
      </c>
      <c r="AO52">
        <f t="shared" si="26"/>
        <v>21.030000686645501</v>
      </c>
      <c r="AP52">
        <f>IF(AND(AO52&gt;0,AO51&gt;0),0,IF(AND(AO52&lt;0,AO51&lt;0),0,1))</f>
        <v>0</v>
      </c>
      <c r="AQ52">
        <v>0</v>
      </c>
      <c r="AR52">
        <f t="shared" si="27"/>
        <v>0</v>
      </c>
    </row>
    <row r="53" spans="1:44" x14ac:dyDescent="0.3">
      <c r="A53">
        <v>39</v>
      </c>
      <c r="B53" t="str">
        <f>HLOOKUP($B$14,BD_PRECOS!$A$1:$BX$251,A53+1,)</f>
        <v>2020-03-27</v>
      </c>
      <c r="C53">
        <f>HLOOKUP($C$1,BD_PRECOS!$A$1:$BX$251,$A53+1,)</f>
        <v>4.53668212890625</v>
      </c>
      <c r="D53">
        <f>HLOOKUP($C$2,BD_PRECOS!$A$1:$CD$251,$A53+1,)</f>
        <v>19.149999618530298</v>
      </c>
      <c r="E53">
        <f t="shared" si="5"/>
        <v>21.617802139285622</v>
      </c>
      <c r="F53">
        <f t="shared" si="6"/>
        <v>-2.467802520755324</v>
      </c>
      <c r="G53">
        <f t="shared" si="28"/>
        <v>0</v>
      </c>
      <c r="H53">
        <f t="shared" si="35"/>
        <v>0</v>
      </c>
      <c r="I53">
        <f t="shared" si="7"/>
        <v>-3.3055921483990525</v>
      </c>
      <c r="J53">
        <f t="shared" si="43"/>
        <v>21.775222627845643</v>
      </c>
      <c r="K53">
        <f t="shared" si="8"/>
        <v>-2.625223009315345</v>
      </c>
      <c r="L53">
        <f t="shared" si="29"/>
        <v>0</v>
      </c>
      <c r="M53">
        <f t="shared" si="36"/>
        <v>0</v>
      </c>
      <c r="N53">
        <f t="shared" si="9"/>
        <v>-3.5690237931704374</v>
      </c>
      <c r="O53">
        <f t="shared" si="10"/>
        <v>21.556091438906257</v>
      </c>
      <c r="P53">
        <f t="shared" si="11"/>
        <v>-2.4060918203759591</v>
      </c>
      <c r="Q53">
        <f t="shared" si="30"/>
        <v>0</v>
      </c>
      <c r="R53">
        <f t="shared" si="37"/>
        <v>0</v>
      </c>
      <c r="S53">
        <f t="shared" si="12"/>
        <v>-3.2254390596931128</v>
      </c>
      <c r="T53">
        <f t="shared" si="13"/>
        <v>21.678255560559457</v>
      </c>
      <c r="U53">
        <f t="shared" si="14"/>
        <v>-2.5282559420291584</v>
      </c>
      <c r="V53">
        <f t="shared" si="31"/>
        <v>0</v>
      </c>
      <c r="W53">
        <f t="shared" si="38"/>
        <v>0</v>
      </c>
      <c r="X53">
        <f t="shared" si="15"/>
        <v>-3.3082014826222612</v>
      </c>
      <c r="Y53">
        <f t="shared" si="16"/>
        <v>21.862605091639676</v>
      </c>
      <c r="Z53">
        <f t="shared" si="17"/>
        <v>-2.7126054731093774</v>
      </c>
      <c r="AA53">
        <f t="shared" si="32"/>
        <v>0</v>
      </c>
      <c r="AB53">
        <f t="shared" si="39"/>
        <v>0</v>
      </c>
      <c r="AC53">
        <f t="shared" si="18"/>
        <v>-2.7681890216266929</v>
      </c>
      <c r="AD53">
        <f t="shared" si="19"/>
        <v>21.796528978712402</v>
      </c>
      <c r="AE53">
        <f t="shared" si="20"/>
        <v>-2.6465293601821038</v>
      </c>
      <c r="AF53">
        <f t="shared" si="33"/>
        <v>0</v>
      </c>
      <c r="AG53">
        <f t="shared" si="40"/>
        <v>0</v>
      </c>
      <c r="AH53">
        <f t="shared" si="21"/>
        <v>-2.6842626921923483</v>
      </c>
      <c r="AI53">
        <f t="shared" si="22"/>
        <v>21.436020031194168</v>
      </c>
      <c r="AJ53">
        <f t="shared" si="23"/>
        <v>-2.2860204126638699</v>
      </c>
      <c r="AK53">
        <f t="shared" si="34"/>
        <v>0</v>
      </c>
      <c r="AL53">
        <f t="shared" si="41"/>
        <v>0</v>
      </c>
      <c r="AM53">
        <f t="shared" si="24"/>
        <v>-1.7361081438750487</v>
      </c>
      <c r="AN53">
        <f t="shared" si="25"/>
        <v>0</v>
      </c>
      <c r="AO53">
        <f t="shared" si="26"/>
        <v>19.149999618530298</v>
      </c>
      <c r="AP53">
        <f t="shared" si="42"/>
        <v>0</v>
      </c>
      <c r="AQ53">
        <f>IF(AND(AP53=1,AP52=1),0,AP53)</f>
        <v>0</v>
      </c>
      <c r="AR53">
        <f t="shared" si="27"/>
        <v>0</v>
      </c>
    </row>
    <row r="54" spans="1:44" x14ac:dyDescent="0.3">
      <c r="A54">
        <v>40</v>
      </c>
      <c r="B54" t="str">
        <f>HLOOKUP($B$14,BD_PRECOS!$A$1:$BX$251,A54+1,)</f>
        <v>2020-03-30</v>
      </c>
      <c r="C54">
        <f>HLOOKUP($C$1,BD_PRECOS!$A$1:$BX$251,$A54+1,)</f>
        <v>4.6842961311340297</v>
      </c>
      <c r="D54">
        <f>HLOOKUP($C$2,BD_PRECOS!$A$1:$CD$251,$A54+1,)</f>
        <v>19.799999237060501</v>
      </c>
      <c r="E54">
        <f t="shared" si="5"/>
        <v>22.009326677650115</v>
      </c>
      <c r="F54">
        <f t="shared" si="6"/>
        <v>-2.2093274405896146</v>
      </c>
      <c r="G54">
        <f t="shared" si="28"/>
        <v>0</v>
      </c>
      <c r="H54">
        <f t="shared" si="35"/>
        <v>0</v>
      </c>
      <c r="I54">
        <f t="shared" si="7"/>
        <v>-2.9593678503174243</v>
      </c>
      <c r="J54">
        <f t="shared" si="43"/>
        <v>22.192050674307112</v>
      </c>
      <c r="K54">
        <f t="shared" si="8"/>
        <v>-2.3920514372466108</v>
      </c>
      <c r="L54">
        <f t="shared" si="29"/>
        <v>0</v>
      </c>
      <c r="M54">
        <f t="shared" si="36"/>
        <v>0</v>
      </c>
      <c r="N54">
        <f t="shared" si="9"/>
        <v>-3.2520240999438785</v>
      </c>
      <c r="O54">
        <f t="shared" si="10"/>
        <v>21.92641258858853</v>
      </c>
      <c r="P54">
        <f t="shared" si="11"/>
        <v>-2.1264133515280292</v>
      </c>
      <c r="Q54">
        <f t="shared" si="30"/>
        <v>0</v>
      </c>
      <c r="R54">
        <f t="shared" si="37"/>
        <v>0</v>
      </c>
      <c r="S54">
        <f t="shared" si="12"/>
        <v>-2.8505215898201954</v>
      </c>
      <c r="T54">
        <f t="shared" si="13"/>
        <v>22.064735337975112</v>
      </c>
      <c r="U54">
        <f t="shared" si="14"/>
        <v>-2.264736100914611</v>
      </c>
      <c r="V54">
        <f t="shared" si="31"/>
        <v>0</v>
      </c>
      <c r="W54">
        <f t="shared" si="38"/>
        <v>0</v>
      </c>
      <c r="X54">
        <f t="shared" si="15"/>
        <v>-2.9633880028699511</v>
      </c>
      <c r="Y54">
        <f t="shared" si="16"/>
        <v>22.232216401681669</v>
      </c>
      <c r="Z54">
        <f t="shared" si="17"/>
        <v>-2.4322171646211679</v>
      </c>
      <c r="AA54">
        <f t="shared" si="32"/>
        <v>0</v>
      </c>
      <c r="AB54">
        <f t="shared" si="39"/>
        <v>0</v>
      </c>
      <c r="AC54">
        <f t="shared" si="18"/>
        <v>-2.482055322847474</v>
      </c>
      <c r="AD54">
        <f t="shared" si="19"/>
        <v>22.154666913249933</v>
      </c>
      <c r="AE54">
        <f t="shared" si="20"/>
        <v>-2.3546676761894325</v>
      </c>
      <c r="AF54">
        <f t="shared" si="33"/>
        <v>0</v>
      </c>
      <c r="AG54">
        <f t="shared" si="40"/>
        <v>0</v>
      </c>
      <c r="AH54">
        <f t="shared" si="21"/>
        <v>-2.3882397417543251</v>
      </c>
      <c r="AI54">
        <f t="shared" si="22"/>
        <v>21.736157298804329</v>
      </c>
      <c r="AJ54">
        <f t="shared" si="23"/>
        <v>-1.9361580617438285</v>
      </c>
      <c r="AK54">
        <f t="shared" si="34"/>
        <v>0</v>
      </c>
      <c r="AL54">
        <f t="shared" si="41"/>
        <v>0</v>
      </c>
      <c r="AM54">
        <f t="shared" si="24"/>
        <v>-1.4704067208681737</v>
      </c>
      <c r="AN54">
        <f t="shared" si="25"/>
        <v>0</v>
      </c>
      <c r="AO54">
        <f t="shared" si="26"/>
        <v>19.799999237060501</v>
      </c>
      <c r="AP54">
        <f t="shared" si="42"/>
        <v>0</v>
      </c>
      <c r="AQ54">
        <f>IF(AND(AP54=1,AP53=1),0,AP54)</f>
        <v>0</v>
      </c>
      <c r="AR54">
        <f t="shared" si="27"/>
        <v>0</v>
      </c>
    </row>
    <row r="55" spans="1:44" x14ac:dyDescent="0.3">
      <c r="A55">
        <v>41</v>
      </c>
      <c r="B55" t="str">
        <f>HLOOKUP($B$14,BD_PRECOS!$A$1:$BX$251,A55+1,)</f>
        <v>2020-03-31</v>
      </c>
      <c r="C55">
        <f>HLOOKUP($C$1,BD_PRECOS!$A$1:$BX$251,$A55+1,)</f>
        <v>4.36938571929932</v>
      </c>
      <c r="D55">
        <f>HLOOKUP($C$2,BD_PRECOS!$A$1:$CD$251,$A55+1,)</f>
        <v>19.649999618530298</v>
      </c>
      <c r="E55">
        <f t="shared" si="5"/>
        <v>21.174072895766308</v>
      </c>
      <c r="F55">
        <f t="shared" si="6"/>
        <v>-1.5240732772360097</v>
      </c>
      <c r="G55">
        <f t="shared" si="28"/>
        <v>0</v>
      </c>
      <c r="H55">
        <f t="shared" si="35"/>
        <v>0</v>
      </c>
      <c r="I55">
        <f t="shared" si="7"/>
        <v>-2.0414780422844321</v>
      </c>
      <c r="J55">
        <f t="shared" si="43"/>
        <v>21.302815982513515</v>
      </c>
      <c r="K55">
        <f t="shared" si="8"/>
        <v>-1.6528163639832165</v>
      </c>
      <c r="L55">
        <f t="shared" si="29"/>
        <v>0</v>
      </c>
      <c r="M55">
        <f t="shared" si="36"/>
        <v>0</v>
      </c>
      <c r="N55">
        <f t="shared" si="9"/>
        <v>-2.2470246938510514</v>
      </c>
      <c r="O55">
        <f t="shared" si="10"/>
        <v>21.136392780185819</v>
      </c>
      <c r="P55">
        <f t="shared" si="11"/>
        <v>-1.4863931616555206</v>
      </c>
      <c r="Q55">
        <f t="shared" si="30"/>
        <v>0</v>
      </c>
      <c r="R55">
        <f t="shared" si="37"/>
        <v>0</v>
      </c>
      <c r="S55">
        <f t="shared" si="12"/>
        <v>-1.9925551140917541</v>
      </c>
      <c r="T55">
        <f t="shared" si="13"/>
        <v>21.240243731251049</v>
      </c>
      <c r="U55">
        <f t="shared" si="14"/>
        <v>-1.5902441127207503</v>
      </c>
      <c r="V55">
        <f t="shared" si="31"/>
        <v>0</v>
      </c>
      <c r="W55">
        <f t="shared" si="38"/>
        <v>0</v>
      </c>
      <c r="X55">
        <f t="shared" si="15"/>
        <v>-2.0808209501178085</v>
      </c>
      <c r="Y55">
        <f t="shared" si="16"/>
        <v>21.443710920443614</v>
      </c>
      <c r="Z55">
        <f t="shared" si="17"/>
        <v>-1.7937113019133157</v>
      </c>
      <c r="AA55">
        <f t="shared" si="32"/>
        <v>0</v>
      </c>
      <c r="AB55">
        <f t="shared" si="39"/>
        <v>0</v>
      </c>
      <c r="AC55">
        <f t="shared" si="18"/>
        <v>-1.8304659424846452</v>
      </c>
      <c r="AD55">
        <f t="shared" si="19"/>
        <v>21.390638008425469</v>
      </c>
      <c r="AE55">
        <f t="shared" si="20"/>
        <v>-1.7406383898951709</v>
      </c>
      <c r="AF55">
        <f t="shared" si="33"/>
        <v>0</v>
      </c>
      <c r="AG55">
        <f t="shared" si="40"/>
        <v>0</v>
      </c>
      <c r="AH55">
        <f t="shared" si="21"/>
        <v>-1.7654558309044679</v>
      </c>
      <c r="AI55">
        <f t="shared" si="22"/>
        <v>21.095863362432254</v>
      </c>
      <c r="AJ55">
        <f t="shared" si="23"/>
        <v>-1.4458637439019562</v>
      </c>
      <c r="AK55">
        <f t="shared" si="34"/>
        <v>0</v>
      </c>
      <c r="AL55">
        <f t="shared" si="41"/>
        <v>0</v>
      </c>
      <c r="AM55">
        <f t="shared" si="24"/>
        <v>-1.0980548584851781</v>
      </c>
      <c r="AN55">
        <f t="shared" si="25"/>
        <v>0</v>
      </c>
      <c r="AO55">
        <f t="shared" si="26"/>
        <v>19.649999618530298</v>
      </c>
      <c r="AP55">
        <f>AP56</f>
        <v>0</v>
      </c>
      <c r="AQ55">
        <v>0</v>
      </c>
      <c r="AR55">
        <f t="shared" si="27"/>
        <v>0</v>
      </c>
    </row>
    <row r="56" spans="1:44" x14ac:dyDescent="0.3">
      <c r="A56">
        <v>42</v>
      </c>
      <c r="B56" t="str">
        <f>HLOOKUP($B$14,BD_PRECOS!$A$1:$BX$251,A56+1,)</f>
        <v>2020-04-01</v>
      </c>
      <c r="C56">
        <f>HLOOKUP($C$1,BD_PRECOS!$A$1:$BX$251,$A56+1,)</f>
        <v>4.2119302749633798</v>
      </c>
      <c r="D56">
        <f>HLOOKUP($C$2,BD_PRECOS!$A$1:$CD$251,$A56+1,)</f>
        <v>19.559999465942401</v>
      </c>
      <c r="E56">
        <f t="shared" si="5"/>
        <v>20.756445372454003</v>
      </c>
      <c r="F56">
        <f t="shared" si="6"/>
        <v>-1.1964459065116024</v>
      </c>
      <c r="G56">
        <f t="shared" si="28"/>
        <v>0</v>
      </c>
      <c r="H56">
        <f t="shared" si="35"/>
        <v>0</v>
      </c>
      <c r="I56">
        <f t="shared" si="7"/>
        <v>-1.6026250728273179</v>
      </c>
      <c r="J56">
        <f t="shared" si="43"/>
        <v>20.858197963377378</v>
      </c>
      <c r="K56">
        <f t="shared" si="8"/>
        <v>-1.2981984974349778</v>
      </c>
      <c r="L56">
        <f t="shared" si="29"/>
        <v>0</v>
      </c>
      <c r="M56">
        <f t="shared" si="36"/>
        <v>0</v>
      </c>
      <c r="N56">
        <f t="shared" si="9"/>
        <v>-1.7649172314743296</v>
      </c>
      <c r="O56">
        <f t="shared" si="10"/>
        <v>20.741382277860687</v>
      </c>
      <c r="P56">
        <f t="shared" si="11"/>
        <v>-1.1813828119182865</v>
      </c>
      <c r="Q56">
        <f t="shared" si="30"/>
        <v>0</v>
      </c>
      <c r="R56">
        <f t="shared" si="37"/>
        <v>0</v>
      </c>
      <c r="S56">
        <f t="shared" si="12"/>
        <v>-1.5836794895948423</v>
      </c>
      <c r="T56">
        <f t="shared" si="13"/>
        <v>20.827997303666649</v>
      </c>
      <c r="U56">
        <f t="shared" si="14"/>
        <v>-1.2679978377242485</v>
      </c>
      <c r="V56">
        <f t="shared" si="31"/>
        <v>0</v>
      </c>
      <c r="W56">
        <f t="shared" si="38"/>
        <v>0</v>
      </c>
      <c r="X56">
        <f t="shared" si="15"/>
        <v>-1.6591644291180712</v>
      </c>
      <c r="Y56">
        <f t="shared" si="16"/>
        <v>21.049457582847303</v>
      </c>
      <c r="Z56">
        <f t="shared" si="17"/>
        <v>-1.4894581169049026</v>
      </c>
      <c r="AA56">
        <f t="shared" si="32"/>
        <v>0</v>
      </c>
      <c r="AB56">
        <f t="shared" si="39"/>
        <v>0</v>
      </c>
      <c r="AC56">
        <f t="shared" si="18"/>
        <v>-1.5199783559614855</v>
      </c>
      <c r="AD56">
        <f t="shared" si="19"/>
        <v>21.008622977567168</v>
      </c>
      <c r="AE56">
        <f t="shared" si="20"/>
        <v>-1.448623511624767</v>
      </c>
      <c r="AF56">
        <f t="shared" si="33"/>
        <v>0</v>
      </c>
      <c r="AG56">
        <f t="shared" si="40"/>
        <v>0</v>
      </c>
      <c r="AH56">
        <f t="shared" si="21"/>
        <v>-1.4692775019958477</v>
      </c>
      <c r="AI56">
        <f t="shared" si="22"/>
        <v>20.775715909479857</v>
      </c>
      <c r="AJ56">
        <f t="shared" si="23"/>
        <v>-1.2157164435374561</v>
      </c>
      <c r="AK56">
        <f t="shared" si="34"/>
        <v>0</v>
      </c>
      <c r="AL56">
        <f t="shared" si="41"/>
        <v>0</v>
      </c>
      <c r="AM56">
        <f t="shared" si="24"/>
        <v>-0.92327050387477339</v>
      </c>
      <c r="AN56">
        <f t="shared" si="25"/>
        <v>0</v>
      </c>
      <c r="AO56">
        <f t="shared" si="26"/>
        <v>19.559999465942401</v>
      </c>
      <c r="AP56">
        <f>IF(AND(AO56&gt;0,AO55&gt;0),0,IF(AND(AO56&lt;0,AO55&lt;0),0,1))</f>
        <v>0</v>
      </c>
      <c r="AQ56">
        <v>0</v>
      </c>
      <c r="AR56">
        <f t="shared" si="27"/>
        <v>0</v>
      </c>
    </row>
    <row r="57" spans="1:44" x14ac:dyDescent="0.3">
      <c r="A57">
        <v>43</v>
      </c>
      <c r="B57" t="str">
        <f>HLOOKUP($B$14,BD_PRECOS!$A$1:$BX$251,A57+1,)</f>
        <v>2020-04-02</v>
      </c>
      <c r="C57">
        <f>HLOOKUP($C$1,BD_PRECOS!$A$1:$BX$251,$A57+1,)</f>
        <v>4.1627254486084002</v>
      </c>
      <c r="D57">
        <f>HLOOKUP($C$2,BD_PRECOS!$A$1:$CD$251,$A57+1,)</f>
        <v>20.340000152587901</v>
      </c>
      <c r="E57">
        <f t="shared" si="5"/>
        <v>20.625936771418907</v>
      </c>
      <c r="F57">
        <f t="shared" si="6"/>
        <v>-0.28593661883100552</v>
      </c>
      <c r="G57">
        <f t="shared" si="28"/>
        <v>0</v>
      </c>
      <c r="H57">
        <f t="shared" si="35"/>
        <v>0</v>
      </c>
      <c r="I57">
        <f t="shared" si="7"/>
        <v>-0.38300870276210303</v>
      </c>
      <c r="J57">
        <f t="shared" si="43"/>
        <v>20.71925483239734</v>
      </c>
      <c r="K57">
        <f t="shared" si="8"/>
        <v>-0.3792546798094385</v>
      </c>
      <c r="L57">
        <f t="shared" si="29"/>
        <v>0</v>
      </c>
      <c r="M57">
        <f t="shared" si="36"/>
        <v>0</v>
      </c>
      <c r="N57">
        <f t="shared" si="9"/>
        <v>-0.51560152075009091</v>
      </c>
      <c r="O57">
        <f t="shared" si="10"/>
        <v>20.617941495884086</v>
      </c>
      <c r="P57">
        <f t="shared" si="11"/>
        <v>-0.27794134329618458</v>
      </c>
      <c r="Q57">
        <f t="shared" si="30"/>
        <v>0</v>
      </c>
      <c r="R57">
        <f t="shared" si="37"/>
        <v>0</v>
      </c>
      <c r="S57">
        <f t="shared" si="12"/>
        <v>-0.37258880038543507</v>
      </c>
      <c r="T57">
        <f t="shared" si="13"/>
        <v>20.699170295046528</v>
      </c>
      <c r="U57">
        <f t="shared" si="14"/>
        <v>-0.35917014245862688</v>
      </c>
      <c r="V57">
        <f t="shared" si="31"/>
        <v>0</v>
      </c>
      <c r="W57">
        <f t="shared" si="38"/>
        <v>0</v>
      </c>
      <c r="X57">
        <f t="shared" si="15"/>
        <v>-0.46997108878210819</v>
      </c>
      <c r="Y57">
        <f t="shared" si="16"/>
        <v>20.92625341484846</v>
      </c>
      <c r="Z57">
        <f t="shared" si="17"/>
        <v>-0.58625326226055918</v>
      </c>
      <c r="AA57">
        <f t="shared" si="32"/>
        <v>0</v>
      </c>
      <c r="AB57">
        <f t="shared" si="39"/>
        <v>0</v>
      </c>
      <c r="AC57">
        <f t="shared" si="18"/>
        <v>-0.5982660805525396</v>
      </c>
      <c r="AD57">
        <f t="shared" si="19"/>
        <v>20.889243280423951</v>
      </c>
      <c r="AE57">
        <f t="shared" si="20"/>
        <v>-0.54924312783604989</v>
      </c>
      <c r="AF57">
        <f t="shared" si="33"/>
        <v>0</v>
      </c>
      <c r="AG57">
        <f t="shared" si="40"/>
        <v>0</v>
      </c>
      <c r="AH57">
        <f t="shared" si="21"/>
        <v>-0.55707405297475943</v>
      </c>
      <c r="AI57">
        <f t="shared" si="22"/>
        <v>20.675669830432234</v>
      </c>
      <c r="AJ57">
        <f t="shared" si="23"/>
        <v>-0.33566967784433288</v>
      </c>
      <c r="AK57">
        <f t="shared" si="34"/>
        <v>0</v>
      </c>
      <c r="AL57">
        <f t="shared" si="41"/>
        <v>0</v>
      </c>
      <c r="AM57">
        <f t="shared" si="24"/>
        <v>-0.25492285988749286</v>
      </c>
      <c r="AN57">
        <f t="shared" si="25"/>
        <v>0</v>
      </c>
      <c r="AO57">
        <f t="shared" si="26"/>
        <v>20.340000152587901</v>
      </c>
      <c r="AP57">
        <f t="shared" si="42"/>
        <v>0</v>
      </c>
      <c r="AQ57">
        <f>IF(AND(AP57=1,AP56=1),0,AP57)</f>
        <v>0</v>
      </c>
      <c r="AR57">
        <f t="shared" si="27"/>
        <v>0</v>
      </c>
    </row>
    <row r="58" spans="1:44" x14ac:dyDescent="0.3">
      <c r="A58">
        <v>44</v>
      </c>
      <c r="B58" t="str">
        <f>HLOOKUP($B$14,BD_PRECOS!$A$1:$BX$251,A58+1,)</f>
        <v>2020-04-03</v>
      </c>
      <c r="C58">
        <f>HLOOKUP($C$1,BD_PRECOS!$A$1:$BX$251,$A58+1,)</f>
        <v>3.9167013168335001</v>
      </c>
      <c r="D58">
        <f>HLOOKUP($C$2,BD_PRECOS!$A$1:$CD$251,$A58+1,)</f>
        <v>20.639999389648398</v>
      </c>
      <c r="E58">
        <f t="shared" si="5"/>
        <v>19.973393766243444</v>
      </c>
      <c r="F58">
        <f t="shared" si="6"/>
        <v>0.66660562340495488</v>
      </c>
      <c r="G58">
        <f t="shared" si="28"/>
        <v>1</v>
      </c>
      <c r="H58">
        <f t="shared" si="35"/>
        <v>1</v>
      </c>
      <c r="I58">
        <f t="shared" si="7"/>
        <v>0.89291031039697533</v>
      </c>
      <c r="J58">
        <f t="shared" si="43"/>
        <v>20.024539177497143</v>
      </c>
      <c r="K58">
        <f t="shared" si="8"/>
        <v>0.61546021215125535</v>
      </c>
      <c r="L58">
        <f t="shared" si="29"/>
        <v>1</v>
      </c>
      <c r="M58">
        <f t="shared" si="36"/>
        <v>1</v>
      </c>
      <c r="N58">
        <f t="shared" si="9"/>
        <v>0.83672592123532541</v>
      </c>
      <c r="O58">
        <f t="shared" si="10"/>
        <v>20.00073758600108</v>
      </c>
      <c r="P58">
        <f t="shared" si="11"/>
        <v>0.63926180364731877</v>
      </c>
      <c r="Q58">
        <f t="shared" si="30"/>
        <v>1</v>
      </c>
      <c r="R58">
        <f t="shared" si="37"/>
        <v>1</v>
      </c>
      <c r="S58">
        <f t="shared" si="12"/>
        <v>0.85694983599244068</v>
      </c>
      <c r="T58">
        <f t="shared" si="13"/>
        <v>20.055035251945924</v>
      </c>
      <c r="U58">
        <f t="shared" si="14"/>
        <v>0.58496413770247457</v>
      </c>
      <c r="V58">
        <f t="shared" si="31"/>
        <v>1</v>
      </c>
      <c r="W58">
        <f t="shared" si="38"/>
        <v>1</v>
      </c>
      <c r="X58">
        <f t="shared" si="15"/>
        <v>0.76542061879819778</v>
      </c>
      <c r="Y58">
        <f t="shared" si="16"/>
        <v>20.310232574854247</v>
      </c>
      <c r="Z58">
        <f t="shared" si="17"/>
        <v>0.32976681479415149</v>
      </c>
      <c r="AA58">
        <f t="shared" si="32"/>
        <v>1</v>
      </c>
      <c r="AB58">
        <f t="shared" si="39"/>
        <v>1</v>
      </c>
      <c r="AC58">
        <f t="shared" si="18"/>
        <v>0.33652401186214265</v>
      </c>
      <c r="AD58">
        <f t="shared" si="19"/>
        <v>20.292344794707866</v>
      </c>
      <c r="AE58">
        <f t="shared" si="20"/>
        <v>0.34765459494053275</v>
      </c>
      <c r="AF58">
        <f t="shared" si="33"/>
        <v>1</v>
      </c>
      <c r="AG58">
        <f t="shared" si="40"/>
        <v>1</v>
      </c>
      <c r="AH58">
        <f t="shared" si="21"/>
        <v>0.35261133808237932</v>
      </c>
      <c r="AI58">
        <f t="shared" si="22"/>
        <v>20.175439435194122</v>
      </c>
      <c r="AJ58">
        <f t="shared" si="23"/>
        <v>0.46455995445427689</v>
      </c>
      <c r="AK58">
        <f t="shared" si="34"/>
        <v>1</v>
      </c>
      <c r="AL58">
        <f t="shared" si="41"/>
        <v>1</v>
      </c>
      <c r="AM58">
        <f t="shared" si="24"/>
        <v>0.35280801333985345</v>
      </c>
      <c r="AN58">
        <f t="shared" si="25"/>
        <v>0</v>
      </c>
      <c r="AO58">
        <f t="shared" si="26"/>
        <v>20.639999389648398</v>
      </c>
      <c r="AP58">
        <f t="shared" si="42"/>
        <v>0</v>
      </c>
      <c r="AQ58">
        <f>IF(AND(AP58=1,AP57=1),0,AP58)</f>
        <v>0</v>
      </c>
      <c r="AR58">
        <f t="shared" si="27"/>
        <v>0</v>
      </c>
    </row>
    <row r="59" spans="1:44" x14ac:dyDescent="0.3">
      <c r="A59">
        <v>45</v>
      </c>
      <c r="B59" t="str">
        <f>HLOOKUP($B$14,BD_PRECOS!$A$1:$BX$251,A59+1,)</f>
        <v>2020-04-06</v>
      </c>
      <c r="C59">
        <f>HLOOKUP($C$1,BD_PRECOS!$A$1:$BX$251,$A59+1,)</f>
        <v>3.9855883121490501</v>
      </c>
      <c r="D59">
        <f>HLOOKUP($C$2,BD_PRECOS!$A$1:$CD$251,$A59+1,)</f>
        <v>20.7600002288818</v>
      </c>
      <c r="E59">
        <f t="shared" si="5"/>
        <v>20.15610644006296</v>
      </c>
      <c r="F59">
        <f t="shared" si="6"/>
        <v>0.6038937888188407</v>
      </c>
      <c r="G59">
        <f t="shared" si="28"/>
        <v>0</v>
      </c>
      <c r="H59">
        <f t="shared" si="35"/>
        <v>0</v>
      </c>
      <c r="I59">
        <f t="shared" si="7"/>
        <v>0.80890855325633071</v>
      </c>
      <c r="J59">
        <f t="shared" si="43"/>
        <v>20.219060234108515</v>
      </c>
      <c r="K59">
        <f t="shared" si="8"/>
        <v>0.5409399947732858</v>
      </c>
      <c r="L59">
        <f t="shared" si="29"/>
        <v>0</v>
      </c>
      <c r="M59">
        <f t="shared" si="36"/>
        <v>0</v>
      </c>
      <c r="N59">
        <f t="shared" si="9"/>
        <v>0.73541474578453214</v>
      </c>
      <c r="O59">
        <f t="shared" si="10"/>
        <v>20.173555278892081</v>
      </c>
      <c r="P59">
        <f t="shared" si="11"/>
        <v>0.58644494998971908</v>
      </c>
      <c r="Q59">
        <f t="shared" si="30"/>
        <v>0</v>
      </c>
      <c r="R59">
        <f t="shared" si="37"/>
        <v>0</v>
      </c>
      <c r="S59">
        <f t="shared" si="12"/>
        <v>0.78614724177943252</v>
      </c>
      <c r="T59">
        <f t="shared" si="13"/>
        <v>20.235393688236442</v>
      </c>
      <c r="U59">
        <f t="shared" si="14"/>
        <v>0.52460654064535817</v>
      </c>
      <c r="V59">
        <f t="shared" si="31"/>
        <v>0</v>
      </c>
      <c r="W59">
        <f t="shared" si="38"/>
        <v>0</v>
      </c>
      <c r="X59">
        <f t="shared" si="15"/>
        <v>0.68644321435408451</v>
      </c>
      <c r="Y59">
        <f t="shared" si="16"/>
        <v>20.482719007029889</v>
      </c>
      <c r="Z59">
        <f t="shared" si="17"/>
        <v>0.2772812218519114</v>
      </c>
      <c r="AA59">
        <f t="shared" si="32"/>
        <v>0</v>
      </c>
      <c r="AB59">
        <f t="shared" si="39"/>
        <v>0</v>
      </c>
      <c r="AC59">
        <f t="shared" si="18"/>
        <v>0.28296294534636401</v>
      </c>
      <c r="AD59">
        <f t="shared" si="19"/>
        <v>20.459476949154425</v>
      </c>
      <c r="AE59">
        <f t="shared" si="20"/>
        <v>0.30052327972737558</v>
      </c>
      <c r="AF59">
        <f t="shared" si="33"/>
        <v>0</v>
      </c>
      <c r="AG59">
        <f t="shared" si="40"/>
        <v>0</v>
      </c>
      <c r="AH59">
        <f t="shared" si="21"/>
        <v>0.30480804031283171</v>
      </c>
      <c r="AI59">
        <f t="shared" si="22"/>
        <v>20.31550443062714</v>
      </c>
      <c r="AJ59">
        <f t="shared" si="23"/>
        <v>0.44449579825466046</v>
      </c>
      <c r="AK59">
        <f t="shared" si="34"/>
        <v>0</v>
      </c>
      <c r="AL59">
        <f t="shared" si="41"/>
        <v>0</v>
      </c>
      <c r="AM59">
        <f t="shared" si="24"/>
        <v>0.33757037819662911</v>
      </c>
      <c r="AN59">
        <f t="shared" si="25"/>
        <v>0</v>
      </c>
      <c r="AO59">
        <f t="shared" si="26"/>
        <v>20.7600002288818</v>
      </c>
      <c r="AP59">
        <f>AP60</f>
        <v>0</v>
      </c>
      <c r="AQ59">
        <v>0</v>
      </c>
      <c r="AR59">
        <f t="shared" si="27"/>
        <v>0</v>
      </c>
    </row>
    <row r="60" spans="1:44" x14ac:dyDescent="0.3">
      <c r="A60">
        <v>46</v>
      </c>
      <c r="B60" t="str">
        <f>HLOOKUP($B$14,BD_PRECOS!$A$1:$BX$251,A60+1,)</f>
        <v>2020-04-07</v>
      </c>
      <c r="C60">
        <f>HLOOKUP($C$1,BD_PRECOS!$A$1:$BX$251,$A60+1,)</f>
        <v>4.0446338653564498</v>
      </c>
      <c r="D60">
        <f>HLOOKUP($C$2,BD_PRECOS!$A$1:$CD$251,$A60+1,)</f>
        <v>19.610000610351602</v>
      </c>
      <c r="E60">
        <f t="shared" si="5"/>
        <v>20.312716128934689</v>
      </c>
      <c r="F60">
        <f t="shared" si="6"/>
        <v>-0.70271551858308712</v>
      </c>
      <c r="G60">
        <f t="shared" si="28"/>
        <v>1</v>
      </c>
      <c r="H60">
        <f t="shared" si="35"/>
        <v>1</v>
      </c>
      <c r="I60">
        <f t="shared" si="7"/>
        <v>-0.94127908584656539</v>
      </c>
      <c r="J60">
        <f t="shared" si="43"/>
        <v>20.38579131804525</v>
      </c>
      <c r="K60">
        <f t="shared" si="8"/>
        <v>-0.77579070769364833</v>
      </c>
      <c r="L60">
        <f t="shared" si="29"/>
        <v>1</v>
      </c>
      <c r="M60">
        <f t="shared" si="36"/>
        <v>1</v>
      </c>
      <c r="N60">
        <f t="shared" si="9"/>
        <v>-1.054697252177927</v>
      </c>
      <c r="O60">
        <f t="shared" si="10"/>
        <v>20.321683619140249</v>
      </c>
      <c r="P60">
        <f t="shared" si="11"/>
        <v>-0.71168300878864699</v>
      </c>
      <c r="Q60">
        <f t="shared" si="30"/>
        <v>1</v>
      </c>
      <c r="R60">
        <f t="shared" si="37"/>
        <v>1</v>
      </c>
      <c r="S60">
        <f t="shared" si="12"/>
        <v>-0.95403265795074332</v>
      </c>
      <c r="T60">
        <f t="shared" si="13"/>
        <v>20.389985474358244</v>
      </c>
      <c r="U60">
        <f t="shared" si="14"/>
        <v>-0.77998486400664291</v>
      </c>
      <c r="V60">
        <f t="shared" si="31"/>
        <v>1</v>
      </c>
      <c r="W60">
        <f t="shared" si="38"/>
        <v>1</v>
      </c>
      <c r="X60">
        <f t="shared" si="15"/>
        <v>-1.0206035870951944</v>
      </c>
      <c r="Y60">
        <f t="shared" si="16"/>
        <v>20.630563411651245</v>
      </c>
      <c r="Z60">
        <f t="shared" si="17"/>
        <v>-1.0205628012996435</v>
      </c>
      <c r="AA60">
        <f t="shared" si="32"/>
        <v>1</v>
      </c>
      <c r="AB60">
        <f t="shared" si="39"/>
        <v>1</v>
      </c>
      <c r="AC60">
        <f t="shared" si="18"/>
        <v>-1.0414749842703512</v>
      </c>
      <c r="AD60">
        <f t="shared" si="19"/>
        <v>20.602732007280235</v>
      </c>
      <c r="AE60">
        <f t="shared" si="20"/>
        <v>-0.9927313969286331</v>
      </c>
      <c r="AF60">
        <f t="shared" si="33"/>
        <v>1</v>
      </c>
      <c r="AG60">
        <f t="shared" si="40"/>
        <v>1</v>
      </c>
      <c r="AH60">
        <f t="shared" si="21"/>
        <v>-1.006885429738881</v>
      </c>
      <c r="AI60">
        <f t="shared" si="22"/>
        <v>20.435559240717943</v>
      </c>
      <c r="AJ60">
        <f t="shared" si="23"/>
        <v>-0.82555863036634136</v>
      </c>
      <c r="AK60">
        <f t="shared" si="34"/>
        <v>1</v>
      </c>
      <c r="AL60">
        <f t="shared" si="41"/>
        <v>1</v>
      </c>
      <c r="AM60">
        <f t="shared" si="24"/>
        <v>-0.62696686936193113</v>
      </c>
      <c r="AN60">
        <f t="shared" si="25"/>
        <v>0</v>
      </c>
      <c r="AO60">
        <f t="shared" si="26"/>
        <v>19.610000610351602</v>
      </c>
      <c r="AP60">
        <f>IF(AND(AO60&gt;0,AO59&gt;0),0,IF(AND(AO60&lt;0,AO59&lt;0),0,1))</f>
        <v>0</v>
      </c>
      <c r="AQ60">
        <v>0</v>
      </c>
      <c r="AR60">
        <f t="shared" si="27"/>
        <v>0</v>
      </c>
    </row>
    <row r="61" spans="1:44" x14ac:dyDescent="0.3">
      <c r="A61">
        <v>47</v>
      </c>
      <c r="B61" t="str">
        <f>HLOOKUP($B$14,BD_PRECOS!$A$1:$BX$251,A61+1,)</f>
        <v>2020-04-08</v>
      </c>
      <c r="C61">
        <f>HLOOKUP($C$1,BD_PRECOS!$A$1:$BX$251,$A61+1,)</f>
        <v>4.9401612281799299</v>
      </c>
      <c r="D61">
        <f>HLOOKUP($C$2,BD_PRECOS!$A$1:$CD$251,$A61+1,)</f>
        <v>19.379999160766602</v>
      </c>
      <c r="E61">
        <f t="shared" si="5"/>
        <v>22.687971403032606</v>
      </c>
      <c r="F61">
        <f t="shared" si="6"/>
        <v>-3.3079722422660041</v>
      </c>
      <c r="G61">
        <f t="shared" si="28"/>
        <v>0</v>
      </c>
      <c r="H61">
        <f t="shared" si="35"/>
        <v>0</v>
      </c>
      <c r="I61">
        <f t="shared" si="7"/>
        <v>-4.4309895055175152</v>
      </c>
      <c r="J61">
        <f t="shared" si="43"/>
        <v>22.914554955403325</v>
      </c>
      <c r="K61">
        <f t="shared" si="8"/>
        <v>-3.5345557946367236</v>
      </c>
      <c r="L61">
        <f t="shared" si="29"/>
        <v>0</v>
      </c>
      <c r="M61">
        <f t="shared" si="36"/>
        <v>0</v>
      </c>
      <c r="N61">
        <f t="shared" si="9"/>
        <v>-4.805273184252969</v>
      </c>
      <c r="O61">
        <f t="shared" si="10"/>
        <v>22.568304654866864</v>
      </c>
      <c r="P61">
        <f t="shared" si="11"/>
        <v>-3.1883054941002626</v>
      </c>
      <c r="Q61">
        <f t="shared" si="30"/>
        <v>0</v>
      </c>
      <c r="R61">
        <f t="shared" si="37"/>
        <v>0</v>
      </c>
      <c r="S61">
        <f t="shared" si="12"/>
        <v>-4.2740202131181677</v>
      </c>
      <c r="T61">
        <f t="shared" si="13"/>
        <v>22.734635782799749</v>
      </c>
      <c r="U61">
        <f t="shared" si="14"/>
        <v>-3.3546366220331478</v>
      </c>
      <c r="V61">
        <f t="shared" si="31"/>
        <v>0</v>
      </c>
      <c r="W61">
        <f t="shared" si="38"/>
        <v>0</v>
      </c>
      <c r="X61">
        <f t="shared" si="15"/>
        <v>-4.3895136019187895</v>
      </c>
      <c r="Y61">
        <f t="shared" si="16"/>
        <v>22.872878075275665</v>
      </c>
      <c r="Z61">
        <f t="shared" si="17"/>
        <v>-3.4928789145090633</v>
      </c>
      <c r="AA61">
        <f t="shared" si="32"/>
        <v>0</v>
      </c>
      <c r="AB61">
        <f t="shared" si="39"/>
        <v>0</v>
      </c>
      <c r="AC61">
        <f t="shared" si="18"/>
        <v>-3.5644509166060652</v>
      </c>
      <c r="AD61">
        <f t="shared" si="19"/>
        <v>22.775441338394671</v>
      </c>
      <c r="AE61">
        <f t="shared" si="20"/>
        <v>-3.3954421776280697</v>
      </c>
      <c r="AF61">
        <f t="shared" si="33"/>
        <v>0</v>
      </c>
      <c r="AG61">
        <f t="shared" si="40"/>
        <v>0</v>
      </c>
      <c r="AH61">
        <f t="shared" si="21"/>
        <v>-3.4438532585469726</v>
      </c>
      <c r="AI61">
        <f t="shared" si="22"/>
        <v>22.256396909851972</v>
      </c>
      <c r="AJ61">
        <f t="shared" si="23"/>
        <v>-2.8763977490853705</v>
      </c>
      <c r="AK61">
        <f t="shared" si="34"/>
        <v>0</v>
      </c>
      <c r="AL61">
        <f t="shared" si="41"/>
        <v>0</v>
      </c>
      <c r="AM61">
        <f t="shared" si="24"/>
        <v>-2.1844676143516293</v>
      </c>
      <c r="AN61">
        <f t="shared" si="25"/>
        <v>0</v>
      </c>
      <c r="AO61">
        <f t="shared" si="26"/>
        <v>19.379999160766602</v>
      </c>
      <c r="AP61">
        <f t="shared" si="42"/>
        <v>0</v>
      </c>
      <c r="AQ61">
        <f>IF(AND(AP61=1,AP60=1),0,AP61)</f>
        <v>0</v>
      </c>
      <c r="AR61">
        <f t="shared" si="27"/>
        <v>0</v>
      </c>
    </row>
    <row r="62" spans="1:44" x14ac:dyDescent="0.3">
      <c r="A62">
        <v>48</v>
      </c>
      <c r="B62" t="str">
        <f>HLOOKUP($B$14,BD_PRECOS!$A$1:$BX$251,A62+1,)</f>
        <v>2020-04-09</v>
      </c>
      <c r="C62">
        <f>HLOOKUP($C$1,BD_PRECOS!$A$1:$BX$251,$A62+1,)</f>
        <v>4.7531828880310103</v>
      </c>
      <c r="D62">
        <f>HLOOKUP($C$2,BD_PRECOS!$A$1:$CD$251,$A62+1,)</f>
        <v>19.469999313354499</v>
      </c>
      <c r="E62">
        <f t="shared" si="5"/>
        <v>22.192038719099266</v>
      </c>
      <c r="F62">
        <f t="shared" si="6"/>
        <v>-2.7220394057447663</v>
      </c>
      <c r="G62">
        <f t="shared" si="28"/>
        <v>0</v>
      </c>
      <c r="H62">
        <f t="shared" si="35"/>
        <v>0</v>
      </c>
      <c r="I62">
        <f t="shared" si="7"/>
        <v>-3.6461394344101348</v>
      </c>
      <c r="J62">
        <f t="shared" si="43"/>
        <v>22.386571057679191</v>
      </c>
      <c r="K62">
        <f t="shared" si="8"/>
        <v>-2.9165717443246919</v>
      </c>
      <c r="L62">
        <f t="shared" si="29"/>
        <v>0</v>
      </c>
      <c r="M62">
        <f t="shared" si="36"/>
        <v>0</v>
      </c>
      <c r="N62">
        <f t="shared" si="9"/>
        <v>-3.9651160732048312</v>
      </c>
      <c r="O62">
        <f t="shared" si="10"/>
        <v>22.099229683355794</v>
      </c>
      <c r="P62">
        <f t="shared" si="11"/>
        <v>-2.6292303700012951</v>
      </c>
      <c r="Q62">
        <f t="shared" si="30"/>
        <v>0</v>
      </c>
      <c r="R62">
        <f t="shared" si="37"/>
        <v>0</v>
      </c>
      <c r="S62">
        <f t="shared" si="12"/>
        <v>-3.5245630530461054</v>
      </c>
      <c r="T62">
        <f t="shared" si="13"/>
        <v>22.245093150043303</v>
      </c>
      <c r="U62">
        <f t="shared" si="14"/>
        <v>-2.7750938366888036</v>
      </c>
      <c r="V62">
        <f t="shared" si="31"/>
        <v>0</v>
      </c>
      <c r="W62">
        <f t="shared" si="38"/>
        <v>0</v>
      </c>
      <c r="X62">
        <f t="shared" si="15"/>
        <v>-3.6311867767554995</v>
      </c>
      <c r="Y62">
        <f t="shared" si="16"/>
        <v>22.404702236880073</v>
      </c>
      <c r="Z62">
        <f t="shared" si="17"/>
        <v>-2.9347029235255739</v>
      </c>
      <c r="AA62">
        <f t="shared" si="32"/>
        <v>0</v>
      </c>
      <c r="AB62">
        <f t="shared" si="39"/>
        <v>0</v>
      </c>
      <c r="AC62">
        <f t="shared" si="18"/>
        <v>-2.9948374340361315</v>
      </c>
      <c r="AD62">
        <f t="shared" si="19"/>
        <v>22.321798489250458</v>
      </c>
      <c r="AE62">
        <f t="shared" si="20"/>
        <v>-2.8517991758959589</v>
      </c>
      <c r="AF62">
        <f t="shared" si="33"/>
        <v>0</v>
      </c>
      <c r="AG62">
        <f t="shared" si="40"/>
        <v>0</v>
      </c>
      <c r="AH62">
        <f t="shared" si="21"/>
        <v>-2.8924591764044059</v>
      </c>
      <c r="AI62">
        <f t="shared" si="22"/>
        <v>21.876221809471019</v>
      </c>
      <c r="AJ62">
        <f t="shared" si="23"/>
        <v>-2.4062224961165199</v>
      </c>
      <c r="AK62">
        <f t="shared" si="34"/>
        <v>0</v>
      </c>
      <c r="AL62">
        <f t="shared" si="41"/>
        <v>0</v>
      </c>
      <c r="AM62">
        <f t="shared" si="24"/>
        <v>-1.8273950872622766</v>
      </c>
      <c r="AN62">
        <f t="shared" si="25"/>
        <v>0</v>
      </c>
      <c r="AO62">
        <f t="shared" si="26"/>
        <v>19.469999313354499</v>
      </c>
      <c r="AP62">
        <f t="shared" si="42"/>
        <v>0</v>
      </c>
      <c r="AQ62">
        <f>IF(AND(AP62=1,AP61=1),0,AP62)</f>
        <v>0</v>
      </c>
      <c r="AR62">
        <f t="shared" si="27"/>
        <v>0</v>
      </c>
    </row>
    <row r="63" spans="1:44" x14ac:dyDescent="0.3">
      <c r="A63">
        <v>49</v>
      </c>
      <c r="B63" t="str">
        <f>HLOOKUP($B$14,BD_PRECOS!$A$1:$BX$251,A63+1,)</f>
        <v>2020-04-13</v>
      </c>
      <c r="C63">
        <f>HLOOKUP($C$1,BD_PRECOS!$A$1:$BX$251,$A63+1,)</f>
        <v>4.8712739944457999</v>
      </c>
      <c r="D63">
        <f>HLOOKUP($C$2,BD_PRECOS!$A$1:$CD$251,$A63+1,)</f>
        <v>19.860000610351602</v>
      </c>
      <c r="E63">
        <f t="shared" si="5"/>
        <v>22.505258096842699</v>
      </c>
      <c r="F63">
        <f t="shared" si="6"/>
        <v>-2.6452574864910972</v>
      </c>
      <c r="G63">
        <f t="shared" si="28"/>
        <v>0</v>
      </c>
      <c r="H63">
        <f t="shared" si="35"/>
        <v>0</v>
      </c>
      <c r="I63">
        <f t="shared" si="7"/>
        <v>-3.5432909660706766</v>
      </c>
      <c r="J63">
        <f t="shared" si="43"/>
        <v>22.720033225552633</v>
      </c>
      <c r="K63">
        <f t="shared" si="8"/>
        <v>-2.8600326152010318</v>
      </c>
      <c r="L63">
        <f t="shared" si="29"/>
        <v>0</v>
      </c>
      <c r="M63">
        <f t="shared" si="36"/>
        <v>0</v>
      </c>
      <c r="N63">
        <f t="shared" si="9"/>
        <v>-3.8882504140317065</v>
      </c>
      <c r="O63">
        <f t="shared" si="10"/>
        <v>22.3954863638521</v>
      </c>
      <c r="P63">
        <f t="shared" si="11"/>
        <v>-2.5354857535004989</v>
      </c>
      <c r="Q63">
        <f t="shared" si="30"/>
        <v>0</v>
      </c>
      <c r="R63">
        <f t="shared" si="37"/>
        <v>0</v>
      </c>
      <c r="S63">
        <f t="shared" si="12"/>
        <v>-3.3988955514416266</v>
      </c>
      <c r="T63">
        <f t="shared" si="13"/>
        <v>22.554276722286883</v>
      </c>
      <c r="U63">
        <f t="shared" si="14"/>
        <v>-2.6942761119352809</v>
      </c>
      <c r="V63">
        <f t="shared" si="31"/>
        <v>0</v>
      </c>
      <c r="W63">
        <f t="shared" si="38"/>
        <v>0</v>
      </c>
      <c r="X63">
        <f t="shared" si="15"/>
        <v>-3.5254374685437768</v>
      </c>
      <c r="Y63">
        <f t="shared" si="16"/>
        <v>22.700391046122753</v>
      </c>
      <c r="Z63">
        <f t="shared" si="17"/>
        <v>-2.8403904357711518</v>
      </c>
      <c r="AA63">
        <f t="shared" si="32"/>
        <v>0</v>
      </c>
      <c r="AB63">
        <f t="shared" si="39"/>
        <v>0</v>
      </c>
      <c r="AC63">
        <f t="shared" si="18"/>
        <v>-2.8985924047489084</v>
      </c>
      <c r="AD63">
        <f t="shared" si="19"/>
        <v>22.608308605502053</v>
      </c>
      <c r="AE63">
        <f t="shared" si="20"/>
        <v>-2.7483079951504514</v>
      </c>
      <c r="AF63">
        <f t="shared" si="33"/>
        <v>0</v>
      </c>
      <c r="AG63">
        <f t="shared" si="40"/>
        <v>0</v>
      </c>
      <c r="AH63">
        <f t="shared" si="21"/>
        <v>-2.787492452956839</v>
      </c>
      <c r="AI63">
        <f t="shared" si="22"/>
        <v>22.116331429652607</v>
      </c>
      <c r="AJ63">
        <f t="shared" si="23"/>
        <v>-2.2563308193010059</v>
      </c>
      <c r="AK63">
        <f t="shared" si="34"/>
        <v>0</v>
      </c>
      <c r="AL63">
        <f t="shared" si="41"/>
        <v>0</v>
      </c>
      <c r="AM63">
        <f t="shared" si="24"/>
        <v>-1.7135605128302573</v>
      </c>
      <c r="AN63">
        <f t="shared" si="25"/>
        <v>0</v>
      </c>
      <c r="AO63">
        <f t="shared" si="26"/>
        <v>19.860000610351602</v>
      </c>
      <c r="AP63">
        <f>AP64</f>
        <v>0</v>
      </c>
      <c r="AQ63">
        <v>0</v>
      </c>
      <c r="AR63">
        <f t="shared" si="27"/>
        <v>0</v>
      </c>
    </row>
    <row r="64" spans="1:44" x14ac:dyDescent="0.3">
      <c r="A64">
        <v>50</v>
      </c>
      <c r="B64" t="str">
        <f>HLOOKUP($B$14,BD_PRECOS!$A$1:$BX$251,A64+1,)</f>
        <v>2020-04-14</v>
      </c>
      <c r="C64">
        <f>HLOOKUP($C$1,BD_PRECOS!$A$1:$BX$251,$A64+1,)</f>
        <v>4.7531828880310103</v>
      </c>
      <c r="D64">
        <f>HLOOKUP($C$2,BD_PRECOS!$A$1:$CD$251,$A64+1,)</f>
        <v>20.090000152587901</v>
      </c>
      <c r="E64">
        <f t="shared" si="5"/>
        <v>22.192038719099266</v>
      </c>
      <c r="F64">
        <f t="shared" si="6"/>
        <v>-2.1020385665113643</v>
      </c>
      <c r="G64">
        <f t="shared" si="28"/>
        <v>0</v>
      </c>
      <c r="H64">
        <f t="shared" si="35"/>
        <v>0</v>
      </c>
      <c r="I64">
        <f t="shared" si="7"/>
        <v>-2.8156556785448266</v>
      </c>
      <c r="J64">
        <f t="shared" si="43"/>
        <v>22.386571057679191</v>
      </c>
      <c r="K64">
        <f t="shared" si="8"/>
        <v>-2.2965709050912899</v>
      </c>
      <c r="L64">
        <f t="shared" si="29"/>
        <v>0</v>
      </c>
      <c r="M64">
        <f t="shared" si="36"/>
        <v>0</v>
      </c>
      <c r="N64">
        <f t="shared" si="9"/>
        <v>-3.1222171121802798</v>
      </c>
      <c r="O64">
        <f t="shared" si="10"/>
        <v>22.099229683355794</v>
      </c>
      <c r="P64">
        <f t="shared" si="11"/>
        <v>-2.0092295307678931</v>
      </c>
      <c r="Q64">
        <f t="shared" si="30"/>
        <v>0</v>
      </c>
      <c r="R64">
        <f t="shared" si="37"/>
        <v>0</v>
      </c>
      <c r="S64">
        <f t="shared" si="12"/>
        <v>-2.6934331240172731</v>
      </c>
      <c r="T64">
        <f t="shared" si="13"/>
        <v>22.245093150043303</v>
      </c>
      <c r="U64">
        <f t="shared" si="14"/>
        <v>-2.1550929974554016</v>
      </c>
      <c r="V64">
        <f t="shared" si="31"/>
        <v>0</v>
      </c>
      <c r="W64">
        <f t="shared" si="38"/>
        <v>0</v>
      </c>
      <c r="X64">
        <f t="shared" si="15"/>
        <v>-2.8199209308092228</v>
      </c>
      <c r="Y64">
        <f t="shared" si="16"/>
        <v>22.404702236880073</v>
      </c>
      <c r="Z64">
        <f t="shared" si="17"/>
        <v>-2.3147020842921719</v>
      </c>
      <c r="AA64">
        <f t="shared" si="32"/>
        <v>0</v>
      </c>
      <c r="AB64">
        <f t="shared" si="39"/>
        <v>0</v>
      </c>
      <c r="AC64">
        <f t="shared" si="18"/>
        <v>-2.3621322605123458</v>
      </c>
      <c r="AD64">
        <f t="shared" si="19"/>
        <v>22.321798489250458</v>
      </c>
      <c r="AE64">
        <f t="shared" si="20"/>
        <v>-2.2317983366625569</v>
      </c>
      <c r="AF64">
        <f t="shared" si="33"/>
        <v>0</v>
      </c>
      <c r="AG64">
        <f t="shared" si="40"/>
        <v>0</v>
      </c>
      <c r="AH64">
        <f t="shared" si="21"/>
        <v>-2.2636185722073479</v>
      </c>
      <c r="AI64">
        <f t="shared" si="22"/>
        <v>21.876221809471019</v>
      </c>
      <c r="AJ64">
        <f t="shared" si="23"/>
        <v>-1.786221656883118</v>
      </c>
      <c r="AK64">
        <f t="shared" si="34"/>
        <v>0</v>
      </c>
      <c r="AL64">
        <f t="shared" si="41"/>
        <v>0</v>
      </c>
      <c r="AM64">
        <f t="shared" si="24"/>
        <v>-1.356538177919034</v>
      </c>
      <c r="AN64">
        <f t="shared" si="25"/>
        <v>0</v>
      </c>
      <c r="AO64">
        <f t="shared" si="26"/>
        <v>20.090000152587901</v>
      </c>
      <c r="AP64">
        <f>IF(AND(AO64&gt;0,AO63&gt;0),0,IF(AND(AO64&lt;0,AO63&lt;0),0,1))</f>
        <v>0</v>
      </c>
      <c r="AQ64">
        <v>0</v>
      </c>
      <c r="AR64">
        <f t="shared" si="27"/>
        <v>0</v>
      </c>
    </row>
    <row r="65" spans="1:44" x14ac:dyDescent="0.3">
      <c r="A65">
        <v>51</v>
      </c>
      <c r="B65" t="str">
        <f>HLOOKUP($B$14,BD_PRECOS!$A$1:$BX$251,A65+1,)</f>
        <v>2020-04-15</v>
      </c>
      <c r="C65">
        <f>HLOOKUP($C$1,BD_PRECOS!$A$1:$BX$251,$A65+1,)</f>
        <v>4.7335004806518599</v>
      </c>
      <c r="D65">
        <f>HLOOKUP($C$2,BD_PRECOS!$A$1:$CD$251,$A65+1,)</f>
        <v>19.950000762939499</v>
      </c>
      <c r="E65">
        <f t="shared" si="5"/>
        <v>22.139834013944451</v>
      </c>
      <c r="F65">
        <f t="shared" si="6"/>
        <v>-2.1898332510049521</v>
      </c>
      <c r="G65">
        <f t="shared" si="28"/>
        <v>0</v>
      </c>
      <c r="H65">
        <f t="shared" si="35"/>
        <v>0</v>
      </c>
      <c r="I65">
        <f t="shared" si="7"/>
        <v>-2.9332556150439388</v>
      </c>
      <c r="J65">
        <f t="shared" si="43"/>
        <v>22.330992458808534</v>
      </c>
      <c r="K65">
        <f t="shared" si="8"/>
        <v>-2.3809916958690351</v>
      </c>
      <c r="L65">
        <f t="shared" si="29"/>
        <v>0</v>
      </c>
      <c r="M65">
        <f t="shared" si="36"/>
        <v>0</v>
      </c>
      <c r="N65">
        <f t="shared" si="9"/>
        <v>-3.2369882420442582</v>
      </c>
      <c r="O65">
        <f t="shared" si="10"/>
        <v>22.049852174317628</v>
      </c>
      <c r="P65">
        <f t="shared" si="11"/>
        <v>-2.099851411378129</v>
      </c>
      <c r="Q65">
        <f t="shared" si="30"/>
        <v>0</v>
      </c>
      <c r="R65">
        <f t="shared" si="37"/>
        <v>0</v>
      </c>
      <c r="S65">
        <f t="shared" si="12"/>
        <v>-2.8149145034508432</v>
      </c>
      <c r="T65">
        <f t="shared" si="13"/>
        <v>22.193561098150553</v>
      </c>
      <c r="U65">
        <f t="shared" si="14"/>
        <v>-2.243560335211054</v>
      </c>
      <c r="V65">
        <f t="shared" si="31"/>
        <v>0</v>
      </c>
      <c r="W65">
        <f t="shared" si="38"/>
        <v>0</v>
      </c>
      <c r="X65">
        <f t="shared" si="15"/>
        <v>-2.935679692832343</v>
      </c>
      <c r="Y65">
        <f t="shared" si="16"/>
        <v>22.355419375726004</v>
      </c>
      <c r="Z65">
        <f t="shared" si="17"/>
        <v>-2.4054186127865052</v>
      </c>
      <c r="AA65">
        <f t="shared" si="32"/>
        <v>0</v>
      </c>
      <c r="AB65">
        <f t="shared" si="39"/>
        <v>0</v>
      </c>
      <c r="AC65">
        <f t="shared" si="18"/>
        <v>-2.4547076463351307</v>
      </c>
      <c r="AD65">
        <f t="shared" si="19"/>
        <v>22.27404545350106</v>
      </c>
      <c r="AE65">
        <f t="shared" si="20"/>
        <v>-2.3240446905615606</v>
      </c>
      <c r="AF65">
        <f t="shared" si="33"/>
        <v>0</v>
      </c>
      <c r="AG65">
        <f t="shared" si="40"/>
        <v>0</v>
      </c>
      <c r="AH65">
        <f t="shared" si="21"/>
        <v>-2.3571801438215885</v>
      </c>
      <c r="AI65">
        <f t="shared" si="22"/>
        <v>21.836202408319274</v>
      </c>
      <c r="AJ65">
        <f t="shared" si="23"/>
        <v>-1.8862016453797743</v>
      </c>
      <c r="AK65">
        <f t="shared" si="34"/>
        <v>0</v>
      </c>
      <c r="AL65">
        <f t="shared" si="41"/>
        <v>0</v>
      </c>
      <c r="AM65">
        <f t="shared" si="24"/>
        <v>-1.4324675402694396</v>
      </c>
      <c r="AN65">
        <f t="shared" si="25"/>
        <v>0</v>
      </c>
      <c r="AO65">
        <f t="shared" si="26"/>
        <v>19.950000762939499</v>
      </c>
      <c r="AP65">
        <f t="shared" si="42"/>
        <v>0</v>
      </c>
      <c r="AQ65">
        <f>IF(AND(AP65=1,AP64=1),0,AP65)</f>
        <v>0</v>
      </c>
      <c r="AR65">
        <f t="shared" si="27"/>
        <v>0</v>
      </c>
    </row>
    <row r="66" spans="1:44" x14ac:dyDescent="0.3">
      <c r="A66">
        <v>52</v>
      </c>
      <c r="B66" t="str">
        <f>HLOOKUP($B$14,BD_PRECOS!$A$1:$BX$251,A66+1,)</f>
        <v>2020-04-16</v>
      </c>
      <c r="C66">
        <f>HLOOKUP($C$1,BD_PRECOS!$A$1:$BX$251,$A66+1,)</f>
        <v>4.5465226173400897</v>
      </c>
      <c r="D66">
        <f>HLOOKUP($C$2,BD_PRECOS!$A$1:$CD$251,$A66+1,)</f>
        <v>19.350000381469702</v>
      </c>
      <c r="E66">
        <f t="shared" si="5"/>
        <v>21.643902594751864</v>
      </c>
      <c r="F66">
        <f t="shared" si="6"/>
        <v>-2.2939022132821627</v>
      </c>
      <c r="G66">
        <f t="shared" si="28"/>
        <v>0</v>
      </c>
      <c r="H66">
        <f t="shared" si="35"/>
        <v>0</v>
      </c>
      <c r="I66">
        <f t="shared" si="7"/>
        <v>-3.0726547532255033</v>
      </c>
      <c r="J66">
        <f t="shared" si="43"/>
        <v>21.803009907563016</v>
      </c>
      <c r="K66">
        <f t="shared" si="8"/>
        <v>-2.4530095260933145</v>
      </c>
      <c r="L66">
        <f t="shared" si="29"/>
        <v>0</v>
      </c>
      <c r="M66">
        <f t="shared" si="36"/>
        <v>0</v>
      </c>
      <c r="N66">
        <f t="shared" si="9"/>
        <v>-3.3348973905969355</v>
      </c>
      <c r="O66">
        <f t="shared" si="10"/>
        <v>21.580778399054058</v>
      </c>
      <c r="P66">
        <f t="shared" si="11"/>
        <v>-2.2307780175843561</v>
      </c>
      <c r="Q66">
        <f t="shared" si="30"/>
        <v>0</v>
      </c>
      <c r="R66">
        <f t="shared" si="37"/>
        <v>0</v>
      </c>
      <c r="S66">
        <f t="shared" si="12"/>
        <v>-2.9904255899498775</v>
      </c>
      <c r="T66">
        <f t="shared" si="13"/>
        <v>21.704019713838782</v>
      </c>
      <c r="U66">
        <f t="shared" si="14"/>
        <v>-2.3540193323690808</v>
      </c>
      <c r="V66">
        <f t="shared" si="31"/>
        <v>0</v>
      </c>
      <c r="W66">
        <f t="shared" si="38"/>
        <v>0</v>
      </c>
      <c r="X66">
        <f t="shared" si="15"/>
        <v>-3.0802143548863237</v>
      </c>
      <c r="Y66">
        <f t="shared" si="16"/>
        <v>21.88724473128492</v>
      </c>
      <c r="Z66">
        <f t="shared" si="17"/>
        <v>-2.537244349815218</v>
      </c>
      <c r="AA66">
        <f t="shared" si="32"/>
        <v>0</v>
      </c>
      <c r="AB66">
        <f t="shared" si="39"/>
        <v>0</v>
      </c>
      <c r="AC66">
        <f t="shared" si="18"/>
        <v>-2.5892346026611586</v>
      </c>
      <c r="AD66">
        <f t="shared" si="19"/>
        <v>21.820403761248937</v>
      </c>
      <c r="AE66">
        <f t="shared" si="20"/>
        <v>-2.4704033797792349</v>
      </c>
      <c r="AF66">
        <f t="shared" si="33"/>
        <v>0</v>
      </c>
      <c r="AG66">
        <f t="shared" si="40"/>
        <v>0</v>
      </c>
      <c r="AH66">
        <f t="shared" si="21"/>
        <v>-2.5056255663647735</v>
      </c>
      <c r="AI66">
        <f t="shared" si="22"/>
        <v>21.456028277470999</v>
      </c>
      <c r="AJ66">
        <f t="shared" si="23"/>
        <v>-2.1060278960012973</v>
      </c>
      <c r="AK66">
        <f t="shared" si="34"/>
        <v>0</v>
      </c>
      <c r="AL66">
        <f t="shared" si="41"/>
        <v>0</v>
      </c>
      <c r="AM66">
        <f t="shared" si="24"/>
        <v>-1.5994136190653068</v>
      </c>
      <c r="AN66">
        <f t="shared" si="25"/>
        <v>0</v>
      </c>
      <c r="AO66">
        <f t="shared" si="26"/>
        <v>19.350000381469702</v>
      </c>
      <c r="AP66">
        <f t="shared" si="42"/>
        <v>0</v>
      </c>
      <c r="AQ66">
        <f>IF(AND(AP66=1,AP65=1),0,AP66)</f>
        <v>0</v>
      </c>
      <c r="AR66">
        <f t="shared" si="27"/>
        <v>0</v>
      </c>
    </row>
    <row r="67" spans="1:44" x14ac:dyDescent="0.3">
      <c r="A67">
        <v>53</v>
      </c>
      <c r="B67" t="str">
        <f>HLOOKUP($B$14,BD_PRECOS!$A$1:$BX$251,A67+1,)</f>
        <v>2020-04-17</v>
      </c>
      <c r="C67">
        <f>HLOOKUP($C$1,BD_PRECOS!$A$1:$BX$251,$A67+1,)</f>
        <v>4.4579544067382804</v>
      </c>
      <c r="D67">
        <f>HLOOKUP($C$2,BD_PRECOS!$A$1:$CD$251,$A67+1,)</f>
        <v>20.2399997711182</v>
      </c>
      <c r="E67">
        <f t="shared" si="5"/>
        <v>21.408988377629466</v>
      </c>
      <c r="F67">
        <f t="shared" si="6"/>
        <v>-1.1689886065112667</v>
      </c>
      <c r="G67">
        <f t="shared" si="28"/>
        <v>0</v>
      </c>
      <c r="H67">
        <f t="shared" si="35"/>
        <v>0</v>
      </c>
      <c r="I67">
        <f t="shared" si="7"/>
        <v>-1.5658463457881837</v>
      </c>
      <c r="J67">
        <f t="shared" si="43"/>
        <v>21.552913618277575</v>
      </c>
      <c r="K67">
        <f t="shared" si="8"/>
        <v>-1.3129138471593755</v>
      </c>
      <c r="L67">
        <f t="shared" si="29"/>
        <v>0</v>
      </c>
      <c r="M67">
        <f t="shared" si="36"/>
        <v>0</v>
      </c>
      <c r="N67">
        <f t="shared" si="9"/>
        <v>-1.7849229350297378</v>
      </c>
      <c r="O67">
        <f t="shared" si="10"/>
        <v>21.35858618774369</v>
      </c>
      <c r="P67">
        <f t="shared" si="11"/>
        <v>-1.1185864166254902</v>
      </c>
      <c r="Q67">
        <f t="shared" si="30"/>
        <v>0</v>
      </c>
      <c r="R67">
        <f t="shared" si="37"/>
        <v>0</v>
      </c>
      <c r="S67">
        <f t="shared" si="12"/>
        <v>-1.4994990171498357</v>
      </c>
      <c r="T67">
        <f t="shared" si="13"/>
        <v>21.472132346767257</v>
      </c>
      <c r="U67">
        <f t="shared" si="14"/>
        <v>-1.2321325756490573</v>
      </c>
      <c r="V67">
        <f t="shared" si="31"/>
        <v>0</v>
      </c>
      <c r="W67">
        <f t="shared" si="38"/>
        <v>0</v>
      </c>
      <c r="X67">
        <f t="shared" si="15"/>
        <v>-1.6122350375167778</v>
      </c>
      <c r="Y67">
        <f t="shared" si="16"/>
        <v>21.665478422841524</v>
      </c>
      <c r="Z67">
        <f t="shared" si="17"/>
        <v>-1.4254786517233242</v>
      </c>
      <c r="AA67">
        <f t="shared" si="32"/>
        <v>0</v>
      </c>
      <c r="AB67">
        <f t="shared" si="39"/>
        <v>0</v>
      </c>
      <c r="AC67">
        <f t="shared" si="18"/>
        <v>-1.4546878981780393</v>
      </c>
      <c r="AD67">
        <f t="shared" si="19"/>
        <v>21.605521463283253</v>
      </c>
      <c r="AE67">
        <f t="shared" si="20"/>
        <v>-1.3655216921650535</v>
      </c>
      <c r="AF67">
        <f t="shared" si="33"/>
        <v>0</v>
      </c>
      <c r="AG67">
        <f t="shared" si="40"/>
        <v>0</v>
      </c>
      <c r="AH67">
        <f t="shared" si="21"/>
        <v>-1.3849908445398109</v>
      </c>
      <c r="AI67">
        <f t="shared" si="22"/>
        <v>21.275946304717969</v>
      </c>
      <c r="AJ67">
        <f t="shared" si="23"/>
        <v>-1.0359465335997697</v>
      </c>
      <c r="AK67">
        <f t="shared" si="34"/>
        <v>0</v>
      </c>
      <c r="AL67">
        <f t="shared" si="41"/>
        <v>0</v>
      </c>
      <c r="AM67">
        <f t="shared" si="24"/>
        <v>-0.78674503676277352</v>
      </c>
      <c r="AN67">
        <f t="shared" si="25"/>
        <v>0</v>
      </c>
      <c r="AO67">
        <f t="shared" si="26"/>
        <v>20.2399997711182</v>
      </c>
      <c r="AP67">
        <f>AP68</f>
        <v>0</v>
      </c>
      <c r="AQ67">
        <v>0</v>
      </c>
      <c r="AR67">
        <f t="shared" si="27"/>
        <v>0</v>
      </c>
    </row>
    <row r="68" spans="1:44" x14ac:dyDescent="0.3">
      <c r="A68">
        <v>54</v>
      </c>
      <c r="B68" t="str">
        <f>HLOOKUP($B$14,BD_PRECOS!$A$1:$BX$251,A68+1,)</f>
        <v>2020-04-20</v>
      </c>
      <c r="C68">
        <f>HLOOKUP($C$1,BD_PRECOS!$A$1:$BX$251,$A68+1,)</f>
        <v>4.3300213813781703</v>
      </c>
      <c r="D68">
        <f>HLOOKUP($C$2,BD_PRECOS!$A$1:$CD$251,$A68+1,)</f>
        <v>20.040000915527301</v>
      </c>
      <c r="E68">
        <f t="shared" si="5"/>
        <v>21.069664750197436</v>
      </c>
      <c r="F68">
        <f t="shared" si="6"/>
        <v>-1.029663834670135</v>
      </c>
      <c r="G68">
        <f t="shared" si="28"/>
        <v>0</v>
      </c>
      <c r="H68">
        <f t="shared" si="35"/>
        <v>0</v>
      </c>
      <c r="I68">
        <f t="shared" si="7"/>
        <v>-1.379222469687039</v>
      </c>
      <c r="J68">
        <f t="shared" si="43"/>
        <v>21.191660131250821</v>
      </c>
      <c r="K68">
        <f t="shared" si="8"/>
        <v>-1.1516592157235195</v>
      </c>
      <c r="L68">
        <f t="shared" si="29"/>
        <v>0</v>
      </c>
      <c r="M68">
        <f t="shared" si="36"/>
        <v>0</v>
      </c>
      <c r="N68">
        <f t="shared" si="9"/>
        <v>-1.5656952296838231</v>
      </c>
      <c r="O68">
        <f t="shared" si="10"/>
        <v>21.037638958356993</v>
      </c>
      <c r="P68">
        <f t="shared" si="11"/>
        <v>-0.99763804282969204</v>
      </c>
      <c r="Q68">
        <f t="shared" si="30"/>
        <v>0</v>
      </c>
      <c r="R68">
        <f t="shared" si="37"/>
        <v>0</v>
      </c>
      <c r="S68">
        <f t="shared" si="12"/>
        <v>-1.3373640538272913</v>
      </c>
      <c r="T68">
        <f t="shared" si="13"/>
        <v>21.137180875910232</v>
      </c>
      <c r="U68">
        <f t="shared" si="14"/>
        <v>-1.0971799603829311</v>
      </c>
      <c r="V68">
        <f t="shared" si="31"/>
        <v>0</v>
      </c>
      <c r="W68">
        <f t="shared" si="38"/>
        <v>0</v>
      </c>
      <c r="X68">
        <f t="shared" si="15"/>
        <v>-1.4356506836602483</v>
      </c>
      <c r="Y68">
        <f t="shared" si="16"/>
        <v>21.34514639208999</v>
      </c>
      <c r="Z68">
        <f t="shared" si="17"/>
        <v>-1.3051454765626893</v>
      </c>
      <c r="AA68">
        <f t="shared" si="32"/>
        <v>0</v>
      </c>
      <c r="AB68">
        <f t="shared" si="39"/>
        <v>0</v>
      </c>
      <c r="AC68">
        <f t="shared" si="18"/>
        <v>-1.3318889958978184</v>
      </c>
      <c r="AD68">
        <f t="shared" si="19"/>
        <v>21.295133093818766</v>
      </c>
      <c r="AE68">
        <f t="shared" si="20"/>
        <v>-1.2551321782914648</v>
      </c>
      <c r="AF68">
        <f t="shared" si="33"/>
        <v>0</v>
      </c>
      <c r="AG68">
        <f t="shared" si="40"/>
        <v>0</v>
      </c>
      <c r="AH68">
        <f t="shared" si="21"/>
        <v>-1.2730274338335967</v>
      </c>
      <c r="AI68">
        <f t="shared" si="22"/>
        <v>21.015825529661445</v>
      </c>
      <c r="AJ68">
        <f t="shared" si="23"/>
        <v>-0.97582461413414379</v>
      </c>
      <c r="AK68">
        <f t="shared" si="34"/>
        <v>0</v>
      </c>
      <c r="AL68">
        <f t="shared" si="41"/>
        <v>0</v>
      </c>
      <c r="AM68">
        <f t="shared" si="24"/>
        <v>-0.74108570956190989</v>
      </c>
      <c r="AN68">
        <f t="shared" si="25"/>
        <v>0</v>
      </c>
      <c r="AO68">
        <f t="shared" si="26"/>
        <v>20.040000915527301</v>
      </c>
      <c r="AP68">
        <f>IF(AND(AO68&gt;0,AO67&gt;0),0,IF(AND(AO68&lt;0,AO67&lt;0),0,1))</f>
        <v>0</v>
      </c>
      <c r="AQ68">
        <v>0</v>
      </c>
      <c r="AR68">
        <f t="shared" si="27"/>
        <v>0</v>
      </c>
    </row>
    <row r="69" spans="1:44" x14ac:dyDescent="0.3">
      <c r="A69">
        <v>55</v>
      </c>
      <c r="B69" t="str">
        <f>HLOOKUP($B$14,BD_PRECOS!$A$1:$BX$251,A69+1,)</f>
        <v>2020-04-22</v>
      </c>
      <c r="C69">
        <f>HLOOKUP($C$1,BD_PRECOS!$A$1:$BX$251,$A69+1,)</f>
        <v>4.3398623466491699</v>
      </c>
      <c r="D69">
        <f>HLOOKUP($C$2,BD_PRECOS!$A$1:$CD$251,$A69+1,)</f>
        <v>20.7700004577637</v>
      </c>
      <c r="E69">
        <f t="shared" si="5"/>
        <v>21.095766470404463</v>
      </c>
      <c r="F69">
        <f t="shared" si="6"/>
        <v>-0.32576601264076288</v>
      </c>
      <c r="G69">
        <f t="shared" si="28"/>
        <v>0</v>
      </c>
      <c r="H69">
        <f t="shared" si="35"/>
        <v>0</v>
      </c>
      <c r="I69">
        <f t="shared" si="7"/>
        <v>-0.43635970242504624</v>
      </c>
      <c r="J69">
        <f t="shared" si="43"/>
        <v>21.219448757446841</v>
      </c>
      <c r="K69">
        <f t="shared" si="8"/>
        <v>-0.44944829968314082</v>
      </c>
      <c r="L69">
        <f t="shared" si="29"/>
        <v>0</v>
      </c>
      <c r="M69">
        <f t="shared" si="36"/>
        <v>0</v>
      </c>
      <c r="N69">
        <f t="shared" si="9"/>
        <v>-0.61103063232234578</v>
      </c>
      <c r="O69">
        <f t="shared" si="10"/>
        <v>21.062327114752325</v>
      </c>
      <c r="P69">
        <f t="shared" si="11"/>
        <v>-0.29232665698862448</v>
      </c>
      <c r="Q69">
        <f t="shared" si="30"/>
        <v>0</v>
      </c>
      <c r="R69">
        <f t="shared" si="37"/>
        <v>0</v>
      </c>
      <c r="S69">
        <f t="shared" si="12"/>
        <v>-0.39187274968304908</v>
      </c>
      <c r="T69">
        <f t="shared" si="13"/>
        <v>21.162946277634266</v>
      </c>
      <c r="U69">
        <f t="shared" si="14"/>
        <v>-0.39294581987056532</v>
      </c>
      <c r="V69">
        <f t="shared" si="31"/>
        <v>0</v>
      </c>
      <c r="W69">
        <f t="shared" si="38"/>
        <v>0</v>
      </c>
      <c r="X69">
        <f t="shared" si="15"/>
        <v>-0.51416627655295821</v>
      </c>
      <c r="Y69">
        <f t="shared" si="16"/>
        <v>21.36978722568977</v>
      </c>
      <c r="Z69">
        <f t="shared" si="17"/>
        <v>-0.59978676792606933</v>
      </c>
      <c r="AA69">
        <f t="shared" si="32"/>
        <v>0</v>
      </c>
      <c r="AB69">
        <f t="shared" si="39"/>
        <v>0</v>
      </c>
      <c r="AC69">
        <f t="shared" si="18"/>
        <v>-0.61207689903638074</v>
      </c>
      <c r="AD69">
        <f t="shared" si="19"/>
        <v>21.319009033247418</v>
      </c>
      <c r="AE69">
        <f t="shared" si="20"/>
        <v>-0.54900857548371818</v>
      </c>
      <c r="AF69">
        <f t="shared" si="33"/>
        <v>0</v>
      </c>
      <c r="AG69">
        <f t="shared" si="40"/>
        <v>0</v>
      </c>
      <c r="AH69">
        <f t="shared" si="21"/>
        <v>-0.55683615645329909</v>
      </c>
      <c r="AI69">
        <f t="shared" si="22"/>
        <v>21.035834745470979</v>
      </c>
      <c r="AJ69">
        <f t="shared" si="23"/>
        <v>-0.26583428770727835</v>
      </c>
      <c r="AK69">
        <f t="shared" si="34"/>
        <v>0</v>
      </c>
      <c r="AL69">
        <f t="shared" si="41"/>
        <v>0</v>
      </c>
      <c r="AM69">
        <f t="shared" si="24"/>
        <v>-0.20188668012462271</v>
      </c>
      <c r="AN69">
        <f t="shared" si="25"/>
        <v>0</v>
      </c>
      <c r="AO69">
        <f t="shared" si="26"/>
        <v>20.7700004577637</v>
      </c>
      <c r="AP69">
        <f t="shared" si="42"/>
        <v>0</v>
      </c>
      <c r="AQ69">
        <f>IF(AND(AP69=1,AP68=1),0,AP69)</f>
        <v>0</v>
      </c>
      <c r="AR69">
        <f t="shared" si="27"/>
        <v>0</v>
      </c>
    </row>
    <row r="70" spans="1:44" x14ac:dyDescent="0.3">
      <c r="A70">
        <v>56</v>
      </c>
      <c r="B70" t="str">
        <f>HLOOKUP($B$14,BD_PRECOS!$A$1:$BX$251,A70+1,)</f>
        <v>2020-04-23</v>
      </c>
      <c r="C70">
        <f>HLOOKUP($C$1,BD_PRECOS!$A$1:$BX$251,$A70+1,)</f>
        <v>4.1922488212585503</v>
      </c>
      <c r="D70">
        <f>HLOOKUP($C$2,BD_PRECOS!$A$1:$CD$251,$A70+1,)</f>
        <v>20.9799995422363</v>
      </c>
      <c r="E70">
        <f t="shared" si="5"/>
        <v>20.704243196780752</v>
      </c>
      <c r="F70">
        <f t="shared" si="6"/>
        <v>0.27575634545554806</v>
      </c>
      <c r="G70">
        <f t="shared" si="28"/>
        <v>1</v>
      </c>
      <c r="H70">
        <f t="shared" si="35"/>
        <v>1</v>
      </c>
      <c r="I70">
        <f t="shared" si="7"/>
        <v>0.36937234756129539</v>
      </c>
      <c r="J70">
        <f t="shared" si="43"/>
        <v>20.802622057464013</v>
      </c>
      <c r="K70">
        <f t="shared" si="8"/>
        <v>0.17737748477228621</v>
      </c>
      <c r="L70">
        <f t="shared" si="29"/>
        <v>1</v>
      </c>
      <c r="M70">
        <f t="shared" si="36"/>
        <v>1</v>
      </c>
      <c r="N70">
        <f t="shared" si="9"/>
        <v>0.24114692781476071</v>
      </c>
      <c r="O70">
        <f t="shared" si="10"/>
        <v>20.69200716131758</v>
      </c>
      <c r="P70">
        <f t="shared" si="11"/>
        <v>0.2879923809187197</v>
      </c>
      <c r="Q70">
        <f t="shared" si="30"/>
        <v>1</v>
      </c>
      <c r="R70">
        <f t="shared" si="37"/>
        <v>1</v>
      </c>
      <c r="S70">
        <f t="shared" si="12"/>
        <v>0.38606252115686607</v>
      </c>
      <c r="T70">
        <f t="shared" si="13"/>
        <v>20.776467748663315</v>
      </c>
      <c r="U70">
        <f t="shared" si="14"/>
        <v>0.20353179357298501</v>
      </c>
      <c r="V70">
        <f t="shared" si="31"/>
        <v>1</v>
      </c>
      <c r="W70">
        <f t="shared" si="38"/>
        <v>1</v>
      </c>
      <c r="X70">
        <f t="shared" si="15"/>
        <v>0.26631962771874762</v>
      </c>
      <c r="Y70">
        <f t="shared" si="16"/>
        <v>21.000177109602308</v>
      </c>
      <c r="Z70">
        <f t="shared" si="17"/>
        <v>-2.0177567366008731E-2</v>
      </c>
      <c r="AA70">
        <f t="shared" si="32"/>
        <v>0</v>
      </c>
      <c r="AB70">
        <f t="shared" si="39"/>
        <v>0</v>
      </c>
      <c r="AC70">
        <f t="shared" si="18"/>
        <v>-2.0591022549878268E-2</v>
      </c>
      <c r="AD70">
        <f t="shared" si="19"/>
        <v>20.960872255602006</v>
      </c>
      <c r="AE70">
        <f t="shared" si="20"/>
        <v>1.9127286634294194E-2</v>
      </c>
      <c r="AF70">
        <f t="shared" si="33"/>
        <v>1</v>
      </c>
      <c r="AG70">
        <f t="shared" si="40"/>
        <v>1</v>
      </c>
      <c r="AH70">
        <f t="shared" si="21"/>
        <v>1.9399997101023071E-2</v>
      </c>
      <c r="AI70">
        <f t="shared" si="22"/>
        <v>20.735698447393514</v>
      </c>
      <c r="AJ70">
        <f t="shared" si="23"/>
        <v>0.24430109484278617</v>
      </c>
      <c r="AK70">
        <f t="shared" si="34"/>
        <v>1</v>
      </c>
      <c r="AL70">
        <f t="shared" si="41"/>
        <v>1</v>
      </c>
      <c r="AM70">
        <f t="shared" si="24"/>
        <v>0.18553339155004087</v>
      </c>
      <c r="AN70">
        <f t="shared" si="25"/>
        <v>0</v>
      </c>
      <c r="AO70">
        <f t="shared" si="26"/>
        <v>20.9799995422363</v>
      </c>
      <c r="AP70">
        <f t="shared" si="42"/>
        <v>0</v>
      </c>
      <c r="AQ70">
        <f>IF(AND(AP70=1,AP69=1),0,AP70)</f>
        <v>0</v>
      </c>
      <c r="AR70">
        <f t="shared" si="27"/>
        <v>0</v>
      </c>
    </row>
    <row r="71" spans="1:44" x14ac:dyDescent="0.3">
      <c r="A71">
        <v>57</v>
      </c>
      <c r="B71" t="str">
        <f>HLOOKUP($B$14,BD_PRECOS!$A$1:$BX$251,A71+1,)</f>
        <v>2020-04-24</v>
      </c>
      <c r="C71">
        <f>HLOOKUP($C$1,BD_PRECOS!$A$1:$BX$251,$A71+1,)</f>
        <v>4.0151109695434597</v>
      </c>
      <c r="D71">
        <f>HLOOKUP($C$2,BD_PRECOS!$A$1:$CD$251,$A71+1,)</f>
        <v>20.549999237060501</v>
      </c>
      <c r="E71">
        <f t="shared" si="5"/>
        <v>20.234410968313629</v>
      </c>
      <c r="F71">
        <f t="shared" si="6"/>
        <v>0.31558826874687185</v>
      </c>
      <c r="G71">
        <f t="shared" si="28"/>
        <v>0</v>
      </c>
      <c r="H71">
        <f t="shared" si="35"/>
        <v>0</v>
      </c>
      <c r="I71">
        <f t="shared" si="7"/>
        <v>0.42272673543473566</v>
      </c>
      <c r="J71">
        <f t="shared" si="43"/>
        <v>20.30242543945722</v>
      </c>
      <c r="K71">
        <f t="shared" si="8"/>
        <v>0.24757379760328035</v>
      </c>
      <c r="L71">
        <f t="shared" si="29"/>
        <v>0</v>
      </c>
      <c r="M71">
        <f t="shared" si="36"/>
        <v>0</v>
      </c>
      <c r="N71">
        <f t="shared" si="9"/>
        <v>0.33657970049642022</v>
      </c>
      <c r="O71">
        <f t="shared" si="10"/>
        <v>20.247619149954282</v>
      </c>
      <c r="P71">
        <f t="shared" si="11"/>
        <v>0.30238008710621855</v>
      </c>
      <c r="Q71">
        <f t="shared" si="30"/>
        <v>0</v>
      </c>
      <c r="R71">
        <f t="shared" si="37"/>
        <v>0</v>
      </c>
      <c r="S71">
        <f t="shared" si="12"/>
        <v>0.40534967766666868</v>
      </c>
      <c r="T71">
        <f t="shared" si="13"/>
        <v>20.312689269186166</v>
      </c>
      <c r="U71">
        <f t="shared" si="14"/>
        <v>0.23730996787433511</v>
      </c>
      <c r="V71">
        <f t="shared" si="31"/>
        <v>0</v>
      </c>
      <c r="W71">
        <f t="shared" si="38"/>
        <v>0</v>
      </c>
      <c r="X71">
        <f t="shared" si="15"/>
        <v>0.31051808264824099</v>
      </c>
      <c r="Y71">
        <f t="shared" si="16"/>
        <v>20.556640910851932</v>
      </c>
      <c r="Z71">
        <f t="shared" si="17"/>
        <v>-6.641673791431657E-3</v>
      </c>
      <c r="AA71">
        <f t="shared" si="32"/>
        <v>0</v>
      </c>
      <c r="AB71">
        <f t="shared" si="39"/>
        <v>0</v>
      </c>
      <c r="AC71">
        <f t="shared" si="18"/>
        <v>-6.7777672267217729E-3</v>
      </c>
      <c r="AD71">
        <f t="shared" si="19"/>
        <v>20.531104188994298</v>
      </c>
      <c r="AE71">
        <f t="shared" si="20"/>
        <v>1.8895048066202236E-2</v>
      </c>
      <c r="AF71">
        <f t="shared" si="33"/>
        <v>0</v>
      </c>
      <c r="AG71">
        <f t="shared" si="40"/>
        <v>0</v>
      </c>
      <c r="AH71">
        <f t="shared" si="21"/>
        <v>1.9164447352965668E-2</v>
      </c>
      <c r="AI71">
        <f t="shared" si="22"/>
        <v>20.375531593289367</v>
      </c>
      <c r="AJ71">
        <f t="shared" si="23"/>
        <v>0.17446764377113411</v>
      </c>
      <c r="AK71">
        <f t="shared" si="34"/>
        <v>0</v>
      </c>
      <c r="AL71">
        <f t="shared" si="41"/>
        <v>0</v>
      </c>
      <c r="AM71">
        <f t="shared" si="24"/>
        <v>0.13249868440185869</v>
      </c>
      <c r="AN71">
        <f t="shared" si="25"/>
        <v>0</v>
      </c>
      <c r="AO71">
        <f t="shared" si="26"/>
        <v>20.549999237060501</v>
      </c>
      <c r="AP71">
        <f>AP72</f>
        <v>0</v>
      </c>
      <c r="AQ71">
        <v>0</v>
      </c>
      <c r="AR71">
        <f t="shared" si="27"/>
        <v>0</v>
      </c>
    </row>
    <row r="72" spans="1:44" x14ac:dyDescent="0.3">
      <c r="A72">
        <v>58</v>
      </c>
      <c r="B72" t="str">
        <f>HLOOKUP($B$14,BD_PRECOS!$A$1:$BX$251,A72+1,)</f>
        <v>2020-04-27</v>
      </c>
      <c r="C72">
        <f>HLOOKUP($C$1,BD_PRECOS!$A$1:$BX$251,$A72+1,)</f>
        <v>4.0446338653564498</v>
      </c>
      <c r="D72">
        <f>HLOOKUP($C$2,BD_PRECOS!$A$1:$CD$251,$A72+1,)</f>
        <v>20.670000076293899</v>
      </c>
      <c r="E72">
        <f t="shared" si="5"/>
        <v>20.312716128934689</v>
      </c>
      <c r="F72">
        <f t="shared" si="6"/>
        <v>0.35728394735921043</v>
      </c>
      <c r="G72">
        <f t="shared" si="28"/>
        <v>0</v>
      </c>
      <c r="H72">
        <f t="shared" si="35"/>
        <v>0</v>
      </c>
      <c r="I72">
        <f t="shared" si="7"/>
        <v>0.47857760141121225</v>
      </c>
      <c r="J72">
        <f t="shared" si="43"/>
        <v>20.38579131804525</v>
      </c>
      <c r="K72">
        <f t="shared" si="8"/>
        <v>0.28420875824864922</v>
      </c>
      <c r="L72">
        <f t="shared" si="29"/>
        <v>0</v>
      </c>
      <c r="M72">
        <f t="shared" si="36"/>
        <v>0</v>
      </c>
      <c r="N72">
        <f t="shared" si="9"/>
        <v>0.38638539157151247</v>
      </c>
      <c r="O72">
        <f t="shared" si="10"/>
        <v>20.321683619140249</v>
      </c>
      <c r="P72">
        <f t="shared" si="11"/>
        <v>0.34831645715365056</v>
      </c>
      <c r="Q72">
        <f t="shared" si="30"/>
        <v>0</v>
      </c>
      <c r="R72">
        <f t="shared" si="37"/>
        <v>0</v>
      </c>
      <c r="S72">
        <f t="shared" si="12"/>
        <v>0.46692877492171558</v>
      </c>
      <c r="T72">
        <f t="shared" si="13"/>
        <v>20.389985474358244</v>
      </c>
      <c r="U72">
        <f t="shared" si="14"/>
        <v>0.28001460193565464</v>
      </c>
      <c r="V72">
        <f t="shared" si="31"/>
        <v>0</v>
      </c>
      <c r="W72">
        <f t="shared" si="38"/>
        <v>0</v>
      </c>
      <c r="X72">
        <f t="shared" si="15"/>
        <v>0.36639673455525945</v>
      </c>
      <c r="Y72">
        <f t="shared" si="16"/>
        <v>20.630563411651245</v>
      </c>
      <c r="Z72">
        <f t="shared" si="17"/>
        <v>3.9436664642654051E-2</v>
      </c>
      <c r="AA72">
        <f t="shared" si="32"/>
        <v>1</v>
      </c>
      <c r="AB72">
        <f t="shared" si="39"/>
        <v>1</v>
      </c>
      <c r="AC72">
        <f t="shared" si="18"/>
        <v>4.0244754792237589E-2</v>
      </c>
      <c r="AD72">
        <f t="shared" si="19"/>
        <v>20.602732007280235</v>
      </c>
      <c r="AE72">
        <f t="shared" si="20"/>
        <v>6.7268069013664444E-2</v>
      </c>
      <c r="AF72">
        <f t="shared" si="33"/>
        <v>0</v>
      </c>
      <c r="AG72">
        <f t="shared" si="40"/>
        <v>0</v>
      </c>
      <c r="AH72">
        <f t="shared" si="21"/>
        <v>6.8227154682604832E-2</v>
      </c>
      <c r="AI72">
        <f t="shared" si="22"/>
        <v>20.435559240717943</v>
      </c>
      <c r="AJ72">
        <f t="shared" si="23"/>
        <v>0.23444083557595619</v>
      </c>
      <c r="AK72">
        <f t="shared" si="34"/>
        <v>0</v>
      </c>
      <c r="AL72">
        <f t="shared" si="41"/>
        <v>0</v>
      </c>
      <c r="AM72">
        <f t="shared" si="24"/>
        <v>0.17804506103512868</v>
      </c>
      <c r="AN72">
        <f t="shared" si="25"/>
        <v>0</v>
      </c>
      <c r="AO72">
        <f t="shared" si="26"/>
        <v>20.670000076293899</v>
      </c>
      <c r="AP72">
        <f>IF(AND(AO72&gt;0,AO71&gt;0),0,IF(AND(AO72&lt;0,AO71&lt;0),0,1))</f>
        <v>0</v>
      </c>
      <c r="AQ72">
        <v>0</v>
      </c>
      <c r="AR72">
        <f t="shared" si="27"/>
        <v>0</v>
      </c>
    </row>
    <row r="73" spans="1:44" x14ac:dyDescent="0.3">
      <c r="A73">
        <v>59</v>
      </c>
      <c r="B73" t="str">
        <f>HLOOKUP($B$14,BD_PRECOS!$A$1:$BX$251,A73+1,)</f>
        <v>2020-04-28</v>
      </c>
      <c r="C73">
        <f>HLOOKUP($C$1,BD_PRECOS!$A$1:$BX$251,$A73+1,)</f>
        <v>4.1135201454162598</v>
      </c>
      <c r="D73">
        <f>HLOOKUP($C$2,BD_PRECOS!$A$1:$CD$251,$A73+1,)</f>
        <v>20.200000762939499</v>
      </c>
      <c r="E73">
        <f t="shared" si="5"/>
        <v>20.495426905643029</v>
      </c>
      <c r="F73">
        <f t="shared" si="6"/>
        <v>-0.29542614270352985</v>
      </c>
      <c r="G73">
        <f t="shared" si="28"/>
        <v>1</v>
      </c>
      <c r="H73">
        <f t="shared" si="35"/>
        <v>1</v>
      </c>
      <c r="I73">
        <f t="shared" si="7"/>
        <v>-0.3957198072128193</v>
      </c>
      <c r="J73">
        <f t="shared" si="43"/>
        <v>20.580310354938653</v>
      </c>
      <c r="K73">
        <f t="shared" si="8"/>
        <v>-0.38030959199915415</v>
      </c>
      <c r="L73">
        <f t="shared" si="29"/>
        <v>1</v>
      </c>
      <c r="M73">
        <f t="shared" si="36"/>
        <v>1</v>
      </c>
      <c r="N73">
        <f t="shared" si="9"/>
        <v>-0.51703568717764425</v>
      </c>
      <c r="O73">
        <f t="shared" si="10"/>
        <v>20.494499517659953</v>
      </c>
      <c r="P73">
        <f t="shared" si="11"/>
        <v>-0.29449875472045406</v>
      </c>
      <c r="Q73">
        <f t="shared" si="30"/>
        <v>1</v>
      </c>
      <c r="R73">
        <f t="shared" si="37"/>
        <v>1</v>
      </c>
      <c r="S73">
        <f t="shared" si="12"/>
        <v>-0.39478451257022734</v>
      </c>
      <c r="T73">
        <f t="shared" si="13"/>
        <v>20.570342037981703</v>
      </c>
      <c r="U73">
        <f t="shared" si="14"/>
        <v>-0.37034127504220393</v>
      </c>
      <c r="V73">
        <f t="shared" si="31"/>
        <v>1</v>
      </c>
      <c r="W73">
        <f t="shared" si="38"/>
        <v>1</v>
      </c>
      <c r="X73">
        <f t="shared" si="15"/>
        <v>-0.48458842113410833</v>
      </c>
      <c r="Y73">
        <f t="shared" si="16"/>
        <v>20.803048052895086</v>
      </c>
      <c r="Z73">
        <f t="shared" si="17"/>
        <v>-0.60304728995558676</v>
      </c>
      <c r="AA73">
        <f t="shared" si="32"/>
        <v>1</v>
      </c>
      <c r="AB73">
        <f t="shared" si="39"/>
        <v>0</v>
      </c>
      <c r="AC73">
        <f t="shared" si="18"/>
        <v>-0.61540423188163096</v>
      </c>
      <c r="AD73">
        <f t="shared" si="19"/>
        <v>20.769862426388617</v>
      </c>
      <c r="AE73">
        <f t="shared" si="20"/>
        <v>-0.56986166344911737</v>
      </c>
      <c r="AF73">
        <f t="shared" si="33"/>
        <v>1</v>
      </c>
      <c r="AG73">
        <f t="shared" si="40"/>
        <v>1</v>
      </c>
      <c r="AH73">
        <f t="shared" si="21"/>
        <v>-0.57798656078460597</v>
      </c>
      <c r="AI73">
        <f t="shared" si="22"/>
        <v>20.575622781851912</v>
      </c>
      <c r="AJ73">
        <f t="shared" si="23"/>
        <v>-0.37562201891241287</v>
      </c>
      <c r="AK73">
        <f t="shared" si="34"/>
        <v>1</v>
      </c>
      <c r="AL73">
        <f t="shared" si="41"/>
        <v>1</v>
      </c>
      <c r="AM73">
        <f t="shared" si="24"/>
        <v>-0.28526448952077382</v>
      </c>
      <c r="AN73">
        <f t="shared" si="25"/>
        <v>0</v>
      </c>
      <c r="AO73">
        <f t="shared" si="26"/>
        <v>20.200000762939499</v>
      </c>
      <c r="AP73">
        <f t="shared" si="42"/>
        <v>0</v>
      </c>
      <c r="AQ73">
        <f>IF(AND(AP73=1,AP72=1),0,AP73)</f>
        <v>0</v>
      </c>
      <c r="AR73">
        <f t="shared" si="27"/>
        <v>0</v>
      </c>
    </row>
    <row r="74" spans="1:44" x14ac:dyDescent="0.3">
      <c r="A74">
        <v>60</v>
      </c>
      <c r="B74" t="str">
        <f>HLOOKUP($B$14,BD_PRECOS!$A$1:$BX$251,A74+1,)</f>
        <v>2020-04-29</v>
      </c>
      <c r="C74">
        <f>HLOOKUP($C$1,BD_PRECOS!$A$1:$BX$251,$A74+1,)</f>
        <v>4.1627254486084002</v>
      </c>
      <c r="D74">
        <f>HLOOKUP($C$2,BD_PRECOS!$A$1:$CD$251,$A74+1,)</f>
        <v>19.7600002288818</v>
      </c>
      <c r="E74">
        <f t="shared" si="5"/>
        <v>20.625936771418907</v>
      </c>
      <c r="F74">
        <f t="shared" si="6"/>
        <v>-0.86593654253710639</v>
      </c>
      <c r="G74">
        <f t="shared" si="28"/>
        <v>0</v>
      </c>
      <c r="H74">
        <f t="shared" si="35"/>
        <v>0</v>
      </c>
      <c r="I74">
        <f t="shared" si="7"/>
        <v>-1.1599117076622369</v>
      </c>
      <c r="J74">
        <f t="shared" si="43"/>
        <v>20.71925483239734</v>
      </c>
      <c r="K74">
        <f t="shared" si="8"/>
        <v>-0.95925460351553937</v>
      </c>
      <c r="L74">
        <f t="shared" si="29"/>
        <v>0</v>
      </c>
      <c r="M74">
        <f t="shared" si="36"/>
        <v>0</v>
      </c>
      <c r="N74">
        <f t="shared" si="9"/>
        <v>-1.3041187325826866</v>
      </c>
      <c r="O74">
        <f t="shared" si="10"/>
        <v>20.617941495884086</v>
      </c>
      <c r="P74">
        <f t="shared" si="11"/>
        <v>-0.85794126700228546</v>
      </c>
      <c r="Q74">
        <f t="shared" si="30"/>
        <v>0</v>
      </c>
      <c r="R74">
        <f t="shared" si="37"/>
        <v>0</v>
      </c>
      <c r="S74">
        <f t="shared" si="12"/>
        <v>-1.1500962889601529</v>
      </c>
      <c r="T74">
        <f t="shared" si="13"/>
        <v>20.699170295046528</v>
      </c>
      <c r="U74">
        <f t="shared" si="14"/>
        <v>-0.93917006616472776</v>
      </c>
      <c r="V74">
        <f t="shared" si="31"/>
        <v>0</v>
      </c>
      <c r="W74">
        <f t="shared" si="38"/>
        <v>0</v>
      </c>
      <c r="X74">
        <f t="shared" si="15"/>
        <v>-1.2288960756192171</v>
      </c>
      <c r="Y74">
        <f t="shared" si="16"/>
        <v>20.92625341484846</v>
      </c>
      <c r="Z74">
        <f t="shared" si="17"/>
        <v>-1.1662531859666601</v>
      </c>
      <c r="AA74">
        <f t="shared" si="32"/>
        <v>0</v>
      </c>
      <c r="AB74">
        <f t="shared" si="39"/>
        <v>0</v>
      </c>
      <c r="AC74">
        <f t="shared" si="18"/>
        <v>-1.1901506864282165</v>
      </c>
      <c r="AD74">
        <f t="shared" si="19"/>
        <v>20.889243280423951</v>
      </c>
      <c r="AE74">
        <f t="shared" si="20"/>
        <v>-1.1292430515421508</v>
      </c>
      <c r="AF74">
        <f t="shared" si="33"/>
        <v>0</v>
      </c>
      <c r="AG74">
        <f t="shared" si="40"/>
        <v>0</v>
      </c>
      <c r="AH74">
        <f t="shared" si="21"/>
        <v>-1.1453434219461918</v>
      </c>
      <c r="AI74">
        <f t="shared" si="22"/>
        <v>20.675669830432234</v>
      </c>
      <c r="AJ74">
        <f t="shared" si="23"/>
        <v>-0.91566960155043375</v>
      </c>
      <c r="AK74">
        <f t="shared" si="34"/>
        <v>0</v>
      </c>
      <c r="AL74">
        <f t="shared" si="41"/>
        <v>0</v>
      </c>
      <c r="AM74">
        <f t="shared" si="24"/>
        <v>-0.69540124993812746</v>
      </c>
      <c r="AN74">
        <f t="shared" si="25"/>
        <v>0</v>
      </c>
      <c r="AO74">
        <f t="shared" si="26"/>
        <v>19.7600002288818</v>
      </c>
      <c r="AP74">
        <f t="shared" si="42"/>
        <v>0</v>
      </c>
      <c r="AQ74">
        <f>IF(AND(AP74=1,AP73=1),0,AP74)</f>
        <v>0</v>
      </c>
      <c r="AR74">
        <f t="shared" si="27"/>
        <v>0</v>
      </c>
    </row>
    <row r="75" spans="1:44" x14ac:dyDescent="0.3">
      <c r="A75">
        <v>61</v>
      </c>
      <c r="B75" t="str">
        <f>HLOOKUP($B$14,BD_PRECOS!$A$1:$BX$251,A75+1,)</f>
        <v>2020-04-30</v>
      </c>
      <c r="C75">
        <f>HLOOKUP($C$1,BD_PRECOS!$A$1:$BX$251,$A75+1,)</f>
        <v>3.99542903900146</v>
      </c>
      <c r="D75">
        <f>HLOOKUP($C$2,BD_PRECOS!$A$1:$CD$251,$A75+1,)</f>
        <v>19.790000915527301</v>
      </c>
      <c r="E75">
        <f t="shared" si="5"/>
        <v>20.182207527899571</v>
      </c>
      <c r="F75">
        <f t="shared" si="6"/>
        <v>-0.39220661237227006</v>
      </c>
      <c r="G75">
        <f t="shared" si="28"/>
        <v>0</v>
      </c>
      <c r="H75">
        <f t="shared" si="35"/>
        <v>0</v>
      </c>
      <c r="I75">
        <f t="shared" si="7"/>
        <v>-0.52535609616410983</v>
      </c>
      <c r="J75">
        <f t="shared" si="43"/>
        <v>20.246848187065183</v>
      </c>
      <c r="K75">
        <f t="shared" si="8"/>
        <v>-0.45684727153788174</v>
      </c>
      <c r="L75">
        <f t="shared" si="29"/>
        <v>0</v>
      </c>
      <c r="M75">
        <f t="shared" si="36"/>
        <v>0</v>
      </c>
      <c r="N75">
        <f t="shared" si="9"/>
        <v>-0.62108962788229083</v>
      </c>
      <c r="O75">
        <f t="shared" si="10"/>
        <v>20.198242837163622</v>
      </c>
      <c r="P75">
        <f t="shared" si="11"/>
        <v>-0.40824192163632134</v>
      </c>
      <c r="Q75">
        <f t="shared" si="30"/>
        <v>0</v>
      </c>
      <c r="R75">
        <f t="shared" si="37"/>
        <v>0</v>
      </c>
      <c r="S75">
        <f t="shared" si="12"/>
        <v>-0.54726067754314467</v>
      </c>
      <c r="T75">
        <f t="shared" si="13"/>
        <v>20.261158465738099</v>
      </c>
      <c r="U75">
        <f t="shared" si="14"/>
        <v>-0.47115755021079764</v>
      </c>
      <c r="V75">
        <f t="shared" si="31"/>
        <v>0</v>
      </c>
      <c r="W75">
        <f t="shared" si="38"/>
        <v>0</v>
      </c>
      <c r="X75">
        <f t="shared" si="15"/>
        <v>-0.61650566315095678</v>
      </c>
      <c r="Y75">
        <f t="shared" si="16"/>
        <v>20.507359243652374</v>
      </c>
      <c r="Z75">
        <f t="shared" si="17"/>
        <v>-0.71735832812507283</v>
      </c>
      <c r="AA75">
        <f t="shared" si="32"/>
        <v>0</v>
      </c>
      <c r="AB75">
        <f t="shared" si="39"/>
        <v>0</v>
      </c>
      <c r="AC75">
        <f t="shared" si="18"/>
        <v>-0.73205759856115837</v>
      </c>
      <c r="AD75">
        <f t="shared" si="19"/>
        <v>20.483352310136993</v>
      </c>
      <c r="AE75">
        <f t="shared" si="20"/>
        <v>-0.69335139460969231</v>
      </c>
      <c r="AF75">
        <f t="shared" si="33"/>
        <v>0</v>
      </c>
      <c r="AG75">
        <f t="shared" si="40"/>
        <v>0</v>
      </c>
      <c r="AH75">
        <f t="shared" si="21"/>
        <v>-0.70323696730206309</v>
      </c>
      <c r="AI75">
        <f t="shared" si="22"/>
        <v>20.335513161670303</v>
      </c>
      <c r="AJ75">
        <f t="shared" si="23"/>
        <v>-0.54551224614300153</v>
      </c>
      <c r="AK75">
        <f t="shared" si="34"/>
        <v>0</v>
      </c>
      <c r="AL75">
        <f t="shared" si="41"/>
        <v>0</v>
      </c>
      <c r="AM75">
        <f t="shared" si="24"/>
        <v>-0.41428687507161355</v>
      </c>
      <c r="AN75">
        <f t="shared" si="25"/>
        <v>0</v>
      </c>
      <c r="AO75">
        <f t="shared" si="26"/>
        <v>19.790000915527301</v>
      </c>
      <c r="AP75">
        <f>AP76</f>
        <v>0</v>
      </c>
      <c r="AQ75">
        <v>0</v>
      </c>
      <c r="AR75">
        <f t="shared" si="27"/>
        <v>0</v>
      </c>
    </row>
    <row r="76" spans="1:44" x14ac:dyDescent="0.3">
      <c r="A76">
        <v>62</v>
      </c>
      <c r="B76" t="str">
        <f>HLOOKUP($B$14,BD_PRECOS!$A$1:$BX$251,A76+1,)</f>
        <v>2020-05-04</v>
      </c>
      <c r="C76">
        <f>HLOOKUP($C$1,BD_PRECOS!$A$1:$BX$251,$A76+1,)</f>
        <v>3.8773374557495099</v>
      </c>
      <c r="D76">
        <f>HLOOKUP($C$2,BD_PRECOS!$A$1:$CD$251,$A76+1,)</f>
        <v>19.700000762939499</v>
      </c>
      <c r="E76">
        <f t="shared" si="5"/>
        <v>19.868986885415353</v>
      </c>
      <c r="F76">
        <f t="shared" si="6"/>
        <v>-0.16898612247585376</v>
      </c>
      <c r="G76">
        <f t="shared" si="28"/>
        <v>0</v>
      </c>
      <c r="H76">
        <f t="shared" si="35"/>
        <v>0</v>
      </c>
      <c r="I76">
        <f t="shared" si="7"/>
        <v>-0.22635490277139822</v>
      </c>
      <c r="J76">
        <f t="shared" si="43"/>
        <v>19.913384672713093</v>
      </c>
      <c r="K76">
        <f t="shared" si="8"/>
        <v>-0.21338390977359367</v>
      </c>
      <c r="L76">
        <f t="shared" si="29"/>
        <v>0</v>
      </c>
      <c r="M76">
        <f t="shared" si="36"/>
        <v>0</v>
      </c>
      <c r="N76">
        <f t="shared" si="9"/>
        <v>-0.29009811675401503</v>
      </c>
      <c r="O76">
        <f t="shared" si="10"/>
        <v>19.901984960419785</v>
      </c>
      <c r="P76">
        <f t="shared" si="11"/>
        <v>-0.20198419748028584</v>
      </c>
      <c r="Q76">
        <f t="shared" si="30"/>
        <v>0</v>
      </c>
      <c r="R76">
        <f t="shared" si="37"/>
        <v>0</v>
      </c>
      <c r="S76">
        <f t="shared" si="12"/>
        <v>-0.27076594271114901</v>
      </c>
      <c r="T76">
        <f t="shared" si="13"/>
        <v>19.951973645049812</v>
      </c>
      <c r="U76">
        <f t="shared" si="14"/>
        <v>-0.25197288211031221</v>
      </c>
      <c r="V76">
        <f t="shared" si="31"/>
        <v>0</v>
      </c>
      <c r="W76">
        <f t="shared" si="38"/>
        <v>0</v>
      </c>
      <c r="X76">
        <f t="shared" si="15"/>
        <v>-0.3297043817126033</v>
      </c>
      <c r="Y76">
        <f t="shared" si="16"/>
        <v>20.211669240455159</v>
      </c>
      <c r="Z76">
        <f t="shared" si="17"/>
        <v>-0.51166847751565925</v>
      </c>
      <c r="AA76">
        <f t="shared" si="32"/>
        <v>0</v>
      </c>
      <c r="AB76">
        <f t="shared" si="39"/>
        <v>0</v>
      </c>
      <c r="AC76">
        <f t="shared" si="18"/>
        <v>-0.5221529913628471</v>
      </c>
      <c r="AD76">
        <f t="shared" si="19"/>
        <v>20.19684103699328</v>
      </c>
      <c r="AE76">
        <f t="shared" si="20"/>
        <v>-0.49684027405378117</v>
      </c>
      <c r="AF76">
        <f t="shared" si="33"/>
        <v>0</v>
      </c>
      <c r="AG76">
        <f t="shared" si="40"/>
        <v>0</v>
      </c>
      <c r="AH76">
        <f t="shared" si="21"/>
        <v>-0.50392405679921126</v>
      </c>
      <c r="AI76">
        <f t="shared" si="22"/>
        <v>20.095402571956015</v>
      </c>
      <c r="AJ76">
        <f t="shared" si="23"/>
        <v>-0.39540180901651567</v>
      </c>
      <c r="AK76">
        <f t="shared" si="34"/>
        <v>0</v>
      </c>
      <c r="AL76">
        <f t="shared" si="41"/>
        <v>0</v>
      </c>
      <c r="AM76">
        <f t="shared" si="24"/>
        <v>-0.30028616408397518</v>
      </c>
      <c r="AN76">
        <f t="shared" si="25"/>
        <v>0</v>
      </c>
      <c r="AO76">
        <f t="shared" si="26"/>
        <v>19.700000762939499</v>
      </c>
      <c r="AP76">
        <f>IF(AND(AO76&gt;0,AO75&gt;0),0,IF(AND(AO76&lt;0,AO75&lt;0),0,1))</f>
        <v>0</v>
      </c>
      <c r="AQ76">
        <v>0</v>
      </c>
      <c r="AR76">
        <f t="shared" si="27"/>
        <v>0</v>
      </c>
    </row>
    <row r="77" spans="1:44" x14ac:dyDescent="0.3">
      <c r="A77">
        <v>63</v>
      </c>
      <c r="B77" t="str">
        <f>HLOOKUP($B$14,BD_PRECOS!$A$1:$BX$251,A77+1,)</f>
        <v>2020-05-05</v>
      </c>
      <c r="C77">
        <f>HLOOKUP($C$1,BD_PRECOS!$A$1:$BX$251,$A77+1,)</f>
        <v>3.8478147983550999</v>
      </c>
      <c r="D77">
        <f>HLOOKUP($C$2,BD_PRECOS!$A$1:$CD$251,$A77+1,)</f>
        <v>19.649999618530298</v>
      </c>
      <c r="E77">
        <f t="shared" si="5"/>
        <v>19.790682357164684</v>
      </c>
      <c r="F77">
        <f t="shared" si="6"/>
        <v>-0.14068273863438563</v>
      </c>
      <c r="G77">
        <f t="shared" si="28"/>
        <v>0</v>
      </c>
      <c r="H77">
        <f t="shared" si="35"/>
        <v>0</v>
      </c>
      <c r="I77">
        <f t="shared" si="7"/>
        <v>-0.18844285648219766</v>
      </c>
      <c r="J77">
        <f t="shared" si="43"/>
        <v>19.830019467364387</v>
      </c>
      <c r="K77">
        <f t="shared" si="8"/>
        <v>-0.18001984883408895</v>
      </c>
      <c r="L77">
        <f t="shared" si="29"/>
        <v>0</v>
      </c>
      <c r="M77">
        <f t="shared" si="36"/>
        <v>0</v>
      </c>
      <c r="N77">
        <f t="shared" si="9"/>
        <v>-0.24473925508498831</v>
      </c>
      <c r="O77">
        <f t="shared" si="10"/>
        <v>19.827921089357584</v>
      </c>
      <c r="P77">
        <f t="shared" si="11"/>
        <v>-0.17792147082728604</v>
      </c>
      <c r="Q77">
        <f t="shared" si="30"/>
        <v>0</v>
      </c>
      <c r="R77">
        <f t="shared" si="37"/>
        <v>0</v>
      </c>
      <c r="S77">
        <f t="shared" si="12"/>
        <v>-0.23850912783316283</v>
      </c>
      <c r="T77">
        <f t="shared" si="13"/>
        <v>19.874678064100088</v>
      </c>
      <c r="U77">
        <f t="shared" si="14"/>
        <v>-0.22467844556978989</v>
      </c>
      <c r="V77">
        <f t="shared" si="31"/>
        <v>0</v>
      </c>
      <c r="W77">
        <f t="shared" si="38"/>
        <v>0</v>
      </c>
      <c r="X77">
        <f t="shared" si="15"/>
        <v>-0.29398984271770046</v>
      </c>
      <c r="Y77">
        <f t="shared" si="16"/>
        <v>20.137747336633112</v>
      </c>
      <c r="Z77">
        <f t="shared" si="17"/>
        <v>-0.48774771810281337</v>
      </c>
      <c r="AA77">
        <f t="shared" si="32"/>
        <v>0</v>
      </c>
      <c r="AB77">
        <f t="shared" si="39"/>
        <v>0</v>
      </c>
      <c r="AC77">
        <f t="shared" si="18"/>
        <v>-0.49774207563918649</v>
      </c>
      <c r="AD77">
        <f t="shared" si="19"/>
        <v>20.125213797153403</v>
      </c>
      <c r="AE77">
        <f t="shared" si="20"/>
        <v>-0.475214178623105</v>
      </c>
      <c r="AF77">
        <f t="shared" si="33"/>
        <v>0</v>
      </c>
      <c r="AG77">
        <f t="shared" si="40"/>
        <v>0</v>
      </c>
      <c r="AH77">
        <f t="shared" si="21"/>
        <v>-0.4819896237202746</v>
      </c>
      <c r="AI77">
        <f t="shared" si="22"/>
        <v>20.035375409293785</v>
      </c>
      <c r="AJ77">
        <f t="shared" si="23"/>
        <v>-0.38537579076348649</v>
      </c>
      <c r="AK77">
        <f t="shared" si="34"/>
        <v>0</v>
      </c>
      <c r="AL77">
        <f t="shared" si="41"/>
        <v>0</v>
      </c>
      <c r="AM77">
        <f t="shared" si="24"/>
        <v>-0.292671948636336</v>
      </c>
      <c r="AN77">
        <f t="shared" si="25"/>
        <v>0</v>
      </c>
      <c r="AO77">
        <f t="shared" si="26"/>
        <v>19.649999618530298</v>
      </c>
      <c r="AP77">
        <f t="shared" si="42"/>
        <v>0</v>
      </c>
      <c r="AQ77">
        <f>IF(AND(AP77=1,AP76=1),0,AP77)</f>
        <v>0</v>
      </c>
      <c r="AR77">
        <f t="shared" si="27"/>
        <v>0</v>
      </c>
    </row>
    <row r="78" spans="1:44" x14ac:dyDescent="0.3">
      <c r="A78">
        <v>64</v>
      </c>
      <c r="B78" t="str">
        <f>HLOOKUP($B$14,BD_PRECOS!$A$1:$BX$251,A78+1,)</f>
        <v>2020-05-06</v>
      </c>
      <c r="C78">
        <f>HLOOKUP($C$1,BD_PRECOS!$A$1:$BX$251,$A78+1,)</f>
        <v>3.7494051456451398</v>
      </c>
      <c r="D78">
        <f>HLOOKUP($C$2,BD_PRECOS!$A$1:$CD$251,$A78+1,)</f>
        <v>20.139999389648398</v>
      </c>
      <c r="E78">
        <f t="shared" si="5"/>
        <v>19.529665155094499</v>
      </c>
      <c r="F78">
        <f t="shared" si="6"/>
        <v>0.61033423455389979</v>
      </c>
      <c r="G78">
        <f t="shared" si="28"/>
        <v>1</v>
      </c>
      <c r="H78">
        <f t="shared" si="35"/>
        <v>1</v>
      </c>
      <c r="I78">
        <f t="shared" si="7"/>
        <v>0.81753545377812997</v>
      </c>
      <c r="J78">
        <f t="shared" si="43"/>
        <v>19.55213320540431</v>
      </c>
      <c r="K78">
        <f t="shared" si="8"/>
        <v>0.58786618424408843</v>
      </c>
      <c r="L78">
        <f t="shared" si="29"/>
        <v>1</v>
      </c>
      <c r="M78">
        <f t="shared" si="36"/>
        <v>1</v>
      </c>
      <c r="N78">
        <f t="shared" si="9"/>
        <v>0.79921149225133903</v>
      </c>
      <c r="O78">
        <f t="shared" si="10"/>
        <v>19.581039525404382</v>
      </c>
      <c r="P78">
        <f t="shared" si="11"/>
        <v>0.55895986424401656</v>
      </c>
      <c r="Q78">
        <f t="shared" si="30"/>
        <v>1</v>
      </c>
      <c r="R78">
        <f t="shared" si="37"/>
        <v>1</v>
      </c>
      <c r="S78">
        <f t="shared" si="12"/>
        <v>0.74930265074077829</v>
      </c>
      <c r="T78">
        <f t="shared" si="13"/>
        <v>19.617024046859846</v>
      </c>
      <c r="U78">
        <f t="shared" si="14"/>
        <v>0.52297534278855196</v>
      </c>
      <c r="V78">
        <f t="shared" si="31"/>
        <v>1</v>
      </c>
      <c r="W78">
        <f t="shared" si="38"/>
        <v>1</v>
      </c>
      <c r="X78">
        <f t="shared" si="15"/>
        <v>0.68430880577676079</v>
      </c>
      <c r="Y78">
        <f t="shared" si="16"/>
        <v>19.891339000635426</v>
      </c>
      <c r="Z78">
        <f t="shared" si="17"/>
        <v>0.24866038901297216</v>
      </c>
      <c r="AA78">
        <f t="shared" si="32"/>
        <v>1</v>
      </c>
      <c r="AB78">
        <f t="shared" si="39"/>
        <v>1</v>
      </c>
      <c r="AC78">
        <f t="shared" si="18"/>
        <v>0.25375564777214366</v>
      </c>
      <c r="AD78">
        <f t="shared" si="19"/>
        <v>19.886454402866971</v>
      </c>
      <c r="AE78">
        <f t="shared" si="20"/>
        <v>0.25354498678142789</v>
      </c>
      <c r="AF78">
        <f t="shared" si="33"/>
        <v>1</v>
      </c>
      <c r="AG78">
        <f t="shared" si="40"/>
        <v>1</v>
      </c>
      <c r="AH78">
        <f t="shared" si="21"/>
        <v>0.25715994655088931</v>
      </c>
      <c r="AI78">
        <f t="shared" si="22"/>
        <v>19.83528325119854</v>
      </c>
      <c r="AJ78">
        <f t="shared" si="23"/>
        <v>0.30471613844985868</v>
      </c>
      <c r="AK78">
        <f t="shared" si="34"/>
        <v>1</v>
      </c>
      <c r="AL78">
        <f t="shared" si="41"/>
        <v>1</v>
      </c>
      <c r="AM78">
        <f t="shared" si="24"/>
        <v>0.2314153305903757</v>
      </c>
      <c r="AN78">
        <f t="shared" si="25"/>
        <v>0</v>
      </c>
      <c r="AO78">
        <f t="shared" si="26"/>
        <v>20.139999389648398</v>
      </c>
      <c r="AP78">
        <f t="shared" si="42"/>
        <v>0</v>
      </c>
      <c r="AQ78">
        <f>IF(AND(AP78=1,AP77=1),0,AP78)</f>
        <v>0</v>
      </c>
      <c r="AR78">
        <f t="shared" si="27"/>
        <v>0</v>
      </c>
    </row>
    <row r="79" spans="1:44" x14ac:dyDescent="0.3">
      <c r="A79">
        <v>65</v>
      </c>
      <c r="B79" t="str">
        <f>HLOOKUP($B$14,BD_PRECOS!$A$1:$BX$251,A79+1,)</f>
        <v>2020-05-07</v>
      </c>
      <c r="C79">
        <f>HLOOKUP($C$1,BD_PRECOS!$A$1:$BX$251,$A79+1,)</f>
        <v>3.5427448749542201</v>
      </c>
      <c r="D79">
        <f>HLOOKUP($C$2,BD_PRECOS!$A$1:$CD$251,$A79+1,)</f>
        <v>19.649999618530298</v>
      </c>
      <c r="E79">
        <f t="shared" si="5"/>
        <v>18.981529030747097</v>
      </c>
      <c r="F79">
        <f t="shared" si="6"/>
        <v>0.6684705877832009</v>
      </c>
      <c r="G79">
        <f t="shared" si="28"/>
        <v>0</v>
      </c>
      <c r="H79">
        <f t="shared" si="35"/>
        <v>0</v>
      </c>
      <c r="I79">
        <f t="shared" si="7"/>
        <v>0.89540840801780397</v>
      </c>
      <c r="J79">
        <f t="shared" si="43"/>
        <v>18.968572055288135</v>
      </c>
      <c r="K79">
        <f t="shared" si="8"/>
        <v>0.68142756324216336</v>
      </c>
      <c r="L79">
        <f t="shared" si="29"/>
        <v>0</v>
      </c>
      <c r="M79">
        <f t="shared" si="36"/>
        <v>0</v>
      </c>
      <c r="N79">
        <f t="shared" si="9"/>
        <v>0.92640936709133326</v>
      </c>
      <c r="O79">
        <f t="shared" si="10"/>
        <v>19.062588241102652</v>
      </c>
      <c r="P79">
        <f t="shared" si="11"/>
        <v>0.58741137742764593</v>
      </c>
      <c r="Q79">
        <f t="shared" si="30"/>
        <v>0</v>
      </c>
      <c r="R79">
        <f t="shared" si="37"/>
        <v>0</v>
      </c>
      <c r="S79">
        <f t="shared" si="12"/>
        <v>0.78744276707079952</v>
      </c>
      <c r="T79">
        <f t="shared" si="13"/>
        <v>19.075950610655326</v>
      </c>
      <c r="U79">
        <f t="shared" si="14"/>
        <v>0.57404900787497226</v>
      </c>
      <c r="V79">
        <f t="shared" si="31"/>
        <v>0</v>
      </c>
      <c r="W79">
        <f t="shared" si="38"/>
        <v>0</v>
      </c>
      <c r="X79">
        <f t="shared" si="15"/>
        <v>0.75113826388385452</v>
      </c>
      <c r="Y79">
        <f t="shared" si="16"/>
        <v>19.373881495040273</v>
      </c>
      <c r="Z79">
        <f t="shared" si="17"/>
        <v>0.27611812349002562</v>
      </c>
      <c r="AA79">
        <f t="shared" si="32"/>
        <v>0</v>
      </c>
      <c r="AB79">
        <f t="shared" si="39"/>
        <v>0</v>
      </c>
      <c r="AC79">
        <f t="shared" si="18"/>
        <v>0.28177601412899328</v>
      </c>
      <c r="AD79">
        <f t="shared" si="19"/>
        <v>19.385059674865452</v>
      </c>
      <c r="AE79">
        <f t="shared" si="20"/>
        <v>0.26493994366484586</v>
      </c>
      <c r="AF79">
        <f t="shared" si="33"/>
        <v>0</v>
      </c>
      <c r="AG79">
        <f t="shared" si="40"/>
        <v>0</v>
      </c>
      <c r="AH79">
        <f t="shared" si="21"/>
        <v>0.26871736892507164</v>
      </c>
      <c r="AI79">
        <f t="shared" si="22"/>
        <v>19.415089719198519</v>
      </c>
      <c r="AJ79">
        <f t="shared" si="23"/>
        <v>0.23490989933177886</v>
      </c>
      <c r="AK79">
        <f t="shared" si="34"/>
        <v>0</v>
      </c>
      <c r="AL79">
        <f t="shared" si="41"/>
        <v>0</v>
      </c>
      <c r="AM79">
        <f t="shared" si="24"/>
        <v>0.17840128944060099</v>
      </c>
      <c r="AN79">
        <f t="shared" si="25"/>
        <v>0</v>
      </c>
      <c r="AO79">
        <f t="shared" si="26"/>
        <v>19.649999618530298</v>
      </c>
      <c r="AP79">
        <f>AP80</f>
        <v>0</v>
      </c>
      <c r="AQ79">
        <v>0</v>
      </c>
      <c r="AR79">
        <f t="shared" si="27"/>
        <v>0</v>
      </c>
    </row>
    <row r="80" spans="1:44" x14ac:dyDescent="0.3">
      <c r="A80">
        <v>66</v>
      </c>
      <c r="B80" t="str">
        <f>HLOOKUP($B$14,BD_PRECOS!$A$1:$BX$251,A80+1,)</f>
        <v>2020-05-08</v>
      </c>
      <c r="C80">
        <f>HLOOKUP($C$1,BD_PRECOS!$A$1:$BX$251,$A80+1,)</f>
        <v>3.7002003192901598</v>
      </c>
      <c r="D80">
        <f>HLOOKUP($C$2,BD_PRECOS!$A$1:$CD$251,$A80+1,)</f>
        <v>20.299999237060501</v>
      </c>
      <c r="E80">
        <f t="shared" ref="E80:E143" si="44">$C$6+$C$5*C80</f>
        <v>19.399156554059402</v>
      </c>
      <c r="F80">
        <f t="shared" ref="F80:F143" si="45">D80-E80</f>
        <v>0.90084268300109827</v>
      </c>
      <c r="G80">
        <f t="shared" si="28"/>
        <v>0</v>
      </c>
      <c r="H80">
        <f t="shared" si="35"/>
        <v>0</v>
      </c>
      <c r="I80">
        <f t="shared" ref="I80:I143" si="46">IF($C$7=0,0,F80/$C$7)</f>
        <v>1.2066680679780413</v>
      </c>
      <c r="J80">
        <f t="shared" ref="J80:J143" si="47">$D$6+$D$5*$C80</f>
        <v>19.413190074424271</v>
      </c>
      <c r="K80">
        <f t="shared" ref="K80:K143" si="48">$D80-J80</f>
        <v>0.88680916263622933</v>
      </c>
      <c r="L80">
        <f t="shared" si="29"/>
        <v>0</v>
      </c>
      <c r="M80">
        <f t="shared" si="36"/>
        <v>0</v>
      </c>
      <c r="N80">
        <f t="shared" ref="N80:N143" si="49">IF($D$7=0,0,K80/$D$7)</f>
        <v>1.2056282419510309</v>
      </c>
      <c r="O80">
        <f t="shared" ref="O80:O143" si="50">$E$6+$E$5*$C80</f>
        <v>19.457598743427781</v>
      </c>
      <c r="P80">
        <f t="shared" ref="P80:P143" si="51">$D80-O80</f>
        <v>0.84240049363272007</v>
      </c>
      <c r="Q80">
        <f t="shared" si="30"/>
        <v>0</v>
      </c>
      <c r="R80">
        <f t="shared" si="37"/>
        <v>0</v>
      </c>
      <c r="S80">
        <f t="shared" ref="S80:S143" si="52">IF($E$7=0,0,P80/$E$7)</f>
        <v>1.129263410921358</v>
      </c>
      <c r="T80">
        <f t="shared" ref="T80:T143" si="53">$F$6+$F$5*$C80</f>
        <v>19.488197038239726</v>
      </c>
      <c r="U80">
        <f t="shared" ref="U80:U143" si="54">$D80-T80</f>
        <v>0.81180219882077509</v>
      </c>
      <c r="V80">
        <f t="shared" si="31"/>
        <v>0</v>
      </c>
      <c r="W80">
        <f t="shared" si="38"/>
        <v>0</v>
      </c>
      <c r="X80">
        <f t="shared" ref="X80:X143" si="55">IF($F$7=0,0,U80/$F$7)</f>
        <v>1.0622363001664514</v>
      </c>
      <c r="Y80">
        <f t="shared" ref="Y80:Y143" si="56">$G$6+$G$5*$C80</f>
        <v>19.768134832636584</v>
      </c>
      <c r="Z80">
        <f t="shared" ref="Z80:Z143" si="57">$D80-Y80</f>
        <v>0.53186440442391714</v>
      </c>
      <c r="AA80">
        <f t="shared" si="32"/>
        <v>0</v>
      </c>
      <c r="AB80">
        <f t="shared" si="39"/>
        <v>0</v>
      </c>
      <c r="AC80">
        <f t="shared" ref="AC80:AC143" si="58">IF($G$7=0,0,Z80/$G$7)</f>
        <v>0.54276274965730742</v>
      </c>
      <c r="AD80">
        <f t="shared" ref="AD80:AD143" si="59">$H$6+$H$5*$C80</f>
        <v>19.767074705723751</v>
      </c>
      <c r="AE80">
        <f t="shared" ref="AE80:AE143" si="60">$D80-AD80</f>
        <v>0.53292453133675011</v>
      </c>
      <c r="AF80">
        <f t="shared" si="33"/>
        <v>0</v>
      </c>
      <c r="AG80">
        <f t="shared" si="40"/>
        <v>0</v>
      </c>
      <c r="AH80">
        <f t="shared" ref="AH80:AH143" si="61">IF($H$7=0,0,AE80/$H$7)</f>
        <v>0.54052279137492698</v>
      </c>
      <c r="AI80">
        <f t="shared" ref="AI80:AI143" si="62">$I$6+$I$5*$C80</f>
        <v>19.735237172150917</v>
      </c>
      <c r="AJ80">
        <f t="shared" ref="AJ80:AJ143" si="63">$D80-AI80</f>
        <v>0.56476206490958347</v>
      </c>
      <c r="AK80">
        <f t="shared" si="34"/>
        <v>0</v>
      </c>
      <c r="AL80">
        <f t="shared" si="41"/>
        <v>0</v>
      </c>
      <c r="AM80">
        <f t="shared" ref="AM80:AM143" si="64">IF($I$7=0,0,AJ80/$I$7)</f>
        <v>0.42890606523441616</v>
      </c>
      <c r="AN80">
        <f t="shared" ref="AN80:AN143" si="65">$J$6+$J$5*$C80</f>
        <v>0</v>
      </c>
      <c r="AO80">
        <f t="shared" ref="AO80:AO143" si="66">$D80-AN80</f>
        <v>20.299999237060501</v>
      </c>
      <c r="AP80">
        <f>IF(AND(AO80&gt;0,AO79&gt;0),0,IF(AND(AO80&lt;0,AO79&lt;0),0,1))</f>
        <v>0</v>
      </c>
      <c r="AQ80">
        <v>0</v>
      </c>
      <c r="AR80">
        <f t="shared" ref="AR80:AR143" si="67">IF($J$7=0,0,AO80/$J$7)</f>
        <v>0</v>
      </c>
    </row>
    <row r="81" spans="1:44" x14ac:dyDescent="0.3">
      <c r="A81">
        <v>67</v>
      </c>
      <c r="B81" t="str">
        <f>HLOOKUP($B$14,BD_PRECOS!$A$1:$BX$251,A81+1,)</f>
        <v>2020-05-11</v>
      </c>
      <c r="C81">
        <f>HLOOKUP($C$1,BD_PRECOS!$A$1:$BX$251,$A81+1,)</f>
        <v>3.5821087360382098</v>
      </c>
      <c r="D81">
        <f>HLOOKUP($C$2,BD_PRECOS!$A$1:$CD$251,$A81+1,)</f>
        <v>19.969999313354499</v>
      </c>
      <c r="E81">
        <f t="shared" si="44"/>
        <v>19.085935911575184</v>
      </c>
      <c r="F81">
        <f t="shared" si="45"/>
        <v>0.88406340177931497</v>
      </c>
      <c r="G81">
        <f t="shared" ref="G81:G144" si="68">IF(AND(F81&gt;0,F80&gt;0),0,IF(AND(F81&lt;0,F80&lt;0),0,1))</f>
        <v>0</v>
      </c>
      <c r="H81">
        <f t="shared" si="35"/>
        <v>0</v>
      </c>
      <c r="I81">
        <f t="shared" si="46"/>
        <v>1.1841924201917953</v>
      </c>
      <c r="J81">
        <f t="shared" si="47"/>
        <v>19.079726560072181</v>
      </c>
      <c r="K81">
        <f t="shared" si="48"/>
        <v>0.89027275328231781</v>
      </c>
      <c r="L81">
        <f t="shared" ref="L81:L144" si="69">IF(AND(K81&gt;0,K80&gt;0),0,IF(AND(K81&lt;0,K80&lt;0),0,1))</f>
        <v>0</v>
      </c>
      <c r="M81">
        <f t="shared" si="36"/>
        <v>0</v>
      </c>
      <c r="N81">
        <f t="shared" si="49"/>
        <v>1.2103370371207474</v>
      </c>
      <c r="O81">
        <f t="shared" si="50"/>
        <v>19.161340866683943</v>
      </c>
      <c r="P81">
        <f t="shared" si="51"/>
        <v>0.80865844667055597</v>
      </c>
      <c r="Q81">
        <f t="shared" ref="Q81:Q144" si="70">IF(AND(P81&gt;0,P80&gt;0),0,IF(AND(P81&lt;0,P80&lt;0),0,1))</f>
        <v>0</v>
      </c>
      <c r="R81">
        <f t="shared" si="37"/>
        <v>0</v>
      </c>
      <c r="S81">
        <f t="shared" si="52"/>
        <v>1.0840311736043473</v>
      </c>
      <c r="T81">
        <f t="shared" si="53"/>
        <v>19.179012217551438</v>
      </c>
      <c r="U81">
        <f t="shared" si="54"/>
        <v>0.79098709580306092</v>
      </c>
      <c r="V81">
        <f t="shared" ref="V81:V144" si="71">IF(AND(U81&gt;0,U80&gt;0),0,IF(AND(U81&lt;0,U80&lt;0),0,1))</f>
        <v>0</v>
      </c>
      <c r="W81">
        <f t="shared" si="38"/>
        <v>0</v>
      </c>
      <c r="X81">
        <f t="shared" si="55"/>
        <v>1.034999914198</v>
      </c>
      <c r="Y81">
        <f t="shared" si="56"/>
        <v>19.472444829439361</v>
      </c>
      <c r="Z81">
        <f t="shared" si="57"/>
        <v>0.49755448391513823</v>
      </c>
      <c r="AA81">
        <f t="shared" ref="AA81:AA144" si="72">IF(AND(Z81&gt;0,Z80&gt;0),0,IF(AND(Z81&lt;0,Z80&lt;0),0,1))</f>
        <v>0</v>
      </c>
      <c r="AB81">
        <f t="shared" si="39"/>
        <v>0</v>
      </c>
      <c r="AC81">
        <f t="shared" si="58"/>
        <v>0.50774979026206679</v>
      </c>
      <c r="AD81">
        <f t="shared" si="59"/>
        <v>19.480563432580038</v>
      </c>
      <c r="AE81">
        <f t="shared" si="60"/>
        <v>0.48943588077446165</v>
      </c>
      <c r="AF81">
        <f t="shared" ref="AF81:AF144" si="73">IF(AND(AE81&gt;0,AE80&gt;0),0,IF(AND(AE81&lt;0,AE80&lt;0),0,1))</f>
        <v>0</v>
      </c>
      <c r="AG81">
        <f t="shared" si="40"/>
        <v>0</v>
      </c>
      <c r="AH81">
        <f t="shared" si="61"/>
        <v>0.49641409415264931</v>
      </c>
      <c r="AI81">
        <f t="shared" si="62"/>
        <v>19.49512658243663</v>
      </c>
      <c r="AJ81">
        <f t="shared" si="63"/>
        <v>0.47487273091786975</v>
      </c>
      <c r="AK81">
        <f t="shared" ref="AK81:AK144" si="74">IF(AND(AJ81&gt;0,AJ80&gt;0),0,IF(AND(AJ81&lt;0,AJ80&lt;0),0,1))</f>
        <v>0</v>
      </c>
      <c r="AL81">
        <f t="shared" si="41"/>
        <v>0</v>
      </c>
      <c r="AM81">
        <f t="shared" si="64"/>
        <v>0.360640006048765</v>
      </c>
      <c r="AN81">
        <f t="shared" si="65"/>
        <v>0</v>
      </c>
      <c r="AO81">
        <f t="shared" si="66"/>
        <v>19.969999313354499</v>
      </c>
      <c r="AP81">
        <f t="shared" si="42"/>
        <v>0</v>
      </c>
      <c r="AQ81">
        <f>IF(AND(AP81=1,AP80=1),0,AP81)</f>
        <v>0</v>
      </c>
      <c r="AR81">
        <f t="shared" si="67"/>
        <v>0</v>
      </c>
    </row>
    <row r="82" spans="1:44" x14ac:dyDescent="0.3">
      <c r="A82">
        <v>68</v>
      </c>
      <c r="B82" t="str">
        <f>HLOOKUP($B$14,BD_PRECOS!$A$1:$BX$251,A82+1,)</f>
        <v>2020-05-12</v>
      </c>
      <c r="C82">
        <f>HLOOKUP($C$1,BD_PRECOS!$A$1:$BX$251,$A82+1,)</f>
        <v>3.4836993217468302</v>
      </c>
      <c r="D82">
        <f>HLOOKUP($C$2,BD_PRECOS!$A$1:$CD$251,$A82+1,)</f>
        <v>19.5200004577637</v>
      </c>
      <c r="E82">
        <f t="shared" si="44"/>
        <v>18.824919341875393</v>
      </c>
      <c r="F82">
        <f t="shared" si="45"/>
        <v>0.69508111588830701</v>
      </c>
      <c r="G82">
        <f t="shared" si="68"/>
        <v>0</v>
      </c>
      <c r="H82">
        <f t="shared" ref="H82:H145" si="75">IF(AND(G82=1,G81=1),0,G82)</f>
        <v>0</v>
      </c>
      <c r="I82">
        <f t="shared" si="46"/>
        <v>0.93105289416658543</v>
      </c>
      <c r="J82">
        <f t="shared" si="47"/>
        <v>18.801840971351428</v>
      </c>
      <c r="K82">
        <f t="shared" si="48"/>
        <v>0.71815948641227223</v>
      </c>
      <c r="L82">
        <f t="shared" si="69"/>
        <v>0</v>
      </c>
      <c r="M82">
        <f t="shared" si="36"/>
        <v>0</v>
      </c>
      <c r="N82">
        <f t="shared" si="49"/>
        <v>0.97634687994180036</v>
      </c>
      <c r="O82">
        <f t="shared" si="50"/>
        <v>18.91445990085451</v>
      </c>
      <c r="P82">
        <f t="shared" si="51"/>
        <v>0.60554055690919029</v>
      </c>
      <c r="Q82">
        <f t="shared" si="70"/>
        <v>0</v>
      </c>
      <c r="R82">
        <f t="shared" si="37"/>
        <v>0</v>
      </c>
      <c r="S82">
        <f t="shared" si="52"/>
        <v>0.81174548200660079</v>
      </c>
      <c r="T82">
        <f t="shared" si="53"/>
        <v>18.921358824533549</v>
      </c>
      <c r="U82">
        <f t="shared" si="54"/>
        <v>0.59864163323015163</v>
      </c>
      <c r="V82">
        <f t="shared" si="71"/>
        <v>0</v>
      </c>
      <c r="W82">
        <f t="shared" si="38"/>
        <v>0</v>
      </c>
      <c r="X82">
        <f t="shared" si="55"/>
        <v>0.78331750583049131</v>
      </c>
      <c r="Y82">
        <f t="shared" si="56"/>
        <v>19.226037090418945</v>
      </c>
      <c r="Z82">
        <f t="shared" si="57"/>
        <v>0.29396336734475526</v>
      </c>
      <c r="AA82">
        <f t="shared" si="72"/>
        <v>0</v>
      </c>
      <c r="AB82">
        <f t="shared" si="39"/>
        <v>0</v>
      </c>
      <c r="AC82">
        <f t="shared" si="58"/>
        <v>0.29998692191363668</v>
      </c>
      <c r="AD82">
        <f t="shared" si="59"/>
        <v>19.241804616739664</v>
      </c>
      <c r="AE82">
        <f t="shared" si="60"/>
        <v>0.27819584102403638</v>
      </c>
      <c r="AF82">
        <f t="shared" si="73"/>
        <v>0</v>
      </c>
      <c r="AG82">
        <f t="shared" si="40"/>
        <v>0</v>
      </c>
      <c r="AH82">
        <f t="shared" si="61"/>
        <v>0.28216226444301062</v>
      </c>
      <c r="AI82">
        <f t="shared" si="62"/>
        <v>19.295034909107738</v>
      </c>
      <c r="AJ82">
        <f t="shared" si="63"/>
        <v>0.22496554865596252</v>
      </c>
      <c r="AK82">
        <f t="shared" si="74"/>
        <v>0</v>
      </c>
      <c r="AL82">
        <f t="shared" si="41"/>
        <v>0</v>
      </c>
      <c r="AM82">
        <f t="shared" si="64"/>
        <v>0.17084909607513754</v>
      </c>
      <c r="AN82">
        <f t="shared" si="65"/>
        <v>0</v>
      </c>
      <c r="AO82">
        <f t="shared" si="66"/>
        <v>19.5200004577637</v>
      </c>
      <c r="AP82">
        <f t="shared" si="42"/>
        <v>0</v>
      </c>
      <c r="AQ82">
        <f>IF(AND(AP82=1,AP81=1),0,AP82)</f>
        <v>0</v>
      </c>
      <c r="AR82">
        <f t="shared" si="67"/>
        <v>0</v>
      </c>
    </row>
    <row r="83" spans="1:44" x14ac:dyDescent="0.3">
      <c r="A83">
        <v>69</v>
      </c>
      <c r="B83" t="str">
        <f>HLOOKUP($B$14,BD_PRECOS!$A$1:$BX$251,A83+1,)</f>
        <v>2020-05-13</v>
      </c>
      <c r="C83">
        <f>HLOOKUP($C$1,BD_PRECOS!$A$1:$BX$251,$A83+1,)</f>
        <v>3.27703905105591</v>
      </c>
      <c r="D83">
        <f>HLOOKUP($C$2,BD_PRECOS!$A$1:$CD$251,$A83+1,)</f>
        <v>19.600000381469702</v>
      </c>
      <c r="E83">
        <f t="shared" si="44"/>
        <v>18.276783217527992</v>
      </c>
      <c r="F83">
        <f t="shared" si="45"/>
        <v>1.3232171639417096</v>
      </c>
      <c r="G83">
        <f t="shared" si="68"/>
        <v>0</v>
      </c>
      <c r="H83">
        <f t="shared" si="75"/>
        <v>0</v>
      </c>
      <c r="I83">
        <f t="shared" si="46"/>
        <v>1.7724336655648667</v>
      </c>
      <c r="J83">
        <f t="shared" si="47"/>
        <v>18.218279821235253</v>
      </c>
      <c r="K83">
        <f t="shared" si="48"/>
        <v>1.3817205602344487</v>
      </c>
      <c r="L83">
        <f t="shared" si="69"/>
        <v>0</v>
      </c>
      <c r="M83">
        <f t="shared" ref="M83:M146" si="76">IF(AND(L83=1,L82=1),0,L83)</f>
        <v>0</v>
      </c>
      <c r="N83">
        <f t="shared" si="49"/>
        <v>1.8784665293161646</v>
      </c>
      <c r="O83">
        <f t="shared" si="50"/>
        <v>18.396008616552777</v>
      </c>
      <c r="P83">
        <f t="shared" si="51"/>
        <v>1.2039917649169247</v>
      </c>
      <c r="Q83">
        <f t="shared" si="70"/>
        <v>0</v>
      </c>
      <c r="R83">
        <f t="shared" ref="R83:R146" si="77">IF(AND(Q83=1,Q82=1),0,Q83)</f>
        <v>0</v>
      </c>
      <c r="S83">
        <f t="shared" si="52"/>
        <v>1.6139874767975828</v>
      </c>
      <c r="T83">
        <f t="shared" si="53"/>
        <v>18.380285388329032</v>
      </c>
      <c r="U83">
        <f t="shared" si="54"/>
        <v>1.2197149931406699</v>
      </c>
      <c r="V83">
        <f t="shared" si="71"/>
        <v>0</v>
      </c>
      <c r="W83">
        <f t="shared" ref="W83:W146" si="78">IF(AND(V83=1,V82=1),0,V83)</f>
        <v>0</v>
      </c>
      <c r="X83">
        <f t="shared" si="55"/>
        <v>1.5959867359971693</v>
      </c>
      <c r="Y83">
        <f t="shared" si="56"/>
        <v>18.708579584823795</v>
      </c>
      <c r="Z83">
        <f t="shared" si="57"/>
        <v>0.89142079664590668</v>
      </c>
      <c r="AA83">
        <f t="shared" si="72"/>
        <v>0</v>
      </c>
      <c r="AB83">
        <f t="shared" ref="AB83:AB146" si="79">IF(AND(AA83=1,AA82=1),0,AA83)</f>
        <v>0</v>
      </c>
      <c r="AC83">
        <f t="shared" si="58"/>
        <v>0.90968675223395479</v>
      </c>
      <c r="AD83">
        <f t="shared" si="59"/>
        <v>18.740409888738142</v>
      </c>
      <c r="AE83">
        <f t="shared" si="60"/>
        <v>0.85959049273155941</v>
      </c>
      <c r="AF83">
        <f t="shared" si="73"/>
        <v>0</v>
      </c>
      <c r="AG83">
        <f t="shared" ref="AG83:AG146" si="80">IF(AND(AF83=1,AF82=1),0,AF83)</f>
        <v>0</v>
      </c>
      <c r="AH83">
        <f t="shared" si="61"/>
        <v>0.87184624698204616</v>
      </c>
      <c r="AI83">
        <f t="shared" si="62"/>
        <v>18.874841377107714</v>
      </c>
      <c r="AJ83">
        <f t="shared" si="63"/>
        <v>0.72515900436198777</v>
      </c>
      <c r="AK83">
        <f t="shared" si="74"/>
        <v>0</v>
      </c>
      <c r="AL83">
        <f t="shared" ref="AL83:AL146" si="81">IF(AND(AK83=1,AK82=1),0,AK83)</f>
        <v>0</v>
      </c>
      <c r="AM83">
        <f t="shared" si="64"/>
        <v>0.55071881515271581</v>
      </c>
      <c r="AN83">
        <f t="shared" si="65"/>
        <v>0</v>
      </c>
      <c r="AO83">
        <f t="shared" si="66"/>
        <v>19.600000381469702</v>
      </c>
      <c r="AP83">
        <f>AP84</f>
        <v>0</v>
      </c>
      <c r="AQ83">
        <v>0</v>
      </c>
      <c r="AR83">
        <f t="shared" si="67"/>
        <v>0</v>
      </c>
    </row>
    <row r="84" spans="1:44" x14ac:dyDescent="0.3">
      <c r="A84">
        <v>70</v>
      </c>
      <c r="B84" t="str">
        <f>HLOOKUP($B$14,BD_PRECOS!$A$1:$BX$251,A84+1,)</f>
        <v>2020-05-14</v>
      </c>
      <c r="C84">
        <f>HLOOKUP($C$1,BD_PRECOS!$A$1:$BX$251,$A84+1,)</f>
        <v>3.49354028701782</v>
      </c>
      <c r="D84">
        <f>HLOOKUP($C$2,BD_PRECOS!$A$1:$CD$251,$A84+1,)</f>
        <v>20.540000915527301</v>
      </c>
      <c r="E84">
        <f t="shared" si="44"/>
        <v>18.851021062082395</v>
      </c>
      <c r="F84">
        <f t="shared" si="45"/>
        <v>1.6889798534449056</v>
      </c>
      <c r="G84">
        <f t="shared" si="68"/>
        <v>0</v>
      </c>
      <c r="H84">
        <f t="shared" si="75"/>
        <v>0</v>
      </c>
      <c r="I84">
        <f t="shared" si="46"/>
        <v>2.2623684413138703</v>
      </c>
      <c r="J84">
        <f t="shared" si="47"/>
        <v>18.829629597547417</v>
      </c>
      <c r="K84">
        <f t="shared" si="48"/>
        <v>1.7103713179798845</v>
      </c>
      <c r="L84">
        <f t="shared" si="69"/>
        <v>0</v>
      </c>
      <c r="M84">
        <f t="shared" si="76"/>
        <v>0</v>
      </c>
      <c r="N84">
        <f t="shared" si="49"/>
        <v>2.3252713797516562</v>
      </c>
      <c r="O84">
        <f t="shared" si="50"/>
        <v>18.939148057249813</v>
      </c>
      <c r="P84">
        <f t="shared" si="51"/>
        <v>1.6008528582774879</v>
      </c>
      <c r="Q84">
        <f t="shared" si="70"/>
        <v>0</v>
      </c>
      <c r="R84">
        <f t="shared" si="77"/>
        <v>0</v>
      </c>
      <c r="S84">
        <f t="shared" si="52"/>
        <v>2.1459918088673637</v>
      </c>
      <c r="T84">
        <f t="shared" si="53"/>
        <v>18.947124226257557</v>
      </c>
      <c r="U84">
        <f t="shared" si="54"/>
        <v>1.5928766892697439</v>
      </c>
      <c r="V84">
        <f t="shared" si="71"/>
        <v>0</v>
      </c>
      <c r="W84">
        <f t="shared" si="78"/>
        <v>0</v>
      </c>
      <c r="X84">
        <f t="shared" si="55"/>
        <v>2.0842656542309164</v>
      </c>
      <c r="Y84">
        <f t="shared" si="56"/>
        <v>19.250677924018699</v>
      </c>
      <c r="Z84">
        <f t="shared" si="57"/>
        <v>1.2893229915086017</v>
      </c>
      <c r="AA84">
        <f t="shared" si="72"/>
        <v>0</v>
      </c>
      <c r="AB84">
        <f t="shared" si="79"/>
        <v>0</v>
      </c>
      <c r="AC84">
        <f t="shared" si="58"/>
        <v>1.3157422949286679</v>
      </c>
      <c r="AD84">
        <f t="shared" si="59"/>
        <v>19.265680556168292</v>
      </c>
      <c r="AE84">
        <f t="shared" si="60"/>
        <v>1.2743203593590096</v>
      </c>
      <c r="AF84">
        <f t="shared" si="73"/>
        <v>0</v>
      </c>
      <c r="AG84">
        <f t="shared" si="80"/>
        <v>0</v>
      </c>
      <c r="AH84">
        <f t="shared" si="61"/>
        <v>1.2924891935803684</v>
      </c>
      <c r="AI84">
        <f t="shared" si="62"/>
        <v>19.31504412491725</v>
      </c>
      <c r="AJ84">
        <f t="shared" si="63"/>
        <v>1.2249567906100509</v>
      </c>
      <c r="AK84">
        <f t="shared" si="74"/>
        <v>0</v>
      </c>
      <c r="AL84">
        <f t="shared" si="81"/>
        <v>0</v>
      </c>
      <c r="AM84">
        <f t="shared" si="64"/>
        <v>0.93028804480139615</v>
      </c>
      <c r="AN84">
        <f t="shared" si="65"/>
        <v>0</v>
      </c>
      <c r="AO84">
        <f t="shared" si="66"/>
        <v>20.540000915527301</v>
      </c>
      <c r="AP84">
        <f t="shared" ref="AP84:AP146" si="82">IF(AND(AO84&gt;0,AO83&gt;0),0,IF(AND(AO84&lt;0,AO83&lt;0),0,1))</f>
        <v>0</v>
      </c>
      <c r="AQ84">
        <v>0</v>
      </c>
      <c r="AR84">
        <f t="shared" si="67"/>
        <v>0</v>
      </c>
    </row>
    <row r="85" spans="1:44" x14ac:dyDescent="0.3">
      <c r="A85">
        <v>71</v>
      </c>
      <c r="B85" t="str">
        <f>HLOOKUP($B$14,BD_PRECOS!$A$1:$BX$251,A85+1,)</f>
        <v>2020-05-15</v>
      </c>
      <c r="C85">
        <f>HLOOKUP($C$1,BD_PRECOS!$A$1:$BX$251,$A85+1,)</f>
        <v>3.41481256484985</v>
      </c>
      <c r="D85">
        <f>HLOOKUP($C$2,BD_PRECOS!$A$1:$CD$251,$A85+1,)</f>
        <v>19.659999847412099</v>
      </c>
      <c r="E85">
        <f t="shared" si="44"/>
        <v>18.642207300426243</v>
      </c>
      <c r="F85">
        <f t="shared" si="45"/>
        <v>1.0177925469858558</v>
      </c>
      <c r="G85">
        <f t="shared" si="68"/>
        <v>0</v>
      </c>
      <c r="H85">
        <f t="shared" si="75"/>
        <v>0</v>
      </c>
      <c r="I85">
        <f t="shared" si="46"/>
        <v>1.3633210209161182</v>
      </c>
      <c r="J85">
        <f t="shared" si="47"/>
        <v>18.607320587979352</v>
      </c>
      <c r="K85">
        <f t="shared" si="48"/>
        <v>1.0526792594327468</v>
      </c>
      <c r="L85">
        <f t="shared" si="69"/>
        <v>0</v>
      </c>
      <c r="M85">
        <f t="shared" si="76"/>
        <v>0</v>
      </c>
      <c r="N85">
        <f t="shared" si="49"/>
        <v>1.4311307306697496</v>
      </c>
      <c r="O85">
        <f t="shared" si="50"/>
        <v>18.741642806087249</v>
      </c>
      <c r="P85">
        <f t="shared" si="51"/>
        <v>0.91835704132484963</v>
      </c>
      <c r="Q85">
        <f t="shared" si="70"/>
        <v>0</v>
      </c>
      <c r="R85">
        <f t="shared" si="77"/>
        <v>0</v>
      </c>
      <c r="S85">
        <f t="shared" si="52"/>
        <v>1.2310854667925908</v>
      </c>
      <c r="T85">
        <f t="shared" si="53"/>
        <v>18.741001012465361</v>
      </c>
      <c r="U85">
        <f t="shared" si="54"/>
        <v>0.91899883494673773</v>
      </c>
      <c r="V85">
        <f t="shared" si="71"/>
        <v>0</v>
      </c>
      <c r="W85">
        <f t="shared" si="78"/>
        <v>0</v>
      </c>
      <c r="X85">
        <f t="shared" si="55"/>
        <v>1.2025021904462967</v>
      </c>
      <c r="Y85">
        <f t="shared" si="56"/>
        <v>19.053551255220544</v>
      </c>
      <c r="Z85">
        <f t="shared" si="57"/>
        <v>0.60644859219155478</v>
      </c>
      <c r="AA85">
        <f t="shared" si="72"/>
        <v>0</v>
      </c>
      <c r="AB85">
        <f t="shared" si="79"/>
        <v>0</v>
      </c>
      <c r="AC85">
        <f t="shared" si="58"/>
        <v>0.61887522963717567</v>
      </c>
      <c r="AD85">
        <f t="shared" si="59"/>
        <v>19.074673040739142</v>
      </c>
      <c r="AE85">
        <f t="shared" si="60"/>
        <v>0.58532680667295622</v>
      </c>
      <c r="AF85">
        <f t="shared" si="73"/>
        <v>0</v>
      </c>
      <c r="AG85">
        <f t="shared" si="80"/>
        <v>0</v>
      </c>
      <c r="AH85">
        <f t="shared" si="61"/>
        <v>0.59367220085712169</v>
      </c>
      <c r="AI85">
        <f t="shared" si="62"/>
        <v>19.154970398441051</v>
      </c>
      <c r="AJ85">
        <f t="shared" si="63"/>
        <v>0.5050294489710474</v>
      </c>
      <c r="AK85">
        <f t="shared" si="74"/>
        <v>0</v>
      </c>
      <c r="AL85">
        <f t="shared" si="81"/>
        <v>0</v>
      </c>
      <c r="AM85">
        <f t="shared" si="64"/>
        <v>0.38354239288425984</v>
      </c>
      <c r="AN85">
        <f t="shared" si="65"/>
        <v>0</v>
      </c>
      <c r="AO85">
        <f t="shared" si="66"/>
        <v>19.659999847412099</v>
      </c>
      <c r="AP85">
        <f t="shared" si="82"/>
        <v>0</v>
      </c>
      <c r="AQ85">
        <f>IF(AND(AP85=1,AP84=1),0,AP85)</f>
        <v>0</v>
      </c>
      <c r="AR85">
        <f t="shared" si="67"/>
        <v>0</v>
      </c>
    </row>
    <row r="86" spans="1:44" x14ac:dyDescent="0.3">
      <c r="A86">
        <v>72</v>
      </c>
      <c r="B86" t="str">
        <f>HLOOKUP($B$14,BD_PRECOS!$A$1:$BX$251,A86+1,)</f>
        <v>2020-05-18</v>
      </c>
      <c r="C86">
        <f>HLOOKUP($C$1,BD_PRECOS!$A$1:$BX$251,$A86+1,)</f>
        <v>3.6411545276641801</v>
      </c>
      <c r="D86">
        <f>HLOOKUP($C$2,BD_PRECOS!$A$1:$CD$251,$A86+1,)</f>
        <v>20.840000152587901</v>
      </c>
      <c r="E86">
        <f t="shared" si="44"/>
        <v>19.242546232817283</v>
      </c>
      <c r="F86">
        <f t="shared" si="45"/>
        <v>1.5974539197706186</v>
      </c>
      <c r="G86">
        <f t="shared" si="68"/>
        <v>0</v>
      </c>
      <c r="H86">
        <f t="shared" si="75"/>
        <v>0</v>
      </c>
      <c r="I86">
        <f t="shared" si="46"/>
        <v>2.139770540880567</v>
      </c>
      <c r="J86">
        <f t="shared" si="47"/>
        <v>19.246458317248212</v>
      </c>
      <c r="K86">
        <f t="shared" si="48"/>
        <v>1.5935418353396891</v>
      </c>
      <c r="L86">
        <f t="shared" si="69"/>
        <v>0</v>
      </c>
      <c r="M86">
        <f t="shared" si="76"/>
        <v>0</v>
      </c>
      <c r="N86">
        <f t="shared" si="49"/>
        <v>2.1664402245290018</v>
      </c>
      <c r="O86">
        <f t="shared" si="50"/>
        <v>19.309469805055851</v>
      </c>
      <c r="P86">
        <f t="shared" si="51"/>
        <v>1.53053034753205</v>
      </c>
      <c r="Q86">
        <f t="shared" si="70"/>
        <v>0</v>
      </c>
      <c r="R86">
        <f t="shared" si="77"/>
        <v>0</v>
      </c>
      <c r="S86">
        <f t="shared" si="52"/>
        <v>2.0517223503981592</v>
      </c>
      <c r="T86">
        <f t="shared" si="53"/>
        <v>19.333604627895568</v>
      </c>
      <c r="U86">
        <f t="shared" si="54"/>
        <v>1.5063955246923335</v>
      </c>
      <c r="V86">
        <f t="shared" si="71"/>
        <v>0</v>
      </c>
      <c r="W86">
        <f t="shared" si="78"/>
        <v>0</v>
      </c>
      <c r="X86">
        <f t="shared" si="55"/>
        <v>1.9711057829861287</v>
      </c>
      <c r="Y86">
        <f t="shared" si="56"/>
        <v>19.620289831037962</v>
      </c>
      <c r="Z86">
        <f t="shared" si="57"/>
        <v>1.2197103215499396</v>
      </c>
      <c r="AA86">
        <f t="shared" si="72"/>
        <v>0</v>
      </c>
      <c r="AB86">
        <f t="shared" si="79"/>
        <v>0</v>
      </c>
      <c r="AC86">
        <f t="shared" si="58"/>
        <v>1.2447032033040377</v>
      </c>
      <c r="AD86">
        <f t="shared" si="59"/>
        <v>19.623819069151885</v>
      </c>
      <c r="AE86">
        <f t="shared" si="60"/>
        <v>1.2161810834360161</v>
      </c>
      <c r="AF86">
        <f t="shared" si="73"/>
        <v>0</v>
      </c>
      <c r="AG86">
        <f t="shared" si="80"/>
        <v>0</v>
      </c>
      <c r="AH86">
        <f t="shared" si="61"/>
        <v>1.2335209872724551</v>
      </c>
      <c r="AI86">
        <f t="shared" si="62"/>
        <v>19.615181877293765</v>
      </c>
      <c r="AJ86">
        <f t="shared" si="63"/>
        <v>1.2248182752941368</v>
      </c>
      <c r="AK86">
        <f t="shared" si="74"/>
        <v>0</v>
      </c>
      <c r="AL86">
        <f t="shared" si="81"/>
        <v>0</v>
      </c>
      <c r="AM86">
        <f t="shared" si="64"/>
        <v>0.93018284995419453</v>
      </c>
      <c r="AN86">
        <f t="shared" si="65"/>
        <v>0</v>
      </c>
      <c r="AO86">
        <f t="shared" si="66"/>
        <v>20.840000152587901</v>
      </c>
      <c r="AP86">
        <f t="shared" si="82"/>
        <v>0</v>
      </c>
      <c r="AQ86">
        <f>IF(AND(AP86=1,AP85=1),0,AP86)</f>
        <v>0</v>
      </c>
      <c r="AR86">
        <f t="shared" si="67"/>
        <v>0</v>
      </c>
    </row>
    <row r="87" spans="1:44" x14ac:dyDescent="0.3">
      <c r="A87">
        <v>73</v>
      </c>
      <c r="B87" t="str">
        <f>HLOOKUP($B$14,BD_PRECOS!$A$1:$BX$251,A87+1,)</f>
        <v>2020-05-19</v>
      </c>
      <c r="C87">
        <f>HLOOKUP($C$1,BD_PRECOS!$A$1:$BX$251,$A87+1,)</f>
        <v>3.5427448749542201</v>
      </c>
      <c r="D87">
        <f>HLOOKUP($C$2,BD_PRECOS!$A$1:$CD$251,$A87+1,)</f>
        <v>20.120000839233398</v>
      </c>
      <c r="E87">
        <f t="shared" si="44"/>
        <v>18.981529030747097</v>
      </c>
      <c r="F87">
        <f t="shared" si="45"/>
        <v>1.138471808486301</v>
      </c>
      <c r="G87">
        <f t="shared" si="68"/>
        <v>0</v>
      </c>
      <c r="H87">
        <f t="shared" si="75"/>
        <v>0</v>
      </c>
      <c r="I87">
        <f t="shared" si="46"/>
        <v>1.5249694575051087</v>
      </c>
      <c r="J87">
        <f t="shared" si="47"/>
        <v>18.968572055288135</v>
      </c>
      <c r="K87">
        <f t="shared" si="48"/>
        <v>1.1514287839452635</v>
      </c>
      <c r="L87">
        <f t="shared" si="69"/>
        <v>0</v>
      </c>
      <c r="M87">
        <f t="shared" si="76"/>
        <v>0</v>
      </c>
      <c r="N87">
        <f t="shared" si="49"/>
        <v>1.565381954774842</v>
      </c>
      <c r="O87">
        <f t="shared" si="50"/>
        <v>19.062588241102652</v>
      </c>
      <c r="P87">
        <f t="shared" si="51"/>
        <v>1.0574125981307461</v>
      </c>
      <c r="Q87">
        <f t="shared" si="70"/>
        <v>0</v>
      </c>
      <c r="R87">
        <f t="shared" si="77"/>
        <v>0</v>
      </c>
      <c r="S87">
        <f t="shared" si="52"/>
        <v>1.4174936581138309</v>
      </c>
      <c r="T87">
        <f t="shared" si="53"/>
        <v>19.075950610655326</v>
      </c>
      <c r="U87">
        <f t="shared" si="54"/>
        <v>1.0440502285780724</v>
      </c>
      <c r="V87">
        <f t="shared" si="71"/>
        <v>0</v>
      </c>
      <c r="W87">
        <f t="shared" si="78"/>
        <v>0</v>
      </c>
      <c r="X87">
        <f t="shared" si="55"/>
        <v>1.3661308796695615</v>
      </c>
      <c r="Y87">
        <f t="shared" si="56"/>
        <v>19.373881495040273</v>
      </c>
      <c r="Z87">
        <f t="shared" si="57"/>
        <v>0.74611934419312576</v>
      </c>
      <c r="AA87">
        <f t="shared" si="72"/>
        <v>0</v>
      </c>
      <c r="AB87">
        <f t="shared" si="79"/>
        <v>0</v>
      </c>
      <c r="AC87">
        <f t="shared" si="58"/>
        <v>0.76140795183577281</v>
      </c>
      <c r="AD87">
        <f t="shared" si="59"/>
        <v>19.385059674865452</v>
      </c>
      <c r="AE87">
        <f t="shared" si="60"/>
        <v>0.73494116436794599</v>
      </c>
      <c r="AF87">
        <f t="shared" si="73"/>
        <v>0</v>
      </c>
      <c r="AG87">
        <f t="shared" si="80"/>
        <v>0</v>
      </c>
      <c r="AH87">
        <f t="shared" si="61"/>
        <v>0.74541971011178887</v>
      </c>
      <c r="AI87">
        <f t="shared" si="62"/>
        <v>19.415089719198519</v>
      </c>
      <c r="AJ87">
        <f t="shared" si="63"/>
        <v>0.70491112003487899</v>
      </c>
      <c r="AK87">
        <f t="shared" si="74"/>
        <v>0</v>
      </c>
      <c r="AL87">
        <f t="shared" si="81"/>
        <v>0</v>
      </c>
      <c r="AM87">
        <f t="shared" si="64"/>
        <v>0.53534164849147392</v>
      </c>
      <c r="AN87">
        <f t="shared" si="65"/>
        <v>0</v>
      </c>
      <c r="AO87">
        <f t="shared" si="66"/>
        <v>20.120000839233398</v>
      </c>
      <c r="AP87">
        <f>AP88</f>
        <v>0</v>
      </c>
      <c r="AQ87">
        <v>0</v>
      </c>
      <c r="AR87">
        <f t="shared" si="67"/>
        <v>0</v>
      </c>
    </row>
    <row r="88" spans="1:44" x14ac:dyDescent="0.3">
      <c r="A88">
        <v>74</v>
      </c>
      <c r="B88" t="str">
        <f>HLOOKUP($B$14,BD_PRECOS!$A$1:$BX$251,A88+1,)</f>
        <v>2020-05-20</v>
      </c>
      <c r="C88">
        <f>HLOOKUP($C$1,BD_PRECOS!$A$1:$BX$251,$A88+1,)</f>
        <v>3.5033810138702401</v>
      </c>
      <c r="D88">
        <f>HLOOKUP($C$2,BD_PRECOS!$A$1:$CD$251,$A88+1,)</f>
        <v>20.329999923706101</v>
      </c>
      <c r="E88">
        <f t="shared" si="44"/>
        <v>18.877122149919032</v>
      </c>
      <c r="F88">
        <f t="shared" si="45"/>
        <v>1.4528777737870691</v>
      </c>
      <c r="G88">
        <f t="shared" si="68"/>
        <v>0</v>
      </c>
      <c r="H88">
        <f t="shared" si="75"/>
        <v>0</v>
      </c>
      <c r="I88">
        <f t="shared" si="46"/>
        <v>1.9461125115246598</v>
      </c>
      <c r="J88">
        <f t="shared" si="47"/>
        <v>18.857417550504117</v>
      </c>
      <c r="K88">
        <f t="shared" si="48"/>
        <v>1.472582373201984</v>
      </c>
      <c r="L88">
        <f t="shared" si="69"/>
        <v>0</v>
      </c>
      <c r="M88">
        <f t="shared" si="76"/>
        <v>0</v>
      </c>
      <c r="N88">
        <f t="shared" si="49"/>
        <v>2.0019943100879436</v>
      </c>
      <c r="O88">
        <f t="shared" si="50"/>
        <v>18.963835615521379</v>
      </c>
      <c r="P88">
        <f t="shared" si="51"/>
        <v>1.3661643081847217</v>
      </c>
      <c r="Q88">
        <f t="shared" si="70"/>
        <v>0</v>
      </c>
      <c r="R88">
        <f t="shared" si="77"/>
        <v>0</v>
      </c>
      <c r="S88">
        <f t="shared" si="52"/>
        <v>1.831384689587239</v>
      </c>
      <c r="T88">
        <f t="shared" si="53"/>
        <v>18.972889003759242</v>
      </c>
      <c r="U88">
        <f t="shared" si="54"/>
        <v>1.3571109199468587</v>
      </c>
      <c r="V88">
        <f t="shared" si="71"/>
        <v>0</v>
      </c>
      <c r="W88">
        <f t="shared" si="78"/>
        <v>0</v>
      </c>
      <c r="X88">
        <f t="shared" si="55"/>
        <v>1.7757681423059344</v>
      </c>
      <c r="Y88">
        <f t="shared" si="56"/>
        <v>19.275318160641213</v>
      </c>
      <c r="Z88">
        <f t="shared" si="57"/>
        <v>1.0546817630648881</v>
      </c>
      <c r="AA88">
        <f t="shared" si="72"/>
        <v>0</v>
      </c>
      <c r="AB88">
        <f t="shared" si="79"/>
        <v>0</v>
      </c>
      <c r="AC88">
        <f t="shared" si="58"/>
        <v>1.0762930720181387</v>
      </c>
      <c r="AD88">
        <f t="shared" si="59"/>
        <v>19.289555917150885</v>
      </c>
      <c r="AE88">
        <f t="shared" si="60"/>
        <v>1.0404440065552159</v>
      </c>
      <c r="AF88">
        <f t="shared" si="73"/>
        <v>0</v>
      </c>
      <c r="AG88">
        <f t="shared" si="80"/>
        <v>0</v>
      </c>
      <c r="AH88">
        <f t="shared" si="61"/>
        <v>1.0552783098235219</v>
      </c>
      <c r="AI88">
        <f t="shared" si="62"/>
        <v>19.335052855960431</v>
      </c>
      <c r="AJ88">
        <f t="shared" si="63"/>
        <v>0.99494706774567021</v>
      </c>
      <c r="AK88">
        <f t="shared" si="74"/>
        <v>0</v>
      </c>
      <c r="AL88">
        <f t="shared" si="81"/>
        <v>0</v>
      </c>
      <c r="AM88">
        <f t="shared" si="64"/>
        <v>0.7556081728181141</v>
      </c>
      <c r="AN88">
        <f t="shared" si="65"/>
        <v>0</v>
      </c>
      <c r="AO88">
        <f t="shared" si="66"/>
        <v>20.329999923706101</v>
      </c>
      <c r="AP88">
        <f>IF(AND(AO88&gt;0,AO87&gt;0),0,IF(AND(AO88&lt;0,AO87&lt;0),0,1))</f>
        <v>0</v>
      </c>
      <c r="AQ88">
        <v>0</v>
      </c>
      <c r="AR88">
        <f t="shared" si="67"/>
        <v>0</v>
      </c>
    </row>
    <row r="89" spans="1:44" x14ac:dyDescent="0.3">
      <c r="A89">
        <v>75</v>
      </c>
      <c r="B89" t="str">
        <f>HLOOKUP($B$14,BD_PRECOS!$A$1:$BX$251,A89+1,)</f>
        <v>2020-05-21</v>
      </c>
      <c r="C89">
        <f>HLOOKUP($C$1,BD_PRECOS!$A$1:$BX$251,$A89+1,)</f>
        <v>3.4246535301208501</v>
      </c>
      <c r="D89">
        <f>HLOOKUP($C$2,BD_PRECOS!$A$1:$CD$251,$A89+1,)</f>
        <v>20.610000610351602</v>
      </c>
      <c r="E89">
        <f t="shared" si="44"/>
        <v>18.668309020633274</v>
      </c>
      <c r="F89">
        <f t="shared" si="45"/>
        <v>1.941691589718328</v>
      </c>
      <c r="G89">
        <f t="shared" si="68"/>
        <v>0</v>
      </c>
      <c r="H89">
        <f t="shared" si="75"/>
        <v>0</v>
      </c>
      <c r="I89">
        <f t="shared" si="46"/>
        <v>2.6008728087451978</v>
      </c>
      <c r="J89">
        <f t="shared" si="47"/>
        <v>18.635109214175372</v>
      </c>
      <c r="K89">
        <f t="shared" si="48"/>
        <v>1.9748913961762291</v>
      </c>
      <c r="L89">
        <f t="shared" si="69"/>
        <v>0</v>
      </c>
      <c r="M89">
        <f t="shared" si="76"/>
        <v>0</v>
      </c>
      <c r="N89">
        <f t="shared" si="49"/>
        <v>2.684889762458226</v>
      </c>
      <c r="O89">
        <f t="shared" si="50"/>
        <v>18.766330962482577</v>
      </c>
      <c r="P89">
        <f t="shared" si="51"/>
        <v>1.8436696478690244</v>
      </c>
      <c r="Q89">
        <f t="shared" si="70"/>
        <v>0</v>
      </c>
      <c r="R89">
        <f t="shared" si="77"/>
        <v>0</v>
      </c>
      <c r="S89">
        <f t="shared" si="52"/>
        <v>2.4714950797173723</v>
      </c>
      <c r="T89">
        <f t="shared" si="53"/>
        <v>18.766766414189394</v>
      </c>
      <c r="U89">
        <f t="shared" si="54"/>
        <v>1.8432341961622072</v>
      </c>
      <c r="V89">
        <f t="shared" si="71"/>
        <v>0</v>
      </c>
      <c r="W89">
        <f t="shared" si="78"/>
        <v>0</v>
      </c>
      <c r="X89">
        <f t="shared" si="55"/>
        <v>2.4118563311552337</v>
      </c>
      <c r="Y89">
        <f t="shared" si="56"/>
        <v>19.078192088820323</v>
      </c>
      <c r="Z89">
        <f t="shared" si="57"/>
        <v>1.5318085215312784</v>
      </c>
      <c r="AA89">
        <f t="shared" si="72"/>
        <v>0</v>
      </c>
      <c r="AB89">
        <f t="shared" si="79"/>
        <v>0</v>
      </c>
      <c r="AC89">
        <f t="shared" si="58"/>
        <v>1.5631965556998353</v>
      </c>
      <c r="AD89">
        <f t="shared" si="59"/>
        <v>19.098548980167795</v>
      </c>
      <c r="AE89">
        <f t="shared" si="60"/>
        <v>1.5114516301838066</v>
      </c>
      <c r="AF89">
        <f t="shared" si="73"/>
        <v>0</v>
      </c>
      <c r="AG89">
        <f t="shared" si="80"/>
        <v>0</v>
      </c>
      <c r="AH89">
        <f t="shared" si="61"/>
        <v>1.5330014028926295</v>
      </c>
      <c r="AI89">
        <f t="shared" si="62"/>
        <v>19.174979614250582</v>
      </c>
      <c r="AJ89">
        <f t="shared" si="63"/>
        <v>1.4350209961010201</v>
      </c>
      <c r="AK89">
        <f t="shared" si="74"/>
        <v>0</v>
      </c>
      <c r="AL89">
        <f t="shared" si="81"/>
        <v>0</v>
      </c>
      <c r="AM89">
        <f t="shared" si="64"/>
        <v>1.0898203813760026</v>
      </c>
      <c r="AN89">
        <f t="shared" si="65"/>
        <v>0</v>
      </c>
      <c r="AO89">
        <f t="shared" si="66"/>
        <v>20.610000610351602</v>
      </c>
      <c r="AP89">
        <f t="shared" si="82"/>
        <v>0</v>
      </c>
      <c r="AQ89">
        <f>IF(AND(AP89=1,AP88=1),0,AP89)</f>
        <v>0</v>
      </c>
      <c r="AR89">
        <f t="shared" si="67"/>
        <v>0</v>
      </c>
    </row>
    <row r="90" spans="1:44" x14ac:dyDescent="0.3">
      <c r="A90">
        <v>76</v>
      </c>
      <c r="B90" t="str">
        <f>HLOOKUP($B$14,BD_PRECOS!$A$1:$BX$251,A90+1,)</f>
        <v>2020-05-22</v>
      </c>
      <c r="C90">
        <f>HLOOKUP($C$1,BD_PRECOS!$A$1:$BX$251,$A90+1,)</f>
        <v>3.3557667732238801</v>
      </c>
      <c r="D90">
        <f>HLOOKUP($C$2,BD_PRECOS!$A$1:$CD$251,$A90+1,)</f>
        <v>20.889999389648398</v>
      </c>
      <c r="E90">
        <f t="shared" si="44"/>
        <v>18.485596979184145</v>
      </c>
      <c r="F90">
        <f t="shared" si="45"/>
        <v>2.4044024104642538</v>
      </c>
      <c r="G90">
        <f t="shared" si="68"/>
        <v>0</v>
      </c>
      <c r="H90">
        <f t="shared" si="75"/>
        <v>0</v>
      </c>
      <c r="I90">
        <f t="shared" si="46"/>
        <v>3.2206684541313075</v>
      </c>
      <c r="J90">
        <f t="shared" si="47"/>
        <v>18.440588830803321</v>
      </c>
      <c r="K90">
        <f t="shared" si="48"/>
        <v>2.4494105588450772</v>
      </c>
      <c r="L90">
        <f t="shared" si="69"/>
        <v>0</v>
      </c>
      <c r="M90">
        <f t="shared" si="76"/>
        <v>0</v>
      </c>
      <c r="N90">
        <f t="shared" si="49"/>
        <v>3.3300045492290891</v>
      </c>
      <c r="O90">
        <f t="shared" si="50"/>
        <v>18.593513867715341</v>
      </c>
      <c r="P90">
        <f t="shared" si="51"/>
        <v>2.2964855219330573</v>
      </c>
      <c r="Q90">
        <f t="shared" si="70"/>
        <v>0</v>
      </c>
      <c r="R90">
        <f t="shared" si="77"/>
        <v>0</v>
      </c>
      <c r="S90">
        <f t="shared" si="52"/>
        <v>3.0785084923754966</v>
      </c>
      <c r="T90">
        <f t="shared" si="53"/>
        <v>18.586408602121232</v>
      </c>
      <c r="U90">
        <f t="shared" si="54"/>
        <v>2.3035907875271668</v>
      </c>
      <c r="V90">
        <f t="shared" si="71"/>
        <v>0</v>
      </c>
      <c r="W90">
        <f t="shared" si="78"/>
        <v>0</v>
      </c>
      <c r="X90">
        <f t="shared" si="55"/>
        <v>3.0142290311541826</v>
      </c>
      <c r="Y90">
        <f t="shared" si="56"/>
        <v>18.905706253621947</v>
      </c>
      <c r="Z90">
        <f t="shared" si="57"/>
        <v>1.9842931360264515</v>
      </c>
      <c r="AA90">
        <f t="shared" si="72"/>
        <v>0</v>
      </c>
      <c r="AB90">
        <f t="shared" si="79"/>
        <v>0</v>
      </c>
      <c r="AC90">
        <f t="shared" si="58"/>
        <v>2.0249529573282481</v>
      </c>
      <c r="AD90">
        <f t="shared" si="59"/>
        <v>18.931417404167298</v>
      </c>
      <c r="AE90">
        <f t="shared" si="60"/>
        <v>1.9585819854811</v>
      </c>
      <c r="AF90">
        <f t="shared" si="73"/>
        <v>0</v>
      </c>
      <c r="AG90">
        <f t="shared" si="80"/>
        <v>0</v>
      </c>
      <c r="AH90">
        <f t="shared" si="61"/>
        <v>1.9865067935105705</v>
      </c>
      <c r="AI90">
        <f t="shared" si="62"/>
        <v>19.034915103583916</v>
      </c>
      <c r="AJ90">
        <f t="shared" si="63"/>
        <v>1.8550842860644821</v>
      </c>
      <c r="AK90">
        <f t="shared" si="74"/>
        <v>0</v>
      </c>
      <c r="AL90">
        <f t="shared" si="81"/>
        <v>0</v>
      </c>
      <c r="AM90">
        <f t="shared" si="64"/>
        <v>1.4088355986542671</v>
      </c>
      <c r="AN90">
        <f t="shared" si="65"/>
        <v>0</v>
      </c>
      <c r="AO90">
        <f t="shared" si="66"/>
        <v>20.889999389648398</v>
      </c>
      <c r="AP90">
        <f t="shared" si="82"/>
        <v>0</v>
      </c>
      <c r="AQ90">
        <f>IF(AND(AP90=1,AP89=1),0,AP90)</f>
        <v>0</v>
      </c>
      <c r="AR90">
        <f t="shared" si="67"/>
        <v>0</v>
      </c>
    </row>
    <row r="91" spans="1:44" x14ac:dyDescent="0.3">
      <c r="A91">
        <v>77</v>
      </c>
      <c r="B91" t="str">
        <f>HLOOKUP($B$14,BD_PRECOS!$A$1:$BX$251,A91+1,)</f>
        <v>2020-05-25</v>
      </c>
      <c r="C91">
        <f>HLOOKUP($C$1,BD_PRECOS!$A$1:$BX$251,$A91+1,)</f>
        <v>3.6214725971221902</v>
      </c>
      <c r="D91">
        <f>HLOOKUP($C$2,BD_PRECOS!$A$1:$CD$251,$A91+1,)</f>
        <v>21.299999237060501</v>
      </c>
      <c r="E91">
        <f t="shared" si="44"/>
        <v>19.19034279240325</v>
      </c>
      <c r="F91">
        <f t="shared" si="45"/>
        <v>2.1096564446572508</v>
      </c>
      <c r="G91">
        <f t="shared" si="68"/>
        <v>0</v>
      </c>
      <c r="H91">
        <f t="shared" si="75"/>
        <v>0</v>
      </c>
      <c r="I91">
        <f t="shared" si="46"/>
        <v>2.8258597357879465</v>
      </c>
      <c r="J91">
        <f t="shared" si="47"/>
        <v>19.190881064856203</v>
      </c>
      <c r="K91">
        <f t="shared" si="48"/>
        <v>2.1091181722042975</v>
      </c>
      <c r="L91">
        <f t="shared" si="69"/>
        <v>0</v>
      </c>
      <c r="M91">
        <f t="shared" si="76"/>
        <v>0</v>
      </c>
      <c r="N91">
        <f t="shared" si="49"/>
        <v>2.8673727574742087</v>
      </c>
      <c r="O91">
        <f t="shared" si="50"/>
        <v>19.260093492265216</v>
      </c>
      <c r="P91">
        <f t="shared" si="51"/>
        <v>2.0399057447952842</v>
      </c>
      <c r="Q91">
        <f t="shared" si="70"/>
        <v>0</v>
      </c>
      <c r="R91">
        <f t="shared" si="77"/>
        <v>0</v>
      </c>
      <c r="S91">
        <f t="shared" si="52"/>
        <v>2.7345555193014204</v>
      </c>
      <c r="T91">
        <f t="shared" si="53"/>
        <v>19.282073824447526</v>
      </c>
      <c r="U91">
        <f t="shared" si="54"/>
        <v>2.0179254126129749</v>
      </c>
      <c r="V91">
        <f t="shared" si="71"/>
        <v>0</v>
      </c>
      <c r="W91">
        <f t="shared" si="78"/>
        <v>0</v>
      </c>
      <c r="X91">
        <f t="shared" si="55"/>
        <v>2.6404383080256952</v>
      </c>
      <c r="Y91">
        <f t="shared" si="56"/>
        <v>19.571008163838428</v>
      </c>
      <c r="Z91">
        <f t="shared" si="57"/>
        <v>1.7289910732220726</v>
      </c>
      <c r="AA91">
        <f t="shared" si="72"/>
        <v>0</v>
      </c>
      <c r="AB91">
        <f t="shared" si="79"/>
        <v>0</v>
      </c>
      <c r="AC91">
        <f t="shared" si="58"/>
        <v>1.764419542329408</v>
      </c>
      <c r="AD91">
        <f t="shared" si="59"/>
        <v>19.576067190294602</v>
      </c>
      <c r="AE91">
        <f t="shared" si="60"/>
        <v>1.7239320467658992</v>
      </c>
      <c r="AF91">
        <f t="shared" si="73"/>
        <v>0</v>
      </c>
      <c r="AG91">
        <f t="shared" si="80"/>
        <v>0</v>
      </c>
      <c r="AH91">
        <f t="shared" si="61"/>
        <v>1.7485112943126719</v>
      </c>
      <c r="AI91">
        <f t="shared" si="62"/>
        <v>19.575163445674718</v>
      </c>
      <c r="AJ91">
        <f t="shared" si="63"/>
        <v>1.7248357913857824</v>
      </c>
      <c r="AK91">
        <f t="shared" si="74"/>
        <v>0</v>
      </c>
      <c r="AL91">
        <f t="shared" si="81"/>
        <v>0</v>
      </c>
      <c r="AM91">
        <f t="shared" si="64"/>
        <v>1.3099189524657691</v>
      </c>
      <c r="AN91">
        <f t="shared" si="65"/>
        <v>0</v>
      </c>
      <c r="AO91">
        <f t="shared" si="66"/>
        <v>21.299999237060501</v>
      </c>
      <c r="AP91">
        <f>AP92</f>
        <v>0</v>
      </c>
      <c r="AQ91">
        <v>0</v>
      </c>
      <c r="AR91">
        <f t="shared" si="67"/>
        <v>0</v>
      </c>
    </row>
    <row r="92" spans="1:44" x14ac:dyDescent="0.3">
      <c r="A92">
        <v>78</v>
      </c>
      <c r="B92" t="str">
        <f>HLOOKUP($B$14,BD_PRECOS!$A$1:$BX$251,A92+1,)</f>
        <v>2020-05-26</v>
      </c>
      <c r="C92">
        <f>HLOOKUP($C$1,BD_PRECOS!$A$1:$BX$251,$A92+1,)</f>
        <v>3.7494051456451398</v>
      </c>
      <c r="D92">
        <f>HLOOKUP($C$2,BD_PRECOS!$A$1:$CD$251,$A92+1,)</f>
        <v>21.409999847412099</v>
      </c>
      <c r="E92">
        <f t="shared" si="44"/>
        <v>19.529665155094499</v>
      </c>
      <c r="F92">
        <f t="shared" si="45"/>
        <v>1.8803346923176001</v>
      </c>
      <c r="G92">
        <f t="shared" si="68"/>
        <v>0</v>
      </c>
      <c r="H92">
        <f t="shared" si="75"/>
        <v>0</v>
      </c>
      <c r="I92">
        <f t="shared" si="46"/>
        <v>2.5186859738618725</v>
      </c>
      <c r="J92">
        <f t="shared" si="47"/>
        <v>19.55213320540431</v>
      </c>
      <c r="K92">
        <f t="shared" si="48"/>
        <v>1.8578666420077887</v>
      </c>
      <c r="L92">
        <f t="shared" si="69"/>
        <v>0</v>
      </c>
      <c r="M92">
        <f t="shared" si="76"/>
        <v>0</v>
      </c>
      <c r="N92">
        <f t="shared" si="49"/>
        <v>2.5257931331299575</v>
      </c>
      <c r="O92">
        <f t="shared" si="50"/>
        <v>19.581039525404382</v>
      </c>
      <c r="P92">
        <f t="shared" si="51"/>
        <v>1.8289603220077169</v>
      </c>
      <c r="Q92">
        <f t="shared" si="70"/>
        <v>0</v>
      </c>
      <c r="R92">
        <f t="shared" si="77"/>
        <v>0</v>
      </c>
      <c r="S92">
        <f t="shared" si="52"/>
        <v>2.45177678228041</v>
      </c>
      <c r="T92">
        <f t="shared" si="53"/>
        <v>19.617024046859846</v>
      </c>
      <c r="U92">
        <f t="shared" si="54"/>
        <v>1.7929758005522523</v>
      </c>
      <c r="V92">
        <f t="shared" si="71"/>
        <v>0</v>
      </c>
      <c r="W92">
        <f t="shared" si="78"/>
        <v>0</v>
      </c>
      <c r="X92">
        <f t="shared" si="55"/>
        <v>2.3460936462517323</v>
      </c>
      <c r="Y92">
        <f t="shared" si="56"/>
        <v>19.891339000635426</v>
      </c>
      <c r="Z92">
        <f t="shared" si="57"/>
        <v>1.5186608467766725</v>
      </c>
      <c r="AA92">
        <f t="shared" si="72"/>
        <v>0</v>
      </c>
      <c r="AB92">
        <f t="shared" si="79"/>
        <v>0</v>
      </c>
      <c r="AC92">
        <f t="shared" si="58"/>
        <v>1.5497794741240543</v>
      </c>
      <c r="AD92">
        <f t="shared" si="59"/>
        <v>19.886454402866971</v>
      </c>
      <c r="AE92">
        <f t="shared" si="60"/>
        <v>1.5235454445451282</v>
      </c>
      <c r="AF92">
        <f t="shared" si="73"/>
        <v>0</v>
      </c>
      <c r="AG92">
        <f t="shared" si="80"/>
        <v>0</v>
      </c>
      <c r="AH92">
        <f t="shared" si="61"/>
        <v>1.5452676468213051</v>
      </c>
      <c r="AI92">
        <f t="shared" si="62"/>
        <v>19.83528325119854</v>
      </c>
      <c r="AJ92">
        <f t="shared" si="63"/>
        <v>1.574716596213559</v>
      </c>
      <c r="AK92">
        <f t="shared" si="74"/>
        <v>0</v>
      </c>
      <c r="AL92">
        <f t="shared" si="81"/>
        <v>0</v>
      </c>
      <c r="AM92">
        <f t="shared" si="64"/>
        <v>1.1959115902188309</v>
      </c>
      <c r="AN92">
        <f t="shared" si="65"/>
        <v>0</v>
      </c>
      <c r="AO92">
        <f t="shared" si="66"/>
        <v>21.409999847412099</v>
      </c>
      <c r="AP92">
        <f>IF(AND(AO92&gt;0,AO91&gt;0),0,IF(AND(AO92&lt;0,AO91&lt;0),0,1))</f>
        <v>0</v>
      </c>
      <c r="AQ92">
        <v>0</v>
      </c>
      <c r="AR92">
        <f t="shared" si="67"/>
        <v>0</v>
      </c>
    </row>
    <row r="93" spans="1:44" x14ac:dyDescent="0.3">
      <c r="A93">
        <v>79</v>
      </c>
      <c r="B93" t="str">
        <f>HLOOKUP($B$14,BD_PRECOS!$A$1:$BX$251,A93+1,)</f>
        <v>2020-05-27</v>
      </c>
      <c r="C93">
        <f>HLOOKUP($C$1,BD_PRECOS!$A$1:$BX$251,$A93+1,)</f>
        <v>3.9363832473754901</v>
      </c>
      <c r="D93">
        <f>HLOOKUP($C$2,BD_PRECOS!$A$1:$CD$251,$A93+1,)</f>
        <v>23.450000762939499</v>
      </c>
      <c r="E93">
        <f t="shared" si="44"/>
        <v>20.025597206657473</v>
      </c>
      <c r="F93">
        <f t="shared" si="45"/>
        <v>3.4244035562820265</v>
      </c>
      <c r="G93">
        <f t="shared" si="68"/>
        <v>0</v>
      </c>
      <c r="H93">
        <f t="shared" si="75"/>
        <v>0</v>
      </c>
      <c r="I93">
        <f t="shared" si="46"/>
        <v>4.5869478669350849</v>
      </c>
      <c r="J93">
        <f t="shared" si="47"/>
        <v>20.080116429889152</v>
      </c>
      <c r="K93">
        <f t="shared" si="48"/>
        <v>3.3698843330503472</v>
      </c>
      <c r="L93">
        <f t="shared" si="69"/>
        <v>0</v>
      </c>
      <c r="M93">
        <f t="shared" si="76"/>
        <v>0</v>
      </c>
      <c r="N93">
        <f t="shared" si="49"/>
        <v>4.5814002552208537</v>
      </c>
      <c r="O93">
        <f t="shared" si="50"/>
        <v>20.050113898791714</v>
      </c>
      <c r="P93">
        <f t="shared" si="51"/>
        <v>3.3998868641477848</v>
      </c>
      <c r="Q93">
        <f t="shared" si="70"/>
        <v>0</v>
      </c>
      <c r="R93">
        <f t="shared" si="77"/>
        <v>0</v>
      </c>
      <c r="S93">
        <f t="shared" si="52"/>
        <v>4.5576514567288235</v>
      </c>
      <c r="T93">
        <f t="shared" si="53"/>
        <v>20.106566055393969</v>
      </c>
      <c r="U93">
        <f t="shared" si="54"/>
        <v>3.34343470754553</v>
      </c>
      <c r="V93">
        <f t="shared" si="71"/>
        <v>0</v>
      </c>
      <c r="W93">
        <f t="shared" si="78"/>
        <v>0</v>
      </c>
      <c r="X93">
        <f t="shared" si="55"/>
        <v>4.3748559917061138</v>
      </c>
      <c r="Y93">
        <f t="shared" si="56"/>
        <v>20.359514242053777</v>
      </c>
      <c r="Z93">
        <f t="shared" si="57"/>
        <v>3.0904865208857224</v>
      </c>
      <c r="AA93">
        <f t="shared" si="72"/>
        <v>0</v>
      </c>
      <c r="AB93">
        <f t="shared" si="79"/>
        <v>0</v>
      </c>
      <c r="AC93">
        <f t="shared" si="58"/>
        <v>3.1538131672331748</v>
      </c>
      <c r="AD93">
        <f t="shared" si="59"/>
        <v>20.340096673565149</v>
      </c>
      <c r="AE93">
        <f t="shared" si="60"/>
        <v>3.1099040893743499</v>
      </c>
      <c r="AF93">
        <f t="shared" si="73"/>
        <v>0</v>
      </c>
      <c r="AG93">
        <f t="shared" si="80"/>
        <v>0</v>
      </c>
      <c r="AH93">
        <f t="shared" si="61"/>
        <v>3.1542440635646627</v>
      </c>
      <c r="AI93">
        <f t="shared" si="62"/>
        <v>20.215457866813168</v>
      </c>
      <c r="AJ93">
        <f t="shared" si="63"/>
        <v>3.2345428961263316</v>
      </c>
      <c r="AK93">
        <f t="shared" si="74"/>
        <v>0</v>
      </c>
      <c r="AL93">
        <f t="shared" si="81"/>
        <v>0</v>
      </c>
      <c r="AM93">
        <f t="shared" si="64"/>
        <v>2.4564593704281155</v>
      </c>
      <c r="AN93">
        <f t="shared" si="65"/>
        <v>0</v>
      </c>
      <c r="AO93">
        <f t="shared" si="66"/>
        <v>23.450000762939499</v>
      </c>
      <c r="AP93">
        <f t="shared" si="82"/>
        <v>0</v>
      </c>
      <c r="AQ93">
        <f>IF(AND(AP93=1,AP92=1),0,AP93)</f>
        <v>0</v>
      </c>
      <c r="AR93">
        <f t="shared" si="67"/>
        <v>0</v>
      </c>
    </row>
    <row r="94" spans="1:44" x14ac:dyDescent="0.3">
      <c r="A94">
        <v>80</v>
      </c>
      <c r="B94" t="str">
        <f>HLOOKUP($B$14,BD_PRECOS!$A$1:$BX$251,A94+1,)</f>
        <v>2020-05-28</v>
      </c>
      <c r="C94">
        <f>HLOOKUP($C$1,BD_PRECOS!$A$1:$BX$251,$A94+1,)</f>
        <v>3.9855883121490501</v>
      </c>
      <c r="D94">
        <f>HLOOKUP($C$2,BD_PRECOS!$A$1:$CD$251,$A94+1,)</f>
        <v>23.170000076293899</v>
      </c>
      <c r="E94">
        <f t="shared" si="44"/>
        <v>20.15610644006296</v>
      </c>
      <c r="F94">
        <f t="shared" si="45"/>
        <v>3.0138936362309394</v>
      </c>
      <c r="G94">
        <f t="shared" si="68"/>
        <v>0</v>
      </c>
      <c r="H94">
        <f t="shared" si="75"/>
        <v>0</v>
      </c>
      <c r="I94">
        <f t="shared" si="46"/>
        <v>4.0370747076575491</v>
      </c>
      <c r="J94">
        <f t="shared" si="47"/>
        <v>20.219060234108515</v>
      </c>
      <c r="K94">
        <f t="shared" si="48"/>
        <v>2.9509398421853845</v>
      </c>
      <c r="L94">
        <f t="shared" si="69"/>
        <v>0</v>
      </c>
      <c r="M94">
        <f t="shared" si="76"/>
        <v>0</v>
      </c>
      <c r="N94">
        <f t="shared" si="49"/>
        <v>4.0118399357321568</v>
      </c>
      <c r="O94">
        <f t="shared" si="50"/>
        <v>20.173555278892081</v>
      </c>
      <c r="P94">
        <f t="shared" si="51"/>
        <v>2.9964447974018178</v>
      </c>
      <c r="Q94">
        <f t="shared" si="70"/>
        <v>0</v>
      </c>
      <c r="R94">
        <f t="shared" si="77"/>
        <v>0</v>
      </c>
      <c r="S94">
        <f t="shared" si="52"/>
        <v>4.0168251302412381</v>
      </c>
      <c r="T94">
        <f t="shared" si="53"/>
        <v>20.235393688236442</v>
      </c>
      <c r="U94">
        <f t="shared" si="54"/>
        <v>2.9346063880574569</v>
      </c>
      <c r="V94">
        <f t="shared" si="71"/>
        <v>0</v>
      </c>
      <c r="W94">
        <f t="shared" si="78"/>
        <v>0</v>
      </c>
      <c r="X94">
        <f t="shared" si="55"/>
        <v>3.8399075989484897</v>
      </c>
      <c r="Y94">
        <f t="shared" si="56"/>
        <v>20.482719007029889</v>
      </c>
      <c r="Z94">
        <f t="shared" si="57"/>
        <v>2.6872810692640101</v>
      </c>
      <c r="AA94">
        <f t="shared" si="72"/>
        <v>0</v>
      </c>
      <c r="AB94">
        <f t="shared" si="79"/>
        <v>0</v>
      </c>
      <c r="AC94">
        <f t="shared" si="58"/>
        <v>2.7423456996254183</v>
      </c>
      <c r="AD94">
        <f t="shared" si="59"/>
        <v>20.459476949154425</v>
      </c>
      <c r="AE94">
        <f t="shared" si="60"/>
        <v>2.7105231271394743</v>
      </c>
      <c r="AF94">
        <f t="shared" si="73"/>
        <v>0</v>
      </c>
      <c r="AG94">
        <f t="shared" si="80"/>
        <v>0</v>
      </c>
      <c r="AH94">
        <f t="shared" si="61"/>
        <v>2.7491688609131448</v>
      </c>
      <c r="AI94">
        <f t="shared" si="62"/>
        <v>20.31550443062714</v>
      </c>
      <c r="AJ94">
        <f t="shared" si="63"/>
        <v>2.8544956456667592</v>
      </c>
      <c r="AK94">
        <f t="shared" si="74"/>
        <v>0</v>
      </c>
      <c r="AL94">
        <f t="shared" si="81"/>
        <v>0</v>
      </c>
      <c r="AM94">
        <f t="shared" si="64"/>
        <v>2.1678341582799332</v>
      </c>
      <c r="AN94">
        <f t="shared" si="65"/>
        <v>0</v>
      </c>
      <c r="AO94">
        <f t="shared" si="66"/>
        <v>23.170000076293899</v>
      </c>
      <c r="AP94">
        <f t="shared" si="82"/>
        <v>0</v>
      </c>
      <c r="AQ94">
        <f>IF(AND(AP94=1,AP93=1),0,AP94)</f>
        <v>0</v>
      </c>
      <c r="AR94">
        <f t="shared" si="67"/>
        <v>0</v>
      </c>
    </row>
    <row r="95" spans="1:44" x14ac:dyDescent="0.3">
      <c r="A95">
        <v>81</v>
      </c>
      <c r="B95" t="str">
        <f>HLOOKUP($B$14,BD_PRECOS!$A$1:$BX$251,A95+1,)</f>
        <v>2020-05-29</v>
      </c>
      <c r="C95">
        <f>HLOOKUP($C$1,BD_PRECOS!$A$1:$BX$251,$A95+1,)</f>
        <v>4.0249524116516104</v>
      </c>
      <c r="D95">
        <f>HLOOKUP($C$2,BD_PRECOS!$A$1:$CD$251,$A95+1,)</f>
        <v>22.530000686645501</v>
      </c>
      <c r="E95">
        <f t="shared" si="44"/>
        <v>20.260513953261416</v>
      </c>
      <c r="F95">
        <f t="shared" si="45"/>
        <v>2.2694867333840847</v>
      </c>
      <c r="G95">
        <f t="shared" si="68"/>
        <v>0</v>
      </c>
      <c r="H95">
        <f t="shared" si="75"/>
        <v>0</v>
      </c>
      <c r="I95">
        <f t="shared" si="46"/>
        <v>3.0399505080633826</v>
      </c>
      <c r="J95">
        <f t="shared" si="47"/>
        <v>20.33021541213186</v>
      </c>
      <c r="K95">
        <f t="shared" si="48"/>
        <v>2.1997852745136406</v>
      </c>
      <c r="L95">
        <f t="shared" si="69"/>
        <v>0</v>
      </c>
      <c r="M95">
        <f t="shared" si="76"/>
        <v>0</v>
      </c>
      <c r="N95">
        <f t="shared" si="49"/>
        <v>2.9906358266502848</v>
      </c>
      <c r="O95">
        <f t="shared" si="50"/>
        <v>20.272308502597117</v>
      </c>
      <c r="P95">
        <f t="shared" si="51"/>
        <v>2.2576921840483841</v>
      </c>
      <c r="Q95">
        <f t="shared" si="70"/>
        <v>0</v>
      </c>
      <c r="R95">
        <f t="shared" si="77"/>
        <v>0</v>
      </c>
      <c r="S95">
        <f t="shared" si="52"/>
        <v>3.0265048463760076</v>
      </c>
      <c r="T95">
        <f t="shared" si="53"/>
        <v>20.338455919354882</v>
      </c>
      <c r="U95">
        <f t="shared" si="54"/>
        <v>2.191544767290619</v>
      </c>
      <c r="V95">
        <f t="shared" si="71"/>
        <v>0</v>
      </c>
      <c r="W95">
        <f t="shared" si="78"/>
        <v>0</v>
      </c>
      <c r="X95">
        <f t="shared" si="55"/>
        <v>2.8676177628460486</v>
      </c>
      <c r="Y95">
        <f t="shared" si="56"/>
        <v>20.581282938406222</v>
      </c>
      <c r="Z95">
        <f t="shared" si="57"/>
        <v>1.9487177482392788</v>
      </c>
      <c r="AA95">
        <f t="shared" si="72"/>
        <v>0</v>
      </c>
      <c r="AB95">
        <f t="shared" si="79"/>
        <v>0</v>
      </c>
      <c r="AC95">
        <f t="shared" si="58"/>
        <v>1.9886486001746515</v>
      </c>
      <c r="AD95">
        <f t="shared" si="59"/>
        <v>20.554981285315048</v>
      </c>
      <c r="AE95">
        <f t="shared" si="60"/>
        <v>1.975019401330453</v>
      </c>
      <c r="AF95">
        <f t="shared" si="73"/>
        <v>0</v>
      </c>
      <c r="AG95">
        <f t="shared" si="80"/>
        <v>0</v>
      </c>
      <c r="AH95">
        <f t="shared" si="61"/>
        <v>2.0031785685470784</v>
      </c>
      <c r="AI95">
        <f t="shared" si="62"/>
        <v>20.395541778631582</v>
      </c>
      <c r="AJ95">
        <f t="shared" si="63"/>
        <v>2.1344589080139187</v>
      </c>
      <c r="AK95">
        <f t="shared" si="74"/>
        <v>0</v>
      </c>
      <c r="AL95">
        <f t="shared" si="81"/>
        <v>0</v>
      </c>
      <c r="AM95">
        <f t="shared" si="64"/>
        <v>1.6210054260414326</v>
      </c>
      <c r="AN95">
        <f t="shared" si="65"/>
        <v>0</v>
      </c>
      <c r="AO95">
        <f t="shared" si="66"/>
        <v>22.530000686645501</v>
      </c>
      <c r="AP95">
        <f>AP96</f>
        <v>0</v>
      </c>
      <c r="AQ95">
        <v>0</v>
      </c>
      <c r="AR95">
        <f t="shared" si="67"/>
        <v>0</v>
      </c>
    </row>
    <row r="96" spans="1:44" x14ac:dyDescent="0.3">
      <c r="A96">
        <v>82</v>
      </c>
      <c r="B96" t="str">
        <f>HLOOKUP($B$14,BD_PRECOS!$A$1:$BX$251,A96+1,)</f>
        <v>2020-06-01</v>
      </c>
      <c r="C96">
        <f>HLOOKUP($C$1,BD_PRECOS!$A$1:$BX$251,$A96+1,)</f>
        <v>4.1036796569824201</v>
      </c>
      <c r="D96">
        <f>HLOOKUP($C$2,BD_PRECOS!$A$1:$CD$251,$A96+1,)</f>
        <v>22.620000839233398</v>
      </c>
      <c r="E96">
        <f t="shared" si="44"/>
        <v>20.469326450176787</v>
      </c>
      <c r="F96">
        <f t="shared" si="45"/>
        <v>2.1506743890566113</v>
      </c>
      <c r="G96">
        <f t="shared" si="68"/>
        <v>0</v>
      </c>
      <c r="H96">
        <f t="shared" si="75"/>
        <v>0</v>
      </c>
      <c r="I96">
        <f t="shared" si="46"/>
        <v>2.8808027848405486</v>
      </c>
      <c r="J96">
        <f t="shared" si="47"/>
        <v>20.552523075221281</v>
      </c>
      <c r="K96">
        <f t="shared" si="48"/>
        <v>2.0674777640121178</v>
      </c>
      <c r="L96">
        <f t="shared" si="69"/>
        <v>0</v>
      </c>
      <c r="M96">
        <f t="shared" si="76"/>
        <v>0</v>
      </c>
      <c r="N96">
        <f t="shared" si="49"/>
        <v>2.8107620973253868</v>
      </c>
      <c r="O96">
        <f t="shared" si="50"/>
        <v>20.469812557512157</v>
      </c>
      <c r="P96">
        <f t="shared" si="51"/>
        <v>2.1501882817212419</v>
      </c>
      <c r="Q96">
        <f t="shared" si="70"/>
        <v>0</v>
      </c>
      <c r="R96">
        <f t="shared" si="77"/>
        <v>0</v>
      </c>
      <c r="S96">
        <f t="shared" si="52"/>
        <v>2.882392604815244</v>
      </c>
      <c r="T96">
        <f t="shared" si="53"/>
        <v>20.544577884702374</v>
      </c>
      <c r="U96">
        <f t="shared" si="54"/>
        <v>2.0754229545310245</v>
      </c>
      <c r="V96">
        <f t="shared" si="71"/>
        <v>0</v>
      </c>
      <c r="W96">
        <f t="shared" si="78"/>
        <v>0</v>
      </c>
      <c r="X96">
        <f t="shared" si="55"/>
        <v>2.7156733545486214</v>
      </c>
      <c r="Y96">
        <f t="shared" si="56"/>
        <v>20.778408413249842</v>
      </c>
      <c r="Z96">
        <f t="shared" si="57"/>
        <v>1.8415924259835563</v>
      </c>
      <c r="AA96">
        <f t="shared" si="72"/>
        <v>0</v>
      </c>
      <c r="AB96">
        <f t="shared" si="79"/>
        <v>0</v>
      </c>
      <c r="AC96">
        <f t="shared" si="58"/>
        <v>1.8793281907210075</v>
      </c>
      <c r="AD96">
        <f t="shared" si="59"/>
        <v>20.745987643852082</v>
      </c>
      <c r="AE96">
        <f t="shared" si="60"/>
        <v>1.8740131953813162</v>
      </c>
      <c r="AF96">
        <f t="shared" si="73"/>
        <v>0</v>
      </c>
      <c r="AG96">
        <f t="shared" si="80"/>
        <v>0</v>
      </c>
      <c r="AH96">
        <f t="shared" si="61"/>
        <v>1.9007322498368604</v>
      </c>
      <c r="AI96">
        <f t="shared" si="62"/>
        <v>20.555614535575081</v>
      </c>
      <c r="AJ96">
        <f t="shared" si="63"/>
        <v>2.064386303658317</v>
      </c>
      <c r="AK96">
        <f t="shared" si="74"/>
        <v>0</v>
      </c>
      <c r="AL96">
        <f t="shared" si="81"/>
        <v>0</v>
      </c>
      <c r="AM96">
        <f t="shared" si="64"/>
        <v>1.5677890949840327</v>
      </c>
      <c r="AN96">
        <f t="shared" si="65"/>
        <v>0</v>
      </c>
      <c r="AO96">
        <f t="shared" si="66"/>
        <v>22.620000839233398</v>
      </c>
      <c r="AP96">
        <f>IF(AND(AO96&gt;0,AO95&gt;0),0,IF(AND(AO96&lt;0,AO95&lt;0),0,1))</f>
        <v>0</v>
      </c>
      <c r="AQ96">
        <v>0</v>
      </c>
      <c r="AR96">
        <f t="shared" si="67"/>
        <v>0</v>
      </c>
    </row>
    <row r="97" spans="1:44" x14ac:dyDescent="0.3">
      <c r="A97">
        <v>83</v>
      </c>
      <c r="B97" t="str">
        <f>HLOOKUP($B$14,BD_PRECOS!$A$1:$BX$251,A97+1,)</f>
        <v>2020-06-02</v>
      </c>
      <c r="C97">
        <f>HLOOKUP($C$1,BD_PRECOS!$A$1:$BX$251,$A97+1,)</f>
        <v>4.3300213813781703</v>
      </c>
      <c r="D97">
        <f>HLOOKUP($C$2,BD_PRECOS!$A$1:$CD$251,$A97+1,)</f>
        <v>22.649999618530298</v>
      </c>
      <c r="E97">
        <f t="shared" si="44"/>
        <v>21.069664750197436</v>
      </c>
      <c r="F97">
        <f t="shared" si="45"/>
        <v>1.5803348683328622</v>
      </c>
      <c r="G97">
        <f t="shared" si="68"/>
        <v>0</v>
      </c>
      <c r="H97">
        <f t="shared" si="75"/>
        <v>0</v>
      </c>
      <c r="I97">
        <f t="shared" si="46"/>
        <v>2.1168397749279628</v>
      </c>
      <c r="J97">
        <f t="shared" si="47"/>
        <v>21.191660131250821</v>
      </c>
      <c r="K97">
        <f t="shared" si="48"/>
        <v>1.4583394872794777</v>
      </c>
      <c r="L97">
        <f t="shared" si="69"/>
        <v>0</v>
      </c>
      <c r="M97">
        <f t="shared" si="76"/>
        <v>0</v>
      </c>
      <c r="N97">
        <f t="shared" si="49"/>
        <v>1.982630927030405</v>
      </c>
      <c r="O97">
        <f t="shared" si="50"/>
        <v>21.037638958356993</v>
      </c>
      <c r="P97">
        <f t="shared" si="51"/>
        <v>1.6123606601733051</v>
      </c>
      <c r="Q97">
        <f t="shared" si="70"/>
        <v>0</v>
      </c>
      <c r="R97">
        <f t="shared" si="77"/>
        <v>0</v>
      </c>
      <c r="S97">
        <f t="shared" si="52"/>
        <v>2.1614183663294058</v>
      </c>
      <c r="T97">
        <f t="shared" si="53"/>
        <v>21.137180875910232</v>
      </c>
      <c r="U97">
        <f t="shared" si="54"/>
        <v>1.5128187426200661</v>
      </c>
      <c r="V97">
        <f t="shared" si="71"/>
        <v>0</v>
      </c>
      <c r="W97">
        <f t="shared" si="78"/>
        <v>0</v>
      </c>
      <c r="X97">
        <f t="shared" si="55"/>
        <v>1.9795105092317937</v>
      </c>
      <c r="Y97">
        <f t="shared" si="56"/>
        <v>21.34514639208999</v>
      </c>
      <c r="Z97">
        <f t="shared" si="57"/>
        <v>1.3048532264403079</v>
      </c>
      <c r="AA97">
        <f t="shared" si="72"/>
        <v>0</v>
      </c>
      <c r="AB97">
        <f t="shared" si="79"/>
        <v>0</v>
      </c>
      <c r="AC97">
        <f t="shared" si="58"/>
        <v>1.3315907573266861</v>
      </c>
      <c r="AD97">
        <f t="shared" si="59"/>
        <v>21.295133093818766</v>
      </c>
      <c r="AE97">
        <f t="shared" si="60"/>
        <v>1.3548665247115323</v>
      </c>
      <c r="AF97">
        <f t="shared" si="73"/>
        <v>0</v>
      </c>
      <c r="AG97">
        <f t="shared" si="80"/>
        <v>0</v>
      </c>
      <c r="AH97">
        <f t="shared" si="61"/>
        <v>1.3741837592662205</v>
      </c>
      <c r="AI97">
        <f t="shared" si="62"/>
        <v>21.015825529661445</v>
      </c>
      <c r="AJ97">
        <f t="shared" si="63"/>
        <v>1.6341740888688534</v>
      </c>
      <c r="AK97">
        <f t="shared" si="74"/>
        <v>0</v>
      </c>
      <c r="AL97">
        <f t="shared" si="81"/>
        <v>0</v>
      </c>
      <c r="AM97">
        <f t="shared" si="64"/>
        <v>1.2410663214020756</v>
      </c>
      <c r="AN97">
        <f t="shared" si="65"/>
        <v>0</v>
      </c>
      <c r="AO97">
        <f t="shared" si="66"/>
        <v>22.649999618530298</v>
      </c>
      <c r="AP97">
        <f t="shared" si="82"/>
        <v>0</v>
      </c>
      <c r="AQ97">
        <f>IF(AND(AP97=1,AP96=1),0,AP97)</f>
        <v>0</v>
      </c>
      <c r="AR97">
        <f t="shared" si="67"/>
        <v>0</v>
      </c>
    </row>
    <row r="98" spans="1:44" x14ac:dyDescent="0.3">
      <c r="A98">
        <v>84</v>
      </c>
      <c r="B98" t="str">
        <f>HLOOKUP($B$14,BD_PRECOS!$A$1:$BX$251,A98+1,)</f>
        <v>2020-06-03</v>
      </c>
      <c r="C98">
        <f>HLOOKUP($C$1,BD_PRECOS!$A$1:$BX$251,$A98+1,)</f>
        <v>4.46779489517212</v>
      </c>
      <c r="D98">
        <f>HLOOKUP($C$2,BD_PRECOS!$A$1:$CD$251,$A98+1,)</f>
        <v>23.149999618530298</v>
      </c>
      <c r="E98">
        <f t="shared" si="44"/>
        <v>21.435088833095712</v>
      </c>
      <c r="F98">
        <f t="shared" si="45"/>
        <v>1.7149107854345864</v>
      </c>
      <c r="G98">
        <f t="shared" si="68"/>
        <v>0</v>
      </c>
      <c r="H98">
        <f t="shared" si="75"/>
        <v>0</v>
      </c>
      <c r="I98">
        <f t="shared" si="46"/>
        <v>2.2971026165425767</v>
      </c>
      <c r="J98">
        <f t="shared" si="47"/>
        <v>21.580700897994944</v>
      </c>
      <c r="K98">
        <f t="shared" si="48"/>
        <v>1.5692987205353539</v>
      </c>
      <c r="L98">
        <f t="shared" si="69"/>
        <v>0</v>
      </c>
      <c r="M98">
        <f t="shared" si="76"/>
        <v>0</v>
      </c>
      <c r="N98">
        <f t="shared" si="49"/>
        <v>2.1334814041734691</v>
      </c>
      <c r="O98">
        <f t="shared" si="50"/>
        <v>21.383273147891494</v>
      </c>
      <c r="P98">
        <f t="shared" si="51"/>
        <v>1.7667264706388046</v>
      </c>
      <c r="Q98">
        <f t="shared" si="70"/>
        <v>0</v>
      </c>
      <c r="R98">
        <f t="shared" si="77"/>
        <v>0</v>
      </c>
      <c r="S98">
        <f t="shared" si="52"/>
        <v>2.3683504170267926</v>
      </c>
      <c r="T98">
        <f t="shared" si="53"/>
        <v>21.497896500046586</v>
      </c>
      <c r="U98">
        <f t="shared" si="54"/>
        <v>1.6521031184837121</v>
      </c>
      <c r="V98">
        <f t="shared" si="71"/>
        <v>0</v>
      </c>
      <c r="W98">
        <f t="shared" si="78"/>
        <v>0</v>
      </c>
      <c r="X98">
        <f t="shared" si="55"/>
        <v>2.1617629351346914</v>
      </c>
      <c r="Y98">
        <f t="shared" si="56"/>
        <v>21.690118062486768</v>
      </c>
      <c r="Z98">
        <f t="shared" si="57"/>
        <v>1.4598815560435305</v>
      </c>
      <c r="AA98">
        <f t="shared" si="72"/>
        <v>0</v>
      </c>
      <c r="AB98">
        <f t="shared" si="79"/>
        <v>0</v>
      </c>
      <c r="AC98">
        <f t="shared" si="58"/>
        <v>1.4897957467005543</v>
      </c>
      <c r="AD98">
        <f t="shared" si="59"/>
        <v>21.629396245819787</v>
      </c>
      <c r="AE98">
        <f t="shared" si="60"/>
        <v>1.5206033727105108</v>
      </c>
      <c r="AF98">
        <f t="shared" si="73"/>
        <v>0</v>
      </c>
      <c r="AG98">
        <f t="shared" si="80"/>
        <v>0</v>
      </c>
      <c r="AH98">
        <f t="shared" si="61"/>
        <v>1.5422836279087511</v>
      </c>
      <c r="AI98">
        <f t="shared" si="62"/>
        <v>21.2959545509948</v>
      </c>
      <c r="AJ98">
        <f t="shared" si="63"/>
        <v>1.8540450675354982</v>
      </c>
      <c r="AK98">
        <f t="shared" si="74"/>
        <v>0</v>
      </c>
      <c r="AL98">
        <f t="shared" si="81"/>
        <v>0</v>
      </c>
      <c r="AM98">
        <f t="shared" si="64"/>
        <v>1.4080463687150069</v>
      </c>
      <c r="AN98">
        <f t="shared" si="65"/>
        <v>0</v>
      </c>
      <c r="AO98">
        <f t="shared" si="66"/>
        <v>23.149999618530298</v>
      </c>
      <c r="AP98">
        <f t="shared" si="82"/>
        <v>0</v>
      </c>
      <c r="AQ98">
        <f>IF(AND(AP98=1,AP97=1),0,AP98)</f>
        <v>0</v>
      </c>
      <c r="AR98">
        <f t="shared" si="67"/>
        <v>0</v>
      </c>
    </row>
    <row r="99" spans="1:44" x14ac:dyDescent="0.3">
      <c r="A99">
        <v>85</v>
      </c>
      <c r="B99" t="str">
        <f>HLOOKUP($B$14,BD_PRECOS!$A$1:$BX$251,A99+1,)</f>
        <v>2020-06-04</v>
      </c>
      <c r="C99">
        <f>HLOOKUP($C$1,BD_PRECOS!$A$1:$BX$251,$A99+1,)</f>
        <v>4.3103399276733398</v>
      </c>
      <c r="D99">
        <f>HLOOKUP($C$2,BD_PRECOS!$A$1:$CD$251,$A99+1,)</f>
        <v>22.360000610351602</v>
      </c>
      <c r="E99">
        <f t="shared" si="44"/>
        <v>21.017462574524188</v>
      </c>
      <c r="F99">
        <f t="shared" si="45"/>
        <v>1.3425380358274133</v>
      </c>
      <c r="G99">
        <f t="shared" si="68"/>
        <v>0</v>
      </c>
      <c r="H99">
        <f t="shared" si="75"/>
        <v>0</v>
      </c>
      <c r="I99">
        <f t="shared" si="46"/>
        <v>1.7983137438403594</v>
      </c>
      <c r="J99">
        <f t="shared" si="47"/>
        <v>21.136084225337456</v>
      </c>
      <c r="K99">
        <f t="shared" si="48"/>
        <v>1.2239163850141459</v>
      </c>
      <c r="L99">
        <f t="shared" si="69"/>
        <v>0</v>
      </c>
      <c r="M99">
        <f t="shared" si="76"/>
        <v>0</v>
      </c>
      <c r="N99">
        <f t="shared" si="49"/>
        <v>1.663929762715989</v>
      </c>
      <c r="O99">
        <f t="shared" si="50"/>
        <v>20.98826384181389</v>
      </c>
      <c r="P99">
        <f t="shared" si="51"/>
        <v>1.371736768537712</v>
      </c>
      <c r="Q99">
        <f t="shared" si="70"/>
        <v>0</v>
      </c>
      <c r="R99">
        <f t="shared" si="77"/>
        <v>0</v>
      </c>
      <c r="S99">
        <f t="shared" si="52"/>
        <v>1.8388547416978511</v>
      </c>
      <c r="T99">
        <f t="shared" si="53"/>
        <v>21.085651320906891</v>
      </c>
      <c r="U99">
        <f t="shared" si="54"/>
        <v>1.2743492894447108</v>
      </c>
      <c r="V99">
        <f t="shared" si="71"/>
        <v>0</v>
      </c>
      <c r="W99">
        <f t="shared" si="78"/>
        <v>0</v>
      </c>
      <c r="X99">
        <f t="shared" si="55"/>
        <v>1.6674752498894736</v>
      </c>
      <c r="Y99">
        <f t="shared" si="56"/>
        <v>21.295865918844992</v>
      </c>
      <c r="Z99">
        <f t="shared" si="57"/>
        <v>1.0641346915066094</v>
      </c>
      <c r="AA99">
        <f t="shared" si="72"/>
        <v>0</v>
      </c>
      <c r="AB99">
        <f t="shared" si="79"/>
        <v>0</v>
      </c>
      <c r="AC99">
        <f t="shared" si="58"/>
        <v>1.0859396988475836</v>
      </c>
      <c r="AD99">
        <f t="shared" si="59"/>
        <v>21.2473823718536</v>
      </c>
      <c r="AE99">
        <f t="shared" si="60"/>
        <v>1.1126182384980012</v>
      </c>
      <c r="AF99">
        <f t="shared" si="73"/>
        <v>0</v>
      </c>
      <c r="AG99">
        <f t="shared" si="80"/>
        <v>0</v>
      </c>
      <c r="AH99">
        <f t="shared" si="61"/>
        <v>1.1284815778682509</v>
      </c>
      <c r="AI99">
        <f t="shared" si="62"/>
        <v>20.975808067575102</v>
      </c>
      <c r="AJ99">
        <f t="shared" si="63"/>
        <v>1.3841925427764998</v>
      </c>
      <c r="AK99">
        <f t="shared" si="74"/>
        <v>0</v>
      </c>
      <c r="AL99">
        <f t="shared" si="81"/>
        <v>0</v>
      </c>
      <c r="AM99">
        <f t="shared" si="64"/>
        <v>1.0512189361446176</v>
      </c>
      <c r="AN99">
        <f t="shared" si="65"/>
        <v>0</v>
      </c>
      <c r="AO99">
        <f t="shared" si="66"/>
        <v>22.360000610351602</v>
      </c>
      <c r="AP99">
        <f>AP100</f>
        <v>0</v>
      </c>
      <c r="AQ99">
        <v>0</v>
      </c>
      <c r="AR99">
        <f t="shared" si="67"/>
        <v>0</v>
      </c>
    </row>
    <row r="100" spans="1:44" x14ac:dyDescent="0.3">
      <c r="A100">
        <v>86</v>
      </c>
      <c r="B100" t="str">
        <f>HLOOKUP($B$14,BD_PRECOS!$A$1:$BX$251,A100+1,)</f>
        <v>2020-06-05</v>
      </c>
      <c r="C100">
        <f>HLOOKUP($C$1,BD_PRECOS!$A$1:$BX$251,$A100+1,)</f>
        <v>4.4284315109252903</v>
      </c>
      <c r="D100">
        <f>HLOOKUP($C$2,BD_PRECOS!$A$1:$CD$251,$A100+1,)</f>
        <v>23.110000610351602</v>
      </c>
      <c r="E100">
        <f t="shared" si="44"/>
        <v>21.330683217008406</v>
      </c>
      <c r="F100">
        <f t="shared" si="45"/>
        <v>1.7793173933431952</v>
      </c>
      <c r="G100">
        <f t="shared" si="68"/>
        <v>0</v>
      </c>
      <c r="H100">
        <f t="shared" si="75"/>
        <v>0</v>
      </c>
      <c r="I100">
        <f t="shared" si="46"/>
        <v>2.3833745024074755</v>
      </c>
      <c r="J100">
        <f t="shared" si="47"/>
        <v>21.469547739689546</v>
      </c>
      <c r="K100">
        <f t="shared" si="48"/>
        <v>1.640452870662056</v>
      </c>
      <c r="L100">
        <f t="shared" si="69"/>
        <v>0</v>
      </c>
      <c r="M100">
        <f t="shared" si="76"/>
        <v>0</v>
      </c>
      <c r="N100">
        <f t="shared" si="49"/>
        <v>2.2302163687398706</v>
      </c>
      <c r="O100">
        <f t="shared" si="50"/>
        <v>21.284521718557727</v>
      </c>
      <c r="P100">
        <f t="shared" si="51"/>
        <v>1.8254788917938747</v>
      </c>
      <c r="Q100">
        <f t="shared" si="70"/>
        <v>0</v>
      </c>
      <c r="R100">
        <f t="shared" si="77"/>
        <v>0</v>
      </c>
      <c r="S100">
        <f t="shared" si="52"/>
        <v>2.4471098194902834</v>
      </c>
      <c r="T100">
        <f t="shared" si="53"/>
        <v>21.394836141595178</v>
      </c>
      <c r="U100">
        <f t="shared" si="54"/>
        <v>1.7151644687564236</v>
      </c>
      <c r="V100">
        <f t="shared" si="71"/>
        <v>0</v>
      </c>
      <c r="W100">
        <f t="shared" si="78"/>
        <v>0</v>
      </c>
      <c r="X100">
        <f t="shared" si="55"/>
        <v>2.2442781777572041</v>
      </c>
      <c r="Y100">
        <f t="shared" si="56"/>
        <v>21.591555922042211</v>
      </c>
      <c r="Z100">
        <f t="shared" si="57"/>
        <v>1.5184446883093905</v>
      </c>
      <c r="AA100">
        <f t="shared" si="72"/>
        <v>0</v>
      </c>
      <c r="AB100">
        <f t="shared" si="79"/>
        <v>0</v>
      </c>
      <c r="AC100">
        <f t="shared" si="58"/>
        <v>1.5495588863894967</v>
      </c>
      <c r="AD100">
        <f t="shared" si="59"/>
        <v>21.533893644997317</v>
      </c>
      <c r="AE100">
        <f t="shared" si="60"/>
        <v>1.5761069653542847</v>
      </c>
      <c r="AF100">
        <f t="shared" si="73"/>
        <v>0</v>
      </c>
      <c r="AG100">
        <f t="shared" si="80"/>
        <v>0</v>
      </c>
      <c r="AH100">
        <f t="shared" si="61"/>
        <v>1.5985785722452357</v>
      </c>
      <c r="AI100">
        <f t="shared" si="62"/>
        <v>21.215918657289389</v>
      </c>
      <c r="AJ100">
        <f t="shared" si="63"/>
        <v>1.8940819530622122</v>
      </c>
      <c r="AK100">
        <f t="shared" si="74"/>
        <v>0</v>
      </c>
      <c r="AL100">
        <f t="shared" si="81"/>
        <v>0</v>
      </c>
      <c r="AM100">
        <f t="shared" si="64"/>
        <v>1.4384522052654005</v>
      </c>
      <c r="AN100">
        <f t="shared" si="65"/>
        <v>0</v>
      </c>
      <c r="AO100">
        <f t="shared" si="66"/>
        <v>23.110000610351602</v>
      </c>
      <c r="AP100">
        <f>IF(AND(AO100&gt;0,AO99&gt;0),0,IF(AND(AO100&lt;0,AO99&lt;0),0,1))</f>
        <v>0</v>
      </c>
      <c r="AQ100">
        <v>0</v>
      </c>
      <c r="AR100">
        <f t="shared" si="67"/>
        <v>0</v>
      </c>
    </row>
    <row r="101" spans="1:44" x14ac:dyDescent="0.3">
      <c r="A101">
        <v>87</v>
      </c>
      <c r="B101" t="str">
        <f>HLOOKUP($B$14,BD_PRECOS!$A$1:$BX$251,A101+1,)</f>
        <v>2020-06-08</v>
      </c>
      <c r="C101">
        <f>HLOOKUP($C$1,BD_PRECOS!$A$1:$BX$251,$A101+1,)</f>
        <v>4.5662045478820801</v>
      </c>
      <c r="D101">
        <f>HLOOKUP($C$2,BD_PRECOS!$A$1:$CD$251,$A101+1,)</f>
        <v>24.170000076293899</v>
      </c>
      <c r="E101">
        <f t="shared" si="44"/>
        <v>21.696106035165897</v>
      </c>
      <c r="F101">
        <f t="shared" si="45"/>
        <v>2.4738940411280019</v>
      </c>
      <c r="G101">
        <f t="shared" si="68"/>
        <v>0</v>
      </c>
      <c r="H101">
        <f t="shared" si="75"/>
        <v>0</v>
      </c>
      <c r="I101">
        <f t="shared" si="46"/>
        <v>3.3137516675446825</v>
      </c>
      <c r="J101">
        <f t="shared" si="47"/>
        <v>21.858587159955025</v>
      </c>
      <c r="K101">
        <f t="shared" si="48"/>
        <v>2.3114129163388739</v>
      </c>
      <c r="L101">
        <f t="shared" si="69"/>
        <v>0</v>
      </c>
      <c r="M101">
        <f t="shared" si="76"/>
        <v>0</v>
      </c>
      <c r="N101">
        <f t="shared" si="49"/>
        <v>3.1423950136740446</v>
      </c>
      <c r="O101">
        <f t="shared" si="50"/>
        <v>21.630154711844693</v>
      </c>
      <c r="P101">
        <f t="shared" si="51"/>
        <v>2.5398453644492065</v>
      </c>
      <c r="Q101">
        <f t="shared" si="70"/>
        <v>0</v>
      </c>
      <c r="R101">
        <f t="shared" si="77"/>
        <v>0</v>
      </c>
      <c r="S101">
        <f t="shared" si="52"/>
        <v>3.4047397421412278</v>
      </c>
      <c r="T101">
        <f t="shared" si="53"/>
        <v>21.755550517286828</v>
      </c>
      <c r="U101">
        <f t="shared" si="54"/>
        <v>2.4144495590070711</v>
      </c>
      <c r="V101">
        <f t="shared" si="71"/>
        <v>0</v>
      </c>
      <c r="W101">
        <f t="shared" si="78"/>
        <v>0</v>
      </c>
      <c r="X101">
        <f t="shared" si="55"/>
        <v>3.159286794521746</v>
      </c>
      <c r="Y101">
        <f t="shared" si="56"/>
        <v>21.936526398484453</v>
      </c>
      <c r="Z101">
        <f t="shared" si="57"/>
        <v>2.2334736778094459</v>
      </c>
      <c r="AA101">
        <f t="shared" si="72"/>
        <v>0</v>
      </c>
      <c r="AB101">
        <f t="shared" si="79"/>
        <v>0</v>
      </c>
      <c r="AC101">
        <f t="shared" si="58"/>
        <v>2.2792394162344909</v>
      </c>
      <c r="AD101">
        <f t="shared" si="59"/>
        <v>21.86815564010622</v>
      </c>
      <c r="AE101">
        <f t="shared" si="60"/>
        <v>2.3018444361876789</v>
      </c>
      <c r="AF101">
        <f t="shared" si="73"/>
        <v>0</v>
      </c>
      <c r="AG101">
        <f t="shared" si="80"/>
        <v>0</v>
      </c>
      <c r="AH101">
        <f t="shared" si="61"/>
        <v>2.3346633656329305</v>
      </c>
      <c r="AI101">
        <f t="shared" si="62"/>
        <v>21.496046709090045</v>
      </c>
      <c r="AJ101">
        <f t="shared" si="63"/>
        <v>2.673953367203854</v>
      </c>
      <c r="AK101">
        <f t="shared" si="74"/>
        <v>0</v>
      </c>
      <c r="AL101">
        <f t="shared" si="81"/>
        <v>0</v>
      </c>
      <c r="AM101">
        <f t="shared" si="64"/>
        <v>2.0307221192898885</v>
      </c>
      <c r="AN101">
        <f t="shared" si="65"/>
        <v>0</v>
      </c>
      <c r="AO101">
        <f t="shared" si="66"/>
        <v>24.170000076293899</v>
      </c>
      <c r="AP101">
        <f t="shared" si="82"/>
        <v>0</v>
      </c>
      <c r="AQ101">
        <f>IF(AND(AP101=1,AP100=1),0,AP101)</f>
        <v>0</v>
      </c>
      <c r="AR101">
        <f t="shared" si="67"/>
        <v>0</v>
      </c>
    </row>
    <row r="102" spans="1:44" x14ac:dyDescent="0.3">
      <c r="A102">
        <v>88</v>
      </c>
      <c r="B102" t="str">
        <f>HLOOKUP($B$14,BD_PRECOS!$A$1:$BX$251,A102+1,)</f>
        <v>2020-06-09</v>
      </c>
      <c r="C102">
        <f>HLOOKUP($C$1,BD_PRECOS!$A$1:$BX$251,$A102+1,)</f>
        <v>4.7630238533020002</v>
      </c>
      <c r="D102">
        <f>HLOOKUP($C$2,BD_PRECOS!$A$1:$CD$251,$A102+1,)</f>
        <v>24.309999465942401</v>
      </c>
      <c r="E102">
        <f t="shared" si="44"/>
        <v>22.218140439306268</v>
      </c>
      <c r="F102">
        <f t="shared" si="45"/>
        <v>2.0918590266361328</v>
      </c>
      <c r="G102">
        <f t="shared" si="68"/>
        <v>0</v>
      </c>
      <c r="H102">
        <f t="shared" si="75"/>
        <v>0</v>
      </c>
      <c r="I102">
        <f t="shared" si="46"/>
        <v>2.8020203058588544</v>
      </c>
      <c r="J102">
        <f t="shared" si="47"/>
        <v>22.414359683875183</v>
      </c>
      <c r="K102">
        <f t="shared" si="48"/>
        <v>1.8956397820672173</v>
      </c>
      <c r="L102">
        <f t="shared" si="69"/>
        <v>0</v>
      </c>
      <c r="M102">
        <f t="shared" si="76"/>
        <v>0</v>
      </c>
      <c r="N102">
        <f t="shared" si="49"/>
        <v>2.5771461934743507</v>
      </c>
      <c r="O102">
        <f t="shared" si="50"/>
        <v>22.123917839751098</v>
      </c>
      <c r="P102">
        <f t="shared" si="51"/>
        <v>2.186081626191303</v>
      </c>
      <c r="Q102">
        <f t="shared" si="70"/>
        <v>0</v>
      </c>
      <c r="R102">
        <f t="shared" si="77"/>
        <v>0</v>
      </c>
      <c r="S102">
        <f t="shared" si="52"/>
        <v>2.9305087216883998</v>
      </c>
      <c r="T102">
        <f t="shared" si="53"/>
        <v>22.270858551767311</v>
      </c>
      <c r="U102">
        <f t="shared" si="54"/>
        <v>2.0391409141750891</v>
      </c>
      <c r="V102">
        <f t="shared" si="71"/>
        <v>0</v>
      </c>
      <c r="W102">
        <f t="shared" si="78"/>
        <v>0</v>
      </c>
      <c r="X102">
        <f t="shared" si="55"/>
        <v>2.6681986120976129</v>
      </c>
      <c r="Y102">
        <f t="shared" si="56"/>
        <v>22.429343070479824</v>
      </c>
      <c r="Z102">
        <f t="shared" si="57"/>
        <v>1.8806563954625766</v>
      </c>
      <c r="AA102">
        <f t="shared" si="72"/>
        <v>0</v>
      </c>
      <c r="AB102">
        <f t="shared" si="79"/>
        <v>0</v>
      </c>
      <c r="AC102">
        <f t="shared" si="58"/>
        <v>1.9191926135148725</v>
      </c>
      <c r="AD102">
        <f t="shared" si="59"/>
        <v>22.345674428679089</v>
      </c>
      <c r="AE102">
        <f t="shared" si="60"/>
        <v>1.9643250372633112</v>
      </c>
      <c r="AF102">
        <f t="shared" si="73"/>
        <v>0</v>
      </c>
      <c r="AG102">
        <f t="shared" si="80"/>
        <v>0</v>
      </c>
      <c r="AH102">
        <f t="shared" si="61"/>
        <v>1.9923317278076369</v>
      </c>
      <c r="AI102">
        <f t="shared" si="62"/>
        <v>21.896231025280532</v>
      </c>
      <c r="AJ102">
        <f t="shared" si="63"/>
        <v>2.4137684406618689</v>
      </c>
      <c r="AK102">
        <f t="shared" si="74"/>
        <v>0</v>
      </c>
      <c r="AL102">
        <f t="shared" si="81"/>
        <v>0</v>
      </c>
      <c r="AM102">
        <f t="shared" si="64"/>
        <v>1.8331258216449779</v>
      </c>
      <c r="AN102">
        <f t="shared" si="65"/>
        <v>0</v>
      </c>
      <c r="AO102">
        <f t="shared" si="66"/>
        <v>24.309999465942401</v>
      </c>
      <c r="AP102">
        <f t="shared" si="82"/>
        <v>0</v>
      </c>
      <c r="AQ102">
        <f>IF(AND(AP102=1,AP101=1),0,AP102)</f>
        <v>0</v>
      </c>
      <c r="AR102">
        <f t="shared" si="67"/>
        <v>0</v>
      </c>
    </row>
    <row r="103" spans="1:44" x14ac:dyDescent="0.3">
      <c r="A103">
        <v>89</v>
      </c>
      <c r="B103" t="str">
        <f>HLOOKUP($B$14,BD_PRECOS!$A$1:$BX$251,A103+1,)</f>
        <v>2020-06-10</v>
      </c>
      <c r="C103">
        <f>HLOOKUP($C$1,BD_PRECOS!$A$1:$BX$251,$A103+1,)</f>
        <v>4.4874773025512704</v>
      </c>
      <c r="D103">
        <f>HLOOKUP($C$2,BD_PRECOS!$A$1:$CD$251,$A103+1,)</f>
        <v>24.170000076293899</v>
      </c>
      <c r="E103">
        <f t="shared" si="44"/>
        <v>21.487293538250526</v>
      </c>
      <c r="F103">
        <f t="shared" si="45"/>
        <v>2.682706538043373</v>
      </c>
      <c r="G103">
        <f t="shared" si="68"/>
        <v>0</v>
      </c>
      <c r="H103">
        <f t="shared" si="75"/>
        <v>0</v>
      </c>
      <c r="I103">
        <f t="shared" si="46"/>
        <v>3.5934535255684703</v>
      </c>
      <c r="J103">
        <f t="shared" si="47"/>
        <v>21.636279496865605</v>
      </c>
      <c r="K103">
        <f t="shared" si="48"/>
        <v>2.5337205794282944</v>
      </c>
      <c r="L103">
        <f t="shared" si="69"/>
        <v>0</v>
      </c>
      <c r="M103">
        <f t="shared" si="76"/>
        <v>0</v>
      </c>
      <c r="N103">
        <f t="shared" si="49"/>
        <v>3.4446250856164595</v>
      </c>
      <c r="O103">
        <f t="shared" si="50"/>
        <v>21.432650656929656</v>
      </c>
      <c r="P103">
        <f t="shared" si="51"/>
        <v>2.7373494193642429</v>
      </c>
      <c r="Q103">
        <f t="shared" si="70"/>
        <v>0</v>
      </c>
      <c r="R103">
        <f t="shared" si="77"/>
        <v>0</v>
      </c>
      <c r="S103">
        <f t="shared" si="52"/>
        <v>3.6694999178651919</v>
      </c>
      <c r="T103">
        <f t="shared" si="53"/>
        <v>21.549428551939336</v>
      </c>
      <c r="U103">
        <f t="shared" si="54"/>
        <v>2.6205715243545633</v>
      </c>
      <c r="V103">
        <f t="shared" si="71"/>
        <v>0</v>
      </c>
      <c r="W103">
        <f t="shared" si="78"/>
        <v>0</v>
      </c>
      <c r="X103">
        <f t="shared" si="55"/>
        <v>3.4289956400654082</v>
      </c>
      <c r="Y103">
        <f t="shared" si="56"/>
        <v>21.739400923640837</v>
      </c>
      <c r="Z103">
        <f t="shared" si="57"/>
        <v>2.4305991526530626</v>
      </c>
      <c r="AA103">
        <f t="shared" si="72"/>
        <v>0</v>
      </c>
      <c r="AB103">
        <f t="shared" si="79"/>
        <v>0</v>
      </c>
      <c r="AC103">
        <f t="shared" si="58"/>
        <v>2.4804041564646839</v>
      </c>
      <c r="AD103">
        <f t="shared" si="59"/>
        <v>21.677149281569186</v>
      </c>
      <c r="AE103">
        <f t="shared" si="60"/>
        <v>2.4928507947247134</v>
      </c>
      <c r="AF103">
        <f t="shared" si="73"/>
        <v>0</v>
      </c>
      <c r="AG103">
        <f t="shared" si="80"/>
        <v>0</v>
      </c>
      <c r="AH103">
        <f t="shared" si="61"/>
        <v>2.5283930290579373</v>
      </c>
      <c r="AI103">
        <f t="shared" si="62"/>
        <v>21.335973952146546</v>
      </c>
      <c r="AJ103">
        <f t="shared" si="63"/>
        <v>2.8340261241473534</v>
      </c>
      <c r="AK103">
        <f t="shared" si="74"/>
        <v>0</v>
      </c>
      <c r="AL103">
        <f t="shared" si="81"/>
        <v>0</v>
      </c>
      <c r="AM103">
        <f t="shared" si="64"/>
        <v>2.152288670228208</v>
      </c>
      <c r="AN103">
        <f t="shared" si="65"/>
        <v>0</v>
      </c>
      <c r="AO103">
        <f t="shared" si="66"/>
        <v>24.170000076293899</v>
      </c>
      <c r="AP103">
        <f>AP104</f>
        <v>0</v>
      </c>
      <c r="AQ103">
        <v>0</v>
      </c>
      <c r="AR103">
        <f t="shared" si="67"/>
        <v>0</v>
      </c>
    </row>
    <row r="104" spans="1:44" x14ac:dyDescent="0.3">
      <c r="A104">
        <v>90</v>
      </c>
      <c r="B104" t="str">
        <f>HLOOKUP($B$14,BD_PRECOS!$A$1:$BX$251,A104+1,)</f>
        <v>2020-06-12</v>
      </c>
      <c r="C104">
        <f>HLOOKUP($C$1,BD_PRECOS!$A$1:$BX$251,$A104+1,)</f>
        <v>4.1430435180664098</v>
      </c>
      <c r="D104">
        <f>HLOOKUP($C$2,BD_PRECOS!$A$1:$CD$251,$A104+1,)</f>
        <v>24.069999694824201</v>
      </c>
      <c r="E104">
        <f t="shared" si="44"/>
        <v>20.573733331004874</v>
      </c>
      <c r="F104">
        <f t="shared" si="45"/>
        <v>3.496266363819327</v>
      </c>
      <c r="G104">
        <f t="shared" si="68"/>
        <v>0</v>
      </c>
      <c r="H104">
        <f t="shared" si="75"/>
        <v>0</v>
      </c>
      <c r="I104">
        <f t="shared" si="46"/>
        <v>4.6832072435907603</v>
      </c>
      <c r="J104">
        <f t="shared" si="47"/>
        <v>20.663677580005327</v>
      </c>
      <c r="K104">
        <f t="shared" si="48"/>
        <v>3.4063221148188738</v>
      </c>
      <c r="L104">
        <f t="shared" si="69"/>
        <v>0</v>
      </c>
      <c r="M104">
        <f t="shared" si="76"/>
        <v>0</v>
      </c>
      <c r="N104">
        <f t="shared" si="49"/>
        <v>4.6309378791258569</v>
      </c>
      <c r="O104">
        <f t="shared" si="50"/>
        <v>20.568565183093448</v>
      </c>
      <c r="P104">
        <f t="shared" si="51"/>
        <v>3.5014345117307535</v>
      </c>
      <c r="Q104">
        <f t="shared" si="70"/>
        <v>0</v>
      </c>
      <c r="R104">
        <f t="shared" si="77"/>
        <v>0</v>
      </c>
      <c r="S104">
        <f t="shared" si="52"/>
        <v>4.6937791581574748</v>
      </c>
      <c r="T104">
        <f t="shared" si="53"/>
        <v>20.647639491598486</v>
      </c>
      <c r="U104">
        <f t="shared" si="54"/>
        <v>3.4223602032257148</v>
      </c>
      <c r="V104">
        <f t="shared" si="71"/>
        <v>0</v>
      </c>
      <c r="W104">
        <f t="shared" si="78"/>
        <v>0</v>
      </c>
      <c r="X104">
        <f t="shared" si="55"/>
        <v>4.4781293342049455</v>
      </c>
      <c r="Y104">
        <f t="shared" si="56"/>
        <v>20.87697174764893</v>
      </c>
      <c r="Z104">
        <f t="shared" si="57"/>
        <v>3.1930279471752705</v>
      </c>
      <c r="AA104">
        <f t="shared" si="72"/>
        <v>0</v>
      </c>
      <c r="AB104">
        <f t="shared" si="79"/>
        <v>0</v>
      </c>
      <c r="AC104">
        <f t="shared" si="58"/>
        <v>3.2584557528692266</v>
      </c>
      <c r="AD104">
        <f t="shared" si="59"/>
        <v>20.841491401566671</v>
      </c>
      <c r="AE104">
        <f t="shared" si="60"/>
        <v>3.22850829325753</v>
      </c>
      <c r="AF104">
        <f t="shared" si="73"/>
        <v>0</v>
      </c>
      <c r="AG104">
        <f t="shared" si="80"/>
        <v>0</v>
      </c>
      <c r="AH104">
        <f t="shared" si="61"/>
        <v>3.2745392865879541</v>
      </c>
      <c r="AI104">
        <f t="shared" si="62"/>
        <v>20.635651398813188</v>
      </c>
      <c r="AJ104">
        <f t="shared" si="63"/>
        <v>3.434348296011013</v>
      </c>
      <c r="AK104">
        <f t="shared" si="74"/>
        <v>0</v>
      </c>
      <c r="AL104">
        <f t="shared" si="81"/>
        <v>0</v>
      </c>
      <c r="AM104">
        <f t="shared" si="64"/>
        <v>2.6082007022239182</v>
      </c>
      <c r="AN104">
        <f t="shared" si="65"/>
        <v>0</v>
      </c>
      <c r="AO104">
        <f t="shared" si="66"/>
        <v>24.069999694824201</v>
      </c>
      <c r="AP104">
        <f>IF(AND(AO104&gt;0,AO103&gt;0),0,IF(AND(AO104&lt;0,AO103&lt;0),0,1))</f>
        <v>0</v>
      </c>
      <c r="AQ104">
        <v>0</v>
      </c>
      <c r="AR104">
        <f t="shared" si="67"/>
        <v>0</v>
      </c>
    </row>
    <row r="105" spans="1:44" x14ac:dyDescent="0.3">
      <c r="A105">
        <v>91</v>
      </c>
      <c r="B105" t="str">
        <f>HLOOKUP($B$14,BD_PRECOS!$A$1:$BX$251,A105+1,)</f>
        <v>2020-06-15</v>
      </c>
      <c r="C105">
        <f>HLOOKUP($C$1,BD_PRECOS!$A$1:$BX$251,$A105+1,)</f>
        <v>4.7236604690551802</v>
      </c>
      <c r="D105">
        <f>HLOOKUP($C$2,BD_PRECOS!$A$1:$CD$251,$A105+1,)</f>
        <v>23.530000686645501</v>
      </c>
      <c r="E105">
        <f t="shared" si="44"/>
        <v>22.113734823218991</v>
      </c>
      <c r="F105">
        <f t="shared" si="45"/>
        <v>1.41626586342651</v>
      </c>
      <c r="G105">
        <f t="shared" si="68"/>
        <v>0</v>
      </c>
      <c r="H105">
        <f t="shared" si="75"/>
        <v>0</v>
      </c>
      <c r="I105">
        <f t="shared" si="46"/>
        <v>1.8970712927043176</v>
      </c>
      <c r="J105">
        <f t="shared" si="47"/>
        <v>22.303206525569806</v>
      </c>
      <c r="K105">
        <f t="shared" si="48"/>
        <v>1.2267941610756949</v>
      </c>
      <c r="L105">
        <f t="shared" si="69"/>
        <v>0</v>
      </c>
      <c r="M105">
        <f t="shared" si="76"/>
        <v>0</v>
      </c>
      <c r="N105">
        <f t="shared" si="49"/>
        <v>1.6678421355691293</v>
      </c>
      <c r="O105">
        <f t="shared" si="50"/>
        <v>22.025166410417356</v>
      </c>
      <c r="P105">
        <f t="shared" si="51"/>
        <v>1.504834276228145</v>
      </c>
      <c r="Q105">
        <f t="shared" si="70"/>
        <v>0</v>
      </c>
      <c r="R105">
        <f t="shared" si="77"/>
        <v>0</v>
      </c>
      <c r="S105">
        <f t="shared" si="52"/>
        <v>2.0172759874778432</v>
      </c>
      <c r="T105">
        <f t="shared" si="53"/>
        <v>22.167798193315932</v>
      </c>
      <c r="U105">
        <f t="shared" si="54"/>
        <v>1.3622024933295691</v>
      </c>
      <c r="V105">
        <f t="shared" si="71"/>
        <v>0</v>
      </c>
      <c r="W105">
        <f t="shared" si="78"/>
        <v>0</v>
      </c>
      <c r="X105">
        <f t="shared" si="55"/>
        <v>1.78243042294515</v>
      </c>
      <c r="Y105">
        <f t="shared" si="56"/>
        <v>22.330780930035296</v>
      </c>
      <c r="Z105">
        <f t="shared" si="57"/>
        <v>1.199219756610205</v>
      </c>
      <c r="AA105">
        <f t="shared" si="72"/>
        <v>0</v>
      </c>
      <c r="AB105">
        <f t="shared" si="79"/>
        <v>0</v>
      </c>
      <c r="AC105">
        <f t="shared" si="58"/>
        <v>1.2237927695991009</v>
      </c>
      <c r="AD105">
        <f t="shared" si="59"/>
        <v>22.25017182785664</v>
      </c>
      <c r="AE105">
        <f t="shared" si="60"/>
        <v>1.2798288587888607</v>
      </c>
      <c r="AF105">
        <f t="shared" si="73"/>
        <v>0</v>
      </c>
      <c r="AG105">
        <f t="shared" si="80"/>
        <v>0</v>
      </c>
      <c r="AH105">
        <f t="shared" si="61"/>
        <v>1.298076231355946</v>
      </c>
      <c r="AI105">
        <f t="shared" si="62"/>
        <v>21.816195131575142</v>
      </c>
      <c r="AJ105">
        <f t="shared" si="63"/>
        <v>1.7138055550703584</v>
      </c>
      <c r="AK105">
        <f t="shared" si="74"/>
        <v>0</v>
      </c>
      <c r="AL105">
        <f t="shared" si="81"/>
        <v>0</v>
      </c>
      <c r="AM105">
        <f t="shared" si="64"/>
        <v>1.3015420880292179</v>
      </c>
      <c r="AN105">
        <f t="shared" si="65"/>
        <v>0</v>
      </c>
      <c r="AO105">
        <f t="shared" si="66"/>
        <v>23.530000686645501</v>
      </c>
      <c r="AP105">
        <f t="shared" si="82"/>
        <v>0</v>
      </c>
      <c r="AQ105">
        <f>IF(AND(AP105=1,AP104=1),0,AP105)</f>
        <v>0</v>
      </c>
      <c r="AR105">
        <f t="shared" si="67"/>
        <v>0</v>
      </c>
    </row>
    <row r="106" spans="1:44" x14ac:dyDescent="0.3">
      <c r="A106">
        <v>92</v>
      </c>
      <c r="B106" t="str">
        <f>HLOOKUP($B$14,BD_PRECOS!$A$1:$BX$251,A106+1,)</f>
        <v>2020-06-16</v>
      </c>
      <c r="C106">
        <f>HLOOKUP($C$1,BD_PRECOS!$A$1:$BX$251,$A106+1,)</f>
        <v>4.8811154365539604</v>
      </c>
      <c r="D106">
        <f>HLOOKUP($C$2,BD_PRECOS!$A$1:$CD$251,$A106+1,)</f>
        <v>23.670000076293899</v>
      </c>
      <c r="E106">
        <f t="shared" si="44"/>
        <v>22.531361081790514</v>
      </c>
      <c r="F106">
        <f t="shared" si="45"/>
        <v>1.1386389945033848</v>
      </c>
      <c r="G106">
        <f t="shared" si="68"/>
        <v>0</v>
      </c>
      <c r="H106">
        <f t="shared" si="75"/>
        <v>0</v>
      </c>
      <c r="I106">
        <f t="shared" si="46"/>
        <v>1.5251934011881005</v>
      </c>
      <c r="J106">
        <f t="shared" si="47"/>
        <v>22.747823198227298</v>
      </c>
      <c r="K106">
        <f t="shared" si="48"/>
        <v>0.92217687806660109</v>
      </c>
      <c r="L106">
        <f t="shared" si="69"/>
        <v>0</v>
      </c>
      <c r="M106">
        <f t="shared" si="76"/>
        <v>0</v>
      </c>
      <c r="N106">
        <f t="shared" si="49"/>
        <v>1.2537110971725378</v>
      </c>
      <c r="O106">
        <f t="shared" si="50"/>
        <v>22.42017571649496</v>
      </c>
      <c r="P106">
        <f t="shared" si="51"/>
        <v>1.2498243597989394</v>
      </c>
      <c r="Q106">
        <f t="shared" si="70"/>
        <v>0</v>
      </c>
      <c r="R106">
        <f t="shared" si="77"/>
        <v>0</v>
      </c>
      <c r="S106">
        <f t="shared" si="52"/>
        <v>1.6754274602959855</v>
      </c>
      <c r="T106">
        <f t="shared" si="53"/>
        <v>22.580043372455624</v>
      </c>
      <c r="U106">
        <f t="shared" si="54"/>
        <v>1.0899567038382756</v>
      </c>
      <c r="V106">
        <f t="shared" si="71"/>
        <v>0</v>
      </c>
      <c r="W106">
        <f t="shared" si="78"/>
        <v>0</v>
      </c>
      <c r="X106">
        <f t="shared" si="55"/>
        <v>1.4261991136616778</v>
      </c>
      <c r="Y106">
        <f t="shared" si="56"/>
        <v>22.725033073677071</v>
      </c>
      <c r="Z106">
        <f t="shared" si="57"/>
        <v>0.94496700261682776</v>
      </c>
      <c r="AA106">
        <f t="shared" si="72"/>
        <v>0</v>
      </c>
      <c r="AB106">
        <f t="shared" si="79"/>
        <v>0</v>
      </c>
      <c r="AC106">
        <f t="shared" si="58"/>
        <v>0.96433016462394683</v>
      </c>
      <c r="AD106">
        <f t="shared" si="59"/>
        <v>22.632185701822827</v>
      </c>
      <c r="AE106">
        <f t="shared" si="60"/>
        <v>1.0378143744710719</v>
      </c>
      <c r="AF106">
        <f t="shared" si="73"/>
        <v>0</v>
      </c>
      <c r="AG106">
        <f t="shared" si="80"/>
        <v>0</v>
      </c>
      <c r="AH106">
        <f t="shared" si="61"/>
        <v>1.052611185323088</v>
      </c>
      <c r="AI106">
        <f t="shared" si="62"/>
        <v>22.136341614994841</v>
      </c>
      <c r="AJ106">
        <f t="shared" si="63"/>
        <v>1.5336584612990585</v>
      </c>
      <c r="AK106">
        <f t="shared" si="74"/>
        <v>0</v>
      </c>
      <c r="AL106">
        <f t="shared" si="81"/>
        <v>0</v>
      </c>
      <c r="AM106">
        <f t="shared" si="64"/>
        <v>1.1647301703143946</v>
      </c>
      <c r="AN106">
        <f t="shared" si="65"/>
        <v>0</v>
      </c>
      <c r="AO106">
        <f t="shared" si="66"/>
        <v>23.670000076293899</v>
      </c>
      <c r="AP106">
        <f t="shared" si="82"/>
        <v>0</v>
      </c>
      <c r="AQ106">
        <f>IF(AND(AP106=1,AP105=1),0,AP106)</f>
        <v>0</v>
      </c>
      <c r="AR106">
        <f t="shared" si="67"/>
        <v>0</v>
      </c>
    </row>
    <row r="107" spans="1:44" x14ac:dyDescent="0.3">
      <c r="A107">
        <v>93</v>
      </c>
      <c r="B107" t="str">
        <f>HLOOKUP($B$14,BD_PRECOS!$A$1:$BX$251,A107+1,)</f>
        <v>2020-06-17</v>
      </c>
      <c r="C107">
        <f>HLOOKUP($C$1,BD_PRECOS!$A$1:$BX$251,$A107+1,)</f>
        <v>5.09761619567871</v>
      </c>
      <c r="D107">
        <f>HLOOKUP($C$2,BD_PRECOS!$A$1:$CD$251,$A107+1,)</f>
        <v>24.100000381469702</v>
      </c>
      <c r="E107">
        <f t="shared" si="44"/>
        <v>23.105597661604133</v>
      </c>
      <c r="F107">
        <f t="shared" si="45"/>
        <v>0.99440271986556894</v>
      </c>
      <c r="G107">
        <f t="shared" si="68"/>
        <v>0</v>
      </c>
      <c r="H107">
        <f t="shared" si="75"/>
        <v>0</v>
      </c>
      <c r="I107">
        <f t="shared" si="46"/>
        <v>1.3319906254606639</v>
      </c>
      <c r="J107">
        <f t="shared" si="47"/>
        <v>23.359171628060817</v>
      </c>
      <c r="K107">
        <f t="shared" si="48"/>
        <v>0.74082875340888421</v>
      </c>
      <c r="L107">
        <f t="shared" si="69"/>
        <v>0</v>
      </c>
      <c r="M107">
        <f t="shared" si="76"/>
        <v>0</v>
      </c>
      <c r="N107">
        <f t="shared" si="49"/>
        <v>1.0071660343517497</v>
      </c>
      <c r="O107">
        <f t="shared" si="50"/>
        <v>22.963313960944468</v>
      </c>
      <c r="P107">
        <f t="shared" si="51"/>
        <v>1.1366864205252334</v>
      </c>
      <c r="Q107">
        <f t="shared" si="70"/>
        <v>0</v>
      </c>
      <c r="R107">
        <f t="shared" si="77"/>
        <v>0</v>
      </c>
      <c r="S107">
        <f t="shared" si="52"/>
        <v>1.5237626213333648</v>
      </c>
      <c r="T107">
        <f t="shared" si="53"/>
        <v>23.146880961939445</v>
      </c>
      <c r="U107">
        <f t="shared" si="54"/>
        <v>0.95311941953025681</v>
      </c>
      <c r="V107">
        <f t="shared" si="71"/>
        <v>0</v>
      </c>
      <c r="W107">
        <f t="shared" si="78"/>
        <v>0</v>
      </c>
      <c r="X107">
        <f t="shared" si="55"/>
        <v>1.2471486863293604</v>
      </c>
      <c r="Y107">
        <f t="shared" si="56"/>
        <v>23.26713021891744</v>
      </c>
      <c r="Z107">
        <f t="shared" si="57"/>
        <v>0.83287016255226121</v>
      </c>
      <c r="AA107">
        <f t="shared" si="72"/>
        <v>0</v>
      </c>
      <c r="AB107">
        <f t="shared" si="79"/>
        <v>0</v>
      </c>
      <c r="AC107">
        <f t="shared" si="58"/>
        <v>0.84993636681519924</v>
      </c>
      <c r="AD107">
        <f t="shared" si="59"/>
        <v>23.157455212360858</v>
      </c>
      <c r="AE107">
        <f t="shared" si="60"/>
        <v>0.94254516910884334</v>
      </c>
      <c r="AF107">
        <f t="shared" si="73"/>
        <v>0</v>
      </c>
      <c r="AG107">
        <f t="shared" si="80"/>
        <v>0</v>
      </c>
      <c r="AH107">
        <f t="shared" si="61"/>
        <v>0.95598366343871122</v>
      </c>
      <c r="AI107">
        <f t="shared" si="62"/>
        <v>22.57654339327167</v>
      </c>
      <c r="AJ107">
        <f t="shared" si="63"/>
        <v>1.5234569881980313</v>
      </c>
      <c r="AK107">
        <f t="shared" si="74"/>
        <v>0</v>
      </c>
      <c r="AL107">
        <f t="shared" si="81"/>
        <v>0</v>
      </c>
      <c r="AM107">
        <f t="shared" si="64"/>
        <v>1.1569827064544471</v>
      </c>
      <c r="AN107">
        <f t="shared" si="65"/>
        <v>0</v>
      </c>
      <c r="AO107">
        <f t="shared" si="66"/>
        <v>24.100000381469702</v>
      </c>
      <c r="AP107">
        <f>AP108</f>
        <v>0</v>
      </c>
      <c r="AQ107">
        <v>0</v>
      </c>
      <c r="AR107">
        <f t="shared" si="67"/>
        <v>0</v>
      </c>
    </row>
    <row r="108" spans="1:44" x14ac:dyDescent="0.3">
      <c r="A108">
        <v>94</v>
      </c>
      <c r="B108" t="str">
        <f>HLOOKUP($B$14,BD_PRECOS!$A$1:$BX$251,A108+1,)</f>
        <v>2020-06-18</v>
      </c>
      <c r="C108">
        <f>HLOOKUP($C$1,BD_PRECOS!$A$1:$BX$251,$A108+1,)</f>
        <v>5.5404596328735396</v>
      </c>
      <c r="D108">
        <f>HLOOKUP($C$2,BD_PRECOS!$A$1:$CD$251,$A108+1,)</f>
        <v>23.459999084472699</v>
      </c>
      <c r="E108">
        <f t="shared" si="44"/>
        <v>24.280175070919995</v>
      </c>
      <c r="F108">
        <f t="shared" si="45"/>
        <v>-0.82017598644729617</v>
      </c>
      <c r="G108">
        <f t="shared" si="68"/>
        <v>1</v>
      </c>
      <c r="H108">
        <f t="shared" si="75"/>
        <v>1</v>
      </c>
      <c r="I108">
        <f t="shared" si="46"/>
        <v>-1.0986159866129883</v>
      </c>
      <c r="J108">
        <f t="shared" si="47"/>
        <v>24.609659806881197</v>
      </c>
      <c r="K108">
        <f t="shared" si="48"/>
        <v>-1.1496607224084983</v>
      </c>
      <c r="L108">
        <f t="shared" si="69"/>
        <v>1</v>
      </c>
      <c r="M108">
        <f t="shared" si="76"/>
        <v>1</v>
      </c>
      <c r="N108">
        <f t="shared" si="49"/>
        <v>-1.5629782528150036</v>
      </c>
      <c r="O108">
        <f t="shared" si="50"/>
        <v>24.074280998733897</v>
      </c>
      <c r="P108">
        <f t="shared" si="51"/>
        <v>-0.61428191426119838</v>
      </c>
      <c r="Q108">
        <f t="shared" si="70"/>
        <v>1</v>
      </c>
      <c r="R108">
        <f t="shared" si="77"/>
        <v>1</v>
      </c>
      <c r="S108">
        <f t="shared" si="52"/>
        <v>-0.82346353665403194</v>
      </c>
      <c r="T108">
        <f t="shared" si="53"/>
        <v>24.306324039520558</v>
      </c>
      <c r="U108">
        <f t="shared" si="54"/>
        <v>-0.84632495504785865</v>
      </c>
      <c r="V108">
        <f t="shared" si="71"/>
        <v>1</v>
      </c>
      <c r="W108">
        <f t="shared" si="78"/>
        <v>1</v>
      </c>
      <c r="X108">
        <f t="shared" si="55"/>
        <v>-1.1074090342382172</v>
      </c>
      <c r="Y108">
        <f t="shared" si="56"/>
        <v>24.375967730907053</v>
      </c>
      <c r="Z108">
        <f t="shared" si="57"/>
        <v>-0.91596864643435438</v>
      </c>
      <c r="AA108">
        <f t="shared" si="72"/>
        <v>1</v>
      </c>
      <c r="AB108">
        <f t="shared" si="79"/>
        <v>1</v>
      </c>
      <c r="AC108">
        <f t="shared" si="58"/>
        <v>-0.93473760793802052</v>
      </c>
      <c r="AD108">
        <f t="shared" si="59"/>
        <v>24.231872486649831</v>
      </c>
      <c r="AE108">
        <f t="shared" si="60"/>
        <v>-0.77187340217713185</v>
      </c>
      <c r="AF108">
        <f t="shared" si="73"/>
        <v>1</v>
      </c>
      <c r="AG108">
        <f t="shared" si="80"/>
        <v>1</v>
      </c>
      <c r="AH108">
        <f t="shared" si="61"/>
        <v>-0.78287851543694575</v>
      </c>
      <c r="AI108">
        <f t="shared" si="62"/>
        <v>23.476958104700294</v>
      </c>
      <c r="AJ108">
        <f t="shared" si="63"/>
        <v>-1.6959020227595545E-2</v>
      </c>
      <c r="AK108">
        <f t="shared" si="74"/>
        <v>1</v>
      </c>
      <c r="AL108">
        <f t="shared" si="81"/>
        <v>1</v>
      </c>
      <c r="AM108">
        <f t="shared" si="64"/>
        <v>-1.2879453291915763E-2</v>
      </c>
      <c r="AN108">
        <f t="shared" si="65"/>
        <v>0</v>
      </c>
      <c r="AO108">
        <f t="shared" si="66"/>
        <v>23.459999084472699</v>
      </c>
      <c r="AP108">
        <f>IF(AND(AO108&gt;0,AO107&gt;0),0,IF(AND(AO108&lt;0,AO107&lt;0),0,1))</f>
        <v>0</v>
      </c>
      <c r="AQ108">
        <v>0</v>
      </c>
      <c r="AR108">
        <f t="shared" si="67"/>
        <v>0</v>
      </c>
    </row>
    <row r="109" spans="1:44" x14ac:dyDescent="0.3">
      <c r="A109">
        <v>95</v>
      </c>
      <c r="B109" t="str">
        <f>HLOOKUP($B$14,BD_PRECOS!$A$1:$BX$251,A109+1,)</f>
        <v>2020-06-19</v>
      </c>
      <c r="C109">
        <f>HLOOKUP($C$1,BD_PRECOS!$A$1:$BX$251,$A109+1,)</f>
        <v>5.6093459129333496</v>
      </c>
      <c r="D109">
        <f>HLOOKUP($C$2,BD_PRECOS!$A$1:$CD$251,$A109+1,)</f>
        <v>23.829999923706101</v>
      </c>
      <c r="E109">
        <f t="shared" si="44"/>
        <v>24.462885847628336</v>
      </c>
      <c r="F109">
        <f t="shared" si="45"/>
        <v>-0.63288592392223464</v>
      </c>
      <c r="G109">
        <f t="shared" si="68"/>
        <v>0</v>
      </c>
      <c r="H109">
        <f t="shared" si="75"/>
        <v>0</v>
      </c>
      <c r="I109">
        <f t="shared" si="46"/>
        <v>-0.84774317367554108</v>
      </c>
      <c r="J109">
        <f t="shared" si="47"/>
        <v>24.804178843774601</v>
      </c>
      <c r="K109">
        <f t="shared" si="48"/>
        <v>-0.97417892006849982</v>
      </c>
      <c r="L109">
        <f t="shared" si="69"/>
        <v>0</v>
      </c>
      <c r="M109">
        <f t="shared" si="76"/>
        <v>0</v>
      </c>
      <c r="N109">
        <f t="shared" si="49"/>
        <v>-1.3244085291772298</v>
      </c>
      <c r="O109">
        <f t="shared" si="50"/>
        <v>24.247096897253606</v>
      </c>
      <c r="P109">
        <f t="shared" si="51"/>
        <v>-0.41709697354750475</v>
      </c>
      <c r="Q109">
        <f t="shared" si="70"/>
        <v>0</v>
      </c>
      <c r="R109">
        <f t="shared" si="77"/>
        <v>0</v>
      </c>
      <c r="S109">
        <f t="shared" si="52"/>
        <v>-0.55913114319539825</v>
      </c>
      <c r="T109">
        <f t="shared" si="53"/>
        <v>24.486680603144016</v>
      </c>
      <c r="U109">
        <f t="shared" si="54"/>
        <v>-0.65668067943791542</v>
      </c>
      <c r="V109">
        <f t="shared" si="71"/>
        <v>0</v>
      </c>
      <c r="W109">
        <f t="shared" si="78"/>
        <v>0</v>
      </c>
      <c r="X109">
        <f t="shared" si="55"/>
        <v>-0.85926110612928241</v>
      </c>
      <c r="Y109">
        <f t="shared" si="56"/>
        <v>24.548452372150894</v>
      </c>
      <c r="Z109">
        <f t="shared" si="57"/>
        <v>-0.71845244844479339</v>
      </c>
      <c r="AA109">
        <f t="shared" si="72"/>
        <v>0</v>
      </c>
      <c r="AB109">
        <f t="shared" si="79"/>
        <v>0</v>
      </c>
      <c r="AC109">
        <f t="shared" si="58"/>
        <v>-0.73317413831875067</v>
      </c>
      <c r="AD109">
        <f t="shared" si="59"/>
        <v>24.399002905758209</v>
      </c>
      <c r="AE109">
        <f t="shared" si="60"/>
        <v>-0.56900298205210831</v>
      </c>
      <c r="AF109">
        <f t="shared" si="73"/>
        <v>0</v>
      </c>
      <c r="AG109">
        <f t="shared" si="80"/>
        <v>0</v>
      </c>
      <c r="AH109">
        <f t="shared" si="61"/>
        <v>-0.5771156365949297</v>
      </c>
      <c r="AI109">
        <f t="shared" si="62"/>
        <v>23.617021645834257</v>
      </c>
      <c r="AJ109">
        <f t="shared" si="63"/>
        <v>0.21297827787184431</v>
      </c>
      <c r="AK109">
        <f t="shared" si="74"/>
        <v>1</v>
      </c>
      <c r="AL109">
        <f t="shared" si="81"/>
        <v>0</v>
      </c>
      <c r="AM109">
        <f t="shared" si="64"/>
        <v>0.16174541602230194</v>
      </c>
      <c r="AN109">
        <f t="shared" si="65"/>
        <v>0</v>
      </c>
      <c r="AO109">
        <f t="shared" si="66"/>
        <v>23.829999923706101</v>
      </c>
      <c r="AP109">
        <f t="shared" si="82"/>
        <v>0</v>
      </c>
      <c r="AQ109">
        <f>IF(AND(AP109=1,AP108=1),0,AP109)</f>
        <v>0</v>
      </c>
      <c r="AR109">
        <f t="shared" si="67"/>
        <v>0</v>
      </c>
    </row>
    <row r="110" spans="1:44" x14ac:dyDescent="0.3">
      <c r="A110">
        <v>96</v>
      </c>
      <c r="B110" t="str">
        <f>HLOOKUP($B$14,BD_PRECOS!$A$1:$BX$251,A110+1,)</f>
        <v>2020-06-22</v>
      </c>
      <c r="C110">
        <f>HLOOKUP($C$1,BD_PRECOS!$A$1:$BX$251,$A110+1,)</f>
        <v>5.4223680496215803</v>
      </c>
      <c r="D110">
        <f>HLOOKUP($C$2,BD_PRECOS!$A$1:$CD$251,$A110+1,)</f>
        <v>23.389999389648398</v>
      </c>
      <c r="E110">
        <f t="shared" si="44"/>
        <v>23.966954428435752</v>
      </c>
      <c r="F110">
        <f t="shared" si="45"/>
        <v>-0.57695503878735366</v>
      </c>
      <c r="G110">
        <f t="shared" si="68"/>
        <v>0</v>
      </c>
      <c r="H110">
        <f t="shared" si="75"/>
        <v>0</v>
      </c>
      <c r="I110">
        <f t="shared" si="46"/>
        <v>-0.77282441773785615</v>
      </c>
      <c r="J110">
        <f t="shared" si="47"/>
        <v>24.276196292529082</v>
      </c>
      <c r="K110">
        <f t="shared" si="48"/>
        <v>-0.88619690288068398</v>
      </c>
      <c r="L110">
        <f t="shared" si="69"/>
        <v>0</v>
      </c>
      <c r="M110">
        <f t="shared" si="76"/>
        <v>0</v>
      </c>
      <c r="N110">
        <f t="shared" si="49"/>
        <v>-1.2047958670909189</v>
      </c>
      <c r="O110">
        <f t="shared" si="50"/>
        <v>23.778023121990039</v>
      </c>
      <c r="P110">
        <f t="shared" si="51"/>
        <v>-0.38802373234164023</v>
      </c>
      <c r="Q110">
        <f t="shared" si="70"/>
        <v>0</v>
      </c>
      <c r="R110">
        <f t="shared" si="77"/>
        <v>0</v>
      </c>
      <c r="S110">
        <f t="shared" si="52"/>
        <v>-0.52015758159515046</v>
      </c>
      <c r="T110">
        <f t="shared" si="53"/>
        <v>23.997139218832249</v>
      </c>
      <c r="U110">
        <f t="shared" si="54"/>
        <v>-0.60713982918385057</v>
      </c>
      <c r="V110">
        <f t="shared" si="71"/>
        <v>0</v>
      </c>
      <c r="W110">
        <f t="shared" si="78"/>
        <v>0</v>
      </c>
      <c r="X110">
        <f t="shared" si="55"/>
        <v>-0.79443732324544702</v>
      </c>
      <c r="Y110">
        <f t="shared" si="56"/>
        <v>24.080277727709813</v>
      </c>
      <c r="Z110">
        <f t="shared" si="57"/>
        <v>-0.69027833806141459</v>
      </c>
      <c r="AA110">
        <f t="shared" si="72"/>
        <v>0</v>
      </c>
      <c r="AB110">
        <f t="shared" si="79"/>
        <v>0</v>
      </c>
      <c r="AC110">
        <f t="shared" si="58"/>
        <v>-0.70442271691578162</v>
      </c>
      <c r="AD110">
        <f t="shared" si="59"/>
        <v>23.945361213506093</v>
      </c>
      <c r="AE110">
        <f t="shared" si="60"/>
        <v>-0.5553618238576945</v>
      </c>
      <c r="AF110">
        <f t="shared" si="73"/>
        <v>0</v>
      </c>
      <c r="AG110">
        <f t="shared" si="80"/>
        <v>0</v>
      </c>
      <c r="AH110">
        <f t="shared" si="61"/>
        <v>-0.56327998732140738</v>
      </c>
      <c r="AI110">
        <f t="shared" si="62"/>
        <v>23.236847514985982</v>
      </c>
      <c r="AJ110">
        <f t="shared" si="63"/>
        <v>0.15315187466241653</v>
      </c>
      <c r="AK110">
        <f t="shared" si="74"/>
        <v>0</v>
      </c>
      <c r="AL110">
        <f t="shared" si="81"/>
        <v>0</v>
      </c>
      <c r="AM110">
        <f t="shared" si="64"/>
        <v>0.11631051734193222</v>
      </c>
      <c r="AN110">
        <f t="shared" si="65"/>
        <v>0</v>
      </c>
      <c r="AO110">
        <f t="shared" si="66"/>
        <v>23.389999389648398</v>
      </c>
      <c r="AP110">
        <f t="shared" si="82"/>
        <v>0</v>
      </c>
      <c r="AQ110">
        <f>IF(AND(AP110=1,AP109=1),0,AP110)</f>
        <v>0</v>
      </c>
      <c r="AR110">
        <f t="shared" si="67"/>
        <v>0</v>
      </c>
    </row>
    <row r="111" spans="1:44" x14ac:dyDescent="0.3">
      <c r="A111">
        <v>97</v>
      </c>
      <c r="B111" t="str">
        <f>HLOOKUP($B$14,BD_PRECOS!$A$1:$BX$251,A111+1,)</f>
        <v>2020-06-23</v>
      </c>
      <c r="C111">
        <f>HLOOKUP($C$1,BD_PRECOS!$A$1:$BX$251,$A111+1,)</f>
        <v>5.3141174316406303</v>
      </c>
      <c r="D111">
        <f>HLOOKUP($C$2,BD_PRECOS!$A$1:$CD$251,$A111+1,)</f>
        <v>23.799999237060501</v>
      </c>
      <c r="E111">
        <f t="shared" si="44"/>
        <v>23.679835506158561</v>
      </c>
      <c r="F111">
        <f t="shared" si="45"/>
        <v>0.12016373090193966</v>
      </c>
      <c r="G111">
        <f t="shared" si="68"/>
        <v>1</v>
      </c>
      <c r="H111">
        <f t="shared" si="75"/>
        <v>1</v>
      </c>
      <c r="I111">
        <f t="shared" si="46"/>
        <v>0.1609578894790224</v>
      </c>
      <c r="J111">
        <f t="shared" si="47"/>
        <v>23.970521404373013</v>
      </c>
      <c r="K111">
        <f t="shared" si="48"/>
        <v>-0.17052216731251235</v>
      </c>
      <c r="L111">
        <f t="shared" si="69"/>
        <v>0</v>
      </c>
      <c r="M111">
        <f t="shared" si="76"/>
        <v>0</v>
      </c>
      <c r="N111">
        <f t="shared" si="49"/>
        <v>-0.2318270372619004</v>
      </c>
      <c r="O111">
        <f t="shared" si="50"/>
        <v>23.506453401641533</v>
      </c>
      <c r="P111">
        <f t="shared" si="51"/>
        <v>0.29354583541896773</v>
      </c>
      <c r="Q111">
        <f t="shared" si="70"/>
        <v>1</v>
      </c>
      <c r="R111">
        <f t="shared" si="77"/>
        <v>1</v>
      </c>
      <c r="S111">
        <f t="shared" si="52"/>
        <v>0.39350709534544775</v>
      </c>
      <c r="T111">
        <f t="shared" si="53"/>
        <v>23.713719799867999</v>
      </c>
      <c r="U111">
        <f t="shared" si="54"/>
        <v>8.6279437192501973E-2</v>
      </c>
      <c r="V111">
        <f t="shared" si="71"/>
        <v>1</v>
      </c>
      <c r="W111">
        <f t="shared" si="78"/>
        <v>1</v>
      </c>
      <c r="X111">
        <f t="shared" si="55"/>
        <v>0.11289591267052085</v>
      </c>
      <c r="Y111">
        <f t="shared" si="56"/>
        <v>23.809228558112373</v>
      </c>
      <c r="Z111">
        <f t="shared" si="57"/>
        <v>-9.2293210518725743E-3</v>
      </c>
      <c r="AA111">
        <f t="shared" si="72"/>
        <v>0</v>
      </c>
      <c r="AB111">
        <f t="shared" si="79"/>
        <v>0</v>
      </c>
      <c r="AC111">
        <f t="shared" si="58"/>
        <v>-9.4184375376845011E-3</v>
      </c>
      <c r="AD111">
        <f t="shared" si="59"/>
        <v>23.682725879791029</v>
      </c>
      <c r="AE111">
        <f t="shared" si="60"/>
        <v>0.11727335726947175</v>
      </c>
      <c r="AF111">
        <f t="shared" si="73"/>
        <v>1</v>
      </c>
      <c r="AG111">
        <f t="shared" si="80"/>
        <v>1</v>
      </c>
      <c r="AH111">
        <f t="shared" si="61"/>
        <v>0.11894540164289993</v>
      </c>
      <c r="AI111">
        <f t="shared" si="62"/>
        <v>23.016746141081228</v>
      </c>
      <c r="AJ111">
        <f t="shared" si="63"/>
        <v>0.78325309597927273</v>
      </c>
      <c r="AK111">
        <f t="shared" si="74"/>
        <v>0</v>
      </c>
      <c r="AL111">
        <f t="shared" si="81"/>
        <v>0</v>
      </c>
      <c r="AM111">
        <f t="shared" si="64"/>
        <v>0.59483811741662851</v>
      </c>
      <c r="AN111">
        <f t="shared" si="65"/>
        <v>0</v>
      </c>
      <c r="AO111">
        <f t="shared" si="66"/>
        <v>23.799999237060501</v>
      </c>
      <c r="AP111">
        <f>AP112</f>
        <v>0</v>
      </c>
      <c r="AQ111">
        <v>0</v>
      </c>
      <c r="AR111">
        <f t="shared" si="67"/>
        <v>0</v>
      </c>
    </row>
    <row r="112" spans="1:44" x14ac:dyDescent="0.3">
      <c r="A112">
        <v>98</v>
      </c>
      <c r="B112" t="str">
        <f>HLOOKUP($B$14,BD_PRECOS!$A$1:$BX$251,A112+1,)</f>
        <v>2020-06-24</v>
      </c>
      <c r="C112">
        <f>HLOOKUP($C$1,BD_PRECOS!$A$1:$BX$251,$A112+1,)</f>
        <v>4.6252498626709002</v>
      </c>
      <c r="D112">
        <f>HLOOKUP($C$2,BD_PRECOS!$A$1:$CD$251,$A112+1,)</f>
        <v>23.079999923706101</v>
      </c>
      <c r="E112">
        <f t="shared" si="44"/>
        <v>21.852715091667235</v>
      </c>
      <c r="F112">
        <f t="shared" si="45"/>
        <v>1.2272848320388654</v>
      </c>
      <c r="G112">
        <f t="shared" si="68"/>
        <v>0</v>
      </c>
      <c r="H112">
        <f t="shared" si="75"/>
        <v>0</v>
      </c>
      <c r="I112">
        <f t="shared" si="46"/>
        <v>1.6439334470714539</v>
      </c>
      <c r="J112">
        <f t="shared" si="47"/>
        <v>22.025317570652437</v>
      </c>
      <c r="K112">
        <f t="shared" si="48"/>
        <v>1.0546823530536642</v>
      </c>
      <c r="L112">
        <f t="shared" si="69"/>
        <v>1</v>
      </c>
      <c r="M112">
        <f t="shared" si="76"/>
        <v>1</v>
      </c>
      <c r="N112">
        <f t="shared" si="49"/>
        <v>1.433853961712459</v>
      </c>
      <c r="O112">
        <f t="shared" si="50"/>
        <v>21.778282453969098</v>
      </c>
      <c r="P112">
        <f t="shared" si="51"/>
        <v>1.3017174697370031</v>
      </c>
      <c r="Q112">
        <f t="shared" si="70"/>
        <v>0</v>
      </c>
      <c r="R112">
        <f t="shared" si="77"/>
        <v>0</v>
      </c>
      <c r="S112">
        <f t="shared" si="52"/>
        <v>1.7449917480366861</v>
      </c>
      <c r="T112">
        <f t="shared" si="53"/>
        <v>21.910141679186278</v>
      </c>
      <c r="U112">
        <f t="shared" si="54"/>
        <v>1.1698582445198227</v>
      </c>
      <c r="V112">
        <f t="shared" si="71"/>
        <v>0</v>
      </c>
      <c r="W112">
        <f t="shared" si="78"/>
        <v>0</v>
      </c>
      <c r="X112">
        <f t="shared" si="55"/>
        <v>1.5307496027764578</v>
      </c>
      <c r="Y112">
        <f t="shared" si="56"/>
        <v>22.08437020612854</v>
      </c>
      <c r="Z112">
        <f t="shared" si="57"/>
        <v>0.99562971757756102</v>
      </c>
      <c r="AA112">
        <f t="shared" si="72"/>
        <v>1</v>
      </c>
      <c r="AB112">
        <f t="shared" si="79"/>
        <v>1</v>
      </c>
      <c r="AC112">
        <f t="shared" si="58"/>
        <v>1.0160310008680569</v>
      </c>
      <c r="AD112">
        <f t="shared" si="59"/>
        <v>22.011410119785971</v>
      </c>
      <c r="AE112">
        <f t="shared" si="60"/>
        <v>1.0685898039201298</v>
      </c>
      <c r="AF112">
        <f t="shared" si="73"/>
        <v>0</v>
      </c>
      <c r="AG112">
        <f t="shared" si="80"/>
        <v>0</v>
      </c>
      <c r="AH112">
        <f t="shared" si="61"/>
        <v>1.083825400570116</v>
      </c>
      <c r="AI112">
        <f t="shared" si="62"/>
        <v>21.616101034414498</v>
      </c>
      <c r="AJ112">
        <f t="shared" si="63"/>
        <v>1.4638988892916025</v>
      </c>
      <c r="AK112">
        <f t="shared" si="74"/>
        <v>0</v>
      </c>
      <c r="AL112">
        <f t="shared" si="81"/>
        <v>0</v>
      </c>
      <c r="AM112">
        <f t="shared" si="64"/>
        <v>1.1117515702964471</v>
      </c>
      <c r="AN112">
        <f t="shared" si="65"/>
        <v>0</v>
      </c>
      <c r="AO112">
        <f t="shared" si="66"/>
        <v>23.079999923706101</v>
      </c>
      <c r="AP112">
        <f>IF(AND(AO112&gt;0,AO111&gt;0),0,IF(AND(AO112&lt;0,AO111&lt;0),0,1))</f>
        <v>0</v>
      </c>
      <c r="AQ112">
        <v>0</v>
      </c>
      <c r="AR112">
        <f t="shared" si="67"/>
        <v>0</v>
      </c>
    </row>
    <row r="113" spans="1:44" x14ac:dyDescent="0.3">
      <c r="A113">
        <v>99</v>
      </c>
      <c r="B113" t="str">
        <f>HLOOKUP($B$14,BD_PRECOS!$A$1:$BX$251,A113+1,)</f>
        <v>2020-06-25</v>
      </c>
      <c r="C113">
        <f>HLOOKUP($C$1,BD_PRECOS!$A$1:$BX$251,$A113+1,)</f>
        <v>4.7925462722778303</v>
      </c>
      <c r="D113">
        <f>HLOOKUP($C$2,BD_PRECOS!$A$1:$CD$251,$A113+1,)</f>
        <v>23.409999847412099</v>
      </c>
      <c r="E113">
        <f t="shared" si="44"/>
        <v>22.296444335186546</v>
      </c>
      <c r="F113">
        <f t="shared" si="45"/>
        <v>1.1135555122255525</v>
      </c>
      <c r="G113">
        <f t="shared" si="68"/>
        <v>0</v>
      </c>
      <c r="H113">
        <f t="shared" si="75"/>
        <v>0</v>
      </c>
      <c r="I113">
        <f t="shared" si="46"/>
        <v>1.4915943747770524</v>
      </c>
      <c r="J113">
        <f t="shared" si="47"/>
        <v>22.497724215984565</v>
      </c>
      <c r="K113">
        <f t="shared" si="48"/>
        <v>0.91227563142753354</v>
      </c>
      <c r="L113">
        <f t="shared" si="69"/>
        <v>0</v>
      </c>
      <c r="M113">
        <f t="shared" si="76"/>
        <v>0</v>
      </c>
      <c r="N113">
        <f t="shared" si="49"/>
        <v>1.2402502274820435</v>
      </c>
      <c r="O113">
        <f t="shared" si="50"/>
        <v>22.197981112689533</v>
      </c>
      <c r="P113">
        <f t="shared" si="51"/>
        <v>1.2120187347225659</v>
      </c>
      <c r="Q113">
        <f t="shared" si="70"/>
        <v>0</v>
      </c>
      <c r="R113">
        <f t="shared" si="77"/>
        <v>0</v>
      </c>
      <c r="S113">
        <f t="shared" si="52"/>
        <v>1.6247478732724134</v>
      </c>
      <c r="T113">
        <f t="shared" si="53"/>
        <v>22.348153508494683</v>
      </c>
      <c r="U113">
        <f t="shared" si="54"/>
        <v>1.061846338917416</v>
      </c>
      <c r="V113">
        <f t="shared" si="71"/>
        <v>0</v>
      </c>
      <c r="W113">
        <f t="shared" si="78"/>
        <v>0</v>
      </c>
      <c r="X113">
        <f t="shared" si="55"/>
        <v>1.3894169392930482</v>
      </c>
      <c r="Y113">
        <f t="shared" si="56"/>
        <v>22.503264377324601</v>
      </c>
      <c r="Z113">
        <f t="shared" si="57"/>
        <v>0.90673547008749722</v>
      </c>
      <c r="AA113">
        <f t="shared" si="72"/>
        <v>0</v>
      </c>
      <c r="AB113">
        <f t="shared" si="79"/>
        <v>0</v>
      </c>
      <c r="AC113">
        <f t="shared" si="58"/>
        <v>0.92531523610714184</v>
      </c>
      <c r="AD113">
        <f t="shared" si="59"/>
        <v>22.417301090072904</v>
      </c>
      <c r="AE113">
        <f t="shared" si="60"/>
        <v>0.99269875733919477</v>
      </c>
      <c r="AF113">
        <f t="shared" si="73"/>
        <v>0</v>
      </c>
      <c r="AG113">
        <f t="shared" si="80"/>
        <v>0</v>
      </c>
      <c r="AH113">
        <f t="shared" si="61"/>
        <v>1.006852324785074</v>
      </c>
      <c r="AI113">
        <f t="shared" si="62"/>
        <v>21.956257703176409</v>
      </c>
      <c r="AJ113">
        <f t="shared" si="63"/>
        <v>1.4537421442356901</v>
      </c>
      <c r="AK113">
        <f t="shared" si="74"/>
        <v>0</v>
      </c>
      <c r="AL113">
        <f t="shared" si="81"/>
        <v>0</v>
      </c>
      <c r="AM113">
        <f t="shared" si="64"/>
        <v>1.1040380749535581</v>
      </c>
      <c r="AN113">
        <f t="shared" si="65"/>
        <v>0</v>
      </c>
      <c r="AO113">
        <f t="shared" si="66"/>
        <v>23.409999847412099</v>
      </c>
      <c r="AP113">
        <f t="shared" si="82"/>
        <v>0</v>
      </c>
      <c r="AQ113">
        <f>IF(AND(AP113=1,AP112=1),0,AP113)</f>
        <v>0</v>
      </c>
      <c r="AR113">
        <f t="shared" si="67"/>
        <v>0</v>
      </c>
    </row>
    <row r="114" spans="1:44" x14ac:dyDescent="0.3">
      <c r="A114">
        <v>100</v>
      </c>
      <c r="B114" t="str">
        <f>HLOOKUP($B$14,BD_PRECOS!$A$1:$BX$251,A114+1,)</f>
        <v>2020-06-26</v>
      </c>
      <c r="C114">
        <f>HLOOKUP($C$1,BD_PRECOS!$A$1:$BX$251,$A114+1,)</f>
        <v>4.5563635826110804</v>
      </c>
      <c r="D114">
        <f>HLOOKUP($C$2,BD_PRECOS!$A$1:$CD$251,$A114+1,)</f>
        <v>22.790000915527301</v>
      </c>
      <c r="E114">
        <f t="shared" si="44"/>
        <v>21.670004314958867</v>
      </c>
      <c r="F114">
        <f t="shared" si="45"/>
        <v>1.1199966005684345</v>
      </c>
      <c r="G114">
        <f t="shared" si="68"/>
        <v>0</v>
      </c>
      <c r="H114">
        <f t="shared" si="75"/>
        <v>0</v>
      </c>
      <c r="I114">
        <f t="shared" si="46"/>
        <v>1.5002221360643935</v>
      </c>
      <c r="J114">
        <f t="shared" si="47"/>
        <v>21.830798533759008</v>
      </c>
      <c r="K114">
        <f t="shared" si="48"/>
        <v>0.95920238176829287</v>
      </c>
      <c r="L114">
        <f t="shared" si="69"/>
        <v>0</v>
      </c>
      <c r="M114">
        <f t="shared" si="76"/>
        <v>0</v>
      </c>
      <c r="N114">
        <f t="shared" si="49"/>
        <v>1.3040477364586307</v>
      </c>
      <c r="O114">
        <f t="shared" si="50"/>
        <v>21.605466555449365</v>
      </c>
      <c r="P114">
        <f t="shared" si="51"/>
        <v>1.1845343600779366</v>
      </c>
      <c r="Q114">
        <f t="shared" si="70"/>
        <v>0</v>
      </c>
      <c r="R114">
        <f t="shared" si="77"/>
        <v>0</v>
      </c>
      <c r="S114">
        <f t="shared" si="52"/>
        <v>1.5879042354863149</v>
      </c>
      <c r="T114">
        <f t="shared" si="53"/>
        <v>21.729785115562791</v>
      </c>
      <c r="U114">
        <f t="shared" si="54"/>
        <v>1.0602157999645101</v>
      </c>
      <c r="V114">
        <f t="shared" si="71"/>
        <v>0</v>
      </c>
      <c r="W114">
        <f t="shared" si="78"/>
        <v>0</v>
      </c>
      <c r="X114">
        <f t="shared" si="55"/>
        <v>1.3872833928858963</v>
      </c>
      <c r="Y114">
        <f t="shared" si="56"/>
        <v>21.911885564884678</v>
      </c>
      <c r="Z114">
        <f t="shared" si="57"/>
        <v>0.87811535064262358</v>
      </c>
      <c r="AA114">
        <f t="shared" si="72"/>
        <v>0</v>
      </c>
      <c r="AB114">
        <f t="shared" si="79"/>
        <v>0</v>
      </c>
      <c r="AC114">
        <f t="shared" si="58"/>
        <v>0.89610866654502641</v>
      </c>
      <c r="AD114">
        <f t="shared" si="59"/>
        <v>21.844279700677568</v>
      </c>
      <c r="AE114">
        <f t="shared" si="60"/>
        <v>0.94572121484973337</v>
      </c>
      <c r="AF114">
        <f t="shared" si="73"/>
        <v>0</v>
      </c>
      <c r="AG114">
        <f t="shared" si="80"/>
        <v>0</v>
      </c>
      <c r="AH114">
        <f t="shared" si="61"/>
        <v>0.95920499217937594</v>
      </c>
      <c r="AI114">
        <f t="shared" si="62"/>
        <v>21.476037493280511</v>
      </c>
      <c r="AJ114">
        <f t="shared" si="63"/>
        <v>1.3139634222467897</v>
      </c>
      <c r="AK114">
        <f t="shared" si="74"/>
        <v>0</v>
      </c>
      <c r="AL114">
        <f t="shared" si="81"/>
        <v>0</v>
      </c>
      <c r="AM114">
        <f t="shared" si="64"/>
        <v>0.99788373956746457</v>
      </c>
      <c r="AN114">
        <f t="shared" si="65"/>
        <v>0</v>
      </c>
      <c r="AO114">
        <f t="shared" si="66"/>
        <v>22.790000915527301</v>
      </c>
      <c r="AP114">
        <f t="shared" si="82"/>
        <v>0</v>
      </c>
      <c r="AQ114">
        <f>IF(AND(AP114=1,AP113=1),0,AP114)</f>
        <v>0</v>
      </c>
      <c r="AR114">
        <f t="shared" si="67"/>
        <v>0</v>
      </c>
    </row>
    <row r="115" spans="1:44" x14ac:dyDescent="0.3">
      <c r="A115">
        <v>101</v>
      </c>
      <c r="B115" t="str">
        <f>HLOOKUP($B$14,BD_PRECOS!$A$1:$BX$251,A115+1,)</f>
        <v>2020-06-29</v>
      </c>
      <c r="C115">
        <f>HLOOKUP($C$1,BD_PRECOS!$A$1:$BX$251,$A115+1,)</f>
        <v>4.5465226173400897</v>
      </c>
      <c r="D115">
        <f>HLOOKUP($C$2,BD_PRECOS!$A$1:$CD$251,$A115+1,)</f>
        <v>22.680000305175799</v>
      </c>
      <c r="E115">
        <f t="shared" si="44"/>
        <v>21.643902594751864</v>
      </c>
      <c r="F115">
        <f t="shared" si="45"/>
        <v>1.0360977104239346</v>
      </c>
      <c r="G115">
        <f t="shared" si="68"/>
        <v>0</v>
      </c>
      <c r="H115">
        <f t="shared" si="75"/>
        <v>0</v>
      </c>
      <c r="I115">
        <f t="shared" si="46"/>
        <v>1.3878405697970209</v>
      </c>
      <c r="J115">
        <f t="shared" si="47"/>
        <v>21.803009907563016</v>
      </c>
      <c r="K115">
        <f t="shared" si="48"/>
        <v>0.87699039761278286</v>
      </c>
      <c r="L115">
        <f t="shared" si="69"/>
        <v>0</v>
      </c>
      <c r="M115">
        <f t="shared" si="76"/>
        <v>0</v>
      </c>
      <c r="N115">
        <f t="shared" si="49"/>
        <v>1.1922795070573164</v>
      </c>
      <c r="O115">
        <f t="shared" si="50"/>
        <v>21.580778399054058</v>
      </c>
      <c r="P115">
        <f t="shared" si="51"/>
        <v>1.0992219061217412</v>
      </c>
      <c r="Q115">
        <f t="shared" si="70"/>
        <v>0</v>
      </c>
      <c r="R115">
        <f t="shared" si="77"/>
        <v>0</v>
      </c>
      <c r="S115">
        <f t="shared" si="52"/>
        <v>1.4735403035123527</v>
      </c>
      <c r="T115">
        <f t="shared" si="53"/>
        <v>21.704019713838782</v>
      </c>
      <c r="U115">
        <f t="shared" si="54"/>
        <v>0.97598059133701653</v>
      </c>
      <c r="V115">
        <f t="shared" si="71"/>
        <v>0</v>
      </c>
      <c r="W115">
        <f t="shared" si="78"/>
        <v>0</v>
      </c>
      <c r="X115">
        <f t="shared" si="55"/>
        <v>1.2770623359754898</v>
      </c>
      <c r="Y115">
        <f t="shared" si="56"/>
        <v>21.88724473128492</v>
      </c>
      <c r="Z115">
        <f t="shared" si="57"/>
        <v>0.79275557389087936</v>
      </c>
      <c r="AA115">
        <f t="shared" si="72"/>
        <v>0</v>
      </c>
      <c r="AB115">
        <f t="shared" si="79"/>
        <v>0</v>
      </c>
      <c r="AC115">
        <f t="shared" si="58"/>
        <v>0.80899979677568634</v>
      </c>
      <c r="AD115">
        <f t="shared" si="59"/>
        <v>21.820403761248937</v>
      </c>
      <c r="AE115">
        <f t="shared" si="60"/>
        <v>0.85959654392686247</v>
      </c>
      <c r="AF115">
        <f t="shared" si="73"/>
        <v>0</v>
      </c>
      <c r="AG115">
        <f t="shared" si="80"/>
        <v>0</v>
      </c>
      <c r="AH115">
        <f t="shared" si="61"/>
        <v>0.87185238445327151</v>
      </c>
      <c r="AI115">
        <f t="shared" si="62"/>
        <v>21.456028277470999</v>
      </c>
      <c r="AJ115">
        <f t="shared" si="63"/>
        <v>1.2239720277048001</v>
      </c>
      <c r="AK115">
        <f t="shared" si="74"/>
        <v>0</v>
      </c>
      <c r="AL115">
        <f t="shared" si="81"/>
        <v>0</v>
      </c>
      <c r="AM115">
        <f t="shared" si="64"/>
        <v>0.9295401709459743</v>
      </c>
      <c r="AN115">
        <f t="shared" si="65"/>
        <v>0</v>
      </c>
      <c r="AO115">
        <f t="shared" si="66"/>
        <v>22.680000305175799</v>
      </c>
      <c r="AP115">
        <f>AP116</f>
        <v>0</v>
      </c>
      <c r="AQ115">
        <v>0</v>
      </c>
      <c r="AR115">
        <f t="shared" si="67"/>
        <v>0</v>
      </c>
    </row>
    <row r="116" spans="1:44" x14ac:dyDescent="0.3">
      <c r="A116">
        <v>102</v>
      </c>
      <c r="B116" t="str">
        <f>HLOOKUP($B$14,BD_PRECOS!$A$1:$BX$251,A116+1,)</f>
        <v>2020-06-30</v>
      </c>
      <c r="C116">
        <f>HLOOKUP($C$1,BD_PRECOS!$A$1:$BX$251,$A116+1,)</f>
        <v>4.5465226173400897</v>
      </c>
      <c r="D116">
        <f>HLOOKUP($C$2,BD_PRECOS!$A$1:$CD$251,$A116+1,)</f>
        <v>22.4899997711182</v>
      </c>
      <c r="E116">
        <f t="shared" si="44"/>
        <v>21.643902594751864</v>
      </c>
      <c r="F116">
        <f t="shared" si="45"/>
        <v>0.84609717636633519</v>
      </c>
      <c r="G116">
        <f t="shared" si="68"/>
        <v>0</v>
      </c>
      <c r="H116">
        <f t="shared" si="75"/>
        <v>0</v>
      </c>
      <c r="I116">
        <f t="shared" si="46"/>
        <v>1.1333371124538478</v>
      </c>
      <c r="J116">
        <f t="shared" si="47"/>
        <v>21.803009907563016</v>
      </c>
      <c r="K116">
        <f t="shared" si="48"/>
        <v>0.68698986355518343</v>
      </c>
      <c r="L116">
        <f t="shared" si="69"/>
        <v>0</v>
      </c>
      <c r="M116">
        <f t="shared" si="76"/>
        <v>0</v>
      </c>
      <c r="N116">
        <f t="shared" si="49"/>
        <v>0.93397138452432282</v>
      </c>
      <c r="O116">
        <f t="shared" si="50"/>
        <v>21.580778399054058</v>
      </c>
      <c r="P116">
        <f t="shared" si="51"/>
        <v>0.90922137206414178</v>
      </c>
      <c r="Q116">
        <f t="shared" si="70"/>
        <v>0</v>
      </c>
      <c r="R116">
        <f t="shared" si="77"/>
        <v>0</v>
      </c>
      <c r="S116">
        <f t="shared" si="52"/>
        <v>1.218838825072442</v>
      </c>
      <c r="T116">
        <f t="shared" si="53"/>
        <v>21.704019713838782</v>
      </c>
      <c r="U116">
        <f t="shared" si="54"/>
        <v>0.78598005727941711</v>
      </c>
      <c r="V116">
        <f t="shared" si="71"/>
        <v>0</v>
      </c>
      <c r="W116">
        <f t="shared" si="78"/>
        <v>0</v>
      </c>
      <c r="X116">
        <f t="shared" si="55"/>
        <v>1.0284482467057561</v>
      </c>
      <c r="Y116">
        <f t="shared" si="56"/>
        <v>21.88724473128492</v>
      </c>
      <c r="Z116">
        <f t="shared" si="57"/>
        <v>0.60275503983327994</v>
      </c>
      <c r="AA116">
        <f t="shared" si="72"/>
        <v>0</v>
      </c>
      <c r="AB116">
        <f t="shared" si="79"/>
        <v>0</v>
      </c>
      <c r="AC116">
        <f t="shared" si="58"/>
        <v>0.61510599331057492</v>
      </c>
      <c r="AD116">
        <f t="shared" si="59"/>
        <v>21.820403761248937</v>
      </c>
      <c r="AE116">
        <f t="shared" si="60"/>
        <v>0.66959600986926304</v>
      </c>
      <c r="AF116">
        <f t="shared" si="73"/>
        <v>0</v>
      </c>
      <c r="AG116">
        <f t="shared" si="80"/>
        <v>0</v>
      </c>
      <c r="AH116">
        <f t="shared" si="61"/>
        <v>0.67914288621730912</v>
      </c>
      <c r="AI116">
        <f t="shared" si="62"/>
        <v>21.456028277470999</v>
      </c>
      <c r="AJ116">
        <f t="shared" si="63"/>
        <v>1.0339714936472006</v>
      </c>
      <c r="AK116">
        <f t="shared" si="74"/>
        <v>0</v>
      </c>
      <c r="AL116">
        <f t="shared" si="81"/>
        <v>0</v>
      </c>
      <c r="AM116">
        <f t="shared" si="64"/>
        <v>0.78524510136099901</v>
      </c>
      <c r="AN116">
        <f t="shared" si="65"/>
        <v>0</v>
      </c>
      <c r="AO116">
        <f t="shared" si="66"/>
        <v>22.4899997711182</v>
      </c>
      <c r="AP116">
        <f>IF(AND(AO116&gt;0,AO115&gt;0),0,IF(AND(AO116&lt;0,AO115&lt;0),0,1))</f>
        <v>0</v>
      </c>
      <c r="AQ116">
        <v>0</v>
      </c>
      <c r="AR116">
        <f t="shared" si="67"/>
        <v>0</v>
      </c>
    </row>
    <row r="117" spans="1:44" x14ac:dyDescent="0.3">
      <c r="A117">
        <v>103</v>
      </c>
      <c r="B117" t="str">
        <f>HLOOKUP($B$14,BD_PRECOS!$A$1:$BX$251,A117+1,)</f>
        <v>2020-07-01</v>
      </c>
      <c r="C117">
        <f>HLOOKUP($C$1,BD_PRECOS!$A$1:$BX$251,$A117+1,)</f>
        <v>4.7925462722778303</v>
      </c>
      <c r="D117">
        <f>HLOOKUP($C$2,BD_PRECOS!$A$1:$CD$251,$A117+1,)</f>
        <v>22.969999313354499</v>
      </c>
      <c r="E117">
        <f t="shared" si="44"/>
        <v>22.296444335186546</v>
      </c>
      <c r="F117">
        <f t="shared" si="45"/>
        <v>0.67355497816795307</v>
      </c>
      <c r="G117">
        <f t="shared" si="68"/>
        <v>0</v>
      </c>
      <c r="H117">
        <f t="shared" si="75"/>
        <v>0</v>
      </c>
      <c r="I117">
        <f t="shared" si="46"/>
        <v>0.90221888851366161</v>
      </c>
      <c r="J117">
        <f t="shared" si="47"/>
        <v>22.497724215984565</v>
      </c>
      <c r="K117">
        <f t="shared" si="48"/>
        <v>0.47227509736993412</v>
      </c>
      <c r="L117">
        <f t="shared" si="69"/>
        <v>0</v>
      </c>
      <c r="M117">
        <f t="shared" si="76"/>
        <v>0</v>
      </c>
      <c r="N117">
        <f t="shared" si="49"/>
        <v>0.64206395169253527</v>
      </c>
      <c r="O117">
        <f t="shared" si="50"/>
        <v>22.197981112689533</v>
      </c>
      <c r="P117">
        <f t="shared" si="51"/>
        <v>0.77201820066496651</v>
      </c>
      <c r="Q117">
        <f t="shared" si="70"/>
        <v>0</v>
      </c>
      <c r="R117">
        <f t="shared" si="77"/>
        <v>0</v>
      </c>
      <c r="S117">
        <f t="shared" si="52"/>
        <v>1.0349138125700013</v>
      </c>
      <c r="T117">
        <f t="shared" si="53"/>
        <v>22.348153508494683</v>
      </c>
      <c r="U117">
        <f t="shared" si="54"/>
        <v>0.62184580485981655</v>
      </c>
      <c r="V117">
        <f t="shared" si="71"/>
        <v>0</v>
      </c>
      <c r="W117">
        <f t="shared" si="78"/>
        <v>0</v>
      </c>
      <c r="X117">
        <f t="shared" si="55"/>
        <v>0.81367996783925001</v>
      </c>
      <c r="Y117">
        <f t="shared" si="56"/>
        <v>22.503264377324601</v>
      </c>
      <c r="Z117">
        <f t="shared" si="57"/>
        <v>0.4667349360298978</v>
      </c>
      <c r="AA117">
        <f t="shared" si="72"/>
        <v>0</v>
      </c>
      <c r="AB117">
        <f t="shared" si="79"/>
        <v>0</v>
      </c>
      <c r="AC117">
        <f t="shared" si="58"/>
        <v>0.47629872413646923</v>
      </c>
      <c r="AD117">
        <f t="shared" si="59"/>
        <v>22.417301090072904</v>
      </c>
      <c r="AE117">
        <f t="shared" si="60"/>
        <v>0.55269822328159535</v>
      </c>
      <c r="AF117">
        <f t="shared" si="73"/>
        <v>0</v>
      </c>
      <c r="AG117">
        <f t="shared" si="80"/>
        <v>0</v>
      </c>
      <c r="AH117">
        <f t="shared" si="61"/>
        <v>0.56057841001760111</v>
      </c>
      <c r="AI117">
        <f t="shared" si="62"/>
        <v>21.956257703176409</v>
      </c>
      <c r="AJ117">
        <f t="shared" si="63"/>
        <v>1.0137416101780907</v>
      </c>
      <c r="AK117">
        <f t="shared" si="74"/>
        <v>0</v>
      </c>
      <c r="AL117">
        <f t="shared" si="81"/>
        <v>0</v>
      </c>
      <c r="AM117">
        <f t="shared" si="64"/>
        <v>0.76988160537216022</v>
      </c>
      <c r="AN117">
        <f t="shared" si="65"/>
        <v>0</v>
      </c>
      <c r="AO117">
        <f t="shared" si="66"/>
        <v>22.969999313354499</v>
      </c>
      <c r="AP117">
        <f t="shared" si="82"/>
        <v>0</v>
      </c>
      <c r="AQ117">
        <f>IF(AND(AP117=1,AP116=1),0,AP117)</f>
        <v>0</v>
      </c>
      <c r="AR117">
        <f t="shared" si="67"/>
        <v>0</v>
      </c>
    </row>
    <row r="118" spans="1:44" x14ac:dyDescent="0.3">
      <c r="A118">
        <v>104</v>
      </c>
      <c r="B118" t="str">
        <f>HLOOKUP($B$14,BD_PRECOS!$A$1:$BX$251,A118+1,)</f>
        <v>2020-07-02</v>
      </c>
      <c r="C118">
        <f>HLOOKUP($C$1,BD_PRECOS!$A$1:$BX$251,$A118+1,)</f>
        <v>4.7728648185729998</v>
      </c>
      <c r="D118">
        <f>HLOOKUP($C$2,BD_PRECOS!$A$1:$CD$251,$A118+1,)</f>
        <v>22.459999084472699</v>
      </c>
      <c r="E118">
        <f t="shared" si="44"/>
        <v>22.244242159513298</v>
      </c>
      <c r="F118">
        <f t="shared" si="45"/>
        <v>0.21575692495940046</v>
      </c>
      <c r="G118">
        <f t="shared" si="68"/>
        <v>0</v>
      </c>
      <c r="H118">
        <f t="shared" si="75"/>
        <v>0</v>
      </c>
      <c r="I118">
        <f t="shared" si="46"/>
        <v>0.28900383685896641</v>
      </c>
      <c r="J118">
        <f t="shared" si="47"/>
        <v>22.4421483100712</v>
      </c>
      <c r="K118">
        <f t="shared" si="48"/>
        <v>1.7850774401498626E-2</v>
      </c>
      <c r="L118">
        <f t="shared" si="69"/>
        <v>0</v>
      </c>
      <c r="M118">
        <f t="shared" si="76"/>
        <v>0</v>
      </c>
      <c r="N118">
        <f t="shared" si="49"/>
        <v>2.4268352951120072E-2</v>
      </c>
      <c r="O118">
        <f t="shared" si="50"/>
        <v>22.148605996146426</v>
      </c>
      <c r="P118">
        <f t="shared" si="51"/>
        <v>0.31139308832627322</v>
      </c>
      <c r="Q118">
        <f t="shared" si="70"/>
        <v>0</v>
      </c>
      <c r="R118">
        <f t="shared" si="77"/>
        <v>0</v>
      </c>
      <c r="S118">
        <f t="shared" si="52"/>
        <v>0.41743187915791669</v>
      </c>
      <c r="T118">
        <f t="shared" si="53"/>
        <v>22.296623953491345</v>
      </c>
      <c r="U118">
        <f t="shared" si="54"/>
        <v>0.16337513098135403</v>
      </c>
      <c r="V118">
        <f t="shared" si="71"/>
        <v>0</v>
      </c>
      <c r="W118">
        <f t="shared" si="78"/>
        <v>0</v>
      </c>
      <c r="X118">
        <f t="shared" si="55"/>
        <v>0.2137749748952783</v>
      </c>
      <c r="Y118">
        <f t="shared" si="56"/>
        <v>22.453983904079603</v>
      </c>
      <c r="Z118">
        <f t="shared" si="57"/>
        <v>6.015180393095676E-3</v>
      </c>
      <c r="AA118">
        <f t="shared" si="72"/>
        <v>0</v>
      </c>
      <c r="AB118">
        <f t="shared" si="79"/>
        <v>0</v>
      </c>
      <c r="AC118">
        <f t="shared" si="58"/>
        <v>6.1384364561444579E-3</v>
      </c>
      <c r="AD118">
        <f t="shared" si="59"/>
        <v>22.369550368107738</v>
      </c>
      <c r="AE118">
        <f t="shared" si="60"/>
        <v>9.0448716364960546E-2</v>
      </c>
      <c r="AF118">
        <f t="shared" si="73"/>
        <v>0</v>
      </c>
      <c r="AG118">
        <f t="shared" si="80"/>
        <v>0</v>
      </c>
      <c r="AH118">
        <f t="shared" si="61"/>
        <v>9.1738303964421244E-2</v>
      </c>
      <c r="AI118">
        <f t="shared" si="62"/>
        <v>21.916240241090065</v>
      </c>
      <c r="AJ118">
        <f t="shared" si="63"/>
        <v>0.54375884338263347</v>
      </c>
      <c r="AK118">
        <f t="shared" si="74"/>
        <v>0</v>
      </c>
      <c r="AL118">
        <f t="shared" si="81"/>
        <v>0</v>
      </c>
      <c r="AM118">
        <f t="shared" si="64"/>
        <v>0.41295526106024927</v>
      </c>
      <c r="AN118">
        <f t="shared" si="65"/>
        <v>0</v>
      </c>
      <c r="AO118">
        <f t="shared" si="66"/>
        <v>22.459999084472699</v>
      </c>
      <c r="AP118">
        <f t="shared" si="82"/>
        <v>0</v>
      </c>
      <c r="AQ118">
        <f>IF(AND(AP118=1,AP117=1),0,AP118)</f>
        <v>0</v>
      </c>
      <c r="AR118">
        <f t="shared" si="67"/>
        <v>0</v>
      </c>
    </row>
    <row r="119" spans="1:44" x14ac:dyDescent="0.3">
      <c r="A119">
        <v>105</v>
      </c>
      <c r="B119" t="str">
        <f>HLOOKUP($B$14,BD_PRECOS!$A$1:$BX$251,A119+1,)</f>
        <v>2020-07-03</v>
      </c>
      <c r="C119">
        <f>HLOOKUP($C$1,BD_PRECOS!$A$1:$BX$251,$A119+1,)</f>
        <v>4.7236604690551802</v>
      </c>
      <c r="D119">
        <f>HLOOKUP($C$2,BD_PRECOS!$A$1:$CD$251,$A119+1,)</f>
        <v>22.4899997711182</v>
      </c>
      <c r="E119">
        <f t="shared" si="44"/>
        <v>22.113734823218991</v>
      </c>
      <c r="F119">
        <f t="shared" si="45"/>
        <v>0.37626494789920883</v>
      </c>
      <c r="G119">
        <f t="shared" si="68"/>
        <v>0</v>
      </c>
      <c r="H119">
        <f t="shared" si="75"/>
        <v>0</v>
      </c>
      <c r="I119">
        <f t="shared" si="46"/>
        <v>0.50400242605827228</v>
      </c>
      <c r="J119">
        <f t="shared" si="47"/>
        <v>22.303206525569806</v>
      </c>
      <c r="K119">
        <f t="shared" si="48"/>
        <v>0.18679324554839383</v>
      </c>
      <c r="L119">
        <f t="shared" si="69"/>
        <v>0</v>
      </c>
      <c r="M119">
        <f t="shared" si="76"/>
        <v>0</v>
      </c>
      <c r="N119">
        <f t="shared" si="49"/>
        <v>0.25394777335111507</v>
      </c>
      <c r="O119">
        <f t="shared" si="50"/>
        <v>22.025166410417356</v>
      </c>
      <c r="P119">
        <f t="shared" si="51"/>
        <v>0.46483336070084391</v>
      </c>
      <c r="Q119">
        <f t="shared" si="70"/>
        <v>0</v>
      </c>
      <c r="R119">
        <f t="shared" si="77"/>
        <v>0</v>
      </c>
      <c r="S119">
        <f t="shared" si="52"/>
        <v>0.6231232179737225</v>
      </c>
      <c r="T119">
        <f t="shared" si="53"/>
        <v>22.167798193315932</v>
      </c>
      <c r="U119">
        <f t="shared" si="54"/>
        <v>0.32220157780226799</v>
      </c>
      <c r="V119">
        <f t="shared" si="71"/>
        <v>0</v>
      </c>
      <c r="W119">
        <f t="shared" si="78"/>
        <v>0</v>
      </c>
      <c r="X119">
        <f t="shared" si="55"/>
        <v>0.42159803509972399</v>
      </c>
      <c r="Y119">
        <f t="shared" si="56"/>
        <v>22.330780930035296</v>
      </c>
      <c r="Z119">
        <f t="shared" si="57"/>
        <v>0.15921884108290385</v>
      </c>
      <c r="AA119">
        <f t="shared" si="72"/>
        <v>0</v>
      </c>
      <c r="AB119">
        <f t="shared" si="79"/>
        <v>0</v>
      </c>
      <c r="AC119">
        <f t="shared" si="58"/>
        <v>0.16248136792874773</v>
      </c>
      <c r="AD119">
        <f t="shared" si="59"/>
        <v>22.25017182785664</v>
      </c>
      <c r="AE119">
        <f t="shared" si="60"/>
        <v>0.23982794326155954</v>
      </c>
      <c r="AF119">
        <f t="shared" si="73"/>
        <v>0</v>
      </c>
      <c r="AG119">
        <f t="shared" si="80"/>
        <v>0</v>
      </c>
      <c r="AH119">
        <f t="shared" si="61"/>
        <v>0.24324733000427826</v>
      </c>
      <c r="AI119">
        <f t="shared" si="62"/>
        <v>21.816195131575142</v>
      </c>
      <c r="AJ119">
        <f t="shared" si="63"/>
        <v>0.67380463954305725</v>
      </c>
      <c r="AK119">
        <f t="shared" si="74"/>
        <v>0</v>
      </c>
      <c r="AL119">
        <f t="shared" si="81"/>
        <v>0</v>
      </c>
      <c r="AM119">
        <f t="shared" si="64"/>
        <v>0.51171796875091913</v>
      </c>
      <c r="AN119">
        <f t="shared" si="65"/>
        <v>0</v>
      </c>
      <c r="AO119">
        <f t="shared" si="66"/>
        <v>22.4899997711182</v>
      </c>
      <c r="AP119">
        <f>AP120</f>
        <v>0</v>
      </c>
      <c r="AQ119">
        <v>0</v>
      </c>
      <c r="AR119">
        <f t="shared" si="67"/>
        <v>0</v>
      </c>
    </row>
    <row r="120" spans="1:44" x14ac:dyDescent="0.3">
      <c r="A120">
        <v>106</v>
      </c>
      <c r="B120" t="str">
        <f>HLOOKUP($B$14,BD_PRECOS!$A$1:$BX$251,A120+1,)</f>
        <v>2020-07-06</v>
      </c>
      <c r="C120">
        <f>HLOOKUP($C$1,BD_PRECOS!$A$1:$BX$251,$A120+1,)</f>
        <v>4.7531828880310103</v>
      </c>
      <c r="D120">
        <f>HLOOKUP($C$2,BD_PRECOS!$A$1:$CD$251,$A120+1,)</f>
        <v>23.280000686645501</v>
      </c>
      <c r="E120">
        <f t="shared" si="44"/>
        <v>22.192038719099266</v>
      </c>
      <c r="F120">
        <f t="shared" si="45"/>
        <v>1.0879619675462351</v>
      </c>
      <c r="G120">
        <f t="shared" si="68"/>
        <v>0</v>
      </c>
      <c r="H120">
        <f t="shared" si="75"/>
        <v>0</v>
      </c>
      <c r="I120">
        <f t="shared" si="46"/>
        <v>1.4573121258409594</v>
      </c>
      <c r="J120">
        <f t="shared" si="47"/>
        <v>22.386571057679191</v>
      </c>
      <c r="K120">
        <f t="shared" si="48"/>
        <v>0.89342962896630951</v>
      </c>
      <c r="L120">
        <f t="shared" si="69"/>
        <v>0</v>
      </c>
      <c r="M120">
        <f t="shared" si="76"/>
        <v>0</v>
      </c>
      <c r="N120">
        <f t="shared" si="49"/>
        <v>1.2146288494308892</v>
      </c>
      <c r="O120">
        <f t="shared" si="50"/>
        <v>22.099229683355794</v>
      </c>
      <c r="P120">
        <f t="shared" si="51"/>
        <v>1.1807710032897063</v>
      </c>
      <c r="Q120">
        <f t="shared" si="70"/>
        <v>0</v>
      </c>
      <c r="R120">
        <f t="shared" si="77"/>
        <v>0</v>
      </c>
      <c r="S120">
        <f t="shared" si="52"/>
        <v>1.582859341572656</v>
      </c>
      <c r="T120">
        <f t="shared" si="53"/>
        <v>22.245093150043303</v>
      </c>
      <c r="U120">
        <f t="shared" si="54"/>
        <v>1.0349075366021978</v>
      </c>
      <c r="V120">
        <f t="shared" si="71"/>
        <v>0</v>
      </c>
      <c r="W120">
        <f t="shared" si="78"/>
        <v>0</v>
      </c>
      <c r="X120">
        <f t="shared" si="55"/>
        <v>1.3541677446692846</v>
      </c>
      <c r="Y120">
        <f t="shared" si="56"/>
        <v>22.404702236880073</v>
      </c>
      <c r="Z120">
        <f t="shared" si="57"/>
        <v>0.87529844976542748</v>
      </c>
      <c r="AA120">
        <f t="shared" si="72"/>
        <v>0</v>
      </c>
      <c r="AB120">
        <f t="shared" si="79"/>
        <v>0</v>
      </c>
      <c r="AC120">
        <f t="shared" si="58"/>
        <v>0.89323404501949855</v>
      </c>
      <c r="AD120">
        <f t="shared" si="59"/>
        <v>22.321798489250458</v>
      </c>
      <c r="AE120">
        <f t="shared" si="60"/>
        <v>0.95820219739504253</v>
      </c>
      <c r="AF120">
        <f t="shared" si="73"/>
        <v>0</v>
      </c>
      <c r="AG120">
        <f t="shared" si="80"/>
        <v>0</v>
      </c>
      <c r="AH120">
        <f t="shared" si="61"/>
        <v>0.97186392440674108</v>
      </c>
      <c r="AI120">
        <f t="shared" si="62"/>
        <v>21.876221809471019</v>
      </c>
      <c r="AJ120">
        <f t="shared" si="63"/>
        <v>1.4037788771744815</v>
      </c>
      <c r="AK120">
        <f t="shared" si="74"/>
        <v>0</v>
      </c>
      <c r="AL120">
        <f t="shared" si="81"/>
        <v>0</v>
      </c>
      <c r="AM120">
        <f t="shared" si="64"/>
        <v>1.0660936916230133</v>
      </c>
      <c r="AN120">
        <f t="shared" si="65"/>
        <v>0</v>
      </c>
      <c r="AO120">
        <f t="shared" si="66"/>
        <v>23.280000686645501</v>
      </c>
      <c r="AP120">
        <f>IF(AND(AO120&gt;0,AO119&gt;0),0,IF(AND(AO120&lt;0,AO119&lt;0),0,1))</f>
        <v>0</v>
      </c>
      <c r="AQ120">
        <v>0</v>
      </c>
      <c r="AR120">
        <f t="shared" si="67"/>
        <v>0</v>
      </c>
    </row>
    <row r="121" spans="1:44" x14ac:dyDescent="0.3">
      <c r="A121">
        <v>107</v>
      </c>
      <c r="B121" t="str">
        <f>HLOOKUP($B$14,BD_PRECOS!$A$1:$BX$251,A121+1,)</f>
        <v>2020-07-07</v>
      </c>
      <c r="C121">
        <f>HLOOKUP($C$1,BD_PRECOS!$A$1:$BX$251,$A121+1,)</f>
        <v>4.6744551658630398</v>
      </c>
      <c r="D121">
        <f>HLOOKUP($C$2,BD_PRECOS!$A$1:$CD$251,$A121+1,)</f>
        <v>23.200000762939499</v>
      </c>
      <c r="E121">
        <f t="shared" si="44"/>
        <v>21.983224957443113</v>
      </c>
      <c r="F121">
        <f t="shared" si="45"/>
        <v>1.2167758054963862</v>
      </c>
      <c r="G121">
        <f t="shared" si="68"/>
        <v>0</v>
      </c>
      <c r="H121">
        <f t="shared" si="75"/>
        <v>0</v>
      </c>
      <c r="I121">
        <f t="shared" si="46"/>
        <v>1.6298567309104284</v>
      </c>
      <c r="J121">
        <f t="shared" si="47"/>
        <v>22.164262048111119</v>
      </c>
      <c r="K121">
        <f t="shared" si="48"/>
        <v>1.0357387148283799</v>
      </c>
      <c r="L121">
        <f t="shared" si="69"/>
        <v>0</v>
      </c>
      <c r="M121">
        <f t="shared" si="76"/>
        <v>0</v>
      </c>
      <c r="N121">
        <f t="shared" si="49"/>
        <v>1.4080998466085823</v>
      </c>
      <c r="O121">
        <f t="shared" si="50"/>
        <v>21.901724432193227</v>
      </c>
      <c r="P121">
        <f t="shared" si="51"/>
        <v>1.2982763307462726</v>
      </c>
      <c r="Q121">
        <f t="shared" si="70"/>
        <v>0</v>
      </c>
      <c r="R121">
        <f t="shared" si="77"/>
        <v>0</v>
      </c>
      <c r="S121">
        <f t="shared" si="52"/>
        <v>1.7403787968531355</v>
      </c>
      <c r="T121">
        <f t="shared" si="53"/>
        <v>22.038969936251103</v>
      </c>
      <c r="U121">
        <f t="shared" si="54"/>
        <v>1.1610308266883962</v>
      </c>
      <c r="V121">
        <f t="shared" si="71"/>
        <v>0</v>
      </c>
      <c r="W121">
        <f t="shared" si="78"/>
        <v>0</v>
      </c>
      <c r="X121">
        <f t="shared" si="55"/>
        <v>1.5191990013234207</v>
      </c>
      <c r="Y121">
        <f t="shared" si="56"/>
        <v>22.207575568081918</v>
      </c>
      <c r="Z121">
        <f t="shared" si="57"/>
        <v>0.99242519485758152</v>
      </c>
      <c r="AA121">
        <f t="shared" si="72"/>
        <v>0</v>
      </c>
      <c r="AB121">
        <f t="shared" si="79"/>
        <v>0</v>
      </c>
      <c r="AC121">
        <f t="shared" si="58"/>
        <v>1.0127608148049017</v>
      </c>
      <c r="AD121">
        <f t="shared" si="59"/>
        <v>22.130790973821306</v>
      </c>
      <c r="AE121">
        <f t="shared" si="60"/>
        <v>1.0692097891181938</v>
      </c>
      <c r="AF121">
        <f t="shared" si="73"/>
        <v>0</v>
      </c>
      <c r="AG121">
        <f t="shared" si="80"/>
        <v>0</v>
      </c>
      <c r="AH121">
        <f t="shared" si="61"/>
        <v>1.084454225310137</v>
      </c>
      <c r="AI121">
        <f t="shared" si="62"/>
        <v>21.71614808299482</v>
      </c>
      <c r="AJ121">
        <f t="shared" si="63"/>
        <v>1.483852679944679</v>
      </c>
      <c r="AK121">
        <f t="shared" si="74"/>
        <v>0</v>
      </c>
      <c r="AL121">
        <f t="shared" si="81"/>
        <v>0</v>
      </c>
      <c r="AM121">
        <f t="shared" si="64"/>
        <v>1.1269053888109617</v>
      </c>
      <c r="AN121">
        <f t="shared" si="65"/>
        <v>0</v>
      </c>
      <c r="AO121">
        <f t="shared" si="66"/>
        <v>23.200000762939499</v>
      </c>
      <c r="AP121">
        <f t="shared" si="82"/>
        <v>0</v>
      </c>
      <c r="AQ121">
        <f>IF(AND(AP121=1,AP120=1),0,AP121)</f>
        <v>0</v>
      </c>
      <c r="AR121">
        <f t="shared" si="67"/>
        <v>0</v>
      </c>
    </row>
    <row r="122" spans="1:44" x14ac:dyDescent="0.3">
      <c r="A122">
        <v>108</v>
      </c>
      <c r="B122" t="str">
        <f>HLOOKUP($B$14,BD_PRECOS!$A$1:$BX$251,A122+1,)</f>
        <v>2020-07-08</v>
      </c>
      <c r="C122">
        <f>HLOOKUP($C$1,BD_PRECOS!$A$1:$BX$251,$A122+1,)</f>
        <v>4.9204792976379403</v>
      </c>
      <c r="D122">
        <f>HLOOKUP($C$2,BD_PRECOS!$A$1:$CD$251,$A122+1,)</f>
        <v>23.129999160766602</v>
      </c>
      <c r="E122">
        <f t="shared" si="44"/>
        <v>22.63576796261858</v>
      </c>
      <c r="F122">
        <f t="shared" si="45"/>
        <v>0.49423119814802163</v>
      </c>
      <c r="G122">
        <f t="shared" si="68"/>
        <v>0</v>
      </c>
      <c r="H122">
        <f t="shared" si="75"/>
        <v>0</v>
      </c>
      <c r="I122">
        <f t="shared" si="46"/>
        <v>0.6620168163179927</v>
      </c>
      <c r="J122">
        <f t="shared" si="47"/>
        <v>22.85897770301132</v>
      </c>
      <c r="K122">
        <f t="shared" si="48"/>
        <v>0.27102145775528186</v>
      </c>
      <c r="L122">
        <f t="shared" si="69"/>
        <v>0</v>
      </c>
      <c r="M122">
        <f t="shared" si="76"/>
        <v>0</v>
      </c>
      <c r="N122">
        <f t="shared" si="49"/>
        <v>0.36845709021901474</v>
      </c>
      <c r="O122">
        <f t="shared" si="50"/>
        <v>22.518928342076229</v>
      </c>
      <c r="P122">
        <f t="shared" si="51"/>
        <v>0.61107081869037216</v>
      </c>
      <c r="Q122">
        <f t="shared" si="70"/>
        <v>0</v>
      </c>
      <c r="R122">
        <f t="shared" si="77"/>
        <v>0</v>
      </c>
      <c r="S122">
        <f t="shared" si="52"/>
        <v>0.8191589656518613</v>
      </c>
      <c r="T122">
        <f t="shared" si="53"/>
        <v>22.683104979351711</v>
      </c>
      <c r="U122">
        <f t="shared" si="54"/>
        <v>0.44689418141489057</v>
      </c>
      <c r="V122">
        <f t="shared" si="71"/>
        <v>0</v>
      </c>
      <c r="W122">
        <f t="shared" si="78"/>
        <v>0</v>
      </c>
      <c r="X122">
        <f t="shared" si="55"/>
        <v>0.58475725062290873</v>
      </c>
      <c r="Y122">
        <f t="shared" si="56"/>
        <v>22.823596408076135</v>
      </c>
      <c r="Z122">
        <f t="shared" si="57"/>
        <v>0.30640275269046668</v>
      </c>
      <c r="AA122">
        <f t="shared" si="72"/>
        <v>0</v>
      </c>
      <c r="AB122">
        <f t="shared" si="79"/>
        <v>0</v>
      </c>
      <c r="AC122">
        <f t="shared" si="58"/>
        <v>0.31268120063980581</v>
      </c>
      <c r="AD122">
        <f t="shared" si="59"/>
        <v>22.727689459537391</v>
      </c>
      <c r="AE122">
        <f t="shared" si="60"/>
        <v>0.4023097012292105</v>
      </c>
      <c r="AF122">
        <f t="shared" si="73"/>
        <v>0</v>
      </c>
      <c r="AG122">
        <f t="shared" si="80"/>
        <v>0</v>
      </c>
      <c r="AH122">
        <f t="shared" si="61"/>
        <v>0.4080456986286044</v>
      </c>
      <c r="AI122">
        <f t="shared" si="62"/>
        <v>22.216378478232933</v>
      </c>
      <c r="AJ122">
        <f t="shared" si="63"/>
        <v>0.91362068253366857</v>
      </c>
      <c r="AK122">
        <f t="shared" si="74"/>
        <v>0</v>
      </c>
      <c r="AL122">
        <f t="shared" si="81"/>
        <v>0</v>
      </c>
      <c r="AM122">
        <f t="shared" si="64"/>
        <v>0.6938452074061181</v>
      </c>
      <c r="AN122">
        <f t="shared" si="65"/>
        <v>0</v>
      </c>
      <c r="AO122">
        <f t="shared" si="66"/>
        <v>23.129999160766602</v>
      </c>
      <c r="AP122">
        <f t="shared" si="82"/>
        <v>0</v>
      </c>
      <c r="AQ122">
        <f>IF(AND(AP122=1,AP121=1),0,AP122)</f>
        <v>0</v>
      </c>
      <c r="AR122">
        <f t="shared" si="67"/>
        <v>0</v>
      </c>
    </row>
    <row r="123" spans="1:44" x14ac:dyDescent="0.3">
      <c r="A123">
        <v>109</v>
      </c>
      <c r="B123" t="str">
        <f>HLOOKUP($B$14,BD_PRECOS!$A$1:$BX$251,A123+1,)</f>
        <v>2020-07-09</v>
      </c>
      <c r="C123">
        <f>HLOOKUP($C$1,BD_PRECOS!$A$1:$BX$251,$A123+1,)</f>
        <v>4.8220696449279803</v>
      </c>
      <c r="D123">
        <f>HLOOKUP($C$2,BD_PRECOS!$A$1:$CD$251,$A123+1,)</f>
        <v>22.850000381469702</v>
      </c>
      <c r="E123">
        <f t="shared" si="44"/>
        <v>22.374750760548391</v>
      </c>
      <c r="F123">
        <f t="shared" si="45"/>
        <v>0.47524962092131062</v>
      </c>
      <c r="G123">
        <f t="shared" si="68"/>
        <v>0</v>
      </c>
      <c r="H123">
        <f t="shared" si="75"/>
        <v>0</v>
      </c>
      <c r="I123">
        <f t="shared" si="46"/>
        <v>0.63659121920593453</v>
      </c>
      <c r="J123">
        <f t="shared" si="47"/>
        <v>22.581091441051242</v>
      </c>
      <c r="K123">
        <f t="shared" si="48"/>
        <v>0.26890894041845925</v>
      </c>
      <c r="L123">
        <f t="shared" si="69"/>
        <v>0</v>
      </c>
      <c r="M123">
        <f t="shared" si="76"/>
        <v>0</v>
      </c>
      <c r="N123">
        <f t="shared" si="49"/>
        <v>0.36558509625436819</v>
      </c>
      <c r="O123">
        <f t="shared" si="50"/>
        <v>22.272046778123027</v>
      </c>
      <c r="P123">
        <f t="shared" si="51"/>
        <v>0.57795360334667478</v>
      </c>
      <c r="Q123">
        <f t="shared" si="70"/>
        <v>0</v>
      </c>
      <c r="R123">
        <f t="shared" si="77"/>
        <v>0</v>
      </c>
      <c r="S123">
        <f t="shared" si="52"/>
        <v>0.77476433406995471</v>
      </c>
      <c r="T123">
        <f t="shared" si="53"/>
        <v>22.425450962111469</v>
      </c>
      <c r="U123">
        <f t="shared" si="54"/>
        <v>0.42454941935823243</v>
      </c>
      <c r="V123">
        <f t="shared" si="71"/>
        <v>0</v>
      </c>
      <c r="W123">
        <f t="shared" si="78"/>
        <v>0</v>
      </c>
      <c r="X123">
        <f t="shared" si="55"/>
        <v>0.55551931876014415</v>
      </c>
      <c r="Y123">
        <f t="shared" si="56"/>
        <v>22.577188072078449</v>
      </c>
      <c r="Z123">
        <f t="shared" si="57"/>
        <v>0.27281230939125223</v>
      </c>
      <c r="AA123">
        <f t="shared" si="72"/>
        <v>0</v>
      </c>
      <c r="AB123">
        <f t="shared" si="79"/>
        <v>0</v>
      </c>
      <c r="AC123">
        <f t="shared" si="58"/>
        <v>0.27840246114221356</v>
      </c>
      <c r="AD123">
        <f t="shared" si="59"/>
        <v>22.488930065250955</v>
      </c>
      <c r="AE123">
        <f t="shared" si="60"/>
        <v>0.36107031621874697</v>
      </c>
      <c r="AF123">
        <f t="shared" si="73"/>
        <v>0</v>
      </c>
      <c r="AG123">
        <f t="shared" si="80"/>
        <v>0</v>
      </c>
      <c r="AH123">
        <f t="shared" si="61"/>
        <v>0.36621833623541833</v>
      </c>
      <c r="AI123">
        <f t="shared" si="62"/>
        <v>22.016286320137688</v>
      </c>
      <c r="AJ123">
        <f t="shared" si="63"/>
        <v>0.83371406133201376</v>
      </c>
      <c r="AK123">
        <f t="shared" si="74"/>
        <v>0</v>
      </c>
      <c r="AL123">
        <f t="shared" si="81"/>
        <v>0</v>
      </c>
      <c r="AM123">
        <f t="shared" si="64"/>
        <v>0.63316047552479804</v>
      </c>
      <c r="AN123">
        <f t="shared" si="65"/>
        <v>0</v>
      </c>
      <c r="AO123">
        <f t="shared" si="66"/>
        <v>22.850000381469702</v>
      </c>
      <c r="AP123">
        <f>AP124</f>
        <v>0</v>
      </c>
      <c r="AQ123">
        <v>0</v>
      </c>
      <c r="AR123">
        <f t="shared" si="67"/>
        <v>0</v>
      </c>
    </row>
    <row r="124" spans="1:44" x14ac:dyDescent="0.3">
      <c r="A124">
        <v>110</v>
      </c>
      <c r="B124" t="str">
        <f>HLOOKUP($B$14,BD_PRECOS!$A$1:$BX$251,A124+1,)</f>
        <v>2020-07-10</v>
      </c>
      <c r="C124">
        <f>HLOOKUP($C$1,BD_PRECOS!$A$1:$BX$251,$A124+1,)</f>
        <v>4.8319106101989702</v>
      </c>
      <c r="D124">
        <f>HLOOKUP($C$2,BD_PRECOS!$A$1:$CD$251,$A124+1,)</f>
        <v>22.840000152587901</v>
      </c>
      <c r="E124">
        <f t="shared" si="44"/>
        <v>22.400852480755393</v>
      </c>
      <c r="F124">
        <f t="shared" si="45"/>
        <v>0.43914767183250802</v>
      </c>
      <c r="G124">
        <f t="shared" si="68"/>
        <v>0</v>
      </c>
      <c r="H124">
        <f t="shared" si="75"/>
        <v>0</v>
      </c>
      <c r="I124">
        <f t="shared" si="46"/>
        <v>0.58823308744856762</v>
      </c>
      <c r="J124">
        <f t="shared" si="47"/>
        <v>22.608880067247231</v>
      </c>
      <c r="K124">
        <f t="shared" si="48"/>
        <v>0.2311200853406703</v>
      </c>
      <c r="L124">
        <f t="shared" si="69"/>
        <v>0</v>
      </c>
      <c r="M124">
        <f t="shared" si="76"/>
        <v>0</v>
      </c>
      <c r="N124">
        <f t="shared" si="49"/>
        <v>0.31421067114430029</v>
      </c>
      <c r="O124">
        <f t="shared" si="50"/>
        <v>22.296734934518334</v>
      </c>
      <c r="P124">
        <f t="shared" si="51"/>
        <v>0.54326521806956762</v>
      </c>
      <c r="Q124">
        <f t="shared" si="70"/>
        <v>0</v>
      </c>
      <c r="R124">
        <f t="shared" si="77"/>
        <v>0</v>
      </c>
      <c r="S124">
        <f t="shared" si="52"/>
        <v>0.72826350154022079</v>
      </c>
      <c r="T124">
        <f t="shared" si="53"/>
        <v>22.451216363835478</v>
      </c>
      <c r="U124">
        <f t="shared" si="54"/>
        <v>0.38878378875242348</v>
      </c>
      <c r="V124">
        <f t="shared" si="71"/>
        <v>0</v>
      </c>
      <c r="W124">
        <f t="shared" si="78"/>
        <v>0</v>
      </c>
      <c r="X124">
        <f t="shared" si="55"/>
        <v>0.50872029409253294</v>
      </c>
      <c r="Y124">
        <f t="shared" si="56"/>
        <v>22.601828905678204</v>
      </c>
      <c r="Z124">
        <f t="shared" si="57"/>
        <v>0.23817124690969749</v>
      </c>
      <c r="AA124">
        <f t="shared" si="72"/>
        <v>0</v>
      </c>
      <c r="AB124">
        <f t="shared" si="79"/>
        <v>0</v>
      </c>
      <c r="AC124">
        <f t="shared" si="58"/>
        <v>0.24305157439899505</v>
      </c>
      <c r="AD124">
        <f t="shared" si="59"/>
        <v>22.512806004679586</v>
      </c>
      <c r="AE124">
        <f t="shared" si="60"/>
        <v>0.32719414790831536</v>
      </c>
      <c r="AF124">
        <f t="shared" si="73"/>
        <v>0</v>
      </c>
      <c r="AG124">
        <f t="shared" si="80"/>
        <v>0</v>
      </c>
      <c r="AH124">
        <f t="shared" si="61"/>
        <v>0.33185917282758698</v>
      </c>
      <c r="AI124">
        <f t="shared" si="62"/>
        <v>22.036295535947197</v>
      </c>
      <c r="AJ124">
        <f t="shared" si="63"/>
        <v>0.80370461664070447</v>
      </c>
      <c r="AK124">
        <f t="shared" si="74"/>
        <v>0</v>
      </c>
      <c r="AL124">
        <f t="shared" si="81"/>
        <v>0</v>
      </c>
      <c r="AM124">
        <f t="shared" si="64"/>
        <v>0.61036993479596924</v>
      </c>
      <c r="AN124">
        <f t="shared" si="65"/>
        <v>0</v>
      </c>
      <c r="AO124">
        <f t="shared" si="66"/>
        <v>22.840000152587901</v>
      </c>
      <c r="AP124">
        <f>IF(AND(AO124&gt;0,AO123&gt;0),0,IF(AND(AO124&lt;0,AO123&lt;0),0,1))</f>
        <v>0</v>
      </c>
      <c r="AQ124">
        <v>0</v>
      </c>
      <c r="AR124">
        <f t="shared" si="67"/>
        <v>0</v>
      </c>
    </row>
    <row r="125" spans="1:44" x14ac:dyDescent="0.3">
      <c r="A125">
        <v>111</v>
      </c>
      <c r="B125" t="str">
        <f>HLOOKUP($B$14,BD_PRECOS!$A$1:$BX$251,A125+1,)</f>
        <v>2020-07-13</v>
      </c>
      <c r="C125">
        <f>HLOOKUP($C$1,BD_PRECOS!$A$1:$BX$251,$A125+1,)</f>
        <v>4.90079689025879</v>
      </c>
      <c r="D125">
        <f>HLOOKUP($C$2,BD_PRECOS!$A$1:$CD$251,$A125+1,)</f>
        <v>22.2299995422363</v>
      </c>
      <c r="E125">
        <f t="shared" si="44"/>
        <v>22.583563257463759</v>
      </c>
      <c r="F125">
        <f t="shared" si="45"/>
        <v>-0.35356371522745889</v>
      </c>
      <c r="G125">
        <f t="shared" si="68"/>
        <v>1</v>
      </c>
      <c r="H125">
        <f t="shared" si="75"/>
        <v>1</v>
      </c>
      <c r="I125">
        <f t="shared" si="46"/>
        <v>-0.47359439468315695</v>
      </c>
      <c r="J125">
        <f t="shared" si="47"/>
        <v>22.803399104140659</v>
      </c>
      <c r="K125">
        <f t="shared" si="48"/>
        <v>-0.5733995619043597</v>
      </c>
      <c r="L125">
        <f t="shared" si="69"/>
        <v>1</v>
      </c>
      <c r="M125">
        <f t="shared" si="76"/>
        <v>1</v>
      </c>
      <c r="N125">
        <f t="shared" si="49"/>
        <v>-0.77954393671259326</v>
      </c>
      <c r="O125">
        <f t="shared" si="50"/>
        <v>22.469550833038063</v>
      </c>
      <c r="P125">
        <f t="shared" si="51"/>
        <v>-0.23955129080176363</v>
      </c>
      <c r="Q125">
        <f t="shared" si="70"/>
        <v>1</v>
      </c>
      <c r="R125">
        <f t="shared" si="77"/>
        <v>1</v>
      </c>
      <c r="S125">
        <f t="shared" si="52"/>
        <v>-0.32112577068284193</v>
      </c>
      <c r="T125">
        <f t="shared" si="53"/>
        <v>22.631572927458961</v>
      </c>
      <c r="U125">
        <f t="shared" si="54"/>
        <v>-0.40157338522266173</v>
      </c>
      <c r="V125">
        <f t="shared" si="71"/>
        <v>1</v>
      </c>
      <c r="W125">
        <f t="shared" si="78"/>
        <v>1</v>
      </c>
      <c r="X125">
        <f t="shared" si="55"/>
        <v>-0.52545537272979481</v>
      </c>
      <c r="Y125">
        <f t="shared" si="56"/>
        <v>22.774313546922066</v>
      </c>
      <c r="Z125">
        <f t="shared" si="57"/>
        <v>-0.54431400468576641</v>
      </c>
      <c r="AA125">
        <f t="shared" si="72"/>
        <v>1</v>
      </c>
      <c r="AB125">
        <f t="shared" si="79"/>
        <v>1</v>
      </c>
      <c r="AC125">
        <f t="shared" si="58"/>
        <v>-0.55546745261176556</v>
      </c>
      <c r="AD125">
        <f t="shared" si="59"/>
        <v>22.679936423787993</v>
      </c>
      <c r="AE125">
        <f t="shared" si="60"/>
        <v>-0.44993688155169309</v>
      </c>
      <c r="AF125">
        <f t="shared" si="73"/>
        <v>1</v>
      </c>
      <c r="AG125">
        <f t="shared" si="80"/>
        <v>1</v>
      </c>
      <c r="AH125">
        <f t="shared" si="61"/>
        <v>-0.45635193138664976</v>
      </c>
      <c r="AI125">
        <f t="shared" si="62"/>
        <v>22.176359077081184</v>
      </c>
      <c r="AJ125">
        <f t="shared" si="63"/>
        <v>5.3640465155115891E-2</v>
      </c>
      <c r="AK125">
        <f t="shared" si="74"/>
        <v>0</v>
      </c>
      <c r="AL125">
        <f t="shared" si="81"/>
        <v>0</v>
      </c>
      <c r="AM125">
        <f t="shared" si="64"/>
        <v>4.0737015243238521E-2</v>
      </c>
      <c r="AN125">
        <f t="shared" si="65"/>
        <v>0</v>
      </c>
      <c r="AO125">
        <f t="shared" si="66"/>
        <v>22.2299995422363</v>
      </c>
      <c r="AP125">
        <f t="shared" si="82"/>
        <v>0</v>
      </c>
      <c r="AQ125">
        <f>IF(AND(AP125=1,AP124=1),0,AP125)</f>
        <v>0</v>
      </c>
      <c r="AR125">
        <f t="shared" si="67"/>
        <v>0</v>
      </c>
    </row>
    <row r="126" spans="1:44" x14ac:dyDescent="0.3">
      <c r="A126">
        <v>112</v>
      </c>
      <c r="B126" t="str">
        <f>HLOOKUP($B$14,BD_PRECOS!$A$1:$BX$251,A126+1,)</f>
        <v>2020-07-14</v>
      </c>
      <c r="C126">
        <f>HLOOKUP($C$1,BD_PRECOS!$A$1:$BX$251,$A126+1,)</f>
        <v>4.8220696449279803</v>
      </c>
      <c r="D126">
        <f>HLOOKUP($C$2,BD_PRECOS!$A$1:$CD$251,$A126+1,)</f>
        <v>22.2399997711182</v>
      </c>
      <c r="E126">
        <f t="shared" si="44"/>
        <v>22.374750760548391</v>
      </c>
      <c r="F126">
        <f t="shared" si="45"/>
        <v>-0.13475098943019148</v>
      </c>
      <c r="G126">
        <f t="shared" si="68"/>
        <v>0</v>
      </c>
      <c r="H126">
        <f t="shared" si="75"/>
        <v>0</v>
      </c>
      <c r="I126">
        <f t="shared" si="46"/>
        <v>-0.18049734891798014</v>
      </c>
      <c r="J126">
        <f t="shared" si="47"/>
        <v>22.581091441051242</v>
      </c>
      <c r="K126">
        <f t="shared" si="48"/>
        <v>-0.34109166993304285</v>
      </c>
      <c r="L126">
        <f t="shared" si="69"/>
        <v>0</v>
      </c>
      <c r="M126">
        <f t="shared" si="76"/>
        <v>0</v>
      </c>
      <c r="N126">
        <f t="shared" si="49"/>
        <v>-0.46371842747209296</v>
      </c>
      <c r="O126">
        <f t="shared" si="50"/>
        <v>22.272046778123027</v>
      </c>
      <c r="P126">
        <f t="shared" si="51"/>
        <v>-3.2047007004827321E-2</v>
      </c>
      <c r="Q126">
        <f t="shared" si="70"/>
        <v>0</v>
      </c>
      <c r="R126">
        <f t="shared" si="77"/>
        <v>0</v>
      </c>
      <c r="S126">
        <f t="shared" si="52"/>
        <v>-4.2959984845249023E-2</v>
      </c>
      <c r="T126">
        <f t="shared" si="53"/>
        <v>22.425450962111469</v>
      </c>
      <c r="U126">
        <f t="shared" si="54"/>
        <v>-0.18545119099326968</v>
      </c>
      <c r="V126">
        <f t="shared" si="71"/>
        <v>0</v>
      </c>
      <c r="W126">
        <f t="shared" si="78"/>
        <v>0</v>
      </c>
      <c r="X126">
        <f t="shared" si="55"/>
        <v>-0.24266131240874317</v>
      </c>
      <c r="Y126">
        <f t="shared" si="56"/>
        <v>22.577188072078449</v>
      </c>
      <c r="Z126">
        <f t="shared" si="57"/>
        <v>-0.33718830096024988</v>
      </c>
      <c r="AA126">
        <f t="shared" si="72"/>
        <v>0</v>
      </c>
      <c r="AB126">
        <f t="shared" si="79"/>
        <v>0</v>
      </c>
      <c r="AC126">
        <f t="shared" si="58"/>
        <v>-0.34409757046946893</v>
      </c>
      <c r="AD126">
        <f t="shared" si="59"/>
        <v>22.488930065250955</v>
      </c>
      <c r="AE126">
        <f t="shared" si="60"/>
        <v>-0.24893029413275514</v>
      </c>
      <c r="AF126">
        <f t="shared" si="73"/>
        <v>0</v>
      </c>
      <c r="AG126">
        <f t="shared" si="80"/>
        <v>0</v>
      </c>
      <c r="AH126">
        <f t="shared" si="61"/>
        <v>-0.25247945915515746</v>
      </c>
      <c r="AI126">
        <f t="shared" si="62"/>
        <v>22.016286320137688</v>
      </c>
      <c r="AJ126">
        <f t="shared" si="63"/>
        <v>0.22371345098051165</v>
      </c>
      <c r="AK126">
        <f t="shared" si="74"/>
        <v>0</v>
      </c>
      <c r="AL126">
        <f t="shared" si="81"/>
        <v>0</v>
      </c>
      <c r="AM126">
        <f t="shared" si="64"/>
        <v>0.16989819600476405</v>
      </c>
      <c r="AN126">
        <f t="shared" si="65"/>
        <v>0</v>
      </c>
      <c r="AO126">
        <f t="shared" si="66"/>
        <v>22.2399997711182</v>
      </c>
      <c r="AP126">
        <f t="shared" si="82"/>
        <v>0</v>
      </c>
      <c r="AQ126">
        <f>IF(AND(AP126=1,AP125=1),0,AP126)</f>
        <v>0</v>
      </c>
      <c r="AR126">
        <f t="shared" si="67"/>
        <v>0</v>
      </c>
    </row>
    <row r="127" spans="1:44" x14ac:dyDescent="0.3">
      <c r="A127">
        <v>113</v>
      </c>
      <c r="B127" t="str">
        <f>HLOOKUP($B$14,BD_PRECOS!$A$1:$BX$251,A127+1,)</f>
        <v>2020-07-15</v>
      </c>
      <c r="C127">
        <f>HLOOKUP($C$1,BD_PRECOS!$A$1:$BX$251,$A127+1,)</f>
        <v>4.8220696449279803</v>
      </c>
      <c r="D127">
        <f>HLOOKUP($C$2,BD_PRECOS!$A$1:$CD$251,$A127+1,)</f>
        <v>22.639999389648398</v>
      </c>
      <c r="E127">
        <f t="shared" si="44"/>
        <v>22.374750760548391</v>
      </c>
      <c r="F127">
        <f t="shared" si="45"/>
        <v>0.26524862910000735</v>
      </c>
      <c r="G127">
        <f t="shared" si="68"/>
        <v>1</v>
      </c>
      <c r="H127">
        <f t="shared" si="75"/>
        <v>1</v>
      </c>
      <c r="I127">
        <f t="shared" si="46"/>
        <v>0.35529738638010305</v>
      </c>
      <c r="J127">
        <f t="shared" si="47"/>
        <v>22.581091441051242</v>
      </c>
      <c r="K127">
        <f t="shared" si="48"/>
        <v>5.8907948597155979E-2</v>
      </c>
      <c r="L127">
        <f t="shared" si="69"/>
        <v>1</v>
      </c>
      <c r="M127">
        <f t="shared" si="76"/>
        <v>1</v>
      </c>
      <c r="N127">
        <f t="shared" si="49"/>
        <v>8.0086099125324259E-2</v>
      </c>
      <c r="O127">
        <f t="shared" si="50"/>
        <v>22.272046778123027</v>
      </c>
      <c r="P127">
        <f t="shared" si="51"/>
        <v>0.36795261152537151</v>
      </c>
      <c r="Q127">
        <f t="shared" si="70"/>
        <v>1</v>
      </c>
      <c r="R127">
        <f t="shared" si="77"/>
        <v>1</v>
      </c>
      <c r="S127">
        <f t="shared" si="52"/>
        <v>0.49325163540291539</v>
      </c>
      <c r="T127">
        <f t="shared" si="53"/>
        <v>22.425450962111469</v>
      </c>
      <c r="U127">
        <f t="shared" si="54"/>
        <v>0.21454842753692915</v>
      </c>
      <c r="V127">
        <f t="shared" si="71"/>
        <v>1</v>
      </c>
      <c r="W127">
        <f t="shared" si="78"/>
        <v>1</v>
      </c>
      <c r="X127">
        <f t="shared" si="55"/>
        <v>0.28073479993575667</v>
      </c>
      <c r="Y127">
        <f t="shared" si="56"/>
        <v>22.577188072078449</v>
      </c>
      <c r="Z127">
        <f t="shared" si="57"/>
        <v>6.2811317569948955E-2</v>
      </c>
      <c r="AA127">
        <f t="shared" si="72"/>
        <v>1</v>
      </c>
      <c r="AB127">
        <f t="shared" si="79"/>
        <v>1</v>
      </c>
      <c r="AC127">
        <f t="shared" si="58"/>
        <v>6.409837385299326E-2</v>
      </c>
      <c r="AD127">
        <f t="shared" si="59"/>
        <v>22.488930065250955</v>
      </c>
      <c r="AE127">
        <f t="shared" si="60"/>
        <v>0.15106932439744369</v>
      </c>
      <c r="AF127">
        <f t="shared" si="73"/>
        <v>1</v>
      </c>
      <c r="AG127">
        <f t="shared" si="80"/>
        <v>1</v>
      </c>
      <c r="AH127">
        <f t="shared" si="61"/>
        <v>0.1532232203865892</v>
      </c>
      <c r="AI127">
        <f t="shared" si="62"/>
        <v>22.016286320137688</v>
      </c>
      <c r="AJ127">
        <f t="shared" si="63"/>
        <v>0.62371306951071048</v>
      </c>
      <c r="AK127">
        <f t="shared" si="74"/>
        <v>0</v>
      </c>
      <c r="AL127">
        <f t="shared" si="81"/>
        <v>0</v>
      </c>
      <c r="AM127">
        <f t="shared" si="64"/>
        <v>0.47367614629347832</v>
      </c>
      <c r="AN127">
        <f t="shared" si="65"/>
        <v>0</v>
      </c>
      <c r="AO127">
        <f t="shared" si="66"/>
        <v>22.639999389648398</v>
      </c>
      <c r="AP127">
        <f>AP128</f>
        <v>0</v>
      </c>
      <c r="AQ127">
        <v>0</v>
      </c>
      <c r="AR127">
        <f t="shared" si="67"/>
        <v>0</v>
      </c>
    </row>
    <row r="128" spans="1:44" x14ac:dyDescent="0.3">
      <c r="A128">
        <v>114</v>
      </c>
      <c r="B128" t="str">
        <f>HLOOKUP($B$14,BD_PRECOS!$A$1:$BX$251,A128+1,)</f>
        <v>2020-07-16</v>
      </c>
      <c r="C128">
        <f>HLOOKUP($C$1,BD_PRECOS!$A$1:$BX$251,$A128+1,)</f>
        <v>4.7433419227600098</v>
      </c>
      <c r="D128">
        <f>HLOOKUP($C$2,BD_PRECOS!$A$1:$CD$251,$A128+1,)</f>
        <v>22.649999618530298</v>
      </c>
      <c r="E128">
        <f t="shared" si="44"/>
        <v>22.165936998892235</v>
      </c>
      <c r="F128">
        <f t="shared" si="45"/>
        <v>0.4840626196380633</v>
      </c>
      <c r="G128">
        <f t="shared" si="68"/>
        <v>0</v>
      </c>
      <c r="H128">
        <f t="shared" si="75"/>
        <v>0</v>
      </c>
      <c r="I128">
        <f t="shared" si="46"/>
        <v>0.64839612625053555</v>
      </c>
      <c r="J128">
        <f t="shared" si="47"/>
        <v>22.358782431483171</v>
      </c>
      <c r="K128">
        <f t="shared" si="48"/>
        <v>0.29121718704712762</v>
      </c>
      <c r="L128">
        <f t="shared" si="69"/>
        <v>0</v>
      </c>
      <c r="M128">
        <f t="shared" si="76"/>
        <v>0</v>
      </c>
      <c r="N128">
        <f t="shared" si="49"/>
        <v>0.39591343892053893</v>
      </c>
      <c r="O128">
        <f t="shared" si="50"/>
        <v>22.074541526960459</v>
      </c>
      <c r="P128">
        <f t="shared" si="51"/>
        <v>0.57545809156983907</v>
      </c>
      <c r="Q128">
        <f t="shared" si="70"/>
        <v>0</v>
      </c>
      <c r="R128">
        <f t="shared" si="77"/>
        <v>0</v>
      </c>
      <c r="S128">
        <f t="shared" si="52"/>
        <v>0.77141902484660496</v>
      </c>
      <c r="T128">
        <f t="shared" si="53"/>
        <v>22.219327748319266</v>
      </c>
      <c r="U128">
        <f t="shared" si="54"/>
        <v>0.43067187021103237</v>
      </c>
      <c r="V128">
        <f t="shared" si="71"/>
        <v>0</v>
      </c>
      <c r="W128">
        <f t="shared" si="78"/>
        <v>0</v>
      </c>
      <c r="X128">
        <f t="shared" si="55"/>
        <v>0.56353049383613696</v>
      </c>
      <c r="Y128">
        <f t="shared" si="56"/>
        <v>22.380061403280294</v>
      </c>
      <c r="Z128">
        <f t="shared" si="57"/>
        <v>0.26993821525000428</v>
      </c>
      <c r="AA128">
        <f t="shared" si="72"/>
        <v>0</v>
      </c>
      <c r="AB128">
        <f t="shared" si="79"/>
        <v>0</v>
      </c>
      <c r="AC128">
        <f t="shared" si="58"/>
        <v>0.27546947441495295</v>
      </c>
      <c r="AD128">
        <f t="shared" si="59"/>
        <v>22.297922549821806</v>
      </c>
      <c r="AE128">
        <f t="shared" si="60"/>
        <v>0.35207706870849265</v>
      </c>
      <c r="AF128">
        <f t="shared" si="73"/>
        <v>0</v>
      </c>
      <c r="AG128">
        <f t="shared" si="80"/>
        <v>0</v>
      </c>
      <c r="AH128">
        <f t="shared" si="61"/>
        <v>0.35709686600477397</v>
      </c>
      <c r="AI128">
        <f t="shared" si="62"/>
        <v>21.856212593661485</v>
      </c>
      <c r="AJ128">
        <f t="shared" si="63"/>
        <v>0.79378702486881281</v>
      </c>
      <c r="AK128">
        <f t="shared" si="74"/>
        <v>0</v>
      </c>
      <c r="AL128">
        <f t="shared" si="81"/>
        <v>0</v>
      </c>
      <c r="AM128">
        <f t="shared" si="64"/>
        <v>0.60283806336235191</v>
      </c>
      <c r="AN128">
        <f t="shared" si="65"/>
        <v>0</v>
      </c>
      <c r="AO128">
        <f t="shared" si="66"/>
        <v>22.649999618530298</v>
      </c>
      <c r="AP128">
        <f>IF(AND(AO128&gt;0,AO127&gt;0),0,IF(AND(AO128&lt;0,AO127&lt;0),0,1))</f>
        <v>0</v>
      </c>
      <c r="AQ128">
        <v>0</v>
      </c>
      <c r="AR128">
        <f t="shared" si="67"/>
        <v>0</v>
      </c>
    </row>
    <row r="129" spans="1:44" x14ac:dyDescent="0.3">
      <c r="A129">
        <v>115</v>
      </c>
      <c r="B129" t="str">
        <f>HLOOKUP($B$14,BD_PRECOS!$A$1:$BX$251,A129+1,)</f>
        <v>2020-07-17</v>
      </c>
      <c r="C129">
        <f>HLOOKUP($C$1,BD_PRECOS!$A$1:$BX$251,$A129+1,)</f>
        <v>5.1763443946838397</v>
      </c>
      <c r="D129">
        <f>HLOOKUP($C$2,BD_PRECOS!$A$1:$CD$251,$A129+1,)</f>
        <v>23.469999313354499</v>
      </c>
      <c r="E129">
        <f t="shared" si="44"/>
        <v>23.31441268800107</v>
      </c>
      <c r="F129">
        <f t="shared" si="45"/>
        <v>0.15558662535342904</v>
      </c>
      <c r="G129">
        <f t="shared" si="68"/>
        <v>0</v>
      </c>
      <c r="H129">
        <f t="shared" si="75"/>
        <v>0</v>
      </c>
      <c r="I129">
        <f t="shared" si="46"/>
        <v>0.20840643561981029</v>
      </c>
      <c r="J129">
        <f t="shared" si="47"/>
        <v>23.581481984107533</v>
      </c>
      <c r="K129">
        <f t="shared" si="48"/>
        <v>-0.11148267075303409</v>
      </c>
      <c r="L129">
        <f t="shared" si="69"/>
        <v>1</v>
      </c>
      <c r="M129">
        <f t="shared" si="76"/>
        <v>1</v>
      </c>
      <c r="N129">
        <f t="shared" si="49"/>
        <v>-0.15156209702258111</v>
      </c>
      <c r="O129">
        <f t="shared" si="50"/>
        <v>23.16082040835456</v>
      </c>
      <c r="P129">
        <f t="shared" si="51"/>
        <v>0.30917890499993916</v>
      </c>
      <c r="Q129">
        <f t="shared" si="70"/>
        <v>0</v>
      </c>
      <c r="R129">
        <f t="shared" si="77"/>
        <v>0</v>
      </c>
      <c r="S129">
        <f t="shared" si="52"/>
        <v>0.41446369925488902</v>
      </c>
      <c r="T129">
        <f t="shared" si="53"/>
        <v>23.353005424176345</v>
      </c>
      <c r="U129">
        <f t="shared" si="54"/>
        <v>0.11699388917815412</v>
      </c>
      <c r="V129">
        <f t="shared" si="71"/>
        <v>0</v>
      </c>
      <c r="W129">
        <f t="shared" si="78"/>
        <v>0</v>
      </c>
      <c r="X129">
        <f t="shared" si="55"/>
        <v>0.15308551290352321</v>
      </c>
      <c r="Y129">
        <f t="shared" si="56"/>
        <v>23.464258081670131</v>
      </c>
      <c r="Z129">
        <f t="shared" si="57"/>
        <v>5.741231684368131E-3</v>
      </c>
      <c r="AA129">
        <f t="shared" si="72"/>
        <v>0</v>
      </c>
      <c r="AB129">
        <f t="shared" si="79"/>
        <v>0</v>
      </c>
      <c r="AC129">
        <f t="shared" si="58"/>
        <v>5.8588743098957688E-3</v>
      </c>
      <c r="AD129">
        <f t="shared" si="59"/>
        <v>23.348463884682126</v>
      </c>
      <c r="AE129">
        <f t="shared" si="60"/>
        <v>0.12153542867237377</v>
      </c>
      <c r="AF129">
        <f t="shared" si="73"/>
        <v>0</v>
      </c>
      <c r="AG129">
        <f t="shared" si="80"/>
        <v>0</v>
      </c>
      <c r="AH129">
        <f t="shared" si="61"/>
        <v>0.12326824023686989</v>
      </c>
      <c r="AI129">
        <f t="shared" si="62"/>
        <v>22.736618089280572</v>
      </c>
      <c r="AJ129">
        <f t="shared" si="63"/>
        <v>0.73338122407392703</v>
      </c>
      <c r="AK129">
        <f t="shared" si="74"/>
        <v>0</v>
      </c>
      <c r="AL129">
        <f t="shared" si="81"/>
        <v>0</v>
      </c>
      <c r="AM129">
        <f t="shared" si="64"/>
        <v>0.55696314373506373</v>
      </c>
      <c r="AN129">
        <f t="shared" si="65"/>
        <v>0</v>
      </c>
      <c r="AO129">
        <f t="shared" si="66"/>
        <v>23.469999313354499</v>
      </c>
      <c r="AP129">
        <f t="shared" si="82"/>
        <v>0</v>
      </c>
      <c r="AQ129">
        <f>IF(AND(AP129=1,AP128=1),0,AP129)</f>
        <v>0</v>
      </c>
      <c r="AR129">
        <f t="shared" si="67"/>
        <v>0</v>
      </c>
    </row>
    <row r="130" spans="1:44" x14ac:dyDescent="0.3">
      <c r="A130">
        <v>116</v>
      </c>
      <c r="B130" t="str">
        <f>HLOOKUP($B$14,BD_PRECOS!$A$1:$BX$251,A130+1,)</f>
        <v>2020-07-20</v>
      </c>
      <c r="C130">
        <f>HLOOKUP($C$1,BD_PRECOS!$A$1:$BX$251,$A130+1,)</f>
        <v>5.1566619873046902</v>
      </c>
      <c r="D130">
        <f>HLOOKUP($C$2,BD_PRECOS!$A$1:$CD$251,$A130+1,)</f>
        <v>23.920000076293899</v>
      </c>
      <c r="E130">
        <f t="shared" si="44"/>
        <v>23.262207982846256</v>
      </c>
      <c r="F130">
        <f t="shared" si="45"/>
        <v>0.65779209344764311</v>
      </c>
      <c r="G130">
        <f t="shared" si="68"/>
        <v>0</v>
      </c>
      <c r="H130">
        <f t="shared" si="75"/>
        <v>0</v>
      </c>
      <c r="I130">
        <f t="shared" si="46"/>
        <v>0.88110469176195882</v>
      </c>
      <c r="J130">
        <f t="shared" si="47"/>
        <v>23.525903385236877</v>
      </c>
      <c r="K130">
        <f t="shared" si="48"/>
        <v>0.3940966910570225</v>
      </c>
      <c r="L130">
        <f t="shared" si="69"/>
        <v>1</v>
      </c>
      <c r="M130">
        <f t="shared" si="76"/>
        <v>0</v>
      </c>
      <c r="N130">
        <f t="shared" si="49"/>
        <v>0.535779422243856</v>
      </c>
      <c r="O130">
        <f t="shared" si="50"/>
        <v>23.111442899316401</v>
      </c>
      <c r="P130">
        <f t="shared" si="51"/>
        <v>0.80855717697749796</v>
      </c>
      <c r="Q130">
        <f t="shared" si="70"/>
        <v>0</v>
      </c>
      <c r="R130">
        <f t="shared" si="77"/>
        <v>0</v>
      </c>
      <c r="S130">
        <f t="shared" si="52"/>
        <v>1.0838954185093894</v>
      </c>
      <c r="T130">
        <f t="shared" si="53"/>
        <v>23.301473372283603</v>
      </c>
      <c r="U130">
        <f t="shared" si="54"/>
        <v>0.61852670401029641</v>
      </c>
      <c r="V130">
        <f t="shared" si="71"/>
        <v>0</v>
      </c>
      <c r="W130">
        <f t="shared" si="78"/>
        <v>0</v>
      </c>
      <c r="X130">
        <f t="shared" si="55"/>
        <v>0.80933695249463167</v>
      </c>
      <c r="Y130">
        <f t="shared" si="56"/>
        <v>23.414975220516062</v>
      </c>
      <c r="Z130">
        <f t="shared" si="57"/>
        <v>0.50502485577783673</v>
      </c>
      <c r="AA130">
        <f t="shared" si="72"/>
        <v>0</v>
      </c>
      <c r="AB130">
        <f t="shared" si="79"/>
        <v>0</v>
      </c>
      <c r="AC130">
        <f t="shared" si="58"/>
        <v>0.51537323627468823</v>
      </c>
      <c r="AD130">
        <f t="shared" si="59"/>
        <v>23.300710848932727</v>
      </c>
      <c r="AE130">
        <f t="shared" si="60"/>
        <v>0.61928922736117187</v>
      </c>
      <c r="AF130">
        <f t="shared" si="73"/>
        <v>0</v>
      </c>
      <c r="AG130">
        <f t="shared" si="80"/>
        <v>0</v>
      </c>
      <c r="AH130">
        <f t="shared" si="61"/>
        <v>0.6281188464003421</v>
      </c>
      <c r="AI130">
        <f t="shared" si="62"/>
        <v>22.69659868812883</v>
      </c>
      <c r="AJ130">
        <f t="shared" si="63"/>
        <v>1.2234013881650689</v>
      </c>
      <c r="AK130">
        <f t="shared" si="74"/>
        <v>0</v>
      </c>
      <c r="AL130">
        <f t="shared" si="81"/>
        <v>0</v>
      </c>
      <c r="AM130">
        <f t="shared" si="64"/>
        <v>0.92910680125834755</v>
      </c>
      <c r="AN130">
        <f t="shared" si="65"/>
        <v>0</v>
      </c>
      <c r="AO130">
        <f t="shared" si="66"/>
        <v>23.920000076293899</v>
      </c>
      <c r="AP130">
        <f t="shared" si="82"/>
        <v>0</v>
      </c>
      <c r="AQ130">
        <f>IF(AND(AP130=1,AP129=1),0,AP130)</f>
        <v>0</v>
      </c>
      <c r="AR130">
        <f t="shared" si="67"/>
        <v>0</v>
      </c>
    </row>
    <row r="131" spans="1:44" x14ac:dyDescent="0.3">
      <c r="A131">
        <v>117</v>
      </c>
      <c r="B131" t="str">
        <f>HLOOKUP($B$14,BD_PRECOS!$A$1:$BX$251,A131+1,)</f>
        <v>2020-07-21</v>
      </c>
      <c r="C131">
        <f>HLOOKUP($C$1,BD_PRECOS!$A$1:$BX$251,$A131+1,)</f>
        <v>5.2452306747436497</v>
      </c>
      <c r="D131">
        <f>HLOOKUP($C$2,BD_PRECOS!$A$1:$CD$251,$A131+1,)</f>
        <v>23.5200004577637</v>
      </c>
      <c r="E131">
        <f t="shared" si="44"/>
        <v>23.497123464709411</v>
      </c>
      <c r="F131">
        <f t="shared" si="45"/>
        <v>2.2876993054289585E-2</v>
      </c>
      <c r="G131">
        <f t="shared" si="68"/>
        <v>0</v>
      </c>
      <c r="H131">
        <f t="shared" si="75"/>
        <v>0</v>
      </c>
      <c r="I131">
        <f t="shared" si="46"/>
        <v>3.0643460318734727E-2</v>
      </c>
      <c r="J131">
        <f t="shared" si="47"/>
        <v>23.776001021000933</v>
      </c>
      <c r="K131">
        <f t="shared" si="48"/>
        <v>-0.25600056323723308</v>
      </c>
      <c r="L131">
        <f t="shared" si="69"/>
        <v>1</v>
      </c>
      <c r="M131">
        <f t="shared" si="76"/>
        <v>0</v>
      </c>
      <c r="N131">
        <f t="shared" si="49"/>
        <v>-0.34803599466279345</v>
      </c>
      <c r="O131">
        <f t="shared" si="50"/>
        <v>23.333636306874268</v>
      </c>
      <c r="P131">
        <f t="shared" si="51"/>
        <v>0.18636415088943181</v>
      </c>
      <c r="Q131">
        <f t="shared" si="70"/>
        <v>0</v>
      </c>
      <c r="R131">
        <f t="shared" si="77"/>
        <v>0</v>
      </c>
      <c r="S131">
        <f t="shared" si="52"/>
        <v>0.24982679651493503</v>
      </c>
      <c r="T131">
        <f t="shared" si="53"/>
        <v>23.533361987799807</v>
      </c>
      <c r="U131">
        <f t="shared" si="54"/>
        <v>-1.3361530036107183E-2</v>
      </c>
      <c r="V131">
        <f t="shared" si="71"/>
        <v>1</v>
      </c>
      <c r="W131">
        <f t="shared" si="78"/>
        <v>1</v>
      </c>
      <c r="X131">
        <f t="shared" si="55"/>
        <v>-1.7483448863201315E-2</v>
      </c>
      <c r="Y131">
        <f t="shared" si="56"/>
        <v>23.636742722913969</v>
      </c>
      <c r="Z131">
        <f t="shared" si="57"/>
        <v>-0.11674226515026831</v>
      </c>
      <c r="AA131">
        <f t="shared" si="72"/>
        <v>1</v>
      </c>
      <c r="AB131">
        <f t="shared" si="79"/>
        <v>1</v>
      </c>
      <c r="AC131">
        <f t="shared" si="58"/>
        <v>-0.1191344115288433</v>
      </c>
      <c r="AD131">
        <f t="shared" si="59"/>
        <v>23.515594303790508</v>
      </c>
      <c r="AE131">
        <f t="shared" si="60"/>
        <v>4.4061539731927724E-3</v>
      </c>
      <c r="AF131">
        <f t="shared" si="73"/>
        <v>0</v>
      </c>
      <c r="AG131">
        <f t="shared" si="80"/>
        <v>0</v>
      </c>
      <c r="AH131">
        <f t="shared" si="61"/>
        <v>4.4689754454424893E-3</v>
      </c>
      <c r="AI131">
        <f t="shared" si="62"/>
        <v>22.876681630414538</v>
      </c>
      <c r="AJ131">
        <f t="shared" si="63"/>
        <v>0.64331882734916235</v>
      </c>
      <c r="AK131">
        <f t="shared" si="74"/>
        <v>0</v>
      </c>
      <c r="AL131">
        <f t="shared" si="81"/>
        <v>0</v>
      </c>
      <c r="AM131">
        <f t="shared" si="64"/>
        <v>0.48856565281827552</v>
      </c>
      <c r="AN131">
        <f t="shared" si="65"/>
        <v>0</v>
      </c>
      <c r="AO131">
        <f t="shared" si="66"/>
        <v>23.5200004577637</v>
      </c>
      <c r="AP131">
        <f>AP132</f>
        <v>0</v>
      </c>
      <c r="AQ131">
        <v>0</v>
      </c>
      <c r="AR131">
        <f t="shared" si="67"/>
        <v>0</v>
      </c>
    </row>
    <row r="132" spans="1:44" x14ac:dyDescent="0.3">
      <c r="A132">
        <v>118</v>
      </c>
      <c r="B132" t="str">
        <f>HLOOKUP($B$14,BD_PRECOS!$A$1:$BX$251,A132+1,)</f>
        <v>2020-07-22</v>
      </c>
      <c r="C132">
        <f>HLOOKUP($C$1,BD_PRECOS!$A$1:$BX$251,$A132+1,)</f>
        <v>5.4322090148925799</v>
      </c>
      <c r="D132">
        <f>HLOOKUP($C$2,BD_PRECOS!$A$1:$CD$251,$A132+1,)</f>
        <v>23.219999313354499</v>
      </c>
      <c r="E132">
        <f t="shared" si="44"/>
        <v>23.993056148642779</v>
      </c>
      <c r="F132">
        <f t="shared" si="45"/>
        <v>-0.77305683528827984</v>
      </c>
      <c r="G132">
        <f t="shared" si="68"/>
        <v>1</v>
      </c>
      <c r="H132">
        <f t="shared" si="75"/>
        <v>1</v>
      </c>
      <c r="I132">
        <f t="shared" si="46"/>
        <v>-1.0355004436145154</v>
      </c>
      <c r="J132">
        <f t="shared" si="47"/>
        <v>24.303984918725099</v>
      </c>
      <c r="K132">
        <f t="shared" si="48"/>
        <v>-1.0839856053706001</v>
      </c>
      <c r="L132">
        <f t="shared" si="69"/>
        <v>0</v>
      </c>
      <c r="M132">
        <f t="shared" si="76"/>
        <v>0</v>
      </c>
      <c r="N132">
        <f t="shared" si="49"/>
        <v>-1.4736921028400183</v>
      </c>
      <c r="O132">
        <f t="shared" si="50"/>
        <v>23.802711278385367</v>
      </c>
      <c r="P132">
        <f t="shared" si="51"/>
        <v>-0.58271196503086742</v>
      </c>
      <c r="Q132">
        <f t="shared" si="70"/>
        <v>1</v>
      </c>
      <c r="R132">
        <f t="shared" si="77"/>
        <v>1</v>
      </c>
      <c r="S132">
        <f t="shared" si="52"/>
        <v>-0.78114306222420438</v>
      </c>
      <c r="T132">
        <f t="shared" si="53"/>
        <v>24.022904620556282</v>
      </c>
      <c r="U132">
        <f t="shared" si="54"/>
        <v>-0.8029053072017831</v>
      </c>
      <c r="V132">
        <f t="shared" si="71"/>
        <v>0</v>
      </c>
      <c r="W132">
        <f t="shared" si="78"/>
        <v>0</v>
      </c>
      <c r="X132">
        <f t="shared" si="55"/>
        <v>-1.0505947928509158</v>
      </c>
      <c r="Y132">
        <f t="shared" si="56"/>
        <v>24.104918561309589</v>
      </c>
      <c r="Z132">
        <f t="shared" si="57"/>
        <v>-0.88491924795508936</v>
      </c>
      <c r="AA132">
        <f t="shared" si="72"/>
        <v>0</v>
      </c>
      <c r="AB132">
        <f t="shared" si="79"/>
        <v>0</v>
      </c>
      <c r="AC132">
        <f t="shared" si="58"/>
        <v>-0.90305198138802634</v>
      </c>
      <c r="AD132">
        <f t="shared" si="59"/>
        <v>23.969237152934745</v>
      </c>
      <c r="AE132">
        <f t="shared" si="60"/>
        <v>-0.74923783958024615</v>
      </c>
      <c r="AF132">
        <f t="shared" si="73"/>
        <v>1</v>
      </c>
      <c r="AG132">
        <f t="shared" si="80"/>
        <v>1</v>
      </c>
      <c r="AH132">
        <f t="shared" si="61"/>
        <v>-0.75992022254597846</v>
      </c>
      <c r="AI132">
        <f t="shared" si="62"/>
        <v>23.256856730795516</v>
      </c>
      <c r="AJ132">
        <f t="shared" si="63"/>
        <v>-3.6857417441016338E-2</v>
      </c>
      <c r="AK132">
        <f t="shared" si="74"/>
        <v>1</v>
      </c>
      <c r="AL132">
        <f t="shared" si="81"/>
        <v>1</v>
      </c>
      <c r="AM132">
        <f t="shared" si="64"/>
        <v>-2.7991203502415712E-2</v>
      </c>
      <c r="AN132">
        <f t="shared" si="65"/>
        <v>0</v>
      </c>
      <c r="AO132">
        <f t="shared" si="66"/>
        <v>23.219999313354499</v>
      </c>
      <c r="AP132">
        <f>IF(AND(AO132&gt;0,AO131&gt;0),0,IF(AND(AO132&lt;0,AO131&lt;0),0,1))</f>
        <v>0</v>
      </c>
      <c r="AQ132">
        <v>0</v>
      </c>
      <c r="AR132">
        <f t="shared" si="67"/>
        <v>0</v>
      </c>
    </row>
    <row r="133" spans="1:44" x14ac:dyDescent="0.3">
      <c r="A133">
        <v>119</v>
      </c>
      <c r="B133" t="str">
        <f>HLOOKUP($B$14,BD_PRECOS!$A$1:$BX$251,A133+1,)</f>
        <v>2020-07-23</v>
      </c>
      <c r="C133">
        <f>HLOOKUP($C$1,BD_PRECOS!$A$1:$BX$251,$A133+1,)</f>
        <v>5.1369795799255398</v>
      </c>
      <c r="D133">
        <f>HLOOKUP($C$2,BD_PRECOS!$A$1:$CD$251,$A133+1,)</f>
        <v>22.75</v>
      </c>
      <c r="E133">
        <f t="shared" si="44"/>
        <v>23.210003277691438</v>
      </c>
      <c r="F133">
        <f t="shared" si="45"/>
        <v>-0.46000327769143823</v>
      </c>
      <c r="G133">
        <f t="shared" si="68"/>
        <v>0</v>
      </c>
      <c r="H133">
        <f t="shared" si="75"/>
        <v>0</v>
      </c>
      <c r="I133">
        <f t="shared" si="46"/>
        <v>-0.61616892364192899</v>
      </c>
      <c r="J133">
        <f t="shared" si="47"/>
        <v>23.47032478636622</v>
      </c>
      <c r="K133">
        <f t="shared" si="48"/>
        <v>-0.72032478636621988</v>
      </c>
      <c r="L133">
        <f t="shared" si="69"/>
        <v>0</v>
      </c>
      <c r="M133">
        <f t="shared" si="76"/>
        <v>0</v>
      </c>
      <c r="N133">
        <f t="shared" si="49"/>
        <v>-0.9792906325401769</v>
      </c>
      <c r="O133">
        <f t="shared" si="50"/>
        <v>23.062065390278235</v>
      </c>
      <c r="P133">
        <f t="shared" si="51"/>
        <v>-0.3120653902782351</v>
      </c>
      <c r="Q133">
        <f t="shared" si="70"/>
        <v>0</v>
      </c>
      <c r="R133">
        <f t="shared" si="77"/>
        <v>0</v>
      </c>
      <c r="S133">
        <f t="shared" si="52"/>
        <v>-0.41833312031480108</v>
      </c>
      <c r="T133">
        <f t="shared" si="53"/>
        <v>23.249941320390853</v>
      </c>
      <c r="U133">
        <f t="shared" si="54"/>
        <v>-0.49994132039085315</v>
      </c>
      <c r="V133">
        <f t="shared" si="71"/>
        <v>0</v>
      </c>
      <c r="W133">
        <f t="shared" si="78"/>
        <v>0</v>
      </c>
      <c r="X133">
        <f t="shared" si="55"/>
        <v>-0.65416898259665068</v>
      </c>
      <c r="Y133">
        <f t="shared" si="56"/>
        <v>23.365692359361994</v>
      </c>
      <c r="Z133">
        <f t="shared" si="57"/>
        <v>-0.61569235936199362</v>
      </c>
      <c r="AA133">
        <f t="shared" si="72"/>
        <v>0</v>
      </c>
      <c r="AB133">
        <f t="shared" si="79"/>
        <v>0</v>
      </c>
      <c r="AC133">
        <f t="shared" si="58"/>
        <v>-0.62830840930644427</v>
      </c>
      <c r="AD133">
        <f t="shared" si="59"/>
        <v>23.252957813183329</v>
      </c>
      <c r="AE133">
        <f t="shared" si="60"/>
        <v>-0.50295781318332899</v>
      </c>
      <c r="AF133">
        <f t="shared" si="73"/>
        <v>0</v>
      </c>
      <c r="AG133">
        <f t="shared" si="80"/>
        <v>0</v>
      </c>
      <c r="AH133">
        <f t="shared" si="61"/>
        <v>-0.51012881775918117</v>
      </c>
      <c r="AI133">
        <f t="shared" si="62"/>
        <v>22.656579286977081</v>
      </c>
      <c r="AJ133">
        <f t="shared" si="63"/>
        <v>9.3420713022918989E-2</v>
      </c>
      <c r="AK133">
        <f t="shared" si="74"/>
        <v>1</v>
      </c>
      <c r="AL133">
        <f t="shared" si="81"/>
        <v>0</v>
      </c>
      <c r="AM133">
        <f t="shared" si="64"/>
        <v>7.0947949452781739E-2</v>
      </c>
      <c r="AN133">
        <f t="shared" si="65"/>
        <v>0</v>
      </c>
      <c r="AO133">
        <f t="shared" si="66"/>
        <v>22.75</v>
      </c>
      <c r="AP133">
        <f t="shared" si="82"/>
        <v>0</v>
      </c>
      <c r="AQ133">
        <f>IF(AND(AP133=1,AP132=1),0,AP133)</f>
        <v>0</v>
      </c>
      <c r="AR133">
        <f t="shared" si="67"/>
        <v>0</v>
      </c>
    </row>
    <row r="134" spans="1:44" x14ac:dyDescent="0.3">
      <c r="A134">
        <v>120</v>
      </c>
      <c r="B134" t="str">
        <f>HLOOKUP($B$14,BD_PRECOS!$A$1:$BX$251,A134+1,)</f>
        <v>2020-07-24</v>
      </c>
      <c r="C134">
        <f>HLOOKUP($C$1,BD_PRECOS!$A$1:$BX$251,$A134+1,)</f>
        <v>5.1861853599548304</v>
      </c>
      <c r="D134">
        <f>HLOOKUP($C$2,BD_PRECOS!$A$1:$CD$251,$A134+1,)</f>
        <v>22.299999237060501</v>
      </c>
      <c r="E134">
        <f t="shared" si="44"/>
        <v>23.340514408208072</v>
      </c>
      <c r="F134">
        <f t="shared" si="45"/>
        <v>-1.0405151711475717</v>
      </c>
      <c r="G134">
        <f t="shared" si="68"/>
        <v>0</v>
      </c>
      <c r="H134">
        <f t="shared" si="75"/>
        <v>0</v>
      </c>
      <c r="I134">
        <f t="shared" si="46"/>
        <v>-1.3937577059378199</v>
      </c>
      <c r="J134">
        <f t="shared" si="47"/>
        <v>23.609270610303525</v>
      </c>
      <c r="K134">
        <f t="shared" si="48"/>
        <v>-1.3092713732430248</v>
      </c>
      <c r="L134">
        <f t="shared" si="69"/>
        <v>0</v>
      </c>
      <c r="M134">
        <f t="shared" si="76"/>
        <v>0</v>
      </c>
      <c r="N134">
        <f t="shared" si="49"/>
        <v>-1.7799709457978405</v>
      </c>
      <c r="O134">
        <f t="shared" si="50"/>
        <v>23.185508564749867</v>
      </c>
      <c r="P134">
        <f t="shared" si="51"/>
        <v>-0.88550932768936619</v>
      </c>
      <c r="Q134">
        <f t="shared" si="70"/>
        <v>0</v>
      </c>
      <c r="R134">
        <f t="shared" si="77"/>
        <v>0</v>
      </c>
      <c r="S134">
        <f t="shared" si="52"/>
        <v>-1.1870521104242757</v>
      </c>
      <c r="T134">
        <f t="shared" si="53"/>
        <v>23.378770825900357</v>
      </c>
      <c r="U134">
        <f t="shared" si="54"/>
        <v>-1.0787715888398566</v>
      </c>
      <c r="V134">
        <f t="shared" si="71"/>
        <v>0</v>
      </c>
      <c r="W134">
        <f t="shared" si="78"/>
        <v>0</v>
      </c>
      <c r="X134">
        <f t="shared" si="55"/>
        <v>-1.4115634854383057</v>
      </c>
      <c r="Y134">
        <f t="shared" si="56"/>
        <v>23.488898915269885</v>
      </c>
      <c r="Z134">
        <f t="shared" si="57"/>
        <v>-1.1888996782093848</v>
      </c>
      <c r="AA134">
        <f t="shared" si="72"/>
        <v>0</v>
      </c>
      <c r="AB134">
        <f t="shared" si="79"/>
        <v>0</v>
      </c>
      <c r="AC134">
        <f t="shared" si="58"/>
        <v>-1.213261224184673</v>
      </c>
      <c r="AD134">
        <f t="shared" si="59"/>
        <v>23.372339824110757</v>
      </c>
      <c r="AE134">
        <f t="shared" si="60"/>
        <v>-1.072340587050256</v>
      </c>
      <c r="AF134">
        <f t="shared" si="73"/>
        <v>0</v>
      </c>
      <c r="AG134">
        <f t="shared" si="80"/>
        <v>0</v>
      </c>
      <c r="AH134">
        <f t="shared" si="61"/>
        <v>-1.0876296611138228</v>
      </c>
      <c r="AI134">
        <f t="shared" si="62"/>
        <v>22.756627305090085</v>
      </c>
      <c r="AJ134">
        <f t="shared" si="63"/>
        <v>-0.456628068029584</v>
      </c>
      <c r="AK134">
        <f t="shared" si="74"/>
        <v>1</v>
      </c>
      <c r="AL134">
        <f t="shared" si="81"/>
        <v>0</v>
      </c>
      <c r="AM134">
        <f t="shared" si="64"/>
        <v>-0.34678417709503417</v>
      </c>
      <c r="AN134">
        <f t="shared" si="65"/>
        <v>0</v>
      </c>
      <c r="AO134">
        <f t="shared" si="66"/>
        <v>22.299999237060501</v>
      </c>
      <c r="AP134">
        <f t="shared" si="82"/>
        <v>0</v>
      </c>
      <c r="AQ134">
        <f>IF(AND(AP134=1,AP133=1),0,AP134)</f>
        <v>0</v>
      </c>
      <c r="AR134">
        <f t="shared" si="67"/>
        <v>0</v>
      </c>
    </row>
    <row r="135" spans="1:44" x14ac:dyDescent="0.3">
      <c r="A135">
        <v>121</v>
      </c>
      <c r="B135" t="str">
        <f>HLOOKUP($B$14,BD_PRECOS!$A$1:$BX$251,A135+1,)</f>
        <v>2020-07-27</v>
      </c>
      <c r="C135">
        <f>HLOOKUP($C$1,BD_PRECOS!$A$1:$BX$251,$A135+1,)</f>
        <v>5.1566619873046902</v>
      </c>
      <c r="D135">
        <f>HLOOKUP($C$2,BD_PRECOS!$A$1:$CD$251,$A135+1,)</f>
        <v>22.7299995422363</v>
      </c>
      <c r="E135">
        <f t="shared" si="44"/>
        <v>23.262207982846256</v>
      </c>
      <c r="F135">
        <f t="shared" si="45"/>
        <v>-0.53220844060995631</v>
      </c>
      <c r="G135">
        <f t="shared" si="68"/>
        <v>0</v>
      </c>
      <c r="H135">
        <f t="shared" si="75"/>
        <v>0</v>
      </c>
      <c r="I135">
        <f t="shared" si="46"/>
        <v>-0.7128868812620851</v>
      </c>
      <c r="J135">
        <f t="shared" si="47"/>
        <v>23.525903385236877</v>
      </c>
      <c r="K135">
        <f t="shared" si="48"/>
        <v>-0.79590384300057693</v>
      </c>
      <c r="L135">
        <f t="shared" si="69"/>
        <v>0</v>
      </c>
      <c r="M135">
        <f t="shared" si="76"/>
        <v>0</v>
      </c>
      <c r="N135">
        <f t="shared" si="49"/>
        <v>-1.082041313315196</v>
      </c>
      <c r="O135">
        <f t="shared" si="50"/>
        <v>23.111442899316401</v>
      </c>
      <c r="P135">
        <f t="shared" si="51"/>
        <v>-0.38144335708010146</v>
      </c>
      <c r="Q135">
        <f t="shared" si="70"/>
        <v>0</v>
      </c>
      <c r="R135">
        <f t="shared" si="77"/>
        <v>0</v>
      </c>
      <c r="S135">
        <f t="shared" si="52"/>
        <v>-0.51133638898052747</v>
      </c>
      <c r="T135">
        <f t="shared" si="53"/>
        <v>23.301473372283603</v>
      </c>
      <c r="U135">
        <f t="shared" si="54"/>
        <v>-0.57147383004730301</v>
      </c>
      <c r="V135">
        <f t="shared" si="71"/>
        <v>0</v>
      </c>
      <c r="W135">
        <f t="shared" si="78"/>
        <v>0</v>
      </c>
      <c r="X135">
        <f t="shared" si="55"/>
        <v>-0.7477686655113599</v>
      </c>
      <c r="Y135">
        <f t="shared" si="56"/>
        <v>23.414975220516062</v>
      </c>
      <c r="Z135">
        <f t="shared" si="57"/>
        <v>-0.68497567827976269</v>
      </c>
      <c r="AA135">
        <f t="shared" si="72"/>
        <v>0</v>
      </c>
      <c r="AB135">
        <f t="shared" si="79"/>
        <v>0</v>
      </c>
      <c r="AC135">
        <f t="shared" si="58"/>
        <v>-0.69901140121266747</v>
      </c>
      <c r="AD135">
        <f t="shared" si="59"/>
        <v>23.300710848932727</v>
      </c>
      <c r="AE135">
        <f t="shared" si="60"/>
        <v>-0.57071130669642756</v>
      </c>
      <c r="AF135">
        <f t="shared" si="73"/>
        <v>0</v>
      </c>
      <c r="AG135">
        <f t="shared" si="80"/>
        <v>0</v>
      </c>
      <c r="AH135">
        <f t="shared" si="61"/>
        <v>-0.57884831796166247</v>
      </c>
      <c r="AI135">
        <f t="shared" si="62"/>
        <v>22.69659868812883</v>
      </c>
      <c r="AJ135">
        <f t="shared" si="63"/>
        <v>3.3400854107469513E-2</v>
      </c>
      <c r="AK135">
        <f t="shared" si="74"/>
        <v>1</v>
      </c>
      <c r="AL135">
        <f t="shared" si="81"/>
        <v>0</v>
      </c>
      <c r="AM135">
        <f t="shared" si="64"/>
        <v>2.5366131687681703E-2</v>
      </c>
      <c r="AN135">
        <f t="shared" si="65"/>
        <v>0</v>
      </c>
      <c r="AO135">
        <f t="shared" si="66"/>
        <v>22.7299995422363</v>
      </c>
      <c r="AP135">
        <f>AP136</f>
        <v>0</v>
      </c>
      <c r="AQ135">
        <v>0</v>
      </c>
      <c r="AR135">
        <f t="shared" si="67"/>
        <v>0</v>
      </c>
    </row>
    <row r="136" spans="1:44" x14ac:dyDescent="0.3">
      <c r="A136">
        <v>122</v>
      </c>
      <c r="B136" t="str">
        <f>HLOOKUP($B$14,BD_PRECOS!$A$1:$BX$251,A136+1,)</f>
        <v>2020-07-28</v>
      </c>
      <c r="C136">
        <f>HLOOKUP($C$1,BD_PRECOS!$A$1:$BX$251,$A136+1,)</f>
        <v>5.0385704040527299</v>
      </c>
      <c r="D136">
        <f>HLOOKUP($C$2,BD_PRECOS!$A$1:$CD$251,$A136+1,)</f>
        <v>22.809999465942401</v>
      </c>
      <c r="E136">
        <f t="shared" si="44"/>
        <v>22.948987340362009</v>
      </c>
      <c r="F136">
        <f t="shared" si="45"/>
        <v>-0.13898787441960891</v>
      </c>
      <c r="G136">
        <f t="shared" si="68"/>
        <v>0</v>
      </c>
      <c r="H136">
        <f t="shared" si="75"/>
        <v>0</v>
      </c>
      <c r="I136">
        <f t="shared" si="46"/>
        <v>-0.18617260600881147</v>
      </c>
      <c r="J136">
        <f t="shared" si="47"/>
        <v>23.192439870884762</v>
      </c>
      <c r="K136">
        <f t="shared" si="48"/>
        <v>-0.38244040494236131</v>
      </c>
      <c r="L136">
        <f t="shared" si="69"/>
        <v>0</v>
      </c>
      <c r="M136">
        <f t="shared" si="76"/>
        <v>0</v>
      </c>
      <c r="N136">
        <f t="shared" si="49"/>
        <v>-0.51993255424993357</v>
      </c>
      <c r="O136">
        <f t="shared" si="50"/>
        <v>22.815185022572535</v>
      </c>
      <c r="P136">
        <f t="shared" si="51"/>
        <v>-5.1855566301348688E-3</v>
      </c>
      <c r="Q136">
        <f t="shared" si="70"/>
        <v>0</v>
      </c>
      <c r="R136">
        <f t="shared" si="77"/>
        <v>0</v>
      </c>
      <c r="S136">
        <f t="shared" si="52"/>
        <v>-6.9513959357021364E-3</v>
      </c>
      <c r="T136">
        <f t="shared" si="53"/>
        <v>22.992288551595287</v>
      </c>
      <c r="U136">
        <f t="shared" si="54"/>
        <v>-0.18228908565288648</v>
      </c>
      <c r="V136">
        <f t="shared" si="71"/>
        <v>0</v>
      </c>
      <c r="W136">
        <f t="shared" si="78"/>
        <v>0</v>
      </c>
      <c r="X136">
        <f t="shared" si="55"/>
        <v>-0.23852372435788008</v>
      </c>
      <c r="Y136">
        <f t="shared" si="56"/>
        <v>23.119285217318819</v>
      </c>
      <c r="Z136">
        <f t="shared" si="57"/>
        <v>-0.30928575137641801</v>
      </c>
      <c r="AA136">
        <f t="shared" si="72"/>
        <v>0</v>
      </c>
      <c r="AB136">
        <f t="shared" si="79"/>
        <v>0</v>
      </c>
      <c r="AC136">
        <f t="shared" si="58"/>
        <v>-0.31562327437331728</v>
      </c>
      <c r="AD136">
        <f t="shared" si="59"/>
        <v>23.014199575788986</v>
      </c>
      <c r="AE136">
        <f t="shared" si="60"/>
        <v>-0.20420010984658532</v>
      </c>
      <c r="AF136">
        <f t="shared" si="73"/>
        <v>0</v>
      </c>
      <c r="AG136">
        <f t="shared" si="80"/>
        <v>0</v>
      </c>
      <c r="AH136">
        <f t="shared" si="61"/>
        <v>-0.20711152683567907</v>
      </c>
      <c r="AI136">
        <f t="shared" si="62"/>
        <v>22.456488098414518</v>
      </c>
      <c r="AJ136">
        <f t="shared" si="63"/>
        <v>0.35351136752788292</v>
      </c>
      <c r="AK136">
        <f t="shared" si="74"/>
        <v>0</v>
      </c>
      <c r="AL136">
        <f t="shared" si="81"/>
        <v>0</v>
      </c>
      <c r="AM136">
        <f t="shared" si="64"/>
        <v>0.26847265261397502</v>
      </c>
      <c r="AN136">
        <f t="shared" si="65"/>
        <v>0</v>
      </c>
      <c r="AO136">
        <f t="shared" si="66"/>
        <v>22.809999465942401</v>
      </c>
      <c r="AP136">
        <f>IF(AND(AO136&gt;0,AO135&gt;0),0,IF(AND(AO136&lt;0,AO135&lt;0),0,1))</f>
        <v>0</v>
      </c>
      <c r="AQ136">
        <v>0</v>
      </c>
      <c r="AR136">
        <f t="shared" si="67"/>
        <v>0</v>
      </c>
    </row>
    <row r="137" spans="1:44" x14ac:dyDescent="0.3">
      <c r="A137">
        <v>123</v>
      </c>
      <c r="B137" t="str">
        <f>HLOOKUP($B$14,BD_PRECOS!$A$1:$BX$251,A137+1,)</f>
        <v>2020-07-29</v>
      </c>
      <c r="C137">
        <f>HLOOKUP($C$1,BD_PRECOS!$A$1:$BX$251,$A137+1,)</f>
        <v>4.8614335060119602</v>
      </c>
      <c r="D137">
        <f>HLOOKUP($C$2,BD_PRECOS!$A$1:$CD$251,$A137+1,)</f>
        <v>22.450000762939499</v>
      </c>
      <c r="E137">
        <f t="shared" si="44"/>
        <v>22.479157641376453</v>
      </c>
      <c r="F137">
        <f t="shared" si="45"/>
        <v>-2.9156878436953804E-2</v>
      </c>
      <c r="G137">
        <f t="shared" si="68"/>
        <v>0</v>
      </c>
      <c r="H137">
        <f t="shared" si="75"/>
        <v>0</v>
      </c>
      <c r="I137">
        <f t="shared" si="46"/>
        <v>-3.9055292156651468E-2</v>
      </c>
      <c r="J137">
        <f t="shared" si="47"/>
        <v>22.692245945835261</v>
      </c>
      <c r="K137">
        <f t="shared" si="48"/>
        <v>-0.24224518289576125</v>
      </c>
      <c r="L137">
        <f t="shared" si="69"/>
        <v>0</v>
      </c>
      <c r="M137">
        <f t="shared" si="76"/>
        <v>0</v>
      </c>
      <c r="N137">
        <f t="shared" si="49"/>
        <v>-0.32933538159159181</v>
      </c>
      <c r="O137">
        <f t="shared" si="50"/>
        <v>22.370799403704297</v>
      </c>
      <c r="P137">
        <f t="shared" si="51"/>
        <v>7.9201359235202773E-2</v>
      </c>
      <c r="Q137">
        <f t="shared" si="70"/>
        <v>1</v>
      </c>
      <c r="R137">
        <f t="shared" si="77"/>
        <v>1</v>
      </c>
      <c r="S137">
        <f t="shared" si="52"/>
        <v>0.10617182415677412</v>
      </c>
      <c r="T137">
        <f t="shared" si="53"/>
        <v>22.528512569007553</v>
      </c>
      <c r="U137">
        <f t="shared" si="54"/>
        <v>-7.8511806068053858E-2</v>
      </c>
      <c r="V137">
        <f t="shared" si="71"/>
        <v>0</v>
      </c>
      <c r="W137">
        <f t="shared" si="78"/>
        <v>0</v>
      </c>
      <c r="X137">
        <f t="shared" si="55"/>
        <v>-0.1027320331458324</v>
      </c>
      <c r="Y137">
        <f t="shared" si="56"/>
        <v>22.675751406477513</v>
      </c>
      <c r="Z137">
        <f t="shared" si="57"/>
        <v>-0.22575064353801366</v>
      </c>
      <c r="AA137">
        <f t="shared" si="72"/>
        <v>0</v>
      </c>
      <c r="AB137">
        <f t="shared" si="79"/>
        <v>0</v>
      </c>
      <c r="AC137">
        <f t="shared" si="58"/>
        <v>-0.23037646250516594</v>
      </c>
      <c r="AD137">
        <f t="shared" si="59"/>
        <v>22.584433822965522</v>
      </c>
      <c r="AE137">
        <f t="shared" si="60"/>
        <v>-0.13443306002602284</v>
      </c>
      <c r="AF137">
        <f t="shared" si="73"/>
        <v>0</v>
      </c>
      <c r="AG137">
        <f t="shared" si="80"/>
        <v>0</v>
      </c>
      <c r="AH137">
        <f t="shared" si="61"/>
        <v>-0.13634976171217608</v>
      </c>
      <c r="AI137">
        <f t="shared" si="62"/>
        <v>22.096323183375777</v>
      </c>
      <c r="AJ137">
        <f t="shared" si="63"/>
        <v>0.35367757956372259</v>
      </c>
      <c r="AK137">
        <f t="shared" si="74"/>
        <v>0</v>
      </c>
      <c r="AL137">
        <f t="shared" si="81"/>
        <v>0</v>
      </c>
      <c r="AM137">
        <f t="shared" si="64"/>
        <v>0.26859888161325812</v>
      </c>
      <c r="AN137">
        <f t="shared" si="65"/>
        <v>0</v>
      </c>
      <c r="AO137">
        <f t="shared" si="66"/>
        <v>22.450000762939499</v>
      </c>
      <c r="AP137">
        <f t="shared" si="82"/>
        <v>0</v>
      </c>
      <c r="AQ137">
        <f>IF(AND(AP137=1,AP136=1),0,AP137)</f>
        <v>0</v>
      </c>
      <c r="AR137">
        <f t="shared" si="67"/>
        <v>0</v>
      </c>
    </row>
    <row r="138" spans="1:44" x14ac:dyDescent="0.3">
      <c r="A138">
        <v>124</v>
      </c>
      <c r="B138" t="str">
        <f>HLOOKUP($B$14,BD_PRECOS!$A$1:$BX$251,A138+1,)</f>
        <v>2020-07-30</v>
      </c>
      <c r="C138">
        <f>HLOOKUP($C$1,BD_PRECOS!$A$1:$BX$251,$A138+1,)</f>
        <v>4.7630238533020002</v>
      </c>
      <c r="D138">
        <f>HLOOKUP($C$2,BD_PRECOS!$A$1:$CD$251,$A138+1,)</f>
        <v>22.7299995422363</v>
      </c>
      <c r="E138">
        <f t="shared" si="44"/>
        <v>22.218140439306268</v>
      </c>
      <c r="F138">
        <f t="shared" si="45"/>
        <v>0.5118591029300319</v>
      </c>
      <c r="G138">
        <f t="shared" si="68"/>
        <v>1</v>
      </c>
      <c r="H138">
        <f t="shared" si="75"/>
        <v>1</v>
      </c>
      <c r="I138">
        <f t="shared" si="46"/>
        <v>0.68562918527784944</v>
      </c>
      <c r="J138">
        <f t="shared" si="47"/>
        <v>22.414359683875183</v>
      </c>
      <c r="K138">
        <f t="shared" si="48"/>
        <v>0.31563985836111641</v>
      </c>
      <c r="L138">
        <f t="shared" si="69"/>
        <v>1</v>
      </c>
      <c r="M138">
        <f t="shared" si="76"/>
        <v>1</v>
      </c>
      <c r="N138">
        <f t="shared" si="49"/>
        <v>0.42911636861569635</v>
      </c>
      <c r="O138">
        <f t="shared" si="50"/>
        <v>22.123917839751098</v>
      </c>
      <c r="P138">
        <f t="shared" si="51"/>
        <v>0.6060817024852021</v>
      </c>
      <c r="Q138">
        <f t="shared" si="70"/>
        <v>0</v>
      </c>
      <c r="R138">
        <f t="shared" si="77"/>
        <v>0</v>
      </c>
      <c r="S138">
        <f t="shared" si="52"/>
        <v>0.81247090406367595</v>
      </c>
      <c r="T138">
        <f t="shared" si="53"/>
        <v>22.270858551767311</v>
      </c>
      <c r="U138">
        <f t="shared" si="54"/>
        <v>0.45914099046898826</v>
      </c>
      <c r="V138">
        <f t="shared" si="71"/>
        <v>1</v>
      </c>
      <c r="W138">
        <f t="shared" si="78"/>
        <v>1</v>
      </c>
      <c r="X138">
        <f t="shared" si="55"/>
        <v>0.60078209652424608</v>
      </c>
      <c r="Y138">
        <f t="shared" si="56"/>
        <v>22.429343070479824</v>
      </c>
      <c r="Z138">
        <f t="shared" si="57"/>
        <v>0.3006564717564757</v>
      </c>
      <c r="AA138">
        <f t="shared" si="72"/>
        <v>1</v>
      </c>
      <c r="AB138">
        <f t="shared" si="79"/>
        <v>1</v>
      </c>
      <c r="AC138">
        <f t="shared" si="58"/>
        <v>0.30681717361695121</v>
      </c>
      <c r="AD138">
        <f t="shared" si="59"/>
        <v>22.345674428679089</v>
      </c>
      <c r="AE138">
        <f t="shared" si="60"/>
        <v>0.38432511355721033</v>
      </c>
      <c r="AF138">
        <f t="shared" si="73"/>
        <v>1</v>
      </c>
      <c r="AG138">
        <f t="shared" si="80"/>
        <v>1</v>
      </c>
      <c r="AH138">
        <f t="shared" si="61"/>
        <v>0.38980469271016227</v>
      </c>
      <c r="AI138">
        <f t="shared" si="62"/>
        <v>21.896231025280532</v>
      </c>
      <c r="AJ138">
        <f t="shared" si="63"/>
        <v>0.83376851695576804</v>
      </c>
      <c r="AK138">
        <f t="shared" si="74"/>
        <v>0</v>
      </c>
      <c r="AL138">
        <f t="shared" si="81"/>
        <v>0</v>
      </c>
      <c r="AM138">
        <f t="shared" si="64"/>
        <v>0.63320183160865273</v>
      </c>
      <c r="AN138">
        <f t="shared" si="65"/>
        <v>0</v>
      </c>
      <c r="AO138">
        <f t="shared" si="66"/>
        <v>22.7299995422363</v>
      </c>
      <c r="AP138">
        <f t="shared" si="82"/>
        <v>0</v>
      </c>
      <c r="AQ138">
        <f>IF(AND(AP138=1,AP137=1),0,AP138)</f>
        <v>0</v>
      </c>
      <c r="AR138">
        <f t="shared" si="67"/>
        <v>0</v>
      </c>
    </row>
    <row r="139" spans="1:44" x14ac:dyDescent="0.3">
      <c r="A139">
        <v>125</v>
      </c>
      <c r="B139" t="str">
        <f>HLOOKUP($B$14,BD_PRECOS!$A$1:$BX$251,A139+1,)</f>
        <v>2020-07-31</v>
      </c>
      <c r="C139">
        <f>HLOOKUP($C$1,BD_PRECOS!$A$1:$BX$251,$A139+1,)</f>
        <v>5.2845945358276403</v>
      </c>
      <c r="D139">
        <f>HLOOKUP($C$2,BD_PRECOS!$A$1:$CD$251,$A139+1,)</f>
        <v>22.219999313354499</v>
      </c>
      <c r="E139">
        <f t="shared" si="44"/>
        <v>23.601530345537505</v>
      </c>
      <c r="F139">
        <f t="shared" si="45"/>
        <v>-1.3815310321830054</v>
      </c>
      <c r="G139">
        <f t="shared" si="68"/>
        <v>1</v>
      </c>
      <c r="H139">
        <f t="shared" si="75"/>
        <v>0</v>
      </c>
      <c r="I139">
        <f t="shared" si="46"/>
        <v>-1.8505443990534627</v>
      </c>
      <c r="J139">
        <f t="shared" si="47"/>
        <v>23.887155525784983</v>
      </c>
      <c r="K139">
        <f t="shared" si="48"/>
        <v>-1.6671562124304842</v>
      </c>
      <c r="L139">
        <f t="shared" si="69"/>
        <v>1</v>
      </c>
      <c r="M139">
        <f t="shared" si="76"/>
        <v>0</v>
      </c>
      <c r="N139">
        <f t="shared" si="49"/>
        <v>-2.2665198986839941</v>
      </c>
      <c r="O139">
        <f t="shared" si="50"/>
        <v>23.432388932455567</v>
      </c>
      <c r="P139">
        <f t="shared" si="51"/>
        <v>-1.2123896191010672</v>
      </c>
      <c r="Q139">
        <f t="shared" si="70"/>
        <v>1</v>
      </c>
      <c r="R139">
        <f t="shared" si="77"/>
        <v>1</v>
      </c>
      <c r="S139">
        <f t="shared" si="52"/>
        <v>-1.6252450550303652</v>
      </c>
      <c r="T139">
        <f t="shared" si="53"/>
        <v>23.63642359469592</v>
      </c>
      <c r="U139">
        <f t="shared" si="54"/>
        <v>-1.4164242813414205</v>
      </c>
      <c r="V139">
        <f t="shared" si="71"/>
        <v>1</v>
      </c>
      <c r="W139">
        <f t="shared" si="78"/>
        <v>0</v>
      </c>
      <c r="X139">
        <f t="shared" si="55"/>
        <v>-1.8533791732315907</v>
      </c>
      <c r="Y139">
        <f t="shared" si="56"/>
        <v>23.735306057313061</v>
      </c>
      <c r="Z139">
        <f t="shared" si="57"/>
        <v>-1.5153067439585612</v>
      </c>
      <c r="AA139">
        <f t="shared" si="72"/>
        <v>1</v>
      </c>
      <c r="AB139">
        <f t="shared" si="79"/>
        <v>0</v>
      </c>
      <c r="AC139">
        <f t="shared" si="58"/>
        <v>-1.5463566429418036</v>
      </c>
      <c r="AD139">
        <f t="shared" si="59"/>
        <v>23.611098061505096</v>
      </c>
      <c r="AE139">
        <f t="shared" si="60"/>
        <v>-1.391098748150597</v>
      </c>
      <c r="AF139">
        <f t="shared" si="73"/>
        <v>1</v>
      </c>
      <c r="AG139">
        <f t="shared" si="80"/>
        <v>0</v>
      </c>
      <c r="AH139">
        <f t="shared" si="61"/>
        <v>-1.4109325696500834</v>
      </c>
      <c r="AI139">
        <f t="shared" si="62"/>
        <v>22.956718493652652</v>
      </c>
      <c r="AJ139">
        <f t="shared" si="63"/>
        <v>-0.73671918029815231</v>
      </c>
      <c r="AK139">
        <f t="shared" si="74"/>
        <v>1</v>
      </c>
      <c r="AL139">
        <f t="shared" si="81"/>
        <v>1</v>
      </c>
      <c r="AM139">
        <f t="shared" si="64"/>
        <v>-0.55949813990249653</v>
      </c>
      <c r="AN139">
        <f t="shared" si="65"/>
        <v>0</v>
      </c>
      <c r="AO139">
        <f t="shared" si="66"/>
        <v>22.219999313354499</v>
      </c>
      <c r="AP139">
        <f>AP140</f>
        <v>0</v>
      </c>
      <c r="AQ139">
        <v>0</v>
      </c>
      <c r="AR139">
        <f t="shared" si="67"/>
        <v>0</v>
      </c>
    </row>
    <row r="140" spans="1:44" x14ac:dyDescent="0.3">
      <c r="A140">
        <v>126</v>
      </c>
      <c r="B140" t="str">
        <f>HLOOKUP($B$14,BD_PRECOS!$A$1:$BX$251,A140+1,)</f>
        <v>2020-08-03</v>
      </c>
      <c r="C140">
        <f>HLOOKUP($C$1,BD_PRECOS!$A$1:$BX$251,$A140+1,)</f>
        <v>5.3141174316406303</v>
      </c>
      <c r="D140">
        <f>HLOOKUP($C$2,BD_PRECOS!$A$1:$CD$251,$A140+1,)</f>
        <v>22.049999237060501</v>
      </c>
      <c r="E140">
        <f t="shared" si="44"/>
        <v>23.679835506158561</v>
      </c>
      <c r="F140">
        <f t="shared" si="45"/>
        <v>-1.6298362690980603</v>
      </c>
      <c r="G140">
        <f t="shared" si="68"/>
        <v>0</v>
      </c>
      <c r="H140">
        <f t="shared" si="75"/>
        <v>0</v>
      </c>
      <c r="I140">
        <f t="shared" si="46"/>
        <v>-2.1831463129625019</v>
      </c>
      <c r="J140">
        <f t="shared" si="47"/>
        <v>23.970521404373013</v>
      </c>
      <c r="K140">
        <f t="shared" si="48"/>
        <v>-1.9205221673125124</v>
      </c>
      <c r="L140">
        <f t="shared" si="69"/>
        <v>0</v>
      </c>
      <c r="M140">
        <f t="shared" si="76"/>
        <v>0</v>
      </c>
      <c r="N140">
        <f t="shared" si="49"/>
        <v>-2.6109741100575028</v>
      </c>
      <c r="O140">
        <f t="shared" si="50"/>
        <v>23.506453401641533</v>
      </c>
      <c r="P140">
        <f t="shared" si="51"/>
        <v>-1.4564541645810323</v>
      </c>
      <c r="Q140">
        <f t="shared" si="70"/>
        <v>0</v>
      </c>
      <c r="R140">
        <f t="shared" si="77"/>
        <v>0</v>
      </c>
      <c r="S140">
        <f t="shared" si="52"/>
        <v>-1.9524209804920631</v>
      </c>
      <c r="T140">
        <f t="shared" si="53"/>
        <v>23.713719799867999</v>
      </c>
      <c r="U140">
        <f t="shared" si="54"/>
        <v>-1.663720562807498</v>
      </c>
      <c r="V140">
        <f t="shared" si="71"/>
        <v>0</v>
      </c>
      <c r="W140">
        <f t="shared" si="78"/>
        <v>0</v>
      </c>
      <c r="X140">
        <f t="shared" si="55"/>
        <v>-2.1769642626179304</v>
      </c>
      <c r="Y140">
        <f t="shared" si="56"/>
        <v>23.809228558112373</v>
      </c>
      <c r="Z140">
        <f t="shared" si="57"/>
        <v>-1.7592293210518726</v>
      </c>
      <c r="AA140">
        <f t="shared" si="72"/>
        <v>0</v>
      </c>
      <c r="AB140">
        <f t="shared" si="79"/>
        <v>0</v>
      </c>
      <c r="AC140">
        <f t="shared" si="58"/>
        <v>-1.795277397076612</v>
      </c>
      <c r="AD140">
        <f t="shared" si="59"/>
        <v>23.682725879791029</v>
      </c>
      <c r="AE140">
        <f t="shared" si="60"/>
        <v>-1.6327266427305283</v>
      </c>
      <c r="AF140">
        <f t="shared" si="73"/>
        <v>0</v>
      </c>
      <c r="AG140">
        <f t="shared" si="80"/>
        <v>0</v>
      </c>
      <c r="AH140">
        <f t="shared" si="61"/>
        <v>-1.6560055140776739</v>
      </c>
      <c r="AI140">
        <f t="shared" si="62"/>
        <v>23.016746141081228</v>
      </c>
      <c r="AJ140">
        <f t="shared" si="63"/>
        <v>-0.96674690402072727</v>
      </c>
      <c r="AK140">
        <f t="shared" si="74"/>
        <v>0</v>
      </c>
      <c r="AL140">
        <f t="shared" si="81"/>
        <v>0</v>
      </c>
      <c r="AM140">
        <f t="shared" si="64"/>
        <v>-0.73419168255833012</v>
      </c>
      <c r="AN140">
        <f t="shared" si="65"/>
        <v>0</v>
      </c>
      <c r="AO140">
        <f t="shared" si="66"/>
        <v>22.049999237060501</v>
      </c>
      <c r="AP140">
        <f>IF(AND(AO140&gt;0,AO139&gt;0),0,IF(AND(AO140&lt;0,AO139&lt;0),0,1))</f>
        <v>0</v>
      </c>
      <c r="AQ140">
        <v>0</v>
      </c>
      <c r="AR140">
        <f t="shared" si="67"/>
        <v>0</v>
      </c>
    </row>
    <row r="141" spans="1:44" x14ac:dyDescent="0.3">
      <c r="A141">
        <v>127</v>
      </c>
      <c r="B141" t="str">
        <f>HLOOKUP($B$14,BD_PRECOS!$A$1:$BX$251,A141+1,)</f>
        <v>2020-08-04</v>
      </c>
      <c r="C141">
        <f>HLOOKUP($C$1,BD_PRECOS!$A$1:$BX$251,$A141+1,)</f>
        <v>5.0484118461608896</v>
      </c>
      <c r="D141">
        <f>HLOOKUP($C$2,BD_PRECOS!$A$1:$CD$251,$A141+1,)</f>
        <v>21.569999694824201</v>
      </c>
      <c r="E141">
        <f t="shared" si="44"/>
        <v>22.975090325309822</v>
      </c>
      <c r="F141">
        <f t="shared" si="45"/>
        <v>-1.4050906304856206</v>
      </c>
      <c r="G141">
        <f t="shared" si="68"/>
        <v>0</v>
      </c>
      <c r="H141">
        <f t="shared" si="75"/>
        <v>0</v>
      </c>
      <c r="I141">
        <f t="shared" si="46"/>
        <v>-1.8821022009900308</v>
      </c>
      <c r="J141">
        <f t="shared" si="47"/>
        <v>23.220229843559423</v>
      </c>
      <c r="K141">
        <f t="shared" si="48"/>
        <v>-1.650230148735222</v>
      </c>
      <c r="L141">
        <f t="shared" si="69"/>
        <v>0</v>
      </c>
      <c r="M141">
        <f t="shared" si="76"/>
        <v>0</v>
      </c>
      <c r="N141">
        <f t="shared" si="49"/>
        <v>-2.2435087016014026</v>
      </c>
      <c r="O141">
        <f t="shared" si="50"/>
        <v>22.839874375215395</v>
      </c>
      <c r="P141">
        <f t="shared" si="51"/>
        <v>-1.2698746803911938</v>
      </c>
      <c r="Q141">
        <f t="shared" si="70"/>
        <v>0</v>
      </c>
      <c r="R141">
        <f t="shared" si="77"/>
        <v>0</v>
      </c>
      <c r="S141">
        <f t="shared" si="52"/>
        <v>-1.7023055231570785</v>
      </c>
      <c r="T141">
        <f t="shared" si="53"/>
        <v>23.018055201764028</v>
      </c>
      <c r="U141">
        <f t="shared" si="54"/>
        <v>-1.4480555069398271</v>
      </c>
      <c r="V141">
        <f t="shared" si="71"/>
        <v>0</v>
      </c>
      <c r="W141">
        <f t="shared" si="78"/>
        <v>0</v>
      </c>
      <c r="X141">
        <f t="shared" si="55"/>
        <v>-1.8947683639706512</v>
      </c>
      <c r="Y141">
        <f t="shared" si="56"/>
        <v>23.143927244873133</v>
      </c>
      <c r="Z141">
        <f t="shared" si="57"/>
        <v>-1.573927550048932</v>
      </c>
      <c r="AA141">
        <f t="shared" si="72"/>
        <v>0</v>
      </c>
      <c r="AB141">
        <f t="shared" si="79"/>
        <v>0</v>
      </c>
      <c r="AC141">
        <f t="shared" si="58"/>
        <v>-1.6061786382400223</v>
      </c>
      <c r="AD141">
        <f t="shared" si="59"/>
        <v>23.038076672109757</v>
      </c>
      <c r="AE141">
        <f t="shared" si="60"/>
        <v>-1.4680769772855555</v>
      </c>
      <c r="AF141">
        <f t="shared" si="73"/>
        <v>0</v>
      </c>
      <c r="AG141">
        <f t="shared" si="80"/>
        <v>0</v>
      </c>
      <c r="AH141">
        <f t="shared" si="61"/>
        <v>-1.4890083286750222</v>
      </c>
      <c r="AI141">
        <f t="shared" si="62"/>
        <v>22.476498283756751</v>
      </c>
      <c r="AJ141">
        <f t="shared" si="63"/>
        <v>-0.90649858893254986</v>
      </c>
      <c r="AK141">
        <f t="shared" si="74"/>
        <v>0</v>
      </c>
      <c r="AL141">
        <f t="shared" si="81"/>
        <v>0</v>
      </c>
      <c r="AM141">
        <f t="shared" si="64"/>
        <v>-0.68843636475806225</v>
      </c>
      <c r="AN141">
        <f t="shared" si="65"/>
        <v>0</v>
      </c>
      <c r="AO141">
        <f t="shared" si="66"/>
        <v>21.569999694824201</v>
      </c>
      <c r="AP141">
        <f t="shared" si="82"/>
        <v>0</v>
      </c>
      <c r="AQ141">
        <f>IF(AND(AP141=1,AP140=1),0,AP141)</f>
        <v>0</v>
      </c>
      <c r="AR141">
        <f t="shared" si="67"/>
        <v>0</v>
      </c>
    </row>
    <row r="142" spans="1:44" x14ac:dyDescent="0.3">
      <c r="A142">
        <v>128</v>
      </c>
      <c r="B142" t="str">
        <f>HLOOKUP($B$14,BD_PRECOS!$A$1:$BX$251,A142+1,)</f>
        <v>2020-08-05</v>
      </c>
      <c r="C142">
        <f>HLOOKUP($C$1,BD_PRECOS!$A$1:$BX$251,$A142+1,)</f>
        <v>4.9795246124267596</v>
      </c>
      <c r="D142">
        <f>HLOOKUP($C$2,BD_PRECOS!$A$1:$CD$251,$A142+1,)</f>
        <v>21.889999389648398</v>
      </c>
      <c r="E142">
        <f t="shared" si="44"/>
        <v>22.792377019119911</v>
      </c>
      <c r="F142">
        <f t="shared" si="45"/>
        <v>-0.90237762947151268</v>
      </c>
      <c r="G142">
        <f t="shared" si="68"/>
        <v>0</v>
      </c>
      <c r="H142">
        <f t="shared" si="75"/>
        <v>0</v>
      </c>
      <c r="I142">
        <f t="shared" si="46"/>
        <v>-1.2087241105333677</v>
      </c>
      <c r="J142">
        <f t="shared" si="47"/>
        <v>23.025708113708728</v>
      </c>
      <c r="K142">
        <f t="shared" si="48"/>
        <v>-1.1357087240603292</v>
      </c>
      <c r="L142">
        <f t="shared" si="69"/>
        <v>0</v>
      </c>
      <c r="M142">
        <f t="shared" si="76"/>
        <v>0</v>
      </c>
      <c r="N142">
        <f t="shared" si="49"/>
        <v>-1.5440103350837489</v>
      </c>
      <c r="O142">
        <f t="shared" si="50"/>
        <v>22.667056084200631</v>
      </c>
      <c r="P142">
        <f t="shared" si="51"/>
        <v>-0.77705669455223259</v>
      </c>
      <c r="Q142">
        <f t="shared" si="70"/>
        <v>0</v>
      </c>
      <c r="R142">
        <f t="shared" si="77"/>
        <v>0</v>
      </c>
      <c r="S142">
        <f t="shared" si="52"/>
        <v>-1.0416680664386144</v>
      </c>
      <c r="T142">
        <f t="shared" si="53"/>
        <v>22.837696141251158</v>
      </c>
      <c r="U142">
        <f t="shared" si="54"/>
        <v>-0.94769675160275924</v>
      </c>
      <c r="V142">
        <f t="shared" si="71"/>
        <v>0</v>
      </c>
      <c r="W142">
        <f t="shared" si="78"/>
        <v>0</v>
      </c>
      <c r="X142">
        <f t="shared" si="55"/>
        <v>-1.24005317128308</v>
      </c>
      <c r="Y142">
        <f t="shared" si="56"/>
        <v>22.971440215720222</v>
      </c>
      <c r="Z142">
        <f t="shared" si="57"/>
        <v>-1.0814408260718231</v>
      </c>
      <c r="AA142">
        <f t="shared" si="72"/>
        <v>0</v>
      </c>
      <c r="AB142">
        <f t="shared" si="79"/>
        <v>0</v>
      </c>
      <c r="AC142">
        <f t="shared" si="58"/>
        <v>-1.1036004505437396</v>
      </c>
      <c r="AD142">
        <f t="shared" si="59"/>
        <v>22.870943939217142</v>
      </c>
      <c r="AE142">
        <f t="shared" si="60"/>
        <v>-0.98094454956874344</v>
      </c>
      <c r="AF142">
        <f t="shared" si="73"/>
        <v>0</v>
      </c>
      <c r="AG142">
        <f t="shared" si="80"/>
        <v>0</v>
      </c>
      <c r="AH142">
        <f t="shared" si="61"/>
        <v>-0.99493052944465543</v>
      </c>
      <c r="AI142">
        <f t="shared" si="62"/>
        <v>22.336432803557383</v>
      </c>
      <c r="AJ142">
        <f t="shared" si="63"/>
        <v>-0.44643341390898428</v>
      </c>
      <c r="AK142">
        <f t="shared" si="74"/>
        <v>0</v>
      </c>
      <c r="AL142">
        <f t="shared" si="81"/>
        <v>0</v>
      </c>
      <c r="AM142">
        <f t="shared" si="64"/>
        <v>-0.33904189187976874</v>
      </c>
      <c r="AN142">
        <f t="shared" si="65"/>
        <v>0</v>
      </c>
      <c r="AO142">
        <f t="shared" si="66"/>
        <v>21.889999389648398</v>
      </c>
      <c r="AP142">
        <f t="shared" si="82"/>
        <v>0</v>
      </c>
      <c r="AQ142">
        <f>IF(AND(AP142=1,AP141=1),0,AP142)</f>
        <v>0</v>
      </c>
      <c r="AR142">
        <f t="shared" si="67"/>
        <v>0</v>
      </c>
    </row>
    <row r="143" spans="1:44" x14ac:dyDescent="0.3">
      <c r="A143">
        <v>129</v>
      </c>
      <c r="B143" t="str">
        <f>HLOOKUP($B$14,BD_PRECOS!$A$1:$BX$251,A143+1,)</f>
        <v>2020-08-06</v>
      </c>
      <c r="C143">
        <f>HLOOKUP($C$1,BD_PRECOS!$A$1:$BX$251,$A143+1,)</f>
        <v>5.5109367370605504</v>
      </c>
      <c r="D143">
        <f>HLOOKUP($C$2,BD_PRECOS!$A$1:$CD$251,$A143+1,)</f>
        <v>22.7700004577637</v>
      </c>
      <c r="E143">
        <f t="shared" si="44"/>
        <v>24.201869910298935</v>
      </c>
      <c r="F143">
        <f t="shared" si="45"/>
        <v>-1.4318694525352349</v>
      </c>
      <c r="G143">
        <f t="shared" si="68"/>
        <v>0</v>
      </c>
      <c r="H143">
        <f t="shared" si="75"/>
        <v>0</v>
      </c>
      <c r="I143">
        <f t="shared" si="46"/>
        <v>-1.917972114877422</v>
      </c>
      <c r="J143">
        <f t="shared" si="47"/>
        <v>24.526293928293171</v>
      </c>
      <c r="K143">
        <f t="shared" si="48"/>
        <v>-1.7562934705294708</v>
      </c>
      <c r="L143">
        <f t="shared" si="69"/>
        <v>0</v>
      </c>
      <c r="M143">
        <f t="shared" si="76"/>
        <v>0</v>
      </c>
      <c r="N143">
        <f t="shared" si="49"/>
        <v>-2.3877031253601255</v>
      </c>
      <c r="O143">
        <f t="shared" si="50"/>
        <v>24.000216529547934</v>
      </c>
      <c r="P143">
        <f t="shared" si="51"/>
        <v>-1.2302160717842341</v>
      </c>
      <c r="Q143">
        <f t="shared" si="70"/>
        <v>0</v>
      </c>
      <c r="R143">
        <f t="shared" si="77"/>
        <v>0</v>
      </c>
      <c r="S143">
        <f t="shared" si="52"/>
        <v>-1.6491419555115254</v>
      </c>
      <c r="T143">
        <f t="shared" si="53"/>
        <v>24.229027834348482</v>
      </c>
      <c r="U143">
        <f t="shared" si="54"/>
        <v>-1.4590273765847819</v>
      </c>
      <c r="V143">
        <f t="shared" si="71"/>
        <v>0</v>
      </c>
      <c r="W143">
        <f t="shared" si="78"/>
        <v>0</v>
      </c>
      <c r="X143">
        <f t="shared" si="55"/>
        <v>-1.9091249624554729</v>
      </c>
      <c r="Y143">
        <f t="shared" si="56"/>
        <v>24.302045230107744</v>
      </c>
      <c r="Z143">
        <f t="shared" si="57"/>
        <v>-1.5320447723440438</v>
      </c>
      <c r="AA143">
        <f t="shared" si="72"/>
        <v>0</v>
      </c>
      <c r="AB143">
        <f t="shared" si="79"/>
        <v>0</v>
      </c>
      <c r="AC143">
        <f t="shared" si="58"/>
        <v>-1.5634376474887925</v>
      </c>
      <c r="AD143">
        <f t="shared" si="59"/>
        <v>24.160244668363898</v>
      </c>
      <c r="AE143">
        <f t="shared" si="60"/>
        <v>-1.3902442106001978</v>
      </c>
      <c r="AF143">
        <f t="shared" si="73"/>
        <v>0</v>
      </c>
      <c r="AG143">
        <f t="shared" si="80"/>
        <v>0</v>
      </c>
      <c r="AH143">
        <f t="shared" si="61"/>
        <v>-1.4100658483885986</v>
      </c>
      <c r="AI143">
        <f t="shared" si="62"/>
        <v>23.416930457271718</v>
      </c>
      <c r="AJ143">
        <f t="shared" si="63"/>
        <v>-0.64692999950801777</v>
      </c>
      <c r="AK143">
        <f t="shared" si="74"/>
        <v>0</v>
      </c>
      <c r="AL143">
        <f t="shared" si="81"/>
        <v>0</v>
      </c>
      <c r="AM143">
        <f t="shared" si="64"/>
        <v>-0.49130814162510911</v>
      </c>
      <c r="AN143">
        <f t="shared" si="65"/>
        <v>0</v>
      </c>
      <c r="AO143">
        <f t="shared" si="66"/>
        <v>22.7700004577637</v>
      </c>
      <c r="AP143">
        <f>AP144</f>
        <v>0</v>
      </c>
      <c r="AQ143">
        <v>0</v>
      </c>
      <c r="AR143">
        <f t="shared" si="67"/>
        <v>0</v>
      </c>
    </row>
    <row r="144" spans="1:44" x14ac:dyDescent="0.3">
      <c r="A144">
        <v>130</v>
      </c>
      <c r="B144" t="str">
        <f>HLOOKUP($B$14,BD_PRECOS!$A$1:$BX$251,A144+1,)</f>
        <v>2020-08-07</v>
      </c>
      <c r="C144">
        <f>HLOOKUP($C$1,BD_PRECOS!$A$1:$BX$251,$A144+1,)</f>
        <v>5.16650295257568</v>
      </c>
      <c r="D144">
        <f>HLOOKUP($C$2,BD_PRECOS!$A$1:$CD$251,$A144+1,)</f>
        <v>23.329999923706101</v>
      </c>
      <c r="E144">
        <f t="shared" ref="E144:E207" si="83">$C$6+$C$5*C144</f>
        <v>23.288309703053258</v>
      </c>
      <c r="F144">
        <f t="shared" ref="F144:F207" si="84">D144-E144</f>
        <v>4.1690220652842669E-2</v>
      </c>
      <c r="G144">
        <f t="shared" si="68"/>
        <v>1</v>
      </c>
      <c r="H144">
        <f t="shared" si="75"/>
        <v>1</v>
      </c>
      <c r="I144">
        <f t="shared" ref="I144:I207" si="85">IF($C$7=0,0,F144/$C$7)</f>
        <v>5.5843555104595953E-2</v>
      </c>
      <c r="J144">
        <f t="shared" ref="J144:J207" si="86">$D$6+$D$5*$C144</f>
        <v>23.553692011432865</v>
      </c>
      <c r="K144">
        <f t="shared" ref="K144:K207" si="87">$D144-J144</f>
        <v>-0.2236920877267643</v>
      </c>
      <c r="L144">
        <f t="shared" si="69"/>
        <v>0</v>
      </c>
      <c r="M144">
        <f t="shared" si="76"/>
        <v>0</v>
      </c>
      <c r="N144">
        <f t="shared" ref="N144:N207" si="88">IF($D$7=0,0,K144/$D$7)</f>
        <v>-0.30411221469866762</v>
      </c>
      <c r="O144">
        <f t="shared" ref="O144:O207" si="89">$E$6+$E$5*$C144</f>
        <v>23.136131055711704</v>
      </c>
      <c r="P144">
        <f t="shared" ref="P144:P207" si="90">$D144-O144</f>
        <v>0.19386886799439651</v>
      </c>
      <c r="Q144">
        <f t="shared" si="70"/>
        <v>1</v>
      </c>
      <c r="R144">
        <f t="shared" si="77"/>
        <v>1</v>
      </c>
      <c r="S144">
        <f t="shared" ref="S144:S207" si="91">IF($E$7=0,0,P144/$E$7)</f>
        <v>0.25988709740508054</v>
      </c>
      <c r="T144">
        <f t="shared" ref="T144:T207" si="92">$F$6+$F$5*$C144</f>
        <v>23.327238774007608</v>
      </c>
      <c r="U144">
        <f t="shared" ref="U144:U207" si="93">$D144-T144</f>
        <v>2.7611496984931705E-3</v>
      </c>
      <c r="V144">
        <f t="shared" si="71"/>
        <v>1</v>
      </c>
      <c r="W144">
        <f t="shared" si="78"/>
        <v>1</v>
      </c>
      <c r="X144">
        <f t="shared" ref="X144:X207" si="94">IF($F$7=0,0,U144/$F$7)</f>
        <v>3.6129409900509859E-3</v>
      </c>
      <c r="Y144">
        <f t="shared" ref="Y144:Y207" si="95">$G$6+$G$5*$C144</f>
        <v>23.439616054115817</v>
      </c>
      <c r="Z144">
        <f t="shared" ref="Z144:Z207" si="96">$D144-Y144</f>
        <v>-0.10961613040971585</v>
      </c>
      <c r="AA144">
        <f t="shared" si="72"/>
        <v>0</v>
      </c>
      <c r="AB144">
        <f t="shared" si="79"/>
        <v>0</v>
      </c>
      <c r="AC144">
        <f t="shared" ref="AC144:AC207" si="97">IF($G$7=0,0,Z144/$G$7)</f>
        <v>-0.11186225634410202</v>
      </c>
      <c r="AD144">
        <f t="shared" ref="AD144:AD207" si="98">$H$6+$H$5*$C144</f>
        <v>23.324586788361355</v>
      </c>
      <c r="AE144">
        <f t="shared" ref="AE144:AE207" si="99">$D144-AD144</f>
        <v>5.4131353447459674E-3</v>
      </c>
      <c r="AF144">
        <f t="shared" si="73"/>
        <v>1</v>
      </c>
      <c r="AG144">
        <f t="shared" si="80"/>
        <v>1</v>
      </c>
      <c r="AH144">
        <f t="shared" ref="AH144:AH207" si="100">IF($H$7=0,0,AE144/$H$7)</f>
        <v>5.4903140211864342E-3</v>
      </c>
      <c r="AI144">
        <f t="shared" ref="AI144:AI207" si="101">$I$6+$I$5*$C144</f>
        <v>22.716607903938339</v>
      </c>
      <c r="AJ144">
        <f t="shared" ref="AJ144:AJ207" si="102">$D144-AI144</f>
        <v>0.61339201976776181</v>
      </c>
      <c r="AK144">
        <f t="shared" si="74"/>
        <v>1</v>
      </c>
      <c r="AL144">
        <f t="shared" si="81"/>
        <v>1</v>
      </c>
      <c r="AM144">
        <f t="shared" ref="AM144:AM207" si="103">IF($I$7=0,0,AJ144/$I$7)</f>
        <v>0.46583787047896247</v>
      </c>
      <c r="AN144">
        <f t="shared" ref="AN144:AN207" si="104">$J$6+$J$5*$C144</f>
        <v>0</v>
      </c>
      <c r="AO144">
        <f t="shared" ref="AO144:AO207" si="105">$D144-AN144</f>
        <v>23.329999923706101</v>
      </c>
      <c r="AP144">
        <f>IF(AND(AO144&gt;0,AO143&gt;0),0,IF(AND(AO144&lt;0,AO143&lt;0),0,1))</f>
        <v>0</v>
      </c>
      <c r="AQ144">
        <v>0</v>
      </c>
      <c r="AR144">
        <f t="shared" ref="AR144:AR207" si="106">IF($J$7=0,0,AO144/$J$7)</f>
        <v>0</v>
      </c>
    </row>
    <row r="145" spans="1:44" x14ac:dyDescent="0.3">
      <c r="A145">
        <v>131</v>
      </c>
      <c r="B145" t="str">
        <f>HLOOKUP($B$14,BD_PRECOS!$A$1:$BX$251,A145+1,)</f>
        <v>2020-08-10</v>
      </c>
      <c r="C145">
        <f>HLOOKUP($C$1,BD_PRECOS!$A$1:$BX$251,$A145+1,)</f>
        <v>5.06809377670288</v>
      </c>
      <c r="D145">
        <f>HLOOKUP($C$2,BD_PRECOS!$A$1:$CD$251,$A145+1,)</f>
        <v>22.870000839233398</v>
      </c>
      <c r="E145">
        <f t="shared" si="83"/>
        <v>23.027293765723854</v>
      </c>
      <c r="F145">
        <f t="shared" si="84"/>
        <v>-0.1572929264904559</v>
      </c>
      <c r="G145">
        <f t="shared" ref="G145:G208" si="107">IF(AND(F145&gt;0,F144&gt;0),0,IF(AND(F145&lt;0,F144&lt;0),0,1))</f>
        <v>1</v>
      </c>
      <c r="H145">
        <f t="shared" si="75"/>
        <v>0</v>
      </c>
      <c r="I145">
        <f t="shared" si="85"/>
        <v>-0.21069200571463051</v>
      </c>
      <c r="J145">
        <f t="shared" si="86"/>
        <v>23.275807095951436</v>
      </c>
      <c r="K145">
        <f t="shared" si="87"/>
        <v>-0.40580625671803716</v>
      </c>
      <c r="L145">
        <f t="shared" ref="L145:L208" si="108">IF(AND(K145&gt;0,K144&gt;0),0,IF(AND(K145&lt;0,K144&lt;0),0,1))</f>
        <v>0</v>
      </c>
      <c r="M145">
        <f t="shared" si="76"/>
        <v>0</v>
      </c>
      <c r="N145">
        <f t="shared" si="88"/>
        <v>-0.55169872445306223</v>
      </c>
      <c r="O145">
        <f t="shared" si="89"/>
        <v>22.88925068800603</v>
      </c>
      <c r="P145">
        <f t="shared" si="90"/>
        <v>-1.924984877263114E-2</v>
      </c>
      <c r="Q145">
        <f t="shared" ref="Q145:Q208" si="109">IF(AND(P145&gt;0,P144&gt;0),0,IF(AND(P145&lt;0,P144&lt;0),0,1))</f>
        <v>1</v>
      </c>
      <c r="R145">
        <f t="shared" si="77"/>
        <v>0</v>
      </c>
      <c r="S145">
        <f t="shared" si="91"/>
        <v>-2.5805006109338079E-2</v>
      </c>
      <c r="T145">
        <f t="shared" si="92"/>
        <v>23.069586005212074</v>
      </c>
      <c r="U145">
        <f t="shared" si="93"/>
        <v>-0.19958516597867515</v>
      </c>
      <c r="V145">
        <f t="shared" ref="V145:V208" si="110">IF(AND(U145&gt;0,U144&gt;0),0,IF(AND(U145&lt;0,U144&lt;0),0,1))</f>
        <v>1</v>
      </c>
      <c r="W145">
        <f t="shared" si="78"/>
        <v>0</v>
      </c>
      <c r="X145">
        <f t="shared" si="94"/>
        <v>-0.2611554989445164</v>
      </c>
      <c r="Y145">
        <f t="shared" si="95"/>
        <v>23.193208912072663</v>
      </c>
      <c r="Z145">
        <f t="shared" si="96"/>
        <v>-0.32320807283926456</v>
      </c>
      <c r="AA145">
        <f t="shared" ref="AA145:AA208" si="111">IF(AND(Z145&gt;0,Z144&gt;0),0,IF(AND(Z145&lt;0,Z144&lt;0),0,1))</f>
        <v>0</v>
      </c>
      <c r="AB145">
        <f t="shared" si="79"/>
        <v>0</v>
      </c>
      <c r="AC145">
        <f t="shared" si="97"/>
        <v>-0.32983087581446335</v>
      </c>
      <c r="AD145">
        <f t="shared" si="98"/>
        <v>23.08582855096704</v>
      </c>
      <c r="AE145">
        <f t="shared" si="99"/>
        <v>-0.21582771173364179</v>
      </c>
      <c r="AF145">
        <f t="shared" ref="AF145:AF208" si="112">IF(AND(AE145&gt;0,AE144&gt;0),0,IF(AND(AE145&lt;0,AE144&lt;0),0,1))</f>
        <v>1</v>
      </c>
      <c r="AG145">
        <f t="shared" si="80"/>
        <v>0</v>
      </c>
      <c r="AH145">
        <f t="shared" si="100"/>
        <v>-0.21890491118828775</v>
      </c>
      <c r="AI145">
        <f t="shared" si="101"/>
        <v>22.516516715375797</v>
      </c>
      <c r="AJ145">
        <f t="shared" si="102"/>
        <v>0.35348412385760142</v>
      </c>
      <c r="AK145">
        <f t="shared" ref="AK145:AK208" si="113">IF(AND(AJ145&gt;0,AJ144&gt;0),0,IF(AND(AJ145&lt;0,AJ144&lt;0),0,1))</f>
        <v>0</v>
      </c>
      <c r="AL145">
        <f t="shared" si="81"/>
        <v>0</v>
      </c>
      <c r="AM145">
        <f t="shared" si="103"/>
        <v>0.26845196252845227</v>
      </c>
      <c r="AN145">
        <f t="shared" si="104"/>
        <v>0</v>
      </c>
      <c r="AO145">
        <f t="shared" si="105"/>
        <v>22.870000839233398</v>
      </c>
      <c r="AP145">
        <f t="shared" si="82"/>
        <v>0</v>
      </c>
      <c r="AQ145">
        <f>IF(AND(AP145=1,AP144=1),0,AP145)</f>
        <v>0</v>
      </c>
      <c r="AR145">
        <f t="shared" si="106"/>
        <v>0</v>
      </c>
    </row>
    <row r="146" spans="1:44" x14ac:dyDescent="0.3">
      <c r="A146">
        <v>132</v>
      </c>
      <c r="B146" t="str">
        <f>HLOOKUP($B$14,BD_PRECOS!$A$1:$BX$251,A146+1,)</f>
        <v>2020-08-11</v>
      </c>
      <c r="C146">
        <f>HLOOKUP($C$1,BD_PRECOS!$A$1:$BX$251,$A146+1,)</f>
        <v>4.9795246124267596</v>
      </c>
      <c r="D146">
        <f>HLOOKUP($C$2,BD_PRECOS!$A$1:$CD$251,$A146+1,)</f>
        <v>22.290000915527301</v>
      </c>
      <c r="E146">
        <f t="shared" si="83"/>
        <v>22.792377019119911</v>
      </c>
      <c r="F146">
        <f t="shared" si="84"/>
        <v>-0.50237610359260998</v>
      </c>
      <c r="G146">
        <f t="shared" si="107"/>
        <v>0</v>
      </c>
      <c r="H146">
        <f t="shared" ref="H146:H209" si="114">IF(AND(G146=1,G145=1),0,G146)</f>
        <v>0</v>
      </c>
      <c r="I146">
        <f t="shared" si="85"/>
        <v>-0.67292682036436313</v>
      </c>
      <c r="J146">
        <f t="shared" si="86"/>
        <v>23.025708113708728</v>
      </c>
      <c r="K146">
        <f t="shared" si="87"/>
        <v>-0.73570719818142649</v>
      </c>
      <c r="L146">
        <f t="shared" si="108"/>
        <v>0</v>
      </c>
      <c r="M146">
        <f t="shared" si="76"/>
        <v>0</v>
      </c>
      <c r="N146">
        <f t="shared" si="88"/>
        <v>-1.0002032154217113</v>
      </c>
      <c r="O146">
        <f t="shared" si="89"/>
        <v>22.667056084200631</v>
      </c>
      <c r="P146">
        <f t="shared" si="90"/>
        <v>-0.37705516867332989</v>
      </c>
      <c r="Q146">
        <f t="shared" si="109"/>
        <v>0</v>
      </c>
      <c r="R146">
        <f t="shared" si="77"/>
        <v>0</v>
      </c>
      <c r="S146">
        <f t="shared" si="91"/>
        <v>-0.50545388933166446</v>
      </c>
      <c r="T146">
        <f t="shared" si="92"/>
        <v>22.837696141251158</v>
      </c>
      <c r="U146">
        <f t="shared" si="93"/>
        <v>-0.54769522572385654</v>
      </c>
      <c r="V146">
        <f t="shared" si="110"/>
        <v>0</v>
      </c>
      <c r="W146">
        <f t="shared" si="78"/>
        <v>0</v>
      </c>
      <c r="X146">
        <f t="shared" si="94"/>
        <v>-0.71665456318895882</v>
      </c>
      <c r="Y146">
        <f t="shared" si="95"/>
        <v>22.971440215720222</v>
      </c>
      <c r="Z146">
        <f t="shared" si="96"/>
        <v>-0.68143930019292043</v>
      </c>
      <c r="AA146">
        <f t="shared" si="111"/>
        <v>0</v>
      </c>
      <c r="AB146">
        <f t="shared" si="79"/>
        <v>0</v>
      </c>
      <c r="AC146">
        <f t="shared" si="97"/>
        <v>-0.6954025597894079</v>
      </c>
      <c r="AD146">
        <f t="shared" si="98"/>
        <v>22.870943939217142</v>
      </c>
      <c r="AE146">
        <f t="shared" si="99"/>
        <v>-0.58094302368984074</v>
      </c>
      <c r="AF146">
        <f t="shared" si="112"/>
        <v>0</v>
      </c>
      <c r="AG146">
        <f t="shared" si="80"/>
        <v>0</v>
      </c>
      <c r="AH146">
        <f t="shared" si="100"/>
        <v>-0.58922591535986391</v>
      </c>
      <c r="AI146">
        <f t="shared" si="101"/>
        <v>22.336432803557383</v>
      </c>
      <c r="AJ146">
        <f t="shared" si="102"/>
        <v>-4.6431888030081581E-2</v>
      </c>
      <c r="AK146">
        <f t="shared" si="113"/>
        <v>1</v>
      </c>
      <c r="AL146">
        <f t="shared" si="81"/>
        <v>1</v>
      </c>
      <c r="AM146">
        <f t="shared" si="103"/>
        <v>-3.5262493063473711E-2</v>
      </c>
      <c r="AN146">
        <f t="shared" si="104"/>
        <v>0</v>
      </c>
      <c r="AO146">
        <f t="shared" si="105"/>
        <v>22.290000915527301</v>
      </c>
      <c r="AP146">
        <f t="shared" si="82"/>
        <v>0</v>
      </c>
      <c r="AQ146">
        <f>IF(AND(AP146=1,AP145=1),0,AP146)</f>
        <v>0</v>
      </c>
      <c r="AR146">
        <f t="shared" si="106"/>
        <v>0</v>
      </c>
    </row>
    <row r="147" spans="1:44" x14ac:dyDescent="0.3">
      <c r="A147">
        <v>133</v>
      </c>
      <c r="B147" t="str">
        <f>HLOOKUP($B$14,BD_PRECOS!$A$1:$BX$251,A147+1,)</f>
        <v>2020-08-12</v>
      </c>
      <c r="C147">
        <f>HLOOKUP($C$1,BD_PRECOS!$A$1:$BX$251,$A147+1,)</f>
        <v>4.9500021934509304</v>
      </c>
      <c r="D147">
        <f>HLOOKUP($C$2,BD_PRECOS!$A$1:$CD$251,$A147+1,)</f>
        <v>22.530000686645501</v>
      </c>
      <c r="E147">
        <f t="shared" si="83"/>
        <v>22.714073123239636</v>
      </c>
      <c r="F147">
        <f t="shared" si="84"/>
        <v>-0.18407243659413552</v>
      </c>
      <c r="G147">
        <f t="shared" si="107"/>
        <v>0</v>
      </c>
      <c r="H147">
        <f t="shared" si="114"/>
        <v>0</v>
      </c>
      <c r="I147">
        <f t="shared" si="85"/>
        <v>-0.24656284124226518</v>
      </c>
      <c r="J147">
        <f t="shared" si="86"/>
        <v>22.942343581599346</v>
      </c>
      <c r="K147">
        <f t="shared" si="87"/>
        <v>-0.41234289495384502</v>
      </c>
      <c r="L147">
        <f t="shared" si="108"/>
        <v>0</v>
      </c>
      <c r="M147">
        <f t="shared" ref="M147:M210" si="115">IF(AND(L147=1,L146=1),0,L147)</f>
        <v>0</v>
      </c>
      <c r="N147">
        <f t="shared" si="88"/>
        <v>-0.56058536658143143</v>
      </c>
      <c r="O147">
        <f t="shared" si="89"/>
        <v>22.592992811262196</v>
      </c>
      <c r="P147">
        <f t="shared" si="90"/>
        <v>-6.2992124616695122E-2</v>
      </c>
      <c r="Q147">
        <f t="shared" si="109"/>
        <v>0</v>
      </c>
      <c r="R147">
        <f t="shared" ref="R147:R210" si="116">IF(AND(Q147=1,Q146=1),0,Q147)</f>
        <v>0</v>
      </c>
      <c r="S147">
        <f t="shared" si="91"/>
        <v>-8.4442853539977311E-2</v>
      </c>
      <c r="T147">
        <f t="shared" si="92"/>
        <v>22.760401184523786</v>
      </c>
      <c r="U147">
        <f t="shared" si="93"/>
        <v>-0.23040049787828565</v>
      </c>
      <c r="V147">
        <f t="shared" si="110"/>
        <v>0</v>
      </c>
      <c r="W147">
        <f t="shared" ref="W147:W210" si="117">IF(AND(V147=1,V146=1),0,V147)</f>
        <v>0</v>
      </c>
      <c r="X147">
        <f t="shared" si="94"/>
        <v>-0.30147709969035291</v>
      </c>
      <c r="Y147">
        <f t="shared" si="95"/>
        <v>22.897518908875448</v>
      </c>
      <c r="Z147">
        <f t="shared" si="96"/>
        <v>-0.3675182222299469</v>
      </c>
      <c r="AA147">
        <f t="shared" si="111"/>
        <v>0</v>
      </c>
      <c r="AB147">
        <f t="shared" ref="AB147:AB210" si="118">IF(AND(AA147=1,AA146=1),0,AA147)</f>
        <v>0</v>
      </c>
      <c r="AC147">
        <f t="shared" si="97"/>
        <v>-0.37504897712181101</v>
      </c>
      <c r="AD147">
        <f t="shared" si="98"/>
        <v>22.799317277823327</v>
      </c>
      <c r="AE147">
        <f t="shared" si="99"/>
        <v>-0.26931659117782658</v>
      </c>
      <c r="AF147">
        <f t="shared" si="112"/>
        <v>0</v>
      </c>
      <c r="AG147">
        <f t="shared" ref="AG147:AG210" si="119">IF(AND(AF147=1,AF146=1),0,AF147)</f>
        <v>0</v>
      </c>
      <c r="AH147">
        <f t="shared" si="100"/>
        <v>-0.27315641721704387</v>
      </c>
      <c r="AI147">
        <f t="shared" si="101"/>
        <v>22.276406125661509</v>
      </c>
      <c r="AJ147">
        <f t="shared" si="102"/>
        <v>0.25359456098399136</v>
      </c>
      <c r="AK147">
        <f t="shared" si="113"/>
        <v>1</v>
      </c>
      <c r="AL147">
        <f t="shared" ref="AL147:AL210" si="120">IF(AND(AK147=1,AK146=1),0,AK147)</f>
        <v>0</v>
      </c>
      <c r="AM147">
        <f t="shared" si="103"/>
        <v>0.19259127351959512</v>
      </c>
      <c r="AN147">
        <f t="shared" si="104"/>
        <v>0</v>
      </c>
      <c r="AO147">
        <f t="shared" si="105"/>
        <v>22.530000686645501</v>
      </c>
      <c r="AP147">
        <f>AP148</f>
        <v>0</v>
      </c>
      <c r="AQ147">
        <v>0</v>
      </c>
      <c r="AR147">
        <f t="shared" si="106"/>
        <v>0</v>
      </c>
    </row>
    <row r="148" spans="1:44" x14ac:dyDescent="0.3">
      <c r="A148">
        <v>134</v>
      </c>
      <c r="B148" t="str">
        <f>HLOOKUP($B$14,BD_PRECOS!$A$1:$BX$251,A148+1,)</f>
        <v>2020-08-13</v>
      </c>
      <c r="C148">
        <f>HLOOKUP($C$1,BD_PRECOS!$A$1:$BX$251,$A148+1,)</f>
        <v>4.9106378555297896</v>
      </c>
      <c r="D148">
        <f>HLOOKUP($C$2,BD_PRECOS!$A$1:$CD$251,$A148+1,)</f>
        <v>22.0200004577637</v>
      </c>
      <c r="E148">
        <f t="shared" si="83"/>
        <v>22.609664977670789</v>
      </c>
      <c r="F148">
        <f t="shared" si="84"/>
        <v>-0.5896645199070889</v>
      </c>
      <c r="G148">
        <f t="shared" si="107"/>
        <v>0</v>
      </c>
      <c r="H148">
        <f t="shared" si="114"/>
        <v>0</v>
      </c>
      <c r="I148">
        <f t="shared" si="85"/>
        <v>-0.78984861665421191</v>
      </c>
      <c r="J148">
        <f t="shared" si="86"/>
        <v>22.83118773033668</v>
      </c>
      <c r="K148">
        <f t="shared" si="87"/>
        <v>-0.81118727257297962</v>
      </c>
      <c r="L148">
        <f t="shared" si="108"/>
        <v>0</v>
      </c>
      <c r="M148">
        <f t="shared" si="115"/>
        <v>0</v>
      </c>
      <c r="N148">
        <f t="shared" si="88"/>
        <v>-1.102819328589173</v>
      </c>
      <c r="O148">
        <f t="shared" si="89"/>
        <v>22.494238989433395</v>
      </c>
      <c r="P148">
        <f t="shared" si="90"/>
        <v>-0.47423853166969465</v>
      </c>
      <c r="Q148">
        <f t="shared" si="109"/>
        <v>0</v>
      </c>
      <c r="R148">
        <f t="shared" si="116"/>
        <v>0</v>
      </c>
      <c r="S148">
        <f t="shared" si="91"/>
        <v>-0.63573113490736755</v>
      </c>
      <c r="T148">
        <f t="shared" si="92"/>
        <v>22.657338329182995</v>
      </c>
      <c r="U148">
        <f t="shared" si="93"/>
        <v>-0.63733787141929454</v>
      </c>
      <c r="V148">
        <f t="shared" si="110"/>
        <v>0</v>
      </c>
      <c r="W148">
        <f t="shared" si="117"/>
        <v>0</v>
      </c>
      <c r="X148">
        <f t="shared" si="94"/>
        <v>-0.8339512056949453</v>
      </c>
      <c r="Y148">
        <f t="shared" si="95"/>
        <v>22.798954380521845</v>
      </c>
      <c r="Z148">
        <f t="shared" si="96"/>
        <v>-0.77895392275814501</v>
      </c>
      <c r="AA148">
        <f t="shared" si="111"/>
        <v>0</v>
      </c>
      <c r="AB148">
        <f t="shared" si="118"/>
        <v>0</v>
      </c>
      <c r="AC148">
        <f t="shared" si="97"/>
        <v>-0.79491533830035832</v>
      </c>
      <c r="AD148">
        <f t="shared" si="98"/>
        <v>22.703812363216642</v>
      </c>
      <c r="AE148">
        <f t="shared" si="99"/>
        <v>-0.68381190545294146</v>
      </c>
      <c r="AF148">
        <f t="shared" si="112"/>
        <v>0</v>
      </c>
      <c r="AG148">
        <f t="shared" si="119"/>
        <v>0</v>
      </c>
      <c r="AH148">
        <f t="shared" si="100"/>
        <v>-0.69356146729390222</v>
      </c>
      <c r="AI148">
        <f t="shared" si="101"/>
        <v>22.196368292890718</v>
      </c>
      <c r="AJ148">
        <f t="shared" si="102"/>
        <v>-0.17636783512701726</v>
      </c>
      <c r="AK148">
        <f t="shared" si="113"/>
        <v>1</v>
      </c>
      <c r="AL148">
        <f t="shared" si="120"/>
        <v>0</v>
      </c>
      <c r="AM148">
        <f t="shared" si="103"/>
        <v>-0.13394177636621499</v>
      </c>
      <c r="AN148">
        <f t="shared" si="104"/>
        <v>0</v>
      </c>
      <c r="AO148">
        <f t="shared" si="105"/>
        <v>22.0200004577637</v>
      </c>
      <c r="AP148">
        <f t="shared" ref="AP148:AP210" si="121">IF(AND(AO148&gt;0,AO147&gt;0),0,IF(AND(AO148&lt;0,AO147&lt;0),0,1))</f>
        <v>0</v>
      </c>
      <c r="AQ148">
        <v>0</v>
      </c>
      <c r="AR148">
        <f t="shared" si="106"/>
        <v>0</v>
      </c>
    </row>
    <row r="149" spans="1:44" x14ac:dyDescent="0.3">
      <c r="A149">
        <v>135</v>
      </c>
      <c r="B149" t="str">
        <f>HLOOKUP($B$14,BD_PRECOS!$A$1:$BX$251,A149+1,)</f>
        <v>2020-08-14</v>
      </c>
      <c r="C149">
        <f>HLOOKUP($C$1,BD_PRECOS!$A$1:$BX$251,$A149+1,)</f>
        <v>4.8712739944457999</v>
      </c>
      <c r="D149">
        <f>HLOOKUP($C$2,BD_PRECOS!$A$1:$CD$251,$A149+1,)</f>
        <v>22.809999465942401</v>
      </c>
      <c r="E149">
        <f t="shared" si="83"/>
        <v>22.505258096842699</v>
      </c>
      <c r="F149">
        <f t="shared" si="84"/>
        <v>0.30474136909970184</v>
      </c>
      <c r="G149">
        <f t="shared" si="107"/>
        <v>1</v>
      </c>
      <c r="H149">
        <f t="shared" si="114"/>
        <v>1</v>
      </c>
      <c r="I149">
        <f t="shared" si="85"/>
        <v>0.40819744226536842</v>
      </c>
      <c r="J149">
        <f t="shared" si="86"/>
        <v>22.720033225552633</v>
      </c>
      <c r="K149">
        <f t="shared" si="87"/>
        <v>8.9966240389767194E-2</v>
      </c>
      <c r="L149">
        <f t="shared" si="108"/>
        <v>1</v>
      </c>
      <c r="M149">
        <f t="shared" si="115"/>
        <v>1</v>
      </c>
      <c r="N149">
        <f t="shared" si="88"/>
        <v>0.12231023855642292</v>
      </c>
      <c r="O149">
        <f t="shared" si="89"/>
        <v>22.3954863638521</v>
      </c>
      <c r="P149">
        <f t="shared" si="90"/>
        <v>0.41451310209030012</v>
      </c>
      <c r="Q149">
        <f t="shared" si="109"/>
        <v>1</v>
      </c>
      <c r="R149">
        <f t="shared" si="116"/>
        <v>1</v>
      </c>
      <c r="S149">
        <f t="shared" si="91"/>
        <v>0.55566738514064884</v>
      </c>
      <c r="T149">
        <f t="shared" si="92"/>
        <v>22.554276722286883</v>
      </c>
      <c r="U149">
        <f t="shared" si="93"/>
        <v>0.25572274365551806</v>
      </c>
      <c r="V149">
        <f t="shared" si="110"/>
        <v>1</v>
      </c>
      <c r="W149">
        <f t="shared" si="117"/>
        <v>1</v>
      </c>
      <c r="X149">
        <f t="shared" si="94"/>
        <v>0.33461104377843903</v>
      </c>
      <c r="Y149">
        <f t="shared" si="95"/>
        <v>22.700391046122753</v>
      </c>
      <c r="Z149">
        <f t="shared" si="96"/>
        <v>0.1096084198196472</v>
      </c>
      <c r="AA149">
        <f t="shared" si="111"/>
        <v>1</v>
      </c>
      <c r="AB149">
        <f t="shared" si="118"/>
        <v>1</v>
      </c>
      <c r="AC149">
        <f t="shared" si="97"/>
        <v>0.11185438775761206</v>
      </c>
      <c r="AD149">
        <f t="shared" si="98"/>
        <v>22.608308605502053</v>
      </c>
      <c r="AE149">
        <f t="shared" si="99"/>
        <v>0.20169086044034756</v>
      </c>
      <c r="AF149">
        <f t="shared" si="112"/>
        <v>1</v>
      </c>
      <c r="AG149">
        <f t="shared" si="119"/>
        <v>1</v>
      </c>
      <c r="AH149">
        <f t="shared" si="100"/>
        <v>0.20456650138918023</v>
      </c>
      <c r="AI149">
        <f t="shared" si="101"/>
        <v>22.116331429652607</v>
      </c>
      <c r="AJ149">
        <f t="shared" si="102"/>
        <v>0.69366803628979312</v>
      </c>
      <c r="AK149">
        <f t="shared" si="113"/>
        <v>1</v>
      </c>
      <c r="AL149">
        <f t="shared" si="120"/>
        <v>0</v>
      </c>
      <c r="AM149">
        <f t="shared" si="103"/>
        <v>0.52680313801099776</v>
      </c>
      <c r="AN149">
        <f t="shared" si="104"/>
        <v>0</v>
      </c>
      <c r="AO149">
        <f t="shared" si="105"/>
        <v>22.809999465942401</v>
      </c>
      <c r="AP149">
        <f t="shared" si="121"/>
        <v>0</v>
      </c>
      <c r="AQ149">
        <f>IF(AND(AP149=1,AP148=1),0,AP149)</f>
        <v>0</v>
      </c>
      <c r="AR149">
        <f t="shared" si="106"/>
        <v>0</v>
      </c>
    </row>
    <row r="150" spans="1:44" x14ac:dyDescent="0.3">
      <c r="A150">
        <v>136</v>
      </c>
      <c r="B150" t="str">
        <f>HLOOKUP($B$14,BD_PRECOS!$A$1:$BX$251,A150+1,)</f>
        <v>2020-08-17</v>
      </c>
      <c r="C150">
        <f>HLOOKUP($C$1,BD_PRECOS!$A$1:$BX$251,$A150+1,)</f>
        <v>4.7236604690551802</v>
      </c>
      <c r="D150">
        <f>HLOOKUP($C$2,BD_PRECOS!$A$1:$CD$251,$A150+1,)</f>
        <v>22.219999313354499</v>
      </c>
      <c r="E150">
        <f t="shared" si="83"/>
        <v>22.113734823218991</v>
      </c>
      <c r="F150">
        <f t="shared" si="84"/>
        <v>0.10626449013550854</v>
      </c>
      <c r="G150">
        <f t="shared" si="107"/>
        <v>0</v>
      </c>
      <c r="H150">
        <f t="shared" si="114"/>
        <v>0</v>
      </c>
      <c r="I150">
        <f t="shared" si="85"/>
        <v>0.14234002165540083</v>
      </c>
      <c r="J150">
        <f t="shared" si="86"/>
        <v>22.303206525569806</v>
      </c>
      <c r="K150">
        <f t="shared" si="87"/>
        <v>-8.320721221530647E-2</v>
      </c>
      <c r="L150">
        <f t="shared" si="108"/>
        <v>1</v>
      </c>
      <c r="M150">
        <f t="shared" si="115"/>
        <v>0</v>
      </c>
      <c r="N150">
        <f t="shared" si="88"/>
        <v>-0.11312125450144507</v>
      </c>
      <c r="O150">
        <f t="shared" si="89"/>
        <v>22.025166410417356</v>
      </c>
      <c r="P150">
        <f t="shared" si="90"/>
        <v>0.19483290293714361</v>
      </c>
      <c r="Q150">
        <f t="shared" si="109"/>
        <v>0</v>
      </c>
      <c r="R150">
        <f t="shared" si="116"/>
        <v>0</v>
      </c>
      <c r="S150">
        <f t="shared" si="91"/>
        <v>0.26117941548409707</v>
      </c>
      <c r="T150">
        <f t="shared" si="92"/>
        <v>22.167798193315932</v>
      </c>
      <c r="U150">
        <f t="shared" si="93"/>
        <v>5.2201120038567694E-2</v>
      </c>
      <c r="V150">
        <f t="shared" si="110"/>
        <v>0</v>
      </c>
      <c r="W150">
        <f t="shared" si="117"/>
        <v>0</v>
      </c>
      <c r="X150">
        <f t="shared" si="94"/>
        <v>6.8304723361010344E-2</v>
      </c>
      <c r="Y150">
        <f t="shared" si="95"/>
        <v>22.330780930035296</v>
      </c>
      <c r="Z150">
        <f t="shared" si="96"/>
        <v>-0.11078161668079645</v>
      </c>
      <c r="AA150">
        <f t="shared" si="111"/>
        <v>1</v>
      </c>
      <c r="AB150">
        <f t="shared" si="118"/>
        <v>0</v>
      </c>
      <c r="AC150">
        <f t="shared" si="97"/>
        <v>-0.11305162440091854</v>
      </c>
      <c r="AD150">
        <f t="shared" si="98"/>
        <v>22.25017182785664</v>
      </c>
      <c r="AE150">
        <f t="shared" si="99"/>
        <v>-3.0172514502140757E-2</v>
      </c>
      <c r="AF150">
        <f t="shared" si="112"/>
        <v>1</v>
      </c>
      <c r="AG150">
        <f t="shared" si="119"/>
        <v>0</v>
      </c>
      <c r="AH150">
        <f t="shared" si="100"/>
        <v>-3.0602704140095447E-2</v>
      </c>
      <c r="AI150">
        <f t="shared" si="101"/>
        <v>21.816195131575142</v>
      </c>
      <c r="AJ150">
        <f t="shared" si="102"/>
        <v>0.40380418177935695</v>
      </c>
      <c r="AK150">
        <f t="shared" si="113"/>
        <v>0</v>
      </c>
      <c r="AL150">
        <f t="shared" si="120"/>
        <v>0</v>
      </c>
      <c r="AM150">
        <f t="shared" si="103"/>
        <v>0.30666730910815465</v>
      </c>
      <c r="AN150">
        <f t="shared" si="104"/>
        <v>0</v>
      </c>
      <c r="AO150">
        <f t="shared" si="105"/>
        <v>22.219999313354499</v>
      </c>
      <c r="AP150">
        <f t="shared" si="121"/>
        <v>0</v>
      </c>
      <c r="AQ150">
        <f>IF(AND(AP150=1,AP149=1),0,AP150)</f>
        <v>0</v>
      </c>
      <c r="AR150">
        <f t="shared" si="106"/>
        <v>0</v>
      </c>
    </row>
    <row r="151" spans="1:44" x14ac:dyDescent="0.3">
      <c r="A151">
        <v>137</v>
      </c>
      <c r="B151" t="str">
        <f>HLOOKUP($B$14,BD_PRECOS!$A$1:$BX$251,A151+1,)</f>
        <v>2020-08-18</v>
      </c>
      <c r="C151">
        <f>HLOOKUP($C$1,BD_PRECOS!$A$1:$BX$251,$A151+1,)</f>
        <v>4.7630238533020002</v>
      </c>
      <c r="D151">
        <f>HLOOKUP($C$2,BD_PRECOS!$A$1:$CD$251,$A151+1,)</f>
        <v>22.4799995422363</v>
      </c>
      <c r="E151">
        <f t="shared" si="83"/>
        <v>22.218140439306268</v>
      </c>
      <c r="F151">
        <f t="shared" si="84"/>
        <v>0.2618591029300319</v>
      </c>
      <c r="G151">
        <f t="shared" si="107"/>
        <v>0</v>
      </c>
      <c r="H151">
        <f t="shared" si="114"/>
        <v>0</v>
      </c>
      <c r="I151">
        <f t="shared" si="85"/>
        <v>0.35075715635763166</v>
      </c>
      <c r="J151">
        <f t="shared" si="86"/>
        <v>22.414359683875183</v>
      </c>
      <c r="K151">
        <f t="shared" si="87"/>
        <v>6.563985836111641E-2</v>
      </c>
      <c r="L151">
        <f t="shared" si="108"/>
        <v>1</v>
      </c>
      <c r="M151">
        <f t="shared" si="115"/>
        <v>0</v>
      </c>
      <c r="N151">
        <f t="shared" si="88"/>
        <v>8.9238215359181736E-2</v>
      </c>
      <c r="O151">
        <f t="shared" si="89"/>
        <v>22.123917839751098</v>
      </c>
      <c r="P151">
        <f t="shared" si="90"/>
        <v>0.3560817024852021</v>
      </c>
      <c r="Q151">
        <f t="shared" si="109"/>
        <v>0</v>
      </c>
      <c r="R151">
        <f t="shared" si="116"/>
        <v>0</v>
      </c>
      <c r="S151">
        <f t="shared" si="91"/>
        <v>0.47733832180117436</v>
      </c>
      <c r="T151">
        <f t="shared" si="92"/>
        <v>22.270858551767311</v>
      </c>
      <c r="U151">
        <f t="shared" si="93"/>
        <v>0.20914099046898826</v>
      </c>
      <c r="V151">
        <f t="shared" si="110"/>
        <v>0</v>
      </c>
      <c r="W151">
        <f t="shared" si="117"/>
        <v>0</v>
      </c>
      <c r="X151">
        <f t="shared" si="94"/>
        <v>0.27365921434018159</v>
      </c>
      <c r="Y151">
        <f t="shared" si="95"/>
        <v>22.429343070479824</v>
      </c>
      <c r="Z151">
        <f t="shared" si="96"/>
        <v>5.0656471756475696E-2</v>
      </c>
      <c r="AA151">
        <f t="shared" si="111"/>
        <v>1</v>
      </c>
      <c r="AB151">
        <f t="shared" si="118"/>
        <v>0</v>
      </c>
      <c r="AC151">
        <f t="shared" si="97"/>
        <v>5.1694465111390149E-2</v>
      </c>
      <c r="AD151">
        <f t="shared" si="98"/>
        <v>22.345674428679089</v>
      </c>
      <c r="AE151">
        <f t="shared" si="99"/>
        <v>0.13432511355721033</v>
      </c>
      <c r="AF151">
        <f t="shared" si="112"/>
        <v>1</v>
      </c>
      <c r="AG151">
        <f t="shared" si="119"/>
        <v>0</v>
      </c>
      <c r="AH151">
        <f t="shared" si="100"/>
        <v>0.13624027617865175</v>
      </c>
      <c r="AI151">
        <f t="shared" si="101"/>
        <v>21.896231025280532</v>
      </c>
      <c r="AJ151">
        <f t="shared" si="102"/>
        <v>0.58376851695576804</v>
      </c>
      <c r="AK151">
        <f t="shared" si="113"/>
        <v>0</v>
      </c>
      <c r="AL151">
        <f t="shared" si="120"/>
        <v>0</v>
      </c>
      <c r="AM151">
        <f t="shared" si="103"/>
        <v>0.44334043161223008</v>
      </c>
      <c r="AN151">
        <f t="shared" si="104"/>
        <v>0</v>
      </c>
      <c r="AO151">
        <f t="shared" si="105"/>
        <v>22.4799995422363</v>
      </c>
      <c r="AP151">
        <f>AP152</f>
        <v>0</v>
      </c>
      <c r="AQ151">
        <v>0</v>
      </c>
      <c r="AR151">
        <f t="shared" si="106"/>
        <v>0</v>
      </c>
    </row>
    <row r="152" spans="1:44" x14ac:dyDescent="0.3">
      <c r="A152">
        <v>138</v>
      </c>
      <c r="B152" t="str">
        <f>HLOOKUP($B$14,BD_PRECOS!$A$1:$BX$251,A152+1,)</f>
        <v>2020-08-19</v>
      </c>
      <c r="C152">
        <f>HLOOKUP($C$1,BD_PRECOS!$A$1:$BX$251,$A152+1,)</f>
        <v>4.8220696449279803</v>
      </c>
      <c r="D152">
        <f>HLOOKUP($C$2,BD_PRECOS!$A$1:$CD$251,$A152+1,)</f>
        <v>22.370000839233398</v>
      </c>
      <c r="E152">
        <f t="shared" si="83"/>
        <v>22.374750760548391</v>
      </c>
      <c r="F152">
        <f t="shared" si="84"/>
        <v>-4.7499213149926334E-3</v>
      </c>
      <c r="G152">
        <f t="shared" si="107"/>
        <v>1</v>
      </c>
      <c r="H152">
        <f t="shared" si="114"/>
        <v>1</v>
      </c>
      <c r="I152">
        <f t="shared" si="85"/>
        <v>-6.3624631518518875E-3</v>
      </c>
      <c r="J152">
        <f t="shared" si="86"/>
        <v>22.581091441051242</v>
      </c>
      <c r="K152">
        <f t="shared" si="87"/>
        <v>-0.211090601817844</v>
      </c>
      <c r="L152">
        <f t="shared" si="108"/>
        <v>1</v>
      </c>
      <c r="M152">
        <f t="shared" si="115"/>
        <v>0</v>
      </c>
      <c r="N152">
        <f t="shared" si="88"/>
        <v>-0.28698033566262032</v>
      </c>
      <c r="O152">
        <f t="shared" si="89"/>
        <v>22.272046778123027</v>
      </c>
      <c r="P152">
        <f t="shared" si="90"/>
        <v>9.7954061110371526E-2</v>
      </c>
      <c r="Q152">
        <f t="shared" si="109"/>
        <v>0</v>
      </c>
      <c r="R152">
        <f t="shared" si="116"/>
        <v>0</v>
      </c>
      <c r="S152">
        <f t="shared" si="91"/>
        <v>0.13131038977207077</v>
      </c>
      <c r="T152">
        <f t="shared" si="92"/>
        <v>22.425450962111469</v>
      </c>
      <c r="U152">
        <f t="shared" si="93"/>
        <v>-5.5450122878070829E-2</v>
      </c>
      <c r="V152">
        <f t="shared" si="110"/>
        <v>1</v>
      </c>
      <c r="W152">
        <f t="shared" si="117"/>
        <v>1</v>
      </c>
      <c r="X152">
        <f t="shared" si="94"/>
        <v>-7.255601605334025E-2</v>
      </c>
      <c r="Y152">
        <f t="shared" si="95"/>
        <v>22.577188072078449</v>
      </c>
      <c r="Z152">
        <f t="shared" si="96"/>
        <v>-0.20718723284505103</v>
      </c>
      <c r="AA152">
        <f t="shared" si="111"/>
        <v>1</v>
      </c>
      <c r="AB152">
        <f t="shared" si="118"/>
        <v>0</v>
      </c>
      <c r="AC152">
        <f t="shared" si="97"/>
        <v>-0.21143267204480706</v>
      </c>
      <c r="AD152">
        <f t="shared" si="98"/>
        <v>22.488930065250955</v>
      </c>
      <c r="AE152">
        <f t="shared" si="99"/>
        <v>-0.11892922601755629</v>
      </c>
      <c r="AF152">
        <f t="shared" si="112"/>
        <v>1</v>
      </c>
      <c r="AG152">
        <f t="shared" si="119"/>
        <v>0</v>
      </c>
      <c r="AH152">
        <f t="shared" si="100"/>
        <v>-0.12062487921474321</v>
      </c>
      <c r="AI152">
        <f t="shared" si="101"/>
        <v>22.016286320137688</v>
      </c>
      <c r="AJ152">
        <f t="shared" si="102"/>
        <v>0.3537145190957105</v>
      </c>
      <c r="AK152">
        <f t="shared" si="113"/>
        <v>0</v>
      </c>
      <c r="AL152">
        <f t="shared" si="120"/>
        <v>0</v>
      </c>
      <c r="AM152">
        <f t="shared" si="103"/>
        <v>0.26862693517829189</v>
      </c>
      <c r="AN152">
        <f t="shared" si="104"/>
        <v>0</v>
      </c>
      <c r="AO152">
        <f t="shared" si="105"/>
        <v>22.370000839233398</v>
      </c>
      <c r="AP152">
        <f>IF(AND(AO152&gt;0,AO151&gt;0),0,IF(AND(AO152&lt;0,AO151&lt;0),0,1))</f>
        <v>0</v>
      </c>
      <c r="AQ152">
        <v>0</v>
      </c>
      <c r="AR152">
        <f t="shared" si="106"/>
        <v>0</v>
      </c>
    </row>
    <row r="153" spans="1:44" x14ac:dyDescent="0.3">
      <c r="A153">
        <v>139</v>
      </c>
      <c r="B153" t="str">
        <f>HLOOKUP($B$14,BD_PRECOS!$A$1:$BX$251,A153+1,)</f>
        <v>2020-08-20</v>
      </c>
      <c r="C153">
        <f>HLOOKUP($C$1,BD_PRECOS!$A$1:$BX$251,$A153+1,)</f>
        <v>4.8023877143859899</v>
      </c>
      <c r="D153">
        <f>HLOOKUP($C$2,BD_PRECOS!$A$1:$CD$251,$A153+1,)</f>
        <v>22.780000686645501</v>
      </c>
      <c r="E153">
        <f t="shared" si="83"/>
        <v>22.322547320134358</v>
      </c>
      <c r="F153">
        <f t="shared" si="84"/>
        <v>0.45745336651114243</v>
      </c>
      <c r="G153">
        <f t="shared" si="107"/>
        <v>1</v>
      </c>
      <c r="H153">
        <f t="shared" si="114"/>
        <v>0</v>
      </c>
      <c r="I153">
        <f t="shared" si="85"/>
        <v>0.61275334791988101</v>
      </c>
      <c r="J153">
        <f t="shared" si="86"/>
        <v>22.52551418865923</v>
      </c>
      <c r="K153">
        <f t="shared" si="87"/>
        <v>0.25448649798627088</v>
      </c>
      <c r="L153">
        <f t="shared" si="108"/>
        <v>1</v>
      </c>
      <c r="M153">
        <f t="shared" si="115"/>
        <v>0</v>
      </c>
      <c r="N153">
        <f t="shared" si="88"/>
        <v>0.34597760385716586</v>
      </c>
      <c r="O153">
        <f t="shared" si="89"/>
        <v>22.222670465332392</v>
      </c>
      <c r="P153">
        <f t="shared" si="90"/>
        <v>0.55733022131310861</v>
      </c>
      <c r="Q153">
        <f t="shared" si="109"/>
        <v>0</v>
      </c>
      <c r="R153">
        <f t="shared" si="116"/>
        <v>0</v>
      </c>
      <c r="S153">
        <f t="shared" si="91"/>
        <v>0.74711806496637423</v>
      </c>
      <c r="T153">
        <f t="shared" si="92"/>
        <v>22.373920158663424</v>
      </c>
      <c r="U153">
        <f t="shared" si="93"/>
        <v>0.40608052798207694</v>
      </c>
      <c r="V153">
        <f t="shared" si="110"/>
        <v>1</v>
      </c>
      <c r="W153">
        <f t="shared" si="117"/>
        <v>0</v>
      </c>
      <c r="X153">
        <f t="shared" si="94"/>
        <v>0.53135293084929458</v>
      </c>
      <c r="Y153">
        <f t="shared" si="95"/>
        <v>22.527906404878916</v>
      </c>
      <c r="Z153">
        <f t="shared" si="96"/>
        <v>0.25209428176658477</v>
      </c>
      <c r="AA153">
        <f t="shared" si="111"/>
        <v>1</v>
      </c>
      <c r="AB153">
        <f t="shared" si="118"/>
        <v>0</v>
      </c>
      <c r="AC153">
        <f t="shared" si="97"/>
        <v>0.25725990385222075</v>
      </c>
      <c r="AD153">
        <f t="shared" si="98"/>
        <v>22.441178186393675</v>
      </c>
      <c r="AE153">
        <f t="shared" si="99"/>
        <v>0.33882250025182614</v>
      </c>
      <c r="AF153">
        <f t="shared" si="112"/>
        <v>1</v>
      </c>
      <c r="AG153">
        <f t="shared" si="119"/>
        <v>0</v>
      </c>
      <c r="AH153">
        <f t="shared" si="100"/>
        <v>0.34365331833640755</v>
      </c>
      <c r="AI153">
        <f t="shared" si="101"/>
        <v>21.976267888518642</v>
      </c>
      <c r="AJ153">
        <f t="shared" si="102"/>
        <v>0.80373279812685894</v>
      </c>
      <c r="AK153">
        <f t="shared" si="113"/>
        <v>0</v>
      </c>
      <c r="AL153">
        <f t="shared" si="120"/>
        <v>0</v>
      </c>
      <c r="AM153">
        <f t="shared" si="103"/>
        <v>0.6103913371016304</v>
      </c>
      <c r="AN153">
        <f t="shared" si="104"/>
        <v>0</v>
      </c>
      <c r="AO153">
        <f t="shared" si="105"/>
        <v>22.780000686645501</v>
      </c>
      <c r="AP153">
        <f t="shared" si="121"/>
        <v>0</v>
      </c>
      <c r="AQ153">
        <f>IF(AND(AP153=1,AP152=1),0,AP153)</f>
        <v>0</v>
      </c>
      <c r="AR153">
        <f t="shared" si="106"/>
        <v>0</v>
      </c>
    </row>
    <row r="154" spans="1:44" x14ac:dyDescent="0.3">
      <c r="A154">
        <v>140</v>
      </c>
      <c r="B154" t="str">
        <f>HLOOKUP($B$14,BD_PRECOS!$A$1:$BX$251,A154+1,)</f>
        <v>2020-08-21</v>
      </c>
      <c r="C154">
        <f>HLOOKUP($C$1,BD_PRECOS!$A$1:$BX$251,$A154+1,)</f>
        <v>4.8614335060119602</v>
      </c>
      <c r="D154">
        <f>HLOOKUP($C$2,BD_PRECOS!$A$1:$CD$251,$A154+1,)</f>
        <v>22.559999465942401</v>
      </c>
      <c r="E154">
        <f t="shared" si="83"/>
        <v>22.479157641376453</v>
      </c>
      <c r="F154">
        <f t="shared" si="84"/>
        <v>8.0841824565947462E-2</v>
      </c>
      <c r="G154">
        <f t="shared" si="107"/>
        <v>0</v>
      </c>
      <c r="H154">
        <f t="shared" si="114"/>
        <v>0</v>
      </c>
      <c r="I154">
        <f t="shared" si="85"/>
        <v>0.10828666325604451</v>
      </c>
      <c r="J154">
        <f t="shared" si="86"/>
        <v>22.692245945835261</v>
      </c>
      <c r="K154">
        <f t="shared" si="87"/>
        <v>-0.13224647989285998</v>
      </c>
      <c r="L154">
        <f t="shared" si="108"/>
        <v>1</v>
      </c>
      <c r="M154">
        <f t="shared" si="115"/>
        <v>0</v>
      </c>
      <c r="N154">
        <f t="shared" si="88"/>
        <v>-0.17979075744264017</v>
      </c>
      <c r="O154">
        <f t="shared" si="89"/>
        <v>22.370799403704297</v>
      </c>
      <c r="P154">
        <f t="shared" si="90"/>
        <v>0.18920006223810404</v>
      </c>
      <c r="Q154">
        <f t="shared" si="109"/>
        <v>0</v>
      </c>
      <c r="R154">
        <f t="shared" si="116"/>
        <v>0</v>
      </c>
      <c r="S154">
        <f t="shared" si="91"/>
        <v>0.25362842168832728</v>
      </c>
      <c r="T154">
        <f t="shared" si="92"/>
        <v>22.528512569007553</v>
      </c>
      <c r="U154">
        <f t="shared" si="93"/>
        <v>3.1486896934847408E-2</v>
      </c>
      <c r="V154">
        <f t="shared" si="110"/>
        <v>0</v>
      </c>
      <c r="W154">
        <f t="shared" si="117"/>
        <v>0</v>
      </c>
      <c r="X154">
        <f t="shared" si="94"/>
        <v>4.1200337905439477E-2</v>
      </c>
      <c r="Y154">
        <f t="shared" si="95"/>
        <v>22.675751406477513</v>
      </c>
      <c r="Z154">
        <f t="shared" si="96"/>
        <v>-0.1157519405351124</v>
      </c>
      <c r="AA154">
        <f t="shared" si="111"/>
        <v>1</v>
      </c>
      <c r="AB154">
        <f t="shared" si="118"/>
        <v>0</v>
      </c>
      <c r="AC154">
        <f t="shared" si="97"/>
        <v>-0.11812379433637007</v>
      </c>
      <c r="AD154">
        <f t="shared" si="98"/>
        <v>22.584433822965522</v>
      </c>
      <c r="AE154">
        <f t="shared" si="99"/>
        <v>-2.4434357023121578E-2</v>
      </c>
      <c r="AF154">
        <f t="shared" si="112"/>
        <v>1</v>
      </c>
      <c r="AG154">
        <f t="shared" si="119"/>
        <v>0</v>
      </c>
      <c r="AH154">
        <f t="shared" si="100"/>
        <v>-2.4782733927561761E-2</v>
      </c>
      <c r="AI154">
        <f t="shared" si="101"/>
        <v>22.096323183375777</v>
      </c>
      <c r="AJ154">
        <f t="shared" si="102"/>
        <v>0.46367628256662385</v>
      </c>
      <c r="AK154">
        <f t="shared" si="113"/>
        <v>0</v>
      </c>
      <c r="AL154">
        <f t="shared" si="120"/>
        <v>0</v>
      </c>
      <c r="AM154">
        <f t="shared" si="103"/>
        <v>0.35213691261294428</v>
      </c>
      <c r="AN154">
        <f t="shared" si="104"/>
        <v>0</v>
      </c>
      <c r="AO154">
        <f t="shared" si="105"/>
        <v>22.559999465942401</v>
      </c>
      <c r="AP154">
        <f t="shared" si="121"/>
        <v>0</v>
      </c>
      <c r="AQ154">
        <f>IF(AND(AP154=1,AP153=1),0,AP154)</f>
        <v>0</v>
      </c>
      <c r="AR154">
        <f t="shared" si="106"/>
        <v>0</v>
      </c>
    </row>
    <row r="155" spans="1:44" x14ac:dyDescent="0.3">
      <c r="A155">
        <v>141</v>
      </c>
      <c r="B155" t="str">
        <f>HLOOKUP($B$14,BD_PRECOS!$A$1:$BX$251,A155+1,)</f>
        <v>2020-08-24</v>
      </c>
      <c r="C155">
        <f>HLOOKUP($C$1,BD_PRECOS!$A$1:$BX$251,$A155+1,)</f>
        <v>4.9500021934509304</v>
      </c>
      <c r="D155">
        <f>HLOOKUP($C$2,BD_PRECOS!$A$1:$CD$251,$A155+1,)</f>
        <v>22.409999847412099</v>
      </c>
      <c r="E155">
        <f t="shared" si="83"/>
        <v>22.714073123239636</v>
      </c>
      <c r="F155">
        <f t="shared" si="84"/>
        <v>-0.30407327582753751</v>
      </c>
      <c r="G155">
        <f t="shared" si="107"/>
        <v>1</v>
      </c>
      <c r="H155">
        <f t="shared" si="114"/>
        <v>1</v>
      </c>
      <c r="I155">
        <f t="shared" si="85"/>
        <v>-0.40730253926713794</v>
      </c>
      <c r="J155">
        <f t="shared" si="86"/>
        <v>22.942343581599346</v>
      </c>
      <c r="K155">
        <f t="shared" si="87"/>
        <v>-0.53234373418724701</v>
      </c>
      <c r="L155">
        <f t="shared" si="108"/>
        <v>0</v>
      </c>
      <c r="M155">
        <f t="shared" si="115"/>
        <v>0</v>
      </c>
      <c r="N155">
        <f t="shared" si="88"/>
        <v>-0.72372802109295364</v>
      </c>
      <c r="O155">
        <f t="shared" si="89"/>
        <v>22.592992811262196</v>
      </c>
      <c r="P155">
        <f t="shared" si="90"/>
        <v>-0.18299296385009711</v>
      </c>
      <c r="Q155">
        <f t="shared" si="109"/>
        <v>1</v>
      </c>
      <c r="R155">
        <f t="shared" si="116"/>
        <v>1</v>
      </c>
      <c r="S155">
        <f t="shared" si="91"/>
        <v>-0.24530761804380657</v>
      </c>
      <c r="T155">
        <f t="shared" si="92"/>
        <v>22.760401184523786</v>
      </c>
      <c r="U155">
        <f t="shared" si="93"/>
        <v>-0.35040133711168764</v>
      </c>
      <c r="V155">
        <f t="shared" si="110"/>
        <v>1</v>
      </c>
      <c r="W155">
        <f t="shared" si="117"/>
        <v>1</v>
      </c>
      <c r="X155">
        <f t="shared" si="94"/>
        <v>-0.45849718126850098</v>
      </c>
      <c r="Y155">
        <f t="shared" si="95"/>
        <v>22.897518908875448</v>
      </c>
      <c r="Z155">
        <f t="shared" si="96"/>
        <v>-0.48751906146334889</v>
      </c>
      <c r="AA155">
        <f t="shared" si="111"/>
        <v>0</v>
      </c>
      <c r="AB155">
        <f t="shared" si="118"/>
        <v>0</v>
      </c>
      <c r="AC155">
        <f t="shared" si="97"/>
        <v>-0.49750873363447468</v>
      </c>
      <c r="AD155">
        <f t="shared" si="98"/>
        <v>22.799317277823327</v>
      </c>
      <c r="AE155">
        <f t="shared" si="99"/>
        <v>-0.38931743041122857</v>
      </c>
      <c r="AF155">
        <f t="shared" si="112"/>
        <v>0</v>
      </c>
      <c r="AG155">
        <f t="shared" si="119"/>
        <v>0</v>
      </c>
      <c r="AH155">
        <f t="shared" si="100"/>
        <v>-0.39486818835108056</v>
      </c>
      <c r="AI155">
        <f t="shared" si="101"/>
        <v>22.276406125661509</v>
      </c>
      <c r="AJ155">
        <f t="shared" si="102"/>
        <v>0.13359372175058937</v>
      </c>
      <c r="AK155">
        <f t="shared" si="113"/>
        <v>0</v>
      </c>
      <c r="AL155">
        <f t="shared" si="120"/>
        <v>0</v>
      </c>
      <c r="AM155">
        <f t="shared" si="103"/>
        <v>0.10145716416919776</v>
      </c>
      <c r="AN155">
        <f t="shared" si="104"/>
        <v>0</v>
      </c>
      <c r="AO155">
        <f t="shared" si="105"/>
        <v>22.409999847412099</v>
      </c>
      <c r="AP155">
        <f>AP156</f>
        <v>0</v>
      </c>
      <c r="AQ155">
        <v>0</v>
      </c>
      <c r="AR155">
        <f t="shared" si="106"/>
        <v>0</v>
      </c>
    </row>
    <row r="156" spans="1:44" x14ac:dyDescent="0.3">
      <c r="A156">
        <v>142</v>
      </c>
      <c r="B156" t="str">
        <f>HLOOKUP($B$14,BD_PRECOS!$A$1:$BX$251,A156+1,)</f>
        <v>2020-08-25</v>
      </c>
      <c r="C156">
        <f>HLOOKUP($C$1,BD_PRECOS!$A$1:$BX$251,$A156+1,)</f>
        <v>4.7827062606811497</v>
      </c>
      <c r="D156">
        <f>HLOOKUP($C$2,BD_PRECOS!$A$1:$CD$251,$A156+1,)</f>
        <v>23.190000534057599</v>
      </c>
      <c r="E156">
        <f t="shared" si="83"/>
        <v>22.270345144461082</v>
      </c>
      <c r="F156">
        <f t="shared" si="84"/>
        <v>0.91965538959651738</v>
      </c>
      <c r="G156">
        <f t="shared" si="107"/>
        <v>1</v>
      </c>
      <c r="H156">
        <f t="shared" si="114"/>
        <v>0</v>
      </c>
      <c r="I156">
        <f t="shared" si="85"/>
        <v>1.2318674648863963</v>
      </c>
      <c r="J156">
        <f t="shared" si="86"/>
        <v>22.469938282745836</v>
      </c>
      <c r="K156">
        <f t="shared" si="87"/>
        <v>0.72006225131176294</v>
      </c>
      <c r="L156">
        <f t="shared" si="108"/>
        <v>1</v>
      </c>
      <c r="M156">
        <f t="shared" si="115"/>
        <v>1</v>
      </c>
      <c r="N156">
        <f t="shared" si="88"/>
        <v>0.97893371282228125</v>
      </c>
      <c r="O156">
        <f t="shared" si="89"/>
        <v>22.17329534878926</v>
      </c>
      <c r="P156">
        <f t="shared" si="90"/>
        <v>1.0167051852683393</v>
      </c>
      <c r="Q156">
        <f t="shared" si="109"/>
        <v>1</v>
      </c>
      <c r="R156">
        <f t="shared" si="116"/>
        <v>0</v>
      </c>
      <c r="S156">
        <f t="shared" si="91"/>
        <v>1.3629241365546143</v>
      </c>
      <c r="T156">
        <f t="shared" si="92"/>
        <v>22.322390603660057</v>
      </c>
      <c r="U156">
        <f t="shared" si="93"/>
        <v>0.86760993039754197</v>
      </c>
      <c r="V156">
        <f t="shared" si="110"/>
        <v>1</v>
      </c>
      <c r="W156">
        <f t="shared" si="117"/>
        <v>0</v>
      </c>
      <c r="X156">
        <f t="shared" si="94"/>
        <v>1.135260244172638</v>
      </c>
      <c r="Y156">
        <f t="shared" si="95"/>
        <v>22.478625931633893</v>
      </c>
      <c r="Z156">
        <f t="shared" si="96"/>
        <v>0.71137460242370665</v>
      </c>
      <c r="AA156">
        <f t="shared" si="111"/>
        <v>1</v>
      </c>
      <c r="AB156">
        <f t="shared" si="118"/>
        <v>1</v>
      </c>
      <c r="AC156">
        <f t="shared" si="97"/>
        <v>0.72595126132961085</v>
      </c>
      <c r="AD156">
        <f t="shared" si="98"/>
        <v>22.393427464428484</v>
      </c>
      <c r="AE156">
        <f t="shared" si="99"/>
        <v>0.79657306962911534</v>
      </c>
      <c r="AF156">
        <f t="shared" si="112"/>
        <v>1</v>
      </c>
      <c r="AG156">
        <f t="shared" si="119"/>
        <v>1</v>
      </c>
      <c r="AH156">
        <f t="shared" si="100"/>
        <v>0.8079303425008838</v>
      </c>
      <c r="AI156">
        <f t="shared" si="101"/>
        <v>21.936250426432274</v>
      </c>
      <c r="AJ156">
        <f t="shared" si="102"/>
        <v>1.2537501076253257</v>
      </c>
      <c r="AK156">
        <f t="shared" si="113"/>
        <v>0</v>
      </c>
      <c r="AL156">
        <f t="shared" si="120"/>
        <v>0</v>
      </c>
      <c r="AM156">
        <f t="shared" si="103"/>
        <v>0.95215500271763964</v>
      </c>
      <c r="AN156">
        <f t="shared" si="104"/>
        <v>0</v>
      </c>
      <c r="AO156">
        <f t="shared" si="105"/>
        <v>23.190000534057599</v>
      </c>
      <c r="AP156">
        <f>IF(AND(AO156&gt;0,AO155&gt;0),0,IF(AND(AO156&lt;0,AO155&lt;0),0,1))</f>
        <v>0</v>
      </c>
      <c r="AQ156">
        <v>0</v>
      </c>
      <c r="AR156">
        <f t="shared" si="106"/>
        <v>0</v>
      </c>
    </row>
    <row r="157" spans="1:44" x14ac:dyDescent="0.3">
      <c r="A157">
        <v>143</v>
      </c>
      <c r="B157" t="str">
        <f>HLOOKUP($B$14,BD_PRECOS!$A$1:$BX$251,A157+1,)</f>
        <v>2020-08-26</v>
      </c>
      <c r="C157">
        <f>HLOOKUP($C$1,BD_PRECOS!$A$1:$BX$251,$A157+1,)</f>
        <v>4.6646142005920401</v>
      </c>
      <c r="D157">
        <f>HLOOKUP($C$2,BD_PRECOS!$A$1:$CD$251,$A157+1,)</f>
        <v>22.299999237060501</v>
      </c>
      <c r="E157">
        <f t="shared" si="83"/>
        <v>21.957123237236083</v>
      </c>
      <c r="F157">
        <f t="shared" si="84"/>
        <v>0.34287599982441819</v>
      </c>
      <c r="G157">
        <f t="shared" si="107"/>
        <v>0</v>
      </c>
      <c r="H157">
        <f t="shared" si="114"/>
        <v>0</v>
      </c>
      <c r="I157">
        <f t="shared" si="85"/>
        <v>0.45927832691700454</v>
      </c>
      <c r="J157">
        <f t="shared" si="86"/>
        <v>22.136473421915102</v>
      </c>
      <c r="K157">
        <f t="shared" si="87"/>
        <v>0.16352581514539821</v>
      </c>
      <c r="L157">
        <f t="shared" si="108"/>
        <v>0</v>
      </c>
      <c r="M157">
        <f t="shared" si="115"/>
        <v>0</v>
      </c>
      <c r="N157">
        <f t="shared" si="88"/>
        <v>0.22231540824553653</v>
      </c>
      <c r="O157">
        <f t="shared" si="89"/>
        <v>21.877036275797895</v>
      </c>
      <c r="P157">
        <f t="shared" si="90"/>
        <v>0.42296296126260557</v>
      </c>
      <c r="Q157">
        <f t="shared" si="109"/>
        <v>0</v>
      </c>
      <c r="R157">
        <f t="shared" si="116"/>
        <v>0</v>
      </c>
      <c r="S157">
        <f t="shared" si="91"/>
        <v>0.56699467763732569</v>
      </c>
      <c r="T157">
        <f t="shared" si="92"/>
        <v>22.01320453452707</v>
      </c>
      <c r="U157">
        <f t="shared" si="93"/>
        <v>0.28679470253343098</v>
      </c>
      <c r="V157">
        <f t="shared" si="110"/>
        <v>0</v>
      </c>
      <c r="W157">
        <f t="shared" si="117"/>
        <v>0</v>
      </c>
      <c r="X157">
        <f t="shared" si="94"/>
        <v>0.3752684387514294</v>
      </c>
      <c r="Y157">
        <f t="shared" si="95"/>
        <v>22.182934734482139</v>
      </c>
      <c r="Z157">
        <f t="shared" si="96"/>
        <v>0.1170645025783621</v>
      </c>
      <c r="AA157">
        <f t="shared" si="111"/>
        <v>0</v>
      </c>
      <c r="AB157">
        <f t="shared" si="118"/>
        <v>0</v>
      </c>
      <c r="AC157">
        <f t="shared" si="97"/>
        <v>0.1194632518705919</v>
      </c>
      <c r="AD157">
        <f t="shared" si="98"/>
        <v>22.106915034392653</v>
      </c>
      <c r="AE157">
        <f t="shared" si="99"/>
        <v>0.19308420266784765</v>
      </c>
      <c r="AF157">
        <f t="shared" si="112"/>
        <v>0</v>
      </c>
      <c r="AG157">
        <f t="shared" si="119"/>
        <v>0</v>
      </c>
      <c r="AH157">
        <f t="shared" si="100"/>
        <v>0.19583713276369888</v>
      </c>
      <c r="AI157">
        <f t="shared" si="101"/>
        <v>21.696138867185287</v>
      </c>
      <c r="AJ157">
        <f t="shared" si="102"/>
        <v>0.60386036987521408</v>
      </c>
      <c r="AK157">
        <f t="shared" si="113"/>
        <v>0</v>
      </c>
      <c r="AL157">
        <f t="shared" si="120"/>
        <v>0</v>
      </c>
      <c r="AM157">
        <f t="shared" si="103"/>
        <v>0.45859910090746303</v>
      </c>
      <c r="AN157">
        <f t="shared" si="104"/>
        <v>0</v>
      </c>
      <c r="AO157">
        <f t="shared" si="105"/>
        <v>22.299999237060501</v>
      </c>
      <c r="AP157">
        <f t="shared" si="121"/>
        <v>0</v>
      </c>
      <c r="AQ157">
        <f>IF(AND(AP157=1,AP156=1),0,AP157)</f>
        <v>0</v>
      </c>
      <c r="AR157">
        <f t="shared" si="106"/>
        <v>0</v>
      </c>
    </row>
    <row r="158" spans="1:44" x14ac:dyDescent="0.3">
      <c r="A158">
        <v>144</v>
      </c>
      <c r="B158" t="str">
        <f>HLOOKUP($B$14,BD_PRECOS!$A$1:$BX$251,A158+1,)</f>
        <v>2020-08-27</v>
      </c>
      <c r="C158">
        <f>HLOOKUP($C$1,BD_PRECOS!$A$1:$BX$251,$A158+1,)</f>
        <v>4.5760455131530797</v>
      </c>
      <c r="D158">
        <f>HLOOKUP($C$2,BD_PRECOS!$A$1:$CD$251,$A158+1,)</f>
        <v>22.540000915527301</v>
      </c>
      <c r="E158">
        <f t="shared" si="83"/>
        <v>21.722207755372928</v>
      </c>
      <c r="F158">
        <f t="shared" si="84"/>
        <v>0.81779316015437331</v>
      </c>
      <c r="G158">
        <f t="shared" si="107"/>
        <v>0</v>
      </c>
      <c r="H158">
        <f t="shared" si="114"/>
        <v>0</v>
      </c>
      <c r="I158">
        <f t="shared" si="85"/>
        <v>1.0954242191118861</v>
      </c>
      <c r="J158">
        <f t="shared" si="86"/>
        <v>21.886375786151042</v>
      </c>
      <c r="K158">
        <f t="shared" si="87"/>
        <v>0.65362512937625894</v>
      </c>
      <c r="L158">
        <f t="shared" si="108"/>
        <v>0</v>
      </c>
      <c r="M158">
        <f t="shared" si="115"/>
        <v>0</v>
      </c>
      <c r="N158">
        <f t="shared" si="88"/>
        <v>0.88861160757781332</v>
      </c>
      <c r="O158">
        <f t="shared" si="89"/>
        <v>21.654842868240024</v>
      </c>
      <c r="P158">
        <f t="shared" si="90"/>
        <v>0.88515804728727687</v>
      </c>
      <c r="Q158">
        <f t="shared" si="109"/>
        <v>0</v>
      </c>
      <c r="R158">
        <f t="shared" si="116"/>
        <v>0</v>
      </c>
      <c r="S158">
        <f t="shared" si="91"/>
        <v>1.1865812083912741</v>
      </c>
      <c r="T158">
        <f t="shared" si="92"/>
        <v>21.781315919010861</v>
      </c>
      <c r="U158">
        <f t="shared" si="93"/>
        <v>0.75868499651643972</v>
      </c>
      <c r="V158">
        <f t="shared" si="110"/>
        <v>0</v>
      </c>
      <c r="W158">
        <f t="shared" si="117"/>
        <v>0</v>
      </c>
      <c r="X158">
        <f t="shared" si="94"/>
        <v>0.99273289092105865</v>
      </c>
      <c r="Y158">
        <f t="shared" si="95"/>
        <v>21.961167232084229</v>
      </c>
      <c r="Z158">
        <f t="shared" si="96"/>
        <v>0.57883368344307229</v>
      </c>
      <c r="AA158">
        <f t="shared" si="111"/>
        <v>0</v>
      </c>
      <c r="AB158">
        <f t="shared" si="118"/>
        <v>0</v>
      </c>
      <c r="AC158">
        <f t="shared" si="97"/>
        <v>0.59069446837698858</v>
      </c>
      <c r="AD158">
        <f t="shared" si="98"/>
        <v>21.892031579534873</v>
      </c>
      <c r="AE158">
        <f t="shared" si="99"/>
        <v>0.64796933599242834</v>
      </c>
      <c r="AF158">
        <f t="shared" si="112"/>
        <v>0</v>
      </c>
      <c r="AG158">
        <f t="shared" si="119"/>
        <v>0</v>
      </c>
      <c r="AH158">
        <f t="shared" si="100"/>
        <v>0.65720786644492168</v>
      </c>
      <c r="AI158">
        <f t="shared" si="101"/>
        <v>21.516055924899575</v>
      </c>
      <c r="AJ158">
        <f t="shared" si="102"/>
        <v>1.0239449906277258</v>
      </c>
      <c r="AK158">
        <f t="shared" si="113"/>
        <v>0</v>
      </c>
      <c r="AL158">
        <f t="shared" si="120"/>
        <v>0</v>
      </c>
      <c r="AM158">
        <f t="shared" si="103"/>
        <v>0.77763051775961556</v>
      </c>
      <c r="AN158">
        <f t="shared" si="104"/>
        <v>0</v>
      </c>
      <c r="AO158">
        <f t="shared" si="105"/>
        <v>22.540000915527301</v>
      </c>
      <c r="AP158">
        <f t="shared" si="121"/>
        <v>0</v>
      </c>
      <c r="AQ158">
        <f>IF(AND(AP158=1,AP157=1),0,AP158)</f>
        <v>0</v>
      </c>
      <c r="AR158">
        <f t="shared" si="106"/>
        <v>0</v>
      </c>
    </row>
    <row r="159" spans="1:44" x14ac:dyDescent="0.3">
      <c r="A159">
        <v>145</v>
      </c>
      <c r="B159" t="str">
        <f>HLOOKUP($B$14,BD_PRECOS!$A$1:$BX$251,A159+1,)</f>
        <v>2020-08-28</v>
      </c>
      <c r="C159">
        <f>HLOOKUP($C$1,BD_PRECOS!$A$1:$BX$251,$A159+1,)</f>
        <v>4.5858864784240696</v>
      </c>
      <c r="D159">
        <f>HLOOKUP($C$2,BD_PRECOS!$A$1:$CD$251,$A159+1,)</f>
        <v>23.7600002288818</v>
      </c>
      <c r="E159">
        <f t="shared" si="83"/>
        <v>21.74830947557993</v>
      </c>
      <c r="F159">
        <f t="shared" si="84"/>
        <v>2.0116907533018704</v>
      </c>
      <c r="G159">
        <f t="shared" si="107"/>
        <v>0</v>
      </c>
      <c r="H159">
        <f t="shared" si="114"/>
        <v>0</v>
      </c>
      <c r="I159">
        <f t="shared" si="85"/>
        <v>2.6946358564729542</v>
      </c>
      <c r="J159">
        <f t="shared" si="86"/>
        <v>21.914164412347034</v>
      </c>
      <c r="K159">
        <f t="shared" si="87"/>
        <v>1.8458358165347661</v>
      </c>
      <c r="L159">
        <f t="shared" si="108"/>
        <v>0</v>
      </c>
      <c r="M159">
        <f t="shared" si="115"/>
        <v>0</v>
      </c>
      <c r="N159">
        <f t="shared" si="88"/>
        <v>2.5094370741542682</v>
      </c>
      <c r="O159">
        <f t="shared" si="89"/>
        <v>21.679531024635327</v>
      </c>
      <c r="P159">
        <f t="shared" si="90"/>
        <v>2.080469204246473</v>
      </c>
      <c r="Q159">
        <f t="shared" si="109"/>
        <v>0</v>
      </c>
      <c r="R159">
        <f t="shared" si="116"/>
        <v>0</v>
      </c>
      <c r="S159">
        <f t="shared" si="91"/>
        <v>2.7889320669469289</v>
      </c>
      <c r="T159">
        <f t="shared" si="92"/>
        <v>21.80708132073487</v>
      </c>
      <c r="U159">
        <f t="shared" si="93"/>
        <v>1.9529189081469305</v>
      </c>
      <c r="V159">
        <f t="shared" si="110"/>
        <v>0</v>
      </c>
      <c r="W159">
        <f t="shared" si="117"/>
        <v>0</v>
      </c>
      <c r="X159">
        <f t="shared" si="94"/>
        <v>2.5553778476191207</v>
      </c>
      <c r="Y159">
        <f t="shared" si="95"/>
        <v>21.985808065683983</v>
      </c>
      <c r="Z159">
        <f t="shared" si="96"/>
        <v>1.7741921631978173</v>
      </c>
      <c r="AA159">
        <f t="shared" si="111"/>
        <v>0</v>
      </c>
      <c r="AB159">
        <f t="shared" si="118"/>
        <v>0</v>
      </c>
      <c r="AC159">
        <f t="shared" si="97"/>
        <v>1.8105468403374703</v>
      </c>
      <c r="AD159">
        <f t="shared" si="98"/>
        <v>21.9159075189635</v>
      </c>
      <c r="AE159">
        <f t="shared" si="99"/>
        <v>1.8440927099183</v>
      </c>
      <c r="AF159">
        <f t="shared" si="112"/>
        <v>0</v>
      </c>
      <c r="AG159">
        <f t="shared" si="119"/>
        <v>0</v>
      </c>
      <c r="AH159">
        <f t="shared" si="100"/>
        <v>1.8703851680817836</v>
      </c>
      <c r="AI159">
        <f t="shared" si="101"/>
        <v>21.536065140709084</v>
      </c>
      <c r="AJ159">
        <f t="shared" si="102"/>
        <v>2.2239350881727162</v>
      </c>
      <c r="AK159">
        <f t="shared" si="113"/>
        <v>0</v>
      </c>
      <c r="AL159">
        <f t="shared" si="120"/>
        <v>0</v>
      </c>
      <c r="AM159">
        <f t="shared" si="103"/>
        <v>1.6889577173665582</v>
      </c>
      <c r="AN159">
        <f t="shared" si="104"/>
        <v>0</v>
      </c>
      <c r="AO159">
        <f t="shared" si="105"/>
        <v>23.7600002288818</v>
      </c>
      <c r="AP159">
        <f>AP160</f>
        <v>0</v>
      </c>
      <c r="AQ159">
        <v>0</v>
      </c>
      <c r="AR159">
        <f t="shared" si="106"/>
        <v>0</v>
      </c>
    </row>
    <row r="160" spans="1:44" x14ac:dyDescent="0.3">
      <c r="A160">
        <v>146</v>
      </c>
      <c r="B160" t="str">
        <f>HLOOKUP($B$14,BD_PRECOS!$A$1:$BX$251,A160+1,)</f>
        <v>2020-08-31</v>
      </c>
      <c r="C160">
        <f>HLOOKUP($C$1,BD_PRECOS!$A$1:$BX$251,$A160+1,)</f>
        <v>4.4874773025512704</v>
      </c>
      <c r="D160">
        <f>HLOOKUP($C$2,BD_PRECOS!$A$1:$CD$251,$A160+1,)</f>
        <v>22.600000381469702</v>
      </c>
      <c r="E160">
        <f t="shared" si="83"/>
        <v>21.487293538250526</v>
      </c>
      <c r="F160">
        <f t="shared" si="84"/>
        <v>1.1127068432191756</v>
      </c>
      <c r="G160">
        <f t="shared" si="107"/>
        <v>0</v>
      </c>
      <c r="H160">
        <f t="shared" si="114"/>
        <v>0</v>
      </c>
      <c r="I160">
        <f t="shared" si="85"/>
        <v>1.4904575927288637</v>
      </c>
      <c r="J160">
        <f t="shared" si="86"/>
        <v>21.636279496865605</v>
      </c>
      <c r="K160">
        <f t="shared" si="87"/>
        <v>0.96372088460409699</v>
      </c>
      <c r="L160">
        <f t="shared" si="108"/>
        <v>0</v>
      </c>
      <c r="M160">
        <f t="shared" si="115"/>
        <v>0</v>
      </c>
      <c r="N160">
        <f t="shared" si="88"/>
        <v>1.3101906980559004</v>
      </c>
      <c r="O160">
        <f t="shared" si="89"/>
        <v>21.432650656929656</v>
      </c>
      <c r="P160">
        <f t="shared" si="90"/>
        <v>1.1673497245400455</v>
      </c>
      <c r="Q160">
        <f t="shared" si="109"/>
        <v>0</v>
      </c>
      <c r="R160">
        <f t="shared" si="116"/>
        <v>0</v>
      </c>
      <c r="S160">
        <f t="shared" si="91"/>
        <v>1.5648677103541013</v>
      </c>
      <c r="T160">
        <f t="shared" si="92"/>
        <v>21.549428551939336</v>
      </c>
      <c r="U160">
        <f t="shared" si="93"/>
        <v>1.0505718295303659</v>
      </c>
      <c r="V160">
        <f t="shared" si="110"/>
        <v>0</v>
      </c>
      <c r="W160">
        <f t="shared" si="117"/>
        <v>0</v>
      </c>
      <c r="X160">
        <f t="shared" si="94"/>
        <v>1.3746643392694358</v>
      </c>
      <c r="Y160">
        <f t="shared" si="95"/>
        <v>21.739400923640837</v>
      </c>
      <c r="Z160">
        <f t="shared" si="96"/>
        <v>0.86059945782886516</v>
      </c>
      <c r="AA160">
        <f t="shared" si="111"/>
        <v>0</v>
      </c>
      <c r="AB160">
        <f t="shared" si="118"/>
        <v>0</v>
      </c>
      <c r="AC160">
        <f t="shared" si="97"/>
        <v>0.87823385847886981</v>
      </c>
      <c r="AD160">
        <f t="shared" si="98"/>
        <v>21.677149281569186</v>
      </c>
      <c r="AE160">
        <f t="shared" si="99"/>
        <v>0.92285109990051595</v>
      </c>
      <c r="AF160">
        <f t="shared" si="112"/>
        <v>0</v>
      </c>
      <c r="AG160">
        <f t="shared" si="119"/>
        <v>0</v>
      </c>
      <c r="AH160">
        <f t="shared" si="100"/>
        <v>0.93600880276694831</v>
      </c>
      <c r="AI160">
        <f t="shared" si="101"/>
        <v>21.335973952146546</v>
      </c>
      <c r="AJ160">
        <f t="shared" si="102"/>
        <v>1.264026429323156</v>
      </c>
      <c r="AK160">
        <f t="shared" si="113"/>
        <v>0</v>
      </c>
      <c r="AL160">
        <f t="shared" si="120"/>
        <v>0</v>
      </c>
      <c r="AM160">
        <f t="shared" si="103"/>
        <v>0.95995931001509438</v>
      </c>
      <c r="AN160">
        <f t="shared" si="104"/>
        <v>0</v>
      </c>
      <c r="AO160">
        <f t="shared" si="105"/>
        <v>22.600000381469702</v>
      </c>
      <c r="AP160">
        <f>IF(AND(AO160&gt;0,AO159&gt;0),0,IF(AND(AO160&lt;0,AO159&lt;0),0,1))</f>
        <v>0</v>
      </c>
      <c r="AQ160">
        <v>0</v>
      </c>
      <c r="AR160">
        <f t="shared" si="106"/>
        <v>0</v>
      </c>
    </row>
    <row r="161" spans="1:44" x14ac:dyDescent="0.3">
      <c r="A161">
        <v>147</v>
      </c>
      <c r="B161" t="str">
        <f>HLOOKUP($B$14,BD_PRECOS!$A$1:$BX$251,A161+1,)</f>
        <v>2020-09-01</v>
      </c>
      <c r="C161">
        <f>HLOOKUP($C$1,BD_PRECOS!$A$1:$BX$251,$A161+1,)</f>
        <v>4.4776363372802699</v>
      </c>
      <c r="D161">
        <f>HLOOKUP($C$2,BD_PRECOS!$A$1:$CD$251,$A161+1,)</f>
        <v>22.639999389648398</v>
      </c>
      <c r="E161">
        <f t="shared" si="83"/>
        <v>21.461191818043496</v>
      </c>
      <c r="F161">
        <f t="shared" si="84"/>
        <v>1.1788075716049029</v>
      </c>
      <c r="G161">
        <f t="shared" si="107"/>
        <v>0</v>
      </c>
      <c r="H161">
        <f t="shared" si="114"/>
        <v>0</v>
      </c>
      <c r="I161">
        <f t="shared" si="85"/>
        <v>1.5789987328393946</v>
      </c>
      <c r="J161">
        <f t="shared" si="86"/>
        <v>21.608490870669584</v>
      </c>
      <c r="K161">
        <f t="shared" si="87"/>
        <v>1.0315085189788142</v>
      </c>
      <c r="L161">
        <f t="shared" si="108"/>
        <v>0</v>
      </c>
      <c r="M161">
        <f t="shared" si="115"/>
        <v>0</v>
      </c>
      <c r="N161">
        <f t="shared" si="88"/>
        <v>1.4023488419955275</v>
      </c>
      <c r="O161">
        <f t="shared" si="89"/>
        <v>21.407962500534325</v>
      </c>
      <c r="P161">
        <f t="shared" si="90"/>
        <v>1.2320368891140738</v>
      </c>
      <c r="Q161">
        <f t="shared" si="109"/>
        <v>0</v>
      </c>
      <c r="R161">
        <f t="shared" si="116"/>
        <v>0</v>
      </c>
      <c r="S161">
        <f t="shared" si="91"/>
        <v>1.6515828163658353</v>
      </c>
      <c r="T161">
        <f t="shared" si="92"/>
        <v>21.523663150215299</v>
      </c>
      <c r="U161">
        <f t="shared" si="93"/>
        <v>1.1163362394330996</v>
      </c>
      <c r="V161">
        <f t="shared" si="110"/>
        <v>0</v>
      </c>
      <c r="W161">
        <f t="shared" si="117"/>
        <v>0</v>
      </c>
      <c r="X161">
        <f t="shared" si="94"/>
        <v>1.4607165125195016</v>
      </c>
      <c r="Y161">
        <f t="shared" si="95"/>
        <v>21.714760090041054</v>
      </c>
      <c r="Z161">
        <f t="shared" si="96"/>
        <v>0.92523929960734463</v>
      </c>
      <c r="AA161">
        <f t="shared" si="111"/>
        <v>0</v>
      </c>
      <c r="AB161">
        <f t="shared" si="118"/>
        <v>0</v>
      </c>
      <c r="AC161">
        <f t="shared" si="97"/>
        <v>0.9441982245264563</v>
      </c>
      <c r="AD161">
        <f t="shared" si="98"/>
        <v>21.653273342140533</v>
      </c>
      <c r="AE161">
        <f t="shared" si="99"/>
        <v>0.98672604750786519</v>
      </c>
      <c r="AF161">
        <f t="shared" si="112"/>
        <v>0</v>
      </c>
      <c r="AG161">
        <f t="shared" si="119"/>
        <v>0</v>
      </c>
      <c r="AH161">
        <f t="shared" si="100"/>
        <v>1.0007944580511017</v>
      </c>
      <c r="AI161">
        <f t="shared" si="101"/>
        <v>21.315964736337012</v>
      </c>
      <c r="AJ161">
        <f t="shared" si="102"/>
        <v>1.3240346533113865</v>
      </c>
      <c r="AK161">
        <f t="shared" si="113"/>
        <v>0</v>
      </c>
      <c r="AL161">
        <f t="shared" si="120"/>
        <v>0</v>
      </c>
      <c r="AM161">
        <f t="shared" si="103"/>
        <v>1.0055322916859117</v>
      </c>
      <c r="AN161">
        <f t="shared" si="104"/>
        <v>0</v>
      </c>
      <c r="AO161">
        <f t="shared" si="105"/>
        <v>22.639999389648398</v>
      </c>
      <c r="AP161">
        <f t="shared" si="121"/>
        <v>0</v>
      </c>
      <c r="AQ161">
        <f>IF(AND(AP161=1,AP160=1),0,AP161)</f>
        <v>0</v>
      </c>
      <c r="AR161">
        <f t="shared" si="106"/>
        <v>0</v>
      </c>
    </row>
    <row r="162" spans="1:44" x14ac:dyDescent="0.3">
      <c r="A162">
        <v>148</v>
      </c>
      <c r="B162" t="str">
        <f>HLOOKUP($B$14,BD_PRECOS!$A$1:$BX$251,A162+1,)</f>
        <v>2020-09-02</v>
      </c>
      <c r="C162">
        <f>HLOOKUP($C$1,BD_PRECOS!$A$1:$BX$251,$A162+1,)</f>
        <v>4.60556840896606</v>
      </c>
      <c r="D162">
        <f>HLOOKUP($C$2,BD_PRECOS!$A$1:$CD$251,$A162+1,)</f>
        <v>22.159999847412099</v>
      </c>
      <c r="E162">
        <f t="shared" si="83"/>
        <v>21.800512915993963</v>
      </c>
      <c r="F162">
        <f t="shared" si="84"/>
        <v>0.35948693141813592</v>
      </c>
      <c r="G162">
        <f t="shared" si="107"/>
        <v>0</v>
      </c>
      <c r="H162">
        <f t="shared" si="114"/>
        <v>0</v>
      </c>
      <c r="I162">
        <f t="shared" si="85"/>
        <v>0.48152847237717739</v>
      </c>
      <c r="J162">
        <f t="shared" si="86"/>
        <v>21.969741664739047</v>
      </c>
      <c r="K162">
        <f t="shared" si="87"/>
        <v>0.19025818267305183</v>
      </c>
      <c r="L162">
        <f t="shared" si="108"/>
        <v>0</v>
      </c>
      <c r="M162">
        <f t="shared" si="115"/>
        <v>0</v>
      </c>
      <c r="N162">
        <f t="shared" si="88"/>
        <v>0.25865839907542987</v>
      </c>
      <c r="O162">
        <f t="shared" si="89"/>
        <v>21.728907337425966</v>
      </c>
      <c r="P162">
        <f t="shared" si="90"/>
        <v>0.43109250998613291</v>
      </c>
      <c r="Q162">
        <f t="shared" si="109"/>
        <v>0</v>
      </c>
      <c r="R162">
        <f t="shared" si="116"/>
        <v>0</v>
      </c>
      <c r="S162">
        <f t="shared" si="91"/>
        <v>0.57789258426270385</v>
      </c>
      <c r="T162">
        <f t="shared" si="92"/>
        <v>21.858612124182912</v>
      </c>
      <c r="U162">
        <f t="shared" si="93"/>
        <v>0.30138772322918683</v>
      </c>
      <c r="V162">
        <f t="shared" si="110"/>
        <v>0</v>
      </c>
      <c r="W162">
        <f t="shared" si="117"/>
        <v>0</v>
      </c>
      <c r="X162">
        <f t="shared" si="94"/>
        <v>0.39436328271049886</v>
      </c>
      <c r="Y162">
        <f t="shared" si="95"/>
        <v>22.035089732883517</v>
      </c>
      <c r="Z162">
        <f t="shared" si="96"/>
        <v>0.12491011452858203</v>
      </c>
      <c r="AA162">
        <f t="shared" si="111"/>
        <v>0</v>
      </c>
      <c r="AB162">
        <f t="shared" si="118"/>
        <v>0</v>
      </c>
      <c r="AC162">
        <f t="shared" si="97"/>
        <v>0.12746962695308672</v>
      </c>
      <c r="AD162">
        <f t="shared" si="98"/>
        <v>21.963659397820784</v>
      </c>
      <c r="AE162">
        <f t="shared" si="99"/>
        <v>0.19634044959131458</v>
      </c>
      <c r="AF162">
        <f t="shared" si="112"/>
        <v>0</v>
      </c>
      <c r="AG162">
        <f t="shared" si="119"/>
        <v>0</v>
      </c>
      <c r="AH162">
        <f t="shared" si="100"/>
        <v>0.19913980616862456</v>
      </c>
      <c r="AI162">
        <f t="shared" si="101"/>
        <v>21.57608357232813</v>
      </c>
      <c r="AJ162">
        <f t="shared" si="102"/>
        <v>0.58391627508396837</v>
      </c>
      <c r="AK162">
        <f t="shared" si="113"/>
        <v>0</v>
      </c>
      <c r="AL162">
        <f t="shared" si="120"/>
        <v>0</v>
      </c>
      <c r="AM162">
        <f t="shared" si="103"/>
        <v>0.44345264587255395</v>
      </c>
      <c r="AN162">
        <f t="shared" si="104"/>
        <v>0</v>
      </c>
      <c r="AO162">
        <f t="shared" si="105"/>
        <v>22.159999847412099</v>
      </c>
      <c r="AP162">
        <f t="shared" si="121"/>
        <v>0</v>
      </c>
      <c r="AQ162">
        <f>IF(AND(AP162=1,AP161=1),0,AP162)</f>
        <v>0</v>
      </c>
      <c r="AR162">
        <f t="shared" si="106"/>
        <v>0</v>
      </c>
    </row>
    <row r="163" spans="1:44" x14ac:dyDescent="0.3">
      <c r="A163">
        <v>149</v>
      </c>
      <c r="B163" t="str">
        <f>HLOOKUP($B$14,BD_PRECOS!$A$1:$BX$251,A163+1,)</f>
        <v>2020-09-03</v>
      </c>
      <c r="C163">
        <f>HLOOKUP($C$1,BD_PRECOS!$A$1:$BX$251,$A163+1,)</f>
        <v>4.4874773025512704</v>
      </c>
      <c r="D163">
        <f>HLOOKUP($C$2,BD_PRECOS!$A$1:$CD$251,$A163+1,)</f>
        <v>22.180000305175799</v>
      </c>
      <c r="E163">
        <f t="shared" si="83"/>
        <v>21.487293538250526</v>
      </c>
      <c r="F163">
        <f t="shared" si="84"/>
        <v>0.69270676692527289</v>
      </c>
      <c r="G163">
        <f t="shared" si="107"/>
        <v>0</v>
      </c>
      <c r="H163">
        <f t="shared" si="114"/>
        <v>0</v>
      </c>
      <c r="I163">
        <f t="shared" si="85"/>
        <v>0.927872481948122</v>
      </c>
      <c r="J163">
        <f t="shared" si="86"/>
        <v>21.636279496865605</v>
      </c>
      <c r="K163">
        <f t="shared" si="87"/>
        <v>0.54372080831019431</v>
      </c>
      <c r="L163">
        <f t="shared" si="108"/>
        <v>0</v>
      </c>
      <c r="M163">
        <f t="shared" si="115"/>
        <v>0</v>
      </c>
      <c r="N163">
        <f t="shared" si="88"/>
        <v>0.7391952968624329</v>
      </c>
      <c r="O163">
        <f t="shared" si="89"/>
        <v>21.432650656929656</v>
      </c>
      <c r="P163">
        <f t="shared" si="90"/>
        <v>0.74734964824614281</v>
      </c>
      <c r="Q163">
        <f t="shared" si="109"/>
        <v>0</v>
      </c>
      <c r="R163">
        <f t="shared" si="116"/>
        <v>0</v>
      </c>
      <c r="S163">
        <f t="shared" si="91"/>
        <v>1.0018448698788083</v>
      </c>
      <c r="T163">
        <f t="shared" si="92"/>
        <v>21.549428551939336</v>
      </c>
      <c r="U163">
        <f t="shared" si="93"/>
        <v>0.63057175323646319</v>
      </c>
      <c r="V163">
        <f t="shared" si="110"/>
        <v>0</v>
      </c>
      <c r="W163">
        <f t="shared" si="117"/>
        <v>0</v>
      </c>
      <c r="X163">
        <f t="shared" si="94"/>
        <v>0.8250977973702821</v>
      </c>
      <c r="Y163">
        <f t="shared" si="95"/>
        <v>21.739400923640837</v>
      </c>
      <c r="Z163">
        <f t="shared" si="96"/>
        <v>0.44059938153496248</v>
      </c>
      <c r="AA163">
        <f t="shared" si="111"/>
        <v>0</v>
      </c>
      <c r="AB163">
        <f t="shared" si="118"/>
        <v>0</v>
      </c>
      <c r="AC163">
        <f t="shared" si="97"/>
        <v>0.44962763033229886</v>
      </c>
      <c r="AD163">
        <f t="shared" si="98"/>
        <v>21.677149281569186</v>
      </c>
      <c r="AE163">
        <f t="shared" si="99"/>
        <v>0.50285102360661327</v>
      </c>
      <c r="AF163">
        <f t="shared" si="112"/>
        <v>0</v>
      </c>
      <c r="AG163">
        <f t="shared" si="119"/>
        <v>0</v>
      </c>
      <c r="AH163">
        <f t="shared" si="100"/>
        <v>0.51002050561233492</v>
      </c>
      <c r="AI163">
        <f t="shared" si="101"/>
        <v>21.335973952146546</v>
      </c>
      <c r="AJ163">
        <f t="shared" si="102"/>
        <v>0.84402635302925333</v>
      </c>
      <c r="AK163">
        <f t="shared" si="113"/>
        <v>0</v>
      </c>
      <c r="AL163">
        <f t="shared" si="120"/>
        <v>0</v>
      </c>
      <c r="AM163">
        <f t="shared" si="103"/>
        <v>0.6409921000800356</v>
      </c>
      <c r="AN163">
        <f t="shared" si="104"/>
        <v>0</v>
      </c>
      <c r="AO163">
        <f t="shared" si="105"/>
        <v>22.180000305175799</v>
      </c>
      <c r="AP163">
        <f>AP164</f>
        <v>0</v>
      </c>
      <c r="AQ163">
        <v>0</v>
      </c>
      <c r="AR163">
        <f t="shared" si="106"/>
        <v>0</v>
      </c>
    </row>
    <row r="164" spans="1:44" x14ac:dyDescent="0.3">
      <c r="A164">
        <v>150</v>
      </c>
      <c r="B164" t="str">
        <f>HLOOKUP($B$14,BD_PRECOS!$A$1:$BX$251,A164+1,)</f>
        <v>2020-09-04</v>
      </c>
      <c r="C164">
        <f>HLOOKUP($C$1,BD_PRECOS!$A$1:$BX$251,$A164+1,)</f>
        <v>4.60556840896606</v>
      </c>
      <c r="D164">
        <f>HLOOKUP($C$2,BD_PRECOS!$A$1:$CD$251,$A164+1,)</f>
        <v>22.340000152587901</v>
      </c>
      <c r="E164">
        <f t="shared" si="83"/>
        <v>21.800512915993963</v>
      </c>
      <c r="F164">
        <f t="shared" si="84"/>
        <v>0.53948723659393849</v>
      </c>
      <c r="G164">
        <f t="shared" si="107"/>
        <v>0</v>
      </c>
      <c r="H164">
        <f t="shared" si="114"/>
        <v>0</v>
      </c>
      <c r="I164">
        <f t="shared" si="85"/>
        <v>0.72263674197909489</v>
      </c>
      <c r="J164">
        <f t="shared" si="86"/>
        <v>21.969741664739047</v>
      </c>
      <c r="K164">
        <f t="shared" si="87"/>
        <v>0.3702584878488544</v>
      </c>
      <c r="L164">
        <f t="shared" si="108"/>
        <v>0</v>
      </c>
      <c r="M164">
        <f t="shared" si="115"/>
        <v>0</v>
      </c>
      <c r="N164">
        <f t="shared" si="88"/>
        <v>0.50337108431047317</v>
      </c>
      <c r="O164">
        <f t="shared" si="89"/>
        <v>21.728907337425966</v>
      </c>
      <c r="P164">
        <f t="shared" si="90"/>
        <v>0.61109281516193548</v>
      </c>
      <c r="Q164">
        <f t="shared" si="109"/>
        <v>0</v>
      </c>
      <c r="R164">
        <f t="shared" si="116"/>
        <v>0</v>
      </c>
      <c r="S164">
        <f t="shared" si="91"/>
        <v>0.81918845258912398</v>
      </c>
      <c r="T164">
        <f t="shared" si="92"/>
        <v>21.858612124182912</v>
      </c>
      <c r="U164">
        <f t="shared" si="93"/>
        <v>0.4813880284049894</v>
      </c>
      <c r="V164">
        <f t="shared" si="110"/>
        <v>0</v>
      </c>
      <c r="W164">
        <f t="shared" si="117"/>
        <v>0</v>
      </c>
      <c r="X164">
        <f t="shared" si="94"/>
        <v>0.62989215720297764</v>
      </c>
      <c r="Y164">
        <f t="shared" si="95"/>
        <v>22.035089732883517</v>
      </c>
      <c r="Z164">
        <f t="shared" si="96"/>
        <v>0.30491041970438459</v>
      </c>
      <c r="AA164">
        <f t="shared" si="111"/>
        <v>0</v>
      </c>
      <c r="AB164">
        <f t="shared" si="118"/>
        <v>0</v>
      </c>
      <c r="AC164">
        <f t="shared" si="97"/>
        <v>0.31115828850619998</v>
      </c>
      <c r="AD164">
        <f t="shared" si="98"/>
        <v>21.963659397820784</v>
      </c>
      <c r="AE164">
        <f t="shared" si="99"/>
        <v>0.37634075476711715</v>
      </c>
      <c r="AF164">
        <f t="shared" si="112"/>
        <v>0</v>
      </c>
      <c r="AG164">
        <f t="shared" si="119"/>
        <v>0</v>
      </c>
      <c r="AH164">
        <f t="shared" si="100"/>
        <v>0.38170649559820946</v>
      </c>
      <c r="AI164">
        <f t="shared" si="101"/>
        <v>21.57608357232813</v>
      </c>
      <c r="AJ164">
        <f t="shared" si="102"/>
        <v>0.76391658025977094</v>
      </c>
      <c r="AK164">
        <f t="shared" si="113"/>
        <v>0</v>
      </c>
      <c r="AL164">
        <f t="shared" si="120"/>
        <v>0</v>
      </c>
      <c r="AM164">
        <f t="shared" si="103"/>
        <v>0.58015308563439871</v>
      </c>
      <c r="AN164">
        <f t="shared" si="104"/>
        <v>0</v>
      </c>
      <c r="AO164">
        <f t="shared" si="105"/>
        <v>22.340000152587901</v>
      </c>
      <c r="AP164">
        <f>IF(AND(AO164&gt;0,AO163&gt;0),0,IF(AND(AO164&lt;0,AO163&lt;0),0,1))</f>
        <v>0</v>
      </c>
      <c r="AQ164">
        <v>0</v>
      </c>
      <c r="AR164">
        <f t="shared" si="106"/>
        <v>0</v>
      </c>
    </row>
    <row r="165" spans="1:44" x14ac:dyDescent="0.3">
      <c r="A165">
        <v>151</v>
      </c>
      <c r="B165" t="str">
        <f>HLOOKUP($B$14,BD_PRECOS!$A$1:$BX$251,A165+1,)</f>
        <v>2020-09-08</v>
      </c>
      <c r="C165">
        <f>HLOOKUP($C$1,BD_PRECOS!$A$1:$BX$251,$A165+1,)</f>
        <v>4.6252498626709002</v>
      </c>
      <c r="D165">
        <f>HLOOKUP($C$2,BD_PRECOS!$A$1:$CD$251,$A165+1,)</f>
        <v>22.059999465942401</v>
      </c>
      <c r="E165">
        <f t="shared" si="83"/>
        <v>21.852715091667235</v>
      </c>
      <c r="F165">
        <f t="shared" si="84"/>
        <v>0.20728437427516511</v>
      </c>
      <c r="G165">
        <f t="shared" si="107"/>
        <v>0</v>
      </c>
      <c r="H165">
        <f t="shared" si="114"/>
        <v>0</v>
      </c>
      <c r="I165">
        <f t="shared" si="85"/>
        <v>0.27765495590792932</v>
      </c>
      <c r="J165">
        <f t="shared" si="86"/>
        <v>22.025317570652437</v>
      </c>
      <c r="K165">
        <f t="shared" si="87"/>
        <v>3.4681895289963904E-2</v>
      </c>
      <c r="L165">
        <f t="shared" si="108"/>
        <v>0</v>
      </c>
      <c r="M165">
        <f t="shared" si="115"/>
        <v>0</v>
      </c>
      <c r="N165">
        <f t="shared" si="88"/>
        <v>4.7150474090354978E-2</v>
      </c>
      <c r="O165">
        <f t="shared" si="89"/>
        <v>21.778282453969098</v>
      </c>
      <c r="P165">
        <f t="shared" si="90"/>
        <v>0.28171701197330279</v>
      </c>
      <c r="Q165">
        <f t="shared" si="109"/>
        <v>0</v>
      </c>
      <c r="R165">
        <f t="shared" si="116"/>
        <v>0</v>
      </c>
      <c r="S165">
        <f t="shared" si="91"/>
        <v>0.37765019875955613</v>
      </c>
      <c r="T165">
        <f t="shared" si="92"/>
        <v>21.910141679186278</v>
      </c>
      <c r="U165">
        <f t="shared" si="93"/>
        <v>0.14985778675612238</v>
      </c>
      <c r="V165">
        <f t="shared" si="110"/>
        <v>0</v>
      </c>
      <c r="W165">
        <f t="shared" si="117"/>
        <v>0</v>
      </c>
      <c r="X165">
        <f t="shared" si="94"/>
        <v>0.19608764448555072</v>
      </c>
      <c r="Y165">
        <f t="shared" si="95"/>
        <v>22.08437020612854</v>
      </c>
      <c r="Z165">
        <f t="shared" si="96"/>
        <v>-2.4370740186139273E-2</v>
      </c>
      <c r="AA165">
        <f t="shared" si="111"/>
        <v>1</v>
      </c>
      <c r="AB165">
        <f t="shared" si="118"/>
        <v>1</v>
      </c>
      <c r="AC165">
        <f t="shared" si="97"/>
        <v>-2.4870116978292691E-2</v>
      </c>
      <c r="AD165">
        <f t="shared" si="98"/>
        <v>22.011410119785971</v>
      </c>
      <c r="AE165">
        <f t="shared" si="99"/>
        <v>4.8589346156429514E-2</v>
      </c>
      <c r="AF165">
        <f t="shared" si="112"/>
        <v>0</v>
      </c>
      <c r="AG165">
        <f t="shared" si="119"/>
        <v>0</v>
      </c>
      <c r="AH165">
        <f t="shared" si="100"/>
        <v>4.928211683121058E-2</v>
      </c>
      <c r="AI165">
        <f t="shared" si="101"/>
        <v>21.616101034414498</v>
      </c>
      <c r="AJ165">
        <f t="shared" si="102"/>
        <v>0.4438984315279022</v>
      </c>
      <c r="AK165">
        <f t="shared" si="113"/>
        <v>0</v>
      </c>
      <c r="AL165">
        <f t="shared" si="120"/>
        <v>0</v>
      </c>
      <c r="AM165">
        <f t="shared" si="103"/>
        <v>0.33711671066441468</v>
      </c>
      <c r="AN165">
        <f t="shared" si="104"/>
        <v>0</v>
      </c>
      <c r="AO165">
        <f t="shared" si="105"/>
        <v>22.059999465942401</v>
      </c>
      <c r="AP165">
        <f t="shared" si="121"/>
        <v>0</v>
      </c>
      <c r="AQ165">
        <f>IF(AND(AP165=1,AP164=1),0,AP165)</f>
        <v>0</v>
      </c>
      <c r="AR165">
        <f t="shared" si="106"/>
        <v>0</v>
      </c>
    </row>
    <row r="166" spans="1:44" x14ac:dyDescent="0.3">
      <c r="A166">
        <v>152</v>
      </c>
      <c r="B166" t="str">
        <f>HLOOKUP($B$14,BD_PRECOS!$A$1:$BX$251,A166+1,)</f>
        <v>2020-09-09</v>
      </c>
      <c r="C166">
        <f>HLOOKUP($C$1,BD_PRECOS!$A$1:$BX$251,$A166+1,)</f>
        <v>4.6154093742370597</v>
      </c>
      <c r="D166">
        <f>HLOOKUP($C$2,BD_PRECOS!$A$1:$CD$251,$A166+1,)</f>
        <v>22.079999923706101</v>
      </c>
      <c r="E166">
        <f t="shared" si="83"/>
        <v>21.826614636200986</v>
      </c>
      <c r="F166">
        <f t="shared" si="84"/>
        <v>0.25338528750511458</v>
      </c>
      <c r="G166">
        <f t="shared" si="107"/>
        <v>0</v>
      </c>
      <c r="H166">
        <f t="shared" si="114"/>
        <v>0</v>
      </c>
      <c r="I166">
        <f t="shared" si="85"/>
        <v>0.33940658130148166</v>
      </c>
      <c r="J166">
        <f t="shared" si="86"/>
        <v>21.99753029093506</v>
      </c>
      <c r="K166">
        <f t="shared" si="87"/>
        <v>8.246963277104058E-2</v>
      </c>
      <c r="L166">
        <f t="shared" si="108"/>
        <v>0</v>
      </c>
      <c r="M166">
        <f t="shared" si="115"/>
        <v>0</v>
      </c>
      <c r="N166">
        <f t="shared" si="88"/>
        <v>0.11211850594385685</v>
      </c>
      <c r="O166">
        <f t="shared" si="89"/>
        <v>21.753595493821294</v>
      </c>
      <c r="P166">
        <f t="shared" si="90"/>
        <v>0.326404429884807</v>
      </c>
      <c r="Q166">
        <f t="shared" si="109"/>
        <v>0</v>
      </c>
      <c r="R166">
        <f t="shared" si="116"/>
        <v>0</v>
      </c>
      <c r="S166">
        <f t="shared" si="91"/>
        <v>0.43755503779686</v>
      </c>
      <c r="T166">
        <f t="shared" si="92"/>
        <v>21.884377525906949</v>
      </c>
      <c r="U166">
        <f t="shared" si="93"/>
        <v>0.19562239779915203</v>
      </c>
      <c r="V166">
        <f t="shared" si="110"/>
        <v>0</v>
      </c>
      <c r="W166">
        <f t="shared" si="117"/>
        <v>0</v>
      </c>
      <c r="X166">
        <f t="shared" si="94"/>
        <v>0.25597025035126481</v>
      </c>
      <c r="Y166">
        <f t="shared" si="95"/>
        <v>22.059730566483296</v>
      </c>
      <c r="Z166">
        <f t="shared" si="96"/>
        <v>2.0269357222804985E-2</v>
      </c>
      <c r="AA166">
        <f t="shared" si="111"/>
        <v>1</v>
      </c>
      <c r="AB166">
        <f t="shared" si="118"/>
        <v>0</v>
      </c>
      <c r="AC166">
        <f t="shared" si="97"/>
        <v>2.0684693257395061E-2</v>
      </c>
      <c r="AD166">
        <f t="shared" si="98"/>
        <v>21.987535337249437</v>
      </c>
      <c r="AE166">
        <f t="shared" si="99"/>
        <v>9.2464586456664222E-2</v>
      </c>
      <c r="AF166">
        <f t="shared" si="112"/>
        <v>0</v>
      </c>
      <c r="AG166">
        <f t="shared" si="119"/>
        <v>0</v>
      </c>
      <c r="AH166">
        <f t="shared" si="100"/>
        <v>9.3782915658845903E-2</v>
      </c>
      <c r="AI166">
        <f t="shared" si="101"/>
        <v>21.596092788137664</v>
      </c>
      <c r="AJ166">
        <f t="shared" si="102"/>
        <v>0.48390713556843679</v>
      </c>
      <c r="AK166">
        <f t="shared" si="113"/>
        <v>0</v>
      </c>
      <c r="AL166">
        <f t="shared" si="120"/>
        <v>0</v>
      </c>
      <c r="AM166">
        <f t="shared" si="103"/>
        <v>0.36750114490912844</v>
      </c>
      <c r="AN166">
        <f t="shared" si="104"/>
        <v>0</v>
      </c>
      <c r="AO166">
        <f t="shared" si="105"/>
        <v>22.079999923706101</v>
      </c>
      <c r="AP166">
        <f t="shared" si="121"/>
        <v>0</v>
      </c>
      <c r="AQ166">
        <f>IF(AND(AP166=1,AP165=1),0,AP166)</f>
        <v>0</v>
      </c>
      <c r="AR166">
        <f t="shared" si="106"/>
        <v>0</v>
      </c>
    </row>
    <row r="167" spans="1:44" x14ac:dyDescent="0.3">
      <c r="A167">
        <v>153</v>
      </c>
      <c r="B167" t="str">
        <f>HLOOKUP($B$14,BD_PRECOS!$A$1:$BX$251,A167+1,)</f>
        <v>2020-09-10</v>
      </c>
      <c r="C167">
        <f>HLOOKUP($C$1,BD_PRECOS!$A$1:$BX$251,$A167+1,)</f>
        <v>4.5662045478820801</v>
      </c>
      <c r="D167">
        <f>HLOOKUP($C$2,BD_PRECOS!$A$1:$CD$251,$A167+1,)</f>
        <v>21.450000762939499</v>
      </c>
      <c r="E167">
        <f t="shared" si="83"/>
        <v>21.696106035165897</v>
      </c>
      <c r="F167">
        <f t="shared" si="84"/>
        <v>-0.24610527222639789</v>
      </c>
      <c r="G167">
        <f t="shared" si="107"/>
        <v>1</v>
      </c>
      <c r="H167">
        <f t="shared" si="114"/>
        <v>1</v>
      </c>
      <c r="I167">
        <f t="shared" si="85"/>
        <v>-0.3296550873536655</v>
      </c>
      <c r="J167">
        <f t="shared" si="86"/>
        <v>21.858587159955025</v>
      </c>
      <c r="K167">
        <f t="shared" si="87"/>
        <v>-0.4085863970155259</v>
      </c>
      <c r="L167">
        <f t="shared" si="108"/>
        <v>1</v>
      </c>
      <c r="M167">
        <f t="shared" si="115"/>
        <v>1</v>
      </c>
      <c r="N167">
        <f t="shared" si="88"/>
        <v>-0.55547836025348019</v>
      </c>
      <c r="O167">
        <f t="shared" si="89"/>
        <v>21.630154711844693</v>
      </c>
      <c r="P167">
        <f t="shared" si="90"/>
        <v>-0.18015394890519332</v>
      </c>
      <c r="Q167">
        <f t="shared" si="109"/>
        <v>1</v>
      </c>
      <c r="R167">
        <f t="shared" si="116"/>
        <v>1</v>
      </c>
      <c r="S167">
        <f t="shared" si="91"/>
        <v>-0.2415018324055368</v>
      </c>
      <c r="T167">
        <f t="shared" si="92"/>
        <v>21.755550517286828</v>
      </c>
      <c r="U167">
        <f t="shared" si="93"/>
        <v>-0.30554975434732867</v>
      </c>
      <c r="V167">
        <f t="shared" si="110"/>
        <v>1</v>
      </c>
      <c r="W167">
        <f t="shared" si="117"/>
        <v>1</v>
      </c>
      <c r="X167">
        <f t="shared" si="94"/>
        <v>-0.39980926517092413</v>
      </c>
      <c r="Y167">
        <f t="shared" si="95"/>
        <v>21.936526398484453</v>
      </c>
      <c r="Z167">
        <f t="shared" si="96"/>
        <v>-0.48652563554495387</v>
      </c>
      <c r="AA167">
        <f t="shared" si="111"/>
        <v>1</v>
      </c>
      <c r="AB167">
        <f t="shared" si="118"/>
        <v>0</v>
      </c>
      <c r="AC167">
        <f t="shared" si="97"/>
        <v>-0.49649495159047247</v>
      </c>
      <c r="AD167">
        <f t="shared" si="98"/>
        <v>21.86815564010622</v>
      </c>
      <c r="AE167">
        <f t="shared" si="99"/>
        <v>-0.41815487716672095</v>
      </c>
      <c r="AF167">
        <f t="shared" si="112"/>
        <v>1</v>
      </c>
      <c r="AG167">
        <f t="shared" si="119"/>
        <v>1</v>
      </c>
      <c r="AH167">
        <f t="shared" si="100"/>
        <v>-0.42411678979434025</v>
      </c>
      <c r="AI167">
        <f t="shared" si="101"/>
        <v>21.496046709090045</v>
      </c>
      <c r="AJ167">
        <f t="shared" si="102"/>
        <v>-4.6045946150545802E-2</v>
      </c>
      <c r="AK167">
        <f t="shared" si="113"/>
        <v>1</v>
      </c>
      <c r="AL167">
        <f t="shared" si="120"/>
        <v>1</v>
      </c>
      <c r="AM167">
        <f t="shared" si="103"/>
        <v>-3.4969391201210058E-2</v>
      </c>
      <c r="AN167">
        <f t="shared" si="104"/>
        <v>0</v>
      </c>
      <c r="AO167">
        <f t="shared" si="105"/>
        <v>21.450000762939499</v>
      </c>
      <c r="AP167">
        <f>AP168</f>
        <v>0</v>
      </c>
      <c r="AQ167">
        <v>0</v>
      </c>
      <c r="AR167">
        <f t="shared" si="106"/>
        <v>0</v>
      </c>
    </row>
    <row r="168" spans="1:44" x14ac:dyDescent="0.3">
      <c r="A168">
        <v>154</v>
      </c>
      <c r="B168" t="str">
        <f>HLOOKUP($B$14,BD_PRECOS!$A$1:$BX$251,A168+1,)</f>
        <v>2020-09-11</v>
      </c>
      <c r="C168">
        <f>HLOOKUP($C$1,BD_PRECOS!$A$1:$BX$251,$A168+1,)</f>
        <v>4.36938571929932</v>
      </c>
      <c r="D168">
        <f>HLOOKUP($C$2,BD_PRECOS!$A$1:$CD$251,$A168+1,)</f>
        <v>21.0200004577637</v>
      </c>
      <c r="E168">
        <f t="shared" si="83"/>
        <v>21.174072895766308</v>
      </c>
      <c r="F168">
        <f t="shared" si="84"/>
        <v>-0.15407243800260773</v>
      </c>
      <c r="G168">
        <f t="shared" si="107"/>
        <v>0</v>
      </c>
      <c r="H168">
        <f t="shared" si="114"/>
        <v>0</v>
      </c>
      <c r="I168">
        <f t="shared" si="85"/>
        <v>-0.20637819965847085</v>
      </c>
      <c r="J168">
        <f t="shared" si="86"/>
        <v>21.302815982513515</v>
      </c>
      <c r="K168">
        <f t="shared" si="87"/>
        <v>-0.28281552474981453</v>
      </c>
      <c r="L168">
        <f t="shared" si="108"/>
        <v>0</v>
      </c>
      <c r="M168">
        <f t="shared" si="115"/>
        <v>0</v>
      </c>
      <c r="N168">
        <f t="shared" si="88"/>
        <v>-0.38449127305695624</v>
      </c>
      <c r="O168">
        <f t="shared" si="89"/>
        <v>21.136392780185819</v>
      </c>
      <c r="P168">
        <f t="shared" si="90"/>
        <v>-0.11639232242211861</v>
      </c>
      <c r="Q168">
        <f t="shared" si="109"/>
        <v>0</v>
      </c>
      <c r="R168">
        <f t="shared" si="116"/>
        <v>0</v>
      </c>
      <c r="S168">
        <f t="shared" si="91"/>
        <v>-0.15602743827541707</v>
      </c>
      <c r="T168">
        <f t="shared" si="92"/>
        <v>21.240243731251049</v>
      </c>
      <c r="U168">
        <f t="shared" si="93"/>
        <v>-0.22024327348734829</v>
      </c>
      <c r="V168">
        <f t="shared" si="110"/>
        <v>0</v>
      </c>
      <c r="W168">
        <f t="shared" si="117"/>
        <v>0</v>
      </c>
      <c r="X168">
        <f t="shared" si="94"/>
        <v>-0.28818645761933809</v>
      </c>
      <c r="Y168">
        <f t="shared" si="95"/>
        <v>21.443710920443614</v>
      </c>
      <c r="Z168">
        <f t="shared" si="96"/>
        <v>-0.42371046267991375</v>
      </c>
      <c r="AA168">
        <f t="shared" si="111"/>
        <v>0</v>
      </c>
      <c r="AB168">
        <f t="shared" si="118"/>
        <v>0</v>
      </c>
      <c r="AC168">
        <f t="shared" si="97"/>
        <v>-0.43239264344417622</v>
      </c>
      <c r="AD168">
        <f t="shared" si="98"/>
        <v>21.390638008425469</v>
      </c>
      <c r="AE168">
        <f t="shared" si="99"/>
        <v>-0.37063755066176896</v>
      </c>
      <c r="AF168">
        <f t="shared" si="112"/>
        <v>0</v>
      </c>
      <c r="AG168">
        <f t="shared" si="119"/>
        <v>0</v>
      </c>
      <c r="AH168">
        <f t="shared" si="100"/>
        <v>-0.3759219771128785</v>
      </c>
      <c r="AI168">
        <f t="shared" si="101"/>
        <v>21.095863362432254</v>
      </c>
      <c r="AJ168">
        <f t="shared" si="102"/>
        <v>-7.5862904668554165E-2</v>
      </c>
      <c r="AK168">
        <f t="shared" si="113"/>
        <v>0</v>
      </c>
      <c r="AL168">
        <f t="shared" si="120"/>
        <v>0</v>
      </c>
      <c r="AM168">
        <f t="shared" si="103"/>
        <v>-5.7613749152667371E-2</v>
      </c>
      <c r="AN168">
        <f t="shared" si="104"/>
        <v>0</v>
      </c>
      <c r="AO168">
        <f t="shared" si="105"/>
        <v>21.0200004577637</v>
      </c>
      <c r="AP168">
        <f>IF(AND(AO168&gt;0,AO167&gt;0),0,IF(AND(AO168&lt;0,AO167&lt;0),0,1))</f>
        <v>0</v>
      </c>
      <c r="AQ168">
        <v>0</v>
      </c>
      <c r="AR168">
        <f t="shared" si="106"/>
        <v>0</v>
      </c>
    </row>
    <row r="169" spans="1:44" x14ac:dyDescent="0.3">
      <c r="A169">
        <v>155</v>
      </c>
      <c r="B169" t="str">
        <f>HLOOKUP($B$14,BD_PRECOS!$A$1:$BX$251,A169+1,)</f>
        <v>2020-09-14</v>
      </c>
      <c r="C169">
        <f>HLOOKUP($C$1,BD_PRECOS!$A$1:$BX$251,$A169+1,)</f>
        <v>4.6744551658630398</v>
      </c>
      <c r="D169">
        <f>HLOOKUP($C$2,BD_PRECOS!$A$1:$CD$251,$A169+1,)</f>
        <v>21.4899997711182</v>
      </c>
      <c r="E169">
        <f t="shared" si="83"/>
        <v>21.983224957443113</v>
      </c>
      <c r="F169">
        <f t="shared" si="84"/>
        <v>-0.49322518632491352</v>
      </c>
      <c r="G169">
        <f t="shared" si="107"/>
        <v>0</v>
      </c>
      <c r="H169">
        <f t="shared" si="114"/>
        <v>0</v>
      </c>
      <c r="I169">
        <f t="shared" si="85"/>
        <v>-0.66066927543670484</v>
      </c>
      <c r="J169">
        <f t="shared" si="86"/>
        <v>22.164262048111119</v>
      </c>
      <c r="K169">
        <f t="shared" si="87"/>
        <v>-0.67426227699291985</v>
      </c>
      <c r="L169">
        <f t="shared" si="108"/>
        <v>0</v>
      </c>
      <c r="M169">
        <f t="shared" si="115"/>
        <v>0</v>
      </c>
      <c r="N169">
        <f t="shared" si="88"/>
        <v>-0.91666807005954454</v>
      </c>
      <c r="O169">
        <f t="shared" si="89"/>
        <v>21.901724432193227</v>
      </c>
      <c r="P169">
        <f t="shared" si="90"/>
        <v>-0.41172466107502714</v>
      </c>
      <c r="Q169">
        <f t="shared" si="109"/>
        <v>0</v>
      </c>
      <c r="R169">
        <f t="shared" si="116"/>
        <v>0</v>
      </c>
      <c r="S169">
        <f t="shared" si="91"/>
        <v>-0.55192939538890839</v>
      </c>
      <c r="T169">
        <f t="shared" si="92"/>
        <v>22.038969936251103</v>
      </c>
      <c r="U169">
        <f t="shared" si="93"/>
        <v>-0.54897016513290353</v>
      </c>
      <c r="V169">
        <f t="shared" si="110"/>
        <v>0</v>
      </c>
      <c r="W169">
        <f t="shared" si="117"/>
        <v>0</v>
      </c>
      <c r="X169">
        <f t="shared" si="94"/>
        <v>-0.71832281060534886</v>
      </c>
      <c r="Y169">
        <f t="shared" si="95"/>
        <v>22.207575568081918</v>
      </c>
      <c r="Z169">
        <f t="shared" si="96"/>
        <v>-0.7175757969637182</v>
      </c>
      <c r="AA169">
        <f t="shared" si="111"/>
        <v>0</v>
      </c>
      <c r="AB169">
        <f t="shared" si="118"/>
        <v>0</v>
      </c>
      <c r="AC169">
        <f t="shared" si="97"/>
        <v>-0.73227952351768144</v>
      </c>
      <c r="AD169">
        <f t="shared" si="98"/>
        <v>22.130790973821306</v>
      </c>
      <c r="AE169">
        <f t="shared" si="99"/>
        <v>-0.64079120270310597</v>
      </c>
      <c r="AF169">
        <f t="shared" si="112"/>
        <v>0</v>
      </c>
      <c r="AG169">
        <f t="shared" si="119"/>
        <v>0</v>
      </c>
      <c r="AH169">
        <f t="shared" si="100"/>
        <v>-0.64992738972775188</v>
      </c>
      <c r="AI169">
        <f t="shared" si="101"/>
        <v>21.71614808299482</v>
      </c>
      <c r="AJ169">
        <f t="shared" si="102"/>
        <v>-0.22614831187662077</v>
      </c>
      <c r="AK169">
        <f t="shared" si="113"/>
        <v>0</v>
      </c>
      <c r="AL169">
        <f t="shared" si="120"/>
        <v>0</v>
      </c>
      <c r="AM169">
        <f t="shared" si="103"/>
        <v>-0.17174734039889133</v>
      </c>
      <c r="AN169">
        <f t="shared" si="104"/>
        <v>0</v>
      </c>
      <c r="AO169">
        <f t="shared" si="105"/>
        <v>21.4899997711182</v>
      </c>
      <c r="AP169">
        <f t="shared" si="121"/>
        <v>0</v>
      </c>
      <c r="AQ169">
        <f>IF(AND(AP169=1,AP168=1),0,AP169)</f>
        <v>0</v>
      </c>
      <c r="AR169">
        <f t="shared" si="106"/>
        <v>0</v>
      </c>
    </row>
    <row r="170" spans="1:44" x14ac:dyDescent="0.3">
      <c r="A170">
        <v>156</v>
      </c>
      <c r="B170" t="str">
        <f>HLOOKUP($B$14,BD_PRECOS!$A$1:$BX$251,A170+1,)</f>
        <v>2020-09-15</v>
      </c>
      <c r="C170">
        <f>HLOOKUP($C$1,BD_PRECOS!$A$1:$BX$251,$A170+1,)</f>
        <v>4.5268406867981001</v>
      </c>
      <c r="D170">
        <f>HLOOKUP($C$2,BD_PRECOS!$A$1:$CD$251,$A170+1,)</f>
        <v>21.290000915527301</v>
      </c>
      <c r="E170">
        <f t="shared" si="83"/>
        <v>21.591699154337832</v>
      </c>
      <c r="F170">
        <f t="shared" si="84"/>
        <v>-0.30169823881053048</v>
      </c>
      <c r="G170">
        <f t="shared" si="107"/>
        <v>0</v>
      </c>
      <c r="H170">
        <f t="shared" si="114"/>
        <v>0</v>
      </c>
      <c r="I170">
        <f t="shared" si="85"/>
        <v>-0.4041212054085549</v>
      </c>
      <c r="J170">
        <f t="shared" si="86"/>
        <v>21.747432655171004</v>
      </c>
      <c r="K170">
        <f t="shared" si="87"/>
        <v>-0.45743173964370243</v>
      </c>
      <c r="L170">
        <f t="shared" si="108"/>
        <v>0</v>
      </c>
      <c r="M170">
        <f t="shared" si="115"/>
        <v>0</v>
      </c>
      <c r="N170">
        <f t="shared" si="88"/>
        <v>-0.62188421964406559</v>
      </c>
      <c r="O170">
        <f t="shared" si="89"/>
        <v>21.531402086263423</v>
      </c>
      <c r="P170">
        <f t="shared" si="90"/>
        <v>-0.24140117073612188</v>
      </c>
      <c r="Q170">
        <f t="shared" si="109"/>
        <v>0</v>
      </c>
      <c r="R170">
        <f t="shared" si="116"/>
        <v>0</v>
      </c>
      <c r="S170">
        <f t="shared" si="91"/>
        <v>-0.32360559083995016</v>
      </c>
      <c r="T170">
        <f t="shared" si="92"/>
        <v>21.652488910390741</v>
      </c>
      <c r="U170">
        <f t="shared" si="93"/>
        <v>-0.36248799486343941</v>
      </c>
      <c r="V170">
        <f t="shared" si="110"/>
        <v>0</v>
      </c>
      <c r="W170">
        <f t="shared" si="117"/>
        <v>0</v>
      </c>
      <c r="X170">
        <f t="shared" si="94"/>
        <v>-0.47431247054740261</v>
      </c>
      <c r="Y170">
        <f t="shared" si="95"/>
        <v>21.837963064085386</v>
      </c>
      <c r="Z170">
        <f t="shared" si="96"/>
        <v>-0.547962148558085</v>
      </c>
      <c r="AA170">
        <f t="shared" si="111"/>
        <v>0</v>
      </c>
      <c r="AB170">
        <f t="shared" si="118"/>
        <v>0</v>
      </c>
      <c r="AC170">
        <f t="shared" si="97"/>
        <v>-0.55919034999466111</v>
      </c>
      <c r="AD170">
        <f t="shared" si="98"/>
        <v>21.772651882391656</v>
      </c>
      <c r="AE170">
        <f t="shared" si="99"/>
        <v>-0.48265096686435527</v>
      </c>
      <c r="AF170">
        <f t="shared" si="112"/>
        <v>0</v>
      </c>
      <c r="AG170">
        <f t="shared" si="119"/>
        <v>0</v>
      </c>
      <c r="AH170">
        <f t="shared" si="100"/>
        <v>-0.48953244320531869</v>
      </c>
      <c r="AI170">
        <f t="shared" si="101"/>
        <v>21.416009845851953</v>
      </c>
      <c r="AJ170">
        <f t="shared" si="102"/>
        <v>-0.12600893032465166</v>
      </c>
      <c r="AK170">
        <f t="shared" si="113"/>
        <v>0</v>
      </c>
      <c r="AL170">
        <f t="shared" si="120"/>
        <v>0</v>
      </c>
      <c r="AM170">
        <f t="shared" si="103"/>
        <v>-9.5696927693960168E-2</v>
      </c>
      <c r="AN170">
        <f t="shared" si="104"/>
        <v>0</v>
      </c>
      <c r="AO170">
        <f t="shared" si="105"/>
        <v>21.290000915527301</v>
      </c>
      <c r="AP170">
        <f t="shared" si="121"/>
        <v>0</v>
      </c>
      <c r="AQ170">
        <f>IF(AND(AP170=1,AP169=1),0,AP170)</f>
        <v>0</v>
      </c>
      <c r="AR170">
        <f t="shared" si="106"/>
        <v>0</v>
      </c>
    </row>
    <row r="171" spans="1:44" x14ac:dyDescent="0.3">
      <c r="A171">
        <v>157</v>
      </c>
      <c r="B171" t="str">
        <f>HLOOKUP($B$14,BD_PRECOS!$A$1:$BX$251,A171+1,)</f>
        <v>2020-09-16</v>
      </c>
      <c r="C171">
        <f>HLOOKUP($C$1,BD_PRECOS!$A$1:$BX$251,$A171+1,)</f>
        <v>4.5071587562561</v>
      </c>
      <c r="D171">
        <f>HLOOKUP($C$2,BD_PRECOS!$A$1:$CD$251,$A171+1,)</f>
        <v>21.5</v>
      </c>
      <c r="E171">
        <f t="shared" si="83"/>
        <v>21.539495713923774</v>
      </c>
      <c r="F171">
        <f t="shared" si="84"/>
        <v>-3.9495713923773934E-2</v>
      </c>
      <c r="G171">
        <f t="shared" si="107"/>
        <v>0</v>
      </c>
      <c r="H171">
        <f t="shared" si="114"/>
        <v>0</v>
      </c>
      <c r="I171">
        <f t="shared" si="85"/>
        <v>-5.2904039421226685E-2</v>
      </c>
      <c r="J171">
        <f t="shared" si="86"/>
        <v>21.691855402778966</v>
      </c>
      <c r="K171">
        <f t="shared" si="87"/>
        <v>-0.19185540277896607</v>
      </c>
      <c r="L171">
        <f t="shared" si="108"/>
        <v>0</v>
      </c>
      <c r="M171">
        <f t="shared" si="115"/>
        <v>0</v>
      </c>
      <c r="N171">
        <f t="shared" si="88"/>
        <v>-0.26082983995519909</v>
      </c>
      <c r="O171">
        <f t="shared" si="89"/>
        <v>21.482025773472763</v>
      </c>
      <c r="P171">
        <f t="shared" si="90"/>
        <v>1.7974226527236681E-2</v>
      </c>
      <c r="Q171">
        <f t="shared" si="109"/>
        <v>1</v>
      </c>
      <c r="R171">
        <f t="shared" si="116"/>
        <v>1</v>
      </c>
      <c r="S171">
        <f t="shared" si="91"/>
        <v>2.4094995800975936E-2</v>
      </c>
      <c r="T171">
        <f t="shared" si="92"/>
        <v>21.60095810694267</v>
      </c>
      <c r="U171">
        <f t="shared" si="93"/>
        <v>-0.10095810694267016</v>
      </c>
      <c r="V171">
        <f t="shared" si="110"/>
        <v>0</v>
      </c>
      <c r="W171">
        <f t="shared" si="117"/>
        <v>0</v>
      </c>
      <c r="X171">
        <f t="shared" si="94"/>
        <v>-0.13210282769173307</v>
      </c>
      <c r="Y171">
        <f t="shared" si="95"/>
        <v>21.788681396885831</v>
      </c>
      <c r="Z171">
        <f t="shared" si="96"/>
        <v>-0.28868139688583128</v>
      </c>
      <c r="AA171">
        <f t="shared" si="111"/>
        <v>0</v>
      </c>
      <c r="AB171">
        <f t="shared" si="118"/>
        <v>0</v>
      </c>
      <c r="AC171">
        <f t="shared" si="97"/>
        <v>-0.29459671947472849</v>
      </c>
      <c r="AD171">
        <f t="shared" si="98"/>
        <v>21.724900003534351</v>
      </c>
      <c r="AE171">
        <f t="shared" si="99"/>
        <v>-0.22490000353435136</v>
      </c>
      <c r="AF171">
        <f t="shared" si="112"/>
        <v>0</v>
      </c>
      <c r="AG171">
        <f t="shared" si="119"/>
        <v>0</v>
      </c>
      <c r="AH171">
        <f t="shared" si="100"/>
        <v>-0.22810655269648986</v>
      </c>
      <c r="AI171">
        <f t="shared" si="101"/>
        <v>21.375991414232885</v>
      </c>
      <c r="AJ171">
        <f t="shared" si="102"/>
        <v>0.12400858576711471</v>
      </c>
      <c r="AK171">
        <f t="shared" si="113"/>
        <v>1</v>
      </c>
      <c r="AL171">
        <f t="shared" si="120"/>
        <v>1</v>
      </c>
      <c r="AM171">
        <f t="shared" si="103"/>
        <v>9.4177774821283408E-2</v>
      </c>
      <c r="AN171">
        <f t="shared" si="104"/>
        <v>0</v>
      </c>
      <c r="AO171">
        <f t="shared" si="105"/>
        <v>21.5</v>
      </c>
      <c r="AP171">
        <f>AP172</f>
        <v>0</v>
      </c>
      <c r="AQ171">
        <v>0</v>
      </c>
      <c r="AR171">
        <f t="shared" si="106"/>
        <v>0</v>
      </c>
    </row>
    <row r="172" spans="1:44" x14ac:dyDescent="0.3">
      <c r="A172">
        <v>158</v>
      </c>
      <c r="B172" t="str">
        <f>HLOOKUP($B$14,BD_PRECOS!$A$1:$BX$251,A172+1,)</f>
        <v>2020-09-17</v>
      </c>
      <c r="C172">
        <f>HLOOKUP($C$1,BD_PRECOS!$A$1:$BX$251,$A172+1,)</f>
        <v>4.4874773025512704</v>
      </c>
      <c r="D172">
        <f>HLOOKUP($C$2,BD_PRECOS!$A$1:$CD$251,$A172+1,)</f>
        <v>21.780000686645501</v>
      </c>
      <c r="E172">
        <f t="shared" si="83"/>
        <v>21.487293538250526</v>
      </c>
      <c r="F172">
        <f t="shared" si="84"/>
        <v>0.29270714839497458</v>
      </c>
      <c r="G172">
        <f t="shared" si="107"/>
        <v>1</v>
      </c>
      <c r="H172">
        <f t="shared" si="114"/>
        <v>1</v>
      </c>
      <c r="I172">
        <f t="shared" si="85"/>
        <v>0.39207774664990558</v>
      </c>
      <c r="J172">
        <f t="shared" si="86"/>
        <v>21.636279496865605</v>
      </c>
      <c r="K172">
        <f t="shared" si="87"/>
        <v>0.14372118977989601</v>
      </c>
      <c r="L172">
        <f t="shared" si="108"/>
        <v>1</v>
      </c>
      <c r="M172">
        <f t="shared" si="115"/>
        <v>1</v>
      </c>
      <c r="N172">
        <f t="shared" si="88"/>
        <v>0.19539077026488047</v>
      </c>
      <c r="O172">
        <f t="shared" si="89"/>
        <v>21.432650656929656</v>
      </c>
      <c r="P172">
        <f t="shared" si="90"/>
        <v>0.3473500297158445</v>
      </c>
      <c r="Q172">
        <f t="shared" si="109"/>
        <v>0</v>
      </c>
      <c r="R172">
        <f t="shared" si="116"/>
        <v>0</v>
      </c>
      <c r="S172">
        <f t="shared" si="91"/>
        <v>0.46563324963051045</v>
      </c>
      <c r="T172">
        <f t="shared" si="92"/>
        <v>21.549428551939336</v>
      </c>
      <c r="U172">
        <f t="shared" si="93"/>
        <v>0.23057213470616489</v>
      </c>
      <c r="V172">
        <f t="shared" si="110"/>
        <v>1</v>
      </c>
      <c r="W172">
        <f t="shared" si="117"/>
        <v>1</v>
      </c>
      <c r="X172">
        <f t="shared" si="94"/>
        <v>0.30170168502565209</v>
      </c>
      <c r="Y172">
        <f t="shared" si="95"/>
        <v>21.739400923640837</v>
      </c>
      <c r="Z172">
        <f t="shared" si="96"/>
        <v>4.0599763004664169E-2</v>
      </c>
      <c r="AA172">
        <f t="shared" si="111"/>
        <v>1</v>
      </c>
      <c r="AB172">
        <f t="shared" si="118"/>
        <v>1</v>
      </c>
      <c r="AC172">
        <f t="shared" si="97"/>
        <v>4.1431686009735194E-2</v>
      </c>
      <c r="AD172">
        <f t="shared" si="98"/>
        <v>21.677149281569186</v>
      </c>
      <c r="AE172">
        <f t="shared" si="99"/>
        <v>0.10285140507631496</v>
      </c>
      <c r="AF172">
        <f t="shared" si="112"/>
        <v>1</v>
      </c>
      <c r="AG172">
        <f t="shared" si="119"/>
        <v>1</v>
      </c>
      <c r="AH172">
        <f t="shared" si="100"/>
        <v>0.10431782607048738</v>
      </c>
      <c r="AI172">
        <f t="shared" si="101"/>
        <v>21.335973952146546</v>
      </c>
      <c r="AJ172">
        <f t="shared" si="102"/>
        <v>0.44402673449895502</v>
      </c>
      <c r="AK172">
        <f t="shared" si="113"/>
        <v>0</v>
      </c>
      <c r="AL172">
        <f t="shared" si="120"/>
        <v>0</v>
      </c>
      <c r="AM172">
        <f t="shared" si="103"/>
        <v>0.33721414979124587</v>
      </c>
      <c r="AN172">
        <f t="shared" si="104"/>
        <v>0</v>
      </c>
      <c r="AO172">
        <f t="shared" si="105"/>
        <v>21.780000686645501</v>
      </c>
      <c r="AP172">
        <f>IF(AND(AO172&gt;0,AO171&gt;0),0,IF(AND(AO172&lt;0,AO171&lt;0),0,1))</f>
        <v>0</v>
      </c>
      <c r="AQ172">
        <v>0</v>
      </c>
      <c r="AR172">
        <f t="shared" si="106"/>
        <v>0</v>
      </c>
    </row>
    <row r="173" spans="1:44" x14ac:dyDescent="0.3">
      <c r="A173">
        <v>159</v>
      </c>
      <c r="B173" t="str">
        <f>HLOOKUP($B$14,BD_PRECOS!$A$1:$BX$251,A173+1,)</f>
        <v>2020-09-18</v>
      </c>
      <c r="C173">
        <f>HLOOKUP($C$1,BD_PRECOS!$A$1:$BX$251,$A173+1,)</f>
        <v>4.1922488212585503</v>
      </c>
      <c r="D173">
        <f>HLOOKUP($C$2,BD_PRECOS!$A$1:$CD$251,$A173+1,)</f>
        <v>21.350000381469702</v>
      </c>
      <c r="E173">
        <f t="shared" si="83"/>
        <v>20.704243196780752</v>
      </c>
      <c r="F173">
        <f t="shared" si="84"/>
        <v>0.64575718468895005</v>
      </c>
      <c r="G173">
        <f t="shared" si="107"/>
        <v>0</v>
      </c>
      <c r="H173">
        <f t="shared" si="114"/>
        <v>0</v>
      </c>
      <c r="I173">
        <f t="shared" si="85"/>
        <v>0.86498407450638581</v>
      </c>
      <c r="J173">
        <f t="shared" si="86"/>
        <v>20.802622057464013</v>
      </c>
      <c r="K173">
        <f t="shared" si="87"/>
        <v>0.5473783240056882</v>
      </c>
      <c r="L173">
        <f t="shared" si="108"/>
        <v>0</v>
      </c>
      <c r="M173">
        <f t="shared" si="115"/>
        <v>0</v>
      </c>
      <c r="N173">
        <f t="shared" si="88"/>
        <v>0.74416773558279758</v>
      </c>
      <c r="O173">
        <f t="shared" si="89"/>
        <v>20.69200716131758</v>
      </c>
      <c r="P173">
        <f t="shared" si="90"/>
        <v>0.65799322015212169</v>
      </c>
      <c r="Q173">
        <f t="shared" si="109"/>
        <v>0</v>
      </c>
      <c r="R173">
        <f t="shared" si="116"/>
        <v>0</v>
      </c>
      <c r="S173">
        <f t="shared" si="91"/>
        <v>0.88205986792319679</v>
      </c>
      <c r="T173">
        <f t="shared" si="92"/>
        <v>20.776467748663315</v>
      </c>
      <c r="U173">
        <f t="shared" si="93"/>
        <v>0.573532632806387</v>
      </c>
      <c r="V173">
        <f t="shared" si="110"/>
        <v>0</v>
      </c>
      <c r="W173">
        <f t="shared" si="117"/>
        <v>0</v>
      </c>
      <c r="X173">
        <f t="shared" si="94"/>
        <v>0.75046259148096017</v>
      </c>
      <c r="Y173">
        <f t="shared" si="95"/>
        <v>21.000177109602308</v>
      </c>
      <c r="Z173">
        <f t="shared" si="96"/>
        <v>0.34982327186739326</v>
      </c>
      <c r="AA173">
        <f t="shared" si="111"/>
        <v>0</v>
      </c>
      <c r="AB173">
        <f t="shared" si="118"/>
        <v>0</v>
      </c>
      <c r="AC173">
        <f t="shared" si="97"/>
        <v>0.35699144246834646</v>
      </c>
      <c r="AD173">
        <f t="shared" si="98"/>
        <v>20.960872255602006</v>
      </c>
      <c r="AE173">
        <f t="shared" si="99"/>
        <v>0.38912812586769618</v>
      </c>
      <c r="AF173">
        <f t="shared" si="112"/>
        <v>0</v>
      </c>
      <c r="AG173">
        <f t="shared" si="119"/>
        <v>0</v>
      </c>
      <c r="AH173">
        <f t="shared" si="100"/>
        <v>0.39467618476657035</v>
      </c>
      <c r="AI173">
        <f t="shared" si="101"/>
        <v>20.735698447393514</v>
      </c>
      <c r="AJ173">
        <f t="shared" si="102"/>
        <v>0.61430193407618816</v>
      </c>
      <c r="AK173">
        <f t="shared" si="113"/>
        <v>0</v>
      </c>
      <c r="AL173">
        <f t="shared" si="120"/>
        <v>0</v>
      </c>
      <c r="AM173">
        <f t="shared" si="103"/>
        <v>0.46652890089686089</v>
      </c>
      <c r="AN173">
        <f t="shared" si="104"/>
        <v>0</v>
      </c>
      <c r="AO173">
        <f t="shared" si="105"/>
        <v>21.350000381469702</v>
      </c>
      <c r="AP173">
        <f t="shared" si="121"/>
        <v>0</v>
      </c>
      <c r="AQ173">
        <f>IF(AND(AP173=1,AP172=1),0,AP173)</f>
        <v>0</v>
      </c>
      <c r="AR173">
        <f t="shared" si="106"/>
        <v>0</v>
      </c>
    </row>
    <row r="174" spans="1:44" x14ac:dyDescent="0.3">
      <c r="A174">
        <v>160</v>
      </c>
      <c r="B174" t="str">
        <f>HLOOKUP($B$14,BD_PRECOS!$A$1:$BX$251,A174+1,)</f>
        <v>2020-09-21</v>
      </c>
      <c r="C174">
        <f>HLOOKUP($C$1,BD_PRECOS!$A$1:$BX$251,$A174+1,)</f>
        <v>4.0839982032775897</v>
      </c>
      <c r="D174">
        <f>HLOOKUP($C$2,BD_PRECOS!$A$1:$CD$251,$A174+1,)</f>
        <v>20.440000534057599</v>
      </c>
      <c r="E174">
        <f t="shared" si="83"/>
        <v>20.417124274503536</v>
      </c>
      <c r="F174">
        <f t="shared" si="84"/>
        <v>2.2876259554063694E-2</v>
      </c>
      <c r="G174">
        <f t="shared" si="107"/>
        <v>0</v>
      </c>
      <c r="H174">
        <f t="shared" si="114"/>
        <v>0</v>
      </c>
      <c r="I174">
        <f t="shared" si="85"/>
        <v>3.0642477803899299E-2</v>
      </c>
      <c r="J174">
        <f t="shared" si="86"/>
        <v>20.496947169307916</v>
      </c>
      <c r="K174">
        <f t="shared" si="87"/>
        <v>-5.6946635250316291E-2</v>
      </c>
      <c r="L174">
        <f t="shared" si="108"/>
        <v>1</v>
      </c>
      <c r="M174">
        <f t="shared" si="115"/>
        <v>1</v>
      </c>
      <c r="N174">
        <f t="shared" si="88"/>
        <v>-7.7419668892199353E-2</v>
      </c>
      <c r="O174">
        <f t="shared" si="89"/>
        <v>20.420437440969046</v>
      </c>
      <c r="P174">
        <f t="shared" si="90"/>
        <v>1.9563093088553529E-2</v>
      </c>
      <c r="Q174">
        <f t="shared" si="109"/>
        <v>0</v>
      </c>
      <c r="R174">
        <f t="shared" si="116"/>
        <v>0</v>
      </c>
      <c r="S174">
        <f t="shared" si="91"/>
        <v>2.6224919615234564E-2</v>
      </c>
      <c r="T174">
        <f t="shared" si="92"/>
        <v>20.493048329699036</v>
      </c>
      <c r="U174">
        <f t="shared" si="93"/>
        <v>-5.3047795641436579E-2</v>
      </c>
      <c r="V174">
        <f t="shared" si="110"/>
        <v>1</v>
      </c>
      <c r="W174">
        <f t="shared" si="117"/>
        <v>1</v>
      </c>
      <c r="X174">
        <f t="shared" si="94"/>
        <v>-6.9412591214951941E-2</v>
      </c>
      <c r="Y174">
        <f t="shared" si="95"/>
        <v>20.729127940004844</v>
      </c>
      <c r="Z174">
        <f t="shared" si="96"/>
        <v>-0.2891274059472444</v>
      </c>
      <c r="AA174">
        <f t="shared" si="111"/>
        <v>1</v>
      </c>
      <c r="AB174">
        <f t="shared" si="118"/>
        <v>1</v>
      </c>
      <c r="AC174">
        <f t="shared" si="97"/>
        <v>-0.29505186763379143</v>
      </c>
      <c r="AD174">
        <f t="shared" si="98"/>
        <v>20.698236921886917</v>
      </c>
      <c r="AE174">
        <f t="shared" si="99"/>
        <v>-0.25823638782931724</v>
      </c>
      <c r="AF174">
        <f t="shared" si="112"/>
        <v>1</v>
      </c>
      <c r="AG174">
        <f t="shared" si="119"/>
        <v>1</v>
      </c>
      <c r="AH174">
        <f t="shared" si="100"/>
        <v>-0.26191823602858277</v>
      </c>
      <c r="AI174">
        <f t="shared" si="101"/>
        <v>20.515597073488735</v>
      </c>
      <c r="AJ174">
        <f t="shared" si="102"/>
        <v>-7.5596539431135312E-2</v>
      </c>
      <c r="AK174">
        <f t="shared" si="113"/>
        <v>1</v>
      </c>
      <c r="AL174">
        <f t="shared" si="120"/>
        <v>1</v>
      </c>
      <c r="AM174">
        <f t="shared" si="103"/>
        <v>-5.7411459245120477E-2</v>
      </c>
      <c r="AN174">
        <f t="shared" si="104"/>
        <v>0</v>
      </c>
      <c r="AO174">
        <f t="shared" si="105"/>
        <v>20.440000534057599</v>
      </c>
      <c r="AP174">
        <f t="shared" si="121"/>
        <v>0</v>
      </c>
      <c r="AQ174">
        <f>IF(AND(AP174=1,AP173=1),0,AP174)</f>
        <v>0</v>
      </c>
      <c r="AR174">
        <f t="shared" si="106"/>
        <v>0</v>
      </c>
    </row>
    <row r="175" spans="1:44" x14ac:dyDescent="0.3">
      <c r="A175">
        <v>161</v>
      </c>
      <c r="B175" t="str">
        <f>HLOOKUP($B$14,BD_PRECOS!$A$1:$BX$251,A175+1,)</f>
        <v>2020-09-22</v>
      </c>
      <c r="C175">
        <f>HLOOKUP($C$1,BD_PRECOS!$A$1:$BX$251,$A175+1,)</f>
        <v>4.1824073791503897</v>
      </c>
      <c r="D175">
        <f>HLOOKUP($C$2,BD_PRECOS!$A$1:$CD$251,$A175+1,)</f>
        <v>20.610000610351602</v>
      </c>
      <c r="E175">
        <f t="shared" si="83"/>
        <v>20.67814021183294</v>
      </c>
      <c r="F175">
        <f t="shared" si="84"/>
        <v>-6.8139601481338019E-2</v>
      </c>
      <c r="G175">
        <f t="shared" si="107"/>
        <v>1</v>
      </c>
      <c r="H175">
        <f t="shared" si="114"/>
        <v>1</v>
      </c>
      <c r="I175">
        <f t="shared" si="85"/>
        <v>-9.1272186391482948E-2</v>
      </c>
      <c r="J175">
        <f t="shared" si="86"/>
        <v>20.774832084789345</v>
      </c>
      <c r="K175">
        <f t="shared" si="87"/>
        <v>-0.16483147443774371</v>
      </c>
      <c r="L175">
        <f t="shared" si="108"/>
        <v>0</v>
      </c>
      <c r="M175">
        <f t="shared" si="115"/>
        <v>0</v>
      </c>
      <c r="N175">
        <f t="shared" si="88"/>
        <v>-0.2240904685217949</v>
      </c>
      <c r="O175">
        <f t="shared" si="89"/>
        <v>20.667317808674721</v>
      </c>
      <c r="P175">
        <f t="shared" si="90"/>
        <v>-5.7317198323119101E-2</v>
      </c>
      <c r="Q175">
        <f t="shared" si="109"/>
        <v>1</v>
      </c>
      <c r="R175">
        <f t="shared" si="116"/>
        <v>1</v>
      </c>
      <c r="S175">
        <f t="shared" si="91"/>
        <v>-7.6835442728315315E-2</v>
      </c>
      <c r="T175">
        <f t="shared" si="92"/>
        <v>20.750701098494574</v>
      </c>
      <c r="U175">
        <f t="shared" si="93"/>
        <v>-0.14070048814297209</v>
      </c>
      <c r="V175">
        <f t="shared" si="110"/>
        <v>0</v>
      </c>
      <c r="W175">
        <f t="shared" si="117"/>
        <v>0</v>
      </c>
      <c r="X175">
        <f t="shared" si="94"/>
        <v>-0.18410539682413526</v>
      </c>
      <c r="Y175">
        <f t="shared" si="95"/>
        <v>20.975535082047994</v>
      </c>
      <c r="Z175">
        <f t="shared" si="96"/>
        <v>-0.36553447169639242</v>
      </c>
      <c r="AA175">
        <f t="shared" si="111"/>
        <v>0</v>
      </c>
      <c r="AB175">
        <f t="shared" si="118"/>
        <v>0</v>
      </c>
      <c r="AC175">
        <f t="shared" si="97"/>
        <v>-0.37302457788533194</v>
      </c>
      <c r="AD175">
        <f t="shared" si="98"/>
        <v>20.936995159281231</v>
      </c>
      <c r="AE175">
        <f t="shared" si="99"/>
        <v>-0.32699454892962976</v>
      </c>
      <c r="AF175">
        <f t="shared" si="112"/>
        <v>0</v>
      </c>
      <c r="AG175">
        <f t="shared" si="119"/>
        <v>0</v>
      </c>
      <c r="AH175">
        <f t="shared" si="100"/>
        <v>-0.3316567280333042</v>
      </c>
      <c r="AI175">
        <f t="shared" si="101"/>
        <v>20.71568826205128</v>
      </c>
      <c r="AJ175">
        <f t="shared" si="102"/>
        <v>-0.10568765169967875</v>
      </c>
      <c r="AK175">
        <f t="shared" si="113"/>
        <v>0</v>
      </c>
      <c r="AL175">
        <f t="shared" si="120"/>
        <v>0</v>
      </c>
      <c r="AM175">
        <f t="shared" si="103"/>
        <v>-8.0264022056141221E-2</v>
      </c>
      <c r="AN175">
        <f t="shared" si="104"/>
        <v>0</v>
      </c>
      <c r="AO175">
        <f t="shared" si="105"/>
        <v>20.610000610351602</v>
      </c>
      <c r="AP175">
        <f>AP176</f>
        <v>0</v>
      </c>
      <c r="AQ175">
        <v>0</v>
      </c>
      <c r="AR175">
        <f t="shared" si="106"/>
        <v>0</v>
      </c>
    </row>
    <row r="176" spans="1:44" x14ac:dyDescent="0.3">
      <c r="A176">
        <v>162</v>
      </c>
      <c r="B176" t="str">
        <f>HLOOKUP($B$14,BD_PRECOS!$A$1:$BX$251,A176+1,)</f>
        <v>2020-09-23</v>
      </c>
      <c r="C176">
        <f>HLOOKUP($C$1,BD_PRECOS!$A$1:$BX$251,$A176+1,)</f>
        <v>4.0643157958984402</v>
      </c>
      <c r="D176">
        <f>HLOOKUP($C$2,BD_PRECOS!$A$1:$CD$251,$A176+1,)</f>
        <v>20.790000915527301</v>
      </c>
      <c r="E176">
        <f t="shared" si="83"/>
        <v>20.364919569348721</v>
      </c>
      <c r="F176">
        <f t="shared" si="84"/>
        <v>0.42508134617857962</v>
      </c>
      <c r="G176">
        <f t="shared" si="107"/>
        <v>1</v>
      </c>
      <c r="H176">
        <f t="shared" si="114"/>
        <v>0</v>
      </c>
      <c r="I176">
        <f t="shared" si="85"/>
        <v>0.56939141140383365</v>
      </c>
      <c r="J176">
        <f t="shared" si="86"/>
        <v>20.441368570437263</v>
      </c>
      <c r="K176">
        <f t="shared" si="87"/>
        <v>0.3486323450900386</v>
      </c>
      <c r="L176">
        <f t="shared" si="108"/>
        <v>1</v>
      </c>
      <c r="M176">
        <f t="shared" si="115"/>
        <v>1</v>
      </c>
      <c r="N176">
        <f t="shared" si="88"/>
        <v>0.47397007045876094</v>
      </c>
      <c r="O176">
        <f t="shared" si="89"/>
        <v>20.371059931930883</v>
      </c>
      <c r="P176">
        <f t="shared" si="90"/>
        <v>0.41894098359641774</v>
      </c>
      <c r="Q176">
        <f t="shared" si="109"/>
        <v>1</v>
      </c>
      <c r="R176">
        <f t="shared" si="116"/>
        <v>0</v>
      </c>
      <c r="S176">
        <f t="shared" si="91"/>
        <v>0.56160309459303914</v>
      </c>
      <c r="T176">
        <f t="shared" si="92"/>
        <v>20.441516277806286</v>
      </c>
      <c r="U176">
        <f t="shared" si="93"/>
        <v>0.34848463772101468</v>
      </c>
      <c r="V176">
        <f t="shared" si="110"/>
        <v>1</v>
      </c>
      <c r="W176">
        <f t="shared" si="117"/>
        <v>1</v>
      </c>
      <c r="X176">
        <f t="shared" si="94"/>
        <v>0.45598919635267149</v>
      </c>
      <c r="Y176">
        <f t="shared" si="95"/>
        <v>20.679845078850775</v>
      </c>
      <c r="Z176">
        <f t="shared" si="96"/>
        <v>0.11015583667652606</v>
      </c>
      <c r="AA176">
        <f t="shared" si="111"/>
        <v>1</v>
      </c>
      <c r="AB176">
        <f t="shared" si="118"/>
        <v>1</v>
      </c>
      <c r="AC176">
        <f t="shared" si="97"/>
        <v>0.11241302164244621</v>
      </c>
      <c r="AD176">
        <f t="shared" si="98"/>
        <v>20.650483886137518</v>
      </c>
      <c r="AE176">
        <f t="shared" si="99"/>
        <v>0.13951702938978272</v>
      </c>
      <c r="AF176">
        <f t="shared" si="112"/>
        <v>1</v>
      </c>
      <c r="AG176">
        <f t="shared" si="119"/>
        <v>1</v>
      </c>
      <c r="AH176">
        <f t="shared" si="100"/>
        <v>0.14150621661371945</v>
      </c>
      <c r="AI176">
        <f t="shared" si="101"/>
        <v>20.475577672336989</v>
      </c>
      <c r="AJ176">
        <f t="shared" si="102"/>
        <v>0.31442324319031201</v>
      </c>
      <c r="AK176">
        <f t="shared" si="113"/>
        <v>1</v>
      </c>
      <c r="AL176">
        <f t="shared" si="120"/>
        <v>1</v>
      </c>
      <c r="AM176">
        <f t="shared" si="103"/>
        <v>0.23878734857411321</v>
      </c>
      <c r="AN176">
        <f t="shared" si="104"/>
        <v>0</v>
      </c>
      <c r="AO176">
        <f t="shared" si="105"/>
        <v>20.790000915527301</v>
      </c>
      <c r="AP176">
        <f>IF(AND(AO176&gt;0,AO175&gt;0),0,IF(AND(AO176&lt;0,AO175&lt;0),0,1))</f>
        <v>0</v>
      </c>
      <c r="AQ176">
        <v>0</v>
      </c>
      <c r="AR176">
        <f t="shared" si="106"/>
        <v>0</v>
      </c>
    </row>
    <row r="177" spans="1:44" x14ac:dyDescent="0.3">
      <c r="A177">
        <v>163</v>
      </c>
      <c r="B177" t="str">
        <f>HLOOKUP($B$14,BD_PRECOS!$A$1:$BX$251,A177+1,)</f>
        <v>2020-09-24</v>
      </c>
      <c r="C177">
        <f>HLOOKUP($C$1,BD_PRECOS!$A$1:$BX$251,$A177+1,)</f>
        <v>4.1036796569824201</v>
      </c>
      <c r="D177">
        <f>HLOOKUP($C$2,BD_PRECOS!$A$1:$CD$251,$A177+1,)</f>
        <v>20.700000762939499</v>
      </c>
      <c r="E177">
        <f t="shared" si="83"/>
        <v>20.469326450176787</v>
      </c>
      <c r="F177">
        <f t="shared" si="84"/>
        <v>0.23067431276271222</v>
      </c>
      <c r="G177">
        <f t="shared" si="107"/>
        <v>0</v>
      </c>
      <c r="H177">
        <f t="shared" si="114"/>
        <v>0</v>
      </c>
      <c r="I177">
        <f t="shared" si="85"/>
        <v>0.30898550053850526</v>
      </c>
      <c r="J177">
        <f t="shared" si="86"/>
        <v>20.552523075221281</v>
      </c>
      <c r="K177">
        <f t="shared" si="87"/>
        <v>0.14747768771821868</v>
      </c>
      <c r="L177">
        <f t="shared" si="108"/>
        <v>0</v>
      </c>
      <c r="M177">
        <f t="shared" si="115"/>
        <v>0</v>
      </c>
      <c r="N177">
        <f t="shared" si="88"/>
        <v>0.20049777659283652</v>
      </c>
      <c r="O177">
        <f t="shared" si="89"/>
        <v>20.469812557512157</v>
      </c>
      <c r="P177">
        <f t="shared" si="90"/>
        <v>0.23018820542734275</v>
      </c>
      <c r="Q177">
        <f t="shared" si="109"/>
        <v>0</v>
      </c>
      <c r="R177">
        <f t="shared" si="116"/>
        <v>0</v>
      </c>
      <c r="S177">
        <f t="shared" si="91"/>
        <v>0.3085742707649462</v>
      </c>
      <c r="T177">
        <f t="shared" si="92"/>
        <v>20.544577884702374</v>
      </c>
      <c r="U177">
        <f t="shared" si="93"/>
        <v>0.15542287823712542</v>
      </c>
      <c r="V177">
        <f t="shared" si="110"/>
        <v>0</v>
      </c>
      <c r="W177">
        <f t="shared" si="117"/>
        <v>0</v>
      </c>
      <c r="X177">
        <f t="shared" si="94"/>
        <v>0.2033695195450855</v>
      </c>
      <c r="Y177">
        <f t="shared" si="95"/>
        <v>20.778408413249842</v>
      </c>
      <c r="Z177">
        <f t="shared" si="96"/>
        <v>-7.8407650310342802E-2</v>
      </c>
      <c r="AA177">
        <f t="shared" si="111"/>
        <v>1</v>
      </c>
      <c r="AB177">
        <f t="shared" si="118"/>
        <v>0</v>
      </c>
      <c r="AC177">
        <f t="shared" si="97"/>
        <v>-8.0014288458926205E-2</v>
      </c>
      <c r="AD177">
        <f t="shared" si="98"/>
        <v>20.745987643852082</v>
      </c>
      <c r="AE177">
        <f t="shared" si="99"/>
        <v>-4.5986880912582961E-2</v>
      </c>
      <c r="AF177">
        <f t="shared" si="112"/>
        <v>1</v>
      </c>
      <c r="AG177">
        <f t="shared" si="119"/>
        <v>0</v>
      </c>
      <c r="AH177">
        <f t="shared" si="100"/>
        <v>-4.6642546506812634E-2</v>
      </c>
      <c r="AI177">
        <f t="shared" si="101"/>
        <v>20.555614535575081</v>
      </c>
      <c r="AJ177">
        <f t="shared" si="102"/>
        <v>0.14438622736441786</v>
      </c>
      <c r="AK177">
        <f t="shared" si="113"/>
        <v>0</v>
      </c>
      <c r="AL177">
        <f t="shared" si="120"/>
        <v>0</v>
      </c>
      <c r="AM177">
        <f t="shared" si="103"/>
        <v>0.10965348507044066</v>
      </c>
      <c r="AN177">
        <f t="shared" si="104"/>
        <v>0</v>
      </c>
      <c r="AO177">
        <f t="shared" si="105"/>
        <v>20.700000762939499</v>
      </c>
      <c r="AP177">
        <f t="shared" si="121"/>
        <v>0</v>
      </c>
      <c r="AQ177">
        <f>IF(AND(AP177=1,AP176=1),0,AP177)</f>
        <v>0</v>
      </c>
      <c r="AR177">
        <f t="shared" si="106"/>
        <v>0</v>
      </c>
    </row>
    <row r="178" spans="1:44" x14ac:dyDescent="0.3">
      <c r="A178">
        <v>164</v>
      </c>
      <c r="B178" t="str">
        <f>HLOOKUP($B$14,BD_PRECOS!$A$1:$BX$251,A178+1,)</f>
        <v>2020-09-25</v>
      </c>
      <c r="C178">
        <f>HLOOKUP($C$1,BD_PRECOS!$A$1:$BX$251,$A178+1,)</f>
        <v>4.0839982032775897</v>
      </c>
      <c r="D178">
        <f>HLOOKUP($C$2,BD_PRECOS!$A$1:$CD$251,$A178+1,)</f>
        <v>20.840000152587901</v>
      </c>
      <c r="E178">
        <f t="shared" si="83"/>
        <v>20.417124274503536</v>
      </c>
      <c r="F178">
        <f t="shared" si="84"/>
        <v>0.42287587808436555</v>
      </c>
      <c r="G178">
        <f t="shared" si="107"/>
        <v>0</v>
      </c>
      <c r="H178">
        <f t="shared" si="114"/>
        <v>0</v>
      </c>
      <c r="I178">
        <f t="shared" si="85"/>
        <v>0.56643721310212047</v>
      </c>
      <c r="J178">
        <f t="shared" si="86"/>
        <v>20.496947169307916</v>
      </c>
      <c r="K178">
        <f t="shared" si="87"/>
        <v>0.34305298327998557</v>
      </c>
      <c r="L178">
        <f t="shared" si="108"/>
        <v>0</v>
      </c>
      <c r="M178">
        <f t="shared" si="115"/>
        <v>0</v>
      </c>
      <c r="N178">
        <f t="shared" si="88"/>
        <v>0.46638485770535792</v>
      </c>
      <c r="O178">
        <f t="shared" si="89"/>
        <v>20.420437440969046</v>
      </c>
      <c r="P178">
        <f t="shared" si="90"/>
        <v>0.41956271161885539</v>
      </c>
      <c r="Q178">
        <f t="shared" si="109"/>
        <v>0</v>
      </c>
      <c r="R178">
        <f t="shared" si="116"/>
        <v>0</v>
      </c>
      <c r="S178">
        <f t="shared" si="91"/>
        <v>0.56243653986353703</v>
      </c>
      <c r="T178">
        <f t="shared" si="92"/>
        <v>20.493048329699036</v>
      </c>
      <c r="U178">
        <f t="shared" si="93"/>
        <v>0.34695182288886528</v>
      </c>
      <c r="V178">
        <f t="shared" si="110"/>
        <v>0</v>
      </c>
      <c r="W178">
        <f t="shared" si="117"/>
        <v>0</v>
      </c>
      <c r="X178">
        <f t="shared" si="94"/>
        <v>0.45398352112968271</v>
      </c>
      <c r="Y178">
        <f t="shared" si="95"/>
        <v>20.729127940004844</v>
      </c>
      <c r="Z178">
        <f t="shared" si="96"/>
        <v>0.11087221258305746</v>
      </c>
      <c r="AA178">
        <f t="shared" si="111"/>
        <v>1</v>
      </c>
      <c r="AB178">
        <f t="shared" si="118"/>
        <v>0</v>
      </c>
      <c r="AC178">
        <f t="shared" si="97"/>
        <v>0.11314407668877588</v>
      </c>
      <c r="AD178">
        <f t="shared" si="98"/>
        <v>20.698236921886917</v>
      </c>
      <c r="AE178">
        <f t="shared" si="99"/>
        <v>0.14176323070098462</v>
      </c>
      <c r="AF178">
        <f t="shared" si="112"/>
        <v>1</v>
      </c>
      <c r="AG178">
        <f t="shared" si="119"/>
        <v>0</v>
      </c>
      <c r="AH178">
        <f t="shared" si="100"/>
        <v>0.14378444351326836</v>
      </c>
      <c r="AI178">
        <f t="shared" si="101"/>
        <v>20.515597073488735</v>
      </c>
      <c r="AJ178">
        <f t="shared" si="102"/>
        <v>0.32440307909916655</v>
      </c>
      <c r="AK178">
        <f t="shared" si="113"/>
        <v>0</v>
      </c>
      <c r="AL178">
        <f t="shared" si="120"/>
        <v>0</v>
      </c>
      <c r="AM178">
        <f t="shared" si="103"/>
        <v>0.246366491043672</v>
      </c>
      <c r="AN178">
        <f t="shared" si="104"/>
        <v>0</v>
      </c>
      <c r="AO178">
        <f t="shared" si="105"/>
        <v>20.840000152587901</v>
      </c>
      <c r="AP178">
        <f t="shared" si="121"/>
        <v>0</v>
      </c>
      <c r="AQ178">
        <f>IF(AND(AP178=1,AP177=1),0,AP178)</f>
        <v>0</v>
      </c>
      <c r="AR178">
        <f t="shared" si="106"/>
        <v>0</v>
      </c>
    </row>
    <row r="179" spans="1:44" x14ac:dyDescent="0.3">
      <c r="A179">
        <v>165</v>
      </c>
      <c r="B179" t="str">
        <f>HLOOKUP($B$14,BD_PRECOS!$A$1:$BX$251,A179+1,)</f>
        <v>2020-09-28</v>
      </c>
      <c r="C179">
        <f>HLOOKUP($C$1,BD_PRECOS!$A$1:$BX$251,$A179+1,)</f>
        <v>4.00527000427246</v>
      </c>
      <c r="D179">
        <f>HLOOKUP($C$2,BD_PRECOS!$A$1:$CD$251,$A179+1,)</f>
        <v>19.889999389648398</v>
      </c>
      <c r="E179">
        <f t="shared" si="83"/>
        <v>20.208309248106602</v>
      </c>
      <c r="F179">
        <f t="shared" si="84"/>
        <v>-0.31830985845820337</v>
      </c>
      <c r="G179">
        <f t="shared" si="107"/>
        <v>1</v>
      </c>
      <c r="H179">
        <f t="shared" si="114"/>
        <v>1</v>
      </c>
      <c r="I179">
        <f t="shared" si="85"/>
        <v>-0.42637227250882359</v>
      </c>
      <c r="J179">
        <f t="shared" si="86"/>
        <v>20.274636813261203</v>
      </c>
      <c r="K179">
        <f t="shared" si="87"/>
        <v>-0.38463742361280495</v>
      </c>
      <c r="L179">
        <f t="shared" si="108"/>
        <v>1</v>
      </c>
      <c r="M179">
        <f t="shared" si="115"/>
        <v>1</v>
      </c>
      <c r="N179">
        <f t="shared" si="88"/>
        <v>-0.52291942884345544</v>
      </c>
      <c r="O179">
        <f t="shared" si="89"/>
        <v>20.222930993558954</v>
      </c>
      <c r="P179">
        <f t="shared" si="90"/>
        <v>-0.33293160391055565</v>
      </c>
      <c r="Q179">
        <f t="shared" si="109"/>
        <v>1</v>
      </c>
      <c r="R179">
        <f t="shared" si="116"/>
        <v>1</v>
      </c>
      <c r="S179">
        <f t="shared" si="91"/>
        <v>-0.44630491254136351</v>
      </c>
      <c r="T179">
        <f t="shared" si="92"/>
        <v>20.286923867462132</v>
      </c>
      <c r="U179">
        <f t="shared" si="93"/>
        <v>-0.39692447781373374</v>
      </c>
      <c r="V179">
        <f t="shared" si="110"/>
        <v>1</v>
      </c>
      <c r="W179">
        <f t="shared" si="117"/>
        <v>1</v>
      </c>
      <c r="X179">
        <f t="shared" si="94"/>
        <v>-0.51937231676733331</v>
      </c>
      <c r="Y179">
        <f t="shared" si="95"/>
        <v>20.532000077252157</v>
      </c>
      <c r="Z179">
        <f t="shared" si="96"/>
        <v>-0.64200068760375828</v>
      </c>
      <c r="AA179">
        <f t="shared" si="111"/>
        <v>1</v>
      </c>
      <c r="AB179">
        <f t="shared" si="118"/>
        <v>0</v>
      </c>
      <c r="AC179">
        <f t="shared" si="97"/>
        <v>-0.65515581713561355</v>
      </c>
      <c r="AD179">
        <f t="shared" si="98"/>
        <v>20.507228249565649</v>
      </c>
      <c r="AE179">
        <f t="shared" si="99"/>
        <v>-0.61722885991725107</v>
      </c>
      <c r="AF179">
        <f t="shared" si="112"/>
        <v>1</v>
      </c>
      <c r="AG179">
        <f t="shared" si="119"/>
        <v>0</v>
      </c>
      <c r="AH179">
        <f t="shared" si="100"/>
        <v>-0.62602910292530889</v>
      </c>
      <c r="AI179">
        <f t="shared" si="101"/>
        <v>20.355522377479836</v>
      </c>
      <c r="AJ179">
        <f t="shared" si="102"/>
        <v>-0.46552298783143797</v>
      </c>
      <c r="AK179">
        <f t="shared" si="113"/>
        <v>1</v>
      </c>
      <c r="AL179">
        <f t="shared" si="120"/>
        <v>1</v>
      </c>
      <c r="AM179">
        <f t="shared" si="103"/>
        <v>-0.35353938480077779</v>
      </c>
      <c r="AN179">
        <f t="shared" si="104"/>
        <v>0</v>
      </c>
      <c r="AO179">
        <f t="shared" si="105"/>
        <v>19.889999389648398</v>
      </c>
      <c r="AP179">
        <f>AP180</f>
        <v>0</v>
      </c>
      <c r="AQ179">
        <v>0</v>
      </c>
      <c r="AR179">
        <f t="shared" si="106"/>
        <v>0</v>
      </c>
    </row>
    <row r="180" spans="1:44" x14ac:dyDescent="0.3">
      <c r="A180">
        <v>166</v>
      </c>
      <c r="B180" t="str">
        <f>HLOOKUP($B$14,BD_PRECOS!$A$1:$BX$251,A180+1,)</f>
        <v>2020-09-29</v>
      </c>
      <c r="C180">
        <f>HLOOKUP($C$1,BD_PRECOS!$A$1:$BX$251,$A180+1,)</f>
        <v>3.9068603515625</v>
      </c>
      <c r="D180">
        <f>HLOOKUP($C$2,BD_PRECOS!$A$1:$CD$251,$A180+1,)</f>
        <v>19.139999389648398</v>
      </c>
      <c r="E180">
        <f t="shared" si="83"/>
        <v>19.947292046036416</v>
      </c>
      <c r="F180">
        <f t="shared" si="84"/>
        <v>-0.80729265638801806</v>
      </c>
      <c r="G180">
        <f t="shared" si="107"/>
        <v>0</v>
      </c>
      <c r="H180">
        <f t="shared" si="114"/>
        <v>0</v>
      </c>
      <c r="I180">
        <f t="shared" si="85"/>
        <v>-1.0813589191081912</v>
      </c>
      <c r="J180">
        <f t="shared" si="86"/>
        <v>19.996750551301126</v>
      </c>
      <c r="K180">
        <f t="shared" si="87"/>
        <v>-0.85675116165272769</v>
      </c>
      <c r="L180">
        <f t="shared" si="108"/>
        <v>0</v>
      </c>
      <c r="M180">
        <f t="shared" si="115"/>
        <v>0</v>
      </c>
      <c r="N180">
        <f t="shared" si="88"/>
        <v>-1.1647640104916108</v>
      </c>
      <c r="O180">
        <f t="shared" si="89"/>
        <v>19.976049429605752</v>
      </c>
      <c r="P180">
        <f t="shared" si="90"/>
        <v>-0.83605003995735316</v>
      </c>
      <c r="Q180">
        <f t="shared" si="109"/>
        <v>0</v>
      </c>
      <c r="R180">
        <f t="shared" si="116"/>
        <v>0</v>
      </c>
      <c r="S180">
        <f t="shared" si="91"/>
        <v>-1.1207504351663014</v>
      </c>
      <c r="T180">
        <f t="shared" si="92"/>
        <v>20.02926985022189</v>
      </c>
      <c r="U180">
        <f t="shared" si="93"/>
        <v>-0.88927046057349202</v>
      </c>
      <c r="V180">
        <f t="shared" si="110"/>
        <v>0</v>
      </c>
      <c r="W180">
        <f t="shared" si="117"/>
        <v>0</v>
      </c>
      <c r="X180">
        <f t="shared" si="94"/>
        <v>-1.1636028644158047</v>
      </c>
      <c r="Y180">
        <f t="shared" si="95"/>
        <v>20.285591741254468</v>
      </c>
      <c r="Z180">
        <f t="shared" si="96"/>
        <v>-1.1455923516060693</v>
      </c>
      <c r="AA180">
        <f t="shared" si="111"/>
        <v>0</v>
      </c>
      <c r="AB180">
        <f t="shared" si="118"/>
        <v>0</v>
      </c>
      <c r="AC180">
        <f t="shared" si="97"/>
        <v>-1.1690664943399818</v>
      </c>
      <c r="AD180">
        <f t="shared" si="98"/>
        <v>20.268468855279217</v>
      </c>
      <c r="AE180">
        <f t="shared" si="99"/>
        <v>-1.1284694656308183</v>
      </c>
      <c r="AF180">
        <f t="shared" si="112"/>
        <v>0</v>
      </c>
      <c r="AG180">
        <f t="shared" si="119"/>
        <v>0</v>
      </c>
      <c r="AH180">
        <f t="shared" si="100"/>
        <v>-1.1445588065052157</v>
      </c>
      <c r="AI180">
        <f t="shared" si="101"/>
        <v>20.155430219384591</v>
      </c>
      <c r="AJ180">
        <f t="shared" si="102"/>
        <v>-1.0154308297361929</v>
      </c>
      <c r="AK180">
        <f t="shared" si="113"/>
        <v>0</v>
      </c>
      <c r="AL180">
        <f t="shared" si="120"/>
        <v>0</v>
      </c>
      <c r="AM180">
        <f t="shared" si="103"/>
        <v>-0.77116447573297076</v>
      </c>
      <c r="AN180">
        <f t="shared" si="104"/>
        <v>0</v>
      </c>
      <c r="AO180">
        <f t="shared" si="105"/>
        <v>19.139999389648398</v>
      </c>
      <c r="AP180">
        <f>IF(AND(AO180&gt;0,AO179&gt;0),0,IF(AND(AO180&lt;0,AO179&lt;0),0,1))</f>
        <v>0</v>
      </c>
      <c r="AQ180">
        <v>0</v>
      </c>
      <c r="AR180">
        <f t="shared" si="106"/>
        <v>0</v>
      </c>
    </row>
    <row r="181" spans="1:44" x14ac:dyDescent="0.3">
      <c r="A181">
        <v>167</v>
      </c>
      <c r="B181" t="str">
        <f>HLOOKUP($B$14,BD_PRECOS!$A$1:$BX$251,A181+1,)</f>
        <v>2020-09-30</v>
      </c>
      <c r="C181">
        <f>HLOOKUP($C$1,BD_PRECOS!$A$1:$BX$251,$A181+1,)</f>
        <v>3.8674967288970898</v>
      </c>
      <c r="D181">
        <f>HLOOKUP($C$2,BD_PRECOS!$A$1:$CD$251,$A181+1,)</f>
        <v>19.059999465942401</v>
      </c>
      <c r="E181">
        <f t="shared" si="83"/>
        <v>19.842885797578717</v>
      </c>
      <c r="F181">
        <f t="shared" si="84"/>
        <v>-0.78288633163631616</v>
      </c>
      <c r="G181">
        <f t="shared" si="107"/>
        <v>0</v>
      </c>
      <c r="H181">
        <f t="shared" si="114"/>
        <v>0</v>
      </c>
      <c r="I181">
        <f t="shared" si="85"/>
        <v>-1.0486669371558386</v>
      </c>
      <c r="J181">
        <f t="shared" si="86"/>
        <v>19.8855967197564</v>
      </c>
      <c r="K181">
        <f t="shared" si="87"/>
        <v>-0.82559725381399929</v>
      </c>
      <c r="L181">
        <f t="shared" si="108"/>
        <v>0</v>
      </c>
      <c r="M181">
        <f t="shared" si="115"/>
        <v>0</v>
      </c>
      <c r="N181">
        <f t="shared" si="88"/>
        <v>-1.1224098798398081</v>
      </c>
      <c r="O181">
        <f t="shared" si="89"/>
        <v>19.877297402148219</v>
      </c>
      <c r="P181">
        <f t="shared" si="90"/>
        <v>-0.81729793620581859</v>
      </c>
      <c r="Q181">
        <f t="shared" si="109"/>
        <v>0</v>
      </c>
      <c r="R181">
        <f t="shared" si="116"/>
        <v>0</v>
      </c>
      <c r="S181">
        <f t="shared" si="91"/>
        <v>-1.095612671353877</v>
      </c>
      <c r="T181">
        <f t="shared" si="92"/>
        <v>19.92620886754813</v>
      </c>
      <c r="U181">
        <f t="shared" si="93"/>
        <v>-0.86620940160572957</v>
      </c>
      <c r="V181">
        <f t="shared" si="110"/>
        <v>0</v>
      </c>
      <c r="W181">
        <f t="shared" si="117"/>
        <v>0</v>
      </c>
      <c r="X181">
        <f t="shared" si="94"/>
        <v>-1.1334276641128003</v>
      </c>
      <c r="Y181">
        <f t="shared" si="95"/>
        <v>20.187029003832645</v>
      </c>
      <c r="Z181">
        <f t="shared" si="96"/>
        <v>-1.1270295378902446</v>
      </c>
      <c r="AA181">
        <f t="shared" si="111"/>
        <v>0</v>
      </c>
      <c r="AB181">
        <f t="shared" si="118"/>
        <v>0</v>
      </c>
      <c r="AC181">
        <f t="shared" si="97"/>
        <v>-1.1501233130893203</v>
      </c>
      <c r="AD181">
        <f t="shared" si="98"/>
        <v>20.172965676010683</v>
      </c>
      <c r="AE181">
        <f t="shared" si="99"/>
        <v>-1.1129662100682829</v>
      </c>
      <c r="AF181">
        <f t="shared" si="112"/>
        <v>0</v>
      </c>
      <c r="AG181">
        <f t="shared" si="119"/>
        <v>0</v>
      </c>
      <c r="AH181">
        <f t="shared" si="100"/>
        <v>-1.1288345107010029</v>
      </c>
      <c r="AI181">
        <f t="shared" si="101"/>
        <v>20.075393840912831</v>
      </c>
      <c r="AJ181">
        <f t="shared" si="102"/>
        <v>-1.0153943749704304</v>
      </c>
      <c r="AK181">
        <f t="shared" si="113"/>
        <v>0</v>
      </c>
      <c r="AL181">
        <f t="shared" si="120"/>
        <v>0</v>
      </c>
      <c r="AM181">
        <f t="shared" si="103"/>
        <v>-0.77113679032151383</v>
      </c>
      <c r="AN181">
        <f t="shared" si="104"/>
        <v>0</v>
      </c>
      <c r="AO181">
        <f t="shared" si="105"/>
        <v>19.059999465942401</v>
      </c>
      <c r="AP181">
        <f t="shared" si="121"/>
        <v>0</v>
      </c>
      <c r="AQ181">
        <f>IF(AND(AP181=1,AP180=1),0,AP181)</f>
        <v>0</v>
      </c>
      <c r="AR181">
        <f t="shared" si="106"/>
        <v>0</v>
      </c>
    </row>
    <row r="182" spans="1:44" x14ac:dyDescent="0.3">
      <c r="A182">
        <v>168</v>
      </c>
      <c r="B182" t="str">
        <f>HLOOKUP($B$14,BD_PRECOS!$A$1:$BX$251,A182+1,)</f>
        <v>2020-10-01</v>
      </c>
      <c r="C182">
        <f>HLOOKUP($C$1,BD_PRECOS!$A$1:$BX$251,$A182+1,)</f>
        <v>3.9068603515625</v>
      </c>
      <c r="D182">
        <f>HLOOKUP($C$2,BD_PRECOS!$A$1:$CD$251,$A182+1,)</f>
        <v>19.530000686645501</v>
      </c>
      <c r="E182">
        <f t="shared" si="83"/>
        <v>19.947292046036416</v>
      </c>
      <c r="F182">
        <f t="shared" si="84"/>
        <v>-0.41729135939091577</v>
      </c>
      <c r="G182">
        <f t="shared" si="107"/>
        <v>0</v>
      </c>
      <c r="H182">
        <f t="shared" si="114"/>
        <v>0</v>
      </c>
      <c r="I182">
        <f t="shared" si="85"/>
        <v>-0.55895681668044683</v>
      </c>
      <c r="J182">
        <f t="shared" si="86"/>
        <v>19.996750551301126</v>
      </c>
      <c r="K182">
        <f t="shared" si="87"/>
        <v>-0.4667498646556254</v>
      </c>
      <c r="L182">
        <f t="shared" si="108"/>
        <v>0</v>
      </c>
      <c r="M182">
        <f t="shared" si="115"/>
        <v>0</v>
      </c>
      <c r="N182">
        <f t="shared" si="88"/>
        <v>-0.63455232812752838</v>
      </c>
      <c r="O182">
        <f t="shared" si="89"/>
        <v>19.976049429605752</v>
      </c>
      <c r="P182">
        <f t="shared" si="90"/>
        <v>-0.44604874296025088</v>
      </c>
      <c r="Q182">
        <f t="shared" si="109"/>
        <v>0</v>
      </c>
      <c r="R182">
        <f t="shared" si="116"/>
        <v>0</v>
      </c>
      <c r="S182">
        <f t="shared" si="91"/>
        <v>-0.59794186817284678</v>
      </c>
      <c r="T182">
        <f t="shared" si="92"/>
        <v>20.02926985022189</v>
      </c>
      <c r="U182">
        <f t="shared" si="93"/>
        <v>-0.49926916357638973</v>
      </c>
      <c r="V182">
        <f t="shared" si="110"/>
        <v>0</v>
      </c>
      <c r="W182">
        <f t="shared" si="117"/>
        <v>0</v>
      </c>
      <c r="X182">
        <f t="shared" si="94"/>
        <v>-0.65328947109894298</v>
      </c>
      <c r="Y182">
        <f t="shared" si="95"/>
        <v>20.285591741254468</v>
      </c>
      <c r="Z182">
        <f t="shared" si="96"/>
        <v>-0.75559105460896703</v>
      </c>
      <c r="AA182">
        <f t="shared" si="111"/>
        <v>0</v>
      </c>
      <c r="AB182">
        <f t="shared" si="118"/>
        <v>0</v>
      </c>
      <c r="AC182">
        <f t="shared" si="97"/>
        <v>-0.77107374549765195</v>
      </c>
      <c r="AD182">
        <f t="shared" si="98"/>
        <v>20.268468855279217</v>
      </c>
      <c r="AE182">
        <f t="shared" si="99"/>
        <v>-0.738468168633716</v>
      </c>
      <c r="AF182">
        <f t="shared" si="112"/>
        <v>0</v>
      </c>
      <c r="AG182">
        <f t="shared" si="119"/>
        <v>0</v>
      </c>
      <c r="AH182">
        <f t="shared" si="100"/>
        <v>-0.74899700122680535</v>
      </c>
      <c r="AI182">
        <f t="shared" si="101"/>
        <v>20.155430219384591</v>
      </c>
      <c r="AJ182">
        <f t="shared" si="102"/>
        <v>-0.62542953273909063</v>
      </c>
      <c r="AK182">
        <f t="shared" si="113"/>
        <v>0</v>
      </c>
      <c r="AL182">
        <f t="shared" si="120"/>
        <v>0</v>
      </c>
      <c r="AM182">
        <f t="shared" si="103"/>
        <v>-0.47497970673980883</v>
      </c>
      <c r="AN182">
        <f t="shared" si="104"/>
        <v>0</v>
      </c>
      <c r="AO182">
        <f t="shared" si="105"/>
        <v>19.530000686645501</v>
      </c>
      <c r="AP182">
        <f t="shared" si="121"/>
        <v>0</v>
      </c>
      <c r="AQ182">
        <f>IF(AND(AP182=1,AP181=1),0,AP182)</f>
        <v>0</v>
      </c>
      <c r="AR182">
        <f t="shared" si="106"/>
        <v>0</v>
      </c>
    </row>
    <row r="183" spans="1:44" x14ac:dyDescent="0.3">
      <c r="A183">
        <v>169</v>
      </c>
      <c r="B183" t="str">
        <f>HLOOKUP($B$14,BD_PRECOS!$A$1:$BX$251,A183+1,)</f>
        <v>2020-10-02</v>
      </c>
      <c r="C183">
        <f>HLOOKUP($C$1,BD_PRECOS!$A$1:$BX$251,$A183+1,)</f>
        <v>3.8674967288970898</v>
      </c>
      <c r="D183">
        <f>HLOOKUP($C$2,BD_PRECOS!$A$1:$CD$251,$A183+1,)</f>
        <v>18.950000762939499</v>
      </c>
      <c r="E183">
        <f t="shared" si="83"/>
        <v>19.842885797578717</v>
      </c>
      <c r="F183">
        <f t="shared" si="84"/>
        <v>-0.89288503463921742</v>
      </c>
      <c r="G183">
        <f t="shared" si="107"/>
        <v>0</v>
      </c>
      <c r="H183">
        <f t="shared" si="114"/>
        <v>0</v>
      </c>
      <c r="I183">
        <f t="shared" si="85"/>
        <v>-1.1960088925685346</v>
      </c>
      <c r="J183">
        <f t="shared" si="86"/>
        <v>19.8855967197564</v>
      </c>
      <c r="K183">
        <f t="shared" si="87"/>
        <v>-0.93559595681690055</v>
      </c>
      <c r="L183">
        <f t="shared" si="108"/>
        <v>0</v>
      </c>
      <c r="M183">
        <f t="shared" si="115"/>
        <v>0</v>
      </c>
      <c r="N183">
        <f t="shared" si="88"/>
        <v>-1.2719545039887599</v>
      </c>
      <c r="O183">
        <f t="shared" si="89"/>
        <v>19.877297402148219</v>
      </c>
      <c r="P183">
        <f t="shared" si="90"/>
        <v>-0.92729663920871985</v>
      </c>
      <c r="Q183">
        <f t="shared" si="109"/>
        <v>0</v>
      </c>
      <c r="R183">
        <f t="shared" si="116"/>
        <v>0</v>
      </c>
      <c r="S183">
        <f t="shared" si="91"/>
        <v>-1.2430692688854301</v>
      </c>
      <c r="T183">
        <f t="shared" si="92"/>
        <v>19.92620886754813</v>
      </c>
      <c r="U183">
        <f t="shared" si="93"/>
        <v>-0.97620810460863083</v>
      </c>
      <c r="V183">
        <f t="shared" si="110"/>
        <v>0</v>
      </c>
      <c r="W183">
        <f t="shared" si="117"/>
        <v>0</v>
      </c>
      <c r="X183">
        <f t="shared" si="94"/>
        <v>-1.2773600351640721</v>
      </c>
      <c r="Y183">
        <f t="shared" si="95"/>
        <v>20.187029003832645</v>
      </c>
      <c r="Z183">
        <f t="shared" si="96"/>
        <v>-1.2370282408931459</v>
      </c>
      <c r="AA183">
        <f t="shared" si="111"/>
        <v>0</v>
      </c>
      <c r="AB183">
        <f t="shared" si="118"/>
        <v>0</v>
      </c>
      <c r="AC183">
        <f t="shared" si="97"/>
        <v>-1.2623759812581161</v>
      </c>
      <c r="AD183">
        <f t="shared" si="98"/>
        <v>20.172965676010683</v>
      </c>
      <c r="AE183">
        <f t="shared" si="99"/>
        <v>-1.2229649130711842</v>
      </c>
      <c r="AF183">
        <f t="shared" si="112"/>
        <v>0</v>
      </c>
      <c r="AG183">
        <f t="shared" si="119"/>
        <v>0</v>
      </c>
      <c r="AH183">
        <f t="shared" si="100"/>
        <v>-1.2404015384856173</v>
      </c>
      <c r="AI183">
        <f t="shared" si="101"/>
        <v>20.075393840912831</v>
      </c>
      <c r="AJ183">
        <f t="shared" si="102"/>
        <v>-1.1253930779733317</v>
      </c>
      <c r="AK183">
        <f t="shared" si="113"/>
        <v>0</v>
      </c>
      <c r="AL183">
        <f t="shared" si="120"/>
        <v>0</v>
      </c>
      <c r="AM183">
        <f t="shared" si="103"/>
        <v>-0.85467482132119998</v>
      </c>
      <c r="AN183">
        <f t="shared" si="104"/>
        <v>0</v>
      </c>
      <c r="AO183">
        <f t="shared" si="105"/>
        <v>18.950000762939499</v>
      </c>
      <c r="AP183">
        <f>AP184</f>
        <v>0</v>
      </c>
      <c r="AQ183">
        <v>0</v>
      </c>
      <c r="AR183">
        <f t="shared" si="106"/>
        <v>0</v>
      </c>
    </row>
    <row r="184" spans="1:44" x14ac:dyDescent="0.3">
      <c r="A184">
        <v>170</v>
      </c>
      <c r="B184" t="str">
        <f>HLOOKUP($B$14,BD_PRECOS!$A$1:$BX$251,A184+1,)</f>
        <v>2020-10-05</v>
      </c>
      <c r="C184">
        <f>HLOOKUP($C$1,BD_PRECOS!$A$1:$BX$251,$A184+1,)</f>
        <v>3.8478147983550999</v>
      </c>
      <c r="D184">
        <f>HLOOKUP($C$2,BD_PRECOS!$A$1:$CD$251,$A184+1,)</f>
        <v>18.870000839233398</v>
      </c>
      <c r="E184">
        <f t="shared" si="83"/>
        <v>19.790682357164684</v>
      </c>
      <c r="F184">
        <f t="shared" si="84"/>
        <v>-0.9206815179312855</v>
      </c>
      <c r="G184">
        <f t="shared" si="107"/>
        <v>0</v>
      </c>
      <c r="H184">
        <f t="shared" si="114"/>
        <v>0</v>
      </c>
      <c r="I184">
        <f t="shared" si="85"/>
        <v>-1.2332419515959816</v>
      </c>
      <c r="J184">
        <f t="shared" si="86"/>
        <v>19.830019467364387</v>
      </c>
      <c r="K184">
        <f t="shared" si="87"/>
        <v>-0.96001862813098882</v>
      </c>
      <c r="L184">
        <f t="shared" si="108"/>
        <v>0</v>
      </c>
      <c r="M184">
        <f t="shared" si="115"/>
        <v>0</v>
      </c>
      <c r="N184">
        <f t="shared" si="88"/>
        <v>-1.3051574336840526</v>
      </c>
      <c r="O184">
        <f t="shared" si="89"/>
        <v>19.827921089357584</v>
      </c>
      <c r="P184">
        <f t="shared" si="90"/>
        <v>-0.95792025012418591</v>
      </c>
      <c r="Q184">
        <f t="shared" si="109"/>
        <v>0</v>
      </c>
      <c r="R184">
        <f t="shared" si="116"/>
        <v>0</v>
      </c>
      <c r="S184">
        <f t="shared" si="91"/>
        <v>-1.2841211481026391</v>
      </c>
      <c r="T184">
        <f t="shared" si="92"/>
        <v>19.874678064100088</v>
      </c>
      <c r="U184">
        <f t="shared" si="93"/>
        <v>-1.0046772248666898</v>
      </c>
      <c r="V184">
        <f t="shared" si="110"/>
        <v>0</v>
      </c>
      <c r="W184">
        <f t="shared" si="117"/>
        <v>0</v>
      </c>
      <c r="X184">
        <f t="shared" si="94"/>
        <v>-1.3146116378523161</v>
      </c>
      <c r="Y184">
        <f t="shared" si="95"/>
        <v>20.137747336633112</v>
      </c>
      <c r="Z184">
        <f t="shared" si="96"/>
        <v>-1.2677464973997132</v>
      </c>
      <c r="AA184">
        <f t="shared" si="111"/>
        <v>0</v>
      </c>
      <c r="AB184">
        <f t="shared" si="118"/>
        <v>0</v>
      </c>
      <c r="AC184">
        <f t="shared" si="97"/>
        <v>-1.2937236804602124</v>
      </c>
      <c r="AD184">
        <f t="shared" si="98"/>
        <v>20.125213797153403</v>
      </c>
      <c r="AE184">
        <f t="shared" si="99"/>
        <v>-1.2552129579200049</v>
      </c>
      <c r="AF184">
        <f t="shared" si="112"/>
        <v>0</v>
      </c>
      <c r="AG184">
        <f t="shared" si="119"/>
        <v>0</v>
      </c>
      <c r="AH184">
        <f t="shared" si="100"/>
        <v>-1.2731093651911103</v>
      </c>
      <c r="AI184">
        <f t="shared" si="101"/>
        <v>20.035375409293785</v>
      </c>
      <c r="AJ184">
        <f t="shared" si="102"/>
        <v>-1.1653745700603864</v>
      </c>
      <c r="AK184">
        <f t="shared" si="113"/>
        <v>0</v>
      </c>
      <c r="AL184">
        <f t="shared" si="120"/>
        <v>0</v>
      </c>
      <c r="AM184">
        <f t="shared" si="103"/>
        <v>-0.88503858956757642</v>
      </c>
      <c r="AN184">
        <f t="shared" si="104"/>
        <v>0</v>
      </c>
      <c r="AO184">
        <f t="shared" si="105"/>
        <v>18.870000839233398</v>
      </c>
      <c r="AP184">
        <f>IF(AND(AO184&gt;0,AO183&gt;0),0,IF(AND(AO184&lt;0,AO183&lt;0),0,1))</f>
        <v>0</v>
      </c>
      <c r="AQ184">
        <v>0</v>
      </c>
      <c r="AR184">
        <f t="shared" si="106"/>
        <v>0</v>
      </c>
    </row>
    <row r="185" spans="1:44" x14ac:dyDescent="0.3">
      <c r="A185">
        <v>171</v>
      </c>
      <c r="B185" t="str">
        <f>HLOOKUP($B$14,BD_PRECOS!$A$1:$BX$251,A185+1,)</f>
        <v>2020-10-06</v>
      </c>
      <c r="C185">
        <f>HLOOKUP($C$1,BD_PRECOS!$A$1:$BX$251,$A185+1,)</f>
        <v>3.83797383308411</v>
      </c>
      <c r="D185">
        <f>HLOOKUP($C$2,BD_PRECOS!$A$1:$CD$251,$A185+1,)</f>
        <v>18.799999237060501</v>
      </c>
      <c r="E185">
        <f t="shared" si="83"/>
        <v>19.764580636957682</v>
      </c>
      <c r="F185">
        <f t="shared" si="84"/>
        <v>-0.96458139989718106</v>
      </c>
      <c r="G185">
        <f t="shared" si="107"/>
        <v>0</v>
      </c>
      <c r="H185">
        <f t="shared" si="114"/>
        <v>0</v>
      </c>
      <c r="I185">
        <f t="shared" si="85"/>
        <v>-1.2920453217690917</v>
      </c>
      <c r="J185">
        <f t="shared" si="86"/>
        <v>19.802230841168399</v>
      </c>
      <c r="K185">
        <f t="shared" si="87"/>
        <v>-1.002231604107898</v>
      </c>
      <c r="L185">
        <f t="shared" si="108"/>
        <v>0</v>
      </c>
      <c r="M185">
        <f t="shared" si="115"/>
        <v>0</v>
      </c>
      <c r="N185">
        <f t="shared" si="88"/>
        <v>-1.3625465069580265</v>
      </c>
      <c r="O185">
        <f t="shared" si="89"/>
        <v>19.803232932962281</v>
      </c>
      <c r="P185">
        <f t="shared" si="90"/>
        <v>-1.0032336959017805</v>
      </c>
      <c r="Q185">
        <f t="shared" si="109"/>
        <v>0</v>
      </c>
      <c r="R185">
        <f t="shared" si="116"/>
        <v>0</v>
      </c>
      <c r="S185">
        <f t="shared" si="91"/>
        <v>-1.3448651964812677</v>
      </c>
      <c r="T185">
        <f t="shared" si="92"/>
        <v>19.84891266237608</v>
      </c>
      <c r="U185">
        <f t="shared" si="93"/>
        <v>-1.048913425315579</v>
      </c>
      <c r="V185">
        <f t="shared" si="110"/>
        <v>0</v>
      </c>
      <c r="W185">
        <f t="shared" si="117"/>
        <v>0</v>
      </c>
      <c r="X185">
        <f t="shared" si="94"/>
        <v>-1.3724943314031666</v>
      </c>
      <c r="Y185">
        <f t="shared" si="95"/>
        <v>20.113106503033357</v>
      </c>
      <c r="Z185">
        <f t="shared" si="96"/>
        <v>-1.3131072659728567</v>
      </c>
      <c r="AA185">
        <f t="shared" si="111"/>
        <v>0</v>
      </c>
      <c r="AB185">
        <f t="shared" si="118"/>
        <v>0</v>
      </c>
      <c r="AC185">
        <f t="shared" si="97"/>
        <v>-1.3400139290133095</v>
      </c>
      <c r="AD185">
        <f t="shared" si="98"/>
        <v>20.101337857724776</v>
      </c>
      <c r="AE185">
        <f t="shared" si="99"/>
        <v>-1.301338620664275</v>
      </c>
      <c r="AF185">
        <f t="shared" si="112"/>
        <v>0</v>
      </c>
      <c r="AG185">
        <f t="shared" si="119"/>
        <v>0</v>
      </c>
      <c r="AH185">
        <f t="shared" si="100"/>
        <v>-1.3198926722346305</v>
      </c>
      <c r="AI185">
        <f t="shared" si="101"/>
        <v>20.015366193484276</v>
      </c>
      <c r="AJ185">
        <f t="shared" si="102"/>
        <v>-1.2153669564237752</v>
      </c>
      <c r="AK185">
        <f t="shared" si="113"/>
        <v>0</v>
      </c>
      <c r="AL185">
        <f t="shared" si="120"/>
        <v>0</v>
      </c>
      <c r="AM185">
        <f t="shared" si="103"/>
        <v>-0.92300508742403675</v>
      </c>
      <c r="AN185">
        <f t="shared" si="104"/>
        <v>0</v>
      </c>
      <c r="AO185">
        <f t="shared" si="105"/>
        <v>18.799999237060501</v>
      </c>
      <c r="AP185">
        <f t="shared" si="121"/>
        <v>0</v>
      </c>
      <c r="AQ185">
        <f>IF(AND(AP185=1,AP184=1),0,AP185)</f>
        <v>0</v>
      </c>
      <c r="AR185">
        <f t="shared" si="106"/>
        <v>0</v>
      </c>
    </row>
    <row r="186" spans="1:44" x14ac:dyDescent="0.3">
      <c r="A186">
        <v>172</v>
      </c>
      <c r="B186" t="str">
        <f>HLOOKUP($B$14,BD_PRECOS!$A$1:$BX$251,A186+1,)</f>
        <v>2020-10-07</v>
      </c>
      <c r="C186">
        <f>HLOOKUP($C$1,BD_PRECOS!$A$1:$BX$251,$A186+1,)</f>
        <v>3.6411545276641801</v>
      </c>
      <c r="D186">
        <f>HLOOKUP($C$2,BD_PRECOS!$A$1:$CD$251,$A186+1,)</f>
        <v>18.430000305175799</v>
      </c>
      <c r="E186">
        <f t="shared" si="83"/>
        <v>19.242546232817283</v>
      </c>
      <c r="F186">
        <f t="shared" si="84"/>
        <v>-0.8125459276414837</v>
      </c>
      <c r="G186">
        <f t="shared" si="107"/>
        <v>0</v>
      </c>
      <c r="H186">
        <f t="shared" si="114"/>
        <v>0</v>
      </c>
      <c r="I186">
        <f t="shared" si="85"/>
        <v>-1.0883956135206563</v>
      </c>
      <c r="J186">
        <f t="shared" si="86"/>
        <v>19.246458317248212</v>
      </c>
      <c r="K186">
        <f t="shared" si="87"/>
        <v>-0.8164580120724132</v>
      </c>
      <c r="L186">
        <f t="shared" si="108"/>
        <v>0</v>
      </c>
      <c r="M186">
        <f t="shared" si="115"/>
        <v>0</v>
      </c>
      <c r="N186">
        <f t="shared" si="88"/>
        <v>-1.1099849654186276</v>
      </c>
      <c r="O186">
        <f t="shared" si="89"/>
        <v>19.309469805055851</v>
      </c>
      <c r="P186">
        <f t="shared" si="90"/>
        <v>-0.8794694998800523</v>
      </c>
      <c r="Q186">
        <f t="shared" si="109"/>
        <v>0</v>
      </c>
      <c r="R186">
        <f t="shared" si="116"/>
        <v>0</v>
      </c>
      <c r="S186">
        <f t="shared" si="91"/>
        <v>-1.1789555380636509</v>
      </c>
      <c r="T186">
        <f t="shared" si="92"/>
        <v>19.333604627895568</v>
      </c>
      <c r="U186">
        <f t="shared" si="93"/>
        <v>-0.90360432271976876</v>
      </c>
      <c r="V186">
        <f t="shared" si="110"/>
        <v>0</v>
      </c>
      <c r="W186">
        <f t="shared" si="117"/>
        <v>0</v>
      </c>
      <c r="X186">
        <f t="shared" si="94"/>
        <v>-1.1823586016082812</v>
      </c>
      <c r="Y186">
        <f t="shared" si="95"/>
        <v>19.620289831037962</v>
      </c>
      <c r="Z186">
        <f t="shared" si="96"/>
        <v>-1.1902895258621626</v>
      </c>
      <c r="AA186">
        <f t="shared" si="111"/>
        <v>0</v>
      </c>
      <c r="AB186">
        <f t="shared" si="118"/>
        <v>0</v>
      </c>
      <c r="AC186">
        <f t="shared" si="97"/>
        <v>-1.2146795509750201</v>
      </c>
      <c r="AD186">
        <f t="shared" si="98"/>
        <v>19.623819069151885</v>
      </c>
      <c r="AE186">
        <f t="shared" si="99"/>
        <v>-1.1938187639760862</v>
      </c>
      <c r="AF186">
        <f t="shared" si="112"/>
        <v>0</v>
      </c>
      <c r="AG186">
        <f t="shared" si="119"/>
        <v>0</v>
      </c>
      <c r="AH186">
        <f t="shared" si="100"/>
        <v>-1.2108398333278616</v>
      </c>
      <c r="AI186">
        <f t="shared" si="101"/>
        <v>19.615181877293765</v>
      </c>
      <c r="AJ186">
        <f t="shared" si="102"/>
        <v>-1.1851815721179655</v>
      </c>
      <c r="AK186">
        <f t="shared" si="113"/>
        <v>0</v>
      </c>
      <c r="AL186">
        <f t="shared" si="120"/>
        <v>0</v>
      </c>
      <c r="AM186">
        <f t="shared" si="103"/>
        <v>-0.90008093012911239</v>
      </c>
      <c r="AN186">
        <f t="shared" si="104"/>
        <v>0</v>
      </c>
      <c r="AO186">
        <f t="shared" si="105"/>
        <v>18.430000305175799</v>
      </c>
      <c r="AP186">
        <f t="shared" si="121"/>
        <v>0</v>
      </c>
      <c r="AQ186">
        <f>IF(AND(AP186=1,AP185=1),0,AP186)</f>
        <v>0</v>
      </c>
      <c r="AR186">
        <f t="shared" si="106"/>
        <v>0</v>
      </c>
    </row>
    <row r="187" spans="1:44" x14ac:dyDescent="0.3">
      <c r="A187">
        <v>173</v>
      </c>
      <c r="B187" t="str">
        <f>HLOOKUP($B$14,BD_PRECOS!$A$1:$BX$251,A187+1,)</f>
        <v>2020-10-08</v>
      </c>
      <c r="C187">
        <f>HLOOKUP($C$1,BD_PRECOS!$A$1:$BX$251,$A187+1,)</f>
        <v>3.7395641803741499</v>
      </c>
      <c r="D187">
        <f>HLOOKUP($C$2,BD_PRECOS!$A$1:$CD$251,$A187+1,)</f>
        <v>18.469999313354499</v>
      </c>
      <c r="E187">
        <f t="shared" si="83"/>
        <v>19.503563434887496</v>
      </c>
      <c r="F187">
        <f t="shared" si="84"/>
        <v>-1.0335641215329971</v>
      </c>
      <c r="G187">
        <f t="shared" si="107"/>
        <v>0</v>
      </c>
      <c r="H187">
        <f t="shared" si="114"/>
        <v>0</v>
      </c>
      <c r="I187">
        <f t="shared" si="85"/>
        <v>-1.384446857587589</v>
      </c>
      <c r="J187">
        <f t="shared" si="86"/>
        <v>19.524344579208318</v>
      </c>
      <c r="K187">
        <f t="shared" si="87"/>
        <v>-1.0543452658538186</v>
      </c>
      <c r="L187">
        <f t="shared" si="108"/>
        <v>0</v>
      </c>
      <c r="M187">
        <f t="shared" si="115"/>
        <v>0</v>
      </c>
      <c r="N187">
        <f t="shared" si="88"/>
        <v>-1.4333956874125793</v>
      </c>
      <c r="O187">
        <f t="shared" si="89"/>
        <v>19.556351369009079</v>
      </c>
      <c r="P187">
        <f t="shared" si="90"/>
        <v>-1.0863520556545794</v>
      </c>
      <c r="Q187">
        <f t="shared" si="109"/>
        <v>0</v>
      </c>
      <c r="R187">
        <f t="shared" si="116"/>
        <v>0</v>
      </c>
      <c r="S187">
        <f t="shared" si="91"/>
        <v>-1.4562878786307838</v>
      </c>
      <c r="T187">
        <f t="shared" si="92"/>
        <v>19.591258645135838</v>
      </c>
      <c r="U187">
        <f t="shared" si="93"/>
        <v>-1.1212593317813386</v>
      </c>
      <c r="V187">
        <f t="shared" si="110"/>
        <v>0</v>
      </c>
      <c r="W187">
        <f t="shared" si="117"/>
        <v>0</v>
      </c>
      <c r="X187">
        <f t="shared" si="94"/>
        <v>-1.4671583371523587</v>
      </c>
      <c r="Y187">
        <f t="shared" si="95"/>
        <v>19.866698167035672</v>
      </c>
      <c r="Z187">
        <f t="shared" si="96"/>
        <v>-1.3966988536811726</v>
      </c>
      <c r="AA187">
        <f t="shared" si="111"/>
        <v>0</v>
      </c>
      <c r="AB187">
        <f t="shared" si="118"/>
        <v>0</v>
      </c>
      <c r="AC187">
        <f t="shared" si="97"/>
        <v>-1.4253183780710124</v>
      </c>
      <c r="AD187">
        <f t="shared" si="98"/>
        <v>19.862578463438339</v>
      </c>
      <c r="AE187">
        <f t="shared" si="99"/>
        <v>-1.39257915008384</v>
      </c>
      <c r="AF187">
        <f t="shared" si="112"/>
        <v>0</v>
      </c>
      <c r="AG187">
        <f t="shared" si="119"/>
        <v>0</v>
      </c>
      <c r="AH187">
        <f t="shared" si="100"/>
        <v>-1.4124340786598231</v>
      </c>
      <c r="AI187">
        <f t="shared" si="101"/>
        <v>19.815274035389031</v>
      </c>
      <c r="AJ187">
        <f t="shared" si="102"/>
        <v>-1.3452747220345316</v>
      </c>
      <c r="AK187">
        <f t="shared" si="113"/>
        <v>0</v>
      </c>
      <c r="AL187">
        <f t="shared" si="120"/>
        <v>0</v>
      </c>
      <c r="AM187">
        <f t="shared" si="103"/>
        <v>-1.021662968421098</v>
      </c>
      <c r="AN187">
        <f t="shared" si="104"/>
        <v>0</v>
      </c>
      <c r="AO187">
        <f t="shared" si="105"/>
        <v>18.469999313354499</v>
      </c>
      <c r="AP187">
        <f>AP188</f>
        <v>0</v>
      </c>
      <c r="AQ187">
        <v>0</v>
      </c>
      <c r="AR187">
        <f t="shared" si="106"/>
        <v>0</v>
      </c>
    </row>
    <row r="188" spans="1:44" x14ac:dyDescent="0.3">
      <c r="A188">
        <v>174</v>
      </c>
      <c r="B188" t="str">
        <f>HLOOKUP($B$14,BD_PRECOS!$A$1:$BX$251,A188+1,)</f>
        <v>2020-10-09</v>
      </c>
      <c r="C188">
        <f>HLOOKUP($C$1,BD_PRECOS!$A$1:$BX$251,$A188+1,)</f>
        <v>3.6509954929351802</v>
      </c>
      <c r="D188">
        <f>HLOOKUP($C$2,BD_PRECOS!$A$1:$CD$251,$A188+1,)</f>
        <v>18.0200004577637</v>
      </c>
      <c r="E188">
        <f t="shared" si="83"/>
        <v>19.268647953024313</v>
      </c>
      <c r="F188">
        <f t="shared" si="84"/>
        <v>-1.248647495260613</v>
      </c>
      <c r="G188">
        <f t="shared" si="107"/>
        <v>0</v>
      </c>
      <c r="H188">
        <f t="shared" si="114"/>
        <v>0</v>
      </c>
      <c r="I188">
        <f t="shared" si="85"/>
        <v>-1.6725484805762778</v>
      </c>
      <c r="J188">
        <f t="shared" si="86"/>
        <v>19.274246943444233</v>
      </c>
      <c r="K188">
        <f t="shared" si="87"/>
        <v>-1.2542464856805324</v>
      </c>
      <c r="L188">
        <f t="shared" si="108"/>
        <v>0</v>
      </c>
      <c r="M188">
        <f t="shared" si="115"/>
        <v>0</v>
      </c>
      <c r="N188">
        <f t="shared" si="88"/>
        <v>-1.7051639171262916</v>
      </c>
      <c r="O188">
        <f t="shared" si="89"/>
        <v>19.334157961451183</v>
      </c>
      <c r="P188">
        <f t="shared" si="90"/>
        <v>-1.3141575036874826</v>
      </c>
      <c r="Q188">
        <f t="shared" si="109"/>
        <v>0</v>
      </c>
      <c r="R188">
        <f t="shared" si="116"/>
        <v>0</v>
      </c>
      <c r="S188">
        <f t="shared" si="91"/>
        <v>-1.7616679908417159</v>
      </c>
      <c r="T188">
        <f t="shared" si="92"/>
        <v>19.359370029619605</v>
      </c>
      <c r="U188">
        <f t="shared" si="93"/>
        <v>-1.3393695718559044</v>
      </c>
      <c r="V188">
        <f t="shared" si="110"/>
        <v>0</v>
      </c>
      <c r="W188">
        <f t="shared" si="117"/>
        <v>0</v>
      </c>
      <c r="X188">
        <f t="shared" si="94"/>
        <v>-1.7525537386205596</v>
      </c>
      <c r="Y188">
        <f t="shared" si="95"/>
        <v>19.644930664637741</v>
      </c>
      <c r="Z188">
        <f t="shared" si="96"/>
        <v>-1.6249302068740406</v>
      </c>
      <c r="AA188">
        <f t="shared" si="111"/>
        <v>0</v>
      </c>
      <c r="AB188">
        <f t="shared" si="118"/>
        <v>0</v>
      </c>
      <c r="AC188">
        <f t="shared" si="97"/>
        <v>-1.6582263820408276</v>
      </c>
      <c r="AD188">
        <f t="shared" si="98"/>
        <v>19.647695008580538</v>
      </c>
      <c r="AE188">
        <f t="shared" si="99"/>
        <v>-1.6276945508168374</v>
      </c>
      <c r="AF188">
        <f t="shared" si="112"/>
        <v>0</v>
      </c>
      <c r="AG188">
        <f t="shared" si="119"/>
        <v>0</v>
      </c>
      <c r="AH188">
        <f t="shared" si="100"/>
        <v>-1.6509016762775621</v>
      </c>
      <c r="AI188">
        <f t="shared" si="101"/>
        <v>19.635191093103298</v>
      </c>
      <c r="AJ188">
        <f t="shared" si="102"/>
        <v>-1.6151906353395979</v>
      </c>
      <c r="AK188">
        <f t="shared" si="113"/>
        <v>0</v>
      </c>
      <c r="AL188">
        <f t="shared" si="120"/>
        <v>0</v>
      </c>
      <c r="AM188">
        <f t="shared" si="103"/>
        <v>-1.2266494211467498</v>
      </c>
      <c r="AN188">
        <f t="shared" si="104"/>
        <v>0</v>
      </c>
      <c r="AO188">
        <f t="shared" si="105"/>
        <v>18.0200004577637</v>
      </c>
      <c r="AP188">
        <f>IF(AND(AO188&gt;0,AO187&gt;0),0,IF(AND(AO188&lt;0,AO187&lt;0),0,1))</f>
        <v>0</v>
      </c>
      <c r="AQ188">
        <v>0</v>
      </c>
      <c r="AR188">
        <f t="shared" si="106"/>
        <v>0</v>
      </c>
    </row>
    <row r="189" spans="1:44" x14ac:dyDescent="0.3">
      <c r="A189">
        <v>175</v>
      </c>
      <c r="B189" t="str">
        <f>HLOOKUP($B$14,BD_PRECOS!$A$1:$BX$251,A189+1,)</f>
        <v>2020-10-13</v>
      </c>
      <c r="C189">
        <f>HLOOKUP($C$1,BD_PRECOS!$A$1:$BX$251,$A189+1,)</f>
        <v>3.6411545276641801</v>
      </c>
      <c r="D189">
        <f>HLOOKUP($C$2,BD_PRECOS!$A$1:$CD$251,$A189+1,)</f>
        <v>17.940000534057599</v>
      </c>
      <c r="E189">
        <f t="shared" si="83"/>
        <v>19.242546232817283</v>
      </c>
      <c r="F189">
        <f t="shared" si="84"/>
        <v>-1.3025456987596833</v>
      </c>
      <c r="G189">
        <f t="shared" si="107"/>
        <v>0</v>
      </c>
      <c r="H189">
        <f t="shared" si="114"/>
        <v>0</v>
      </c>
      <c r="I189">
        <f t="shared" si="85"/>
        <v>-1.7447444836198316</v>
      </c>
      <c r="J189">
        <f t="shared" si="86"/>
        <v>19.246458317248212</v>
      </c>
      <c r="K189">
        <f t="shared" si="87"/>
        <v>-1.3064577831906128</v>
      </c>
      <c r="L189">
        <f t="shared" si="108"/>
        <v>0</v>
      </c>
      <c r="M189">
        <f t="shared" si="115"/>
        <v>0</v>
      </c>
      <c r="N189">
        <f t="shared" si="88"/>
        <v>-1.7761458346337018</v>
      </c>
      <c r="O189">
        <f t="shared" si="89"/>
        <v>19.309469805055851</v>
      </c>
      <c r="P189">
        <f t="shared" si="90"/>
        <v>-1.3694692709982519</v>
      </c>
      <c r="Q189">
        <f t="shared" si="109"/>
        <v>0</v>
      </c>
      <c r="R189">
        <f t="shared" si="116"/>
        <v>0</v>
      </c>
      <c r="S189">
        <f t="shared" si="91"/>
        <v>-1.8358150924751586</v>
      </c>
      <c r="T189">
        <f t="shared" si="92"/>
        <v>19.333604627895568</v>
      </c>
      <c r="U189">
        <f t="shared" si="93"/>
        <v>-1.3936040938379683</v>
      </c>
      <c r="V189">
        <f t="shared" si="110"/>
        <v>0</v>
      </c>
      <c r="W189">
        <f t="shared" si="117"/>
        <v>0</v>
      </c>
      <c r="X189">
        <f t="shared" si="94"/>
        <v>-1.8235191511991504</v>
      </c>
      <c r="Y189">
        <f t="shared" si="95"/>
        <v>19.620289831037962</v>
      </c>
      <c r="Z189">
        <f t="shared" si="96"/>
        <v>-1.6802892969803622</v>
      </c>
      <c r="AA189">
        <f t="shared" si="111"/>
        <v>0</v>
      </c>
      <c r="AB189">
        <f t="shared" si="118"/>
        <v>0</v>
      </c>
      <c r="AC189">
        <f t="shared" si="97"/>
        <v>-1.7147198260741403</v>
      </c>
      <c r="AD189">
        <f t="shared" si="98"/>
        <v>19.623819069151885</v>
      </c>
      <c r="AE189">
        <f t="shared" si="99"/>
        <v>-1.6838185350942858</v>
      </c>
      <c r="AF189">
        <f t="shared" si="112"/>
        <v>0</v>
      </c>
      <c r="AG189">
        <f t="shared" si="119"/>
        <v>0</v>
      </c>
      <c r="AH189">
        <f t="shared" si="100"/>
        <v>-1.7078258575845016</v>
      </c>
      <c r="AI189">
        <f t="shared" si="101"/>
        <v>19.615181877293765</v>
      </c>
      <c r="AJ189">
        <f t="shared" si="102"/>
        <v>-1.6751813432361651</v>
      </c>
      <c r="AK189">
        <f t="shared" si="113"/>
        <v>0</v>
      </c>
      <c r="AL189">
        <f t="shared" si="120"/>
        <v>0</v>
      </c>
      <c r="AM189">
        <f t="shared" si="103"/>
        <v>-1.2722091002988245</v>
      </c>
      <c r="AN189">
        <f t="shared" si="104"/>
        <v>0</v>
      </c>
      <c r="AO189">
        <f t="shared" si="105"/>
        <v>17.940000534057599</v>
      </c>
      <c r="AP189">
        <f t="shared" si="121"/>
        <v>0</v>
      </c>
      <c r="AQ189">
        <f>IF(AND(AP189=1,AP188=1),0,AP189)</f>
        <v>0</v>
      </c>
      <c r="AR189">
        <f t="shared" si="106"/>
        <v>0</v>
      </c>
    </row>
    <row r="190" spans="1:44" x14ac:dyDescent="0.3">
      <c r="A190">
        <v>176</v>
      </c>
      <c r="B190" t="str">
        <f>HLOOKUP($B$14,BD_PRECOS!$A$1:$BX$251,A190+1,)</f>
        <v>2020-10-14</v>
      </c>
      <c r="C190">
        <f>HLOOKUP($C$1,BD_PRECOS!$A$1:$BX$251,$A190+1,)</f>
        <v>3.6116316318511998</v>
      </c>
      <c r="D190">
        <f>HLOOKUP($C$2,BD_PRECOS!$A$1:$CD$251,$A190+1,)</f>
        <v>18.930000305175799</v>
      </c>
      <c r="E190">
        <f t="shared" si="83"/>
        <v>19.164241072196248</v>
      </c>
      <c r="F190">
        <f t="shared" si="84"/>
        <v>-0.23424076702044871</v>
      </c>
      <c r="G190">
        <f t="shared" si="107"/>
        <v>0</v>
      </c>
      <c r="H190">
        <f t="shared" si="114"/>
        <v>0</v>
      </c>
      <c r="I190">
        <f t="shared" si="85"/>
        <v>-0.31376272363186275</v>
      </c>
      <c r="J190">
        <f t="shared" si="86"/>
        <v>19.163092438660211</v>
      </c>
      <c r="K190">
        <f t="shared" si="87"/>
        <v>-0.23309213348441205</v>
      </c>
      <c r="L190">
        <f t="shared" si="108"/>
        <v>0</v>
      </c>
      <c r="M190">
        <f t="shared" si="115"/>
        <v>0</v>
      </c>
      <c r="N190">
        <f t="shared" si="88"/>
        <v>-0.31689169546921186</v>
      </c>
      <c r="O190">
        <f t="shared" si="89"/>
        <v>19.23540533586991</v>
      </c>
      <c r="P190">
        <f t="shared" si="90"/>
        <v>-0.30540503069411074</v>
      </c>
      <c r="Q190">
        <f t="shared" si="109"/>
        <v>0</v>
      </c>
      <c r="R190">
        <f t="shared" si="116"/>
        <v>0</v>
      </c>
      <c r="S190">
        <f t="shared" si="91"/>
        <v>-0.4094047062899035</v>
      </c>
      <c r="T190">
        <f t="shared" si="92"/>
        <v>19.256308422723517</v>
      </c>
      <c r="U190">
        <f t="shared" si="93"/>
        <v>-0.32630811754771827</v>
      </c>
      <c r="V190">
        <f t="shared" si="110"/>
        <v>0</v>
      </c>
      <c r="W190">
        <f t="shared" si="117"/>
        <v>0</v>
      </c>
      <c r="X190">
        <f t="shared" si="94"/>
        <v>-0.42697140756906438</v>
      </c>
      <c r="Y190">
        <f t="shared" si="95"/>
        <v>19.546367330238674</v>
      </c>
      <c r="Z190">
        <f t="shared" si="96"/>
        <v>-0.61636702506287477</v>
      </c>
      <c r="AA190">
        <f t="shared" si="111"/>
        <v>0</v>
      </c>
      <c r="AB190">
        <f t="shared" si="118"/>
        <v>0</v>
      </c>
      <c r="AC190">
        <f t="shared" si="97"/>
        <v>-0.62899689947022264</v>
      </c>
      <c r="AD190">
        <f t="shared" si="98"/>
        <v>19.552191250865974</v>
      </c>
      <c r="AE190">
        <f t="shared" si="99"/>
        <v>-0.62219094569017486</v>
      </c>
      <c r="AF190">
        <f t="shared" si="112"/>
        <v>0</v>
      </c>
      <c r="AG190">
        <f t="shared" si="119"/>
        <v>0</v>
      </c>
      <c r="AH190">
        <f t="shared" si="100"/>
        <v>-0.63106193646047182</v>
      </c>
      <c r="AI190">
        <f t="shared" si="101"/>
        <v>19.555154229865209</v>
      </c>
      <c r="AJ190">
        <f t="shared" si="102"/>
        <v>-0.62515392468941045</v>
      </c>
      <c r="AK190">
        <f t="shared" si="113"/>
        <v>0</v>
      </c>
      <c r="AL190">
        <f t="shared" si="120"/>
        <v>0</v>
      </c>
      <c r="AM190">
        <f t="shared" si="103"/>
        <v>-0.47477039741915855</v>
      </c>
      <c r="AN190">
        <f t="shared" si="104"/>
        <v>0</v>
      </c>
      <c r="AO190">
        <f t="shared" si="105"/>
        <v>18.930000305175799</v>
      </c>
      <c r="AP190">
        <f t="shared" si="121"/>
        <v>0</v>
      </c>
      <c r="AQ190">
        <f>IF(AND(AP190=1,AP189=1),0,AP190)</f>
        <v>0</v>
      </c>
      <c r="AR190">
        <f t="shared" si="106"/>
        <v>0</v>
      </c>
    </row>
    <row r="191" spans="1:44" x14ac:dyDescent="0.3">
      <c r="A191">
        <v>177</v>
      </c>
      <c r="B191" t="str">
        <f>HLOOKUP($B$14,BD_PRECOS!$A$1:$BX$251,A191+1,)</f>
        <v>2020-10-15</v>
      </c>
      <c r="C191">
        <f>HLOOKUP($C$1,BD_PRECOS!$A$1:$BX$251,$A191+1,)</f>
        <v>3.5919499397277801</v>
      </c>
      <c r="D191">
        <f>HLOOKUP($C$2,BD_PRECOS!$A$1:$CD$251,$A191+1,)</f>
        <v>19</v>
      </c>
      <c r="E191">
        <f t="shared" si="83"/>
        <v>19.112038264152581</v>
      </c>
      <c r="F191">
        <f t="shared" si="84"/>
        <v>-0.11203826415258078</v>
      </c>
      <c r="G191">
        <f t="shared" si="107"/>
        <v>0</v>
      </c>
      <c r="H191">
        <f t="shared" si="114"/>
        <v>0</v>
      </c>
      <c r="I191">
        <f t="shared" si="85"/>
        <v>-0.1500739233338961</v>
      </c>
      <c r="J191">
        <f t="shared" si="86"/>
        <v>19.107515859507497</v>
      </c>
      <c r="K191">
        <f t="shared" si="87"/>
        <v>-0.10751585950749742</v>
      </c>
      <c r="L191">
        <f t="shared" si="108"/>
        <v>0</v>
      </c>
      <c r="M191">
        <f t="shared" si="115"/>
        <v>0</v>
      </c>
      <c r="N191">
        <f t="shared" si="88"/>
        <v>-0.14616916710078043</v>
      </c>
      <c r="O191">
        <f t="shared" si="89"/>
        <v>19.186029621203012</v>
      </c>
      <c r="P191">
        <f t="shared" si="90"/>
        <v>-0.18602962120301214</v>
      </c>
      <c r="Q191">
        <f t="shared" si="109"/>
        <v>0</v>
      </c>
      <c r="R191">
        <f t="shared" si="116"/>
        <v>0</v>
      </c>
      <c r="S191">
        <f t="shared" si="91"/>
        <v>-0.24937834932432187</v>
      </c>
      <c r="T191">
        <f t="shared" si="92"/>
        <v>19.204778243497799</v>
      </c>
      <c r="U191">
        <f t="shared" si="93"/>
        <v>-0.20477824349779894</v>
      </c>
      <c r="V191">
        <f t="shared" si="110"/>
        <v>0</v>
      </c>
      <c r="W191">
        <f t="shared" si="117"/>
        <v>0</v>
      </c>
      <c r="X191">
        <f t="shared" si="94"/>
        <v>-0.26795059688636058</v>
      </c>
      <c r="Y191">
        <f t="shared" si="95"/>
        <v>19.497086260016385</v>
      </c>
      <c r="Z191">
        <f t="shared" si="96"/>
        <v>-0.49708626001638478</v>
      </c>
      <c r="AA191">
        <f t="shared" si="111"/>
        <v>0</v>
      </c>
      <c r="AB191">
        <f t="shared" si="118"/>
        <v>0</v>
      </c>
      <c r="AC191">
        <f t="shared" si="97"/>
        <v>-0.50727197206511865</v>
      </c>
      <c r="AD191">
        <f t="shared" si="98"/>
        <v>19.504439950454724</v>
      </c>
      <c r="AE191">
        <f t="shared" si="99"/>
        <v>-0.50443995045472434</v>
      </c>
      <c r="AF191">
        <f t="shared" si="112"/>
        <v>0</v>
      </c>
      <c r="AG191">
        <f t="shared" si="119"/>
        <v>0</v>
      </c>
      <c r="AH191">
        <f t="shared" si="100"/>
        <v>-0.51163208684894512</v>
      </c>
      <c r="AI191">
        <f t="shared" si="101"/>
        <v>19.515136283012495</v>
      </c>
      <c r="AJ191">
        <f t="shared" si="102"/>
        <v>-0.51513628301249526</v>
      </c>
      <c r="AK191">
        <f t="shared" si="113"/>
        <v>0</v>
      </c>
      <c r="AL191">
        <f t="shared" si="120"/>
        <v>0</v>
      </c>
      <c r="AM191">
        <f t="shared" si="103"/>
        <v>-0.39121798352682302</v>
      </c>
      <c r="AN191">
        <f t="shared" si="104"/>
        <v>0</v>
      </c>
      <c r="AO191">
        <f t="shared" si="105"/>
        <v>19</v>
      </c>
      <c r="AP191">
        <f>AP192</f>
        <v>0</v>
      </c>
      <c r="AQ191">
        <v>0</v>
      </c>
      <c r="AR191">
        <f t="shared" si="106"/>
        <v>0</v>
      </c>
    </row>
    <row r="192" spans="1:44" x14ac:dyDescent="0.3">
      <c r="A192">
        <v>178</v>
      </c>
      <c r="B192" t="str">
        <f>HLOOKUP($B$14,BD_PRECOS!$A$1:$BX$251,A192+1,)</f>
        <v>2020-10-16</v>
      </c>
      <c r="C192">
        <f>HLOOKUP($C$1,BD_PRECOS!$A$1:$BX$251,$A192+1,)</f>
        <v>3.5132219791412398</v>
      </c>
      <c r="D192">
        <f>HLOOKUP($C$2,BD_PRECOS!$A$1:$CD$251,$A192+1,)</f>
        <v>18.75</v>
      </c>
      <c r="E192">
        <f t="shared" si="83"/>
        <v>18.903223870126062</v>
      </c>
      <c r="F192">
        <f t="shared" si="84"/>
        <v>-0.15322387012606242</v>
      </c>
      <c r="G192">
        <f t="shared" si="107"/>
        <v>0</v>
      </c>
      <c r="H192">
        <f t="shared" si="114"/>
        <v>0</v>
      </c>
      <c r="I192">
        <f t="shared" si="85"/>
        <v>-0.20524155307248984</v>
      </c>
      <c r="J192">
        <f t="shared" si="86"/>
        <v>18.885206176700134</v>
      </c>
      <c r="K192">
        <f t="shared" si="87"/>
        <v>-0.1352061767001338</v>
      </c>
      <c r="L192">
        <f t="shared" si="108"/>
        <v>0</v>
      </c>
      <c r="M192">
        <f t="shared" si="115"/>
        <v>0</v>
      </c>
      <c r="N192">
        <f t="shared" si="88"/>
        <v>-0.18381450258286189</v>
      </c>
      <c r="O192">
        <f t="shared" si="89"/>
        <v>18.988523771916711</v>
      </c>
      <c r="P192">
        <f t="shared" si="90"/>
        <v>-0.23852377191671081</v>
      </c>
      <c r="Q192">
        <f t="shared" si="109"/>
        <v>0</v>
      </c>
      <c r="R192">
        <f t="shared" si="116"/>
        <v>0</v>
      </c>
      <c r="S192">
        <f t="shared" si="91"/>
        <v>-0.31974835045375699</v>
      </c>
      <c r="T192">
        <f t="shared" si="92"/>
        <v>18.998654405483272</v>
      </c>
      <c r="U192">
        <f t="shared" si="93"/>
        <v>-0.248654405483272</v>
      </c>
      <c r="V192">
        <f t="shared" si="110"/>
        <v>0</v>
      </c>
      <c r="W192">
        <f t="shared" si="117"/>
        <v>0</v>
      </c>
      <c r="X192">
        <f t="shared" si="94"/>
        <v>-0.3253621831578119</v>
      </c>
      <c r="Y192">
        <f t="shared" si="95"/>
        <v>19.299958994240988</v>
      </c>
      <c r="Z192">
        <f t="shared" si="96"/>
        <v>-0.54995899424098837</v>
      </c>
      <c r="AA192">
        <f t="shared" si="111"/>
        <v>0</v>
      </c>
      <c r="AB192">
        <f t="shared" si="118"/>
        <v>0</v>
      </c>
      <c r="AC192">
        <f t="shared" si="97"/>
        <v>-0.56122811271102091</v>
      </c>
      <c r="AD192">
        <f t="shared" si="98"/>
        <v>19.313431856579541</v>
      </c>
      <c r="AE192">
        <f t="shared" si="99"/>
        <v>-0.56343185657954109</v>
      </c>
      <c r="AF192">
        <f t="shared" si="112"/>
        <v>0</v>
      </c>
      <c r="AG192">
        <f t="shared" si="119"/>
        <v>0</v>
      </c>
      <c r="AH192">
        <f t="shared" si="100"/>
        <v>-0.57146507987542827</v>
      </c>
      <c r="AI192">
        <f t="shared" si="101"/>
        <v>19.355062071769964</v>
      </c>
      <c r="AJ192">
        <f t="shared" si="102"/>
        <v>-0.6050620717699644</v>
      </c>
      <c r="AK192">
        <f t="shared" si="113"/>
        <v>0</v>
      </c>
      <c r="AL192">
        <f t="shared" si="120"/>
        <v>0</v>
      </c>
      <c r="AM192">
        <f t="shared" si="103"/>
        <v>-0.4595117281239256</v>
      </c>
      <c r="AN192">
        <f t="shared" si="104"/>
        <v>0</v>
      </c>
      <c r="AO192">
        <f t="shared" si="105"/>
        <v>18.75</v>
      </c>
      <c r="AP192">
        <f>IF(AND(AO192&gt;0,AO191&gt;0),0,IF(AND(AO192&lt;0,AO191&lt;0),0,1))</f>
        <v>0</v>
      </c>
      <c r="AQ192">
        <v>0</v>
      </c>
      <c r="AR192">
        <f t="shared" si="106"/>
        <v>0</v>
      </c>
    </row>
    <row r="193" spans="1:44" x14ac:dyDescent="0.3">
      <c r="A193">
        <v>179</v>
      </c>
      <c r="B193" t="str">
        <f>HLOOKUP($B$14,BD_PRECOS!$A$1:$BX$251,A193+1,)</f>
        <v>2020-10-19</v>
      </c>
      <c r="C193">
        <f>HLOOKUP($C$1,BD_PRECOS!$A$1:$BX$251,$A193+1,)</f>
        <v>3.7395641803741499</v>
      </c>
      <c r="D193">
        <f>HLOOKUP($C$2,BD_PRECOS!$A$1:$CD$251,$A193+1,)</f>
        <v>18.670000076293899</v>
      </c>
      <c r="E193">
        <f t="shared" si="83"/>
        <v>19.503563434887496</v>
      </c>
      <c r="F193">
        <f t="shared" si="84"/>
        <v>-0.83356335859359731</v>
      </c>
      <c r="G193">
        <f t="shared" si="107"/>
        <v>0</v>
      </c>
      <c r="H193">
        <f t="shared" si="114"/>
        <v>0</v>
      </c>
      <c r="I193">
        <f t="shared" si="85"/>
        <v>-1.1165482125031558</v>
      </c>
      <c r="J193">
        <f t="shared" si="86"/>
        <v>19.524344579208318</v>
      </c>
      <c r="K193">
        <f t="shared" si="87"/>
        <v>-0.85434450291441877</v>
      </c>
      <c r="L193">
        <f t="shared" si="108"/>
        <v>0</v>
      </c>
      <c r="M193">
        <f t="shared" si="115"/>
        <v>0</v>
      </c>
      <c r="N193">
        <f t="shared" si="88"/>
        <v>-1.1614921275816306</v>
      </c>
      <c r="O193">
        <f t="shared" si="89"/>
        <v>19.556351369009079</v>
      </c>
      <c r="P193">
        <f t="shared" si="90"/>
        <v>-0.88635129271517954</v>
      </c>
      <c r="Q193">
        <f t="shared" si="109"/>
        <v>0</v>
      </c>
      <c r="R193">
        <f t="shared" si="116"/>
        <v>0</v>
      </c>
      <c r="S193">
        <f t="shared" si="91"/>
        <v>-1.188180790077378</v>
      </c>
      <c r="T193">
        <f t="shared" si="92"/>
        <v>19.591258645135838</v>
      </c>
      <c r="U193">
        <f t="shared" si="93"/>
        <v>-0.9212585688419388</v>
      </c>
      <c r="V193">
        <f t="shared" si="110"/>
        <v>0</v>
      </c>
      <c r="W193">
        <f t="shared" si="117"/>
        <v>0</v>
      </c>
      <c r="X193">
        <f t="shared" si="94"/>
        <v>-1.2054590331053656</v>
      </c>
      <c r="Y193">
        <f t="shared" si="95"/>
        <v>19.866698167035672</v>
      </c>
      <c r="Z193">
        <f t="shared" si="96"/>
        <v>-1.1966980907417728</v>
      </c>
      <c r="AA193">
        <f t="shared" si="111"/>
        <v>0</v>
      </c>
      <c r="AB193">
        <f t="shared" si="118"/>
        <v>0</v>
      </c>
      <c r="AC193">
        <f t="shared" si="97"/>
        <v>-1.2212194326938992</v>
      </c>
      <c r="AD193">
        <f t="shared" si="98"/>
        <v>19.862578463438339</v>
      </c>
      <c r="AE193">
        <f t="shared" si="99"/>
        <v>-1.1925783871444402</v>
      </c>
      <c r="AF193">
        <f t="shared" si="112"/>
        <v>0</v>
      </c>
      <c r="AG193">
        <f t="shared" si="119"/>
        <v>0</v>
      </c>
      <c r="AH193">
        <f t="shared" si="100"/>
        <v>-1.2095817716174795</v>
      </c>
      <c r="AI193">
        <f t="shared" si="101"/>
        <v>19.815274035389031</v>
      </c>
      <c r="AJ193">
        <f t="shared" si="102"/>
        <v>-1.1452739590951317</v>
      </c>
      <c r="AK193">
        <f t="shared" si="113"/>
        <v>0</v>
      </c>
      <c r="AL193">
        <f t="shared" si="120"/>
        <v>0</v>
      </c>
      <c r="AM193">
        <f t="shared" si="103"/>
        <v>-0.86977326901298968</v>
      </c>
      <c r="AN193">
        <f t="shared" si="104"/>
        <v>0</v>
      </c>
      <c r="AO193">
        <f t="shared" si="105"/>
        <v>18.670000076293899</v>
      </c>
      <c r="AP193">
        <f t="shared" si="121"/>
        <v>0</v>
      </c>
      <c r="AQ193">
        <f>IF(AND(AP193=1,AP192=1),0,AP193)</f>
        <v>0</v>
      </c>
      <c r="AR193">
        <f t="shared" si="106"/>
        <v>0</v>
      </c>
    </row>
    <row r="194" spans="1:44" x14ac:dyDescent="0.3">
      <c r="A194">
        <v>180</v>
      </c>
      <c r="B194" t="str">
        <f>HLOOKUP($B$14,BD_PRECOS!$A$1:$BX$251,A194+1,)</f>
        <v>2020-10-20</v>
      </c>
      <c r="C194">
        <f>HLOOKUP($C$1,BD_PRECOS!$A$1:$BX$251,$A194+1,)</f>
        <v>3.7789280414581299</v>
      </c>
      <c r="D194">
        <f>HLOOKUP($C$2,BD_PRECOS!$A$1:$CD$251,$A194+1,)</f>
        <v>18.4799995422363</v>
      </c>
      <c r="E194">
        <f t="shared" si="83"/>
        <v>19.607970315715558</v>
      </c>
      <c r="F194">
        <f t="shared" si="84"/>
        <v>-1.1279707734792588</v>
      </c>
      <c r="G194">
        <f t="shared" si="107"/>
        <v>0</v>
      </c>
      <c r="H194">
        <f t="shared" si="114"/>
        <v>0</v>
      </c>
      <c r="I194">
        <f t="shared" si="85"/>
        <v>-1.5109034459108268</v>
      </c>
      <c r="J194">
        <f t="shared" si="86"/>
        <v>19.63549908399234</v>
      </c>
      <c r="K194">
        <f t="shared" si="87"/>
        <v>-1.1554995417560399</v>
      </c>
      <c r="L194">
        <f t="shared" si="108"/>
        <v>0</v>
      </c>
      <c r="M194">
        <f t="shared" si="115"/>
        <v>0</v>
      </c>
      <c r="N194">
        <f t="shared" si="88"/>
        <v>-1.570916201363167</v>
      </c>
      <c r="O194">
        <f t="shared" si="89"/>
        <v>19.655103994590348</v>
      </c>
      <c r="P194">
        <f t="shared" si="90"/>
        <v>-1.1751044523540486</v>
      </c>
      <c r="Q194">
        <f t="shared" si="109"/>
        <v>0</v>
      </c>
      <c r="R194">
        <f t="shared" si="116"/>
        <v>0</v>
      </c>
      <c r="S194">
        <f t="shared" si="91"/>
        <v>-1.5752631581823</v>
      </c>
      <c r="T194">
        <f t="shared" si="92"/>
        <v>19.694320252031922</v>
      </c>
      <c r="U194">
        <f t="shared" si="93"/>
        <v>-1.2143207097956221</v>
      </c>
      <c r="V194">
        <f t="shared" si="110"/>
        <v>0</v>
      </c>
      <c r="W194">
        <f t="shared" si="117"/>
        <v>0</v>
      </c>
      <c r="X194">
        <f t="shared" si="94"/>
        <v>-1.5889283619365713</v>
      </c>
      <c r="Y194">
        <f t="shared" si="95"/>
        <v>19.965261501434739</v>
      </c>
      <c r="Z194">
        <f t="shared" si="96"/>
        <v>-1.4852619591984393</v>
      </c>
      <c r="AA194">
        <f t="shared" si="111"/>
        <v>0</v>
      </c>
      <c r="AB194">
        <f t="shared" si="118"/>
        <v>0</v>
      </c>
      <c r="AC194">
        <f t="shared" si="97"/>
        <v>-1.515696215483928</v>
      </c>
      <c r="AD194">
        <f t="shared" si="98"/>
        <v>19.958082221152907</v>
      </c>
      <c r="AE194">
        <f t="shared" si="99"/>
        <v>-1.4780826789166071</v>
      </c>
      <c r="AF194">
        <f t="shared" si="112"/>
        <v>0</v>
      </c>
      <c r="AG194">
        <f t="shared" si="119"/>
        <v>0</v>
      </c>
      <c r="AH194">
        <f t="shared" si="100"/>
        <v>-1.4991566882592862</v>
      </c>
      <c r="AI194">
        <f t="shared" si="101"/>
        <v>19.89531089862712</v>
      </c>
      <c r="AJ194">
        <f t="shared" si="102"/>
        <v>-1.41531135639082</v>
      </c>
      <c r="AK194">
        <f t="shared" si="113"/>
        <v>0</v>
      </c>
      <c r="AL194">
        <f t="shared" si="120"/>
        <v>0</v>
      </c>
      <c r="AM194">
        <f t="shared" si="103"/>
        <v>-1.0748519822207878</v>
      </c>
      <c r="AN194">
        <f t="shared" si="104"/>
        <v>0</v>
      </c>
      <c r="AO194">
        <f t="shared" si="105"/>
        <v>18.4799995422363</v>
      </c>
      <c r="AP194">
        <f t="shared" si="121"/>
        <v>0</v>
      </c>
      <c r="AQ194">
        <f>IF(AND(AP194=1,AP193=1),0,AP194)</f>
        <v>0</v>
      </c>
      <c r="AR194">
        <f t="shared" si="106"/>
        <v>0</v>
      </c>
    </row>
    <row r="195" spans="1:44" x14ac:dyDescent="0.3">
      <c r="A195">
        <v>181</v>
      </c>
      <c r="B195" t="str">
        <f>HLOOKUP($B$14,BD_PRECOS!$A$1:$BX$251,A195+1,)</f>
        <v>2020-10-21</v>
      </c>
      <c r="C195">
        <f>HLOOKUP($C$1,BD_PRECOS!$A$1:$BX$251,$A195+1,)</f>
        <v>3.7100412845611599</v>
      </c>
      <c r="D195">
        <f>HLOOKUP($C$2,BD_PRECOS!$A$1:$CD$251,$A195+1,)</f>
        <v>18.350000381469702</v>
      </c>
      <c r="E195">
        <f t="shared" si="83"/>
        <v>19.425258274266433</v>
      </c>
      <c r="F195">
        <f t="shared" si="84"/>
        <v>-1.0752578927967313</v>
      </c>
      <c r="G195">
        <f t="shared" si="107"/>
        <v>0</v>
      </c>
      <c r="H195">
        <f t="shared" si="114"/>
        <v>0</v>
      </c>
      <c r="I195">
        <f t="shared" si="85"/>
        <v>-1.4402951686932777</v>
      </c>
      <c r="J195">
        <f t="shared" si="86"/>
        <v>19.440978700620292</v>
      </c>
      <c r="K195">
        <f t="shared" si="87"/>
        <v>-1.0909783191505902</v>
      </c>
      <c r="L195">
        <f t="shared" si="108"/>
        <v>0</v>
      </c>
      <c r="M195">
        <f t="shared" si="115"/>
        <v>0</v>
      </c>
      <c r="N195">
        <f t="shared" si="88"/>
        <v>-1.4831987854231961</v>
      </c>
      <c r="O195">
        <f t="shared" si="89"/>
        <v>19.482286899823112</v>
      </c>
      <c r="P195">
        <f t="shared" si="90"/>
        <v>-1.1322865183534105</v>
      </c>
      <c r="Q195">
        <f t="shared" si="109"/>
        <v>0</v>
      </c>
      <c r="R195">
        <f t="shared" si="116"/>
        <v>0</v>
      </c>
      <c r="S195">
        <f t="shared" si="91"/>
        <v>-1.5178644190271833</v>
      </c>
      <c r="T195">
        <f t="shared" si="92"/>
        <v>19.513962439963759</v>
      </c>
      <c r="U195">
        <f t="shared" si="93"/>
        <v>-1.1639620584940573</v>
      </c>
      <c r="V195">
        <f t="shared" si="110"/>
        <v>0</v>
      </c>
      <c r="W195">
        <f t="shared" si="117"/>
        <v>0</v>
      </c>
      <c r="X195">
        <f t="shared" si="94"/>
        <v>-1.5230344933098907</v>
      </c>
      <c r="Y195">
        <f t="shared" si="95"/>
        <v>19.792775666236359</v>
      </c>
      <c r="Z195">
        <f t="shared" si="96"/>
        <v>-1.4427752847666575</v>
      </c>
      <c r="AA195">
        <f t="shared" si="111"/>
        <v>0</v>
      </c>
      <c r="AB195">
        <f t="shared" si="118"/>
        <v>0</v>
      </c>
      <c r="AC195">
        <f t="shared" si="97"/>
        <v>-1.4723389536582074</v>
      </c>
      <c r="AD195">
        <f t="shared" si="98"/>
        <v>19.790950645152407</v>
      </c>
      <c r="AE195">
        <f t="shared" si="99"/>
        <v>-1.440950263682705</v>
      </c>
      <c r="AF195">
        <f t="shared" si="112"/>
        <v>0</v>
      </c>
      <c r="AG195">
        <f t="shared" si="119"/>
        <v>0</v>
      </c>
      <c r="AH195">
        <f t="shared" si="100"/>
        <v>-1.4614948514465256</v>
      </c>
      <c r="AI195">
        <f t="shared" si="101"/>
        <v>19.755246387960451</v>
      </c>
      <c r="AJ195">
        <f t="shared" si="102"/>
        <v>-1.4052460064907493</v>
      </c>
      <c r="AK195">
        <f t="shared" si="113"/>
        <v>0</v>
      </c>
      <c r="AL195">
        <f t="shared" si="120"/>
        <v>0</v>
      </c>
      <c r="AM195">
        <f t="shared" si="103"/>
        <v>-1.0672078965268628</v>
      </c>
      <c r="AN195">
        <f t="shared" si="104"/>
        <v>0</v>
      </c>
      <c r="AO195">
        <f t="shared" si="105"/>
        <v>18.350000381469702</v>
      </c>
      <c r="AP195">
        <f>AP196</f>
        <v>0</v>
      </c>
      <c r="AQ195">
        <v>0</v>
      </c>
      <c r="AR195">
        <f t="shared" si="106"/>
        <v>0</v>
      </c>
    </row>
    <row r="196" spans="1:44" x14ac:dyDescent="0.3">
      <c r="A196">
        <v>182</v>
      </c>
      <c r="B196" t="str">
        <f>HLOOKUP($B$14,BD_PRECOS!$A$1:$BX$251,A196+1,)</f>
        <v>2020-10-22</v>
      </c>
      <c r="C196">
        <f>HLOOKUP($C$1,BD_PRECOS!$A$1:$BX$251,$A196+1,)</f>
        <v>3.7100412845611599</v>
      </c>
      <c r="D196">
        <f>HLOOKUP($C$2,BD_PRECOS!$A$1:$CD$251,$A196+1,)</f>
        <v>18.620000839233398</v>
      </c>
      <c r="E196">
        <f t="shared" si="83"/>
        <v>19.425258274266433</v>
      </c>
      <c r="F196">
        <f t="shared" si="84"/>
        <v>-0.8052574350330346</v>
      </c>
      <c r="G196">
        <f t="shared" si="107"/>
        <v>0</v>
      </c>
      <c r="H196">
        <f t="shared" si="114"/>
        <v>0</v>
      </c>
      <c r="I196">
        <f t="shared" si="85"/>
        <v>-1.0786327642904108</v>
      </c>
      <c r="J196">
        <f t="shared" si="86"/>
        <v>19.440978700620292</v>
      </c>
      <c r="K196">
        <f t="shared" si="87"/>
        <v>-0.82097786138689344</v>
      </c>
      <c r="L196">
        <f t="shared" si="108"/>
        <v>0</v>
      </c>
      <c r="M196">
        <f t="shared" si="115"/>
        <v>0</v>
      </c>
      <c r="N196">
        <f t="shared" si="88"/>
        <v>-1.1161297575706408</v>
      </c>
      <c r="O196">
        <f t="shared" si="89"/>
        <v>19.482286899823112</v>
      </c>
      <c r="P196">
        <f t="shared" si="90"/>
        <v>-0.8622860605897138</v>
      </c>
      <c r="Q196">
        <f t="shared" si="109"/>
        <v>0</v>
      </c>
      <c r="R196">
        <f t="shared" si="116"/>
        <v>0</v>
      </c>
      <c r="S196">
        <f t="shared" si="91"/>
        <v>-1.1559206165375626</v>
      </c>
      <c r="T196">
        <f t="shared" si="92"/>
        <v>19.513962439963759</v>
      </c>
      <c r="U196">
        <f t="shared" si="93"/>
        <v>-0.89396160073036057</v>
      </c>
      <c r="V196">
        <f t="shared" si="110"/>
        <v>0</v>
      </c>
      <c r="W196">
        <f t="shared" si="117"/>
        <v>0</v>
      </c>
      <c r="X196">
        <f t="shared" si="94"/>
        <v>-1.1697411815711816</v>
      </c>
      <c r="Y196">
        <f t="shared" si="95"/>
        <v>19.792775666236359</v>
      </c>
      <c r="Z196">
        <f t="shared" si="96"/>
        <v>-1.1727748270029608</v>
      </c>
      <c r="AA196">
        <f t="shared" si="111"/>
        <v>0</v>
      </c>
      <c r="AB196">
        <f t="shared" si="118"/>
        <v>0</v>
      </c>
      <c r="AC196">
        <f t="shared" si="97"/>
        <v>-1.1968059613285447</v>
      </c>
      <c r="AD196">
        <f t="shared" si="98"/>
        <v>19.790950645152407</v>
      </c>
      <c r="AE196">
        <f t="shared" si="99"/>
        <v>-1.1709498059190082</v>
      </c>
      <c r="AF196">
        <f t="shared" si="112"/>
        <v>0</v>
      </c>
      <c r="AG196">
        <f t="shared" si="119"/>
        <v>0</v>
      </c>
      <c r="AH196">
        <f t="shared" si="100"/>
        <v>-1.1876448173021554</v>
      </c>
      <c r="AI196">
        <f t="shared" si="101"/>
        <v>19.755246387960451</v>
      </c>
      <c r="AJ196">
        <f t="shared" si="102"/>
        <v>-1.1352455487270525</v>
      </c>
      <c r="AK196">
        <f t="shared" si="113"/>
        <v>0</v>
      </c>
      <c r="AL196">
        <f t="shared" si="120"/>
        <v>0</v>
      </c>
      <c r="AM196">
        <f t="shared" si="103"/>
        <v>-0.86215723688410095</v>
      </c>
      <c r="AN196">
        <f t="shared" si="104"/>
        <v>0</v>
      </c>
      <c r="AO196">
        <f t="shared" si="105"/>
        <v>18.620000839233398</v>
      </c>
      <c r="AP196">
        <f>IF(AND(AO196&gt;0,AO195&gt;0),0,IF(AND(AO196&lt;0,AO195&lt;0),0,1))</f>
        <v>0</v>
      </c>
      <c r="AQ196">
        <v>0</v>
      </c>
      <c r="AR196">
        <f t="shared" si="106"/>
        <v>0</v>
      </c>
    </row>
    <row r="197" spans="1:44" x14ac:dyDescent="0.3">
      <c r="A197">
        <v>183</v>
      </c>
      <c r="B197" t="str">
        <f>HLOOKUP($B$14,BD_PRECOS!$A$1:$BX$251,A197+1,)</f>
        <v>2020-10-23</v>
      </c>
      <c r="C197">
        <f>HLOOKUP($C$1,BD_PRECOS!$A$1:$BX$251,$A197+1,)</f>
        <v>3.6509954929351802</v>
      </c>
      <c r="D197">
        <f>HLOOKUP($C$2,BD_PRECOS!$A$1:$CD$251,$A197+1,)</f>
        <v>18.309999465942401</v>
      </c>
      <c r="E197">
        <f t="shared" si="83"/>
        <v>19.268647953024313</v>
      </c>
      <c r="F197">
        <f t="shared" si="84"/>
        <v>-0.95864848708191275</v>
      </c>
      <c r="G197">
        <f t="shared" si="107"/>
        <v>0</v>
      </c>
      <c r="H197">
        <f t="shared" si="114"/>
        <v>0</v>
      </c>
      <c r="I197">
        <f t="shared" si="85"/>
        <v>-1.2840982555616691</v>
      </c>
      <c r="J197">
        <f t="shared" si="86"/>
        <v>19.274246943444233</v>
      </c>
      <c r="K197">
        <f t="shared" si="87"/>
        <v>-0.96424747750183215</v>
      </c>
      <c r="L197">
        <f t="shared" si="108"/>
        <v>0</v>
      </c>
      <c r="M197">
        <f t="shared" si="115"/>
        <v>0</v>
      </c>
      <c r="N197">
        <f t="shared" si="88"/>
        <v>-1.3109066077423013</v>
      </c>
      <c r="O197">
        <f t="shared" si="89"/>
        <v>19.334157961451183</v>
      </c>
      <c r="P197">
        <f t="shared" si="90"/>
        <v>-1.0241584955087824</v>
      </c>
      <c r="Q197">
        <f t="shared" si="109"/>
        <v>0</v>
      </c>
      <c r="R197">
        <f t="shared" si="116"/>
        <v>0</v>
      </c>
      <c r="S197">
        <f t="shared" si="91"/>
        <v>-1.3729155249837472</v>
      </c>
      <c r="T197">
        <f t="shared" si="92"/>
        <v>19.359370029619605</v>
      </c>
      <c r="U197">
        <f t="shared" si="93"/>
        <v>-1.0493705636772042</v>
      </c>
      <c r="V197">
        <f t="shared" si="110"/>
        <v>0</v>
      </c>
      <c r="W197">
        <f t="shared" si="117"/>
        <v>0</v>
      </c>
      <c r="X197">
        <f t="shared" si="94"/>
        <v>-1.3730924930768136</v>
      </c>
      <c r="Y197">
        <f t="shared" si="95"/>
        <v>19.644930664637741</v>
      </c>
      <c r="Z197">
        <f t="shared" si="96"/>
        <v>-1.3349311986953403</v>
      </c>
      <c r="AA197">
        <f t="shared" si="111"/>
        <v>0</v>
      </c>
      <c r="AB197">
        <f t="shared" si="118"/>
        <v>0</v>
      </c>
      <c r="AC197">
        <f t="shared" si="97"/>
        <v>-1.3622850523189221</v>
      </c>
      <c r="AD197">
        <f t="shared" si="98"/>
        <v>19.647695008580538</v>
      </c>
      <c r="AE197">
        <f t="shared" si="99"/>
        <v>-1.3376955426381372</v>
      </c>
      <c r="AF197">
        <f t="shared" si="112"/>
        <v>0</v>
      </c>
      <c r="AG197">
        <f t="shared" si="119"/>
        <v>0</v>
      </c>
      <c r="AH197">
        <f t="shared" si="100"/>
        <v>-1.3567679590633666</v>
      </c>
      <c r="AI197">
        <f t="shared" si="101"/>
        <v>19.635191093103298</v>
      </c>
      <c r="AJ197">
        <f t="shared" si="102"/>
        <v>-1.3251916271608977</v>
      </c>
      <c r="AK197">
        <f t="shared" si="113"/>
        <v>0</v>
      </c>
      <c r="AL197">
        <f t="shared" si="120"/>
        <v>0</v>
      </c>
      <c r="AM197">
        <f t="shared" si="103"/>
        <v>-1.0064109503852217</v>
      </c>
      <c r="AN197">
        <f t="shared" si="104"/>
        <v>0</v>
      </c>
      <c r="AO197">
        <f t="shared" si="105"/>
        <v>18.309999465942401</v>
      </c>
      <c r="AP197">
        <f t="shared" si="121"/>
        <v>0</v>
      </c>
      <c r="AQ197">
        <f>IF(AND(AP197=1,AP196=1),0,AP197)</f>
        <v>0</v>
      </c>
      <c r="AR197">
        <f t="shared" si="106"/>
        <v>0</v>
      </c>
    </row>
    <row r="198" spans="1:44" x14ac:dyDescent="0.3">
      <c r="A198">
        <v>184</v>
      </c>
      <c r="B198" t="str">
        <f>HLOOKUP($B$14,BD_PRECOS!$A$1:$BX$251,A198+1,)</f>
        <v>2020-10-26</v>
      </c>
      <c r="C198">
        <f>HLOOKUP($C$1,BD_PRECOS!$A$1:$BX$251,$A198+1,)</f>
        <v>3.8182919025421098</v>
      </c>
      <c r="D198">
        <f>HLOOKUP($C$2,BD_PRECOS!$A$1:$CD$251,$A198+1,)</f>
        <v>18.0200004577637</v>
      </c>
      <c r="E198">
        <f t="shared" si="83"/>
        <v>19.712377196543621</v>
      </c>
      <c r="F198">
        <f t="shared" si="84"/>
        <v>-1.6923767387799202</v>
      </c>
      <c r="G198">
        <f t="shared" si="107"/>
        <v>0</v>
      </c>
      <c r="H198">
        <f t="shared" si="114"/>
        <v>0</v>
      </c>
      <c r="I198">
        <f t="shared" si="85"/>
        <v>-2.2669185288504528</v>
      </c>
      <c r="J198">
        <f t="shared" si="86"/>
        <v>19.746653588776361</v>
      </c>
      <c r="K198">
        <f t="shared" si="87"/>
        <v>-1.7266531310126609</v>
      </c>
      <c r="L198">
        <f t="shared" si="108"/>
        <v>0</v>
      </c>
      <c r="M198">
        <f t="shared" si="115"/>
        <v>0</v>
      </c>
      <c r="N198">
        <f t="shared" si="88"/>
        <v>-2.3474067099326481</v>
      </c>
      <c r="O198">
        <f t="shared" si="89"/>
        <v>19.753856620171618</v>
      </c>
      <c r="P198">
        <f t="shared" si="90"/>
        <v>-1.7338561624079176</v>
      </c>
      <c r="Q198">
        <f t="shared" si="109"/>
        <v>0</v>
      </c>
      <c r="R198">
        <f t="shared" si="116"/>
        <v>0</v>
      </c>
      <c r="S198">
        <f t="shared" si="91"/>
        <v>-2.3242867719180667</v>
      </c>
      <c r="T198">
        <f t="shared" si="92"/>
        <v>19.797381858928009</v>
      </c>
      <c r="U198">
        <f t="shared" si="93"/>
        <v>-1.777381401164309</v>
      </c>
      <c r="V198">
        <f t="shared" si="110"/>
        <v>0</v>
      </c>
      <c r="W198">
        <f t="shared" si="117"/>
        <v>0</v>
      </c>
      <c r="X198">
        <f t="shared" si="94"/>
        <v>-2.3256885067568787</v>
      </c>
      <c r="Y198">
        <f t="shared" si="95"/>
        <v>20.063824835833799</v>
      </c>
      <c r="Z198">
        <f t="shared" si="96"/>
        <v>-2.0438243780700986</v>
      </c>
      <c r="AA198">
        <f t="shared" si="111"/>
        <v>0</v>
      </c>
      <c r="AB198">
        <f t="shared" si="118"/>
        <v>0</v>
      </c>
      <c r="AC198">
        <f t="shared" si="97"/>
        <v>-2.0857040441717496</v>
      </c>
      <c r="AD198">
        <f t="shared" si="98"/>
        <v>20.053585978867467</v>
      </c>
      <c r="AE198">
        <f t="shared" si="99"/>
        <v>-2.0335855211037668</v>
      </c>
      <c r="AF198">
        <f t="shared" si="112"/>
        <v>0</v>
      </c>
      <c r="AG198">
        <f t="shared" si="119"/>
        <v>0</v>
      </c>
      <c r="AH198">
        <f t="shared" si="100"/>
        <v>-2.0625797045024177</v>
      </c>
      <c r="AI198">
        <f t="shared" si="101"/>
        <v>19.975347761865208</v>
      </c>
      <c r="AJ198">
        <f t="shared" si="102"/>
        <v>-1.9553473041015081</v>
      </c>
      <c r="AK198">
        <f t="shared" si="113"/>
        <v>0</v>
      </c>
      <c r="AL198">
        <f t="shared" si="120"/>
        <v>0</v>
      </c>
      <c r="AM198">
        <f t="shared" si="103"/>
        <v>-1.4849799065437725</v>
      </c>
      <c r="AN198">
        <f t="shared" si="104"/>
        <v>0</v>
      </c>
      <c r="AO198">
        <f t="shared" si="105"/>
        <v>18.0200004577637</v>
      </c>
      <c r="AP198">
        <f t="shared" si="121"/>
        <v>0</v>
      </c>
      <c r="AQ198">
        <f>IF(AND(AP198=1,AP197=1),0,AP198)</f>
        <v>0</v>
      </c>
      <c r="AR198">
        <f t="shared" si="106"/>
        <v>0</v>
      </c>
    </row>
    <row r="199" spans="1:44" x14ac:dyDescent="0.3">
      <c r="A199">
        <v>185</v>
      </c>
      <c r="B199" t="str">
        <f>HLOOKUP($B$14,BD_PRECOS!$A$1:$BX$251,A199+1,)</f>
        <v>2020-10-27</v>
      </c>
      <c r="C199">
        <f>HLOOKUP($C$1,BD_PRECOS!$A$1:$BX$251,$A199+1,)</f>
        <v>3.7986097335815399</v>
      </c>
      <c r="D199">
        <f>HLOOKUP($C$2,BD_PRECOS!$A$1:$CD$251,$A199+1,)</f>
        <v>18.049999237060501</v>
      </c>
      <c r="E199">
        <f t="shared" si="83"/>
        <v>19.660173123759201</v>
      </c>
      <c r="F199">
        <f t="shared" si="84"/>
        <v>-1.6101738866986999</v>
      </c>
      <c r="G199">
        <f t="shared" si="107"/>
        <v>0</v>
      </c>
      <c r="H199">
        <f t="shared" si="114"/>
        <v>0</v>
      </c>
      <c r="I199">
        <f t="shared" si="85"/>
        <v>-2.1568087854125855</v>
      </c>
      <c r="J199">
        <f t="shared" si="86"/>
        <v>19.691075663145028</v>
      </c>
      <c r="K199">
        <f t="shared" si="87"/>
        <v>-1.6410764260845276</v>
      </c>
      <c r="L199">
        <f t="shared" si="108"/>
        <v>0</v>
      </c>
      <c r="M199">
        <f t="shared" si="115"/>
        <v>0</v>
      </c>
      <c r="N199">
        <f t="shared" si="88"/>
        <v>-2.2310641002016416</v>
      </c>
      <c r="O199">
        <f t="shared" si="89"/>
        <v>19.704479709257221</v>
      </c>
      <c r="P199">
        <f t="shared" si="90"/>
        <v>-1.6544804721967203</v>
      </c>
      <c r="Q199">
        <f t="shared" si="109"/>
        <v>0</v>
      </c>
      <c r="R199">
        <f t="shared" si="116"/>
        <v>0</v>
      </c>
      <c r="S199">
        <f t="shared" si="91"/>
        <v>-2.2178812518006792</v>
      </c>
      <c r="T199">
        <f t="shared" si="92"/>
        <v>19.745850431257615</v>
      </c>
      <c r="U199">
        <f t="shared" si="93"/>
        <v>-1.6958511941971146</v>
      </c>
      <c r="V199">
        <f t="shared" si="110"/>
        <v>0</v>
      </c>
      <c r="W199">
        <f t="shared" si="117"/>
        <v>0</v>
      </c>
      <c r="X199">
        <f t="shared" si="94"/>
        <v>-2.219006921604191</v>
      </c>
      <c r="Y199">
        <f t="shared" si="95"/>
        <v>20.014542571657003</v>
      </c>
      <c r="Z199">
        <f t="shared" si="96"/>
        <v>-1.9645433345965024</v>
      </c>
      <c r="AA199">
        <f t="shared" si="111"/>
        <v>0</v>
      </c>
      <c r="AB199">
        <f t="shared" si="118"/>
        <v>0</v>
      </c>
      <c r="AC199">
        <f t="shared" si="97"/>
        <v>-2.0047984659952256</v>
      </c>
      <c r="AD199">
        <f t="shared" si="98"/>
        <v>20.005833521564128</v>
      </c>
      <c r="AE199">
        <f t="shared" si="99"/>
        <v>-1.9558342845036272</v>
      </c>
      <c r="AF199">
        <f t="shared" si="112"/>
        <v>0</v>
      </c>
      <c r="AG199">
        <f t="shared" si="119"/>
        <v>0</v>
      </c>
      <c r="AH199">
        <f t="shared" si="100"/>
        <v>-1.9837199167299466</v>
      </c>
      <c r="AI199">
        <f t="shared" si="101"/>
        <v>19.935328845479813</v>
      </c>
      <c r="AJ199">
        <f t="shared" si="102"/>
        <v>-1.8853296084193119</v>
      </c>
      <c r="AK199">
        <f t="shared" si="113"/>
        <v>0</v>
      </c>
      <c r="AL199">
        <f t="shared" si="120"/>
        <v>0</v>
      </c>
      <c r="AM199">
        <f t="shared" si="103"/>
        <v>-1.4318052756367914</v>
      </c>
      <c r="AN199">
        <f t="shared" si="104"/>
        <v>0</v>
      </c>
      <c r="AO199">
        <f t="shared" si="105"/>
        <v>18.049999237060501</v>
      </c>
      <c r="AP199">
        <f>AP200</f>
        <v>0</v>
      </c>
      <c r="AQ199">
        <v>0</v>
      </c>
      <c r="AR199">
        <f t="shared" si="106"/>
        <v>0</v>
      </c>
    </row>
    <row r="200" spans="1:44" x14ac:dyDescent="0.3">
      <c r="A200">
        <v>186</v>
      </c>
      <c r="B200" t="str">
        <f>HLOOKUP($B$14,BD_PRECOS!$A$1:$BX$251,A200+1,)</f>
        <v>2020-10-28</v>
      </c>
      <c r="C200">
        <f>HLOOKUP($C$1,BD_PRECOS!$A$1:$BX$251,$A200+1,)</f>
        <v>3.3557667732238801</v>
      </c>
      <c r="D200">
        <f>HLOOKUP($C$2,BD_PRECOS!$A$1:$CD$251,$A200+1,)</f>
        <v>17.530000686645501</v>
      </c>
      <c r="E200">
        <f t="shared" si="83"/>
        <v>18.485596979184145</v>
      </c>
      <c r="F200">
        <f t="shared" si="84"/>
        <v>-0.95559629253864387</v>
      </c>
      <c r="G200">
        <f t="shared" si="107"/>
        <v>0</v>
      </c>
      <c r="H200">
        <f t="shared" si="114"/>
        <v>0</v>
      </c>
      <c r="I200">
        <f t="shared" si="85"/>
        <v>-1.2800098772442143</v>
      </c>
      <c r="J200">
        <f t="shared" si="86"/>
        <v>18.440588830803321</v>
      </c>
      <c r="K200">
        <f t="shared" si="87"/>
        <v>-0.91058814415782052</v>
      </c>
      <c r="L200">
        <f t="shared" si="108"/>
        <v>0</v>
      </c>
      <c r="M200">
        <f t="shared" si="115"/>
        <v>0</v>
      </c>
      <c r="N200">
        <f t="shared" si="88"/>
        <v>-1.2379560672545478</v>
      </c>
      <c r="O200">
        <f t="shared" si="89"/>
        <v>18.593513867715341</v>
      </c>
      <c r="P200">
        <f t="shared" si="90"/>
        <v>-1.0635131810698404</v>
      </c>
      <c r="Q200">
        <f t="shared" si="109"/>
        <v>0</v>
      </c>
      <c r="R200">
        <f t="shared" si="116"/>
        <v>0</v>
      </c>
      <c r="S200">
        <f t="shared" si="91"/>
        <v>-1.425671674568572</v>
      </c>
      <c r="T200">
        <f t="shared" si="92"/>
        <v>18.586408602121232</v>
      </c>
      <c r="U200">
        <f t="shared" si="93"/>
        <v>-1.0564079154757309</v>
      </c>
      <c r="V200">
        <f t="shared" si="110"/>
        <v>0</v>
      </c>
      <c r="W200">
        <f t="shared" si="117"/>
        <v>0</v>
      </c>
      <c r="X200">
        <f t="shared" si="94"/>
        <v>-1.3823008082899226</v>
      </c>
      <c r="Y200">
        <f t="shared" si="95"/>
        <v>18.905706253621947</v>
      </c>
      <c r="Z200">
        <f t="shared" si="96"/>
        <v>-1.3757055669764462</v>
      </c>
      <c r="AA200">
        <f t="shared" si="111"/>
        <v>0</v>
      </c>
      <c r="AB200">
        <f t="shared" si="118"/>
        <v>0</v>
      </c>
      <c r="AC200">
        <f t="shared" si="97"/>
        <v>-1.403894921412838</v>
      </c>
      <c r="AD200">
        <f t="shared" si="98"/>
        <v>18.931417404167298</v>
      </c>
      <c r="AE200">
        <f t="shared" si="99"/>
        <v>-1.4014167175217978</v>
      </c>
      <c r="AF200">
        <f t="shared" si="112"/>
        <v>0</v>
      </c>
      <c r="AG200">
        <f t="shared" si="119"/>
        <v>0</v>
      </c>
      <c r="AH200">
        <f t="shared" si="100"/>
        <v>-1.4213976491836775</v>
      </c>
      <c r="AI200">
        <f t="shared" si="101"/>
        <v>19.034915103583916</v>
      </c>
      <c r="AJ200">
        <f t="shared" si="102"/>
        <v>-1.5049144169384157</v>
      </c>
      <c r="AK200">
        <f t="shared" si="113"/>
        <v>0</v>
      </c>
      <c r="AL200">
        <f t="shared" si="120"/>
        <v>0</v>
      </c>
      <c r="AM200">
        <f t="shared" si="103"/>
        <v>-1.1429006322989108</v>
      </c>
      <c r="AN200">
        <f t="shared" si="104"/>
        <v>0</v>
      </c>
      <c r="AO200">
        <f t="shared" si="105"/>
        <v>17.530000686645501</v>
      </c>
      <c r="AP200">
        <f>IF(AND(AO200&gt;0,AO199&gt;0),0,IF(AND(AO200&lt;0,AO199&lt;0),0,1))</f>
        <v>0</v>
      </c>
      <c r="AQ200">
        <v>0</v>
      </c>
      <c r="AR200">
        <f t="shared" si="106"/>
        <v>0</v>
      </c>
    </row>
    <row r="201" spans="1:44" x14ac:dyDescent="0.3">
      <c r="A201">
        <v>187</v>
      </c>
      <c r="B201" t="str">
        <f>HLOOKUP($B$14,BD_PRECOS!$A$1:$BX$251,A201+1,)</f>
        <v>2020-10-29</v>
      </c>
      <c r="C201">
        <f>HLOOKUP($C$1,BD_PRECOS!$A$1:$BX$251,$A201+1,)</f>
        <v>3.3656077384948699</v>
      </c>
      <c r="D201">
        <f>HLOOKUP($C$2,BD_PRECOS!$A$1:$CD$251,$A201+1,)</f>
        <v>18.329999923706101</v>
      </c>
      <c r="E201">
        <f t="shared" si="83"/>
        <v>18.511698699391147</v>
      </c>
      <c r="F201">
        <f t="shared" si="84"/>
        <v>-0.18169877568504589</v>
      </c>
      <c r="G201">
        <f t="shared" si="107"/>
        <v>0</v>
      </c>
      <c r="H201">
        <f t="shared" si="114"/>
        <v>0</v>
      </c>
      <c r="I201">
        <f t="shared" si="85"/>
        <v>-0.24338335066388336</v>
      </c>
      <c r="J201">
        <f t="shared" si="86"/>
        <v>18.468377456999313</v>
      </c>
      <c r="K201">
        <f t="shared" si="87"/>
        <v>-0.13837753329321245</v>
      </c>
      <c r="L201">
        <f t="shared" si="108"/>
        <v>0</v>
      </c>
      <c r="M201">
        <f t="shared" si="115"/>
        <v>0</v>
      </c>
      <c r="N201">
        <f t="shared" si="88"/>
        <v>-0.18812600187155565</v>
      </c>
      <c r="O201">
        <f t="shared" si="89"/>
        <v>18.618202024110644</v>
      </c>
      <c r="P201">
        <f t="shared" si="90"/>
        <v>-0.28820210040454342</v>
      </c>
      <c r="Q201">
        <f t="shared" si="109"/>
        <v>0</v>
      </c>
      <c r="R201">
        <f t="shared" si="116"/>
        <v>0</v>
      </c>
      <c r="S201">
        <f t="shared" si="91"/>
        <v>-0.38634365648820551</v>
      </c>
      <c r="T201">
        <f t="shared" si="92"/>
        <v>18.61217400384524</v>
      </c>
      <c r="U201">
        <f t="shared" si="93"/>
        <v>-0.28217408013913925</v>
      </c>
      <c r="V201">
        <f t="shared" si="110"/>
        <v>0</v>
      </c>
      <c r="W201">
        <f t="shared" si="117"/>
        <v>0</v>
      </c>
      <c r="X201">
        <f t="shared" si="94"/>
        <v>-0.36922239349100966</v>
      </c>
      <c r="Y201">
        <f t="shared" si="95"/>
        <v>18.930347087221701</v>
      </c>
      <c r="Z201">
        <f t="shared" si="96"/>
        <v>-0.60034716351560036</v>
      </c>
      <c r="AA201">
        <f t="shared" si="111"/>
        <v>0</v>
      </c>
      <c r="AB201">
        <f t="shared" si="118"/>
        <v>0</v>
      </c>
      <c r="AC201">
        <f t="shared" si="97"/>
        <v>-0.61264877759892367</v>
      </c>
      <c r="AD201">
        <f t="shared" si="98"/>
        <v>18.955293343595926</v>
      </c>
      <c r="AE201">
        <f t="shared" si="99"/>
        <v>-0.62529341988982523</v>
      </c>
      <c r="AF201">
        <f t="shared" si="112"/>
        <v>0</v>
      </c>
      <c r="AG201">
        <f t="shared" si="119"/>
        <v>0</v>
      </c>
      <c r="AH201">
        <f t="shared" si="100"/>
        <v>-0.63420864470142546</v>
      </c>
      <c r="AI201">
        <f t="shared" si="101"/>
        <v>19.054924319393429</v>
      </c>
      <c r="AJ201">
        <f t="shared" si="102"/>
        <v>-0.72492439568732792</v>
      </c>
      <c r="AK201">
        <f t="shared" si="113"/>
        <v>0</v>
      </c>
      <c r="AL201">
        <f t="shared" si="120"/>
        <v>0</v>
      </c>
      <c r="AM201">
        <f t="shared" si="103"/>
        <v>-0.55054064262702695</v>
      </c>
      <c r="AN201">
        <f t="shared" si="104"/>
        <v>0</v>
      </c>
      <c r="AO201">
        <f t="shared" si="105"/>
        <v>18.329999923706101</v>
      </c>
      <c r="AP201">
        <f t="shared" si="121"/>
        <v>0</v>
      </c>
      <c r="AQ201">
        <f>IF(AND(AP201=1,AP200=1),0,AP201)</f>
        <v>0</v>
      </c>
      <c r="AR201">
        <f t="shared" si="106"/>
        <v>0</v>
      </c>
    </row>
    <row r="202" spans="1:44" x14ac:dyDescent="0.3">
      <c r="A202">
        <v>188</v>
      </c>
      <c r="B202" t="str">
        <f>HLOOKUP($B$14,BD_PRECOS!$A$1:$BX$251,A202+1,)</f>
        <v>2020-10-30</v>
      </c>
      <c r="C202">
        <f>HLOOKUP($C$1,BD_PRECOS!$A$1:$BX$251,$A202+1,)</f>
        <v>3.3164029121398899</v>
      </c>
      <c r="D202">
        <f>HLOOKUP($C$2,BD_PRECOS!$A$1:$CD$251,$A202+1,)</f>
        <v>18.340000152587901</v>
      </c>
      <c r="E202">
        <f t="shared" si="83"/>
        <v>18.381190098356058</v>
      </c>
      <c r="F202">
        <f t="shared" si="84"/>
        <v>-4.1189945768156377E-2</v>
      </c>
      <c r="G202">
        <f t="shared" si="107"/>
        <v>0</v>
      </c>
      <c r="H202">
        <f t="shared" si="114"/>
        <v>0</v>
      </c>
      <c r="I202">
        <f t="shared" si="85"/>
        <v>-5.5173442841985047E-2</v>
      </c>
      <c r="J202">
        <f t="shared" si="86"/>
        <v>18.329434326019275</v>
      </c>
      <c r="K202">
        <f t="shared" si="87"/>
        <v>1.0565826568626591E-2</v>
      </c>
      <c r="L202">
        <f t="shared" si="108"/>
        <v>1</v>
      </c>
      <c r="M202">
        <f t="shared" si="115"/>
        <v>1</v>
      </c>
      <c r="N202">
        <f t="shared" si="88"/>
        <v>1.4364374487093689E-2</v>
      </c>
      <c r="O202">
        <f t="shared" si="89"/>
        <v>18.494761242134047</v>
      </c>
      <c r="P202">
        <f t="shared" si="90"/>
        <v>-0.15476108954614531</v>
      </c>
      <c r="Q202">
        <f t="shared" si="109"/>
        <v>0</v>
      </c>
      <c r="R202">
        <f t="shared" si="116"/>
        <v>0</v>
      </c>
      <c r="S202">
        <f t="shared" si="91"/>
        <v>-0.20746193429343165</v>
      </c>
      <c r="T202">
        <f t="shared" si="92"/>
        <v>18.483346995225119</v>
      </c>
      <c r="U202">
        <f t="shared" si="93"/>
        <v>-0.14334684263721797</v>
      </c>
      <c r="V202">
        <f t="shared" si="110"/>
        <v>0</v>
      </c>
      <c r="W202">
        <f t="shared" si="117"/>
        <v>0</v>
      </c>
      <c r="X202">
        <f t="shared" si="94"/>
        <v>-0.18756812926188912</v>
      </c>
      <c r="Y202">
        <f t="shared" si="95"/>
        <v>18.807142919222855</v>
      </c>
      <c r="Z202">
        <f t="shared" si="96"/>
        <v>-0.46714276663495369</v>
      </c>
      <c r="AA202">
        <f t="shared" si="111"/>
        <v>0</v>
      </c>
      <c r="AB202">
        <f t="shared" si="118"/>
        <v>0</v>
      </c>
      <c r="AC202">
        <f t="shared" si="97"/>
        <v>-0.47671491153076251</v>
      </c>
      <c r="AD202">
        <f t="shared" si="98"/>
        <v>18.83591364645271</v>
      </c>
      <c r="AE202">
        <f t="shared" si="99"/>
        <v>-0.49591349386480843</v>
      </c>
      <c r="AF202">
        <f t="shared" si="112"/>
        <v>0</v>
      </c>
      <c r="AG202">
        <f t="shared" si="119"/>
        <v>0</v>
      </c>
      <c r="AH202">
        <f t="shared" si="100"/>
        <v>-0.50298406288773201</v>
      </c>
      <c r="AI202">
        <f t="shared" si="101"/>
        <v>18.954878240345806</v>
      </c>
      <c r="AJ202">
        <f t="shared" si="102"/>
        <v>-0.61487808775790498</v>
      </c>
      <c r="AK202">
        <f t="shared" si="113"/>
        <v>0</v>
      </c>
      <c r="AL202">
        <f t="shared" si="120"/>
        <v>0</v>
      </c>
      <c r="AM202">
        <f t="shared" si="103"/>
        <v>-0.46696645827535627</v>
      </c>
      <c r="AN202">
        <f t="shared" si="104"/>
        <v>0</v>
      </c>
      <c r="AO202">
        <f t="shared" si="105"/>
        <v>18.340000152587901</v>
      </c>
      <c r="AP202">
        <f t="shared" si="121"/>
        <v>0</v>
      </c>
      <c r="AQ202">
        <f>IF(AND(AP202=1,AP201=1),0,AP202)</f>
        <v>0</v>
      </c>
      <c r="AR202">
        <f t="shared" si="106"/>
        <v>0</v>
      </c>
    </row>
    <row r="203" spans="1:44" x14ac:dyDescent="0.3">
      <c r="A203">
        <v>189</v>
      </c>
      <c r="B203" t="str">
        <f>HLOOKUP($B$14,BD_PRECOS!$A$1:$BX$251,A203+1,)</f>
        <v>2020-11-03</v>
      </c>
      <c r="C203">
        <f>HLOOKUP($C$1,BD_PRECOS!$A$1:$BX$251,$A203+1,)</f>
        <v>3.2475161552429199</v>
      </c>
      <c r="D203">
        <f>HLOOKUP($C$2,BD_PRECOS!$A$1:$CD$251,$A203+1,)</f>
        <v>18.360000610351602</v>
      </c>
      <c r="E203">
        <f t="shared" si="83"/>
        <v>18.198478056906929</v>
      </c>
      <c r="F203">
        <f t="shared" si="84"/>
        <v>0.16152255344467292</v>
      </c>
      <c r="G203">
        <f t="shared" si="107"/>
        <v>1</v>
      </c>
      <c r="H203">
        <f t="shared" si="114"/>
        <v>1</v>
      </c>
      <c r="I203">
        <f t="shared" si="85"/>
        <v>0.2163575407535677</v>
      </c>
      <c r="J203">
        <f t="shared" si="86"/>
        <v>18.134913942647223</v>
      </c>
      <c r="K203">
        <f t="shared" si="87"/>
        <v>0.22508666770437813</v>
      </c>
      <c r="L203">
        <f t="shared" si="108"/>
        <v>0</v>
      </c>
      <c r="M203">
        <f t="shared" si="115"/>
        <v>0</v>
      </c>
      <c r="N203">
        <f t="shared" si="88"/>
        <v>0.30600816376810724</v>
      </c>
      <c r="O203">
        <f t="shared" si="89"/>
        <v>18.321944147366807</v>
      </c>
      <c r="P203">
        <f t="shared" si="90"/>
        <v>3.8056462984794592E-2</v>
      </c>
      <c r="Q203">
        <f t="shared" si="109"/>
        <v>1</v>
      </c>
      <c r="R203">
        <f t="shared" si="116"/>
        <v>1</v>
      </c>
      <c r="S203">
        <f t="shared" si="91"/>
        <v>5.1015842847486073E-2</v>
      </c>
      <c r="T203">
        <f t="shared" si="92"/>
        <v>18.302989183156953</v>
      </c>
      <c r="U203">
        <f t="shared" si="93"/>
        <v>5.7011427194648689E-2</v>
      </c>
      <c r="V203">
        <f t="shared" si="110"/>
        <v>1</v>
      </c>
      <c r="W203">
        <f t="shared" si="117"/>
        <v>1</v>
      </c>
      <c r="X203">
        <f t="shared" si="94"/>
        <v>7.4598969525361727E-2</v>
      </c>
      <c r="Y203">
        <f t="shared" si="95"/>
        <v>18.634657084024482</v>
      </c>
      <c r="Z203">
        <f t="shared" si="96"/>
        <v>-0.27465647367288071</v>
      </c>
      <c r="AA203">
        <f t="shared" si="111"/>
        <v>0</v>
      </c>
      <c r="AB203">
        <f t="shared" si="118"/>
        <v>0</v>
      </c>
      <c r="AC203">
        <f t="shared" si="97"/>
        <v>-0.28028441388804659</v>
      </c>
      <c r="AD203">
        <f t="shared" si="98"/>
        <v>18.66878207045221</v>
      </c>
      <c r="AE203">
        <f t="shared" si="99"/>
        <v>-0.30878146010060803</v>
      </c>
      <c r="AF203">
        <f t="shared" si="112"/>
        <v>0</v>
      </c>
      <c r="AG203">
        <f t="shared" si="119"/>
        <v>0</v>
      </c>
      <c r="AH203">
        <f t="shared" si="100"/>
        <v>-0.31318396306463431</v>
      </c>
      <c r="AI203">
        <f t="shared" si="101"/>
        <v>18.814813729679138</v>
      </c>
      <c r="AJ203">
        <f t="shared" si="102"/>
        <v>-0.45481311932753599</v>
      </c>
      <c r="AK203">
        <f t="shared" si="113"/>
        <v>0</v>
      </c>
      <c r="AL203">
        <f t="shared" si="120"/>
        <v>0</v>
      </c>
      <c r="AM203">
        <f t="shared" si="103"/>
        <v>-0.34540582228906408</v>
      </c>
      <c r="AN203">
        <f t="shared" si="104"/>
        <v>0</v>
      </c>
      <c r="AO203">
        <f t="shared" si="105"/>
        <v>18.360000610351602</v>
      </c>
      <c r="AP203">
        <f>AP204</f>
        <v>0</v>
      </c>
      <c r="AQ203">
        <v>0</v>
      </c>
      <c r="AR203">
        <f t="shared" si="106"/>
        <v>0</v>
      </c>
    </row>
    <row r="204" spans="1:44" x14ac:dyDescent="0.3">
      <c r="A204">
        <v>190</v>
      </c>
      <c r="B204" t="str">
        <f>HLOOKUP($B$14,BD_PRECOS!$A$1:$BX$251,A204+1,)</f>
        <v>2020-11-04</v>
      </c>
      <c r="C204">
        <f>HLOOKUP($C$1,BD_PRECOS!$A$1:$BX$251,$A204+1,)</f>
        <v>3.27703905105591</v>
      </c>
      <c r="D204">
        <f>HLOOKUP($C$2,BD_PRECOS!$A$1:$CD$251,$A204+1,)</f>
        <v>19.040000915527301</v>
      </c>
      <c r="E204">
        <f t="shared" si="83"/>
        <v>18.276783217527992</v>
      </c>
      <c r="F204">
        <f t="shared" si="84"/>
        <v>0.76321769799930905</v>
      </c>
      <c r="G204">
        <f t="shared" si="107"/>
        <v>0</v>
      </c>
      <c r="H204">
        <f t="shared" si="114"/>
        <v>0</v>
      </c>
      <c r="I204">
        <f t="shared" si="85"/>
        <v>1.0223210361473865</v>
      </c>
      <c r="J204">
        <f t="shared" si="86"/>
        <v>18.218279821235253</v>
      </c>
      <c r="K204">
        <f t="shared" si="87"/>
        <v>0.82172109429204809</v>
      </c>
      <c r="L204">
        <f t="shared" si="108"/>
        <v>0</v>
      </c>
      <c r="M204">
        <f t="shared" si="115"/>
        <v>0</v>
      </c>
      <c r="N204">
        <f t="shared" si="88"/>
        <v>1.1171401920796145</v>
      </c>
      <c r="O204">
        <f t="shared" si="89"/>
        <v>18.396008616552777</v>
      </c>
      <c r="P204">
        <f t="shared" si="90"/>
        <v>0.64399229897452415</v>
      </c>
      <c r="Q204">
        <f t="shared" si="109"/>
        <v>0</v>
      </c>
      <c r="R204">
        <f t="shared" si="116"/>
        <v>0</v>
      </c>
      <c r="S204">
        <f t="shared" si="91"/>
        <v>0.86329120844998886</v>
      </c>
      <c r="T204">
        <f t="shared" si="92"/>
        <v>18.380285388329032</v>
      </c>
      <c r="U204">
        <f t="shared" si="93"/>
        <v>0.65971552719826931</v>
      </c>
      <c r="V204">
        <f t="shared" si="110"/>
        <v>0</v>
      </c>
      <c r="W204">
        <f t="shared" si="117"/>
        <v>0</v>
      </c>
      <c r="X204">
        <f t="shared" si="94"/>
        <v>0.8632321787147097</v>
      </c>
      <c r="Y204">
        <f t="shared" si="95"/>
        <v>18.708579584823795</v>
      </c>
      <c r="Z204">
        <f t="shared" si="96"/>
        <v>0.3314213307035061</v>
      </c>
      <c r="AA204">
        <f t="shared" si="111"/>
        <v>1</v>
      </c>
      <c r="AB204">
        <f t="shared" si="118"/>
        <v>1</v>
      </c>
      <c r="AC204">
        <f t="shared" si="97"/>
        <v>0.33821243018238301</v>
      </c>
      <c r="AD204">
        <f t="shared" si="98"/>
        <v>18.740409888738142</v>
      </c>
      <c r="AE204">
        <f t="shared" si="99"/>
        <v>0.29959102678915883</v>
      </c>
      <c r="AF204">
        <f t="shared" si="112"/>
        <v>1</v>
      </c>
      <c r="AG204">
        <f t="shared" si="119"/>
        <v>1</v>
      </c>
      <c r="AH204">
        <f t="shared" si="100"/>
        <v>0.30386249562347684</v>
      </c>
      <c r="AI204">
        <f t="shared" si="101"/>
        <v>18.874841377107714</v>
      </c>
      <c r="AJ204">
        <f t="shared" si="102"/>
        <v>0.16515953841958719</v>
      </c>
      <c r="AK204">
        <f t="shared" si="113"/>
        <v>1</v>
      </c>
      <c r="AL204">
        <f t="shared" si="120"/>
        <v>1</v>
      </c>
      <c r="AM204">
        <f t="shared" si="103"/>
        <v>0.12542968474842311</v>
      </c>
      <c r="AN204">
        <f t="shared" si="104"/>
        <v>0</v>
      </c>
      <c r="AO204">
        <f t="shared" si="105"/>
        <v>19.040000915527301</v>
      </c>
      <c r="AP204">
        <f>IF(AND(AO204&gt;0,AO203&gt;0),0,IF(AND(AO204&lt;0,AO203&lt;0),0,1))</f>
        <v>0</v>
      </c>
      <c r="AQ204">
        <v>0</v>
      </c>
      <c r="AR204">
        <f t="shared" si="106"/>
        <v>0</v>
      </c>
    </row>
    <row r="205" spans="1:44" x14ac:dyDescent="0.3">
      <c r="A205">
        <v>191</v>
      </c>
      <c r="B205" t="str">
        <f>HLOOKUP($B$14,BD_PRECOS!$A$1:$BX$251,A205+1,)</f>
        <v>2020-11-05</v>
      </c>
      <c r="C205">
        <f>HLOOKUP($C$1,BD_PRECOS!$A$1:$BX$251,$A205+1,)</f>
        <v>3.5624268054962198</v>
      </c>
      <c r="D205">
        <f>HLOOKUP($C$2,BD_PRECOS!$A$1:$CD$251,$A205+1,)</f>
        <v>19.860000610351602</v>
      </c>
      <c r="E205">
        <f t="shared" si="83"/>
        <v>19.033732471161155</v>
      </c>
      <c r="F205">
        <f t="shared" si="84"/>
        <v>0.8262681391904465</v>
      </c>
      <c r="G205">
        <f t="shared" si="107"/>
        <v>0</v>
      </c>
      <c r="H205">
        <f t="shared" si="114"/>
        <v>0</v>
      </c>
      <c r="I205">
        <f t="shared" si="85"/>
        <v>1.1067763528113508</v>
      </c>
      <c r="J205">
        <f t="shared" si="86"/>
        <v>19.024149307680172</v>
      </c>
      <c r="K205">
        <f t="shared" si="87"/>
        <v>0.83585130267142915</v>
      </c>
      <c r="L205">
        <f t="shared" si="108"/>
        <v>0</v>
      </c>
      <c r="M205">
        <f t="shared" si="115"/>
        <v>0</v>
      </c>
      <c r="N205">
        <f t="shared" si="88"/>
        <v>1.1363503885960695</v>
      </c>
      <c r="O205">
        <f t="shared" si="89"/>
        <v>19.111964553893309</v>
      </c>
      <c r="P205">
        <f t="shared" si="90"/>
        <v>0.74803605645829307</v>
      </c>
      <c r="Q205">
        <f t="shared" si="109"/>
        <v>0</v>
      </c>
      <c r="R205">
        <f t="shared" si="116"/>
        <v>0</v>
      </c>
      <c r="S205">
        <f t="shared" si="91"/>
        <v>1.0027650209053045</v>
      </c>
      <c r="T205">
        <f t="shared" si="92"/>
        <v>19.127481414103393</v>
      </c>
      <c r="U205">
        <f t="shared" si="93"/>
        <v>0.73251919624820871</v>
      </c>
      <c r="V205">
        <f t="shared" si="110"/>
        <v>0</v>
      </c>
      <c r="W205">
        <f t="shared" si="117"/>
        <v>0</v>
      </c>
      <c r="X205">
        <f t="shared" si="94"/>
        <v>0.9584951629274735</v>
      </c>
      <c r="Y205">
        <f t="shared" si="95"/>
        <v>19.423163162239831</v>
      </c>
      <c r="Z205">
        <f t="shared" si="96"/>
        <v>0.4368374481117705</v>
      </c>
      <c r="AA205">
        <f t="shared" si="111"/>
        <v>0</v>
      </c>
      <c r="AB205">
        <f t="shared" si="118"/>
        <v>0</v>
      </c>
      <c r="AC205">
        <f t="shared" si="97"/>
        <v>0.44578861175572954</v>
      </c>
      <c r="AD205">
        <f t="shared" si="98"/>
        <v>19.432811553722757</v>
      </c>
      <c r="AE205">
        <f t="shared" si="99"/>
        <v>0.4271890566288441</v>
      </c>
      <c r="AF205">
        <f t="shared" si="112"/>
        <v>0</v>
      </c>
      <c r="AG205">
        <f t="shared" si="119"/>
        <v>0</v>
      </c>
      <c r="AH205">
        <f t="shared" si="100"/>
        <v>0.43327977557095709</v>
      </c>
      <c r="AI205">
        <f t="shared" si="101"/>
        <v>19.455108150817587</v>
      </c>
      <c r="AJ205">
        <f t="shared" si="102"/>
        <v>0.40489245953401465</v>
      </c>
      <c r="AK205">
        <f t="shared" si="113"/>
        <v>0</v>
      </c>
      <c r="AL205">
        <f t="shared" si="120"/>
        <v>0</v>
      </c>
      <c r="AM205">
        <f t="shared" si="103"/>
        <v>0.30749379686049172</v>
      </c>
      <c r="AN205">
        <f t="shared" si="104"/>
        <v>0</v>
      </c>
      <c r="AO205">
        <f t="shared" si="105"/>
        <v>19.860000610351602</v>
      </c>
      <c r="AP205">
        <f t="shared" si="121"/>
        <v>0</v>
      </c>
      <c r="AQ205">
        <f>IF(AND(AP205=1,AP204=1),0,AP205)</f>
        <v>0</v>
      </c>
      <c r="AR205">
        <f t="shared" si="106"/>
        <v>0</v>
      </c>
    </row>
    <row r="206" spans="1:44" x14ac:dyDescent="0.3">
      <c r="A206">
        <v>192</v>
      </c>
      <c r="B206" t="str">
        <f>HLOOKUP($B$14,BD_PRECOS!$A$1:$BX$251,A206+1,)</f>
        <v>2020-11-06</v>
      </c>
      <c r="C206">
        <f>HLOOKUP($C$1,BD_PRECOS!$A$1:$BX$251,$A206+1,)</f>
        <v>3.6805183887481698</v>
      </c>
      <c r="D206">
        <f>HLOOKUP($C$2,BD_PRECOS!$A$1:$CD$251,$A206+1,)</f>
        <v>19.420000076293899</v>
      </c>
      <c r="E206">
        <f t="shared" si="83"/>
        <v>19.346953113645373</v>
      </c>
      <c r="F206">
        <f t="shared" si="84"/>
        <v>7.3046962648525948E-2</v>
      </c>
      <c r="G206">
        <f t="shared" si="107"/>
        <v>0</v>
      </c>
      <c r="H206">
        <f t="shared" si="114"/>
        <v>0</v>
      </c>
      <c r="I206">
        <f t="shared" si="85"/>
        <v>9.7845538354284986E-2</v>
      </c>
      <c r="J206">
        <f t="shared" si="86"/>
        <v>19.357612822032259</v>
      </c>
      <c r="K206">
        <f t="shared" si="87"/>
        <v>6.2387254261640379E-2</v>
      </c>
      <c r="L206">
        <f t="shared" si="108"/>
        <v>0</v>
      </c>
      <c r="M206">
        <f t="shared" si="115"/>
        <v>0</v>
      </c>
      <c r="N206">
        <f t="shared" si="88"/>
        <v>8.4816259060763816E-2</v>
      </c>
      <c r="O206">
        <f t="shared" si="89"/>
        <v>19.408222430637146</v>
      </c>
      <c r="P206">
        <f t="shared" si="90"/>
        <v>1.1777645656753322E-2</v>
      </c>
      <c r="Q206">
        <f t="shared" si="109"/>
        <v>0</v>
      </c>
      <c r="R206">
        <f t="shared" si="116"/>
        <v>0</v>
      </c>
      <c r="S206">
        <f t="shared" si="91"/>
        <v>1.5788291207681906E-2</v>
      </c>
      <c r="T206">
        <f t="shared" si="92"/>
        <v>19.43666623479168</v>
      </c>
      <c r="U206">
        <f t="shared" si="93"/>
        <v>-1.666615849778097E-2</v>
      </c>
      <c r="V206">
        <f t="shared" si="110"/>
        <v>1</v>
      </c>
      <c r="W206">
        <f t="shared" si="117"/>
        <v>1</v>
      </c>
      <c r="X206">
        <f t="shared" si="94"/>
        <v>-2.1807527210922197E-2</v>
      </c>
      <c r="Y206">
        <f t="shared" si="95"/>
        <v>19.71885316543705</v>
      </c>
      <c r="Z206">
        <f t="shared" si="96"/>
        <v>-0.2988530891431509</v>
      </c>
      <c r="AA206">
        <f t="shared" si="111"/>
        <v>1</v>
      </c>
      <c r="AB206">
        <f t="shared" si="118"/>
        <v>1</v>
      </c>
      <c r="AC206">
        <f t="shared" si="97"/>
        <v>-0.30497683818981819</v>
      </c>
      <c r="AD206">
        <f t="shared" si="98"/>
        <v>19.719322826866474</v>
      </c>
      <c r="AE206">
        <f t="shared" si="99"/>
        <v>-0.29932275057257485</v>
      </c>
      <c r="AF206">
        <f t="shared" si="112"/>
        <v>1</v>
      </c>
      <c r="AG206">
        <f t="shared" si="119"/>
        <v>1</v>
      </c>
      <c r="AH206">
        <f t="shared" si="100"/>
        <v>-0.30359039441416724</v>
      </c>
      <c r="AI206">
        <f t="shared" si="101"/>
        <v>19.695218740531875</v>
      </c>
      <c r="AJ206">
        <f t="shared" si="102"/>
        <v>-0.27521866423797547</v>
      </c>
      <c r="AK206">
        <f t="shared" si="113"/>
        <v>1</v>
      </c>
      <c r="AL206">
        <f t="shared" si="120"/>
        <v>1</v>
      </c>
      <c r="AM206">
        <f t="shared" si="103"/>
        <v>-0.20901360358946963</v>
      </c>
      <c r="AN206">
        <f t="shared" si="104"/>
        <v>0</v>
      </c>
      <c r="AO206">
        <f t="shared" si="105"/>
        <v>19.420000076293899</v>
      </c>
      <c r="AP206">
        <f t="shared" si="121"/>
        <v>0</v>
      </c>
      <c r="AQ206">
        <f>IF(AND(AP206=1,AP205=1),0,AP206)</f>
        <v>0</v>
      </c>
      <c r="AR206">
        <f t="shared" si="106"/>
        <v>0</v>
      </c>
    </row>
    <row r="207" spans="1:44" x14ac:dyDescent="0.3">
      <c r="A207">
        <v>193</v>
      </c>
      <c r="B207" t="str">
        <f>HLOOKUP($B$14,BD_PRECOS!$A$1:$BX$251,A207+1,)</f>
        <v>2020-11-09</v>
      </c>
      <c r="C207">
        <f>HLOOKUP($C$1,BD_PRECOS!$A$1:$BX$251,$A207+1,)</f>
        <v>3.6411545276641801</v>
      </c>
      <c r="D207">
        <f>HLOOKUP($C$2,BD_PRECOS!$A$1:$CD$251,$A207+1,)</f>
        <v>20.450000762939499</v>
      </c>
      <c r="E207">
        <f t="shared" si="83"/>
        <v>19.242546232817283</v>
      </c>
      <c r="F207">
        <f t="shared" si="84"/>
        <v>1.2074545301222166</v>
      </c>
      <c r="G207">
        <f t="shared" si="107"/>
        <v>0</v>
      </c>
      <c r="H207">
        <f t="shared" si="114"/>
        <v>0</v>
      </c>
      <c r="I207">
        <f t="shared" si="85"/>
        <v>1.6173709933237392</v>
      </c>
      <c r="J207">
        <f t="shared" si="86"/>
        <v>19.246458317248212</v>
      </c>
      <c r="K207">
        <f t="shared" si="87"/>
        <v>1.2035424456912871</v>
      </c>
      <c r="L207">
        <f t="shared" si="108"/>
        <v>0</v>
      </c>
      <c r="M207">
        <f t="shared" si="115"/>
        <v>0</v>
      </c>
      <c r="N207">
        <f t="shared" si="88"/>
        <v>1.6362311352295347</v>
      </c>
      <c r="O207">
        <f t="shared" si="89"/>
        <v>19.309469805055851</v>
      </c>
      <c r="P207">
        <f t="shared" si="90"/>
        <v>1.140530957883648</v>
      </c>
      <c r="Q207">
        <f t="shared" si="109"/>
        <v>0</v>
      </c>
      <c r="R207">
        <f t="shared" si="116"/>
        <v>0</v>
      </c>
      <c r="S207">
        <f t="shared" si="91"/>
        <v>1.5289163402634853</v>
      </c>
      <c r="T207">
        <f t="shared" si="92"/>
        <v>19.333604627895568</v>
      </c>
      <c r="U207">
        <f t="shared" si="93"/>
        <v>1.1163961350439315</v>
      </c>
      <c r="V207">
        <f t="shared" si="110"/>
        <v>1</v>
      </c>
      <c r="W207">
        <f t="shared" si="117"/>
        <v>0</v>
      </c>
      <c r="X207">
        <f t="shared" si="94"/>
        <v>1.4607948854188837</v>
      </c>
      <c r="Y207">
        <f t="shared" si="95"/>
        <v>19.620289831037962</v>
      </c>
      <c r="Z207">
        <f t="shared" si="96"/>
        <v>0.82971093190153766</v>
      </c>
      <c r="AA207">
        <f t="shared" si="111"/>
        <v>1</v>
      </c>
      <c r="AB207">
        <f t="shared" si="118"/>
        <v>0</v>
      </c>
      <c r="AC207">
        <f t="shared" si="97"/>
        <v>0.84671240089357369</v>
      </c>
      <c r="AD207">
        <f t="shared" si="98"/>
        <v>19.623819069151885</v>
      </c>
      <c r="AE207">
        <f t="shared" si="99"/>
        <v>0.82618169378761408</v>
      </c>
      <c r="AF207">
        <f t="shared" si="112"/>
        <v>1</v>
      </c>
      <c r="AG207">
        <f t="shared" si="119"/>
        <v>0</v>
      </c>
      <c r="AH207">
        <f t="shared" si="100"/>
        <v>0.83796111653708594</v>
      </c>
      <c r="AI207">
        <f t="shared" si="101"/>
        <v>19.615181877293765</v>
      </c>
      <c r="AJ207">
        <f t="shared" si="102"/>
        <v>0.83481888564573481</v>
      </c>
      <c r="AK207">
        <f t="shared" si="113"/>
        <v>1</v>
      </c>
      <c r="AL207">
        <f t="shared" si="120"/>
        <v>0</v>
      </c>
      <c r="AM207">
        <f t="shared" si="103"/>
        <v>0.63399952948861071</v>
      </c>
      <c r="AN207">
        <f t="shared" si="104"/>
        <v>0</v>
      </c>
      <c r="AO207">
        <f t="shared" si="105"/>
        <v>20.450000762939499</v>
      </c>
      <c r="AP207">
        <f>AP208</f>
        <v>0</v>
      </c>
      <c r="AQ207">
        <v>0</v>
      </c>
      <c r="AR207">
        <f t="shared" si="106"/>
        <v>0</v>
      </c>
    </row>
    <row r="208" spans="1:44" x14ac:dyDescent="0.3">
      <c r="A208">
        <v>194</v>
      </c>
      <c r="B208" t="str">
        <f>HLOOKUP($B$14,BD_PRECOS!$A$1:$BX$251,A208+1,)</f>
        <v>2020-11-10</v>
      </c>
      <c r="C208">
        <f>HLOOKUP($C$1,BD_PRECOS!$A$1:$BX$251,$A208+1,)</f>
        <v>3.6903593540191602</v>
      </c>
      <c r="D208">
        <f>HLOOKUP($C$2,BD_PRECOS!$A$1:$CD$251,$A208+1,)</f>
        <v>20.069999694824201</v>
      </c>
      <c r="E208">
        <f t="shared" ref="E208:E265" si="122">$C$6+$C$5*C208</f>
        <v>19.373054833852375</v>
      </c>
      <c r="F208">
        <f t="shared" ref="F208:F265" si="123">D208-E208</f>
        <v>0.69694486097182562</v>
      </c>
      <c r="G208">
        <f t="shared" si="107"/>
        <v>0</v>
      </c>
      <c r="H208">
        <f t="shared" si="114"/>
        <v>0</v>
      </c>
      <c r="I208">
        <f t="shared" ref="I208:I265" si="124">IF($C$7=0,0,F208/$C$7)</f>
        <v>0.93354935855661725</v>
      </c>
      <c r="J208">
        <f t="shared" ref="J208:J255" si="125">$D$6+$D$5*$C208</f>
        <v>19.385401448228251</v>
      </c>
      <c r="K208">
        <f t="shared" ref="K208:K255" si="126">$D208-J208</f>
        <v>0.68459824659595014</v>
      </c>
      <c r="L208">
        <f t="shared" si="108"/>
        <v>0</v>
      </c>
      <c r="M208">
        <f t="shared" si="115"/>
        <v>0</v>
      </c>
      <c r="N208">
        <f t="shared" ref="N208:N255" si="127">IF($D$7=0,0,K208/$D$7)</f>
        <v>0.9307199511027181</v>
      </c>
      <c r="O208">
        <f t="shared" ref="O208:O255" si="128">$E$6+$E$5*$C208</f>
        <v>19.432910587032453</v>
      </c>
      <c r="P208">
        <f t="shared" ref="P208:P255" si="129">$D208-O208</f>
        <v>0.63708910779174843</v>
      </c>
      <c r="Q208">
        <f t="shared" si="109"/>
        <v>0</v>
      </c>
      <c r="R208">
        <f t="shared" si="116"/>
        <v>0</v>
      </c>
      <c r="S208">
        <f t="shared" ref="S208:S255" si="130">IF($E$7=0,0,P208/$E$7)</f>
        <v>0.85403727130224738</v>
      </c>
      <c r="T208">
        <f t="shared" ref="T208:T255" si="131">$F$6+$F$5*$C208</f>
        <v>19.462431636515689</v>
      </c>
      <c r="U208">
        <f t="shared" ref="U208:U255" si="132">$D208-T208</f>
        <v>0.60756805830851235</v>
      </c>
      <c r="V208">
        <f t="shared" si="110"/>
        <v>0</v>
      </c>
      <c r="W208">
        <f t="shared" si="117"/>
        <v>0</v>
      </c>
      <c r="X208">
        <f t="shared" ref="X208:X255" si="133">IF($F$7=0,0,U208/$F$7)</f>
        <v>0.79499765742742512</v>
      </c>
      <c r="Y208">
        <f t="shared" ref="Y208:Y255" si="134">$G$6+$G$5*$C208</f>
        <v>19.743493999036804</v>
      </c>
      <c r="Z208">
        <f t="shared" ref="Z208:Z255" si="135">$D208-Y208</f>
        <v>0.32650569578739663</v>
      </c>
      <c r="AA208">
        <f t="shared" si="111"/>
        <v>0</v>
      </c>
      <c r="AB208">
        <f t="shared" si="118"/>
        <v>0</v>
      </c>
      <c r="AC208">
        <f t="shared" ref="AC208:AC255" si="136">IF($G$7=0,0,Z208/$G$7)</f>
        <v>0.33319606980709354</v>
      </c>
      <c r="AD208">
        <f t="shared" ref="AD208:AD255" si="137">$H$6+$H$5*$C208</f>
        <v>19.743198766295102</v>
      </c>
      <c r="AE208">
        <f t="shared" ref="AE208:AE255" si="138">$D208-AD208</f>
        <v>0.32680092852909937</v>
      </c>
      <c r="AF208">
        <f t="shared" si="112"/>
        <v>0</v>
      </c>
      <c r="AG208">
        <f t="shared" si="119"/>
        <v>0</v>
      </c>
      <c r="AH208">
        <f t="shared" ref="AH208:AH255" si="139">IF($H$7=0,0,AE208/$H$7)</f>
        <v>0.33146034705774785</v>
      </c>
      <c r="AI208">
        <f t="shared" ref="AI208:AI255" si="140">$I$6+$I$5*$C208</f>
        <v>19.715227956341387</v>
      </c>
      <c r="AJ208">
        <f t="shared" ref="AJ208:AJ255" si="141">$D208-AI208</f>
        <v>0.35477173848281396</v>
      </c>
      <c r="AK208">
        <f t="shared" si="113"/>
        <v>0</v>
      </c>
      <c r="AL208">
        <f t="shared" si="120"/>
        <v>0</v>
      </c>
      <c r="AM208">
        <f t="shared" ref="AM208:AM255" si="142">IF($I$7=0,0,AJ208/$I$7)</f>
        <v>0.2694298357900472</v>
      </c>
      <c r="AN208">
        <f t="shared" ref="AN208:AN255" si="143">$J$6+$J$5*$C208</f>
        <v>0</v>
      </c>
      <c r="AO208">
        <f t="shared" ref="AO208:AO255" si="144">$D208-AN208</f>
        <v>20.069999694824201</v>
      </c>
      <c r="AP208">
        <f>IF(AND(AO208&gt;0,AO207&gt;0),0,IF(AND(AO208&lt;0,AO207&lt;0),0,1))</f>
        <v>0</v>
      </c>
      <c r="AQ208">
        <v>0</v>
      </c>
      <c r="AR208">
        <f t="shared" ref="AR208:AR255" si="145">IF($J$7=0,0,AO208/$J$7)</f>
        <v>0</v>
      </c>
    </row>
    <row r="209" spans="1:44" x14ac:dyDescent="0.3">
      <c r="A209">
        <v>195</v>
      </c>
      <c r="B209" t="str">
        <f>HLOOKUP($B$14,BD_PRECOS!$A$1:$BX$251,A209+1,)</f>
        <v>2020-11-11</v>
      </c>
      <c r="C209">
        <f>HLOOKUP($C$1,BD_PRECOS!$A$1:$BX$251,$A209+1,)</f>
        <v>3.7395641803741499</v>
      </c>
      <c r="D209">
        <f>HLOOKUP($C$2,BD_PRECOS!$A$1:$CD$251,$A209+1,)</f>
        <v>20.040000915527301</v>
      </c>
      <c r="E209">
        <f t="shared" si="122"/>
        <v>19.503563434887496</v>
      </c>
      <c r="F209">
        <f t="shared" si="123"/>
        <v>0.53643748063980468</v>
      </c>
      <c r="G209">
        <f t="shared" ref="G209:G263" si="146">IF(AND(F209&gt;0,F208&gt;0),0,IF(AND(F209&lt;0,F208&lt;0),0,1))</f>
        <v>0</v>
      </c>
      <c r="H209">
        <f t="shared" si="114"/>
        <v>0</v>
      </c>
      <c r="I209">
        <f t="shared" si="124"/>
        <v>0.71855163012280565</v>
      </c>
      <c r="J209">
        <f t="shared" si="125"/>
        <v>19.524344579208318</v>
      </c>
      <c r="K209">
        <f t="shared" si="126"/>
        <v>0.51565633631898322</v>
      </c>
      <c r="L209">
        <f t="shared" ref="L209:L263" si="147">IF(AND(K209&gt;0,K208&gt;0),0,IF(AND(K209&lt;0,K208&lt;0),0,1))</f>
        <v>0</v>
      </c>
      <c r="M209">
        <f t="shared" si="115"/>
        <v>0</v>
      </c>
      <c r="N209">
        <f t="shared" si="127"/>
        <v>0.70104129321246489</v>
      </c>
      <c r="O209">
        <f t="shared" si="128"/>
        <v>19.556351369009079</v>
      </c>
      <c r="P209">
        <f t="shared" si="129"/>
        <v>0.48364954651822245</v>
      </c>
      <c r="Q209">
        <f t="shared" ref="Q209:Q263" si="148">IF(AND(P209&gt;0,P208&gt;0),0,IF(AND(P209&lt;0,P208&lt;0),0,1))</f>
        <v>0</v>
      </c>
      <c r="R209">
        <f t="shared" si="116"/>
        <v>0</v>
      </c>
      <c r="S209">
        <f t="shared" si="130"/>
        <v>0.64834688573895904</v>
      </c>
      <c r="T209">
        <f t="shared" si="131"/>
        <v>19.591258645135838</v>
      </c>
      <c r="U209">
        <f t="shared" si="132"/>
        <v>0.44874227039146319</v>
      </c>
      <c r="V209">
        <f t="shared" ref="V209:V263" si="149">IF(AND(U209&gt;0,U208&gt;0),0,IF(AND(U209&lt;0,U208&lt;0),0,1))</f>
        <v>0</v>
      </c>
      <c r="W209">
        <f t="shared" si="117"/>
        <v>0</v>
      </c>
      <c r="X209">
        <f t="shared" si="133"/>
        <v>0.58717545939310489</v>
      </c>
      <c r="Y209">
        <f t="shared" si="134"/>
        <v>19.866698167035672</v>
      </c>
      <c r="Z209">
        <f t="shared" si="135"/>
        <v>0.17330274849162919</v>
      </c>
      <c r="AA209">
        <f t="shared" ref="AA209:AA263" si="150">IF(AND(Z209&gt;0,Z208&gt;0),0,IF(AND(Z209&lt;0,Z208&lt;0),0,1))</f>
        <v>0</v>
      </c>
      <c r="AB209">
        <f t="shared" si="118"/>
        <v>0</v>
      </c>
      <c r="AC209">
        <f t="shared" si="136"/>
        <v>0.17685386634656991</v>
      </c>
      <c r="AD209">
        <f t="shared" si="137"/>
        <v>19.862578463438339</v>
      </c>
      <c r="AE209">
        <f t="shared" si="138"/>
        <v>0.17742245208896179</v>
      </c>
      <c r="AF209">
        <f t="shared" ref="AF209:AF263" si="151">IF(AND(AE209&gt;0,AE208&gt;0),0,IF(AND(AE209&lt;0,AE208&lt;0),0,1))</f>
        <v>0</v>
      </c>
      <c r="AG209">
        <f t="shared" si="119"/>
        <v>0</v>
      </c>
      <c r="AH209">
        <f t="shared" si="139"/>
        <v>0.17995208217410993</v>
      </c>
      <c r="AI209">
        <f t="shared" si="140"/>
        <v>19.815274035389031</v>
      </c>
      <c r="AJ209">
        <f t="shared" si="141"/>
        <v>0.22472688013827025</v>
      </c>
      <c r="AK209">
        <f t="shared" ref="AK209:AK263" si="152">IF(AND(AJ209&gt;0,AJ208&gt;0),0,IF(AND(AJ209&lt;0,AJ208&lt;0),0,1))</f>
        <v>0</v>
      </c>
      <c r="AL209">
        <f t="shared" si="120"/>
        <v>0</v>
      </c>
      <c r="AM209">
        <f t="shared" si="142"/>
        <v>0.17066784031952104</v>
      </c>
      <c r="AN209">
        <f t="shared" si="143"/>
        <v>0</v>
      </c>
      <c r="AO209">
        <f t="shared" si="144"/>
        <v>20.040000915527301</v>
      </c>
      <c r="AP209">
        <f t="shared" si="121"/>
        <v>0</v>
      </c>
      <c r="AQ209">
        <f>IF(AND(AP209=1,AP208=1),0,AP209)</f>
        <v>0</v>
      </c>
      <c r="AR209">
        <f t="shared" si="145"/>
        <v>0</v>
      </c>
    </row>
    <row r="210" spans="1:44" x14ac:dyDescent="0.3">
      <c r="A210">
        <v>196</v>
      </c>
      <c r="B210" t="str">
        <f>HLOOKUP($B$14,BD_PRECOS!$A$1:$BX$251,A210+1,)</f>
        <v>2020-11-12</v>
      </c>
      <c r="C210">
        <f>HLOOKUP($C$1,BD_PRECOS!$A$1:$BX$251,$A210+1,)</f>
        <v>3.6313138008117698</v>
      </c>
      <c r="D210">
        <f>HLOOKUP($C$2,BD_PRECOS!$A$1:$CD$251,$A210+1,)</f>
        <v>19</v>
      </c>
      <c r="E210">
        <f t="shared" si="122"/>
        <v>19.216445144980671</v>
      </c>
      <c r="F210">
        <f t="shared" si="123"/>
        <v>-0.21644514498067124</v>
      </c>
      <c r="G210">
        <f t="shared" si="146"/>
        <v>1</v>
      </c>
      <c r="H210">
        <f t="shared" ref="H210:H263" si="153">IF(AND(G210=1,G209=1),0,G210)</f>
        <v>1</v>
      </c>
      <c r="I210">
        <f t="shared" si="124"/>
        <v>-0.28992569939843227</v>
      </c>
      <c r="J210">
        <f t="shared" si="125"/>
        <v>19.218670364291548</v>
      </c>
      <c r="K210">
        <f t="shared" si="126"/>
        <v>-0.21867036429154751</v>
      </c>
      <c r="L210">
        <f t="shared" si="147"/>
        <v>1</v>
      </c>
      <c r="M210">
        <f t="shared" si="115"/>
        <v>1</v>
      </c>
      <c r="N210">
        <f t="shared" si="127"/>
        <v>-0.29728511834936189</v>
      </c>
      <c r="O210">
        <f t="shared" si="128"/>
        <v>19.28478224678431</v>
      </c>
      <c r="P210">
        <f t="shared" si="129"/>
        <v>-0.28478224678431019</v>
      </c>
      <c r="Q210">
        <f t="shared" si="148"/>
        <v>1</v>
      </c>
      <c r="R210">
        <f t="shared" si="116"/>
        <v>1</v>
      </c>
      <c r="S210">
        <f t="shared" si="130"/>
        <v>-0.38175923898937142</v>
      </c>
      <c r="T210">
        <f t="shared" si="131"/>
        <v>19.307839850393911</v>
      </c>
      <c r="U210">
        <f t="shared" si="132"/>
        <v>-0.30783985039391126</v>
      </c>
      <c r="V210">
        <f t="shared" si="149"/>
        <v>1</v>
      </c>
      <c r="W210">
        <f t="shared" si="117"/>
        <v>1</v>
      </c>
      <c r="X210">
        <f t="shared" si="133"/>
        <v>-0.40280583644786988</v>
      </c>
      <c r="Y210">
        <f t="shared" si="134"/>
        <v>19.595649594415477</v>
      </c>
      <c r="Z210">
        <f t="shared" si="135"/>
        <v>-0.59564959441547671</v>
      </c>
      <c r="AA210">
        <f t="shared" si="150"/>
        <v>1</v>
      </c>
      <c r="AB210">
        <f t="shared" si="118"/>
        <v>1</v>
      </c>
      <c r="AC210">
        <f t="shared" si="136"/>
        <v>-0.6078549513900614</v>
      </c>
      <c r="AD210">
        <f t="shared" si="137"/>
        <v>19.599943708169313</v>
      </c>
      <c r="AE210">
        <f t="shared" si="138"/>
        <v>-0.59994370816931308</v>
      </c>
      <c r="AF210">
        <f t="shared" si="151"/>
        <v>1</v>
      </c>
      <c r="AG210">
        <f t="shared" si="119"/>
        <v>1</v>
      </c>
      <c r="AH210">
        <f t="shared" si="139"/>
        <v>-0.60849750525481083</v>
      </c>
      <c r="AI210">
        <f t="shared" si="140"/>
        <v>19.595173146250602</v>
      </c>
      <c r="AJ210">
        <f t="shared" si="141"/>
        <v>-0.5951731462506018</v>
      </c>
      <c r="AK210">
        <f t="shared" si="152"/>
        <v>1</v>
      </c>
      <c r="AL210">
        <f t="shared" si="120"/>
        <v>1</v>
      </c>
      <c r="AM210">
        <f t="shared" si="142"/>
        <v>-0.45200162714965947</v>
      </c>
      <c r="AN210">
        <f t="shared" si="143"/>
        <v>0</v>
      </c>
      <c r="AO210">
        <f t="shared" si="144"/>
        <v>19</v>
      </c>
      <c r="AP210">
        <f t="shared" si="121"/>
        <v>0</v>
      </c>
      <c r="AQ210">
        <f>IF(AND(AP210=1,AP209=1),0,AP210)</f>
        <v>0</v>
      </c>
      <c r="AR210">
        <f t="shared" si="145"/>
        <v>0</v>
      </c>
    </row>
    <row r="211" spans="1:44" x14ac:dyDescent="0.3">
      <c r="A211">
        <v>197</v>
      </c>
      <c r="B211" t="str">
        <f>HLOOKUP($B$14,BD_PRECOS!$A$1:$BX$251,A211+1,)</f>
        <v>2020-11-13</v>
      </c>
      <c r="C211">
        <f>HLOOKUP($C$1,BD_PRECOS!$A$1:$BX$251,$A211+1,)</f>
        <v>3.6706774234771702</v>
      </c>
      <c r="D211">
        <f>HLOOKUP($C$2,BD_PRECOS!$A$1:$CD$251,$A211+1,)</f>
        <v>19.290000915527301</v>
      </c>
      <c r="E211">
        <f t="shared" si="122"/>
        <v>19.320851393438346</v>
      </c>
      <c r="F211">
        <f t="shared" si="123"/>
        <v>-3.0850477911045004E-2</v>
      </c>
      <c r="G211">
        <f t="shared" si="146"/>
        <v>0</v>
      </c>
      <c r="H211">
        <f t="shared" si="153"/>
        <v>0</v>
      </c>
      <c r="I211">
        <f t="shared" si="124"/>
        <v>-4.1323848524920007E-2</v>
      </c>
      <c r="J211">
        <f t="shared" si="125"/>
        <v>19.329824195836245</v>
      </c>
      <c r="K211">
        <f t="shared" si="126"/>
        <v>-3.982328030894422E-2</v>
      </c>
      <c r="L211">
        <f t="shared" si="147"/>
        <v>0</v>
      </c>
      <c r="M211">
        <f t="shared" ref="M211:M263" si="154">IF(AND(L211=1,L210=1),0,L211)</f>
        <v>0</v>
      </c>
      <c r="N211">
        <f t="shared" si="127"/>
        <v>-5.4140251872081935E-2</v>
      </c>
      <c r="O211">
        <f t="shared" si="128"/>
        <v>19.383534274241818</v>
      </c>
      <c r="P211">
        <f t="shared" si="129"/>
        <v>-9.3533358714516623E-2</v>
      </c>
      <c r="Q211">
        <f t="shared" si="148"/>
        <v>0</v>
      </c>
      <c r="R211">
        <f t="shared" ref="R211:R263" si="155">IF(AND(Q211=1,Q210=1),0,Q211)</f>
        <v>0</v>
      </c>
      <c r="S211">
        <f t="shared" si="130"/>
        <v>-0.12538430413472323</v>
      </c>
      <c r="T211">
        <f t="shared" si="131"/>
        <v>19.410900833067647</v>
      </c>
      <c r="U211">
        <f t="shared" si="132"/>
        <v>-0.12089991754034557</v>
      </c>
      <c r="V211">
        <f t="shared" si="149"/>
        <v>0</v>
      </c>
      <c r="W211">
        <f t="shared" ref="W211:W263" si="156">IF(AND(V211=1,V210=1),0,V211)</f>
        <v>0</v>
      </c>
      <c r="X211">
        <f t="shared" si="133"/>
        <v>-0.15819651792645428</v>
      </c>
      <c r="Y211">
        <f t="shared" si="134"/>
        <v>19.694212331837271</v>
      </c>
      <c r="Z211">
        <f t="shared" si="135"/>
        <v>-0.40421141630996971</v>
      </c>
      <c r="AA211">
        <f t="shared" si="150"/>
        <v>0</v>
      </c>
      <c r="AB211">
        <f t="shared" ref="AB211:AB263" si="157">IF(AND(AA211=1,AA210=1),0,AA211)</f>
        <v>0</v>
      </c>
      <c r="AC211">
        <f t="shared" si="136"/>
        <v>-0.4124940453514736</v>
      </c>
      <c r="AD211">
        <f t="shared" si="137"/>
        <v>19.695446887437818</v>
      </c>
      <c r="AE211">
        <f t="shared" si="138"/>
        <v>-0.40544597191051679</v>
      </c>
      <c r="AF211">
        <f t="shared" si="151"/>
        <v>0</v>
      </c>
      <c r="AG211">
        <f t="shared" ref="AG211:AG263" si="158">IF(AND(AF211=1,AF210=1),0,AF211)</f>
        <v>0</v>
      </c>
      <c r="AH211">
        <f t="shared" si="139"/>
        <v>-0.41122668521016564</v>
      </c>
      <c r="AI211">
        <f t="shared" si="140"/>
        <v>19.675209524722341</v>
      </c>
      <c r="AJ211">
        <f t="shared" si="141"/>
        <v>-0.38520860919503974</v>
      </c>
      <c r="AK211">
        <f t="shared" si="152"/>
        <v>0</v>
      </c>
      <c r="AL211">
        <f t="shared" ref="AL211:AL263" si="159">IF(AND(AK211=1,AK210=1),0,AK211)</f>
        <v>0</v>
      </c>
      <c r="AM211">
        <f t="shared" si="142"/>
        <v>-0.29254498332978041</v>
      </c>
      <c r="AN211">
        <f t="shared" si="143"/>
        <v>0</v>
      </c>
      <c r="AO211">
        <f t="shared" si="144"/>
        <v>19.290000915527301</v>
      </c>
      <c r="AP211">
        <f>AP212</f>
        <v>0</v>
      </c>
      <c r="AQ211">
        <v>0</v>
      </c>
      <c r="AR211">
        <f t="shared" si="145"/>
        <v>0</v>
      </c>
    </row>
    <row r="212" spans="1:44" x14ac:dyDescent="0.3">
      <c r="A212">
        <v>198</v>
      </c>
      <c r="B212" t="str">
        <f>HLOOKUP($B$14,BD_PRECOS!$A$1:$BX$251,A212+1,)</f>
        <v>2020-11-16</v>
      </c>
      <c r="C212">
        <f>HLOOKUP($C$1,BD_PRECOS!$A$1:$BX$251,$A212+1,)</f>
        <v>3.7100412845611599</v>
      </c>
      <c r="D212">
        <f>HLOOKUP($C$2,BD_PRECOS!$A$1:$CD$251,$A212+1,)</f>
        <v>18.930000305175799</v>
      </c>
      <c r="E212">
        <f t="shared" si="122"/>
        <v>19.425258274266433</v>
      </c>
      <c r="F212">
        <f t="shared" si="123"/>
        <v>-0.49525796909063402</v>
      </c>
      <c r="G212">
        <f t="shared" si="146"/>
        <v>0</v>
      </c>
      <c r="H212">
        <f t="shared" si="153"/>
        <v>0</v>
      </c>
      <c r="I212">
        <f t="shared" si="124"/>
        <v>-0.66339216379314836</v>
      </c>
      <c r="J212">
        <f t="shared" si="125"/>
        <v>19.440978700620292</v>
      </c>
      <c r="K212">
        <f t="shared" si="126"/>
        <v>-0.51097839544449286</v>
      </c>
      <c r="L212">
        <f t="shared" si="147"/>
        <v>0</v>
      </c>
      <c r="M212">
        <f t="shared" si="154"/>
        <v>0</v>
      </c>
      <c r="N212">
        <f t="shared" si="127"/>
        <v>-0.69468157359060512</v>
      </c>
      <c r="O212">
        <f t="shared" si="128"/>
        <v>19.482286899823112</v>
      </c>
      <c r="P212">
        <f t="shared" si="129"/>
        <v>-0.55228659464731322</v>
      </c>
      <c r="Q212">
        <f t="shared" si="148"/>
        <v>0</v>
      </c>
      <c r="R212">
        <f t="shared" si="155"/>
        <v>0</v>
      </c>
      <c r="S212">
        <f t="shared" si="130"/>
        <v>-0.7403569304524702</v>
      </c>
      <c r="T212">
        <f t="shared" si="131"/>
        <v>19.513962439963759</v>
      </c>
      <c r="U212">
        <f t="shared" si="132"/>
        <v>-0.58396213478796</v>
      </c>
      <c r="V212">
        <f t="shared" si="149"/>
        <v>0</v>
      </c>
      <c r="W212">
        <f t="shared" si="156"/>
        <v>0</v>
      </c>
      <c r="X212">
        <f t="shared" si="133"/>
        <v>-0.76410950647278642</v>
      </c>
      <c r="Y212">
        <f t="shared" si="134"/>
        <v>19.792775666236359</v>
      </c>
      <c r="Z212">
        <f t="shared" si="135"/>
        <v>-0.86277536106056019</v>
      </c>
      <c r="AA212">
        <f t="shared" si="150"/>
        <v>0</v>
      </c>
      <c r="AB212">
        <f t="shared" si="157"/>
        <v>0</v>
      </c>
      <c r="AC212">
        <f t="shared" si="136"/>
        <v>-0.88045434778253406</v>
      </c>
      <c r="AD212">
        <f t="shared" si="137"/>
        <v>19.790950645152407</v>
      </c>
      <c r="AE212">
        <f t="shared" si="138"/>
        <v>-0.86095033997660764</v>
      </c>
      <c r="AF212">
        <f t="shared" si="151"/>
        <v>0</v>
      </c>
      <c r="AG212">
        <f t="shared" si="158"/>
        <v>0</v>
      </c>
      <c r="AH212">
        <f t="shared" si="139"/>
        <v>-0.87322548247509668</v>
      </c>
      <c r="AI212">
        <f t="shared" si="140"/>
        <v>19.755246387960451</v>
      </c>
      <c r="AJ212">
        <f t="shared" si="141"/>
        <v>-0.82524608278465195</v>
      </c>
      <c r="AK212">
        <f t="shared" si="152"/>
        <v>0</v>
      </c>
      <c r="AL212">
        <f t="shared" si="159"/>
        <v>0</v>
      </c>
      <c r="AM212">
        <f t="shared" si="142"/>
        <v>-0.62672950647623094</v>
      </c>
      <c r="AN212">
        <f t="shared" si="143"/>
        <v>0</v>
      </c>
      <c r="AO212">
        <f t="shared" si="144"/>
        <v>18.930000305175799</v>
      </c>
      <c r="AP212">
        <f t="shared" ref="AP212:AP262" si="160">IF(AND(AO212&gt;0,AO211&gt;0),0,IF(AND(AO212&lt;0,AO211&lt;0),0,1))</f>
        <v>0</v>
      </c>
      <c r="AQ212">
        <v>0</v>
      </c>
      <c r="AR212">
        <f t="shared" si="145"/>
        <v>0</v>
      </c>
    </row>
    <row r="213" spans="1:44" x14ac:dyDescent="0.3">
      <c r="A213">
        <v>199</v>
      </c>
      <c r="B213" t="str">
        <f>HLOOKUP($B$14,BD_PRECOS!$A$1:$BX$251,A213+1,)</f>
        <v>2020-11-17</v>
      </c>
      <c r="C213">
        <f>HLOOKUP($C$1,BD_PRECOS!$A$1:$BX$251,$A213+1,)</f>
        <v>3.6706774234771702</v>
      </c>
      <c r="D213">
        <f>HLOOKUP($C$2,BD_PRECOS!$A$1:$CD$251,$A213+1,)</f>
        <v>18.799999237060501</v>
      </c>
      <c r="E213">
        <f t="shared" si="122"/>
        <v>19.320851393438346</v>
      </c>
      <c r="F213">
        <f t="shared" si="123"/>
        <v>-0.52085215637784543</v>
      </c>
      <c r="G213">
        <f t="shared" si="146"/>
        <v>0</v>
      </c>
      <c r="H213">
        <f t="shared" si="153"/>
        <v>0</v>
      </c>
      <c r="I213">
        <f t="shared" si="124"/>
        <v>-0.69767527349487846</v>
      </c>
      <c r="J213">
        <f t="shared" si="125"/>
        <v>19.329824195836245</v>
      </c>
      <c r="K213">
        <f t="shared" si="126"/>
        <v>-0.52982495877574465</v>
      </c>
      <c r="L213">
        <f t="shared" si="147"/>
        <v>0</v>
      </c>
      <c r="M213">
        <f t="shared" si="154"/>
        <v>0</v>
      </c>
      <c r="N213">
        <f t="shared" si="127"/>
        <v>-0.7203037141516363</v>
      </c>
      <c r="O213">
        <f t="shared" si="128"/>
        <v>19.383534274241818</v>
      </c>
      <c r="P213">
        <f t="shared" si="129"/>
        <v>-0.58353503718131705</v>
      </c>
      <c r="Q213">
        <f t="shared" si="148"/>
        <v>0</v>
      </c>
      <c r="R213">
        <f t="shared" si="155"/>
        <v>0</v>
      </c>
      <c r="S213">
        <f t="shared" si="130"/>
        <v>-0.78224641540487849</v>
      </c>
      <c r="T213">
        <f t="shared" si="131"/>
        <v>19.410900833067647</v>
      </c>
      <c r="U213">
        <f t="shared" si="132"/>
        <v>-0.610901596007146</v>
      </c>
      <c r="V213">
        <f t="shared" si="149"/>
        <v>0</v>
      </c>
      <c r="W213">
        <f t="shared" si="156"/>
        <v>0</v>
      </c>
      <c r="X213">
        <f t="shared" si="133"/>
        <v>-0.79935956326681024</v>
      </c>
      <c r="Y213">
        <f t="shared" si="134"/>
        <v>19.694212331837271</v>
      </c>
      <c r="Z213">
        <f t="shared" si="135"/>
        <v>-0.89421309477677013</v>
      </c>
      <c r="AA213">
        <f t="shared" si="150"/>
        <v>0</v>
      </c>
      <c r="AB213">
        <f t="shared" si="157"/>
        <v>0</v>
      </c>
      <c r="AC213">
        <f t="shared" si="136"/>
        <v>-0.91253626688235834</v>
      </c>
      <c r="AD213">
        <f t="shared" si="137"/>
        <v>19.695446887437818</v>
      </c>
      <c r="AE213">
        <f t="shared" si="138"/>
        <v>-0.89544765037731722</v>
      </c>
      <c r="AF213">
        <f t="shared" si="151"/>
        <v>0</v>
      </c>
      <c r="AG213">
        <f t="shared" si="158"/>
        <v>0</v>
      </c>
      <c r="AH213">
        <f t="shared" si="139"/>
        <v>-0.90821464400974594</v>
      </c>
      <c r="AI213">
        <f t="shared" si="140"/>
        <v>19.675209524722341</v>
      </c>
      <c r="AJ213">
        <f t="shared" si="141"/>
        <v>-0.87521028766184017</v>
      </c>
      <c r="AK213">
        <f t="shared" si="152"/>
        <v>0</v>
      </c>
      <c r="AL213">
        <f t="shared" si="159"/>
        <v>0</v>
      </c>
      <c r="AM213">
        <f t="shared" si="142"/>
        <v>-0.66467460202699513</v>
      </c>
      <c r="AN213">
        <f t="shared" si="143"/>
        <v>0</v>
      </c>
      <c r="AO213">
        <f t="shared" si="144"/>
        <v>18.799999237060501</v>
      </c>
      <c r="AP213">
        <f t="shared" si="160"/>
        <v>0</v>
      </c>
      <c r="AQ213">
        <f>IF(AND(AP213=1,AP212=1),0,AP213)</f>
        <v>0</v>
      </c>
      <c r="AR213">
        <f t="shared" si="145"/>
        <v>0</v>
      </c>
    </row>
    <row r="214" spans="1:44" x14ac:dyDescent="0.3">
      <c r="A214">
        <v>200</v>
      </c>
      <c r="B214" t="str">
        <f>HLOOKUP($B$14,BD_PRECOS!$A$1:$BX$251,A214+1,)</f>
        <v>2020-11-18</v>
      </c>
      <c r="C214">
        <f>HLOOKUP($C$1,BD_PRECOS!$A$1:$BX$251,$A214+1,)</f>
        <v>3.7002003192901598</v>
      </c>
      <c r="D214">
        <f>HLOOKUP($C$2,BD_PRECOS!$A$1:$CD$251,$A214+1,)</f>
        <v>18.370000839233398</v>
      </c>
      <c r="E214">
        <f t="shared" si="122"/>
        <v>19.399156554059402</v>
      </c>
      <c r="F214">
        <f t="shared" si="123"/>
        <v>-1.029155714826004</v>
      </c>
      <c r="G214">
        <f t="shared" si="146"/>
        <v>0</v>
      </c>
      <c r="H214">
        <f t="shared" si="153"/>
        <v>0</v>
      </c>
      <c r="I214">
        <f t="shared" si="124"/>
        <v>-1.3785418491944839</v>
      </c>
      <c r="J214">
        <f t="shared" si="125"/>
        <v>19.413190074424271</v>
      </c>
      <c r="K214">
        <f t="shared" si="126"/>
        <v>-1.0431892351908729</v>
      </c>
      <c r="L214">
        <f t="shared" si="147"/>
        <v>0</v>
      </c>
      <c r="M214">
        <f t="shared" si="154"/>
        <v>0</v>
      </c>
      <c r="N214">
        <f t="shared" si="127"/>
        <v>-1.4182289230149991</v>
      </c>
      <c r="O214">
        <f t="shared" si="128"/>
        <v>19.457598743427781</v>
      </c>
      <c r="P214">
        <f t="shared" si="129"/>
        <v>-1.0875979041943822</v>
      </c>
      <c r="Q214">
        <f t="shared" si="148"/>
        <v>0</v>
      </c>
      <c r="R214">
        <f t="shared" si="155"/>
        <v>0</v>
      </c>
      <c r="S214">
        <f t="shared" si="130"/>
        <v>-1.4579579763837922</v>
      </c>
      <c r="T214">
        <f t="shared" si="131"/>
        <v>19.488197038239726</v>
      </c>
      <c r="U214">
        <f t="shared" si="132"/>
        <v>-1.1181961990063272</v>
      </c>
      <c r="V214">
        <f t="shared" si="149"/>
        <v>0</v>
      </c>
      <c r="W214">
        <f t="shared" si="156"/>
        <v>0</v>
      </c>
      <c r="X214">
        <f t="shared" si="133"/>
        <v>-1.4631502538648617</v>
      </c>
      <c r="Y214">
        <f t="shared" si="134"/>
        <v>19.768134832636584</v>
      </c>
      <c r="Z214">
        <f t="shared" si="135"/>
        <v>-1.3981339934031851</v>
      </c>
      <c r="AA214">
        <f t="shared" si="150"/>
        <v>0</v>
      </c>
      <c r="AB214">
        <f t="shared" si="157"/>
        <v>0</v>
      </c>
      <c r="AC214">
        <f t="shared" si="136"/>
        <v>-1.4267829250028674</v>
      </c>
      <c r="AD214">
        <f t="shared" si="137"/>
        <v>19.767074705723751</v>
      </c>
      <c r="AE214">
        <f t="shared" si="138"/>
        <v>-1.3970738664903521</v>
      </c>
      <c r="AF214">
        <f t="shared" si="151"/>
        <v>0</v>
      </c>
      <c r="AG214">
        <f t="shared" si="158"/>
        <v>0</v>
      </c>
      <c r="AH214">
        <f t="shared" si="139"/>
        <v>-1.4169928792321904</v>
      </c>
      <c r="AI214">
        <f t="shared" si="140"/>
        <v>19.735237172150917</v>
      </c>
      <c r="AJ214">
        <f t="shared" si="141"/>
        <v>-1.3652363329175188</v>
      </c>
      <c r="AK214">
        <f t="shared" si="152"/>
        <v>0</v>
      </c>
      <c r="AL214">
        <f t="shared" si="159"/>
        <v>0</v>
      </c>
      <c r="AM214">
        <f t="shared" si="142"/>
        <v>-1.0368227259748091</v>
      </c>
      <c r="AN214">
        <f t="shared" si="143"/>
        <v>0</v>
      </c>
      <c r="AO214">
        <f t="shared" si="144"/>
        <v>18.370000839233398</v>
      </c>
      <c r="AP214">
        <f t="shared" si="160"/>
        <v>0</v>
      </c>
      <c r="AQ214">
        <f>IF(AND(AP214=1,AP213=1),0,AP214)</f>
        <v>0</v>
      </c>
      <c r="AR214">
        <f t="shared" si="145"/>
        <v>0</v>
      </c>
    </row>
    <row r="215" spans="1:44" x14ac:dyDescent="0.3">
      <c r="A215">
        <v>201</v>
      </c>
      <c r="B215" t="str">
        <f>HLOOKUP($B$14,BD_PRECOS!$A$1:$BX$251,A215+1,)</f>
        <v>2020-11-19</v>
      </c>
      <c r="C215">
        <f>HLOOKUP($C$1,BD_PRECOS!$A$1:$BX$251,$A215+1,)</f>
        <v>3.7100412845611599</v>
      </c>
      <c r="D215">
        <f>HLOOKUP($C$2,BD_PRECOS!$A$1:$CD$251,$A215+1,)</f>
        <v>18.600000381469702</v>
      </c>
      <c r="E215">
        <f t="shared" si="122"/>
        <v>19.425258274266433</v>
      </c>
      <c r="F215">
        <f t="shared" si="123"/>
        <v>-0.82525789279673134</v>
      </c>
      <c r="G215">
        <f t="shared" si="146"/>
        <v>0</v>
      </c>
      <c r="H215">
        <f t="shared" si="153"/>
        <v>0</v>
      </c>
      <c r="I215">
        <f t="shared" si="124"/>
        <v>-1.1054231397730598</v>
      </c>
      <c r="J215">
        <f t="shared" si="125"/>
        <v>19.440978700620292</v>
      </c>
      <c r="K215">
        <f t="shared" si="126"/>
        <v>-0.84097831915059018</v>
      </c>
      <c r="L215">
        <f t="shared" si="147"/>
        <v>0</v>
      </c>
      <c r="M215">
        <f t="shared" si="154"/>
        <v>0</v>
      </c>
      <c r="N215">
        <f t="shared" si="127"/>
        <v>-1.1433206321666813</v>
      </c>
      <c r="O215">
        <f t="shared" si="128"/>
        <v>19.482286899823112</v>
      </c>
      <c r="P215">
        <f t="shared" si="129"/>
        <v>-0.88228651835341054</v>
      </c>
      <c r="Q215">
        <f t="shared" si="148"/>
        <v>0</v>
      </c>
      <c r="R215">
        <f t="shared" si="155"/>
        <v>0</v>
      </c>
      <c r="S215">
        <f t="shared" si="130"/>
        <v>-1.1827318367646817</v>
      </c>
      <c r="T215">
        <f t="shared" si="131"/>
        <v>19.513962439963759</v>
      </c>
      <c r="U215">
        <f t="shared" si="132"/>
        <v>-0.91396205849405732</v>
      </c>
      <c r="V215">
        <f t="shared" si="149"/>
        <v>0</v>
      </c>
      <c r="W215">
        <f t="shared" si="156"/>
        <v>0</v>
      </c>
      <c r="X215">
        <f t="shared" si="133"/>
        <v>-1.1959116111258261</v>
      </c>
      <c r="Y215">
        <f t="shared" si="134"/>
        <v>19.792775666236359</v>
      </c>
      <c r="Z215">
        <f t="shared" si="135"/>
        <v>-1.1927752847666575</v>
      </c>
      <c r="AA215">
        <f t="shared" si="150"/>
        <v>0</v>
      </c>
      <c r="AB215">
        <f t="shared" si="157"/>
        <v>0</v>
      </c>
      <c r="AC215">
        <f t="shared" si="136"/>
        <v>-1.2172162451526463</v>
      </c>
      <c r="AD215">
        <f t="shared" si="137"/>
        <v>19.790950645152407</v>
      </c>
      <c r="AE215">
        <f t="shared" si="138"/>
        <v>-1.190950263682705</v>
      </c>
      <c r="AF215">
        <f t="shared" si="151"/>
        <v>0</v>
      </c>
      <c r="AG215">
        <f t="shared" si="158"/>
        <v>0</v>
      </c>
      <c r="AH215">
        <f t="shared" si="139"/>
        <v>-1.2079304349150148</v>
      </c>
      <c r="AI215">
        <f t="shared" si="140"/>
        <v>19.755246387960451</v>
      </c>
      <c r="AJ215">
        <f t="shared" si="141"/>
        <v>-1.1552460064907493</v>
      </c>
      <c r="AK215">
        <f t="shared" si="152"/>
        <v>0</v>
      </c>
      <c r="AL215">
        <f t="shared" si="159"/>
        <v>0</v>
      </c>
      <c r="AM215">
        <f t="shared" si="142"/>
        <v>-0.87734649653044017</v>
      </c>
      <c r="AN215">
        <f t="shared" si="143"/>
        <v>0</v>
      </c>
      <c r="AO215">
        <f t="shared" si="144"/>
        <v>18.600000381469702</v>
      </c>
      <c r="AP215">
        <f>AP216</f>
        <v>0</v>
      </c>
      <c r="AQ215">
        <v>0</v>
      </c>
      <c r="AR215">
        <f t="shared" si="145"/>
        <v>0</v>
      </c>
    </row>
    <row r="216" spans="1:44" x14ac:dyDescent="0.3">
      <c r="A216">
        <v>202</v>
      </c>
      <c r="B216" t="str">
        <f>HLOOKUP($B$14,BD_PRECOS!$A$1:$BX$251,A216+1,)</f>
        <v>2020-11-23</v>
      </c>
      <c r="C216">
        <f>HLOOKUP($C$1,BD_PRECOS!$A$1:$BX$251,$A216+1,)</f>
        <v>3.7100412845611599</v>
      </c>
      <c r="D216">
        <f>HLOOKUP($C$2,BD_PRECOS!$A$1:$CD$251,$A216+1,)</f>
        <v>19.200000762939499</v>
      </c>
      <c r="E216">
        <f t="shared" si="122"/>
        <v>19.425258274266433</v>
      </c>
      <c r="F216">
        <f t="shared" si="123"/>
        <v>-0.22525751132693372</v>
      </c>
      <c r="G216">
        <f t="shared" si="146"/>
        <v>0</v>
      </c>
      <c r="H216">
        <f t="shared" si="153"/>
        <v>0</v>
      </c>
      <c r="I216">
        <f t="shared" si="124"/>
        <v>-0.30172975939027691</v>
      </c>
      <c r="J216">
        <f t="shared" si="125"/>
        <v>19.440978700620292</v>
      </c>
      <c r="K216">
        <f t="shared" si="126"/>
        <v>-0.24097793768079256</v>
      </c>
      <c r="L216">
        <f t="shared" si="147"/>
        <v>0</v>
      </c>
      <c r="M216">
        <f t="shared" si="154"/>
        <v>0</v>
      </c>
      <c r="N216">
        <f t="shared" si="127"/>
        <v>-0.32761254573804499</v>
      </c>
      <c r="O216">
        <f t="shared" si="128"/>
        <v>19.482286899823112</v>
      </c>
      <c r="P216">
        <f t="shared" si="129"/>
        <v>-0.28228613688361293</v>
      </c>
      <c r="Q216">
        <f t="shared" si="148"/>
        <v>0</v>
      </c>
      <c r="R216">
        <f t="shared" si="155"/>
        <v>0</v>
      </c>
      <c r="S216">
        <f t="shared" si="130"/>
        <v>-0.37841312796284471</v>
      </c>
      <c r="T216">
        <f t="shared" si="131"/>
        <v>19.513962439963759</v>
      </c>
      <c r="U216">
        <f t="shared" si="132"/>
        <v>-0.3139616770242597</v>
      </c>
      <c r="V216">
        <f t="shared" si="149"/>
        <v>0</v>
      </c>
      <c r="W216">
        <f t="shared" si="156"/>
        <v>0</v>
      </c>
      <c r="X216">
        <f t="shared" si="133"/>
        <v>-0.41081619473407283</v>
      </c>
      <c r="Y216">
        <f t="shared" si="134"/>
        <v>19.792775666236359</v>
      </c>
      <c r="Z216">
        <f t="shared" si="135"/>
        <v>-0.59277490329685989</v>
      </c>
      <c r="AA216">
        <f t="shared" si="150"/>
        <v>0</v>
      </c>
      <c r="AB216">
        <f t="shared" si="157"/>
        <v>0</v>
      </c>
      <c r="AC216">
        <f t="shared" si="136"/>
        <v>-0.60492135545286774</v>
      </c>
      <c r="AD216">
        <f t="shared" si="137"/>
        <v>19.790950645152407</v>
      </c>
      <c r="AE216">
        <f t="shared" si="138"/>
        <v>-0.59094988221290734</v>
      </c>
      <c r="AF216">
        <f t="shared" si="151"/>
        <v>0</v>
      </c>
      <c r="AG216">
        <f t="shared" si="158"/>
        <v>0</v>
      </c>
      <c r="AH216">
        <f t="shared" si="139"/>
        <v>-0.59937544833072298</v>
      </c>
      <c r="AI216">
        <f t="shared" si="140"/>
        <v>19.755246387960451</v>
      </c>
      <c r="AJ216">
        <f t="shared" si="141"/>
        <v>-0.55524562502095165</v>
      </c>
      <c r="AK216">
        <f t="shared" si="152"/>
        <v>0</v>
      </c>
      <c r="AL216">
        <f t="shared" si="159"/>
        <v>0</v>
      </c>
      <c r="AM216">
        <f t="shared" si="142"/>
        <v>-0.4216788468334664</v>
      </c>
      <c r="AN216">
        <f t="shared" si="143"/>
        <v>0</v>
      </c>
      <c r="AO216">
        <f t="shared" si="144"/>
        <v>19.200000762939499</v>
      </c>
      <c r="AP216">
        <f>IF(AND(AO216&gt;0,AO215&gt;0),0,IF(AND(AO216&lt;0,AO215&lt;0),0,1))</f>
        <v>0</v>
      </c>
      <c r="AQ216">
        <v>0</v>
      </c>
      <c r="AR216">
        <f t="shared" si="145"/>
        <v>0</v>
      </c>
    </row>
    <row r="217" spans="1:44" x14ac:dyDescent="0.3">
      <c r="A217">
        <v>203</v>
      </c>
      <c r="B217" t="str">
        <f>HLOOKUP($B$14,BD_PRECOS!$A$1:$BX$251,A217+1,)</f>
        <v>2020-11-24</v>
      </c>
      <c r="C217">
        <f>HLOOKUP($C$1,BD_PRECOS!$A$1:$BX$251,$A217+1,)</f>
        <v>3.7002003192901598</v>
      </c>
      <c r="D217">
        <f>HLOOKUP($C$2,BD_PRECOS!$A$1:$CD$251,$A217+1,)</f>
        <v>18.940000534057599</v>
      </c>
      <c r="E217">
        <f t="shared" si="122"/>
        <v>19.399156554059402</v>
      </c>
      <c r="F217">
        <f t="shared" si="123"/>
        <v>-0.459156020001803</v>
      </c>
      <c r="G217">
        <f t="shared" si="146"/>
        <v>0</v>
      </c>
      <c r="H217">
        <f t="shared" si="153"/>
        <v>0</v>
      </c>
      <c r="I217">
        <f t="shared" si="124"/>
        <v>-0.61503403203574336</v>
      </c>
      <c r="J217">
        <f t="shared" si="125"/>
        <v>19.413190074424271</v>
      </c>
      <c r="K217">
        <f t="shared" si="126"/>
        <v>-0.47318954036667193</v>
      </c>
      <c r="L217">
        <f t="shared" si="147"/>
        <v>0</v>
      </c>
      <c r="M217">
        <f t="shared" si="154"/>
        <v>0</v>
      </c>
      <c r="N217">
        <f t="shared" si="127"/>
        <v>-0.64330714848049375</v>
      </c>
      <c r="O217">
        <f t="shared" si="128"/>
        <v>19.457598743427781</v>
      </c>
      <c r="P217">
        <f t="shared" si="129"/>
        <v>-0.51759820937018119</v>
      </c>
      <c r="Q217">
        <f t="shared" si="148"/>
        <v>0</v>
      </c>
      <c r="R217">
        <f t="shared" si="155"/>
        <v>0</v>
      </c>
      <c r="S217">
        <f t="shared" si="130"/>
        <v>-0.69385609792270297</v>
      </c>
      <c r="T217">
        <f t="shared" si="131"/>
        <v>19.488197038239726</v>
      </c>
      <c r="U217">
        <f t="shared" si="132"/>
        <v>-0.54819650418212618</v>
      </c>
      <c r="V217">
        <f t="shared" si="149"/>
        <v>0</v>
      </c>
      <c r="W217">
        <f t="shared" si="156"/>
        <v>0</v>
      </c>
      <c r="X217">
        <f t="shared" si="133"/>
        <v>-0.71731048180514267</v>
      </c>
      <c r="Y217">
        <f t="shared" si="134"/>
        <v>19.768134832636584</v>
      </c>
      <c r="Z217">
        <f t="shared" si="135"/>
        <v>-0.82813429857898413</v>
      </c>
      <c r="AA217">
        <f t="shared" si="150"/>
        <v>0</v>
      </c>
      <c r="AB217">
        <f t="shared" si="157"/>
        <v>0</v>
      </c>
      <c r="AC217">
        <f t="shared" si="136"/>
        <v>-0.84510346103929379</v>
      </c>
      <c r="AD217">
        <f t="shared" si="137"/>
        <v>19.767074705723751</v>
      </c>
      <c r="AE217">
        <f t="shared" si="138"/>
        <v>-0.82707417166615116</v>
      </c>
      <c r="AF217">
        <f t="shared" si="151"/>
        <v>0</v>
      </c>
      <c r="AG217">
        <f t="shared" si="158"/>
        <v>0</v>
      </c>
      <c r="AH217">
        <f t="shared" si="139"/>
        <v>-0.83886631906724007</v>
      </c>
      <c r="AI217">
        <f t="shared" si="140"/>
        <v>19.735237172150917</v>
      </c>
      <c r="AJ217">
        <f t="shared" si="141"/>
        <v>-0.79523663809331779</v>
      </c>
      <c r="AK217">
        <f t="shared" si="152"/>
        <v>0</v>
      </c>
      <c r="AL217">
        <f t="shared" si="159"/>
        <v>0</v>
      </c>
      <c r="AM217">
        <f t="shared" si="142"/>
        <v>-0.60393896574738326</v>
      </c>
      <c r="AN217">
        <f t="shared" si="143"/>
        <v>0</v>
      </c>
      <c r="AO217">
        <f t="shared" si="144"/>
        <v>18.940000534057599</v>
      </c>
      <c r="AP217">
        <f t="shared" si="160"/>
        <v>0</v>
      </c>
      <c r="AQ217">
        <f>IF(AND(AP217=1,AP216=1),0,AP217)</f>
        <v>0</v>
      </c>
      <c r="AR217">
        <f t="shared" si="145"/>
        <v>0</v>
      </c>
    </row>
    <row r="218" spans="1:44" x14ac:dyDescent="0.3">
      <c r="A218">
        <v>204</v>
      </c>
      <c r="B218" t="str">
        <f>HLOOKUP($B$14,BD_PRECOS!$A$1:$BX$251,A218+1,)</f>
        <v>2020-11-25</v>
      </c>
      <c r="C218">
        <f>HLOOKUP($C$1,BD_PRECOS!$A$1:$BX$251,$A218+1,)</f>
        <v>3.6805183887481698</v>
      </c>
      <c r="D218">
        <f>HLOOKUP($C$2,BD_PRECOS!$A$1:$CD$251,$A218+1,)</f>
        <v>19.159999847412099</v>
      </c>
      <c r="E218">
        <f t="shared" si="122"/>
        <v>19.346953113645373</v>
      </c>
      <c r="F218">
        <f t="shared" si="123"/>
        <v>-0.18695326623327446</v>
      </c>
      <c r="G218">
        <f t="shared" si="146"/>
        <v>0</v>
      </c>
      <c r="H218">
        <f t="shared" si="153"/>
        <v>0</v>
      </c>
      <c r="I218">
        <f t="shared" si="124"/>
        <v>-0.25042167830719303</v>
      </c>
      <c r="J218">
        <f t="shared" si="125"/>
        <v>19.357612822032259</v>
      </c>
      <c r="K218">
        <f t="shared" si="126"/>
        <v>-0.19761297462016003</v>
      </c>
      <c r="L218">
        <f t="shared" si="147"/>
        <v>0</v>
      </c>
      <c r="M218">
        <f t="shared" si="154"/>
        <v>0</v>
      </c>
      <c r="N218">
        <f t="shared" si="127"/>
        <v>-0.26865733149370596</v>
      </c>
      <c r="O218">
        <f t="shared" si="128"/>
        <v>19.408222430637146</v>
      </c>
      <c r="P218">
        <f t="shared" si="129"/>
        <v>-0.24822258322504709</v>
      </c>
      <c r="Q218">
        <f t="shared" si="148"/>
        <v>0</v>
      </c>
      <c r="R218">
        <f t="shared" si="155"/>
        <v>0</v>
      </c>
      <c r="S218">
        <f t="shared" si="130"/>
        <v>-0.33274990116831493</v>
      </c>
      <c r="T218">
        <f t="shared" si="131"/>
        <v>19.43666623479168</v>
      </c>
      <c r="U218">
        <f t="shared" si="132"/>
        <v>-0.27666638737958138</v>
      </c>
      <c r="V218">
        <f t="shared" si="149"/>
        <v>0</v>
      </c>
      <c r="W218">
        <f t="shared" si="156"/>
        <v>0</v>
      </c>
      <c r="X218">
        <f t="shared" si="133"/>
        <v>-0.36201562417224614</v>
      </c>
      <c r="Y218">
        <f t="shared" si="134"/>
        <v>19.71885316543705</v>
      </c>
      <c r="Z218">
        <f t="shared" si="135"/>
        <v>-0.55885331802495131</v>
      </c>
      <c r="AA218">
        <f t="shared" si="150"/>
        <v>0</v>
      </c>
      <c r="AB218">
        <f t="shared" si="157"/>
        <v>0</v>
      </c>
      <c r="AC218">
        <f t="shared" si="136"/>
        <v>-0.57030468860738104</v>
      </c>
      <c r="AD218">
        <f t="shared" si="137"/>
        <v>19.719322826866474</v>
      </c>
      <c r="AE218">
        <f t="shared" si="138"/>
        <v>-0.55932297945437526</v>
      </c>
      <c r="AF218">
        <f t="shared" si="151"/>
        <v>0</v>
      </c>
      <c r="AG218">
        <f t="shared" si="158"/>
        <v>0</v>
      </c>
      <c r="AH218">
        <f t="shared" si="139"/>
        <v>-0.56729761975205895</v>
      </c>
      <c r="AI218">
        <f t="shared" si="140"/>
        <v>19.695218740531875</v>
      </c>
      <c r="AJ218">
        <f t="shared" si="141"/>
        <v>-0.53521889311977588</v>
      </c>
      <c r="AK218">
        <f t="shared" si="152"/>
        <v>0</v>
      </c>
      <c r="AL218">
        <f t="shared" si="159"/>
        <v>0</v>
      </c>
      <c r="AM218">
        <f t="shared" si="142"/>
        <v>-0.40646963340902542</v>
      </c>
      <c r="AN218">
        <f t="shared" si="143"/>
        <v>0</v>
      </c>
      <c r="AO218">
        <f t="shared" si="144"/>
        <v>19.159999847412099</v>
      </c>
      <c r="AP218">
        <f t="shared" si="160"/>
        <v>0</v>
      </c>
      <c r="AQ218">
        <f>IF(AND(AP218=1,AP217=1),0,AP218)</f>
        <v>0</v>
      </c>
      <c r="AR218">
        <f t="shared" si="145"/>
        <v>0</v>
      </c>
    </row>
    <row r="219" spans="1:44" x14ac:dyDescent="0.3">
      <c r="A219">
        <v>205</v>
      </c>
      <c r="B219" t="str">
        <f>HLOOKUP($B$14,BD_PRECOS!$A$1:$BX$251,A219+1,)</f>
        <v>2020-11-26</v>
      </c>
      <c r="C219">
        <f>HLOOKUP($C$1,BD_PRECOS!$A$1:$BX$251,$A219+1,)</f>
        <v>3.7986097335815399</v>
      </c>
      <c r="D219">
        <f>HLOOKUP($C$2,BD_PRECOS!$A$1:$CD$251,$A219+1,)</f>
        <v>19.459999084472699</v>
      </c>
      <c r="E219">
        <f t="shared" si="122"/>
        <v>19.660173123759201</v>
      </c>
      <c r="F219">
        <f t="shared" si="123"/>
        <v>-0.20017403928650168</v>
      </c>
      <c r="G219">
        <f t="shared" si="146"/>
        <v>0</v>
      </c>
      <c r="H219">
        <f t="shared" si="153"/>
        <v>0</v>
      </c>
      <c r="I219">
        <f t="shared" si="124"/>
        <v>-0.26813074669210479</v>
      </c>
      <c r="J219">
        <f t="shared" si="125"/>
        <v>19.691075663145028</v>
      </c>
      <c r="K219">
        <f t="shared" si="126"/>
        <v>-0.23107657867232945</v>
      </c>
      <c r="L219">
        <f t="shared" si="147"/>
        <v>0</v>
      </c>
      <c r="M219">
        <f t="shared" si="154"/>
        <v>0</v>
      </c>
      <c r="N219">
        <f t="shared" si="127"/>
        <v>-0.31415152327994017</v>
      </c>
      <c r="O219">
        <f t="shared" si="128"/>
        <v>19.704479709257221</v>
      </c>
      <c r="P219">
        <f t="shared" si="129"/>
        <v>-0.24448062478452215</v>
      </c>
      <c r="Q219">
        <f t="shared" si="148"/>
        <v>0</v>
      </c>
      <c r="R219">
        <f t="shared" si="155"/>
        <v>0</v>
      </c>
      <c r="S219">
        <f t="shared" si="130"/>
        <v>-0.32773369238874656</v>
      </c>
      <c r="T219">
        <f t="shared" si="131"/>
        <v>19.745850431257615</v>
      </c>
      <c r="U219">
        <f t="shared" si="132"/>
        <v>-0.28585134678491642</v>
      </c>
      <c r="V219">
        <f t="shared" si="149"/>
        <v>0</v>
      </c>
      <c r="W219">
        <f t="shared" si="156"/>
        <v>0</v>
      </c>
      <c r="X219">
        <f t="shared" si="133"/>
        <v>-0.37403406574591347</v>
      </c>
      <c r="Y219">
        <f t="shared" si="134"/>
        <v>20.014542571657003</v>
      </c>
      <c r="Z219">
        <f t="shared" si="135"/>
        <v>-0.55454348718430424</v>
      </c>
      <c r="AA219">
        <f t="shared" si="150"/>
        <v>0</v>
      </c>
      <c r="AB219">
        <f t="shared" si="157"/>
        <v>0</v>
      </c>
      <c r="AC219">
        <f t="shared" si="136"/>
        <v>-0.56590654573831434</v>
      </c>
      <c r="AD219">
        <f t="shared" si="137"/>
        <v>20.005833521564128</v>
      </c>
      <c r="AE219">
        <f t="shared" si="138"/>
        <v>-0.54583443709142898</v>
      </c>
      <c r="AF219">
        <f t="shared" si="151"/>
        <v>0</v>
      </c>
      <c r="AG219">
        <f t="shared" si="158"/>
        <v>0</v>
      </c>
      <c r="AH219">
        <f t="shared" si="139"/>
        <v>-0.55361676225557477</v>
      </c>
      <c r="AI219">
        <f t="shared" si="140"/>
        <v>19.935328845479813</v>
      </c>
      <c r="AJ219">
        <f t="shared" si="141"/>
        <v>-0.47532976100711366</v>
      </c>
      <c r="AK219">
        <f t="shared" si="152"/>
        <v>0</v>
      </c>
      <c r="AL219">
        <f t="shared" si="159"/>
        <v>0</v>
      </c>
      <c r="AM219">
        <f t="shared" si="142"/>
        <v>-0.36098709553910235</v>
      </c>
      <c r="AN219">
        <f t="shared" si="143"/>
        <v>0</v>
      </c>
      <c r="AO219">
        <f t="shared" si="144"/>
        <v>19.459999084472699</v>
      </c>
      <c r="AP219">
        <f>AP220</f>
        <v>0</v>
      </c>
      <c r="AQ219">
        <v>0</v>
      </c>
      <c r="AR219">
        <f t="shared" si="145"/>
        <v>0</v>
      </c>
    </row>
    <row r="220" spans="1:44" x14ac:dyDescent="0.3">
      <c r="A220">
        <v>206</v>
      </c>
      <c r="B220" t="str">
        <f>HLOOKUP($B$14,BD_PRECOS!$A$1:$BX$251,A220+1,)</f>
        <v>2020-11-27</v>
      </c>
      <c r="C220">
        <f>HLOOKUP($C$1,BD_PRECOS!$A$1:$BX$251,$A220+1,)</f>
        <v>3.7297229766845699</v>
      </c>
      <c r="D220">
        <f>HLOOKUP($C$2,BD_PRECOS!$A$1:$CD$251,$A220+1,)</f>
        <v>19.530000686645501</v>
      </c>
      <c r="E220">
        <f t="shared" si="122"/>
        <v>19.477461082310072</v>
      </c>
      <c r="F220">
        <f t="shared" si="123"/>
        <v>5.2539604335429146E-2</v>
      </c>
      <c r="G220">
        <f t="shared" si="146"/>
        <v>1</v>
      </c>
      <c r="H220">
        <f t="shared" si="153"/>
        <v>1</v>
      </c>
      <c r="I220">
        <f t="shared" si="124"/>
        <v>7.0376175609882505E-2</v>
      </c>
      <c r="J220">
        <f t="shared" si="125"/>
        <v>19.496555279772977</v>
      </c>
      <c r="K220">
        <f t="shared" si="126"/>
        <v>3.344540687252362E-2</v>
      </c>
      <c r="L220">
        <f t="shared" si="147"/>
        <v>1</v>
      </c>
      <c r="M220">
        <f t="shared" si="154"/>
        <v>1</v>
      </c>
      <c r="N220">
        <f t="shared" si="127"/>
        <v>4.5469452490984281E-2</v>
      </c>
      <c r="O220">
        <f t="shared" si="128"/>
        <v>19.531662614489981</v>
      </c>
      <c r="P220">
        <f t="shared" si="129"/>
        <v>-1.6619278444807151E-3</v>
      </c>
      <c r="Q220">
        <f t="shared" si="148"/>
        <v>0</v>
      </c>
      <c r="R220">
        <f t="shared" si="155"/>
        <v>0</v>
      </c>
      <c r="S220">
        <f t="shared" si="130"/>
        <v>-2.2278646802191006E-3</v>
      </c>
      <c r="T220">
        <f t="shared" si="131"/>
        <v>19.565492619189449</v>
      </c>
      <c r="U220">
        <f t="shared" si="132"/>
        <v>-3.5491932543948224E-2</v>
      </c>
      <c r="V220">
        <f t="shared" si="149"/>
        <v>0</v>
      </c>
      <c r="W220">
        <f t="shared" si="156"/>
        <v>0</v>
      </c>
      <c r="X220">
        <f t="shared" si="133"/>
        <v>-4.6440893072234951E-2</v>
      </c>
      <c r="Y220">
        <f t="shared" si="134"/>
        <v>19.842056736458627</v>
      </c>
      <c r="Z220">
        <f t="shared" si="135"/>
        <v>-0.31205604981312618</v>
      </c>
      <c r="AA220">
        <f t="shared" si="150"/>
        <v>0</v>
      </c>
      <c r="AB220">
        <f t="shared" si="157"/>
        <v>0</v>
      </c>
      <c r="AC220">
        <f t="shared" si="136"/>
        <v>-0.31845033853548416</v>
      </c>
      <c r="AD220">
        <f t="shared" si="137"/>
        <v>19.838701945563628</v>
      </c>
      <c r="AE220">
        <f t="shared" si="138"/>
        <v>-0.30870125891812705</v>
      </c>
      <c r="AF220">
        <f t="shared" si="151"/>
        <v>0</v>
      </c>
      <c r="AG220">
        <f t="shared" si="158"/>
        <v>0</v>
      </c>
      <c r="AH220">
        <f t="shared" si="139"/>
        <v>-0.3131026184004706</v>
      </c>
      <c r="AI220">
        <f t="shared" si="140"/>
        <v>19.795264334813147</v>
      </c>
      <c r="AJ220">
        <f t="shared" si="141"/>
        <v>-0.26526364816764669</v>
      </c>
      <c r="AK220">
        <f t="shared" si="152"/>
        <v>0</v>
      </c>
      <c r="AL220">
        <f t="shared" si="159"/>
        <v>0</v>
      </c>
      <c r="AM220">
        <f t="shared" si="142"/>
        <v>-0.2014533104370716</v>
      </c>
      <c r="AN220">
        <f t="shared" si="143"/>
        <v>0</v>
      </c>
      <c r="AO220">
        <f t="shared" si="144"/>
        <v>19.530000686645501</v>
      </c>
      <c r="AP220">
        <f>IF(AND(AO220&gt;0,AO219&gt;0),0,IF(AND(AO220&lt;0,AO219&lt;0),0,1))</f>
        <v>0</v>
      </c>
      <c r="AQ220">
        <v>0</v>
      </c>
      <c r="AR220">
        <f t="shared" si="145"/>
        <v>0</v>
      </c>
    </row>
    <row r="221" spans="1:44" x14ac:dyDescent="0.3">
      <c r="A221">
        <v>207</v>
      </c>
      <c r="B221" t="str">
        <f>HLOOKUP($B$14,BD_PRECOS!$A$1:$BX$251,A221+1,)</f>
        <v>2020-11-30</v>
      </c>
      <c r="C221">
        <f>HLOOKUP($C$1,BD_PRECOS!$A$1:$BX$251,$A221+1,)</f>
        <v>3.49354028701782</v>
      </c>
      <c r="D221">
        <f>HLOOKUP($C$2,BD_PRECOS!$A$1:$CD$251,$A221+1,)</f>
        <v>18.959999084472699</v>
      </c>
      <c r="E221">
        <f t="shared" si="122"/>
        <v>18.851021062082395</v>
      </c>
      <c r="F221">
        <f t="shared" si="123"/>
        <v>0.10897802239030341</v>
      </c>
      <c r="G221">
        <f t="shared" si="146"/>
        <v>0</v>
      </c>
      <c r="H221">
        <f t="shared" si="153"/>
        <v>0</v>
      </c>
      <c r="I221">
        <f t="shared" si="124"/>
        <v>0.14597476586221528</v>
      </c>
      <c r="J221">
        <f t="shared" si="125"/>
        <v>18.829629597547417</v>
      </c>
      <c r="K221">
        <f t="shared" si="126"/>
        <v>0.13036948692528227</v>
      </c>
      <c r="L221">
        <f t="shared" si="147"/>
        <v>0</v>
      </c>
      <c r="M221">
        <f t="shared" si="154"/>
        <v>0</v>
      </c>
      <c r="N221">
        <f t="shared" si="127"/>
        <v>0.17723896182865706</v>
      </c>
      <c r="O221">
        <f t="shared" si="128"/>
        <v>18.939148057249813</v>
      </c>
      <c r="P221">
        <f t="shared" si="129"/>
        <v>2.0851027222885676E-2</v>
      </c>
      <c r="Q221">
        <f t="shared" si="148"/>
        <v>1</v>
      </c>
      <c r="R221">
        <f t="shared" si="155"/>
        <v>1</v>
      </c>
      <c r="S221">
        <f t="shared" si="130"/>
        <v>2.7951434384125572E-2</v>
      </c>
      <c r="T221">
        <f t="shared" si="131"/>
        <v>18.947124226257557</v>
      </c>
      <c r="U221">
        <f t="shared" si="132"/>
        <v>1.2874858215141671E-2</v>
      </c>
      <c r="V221">
        <f t="shared" si="149"/>
        <v>1</v>
      </c>
      <c r="W221">
        <f t="shared" si="156"/>
        <v>1</v>
      </c>
      <c r="X221">
        <f t="shared" si="133"/>
        <v>1.6846642908193293E-2</v>
      </c>
      <c r="Y221">
        <f t="shared" si="134"/>
        <v>19.250677924018699</v>
      </c>
      <c r="Z221">
        <f t="shared" si="135"/>
        <v>-0.29067883954600049</v>
      </c>
      <c r="AA221">
        <f t="shared" si="150"/>
        <v>0</v>
      </c>
      <c r="AB221">
        <f t="shared" si="157"/>
        <v>0</v>
      </c>
      <c r="AC221">
        <f t="shared" si="136"/>
        <v>-0.29663509140091615</v>
      </c>
      <c r="AD221">
        <f t="shared" si="137"/>
        <v>19.265680556168292</v>
      </c>
      <c r="AE221">
        <f t="shared" si="138"/>
        <v>-0.30568147169559268</v>
      </c>
      <c r="AF221">
        <f t="shared" si="151"/>
        <v>0</v>
      </c>
      <c r="AG221">
        <f t="shared" si="158"/>
        <v>0</v>
      </c>
      <c r="AH221">
        <f t="shared" si="139"/>
        <v>-0.31003977605994565</v>
      </c>
      <c r="AI221">
        <f t="shared" si="140"/>
        <v>19.31504412491725</v>
      </c>
      <c r="AJ221">
        <f t="shared" si="141"/>
        <v>-0.35504504044455132</v>
      </c>
      <c r="AK221">
        <f t="shared" si="152"/>
        <v>0</v>
      </c>
      <c r="AL221">
        <f t="shared" si="159"/>
        <v>0</v>
      </c>
      <c r="AM221">
        <f t="shared" si="142"/>
        <v>-0.26963739376235607</v>
      </c>
      <c r="AN221">
        <f t="shared" si="143"/>
        <v>0</v>
      </c>
      <c r="AO221">
        <f t="shared" si="144"/>
        <v>18.959999084472699</v>
      </c>
      <c r="AP221">
        <f t="shared" si="160"/>
        <v>0</v>
      </c>
      <c r="AQ221">
        <f>IF(AND(AP221=1,AP220=1),0,AP221)</f>
        <v>0</v>
      </c>
      <c r="AR221">
        <f t="shared" si="145"/>
        <v>0</v>
      </c>
    </row>
    <row r="222" spans="1:44" x14ac:dyDescent="0.3">
      <c r="A222">
        <v>208</v>
      </c>
      <c r="B222" t="str">
        <f>HLOOKUP($B$14,BD_PRECOS!$A$1:$BX$251,A222+1,)</f>
        <v>2020-12-01</v>
      </c>
      <c r="C222">
        <f>HLOOKUP($C$1,BD_PRECOS!$A$1:$BX$251,$A222+1,)</f>
        <v>3.5427448749542201</v>
      </c>
      <c r="D222">
        <f>HLOOKUP($C$2,BD_PRECOS!$A$1:$CD$251,$A222+1,)</f>
        <v>19.670000076293899</v>
      </c>
      <c r="E222">
        <f t="shared" si="122"/>
        <v>18.981529030747097</v>
      </c>
      <c r="F222">
        <f t="shared" si="123"/>
        <v>0.68847104554680172</v>
      </c>
      <c r="G222">
        <f t="shared" si="146"/>
        <v>0</v>
      </c>
      <c r="H222">
        <f t="shared" si="153"/>
        <v>0</v>
      </c>
      <c r="I222">
        <f t="shared" si="124"/>
        <v>0.92219878350032447</v>
      </c>
      <c r="J222">
        <f t="shared" si="125"/>
        <v>18.968572055288135</v>
      </c>
      <c r="K222">
        <f t="shared" si="126"/>
        <v>0.70142802100576418</v>
      </c>
      <c r="L222">
        <f t="shared" si="147"/>
        <v>0</v>
      </c>
      <c r="M222">
        <f t="shared" si="154"/>
        <v>0</v>
      </c>
      <c r="N222">
        <f t="shared" si="127"/>
        <v>0.95360024168724344</v>
      </c>
      <c r="O222">
        <f t="shared" si="128"/>
        <v>19.062588241102652</v>
      </c>
      <c r="P222">
        <f t="shared" si="129"/>
        <v>0.60741183519124675</v>
      </c>
      <c r="Q222">
        <f t="shared" si="148"/>
        <v>0</v>
      </c>
      <c r="R222">
        <f t="shared" si="155"/>
        <v>0</v>
      </c>
      <c r="S222">
        <f t="shared" si="130"/>
        <v>0.81425398729779008</v>
      </c>
      <c r="T222">
        <f t="shared" si="131"/>
        <v>19.075950610655326</v>
      </c>
      <c r="U222">
        <f t="shared" si="132"/>
        <v>0.59404946563857308</v>
      </c>
      <c r="V222">
        <f t="shared" si="149"/>
        <v>0</v>
      </c>
      <c r="W222">
        <f t="shared" si="156"/>
        <v>0</v>
      </c>
      <c r="X222">
        <f t="shared" si="133"/>
        <v>0.77730869343837361</v>
      </c>
      <c r="Y222">
        <f t="shared" si="134"/>
        <v>19.373881495040273</v>
      </c>
      <c r="Z222">
        <f t="shared" si="135"/>
        <v>0.29611858125362645</v>
      </c>
      <c r="AA222">
        <f t="shared" si="150"/>
        <v>1</v>
      </c>
      <c r="AB222">
        <f t="shared" si="157"/>
        <v>1</v>
      </c>
      <c r="AC222">
        <f t="shared" si="136"/>
        <v>0.30218629795299695</v>
      </c>
      <c r="AD222">
        <f t="shared" si="137"/>
        <v>19.385059674865452</v>
      </c>
      <c r="AE222">
        <f t="shared" si="138"/>
        <v>0.28494040142844668</v>
      </c>
      <c r="AF222">
        <f t="shared" si="151"/>
        <v>1</v>
      </c>
      <c r="AG222">
        <f t="shared" si="158"/>
        <v>1</v>
      </c>
      <c r="AH222">
        <f t="shared" si="139"/>
        <v>0.28900298653783391</v>
      </c>
      <c r="AI222">
        <f t="shared" si="140"/>
        <v>19.415089719198519</v>
      </c>
      <c r="AJ222">
        <f t="shared" si="141"/>
        <v>0.25491035709537968</v>
      </c>
      <c r="AK222">
        <f t="shared" si="152"/>
        <v>1</v>
      </c>
      <c r="AL222">
        <f t="shared" si="159"/>
        <v>1</v>
      </c>
      <c r="AM222">
        <f t="shared" si="142"/>
        <v>0.19359054908686726</v>
      </c>
      <c r="AN222">
        <f t="shared" si="143"/>
        <v>0</v>
      </c>
      <c r="AO222">
        <f t="shared" si="144"/>
        <v>19.670000076293899</v>
      </c>
      <c r="AP222">
        <f t="shared" si="160"/>
        <v>0</v>
      </c>
      <c r="AQ222">
        <f>IF(AND(AP222=1,AP221=1),0,AP222)</f>
        <v>0</v>
      </c>
      <c r="AR222">
        <f t="shared" si="145"/>
        <v>0</v>
      </c>
    </row>
    <row r="223" spans="1:44" x14ac:dyDescent="0.3">
      <c r="A223">
        <v>209</v>
      </c>
      <c r="B223" t="str">
        <f>HLOOKUP($B$14,BD_PRECOS!$A$1:$BX$251,A223+1,)</f>
        <v>2020-12-02</v>
      </c>
      <c r="C223">
        <f>HLOOKUP($C$1,BD_PRECOS!$A$1:$BX$251,$A223+1,)</f>
        <v>3.5230629444122301</v>
      </c>
      <c r="D223">
        <f>HLOOKUP($C$2,BD_PRECOS!$A$1:$CD$251,$A223+1,)</f>
        <v>20</v>
      </c>
      <c r="E223">
        <f t="shared" si="122"/>
        <v>18.929325590333065</v>
      </c>
      <c r="F223">
        <f t="shared" si="123"/>
        <v>1.0706744096669354</v>
      </c>
      <c r="G223">
        <f t="shared" si="146"/>
        <v>0</v>
      </c>
      <c r="H223">
        <f t="shared" si="153"/>
        <v>0</v>
      </c>
      <c r="I223">
        <f t="shared" si="124"/>
        <v>1.4341556475124921</v>
      </c>
      <c r="J223">
        <f t="shared" si="125"/>
        <v>18.912994802896126</v>
      </c>
      <c r="K223">
        <f t="shared" si="126"/>
        <v>1.0870051971038741</v>
      </c>
      <c r="L223">
        <f t="shared" si="147"/>
        <v>0</v>
      </c>
      <c r="M223">
        <f t="shared" si="154"/>
        <v>0</v>
      </c>
      <c r="N223">
        <f t="shared" si="127"/>
        <v>1.4777972758875937</v>
      </c>
      <c r="O223">
        <f t="shared" si="128"/>
        <v>19.013211928312014</v>
      </c>
      <c r="P223">
        <f t="shared" si="129"/>
        <v>0.98678807168798599</v>
      </c>
      <c r="Q223">
        <f t="shared" si="148"/>
        <v>0</v>
      </c>
      <c r="R223">
        <f t="shared" si="155"/>
        <v>0</v>
      </c>
      <c r="S223">
        <f t="shared" si="130"/>
        <v>1.3228193384425169</v>
      </c>
      <c r="T223">
        <f t="shared" si="131"/>
        <v>19.024419807207284</v>
      </c>
      <c r="U223">
        <f t="shared" si="132"/>
        <v>0.97558019279271591</v>
      </c>
      <c r="V223">
        <f t="shared" si="149"/>
        <v>0</v>
      </c>
      <c r="W223">
        <f t="shared" si="156"/>
        <v>0</v>
      </c>
      <c r="X223">
        <f t="shared" si="133"/>
        <v>1.2765384178721539</v>
      </c>
      <c r="Y223">
        <f t="shared" si="134"/>
        <v>19.324599827840743</v>
      </c>
      <c r="Z223">
        <f t="shared" si="135"/>
        <v>0.67540017215925729</v>
      </c>
      <c r="AA223">
        <f t="shared" si="150"/>
        <v>0</v>
      </c>
      <c r="AB223">
        <f t="shared" si="157"/>
        <v>0</v>
      </c>
      <c r="AC223">
        <f t="shared" si="136"/>
        <v>0.68923968498556787</v>
      </c>
      <c r="AD223">
        <f t="shared" si="137"/>
        <v>19.337307796008169</v>
      </c>
      <c r="AE223">
        <f t="shared" si="138"/>
        <v>0.66269220399183126</v>
      </c>
      <c r="AF223">
        <f t="shared" si="151"/>
        <v>0</v>
      </c>
      <c r="AG223">
        <f t="shared" si="158"/>
        <v>0</v>
      </c>
      <c r="AH223">
        <f t="shared" si="139"/>
        <v>0.67214064818067787</v>
      </c>
      <c r="AI223">
        <f t="shared" si="140"/>
        <v>19.375071287579477</v>
      </c>
      <c r="AJ223">
        <f t="shared" si="141"/>
        <v>0.62492871242052317</v>
      </c>
      <c r="AK223">
        <f t="shared" si="152"/>
        <v>0</v>
      </c>
      <c r="AL223">
        <f t="shared" si="159"/>
        <v>0</v>
      </c>
      <c r="AM223">
        <f t="shared" si="142"/>
        <v>0.47459936095248934</v>
      </c>
      <c r="AN223">
        <f t="shared" si="143"/>
        <v>0</v>
      </c>
      <c r="AO223">
        <f t="shared" si="144"/>
        <v>20</v>
      </c>
      <c r="AP223">
        <f>AP224</f>
        <v>0</v>
      </c>
      <c r="AQ223">
        <v>0</v>
      </c>
      <c r="AR223">
        <f t="shared" si="145"/>
        <v>0</v>
      </c>
    </row>
    <row r="224" spans="1:44" x14ac:dyDescent="0.3">
      <c r="A224">
        <v>210</v>
      </c>
      <c r="B224" t="str">
        <f>HLOOKUP($B$14,BD_PRECOS!$A$1:$BX$251,A224+1,)</f>
        <v>2020-12-03</v>
      </c>
      <c r="C224">
        <f>HLOOKUP($C$1,BD_PRECOS!$A$1:$BX$251,$A224+1,)</f>
        <v>3.7198822498321502</v>
      </c>
      <c r="D224">
        <f>HLOOKUP($C$2,BD_PRECOS!$A$1:$CD$251,$A224+1,)</f>
        <v>20.25</v>
      </c>
      <c r="E224">
        <f t="shared" si="122"/>
        <v>19.451359994473435</v>
      </c>
      <c r="F224">
        <f t="shared" si="123"/>
        <v>0.79864000552656478</v>
      </c>
      <c r="G224">
        <f t="shared" si="146"/>
        <v>0</v>
      </c>
      <c r="H224">
        <f t="shared" si="153"/>
        <v>0</v>
      </c>
      <c r="I224">
        <f t="shared" si="124"/>
        <v>1.0697687961101385</v>
      </c>
      <c r="J224">
        <f t="shared" si="125"/>
        <v>19.468767326816284</v>
      </c>
      <c r="K224">
        <f t="shared" si="126"/>
        <v>0.78123267318371603</v>
      </c>
      <c r="L224">
        <f t="shared" si="147"/>
        <v>0</v>
      </c>
      <c r="M224">
        <f t="shared" si="154"/>
        <v>0</v>
      </c>
      <c r="N224">
        <f t="shared" si="127"/>
        <v>1.0620956729013264</v>
      </c>
      <c r="O224">
        <f t="shared" si="128"/>
        <v>19.506975056218415</v>
      </c>
      <c r="P224">
        <f t="shared" si="129"/>
        <v>0.74302494378158457</v>
      </c>
      <c r="Q224">
        <f t="shared" si="148"/>
        <v>0</v>
      </c>
      <c r="R224">
        <f t="shared" si="155"/>
        <v>0</v>
      </c>
      <c r="S224">
        <f t="shared" si="130"/>
        <v>0.99604747237988989</v>
      </c>
      <c r="T224">
        <f t="shared" si="131"/>
        <v>19.539727841687768</v>
      </c>
      <c r="U224">
        <f t="shared" si="132"/>
        <v>0.71027215831223245</v>
      </c>
      <c r="V224">
        <f t="shared" si="149"/>
        <v>0</v>
      </c>
      <c r="W224">
        <f t="shared" si="156"/>
        <v>0</v>
      </c>
      <c r="X224">
        <f t="shared" si="133"/>
        <v>0.92938510224877435</v>
      </c>
      <c r="Y224">
        <f t="shared" si="134"/>
        <v>19.817416499836114</v>
      </c>
      <c r="Z224">
        <f t="shared" si="135"/>
        <v>0.43258350016388647</v>
      </c>
      <c r="AA224">
        <f t="shared" si="150"/>
        <v>0</v>
      </c>
      <c r="AB224">
        <f t="shared" si="157"/>
        <v>0</v>
      </c>
      <c r="AC224">
        <f t="shared" si="136"/>
        <v>0.44144749686650614</v>
      </c>
      <c r="AD224">
        <f t="shared" si="137"/>
        <v>19.814826584581034</v>
      </c>
      <c r="AE224">
        <f t="shared" si="138"/>
        <v>0.4351734154189657</v>
      </c>
      <c r="AF224">
        <f t="shared" si="151"/>
        <v>0</v>
      </c>
      <c r="AG224">
        <f t="shared" si="158"/>
        <v>0</v>
      </c>
      <c r="AH224">
        <f t="shared" si="139"/>
        <v>0.44137797268293877</v>
      </c>
      <c r="AI224">
        <f t="shared" si="140"/>
        <v>19.775255603769963</v>
      </c>
      <c r="AJ224">
        <f t="shared" si="141"/>
        <v>0.47474439623003661</v>
      </c>
      <c r="AK224">
        <f t="shared" si="152"/>
        <v>0</v>
      </c>
      <c r="AL224">
        <f t="shared" si="159"/>
        <v>0</v>
      </c>
      <c r="AM224">
        <f t="shared" si="142"/>
        <v>0.36054254283476461</v>
      </c>
      <c r="AN224">
        <f t="shared" si="143"/>
        <v>0</v>
      </c>
      <c r="AO224">
        <f t="shared" si="144"/>
        <v>20.25</v>
      </c>
      <c r="AP224">
        <f>IF(AND(AO224&gt;0,AO223&gt;0),0,IF(AND(AO224&lt;0,AO223&lt;0),0,1))</f>
        <v>0</v>
      </c>
      <c r="AQ224">
        <v>0</v>
      </c>
      <c r="AR224">
        <f t="shared" si="145"/>
        <v>0</v>
      </c>
    </row>
    <row r="225" spans="1:44" x14ac:dyDescent="0.3">
      <c r="A225">
        <v>211</v>
      </c>
      <c r="B225" t="str">
        <f>HLOOKUP($B$14,BD_PRECOS!$A$1:$BX$251,A225+1,)</f>
        <v>2020-12-04</v>
      </c>
      <c r="C225">
        <f>HLOOKUP($C$1,BD_PRECOS!$A$1:$BX$251,$A225+1,)</f>
        <v>3.7002003192901598</v>
      </c>
      <c r="D225">
        <f>HLOOKUP($C$2,BD_PRECOS!$A$1:$CD$251,$A225+1,)</f>
        <v>20.840000152587901</v>
      </c>
      <c r="E225">
        <f t="shared" si="122"/>
        <v>19.399156554059402</v>
      </c>
      <c r="F225">
        <f t="shared" si="123"/>
        <v>1.4408435985284989</v>
      </c>
      <c r="G225">
        <f t="shared" si="146"/>
        <v>0</v>
      </c>
      <c r="H225">
        <f t="shared" si="153"/>
        <v>0</v>
      </c>
      <c r="I225">
        <f t="shared" si="124"/>
        <v>1.9299928767837842</v>
      </c>
      <c r="J225">
        <f t="shared" si="125"/>
        <v>19.413190074424271</v>
      </c>
      <c r="K225">
        <f t="shared" si="126"/>
        <v>1.4268100781636299</v>
      </c>
      <c r="L225">
        <f t="shared" si="147"/>
        <v>0</v>
      </c>
      <c r="M225">
        <f t="shared" si="154"/>
        <v>0</v>
      </c>
      <c r="N225">
        <f t="shared" si="127"/>
        <v>1.9397662976561512</v>
      </c>
      <c r="O225">
        <f t="shared" si="128"/>
        <v>19.457598743427781</v>
      </c>
      <c r="P225">
        <f t="shared" si="129"/>
        <v>1.3824014091601207</v>
      </c>
      <c r="Q225">
        <f t="shared" si="148"/>
        <v>0</v>
      </c>
      <c r="R225">
        <f t="shared" si="155"/>
        <v>0</v>
      </c>
      <c r="S225">
        <f t="shared" si="130"/>
        <v>1.8531510159006088</v>
      </c>
      <c r="T225">
        <f t="shared" si="131"/>
        <v>19.488197038239726</v>
      </c>
      <c r="U225">
        <f t="shared" si="132"/>
        <v>1.3518031143481757</v>
      </c>
      <c r="V225">
        <f t="shared" si="149"/>
        <v>0</v>
      </c>
      <c r="W225">
        <f t="shared" si="156"/>
        <v>0</v>
      </c>
      <c r="X225">
        <f t="shared" si="133"/>
        <v>1.7688229236438788</v>
      </c>
      <c r="Y225">
        <f t="shared" si="134"/>
        <v>19.768134832636584</v>
      </c>
      <c r="Z225">
        <f t="shared" si="135"/>
        <v>1.0718653199513177</v>
      </c>
      <c r="AA225">
        <f t="shared" si="150"/>
        <v>0</v>
      </c>
      <c r="AB225">
        <f t="shared" si="157"/>
        <v>0</v>
      </c>
      <c r="AC225">
        <f t="shared" si="136"/>
        <v>1.09382873431664</v>
      </c>
      <c r="AD225">
        <f t="shared" si="137"/>
        <v>19.767074705723751</v>
      </c>
      <c r="AE225">
        <f t="shared" si="138"/>
        <v>1.0729254468641507</v>
      </c>
      <c r="AF225">
        <f t="shared" si="151"/>
        <v>0</v>
      </c>
      <c r="AG225">
        <f t="shared" si="158"/>
        <v>0</v>
      </c>
      <c r="AH225">
        <f t="shared" si="139"/>
        <v>1.0882228596636745</v>
      </c>
      <c r="AI225">
        <f t="shared" si="140"/>
        <v>19.735237172150917</v>
      </c>
      <c r="AJ225">
        <f t="shared" si="141"/>
        <v>1.1047629804369841</v>
      </c>
      <c r="AK225">
        <f t="shared" si="152"/>
        <v>0</v>
      </c>
      <c r="AL225">
        <f t="shared" si="159"/>
        <v>0</v>
      </c>
      <c r="AM225">
        <f t="shared" si="142"/>
        <v>0.83900738451994517</v>
      </c>
      <c r="AN225">
        <f t="shared" si="143"/>
        <v>0</v>
      </c>
      <c r="AO225">
        <f t="shared" si="144"/>
        <v>20.840000152587901</v>
      </c>
      <c r="AP225">
        <f t="shared" si="160"/>
        <v>0</v>
      </c>
      <c r="AQ225">
        <f>IF(AND(AP225=1,AP224=1),0,AP225)</f>
        <v>0</v>
      </c>
      <c r="AR225">
        <f t="shared" si="145"/>
        <v>0</v>
      </c>
    </row>
    <row r="226" spans="1:44" x14ac:dyDescent="0.3">
      <c r="A226">
        <v>212</v>
      </c>
      <c r="B226" t="str">
        <f>HLOOKUP($B$14,BD_PRECOS!$A$1:$BX$251,A226+1,)</f>
        <v>2020-12-07</v>
      </c>
      <c r="C226">
        <f>HLOOKUP($C$1,BD_PRECOS!$A$1:$BX$251,$A226+1,)</f>
        <v>3.7198822498321502</v>
      </c>
      <c r="D226">
        <f>HLOOKUP($C$2,BD_PRECOS!$A$1:$CD$251,$A226+1,)</f>
        <v>19.9799995422363</v>
      </c>
      <c r="E226">
        <f t="shared" si="122"/>
        <v>19.451359994473435</v>
      </c>
      <c r="F226">
        <f t="shared" si="123"/>
        <v>0.52863954776286448</v>
      </c>
      <c r="G226">
        <f t="shared" si="146"/>
        <v>0</v>
      </c>
      <c r="H226">
        <f t="shared" si="153"/>
        <v>0</v>
      </c>
      <c r="I226">
        <f t="shared" si="124"/>
        <v>0.70810639170726708</v>
      </c>
      <c r="J226">
        <f t="shared" si="125"/>
        <v>19.468767326816284</v>
      </c>
      <c r="K226">
        <f t="shared" si="126"/>
        <v>0.51123221542001573</v>
      </c>
      <c r="L226">
        <f t="shared" si="147"/>
        <v>0</v>
      </c>
      <c r="M226">
        <f t="shared" si="154"/>
        <v>0</v>
      </c>
      <c r="N226">
        <f t="shared" si="127"/>
        <v>0.69502664504876643</v>
      </c>
      <c r="O226">
        <f t="shared" si="128"/>
        <v>19.506975056218415</v>
      </c>
      <c r="P226">
        <f t="shared" si="129"/>
        <v>0.47302448601788427</v>
      </c>
      <c r="Q226">
        <f t="shared" si="148"/>
        <v>0</v>
      </c>
      <c r="R226">
        <f t="shared" si="155"/>
        <v>0</v>
      </c>
      <c r="S226">
        <f t="shared" si="130"/>
        <v>0.63410366989026445</v>
      </c>
      <c r="T226">
        <f t="shared" si="131"/>
        <v>19.539727841687768</v>
      </c>
      <c r="U226">
        <f t="shared" si="132"/>
        <v>0.44027170054853215</v>
      </c>
      <c r="V226">
        <f t="shared" si="149"/>
        <v>0</v>
      </c>
      <c r="W226">
        <f t="shared" si="156"/>
        <v>0</v>
      </c>
      <c r="X226">
        <f t="shared" si="133"/>
        <v>0.57609179051006076</v>
      </c>
      <c r="Y226">
        <f t="shared" si="134"/>
        <v>19.817416499836114</v>
      </c>
      <c r="Z226">
        <f t="shared" si="135"/>
        <v>0.16258304240018617</v>
      </c>
      <c r="AA226">
        <f t="shared" si="150"/>
        <v>0</v>
      </c>
      <c r="AB226">
        <f t="shared" si="157"/>
        <v>0</v>
      </c>
      <c r="AC226">
        <f t="shared" si="136"/>
        <v>0.1659145045368399</v>
      </c>
      <c r="AD226">
        <f t="shared" si="137"/>
        <v>19.814826584581034</v>
      </c>
      <c r="AE226">
        <f t="shared" si="138"/>
        <v>0.16517295765526541</v>
      </c>
      <c r="AF226">
        <f t="shared" si="151"/>
        <v>0</v>
      </c>
      <c r="AG226">
        <f t="shared" si="158"/>
        <v>0</v>
      </c>
      <c r="AH226">
        <f t="shared" si="139"/>
        <v>0.1675279385385651</v>
      </c>
      <c r="AI226">
        <f t="shared" si="140"/>
        <v>19.775255603769963</v>
      </c>
      <c r="AJ226">
        <f t="shared" si="141"/>
        <v>0.20474393846633632</v>
      </c>
      <c r="AK226">
        <f t="shared" si="152"/>
        <v>0</v>
      </c>
      <c r="AL226">
        <f t="shared" si="159"/>
        <v>0</v>
      </c>
      <c r="AM226">
        <f t="shared" si="142"/>
        <v>0.15549188319200011</v>
      </c>
      <c r="AN226">
        <f t="shared" si="143"/>
        <v>0</v>
      </c>
      <c r="AO226">
        <f t="shared" si="144"/>
        <v>19.9799995422363</v>
      </c>
      <c r="AP226">
        <f t="shared" si="160"/>
        <v>0</v>
      </c>
      <c r="AQ226">
        <f>IF(AND(AP226=1,AP225=1),0,AP226)</f>
        <v>0</v>
      </c>
      <c r="AR226">
        <f t="shared" si="145"/>
        <v>0</v>
      </c>
    </row>
    <row r="227" spans="1:44" x14ac:dyDescent="0.3">
      <c r="A227">
        <v>213</v>
      </c>
      <c r="B227" t="str">
        <f>HLOOKUP($B$14,BD_PRECOS!$A$1:$BX$251,A227+1,)</f>
        <v>2020-12-08</v>
      </c>
      <c r="C227">
        <f>HLOOKUP($C$1,BD_PRECOS!$A$1:$BX$251,$A227+1,)</f>
        <v>3.7198822498321502</v>
      </c>
      <c r="D227">
        <f>HLOOKUP($C$2,BD_PRECOS!$A$1:$CD$251,$A227+1,)</f>
        <v>19.809999465942401</v>
      </c>
      <c r="E227">
        <f t="shared" si="122"/>
        <v>19.451359994473435</v>
      </c>
      <c r="F227">
        <f t="shared" si="123"/>
        <v>0.35863947146896535</v>
      </c>
      <c r="G227">
        <f t="shared" si="146"/>
        <v>0</v>
      </c>
      <c r="H227">
        <f t="shared" si="153"/>
        <v>0</v>
      </c>
      <c r="I227">
        <f t="shared" si="124"/>
        <v>0.48039330984674788</v>
      </c>
      <c r="J227">
        <f t="shared" si="125"/>
        <v>19.468767326816284</v>
      </c>
      <c r="K227">
        <f t="shared" si="126"/>
        <v>0.34123213912611661</v>
      </c>
      <c r="L227">
        <f t="shared" si="147"/>
        <v>0</v>
      </c>
      <c r="M227">
        <f t="shared" si="154"/>
        <v>0</v>
      </c>
      <c r="N227">
        <f t="shared" si="127"/>
        <v>0.46390939711181833</v>
      </c>
      <c r="O227">
        <f t="shared" si="128"/>
        <v>19.506975056218415</v>
      </c>
      <c r="P227">
        <f t="shared" si="129"/>
        <v>0.30302440972398514</v>
      </c>
      <c r="Q227">
        <f t="shared" si="148"/>
        <v>0</v>
      </c>
      <c r="R227">
        <f t="shared" si="155"/>
        <v>0</v>
      </c>
      <c r="S227">
        <f t="shared" si="130"/>
        <v>0.40621341167747771</v>
      </c>
      <c r="T227">
        <f t="shared" si="131"/>
        <v>19.539727841687768</v>
      </c>
      <c r="U227">
        <f t="shared" si="132"/>
        <v>0.27027162425463302</v>
      </c>
      <c r="V227">
        <f t="shared" si="149"/>
        <v>0</v>
      </c>
      <c r="W227">
        <f t="shared" si="156"/>
        <v>0</v>
      </c>
      <c r="X227">
        <f t="shared" si="133"/>
        <v>0.35364813079497626</v>
      </c>
      <c r="Y227">
        <f t="shared" si="134"/>
        <v>19.817416499836114</v>
      </c>
      <c r="Z227">
        <f t="shared" si="135"/>
        <v>-7.4170338937129543E-3</v>
      </c>
      <c r="AA227">
        <f t="shared" si="150"/>
        <v>1</v>
      </c>
      <c r="AB227">
        <f t="shared" si="157"/>
        <v>1</v>
      </c>
      <c r="AC227">
        <f t="shared" si="136"/>
        <v>-7.5690151041663866E-3</v>
      </c>
      <c r="AD227">
        <f t="shared" si="137"/>
        <v>19.814826584581034</v>
      </c>
      <c r="AE227">
        <f t="shared" si="138"/>
        <v>-4.8271186386337206E-3</v>
      </c>
      <c r="AF227">
        <f t="shared" si="151"/>
        <v>1</v>
      </c>
      <c r="AG227">
        <f t="shared" si="158"/>
        <v>1</v>
      </c>
      <c r="AH227">
        <f t="shared" si="139"/>
        <v>-4.8959420845341561E-3</v>
      </c>
      <c r="AI227">
        <f t="shared" si="140"/>
        <v>19.775255603769963</v>
      </c>
      <c r="AJ227">
        <f t="shared" si="141"/>
        <v>3.474386217243719E-2</v>
      </c>
      <c r="AK227">
        <f t="shared" si="152"/>
        <v>0</v>
      </c>
      <c r="AL227">
        <f t="shared" si="159"/>
        <v>0</v>
      </c>
      <c r="AM227">
        <f t="shared" si="142"/>
        <v>2.6386073253366702E-2</v>
      </c>
      <c r="AN227">
        <f t="shared" si="143"/>
        <v>0</v>
      </c>
      <c r="AO227">
        <f t="shared" si="144"/>
        <v>19.809999465942401</v>
      </c>
      <c r="AP227">
        <f>AP228</f>
        <v>0</v>
      </c>
      <c r="AQ227">
        <v>0</v>
      </c>
      <c r="AR227">
        <f t="shared" si="145"/>
        <v>0</v>
      </c>
    </row>
    <row r="228" spans="1:44" x14ac:dyDescent="0.3">
      <c r="A228">
        <v>214</v>
      </c>
      <c r="B228" t="str">
        <f>HLOOKUP($B$14,BD_PRECOS!$A$1:$BX$251,A228+1,)</f>
        <v>2020-12-09</v>
      </c>
      <c r="C228">
        <f>HLOOKUP($C$1,BD_PRECOS!$A$1:$BX$251,$A228+1,)</f>
        <v>3.6313138008117698</v>
      </c>
      <c r="D228">
        <f>HLOOKUP($C$2,BD_PRECOS!$A$1:$CD$251,$A228+1,)</f>
        <v>19.2399997711182</v>
      </c>
      <c r="E228">
        <f t="shared" si="122"/>
        <v>19.216445144980671</v>
      </c>
      <c r="F228">
        <f t="shared" si="123"/>
        <v>2.3554626137528345E-2</v>
      </c>
      <c r="G228">
        <f t="shared" si="146"/>
        <v>0</v>
      </c>
      <c r="H228">
        <f t="shared" si="153"/>
        <v>0</v>
      </c>
      <c r="I228">
        <f t="shared" si="124"/>
        <v>3.1551141780525233E-2</v>
      </c>
      <c r="J228">
        <f t="shared" si="125"/>
        <v>19.218670364291548</v>
      </c>
      <c r="K228">
        <f t="shared" si="126"/>
        <v>2.1329406826652075E-2</v>
      </c>
      <c r="L228">
        <f t="shared" si="147"/>
        <v>0</v>
      </c>
      <c r="M228">
        <f t="shared" si="154"/>
        <v>0</v>
      </c>
      <c r="N228">
        <f t="shared" si="127"/>
        <v>2.8997597609197612E-2</v>
      </c>
      <c r="O228">
        <f t="shared" si="128"/>
        <v>19.28478224678431</v>
      </c>
      <c r="P228">
        <f t="shared" si="129"/>
        <v>-4.4782475666110599E-2</v>
      </c>
      <c r="Q228">
        <f t="shared" si="148"/>
        <v>1</v>
      </c>
      <c r="R228">
        <f t="shared" si="155"/>
        <v>1</v>
      </c>
      <c r="S228">
        <f t="shared" si="130"/>
        <v>-6.0032266840365139E-2</v>
      </c>
      <c r="T228">
        <f t="shared" si="131"/>
        <v>19.307839850393911</v>
      </c>
      <c r="U228">
        <f t="shared" si="132"/>
        <v>-6.7840079275711673E-2</v>
      </c>
      <c r="V228">
        <f t="shared" si="149"/>
        <v>1</v>
      </c>
      <c r="W228">
        <f t="shared" si="156"/>
        <v>1</v>
      </c>
      <c r="X228">
        <f t="shared" si="133"/>
        <v>-8.8768169041064895E-2</v>
      </c>
      <c r="Y228">
        <f t="shared" si="134"/>
        <v>19.595649594415477</v>
      </c>
      <c r="Z228">
        <f t="shared" si="135"/>
        <v>-0.35564982329727712</v>
      </c>
      <c r="AA228">
        <f t="shared" si="150"/>
        <v>0</v>
      </c>
      <c r="AB228">
        <f t="shared" si="157"/>
        <v>0</v>
      </c>
      <c r="AC228">
        <f t="shared" si="136"/>
        <v>-0.36293738479650212</v>
      </c>
      <c r="AD228">
        <f t="shared" si="137"/>
        <v>19.599943708169313</v>
      </c>
      <c r="AE228">
        <f t="shared" si="138"/>
        <v>-0.35994393705111349</v>
      </c>
      <c r="AF228">
        <f t="shared" si="151"/>
        <v>0</v>
      </c>
      <c r="AG228">
        <f t="shared" si="158"/>
        <v>0</v>
      </c>
      <c r="AH228">
        <f t="shared" si="139"/>
        <v>-0.36507589752968145</v>
      </c>
      <c r="AI228">
        <f t="shared" si="140"/>
        <v>19.595173146250602</v>
      </c>
      <c r="AJ228">
        <f t="shared" si="141"/>
        <v>-0.35517337513240221</v>
      </c>
      <c r="AK228">
        <f t="shared" si="152"/>
        <v>1</v>
      </c>
      <c r="AL228">
        <f t="shared" si="159"/>
        <v>1</v>
      </c>
      <c r="AM228">
        <f t="shared" si="142"/>
        <v>-0.26973485697636995</v>
      </c>
      <c r="AN228">
        <f t="shared" si="143"/>
        <v>0</v>
      </c>
      <c r="AO228">
        <f t="shared" si="144"/>
        <v>19.2399997711182</v>
      </c>
      <c r="AP228">
        <f>IF(AND(AO228&gt;0,AO227&gt;0),0,IF(AND(AO228&lt;0,AO227&lt;0),0,1))</f>
        <v>0</v>
      </c>
      <c r="AQ228">
        <v>0</v>
      </c>
      <c r="AR228">
        <f t="shared" si="145"/>
        <v>0</v>
      </c>
    </row>
    <row r="229" spans="1:44" x14ac:dyDescent="0.3">
      <c r="A229">
        <v>215</v>
      </c>
      <c r="B229" t="str">
        <f>HLOOKUP($B$14,BD_PRECOS!$A$1:$BX$251,A229+1,)</f>
        <v>2020-12-10</v>
      </c>
      <c r="C229">
        <f>HLOOKUP($C$1,BD_PRECOS!$A$1:$BX$251,$A229+1,)</f>
        <v>3.7789280414581299</v>
      </c>
      <c r="D229">
        <f>HLOOKUP($C$2,BD_PRECOS!$A$1:$CD$251,$A229+1,)</f>
        <v>19.299999237060501</v>
      </c>
      <c r="E229">
        <f t="shared" si="122"/>
        <v>19.607970315715558</v>
      </c>
      <c r="F229">
        <f t="shared" si="123"/>
        <v>-0.3079710786550578</v>
      </c>
      <c r="G229">
        <f t="shared" si="146"/>
        <v>1</v>
      </c>
      <c r="H229">
        <f t="shared" si="153"/>
        <v>1</v>
      </c>
      <c r="I229">
        <f t="shared" si="124"/>
        <v>-0.41252359983186865</v>
      </c>
      <c r="J229">
        <f t="shared" si="125"/>
        <v>19.63549908399234</v>
      </c>
      <c r="K229">
        <f t="shared" si="126"/>
        <v>-0.33549984693183887</v>
      </c>
      <c r="L229">
        <f t="shared" si="147"/>
        <v>1</v>
      </c>
      <c r="M229">
        <f t="shared" si="154"/>
        <v>1</v>
      </c>
      <c r="N229">
        <f t="shared" si="127"/>
        <v>-0.4561162735721469</v>
      </c>
      <c r="O229">
        <f t="shared" si="128"/>
        <v>19.655103994590348</v>
      </c>
      <c r="P229">
        <f t="shared" si="129"/>
        <v>-0.3551047575298476</v>
      </c>
      <c r="Q229">
        <f t="shared" si="148"/>
        <v>0</v>
      </c>
      <c r="R229">
        <f t="shared" si="155"/>
        <v>0</v>
      </c>
      <c r="S229">
        <f t="shared" si="130"/>
        <v>-0.47602869745870924</v>
      </c>
      <c r="T229">
        <f t="shared" si="131"/>
        <v>19.694320252031922</v>
      </c>
      <c r="U229">
        <f t="shared" si="132"/>
        <v>-0.39432101497142114</v>
      </c>
      <c r="V229">
        <f t="shared" si="149"/>
        <v>0</v>
      </c>
      <c r="W229">
        <f t="shared" si="156"/>
        <v>0</v>
      </c>
      <c r="X229">
        <f t="shared" si="133"/>
        <v>-0.5159657076927876</v>
      </c>
      <c r="Y229">
        <f t="shared" si="134"/>
        <v>19.965261501434739</v>
      </c>
      <c r="Z229">
        <f t="shared" si="135"/>
        <v>-0.6652622643742383</v>
      </c>
      <c r="AA229">
        <f t="shared" si="150"/>
        <v>0</v>
      </c>
      <c r="AB229">
        <f t="shared" si="157"/>
        <v>0</v>
      </c>
      <c r="AC229">
        <f t="shared" si="136"/>
        <v>-0.67889404301479317</v>
      </c>
      <c r="AD229">
        <f t="shared" si="137"/>
        <v>19.958082221152907</v>
      </c>
      <c r="AE229">
        <f t="shared" si="138"/>
        <v>-0.65808298409240606</v>
      </c>
      <c r="AF229">
        <f t="shared" si="151"/>
        <v>0</v>
      </c>
      <c r="AG229">
        <f t="shared" si="158"/>
        <v>0</v>
      </c>
      <c r="AH229">
        <f t="shared" si="139"/>
        <v>-0.66746571156282519</v>
      </c>
      <c r="AI229">
        <f t="shared" si="140"/>
        <v>19.89531089862712</v>
      </c>
      <c r="AJ229">
        <f t="shared" si="141"/>
        <v>-0.59531166156661897</v>
      </c>
      <c r="AK229">
        <f t="shared" si="152"/>
        <v>0</v>
      </c>
      <c r="AL229">
        <f t="shared" si="159"/>
        <v>0</v>
      </c>
      <c r="AM229">
        <f t="shared" si="142"/>
        <v>-0.45210682199693936</v>
      </c>
      <c r="AN229">
        <f t="shared" si="143"/>
        <v>0</v>
      </c>
      <c r="AO229">
        <f t="shared" si="144"/>
        <v>19.299999237060501</v>
      </c>
      <c r="AP229">
        <f t="shared" si="160"/>
        <v>0</v>
      </c>
      <c r="AQ229">
        <f>IF(AND(AP229=1,AP228=1),0,AP229)</f>
        <v>0</v>
      </c>
      <c r="AR229">
        <f t="shared" si="145"/>
        <v>0</v>
      </c>
    </row>
    <row r="230" spans="1:44" x14ac:dyDescent="0.3">
      <c r="A230">
        <v>216</v>
      </c>
      <c r="B230" t="str">
        <f>HLOOKUP($B$14,BD_PRECOS!$A$1:$BX$251,A230+1,)</f>
        <v>2020-12-11</v>
      </c>
      <c r="C230">
        <f>HLOOKUP($C$1,BD_PRECOS!$A$1:$BX$251,$A230+1,)</f>
        <v>3.80845069885254</v>
      </c>
      <c r="D230">
        <f>HLOOKUP($C$2,BD_PRECOS!$A$1:$CD$251,$A230+1,)</f>
        <v>18.780000686645501</v>
      </c>
      <c r="E230">
        <f t="shared" si="122"/>
        <v>19.686274843966228</v>
      </c>
      <c r="F230">
        <f t="shared" si="123"/>
        <v>-0.90627415732072691</v>
      </c>
      <c r="G230">
        <f t="shared" si="146"/>
        <v>0</v>
      </c>
      <c r="H230">
        <f t="shared" si="153"/>
        <v>0</v>
      </c>
      <c r="I230">
        <f t="shared" si="124"/>
        <v>-1.2139434632798096</v>
      </c>
      <c r="J230">
        <f t="shared" si="125"/>
        <v>19.718864289341045</v>
      </c>
      <c r="K230">
        <f t="shared" si="126"/>
        <v>-0.93886360269554459</v>
      </c>
      <c r="L230">
        <f t="shared" si="147"/>
        <v>0</v>
      </c>
      <c r="M230">
        <f t="shared" si="154"/>
        <v>0</v>
      </c>
      <c r="N230">
        <f t="shared" si="127"/>
        <v>-1.2763969097756791</v>
      </c>
      <c r="O230">
        <f t="shared" si="128"/>
        <v>19.729167865652549</v>
      </c>
      <c r="P230">
        <f t="shared" si="129"/>
        <v>-0.94916717900704839</v>
      </c>
      <c r="Q230">
        <f t="shared" si="148"/>
        <v>0</v>
      </c>
      <c r="R230">
        <f t="shared" si="155"/>
        <v>0</v>
      </c>
      <c r="S230">
        <f t="shared" si="130"/>
        <v>-1.2723873907977847</v>
      </c>
      <c r="T230">
        <f t="shared" si="131"/>
        <v>19.771615832981649</v>
      </c>
      <c r="U230">
        <f t="shared" si="132"/>
        <v>-0.991615146336148</v>
      </c>
      <c r="V230">
        <f t="shared" si="149"/>
        <v>0</v>
      </c>
      <c r="W230">
        <f t="shared" si="156"/>
        <v>0</v>
      </c>
      <c r="X230">
        <f t="shared" si="133"/>
        <v>-1.2975200187474143</v>
      </c>
      <c r="Y230">
        <f t="shared" si="134"/>
        <v>20.039183405256779</v>
      </c>
      <c r="Z230">
        <f t="shared" si="135"/>
        <v>-1.2591827186112781</v>
      </c>
      <c r="AA230">
        <f t="shared" si="150"/>
        <v>0</v>
      </c>
      <c r="AB230">
        <f t="shared" si="157"/>
        <v>0</v>
      </c>
      <c r="AC230">
        <f t="shared" si="136"/>
        <v>-1.2849844227020202</v>
      </c>
      <c r="AD230">
        <f t="shared" si="137"/>
        <v>20.02970946099278</v>
      </c>
      <c r="AE230">
        <f t="shared" si="138"/>
        <v>-1.2497087743472797</v>
      </c>
      <c r="AF230">
        <f t="shared" si="151"/>
        <v>0</v>
      </c>
      <c r="AG230">
        <f t="shared" si="158"/>
        <v>0</v>
      </c>
      <c r="AH230">
        <f t="shared" si="139"/>
        <v>-1.2675267048067087</v>
      </c>
      <c r="AI230">
        <f t="shared" si="140"/>
        <v>19.955338061289346</v>
      </c>
      <c r="AJ230">
        <f t="shared" si="141"/>
        <v>-1.1753373746438456</v>
      </c>
      <c r="AK230">
        <f t="shared" si="152"/>
        <v>0</v>
      </c>
      <c r="AL230">
        <f t="shared" si="159"/>
        <v>0</v>
      </c>
      <c r="AM230">
        <f t="shared" si="142"/>
        <v>-0.89260479767200174</v>
      </c>
      <c r="AN230">
        <f t="shared" si="143"/>
        <v>0</v>
      </c>
      <c r="AO230">
        <f t="shared" si="144"/>
        <v>18.780000686645501</v>
      </c>
      <c r="AP230">
        <f t="shared" si="160"/>
        <v>0</v>
      </c>
      <c r="AQ230">
        <f>IF(AND(AP230=1,AP229=1),0,AP230)</f>
        <v>0</v>
      </c>
      <c r="AR230">
        <f t="shared" si="145"/>
        <v>0</v>
      </c>
    </row>
    <row r="231" spans="1:44" x14ac:dyDescent="0.3">
      <c r="A231">
        <v>217</v>
      </c>
      <c r="B231" t="str">
        <f>HLOOKUP($B$14,BD_PRECOS!$A$1:$BX$251,A231+1,)</f>
        <v>2020-12-14</v>
      </c>
      <c r="C231">
        <f>HLOOKUP($C$1,BD_PRECOS!$A$1:$BX$251,$A231+1,)</f>
        <v>3.7100412845611599</v>
      </c>
      <c r="D231">
        <f>HLOOKUP($C$2,BD_PRECOS!$A$1:$CD$251,$A231+1,)</f>
        <v>18.549999237060501</v>
      </c>
      <c r="E231">
        <f t="shared" si="122"/>
        <v>19.425258274266433</v>
      </c>
      <c r="F231">
        <f t="shared" si="123"/>
        <v>-0.87525903720593234</v>
      </c>
      <c r="G231">
        <f t="shared" si="146"/>
        <v>0</v>
      </c>
      <c r="H231">
        <f t="shared" si="153"/>
        <v>0</v>
      </c>
      <c r="I231">
        <f t="shared" si="124"/>
        <v>-1.1723990784796277</v>
      </c>
      <c r="J231">
        <f t="shared" si="125"/>
        <v>19.440978700620292</v>
      </c>
      <c r="K231">
        <f t="shared" si="126"/>
        <v>-0.89097946355979118</v>
      </c>
      <c r="L231">
        <f t="shared" si="147"/>
        <v>0</v>
      </c>
      <c r="M231">
        <f t="shared" si="154"/>
        <v>0</v>
      </c>
      <c r="N231">
        <f t="shared" si="127"/>
        <v>-1.2112978186567276</v>
      </c>
      <c r="O231">
        <f t="shared" si="128"/>
        <v>19.482286899823112</v>
      </c>
      <c r="P231">
        <f t="shared" si="129"/>
        <v>-0.93228766276261155</v>
      </c>
      <c r="Q231">
        <f t="shared" si="148"/>
        <v>0</v>
      </c>
      <c r="R231">
        <f t="shared" si="155"/>
        <v>0</v>
      </c>
      <c r="S231">
        <f t="shared" si="130"/>
        <v>-1.2497598873324249</v>
      </c>
      <c r="T231">
        <f t="shared" si="131"/>
        <v>19.513962439963759</v>
      </c>
      <c r="U231">
        <f t="shared" si="132"/>
        <v>-0.96396320290325832</v>
      </c>
      <c r="V231">
        <f t="shared" si="149"/>
        <v>0</v>
      </c>
      <c r="W231">
        <f t="shared" si="156"/>
        <v>0</v>
      </c>
      <c r="X231">
        <f t="shared" si="133"/>
        <v>-1.2613376850123841</v>
      </c>
      <c r="Y231">
        <f t="shared" si="134"/>
        <v>19.792775666236359</v>
      </c>
      <c r="Z231">
        <f t="shared" si="135"/>
        <v>-1.2427764291758585</v>
      </c>
      <c r="AA231">
        <f t="shared" si="150"/>
        <v>0</v>
      </c>
      <c r="AB231">
        <f t="shared" si="157"/>
        <v>0</v>
      </c>
      <c r="AC231">
        <f t="shared" si="136"/>
        <v>-1.2682419547128585</v>
      </c>
      <c r="AD231">
        <f t="shared" si="137"/>
        <v>19.790950645152407</v>
      </c>
      <c r="AE231">
        <f t="shared" si="138"/>
        <v>-1.240951408091906</v>
      </c>
      <c r="AF231">
        <f t="shared" si="151"/>
        <v>0</v>
      </c>
      <c r="AG231">
        <f t="shared" si="158"/>
        <v>0</v>
      </c>
      <c r="AH231">
        <f t="shared" si="139"/>
        <v>-1.2586444789471223</v>
      </c>
      <c r="AI231">
        <f t="shared" si="140"/>
        <v>19.755246387960451</v>
      </c>
      <c r="AJ231">
        <f t="shared" si="141"/>
        <v>-1.2052471508999503</v>
      </c>
      <c r="AK231">
        <f t="shared" si="152"/>
        <v>0</v>
      </c>
      <c r="AL231">
        <f t="shared" si="159"/>
        <v>0</v>
      </c>
      <c r="AM231">
        <f t="shared" si="142"/>
        <v>-0.91531964564625701</v>
      </c>
      <c r="AN231">
        <f t="shared" si="143"/>
        <v>0</v>
      </c>
      <c r="AO231">
        <f t="shared" si="144"/>
        <v>18.549999237060501</v>
      </c>
      <c r="AP231">
        <f>AP232</f>
        <v>0</v>
      </c>
      <c r="AQ231">
        <v>0</v>
      </c>
      <c r="AR231">
        <f t="shared" si="145"/>
        <v>0</v>
      </c>
    </row>
    <row r="232" spans="1:44" x14ac:dyDescent="0.3">
      <c r="A232">
        <v>218</v>
      </c>
      <c r="B232" t="str">
        <f>HLOOKUP($B$14,BD_PRECOS!$A$1:$BX$251,A232+1,)</f>
        <v>2020-12-15</v>
      </c>
      <c r="C232">
        <f>HLOOKUP($C$1,BD_PRECOS!$A$1:$BX$251,$A232+1,)</f>
        <v>3.7100412845611599</v>
      </c>
      <c r="D232">
        <f>HLOOKUP($C$2,BD_PRECOS!$A$1:$CD$251,$A232+1,)</f>
        <v>19.5</v>
      </c>
      <c r="E232">
        <f t="shared" si="122"/>
        <v>19.425258274266433</v>
      </c>
      <c r="F232">
        <f t="shared" si="123"/>
        <v>7.4741725733566966E-2</v>
      </c>
      <c r="G232">
        <f t="shared" si="146"/>
        <v>1</v>
      </c>
      <c r="H232">
        <f t="shared" si="153"/>
        <v>1</v>
      </c>
      <c r="I232">
        <f t="shared" si="124"/>
        <v>0.10011565336559208</v>
      </c>
      <c r="J232">
        <f t="shared" si="125"/>
        <v>19.440978700620292</v>
      </c>
      <c r="K232">
        <f t="shared" si="126"/>
        <v>5.9021299379708125E-2</v>
      </c>
      <c r="L232">
        <f t="shared" si="147"/>
        <v>1</v>
      </c>
      <c r="M232">
        <f t="shared" si="154"/>
        <v>1</v>
      </c>
      <c r="N232">
        <f t="shared" si="127"/>
        <v>8.0240200943900275E-2</v>
      </c>
      <c r="O232">
        <f t="shared" si="128"/>
        <v>19.482286899823112</v>
      </c>
      <c r="P232">
        <f t="shared" si="129"/>
        <v>1.7713100176887764E-2</v>
      </c>
      <c r="Q232">
        <f t="shared" si="148"/>
        <v>1</v>
      </c>
      <c r="R232">
        <f t="shared" si="155"/>
        <v>1</v>
      </c>
      <c r="S232">
        <f t="shared" si="130"/>
        <v>2.3744948008619076E-2</v>
      </c>
      <c r="T232">
        <f t="shared" si="131"/>
        <v>19.513962439963759</v>
      </c>
      <c r="U232">
        <f t="shared" si="132"/>
        <v>-1.396243996375901E-2</v>
      </c>
      <c r="V232">
        <f t="shared" si="149"/>
        <v>0</v>
      </c>
      <c r="W232">
        <f t="shared" si="156"/>
        <v>0</v>
      </c>
      <c r="X232">
        <f t="shared" si="133"/>
        <v>-1.8269734413067246E-2</v>
      </c>
      <c r="Y232">
        <f t="shared" si="134"/>
        <v>19.792775666236359</v>
      </c>
      <c r="Z232">
        <f t="shared" si="135"/>
        <v>-0.2927756662363592</v>
      </c>
      <c r="AA232">
        <f t="shared" si="150"/>
        <v>0</v>
      </c>
      <c r="AB232">
        <f t="shared" si="157"/>
        <v>0</v>
      </c>
      <c r="AC232">
        <f t="shared" si="136"/>
        <v>-0.29877488381896045</v>
      </c>
      <c r="AD232">
        <f t="shared" si="137"/>
        <v>19.790950645152407</v>
      </c>
      <c r="AE232">
        <f t="shared" si="138"/>
        <v>-0.29095064515240665</v>
      </c>
      <c r="AF232">
        <f t="shared" si="151"/>
        <v>0</v>
      </c>
      <c r="AG232">
        <f t="shared" si="158"/>
        <v>0</v>
      </c>
      <c r="AH232">
        <f t="shared" si="139"/>
        <v>-0.29509892231014623</v>
      </c>
      <c r="AI232">
        <f t="shared" si="140"/>
        <v>19.755246387960451</v>
      </c>
      <c r="AJ232">
        <f t="shared" si="141"/>
        <v>-0.25524638796045096</v>
      </c>
      <c r="AK232">
        <f t="shared" si="152"/>
        <v>0</v>
      </c>
      <c r="AL232">
        <f t="shared" si="159"/>
        <v>0</v>
      </c>
      <c r="AM232">
        <f t="shared" si="142"/>
        <v>-0.19384574624880505</v>
      </c>
      <c r="AN232">
        <f t="shared" si="143"/>
        <v>0</v>
      </c>
      <c r="AO232">
        <f t="shared" si="144"/>
        <v>19.5</v>
      </c>
      <c r="AP232">
        <f>IF(AND(AO232&gt;0,AO231&gt;0),0,IF(AND(AO232&lt;0,AO231&lt;0),0,1))</f>
        <v>0</v>
      </c>
      <c r="AQ232">
        <v>0</v>
      </c>
      <c r="AR232">
        <f t="shared" si="145"/>
        <v>0</v>
      </c>
    </row>
    <row r="233" spans="1:44" x14ac:dyDescent="0.3">
      <c r="A233">
        <v>219</v>
      </c>
      <c r="B233" t="str">
        <f>HLOOKUP($B$14,BD_PRECOS!$A$1:$BX$251,A233+1,)</f>
        <v>2020-12-16</v>
      </c>
      <c r="C233">
        <f>HLOOKUP($C$1,BD_PRECOS!$A$1:$BX$251,$A233+1,)</f>
        <v>3.7395641803741499</v>
      </c>
      <c r="D233">
        <f>HLOOKUP($C$2,BD_PRECOS!$A$1:$CD$251,$A233+1,)</f>
        <v>19.5200004577637</v>
      </c>
      <c r="E233">
        <f t="shared" si="122"/>
        <v>19.503563434887496</v>
      </c>
      <c r="F233">
        <f t="shared" si="123"/>
        <v>1.6437022876203855E-2</v>
      </c>
      <c r="G233">
        <f t="shared" si="146"/>
        <v>0</v>
      </c>
      <c r="H233">
        <f t="shared" si="153"/>
        <v>0</v>
      </c>
      <c r="I233">
        <f t="shared" si="124"/>
        <v>2.2017196799849672E-2</v>
      </c>
      <c r="J233">
        <f t="shared" si="125"/>
        <v>19.524344579208318</v>
      </c>
      <c r="K233">
        <f t="shared" si="126"/>
        <v>-4.3441214446175991E-3</v>
      </c>
      <c r="L233">
        <f t="shared" si="147"/>
        <v>1</v>
      </c>
      <c r="M233">
        <f t="shared" si="154"/>
        <v>0</v>
      </c>
      <c r="N233">
        <f t="shared" si="127"/>
        <v>-5.9058878964746084E-3</v>
      </c>
      <c r="O233">
        <f t="shared" si="128"/>
        <v>19.556351369009079</v>
      </c>
      <c r="P233">
        <f t="shared" si="129"/>
        <v>-3.635091124537837E-2</v>
      </c>
      <c r="Q233">
        <f t="shared" si="148"/>
        <v>1</v>
      </c>
      <c r="R233">
        <f t="shared" si="155"/>
        <v>0</v>
      </c>
      <c r="S233">
        <f t="shared" si="130"/>
        <v>-4.8729499013034638E-2</v>
      </c>
      <c r="T233">
        <f t="shared" si="131"/>
        <v>19.591258645135838</v>
      </c>
      <c r="U233">
        <f t="shared" si="132"/>
        <v>-7.1258187372137627E-2</v>
      </c>
      <c r="V233">
        <f t="shared" si="149"/>
        <v>0</v>
      </c>
      <c r="W233">
        <f t="shared" si="156"/>
        <v>0</v>
      </c>
      <c r="X233">
        <f t="shared" si="133"/>
        <v>-9.3240734529543068E-2</v>
      </c>
      <c r="Y233">
        <f t="shared" si="134"/>
        <v>19.866698167035672</v>
      </c>
      <c r="Z233">
        <f t="shared" si="135"/>
        <v>-0.34669770927197163</v>
      </c>
      <c r="AA233">
        <f t="shared" si="150"/>
        <v>0</v>
      </c>
      <c r="AB233">
        <f t="shared" si="157"/>
        <v>0</v>
      </c>
      <c r="AC233">
        <f t="shared" si="136"/>
        <v>-0.3538018344885559</v>
      </c>
      <c r="AD233">
        <f t="shared" si="137"/>
        <v>19.862578463438339</v>
      </c>
      <c r="AE233">
        <f t="shared" si="138"/>
        <v>-0.34257800567463903</v>
      </c>
      <c r="AF233">
        <f t="shared" si="151"/>
        <v>0</v>
      </c>
      <c r="AG233">
        <f t="shared" si="158"/>
        <v>0</v>
      </c>
      <c r="AH233">
        <f t="shared" si="139"/>
        <v>-0.34746236850167345</v>
      </c>
      <c r="AI233">
        <f t="shared" si="140"/>
        <v>19.815274035389031</v>
      </c>
      <c r="AJ233">
        <f t="shared" si="141"/>
        <v>-0.29527357762533057</v>
      </c>
      <c r="AK233">
        <f t="shared" si="152"/>
        <v>0</v>
      </c>
      <c r="AL233">
        <f t="shared" si="159"/>
        <v>0</v>
      </c>
      <c r="AM233">
        <f t="shared" si="142"/>
        <v>-0.22424421931959057</v>
      </c>
      <c r="AN233">
        <f t="shared" si="143"/>
        <v>0</v>
      </c>
      <c r="AO233">
        <f t="shared" si="144"/>
        <v>19.5200004577637</v>
      </c>
      <c r="AP233">
        <f t="shared" si="160"/>
        <v>0</v>
      </c>
      <c r="AQ233">
        <f>IF(AND(AP233=1,AP232=1),0,AP233)</f>
        <v>0</v>
      </c>
      <c r="AR233">
        <f t="shared" si="145"/>
        <v>0</v>
      </c>
    </row>
    <row r="234" spans="1:44" x14ac:dyDescent="0.3">
      <c r="A234">
        <v>220</v>
      </c>
      <c r="B234" t="str">
        <f>HLOOKUP($B$14,BD_PRECOS!$A$1:$BX$251,A234+1,)</f>
        <v>2020-12-17</v>
      </c>
      <c r="C234">
        <f>HLOOKUP($C$1,BD_PRECOS!$A$1:$BX$251,$A234+1,)</f>
        <v>3.78876876831055</v>
      </c>
      <c r="D234">
        <f>HLOOKUP($C$2,BD_PRECOS!$A$1:$CD$251,$A234+1,)</f>
        <v>19.799999237060501</v>
      </c>
      <c r="E234">
        <f t="shared" si="122"/>
        <v>19.634071403552198</v>
      </c>
      <c r="F234">
        <f t="shared" si="123"/>
        <v>0.16592783350830231</v>
      </c>
      <c r="G234">
        <f t="shared" si="146"/>
        <v>0</v>
      </c>
      <c r="H234">
        <f t="shared" si="153"/>
        <v>0</v>
      </c>
      <c r="I234">
        <f t="shared" si="124"/>
        <v>0.22225836104504515</v>
      </c>
      <c r="J234">
        <f t="shared" si="125"/>
        <v>19.663287036949036</v>
      </c>
      <c r="K234">
        <f t="shared" si="126"/>
        <v>0.13671220011146445</v>
      </c>
      <c r="L234">
        <f t="shared" si="147"/>
        <v>1</v>
      </c>
      <c r="M234">
        <f t="shared" si="154"/>
        <v>0</v>
      </c>
      <c r="N234">
        <f t="shared" si="127"/>
        <v>0.18586196040607844</v>
      </c>
      <c r="O234">
        <f t="shared" si="128"/>
        <v>19.679791552861914</v>
      </c>
      <c r="P234">
        <f t="shared" si="129"/>
        <v>0.12020768419858641</v>
      </c>
      <c r="Q234">
        <f t="shared" si="148"/>
        <v>1</v>
      </c>
      <c r="R234">
        <f t="shared" si="155"/>
        <v>0</v>
      </c>
      <c r="S234">
        <f t="shared" si="130"/>
        <v>0.16114204645307026</v>
      </c>
      <c r="T234">
        <f t="shared" si="131"/>
        <v>19.720085029533607</v>
      </c>
      <c r="U234">
        <f t="shared" si="132"/>
        <v>7.9914207526893932E-2</v>
      </c>
      <c r="V234">
        <f t="shared" si="149"/>
        <v>1</v>
      </c>
      <c r="W234">
        <f t="shared" si="156"/>
        <v>1</v>
      </c>
      <c r="X234">
        <f t="shared" si="133"/>
        <v>0.104567063574612</v>
      </c>
      <c r="Y234">
        <f t="shared" si="134"/>
        <v>19.989901738057249</v>
      </c>
      <c r="Z234">
        <f t="shared" si="135"/>
        <v>-0.1899025009967481</v>
      </c>
      <c r="AA234">
        <f t="shared" si="150"/>
        <v>0</v>
      </c>
      <c r="AB234">
        <f t="shared" si="157"/>
        <v>0</v>
      </c>
      <c r="AC234">
        <f t="shared" si="136"/>
        <v>-0.19379376162508155</v>
      </c>
      <c r="AD234">
        <f t="shared" si="137"/>
        <v>19.9819575821355</v>
      </c>
      <c r="AE234">
        <f t="shared" si="138"/>
        <v>-0.18195834507499953</v>
      </c>
      <c r="AF234">
        <f t="shared" si="151"/>
        <v>0</v>
      </c>
      <c r="AG234">
        <f t="shared" si="158"/>
        <v>0</v>
      </c>
      <c r="AH234">
        <f t="shared" si="139"/>
        <v>-0.18455264640792604</v>
      </c>
      <c r="AI234">
        <f t="shared" si="140"/>
        <v>19.9153196296703</v>
      </c>
      <c r="AJ234">
        <f t="shared" si="141"/>
        <v>-0.11532039260979943</v>
      </c>
      <c r="AK234">
        <f t="shared" si="152"/>
        <v>0</v>
      </c>
      <c r="AL234">
        <f t="shared" si="159"/>
        <v>0</v>
      </c>
      <c r="AM234">
        <f t="shared" si="142"/>
        <v>-8.7579564756134529E-2</v>
      </c>
      <c r="AN234">
        <f t="shared" si="143"/>
        <v>0</v>
      </c>
      <c r="AO234">
        <f t="shared" si="144"/>
        <v>19.799999237060501</v>
      </c>
      <c r="AP234">
        <f t="shared" si="160"/>
        <v>0</v>
      </c>
      <c r="AQ234">
        <f>IF(AND(AP234=1,AP233=1),0,AP234)</f>
        <v>0</v>
      </c>
      <c r="AR234">
        <f t="shared" si="145"/>
        <v>0</v>
      </c>
    </row>
    <row r="235" spans="1:44" x14ac:dyDescent="0.3">
      <c r="A235">
        <v>221</v>
      </c>
      <c r="B235" t="str">
        <f>HLOOKUP($B$14,BD_PRECOS!$A$1:$BX$251,A235+1,)</f>
        <v>2020-12-18</v>
      </c>
      <c r="C235">
        <f>HLOOKUP($C$1,BD_PRECOS!$A$1:$BX$251,$A235+1,)</f>
        <v>3.6903593540191602</v>
      </c>
      <c r="D235">
        <f>HLOOKUP($C$2,BD_PRECOS!$A$1:$CD$251,$A235+1,)</f>
        <v>19.430000305175799</v>
      </c>
      <c r="E235">
        <f t="shared" si="122"/>
        <v>19.373054833852375</v>
      </c>
      <c r="F235">
        <f t="shared" si="123"/>
        <v>5.6945471323423646E-2</v>
      </c>
      <c r="G235">
        <f t="shared" si="146"/>
        <v>0</v>
      </c>
      <c r="H235">
        <f t="shared" si="153"/>
        <v>0</v>
      </c>
      <c r="I235">
        <f t="shared" si="124"/>
        <v>7.627778207957181E-2</v>
      </c>
      <c r="J235">
        <f t="shared" si="125"/>
        <v>19.385401448228251</v>
      </c>
      <c r="K235">
        <f t="shared" si="126"/>
        <v>4.4598856947548171E-2</v>
      </c>
      <c r="L235">
        <f t="shared" si="147"/>
        <v>0</v>
      </c>
      <c r="M235">
        <f t="shared" si="154"/>
        <v>0</v>
      </c>
      <c r="N235">
        <f t="shared" si="127"/>
        <v>6.0632708546736594E-2</v>
      </c>
      <c r="O235">
        <f t="shared" si="128"/>
        <v>19.432910587032453</v>
      </c>
      <c r="P235">
        <f t="shared" si="129"/>
        <v>-2.9102818566535404E-3</v>
      </c>
      <c r="Q235">
        <f t="shared" si="148"/>
        <v>1</v>
      </c>
      <c r="R235">
        <f t="shared" si="155"/>
        <v>0</v>
      </c>
      <c r="S235">
        <f t="shared" si="130"/>
        <v>-3.9013210949280334E-3</v>
      </c>
      <c r="T235">
        <f t="shared" si="131"/>
        <v>19.462431636515689</v>
      </c>
      <c r="U235">
        <f t="shared" si="132"/>
        <v>-3.2431331339889624E-2</v>
      </c>
      <c r="V235">
        <f t="shared" si="149"/>
        <v>1</v>
      </c>
      <c r="W235">
        <f t="shared" si="156"/>
        <v>0</v>
      </c>
      <c r="X235">
        <f t="shared" si="133"/>
        <v>-4.243612232388428E-2</v>
      </c>
      <c r="Y235">
        <f t="shared" si="134"/>
        <v>19.743493999036804</v>
      </c>
      <c r="Z235">
        <f t="shared" si="135"/>
        <v>-0.31349369386100534</v>
      </c>
      <c r="AA235">
        <f t="shared" si="150"/>
        <v>0</v>
      </c>
      <c r="AB235">
        <f t="shared" si="157"/>
        <v>0</v>
      </c>
      <c r="AC235">
        <f t="shared" si="136"/>
        <v>-0.31991744110893144</v>
      </c>
      <c r="AD235">
        <f t="shared" si="137"/>
        <v>19.743198766295102</v>
      </c>
      <c r="AE235">
        <f t="shared" si="138"/>
        <v>-0.31319846111930261</v>
      </c>
      <c r="AF235">
        <f t="shared" si="151"/>
        <v>0</v>
      </c>
      <c r="AG235">
        <f t="shared" si="158"/>
        <v>0</v>
      </c>
      <c r="AH235">
        <f t="shared" si="139"/>
        <v>-0.31766394020913186</v>
      </c>
      <c r="AI235">
        <f t="shared" si="140"/>
        <v>19.715227956341387</v>
      </c>
      <c r="AJ235">
        <f t="shared" si="141"/>
        <v>-0.28522765116558801</v>
      </c>
      <c r="AK235">
        <f t="shared" si="152"/>
        <v>0</v>
      </c>
      <c r="AL235">
        <f t="shared" si="159"/>
        <v>0</v>
      </c>
      <c r="AM235">
        <f t="shared" si="142"/>
        <v>-0.21661488467195927</v>
      </c>
      <c r="AN235">
        <f t="shared" si="143"/>
        <v>0</v>
      </c>
      <c r="AO235">
        <f t="shared" si="144"/>
        <v>19.430000305175799</v>
      </c>
      <c r="AP235">
        <f>AP236</f>
        <v>0</v>
      </c>
      <c r="AQ235">
        <v>0</v>
      </c>
      <c r="AR235">
        <f t="shared" si="145"/>
        <v>0</v>
      </c>
    </row>
    <row r="236" spans="1:44" x14ac:dyDescent="0.3">
      <c r="A236">
        <v>222</v>
      </c>
      <c r="B236" t="str">
        <f>HLOOKUP($B$14,BD_PRECOS!$A$1:$BX$251,A236+1,)</f>
        <v>2020-12-21</v>
      </c>
      <c r="C236">
        <f>HLOOKUP($C$1,BD_PRECOS!$A$1:$BX$251,$A236+1,)</f>
        <v>3.5329039096832302</v>
      </c>
      <c r="D236">
        <f>HLOOKUP($C$2,BD_PRECOS!$A$1:$CD$251,$A236+1,)</f>
        <v>19.25</v>
      </c>
      <c r="E236">
        <f t="shared" si="122"/>
        <v>18.955427310540095</v>
      </c>
      <c r="F236">
        <f t="shared" si="123"/>
        <v>0.29457268945990478</v>
      </c>
      <c r="G236">
        <f t="shared" si="146"/>
        <v>0</v>
      </c>
      <c r="H236">
        <f t="shared" si="153"/>
        <v>0</v>
      </c>
      <c r="I236">
        <f t="shared" si="124"/>
        <v>0.39457661673569422</v>
      </c>
      <c r="J236">
        <f t="shared" si="125"/>
        <v>18.940783429092143</v>
      </c>
      <c r="K236">
        <f t="shared" si="126"/>
        <v>0.30921657090785715</v>
      </c>
      <c r="L236">
        <f t="shared" si="147"/>
        <v>0</v>
      </c>
      <c r="M236">
        <f t="shared" si="154"/>
        <v>0</v>
      </c>
      <c r="N236">
        <f t="shared" si="127"/>
        <v>0.42038382830589838</v>
      </c>
      <c r="O236">
        <f t="shared" si="128"/>
        <v>19.037900084707346</v>
      </c>
      <c r="P236">
        <f t="shared" si="129"/>
        <v>0.21209991529265437</v>
      </c>
      <c r="Q236">
        <f t="shared" si="148"/>
        <v>1</v>
      </c>
      <c r="R236">
        <f t="shared" si="155"/>
        <v>0</v>
      </c>
      <c r="S236">
        <f t="shared" si="130"/>
        <v>0.28432636923874038</v>
      </c>
      <c r="T236">
        <f t="shared" si="131"/>
        <v>19.050185208931318</v>
      </c>
      <c r="U236">
        <f t="shared" si="132"/>
        <v>0.1998147910686825</v>
      </c>
      <c r="V236">
        <f t="shared" si="149"/>
        <v>1</v>
      </c>
      <c r="W236">
        <f t="shared" si="156"/>
        <v>0</v>
      </c>
      <c r="X236">
        <f t="shared" si="133"/>
        <v>0.26145596142957633</v>
      </c>
      <c r="Y236">
        <f t="shared" si="134"/>
        <v>19.349240661440522</v>
      </c>
      <c r="Z236">
        <f t="shared" si="135"/>
        <v>-9.9240661440521905E-2</v>
      </c>
      <c r="AA236">
        <f t="shared" si="150"/>
        <v>0</v>
      </c>
      <c r="AB236">
        <f t="shared" si="157"/>
        <v>0</v>
      </c>
      <c r="AC236">
        <f t="shared" si="136"/>
        <v>-0.10127418536235738</v>
      </c>
      <c r="AD236">
        <f t="shared" si="137"/>
        <v>19.361183735436825</v>
      </c>
      <c r="AE236">
        <f t="shared" si="138"/>
        <v>-0.1111837354368248</v>
      </c>
      <c r="AF236">
        <f t="shared" si="151"/>
        <v>0</v>
      </c>
      <c r="AG236">
        <f t="shared" si="158"/>
        <v>0</v>
      </c>
      <c r="AH236">
        <f t="shared" si="139"/>
        <v>-0.11276895601532926</v>
      </c>
      <c r="AI236">
        <f t="shared" si="140"/>
        <v>19.395080503389011</v>
      </c>
      <c r="AJ236">
        <f t="shared" si="141"/>
        <v>-0.14508050338901057</v>
      </c>
      <c r="AK236">
        <f t="shared" si="152"/>
        <v>0</v>
      </c>
      <c r="AL236">
        <f t="shared" si="159"/>
        <v>0</v>
      </c>
      <c r="AM236">
        <f t="shared" si="142"/>
        <v>-0.11018074994249316</v>
      </c>
      <c r="AN236">
        <f t="shared" si="143"/>
        <v>0</v>
      </c>
      <c r="AO236">
        <f t="shared" si="144"/>
        <v>19.25</v>
      </c>
      <c r="AP236">
        <f>IF(AND(AO236&gt;0,AO235&gt;0),0,IF(AND(AO236&lt;0,AO235&lt;0),0,1))</f>
        <v>0</v>
      </c>
      <c r="AQ236">
        <v>0</v>
      </c>
      <c r="AR236">
        <f t="shared" si="145"/>
        <v>0</v>
      </c>
    </row>
    <row r="237" spans="1:44" x14ac:dyDescent="0.3">
      <c r="A237">
        <v>223</v>
      </c>
      <c r="B237" t="str">
        <f>HLOOKUP($B$14,BD_PRECOS!$A$1:$BX$251,A237+1,)</f>
        <v>2020-12-22</v>
      </c>
      <c r="C237">
        <f>HLOOKUP($C$1,BD_PRECOS!$A$1:$BX$251,$A237+1,)</f>
        <v>3.4344944953918501</v>
      </c>
      <c r="D237">
        <f>HLOOKUP($C$2,BD_PRECOS!$A$1:$CD$251,$A237+1,)</f>
        <v>19.149999618530298</v>
      </c>
      <c r="E237">
        <f t="shared" si="122"/>
        <v>18.694410740840301</v>
      </c>
      <c r="F237">
        <f t="shared" si="123"/>
        <v>0.45558887768999767</v>
      </c>
      <c r="G237">
        <f t="shared" si="146"/>
        <v>0</v>
      </c>
      <c r="H237">
        <f t="shared" si="153"/>
        <v>0</v>
      </c>
      <c r="I237">
        <f t="shared" si="124"/>
        <v>0.61025588730213776</v>
      </c>
      <c r="J237">
        <f t="shared" si="125"/>
        <v>18.662897840371389</v>
      </c>
      <c r="K237">
        <f t="shared" si="126"/>
        <v>0.48710177815890887</v>
      </c>
      <c r="L237">
        <f t="shared" si="147"/>
        <v>0</v>
      </c>
      <c r="M237">
        <f t="shared" si="154"/>
        <v>0</v>
      </c>
      <c r="N237">
        <f t="shared" si="127"/>
        <v>0.66222101123445765</v>
      </c>
      <c r="O237">
        <f t="shared" si="128"/>
        <v>18.791019118877905</v>
      </c>
      <c r="P237">
        <f t="shared" si="129"/>
        <v>0.35898049965239309</v>
      </c>
      <c r="Q237">
        <f t="shared" si="148"/>
        <v>0</v>
      </c>
      <c r="R237">
        <f t="shared" si="155"/>
        <v>0</v>
      </c>
      <c r="S237">
        <f t="shared" si="130"/>
        <v>0.48122424732155816</v>
      </c>
      <c r="T237">
        <f t="shared" si="131"/>
        <v>18.792531815913428</v>
      </c>
      <c r="U237">
        <f t="shared" si="132"/>
        <v>0.3574678026168705</v>
      </c>
      <c r="V237">
        <f t="shared" si="149"/>
        <v>0</v>
      </c>
      <c r="W237">
        <f t="shared" si="156"/>
        <v>0</v>
      </c>
      <c r="X237">
        <f t="shared" si="133"/>
        <v>0.46774359152013978</v>
      </c>
      <c r="Y237">
        <f t="shared" si="134"/>
        <v>19.102832922420102</v>
      </c>
      <c r="Z237">
        <f t="shared" si="135"/>
        <v>4.7166696110195971E-2</v>
      </c>
      <c r="AA237">
        <f t="shared" si="150"/>
        <v>1</v>
      </c>
      <c r="AB237">
        <f t="shared" si="157"/>
        <v>1</v>
      </c>
      <c r="AC237">
        <f t="shared" si="136"/>
        <v>4.8133181051567636E-2</v>
      </c>
      <c r="AD237">
        <f t="shared" si="137"/>
        <v>19.122424919596448</v>
      </c>
      <c r="AE237">
        <f t="shared" si="138"/>
        <v>2.7574698933850783E-2</v>
      </c>
      <c r="AF237">
        <f t="shared" si="151"/>
        <v>1</v>
      </c>
      <c r="AG237">
        <f t="shared" si="158"/>
        <v>1</v>
      </c>
      <c r="AH237">
        <f t="shared" si="139"/>
        <v>2.7967849784775761E-2</v>
      </c>
      <c r="AI237">
        <f t="shared" si="140"/>
        <v>19.194988830060115</v>
      </c>
      <c r="AJ237">
        <f t="shared" si="141"/>
        <v>-4.4989211529816941E-2</v>
      </c>
      <c r="AK237">
        <f t="shared" si="152"/>
        <v>0</v>
      </c>
      <c r="AL237">
        <f t="shared" si="159"/>
        <v>0</v>
      </c>
      <c r="AM237">
        <f t="shared" si="142"/>
        <v>-3.4166858743144977E-2</v>
      </c>
      <c r="AN237">
        <f t="shared" si="143"/>
        <v>0</v>
      </c>
      <c r="AO237">
        <f t="shared" si="144"/>
        <v>19.149999618530298</v>
      </c>
      <c r="AP237">
        <f t="shared" si="160"/>
        <v>0</v>
      </c>
      <c r="AQ237">
        <f>IF(AND(AP237=1,AP236=1),0,AP237)</f>
        <v>0</v>
      </c>
      <c r="AR237">
        <f t="shared" si="145"/>
        <v>0</v>
      </c>
    </row>
    <row r="238" spans="1:44" x14ac:dyDescent="0.3">
      <c r="A238">
        <v>224</v>
      </c>
      <c r="B238" t="str">
        <f>HLOOKUP($B$14,BD_PRECOS!$A$1:$BX$251,A238+1,)</f>
        <v>2020-12-23</v>
      </c>
      <c r="C238">
        <f>HLOOKUP($C$1,BD_PRECOS!$A$1:$BX$251,$A238+1,)</f>
        <v>3.4738581180572501</v>
      </c>
      <c r="D238">
        <f>HLOOKUP($C$2,BD_PRECOS!$A$1:$CD$251,$A238+1,)</f>
        <v>19.200000762939499</v>
      </c>
      <c r="E238">
        <f t="shared" si="122"/>
        <v>18.798816989297972</v>
      </c>
      <c r="F238">
        <f t="shared" si="123"/>
        <v>0.40118377364152735</v>
      </c>
      <c r="G238">
        <f t="shared" si="146"/>
        <v>0</v>
      </c>
      <c r="H238">
        <f t="shared" si="153"/>
        <v>0</v>
      </c>
      <c r="I238">
        <f t="shared" si="124"/>
        <v>0.53738089699683056</v>
      </c>
      <c r="J238">
        <f t="shared" si="125"/>
        <v>18.774051671916084</v>
      </c>
      <c r="K238">
        <f t="shared" si="126"/>
        <v>0.4259490910234156</v>
      </c>
      <c r="L238">
        <f t="shared" si="147"/>
        <v>0</v>
      </c>
      <c r="M238">
        <f t="shared" si="154"/>
        <v>0</v>
      </c>
      <c r="N238">
        <f t="shared" si="127"/>
        <v>0.5790831617533182</v>
      </c>
      <c r="O238">
        <f t="shared" si="128"/>
        <v>18.889771146335413</v>
      </c>
      <c r="P238">
        <f t="shared" si="129"/>
        <v>0.31022961660408654</v>
      </c>
      <c r="Q238">
        <f t="shared" si="148"/>
        <v>0</v>
      </c>
      <c r="R238">
        <f t="shared" si="155"/>
        <v>0</v>
      </c>
      <c r="S238">
        <f t="shared" si="130"/>
        <v>0.41587221002733338</v>
      </c>
      <c r="T238">
        <f t="shared" si="131"/>
        <v>18.895592798587163</v>
      </c>
      <c r="U238">
        <f t="shared" si="132"/>
        <v>0.30440796435233608</v>
      </c>
      <c r="V238">
        <f t="shared" si="149"/>
        <v>0</v>
      </c>
      <c r="W238">
        <f t="shared" si="156"/>
        <v>0</v>
      </c>
      <c r="X238">
        <f t="shared" si="133"/>
        <v>0.3983152426348805</v>
      </c>
      <c r="Y238">
        <f t="shared" si="134"/>
        <v>19.2013956598419</v>
      </c>
      <c r="Z238">
        <f t="shared" si="135"/>
        <v>-1.3948969024006885E-3</v>
      </c>
      <c r="AA238">
        <f t="shared" si="150"/>
        <v>1</v>
      </c>
      <c r="AB238">
        <f t="shared" si="157"/>
        <v>0</v>
      </c>
      <c r="AC238">
        <f t="shared" si="136"/>
        <v>-1.4234795033059237E-3</v>
      </c>
      <c r="AD238">
        <f t="shared" si="137"/>
        <v>19.217928098864952</v>
      </c>
      <c r="AE238">
        <f t="shared" si="138"/>
        <v>-1.7927335925453036E-2</v>
      </c>
      <c r="AF238">
        <f t="shared" si="151"/>
        <v>1</v>
      </c>
      <c r="AG238">
        <f t="shared" si="158"/>
        <v>0</v>
      </c>
      <c r="AH238">
        <f t="shared" si="139"/>
        <v>-1.8182937895607546E-2</v>
      </c>
      <c r="AI238">
        <f t="shared" si="140"/>
        <v>19.275025208531854</v>
      </c>
      <c r="AJ238">
        <f t="shared" si="141"/>
        <v>-7.5024445592354994E-2</v>
      </c>
      <c r="AK238">
        <f t="shared" si="152"/>
        <v>0</v>
      </c>
      <c r="AL238">
        <f t="shared" si="159"/>
        <v>0</v>
      </c>
      <c r="AM238">
        <f t="shared" si="142"/>
        <v>-5.6976985096479839E-2</v>
      </c>
      <c r="AN238">
        <f t="shared" si="143"/>
        <v>0</v>
      </c>
      <c r="AO238">
        <f t="shared" si="144"/>
        <v>19.200000762939499</v>
      </c>
      <c r="AP238">
        <f t="shared" si="160"/>
        <v>0</v>
      </c>
      <c r="AQ238">
        <f>IF(AND(AP238=1,AP237=1),0,AP238)</f>
        <v>0</v>
      </c>
      <c r="AR238">
        <f t="shared" si="145"/>
        <v>0</v>
      </c>
    </row>
    <row r="239" spans="1:44" x14ac:dyDescent="0.3">
      <c r="A239">
        <v>225</v>
      </c>
      <c r="B239" t="str">
        <f>HLOOKUP($B$14,BD_PRECOS!$A$1:$BX$251,A239+1,)</f>
        <v>2020-12-28</v>
      </c>
      <c r="C239">
        <f>HLOOKUP($C$1,BD_PRECOS!$A$1:$BX$251,$A239+1,)</f>
        <v>3.7494051456451398</v>
      </c>
      <c r="D239">
        <f>HLOOKUP($C$2,BD_PRECOS!$A$1:$CD$251,$A239+1,)</f>
        <v>19.649999618530298</v>
      </c>
      <c r="E239">
        <f t="shared" si="122"/>
        <v>19.529665155094499</v>
      </c>
      <c r="F239">
        <f t="shared" si="123"/>
        <v>0.12033446343579968</v>
      </c>
      <c r="G239">
        <f t="shared" si="146"/>
        <v>0</v>
      </c>
      <c r="H239">
        <f t="shared" si="153"/>
        <v>0</v>
      </c>
      <c r="I239">
        <f t="shared" si="124"/>
        <v>0.16118658367908797</v>
      </c>
      <c r="J239">
        <f t="shared" si="125"/>
        <v>19.55213320540431</v>
      </c>
      <c r="K239">
        <f t="shared" si="126"/>
        <v>9.7866413125988316E-2</v>
      </c>
      <c r="L239">
        <f t="shared" si="147"/>
        <v>0</v>
      </c>
      <c r="M239">
        <f t="shared" si="154"/>
        <v>0</v>
      </c>
      <c r="N239">
        <f t="shared" si="127"/>
        <v>0.13305062303640011</v>
      </c>
      <c r="O239">
        <f t="shared" si="128"/>
        <v>19.581039525404382</v>
      </c>
      <c r="P239">
        <f t="shared" si="129"/>
        <v>6.8960093125916444E-2</v>
      </c>
      <c r="Q239">
        <f t="shared" si="148"/>
        <v>0</v>
      </c>
      <c r="R239">
        <f t="shared" si="155"/>
        <v>0</v>
      </c>
      <c r="S239">
        <f t="shared" si="130"/>
        <v>9.244309632940384E-2</v>
      </c>
      <c r="T239">
        <f t="shared" si="131"/>
        <v>19.617024046859846</v>
      </c>
      <c r="U239">
        <f t="shared" si="132"/>
        <v>3.2975571670451842E-2</v>
      </c>
      <c r="V239">
        <f t="shared" si="149"/>
        <v>0</v>
      </c>
      <c r="W239">
        <f t="shared" si="156"/>
        <v>0</v>
      </c>
      <c r="X239">
        <f t="shared" si="133"/>
        <v>4.3148256186021569E-2</v>
      </c>
      <c r="Y239">
        <f t="shared" si="134"/>
        <v>19.891339000635426</v>
      </c>
      <c r="Z239">
        <f t="shared" si="135"/>
        <v>-0.24133938210512795</v>
      </c>
      <c r="AA239">
        <f t="shared" si="150"/>
        <v>0</v>
      </c>
      <c r="AB239">
        <f t="shared" si="157"/>
        <v>0</v>
      </c>
      <c r="AC239">
        <f t="shared" si="136"/>
        <v>-0.24628462732687512</v>
      </c>
      <c r="AD239">
        <f t="shared" si="137"/>
        <v>19.886454402866971</v>
      </c>
      <c r="AE239">
        <f t="shared" si="138"/>
        <v>-0.23645478433667222</v>
      </c>
      <c r="AF239">
        <f t="shared" si="151"/>
        <v>0</v>
      </c>
      <c r="AG239">
        <f t="shared" si="158"/>
        <v>0</v>
      </c>
      <c r="AH239">
        <f t="shared" si="139"/>
        <v>-0.23982607770564981</v>
      </c>
      <c r="AI239">
        <f t="shared" si="140"/>
        <v>19.83528325119854</v>
      </c>
      <c r="AJ239">
        <f t="shared" si="141"/>
        <v>-0.18528363266824144</v>
      </c>
      <c r="AK239">
        <f t="shared" si="152"/>
        <v>0</v>
      </c>
      <c r="AL239">
        <f t="shared" si="159"/>
        <v>0</v>
      </c>
      <c r="AM239">
        <f t="shared" si="142"/>
        <v>-0.14071283957926092</v>
      </c>
      <c r="AN239">
        <f t="shared" si="143"/>
        <v>0</v>
      </c>
      <c r="AO239">
        <f t="shared" si="144"/>
        <v>19.649999618530298</v>
      </c>
      <c r="AP239">
        <f>AP240</f>
        <v>0</v>
      </c>
      <c r="AQ239">
        <v>0</v>
      </c>
      <c r="AR239">
        <f t="shared" si="145"/>
        <v>0</v>
      </c>
    </row>
    <row r="240" spans="1:44" x14ac:dyDescent="0.3">
      <c r="A240">
        <v>226</v>
      </c>
      <c r="B240" t="str">
        <f>HLOOKUP($B$14,BD_PRECOS!$A$1:$BX$251,A240+1,)</f>
        <v>2020-12-29</v>
      </c>
      <c r="C240">
        <f>HLOOKUP($C$1,BD_PRECOS!$A$1:$BX$251,$A240+1,)</f>
        <v>3.7690868377685498</v>
      </c>
      <c r="D240">
        <f>HLOOKUP($C$2,BD_PRECOS!$A$1:$CD$251,$A240+1,)</f>
        <v>19.530000686645501</v>
      </c>
      <c r="E240">
        <f t="shared" si="122"/>
        <v>19.581867963138137</v>
      </c>
      <c r="F240">
        <f t="shared" si="123"/>
        <v>-5.1867276492636449E-2</v>
      </c>
      <c r="G240">
        <f t="shared" si="146"/>
        <v>1</v>
      </c>
      <c r="H240">
        <f t="shared" si="153"/>
        <v>1</v>
      </c>
      <c r="I240">
        <f t="shared" si="124"/>
        <v>-6.9475600454620326E-2</v>
      </c>
      <c r="J240">
        <f t="shared" si="125"/>
        <v>19.607709784556995</v>
      </c>
      <c r="K240">
        <f t="shared" si="126"/>
        <v>-7.7709097911494496E-2</v>
      </c>
      <c r="L240">
        <f t="shared" si="147"/>
        <v>1</v>
      </c>
      <c r="M240">
        <f t="shared" si="154"/>
        <v>1</v>
      </c>
      <c r="N240">
        <f t="shared" si="127"/>
        <v>-0.10564649875755371</v>
      </c>
      <c r="O240">
        <f t="shared" si="128"/>
        <v>19.630415240071251</v>
      </c>
      <c r="P240">
        <f t="shared" si="129"/>
        <v>-0.10041455342575034</v>
      </c>
      <c r="Q240">
        <f t="shared" si="148"/>
        <v>1</v>
      </c>
      <c r="R240">
        <f t="shared" si="155"/>
        <v>1</v>
      </c>
      <c r="S240">
        <f t="shared" si="130"/>
        <v>-0.13460875434523054</v>
      </c>
      <c r="T240">
        <f t="shared" si="131"/>
        <v>19.668554226085533</v>
      </c>
      <c r="U240">
        <f t="shared" si="132"/>
        <v>-0.13855353944003213</v>
      </c>
      <c r="V240">
        <f t="shared" si="149"/>
        <v>1</v>
      </c>
      <c r="W240">
        <f t="shared" si="156"/>
        <v>1</v>
      </c>
      <c r="X240">
        <f t="shared" si="133"/>
        <v>-0.18129613263370703</v>
      </c>
      <c r="Y240">
        <f t="shared" si="134"/>
        <v>19.94062007085769</v>
      </c>
      <c r="Z240">
        <f t="shared" si="135"/>
        <v>-0.41061938421218969</v>
      </c>
      <c r="AA240">
        <f t="shared" si="150"/>
        <v>0</v>
      </c>
      <c r="AB240">
        <f t="shared" si="157"/>
        <v>0</v>
      </c>
      <c r="AC240">
        <f t="shared" si="136"/>
        <v>-0.41903331786039782</v>
      </c>
      <c r="AD240">
        <f t="shared" si="137"/>
        <v>19.934205703278195</v>
      </c>
      <c r="AE240">
        <f t="shared" si="138"/>
        <v>-0.40420501663269448</v>
      </c>
      <c r="AF240">
        <f t="shared" si="151"/>
        <v>0</v>
      </c>
      <c r="AG240">
        <f t="shared" si="158"/>
        <v>0</v>
      </c>
      <c r="AH240">
        <f t="shared" si="139"/>
        <v>-0.40996803680631477</v>
      </c>
      <c r="AI240">
        <f t="shared" si="140"/>
        <v>19.875301198051236</v>
      </c>
      <c r="AJ240">
        <f t="shared" si="141"/>
        <v>-0.34530051140573548</v>
      </c>
      <c r="AK240">
        <f t="shared" si="152"/>
        <v>0</v>
      </c>
      <c r="AL240">
        <f t="shared" si="159"/>
        <v>0</v>
      </c>
      <c r="AM240">
        <f t="shared" si="142"/>
        <v>-0.26223695405989461</v>
      </c>
      <c r="AN240">
        <f t="shared" si="143"/>
        <v>0</v>
      </c>
      <c r="AO240">
        <f t="shared" si="144"/>
        <v>19.530000686645501</v>
      </c>
      <c r="AP240">
        <f>IF(AND(AO240&gt;0,AO239&gt;0),0,IF(AND(AO240&lt;0,AO239&lt;0),0,1))</f>
        <v>0</v>
      </c>
      <c r="AQ240">
        <v>0</v>
      </c>
      <c r="AR240">
        <f t="shared" si="145"/>
        <v>0</v>
      </c>
    </row>
    <row r="241" spans="1:44" x14ac:dyDescent="0.3">
      <c r="A241">
        <v>227</v>
      </c>
      <c r="B241" t="str">
        <f>HLOOKUP($B$14,BD_PRECOS!$A$1:$BX$251,A241+1,)</f>
        <v>2020-12-30</v>
      </c>
      <c r="C241">
        <f>HLOOKUP($C$1,BD_PRECOS!$A$1:$BX$251,$A241+1,)</f>
        <v>3.99474096298218</v>
      </c>
      <c r="D241">
        <f>HLOOKUP($C$2,BD_PRECOS!$A$1:$CD$251,$A241+1,)</f>
        <v>19.2399997711182</v>
      </c>
      <c r="E241">
        <f t="shared" si="122"/>
        <v>20.180382506954793</v>
      </c>
      <c r="F241">
        <f t="shared" si="123"/>
        <v>-0.94038273583659304</v>
      </c>
      <c r="G241">
        <f t="shared" si="146"/>
        <v>0</v>
      </c>
      <c r="H241">
        <f t="shared" si="153"/>
        <v>0</v>
      </c>
      <c r="I241">
        <f t="shared" si="124"/>
        <v>-1.2596314988445803</v>
      </c>
      <c r="J241">
        <f t="shared" si="125"/>
        <v>20.244905218386027</v>
      </c>
      <c r="K241">
        <f t="shared" si="126"/>
        <v>-1.0049054472678272</v>
      </c>
      <c r="L241">
        <f t="shared" si="147"/>
        <v>0</v>
      </c>
      <c r="M241">
        <f t="shared" si="154"/>
        <v>0</v>
      </c>
      <c r="N241">
        <f t="shared" si="127"/>
        <v>-1.3661816304592036</v>
      </c>
      <c r="O241">
        <f t="shared" si="128"/>
        <v>20.196516651986855</v>
      </c>
      <c r="P241">
        <f t="shared" si="129"/>
        <v>-0.95651688086865505</v>
      </c>
      <c r="Q241">
        <f t="shared" si="148"/>
        <v>0</v>
      </c>
      <c r="R241">
        <f t="shared" si="155"/>
        <v>0</v>
      </c>
      <c r="S241">
        <f t="shared" si="130"/>
        <v>-1.2822398890527438</v>
      </c>
      <c r="T241">
        <f t="shared" si="131"/>
        <v>20.259356960035639</v>
      </c>
      <c r="U241">
        <f t="shared" si="132"/>
        <v>-1.0193571889174393</v>
      </c>
      <c r="V241">
        <f t="shared" si="149"/>
        <v>0</v>
      </c>
      <c r="W241">
        <f t="shared" si="156"/>
        <v>0</v>
      </c>
      <c r="X241">
        <f t="shared" si="133"/>
        <v>-1.3338202464548745</v>
      </c>
      <c r="Y241">
        <f t="shared" si="134"/>
        <v>20.50563636726493</v>
      </c>
      <c r="Z241">
        <f t="shared" si="135"/>
        <v>-1.2656365961467309</v>
      </c>
      <c r="AA241">
        <f t="shared" si="150"/>
        <v>0</v>
      </c>
      <c r="AB241">
        <f t="shared" si="157"/>
        <v>0</v>
      </c>
      <c r="AC241">
        <f t="shared" si="136"/>
        <v>-1.2915705455708517</v>
      </c>
      <c r="AD241">
        <f t="shared" si="137"/>
        <v>20.481682914817917</v>
      </c>
      <c r="AE241">
        <f t="shared" si="138"/>
        <v>-1.2416831436997171</v>
      </c>
      <c r="AF241">
        <f t="shared" si="151"/>
        <v>0</v>
      </c>
      <c r="AG241">
        <f t="shared" si="158"/>
        <v>0</v>
      </c>
      <c r="AH241">
        <f t="shared" si="139"/>
        <v>-1.2593866473969222</v>
      </c>
      <c r="AI241">
        <f t="shared" si="140"/>
        <v>20.334114125987927</v>
      </c>
      <c r="AJ241">
        <f t="shared" si="141"/>
        <v>-1.0941143548697276</v>
      </c>
      <c r="AK241">
        <f t="shared" si="152"/>
        <v>0</v>
      </c>
      <c r="AL241">
        <f t="shared" si="159"/>
        <v>0</v>
      </c>
      <c r="AM241">
        <f t="shared" si="142"/>
        <v>-0.83092033268699717</v>
      </c>
      <c r="AN241">
        <f t="shared" si="143"/>
        <v>0</v>
      </c>
      <c r="AO241">
        <f t="shared" si="144"/>
        <v>19.2399997711182</v>
      </c>
      <c r="AP241">
        <f t="shared" si="160"/>
        <v>0</v>
      </c>
      <c r="AQ241">
        <f>IF(AND(AP241=1,AP240=1),0,AP241)</f>
        <v>0</v>
      </c>
      <c r="AR241">
        <f t="shared" si="145"/>
        <v>0</v>
      </c>
    </row>
    <row r="242" spans="1:44" x14ac:dyDescent="0.3">
      <c r="A242">
        <v>228</v>
      </c>
      <c r="B242" t="str">
        <f>HLOOKUP($B$14,BD_PRECOS!$A$1:$BX$251,A242+1,)</f>
        <v>2021-01-04</v>
      </c>
      <c r="C242">
        <f>HLOOKUP($C$1,BD_PRECOS!$A$1:$BX$251,$A242+1,)</f>
        <v>3.8948724269866899</v>
      </c>
      <c r="D242">
        <f>HLOOKUP($C$2,BD_PRECOS!$A$1:$CD$251,$A242+1,)</f>
        <v>19.149999618530298</v>
      </c>
      <c r="E242">
        <f t="shared" si="122"/>
        <v>19.915495830469752</v>
      </c>
      <c r="F242">
        <f t="shared" si="123"/>
        <v>-0.76549621193945327</v>
      </c>
      <c r="G242">
        <f t="shared" si="146"/>
        <v>0</v>
      </c>
      <c r="H242">
        <f t="shared" si="153"/>
        <v>0</v>
      </c>
      <c r="I242">
        <f t="shared" si="124"/>
        <v>-1.0253730784916228</v>
      </c>
      <c r="J242">
        <f t="shared" si="125"/>
        <v>19.962899405023336</v>
      </c>
      <c r="K242">
        <f t="shared" si="126"/>
        <v>-0.81289978649303762</v>
      </c>
      <c r="L242">
        <f t="shared" si="147"/>
        <v>0</v>
      </c>
      <c r="M242">
        <f t="shared" si="154"/>
        <v>0</v>
      </c>
      <c r="N242">
        <f t="shared" si="127"/>
        <v>-1.1051475128634747</v>
      </c>
      <c r="O242">
        <f t="shared" si="128"/>
        <v>19.945975168734698</v>
      </c>
      <c r="P242">
        <f t="shared" si="129"/>
        <v>-0.7959755502043997</v>
      </c>
      <c r="Q242">
        <f t="shared" si="148"/>
        <v>0</v>
      </c>
      <c r="R242">
        <f t="shared" si="155"/>
        <v>0</v>
      </c>
      <c r="S242">
        <f t="shared" si="130"/>
        <v>-1.0670293662312635</v>
      </c>
      <c r="T242">
        <f t="shared" si="131"/>
        <v>19.99788332623492</v>
      </c>
      <c r="U242">
        <f t="shared" si="132"/>
        <v>-0.84788370770462151</v>
      </c>
      <c r="V242">
        <f t="shared" si="149"/>
        <v>0</v>
      </c>
      <c r="W242">
        <f t="shared" si="156"/>
        <v>0</v>
      </c>
      <c r="X242">
        <f t="shared" si="133"/>
        <v>-1.1094486488849866</v>
      </c>
      <c r="Y242">
        <f t="shared" si="134"/>
        <v>20.255575127381263</v>
      </c>
      <c r="Z242">
        <f t="shared" si="135"/>
        <v>-1.1055755088509649</v>
      </c>
      <c r="AA242">
        <f t="shared" si="150"/>
        <v>0</v>
      </c>
      <c r="AB242">
        <f t="shared" si="157"/>
        <v>0</v>
      </c>
      <c r="AC242">
        <f t="shared" si="136"/>
        <v>-1.1282296731018884</v>
      </c>
      <c r="AD242">
        <f t="shared" si="137"/>
        <v>20.23938400911166</v>
      </c>
      <c r="AE242">
        <f t="shared" si="138"/>
        <v>-1.0893843905813618</v>
      </c>
      <c r="AF242">
        <f t="shared" si="151"/>
        <v>0</v>
      </c>
      <c r="AG242">
        <f t="shared" si="158"/>
        <v>0</v>
      </c>
      <c r="AH242">
        <f t="shared" si="139"/>
        <v>-1.104916469505193</v>
      </c>
      <c r="AI242">
        <f t="shared" si="140"/>
        <v>20.131055682604888</v>
      </c>
      <c r="AJ242">
        <f t="shared" si="141"/>
        <v>-0.98105606407458978</v>
      </c>
      <c r="AK242">
        <f t="shared" si="152"/>
        <v>0</v>
      </c>
      <c r="AL242">
        <f t="shared" si="159"/>
        <v>0</v>
      </c>
      <c r="AM242">
        <f t="shared" si="142"/>
        <v>-0.74505871120072698</v>
      </c>
      <c r="AN242">
        <f t="shared" si="143"/>
        <v>0</v>
      </c>
      <c r="AO242">
        <f t="shared" si="144"/>
        <v>19.149999618530298</v>
      </c>
      <c r="AP242">
        <f t="shared" si="160"/>
        <v>0</v>
      </c>
      <c r="AQ242">
        <f>IF(AND(AP242=1,AP241=1),0,AP242)</f>
        <v>0</v>
      </c>
      <c r="AR242">
        <f t="shared" si="145"/>
        <v>0</v>
      </c>
    </row>
    <row r="243" spans="1:44" x14ac:dyDescent="0.3">
      <c r="A243">
        <v>229</v>
      </c>
      <c r="B243" t="str">
        <f>HLOOKUP($B$14,BD_PRECOS!$A$1:$BX$251,A243+1,)</f>
        <v>2021-01-05</v>
      </c>
      <c r="C243">
        <f>HLOOKUP($C$1,BD_PRECOS!$A$1:$BX$251,$A243+1,)</f>
        <v>3.8049907684326199</v>
      </c>
      <c r="D243">
        <f>HLOOKUP($C$2,BD_PRECOS!$A$1:$CD$251,$A243+1,)</f>
        <v>19.299999237060501</v>
      </c>
      <c r="E243">
        <f t="shared" si="122"/>
        <v>19.677097884870285</v>
      </c>
      <c r="F243">
        <f t="shared" si="123"/>
        <v>-0.37709864780978464</v>
      </c>
      <c r="G243">
        <f t="shared" si="146"/>
        <v>0</v>
      </c>
      <c r="H243">
        <f t="shared" si="153"/>
        <v>0</v>
      </c>
      <c r="I243">
        <f t="shared" si="124"/>
        <v>-0.5051191571805328</v>
      </c>
      <c r="J243">
        <f t="shared" si="125"/>
        <v>19.70909424032088</v>
      </c>
      <c r="K243">
        <f t="shared" si="126"/>
        <v>-0.40909500326037929</v>
      </c>
      <c r="L243">
        <f t="shared" si="147"/>
        <v>0</v>
      </c>
      <c r="M243">
        <f t="shared" si="154"/>
        <v>0</v>
      </c>
      <c r="N243">
        <f t="shared" si="127"/>
        <v>-0.55616981685842215</v>
      </c>
      <c r="O243">
        <f t="shared" si="128"/>
        <v>19.720487893620167</v>
      </c>
      <c r="P243">
        <f t="shared" si="129"/>
        <v>-0.42048865655966594</v>
      </c>
      <c r="Q243">
        <f t="shared" si="148"/>
        <v>0</v>
      </c>
      <c r="R243">
        <f t="shared" si="155"/>
        <v>0</v>
      </c>
      <c r="S243">
        <f t="shared" si="130"/>
        <v>-0.56367779713972399</v>
      </c>
      <c r="T243">
        <f t="shared" si="131"/>
        <v>19.762557118236543</v>
      </c>
      <c r="U243">
        <f t="shared" si="132"/>
        <v>-0.46255788117604268</v>
      </c>
      <c r="V243">
        <f t="shared" si="149"/>
        <v>0</v>
      </c>
      <c r="W243">
        <f t="shared" si="156"/>
        <v>0</v>
      </c>
      <c r="X243">
        <f t="shared" si="133"/>
        <v>-0.60525306906904441</v>
      </c>
      <c r="Y243">
        <f t="shared" si="134"/>
        <v>20.030520071183719</v>
      </c>
      <c r="Z243">
        <f t="shared" si="135"/>
        <v>-0.73052083412321878</v>
      </c>
      <c r="AA243">
        <f t="shared" si="150"/>
        <v>0</v>
      </c>
      <c r="AB243">
        <f t="shared" si="157"/>
        <v>0</v>
      </c>
      <c r="AC243">
        <f t="shared" si="136"/>
        <v>-0.74548981528502911</v>
      </c>
      <c r="AD243">
        <f t="shared" si="137"/>
        <v>20.021315051820665</v>
      </c>
      <c r="AE243">
        <f t="shared" si="138"/>
        <v>-0.72131581476016393</v>
      </c>
      <c r="AF243">
        <f t="shared" si="151"/>
        <v>0</v>
      </c>
      <c r="AG243">
        <f t="shared" si="158"/>
        <v>0</v>
      </c>
      <c r="AH243">
        <f t="shared" si="139"/>
        <v>-0.73160009481844845</v>
      </c>
      <c r="AI243">
        <f t="shared" si="140"/>
        <v>19.948303132036809</v>
      </c>
      <c r="AJ243">
        <f t="shared" si="141"/>
        <v>-0.64830389497630847</v>
      </c>
      <c r="AK243">
        <f t="shared" si="152"/>
        <v>0</v>
      </c>
      <c r="AL243">
        <f t="shared" si="159"/>
        <v>0</v>
      </c>
      <c r="AM243">
        <f t="shared" si="142"/>
        <v>-0.49235154049334273</v>
      </c>
      <c r="AN243">
        <f t="shared" si="143"/>
        <v>0</v>
      </c>
      <c r="AO243">
        <f t="shared" si="144"/>
        <v>19.299999237060501</v>
      </c>
      <c r="AP243">
        <f>AP244</f>
        <v>0</v>
      </c>
      <c r="AQ243">
        <v>0</v>
      </c>
      <c r="AR243">
        <f t="shared" si="145"/>
        <v>0</v>
      </c>
    </row>
    <row r="244" spans="1:44" x14ac:dyDescent="0.3">
      <c r="A244">
        <v>230</v>
      </c>
      <c r="B244" t="str">
        <f>HLOOKUP($B$14,BD_PRECOS!$A$1:$BX$251,A244+1,)</f>
        <v>2021-01-06</v>
      </c>
      <c r="C244">
        <f>HLOOKUP($C$1,BD_PRECOS!$A$1:$BX$251,$A244+1,)</f>
        <v>3.71510910987854</v>
      </c>
      <c r="D244">
        <f>HLOOKUP($C$2,BD_PRECOS!$A$1:$CD$251,$A244+1,)</f>
        <v>19.180000305175799</v>
      </c>
      <c r="E244">
        <f t="shared" si="122"/>
        <v>19.438699939270798</v>
      </c>
      <c r="F244">
        <f t="shared" si="123"/>
        <v>-0.25869963409499874</v>
      </c>
      <c r="G244">
        <f t="shared" si="146"/>
        <v>0</v>
      </c>
      <c r="H244">
        <f t="shared" si="153"/>
        <v>0</v>
      </c>
      <c r="I244">
        <f t="shared" si="124"/>
        <v>-0.34652508540124066</v>
      </c>
      <c r="J244">
        <f t="shared" si="125"/>
        <v>19.455289075618403</v>
      </c>
      <c r="K244">
        <f t="shared" si="126"/>
        <v>-0.27528877044260369</v>
      </c>
      <c r="L244">
        <f t="shared" si="147"/>
        <v>0</v>
      </c>
      <c r="M244">
        <f t="shared" si="154"/>
        <v>0</v>
      </c>
      <c r="N244">
        <f t="shared" si="127"/>
        <v>-0.3742585556411549</v>
      </c>
      <c r="O244">
        <f t="shared" si="128"/>
        <v>19.495000618505607</v>
      </c>
      <c r="P244">
        <f t="shared" si="129"/>
        <v>-0.31500031332980782</v>
      </c>
      <c r="Q244">
        <f t="shared" si="148"/>
        <v>0</v>
      </c>
      <c r="R244">
        <f t="shared" si="155"/>
        <v>0</v>
      </c>
      <c r="S244">
        <f t="shared" si="130"/>
        <v>-0.4222674736788623</v>
      </c>
      <c r="T244">
        <f t="shared" si="131"/>
        <v>19.527230910238146</v>
      </c>
      <c r="U244">
        <f t="shared" si="132"/>
        <v>-0.3472306050623466</v>
      </c>
      <c r="V244">
        <f t="shared" si="149"/>
        <v>0</v>
      </c>
      <c r="W244">
        <f t="shared" si="156"/>
        <v>0</v>
      </c>
      <c r="X244">
        <f t="shared" si="133"/>
        <v>-0.45434830524204567</v>
      </c>
      <c r="Y244">
        <f t="shared" si="134"/>
        <v>19.805465014986154</v>
      </c>
      <c r="Z244">
        <f t="shared" si="135"/>
        <v>-0.6254647098103554</v>
      </c>
      <c r="AA244">
        <f t="shared" si="150"/>
        <v>0</v>
      </c>
      <c r="AB244">
        <f t="shared" si="157"/>
        <v>0</v>
      </c>
      <c r="AC244">
        <f t="shared" si="136"/>
        <v>-0.63828100336585059</v>
      </c>
      <c r="AD244">
        <f t="shared" si="137"/>
        <v>19.803246094529648</v>
      </c>
      <c r="AE244">
        <f t="shared" si="138"/>
        <v>-0.62324578935384878</v>
      </c>
      <c r="AF244">
        <f t="shared" si="151"/>
        <v>0</v>
      </c>
      <c r="AG244">
        <f t="shared" si="158"/>
        <v>0</v>
      </c>
      <c r="AH244">
        <f t="shared" si="139"/>
        <v>-0.63213181973291754</v>
      </c>
      <c r="AI244">
        <f t="shared" si="140"/>
        <v>19.765550581468716</v>
      </c>
      <c r="AJ244">
        <f t="shared" si="141"/>
        <v>-0.585550276292917</v>
      </c>
      <c r="AK244">
        <f t="shared" si="152"/>
        <v>0</v>
      </c>
      <c r="AL244">
        <f t="shared" si="159"/>
        <v>0</v>
      </c>
      <c r="AM244">
        <f t="shared" si="142"/>
        <v>-0.44469358090106126</v>
      </c>
      <c r="AN244">
        <f t="shared" si="143"/>
        <v>0</v>
      </c>
      <c r="AO244">
        <f t="shared" si="144"/>
        <v>19.180000305175799</v>
      </c>
      <c r="AP244">
        <f>IF(AND(AO244&gt;0,AO243&gt;0),0,IF(AND(AO244&lt;0,AO243&lt;0),0,1))</f>
        <v>0</v>
      </c>
      <c r="AQ244">
        <v>0</v>
      </c>
      <c r="AR244">
        <f t="shared" si="145"/>
        <v>0</v>
      </c>
    </row>
    <row r="245" spans="1:44" x14ac:dyDescent="0.3">
      <c r="A245">
        <v>231</v>
      </c>
      <c r="B245" t="str">
        <f>HLOOKUP($B$14,BD_PRECOS!$A$1:$BX$251,A245+1,)</f>
        <v>2021-01-07</v>
      </c>
      <c r="C245">
        <f>HLOOKUP($C$1,BD_PRECOS!$A$1:$BX$251,$A245+1,)</f>
        <v>3.7450697422027601</v>
      </c>
      <c r="D245">
        <f>HLOOKUP($C$2,BD_PRECOS!$A$1:$CD$251,$A245+1,)</f>
        <v>19.629999160766602</v>
      </c>
      <c r="E245">
        <f t="shared" si="122"/>
        <v>19.518166131927423</v>
      </c>
      <c r="F245">
        <f t="shared" si="123"/>
        <v>0.11183302883917889</v>
      </c>
      <c r="G245">
        <f t="shared" si="146"/>
        <v>1</v>
      </c>
      <c r="H245">
        <f t="shared" si="153"/>
        <v>1</v>
      </c>
      <c r="I245">
        <f t="shared" si="124"/>
        <v>0.14979901307067622</v>
      </c>
      <c r="J245">
        <f t="shared" si="125"/>
        <v>19.539891021599004</v>
      </c>
      <c r="K245">
        <f t="shared" si="126"/>
        <v>9.0108139167597301E-2</v>
      </c>
      <c r="L245">
        <f t="shared" si="147"/>
        <v>1</v>
      </c>
      <c r="M245">
        <f t="shared" si="154"/>
        <v>1</v>
      </c>
      <c r="N245">
        <f t="shared" si="127"/>
        <v>0.12250315173465594</v>
      </c>
      <c r="O245">
        <f t="shared" si="128"/>
        <v>19.570163242918383</v>
      </c>
      <c r="P245">
        <f t="shared" si="129"/>
        <v>5.9835917848218401E-2</v>
      </c>
      <c r="Q245">
        <f t="shared" si="148"/>
        <v>1</v>
      </c>
      <c r="R245">
        <f t="shared" si="155"/>
        <v>1</v>
      </c>
      <c r="S245">
        <f t="shared" si="130"/>
        <v>8.0211862642081355E-2</v>
      </c>
      <c r="T245">
        <f t="shared" si="131"/>
        <v>19.605673187645063</v>
      </c>
      <c r="U245">
        <f t="shared" si="132"/>
        <v>2.4325973121538169E-2</v>
      </c>
      <c r="V245">
        <f t="shared" si="149"/>
        <v>1</v>
      </c>
      <c r="W245">
        <f t="shared" si="156"/>
        <v>1</v>
      </c>
      <c r="X245">
        <f t="shared" si="133"/>
        <v>3.1830329757798599E-2</v>
      </c>
      <c r="Y245">
        <f t="shared" si="134"/>
        <v>19.880483566044433</v>
      </c>
      <c r="Z245">
        <f t="shared" si="135"/>
        <v>-0.250484405277831</v>
      </c>
      <c r="AA245">
        <f t="shared" si="150"/>
        <v>0</v>
      </c>
      <c r="AB245">
        <f t="shared" si="157"/>
        <v>0</v>
      </c>
      <c r="AC245">
        <f t="shared" si="136"/>
        <v>-0.25561703965153959</v>
      </c>
      <c r="AD245">
        <f t="shared" si="137"/>
        <v>19.875935939775339</v>
      </c>
      <c r="AE245">
        <f t="shared" si="138"/>
        <v>-0.24593677900873701</v>
      </c>
      <c r="AF245">
        <f t="shared" si="151"/>
        <v>0</v>
      </c>
      <c r="AG245">
        <f t="shared" si="158"/>
        <v>0</v>
      </c>
      <c r="AH245">
        <f t="shared" si="139"/>
        <v>-0.24944326349195781</v>
      </c>
      <c r="AI245">
        <f t="shared" si="140"/>
        <v>19.826468259913529</v>
      </c>
      <c r="AJ245">
        <f t="shared" si="141"/>
        <v>-0.19646909914692756</v>
      </c>
      <c r="AK245">
        <f t="shared" si="152"/>
        <v>0</v>
      </c>
      <c r="AL245">
        <f t="shared" si="159"/>
        <v>0</v>
      </c>
      <c r="AM245">
        <f t="shared" si="142"/>
        <v>-0.14920759288028654</v>
      </c>
      <c r="AN245">
        <f t="shared" si="143"/>
        <v>0</v>
      </c>
      <c r="AO245">
        <f t="shared" si="144"/>
        <v>19.629999160766602</v>
      </c>
      <c r="AP245">
        <f t="shared" si="160"/>
        <v>0</v>
      </c>
      <c r="AQ245">
        <f>IF(AND(AP245=1,AP244=1),0,AP245)</f>
        <v>0</v>
      </c>
      <c r="AR245">
        <f t="shared" si="145"/>
        <v>0</v>
      </c>
    </row>
    <row r="246" spans="1:44" x14ac:dyDescent="0.3">
      <c r="A246">
        <v>232</v>
      </c>
      <c r="B246" t="str">
        <f>HLOOKUP($B$14,BD_PRECOS!$A$1:$BX$251,A246+1,)</f>
        <v>2021-01-08</v>
      </c>
      <c r="C246">
        <f>HLOOKUP($C$1,BD_PRECOS!$A$1:$BX$251,$A246+1,)</f>
        <v>3.76504325866699</v>
      </c>
      <c r="D246">
        <f>HLOOKUP($C$2,BD_PRECOS!$A$1:$CD$251,$A246+1,)</f>
        <v>19.870000839233398</v>
      </c>
      <c r="E246">
        <f t="shared" si="122"/>
        <v>19.571142961328107</v>
      </c>
      <c r="F246">
        <f t="shared" si="123"/>
        <v>0.2988578779052915</v>
      </c>
      <c r="G246">
        <f t="shared" si="146"/>
        <v>0</v>
      </c>
      <c r="H246">
        <f t="shared" si="153"/>
        <v>0</v>
      </c>
      <c r="I246">
        <f t="shared" si="124"/>
        <v>0.40031657573174273</v>
      </c>
      <c r="J246">
        <f t="shared" si="125"/>
        <v>19.596291645680072</v>
      </c>
      <c r="K246">
        <f t="shared" si="126"/>
        <v>0.27370919355332646</v>
      </c>
      <c r="L246">
        <f t="shared" si="147"/>
        <v>0</v>
      </c>
      <c r="M246">
        <f t="shared" si="154"/>
        <v>0</v>
      </c>
      <c r="N246">
        <f t="shared" si="127"/>
        <v>0.37211110093693806</v>
      </c>
      <c r="O246">
        <f t="shared" si="128"/>
        <v>19.620271061069793</v>
      </c>
      <c r="P246">
        <f t="shared" si="129"/>
        <v>0.24972977816360498</v>
      </c>
      <c r="Q246">
        <f t="shared" si="148"/>
        <v>0</v>
      </c>
      <c r="R246">
        <f t="shared" si="155"/>
        <v>0</v>
      </c>
      <c r="S246">
        <f t="shared" si="130"/>
        <v>0.33477034169524245</v>
      </c>
      <c r="T246">
        <f t="shared" si="131"/>
        <v>19.657967415027315</v>
      </c>
      <c r="U246">
        <f t="shared" si="132"/>
        <v>0.21203342420608351</v>
      </c>
      <c r="V246">
        <f t="shared" si="149"/>
        <v>0</v>
      </c>
      <c r="W246">
        <f t="shared" si="156"/>
        <v>0</v>
      </c>
      <c r="X246">
        <f t="shared" si="133"/>
        <v>0.27744393938260165</v>
      </c>
      <c r="Y246">
        <f t="shared" si="134"/>
        <v>19.930495336439343</v>
      </c>
      <c r="Z246">
        <f t="shared" si="135"/>
        <v>-6.0494497205944242E-2</v>
      </c>
      <c r="AA246">
        <f t="shared" si="150"/>
        <v>0</v>
      </c>
      <c r="AB246">
        <f t="shared" si="157"/>
        <v>0</v>
      </c>
      <c r="AC246">
        <f t="shared" si="136"/>
        <v>-6.1734079907450369E-2</v>
      </c>
      <c r="AD246">
        <f t="shared" si="137"/>
        <v>19.924395258159734</v>
      </c>
      <c r="AE246">
        <f t="shared" si="138"/>
        <v>-5.4394418926335675E-2</v>
      </c>
      <c r="AF246">
        <f t="shared" si="151"/>
        <v>0</v>
      </c>
      <c r="AG246">
        <f t="shared" si="158"/>
        <v>0</v>
      </c>
      <c r="AH246">
        <f t="shared" si="139"/>
        <v>-5.5169956390507438E-2</v>
      </c>
      <c r="AI246">
        <f t="shared" si="140"/>
        <v>19.86707956077705</v>
      </c>
      <c r="AJ246">
        <f t="shared" si="141"/>
        <v>2.9212784563483751E-3</v>
      </c>
      <c r="AK246">
        <f t="shared" si="152"/>
        <v>1</v>
      </c>
      <c r="AL246">
        <f t="shared" si="159"/>
        <v>1</v>
      </c>
      <c r="AM246">
        <f t="shared" si="142"/>
        <v>2.2185520700067638E-3</v>
      </c>
      <c r="AN246">
        <f t="shared" si="143"/>
        <v>0</v>
      </c>
      <c r="AO246">
        <f t="shared" si="144"/>
        <v>19.870000839233398</v>
      </c>
      <c r="AP246">
        <f t="shared" si="160"/>
        <v>0</v>
      </c>
      <c r="AQ246">
        <f>IF(AND(AP246=1,AP245=1),0,AP246)</f>
        <v>0</v>
      </c>
      <c r="AR246">
        <f t="shared" si="145"/>
        <v>0</v>
      </c>
    </row>
    <row r="247" spans="1:44" x14ac:dyDescent="0.3">
      <c r="A247">
        <v>233</v>
      </c>
      <c r="B247" t="str">
        <f>HLOOKUP($B$14,BD_PRECOS!$A$1:$BX$251,A247+1,)</f>
        <v>2021-01-11</v>
      </c>
      <c r="C247">
        <f>HLOOKUP($C$1,BD_PRECOS!$A$1:$BX$251,$A247+1,)</f>
        <v>3.71510910987854</v>
      </c>
      <c r="D247">
        <f>HLOOKUP($C$2,BD_PRECOS!$A$1:$CD$251,$A247+1,)</f>
        <v>19.649999618530298</v>
      </c>
      <c r="E247">
        <f t="shared" si="122"/>
        <v>19.438699939270798</v>
      </c>
      <c r="F247">
        <f t="shared" si="123"/>
        <v>0.21129967925950055</v>
      </c>
      <c r="G247">
        <f t="shared" si="146"/>
        <v>0</v>
      </c>
      <c r="H247">
        <f t="shared" si="153"/>
        <v>0</v>
      </c>
      <c r="I247">
        <f t="shared" si="124"/>
        <v>0.28303340921528081</v>
      </c>
      <c r="J247">
        <f t="shared" si="125"/>
        <v>19.455289075618403</v>
      </c>
      <c r="K247">
        <f t="shared" si="126"/>
        <v>0.1947105429118956</v>
      </c>
      <c r="L247">
        <f t="shared" si="147"/>
        <v>0</v>
      </c>
      <c r="M247">
        <f t="shared" si="154"/>
        <v>0</v>
      </c>
      <c r="N247">
        <f t="shared" si="127"/>
        <v>0.26471143897787369</v>
      </c>
      <c r="O247">
        <f t="shared" si="128"/>
        <v>19.495000618505607</v>
      </c>
      <c r="P247">
        <f t="shared" si="129"/>
        <v>0.15499900002469147</v>
      </c>
      <c r="Q247">
        <f t="shared" si="148"/>
        <v>0</v>
      </c>
      <c r="R247">
        <f t="shared" si="155"/>
        <v>0</v>
      </c>
      <c r="S247">
        <f t="shared" si="130"/>
        <v>0.20778086050552158</v>
      </c>
      <c r="T247">
        <f t="shared" si="131"/>
        <v>19.527230910238146</v>
      </c>
      <c r="U247">
        <f t="shared" si="132"/>
        <v>0.1227687082921527</v>
      </c>
      <c r="V247">
        <f t="shared" si="149"/>
        <v>0</v>
      </c>
      <c r="W247">
        <f t="shared" si="156"/>
        <v>0</v>
      </c>
      <c r="X247">
        <f t="shared" si="133"/>
        <v>0.16064181479417458</v>
      </c>
      <c r="Y247">
        <f t="shared" si="134"/>
        <v>19.805465014986154</v>
      </c>
      <c r="Z247">
        <f t="shared" si="135"/>
        <v>-0.15546539645585611</v>
      </c>
      <c r="AA247">
        <f t="shared" si="150"/>
        <v>0</v>
      </c>
      <c r="AB247">
        <f t="shared" si="157"/>
        <v>0</v>
      </c>
      <c r="AC247">
        <f t="shared" si="136"/>
        <v>-0.15865101209083546</v>
      </c>
      <c r="AD247">
        <f t="shared" si="137"/>
        <v>19.803246094529648</v>
      </c>
      <c r="AE247">
        <f t="shared" si="138"/>
        <v>-0.15324647599934949</v>
      </c>
      <c r="AF247">
        <f t="shared" si="151"/>
        <v>0</v>
      </c>
      <c r="AG247">
        <f t="shared" si="158"/>
        <v>0</v>
      </c>
      <c r="AH247">
        <f t="shared" si="139"/>
        <v>-0.15543141308914074</v>
      </c>
      <c r="AI247">
        <f t="shared" si="140"/>
        <v>19.765550581468716</v>
      </c>
      <c r="AJ247">
        <f t="shared" si="141"/>
        <v>-0.11555096293841771</v>
      </c>
      <c r="AK247">
        <f t="shared" si="152"/>
        <v>1</v>
      </c>
      <c r="AL247">
        <f t="shared" si="159"/>
        <v>0</v>
      </c>
      <c r="AM247">
        <f t="shared" si="142"/>
        <v>-8.7754670377690941E-2</v>
      </c>
      <c r="AN247">
        <f t="shared" si="143"/>
        <v>0</v>
      </c>
      <c r="AO247">
        <f t="shared" si="144"/>
        <v>19.649999618530298</v>
      </c>
      <c r="AP247">
        <f>AP248</f>
        <v>0</v>
      </c>
      <c r="AQ247">
        <v>0</v>
      </c>
      <c r="AR247">
        <f t="shared" si="145"/>
        <v>0</v>
      </c>
    </row>
    <row r="248" spans="1:44" x14ac:dyDescent="0.3">
      <c r="A248">
        <v>234</v>
      </c>
      <c r="B248" t="str">
        <f>HLOOKUP($B$14,BD_PRECOS!$A$1:$BX$251,A248+1,)</f>
        <v>2021-01-12</v>
      </c>
      <c r="C248">
        <f>HLOOKUP($C$1,BD_PRECOS!$A$1:$BX$251,$A248+1,)</f>
        <v>3.8149776458740199</v>
      </c>
      <c r="D248">
        <f>HLOOKUP($C$2,BD_PRECOS!$A$1:$CD$251,$A248+1,)</f>
        <v>20.690000534057599</v>
      </c>
      <c r="E248">
        <f t="shared" si="122"/>
        <v>19.70358661575581</v>
      </c>
      <c r="F248">
        <f t="shared" si="123"/>
        <v>0.98641391830178904</v>
      </c>
      <c r="G248">
        <f t="shared" si="146"/>
        <v>0</v>
      </c>
      <c r="H248">
        <f t="shared" si="153"/>
        <v>0</v>
      </c>
      <c r="I248">
        <f t="shared" si="124"/>
        <v>1.3212897207074479</v>
      </c>
      <c r="J248">
        <f t="shared" si="125"/>
        <v>19.737294888981062</v>
      </c>
      <c r="K248">
        <f t="shared" si="126"/>
        <v>0.95270564507653788</v>
      </c>
      <c r="L248">
        <f t="shared" si="147"/>
        <v>0</v>
      </c>
      <c r="M248">
        <f t="shared" si="154"/>
        <v>0</v>
      </c>
      <c r="N248">
        <f t="shared" si="127"/>
        <v>1.2952153409826805</v>
      </c>
      <c r="O248">
        <f t="shared" si="128"/>
        <v>19.745542101757742</v>
      </c>
      <c r="P248">
        <f t="shared" si="129"/>
        <v>0.94445843229985726</v>
      </c>
      <c r="Q248">
        <f t="shared" si="148"/>
        <v>0</v>
      </c>
      <c r="R248">
        <f t="shared" si="155"/>
        <v>0</v>
      </c>
      <c r="S248">
        <f t="shared" si="130"/>
        <v>1.2660751730249806</v>
      </c>
      <c r="T248">
        <f t="shared" si="131"/>
        <v>19.788704544038836</v>
      </c>
      <c r="U248">
        <f t="shared" si="132"/>
        <v>0.90129599001876315</v>
      </c>
      <c r="V248">
        <f t="shared" si="149"/>
        <v>0</v>
      </c>
      <c r="W248">
        <f t="shared" si="156"/>
        <v>0</v>
      </c>
      <c r="X248">
        <f t="shared" si="133"/>
        <v>1.1793381678235104</v>
      </c>
      <c r="Y248">
        <f t="shared" si="134"/>
        <v>20.055526254869797</v>
      </c>
      <c r="Z248">
        <f t="shared" si="135"/>
        <v>0.63447427918780264</v>
      </c>
      <c r="AA248">
        <f t="shared" si="150"/>
        <v>1</v>
      </c>
      <c r="AB248">
        <f t="shared" si="157"/>
        <v>1</v>
      </c>
      <c r="AC248">
        <f t="shared" si="136"/>
        <v>0.64747518633402301</v>
      </c>
      <c r="AD248">
        <f t="shared" si="137"/>
        <v>20.045545000235879</v>
      </c>
      <c r="AE248">
        <f t="shared" si="138"/>
        <v>0.64445553382171994</v>
      </c>
      <c r="AF248">
        <f t="shared" si="151"/>
        <v>1</v>
      </c>
      <c r="AG248">
        <f t="shared" si="158"/>
        <v>1</v>
      </c>
      <c r="AH248">
        <f t="shared" si="139"/>
        <v>0.65364396565603033</v>
      </c>
      <c r="AI248">
        <f t="shared" si="140"/>
        <v>19.968609024851734</v>
      </c>
      <c r="AJ248">
        <f t="shared" si="141"/>
        <v>0.72139150920586559</v>
      </c>
      <c r="AK248">
        <f t="shared" si="152"/>
        <v>1</v>
      </c>
      <c r="AL248">
        <f t="shared" si="159"/>
        <v>0</v>
      </c>
      <c r="AM248">
        <f t="shared" si="142"/>
        <v>0.54785760753343149</v>
      </c>
      <c r="AN248">
        <f t="shared" si="143"/>
        <v>0</v>
      </c>
      <c r="AO248">
        <f t="shared" si="144"/>
        <v>20.690000534057599</v>
      </c>
      <c r="AP248">
        <f>IF(AND(AO248&gt;0,AO247&gt;0),0,IF(AND(AO248&lt;0,AO247&lt;0),0,1))</f>
        <v>0</v>
      </c>
      <c r="AQ248">
        <v>0</v>
      </c>
      <c r="AR248">
        <f t="shared" si="145"/>
        <v>0</v>
      </c>
    </row>
    <row r="249" spans="1:44" x14ac:dyDescent="0.3">
      <c r="A249">
        <v>235</v>
      </c>
      <c r="B249" t="str">
        <f>HLOOKUP($B$14,BD_PRECOS!$A$1:$BX$251,A249+1,)</f>
        <v>2021-01-13</v>
      </c>
      <c r="C249">
        <f>HLOOKUP($C$1,BD_PRECOS!$A$1:$BX$251,$A249+1,)</f>
        <v>3.87489891052246</v>
      </c>
      <c r="D249">
        <f>HLOOKUP($C$2,BD_PRECOS!$A$1:$CD$251,$A249+1,)</f>
        <v>20.700000762939499</v>
      </c>
      <c r="E249">
        <f t="shared" si="122"/>
        <v>19.862519001069067</v>
      </c>
      <c r="F249">
        <f t="shared" si="123"/>
        <v>0.837481761870432</v>
      </c>
      <c r="G249">
        <f t="shared" si="146"/>
        <v>0</v>
      </c>
      <c r="H249">
        <f t="shared" si="153"/>
        <v>0</v>
      </c>
      <c r="I249">
        <f t="shared" si="124"/>
        <v>1.1217968671249208</v>
      </c>
      <c r="J249">
        <f t="shared" si="125"/>
        <v>19.906498780942268</v>
      </c>
      <c r="K249">
        <f t="shared" si="126"/>
        <v>0.7935019819972311</v>
      </c>
      <c r="L249">
        <f t="shared" si="147"/>
        <v>0</v>
      </c>
      <c r="M249">
        <f t="shared" si="154"/>
        <v>0</v>
      </c>
      <c r="N249">
        <f t="shared" si="127"/>
        <v>1.078775952986412</v>
      </c>
      <c r="O249">
        <f t="shared" si="128"/>
        <v>19.895867350583288</v>
      </c>
      <c r="P249">
        <f t="shared" si="129"/>
        <v>0.80413341235621161</v>
      </c>
      <c r="Q249">
        <f t="shared" si="148"/>
        <v>0</v>
      </c>
      <c r="R249">
        <f t="shared" si="155"/>
        <v>0</v>
      </c>
      <c r="S249">
        <f t="shared" si="130"/>
        <v>1.0779652278659766</v>
      </c>
      <c r="T249">
        <f t="shared" si="131"/>
        <v>19.945589098852672</v>
      </c>
      <c r="U249">
        <f t="shared" si="132"/>
        <v>0.75441166408682747</v>
      </c>
      <c r="V249">
        <f t="shared" si="149"/>
        <v>0</v>
      </c>
      <c r="W249">
        <f t="shared" si="156"/>
        <v>0</v>
      </c>
      <c r="X249">
        <f t="shared" si="133"/>
        <v>0.98714127163743715</v>
      </c>
      <c r="Y249">
        <f t="shared" si="134"/>
        <v>20.205563356986353</v>
      </c>
      <c r="Z249">
        <f t="shared" si="135"/>
        <v>0.49443740595314623</v>
      </c>
      <c r="AA249">
        <f t="shared" si="150"/>
        <v>0</v>
      </c>
      <c r="AB249">
        <f t="shared" si="157"/>
        <v>0</v>
      </c>
      <c r="AC249">
        <f t="shared" si="136"/>
        <v>0.50456884077292119</v>
      </c>
      <c r="AD249">
        <f t="shared" si="137"/>
        <v>20.190924690727265</v>
      </c>
      <c r="AE249">
        <f t="shared" si="138"/>
        <v>0.50907607221223472</v>
      </c>
      <c r="AF249">
        <f t="shared" si="151"/>
        <v>0</v>
      </c>
      <c r="AG249">
        <f t="shared" si="158"/>
        <v>0</v>
      </c>
      <c r="AH249">
        <f t="shared" si="139"/>
        <v>0.51633430888259368</v>
      </c>
      <c r="AI249">
        <f t="shared" si="140"/>
        <v>20.090444381741367</v>
      </c>
      <c r="AJ249">
        <f t="shared" si="141"/>
        <v>0.60955638119813216</v>
      </c>
      <c r="AK249">
        <f t="shared" si="152"/>
        <v>0</v>
      </c>
      <c r="AL249">
        <f t="shared" si="159"/>
        <v>0</v>
      </c>
      <c r="AM249">
        <f t="shared" si="142"/>
        <v>0.46292491164412181</v>
      </c>
      <c r="AN249">
        <f t="shared" si="143"/>
        <v>0</v>
      </c>
      <c r="AO249">
        <f t="shared" si="144"/>
        <v>20.700000762939499</v>
      </c>
      <c r="AP249">
        <f t="shared" si="160"/>
        <v>0</v>
      </c>
      <c r="AQ249">
        <f>IF(AND(AP249=1,AP248=1),0,AP249)</f>
        <v>0</v>
      </c>
      <c r="AR249">
        <f t="shared" si="145"/>
        <v>0</v>
      </c>
    </row>
    <row r="250" spans="1:44" x14ac:dyDescent="0.3">
      <c r="A250">
        <v>236</v>
      </c>
      <c r="B250" t="str">
        <f>HLOOKUP($B$14,BD_PRECOS!$A$1:$BX$251,A250+1,)</f>
        <v>2021-01-14</v>
      </c>
      <c r="C250">
        <f>HLOOKUP($C$1,BD_PRECOS!$A$1:$BX$251,$A250+1,)</f>
        <v>3.92483305931091</v>
      </c>
      <c r="D250">
        <f>HLOOKUP($C$2,BD_PRECOS!$A$1:$CD$251,$A250+1,)</f>
        <v>20.7399997711182</v>
      </c>
      <c r="E250">
        <f t="shared" si="122"/>
        <v>19.994962023126376</v>
      </c>
      <c r="F250">
        <f t="shared" si="123"/>
        <v>0.7450377479918231</v>
      </c>
      <c r="G250">
        <f t="shared" si="146"/>
        <v>0</v>
      </c>
      <c r="H250">
        <f t="shared" si="153"/>
        <v>0</v>
      </c>
      <c r="I250">
        <f t="shared" si="124"/>
        <v>0.9979692091686867</v>
      </c>
      <c r="J250">
        <f t="shared" si="125"/>
        <v>20.047501351003937</v>
      </c>
      <c r="K250">
        <f t="shared" si="126"/>
        <v>0.6924984201142621</v>
      </c>
      <c r="L250">
        <f t="shared" si="147"/>
        <v>0</v>
      </c>
      <c r="M250">
        <f t="shared" si="154"/>
        <v>0</v>
      </c>
      <c r="N250">
        <f t="shared" si="127"/>
        <v>0.94146033664595763</v>
      </c>
      <c r="O250">
        <f t="shared" si="128"/>
        <v>20.021137793147474</v>
      </c>
      <c r="P250">
        <f t="shared" si="129"/>
        <v>0.71886197797072526</v>
      </c>
      <c r="Q250">
        <f t="shared" si="148"/>
        <v>0</v>
      </c>
      <c r="R250">
        <f t="shared" si="155"/>
        <v>0</v>
      </c>
      <c r="S250">
        <f t="shared" si="130"/>
        <v>0.96365628387063462</v>
      </c>
      <c r="T250">
        <f t="shared" si="131"/>
        <v>20.076325603641841</v>
      </c>
      <c r="U250">
        <f t="shared" si="132"/>
        <v>0.66367416747635843</v>
      </c>
      <c r="V250">
        <f t="shared" si="149"/>
        <v>0</v>
      </c>
      <c r="W250">
        <f t="shared" si="156"/>
        <v>0</v>
      </c>
      <c r="X250">
        <f t="shared" si="133"/>
        <v>0.86841202598390344</v>
      </c>
      <c r="Y250">
        <f t="shared" si="134"/>
        <v>20.330593678439541</v>
      </c>
      <c r="Z250">
        <f t="shared" si="135"/>
        <v>0.40940609267865824</v>
      </c>
      <c r="AA250">
        <f t="shared" si="150"/>
        <v>0</v>
      </c>
      <c r="AB250">
        <f t="shared" si="157"/>
        <v>0</v>
      </c>
      <c r="AC250">
        <f t="shared" si="136"/>
        <v>0.41779516497143221</v>
      </c>
      <c r="AD250">
        <f t="shared" si="137"/>
        <v>20.312073854357351</v>
      </c>
      <c r="AE250">
        <f t="shared" si="138"/>
        <v>0.42792591676084868</v>
      </c>
      <c r="AF250">
        <f t="shared" si="151"/>
        <v>0</v>
      </c>
      <c r="AG250">
        <f t="shared" si="158"/>
        <v>0</v>
      </c>
      <c r="AH250">
        <f t="shared" si="139"/>
        <v>0.43402714160870537</v>
      </c>
      <c r="AI250">
        <f t="shared" si="140"/>
        <v>20.191973361049701</v>
      </c>
      <c r="AJ250">
        <f t="shared" si="141"/>
        <v>0.54802641006849839</v>
      </c>
      <c r="AK250">
        <f t="shared" si="152"/>
        <v>0</v>
      </c>
      <c r="AL250">
        <f t="shared" si="159"/>
        <v>0</v>
      </c>
      <c r="AM250">
        <f t="shared" si="142"/>
        <v>0.41619624580247488</v>
      </c>
      <c r="AN250">
        <f t="shared" si="143"/>
        <v>0</v>
      </c>
      <c r="AO250">
        <f t="shared" si="144"/>
        <v>20.7399997711182</v>
      </c>
      <c r="AP250">
        <f t="shared" si="160"/>
        <v>0</v>
      </c>
      <c r="AQ250">
        <f>IF(AND(AP250=1,AP249=1),0,AP250)</f>
        <v>0</v>
      </c>
      <c r="AR250">
        <f t="shared" si="145"/>
        <v>0</v>
      </c>
    </row>
    <row r="251" spans="1:44" x14ac:dyDescent="0.3">
      <c r="A251">
        <v>237</v>
      </c>
      <c r="B251" t="str">
        <f>HLOOKUP($B$14,BD_PRECOS!$A$1:$BX$251,A251+1,)</f>
        <v>2021-01-15</v>
      </c>
      <c r="C251">
        <f>HLOOKUP($C$1,BD_PRECOS!$A$1:$BX$251,$A251+1,)</f>
        <v>3.8549249172210698</v>
      </c>
      <c r="D251">
        <f>HLOOKUP($C$2,BD_PRECOS!$A$1:$CD$251,$A251+1,)</f>
        <v>21.360000610351602</v>
      </c>
      <c r="E251">
        <f t="shared" si="122"/>
        <v>19.809540906927598</v>
      </c>
      <c r="F251">
        <f t="shared" si="123"/>
        <v>1.5504597034240035</v>
      </c>
      <c r="G251">
        <f t="shared" si="146"/>
        <v>0</v>
      </c>
      <c r="H251">
        <f t="shared" si="153"/>
        <v>0</v>
      </c>
      <c r="I251">
        <f t="shared" si="124"/>
        <v>2.0768223465785405</v>
      </c>
      <c r="J251">
        <f t="shared" si="125"/>
        <v>19.850096810382553</v>
      </c>
      <c r="K251">
        <f t="shared" si="126"/>
        <v>1.5099037999690488</v>
      </c>
      <c r="L251">
        <f t="shared" si="147"/>
        <v>0</v>
      </c>
      <c r="M251">
        <f t="shared" si="154"/>
        <v>0</v>
      </c>
      <c r="N251">
        <f t="shared" si="127"/>
        <v>2.0527332605138966</v>
      </c>
      <c r="O251">
        <f t="shared" si="128"/>
        <v>19.84575833618435</v>
      </c>
      <c r="P251">
        <f t="shared" si="129"/>
        <v>1.5142422741672519</v>
      </c>
      <c r="Q251">
        <f t="shared" si="148"/>
        <v>0</v>
      </c>
      <c r="R251">
        <f t="shared" si="155"/>
        <v>0</v>
      </c>
      <c r="S251">
        <f t="shared" si="130"/>
        <v>2.0298876940508559</v>
      </c>
      <c r="T251">
        <f t="shared" si="131"/>
        <v>19.893293623025713</v>
      </c>
      <c r="U251">
        <f t="shared" si="132"/>
        <v>1.4667069873258889</v>
      </c>
      <c r="V251">
        <f t="shared" si="149"/>
        <v>0</v>
      </c>
      <c r="W251">
        <f t="shared" si="156"/>
        <v>0</v>
      </c>
      <c r="X251">
        <f t="shared" si="133"/>
        <v>1.9191736680542035</v>
      </c>
      <c r="Y251">
        <f t="shared" si="134"/>
        <v>20.155550392636908</v>
      </c>
      <c r="Z251">
        <f t="shared" si="135"/>
        <v>1.2044502177146938</v>
      </c>
      <c r="AA251">
        <f t="shared" si="150"/>
        <v>0</v>
      </c>
      <c r="AB251">
        <f t="shared" si="157"/>
        <v>0</v>
      </c>
      <c r="AC251">
        <f t="shared" si="136"/>
        <v>1.2291304072139417</v>
      </c>
      <c r="AD251">
        <f t="shared" si="137"/>
        <v>20.142464215450751</v>
      </c>
      <c r="AE251">
        <f t="shared" si="138"/>
        <v>1.2175363949008506</v>
      </c>
      <c r="AF251">
        <f t="shared" si="151"/>
        <v>0</v>
      </c>
      <c r="AG251">
        <f t="shared" si="158"/>
        <v>0</v>
      </c>
      <c r="AH251">
        <f t="shared" si="139"/>
        <v>1.234895622315652</v>
      </c>
      <c r="AI251">
        <f t="shared" si="140"/>
        <v>20.049832111345147</v>
      </c>
      <c r="AJ251">
        <f t="shared" si="141"/>
        <v>1.3101684990064548</v>
      </c>
      <c r="AK251">
        <f t="shared" si="152"/>
        <v>0</v>
      </c>
      <c r="AL251">
        <f t="shared" si="159"/>
        <v>0</v>
      </c>
      <c r="AM251">
        <f t="shared" si="142"/>
        <v>0.99500170181030878</v>
      </c>
      <c r="AN251">
        <f t="shared" si="143"/>
        <v>0</v>
      </c>
      <c r="AO251">
        <f t="shared" si="144"/>
        <v>21.360000610351602</v>
      </c>
      <c r="AP251">
        <f>AP252</f>
        <v>0</v>
      </c>
      <c r="AQ251">
        <v>0</v>
      </c>
      <c r="AR251">
        <f t="shared" si="145"/>
        <v>0</v>
      </c>
    </row>
    <row r="252" spans="1:44" x14ac:dyDescent="0.3">
      <c r="A252">
        <v>238</v>
      </c>
      <c r="B252" t="str">
        <f>HLOOKUP($B$14,BD_PRECOS!$A$1:$BX$251,A252+1,)</f>
        <v>2021-01-19</v>
      </c>
      <c r="C252">
        <f>HLOOKUP($C$1,BD_PRECOS!$A$1:$BX$251,$A252+1,)</f>
        <v>3.76504325866699</v>
      </c>
      <c r="D252">
        <f>HLOOKUP($C$2,BD_PRECOS!$A$1:$CD$251,$A252+1,)</f>
        <v>21.100000381469702</v>
      </c>
      <c r="E252">
        <f t="shared" si="122"/>
        <v>19.571142961328107</v>
      </c>
      <c r="F252">
        <f t="shared" si="123"/>
        <v>1.5288574201415948</v>
      </c>
      <c r="G252">
        <f t="shared" si="146"/>
        <v>0</v>
      </c>
      <c r="H252">
        <f t="shared" si="153"/>
        <v>0</v>
      </c>
      <c r="I252">
        <f t="shared" si="124"/>
        <v>2.0478863448501823</v>
      </c>
      <c r="J252">
        <f t="shared" si="125"/>
        <v>19.596291645680072</v>
      </c>
      <c r="K252">
        <f t="shared" si="126"/>
        <v>1.5037087357896297</v>
      </c>
      <c r="L252">
        <f t="shared" si="147"/>
        <v>0</v>
      </c>
      <c r="M252">
        <f t="shared" si="154"/>
        <v>0</v>
      </c>
      <c r="N252">
        <f t="shared" si="127"/>
        <v>2.0443109926234704</v>
      </c>
      <c r="O252">
        <f t="shared" si="128"/>
        <v>19.620271061069793</v>
      </c>
      <c r="P252">
        <f t="shared" si="129"/>
        <v>1.4797293203999082</v>
      </c>
      <c r="Q252">
        <f t="shared" si="148"/>
        <v>0</v>
      </c>
      <c r="R252">
        <f t="shared" si="155"/>
        <v>0</v>
      </c>
      <c r="S252">
        <f t="shared" si="130"/>
        <v>1.9836220327806311</v>
      </c>
      <c r="T252">
        <f t="shared" si="131"/>
        <v>19.657967415027315</v>
      </c>
      <c r="U252">
        <f t="shared" si="132"/>
        <v>1.4420329664423868</v>
      </c>
      <c r="V252">
        <f t="shared" si="149"/>
        <v>0</v>
      </c>
      <c r="W252">
        <f t="shared" si="156"/>
        <v>0</v>
      </c>
      <c r="X252">
        <f t="shared" si="133"/>
        <v>1.8868879207482794</v>
      </c>
      <c r="Y252">
        <f t="shared" si="134"/>
        <v>19.930495336439343</v>
      </c>
      <c r="Z252">
        <f t="shared" si="135"/>
        <v>1.169505045030359</v>
      </c>
      <c r="AA252">
        <f t="shared" si="150"/>
        <v>0</v>
      </c>
      <c r="AB252">
        <f t="shared" si="157"/>
        <v>0</v>
      </c>
      <c r="AC252">
        <f t="shared" si="136"/>
        <v>1.1934691787962535</v>
      </c>
      <c r="AD252">
        <f t="shared" si="137"/>
        <v>19.924395258159734</v>
      </c>
      <c r="AE252">
        <f t="shared" si="138"/>
        <v>1.1756051233099676</v>
      </c>
      <c r="AF252">
        <f t="shared" si="151"/>
        <v>0</v>
      </c>
      <c r="AG252">
        <f t="shared" si="158"/>
        <v>0</v>
      </c>
      <c r="AH252">
        <f t="shared" si="139"/>
        <v>1.1923665086541857</v>
      </c>
      <c r="AI252">
        <f t="shared" si="140"/>
        <v>19.86707956077705</v>
      </c>
      <c r="AJ252">
        <f t="shared" si="141"/>
        <v>1.2329208206926516</v>
      </c>
      <c r="AK252">
        <f t="shared" si="152"/>
        <v>0</v>
      </c>
      <c r="AL252">
        <f t="shared" si="159"/>
        <v>0</v>
      </c>
      <c r="AM252">
        <f t="shared" si="142"/>
        <v>0.93633629240578098</v>
      </c>
      <c r="AN252">
        <f t="shared" si="143"/>
        <v>0</v>
      </c>
      <c r="AO252">
        <f t="shared" si="144"/>
        <v>21.100000381469702</v>
      </c>
      <c r="AP252">
        <f>IF(AND(AO252&gt;0,AO251&gt;0),0,IF(AND(AO252&lt;0,AO251&lt;0),0,1))</f>
        <v>0</v>
      </c>
      <c r="AQ252">
        <v>0</v>
      </c>
      <c r="AR252">
        <f t="shared" si="145"/>
        <v>0</v>
      </c>
    </row>
    <row r="253" spans="1:44" x14ac:dyDescent="0.3">
      <c r="A253">
        <v>239</v>
      </c>
      <c r="B253" t="str">
        <f>HLOOKUP($B$14,BD_PRECOS!$A$1:$BX$251,A253+1,)</f>
        <v>2021-01-20</v>
      </c>
      <c r="C253">
        <f>HLOOKUP($C$1,BD_PRECOS!$A$1:$BX$251,$A253+1,)</f>
        <v>3.7450697422027601</v>
      </c>
      <c r="D253">
        <f>HLOOKUP($C$2,BD_PRECOS!$A$1:$CD$251,$A253+1,)</f>
        <v>21.030000686645501</v>
      </c>
      <c r="E253">
        <f t="shared" si="122"/>
        <v>19.518166131927423</v>
      </c>
      <c r="F253">
        <f t="shared" si="123"/>
        <v>1.511834554718078</v>
      </c>
      <c r="G253">
        <f t="shared" si="146"/>
        <v>0</v>
      </c>
      <c r="H253">
        <f t="shared" si="153"/>
        <v>0</v>
      </c>
      <c r="I253">
        <f t="shared" si="124"/>
        <v>2.0250844189205468</v>
      </c>
      <c r="J253">
        <f t="shared" si="125"/>
        <v>19.539891021599004</v>
      </c>
      <c r="K253">
        <f t="shared" si="126"/>
        <v>1.4901096650464964</v>
      </c>
      <c r="L253">
        <f t="shared" si="147"/>
        <v>0</v>
      </c>
      <c r="M253">
        <f t="shared" si="154"/>
        <v>0</v>
      </c>
      <c r="N253">
        <f t="shared" si="127"/>
        <v>2.0258228844227473</v>
      </c>
      <c r="O253">
        <f t="shared" si="128"/>
        <v>19.570163242918383</v>
      </c>
      <c r="P253">
        <f t="shared" si="129"/>
        <v>1.4598374437271175</v>
      </c>
      <c r="Q253">
        <f t="shared" si="148"/>
        <v>0</v>
      </c>
      <c r="R253">
        <f t="shared" si="155"/>
        <v>0</v>
      </c>
      <c r="S253">
        <f t="shared" si="130"/>
        <v>1.9569563687990328</v>
      </c>
      <c r="T253">
        <f t="shared" si="131"/>
        <v>19.605673187645063</v>
      </c>
      <c r="U253">
        <f t="shared" si="132"/>
        <v>1.4243274990004373</v>
      </c>
      <c r="V253">
        <f t="shared" si="149"/>
        <v>0</v>
      </c>
      <c r="W253">
        <f t="shared" si="156"/>
        <v>0</v>
      </c>
      <c r="X253">
        <f t="shared" si="133"/>
        <v>1.863720466588173</v>
      </c>
      <c r="Y253">
        <f t="shared" si="134"/>
        <v>19.880483566044433</v>
      </c>
      <c r="Z253">
        <f t="shared" si="135"/>
        <v>1.1495171206010681</v>
      </c>
      <c r="AA253">
        <f t="shared" si="150"/>
        <v>0</v>
      </c>
      <c r="AB253">
        <f t="shared" si="157"/>
        <v>0</v>
      </c>
      <c r="AC253">
        <f t="shared" si="136"/>
        <v>1.1730716851250329</v>
      </c>
      <c r="AD253">
        <f t="shared" si="137"/>
        <v>19.875935939775339</v>
      </c>
      <c r="AE253">
        <f t="shared" si="138"/>
        <v>1.1540647468701621</v>
      </c>
      <c r="AF253">
        <f t="shared" si="151"/>
        <v>0</v>
      </c>
      <c r="AG253">
        <f t="shared" si="158"/>
        <v>0</v>
      </c>
      <c r="AH253">
        <f t="shared" si="139"/>
        <v>1.1705190167188724</v>
      </c>
      <c r="AI253">
        <f t="shared" si="140"/>
        <v>19.826468259913529</v>
      </c>
      <c r="AJ253">
        <f t="shared" si="141"/>
        <v>1.2035324267319716</v>
      </c>
      <c r="AK253">
        <f t="shared" si="152"/>
        <v>0</v>
      </c>
      <c r="AL253">
        <f t="shared" si="159"/>
        <v>0</v>
      </c>
      <c r="AM253">
        <f t="shared" si="142"/>
        <v>0.91401740592169645</v>
      </c>
      <c r="AN253">
        <f t="shared" si="143"/>
        <v>0</v>
      </c>
      <c r="AO253">
        <f t="shared" si="144"/>
        <v>21.030000686645501</v>
      </c>
      <c r="AP253">
        <f t="shared" si="160"/>
        <v>0</v>
      </c>
      <c r="AQ253">
        <f>IF(AND(AP253=1,AP252=1),0,AP253)</f>
        <v>0</v>
      </c>
      <c r="AR253">
        <f t="shared" si="145"/>
        <v>0</v>
      </c>
    </row>
    <row r="254" spans="1:44" x14ac:dyDescent="0.3">
      <c r="A254">
        <v>240</v>
      </c>
      <c r="B254" t="str">
        <f>HLOOKUP($B$14,BD_PRECOS!$A$1:$BX$251,A254+1,)</f>
        <v>2021-01-21</v>
      </c>
      <c r="C254">
        <f>HLOOKUP($C$1,BD_PRECOS!$A$1:$BX$251,$A254+1,)</f>
        <v>3.6551880836486799</v>
      </c>
      <c r="D254">
        <f>HLOOKUP($C$2,BD_PRECOS!$A$1:$CD$251,$A254+1,)</f>
        <v>20.889999389648398</v>
      </c>
      <c r="E254">
        <f t="shared" si="122"/>
        <v>19.279768186327935</v>
      </c>
      <c r="F254">
        <f t="shared" si="123"/>
        <v>1.6102312033204633</v>
      </c>
      <c r="G254">
        <f t="shared" si="146"/>
        <v>0</v>
      </c>
      <c r="H254">
        <f t="shared" si="153"/>
        <v>0</v>
      </c>
      <c r="I254">
        <f t="shared" si="124"/>
        <v>2.1568855603462689</v>
      </c>
      <c r="J254">
        <f t="shared" si="125"/>
        <v>19.28608585689652</v>
      </c>
      <c r="K254">
        <f t="shared" si="126"/>
        <v>1.6039135327518785</v>
      </c>
      <c r="L254">
        <f t="shared" si="147"/>
        <v>0</v>
      </c>
      <c r="M254">
        <f t="shared" si="154"/>
        <v>0</v>
      </c>
      <c r="N254">
        <f t="shared" si="127"/>
        <v>2.180540677979363</v>
      </c>
      <c r="O254">
        <f t="shared" si="128"/>
        <v>19.344675967803823</v>
      </c>
      <c r="P254">
        <f t="shared" si="129"/>
        <v>1.5453234218445751</v>
      </c>
      <c r="Q254">
        <f t="shared" si="148"/>
        <v>0</v>
      </c>
      <c r="R254">
        <f t="shared" si="155"/>
        <v>0</v>
      </c>
      <c r="S254">
        <f t="shared" si="130"/>
        <v>2.0715529151739895</v>
      </c>
      <c r="T254">
        <f t="shared" si="131"/>
        <v>19.370346979646662</v>
      </c>
      <c r="U254">
        <f t="shared" si="132"/>
        <v>1.5196524100017363</v>
      </c>
      <c r="V254">
        <f t="shared" si="149"/>
        <v>0</v>
      </c>
      <c r="W254">
        <f t="shared" si="156"/>
        <v>0</v>
      </c>
      <c r="X254">
        <f t="shared" si="133"/>
        <v>1.9884523051109104</v>
      </c>
      <c r="Y254">
        <f t="shared" si="134"/>
        <v>19.655428509846864</v>
      </c>
      <c r="Z254">
        <f t="shared" si="135"/>
        <v>1.2345708798015345</v>
      </c>
      <c r="AA254">
        <f t="shared" si="150"/>
        <v>0</v>
      </c>
      <c r="AB254">
        <f t="shared" si="157"/>
        <v>0</v>
      </c>
      <c r="AC254">
        <f t="shared" si="136"/>
        <v>1.2598682667882437</v>
      </c>
      <c r="AD254">
        <f t="shared" si="137"/>
        <v>19.657866982484322</v>
      </c>
      <c r="AE254">
        <f t="shared" si="138"/>
        <v>1.2321324071640767</v>
      </c>
      <c r="AF254">
        <f t="shared" si="151"/>
        <v>0</v>
      </c>
      <c r="AG254">
        <f t="shared" si="158"/>
        <v>0</v>
      </c>
      <c r="AH254">
        <f t="shared" si="139"/>
        <v>1.2496997396484988</v>
      </c>
      <c r="AI254">
        <f t="shared" si="140"/>
        <v>19.643715709345432</v>
      </c>
      <c r="AJ254">
        <f t="shared" si="141"/>
        <v>1.246283680302966</v>
      </c>
      <c r="AK254">
        <f t="shared" si="152"/>
        <v>0</v>
      </c>
      <c r="AL254">
        <f t="shared" si="159"/>
        <v>0</v>
      </c>
      <c r="AM254">
        <f t="shared" si="142"/>
        <v>0.94648465734006071</v>
      </c>
      <c r="AN254">
        <f t="shared" si="143"/>
        <v>0</v>
      </c>
      <c r="AO254">
        <f t="shared" si="144"/>
        <v>20.889999389648398</v>
      </c>
      <c r="AP254">
        <f t="shared" si="160"/>
        <v>0</v>
      </c>
      <c r="AQ254">
        <f>IF(AND(AP254=1,AP253=1),0,AP254)</f>
        <v>0</v>
      </c>
      <c r="AR254">
        <f t="shared" si="145"/>
        <v>0</v>
      </c>
    </row>
    <row r="255" spans="1:44" x14ac:dyDescent="0.3">
      <c r="A255">
        <v>241</v>
      </c>
      <c r="B255" t="str">
        <f>HLOOKUP($B$14,BD_PRECOS!$A$1:$BX$251,A255+1,)</f>
        <v>2021-01-22</v>
      </c>
      <c r="C255">
        <f>HLOOKUP($C$1,BD_PRECOS!$A$1:$BX$251,$A255+1,)</f>
        <v>3.5852799415588401</v>
      </c>
      <c r="D255">
        <f>HLOOKUP($C$2,BD_PRECOS!$A$1:$CD$251,$A255+1,)</f>
        <v>20.7399997711182</v>
      </c>
      <c r="E255">
        <f t="shared" si="122"/>
        <v>19.094347070129153</v>
      </c>
      <c r="F255">
        <f t="shared" si="123"/>
        <v>1.6456527009890465</v>
      </c>
      <c r="G255">
        <f t="shared" si="146"/>
        <v>0</v>
      </c>
      <c r="H255">
        <f t="shared" si="153"/>
        <v>0</v>
      </c>
      <c r="I255">
        <f t="shared" si="124"/>
        <v>2.2043322355129535</v>
      </c>
      <c r="J255">
        <f t="shared" si="125"/>
        <v>19.088681316275135</v>
      </c>
      <c r="K255">
        <f t="shared" si="126"/>
        <v>1.6513184548430644</v>
      </c>
      <c r="L255">
        <f t="shared" si="147"/>
        <v>0</v>
      </c>
      <c r="M255">
        <f t="shared" si="154"/>
        <v>0</v>
      </c>
      <c r="N255">
        <f t="shared" si="127"/>
        <v>2.244988267481848</v>
      </c>
      <c r="O255">
        <f t="shared" si="128"/>
        <v>19.169296510840699</v>
      </c>
      <c r="P255">
        <f t="shared" si="129"/>
        <v>1.5707032602775008</v>
      </c>
      <c r="Q255">
        <f t="shared" si="148"/>
        <v>0</v>
      </c>
      <c r="R255">
        <f t="shared" si="155"/>
        <v>0</v>
      </c>
      <c r="S255">
        <f t="shared" si="130"/>
        <v>2.1055753583397157</v>
      </c>
      <c r="T255">
        <f t="shared" si="131"/>
        <v>19.187314999030537</v>
      </c>
      <c r="U255">
        <f t="shared" si="132"/>
        <v>1.5526847720876624</v>
      </c>
      <c r="V255">
        <f t="shared" si="149"/>
        <v>0</v>
      </c>
      <c r="W255">
        <f t="shared" si="156"/>
        <v>0</v>
      </c>
      <c r="X255">
        <f t="shared" si="133"/>
        <v>2.0316748710744936</v>
      </c>
      <c r="Y255">
        <f t="shared" si="134"/>
        <v>19.480385224044234</v>
      </c>
      <c r="Z255">
        <f t="shared" si="135"/>
        <v>1.2596145470739657</v>
      </c>
      <c r="AA255">
        <f t="shared" si="150"/>
        <v>0</v>
      </c>
      <c r="AB255">
        <f t="shared" si="157"/>
        <v>0</v>
      </c>
      <c r="AC255">
        <f t="shared" si="136"/>
        <v>1.2854250996900627</v>
      </c>
      <c r="AD255">
        <f t="shared" si="137"/>
        <v>19.488257343577722</v>
      </c>
      <c r="AE255">
        <f t="shared" si="138"/>
        <v>1.2517424275404778</v>
      </c>
      <c r="AF255">
        <f t="shared" si="151"/>
        <v>0</v>
      </c>
      <c r="AG255">
        <f t="shared" si="158"/>
        <v>0</v>
      </c>
      <c r="AH255">
        <f t="shared" si="139"/>
        <v>1.2695893531481515</v>
      </c>
      <c r="AI255">
        <f t="shared" si="140"/>
        <v>19.501574459640878</v>
      </c>
      <c r="AJ255">
        <f t="shared" si="141"/>
        <v>1.2384253114773216</v>
      </c>
      <c r="AK255">
        <f t="shared" si="152"/>
        <v>0</v>
      </c>
      <c r="AL255">
        <f t="shared" si="159"/>
        <v>0</v>
      </c>
      <c r="AM255">
        <f t="shared" si="142"/>
        <v>0.94051665371236026</v>
      </c>
      <c r="AN255">
        <f t="shared" si="143"/>
        <v>0</v>
      </c>
      <c r="AO255">
        <f t="shared" si="144"/>
        <v>20.7399997711182</v>
      </c>
      <c r="AP255">
        <f>AP256</f>
        <v>0</v>
      </c>
      <c r="AQ255">
        <v>0</v>
      </c>
      <c r="AR255">
        <f t="shared" si="145"/>
        <v>0</v>
      </c>
    </row>
    <row r="256" spans="1:44" x14ac:dyDescent="0.3">
      <c r="A256">
        <v>242</v>
      </c>
      <c r="B256" t="str">
        <f>HLOOKUP($B$14,BD_PRECOS!$A$1:$BX$251,A256+1,)</f>
        <v>2021-01-26</v>
      </c>
      <c r="C256">
        <f>HLOOKUP($C$1,BD_PRECOS!$A$1:$BX$251,$A256+1,)</f>
        <v>3.6651749610900901</v>
      </c>
      <c r="D256">
        <f>HLOOKUP($C$2,BD_PRECOS!$A$1:$CD$251,$A256+1,)</f>
        <v>20.670000076293899</v>
      </c>
      <c r="E256">
        <f t="shared" si="122"/>
        <v>19.306256917213489</v>
      </c>
      <c r="F256">
        <f t="shared" si="123"/>
        <v>1.3637431590804105</v>
      </c>
      <c r="G256">
        <f t="shared" si="146"/>
        <v>0</v>
      </c>
      <c r="H256">
        <f t="shared" si="153"/>
        <v>0</v>
      </c>
      <c r="I256">
        <f t="shared" si="124"/>
        <v>1.8267177544292974</v>
      </c>
      <c r="J256">
        <f>$D$6+$D$5*$C256</f>
        <v>19.31428650555673</v>
      </c>
      <c r="K256">
        <f>$D256-J256</f>
        <v>1.3557135707371692</v>
      </c>
      <c r="L256">
        <f t="shared" si="147"/>
        <v>0</v>
      </c>
      <c r="M256">
        <f t="shared" si="154"/>
        <v>0</v>
      </c>
      <c r="N256">
        <f>IF($D$7=0,0,K256/$D$7)</f>
        <v>1.8431096990677771</v>
      </c>
      <c r="O256">
        <f>$E$6+$E$5*$C256</f>
        <v>19.36973017594142</v>
      </c>
      <c r="P256">
        <f>$D256-O256</f>
        <v>1.3002699003524789</v>
      </c>
      <c r="Q256">
        <f t="shared" si="148"/>
        <v>0</v>
      </c>
      <c r="R256">
        <f t="shared" si="155"/>
        <v>0</v>
      </c>
      <c r="S256">
        <f>IF($E$7=0,0,P256/$E$7)</f>
        <v>1.7430512373733273</v>
      </c>
      <c r="T256">
        <f>$F$6+$F$5*$C256</f>
        <v>19.396494405448976</v>
      </c>
      <c r="U256">
        <f>$D256-T256</f>
        <v>1.2735056708449228</v>
      </c>
      <c r="V256">
        <f t="shared" si="149"/>
        <v>0</v>
      </c>
      <c r="W256">
        <f t="shared" si="156"/>
        <v>0</v>
      </c>
      <c r="X256">
        <f>IF($F$7=0,0,U256/$F$7)</f>
        <v>1.6663713820981667</v>
      </c>
      <c r="Y256">
        <f>$G$6+$G$5*$C256</f>
        <v>19.680434693532966</v>
      </c>
      <c r="Z256">
        <f>$D256-Y256</f>
        <v>0.98956538276093298</v>
      </c>
      <c r="AA256">
        <f t="shared" si="150"/>
        <v>0</v>
      </c>
      <c r="AB256">
        <f t="shared" si="157"/>
        <v>0</v>
      </c>
      <c r="AC256">
        <f>IF($G$7=0,0,Z256/$G$7)</f>
        <v>1.009842402773246</v>
      </c>
      <c r="AD256">
        <f>$H$6+$H$5*$C256</f>
        <v>19.682096930899561</v>
      </c>
      <c r="AE256">
        <f>$D256-AD256</f>
        <v>0.98790314539433766</v>
      </c>
      <c r="AF256">
        <f t="shared" si="151"/>
        <v>0</v>
      </c>
      <c r="AG256">
        <f t="shared" si="158"/>
        <v>0</v>
      </c>
      <c r="AH256">
        <f>IF($H$7=0,0,AE256/$H$7)</f>
        <v>1.0019883386062371</v>
      </c>
      <c r="AI256">
        <f>$I$6+$I$5*$C256</f>
        <v>19.664021602160378</v>
      </c>
      <c r="AJ256">
        <f>$D256-AI256</f>
        <v>1.0059784741335207</v>
      </c>
      <c r="AK256">
        <f t="shared" si="152"/>
        <v>0</v>
      </c>
      <c r="AL256">
        <f t="shared" si="159"/>
        <v>0</v>
      </c>
      <c r="AM256">
        <f>IF($I$7=0,0,AJ256/$I$7)</f>
        <v>0.76398592586102121</v>
      </c>
      <c r="AN256">
        <f>$J$6+$J$5*$C256</f>
        <v>0</v>
      </c>
      <c r="AO256">
        <f>$D256-AN256</f>
        <v>20.670000076293899</v>
      </c>
      <c r="AP256">
        <f>IF(AND(AO256&gt;0,AO255&gt;0),0,IF(AND(AO256&lt;0,AO255&lt;0),0,1))</f>
        <v>0</v>
      </c>
      <c r="AQ256">
        <v>0</v>
      </c>
      <c r="AR256">
        <f>IF($J$7=0,0,AO256/$J$7)</f>
        <v>0</v>
      </c>
    </row>
    <row r="257" spans="1:44" x14ac:dyDescent="0.3">
      <c r="A257">
        <v>243</v>
      </c>
      <c r="B257" t="str">
        <f>HLOOKUP($B$14,BD_PRECOS!$A$1:$BX$251,A257+1,)</f>
        <v>2021-01-27</v>
      </c>
      <c r="C257">
        <f>HLOOKUP($C$1,BD_PRECOS!$A$1:$BX$251,$A257+1,)</f>
        <v>4.1545305252075204</v>
      </c>
      <c r="D257">
        <f>HLOOKUP($C$2,BD_PRECOS!$A$1:$CD$251,$A257+1,)</f>
        <v>20.7600002288818</v>
      </c>
      <c r="E257">
        <f t="shared" si="122"/>
        <v>20.604200936382671</v>
      </c>
      <c r="F257">
        <f t="shared" si="123"/>
        <v>0.15579929249912894</v>
      </c>
      <c r="G257">
        <f t="shared" si="146"/>
        <v>0</v>
      </c>
      <c r="H257">
        <f t="shared" si="153"/>
        <v>0</v>
      </c>
      <c r="I257">
        <f t="shared" si="124"/>
        <v>0.20869130073407108</v>
      </c>
      <c r="J257">
        <f t="shared" ref="J257:J265" si="161">$D$6+$D$5*$C257</f>
        <v>20.696114250470572</v>
      </c>
      <c r="K257">
        <f t="shared" ref="K257:K265" si="162">$D257-J257</f>
        <v>6.388597841122845E-2</v>
      </c>
      <c r="L257">
        <f t="shared" si="147"/>
        <v>0</v>
      </c>
      <c r="M257">
        <f t="shared" si="154"/>
        <v>0</v>
      </c>
      <c r="N257">
        <f t="shared" ref="N257:N265" si="163">IF($D$7=0,0,K257/$D$7)</f>
        <v>8.6853793445575547E-2</v>
      </c>
      <c r="O257">
        <f t="shared" ref="O257:O265" si="164">$E$6+$E$5*$C257</f>
        <v>20.597382785940777</v>
      </c>
      <c r="P257">
        <f t="shared" ref="P257:P265" si="165">$D257-O257</f>
        <v>0.16261744294102343</v>
      </c>
      <c r="Q257">
        <f t="shared" si="148"/>
        <v>0</v>
      </c>
      <c r="R257">
        <f t="shared" si="155"/>
        <v>0</v>
      </c>
      <c r="S257">
        <f t="shared" ref="S257:S265" si="166">IF($E$7=0,0,P257/$E$7)</f>
        <v>0.21799361429500075</v>
      </c>
      <c r="T257">
        <f t="shared" ref="T257:T265" si="167">$F$6+$F$5*$C257</f>
        <v>20.677714524427813</v>
      </c>
      <c r="U257">
        <f t="shared" ref="U257:U265" si="168">$D257-T257</f>
        <v>8.2285704453987307E-2</v>
      </c>
      <c r="V257">
        <f t="shared" si="149"/>
        <v>0</v>
      </c>
      <c r="W257">
        <f t="shared" si="156"/>
        <v>0</v>
      </c>
      <c r="X257">
        <f t="shared" ref="X257:X265" si="169">IF($F$7=0,0,U257/$F$7)</f>
        <v>0.10767014721413776</v>
      </c>
      <c r="Y257">
        <f t="shared" ref="Y257:Y265" si="170">$G$6+$G$5*$C257</f>
        <v>20.905734112287863</v>
      </c>
      <c r="Z257">
        <f t="shared" ref="Z257:Z265" si="171">$D257-Y257</f>
        <v>-0.14573388340606286</v>
      </c>
      <c r="AA257">
        <f t="shared" si="150"/>
        <v>1</v>
      </c>
      <c r="AB257">
        <f t="shared" si="157"/>
        <v>1</v>
      </c>
      <c r="AC257">
        <f t="shared" ref="AC257:AC265" si="172">IF($G$7=0,0,Z257/$G$7)</f>
        <v>-0.14872009222235361</v>
      </c>
      <c r="AD257">
        <f t="shared" ref="AD257:AD265" si="173">$H$6+$H$5*$C257</f>
        <v>20.869360932569474</v>
      </c>
      <c r="AE257">
        <f t="shared" ref="AE257:AE265" si="174">$D257-AD257</f>
        <v>-0.10936070368767403</v>
      </c>
      <c r="AF257">
        <f t="shared" si="151"/>
        <v>1</v>
      </c>
      <c r="AG257">
        <f t="shared" si="158"/>
        <v>1</v>
      </c>
      <c r="AH257">
        <f t="shared" ref="AH257:AH265" si="175">IF($H$7=0,0,AE257/$H$7)</f>
        <v>-0.11091993208816192</v>
      </c>
      <c r="AI257">
        <f t="shared" ref="AI257:AI265" si="176">$I$6+$I$5*$C257</f>
        <v>20.659007441494232</v>
      </c>
      <c r="AJ257">
        <f t="shared" ref="AJ257:AJ265" si="177">$D257-AI257</f>
        <v>0.10099278738756823</v>
      </c>
      <c r="AK257">
        <f t="shared" si="152"/>
        <v>0</v>
      </c>
      <c r="AL257">
        <f t="shared" si="159"/>
        <v>0</v>
      </c>
      <c r="AM257">
        <f t="shared" ref="AM257:AM265" si="178">IF($I$7=0,0,AJ257/$I$7)</f>
        <v>7.6698528011779038E-2</v>
      </c>
      <c r="AN257">
        <f t="shared" ref="AN257:AN265" si="179">$J$6+$J$5*$C257</f>
        <v>0</v>
      </c>
      <c r="AO257">
        <f t="shared" ref="AO257:AO265" si="180">$D257-AN257</f>
        <v>20.7600002288818</v>
      </c>
      <c r="AP257">
        <f t="shared" si="160"/>
        <v>0</v>
      </c>
      <c r="AQ257">
        <f>IF(AND(AP257=1,AP256=1),0,AP257)</f>
        <v>0</v>
      </c>
      <c r="AR257">
        <f t="shared" ref="AR257:AR265" si="181">IF($J$7=0,0,AO257/$J$7)</f>
        <v>0</v>
      </c>
    </row>
    <row r="258" spans="1:44" x14ac:dyDescent="0.3">
      <c r="A258">
        <v>244</v>
      </c>
      <c r="B258" t="str">
        <f>HLOOKUP($B$14,BD_PRECOS!$A$1:$BX$251,A258+1,)</f>
        <v>2021-01-28</v>
      </c>
      <c r="C258">
        <f>HLOOKUP($C$1,BD_PRECOS!$A$1:$BX$251,$A258+1,)</f>
        <v>4.1245703697204599</v>
      </c>
      <c r="D258">
        <f>HLOOKUP($C$2,BD_PRECOS!$A$1:$CD$251,$A258+1,)</f>
        <v>20.920000076293899</v>
      </c>
      <c r="E258">
        <f t="shared" si="122"/>
        <v>20.524736008466824</v>
      </c>
      <c r="F258">
        <f t="shared" si="123"/>
        <v>0.39526406782707468</v>
      </c>
      <c r="G258">
        <f t="shared" si="146"/>
        <v>0</v>
      </c>
      <c r="H258">
        <f t="shared" si="153"/>
        <v>0</v>
      </c>
      <c r="I258">
        <f t="shared" si="124"/>
        <v>0.52945152141004426</v>
      </c>
      <c r="J258">
        <f t="shared" si="161"/>
        <v>20.611513650968615</v>
      </c>
      <c r="K258">
        <f t="shared" si="162"/>
        <v>0.30848642532528459</v>
      </c>
      <c r="L258">
        <f t="shared" si="147"/>
        <v>0</v>
      </c>
      <c r="M258">
        <f t="shared" si="154"/>
        <v>0</v>
      </c>
      <c r="N258">
        <f t="shared" si="163"/>
        <v>0.41939118617704568</v>
      </c>
      <c r="O258">
        <f t="shared" si="164"/>
        <v>20.522221357775528</v>
      </c>
      <c r="P258">
        <f t="shared" si="165"/>
        <v>0.39777871851837077</v>
      </c>
      <c r="Q258">
        <f t="shared" si="148"/>
        <v>0</v>
      </c>
      <c r="R258">
        <f t="shared" si="155"/>
        <v>0</v>
      </c>
      <c r="S258">
        <f t="shared" si="166"/>
        <v>0.5332344364245214</v>
      </c>
      <c r="T258">
        <f t="shared" si="167"/>
        <v>20.599273495465596</v>
      </c>
      <c r="U258">
        <f t="shared" si="168"/>
        <v>0.3207265808283033</v>
      </c>
      <c r="V258">
        <f t="shared" si="149"/>
        <v>0</v>
      </c>
      <c r="W258">
        <f t="shared" si="156"/>
        <v>0</v>
      </c>
      <c r="X258">
        <f t="shared" si="169"/>
        <v>0.41966801405437953</v>
      </c>
      <c r="Y258">
        <f t="shared" si="170"/>
        <v>20.83071675518412</v>
      </c>
      <c r="Z258">
        <f t="shared" si="171"/>
        <v>8.9283321109778768E-2</v>
      </c>
      <c r="AA258">
        <f t="shared" si="150"/>
        <v>1</v>
      </c>
      <c r="AB258">
        <f t="shared" si="157"/>
        <v>0</v>
      </c>
      <c r="AC258">
        <f t="shared" si="172"/>
        <v>9.1112810823593987E-2</v>
      </c>
      <c r="AD258">
        <f t="shared" si="173"/>
        <v>20.796672244215898</v>
      </c>
      <c r="AE258">
        <f t="shared" si="174"/>
        <v>0.12332783207800091</v>
      </c>
      <c r="AF258">
        <f t="shared" si="151"/>
        <v>1</v>
      </c>
      <c r="AG258">
        <f t="shared" si="158"/>
        <v>0</v>
      </c>
      <c r="AH258">
        <f t="shared" si="175"/>
        <v>0.12508619913181765</v>
      </c>
      <c r="AI258">
        <f t="shared" si="176"/>
        <v>20.598090732582115</v>
      </c>
      <c r="AJ258">
        <f t="shared" si="177"/>
        <v>0.32190934371178415</v>
      </c>
      <c r="AK258">
        <f t="shared" si="152"/>
        <v>0</v>
      </c>
      <c r="AL258">
        <f t="shared" si="159"/>
        <v>0</v>
      </c>
      <c r="AM258">
        <f t="shared" si="178"/>
        <v>0.24447263467619582</v>
      </c>
      <c r="AN258">
        <f t="shared" si="179"/>
        <v>0</v>
      </c>
      <c r="AO258">
        <f t="shared" si="180"/>
        <v>20.920000076293899</v>
      </c>
      <c r="AP258">
        <f t="shared" si="160"/>
        <v>0</v>
      </c>
      <c r="AQ258">
        <f>IF(AND(AP258=1,AP257=1),0,AP258)</f>
        <v>0</v>
      </c>
      <c r="AR258">
        <f t="shared" si="181"/>
        <v>0</v>
      </c>
    </row>
    <row r="259" spans="1:44" x14ac:dyDescent="0.3">
      <c r="A259">
        <v>245</v>
      </c>
      <c r="B259" t="str">
        <f>HLOOKUP($B$14,BD_PRECOS!$A$1:$BX$251,A259+1,)</f>
        <v>2021-01-29</v>
      </c>
      <c r="C259">
        <f>HLOOKUP($C$1,BD_PRECOS!$A$1:$BX$251,$A259+1,)</f>
        <v>4.1745042800903303</v>
      </c>
      <c r="D259">
        <f>HLOOKUP($C$2,BD_PRECOS!$A$1:$CD$251,$A259+1,)</f>
        <v>20.569999694824201</v>
      </c>
      <c r="E259">
        <f t="shared" si="122"/>
        <v>20.657178398153746</v>
      </c>
      <c r="F259">
        <f t="shared" si="123"/>
        <v>-8.7178703329545471E-2</v>
      </c>
      <c r="G259">
        <f t="shared" si="146"/>
        <v>1</v>
      </c>
      <c r="H259">
        <f t="shared" si="153"/>
        <v>1</v>
      </c>
      <c r="I259">
        <f t="shared" si="124"/>
        <v>-0.11677483705039453</v>
      </c>
      <c r="J259">
        <f t="shared" si="161"/>
        <v>20.752515547790964</v>
      </c>
      <c r="K259">
        <f t="shared" si="162"/>
        <v>-0.18251585296676254</v>
      </c>
      <c r="L259">
        <f t="shared" si="147"/>
        <v>1</v>
      </c>
      <c r="M259">
        <f t="shared" si="154"/>
        <v>1</v>
      </c>
      <c r="N259">
        <f t="shared" si="163"/>
        <v>-0.24813260418552321</v>
      </c>
      <c r="O259">
        <f t="shared" si="164"/>
        <v>20.647491202215953</v>
      </c>
      <c r="P259">
        <f t="shared" si="165"/>
        <v>-7.7491507391751924E-2</v>
      </c>
      <c r="Q259">
        <f t="shared" si="148"/>
        <v>1</v>
      </c>
      <c r="R259">
        <f t="shared" si="155"/>
        <v>1</v>
      </c>
      <c r="S259">
        <f t="shared" si="166"/>
        <v>-0.1038797159024462</v>
      </c>
      <c r="T259">
        <f t="shared" si="167"/>
        <v>20.730009376032413</v>
      </c>
      <c r="U259">
        <f t="shared" si="168"/>
        <v>-0.16000968120821213</v>
      </c>
      <c r="V259">
        <f t="shared" si="149"/>
        <v>1</v>
      </c>
      <c r="W259">
        <f t="shared" si="156"/>
        <v>1</v>
      </c>
      <c r="X259">
        <f t="shared" si="169"/>
        <v>-0.20937131237673476</v>
      </c>
      <c r="Y259">
        <f t="shared" si="170"/>
        <v>20.955746479660039</v>
      </c>
      <c r="Z259">
        <f t="shared" si="171"/>
        <v>-0.38574678483583824</v>
      </c>
      <c r="AA259">
        <f t="shared" si="150"/>
        <v>1</v>
      </c>
      <c r="AB259">
        <f t="shared" si="157"/>
        <v>0</v>
      </c>
      <c r="AC259">
        <f t="shared" si="172"/>
        <v>-0.3936510581785238</v>
      </c>
      <c r="AD259">
        <f t="shared" si="173"/>
        <v>20.917820829399929</v>
      </c>
      <c r="AE259">
        <f t="shared" si="174"/>
        <v>-0.34782113457572805</v>
      </c>
      <c r="AF259">
        <f t="shared" si="151"/>
        <v>1</v>
      </c>
      <c r="AG259">
        <f t="shared" si="158"/>
        <v>0</v>
      </c>
      <c r="AH259">
        <f t="shared" si="175"/>
        <v>-0.35278025218408998</v>
      </c>
      <c r="AI259">
        <f t="shared" si="176"/>
        <v>20.699619227124099</v>
      </c>
      <c r="AJ259">
        <f t="shared" si="177"/>
        <v>-0.12961953229989831</v>
      </c>
      <c r="AK259">
        <f t="shared" si="152"/>
        <v>1</v>
      </c>
      <c r="AL259">
        <f t="shared" si="159"/>
        <v>1</v>
      </c>
      <c r="AM259">
        <f t="shared" si="178"/>
        <v>-9.8438983477360881E-2</v>
      </c>
      <c r="AN259">
        <f t="shared" si="179"/>
        <v>0</v>
      </c>
      <c r="AO259">
        <f t="shared" si="180"/>
        <v>20.569999694824201</v>
      </c>
      <c r="AP259">
        <f>AP260</f>
        <v>0</v>
      </c>
      <c r="AQ259">
        <v>0</v>
      </c>
      <c r="AR259">
        <f t="shared" si="181"/>
        <v>0</v>
      </c>
    </row>
    <row r="260" spans="1:44" x14ac:dyDescent="0.3">
      <c r="A260">
        <v>246</v>
      </c>
      <c r="B260" t="str">
        <f>HLOOKUP($B$14,BD_PRECOS!$A$1:$BX$251,A260+1,)</f>
        <v>2021-02-01</v>
      </c>
      <c r="C260">
        <f>HLOOKUP($C$1,BD_PRECOS!$A$1:$BX$251,$A260+1,)</f>
        <v>4.1944780349731401</v>
      </c>
      <c r="D260">
        <f>HLOOKUP($C$2,BD_PRECOS!$A$1:$CD$251,$A260+1,)</f>
        <v>21.100000381469702</v>
      </c>
      <c r="E260">
        <f t="shared" si="122"/>
        <v>20.710155859924821</v>
      </c>
      <c r="F260">
        <f t="shared" si="123"/>
        <v>0.38984452154488025</v>
      </c>
      <c r="G260">
        <f t="shared" si="146"/>
        <v>1</v>
      </c>
      <c r="H260">
        <f t="shared" si="153"/>
        <v>0</v>
      </c>
      <c r="I260">
        <f t="shared" si="124"/>
        <v>0.52219210357266233</v>
      </c>
      <c r="J260">
        <f t="shared" si="161"/>
        <v>20.808916845111355</v>
      </c>
      <c r="K260">
        <f t="shared" si="162"/>
        <v>0.29108353635834661</v>
      </c>
      <c r="L260">
        <f t="shared" si="147"/>
        <v>1</v>
      </c>
      <c r="M260">
        <f t="shared" si="154"/>
        <v>0</v>
      </c>
      <c r="N260">
        <f t="shared" si="163"/>
        <v>0.39573173912340148</v>
      </c>
      <c r="O260">
        <f t="shared" si="164"/>
        <v>20.697599618491125</v>
      </c>
      <c r="P260">
        <f t="shared" si="165"/>
        <v>0.40240076297857641</v>
      </c>
      <c r="Q260">
        <f t="shared" si="148"/>
        <v>1</v>
      </c>
      <c r="R260">
        <f t="shared" si="155"/>
        <v>0</v>
      </c>
      <c r="S260">
        <f t="shared" si="166"/>
        <v>0.5394304272056446</v>
      </c>
      <c r="T260">
        <f t="shared" si="167"/>
        <v>20.782304227637017</v>
      </c>
      <c r="U260">
        <f t="shared" si="168"/>
        <v>0.31769615383268501</v>
      </c>
      <c r="V260">
        <f t="shared" si="149"/>
        <v>1</v>
      </c>
      <c r="W260">
        <f t="shared" si="156"/>
        <v>0</v>
      </c>
      <c r="X260">
        <f t="shared" si="169"/>
        <v>0.41570272600215935</v>
      </c>
      <c r="Y260">
        <f t="shared" si="170"/>
        <v>21.005758847032215</v>
      </c>
      <c r="Z260">
        <f t="shared" si="171"/>
        <v>9.4241534437486507E-2</v>
      </c>
      <c r="AA260">
        <f t="shared" si="150"/>
        <v>1</v>
      </c>
      <c r="AB260">
        <f t="shared" si="157"/>
        <v>0</v>
      </c>
      <c r="AC260">
        <f t="shared" si="172"/>
        <v>9.6172622077646666E-2</v>
      </c>
      <c r="AD260">
        <f t="shared" si="173"/>
        <v>20.96628072623038</v>
      </c>
      <c r="AE260">
        <f t="shared" si="174"/>
        <v>0.13371965523932161</v>
      </c>
      <c r="AF260">
        <f t="shared" si="151"/>
        <v>1</v>
      </c>
      <c r="AG260">
        <f t="shared" si="158"/>
        <v>0</v>
      </c>
      <c r="AH260">
        <f t="shared" si="175"/>
        <v>0.13562618543821334</v>
      </c>
      <c r="AI260">
        <f t="shared" si="176"/>
        <v>20.74023101275397</v>
      </c>
      <c r="AJ260">
        <f t="shared" si="177"/>
        <v>0.35976936871573173</v>
      </c>
      <c r="AK260">
        <f t="shared" si="152"/>
        <v>1</v>
      </c>
      <c r="AL260">
        <f t="shared" si="159"/>
        <v>0</v>
      </c>
      <c r="AM260">
        <f t="shared" si="178"/>
        <v>0.27322526408079206</v>
      </c>
      <c r="AN260">
        <f t="shared" si="179"/>
        <v>0</v>
      </c>
      <c r="AO260">
        <f t="shared" si="180"/>
        <v>21.100000381469702</v>
      </c>
      <c r="AP260">
        <f>IF(AND(AO260&gt;0,AO259&gt;0),0,IF(AND(AO260&lt;0,AO259&lt;0),0,1))</f>
        <v>0</v>
      </c>
      <c r="AQ260">
        <v>0</v>
      </c>
      <c r="AR260">
        <f t="shared" si="181"/>
        <v>0</v>
      </c>
    </row>
    <row r="261" spans="1:44" x14ac:dyDescent="0.3">
      <c r="A261">
        <v>247</v>
      </c>
      <c r="B261" t="str">
        <f>HLOOKUP($B$14,BD_PRECOS!$A$1:$BX$251,A261+1,)</f>
        <v>2021-02-02</v>
      </c>
      <c r="C261">
        <f>HLOOKUP($C$1,BD_PRECOS!$A$1:$BX$251,$A261+1,)</f>
        <v>4.2199997901916504</v>
      </c>
      <c r="D261">
        <f>HLOOKUP($C$2,BD_PRECOS!$A$1:$CD$251,$A261+1,)</f>
        <v>20.7700004577637</v>
      </c>
      <c r="E261">
        <f t="shared" si="122"/>
        <v>20.777848580665228</v>
      </c>
      <c r="F261">
        <f t="shared" si="123"/>
        <v>-7.8481229015281428E-3</v>
      </c>
      <c r="G261">
        <f t="shared" si="146"/>
        <v>1</v>
      </c>
      <c r="H261">
        <f t="shared" si="153"/>
        <v>0</v>
      </c>
      <c r="I261">
        <f t="shared" si="124"/>
        <v>-1.0512467356999821E-2</v>
      </c>
      <c r="J261">
        <f t="shared" si="161"/>
        <v>20.880984421421516</v>
      </c>
      <c r="K261">
        <f t="shared" si="162"/>
        <v>-0.11098396365781582</v>
      </c>
      <c r="L261">
        <f t="shared" si="147"/>
        <v>1</v>
      </c>
      <c r="M261">
        <f t="shared" si="154"/>
        <v>0</v>
      </c>
      <c r="N261">
        <f t="shared" si="163"/>
        <v>-0.15088409843642631</v>
      </c>
      <c r="O261">
        <f t="shared" si="164"/>
        <v>20.761626374705244</v>
      </c>
      <c r="P261">
        <f t="shared" si="165"/>
        <v>8.3740830584559944E-3</v>
      </c>
      <c r="Q261">
        <f t="shared" si="148"/>
        <v>0</v>
      </c>
      <c r="R261">
        <f t="shared" si="155"/>
        <v>0</v>
      </c>
      <c r="S261">
        <f t="shared" si="166"/>
        <v>1.1225712317844097E-2</v>
      </c>
      <c r="T261">
        <f t="shared" si="167"/>
        <v>20.849124733329198</v>
      </c>
      <c r="U261">
        <f t="shared" si="168"/>
        <v>-7.9124275565497726E-2</v>
      </c>
      <c r="V261">
        <f t="shared" si="149"/>
        <v>1</v>
      </c>
      <c r="W261">
        <f t="shared" si="156"/>
        <v>0</v>
      </c>
      <c r="X261">
        <f t="shared" si="169"/>
        <v>-0.10353344429484705</v>
      </c>
      <c r="Y261">
        <f t="shared" si="170"/>
        <v>21.06966287536639</v>
      </c>
      <c r="Z261">
        <f t="shared" si="171"/>
        <v>-0.29966241760268986</v>
      </c>
      <c r="AA261">
        <f t="shared" si="150"/>
        <v>1</v>
      </c>
      <c r="AB261">
        <f t="shared" si="157"/>
        <v>0</v>
      </c>
      <c r="AC261">
        <f t="shared" si="172"/>
        <v>-0.30580275046449101</v>
      </c>
      <c r="AD261">
        <f t="shared" si="173"/>
        <v>21.028201062795915</v>
      </c>
      <c r="AE261">
        <f t="shared" si="174"/>
        <v>-0.25820060503221498</v>
      </c>
      <c r="AF261">
        <f t="shared" si="151"/>
        <v>1</v>
      </c>
      <c r="AG261">
        <f t="shared" si="158"/>
        <v>0</v>
      </c>
      <c r="AH261">
        <f t="shared" si="175"/>
        <v>-0.26188194305230639</v>
      </c>
      <c r="AI261">
        <f t="shared" si="176"/>
        <v>20.792123311318434</v>
      </c>
      <c r="AJ261">
        <f t="shared" si="177"/>
        <v>-2.2122853554733979E-2</v>
      </c>
      <c r="AK261">
        <f t="shared" si="152"/>
        <v>1</v>
      </c>
      <c r="AL261">
        <f t="shared" si="159"/>
        <v>0</v>
      </c>
      <c r="AM261">
        <f t="shared" si="178"/>
        <v>-1.6801103791270516E-2</v>
      </c>
      <c r="AN261">
        <f t="shared" si="179"/>
        <v>0</v>
      </c>
      <c r="AO261">
        <f t="shared" si="180"/>
        <v>20.7700004577637</v>
      </c>
      <c r="AP261">
        <f t="shared" si="160"/>
        <v>0</v>
      </c>
      <c r="AQ261">
        <f>IF(AND(AP261=1,AP260=1),0,AP261)</f>
        <v>0</v>
      </c>
      <c r="AR261">
        <f t="shared" si="181"/>
        <v>0</v>
      </c>
    </row>
    <row r="262" spans="1:44" x14ac:dyDescent="0.3">
      <c r="A262">
        <v>248</v>
      </c>
      <c r="B262" t="str">
        <f>HLOOKUP($B$14,BD_PRECOS!$A$1:$BX$251,A262+1,)</f>
        <v>2021-02-03</v>
      </c>
      <c r="C262">
        <f>HLOOKUP($C$1,BD_PRECOS!$A$1:$BX$251,$A262+1,)</f>
        <v>4.1999998092651403</v>
      </c>
      <c r="D262">
        <f>HLOOKUP($C$2,BD_PRECOS!$A$1:$CD$251,$A262+1,)</f>
        <v>21.700000762939499</v>
      </c>
      <c r="E262">
        <f t="shared" si="122"/>
        <v>20.724801558151285</v>
      </c>
      <c r="F262">
        <f t="shared" si="123"/>
        <v>0.97519920478821476</v>
      </c>
      <c r="G262">
        <f t="shared" si="146"/>
        <v>1</v>
      </c>
      <c r="H262">
        <f t="shared" si="153"/>
        <v>0</v>
      </c>
      <c r="I262">
        <f t="shared" si="124"/>
        <v>1.3062677452352496</v>
      </c>
      <c r="J262">
        <f t="shared" si="161"/>
        <v>20.824509067775868</v>
      </c>
      <c r="K262">
        <f t="shared" si="162"/>
        <v>0.87549169516363179</v>
      </c>
      <c r="L262">
        <f t="shared" si="147"/>
        <v>1</v>
      </c>
      <c r="M262">
        <f t="shared" si="154"/>
        <v>0</v>
      </c>
      <c r="N262">
        <f t="shared" si="163"/>
        <v>1.1902420021745226</v>
      </c>
      <c r="O262">
        <f t="shared" si="164"/>
        <v>20.711452164816265</v>
      </c>
      <c r="P262">
        <f t="shared" si="165"/>
        <v>0.98854859812323426</v>
      </c>
      <c r="Q262">
        <f t="shared" si="148"/>
        <v>0</v>
      </c>
      <c r="R262">
        <f t="shared" si="155"/>
        <v>0</v>
      </c>
      <c r="S262">
        <f t="shared" si="166"/>
        <v>1.3251793775240615</v>
      </c>
      <c r="T262">
        <f t="shared" si="167"/>
        <v>20.796761217266081</v>
      </c>
      <c r="U262">
        <f t="shared" si="168"/>
        <v>0.90323954567341858</v>
      </c>
      <c r="V262">
        <f t="shared" si="149"/>
        <v>1</v>
      </c>
      <c r="W262">
        <f t="shared" si="156"/>
        <v>0</v>
      </c>
      <c r="X262">
        <f t="shared" si="169"/>
        <v>1.1818812939332544</v>
      </c>
      <c r="Y262">
        <f t="shared" si="170"/>
        <v>21.019584840495039</v>
      </c>
      <c r="Z262">
        <f t="shared" si="171"/>
        <v>0.68041592244446036</v>
      </c>
      <c r="AA262">
        <f t="shared" si="150"/>
        <v>1</v>
      </c>
      <c r="AB262">
        <f t="shared" si="157"/>
        <v>0</v>
      </c>
      <c r="AC262">
        <f t="shared" si="172"/>
        <v>0.69435821217736204</v>
      </c>
      <c r="AD262">
        <f t="shared" si="173"/>
        <v>20.979677536899246</v>
      </c>
      <c r="AE262">
        <f t="shared" si="174"/>
        <v>0.72032322604025367</v>
      </c>
      <c r="AF262">
        <f t="shared" si="151"/>
        <v>1</v>
      </c>
      <c r="AG262">
        <f t="shared" si="158"/>
        <v>0</v>
      </c>
      <c r="AH262">
        <f t="shared" si="175"/>
        <v>0.73059335409996928</v>
      </c>
      <c r="AI262">
        <f t="shared" si="176"/>
        <v>20.751458201390207</v>
      </c>
      <c r="AJ262">
        <f t="shared" si="177"/>
        <v>0.94854256154929217</v>
      </c>
      <c r="AK262">
        <f t="shared" si="152"/>
        <v>1</v>
      </c>
      <c r="AL262">
        <f t="shared" si="159"/>
        <v>0</v>
      </c>
      <c r="AM262">
        <f t="shared" si="178"/>
        <v>0.72036647476776605</v>
      </c>
      <c r="AN262">
        <f t="shared" si="179"/>
        <v>0</v>
      </c>
      <c r="AO262">
        <f t="shared" si="180"/>
        <v>21.700000762939499</v>
      </c>
      <c r="AP262">
        <f t="shared" si="160"/>
        <v>0</v>
      </c>
      <c r="AQ262">
        <f>IF(AND(AP262=1,AP261=1),0,AP262)</f>
        <v>0</v>
      </c>
      <c r="AR262">
        <f t="shared" si="181"/>
        <v>0</v>
      </c>
    </row>
    <row r="263" spans="1:44" x14ac:dyDescent="0.3">
      <c r="A263">
        <v>249</v>
      </c>
      <c r="B263" t="str">
        <f>HLOOKUP($B$14,BD_PRECOS!$A$1:$BX$251,A263+1,)</f>
        <v>2021-02-04</v>
      </c>
      <c r="C263">
        <f>HLOOKUP($C$1,BD_PRECOS!$A$1:$BX$251,$A263+1,)</f>
        <v>4.1300001144409197</v>
      </c>
      <c r="D263">
        <f>HLOOKUP($C$2,BD_PRECOS!$A$1:$CD$251,$A263+1,)</f>
        <v>21.5</v>
      </c>
      <c r="E263">
        <f t="shared" si="122"/>
        <v>20.539137611722829</v>
      </c>
      <c r="F263">
        <f t="shared" si="123"/>
        <v>0.96086238827717096</v>
      </c>
      <c r="G263">
        <f t="shared" si="146"/>
        <v>0</v>
      </c>
      <c r="H263">
        <f t="shared" si="153"/>
        <v>0</v>
      </c>
      <c r="I263">
        <f t="shared" si="124"/>
        <v>1.287063749902009</v>
      </c>
      <c r="J263">
        <f t="shared" si="161"/>
        <v>20.626846003255366</v>
      </c>
      <c r="K263">
        <f t="shared" si="162"/>
        <v>0.87315399674463379</v>
      </c>
      <c r="L263">
        <f t="shared" si="147"/>
        <v>0</v>
      </c>
      <c r="M263">
        <f t="shared" si="154"/>
        <v>0</v>
      </c>
      <c r="N263">
        <f t="shared" si="163"/>
        <v>1.1870638716884436</v>
      </c>
      <c r="O263">
        <f t="shared" si="164"/>
        <v>20.535843028328564</v>
      </c>
      <c r="P263">
        <f t="shared" si="165"/>
        <v>0.96415697167143577</v>
      </c>
      <c r="Q263">
        <f t="shared" si="148"/>
        <v>0</v>
      </c>
      <c r="R263">
        <f t="shared" si="155"/>
        <v>0</v>
      </c>
      <c r="S263">
        <f t="shared" si="166"/>
        <v>1.2924816624905673</v>
      </c>
      <c r="T263">
        <f t="shared" si="167"/>
        <v>20.61348953526749</v>
      </c>
      <c r="U263">
        <f t="shared" si="168"/>
        <v>0.88651046473250972</v>
      </c>
      <c r="V263">
        <f t="shared" si="149"/>
        <v>0</v>
      </c>
      <c r="W263">
        <f t="shared" si="156"/>
        <v>0</v>
      </c>
      <c r="X263">
        <f t="shared" si="169"/>
        <v>1.1599914332385319</v>
      </c>
      <c r="Y263">
        <f t="shared" si="170"/>
        <v>20.844312315422542</v>
      </c>
      <c r="Z263">
        <f t="shared" si="171"/>
        <v>0.65568768457745819</v>
      </c>
      <c r="AA263">
        <f t="shared" si="150"/>
        <v>0</v>
      </c>
      <c r="AB263">
        <f t="shared" si="157"/>
        <v>0</v>
      </c>
      <c r="AC263">
        <f t="shared" si="172"/>
        <v>0.6691232720925645</v>
      </c>
      <c r="AD263">
        <f t="shared" si="173"/>
        <v>20.809845774706936</v>
      </c>
      <c r="AE263">
        <f t="shared" si="174"/>
        <v>0.69015422529306392</v>
      </c>
      <c r="AF263">
        <f t="shared" si="151"/>
        <v>0</v>
      </c>
      <c r="AG263">
        <f t="shared" si="158"/>
        <v>0</v>
      </c>
      <c r="AH263">
        <f t="shared" si="175"/>
        <v>0.69999421381276972</v>
      </c>
      <c r="AI263">
        <f t="shared" si="176"/>
        <v>20.60913080140773</v>
      </c>
      <c r="AJ263">
        <f t="shared" si="177"/>
        <v>0.8908691985922701</v>
      </c>
      <c r="AK263">
        <f t="shared" si="152"/>
        <v>0</v>
      </c>
      <c r="AL263">
        <f t="shared" si="159"/>
        <v>0</v>
      </c>
      <c r="AM263">
        <f t="shared" si="178"/>
        <v>0.676566693033678</v>
      </c>
      <c r="AN263">
        <f t="shared" si="179"/>
        <v>0</v>
      </c>
      <c r="AO263">
        <f t="shared" si="180"/>
        <v>21.5</v>
      </c>
      <c r="AP263">
        <f>AP265</f>
        <v>0</v>
      </c>
      <c r="AQ263">
        <v>0</v>
      </c>
      <c r="AR263">
        <f t="shared" si="181"/>
        <v>0</v>
      </c>
    </row>
    <row r="264" spans="1:44" x14ac:dyDescent="0.3">
      <c r="A264">
        <v>250</v>
      </c>
      <c r="B264" t="str">
        <f>HLOOKUP($B$14,BD_PRECOS!$A$1:$BX$251,A264+1,)</f>
        <v>2021-02-05</v>
      </c>
      <c r="C264">
        <f>HLOOKUP($C$1,BD_PRECOS!$A$1:$BX$251,$A264+1,)</f>
        <v>4.1900000572204599</v>
      </c>
      <c r="D264">
        <f>HLOOKUP($C$2,BD_PRECOS!$A$1:$CD$251,$A264+1,)</f>
        <v>21.350000381469702</v>
      </c>
      <c r="E264">
        <f>$C$6+$C$5*C264</f>
        <v>20.698278679264689</v>
      </c>
      <c r="F264">
        <f>D264-E264</f>
        <v>0.65172170220501258</v>
      </c>
      <c r="G264">
        <f>IF(AND(F264&gt;0,F262&gt;0),0,IF(AND(F264&lt;0,F262&lt;0),0,1))</f>
        <v>0</v>
      </c>
      <c r="H264">
        <f>IF(AND(G264=1,G262=1),0,G264)</f>
        <v>0</v>
      </c>
      <c r="I264">
        <f>IF($C$7=0,0,F264/$C$7)</f>
        <v>0.87297347483492205</v>
      </c>
      <c r="J264">
        <f t="shared" si="161"/>
        <v>20.796272064192351</v>
      </c>
      <c r="K264">
        <f>$D264-J264</f>
        <v>0.55372831727735061</v>
      </c>
      <c r="L264">
        <f>IF(AND(K264&gt;0,K262&gt;0),0,IF(AND(K264&lt;0,K262&lt;0),0,1))</f>
        <v>0</v>
      </c>
      <c r="M264">
        <f>IF(AND(L264=1,L262=1),0,L264)</f>
        <v>0</v>
      </c>
      <c r="N264">
        <f>IF($D$7=0,0,K264/$D$7)</f>
        <v>0.75280063152825327</v>
      </c>
      <c r="O264">
        <f t="shared" si="164"/>
        <v>20.686365657995523</v>
      </c>
      <c r="P264">
        <f>$D264-O264</f>
        <v>0.6636347234741784</v>
      </c>
      <c r="Q264">
        <f>IF(AND(P264&gt;0,P262&gt;0),0,IF(AND(P264&lt;0,P262&lt;0),0,1))</f>
        <v>0</v>
      </c>
      <c r="R264">
        <f>IF(AND(Q264=1,Q262=1),0,Q264)</f>
        <v>0</v>
      </c>
      <c r="S264">
        <f>IF($E$7=0,0,P264/$E$7)</f>
        <v>0.88962247422785024</v>
      </c>
      <c r="T264">
        <f t="shared" si="167"/>
        <v>20.770580083456863</v>
      </c>
      <c r="U264">
        <f>$D264-T264</f>
        <v>0.57942029801283823</v>
      </c>
      <c r="V264">
        <f>IF(AND(U264&gt;0,U262&gt;0),0,IF(AND(U264&lt;0,U262&lt;0),0,1))</f>
        <v>0</v>
      </c>
      <c r="W264">
        <f>IF(AND(V264=1,V262=1),0,V264)</f>
        <v>0</v>
      </c>
      <c r="X264">
        <f>IF($F$7=0,0,U264/$F$7)</f>
        <v>0.75816655152763679</v>
      </c>
      <c r="Y264">
        <f t="shared" si="170"/>
        <v>20.994546420036617</v>
      </c>
      <c r="Z264">
        <f>$D264-Y264</f>
        <v>0.35545396143308494</v>
      </c>
      <c r="AA264">
        <f>IF(AND(Z264&gt;0,Z262&gt;0),0,IF(AND(Z264&lt;0,Z262&lt;0),0,1))</f>
        <v>0</v>
      </c>
      <c r="AB264">
        <f>IF(AND(AA264=1,AA262=1),0,AA264)</f>
        <v>0</v>
      </c>
      <c r="AC264">
        <f>IF($G$7=0,0,Z264/$G$7)</f>
        <v>0.36273750955935952</v>
      </c>
      <c r="AD264">
        <f t="shared" si="173"/>
        <v>20.955416352396959</v>
      </c>
      <c r="AE264">
        <f>$D264-AD264</f>
        <v>0.39458402907274248</v>
      </c>
      <c r="AF264">
        <f>IF(AND(AE264&gt;0,AE262&gt;0),0,IF(AND(AE264&lt;0,AE262&lt;0),0,1))</f>
        <v>0</v>
      </c>
      <c r="AG264">
        <f>IF(AND(AF264=1,AF262=1),0,AF264)</f>
        <v>0</v>
      </c>
      <c r="AH264">
        <f>IF($H$7=0,0,AE264/$H$7)</f>
        <v>0.40020987641793015</v>
      </c>
      <c r="AI264">
        <f t="shared" si="176"/>
        <v>20.731126131192433</v>
      </c>
      <c r="AJ264">
        <f>$D264-AI264</f>
        <v>0.61887425027726906</v>
      </c>
      <c r="AK264">
        <f>IF(AND(AJ264&gt;0,AJ262&gt;0),0,IF(AND(AJ264&lt;0,AJ262&lt;0),0,1))</f>
        <v>0</v>
      </c>
      <c r="AL264">
        <f>IF(AND(AK264=1,AK262=1),0,AK264)</f>
        <v>0</v>
      </c>
      <c r="AM264">
        <f>IF($I$7=0,0,AJ264/$I$7)</f>
        <v>0.47000132631751507</v>
      </c>
      <c r="AN264">
        <f t="shared" si="179"/>
        <v>0</v>
      </c>
      <c r="AO264">
        <f>$D264-AN264</f>
        <v>21.350000381469702</v>
      </c>
      <c r="AP264">
        <f>IF(AND(AO264&gt;0,AO262&gt;0),0,IF(AND(AO264&lt;0,AO262&lt;0),0,1))</f>
        <v>0</v>
      </c>
      <c r="AQ264">
        <v>0</v>
      </c>
      <c r="AR264">
        <f>IF($J$7=0,0,AO264/$J$7)</f>
        <v>0</v>
      </c>
    </row>
    <row r="265" spans="1:44" x14ac:dyDescent="0.3">
      <c r="A265">
        <v>251</v>
      </c>
      <c r="B265" s="84">
        <f ca="1">TODAY()</f>
        <v>44234</v>
      </c>
      <c r="C265">
        <f>RTD("tryd.rtdserver",,"COT",C1,"ULT")</f>
        <v>4.1900000000000004</v>
      </c>
      <c r="D265">
        <f>RTD("tryd.rtdserver",,"COT",C2,"ULT")</f>
        <v>21.35</v>
      </c>
      <c r="E265">
        <f t="shared" si="122"/>
        <v>20.698278527495795</v>
      </c>
      <c r="F265">
        <f t="shared" si="123"/>
        <v>0.65172147250420664</v>
      </c>
      <c r="G265">
        <f>IF(AND(F265&gt;0,F263&gt;0),0,IF(AND(F265&lt;0,F263&lt;0),0,1))</f>
        <v>0</v>
      </c>
      <c r="H265">
        <f>IF(AND(G265=1,G263=1),0,G265)</f>
        <v>0</v>
      </c>
      <c r="I265">
        <f t="shared" si="124"/>
        <v>0.87297316715342232</v>
      </c>
      <c r="J265">
        <f t="shared" si="161"/>
        <v>20.796271902614912</v>
      </c>
      <c r="K265">
        <f t="shared" si="162"/>
        <v>0.55372809738508977</v>
      </c>
      <c r="L265">
        <f>IF(AND(K265&gt;0,K263&gt;0),0,IF(AND(K265&lt;0,K263&lt;0),0,1))</f>
        <v>0</v>
      </c>
      <c r="M265">
        <f>IF(AND(L265=1,L263=1),0,L265)</f>
        <v>0</v>
      </c>
      <c r="N265">
        <f t="shared" si="163"/>
        <v>0.75280033258195111</v>
      </c>
      <c r="O265">
        <f t="shared" si="164"/>
        <v>20.686365514445821</v>
      </c>
      <c r="P265">
        <f t="shared" si="165"/>
        <v>0.66363448555418003</v>
      </c>
      <c r="Q265">
        <f>IF(AND(P265&gt;0,P263&gt;0),0,IF(AND(P265&lt;0,P263&lt;0),0,1))</f>
        <v>0</v>
      </c>
      <c r="R265">
        <f>IF(AND(Q265=1,Q263=1),0,Q265)</f>
        <v>0</v>
      </c>
      <c r="S265">
        <f t="shared" si="166"/>
        <v>0.88962215528887656</v>
      </c>
      <c r="T265">
        <f t="shared" si="167"/>
        <v>20.770579933643496</v>
      </c>
      <c r="U265">
        <f t="shared" si="168"/>
        <v>0.579420066356505</v>
      </c>
      <c r="V265">
        <f>IF(AND(U265&gt;0,U263&gt;0),0,IF(AND(U265&lt;0,U263&lt;0),0,1))</f>
        <v>0</v>
      </c>
      <c r="W265">
        <f>IF(AND(V265=1,V263=1),0,V265)</f>
        <v>0</v>
      </c>
      <c r="X265">
        <f t="shared" si="169"/>
        <v>0.75816624840728719</v>
      </c>
      <c r="Y265">
        <f t="shared" si="170"/>
        <v>20.994546276762073</v>
      </c>
      <c r="Z265">
        <f t="shared" si="171"/>
        <v>0.3554537232379289</v>
      </c>
      <c r="AA265">
        <f>IF(AND(Z265&gt;0,Z263&gt;0),0,IF(AND(Z265&lt;0,Z263&lt;0),0,1))</f>
        <v>0</v>
      </c>
      <c r="AB265">
        <f>IF(AND(AA265=1,AA263=1),0,AA265)</f>
        <v>0</v>
      </c>
      <c r="AC265">
        <f t="shared" si="172"/>
        <v>0.36273726648338606</v>
      </c>
      <c r="AD265">
        <f t="shared" si="173"/>
        <v>20.955416213569904</v>
      </c>
      <c r="AE265">
        <f t="shared" si="174"/>
        <v>0.39458378643009695</v>
      </c>
      <c r="AF265">
        <f>IF(AND(AE265&gt;0,AE263&gt;0),0,IF(AND(AE265&lt;0,AE263&lt;0),0,1))</f>
        <v>0</v>
      </c>
      <c r="AG265">
        <f>IF(AND(AF265=1,AF263=1),0,AF265)</f>
        <v>0</v>
      </c>
      <c r="AH265">
        <f t="shared" si="175"/>
        <v>0.40020963031576684</v>
      </c>
      <c r="AI265">
        <f t="shared" si="176"/>
        <v>20.731126014848506</v>
      </c>
      <c r="AJ265">
        <f t="shared" si="177"/>
        <v>0.61887398515149528</v>
      </c>
      <c r="AK265">
        <f>IF(AND(AJ265&gt;0,AJ263&gt;0),0,IF(AND(AJ265&lt;0,AJ263&lt;0),0,1))</f>
        <v>0</v>
      </c>
      <c r="AL265">
        <f>IF(AND(AK265=1,AK263=1),0,AK265)</f>
        <v>0</v>
      </c>
      <c r="AM265">
        <f t="shared" si="178"/>
        <v>0.47000112496891272</v>
      </c>
      <c r="AN265">
        <f t="shared" si="179"/>
        <v>0</v>
      </c>
      <c r="AO265">
        <f t="shared" si="180"/>
        <v>21.35</v>
      </c>
      <c r="AP265">
        <f>IF(AND(AO265&gt;0,AO263&gt;0),0,IF(AND(AO265&lt;0,AO263&lt;0),0,1))</f>
        <v>0</v>
      </c>
      <c r="AQ265">
        <v>0</v>
      </c>
      <c r="AR265">
        <f t="shared" si="181"/>
        <v>0</v>
      </c>
    </row>
    <row r="266" spans="1:44" x14ac:dyDescent="0.3">
      <c r="H266">
        <f>SUM(H165:H265)</f>
        <v>12</v>
      </c>
      <c r="M266">
        <f>SUM(M145:M265)</f>
        <v>15</v>
      </c>
      <c r="R266">
        <f>SUM(R125:R265)</f>
        <v>20</v>
      </c>
      <c r="W266">
        <f>SUM(W105:W265)</f>
        <v>24</v>
      </c>
      <c r="AB266">
        <f>SUM(AB85:AB265)</f>
        <v>20</v>
      </c>
      <c r="AG266">
        <f>SUM(AG65:AG265)</f>
        <v>24</v>
      </c>
      <c r="AL266">
        <f>SUM(AL45:AL265)</f>
        <v>22</v>
      </c>
      <c r="AQ266">
        <f>SUM(AQ15:AQ265)</f>
        <v>0</v>
      </c>
    </row>
    <row r="267" spans="1:44" x14ac:dyDescent="0.3">
      <c r="C267">
        <v>6</v>
      </c>
      <c r="D267">
        <v>9</v>
      </c>
      <c r="E267">
        <v>11</v>
      </c>
      <c r="F267">
        <v>14</v>
      </c>
      <c r="G267">
        <v>16</v>
      </c>
      <c r="H267">
        <v>19</v>
      </c>
      <c r="I267">
        <v>21</v>
      </c>
      <c r="J267">
        <v>24</v>
      </c>
      <c r="K267">
        <v>26</v>
      </c>
      <c r="L267">
        <v>29</v>
      </c>
      <c r="M267">
        <v>31</v>
      </c>
      <c r="N267">
        <v>34</v>
      </c>
      <c r="O267">
        <v>36</v>
      </c>
      <c r="P267">
        <v>39</v>
      </c>
      <c r="Q267">
        <v>41</v>
      </c>
      <c r="R267">
        <v>44</v>
      </c>
    </row>
    <row r="268" spans="1:44" x14ac:dyDescent="0.3">
      <c r="C268" t="str">
        <f>_xlfn.CONCAT("Resíduo ",C269,"p")</f>
        <v>Resíduo 100p</v>
      </c>
    </row>
    <row r="269" spans="1:44" x14ac:dyDescent="0.3">
      <c r="C269">
        <v>100</v>
      </c>
      <c r="D269">
        <v>100</v>
      </c>
      <c r="E269">
        <v>120</v>
      </c>
      <c r="F269">
        <v>120</v>
      </c>
      <c r="G269">
        <v>140</v>
      </c>
      <c r="H269">
        <v>140</v>
      </c>
      <c r="I269">
        <v>160</v>
      </c>
      <c r="J269">
        <v>160</v>
      </c>
      <c r="K269">
        <v>180</v>
      </c>
      <c r="L269">
        <v>180</v>
      </c>
      <c r="M269">
        <v>200</v>
      </c>
      <c r="N269">
        <v>200</v>
      </c>
      <c r="O269">
        <v>220</v>
      </c>
      <c r="P269">
        <v>220</v>
      </c>
      <c r="Q269">
        <v>250</v>
      </c>
      <c r="R269">
        <v>250</v>
      </c>
    </row>
    <row r="270" spans="1:44" x14ac:dyDescent="0.3">
      <c r="A270" s="16" t="s">
        <v>153</v>
      </c>
      <c r="B270" s="16" t="s">
        <v>0</v>
      </c>
      <c r="C270" t="str">
        <f>_xlfn.CONCAT("Resíduo ",C269,"p")</f>
        <v>Resíduo 100p</v>
      </c>
      <c r="D270" t="str">
        <f>_xlfn.CONCAT("Resíduo Padronizado ",D269,"p")</f>
        <v>Resíduo Padronizado 100p</v>
      </c>
      <c r="E270" t="str">
        <f>_xlfn.CONCAT("Resíduo ",E269,"p")</f>
        <v>Resíduo 120p</v>
      </c>
      <c r="F270" t="str">
        <f>_xlfn.CONCAT("Resíduo Padronizado ",F269,"p")</f>
        <v>Resíduo Padronizado 120p</v>
      </c>
      <c r="G270" t="str">
        <f>_xlfn.CONCAT("Resíduo ",G269,"p")</f>
        <v>Resíduo 140p</v>
      </c>
      <c r="H270" t="str">
        <f>_xlfn.CONCAT("Resíduo Padronizado ",H269,"p")</f>
        <v>Resíduo Padronizado 140p</v>
      </c>
      <c r="I270" t="str">
        <f>_xlfn.CONCAT("Resíduo ",I269,"p")</f>
        <v>Resíduo 160p</v>
      </c>
      <c r="J270" t="str">
        <f>_xlfn.CONCAT("Resíduo Padronizado ",J269,"p")</f>
        <v>Resíduo Padronizado 160p</v>
      </c>
      <c r="K270" t="str">
        <f>_xlfn.CONCAT("Resíduo ",K269,"p")</f>
        <v>Resíduo 180p</v>
      </c>
      <c r="L270" t="str">
        <f>_xlfn.CONCAT("Resíduo Padronizado ",L269,"p")</f>
        <v>Resíduo Padronizado 180p</v>
      </c>
      <c r="M270" t="str">
        <f>_xlfn.CONCAT("Resíduo ",M269,"p")</f>
        <v>Resíduo 200p</v>
      </c>
      <c r="N270" t="str">
        <f>_xlfn.CONCAT("Resíduo Padronizado ",N269,"p")</f>
        <v>Resíduo Padronizado 200p</v>
      </c>
      <c r="O270" t="str">
        <f>_xlfn.CONCAT("Resíduo ",O269,"p")</f>
        <v>Resíduo 220p</v>
      </c>
      <c r="P270" t="str">
        <f>_xlfn.CONCAT("Resíduo Padronizado ",P269,"p")</f>
        <v>Resíduo Padronizado 220p</v>
      </c>
      <c r="Q270" t="str">
        <f>_xlfn.CONCAT("Resíduo ",Q269,"p")</f>
        <v>Resíduo 250p</v>
      </c>
      <c r="R270" t="str">
        <f>_xlfn.CONCAT("Resíduo Padronizado ",R269,"p")</f>
        <v>Resíduo Padronizado 250p</v>
      </c>
    </row>
    <row r="271" spans="1:44" x14ac:dyDescent="0.3">
      <c r="A271" s="16">
        <v>1</v>
      </c>
      <c r="B271" s="16" t="str">
        <f t="shared" ref="B271:B334" si="182">VLOOKUP(A271,$A$15:$AR$265,2,)</f>
        <v>2020-01-30</v>
      </c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>
        <f t="shared" ref="Q271:Q334" si="183">IF(R271=0,0,VLOOKUP($A271,$A$15:$AR$265,Q$267,))</f>
        <v>0</v>
      </c>
      <c r="R271" s="16">
        <f t="shared" ref="R271:R334" si="184">VLOOKUP($A271,$A$15:$AR$265,R$267,)</f>
        <v>0</v>
      </c>
    </row>
    <row r="272" spans="1:44" x14ac:dyDescent="0.3">
      <c r="A272" s="16">
        <v>2</v>
      </c>
      <c r="B272" s="16" t="str">
        <f t="shared" si="182"/>
        <v>2020-01-31</v>
      </c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>
        <f t="shared" si="183"/>
        <v>0</v>
      </c>
      <c r="R272" s="16">
        <f t="shared" si="184"/>
        <v>0</v>
      </c>
    </row>
    <row r="273" spans="1:18" x14ac:dyDescent="0.3">
      <c r="A273" s="16">
        <v>3</v>
      </c>
      <c r="B273" s="16" t="str">
        <f t="shared" si="182"/>
        <v>2020-02-03</v>
      </c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>
        <f t="shared" si="183"/>
        <v>0</v>
      </c>
      <c r="R273" s="16">
        <f t="shared" si="184"/>
        <v>0</v>
      </c>
    </row>
    <row r="274" spans="1:18" x14ac:dyDescent="0.3">
      <c r="A274" s="16">
        <v>4</v>
      </c>
      <c r="B274" s="16" t="str">
        <f t="shared" si="182"/>
        <v>2020-02-04</v>
      </c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>
        <f t="shared" si="183"/>
        <v>0</v>
      </c>
      <c r="R274" s="16">
        <f t="shared" si="184"/>
        <v>0</v>
      </c>
    </row>
    <row r="275" spans="1:18" x14ac:dyDescent="0.3">
      <c r="A275" s="16">
        <v>5</v>
      </c>
      <c r="B275" s="16" t="str">
        <f t="shared" si="182"/>
        <v>2020-02-05</v>
      </c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>
        <f t="shared" si="183"/>
        <v>0</v>
      </c>
      <c r="R275" s="16">
        <f t="shared" si="184"/>
        <v>0</v>
      </c>
    </row>
    <row r="276" spans="1:18" x14ac:dyDescent="0.3">
      <c r="A276" s="16">
        <v>6</v>
      </c>
      <c r="B276" s="16" t="str">
        <f t="shared" si="182"/>
        <v>2020-02-06</v>
      </c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>
        <f t="shared" si="183"/>
        <v>0</v>
      </c>
      <c r="R276" s="16">
        <f t="shared" si="184"/>
        <v>0</v>
      </c>
    </row>
    <row r="277" spans="1:18" x14ac:dyDescent="0.3">
      <c r="A277" s="16">
        <v>7</v>
      </c>
      <c r="B277" s="16" t="str">
        <f t="shared" si="182"/>
        <v>2020-02-07</v>
      </c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>
        <f t="shared" si="183"/>
        <v>0</v>
      </c>
      <c r="R277" s="16">
        <f t="shared" si="184"/>
        <v>0</v>
      </c>
    </row>
    <row r="278" spans="1:18" x14ac:dyDescent="0.3">
      <c r="A278" s="16">
        <v>8</v>
      </c>
      <c r="B278" s="16" t="str">
        <f t="shared" si="182"/>
        <v>2020-02-10</v>
      </c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>
        <f t="shared" si="183"/>
        <v>0</v>
      </c>
      <c r="R278" s="16">
        <f t="shared" si="184"/>
        <v>0</v>
      </c>
    </row>
    <row r="279" spans="1:18" x14ac:dyDescent="0.3">
      <c r="A279" s="16">
        <v>9</v>
      </c>
      <c r="B279" s="16" t="str">
        <f t="shared" si="182"/>
        <v>2020-02-11</v>
      </c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>
        <f t="shared" si="183"/>
        <v>0</v>
      </c>
      <c r="R279" s="16">
        <f t="shared" si="184"/>
        <v>0</v>
      </c>
    </row>
    <row r="280" spans="1:18" x14ac:dyDescent="0.3">
      <c r="A280" s="16">
        <v>10</v>
      </c>
      <c r="B280" s="16" t="str">
        <f t="shared" si="182"/>
        <v>2020-02-12</v>
      </c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>
        <f t="shared" si="183"/>
        <v>0</v>
      </c>
      <c r="R280" s="16">
        <f t="shared" si="184"/>
        <v>0</v>
      </c>
    </row>
    <row r="281" spans="1:18" x14ac:dyDescent="0.3">
      <c r="A281" s="16">
        <v>11</v>
      </c>
      <c r="B281" s="16" t="str">
        <f t="shared" si="182"/>
        <v>2020-02-13</v>
      </c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>
        <f t="shared" si="183"/>
        <v>0</v>
      </c>
      <c r="R281" s="16">
        <f t="shared" si="184"/>
        <v>0</v>
      </c>
    </row>
    <row r="282" spans="1:18" x14ac:dyDescent="0.3">
      <c r="A282" s="16">
        <v>12</v>
      </c>
      <c r="B282" s="16" t="str">
        <f t="shared" si="182"/>
        <v>2020-02-14</v>
      </c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>
        <f t="shared" si="183"/>
        <v>0</v>
      </c>
      <c r="R282" s="16">
        <f t="shared" si="184"/>
        <v>0</v>
      </c>
    </row>
    <row r="283" spans="1:18" x14ac:dyDescent="0.3">
      <c r="A283" s="16">
        <v>13</v>
      </c>
      <c r="B283" s="16" t="str">
        <f t="shared" si="182"/>
        <v>2020-02-17</v>
      </c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>
        <f t="shared" si="183"/>
        <v>0</v>
      </c>
      <c r="R283" s="16">
        <f t="shared" si="184"/>
        <v>0</v>
      </c>
    </row>
    <row r="284" spans="1:18" x14ac:dyDescent="0.3">
      <c r="A284" s="16">
        <v>14</v>
      </c>
      <c r="B284" s="16" t="str">
        <f t="shared" si="182"/>
        <v>2020-02-18</v>
      </c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>
        <f t="shared" si="183"/>
        <v>0</v>
      </c>
      <c r="R284" s="16">
        <f t="shared" si="184"/>
        <v>0</v>
      </c>
    </row>
    <row r="285" spans="1:18" x14ac:dyDescent="0.3">
      <c r="A285" s="16">
        <v>15</v>
      </c>
      <c r="B285" s="16" t="str">
        <f t="shared" si="182"/>
        <v>2020-02-19</v>
      </c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>
        <f t="shared" si="183"/>
        <v>0</v>
      </c>
      <c r="R285" s="16">
        <f t="shared" si="184"/>
        <v>0</v>
      </c>
    </row>
    <row r="286" spans="1:18" x14ac:dyDescent="0.3">
      <c r="A286" s="16">
        <v>16</v>
      </c>
      <c r="B286" s="16" t="str">
        <f t="shared" si="182"/>
        <v>2020-02-20</v>
      </c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>
        <f t="shared" si="183"/>
        <v>0</v>
      </c>
      <c r="R286" s="16">
        <f t="shared" si="184"/>
        <v>0</v>
      </c>
    </row>
    <row r="287" spans="1:18" x14ac:dyDescent="0.3">
      <c r="A287" s="16">
        <v>17</v>
      </c>
      <c r="B287" s="16" t="str">
        <f t="shared" si="182"/>
        <v>2020-02-21</v>
      </c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>
        <f t="shared" si="183"/>
        <v>0</v>
      </c>
      <c r="R287" s="16">
        <f t="shared" si="184"/>
        <v>0</v>
      </c>
    </row>
    <row r="288" spans="1:18" x14ac:dyDescent="0.3">
      <c r="A288" s="16">
        <v>18</v>
      </c>
      <c r="B288" s="16" t="str">
        <f t="shared" si="182"/>
        <v>2020-02-27</v>
      </c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>
        <f t="shared" si="183"/>
        <v>0</v>
      </c>
      <c r="R288" s="16">
        <f t="shared" si="184"/>
        <v>0</v>
      </c>
    </row>
    <row r="289" spans="1:18" x14ac:dyDescent="0.3">
      <c r="A289" s="16">
        <v>19</v>
      </c>
      <c r="B289" s="16" t="str">
        <f t="shared" si="182"/>
        <v>2020-02-28</v>
      </c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>
        <f t="shared" si="183"/>
        <v>0</v>
      </c>
      <c r="R289" s="16">
        <f t="shared" si="184"/>
        <v>0</v>
      </c>
    </row>
    <row r="290" spans="1:18" x14ac:dyDescent="0.3">
      <c r="A290" s="16">
        <v>20</v>
      </c>
      <c r="B290" s="16" t="str">
        <f t="shared" si="182"/>
        <v>2020-03-02</v>
      </c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>
        <f t="shared" si="183"/>
        <v>0</v>
      </c>
      <c r="R290" s="16">
        <f t="shared" si="184"/>
        <v>0</v>
      </c>
    </row>
    <row r="291" spans="1:18" x14ac:dyDescent="0.3">
      <c r="A291" s="16">
        <v>21</v>
      </c>
      <c r="B291" s="16" t="str">
        <f t="shared" si="182"/>
        <v>2020-03-03</v>
      </c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>
        <f t="shared" si="183"/>
        <v>0</v>
      </c>
      <c r="R291" s="16">
        <f t="shared" si="184"/>
        <v>0</v>
      </c>
    </row>
    <row r="292" spans="1:18" x14ac:dyDescent="0.3">
      <c r="A292" s="16">
        <v>22</v>
      </c>
      <c r="B292" s="16" t="str">
        <f t="shared" si="182"/>
        <v>2020-03-04</v>
      </c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>
        <f t="shared" si="183"/>
        <v>0</v>
      </c>
      <c r="R292" s="16">
        <f t="shared" si="184"/>
        <v>0</v>
      </c>
    </row>
    <row r="293" spans="1:18" x14ac:dyDescent="0.3">
      <c r="A293" s="16">
        <v>23</v>
      </c>
      <c r="B293" s="16" t="str">
        <f t="shared" si="182"/>
        <v>2020-03-05</v>
      </c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>
        <f t="shared" si="183"/>
        <v>0</v>
      </c>
      <c r="R293" s="16">
        <f t="shared" si="184"/>
        <v>0</v>
      </c>
    </row>
    <row r="294" spans="1:18" x14ac:dyDescent="0.3">
      <c r="A294" s="16">
        <v>24</v>
      </c>
      <c r="B294" s="16" t="str">
        <f t="shared" si="182"/>
        <v>2020-03-06</v>
      </c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>
        <f t="shared" si="183"/>
        <v>0</v>
      </c>
      <c r="R294" s="16">
        <f t="shared" si="184"/>
        <v>0</v>
      </c>
    </row>
    <row r="295" spans="1:18" x14ac:dyDescent="0.3">
      <c r="A295" s="16">
        <v>25</v>
      </c>
      <c r="B295" s="16" t="str">
        <f t="shared" si="182"/>
        <v>2020-03-09</v>
      </c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>
        <f t="shared" si="183"/>
        <v>0</v>
      </c>
      <c r="R295" s="16">
        <f t="shared" si="184"/>
        <v>0</v>
      </c>
    </row>
    <row r="296" spans="1:18" x14ac:dyDescent="0.3">
      <c r="A296" s="16">
        <v>26</v>
      </c>
      <c r="B296" s="16" t="str">
        <f t="shared" si="182"/>
        <v>2020-03-10</v>
      </c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>
        <f t="shared" si="183"/>
        <v>0</v>
      </c>
      <c r="R296" s="16">
        <f t="shared" si="184"/>
        <v>0</v>
      </c>
    </row>
    <row r="297" spans="1:18" x14ac:dyDescent="0.3">
      <c r="A297" s="16">
        <v>27</v>
      </c>
      <c r="B297" s="16" t="str">
        <f t="shared" si="182"/>
        <v>2020-03-11</v>
      </c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>
        <f t="shared" si="183"/>
        <v>0</v>
      </c>
      <c r="R297" s="16">
        <f t="shared" si="184"/>
        <v>0</v>
      </c>
    </row>
    <row r="298" spans="1:18" x14ac:dyDescent="0.3">
      <c r="A298" s="16">
        <v>28</v>
      </c>
      <c r="B298" s="16" t="str">
        <f t="shared" si="182"/>
        <v>2020-03-12</v>
      </c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>
        <f t="shared" si="183"/>
        <v>0</v>
      </c>
      <c r="R298" s="16">
        <f t="shared" si="184"/>
        <v>0</v>
      </c>
    </row>
    <row r="299" spans="1:18" x14ac:dyDescent="0.3">
      <c r="A299" s="16">
        <v>29</v>
      </c>
      <c r="B299" s="16" t="str">
        <f t="shared" si="182"/>
        <v>2020-03-13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>
        <f t="shared" si="183"/>
        <v>0</v>
      </c>
      <c r="R299" s="16">
        <f t="shared" si="184"/>
        <v>0</v>
      </c>
    </row>
    <row r="300" spans="1:18" x14ac:dyDescent="0.3">
      <c r="A300" s="16">
        <v>30</v>
      </c>
      <c r="B300" s="16" t="str">
        <f t="shared" si="182"/>
        <v>2020-03-16</v>
      </c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>
        <f t="shared" si="183"/>
        <v>0</v>
      </c>
      <c r="R300" s="16">
        <f t="shared" si="184"/>
        <v>0</v>
      </c>
    </row>
    <row r="301" spans="1:18" x14ac:dyDescent="0.3">
      <c r="A301" s="16">
        <v>31</v>
      </c>
      <c r="B301" s="16" t="str">
        <f t="shared" si="182"/>
        <v>2020-03-17</v>
      </c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>
        <f t="shared" ref="O301:O364" si="185">IF(P301=0,0,VLOOKUP($A301,$A$15:$AR$265,O$267,))</f>
        <v>-6.5368010544686577</v>
      </c>
      <c r="P301" s="16">
        <f t="shared" ref="P301:P364" si="186">VLOOKUP($A301,$A$15:$AR$265,P$267,)</f>
        <v>-4.9643447987980451</v>
      </c>
      <c r="Q301" s="16">
        <f t="shared" si="183"/>
        <v>0</v>
      </c>
      <c r="R301" s="16">
        <f t="shared" si="184"/>
        <v>0</v>
      </c>
    </row>
    <row r="302" spans="1:18" x14ac:dyDescent="0.3">
      <c r="A302" s="16">
        <v>32</v>
      </c>
      <c r="B302" s="16" t="str">
        <f t="shared" si="182"/>
        <v>2020-03-18</v>
      </c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>
        <f t="shared" si="185"/>
        <v>-7.0764617256944415</v>
      </c>
      <c r="P302" s="16">
        <f t="shared" si="186"/>
        <v>-5.3741877210457911</v>
      </c>
      <c r="Q302" s="16">
        <f t="shared" si="183"/>
        <v>0</v>
      </c>
      <c r="R302" s="16">
        <f t="shared" si="184"/>
        <v>0</v>
      </c>
    </row>
    <row r="303" spans="1:18" x14ac:dyDescent="0.3">
      <c r="A303" s="16">
        <v>33</v>
      </c>
      <c r="B303" s="16" t="str">
        <f t="shared" si="182"/>
        <v>2020-03-19</v>
      </c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>
        <f t="shared" si="185"/>
        <v>-3.5160559248995753</v>
      </c>
      <c r="P303" s="16">
        <f t="shared" si="186"/>
        <v>-2.6702532014686002</v>
      </c>
      <c r="Q303" s="16">
        <f t="shared" si="183"/>
        <v>0</v>
      </c>
      <c r="R303" s="16">
        <f t="shared" si="184"/>
        <v>0</v>
      </c>
    </row>
    <row r="304" spans="1:18" x14ac:dyDescent="0.3">
      <c r="A304" s="16">
        <v>34</v>
      </c>
      <c r="B304" s="16" t="str">
        <f t="shared" si="182"/>
        <v>2020-03-20</v>
      </c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>
        <f t="shared" si="185"/>
        <v>-2.6658533296779225</v>
      </c>
      <c r="P304" s="16">
        <f t="shared" si="186"/>
        <v>-2.0245705814311012</v>
      </c>
      <c r="Q304" s="16">
        <f t="shared" si="183"/>
        <v>0</v>
      </c>
      <c r="R304" s="16">
        <f t="shared" si="184"/>
        <v>0</v>
      </c>
    </row>
    <row r="305" spans="1:18" x14ac:dyDescent="0.3">
      <c r="A305" s="16">
        <v>35</v>
      </c>
      <c r="B305" s="16" t="str">
        <f t="shared" si="182"/>
        <v>2020-03-23</v>
      </c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>
        <f t="shared" si="185"/>
        <v>-2.8955865066767998</v>
      </c>
      <c r="P305" s="16">
        <f t="shared" si="186"/>
        <v>-2.1990404318736321</v>
      </c>
      <c r="Q305" s="16">
        <f t="shared" si="183"/>
        <v>0</v>
      </c>
      <c r="R305" s="16">
        <f t="shared" si="184"/>
        <v>0</v>
      </c>
    </row>
    <row r="306" spans="1:18" x14ac:dyDescent="0.3">
      <c r="A306" s="16">
        <v>36</v>
      </c>
      <c r="B306" s="16" t="str">
        <f t="shared" si="182"/>
        <v>2020-03-24</v>
      </c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>
        <f t="shared" si="185"/>
        <v>-1.3055042017453395</v>
      </c>
      <c r="P306" s="16">
        <f t="shared" si="186"/>
        <v>-0.99145942177832946</v>
      </c>
      <c r="Q306" s="16">
        <f t="shared" si="183"/>
        <v>0</v>
      </c>
      <c r="R306" s="16">
        <f t="shared" si="184"/>
        <v>0</v>
      </c>
    </row>
    <row r="307" spans="1:18" x14ac:dyDescent="0.3">
      <c r="A307" s="16">
        <v>37</v>
      </c>
      <c r="B307" s="16" t="str">
        <f t="shared" si="182"/>
        <v>2020-03-25</v>
      </c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>
        <f t="shared" si="185"/>
        <v>-2.6663792411724323</v>
      </c>
      <c r="P307" s="16">
        <f t="shared" si="186"/>
        <v>-2.0249699826015886</v>
      </c>
      <c r="Q307" s="16">
        <f t="shared" si="183"/>
        <v>0</v>
      </c>
      <c r="R307" s="16">
        <f t="shared" si="184"/>
        <v>0</v>
      </c>
    </row>
    <row r="308" spans="1:18" x14ac:dyDescent="0.3">
      <c r="A308" s="16">
        <v>38</v>
      </c>
      <c r="B308" s="16" t="str">
        <f t="shared" si="182"/>
        <v>2020-03-26</v>
      </c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>
        <f t="shared" si="185"/>
        <v>-1.1863777915874323</v>
      </c>
      <c r="P308" s="16">
        <f t="shared" si="186"/>
        <v>-0.90098939374181619</v>
      </c>
      <c r="Q308" s="16">
        <f t="shared" si="183"/>
        <v>0</v>
      </c>
      <c r="R308" s="16">
        <f t="shared" si="184"/>
        <v>0</v>
      </c>
    </row>
    <row r="309" spans="1:18" x14ac:dyDescent="0.3">
      <c r="A309" s="16">
        <v>39</v>
      </c>
      <c r="B309" s="16" t="str">
        <f t="shared" si="182"/>
        <v>2020-03-27</v>
      </c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>
        <f t="shared" si="185"/>
        <v>-2.2860204126638699</v>
      </c>
      <c r="P309" s="16">
        <f t="shared" si="186"/>
        <v>-1.7361081438750487</v>
      </c>
      <c r="Q309" s="16">
        <f t="shared" si="183"/>
        <v>0</v>
      </c>
      <c r="R309" s="16">
        <f t="shared" si="184"/>
        <v>0</v>
      </c>
    </row>
    <row r="310" spans="1:18" x14ac:dyDescent="0.3">
      <c r="A310" s="16">
        <v>40</v>
      </c>
      <c r="B310" s="16" t="str">
        <f t="shared" si="182"/>
        <v>2020-03-30</v>
      </c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>
        <f t="shared" si="185"/>
        <v>-1.9361580617438285</v>
      </c>
      <c r="P310" s="16">
        <f t="shared" si="186"/>
        <v>-1.4704067208681737</v>
      </c>
      <c r="Q310" s="16">
        <f t="shared" si="183"/>
        <v>0</v>
      </c>
      <c r="R310" s="16">
        <f t="shared" si="184"/>
        <v>0</v>
      </c>
    </row>
    <row r="311" spans="1:18" x14ac:dyDescent="0.3">
      <c r="A311" s="16">
        <v>41</v>
      </c>
      <c r="B311" s="16" t="str">
        <f t="shared" si="182"/>
        <v>2020-03-31</v>
      </c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>
        <f t="shared" si="185"/>
        <v>-1.4458637439019562</v>
      </c>
      <c r="P311" s="16">
        <f t="shared" si="186"/>
        <v>-1.0980548584851781</v>
      </c>
      <c r="Q311" s="16">
        <f t="shared" si="183"/>
        <v>0</v>
      </c>
      <c r="R311" s="16">
        <f t="shared" si="184"/>
        <v>0</v>
      </c>
    </row>
    <row r="312" spans="1:18" x14ac:dyDescent="0.3">
      <c r="A312" s="16">
        <v>42</v>
      </c>
      <c r="B312" s="16" t="str">
        <f t="shared" si="182"/>
        <v>2020-04-01</v>
      </c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>
        <f t="shared" si="185"/>
        <v>-1.2157164435374561</v>
      </c>
      <c r="P312" s="16">
        <f t="shared" si="186"/>
        <v>-0.92327050387477339</v>
      </c>
      <c r="Q312" s="16">
        <f t="shared" si="183"/>
        <v>0</v>
      </c>
      <c r="R312" s="16">
        <f t="shared" si="184"/>
        <v>0</v>
      </c>
    </row>
    <row r="313" spans="1:18" x14ac:dyDescent="0.3">
      <c r="A313" s="16">
        <v>43</v>
      </c>
      <c r="B313" s="16" t="str">
        <f t="shared" si="182"/>
        <v>2020-04-02</v>
      </c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>
        <f t="shared" si="185"/>
        <v>-0.33566967784433288</v>
      </c>
      <c r="P313" s="16">
        <f t="shared" si="186"/>
        <v>-0.25492285988749286</v>
      </c>
      <c r="Q313" s="16">
        <f t="shared" si="183"/>
        <v>0</v>
      </c>
      <c r="R313" s="16">
        <f t="shared" si="184"/>
        <v>0</v>
      </c>
    </row>
    <row r="314" spans="1:18" x14ac:dyDescent="0.3">
      <c r="A314" s="16">
        <v>44</v>
      </c>
      <c r="B314" s="16" t="str">
        <f t="shared" si="182"/>
        <v>2020-04-03</v>
      </c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>
        <f t="shared" si="185"/>
        <v>0.46455995445427689</v>
      </c>
      <c r="P314" s="16">
        <f t="shared" si="186"/>
        <v>0.35280801333985345</v>
      </c>
      <c r="Q314" s="16">
        <f t="shared" si="183"/>
        <v>0</v>
      </c>
      <c r="R314" s="16">
        <f t="shared" si="184"/>
        <v>0</v>
      </c>
    </row>
    <row r="315" spans="1:18" x14ac:dyDescent="0.3">
      <c r="A315" s="16">
        <v>45</v>
      </c>
      <c r="B315" s="16" t="str">
        <f t="shared" si="182"/>
        <v>2020-04-06</v>
      </c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>
        <f t="shared" si="185"/>
        <v>0.44449579825466046</v>
      </c>
      <c r="P315" s="16">
        <f t="shared" si="186"/>
        <v>0.33757037819662911</v>
      </c>
      <c r="Q315" s="16">
        <f t="shared" si="183"/>
        <v>0</v>
      </c>
      <c r="R315" s="16">
        <f t="shared" si="184"/>
        <v>0</v>
      </c>
    </row>
    <row r="316" spans="1:18" x14ac:dyDescent="0.3">
      <c r="A316" s="16">
        <v>46</v>
      </c>
      <c r="B316" s="16" t="str">
        <f t="shared" si="182"/>
        <v>2020-04-07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>
        <f t="shared" si="185"/>
        <v>-0.82555863036634136</v>
      </c>
      <c r="P316" s="16">
        <f t="shared" si="186"/>
        <v>-0.62696686936193113</v>
      </c>
      <c r="Q316" s="16">
        <f t="shared" si="183"/>
        <v>0</v>
      </c>
      <c r="R316" s="16">
        <f t="shared" si="184"/>
        <v>0</v>
      </c>
    </row>
    <row r="317" spans="1:18" x14ac:dyDescent="0.3">
      <c r="A317" s="16">
        <v>47</v>
      </c>
      <c r="B317" s="16" t="str">
        <f t="shared" si="182"/>
        <v>2020-04-08</v>
      </c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>
        <f t="shared" si="185"/>
        <v>-2.8763977490853705</v>
      </c>
      <c r="P317" s="16">
        <f t="shared" si="186"/>
        <v>-2.1844676143516293</v>
      </c>
      <c r="Q317" s="16">
        <f t="shared" si="183"/>
        <v>0</v>
      </c>
      <c r="R317" s="16">
        <f t="shared" si="184"/>
        <v>0</v>
      </c>
    </row>
    <row r="318" spans="1:18" x14ac:dyDescent="0.3">
      <c r="A318" s="16">
        <v>48</v>
      </c>
      <c r="B318" s="16" t="str">
        <f t="shared" si="182"/>
        <v>2020-04-09</v>
      </c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>
        <f t="shared" si="185"/>
        <v>-2.4062224961165199</v>
      </c>
      <c r="P318" s="16">
        <f t="shared" si="186"/>
        <v>-1.8273950872622766</v>
      </c>
      <c r="Q318" s="16">
        <f t="shared" si="183"/>
        <v>0</v>
      </c>
      <c r="R318" s="16">
        <f t="shared" si="184"/>
        <v>0</v>
      </c>
    </row>
    <row r="319" spans="1:18" x14ac:dyDescent="0.3">
      <c r="A319" s="16">
        <v>49</v>
      </c>
      <c r="B319" s="16" t="str">
        <f t="shared" si="182"/>
        <v>2020-04-13</v>
      </c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>
        <f t="shared" si="185"/>
        <v>-2.2563308193010059</v>
      </c>
      <c r="P319" s="16">
        <f t="shared" si="186"/>
        <v>-1.7135605128302573</v>
      </c>
      <c r="Q319" s="16">
        <f t="shared" si="183"/>
        <v>0</v>
      </c>
      <c r="R319" s="16">
        <f t="shared" si="184"/>
        <v>0</v>
      </c>
    </row>
    <row r="320" spans="1:18" x14ac:dyDescent="0.3">
      <c r="A320" s="16">
        <v>50</v>
      </c>
      <c r="B320" s="16" t="str">
        <f t="shared" si="182"/>
        <v>2020-04-14</v>
      </c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>
        <f t="shared" si="185"/>
        <v>-1.786221656883118</v>
      </c>
      <c r="P320" s="16">
        <f t="shared" si="186"/>
        <v>-1.356538177919034</v>
      </c>
      <c r="Q320" s="16">
        <f t="shared" si="183"/>
        <v>0</v>
      </c>
      <c r="R320" s="16">
        <f t="shared" si="184"/>
        <v>0</v>
      </c>
    </row>
    <row r="321" spans="1:18" x14ac:dyDescent="0.3">
      <c r="A321" s="16">
        <v>51</v>
      </c>
      <c r="B321" s="16" t="str">
        <f t="shared" si="182"/>
        <v>2020-04-15</v>
      </c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>
        <f t="shared" ref="M321:M384" si="187">IF(N321=0,0,VLOOKUP($A321,$A$15:$AR$265,M$267,))</f>
        <v>-2.3240446905615606</v>
      </c>
      <c r="N321" s="16">
        <f t="shared" ref="N321:N384" si="188">VLOOKUP($A321,$A$15:$AR$265,N$267,)</f>
        <v>-2.3571801438215885</v>
      </c>
      <c r="O321" s="16">
        <f t="shared" si="185"/>
        <v>-1.8862016453797743</v>
      </c>
      <c r="P321" s="16">
        <f t="shared" si="186"/>
        <v>-1.4324675402694396</v>
      </c>
      <c r="Q321" s="16">
        <f t="shared" si="183"/>
        <v>0</v>
      </c>
      <c r="R321" s="16">
        <f t="shared" si="184"/>
        <v>0</v>
      </c>
    </row>
    <row r="322" spans="1:18" x14ac:dyDescent="0.3">
      <c r="A322" s="16">
        <v>52</v>
      </c>
      <c r="B322" s="16" t="str">
        <f t="shared" si="182"/>
        <v>2020-04-16</v>
      </c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>
        <f t="shared" si="187"/>
        <v>-2.4704033797792349</v>
      </c>
      <c r="N322" s="16">
        <f t="shared" si="188"/>
        <v>-2.5056255663647735</v>
      </c>
      <c r="O322" s="16">
        <f t="shared" si="185"/>
        <v>-2.1060278960012973</v>
      </c>
      <c r="P322" s="16">
        <f t="shared" si="186"/>
        <v>-1.5994136190653068</v>
      </c>
      <c r="Q322" s="16">
        <f t="shared" si="183"/>
        <v>0</v>
      </c>
      <c r="R322" s="16">
        <f t="shared" si="184"/>
        <v>0</v>
      </c>
    </row>
    <row r="323" spans="1:18" x14ac:dyDescent="0.3">
      <c r="A323" s="16">
        <v>53</v>
      </c>
      <c r="B323" s="16" t="str">
        <f t="shared" si="182"/>
        <v>2020-04-17</v>
      </c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>
        <f t="shared" si="187"/>
        <v>-1.3655216921650535</v>
      </c>
      <c r="N323" s="16">
        <f t="shared" si="188"/>
        <v>-1.3849908445398109</v>
      </c>
      <c r="O323" s="16">
        <f t="shared" si="185"/>
        <v>-1.0359465335997697</v>
      </c>
      <c r="P323" s="16">
        <f t="shared" si="186"/>
        <v>-0.78674503676277352</v>
      </c>
      <c r="Q323" s="16">
        <f t="shared" si="183"/>
        <v>0</v>
      </c>
      <c r="R323" s="16">
        <f t="shared" si="184"/>
        <v>0</v>
      </c>
    </row>
    <row r="324" spans="1:18" x14ac:dyDescent="0.3">
      <c r="A324" s="16">
        <v>54</v>
      </c>
      <c r="B324" s="16" t="str">
        <f t="shared" si="182"/>
        <v>2020-04-20</v>
      </c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>
        <f t="shared" si="187"/>
        <v>-1.2551321782914648</v>
      </c>
      <c r="N324" s="16">
        <f t="shared" si="188"/>
        <v>-1.2730274338335967</v>
      </c>
      <c r="O324" s="16">
        <f t="shared" si="185"/>
        <v>-0.97582461413414379</v>
      </c>
      <c r="P324" s="16">
        <f t="shared" si="186"/>
        <v>-0.74108570956190989</v>
      </c>
      <c r="Q324" s="16">
        <f t="shared" si="183"/>
        <v>0</v>
      </c>
      <c r="R324" s="16">
        <f t="shared" si="184"/>
        <v>0</v>
      </c>
    </row>
    <row r="325" spans="1:18" x14ac:dyDescent="0.3">
      <c r="A325" s="16">
        <v>55</v>
      </c>
      <c r="B325" s="16" t="str">
        <f t="shared" si="182"/>
        <v>2020-04-22</v>
      </c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>
        <f t="shared" si="187"/>
        <v>-0.54900857548371818</v>
      </c>
      <c r="N325" s="16">
        <f t="shared" si="188"/>
        <v>-0.55683615645329909</v>
      </c>
      <c r="O325" s="16">
        <f t="shared" si="185"/>
        <v>-0.26583428770727835</v>
      </c>
      <c r="P325" s="16">
        <f t="shared" si="186"/>
        <v>-0.20188668012462271</v>
      </c>
      <c r="Q325" s="16">
        <f t="shared" si="183"/>
        <v>0</v>
      </c>
      <c r="R325" s="16">
        <f t="shared" si="184"/>
        <v>0</v>
      </c>
    </row>
    <row r="326" spans="1:18" x14ac:dyDescent="0.3">
      <c r="A326" s="16">
        <v>56</v>
      </c>
      <c r="B326" s="16" t="str">
        <f t="shared" si="182"/>
        <v>2020-04-23</v>
      </c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>
        <f t="shared" si="187"/>
        <v>1.9127286634294194E-2</v>
      </c>
      <c r="N326" s="16">
        <f t="shared" si="188"/>
        <v>1.9399997101023071E-2</v>
      </c>
      <c r="O326" s="16">
        <f t="shared" si="185"/>
        <v>0.24430109484278617</v>
      </c>
      <c r="P326" s="16">
        <f t="shared" si="186"/>
        <v>0.18553339155004087</v>
      </c>
      <c r="Q326" s="16">
        <f t="shared" si="183"/>
        <v>0</v>
      </c>
      <c r="R326" s="16">
        <f t="shared" si="184"/>
        <v>0</v>
      </c>
    </row>
    <row r="327" spans="1:18" x14ac:dyDescent="0.3">
      <c r="A327" s="16">
        <v>57</v>
      </c>
      <c r="B327" s="16" t="str">
        <f t="shared" si="182"/>
        <v>2020-04-24</v>
      </c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>
        <f t="shared" si="187"/>
        <v>1.8895048066202236E-2</v>
      </c>
      <c r="N327" s="16">
        <f t="shared" si="188"/>
        <v>1.9164447352965668E-2</v>
      </c>
      <c r="O327" s="16">
        <f t="shared" si="185"/>
        <v>0.17446764377113411</v>
      </c>
      <c r="P327" s="16">
        <f t="shared" si="186"/>
        <v>0.13249868440185869</v>
      </c>
      <c r="Q327" s="16">
        <f t="shared" si="183"/>
        <v>0</v>
      </c>
      <c r="R327" s="16">
        <f t="shared" si="184"/>
        <v>0</v>
      </c>
    </row>
    <row r="328" spans="1:18" x14ac:dyDescent="0.3">
      <c r="A328" s="16">
        <v>58</v>
      </c>
      <c r="B328" s="16" t="str">
        <f t="shared" si="182"/>
        <v>2020-04-27</v>
      </c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>
        <f t="shared" si="187"/>
        <v>6.7268069013664444E-2</v>
      </c>
      <c r="N328" s="16">
        <f t="shared" si="188"/>
        <v>6.8227154682604832E-2</v>
      </c>
      <c r="O328" s="16">
        <f t="shared" si="185"/>
        <v>0.23444083557595619</v>
      </c>
      <c r="P328" s="16">
        <f t="shared" si="186"/>
        <v>0.17804506103512868</v>
      </c>
      <c r="Q328" s="16">
        <f t="shared" si="183"/>
        <v>0</v>
      </c>
      <c r="R328" s="16">
        <f t="shared" si="184"/>
        <v>0</v>
      </c>
    </row>
    <row r="329" spans="1:18" x14ac:dyDescent="0.3">
      <c r="A329" s="16">
        <v>59</v>
      </c>
      <c r="B329" s="16" t="str">
        <f t="shared" si="182"/>
        <v>2020-04-28</v>
      </c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>
        <f t="shared" si="187"/>
        <v>-0.56986166344911737</v>
      </c>
      <c r="N329" s="16">
        <f t="shared" si="188"/>
        <v>-0.57798656078460597</v>
      </c>
      <c r="O329" s="16">
        <f t="shared" si="185"/>
        <v>-0.37562201891241287</v>
      </c>
      <c r="P329" s="16">
        <f t="shared" si="186"/>
        <v>-0.28526448952077382</v>
      </c>
      <c r="Q329" s="16">
        <f t="shared" si="183"/>
        <v>0</v>
      </c>
      <c r="R329" s="16">
        <f t="shared" si="184"/>
        <v>0</v>
      </c>
    </row>
    <row r="330" spans="1:18" x14ac:dyDescent="0.3">
      <c r="A330" s="16">
        <v>60</v>
      </c>
      <c r="B330" s="16" t="str">
        <f t="shared" si="182"/>
        <v>2020-04-29</v>
      </c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>
        <f t="shared" si="187"/>
        <v>-1.1292430515421508</v>
      </c>
      <c r="N330" s="16">
        <f t="shared" si="188"/>
        <v>-1.1453434219461918</v>
      </c>
      <c r="O330" s="16">
        <f t="shared" si="185"/>
        <v>-0.91566960155043375</v>
      </c>
      <c r="P330" s="16">
        <f t="shared" si="186"/>
        <v>-0.69540124993812746</v>
      </c>
      <c r="Q330" s="16">
        <f t="shared" si="183"/>
        <v>0</v>
      </c>
      <c r="R330" s="16">
        <f t="shared" si="184"/>
        <v>0</v>
      </c>
    </row>
    <row r="331" spans="1:18" x14ac:dyDescent="0.3">
      <c r="A331" s="16">
        <v>61</v>
      </c>
      <c r="B331" s="16" t="str">
        <f t="shared" si="182"/>
        <v>2020-04-30</v>
      </c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>
        <f t="shared" si="187"/>
        <v>-0.69335139460969231</v>
      </c>
      <c r="N331" s="16">
        <f t="shared" si="188"/>
        <v>-0.70323696730206309</v>
      </c>
      <c r="O331" s="16">
        <f t="shared" si="185"/>
        <v>-0.54551224614300153</v>
      </c>
      <c r="P331" s="16">
        <f t="shared" si="186"/>
        <v>-0.41428687507161355</v>
      </c>
      <c r="Q331" s="16">
        <f t="shared" si="183"/>
        <v>0</v>
      </c>
      <c r="R331" s="16">
        <f t="shared" si="184"/>
        <v>0</v>
      </c>
    </row>
    <row r="332" spans="1:18" x14ac:dyDescent="0.3">
      <c r="A332" s="16">
        <v>62</v>
      </c>
      <c r="B332" s="16" t="str">
        <f t="shared" si="182"/>
        <v>2020-05-04</v>
      </c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>
        <f t="shared" si="187"/>
        <v>-0.49684027405378117</v>
      </c>
      <c r="N332" s="16">
        <f t="shared" si="188"/>
        <v>-0.50392405679921126</v>
      </c>
      <c r="O332" s="16">
        <f t="shared" si="185"/>
        <v>-0.39540180901651567</v>
      </c>
      <c r="P332" s="16">
        <f t="shared" si="186"/>
        <v>-0.30028616408397518</v>
      </c>
      <c r="Q332" s="16">
        <f t="shared" si="183"/>
        <v>0</v>
      </c>
      <c r="R332" s="16">
        <f t="shared" si="184"/>
        <v>0</v>
      </c>
    </row>
    <row r="333" spans="1:18" x14ac:dyDescent="0.3">
      <c r="A333" s="16">
        <v>63</v>
      </c>
      <c r="B333" s="16" t="str">
        <f t="shared" si="182"/>
        <v>2020-05-05</v>
      </c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>
        <f t="shared" si="187"/>
        <v>-0.475214178623105</v>
      </c>
      <c r="N333" s="16">
        <f t="shared" si="188"/>
        <v>-0.4819896237202746</v>
      </c>
      <c r="O333" s="16">
        <f t="shared" si="185"/>
        <v>-0.38537579076348649</v>
      </c>
      <c r="P333" s="16">
        <f t="shared" si="186"/>
        <v>-0.292671948636336</v>
      </c>
      <c r="Q333" s="16">
        <f t="shared" si="183"/>
        <v>0</v>
      </c>
      <c r="R333" s="16">
        <f t="shared" si="184"/>
        <v>0</v>
      </c>
    </row>
    <row r="334" spans="1:18" x14ac:dyDescent="0.3">
      <c r="A334" s="16">
        <v>64</v>
      </c>
      <c r="B334" s="16" t="str">
        <f t="shared" si="182"/>
        <v>2020-05-06</v>
      </c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>
        <f t="shared" si="187"/>
        <v>0.25354498678142789</v>
      </c>
      <c r="N334" s="16">
        <f t="shared" si="188"/>
        <v>0.25715994655088931</v>
      </c>
      <c r="O334" s="16">
        <f t="shared" si="185"/>
        <v>0.30471613844985868</v>
      </c>
      <c r="P334" s="16">
        <f t="shared" si="186"/>
        <v>0.2314153305903757</v>
      </c>
      <c r="Q334" s="16">
        <f t="shared" si="183"/>
        <v>0</v>
      </c>
      <c r="R334" s="16">
        <f t="shared" si="184"/>
        <v>0</v>
      </c>
    </row>
    <row r="335" spans="1:18" x14ac:dyDescent="0.3">
      <c r="A335" s="16">
        <v>65</v>
      </c>
      <c r="B335" s="16" t="str">
        <f t="shared" ref="B335:B398" si="189">VLOOKUP(A335,$A$15:$AR$265,2,)</f>
        <v>2020-05-07</v>
      </c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>
        <f t="shared" si="187"/>
        <v>0.26493994366484586</v>
      </c>
      <c r="N335" s="16">
        <f t="shared" si="188"/>
        <v>0.26871736892507164</v>
      </c>
      <c r="O335" s="16">
        <f t="shared" si="185"/>
        <v>0.23490989933177886</v>
      </c>
      <c r="P335" s="16">
        <f t="shared" si="186"/>
        <v>0.17840128944060099</v>
      </c>
      <c r="Q335" s="16">
        <f t="shared" ref="Q335:Q398" si="190">IF(R335=0,0,VLOOKUP($A335,$A$15:$AR$265,Q$267,))</f>
        <v>0</v>
      </c>
      <c r="R335" s="16">
        <f t="shared" ref="R335:R398" si="191">VLOOKUP($A335,$A$15:$AR$265,R$267,)</f>
        <v>0</v>
      </c>
    </row>
    <row r="336" spans="1:18" x14ac:dyDescent="0.3">
      <c r="A336" s="16">
        <v>66</v>
      </c>
      <c r="B336" s="16" t="str">
        <f t="shared" si="189"/>
        <v>2020-05-08</v>
      </c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>
        <f t="shared" si="187"/>
        <v>0.53292453133675011</v>
      </c>
      <c r="N336" s="16">
        <f t="shared" si="188"/>
        <v>0.54052279137492698</v>
      </c>
      <c r="O336" s="16">
        <f t="shared" si="185"/>
        <v>0.56476206490958347</v>
      </c>
      <c r="P336" s="16">
        <f t="shared" si="186"/>
        <v>0.42890606523441616</v>
      </c>
      <c r="Q336" s="16">
        <f t="shared" si="190"/>
        <v>0</v>
      </c>
      <c r="R336" s="16">
        <f t="shared" si="191"/>
        <v>0</v>
      </c>
    </row>
    <row r="337" spans="1:18" x14ac:dyDescent="0.3">
      <c r="A337" s="16">
        <v>67</v>
      </c>
      <c r="B337" s="16" t="str">
        <f t="shared" si="189"/>
        <v>2020-05-11</v>
      </c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>
        <f t="shared" si="187"/>
        <v>0.48943588077446165</v>
      </c>
      <c r="N337" s="16">
        <f t="shared" si="188"/>
        <v>0.49641409415264931</v>
      </c>
      <c r="O337" s="16">
        <f t="shared" si="185"/>
        <v>0.47487273091786975</v>
      </c>
      <c r="P337" s="16">
        <f t="shared" si="186"/>
        <v>0.360640006048765</v>
      </c>
      <c r="Q337" s="16">
        <f t="shared" si="190"/>
        <v>0</v>
      </c>
      <c r="R337" s="16">
        <f t="shared" si="191"/>
        <v>0</v>
      </c>
    </row>
    <row r="338" spans="1:18" x14ac:dyDescent="0.3">
      <c r="A338" s="16">
        <v>68</v>
      </c>
      <c r="B338" s="16" t="str">
        <f t="shared" si="189"/>
        <v>2020-05-12</v>
      </c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>
        <f t="shared" si="187"/>
        <v>0.27819584102403638</v>
      </c>
      <c r="N338" s="16">
        <f t="shared" si="188"/>
        <v>0.28216226444301062</v>
      </c>
      <c r="O338" s="16">
        <f t="shared" si="185"/>
        <v>0.22496554865596252</v>
      </c>
      <c r="P338" s="16">
        <f t="shared" si="186"/>
        <v>0.17084909607513754</v>
      </c>
      <c r="Q338" s="16">
        <f t="shared" si="190"/>
        <v>0</v>
      </c>
      <c r="R338" s="16">
        <f t="shared" si="191"/>
        <v>0</v>
      </c>
    </row>
    <row r="339" spans="1:18" x14ac:dyDescent="0.3">
      <c r="A339" s="16">
        <v>69</v>
      </c>
      <c r="B339" s="16" t="str">
        <f t="shared" si="189"/>
        <v>2020-05-13</v>
      </c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>
        <f t="shared" si="187"/>
        <v>0.85959049273155941</v>
      </c>
      <c r="N339" s="16">
        <f t="shared" si="188"/>
        <v>0.87184624698204616</v>
      </c>
      <c r="O339" s="16">
        <f t="shared" si="185"/>
        <v>0.72515900436198777</v>
      </c>
      <c r="P339" s="16">
        <f t="shared" si="186"/>
        <v>0.55071881515271581</v>
      </c>
      <c r="Q339" s="16">
        <f t="shared" si="190"/>
        <v>0</v>
      </c>
      <c r="R339" s="16">
        <f t="shared" si="191"/>
        <v>0</v>
      </c>
    </row>
    <row r="340" spans="1:18" x14ac:dyDescent="0.3">
      <c r="A340" s="16">
        <v>70</v>
      </c>
      <c r="B340" s="16" t="str">
        <f t="shared" si="189"/>
        <v>2020-05-14</v>
      </c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>
        <f t="shared" si="187"/>
        <v>1.2743203593590096</v>
      </c>
      <c r="N340" s="16">
        <f t="shared" si="188"/>
        <v>1.2924891935803684</v>
      </c>
      <c r="O340" s="16">
        <f t="shared" si="185"/>
        <v>1.2249567906100509</v>
      </c>
      <c r="P340" s="16">
        <f t="shared" si="186"/>
        <v>0.93028804480139615</v>
      </c>
      <c r="Q340" s="16">
        <f t="shared" si="190"/>
        <v>0</v>
      </c>
      <c r="R340" s="16">
        <f t="shared" si="191"/>
        <v>0</v>
      </c>
    </row>
    <row r="341" spans="1:18" x14ac:dyDescent="0.3">
      <c r="A341" s="16">
        <v>71</v>
      </c>
      <c r="B341" s="16" t="str">
        <f t="shared" si="189"/>
        <v>2020-05-15</v>
      </c>
      <c r="C341" s="16"/>
      <c r="D341" s="16"/>
      <c r="E341" s="16"/>
      <c r="F341" s="16"/>
      <c r="G341" s="16"/>
      <c r="H341" s="16"/>
      <c r="I341" s="16"/>
      <c r="J341" s="16"/>
      <c r="K341" s="16">
        <f t="shared" ref="K341:K372" si="192">IF(L341=0,0,VLOOKUP($A341,$A$15:$AR$265,K$267,))</f>
        <v>0.60644859219155478</v>
      </c>
      <c r="L341" s="16">
        <f t="shared" ref="L341:L372" si="193">VLOOKUP($A341,$A$15:$AR$265,L$267,)</f>
        <v>0.61887522963717567</v>
      </c>
      <c r="M341" s="16">
        <f t="shared" si="187"/>
        <v>0.58532680667295622</v>
      </c>
      <c r="N341" s="16">
        <f t="shared" si="188"/>
        <v>0.59367220085712169</v>
      </c>
      <c r="O341" s="16">
        <f t="shared" si="185"/>
        <v>0.5050294489710474</v>
      </c>
      <c r="P341" s="16">
        <f t="shared" si="186"/>
        <v>0.38354239288425984</v>
      </c>
      <c r="Q341" s="16">
        <f t="shared" si="190"/>
        <v>0</v>
      </c>
      <c r="R341" s="16">
        <f t="shared" si="191"/>
        <v>0</v>
      </c>
    </row>
    <row r="342" spans="1:18" x14ac:dyDescent="0.3">
      <c r="A342" s="16">
        <v>72</v>
      </c>
      <c r="B342" s="16" t="str">
        <f t="shared" si="189"/>
        <v>2020-05-18</v>
      </c>
      <c r="C342" s="16"/>
      <c r="D342" s="16"/>
      <c r="E342" s="16"/>
      <c r="F342" s="16"/>
      <c r="G342" s="16"/>
      <c r="H342" s="16"/>
      <c r="I342" s="16"/>
      <c r="J342" s="16"/>
      <c r="K342" s="16">
        <f t="shared" si="192"/>
        <v>1.2197103215499396</v>
      </c>
      <c r="L342" s="16">
        <f t="shared" si="193"/>
        <v>1.2447032033040377</v>
      </c>
      <c r="M342" s="16">
        <f t="shared" si="187"/>
        <v>1.2161810834360161</v>
      </c>
      <c r="N342" s="16">
        <f t="shared" si="188"/>
        <v>1.2335209872724551</v>
      </c>
      <c r="O342" s="16">
        <f t="shared" si="185"/>
        <v>1.2248182752941368</v>
      </c>
      <c r="P342" s="16">
        <f t="shared" si="186"/>
        <v>0.93018284995419453</v>
      </c>
      <c r="Q342" s="16">
        <f t="shared" si="190"/>
        <v>0</v>
      </c>
      <c r="R342" s="16">
        <f t="shared" si="191"/>
        <v>0</v>
      </c>
    </row>
    <row r="343" spans="1:18" x14ac:dyDescent="0.3">
      <c r="A343" s="16">
        <v>73</v>
      </c>
      <c r="B343" s="16" t="str">
        <f t="shared" si="189"/>
        <v>2020-05-19</v>
      </c>
      <c r="C343" s="16"/>
      <c r="D343" s="16"/>
      <c r="E343" s="16"/>
      <c r="F343" s="16"/>
      <c r="G343" s="16"/>
      <c r="H343" s="16"/>
      <c r="I343" s="16"/>
      <c r="J343" s="16"/>
      <c r="K343" s="16">
        <f t="shared" si="192"/>
        <v>0.74611934419312576</v>
      </c>
      <c r="L343" s="16">
        <f t="shared" si="193"/>
        <v>0.76140795183577281</v>
      </c>
      <c r="M343" s="16">
        <f t="shared" si="187"/>
        <v>0.73494116436794599</v>
      </c>
      <c r="N343" s="16">
        <f t="shared" si="188"/>
        <v>0.74541971011178887</v>
      </c>
      <c r="O343" s="16">
        <f t="shared" si="185"/>
        <v>0.70491112003487899</v>
      </c>
      <c r="P343" s="16">
        <f t="shared" si="186"/>
        <v>0.53534164849147392</v>
      </c>
      <c r="Q343" s="16">
        <f t="shared" si="190"/>
        <v>0</v>
      </c>
      <c r="R343" s="16">
        <f t="shared" si="191"/>
        <v>0</v>
      </c>
    </row>
    <row r="344" spans="1:18" x14ac:dyDescent="0.3">
      <c r="A344" s="16">
        <v>74</v>
      </c>
      <c r="B344" s="16" t="str">
        <f t="shared" si="189"/>
        <v>2020-05-20</v>
      </c>
      <c r="C344" s="16"/>
      <c r="D344" s="16"/>
      <c r="E344" s="16"/>
      <c r="F344" s="16"/>
      <c r="G344" s="16"/>
      <c r="H344" s="16"/>
      <c r="I344" s="16"/>
      <c r="J344" s="16"/>
      <c r="K344" s="16">
        <f t="shared" si="192"/>
        <v>1.0546817630648881</v>
      </c>
      <c r="L344" s="16">
        <f t="shared" si="193"/>
        <v>1.0762930720181387</v>
      </c>
      <c r="M344" s="16">
        <f t="shared" si="187"/>
        <v>1.0404440065552159</v>
      </c>
      <c r="N344" s="16">
        <f t="shared" si="188"/>
        <v>1.0552783098235219</v>
      </c>
      <c r="O344" s="16">
        <f t="shared" si="185"/>
        <v>0.99494706774567021</v>
      </c>
      <c r="P344" s="16">
        <f t="shared" si="186"/>
        <v>0.7556081728181141</v>
      </c>
      <c r="Q344" s="16">
        <f t="shared" si="190"/>
        <v>0</v>
      </c>
      <c r="R344" s="16">
        <f t="shared" si="191"/>
        <v>0</v>
      </c>
    </row>
    <row r="345" spans="1:18" x14ac:dyDescent="0.3">
      <c r="A345" s="16">
        <v>75</v>
      </c>
      <c r="B345" s="16" t="str">
        <f t="shared" si="189"/>
        <v>2020-05-21</v>
      </c>
      <c r="C345" s="16"/>
      <c r="D345" s="16"/>
      <c r="E345" s="16"/>
      <c r="F345" s="16"/>
      <c r="G345" s="16"/>
      <c r="H345" s="16"/>
      <c r="I345" s="16"/>
      <c r="J345" s="16"/>
      <c r="K345" s="16">
        <f t="shared" si="192"/>
        <v>1.5318085215312784</v>
      </c>
      <c r="L345" s="16">
        <f t="shared" si="193"/>
        <v>1.5631965556998353</v>
      </c>
      <c r="M345" s="16">
        <f t="shared" si="187"/>
        <v>1.5114516301838066</v>
      </c>
      <c r="N345" s="16">
        <f t="shared" si="188"/>
        <v>1.5330014028926295</v>
      </c>
      <c r="O345" s="16">
        <f t="shared" si="185"/>
        <v>1.4350209961010201</v>
      </c>
      <c r="P345" s="16">
        <f t="shared" si="186"/>
        <v>1.0898203813760026</v>
      </c>
      <c r="Q345" s="16">
        <f t="shared" si="190"/>
        <v>0</v>
      </c>
      <c r="R345" s="16">
        <f t="shared" si="191"/>
        <v>0</v>
      </c>
    </row>
    <row r="346" spans="1:18" x14ac:dyDescent="0.3">
      <c r="A346" s="16">
        <v>76</v>
      </c>
      <c r="B346" s="16" t="str">
        <f t="shared" si="189"/>
        <v>2020-05-22</v>
      </c>
      <c r="C346" s="16"/>
      <c r="D346" s="16"/>
      <c r="E346" s="16"/>
      <c r="F346" s="16"/>
      <c r="G346" s="16"/>
      <c r="H346" s="16"/>
      <c r="I346" s="16"/>
      <c r="J346" s="16"/>
      <c r="K346" s="16">
        <f t="shared" si="192"/>
        <v>1.9842931360264515</v>
      </c>
      <c r="L346" s="16">
        <f t="shared" si="193"/>
        <v>2.0249529573282481</v>
      </c>
      <c r="M346" s="16">
        <f t="shared" si="187"/>
        <v>1.9585819854811</v>
      </c>
      <c r="N346" s="16">
        <f t="shared" si="188"/>
        <v>1.9865067935105705</v>
      </c>
      <c r="O346" s="16">
        <f t="shared" si="185"/>
        <v>1.8550842860644821</v>
      </c>
      <c r="P346" s="16">
        <f t="shared" si="186"/>
        <v>1.4088355986542671</v>
      </c>
      <c r="Q346" s="16">
        <f t="shared" si="190"/>
        <v>0</v>
      </c>
      <c r="R346" s="16">
        <f t="shared" si="191"/>
        <v>0</v>
      </c>
    </row>
    <row r="347" spans="1:18" x14ac:dyDescent="0.3">
      <c r="A347" s="16">
        <v>77</v>
      </c>
      <c r="B347" s="16" t="str">
        <f t="shared" si="189"/>
        <v>2020-05-25</v>
      </c>
      <c r="C347" s="16"/>
      <c r="D347" s="16"/>
      <c r="E347" s="16"/>
      <c r="F347" s="16"/>
      <c r="G347" s="16"/>
      <c r="H347" s="16"/>
      <c r="I347" s="16"/>
      <c r="J347" s="16"/>
      <c r="K347" s="16">
        <f t="shared" si="192"/>
        <v>1.7289910732220726</v>
      </c>
      <c r="L347" s="16">
        <f t="shared" si="193"/>
        <v>1.764419542329408</v>
      </c>
      <c r="M347" s="16">
        <f t="shared" si="187"/>
        <v>1.7239320467658992</v>
      </c>
      <c r="N347" s="16">
        <f t="shared" si="188"/>
        <v>1.7485112943126719</v>
      </c>
      <c r="O347" s="16">
        <f t="shared" si="185"/>
        <v>1.7248357913857824</v>
      </c>
      <c r="P347" s="16">
        <f t="shared" si="186"/>
        <v>1.3099189524657691</v>
      </c>
      <c r="Q347" s="16">
        <f t="shared" si="190"/>
        <v>0</v>
      </c>
      <c r="R347" s="16">
        <f t="shared" si="191"/>
        <v>0</v>
      </c>
    </row>
    <row r="348" spans="1:18" x14ac:dyDescent="0.3">
      <c r="A348" s="16">
        <v>78</v>
      </c>
      <c r="B348" s="16" t="str">
        <f t="shared" si="189"/>
        <v>2020-05-26</v>
      </c>
      <c r="C348" s="16"/>
      <c r="D348" s="16"/>
      <c r="E348" s="16"/>
      <c r="F348" s="16"/>
      <c r="G348" s="16"/>
      <c r="H348" s="16"/>
      <c r="I348" s="16"/>
      <c r="J348" s="16"/>
      <c r="K348" s="16">
        <f t="shared" si="192"/>
        <v>1.5186608467766725</v>
      </c>
      <c r="L348" s="16">
        <f t="shared" si="193"/>
        <v>1.5497794741240543</v>
      </c>
      <c r="M348" s="16">
        <f t="shared" si="187"/>
        <v>1.5235454445451282</v>
      </c>
      <c r="N348" s="16">
        <f t="shared" si="188"/>
        <v>1.5452676468213051</v>
      </c>
      <c r="O348" s="16">
        <f t="shared" si="185"/>
        <v>1.574716596213559</v>
      </c>
      <c r="P348" s="16">
        <f t="shared" si="186"/>
        <v>1.1959115902188309</v>
      </c>
      <c r="Q348" s="16">
        <f t="shared" si="190"/>
        <v>0</v>
      </c>
      <c r="R348" s="16">
        <f t="shared" si="191"/>
        <v>0</v>
      </c>
    </row>
    <row r="349" spans="1:18" x14ac:dyDescent="0.3">
      <c r="A349" s="16">
        <v>79</v>
      </c>
      <c r="B349" s="16" t="str">
        <f t="shared" si="189"/>
        <v>2020-05-27</v>
      </c>
      <c r="C349" s="16"/>
      <c r="D349" s="16"/>
      <c r="E349" s="16"/>
      <c r="F349" s="16"/>
      <c r="G349" s="16"/>
      <c r="H349" s="16"/>
      <c r="I349" s="16"/>
      <c r="J349" s="16"/>
      <c r="K349" s="16">
        <f t="shared" si="192"/>
        <v>3.0904865208857224</v>
      </c>
      <c r="L349" s="16">
        <f t="shared" si="193"/>
        <v>3.1538131672331748</v>
      </c>
      <c r="M349" s="16">
        <f t="shared" si="187"/>
        <v>3.1099040893743499</v>
      </c>
      <c r="N349" s="16">
        <f t="shared" si="188"/>
        <v>3.1542440635646627</v>
      </c>
      <c r="O349" s="16">
        <f t="shared" si="185"/>
        <v>3.2345428961263316</v>
      </c>
      <c r="P349" s="16">
        <f t="shared" si="186"/>
        <v>2.4564593704281155</v>
      </c>
      <c r="Q349" s="16">
        <f t="shared" si="190"/>
        <v>0</v>
      </c>
      <c r="R349" s="16">
        <f t="shared" si="191"/>
        <v>0</v>
      </c>
    </row>
    <row r="350" spans="1:18" x14ac:dyDescent="0.3">
      <c r="A350" s="16">
        <v>80</v>
      </c>
      <c r="B350" s="16" t="str">
        <f t="shared" si="189"/>
        <v>2020-05-28</v>
      </c>
      <c r="C350" s="16"/>
      <c r="D350" s="16"/>
      <c r="E350" s="16"/>
      <c r="F350" s="16"/>
      <c r="G350" s="16"/>
      <c r="H350" s="16"/>
      <c r="I350" s="16"/>
      <c r="J350" s="16"/>
      <c r="K350" s="16">
        <f t="shared" si="192"/>
        <v>2.6872810692640101</v>
      </c>
      <c r="L350" s="16">
        <f t="shared" si="193"/>
        <v>2.7423456996254183</v>
      </c>
      <c r="M350" s="16">
        <f t="shared" si="187"/>
        <v>2.7105231271394743</v>
      </c>
      <c r="N350" s="16">
        <f t="shared" si="188"/>
        <v>2.7491688609131448</v>
      </c>
      <c r="O350" s="16">
        <f t="shared" si="185"/>
        <v>2.8544956456667592</v>
      </c>
      <c r="P350" s="16">
        <f t="shared" si="186"/>
        <v>2.1678341582799332</v>
      </c>
      <c r="Q350" s="16">
        <f t="shared" si="190"/>
        <v>0</v>
      </c>
      <c r="R350" s="16">
        <f t="shared" si="191"/>
        <v>0</v>
      </c>
    </row>
    <row r="351" spans="1:18" x14ac:dyDescent="0.3">
      <c r="A351" s="16">
        <v>81</v>
      </c>
      <c r="B351" s="16" t="str">
        <f t="shared" si="189"/>
        <v>2020-05-29</v>
      </c>
      <c r="C351" s="16"/>
      <c r="D351" s="16"/>
      <c r="E351" s="16"/>
      <c r="F351" s="16"/>
      <c r="G351" s="16"/>
      <c r="H351" s="16"/>
      <c r="I351" s="16"/>
      <c r="J351" s="16"/>
      <c r="K351" s="16">
        <f t="shared" si="192"/>
        <v>1.9487177482392788</v>
      </c>
      <c r="L351" s="16">
        <f t="shared" si="193"/>
        <v>1.9886486001746515</v>
      </c>
      <c r="M351" s="16">
        <f t="shared" si="187"/>
        <v>1.975019401330453</v>
      </c>
      <c r="N351" s="16">
        <f t="shared" si="188"/>
        <v>2.0031785685470784</v>
      </c>
      <c r="O351" s="16">
        <f t="shared" si="185"/>
        <v>2.1344589080139187</v>
      </c>
      <c r="P351" s="16">
        <f t="shared" si="186"/>
        <v>1.6210054260414326</v>
      </c>
      <c r="Q351" s="16">
        <f t="shared" si="190"/>
        <v>0</v>
      </c>
      <c r="R351" s="16">
        <f t="shared" si="191"/>
        <v>0</v>
      </c>
    </row>
    <row r="352" spans="1:18" x14ac:dyDescent="0.3">
      <c r="A352" s="16">
        <v>82</v>
      </c>
      <c r="B352" s="16" t="str">
        <f t="shared" si="189"/>
        <v>2020-06-01</v>
      </c>
      <c r="C352" s="16"/>
      <c r="D352" s="16"/>
      <c r="E352" s="16"/>
      <c r="F352" s="16"/>
      <c r="G352" s="16"/>
      <c r="H352" s="16"/>
      <c r="I352" s="16"/>
      <c r="J352" s="16"/>
      <c r="K352" s="16">
        <f t="shared" si="192"/>
        <v>1.8415924259835563</v>
      </c>
      <c r="L352" s="16">
        <f t="shared" si="193"/>
        <v>1.8793281907210075</v>
      </c>
      <c r="M352" s="16">
        <f t="shared" si="187"/>
        <v>1.8740131953813162</v>
      </c>
      <c r="N352" s="16">
        <f t="shared" si="188"/>
        <v>1.9007322498368604</v>
      </c>
      <c r="O352" s="16">
        <f t="shared" si="185"/>
        <v>2.064386303658317</v>
      </c>
      <c r="P352" s="16">
        <f t="shared" si="186"/>
        <v>1.5677890949840327</v>
      </c>
      <c r="Q352" s="16">
        <f t="shared" si="190"/>
        <v>0</v>
      </c>
      <c r="R352" s="16">
        <f t="shared" si="191"/>
        <v>0</v>
      </c>
    </row>
    <row r="353" spans="1:18" x14ac:dyDescent="0.3">
      <c r="A353" s="16">
        <v>83</v>
      </c>
      <c r="B353" s="16" t="str">
        <f t="shared" si="189"/>
        <v>2020-06-02</v>
      </c>
      <c r="C353" s="16"/>
      <c r="D353" s="16"/>
      <c r="E353" s="16"/>
      <c r="F353" s="16"/>
      <c r="G353" s="16"/>
      <c r="H353" s="16"/>
      <c r="I353" s="16"/>
      <c r="J353" s="16"/>
      <c r="K353" s="16">
        <f t="shared" si="192"/>
        <v>1.3048532264403079</v>
      </c>
      <c r="L353" s="16">
        <f t="shared" si="193"/>
        <v>1.3315907573266861</v>
      </c>
      <c r="M353" s="16">
        <f t="shared" si="187"/>
        <v>1.3548665247115323</v>
      </c>
      <c r="N353" s="16">
        <f t="shared" si="188"/>
        <v>1.3741837592662205</v>
      </c>
      <c r="O353" s="16">
        <f t="shared" si="185"/>
        <v>1.6341740888688534</v>
      </c>
      <c r="P353" s="16">
        <f t="shared" si="186"/>
        <v>1.2410663214020756</v>
      </c>
      <c r="Q353" s="16">
        <f t="shared" si="190"/>
        <v>0</v>
      </c>
      <c r="R353" s="16">
        <f t="shared" si="191"/>
        <v>0</v>
      </c>
    </row>
    <row r="354" spans="1:18" x14ac:dyDescent="0.3">
      <c r="A354" s="16">
        <v>84</v>
      </c>
      <c r="B354" s="16" t="str">
        <f t="shared" si="189"/>
        <v>2020-06-03</v>
      </c>
      <c r="C354" s="16"/>
      <c r="D354" s="16"/>
      <c r="E354" s="16"/>
      <c r="F354" s="16"/>
      <c r="G354" s="16"/>
      <c r="H354" s="16"/>
      <c r="I354" s="16"/>
      <c r="J354" s="16"/>
      <c r="K354" s="16">
        <f t="shared" si="192"/>
        <v>1.4598815560435305</v>
      </c>
      <c r="L354" s="16">
        <f t="shared" si="193"/>
        <v>1.4897957467005543</v>
      </c>
      <c r="M354" s="16">
        <f t="shared" si="187"/>
        <v>1.5206033727105108</v>
      </c>
      <c r="N354" s="16">
        <f t="shared" si="188"/>
        <v>1.5422836279087511</v>
      </c>
      <c r="O354" s="16">
        <f t="shared" si="185"/>
        <v>1.8540450675354982</v>
      </c>
      <c r="P354" s="16">
        <f t="shared" si="186"/>
        <v>1.4080463687150069</v>
      </c>
      <c r="Q354" s="16">
        <f t="shared" si="190"/>
        <v>0</v>
      </c>
      <c r="R354" s="16">
        <f t="shared" si="191"/>
        <v>0</v>
      </c>
    </row>
    <row r="355" spans="1:18" x14ac:dyDescent="0.3">
      <c r="A355" s="16">
        <v>85</v>
      </c>
      <c r="B355" s="16" t="str">
        <f t="shared" si="189"/>
        <v>2020-06-04</v>
      </c>
      <c r="C355" s="16"/>
      <c r="D355" s="16"/>
      <c r="E355" s="16"/>
      <c r="F355" s="16"/>
      <c r="G355" s="16"/>
      <c r="H355" s="16"/>
      <c r="I355" s="16"/>
      <c r="J355" s="16"/>
      <c r="K355" s="16">
        <f t="shared" si="192"/>
        <v>1.0641346915066094</v>
      </c>
      <c r="L355" s="16">
        <f t="shared" si="193"/>
        <v>1.0859396988475836</v>
      </c>
      <c r="M355" s="16">
        <f t="shared" si="187"/>
        <v>1.1126182384980012</v>
      </c>
      <c r="N355" s="16">
        <f t="shared" si="188"/>
        <v>1.1284815778682509</v>
      </c>
      <c r="O355" s="16">
        <f t="shared" si="185"/>
        <v>1.3841925427764998</v>
      </c>
      <c r="P355" s="16">
        <f t="shared" si="186"/>
        <v>1.0512189361446176</v>
      </c>
      <c r="Q355" s="16">
        <f t="shared" si="190"/>
        <v>0</v>
      </c>
      <c r="R355" s="16">
        <f t="shared" si="191"/>
        <v>0</v>
      </c>
    </row>
    <row r="356" spans="1:18" x14ac:dyDescent="0.3">
      <c r="A356" s="16">
        <v>86</v>
      </c>
      <c r="B356" s="16" t="str">
        <f t="shared" si="189"/>
        <v>2020-06-05</v>
      </c>
      <c r="C356" s="16"/>
      <c r="D356" s="16"/>
      <c r="E356" s="16"/>
      <c r="F356" s="16"/>
      <c r="G356" s="16"/>
      <c r="H356" s="16"/>
      <c r="I356" s="16"/>
      <c r="J356" s="16"/>
      <c r="K356" s="16">
        <f t="shared" si="192"/>
        <v>1.5184446883093905</v>
      </c>
      <c r="L356" s="16">
        <f t="shared" si="193"/>
        <v>1.5495588863894967</v>
      </c>
      <c r="M356" s="16">
        <f t="shared" si="187"/>
        <v>1.5761069653542847</v>
      </c>
      <c r="N356" s="16">
        <f t="shared" si="188"/>
        <v>1.5985785722452357</v>
      </c>
      <c r="O356" s="16">
        <f t="shared" si="185"/>
        <v>1.8940819530622122</v>
      </c>
      <c r="P356" s="16">
        <f t="shared" si="186"/>
        <v>1.4384522052654005</v>
      </c>
      <c r="Q356" s="16">
        <f t="shared" si="190"/>
        <v>0</v>
      </c>
      <c r="R356" s="16">
        <f t="shared" si="191"/>
        <v>0</v>
      </c>
    </row>
    <row r="357" spans="1:18" x14ac:dyDescent="0.3">
      <c r="A357" s="16">
        <v>87</v>
      </c>
      <c r="B357" s="16" t="str">
        <f t="shared" si="189"/>
        <v>2020-06-08</v>
      </c>
      <c r="C357" s="16"/>
      <c r="D357" s="16"/>
      <c r="E357" s="16"/>
      <c r="F357" s="16"/>
      <c r="G357" s="16"/>
      <c r="H357" s="16"/>
      <c r="I357" s="16"/>
      <c r="J357" s="16"/>
      <c r="K357" s="16">
        <f t="shared" si="192"/>
        <v>2.2334736778094459</v>
      </c>
      <c r="L357" s="16">
        <f t="shared" si="193"/>
        <v>2.2792394162344909</v>
      </c>
      <c r="M357" s="16">
        <f t="shared" si="187"/>
        <v>2.3018444361876789</v>
      </c>
      <c r="N357" s="16">
        <f t="shared" si="188"/>
        <v>2.3346633656329305</v>
      </c>
      <c r="O357" s="16">
        <f t="shared" si="185"/>
        <v>2.673953367203854</v>
      </c>
      <c r="P357" s="16">
        <f t="shared" si="186"/>
        <v>2.0307221192898885</v>
      </c>
      <c r="Q357" s="16">
        <f t="shared" si="190"/>
        <v>0</v>
      </c>
      <c r="R357" s="16">
        <f t="shared" si="191"/>
        <v>0</v>
      </c>
    </row>
    <row r="358" spans="1:18" x14ac:dyDescent="0.3">
      <c r="A358" s="16">
        <v>88</v>
      </c>
      <c r="B358" s="16" t="str">
        <f t="shared" si="189"/>
        <v>2020-06-09</v>
      </c>
      <c r="C358" s="16"/>
      <c r="D358" s="16"/>
      <c r="E358" s="16"/>
      <c r="F358" s="16"/>
      <c r="G358" s="16"/>
      <c r="H358" s="16"/>
      <c r="I358" s="16"/>
      <c r="J358" s="16"/>
      <c r="K358" s="16">
        <f t="shared" si="192"/>
        <v>1.8806563954625766</v>
      </c>
      <c r="L358" s="16">
        <f t="shared" si="193"/>
        <v>1.9191926135148725</v>
      </c>
      <c r="M358" s="16">
        <f t="shared" si="187"/>
        <v>1.9643250372633112</v>
      </c>
      <c r="N358" s="16">
        <f t="shared" si="188"/>
        <v>1.9923317278076369</v>
      </c>
      <c r="O358" s="16">
        <f t="shared" si="185"/>
        <v>2.4137684406618689</v>
      </c>
      <c r="P358" s="16">
        <f t="shared" si="186"/>
        <v>1.8331258216449779</v>
      </c>
      <c r="Q358" s="16">
        <f t="shared" si="190"/>
        <v>0</v>
      </c>
      <c r="R358" s="16">
        <f t="shared" si="191"/>
        <v>0</v>
      </c>
    </row>
    <row r="359" spans="1:18" x14ac:dyDescent="0.3">
      <c r="A359" s="16">
        <v>89</v>
      </c>
      <c r="B359" s="16" t="str">
        <f t="shared" si="189"/>
        <v>2020-06-10</v>
      </c>
      <c r="C359" s="16"/>
      <c r="D359" s="16"/>
      <c r="E359" s="16"/>
      <c r="F359" s="16"/>
      <c r="G359" s="16"/>
      <c r="H359" s="16"/>
      <c r="I359" s="16"/>
      <c r="J359" s="16"/>
      <c r="K359" s="16">
        <f t="shared" si="192"/>
        <v>2.4305991526530626</v>
      </c>
      <c r="L359" s="16">
        <f t="shared" si="193"/>
        <v>2.4804041564646839</v>
      </c>
      <c r="M359" s="16">
        <f t="shared" si="187"/>
        <v>2.4928507947247134</v>
      </c>
      <c r="N359" s="16">
        <f t="shared" si="188"/>
        <v>2.5283930290579373</v>
      </c>
      <c r="O359" s="16">
        <f t="shared" si="185"/>
        <v>2.8340261241473534</v>
      </c>
      <c r="P359" s="16">
        <f t="shared" si="186"/>
        <v>2.152288670228208</v>
      </c>
      <c r="Q359" s="16">
        <f t="shared" si="190"/>
        <v>0</v>
      </c>
      <c r="R359" s="16">
        <f t="shared" si="191"/>
        <v>0</v>
      </c>
    </row>
    <row r="360" spans="1:18" x14ac:dyDescent="0.3">
      <c r="A360" s="16">
        <v>90</v>
      </c>
      <c r="B360" s="16" t="str">
        <f t="shared" si="189"/>
        <v>2020-06-12</v>
      </c>
      <c r="C360" s="16"/>
      <c r="D360" s="16"/>
      <c r="E360" s="16"/>
      <c r="F360" s="16"/>
      <c r="G360" s="16"/>
      <c r="H360" s="16"/>
      <c r="I360" s="16"/>
      <c r="J360" s="16"/>
      <c r="K360" s="16">
        <f t="shared" si="192"/>
        <v>3.1930279471752705</v>
      </c>
      <c r="L360" s="16">
        <f t="shared" si="193"/>
        <v>3.2584557528692266</v>
      </c>
      <c r="M360" s="16">
        <f t="shared" si="187"/>
        <v>3.22850829325753</v>
      </c>
      <c r="N360" s="16">
        <f t="shared" si="188"/>
        <v>3.2745392865879541</v>
      </c>
      <c r="O360" s="16">
        <f t="shared" si="185"/>
        <v>3.434348296011013</v>
      </c>
      <c r="P360" s="16">
        <f t="shared" si="186"/>
        <v>2.6082007022239182</v>
      </c>
      <c r="Q360" s="16">
        <f t="shared" si="190"/>
        <v>0</v>
      </c>
      <c r="R360" s="16">
        <f t="shared" si="191"/>
        <v>0</v>
      </c>
    </row>
    <row r="361" spans="1:18" x14ac:dyDescent="0.3">
      <c r="A361" s="16">
        <v>91</v>
      </c>
      <c r="B361" s="16" t="str">
        <f t="shared" si="189"/>
        <v>2020-06-15</v>
      </c>
      <c r="C361" s="16"/>
      <c r="D361" s="16"/>
      <c r="E361" s="16"/>
      <c r="F361" s="16"/>
      <c r="G361" s="16"/>
      <c r="H361" s="16"/>
      <c r="I361" s="16">
        <f t="shared" ref="I361:I392" si="194">IF(J361=0,0,VLOOKUP($A361,$A$15:$AR$265,I$267,))</f>
        <v>1.3622024933295691</v>
      </c>
      <c r="J361" s="16">
        <f t="shared" ref="J361:J392" si="195">VLOOKUP($A361,$A$15:$AR$265,J$267,)</f>
        <v>1.78243042294515</v>
      </c>
      <c r="K361" s="16">
        <f t="shared" si="192"/>
        <v>1.199219756610205</v>
      </c>
      <c r="L361" s="16">
        <f t="shared" si="193"/>
        <v>1.2237927695991009</v>
      </c>
      <c r="M361" s="16">
        <f t="shared" si="187"/>
        <v>1.2798288587888607</v>
      </c>
      <c r="N361" s="16">
        <f t="shared" si="188"/>
        <v>1.298076231355946</v>
      </c>
      <c r="O361" s="16">
        <f t="shared" si="185"/>
        <v>1.7138055550703584</v>
      </c>
      <c r="P361" s="16">
        <f t="shared" si="186"/>
        <v>1.3015420880292179</v>
      </c>
      <c r="Q361" s="16">
        <f t="shared" si="190"/>
        <v>0</v>
      </c>
      <c r="R361" s="16">
        <f t="shared" si="191"/>
        <v>0</v>
      </c>
    </row>
    <row r="362" spans="1:18" x14ac:dyDescent="0.3">
      <c r="A362" s="16">
        <v>92</v>
      </c>
      <c r="B362" s="16" t="str">
        <f t="shared" si="189"/>
        <v>2020-06-16</v>
      </c>
      <c r="C362" s="16"/>
      <c r="D362" s="16"/>
      <c r="E362" s="16"/>
      <c r="F362" s="16"/>
      <c r="G362" s="16"/>
      <c r="H362" s="16"/>
      <c r="I362" s="16">
        <f t="shared" si="194"/>
        <v>1.0899567038382756</v>
      </c>
      <c r="J362" s="16">
        <f t="shared" si="195"/>
        <v>1.4261991136616778</v>
      </c>
      <c r="K362" s="16">
        <f t="shared" si="192"/>
        <v>0.94496700261682776</v>
      </c>
      <c r="L362" s="16">
        <f t="shared" si="193"/>
        <v>0.96433016462394683</v>
      </c>
      <c r="M362" s="16">
        <f t="shared" si="187"/>
        <v>1.0378143744710719</v>
      </c>
      <c r="N362" s="16">
        <f t="shared" si="188"/>
        <v>1.052611185323088</v>
      </c>
      <c r="O362" s="16">
        <f t="shared" si="185"/>
        <v>1.5336584612990585</v>
      </c>
      <c r="P362" s="16">
        <f t="shared" si="186"/>
        <v>1.1647301703143946</v>
      </c>
      <c r="Q362" s="16">
        <f t="shared" si="190"/>
        <v>0</v>
      </c>
      <c r="R362" s="16">
        <f t="shared" si="191"/>
        <v>0</v>
      </c>
    </row>
    <row r="363" spans="1:18" x14ac:dyDescent="0.3">
      <c r="A363" s="16">
        <v>93</v>
      </c>
      <c r="B363" s="16" t="str">
        <f t="shared" si="189"/>
        <v>2020-06-17</v>
      </c>
      <c r="C363" s="16"/>
      <c r="D363" s="16"/>
      <c r="E363" s="16"/>
      <c r="F363" s="16"/>
      <c r="G363" s="16"/>
      <c r="H363" s="16"/>
      <c r="I363" s="16">
        <f t="shared" si="194"/>
        <v>0.95311941953025681</v>
      </c>
      <c r="J363" s="16">
        <f t="shared" si="195"/>
        <v>1.2471486863293604</v>
      </c>
      <c r="K363" s="16">
        <f t="shared" si="192"/>
        <v>0.83287016255226121</v>
      </c>
      <c r="L363" s="16">
        <f t="shared" si="193"/>
        <v>0.84993636681519924</v>
      </c>
      <c r="M363" s="16">
        <f t="shared" si="187"/>
        <v>0.94254516910884334</v>
      </c>
      <c r="N363" s="16">
        <f t="shared" si="188"/>
        <v>0.95598366343871122</v>
      </c>
      <c r="O363" s="16">
        <f t="shared" si="185"/>
        <v>1.5234569881980313</v>
      </c>
      <c r="P363" s="16">
        <f t="shared" si="186"/>
        <v>1.1569827064544471</v>
      </c>
      <c r="Q363" s="16">
        <f t="shared" si="190"/>
        <v>0</v>
      </c>
      <c r="R363" s="16">
        <f t="shared" si="191"/>
        <v>0</v>
      </c>
    </row>
    <row r="364" spans="1:18" x14ac:dyDescent="0.3">
      <c r="A364" s="16">
        <v>94</v>
      </c>
      <c r="B364" s="16" t="str">
        <f t="shared" si="189"/>
        <v>2020-06-18</v>
      </c>
      <c r="C364" s="16"/>
      <c r="D364" s="16"/>
      <c r="E364" s="16"/>
      <c r="F364" s="16"/>
      <c r="G364" s="16"/>
      <c r="H364" s="16"/>
      <c r="I364" s="16">
        <f t="shared" si="194"/>
        <v>-0.84632495504785865</v>
      </c>
      <c r="J364" s="16">
        <f t="shared" si="195"/>
        <v>-1.1074090342382172</v>
      </c>
      <c r="K364" s="16">
        <f t="shared" si="192"/>
        <v>-0.91596864643435438</v>
      </c>
      <c r="L364" s="16">
        <f t="shared" si="193"/>
        <v>-0.93473760793802052</v>
      </c>
      <c r="M364" s="16">
        <f t="shared" si="187"/>
        <v>-0.77187340217713185</v>
      </c>
      <c r="N364" s="16">
        <f t="shared" si="188"/>
        <v>-0.78287851543694575</v>
      </c>
      <c r="O364" s="16">
        <f t="shared" si="185"/>
        <v>-1.6959020227595545E-2</v>
      </c>
      <c r="P364" s="16">
        <f t="shared" si="186"/>
        <v>-1.2879453291915763E-2</v>
      </c>
      <c r="Q364" s="16">
        <f t="shared" si="190"/>
        <v>0</v>
      </c>
      <c r="R364" s="16">
        <f t="shared" si="191"/>
        <v>0</v>
      </c>
    </row>
    <row r="365" spans="1:18" x14ac:dyDescent="0.3">
      <c r="A365" s="16">
        <v>95</v>
      </c>
      <c r="B365" s="16" t="str">
        <f t="shared" si="189"/>
        <v>2020-06-19</v>
      </c>
      <c r="C365" s="16"/>
      <c r="D365" s="16"/>
      <c r="E365" s="16"/>
      <c r="F365" s="16"/>
      <c r="G365" s="16"/>
      <c r="H365" s="16"/>
      <c r="I365" s="16">
        <f t="shared" si="194"/>
        <v>-0.65668067943791542</v>
      </c>
      <c r="J365" s="16">
        <f t="shared" si="195"/>
        <v>-0.85926110612928241</v>
      </c>
      <c r="K365" s="16">
        <f t="shared" si="192"/>
        <v>-0.71845244844479339</v>
      </c>
      <c r="L365" s="16">
        <f t="shared" si="193"/>
        <v>-0.73317413831875067</v>
      </c>
      <c r="M365" s="16">
        <f t="shared" si="187"/>
        <v>-0.56900298205210831</v>
      </c>
      <c r="N365" s="16">
        <f t="shared" si="188"/>
        <v>-0.5771156365949297</v>
      </c>
      <c r="O365" s="16">
        <f t="shared" ref="O365:O428" si="196">IF(P365=0,0,VLOOKUP($A365,$A$15:$AR$265,O$267,))</f>
        <v>0.21297827787184431</v>
      </c>
      <c r="P365" s="16">
        <f t="shared" ref="P365:P428" si="197">VLOOKUP($A365,$A$15:$AR$265,P$267,)</f>
        <v>0.16174541602230194</v>
      </c>
      <c r="Q365" s="16">
        <f t="shared" si="190"/>
        <v>0</v>
      </c>
      <c r="R365" s="16">
        <f t="shared" si="191"/>
        <v>0</v>
      </c>
    </row>
    <row r="366" spans="1:18" x14ac:dyDescent="0.3">
      <c r="A366" s="16">
        <v>96</v>
      </c>
      <c r="B366" s="16" t="str">
        <f t="shared" si="189"/>
        <v>2020-06-22</v>
      </c>
      <c r="C366" s="16"/>
      <c r="D366" s="16"/>
      <c r="E366" s="16"/>
      <c r="F366" s="16"/>
      <c r="G366" s="16"/>
      <c r="H366" s="16"/>
      <c r="I366" s="16">
        <f t="shared" si="194"/>
        <v>-0.60713982918385057</v>
      </c>
      <c r="J366" s="16">
        <f t="shared" si="195"/>
        <v>-0.79443732324544702</v>
      </c>
      <c r="K366" s="16">
        <f t="shared" si="192"/>
        <v>-0.69027833806141459</v>
      </c>
      <c r="L366" s="16">
        <f t="shared" si="193"/>
        <v>-0.70442271691578162</v>
      </c>
      <c r="M366" s="16">
        <f t="shared" si="187"/>
        <v>-0.5553618238576945</v>
      </c>
      <c r="N366" s="16">
        <f t="shared" si="188"/>
        <v>-0.56327998732140738</v>
      </c>
      <c r="O366" s="16">
        <f t="shared" si="196"/>
        <v>0.15315187466241653</v>
      </c>
      <c r="P366" s="16">
        <f t="shared" si="197"/>
        <v>0.11631051734193222</v>
      </c>
      <c r="Q366" s="16">
        <f t="shared" si="190"/>
        <v>0</v>
      </c>
      <c r="R366" s="16">
        <f t="shared" si="191"/>
        <v>0</v>
      </c>
    </row>
    <row r="367" spans="1:18" x14ac:dyDescent="0.3">
      <c r="A367" s="16">
        <v>97</v>
      </c>
      <c r="B367" s="16" t="str">
        <f t="shared" si="189"/>
        <v>2020-06-23</v>
      </c>
      <c r="C367" s="16"/>
      <c r="D367" s="16"/>
      <c r="E367" s="16"/>
      <c r="F367" s="16"/>
      <c r="G367" s="16"/>
      <c r="H367" s="16"/>
      <c r="I367" s="16">
        <f t="shared" si="194"/>
        <v>8.6279437192501973E-2</v>
      </c>
      <c r="J367" s="16">
        <f t="shared" si="195"/>
        <v>0.11289591267052085</v>
      </c>
      <c r="K367" s="16">
        <f t="shared" si="192"/>
        <v>-9.2293210518725743E-3</v>
      </c>
      <c r="L367" s="16">
        <f t="shared" si="193"/>
        <v>-9.4184375376845011E-3</v>
      </c>
      <c r="M367" s="16">
        <f t="shared" si="187"/>
        <v>0.11727335726947175</v>
      </c>
      <c r="N367" s="16">
        <f t="shared" si="188"/>
        <v>0.11894540164289993</v>
      </c>
      <c r="O367" s="16">
        <f t="shared" si="196"/>
        <v>0.78325309597927273</v>
      </c>
      <c r="P367" s="16">
        <f t="shared" si="197"/>
        <v>0.59483811741662851</v>
      </c>
      <c r="Q367" s="16">
        <f t="shared" si="190"/>
        <v>0</v>
      </c>
      <c r="R367" s="16">
        <f t="shared" si="191"/>
        <v>0</v>
      </c>
    </row>
    <row r="368" spans="1:18" x14ac:dyDescent="0.3">
      <c r="A368" s="16">
        <v>98</v>
      </c>
      <c r="B368" s="16" t="str">
        <f t="shared" si="189"/>
        <v>2020-06-24</v>
      </c>
      <c r="C368" s="16"/>
      <c r="D368" s="16"/>
      <c r="E368" s="16"/>
      <c r="F368" s="16"/>
      <c r="G368" s="16"/>
      <c r="H368" s="16"/>
      <c r="I368" s="16">
        <f t="shared" si="194"/>
        <v>1.1698582445198227</v>
      </c>
      <c r="J368" s="16">
        <f t="shared" si="195"/>
        <v>1.5307496027764578</v>
      </c>
      <c r="K368" s="16">
        <f t="shared" si="192"/>
        <v>0.99562971757756102</v>
      </c>
      <c r="L368" s="16">
        <f t="shared" si="193"/>
        <v>1.0160310008680569</v>
      </c>
      <c r="M368" s="16">
        <f t="shared" si="187"/>
        <v>1.0685898039201298</v>
      </c>
      <c r="N368" s="16">
        <f t="shared" si="188"/>
        <v>1.083825400570116</v>
      </c>
      <c r="O368" s="16">
        <f t="shared" si="196"/>
        <v>1.4638988892916025</v>
      </c>
      <c r="P368" s="16">
        <f t="shared" si="197"/>
        <v>1.1117515702964471</v>
      </c>
      <c r="Q368" s="16">
        <f t="shared" si="190"/>
        <v>0</v>
      </c>
      <c r="R368" s="16">
        <f t="shared" si="191"/>
        <v>0</v>
      </c>
    </row>
    <row r="369" spans="1:18" x14ac:dyDescent="0.3">
      <c r="A369" s="16">
        <v>99</v>
      </c>
      <c r="B369" s="16" t="str">
        <f t="shared" si="189"/>
        <v>2020-06-25</v>
      </c>
      <c r="C369" s="16"/>
      <c r="D369" s="16"/>
      <c r="E369" s="16"/>
      <c r="F369" s="16"/>
      <c r="G369" s="16"/>
      <c r="H369" s="16"/>
      <c r="I369" s="16">
        <f t="shared" si="194"/>
        <v>1.061846338917416</v>
      </c>
      <c r="J369" s="16">
        <f t="shared" si="195"/>
        <v>1.3894169392930482</v>
      </c>
      <c r="K369" s="16">
        <f t="shared" si="192"/>
        <v>0.90673547008749722</v>
      </c>
      <c r="L369" s="16">
        <f t="shared" si="193"/>
        <v>0.92531523610714184</v>
      </c>
      <c r="M369" s="16">
        <f t="shared" si="187"/>
        <v>0.99269875733919477</v>
      </c>
      <c r="N369" s="16">
        <f t="shared" si="188"/>
        <v>1.006852324785074</v>
      </c>
      <c r="O369" s="16">
        <f t="shared" si="196"/>
        <v>1.4537421442356901</v>
      </c>
      <c r="P369" s="16">
        <f t="shared" si="197"/>
        <v>1.1040380749535581</v>
      </c>
      <c r="Q369" s="16">
        <f t="shared" si="190"/>
        <v>0</v>
      </c>
      <c r="R369" s="16">
        <f t="shared" si="191"/>
        <v>0</v>
      </c>
    </row>
    <row r="370" spans="1:18" x14ac:dyDescent="0.3">
      <c r="A370" s="16">
        <v>100</v>
      </c>
      <c r="B370" s="16" t="str">
        <f t="shared" si="189"/>
        <v>2020-06-26</v>
      </c>
      <c r="C370" s="16"/>
      <c r="D370" s="16"/>
      <c r="E370" s="16"/>
      <c r="F370" s="16"/>
      <c r="G370" s="16"/>
      <c r="H370" s="16"/>
      <c r="I370" s="16">
        <f t="shared" si="194"/>
        <v>1.0602157999645101</v>
      </c>
      <c r="J370" s="16">
        <f t="shared" si="195"/>
        <v>1.3872833928858963</v>
      </c>
      <c r="K370" s="16">
        <f t="shared" si="192"/>
        <v>0.87811535064262358</v>
      </c>
      <c r="L370" s="16">
        <f t="shared" si="193"/>
        <v>0.89610866654502641</v>
      </c>
      <c r="M370" s="16">
        <f t="shared" si="187"/>
        <v>0.94572121484973337</v>
      </c>
      <c r="N370" s="16">
        <f t="shared" si="188"/>
        <v>0.95920499217937594</v>
      </c>
      <c r="O370" s="16">
        <f t="shared" si="196"/>
        <v>1.3139634222467897</v>
      </c>
      <c r="P370" s="16">
        <f t="shared" si="197"/>
        <v>0.99788373956746457</v>
      </c>
      <c r="Q370" s="16">
        <f t="shared" si="190"/>
        <v>0</v>
      </c>
      <c r="R370" s="16">
        <f t="shared" si="191"/>
        <v>0</v>
      </c>
    </row>
    <row r="371" spans="1:18" x14ac:dyDescent="0.3">
      <c r="A371" s="16">
        <v>101</v>
      </c>
      <c r="B371" s="16" t="str">
        <f t="shared" si="189"/>
        <v>2020-06-29</v>
      </c>
      <c r="C371" s="16"/>
      <c r="D371" s="16"/>
      <c r="E371" s="16"/>
      <c r="F371" s="16"/>
      <c r="G371" s="16"/>
      <c r="H371" s="16"/>
      <c r="I371" s="16">
        <f t="shared" si="194"/>
        <v>0.97598059133701653</v>
      </c>
      <c r="J371" s="16">
        <f t="shared" si="195"/>
        <v>1.2770623359754898</v>
      </c>
      <c r="K371" s="16">
        <f t="shared" si="192"/>
        <v>0.79275557389087936</v>
      </c>
      <c r="L371" s="16">
        <f t="shared" si="193"/>
        <v>0.80899979677568634</v>
      </c>
      <c r="M371" s="16">
        <f t="shared" si="187"/>
        <v>0.85959654392686247</v>
      </c>
      <c r="N371" s="16">
        <f t="shared" si="188"/>
        <v>0.87185238445327151</v>
      </c>
      <c r="O371" s="16">
        <f t="shared" si="196"/>
        <v>1.2239720277048001</v>
      </c>
      <c r="P371" s="16">
        <f t="shared" si="197"/>
        <v>0.9295401709459743</v>
      </c>
      <c r="Q371" s="16">
        <f t="shared" si="190"/>
        <v>0</v>
      </c>
      <c r="R371" s="16">
        <f t="shared" si="191"/>
        <v>0</v>
      </c>
    </row>
    <row r="372" spans="1:18" x14ac:dyDescent="0.3">
      <c r="A372" s="16">
        <v>102</v>
      </c>
      <c r="B372" s="16" t="str">
        <f t="shared" si="189"/>
        <v>2020-06-30</v>
      </c>
      <c r="C372" s="16"/>
      <c r="D372" s="16"/>
      <c r="E372" s="16"/>
      <c r="F372" s="16"/>
      <c r="G372" s="16"/>
      <c r="H372" s="16"/>
      <c r="I372" s="16">
        <f t="shared" si="194"/>
        <v>0.78598005727941711</v>
      </c>
      <c r="J372" s="16">
        <f t="shared" si="195"/>
        <v>1.0284482467057561</v>
      </c>
      <c r="K372" s="16">
        <f t="shared" si="192"/>
        <v>0.60275503983327994</v>
      </c>
      <c r="L372" s="16">
        <f t="shared" si="193"/>
        <v>0.61510599331057492</v>
      </c>
      <c r="M372" s="16">
        <f t="shared" si="187"/>
        <v>0.66959600986926304</v>
      </c>
      <c r="N372" s="16">
        <f t="shared" si="188"/>
        <v>0.67914288621730912</v>
      </c>
      <c r="O372" s="16">
        <f t="shared" si="196"/>
        <v>1.0339714936472006</v>
      </c>
      <c r="P372" s="16">
        <f t="shared" si="197"/>
        <v>0.78524510136099901</v>
      </c>
      <c r="Q372" s="16">
        <f t="shared" si="190"/>
        <v>0</v>
      </c>
      <c r="R372" s="16">
        <f t="shared" si="191"/>
        <v>0</v>
      </c>
    </row>
    <row r="373" spans="1:18" x14ac:dyDescent="0.3">
      <c r="A373" s="16">
        <v>103</v>
      </c>
      <c r="B373" s="16" t="str">
        <f t="shared" si="189"/>
        <v>2020-07-01</v>
      </c>
      <c r="C373" s="16"/>
      <c r="D373" s="16"/>
      <c r="E373" s="16"/>
      <c r="F373" s="16"/>
      <c r="G373" s="16"/>
      <c r="H373" s="16"/>
      <c r="I373" s="16">
        <f t="shared" si="194"/>
        <v>0.62184580485981655</v>
      </c>
      <c r="J373" s="16">
        <f t="shared" si="195"/>
        <v>0.81367996783925001</v>
      </c>
      <c r="K373" s="16">
        <f t="shared" ref="K373:K404" si="198">IF(L373=0,0,VLOOKUP($A373,$A$15:$AR$265,K$267,))</f>
        <v>0.4667349360298978</v>
      </c>
      <c r="L373" s="16">
        <f t="shared" ref="L373:L404" si="199">VLOOKUP($A373,$A$15:$AR$265,L$267,)</f>
        <v>0.47629872413646923</v>
      </c>
      <c r="M373" s="16">
        <f t="shared" si="187"/>
        <v>0.55269822328159535</v>
      </c>
      <c r="N373" s="16">
        <f t="shared" si="188"/>
        <v>0.56057841001760111</v>
      </c>
      <c r="O373" s="16">
        <f t="shared" si="196"/>
        <v>1.0137416101780907</v>
      </c>
      <c r="P373" s="16">
        <f t="shared" si="197"/>
        <v>0.76988160537216022</v>
      </c>
      <c r="Q373" s="16">
        <f t="shared" si="190"/>
        <v>0</v>
      </c>
      <c r="R373" s="16">
        <f t="shared" si="191"/>
        <v>0</v>
      </c>
    </row>
    <row r="374" spans="1:18" x14ac:dyDescent="0.3">
      <c r="A374" s="16">
        <v>104</v>
      </c>
      <c r="B374" s="16" t="str">
        <f t="shared" si="189"/>
        <v>2020-07-02</v>
      </c>
      <c r="C374" s="16"/>
      <c r="D374" s="16"/>
      <c r="E374" s="16"/>
      <c r="F374" s="16"/>
      <c r="G374" s="16"/>
      <c r="H374" s="16"/>
      <c r="I374" s="16">
        <f t="shared" si="194"/>
        <v>0.16337513098135403</v>
      </c>
      <c r="J374" s="16">
        <f t="shared" si="195"/>
        <v>0.2137749748952783</v>
      </c>
      <c r="K374" s="16">
        <f t="shared" si="198"/>
        <v>6.015180393095676E-3</v>
      </c>
      <c r="L374" s="16">
        <f t="shared" si="199"/>
        <v>6.1384364561444579E-3</v>
      </c>
      <c r="M374" s="16">
        <f t="shared" si="187"/>
        <v>9.0448716364960546E-2</v>
      </c>
      <c r="N374" s="16">
        <f t="shared" si="188"/>
        <v>9.1738303964421244E-2</v>
      </c>
      <c r="O374" s="16">
        <f t="shared" si="196"/>
        <v>0.54375884338263347</v>
      </c>
      <c r="P374" s="16">
        <f t="shared" si="197"/>
        <v>0.41295526106024927</v>
      </c>
      <c r="Q374" s="16">
        <f t="shared" si="190"/>
        <v>0</v>
      </c>
      <c r="R374" s="16">
        <f t="shared" si="191"/>
        <v>0</v>
      </c>
    </row>
    <row r="375" spans="1:18" x14ac:dyDescent="0.3">
      <c r="A375" s="16">
        <v>105</v>
      </c>
      <c r="B375" s="16" t="str">
        <f t="shared" si="189"/>
        <v>2020-07-03</v>
      </c>
      <c r="C375" s="16"/>
      <c r="D375" s="16"/>
      <c r="E375" s="16"/>
      <c r="F375" s="16"/>
      <c r="G375" s="16"/>
      <c r="H375" s="16"/>
      <c r="I375" s="16">
        <f t="shared" si="194"/>
        <v>0.32220157780226799</v>
      </c>
      <c r="J375" s="16">
        <f t="shared" si="195"/>
        <v>0.42159803509972399</v>
      </c>
      <c r="K375" s="16">
        <f t="shared" si="198"/>
        <v>0.15921884108290385</v>
      </c>
      <c r="L375" s="16">
        <f t="shared" si="199"/>
        <v>0.16248136792874773</v>
      </c>
      <c r="M375" s="16">
        <f t="shared" si="187"/>
        <v>0.23982794326155954</v>
      </c>
      <c r="N375" s="16">
        <f t="shared" si="188"/>
        <v>0.24324733000427826</v>
      </c>
      <c r="O375" s="16">
        <f t="shared" si="196"/>
        <v>0.67380463954305725</v>
      </c>
      <c r="P375" s="16">
        <f t="shared" si="197"/>
        <v>0.51171796875091913</v>
      </c>
      <c r="Q375" s="16">
        <f t="shared" si="190"/>
        <v>0</v>
      </c>
      <c r="R375" s="16">
        <f t="shared" si="191"/>
        <v>0</v>
      </c>
    </row>
    <row r="376" spans="1:18" x14ac:dyDescent="0.3">
      <c r="A376" s="16">
        <v>106</v>
      </c>
      <c r="B376" s="16" t="str">
        <f t="shared" si="189"/>
        <v>2020-07-06</v>
      </c>
      <c r="C376" s="16"/>
      <c r="D376" s="16"/>
      <c r="E376" s="16"/>
      <c r="F376" s="16"/>
      <c r="G376" s="16"/>
      <c r="H376" s="16"/>
      <c r="I376" s="16">
        <f t="shared" si="194"/>
        <v>1.0349075366021978</v>
      </c>
      <c r="J376" s="16">
        <f t="shared" si="195"/>
        <v>1.3541677446692846</v>
      </c>
      <c r="K376" s="16">
        <f t="shared" si="198"/>
        <v>0.87529844976542748</v>
      </c>
      <c r="L376" s="16">
        <f t="shared" si="199"/>
        <v>0.89323404501949855</v>
      </c>
      <c r="M376" s="16">
        <f t="shared" si="187"/>
        <v>0.95820219739504253</v>
      </c>
      <c r="N376" s="16">
        <f t="shared" si="188"/>
        <v>0.97186392440674108</v>
      </c>
      <c r="O376" s="16">
        <f t="shared" si="196"/>
        <v>1.4037788771744815</v>
      </c>
      <c r="P376" s="16">
        <f t="shared" si="197"/>
        <v>1.0660936916230133</v>
      </c>
      <c r="Q376" s="16">
        <f t="shared" si="190"/>
        <v>0</v>
      </c>
      <c r="R376" s="16">
        <f t="shared" si="191"/>
        <v>0</v>
      </c>
    </row>
    <row r="377" spans="1:18" x14ac:dyDescent="0.3">
      <c r="A377" s="16">
        <v>107</v>
      </c>
      <c r="B377" s="16" t="str">
        <f t="shared" si="189"/>
        <v>2020-07-07</v>
      </c>
      <c r="C377" s="16"/>
      <c r="D377" s="16"/>
      <c r="E377" s="16"/>
      <c r="F377" s="16"/>
      <c r="G377" s="16"/>
      <c r="H377" s="16"/>
      <c r="I377" s="16">
        <f t="shared" si="194"/>
        <v>1.1610308266883962</v>
      </c>
      <c r="J377" s="16">
        <f t="shared" si="195"/>
        <v>1.5191990013234207</v>
      </c>
      <c r="K377" s="16">
        <f t="shared" si="198"/>
        <v>0.99242519485758152</v>
      </c>
      <c r="L377" s="16">
        <f t="shared" si="199"/>
        <v>1.0127608148049017</v>
      </c>
      <c r="M377" s="16">
        <f t="shared" si="187"/>
        <v>1.0692097891181938</v>
      </c>
      <c r="N377" s="16">
        <f t="shared" si="188"/>
        <v>1.084454225310137</v>
      </c>
      <c r="O377" s="16">
        <f t="shared" si="196"/>
        <v>1.483852679944679</v>
      </c>
      <c r="P377" s="16">
        <f t="shared" si="197"/>
        <v>1.1269053888109617</v>
      </c>
      <c r="Q377" s="16">
        <f t="shared" si="190"/>
        <v>0</v>
      </c>
      <c r="R377" s="16">
        <f t="shared" si="191"/>
        <v>0</v>
      </c>
    </row>
    <row r="378" spans="1:18" x14ac:dyDescent="0.3">
      <c r="A378" s="16">
        <v>108</v>
      </c>
      <c r="B378" s="16" t="str">
        <f t="shared" si="189"/>
        <v>2020-07-08</v>
      </c>
      <c r="C378" s="16"/>
      <c r="D378" s="16"/>
      <c r="E378" s="16"/>
      <c r="F378" s="16"/>
      <c r="G378" s="16"/>
      <c r="H378" s="16"/>
      <c r="I378" s="16">
        <f t="shared" si="194"/>
        <v>0.44689418141489057</v>
      </c>
      <c r="J378" s="16">
        <f t="shared" si="195"/>
        <v>0.58475725062290873</v>
      </c>
      <c r="K378" s="16">
        <f t="shared" si="198"/>
        <v>0.30640275269046668</v>
      </c>
      <c r="L378" s="16">
        <f t="shared" si="199"/>
        <v>0.31268120063980581</v>
      </c>
      <c r="M378" s="16">
        <f t="shared" si="187"/>
        <v>0.4023097012292105</v>
      </c>
      <c r="N378" s="16">
        <f t="shared" si="188"/>
        <v>0.4080456986286044</v>
      </c>
      <c r="O378" s="16">
        <f t="shared" si="196"/>
        <v>0.91362068253366857</v>
      </c>
      <c r="P378" s="16">
        <f t="shared" si="197"/>
        <v>0.6938452074061181</v>
      </c>
      <c r="Q378" s="16">
        <f t="shared" si="190"/>
        <v>0</v>
      </c>
      <c r="R378" s="16">
        <f t="shared" si="191"/>
        <v>0</v>
      </c>
    </row>
    <row r="379" spans="1:18" x14ac:dyDescent="0.3">
      <c r="A379" s="16">
        <v>109</v>
      </c>
      <c r="B379" s="16" t="str">
        <f t="shared" si="189"/>
        <v>2020-07-09</v>
      </c>
      <c r="C379" s="16"/>
      <c r="D379" s="16"/>
      <c r="E379" s="16"/>
      <c r="F379" s="16"/>
      <c r="G379" s="16"/>
      <c r="H379" s="16"/>
      <c r="I379" s="16">
        <f t="shared" si="194"/>
        <v>0.42454941935823243</v>
      </c>
      <c r="J379" s="16">
        <f t="shared" si="195"/>
        <v>0.55551931876014415</v>
      </c>
      <c r="K379" s="16">
        <f t="shared" si="198"/>
        <v>0.27281230939125223</v>
      </c>
      <c r="L379" s="16">
        <f t="shared" si="199"/>
        <v>0.27840246114221356</v>
      </c>
      <c r="M379" s="16">
        <f t="shared" si="187"/>
        <v>0.36107031621874697</v>
      </c>
      <c r="N379" s="16">
        <f t="shared" si="188"/>
        <v>0.36621833623541833</v>
      </c>
      <c r="O379" s="16">
        <f t="shared" si="196"/>
        <v>0.83371406133201376</v>
      </c>
      <c r="P379" s="16">
        <f t="shared" si="197"/>
        <v>0.63316047552479804</v>
      </c>
      <c r="Q379" s="16">
        <f t="shared" si="190"/>
        <v>0</v>
      </c>
      <c r="R379" s="16">
        <f t="shared" si="191"/>
        <v>0</v>
      </c>
    </row>
    <row r="380" spans="1:18" x14ac:dyDescent="0.3">
      <c r="A380" s="16">
        <v>110</v>
      </c>
      <c r="B380" s="16" t="str">
        <f t="shared" si="189"/>
        <v>2020-07-10</v>
      </c>
      <c r="C380" s="16"/>
      <c r="D380" s="16"/>
      <c r="E380" s="16"/>
      <c r="F380" s="16"/>
      <c r="G380" s="16"/>
      <c r="H380" s="16"/>
      <c r="I380" s="16">
        <f t="shared" si="194"/>
        <v>0.38878378875242348</v>
      </c>
      <c r="J380" s="16">
        <f t="shared" si="195"/>
        <v>0.50872029409253294</v>
      </c>
      <c r="K380" s="16">
        <f t="shared" si="198"/>
        <v>0.23817124690969749</v>
      </c>
      <c r="L380" s="16">
        <f t="shared" si="199"/>
        <v>0.24305157439899505</v>
      </c>
      <c r="M380" s="16">
        <f t="shared" si="187"/>
        <v>0.32719414790831536</v>
      </c>
      <c r="N380" s="16">
        <f t="shared" si="188"/>
        <v>0.33185917282758698</v>
      </c>
      <c r="O380" s="16">
        <f t="shared" si="196"/>
        <v>0.80370461664070447</v>
      </c>
      <c r="P380" s="16">
        <f t="shared" si="197"/>
        <v>0.61036993479596924</v>
      </c>
      <c r="Q380" s="16">
        <f t="shared" si="190"/>
        <v>0</v>
      </c>
      <c r="R380" s="16">
        <f t="shared" si="191"/>
        <v>0</v>
      </c>
    </row>
    <row r="381" spans="1:18" x14ac:dyDescent="0.3">
      <c r="A381" s="16">
        <v>111</v>
      </c>
      <c r="B381" s="16" t="str">
        <f t="shared" si="189"/>
        <v>2020-07-13</v>
      </c>
      <c r="C381" s="16"/>
      <c r="D381" s="16"/>
      <c r="E381" s="16"/>
      <c r="F381" s="16"/>
      <c r="G381" s="16">
        <f t="shared" ref="G381:G412" si="200">IF(H381=0,0,VLOOKUP($A381,$A$15:$AR$265,G$267,))</f>
        <v>-0.23955129080176363</v>
      </c>
      <c r="H381" s="16">
        <f t="shared" ref="H381:H412" si="201">VLOOKUP($A381,$A$15:$AR$265,H$267,)</f>
        <v>-0.32112577068284193</v>
      </c>
      <c r="I381" s="16">
        <f t="shared" si="194"/>
        <v>-0.40157338522266173</v>
      </c>
      <c r="J381" s="16">
        <f t="shared" si="195"/>
        <v>-0.52545537272979481</v>
      </c>
      <c r="K381" s="16">
        <f t="shared" si="198"/>
        <v>-0.54431400468576641</v>
      </c>
      <c r="L381" s="16">
        <f t="shared" si="199"/>
        <v>-0.55546745261176556</v>
      </c>
      <c r="M381" s="16">
        <f t="shared" si="187"/>
        <v>-0.44993688155169309</v>
      </c>
      <c r="N381" s="16">
        <f t="shared" si="188"/>
        <v>-0.45635193138664976</v>
      </c>
      <c r="O381" s="16">
        <f t="shared" si="196"/>
        <v>5.3640465155115891E-2</v>
      </c>
      <c r="P381" s="16">
        <f t="shared" si="197"/>
        <v>4.0737015243238521E-2</v>
      </c>
      <c r="Q381" s="16">
        <f t="shared" si="190"/>
        <v>0</v>
      </c>
      <c r="R381" s="16">
        <f t="shared" si="191"/>
        <v>0</v>
      </c>
    </row>
    <row r="382" spans="1:18" x14ac:dyDescent="0.3">
      <c r="A382" s="16">
        <v>112</v>
      </c>
      <c r="B382" s="16" t="str">
        <f t="shared" si="189"/>
        <v>2020-07-14</v>
      </c>
      <c r="C382" s="16"/>
      <c r="D382" s="16"/>
      <c r="E382" s="16"/>
      <c r="F382" s="16"/>
      <c r="G382" s="16">
        <f t="shared" si="200"/>
        <v>-3.2047007004827321E-2</v>
      </c>
      <c r="H382" s="16">
        <f t="shared" si="201"/>
        <v>-4.2959984845249023E-2</v>
      </c>
      <c r="I382" s="16">
        <f t="shared" si="194"/>
        <v>-0.18545119099326968</v>
      </c>
      <c r="J382" s="16">
        <f t="shared" si="195"/>
        <v>-0.24266131240874317</v>
      </c>
      <c r="K382" s="16">
        <f t="shared" si="198"/>
        <v>-0.33718830096024988</v>
      </c>
      <c r="L382" s="16">
        <f t="shared" si="199"/>
        <v>-0.34409757046946893</v>
      </c>
      <c r="M382" s="16">
        <f t="shared" si="187"/>
        <v>-0.24893029413275514</v>
      </c>
      <c r="N382" s="16">
        <f t="shared" si="188"/>
        <v>-0.25247945915515746</v>
      </c>
      <c r="O382" s="16">
        <f t="shared" si="196"/>
        <v>0.22371345098051165</v>
      </c>
      <c r="P382" s="16">
        <f t="shared" si="197"/>
        <v>0.16989819600476405</v>
      </c>
      <c r="Q382" s="16">
        <f t="shared" si="190"/>
        <v>0</v>
      </c>
      <c r="R382" s="16">
        <f t="shared" si="191"/>
        <v>0</v>
      </c>
    </row>
    <row r="383" spans="1:18" x14ac:dyDescent="0.3">
      <c r="A383" s="16">
        <v>113</v>
      </c>
      <c r="B383" s="16" t="str">
        <f t="shared" si="189"/>
        <v>2020-07-15</v>
      </c>
      <c r="C383" s="16"/>
      <c r="D383" s="16"/>
      <c r="E383" s="16"/>
      <c r="F383" s="16"/>
      <c r="G383" s="16">
        <f t="shared" si="200"/>
        <v>0.36795261152537151</v>
      </c>
      <c r="H383" s="16">
        <f t="shared" si="201"/>
        <v>0.49325163540291539</v>
      </c>
      <c r="I383" s="16">
        <f t="shared" si="194"/>
        <v>0.21454842753692915</v>
      </c>
      <c r="J383" s="16">
        <f t="shared" si="195"/>
        <v>0.28073479993575667</v>
      </c>
      <c r="K383" s="16">
        <f t="shared" si="198"/>
        <v>6.2811317569948955E-2</v>
      </c>
      <c r="L383" s="16">
        <f t="shared" si="199"/>
        <v>6.409837385299326E-2</v>
      </c>
      <c r="M383" s="16">
        <f t="shared" si="187"/>
        <v>0.15106932439744369</v>
      </c>
      <c r="N383" s="16">
        <f t="shared" si="188"/>
        <v>0.1532232203865892</v>
      </c>
      <c r="O383" s="16">
        <f t="shared" si="196"/>
        <v>0.62371306951071048</v>
      </c>
      <c r="P383" s="16">
        <f t="shared" si="197"/>
        <v>0.47367614629347832</v>
      </c>
      <c r="Q383" s="16">
        <f t="shared" si="190"/>
        <v>0</v>
      </c>
      <c r="R383" s="16">
        <f t="shared" si="191"/>
        <v>0</v>
      </c>
    </row>
    <row r="384" spans="1:18" x14ac:dyDescent="0.3">
      <c r="A384" s="16">
        <v>114</v>
      </c>
      <c r="B384" s="16" t="str">
        <f t="shared" si="189"/>
        <v>2020-07-16</v>
      </c>
      <c r="C384" s="16"/>
      <c r="D384" s="16"/>
      <c r="E384" s="16"/>
      <c r="F384" s="16"/>
      <c r="G384" s="16">
        <f t="shared" si="200"/>
        <v>0.57545809156983907</v>
      </c>
      <c r="H384" s="16">
        <f t="shared" si="201"/>
        <v>0.77141902484660496</v>
      </c>
      <c r="I384" s="16">
        <f t="shared" si="194"/>
        <v>0.43067187021103237</v>
      </c>
      <c r="J384" s="16">
        <f t="shared" si="195"/>
        <v>0.56353049383613696</v>
      </c>
      <c r="K384" s="16">
        <f t="shared" si="198"/>
        <v>0.26993821525000428</v>
      </c>
      <c r="L384" s="16">
        <f t="shared" si="199"/>
        <v>0.27546947441495295</v>
      </c>
      <c r="M384" s="16">
        <f t="shared" si="187"/>
        <v>0.35207706870849265</v>
      </c>
      <c r="N384" s="16">
        <f t="shared" si="188"/>
        <v>0.35709686600477397</v>
      </c>
      <c r="O384" s="16">
        <f t="shared" si="196"/>
        <v>0.79378702486881281</v>
      </c>
      <c r="P384" s="16">
        <f t="shared" si="197"/>
        <v>0.60283806336235191</v>
      </c>
      <c r="Q384" s="16">
        <f t="shared" si="190"/>
        <v>0</v>
      </c>
      <c r="R384" s="16">
        <f t="shared" si="191"/>
        <v>0</v>
      </c>
    </row>
    <row r="385" spans="1:18" x14ac:dyDescent="0.3">
      <c r="A385" s="16">
        <v>115</v>
      </c>
      <c r="B385" s="16" t="str">
        <f t="shared" si="189"/>
        <v>2020-07-17</v>
      </c>
      <c r="C385" s="16"/>
      <c r="D385" s="16"/>
      <c r="E385" s="16"/>
      <c r="F385" s="16"/>
      <c r="G385" s="16">
        <f t="shared" si="200"/>
        <v>0.30917890499993916</v>
      </c>
      <c r="H385" s="16">
        <f t="shared" si="201"/>
        <v>0.41446369925488902</v>
      </c>
      <c r="I385" s="16">
        <f t="shared" si="194"/>
        <v>0.11699388917815412</v>
      </c>
      <c r="J385" s="16">
        <f t="shared" si="195"/>
        <v>0.15308551290352321</v>
      </c>
      <c r="K385" s="16">
        <f t="shared" si="198"/>
        <v>5.741231684368131E-3</v>
      </c>
      <c r="L385" s="16">
        <f t="shared" si="199"/>
        <v>5.8588743098957688E-3</v>
      </c>
      <c r="M385" s="16">
        <f t="shared" ref="M385:M448" si="202">IF(N385=0,0,VLOOKUP($A385,$A$15:$AR$265,M$267,))</f>
        <v>0.12153542867237377</v>
      </c>
      <c r="N385" s="16">
        <f t="shared" ref="N385:N448" si="203">VLOOKUP($A385,$A$15:$AR$265,N$267,)</f>
        <v>0.12326824023686989</v>
      </c>
      <c r="O385" s="16">
        <f t="shared" si="196"/>
        <v>0.73338122407392703</v>
      </c>
      <c r="P385" s="16">
        <f t="shared" si="197"/>
        <v>0.55696314373506373</v>
      </c>
      <c r="Q385" s="16">
        <f t="shared" si="190"/>
        <v>0</v>
      </c>
      <c r="R385" s="16">
        <f t="shared" si="191"/>
        <v>0</v>
      </c>
    </row>
    <row r="386" spans="1:18" x14ac:dyDescent="0.3">
      <c r="A386" s="16">
        <v>116</v>
      </c>
      <c r="B386" s="16" t="str">
        <f t="shared" si="189"/>
        <v>2020-07-20</v>
      </c>
      <c r="C386" s="16"/>
      <c r="D386" s="16"/>
      <c r="E386" s="16"/>
      <c r="F386" s="16"/>
      <c r="G386" s="16">
        <f t="shared" si="200"/>
        <v>0.80855717697749796</v>
      </c>
      <c r="H386" s="16">
        <f t="shared" si="201"/>
        <v>1.0838954185093894</v>
      </c>
      <c r="I386" s="16">
        <f t="shared" si="194"/>
        <v>0.61852670401029641</v>
      </c>
      <c r="J386" s="16">
        <f t="shared" si="195"/>
        <v>0.80933695249463167</v>
      </c>
      <c r="K386" s="16">
        <f t="shared" si="198"/>
        <v>0.50502485577783673</v>
      </c>
      <c r="L386" s="16">
        <f t="shared" si="199"/>
        <v>0.51537323627468823</v>
      </c>
      <c r="M386" s="16">
        <f t="shared" si="202"/>
        <v>0.61928922736117187</v>
      </c>
      <c r="N386" s="16">
        <f t="shared" si="203"/>
        <v>0.6281188464003421</v>
      </c>
      <c r="O386" s="16">
        <f t="shared" si="196"/>
        <v>1.2234013881650689</v>
      </c>
      <c r="P386" s="16">
        <f t="shared" si="197"/>
        <v>0.92910680125834755</v>
      </c>
      <c r="Q386" s="16">
        <f t="shared" si="190"/>
        <v>0</v>
      </c>
      <c r="R386" s="16">
        <f t="shared" si="191"/>
        <v>0</v>
      </c>
    </row>
    <row r="387" spans="1:18" x14ac:dyDescent="0.3">
      <c r="A387" s="16">
        <v>117</v>
      </c>
      <c r="B387" s="16" t="str">
        <f t="shared" si="189"/>
        <v>2020-07-21</v>
      </c>
      <c r="C387" s="16"/>
      <c r="D387" s="16"/>
      <c r="E387" s="16"/>
      <c r="F387" s="16"/>
      <c r="G387" s="16">
        <f t="shared" si="200"/>
        <v>0.18636415088943181</v>
      </c>
      <c r="H387" s="16">
        <f t="shared" si="201"/>
        <v>0.24982679651493503</v>
      </c>
      <c r="I387" s="16">
        <f t="shared" si="194"/>
        <v>-1.3361530036107183E-2</v>
      </c>
      <c r="J387" s="16">
        <f t="shared" si="195"/>
        <v>-1.7483448863201315E-2</v>
      </c>
      <c r="K387" s="16">
        <f t="shared" si="198"/>
        <v>-0.11674226515026831</v>
      </c>
      <c r="L387" s="16">
        <f t="shared" si="199"/>
        <v>-0.1191344115288433</v>
      </c>
      <c r="M387" s="16">
        <f t="shared" si="202"/>
        <v>4.4061539731927724E-3</v>
      </c>
      <c r="N387" s="16">
        <f t="shared" si="203"/>
        <v>4.4689754454424893E-3</v>
      </c>
      <c r="O387" s="16">
        <f t="shared" si="196"/>
        <v>0.64331882734916235</v>
      </c>
      <c r="P387" s="16">
        <f t="shared" si="197"/>
        <v>0.48856565281827552</v>
      </c>
      <c r="Q387" s="16">
        <f t="shared" si="190"/>
        <v>0</v>
      </c>
      <c r="R387" s="16">
        <f t="shared" si="191"/>
        <v>0</v>
      </c>
    </row>
    <row r="388" spans="1:18" x14ac:dyDescent="0.3">
      <c r="A388" s="16">
        <v>118</v>
      </c>
      <c r="B388" s="16" t="str">
        <f t="shared" si="189"/>
        <v>2020-07-22</v>
      </c>
      <c r="C388" s="16"/>
      <c r="D388" s="16"/>
      <c r="E388" s="16"/>
      <c r="F388" s="16"/>
      <c r="G388" s="16">
        <f t="shared" si="200"/>
        <v>-0.58271196503086742</v>
      </c>
      <c r="H388" s="16">
        <f t="shared" si="201"/>
        <v>-0.78114306222420438</v>
      </c>
      <c r="I388" s="16">
        <f t="shared" si="194"/>
        <v>-0.8029053072017831</v>
      </c>
      <c r="J388" s="16">
        <f t="shared" si="195"/>
        <v>-1.0505947928509158</v>
      </c>
      <c r="K388" s="16">
        <f t="shared" si="198"/>
        <v>-0.88491924795508936</v>
      </c>
      <c r="L388" s="16">
        <f t="shared" si="199"/>
        <v>-0.90305198138802634</v>
      </c>
      <c r="M388" s="16">
        <f t="shared" si="202"/>
        <v>-0.74923783958024615</v>
      </c>
      <c r="N388" s="16">
        <f t="shared" si="203"/>
        <v>-0.75992022254597846</v>
      </c>
      <c r="O388" s="16">
        <f t="shared" si="196"/>
        <v>-3.6857417441016338E-2</v>
      </c>
      <c r="P388" s="16">
        <f t="shared" si="197"/>
        <v>-2.7991203502415712E-2</v>
      </c>
      <c r="Q388" s="16">
        <f t="shared" si="190"/>
        <v>0</v>
      </c>
      <c r="R388" s="16">
        <f t="shared" si="191"/>
        <v>0</v>
      </c>
    </row>
    <row r="389" spans="1:18" x14ac:dyDescent="0.3">
      <c r="A389" s="16">
        <v>119</v>
      </c>
      <c r="B389" s="16" t="str">
        <f t="shared" si="189"/>
        <v>2020-07-23</v>
      </c>
      <c r="C389" s="16"/>
      <c r="D389" s="16"/>
      <c r="E389" s="16"/>
      <c r="F389" s="16"/>
      <c r="G389" s="16">
        <f t="shared" si="200"/>
        <v>-0.3120653902782351</v>
      </c>
      <c r="H389" s="16">
        <f t="shared" si="201"/>
        <v>-0.41833312031480108</v>
      </c>
      <c r="I389" s="16">
        <f t="shared" si="194"/>
        <v>-0.49994132039085315</v>
      </c>
      <c r="J389" s="16">
        <f t="shared" si="195"/>
        <v>-0.65416898259665068</v>
      </c>
      <c r="K389" s="16">
        <f t="shared" si="198"/>
        <v>-0.61569235936199362</v>
      </c>
      <c r="L389" s="16">
        <f t="shared" si="199"/>
        <v>-0.62830840930644427</v>
      </c>
      <c r="M389" s="16">
        <f t="shared" si="202"/>
        <v>-0.50295781318332899</v>
      </c>
      <c r="N389" s="16">
        <f t="shared" si="203"/>
        <v>-0.51012881775918117</v>
      </c>
      <c r="O389" s="16">
        <f t="shared" si="196"/>
        <v>9.3420713022918989E-2</v>
      </c>
      <c r="P389" s="16">
        <f t="shared" si="197"/>
        <v>7.0947949452781739E-2</v>
      </c>
      <c r="Q389" s="16">
        <f t="shared" si="190"/>
        <v>0</v>
      </c>
      <c r="R389" s="16">
        <f t="shared" si="191"/>
        <v>0</v>
      </c>
    </row>
    <row r="390" spans="1:18" x14ac:dyDescent="0.3">
      <c r="A390" s="16">
        <v>120</v>
      </c>
      <c r="B390" s="16" t="str">
        <f t="shared" si="189"/>
        <v>2020-07-24</v>
      </c>
      <c r="C390" s="16"/>
      <c r="D390" s="16"/>
      <c r="E390" s="16"/>
      <c r="F390" s="16"/>
      <c r="G390" s="16">
        <f t="shared" si="200"/>
        <v>-0.88550932768936619</v>
      </c>
      <c r="H390" s="16">
        <f t="shared" si="201"/>
        <v>-1.1870521104242757</v>
      </c>
      <c r="I390" s="16">
        <f t="shared" si="194"/>
        <v>-1.0787715888398566</v>
      </c>
      <c r="J390" s="16">
        <f t="shared" si="195"/>
        <v>-1.4115634854383057</v>
      </c>
      <c r="K390" s="16">
        <f t="shared" si="198"/>
        <v>-1.1888996782093848</v>
      </c>
      <c r="L390" s="16">
        <f t="shared" si="199"/>
        <v>-1.213261224184673</v>
      </c>
      <c r="M390" s="16">
        <f t="shared" si="202"/>
        <v>-1.072340587050256</v>
      </c>
      <c r="N390" s="16">
        <f t="shared" si="203"/>
        <v>-1.0876296611138228</v>
      </c>
      <c r="O390" s="16">
        <f t="shared" si="196"/>
        <v>-0.456628068029584</v>
      </c>
      <c r="P390" s="16">
        <f t="shared" si="197"/>
        <v>-0.34678417709503417</v>
      </c>
      <c r="Q390" s="16">
        <f t="shared" si="190"/>
        <v>0</v>
      </c>
      <c r="R390" s="16">
        <f t="shared" si="191"/>
        <v>0</v>
      </c>
    </row>
    <row r="391" spans="1:18" x14ac:dyDescent="0.3">
      <c r="A391" s="16">
        <v>121</v>
      </c>
      <c r="B391" s="16" t="str">
        <f t="shared" si="189"/>
        <v>2020-07-27</v>
      </c>
      <c r="C391" s="16"/>
      <c r="D391" s="16"/>
      <c r="E391" s="16"/>
      <c r="F391" s="16"/>
      <c r="G391" s="16">
        <f t="shared" si="200"/>
        <v>-0.38144335708010146</v>
      </c>
      <c r="H391" s="16">
        <f t="shared" si="201"/>
        <v>-0.51133638898052747</v>
      </c>
      <c r="I391" s="16">
        <f t="shared" si="194"/>
        <v>-0.57147383004730301</v>
      </c>
      <c r="J391" s="16">
        <f t="shared" si="195"/>
        <v>-0.7477686655113599</v>
      </c>
      <c r="K391" s="16">
        <f t="shared" si="198"/>
        <v>-0.68497567827976269</v>
      </c>
      <c r="L391" s="16">
        <f t="shared" si="199"/>
        <v>-0.69901140121266747</v>
      </c>
      <c r="M391" s="16">
        <f t="shared" si="202"/>
        <v>-0.57071130669642756</v>
      </c>
      <c r="N391" s="16">
        <f t="shared" si="203"/>
        <v>-0.57884831796166247</v>
      </c>
      <c r="O391" s="16">
        <f t="shared" si="196"/>
        <v>3.3400854107469513E-2</v>
      </c>
      <c r="P391" s="16">
        <f t="shared" si="197"/>
        <v>2.5366131687681703E-2</v>
      </c>
      <c r="Q391" s="16">
        <f t="shared" si="190"/>
        <v>0</v>
      </c>
      <c r="R391" s="16">
        <f t="shared" si="191"/>
        <v>0</v>
      </c>
    </row>
    <row r="392" spans="1:18" x14ac:dyDescent="0.3">
      <c r="A392" s="16">
        <v>122</v>
      </c>
      <c r="B392" s="16" t="str">
        <f t="shared" si="189"/>
        <v>2020-07-28</v>
      </c>
      <c r="C392" s="16"/>
      <c r="D392" s="16"/>
      <c r="E392" s="16"/>
      <c r="F392" s="16"/>
      <c r="G392" s="16">
        <f t="shared" si="200"/>
        <v>-5.1855566301348688E-3</v>
      </c>
      <c r="H392" s="16">
        <f t="shared" si="201"/>
        <v>-6.9513959357021364E-3</v>
      </c>
      <c r="I392" s="16">
        <f t="shared" si="194"/>
        <v>-0.18228908565288648</v>
      </c>
      <c r="J392" s="16">
        <f t="shared" si="195"/>
        <v>-0.23852372435788008</v>
      </c>
      <c r="K392" s="16">
        <f t="shared" si="198"/>
        <v>-0.30928575137641801</v>
      </c>
      <c r="L392" s="16">
        <f t="shared" si="199"/>
        <v>-0.31562327437331728</v>
      </c>
      <c r="M392" s="16">
        <f t="shared" si="202"/>
        <v>-0.20420010984658532</v>
      </c>
      <c r="N392" s="16">
        <f t="shared" si="203"/>
        <v>-0.20711152683567907</v>
      </c>
      <c r="O392" s="16">
        <f t="shared" si="196"/>
        <v>0.35351136752788292</v>
      </c>
      <c r="P392" s="16">
        <f t="shared" si="197"/>
        <v>0.26847265261397502</v>
      </c>
      <c r="Q392" s="16">
        <f t="shared" si="190"/>
        <v>0</v>
      </c>
      <c r="R392" s="16">
        <f t="shared" si="191"/>
        <v>0</v>
      </c>
    </row>
    <row r="393" spans="1:18" x14ac:dyDescent="0.3">
      <c r="A393" s="16">
        <v>123</v>
      </c>
      <c r="B393" s="16" t="str">
        <f t="shared" si="189"/>
        <v>2020-07-29</v>
      </c>
      <c r="C393" s="16"/>
      <c r="D393" s="16"/>
      <c r="E393" s="16"/>
      <c r="F393" s="16"/>
      <c r="G393" s="16">
        <f t="shared" si="200"/>
        <v>7.9201359235202773E-2</v>
      </c>
      <c r="H393" s="16">
        <f t="shared" si="201"/>
        <v>0.10617182415677412</v>
      </c>
      <c r="I393" s="16">
        <f t="shared" ref="I393:I424" si="204">IF(J393=0,0,VLOOKUP($A393,$A$15:$AR$265,I$267,))</f>
        <v>-7.8511806068053858E-2</v>
      </c>
      <c r="J393" s="16">
        <f t="shared" ref="J393:J424" si="205">VLOOKUP($A393,$A$15:$AR$265,J$267,)</f>
        <v>-0.1027320331458324</v>
      </c>
      <c r="K393" s="16">
        <f t="shared" si="198"/>
        <v>-0.22575064353801366</v>
      </c>
      <c r="L393" s="16">
        <f t="shared" si="199"/>
        <v>-0.23037646250516594</v>
      </c>
      <c r="M393" s="16">
        <f t="shared" si="202"/>
        <v>-0.13443306002602284</v>
      </c>
      <c r="N393" s="16">
        <f t="shared" si="203"/>
        <v>-0.13634976171217608</v>
      </c>
      <c r="O393" s="16">
        <f t="shared" si="196"/>
        <v>0.35367757956372259</v>
      </c>
      <c r="P393" s="16">
        <f t="shared" si="197"/>
        <v>0.26859888161325812</v>
      </c>
      <c r="Q393" s="16">
        <f t="shared" si="190"/>
        <v>0</v>
      </c>
      <c r="R393" s="16">
        <f t="shared" si="191"/>
        <v>0</v>
      </c>
    </row>
    <row r="394" spans="1:18" x14ac:dyDescent="0.3">
      <c r="A394" s="16">
        <v>124</v>
      </c>
      <c r="B394" s="16" t="str">
        <f t="shared" si="189"/>
        <v>2020-07-30</v>
      </c>
      <c r="C394" s="16"/>
      <c r="D394" s="16"/>
      <c r="E394" s="16"/>
      <c r="F394" s="16"/>
      <c r="G394" s="16">
        <f t="shared" si="200"/>
        <v>0.6060817024852021</v>
      </c>
      <c r="H394" s="16">
        <f t="shared" si="201"/>
        <v>0.81247090406367595</v>
      </c>
      <c r="I394" s="16">
        <f t="shared" si="204"/>
        <v>0.45914099046898826</v>
      </c>
      <c r="J394" s="16">
        <f t="shared" si="205"/>
        <v>0.60078209652424608</v>
      </c>
      <c r="K394" s="16">
        <f t="shared" si="198"/>
        <v>0.3006564717564757</v>
      </c>
      <c r="L394" s="16">
        <f t="shared" si="199"/>
        <v>0.30681717361695121</v>
      </c>
      <c r="M394" s="16">
        <f t="shared" si="202"/>
        <v>0.38432511355721033</v>
      </c>
      <c r="N394" s="16">
        <f t="shared" si="203"/>
        <v>0.38980469271016227</v>
      </c>
      <c r="O394" s="16">
        <f t="shared" si="196"/>
        <v>0.83376851695576804</v>
      </c>
      <c r="P394" s="16">
        <f t="shared" si="197"/>
        <v>0.63320183160865273</v>
      </c>
      <c r="Q394" s="16">
        <f t="shared" si="190"/>
        <v>0</v>
      </c>
      <c r="R394" s="16">
        <f t="shared" si="191"/>
        <v>0</v>
      </c>
    </row>
    <row r="395" spans="1:18" x14ac:dyDescent="0.3">
      <c r="A395" s="16">
        <v>125</v>
      </c>
      <c r="B395" s="16" t="str">
        <f t="shared" si="189"/>
        <v>2020-07-31</v>
      </c>
      <c r="C395" s="16"/>
      <c r="D395" s="16"/>
      <c r="E395" s="16"/>
      <c r="F395" s="16"/>
      <c r="G395" s="16">
        <f t="shared" si="200"/>
        <v>-1.2123896191010672</v>
      </c>
      <c r="H395" s="16">
        <f t="shared" si="201"/>
        <v>-1.6252450550303652</v>
      </c>
      <c r="I395" s="16">
        <f t="shared" si="204"/>
        <v>-1.4164242813414205</v>
      </c>
      <c r="J395" s="16">
        <f t="shared" si="205"/>
        <v>-1.8533791732315907</v>
      </c>
      <c r="K395" s="16">
        <f t="shared" si="198"/>
        <v>-1.5153067439585612</v>
      </c>
      <c r="L395" s="16">
        <f t="shared" si="199"/>
        <v>-1.5463566429418036</v>
      </c>
      <c r="M395" s="16">
        <f t="shared" si="202"/>
        <v>-1.391098748150597</v>
      </c>
      <c r="N395" s="16">
        <f t="shared" si="203"/>
        <v>-1.4109325696500834</v>
      </c>
      <c r="O395" s="16">
        <f t="shared" si="196"/>
        <v>-0.73671918029815231</v>
      </c>
      <c r="P395" s="16">
        <f t="shared" si="197"/>
        <v>-0.55949813990249653</v>
      </c>
      <c r="Q395" s="16">
        <f t="shared" si="190"/>
        <v>0</v>
      </c>
      <c r="R395" s="16">
        <f t="shared" si="191"/>
        <v>0</v>
      </c>
    </row>
    <row r="396" spans="1:18" x14ac:dyDescent="0.3">
      <c r="A396" s="16">
        <v>126</v>
      </c>
      <c r="B396" s="16" t="str">
        <f t="shared" si="189"/>
        <v>2020-08-03</v>
      </c>
      <c r="C396" s="16"/>
      <c r="D396" s="16"/>
      <c r="E396" s="16"/>
      <c r="F396" s="16"/>
      <c r="G396" s="16">
        <f t="shared" si="200"/>
        <v>-1.4564541645810323</v>
      </c>
      <c r="H396" s="16">
        <f t="shared" si="201"/>
        <v>-1.9524209804920631</v>
      </c>
      <c r="I396" s="16">
        <f t="shared" si="204"/>
        <v>-1.663720562807498</v>
      </c>
      <c r="J396" s="16">
        <f t="shared" si="205"/>
        <v>-2.1769642626179304</v>
      </c>
      <c r="K396" s="16">
        <f t="shared" si="198"/>
        <v>-1.7592293210518726</v>
      </c>
      <c r="L396" s="16">
        <f t="shared" si="199"/>
        <v>-1.795277397076612</v>
      </c>
      <c r="M396" s="16">
        <f t="shared" si="202"/>
        <v>-1.6327266427305283</v>
      </c>
      <c r="N396" s="16">
        <f t="shared" si="203"/>
        <v>-1.6560055140776739</v>
      </c>
      <c r="O396" s="16">
        <f t="shared" si="196"/>
        <v>-0.96674690402072727</v>
      </c>
      <c r="P396" s="16">
        <f t="shared" si="197"/>
        <v>-0.73419168255833012</v>
      </c>
      <c r="Q396" s="16">
        <f t="shared" si="190"/>
        <v>0</v>
      </c>
      <c r="R396" s="16">
        <f t="shared" si="191"/>
        <v>0</v>
      </c>
    </row>
    <row r="397" spans="1:18" x14ac:dyDescent="0.3">
      <c r="A397" s="16">
        <v>127</v>
      </c>
      <c r="B397" s="16" t="str">
        <f t="shared" si="189"/>
        <v>2020-08-04</v>
      </c>
      <c r="C397" s="16"/>
      <c r="D397" s="16"/>
      <c r="E397" s="16"/>
      <c r="F397" s="16"/>
      <c r="G397" s="16">
        <f t="shared" si="200"/>
        <v>-1.2698746803911938</v>
      </c>
      <c r="H397" s="16">
        <f t="shared" si="201"/>
        <v>-1.7023055231570785</v>
      </c>
      <c r="I397" s="16">
        <f t="shared" si="204"/>
        <v>-1.4480555069398271</v>
      </c>
      <c r="J397" s="16">
        <f t="shared" si="205"/>
        <v>-1.8947683639706512</v>
      </c>
      <c r="K397" s="16">
        <f t="shared" si="198"/>
        <v>-1.573927550048932</v>
      </c>
      <c r="L397" s="16">
        <f t="shared" si="199"/>
        <v>-1.6061786382400223</v>
      </c>
      <c r="M397" s="16">
        <f t="shared" si="202"/>
        <v>-1.4680769772855555</v>
      </c>
      <c r="N397" s="16">
        <f t="shared" si="203"/>
        <v>-1.4890083286750222</v>
      </c>
      <c r="O397" s="16">
        <f t="shared" si="196"/>
        <v>-0.90649858893254986</v>
      </c>
      <c r="P397" s="16">
        <f t="shared" si="197"/>
        <v>-0.68843636475806225</v>
      </c>
      <c r="Q397" s="16">
        <f t="shared" si="190"/>
        <v>0</v>
      </c>
      <c r="R397" s="16">
        <f t="shared" si="191"/>
        <v>0</v>
      </c>
    </row>
    <row r="398" spans="1:18" x14ac:dyDescent="0.3">
      <c r="A398" s="16">
        <v>128</v>
      </c>
      <c r="B398" s="16" t="str">
        <f t="shared" si="189"/>
        <v>2020-08-05</v>
      </c>
      <c r="C398" s="16"/>
      <c r="D398" s="16"/>
      <c r="E398" s="16"/>
      <c r="F398" s="16"/>
      <c r="G398" s="16">
        <f t="shared" si="200"/>
        <v>-0.77705669455223259</v>
      </c>
      <c r="H398" s="16">
        <f t="shared" si="201"/>
        <v>-1.0416680664386144</v>
      </c>
      <c r="I398" s="16">
        <f t="shared" si="204"/>
        <v>-0.94769675160275924</v>
      </c>
      <c r="J398" s="16">
        <f t="shared" si="205"/>
        <v>-1.24005317128308</v>
      </c>
      <c r="K398" s="16">
        <f t="shared" si="198"/>
        <v>-1.0814408260718231</v>
      </c>
      <c r="L398" s="16">
        <f t="shared" si="199"/>
        <v>-1.1036004505437396</v>
      </c>
      <c r="M398" s="16">
        <f t="shared" si="202"/>
        <v>-0.98094454956874344</v>
      </c>
      <c r="N398" s="16">
        <f t="shared" si="203"/>
        <v>-0.99493052944465543</v>
      </c>
      <c r="O398" s="16">
        <f t="shared" si="196"/>
        <v>-0.44643341390898428</v>
      </c>
      <c r="P398" s="16">
        <f t="shared" si="197"/>
        <v>-0.33904189187976874</v>
      </c>
      <c r="Q398" s="16">
        <f t="shared" si="190"/>
        <v>0</v>
      </c>
      <c r="R398" s="16">
        <f t="shared" si="191"/>
        <v>0</v>
      </c>
    </row>
    <row r="399" spans="1:18" x14ac:dyDescent="0.3">
      <c r="A399" s="16">
        <v>129</v>
      </c>
      <c r="B399" s="16" t="str">
        <f t="shared" ref="B399:B462" si="206">VLOOKUP(A399,$A$15:$AR$265,2,)</f>
        <v>2020-08-06</v>
      </c>
      <c r="C399" s="16"/>
      <c r="D399" s="16"/>
      <c r="E399" s="16"/>
      <c r="F399" s="16"/>
      <c r="G399" s="16">
        <f t="shared" si="200"/>
        <v>-1.2302160717842341</v>
      </c>
      <c r="H399" s="16">
        <f t="shared" si="201"/>
        <v>-1.6491419555115254</v>
      </c>
      <c r="I399" s="16">
        <f t="shared" si="204"/>
        <v>-1.4590273765847819</v>
      </c>
      <c r="J399" s="16">
        <f t="shared" si="205"/>
        <v>-1.9091249624554729</v>
      </c>
      <c r="K399" s="16">
        <f t="shared" si="198"/>
        <v>-1.5320447723440438</v>
      </c>
      <c r="L399" s="16">
        <f t="shared" si="199"/>
        <v>-1.5634376474887925</v>
      </c>
      <c r="M399" s="16">
        <f t="shared" si="202"/>
        <v>-1.3902442106001978</v>
      </c>
      <c r="N399" s="16">
        <f t="shared" si="203"/>
        <v>-1.4100658483885986</v>
      </c>
      <c r="O399" s="16">
        <f t="shared" si="196"/>
        <v>-0.64692999950801777</v>
      </c>
      <c r="P399" s="16">
        <f t="shared" si="197"/>
        <v>-0.49130814162510911</v>
      </c>
      <c r="Q399" s="16">
        <f t="shared" ref="Q399:Q462" si="207">IF(R399=0,0,VLOOKUP($A399,$A$15:$AR$265,Q$267,))</f>
        <v>0</v>
      </c>
      <c r="R399" s="16">
        <f t="shared" ref="R399:R462" si="208">VLOOKUP($A399,$A$15:$AR$265,R$267,)</f>
        <v>0</v>
      </c>
    </row>
    <row r="400" spans="1:18" x14ac:dyDescent="0.3">
      <c r="A400" s="16">
        <v>130</v>
      </c>
      <c r="B400" s="16" t="str">
        <f t="shared" si="206"/>
        <v>2020-08-07</v>
      </c>
      <c r="C400" s="16"/>
      <c r="D400" s="16"/>
      <c r="E400" s="16"/>
      <c r="F400" s="16"/>
      <c r="G400" s="16">
        <f t="shared" si="200"/>
        <v>0.19386886799439651</v>
      </c>
      <c r="H400" s="16">
        <f t="shared" si="201"/>
        <v>0.25988709740508054</v>
      </c>
      <c r="I400" s="16">
        <f t="shared" si="204"/>
        <v>2.7611496984931705E-3</v>
      </c>
      <c r="J400" s="16">
        <f t="shared" si="205"/>
        <v>3.6129409900509859E-3</v>
      </c>
      <c r="K400" s="16">
        <f t="shared" si="198"/>
        <v>-0.10961613040971585</v>
      </c>
      <c r="L400" s="16">
        <f t="shared" si="199"/>
        <v>-0.11186225634410202</v>
      </c>
      <c r="M400" s="16">
        <f t="shared" si="202"/>
        <v>5.4131353447459674E-3</v>
      </c>
      <c r="N400" s="16">
        <f t="shared" si="203"/>
        <v>5.4903140211864342E-3</v>
      </c>
      <c r="O400" s="16">
        <f t="shared" si="196"/>
        <v>0.61339201976776181</v>
      </c>
      <c r="P400" s="16">
        <f t="shared" si="197"/>
        <v>0.46583787047896247</v>
      </c>
      <c r="Q400" s="16">
        <f t="shared" si="207"/>
        <v>0</v>
      </c>
      <c r="R400" s="16">
        <f t="shared" si="208"/>
        <v>0</v>
      </c>
    </row>
    <row r="401" spans="1:18" x14ac:dyDescent="0.3">
      <c r="A401" s="16">
        <v>131</v>
      </c>
      <c r="B401" s="16" t="str">
        <f t="shared" si="206"/>
        <v>2020-08-10</v>
      </c>
      <c r="C401" s="16"/>
      <c r="D401" s="16"/>
      <c r="E401" s="16">
        <f t="shared" ref="E401:E432" si="209">IF(F401=0,0,VLOOKUP($A401,$A$15:$AR$265,E$267,))</f>
        <v>-0.40580625671803716</v>
      </c>
      <c r="F401" s="16">
        <f t="shared" ref="F401:F432" si="210">VLOOKUP($A401,$A$15:$AR$265,F$267,)</f>
        <v>-0.55169872445306223</v>
      </c>
      <c r="G401" s="16">
        <f t="shared" si="200"/>
        <v>-1.924984877263114E-2</v>
      </c>
      <c r="H401" s="16">
        <f t="shared" si="201"/>
        <v>-2.5805006109338079E-2</v>
      </c>
      <c r="I401" s="16">
        <f t="shared" si="204"/>
        <v>-0.19958516597867515</v>
      </c>
      <c r="J401" s="16">
        <f t="shared" si="205"/>
        <v>-0.2611554989445164</v>
      </c>
      <c r="K401" s="16">
        <f t="shared" si="198"/>
        <v>-0.32320807283926456</v>
      </c>
      <c r="L401" s="16">
        <f t="shared" si="199"/>
        <v>-0.32983087581446335</v>
      </c>
      <c r="M401" s="16">
        <f t="shared" si="202"/>
        <v>-0.21582771173364179</v>
      </c>
      <c r="N401" s="16">
        <f t="shared" si="203"/>
        <v>-0.21890491118828775</v>
      </c>
      <c r="O401" s="16">
        <f t="shared" si="196"/>
        <v>0.35348412385760142</v>
      </c>
      <c r="P401" s="16">
        <f t="shared" si="197"/>
        <v>0.26845196252845227</v>
      </c>
      <c r="Q401" s="16">
        <f t="shared" si="207"/>
        <v>0</v>
      </c>
      <c r="R401" s="16">
        <f t="shared" si="208"/>
        <v>0</v>
      </c>
    </row>
    <row r="402" spans="1:18" x14ac:dyDescent="0.3">
      <c r="A402" s="16">
        <v>132</v>
      </c>
      <c r="B402" s="16" t="str">
        <f t="shared" si="206"/>
        <v>2020-08-11</v>
      </c>
      <c r="C402" s="16"/>
      <c r="D402" s="16"/>
      <c r="E402" s="16">
        <f t="shared" si="209"/>
        <v>-0.73570719818142649</v>
      </c>
      <c r="F402" s="16">
        <f t="shared" si="210"/>
        <v>-1.0002032154217113</v>
      </c>
      <c r="G402" s="16">
        <f t="shared" si="200"/>
        <v>-0.37705516867332989</v>
      </c>
      <c r="H402" s="16">
        <f t="shared" si="201"/>
        <v>-0.50545388933166446</v>
      </c>
      <c r="I402" s="16">
        <f t="shared" si="204"/>
        <v>-0.54769522572385654</v>
      </c>
      <c r="J402" s="16">
        <f t="shared" si="205"/>
        <v>-0.71665456318895882</v>
      </c>
      <c r="K402" s="16">
        <f t="shared" si="198"/>
        <v>-0.68143930019292043</v>
      </c>
      <c r="L402" s="16">
        <f t="shared" si="199"/>
        <v>-0.6954025597894079</v>
      </c>
      <c r="M402" s="16">
        <f t="shared" si="202"/>
        <v>-0.58094302368984074</v>
      </c>
      <c r="N402" s="16">
        <f t="shared" si="203"/>
        <v>-0.58922591535986391</v>
      </c>
      <c r="O402" s="16">
        <f t="shared" si="196"/>
        <v>-4.6431888030081581E-2</v>
      </c>
      <c r="P402" s="16">
        <f t="shared" si="197"/>
        <v>-3.5262493063473711E-2</v>
      </c>
      <c r="Q402" s="16">
        <f t="shared" si="207"/>
        <v>0</v>
      </c>
      <c r="R402" s="16">
        <f t="shared" si="208"/>
        <v>0</v>
      </c>
    </row>
    <row r="403" spans="1:18" x14ac:dyDescent="0.3">
      <c r="A403" s="16">
        <v>133</v>
      </c>
      <c r="B403" s="16" t="str">
        <f t="shared" si="206"/>
        <v>2020-08-12</v>
      </c>
      <c r="C403" s="16"/>
      <c r="D403" s="16"/>
      <c r="E403" s="16">
        <f t="shared" si="209"/>
        <v>-0.41234289495384502</v>
      </c>
      <c r="F403" s="16">
        <f t="shared" si="210"/>
        <v>-0.56058536658143143</v>
      </c>
      <c r="G403" s="16">
        <f t="shared" si="200"/>
        <v>-6.2992124616695122E-2</v>
      </c>
      <c r="H403" s="16">
        <f t="shared" si="201"/>
        <v>-8.4442853539977311E-2</v>
      </c>
      <c r="I403" s="16">
        <f t="shared" si="204"/>
        <v>-0.23040049787828565</v>
      </c>
      <c r="J403" s="16">
        <f t="shared" si="205"/>
        <v>-0.30147709969035291</v>
      </c>
      <c r="K403" s="16">
        <f t="shared" si="198"/>
        <v>-0.3675182222299469</v>
      </c>
      <c r="L403" s="16">
        <f t="shared" si="199"/>
        <v>-0.37504897712181101</v>
      </c>
      <c r="M403" s="16">
        <f t="shared" si="202"/>
        <v>-0.26931659117782658</v>
      </c>
      <c r="N403" s="16">
        <f t="shared" si="203"/>
        <v>-0.27315641721704387</v>
      </c>
      <c r="O403" s="16">
        <f t="shared" si="196"/>
        <v>0.25359456098399136</v>
      </c>
      <c r="P403" s="16">
        <f t="shared" si="197"/>
        <v>0.19259127351959512</v>
      </c>
      <c r="Q403" s="16">
        <f t="shared" si="207"/>
        <v>0</v>
      </c>
      <c r="R403" s="16">
        <f t="shared" si="208"/>
        <v>0</v>
      </c>
    </row>
    <row r="404" spans="1:18" x14ac:dyDescent="0.3">
      <c r="A404" s="16">
        <v>134</v>
      </c>
      <c r="B404" s="16" t="str">
        <f t="shared" si="206"/>
        <v>2020-08-13</v>
      </c>
      <c r="C404" s="16"/>
      <c r="D404" s="16"/>
      <c r="E404" s="16">
        <f t="shared" si="209"/>
        <v>-0.81118727257297962</v>
      </c>
      <c r="F404" s="16">
        <f t="shared" si="210"/>
        <v>-1.102819328589173</v>
      </c>
      <c r="G404" s="16">
        <f t="shared" si="200"/>
        <v>-0.47423853166969465</v>
      </c>
      <c r="H404" s="16">
        <f t="shared" si="201"/>
        <v>-0.63573113490736755</v>
      </c>
      <c r="I404" s="16">
        <f t="shared" si="204"/>
        <v>-0.63733787141929454</v>
      </c>
      <c r="J404" s="16">
        <f t="shared" si="205"/>
        <v>-0.8339512056949453</v>
      </c>
      <c r="K404" s="16">
        <f t="shared" si="198"/>
        <v>-0.77895392275814501</v>
      </c>
      <c r="L404" s="16">
        <f t="shared" si="199"/>
        <v>-0.79491533830035832</v>
      </c>
      <c r="M404" s="16">
        <f t="shared" si="202"/>
        <v>-0.68381190545294146</v>
      </c>
      <c r="N404" s="16">
        <f t="shared" si="203"/>
        <v>-0.69356146729390222</v>
      </c>
      <c r="O404" s="16">
        <f t="shared" si="196"/>
        <v>-0.17636783512701726</v>
      </c>
      <c r="P404" s="16">
        <f t="shared" si="197"/>
        <v>-0.13394177636621499</v>
      </c>
      <c r="Q404" s="16">
        <f t="shared" si="207"/>
        <v>0</v>
      </c>
      <c r="R404" s="16">
        <f t="shared" si="208"/>
        <v>0</v>
      </c>
    </row>
    <row r="405" spans="1:18" x14ac:dyDescent="0.3">
      <c r="A405" s="16">
        <v>135</v>
      </c>
      <c r="B405" s="16" t="str">
        <f t="shared" si="206"/>
        <v>2020-08-14</v>
      </c>
      <c r="C405" s="16"/>
      <c r="D405" s="16"/>
      <c r="E405" s="16">
        <f t="shared" si="209"/>
        <v>8.9966240389767194E-2</v>
      </c>
      <c r="F405" s="16">
        <f t="shared" si="210"/>
        <v>0.12231023855642292</v>
      </c>
      <c r="G405" s="16">
        <f t="shared" si="200"/>
        <v>0.41451310209030012</v>
      </c>
      <c r="H405" s="16">
        <f t="shared" si="201"/>
        <v>0.55566738514064884</v>
      </c>
      <c r="I405" s="16">
        <f t="shared" si="204"/>
        <v>0.25572274365551806</v>
      </c>
      <c r="J405" s="16">
        <f t="shared" si="205"/>
        <v>0.33461104377843903</v>
      </c>
      <c r="K405" s="16">
        <f t="shared" ref="K405:K436" si="211">IF(L405=0,0,VLOOKUP($A405,$A$15:$AR$265,K$267,))</f>
        <v>0.1096084198196472</v>
      </c>
      <c r="L405" s="16">
        <f t="shared" ref="L405:L436" si="212">VLOOKUP($A405,$A$15:$AR$265,L$267,)</f>
        <v>0.11185438775761206</v>
      </c>
      <c r="M405" s="16">
        <f t="shared" si="202"/>
        <v>0.20169086044034756</v>
      </c>
      <c r="N405" s="16">
        <f t="shared" si="203"/>
        <v>0.20456650138918023</v>
      </c>
      <c r="O405" s="16">
        <f t="shared" si="196"/>
        <v>0.69366803628979312</v>
      </c>
      <c r="P405" s="16">
        <f t="shared" si="197"/>
        <v>0.52680313801099776</v>
      </c>
      <c r="Q405" s="16">
        <f t="shared" si="207"/>
        <v>0</v>
      </c>
      <c r="R405" s="16">
        <f t="shared" si="208"/>
        <v>0</v>
      </c>
    </row>
    <row r="406" spans="1:18" x14ac:dyDescent="0.3">
      <c r="A406" s="16">
        <v>136</v>
      </c>
      <c r="B406" s="16" t="str">
        <f t="shared" si="206"/>
        <v>2020-08-17</v>
      </c>
      <c r="C406" s="16"/>
      <c r="D406" s="16"/>
      <c r="E406" s="16">
        <f t="shared" si="209"/>
        <v>-8.320721221530647E-2</v>
      </c>
      <c r="F406" s="16">
        <f t="shared" si="210"/>
        <v>-0.11312125450144507</v>
      </c>
      <c r="G406" s="16">
        <f t="shared" si="200"/>
        <v>0.19483290293714361</v>
      </c>
      <c r="H406" s="16">
        <f t="shared" si="201"/>
        <v>0.26117941548409707</v>
      </c>
      <c r="I406" s="16">
        <f t="shared" si="204"/>
        <v>5.2201120038567694E-2</v>
      </c>
      <c r="J406" s="16">
        <f t="shared" si="205"/>
        <v>6.8304723361010344E-2</v>
      </c>
      <c r="K406" s="16">
        <f t="shared" si="211"/>
        <v>-0.11078161668079645</v>
      </c>
      <c r="L406" s="16">
        <f t="shared" si="212"/>
        <v>-0.11305162440091854</v>
      </c>
      <c r="M406" s="16">
        <f t="shared" si="202"/>
        <v>-3.0172514502140757E-2</v>
      </c>
      <c r="N406" s="16">
        <f t="shared" si="203"/>
        <v>-3.0602704140095447E-2</v>
      </c>
      <c r="O406" s="16">
        <f t="shared" si="196"/>
        <v>0.40380418177935695</v>
      </c>
      <c r="P406" s="16">
        <f t="shared" si="197"/>
        <v>0.30666730910815465</v>
      </c>
      <c r="Q406" s="16">
        <f t="shared" si="207"/>
        <v>0</v>
      </c>
      <c r="R406" s="16">
        <f t="shared" si="208"/>
        <v>0</v>
      </c>
    </row>
    <row r="407" spans="1:18" x14ac:dyDescent="0.3">
      <c r="A407" s="16">
        <v>137</v>
      </c>
      <c r="B407" s="16" t="str">
        <f t="shared" si="206"/>
        <v>2020-08-18</v>
      </c>
      <c r="C407" s="16"/>
      <c r="D407" s="16"/>
      <c r="E407" s="16">
        <f t="shared" si="209"/>
        <v>6.563985836111641E-2</v>
      </c>
      <c r="F407" s="16">
        <f t="shared" si="210"/>
        <v>8.9238215359181736E-2</v>
      </c>
      <c r="G407" s="16">
        <f t="shared" si="200"/>
        <v>0.3560817024852021</v>
      </c>
      <c r="H407" s="16">
        <f t="shared" si="201"/>
        <v>0.47733832180117436</v>
      </c>
      <c r="I407" s="16">
        <f t="shared" si="204"/>
        <v>0.20914099046898826</v>
      </c>
      <c r="J407" s="16">
        <f t="shared" si="205"/>
        <v>0.27365921434018159</v>
      </c>
      <c r="K407" s="16">
        <f t="shared" si="211"/>
        <v>5.0656471756475696E-2</v>
      </c>
      <c r="L407" s="16">
        <f t="shared" si="212"/>
        <v>5.1694465111390149E-2</v>
      </c>
      <c r="M407" s="16">
        <f t="shared" si="202"/>
        <v>0.13432511355721033</v>
      </c>
      <c r="N407" s="16">
        <f t="shared" si="203"/>
        <v>0.13624027617865175</v>
      </c>
      <c r="O407" s="16">
        <f t="shared" si="196"/>
        <v>0.58376851695576804</v>
      </c>
      <c r="P407" s="16">
        <f t="shared" si="197"/>
        <v>0.44334043161223008</v>
      </c>
      <c r="Q407" s="16">
        <f t="shared" si="207"/>
        <v>0</v>
      </c>
      <c r="R407" s="16">
        <f t="shared" si="208"/>
        <v>0</v>
      </c>
    </row>
    <row r="408" spans="1:18" x14ac:dyDescent="0.3">
      <c r="A408" s="16">
        <v>138</v>
      </c>
      <c r="B408" s="16" t="str">
        <f t="shared" si="206"/>
        <v>2020-08-19</v>
      </c>
      <c r="C408" s="16"/>
      <c r="D408" s="16"/>
      <c r="E408" s="16">
        <f t="shared" si="209"/>
        <v>-0.211090601817844</v>
      </c>
      <c r="F408" s="16">
        <f t="shared" si="210"/>
        <v>-0.28698033566262032</v>
      </c>
      <c r="G408" s="16">
        <f t="shared" si="200"/>
        <v>9.7954061110371526E-2</v>
      </c>
      <c r="H408" s="16">
        <f t="shared" si="201"/>
        <v>0.13131038977207077</v>
      </c>
      <c r="I408" s="16">
        <f t="shared" si="204"/>
        <v>-5.5450122878070829E-2</v>
      </c>
      <c r="J408" s="16">
        <f t="shared" si="205"/>
        <v>-7.255601605334025E-2</v>
      </c>
      <c r="K408" s="16">
        <f t="shared" si="211"/>
        <v>-0.20718723284505103</v>
      </c>
      <c r="L408" s="16">
        <f t="shared" si="212"/>
        <v>-0.21143267204480706</v>
      </c>
      <c r="M408" s="16">
        <f t="shared" si="202"/>
        <v>-0.11892922601755629</v>
      </c>
      <c r="N408" s="16">
        <f t="shared" si="203"/>
        <v>-0.12062487921474321</v>
      </c>
      <c r="O408" s="16">
        <f t="shared" si="196"/>
        <v>0.3537145190957105</v>
      </c>
      <c r="P408" s="16">
        <f t="shared" si="197"/>
        <v>0.26862693517829189</v>
      </c>
      <c r="Q408" s="16">
        <f t="shared" si="207"/>
        <v>0</v>
      </c>
      <c r="R408" s="16">
        <f t="shared" si="208"/>
        <v>0</v>
      </c>
    </row>
    <row r="409" spans="1:18" x14ac:dyDescent="0.3">
      <c r="A409" s="16">
        <v>139</v>
      </c>
      <c r="B409" s="16" t="str">
        <f t="shared" si="206"/>
        <v>2020-08-20</v>
      </c>
      <c r="C409" s="16"/>
      <c r="D409" s="16"/>
      <c r="E409" s="16">
        <f t="shared" si="209"/>
        <v>0.25448649798627088</v>
      </c>
      <c r="F409" s="16">
        <f t="shared" si="210"/>
        <v>0.34597760385716586</v>
      </c>
      <c r="G409" s="16">
        <f t="shared" si="200"/>
        <v>0.55733022131310861</v>
      </c>
      <c r="H409" s="16">
        <f t="shared" si="201"/>
        <v>0.74711806496637423</v>
      </c>
      <c r="I409" s="16">
        <f t="shared" si="204"/>
        <v>0.40608052798207694</v>
      </c>
      <c r="J409" s="16">
        <f t="shared" si="205"/>
        <v>0.53135293084929458</v>
      </c>
      <c r="K409" s="16">
        <f t="shared" si="211"/>
        <v>0.25209428176658477</v>
      </c>
      <c r="L409" s="16">
        <f t="shared" si="212"/>
        <v>0.25725990385222075</v>
      </c>
      <c r="M409" s="16">
        <f t="shared" si="202"/>
        <v>0.33882250025182614</v>
      </c>
      <c r="N409" s="16">
        <f t="shared" si="203"/>
        <v>0.34365331833640755</v>
      </c>
      <c r="O409" s="16">
        <f t="shared" si="196"/>
        <v>0.80373279812685894</v>
      </c>
      <c r="P409" s="16">
        <f t="shared" si="197"/>
        <v>0.6103913371016304</v>
      </c>
      <c r="Q409" s="16">
        <f t="shared" si="207"/>
        <v>0</v>
      </c>
      <c r="R409" s="16">
        <f t="shared" si="208"/>
        <v>0</v>
      </c>
    </row>
    <row r="410" spans="1:18" x14ac:dyDescent="0.3">
      <c r="A410" s="16">
        <v>140</v>
      </c>
      <c r="B410" s="16" t="str">
        <f t="shared" si="206"/>
        <v>2020-08-21</v>
      </c>
      <c r="C410" s="16"/>
      <c r="D410" s="16"/>
      <c r="E410" s="16">
        <f t="shared" si="209"/>
        <v>-0.13224647989285998</v>
      </c>
      <c r="F410" s="16">
        <f t="shared" si="210"/>
        <v>-0.17979075744264017</v>
      </c>
      <c r="G410" s="16">
        <f t="shared" si="200"/>
        <v>0.18920006223810404</v>
      </c>
      <c r="H410" s="16">
        <f t="shared" si="201"/>
        <v>0.25362842168832728</v>
      </c>
      <c r="I410" s="16">
        <f t="shared" si="204"/>
        <v>3.1486896934847408E-2</v>
      </c>
      <c r="J410" s="16">
        <f t="shared" si="205"/>
        <v>4.1200337905439477E-2</v>
      </c>
      <c r="K410" s="16">
        <f t="shared" si="211"/>
        <v>-0.1157519405351124</v>
      </c>
      <c r="L410" s="16">
        <f t="shared" si="212"/>
        <v>-0.11812379433637007</v>
      </c>
      <c r="M410" s="16">
        <f t="shared" si="202"/>
        <v>-2.4434357023121578E-2</v>
      </c>
      <c r="N410" s="16">
        <f t="shared" si="203"/>
        <v>-2.4782733927561761E-2</v>
      </c>
      <c r="O410" s="16">
        <f t="shared" si="196"/>
        <v>0.46367628256662385</v>
      </c>
      <c r="P410" s="16">
        <f t="shared" si="197"/>
        <v>0.35213691261294428</v>
      </c>
      <c r="Q410" s="16">
        <f t="shared" si="207"/>
        <v>0</v>
      </c>
      <c r="R410" s="16">
        <f t="shared" si="208"/>
        <v>0</v>
      </c>
    </row>
    <row r="411" spans="1:18" x14ac:dyDescent="0.3">
      <c r="A411" s="16">
        <v>141</v>
      </c>
      <c r="B411" s="16" t="str">
        <f t="shared" si="206"/>
        <v>2020-08-24</v>
      </c>
      <c r="C411" s="16"/>
      <c r="D411" s="16"/>
      <c r="E411" s="16">
        <f t="shared" si="209"/>
        <v>-0.53234373418724701</v>
      </c>
      <c r="F411" s="16">
        <f t="shared" si="210"/>
        <v>-0.72372802109295364</v>
      </c>
      <c r="G411" s="16">
        <f t="shared" si="200"/>
        <v>-0.18299296385009711</v>
      </c>
      <c r="H411" s="16">
        <f t="shared" si="201"/>
        <v>-0.24530761804380657</v>
      </c>
      <c r="I411" s="16">
        <f t="shared" si="204"/>
        <v>-0.35040133711168764</v>
      </c>
      <c r="J411" s="16">
        <f t="shared" si="205"/>
        <v>-0.45849718126850098</v>
      </c>
      <c r="K411" s="16">
        <f t="shared" si="211"/>
        <v>-0.48751906146334889</v>
      </c>
      <c r="L411" s="16">
        <f t="shared" si="212"/>
        <v>-0.49750873363447468</v>
      </c>
      <c r="M411" s="16">
        <f t="shared" si="202"/>
        <v>-0.38931743041122857</v>
      </c>
      <c r="N411" s="16">
        <f t="shared" si="203"/>
        <v>-0.39486818835108056</v>
      </c>
      <c r="O411" s="16">
        <f t="shared" si="196"/>
        <v>0.13359372175058937</v>
      </c>
      <c r="P411" s="16">
        <f t="shared" si="197"/>
        <v>0.10145716416919776</v>
      </c>
      <c r="Q411" s="16">
        <f t="shared" si="207"/>
        <v>0</v>
      </c>
      <c r="R411" s="16">
        <f t="shared" si="208"/>
        <v>0</v>
      </c>
    </row>
    <row r="412" spans="1:18" x14ac:dyDescent="0.3">
      <c r="A412" s="16">
        <v>142</v>
      </c>
      <c r="B412" s="16" t="str">
        <f t="shared" si="206"/>
        <v>2020-08-25</v>
      </c>
      <c r="C412" s="16"/>
      <c r="D412" s="16"/>
      <c r="E412" s="16">
        <f t="shared" si="209"/>
        <v>0.72006225131176294</v>
      </c>
      <c r="F412" s="16">
        <f t="shared" si="210"/>
        <v>0.97893371282228125</v>
      </c>
      <c r="G412" s="16">
        <f t="shared" si="200"/>
        <v>1.0167051852683393</v>
      </c>
      <c r="H412" s="16">
        <f t="shared" si="201"/>
        <v>1.3629241365546143</v>
      </c>
      <c r="I412" s="16">
        <f t="shared" si="204"/>
        <v>0.86760993039754197</v>
      </c>
      <c r="J412" s="16">
        <f t="shared" si="205"/>
        <v>1.135260244172638</v>
      </c>
      <c r="K412" s="16">
        <f t="shared" si="211"/>
        <v>0.71137460242370665</v>
      </c>
      <c r="L412" s="16">
        <f t="shared" si="212"/>
        <v>0.72595126132961085</v>
      </c>
      <c r="M412" s="16">
        <f t="shared" si="202"/>
        <v>0.79657306962911534</v>
      </c>
      <c r="N412" s="16">
        <f t="shared" si="203"/>
        <v>0.8079303425008838</v>
      </c>
      <c r="O412" s="16">
        <f t="shared" si="196"/>
        <v>1.2537501076253257</v>
      </c>
      <c r="P412" s="16">
        <f t="shared" si="197"/>
        <v>0.95215500271763964</v>
      </c>
      <c r="Q412" s="16">
        <f t="shared" si="207"/>
        <v>0</v>
      </c>
      <c r="R412" s="16">
        <f t="shared" si="208"/>
        <v>0</v>
      </c>
    </row>
    <row r="413" spans="1:18" x14ac:dyDescent="0.3">
      <c r="A413" s="16">
        <v>143</v>
      </c>
      <c r="B413" s="16" t="str">
        <f t="shared" si="206"/>
        <v>2020-08-26</v>
      </c>
      <c r="C413" s="16"/>
      <c r="D413" s="16"/>
      <c r="E413" s="16">
        <f t="shared" si="209"/>
        <v>0.16352581514539821</v>
      </c>
      <c r="F413" s="16">
        <f t="shared" si="210"/>
        <v>0.22231540824553653</v>
      </c>
      <c r="G413" s="16">
        <f t="shared" ref="G413:G444" si="213">IF(H413=0,0,VLOOKUP($A413,$A$15:$AR$265,G$267,))</f>
        <v>0.42296296126260557</v>
      </c>
      <c r="H413" s="16">
        <f t="shared" ref="H413:H444" si="214">VLOOKUP($A413,$A$15:$AR$265,H$267,)</f>
        <v>0.56699467763732569</v>
      </c>
      <c r="I413" s="16">
        <f t="shared" si="204"/>
        <v>0.28679470253343098</v>
      </c>
      <c r="J413" s="16">
        <f t="shared" si="205"/>
        <v>0.3752684387514294</v>
      </c>
      <c r="K413" s="16">
        <f t="shared" si="211"/>
        <v>0.1170645025783621</v>
      </c>
      <c r="L413" s="16">
        <f t="shared" si="212"/>
        <v>0.1194632518705919</v>
      </c>
      <c r="M413" s="16">
        <f t="shared" si="202"/>
        <v>0.19308420266784765</v>
      </c>
      <c r="N413" s="16">
        <f t="shared" si="203"/>
        <v>0.19583713276369888</v>
      </c>
      <c r="O413" s="16">
        <f t="shared" si="196"/>
        <v>0.60386036987521408</v>
      </c>
      <c r="P413" s="16">
        <f t="shared" si="197"/>
        <v>0.45859910090746303</v>
      </c>
      <c r="Q413" s="16">
        <f t="shared" si="207"/>
        <v>0</v>
      </c>
      <c r="R413" s="16">
        <f t="shared" si="208"/>
        <v>0</v>
      </c>
    </row>
    <row r="414" spans="1:18" x14ac:dyDescent="0.3">
      <c r="A414" s="16">
        <v>144</v>
      </c>
      <c r="B414" s="16" t="str">
        <f t="shared" si="206"/>
        <v>2020-08-27</v>
      </c>
      <c r="C414" s="16"/>
      <c r="D414" s="16"/>
      <c r="E414" s="16">
        <f t="shared" si="209"/>
        <v>0.65362512937625894</v>
      </c>
      <c r="F414" s="16">
        <f t="shared" si="210"/>
        <v>0.88861160757781332</v>
      </c>
      <c r="G414" s="16">
        <f t="shared" si="213"/>
        <v>0.88515804728727687</v>
      </c>
      <c r="H414" s="16">
        <f t="shared" si="214"/>
        <v>1.1865812083912741</v>
      </c>
      <c r="I414" s="16">
        <f t="shared" si="204"/>
        <v>0.75868499651643972</v>
      </c>
      <c r="J414" s="16">
        <f t="shared" si="205"/>
        <v>0.99273289092105865</v>
      </c>
      <c r="K414" s="16">
        <f t="shared" si="211"/>
        <v>0.57883368344307229</v>
      </c>
      <c r="L414" s="16">
        <f t="shared" si="212"/>
        <v>0.59069446837698858</v>
      </c>
      <c r="M414" s="16">
        <f t="shared" si="202"/>
        <v>0.64796933599242834</v>
      </c>
      <c r="N414" s="16">
        <f t="shared" si="203"/>
        <v>0.65720786644492168</v>
      </c>
      <c r="O414" s="16">
        <f t="shared" si="196"/>
        <v>1.0239449906277258</v>
      </c>
      <c r="P414" s="16">
        <f t="shared" si="197"/>
        <v>0.77763051775961556</v>
      </c>
      <c r="Q414" s="16">
        <f t="shared" si="207"/>
        <v>0</v>
      </c>
      <c r="R414" s="16">
        <f t="shared" si="208"/>
        <v>0</v>
      </c>
    </row>
    <row r="415" spans="1:18" x14ac:dyDescent="0.3">
      <c r="A415" s="16">
        <v>145</v>
      </c>
      <c r="B415" s="16" t="str">
        <f t="shared" si="206"/>
        <v>2020-08-28</v>
      </c>
      <c r="C415" s="16"/>
      <c r="D415" s="16"/>
      <c r="E415" s="16">
        <f t="shared" si="209"/>
        <v>1.8458358165347661</v>
      </c>
      <c r="F415" s="16">
        <f t="shared" si="210"/>
        <v>2.5094370741542682</v>
      </c>
      <c r="G415" s="16">
        <f t="shared" si="213"/>
        <v>2.080469204246473</v>
      </c>
      <c r="H415" s="16">
        <f t="shared" si="214"/>
        <v>2.7889320669469289</v>
      </c>
      <c r="I415" s="16">
        <f t="shared" si="204"/>
        <v>1.9529189081469305</v>
      </c>
      <c r="J415" s="16">
        <f t="shared" si="205"/>
        <v>2.5553778476191207</v>
      </c>
      <c r="K415" s="16">
        <f t="shared" si="211"/>
        <v>1.7741921631978173</v>
      </c>
      <c r="L415" s="16">
        <f t="shared" si="212"/>
        <v>1.8105468403374703</v>
      </c>
      <c r="M415" s="16">
        <f t="shared" si="202"/>
        <v>1.8440927099183</v>
      </c>
      <c r="N415" s="16">
        <f t="shared" si="203"/>
        <v>1.8703851680817836</v>
      </c>
      <c r="O415" s="16">
        <f t="shared" si="196"/>
        <v>2.2239350881727162</v>
      </c>
      <c r="P415" s="16">
        <f t="shared" si="197"/>
        <v>1.6889577173665582</v>
      </c>
      <c r="Q415" s="16">
        <f t="shared" si="207"/>
        <v>0</v>
      </c>
      <c r="R415" s="16">
        <f t="shared" si="208"/>
        <v>0</v>
      </c>
    </row>
    <row r="416" spans="1:18" x14ac:dyDescent="0.3">
      <c r="A416" s="16">
        <v>146</v>
      </c>
      <c r="B416" s="16" t="str">
        <f t="shared" si="206"/>
        <v>2020-08-31</v>
      </c>
      <c r="C416" s="16"/>
      <c r="D416" s="16"/>
      <c r="E416" s="16">
        <f t="shared" si="209"/>
        <v>0.96372088460409699</v>
      </c>
      <c r="F416" s="16">
        <f t="shared" si="210"/>
        <v>1.3101906980559004</v>
      </c>
      <c r="G416" s="16">
        <f t="shared" si="213"/>
        <v>1.1673497245400455</v>
      </c>
      <c r="H416" s="16">
        <f t="shared" si="214"/>
        <v>1.5648677103541013</v>
      </c>
      <c r="I416" s="16">
        <f t="shared" si="204"/>
        <v>1.0505718295303659</v>
      </c>
      <c r="J416" s="16">
        <f t="shared" si="205"/>
        <v>1.3746643392694358</v>
      </c>
      <c r="K416" s="16">
        <f t="shared" si="211"/>
        <v>0.86059945782886516</v>
      </c>
      <c r="L416" s="16">
        <f t="shared" si="212"/>
        <v>0.87823385847886981</v>
      </c>
      <c r="M416" s="16">
        <f t="shared" si="202"/>
        <v>0.92285109990051595</v>
      </c>
      <c r="N416" s="16">
        <f t="shared" si="203"/>
        <v>0.93600880276694831</v>
      </c>
      <c r="O416" s="16">
        <f t="shared" si="196"/>
        <v>1.264026429323156</v>
      </c>
      <c r="P416" s="16">
        <f t="shared" si="197"/>
        <v>0.95995931001509438</v>
      </c>
      <c r="Q416" s="16">
        <f t="shared" si="207"/>
        <v>0</v>
      </c>
      <c r="R416" s="16">
        <f t="shared" si="208"/>
        <v>0</v>
      </c>
    </row>
    <row r="417" spans="1:18" x14ac:dyDescent="0.3">
      <c r="A417" s="16">
        <v>147</v>
      </c>
      <c r="B417" s="16" t="str">
        <f t="shared" si="206"/>
        <v>2020-09-01</v>
      </c>
      <c r="C417" s="16"/>
      <c r="D417" s="16"/>
      <c r="E417" s="16">
        <f t="shared" si="209"/>
        <v>1.0315085189788142</v>
      </c>
      <c r="F417" s="16">
        <f t="shared" si="210"/>
        <v>1.4023488419955275</v>
      </c>
      <c r="G417" s="16">
        <f t="shared" si="213"/>
        <v>1.2320368891140738</v>
      </c>
      <c r="H417" s="16">
        <f t="shared" si="214"/>
        <v>1.6515828163658353</v>
      </c>
      <c r="I417" s="16">
        <f t="shared" si="204"/>
        <v>1.1163362394330996</v>
      </c>
      <c r="J417" s="16">
        <f t="shared" si="205"/>
        <v>1.4607165125195016</v>
      </c>
      <c r="K417" s="16">
        <f t="shared" si="211"/>
        <v>0.92523929960734463</v>
      </c>
      <c r="L417" s="16">
        <f t="shared" si="212"/>
        <v>0.9441982245264563</v>
      </c>
      <c r="M417" s="16">
        <f t="shared" si="202"/>
        <v>0.98672604750786519</v>
      </c>
      <c r="N417" s="16">
        <f t="shared" si="203"/>
        <v>1.0007944580511017</v>
      </c>
      <c r="O417" s="16">
        <f t="shared" si="196"/>
        <v>1.3240346533113865</v>
      </c>
      <c r="P417" s="16">
        <f t="shared" si="197"/>
        <v>1.0055322916859117</v>
      </c>
      <c r="Q417" s="16">
        <f t="shared" si="207"/>
        <v>0</v>
      </c>
      <c r="R417" s="16">
        <f t="shared" si="208"/>
        <v>0</v>
      </c>
    </row>
    <row r="418" spans="1:18" x14ac:dyDescent="0.3">
      <c r="A418" s="16">
        <v>148</v>
      </c>
      <c r="B418" s="16" t="str">
        <f t="shared" si="206"/>
        <v>2020-09-02</v>
      </c>
      <c r="C418" s="16"/>
      <c r="D418" s="16"/>
      <c r="E418" s="16">
        <f t="shared" si="209"/>
        <v>0.19025818267305183</v>
      </c>
      <c r="F418" s="16">
        <f t="shared" si="210"/>
        <v>0.25865839907542987</v>
      </c>
      <c r="G418" s="16">
        <f t="shared" si="213"/>
        <v>0.43109250998613291</v>
      </c>
      <c r="H418" s="16">
        <f t="shared" si="214"/>
        <v>0.57789258426270385</v>
      </c>
      <c r="I418" s="16">
        <f t="shared" si="204"/>
        <v>0.30138772322918683</v>
      </c>
      <c r="J418" s="16">
        <f t="shared" si="205"/>
        <v>0.39436328271049886</v>
      </c>
      <c r="K418" s="16">
        <f t="shared" si="211"/>
        <v>0.12491011452858203</v>
      </c>
      <c r="L418" s="16">
        <f t="shared" si="212"/>
        <v>0.12746962695308672</v>
      </c>
      <c r="M418" s="16">
        <f t="shared" si="202"/>
        <v>0.19634044959131458</v>
      </c>
      <c r="N418" s="16">
        <f t="shared" si="203"/>
        <v>0.19913980616862456</v>
      </c>
      <c r="O418" s="16">
        <f t="shared" si="196"/>
        <v>0.58391627508396837</v>
      </c>
      <c r="P418" s="16">
        <f t="shared" si="197"/>
        <v>0.44345264587255395</v>
      </c>
      <c r="Q418" s="16">
        <f t="shared" si="207"/>
        <v>0</v>
      </c>
      <c r="R418" s="16">
        <f t="shared" si="208"/>
        <v>0</v>
      </c>
    </row>
    <row r="419" spans="1:18" x14ac:dyDescent="0.3">
      <c r="A419" s="16">
        <v>149</v>
      </c>
      <c r="B419" s="16" t="str">
        <f t="shared" si="206"/>
        <v>2020-09-03</v>
      </c>
      <c r="C419" s="16"/>
      <c r="D419" s="16"/>
      <c r="E419" s="16">
        <f t="shared" si="209"/>
        <v>0.54372080831019431</v>
      </c>
      <c r="F419" s="16">
        <f t="shared" si="210"/>
        <v>0.7391952968624329</v>
      </c>
      <c r="G419" s="16">
        <f t="shared" si="213"/>
        <v>0.74734964824614281</v>
      </c>
      <c r="H419" s="16">
        <f t="shared" si="214"/>
        <v>1.0018448698788083</v>
      </c>
      <c r="I419" s="16">
        <f t="shared" si="204"/>
        <v>0.63057175323646319</v>
      </c>
      <c r="J419" s="16">
        <f t="shared" si="205"/>
        <v>0.8250977973702821</v>
      </c>
      <c r="K419" s="16">
        <f t="shared" si="211"/>
        <v>0.44059938153496248</v>
      </c>
      <c r="L419" s="16">
        <f t="shared" si="212"/>
        <v>0.44962763033229886</v>
      </c>
      <c r="M419" s="16">
        <f t="shared" si="202"/>
        <v>0.50285102360661327</v>
      </c>
      <c r="N419" s="16">
        <f t="shared" si="203"/>
        <v>0.51002050561233492</v>
      </c>
      <c r="O419" s="16">
        <f t="shared" si="196"/>
        <v>0.84402635302925333</v>
      </c>
      <c r="P419" s="16">
        <f t="shared" si="197"/>
        <v>0.6409921000800356</v>
      </c>
      <c r="Q419" s="16">
        <f t="shared" si="207"/>
        <v>0</v>
      </c>
      <c r="R419" s="16">
        <f t="shared" si="208"/>
        <v>0</v>
      </c>
    </row>
    <row r="420" spans="1:18" x14ac:dyDescent="0.3">
      <c r="A420" s="16">
        <v>150</v>
      </c>
      <c r="B420" s="16" t="str">
        <f t="shared" si="206"/>
        <v>2020-09-04</v>
      </c>
      <c r="C420" s="16"/>
      <c r="D420" s="16"/>
      <c r="E420" s="16">
        <f t="shared" si="209"/>
        <v>0.3702584878488544</v>
      </c>
      <c r="F420" s="16">
        <f t="shared" si="210"/>
        <v>0.50337108431047317</v>
      </c>
      <c r="G420" s="16">
        <f t="shared" si="213"/>
        <v>0.61109281516193548</v>
      </c>
      <c r="H420" s="16">
        <f t="shared" si="214"/>
        <v>0.81918845258912398</v>
      </c>
      <c r="I420" s="16">
        <f t="shared" si="204"/>
        <v>0.4813880284049894</v>
      </c>
      <c r="J420" s="16">
        <f t="shared" si="205"/>
        <v>0.62989215720297764</v>
      </c>
      <c r="K420" s="16">
        <f t="shared" si="211"/>
        <v>0.30491041970438459</v>
      </c>
      <c r="L420" s="16">
        <f t="shared" si="212"/>
        <v>0.31115828850619998</v>
      </c>
      <c r="M420" s="16">
        <f t="shared" si="202"/>
        <v>0.37634075476711715</v>
      </c>
      <c r="N420" s="16">
        <f t="shared" si="203"/>
        <v>0.38170649559820946</v>
      </c>
      <c r="O420" s="16">
        <f t="shared" si="196"/>
        <v>0.76391658025977094</v>
      </c>
      <c r="P420" s="16">
        <f t="shared" si="197"/>
        <v>0.58015308563439871</v>
      </c>
      <c r="Q420" s="16">
        <f t="shared" si="207"/>
        <v>0</v>
      </c>
      <c r="R420" s="16">
        <f t="shared" si="208"/>
        <v>0</v>
      </c>
    </row>
    <row r="421" spans="1:18" x14ac:dyDescent="0.3">
      <c r="A421" s="16">
        <v>151</v>
      </c>
      <c r="B421" s="16" t="str">
        <f t="shared" si="206"/>
        <v>2020-09-08</v>
      </c>
      <c r="C421" s="16">
        <f t="shared" ref="C421:C452" si="215">IF(D421=0,0,VLOOKUP($A421,$A$15:$AR$265,C$267,))</f>
        <v>0.20728437427516511</v>
      </c>
      <c r="D421" s="16">
        <f t="shared" ref="D421:D452" si="216">IF(A421&lt;&gt;"",I165,"")</f>
        <v>0.27765495590792932</v>
      </c>
      <c r="E421" s="16">
        <f t="shared" si="209"/>
        <v>3.4681895289963904E-2</v>
      </c>
      <c r="F421" s="16">
        <f t="shared" si="210"/>
        <v>4.7150474090354978E-2</v>
      </c>
      <c r="G421" s="16">
        <f t="shared" si="213"/>
        <v>0.28171701197330279</v>
      </c>
      <c r="H421" s="16">
        <f t="shared" si="214"/>
        <v>0.37765019875955613</v>
      </c>
      <c r="I421" s="16">
        <f t="shared" si="204"/>
        <v>0.14985778675612238</v>
      </c>
      <c r="J421" s="16">
        <f t="shared" si="205"/>
        <v>0.19608764448555072</v>
      </c>
      <c r="K421" s="16">
        <f t="shared" si="211"/>
        <v>-2.4370740186139273E-2</v>
      </c>
      <c r="L421" s="16">
        <f t="shared" si="212"/>
        <v>-2.4870116978292691E-2</v>
      </c>
      <c r="M421" s="16">
        <f t="shared" si="202"/>
        <v>4.8589346156429514E-2</v>
      </c>
      <c r="N421" s="16">
        <f t="shared" si="203"/>
        <v>4.928211683121058E-2</v>
      </c>
      <c r="O421" s="16">
        <f t="shared" si="196"/>
        <v>0.4438984315279022</v>
      </c>
      <c r="P421" s="16">
        <f t="shared" si="197"/>
        <v>0.33711671066441468</v>
      </c>
      <c r="Q421" s="16">
        <f t="shared" si="207"/>
        <v>0</v>
      </c>
      <c r="R421" s="16">
        <f t="shared" si="208"/>
        <v>0</v>
      </c>
    </row>
    <row r="422" spans="1:18" x14ac:dyDescent="0.3">
      <c r="A422" s="16">
        <v>152</v>
      </c>
      <c r="B422" s="16" t="str">
        <f t="shared" si="206"/>
        <v>2020-09-09</v>
      </c>
      <c r="C422" s="16">
        <f t="shared" si="215"/>
        <v>0.25338528750511458</v>
      </c>
      <c r="D422" s="16">
        <f t="shared" si="216"/>
        <v>0.33940658130148166</v>
      </c>
      <c r="E422" s="16">
        <f t="shared" si="209"/>
        <v>8.246963277104058E-2</v>
      </c>
      <c r="F422" s="16">
        <f t="shared" si="210"/>
        <v>0.11211850594385685</v>
      </c>
      <c r="G422" s="16">
        <f t="shared" si="213"/>
        <v>0.326404429884807</v>
      </c>
      <c r="H422" s="16">
        <f t="shared" si="214"/>
        <v>0.43755503779686</v>
      </c>
      <c r="I422" s="16">
        <f t="shared" si="204"/>
        <v>0.19562239779915203</v>
      </c>
      <c r="J422" s="16">
        <f t="shared" si="205"/>
        <v>0.25597025035126481</v>
      </c>
      <c r="K422" s="16">
        <f t="shared" si="211"/>
        <v>2.0269357222804985E-2</v>
      </c>
      <c r="L422" s="16">
        <f t="shared" si="212"/>
        <v>2.0684693257395061E-2</v>
      </c>
      <c r="M422" s="16">
        <f t="shared" si="202"/>
        <v>9.2464586456664222E-2</v>
      </c>
      <c r="N422" s="16">
        <f t="shared" si="203"/>
        <v>9.3782915658845903E-2</v>
      </c>
      <c r="O422" s="16">
        <f t="shared" si="196"/>
        <v>0.48390713556843679</v>
      </c>
      <c r="P422" s="16">
        <f t="shared" si="197"/>
        <v>0.36750114490912844</v>
      </c>
      <c r="Q422" s="16">
        <f t="shared" si="207"/>
        <v>0</v>
      </c>
      <c r="R422" s="16">
        <f t="shared" si="208"/>
        <v>0</v>
      </c>
    </row>
    <row r="423" spans="1:18" x14ac:dyDescent="0.3">
      <c r="A423" s="16">
        <v>153</v>
      </c>
      <c r="B423" s="16" t="str">
        <f t="shared" si="206"/>
        <v>2020-09-10</v>
      </c>
      <c r="C423" s="16">
        <f t="shared" si="215"/>
        <v>-0.24610527222639789</v>
      </c>
      <c r="D423" s="16">
        <f t="shared" si="216"/>
        <v>-0.3296550873536655</v>
      </c>
      <c r="E423" s="16">
        <f t="shared" si="209"/>
        <v>-0.4085863970155259</v>
      </c>
      <c r="F423" s="16">
        <f t="shared" si="210"/>
        <v>-0.55547836025348019</v>
      </c>
      <c r="G423" s="16">
        <f t="shared" si="213"/>
        <v>-0.18015394890519332</v>
      </c>
      <c r="H423" s="16">
        <f t="shared" si="214"/>
        <v>-0.2415018324055368</v>
      </c>
      <c r="I423" s="16">
        <f t="shared" si="204"/>
        <v>-0.30554975434732867</v>
      </c>
      <c r="J423" s="16">
        <f t="shared" si="205"/>
        <v>-0.39980926517092413</v>
      </c>
      <c r="K423" s="16">
        <f t="shared" si="211"/>
        <v>-0.48652563554495387</v>
      </c>
      <c r="L423" s="16">
        <f t="shared" si="212"/>
        <v>-0.49649495159047247</v>
      </c>
      <c r="M423" s="16">
        <f t="shared" si="202"/>
        <v>-0.41815487716672095</v>
      </c>
      <c r="N423" s="16">
        <f t="shared" si="203"/>
        <v>-0.42411678979434025</v>
      </c>
      <c r="O423" s="16">
        <f t="shared" si="196"/>
        <v>-4.6045946150545802E-2</v>
      </c>
      <c r="P423" s="16">
        <f t="shared" si="197"/>
        <v>-3.4969391201210058E-2</v>
      </c>
      <c r="Q423" s="16">
        <f t="shared" si="207"/>
        <v>0</v>
      </c>
      <c r="R423" s="16">
        <f t="shared" si="208"/>
        <v>0</v>
      </c>
    </row>
    <row r="424" spans="1:18" x14ac:dyDescent="0.3">
      <c r="A424" s="16">
        <v>154</v>
      </c>
      <c r="B424" s="16" t="str">
        <f t="shared" si="206"/>
        <v>2020-09-11</v>
      </c>
      <c r="C424" s="16">
        <f t="shared" si="215"/>
        <v>-0.15407243800260773</v>
      </c>
      <c r="D424" s="16">
        <f t="shared" si="216"/>
        <v>-0.20637819965847085</v>
      </c>
      <c r="E424" s="16">
        <f t="shared" si="209"/>
        <v>-0.28281552474981453</v>
      </c>
      <c r="F424" s="16">
        <f t="shared" si="210"/>
        <v>-0.38449127305695624</v>
      </c>
      <c r="G424" s="16">
        <f t="shared" si="213"/>
        <v>-0.11639232242211861</v>
      </c>
      <c r="H424" s="16">
        <f t="shared" si="214"/>
        <v>-0.15602743827541707</v>
      </c>
      <c r="I424" s="16">
        <f t="shared" si="204"/>
        <v>-0.22024327348734829</v>
      </c>
      <c r="J424" s="16">
        <f t="shared" si="205"/>
        <v>-0.28818645761933809</v>
      </c>
      <c r="K424" s="16">
        <f t="shared" si="211"/>
        <v>-0.42371046267991375</v>
      </c>
      <c r="L424" s="16">
        <f t="shared" si="212"/>
        <v>-0.43239264344417622</v>
      </c>
      <c r="M424" s="16">
        <f t="shared" si="202"/>
        <v>-0.37063755066176896</v>
      </c>
      <c r="N424" s="16">
        <f t="shared" si="203"/>
        <v>-0.3759219771128785</v>
      </c>
      <c r="O424" s="16">
        <f t="shared" si="196"/>
        <v>-7.5862904668554165E-2</v>
      </c>
      <c r="P424" s="16">
        <f t="shared" si="197"/>
        <v>-5.7613749152667371E-2</v>
      </c>
      <c r="Q424" s="16">
        <f t="shared" si="207"/>
        <v>0</v>
      </c>
      <c r="R424" s="16">
        <f t="shared" si="208"/>
        <v>0</v>
      </c>
    </row>
    <row r="425" spans="1:18" x14ac:dyDescent="0.3">
      <c r="A425" s="16">
        <v>155</v>
      </c>
      <c r="B425" s="16" t="str">
        <f t="shared" si="206"/>
        <v>2020-09-14</v>
      </c>
      <c r="C425" s="16">
        <f t="shared" si="215"/>
        <v>-0.49322518632491352</v>
      </c>
      <c r="D425" s="16">
        <f t="shared" si="216"/>
        <v>-0.66066927543670484</v>
      </c>
      <c r="E425" s="16">
        <f t="shared" si="209"/>
        <v>-0.67426227699291985</v>
      </c>
      <c r="F425" s="16">
        <f t="shared" si="210"/>
        <v>-0.91666807005954454</v>
      </c>
      <c r="G425" s="16">
        <f t="shared" si="213"/>
        <v>-0.41172466107502714</v>
      </c>
      <c r="H425" s="16">
        <f t="shared" si="214"/>
        <v>-0.55192939538890839</v>
      </c>
      <c r="I425" s="16">
        <f t="shared" ref="I425:I456" si="217">IF(J425=0,0,VLOOKUP($A425,$A$15:$AR$265,I$267,))</f>
        <v>-0.54897016513290353</v>
      </c>
      <c r="J425" s="16">
        <f t="shared" ref="J425:J456" si="218">VLOOKUP($A425,$A$15:$AR$265,J$267,)</f>
        <v>-0.71832281060534886</v>
      </c>
      <c r="K425" s="16">
        <f t="shared" si="211"/>
        <v>-0.7175757969637182</v>
      </c>
      <c r="L425" s="16">
        <f t="shared" si="212"/>
        <v>-0.73227952351768144</v>
      </c>
      <c r="M425" s="16">
        <f t="shared" si="202"/>
        <v>-0.64079120270310597</v>
      </c>
      <c r="N425" s="16">
        <f t="shared" si="203"/>
        <v>-0.64992738972775188</v>
      </c>
      <c r="O425" s="16">
        <f t="shared" si="196"/>
        <v>-0.22614831187662077</v>
      </c>
      <c r="P425" s="16">
        <f t="shared" si="197"/>
        <v>-0.17174734039889133</v>
      </c>
      <c r="Q425" s="16">
        <f t="shared" si="207"/>
        <v>0</v>
      </c>
      <c r="R425" s="16">
        <f t="shared" si="208"/>
        <v>0</v>
      </c>
    </row>
    <row r="426" spans="1:18" x14ac:dyDescent="0.3">
      <c r="A426" s="16">
        <v>156</v>
      </c>
      <c r="B426" s="16" t="str">
        <f t="shared" si="206"/>
        <v>2020-09-15</v>
      </c>
      <c r="C426" s="16">
        <f t="shared" si="215"/>
        <v>-0.30169823881053048</v>
      </c>
      <c r="D426" s="16">
        <f t="shared" si="216"/>
        <v>-0.4041212054085549</v>
      </c>
      <c r="E426" s="16">
        <f t="shared" si="209"/>
        <v>-0.45743173964370243</v>
      </c>
      <c r="F426" s="16">
        <f t="shared" si="210"/>
        <v>-0.62188421964406559</v>
      </c>
      <c r="G426" s="16">
        <f t="shared" si="213"/>
        <v>-0.24140117073612188</v>
      </c>
      <c r="H426" s="16">
        <f t="shared" si="214"/>
        <v>-0.32360559083995016</v>
      </c>
      <c r="I426" s="16">
        <f t="shared" si="217"/>
        <v>-0.36248799486343941</v>
      </c>
      <c r="J426" s="16">
        <f t="shared" si="218"/>
        <v>-0.47431247054740261</v>
      </c>
      <c r="K426" s="16">
        <f t="shared" si="211"/>
        <v>-0.547962148558085</v>
      </c>
      <c r="L426" s="16">
        <f t="shared" si="212"/>
        <v>-0.55919034999466111</v>
      </c>
      <c r="M426" s="16">
        <f t="shared" si="202"/>
        <v>-0.48265096686435527</v>
      </c>
      <c r="N426" s="16">
        <f t="shared" si="203"/>
        <v>-0.48953244320531869</v>
      </c>
      <c r="O426" s="16">
        <f t="shared" si="196"/>
        <v>-0.12600893032465166</v>
      </c>
      <c r="P426" s="16">
        <f t="shared" si="197"/>
        <v>-9.5696927693960168E-2</v>
      </c>
      <c r="Q426" s="16">
        <f t="shared" si="207"/>
        <v>0</v>
      </c>
      <c r="R426" s="16">
        <f t="shared" si="208"/>
        <v>0</v>
      </c>
    </row>
    <row r="427" spans="1:18" x14ac:dyDescent="0.3">
      <c r="A427" s="16">
        <v>157</v>
      </c>
      <c r="B427" s="16" t="str">
        <f t="shared" si="206"/>
        <v>2020-09-16</v>
      </c>
      <c r="C427" s="16">
        <f t="shared" si="215"/>
        <v>-3.9495713923773934E-2</v>
      </c>
      <c r="D427" s="16">
        <f t="shared" si="216"/>
        <v>-5.2904039421226685E-2</v>
      </c>
      <c r="E427" s="16">
        <f t="shared" si="209"/>
        <v>-0.19185540277896607</v>
      </c>
      <c r="F427" s="16">
        <f t="shared" si="210"/>
        <v>-0.26082983995519909</v>
      </c>
      <c r="G427" s="16">
        <f t="shared" si="213"/>
        <v>1.7974226527236681E-2</v>
      </c>
      <c r="H427" s="16">
        <f t="shared" si="214"/>
        <v>2.4094995800975936E-2</v>
      </c>
      <c r="I427" s="16">
        <f t="shared" si="217"/>
        <v>-0.10095810694267016</v>
      </c>
      <c r="J427" s="16">
        <f t="shared" si="218"/>
        <v>-0.13210282769173307</v>
      </c>
      <c r="K427" s="16">
        <f t="shared" si="211"/>
        <v>-0.28868139688583128</v>
      </c>
      <c r="L427" s="16">
        <f t="shared" si="212"/>
        <v>-0.29459671947472849</v>
      </c>
      <c r="M427" s="16">
        <f t="shared" si="202"/>
        <v>-0.22490000353435136</v>
      </c>
      <c r="N427" s="16">
        <f t="shared" si="203"/>
        <v>-0.22810655269648986</v>
      </c>
      <c r="O427" s="16">
        <f t="shared" si="196"/>
        <v>0.12400858576711471</v>
      </c>
      <c r="P427" s="16">
        <f t="shared" si="197"/>
        <v>9.4177774821283408E-2</v>
      </c>
      <c r="Q427" s="16">
        <f t="shared" si="207"/>
        <v>0</v>
      </c>
      <c r="R427" s="16">
        <f t="shared" si="208"/>
        <v>0</v>
      </c>
    </row>
    <row r="428" spans="1:18" x14ac:dyDescent="0.3">
      <c r="A428" s="16">
        <v>158</v>
      </c>
      <c r="B428" s="16" t="str">
        <f t="shared" si="206"/>
        <v>2020-09-17</v>
      </c>
      <c r="C428" s="16">
        <f t="shared" si="215"/>
        <v>0.29270714839497458</v>
      </c>
      <c r="D428" s="16">
        <f t="shared" si="216"/>
        <v>0.39207774664990558</v>
      </c>
      <c r="E428" s="16">
        <f t="shared" si="209"/>
        <v>0.14372118977989601</v>
      </c>
      <c r="F428" s="16">
        <f t="shared" si="210"/>
        <v>0.19539077026488047</v>
      </c>
      <c r="G428" s="16">
        <f t="shared" si="213"/>
        <v>0.3473500297158445</v>
      </c>
      <c r="H428" s="16">
        <f t="shared" si="214"/>
        <v>0.46563324963051045</v>
      </c>
      <c r="I428" s="16">
        <f t="shared" si="217"/>
        <v>0.23057213470616489</v>
      </c>
      <c r="J428" s="16">
        <f t="shared" si="218"/>
        <v>0.30170168502565209</v>
      </c>
      <c r="K428" s="16">
        <f t="shared" si="211"/>
        <v>4.0599763004664169E-2</v>
      </c>
      <c r="L428" s="16">
        <f t="shared" si="212"/>
        <v>4.1431686009735194E-2</v>
      </c>
      <c r="M428" s="16">
        <f t="shared" si="202"/>
        <v>0.10285140507631496</v>
      </c>
      <c r="N428" s="16">
        <f t="shared" si="203"/>
        <v>0.10431782607048738</v>
      </c>
      <c r="O428" s="16">
        <f t="shared" si="196"/>
        <v>0.44402673449895502</v>
      </c>
      <c r="P428" s="16">
        <f t="shared" si="197"/>
        <v>0.33721414979124587</v>
      </c>
      <c r="Q428" s="16">
        <f t="shared" si="207"/>
        <v>0</v>
      </c>
      <c r="R428" s="16">
        <f t="shared" si="208"/>
        <v>0</v>
      </c>
    </row>
    <row r="429" spans="1:18" x14ac:dyDescent="0.3">
      <c r="A429" s="16">
        <v>159</v>
      </c>
      <c r="B429" s="16" t="str">
        <f t="shared" si="206"/>
        <v>2020-09-18</v>
      </c>
      <c r="C429" s="16">
        <f t="shared" si="215"/>
        <v>0.64575718468895005</v>
      </c>
      <c r="D429" s="16">
        <f t="shared" si="216"/>
        <v>0.86498407450638581</v>
      </c>
      <c r="E429" s="16">
        <f t="shared" si="209"/>
        <v>0.5473783240056882</v>
      </c>
      <c r="F429" s="16">
        <f t="shared" si="210"/>
        <v>0.74416773558279758</v>
      </c>
      <c r="G429" s="16">
        <f t="shared" si="213"/>
        <v>0.65799322015212169</v>
      </c>
      <c r="H429" s="16">
        <f t="shared" si="214"/>
        <v>0.88205986792319679</v>
      </c>
      <c r="I429" s="16">
        <f t="shared" si="217"/>
        <v>0.573532632806387</v>
      </c>
      <c r="J429" s="16">
        <f t="shared" si="218"/>
        <v>0.75046259148096017</v>
      </c>
      <c r="K429" s="16">
        <f t="shared" si="211"/>
        <v>0.34982327186739326</v>
      </c>
      <c r="L429" s="16">
        <f t="shared" si="212"/>
        <v>0.35699144246834646</v>
      </c>
      <c r="M429" s="16">
        <f t="shared" si="202"/>
        <v>0.38912812586769618</v>
      </c>
      <c r="N429" s="16">
        <f t="shared" si="203"/>
        <v>0.39467618476657035</v>
      </c>
      <c r="O429" s="16">
        <f t="shared" ref="O429:O492" si="219">IF(P429=0,0,VLOOKUP($A429,$A$15:$AR$265,O$267,))</f>
        <v>0.61430193407618816</v>
      </c>
      <c r="P429" s="16">
        <f t="shared" ref="P429:P492" si="220">VLOOKUP($A429,$A$15:$AR$265,P$267,)</f>
        <v>0.46652890089686089</v>
      </c>
      <c r="Q429" s="16">
        <f t="shared" si="207"/>
        <v>0</v>
      </c>
      <c r="R429" s="16">
        <f t="shared" si="208"/>
        <v>0</v>
      </c>
    </row>
    <row r="430" spans="1:18" x14ac:dyDescent="0.3">
      <c r="A430" s="16">
        <v>160</v>
      </c>
      <c r="B430" s="16" t="str">
        <f t="shared" si="206"/>
        <v>2020-09-21</v>
      </c>
      <c r="C430" s="16">
        <f t="shared" si="215"/>
        <v>2.2876259554063694E-2</v>
      </c>
      <c r="D430" s="16">
        <f t="shared" si="216"/>
        <v>3.0642477803899299E-2</v>
      </c>
      <c r="E430" s="16">
        <f t="shared" si="209"/>
        <v>-5.6946635250316291E-2</v>
      </c>
      <c r="F430" s="16">
        <f t="shared" si="210"/>
        <v>-7.7419668892199353E-2</v>
      </c>
      <c r="G430" s="16">
        <f t="shared" si="213"/>
        <v>1.9563093088553529E-2</v>
      </c>
      <c r="H430" s="16">
        <f t="shared" si="214"/>
        <v>2.6224919615234564E-2</v>
      </c>
      <c r="I430" s="16">
        <f t="shared" si="217"/>
        <v>-5.3047795641436579E-2</v>
      </c>
      <c r="J430" s="16">
        <f t="shared" si="218"/>
        <v>-6.9412591214951941E-2</v>
      </c>
      <c r="K430" s="16">
        <f t="shared" si="211"/>
        <v>-0.2891274059472444</v>
      </c>
      <c r="L430" s="16">
        <f t="shared" si="212"/>
        <v>-0.29505186763379143</v>
      </c>
      <c r="M430" s="16">
        <f t="shared" si="202"/>
        <v>-0.25823638782931724</v>
      </c>
      <c r="N430" s="16">
        <f t="shared" si="203"/>
        <v>-0.26191823602858277</v>
      </c>
      <c r="O430" s="16">
        <f t="shared" si="219"/>
        <v>-7.5596539431135312E-2</v>
      </c>
      <c r="P430" s="16">
        <f t="shared" si="220"/>
        <v>-5.7411459245120477E-2</v>
      </c>
      <c r="Q430" s="16">
        <f t="shared" si="207"/>
        <v>0</v>
      </c>
      <c r="R430" s="16">
        <f t="shared" si="208"/>
        <v>0</v>
      </c>
    </row>
    <row r="431" spans="1:18" x14ac:dyDescent="0.3">
      <c r="A431" s="16">
        <v>161</v>
      </c>
      <c r="B431" s="16" t="str">
        <f t="shared" si="206"/>
        <v>2020-09-22</v>
      </c>
      <c r="C431" s="16">
        <f t="shared" si="215"/>
        <v>-6.8139601481338019E-2</v>
      </c>
      <c r="D431" s="16">
        <f t="shared" si="216"/>
        <v>-9.1272186391482948E-2</v>
      </c>
      <c r="E431" s="16">
        <f t="shared" si="209"/>
        <v>-0.16483147443774371</v>
      </c>
      <c r="F431" s="16">
        <f t="shared" si="210"/>
        <v>-0.2240904685217949</v>
      </c>
      <c r="G431" s="16">
        <f t="shared" si="213"/>
        <v>-5.7317198323119101E-2</v>
      </c>
      <c r="H431" s="16">
        <f t="shared" si="214"/>
        <v>-7.6835442728315315E-2</v>
      </c>
      <c r="I431" s="16">
        <f t="shared" si="217"/>
        <v>-0.14070048814297209</v>
      </c>
      <c r="J431" s="16">
        <f t="shared" si="218"/>
        <v>-0.18410539682413526</v>
      </c>
      <c r="K431" s="16">
        <f t="shared" si="211"/>
        <v>-0.36553447169639242</v>
      </c>
      <c r="L431" s="16">
        <f t="shared" si="212"/>
        <v>-0.37302457788533194</v>
      </c>
      <c r="M431" s="16">
        <f t="shared" si="202"/>
        <v>-0.32699454892962976</v>
      </c>
      <c r="N431" s="16">
        <f t="shared" si="203"/>
        <v>-0.3316567280333042</v>
      </c>
      <c r="O431" s="16">
        <f t="shared" si="219"/>
        <v>-0.10568765169967875</v>
      </c>
      <c r="P431" s="16">
        <f t="shared" si="220"/>
        <v>-8.0264022056141221E-2</v>
      </c>
      <c r="Q431" s="16">
        <f t="shared" si="207"/>
        <v>0</v>
      </c>
      <c r="R431" s="16">
        <f t="shared" si="208"/>
        <v>0</v>
      </c>
    </row>
    <row r="432" spans="1:18" x14ac:dyDescent="0.3">
      <c r="A432" s="16">
        <v>162</v>
      </c>
      <c r="B432" s="16" t="str">
        <f t="shared" si="206"/>
        <v>2020-09-23</v>
      </c>
      <c r="C432" s="16">
        <f t="shared" si="215"/>
        <v>0.42508134617857962</v>
      </c>
      <c r="D432" s="16">
        <f t="shared" si="216"/>
        <v>0.56939141140383365</v>
      </c>
      <c r="E432" s="16">
        <f t="shared" si="209"/>
        <v>0.3486323450900386</v>
      </c>
      <c r="F432" s="16">
        <f t="shared" si="210"/>
        <v>0.47397007045876094</v>
      </c>
      <c r="G432" s="16">
        <f t="shared" si="213"/>
        <v>0.41894098359641774</v>
      </c>
      <c r="H432" s="16">
        <f t="shared" si="214"/>
        <v>0.56160309459303914</v>
      </c>
      <c r="I432" s="16">
        <f t="shared" si="217"/>
        <v>0.34848463772101468</v>
      </c>
      <c r="J432" s="16">
        <f t="shared" si="218"/>
        <v>0.45598919635267149</v>
      </c>
      <c r="K432" s="16">
        <f t="shared" si="211"/>
        <v>0.11015583667652606</v>
      </c>
      <c r="L432" s="16">
        <f t="shared" si="212"/>
        <v>0.11241302164244621</v>
      </c>
      <c r="M432" s="16">
        <f t="shared" si="202"/>
        <v>0.13951702938978272</v>
      </c>
      <c r="N432" s="16">
        <f t="shared" si="203"/>
        <v>0.14150621661371945</v>
      </c>
      <c r="O432" s="16">
        <f t="shared" si="219"/>
        <v>0.31442324319031201</v>
      </c>
      <c r="P432" s="16">
        <f t="shared" si="220"/>
        <v>0.23878734857411321</v>
      </c>
      <c r="Q432" s="16">
        <f t="shared" si="207"/>
        <v>0</v>
      </c>
      <c r="R432" s="16">
        <f t="shared" si="208"/>
        <v>0</v>
      </c>
    </row>
    <row r="433" spans="1:18" x14ac:dyDescent="0.3">
      <c r="A433" s="16">
        <v>163</v>
      </c>
      <c r="B433" s="16" t="str">
        <f t="shared" si="206"/>
        <v>2020-09-24</v>
      </c>
      <c r="C433" s="16">
        <f t="shared" si="215"/>
        <v>0.23067431276271222</v>
      </c>
      <c r="D433" s="16">
        <f t="shared" si="216"/>
        <v>0.30898550053850526</v>
      </c>
      <c r="E433" s="16">
        <f t="shared" ref="E433:E464" si="221">IF(F433=0,0,VLOOKUP($A433,$A$15:$AR$265,E$267,))</f>
        <v>0.14747768771821868</v>
      </c>
      <c r="F433" s="16">
        <f t="shared" ref="F433:F464" si="222">VLOOKUP($A433,$A$15:$AR$265,F$267,)</f>
        <v>0.20049777659283652</v>
      </c>
      <c r="G433" s="16">
        <f t="shared" si="213"/>
        <v>0.23018820542734275</v>
      </c>
      <c r="H433" s="16">
        <f t="shared" si="214"/>
        <v>0.3085742707649462</v>
      </c>
      <c r="I433" s="16">
        <f t="shared" si="217"/>
        <v>0.15542287823712542</v>
      </c>
      <c r="J433" s="16">
        <f t="shared" si="218"/>
        <v>0.2033695195450855</v>
      </c>
      <c r="K433" s="16">
        <f t="shared" si="211"/>
        <v>-7.8407650310342802E-2</v>
      </c>
      <c r="L433" s="16">
        <f t="shared" si="212"/>
        <v>-8.0014288458926205E-2</v>
      </c>
      <c r="M433" s="16">
        <f t="shared" si="202"/>
        <v>-4.5986880912582961E-2</v>
      </c>
      <c r="N433" s="16">
        <f t="shared" si="203"/>
        <v>-4.6642546506812634E-2</v>
      </c>
      <c r="O433" s="16">
        <f t="shared" si="219"/>
        <v>0.14438622736441786</v>
      </c>
      <c r="P433" s="16">
        <f t="shared" si="220"/>
        <v>0.10965348507044066</v>
      </c>
      <c r="Q433" s="16">
        <f t="shared" si="207"/>
        <v>0</v>
      </c>
      <c r="R433" s="16">
        <f t="shared" si="208"/>
        <v>0</v>
      </c>
    </row>
    <row r="434" spans="1:18" x14ac:dyDescent="0.3">
      <c r="A434" s="16">
        <v>164</v>
      </c>
      <c r="B434" s="16" t="str">
        <f t="shared" si="206"/>
        <v>2020-09-25</v>
      </c>
      <c r="C434" s="16">
        <f t="shared" si="215"/>
        <v>0.42287587808436555</v>
      </c>
      <c r="D434" s="16">
        <f t="shared" si="216"/>
        <v>0.56643721310212047</v>
      </c>
      <c r="E434" s="16">
        <f t="shared" si="221"/>
        <v>0.34305298327998557</v>
      </c>
      <c r="F434" s="16">
        <f t="shared" si="222"/>
        <v>0.46638485770535792</v>
      </c>
      <c r="G434" s="16">
        <f t="shared" si="213"/>
        <v>0.41956271161885539</v>
      </c>
      <c r="H434" s="16">
        <f t="shared" si="214"/>
        <v>0.56243653986353703</v>
      </c>
      <c r="I434" s="16">
        <f t="shared" si="217"/>
        <v>0.34695182288886528</v>
      </c>
      <c r="J434" s="16">
        <f t="shared" si="218"/>
        <v>0.45398352112968271</v>
      </c>
      <c r="K434" s="16">
        <f t="shared" si="211"/>
        <v>0.11087221258305746</v>
      </c>
      <c r="L434" s="16">
        <f t="shared" si="212"/>
        <v>0.11314407668877588</v>
      </c>
      <c r="M434" s="16">
        <f t="shared" si="202"/>
        <v>0.14176323070098462</v>
      </c>
      <c r="N434" s="16">
        <f t="shared" si="203"/>
        <v>0.14378444351326836</v>
      </c>
      <c r="O434" s="16">
        <f t="shared" si="219"/>
        <v>0.32440307909916655</v>
      </c>
      <c r="P434" s="16">
        <f t="shared" si="220"/>
        <v>0.246366491043672</v>
      </c>
      <c r="Q434" s="16">
        <f t="shared" si="207"/>
        <v>0</v>
      </c>
      <c r="R434" s="16">
        <f t="shared" si="208"/>
        <v>0</v>
      </c>
    </row>
    <row r="435" spans="1:18" x14ac:dyDescent="0.3">
      <c r="A435" s="16">
        <v>165</v>
      </c>
      <c r="B435" s="16" t="str">
        <f t="shared" si="206"/>
        <v>2020-09-28</v>
      </c>
      <c r="C435" s="16">
        <f t="shared" si="215"/>
        <v>-0.31830985845820337</v>
      </c>
      <c r="D435" s="16">
        <f t="shared" si="216"/>
        <v>-0.42637227250882359</v>
      </c>
      <c r="E435" s="16">
        <f t="shared" si="221"/>
        <v>-0.38463742361280495</v>
      </c>
      <c r="F435" s="16">
        <f t="shared" si="222"/>
        <v>-0.52291942884345544</v>
      </c>
      <c r="G435" s="16">
        <f t="shared" si="213"/>
        <v>-0.33293160391055565</v>
      </c>
      <c r="H435" s="16">
        <f t="shared" si="214"/>
        <v>-0.44630491254136351</v>
      </c>
      <c r="I435" s="16">
        <f t="shared" si="217"/>
        <v>-0.39692447781373374</v>
      </c>
      <c r="J435" s="16">
        <f t="shared" si="218"/>
        <v>-0.51937231676733331</v>
      </c>
      <c r="K435" s="16">
        <f t="shared" si="211"/>
        <v>-0.64200068760375828</v>
      </c>
      <c r="L435" s="16">
        <f t="shared" si="212"/>
        <v>-0.65515581713561355</v>
      </c>
      <c r="M435" s="16">
        <f t="shared" si="202"/>
        <v>-0.61722885991725107</v>
      </c>
      <c r="N435" s="16">
        <f t="shared" si="203"/>
        <v>-0.62602910292530889</v>
      </c>
      <c r="O435" s="16">
        <f t="shared" si="219"/>
        <v>-0.46552298783143797</v>
      </c>
      <c r="P435" s="16">
        <f t="shared" si="220"/>
        <v>-0.35353938480077779</v>
      </c>
      <c r="Q435" s="16">
        <f t="shared" si="207"/>
        <v>0</v>
      </c>
      <c r="R435" s="16">
        <f t="shared" si="208"/>
        <v>0</v>
      </c>
    </row>
    <row r="436" spans="1:18" x14ac:dyDescent="0.3">
      <c r="A436" s="16">
        <v>166</v>
      </c>
      <c r="B436" s="16" t="str">
        <f t="shared" si="206"/>
        <v>2020-09-29</v>
      </c>
      <c r="C436" s="16">
        <f t="shared" si="215"/>
        <v>-0.80729265638801806</v>
      </c>
      <c r="D436" s="16">
        <f t="shared" si="216"/>
        <v>-1.0813589191081912</v>
      </c>
      <c r="E436" s="16">
        <f t="shared" si="221"/>
        <v>-0.85675116165272769</v>
      </c>
      <c r="F436" s="16">
        <f t="shared" si="222"/>
        <v>-1.1647640104916108</v>
      </c>
      <c r="G436" s="16">
        <f t="shared" si="213"/>
        <v>-0.83605003995735316</v>
      </c>
      <c r="H436" s="16">
        <f t="shared" si="214"/>
        <v>-1.1207504351663014</v>
      </c>
      <c r="I436" s="16">
        <f t="shared" si="217"/>
        <v>-0.88927046057349202</v>
      </c>
      <c r="J436" s="16">
        <f t="shared" si="218"/>
        <v>-1.1636028644158047</v>
      </c>
      <c r="K436" s="16">
        <f t="shared" si="211"/>
        <v>-1.1455923516060693</v>
      </c>
      <c r="L436" s="16">
        <f t="shared" si="212"/>
        <v>-1.1690664943399818</v>
      </c>
      <c r="M436" s="16">
        <f t="shared" si="202"/>
        <v>-1.1284694656308183</v>
      </c>
      <c r="N436" s="16">
        <f t="shared" si="203"/>
        <v>-1.1445588065052157</v>
      </c>
      <c r="O436" s="16">
        <f t="shared" si="219"/>
        <v>-1.0154308297361929</v>
      </c>
      <c r="P436" s="16">
        <f t="shared" si="220"/>
        <v>-0.77116447573297076</v>
      </c>
      <c r="Q436" s="16">
        <f t="shared" si="207"/>
        <v>0</v>
      </c>
      <c r="R436" s="16">
        <f t="shared" si="208"/>
        <v>0</v>
      </c>
    </row>
    <row r="437" spans="1:18" x14ac:dyDescent="0.3">
      <c r="A437" s="16">
        <v>167</v>
      </c>
      <c r="B437" s="16" t="str">
        <f t="shared" si="206"/>
        <v>2020-09-30</v>
      </c>
      <c r="C437" s="16">
        <f t="shared" si="215"/>
        <v>-0.78288633163631616</v>
      </c>
      <c r="D437" s="16">
        <f t="shared" si="216"/>
        <v>-1.0486669371558386</v>
      </c>
      <c r="E437" s="16">
        <f t="shared" si="221"/>
        <v>-0.82559725381399929</v>
      </c>
      <c r="F437" s="16">
        <f t="shared" si="222"/>
        <v>-1.1224098798398081</v>
      </c>
      <c r="G437" s="16">
        <f t="shared" si="213"/>
        <v>-0.81729793620581859</v>
      </c>
      <c r="H437" s="16">
        <f t="shared" si="214"/>
        <v>-1.095612671353877</v>
      </c>
      <c r="I437" s="16">
        <f t="shared" si="217"/>
        <v>-0.86620940160572957</v>
      </c>
      <c r="J437" s="16">
        <f t="shared" si="218"/>
        <v>-1.1334276641128003</v>
      </c>
      <c r="K437" s="16">
        <f t="shared" ref="K437:K468" si="223">IF(L437=0,0,VLOOKUP($A437,$A$15:$AR$265,K$267,))</f>
        <v>-1.1270295378902446</v>
      </c>
      <c r="L437" s="16">
        <f t="shared" ref="L437:L468" si="224">VLOOKUP($A437,$A$15:$AR$265,L$267,)</f>
        <v>-1.1501233130893203</v>
      </c>
      <c r="M437" s="16">
        <f t="shared" si="202"/>
        <v>-1.1129662100682829</v>
      </c>
      <c r="N437" s="16">
        <f t="shared" si="203"/>
        <v>-1.1288345107010029</v>
      </c>
      <c r="O437" s="16">
        <f t="shared" si="219"/>
        <v>-1.0153943749704304</v>
      </c>
      <c r="P437" s="16">
        <f t="shared" si="220"/>
        <v>-0.77113679032151383</v>
      </c>
      <c r="Q437" s="16">
        <f t="shared" si="207"/>
        <v>0</v>
      </c>
      <c r="R437" s="16">
        <f t="shared" si="208"/>
        <v>0</v>
      </c>
    </row>
    <row r="438" spans="1:18" x14ac:dyDescent="0.3">
      <c r="A438" s="16">
        <v>168</v>
      </c>
      <c r="B438" s="16" t="str">
        <f t="shared" si="206"/>
        <v>2020-10-01</v>
      </c>
      <c r="C438" s="16">
        <f t="shared" si="215"/>
        <v>-0.41729135939091577</v>
      </c>
      <c r="D438" s="16">
        <f t="shared" si="216"/>
        <v>-0.55895681668044683</v>
      </c>
      <c r="E438" s="16">
        <f t="shared" si="221"/>
        <v>-0.4667498646556254</v>
      </c>
      <c r="F438" s="16">
        <f t="shared" si="222"/>
        <v>-0.63455232812752838</v>
      </c>
      <c r="G438" s="16">
        <f t="shared" si="213"/>
        <v>-0.44604874296025088</v>
      </c>
      <c r="H438" s="16">
        <f t="shared" si="214"/>
        <v>-0.59794186817284678</v>
      </c>
      <c r="I438" s="16">
        <f t="shared" si="217"/>
        <v>-0.49926916357638973</v>
      </c>
      <c r="J438" s="16">
        <f t="shared" si="218"/>
        <v>-0.65328947109894298</v>
      </c>
      <c r="K438" s="16">
        <f t="shared" si="223"/>
        <v>-0.75559105460896703</v>
      </c>
      <c r="L438" s="16">
        <f t="shared" si="224"/>
        <v>-0.77107374549765195</v>
      </c>
      <c r="M438" s="16">
        <f t="shared" si="202"/>
        <v>-0.738468168633716</v>
      </c>
      <c r="N438" s="16">
        <f t="shared" si="203"/>
        <v>-0.74899700122680535</v>
      </c>
      <c r="O438" s="16">
        <f t="shared" si="219"/>
        <v>-0.62542953273909063</v>
      </c>
      <c r="P438" s="16">
        <f t="shared" si="220"/>
        <v>-0.47497970673980883</v>
      </c>
      <c r="Q438" s="16">
        <f t="shared" si="207"/>
        <v>0</v>
      </c>
      <c r="R438" s="16">
        <f t="shared" si="208"/>
        <v>0</v>
      </c>
    </row>
    <row r="439" spans="1:18" x14ac:dyDescent="0.3">
      <c r="A439" s="16">
        <v>169</v>
      </c>
      <c r="B439" s="16" t="str">
        <f t="shared" si="206"/>
        <v>2020-10-02</v>
      </c>
      <c r="C439" s="16">
        <f t="shared" si="215"/>
        <v>-0.89288503463921742</v>
      </c>
      <c r="D439" s="16">
        <f t="shared" si="216"/>
        <v>-1.1960088925685346</v>
      </c>
      <c r="E439" s="16">
        <f t="shared" si="221"/>
        <v>-0.93559595681690055</v>
      </c>
      <c r="F439" s="16">
        <f t="shared" si="222"/>
        <v>-1.2719545039887599</v>
      </c>
      <c r="G439" s="16">
        <f t="shared" si="213"/>
        <v>-0.92729663920871985</v>
      </c>
      <c r="H439" s="16">
        <f t="shared" si="214"/>
        <v>-1.2430692688854301</v>
      </c>
      <c r="I439" s="16">
        <f t="shared" si="217"/>
        <v>-0.97620810460863083</v>
      </c>
      <c r="J439" s="16">
        <f t="shared" si="218"/>
        <v>-1.2773600351640721</v>
      </c>
      <c r="K439" s="16">
        <f t="shared" si="223"/>
        <v>-1.2370282408931459</v>
      </c>
      <c r="L439" s="16">
        <f t="shared" si="224"/>
        <v>-1.2623759812581161</v>
      </c>
      <c r="M439" s="16">
        <f t="shared" si="202"/>
        <v>-1.2229649130711842</v>
      </c>
      <c r="N439" s="16">
        <f t="shared" si="203"/>
        <v>-1.2404015384856173</v>
      </c>
      <c r="O439" s="16">
        <f t="shared" si="219"/>
        <v>-1.1253930779733317</v>
      </c>
      <c r="P439" s="16">
        <f t="shared" si="220"/>
        <v>-0.85467482132119998</v>
      </c>
      <c r="Q439" s="16">
        <f t="shared" si="207"/>
        <v>0</v>
      </c>
      <c r="R439" s="16">
        <f t="shared" si="208"/>
        <v>0</v>
      </c>
    </row>
    <row r="440" spans="1:18" x14ac:dyDescent="0.3">
      <c r="A440" s="16">
        <v>170</v>
      </c>
      <c r="B440" s="16" t="str">
        <f t="shared" si="206"/>
        <v>2020-10-05</v>
      </c>
      <c r="C440" s="16">
        <f t="shared" si="215"/>
        <v>-0.9206815179312855</v>
      </c>
      <c r="D440" s="16">
        <f t="shared" si="216"/>
        <v>-1.2332419515959816</v>
      </c>
      <c r="E440" s="16">
        <f t="shared" si="221"/>
        <v>-0.96001862813098882</v>
      </c>
      <c r="F440" s="16">
        <f t="shared" si="222"/>
        <v>-1.3051574336840526</v>
      </c>
      <c r="G440" s="16">
        <f t="shared" si="213"/>
        <v>-0.95792025012418591</v>
      </c>
      <c r="H440" s="16">
        <f t="shared" si="214"/>
        <v>-1.2841211481026391</v>
      </c>
      <c r="I440" s="16">
        <f t="shared" si="217"/>
        <v>-1.0046772248666898</v>
      </c>
      <c r="J440" s="16">
        <f t="shared" si="218"/>
        <v>-1.3146116378523161</v>
      </c>
      <c r="K440" s="16">
        <f t="shared" si="223"/>
        <v>-1.2677464973997132</v>
      </c>
      <c r="L440" s="16">
        <f t="shared" si="224"/>
        <v>-1.2937236804602124</v>
      </c>
      <c r="M440" s="16">
        <f t="shared" si="202"/>
        <v>-1.2552129579200049</v>
      </c>
      <c r="N440" s="16">
        <f t="shared" si="203"/>
        <v>-1.2731093651911103</v>
      </c>
      <c r="O440" s="16">
        <f t="shared" si="219"/>
        <v>-1.1653745700603864</v>
      </c>
      <c r="P440" s="16">
        <f t="shared" si="220"/>
        <v>-0.88503858956757642</v>
      </c>
      <c r="Q440" s="16">
        <f t="shared" si="207"/>
        <v>0</v>
      </c>
      <c r="R440" s="16">
        <f t="shared" si="208"/>
        <v>0</v>
      </c>
    </row>
    <row r="441" spans="1:18" x14ac:dyDescent="0.3">
      <c r="A441" s="16">
        <v>171</v>
      </c>
      <c r="B441" s="16" t="str">
        <f t="shared" si="206"/>
        <v>2020-10-06</v>
      </c>
      <c r="C441" s="16">
        <f t="shared" si="215"/>
        <v>-0.96458139989718106</v>
      </c>
      <c r="D441" s="16">
        <f t="shared" si="216"/>
        <v>-1.2920453217690917</v>
      </c>
      <c r="E441" s="16">
        <f t="shared" si="221"/>
        <v>-1.002231604107898</v>
      </c>
      <c r="F441" s="16">
        <f t="shared" si="222"/>
        <v>-1.3625465069580265</v>
      </c>
      <c r="G441" s="16">
        <f t="shared" si="213"/>
        <v>-1.0032336959017805</v>
      </c>
      <c r="H441" s="16">
        <f t="shared" si="214"/>
        <v>-1.3448651964812677</v>
      </c>
      <c r="I441" s="16">
        <f t="shared" si="217"/>
        <v>-1.048913425315579</v>
      </c>
      <c r="J441" s="16">
        <f t="shared" si="218"/>
        <v>-1.3724943314031666</v>
      </c>
      <c r="K441" s="16">
        <f t="shared" si="223"/>
        <v>-1.3131072659728567</v>
      </c>
      <c r="L441" s="16">
        <f t="shared" si="224"/>
        <v>-1.3400139290133095</v>
      </c>
      <c r="M441" s="16">
        <f t="shared" si="202"/>
        <v>-1.301338620664275</v>
      </c>
      <c r="N441" s="16">
        <f t="shared" si="203"/>
        <v>-1.3198926722346305</v>
      </c>
      <c r="O441" s="16">
        <f t="shared" si="219"/>
        <v>-1.2153669564237752</v>
      </c>
      <c r="P441" s="16">
        <f t="shared" si="220"/>
        <v>-0.92300508742403675</v>
      </c>
      <c r="Q441" s="16">
        <f t="shared" si="207"/>
        <v>0</v>
      </c>
      <c r="R441" s="16">
        <f t="shared" si="208"/>
        <v>0</v>
      </c>
    </row>
    <row r="442" spans="1:18" x14ac:dyDescent="0.3">
      <c r="A442" s="16">
        <v>172</v>
      </c>
      <c r="B442" s="16" t="str">
        <f t="shared" si="206"/>
        <v>2020-10-07</v>
      </c>
      <c r="C442" s="16">
        <f t="shared" si="215"/>
        <v>-0.8125459276414837</v>
      </c>
      <c r="D442" s="16">
        <f t="shared" si="216"/>
        <v>-1.0883956135206563</v>
      </c>
      <c r="E442" s="16">
        <f t="shared" si="221"/>
        <v>-0.8164580120724132</v>
      </c>
      <c r="F442" s="16">
        <f t="shared" si="222"/>
        <v>-1.1099849654186276</v>
      </c>
      <c r="G442" s="16">
        <f t="shared" si="213"/>
        <v>-0.8794694998800523</v>
      </c>
      <c r="H442" s="16">
        <f t="shared" si="214"/>
        <v>-1.1789555380636509</v>
      </c>
      <c r="I442" s="16">
        <f t="shared" si="217"/>
        <v>-0.90360432271976876</v>
      </c>
      <c r="J442" s="16">
        <f t="shared" si="218"/>
        <v>-1.1823586016082812</v>
      </c>
      <c r="K442" s="16">
        <f t="shared" si="223"/>
        <v>-1.1902895258621626</v>
      </c>
      <c r="L442" s="16">
        <f t="shared" si="224"/>
        <v>-1.2146795509750201</v>
      </c>
      <c r="M442" s="16">
        <f t="shared" si="202"/>
        <v>-1.1938187639760862</v>
      </c>
      <c r="N442" s="16">
        <f t="shared" si="203"/>
        <v>-1.2108398333278616</v>
      </c>
      <c r="O442" s="16">
        <f t="shared" si="219"/>
        <v>-1.1851815721179655</v>
      </c>
      <c r="P442" s="16">
        <f t="shared" si="220"/>
        <v>-0.90008093012911239</v>
      </c>
      <c r="Q442" s="16">
        <f t="shared" si="207"/>
        <v>0</v>
      </c>
      <c r="R442" s="16">
        <f t="shared" si="208"/>
        <v>0</v>
      </c>
    </row>
    <row r="443" spans="1:18" x14ac:dyDescent="0.3">
      <c r="A443" s="16">
        <v>173</v>
      </c>
      <c r="B443" s="16" t="str">
        <f t="shared" si="206"/>
        <v>2020-10-08</v>
      </c>
      <c r="C443" s="16">
        <f t="shared" si="215"/>
        <v>-1.0335641215329971</v>
      </c>
      <c r="D443" s="16">
        <f t="shared" si="216"/>
        <v>-1.384446857587589</v>
      </c>
      <c r="E443" s="16">
        <f t="shared" si="221"/>
        <v>-1.0543452658538186</v>
      </c>
      <c r="F443" s="16">
        <f t="shared" si="222"/>
        <v>-1.4333956874125793</v>
      </c>
      <c r="G443" s="16">
        <f t="shared" si="213"/>
        <v>-1.0863520556545794</v>
      </c>
      <c r="H443" s="16">
        <f t="shared" si="214"/>
        <v>-1.4562878786307838</v>
      </c>
      <c r="I443" s="16">
        <f t="shared" si="217"/>
        <v>-1.1212593317813386</v>
      </c>
      <c r="J443" s="16">
        <f t="shared" si="218"/>
        <v>-1.4671583371523587</v>
      </c>
      <c r="K443" s="16">
        <f t="shared" si="223"/>
        <v>-1.3966988536811726</v>
      </c>
      <c r="L443" s="16">
        <f t="shared" si="224"/>
        <v>-1.4253183780710124</v>
      </c>
      <c r="M443" s="16">
        <f t="shared" si="202"/>
        <v>-1.39257915008384</v>
      </c>
      <c r="N443" s="16">
        <f t="shared" si="203"/>
        <v>-1.4124340786598231</v>
      </c>
      <c r="O443" s="16">
        <f t="shared" si="219"/>
        <v>-1.3452747220345316</v>
      </c>
      <c r="P443" s="16">
        <f t="shared" si="220"/>
        <v>-1.021662968421098</v>
      </c>
      <c r="Q443" s="16">
        <f t="shared" si="207"/>
        <v>0</v>
      </c>
      <c r="R443" s="16">
        <f t="shared" si="208"/>
        <v>0</v>
      </c>
    </row>
    <row r="444" spans="1:18" x14ac:dyDescent="0.3">
      <c r="A444" s="16">
        <v>174</v>
      </c>
      <c r="B444" s="16" t="str">
        <f t="shared" si="206"/>
        <v>2020-10-09</v>
      </c>
      <c r="C444" s="16">
        <f t="shared" si="215"/>
        <v>-1.248647495260613</v>
      </c>
      <c r="D444" s="16">
        <f t="shared" si="216"/>
        <v>-1.6725484805762778</v>
      </c>
      <c r="E444" s="16">
        <f t="shared" si="221"/>
        <v>-1.2542464856805324</v>
      </c>
      <c r="F444" s="16">
        <f t="shared" si="222"/>
        <v>-1.7051639171262916</v>
      </c>
      <c r="G444" s="16">
        <f t="shared" si="213"/>
        <v>-1.3141575036874826</v>
      </c>
      <c r="H444" s="16">
        <f t="shared" si="214"/>
        <v>-1.7616679908417159</v>
      </c>
      <c r="I444" s="16">
        <f t="shared" si="217"/>
        <v>-1.3393695718559044</v>
      </c>
      <c r="J444" s="16">
        <f t="shared" si="218"/>
        <v>-1.7525537386205596</v>
      </c>
      <c r="K444" s="16">
        <f t="shared" si="223"/>
        <v>-1.6249302068740406</v>
      </c>
      <c r="L444" s="16">
        <f t="shared" si="224"/>
        <v>-1.6582263820408276</v>
      </c>
      <c r="M444" s="16">
        <f t="shared" si="202"/>
        <v>-1.6276945508168374</v>
      </c>
      <c r="N444" s="16">
        <f t="shared" si="203"/>
        <v>-1.6509016762775621</v>
      </c>
      <c r="O444" s="16">
        <f t="shared" si="219"/>
        <v>-1.6151906353395979</v>
      </c>
      <c r="P444" s="16">
        <f t="shared" si="220"/>
        <v>-1.2266494211467498</v>
      </c>
      <c r="Q444" s="16">
        <f t="shared" si="207"/>
        <v>0</v>
      </c>
      <c r="R444" s="16">
        <f t="shared" si="208"/>
        <v>0</v>
      </c>
    </row>
    <row r="445" spans="1:18" x14ac:dyDescent="0.3">
      <c r="A445" s="16">
        <v>175</v>
      </c>
      <c r="B445" s="16" t="str">
        <f t="shared" si="206"/>
        <v>2020-10-13</v>
      </c>
      <c r="C445" s="16">
        <f t="shared" si="215"/>
        <v>-1.3025456987596833</v>
      </c>
      <c r="D445" s="16">
        <f t="shared" si="216"/>
        <v>-1.7447444836198316</v>
      </c>
      <c r="E445" s="16">
        <f t="shared" si="221"/>
        <v>-1.3064577831906128</v>
      </c>
      <c r="F445" s="16">
        <f t="shared" si="222"/>
        <v>-1.7761458346337018</v>
      </c>
      <c r="G445" s="16">
        <f t="shared" ref="G445:G476" si="225">IF(H445=0,0,VLOOKUP($A445,$A$15:$AR$265,G$267,))</f>
        <v>-1.3694692709982519</v>
      </c>
      <c r="H445" s="16">
        <f t="shared" ref="H445:H476" si="226">VLOOKUP($A445,$A$15:$AR$265,H$267,)</f>
        <v>-1.8358150924751586</v>
      </c>
      <c r="I445" s="16">
        <f t="shared" si="217"/>
        <v>-1.3936040938379683</v>
      </c>
      <c r="J445" s="16">
        <f t="shared" si="218"/>
        <v>-1.8235191511991504</v>
      </c>
      <c r="K445" s="16">
        <f t="shared" si="223"/>
        <v>-1.6802892969803622</v>
      </c>
      <c r="L445" s="16">
        <f t="shared" si="224"/>
        <v>-1.7147198260741403</v>
      </c>
      <c r="M445" s="16">
        <f t="shared" si="202"/>
        <v>-1.6838185350942858</v>
      </c>
      <c r="N445" s="16">
        <f t="shared" si="203"/>
        <v>-1.7078258575845016</v>
      </c>
      <c r="O445" s="16">
        <f t="shared" si="219"/>
        <v>-1.6751813432361651</v>
      </c>
      <c r="P445" s="16">
        <f t="shared" si="220"/>
        <v>-1.2722091002988245</v>
      </c>
      <c r="Q445" s="16">
        <f t="shared" si="207"/>
        <v>0</v>
      </c>
      <c r="R445" s="16">
        <f t="shared" si="208"/>
        <v>0</v>
      </c>
    </row>
    <row r="446" spans="1:18" x14ac:dyDescent="0.3">
      <c r="A446" s="16">
        <v>176</v>
      </c>
      <c r="B446" s="16" t="str">
        <f t="shared" si="206"/>
        <v>2020-10-14</v>
      </c>
      <c r="C446" s="16">
        <f t="shared" si="215"/>
        <v>-0.23424076702044871</v>
      </c>
      <c r="D446" s="16">
        <f t="shared" si="216"/>
        <v>-0.31376272363186275</v>
      </c>
      <c r="E446" s="16">
        <f t="shared" si="221"/>
        <v>-0.23309213348441205</v>
      </c>
      <c r="F446" s="16">
        <f t="shared" si="222"/>
        <v>-0.31689169546921186</v>
      </c>
      <c r="G446" s="16">
        <f t="shared" si="225"/>
        <v>-0.30540503069411074</v>
      </c>
      <c r="H446" s="16">
        <f t="shared" si="226"/>
        <v>-0.4094047062899035</v>
      </c>
      <c r="I446" s="16">
        <f t="shared" si="217"/>
        <v>-0.32630811754771827</v>
      </c>
      <c r="J446" s="16">
        <f t="shared" si="218"/>
        <v>-0.42697140756906438</v>
      </c>
      <c r="K446" s="16">
        <f t="shared" si="223"/>
        <v>-0.61636702506287477</v>
      </c>
      <c r="L446" s="16">
        <f t="shared" si="224"/>
        <v>-0.62899689947022264</v>
      </c>
      <c r="M446" s="16">
        <f t="shared" si="202"/>
        <v>-0.62219094569017486</v>
      </c>
      <c r="N446" s="16">
        <f t="shared" si="203"/>
        <v>-0.63106193646047182</v>
      </c>
      <c r="O446" s="16">
        <f t="shared" si="219"/>
        <v>-0.62515392468941045</v>
      </c>
      <c r="P446" s="16">
        <f t="shared" si="220"/>
        <v>-0.47477039741915855</v>
      </c>
      <c r="Q446" s="16">
        <f t="shared" si="207"/>
        <v>0</v>
      </c>
      <c r="R446" s="16">
        <f t="shared" si="208"/>
        <v>0</v>
      </c>
    </row>
    <row r="447" spans="1:18" x14ac:dyDescent="0.3">
      <c r="A447" s="16">
        <v>177</v>
      </c>
      <c r="B447" s="16" t="str">
        <f t="shared" si="206"/>
        <v>2020-10-15</v>
      </c>
      <c r="C447" s="16">
        <f t="shared" si="215"/>
        <v>-0.11203826415258078</v>
      </c>
      <c r="D447" s="16">
        <f t="shared" si="216"/>
        <v>-0.1500739233338961</v>
      </c>
      <c r="E447" s="16">
        <f t="shared" si="221"/>
        <v>-0.10751585950749742</v>
      </c>
      <c r="F447" s="16">
        <f t="shared" si="222"/>
        <v>-0.14616916710078043</v>
      </c>
      <c r="G447" s="16">
        <f t="shared" si="225"/>
        <v>-0.18602962120301214</v>
      </c>
      <c r="H447" s="16">
        <f t="shared" si="226"/>
        <v>-0.24937834932432187</v>
      </c>
      <c r="I447" s="16">
        <f t="shared" si="217"/>
        <v>-0.20477824349779894</v>
      </c>
      <c r="J447" s="16">
        <f t="shared" si="218"/>
        <v>-0.26795059688636058</v>
      </c>
      <c r="K447" s="16">
        <f t="shared" si="223"/>
        <v>-0.49708626001638478</v>
      </c>
      <c r="L447" s="16">
        <f t="shared" si="224"/>
        <v>-0.50727197206511865</v>
      </c>
      <c r="M447" s="16">
        <f t="shared" si="202"/>
        <v>-0.50443995045472434</v>
      </c>
      <c r="N447" s="16">
        <f t="shared" si="203"/>
        <v>-0.51163208684894512</v>
      </c>
      <c r="O447" s="16">
        <f t="shared" si="219"/>
        <v>-0.51513628301249526</v>
      </c>
      <c r="P447" s="16">
        <f t="shared" si="220"/>
        <v>-0.39121798352682302</v>
      </c>
      <c r="Q447" s="16">
        <f t="shared" si="207"/>
        <v>0</v>
      </c>
      <c r="R447" s="16">
        <f t="shared" si="208"/>
        <v>0</v>
      </c>
    </row>
    <row r="448" spans="1:18" x14ac:dyDescent="0.3">
      <c r="A448" s="16">
        <v>178</v>
      </c>
      <c r="B448" s="16" t="str">
        <f t="shared" si="206"/>
        <v>2020-10-16</v>
      </c>
      <c r="C448" s="16">
        <f t="shared" si="215"/>
        <v>-0.15322387012606242</v>
      </c>
      <c r="D448" s="16">
        <f t="shared" si="216"/>
        <v>-0.20524155307248984</v>
      </c>
      <c r="E448" s="16">
        <f t="shared" si="221"/>
        <v>-0.1352061767001338</v>
      </c>
      <c r="F448" s="16">
        <f t="shared" si="222"/>
        <v>-0.18381450258286189</v>
      </c>
      <c r="G448" s="16">
        <f t="shared" si="225"/>
        <v>-0.23852377191671081</v>
      </c>
      <c r="H448" s="16">
        <f t="shared" si="226"/>
        <v>-0.31974835045375699</v>
      </c>
      <c r="I448" s="16">
        <f t="shared" si="217"/>
        <v>-0.248654405483272</v>
      </c>
      <c r="J448" s="16">
        <f t="shared" si="218"/>
        <v>-0.3253621831578119</v>
      </c>
      <c r="K448" s="16">
        <f t="shared" si="223"/>
        <v>-0.54995899424098837</v>
      </c>
      <c r="L448" s="16">
        <f t="shared" si="224"/>
        <v>-0.56122811271102091</v>
      </c>
      <c r="M448" s="16">
        <f t="shared" si="202"/>
        <v>-0.56343185657954109</v>
      </c>
      <c r="N448" s="16">
        <f t="shared" si="203"/>
        <v>-0.57146507987542827</v>
      </c>
      <c r="O448" s="16">
        <f t="shared" si="219"/>
        <v>-0.6050620717699644</v>
      </c>
      <c r="P448" s="16">
        <f t="shared" si="220"/>
        <v>-0.4595117281239256</v>
      </c>
      <c r="Q448" s="16">
        <f t="shared" si="207"/>
        <v>0</v>
      </c>
      <c r="R448" s="16">
        <f t="shared" si="208"/>
        <v>0</v>
      </c>
    </row>
    <row r="449" spans="1:18" x14ac:dyDescent="0.3">
      <c r="A449" s="16">
        <v>179</v>
      </c>
      <c r="B449" s="16" t="str">
        <f t="shared" si="206"/>
        <v>2020-10-19</v>
      </c>
      <c r="C449" s="16">
        <f t="shared" si="215"/>
        <v>-0.83356335859359731</v>
      </c>
      <c r="D449" s="16">
        <f t="shared" si="216"/>
        <v>-1.1165482125031558</v>
      </c>
      <c r="E449" s="16">
        <f t="shared" si="221"/>
        <v>-0.85434450291441877</v>
      </c>
      <c r="F449" s="16">
        <f t="shared" si="222"/>
        <v>-1.1614921275816306</v>
      </c>
      <c r="G449" s="16">
        <f t="shared" si="225"/>
        <v>-0.88635129271517954</v>
      </c>
      <c r="H449" s="16">
        <f t="shared" si="226"/>
        <v>-1.188180790077378</v>
      </c>
      <c r="I449" s="16">
        <f t="shared" si="217"/>
        <v>-0.9212585688419388</v>
      </c>
      <c r="J449" s="16">
        <f t="shared" si="218"/>
        <v>-1.2054590331053656</v>
      </c>
      <c r="K449" s="16">
        <f t="shared" si="223"/>
        <v>-1.1966980907417728</v>
      </c>
      <c r="L449" s="16">
        <f t="shared" si="224"/>
        <v>-1.2212194326938992</v>
      </c>
      <c r="M449" s="16">
        <f t="shared" ref="M449:M512" si="227">IF(N449=0,0,VLOOKUP($A449,$A$15:$AR$265,M$267,))</f>
        <v>-1.1925783871444402</v>
      </c>
      <c r="N449" s="16">
        <f t="shared" ref="N449:N512" si="228">VLOOKUP($A449,$A$15:$AR$265,N$267,)</f>
        <v>-1.2095817716174795</v>
      </c>
      <c r="O449" s="16">
        <f t="shared" si="219"/>
        <v>-1.1452739590951317</v>
      </c>
      <c r="P449" s="16">
        <f t="shared" si="220"/>
        <v>-0.86977326901298968</v>
      </c>
      <c r="Q449" s="16">
        <f t="shared" si="207"/>
        <v>0</v>
      </c>
      <c r="R449" s="16">
        <f t="shared" si="208"/>
        <v>0</v>
      </c>
    </row>
    <row r="450" spans="1:18" x14ac:dyDescent="0.3">
      <c r="A450" s="16">
        <v>180</v>
      </c>
      <c r="B450" s="16" t="str">
        <f t="shared" si="206"/>
        <v>2020-10-20</v>
      </c>
      <c r="C450" s="16">
        <f t="shared" si="215"/>
        <v>-1.1279707734792588</v>
      </c>
      <c r="D450" s="16">
        <f t="shared" si="216"/>
        <v>-1.5109034459108268</v>
      </c>
      <c r="E450" s="16">
        <f t="shared" si="221"/>
        <v>-1.1554995417560399</v>
      </c>
      <c r="F450" s="16">
        <f t="shared" si="222"/>
        <v>-1.570916201363167</v>
      </c>
      <c r="G450" s="16">
        <f t="shared" si="225"/>
        <v>-1.1751044523540486</v>
      </c>
      <c r="H450" s="16">
        <f t="shared" si="226"/>
        <v>-1.5752631581823</v>
      </c>
      <c r="I450" s="16">
        <f t="shared" si="217"/>
        <v>-1.2143207097956221</v>
      </c>
      <c r="J450" s="16">
        <f t="shared" si="218"/>
        <v>-1.5889283619365713</v>
      </c>
      <c r="K450" s="16">
        <f t="shared" si="223"/>
        <v>-1.4852619591984393</v>
      </c>
      <c r="L450" s="16">
        <f t="shared" si="224"/>
        <v>-1.515696215483928</v>
      </c>
      <c r="M450" s="16">
        <f t="shared" si="227"/>
        <v>-1.4780826789166071</v>
      </c>
      <c r="N450" s="16">
        <f t="shared" si="228"/>
        <v>-1.4991566882592862</v>
      </c>
      <c r="O450" s="16">
        <f t="shared" si="219"/>
        <v>-1.41531135639082</v>
      </c>
      <c r="P450" s="16">
        <f t="shared" si="220"/>
        <v>-1.0748519822207878</v>
      </c>
      <c r="Q450" s="16">
        <f t="shared" si="207"/>
        <v>0</v>
      </c>
      <c r="R450" s="16">
        <f t="shared" si="208"/>
        <v>0</v>
      </c>
    </row>
    <row r="451" spans="1:18" x14ac:dyDescent="0.3">
      <c r="A451" s="16">
        <v>181</v>
      </c>
      <c r="B451" s="16" t="str">
        <f t="shared" si="206"/>
        <v>2020-10-21</v>
      </c>
      <c r="C451" s="16">
        <f t="shared" si="215"/>
        <v>-1.0752578927967313</v>
      </c>
      <c r="D451" s="16">
        <f t="shared" si="216"/>
        <v>-1.4402951686932777</v>
      </c>
      <c r="E451" s="16">
        <f t="shared" si="221"/>
        <v>-1.0909783191505902</v>
      </c>
      <c r="F451" s="16">
        <f t="shared" si="222"/>
        <v>-1.4831987854231961</v>
      </c>
      <c r="G451" s="16">
        <f t="shared" si="225"/>
        <v>-1.1322865183534105</v>
      </c>
      <c r="H451" s="16">
        <f t="shared" si="226"/>
        <v>-1.5178644190271833</v>
      </c>
      <c r="I451" s="16">
        <f t="shared" si="217"/>
        <v>-1.1639620584940573</v>
      </c>
      <c r="J451" s="16">
        <f t="shared" si="218"/>
        <v>-1.5230344933098907</v>
      </c>
      <c r="K451" s="16">
        <f t="shared" si="223"/>
        <v>-1.4427752847666575</v>
      </c>
      <c r="L451" s="16">
        <f t="shared" si="224"/>
        <v>-1.4723389536582074</v>
      </c>
      <c r="M451" s="16">
        <f t="shared" si="227"/>
        <v>-1.440950263682705</v>
      </c>
      <c r="N451" s="16">
        <f t="shared" si="228"/>
        <v>-1.4614948514465256</v>
      </c>
      <c r="O451" s="16">
        <f t="shared" si="219"/>
        <v>-1.4052460064907493</v>
      </c>
      <c r="P451" s="16">
        <f t="shared" si="220"/>
        <v>-1.0672078965268628</v>
      </c>
      <c r="Q451" s="16">
        <f t="shared" si="207"/>
        <v>0</v>
      </c>
      <c r="R451" s="16">
        <f t="shared" si="208"/>
        <v>0</v>
      </c>
    </row>
    <row r="452" spans="1:18" x14ac:dyDescent="0.3">
      <c r="A452" s="16">
        <v>182</v>
      </c>
      <c r="B452" s="16" t="str">
        <f t="shared" si="206"/>
        <v>2020-10-22</v>
      </c>
      <c r="C452" s="16">
        <f t="shared" si="215"/>
        <v>-0.8052574350330346</v>
      </c>
      <c r="D452" s="16">
        <f t="shared" si="216"/>
        <v>-1.0786327642904108</v>
      </c>
      <c r="E452" s="16">
        <f t="shared" si="221"/>
        <v>-0.82097786138689344</v>
      </c>
      <c r="F452" s="16">
        <f t="shared" si="222"/>
        <v>-1.1161297575706408</v>
      </c>
      <c r="G452" s="16">
        <f t="shared" si="225"/>
        <v>-0.8622860605897138</v>
      </c>
      <c r="H452" s="16">
        <f t="shared" si="226"/>
        <v>-1.1559206165375626</v>
      </c>
      <c r="I452" s="16">
        <f t="shared" si="217"/>
        <v>-0.89396160073036057</v>
      </c>
      <c r="J452" s="16">
        <f t="shared" si="218"/>
        <v>-1.1697411815711816</v>
      </c>
      <c r="K452" s="16">
        <f t="shared" si="223"/>
        <v>-1.1727748270029608</v>
      </c>
      <c r="L452" s="16">
        <f t="shared" si="224"/>
        <v>-1.1968059613285447</v>
      </c>
      <c r="M452" s="16">
        <f t="shared" si="227"/>
        <v>-1.1709498059190082</v>
      </c>
      <c r="N452" s="16">
        <f t="shared" si="228"/>
        <v>-1.1876448173021554</v>
      </c>
      <c r="O452" s="16">
        <f t="shared" si="219"/>
        <v>-1.1352455487270525</v>
      </c>
      <c r="P452" s="16">
        <f t="shared" si="220"/>
        <v>-0.86215723688410095</v>
      </c>
      <c r="Q452" s="16">
        <f t="shared" si="207"/>
        <v>0</v>
      </c>
      <c r="R452" s="16">
        <f t="shared" si="208"/>
        <v>0</v>
      </c>
    </row>
    <row r="453" spans="1:18" x14ac:dyDescent="0.3">
      <c r="A453" s="16">
        <v>183</v>
      </c>
      <c r="B453" s="16" t="str">
        <f t="shared" si="206"/>
        <v>2020-10-23</v>
      </c>
      <c r="C453" s="16">
        <f t="shared" ref="C453:C484" si="229">IF(D453=0,0,VLOOKUP($A453,$A$15:$AR$265,C$267,))</f>
        <v>-0.95864848708191275</v>
      </c>
      <c r="D453" s="16">
        <f t="shared" ref="D453:D484" si="230">IF(A453&lt;&gt;"",I197,"")</f>
        <v>-1.2840982555616691</v>
      </c>
      <c r="E453" s="16">
        <f t="shared" si="221"/>
        <v>-0.96424747750183215</v>
      </c>
      <c r="F453" s="16">
        <f t="shared" si="222"/>
        <v>-1.3109066077423013</v>
      </c>
      <c r="G453" s="16">
        <f t="shared" si="225"/>
        <v>-1.0241584955087824</v>
      </c>
      <c r="H453" s="16">
        <f t="shared" si="226"/>
        <v>-1.3729155249837472</v>
      </c>
      <c r="I453" s="16">
        <f t="shared" si="217"/>
        <v>-1.0493705636772042</v>
      </c>
      <c r="J453" s="16">
        <f t="shared" si="218"/>
        <v>-1.3730924930768136</v>
      </c>
      <c r="K453" s="16">
        <f t="shared" si="223"/>
        <v>-1.3349311986953403</v>
      </c>
      <c r="L453" s="16">
        <f t="shared" si="224"/>
        <v>-1.3622850523189221</v>
      </c>
      <c r="M453" s="16">
        <f t="shared" si="227"/>
        <v>-1.3376955426381372</v>
      </c>
      <c r="N453" s="16">
        <f t="shared" si="228"/>
        <v>-1.3567679590633666</v>
      </c>
      <c r="O453" s="16">
        <f t="shared" si="219"/>
        <v>-1.3251916271608977</v>
      </c>
      <c r="P453" s="16">
        <f t="shared" si="220"/>
        <v>-1.0064109503852217</v>
      </c>
      <c r="Q453" s="16">
        <f t="shared" si="207"/>
        <v>0</v>
      </c>
      <c r="R453" s="16">
        <f t="shared" si="208"/>
        <v>0</v>
      </c>
    </row>
    <row r="454" spans="1:18" x14ac:dyDescent="0.3">
      <c r="A454" s="16">
        <v>184</v>
      </c>
      <c r="B454" s="16" t="str">
        <f t="shared" si="206"/>
        <v>2020-10-26</v>
      </c>
      <c r="C454" s="16">
        <f t="shared" si="229"/>
        <v>-1.6923767387799202</v>
      </c>
      <c r="D454" s="16">
        <f t="shared" si="230"/>
        <v>-2.2669185288504528</v>
      </c>
      <c r="E454" s="16">
        <f t="shared" si="221"/>
        <v>-1.7266531310126609</v>
      </c>
      <c r="F454" s="16">
        <f t="shared" si="222"/>
        <v>-2.3474067099326481</v>
      </c>
      <c r="G454" s="16">
        <f t="shared" si="225"/>
        <v>-1.7338561624079176</v>
      </c>
      <c r="H454" s="16">
        <f t="shared" si="226"/>
        <v>-2.3242867719180667</v>
      </c>
      <c r="I454" s="16">
        <f t="shared" si="217"/>
        <v>-1.777381401164309</v>
      </c>
      <c r="J454" s="16">
        <f t="shared" si="218"/>
        <v>-2.3256885067568787</v>
      </c>
      <c r="K454" s="16">
        <f t="shared" si="223"/>
        <v>-2.0438243780700986</v>
      </c>
      <c r="L454" s="16">
        <f t="shared" si="224"/>
        <v>-2.0857040441717496</v>
      </c>
      <c r="M454" s="16">
        <f t="shared" si="227"/>
        <v>-2.0335855211037668</v>
      </c>
      <c r="N454" s="16">
        <f t="shared" si="228"/>
        <v>-2.0625797045024177</v>
      </c>
      <c r="O454" s="16">
        <f t="shared" si="219"/>
        <v>-1.9553473041015081</v>
      </c>
      <c r="P454" s="16">
        <f t="shared" si="220"/>
        <v>-1.4849799065437725</v>
      </c>
      <c r="Q454" s="16">
        <f t="shared" si="207"/>
        <v>0</v>
      </c>
      <c r="R454" s="16">
        <f t="shared" si="208"/>
        <v>0</v>
      </c>
    </row>
    <row r="455" spans="1:18" x14ac:dyDescent="0.3">
      <c r="A455" s="16">
        <v>185</v>
      </c>
      <c r="B455" s="16" t="str">
        <f t="shared" si="206"/>
        <v>2020-10-27</v>
      </c>
      <c r="C455" s="16">
        <f t="shared" si="229"/>
        <v>-1.6101738866986999</v>
      </c>
      <c r="D455" s="16">
        <f t="shared" si="230"/>
        <v>-2.1568087854125855</v>
      </c>
      <c r="E455" s="16">
        <f t="shared" si="221"/>
        <v>-1.6410764260845276</v>
      </c>
      <c r="F455" s="16">
        <f t="shared" si="222"/>
        <v>-2.2310641002016416</v>
      </c>
      <c r="G455" s="16">
        <f t="shared" si="225"/>
        <v>-1.6544804721967203</v>
      </c>
      <c r="H455" s="16">
        <f t="shared" si="226"/>
        <v>-2.2178812518006792</v>
      </c>
      <c r="I455" s="16">
        <f t="shared" si="217"/>
        <v>-1.6958511941971146</v>
      </c>
      <c r="J455" s="16">
        <f t="shared" si="218"/>
        <v>-2.219006921604191</v>
      </c>
      <c r="K455" s="16">
        <f t="shared" si="223"/>
        <v>-1.9645433345965024</v>
      </c>
      <c r="L455" s="16">
        <f t="shared" si="224"/>
        <v>-2.0047984659952256</v>
      </c>
      <c r="M455" s="16">
        <f t="shared" si="227"/>
        <v>-1.9558342845036272</v>
      </c>
      <c r="N455" s="16">
        <f t="shared" si="228"/>
        <v>-1.9837199167299466</v>
      </c>
      <c r="O455" s="16">
        <f t="shared" si="219"/>
        <v>-1.8853296084193119</v>
      </c>
      <c r="P455" s="16">
        <f t="shared" si="220"/>
        <v>-1.4318052756367914</v>
      </c>
      <c r="Q455" s="16">
        <f t="shared" si="207"/>
        <v>0</v>
      </c>
      <c r="R455" s="16">
        <f t="shared" si="208"/>
        <v>0</v>
      </c>
    </row>
    <row r="456" spans="1:18" x14ac:dyDescent="0.3">
      <c r="A456" s="16">
        <v>186</v>
      </c>
      <c r="B456" s="16" t="str">
        <f t="shared" si="206"/>
        <v>2020-10-28</v>
      </c>
      <c r="C456" s="16">
        <f t="shared" si="229"/>
        <v>-0.95559629253864387</v>
      </c>
      <c r="D456" s="16">
        <f t="shared" si="230"/>
        <v>-1.2800098772442143</v>
      </c>
      <c r="E456" s="16">
        <f t="shared" si="221"/>
        <v>-0.91058814415782052</v>
      </c>
      <c r="F456" s="16">
        <f t="shared" si="222"/>
        <v>-1.2379560672545478</v>
      </c>
      <c r="G456" s="16">
        <f t="shared" si="225"/>
        <v>-1.0635131810698404</v>
      </c>
      <c r="H456" s="16">
        <f t="shared" si="226"/>
        <v>-1.425671674568572</v>
      </c>
      <c r="I456" s="16">
        <f t="shared" si="217"/>
        <v>-1.0564079154757309</v>
      </c>
      <c r="J456" s="16">
        <f t="shared" si="218"/>
        <v>-1.3823008082899226</v>
      </c>
      <c r="K456" s="16">
        <f t="shared" si="223"/>
        <v>-1.3757055669764462</v>
      </c>
      <c r="L456" s="16">
        <f t="shared" si="224"/>
        <v>-1.403894921412838</v>
      </c>
      <c r="M456" s="16">
        <f t="shared" si="227"/>
        <v>-1.4014167175217978</v>
      </c>
      <c r="N456" s="16">
        <f t="shared" si="228"/>
        <v>-1.4213976491836775</v>
      </c>
      <c r="O456" s="16">
        <f t="shared" si="219"/>
        <v>-1.5049144169384157</v>
      </c>
      <c r="P456" s="16">
        <f t="shared" si="220"/>
        <v>-1.1429006322989108</v>
      </c>
      <c r="Q456" s="16">
        <f t="shared" si="207"/>
        <v>0</v>
      </c>
      <c r="R456" s="16">
        <f t="shared" si="208"/>
        <v>0</v>
      </c>
    </row>
    <row r="457" spans="1:18" x14ac:dyDescent="0.3">
      <c r="A457" s="16">
        <v>187</v>
      </c>
      <c r="B457" s="16" t="str">
        <f t="shared" si="206"/>
        <v>2020-10-29</v>
      </c>
      <c r="C457" s="16">
        <f t="shared" si="229"/>
        <v>-0.18169877568504589</v>
      </c>
      <c r="D457" s="16">
        <f t="shared" si="230"/>
        <v>-0.24338335066388336</v>
      </c>
      <c r="E457" s="16">
        <f t="shared" si="221"/>
        <v>-0.13837753329321245</v>
      </c>
      <c r="F457" s="16">
        <f t="shared" si="222"/>
        <v>-0.18812600187155565</v>
      </c>
      <c r="G457" s="16">
        <f t="shared" si="225"/>
        <v>-0.28820210040454342</v>
      </c>
      <c r="H457" s="16">
        <f t="shared" si="226"/>
        <v>-0.38634365648820551</v>
      </c>
      <c r="I457" s="16">
        <f t="shared" ref="I457:I488" si="231">IF(J457=0,0,VLOOKUP($A457,$A$15:$AR$265,I$267,))</f>
        <v>-0.28217408013913925</v>
      </c>
      <c r="J457" s="16">
        <f t="shared" ref="J457:J488" si="232">VLOOKUP($A457,$A$15:$AR$265,J$267,)</f>
        <v>-0.36922239349100966</v>
      </c>
      <c r="K457" s="16">
        <f t="shared" si="223"/>
        <v>-0.60034716351560036</v>
      </c>
      <c r="L457" s="16">
        <f t="shared" si="224"/>
        <v>-0.61264877759892367</v>
      </c>
      <c r="M457" s="16">
        <f t="shared" si="227"/>
        <v>-0.62529341988982523</v>
      </c>
      <c r="N457" s="16">
        <f t="shared" si="228"/>
        <v>-0.63420864470142546</v>
      </c>
      <c r="O457" s="16">
        <f t="shared" si="219"/>
        <v>-0.72492439568732792</v>
      </c>
      <c r="P457" s="16">
        <f t="shared" si="220"/>
        <v>-0.55054064262702695</v>
      </c>
      <c r="Q457" s="16">
        <f t="shared" si="207"/>
        <v>0</v>
      </c>
      <c r="R457" s="16">
        <f t="shared" si="208"/>
        <v>0</v>
      </c>
    </row>
    <row r="458" spans="1:18" x14ac:dyDescent="0.3">
      <c r="A458" s="16">
        <v>188</v>
      </c>
      <c r="B458" s="16" t="str">
        <f t="shared" si="206"/>
        <v>2020-10-30</v>
      </c>
      <c r="C458" s="16">
        <f t="shared" si="229"/>
        <v>-4.1189945768156377E-2</v>
      </c>
      <c r="D458" s="16">
        <f t="shared" si="230"/>
        <v>-5.5173442841985047E-2</v>
      </c>
      <c r="E458" s="16">
        <f t="shared" si="221"/>
        <v>1.0565826568626591E-2</v>
      </c>
      <c r="F458" s="16">
        <f t="shared" si="222"/>
        <v>1.4364374487093689E-2</v>
      </c>
      <c r="G458" s="16">
        <f t="shared" si="225"/>
        <v>-0.15476108954614531</v>
      </c>
      <c r="H458" s="16">
        <f t="shared" si="226"/>
        <v>-0.20746193429343165</v>
      </c>
      <c r="I458" s="16">
        <f t="shared" si="231"/>
        <v>-0.14334684263721797</v>
      </c>
      <c r="J458" s="16">
        <f t="shared" si="232"/>
        <v>-0.18756812926188912</v>
      </c>
      <c r="K458" s="16">
        <f t="shared" si="223"/>
        <v>-0.46714276663495369</v>
      </c>
      <c r="L458" s="16">
        <f t="shared" si="224"/>
        <v>-0.47671491153076251</v>
      </c>
      <c r="M458" s="16">
        <f t="shared" si="227"/>
        <v>-0.49591349386480843</v>
      </c>
      <c r="N458" s="16">
        <f t="shared" si="228"/>
        <v>-0.50298406288773201</v>
      </c>
      <c r="O458" s="16">
        <f t="shared" si="219"/>
        <v>-0.61487808775790498</v>
      </c>
      <c r="P458" s="16">
        <f t="shared" si="220"/>
        <v>-0.46696645827535627</v>
      </c>
      <c r="Q458" s="16">
        <f t="shared" si="207"/>
        <v>0</v>
      </c>
      <c r="R458" s="16">
        <f t="shared" si="208"/>
        <v>0</v>
      </c>
    </row>
    <row r="459" spans="1:18" x14ac:dyDescent="0.3">
      <c r="A459" s="16">
        <v>189</v>
      </c>
      <c r="B459" s="16" t="str">
        <f t="shared" si="206"/>
        <v>2020-11-03</v>
      </c>
      <c r="C459" s="16">
        <f t="shared" si="229"/>
        <v>0.16152255344467292</v>
      </c>
      <c r="D459" s="16">
        <f t="shared" si="230"/>
        <v>0.2163575407535677</v>
      </c>
      <c r="E459" s="16">
        <f t="shared" si="221"/>
        <v>0.22508666770437813</v>
      </c>
      <c r="F459" s="16">
        <f t="shared" si="222"/>
        <v>0.30600816376810724</v>
      </c>
      <c r="G459" s="16">
        <f t="shared" si="225"/>
        <v>3.8056462984794592E-2</v>
      </c>
      <c r="H459" s="16">
        <f t="shared" si="226"/>
        <v>5.1015842847486073E-2</v>
      </c>
      <c r="I459" s="16">
        <f t="shared" si="231"/>
        <v>5.7011427194648689E-2</v>
      </c>
      <c r="J459" s="16">
        <f t="shared" si="232"/>
        <v>7.4598969525361727E-2</v>
      </c>
      <c r="K459" s="16">
        <f t="shared" si="223"/>
        <v>-0.27465647367288071</v>
      </c>
      <c r="L459" s="16">
        <f t="shared" si="224"/>
        <v>-0.28028441388804659</v>
      </c>
      <c r="M459" s="16">
        <f t="shared" si="227"/>
        <v>-0.30878146010060803</v>
      </c>
      <c r="N459" s="16">
        <f t="shared" si="228"/>
        <v>-0.31318396306463431</v>
      </c>
      <c r="O459" s="16">
        <f t="shared" si="219"/>
        <v>-0.45481311932753599</v>
      </c>
      <c r="P459" s="16">
        <f t="shared" si="220"/>
        <v>-0.34540582228906408</v>
      </c>
      <c r="Q459" s="16">
        <f t="shared" si="207"/>
        <v>0</v>
      </c>
      <c r="R459" s="16">
        <f t="shared" si="208"/>
        <v>0</v>
      </c>
    </row>
    <row r="460" spans="1:18" x14ac:dyDescent="0.3">
      <c r="A460" s="16">
        <v>190</v>
      </c>
      <c r="B460" s="16" t="str">
        <f t="shared" si="206"/>
        <v>2020-11-04</v>
      </c>
      <c r="C460" s="16">
        <f t="shared" si="229"/>
        <v>0.76321769799930905</v>
      </c>
      <c r="D460" s="16">
        <f t="shared" si="230"/>
        <v>1.0223210361473865</v>
      </c>
      <c r="E460" s="16">
        <f t="shared" si="221"/>
        <v>0.82172109429204809</v>
      </c>
      <c r="F460" s="16">
        <f t="shared" si="222"/>
        <v>1.1171401920796145</v>
      </c>
      <c r="G460" s="16">
        <f t="shared" si="225"/>
        <v>0.64399229897452415</v>
      </c>
      <c r="H460" s="16">
        <f t="shared" si="226"/>
        <v>0.86329120844998886</v>
      </c>
      <c r="I460" s="16">
        <f t="shared" si="231"/>
        <v>0.65971552719826931</v>
      </c>
      <c r="J460" s="16">
        <f t="shared" si="232"/>
        <v>0.8632321787147097</v>
      </c>
      <c r="K460" s="16">
        <f t="shared" si="223"/>
        <v>0.3314213307035061</v>
      </c>
      <c r="L460" s="16">
        <f t="shared" si="224"/>
        <v>0.33821243018238301</v>
      </c>
      <c r="M460" s="16">
        <f t="shared" si="227"/>
        <v>0.29959102678915883</v>
      </c>
      <c r="N460" s="16">
        <f t="shared" si="228"/>
        <v>0.30386249562347684</v>
      </c>
      <c r="O460" s="16">
        <f t="shared" si="219"/>
        <v>0.16515953841958719</v>
      </c>
      <c r="P460" s="16">
        <f t="shared" si="220"/>
        <v>0.12542968474842311</v>
      </c>
      <c r="Q460" s="16">
        <f t="shared" si="207"/>
        <v>0</v>
      </c>
      <c r="R460" s="16">
        <f t="shared" si="208"/>
        <v>0</v>
      </c>
    </row>
    <row r="461" spans="1:18" x14ac:dyDescent="0.3">
      <c r="A461" s="16">
        <v>191</v>
      </c>
      <c r="B461" s="16" t="str">
        <f t="shared" si="206"/>
        <v>2020-11-05</v>
      </c>
      <c r="C461" s="16">
        <f t="shared" si="229"/>
        <v>0.8262681391904465</v>
      </c>
      <c r="D461" s="16">
        <f t="shared" si="230"/>
        <v>1.1067763528113508</v>
      </c>
      <c r="E461" s="16">
        <f t="shared" si="221"/>
        <v>0.83585130267142915</v>
      </c>
      <c r="F461" s="16">
        <f t="shared" si="222"/>
        <v>1.1363503885960695</v>
      </c>
      <c r="G461" s="16">
        <f t="shared" si="225"/>
        <v>0.74803605645829307</v>
      </c>
      <c r="H461" s="16">
        <f t="shared" si="226"/>
        <v>1.0027650209053045</v>
      </c>
      <c r="I461" s="16">
        <f t="shared" si="231"/>
        <v>0.73251919624820871</v>
      </c>
      <c r="J461" s="16">
        <f t="shared" si="232"/>
        <v>0.9584951629274735</v>
      </c>
      <c r="K461" s="16">
        <f t="shared" si="223"/>
        <v>0.4368374481117705</v>
      </c>
      <c r="L461" s="16">
        <f t="shared" si="224"/>
        <v>0.44578861175572954</v>
      </c>
      <c r="M461" s="16">
        <f t="shared" si="227"/>
        <v>0.4271890566288441</v>
      </c>
      <c r="N461" s="16">
        <f t="shared" si="228"/>
        <v>0.43327977557095709</v>
      </c>
      <c r="O461" s="16">
        <f t="shared" si="219"/>
        <v>0.40489245953401465</v>
      </c>
      <c r="P461" s="16">
        <f t="shared" si="220"/>
        <v>0.30749379686049172</v>
      </c>
      <c r="Q461" s="16">
        <f t="shared" si="207"/>
        <v>0</v>
      </c>
      <c r="R461" s="16">
        <f t="shared" si="208"/>
        <v>0</v>
      </c>
    </row>
    <row r="462" spans="1:18" x14ac:dyDescent="0.3">
      <c r="A462" s="16">
        <v>192</v>
      </c>
      <c r="B462" s="16" t="str">
        <f t="shared" si="206"/>
        <v>2020-11-06</v>
      </c>
      <c r="C462" s="16">
        <f t="shared" si="229"/>
        <v>7.3046962648525948E-2</v>
      </c>
      <c r="D462" s="16">
        <f t="shared" si="230"/>
        <v>9.7845538354284986E-2</v>
      </c>
      <c r="E462" s="16">
        <f t="shared" si="221"/>
        <v>6.2387254261640379E-2</v>
      </c>
      <c r="F462" s="16">
        <f t="shared" si="222"/>
        <v>8.4816259060763816E-2</v>
      </c>
      <c r="G462" s="16">
        <f t="shared" si="225"/>
        <v>1.1777645656753322E-2</v>
      </c>
      <c r="H462" s="16">
        <f t="shared" si="226"/>
        <v>1.5788291207681906E-2</v>
      </c>
      <c r="I462" s="16">
        <f t="shared" si="231"/>
        <v>-1.666615849778097E-2</v>
      </c>
      <c r="J462" s="16">
        <f t="shared" si="232"/>
        <v>-2.1807527210922197E-2</v>
      </c>
      <c r="K462" s="16">
        <f t="shared" si="223"/>
        <v>-0.2988530891431509</v>
      </c>
      <c r="L462" s="16">
        <f t="shared" si="224"/>
        <v>-0.30497683818981819</v>
      </c>
      <c r="M462" s="16">
        <f t="shared" si="227"/>
        <v>-0.29932275057257485</v>
      </c>
      <c r="N462" s="16">
        <f t="shared" si="228"/>
        <v>-0.30359039441416724</v>
      </c>
      <c r="O462" s="16">
        <f t="shared" si="219"/>
        <v>-0.27521866423797547</v>
      </c>
      <c r="P462" s="16">
        <f t="shared" si="220"/>
        <v>-0.20901360358946963</v>
      </c>
      <c r="Q462" s="16">
        <f t="shared" si="207"/>
        <v>0</v>
      </c>
      <c r="R462" s="16">
        <f t="shared" si="208"/>
        <v>0</v>
      </c>
    </row>
    <row r="463" spans="1:18" x14ac:dyDescent="0.3">
      <c r="A463" s="16">
        <v>193</v>
      </c>
      <c r="B463" s="16" t="str">
        <f t="shared" ref="B463:B519" si="233">VLOOKUP(A463,$A$15:$AR$265,2,)</f>
        <v>2020-11-09</v>
      </c>
      <c r="C463" s="16">
        <f t="shared" si="229"/>
        <v>1.2074545301222166</v>
      </c>
      <c r="D463" s="16">
        <f t="shared" si="230"/>
        <v>1.6173709933237392</v>
      </c>
      <c r="E463" s="16">
        <f t="shared" si="221"/>
        <v>1.2035424456912871</v>
      </c>
      <c r="F463" s="16">
        <f t="shared" si="222"/>
        <v>1.6362311352295347</v>
      </c>
      <c r="G463" s="16">
        <f t="shared" si="225"/>
        <v>1.140530957883648</v>
      </c>
      <c r="H463" s="16">
        <f t="shared" si="226"/>
        <v>1.5289163402634853</v>
      </c>
      <c r="I463" s="16">
        <f t="shared" si="231"/>
        <v>1.1163961350439315</v>
      </c>
      <c r="J463" s="16">
        <f t="shared" si="232"/>
        <v>1.4607948854188837</v>
      </c>
      <c r="K463" s="16">
        <f t="shared" si="223"/>
        <v>0.82971093190153766</v>
      </c>
      <c r="L463" s="16">
        <f t="shared" si="224"/>
        <v>0.84671240089357369</v>
      </c>
      <c r="M463" s="16">
        <f t="shared" si="227"/>
        <v>0.82618169378761408</v>
      </c>
      <c r="N463" s="16">
        <f t="shared" si="228"/>
        <v>0.83796111653708594</v>
      </c>
      <c r="O463" s="16">
        <f t="shared" si="219"/>
        <v>0.83481888564573481</v>
      </c>
      <c r="P463" s="16">
        <f t="shared" si="220"/>
        <v>0.63399952948861071</v>
      </c>
      <c r="Q463" s="16">
        <f t="shared" ref="Q463:Q521" si="234">IF(R463=0,0,VLOOKUP($A463,$A$15:$AR$265,Q$267,))</f>
        <v>0</v>
      </c>
      <c r="R463" s="16">
        <f t="shared" ref="R463:R502" si="235">VLOOKUP($A463,$A$15:$AR$265,R$267,)</f>
        <v>0</v>
      </c>
    </row>
    <row r="464" spans="1:18" x14ac:dyDescent="0.3">
      <c r="A464" s="16">
        <v>194</v>
      </c>
      <c r="B464" s="16" t="str">
        <f t="shared" si="233"/>
        <v>2020-11-10</v>
      </c>
      <c r="C464" s="16">
        <f t="shared" si="229"/>
        <v>0.69694486097182562</v>
      </c>
      <c r="D464" s="16">
        <f t="shared" si="230"/>
        <v>0.93354935855661725</v>
      </c>
      <c r="E464" s="16">
        <f t="shared" si="221"/>
        <v>0.68459824659595014</v>
      </c>
      <c r="F464" s="16">
        <f t="shared" si="222"/>
        <v>0.9307199511027181</v>
      </c>
      <c r="G464" s="16">
        <f t="shared" si="225"/>
        <v>0.63708910779174843</v>
      </c>
      <c r="H464" s="16">
        <f t="shared" si="226"/>
        <v>0.85403727130224738</v>
      </c>
      <c r="I464" s="16">
        <f t="shared" si="231"/>
        <v>0.60756805830851235</v>
      </c>
      <c r="J464" s="16">
        <f t="shared" si="232"/>
        <v>0.79499765742742512</v>
      </c>
      <c r="K464" s="16">
        <f t="shared" si="223"/>
        <v>0.32650569578739663</v>
      </c>
      <c r="L464" s="16">
        <f t="shared" si="224"/>
        <v>0.33319606980709354</v>
      </c>
      <c r="M464" s="16">
        <f t="shared" si="227"/>
        <v>0.32680092852909937</v>
      </c>
      <c r="N464" s="16">
        <f t="shared" si="228"/>
        <v>0.33146034705774785</v>
      </c>
      <c r="O464" s="16">
        <f t="shared" si="219"/>
        <v>0.35477173848281396</v>
      </c>
      <c r="P464" s="16">
        <f t="shared" si="220"/>
        <v>0.2694298357900472</v>
      </c>
      <c r="Q464" s="16">
        <f t="shared" si="234"/>
        <v>0</v>
      </c>
      <c r="R464" s="16">
        <f t="shared" si="235"/>
        <v>0</v>
      </c>
    </row>
    <row r="465" spans="1:18" x14ac:dyDescent="0.3">
      <c r="A465" s="16">
        <v>195</v>
      </c>
      <c r="B465" s="16" t="str">
        <f t="shared" si="233"/>
        <v>2020-11-11</v>
      </c>
      <c r="C465" s="16">
        <f t="shared" si="229"/>
        <v>0.53643748063980468</v>
      </c>
      <c r="D465" s="16">
        <f t="shared" si="230"/>
        <v>0.71855163012280565</v>
      </c>
      <c r="E465" s="16">
        <f t="shared" ref="E465:E496" si="236">IF(F465=0,0,VLOOKUP($A465,$A$15:$AR$265,E$267,))</f>
        <v>0.51565633631898322</v>
      </c>
      <c r="F465" s="16">
        <f t="shared" ref="F465:F496" si="237">VLOOKUP($A465,$A$15:$AR$265,F$267,)</f>
        <v>0.70104129321246489</v>
      </c>
      <c r="G465" s="16">
        <f t="shared" si="225"/>
        <v>0.48364954651822245</v>
      </c>
      <c r="H465" s="16">
        <f t="shared" si="226"/>
        <v>0.64834688573895904</v>
      </c>
      <c r="I465" s="16">
        <f t="shared" si="231"/>
        <v>0.44874227039146319</v>
      </c>
      <c r="J465" s="16">
        <f t="shared" si="232"/>
        <v>0.58717545939310489</v>
      </c>
      <c r="K465" s="16">
        <f t="shared" si="223"/>
        <v>0.17330274849162919</v>
      </c>
      <c r="L465" s="16">
        <f t="shared" si="224"/>
        <v>0.17685386634656991</v>
      </c>
      <c r="M465" s="16">
        <f t="shared" si="227"/>
        <v>0.17742245208896179</v>
      </c>
      <c r="N465" s="16">
        <f t="shared" si="228"/>
        <v>0.17995208217410993</v>
      </c>
      <c r="O465" s="16">
        <f t="shared" si="219"/>
        <v>0.22472688013827025</v>
      </c>
      <c r="P465" s="16">
        <f t="shared" si="220"/>
        <v>0.17066784031952104</v>
      </c>
      <c r="Q465" s="16">
        <f t="shared" si="234"/>
        <v>0</v>
      </c>
      <c r="R465" s="16">
        <f t="shared" si="235"/>
        <v>0</v>
      </c>
    </row>
    <row r="466" spans="1:18" x14ac:dyDescent="0.3">
      <c r="A466" s="16">
        <v>196</v>
      </c>
      <c r="B466" s="16" t="str">
        <f t="shared" si="233"/>
        <v>2020-11-12</v>
      </c>
      <c r="C466" s="16">
        <f t="shared" si="229"/>
        <v>-0.21644514498067124</v>
      </c>
      <c r="D466" s="16">
        <f t="shared" si="230"/>
        <v>-0.28992569939843227</v>
      </c>
      <c r="E466" s="16">
        <f t="shared" si="236"/>
        <v>-0.21867036429154751</v>
      </c>
      <c r="F466" s="16">
        <f t="shared" si="237"/>
        <v>-0.29728511834936189</v>
      </c>
      <c r="G466" s="16">
        <f t="shared" si="225"/>
        <v>-0.28478224678431019</v>
      </c>
      <c r="H466" s="16">
        <f t="shared" si="226"/>
        <v>-0.38175923898937142</v>
      </c>
      <c r="I466" s="16">
        <f t="shared" si="231"/>
        <v>-0.30783985039391126</v>
      </c>
      <c r="J466" s="16">
        <f t="shared" si="232"/>
        <v>-0.40280583644786988</v>
      </c>
      <c r="K466" s="16">
        <f t="shared" si="223"/>
        <v>-0.59564959441547671</v>
      </c>
      <c r="L466" s="16">
        <f t="shared" si="224"/>
        <v>-0.6078549513900614</v>
      </c>
      <c r="M466" s="16">
        <f t="shared" si="227"/>
        <v>-0.59994370816931308</v>
      </c>
      <c r="N466" s="16">
        <f t="shared" si="228"/>
        <v>-0.60849750525481083</v>
      </c>
      <c r="O466" s="16">
        <f t="shared" si="219"/>
        <v>-0.5951731462506018</v>
      </c>
      <c r="P466" s="16">
        <f t="shared" si="220"/>
        <v>-0.45200162714965947</v>
      </c>
      <c r="Q466" s="16">
        <f t="shared" si="234"/>
        <v>0</v>
      </c>
      <c r="R466" s="16">
        <f t="shared" si="235"/>
        <v>0</v>
      </c>
    </row>
    <row r="467" spans="1:18" x14ac:dyDescent="0.3">
      <c r="A467" s="16">
        <v>197</v>
      </c>
      <c r="B467" s="16" t="str">
        <f t="shared" si="233"/>
        <v>2020-11-13</v>
      </c>
      <c r="C467" s="16">
        <f t="shared" si="229"/>
        <v>-3.0850477911045004E-2</v>
      </c>
      <c r="D467" s="16">
        <f t="shared" si="230"/>
        <v>-4.1323848524920007E-2</v>
      </c>
      <c r="E467" s="16">
        <f t="shared" si="236"/>
        <v>-3.982328030894422E-2</v>
      </c>
      <c r="F467" s="16">
        <f t="shared" si="237"/>
        <v>-5.4140251872081935E-2</v>
      </c>
      <c r="G467" s="16">
        <f t="shared" si="225"/>
        <v>-9.3533358714516623E-2</v>
      </c>
      <c r="H467" s="16">
        <f t="shared" si="226"/>
        <v>-0.12538430413472323</v>
      </c>
      <c r="I467" s="16">
        <f t="shared" si="231"/>
        <v>-0.12089991754034557</v>
      </c>
      <c r="J467" s="16">
        <f t="shared" si="232"/>
        <v>-0.15819651792645428</v>
      </c>
      <c r="K467" s="16">
        <f t="shared" si="223"/>
        <v>-0.40421141630996971</v>
      </c>
      <c r="L467" s="16">
        <f t="shared" si="224"/>
        <v>-0.4124940453514736</v>
      </c>
      <c r="M467" s="16">
        <f t="shared" si="227"/>
        <v>-0.40544597191051679</v>
      </c>
      <c r="N467" s="16">
        <f t="shared" si="228"/>
        <v>-0.41122668521016564</v>
      </c>
      <c r="O467" s="16">
        <f t="shared" si="219"/>
        <v>-0.38520860919503974</v>
      </c>
      <c r="P467" s="16">
        <f t="shared" si="220"/>
        <v>-0.29254498332978041</v>
      </c>
      <c r="Q467" s="16">
        <f t="shared" si="234"/>
        <v>0</v>
      </c>
      <c r="R467" s="16">
        <f t="shared" si="235"/>
        <v>0</v>
      </c>
    </row>
    <row r="468" spans="1:18" x14ac:dyDescent="0.3">
      <c r="A468" s="16">
        <v>198</v>
      </c>
      <c r="B468" s="16" t="str">
        <f t="shared" si="233"/>
        <v>2020-11-16</v>
      </c>
      <c r="C468" s="16">
        <f t="shared" si="229"/>
        <v>-0.49525796909063402</v>
      </c>
      <c r="D468" s="16">
        <f t="shared" si="230"/>
        <v>-0.66339216379314836</v>
      </c>
      <c r="E468" s="16">
        <f t="shared" si="236"/>
        <v>-0.51097839544449286</v>
      </c>
      <c r="F468" s="16">
        <f t="shared" si="237"/>
        <v>-0.69468157359060512</v>
      </c>
      <c r="G468" s="16">
        <f t="shared" si="225"/>
        <v>-0.55228659464731322</v>
      </c>
      <c r="H468" s="16">
        <f t="shared" si="226"/>
        <v>-0.7403569304524702</v>
      </c>
      <c r="I468" s="16">
        <f t="shared" si="231"/>
        <v>-0.58396213478796</v>
      </c>
      <c r="J468" s="16">
        <f t="shared" si="232"/>
        <v>-0.76410950647278642</v>
      </c>
      <c r="K468" s="16">
        <f t="shared" si="223"/>
        <v>-0.86277536106056019</v>
      </c>
      <c r="L468" s="16">
        <f t="shared" si="224"/>
        <v>-0.88045434778253406</v>
      </c>
      <c r="M468" s="16">
        <f t="shared" si="227"/>
        <v>-0.86095033997660764</v>
      </c>
      <c r="N468" s="16">
        <f t="shared" si="228"/>
        <v>-0.87322548247509668</v>
      </c>
      <c r="O468" s="16">
        <f t="shared" si="219"/>
        <v>-0.82524608278465195</v>
      </c>
      <c r="P468" s="16">
        <f t="shared" si="220"/>
        <v>-0.62672950647623094</v>
      </c>
      <c r="Q468" s="16">
        <f t="shared" si="234"/>
        <v>0</v>
      </c>
      <c r="R468" s="16">
        <f t="shared" si="235"/>
        <v>0</v>
      </c>
    </row>
    <row r="469" spans="1:18" x14ac:dyDescent="0.3">
      <c r="A469" s="16">
        <v>199</v>
      </c>
      <c r="B469" s="16" t="str">
        <f t="shared" si="233"/>
        <v>2020-11-17</v>
      </c>
      <c r="C469" s="16">
        <f t="shared" si="229"/>
        <v>-0.52085215637784543</v>
      </c>
      <c r="D469" s="16">
        <f t="shared" si="230"/>
        <v>-0.69767527349487846</v>
      </c>
      <c r="E469" s="16">
        <f t="shared" si="236"/>
        <v>-0.52982495877574465</v>
      </c>
      <c r="F469" s="16">
        <f t="shared" si="237"/>
        <v>-0.7203037141516363</v>
      </c>
      <c r="G469" s="16">
        <f t="shared" si="225"/>
        <v>-0.58353503718131705</v>
      </c>
      <c r="H469" s="16">
        <f t="shared" si="226"/>
        <v>-0.78224641540487849</v>
      </c>
      <c r="I469" s="16">
        <f t="shared" si="231"/>
        <v>-0.610901596007146</v>
      </c>
      <c r="J469" s="16">
        <f t="shared" si="232"/>
        <v>-0.79935956326681024</v>
      </c>
      <c r="K469" s="16">
        <f t="shared" ref="K469:K500" si="238">IF(L469=0,0,VLOOKUP($A469,$A$15:$AR$265,K$267,))</f>
        <v>-0.89421309477677013</v>
      </c>
      <c r="L469" s="16">
        <f t="shared" ref="L469:L500" si="239">VLOOKUP($A469,$A$15:$AR$265,L$267,)</f>
        <v>-0.91253626688235834</v>
      </c>
      <c r="M469" s="16">
        <f t="shared" si="227"/>
        <v>-0.89544765037731722</v>
      </c>
      <c r="N469" s="16">
        <f t="shared" si="228"/>
        <v>-0.90821464400974594</v>
      </c>
      <c r="O469" s="16">
        <f t="shared" si="219"/>
        <v>-0.87521028766184017</v>
      </c>
      <c r="P469" s="16">
        <f t="shared" si="220"/>
        <v>-0.66467460202699513</v>
      </c>
      <c r="Q469" s="16">
        <f t="shared" si="234"/>
        <v>0</v>
      </c>
      <c r="R469" s="16">
        <f t="shared" si="235"/>
        <v>0</v>
      </c>
    </row>
    <row r="470" spans="1:18" x14ac:dyDescent="0.3">
      <c r="A470" s="16">
        <v>200</v>
      </c>
      <c r="B470" s="16" t="str">
        <f t="shared" si="233"/>
        <v>2020-11-18</v>
      </c>
      <c r="C470" s="16">
        <f t="shared" si="229"/>
        <v>-1.029155714826004</v>
      </c>
      <c r="D470" s="16">
        <f t="shared" si="230"/>
        <v>-1.3785418491944839</v>
      </c>
      <c r="E470" s="16">
        <f t="shared" si="236"/>
        <v>-1.0431892351908729</v>
      </c>
      <c r="F470" s="16">
        <f t="shared" si="237"/>
        <v>-1.4182289230149991</v>
      </c>
      <c r="G470" s="16">
        <f t="shared" si="225"/>
        <v>-1.0875979041943822</v>
      </c>
      <c r="H470" s="16">
        <f t="shared" si="226"/>
        <v>-1.4579579763837922</v>
      </c>
      <c r="I470" s="16">
        <f t="shared" si="231"/>
        <v>-1.1181961990063272</v>
      </c>
      <c r="J470" s="16">
        <f t="shared" si="232"/>
        <v>-1.4631502538648617</v>
      </c>
      <c r="K470" s="16">
        <f t="shared" si="238"/>
        <v>-1.3981339934031851</v>
      </c>
      <c r="L470" s="16">
        <f t="shared" si="239"/>
        <v>-1.4267829250028674</v>
      </c>
      <c r="M470" s="16">
        <f t="shared" si="227"/>
        <v>-1.3970738664903521</v>
      </c>
      <c r="N470" s="16">
        <f t="shared" si="228"/>
        <v>-1.4169928792321904</v>
      </c>
      <c r="O470" s="16">
        <f t="shared" si="219"/>
        <v>-1.3652363329175188</v>
      </c>
      <c r="P470" s="16">
        <f t="shared" si="220"/>
        <v>-1.0368227259748091</v>
      </c>
      <c r="Q470" s="16">
        <f t="shared" si="234"/>
        <v>0</v>
      </c>
      <c r="R470" s="16">
        <f t="shared" si="235"/>
        <v>0</v>
      </c>
    </row>
    <row r="471" spans="1:18" x14ac:dyDescent="0.3">
      <c r="A471" s="16">
        <v>201</v>
      </c>
      <c r="B471" s="16" t="str">
        <f t="shared" si="233"/>
        <v>2020-11-19</v>
      </c>
      <c r="C471" s="16">
        <f t="shared" si="229"/>
        <v>-0.82525789279673134</v>
      </c>
      <c r="D471" s="16">
        <f t="shared" si="230"/>
        <v>-1.1054231397730598</v>
      </c>
      <c r="E471" s="16">
        <f t="shared" si="236"/>
        <v>-0.84097831915059018</v>
      </c>
      <c r="F471" s="16">
        <f t="shared" si="237"/>
        <v>-1.1433206321666813</v>
      </c>
      <c r="G471" s="16">
        <f t="shared" si="225"/>
        <v>-0.88228651835341054</v>
      </c>
      <c r="H471" s="16">
        <f t="shared" si="226"/>
        <v>-1.1827318367646817</v>
      </c>
      <c r="I471" s="16">
        <f t="shared" si="231"/>
        <v>-0.91396205849405732</v>
      </c>
      <c r="J471" s="16">
        <f t="shared" si="232"/>
        <v>-1.1959116111258261</v>
      </c>
      <c r="K471" s="16">
        <f t="shared" si="238"/>
        <v>-1.1927752847666575</v>
      </c>
      <c r="L471" s="16">
        <f t="shared" si="239"/>
        <v>-1.2172162451526463</v>
      </c>
      <c r="M471" s="16">
        <f t="shared" si="227"/>
        <v>-1.190950263682705</v>
      </c>
      <c r="N471" s="16">
        <f t="shared" si="228"/>
        <v>-1.2079304349150148</v>
      </c>
      <c r="O471" s="16">
        <f t="shared" si="219"/>
        <v>-1.1552460064907493</v>
      </c>
      <c r="P471" s="16">
        <f t="shared" si="220"/>
        <v>-0.87734649653044017</v>
      </c>
      <c r="Q471" s="16">
        <f t="shared" si="234"/>
        <v>0</v>
      </c>
      <c r="R471" s="16">
        <f t="shared" si="235"/>
        <v>0</v>
      </c>
    </row>
    <row r="472" spans="1:18" x14ac:dyDescent="0.3">
      <c r="A472" s="16">
        <v>202</v>
      </c>
      <c r="B472" s="16" t="str">
        <f t="shared" si="233"/>
        <v>2020-11-23</v>
      </c>
      <c r="C472" s="16">
        <f t="shared" si="229"/>
        <v>-0.22525751132693372</v>
      </c>
      <c r="D472" s="16">
        <f t="shared" si="230"/>
        <v>-0.30172975939027691</v>
      </c>
      <c r="E472" s="16">
        <f t="shared" si="236"/>
        <v>-0.24097793768079256</v>
      </c>
      <c r="F472" s="16">
        <f t="shared" si="237"/>
        <v>-0.32761254573804499</v>
      </c>
      <c r="G472" s="16">
        <f t="shared" si="225"/>
        <v>-0.28228613688361293</v>
      </c>
      <c r="H472" s="16">
        <f t="shared" si="226"/>
        <v>-0.37841312796284471</v>
      </c>
      <c r="I472" s="16">
        <f t="shared" si="231"/>
        <v>-0.3139616770242597</v>
      </c>
      <c r="J472" s="16">
        <f t="shared" si="232"/>
        <v>-0.41081619473407283</v>
      </c>
      <c r="K472" s="16">
        <f t="shared" si="238"/>
        <v>-0.59277490329685989</v>
      </c>
      <c r="L472" s="16">
        <f t="shared" si="239"/>
        <v>-0.60492135545286774</v>
      </c>
      <c r="M472" s="16">
        <f t="shared" si="227"/>
        <v>-0.59094988221290734</v>
      </c>
      <c r="N472" s="16">
        <f t="shared" si="228"/>
        <v>-0.59937544833072298</v>
      </c>
      <c r="O472" s="16">
        <f t="shared" si="219"/>
        <v>-0.55524562502095165</v>
      </c>
      <c r="P472" s="16">
        <f t="shared" si="220"/>
        <v>-0.4216788468334664</v>
      </c>
      <c r="Q472" s="16">
        <f t="shared" si="234"/>
        <v>0</v>
      </c>
      <c r="R472" s="16">
        <f t="shared" si="235"/>
        <v>0</v>
      </c>
    </row>
    <row r="473" spans="1:18" x14ac:dyDescent="0.3">
      <c r="A473" s="16">
        <v>203</v>
      </c>
      <c r="B473" s="16" t="str">
        <f t="shared" si="233"/>
        <v>2020-11-24</v>
      </c>
      <c r="C473" s="16">
        <f t="shared" si="229"/>
        <v>-0.459156020001803</v>
      </c>
      <c r="D473" s="16">
        <f t="shared" si="230"/>
        <v>-0.61503403203574336</v>
      </c>
      <c r="E473" s="16">
        <f t="shared" si="236"/>
        <v>-0.47318954036667193</v>
      </c>
      <c r="F473" s="16">
        <f t="shared" si="237"/>
        <v>-0.64330714848049375</v>
      </c>
      <c r="G473" s="16">
        <f t="shared" si="225"/>
        <v>-0.51759820937018119</v>
      </c>
      <c r="H473" s="16">
        <f t="shared" si="226"/>
        <v>-0.69385609792270297</v>
      </c>
      <c r="I473" s="16">
        <f t="shared" si="231"/>
        <v>-0.54819650418212618</v>
      </c>
      <c r="J473" s="16">
        <f t="shared" si="232"/>
        <v>-0.71731048180514267</v>
      </c>
      <c r="K473" s="16">
        <f t="shared" si="238"/>
        <v>-0.82813429857898413</v>
      </c>
      <c r="L473" s="16">
        <f t="shared" si="239"/>
        <v>-0.84510346103929379</v>
      </c>
      <c r="M473" s="16">
        <f t="shared" si="227"/>
        <v>-0.82707417166615116</v>
      </c>
      <c r="N473" s="16">
        <f t="shared" si="228"/>
        <v>-0.83886631906724007</v>
      </c>
      <c r="O473" s="16">
        <f t="shared" si="219"/>
        <v>-0.79523663809331779</v>
      </c>
      <c r="P473" s="16">
        <f t="shared" si="220"/>
        <v>-0.60393896574738326</v>
      </c>
      <c r="Q473" s="16">
        <f t="shared" si="234"/>
        <v>0</v>
      </c>
      <c r="R473" s="16">
        <f t="shared" si="235"/>
        <v>0</v>
      </c>
    </row>
    <row r="474" spans="1:18" x14ac:dyDescent="0.3">
      <c r="A474" s="16">
        <v>204</v>
      </c>
      <c r="B474" s="16" t="str">
        <f t="shared" si="233"/>
        <v>2020-11-25</v>
      </c>
      <c r="C474" s="16">
        <f t="shared" si="229"/>
        <v>-0.18695326623327446</v>
      </c>
      <c r="D474" s="16">
        <f t="shared" si="230"/>
        <v>-0.25042167830719303</v>
      </c>
      <c r="E474" s="16">
        <f t="shared" si="236"/>
        <v>-0.19761297462016003</v>
      </c>
      <c r="F474" s="16">
        <f t="shared" si="237"/>
        <v>-0.26865733149370596</v>
      </c>
      <c r="G474" s="16">
        <f t="shared" si="225"/>
        <v>-0.24822258322504709</v>
      </c>
      <c r="H474" s="16">
        <f t="shared" si="226"/>
        <v>-0.33274990116831493</v>
      </c>
      <c r="I474" s="16">
        <f t="shared" si="231"/>
        <v>-0.27666638737958138</v>
      </c>
      <c r="J474" s="16">
        <f t="shared" si="232"/>
        <v>-0.36201562417224614</v>
      </c>
      <c r="K474" s="16">
        <f t="shared" si="238"/>
        <v>-0.55885331802495131</v>
      </c>
      <c r="L474" s="16">
        <f t="shared" si="239"/>
        <v>-0.57030468860738104</v>
      </c>
      <c r="M474" s="16">
        <f t="shared" si="227"/>
        <v>-0.55932297945437526</v>
      </c>
      <c r="N474" s="16">
        <f t="shared" si="228"/>
        <v>-0.56729761975205895</v>
      </c>
      <c r="O474" s="16">
        <f t="shared" si="219"/>
        <v>-0.53521889311977588</v>
      </c>
      <c r="P474" s="16">
        <f t="shared" si="220"/>
        <v>-0.40646963340902542</v>
      </c>
      <c r="Q474" s="16">
        <f t="shared" si="234"/>
        <v>0</v>
      </c>
      <c r="R474" s="16">
        <f t="shared" si="235"/>
        <v>0</v>
      </c>
    </row>
    <row r="475" spans="1:18" x14ac:dyDescent="0.3">
      <c r="A475" s="16">
        <v>205</v>
      </c>
      <c r="B475" s="16" t="str">
        <f t="shared" si="233"/>
        <v>2020-11-26</v>
      </c>
      <c r="C475" s="16">
        <f t="shared" si="229"/>
        <v>-0.20017403928650168</v>
      </c>
      <c r="D475" s="16">
        <f t="shared" si="230"/>
        <v>-0.26813074669210479</v>
      </c>
      <c r="E475" s="16">
        <f t="shared" si="236"/>
        <v>-0.23107657867232945</v>
      </c>
      <c r="F475" s="16">
        <f t="shared" si="237"/>
        <v>-0.31415152327994017</v>
      </c>
      <c r="G475" s="16">
        <f t="shared" si="225"/>
        <v>-0.24448062478452215</v>
      </c>
      <c r="H475" s="16">
        <f t="shared" si="226"/>
        <v>-0.32773369238874656</v>
      </c>
      <c r="I475" s="16">
        <f t="shared" si="231"/>
        <v>-0.28585134678491642</v>
      </c>
      <c r="J475" s="16">
        <f t="shared" si="232"/>
        <v>-0.37403406574591347</v>
      </c>
      <c r="K475" s="16">
        <f t="shared" si="238"/>
        <v>-0.55454348718430424</v>
      </c>
      <c r="L475" s="16">
        <f t="shared" si="239"/>
        <v>-0.56590654573831434</v>
      </c>
      <c r="M475" s="16">
        <f t="shared" si="227"/>
        <v>-0.54583443709142898</v>
      </c>
      <c r="N475" s="16">
        <f t="shared" si="228"/>
        <v>-0.55361676225557477</v>
      </c>
      <c r="O475" s="16">
        <f t="shared" si="219"/>
        <v>-0.47532976100711366</v>
      </c>
      <c r="P475" s="16">
        <f t="shared" si="220"/>
        <v>-0.36098709553910235</v>
      </c>
      <c r="Q475" s="16">
        <f t="shared" si="234"/>
        <v>0</v>
      </c>
      <c r="R475" s="16">
        <f t="shared" si="235"/>
        <v>0</v>
      </c>
    </row>
    <row r="476" spans="1:18" x14ac:dyDescent="0.3">
      <c r="A476" s="16">
        <v>206</v>
      </c>
      <c r="B476" s="16" t="str">
        <f t="shared" si="233"/>
        <v>2020-11-27</v>
      </c>
      <c r="C476" s="16">
        <f t="shared" si="229"/>
        <v>5.2539604335429146E-2</v>
      </c>
      <c r="D476" s="16">
        <f t="shared" si="230"/>
        <v>7.0376175609882505E-2</v>
      </c>
      <c r="E476" s="16">
        <f t="shared" si="236"/>
        <v>3.344540687252362E-2</v>
      </c>
      <c r="F476" s="16">
        <f t="shared" si="237"/>
        <v>4.5469452490984281E-2</v>
      </c>
      <c r="G476" s="16">
        <f t="shared" si="225"/>
        <v>-1.6619278444807151E-3</v>
      </c>
      <c r="H476" s="16">
        <f t="shared" si="226"/>
        <v>-2.2278646802191006E-3</v>
      </c>
      <c r="I476" s="16">
        <f t="shared" si="231"/>
        <v>-3.5491932543948224E-2</v>
      </c>
      <c r="J476" s="16">
        <f t="shared" si="232"/>
        <v>-4.6440893072234951E-2</v>
      </c>
      <c r="K476" s="16">
        <f t="shared" si="238"/>
        <v>-0.31205604981312618</v>
      </c>
      <c r="L476" s="16">
        <f t="shared" si="239"/>
        <v>-0.31845033853548416</v>
      </c>
      <c r="M476" s="16">
        <f t="shared" si="227"/>
        <v>-0.30870125891812705</v>
      </c>
      <c r="N476" s="16">
        <f t="shared" si="228"/>
        <v>-0.3131026184004706</v>
      </c>
      <c r="O476" s="16">
        <f t="shared" si="219"/>
        <v>-0.26526364816764669</v>
      </c>
      <c r="P476" s="16">
        <f t="shared" si="220"/>
        <v>-0.2014533104370716</v>
      </c>
      <c r="Q476" s="16">
        <f t="shared" si="234"/>
        <v>0</v>
      </c>
      <c r="R476" s="16">
        <f t="shared" si="235"/>
        <v>0</v>
      </c>
    </row>
    <row r="477" spans="1:18" x14ac:dyDescent="0.3">
      <c r="A477" s="16">
        <v>207</v>
      </c>
      <c r="B477" s="16" t="str">
        <f t="shared" si="233"/>
        <v>2020-11-30</v>
      </c>
      <c r="C477" s="16">
        <f t="shared" si="229"/>
        <v>0.10897802239030341</v>
      </c>
      <c r="D477" s="16">
        <f t="shared" si="230"/>
        <v>0.14597476586221528</v>
      </c>
      <c r="E477" s="16">
        <f t="shared" si="236"/>
        <v>0.13036948692528227</v>
      </c>
      <c r="F477" s="16">
        <f t="shared" si="237"/>
        <v>0.17723896182865706</v>
      </c>
      <c r="G477" s="16">
        <f t="shared" ref="G477:G508" si="240">IF(H477=0,0,VLOOKUP($A477,$A$15:$AR$265,G$267,))</f>
        <v>2.0851027222885676E-2</v>
      </c>
      <c r="H477" s="16">
        <f t="shared" ref="H477:H508" si="241">VLOOKUP($A477,$A$15:$AR$265,H$267,)</f>
        <v>2.7951434384125572E-2</v>
      </c>
      <c r="I477" s="16">
        <f t="shared" si="231"/>
        <v>1.2874858215141671E-2</v>
      </c>
      <c r="J477" s="16">
        <f t="shared" si="232"/>
        <v>1.6846642908193293E-2</v>
      </c>
      <c r="K477" s="16">
        <f t="shared" si="238"/>
        <v>-0.29067883954600049</v>
      </c>
      <c r="L477" s="16">
        <f t="shared" si="239"/>
        <v>-0.29663509140091615</v>
      </c>
      <c r="M477" s="16">
        <f t="shared" si="227"/>
        <v>-0.30568147169559268</v>
      </c>
      <c r="N477" s="16">
        <f t="shared" si="228"/>
        <v>-0.31003977605994565</v>
      </c>
      <c r="O477" s="16">
        <f t="shared" si="219"/>
        <v>-0.35504504044455132</v>
      </c>
      <c r="P477" s="16">
        <f t="shared" si="220"/>
        <v>-0.26963739376235607</v>
      </c>
      <c r="Q477" s="16">
        <f t="shared" si="234"/>
        <v>0</v>
      </c>
      <c r="R477" s="16">
        <f t="shared" si="235"/>
        <v>0</v>
      </c>
    </row>
    <row r="478" spans="1:18" x14ac:dyDescent="0.3">
      <c r="A478" s="16">
        <v>208</v>
      </c>
      <c r="B478" s="16" t="str">
        <f t="shared" si="233"/>
        <v>2020-12-01</v>
      </c>
      <c r="C478" s="16">
        <f t="shared" si="229"/>
        <v>0.68847104554680172</v>
      </c>
      <c r="D478" s="16">
        <f t="shared" si="230"/>
        <v>0.92219878350032447</v>
      </c>
      <c r="E478" s="16">
        <f t="shared" si="236"/>
        <v>0.70142802100576418</v>
      </c>
      <c r="F478" s="16">
        <f t="shared" si="237"/>
        <v>0.95360024168724344</v>
      </c>
      <c r="G478" s="16">
        <f t="shared" si="240"/>
        <v>0.60741183519124675</v>
      </c>
      <c r="H478" s="16">
        <f t="shared" si="241"/>
        <v>0.81425398729779008</v>
      </c>
      <c r="I478" s="16">
        <f t="shared" si="231"/>
        <v>0.59404946563857308</v>
      </c>
      <c r="J478" s="16">
        <f t="shared" si="232"/>
        <v>0.77730869343837361</v>
      </c>
      <c r="K478" s="16">
        <f t="shared" si="238"/>
        <v>0.29611858125362645</v>
      </c>
      <c r="L478" s="16">
        <f t="shared" si="239"/>
        <v>0.30218629795299695</v>
      </c>
      <c r="M478" s="16">
        <f t="shared" si="227"/>
        <v>0.28494040142844668</v>
      </c>
      <c r="N478" s="16">
        <f t="shared" si="228"/>
        <v>0.28900298653783391</v>
      </c>
      <c r="O478" s="16">
        <f t="shared" si="219"/>
        <v>0.25491035709537968</v>
      </c>
      <c r="P478" s="16">
        <f t="shared" si="220"/>
        <v>0.19359054908686726</v>
      </c>
      <c r="Q478" s="16">
        <f t="shared" si="234"/>
        <v>0</v>
      </c>
      <c r="R478" s="16">
        <f t="shared" si="235"/>
        <v>0</v>
      </c>
    </row>
    <row r="479" spans="1:18" x14ac:dyDescent="0.3">
      <c r="A479" s="16">
        <v>209</v>
      </c>
      <c r="B479" s="16" t="str">
        <f t="shared" si="233"/>
        <v>2020-12-02</v>
      </c>
      <c r="C479" s="16">
        <f t="shared" si="229"/>
        <v>1.0706744096669354</v>
      </c>
      <c r="D479" s="16">
        <f t="shared" si="230"/>
        <v>1.4341556475124921</v>
      </c>
      <c r="E479" s="16">
        <f t="shared" si="236"/>
        <v>1.0870051971038741</v>
      </c>
      <c r="F479" s="16">
        <f t="shared" si="237"/>
        <v>1.4777972758875937</v>
      </c>
      <c r="G479" s="16">
        <f t="shared" si="240"/>
        <v>0.98678807168798599</v>
      </c>
      <c r="H479" s="16">
        <f t="shared" si="241"/>
        <v>1.3228193384425169</v>
      </c>
      <c r="I479" s="16">
        <f t="shared" si="231"/>
        <v>0.97558019279271591</v>
      </c>
      <c r="J479" s="16">
        <f t="shared" si="232"/>
        <v>1.2765384178721539</v>
      </c>
      <c r="K479" s="16">
        <f t="shared" si="238"/>
        <v>0.67540017215925729</v>
      </c>
      <c r="L479" s="16">
        <f t="shared" si="239"/>
        <v>0.68923968498556787</v>
      </c>
      <c r="M479" s="16">
        <f t="shared" si="227"/>
        <v>0.66269220399183126</v>
      </c>
      <c r="N479" s="16">
        <f t="shared" si="228"/>
        <v>0.67214064818067787</v>
      </c>
      <c r="O479" s="16">
        <f t="shared" si="219"/>
        <v>0.62492871242052317</v>
      </c>
      <c r="P479" s="16">
        <f t="shared" si="220"/>
        <v>0.47459936095248934</v>
      </c>
      <c r="Q479" s="16">
        <f t="shared" si="234"/>
        <v>0</v>
      </c>
      <c r="R479" s="16">
        <f t="shared" si="235"/>
        <v>0</v>
      </c>
    </row>
    <row r="480" spans="1:18" x14ac:dyDescent="0.3">
      <c r="A480" s="16">
        <v>210</v>
      </c>
      <c r="B480" s="16" t="str">
        <f t="shared" si="233"/>
        <v>2020-12-03</v>
      </c>
      <c r="C480" s="16">
        <f t="shared" si="229"/>
        <v>0.79864000552656478</v>
      </c>
      <c r="D480" s="16">
        <f t="shared" si="230"/>
        <v>1.0697687961101385</v>
      </c>
      <c r="E480" s="16">
        <f t="shared" si="236"/>
        <v>0.78123267318371603</v>
      </c>
      <c r="F480" s="16">
        <f t="shared" si="237"/>
        <v>1.0620956729013264</v>
      </c>
      <c r="G480" s="16">
        <f t="shared" si="240"/>
        <v>0.74302494378158457</v>
      </c>
      <c r="H480" s="16">
        <f t="shared" si="241"/>
        <v>0.99604747237988989</v>
      </c>
      <c r="I480" s="16">
        <f t="shared" si="231"/>
        <v>0.71027215831223245</v>
      </c>
      <c r="J480" s="16">
        <f t="shared" si="232"/>
        <v>0.92938510224877435</v>
      </c>
      <c r="K480" s="16">
        <f t="shared" si="238"/>
        <v>0.43258350016388647</v>
      </c>
      <c r="L480" s="16">
        <f t="shared" si="239"/>
        <v>0.44144749686650614</v>
      </c>
      <c r="M480" s="16">
        <f t="shared" si="227"/>
        <v>0.4351734154189657</v>
      </c>
      <c r="N480" s="16">
        <f t="shared" si="228"/>
        <v>0.44137797268293877</v>
      </c>
      <c r="O480" s="16">
        <f t="shared" si="219"/>
        <v>0.47474439623003661</v>
      </c>
      <c r="P480" s="16">
        <f t="shared" si="220"/>
        <v>0.36054254283476461</v>
      </c>
      <c r="Q480" s="16">
        <f t="shared" si="234"/>
        <v>0</v>
      </c>
      <c r="R480" s="16">
        <f t="shared" si="235"/>
        <v>0</v>
      </c>
    </row>
    <row r="481" spans="1:18" x14ac:dyDescent="0.3">
      <c r="A481" s="16">
        <v>211</v>
      </c>
      <c r="B481" s="16" t="str">
        <f t="shared" si="233"/>
        <v>2020-12-04</v>
      </c>
      <c r="C481" s="16">
        <f t="shared" si="229"/>
        <v>1.4408435985284989</v>
      </c>
      <c r="D481" s="16">
        <f t="shared" si="230"/>
        <v>1.9299928767837842</v>
      </c>
      <c r="E481" s="16">
        <f t="shared" si="236"/>
        <v>1.4268100781636299</v>
      </c>
      <c r="F481" s="16">
        <f t="shared" si="237"/>
        <v>1.9397662976561512</v>
      </c>
      <c r="G481" s="16">
        <f t="shared" si="240"/>
        <v>1.3824014091601207</v>
      </c>
      <c r="H481" s="16">
        <f t="shared" si="241"/>
        <v>1.8531510159006088</v>
      </c>
      <c r="I481" s="16">
        <f t="shared" si="231"/>
        <v>1.3518031143481757</v>
      </c>
      <c r="J481" s="16">
        <f t="shared" si="232"/>
        <v>1.7688229236438788</v>
      </c>
      <c r="K481" s="16">
        <f t="shared" si="238"/>
        <v>1.0718653199513177</v>
      </c>
      <c r="L481" s="16">
        <f t="shared" si="239"/>
        <v>1.09382873431664</v>
      </c>
      <c r="M481" s="16">
        <f t="shared" si="227"/>
        <v>1.0729254468641507</v>
      </c>
      <c r="N481" s="16">
        <f t="shared" si="228"/>
        <v>1.0882228596636745</v>
      </c>
      <c r="O481" s="16">
        <f t="shared" si="219"/>
        <v>1.1047629804369841</v>
      </c>
      <c r="P481" s="16">
        <f t="shared" si="220"/>
        <v>0.83900738451994517</v>
      </c>
      <c r="Q481" s="16">
        <f t="shared" si="234"/>
        <v>0</v>
      </c>
      <c r="R481" s="16">
        <f t="shared" si="235"/>
        <v>0</v>
      </c>
    </row>
    <row r="482" spans="1:18" x14ac:dyDescent="0.3">
      <c r="A482" s="16">
        <v>212</v>
      </c>
      <c r="B482" s="16" t="str">
        <f t="shared" si="233"/>
        <v>2020-12-07</v>
      </c>
      <c r="C482" s="16">
        <f t="shared" si="229"/>
        <v>0.52863954776286448</v>
      </c>
      <c r="D482" s="16">
        <f t="shared" si="230"/>
        <v>0.70810639170726708</v>
      </c>
      <c r="E482" s="16">
        <f t="shared" si="236"/>
        <v>0.51123221542001573</v>
      </c>
      <c r="F482" s="16">
        <f t="shared" si="237"/>
        <v>0.69502664504876643</v>
      </c>
      <c r="G482" s="16">
        <f t="shared" si="240"/>
        <v>0.47302448601788427</v>
      </c>
      <c r="H482" s="16">
        <f t="shared" si="241"/>
        <v>0.63410366989026445</v>
      </c>
      <c r="I482" s="16">
        <f t="shared" si="231"/>
        <v>0.44027170054853215</v>
      </c>
      <c r="J482" s="16">
        <f t="shared" si="232"/>
        <v>0.57609179051006076</v>
      </c>
      <c r="K482" s="16">
        <f t="shared" si="238"/>
        <v>0.16258304240018617</v>
      </c>
      <c r="L482" s="16">
        <f t="shared" si="239"/>
        <v>0.1659145045368399</v>
      </c>
      <c r="M482" s="16">
        <f t="shared" si="227"/>
        <v>0.16517295765526541</v>
      </c>
      <c r="N482" s="16">
        <f t="shared" si="228"/>
        <v>0.1675279385385651</v>
      </c>
      <c r="O482" s="16">
        <f t="shared" si="219"/>
        <v>0.20474393846633632</v>
      </c>
      <c r="P482" s="16">
        <f t="shared" si="220"/>
        <v>0.15549188319200011</v>
      </c>
      <c r="Q482" s="16">
        <f t="shared" si="234"/>
        <v>0</v>
      </c>
      <c r="R482" s="16">
        <f t="shared" si="235"/>
        <v>0</v>
      </c>
    </row>
    <row r="483" spans="1:18" x14ac:dyDescent="0.3">
      <c r="A483" s="16">
        <v>213</v>
      </c>
      <c r="B483" s="16" t="str">
        <f t="shared" si="233"/>
        <v>2020-12-08</v>
      </c>
      <c r="C483" s="16">
        <f t="shared" si="229"/>
        <v>0.35863947146896535</v>
      </c>
      <c r="D483" s="16">
        <f t="shared" si="230"/>
        <v>0.48039330984674788</v>
      </c>
      <c r="E483" s="16">
        <f t="shared" si="236"/>
        <v>0.34123213912611661</v>
      </c>
      <c r="F483" s="16">
        <f t="shared" si="237"/>
        <v>0.46390939711181833</v>
      </c>
      <c r="G483" s="16">
        <f t="shared" si="240"/>
        <v>0.30302440972398514</v>
      </c>
      <c r="H483" s="16">
        <f t="shared" si="241"/>
        <v>0.40621341167747771</v>
      </c>
      <c r="I483" s="16">
        <f t="shared" si="231"/>
        <v>0.27027162425463302</v>
      </c>
      <c r="J483" s="16">
        <f t="shared" si="232"/>
        <v>0.35364813079497626</v>
      </c>
      <c r="K483" s="16">
        <f t="shared" si="238"/>
        <v>-7.4170338937129543E-3</v>
      </c>
      <c r="L483" s="16">
        <f t="shared" si="239"/>
        <v>-7.5690151041663866E-3</v>
      </c>
      <c r="M483" s="16">
        <f t="shared" si="227"/>
        <v>-4.8271186386337206E-3</v>
      </c>
      <c r="N483" s="16">
        <f t="shared" si="228"/>
        <v>-4.8959420845341561E-3</v>
      </c>
      <c r="O483" s="16">
        <f t="shared" si="219"/>
        <v>3.474386217243719E-2</v>
      </c>
      <c r="P483" s="16">
        <f t="shared" si="220"/>
        <v>2.6386073253366702E-2</v>
      </c>
      <c r="Q483" s="16">
        <f t="shared" si="234"/>
        <v>0</v>
      </c>
      <c r="R483" s="16">
        <f t="shared" si="235"/>
        <v>0</v>
      </c>
    </row>
    <row r="484" spans="1:18" x14ac:dyDescent="0.3">
      <c r="A484" s="16">
        <v>214</v>
      </c>
      <c r="B484" s="16" t="str">
        <f t="shared" si="233"/>
        <v>2020-12-09</v>
      </c>
      <c r="C484" s="16">
        <f t="shared" si="229"/>
        <v>2.3554626137528345E-2</v>
      </c>
      <c r="D484" s="16">
        <f t="shared" si="230"/>
        <v>3.1551141780525233E-2</v>
      </c>
      <c r="E484" s="16">
        <f t="shared" si="236"/>
        <v>2.1329406826652075E-2</v>
      </c>
      <c r="F484" s="16">
        <f t="shared" si="237"/>
        <v>2.8997597609197612E-2</v>
      </c>
      <c r="G484" s="16">
        <f t="shared" si="240"/>
        <v>-4.4782475666110599E-2</v>
      </c>
      <c r="H484" s="16">
        <f t="shared" si="241"/>
        <v>-6.0032266840365139E-2</v>
      </c>
      <c r="I484" s="16">
        <f t="shared" si="231"/>
        <v>-6.7840079275711673E-2</v>
      </c>
      <c r="J484" s="16">
        <f t="shared" si="232"/>
        <v>-8.8768169041064895E-2</v>
      </c>
      <c r="K484" s="16">
        <f t="shared" si="238"/>
        <v>-0.35564982329727712</v>
      </c>
      <c r="L484" s="16">
        <f t="shared" si="239"/>
        <v>-0.36293738479650212</v>
      </c>
      <c r="M484" s="16">
        <f t="shared" si="227"/>
        <v>-0.35994393705111349</v>
      </c>
      <c r="N484" s="16">
        <f t="shared" si="228"/>
        <v>-0.36507589752968145</v>
      </c>
      <c r="O484" s="16">
        <f t="shared" si="219"/>
        <v>-0.35517337513240221</v>
      </c>
      <c r="P484" s="16">
        <f t="shared" si="220"/>
        <v>-0.26973485697636995</v>
      </c>
      <c r="Q484" s="16">
        <f t="shared" si="234"/>
        <v>0</v>
      </c>
      <c r="R484" s="16">
        <f t="shared" si="235"/>
        <v>0</v>
      </c>
    </row>
    <row r="485" spans="1:18" x14ac:dyDescent="0.3">
      <c r="A485" s="16">
        <v>215</v>
      </c>
      <c r="B485" s="16" t="str">
        <f t="shared" si="233"/>
        <v>2020-12-10</v>
      </c>
      <c r="C485" s="16">
        <f t="shared" ref="C485:C516" si="242">IF(D485=0,0,VLOOKUP($A485,$A$15:$AR$265,C$267,))</f>
        <v>-0.3079710786550578</v>
      </c>
      <c r="D485" s="16">
        <f t="shared" ref="D485:D516" si="243">IF(A485&lt;&gt;"",I229,"")</f>
        <v>-0.41252359983186865</v>
      </c>
      <c r="E485" s="16">
        <f t="shared" si="236"/>
        <v>-0.33549984693183887</v>
      </c>
      <c r="F485" s="16">
        <f t="shared" si="237"/>
        <v>-0.4561162735721469</v>
      </c>
      <c r="G485" s="16">
        <f t="shared" si="240"/>
        <v>-0.3551047575298476</v>
      </c>
      <c r="H485" s="16">
        <f t="shared" si="241"/>
        <v>-0.47602869745870924</v>
      </c>
      <c r="I485" s="16">
        <f t="shared" si="231"/>
        <v>-0.39432101497142114</v>
      </c>
      <c r="J485" s="16">
        <f t="shared" si="232"/>
        <v>-0.5159657076927876</v>
      </c>
      <c r="K485" s="16">
        <f t="shared" si="238"/>
        <v>-0.6652622643742383</v>
      </c>
      <c r="L485" s="16">
        <f t="shared" si="239"/>
        <v>-0.67889404301479317</v>
      </c>
      <c r="M485" s="16">
        <f t="shared" si="227"/>
        <v>-0.65808298409240606</v>
      </c>
      <c r="N485" s="16">
        <f t="shared" si="228"/>
        <v>-0.66746571156282519</v>
      </c>
      <c r="O485" s="16">
        <f t="shared" si="219"/>
        <v>-0.59531166156661897</v>
      </c>
      <c r="P485" s="16">
        <f t="shared" si="220"/>
        <v>-0.45210682199693936</v>
      </c>
      <c r="Q485" s="16">
        <f t="shared" si="234"/>
        <v>0</v>
      </c>
      <c r="R485" s="16">
        <f t="shared" si="235"/>
        <v>0</v>
      </c>
    </row>
    <row r="486" spans="1:18" x14ac:dyDescent="0.3">
      <c r="A486" s="16">
        <v>216</v>
      </c>
      <c r="B486" s="16" t="str">
        <f t="shared" si="233"/>
        <v>2020-12-11</v>
      </c>
      <c r="C486" s="16">
        <f t="shared" si="242"/>
        <v>-0.90627415732072691</v>
      </c>
      <c r="D486" s="16">
        <f t="shared" si="243"/>
        <v>-1.2139434632798096</v>
      </c>
      <c r="E486" s="16">
        <f t="shared" si="236"/>
        <v>-0.93886360269554459</v>
      </c>
      <c r="F486" s="16">
        <f t="shared" si="237"/>
        <v>-1.2763969097756791</v>
      </c>
      <c r="G486" s="16">
        <f t="shared" si="240"/>
        <v>-0.94916717900704839</v>
      </c>
      <c r="H486" s="16">
        <f t="shared" si="241"/>
        <v>-1.2723873907977847</v>
      </c>
      <c r="I486" s="16">
        <f t="shared" si="231"/>
        <v>-0.991615146336148</v>
      </c>
      <c r="J486" s="16">
        <f t="shared" si="232"/>
        <v>-1.2975200187474143</v>
      </c>
      <c r="K486" s="16">
        <f t="shared" si="238"/>
        <v>-1.2591827186112781</v>
      </c>
      <c r="L486" s="16">
        <f t="shared" si="239"/>
        <v>-1.2849844227020202</v>
      </c>
      <c r="M486" s="16">
        <f t="shared" si="227"/>
        <v>-1.2497087743472797</v>
      </c>
      <c r="N486" s="16">
        <f t="shared" si="228"/>
        <v>-1.2675267048067087</v>
      </c>
      <c r="O486" s="16">
        <f t="shared" si="219"/>
        <v>-1.1753373746438456</v>
      </c>
      <c r="P486" s="16">
        <f t="shared" si="220"/>
        <v>-0.89260479767200174</v>
      </c>
      <c r="Q486" s="16">
        <f t="shared" si="234"/>
        <v>0</v>
      </c>
      <c r="R486" s="16">
        <f t="shared" si="235"/>
        <v>0</v>
      </c>
    </row>
    <row r="487" spans="1:18" x14ac:dyDescent="0.3">
      <c r="A487" s="16">
        <v>217</v>
      </c>
      <c r="B487" s="16" t="str">
        <f t="shared" si="233"/>
        <v>2020-12-14</v>
      </c>
      <c r="C487" s="16">
        <f t="shared" si="242"/>
        <v>-0.87525903720593234</v>
      </c>
      <c r="D487" s="16">
        <f t="shared" si="243"/>
        <v>-1.1723990784796277</v>
      </c>
      <c r="E487" s="16">
        <f t="shared" si="236"/>
        <v>-0.89097946355979118</v>
      </c>
      <c r="F487" s="16">
        <f t="shared" si="237"/>
        <v>-1.2112978186567276</v>
      </c>
      <c r="G487" s="16">
        <f t="shared" si="240"/>
        <v>-0.93228766276261155</v>
      </c>
      <c r="H487" s="16">
        <f t="shared" si="241"/>
        <v>-1.2497598873324249</v>
      </c>
      <c r="I487" s="16">
        <f t="shared" si="231"/>
        <v>-0.96396320290325832</v>
      </c>
      <c r="J487" s="16">
        <f t="shared" si="232"/>
        <v>-1.2613376850123841</v>
      </c>
      <c r="K487" s="16">
        <f t="shared" si="238"/>
        <v>-1.2427764291758585</v>
      </c>
      <c r="L487" s="16">
        <f t="shared" si="239"/>
        <v>-1.2682419547128585</v>
      </c>
      <c r="M487" s="16">
        <f t="shared" si="227"/>
        <v>-1.240951408091906</v>
      </c>
      <c r="N487" s="16">
        <f t="shared" si="228"/>
        <v>-1.2586444789471223</v>
      </c>
      <c r="O487" s="16">
        <f t="shared" si="219"/>
        <v>-1.2052471508999503</v>
      </c>
      <c r="P487" s="16">
        <f t="shared" si="220"/>
        <v>-0.91531964564625701</v>
      </c>
      <c r="Q487" s="16">
        <f t="shared" si="234"/>
        <v>0</v>
      </c>
      <c r="R487" s="16">
        <f t="shared" si="235"/>
        <v>0</v>
      </c>
    </row>
    <row r="488" spans="1:18" x14ac:dyDescent="0.3">
      <c r="A488" s="16">
        <v>218</v>
      </c>
      <c r="B488" s="16" t="str">
        <f t="shared" si="233"/>
        <v>2020-12-15</v>
      </c>
      <c r="C488" s="16">
        <f t="shared" si="242"/>
        <v>7.4741725733566966E-2</v>
      </c>
      <c r="D488" s="16">
        <f t="shared" si="243"/>
        <v>0.10011565336559208</v>
      </c>
      <c r="E488" s="16">
        <f t="shared" si="236"/>
        <v>5.9021299379708125E-2</v>
      </c>
      <c r="F488" s="16">
        <f t="shared" si="237"/>
        <v>8.0240200943900275E-2</v>
      </c>
      <c r="G488" s="16">
        <f t="shared" si="240"/>
        <v>1.7713100176887764E-2</v>
      </c>
      <c r="H488" s="16">
        <f t="shared" si="241"/>
        <v>2.3744948008619076E-2</v>
      </c>
      <c r="I488" s="16">
        <f t="shared" si="231"/>
        <v>-1.396243996375901E-2</v>
      </c>
      <c r="J488" s="16">
        <f t="shared" si="232"/>
        <v>-1.8269734413067246E-2</v>
      </c>
      <c r="K488" s="16">
        <f t="shared" si="238"/>
        <v>-0.2927756662363592</v>
      </c>
      <c r="L488" s="16">
        <f t="shared" si="239"/>
        <v>-0.29877488381896045</v>
      </c>
      <c r="M488" s="16">
        <f t="shared" si="227"/>
        <v>-0.29095064515240665</v>
      </c>
      <c r="N488" s="16">
        <f t="shared" si="228"/>
        <v>-0.29509892231014623</v>
      </c>
      <c r="O488" s="16">
        <f t="shared" si="219"/>
        <v>-0.25524638796045096</v>
      </c>
      <c r="P488" s="16">
        <f t="shared" si="220"/>
        <v>-0.19384574624880505</v>
      </c>
      <c r="Q488" s="16">
        <f t="shared" si="234"/>
        <v>0</v>
      </c>
      <c r="R488" s="16">
        <f t="shared" si="235"/>
        <v>0</v>
      </c>
    </row>
    <row r="489" spans="1:18" x14ac:dyDescent="0.3">
      <c r="A489" s="16">
        <v>219</v>
      </c>
      <c r="B489" s="16" t="str">
        <f t="shared" si="233"/>
        <v>2020-12-16</v>
      </c>
      <c r="C489" s="16">
        <f t="shared" si="242"/>
        <v>1.6437022876203855E-2</v>
      </c>
      <c r="D489" s="16">
        <f t="shared" si="243"/>
        <v>2.2017196799849672E-2</v>
      </c>
      <c r="E489" s="16">
        <f t="shared" si="236"/>
        <v>-4.3441214446175991E-3</v>
      </c>
      <c r="F489" s="16">
        <f t="shared" si="237"/>
        <v>-5.9058878964746084E-3</v>
      </c>
      <c r="G489" s="16">
        <f t="shared" si="240"/>
        <v>-3.635091124537837E-2</v>
      </c>
      <c r="H489" s="16">
        <f t="shared" si="241"/>
        <v>-4.8729499013034638E-2</v>
      </c>
      <c r="I489" s="16">
        <f t="shared" ref="I489:I520" si="244">IF(J489=0,0,VLOOKUP($A489,$A$15:$AR$265,I$267,))</f>
        <v>-7.1258187372137627E-2</v>
      </c>
      <c r="J489" s="16">
        <f t="shared" ref="J489:J521" si="245">VLOOKUP($A489,$A$15:$AR$265,J$267,)</f>
        <v>-9.3240734529543068E-2</v>
      </c>
      <c r="K489" s="16">
        <f t="shared" si="238"/>
        <v>-0.34669770927197163</v>
      </c>
      <c r="L489" s="16">
        <f t="shared" si="239"/>
        <v>-0.3538018344885559</v>
      </c>
      <c r="M489" s="16">
        <f t="shared" si="227"/>
        <v>-0.34257800567463903</v>
      </c>
      <c r="N489" s="16">
        <f t="shared" si="228"/>
        <v>-0.34746236850167345</v>
      </c>
      <c r="O489" s="16">
        <f t="shared" si="219"/>
        <v>-0.29527357762533057</v>
      </c>
      <c r="P489" s="16">
        <f t="shared" si="220"/>
        <v>-0.22424421931959057</v>
      </c>
      <c r="Q489" s="16">
        <f t="shared" si="234"/>
        <v>0</v>
      </c>
      <c r="R489" s="16">
        <f t="shared" si="235"/>
        <v>0</v>
      </c>
    </row>
    <row r="490" spans="1:18" x14ac:dyDescent="0.3">
      <c r="A490" s="16">
        <v>220</v>
      </c>
      <c r="B490" s="16" t="str">
        <f t="shared" si="233"/>
        <v>2020-12-17</v>
      </c>
      <c r="C490" s="16">
        <f t="shared" si="242"/>
        <v>0.16592783350830231</v>
      </c>
      <c r="D490" s="16">
        <f t="shared" si="243"/>
        <v>0.22225836104504515</v>
      </c>
      <c r="E490" s="16">
        <f t="shared" si="236"/>
        <v>0.13671220011146445</v>
      </c>
      <c r="F490" s="16">
        <f t="shared" si="237"/>
        <v>0.18586196040607844</v>
      </c>
      <c r="G490" s="16">
        <f t="shared" si="240"/>
        <v>0.12020768419858641</v>
      </c>
      <c r="H490" s="16">
        <f t="shared" si="241"/>
        <v>0.16114204645307026</v>
      </c>
      <c r="I490" s="16">
        <f t="shared" si="244"/>
        <v>7.9914207526893932E-2</v>
      </c>
      <c r="J490" s="16">
        <f t="shared" si="245"/>
        <v>0.104567063574612</v>
      </c>
      <c r="K490" s="16">
        <f t="shared" si="238"/>
        <v>-0.1899025009967481</v>
      </c>
      <c r="L490" s="16">
        <f t="shared" si="239"/>
        <v>-0.19379376162508155</v>
      </c>
      <c r="M490" s="16">
        <f t="shared" si="227"/>
        <v>-0.18195834507499953</v>
      </c>
      <c r="N490" s="16">
        <f t="shared" si="228"/>
        <v>-0.18455264640792604</v>
      </c>
      <c r="O490" s="16">
        <f t="shared" si="219"/>
        <v>-0.11532039260979943</v>
      </c>
      <c r="P490" s="16">
        <f t="shared" si="220"/>
        <v>-8.7579564756134529E-2</v>
      </c>
      <c r="Q490" s="16">
        <f t="shared" si="234"/>
        <v>0</v>
      </c>
      <c r="R490" s="16">
        <f t="shared" si="235"/>
        <v>0</v>
      </c>
    </row>
    <row r="491" spans="1:18" x14ac:dyDescent="0.3">
      <c r="A491" s="16">
        <v>221</v>
      </c>
      <c r="B491" s="16" t="str">
        <f t="shared" si="233"/>
        <v>2020-12-18</v>
      </c>
      <c r="C491" s="16">
        <f t="shared" si="242"/>
        <v>5.6945471323423646E-2</v>
      </c>
      <c r="D491" s="16">
        <f t="shared" si="243"/>
        <v>7.627778207957181E-2</v>
      </c>
      <c r="E491" s="16">
        <f t="shared" si="236"/>
        <v>4.4598856947548171E-2</v>
      </c>
      <c r="F491" s="16">
        <f t="shared" si="237"/>
        <v>6.0632708546736594E-2</v>
      </c>
      <c r="G491" s="16">
        <f t="shared" si="240"/>
        <v>-2.9102818566535404E-3</v>
      </c>
      <c r="H491" s="16">
        <f t="shared" si="241"/>
        <v>-3.9013210949280334E-3</v>
      </c>
      <c r="I491" s="16">
        <f t="shared" si="244"/>
        <v>-3.2431331339889624E-2</v>
      </c>
      <c r="J491" s="16">
        <f t="shared" si="245"/>
        <v>-4.243612232388428E-2</v>
      </c>
      <c r="K491" s="16">
        <f t="shared" si="238"/>
        <v>-0.31349369386100534</v>
      </c>
      <c r="L491" s="16">
        <f t="shared" si="239"/>
        <v>-0.31991744110893144</v>
      </c>
      <c r="M491" s="16">
        <f t="shared" si="227"/>
        <v>-0.31319846111930261</v>
      </c>
      <c r="N491" s="16">
        <f t="shared" si="228"/>
        <v>-0.31766394020913186</v>
      </c>
      <c r="O491" s="16">
        <f t="shared" si="219"/>
        <v>-0.28522765116558801</v>
      </c>
      <c r="P491" s="16">
        <f t="shared" si="220"/>
        <v>-0.21661488467195927</v>
      </c>
      <c r="Q491" s="16">
        <f t="shared" si="234"/>
        <v>0</v>
      </c>
      <c r="R491" s="16">
        <f t="shared" si="235"/>
        <v>0</v>
      </c>
    </row>
    <row r="492" spans="1:18" x14ac:dyDescent="0.3">
      <c r="A492" s="16">
        <v>222</v>
      </c>
      <c r="B492" s="16" t="str">
        <f t="shared" si="233"/>
        <v>2020-12-21</v>
      </c>
      <c r="C492" s="16">
        <f t="shared" si="242"/>
        <v>0.29457268945990478</v>
      </c>
      <c r="D492" s="16">
        <f t="shared" si="243"/>
        <v>0.39457661673569422</v>
      </c>
      <c r="E492" s="16">
        <f t="shared" si="236"/>
        <v>0.30921657090785715</v>
      </c>
      <c r="F492" s="16">
        <f t="shared" si="237"/>
        <v>0.42038382830589838</v>
      </c>
      <c r="G492" s="16">
        <f t="shared" si="240"/>
        <v>0.21209991529265437</v>
      </c>
      <c r="H492" s="16">
        <f t="shared" si="241"/>
        <v>0.28432636923874038</v>
      </c>
      <c r="I492" s="16">
        <f t="shared" si="244"/>
        <v>0.1998147910686825</v>
      </c>
      <c r="J492" s="16">
        <f t="shared" si="245"/>
        <v>0.26145596142957633</v>
      </c>
      <c r="K492" s="16">
        <f t="shared" si="238"/>
        <v>-9.9240661440521905E-2</v>
      </c>
      <c r="L492" s="16">
        <f t="shared" si="239"/>
        <v>-0.10127418536235738</v>
      </c>
      <c r="M492" s="16">
        <f t="shared" si="227"/>
        <v>-0.1111837354368248</v>
      </c>
      <c r="N492" s="16">
        <f t="shared" si="228"/>
        <v>-0.11276895601532926</v>
      </c>
      <c r="O492" s="16">
        <f t="shared" si="219"/>
        <v>-0.14508050338901057</v>
      </c>
      <c r="P492" s="16">
        <f t="shared" si="220"/>
        <v>-0.11018074994249316</v>
      </c>
      <c r="Q492" s="16">
        <f t="shared" si="234"/>
        <v>0</v>
      </c>
      <c r="R492" s="16">
        <f t="shared" si="235"/>
        <v>0</v>
      </c>
    </row>
    <row r="493" spans="1:18" x14ac:dyDescent="0.3">
      <c r="A493" s="16">
        <v>223</v>
      </c>
      <c r="B493" s="16" t="str">
        <f t="shared" si="233"/>
        <v>2020-12-22</v>
      </c>
      <c r="C493" s="16">
        <f t="shared" si="242"/>
        <v>0.45558887768999767</v>
      </c>
      <c r="D493" s="16">
        <f t="shared" si="243"/>
        <v>0.61025588730213776</v>
      </c>
      <c r="E493" s="16">
        <f t="shared" si="236"/>
        <v>0.48710177815890887</v>
      </c>
      <c r="F493" s="16">
        <f t="shared" si="237"/>
        <v>0.66222101123445765</v>
      </c>
      <c r="G493" s="16">
        <f t="shared" si="240"/>
        <v>0.35898049965239309</v>
      </c>
      <c r="H493" s="16">
        <f t="shared" si="241"/>
        <v>0.48122424732155816</v>
      </c>
      <c r="I493" s="16">
        <f t="shared" si="244"/>
        <v>0.3574678026168705</v>
      </c>
      <c r="J493" s="16">
        <f t="shared" si="245"/>
        <v>0.46774359152013978</v>
      </c>
      <c r="K493" s="16">
        <f t="shared" si="238"/>
        <v>4.7166696110195971E-2</v>
      </c>
      <c r="L493" s="16">
        <f t="shared" si="239"/>
        <v>4.8133181051567636E-2</v>
      </c>
      <c r="M493" s="16">
        <f t="shared" si="227"/>
        <v>2.7574698933850783E-2</v>
      </c>
      <c r="N493" s="16">
        <f t="shared" si="228"/>
        <v>2.7967849784775761E-2</v>
      </c>
      <c r="O493" s="16">
        <f t="shared" ref="O493:O521" si="246">IF(P493=0,0,VLOOKUP($A493,$A$15:$AR$265,O$267,))</f>
        <v>-4.4989211529816941E-2</v>
      </c>
      <c r="P493" s="16">
        <f t="shared" ref="P493:P521" si="247">VLOOKUP($A493,$A$15:$AR$265,P$267,)</f>
        <v>-3.4166858743144977E-2</v>
      </c>
      <c r="Q493" s="16">
        <f t="shared" si="234"/>
        <v>0</v>
      </c>
      <c r="R493" s="16">
        <f t="shared" si="235"/>
        <v>0</v>
      </c>
    </row>
    <row r="494" spans="1:18" x14ac:dyDescent="0.3">
      <c r="A494" s="16">
        <v>224</v>
      </c>
      <c r="B494" s="16" t="str">
        <f t="shared" si="233"/>
        <v>2020-12-23</v>
      </c>
      <c r="C494" s="16">
        <f t="shared" si="242"/>
        <v>0.40118377364152735</v>
      </c>
      <c r="D494" s="16">
        <f t="shared" si="243"/>
        <v>0.53738089699683056</v>
      </c>
      <c r="E494" s="16">
        <f t="shared" si="236"/>
        <v>0.4259490910234156</v>
      </c>
      <c r="F494" s="16">
        <f t="shared" si="237"/>
        <v>0.5790831617533182</v>
      </c>
      <c r="G494" s="16">
        <f t="shared" si="240"/>
        <v>0.31022961660408654</v>
      </c>
      <c r="H494" s="16">
        <f t="shared" si="241"/>
        <v>0.41587221002733338</v>
      </c>
      <c r="I494" s="16">
        <f t="shared" si="244"/>
        <v>0.30440796435233608</v>
      </c>
      <c r="J494" s="16">
        <f t="shared" si="245"/>
        <v>0.3983152426348805</v>
      </c>
      <c r="K494" s="16">
        <f t="shared" si="238"/>
        <v>-1.3948969024006885E-3</v>
      </c>
      <c r="L494" s="16">
        <f t="shared" si="239"/>
        <v>-1.4234795033059237E-3</v>
      </c>
      <c r="M494" s="16">
        <f t="shared" si="227"/>
        <v>-1.7927335925453036E-2</v>
      </c>
      <c r="N494" s="16">
        <f t="shared" si="228"/>
        <v>-1.8182937895607546E-2</v>
      </c>
      <c r="O494" s="16">
        <f t="shared" si="246"/>
        <v>-7.5024445592354994E-2</v>
      </c>
      <c r="P494" s="16">
        <f t="shared" si="247"/>
        <v>-5.6976985096479839E-2</v>
      </c>
      <c r="Q494" s="16">
        <f t="shared" si="234"/>
        <v>0</v>
      </c>
      <c r="R494" s="16">
        <f t="shared" si="235"/>
        <v>0</v>
      </c>
    </row>
    <row r="495" spans="1:18" x14ac:dyDescent="0.3">
      <c r="A495" s="16">
        <v>225</v>
      </c>
      <c r="B495" s="16" t="str">
        <f t="shared" si="233"/>
        <v>2020-12-28</v>
      </c>
      <c r="C495" s="16">
        <f t="shared" si="242"/>
        <v>0.12033446343579968</v>
      </c>
      <c r="D495" s="16">
        <f t="shared" si="243"/>
        <v>0.16118658367908797</v>
      </c>
      <c r="E495" s="16">
        <f t="shared" si="236"/>
        <v>9.7866413125988316E-2</v>
      </c>
      <c r="F495" s="16">
        <f t="shared" si="237"/>
        <v>0.13305062303640011</v>
      </c>
      <c r="G495" s="16">
        <f t="shared" si="240"/>
        <v>6.8960093125916444E-2</v>
      </c>
      <c r="H495" s="16">
        <f t="shared" si="241"/>
        <v>9.244309632940384E-2</v>
      </c>
      <c r="I495" s="16">
        <f t="shared" si="244"/>
        <v>3.2975571670451842E-2</v>
      </c>
      <c r="J495" s="16">
        <f t="shared" si="245"/>
        <v>4.3148256186021569E-2</v>
      </c>
      <c r="K495" s="16">
        <f t="shared" si="238"/>
        <v>-0.24133938210512795</v>
      </c>
      <c r="L495" s="16">
        <f t="shared" si="239"/>
        <v>-0.24628462732687512</v>
      </c>
      <c r="M495" s="16">
        <f t="shared" si="227"/>
        <v>-0.23645478433667222</v>
      </c>
      <c r="N495" s="16">
        <f t="shared" si="228"/>
        <v>-0.23982607770564981</v>
      </c>
      <c r="O495" s="16">
        <f t="shared" si="246"/>
        <v>-0.18528363266824144</v>
      </c>
      <c r="P495" s="16">
        <f t="shared" si="247"/>
        <v>-0.14071283957926092</v>
      </c>
      <c r="Q495" s="16">
        <f t="shared" si="234"/>
        <v>0</v>
      </c>
      <c r="R495" s="16">
        <f t="shared" si="235"/>
        <v>0</v>
      </c>
    </row>
    <row r="496" spans="1:18" x14ac:dyDescent="0.3">
      <c r="A496" s="16">
        <v>226</v>
      </c>
      <c r="B496" s="16" t="str">
        <f t="shared" si="233"/>
        <v>2020-12-29</v>
      </c>
      <c r="C496" s="16">
        <f t="shared" si="242"/>
        <v>-5.1867276492636449E-2</v>
      </c>
      <c r="D496" s="16">
        <f t="shared" si="243"/>
        <v>-6.9475600454620326E-2</v>
      </c>
      <c r="E496" s="16">
        <f t="shared" si="236"/>
        <v>-7.7709097911494496E-2</v>
      </c>
      <c r="F496" s="16">
        <f t="shared" si="237"/>
        <v>-0.10564649875755371</v>
      </c>
      <c r="G496" s="16">
        <f t="shared" si="240"/>
        <v>-0.10041455342575034</v>
      </c>
      <c r="H496" s="16">
        <f t="shared" si="241"/>
        <v>-0.13460875434523054</v>
      </c>
      <c r="I496" s="16">
        <f t="shared" si="244"/>
        <v>-0.13855353944003213</v>
      </c>
      <c r="J496" s="16">
        <f t="shared" si="245"/>
        <v>-0.18129613263370703</v>
      </c>
      <c r="K496" s="16">
        <f t="shared" si="238"/>
        <v>-0.41061938421218969</v>
      </c>
      <c r="L496" s="16">
        <f t="shared" si="239"/>
        <v>-0.41903331786039782</v>
      </c>
      <c r="M496" s="16">
        <f t="shared" si="227"/>
        <v>-0.40420501663269448</v>
      </c>
      <c r="N496" s="16">
        <f t="shared" si="228"/>
        <v>-0.40996803680631477</v>
      </c>
      <c r="O496" s="16">
        <f t="shared" si="246"/>
        <v>-0.34530051140573548</v>
      </c>
      <c r="P496" s="16">
        <f t="shared" si="247"/>
        <v>-0.26223695405989461</v>
      </c>
      <c r="Q496" s="16">
        <f t="shared" si="234"/>
        <v>0</v>
      </c>
      <c r="R496" s="16">
        <f t="shared" si="235"/>
        <v>0</v>
      </c>
    </row>
    <row r="497" spans="1:18" x14ac:dyDescent="0.3">
      <c r="A497" s="16">
        <v>227</v>
      </c>
      <c r="B497" s="16" t="str">
        <f t="shared" si="233"/>
        <v>2020-12-30</v>
      </c>
      <c r="C497" s="16">
        <f t="shared" si="242"/>
        <v>-0.94038273583659304</v>
      </c>
      <c r="D497" s="16">
        <f t="shared" si="243"/>
        <v>-1.2596314988445803</v>
      </c>
      <c r="E497" s="16">
        <f t="shared" ref="E497:E521" si="248">IF(F497=0,0,VLOOKUP($A497,$A$15:$AR$265,E$267,))</f>
        <v>-1.0049054472678272</v>
      </c>
      <c r="F497" s="16">
        <f t="shared" ref="F497:F521" si="249">VLOOKUP($A497,$A$15:$AR$265,F$267,)</f>
        <v>-1.3661816304592036</v>
      </c>
      <c r="G497" s="16">
        <f t="shared" si="240"/>
        <v>-0.95651688086865505</v>
      </c>
      <c r="H497" s="16">
        <f t="shared" si="241"/>
        <v>-1.2822398890527438</v>
      </c>
      <c r="I497" s="16">
        <f t="shared" si="244"/>
        <v>-1.0193571889174393</v>
      </c>
      <c r="J497" s="16">
        <f t="shared" si="245"/>
        <v>-1.3338202464548745</v>
      </c>
      <c r="K497" s="16">
        <f t="shared" si="238"/>
        <v>-1.2656365961467309</v>
      </c>
      <c r="L497" s="16">
        <f t="shared" si="239"/>
        <v>-1.2915705455708517</v>
      </c>
      <c r="M497" s="16">
        <f t="shared" si="227"/>
        <v>-1.2416831436997171</v>
      </c>
      <c r="N497" s="16">
        <f t="shared" si="228"/>
        <v>-1.2593866473969222</v>
      </c>
      <c r="O497" s="16">
        <f t="shared" si="246"/>
        <v>-1.0941143548697276</v>
      </c>
      <c r="P497" s="16">
        <f t="shared" si="247"/>
        <v>-0.83092033268699717</v>
      </c>
      <c r="Q497" s="16">
        <f t="shared" si="234"/>
        <v>0</v>
      </c>
      <c r="R497" s="16">
        <f t="shared" si="235"/>
        <v>0</v>
      </c>
    </row>
    <row r="498" spans="1:18" x14ac:dyDescent="0.3">
      <c r="A498" s="16">
        <v>228</v>
      </c>
      <c r="B498" s="16" t="str">
        <f t="shared" si="233"/>
        <v>2021-01-04</v>
      </c>
      <c r="C498" s="16">
        <f t="shared" si="242"/>
        <v>-0.76549621193945327</v>
      </c>
      <c r="D498" s="16">
        <f t="shared" si="243"/>
        <v>-1.0253730784916228</v>
      </c>
      <c r="E498" s="16">
        <f t="shared" si="248"/>
        <v>-0.81289978649303762</v>
      </c>
      <c r="F498" s="16">
        <f t="shared" si="249"/>
        <v>-1.1051475128634747</v>
      </c>
      <c r="G498" s="16">
        <f t="shared" si="240"/>
        <v>-0.7959755502043997</v>
      </c>
      <c r="H498" s="16">
        <f t="shared" si="241"/>
        <v>-1.0670293662312635</v>
      </c>
      <c r="I498" s="16">
        <f t="shared" si="244"/>
        <v>-0.84788370770462151</v>
      </c>
      <c r="J498" s="16">
        <f t="shared" si="245"/>
        <v>-1.1094486488849866</v>
      </c>
      <c r="K498" s="16">
        <f t="shared" si="238"/>
        <v>-1.1055755088509649</v>
      </c>
      <c r="L498" s="16">
        <f t="shared" si="239"/>
        <v>-1.1282296731018884</v>
      </c>
      <c r="M498" s="16">
        <f t="shared" si="227"/>
        <v>-1.0893843905813618</v>
      </c>
      <c r="N498" s="16">
        <f t="shared" si="228"/>
        <v>-1.104916469505193</v>
      </c>
      <c r="O498" s="16">
        <f t="shared" si="246"/>
        <v>-0.98105606407458978</v>
      </c>
      <c r="P498" s="16">
        <f t="shared" si="247"/>
        <v>-0.74505871120072698</v>
      </c>
      <c r="Q498" s="16">
        <f t="shared" si="234"/>
        <v>0</v>
      </c>
      <c r="R498" s="16">
        <f t="shared" si="235"/>
        <v>0</v>
      </c>
    </row>
    <row r="499" spans="1:18" x14ac:dyDescent="0.3">
      <c r="A499" s="16">
        <v>229</v>
      </c>
      <c r="B499" s="16" t="str">
        <f t="shared" si="233"/>
        <v>2021-01-05</v>
      </c>
      <c r="C499" s="16">
        <f t="shared" si="242"/>
        <v>-0.37709864780978464</v>
      </c>
      <c r="D499" s="16">
        <f t="shared" si="243"/>
        <v>-0.5051191571805328</v>
      </c>
      <c r="E499" s="16">
        <f t="shared" si="248"/>
        <v>-0.40909500326037929</v>
      </c>
      <c r="F499" s="16">
        <f t="shared" si="249"/>
        <v>-0.55616981685842215</v>
      </c>
      <c r="G499" s="16">
        <f t="shared" si="240"/>
        <v>-0.42048865655966594</v>
      </c>
      <c r="H499" s="16">
        <f t="shared" si="241"/>
        <v>-0.56367779713972399</v>
      </c>
      <c r="I499" s="16">
        <f t="shared" si="244"/>
        <v>-0.46255788117604268</v>
      </c>
      <c r="J499" s="16">
        <f t="shared" si="245"/>
        <v>-0.60525306906904441</v>
      </c>
      <c r="K499" s="16">
        <f t="shared" si="238"/>
        <v>-0.73052083412321878</v>
      </c>
      <c r="L499" s="16">
        <f t="shared" si="239"/>
        <v>-0.74548981528502911</v>
      </c>
      <c r="M499" s="16">
        <f t="shared" si="227"/>
        <v>-0.72131581476016393</v>
      </c>
      <c r="N499" s="16">
        <f t="shared" si="228"/>
        <v>-0.73160009481844845</v>
      </c>
      <c r="O499" s="16">
        <f t="shared" si="246"/>
        <v>-0.64830389497630847</v>
      </c>
      <c r="P499" s="16">
        <f t="shared" si="247"/>
        <v>-0.49235154049334273</v>
      </c>
      <c r="Q499" s="16">
        <f t="shared" si="234"/>
        <v>0</v>
      </c>
      <c r="R499" s="16">
        <f t="shared" si="235"/>
        <v>0</v>
      </c>
    </row>
    <row r="500" spans="1:18" x14ac:dyDescent="0.3">
      <c r="A500" s="16">
        <v>230</v>
      </c>
      <c r="B500" s="16" t="str">
        <f t="shared" si="233"/>
        <v>2021-01-06</v>
      </c>
      <c r="C500" s="16">
        <f t="shared" si="242"/>
        <v>-0.25869963409499874</v>
      </c>
      <c r="D500" s="16">
        <f t="shared" si="243"/>
        <v>-0.34652508540124066</v>
      </c>
      <c r="E500" s="16">
        <f t="shared" si="248"/>
        <v>-0.27528877044260369</v>
      </c>
      <c r="F500" s="16">
        <f t="shared" si="249"/>
        <v>-0.3742585556411549</v>
      </c>
      <c r="G500" s="16">
        <f t="shared" si="240"/>
        <v>-0.31500031332980782</v>
      </c>
      <c r="H500" s="16">
        <f t="shared" si="241"/>
        <v>-0.4222674736788623</v>
      </c>
      <c r="I500" s="16">
        <f t="shared" si="244"/>
        <v>-0.3472306050623466</v>
      </c>
      <c r="J500" s="16">
        <f t="shared" si="245"/>
        <v>-0.45434830524204567</v>
      </c>
      <c r="K500" s="16">
        <f t="shared" si="238"/>
        <v>-0.6254647098103554</v>
      </c>
      <c r="L500" s="16">
        <f t="shared" si="239"/>
        <v>-0.63828100336585059</v>
      </c>
      <c r="M500" s="16">
        <f t="shared" si="227"/>
        <v>-0.62324578935384878</v>
      </c>
      <c r="N500" s="16">
        <f t="shared" si="228"/>
        <v>-0.63213181973291754</v>
      </c>
      <c r="O500" s="16">
        <f t="shared" si="246"/>
        <v>-0.585550276292917</v>
      </c>
      <c r="P500" s="16">
        <f t="shared" si="247"/>
        <v>-0.44469358090106126</v>
      </c>
      <c r="Q500" s="16">
        <f t="shared" si="234"/>
        <v>0</v>
      </c>
      <c r="R500" s="16">
        <f t="shared" si="235"/>
        <v>0</v>
      </c>
    </row>
    <row r="501" spans="1:18" x14ac:dyDescent="0.3">
      <c r="A501" s="16">
        <v>231</v>
      </c>
      <c r="B501" s="16" t="str">
        <f t="shared" si="233"/>
        <v>2021-01-07</v>
      </c>
      <c r="C501" s="16">
        <f t="shared" si="242"/>
        <v>0.11183302883917889</v>
      </c>
      <c r="D501" s="16">
        <f t="shared" si="243"/>
        <v>0.14979901307067622</v>
      </c>
      <c r="E501" s="16">
        <f t="shared" si="248"/>
        <v>9.0108139167597301E-2</v>
      </c>
      <c r="F501" s="16">
        <f t="shared" si="249"/>
        <v>0.12250315173465594</v>
      </c>
      <c r="G501" s="16">
        <f t="shared" si="240"/>
        <v>5.9835917848218401E-2</v>
      </c>
      <c r="H501" s="16">
        <f t="shared" si="241"/>
        <v>8.0211862642081355E-2</v>
      </c>
      <c r="I501" s="16">
        <f t="shared" si="244"/>
        <v>2.4325973121538169E-2</v>
      </c>
      <c r="J501" s="16">
        <f t="shared" si="245"/>
        <v>3.1830329757798599E-2</v>
      </c>
      <c r="K501" s="16">
        <f t="shared" ref="K501:K521" si="250">IF(L501=0,0,VLOOKUP($A501,$A$15:$AR$265,K$267,))</f>
        <v>-0.250484405277831</v>
      </c>
      <c r="L501" s="16">
        <f t="shared" ref="L501:L521" si="251">VLOOKUP($A501,$A$15:$AR$265,L$267,)</f>
        <v>-0.25561703965153959</v>
      </c>
      <c r="M501" s="16">
        <f t="shared" si="227"/>
        <v>-0.24593677900873701</v>
      </c>
      <c r="N501" s="16">
        <f t="shared" si="228"/>
        <v>-0.24944326349195781</v>
      </c>
      <c r="O501" s="16">
        <f t="shared" si="246"/>
        <v>-0.19646909914692756</v>
      </c>
      <c r="P501" s="16">
        <f t="shared" si="247"/>
        <v>-0.14920759288028654</v>
      </c>
      <c r="Q501" s="16">
        <f t="shared" si="234"/>
        <v>0</v>
      </c>
      <c r="R501" s="16">
        <f t="shared" si="235"/>
        <v>0</v>
      </c>
    </row>
    <row r="502" spans="1:18" x14ac:dyDescent="0.3">
      <c r="A502" s="16">
        <v>232</v>
      </c>
      <c r="B502" s="16" t="str">
        <f t="shared" si="233"/>
        <v>2021-01-08</v>
      </c>
      <c r="C502" s="16">
        <f t="shared" si="242"/>
        <v>0.2988578779052915</v>
      </c>
      <c r="D502" s="16">
        <f t="shared" si="243"/>
        <v>0.40031657573174273</v>
      </c>
      <c r="E502" s="16">
        <f t="shared" si="248"/>
        <v>0.27370919355332646</v>
      </c>
      <c r="F502" s="16">
        <f t="shared" si="249"/>
        <v>0.37211110093693806</v>
      </c>
      <c r="G502" s="16">
        <f t="shared" si="240"/>
        <v>0.24972977816360498</v>
      </c>
      <c r="H502" s="16">
        <f t="shared" si="241"/>
        <v>0.33477034169524245</v>
      </c>
      <c r="I502" s="16">
        <f t="shared" si="244"/>
        <v>0.21203342420608351</v>
      </c>
      <c r="J502" s="16">
        <f t="shared" si="245"/>
        <v>0.27744393938260165</v>
      </c>
      <c r="K502" s="16">
        <f t="shared" si="250"/>
        <v>-6.0494497205944242E-2</v>
      </c>
      <c r="L502" s="16">
        <f t="shared" si="251"/>
        <v>-6.1734079907450369E-2</v>
      </c>
      <c r="M502" s="16">
        <f t="shared" si="227"/>
        <v>-5.4394418926335675E-2</v>
      </c>
      <c r="N502" s="16">
        <f t="shared" si="228"/>
        <v>-5.5169956390507438E-2</v>
      </c>
      <c r="O502" s="16">
        <f t="shared" si="246"/>
        <v>2.9212784563483751E-3</v>
      </c>
      <c r="P502" s="16">
        <f t="shared" si="247"/>
        <v>2.2185520700067638E-3</v>
      </c>
      <c r="Q502" s="16">
        <f t="shared" si="234"/>
        <v>0</v>
      </c>
      <c r="R502" s="16">
        <f t="shared" si="235"/>
        <v>0</v>
      </c>
    </row>
    <row r="503" spans="1:18" x14ac:dyDescent="0.3">
      <c r="A503" s="16">
        <v>233</v>
      </c>
      <c r="B503" s="16" t="str">
        <f t="shared" si="233"/>
        <v>2021-01-11</v>
      </c>
      <c r="C503" s="16">
        <f t="shared" si="242"/>
        <v>0.21129967925950055</v>
      </c>
      <c r="D503" s="16">
        <f t="shared" si="243"/>
        <v>0.28303340921528081</v>
      </c>
      <c r="E503" s="16">
        <f t="shared" si="248"/>
        <v>0.1947105429118956</v>
      </c>
      <c r="F503" s="16">
        <f t="shared" si="249"/>
        <v>0.26471143897787369</v>
      </c>
      <c r="G503" s="16">
        <f t="shared" si="240"/>
        <v>0.15499900002469147</v>
      </c>
      <c r="H503" s="16">
        <f t="shared" si="241"/>
        <v>0.20778086050552158</v>
      </c>
      <c r="I503" s="16">
        <f t="shared" si="244"/>
        <v>0.1227687082921527</v>
      </c>
      <c r="J503" s="16">
        <f t="shared" si="245"/>
        <v>0.16064181479417458</v>
      </c>
      <c r="K503" s="16">
        <f t="shared" si="250"/>
        <v>-0.15546539645585611</v>
      </c>
      <c r="L503" s="16">
        <f t="shared" si="251"/>
        <v>-0.15865101209083546</v>
      </c>
      <c r="M503" s="16">
        <f t="shared" si="227"/>
        <v>-0.15324647599934949</v>
      </c>
      <c r="N503" s="16">
        <f t="shared" si="228"/>
        <v>-0.15543141308914074</v>
      </c>
      <c r="O503" s="16">
        <f t="shared" si="246"/>
        <v>-0.11555096293841771</v>
      </c>
      <c r="P503" s="16">
        <f t="shared" si="247"/>
        <v>-8.7754670377690941E-2</v>
      </c>
      <c r="Q503" s="16">
        <f t="shared" si="234"/>
        <v>0</v>
      </c>
      <c r="R503" s="16">
        <f t="shared" ref="R503:R521" si="252">VLOOKUP($A503,$A$15:$AR$265,R$267,)</f>
        <v>0</v>
      </c>
    </row>
    <row r="504" spans="1:18" x14ac:dyDescent="0.3">
      <c r="A504" s="16">
        <v>234</v>
      </c>
      <c r="B504" s="16" t="str">
        <f t="shared" si="233"/>
        <v>2021-01-12</v>
      </c>
      <c r="C504" s="16">
        <f t="shared" si="242"/>
        <v>0.98641391830178904</v>
      </c>
      <c r="D504" s="16">
        <f t="shared" si="243"/>
        <v>1.3212897207074479</v>
      </c>
      <c r="E504" s="16">
        <f t="shared" si="248"/>
        <v>0.95270564507653788</v>
      </c>
      <c r="F504" s="16">
        <f t="shared" si="249"/>
        <v>1.2952153409826805</v>
      </c>
      <c r="G504" s="16">
        <f t="shared" si="240"/>
        <v>0.94445843229985726</v>
      </c>
      <c r="H504" s="16">
        <f t="shared" si="241"/>
        <v>1.2660751730249806</v>
      </c>
      <c r="I504" s="16">
        <f t="shared" si="244"/>
        <v>0.90129599001876315</v>
      </c>
      <c r="J504" s="16">
        <f t="shared" si="245"/>
        <v>1.1793381678235104</v>
      </c>
      <c r="K504" s="16">
        <f t="shared" si="250"/>
        <v>0.63447427918780264</v>
      </c>
      <c r="L504" s="16">
        <f t="shared" si="251"/>
        <v>0.64747518633402301</v>
      </c>
      <c r="M504" s="16">
        <f t="shared" si="227"/>
        <v>0.64445553382171994</v>
      </c>
      <c r="N504" s="16">
        <f t="shared" si="228"/>
        <v>0.65364396565603033</v>
      </c>
      <c r="O504" s="16">
        <f t="shared" si="246"/>
        <v>0.72139150920586559</v>
      </c>
      <c r="P504" s="16">
        <f t="shared" si="247"/>
        <v>0.54785760753343149</v>
      </c>
      <c r="Q504" s="16">
        <f t="shared" si="234"/>
        <v>0</v>
      </c>
      <c r="R504" s="16">
        <f t="shared" si="252"/>
        <v>0</v>
      </c>
    </row>
    <row r="505" spans="1:18" x14ac:dyDescent="0.3">
      <c r="A505" s="16">
        <v>235</v>
      </c>
      <c r="B505" s="16" t="str">
        <f t="shared" si="233"/>
        <v>2021-01-13</v>
      </c>
      <c r="C505" s="16">
        <f t="shared" si="242"/>
        <v>0.837481761870432</v>
      </c>
      <c r="D505" s="16">
        <f t="shared" si="243"/>
        <v>1.1217968671249208</v>
      </c>
      <c r="E505" s="16">
        <f t="shared" si="248"/>
        <v>0.7935019819972311</v>
      </c>
      <c r="F505" s="16">
        <f t="shared" si="249"/>
        <v>1.078775952986412</v>
      </c>
      <c r="G505" s="16">
        <f t="shared" si="240"/>
        <v>0.80413341235621161</v>
      </c>
      <c r="H505" s="16">
        <f t="shared" si="241"/>
        <v>1.0779652278659766</v>
      </c>
      <c r="I505" s="16">
        <f t="shared" si="244"/>
        <v>0.75441166408682747</v>
      </c>
      <c r="J505" s="16">
        <f t="shared" si="245"/>
        <v>0.98714127163743715</v>
      </c>
      <c r="K505" s="16">
        <f t="shared" si="250"/>
        <v>0.49443740595314623</v>
      </c>
      <c r="L505" s="16">
        <f t="shared" si="251"/>
        <v>0.50456884077292119</v>
      </c>
      <c r="M505" s="16">
        <f t="shared" si="227"/>
        <v>0.50907607221223472</v>
      </c>
      <c r="N505" s="16">
        <f t="shared" si="228"/>
        <v>0.51633430888259368</v>
      </c>
      <c r="O505" s="16">
        <f t="shared" si="246"/>
        <v>0.60955638119813216</v>
      </c>
      <c r="P505" s="16">
        <f t="shared" si="247"/>
        <v>0.46292491164412181</v>
      </c>
      <c r="Q505" s="16">
        <f t="shared" si="234"/>
        <v>0</v>
      </c>
      <c r="R505" s="16">
        <f t="shared" si="252"/>
        <v>0</v>
      </c>
    </row>
    <row r="506" spans="1:18" x14ac:dyDescent="0.3">
      <c r="A506" s="16">
        <v>236</v>
      </c>
      <c r="B506" s="16" t="str">
        <f t="shared" si="233"/>
        <v>2021-01-14</v>
      </c>
      <c r="C506" s="16">
        <f t="shared" si="242"/>
        <v>0.7450377479918231</v>
      </c>
      <c r="D506" s="16">
        <f t="shared" si="243"/>
        <v>0.9979692091686867</v>
      </c>
      <c r="E506" s="16">
        <f t="shared" si="248"/>
        <v>0.6924984201142621</v>
      </c>
      <c r="F506" s="16">
        <f t="shared" si="249"/>
        <v>0.94146033664595763</v>
      </c>
      <c r="G506" s="16">
        <f t="shared" si="240"/>
        <v>0.71886197797072526</v>
      </c>
      <c r="H506" s="16">
        <f t="shared" si="241"/>
        <v>0.96365628387063462</v>
      </c>
      <c r="I506" s="16">
        <f t="shared" si="244"/>
        <v>0.66367416747635843</v>
      </c>
      <c r="J506" s="16">
        <f t="shared" si="245"/>
        <v>0.86841202598390344</v>
      </c>
      <c r="K506" s="16">
        <f t="shared" si="250"/>
        <v>0.40940609267865824</v>
      </c>
      <c r="L506" s="16">
        <f t="shared" si="251"/>
        <v>0.41779516497143221</v>
      </c>
      <c r="M506" s="16">
        <f t="shared" si="227"/>
        <v>0.42792591676084868</v>
      </c>
      <c r="N506" s="16">
        <f t="shared" si="228"/>
        <v>0.43402714160870537</v>
      </c>
      <c r="O506" s="16">
        <f t="shared" si="246"/>
        <v>0.54802641006849839</v>
      </c>
      <c r="P506" s="16">
        <f t="shared" si="247"/>
        <v>0.41619624580247488</v>
      </c>
      <c r="Q506" s="16">
        <f t="shared" si="234"/>
        <v>0</v>
      </c>
      <c r="R506" s="16">
        <f t="shared" si="252"/>
        <v>0</v>
      </c>
    </row>
    <row r="507" spans="1:18" x14ac:dyDescent="0.3">
      <c r="A507" s="16">
        <v>237</v>
      </c>
      <c r="B507" s="16" t="str">
        <f t="shared" si="233"/>
        <v>2021-01-15</v>
      </c>
      <c r="C507" s="16">
        <f t="shared" si="242"/>
        <v>1.5504597034240035</v>
      </c>
      <c r="D507" s="16">
        <f t="shared" si="243"/>
        <v>2.0768223465785405</v>
      </c>
      <c r="E507" s="16">
        <f t="shared" si="248"/>
        <v>1.5099037999690488</v>
      </c>
      <c r="F507" s="16">
        <f t="shared" si="249"/>
        <v>2.0527332605138966</v>
      </c>
      <c r="G507" s="16">
        <f t="shared" si="240"/>
        <v>1.5142422741672519</v>
      </c>
      <c r="H507" s="16">
        <f t="shared" si="241"/>
        <v>2.0298876940508559</v>
      </c>
      <c r="I507" s="16">
        <f t="shared" si="244"/>
        <v>1.4667069873258889</v>
      </c>
      <c r="J507" s="16">
        <f t="shared" si="245"/>
        <v>1.9191736680542035</v>
      </c>
      <c r="K507" s="16">
        <f t="shared" si="250"/>
        <v>1.2044502177146938</v>
      </c>
      <c r="L507" s="16">
        <f t="shared" si="251"/>
        <v>1.2291304072139417</v>
      </c>
      <c r="M507" s="16">
        <f t="shared" si="227"/>
        <v>1.2175363949008506</v>
      </c>
      <c r="N507" s="16">
        <f t="shared" si="228"/>
        <v>1.234895622315652</v>
      </c>
      <c r="O507" s="16">
        <f t="shared" si="246"/>
        <v>1.3101684990064548</v>
      </c>
      <c r="P507" s="16">
        <f t="shared" si="247"/>
        <v>0.99500170181030878</v>
      </c>
      <c r="Q507" s="16">
        <f t="shared" si="234"/>
        <v>0</v>
      </c>
      <c r="R507" s="16">
        <f t="shared" si="252"/>
        <v>0</v>
      </c>
    </row>
    <row r="508" spans="1:18" x14ac:dyDescent="0.3">
      <c r="A508" s="16">
        <v>238</v>
      </c>
      <c r="B508" s="16" t="str">
        <f t="shared" si="233"/>
        <v>2021-01-19</v>
      </c>
      <c r="C508" s="16">
        <f t="shared" si="242"/>
        <v>1.5288574201415948</v>
      </c>
      <c r="D508" s="16">
        <f t="shared" si="243"/>
        <v>2.0478863448501823</v>
      </c>
      <c r="E508" s="16">
        <f t="shared" si="248"/>
        <v>1.5037087357896297</v>
      </c>
      <c r="F508" s="16">
        <f t="shared" si="249"/>
        <v>2.0443109926234704</v>
      </c>
      <c r="G508" s="16">
        <f t="shared" si="240"/>
        <v>1.4797293203999082</v>
      </c>
      <c r="H508" s="16">
        <f t="shared" si="241"/>
        <v>1.9836220327806311</v>
      </c>
      <c r="I508" s="16">
        <f t="shared" si="244"/>
        <v>1.4420329664423868</v>
      </c>
      <c r="J508" s="16">
        <f t="shared" si="245"/>
        <v>1.8868879207482794</v>
      </c>
      <c r="K508" s="16">
        <f t="shared" si="250"/>
        <v>1.169505045030359</v>
      </c>
      <c r="L508" s="16">
        <f t="shared" si="251"/>
        <v>1.1934691787962535</v>
      </c>
      <c r="M508" s="16">
        <f t="shared" si="227"/>
        <v>1.1756051233099676</v>
      </c>
      <c r="N508" s="16">
        <f t="shared" si="228"/>
        <v>1.1923665086541857</v>
      </c>
      <c r="O508" s="16">
        <f t="shared" si="246"/>
        <v>1.2329208206926516</v>
      </c>
      <c r="P508" s="16">
        <f t="shared" si="247"/>
        <v>0.93633629240578098</v>
      </c>
      <c r="Q508" s="16">
        <f t="shared" si="234"/>
        <v>0</v>
      </c>
      <c r="R508" s="16">
        <f t="shared" si="252"/>
        <v>0</v>
      </c>
    </row>
    <row r="509" spans="1:18" x14ac:dyDescent="0.3">
      <c r="A509" s="16">
        <v>239</v>
      </c>
      <c r="B509" s="16" t="str">
        <f t="shared" si="233"/>
        <v>2021-01-20</v>
      </c>
      <c r="C509" s="16">
        <f t="shared" si="242"/>
        <v>1.511834554718078</v>
      </c>
      <c r="D509" s="16">
        <f t="shared" si="243"/>
        <v>2.0250844189205468</v>
      </c>
      <c r="E509" s="16">
        <f t="shared" si="248"/>
        <v>1.4901096650464964</v>
      </c>
      <c r="F509" s="16">
        <f t="shared" si="249"/>
        <v>2.0258228844227473</v>
      </c>
      <c r="G509" s="16">
        <f t="shared" ref="G509:G521" si="253">IF(H509=0,0,VLOOKUP($A509,$A$15:$AR$265,G$267,))</f>
        <v>1.4598374437271175</v>
      </c>
      <c r="H509" s="16">
        <f t="shared" ref="H509:H521" si="254">VLOOKUP($A509,$A$15:$AR$265,H$267,)</f>
        <v>1.9569563687990328</v>
      </c>
      <c r="I509" s="16">
        <f t="shared" si="244"/>
        <v>1.4243274990004373</v>
      </c>
      <c r="J509" s="16">
        <f t="shared" si="245"/>
        <v>1.863720466588173</v>
      </c>
      <c r="K509" s="16">
        <f t="shared" si="250"/>
        <v>1.1495171206010681</v>
      </c>
      <c r="L509" s="16">
        <f t="shared" si="251"/>
        <v>1.1730716851250329</v>
      </c>
      <c r="M509" s="16">
        <f t="shared" si="227"/>
        <v>1.1540647468701621</v>
      </c>
      <c r="N509" s="16">
        <f t="shared" si="228"/>
        <v>1.1705190167188724</v>
      </c>
      <c r="O509" s="16">
        <f t="shared" si="246"/>
        <v>1.2035324267319716</v>
      </c>
      <c r="P509" s="16">
        <f t="shared" si="247"/>
        <v>0.91401740592169645</v>
      </c>
      <c r="Q509" s="16">
        <f t="shared" si="234"/>
        <v>0</v>
      </c>
      <c r="R509" s="16">
        <f t="shared" si="252"/>
        <v>0</v>
      </c>
    </row>
    <row r="510" spans="1:18" x14ac:dyDescent="0.3">
      <c r="A510" s="16">
        <v>240</v>
      </c>
      <c r="B510" s="16" t="str">
        <f t="shared" si="233"/>
        <v>2021-01-21</v>
      </c>
      <c r="C510" s="16">
        <f t="shared" si="242"/>
        <v>1.6102312033204633</v>
      </c>
      <c r="D510" s="16">
        <f t="shared" si="243"/>
        <v>2.1568855603462689</v>
      </c>
      <c r="E510" s="16">
        <f t="shared" si="248"/>
        <v>1.6039135327518785</v>
      </c>
      <c r="F510" s="16">
        <f t="shared" si="249"/>
        <v>2.180540677979363</v>
      </c>
      <c r="G510" s="16">
        <f t="shared" si="253"/>
        <v>1.5453234218445751</v>
      </c>
      <c r="H510" s="16">
        <f t="shared" si="254"/>
        <v>2.0715529151739895</v>
      </c>
      <c r="I510" s="16">
        <f t="shared" si="244"/>
        <v>1.5196524100017363</v>
      </c>
      <c r="J510" s="16">
        <f t="shared" si="245"/>
        <v>1.9884523051109104</v>
      </c>
      <c r="K510" s="16">
        <f t="shared" si="250"/>
        <v>1.2345708798015345</v>
      </c>
      <c r="L510" s="16">
        <f t="shared" si="251"/>
        <v>1.2598682667882437</v>
      </c>
      <c r="M510" s="16">
        <f t="shared" si="227"/>
        <v>1.2321324071640767</v>
      </c>
      <c r="N510" s="16">
        <f t="shared" si="228"/>
        <v>1.2496997396484988</v>
      </c>
      <c r="O510" s="16">
        <f t="shared" si="246"/>
        <v>1.246283680302966</v>
      </c>
      <c r="P510" s="16">
        <f t="shared" si="247"/>
        <v>0.94648465734006071</v>
      </c>
      <c r="Q510" s="16">
        <f t="shared" si="234"/>
        <v>0</v>
      </c>
      <c r="R510" s="16">
        <f t="shared" si="252"/>
        <v>0</v>
      </c>
    </row>
    <row r="511" spans="1:18" x14ac:dyDescent="0.3">
      <c r="A511" s="16">
        <v>241</v>
      </c>
      <c r="B511" s="16" t="str">
        <f t="shared" si="233"/>
        <v>2021-01-22</v>
      </c>
      <c r="C511" s="16">
        <f t="shared" si="242"/>
        <v>1.6456527009890465</v>
      </c>
      <c r="D511" s="16">
        <f t="shared" si="243"/>
        <v>2.2043322355129535</v>
      </c>
      <c r="E511" s="16">
        <f t="shared" si="248"/>
        <v>1.6513184548430644</v>
      </c>
      <c r="F511" s="16">
        <f t="shared" si="249"/>
        <v>2.244988267481848</v>
      </c>
      <c r="G511" s="16">
        <f t="shared" si="253"/>
        <v>1.5707032602775008</v>
      </c>
      <c r="H511" s="16">
        <f t="shared" si="254"/>
        <v>2.1055753583397157</v>
      </c>
      <c r="I511" s="16">
        <f t="shared" si="244"/>
        <v>1.5526847720876624</v>
      </c>
      <c r="J511" s="16">
        <f t="shared" si="245"/>
        <v>2.0316748710744936</v>
      </c>
      <c r="K511" s="16">
        <f t="shared" si="250"/>
        <v>1.2596145470739657</v>
      </c>
      <c r="L511" s="16">
        <f t="shared" si="251"/>
        <v>1.2854250996900627</v>
      </c>
      <c r="M511" s="16">
        <f t="shared" si="227"/>
        <v>1.2517424275404778</v>
      </c>
      <c r="N511" s="16">
        <f t="shared" si="228"/>
        <v>1.2695893531481515</v>
      </c>
      <c r="O511" s="16">
        <f t="shared" si="246"/>
        <v>1.2384253114773216</v>
      </c>
      <c r="P511" s="16">
        <f t="shared" si="247"/>
        <v>0.94051665371236026</v>
      </c>
      <c r="Q511" s="16">
        <f t="shared" si="234"/>
        <v>0</v>
      </c>
      <c r="R511" s="16">
        <f t="shared" si="252"/>
        <v>0</v>
      </c>
    </row>
    <row r="512" spans="1:18" x14ac:dyDescent="0.3">
      <c r="A512" s="16">
        <v>242</v>
      </c>
      <c r="B512" s="16" t="str">
        <f t="shared" si="233"/>
        <v>2021-01-26</v>
      </c>
      <c r="C512" s="16">
        <f t="shared" si="242"/>
        <v>1.3637431590804105</v>
      </c>
      <c r="D512" s="16">
        <f t="shared" si="243"/>
        <v>1.8267177544292974</v>
      </c>
      <c r="E512" s="16">
        <f t="shared" si="248"/>
        <v>1.3557135707371692</v>
      </c>
      <c r="F512" s="16">
        <f t="shared" si="249"/>
        <v>1.8431096990677771</v>
      </c>
      <c r="G512" s="16">
        <f t="shared" si="253"/>
        <v>1.3002699003524789</v>
      </c>
      <c r="H512" s="16">
        <f t="shared" si="254"/>
        <v>1.7430512373733273</v>
      </c>
      <c r="I512" s="16">
        <f t="shared" si="244"/>
        <v>1.2735056708449228</v>
      </c>
      <c r="J512" s="16">
        <f t="shared" si="245"/>
        <v>1.6663713820981667</v>
      </c>
      <c r="K512" s="16">
        <f t="shared" si="250"/>
        <v>0.98956538276093298</v>
      </c>
      <c r="L512" s="16">
        <f t="shared" si="251"/>
        <v>1.009842402773246</v>
      </c>
      <c r="M512" s="16">
        <f t="shared" si="227"/>
        <v>0.98790314539433766</v>
      </c>
      <c r="N512" s="16">
        <f t="shared" si="228"/>
        <v>1.0019883386062371</v>
      </c>
      <c r="O512" s="16">
        <f t="shared" si="246"/>
        <v>1.0059784741335207</v>
      </c>
      <c r="P512" s="16">
        <f t="shared" si="247"/>
        <v>0.76398592586102121</v>
      </c>
      <c r="Q512" s="16">
        <f t="shared" si="234"/>
        <v>0</v>
      </c>
      <c r="R512" s="16">
        <f t="shared" si="252"/>
        <v>0</v>
      </c>
    </row>
    <row r="513" spans="1:18" x14ac:dyDescent="0.3">
      <c r="A513" s="16">
        <v>243</v>
      </c>
      <c r="B513" s="16" t="str">
        <f t="shared" si="233"/>
        <v>2021-01-27</v>
      </c>
      <c r="C513" s="16">
        <f t="shared" si="242"/>
        <v>0.15579929249912894</v>
      </c>
      <c r="D513" s="16">
        <f t="shared" si="243"/>
        <v>0.20869130073407108</v>
      </c>
      <c r="E513" s="16">
        <f t="shared" si="248"/>
        <v>6.388597841122845E-2</v>
      </c>
      <c r="F513" s="16">
        <f t="shared" si="249"/>
        <v>8.6853793445575547E-2</v>
      </c>
      <c r="G513" s="16">
        <f t="shared" si="253"/>
        <v>0.16261744294102343</v>
      </c>
      <c r="H513" s="16">
        <f t="shared" si="254"/>
        <v>0.21799361429500075</v>
      </c>
      <c r="I513" s="16">
        <f t="shared" si="244"/>
        <v>8.2285704453987307E-2</v>
      </c>
      <c r="J513" s="16">
        <f t="shared" si="245"/>
        <v>0.10767014721413776</v>
      </c>
      <c r="K513" s="16">
        <f t="shared" si="250"/>
        <v>-0.14573388340606286</v>
      </c>
      <c r="L513" s="16">
        <f t="shared" si="251"/>
        <v>-0.14872009222235361</v>
      </c>
      <c r="M513" s="16">
        <f t="shared" ref="M513:M521" si="255">IF(N513=0,0,VLOOKUP($A513,$A$15:$AR$265,M$267,))</f>
        <v>-0.10936070368767403</v>
      </c>
      <c r="N513" s="16">
        <f t="shared" ref="N513:N521" si="256">VLOOKUP($A513,$A$15:$AR$265,N$267,)</f>
        <v>-0.11091993208816192</v>
      </c>
      <c r="O513" s="16">
        <f t="shared" si="246"/>
        <v>0.10099278738756823</v>
      </c>
      <c r="P513" s="16">
        <f t="shared" si="247"/>
        <v>7.6698528011779038E-2</v>
      </c>
      <c r="Q513" s="16">
        <f t="shared" si="234"/>
        <v>0</v>
      </c>
      <c r="R513" s="16">
        <f t="shared" si="252"/>
        <v>0</v>
      </c>
    </row>
    <row r="514" spans="1:18" x14ac:dyDescent="0.3">
      <c r="A514" s="16">
        <v>244</v>
      </c>
      <c r="B514" s="16" t="str">
        <f t="shared" si="233"/>
        <v>2021-01-28</v>
      </c>
      <c r="C514" s="16">
        <f t="shared" si="242"/>
        <v>0.39526406782707468</v>
      </c>
      <c r="D514" s="16">
        <f t="shared" si="243"/>
        <v>0.52945152141004426</v>
      </c>
      <c r="E514" s="16">
        <f t="shared" si="248"/>
        <v>0.30848642532528459</v>
      </c>
      <c r="F514" s="16">
        <f t="shared" si="249"/>
        <v>0.41939118617704568</v>
      </c>
      <c r="G514" s="16">
        <f t="shared" si="253"/>
        <v>0.39777871851837077</v>
      </c>
      <c r="H514" s="16">
        <f t="shared" si="254"/>
        <v>0.5332344364245214</v>
      </c>
      <c r="I514" s="16">
        <f t="shared" si="244"/>
        <v>0.3207265808283033</v>
      </c>
      <c r="J514" s="16">
        <f t="shared" si="245"/>
        <v>0.41966801405437953</v>
      </c>
      <c r="K514" s="16">
        <f t="shared" si="250"/>
        <v>8.9283321109778768E-2</v>
      </c>
      <c r="L514" s="16">
        <f t="shared" si="251"/>
        <v>9.1112810823593987E-2</v>
      </c>
      <c r="M514" s="16">
        <f t="shared" si="255"/>
        <v>0.12332783207800091</v>
      </c>
      <c r="N514" s="16">
        <f t="shared" si="256"/>
        <v>0.12508619913181765</v>
      </c>
      <c r="O514" s="16">
        <f t="shared" si="246"/>
        <v>0.32190934371178415</v>
      </c>
      <c r="P514" s="16">
        <f t="shared" si="247"/>
        <v>0.24447263467619582</v>
      </c>
      <c r="Q514" s="16">
        <f t="shared" si="234"/>
        <v>0</v>
      </c>
      <c r="R514" s="16">
        <f t="shared" si="252"/>
        <v>0</v>
      </c>
    </row>
    <row r="515" spans="1:18" x14ac:dyDescent="0.3">
      <c r="A515" s="16">
        <v>245</v>
      </c>
      <c r="B515" s="16" t="str">
        <f t="shared" si="233"/>
        <v>2021-01-29</v>
      </c>
      <c r="C515" s="16">
        <f t="shared" si="242"/>
        <v>-8.7178703329545471E-2</v>
      </c>
      <c r="D515" s="16">
        <f t="shared" si="243"/>
        <v>-0.11677483705039453</v>
      </c>
      <c r="E515" s="16">
        <f t="shared" si="248"/>
        <v>-0.18251585296676254</v>
      </c>
      <c r="F515" s="16">
        <f t="shared" si="249"/>
        <v>-0.24813260418552321</v>
      </c>
      <c r="G515" s="16">
        <f t="shared" si="253"/>
        <v>-7.7491507391751924E-2</v>
      </c>
      <c r="H515" s="16">
        <f t="shared" si="254"/>
        <v>-0.1038797159024462</v>
      </c>
      <c r="I515" s="16">
        <f t="shared" si="244"/>
        <v>-0.16000968120821213</v>
      </c>
      <c r="J515" s="16">
        <f t="shared" si="245"/>
        <v>-0.20937131237673476</v>
      </c>
      <c r="K515" s="16">
        <f t="shared" si="250"/>
        <v>-0.38574678483583824</v>
      </c>
      <c r="L515" s="16">
        <f t="shared" si="251"/>
        <v>-0.3936510581785238</v>
      </c>
      <c r="M515" s="16">
        <f t="shared" si="255"/>
        <v>-0.34782113457572805</v>
      </c>
      <c r="N515" s="16">
        <f t="shared" si="256"/>
        <v>-0.35278025218408998</v>
      </c>
      <c r="O515" s="16">
        <f t="shared" si="246"/>
        <v>-0.12961953229989831</v>
      </c>
      <c r="P515" s="16">
        <f t="shared" si="247"/>
        <v>-9.8438983477360881E-2</v>
      </c>
      <c r="Q515" s="16">
        <f t="shared" si="234"/>
        <v>0</v>
      </c>
      <c r="R515" s="16">
        <f t="shared" si="252"/>
        <v>0</v>
      </c>
    </row>
    <row r="516" spans="1:18" x14ac:dyDescent="0.3">
      <c r="A516" s="16">
        <v>246</v>
      </c>
      <c r="B516" s="16" t="str">
        <f t="shared" si="233"/>
        <v>2021-02-01</v>
      </c>
      <c r="C516" s="16">
        <f t="shared" si="242"/>
        <v>0.38984452154488025</v>
      </c>
      <c r="D516" s="16">
        <f t="shared" si="243"/>
        <v>0.52219210357266233</v>
      </c>
      <c r="E516" s="16">
        <f t="shared" si="248"/>
        <v>0.29108353635834661</v>
      </c>
      <c r="F516" s="16">
        <f t="shared" si="249"/>
        <v>0.39573173912340148</v>
      </c>
      <c r="G516" s="16">
        <f t="shared" si="253"/>
        <v>0.40240076297857641</v>
      </c>
      <c r="H516" s="16">
        <f t="shared" si="254"/>
        <v>0.5394304272056446</v>
      </c>
      <c r="I516" s="16">
        <f t="shared" si="244"/>
        <v>0.31769615383268501</v>
      </c>
      <c r="J516" s="16">
        <f t="shared" si="245"/>
        <v>0.41570272600215935</v>
      </c>
      <c r="K516" s="16">
        <f t="shared" si="250"/>
        <v>9.4241534437486507E-2</v>
      </c>
      <c r="L516" s="16">
        <f t="shared" si="251"/>
        <v>9.6172622077646666E-2</v>
      </c>
      <c r="M516" s="16">
        <f t="shared" si="255"/>
        <v>0.13371965523932161</v>
      </c>
      <c r="N516" s="16">
        <f t="shared" si="256"/>
        <v>0.13562618543821334</v>
      </c>
      <c r="O516" s="16">
        <f t="shared" si="246"/>
        <v>0.35976936871573173</v>
      </c>
      <c r="P516" s="16">
        <f t="shared" si="247"/>
        <v>0.27322526408079206</v>
      </c>
      <c r="Q516" s="16">
        <f t="shared" si="234"/>
        <v>0</v>
      </c>
      <c r="R516" s="16">
        <f t="shared" si="252"/>
        <v>0</v>
      </c>
    </row>
    <row r="517" spans="1:18" x14ac:dyDescent="0.3">
      <c r="A517" s="16">
        <v>247</v>
      </c>
      <c r="B517" s="16" t="str">
        <f t="shared" si="233"/>
        <v>2021-02-02</v>
      </c>
      <c r="C517" s="16">
        <f>IF(D517=0,0,VLOOKUP($A517,$A$15:$AR$265,C$267,))</f>
        <v>-7.8481229015281428E-3</v>
      </c>
      <c r="D517" s="16">
        <f>IF(A517&lt;&gt;"",I261,"")</f>
        <v>-1.0512467356999821E-2</v>
      </c>
      <c r="E517" s="16">
        <f t="shared" si="248"/>
        <v>-0.11098396365781582</v>
      </c>
      <c r="F517" s="16">
        <f t="shared" si="249"/>
        <v>-0.15088409843642631</v>
      </c>
      <c r="G517" s="16">
        <f t="shared" si="253"/>
        <v>8.3740830584559944E-3</v>
      </c>
      <c r="H517" s="16">
        <f t="shared" si="254"/>
        <v>1.1225712317844097E-2</v>
      </c>
      <c r="I517" s="16">
        <f t="shared" si="244"/>
        <v>-7.9124275565497726E-2</v>
      </c>
      <c r="J517" s="16">
        <f t="shared" si="245"/>
        <v>-0.10353344429484705</v>
      </c>
      <c r="K517" s="16">
        <f t="shared" si="250"/>
        <v>-0.29966241760268986</v>
      </c>
      <c r="L517" s="16">
        <f t="shared" si="251"/>
        <v>-0.30580275046449101</v>
      </c>
      <c r="M517" s="16">
        <f t="shared" si="255"/>
        <v>-0.25820060503221498</v>
      </c>
      <c r="N517" s="16">
        <f t="shared" si="256"/>
        <v>-0.26188194305230639</v>
      </c>
      <c r="O517" s="16">
        <f t="shared" si="246"/>
        <v>-2.2122853554733979E-2</v>
      </c>
      <c r="P517" s="16">
        <f t="shared" si="247"/>
        <v>-1.6801103791270516E-2</v>
      </c>
      <c r="Q517" s="16">
        <f t="shared" si="234"/>
        <v>0</v>
      </c>
      <c r="R517" s="16">
        <f t="shared" si="252"/>
        <v>0</v>
      </c>
    </row>
    <row r="518" spans="1:18" x14ac:dyDescent="0.3">
      <c r="A518" s="16">
        <v>248</v>
      </c>
      <c r="B518" s="16" t="str">
        <f t="shared" si="233"/>
        <v>2021-02-03</v>
      </c>
      <c r="C518" s="16">
        <f>IF(D518=0,0,VLOOKUP($A518,$A$15:$AR$265,C$267,))</f>
        <v>0.97519920478821476</v>
      </c>
      <c r="D518" s="16">
        <f>IF(A518&lt;&gt;"",I262,"")</f>
        <v>1.3062677452352496</v>
      </c>
      <c r="E518" s="16">
        <f t="shared" si="248"/>
        <v>0.87549169516363179</v>
      </c>
      <c r="F518" s="16">
        <f t="shared" si="249"/>
        <v>1.1902420021745226</v>
      </c>
      <c r="G518" s="16">
        <f t="shared" si="253"/>
        <v>0.98854859812323426</v>
      </c>
      <c r="H518" s="16">
        <f t="shared" si="254"/>
        <v>1.3251793775240615</v>
      </c>
      <c r="I518" s="16">
        <f t="shared" si="244"/>
        <v>0.90323954567341858</v>
      </c>
      <c r="J518" s="16">
        <f t="shared" si="245"/>
        <v>1.1818812939332544</v>
      </c>
      <c r="K518" s="16">
        <f t="shared" si="250"/>
        <v>0.68041592244446036</v>
      </c>
      <c r="L518" s="16">
        <f t="shared" si="251"/>
        <v>0.69435821217736204</v>
      </c>
      <c r="M518" s="16">
        <f t="shared" si="255"/>
        <v>0.72032322604025367</v>
      </c>
      <c r="N518" s="16">
        <f t="shared" si="256"/>
        <v>0.73059335409996928</v>
      </c>
      <c r="O518" s="16">
        <f t="shared" si="246"/>
        <v>0.94854256154929217</v>
      </c>
      <c r="P518" s="16">
        <f t="shared" si="247"/>
        <v>0.72036647476776605</v>
      </c>
      <c r="Q518" s="16">
        <f t="shared" si="234"/>
        <v>0</v>
      </c>
      <c r="R518" s="16">
        <f t="shared" si="252"/>
        <v>0</v>
      </c>
    </row>
    <row r="519" spans="1:18" x14ac:dyDescent="0.3">
      <c r="A519" s="16">
        <v>249</v>
      </c>
      <c r="B519" s="16" t="str">
        <f t="shared" si="233"/>
        <v>2021-02-04</v>
      </c>
      <c r="C519" s="16">
        <f>IF(D519=0,0,VLOOKUP($A519,$A$15:$AR$265,C$267,))</f>
        <v>0.96086238827717096</v>
      </c>
      <c r="D519" s="16">
        <f>IF(A519&lt;&gt;"",I263,"")</f>
        <v>1.287063749902009</v>
      </c>
      <c r="E519" s="16">
        <f t="shared" si="248"/>
        <v>0.87315399674463379</v>
      </c>
      <c r="F519" s="16">
        <f t="shared" si="249"/>
        <v>1.1870638716884436</v>
      </c>
      <c r="G519" s="16">
        <f t="shared" si="253"/>
        <v>0.96415697167143577</v>
      </c>
      <c r="H519" s="16">
        <f t="shared" si="254"/>
        <v>1.2924816624905673</v>
      </c>
      <c r="I519" s="16">
        <f t="shared" si="244"/>
        <v>0.88651046473250972</v>
      </c>
      <c r="J519" s="16">
        <f t="shared" si="245"/>
        <v>1.1599914332385319</v>
      </c>
      <c r="K519" s="16">
        <f t="shared" si="250"/>
        <v>0.65568768457745819</v>
      </c>
      <c r="L519" s="16">
        <f t="shared" si="251"/>
        <v>0.6691232720925645</v>
      </c>
      <c r="M519" s="16">
        <f t="shared" si="255"/>
        <v>0.69015422529306392</v>
      </c>
      <c r="N519" s="16">
        <f t="shared" si="256"/>
        <v>0.69999421381276972</v>
      </c>
      <c r="O519" s="16">
        <f t="shared" si="246"/>
        <v>0.8908691985922701</v>
      </c>
      <c r="P519" s="16">
        <f t="shared" si="247"/>
        <v>0.676566693033678</v>
      </c>
      <c r="Q519" s="16">
        <f t="shared" si="234"/>
        <v>0</v>
      </c>
      <c r="R519" s="16">
        <f t="shared" si="252"/>
        <v>0</v>
      </c>
    </row>
    <row r="520" spans="1:18" x14ac:dyDescent="0.3">
      <c r="A520" s="16">
        <v>250</v>
      </c>
      <c r="B520" s="16" t="str">
        <f>VLOOKUP($A520,$A$15:$AR$265,2,)</f>
        <v>2021-02-05</v>
      </c>
      <c r="C520" s="16">
        <f>IF(D520=0,0,VLOOKUP($A520,$A$15:$AR$265,C$267,))</f>
        <v>0.65172170220501258</v>
      </c>
      <c r="D520" s="16">
        <f>VLOOKUP($A520,$A$15:$AR$265,D$267,)</f>
        <v>0.87297347483492205</v>
      </c>
      <c r="E520" s="16">
        <f t="shared" si="248"/>
        <v>0.55372831727735061</v>
      </c>
      <c r="F520" s="16">
        <f t="shared" si="249"/>
        <v>0.75280063152825327</v>
      </c>
      <c r="G520" s="16">
        <f t="shared" si="253"/>
        <v>0.6636347234741784</v>
      </c>
      <c r="H520" s="16">
        <f t="shared" si="254"/>
        <v>0.88962247422785024</v>
      </c>
      <c r="I520" s="16">
        <f t="shared" si="244"/>
        <v>0.57942029801283823</v>
      </c>
      <c r="J520" s="16">
        <f t="shared" si="245"/>
        <v>0.75816655152763679</v>
      </c>
      <c r="K520" s="16">
        <f t="shared" si="250"/>
        <v>0.35545396143308494</v>
      </c>
      <c r="L520" s="16">
        <f t="shared" si="251"/>
        <v>0.36273750955935952</v>
      </c>
      <c r="M520" s="16">
        <f t="shared" si="255"/>
        <v>0.39458402907274248</v>
      </c>
      <c r="N520" s="16">
        <f t="shared" si="256"/>
        <v>0.40020987641793015</v>
      </c>
      <c r="O520" s="16">
        <f t="shared" si="246"/>
        <v>0.61887425027726906</v>
      </c>
      <c r="P520" s="16">
        <f t="shared" si="247"/>
        <v>0.47000132631751507</v>
      </c>
      <c r="Q520" s="16">
        <f t="shared" si="234"/>
        <v>0</v>
      </c>
      <c r="R520" s="16">
        <f t="shared" si="252"/>
        <v>0</v>
      </c>
    </row>
    <row r="521" spans="1:18" x14ac:dyDescent="0.3">
      <c r="A521" s="16">
        <v>251</v>
      </c>
      <c r="B521" s="85">
        <f ca="1">TODAY()</f>
        <v>44234</v>
      </c>
      <c r="C521" s="16">
        <f>IF(D521=0,0,VLOOKUP($A521,$A$15:$AR$265,C$267,))</f>
        <v>0.65172147250420664</v>
      </c>
      <c r="D521" s="16">
        <f>VLOOKUP($A521,$A$15:$AR$265,D$267,)</f>
        <v>0.87297316715342232</v>
      </c>
      <c r="E521" s="16">
        <f t="shared" si="248"/>
        <v>0.55372809738508977</v>
      </c>
      <c r="F521" s="16">
        <f t="shared" si="249"/>
        <v>0.75280033258195111</v>
      </c>
      <c r="G521" s="16">
        <f t="shared" si="253"/>
        <v>0.66363448555418003</v>
      </c>
      <c r="H521" s="16">
        <f t="shared" si="254"/>
        <v>0.88962215528887656</v>
      </c>
      <c r="I521" s="16">
        <f>IF(J521=0,0,VLOOKUP($A521,$A$15:$AR$265,I$267,))</f>
        <v>0.579420066356505</v>
      </c>
      <c r="J521" s="16">
        <f t="shared" si="245"/>
        <v>0.75816624840728719</v>
      </c>
      <c r="K521" s="16">
        <f t="shared" si="250"/>
        <v>0.3554537232379289</v>
      </c>
      <c r="L521" s="16">
        <f t="shared" si="251"/>
        <v>0.36273726648338606</v>
      </c>
      <c r="M521" s="16">
        <f t="shared" si="255"/>
        <v>0.39458378643009695</v>
      </c>
      <c r="N521" s="16">
        <f t="shared" si="256"/>
        <v>0.40020963031576684</v>
      </c>
      <c r="O521" s="16">
        <f t="shared" si="246"/>
        <v>0.61887398515149528</v>
      </c>
      <c r="P521" s="16">
        <f t="shared" si="247"/>
        <v>0.47000112496891272</v>
      </c>
      <c r="Q521" s="16">
        <f t="shared" si="234"/>
        <v>0</v>
      </c>
      <c r="R521" s="16">
        <f t="shared" si="252"/>
        <v>0</v>
      </c>
    </row>
  </sheetData>
  <autoFilter ref="A270:D270" xr:uid="{C68636CD-1553-4F4F-A4E3-BD14686FADD6}">
    <sortState xmlns:xlrd2="http://schemas.microsoft.com/office/spreadsheetml/2017/richdata2" ref="A271:D520">
      <sortCondition ref="A270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57821-CBF8-4FC9-8B7D-A2BC00371528}">
  <dimension ref="A1:C721"/>
  <sheetViews>
    <sheetView topLeftCell="A671" workbookViewId="0">
      <selection activeCell="H698" sqref="H698"/>
    </sheetView>
  </sheetViews>
  <sheetFormatPr defaultRowHeight="14.4" x14ac:dyDescent="0.3"/>
  <sheetData>
    <row r="1" spans="1:3" ht="15" thickBot="1" x14ac:dyDescent="0.35">
      <c r="A1" s="1" t="s">
        <v>0</v>
      </c>
      <c r="B1" s="2" t="s">
        <v>1</v>
      </c>
      <c r="C1" s="3" t="s">
        <v>2</v>
      </c>
    </row>
    <row r="2" spans="1:3" ht="15" thickBot="1" x14ac:dyDescent="0.35">
      <c r="A2" s="4">
        <v>43466</v>
      </c>
      <c r="B2" s="5" t="s">
        <v>3</v>
      </c>
      <c r="C2" s="6" t="s">
        <v>4</v>
      </c>
    </row>
    <row r="3" spans="1:3" ht="15" thickBot="1" x14ac:dyDescent="0.35">
      <c r="A3" s="7">
        <v>43528</v>
      </c>
      <c r="B3" s="8" t="s">
        <v>5</v>
      </c>
      <c r="C3" s="9" t="s">
        <v>6</v>
      </c>
    </row>
    <row r="4" spans="1:3" ht="15" thickBot="1" x14ac:dyDescent="0.35">
      <c r="A4" s="7">
        <v>43529</v>
      </c>
      <c r="B4" s="8" t="s">
        <v>3</v>
      </c>
      <c r="C4" s="9" t="s">
        <v>6</v>
      </c>
    </row>
    <row r="5" spans="1:3" ht="15" thickBot="1" x14ac:dyDescent="0.35">
      <c r="A5" s="7">
        <v>43574</v>
      </c>
      <c r="B5" s="8" t="s">
        <v>7</v>
      </c>
      <c r="C5" s="9" t="s">
        <v>8</v>
      </c>
    </row>
    <row r="6" spans="1:3" ht="15" thickBot="1" x14ac:dyDescent="0.35">
      <c r="A6" s="7">
        <v>43576</v>
      </c>
      <c r="B6" s="8" t="s">
        <v>9</v>
      </c>
      <c r="C6" s="9" t="s">
        <v>10</v>
      </c>
    </row>
    <row r="7" spans="1:3" ht="15" thickBot="1" x14ac:dyDescent="0.35">
      <c r="A7" s="7">
        <v>43586</v>
      </c>
      <c r="B7" s="8" t="s">
        <v>11</v>
      </c>
      <c r="C7" s="9" t="s">
        <v>12</v>
      </c>
    </row>
    <row r="8" spans="1:3" ht="15" thickBot="1" x14ac:dyDescent="0.35">
      <c r="A8" s="7">
        <v>43636</v>
      </c>
      <c r="B8" s="8" t="s">
        <v>13</v>
      </c>
      <c r="C8" s="9" t="s">
        <v>14</v>
      </c>
    </row>
    <row r="9" spans="1:3" ht="15" thickBot="1" x14ac:dyDescent="0.35">
      <c r="A9" s="7">
        <v>43715</v>
      </c>
      <c r="B9" s="8" t="s">
        <v>15</v>
      </c>
      <c r="C9" s="9" t="s">
        <v>16</v>
      </c>
    </row>
    <row r="10" spans="1:3" ht="15" thickBot="1" x14ac:dyDescent="0.35">
      <c r="A10" s="7">
        <v>43750</v>
      </c>
      <c r="B10" s="8" t="s">
        <v>15</v>
      </c>
      <c r="C10" s="9" t="s">
        <v>17</v>
      </c>
    </row>
    <row r="11" spans="1:3" ht="15" thickBot="1" x14ac:dyDescent="0.35">
      <c r="A11" s="7">
        <v>43771</v>
      </c>
      <c r="B11" s="8" t="s">
        <v>15</v>
      </c>
      <c r="C11" s="9" t="s">
        <v>18</v>
      </c>
    </row>
    <row r="12" spans="1:3" ht="15" thickBot="1" x14ac:dyDescent="0.35">
      <c r="A12" s="7">
        <v>43784</v>
      </c>
      <c r="B12" s="8" t="s">
        <v>7</v>
      </c>
      <c r="C12" s="9" t="s">
        <v>19</v>
      </c>
    </row>
    <row r="13" spans="1:3" ht="15" thickBot="1" x14ac:dyDescent="0.35">
      <c r="A13" s="7">
        <v>43824</v>
      </c>
      <c r="B13" s="8" t="s">
        <v>11</v>
      </c>
      <c r="C13" s="9" t="s">
        <v>20</v>
      </c>
    </row>
    <row r="14" spans="1:3" ht="15" thickBot="1" x14ac:dyDescent="0.35">
      <c r="A14" s="10">
        <v>43831</v>
      </c>
      <c r="B14" s="11" t="s">
        <v>11</v>
      </c>
      <c r="C14" s="12" t="s">
        <v>4</v>
      </c>
    </row>
    <row r="15" spans="1:3" ht="15" thickBot="1" x14ac:dyDescent="0.35">
      <c r="A15" s="13">
        <v>43885</v>
      </c>
      <c r="B15" s="14" t="s">
        <v>5</v>
      </c>
      <c r="C15" s="15" t="s">
        <v>6</v>
      </c>
    </row>
    <row r="16" spans="1:3" ht="15" thickBot="1" x14ac:dyDescent="0.35">
      <c r="A16" s="13">
        <v>43886</v>
      </c>
      <c r="B16" s="14" t="s">
        <v>3</v>
      </c>
      <c r="C16" s="15" t="s">
        <v>6</v>
      </c>
    </row>
    <row r="17" spans="1:3" ht="15" thickBot="1" x14ac:dyDescent="0.35">
      <c r="A17" s="13">
        <v>43931</v>
      </c>
      <c r="B17" s="14" t="s">
        <v>7</v>
      </c>
      <c r="C17" s="15" t="s">
        <v>8</v>
      </c>
    </row>
    <row r="18" spans="1:3" ht="15" thickBot="1" x14ac:dyDescent="0.35">
      <c r="A18" s="13">
        <v>43942</v>
      </c>
      <c r="B18" s="14" t="s">
        <v>3</v>
      </c>
      <c r="C18" s="15" t="s">
        <v>10</v>
      </c>
    </row>
    <row r="19" spans="1:3" ht="15" thickBot="1" x14ac:dyDescent="0.35">
      <c r="A19" s="13">
        <v>43952</v>
      </c>
      <c r="B19" s="14" t="s">
        <v>7</v>
      </c>
      <c r="C19" s="15" t="s">
        <v>12</v>
      </c>
    </row>
    <row r="20" spans="1:3" ht="15" thickBot="1" x14ac:dyDescent="0.35">
      <c r="A20" s="13">
        <v>43993</v>
      </c>
      <c r="B20" s="14" t="s">
        <v>13</v>
      </c>
      <c r="C20" s="15" t="s">
        <v>14</v>
      </c>
    </row>
    <row r="21" spans="1:3" ht="15" thickBot="1" x14ac:dyDescent="0.35">
      <c r="A21" s="13">
        <v>44081</v>
      </c>
      <c r="B21" s="14" t="s">
        <v>5</v>
      </c>
      <c r="C21" s="15" t="s">
        <v>16</v>
      </c>
    </row>
    <row r="22" spans="1:3" ht="15" thickBot="1" x14ac:dyDescent="0.35">
      <c r="A22" s="13">
        <v>44116</v>
      </c>
      <c r="B22" s="14" t="s">
        <v>5</v>
      </c>
      <c r="C22" s="15" t="s">
        <v>17</v>
      </c>
    </row>
    <row r="23" spans="1:3" ht="15" thickBot="1" x14ac:dyDescent="0.35">
      <c r="A23" s="13">
        <v>44137</v>
      </c>
      <c r="B23" s="14" t="s">
        <v>5</v>
      </c>
      <c r="C23" s="15" t="s">
        <v>18</v>
      </c>
    </row>
    <row r="24" spans="1:3" ht="15" thickBot="1" x14ac:dyDescent="0.35">
      <c r="A24" s="13">
        <v>44150</v>
      </c>
      <c r="B24" s="14" t="s">
        <v>9</v>
      </c>
      <c r="C24" s="15" t="s">
        <v>19</v>
      </c>
    </row>
    <row r="25" spans="1:3" ht="15" thickBot="1" x14ac:dyDescent="0.35">
      <c r="A25" s="13">
        <v>44190</v>
      </c>
      <c r="B25" s="14" t="s">
        <v>7</v>
      </c>
      <c r="C25" s="15" t="s">
        <v>20</v>
      </c>
    </row>
    <row r="26" spans="1:3" ht="15" thickBot="1" x14ac:dyDescent="0.35">
      <c r="A26" s="4">
        <v>44197</v>
      </c>
      <c r="B26" s="5" t="s">
        <v>7</v>
      </c>
      <c r="C26" s="6" t="s">
        <v>4</v>
      </c>
    </row>
    <row r="27" spans="1:3" ht="15" thickBot="1" x14ac:dyDescent="0.35">
      <c r="A27" s="7">
        <v>44242</v>
      </c>
      <c r="B27" s="8" t="s">
        <v>5</v>
      </c>
      <c r="C27" s="9" t="s">
        <v>6</v>
      </c>
    </row>
    <row r="28" spans="1:3" ht="15" thickBot="1" x14ac:dyDescent="0.35">
      <c r="A28" s="7">
        <v>44243</v>
      </c>
      <c r="B28" s="8" t="s">
        <v>3</v>
      </c>
      <c r="C28" s="9" t="s">
        <v>6</v>
      </c>
    </row>
    <row r="29" spans="1:3" ht="15" thickBot="1" x14ac:dyDescent="0.35">
      <c r="A29" s="7">
        <v>44288</v>
      </c>
      <c r="B29" s="8" t="s">
        <v>7</v>
      </c>
      <c r="C29" s="9" t="s">
        <v>8</v>
      </c>
    </row>
    <row r="30" spans="1:3" ht="15" thickBot="1" x14ac:dyDescent="0.35">
      <c r="A30" s="7">
        <v>44307</v>
      </c>
      <c r="B30" s="8" t="s">
        <v>11</v>
      </c>
      <c r="C30" s="9" t="s">
        <v>10</v>
      </c>
    </row>
    <row r="31" spans="1:3" ht="15" thickBot="1" x14ac:dyDescent="0.35">
      <c r="A31" s="7">
        <v>44317</v>
      </c>
      <c r="B31" s="8" t="s">
        <v>15</v>
      </c>
      <c r="C31" s="9" t="s">
        <v>12</v>
      </c>
    </row>
    <row r="32" spans="1:3" ht="15" thickBot="1" x14ac:dyDescent="0.35">
      <c r="A32" s="7">
        <v>44350</v>
      </c>
      <c r="B32" s="8" t="s">
        <v>13</v>
      </c>
      <c r="C32" s="9" t="s">
        <v>14</v>
      </c>
    </row>
    <row r="33" spans="1:3" ht="15" thickBot="1" x14ac:dyDescent="0.35">
      <c r="A33" s="7">
        <v>44446</v>
      </c>
      <c r="B33" s="8" t="s">
        <v>3</v>
      </c>
      <c r="C33" s="9" t="s">
        <v>16</v>
      </c>
    </row>
    <row r="34" spans="1:3" ht="15" thickBot="1" x14ac:dyDescent="0.35">
      <c r="A34" s="7">
        <v>44481</v>
      </c>
      <c r="B34" s="8" t="s">
        <v>3</v>
      </c>
      <c r="C34" s="9" t="s">
        <v>17</v>
      </c>
    </row>
    <row r="35" spans="1:3" ht="15" thickBot="1" x14ac:dyDescent="0.35">
      <c r="A35" s="7">
        <v>44502</v>
      </c>
      <c r="B35" s="8" t="s">
        <v>3</v>
      </c>
      <c r="C35" s="9" t="s">
        <v>18</v>
      </c>
    </row>
    <row r="36" spans="1:3" ht="15" thickBot="1" x14ac:dyDescent="0.35">
      <c r="A36" s="7">
        <v>44515</v>
      </c>
      <c r="B36" s="8" t="s">
        <v>5</v>
      </c>
      <c r="C36" s="9" t="s">
        <v>19</v>
      </c>
    </row>
    <row r="37" spans="1:3" ht="15" thickBot="1" x14ac:dyDescent="0.35">
      <c r="A37" s="7">
        <v>44555</v>
      </c>
      <c r="B37" s="8" t="s">
        <v>15</v>
      </c>
      <c r="C37" s="9" t="s">
        <v>20</v>
      </c>
    </row>
    <row r="38" spans="1:3" ht="15" thickBot="1" x14ac:dyDescent="0.35">
      <c r="A38" s="10">
        <v>44562</v>
      </c>
      <c r="B38" s="11" t="s">
        <v>15</v>
      </c>
      <c r="C38" s="12" t="s">
        <v>4</v>
      </c>
    </row>
    <row r="39" spans="1:3" ht="15" thickBot="1" x14ac:dyDescent="0.35">
      <c r="A39" s="13">
        <v>44620</v>
      </c>
      <c r="B39" s="14" t="s">
        <v>5</v>
      </c>
      <c r="C39" s="15" t="s">
        <v>6</v>
      </c>
    </row>
    <row r="40" spans="1:3" ht="15" thickBot="1" x14ac:dyDescent="0.35">
      <c r="A40" s="13">
        <v>44621</v>
      </c>
      <c r="B40" s="14" t="s">
        <v>3</v>
      </c>
      <c r="C40" s="15" t="s">
        <v>6</v>
      </c>
    </row>
    <row r="41" spans="1:3" ht="15" thickBot="1" x14ac:dyDescent="0.35">
      <c r="A41" s="13">
        <v>44666</v>
      </c>
      <c r="B41" s="14" t="s">
        <v>7</v>
      </c>
      <c r="C41" s="15" t="s">
        <v>8</v>
      </c>
    </row>
    <row r="42" spans="1:3" ht="15" thickBot="1" x14ac:dyDescent="0.35">
      <c r="A42" s="13">
        <v>44672</v>
      </c>
      <c r="B42" s="14" t="s">
        <v>13</v>
      </c>
      <c r="C42" s="15" t="s">
        <v>10</v>
      </c>
    </row>
    <row r="43" spans="1:3" ht="15" thickBot="1" x14ac:dyDescent="0.35">
      <c r="A43" s="13">
        <v>44682</v>
      </c>
      <c r="B43" s="14" t="s">
        <v>9</v>
      </c>
      <c r="C43" s="15" t="s">
        <v>12</v>
      </c>
    </row>
    <row r="44" spans="1:3" ht="15" thickBot="1" x14ac:dyDescent="0.35">
      <c r="A44" s="13">
        <v>44728</v>
      </c>
      <c r="B44" s="14" t="s">
        <v>13</v>
      </c>
      <c r="C44" s="15" t="s">
        <v>14</v>
      </c>
    </row>
    <row r="45" spans="1:3" ht="15" thickBot="1" x14ac:dyDescent="0.35">
      <c r="A45" s="13">
        <v>44811</v>
      </c>
      <c r="B45" s="14" t="s">
        <v>11</v>
      </c>
      <c r="C45" s="15" t="s">
        <v>16</v>
      </c>
    </row>
    <row r="46" spans="1:3" ht="15" thickBot="1" x14ac:dyDescent="0.35">
      <c r="A46" s="13">
        <v>44846</v>
      </c>
      <c r="B46" s="14" t="s">
        <v>11</v>
      </c>
      <c r="C46" s="15" t="s">
        <v>17</v>
      </c>
    </row>
    <row r="47" spans="1:3" ht="15" thickBot="1" x14ac:dyDescent="0.35">
      <c r="A47" s="13">
        <v>44867</v>
      </c>
      <c r="B47" s="14" t="s">
        <v>11</v>
      </c>
      <c r="C47" s="15" t="s">
        <v>18</v>
      </c>
    </row>
    <row r="48" spans="1:3" ht="15" thickBot="1" x14ac:dyDescent="0.35">
      <c r="A48" s="13">
        <v>44880</v>
      </c>
      <c r="B48" s="14" t="s">
        <v>3</v>
      </c>
      <c r="C48" s="15" t="s">
        <v>19</v>
      </c>
    </row>
    <row r="49" spans="1:3" ht="15" thickBot="1" x14ac:dyDescent="0.35">
      <c r="A49" s="13">
        <v>44920</v>
      </c>
      <c r="B49" s="14" t="s">
        <v>9</v>
      </c>
      <c r="C49" s="15" t="s">
        <v>20</v>
      </c>
    </row>
    <row r="50" spans="1:3" ht="15" thickBot="1" x14ac:dyDescent="0.35">
      <c r="A50" s="4">
        <v>44927</v>
      </c>
      <c r="B50" s="5" t="s">
        <v>9</v>
      </c>
      <c r="C50" s="6" t="s">
        <v>4</v>
      </c>
    </row>
    <row r="51" spans="1:3" ht="15" thickBot="1" x14ac:dyDescent="0.35">
      <c r="A51" s="7">
        <v>44977</v>
      </c>
      <c r="B51" s="8" t="s">
        <v>5</v>
      </c>
      <c r="C51" s="9" t="s">
        <v>6</v>
      </c>
    </row>
    <row r="52" spans="1:3" ht="15" thickBot="1" x14ac:dyDescent="0.35">
      <c r="A52" s="7">
        <v>44978</v>
      </c>
      <c r="B52" s="8" t="s">
        <v>3</v>
      </c>
      <c r="C52" s="9" t="s">
        <v>6</v>
      </c>
    </row>
    <row r="53" spans="1:3" ht="15" thickBot="1" x14ac:dyDescent="0.35">
      <c r="A53" s="7">
        <v>45023</v>
      </c>
      <c r="B53" s="8" t="s">
        <v>7</v>
      </c>
      <c r="C53" s="9" t="s">
        <v>8</v>
      </c>
    </row>
    <row r="54" spans="1:3" ht="15" thickBot="1" x14ac:dyDescent="0.35">
      <c r="A54" s="7">
        <v>45037</v>
      </c>
      <c r="B54" s="8" t="s">
        <v>7</v>
      </c>
      <c r="C54" s="9" t="s">
        <v>10</v>
      </c>
    </row>
    <row r="55" spans="1:3" ht="15" thickBot="1" x14ac:dyDescent="0.35">
      <c r="A55" s="7">
        <v>45047</v>
      </c>
      <c r="B55" s="8" t="s">
        <v>5</v>
      </c>
      <c r="C55" s="9" t="s">
        <v>12</v>
      </c>
    </row>
    <row r="56" spans="1:3" ht="15" thickBot="1" x14ac:dyDescent="0.35">
      <c r="A56" s="7">
        <v>45085</v>
      </c>
      <c r="B56" s="8" t="s">
        <v>13</v>
      </c>
      <c r="C56" s="9" t="s">
        <v>14</v>
      </c>
    </row>
    <row r="57" spans="1:3" ht="15" thickBot="1" x14ac:dyDescent="0.35">
      <c r="A57" s="7">
        <v>45176</v>
      </c>
      <c r="B57" s="8" t="s">
        <v>13</v>
      </c>
      <c r="C57" s="9" t="s">
        <v>16</v>
      </c>
    </row>
    <row r="58" spans="1:3" ht="15" thickBot="1" x14ac:dyDescent="0.35">
      <c r="A58" s="7">
        <v>45211</v>
      </c>
      <c r="B58" s="8" t="s">
        <v>13</v>
      </c>
      <c r="C58" s="9" t="s">
        <v>17</v>
      </c>
    </row>
    <row r="59" spans="1:3" ht="15" thickBot="1" x14ac:dyDescent="0.35">
      <c r="A59" s="7">
        <v>45232</v>
      </c>
      <c r="B59" s="8" t="s">
        <v>13</v>
      </c>
      <c r="C59" s="9" t="s">
        <v>18</v>
      </c>
    </row>
    <row r="60" spans="1:3" ht="15" thickBot="1" x14ac:dyDescent="0.35">
      <c r="A60" s="7">
        <v>45245</v>
      </c>
      <c r="B60" s="8" t="s">
        <v>11</v>
      </c>
      <c r="C60" s="9" t="s">
        <v>19</v>
      </c>
    </row>
    <row r="61" spans="1:3" ht="15" thickBot="1" x14ac:dyDescent="0.35">
      <c r="A61" s="7">
        <v>45285</v>
      </c>
      <c r="B61" s="8" t="s">
        <v>5</v>
      </c>
      <c r="C61" s="9" t="s">
        <v>20</v>
      </c>
    </row>
    <row r="62" spans="1:3" ht="15" thickBot="1" x14ac:dyDescent="0.35">
      <c r="A62" s="10">
        <v>45292</v>
      </c>
      <c r="B62" s="11" t="s">
        <v>5</v>
      </c>
      <c r="C62" s="12" t="s">
        <v>4</v>
      </c>
    </row>
    <row r="63" spans="1:3" ht="15" thickBot="1" x14ac:dyDescent="0.35">
      <c r="A63" s="13">
        <v>45334</v>
      </c>
      <c r="B63" s="14" t="s">
        <v>5</v>
      </c>
      <c r="C63" s="15" t="s">
        <v>6</v>
      </c>
    </row>
    <row r="64" spans="1:3" ht="15" thickBot="1" x14ac:dyDescent="0.35">
      <c r="A64" s="13">
        <v>45335</v>
      </c>
      <c r="B64" s="14" t="s">
        <v>3</v>
      </c>
      <c r="C64" s="15" t="s">
        <v>6</v>
      </c>
    </row>
    <row r="65" spans="1:3" ht="15" thickBot="1" x14ac:dyDescent="0.35">
      <c r="A65" s="13">
        <v>45380</v>
      </c>
      <c r="B65" s="14" t="s">
        <v>7</v>
      </c>
      <c r="C65" s="15" t="s">
        <v>8</v>
      </c>
    </row>
    <row r="66" spans="1:3" ht="15" thickBot="1" x14ac:dyDescent="0.35">
      <c r="A66" s="13">
        <v>45403</v>
      </c>
      <c r="B66" s="14" t="s">
        <v>9</v>
      </c>
      <c r="C66" s="15" t="s">
        <v>10</v>
      </c>
    </row>
    <row r="67" spans="1:3" ht="15" thickBot="1" x14ac:dyDescent="0.35">
      <c r="A67" s="13">
        <v>45413</v>
      </c>
      <c r="B67" s="14" t="s">
        <v>11</v>
      </c>
      <c r="C67" s="15" t="s">
        <v>12</v>
      </c>
    </row>
    <row r="68" spans="1:3" ht="15" thickBot="1" x14ac:dyDescent="0.35">
      <c r="A68" s="13">
        <v>45442</v>
      </c>
      <c r="B68" s="14" t="s">
        <v>13</v>
      </c>
      <c r="C68" s="15" t="s">
        <v>14</v>
      </c>
    </row>
    <row r="69" spans="1:3" ht="15" thickBot="1" x14ac:dyDescent="0.35">
      <c r="A69" s="13">
        <v>45542</v>
      </c>
      <c r="B69" s="14" t="s">
        <v>15</v>
      </c>
      <c r="C69" s="15" t="s">
        <v>16</v>
      </c>
    </row>
    <row r="70" spans="1:3" ht="15" thickBot="1" x14ac:dyDescent="0.35">
      <c r="A70" s="13">
        <v>45577</v>
      </c>
      <c r="B70" s="14" t="s">
        <v>15</v>
      </c>
      <c r="C70" s="15" t="s">
        <v>17</v>
      </c>
    </row>
    <row r="71" spans="1:3" ht="15" thickBot="1" x14ac:dyDescent="0.35">
      <c r="A71" s="13">
        <v>45598</v>
      </c>
      <c r="B71" s="14" t="s">
        <v>15</v>
      </c>
      <c r="C71" s="15" t="s">
        <v>18</v>
      </c>
    </row>
    <row r="72" spans="1:3" ht="15" thickBot="1" x14ac:dyDescent="0.35">
      <c r="A72" s="13">
        <v>45611</v>
      </c>
      <c r="B72" s="14" t="s">
        <v>7</v>
      </c>
      <c r="C72" s="15" t="s">
        <v>19</v>
      </c>
    </row>
    <row r="73" spans="1:3" ht="15" thickBot="1" x14ac:dyDescent="0.35">
      <c r="A73" s="13">
        <v>45651</v>
      </c>
      <c r="B73" s="14" t="s">
        <v>11</v>
      </c>
      <c r="C73" s="15" t="s">
        <v>20</v>
      </c>
    </row>
    <row r="74" spans="1:3" ht="15" thickBot="1" x14ac:dyDescent="0.35">
      <c r="A74" s="4">
        <v>45658</v>
      </c>
      <c r="B74" s="5" t="s">
        <v>11</v>
      </c>
      <c r="C74" s="6" t="s">
        <v>4</v>
      </c>
    </row>
    <row r="75" spans="1:3" ht="15" thickBot="1" x14ac:dyDescent="0.35">
      <c r="A75" s="7">
        <v>45719</v>
      </c>
      <c r="B75" s="8" t="s">
        <v>5</v>
      </c>
      <c r="C75" s="9" t="s">
        <v>6</v>
      </c>
    </row>
    <row r="76" spans="1:3" ht="15" thickBot="1" x14ac:dyDescent="0.35">
      <c r="A76" s="7">
        <v>45720</v>
      </c>
      <c r="B76" s="8" t="s">
        <v>3</v>
      </c>
      <c r="C76" s="9" t="s">
        <v>6</v>
      </c>
    </row>
    <row r="77" spans="1:3" ht="15" thickBot="1" x14ac:dyDescent="0.35">
      <c r="A77" s="7">
        <v>45765</v>
      </c>
      <c r="B77" s="8" t="s">
        <v>7</v>
      </c>
      <c r="C77" s="9" t="s">
        <v>8</v>
      </c>
    </row>
    <row r="78" spans="1:3" ht="15" thickBot="1" x14ac:dyDescent="0.35">
      <c r="A78" s="7">
        <v>45768</v>
      </c>
      <c r="B78" s="8" t="s">
        <v>5</v>
      </c>
      <c r="C78" s="9" t="s">
        <v>10</v>
      </c>
    </row>
    <row r="79" spans="1:3" ht="15" thickBot="1" x14ac:dyDescent="0.35">
      <c r="A79" s="7">
        <v>45778</v>
      </c>
      <c r="B79" s="8" t="s">
        <v>13</v>
      </c>
      <c r="C79" s="9" t="s">
        <v>12</v>
      </c>
    </row>
    <row r="80" spans="1:3" ht="15" thickBot="1" x14ac:dyDescent="0.35">
      <c r="A80" s="7">
        <v>45827</v>
      </c>
      <c r="B80" s="8" t="s">
        <v>13</v>
      </c>
      <c r="C80" s="9" t="s">
        <v>14</v>
      </c>
    </row>
    <row r="81" spans="1:3" ht="15" thickBot="1" x14ac:dyDescent="0.35">
      <c r="A81" s="7">
        <v>45907</v>
      </c>
      <c r="B81" s="8" t="s">
        <v>9</v>
      </c>
      <c r="C81" s="9" t="s">
        <v>16</v>
      </c>
    </row>
    <row r="82" spans="1:3" ht="15" thickBot="1" x14ac:dyDescent="0.35">
      <c r="A82" s="7">
        <v>45942</v>
      </c>
      <c r="B82" s="8" t="s">
        <v>9</v>
      </c>
      <c r="C82" s="9" t="s">
        <v>17</v>
      </c>
    </row>
    <row r="83" spans="1:3" ht="15" thickBot="1" x14ac:dyDescent="0.35">
      <c r="A83" s="7">
        <v>45963</v>
      </c>
      <c r="B83" s="8" t="s">
        <v>9</v>
      </c>
      <c r="C83" s="9" t="s">
        <v>18</v>
      </c>
    </row>
    <row r="84" spans="1:3" ht="15" thickBot="1" x14ac:dyDescent="0.35">
      <c r="A84" s="7">
        <v>45976</v>
      </c>
      <c r="B84" s="8" t="s">
        <v>15</v>
      </c>
      <c r="C84" s="9" t="s">
        <v>19</v>
      </c>
    </row>
    <row r="85" spans="1:3" ht="15" thickBot="1" x14ac:dyDescent="0.35">
      <c r="A85" s="7">
        <v>46016</v>
      </c>
      <c r="B85" s="8" t="s">
        <v>13</v>
      </c>
      <c r="C85" s="9" t="s">
        <v>20</v>
      </c>
    </row>
    <row r="86" spans="1:3" ht="15" thickBot="1" x14ac:dyDescent="0.35">
      <c r="A86" s="10">
        <v>46023</v>
      </c>
      <c r="B86" s="11" t="s">
        <v>13</v>
      </c>
      <c r="C86" s="12" t="s">
        <v>4</v>
      </c>
    </row>
    <row r="87" spans="1:3" ht="15" thickBot="1" x14ac:dyDescent="0.35">
      <c r="A87" s="13">
        <v>46069</v>
      </c>
      <c r="B87" s="14" t="s">
        <v>5</v>
      </c>
      <c r="C87" s="15" t="s">
        <v>6</v>
      </c>
    </row>
    <row r="88" spans="1:3" ht="15" thickBot="1" x14ac:dyDescent="0.35">
      <c r="A88" s="13">
        <v>46070</v>
      </c>
      <c r="B88" s="14" t="s">
        <v>3</v>
      </c>
      <c r="C88" s="15" t="s">
        <v>6</v>
      </c>
    </row>
    <row r="89" spans="1:3" ht="15" thickBot="1" x14ac:dyDescent="0.35">
      <c r="A89" s="13">
        <v>46115</v>
      </c>
      <c r="B89" s="14" t="s">
        <v>7</v>
      </c>
      <c r="C89" s="15" t="s">
        <v>8</v>
      </c>
    </row>
    <row r="90" spans="1:3" ht="15" thickBot="1" x14ac:dyDescent="0.35">
      <c r="A90" s="13">
        <v>46133</v>
      </c>
      <c r="B90" s="14" t="s">
        <v>3</v>
      </c>
      <c r="C90" s="15" t="s">
        <v>10</v>
      </c>
    </row>
    <row r="91" spans="1:3" ht="15" thickBot="1" x14ac:dyDescent="0.35">
      <c r="A91" s="13">
        <v>46143</v>
      </c>
      <c r="B91" s="14" t="s">
        <v>7</v>
      </c>
      <c r="C91" s="15" t="s">
        <v>12</v>
      </c>
    </row>
    <row r="92" spans="1:3" ht="15" thickBot="1" x14ac:dyDescent="0.35">
      <c r="A92" s="13">
        <v>46177</v>
      </c>
      <c r="B92" s="14" t="s">
        <v>13</v>
      </c>
      <c r="C92" s="15" t="s">
        <v>14</v>
      </c>
    </row>
    <row r="93" spans="1:3" ht="15" thickBot="1" x14ac:dyDescent="0.35">
      <c r="A93" s="13">
        <v>46272</v>
      </c>
      <c r="B93" s="14" t="s">
        <v>5</v>
      </c>
      <c r="C93" s="15" t="s">
        <v>16</v>
      </c>
    </row>
    <row r="94" spans="1:3" ht="15" thickBot="1" x14ac:dyDescent="0.35">
      <c r="A94" s="13">
        <v>46307</v>
      </c>
      <c r="B94" s="14" t="s">
        <v>5</v>
      </c>
      <c r="C94" s="15" t="s">
        <v>17</v>
      </c>
    </row>
    <row r="95" spans="1:3" ht="15" thickBot="1" x14ac:dyDescent="0.35">
      <c r="A95" s="13">
        <v>46328</v>
      </c>
      <c r="B95" s="14" t="s">
        <v>5</v>
      </c>
      <c r="C95" s="15" t="s">
        <v>18</v>
      </c>
    </row>
    <row r="96" spans="1:3" ht="15" thickBot="1" x14ac:dyDescent="0.35">
      <c r="A96" s="13">
        <v>46341</v>
      </c>
      <c r="B96" s="14" t="s">
        <v>9</v>
      </c>
      <c r="C96" s="15" t="s">
        <v>19</v>
      </c>
    </row>
    <row r="97" spans="1:3" ht="15" thickBot="1" x14ac:dyDescent="0.35">
      <c r="A97" s="13">
        <v>46381</v>
      </c>
      <c r="B97" s="14" t="s">
        <v>7</v>
      </c>
      <c r="C97" s="15" t="s">
        <v>20</v>
      </c>
    </row>
    <row r="98" spans="1:3" ht="15" thickBot="1" x14ac:dyDescent="0.35">
      <c r="A98" s="4">
        <v>46388</v>
      </c>
      <c r="B98" s="5" t="s">
        <v>7</v>
      </c>
      <c r="C98" s="6" t="s">
        <v>4</v>
      </c>
    </row>
    <row r="99" spans="1:3" ht="15" thickBot="1" x14ac:dyDescent="0.35">
      <c r="A99" s="7">
        <v>46426</v>
      </c>
      <c r="B99" s="8" t="s">
        <v>5</v>
      </c>
      <c r="C99" s="9" t="s">
        <v>6</v>
      </c>
    </row>
    <row r="100" spans="1:3" ht="15" thickBot="1" x14ac:dyDescent="0.35">
      <c r="A100" s="7">
        <v>46427</v>
      </c>
      <c r="B100" s="8" t="s">
        <v>3</v>
      </c>
      <c r="C100" s="9" t="s">
        <v>6</v>
      </c>
    </row>
    <row r="101" spans="1:3" ht="15" thickBot="1" x14ac:dyDescent="0.35">
      <c r="A101" s="7">
        <v>46472</v>
      </c>
      <c r="B101" s="8" t="s">
        <v>7</v>
      </c>
      <c r="C101" s="9" t="s">
        <v>8</v>
      </c>
    </row>
    <row r="102" spans="1:3" ht="15" thickBot="1" x14ac:dyDescent="0.35">
      <c r="A102" s="7">
        <v>46498</v>
      </c>
      <c r="B102" s="8" t="s">
        <v>11</v>
      </c>
      <c r="C102" s="9" t="s">
        <v>10</v>
      </c>
    </row>
    <row r="103" spans="1:3" ht="15" thickBot="1" x14ac:dyDescent="0.35">
      <c r="A103" s="7">
        <v>46508</v>
      </c>
      <c r="B103" s="8" t="s">
        <v>15</v>
      </c>
      <c r="C103" s="9" t="s">
        <v>12</v>
      </c>
    </row>
    <row r="104" spans="1:3" ht="15" thickBot="1" x14ac:dyDescent="0.35">
      <c r="A104" s="7">
        <v>46534</v>
      </c>
      <c r="B104" s="8" t="s">
        <v>13</v>
      </c>
      <c r="C104" s="9" t="s">
        <v>14</v>
      </c>
    </row>
    <row r="105" spans="1:3" ht="15" thickBot="1" x14ac:dyDescent="0.35">
      <c r="A105" s="7">
        <v>46637</v>
      </c>
      <c r="B105" s="8" t="s">
        <v>3</v>
      </c>
      <c r="C105" s="9" t="s">
        <v>16</v>
      </c>
    </row>
    <row r="106" spans="1:3" ht="15" thickBot="1" x14ac:dyDescent="0.35">
      <c r="A106" s="7">
        <v>46672</v>
      </c>
      <c r="B106" s="8" t="s">
        <v>3</v>
      </c>
      <c r="C106" s="9" t="s">
        <v>17</v>
      </c>
    </row>
    <row r="107" spans="1:3" ht="15" thickBot="1" x14ac:dyDescent="0.35">
      <c r="A107" s="7">
        <v>46693</v>
      </c>
      <c r="B107" s="8" t="s">
        <v>3</v>
      </c>
      <c r="C107" s="9" t="s">
        <v>18</v>
      </c>
    </row>
    <row r="108" spans="1:3" ht="15" thickBot="1" x14ac:dyDescent="0.35">
      <c r="A108" s="7">
        <v>46706</v>
      </c>
      <c r="B108" s="8" t="s">
        <v>5</v>
      </c>
      <c r="C108" s="9" t="s">
        <v>19</v>
      </c>
    </row>
    <row r="109" spans="1:3" ht="15" thickBot="1" x14ac:dyDescent="0.35">
      <c r="A109" s="7">
        <v>46746</v>
      </c>
      <c r="B109" s="8" t="s">
        <v>15</v>
      </c>
      <c r="C109" s="9" t="s">
        <v>20</v>
      </c>
    </row>
    <row r="110" spans="1:3" ht="15" thickBot="1" x14ac:dyDescent="0.35">
      <c r="A110" s="10">
        <v>46753</v>
      </c>
      <c r="B110" s="11" t="s">
        <v>15</v>
      </c>
      <c r="C110" s="12" t="s">
        <v>4</v>
      </c>
    </row>
    <row r="111" spans="1:3" ht="15" thickBot="1" x14ac:dyDescent="0.35">
      <c r="A111" s="13">
        <v>46811</v>
      </c>
      <c r="B111" s="14" t="s">
        <v>5</v>
      </c>
      <c r="C111" s="15" t="s">
        <v>6</v>
      </c>
    </row>
    <row r="112" spans="1:3" ht="15" thickBot="1" x14ac:dyDescent="0.35">
      <c r="A112" s="13">
        <v>46812</v>
      </c>
      <c r="B112" s="14" t="s">
        <v>3</v>
      </c>
      <c r="C112" s="15" t="s">
        <v>6</v>
      </c>
    </row>
    <row r="113" spans="1:3" ht="15" thickBot="1" x14ac:dyDescent="0.35">
      <c r="A113" s="13">
        <v>46857</v>
      </c>
      <c r="B113" s="14" t="s">
        <v>7</v>
      </c>
      <c r="C113" s="15" t="s">
        <v>8</v>
      </c>
    </row>
    <row r="114" spans="1:3" ht="15" thickBot="1" x14ac:dyDescent="0.35">
      <c r="A114" s="13">
        <v>46864</v>
      </c>
      <c r="B114" s="14" t="s">
        <v>7</v>
      </c>
      <c r="C114" s="15" t="s">
        <v>10</v>
      </c>
    </row>
    <row r="115" spans="1:3" ht="15" thickBot="1" x14ac:dyDescent="0.35">
      <c r="A115" s="13">
        <v>46874</v>
      </c>
      <c r="B115" s="14" t="s">
        <v>5</v>
      </c>
      <c r="C115" s="15" t="s">
        <v>12</v>
      </c>
    </row>
    <row r="116" spans="1:3" ht="15" thickBot="1" x14ac:dyDescent="0.35">
      <c r="A116" s="13">
        <v>46919</v>
      </c>
      <c r="B116" s="14" t="s">
        <v>13</v>
      </c>
      <c r="C116" s="15" t="s">
        <v>14</v>
      </c>
    </row>
    <row r="117" spans="1:3" ht="15" thickBot="1" x14ac:dyDescent="0.35">
      <c r="A117" s="13">
        <v>47003</v>
      </c>
      <c r="B117" s="14" t="s">
        <v>13</v>
      </c>
      <c r="C117" s="15" t="s">
        <v>16</v>
      </c>
    </row>
    <row r="118" spans="1:3" ht="15" thickBot="1" x14ac:dyDescent="0.35">
      <c r="A118" s="13">
        <v>47038</v>
      </c>
      <c r="B118" s="14" t="s">
        <v>13</v>
      </c>
      <c r="C118" s="15" t="s">
        <v>17</v>
      </c>
    </row>
    <row r="119" spans="1:3" ht="15" thickBot="1" x14ac:dyDescent="0.35">
      <c r="A119" s="13">
        <v>47059</v>
      </c>
      <c r="B119" s="14" t="s">
        <v>13</v>
      </c>
      <c r="C119" s="15" t="s">
        <v>18</v>
      </c>
    </row>
    <row r="120" spans="1:3" ht="15" thickBot="1" x14ac:dyDescent="0.35">
      <c r="A120" s="13">
        <v>47072</v>
      </c>
      <c r="B120" s="14" t="s">
        <v>11</v>
      </c>
      <c r="C120" s="15" t="s">
        <v>19</v>
      </c>
    </row>
    <row r="121" spans="1:3" ht="15" thickBot="1" x14ac:dyDescent="0.35">
      <c r="A121" s="13">
        <v>47112</v>
      </c>
      <c r="B121" s="14" t="s">
        <v>5</v>
      </c>
      <c r="C121" s="15" t="s">
        <v>20</v>
      </c>
    </row>
    <row r="122" spans="1:3" ht="15" thickBot="1" x14ac:dyDescent="0.35">
      <c r="A122" s="4">
        <v>47119</v>
      </c>
      <c r="B122" s="5" t="s">
        <v>5</v>
      </c>
      <c r="C122" s="6" t="s">
        <v>4</v>
      </c>
    </row>
    <row r="123" spans="1:3" ht="15" thickBot="1" x14ac:dyDescent="0.35">
      <c r="A123" s="7">
        <v>47161</v>
      </c>
      <c r="B123" s="8" t="s">
        <v>5</v>
      </c>
      <c r="C123" s="9" t="s">
        <v>6</v>
      </c>
    </row>
    <row r="124" spans="1:3" ht="15" thickBot="1" x14ac:dyDescent="0.35">
      <c r="A124" s="7">
        <v>47162</v>
      </c>
      <c r="B124" s="8" t="s">
        <v>3</v>
      </c>
      <c r="C124" s="9" t="s">
        <v>6</v>
      </c>
    </row>
    <row r="125" spans="1:3" ht="15" thickBot="1" x14ac:dyDescent="0.35">
      <c r="A125" s="7">
        <v>47207</v>
      </c>
      <c r="B125" s="8" t="s">
        <v>7</v>
      </c>
      <c r="C125" s="9" t="s">
        <v>8</v>
      </c>
    </row>
    <row r="126" spans="1:3" ht="15" thickBot="1" x14ac:dyDescent="0.35">
      <c r="A126" s="7">
        <v>47229</v>
      </c>
      <c r="B126" s="8" t="s">
        <v>15</v>
      </c>
      <c r="C126" s="9" t="s">
        <v>10</v>
      </c>
    </row>
    <row r="127" spans="1:3" ht="15" thickBot="1" x14ac:dyDescent="0.35">
      <c r="A127" s="7">
        <v>47239</v>
      </c>
      <c r="B127" s="8" t="s">
        <v>3</v>
      </c>
      <c r="C127" s="9" t="s">
        <v>12</v>
      </c>
    </row>
    <row r="128" spans="1:3" ht="15" thickBot="1" x14ac:dyDescent="0.35">
      <c r="A128" s="7">
        <v>47269</v>
      </c>
      <c r="B128" s="8" t="s">
        <v>13</v>
      </c>
      <c r="C128" s="9" t="s">
        <v>14</v>
      </c>
    </row>
    <row r="129" spans="1:3" ht="15" thickBot="1" x14ac:dyDescent="0.35">
      <c r="A129" s="7">
        <v>47368</v>
      </c>
      <c r="B129" s="8" t="s">
        <v>7</v>
      </c>
      <c r="C129" s="9" t="s">
        <v>16</v>
      </c>
    </row>
    <row r="130" spans="1:3" ht="15" thickBot="1" x14ac:dyDescent="0.35">
      <c r="A130" s="7">
        <v>47403</v>
      </c>
      <c r="B130" s="8" t="s">
        <v>7</v>
      </c>
      <c r="C130" s="9" t="s">
        <v>17</v>
      </c>
    </row>
    <row r="131" spans="1:3" ht="15" thickBot="1" x14ac:dyDescent="0.35">
      <c r="A131" s="7">
        <v>47424</v>
      </c>
      <c r="B131" s="8" t="s">
        <v>7</v>
      </c>
      <c r="C131" s="9" t="s">
        <v>18</v>
      </c>
    </row>
    <row r="132" spans="1:3" ht="15" thickBot="1" x14ac:dyDescent="0.35">
      <c r="A132" s="7">
        <v>47437</v>
      </c>
      <c r="B132" s="8" t="s">
        <v>13</v>
      </c>
      <c r="C132" s="9" t="s">
        <v>19</v>
      </c>
    </row>
    <row r="133" spans="1:3" ht="15" thickBot="1" x14ac:dyDescent="0.35">
      <c r="A133" s="7">
        <v>47477</v>
      </c>
      <c r="B133" s="8" t="s">
        <v>3</v>
      </c>
      <c r="C133" s="9" t="s">
        <v>20</v>
      </c>
    </row>
    <row r="134" spans="1:3" ht="15" thickBot="1" x14ac:dyDescent="0.35">
      <c r="A134" s="10">
        <v>47484</v>
      </c>
      <c r="B134" s="11" t="s">
        <v>3</v>
      </c>
      <c r="C134" s="12" t="s">
        <v>4</v>
      </c>
    </row>
    <row r="135" spans="1:3" ht="15" thickBot="1" x14ac:dyDescent="0.35">
      <c r="A135" s="13">
        <v>47546</v>
      </c>
      <c r="B135" s="14" t="s">
        <v>5</v>
      </c>
      <c r="C135" s="15" t="s">
        <v>6</v>
      </c>
    </row>
    <row r="136" spans="1:3" ht="15" thickBot="1" x14ac:dyDescent="0.35">
      <c r="A136" s="13">
        <v>47547</v>
      </c>
      <c r="B136" s="14" t="s">
        <v>3</v>
      </c>
      <c r="C136" s="15" t="s">
        <v>6</v>
      </c>
    </row>
    <row r="137" spans="1:3" ht="15" thickBot="1" x14ac:dyDescent="0.35">
      <c r="A137" s="13">
        <v>47592</v>
      </c>
      <c r="B137" s="14" t="s">
        <v>7</v>
      </c>
      <c r="C137" s="15" t="s">
        <v>8</v>
      </c>
    </row>
    <row r="138" spans="1:3" ht="15" thickBot="1" x14ac:dyDescent="0.35">
      <c r="A138" s="13">
        <v>47594</v>
      </c>
      <c r="B138" s="14" t="s">
        <v>9</v>
      </c>
      <c r="C138" s="15" t="s">
        <v>10</v>
      </c>
    </row>
    <row r="139" spans="1:3" ht="15" thickBot="1" x14ac:dyDescent="0.35">
      <c r="A139" s="13">
        <v>47604</v>
      </c>
      <c r="B139" s="14" t="s">
        <v>11</v>
      </c>
      <c r="C139" s="15" t="s">
        <v>12</v>
      </c>
    </row>
    <row r="140" spans="1:3" ht="15" thickBot="1" x14ac:dyDescent="0.35">
      <c r="A140" s="13">
        <v>47654</v>
      </c>
      <c r="B140" s="14" t="s">
        <v>13</v>
      </c>
      <c r="C140" s="15" t="s">
        <v>14</v>
      </c>
    </row>
    <row r="141" spans="1:3" ht="15" thickBot="1" x14ac:dyDescent="0.35">
      <c r="A141" s="13">
        <v>47733</v>
      </c>
      <c r="B141" s="14" t="s">
        <v>15</v>
      </c>
      <c r="C141" s="15" t="s">
        <v>16</v>
      </c>
    </row>
    <row r="142" spans="1:3" ht="15" thickBot="1" x14ac:dyDescent="0.35">
      <c r="A142" s="13">
        <v>47768</v>
      </c>
      <c r="B142" s="14" t="s">
        <v>15</v>
      </c>
      <c r="C142" s="15" t="s">
        <v>17</v>
      </c>
    </row>
    <row r="143" spans="1:3" ht="15" thickBot="1" x14ac:dyDescent="0.35">
      <c r="A143" s="13">
        <v>47789</v>
      </c>
      <c r="B143" s="14" t="s">
        <v>15</v>
      </c>
      <c r="C143" s="15" t="s">
        <v>18</v>
      </c>
    </row>
    <row r="144" spans="1:3" ht="15" thickBot="1" x14ac:dyDescent="0.35">
      <c r="A144" s="13">
        <v>47802</v>
      </c>
      <c r="B144" s="14" t="s">
        <v>7</v>
      </c>
      <c r="C144" s="15" t="s">
        <v>19</v>
      </c>
    </row>
    <row r="145" spans="1:3" ht="15" thickBot="1" x14ac:dyDescent="0.35">
      <c r="A145" s="13">
        <v>47842</v>
      </c>
      <c r="B145" s="14" t="s">
        <v>11</v>
      </c>
      <c r="C145" s="15" t="s">
        <v>20</v>
      </c>
    </row>
    <row r="146" spans="1:3" ht="15" thickBot="1" x14ac:dyDescent="0.35">
      <c r="A146" s="4">
        <v>47849</v>
      </c>
      <c r="B146" s="5" t="s">
        <v>11</v>
      </c>
      <c r="C146" s="6" t="s">
        <v>4</v>
      </c>
    </row>
    <row r="147" spans="1:3" ht="15" thickBot="1" x14ac:dyDescent="0.35">
      <c r="A147" s="7">
        <v>47903</v>
      </c>
      <c r="B147" s="8" t="s">
        <v>5</v>
      </c>
      <c r="C147" s="9" t="s">
        <v>6</v>
      </c>
    </row>
    <row r="148" spans="1:3" ht="15" thickBot="1" x14ac:dyDescent="0.35">
      <c r="A148" s="7">
        <v>47904</v>
      </c>
      <c r="B148" s="8" t="s">
        <v>3</v>
      </c>
      <c r="C148" s="9" t="s">
        <v>6</v>
      </c>
    </row>
    <row r="149" spans="1:3" ht="15" thickBot="1" x14ac:dyDescent="0.35">
      <c r="A149" s="7">
        <v>47949</v>
      </c>
      <c r="B149" s="8" t="s">
        <v>7</v>
      </c>
      <c r="C149" s="9" t="s">
        <v>8</v>
      </c>
    </row>
    <row r="150" spans="1:3" ht="15" thickBot="1" x14ac:dyDescent="0.35">
      <c r="A150" s="7">
        <v>47959</v>
      </c>
      <c r="B150" s="8" t="s">
        <v>5</v>
      </c>
      <c r="C150" s="9" t="s">
        <v>10</v>
      </c>
    </row>
    <row r="151" spans="1:3" ht="15" thickBot="1" x14ac:dyDescent="0.35">
      <c r="A151" s="7">
        <v>47969</v>
      </c>
      <c r="B151" s="8" t="s">
        <v>13</v>
      </c>
      <c r="C151" s="9" t="s">
        <v>12</v>
      </c>
    </row>
    <row r="152" spans="1:3" ht="15" thickBot="1" x14ac:dyDescent="0.35">
      <c r="A152" s="7">
        <v>48011</v>
      </c>
      <c r="B152" s="8" t="s">
        <v>13</v>
      </c>
      <c r="C152" s="9" t="s">
        <v>14</v>
      </c>
    </row>
    <row r="153" spans="1:3" ht="15" thickBot="1" x14ac:dyDescent="0.35">
      <c r="A153" s="7">
        <v>48098</v>
      </c>
      <c r="B153" s="8" t="s">
        <v>9</v>
      </c>
      <c r="C153" s="9" t="s">
        <v>16</v>
      </c>
    </row>
    <row r="154" spans="1:3" ht="15" thickBot="1" x14ac:dyDescent="0.35">
      <c r="A154" s="7">
        <v>48133</v>
      </c>
      <c r="B154" s="8" t="s">
        <v>9</v>
      </c>
      <c r="C154" s="9" t="s">
        <v>17</v>
      </c>
    </row>
    <row r="155" spans="1:3" ht="15" thickBot="1" x14ac:dyDescent="0.35">
      <c r="A155" s="7">
        <v>48154</v>
      </c>
      <c r="B155" s="8" t="s">
        <v>9</v>
      </c>
      <c r="C155" s="9" t="s">
        <v>18</v>
      </c>
    </row>
    <row r="156" spans="1:3" ht="15" thickBot="1" x14ac:dyDescent="0.35">
      <c r="A156" s="7">
        <v>48167</v>
      </c>
      <c r="B156" s="8" t="s">
        <v>15</v>
      </c>
      <c r="C156" s="9" t="s">
        <v>19</v>
      </c>
    </row>
    <row r="157" spans="1:3" ht="15" thickBot="1" x14ac:dyDescent="0.35">
      <c r="A157" s="7">
        <v>48207</v>
      </c>
      <c r="B157" s="8" t="s">
        <v>13</v>
      </c>
      <c r="C157" s="9" t="s">
        <v>20</v>
      </c>
    </row>
    <row r="158" spans="1:3" ht="15" thickBot="1" x14ac:dyDescent="0.35">
      <c r="A158" s="10">
        <v>48214</v>
      </c>
      <c r="B158" s="11" t="s">
        <v>13</v>
      </c>
      <c r="C158" s="12" t="s">
        <v>4</v>
      </c>
    </row>
    <row r="159" spans="1:3" ht="15" thickBot="1" x14ac:dyDescent="0.35">
      <c r="A159" s="13">
        <v>48253</v>
      </c>
      <c r="B159" s="14" t="s">
        <v>5</v>
      </c>
      <c r="C159" s="15" t="s">
        <v>6</v>
      </c>
    </row>
    <row r="160" spans="1:3" ht="15" thickBot="1" x14ac:dyDescent="0.35">
      <c r="A160" s="13">
        <v>48254</v>
      </c>
      <c r="B160" s="14" t="s">
        <v>3</v>
      </c>
      <c r="C160" s="15" t="s">
        <v>6</v>
      </c>
    </row>
    <row r="161" spans="1:3" ht="15" thickBot="1" x14ac:dyDescent="0.35">
      <c r="A161" s="13">
        <v>48299</v>
      </c>
      <c r="B161" s="14" t="s">
        <v>7</v>
      </c>
      <c r="C161" s="15" t="s">
        <v>8</v>
      </c>
    </row>
    <row r="162" spans="1:3" ht="15" thickBot="1" x14ac:dyDescent="0.35">
      <c r="A162" s="13">
        <v>48325</v>
      </c>
      <c r="B162" s="14" t="s">
        <v>11</v>
      </c>
      <c r="C162" s="15" t="s">
        <v>10</v>
      </c>
    </row>
    <row r="163" spans="1:3" ht="15" thickBot="1" x14ac:dyDescent="0.35">
      <c r="A163" s="13">
        <v>48335</v>
      </c>
      <c r="B163" s="14" t="s">
        <v>15</v>
      </c>
      <c r="C163" s="15" t="s">
        <v>12</v>
      </c>
    </row>
    <row r="164" spans="1:3" ht="15" thickBot="1" x14ac:dyDescent="0.35">
      <c r="A164" s="13">
        <v>48361</v>
      </c>
      <c r="B164" s="14" t="s">
        <v>13</v>
      </c>
      <c r="C164" s="15" t="s">
        <v>14</v>
      </c>
    </row>
    <row r="165" spans="1:3" ht="15" thickBot="1" x14ac:dyDescent="0.35">
      <c r="A165" s="13">
        <v>48464</v>
      </c>
      <c r="B165" s="14" t="s">
        <v>3</v>
      </c>
      <c r="C165" s="15" t="s">
        <v>16</v>
      </c>
    </row>
    <row r="166" spans="1:3" ht="15" thickBot="1" x14ac:dyDescent="0.35">
      <c r="A166" s="13">
        <v>48499</v>
      </c>
      <c r="B166" s="14" t="s">
        <v>3</v>
      </c>
      <c r="C166" s="15" t="s">
        <v>17</v>
      </c>
    </row>
    <row r="167" spans="1:3" ht="15" thickBot="1" x14ac:dyDescent="0.35">
      <c r="A167" s="13">
        <v>48520</v>
      </c>
      <c r="B167" s="14" t="s">
        <v>3</v>
      </c>
      <c r="C167" s="15" t="s">
        <v>18</v>
      </c>
    </row>
    <row r="168" spans="1:3" ht="15" thickBot="1" x14ac:dyDescent="0.35">
      <c r="A168" s="13">
        <v>48533</v>
      </c>
      <c r="B168" s="14" t="s">
        <v>5</v>
      </c>
      <c r="C168" s="15" t="s">
        <v>19</v>
      </c>
    </row>
    <row r="169" spans="1:3" ht="15" thickBot="1" x14ac:dyDescent="0.35">
      <c r="A169" s="13">
        <v>48573</v>
      </c>
      <c r="B169" s="14" t="s">
        <v>15</v>
      </c>
      <c r="C169" s="15" t="s">
        <v>20</v>
      </c>
    </row>
    <row r="170" spans="1:3" ht="15" thickBot="1" x14ac:dyDescent="0.35">
      <c r="A170" s="10">
        <v>48580</v>
      </c>
      <c r="B170" s="11" t="s">
        <v>15</v>
      </c>
      <c r="C170" s="12" t="s">
        <v>4</v>
      </c>
    </row>
    <row r="171" spans="1:3" ht="15" thickBot="1" x14ac:dyDescent="0.35">
      <c r="A171" s="7">
        <v>48638</v>
      </c>
      <c r="B171" s="8" t="s">
        <v>5</v>
      </c>
      <c r="C171" s="9" t="s">
        <v>6</v>
      </c>
    </row>
    <row r="172" spans="1:3" ht="15" thickBot="1" x14ac:dyDescent="0.35">
      <c r="A172" s="7">
        <v>48639</v>
      </c>
      <c r="B172" s="8" t="s">
        <v>3</v>
      </c>
      <c r="C172" s="9" t="s">
        <v>6</v>
      </c>
    </row>
    <row r="173" spans="1:3" ht="15" thickBot="1" x14ac:dyDescent="0.35">
      <c r="A173" s="7">
        <v>48684</v>
      </c>
      <c r="B173" s="8" t="s">
        <v>7</v>
      </c>
      <c r="C173" s="9" t="s">
        <v>8</v>
      </c>
    </row>
    <row r="174" spans="1:3" ht="15" thickBot="1" x14ac:dyDescent="0.35">
      <c r="A174" s="7">
        <v>48690</v>
      </c>
      <c r="B174" s="8" t="s">
        <v>13</v>
      </c>
      <c r="C174" s="9" t="s">
        <v>10</v>
      </c>
    </row>
    <row r="175" spans="1:3" ht="15" thickBot="1" x14ac:dyDescent="0.35">
      <c r="A175" s="7">
        <v>48700</v>
      </c>
      <c r="B175" s="8" t="s">
        <v>9</v>
      </c>
      <c r="C175" s="9" t="s">
        <v>12</v>
      </c>
    </row>
    <row r="176" spans="1:3" ht="15" thickBot="1" x14ac:dyDescent="0.35">
      <c r="A176" s="7">
        <v>48746</v>
      </c>
      <c r="B176" s="8" t="s">
        <v>13</v>
      </c>
      <c r="C176" s="9" t="s">
        <v>14</v>
      </c>
    </row>
    <row r="177" spans="1:3" ht="15" thickBot="1" x14ac:dyDescent="0.35">
      <c r="A177" s="7">
        <v>48829</v>
      </c>
      <c r="B177" s="8" t="s">
        <v>11</v>
      </c>
      <c r="C177" s="9" t="s">
        <v>16</v>
      </c>
    </row>
    <row r="178" spans="1:3" ht="15" thickBot="1" x14ac:dyDescent="0.35">
      <c r="A178" s="7">
        <v>48864</v>
      </c>
      <c r="B178" s="8" t="s">
        <v>11</v>
      </c>
      <c r="C178" s="9" t="s">
        <v>17</v>
      </c>
    </row>
    <row r="179" spans="1:3" ht="15" thickBot="1" x14ac:dyDescent="0.35">
      <c r="A179" s="7">
        <v>48885</v>
      </c>
      <c r="B179" s="8" t="s">
        <v>11</v>
      </c>
      <c r="C179" s="9" t="s">
        <v>18</v>
      </c>
    </row>
    <row r="180" spans="1:3" ht="15" thickBot="1" x14ac:dyDescent="0.35">
      <c r="A180" s="7">
        <v>48898</v>
      </c>
      <c r="B180" s="8" t="s">
        <v>3</v>
      </c>
      <c r="C180" s="9" t="s">
        <v>19</v>
      </c>
    </row>
    <row r="181" spans="1:3" ht="15" thickBot="1" x14ac:dyDescent="0.35">
      <c r="A181" s="7">
        <v>48938</v>
      </c>
      <c r="B181" s="8" t="s">
        <v>9</v>
      </c>
      <c r="C181" s="9" t="s">
        <v>20</v>
      </c>
    </row>
    <row r="182" spans="1:3" ht="15" thickBot="1" x14ac:dyDescent="0.35">
      <c r="A182" s="10">
        <v>48945</v>
      </c>
      <c r="B182" s="11" t="s">
        <v>9</v>
      </c>
      <c r="C182" s="12" t="s">
        <v>4</v>
      </c>
    </row>
    <row r="183" spans="1:3" ht="15" thickBot="1" x14ac:dyDescent="0.35">
      <c r="A183" s="13">
        <v>48995</v>
      </c>
      <c r="B183" s="14" t="s">
        <v>5</v>
      </c>
      <c r="C183" s="15" t="s">
        <v>6</v>
      </c>
    </row>
    <row r="184" spans="1:3" ht="15" thickBot="1" x14ac:dyDescent="0.35">
      <c r="A184" s="13">
        <v>48996</v>
      </c>
      <c r="B184" s="14" t="s">
        <v>3</v>
      </c>
      <c r="C184" s="15" t="s">
        <v>6</v>
      </c>
    </row>
    <row r="185" spans="1:3" ht="15" thickBot="1" x14ac:dyDescent="0.35">
      <c r="A185" s="13">
        <v>49041</v>
      </c>
      <c r="B185" s="14" t="s">
        <v>7</v>
      </c>
      <c r="C185" s="15" t="s">
        <v>8</v>
      </c>
    </row>
    <row r="186" spans="1:3" ht="15" thickBot="1" x14ac:dyDescent="0.35">
      <c r="A186" s="13">
        <v>49055</v>
      </c>
      <c r="B186" s="14" t="s">
        <v>7</v>
      </c>
      <c r="C186" s="15" t="s">
        <v>10</v>
      </c>
    </row>
    <row r="187" spans="1:3" ht="15" thickBot="1" x14ac:dyDescent="0.35">
      <c r="A187" s="13">
        <v>49065</v>
      </c>
      <c r="B187" s="14" t="s">
        <v>5</v>
      </c>
      <c r="C187" s="15" t="s">
        <v>12</v>
      </c>
    </row>
    <row r="188" spans="1:3" ht="15" thickBot="1" x14ac:dyDescent="0.35">
      <c r="A188" s="13">
        <v>49103</v>
      </c>
      <c r="B188" s="14" t="s">
        <v>13</v>
      </c>
      <c r="C188" s="15" t="s">
        <v>14</v>
      </c>
    </row>
    <row r="189" spans="1:3" ht="15" thickBot="1" x14ac:dyDescent="0.35">
      <c r="A189" s="13">
        <v>49194</v>
      </c>
      <c r="B189" s="14" t="s">
        <v>13</v>
      </c>
      <c r="C189" s="15" t="s">
        <v>16</v>
      </c>
    </row>
    <row r="190" spans="1:3" ht="15" thickBot="1" x14ac:dyDescent="0.35">
      <c r="A190" s="13">
        <v>49229</v>
      </c>
      <c r="B190" s="14" t="s">
        <v>13</v>
      </c>
      <c r="C190" s="15" t="s">
        <v>17</v>
      </c>
    </row>
    <row r="191" spans="1:3" ht="15" thickBot="1" x14ac:dyDescent="0.35">
      <c r="A191" s="13">
        <v>49250</v>
      </c>
      <c r="B191" s="14" t="s">
        <v>13</v>
      </c>
      <c r="C191" s="15" t="s">
        <v>18</v>
      </c>
    </row>
    <row r="192" spans="1:3" ht="15" thickBot="1" x14ac:dyDescent="0.35">
      <c r="A192" s="13">
        <v>49263</v>
      </c>
      <c r="B192" s="14" t="s">
        <v>11</v>
      </c>
      <c r="C192" s="15" t="s">
        <v>19</v>
      </c>
    </row>
    <row r="193" spans="1:3" ht="15" thickBot="1" x14ac:dyDescent="0.35">
      <c r="A193" s="13">
        <v>49303</v>
      </c>
      <c r="B193" s="14" t="s">
        <v>5</v>
      </c>
      <c r="C193" s="15" t="s">
        <v>20</v>
      </c>
    </row>
    <row r="194" spans="1:3" ht="15" thickBot="1" x14ac:dyDescent="0.35">
      <c r="A194" s="4">
        <v>49310</v>
      </c>
      <c r="B194" s="5" t="s">
        <v>5</v>
      </c>
      <c r="C194" s="6" t="s">
        <v>4</v>
      </c>
    </row>
    <row r="195" spans="1:3" ht="15" thickBot="1" x14ac:dyDescent="0.35">
      <c r="A195" s="7">
        <v>49345</v>
      </c>
      <c r="B195" s="8" t="s">
        <v>5</v>
      </c>
      <c r="C195" s="9" t="s">
        <v>6</v>
      </c>
    </row>
    <row r="196" spans="1:3" ht="15" thickBot="1" x14ac:dyDescent="0.35">
      <c r="A196" s="7">
        <v>49346</v>
      </c>
      <c r="B196" s="8" t="s">
        <v>3</v>
      </c>
      <c r="C196" s="9" t="s">
        <v>6</v>
      </c>
    </row>
    <row r="197" spans="1:3" ht="15" thickBot="1" x14ac:dyDescent="0.35">
      <c r="A197" s="7">
        <v>49391</v>
      </c>
      <c r="B197" s="8" t="s">
        <v>7</v>
      </c>
      <c r="C197" s="9" t="s">
        <v>8</v>
      </c>
    </row>
    <row r="198" spans="1:3" ht="15" thickBot="1" x14ac:dyDescent="0.35">
      <c r="A198" s="7">
        <v>49420</v>
      </c>
      <c r="B198" s="8" t="s">
        <v>15</v>
      </c>
      <c r="C198" s="9" t="s">
        <v>10</v>
      </c>
    </row>
    <row r="199" spans="1:3" ht="15" thickBot="1" x14ac:dyDescent="0.35">
      <c r="A199" s="7">
        <v>49430</v>
      </c>
      <c r="B199" s="8" t="s">
        <v>3</v>
      </c>
      <c r="C199" s="9" t="s">
        <v>12</v>
      </c>
    </row>
    <row r="200" spans="1:3" ht="15" thickBot="1" x14ac:dyDescent="0.35">
      <c r="A200" s="7">
        <v>49453</v>
      </c>
      <c r="B200" s="8" t="s">
        <v>13</v>
      </c>
      <c r="C200" s="9" t="s">
        <v>14</v>
      </c>
    </row>
    <row r="201" spans="1:3" ht="15" thickBot="1" x14ac:dyDescent="0.35">
      <c r="A201" s="7">
        <v>49559</v>
      </c>
      <c r="B201" s="8" t="s">
        <v>7</v>
      </c>
      <c r="C201" s="9" t="s">
        <v>16</v>
      </c>
    </row>
    <row r="202" spans="1:3" ht="15" thickBot="1" x14ac:dyDescent="0.35">
      <c r="A202" s="7">
        <v>49594</v>
      </c>
      <c r="B202" s="8" t="s">
        <v>7</v>
      </c>
      <c r="C202" s="9" t="s">
        <v>17</v>
      </c>
    </row>
    <row r="203" spans="1:3" ht="15" thickBot="1" x14ac:dyDescent="0.35">
      <c r="A203" s="7">
        <v>49615</v>
      </c>
      <c r="B203" s="8" t="s">
        <v>7</v>
      </c>
      <c r="C203" s="9" t="s">
        <v>18</v>
      </c>
    </row>
    <row r="204" spans="1:3" ht="15" thickBot="1" x14ac:dyDescent="0.35">
      <c r="A204" s="7">
        <v>49628</v>
      </c>
      <c r="B204" s="8" t="s">
        <v>13</v>
      </c>
      <c r="C204" s="9" t="s">
        <v>19</v>
      </c>
    </row>
    <row r="205" spans="1:3" ht="15" thickBot="1" x14ac:dyDescent="0.35">
      <c r="A205" s="7">
        <v>49668</v>
      </c>
      <c r="B205" s="8" t="s">
        <v>3</v>
      </c>
      <c r="C205" s="9" t="s">
        <v>20</v>
      </c>
    </row>
    <row r="206" spans="1:3" ht="15" thickBot="1" x14ac:dyDescent="0.35">
      <c r="A206" s="10">
        <v>49675</v>
      </c>
      <c r="B206" s="11" t="s">
        <v>3</v>
      </c>
      <c r="C206" s="12" t="s">
        <v>4</v>
      </c>
    </row>
    <row r="207" spans="1:3" ht="15" thickBot="1" x14ac:dyDescent="0.35">
      <c r="A207" s="13">
        <v>49730</v>
      </c>
      <c r="B207" s="14" t="s">
        <v>5</v>
      </c>
      <c r="C207" s="15" t="s">
        <v>6</v>
      </c>
    </row>
    <row r="208" spans="1:3" ht="15" thickBot="1" x14ac:dyDescent="0.35">
      <c r="A208" s="13">
        <v>49731</v>
      </c>
      <c r="B208" s="14" t="s">
        <v>3</v>
      </c>
      <c r="C208" s="15" t="s">
        <v>6</v>
      </c>
    </row>
    <row r="209" spans="1:3" ht="15" thickBot="1" x14ac:dyDescent="0.35">
      <c r="A209" s="13">
        <v>49776</v>
      </c>
      <c r="B209" s="14" t="s">
        <v>7</v>
      </c>
      <c r="C209" s="15" t="s">
        <v>8</v>
      </c>
    </row>
    <row r="210" spans="1:3" ht="15" thickBot="1" x14ac:dyDescent="0.35">
      <c r="A210" s="13">
        <v>49786</v>
      </c>
      <c r="B210" s="14" t="s">
        <v>5</v>
      </c>
      <c r="C210" s="15" t="s">
        <v>10</v>
      </c>
    </row>
    <row r="211" spans="1:3" ht="15" thickBot="1" x14ac:dyDescent="0.35">
      <c r="A211" s="13">
        <v>49796</v>
      </c>
      <c r="B211" s="14" t="s">
        <v>13</v>
      </c>
      <c r="C211" s="15" t="s">
        <v>12</v>
      </c>
    </row>
    <row r="212" spans="1:3" ht="15" thickBot="1" x14ac:dyDescent="0.35">
      <c r="A212" s="13">
        <v>49838</v>
      </c>
      <c r="B212" s="14" t="s">
        <v>13</v>
      </c>
      <c r="C212" s="15" t="s">
        <v>14</v>
      </c>
    </row>
    <row r="213" spans="1:3" ht="15" thickBot="1" x14ac:dyDescent="0.35">
      <c r="A213" s="13">
        <v>49925</v>
      </c>
      <c r="B213" s="14" t="s">
        <v>9</v>
      </c>
      <c r="C213" s="15" t="s">
        <v>16</v>
      </c>
    </row>
    <row r="214" spans="1:3" ht="15" thickBot="1" x14ac:dyDescent="0.35">
      <c r="A214" s="13">
        <v>49960</v>
      </c>
      <c r="B214" s="14" t="s">
        <v>9</v>
      </c>
      <c r="C214" s="15" t="s">
        <v>17</v>
      </c>
    </row>
    <row r="215" spans="1:3" ht="15" thickBot="1" x14ac:dyDescent="0.35">
      <c r="A215" s="13">
        <v>49981</v>
      </c>
      <c r="B215" s="14" t="s">
        <v>9</v>
      </c>
      <c r="C215" s="15" t="s">
        <v>18</v>
      </c>
    </row>
    <row r="216" spans="1:3" ht="15" thickBot="1" x14ac:dyDescent="0.35">
      <c r="A216" s="13">
        <v>49994</v>
      </c>
      <c r="B216" s="14" t="s">
        <v>15</v>
      </c>
      <c r="C216" s="15" t="s">
        <v>19</v>
      </c>
    </row>
    <row r="217" spans="1:3" ht="15" thickBot="1" x14ac:dyDescent="0.35">
      <c r="A217" s="13">
        <v>50034</v>
      </c>
      <c r="B217" s="14" t="s">
        <v>13</v>
      </c>
      <c r="C217" s="15" t="s">
        <v>20</v>
      </c>
    </row>
    <row r="218" spans="1:3" ht="15" thickBot="1" x14ac:dyDescent="0.35">
      <c r="A218" s="4">
        <v>50041</v>
      </c>
      <c r="B218" s="5" t="s">
        <v>13</v>
      </c>
      <c r="C218" s="6" t="s">
        <v>4</v>
      </c>
    </row>
    <row r="219" spans="1:3" ht="15" thickBot="1" x14ac:dyDescent="0.35">
      <c r="A219" s="7">
        <v>50087</v>
      </c>
      <c r="B219" s="8" t="s">
        <v>5</v>
      </c>
      <c r="C219" s="9" t="s">
        <v>6</v>
      </c>
    </row>
    <row r="220" spans="1:3" ht="15" thickBot="1" x14ac:dyDescent="0.35">
      <c r="A220" s="7">
        <v>50088</v>
      </c>
      <c r="B220" s="8" t="s">
        <v>3</v>
      </c>
      <c r="C220" s="9" t="s">
        <v>6</v>
      </c>
    </row>
    <row r="221" spans="1:3" ht="15" thickBot="1" x14ac:dyDescent="0.35">
      <c r="A221" s="7">
        <v>50133</v>
      </c>
      <c r="B221" s="8" t="s">
        <v>7</v>
      </c>
      <c r="C221" s="9" t="s">
        <v>8</v>
      </c>
    </row>
    <row r="222" spans="1:3" ht="15" thickBot="1" x14ac:dyDescent="0.35">
      <c r="A222" s="7">
        <v>50151</v>
      </c>
      <c r="B222" s="8" t="s">
        <v>3</v>
      </c>
      <c r="C222" s="9" t="s">
        <v>10</v>
      </c>
    </row>
    <row r="223" spans="1:3" ht="15" thickBot="1" x14ac:dyDescent="0.35">
      <c r="A223" s="7">
        <v>50161</v>
      </c>
      <c r="B223" s="8" t="s">
        <v>7</v>
      </c>
      <c r="C223" s="9" t="s">
        <v>12</v>
      </c>
    </row>
    <row r="224" spans="1:3" ht="15" thickBot="1" x14ac:dyDescent="0.35">
      <c r="A224" s="7">
        <v>50195</v>
      </c>
      <c r="B224" s="8" t="s">
        <v>13</v>
      </c>
      <c r="C224" s="9" t="s">
        <v>14</v>
      </c>
    </row>
    <row r="225" spans="1:3" ht="15" thickBot="1" x14ac:dyDescent="0.35">
      <c r="A225" s="7">
        <v>50290</v>
      </c>
      <c r="B225" s="8" t="s">
        <v>5</v>
      </c>
      <c r="C225" s="9" t="s">
        <v>16</v>
      </c>
    </row>
    <row r="226" spans="1:3" ht="15" thickBot="1" x14ac:dyDescent="0.35">
      <c r="A226" s="7">
        <v>50325</v>
      </c>
      <c r="B226" s="8" t="s">
        <v>5</v>
      </c>
      <c r="C226" s="9" t="s">
        <v>17</v>
      </c>
    </row>
    <row r="227" spans="1:3" ht="15" thickBot="1" x14ac:dyDescent="0.35">
      <c r="A227" s="7">
        <v>50346</v>
      </c>
      <c r="B227" s="8" t="s">
        <v>5</v>
      </c>
      <c r="C227" s="9" t="s">
        <v>18</v>
      </c>
    </row>
    <row r="228" spans="1:3" ht="15" thickBot="1" x14ac:dyDescent="0.35">
      <c r="A228" s="7">
        <v>50359</v>
      </c>
      <c r="B228" s="8" t="s">
        <v>9</v>
      </c>
      <c r="C228" s="9" t="s">
        <v>19</v>
      </c>
    </row>
    <row r="229" spans="1:3" ht="15" thickBot="1" x14ac:dyDescent="0.35">
      <c r="A229" s="7">
        <v>50399</v>
      </c>
      <c r="B229" s="8" t="s">
        <v>7</v>
      </c>
      <c r="C229" s="9" t="s">
        <v>20</v>
      </c>
    </row>
    <row r="230" spans="1:3" ht="15" thickBot="1" x14ac:dyDescent="0.35">
      <c r="A230" s="10">
        <v>50406</v>
      </c>
      <c r="B230" s="11" t="s">
        <v>7</v>
      </c>
      <c r="C230" s="12" t="s">
        <v>4</v>
      </c>
    </row>
    <row r="231" spans="1:3" ht="15" thickBot="1" x14ac:dyDescent="0.35">
      <c r="A231" s="13">
        <v>50472</v>
      </c>
      <c r="B231" s="14" t="s">
        <v>5</v>
      </c>
      <c r="C231" s="15" t="s">
        <v>6</v>
      </c>
    </row>
    <row r="232" spans="1:3" ht="15" thickBot="1" x14ac:dyDescent="0.35">
      <c r="A232" s="13">
        <v>50473</v>
      </c>
      <c r="B232" s="14" t="s">
        <v>3</v>
      </c>
      <c r="C232" s="15" t="s">
        <v>6</v>
      </c>
    </row>
    <row r="233" spans="1:3" ht="15" thickBot="1" x14ac:dyDescent="0.35">
      <c r="A233" s="13">
        <v>50516</v>
      </c>
      <c r="B233" s="14" t="s">
        <v>11</v>
      </c>
      <c r="C233" s="15" t="s">
        <v>10</v>
      </c>
    </row>
    <row r="234" spans="1:3" ht="15" thickBot="1" x14ac:dyDescent="0.35">
      <c r="A234" s="13">
        <v>50518</v>
      </c>
      <c r="B234" s="14" t="s">
        <v>7</v>
      </c>
      <c r="C234" s="15" t="s">
        <v>8</v>
      </c>
    </row>
    <row r="235" spans="1:3" ht="15" thickBot="1" x14ac:dyDescent="0.35">
      <c r="A235" s="13">
        <v>50526</v>
      </c>
      <c r="B235" s="14" t="s">
        <v>15</v>
      </c>
      <c r="C235" s="15" t="s">
        <v>12</v>
      </c>
    </row>
    <row r="236" spans="1:3" ht="15" thickBot="1" x14ac:dyDescent="0.35">
      <c r="A236" s="13">
        <v>50580</v>
      </c>
      <c r="B236" s="14" t="s">
        <v>13</v>
      </c>
      <c r="C236" s="15" t="s">
        <v>14</v>
      </c>
    </row>
    <row r="237" spans="1:3" ht="15" thickBot="1" x14ac:dyDescent="0.35">
      <c r="A237" s="13">
        <v>50655</v>
      </c>
      <c r="B237" s="14" t="s">
        <v>3</v>
      </c>
      <c r="C237" s="15" t="s">
        <v>16</v>
      </c>
    </row>
    <row r="238" spans="1:3" ht="15" thickBot="1" x14ac:dyDescent="0.35">
      <c r="A238" s="13">
        <v>50690</v>
      </c>
      <c r="B238" s="14" t="s">
        <v>3</v>
      </c>
      <c r="C238" s="15" t="s">
        <v>17</v>
      </c>
    </row>
    <row r="239" spans="1:3" ht="15" thickBot="1" x14ac:dyDescent="0.35">
      <c r="A239" s="13">
        <v>50711</v>
      </c>
      <c r="B239" s="14" t="s">
        <v>3</v>
      </c>
      <c r="C239" s="15" t="s">
        <v>18</v>
      </c>
    </row>
    <row r="240" spans="1:3" ht="15" thickBot="1" x14ac:dyDescent="0.35">
      <c r="A240" s="13">
        <v>50724</v>
      </c>
      <c r="B240" s="14" t="s">
        <v>5</v>
      </c>
      <c r="C240" s="15" t="s">
        <v>19</v>
      </c>
    </row>
    <row r="241" spans="1:3" ht="15" thickBot="1" x14ac:dyDescent="0.35">
      <c r="A241" s="13">
        <v>50764</v>
      </c>
      <c r="B241" s="14" t="s">
        <v>15</v>
      </c>
      <c r="C241" s="15" t="s">
        <v>20</v>
      </c>
    </row>
    <row r="242" spans="1:3" ht="15" thickBot="1" x14ac:dyDescent="0.35">
      <c r="A242" s="4">
        <v>50771</v>
      </c>
      <c r="B242" s="5" t="s">
        <v>15</v>
      </c>
      <c r="C242" s="6" t="s">
        <v>4</v>
      </c>
    </row>
    <row r="243" spans="1:3" ht="15" thickBot="1" x14ac:dyDescent="0.35">
      <c r="A243" s="7">
        <v>50822</v>
      </c>
      <c r="B243" s="8" t="s">
        <v>5</v>
      </c>
      <c r="C243" s="9" t="s">
        <v>6</v>
      </c>
    </row>
    <row r="244" spans="1:3" ht="15" thickBot="1" x14ac:dyDescent="0.35">
      <c r="A244" s="7">
        <v>50823</v>
      </c>
      <c r="B244" s="8" t="s">
        <v>3</v>
      </c>
      <c r="C244" s="9" t="s">
        <v>6</v>
      </c>
    </row>
    <row r="245" spans="1:3" ht="15" thickBot="1" x14ac:dyDescent="0.35">
      <c r="A245" s="7">
        <v>50868</v>
      </c>
      <c r="B245" s="8" t="s">
        <v>7</v>
      </c>
      <c r="C245" s="9" t="s">
        <v>8</v>
      </c>
    </row>
    <row r="246" spans="1:3" ht="15" thickBot="1" x14ac:dyDescent="0.35">
      <c r="A246" s="7">
        <v>50881</v>
      </c>
      <c r="B246" s="8" t="s">
        <v>13</v>
      </c>
      <c r="C246" s="9" t="s">
        <v>10</v>
      </c>
    </row>
    <row r="247" spans="1:3" ht="15" thickBot="1" x14ac:dyDescent="0.35">
      <c r="A247" s="7">
        <v>50891</v>
      </c>
      <c r="B247" s="8" t="s">
        <v>9</v>
      </c>
      <c r="C247" s="9" t="s">
        <v>12</v>
      </c>
    </row>
    <row r="248" spans="1:3" ht="15" thickBot="1" x14ac:dyDescent="0.35">
      <c r="A248" s="7">
        <v>50930</v>
      </c>
      <c r="B248" s="8" t="s">
        <v>13</v>
      </c>
      <c r="C248" s="9" t="s">
        <v>14</v>
      </c>
    </row>
    <row r="249" spans="1:3" ht="15" thickBot="1" x14ac:dyDescent="0.35">
      <c r="A249" s="7">
        <v>51020</v>
      </c>
      <c r="B249" s="8" t="s">
        <v>11</v>
      </c>
      <c r="C249" s="9" t="s">
        <v>16</v>
      </c>
    </row>
    <row r="250" spans="1:3" ht="15" thickBot="1" x14ac:dyDescent="0.35">
      <c r="A250" s="7">
        <v>51055</v>
      </c>
      <c r="B250" s="8" t="s">
        <v>11</v>
      </c>
      <c r="C250" s="9" t="s">
        <v>17</v>
      </c>
    </row>
    <row r="251" spans="1:3" ht="15" thickBot="1" x14ac:dyDescent="0.35">
      <c r="A251" s="7">
        <v>51076</v>
      </c>
      <c r="B251" s="8" t="s">
        <v>11</v>
      </c>
      <c r="C251" s="9" t="s">
        <v>18</v>
      </c>
    </row>
    <row r="252" spans="1:3" ht="15" thickBot="1" x14ac:dyDescent="0.35">
      <c r="A252" s="7">
        <v>51089</v>
      </c>
      <c r="B252" s="8" t="s">
        <v>3</v>
      </c>
      <c r="C252" s="9" t="s">
        <v>19</v>
      </c>
    </row>
    <row r="253" spans="1:3" ht="15" thickBot="1" x14ac:dyDescent="0.35">
      <c r="A253" s="7">
        <v>51129</v>
      </c>
      <c r="B253" s="8" t="s">
        <v>9</v>
      </c>
      <c r="C253" s="9" t="s">
        <v>20</v>
      </c>
    </row>
    <row r="254" spans="1:3" ht="15" thickBot="1" x14ac:dyDescent="0.35">
      <c r="A254" s="10">
        <v>51136</v>
      </c>
      <c r="B254" s="11" t="s">
        <v>9</v>
      </c>
      <c r="C254" s="12" t="s">
        <v>4</v>
      </c>
    </row>
    <row r="255" spans="1:3" ht="15" thickBot="1" x14ac:dyDescent="0.35">
      <c r="A255" s="13">
        <v>51179</v>
      </c>
      <c r="B255" s="14" t="s">
        <v>5</v>
      </c>
      <c r="C255" s="15" t="s">
        <v>6</v>
      </c>
    </row>
    <row r="256" spans="1:3" ht="15" thickBot="1" x14ac:dyDescent="0.35">
      <c r="A256" s="13">
        <v>51180</v>
      </c>
      <c r="B256" s="14" t="s">
        <v>3</v>
      </c>
      <c r="C256" s="15" t="s">
        <v>6</v>
      </c>
    </row>
    <row r="257" spans="1:3" ht="15" thickBot="1" x14ac:dyDescent="0.35">
      <c r="A257" s="13">
        <v>51225</v>
      </c>
      <c r="B257" s="14" t="s">
        <v>7</v>
      </c>
      <c r="C257" s="15" t="s">
        <v>8</v>
      </c>
    </row>
    <row r="258" spans="1:3" ht="15" thickBot="1" x14ac:dyDescent="0.35">
      <c r="A258" s="13">
        <v>51247</v>
      </c>
      <c r="B258" s="14" t="s">
        <v>15</v>
      </c>
      <c r="C258" s="15" t="s">
        <v>10</v>
      </c>
    </row>
    <row r="259" spans="1:3" ht="15" thickBot="1" x14ac:dyDescent="0.35">
      <c r="A259" s="13">
        <v>51257</v>
      </c>
      <c r="B259" s="14" t="s">
        <v>3</v>
      </c>
      <c r="C259" s="15" t="s">
        <v>12</v>
      </c>
    </row>
    <row r="260" spans="1:3" ht="15" thickBot="1" x14ac:dyDescent="0.35">
      <c r="A260" s="13">
        <v>51287</v>
      </c>
      <c r="B260" s="14" t="s">
        <v>13</v>
      </c>
      <c r="C260" s="15" t="s">
        <v>14</v>
      </c>
    </row>
    <row r="261" spans="1:3" ht="15" thickBot="1" x14ac:dyDescent="0.35">
      <c r="A261" s="13">
        <v>51386</v>
      </c>
      <c r="B261" s="14" t="s">
        <v>7</v>
      </c>
      <c r="C261" s="15" t="s">
        <v>16</v>
      </c>
    </row>
    <row r="262" spans="1:3" ht="15" thickBot="1" x14ac:dyDescent="0.35">
      <c r="A262" s="13">
        <v>51421</v>
      </c>
      <c r="B262" s="14" t="s">
        <v>7</v>
      </c>
      <c r="C262" s="15" t="s">
        <v>17</v>
      </c>
    </row>
    <row r="263" spans="1:3" ht="15" thickBot="1" x14ac:dyDescent="0.35">
      <c r="A263" s="13">
        <v>51442</v>
      </c>
      <c r="B263" s="14" t="s">
        <v>7</v>
      </c>
      <c r="C263" s="15" t="s">
        <v>18</v>
      </c>
    </row>
    <row r="264" spans="1:3" ht="15" thickBot="1" x14ac:dyDescent="0.35">
      <c r="A264" s="13">
        <v>51455</v>
      </c>
      <c r="B264" s="14" t="s">
        <v>13</v>
      </c>
      <c r="C264" s="15" t="s">
        <v>19</v>
      </c>
    </row>
    <row r="265" spans="1:3" ht="15" thickBot="1" x14ac:dyDescent="0.35">
      <c r="A265" s="13">
        <v>51495</v>
      </c>
      <c r="B265" s="14" t="s">
        <v>3</v>
      </c>
      <c r="C265" s="15" t="s">
        <v>20</v>
      </c>
    </row>
    <row r="266" spans="1:3" ht="15" thickBot="1" x14ac:dyDescent="0.35">
      <c r="A266" s="4">
        <v>51502</v>
      </c>
      <c r="B266" s="5" t="s">
        <v>3</v>
      </c>
      <c r="C266" s="6" t="s">
        <v>4</v>
      </c>
    </row>
    <row r="267" spans="1:3" ht="15" thickBot="1" x14ac:dyDescent="0.35">
      <c r="A267" s="7">
        <v>51564</v>
      </c>
      <c r="B267" s="8" t="s">
        <v>5</v>
      </c>
      <c r="C267" s="9" t="s">
        <v>6</v>
      </c>
    </row>
    <row r="268" spans="1:3" ht="15" thickBot="1" x14ac:dyDescent="0.35">
      <c r="A268" s="7">
        <v>51565</v>
      </c>
      <c r="B268" s="8" t="s">
        <v>3</v>
      </c>
      <c r="C268" s="9" t="s">
        <v>6</v>
      </c>
    </row>
    <row r="269" spans="1:3" ht="15" thickBot="1" x14ac:dyDescent="0.35">
      <c r="A269" s="7">
        <v>51610</v>
      </c>
      <c r="B269" s="8" t="s">
        <v>7</v>
      </c>
      <c r="C269" s="9" t="s">
        <v>8</v>
      </c>
    </row>
    <row r="270" spans="1:3" ht="15" thickBot="1" x14ac:dyDescent="0.35">
      <c r="A270" s="7">
        <v>51612</v>
      </c>
      <c r="B270" s="8" t="s">
        <v>9</v>
      </c>
      <c r="C270" s="9" t="s">
        <v>10</v>
      </c>
    </row>
    <row r="271" spans="1:3" ht="15" thickBot="1" x14ac:dyDescent="0.35">
      <c r="A271" s="7">
        <v>51622</v>
      </c>
      <c r="B271" s="8" t="s">
        <v>11</v>
      </c>
      <c r="C271" s="9" t="s">
        <v>12</v>
      </c>
    </row>
    <row r="272" spans="1:3" ht="15" thickBot="1" x14ac:dyDescent="0.35">
      <c r="A272" s="7">
        <v>51672</v>
      </c>
      <c r="B272" s="8" t="s">
        <v>13</v>
      </c>
      <c r="C272" s="9" t="s">
        <v>14</v>
      </c>
    </row>
    <row r="273" spans="1:3" ht="15" thickBot="1" x14ac:dyDescent="0.35">
      <c r="A273" s="7">
        <v>51751</v>
      </c>
      <c r="B273" s="8" t="s">
        <v>15</v>
      </c>
      <c r="C273" s="9" t="s">
        <v>16</v>
      </c>
    </row>
    <row r="274" spans="1:3" ht="15" thickBot="1" x14ac:dyDescent="0.35">
      <c r="A274" s="7">
        <v>51786</v>
      </c>
      <c r="B274" s="8" t="s">
        <v>15</v>
      </c>
      <c r="C274" s="9" t="s">
        <v>17</v>
      </c>
    </row>
    <row r="275" spans="1:3" ht="15" thickBot="1" x14ac:dyDescent="0.35">
      <c r="A275" s="7">
        <v>51807</v>
      </c>
      <c r="B275" s="8" t="s">
        <v>15</v>
      </c>
      <c r="C275" s="9" t="s">
        <v>18</v>
      </c>
    </row>
    <row r="276" spans="1:3" ht="15" thickBot="1" x14ac:dyDescent="0.35">
      <c r="A276" s="7">
        <v>51820</v>
      </c>
      <c r="B276" s="8" t="s">
        <v>7</v>
      </c>
      <c r="C276" s="9" t="s">
        <v>19</v>
      </c>
    </row>
    <row r="277" spans="1:3" ht="15" thickBot="1" x14ac:dyDescent="0.35">
      <c r="A277" s="7">
        <v>51860</v>
      </c>
      <c r="B277" s="8" t="s">
        <v>11</v>
      </c>
      <c r="C277" s="9" t="s">
        <v>20</v>
      </c>
    </row>
    <row r="278" spans="1:3" ht="15" thickBot="1" x14ac:dyDescent="0.35">
      <c r="A278" s="10">
        <v>51867</v>
      </c>
      <c r="B278" s="11" t="s">
        <v>11</v>
      </c>
      <c r="C278" s="12" t="s">
        <v>4</v>
      </c>
    </row>
    <row r="279" spans="1:3" ht="15" thickBot="1" x14ac:dyDescent="0.35">
      <c r="A279" s="13">
        <v>51914</v>
      </c>
      <c r="B279" s="14" t="s">
        <v>5</v>
      </c>
      <c r="C279" s="15" t="s">
        <v>6</v>
      </c>
    </row>
    <row r="280" spans="1:3" ht="15" thickBot="1" x14ac:dyDescent="0.35">
      <c r="A280" s="13">
        <v>51915</v>
      </c>
      <c r="B280" s="14" t="s">
        <v>3</v>
      </c>
      <c r="C280" s="15" t="s">
        <v>6</v>
      </c>
    </row>
    <row r="281" spans="1:3" ht="15" thickBot="1" x14ac:dyDescent="0.35">
      <c r="A281" s="13">
        <v>51960</v>
      </c>
      <c r="B281" s="14" t="s">
        <v>7</v>
      </c>
      <c r="C281" s="15" t="s">
        <v>8</v>
      </c>
    </row>
    <row r="282" spans="1:3" ht="15" thickBot="1" x14ac:dyDescent="0.35">
      <c r="A282" s="13">
        <v>51977</v>
      </c>
      <c r="B282" s="14" t="s">
        <v>5</v>
      </c>
      <c r="C282" s="15" t="s">
        <v>10</v>
      </c>
    </row>
    <row r="283" spans="1:3" ht="15" thickBot="1" x14ac:dyDescent="0.35">
      <c r="A283" s="13">
        <v>51987</v>
      </c>
      <c r="B283" s="14" t="s">
        <v>13</v>
      </c>
      <c r="C283" s="15" t="s">
        <v>12</v>
      </c>
    </row>
    <row r="284" spans="1:3" ht="15" thickBot="1" x14ac:dyDescent="0.35">
      <c r="A284" s="13">
        <v>52022</v>
      </c>
      <c r="B284" s="14" t="s">
        <v>13</v>
      </c>
      <c r="C284" s="15" t="s">
        <v>14</v>
      </c>
    </row>
    <row r="285" spans="1:3" ht="15" thickBot="1" x14ac:dyDescent="0.35">
      <c r="A285" s="13">
        <v>52116</v>
      </c>
      <c r="B285" s="14" t="s">
        <v>9</v>
      </c>
      <c r="C285" s="15" t="s">
        <v>16</v>
      </c>
    </row>
    <row r="286" spans="1:3" ht="15" thickBot="1" x14ac:dyDescent="0.35">
      <c r="A286" s="13">
        <v>52151</v>
      </c>
      <c r="B286" s="14" t="s">
        <v>9</v>
      </c>
      <c r="C286" s="15" t="s">
        <v>17</v>
      </c>
    </row>
    <row r="287" spans="1:3" ht="15" thickBot="1" x14ac:dyDescent="0.35">
      <c r="A287" s="13">
        <v>52172</v>
      </c>
      <c r="B287" s="14" t="s">
        <v>9</v>
      </c>
      <c r="C287" s="15" t="s">
        <v>18</v>
      </c>
    </row>
    <row r="288" spans="1:3" ht="15" thickBot="1" x14ac:dyDescent="0.35">
      <c r="A288" s="13">
        <v>52185</v>
      </c>
      <c r="B288" s="14" t="s">
        <v>15</v>
      </c>
      <c r="C288" s="15" t="s">
        <v>19</v>
      </c>
    </row>
    <row r="289" spans="1:3" ht="15" thickBot="1" x14ac:dyDescent="0.35">
      <c r="A289" s="13">
        <v>52225</v>
      </c>
      <c r="B289" s="14" t="s">
        <v>13</v>
      </c>
      <c r="C289" s="15" t="s">
        <v>20</v>
      </c>
    </row>
    <row r="290" spans="1:3" ht="15" thickBot="1" x14ac:dyDescent="0.35">
      <c r="A290" s="4">
        <v>52232</v>
      </c>
      <c r="B290" s="5" t="s">
        <v>13</v>
      </c>
      <c r="C290" s="6" t="s">
        <v>4</v>
      </c>
    </row>
    <row r="291" spans="1:3" ht="15" thickBot="1" x14ac:dyDescent="0.35">
      <c r="A291" s="7">
        <v>52271</v>
      </c>
      <c r="B291" s="8" t="s">
        <v>5</v>
      </c>
      <c r="C291" s="9" t="s">
        <v>6</v>
      </c>
    </row>
    <row r="292" spans="1:3" ht="15" thickBot="1" x14ac:dyDescent="0.35">
      <c r="A292" s="7">
        <v>52272</v>
      </c>
      <c r="B292" s="8" t="s">
        <v>3</v>
      </c>
      <c r="C292" s="9" t="s">
        <v>6</v>
      </c>
    </row>
    <row r="293" spans="1:3" ht="15" thickBot="1" x14ac:dyDescent="0.35">
      <c r="A293" s="7">
        <v>52317</v>
      </c>
      <c r="B293" s="8" t="s">
        <v>7</v>
      </c>
      <c r="C293" s="9" t="s">
        <v>8</v>
      </c>
    </row>
    <row r="294" spans="1:3" ht="15" thickBot="1" x14ac:dyDescent="0.35">
      <c r="A294" s="7">
        <v>52342</v>
      </c>
      <c r="B294" s="8" t="s">
        <v>3</v>
      </c>
      <c r="C294" s="9" t="s">
        <v>10</v>
      </c>
    </row>
    <row r="295" spans="1:3" ht="15" thickBot="1" x14ac:dyDescent="0.35">
      <c r="A295" s="7">
        <v>52352</v>
      </c>
      <c r="B295" s="8" t="s">
        <v>7</v>
      </c>
      <c r="C295" s="9" t="s">
        <v>12</v>
      </c>
    </row>
    <row r="296" spans="1:3" ht="15" thickBot="1" x14ac:dyDescent="0.35">
      <c r="A296" s="7">
        <v>52379</v>
      </c>
      <c r="B296" s="8" t="s">
        <v>13</v>
      </c>
      <c r="C296" s="9" t="s">
        <v>14</v>
      </c>
    </row>
    <row r="297" spans="1:3" ht="15" thickBot="1" x14ac:dyDescent="0.35">
      <c r="A297" s="7">
        <v>52481</v>
      </c>
      <c r="B297" s="8" t="s">
        <v>5</v>
      </c>
      <c r="C297" s="9" t="s">
        <v>16</v>
      </c>
    </row>
    <row r="298" spans="1:3" ht="15" thickBot="1" x14ac:dyDescent="0.35">
      <c r="A298" s="7">
        <v>52516</v>
      </c>
      <c r="B298" s="8" t="s">
        <v>5</v>
      </c>
      <c r="C298" s="9" t="s">
        <v>17</v>
      </c>
    </row>
    <row r="299" spans="1:3" ht="15" thickBot="1" x14ac:dyDescent="0.35">
      <c r="A299" s="7">
        <v>52537</v>
      </c>
      <c r="B299" s="8" t="s">
        <v>5</v>
      </c>
      <c r="C299" s="9" t="s">
        <v>18</v>
      </c>
    </row>
    <row r="300" spans="1:3" ht="15" thickBot="1" x14ac:dyDescent="0.35">
      <c r="A300" s="7">
        <v>52550</v>
      </c>
      <c r="B300" s="8" t="s">
        <v>9</v>
      </c>
      <c r="C300" s="9" t="s">
        <v>19</v>
      </c>
    </row>
    <row r="301" spans="1:3" ht="15" thickBot="1" x14ac:dyDescent="0.35">
      <c r="A301" s="7">
        <v>52590</v>
      </c>
      <c r="B301" s="8" t="s">
        <v>7</v>
      </c>
      <c r="C301" s="9" t="s">
        <v>20</v>
      </c>
    </row>
    <row r="302" spans="1:3" ht="15" thickBot="1" x14ac:dyDescent="0.35">
      <c r="A302" s="10">
        <v>52597</v>
      </c>
      <c r="B302" s="11" t="s">
        <v>7</v>
      </c>
      <c r="C302" s="12" t="s">
        <v>4</v>
      </c>
    </row>
    <row r="303" spans="1:3" ht="15" thickBot="1" x14ac:dyDescent="0.35">
      <c r="A303" s="13">
        <v>52656</v>
      </c>
      <c r="B303" s="14" t="s">
        <v>5</v>
      </c>
      <c r="C303" s="15" t="s">
        <v>6</v>
      </c>
    </row>
    <row r="304" spans="1:3" ht="15" thickBot="1" x14ac:dyDescent="0.35">
      <c r="A304" s="13">
        <v>52657</v>
      </c>
      <c r="B304" s="14" t="s">
        <v>3</v>
      </c>
      <c r="C304" s="15" t="s">
        <v>6</v>
      </c>
    </row>
    <row r="305" spans="1:3" ht="15" thickBot="1" x14ac:dyDescent="0.35">
      <c r="A305" s="13">
        <v>52702</v>
      </c>
      <c r="B305" s="14" t="s">
        <v>7</v>
      </c>
      <c r="C305" s="15" t="s">
        <v>8</v>
      </c>
    </row>
    <row r="306" spans="1:3" ht="15" thickBot="1" x14ac:dyDescent="0.35">
      <c r="A306" s="13">
        <v>52708</v>
      </c>
      <c r="B306" s="14" t="s">
        <v>13</v>
      </c>
      <c r="C306" s="15" t="s">
        <v>10</v>
      </c>
    </row>
    <row r="307" spans="1:3" ht="15" thickBot="1" x14ac:dyDescent="0.35">
      <c r="A307" s="13">
        <v>52718</v>
      </c>
      <c r="B307" s="14" t="s">
        <v>9</v>
      </c>
      <c r="C307" s="15" t="s">
        <v>12</v>
      </c>
    </row>
    <row r="308" spans="1:3" ht="15" thickBot="1" x14ac:dyDescent="0.35">
      <c r="A308" s="13">
        <v>52764</v>
      </c>
      <c r="B308" s="14" t="s">
        <v>13</v>
      </c>
      <c r="C308" s="15" t="s">
        <v>14</v>
      </c>
    </row>
    <row r="309" spans="1:3" ht="15" thickBot="1" x14ac:dyDescent="0.35">
      <c r="A309" s="13">
        <v>52847</v>
      </c>
      <c r="B309" s="14" t="s">
        <v>11</v>
      </c>
      <c r="C309" s="15" t="s">
        <v>16</v>
      </c>
    </row>
    <row r="310" spans="1:3" ht="15" thickBot="1" x14ac:dyDescent="0.35">
      <c r="A310" s="13">
        <v>52882</v>
      </c>
      <c r="B310" s="14" t="s">
        <v>11</v>
      </c>
      <c r="C310" s="15" t="s">
        <v>17</v>
      </c>
    </row>
    <row r="311" spans="1:3" ht="15" thickBot="1" x14ac:dyDescent="0.35">
      <c r="A311" s="13">
        <v>52903</v>
      </c>
      <c r="B311" s="14" t="s">
        <v>11</v>
      </c>
      <c r="C311" s="15" t="s">
        <v>18</v>
      </c>
    </row>
    <row r="312" spans="1:3" ht="15" thickBot="1" x14ac:dyDescent="0.35">
      <c r="A312" s="13">
        <v>52916</v>
      </c>
      <c r="B312" s="14" t="s">
        <v>3</v>
      </c>
      <c r="C312" s="15" t="s">
        <v>19</v>
      </c>
    </row>
    <row r="313" spans="1:3" ht="15" thickBot="1" x14ac:dyDescent="0.35">
      <c r="A313" s="10">
        <v>52956</v>
      </c>
      <c r="B313" s="11" t="s">
        <v>9</v>
      </c>
      <c r="C313" s="12" t="s">
        <v>20</v>
      </c>
    </row>
    <row r="314" spans="1:3" ht="15" thickBot="1" x14ac:dyDescent="0.35">
      <c r="A314" s="4">
        <v>52963</v>
      </c>
      <c r="B314" s="5" t="s">
        <v>9</v>
      </c>
      <c r="C314" s="6" t="s">
        <v>4</v>
      </c>
    </row>
    <row r="315" spans="1:3" ht="15" thickBot="1" x14ac:dyDescent="0.35">
      <c r="A315" s="7">
        <v>53013</v>
      </c>
      <c r="B315" s="8" t="s">
        <v>5</v>
      </c>
      <c r="C315" s="9" t="s">
        <v>6</v>
      </c>
    </row>
    <row r="316" spans="1:3" ht="15" thickBot="1" x14ac:dyDescent="0.35">
      <c r="A316" s="7">
        <v>53014</v>
      </c>
      <c r="B316" s="8" t="s">
        <v>3</v>
      </c>
      <c r="C316" s="9" t="s">
        <v>6</v>
      </c>
    </row>
    <row r="317" spans="1:3" ht="15" thickBot="1" x14ac:dyDescent="0.35">
      <c r="A317" s="7">
        <v>53059</v>
      </c>
      <c r="B317" s="8" t="s">
        <v>7</v>
      </c>
      <c r="C317" s="9" t="s">
        <v>8</v>
      </c>
    </row>
    <row r="318" spans="1:3" ht="15" thickBot="1" x14ac:dyDescent="0.35">
      <c r="A318" s="7">
        <v>53073</v>
      </c>
      <c r="B318" s="8" t="s">
        <v>7</v>
      </c>
      <c r="C318" s="9" t="s">
        <v>10</v>
      </c>
    </row>
    <row r="319" spans="1:3" ht="15" thickBot="1" x14ac:dyDescent="0.35">
      <c r="A319" s="7">
        <v>53083</v>
      </c>
      <c r="B319" s="8" t="s">
        <v>5</v>
      </c>
      <c r="C319" s="9" t="s">
        <v>12</v>
      </c>
    </row>
    <row r="320" spans="1:3" ht="15" thickBot="1" x14ac:dyDescent="0.35">
      <c r="A320" s="7">
        <v>53121</v>
      </c>
      <c r="B320" s="8" t="s">
        <v>13</v>
      </c>
      <c r="C320" s="9" t="s">
        <v>14</v>
      </c>
    </row>
    <row r="321" spans="1:3" ht="15" thickBot="1" x14ac:dyDescent="0.35">
      <c r="A321" s="7">
        <v>53212</v>
      </c>
      <c r="B321" s="8" t="s">
        <v>13</v>
      </c>
      <c r="C321" s="9" t="s">
        <v>16</v>
      </c>
    </row>
    <row r="322" spans="1:3" ht="15" thickBot="1" x14ac:dyDescent="0.35">
      <c r="A322" s="7">
        <v>53247</v>
      </c>
      <c r="B322" s="8" t="s">
        <v>13</v>
      </c>
      <c r="C322" s="9" t="s">
        <v>17</v>
      </c>
    </row>
    <row r="323" spans="1:3" ht="15" thickBot="1" x14ac:dyDescent="0.35">
      <c r="A323" s="7">
        <v>53268</v>
      </c>
      <c r="B323" s="8" t="s">
        <v>13</v>
      </c>
      <c r="C323" s="9" t="s">
        <v>18</v>
      </c>
    </row>
    <row r="324" spans="1:3" ht="15" thickBot="1" x14ac:dyDescent="0.35">
      <c r="A324" s="7">
        <v>53281</v>
      </c>
      <c r="B324" s="8" t="s">
        <v>11</v>
      </c>
      <c r="C324" s="9" t="s">
        <v>19</v>
      </c>
    </row>
    <row r="325" spans="1:3" ht="15" thickBot="1" x14ac:dyDescent="0.35">
      <c r="A325" s="7">
        <v>53321</v>
      </c>
      <c r="B325" s="8" t="s">
        <v>5</v>
      </c>
      <c r="C325" s="9" t="s">
        <v>20</v>
      </c>
    </row>
    <row r="326" spans="1:3" ht="15" thickBot="1" x14ac:dyDescent="0.35">
      <c r="A326" s="10">
        <v>53328</v>
      </c>
      <c r="B326" s="11" t="s">
        <v>5</v>
      </c>
      <c r="C326" s="12" t="s">
        <v>4</v>
      </c>
    </row>
    <row r="327" spans="1:3" ht="15" thickBot="1" x14ac:dyDescent="0.35">
      <c r="A327" s="13">
        <v>53363</v>
      </c>
      <c r="B327" s="14" t="s">
        <v>5</v>
      </c>
      <c r="C327" s="15" t="s">
        <v>6</v>
      </c>
    </row>
    <row r="328" spans="1:3" ht="15" thickBot="1" x14ac:dyDescent="0.35">
      <c r="A328" s="13">
        <v>53364</v>
      </c>
      <c r="B328" s="14" t="s">
        <v>3</v>
      </c>
      <c r="C328" s="15" t="s">
        <v>6</v>
      </c>
    </row>
    <row r="329" spans="1:3" ht="15" thickBot="1" x14ac:dyDescent="0.35">
      <c r="A329" s="13">
        <v>53409</v>
      </c>
      <c r="B329" s="14" t="s">
        <v>7</v>
      </c>
      <c r="C329" s="15" t="s">
        <v>8</v>
      </c>
    </row>
    <row r="330" spans="1:3" ht="15" thickBot="1" x14ac:dyDescent="0.35">
      <c r="A330" s="13">
        <v>53438</v>
      </c>
      <c r="B330" s="14" t="s">
        <v>15</v>
      </c>
      <c r="C330" s="15" t="s">
        <v>10</v>
      </c>
    </row>
    <row r="331" spans="1:3" ht="15" thickBot="1" x14ac:dyDescent="0.35">
      <c r="A331" s="13">
        <v>53448</v>
      </c>
      <c r="B331" s="14" t="s">
        <v>3</v>
      </c>
      <c r="C331" s="15" t="s">
        <v>12</v>
      </c>
    </row>
    <row r="332" spans="1:3" ht="15" thickBot="1" x14ac:dyDescent="0.35">
      <c r="A332" s="13">
        <v>53471</v>
      </c>
      <c r="B332" s="14" t="s">
        <v>13</v>
      </c>
      <c r="C332" s="15" t="s">
        <v>14</v>
      </c>
    </row>
    <row r="333" spans="1:3" ht="15" thickBot="1" x14ac:dyDescent="0.35">
      <c r="A333" s="13">
        <v>53577</v>
      </c>
      <c r="B333" s="14" t="s">
        <v>7</v>
      </c>
      <c r="C333" s="15" t="s">
        <v>16</v>
      </c>
    </row>
    <row r="334" spans="1:3" ht="15" thickBot="1" x14ac:dyDescent="0.35">
      <c r="A334" s="13">
        <v>53612</v>
      </c>
      <c r="B334" s="14" t="s">
        <v>7</v>
      </c>
      <c r="C334" s="15" t="s">
        <v>17</v>
      </c>
    </row>
    <row r="335" spans="1:3" ht="15" thickBot="1" x14ac:dyDescent="0.35">
      <c r="A335" s="13">
        <v>53633</v>
      </c>
      <c r="B335" s="14" t="s">
        <v>7</v>
      </c>
      <c r="C335" s="15" t="s">
        <v>18</v>
      </c>
    </row>
    <row r="336" spans="1:3" ht="15" thickBot="1" x14ac:dyDescent="0.35">
      <c r="A336" s="13">
        <v>53646</v>
      </c>
      <c r="B336" s="14" t="s">
        <v>13</v>
      </c>
      <c r="C336" s="15" t="s">
        <v>19</v>
      </c>
    </row>
    <row r="337" spans="1:3" ht="15" thickBot="1" x14ac:dyDescent="0.35">
      <c r="A337" s="13">
        <v>53686</v>
      </c>
      <c r="B337" s="14" t="s">
        <v>3</v>
      </c>
      <c r="C337" s="15" t="s">
        <v>20</v>
      </c>
    </row>
    <row r="338" spans="1:3" ht="15" thickBot="1" x14ac:dyDescent="0.35">
      <c r="A338" s="4">
        <v>53693</v>
      </c>
      <c r="B338" s="5" t="s">
        <v>3</v>
      </c>
      <c r="C338" s="6" t="s">
        <v>4</v>
      </c>
    </row>
    <row r="339" spans="1:3" ht="15" thickBot="1" x14ac:dyDescent="0.35">
      <c r="A339" s="7">
        <v>53748</v>
      </c>
      <c r="B339" s="8" t="s">
        <v>5</v>
      </c>
      <c r="C339" s="9" t="s">
        <v>6</v>
      </c>
    </row>
    <row r="340" spans="1:3" ht="15" thickBot="1" x14ac:dyDescent="0.35">
      <c r="A340" s="7">
        <v>53749</v>
      </c>
      <c r="B340" s="8" t="s">
        <v>3</v>
      </c>
      <c r="C340" s="9" t="s">
        <v>6</v>
      </c>
    </row>
    <row r="341" spans="1:3" ht="15" thickBot="1" x14ac:dyDescent="0.35">
      <c r="A341" s="7">
        <v>53794</v>
      </c>
      <c r="B341" s="8" t="s">
        <v>7</v>
      </c>
      <c r="C341" s="9" t="s">
        <v>8</v>
      </c>
    </row>
    <row r="342" spans="1:3" ht="15" thickBot="1" x14ac:dyDescent="0.35">
      <c r="A342" s="7">
        <v>53803</v>
      </c>
      <c r="B342" s="8" t="s">
        <v>3</v>
      </c>
      <c r="C342" s="9" t="s">
        <v>10</v>
      </c>
    </row>
    <row r="343" spans="1:3" ht="15" thickBot="1" x14ac:dyDescent="0.35">
      <c r="A343" s="7">
        <v>53813</v>
      </c>
      <c r="B343" s="8" t="s">
        <v>11</v>
      </c>
      <c r="C343" s="9" t="s">
        <v>12</v>
      </c>
    </row>
    <row r="344" spans="1:3" ht="15" thickBot="1" x14ac:dyDescent="0.35">
      <c r="A344" s="7">
        <v>53856</v>
      </c>
      <c r="B344" s="8" t="s">
        <v>13</v>
      </c>
      <c r="C344" s="9" t="s">
        <v>14</v>
      </c>
    </row>
    <row r="345" spans="1:3" ht="15" thickBot="1" x14ac:dyDescent="0.35">
      <c r="A345" s="7">
        <v>53942</v>
      </c>
      <c r="B345" s="8" t="s">
        <v>15</v>
      </c>
      <c r="C345" s="9" t="s">
        <v>16</v>
      </c>
    </row>
    <row r="346" spans="1:3" ht="15" thickBot="1" x14ac:dyDescent="0.35">
      <c r="A346" s="7">
        <v>53977</v>
      </c>
      <c r="B346" s="8" t="s">
        <v>15</v>
      </c>
      <c r="C346" s="9" t="s">
        <v>17</v>
      </c>
    </row>
    <row r="347" spans="1:3" ht="15" thickBot="1" x14ac:dyDescent="0.35">
      <c r="A347" s="7">
        <v>53998</v>
      </c>
      <c r="B347" s="8" t="s">
        <v>15</v>
      </c>
      <c r="C347" s="9" t="s">
        <v>18</v>
      </c>
    </row>
    <row r="348" spans="1:3" ht="15" thickBot="1" x14ac:dyDescent="0.35">
      <c r="A348" s="7">
        <v>54011</v>
      </c>
      <c r="B348" s="8" t="s">
        <v>7</v>
      </c>
      <c r="C348" s="9" t="s">
        <v>19</v>
      </c>
    </row>
    <row r="349" spans="1:3" ht="15" thickBot="1" x14ac:dyDescent="0.35">
      <c r="A349" s="7">
        <v>54051</v>
      </c>
      <c r="B349" s="8" t="s">
        <v>11</v>
      </c>
      <c r="C349" s="9" t="s">
        <v>20</v>
      </c>
    </row>
    <row r="350" spans="1:3" ht="15" thickBot="1" x14ac:dyDescent="0.35">
      <c r="A350" s="10">
        <v>54058</v>
      </c>
      <c r="B350" s="11" t="s">
        <v>11</v>
      </c>
      <c r="C350" s="12" t="s">
        <v>4</v>
      </c>
    </row>
    <row r="351" spans="1:3" ht="15" thickBot="1" x14ac:dyDescent="0.35">
      <c r="A351" s="13">
        <v>54105</v>
      </c>
      <c r="B351" s="14" t="s">
        <v>5</v>
      </c>
      <c r="C351" s="15" t="s">
        <v>6</v>
      </c>
    </row>
    <row r="352" spans="1:3" ht="15" thickBot="1" x14ac:dyDescent="0.35">
      <c r="A352" s="13">
        <v>54106</v>
      </c>
      <c r="B352" s="14" t="s">
        <v>3</v>
      </c>
      <c r="C352" s="15" t="s">
        <v>6</v>
      </c>
    </row>
    <row r="353" spans="1:3" ht="15" thickBot="1" x14ac:dyDescent="0.35">
      <c r="A353" s="13">
        <v>54151</v>
      </c>
      <c r="B353" s="14" t="s">
        <v>7</v>
      </c>
      <c r="C353" s="15" t="s">
        <v>8</v>
      </c>
    </row>
    <row r="354" spans="1:3" ht="15" thickBot="1" x14ac:dyDescent="0.35">
      <c r="A354" s="13">
        <v>54169</v>
      </c>
      <c r="B354" s="14" t="s">
        <v>3</v>
      </c>
      <c r="C354" s="15" t="s">
        <v>10</v>
      </c>
    </row>
    <row r="355" spans="1:3" ht="15" thickBot="1" x14ac:dyDescent="0.35">
      <c r="A355" s="13">
        <v>54179</v>
      </c>
      <c r="B355" s="14" t="s">
        <v>7</v>
      </c>
      <c r="C355" s="15" t="s">
        <v>12</v>
      </c>
    </row>
    <row r="356" spans="1:3" ht="15" thickBot="1" x14ac:dyDescent="0.35">
      <c r="A356" s="13">
        <v>54213</v>
      </c>
      <c r="B356" s="14" t="s">
        <v>13</v>
      </c>
      <c r="C356" s="15" t="s">
        <v>14</v>
      </c>
    </row>
    <row r="357" spans="1:3" ht="15" thickBot="1" x14ac:dyDescent="0.35">
      <c r="A357" s="13">
        <v>54308</v>
      </c>
      <c r="B357" s="14" t="s">
        <v>5</v>
      </c>
      <c r="C357" s="15" t="s">
        <v>16</v>
      </c>
    </row>
    <row r="358" spans="1:3" ht="15" thickBot="1" x14ac:dyDescent="0.35">
      <c r="A358" s="13">
        <v>54343</v>
      </c>
      <c r="B358" s="14" t="s">
        <v>5</v>
      </c>
      <c r="C358" s="15" t="s">
        <v>17</v>
      </c>
    </row>
    <row r="359" spans="1:3" ht="15" thickBot="1" x14ac:dyDescent="0.35">
      <c r="A359" s="13">
        <v>54364</v>
      </c>
      <c r="B359" s="14" t="s">
        <v>5</v>
      </c>
      <c r="C359" s="15" t="s">
        <v>18</v>
      </c>
    </row>
    <row r="360" spans="1:3" ht="15" thickBot="1" x14ac:dyDescent="0.35">
      <c r="A360" s="13">
        <v>54377</v>
      </c>
      <c r="B360" s="14" t="s">
        <v>9</v>
      </c>
      <c r="C360" s="15" t="s">
        <v>19</v>
      </c>
    </row>
    <row r="361" spans="1:3" ht="15" thickBot="1" x14ac:dyDescent="0.35">
      <c r="A361" s="13">
        <v>54417</v>
      </c>
      <c r="B361" s="14" t="s">
        <v>7</v>
      </c>
      <c r="C361" s="15" t="s">
        <v>20</v>
      </c>
    </row>
    <row r="362" spans="1:3" ht="15" thickBot="1" x14ac:dyDescent="0.35">
      <c r="A362" s="4">
        <v>54424</v>
      </c>
      <c r="B362" s="5" t="s">
        <v>7</v>
      </c>
      <c r="C362" s="6" t="s">
        <v>4</v>
      </c>
    </row>
    <row r="363" spans="1:3" ht="15" thickBot="1" x14ac:dyDescent="0.35">
      <c r="A363" s="7">
        <v>54483</v>
      </c>
      <c r="B363" s="8" t="s">
        <v>5</v>
      </c>
      <c r="C363" s="9" t="s">
        <v>6</v>
      </c>
    </row>
    <row r="364" spans="1:3" ht="15" thickBot="1" x14ac:dyDescent="0.35">
      <c r="A364" s="7">
        <v>54484</v>
      </c>
      <c r="B364" s="8" t="s">
        <v>3</v>
      </c>
      <c r="C364" s="9" t="s">
        <v>6</v>
      </c>
    </row>
    <row r="365" spans="1:3" ht="15" thickBot="1" x14ac:dyDescent="0.35">
      <c r="A365" s="7">
        <v>54529</v>
      </c>
      <c r="B365" s="8" t="s">
        <v>7</v>
      </c>
      <c r="C365" s="9" t="s">
        <v>8</v>
      </c>
    </row>
    <row r="366" spans="1:3" ht="15" thickBot="1" x14ac:dyDescent="0.35">
      <c r="A366" s="7">
        <v>54534</v>
      </c>
      <c r="B366" s="8" t="s">
        <v>11</v>
      </c>
      <c r="C366" s="9" t="s">
        <v>10</v>
      </c>
    </row>
    <row r="367" spans="1:3" ht="15" thickBot="1" x14ac:dyDescent="0.35">
      <c r="A367" s="7">
        <v>54544</v>
      </c>
      <c r="B367" s="8" t="s">
        <v>15</v>
      </c>
      <c r="C367" s="9" t="s">
        <v>12</v>
      </c>
    </row>
    <row r="368" spans="1:3" ht="15" thickBot="1" x14ac:dyDescent="0.35">
      <c r="A368" s="7">
        <v>54591</v>
      </c>
      <c r="B368" s="8" t="s">
        <v>13</v>
      </c>
      <c r="C368" s="9" t="s">
        <v>14</v>
      </c>
    </row>
    <row r="369" spans="1:3" ht="15" thickBot="1" x14ac:dyDescent="0.35">
      <c r="A369" s="7">
        <v>54673</v>
      </c>
      <c r="B369" s="8" t="s">
        <v>3</v>
      </c>
      <c r="C369" s="9" t="s">
        <v>16</v>
      </c>
    </row>
    <row r="370" spans="1:3" ht="15" thickBot="1" x14ac:dyDescent="0.35">
      <c r="A370" s="7">
        <v>54708</v>
      </c>
      <c r="B370" s="8" t="s">
        <v>3</v>
      </c>
      <c r="C370" s="9" t="s">
        <v>17</v>
      </c>
    </row>
    <row r="371" spans="1:3" ht="15" thickBot="1" x14ac:dyDescent="0.35">
      <c r="A371" s="7">
        <v>54729</v>
      </c>
      <c r="B371" s="8" t="s">
        <v>3</v>
      </c>
      <c r="C371" s="9" t="s">
        <v>18</v>
      </c>
    </row>
    <row r="372" spans="1:3" ht="15" thickBot="1" x14ac:dyDescent="0.35">
      <c r="A372" s="7">
        <v>54742</v>
      </c>
      <c r="B372" s="8" t="s">
        <v>5</v>
      </c>
      <c r="C372" s="9" t="s">
        <v>19</v>
      </c>
    </row>
    <row r="373" spans="1:3" ht="15" thickBot="1" x14ac:dyDescent="0.35">
      <c r="A373" s="7">
        <v>54782</v>
      </c>
      <c r="B373" s="8" t="s">
        <v>15</v>
      </c>
      <c r="C373" s="9" t="s">
        <v>20</v>
      </c>
    </row>
    <row r="374" spans="1:3" ht="15" thickBot="1" x14ac:dyDescent="0.35">
      <c r="A374" s="10">
        <v>54789</v>
      </c>
      <c r="B374" s="11" t="s">
        <v>15</v>
      </c>
      <c r="C374" s="12" t="s">
        <v>4</v>
      </c>
    </row>
    <row r="375" spans="1:3" ht="15" thickBot="1" x14ac:dyDescent="0.35">
      <c r="A375" s="13">
        <v>54840</v>
      </c>
      <c r="B375" s="14" t="s">
        <v>5</v>
      </c>
      <c r="C375" s="15" t="s">
        <v>6</v>
      </c>
    </row>
    <row r="376" spans="1:3" ht="15" thickBot="1" x14ac:dyDescent="0.35">
      <c r="A376" s="13">
        <v>54841</v>
      </c>
      <c r="B376" s="14" t="s">
        <v>3</v>
      </c>
      <c r="C376" s="15" t="s">
        <v>6</v>
      </c>
    </row>
    <row r="377" spans="1:3" ht="15" thickBot="1" x14ac:dyDescent="0.35">
      <c r="A377" s="13">
        <v>54886</v>
      </c>
      <c r="B377" s="14" t="s">
        <v>7</v>
      </c>
      <c r="C377" s="15" t="s">
        <v>8</v>
      </c>
    </row>
    <row r="378" spans="1:3" ht="15" thickBot="1" x14ac:dyDescent="0.35">
      <c r="A378" s="13">
        <v>54899</v>
      </c>
      <c r="B378" s="14" t="s">
        <v>13</v>
      </c>
      <c r="C378" s="15" t="s">
        <v>10</v>
      </c>
    </row>
    <row r="379" spans="1:3" ht="15" thickBot="1" x14ac:dyDescent="0.35">
      <c r="A379" s="13">
        <v>54909</v>
      </c>
      <c r="B379" s="14" t="s">
        <v>9</v>
      </c>
      <c r="C379" s="15" t="s">
        <v>12</v>
      </c>
    </row>
    <row r="380" spans="1:3" ht="15" thickBot="1" x14ac:dyDescent="0.35">
      <c r="A380" s="13">
        <v>54948</v>
      </c>
      <c r="B380" s="14" t="s">
        <v>13</v>
      </c>
      <c r="C380" s="15" t="s">
        <v>14</v>
      </c>
    </row>
    <row r="381" spans="1:3" ht="15" thickBot="1" x14ac:dyDescent="0.35">
      <c r="A381" s="13">
        <v>55038</v>
      </c>
      <c r="B381" s="14" t="s">
        <v>11</v>
      </c>
      <c r="C381" s="15" t="s">
        <v>16</v>
      </c>
    </row>
    <row r="382" spans="1:3" ht="15" thickBot="1" x14ac:dyDescent="0.35">
      <c r="A382" s="13">
        <v>55073</v>
      </c>
      <c r="B382" s="14" t="s">
        <v>11</v>
      </c>
      <c r="C382" s="15" t="s">
        <v>17</v>
      </c>
    </row>
    <row r="383" spans="1:3" ht="15" thickBot="1" x14ac:dyDescent="0.35">
      <c r="A383" s="13">
        <v>55094</v>
      </c>
      <c r="B383" s="14" t="s">
        <v>11</v>
      </c>
      <c r="C383" s="15" t="s">
        <v>18</v>
      </c>
    </row>
    <row r="384" spans="1:3" ht="15" thickBot="1" x14ac:dyDescent="0.35">
      <c r="A384" s="13">
        <v>55107</v>
      </c>
      <c r="B384" s="14" t="s">
        <v>3</v>
      </c>
      <c r="C384" s="15" t="s">
        <v>19</v>
      </c>
    </row>
    <row r="385" spans="1:3" ht="15" thickBot="1" x14ac:dyDescent="0.35">
      <c r="A385" s="13">
        <v>55147</v>
      </c>
      <c r="B385" s="14" t="s">
        <v>9</v>
      </c>
      <c r="C385" s="15" t="s">
        <v>20</v>
      </c>
    </row>
    <row r="386" spans="1:3" ht="15" thickBot="1" x14ac:dyDescent="0.35">
      <c r="A386" s="4">
        <v>55154</v>
      </c>
      <c r="B386" s="5" t="s">
        <v>9</v>
      </c>
      <c r="C386" s="6" t="s">
        <v>4</v>
      </c>
    </row>
    <row r="387" spans="1:3" ht="15" thickBot="1" x14ac:dyDescent="0.35">
      <c r="A387" s="7">
        <v>55197</v>
      </c>
      <c r="B387" s="8" t="s">
        <v>5</v>
      </c>
      <c r="C387" s="9" t="s">
        <v>6</v>
      </c>
    </row>
    <row r="388" spans="1:3" ht="15" thickBot="1" x14ac:dyDescent="0.35">
      <c r="A388" s="7">
        <v>55198</v>
      </c>
      <c r="B388" s="8" t="s">
        <v>3</v>
      </c>
      <c r="C388" s="9" t="s">
        <v>6</v>
      </c>
    </row>
    <row r="389" spans="1:3" ht="15" thickBot="1" x14ac:dyDescent="0.35">
      <c r="A389" s="7">
        <v>55243</v>
      </c>
      <c r="B389" s="8" t="s">
        <v>7</v>
      </c>
      <c r="C389" s="9" t="s">
        <v>8</v>
      </c>
    </row>
    <row r="390" spans="1:3" ht="15" thickBot="1" x14ac:dyDescent="0.35">
      <c r="A390" s="7">
        <v>55264</v>
      </c>
      <c r="B390" s="8" t="s">
        <v>7</v>
      </c>
      <c r="C390" s="9" t="s">
        <v>10</v>
      </c>
    </row>
    <row r="391" spans="1:3" ht="15" thickBot="1" x14ac:dyDescent="0.35">
      <c r="A391" s="7">
        <v>55274</v>
      </c>
      <c r="B391" s="8" t="s">
        <v>5</v>
      </c>
      <c r="C391" s="9" t="s">
        <v>12</v>
      </c>
    </row>
    <row r="392" spans="1:3" ht="15" thickBot="1" x14ac:dyDescent="0.35">
      <c r="A392" s="7">
        <v>55305</v>
      </c>
      <c r="B392" s="8" t="s">
        <v>13</v>
      </c>
      <c r="C392" s="9" t="s">
        <v>14</v>
      </c>
    </row>
    <row r="393" spans="1:3" ht="15" thickBot="1" x14ac:dyDescent="0.35">
      <c r="A393" s="7">
        <v>55403</v>
      </c>
      <c r="B393" s="8" t="s">
        <v>13</v>
      </c>
      <c r="C393" s="9" t="s">
        <v>16</v>
      </c>
    </row>
    <row r="394" spans="1:3" ht="15" thickBot="1" x14ac:dyDescent="0.35">
      <c r="A394" s="7">
        <v>55438</v>
      </c>
      <c r="B394" s="8" t="s">
        <v>13</v>
      </c>
      <c r="C394" s="9" t="s">
        <v>17</v>
      </c>
    </row>
    <row r="395" spans="1:3" ht="15" thickBot="1" x14ac:dyDescent="0.35">
      <c r="A395" s="7">
        <v>55459</v>
      </c>
      <c r="B395" s="8" t="s">
        <v>13</v>
      </c>
      <c r="C395" s="9" t="s">
        <v>18</v>
      </c>
    </row>
    <row r="396" spans="1:3" ht="15" thickBot="1" x14ac:dyDescent="0.35">
      <c r="A396" s="7">
        <v>55472</v>
      </c>
      <c r="B396" s="8" t="s">
        <v>11</v>
      </c>
      <c r="C396" s="9" t="s">
        <v>19</v>
      </c>
    </row>
    <row r="397" spans="1:3" ht="15" thickBot="1" x14ac:dyDescent="0.35">
      <c r="A397" s="7">
        <v>55512</v>
      </c>
      <c r="B397" s="8" t="s">
        <v>5</v>
      </c>
      <c r="C397" s="9" t="s">
        <v>20</v>
      </c>
    </row>
    <row r="398" spans="1:3" ht="15" thickBot="1" x14ac:dyDescent="0.35">
      <c r="A398" s="10">
        <v>55519</v>
      </c>
      <c r="B398" s="11" t="s">
        <v>5</v>
      </c>
      <c r="C398" s="12" t="s">
        <v>4</v>
      </c>
    </row>
    <row r="399" spans="1:3" ht="15" thickBot="1" x14ac:dyDescent="0.35">
      <c r="A399" s="13">
        <v>55582</v>
      </c>
      <c r="B399" s="14" t="s">
        <v>5</v>
      </c>
      <c r="C399" s="15" t="s">
        <v>6</v>
      </c>
    </row>
    <row r="400" spans="1:3" ht="15" thickBot="1" x14ac:dyDescent="0.35">
      <c r="A400" s="13">
        <v>55583</v>
      </c>
      <c r="B400" s="14" t="s">
        <v>3</v>
      </c>
      <c r="C400" s="15" t="s">
        <v>6</v>
      </c>
    </row>
    <row r="401" spans="1:3" ht="15" thickBot="1" x14ac:dyDescent="0.35">
      <c r="A401" s="13">
        <v>55628</v>
      </c>
      <c r="B401" s="14" t="s">
        <v>7</v>
      </c>
      <c r="C401" s="15" t="s">
        <v>8</v>
      </c>
    </row>
    <row r="402" spans="1:3" ht="15" thickBot="1" x14ac:dyDescent="0.35">
      <c r="A402" s="13">
        <v>55630</v>
      </c>
      <c r="B402" s="14" t="s">
        <v>9</v>
      </c>
      <c r="C402" s="15" t="s">
        <v>10</v>
      </c>
    </row>
    <row r="403" spans="1:3" ht="15" thickBot="1" x14ac:dyDescent="0.35">
      <c r="A403" s="13">
        <v>55640</v>
      </c>
      <c r="B403" s="14" t="s">
        <v>11</v>
      </c>
      <c r="C403" s="15" t="s">
        <v>12</v>
      </c>
    </row>
    <row r="404" spans="1:3" ht="15" thickBot="1" x14ac:dyDescent="0.35">
      <c r="A404" s="13">
        <v>55690</v>
      </c>
      <c r="B404" s="14" t="s">
        <v>13</v>
      </c>
      <c r="C404" s="15" t="s">
        <v>14</v>
      </c>
    </row>
    <row r="405" spans="1:3" ht="15" thickBot="1" x14ac:dyDescent="0.35">
      <c r="A405" s="13">
        <v>55769</v>
      </c>
      <c r="B405" s="14" t="s">
        <v>15</v>
      </c>
      <c r="C405" s="15" t="s">
        <v>16</v>
      </c>
    </row>
    <row r="406" spans="1:3" ht="15" thickBot="1" x14ac:dyDescent="0.35">
      <c r="A406" s="13">
        <v>55804</v>
      </c>
      <c r="B406" s="14" t="s">
        <v>15</v>
      </c>
      <c r="C406" s="15" t="s">
        <v>17</v>
      </c>
    </row>
    <row r="407" spans="1:3" ht="15" thickBot="1" x14ac:dyDescent="0.35">
      <c r="A407" s="13">
        <v>55825</v>
      </c>
      <c r="B407" s="14" t="s">
        <v>15</v>
      </c>
      <c r="C407" s="15" t="s">
        <v>18</v>
      </c>
    </row>
    <row r="408" spans="1:3" ht="15" thickBot="1" x14ac:dyDescent="0.35">
      <c r="A408" s="13">
        <v>55838</v>
      </c>
      <c r="B408" s="14" t="s">
        <v>7</v>
      </c>
      <c r="C408" s="15" t="s">
        <v>19</v>
      </c>
    </row>
    <row r="409" spans="1:3" ht="15" thickBot="1" x14ac:dyDescent="0.35">
      <c r="A409" s="13">
        <v>55878</v>
      </c>
      <c r="B409" s="14" t="s">
        <v>11</v>
      </c>
      <c r="C409" s="15" t="s">
        <v>20</v>
      </c>
    </row>
    <row r="410" spans="1:3" ht="15" thickBot="1" x14ac:dyDescent="0.35">
      <c r="A410" s="4">
        <v>55885</v>
      </c>
      <c r="B410" s="5" t="s">
        <v>11</v>
      </c>
      <c r="C410" s="6" t="s">
        <v>4</v>
      </c>
    </row>
    <row r="411" spans="1:3" ht="15" thickBot="1" x14ac:dyDescent="0.35">
      <c r="A411" s="7">
        <v>55932</v>
      </c>
      <c r="B411" s="8" t="s">
        <v>5</v>
      </c>
      <c r="C411" s="9" t="s">
        <v>6</v>
      </c>
    </row>
    <row r="412" spans="1:3" ht="15" thickBot="1" x14ac:dyDescent="0.35">
      <c r="A412" s="7">
        <v>55933</v>
      </c>
      <c r="B412" s="8" t="s">
        <v>3</v>
      </c>
      <c r="C412" s="9" t="s">
        <v>6</v>
      </c>
    </row>
    <row r="413" spans="1:3" ht="15" thickBot="1" x14ac:dyDescent="0.35">
      <c r="A413" s="7">
        <v>55978</v>
      </c>
      <c r="B413" s="8" t="s">
        <v>7</v>
      </c>
      <c r="C413" s="9" t="s">
        <v>8</v>
      </c>
    </row>
    <row r="414" spans="1:3" ht="15" thickBot="1" x14ac:dyDescent="0.35">
      <c r="A414" s="7">
        <v>55995</v>
      </c>
      <c r="B414" s="8" t="s">
        <v>5</v>
      </c>
      <c r="C414" s="9" t="s">
        <v>10</v>
      </c>
    </row>
    <row r="415" spans="1:3" ht="15" thickBot="1" x14ac:dyDescent="0.35">
      <c r="A415" s="7">
        <v>56005</v>
      </c>
      <c r="B415" s="8" t="s">
        <v>13</v>
      </c>
      <c r="C415" s="9" t="s">
        <v>12</v>
      </c>
    </row>
    <row r="416" spans="1:3" ht="15" thickBot="1" x14ac:dyDescent="0.35">
      <c r="A416" s="7">
        <v>56040</v>
      </c>
      <c r="B416" s="8" t="s">
        <v>13</v>
      </c>
      <c r="C416" s="9" t="s">
        <v>14</v>
      </c>
    </row>
    <row r="417" spans="1:3" ht="15" thickBot="1" x14ac:dyDescent="0.35">
      <c r="A417" s="7">
        <v>56134</v>
      </c>
      <c r="B417" s="8" t="s">
        <v>9</v>
      </c>
      <c r="C417" s="9" t="s">
        <v>16</v>
      </c>
    </row>
    <row r="418" spans="1:3" ht="15" thickBot="1" x14ac:dyDescent="0.35">
      <c r="A418" s="7">
        <v>56169</v>
      </c>
      <c r="B418" s="8" t="s">
        <v>9</v>
      </c>
      <c r="C418" s="9" t="s">
        <v>17</v>
      </c>
    </row>
    <row r="419" spans="1:3" ht="15" thickBot="1" x14ac:dyDescent="0.35">
      <c r="A419" s="7">
        <v>56190</v>
      </c>
      <c r="B419" s="8" t="s">
        <v>9</v>
      </c>
      <c r="C419" s="9" t="s">
        <v>18</v>
      </c>
    </row>
    <row r="420" spans="1:3" ht="15" thickBot="1" x14ac:dyDescent="0.35">
      <c r="A420" s="7">
        <v>56203</v>
      </c>
      <c r="B420" s="8" t="s">
        <v>15</v>
      </c>
      <c r="C420" s="9" t="s">
        <v>19</v>
      </c>
    </row>
    <row r="421" spans="1:3" ht="15" thickBot="1" x14ac:dyDescent="0.35">
      <c r="A421" s="7">
        <v>56243</v>
      </c>
      <c r="B421" s="8" t="s">
        <v>13</v>
      </c>
      <c r="C421" s="9" t="s">
        <v>20</v>
      </c>
    </row>
    <row r="422" spans="1:3" ht="15" thickBot="1" x14ac:dyDescent="0.35">
      <c r="A422" s="10">
        <v>56250</v>
      </c>
      <c r="B422" s="11" t="s">
        <v>13</v>
      </c>
      <c r="C422" s="12" t="s">
        <v>4</v>
      </c>
    </row>
    <row r="423" spans="1:3" ht="15" thickBot="1" x14ac:dyDescent="0.35">
      <c r="A423" s="13">
        <v>56289</v>
      </c>
      <c r="B423" s="14" t="s">
        <v>5</v>
      </c>
      <c r="C423" s="15" t="s">
        <v>6</v>
      </c>
    </row>
    <row r="424" spans="1:3" ht="15" thickBot="1" x14ac:dyDescent="0.35">
      <c r="A424" s="13">
        <v>56290</v>
      </c>
      <c r="B424" s="14" t="s">
        <v>3</v>
      </c>
      <c r="C424" s="15" t="s">
        <v>6</v>
      </c>
    </row>
    <row r="425" spans="1:3" ht="15" thickBot="1" x14ac:dyDescent="0.35">
      <c r="A425" s="13">
        <v>56335</v>
      </c>
      <c r="B425" s="14" t="s">
        <v>7</v>
      </c>
      <c r="C425" s="15" t="s">
        <v>8</v>
      </c>
    </row>
    <row r="426" spans="1:3" ht="15" thickBot="1" x14ac:dyDescent="0.35">
      <c r="A426" s="13">
        <v>56360</v>
      </c>
      <c r="B426" s="14" t="s">
        <v>3</v>
      </c>
      <c r="C426" s="15" t="s">
        <v>10</v>
      </c>
    </row>
    <row r="427" spans="1:3" ht="15" thickBot="1" x14ac:dyDescent="0.35">
      <c r="A427" s="13">
        <v>56370</v>
      </c>
      <c r="B427" s="14" t="s">
        <v>7</v>
      </c>
      <c r="C427" s="15" t="s">
        <v>12</v>
      </c>
    </row>
    <row r="428" spans="1:3" ht="15" thickBot="1" x14ac:dyDescent="0.35">
      <c r="A428" s="13">
        <v>56397</v>
      </c>
      <c r="B428" s="14" t="s">
        <v>13</v>
      </c>
      <c r="C428" s="15" t="s">
        <v>14</v>
      </c>
    </row>
    <row r="429" spans="1:3" ht="15" thickBot="1" x14ac:dyDescent="0.35">
      <c r="A429" s="13">
        <v>56499</v>
      </c>
      <c r="B429" s="14" t="s">
        <v>5</v>
      </c>
      <c r="C429" s="15" t="s">
        <v>16</v>
      </c>
    </row>
    <row r="430" spans="1:3" ht="15" thickBot="1" x14ac:dyDescent="0.35">
      <c r="A430" s="13">
        <v>56534</v>
      </c>
      <c r="B430" s="14" t="s">
        <v>5</v>
      </c>
      <c r="C430" s="15" t="s">
        <v>17</v>
      </c>
    </row>
    <row r="431" spans="1:3" ht="15" thickBot="1" x14ac:dyDescent="0.35">
      <c r="A431" s="13">
        <v>56555</v>
      </c>
      <c r="B431" s="14" t="s">
        <v>5</v>
      </c>
      <c r="C431" s="15" t="s">
        <v>18</v>
      </c>
    </row>
    <row r="432" spans="1:3" ht="15" thickBot="1" x14ac:dyDescent="0.35">
      <c r="A432" s="13">
        <v>56568</v>
      </c>
      <c r="B432" s="14" t="s">
        <v>9</v>
      </c>
      <c r="C432" s="15" t="s">
        <v>19</v>
      </c>
    </row>
    <row r="433" spans="1:3" ht="15" thickBot="1" x14ac:dyDescent="0.35">
      <c r="A433" s="13">
        <v>56608</v>
      </c>
      <c r="B433" s="14" t="s">
        <v>7</v>
      </c>
      <c r="C433" s="15" t="s">
        <v>20</v>
      </c>
    </row>
    <row r="434" spans="1:3" ht="15" thickBot="1" x14ac:dyDescent="0.35">
      <c r="A434" s="4">
        <v>56615</v>
      </c>
      <c r="B434" s="5" t="s">
        <v>7</v>
      </c>
      <c r="C434" s="6" t="s">
        <v>4</v>
      </c>
    </row>
    <row r="435" spans="1:3" ht="15" thickBot="1" x14ac:dyDescent="0.35">
      <c r="A435" s="7">
        <v>56674</v>
      </c>
      <c r="B435" s="8" t="s">
        <v>5</v>
      </c>
      <c r="C435" s="9" t="s">
        <v>6</v>
      </c>
    </row>
    <row r="436" spans="1:3" ht="15" thickBot="1" x14ac:dyDescent="0.35">
      <c r="A436" s="7">
        <v>56675</v>
      </c>
      <c r="B436" s="8" t="s">
        <v>3</v>
      </c>
      <c r="C436" s="9" t="s">
        <v>6</v>
      </c>
    </row>
    <row r="437" spans="1:3" ht="15" thickBot="1" x14ac:dyDescent="0.35">
      <c r="A437" s="7">
        <v>56720</v>
      </c>
      <c r="B437" s="8" t="s">
        <v>7</v>
      </c>
      <c r="C437" s="9" t="s">
        <v>8</v>
      </c>
    </row>
    <row r="438" spans="1:3" ht="15" thickBot="1" x14ac:dyDescent="0.35">
      <c r="A438" s="7">
        <v>56725</v>
      </c>
      <c r="B438" s="8" t="s">
        <v>11</v>
      </c>
      <c r="C438" s="9" t="s">
        <v>10</v>
      </c>
    </row>
    <row r="439" spans="1:3" ht="15" thickBot="1" x14ac:dyDescent="0.35">
      <c r="A439" s="7">
        <v>56735</v>
      </c>
      <c r="B439" s="8" t="s">
        <v>15</v>
      </c>
      <c r="C439" s="9" t="s">
        <v>12</v>
      </c>
    </row>
    <row r="440" spans="1:3" ht="15" thickBot="1" x14ac:dyDescent="0.35">
      <c r="A440" s="7">
        <v>56782</v>
      </c>
      <c r="B440" s="8" t="s">
        <v>13</v>
      </c>
      <c r="C440" s="9" t="s">
        <v>14</v>
      </c>
    </row>
    <row r="441" spans="1:3" ht="15" thickBot="1" x14ac:dyDescent="0.35">
      <c r="A441" s="7">
        <v>56864</v>
      </c>
      <c r="B441" s="8" t="s">
        <v>3</v>
      </c>
      <c r="C441" s="9" t="s">
        <v>16</v>
      </c>
    </row>
    <row r="442" spans="1:3" ht="15" thickBot="1" x14ac:dyDescent="0.35">
      <c r="A442" s="7">
        <v>56899</v>
      </c>
      <c r="B442" s="8" t="s">
        <v>3</v>
      </c>
      <c r="C442" s="9" t="s">
        <v>17</v>
      </c>
    </row>
    <row r="443" spans="1:3" ht="15" thickBot="1" x14ac:dyDescent="0.35">
      <c r="A443" s="7">
        <v>56920</v>
      </c>
      <c r="B443" s="8" t="s">
        <v>3</v>
      </c>
      <c r="C443" s="9" t="s">
        <v>18</v>
      </c>
    </row>
    <row r="444" spans="1:3" ht="15" thickBot="1" x14ac:dyDescent="0.35">
      <c r="A444" s="7">
        <v>56933</v>
      </c>
      <c r="B444" s="8" t="s">
        <v>5</v>
      </c>
      <c r="C444" s="9" t="s">
        <v>19</v>
      </c>
    </row>
    <row r="445" spans="1:3" ht="15" thickBot="1" x14ac:dyDescent="0.35">
      <c r="A445" s="7">
        <v>56973</v>
      </c>
      <c r="B445" s="8" t="s">
        <v>15</v>
      </c>
      <c r="C445" s="9" t="s">
        <v>20</v>
      </c>
    </row>
    <row r="446" spans="1:3" ht="15" thickBot="1" x14ac:dyDescent="0.35">
      <c r="A446" s="10">
        <v>56980</v>
      </c>
      <c r="B446" s="11" t="s">
        <v>15</v>
      </c>
      <c r="C446" s="12" t="s">
        <v>4</v>
      </c>
    </row>
    <row r="447" spans="1:3" ht="15" thickBot="1" x14ac:dyDescent="0.35">
      <c r="A447" s="13">
        <v>57024</v>
      </c>
      <c r="B447" s="14" t="s">
        <v>5</v>
      </c>
      <c r="C447" s="15" t="s">
        <v>6</v>
      </c>
    </row>
    <row r="448" spans="1:3" ht="15" thickBot="1" x14ac:dyDescent="0.35">
      <c r="A448" s="13">
        <v>57025</v>
      </c>
      <c r="B448" s="14" t="s">
        <v>3</v>
      </c>
      <c r="C448" s="15" t="s">
        <v>6</v>
      </c>
    </row>
    <row r="449" spans="1:3" ht="15" thickBot="1" x14ac:dyDescent="0.35">
      <c r="A449" s="13">
        <v>57070</v>
      </c>
      <c r="B449" s="14" t="s">
        <v>7</v>
      </c>
      <c r="C449" s="15" t="s">
        <v>8</v>
      </c>
    </row>
    <row r="450" spans="1:3" ht="15" thickBot="1" x14ac:dyDescent="0.35">
      <c r="A450" s="13">
        <v>57091</v>
      </c>
      <c r="B450" s="14" t="s">
        <v>7</v>
      </c>
      <c r="C450" s="15" t="s">
        <v>10</v>
      </c>
    </row>
    <row r="451" spans="1:3" ht="15" thickBot="1" x14ac:dyDescent="0.35">
      <c r="A451" s="13">
        <v>57101</v>
      </c>
      <c r="B451" s="14" t="s">
        <v>5</v>
      </c>
      <c r="C451" s="15" t="s">
        <v>12</v>
      </c>
    </row>
    <row r="452" spans="1:3" ht="15" thickBot="1" x14ac:dyDescent="0.35">
      <c r="A452" s="13">
        <v>57132</v>
      </c>
      <c r="B452" s="14" t="s">
        <v>13</v>
      </c>
      <c r="C452" s="15" t="s">
        <v>14</v>
      </c>
    </row>
    <row r="453" spans="1:3" ht="15" thickBot="1" x14ac:dyDescent="0.35">
      <c r="A453" s="13">
        <v>57230</v>
      </c>
      <c r="B453" s="14" t="s">
        <v>13</v>
      </c>
      <c r="C453" s="15" t="s">
        <v>16</v>
      </c>
    </row>
    <row r="454" spans="1:3" ht="15" thickBot="1" x14ac:dyDescent="0.35">
      <c r="A454" s="13">
        <v>57265</v>
      </c>
      <c r="B454" s="14" t="s">
        <v>13</v>
      </c>
      <c r="C454" s="15" t="s">
        <v>17</v>
      </c>
    </row>
    <row r="455" spans="1:3" ht="15" thickBot="1" x14ac:dyDescent="0.35">
      <c r="A455" s="13">
        <v>57286</v>
      </c>
      <c r="B455" s="14" t="s">
        <v>13</v>
      </c>
      <c r="C455" s="15" t="s">
        <v>18</v>
      </c>
    </row>
    <row r="456" spans="1:3" ht="15" thickBot="1" x14ac:dyDescent="0.35">
      <c r="A456" s="13">
        <v>57299</v>
      </c>
      <c r="B456" s="14" t="s">
        <v>11</v>
      </c>
      <c r="C456" s="15" t="s">
        <v>19</v>
      </c>
    </row>
    <row r="457" spans="1:3" ht="15" thickBot="1" x14ac:dyDescent="0.35">
      <c r="A457" s="13">
        <v>57339</v>
      </c>
      <c r="B457" s="14" t="s">
        <v>5</v>
      </c>
      <c r="C457" s="15" t="s">
        <v>20</v>
      </c>
    </row>
    <row r="458" spans="1:3" ht="15" thickBot="1" x14ac:dyDescent="0.35">
      <c r="A458" s="4">
        <v>57346</v>
      </c>
      <c r="B458" s="5" t="s">
        <v>5</v>
      </c>
      <c r="C458" s="6" t="s">
        <v>4</v>
      </c>
    </row>
    <row r="459" spans="1:3" ht="15" thickBot="1" x14ac:dyDescent="0.35">
      <c r="A459" s="7">
        <v>57409</v>
      </c>
      <c r="B459" s="8" t="s">
        <v>5</v>
      </c>
      <c r="C459" s="9" t="s">
        <v>6</v>
      </c>
    </row>
    <row r="460" spans="1:3" ht="15" thickBot="1" x14ac:dyDescent="0.35">
      <c r="A460" s="7">
        <v>57410</v>
      </c>
      <c r="B460" s="8" t="s">
        <v>3</v>
      </c>
      <c r="C460" s="9" t="s">
        <v>6</v>
      </c>
    </row>
    <row r="461" spans="1:3" ht="15" thickBot="1" x14ac:dyDescent="0.35">
      <c r="A461" s="7">
        <v>57455</v>
      </c>
      <c r="B461" s="8" t="s">
        <v>7</v>
      </c>
      <c r="C461" s="9" t="s">
        <v>8</v>
      </c>
    </row>
    <row r="462" spans="1:3" ht="15" thickBot="1" x14ac:dyDescent="0.35">
      <c r="A462" s="7">
        <v>57456</v>
      </c>
      <c r="B462" s="8" t="s">
        <v>15</v>
      </c>
      <c r="C462" s="9" t="s">
        <v>10</v>
      </c>
    </row>
    <row r="463" spans="1:3" ht="15" thickBot="1" x14ac:dyDescent="0.35">
      <c r="A463" s="7">
        <v>57466</v>
      </c>
      <c r="B463" s="8" t="s">
        <v>3</v>
      </c>
      <c r="C463" s="9" t="s">
        <v>12</v>
      </c>
    </row>
    <row r="464" spans="1:3" ht="15" thickBot="1" x14ac:dyDescent="0.35">
      <c r="A464" s="7">
        <v>57517</v>
      </c>
      <c r="B464" s="8" t="s">
        <v>13</v>
      </c>
      <c r="C464" s="9" t="s">
        <v>14</v>
      </c>
    </row>
    <row r="465" spans="1:3" ht="15" thickBot="1" x14ac:dyDescent="0.35">
      <c r="A465" s="7">
        <v>57595</v>
      </c>
      <c r="B465" s="8" t="s">
        <v>7</v>
      </c>
      <c r="C465" s="9" t="s">
        <v>16</v>
      </c>
    </row>
    <row r="466" spans="1:3" ht="15" thickBot="1" x14ac:dyDescent="0.35">
      <c r="A466" s="7">
        <v>57630</v>
      </c>
      <c r="B466" s="8" t="s">
        <v>7</v>
      </c>
      <c r="C466" s="9" t="s">
        <v>17</v>
      </c>
    </row>
    <row r="467" spans="1:3" ht="15" thickBot="1" x14ac:dyDescent="0.35">
      <c r="A467" s="7">
        <v>57651</v>
      </c>
      <c r="B467" s="8" t="s">
        <v>7</v>
      </c>
      <c r="C467" s="9" t="s">
        <v>18</v>
      </c>
    </row>
    <row r="468" spans="1:3" ht="15" thickBot="1" x14ac:dyDescent="0.35">
      <c r="A468" s="7">
        <v>57664</v>
      </c>
      <c r="B468" s="8" t="s">
        <v>13</v>
      </c>
      <c r="C468" s="9" t="s">
        <v>19</v>
      </c>
    </row>
    <row r="469" spans="1:3" ht="15" thickBot="1" x14ac:dyDescent="0.35">
      <c r="A469" s="7">
        <v>57704</v>
      </c>
      <c r="B469" s="8" t="s">
        <v>3</v>
      </c>
      <c r="C469" s="9" t="s">
        <v>20</v>
      </c>
    </row>
    <row r="470" spans="1:3" ht="15" thickBot="1" x14ac:dyDescent="0.35">
      <c r="A470" s="10">
        <v>57711</v>
      </c>
      <c r="B470" s="11" t="s">
        <v>3</v>
      </c>
      <c r="C470" s="12" t="s">
        <v>4</v>
      </c>
    </row>
    <row r="471" spans="1:3" ht="15" thickBot="1" x14ac:dyDescent="0.35">
      <c r="A471" s="13">
        <v>57766</v>
      </c>
      <c r="B471" s="14" t="s">
        <v>5</v>
      </c>
      <c r="C471" s="15" t="s">
        <v>6</v>
      </c>
    </row>
    <row r="472" spans="1:3" ht="15" thickBot="1" x14ac:dyDescent="0.35">
      <c r="A472" s="13">
        <v>57767</v>
      </c>
      <c r="B472" s="14" t="s">
        <v>3</v>
      </c>
      <c r="C472" s="15" t="s">
        <v>6</v>
      </c>
    </row>
    <row r="473" spans="1:3" ht="15" thickBot="1" x14ac:dyDescent="0.35">
      <c r="A473" s="13">
        <v>57812</v>
      </c>
      <c r="B473" s="14" t="s">
        <v>7</v>
      </c>
      <c r="C473" s="15" t="s">
        <v>8</v>
      </c>
    </row>
    <row r="474" spans="1:3" ht="15" thickBot="1" x14ac:dyDescent="0.35">
      <c r="A474" s="13">
        <v>57821</v>
      </c>
      <c r="B474" s="14" t="s">
        <v>9</v>
      </c>
      <c r="C474" s="15" t="s">
        <v>10</v>
      </c>
    </row>
    <row r="475" spans="1:3" ht="15" thickBot="1" x14ac:dyDescent="0.35">
      <c r="A475" s="13">
        <v>57831</v>
      </c>
      <c r="B475" s="14" t="s">
        <v>11</v>
      </c>
      <c r="C475" s="15" t="s">
        <v>12</v>
      </c>
    </row>
    <row r="476" spans="1:3" ht="15" thickBot="1" x14ac:dyDescent="0.35">
      <c r="A476" s="13">
        <v>57874</v>
      </c>
      <c r="B476" s="14" t="s">
        <v>13</v>
      </c>
      <c r="C476" s="15" t="s">
        <v>14</v>
      </c>
    </row>
    <row r="477" spans="1:3" ht="15" thickBot="1" x14ac:dyDescent="0.35">
      <c r="A477" s="13">
        <v>57960</v>
      </c>
      <c r="B477" s="14" t="s">
        <v>15</v>
      </c>
      <c r="C477" s="15" t="s">
        <v>16</v>
      </c>
    </row>
    <row r="478" spans="1:3" ht="15" thickBot="1" x14ac:dyDescent="0.35">
      <c r="A478" s="13">
        <v>57995</v>
      </c>
      <c r="B478" s="14" t="s">
        <v>15</v>
      </c>
      <c r="C478" s="15" t="s">
        <v>17</v>
      </c>
    </row>
    <row r="479" spans="1:3" ht="15" thickBot="1" x14ac:dyDescent="0.35">
      <c r="A479" s="13">
        <v>58016</v>
      </c>
      <c r="B479" s="14" t="s">
        <v>15</v>
      </c>
      <c r="C479" s="15" t="s">
        <v>18</v>
      </c>
    </row>
    <row r="480" spans="1:3" ht="15" thickBot="1" x14ac:dyDescent="0.35">
      <c r="A480" s="13">
        <v>58029</v>
      </c>
      <c r="B480" s="14" t="s">
        <v>7</v>
      </c>
      <c r="C480" s="15" t="s">
        <v>19</v>
      </c>
    </row>
    <row r="481" spans="1:3" ht="15" thickBot="1" x14ac:dyDescent="0.35">
      <c r="A481" s="13">
        <v>58069</v>
      </c>
      <c r="B481" s="14" t="s">
        <v>11</v>
      </c>
      <c r="C481" s="15" t="s">
        <v>20</v>
      </c>
    </row>
    <row r="482" spans="1:3" ht="15" thickBot="1" x14ac:dyDescent="0.35">
      <c r="A482" s="4">
        <v>58076</v>
      </c>
      <c r="B482" s="5" t="s">
        <v>11</v>
      </c>
      <c r="C482" s="6" t="s">
        <v>4</v>
      </c>
    </row>
    <row r="483" spans="1:3" ht="15" thickBot="1" x14ac:dyDescent="0.35">
      <c r="A483" s="7">
        <v>58116</v>
      </c>
      <c r="B483" s="8" t="s">
        <v>5</v>
      </c>
      <c r="C483" s="9" t="s">
        <v>6</v>
      </c>
    </row>
    <row r="484" spans="1:3" ht="15" thickBot="1" x14ac:dyDescent="0.35">
      <c r="A484" s="7">
        <v>58117</v>
      </c>
      <c r="B484" s="8" t="s">
        <v>3</v>
      </c>
      <c r="C484" s="9" t="s">
        <v>6</v>
      </c>
    </row>
    <row r="485" spans="1:3" ht="15" thickBot="1" x14ac:dyDescent="0.35">
      <c r="A485" s="7">
        <v>58162</v>
      </c>
      <c r="B485" s="8" t="s">
        <v>7</v>
      </c>
      <c r="C485" s="9" t="s">
        <v>8</v>
      </c>
    </row>
    <row r="486" spans="1:3" ht="15" thickBot="1" x14ac:dyDescent="0.35">
      <c r="A486" s="7">
        <v>58186</v>
      </c>
      <c r="B486" s="8" t="s">
        <v>5</v>
      </c>
      <c r="C486" s="9" t="s">
        <v>10</v>
      </c>
    </row>
    <row r="487" spans="1:3" ht="15" thickBot="1" x14ac:dyDescent="0.35">
      <c r="A487" s="7">
        <v>58196</v>
      </c>
      <c r="B487" s="8" t="s">
        <v>13</v>
      </c>
      <c r="C487" s="9" t="s">
        <v>12</v>
      </c>
    </row>
    <row r="488" spans="1:3" ht="15" thickBot="1" x14ac:dyDescent="0.35">
      <c r="A488" s="7">
        <v>58224</v>
      </c>
      <c r="B488" s="8" t="s">
        <v>13</v>
      </c>
      <c r="C488" s="9" t="s">
        <v>14</v>
      </c>
    </row>
    <row r="489" spans="1:3" ht="15" thickBot="1" x14ac:dyDescent="0.35">
      <c r="A489" s="7">
        <v>58325</v>
      </c>
      <c r="B489" s="8" t="s">
        <v>9</v>
      </c>
      <c r="C489" s="9" t="s">
        <v>16</v>
      </c>
    </row>
    <row r="490" spans="1:3" ht="15" thickBot="1" x14ac:dyDescent="0.35">
      <c r="A490" s="7">
        <v>58360</v>
      </c>
      <c r="B490" s="8" t="s">
        <v>9</v>
      </c>
      <c r="C490" s="9" t="s">
        <v>17</v>
      </c>
    </row>
    <row r="491" spans="1:3" ht="15" thickBot="1" x14ac:dyDescent="0.35">
      <c r="A491" s="7">
        <v>58381</v>
      </c>
      <c r="B491" s="8" t="s">
        <v>9</v>
      </c>
      <c r="C491" s="9" t="s">
        <v>18</v>
      </c>
    </row>
    <row r="492" spans="1:3" ht="15" thickBot="1" x14ac:dyDescent="0.35">
      <c r="A492" s="7">
        <v>58394</v>
      </c>
      <c r="B492" s="8" t="s">
        <v>15</v>
      </c>
      <c r="C492" s="9" t="s">
        <v>19</v>
      </c>
    </row>
    <row r="493" spans="1:3" ht="15" thickBot="1" x14ac:dyDescent="0.35">
      <c r="A493" s="7">
        <v>58434</v>
      </c>
      <c r="B493" s="8" t="s">
        <v>13</v>
      </c>
      <c r="C493" s="9" t="s">
        <v>20</v>
      </c>
    </row>
    <row r="494" spans="1:3" ht="15" thickBot="1" x14ac:dyDescent="0.35">
      <c r="A494" s="10">
        <v>58441</v>
      </c>
      <c r="B494" s="11" t="s">
        <v>13</v>
      </c>
      <c r="C494" s="12" t="s">
        <v>4</v>
      </c>
    </row>
    <row r="495" spans="1:3" ht="15" thickBot="1" x14ac:dyDescent="0.35">
      <c r="A495" s="13">
        <v>58501</v>
      </c>
      <c r="B495" s="14" t="s">
        <v>5</v>
      </c>
      <c r="C495" s="15" t="s">
        <v>6</v>
      </c>
    </row>
    <row r="496" spans="1:3" ht="15" thickBot="1" x14ac:dyDescent="0.35">
      <c r="A496" s="13">
        <v>58502</v>
      </c>
      <c r="B496" s="14" t="s">
        <v>3</v>
      </c>
      <c r="C496" s="15" t="s">
        <v>6</v>
      </c>
    </row>
    <row r="497" spans="1:3" ht="15" thickBot="1" x14ac:dyDescent="0.35">
      <c r="A497" s="13">
        <v>58547</v>
      </c>
      <c r="B497" s="14" t="s">
        <v>7</v>
      </c>
      <c r="C497" s="15" t="s">
        <v>8</v>
      </c>
    </row>
    <row r="498" spans="1:3" ht="15" thickBot="1" x14ac:dyDescent="0.35">
      <c r="A498" s="13">
        <v>58552</v>
      </c>
      <c r="B498" s="14" t="s">
        <v>11</v>
      </c>
      <c r="C498" s="15" t="s">
        <v>10</v>
      </c>
    </row>
    <row r="499" spans="1:3" ht="15" thickBot="1" x14ac:dyDescent="0.35">
      <c r="A499" s="13">
        <v>58562</v>
      </c>
      <c r="B499" s="14" t="s">
        <v>15</v>
      </c>
      <c r="C499" s="15" t="s">
        <v>12</v>
      </c>
    </row>
    <row r="500" spans="1:3" ht="15" thickBot="1" x14ac:dyDescent="0.35">
      <c r="A500" s="13">
        <v>58609</v>
      </c>
      <c r="B500" s="14" t="s">
        <v>13</v>
      </c>
      <c r="C500" s="15" t="s">
        <v>14</v>
      </c>
    </row>
    <row r="501" spans="1:3" ht="15" thickBot="1" x14ac:dyDescent="0.35">
      <c r="A501" s="13">
        <v>58691</v>
      </c>
      <c r="B501" s="14" t="s">
        <v>3</v>
      </c>
      <c r="C501" s="15" t="s">
        <v>16</v>
      </c>
    </row>
    <row r="502" spans="1:3" ht="15" thickBot="1" x14ac:dyDescent="0.35">
      <c r="A502" s="13">
        <v>58726</v>
      </c>
      <c r="B502" s="14" t="s">
        <v>3</v>
      </c>
      <c r="C502" s="15" t="s">
        <v>17</v>
      </c>
    </row>
    <row r="503" spans="1:3" ht="15" thickBot="1" x14ac:dyDescent="0.35">
      <c r="A503" s="13">
        <v>58747</v>
      </c>
      <c r="B503" s="14" t="s">
        <v>3</v>
      </c>
      <c r="C503" s="15" t="s">
        <v>18</v>
      </c>
    </row>
    <row r="504" spans="1:3" ht="15" thickBot="1" x14ac:dyDescent="0.35">
      <c r="A504" s="13">
        <v>58760</v>
      </c>
      <c r="B504" s="14" t="s">
        <v>5</v>
      </c>
      <c r="C504" s="15" t="s">
        <v>19</v>
      </c>
    </row>
    <row r="505" spans="1:3" ht="15" thickBot="1" x14ac:dyDescent="0.35">
      <c r="A505" s="13">
        <v>58800</v>
      </c>
      <c r="B505" s="14" t="s">
        <v>15</v>
      </c>
      <c r="C505" s="15" t="s">
        <v>20</v>
      </c>
    </row>
    <row r="506" spans="1:3" ht="15" thickBot="1" x14ac:dyDescent="0.35">
      <c r="A506" s="4">
        <v>58807</v>
      </c>
      <c r="B506" s="5" t="s">
        <v>15</v>
      </c>
      <c r="C506" s="6" t="s">
        <v>4</v>
      </c>
    </row>
    <row r="507" spans="1:3" ht="15" thickBot="1" x14ac:dyDescent="0.35">
      <c r="A507" s="7">
        <v>58858</v>
      </c>
      <c r="B507" s="8" t="s">
        <v>5</v>
      </c>
      <c r="C507" s="9" t="s">
        <v>6</v>
      </c>
    </row>
    <row r="508" spans="1:3" ht="15" thickBot="1" x14ac:dyDescent="0.35">
      <c r="A508" s="7">
        <v>58859</v>
      </c>
      <c r="B508" s="8" t="s">
        <v>3</v>
      </c>
      <c r="C508" s="9" t="s">
        <v>6</v>
      </c>
    </row>
    <row r="509" spans="1:3" ht="15" thickBot="1" x14ac:dyDescent="0.35">
      <c r="A509" s="7">
        <v>58904</v>
      </c>
      <c r="B509" s="8" t="s">
        <v>7</v>
      </c>
      <c r="C509" s="9" t="s">
        <v>8</v>
      </c>
    </row>
    <row r="510" spans="1:3" ht="15" thickBot="1" x14ac:dyDescent="0.35">
      <c r="A510" s="7">
        <v>58917</v>
      </c>
      <c r="B510" s="8" t="s">
        <v>13</v>
      </c>
      <c r="C510" s="9" t="s">
        <v>10</v>
      </c>
    </row>
    <row r="511" spans="1:3" ht="15" thickBot="1" x14ac:dyDescent="0.35">
      <c r="A511" s="7">
        <v>58927</v>
      </c>
      <c r="B511" s="8" t="s">
        <v>9</v>
      </c>
      <c r="C511" s="9" t="s">
        <v>12</v>
      </c>
    </row>
    <row r="512" spans="1:3" ht="15" thickBot="1" x14ac:dyDescent="0.35">
      <c r="A512" s="7">
        <v>58966</v>
      </c>
      <c r="B512" s="8" t="s">
        <v>13</v>
      </c>
      <c r="C512" s="9" t="s">
        <v>14</v>
      </c>
    </row>
    <row r="513" spans="1:3" ht="15" thickBot="1" x14ac:dyDescent="0.35">
      <c r="A513" s="7">
        <v>59056</v>
      </c>
      <c r="B513" s="8" t="s">
        <v>11</v>
      </c>
      <c r="C513" s="9" t="s">
        <v>16</v>
      </c>
    </row>
    <row r="514" spans="1:3" ht="15" thickBot="1" x14ac:dyDescent="0.35">
      <c r="A514" s="7">
        <v>59091</v>
      </c>
      <c r="B514" s="8" t="s">
        <v>11</v>
      </c>
      <c r="C514" s="9" t="s">
        <v>17</v>
      </c>
    </row>
    <row r="515" spans="1:3" ht="15" thickBot="1" x14ac:dyDescent="0.35">
      <c r="A515" s="7">
        <v>59112</v>
      </c>
      <c r="B515" s="8" t="s">
        <v>11</v>
      </c>
      <c r="C515" s="9" t="s">
        <v>18</v>
      </c>
    </row>
    <row r="516" spans="1:3" ht="15" thickBot="1" x14ac:dyDescent="0.35">
      <c r="A516" s="7">
        <v>59125</v>
      </c>
      <c r="B516" s="8" t="s">
        <v>3</v>
      </c>
      <c r="C516" s="9" t="s">
        <v>19</v>
      </c>
    </row>
    <row r="517" spans="1:3" ht="15" thickBot="1" x14ac:dyDescent="0.35">
      <c r="A517" s="7">
        <v>59165</v>
      </c>
      <c r="B517" s="8" t="s">
        <v>9</v>
      </c>
      <c r="C517" s="9" t="s">
        <v>20</v>
      </c>
    </row>
    <row r="518" spans="1:3" ht="15" thickBot="1" x14ac:dyDescent="0.35">
      <c r="A518" s="10">
        <v>59172</v>
      </c>
      <c r="B518" s="11" t="s">
        <v>9</v>
      </c>
      <c r="C518" s="12" t="s">
        <v>4</v>
      </c>
    </row>
    <row r="519" spans="1:3" ht="15" thickBot="1" x14ac:dyDescent="0.35">
      <c r="A519" s="13">
        <v>59208</v>
      </c>
      <c r="B519" s="14" t="s">
        <v>5</v>
      </c>
      <c r="C519" s="15" t="s">
        <v>6</v>
      </c>
    </row>
    <row r="520" spans="1:3" ht="15" thickBot="1" x14ac:dyDescent="0.35">
      <c r="A520" s="13">
        <v>59209</v>
      </c>
      <c r="B520" s="14" t="s">
        <v>3</v>
      </c>
      <c r="C520" s="15" t="s">
        <v>6</v>
      </c>
    </row>
    <row r="521" spans="1:3" ht="15" thickBot="1" x14ac:dyDescent="0.35">
      <c r="A521" s="13">
        <v>59254</v>
      </c>
      <c r="B521" s="14" t="s">
        <v>7</v>
      </c>
      <c r="C521" s="15" t="s">
        <v>8</v>
      </c>
    </row>
    <row r="522" spans="1:3" ht="15" thickBot="1" x14ac:dyDescent="0.35">
      <c r="A522" s="13">
        <v>59282</v>
      </c>
      <c r="B522" s="14" t="s">
        <v>7</v>
      </c>
      <c r="C522" s="15" t="s">
        <v>10</v>
      </c>
    </row>
    <row r="523" spans="1:3" ht="15" thickBot="1" x14ac:dyDescent="0.35">
      <c r="A523" s="13">
        <v>59292</v>
      </c>
      <c r="B523" s="14" t="s">
        <v>5</v>
      </c>
      <c r="C523" s="15" t="s">
        <v>12</v>
      </c>
    </row>
    <row r="524" spans="1:3" ht="15" thickBot="1" x14ac:dyDescent="0.35">
      <c r="A524" s="13">
        <v>59316</v>
      </c>
      <c r="B524" s="14" t="s">
        <v>13</v>
      </c>
      <c r="C524" s="15" t="s">
        <v>14</v>
      </c>
    </row>
    <row r="525" spans="1:3" ht="15" thickBot="1" x14ac:dyDescent="0.35">
      <c r="A525" s="13">
        <v>59421</v>
      </c>
      <c r="B525" s="14" t="s">
        <v>13</v>
      </c>
      <c r="C525" s="15" t="s">
        <v>16</v>
      </c>
    </row>
    <row r="526" spans="1:3" ht="15" thickBot="1" x14ac:dyDescent="0.35">
      <c r="A526" s="13">
        <v>59456</v>
      </c>
      <c r="B526" s="14" t="s">
        <v>13</v>
      </c>
      <c r="C526" s="15" t="s">
        <v>17</v>
      </c>
    </row>
    <row r="527" spans="1:3" ht="15" thickBot="1" x14ac:dyDescent="0.35">
      <c r="A527" s="13">
        <v>59477</v>
      </c>
      <c r="B527" s="14" t="s">
        <v>13</v>
      </c>
      <c r="C527" s="15" t="s">
        <v>18</v>
      </c>
    </row>
    <row r="528" spans="1:3" ht="15" thickBot="1" x14ac:dyDescent="0.35">
      <c r="A528" s="13">
        <v>59490</v>
      </c>
      <c r="B528" s="14" t="s">
        <v>11</v>
      </c>
      <c r="C528" s="15" t="s">
        <v>19</v>
      </c>
    </row>
    <row r="529" spans="1:3" ht="15" thickBot="1" x14ac:dyDescent="0.35">
      <c r="A529" s="13">
        <v>59530</v>
      </c>
      <c r="B529" s="14" t="s">
        <v>5</v>
      </c>
      <c r="C529" s="15" t="s">
        <v>20</v>
      </c>
    </row>
    <row r="530" spans="1:3" ht="15" thickBot="1" x14ac:dyDescent="0.35">
      <c r="A530" s="4">
        <v>59537</v>
      </c>
      <c r="B530" s="5" t="s">
        <v>5</v>
      </c>
      <c r="C530" s="6" t="s">
        <v>4</v>
      </c>
    </row>
    <row r="531" spans="1:3" ht="15" thickBot="1" x14ac:dyDescent="0.35">
      <c r="A531" s="7">
        <v>59593</v>
      </c>
      <c r="B531" s="8" t="s">
        <v>5</v>
      </c>
      <c r="C531" s="9" t="s">
        <v>6</v>
      </c>
    </row>
    <row r="532" spans="1:3" ht="15" thickBot="1" x14ac:dyDescent="0.35">
      <c r="A532" s="7">
        <v>59594</v>
      </c>
      <c r="B532" s="8" t="s">
        <v>3</v>
      </c>
      <c r="C532" s="9" t="s">
        <v>6</v>
      </c>
    </row>
    <row r="533" spans="1:3" ht="15" thickBot="1" x14ac:dyDescent="0.35">
      <c r="A533" s="7">
        <v>59639</v>
      </c>
      <c r="B533" s="8" t="s">
        <v>7</v>
      </c>
      <c r="C533" s="9" t="s">
        <v>8</v>
      </c>
    </row>
    <row r="534" spans="1:3" ht="15" thickBot="1" x14ac:dyDescent="0.35">
      <c r="A534" s="7">
        <v>59647</v>
      </c>
      <c r="B534" s="8" t="s">
        <v>15</v>
      </c>
      <c r="C534" s="9" t="s">
        <v>10</v>
      </c>
    </row>
    <row r="535" spans="1:3" ht="15" thickBot="1" x14ac:dyDescent="0.35">
      <c r="A535" s="7">
        <v>59657</v>
      </c>
      <c r="B535" s="8" t="s">
        <v>3</v>
      </c>
      <c r="C535" s="9" t="s">
        <v>12</v>
      </c>
    </row>
    <row r="536" spans="1:3" ht="15" thickBot="1" x14ac:dyDescent="0.35">
      <c r="A536" s="7">
        <v>59701</v>
      </c>
      <c r="B536" s="8" t="s">
        <v>13</v>
      </c>
      <c r="C536" s="9" t="s">
        <v>14</v>
      </c>
    </row>
    <row r="537" spans="1:3" ht="15" thickBot="1" x14ac:dyDescent="0.35">
      <c r="A537" s="7">
        <v>59786</v>
      </c>
      <c r="B537" s="8" t="s">
        <v>7</v>
      </c>
      <c r="C537" s="9" t="s">
        <v>16</v>
      </c>
    </row>
    <row r="538" spans="1:3" ht="15" thickBot="1" x14ac:dyDescent="0.35">
      <c r="A538" s="7">
        <v>59821</v>
      </c>
      <c r="B538" s="8" t="s">
        <v>7</v>
      </c>
      <c r="C538" s="9" t="s">
        <v>17</v>
      </c>
    </row>
    <row r="539" spans="1:3" ht="15" thickBot="1" x14ac:dyDescent="0.35">
      <c r="A539" s="7">
        <v>59842</v>
      </c>
      <c r="B539" s="8" t="s">
        <v>7</v>
      </c>
      <c r="C539" s="9" t="s">
        <v>18</v>
      </c>
    </row>
    <row r="540" spans="1:3" ht="15" thickBot="1" x14ac:dyDescent="0.35">
      <c r="A540" s="7">
        <v>59855</v>
      </c>
      <c r="B540" s="8" t="s">
        <v>13</v>
      </c>
      <c r="C540" s="9" t="s">
        <v>19</v>
      </c>
    </row>
    <row r="541" spans="1:3" ht="15" thickBot="1" x14ac:dyDescent="0.35">
      <c r="A541" s="7">
        <v>59895</v>
      </c>
      <c r="B541" s="8" t="s">
        <v>3</v>
      </c>
      <c r="C541" s="9" t="s">
        <v>20</v>
      </c>
    </row>
    <row r="542" spans="1:3" ht="15" thickBot="1" x14ac:dyDescent="0.35">
      <c r="A542" s="10">
        <v>59902</v>
      </c>
      <c r="B542" s="11" t="s">
        <v>3</v>
      </c>
      <c r="C542" s="12" t="s">
        <v>4</v>
      </c>
    </row>
    <row r="543" spans="1:3" ht="15" thickBot="1" x14ac:dyDescent="0.35">
      <c r="A543" s="13">
        <v>59950</v>
      </c>
      <c r="B543" s="14" t="s">
        <v>5</v>
      </c>
      <c r="C543" s="15" t="s">
        <v>6</v>
      </c>
    </row>
    <row r="544" spans="1:3" ht="15" thickBot="1" x14ac:dyDescent="0.35">
      <c r="A544" s="13">
        <v>59951</v>
      </c>
      <c r="B544" s="14" t="s">
        <v>3</v>
      </c>
      <c r="C544" s="15" t="s">
        <v>6</v>
      </c>
    </row>
    <row r="545" spans="1:3" ht="15" thickBot="1" x14ac:dyDescent="0.35">
      <c r="A545" s="13">
        <v>59996</v>
      </c>
      <c r="B545" s="14" t="s">
        <v>7</v>
      </c>
      <c r="C545" s="15" t="s">
        <v>8</v>
      </c>
    </row>
    <row r="546" spans="1:3" ht="15" thickBot="1" x14ac:dyDescent="0.35">
      <c r="A546" s="13">
        <v>60013</v>
      </c>
      <c r="B546" s="14" t="s">
        <v>5</v>
      </c>
      <c r="C546" s="15" t="s">
        <v>10</v>
      </c>
    </row>
    <row r="547" spans="1:3" ht="15" thickBot="1" x14ac:dyDescent="0.35">
      <c r="A547" s="13">
        <v>60023</v>
      </c>
      <c r="B547" s="14" t="s">
        <v>13</v>
      </c>
      <c r="C547" s="15" t="s">
        <v>12</v>
      </c>
    </row>
    <row r="548" spans="1:3" ht="15" thickBot="1" x14ac:dyDescent="0.35">
      <c r="A548" s="13">
        <v>60058</v>
      </c>
      <c r="B548" s="14" t="s">
        <v>13</v>
      </c>
      <c r="C548" s="15" t="s">
        <v>14</v>
      </c>
    </row>
    <row r="549" spans="1:3" ht="15" thickBot="1" x14ac:dyDescent="0.35">
      <c r="A549" s="13">
        <v>60152</v>
      </c>
      <c r="B549" s="14" t="s">
        <v>9</v>
      </c>
      <c r="C549" s="15" t="s">
        <v>16</v>
      </c>
    </row>
    <row r="550" spans="1:3" ht="15" thickBot="1" x14ac:dyDescent="0.35">
      <c r="A550" s="13">
        <v>60187</v>
      </c>
      <c r="B550" s="14" t="s">
        <v>9</v>
      </c>
      <c r="C550" s="15" t="s">
        <v>17</v>
      </c>
    </row>
    <row r="551" spans="1:3" ht="15" thickBot="1" x14ac:dyDescent="0.35">
      <c r="A551" s="13">
        <v>60208</v>
      </c>
      <c r="B551" s="14" t="s">
        <v>9</v>
      </c>
      <c r="C551" s="15" t="s">
        <v>18</v>
      </c>
    </row>
    <row r="552" spans="1:3" ht="15" thickBot="1" x14ac:dyDescent="0.35">
      <c r="A552" s="13">
        <v>60221</v>
      </c>
      <c r="B552" s="14" t="s">
        <v>15</v>
      </c>
      <c r="C552" s="15" t="s">
        <v>19</v>
      </c>
    </row>
    <row r="553" spans="1:3" ht="15" thickBot="1" x14ac:dyDescent="0.35">
      <c r="A553" s="13">
        <v>60261</v>
      </c>
      <c r="B553" s="14" t="s">
        <v>13</v>
      </c>
      <c r="C553" s="15" t="s">
        <v>20</v>
      </c>
    </row>
    <row r="554" spans="1:3" ht="15" thickBot="1" x14ac:dyDescent="0.35">
      <c r="A554" s="4">
        <v>60268</v>
      </c>
      <c r="B554" s="5" t="s">
        <v>13</v>
      </c>
      <c r="C554" s="6" t="s">
        <v>4</v>
      </c>
    </row>
    <row r="555" spans="1:3" ht="15" thickBot="1" x14ac:dyDescent="0.35">
      <c r="A555" s="7">
        <v>60307</v>
      </c>
      <c r="B555" s="8" t="s">
        <v>5</v>
      </c>
      <c r="C555" s="9" t="s">
        <v>6</v>
      </c>
    </row>
    <row r="556" spans="1:3" ht="15" thickBot="1" x14ac:dyDescent="0.35">
      <c r="A556" s="7">
        <v>60308</v>
      </c>
      <c r="B556" s="8" t="s">
        <v>3</v>
      </c>
      <c r="C556" s="9" t="s">
        <v>6</v>
      </c>
    </row>
    <row r="557" spans="1:3" ht="15" thickBot="1" x14ac:dyDescent="0.35">
      <c r="A557" s="7">
        <v>60353</v>
      </c>
      <c r="B557" s="8" t="s">
        <v>7</v>
      </c>
      <c r="C557" s="9" t="s">
        <v>8</v>
      </c>
    </row>
    <row r="558" spans="1:3" ht="15" thickBot="1" x14ac:dyDescent="0.35">
      <c r="A558" s="7">
        <v>60378</v>
      </c>
      <c r="B558" s="8" t="s">
        <v>3</v>
      </c>
      <c r="C558" s="9" t="s">
        <v>10</v>
      </c>
    </row>
    <row r="559" spans="1:3" ht="15" thickBot="1" x14ac:dyDescent="0.35">
      <c r="A559" s="7">
        <v>60388</v>
      </c>
      <c r="B559" s="8" t="s">
        <v>7</v>
      </c>
      <c r="C559" s="9" t="s">
        <v>12</v>
      </c>
    </row>
    <row r="560" spans="1:3" ht="15" thickBot="1" x14ac:dyDescent="0.35">
      <c r="A560" s="7">
        <v>60415</v>
      </c>
      <c r="B560" s="8" t="s">
        <v>13</v>
      </c>
      <c r="C560" s="9" t="s">
        <v>14</v>
      </c>
    </row>
    <row r="561" spans="1:3" ht="15" thickBot="1" x14ac:dyDescent="0.35">
      <c r="A561" s="7">
        <v>60517</v>
      </c>
      <c r="B561" s="8" t="s">
        <v>5</v>
      </c>
      <c r="C561" s="9" t="s">
        <v>16</v>
      </c>
    </row>
    <row r="562" spans="1:3" ht="15" thickBot="1" x14ac:dyDescent="0.35">
      <c r="A562" s="7">
        <v>60552</v>
      </c>
      <c r="B562" s="8" t="s">
        <v>5</v>
      </c>
      <c r="C562" s="9" t="s">
        <v>17</v>
      </c>
    </row>
    <row r="563" spans="1:3" ht="15" thickBot="1" x14ac:dyDescent="0.35">
      <c r="A563" s="7">
        <v>60573</v>
      </c>
      <c r="B563" s="8" t="s">
        <v>5</v>
      </c>
      <c r="C563" s="9" t="s">
        <v>18</v>
      </c>
    </row>
    <row r="564" spans="1:3" ht="15" thickBot="1" x14ac:dyDescent="0.35">
      <c r="A564" s="7">
        <v>60586</v>
      </c>
      <c r="B564" s="8" t="s">
        <v>9</v>
      </c>
      <c r="C564" s="9" t="s">
        <v>19</v>
      </c>
    </row>
    <row r="565" spans="1:3" ht="15" thickBot="1" x14ac:dyDescent="0.35">
      <c r="A565" s="7">
        <v>60626</v>
      </c>
      <c r="B565" s="8" t="s">
        <v>7</v>
      </c>
      <c r="C565" s="9" t="s">
        <v>20</v>
      </c>
    </row>
    <row r="566" spans="1:3" ht="15" thickBot="1" x14ac:dyDescent="0.35">
      <c r="A566" s="10">
        <v>60633</v>
      </c>
      <c r="B566" s="11" t="s">
        <v>7</v>
      </c>
      <c r="C566" s="12" t="s">
        <v>4</v>
      </c>
    </row>
    <row r="567" spans="1:3" ht="15" thickBot="1" x14ac:dyDescent="0.35">
      <c r="A567" s="13">
        <v>60685</v>
      </c>
      <c r="B567" s="14" t="s">
        <v>5</v>
      </c>
      <c r="C567" s="15" t="s">
        <v>6</v>
      </c>
    </row>
    <row r="568" spans="1:3" ht="15" thickBot="1" x14ac:dyDescent="0.35">
      <c r="A568" s="13">
        <v>60686</v>
      </c>
      <c r="B568" s="14" t="s">
        <v>3</v>
      </c>
      <c r="C568" s="15" t="s">
        <v>6</v>
      </c>
    </row>
    <row r="569" spans="1:3" ht="15" thickBot="1" x14ac:dyDescent="0.35">
      <c r="A569" s="13">
        <v>60731</v>
      </c>
      <c r="B569" s="14" t="s">
        <v>7</v>
      </c>
      <c r="C569" s="15" t="s">
        <v>8</v>
      </c>
    </row>
    <row r="570" spans="1:3" ht="15" thickBot="1" x14ac:dyDescent="0.35">
      <c r="A570" s="13">
        <v>60743</v>
      </c>
      <c r="B570" s="14" t="s">
        <v>11</v>
      </c>
      <c r="C570" s="15" t="s">
        <v>10</v>
      </c>
    </row>
    <row r="571" spans="1:3" ht="15" thickBot="1" x14ac:dyDescent="0.35">
      <c r="A571" s="13">
        <v>60753</v>
      </c>
      <c r="B571" s="14" t="s">
        <v>15</v>
      </c>
      <c r="C571" s="15" t="s">
        <v>12</v>
      </c>
    </row>
    <row r="572" spans="1:3" ht="15" thickBot="1" x14ac:dyDescent="0.35">
      <c r="A572" s="13">
        <v>60793</v>
      </c>
      <c r="B572" s="14" t="s">
        <v>13</v>
      </c>
      <c r="C572" s="15" t="s">
        <v>14</v>
      </c>
    </row>
    <row r="573" spans="1:3" ht="15" thickBot="1" x14ac:dyDescent="0.35">
      <c r="A573" s="13">
        <v>60882</v>
      </c>
      <c r="B573" s="14" t="s">
        <v>3</v>
      </c>
      <c r="C573" s="15" t="s">
        <v>16</v>
      </c>
    </row>
    <row r="574" spans="1:3" ht="15" thickBot="1" x14ac:dyDescent="0.35">
      <c r="A574" s="13">
        <v>60917</v>
      </c>
      <c r="B574" s="14" t="s">
        <v>3</v>
      </c>
      <c r="C574" s="15" t="s">
        <v>17</v>
      </c>
    </row>
    <row r="575" spans="1:3" ht="15" thickBot="1" x14ac:dyDescent="0.35">
      <c r="A575" s="13">
        <v>60938</v>
      </c>
      <c r="B575" s="14" t="s">
        <v>3</v>
      </c>
      <c r="C575" s="15" t="s">
        <v>18</v>
      </c>
    </row>
    <row r="576" spans="1:3" ht="15" thickBot="1" x14ac:dyDescent="0.35">
      <c r="A576" s="13">
        <v>60951</v>
      </c>
      <c r="B576" s="14" t="s">
        <v>5</v>
      </c>
      <c r="C576" s="15" t="s">
        <v>19</v>
      </c>
    </row>
    <row r="577" spans="1:3" ht="15" thickBot="1" x14ac:dyDescent="0.35">
      <c r="A577" s="13">
        <v>60991</v>
      </c>
      <c r="B577" s="14" t="s">
        <v>15</v>
      </c>
      <c r="C577" s="15" t="s">
        <v>20</v>
      </c>
    </row>
    <row r="578" spans="1:3" ht="15" thickBot="1" x14ac:dyDescent="0.35">
      <c r="A578" s="4">
        <v>60998</v>
      </c>
      <c r="B578" s="5" t="s">
        <v>15</v>
      </c>
      <c r="C578" s="6" t="s">
        <v>4</v>
      </c>
    </row>
    <row r="579" spans="1:3" ht="15" thickBot="1" x14ac:dyDescent="0.35">
      <c r="A579" s="7">
        <v>61042</v>
      </c>
      <c r="B579" s="8" t="s">
        <v>5</v>
      </c>
      <c r="C579" s="9" t="s">
        <v>6</v>
      </c>
    </row>
    <row r="580" spans="1:3" ht="15" thickBot="1" x14ac:dyDescent="0.35">
      <c r="A580" s="7">
        <v>61043</v>
      </c>
      <c r="B580" s="8" t="s">
        <v>3</v>
      </c>
      <c r="C580" s="9" t="s">
        <v>6</v>
      </c>
    </row>
    <row r="581" spans="1:3" ht="15" thickBot="1" x14ac:dyDescent="0.35">
      <c r="A581" s="7">
        <v>61088</v>
      </c>
      <c r="B581" s="8" t="s">
        <v>7</v>
      </c>
      <c r="C581" s="9" t="s">
        <v>8</v>
      </c>
    </row>
    <row r="582" spans="1:3" ht="15" thickBot="1" x14ac:dyDescent="0.35">
      <c r="A582" s="7">
        <v>61108</v>
      </c>
      <c r="B582" s="8" t="s">
        <v>13</v>
      </c>
      <c r="C582" s="9" t="s">
        <v>10</v>
      </c>
    </row>
    <row r="583" spans="1:3" ht="15" thickBot="1" x14ac:dyDescent="0.35">
      <c r="A583" s="7">
        <v>61118</v>
      </c>
      <c r="B583" s="8" t="s">
        <v>9</v>
      </c>
      <c r="C583" s="9" t="s">
        <v>12</v>
      </c>
    </row>
    <row r="584" spans="1:3" ht="15" thickBot="1" x14ac:dyDescent="0.35">
      <c r="A584" s="7">
        <v>61150</v>
      </c>
      <c r="B584" s="8" t="s">
        <v>13</v>
      </c>
      <c r="C584" s="9" t="s">
        <v>14</v>
      </c>
    </row>
    <row r="585" spans="1:3" ht="15" thickBot="1" x14ac:dyDescent="0.35">
      <c r="A585" s="7">
        <v>61247</v>
      </c>
      <c r="B585" s="8" t="s">
        <v>11</v>
      </c>
      <c r="C585" s="9" t="s">
        <v>16</v>
      </c>
    </row>
    <row r="586" spans="1:3" ht="15" thickBot="1" x14ac:dyDescent="0.35">
      <c r="A586" s="7">
        <v>61282</v>
      </c>
      <c r="B586" s="8" t="s">
        <v>11</v>
      </c>
      <c r="C586" s="9" t="s">
        <v>17</v>
      </c>
    </row>
    <row r="587" spans="1:3" ht="15" thickBot="1" x14ac:dyDescent="0.35">
      <c r="A587" s="7">
        <v>61303</v>
      </c>
      <c r="B587" s="8" t="s">
        <v>11</v>
      </c>
      <c r="C587" s="9" t="s">
        <v>18</v>
      </c>
    </row>
    <row r="588" spans="1:3" ht="15" thickBot="1" x14ac:dyDescent="0.35">
      <c r="A588" s="7">
        <v>61316</v>
      </c>
      <c r="B588" s="8" t="s">
        <v>3</v>
      </c>
      <c r="C588" s="9" t="s">
        <v>19</v>
      </c>
    </row>
    <row r="589" spans="1:3" ht="15" thickBot="1" x14ac:dyDescent="0.35">
      <c r="A589" s="7">
        <v>61356</v>
      </c>
      <c r="B589" s="8" t="s">
        <v>9</v>
      </c>
      <c r="C589" s="9" t="s">
        <v>20</v>
      </c>
    </row>
    <row r="590" spans="1:3" ht="15" thickBot="1" x14ac:dyDescent="0.35">
      <c r="A590" s="10">
        <v>61363</v>
      </c>
      <c r="B590" s="11" t="s">
        <v>9</v>
      </c>
      <c r="C590" s="12" t="s">
        <v>4</v>
      </c>
    </row>
    <row r="591" spans="1:3" ht="15" thickBot="1" x14ac:dyDescent="0.35">
      <c r="A591" s="13">
        <v>61427</v>
      </c>
      <c r="B591" s="14" t="s">
        <v>5</v>
      </c>
      <c r="C591" s="15" t="s">
        <v>6</v>
      </c>
    </row>
    <row r="592" spans="1:3" ht="15" thickBot="1" x14ac:dyDescent="0.35">
      <c r="A592" s="13">
        <v>61428</v>
      </c>
      <c r="B592" s="14" t="s">
        <v>3</v>
      </c>
      <c r="C592" s="15" t="s">
        <v>6</v>
      </c>
    </row>
    <row r="593" spans="1:3" ht="15" thickBot="1" x14ac:dyDescent="0.35">
      <c r="A593" s="13">
        <v>61473</v>
      </c>
      <c r="B593" s="14" t="s">
        <v>7</v>
      </c>
      <c r="C593" s="15" t="s">
        <v>8</v>
      </c>
    </row>
    <row r="594" spans="1:3" ht="15" thickBot="1" x14ac:dyDescent="0.35">
      <c r="A594" s="13">
        <v>61474</v>
      </c>
      <c r="B594" s="14" t="s">
        <v>15</v>
      </c>
      <c r="C594" s="15" t="s">
        <v>10</v>
      </c>
    </row>
    <row r="595" spans="1:3" ht="15" thickBot="1" x14ac:dyDescent="0.35">
      <c r="A595" s="13">
        <v>61484</v>
      </c>
      <c r="B595" s="14" t="s">
        <v>3</v>
      </c>
      <c r="C595" s="15" t="s">
        <v>12</v>
      </c>
    </row>
    <row r="596" spans="1:3" ht="15" thickBot="1" x14ac:dyDescent="0.35">
      <c r="A596" s="13">
        <v>61535</v>
      </c>
      <c r="B596" s="14" t="s">
        <v>13</v>
      </c>
      <c r="C596" s="15" t="s">
        <v>14</v>
      </c>
    </row>
    <row r="597" spans="1:3" ht="15" thickBot="1" x14ac:dyDescent="0.35">
      <c r="A597" s="13">
        <v>61613</v>
      </c>
      <c r="B597" s="14" t="s">
        <v>7</v>
      </c>
      <c r="C597" s="15" t="s">
        <v>16</v>
      </c>
    </row>
    <row r="598" spans="1:3" ht="15" thickBot="1" x14ac:dyDescent="0.35">
      <c r="A598" s="13">
        <v>61648</v>
      </c>
      <c r="B598" s="14" t="s">
        <v>7</v>
      </c>
      <c r="C598" s="15" t="s">
        <v>17</v>
      </c>
    </row>
    <row r="599" spans="1:3" ht="15" thickBot="1" x14ac:dyDescent="0.35">
      <c r="A599" s="13">
        <v>61669</v>
      </c>
      <c r="B599" s="14" t="s">
        <v>7</v>
      </c>
      <c r="C599" s="15" t="s">
        <v>18</v>
      </c>
    </row>
    <row r="600" spans="1:3" ht="15" thickBot="1" x14ac:dyDescent="0.35">
      <c r="A600" s="13">
        <v>61682</v>
      </c>
      <c r="B600" s="14" t="s">
        <v>13</v>
      </c>
      <c r="C600" s="15" t="s">
        <v>19</v>
      </c>
    </row>
    <row r="601" spans="1:3" ht="15" thickBot="1" x14ac:dyDescent="0.35">
      <c r="A601" s="13">
        <v>61722</v>
      </c>
      <c r="B601" s="14" t="s">
        <v>3</v>
      </c>
      <c r="C601" s="15" t="s">
        <v>20</v>
      </c>
    </row>
    <row r="602" spans="1:3" ht="15" thickBot="1" x14ac:dyDescent="0.35">
      <c r="A602" s="4">
        <v>61729</v>
      </c>
      <c r="B602" s="5" t="s">
        <v>3</v>
      </c>
      <c r="C602" s="6" t="s">
        <v>4</v>
      </c>
    </row>
    <row r="603" spans="1:3" ht="15" thickBot="1" x14ac:dyDescent="0.35">
      <c r="A603" s="7">
        <v>61784</v>
      </c>
      <c r="B603" s="8" t="s">
        <v>5</v>
      </c>
      <c r="C603" s="9" t="s">
        <v>6</v>
      </c>
    </row>
    <row r="604" spans="1:3" ht="15" thickBot="1" x14ac:dyDescent="0.35">
      <c r="A604" s="7">
        <v>61785</v>
      </c>
      <c r="B604" s="8" t="s">
        <v>3</v>
      </c>
      <c r="C604" s="9" t="s">
        <v>6</v>
      </c>
    </row>
    <row r="605" spans="1:3" ht="15" thickBot="1" x14ac:dyDescent="0.35">
      <c r="A605" s="7">
        <v>61830</v>
      </c>
      <c r="B605" s="8" t="s">
        <v>7</v>
      </c>
      <c r="C605" s="9" t="s">
        <v>8</v>
      </c>
    </row>
    <row r="606" spans="1:3" ht="15" thickBot="1" x14ac:dyDescent="0.35">
      <c r="A606" s="7">
        <v>61839</v>
      </c>
      <c r="B606" s="8" t="s">
        <v>9</v>
      </c>
      <c r="C606" s="9" t="s">
        <v>10</v>
      </c>
    </row>
    <row r="607" spans="1:3" ht="15" thickBot="1" x14ac:dyDescent="0.35">
      <c r="A607" s="7">
        <v>61849</v>
      </c>
      <c r="B607" s="8" t="s">
        <v>11</v>
      </c>
      <c r="C607" s="9" t="s">
        <v>12</v>
      </c>
    </row>
    <row r="608" spans="1:3" ht="15" thickBot="1" x14ac:dyDescent="0.35">
      <c r="A608" s="7">
        <v>61892</v>
      </c>
      <c r="B608" s="8" t="s">
        <v>13</v>
      </c>
      <c r="C608" s="9" t="s">
        <v>14</v>
      </c>
    </row>
    <row r="609" spans="1:3" ht="15" thickBot="1" x14ac:dyDescent="0.35">
      <c r="A609" s="7">
        <v>61978</v>
      </c>
      <c r="B609" s="8" t="s">
        <v>15</v>
      </c>
      <c r="C609" s="9" t="s">
        <v>16</v>
      </c>
    </row>
    <row r="610" spans="1:3" ht="15" thickBot="1" x14ac:dyDescent="0.35">
      <c r="A610" s="7">
        <v>62013</v>
      </c>
      <c r="B610" s="8" t="s">
        <v>15</v>
      </c>
      <c r="C610" s="9" t="s">
        <v>17</v>
      </c>
    </row>
    <row r="611" spans="1:3" ht="15" thickBot="1" x14ac:dyDescent="0.35">
      <c r="A611" s="7">
        <v>62034</v>
      </c>
      <c r="B611" s="8" t="s">
        <v>15</v>
      </c>
      <c r="C611" s="9" t="s">
        <v>18</v>
      </c>
    </row>
    <row r="612" spans="1:3" ht="15" thickBot="1" x14ac:dyDescent="0.35">
      <c r="A612" s="7">
        <v>62047</v>
      </c>
      <c r="B612" s="8" t="s">
        <v>7</v>
      </c>
      <c r="C612" s="9" t="s">
        <v>19</v>
      </c>
    </row>
    <row r="613" spans="1:3" ht="15" thickBot="1" x14ac:dyDescent="0.35">
      <c r="A613" s="7">
        <v>62087</v>
      </c>
      <c r="B613" s="8" t="s">
        <v>11</v>
      </c>
      <c r="C613" s="9" t="s">
        <v>20</v>
      </c>
    </row>
    <row r="614" spans="1:3" ht="15" thickBot="1" x14ac:dyDescent="0.35">
      <c r="A614" s="10">
        <v>62094</v>
      </c>
      <c r="B614" s="11" t="s">
        <v>11</v>
      </c>
      <c r="C614" s="12" t="s">
        <v>4</v>
      </c>
    </row>
    <row r="615" spans="1:3" ht="15" thickBot="1" x14ac:dyDescent="0.35">
      <c r="A615" s="13">
        <v>62134</v>
      </c>
      <c r="B615" s="14" t="s">
        <v>5</v>
      </c>
      <c r="C615" s="15" t="s">
        <v>6</v>
      </c>
    </row>
    <row r="616" spans="1:3" ht="15" thickBot="1" x14ac:dyDescent="0.35">
      <c r="A616" s="13">
        <v>62135</v>
      </c>
      <c r="B616" s="14" t="s">
        <v>3</v>
      </c>
      <c r="C616" s="15" t="s">
        <v>6</v>
      </c>
    </row>
    <row r="617" spans="1:3" ht="15" thickBot="1" x14ac:dyDescent="0.35">
      <c r="A617" s="13">
        <v>62180</v>
      </c>
      <c r="B617" s="14" t="s">
        <v>7</v>
      </c>
      <c r="C617" s="15" t="s">
        <v>8</v>
      </c>
    </row>
    <row r="618" spans="1:3" ht="15" thickBot="1" x14ac:dyDescent="0.35">
      <c r="A618" s="13">
        <v>62204</v>
      </c>
      <c r="B618" s="14" t="s">
        <v>5</v>
      </c>
      <c r="C618" s="15" t="s">
        <v>10</v>
      </c>
    </row>
    <row r="619" spans="1:3" ht="15" thickBot="1" x14ac:dyDescent="0.35">
      <c r="A619" s="13">
        <v>62214</v>
      </c>
      <c r="B619" s="14" t="s">
        <v>13</v>
      </c>
      <c r="C619" s="15" t="s">
        <v>12</v>
      </c>
    </row>
    <row r="620" spans="1:3" ht="15" thickBot="1" x14ac:dyDescent="0.35">
      <c r="A620" s="13">
        <v>62242</v>
      </c>
      <c r="B620" s="14" t="s">
        <v>13</v>
      </c>
      <c r="C620" s="15" t="s">
        <v>14</v>
      </c>
    </row>
    <row r="621" spans="1:3" ht="15" thickBot="1" x14ac:dyDescent="0.35">
      <c r="A621" s="13">
        <v>62343</v>
      </c>
      <c r="B621" s="14" t="s">
        <v>9</v>
      </c>
      <c r="C621" s="15" t="s">
        <v>16</v>
      </c>
    </row>
    <row r="622" spans="1:3" ht="15" thickBot="1" x14ac:dyDescent="0.35">
      <c r="A622" s="13">
        <v>62378</v>
      </c>
      <c r="B622" s="14" t="s">
        <v>9</v>
      </c>
      <c r="C622" s="15" t="s">
        <v>17</v>
      </c>
    </row>
    <row r="623" spans="1:3" ht="15" thickBot="1" x14ac:dyDescent="0.35">
      <c r="A623" s="13">
        <v>62399</v>
      </c>
      <c r="B623" s="14" t="s">
        <v>9</v>
      </c>
      <c r="C623" s="15" t="s">
        <v>18</v>
      </c>
    </row>
    <row r="624" spans="1:3" ht="15" thickBot="1" x14ac:dyDescent="0.35">
      <c r="A624" s="13">
        <v>62412</v>
      </c>
      <c r="B624" s="14" t="s">
        <v>15</v>
      </c>
      <c r="C624" s="15" t="s">
        <v>19</v>
      </c>
    </row>
    <row r="625" spans="1:3" ht="15" thickBot="1" x14ac:dyDescent="0.35">
      <c r="A625" s="13">
        <v>62452</v>
      </c>
      <c r="B625" s="14" t="s">
        <v>13</v>
      </c>
      <c r="C625" s="15" t="s">
        <v>20</v>
      </c>
    </row>
    <row r="626" spans="1:3" ht="15" thickBot="1" x14ac:dyDescent="0.35">
      <c r="A626" s="4">
        <v>62459</v>
      </c>
      <c r="B626" s="5" t="s">
        <v>13</v>
      </c>
      <c r="C626" s="6" t="s">
        <v>4</v>
      </c>
    </row>
    <row r="627" spans="1:3" ht="15" thickBot="1" x14ac:dyDescent="0.35">
      <c r="A627" s="7">
        <v>62519</v>
      </c>
      <c r="B627" s="8" t="s">
        <v>5</v>
      </c>
      <c r="C627" s="9" t="s">
        <v>6</v>
      </c>
    </row>
    <row r="628" spans="1:3" ht="15" thickBot="1" x14ac:dyDescent="0.35">
      <c r="A628" s="7">
        <v>62520</v>
      </c>
      <c r="B628" s="8" t="s">
        <v>3</v>
      </c>
      <c r="C628" s="9" t="s">
        <v>6</v>
      </c>
    </row>
    <row r="629" spans="1:3" ht="15" thickBot="1" x14ac:dyDescent="0.35">
      <c r="A629" s="7">
        <v>62565</v>
      </c>
      <c r="B629" s="8" t="s">
        <v>7</v>
      </c>
      <c r="C629" s="9" t="s">
        <v>8</v>
      </c>
    </row>
    <row r="630" spans="1:3" ht="15" thickBot="1" x14ac:dyDescent="0.35">
      <c r="A630" s="7">
        <v>62569</v>
      </c>
      <c r="B630" s="8" t="s">
        <v>3</v>
      </c>
      <c r="C630" s="9" t="s">
        <v>10</v>
      </c>
    </row>
    <row r="631" spans="1:3" ht="15" thickBot="1" x14ac:dyDescent="0.35">
      <c r="A631" s="7">
        <v>62579</v>
      </c>
      <c r="B631" s="8" t="s">
        <v>7</v>
      </c>
      <c r="C631" s="9" t="s">
        <v>12</v>
      </c>
    </row>
    <row r="632" spans="1:3" ht="15" thickBot="1" x14ac:dyDescent="0.35">
      <c r="A632" s="7">
        <v>62627</v>
      </c>
      <c r="B632" s="8" t="s">
        <v>13</v>
      </c>
      <c r="C632" s="9" t="s">
        <v>14</v>
      </c>
    </row>
    <row r="633" spans="1:3" ht="15" thickBot="1" x14ac:dyDescent="0.35">
      <c r="A633" s="7">
        <v>62708</v>
      </c>
      <c r="B633" s="8" t="s">
        <v>5</v>
      </c>
      <c r="C633" s="9" t="s">
        <v>16</v>
      </c>
    </row>
    <row r="634" spans="1:3" ht="15" thickBot="1" x14ac:dyDescent="0.35">
      <c r="A634" s="7">
        <v>62743</v>
      </c>
      <c r="B634" s="8" t="s">
        <v>5</v>
      </c>
      <c r="C634" s="9" t="s">
        <v>17</v>
      </c>
    </row>
    <row r="635" spans="1:3" ht="15" thickBot="1" x14ac:dyDescent="0.35">
      <c r="A635" s="7">
        <v>62764</v>
      </c>
      <c r="B635" s="8" t="s">
        <v>5</v>
      </c>
      <c r="C635" s="9" t="s">
        <v>18</v>
      </c>
    </row>
    <row r="636" spans="1:3" ht="15" thickBot="1" x14ac:dyDescent="0.35">
      <c r="A636" s="7">
        <v>62777</v>
      </c>
      <c r="B636" s="8" t="s">
        <v>9</v>
      </c>
      <c r="C636" s="9" t="s">
        <v>19</v>
      </c>
    </row>
    <row r="637" spans="1:3" ht="15" thickBot="1" x14ac:dyDescent="0.35">
      <c r="A637" s="7">
        <v>62817</v>
      </c>
      <c r="B637" s="8" t="s">
        <v>7</v>
      </c>
      <c r="C637" s="9" t="s">
        <v>20</v>
      </c>
    </row>
    <row r="638" spans="1:3" ht="15" thickBot="1" x14ac:dyDescent="0.35">
      <c r="A638" s="10">
        <v>62824</v>
      </c>
      <c r="B638" s="11" t="s">
        <v>7</v>
      </c>
      <c r="C638" s="12" t="s">
        <v>4</v>
      </c>
    </row>
    <row r="639" spans="1:3" ht="15" thickBot="1" x14ac:dyDescent="0.35">
      <c r="A639" s="13">
        <v>62876</v>
      </c>
      <c r="B639" s="14" t="s">
        <v>5</v>
      </c>
      <c r="C639" s="15" t="s">
        <v>6</v>
      </c>
    </row>
    <row r="640" spans="1:3" ht="15" thickBot="1" x14ac:dyDescent="0.35">
      <c r="A640" s="13">
        <v>62877</v>
      </c>
      <c r="B640" s="14" t="s">
        <v>3</v>
      </c>
      <c r="C640" s="15" t="s">
        <v>6</v>
      </c>
    </row>
    <row r="641" spans="1:3" ht="15" thickBot="1" x14ac:dyDescent="0.35">
      <c r="A641" s="13">
        <v>62922</v>
      </c>
      <c r="B641" s="14" t="s">
        <v>7</v>
      </c>
      <c r="C641" s="15" t="s">
        <v>8</v>
      </c>
    </row>
    <row r="642" spans="1:3" ht="15" thickBot="1" x14ac:dyDescent="0.35">
      <c r="A642" s="13">
        <v>62935</v>
      </c>
      <c r="B642" s="14" t="s">
        <v>13</v>
      </c>
      <c r="C642" s="15" t="s">
        <v>10</v>
      </c>
    </row>
    <row r="643" spans="1:3" ht="15" thickBot="1" x14ac:dyDescent="0.35">
      <c r="A643" s="13">
        <v>62945</v>
      </c>
      <c r="B643" s="14" t="s">
        <v>9</v>
      </c>
      <c r="C643" s="15" t="s">
        <v>12</v>
      </c>
    </row>
    <row r="644" spans="1:3" ht="15" thickBot="1" x14ac:dyDescent="0.35">
      <c r="A644" s="13">
        <v>62984</v>
      </c>
      <c r="B644" s="14" t="s">
        <v>13</v>
      </c>
      <c r="C644" s="15" t="s">
        <v>14</v>
      </c>
    </row>
    <row r="645" spans="1:3" ht="15" thickBot="1" x14ac:dyDescent="0.35">
      <c r="A645" s="13">
        <v>63074</v>
      </c>
      <c r="B645" s="14" t="s">
        <v>11</v>
      </c>
      <c r="C645" s="15" t="s">
        <v>16</v>
      </c>
    </row>
    <row r="646" spans="1:3" ht="15" thickBot="1" x14ac:dyDescent="0.35">
      <c r="A646" s="13">
        <v>63109</v>
      </c>
      <c r="B646" s="14" t="s">
        <v>11</v>
      </c>
      <c r="C646" s="15" t="s">
        <v>17</v>
      </c>
    </row>
    <row r="647" spans="1:3" ht="15" thickBot="1" x14ac:dyDescent="0.35">
      <c r="A647" s="13">
        <v>63130</v>
      </c>
      <c r="B647" s="14" t="s">
        <v>11</v>
      </c>
      <c r="C647" s="15" t="s">
        <v>18</v>
      </c>
    </row>
    <row r="648" spans="1:3" ht="15" thickBot="1" x14ac:dyDescent="0.35">
      <c r="A648" s="13">
        <v>63143</v>
      </c>
      <c r="B648" s="14" t="s">
        <v>3</v>
      </c>
      <c r="C648" s="15" t="s">
        <v>19</v>
      </c>
    </row>
    <row r="649" spans="1:3" ht="15" thickBot="1" x14ac:dyDescent="0.35">
      <c r="A649" s="13">
        <v>63183</v>
      </c>
      <c r="B649" s="14" t="s">
        <v>9</v>
      </c>
      <c r="C649" s="15" t="s">
        <v>20</v>
      </c>
    </row>
    <row r="650" spans="1:3" ht="15" thickBot="1" x14ac:dyDescent="0.35">
      <c r="A650" s="4">
        <v>63190</v>
      </c>
      <c r="B650" s="5" t="s">
        <v>9</v>
      </c>
      <c r="C650" s="6" t="s">
        <v>4</v>
      </c>
    </row>
    <row r="651" spans="1:3" ht="15" thickBot="1" x14ac:dyDescent="0.35">
      <c r="A651" s="7">
        <v>63226</v>
      </c>
      <c r="B651" s="8" t="s">
        <v>5</v>
      </c>
      <c r="C651" s="9" t="s">
        <v>6</v>
      </c>
    </row>
    <row r="652" spans="1:3" ht="15" thickBot="1" x14ac:dyDescent="0.35">
      <c r="A652" s="7">
        <v>63227</v>
      </c>
      <c r="B652" s="8" t="s">
        <v>3</v>
      </c>
      <c r="C652" s="9" t="s">
        <v>6</v>
      </c>
    </row>
    <row r="653" spans="1:3" ht="15" thickBot="1" x14ac:dyDescent="0.35">
      <c r="A653" s="7">
        <v>63272</v>
      </c>
      <c r="B653" s="8" t="s">
        <v>7</v>
      </c>
      <c r="C653" s="9" t="s">
        <v>8</v>
      </c>
    </row>
    <row r="654" spans="1:3" ht="15" thickBot="1" x14ac:dyDescent="0.35">
      <c r="A654" s="7">
        <v>63300</v>
      </c>
      <c r="B654" s="8" t="s">
        <v>7</v>
      </c>
      <c r="C654" s="9" t="s">
        <v>10</v>
      </c>
    </row>
    <row r="655" spans="1:3" ht="15" thickBot="1" x14ac:dyDescent="0.35">
      <c r="A655" s="7">
        <v>63310</v>
      </c>
      <c r="B655" s="8" t="s">
        <v>5</v>
      </c>
      <c r="C655" s="9" t="s">
        <v>12</v>
      </c>
    </row>
    <row r="656" spans="1:3" ht="15" thickBot="1" x14ac:dyDescent="0.35">
      <c r="A656" s="7">
        <v>63334</v>
      </c>
      <c r="B656" s="8" t="s">
        <v>13</v>
      </c>
      <c r="C656" s="9" t="s">
        <v>14</v>
      </c>
    </row>
    <row r="657" spans="1:3" ht="15" thickBot="1" x14ac:dyDescent="0.35">
      <c r="A657" s="7">
        <v>63439</v>
      </c>
      <c r="B657" s="8" t="s">
        <v>13</v>
      </c>
      <c r="C657" s="9" t="s">
        <v>16</v>
      </c>
    </row>
    <row r="658" spans="1:3" ht="15" thickBot="1" x14ac:dyDescent="0.35">
      <c r="A658" s="7">
        <v>63474</v>
      </c>
      <c r="B658" s="8" t="s">
        <v>13</v>
      </c>
      <c r="C658" s="9" t="s">
        <v>17</v>
      </c>
    </row>
    <row r="659" spans="1:3" ht="15" thickBot="1" x14ac:dyDescent="0.35">
      <c r="A659" s="7">
        <v>63495</v>
      </c>
      <c r="B659" s="8" t="s">
        <v>13</v>
      </c>
      <c r="C659" s="9" t="s">
        <v>18</v>
      </c>
    </row>
    <row r="660" spans="1:3" ht="15" thickBot="1" x14ac:dyDescent="0.35">
      <c r="A660" s="7">
        <v>63508</v>
      </c>
      <c r="B660" s="8" t="s">
        <v>11</v>
      </c>
      <c r="C660" s="9" t="s">
        <v>19</v>
      </c>
    </row>
    <row r="661" spans="1:3" ht="15" thickBot="1" x14ac:dyDescent="0.35">
      <c r="A661" s="7">
        <v>63548</v>
      </c>
      <c r="B661" s="8" t="s">
        <v>5</v>
      </c>
      <c r="C661" s="9" t="s">
        <v>20</v>
      </c>
    </row>
    <row r="662" spans="1:3" ht="15" thickBot="1" x14ac:dyDescent="0.35">
      <c r="A662" s="10">
        <v>63555</v>
      </c>
      <c r="B662" s="11" t="s">
        <v>5</v>
      </c>
      <c r="C662" s="12" t="s">
        <v>4</v>
      </c>
    </row>
    <row r="663" spans="1:3" ht="15" thickBot="1" x14ac:dyDescent="0.35">
      <c r="A663" s="13">
        <v>63611</v>
      </c>
      <c r="B663" s="14" t="s">
        <v>5</v>
      </c>
      <c r="C663" s="15" t="s">
        <v>6</v>
      </c>
    </row>
    <row r="664" spans="1:3" ht="15" thickBot="1" x14ac:dyDescent="0.35">
      <c r="A664" s="13">
        <v>63612</v>
      </c>
      <c r="B664" s="14" t="s">
        <v>3</v>
      </c>
      <c r="C664" s="15" t="s">
        <v>6</v>
      </c>
    </row>
    <row r="665" spans="1:3" ht="15" thickBot="1" x14ac:dyDescent="0.35">
      <c r="A665" s="13">
        <v>63657</v>
      </c>
      <c r="B665" s="14" t="s">
        <v>7</v>
      </c>
      <c r="C665" s="15" t="s">
        <v>8</v>
      </c>
    </row>
    <row r="666" spans="1:3" ht="15" thickBot="1" x14ac:dyDescent="0.35">
      <c r="A666" s="13">
        <v>63665</v>
      </c>
      <c r="B666" s="14" t="s">
        <v>15</v>
      </c>
      <c r="C666" s="15" t="s">
        <v>10</v>
      </c>
    </row>
    <row r="667" spans="1:3" ht="15" thickBot="1" x14ac:dyDescent="0.35">
      <c r="A667" s="13">
        <v>63675</v>
      </c>
      <c r="B667" s="14" t="s">
        <v>3</v>
      </c>
      <c r="C667" s="15" t="s">
        <v>12</v>
      </c>
    </row>
    <row r="668" spans="1:3" ht="15" thickBot="1" x14ac:dyDescent="0.35">
      <c r="A668" s="13">
        <v>63719</v>
      </c>
      <c r="B668" s="14" t="s">
        <v>13</v>
      </c>
      <c r="C668" s="15" t="s">
        <v>14</v>
      </c>
    </row>
    <row r="669" spans="1:3" ht="15" thickBot="1" x14ac:dyDescent="0.35">
      <c r="A669" s="13">
        <v>63804</v>
      </c>
      <c r="B669" s="14" t="s">
        <v>7</v>
      </c>
      <c r="C669" s="15" t="s">
        <v>16</v>
      </c>
    </row>
    <row r="670" spans="1:3" ht="15" thickBot="1" x14ac:dyDescent="0.35">
      <c r="A670" s="13">
        <v>63839</v>
      </c>
      <c r="B670" s="14" t="s">
        <v>7</v>
      </c>
      <c r="C670" s="15" t="s">
        <v>17</v>
      </c>
    </row>
    <row r="671" spans="1:3" ht="15" thickBot="1" x14ac:dyDescent="0.35">
      <c r="A671" s="13">
        <v>63860</v>
      </c>
      <c r="B671" s="14" t="s">
        <v>7</v>
      </c>
      <c r="C671" s="15" t="s">
        <v>18</v>
      </c>
    </row>
    <row r="672" spans="1:3" ht="15" thickBot="1" x14ac:dyDescent="0.35">
      <c r="A672" s="13">
        <v>63873</v>
      </c>
      <c r="B672" s="14" t="s">
        <v>13</v>
      </c>
      <c r="C672" s="15" t="s">
        <v>19</v>
      </c>
    </row>
    <row r="673" spans="1:3" ht="15" thickBot="1" x14ac:dyDescent="0.35">
      <c r="A673" s="13">
        <v>63913</v>
      </c>
      <c r="B673" s="14" t="s">
        <v>3</v>
      </c>
      <c r="C673" s="15" t="s">
        <v>20</v>
      </c>
    </row>
    <row r="674" spans="1:3" ht="15" thickBot="1" x14ac:dyDescent="0.35">
      <c r="A674" s="4">
        <v>63920</v>
      </c>
      <c r="B674" s="5" t="s">
        <v>3</v>
      </c>
      <c r="C674" s="6" t="s">
        <v>4</v>
      </c>
    </row>
    <row r="675" spans="1:3" ht="15" thickBot="1" x14ac:dyDescent="0.35">
      <c r="A675" s="7">
        <v>63968</v>
      </c>
      <c r="B675" s="8" t="s">
        <v>5</v>
      </c>
      <c r="C675" s="9" t="s">
        <v>6</v>
      </c>
    </row>
    <row r="676" spans="1:3" ht="15" thickBot="1" x14ac:dyDescent="0.35">
      <c r="A676" s="7">
        <v>63969</v>
      </c>
      <c r="B676" s="8" t="s">
        <v>3</v>
      </c>
      <c r="C676" s="9" t="s">
        <v>6</v>
      </c>
    </row>
    <row r="677" spans="1:3" ht="15" thickBot="1" x14ac:dyDescent="0.35">
      <c r="A677" s="7">
        <v>64014</v>
      </c>
      <c r="B677" s="8" t="s">
        <v>7</v>
      </c>
      <c r="C677" s="9" t="s">
        <v>8</v>
      </c>
    </row>
    <row r="678" spans="1:3" ht="15" thickBot="1" x14ac:dyDescent="0.35">
      <c r="A678" s="7">
        <v>64030</v>
      </c>
      <c r="B678" s="8" t="s">
        <v>9</v>
      </c>
      <c r="C678" s="9" t="s">
        <v>10</v>
      </c>
    </row>
    <row r="679" spans="1:3" ht="15" thickBot="1" x14ac:dyDescent="0.35">
      <c r="A679" s="7">
        <v>64040</v>
      </c>
      <c r="B679" s="8" t="s">
        <v>11</v>
      </c>
      <c r="C679" s="9" t="s">
        <v>12</v>
      </c>
    </row>
    <row r="680" spans="1:3" ht="15" thickBot="1" x14ac:dyDescent="0.35">
      <c r="A680" s="7">
        <v>64076</v>
      </c>
      <c r="B680" s="8" t="s">
        <v>13</v>
      </c>
      <c r="C680" s="9" t="s">
        <v>14</v>
      </c>
    </row>
    <row r="681" spans="1:3" ht="15" thickBot="1" x14ac:dyDescent="0.35">
      <c r="A681" s="7">
        <v>64169</v>
      </c>
      <c r="B681" s="8" t="s">
        <v>15</v>
      </c>
      <c r="C681" s="9" t="s">
        <v>16</v>
      </c>
    </row>
    <row r="682" spans="1:3" ht="15" thickBot="1" x14ac:dyDescent="0.35">
      <c r="A682" s="7">
        <v>64204</v>
      </c>
      <c r="B682" s="8" t="s">
        <v>15</v>
      </c>
      <c r="C682" s="9" t="s">
        <v>17</v>
      </c>
    </row>
    <row r="683" spans="1:3" ht="15" thickBot="1" x14ac:dyDescent="0.35">
      <c r="A683" s="7">
        <v>64225</v>
      </c>
      <c r="B683" s="8" t="s">
        <v>15</v>
      </c>
      <c r="C683" s="9" t="s">
        <v>18</v>
      </c>
    </row>
    <row r="684" spans="1:3" ht="15" thickBot="1" x14ac:dyDescent="0.35">
      <c r="A684" s="7">
        <v>64238</v>
      </c>
      <c r="B684" s="8" t="s">
        <v>7</v>
      </c>
      <c r="C684" s="9" t="s">
        <v>19</v>
      </c>
    </row>
    <row r="685" spans="1:3" ht="15" thickBot="1" x14ac:dyDescent="0.35">
      <c r="A685" s="7">
        <v>64278</v>
      </c>
      <c r="B685" s="8" t="s">
        <v>11</v>
      </c>
      <c r="C685" s="9" t="s">
        <v>20</v>
      </c>
    </row>
    <row r="686" spans="1:3" ht="15" thickBot="1" x14ac:dyDescent="0.35">
      <c r="A686" s="10">
        <v>64285</v>
      </c>
      <c r="B686" s="11" t="s">
        <v>11</v>
      </c>
      <c r="C686" s="12" t="s">
        <v>4</v>
      </c>
    </row>
    <row r="687" spans="1:3" ht="15" thickBot="1" x14ac:dyDescent="0.35">
      <c r="A687" s="13">
        <v>64346</v>
      </c>
      <c r="B687" s="14" t="s">
        <v>5</v>
      </c>
      <c r="C687" s="15" t="s">
        <v>6</v>
      </c>
    </row>
    <row r="688" spans="1:3" ht="15" thickBot="1" x14ac:dyDescent="0.35">
      <c r="A688" s="13">
        <v>64347</v>
      </c>
      <c r="B688" s="14" t="s">
        <v>3</v>
      </c>
      <c r="C688" s="15" t="s">
        <v>6</v>
      </c>
    </row>
    <row r="689" spans="1:3" ht="15" thickBot="1" x14ac:dyDescent="0.35">
      <c r="A689" s="13">
        <v>64392</v>
      </c>
      <c r="B689" s="14" t="s">
        <v>7</v>
      </c>
      <c r="C689" s="15" t="s">
        <v>8</v>
      </c>
    </row>
    <row r="690" spans="1:3" ht="15" thickBot="1" x14ac:dyDescent="0.35">
      <c r="A690" s="13">
        <v>64396</v>
      </c>
      <c r="B690" s="14" t="s">
        <v>3</v>
      </c>
      <c r="C690" s="15" t="s">
        <v>10</v>
      </c>
    </row>
    <row r="691" spans="1:3" ht="15" thickBot="1" x14ac:dyDescent="0.35">
      <c r="A691" s="13">
        <v>64406</v>
      </c>
      <c r="B691" s="14" t="s">
        <v>7</v>
      </c>
      <c r="C691" s="15" t="s">
        <v>12</v>
      </c>
    </row>
    <row r="692" spans="1:3" ht="15" thickBot="1" x14ac:dyDescent="0.35">
      <c r="A692" s="13">
        <v>64454</v>
      </c>
      <c r="B692" s="14" t="s">
        <v>13</v>
      </c>
      <c r="C692" s="15" t="s">
        <v>14</v>
      </c>
    </row>
    <row r="693" spans="1:3" ht="15" thickBot="1" x14ac:dyDescent="0.35">
      <c r="A693" s="13">
        <v>64535</v>
      </c>
      <c r="B693" s="14" t="s">
        <v>5</v>
      </c>
      <c r="C693" s="15" t="s">
        <v>16</v>
      </c>
    </row>
    <row r="694" spans="1:3" ht="15" thickBot="1" x14ac:dyDescent="0.35">
      <c r="A694" s="13">
        <v>64570</v>
      </c>
      <c r="B694" s="14" t="s">
        <v>5</v>
      </c>
      <c r="C694" s="15" t="s">
        <v>17</v>
      </c>
    </row>
    <row r="695" spans="1:3" ht="15" thickBot="1" x14ac:dyDescent="0.35">
      <c r="A695" s="13">
        <v>64591</v>
      </c>
      <c r="B695" s="14" t="s">
        <v>5</v>
      </c>
      <c r="C695" s="15" t="s">
        <v>18</v>
      </c>
    </row>
    <row r="696" spans="1:3" ht="15" thickBot="1" x14ac:dyDescent="0.35">
      <c r="A696" s="13">
        <v>64604</v>
      </c>
      <c r="B696" s="14" t="s">
        <v>9</v>
      </c>
      <c r="C696" s="15" t="s">
        <v>19</v>
      </c>
    </row>
    <row r="697" spans="1:3" ht="15" thickBot="1" x14ac:dyDescent="0.35">
      <c r="A697" s="13">
        <v>64644</v>
      </c>
      <c r="B697" s="14" t="s">
        <v>7</v>
      </c>
      <c r="C697" s="15" t="s">
        <v>20</v>
      </c>
    </row>
    <row r="698" spans="1:3" ht="15" thickBot="1" x14ac:dyDescent="0.35">
      <c r="A698" s="4">
        <v>64651</v>
      </c>
      <c r="B698" s="5" t="s">
        <v>7</v>
      </c>
      <c r="C698" s="6" t="s">
        <v>4</v>
      </c>
    </row>
    <row r="699" spans="1:3" ht="15" thickBot="1" x14ac:dyDescent="0.35">
      <c r="A699" s="7">
        <v>64703</v>
      </c>
      <c r="B699" s="8" t="s">
        <v>5</v>
      </c>
      <c r="C699" s="9" t="s">
        <v>6</v>
      </c>
    </row>
    <row r="700" spans="1:3" ht="15" thickBot="1" x14ac:dyDescent="0.35">
      <c r="A700" s="7">
        <v>64704</v>
      </c>
      <c r="B700" s="8" t="s">
        <v>3</v>
      </c>
      <c r="C700" s="9" t="s">
        <v>6</v>
      </c>
    </row>
    <row r="701" spans="1:3" ht="15" thickBot="1" x14ac:dyDescent="0.35">
      <c r="A701" s="7">
        <v>64749</v>
      </c>
      <c r="B701" s="8" t="s">
        <v>7</v>
      </c>
      <c r="C701" s="9" t="s">
        <v>8</v>
      </c>
    </row>
    <row r="702" spans="1:3" ht="15" thickBot="1" x14ac:dyDescent="0.35">
      <c r="A702" s="7">
        <v>64761</v>
      </c>
      <c r="B702" s="8" t="s">
        <v>11</v>
      </c>
      <c r="C702" s="9" t="s">
        <v>10</v>
      </c>
    </row>
    <row r="703" spans="1:3" ht="15" thickBot="1" x14ac:dyDescent="0.35">
      <c r="A703" s="7">
        <v>64771</v>
      </c>
      <c r="B703" s="8" t="s">
        <v>15</v>
      </c>
      <c r="C703" s="9" t="s">
        <v>12</v>
      </c>
    </row>
    <row r="704" spans="1:3" ht="15" thickBot="1" x14ac:dyDescent="0.35">
      <c r="A704" s="7">
        <v>64811</v>
      </c>
      <c r="B704" s="8" t="s">
        <v>13</v>
      </c>
      <c r="C704" s="9" t="s">
        <v>14</v>
      </c>
    </row>
    <row r="705" spans="1:3" ht="15" thickBot="1" x14ac:dyDescent="0.35">
      <c r="A705" s="7">
        <v>64900</v>
      </c>
      <c r="B705" s="8" t="s">
        <v>3</v>
      </c>
      <c r="C705" s="9" t="s">
        <v>16</v>
      </c>
    </row>
    <row r="706" spans="1:3" ht="15" thickBot="1" x14ac:dyDescent="0.35">
      <c r="A706" s="7">
        <v>64935</v>
      </c>
      <c r="B706" s="8" t="s">
        <v>3</v>
      </c>
      <c r="C706" s="9" t="s">
        <v>17</v>
      </c>
    </row>
    <row r="707" spans="1:3" ht="15" thickBot="1" x14ac:dyDescent="0.35">
      <c r="A707" s="7">
        <v>64956</v>
      </c>
      <c r="B707" s="8" t="s">
        <v>3</v>
      </c>
      <c r="C707" s="9" t="s">
        <v>18</v>
      </c>
    </row>
    <row r="708" spans="1:3" ht="15" thickBot="1" x14ac:dyDescent="0.35">
      <c r="A708" s="7">
        <v>64969</v>
      </c>
      <c r="B708" s="8" t="s">
        <v>5</v>
      </c>
      <c r="C708" s="9" t="s">
        <v>19</v>
      </c>
    </row>
    <row r="709" spans="1:3" ht="15" thickBot="1" x14ac:dyDescent="0.35">
      <c r="A709" s="7">
        <v>65009</v>
      </c>
      <c r="B709" s="8" t="s">
        <v>15</v>
      </c>
      <c r="C709" s="9" t="s">
        <v>20</v>
      </c>
    </row>
    <row r="710" spans="1:3" ht="15" thickBot="1" x14ac:dyDescent="0.35">
      <c r="A710" s="10">
        <v>65016</v>
      </c>
      <c r="B710" s="11" t="s">
        <v>3</v>
      </c>
      <c r="C710" s="12" t="s">
        <v>4</v>
      </c>
    </row>
    <row r="711" spans="1:3" ht="15" thickBot="1" x14ac:dyDescent="0.35">
      <c r="A711" s="13">
        <v>65060</v>
      </c>
      <c r="B711" s="14" t="s">
        <v>5</v>
      </c>
      <c r="C711" s="15" t="s">
        <v>6</v>
      </c>
    </row>
    <row r="712" spans="1:3" ht="15" thickBot="1" x14ac:dyDescent="0.35">
      <c r="A712" s="13">
        <v>65061</v>
      </c>
      <c r="B712" s="14" t="s">
        <v>3</v>
      </c>
      <c r="C712" s="15" t="s">
        <v>6</v>
      </c>
    </row>
    <row r="713" spans="1:3" ht="15" thickBot="1" x14ac:dyDescent="0.35">
      <c r="A713" s="13">
        <v>65106</v>
      </c>
      <c r="B713" s="14" t="s">
        <v>7</v>
      </c>
      <c r="C713" s="15" t="s">
        <v>8</v>
      </c>
    </row>
    <row r="714" spans="1:3" ht="15" thickBot="1" x14ac:dyDescent="0.35">
      <c r="A714" s="13">
        <v>65126</v>
      </c>
      <c r="B714" s="14" t="s">
        <v>13</v>
      </c>
      <c r="C714" s="15" t="s">
        <v>10</v>
      </c>
    </row>
    <row r="715" spans="1:3" ht="15" thickBot="1" x14ac:dyDescent="0.35">
      <c r="A715" s="13">
        <v>65136</v>
      </c>
      <c r="B715" s="14" t="s">
        <v>11</v>
      </c>
      <c r="C715" s="15" t="s">
        <v>12</v>
      </c>
    </row>
    <row r="716" spans="1:3" ht="15" thickBot="1" x14ac:dyDescent="0.35">
      <c r="A716" s="13">
        <v>65168</v>
      </c>
      <c r="B716" s="14" t="s">
        <v>13</v>
      </c>
      <c r="C716" s="15" t="s">
        <v>14</v>
      </c>
    </row>
    <row r="717" spans="1:3" ht="15" thickBot="1" x14ac:dyDescent="0.35">
      <c r="A717" s="13">
        <v>65265</v>
      </c>
      <c r="B717" s="14" t="s">
        <v>11</v>
      </c>
      <c r="C717" s="15" t="s">
        <v>16</v>
      </c>
    </row>
    <row r="718" spans="1:3" ht="15" thickBot="1" x14ac:dyDescent="0.35">
      <c r="A718" s="13">
        <v>65300</v>
      </c>
      <c r="B718" s="14" t="s">
        <v>11</v>
      </c>
      <c r="C718" s="15" t="s">
        <v>17</v>
      </c>
    </row>
    <row r="719" spans="1:3" ht="15" thickBot="1" x14ac:dyDescent="0.35">
      <c r="A719" s="13">
        <v>65321</v>
      </c>
      <c r="B719" s="14" t="s">
        <v>11</v>
      </c>
      <c r="C719" s="15" t="s">
        <v>18</v>
      </c>
    </row>
    <row r="720" spans="1:3" ht="15" thickBot="1" x14ac:dyDescent="0.35">
      <c r="A720" s="13">
        <v>65334</v>
      </c>
      <c r="B720" s="14" t="s">
        <v>3</v>
      </c>
      <c r="C720" s="15" t="s">
        <v>19</v>
      </c>
    </row>
    <row r="721" spans="1:3" ht="15" thickBot="1" x14ac:dyDescent="0.35">
      <c r="A721" s="13">
        <v>65374</v>
      </c>
      <c r="B721" s="14" t="s">
        <v>11</v>
      </c>
      <c r="C721" s="15" t="s">
        <v>20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COMO USAR</vt:lpstr>
      <vt:lpstr>LS_Posicoes</vt:lpstr>
      <vt:lpstr>Graficos</vt:lpstr>
      <vt:lpstr>LS_Coint</vt:lpstr>
      <vt:lpstr>LS_Coint (2)</vt:lpstr>
      <vt:lpstr>BD_PRECOS</vt:lpstr>
      <vt:lpstr>LS_Coint_BD</vt:lpstr>
      <vt:lpstr>Grafico_BD</vt:lpstr>
      <vt:lpstr>Feriados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Lessa</dc:creator>
  <cp:lastModifiedBy>Luciano Lessa</cp:lastModifiedBy>
  <dcterms:created xsi:type="dcterms:W3CDTF">2020-07-25T04:47:16Z</dcterms:created>
  <dcterms:modified xsi:type="dcterms:W3CDTF">2021-02-08T00:39:24Z</dcterms:modified>
</cp:coreProperties>
</file>